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core.xml" ContentType="application/vnd.openxmlformats-package.core-properties+xml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customProperty26.bin" ContentType="application/vnd.openxmlformats-officedocument.spreadsheetml.customProperty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25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customProperty1.bin" ContentType="application/vnd.openxmlformats-officedocument.spreadsheetml.customProperty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21.bin" ContentType="application/vnd.openxmlformats-officedocument.spreadsheetml.customProperty"/>
  <Override PartName="/xl/customProperty20.bin" ContentType="application/vnd.openxmlformats-officedocument.spreadsheetml.customProperty"/>
  <Override PartName="/xl/customProperty22.bin" ContentType="application/vnd.openxmlformats-officedocument.spreadsheetml.customProperty"/>
  <Override PartName="/xl/customProperty24.bin" ContentType="application/vnd.openxmlformats-officedocument.spreadsheetml.customProperty"/>
  <Override PartName="/xl/customProperty23.bin" ContentType="application/vnd.openxmlformats-officedocument.spreadsheetml.customProperty"/>
  <Override PartName="/xl/customProperty19.bin" ContentType="application/vnd.openxmlformats-officedocument.spreadsheetml.customProperty"/>
  <Override PartName="/xl/customProperty18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ustomProperty15.bin" ContentType="application/vnd.openxmlformats-officedocument.spreadsheetml.customProperty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externalLinks/externalLink1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ita.Liotta\Desktop\"/>
    </mc:Choice>
  </mc:AlternateContent>
  <bookViews>
    <workbookView xWindow="0" yWindow="210" windowWidth="24000" windowHeight="8790" activeTab="3"/>
  </bookViews>
  <sheets>
    <sheet name="COS Account Input" sheetId="86" r:id="rId1"/>
    <sheet name="Revenue Input" sheetId="1" r:id="rId2"/>
    <sheet name="Expense Inputs" sheetId="2" r:id="rId3"/>
    <sheet name="2018 Other Tax Detail" sheetId="84" r:id="rId4"/>
    <sheet name="Ratebase Inputs" sheetId="3" r:id="rId5"/>
    <sheet name="Revenue Req Support====&gt;" sheetId="96" r:id="rId6"/>
    <sheet name="12-2018 Income Statement" sheetId="64" r:id="rId7"/>
    <sheet name="Summary" sheetId="92" r:id="rId8"/>
    <sheet name="Detailed Summary" sheetId="93" r:id="rId9"/>
    <sheet name="2019 GRC IS Adjustments" sheetId="75" r:id="rId10"/>
    <sheet name="2018 GRC RB Adjustments" sheetId="85" r:id="rId11"/>
    <sheet name="CF &amp; ROR " sheetId="82" r:id="rId12"/>
    <sheet name="Exhibit A-1" sheetId="99" r:id="rId13"/>
    <sheet name="Ratebase Support===&gt;" sheetId="95" r:id="rId14"/>
    <sheet name="Intangible Plant" sheetId="101" r:id="rId15"/>
    <sheet name="Distribution Transf &amp; Services" sheetId="98" r:id="rId16"/>
    <sheet name="Transmission Plant Assignment" sheetId="94" r:id="rId17"/>
    <sheet name="Distribution Sub-Line Assign" sheetId="97" r:id="rId18"/>
    <sheet name="Revenue Support===&gt;" sheetId="87" r:id="rId19"/>
    <sheet name="Proposed Revenue" sheetId="100" r:id="rId20"/>
    <sheet name="Proforma Revenue" sheetId="70" r:id="rId21"/>
    <sheet name="2018 Other Op Rev" sheetId="67" r:id="rId22"/>
    <sheet name="Adj 6.01Rev" sheetId="80" r:id="rId23"/>
    <sheet name="Adj 6.02 Rev" sheetId="68" r:id="rId24"/>
    <sheet name="Adj 6.05 Rev" sheetId="69" r:id="rId25"/>
    <sheet name="Expense Support===&gt;" sheetId="88" r:id="rId26"/>
    <sheet name="Adj 6.19 Depreciation" sheetId="78" r:id="rId27"/>
    <sheet name="2018 Depr Det" sheetId="81" r:id="rId28"/>
    <sheet name="2018 Amortization Exp" sheetId="72" r:id="rId29"/>
    <sheet name="Salary &amp; Wage Adj" sheetId="73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27" hidden="1">'2018 Depr Det'!$A$4:$L$7813</definedName>
    <definedName name="_xlnm._FilterDatabase" localSheetId="2" hidden="1">'Expense Inputs'!$A$5:$BJ$173</definedName>
    <definedName name="_Order1">255</definedName>
    <definedName name="_Order2">255</definedName>
    <definedName name="AccessDatabase">"I:\COMTREL\FINICLE\TradeSummary.mdb"</definedName>
    <definedName name="Aurora_Prices">"Monthly Price Summary'!$C$4:$H$63"</definedName>
    <definedName name="CASE">'[1]Named Ranges E'!$C$4</definedName>
    <definedName name="CBWorkbookPriority">-2060790043</definedName>
    <definedName name="_xlnm.Print_Area" localSheetId="6">'12-2018 Income Statement'!$A$1:$K$330</definedName>
    <definedName name="_xlnm.Print_Area" localSheetId="27">'2018 Depr Det'!$A$1:$L$7909</definedName>
    <definedName name="_xlnm.Print_Area" localSheetId="10">'2018 GRC RB Adjustments'!$A$1:$AD$324</definedName>
    <definedName name="_xlnm.Print_Area" localSheetId="21">'2018 Other Op Rev'!$A$1:$G$65</definedName>
    <definedName name="_xlnm.Print_Area" localSheetId="3">'2018 Other Tax Detail'!$A$1:$BM$15</definedName>
    <definedName name="_xlnm.Print_Area" localSheetId="9">'2019 GRC IS Adjustments'!$A$1:$BK$279</definedName>
    <definedName name="_xlnm.Print_Area" localSheetId="23">'Adj 6.02 Rev'!$A$1:$R$33</definedName>
    <definedName name="_xlnm.Print_Area" localSheetId="24">'Adj 6.05 Rev'!$A$1:$O$47</definedName>
    <definedName name="_xlnm.Print_Area" localSheetId="26">'Adj 6.19 Depreciation'!$A$1:$H$32</definedName>
    <definedName name="_xlnm.Print_Area" localSheetId="11">'CF &amp; ROR '!$A$2:$E$43</definedName>
    <definedName name="_xlnm.Print_Area" localSheetId="0">'COS Account Input'!$A$1:$H$715</definedName>
    <definedName name="_xlnm.Print_Area" localSheetId="8">'Detailed Summary'!$A$1:$BK$59</definedName>
    <definedName name="_xlnm.Print_Area" localSheetId="17">'Distribution Sub-Line Assign'!$A$1:$T$18</definedName>
    <definedName name="_xlnm.Print_Area" localSheetId="12">'Exhibit A-1'!$A$1:$G$55</definedName>
    <definedName name="_xlnm.Print_Area" localSheetId="2">'Expense Inputs'!$A$1:$BJ$173</definedName>
    <definedName name="_xlnm.Print_Area" localSheetId="14">'Intangible Plant'!$A$1:$H$15</definedName>
    <definedName name="_xlnm.Print_Area" localSheetId="19">'Proposed Revenue'!$A$1:$V$49</definedName>
    <definedName name="_xlnm.Print_Area" localSheetId="4">'Ratebase Inputs'!$A$1:$BJ$145</definedName>
    <definedName name="_xlnm.Print_Area" localSheetId="1">'Revenue Input'!$A$5:$BJ$63</definedName>
    <definedName name="_xlnm.Print_Area" localSheetId="29">'Salary &amp; Wage Adj'!$A$1:$H$30</definedName>
    <definedName name="_xlnm.Print_Area" localSheetId="7">Summary!$A$1:$I$64</definedName>
    <definedName name="_xlnm.Print_Titles" localSheetId="6">'12-2018 Income Statement'!$A:$A,'12-2018 Income Statement'!$1:$6</definedName>
    <definedName name="_xlnm.Print_Titles" localSheetId="27">'2018 Depr Det'!$1:$6</definedName>
    <definedName name="_xlnm.Print_Titles" localSheetId="10">'2018 GRC RB Adjustments'!$A:$B,'2018 GRC RB Adjustments'!$1:$3</definedName>
    <definedName name="_xlnm.Print_Titles" localSheetId="21">'2018 Other Op Rev'!$1:$4</definedName>
    <definedName name="_xlnm.Print_Titles" localSheetId="3">'2018 Other Tax Detail'!$A:$A,'2018 Other Tax Detail'!$1:$4</definedName>
    <definedName name="_xlnm.Print_Titles" localSheetId="9">'2019 GRC IS Adjustments'!$A:$B,'2019 GRC IS Adjustments'!$1:$6</definedName>
    <definedName name="_xlnm.Print_Titles" localSheetId="0">'COS Account Input'!$1:$3</definedName>
    <definedName name="_xlnm.Print_Titles" localSheetId="8">'Detailed Summary'!$A:$B</definedName>
    <definedName name="_xlnm.Print_Titles" localSheetId="2">'Expense Inputs'!$A:$C,'Expense Inputs'!$4:$5</definedName>
    <definedName name="_xlnm.Print_Titles" localSheetId="4">'Ratebase Inputs'!$A:$C,'Ratebase Inputs'!$4:$5</definedName>
    <definedName name="_xlnm.Print_Titles" localSheetId="1">'Revenue Input'!$A:$C,'Revenue Input'!$4:$5</definedName>
    <definedName name="_xlnm.Print_Titles" localSheetId="7">Summary!$A:$B</definedName>
    <definedName name="TESTYEAR">'[1]Named Ranges E'!$C$5</definedName>
  </definedNames>
  <calcPr calcId="162913" iterate="1" iterateDelta="1E-4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D324" i="85" l="1"/>
  <c r="AC324" i="85"/>
  <c r="AB324" i="85"/>
  <c r="AA324" i="85"/>
  <c r="Z324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F324" i="85"/>
  <c r="E324" i="85"/>
  <c r="D324" i="85"/>
  <c r="C324" i="85"/>
  <c r="B324" i="85"/>
  <c r="A324" i="85"/>
  <c r="AD323" i="85"/>
  <c r="AC323" i="85"/>
  <c r="AB323" i="85"/>
  <c r="AA323" i="85"/>
  <c r="Z323" i="85"/>
  <c r="Y323" i="85"/>
  <c r="X323" i="85"/>
  <c r="W323" i="85"/>
  <c r="V323" i="85"/>
  <c r="U323" i="85"/>
  <c r="T323" i="85"/>
  <c r="S323" i="85"/>
  <c r="R323" i="85"/>
  <c r="Q323" i="85"/>
  <c r="P323" i="85"/>
  <c r="O323" i="85"/>
  <c r="N323" i="85"/>
  <c r="M323" i="85"/>
  <c r="L323" i="85"/>
  <c r="K323" i="85"/>
  <c r="J323" i="85"/>
  <c r="I323" i="85"/>
  <c r="H323" i="85"/>
  <c r="G323" i="85"/>
  <c r="F323" i="85"/>
  <c r="E323" i="85"/>
  <c r="D323" i="85"/>
  <c r="C323" i="85"/>
  <c r="B323" i="85"/>
  <c r="A323" i="85"/>
  <c r="AD322" i="85"/>
  <c r="AC322" i="85"/>
  <c r="AB322" i="85"/>
  <c r="AA322" i="85"/>
  <c r="Z322" i="85"/>
  <c r="Y322" i="85"/>
  <c r="X322" i="85"/>
  <c r="W322" i="85"/>
  <c r="V322" i="85"/>
  <c r="U322" i="85"/>
  <c r="T322" i="85"/>
  <c r="S322" i="85"/>
  <c r="R322" i="85"/>
  <c r="Q322" i="85"/>
  <c r="P322" i="85"/>
  <c r="O322" i="85"/>
  <c r="N322" i="85"/>
  <c r="M322" i="85"/>
  <c r="L322" i="85"/>
  <c r="K322" i="85"/>
  <c r="J322" i="85"/>
  <c r="I322" i="85"/>
  <c r="H322" i="85"/>
  <c r="G322" i="85"/>
  <c r="F322" i="85"/>
  <c r="E322" i="85"/>
  <c r="D322" i="85"/>
  <c r="C322" i="85"/>
  <c r="B322" i="85"/>
  <c r="A322" i="85"/>
  <c r="AD321" i="85"/>
  <c r="AC321" i="85"/>
  <c r="AB321" i="85"/>
  <c r="AA321" i="85"/>
  <c r="Z321" i="85"/>
  <c r="Y321" i="85"/>
  <c r="X321" i="85"/>
  <c r="W321" i="85"/>
  <c r="V321" i="85"/>
  <c r="U321" i="85"/>
  <c r="T321" i="85"/>
  <c r="S321" i="85"/>
  <c r="R321" i="85"/>
  <c r="Q321" i="85"/>
  <c r="P321" i="85"/>
  <c r="O321" i="85"/>
  <c r="N321" i="85"/>
  <c r="M321" i="85"/>
  <c r="L321" i="85"/>
  <c r="K321" i="85"/>
  <c r="J321" i="85"/>
  <c r="I321" i="85"/>
  <c r="H321" i="85"/>
  <c r="G321" i="85"/>
  <c r="F321" i="85"/>
  <c r="E321" i="85"/>
  <c r="D321" i="85"/>
  <c r="C321" i="85"/>
  <c r="B321" i="85"/>
  <c r="A321" i="85"/>
  <c r="AD320" i="85"/>
  <c r="AC320" i="85"/>
  <c r="AB320" i="85"/>
  <c r="AA320" i="85"/>
  <c r="Z320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A320" i="85"/>
  <c r="AD319" i="85"/>
  <c r="AC319" i="85"/>
  <c r="AB319" i="85"/>
  <c r="AA319" i="85"/>
  <c r="Z319" i="85"/>
  <c r="Y319" i="85"/>
  <c r="X319" i="85"/>
  <c r="W319" i="85"/>
  <c r="V319" i="85"/>
  <c r="U319" i="85"/>
  <c r="T319" i="85"/>
  <c r="S319" i="85"/>
  <c r="R319" i="85"/>
  <c r="Q319" i="85"/>
  <c r="P319" i="85"/>
  <c r="O319" i="85"/>
  <c r="N319" i="85"/>
  <c r="M319" i="85"/>
  <c r="L319" i="85"/>
  <c r="K319" i="85"/>
  <c r="J319" i="85"/>
  <c r="I319" i="85"/>
  <c r="H319" i="85"/>
  <c r="G319" i="85"/>
  <c r="F319" i="85"/>
  <c r="E319" i="85"/>
  <c r="D319" i="85"/>
  <c r="C319" i="85"/>
  <c r="B319" i="85"/>
  <c r="A319" i="85"/>
  <c r="AD318" i="85"/>
  <c r="AC318" i="85"/>
  <c r="AB318" i="85"/>
  <c r="AA318" i="85"/>
  <c r="Z318" i="85"/>
  <c r="Y318" i="85"/>
  <c r="X318" i="85"/>
  <c r="W318" i="85"/>
  <c r="V318" i="85"/>
  <c r="U318" i="85"/>
  <c r="T318" i="85"/>
  <c r="S318" i="85"/>
  <c r="R318" i="85"/>
  <c r="Q318" i="85"/>
  <c r="P318" i="85"/>
  <c r="O318" i="85"/>
  <c r="N318" i="85"/>
  <c r="M318" i="85"/>
  <c r="L318" i="85"/>
  <c r="K318" i="85"/>
  <c r="J318" i="85"/>
  <c r="I318" i="85"/>
  <c r="H318" i="85"/>
  <c r="G318" i="85"/>
  <c r="F318" i="85"/>
  <c r="E318" i="85"/>
  <c r="D318" i="85"/>
  <c r="C318" i="85"/>
  <c r="B318" i="85"/>
  <c r="A318" i="85"/>
  <c r="AD317" i="85"/>
  <c r="AC317" i="85"/>
  <c r="AB317" i="85"/>
  <c r="AA317" i="85"/>
  <c r="Z317" i="85"/>
  <c r="Y317" i="85"/>
  <c r="X317" i="85"/>
  <c r="W317" i="85"/>
  <c r="V317" i="85"/>
  <c r="U317" i="85"/>
  <c r="T317" i="85"/>
  <c r="S317" i="85"/>
  <c r="R317" i="85"/>
  <c r="Q317" i="85"/>
  <c r="P317" i="85"/>
  <c r="O317" i="85"/>
  <c r="N317" i="85"/>
  <c r="M317" i="85"/>
  <c r="L317" i="85"/>
  <c r="K317" i="85"/>
  <c r="J317" i="85"/>
  <c r="I317" i="85"/>
  <c r="H317" i="85"/>
  <c r="G317" i="85"/>
  <c r="F317" i="85"/>
  <c r="E317" i="85"/>
  <c r="D317" i="85"/>
  <c r="C317" i="85"/>
  <c r="B317" i="85"/>
  <c r="A317" i="85"/>
  <c r="AD316" i="85"/>
  <c r="AC316" i="85"/>
  <c r="AB316" i="85"/>
  <c r="AA316" i="85"/>
  <c r="Z316" i="85"/>
  <c r="Y316" i="85"/>
  <c r="X316" i="85"/>
  <c r="W316" i="85"/>
  <c r="V316" i="85"/>
  <c r="U316" i="85"/>
  <c r="T316" i="85"/>
  <c r="S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F316" i="85"/>
  <c r="E316" i="85"/>
  <c r="D316" i="85"/>
  <c r="C316" i="85"/>
  <c r="B316" i="85"/>
  <c r="A316" i="85"/>
  <c r="AD315" i="85"/>
  <c r="AC315" i="85"/>
  <c r="AB315" i="85"/>
  <c r="AA315" i="85"/>
  <c r="Z315" i="85"/>
  <c r="Y315" i="85"/>
  <c r="X315" i="85"/>
  <c r="W315" i="85"/>
  <c r="V315" i="85"/>
  <c r="U315" i="85"/>
  <c r="T315" i="85"/>
  <c r="S315" i="85"/>
  <c r="R315" i="85"/>
  <c r="Q315" i="85"/>
  <c r="P315" i="85"/>
  <c r="O315" i="85"/>
  <c r="N315" i="85"/>
  <c r="M315" i="85"/>
  <c r="L315" i="85"/>
  <c r="K315" i="85"/>
  <c r="J315" i="85"/>
  <c r="I315" i="85"/>
  <c r="H315" i="85"/>
  <c r="G315" i="85"/>
  <c r="F315" i="85"/>
  <c r="E315" i="85"/>
  <c r="D315" i="85"/>
  <c r="C315" i="85"/>
  <c r="B315" i="85"/>
  <c r="A315" i="85"/>
  <c r="AD314" i="85"/>
  <c r="AC314" i="85"/>
  <c r="AB314" i="85"/>
  <c r="AA314" i="85"/>
  <c r="Z314" i="85"/>
  <c r="Y314" i="85"/>
  <c r="X314" i="85"/>
  <c r="W314" i="85"/>
  <c r="V314" i="85"/>
  <c r="U314" i="85"/>
  <c r="T314" i="85"/>
  <c r="S314" i="85"/>
  <c r="R314" i="85"/>
  <c r="Q314" i="85"/>
  <c r="P314" i="85"/>
  <c r="O314" i="85"/>
  <c r="N314" i="85"/>
  <c r="M314" i="85"/>
  <c r="L314" i="85"/>
  <c r="K314" i="85"/>
  <c r="J314" i="85"/>
  <c r="I314" i="85"/>
  <c r="H314" i="85"/>
  <c r="G314" i="85"/>
  <c r="F314" i="85"/>
  <c r="E314" i="85"/>
  <c r="D314" i="85"/>
  <c r="C314" i="85"/>
  <c r="B314" i="85"/>
  <c r="A314" i="85"/>
  <c r="AD313" i="85"/>
  <c r="AC313" i="85"/>
  <c r="AB313" i="85"/>
  <c r="AA313" i="85"/>
  <c r="Z313" i="85"/>
  <c r="Y313" i="85"/>
  <c r="X313" i="85"/>
  <c r="W313" i="85"/>
  <c r="V313" i="85"/>
  <c r="U313" i="85"/>
  <c r="T313" i="85"/>
  <c r="S313" i="85"/>
  <c r="R313" i="85"/>
  <c r="Q313" i="85"/>
  <c r="P313" i="85"/>
  <c r="O313" i="85"/>
  <c r="N313" i="85"/>
  <c r="M313" i="85"/>
  <c r="L313" i="85"/>
  <c r="K313" i="85"/>
  <c r="J313" i="85"/>
  <c r="I313" i="85"/>
  <c r="H313" i="85"/>
  <c r="G313" i="85"/>
  <c r="F313" i="85"/>
  <c r="E313" i="85"/>
  <c r="D313" i="85"/>
  <c r="C313" i="85"/>
  <c r="B313" i="85"/>
  <c r="A313" i="85"/>
  <c r="AD312" i="85"/>
  <c r="AC312" i="85"/>
  <c r="AB312" i="85"/>
  <c r="AA312" i="85"/>
  <c r="Z312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F312" i="85"/>
  <c r="E312" i="85"/>
  <c r="D312" i="85"/>
  <c r="C312" i="85"/>
  <c r="B312" i="85"/>
  <c r="A312" i="85"/>
  <c r="AD311" i="85"/>
  <c r="AC311" i="85"/>
  <c r="AB311" i="85"/>
  <c r="AA311" i="85"/>
  <c r="Z311" i="85"/>
  <c r="Y311" i="85"/>
  <c r="X311" i="85"/>
  <c r="W311" i="85"/>
  <c r="V311" i="85"/>
  <c r="U311" i="85"/>
  <c r="T311" i="85"/>
  <c r="S311" i="85"/>
  <c r="R311" i="85"/>
  <c r="Q311" i="85"/>
  <c r="P311" i="85"/>
  <c r="O311" i="85"/>
  <c r="N311" i="85"/>
  <c r="M311" i="85"/>
  <c r="L311" i="85"/>
  <c r="K311" i="85"/>
  <c r="J311" i="85"/>
  <c r="I311" i="85"/>
  <c r="H311" i="85"/>
  <c r="G311" i="85"/>
  <c r="F311" i="85"/>
  <c r="E311" i="85"/>
  <c r="D311" i="85"/>
  <c r="C311" i="85"/>
  <c r="B311" i="85"/>
  <c r="A311" i="85"/>
  <c r="AD310" i="85"/>
  <c r="AC310" i="85"/>
  <c r="AB310" i="85"/>
  <c r="AA310" i="85"/>
  <c r="Z310" i="85"/>
  <c r="Y310" i="85"/>
  <c r="X310" i="85"/>
  <c r="W310" i="85"/>
  <c r="V310" i="85"/>
  <c r="U310" i="85"/>
  <c r="T310" i="85"/>
  <c r="S310" i="85"/>
  <c r="R310" i="85"/>
  <c r="Q310" i="85"/>
  <c r="P310" i="85"/>
  <c r="O310" i="85"/>
  <c r="N310" i="85"/>
  <c r="M310" i="85"/>
  <c r="L310" i="85"/>
  <c r="K310" i="85"/>
  <c r="J310" i="85"/>
  <c r="I310" i="85"/>
  <c r="H310" i="85"/>
  <c r="G310" i="85"/>
  <c r="F310" i="85"/>
  <c r="E310" i="85"/>
  <c r="D310" i="85"/>
  <c r="C310" i="85"/>
  <c r="B310" i="85"/>
  <c r="A310" i="85"/>
  <c r="AD309" i="85"/>
  <c r="AC309" i="85"/>
  <c r="AB309" i="85"/>
  <c r="AA309" i="85"/>
  <c r="Z309" i="85"/>
  <c r="Y309" i="85"/>
  <c r="X309" i="85"/>
  <c r="W309" i="85"/>
  <c r="V309" i="85"/>
  <c r="U309" i="85"/>
  <c r="T309" i="85"/>
  <c r="S309" i="85"/>
  <c r="R309" i="85"/>
  <c r="Q309" i="85"/>
  <c r="P309" i="85"/>
  <c r="O309" i="85"/>
  <c r="N309" i="85"/>
  <c r="M309" i="85"/>
  <c r="L309" i="85"/>
  <c r="K309" i="85"/>
  <c r="J309" i="85"/>
  <c r="I309" i="85"/>
  <c r="H309" i="85"/>
  <c r="G309" i="85"/>
  <c r="F309" i="85"/>
  <c r="E309" i="85"/>
  <c r="D309" i="85"/>
  <c r="C309" i="85"/>
  <c r="B309" i="85"/>
  <c r="A309" i="85"/>
  <c r="AD308" i="85"/>
  <c r="AC308" i="85"/>
  <c r="AB308" i="85"/>
  <c r="AA308" i="85"/>
  <c r="Z308" i="85"/>
  <c r="Y308" i="85"/>
  <c r="X308" i="85"/>
  <c r="W308" i="85"/>
  <c r="V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F308" i="85"/>
  <c r="E308" i="85"/>
  <c r="D308" i="85"/>
  <c r="C308" i="85"/>
  <c r="B308" i="85"/>
  <c r="A308" i="85"/>
  <c r="AD307" i="85"/>
  <c r="AC307" i="85"/>
  <c r="AB307" i="85"/>
  <c r="AA307" i="85"/>
  <c r="Z307" i="85"/>
  <c r="Y307" i="85"/>
  <c r="X307" i="85"/>
  <c r="W307" i="85"/>
  <c r="V307" i="85"/>
  <c r="U307" i="85"/>
  <c r="T307" i="85"/>
  <c r="S307" i="85"/>
  <c r="R307" i="85"/>
  <c r="Q307" i="85"/>
  <c r="P307" i="85"/>
  <c r="O307" i="85"/>
  <c r="N307" i="85"/>
  <c r="M307" i="85"/>
  <c r="L307" i="85"/>
  <c r="K307" i="85"/>
  <c r="J307" i="85"/>
  <c r="I307" i="85"/>
  <c r="H307" i="85"/>
  <c r="G307" i="85"/>
  <c r="F307" i="85"/>
  <c r="E307" i="85"/>
  <c r="D307" i="85"/>
  <c r="C307" i="85"/>
  <c r="B307" i="85"/>
  <c r="A307" i="85"/>
  <c r="AD306" i="85"/>
  <c r="AC306" i="85"/>
  <c r="AB306" i="85"/>
  <c r="AA306" i="85"/>
  <c r="Z306" i="85"/>
  <c r="Y306" i="85"/>
  <c r="X306" i="85"/>
  <c r="W306" i="85"/>
  <c r="V306" i="85"/>
  <c r="U306" i="85"/>
  <c r="T306" i="85"/>
  <c r="S306" i="85"/>
  <c r="R306" i="85"/>
  <c r="Q306" i="85"/>
  <c r="P306" i="85"/>
  <c r="O306" i="85"/>
  <c r="N306" i="85"/>
  <c r="M306" i="85"/>
  <c r="L306" i="85"/>
  <c r="K306" i="85"/>
  <c r="J306" i="85"/>
  <c r="I306" i="85"/>
  <c r="H306" i="85"/>
  <c r="G306" i="85"/>
  <c r="F306" i="85"/>
  <c r="E306" i="85"/>
  <c r="D306" i="85"/>
  <c r="C306" i="85"/>
  <c r="B306" i="85"/>
  <c r="A306" i="85"/>
  <c r="AD305" i="85"/>
  <c r="AC305" i="85"/>
  <c r="AB305" i="85"/>
  <c r="AA305" i="85"/>
  <c r="Z305" i="85"/>
  <c r="Y305" i="85"/>
  <c r="X305" i="85"/>
  <c r="W305" i="85"/>
  <c r="V305" i="85"/>
  <c r="U305" i="85"/>
  <c r="T305" i="85"/>
  <c r="S305" i="85"/>
  <c r="R305" i="85"/>
  <c r="Q305" i="85"/>
  <c r="P305" i="85"/>
  <c r="O305" i="85"/>
  <c r="N305" i="85"/>
  <c r="M305" i="85"/>
  <c r="L305" i="85"/>
  <c r="K305" i="85"/>
  <c r="J305" i="85"/>
  <c r="I305" i="85"/>
  <c r="H305" i="85"/>
  <c r="G305" i="85"/>
  <c r="F305" i="85"/>
  <c r="E305" i="85"/>
  <c r="D305" i="85"/>
  <c r="C305" i="85"/>
  <c r="B305" i="85"/>
  <c r="A305" i="85"/>
  <c r="AD304" i="85"/>
  <c r="AC304" i="85"/>
  <c r="AB304" i="85"/>
  <c r="AA304" i="85"/>
  <c r="Z304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F304" i="85"/>
  <c r="E304" i="85"/>
  <c r="D304" i="85"/>
  <c r="C304" i="85"/>
  <c r="B304" i="85"/>
  <c r="A304" i="85"/>
  <c r="AD303" i="85"/>
  <c r="AC303" i="85"/>
  <c r="AB303" i="85"/>
  <c r="AA303" i="85"/>
  <c r="Z303" i="85"/>
  <c r="Y303" i="85"/>
  <c r="X303" i="85"/>
  <c r="W303" i="85"/>
  <c r="V303" i="85"/>
  <c r="U303" i="85"/>
  <c r="T303" i="85"/>
  <c r="S303" i="85"/>
  <c r="R303" i="85"/>
  <c r="Q303" i="85"/>
  <c r="P303" i="85"/>
  <c r="O303" i="85"/>
  <c r="N303" i="85"/>
  <c r="M303" i="85"/>
  <c r="L303" i="85"/>
  <c r="K303" i="85"/>
  <c r="J303" i="85"/>
  <c r="I303" i="85"/>
  <c r="H303" i="85"/>
  <c r="G303" i="85"/>
  <c r="F303" i="85"/>
  <c r="E303" i="85"/>
  <c r="D303" i="85"/>
  <c r="C303" i="85"/>
  <c r="B303" i="85"/>
  <c r="A303" i="85"/>
  <c r="AD302" i="85"/>
  <c r="AC302" i="85"/>
  <c r="AB302" i="85"/>
  <c r="AA302" i="85"/>
  <c r="Z302" i="85"/>
  <c r="Y302" i="85"/>
  <c r="X302" i="85"/>
  <c r="W302" i="85"/>
  <c r="V302" i="85"/>
  <c r="U302" i="85"/>
  <c r="T302" i="85"/>
  <c r="S302" i="85"/>
  <c r="R302" i="85"/>
  <c r="Q302" i="85"/>
  <c r="P302" i="85"/>
  <c r="O302" i="85"/>
  <c r="N302" i="85"/>
  <c r="M302" i="85"/>
  <c r="L302" i="85"/>
  <c r="K302" i="85"/>
  <c r="J302" i="85"/>
  <c r="I302" i="85"/>
  <c r="H302" i="85"/>
  <c r="G302" i="85"/>
  <c r="F302" i="85"/>
  <c r="E302" i="85"/>
  <c r="D302" i="85"/>
  <c r="C302" i="85"/>
  <c r="B302" i="85"/>
  <c r="A302" i="85"/>
  <c r="AD301" i="85"/>
  <c r="AC301" i="85"/>
  <c r="AB301" i="85"/>
  <c r="AA301" i="85"/>
  <c r="Z301" i="85"/>
  <c r="Y301" i="85"/>
  <c r="X301" i="85"/>
  <c r="W301" i="85"/>
  <c r="V301" i="85"/>
  <c r="U301" i="85"/>
  <c r="T301" i="85"/>
  <c r="S301" i="85"/>
  <c r="R301" i="85"/>
  <c r="Q301" i="85"/>
  <c r="P301" i="85"/>
  <c r="O301" i="85"/>
  <c r="N301" i="85"/>
  <c r="M301" i="85"/>
  <c r="L301" i="85"/>
  <c r="K301" i="85"/>
  <c r="J301" i="85"/>
  <c r="I301" i="85"/>
  <c r="H301" i="85"/>
  <c r="G301" i="85"/>
  <c r="F301" i="85"/>
  <c r="E301" i="85"/>
  <c r="D301" i="85"/>
  <c r="C301" i="85"/>
  <c r="B301" i="85"/>
  <c r="A301" i="85"/>
  <c r="AD300" i="85"/>
  <c r="AC300" i="85"/>
  <c r="AB300" i="85"/>
  <c r="AA300" i="85"/>
  <c r="Z300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F300" i="85"/>
  <c r="E300" i="85"/>
  <c r="D300" i="85"/>
  <c r="C300" i="85"/>
  <c r="B300" i="85"/>
  <c r="A300" i="85"/>
  <c r="AD299" i="85"/>
  <c r="AC299" i="85"/>
  <c r="AB299" i="85"/>
  <c r="AA299" i="85"/>
  <c r="Z299" i="85"/>
  <c r="Y299" i="85"/>
  <c r="X299" i="85"/>
  <c r="W299" i="85"/>
  <c r="V299" i="85"/>
  <c r="U299" i="85"/>
  <c r="T299" i="85"/>
  <c r="S299" i="85"/>
  <c r="R299" i="85"/>
  <c r="Q299" i="85"/>
  <c r="P299" i="85"/>
  <c r="O299" i="85"/>
  <c r="N299" i="85"/>
  <c r="M299" i="85"/>
  <c r="L299" i="85"/>
  <c r="K299" i="85"/>
  <c r="J299" i="85"/>
  <c r="I299" i="85"/>
  <c r="H299" i="85"/>
  <c r="G299" i="85"/>
  <c r="F299" i="85"/>
  <c r="E299" i="85"/>
  <c r="D299" i="85"/>
  <c r="C299" i="85"/>
  <c r="B299" i="85"/>
  <c r="A299" i="85"/>
  <c r="AD298" i="85"/>
  <c r="AC298" i="85"/>
  <c r="AB298" i="85"/>
  <c r="AA298" i="85"/>
  <c r="Z298" i="85"/>
  <c r="Y298" i="85"/>
  <c r="X298" i="85"/>
  <c r="W298" i="85"/>
  <c r="V298" i="85"/>
  <c r="U298" i="85"/>
  <c r="T298" i="85"/>
  <c r="S298" i="85"/>
  <c r="R298" i="85"/>
  <c r="Q298" i="85"/>
  <c r="P298" i="85"/>
  <c r="O298" i="85"/>
  <c r="N298" i="85"/>
  <c r="M298" i="85"/>
  <c r="L298" i="85"/>
  <c r="K298" i="85"/>
  <c r="J298" i="85"/>
  <c r="I298" i="85"/>
  <c r="H298" i="85"/>
  <c r="G298" i="85"/>
  <c r="F298" i="85"/>
  <c r="E298" i="85"/>
  <c r="D298" i="85"/>
  <c r="C298" i="85"/>
  <c r="B298" i="85"/>
  <c r="A298" i="85"/>
  <c r="AD297" i="85"/>
  <c r="AC297" i="85"/>
  <c r="AB297" i="85"/>
  <c r="AA297" i="85"/>
  <c r="Z297" i="85"/>
  <c r="Y297" i="85"/>
  <c r="X297" i="85"/>
  <c r="W297" i="85"/>
  <c r="V297" i="85"/>
  <c r="U297" i="85"/>
  <c r="T297" i="85"/>
  <c r="S297" i="85"/>
  <c r="R297" i="85"/>
  <c r="Q297" i="85"/>
  <c r="P297" i="85"/>
  <c r="O297" i="85"/>
  <c r="N297" i="85"/>
  <c r="M297" i="85"/>
  <c r="L297" i="85"/>
  <c r="K297" i="85"/>
  <c r="J297" i="85"/>
  <c r="I297" i="85"/>
  <c r="H297" i="85"/>
  <c r="G297" i="85"/>
  <c r="F297" i="85"/>
  <c r="E297" i="85"/>
  <c r="D297" i="85"/>
  <c r="C297" i="85"/>
  <c r="B297" i="85"/>
  <c r="A297" i="85"/>
  <c r="AD296" i="85"/>
  <c r="AC296" i="85"/>
  <c r="AB296" i="85"/>
  <c r="AA296" i="85"/>
  <c r="Z296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F296" i="85"/>
  <c r="E296" i="85"/>
  <c r="D296" i="85"/>
  <c r="C296" i="85"/>
  <c r="B296" i="85"/>
  <c r="A296" i="85"/>
  <c r="AD295" i="85"/>
  <c r="AC295" i="85"/>
  <c r="AB295" i="85"/>
  <c r="AA295" i="85"/>
  <c r="Z295" i="85"/>
  <c r="Y295" i="85"/>
  <c r="X295" i="85"/>
  <c r="W295" i="85"/>
  <c r="V295" i="85"/>
  <c r="U295" i="85"/>
  <c r="T295" i="85"/>
  <c r="S295" i="85"/>
  <c r="R295" i="85"/>
  <c r="Q295" i="85"/>
  <c r="P295" i="85"/>
  <c r="O295" i="85"/>
  <c r="N295" i="85"/>
  <c r="M295" i="85"/>
  <c r="L295" i="85"/>
  <c r="K295" i="85"/>
  <c r="J295" i="85"/>
  <c r="I295" i="85"/>
  <c r="H295" i="85"/>
  <c r="G295" i="85"/>
  <c r="F295" i="85"/>
  <c r="E295" i="85"/>
  <c r="D295" i="85"/>
  <c r="C295" i="85"/>
  <c r="B295" i="85"/>
  <c r="A295" i="85"/>
  <c r="AD294" i="85"/>
  <c r="AC294" i="85"/>
  <c r="AB294" i="85"/>
  <c r="AA294" i="85"/>
  <c r="Z294" i="85"/>
  <c r="Y294" i="85"/>
  <c r="X294" i="85"/>
  <c r="W294" i="85"/>
  <c r="V294" i="85"/>
  <c r="U294" i="85"/>
  <c r="T294" i="85"/>
  <c r="S294" i="85"/>
  <c r="R294" i="85"/>
  <c r="Q294" i="85"/>
  <c r="P294" i="85"/>
  <c r="O294" i="85"/>
  <c r="N294" i="85"/>
  <c r="M294" i="85"/>
  <c r="L294" i="85"/>
  <c r="K294" i="85"/>
  <c r="J294" i="85"/>
  <c r="I294" i="85"/>
  <c r="H294" i="85"/>
  <c r="G294" i="85"/>
  <c r="F294" i="85"/>
  <c r="E294" i="85"/>
  <c r="D294" i="85"/>
  <c r="C294" i="85"/>
  <c r="B294" i="85"/>
  <c r="A294" i="85"/>
  <c r="AD293" i="85"/>
  <c r="AC293" i="85"/>
  <c r="AB293" i="85"/>
  <c r="AA293" i="85"/>
  <c r="Z293" i="85"/>
  <c r="Y293" i="85"/>
  <c r="X293" i="85"/>
  <c r="W293" i="85"/>
  <c r="V293" i="85"/>
  <c r="U293" i="85"/>
  <c r="T293" i="85"/>
  <c r="S293" i="85"/>
  <c r="R293" i="85"/>
  <c r="Q293" i="85"/>
  <c r="P293" i="85"/>
  <c r="O293" i="85"/>
  <c r="N293" i="85"/>
  <c r="M293" i="85"/>
  <c r="L293" i="85"/>
  <c r="K293" i="85"/>
  <c r="J293" i="85"/>
  <c r="I293" i="85"/>
  <c r="H293" i="85"/>
  <c r="G293" i="85"/>
  <c r="F293" i="85"/>
  <c r="E293" i="85"/>
  <c r="D293" i="85"/>
  <c r="C293" i="85"/>
  <c r="B293" i="85"/>
  <c r="A293" i="85"/>
  <c r="AD292" i="85"/>
  <c r="AC292" i="85"/>
  <c r="AB292" i="85"/>
  <c r="AA292" i="85"/>
  <c r="Z292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F292" i="85"/>
  <c r="E292" i="85"/>
  <c r="D292" i="85"/>
  <c r="C292" i="85"/>
  <c r="B292" i="85"/>
  <c r="A292" i="85"/>
  <c r="AD291" i="85"/>
  <c r="AC291" i="85"/>
  <c r="AB291" i="85"/>
  <c r="AA291" i="85"/>
  <c r="Z291" i="85"/>
  <c r="Y291" i="85"/>
  <c r="X291" i="85"/>
  <c r="W291" i="85"/>
  <c r="V291" i="85"/>
  <c r="U291" i="85"/>
  <c r="T291" i="85"/>
  <c r="S291" i="85"/>
  <c r="R291" i="85"/>
  <c r="Q291" i="85"/>
  <c r="P291" i="85"/>
  <c r="O291" i="85"/>
  <c r="N291" i="85"/>
  <c r="M291" i="85"/>
  <c r="L291" i="85"/>
  <c r="K291" i="85"/>
  <c r="J291" i="85"/>
  <c r="I291" i="85"/>
  <c r="H291" i="85"/>
  <c r="G291" i="85"/>
  <c r="F291" i="85"/>
  <c r="E291" i="85"/>
  <c r="D291" i="85"/>
  <c r="C291" i="85"/>
  <c r="B291" i="85"/>
  <c r="A291" i="85"/>
  <c r="AD290" i="85"/>
  <c r="AC290" i="85"/>
  <c r="AB290" i="85"/>
  <c r="AA290" i="85"/>
  <c r="Z290" i="85"/>
  <c r="Y290" i="85"/>
  <c r="X290" i="85"/>
  <c r="W290" i="85"/>
  <c r="V290" i="85"/>
  <c r="U290" i="85"/>
  <c r="T290" i="85"/>
  <c r="S290" i="85"/>
  <c r="R290" i="85"/>
  <c r="Q290" i="85"/>
  <c r="P290" i="85"/>
  <c r="O290" i="85"/>
  <c r="N290" i="85"/>
  <c r="M290" i="85"/>
  <c r="L290" i="85"/>
  <c r="K290" i="85"/>
  <c r="J290" i="85"/>
  <c r="I290" i="85"/>
  <c r="H290" i="85"/>
  <c r="G290" i="85"/>
  <c r="F290" i="85"/>
  <c r="E290" i="85"/>
  <c r="D290" i="85"/>
  <c r="C290" i="85"/>
  <c r="B290" i="85"/>
  <c r="A290" i="85"/>
  <c r="AD289" i="85"/>
  <c r="AC289" i="85"/>
  <c r="AB289" i="85"/>
  <c r="AA289" i="85"/>
  <c r="Z289" i="85"/>
  <c r="Y289" i="85"/>
  <c r="X289" i="85"/>
  <c r="W289" i="85"/>
  <c r="V289" i="85"/>
  <c r="U289" i="85"/>
  <c r="T289" i="85"/>
  <c r="S289" i="85"/>
  <c r="R289" i="85"/>
  <c r="Q289" i="85"/>
  <c r="P289" i="85"/>
  <c r="O289" i="85"/>
  <c r="N289" i="85"/>
  <c r="M289" i="85"/>
  <c r="L289" i="85"/>
  <c r="K289" i="85"/>
  <c r="J289" i="85"/>
  <c r="I289" i="85"/>
  <c r="H289" i="85"/>
  <c r="G289" i="85"/>
  <c r="F289" i="85"/>
  <c r="E289" i="85"/>
  <c r="D289" i="85"/>
  <c r="C289" i="85"/>
  <c r="B289" i="85"/>
  <c r="A289" i="85"/>
  <c r="AD288" i="85"/>
  <c r="AC288" i="85"/>
  <c r="AB288" i="85"/>
  <c r="AA288" i="85"/>
  <c r="Z288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F288" i="85"/>
  <c r="E288" i="85"/>
  <c r="D288" i="85"/>
  <c r="C288" i="85"/>
  <c r="B288" i="85"/>
  <c r="A288" i="85"/>
  <c r="AD287" i="85"/>
  <c r="AC287" i="85"/>
  <c r="AB287" i="85"/>
  <c r="AA287" i="85"/>
  <c r="Z287" i="85"/>
  <c r="Y287" i="85"/>
  <c r="X287" i="85"/>
  <c r="W287" i="85"/>
  <c r="V287" i="85"/>
  <c r="U287" i="85"/>
  <c r="T287" i="85"/>
  <c r="S287" i="85"/>
  <c r="R287" i="85"/>
  <c r="Q287" i="85"/>
  <c r="P287" i="85"/>
  <c r="O287" i="85"/>
  <c r="N287" i="85"/>
  <c r="M287" i="85"/>
  <c r="L287" i="85"/>
  <c r="K287" i="85"/>
  <c r="J287" i="85"/>
  <c r="I287" i="85"/>
  <c r="H287" i="85"/>
  <c r="G287" i="85"/>
  <c r="F287" i="85"/>
  <c r="E287" i="85"/>
  <c r="D287" i="85"/>
  <c r="C287" i="85"/>
  <c r="B287" i="85"/>
  <c r="A287" i="85"/>
  <c r="AD286" i="85"/>
  <c r="AC286" i="85"/>
  <c r="AB286" i="85"/>
  <c r="AA286" i="85"/>
  <c r="Z286" i="85"/>
  <c r="Y286" i="85"/>
  <c r="X286" i="85"/>
  <c r="W286" i="85"/>
  <c r="V286" i="85"/>
  <c r="U286" i="85"/>
  <c r="T286" i="85"/>
  <c r="S286" i="85"/>
  <c r="R286" i="85"/>
  <c r="Q286" i="85"/>
  <c r="P286" i="85"/>
  <c r="O286" i="85"/>
  <c r="N286" i="85"/>
  <c r="M286" i="85"/>
  <c r="L286" i="85"/>
  <c r="K286" i="85"/>
  <c r="J286" i="85"/>
  <c r="I286" i="85"/>
  <c r="H286" i="85"/>
  <c r="G286" i="85"/>
  <c r="F286" i="85"/>
  <c r="E286" i="85"/>
  <c r="D286" i="85"/>
  <c r="C286" i="85"/>
  <c r="B286" i="85"/>
  <c r="A286" i="85"/>
  <c r="AD285" i="85"/>
  <c r="AC285" i="85"/>
  <c r="AB285" i="85"/>
  <c r="AA285" i="85"/>
  <c r="Z285" i="85"/>
  <c r="Y285" i="85"/>
  <c r="X285" i="85"/>
  <c r="W285" i="85"/>
  <c r="V285" i="85"/>
  <c r="U285" i="85"/>
  <c r="T285" i="85"/>
  <c r="S285" i="85"/>
  <c r="R285" i="85"/>
  <c r="Q285" i="85"/>
  <c r="P285" i="85"/>
  <c r="O285" i="85"/>
  <c r="N285" i="85"/>
  <c r="M285" i="85"/>
  <c r="L285" i="85"/>
  <c r="K285" i="85"/>
  <c r="J285" i="85"/>
  <c r="I285" i="85"/>
  <c r="H285" i="85"/>
  <c r="G285" i="85"/>
  <c r="F285" i="85"/>
  <c r="E285" i="85"/>
  <c r="D285" i="85"/>
  <c r="C285" i="85"/>
  <c r="B285" i="85"/>
  <c r="A285" i="85"/>
  <c r="AD284" i="85"/>
  <c r="AC284" i="85"/>
  <c r="AB284" i="85"/>
  <c r="AA284" i="85"/>
  <c r="Z284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F284" i="85"/>
  <c r="E284" i="85"/>
  <c r="D284" i="85"/>
  <c r="C284" i="85"/>
  <c r="B284" i="85"/>
  <c r="A284" i="85"/>
  <c r="AD283" i="85"/>
  <c r="AC283" i="85"/>
  <c r="AB283" i="85"/>
  <c r="AA283" i="85"/>
  <c r="Z283" i="85"/>
  <c r="Y283" i="85"/>
  <c r="X283" i="85"/>
  <c r="W283" i="85"/>
  <c r="V283" i="85"/>
  <c r="U283" i="85"/>
  <c r="T283" i="85"/>
  <c r="S283" i="85"/>
  <c r="R283" i="85"/>
  <c r="Q283" i="85"/>
  <c r="P283" i="85"/>
  <c r="O283" i="85"/>
  <c r="N283" i="85"/>
  <c r="M283" i="85"/>
  <c r="L283" i="85"/>
  <c r="K283" i="85"/>
  <c r="J283" i="85"/>
  <c r="I283" i="85"/>
  <c r="H283" i="85"/>
  <c r="G283" i="85"/>
  <c r="F283" i="85"/>
  <c r="E283" i="85"/>
  <c r="D283" i="85"/>
  <c r="C283" i="85"/>
  <c r="B283" i="85"/>
  <c r="A283" i="85"/>
  <c r="AD282" i="85"/>
  <c r="AC282" i="85"/>
  <c r="AB282" i="85"/>
  <c r="AA282" i="85"/>
  <c r="Z282" i="85"/>
  <c r="Y282" i="85"/>
  <c r="X282" i="85"/>
  <c r="W282" i="85"/>
  <c r="V282" i="85"/>
  <c r="U282" i="85"/>
  <c r="T282" i="85"/>
  <c r="S282" i="85"/>
  <c r="R282" i="85"/>
  <c r="Q282" i="85"/>
  <c r="P282" i="85"/>
  <c r="O282" i="85"/>
  <c r="N282" i="85"/>
  <c r="M282" i="85"/>
  <c r="L282" i="85"/>
  <c r="K282" i="85"/>
  <c r="J282" i="85"/>
  <c r="I282" i="85"/>
  <c r="H282" i="85"/>
  <c r="G282" i="85"/>
  <c r="F282" i="85"/>
  <c r="E282" i="85"/>
  <c r="D282" i="85"/>
  <c r="C282" i="85"/>
  <c r="B282" i="85"/>
  <c r="A282" i="85"/>
  <c r="AD281" i="85"/>
  <c r="AC281" i="85"/>
  <c r="AB281" i="85"/>
  <c r="AA281" i="85"/>
  <c r="Z281" i="85"/>
  <c r="Y281" i="85"/>
  <c r="X281" i="85"/>
  <c r="W281" i="85"/>
  <c r="V281" i="85"/>
  <c r="U281" i="85"/>
  <c r="T281" i="85"/>
  <c r="S281" i="85"/>
  <c r="R281" i="85"/>
  <c r="Q281" i="85"/>
  <c r="P281" i="85"/>
  <c r="O281" i="85"/>
  <c r="N281" i="85"/>
  <c r="M281" i="85"/>
  <c r="L281" i="85"/>
  <c r="K281" i="85"/>
  <c r="J281" i="85"/>
  <c r="I281" i="85"/>
  <c r="H281" i="85"/>
  <c r="G281" i="85"/>
  <c r="F281" i="85"/>
  <c r="E281" i="85"/>
  <c r="D281" i="85"/>
  <c r="C281" i="85"/>
  <c r="B281" i="85"/>
  <c r="A281" i="85"/>
  <c r="AD280" i="85"/>
  <c r="AC280" i="85"/>
  <c r="AB280" i="85"/>
  <c r="AA280" i="85"/>
  <c r="Z280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F280" i="85"/>
  <c r="E280" i="85"/>
  <c r="D280" i="85"/>
  <c r="C280" i="85"/>
  <c r="B280" i="85"/>
  <c r="A280" i="85"/>
  <c r="AD279" i="85"/>
  <c r="AC279" i="85"/>
  <c r="AB279" i="85"/>
  <c r="AA279" i="85"/>
  <c r="Z279" i="85"/>
  <c r="Y279" i="85"/>
  <c r="X279" i="85"/>
  <c r="W279" i="85"/>
  <c r="V279" i="85"/>
  <c r="U279" i="85"/>
  <c r="T279" i="85"/>
  <c r="S279" i="85"/>
  <c r="R279" i="85"/>
  <c r="Q279" i="85"/>
  <c r="P279" i="85"/>
  <c r="O279" i="85"/>
  <c r="N279" i="85"/>
  <c r="M279" i="85"/>
  <c r="L279" i="85"/>
  <c r="K279" i="85"/>
  <c r="J279" i="85"/>
  <c r="I279" i="85"/>
  <c r="H279" i="85"/>
  <c r="G279" i="85"/>
  <c r="F279" i="85"/>
  <c r="E279" i="85"/>
  <c r="D279" i="85"/>
  <c r="C279" i="85"/>
  <c r="B279" i="85"/>
  <c r="A279" i="85"/>
  <c r="AD278" i="85"/>
  <c r="AC278" i="85"/>
  <c r="AB278" i="85"/>
  <c r="AA278" i="85"/>
  <c r="Z278" i="85"/>
  <c r="Y278" i="85"/>
  <c r="X278" i="85"/>
  <c r="W278" i="85"/>
  <c r="V278" i="85"/>
  <c r="U278" i="85"/>
  <c r="T278" i="85"/>
  <c r="S278" i="85"/>
  <c r="R278" i="85"/>
  <c r="Q278" i="85"/>
  <c r="P278" i="85"/>
  <c r="O278" i="85"/>
  <c r="N278" i="85"/>
  <c r="M278" i="85"/>
  <c r="L278" i="85"/>
  <c r="K278" i="85"/>
  <c r="J278" i="85"/>
  <c r="I278" i="85"/>
  <c r="H278" i="85"/>
  <c r="G278" i="85"/>
  <c r="F278" i="85"/>
  <c r="E278" i="85"/>
  <c r="D278" i="85"/>
  <c r="C278" i="85"/>
  <c r="B278" i="85"/>
  <c r="A278" i="85"/>
  <c r="AD277" i="85"/>
  <c r="AC277" i="85"/>
  <c r="AB277" i="85"/>
  <c r="AA277" i="85"/>
  <c r="Z277" i="85"/>
  <c r="Y277" i="85"/>
  <c r="X277" i="85"/>
  <c r="W277" i="85"/>
  <c r="V277" i="85"/>
  <c r="U277" i="85"/>
  <c r="T277" i="85"/>
  <c r="S277" i="85"/>
  <c r="R277" i="85"/>
  <c r="Q277" i="85"/>
  <c r="P277" i="85"/>
  <c r="O277" i="85"/>
  <c r="N277" i="85"/>
  <c r="M277" i="85"/>
  <c r="L277" i="85"/>
  <c r="K277" i="85"/>
  <c r="J277" i="85"/>
  <c r="I277" i="85"/>
  <c r="H277" i="85"/>
  <c r="G277" i="85"/>
  <c r="F277" i="85"/>
  <c r="E277" i="85"/>
  <c r="D277" i="85"/>
  <c r="C277" i="85"/>
  <c r="B277" i="85"/>
  <c r="A277" i="85"/>
  <c r="AD276" i="85"/>
  <c r="AC276" i="85"/>
  <c r="AB276" i="85"/>
  <c r="AA276" i="85"/>
  <c r="Z276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F276" i="85"/>
  <c r="E276" i="85"/>
  <c r="D276" i="85"/>
  <c r="C276" i="85"/>
  <c r="B276" i="85"/>
  <c r="A276" i="85"/>
  <c r="AD275" i="85"/>
  <c r="AC275" i="85"/>
  <c r="AB275" i="85"/>
  <c r="AA275" i="85"/>
  <c r="Z275" i="85"/>
  <c r="Y275" i="85"/>
  <c r="X275" i="85"/>
  <c r="W275" i="85"/>
  <c r="V275" i="85"/>
  <c r="U275" i="85"/>
  <c r="T275" i="85"/>
  <c r="S275" i="85"/>
  <c r="R275" i="85"/>
  <c r="Q275" i="85"/>
  <c r="P275" i="85"/>
  <c r="O275" i="85"/>
  <c r="N275" i="85"/>
  <c r="M275" i="85"/>
  <c r="L275" i="85"/>
  <c r="K275" i="85"/>
  <c r="J275" i="85"/>
  <c r="I275" i="85"/>
  <c r="H275" i="85"/>
  <c r="G275" i="85"/>
  <c r="F275" i="85"/>
  <c r="E275" i="85"/>
  <c r="D275" i="85"/>
  <c r="C275" i="85"/>
  <c r="B275" i="85"/>
  <c r="A275" i="85"/>
  <c r="AD274" i="85"/>
  <c r="AC274" i="85"/>
  <c r="AB274" i="85"/>
  <c r="AA274" i="85"/>
  <c r="Z274" i="85"/>
  <c r="Y274" i="85"/>
  <c r="X274" i="85"/>
  <c r="W274" i="85"/>
  <c r="V274" i="85"/>
  <c r="U274" i="85"/>
  <c r="T274" i="85"/>
  <c r="S274" i="85"/>
  <c r="R274" i="85"/>
  <c r="Q274" i="85"/>
  <c r="P274" i="85"/>
  <c r="O274" i="85"/>
  <c r="N274" i="85"/>
  <c r="M274" i="85"/>
  <c r="L274" i="85"/>
  <c r="K274" i="85"/>
  <c r="J274" i="85"/>
  <c r="I274" i="85"/>
  <c r="H274" i="85"/>
  <c r="G274" i="85"/>
  <c r="F274" i="85"/>
  <c r="E274" i="85"/>
  <c r="D274" i="85"/>
  <c r="C274" i="85"/>
  <c r="B274" i="85"/>
  <c r="A274" i="85"/>
  <c r="AD273" i="85"/>
  <c r="AC273" i="85"/>
  <c r="AB273" i="85"/>
  <c r="AA273" i="85"/>
  <c r="Z273" i="85"/>
  <c r="Y273" i="85"/>
  <c r="X273" i="85"/>
  <c r="W273" i="85"/>
  <c r="V273" i="85"/>
  <c r="U273" i="85"/>
  <c r="T273" i="85"/>
  <c r="S273" i="85"/>
  <c r="R273" i="85"/>
  <c r="Q273" i="85"/>
  <c r="P273" i="85"/>
  <c r="O273" i="85"/>
  <c r="N273" i="85"/>
  <c r="M273" i="85"/>
  <c r="L273" i="85"/>
  <c r="K273" i="85"/>
  <c r="J273" i="85"/>
  <c r="I273" i="85"/>
  <c r="H273" i="85"/>
  <c r="G273" i="85"/>
  <c r="F273" i="85"/>
  <c r="E273" i="85"/>
  <c r="D273" i="85"/>
  <c r="C273" i="85"/>
  <c r="B273" i="85"/>
  <c r="A273" i="85"/>
  <c r="AD272" i="85"/>
  <c r="AC272" i="85"/>
  <c r="AB272" i="85"/>
  <c r="AA272" i="85"/>
  <c r="Z272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F272" i="85"/>
  <c r="E272" i="85"/>
  <c r="D272" i="85"/>
  <c r="C272" i="85"/>
  <c r="B272" i="85"/>
  <c r="A272" i="85"/>
  <c r="AD271" i="85"/>
  <c r="AC271" i="85"/>
  <c r="AB271" i="85"/>
  <c r="AA271" i="85"/>
  <c r="Z271" i="85"/>
  <c r="Y271" i="85"/>
  <c r="X271" i="85"/>
  <c r="W271" i="85"/>
  <c r="V271" i="85"/>
  <c r="U271" i="85"/>
  <c r="T271" i="85"/>
  <c r="S271" i="85"/>
  <c r="R271" i="85"/>
  <c r="Q271" i="85"/>
  <c r="P271" i="85"/>
  <c r="O271" i="85"/>
  <c r="N271" i="85"/>
  <c r="M271" i="85"/>
  <c r="L271" i="85"/>
  <c r="K271" i="85"/>
  <c r="J271" i="85"/>
  <c r="I271" i="85"/>
  <c r="H271" i="85"/>
  <c r="G271" i="85"/>
  <c r="F271" i="85"/>
  <c r="E271" i="85"/>
  <c r="D271" i="85"/>
  <c r="C271" i="85"/>
  <c r="B271" i="85"/>
  <c r="A271" i="85"/>
  <c r="AD270" i="85"/>
  <c r="AC270" i="85"/>
  <c r="AB270" i="85"/>
  <c r="AA270" i="85"/>
  <c r="Z270" i="85"/>
  <c r="Y270" i="85"/>
  <c r="X270" i="85"/>
  <c r="W270" i="85"/>
  <c r="V270" i="85"/>
  <c r="U270" i="85"/>
  <c r="T270" i="85"/>
  <c r="S270" i="85"/>
  <c r="R270" i="85"/>
  <c r="Q270" i="85"/>
  <c r="P270" i="85"/>
  <c r="O270" i="85"/>
  <c r="N270" i="85"/>
  <c r="M270" i="85"/>
  <c r="L270" i="85"/>
  <c r="K270" i="85"/>
  <c r="J270" i="85"/>
  <c r="I270" i="85"/>
  <c r="H270" i="85"/>
  <c r="G270" i="85"/>
  <c r="F270" i="85"/>
  <c r="E270" i="85"/>
  <c r="D270" i="85"/>
  <c r="C270" i="85"/>
  <c r="B270" i="85"/>
  <c r="A270" i="85"/>
  <c r="AD269" i="85"/>
  <c r="AC269" i="85"/>
  <c r="AB269" i="85"/>
  <c r="AA269" i="85"/>
  <c r="Z269" i="85"/>
  <c r="Y269" i="85"/>
  <c r="X269" i="85"/>
  <c r="W269" i="85"/>
  <c r="V269" i="85"/>
  <c r="U269" i="85"/>
  <c r="T269" i="85"/>
  <c r="S269" i="85"/>
  <c r="R269" i="85"/>
  <c r="Q269" i="85"/>
  <c r="P269" i="85"/>
  <c r="O269" i="85"/>
  <c r="N269" i="85"/>
  <c r="M269" i="85"/>
  <c r="L269" i="85"/>
  <c r="K269" i="85"/>
  <c r="J269" i="85"/>
  <c r="I269" i="85"/>
  <c r="H269" i="85"/>
  <c r="G269" i="85"/>
  <c r="F269" i="85"/>
  <c r="E269" i="85"/>
  <c r="D269" i="85"/>
  <c r="C269" i="85"/>
  <c r="B269" i="85"/>
  <c r="A269" i="85"/>
  <c r="AD268" i="85"/>
  <c r="AC268" i="85"/>
  <c r="AB268" i="85"/>
  <c r="AA268" i="85"/>
  <c r="Z268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F268" i="85"/>
  <c r="E268" i="85"/>
  <c r="D268" i="85"/>
  <c r="C268" i="85"/>
  <c r="B268" i="85"/>
  <c r="A268" i="85"/>
  <c r="AD267" i="85"/>
  <c r="AC267" i="85"/>
  <c r="AB267" i="85"/>
  <c r="AA267" i="85"/>
  <c r="Z267" i="85"/>
  <c r="Y267" i="85"/>
  <c r="X267" i="85"/>
  <c r="W267" i="85"/>
  <c r="V267" i="85"/>
  <c r="U267" i="85"/>
  <c r="T267" i="85"/>
  <c r="S267" i="85"/>
  <c r="R267" i="85"/>
  <c r="Q267" i="85"/>
  <c r="P267" i="85"/>
  <c r="O267" i="85"/>
  <c r="N267" i="85"/>
  <c r="M267" i="85"/>
  <c r="L267" i="85"/>
  <c r="K267" i="85"/>
  <c r="J267" i="85"/>
  <c r="I267" i="85"/>
  <c r="H267" i="85"/>
  <c r="G267" i="85"/>
  <c r="F267" i="85"/>
  <c r="E267" i="85"/>
  <c r="D267" i="85"/>
  <c r="C267" i="85"/>
  <c r="B267" i="85"/>
  <c r="A267" i="85"/>
  <c r="AD266" i="85"/>
  <c r="AC266" i="85"/>
  <c r="AB266" i="85"/>
  <c r="AA266" i="85"/>
  <c r="Z266" i="85"/>
  <c r="Y266" i="85"/>
  <c r="X266" i="85"/>
  <c r="W266" i="85"/>
  <c r="V266" i="85"/>
  <c r="U266" i="85"/>
  <c r="T266" i="85"/>
  <c r="S266" i="85"/>
  <c r="R266" i="85"/>
  <c r="Q266" i="85"/>
  <c r="P266" i="85"/>
  <c r="O266" i="85"/>
  <c r="N266" i="85"/>
  <c r="M266" i="85"/>
  <c r="L266" i="85"/>
  <c r="K266" i="85"/>
  <c r="J266" i="85"/>
  <c r="I266" i="85"/>
  <c r="H266" i="85"/>
  <c r="G266" i="85"/>
  <c r="F266" i="85"/>
  <c r="E266" i="85"/>
  <c r="D266" i="85"/>
  <c r="C266" i="85"/>
  <c r="B266" i="85"/>
  <c r="A266" i="85"/>
  <c r="AD265" i="85"/>
  <c r="AC265" i="85"/>
  <c r="AB265" i="85"/>
  <c r="AA265" i="85"/>
  <c r="Z265" i="85"/>
  <c r="Y265" i="85"/>
  <c r="X265" i="85"/>
  <c r="W265" i="85"/>
  <c r="V265" i="85"/>
  <c r="U265" i="85"/>
  <c r="T265" i="85"/>
  <c r="S265" i="85"/>
  <c r="R265" i="85"/>
  <c r="Q265" i="85"/>
  <c r="P265" i="85"/>
  <c r="O265" i="85"/>
  <c r="N265" i="85"/>
  <c r="M265" i="85"/>
  <c r="L265" i="85"/>
  <c r="K265" i="85"/>
  <c r="J265" i="85"/>
  <c r="I265" i="85"/>
  <c r="H265" i="85"/>
  <c r="G265" i="85"/>
  <c r="F265" i="85"/>
  <c r="E265" i="85"/>
  <c r="D265" i="85"/>
  <c r="C265" i="85"/>
  <c r="B265" i="85"/>
  <c r="A265" i="85"/>
  <c r="AD264" i="85"/>
  <c r="AC264" i="85"/>
  <c r="AB264" i="85"/>
  <c r="AA264" i="85"/>
  <c r="Z264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F264" i="85"/>
  <c r="E264" i="85"/>
  <c r="D264" i="85"/>
  <c r="C264" i="85"/>
  <c r="B264" i="85"/>
  <c r="A264" i="85"/>
  <c r="AD263" i="85"/>
  <c r="AC263" i="85"/>
  <c r="AB263" i="85"/>
  <c r="AA263" i="85"/>
  <c r="Z263" i="85"/>
  <c r="Y263" i="85"/>
  <c r="X263" i="85"/>
  <c r="W263" i="85"/>
  <c r="V263" i="85"/>
  <c r="U263" i="85"/>
  <c r="T263" i="85"/>
  <c r="S263" i="85"/>
  <c r="R263" i="85"/>
  <c r="Q263" i="85"/>
  <c r="P263" i="85"/>
  <c r="O263" i="85"/>
  <c r="N263" i="85"/>
  <c r="M263" i="85"/>
  <c r="L263" i="85"/>
  <c r="K263" i="85"/>
  <c r="J263" i="85"/>
  <c r="I263" i="85"/>
  <c r="H263" i="85"/>
  <c r="G263" i="85"/>
  <c r="F263" i="85"/>
  <c r="E263" i="85"/>
  <c r="D263" i="85"/>
  <c r="C263" i="85"/>
  <c r="B263" i="85"/>
  <c r="A263" i="85"/>
  <c r="AD262" i="85"/>
  <c r="AC262" i="85"/>
  <c r="AB262" i="85"/>
  <c r="AA262" i="85"/>
  <c r="Z262" i="85"/>
  <c r="Y262" i="85"/>
  <c r="X262" i="85"/>
  <c r="W262" i="85"/>
  <c r="V262" i="85"/>
  <c r="U262" i="85"/>
  <c r="T262" i="85"/>
  <c r="S262" i="85"/>
  <c r="R262" i="85"/>
  <c r="Q262" i="85"/>
  <c r="P262" i="85"/>
  <c r="O262" i="85"/>
  <c r="N262" i="85"/>
  <c r="M262" i="85"/>
  <c r="L262" i="85"/>
  <c r="K262" i="85"/>
  <c r="J262" i="85"/>
  <c r="I262" i="85"/>
  <c r="H262" i="85"/>
  <c r="G262" i="85"/>
  <c r="F262" i="85"/>
  <c r="E262" i="85"/>
  <c r="D262" i="85"/>
  <c r="C262" i="85"/>
  <c r="B262" i="85"/>
  <c r="A262" i="85"/>
  <c r="AD261" i="85"/>
  <c r="AC261" i="85"/>
  <c r="AB261" i="85"/>
  <c r="AA261" i="85"/>
  <c r="Z261" i="85"/>
  <c r="Y261" i="85"/>
  <c r="X261" i="85"/>
  <c r="W261" i="85"/>
  <c r="V261" i="85"/>
  <c r="U261" i="85"/>
  <c r="T261" i="85"/>
  <c r="S261" i="85"/>
  <c r="R261" i="85"/>
  <c r="Q261" i="85"/>
  <c r="P261" i="85"/>
  <c r="O261" i="85"/>
  <c r="N261" i="85"/>
  <c r="M261" i="85"/>
  <c r="L261" i="85"/>
  <c r="K261" i="85"/>
  <c r="J261" i="85"/>
  <c r="I261" i="85"/>
  <c r="H261" i="85"/>
  <c r="G261" i="85"/>
  <c r="F261" i="85"/>
  <c r="E261" i="85"/>
  <c r="D261" i="85"/>
  <c r="C261" i="85"/>
  <c r="B261" i="85"/>
  <c r="A261" i="85"/>
  <c r="AD260" i="85"/>
  <c r="AC260" i="85"/>
  <c r="AB260" i="85"/>
  <c r="AA260" i="85"/>
  <c r="Z260" i="85"/>
  <c r="Y260" i="85"/>
  <c r="X260" i="85"/>
  <c r="W260" i="85"/>
  <c r="V260" i="85"/>
  <c r="U260" i="85"/>
  <c r="T260" i="85"/>
  <c r="S260" i="85"/>
  <c r="R260" i="85"/>
  <c r="Q260" i="85"/>
  <c r="P260" i="85"/>
  <c r="O260" i="85"/>
  <c r="N260" i="85"/>
  <c r="M260" i="85"/>
  <c r="L260" i="85"/>
  <c r="K260" i="85"/>
  <c r="J260" i="85"/>
  <c r="I260" i="85"/>
  <c r="H260" i="85"/>
  <c r="G260" i="85"/>
  <c r="F260" i="85"/>
  <c r="E260" i="85"/>
  <c r="D260" i="85"/>
  <c r="C260" i="85"/>
  <c r="B260" i="85"/>
  <c r="A260" i="85"/>
  <c r="AD259" i="85"/>
  <c r="AC259" i="85"/>
  <c r="AB259" i="85"/>
  <c r="AA259" i="85"/>
  <c r="Z259" i="85"/>
  <c r="Y259" i="85"/>
  <c r="X259" i="85"/>
  <c r="W259" i="85"/>
  <c r="V259" i="85"/>
  <c r="U259" i="85"/>
  <c r="T259" i="85"/>
  <c r="S259" i="85"/>
  <c r="R259" i="85"/>
  <c r="Q259" i="85"/>
  <c r="P259" i="85"/>
  <c r="O259" i="85"/>
  <c r="N259" i="85"/>
  <c r="M259" i="85"/>
  <c r="L259" i="85"/>
  <c r="K259" i="85"/>
  <c r="J259" i="85"/>
  <c r="I259" i="85"/>
  <c r="H259" i="85"/>
  <c r="G259" i="85"/>
  <c r="F259" i="85"/>
  <c r="E259" i="85"/>
  <c r="D259" i="85"/>
  <c r="C259" i="85"/>
  <c r="B259" i="85"/>
  <c r="A259" i="85"/>
  <c r="AD258" i="85"/>
  <c r="AC258" i="85"/>
  <c r="AB258" i="85"/>
  <c r="AA258" i="85"/>
  <c r="Z258" i="85"/>
  <c r="Y258" i="85"/>
  <c r="X258" i="85"/>
  <c r="W258" i="85"/>
  <c r="V258" i="85"/>
  <c r="U258" i="85"/>
  <c r="T258" i="85"/>
  <c r="S258" i="85"/>
  <c r="R258" i="85"/>
  <c r="Q258" i="85"/>
  <c r="P258" i="85"/>
  <c r="O258" i="85"/>
  <c r="N258" i="85"/>
  <c r="M258" i="85"/>
  <c r="L258" i="85"/>
  <c r="K258" i="85"/>
  <c r="J258" i="85"/>
  <c r="I258" i="85"/>
  <c r="H258" i="85"/>
  <c r="G258" i="85"/>
  <c r="F258" i="85"/>
  <c r="E258" i="85"/>
  <c r="D258" i="85"/>
  <c r="C258" i="85"/>
  <c r="B258" i="85"/>
  <c r="A258" i="85"/>
  <c r="AD257" i="85"/>
  <c r="AC257" i="85"/>
  <c r="AB257" i="85"/>
  <c r="AA257" i="85"/>
  <c r="Z257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F257" i="85"/>
  <c r="E257" i="85"/>
  <c r="D257" i="85"/>
  <c r="C257" i="85"/>
  <c r="B257" i="85"/>
  <c r="A257" i="85"/>
  <c r="AD256" i="85"/>
  <c r="AC256" i="85"/>
  <c r="AB256" i="85"/>
  <c r="AA256" i="85"/>
  <c r="Z256" i="85"/>
  <c r="Y256" i="85"/>
  <c r="X256" i="85"/>
  <c r="W256" i="85"/>
  <c r="V256" i="85"/>
  <c r="U256" i="85"/>
  <c r="T256" i="85"/>
  <c r="S256" i="85"/>
  <c r="R256" i="85"/>
  <c r="Q256" i="85"/>
  <c r="P256" i="85"/>
  <c r="O256" i="85"/>
  <c r="N256" i="85"/>
  <c r="M256" i="85"/>
  <c r="L256" i="85"/>
  <c r="K256" i="85"/>
  <c r="J256" i="85"/>
  <c r="I256" i="85"/>
  <c r="H256" i="85"/>
  <c r="G256" i="85"/>
  <c r="F256" i="85"/>
  <c r="E256" i="85"/>
  <c r="D256" i="85"/>
  <c r="C256" i="85"/>
  <c r="B256" i="85"/>
  <c r="A256" i="85"/>
  <c r="AD255" i="85"/>
  <c r="AC255" i="85"/>
  <c r="AB255" i="85"/>
  <c r="AA255" i="85"/>
  <c r="Z255" i="85"/>
  <c r="Y255" i="85"/>
  <c r="X255" i="85"/>
  <c r="W255" i="85"/>
  <c r="V255" i="85"/>
  <c r="U255" i="85"/>
  <c r="T255" i="85"/>
  <c r="S255" i="85"/>
  <c r="R255" i="85"/>
  <c r="Q255" i="85"/>
  <c r="P255" i="85"/>
  <c r="O255" i="85"/>
  <c r="N255" i="85"/>
  <c r="M255" i="85"/>
  <c r="L255" i="85"/>
  <c r="K255" i="85"/>
  <c r="J255" i="85"/>
  <c r="I255" i="85"/>
  <c r="H255" i="85"/>
  <c r="G255" i="85"/>
  <c r="F255" i="85"/>
  <c r="E255" i="85"/>
  <c r="D255" i="85"/>
  <c r="C255" i="85"/>
  <c r="B255" i="85"/>
  <c r="A255" i="85"/>
  <c r="AD254" i="85"/>
  <c r="AC254" i="85"/>
  <c r="AB254" i="85"/>
  <c r="AA254" i="85"/>
  <c r="Z254" i="85"/>
  <c r="Y254" i="85"/>
  <c r="X254" i="85"/>
  <c r="W254" i="85"/>
  <c r="V254" i="85"/>
  <c r="U254" i="85"/>
  <c r="T254" i="85"/>
  <c r="S254" i="85"/>
  <c r="R254" i="85"/>
  <c r="Q254" i="85"/>
  <c r="P254" i="85"/>
  <c r="O254" i="85"/>
  <c r="N254" i="85"/>
  <c r="M254" i="85"/>
  <c r="L254" i="85"/>
  <c r="K254" i="85"/>
  <c r="J254" i="85"/>
  <c r="I254" i="85"/>
  <c r="H254" i="85"/>
  <c r="G254" i="85"/>
  <c r="F254" i="85"/>
  <c r="E254" i="85"/>
  <c r="D254" i="85"/>
  <c r="C254" i="85"/>
  <c r="B254" i="85"/>
  <c r="A254" i="85"/>
  <c r="AD253" i="85"/>
  <c r="AC253" i="85"/>
  <c r="AB253" i="85"/>
  <c r="AA253" i="85"/>
  <c r="Z253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F253" i="85"/>
  <c r="E253" i="85"/>
  <c r="D253" i="85"/>
  <c r="C253" i="85"/>
  <c r="B253" i="85"/>
  <c r="A253" i="85"/>
  <c r="AD252" i="85"/>
  <c r="AC252" i="85"/>
  <c r="AB252" i="85"/>
  <c r="AA252" i="85"/>
  <c r="Z252" i="85"/>
  <c r="Y252" i="85"/>
  <c r="X252" i="85"/>
  <c r="W252" i="85"/>
  <c r="V252" i="85"/>
  <c r="U252" i="85"/>
  <c r="T252" i="85"/>
  <c r="S252" i="85"/>
  <c r="R252" i="85"/>
  <c r="Q252" i="85"/>
  <c r="P252" i="85"/>
  <c r="O252" i="85"/>
  <c r="N252" i="85"/>
  <c r="M252" i="85"/>
  <c r="L252" i="85"/>
  <c r="K252" i="85"/>
  <c r="J252" i="85"/>
  <c r="I252" i="85"/>
  <c r="H252" i="85"/>
  <c r="G252" i="85"/>
  <c r="F252" i="85"/>
  <c r="E252" i="85"/>
  <c r="D252" i="85"/>
  <c r="C252" i="85"/>
  <c r="B252" i="85"/>
  <c r="A252" i="85"/>
  <c r="AD251" i="85"/>
  <c r="AC251" i="85"/>
  <c r="AB251" i="85"/>
  <c r="AA251" i="85"/>
  <c r="Z251" i="85"/>
  <c r="Y251" i="85"/>
  <c r="X251" i="85"/>
  <c r="W251" i="85"/>
  <c r="V251" i="85"/>
  <c r="U251" i="85"/>
  <c r="T251" i="85"/>
  <c r="S251" i="85"/>
  <c r="R251" i="85"/>
  <c r="Q251" i="85"/>
  <c r="P251" i="85"/>
  <c r="O251" i="85"/>
  <c r="N251" i="85"/>
  <c r="M251" i="85"/>
  <c r="L251" i="85"/>
  <c r="K251" i="85"/>
  <c r="J251" i="85"/>
  <c r="I251" i="85"/>
  <c r="H251" i="85"/>
  <c r="G251" i="85"/>
  <c r="F251" i="85"/>
  <c r="E251" i="85"/>
  <c r="D251" i="85"/>
  <c r="C251" i="85"/>
  <c r="B251" i="85"/>
  <c r="A251" i="85"/>
  <c r="AD250" i="85"/>
  <c r="AC250" i="85"/>
  <c r="AB250" i="85"/>
  <c r="AA250" i="85"/>
  <c r="Z250" i="85"/>
  <c r="Y250" i="85"/>
  <c r="X250" i="85"/>
  <c r="W250" i="85"/>
  <c r="V250" i="85"/>
  <c r="U250" i="85"/>
  <c r="T250" i="85"/>
  <c r="S250" i="85"/>
  <c r="R250" i="85"/>
  <c r="Q250" i="85"/>
  <c r="P250" i="85"/>
  <c r="O250" i="85"/>
  <c r="N250" i="85"/>
  <c r="M250" i="85"/>
  <c r="L250" i="85"/>
  <c r="K250" i="85"/>
  <c r="J250" i="85"/>
  <c r="I250" i="85"/>
  <c r="H250" i="85"/>
  <c r="G250" i="85"/>
  <c r="F250" i="85"/>
  <c r="E250" i="85"/>
  <c r="D250" i="85"/>
  <c r="C250" i="85"/>
  <c r="B250" i="85"/>
  <c r="A250" i="85"/>
  <c r="AD249" i="85"/>
  <c r="AC249" i="85"/>
  <c r="AB249" i="85"/>
  <c r="AA249" i="85"/>
  <c r="Z249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F249" i="85"/>
  <c r="E249" i="85"/>
  <c r="D249" i="85"/>
  <c r="C249" i="85"/>
  <c r="B249" i="85"/>
  <c r="A249" i="85"/>
  <c r="AD248" i="85"/>
  <c r="AC248" i="85"/>
  <c r="AB248" i="85"/>
  <c r="AA248" i="85"/>
  <c r="Z248" i="85"/>
  <c r="Y248" i="85"/>
  <c r="X248" i="85"/>
  <c r="W248" i="85"/>
  <c r="V248" i="85"/>
  <c r="U248" i="85"/>
  <c r="T248" i="85"/>
  <c r="S248" i="85"/>
  <c r="R248" i="85"/>
  <c r="Q248" i="85"/>
  <c r="P248" i="85"/>
  <c r="O248" i="85"/>
  <c r="N248" i="85"/>
  <c r="M248" i="85"/>
  <c r="L248" i="85"/>
  <c r="K248" i="85"/>
  <c r="J248" i="85"/>
  <c r="I248" i="85"/>
  <c r="H248" i="85"/>
  <c r="G248" i="85"/>
  <c r="F248" i="85"/>
  <c r="E248" i="85"/>
  <c r="D248" i="85"/>
  <c r="C248" i="85"/>
  <c r="B248" i="85"/>
  <c r="A248" i="85"/>
  <c r="AD247" i="85"/>
  <c r="AC247" i="85"/>
  <c r="AB247" i="85"/>
  <c r="AA247" i="85"/>
  <c r="Z247" i="85"/>
  <c r="Y247" i="85"/>
  <c r="X247" i="85"/>
  <c r="W247" i="85"/>
  <c r="V247" i="85"/>
  <c r="U247" i="85"/>
  <c r="T247" i="85"/>
  <c r="S247" i="85"/>
  <c r="R247" i="85"/>
  <c r="Q247" i="85"/>
  <c r="P247" i="85"/>
  <c r="O247" i="85"/>
  <c r="N247" i="85"/>
  <c r="M247" i="85"/>
  <c r="L247" i="85"/>
  <c r="K247" i="85"/>
  <c r="J247" i="85"/>
  <c r="I247" i="85"/>
  <c r="H247" i="85"/>
  <c r="G247" i="85"/>
  <c r="F247" i="85"/>
  <c r="E247" i="85"/>
  <c r="D247" i="85"/>
  <c r="C247" i="85"/>
  <c r="B247" i="85"/>
  <c r="A247" i="85"/>
  <c r="AD246" i="85"/>
  <c r="AC246" i="85"/>
  <c r="AB246" i="85"/>
  <c r="AA246" i="85"/>
  <c r="Z246" i="85"/>
  <c r="Y246" i="85"/>
  <c r="X246" i="85"/>
  <c r="W246" i="85"/>
  <c r="V246" i="85"/>
  <c r="U246" i="85"/>
  <c r="T246" i="85"/>
  <c r="S246" i="85"/>
  <c r="R246" i="85"/>
  <c r="Q246" i="85"/>
  <c r="P246" i="85"/>
  <c r="O246" i="85"/>
  <c r="N246" i="85"/>
  <c r="M246" i="85"/>
  <c r="L246" i="85"/>
  <c r="K246" i="85"/>
  <c r="J246" i="85"/>
  <c r="I246" i="85"/>
  <c r="H246" i="85"/>
  <c r="G246" i="85"/>
  <c r="F246" i="85"/>
  <c r="E246" i="85"/>
  <c r="D246" i="85"/>
  <c r="C246" i="85"/>
  <c r="B246" i="85"/>
  <c r="A246" i="85"/>
  <c r="AD245" i="85"/>
  <c r="AC245" i="85"/>
  <c r="AB245" i="85"/>
  <c r="AA245" i="85"/>
  <c r="Z245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F245" i="85"/>
  <c r="E245" i="85"/>
  <c r="D245" i="85"/>
  <c r="C245" i="85"/>
  <c r="B245" i="85"/>
  <c r="A245" i="85"/>
  <c r="AD244" i="85"/>
  <c r="AC244" i="85"/>
  <c r="AB244" i="85"/>
  <c r="AA244" i="85"/>
  <c r="Z244" i="85"/>
  <c r="Y244" i="85"/>
  <c r="X244" i="85"/>
  <c r="W244" i="85"/>
  <c r="V244" i="85"/>
  <c r="U244" i="85"/>
  <c r="T244" i="85"/>
  <c r="S244" i="85"/>
  <c r="R244" i="85"/>
  <c r="Q244" i="85"/>
  <c r="P244" i="85"/>
  <c r="O244" i="85"/>
  <c r="N244" i="85"/>
  <c r="M244" i="85"/>
  <c r="L244" i="85"/>
  <c r="K244" i="85"/>
  <c r="J244" i="85"/>
  <c r="I244" i="85"/>
  <c r="H244" i="85"/>
  <c r="G244" i="85"/>
  <c r="F244" i="85"/>
  <c r="E244" i="85"/>
  <c r="D244" i="85"/>
  <c r="C244" i="85"/>
  <c r="B244" i="85"/>
  <c r="A244" i="85"/>
  <c r="AD243" i="85"/>
  <c r="AC243" i="85"/>
  <c r="AB243" i="85"/>
  <c r="AA243" i="85"/>
  <c r="Z243" i="85"/>
  <c r="Y243" i="85"/>
  <c r="X243" i="85"/>
  <c r="W243" i="85"/>
  <c r="V243" i="85"/>
  <c r="U243" i="85"/>
  <c r="T243" i="85"/>
  <c r="S243" i="85"/>
  <c r="R243" i="85"/>
  <c r="Q243" i="85"/>
  <c r="P243" i="85"/>
  <c r="O243" i="85"/>
  <c r="N243" i="85"/>
  <c r="M243" i="85"/>
  <c r="L243" i="85"/>
  <c r="K243" i="85"/>
  <c r="J243" i="85"/>
  <c r="I243" i="85"/>
  <c r="H243" i="85"/>
  <c r="G243" i="85"/>
  <c r="F243" i="85"/>
  <c r="E243" i="85"/>
  <c r="D243" i="85"/>
  <c r="C243" i="85"/>
  <c r="B243" i="85"/>
  <c r="A243" i="85"/>
  <c r="AD242" i="85"/>
  <c r="AC242" i="85"/>
  <c r="AB242" i="85"/>
  <c r="AA242" i="85"/>
  <c r="Z242" i="85"/>
  <c r="Y242" i="85"/>
  <c r="X242" i="85"/>
  <c r="W242" i="85"/>
  <c r="V242" i="85"/>
  <c r="U242" i="85"/>
  <c r="T242" i="85"/>
  <c r="S242" i="85"/>
  <c r="R242" i="85"/>
  <c r="Q242" i="85"/>
  <c r="P242" i="85"/>
  <c r="O242" i="85"/>
  <c r="N242" i="85"/>
  <c r="M242" i="85"/>
  <c r="L242" i="85"/>
  <c r="K242" i="85"/>
  <c r="J242" i="85"/>
  <c r="I242" i="85"/>
  <c r="H242" i="85"/>
  <c r="G242" i="85"/>
  <c r="F242" i="85"/>
  <c r="E242" i="85"/>
  <c r="D242" i="85"/>
  <c r="C242" i="85"/>
  <c r="B242" i="85"/>
  <c r="A242" i="85"/>
  <c r="AD241" i="85"/>
  <c r="AC241" i="85"/>
  <c r="AB241" i="85"/>
  <c r="AA241" i="85"/>
  <c r="Z241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F241" i="85"/>
  <c r="E241" i="85"/>
  <c r="D241" i="85"/>
  <c r="C241" i="85"/>
  <c r="B241" i="85"/>
  <c r="A241" i="85"/>
  <c r="AD240" i="85"/>
  <c r="AC240" i="85"/>
  <c r="AB240" i="85"/>
  <c r="AA240" i="85"/>
  <c r="Z240" i="85"/>
  <c r="Y240" i="85"/>
  <c r="X240" i="85"/>
  <c r="W240" i="85"/>
  <c r="V240" i="85"/>
  <c r="U240" i="85"/>
  <c r="T240" i="85"/>
  <c r="S240" i="85"/>
  <c r="R240" i="85"/>
  <c r="Q240" i="85"/>
  <c r="P240" i="85"/>
  <c r="O240" i="85"/>
  <c r="N240" i="85"/>
  <c r="M240" i="85"/>
  <c r="L240" i="85"/>
  <c r="K240" i="85"/>
  <c r="J240" i="85"/>
  <c r="I240" i="85"/>
  <c r="H240" i="85"/>
  <c r="G240" i="85"/>
  <c r="F240" i="85"/>
  <c r="E240" i="85"/>
  <c r="D240" i="85"/>
  <c r="C240" i="85"/>
  <c r="B240" i="85"/>
  <c r="A240" i="85"/>
  <c r="AD239" i="85"/>
  <c r="AC239" i="85"/>
  <c r="AB239" i="85"/>
  <c r="AA239" i="85"/>
  <c r="Z239" i="85"/>
  <c r="Y239" i="85"/>
  <c r="X239" i="85"/>
  <c r="W239" i="85"/>
  <c r="V239" i="85"/>
  <c r="U239" i="85"/>
  <c r="T239" i="85"/>
  <c r="S239" i="85"/>
  <c r="R239" i="85"/>
  <c r="Q239" i="85"/>
  <c r="P239" i="85"/>
  <c r="O239" i="85"/>
  <c r="N239" i="85"/>
  <c r="M239" i="85"/>
  <c r="L239" i="85"/>
  <c r="K239" i="85"/>
  <c r="J239" i="85"/>
  <c r="I239" i="85"/>
  <c r="H239" i="85"/>
  <c r="G239" i="85"/>
  <c r="F239" i="85"/>
  <c r="E239" i="85"/>
  <c r="D239" i="85"/>
  <c r="C239" i="85"/>
  <c r="B239" i="85"/>
  <c r="A239" i="85"/>
  <c r="AD238" i="85"/>
  <c r="AC238" i="85"/>
  <c r="AB238" i="85"/>
  <c r="AA238" i="85"/>
  <c r="Z238" i="85"/>
  <c r="Y238" i="85"/>
  <c r="X238" i="85"/>
  <c r="W238" i="85"/>
  <c r="V238" i="85"/>
  <c r="U238" i="85"/>
  <c r="T238" i="85"/>
  <c r="S238" i="85"/>
  <c r="R238" i="85"/>
  <c r="Q238" i="85"/>
  <c r="P238" i="85"/>
  <c r="O238" i="85"/>
  <c r="N238" i="85"/>
  <c r="M238" i="85"/>
  <c r="L238" i="85"/>
  <c r="K238" i="85"/>
  <c r="J238" i="85"/>
  <c r="I238" i="85"/>
  <c r="H238" i="85"/>
  <c r="G238" i="85"/>
  <c r="F238" i="85"/>
  <c r="E238" i="85"/>
  <c r="D238" i="85"/>
  <c r="C238" i="85"/>
  <c r="B238" i="85"/>
  <c r="A238" i="85"/>
  <c r="AD237" i="85"/>
  <c r="AC237" i="85"/>
  <c r="AB237" i="85"/>
  <c r="AA237" i="85"/>
  <c r="Z237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F237" i="85"/>
  <c r="E237" i="85"/>
  <c r="D237" i="85"/>
  <c r="C237" i="85"/>
  <c r="B237" i="85"/>
  <c r="A237" i="85"/>
  <c r="AD236" i="85"/>
  <c r="AC236" i="85"/>
  <c r="AB236" i="85"/>
  <c r="AA236" i="85"/>
  <c r="Z236" i="85"/>
  <c r="Y236" i="85"/>
  <c r="X236" i="85"/>
  <c r="W236" i="85"/>
  <c r="V236" i="85"/>
  <c r="U236" i="85"/>
  <c r="T236" i="85"/>
  <c r="S236" i="85"/>
  <c r="R236" i="85"/>
  <c r="Q236" i="85"/>
  <c r="P236" i="85"/>
  <c r="O236" i="85"/>
  <c r="N236" i="85"/>
  <c r="M236" i="85"/>
  <c r="L236" i="85"/>
  <c r="K236" i="85"/>
  <c r="J236" i="85"/>
  <c r="I236" i="85"/>
  <c r="H236" i="85"/>
  <c r="G236" i="85"/>
  <c r="F236" i="85"/>
  <c r="E236" i="85"/>
  <c r="D236" i="85"/>
  <c r="C236" i="85"/>
  <c r="B236" i="85"/>
  <c r="A236" i="85"/>
  <c r="AD235" i="85"/>
  <c r="AC235" i="85"/>
  <c r="AB235" i="85"/>
  <c r="AA235" i="85"/>
  <c r="Z235" i="85"/>
  <c r="Y235" i="85"/>
  <c r="X235" i="85"/>
  <c r="W235" i="85"/>
  <c r="V235" i="85"/>
  <c r="U235" i="85"/>
  <c r="T235" i="85"/>
  <c r="S235" i="85"/>
  <c r="R235" i="85"/>
  <c r="Q235" i="85"/>
  <c r="P235" i="85"/>
  <c r="O235" i="85"/>
  <c r="N235" i="85"/>
  <c r="M235" i="85"/>
  <c r="L235" i="85"/>
  <c r="K235" i="85"/>
  <c r="J235" i="85"/>
  <c r="I235" i="85"/>
  <c r="H235" i="85"/>
  <c r="G235" i="85"/>
  <c r="F235" i="85"/>
  <c r="E235" i="85"/>
  <c r="D235" i="85"/>
  <c r="C235" i="85"/>
  <c r="B235" i="85"/>
  <c r="A235" i="85"/>
  <c r="AD234" i="85"/>
  <c r="AC234" i="85"/>
  <c r="AB234" i="85"/>
  <c r="AA234" i="85"/>
  <c r="Z234" i="85"/>
  <c r="Y234" i="85"/>
  <c r="X234" i="85"/>
  <c r="W234" i="85"/>
  <c r="V234" i="85"/>
  <c r="U234" i="85"/>
  <c r="T234" i="85"/>
  <c r="S234" i="85"/>
  <c r="R234" i="85"/>
  <c r="Q234" i="85"/>
  <c r="P234" i="85"/>
  <c r="O234" i="85"/>
  <c r="N234" i="85"/>
  <c r="M234" i="85"/>
  <c r="L234" i="85"/>
  <c r="K234" i="85"/>
  <c r="J234" i="85"/>
  <c r="I234" i="85"/>
  <c r="H234" i="85"/>
  <c r="G234" i="85"/>
  <c r="F234" i="85"/>
  <c r="E234" i="85"/>
  <c r="D234" i="85"/>
  <c r="C234" i="85"/>
  <c r="B234" i="85"/>
  <c r="A234" i="85"/>
  <c r="AD233" i="85"/>
  <c r="AC233" i="85"/>
  <c r="AB233" i="85"/>
  <c r="AA233" i="85"/>
  <c r="Z233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F233" i="85"/>
  <c r="E233" i="85"/>
  <c r="D233" i="85"/>
  <c r="C233" i="85"/>
  <c r="B233" i="85"/>
  <c r="A233" i="85"/>
  <c r="AD232" i="85"/>
  <c r="AC232" i="85"/>
  <c r="AB232" i="85"/>
  <c r="AA232" i="85"/>
  <c r="Z232" i="85"/>
  <c r="Y232" i="85"/>
  <c r="X232" i="85"/>
  <c r="W232" i="85"/>
  <c r="V232" i="85"/>
  <c r="U232" i="85"/>
  <c r="T232" i="85"/>
  <c r="S232" i="85"/>
  <c r="R232" i="85"/>
  <c r="Q232" i="85"/>
  <c r="P232" i="85"/>
  <c r="O232" i="85"/>
  <c r="N232" i="85"/>
  <c r="M232" i="85"/>
  <c r="L232" i="85"/>
  <c r="K232" i="85"/>
  <c r="J232" i="85"/>
  <c r="I232" i="85"/>
  <c r="H232" i="85"/>
  <c r="G232" i="85"/>
  <c r="F232" i="85"/>
  <c r="E232" i="85"/>
  <c r="D232" i="85"/>
  <c r="C232" i="85"/>
  <c r="B232" i="85"/>
  <c r="A232" i="85"/>
  <c r="AD231" i="85"/>
  <c r="AC231" i="85"/>
  <c r="AB231" i="85"/>
  <c r="AA231" i="85"/>
  <c r="Z231" i="85"/>
  <c r="Y231" i="85"/>
  <c r="X231" i="85"/>
  <c r="W231" i="85"/>
  <c r="V231" i="85"/>
  <c r="U231" i="85"/>
  <c r="T231" i="85"/>
  <c r="S231" i="85"/>
  <c r="R231" i="85"/>
  <c r="Q231" i="85"/>
  <c r="P231" i="85"/>
  <c r="O231" i="85"/>
  <c r="N231" i="85"/>
  <c r="M231" i="85"/>
  <c r="L231" i="85"/>
  <c r="K231" i="85"/>
  <c r="J231" i="85"/>
  <c r="I231" i="85"/>
  <c r="H231" i="85"/>
  <c r="G231" i="85"/>
  <c r="F231" i="85"/>
  <c r="E231" i="85"/>
  <c r="D231" i="85"/>
  <c r="C231" i="85"/>
  <c r="B231" i="85"/>
  <c r="A231" i="85"/>
  <c r="AD230" i="85"/>
  <c r="AC230" i="85"/>
  <c r="AB230" i="85"/>
  <c r="AA230" i="85"/>
  <c r="Z230" i="85"/>
  <c r="Y230" i="85"/>
  <c r="X230" i="85"/>
  <c r="W230" i="85"/>
  <c r="V230" i="85"/>
  <c r="U230" i="85"/>
  <c r="T230" i="85"/>
  <c r="S230" i="85"/>
  <c r="R230" i="85"/>
  <c r="Q230" i="85"/>
  <c r="P230" i="85"/>
  <c r="O230" i="85"/>
  <c r="N230" i="85"/>
  <c r="M230" i="85"/>
  <c r="L230" i="85"/>
  <c r="K230" i="85"/>
  <c r="J230" i="85"/>
  <c r="I230" i="85"/>
  <c r="H230" i="85"/>
  <c r="G230" i="85"/>
  <c r="F230" i="85"/>
  <c r="E230" i="85"/>
  <c r="D230" i="85"/>
  <c r="C230" i="85"/>
  <c r="B230" i="85"/>
  <c r="A230" i="85"/>
  <c r="AD229" i="85"/>
  <c r="AC229" i="85"/>
  <c r="AB229" i="85"/>
  <c r="AA229" i="85"/>
  <c r="Z229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A229" i="85"/>
  <c r="AD228" i="85"/>
  <c r="AC228" i="85"/>
  <c r="AB228" i="85"/>
  <c r="AA228" i="85"/>
  <c r="Z228" i="85"/>
  <c r="Y228" i="85"/>
  <c r="X228" i="85"/>
  <c r="W228" i="85"/>
  <c r="V228" i="85"/>
  <c r="U228" i="85"/>
  <c r="T228" i="85"/>
  <c r="S228" i="85"/>
  <c r="R228" i="85"/>
  <c r="Q228" i="85"/>
  <c r="P228" i="85"/>
  <c r="O228" i="85"/>
  <c r="N228" i="85"/>
  <c r="M228" i="85"/>
  <c r="L228" i="85"/>
  <c r="K228" i="85"/>
  <c r="J228" i="85"/>
  <c r="I228" i="85"/>
  <c r="H228" i="85"/>
  <c r="G228" i="85"/>
  <c r="F228" i="85"/>
  <c r="E228" i="85"/>
  <c r="D228" i="85"/>
  <c r="C228" i="85"/>
  <c r="B228" i="85"/>
  <c r="A228" i="85"/>
  <c r="AD227" i="85"/>
  <c r="AC227" i="85"/>
  <c r="AB227" i="85"/>
  <c r="AA227" i="85"/>
  <c r="Z227" i="85"/>
  <c r="Y227" i="85"/>
  <c r="X227" i="85"/>
  <c r="W227" i="85"/>
  <c r="V227" i="85"/>
  <c r="U227" i="85"/>
  <c r="T227" i="85"/>
  <c r="S227" i="85"/>
  <c r="R227" i="85"/>
  <c r="Q227" i="85"/>
  <c r="P227" i="85"/>
  <c r="O227" i="85"/>
  <c r="N227" i="85"/>
  <c r="M227" i="85"/>
  <c r="L227" i="85"/>
  <c r="K227" i="85"/>
  <c r="J227" i="85"/>
  <c r="I227" i="85"/>
  <c r="H227" i="85"/>
  <c r="G227" i="85"/>
  <c r="F227" i="85"/>
  <c r="E227" i="85"/>
  <c r="D227" i="85"/>
  <c r="C227" i="85"/>
  <c r="B227" i="85"/>
  <c r="A227" i="85"/>
  <c r="AD226" i="85"/>
  <c r="AC226" i="85"/>
  <c r="AB226" i="85"/>
  <c r="AA226" i="85"/>
  <c r="Z226" i="85"/>
  <c r="Y226" i="85"/>
  <c r="X226" i="85"/>
  <c r="W226" i="85"/>
  <c r="V226" i="85"/>
  <c r="U226" i="85"/>
  <c r="T226" i="85"/>
  <c r="S226" i="85"/>
  <c r="R226" i="85"/>
  <c r="Q226" i="85"/>
  <c r="P226" i="85"/>
  <c r="O226" i="85"/>
  <c r="N226" i="85"/>
  <c r="M226" i="85"/>
  <c r="L226" i="85"/>
  <c r="K226" i="85"/>
  <c r="J226" i="85"/>
  <c r="I226" i="85"/>
  <c r="H226" i="85"/>
  <c r="G226" i="85"/>
  <c r="F226" i="85"/>
  <c r="E226" i="85"/>
  <c r="D226" i="85"/>
  <c r="C226" i="85"/>
  <c r="B226" i="85"/>
  <c r="A226" i="85"/>
  <c r="AD225" i="85"/>
  <c r="AC225" i="85"/>
  <c r="AB225" i="85"/>
  <c r="AA225" i="85"/>
  <c r="Z225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A225" i="85"/>
  <c r="AD224" i="85"/>
  <c r="AC224" i="85"/>
  <c r="AB224" i="85"/>
  <c r="AA224" i="85"/>
  <c r="Z224" i="85"/>
  <c r="Y224" i="85"/>
  <c r="X224" i="85"/>
  <c r="W224" i="85"/>
  <c r="V224" i="85"/>
  <c r="U224" i="85"/>
  <c r="T224" i="85"/>
  <c r="S224" i="85"/>
  <c r="R224" i="85"/>
  <c r="Q224" i="85"/>
  <c r="P224" i="85"/>
  <c r="O224" i="85"/>
  <c r="N224" i="85"/>
  <c r="M224" i="85"/>
  <c r="L224" i="85"/>
  <c r="K224" i="85"/>
  <c r="J224" i="85"/>
  <c r="I224" i="85"/>
  <c r="H224" i="85"/>
  <c r="G224" i="85"/>
  <c r="F224" i="85"/>
  <c r="E224" i="85"/>
  <c r="D224" i="85"/>
  <c r="C224" i="85"/>
  <c r="B224" i="85"/>
  <c r="A224" i="85"/>
  <c r="AD223" i="85"/>
  <c r="AC223" i="85"/>
  <c r="AB223" i="85"/>
  <c r="AA223" i="85"/>
  <c r="Z223" i="85"/>
  <c r="Y223" i="85"/>
  <c r="X223" i="85"/>
  <c r="W223" i="85"/>
  <c r="V223" i="85"/>
  <c r="U223" i="85"/>
  <c r="T223" i="85"/>
  <c r="S223" i="85"/>
  <c r="R223" i="85"/>
  <c r="Q223" i="85"/>
  <c r="P223" i="85"/>
  <c r="O223" i="85"/>
  <c r="N223" i="85"/>
  <c r="M223" i="85"/>
  <c r="L223" i="85"/>
  <c r="K223" i="85"/>
  <c r="J223" i="85"/>
  <c r="I223" i="85"/>
  <c r="H223" i="85"/>
  <c r="G223" i="85"/>
  <c r="F223" i="85"/>
  <c r="E223" i="85"/>
  <c r="D223" i="85"/>
  <c r="C223" i="85"/>
  <c r="B223" i="85"/>
  <c r="A223" i="85"/>
  <c r="AD222" i="85"/>
  <c r="AC222" i="85"/>
  <c r="AB222" i="85"/>
  <c r="AA222" i="85"/>
  <c r="Z222" i="85"/>
  <c r="Y222" i="85"/>
  <c r="X222" i="85"/>
  <c r="W222" i="85"/>
  <c r="V222" i="85"/>
  <c r="U222" i="85"/>
  <c r="T222" i="85"/>
  <c r="S222" i="85"/>
  <c r="R222" i="85"/>
  <c r="Q222" i="85"/>
  <c r="P222" i="85"/>
  <c r="O222" i="85"/>
  <c r="N222" i="85"/>
  <c r="M222" i="85"/>
  <c r="L222" i="85"/>
  <c r="K222" i="85"/>
  <c r="J222" i="85"/>
  <c r="I222" i="85"/>
  <c r="H222" i="85"/>
  <c r="G222" i="85"/>
  <c r="F222" i="85"/>
  <c r="E222" i="85"/>
  <c r="D222" i="85"/>
  <c r="C222" i="85"/>
  <c r="B222" i="85"/>
  <c r="A222" i="85"/>
  <c r="AD221" i="85"/>
  <c r="AC221" i="85"/>
  <c r="AB221" i="85"/>
  <c r="AA221" i="85"/>
  <c r="Z221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F221" i="85"/>
  <c r="E221" i="85"/>
  <c r="D221" i="85"/>
  <c r="C221" i="85"/>
  <c r="B221" i="85"/>
  <c r="A221" i="85"/>
  <c r="AD220" i="85"/>
  <c r="AC220" i="85"/>
  <c r="AB220" i="85"/>
  <c r="AA220" i="85"/>
  <c r="Z220" i="85"/>
  <c r="Y220" i="85"/>
  <c r="X220" i="85"/>
  <c r="W220" i="85"/>
  <c r="V220" i="85"/>
  <c r="U220" i="85"/>
  <c r="T220" i="85"/>
  <c r="S220" i="85"/>
  <c r="R220" i="85"/>
  <c r="Q220" i="85"/>
  <c r="P220" i="85"/>
  <c r="O220" i="85"/>
  <c r="N220" i="85"/>
  <c r="M220" i="85"/>
  <c r="L220" i="85"/>
  <c r="K220" i="85"/>
  <c r="J220" i="85"/>
  <c r="I220" i="85"/>
  <c r="H220" i="85"/>
  <c r="G220" i="85"/>
  <c r="F220" i="85"/>
  <c r="E220" i="85"/>
  <c r="D220" i="85"/>
  <c r="C220" i="85"/>
  <c r="B220" i="85"/>
  <c r="A220" i="85"/>
  <c r="AD219" i="85"/>
  <c r="AC219" i="85"/>
  <c r="AB219" i="85"/>
  <c r="AA219" i="85"/>
  <c r="Z219" i="85"/>
  <c r="Y219" i="85"/>
  <c r="X219" i="85"/>
  <c r="W219" i="85"/>
  <c r="V219" i="85"/>
  <c r="U219" i="85"/>
  <c r="T219" i="85"/>
  <c r="S219" i="85"/>
  <c r="R219" i="85"/>
  <c r="Q219" i="85"/>
  <c r="P219" i="85"/>
  <c r="O219" i="85"/>
  <c r="N219" i="85"/>
  <c r="M219" i="85"/>
  <c r="L219" i="85"/>
  <c r="K219" i="85"/>
  <c r="J219" i="85"/>
  <c r="I219" i="85"/>
  <c r="H219" i="85"/>
  <c r="G219" i="85"/>
  <c r="F219" i="85"/>
  <c r="E219" i="85"/>
  <c r="D219" i="85"/>
  <c r="C219" i="85"/>
  <c r="B219" i="85"/>
  <c r="A219" i="85"/>
  <c r="AD218" i="85"/>
  <c r="AC218" i="85"/>
  <c r="AB218" i="85"/>
  <c r="AA218" i="85"/>
  <c r="Z218" i="85"/>
  <c r="Y218" i="85"/>
  <c r="X218" i="85"/>
  <c r="W218" i="85"/>
  <c r="V218" i="85"/>
  <c r="U218" i="85"/>
  <c r="T218" i="85"/>
  <c r="S218" i="85"/>
  <c r="R218" i="85"/>
  <c r="Q218" i="85"/>
  <c r="P218" i="85"/>
  <c r="O218" i="85"/>
  <c r="N218" i="85"/>
  <c r="M218" i="85"/>
  <c r="L218" i="85"/>
  <c r="K218" i="85"/>
  <c r="J218" i="85"/>
  <c r="I218" i="85"/>
  <c r="H218" i="85"/>
  <c r="G218" i="85"/>
  <c r="F218" i="85"/>
  <c r="E218" i="85"/>
  <c r="D218" i="85"/>
  <c r="C218" i="85"/>
  <c r="B218" i="85"/>
  <c r="A218" i="85"/>
  <c r="AD217" i="85"/>
  <c r="AC217" i="85"/>
  <c r="AB217" i="85"/>
  <c r="AA217" i="85"/>
  <c r="Z217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F217" i="85"/>
  <c r="E217" i="85"/>
  <c r="D217" i="85"/>
  <c r="C217" i="85"/>
  <c r="B217" i="85"/>
  <c r="A217" i="85"/>
  <c r="AD216" i="85"/>
  <c r="AC216" i="85"/>
  <c r="AB216" i="85"/>
  <c r="AA216" i="85"/>
  <c r="Z216" i="85"/>
  <c r="Y216" i="85"/>
  <c r="X216" i="85"/>
  <c r="W216" i="85"/>
  <c r="V216" i="85"/>
  <c r="U216" i="85"/>
  <c r="T216" i="85"/>
  <c r="S216" i="85"/>
  <c r="R216" i="85"/>
  <c r="Q216" i="85"/>
  <c r="P216" i="85"/>
  <c r="O216" i="85"/>
  <c r="N216" i="85"/>
  <c r="M216" i="85"/>
  <c r="L216" i="85"/>
  <c r="K216" i="85"/>
  <c r="J216" i="85"/>
  <c r="I216" i="85"/>
  <c r="H216" i="85"/>
  <c r="G216" i="85"/>
  <c r="F216" i="85"/>
  <c r="E216" i="85"/>
  <c r="D216" i="85"/>
  <c r="C216" i="85"/>
  <c r="B216" i="85"/>
  <c r="A216" i="85"/>
  <c r="AD215" i="85"/>
  <c r="AC215" i="85"/>
  <c r="AB215" i="85"/>
  <c r="AA215" i="85"/>
  <c r="Z215" i="85"/>
  <c r="Y215" i="85"/>
  <c r="X215" i="85"/>
  <c r="W215" i="85"/>
  <c r="V215" i="85"/>
  <c r="U215" i="85"/>
  <c r="T215" i="85"/>
  <c r="S215" i="85"/>
  <c r="R215" i="85"/>
  <c r="Q215" i="85"/>
  <c r="P215" i="85"/>
  <c r="O215" i="85"/>
  <c r="N215" i="85"/>
  <c r="M215" i="85"/>
  <c r="L215" i="85"/>
  <c r="K215" i="85"/>
  <c r="J215" i="85"/>
  <c r="I215" i="85"/>
  <c r="H215" i="85"/>
  <c r="G215" i="85"/>
  <c r="F215" i="85"/>
  <c r="E215" i="85"/>
  <c r="D215" i="85"/>
  <c r="C215" i="85"/>
  <c r="B215" i="85"/>
  <c r="A215" i="85"/>
  <c r="AD214" i="85"/>
  <c r="AC214" i="85"/>
  <c r="AB214" i="85"/>
  <c r="AA214" i="85"/>
  <c r="Z214" i="85"/>
  <c r="Y214" i="85"/>
  <c r="X214" i="85"/>
  <c r="W214" i="85"/>
  <c r="V214" i="85"/>
  <c r="U214" i="85"/>
  <c r="T214" i="85"/>
  <c r="S214" i="85"/>
  <c r="R214" i="85"/>
  <c r="Q214" i="85"/>
  <c r="P214" i="85"/>
  <c r="O214" i="85"/>
  <c r="N214" i="85"/>
  <c r="M214" i="85"/>
  <c r="L214" i="85"/>
  <c r="K214" i="85"/>
  <c r="J214" i="85"/>
  <c r="I214" i="85"/>
  <c r="H214" i="85"/>
  <c r="G214" i="85"/>
  <c r="F214" i="85"/>
  <c r="E214" i="85"/>
  <c r="D214" i="85"/>
  <c r="C214" i="85"/>
  <c r="B214" i="85"/>
  <c r="A214" i="85"/>
  <c r="AD213" i="85"/>
  <c r="AC213" i="85"/>
  <c r="AB213" i="85"/>
  <c r="AA213" i="85"/>
  <c r="Z213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E213" i="85"/>
  <c r="D213" i="85"/>
  <c r="C213" i="85"/>
  <c r="B213" i="85"/>
  <c r="A213" i="85"/>
  <c r="AD212" i="85"/>
  <c r="AC212" i="85"/>
  <c r="AB212" i="85"/>
  <c r="AA212" i="85"/>
  <c r="Z212" i="85"/>
  <c r="Y212" i="85"/>
  <c r="X212" i="85"/>
  <c r="W212" i="85"/>
  <c r="V212" i="85"/>
  <c r="U212" i="85"/>
  <c r="T212" i="85"/>
  <c r="S212" i="85"/>
  <c r="R212" i="85"/>
  <c r="Q212" i="85"/>
  <c r="P212" i="85"/>
  <c r="O212" i="85"/>
  <c r="N212" i="85"/>
  <c r="M212" i="85"/>
  <c r="L212" i="85"/>
  <c r="K212" i="85"/>
  <c r="J212" i="85"/>
  <c r="I212" i="85"/>
  <c r="H212" i="85"/>
  <c r="G212" i="85"/>
  <c r="F212" i="85"/>
  <c r="E212" i="85"/>
  <c r="D212" i="85"/>
  <c r="C212" i="85"/>
  <c r="B212" i="85"/>
  <c r="A212" i="85"/>
  <c r="AD211" i="85"/>
  <c r="AC211" i="85"/>
  <c r="AB211" i="85"/>
  <c r="AA211" i="85"/>
  <c r="Z211" i="85"/>
  <c r="Y211" i="85"/>
  <c r="X211" i="85"/>
  <c r="W211" i="85"/>
  <c r="V211" i="85"/>
  <c r="U211" i="85"/>
  <c r="T211" i="85"/>
  <c r="S211" i="85"/>
  <c r="R211" i="85"/>
  <c r="Q211" i="85"/>
  <c r="P211" i="85"/>
  <c r="O211" i="85"/>
  <c r="N211" i="85"/>
  <c r="M211" i="85"/>
  <c r="L211" i="85"/>
  <c r="K211" i="85"/>
  <c r="J211" i="85"/>
  <c r="I211" i="85"/>
  <c r="H211" i="85"/>
  <c r="G211" i="85"/>
  <c r="F211" i="85"/>
  <c r="E211" i="85"/>
  <c r="D211" i="85"/>
  <c r="C211" i="85"/>
  <c r="B211" i="85"/>
  <c r="A211" i="85"/>
  <c r="AD210" i="85"/>
  <c r="AC210" i="85"/>
  <c r="AB210" i="85"/>
  <c r="AA210" i="85"/>
  <c r="Z210" i="85"/>
  <c r="Y210" i="85"/>
  <c r="X210" i="85"/>
  <c r="W210" i="85"/>
  <c r="V210" i="85"/>
  <c r="U210" i="85"/>
  <c r="T210" i="85"/>
  <c r="S210" i="85"/>
  <c r="R210" i="85"/>
  <c r="Q210" i="85"/>
  <c r="P210" i="85"/>
  <c r="O210" i="85"/>
  <c r="N210" i="85"/>
  <c r="M210" i="85"/>
  <c r="L210" i="85"/>
  <c r="K210" i="85"/>
  <c r="J210" i="85"/>
  <c r="I210" i="85"/>
  <c r="H210" i="85"/>
  <c r="G210" i="85"/>
  <c r="F210" i="85"/>
  <c r="E210" i="85"/>
  <c r="D210" i="85"/>
  <c r="C210" i="85"/>
  <c r="B210" i="85"/>
  <c r="A210" i="85"/>
  <c r="AD209" i="85"/>
  <c r="AC209" i="85"/>
  <c r="AB209" i="85"/>
  <c r="AA209" i="85"/>
  <c r="Z209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A209" i="85"/>
  <c r="AD208" i="85"/>
  <c r="AC208" i="85"/>
  <c r="AB208" i="85"/>
  <c r="AA208" i="85"/>
  <c r="Z208" i="85"/>
  <c r="Y208" i="85"/>
  <c r="X208" i="85"/>
  <c r="W208" i="85"/>
  <c r="V208" i="85"/>
  <c r="U208" i="85"/>
  <c r="T208" i="85"/>
  <c r="S208" i="85"/>
  <c r="R208" i="85"/>
  <c r="Q208" i="85"/>
  <c r="P208" i="85"/>
  <c r="O208" i="85"/>
  <c r="N208" i="85"/>
  <c r="M208" i="85"/>
  <c r="L208" i="85"/>
  <c r="K208" i="85"/>
  <c r="J208" i="85"/>
  <c r="I208" i="85"/>
  <c r="H208" i="85"/>
  <c r="G208" i="85"/>
  <c r="F208" i="85"/>
  <c r="E208" i="85"/>
  <c r="D208" i="85"/>
  <c r="C208" i="85"/>
  <c r="B208" i="85"/>
  <c r="A208" i="85"/>
  <c r="AD207" i="85"/>
  <c r="AC207" i="85"/>
  <c r="AB207" i="85"/>
  <c r="AA207" i="85"/>
  <c r="Z207" i="85"/>
  <c r="Y207" i="85"/>
  <c r="X207" i="85"/>
  <c r="W207" i="85"/>
  <c r="V207" i="85"/>
  <c r="U207" i="85"/>
  <c r="T207" i="85"/>
  <c r="S207" i="85"/>
  <c r="R207" i="85"/>
  <c r="Q207" i="85"/>
  <c r="P207" i="85"/>
  <c r="O207" i="85"/>
  <c r="N207" i="85"/>
  <c r="M207" i="85"/>
  <c r="L207" i="85"/>
  <c r="K207" i="85"/>
  <c r="J207" i="85"/>
  <c r="I207" i="85"/>
  <c r="H207" i="85"/>
  <c r="G207" i="85"/>
  <c r="F207" i="85"/>
  <c r="E207" i="85"/>
  <c r="D207" i="85"/>
  <c r="C207" i="85"/>
  <c r="B207" i="85"/>
  <c r="A207" i="85"/>
  <c r="AD206" i="85"/>
  <c r="AC206" i="85"/>
  <c r="AB206" i="85"/>
  <c r="AA206" i="85"/>
  <c r="Z206" i="85"/>
  <c r="Y206" i="85"/>
  <c r="X206" i="85"/>
  <c r="W206" i="85"/>
  <c r="V206" i="85"/>
  <c r="U206" i="85"/>
  <c r="T206" i="85"/>
  <c r="S206" i="85"/>
  <c r="R206" i="85"/>
  <c r="Q206" i="85"/>
  <c r="P206" i="85"/>
  <c r="O206" i="85"/>
  <c r="N206" i="85"/>
  <c r="M206" i="85"/>
  <c r="L206" i="85"/>
  <c r="K206" i="85"/>
  <c r="J206" i="85"/>
  <c r="I206" i="85"/>
  <c r="H206" i="85"/>
  <c r="G206" i="85"/>
  <c r="F206" i="85"/>
  <c r="E206" i="85"/>
  <c r="D206" i="85"/>
  <c r="C206" i="85"/>
  <c r="B206" i="85"/>
  <c r="A206" i="85"/>
  <c r="AD205" i="85"/>
  <c r="AC205" i="85"/>
  <c r="AB205" i="85"/>
  <c r="AA205" i="85"/>
  <c r="Z205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A205" i="85"/>
  <c r="AD204" i="85"/>
  <c r="AC204" i="85"/>
  <c r="AB204" i="85"/>
  <c r="AA204" i="85"/>
  <c r="Z204" i="85"/>
  <c r="Y204" i="85"/>
  <c r="X204" i="85"/>
  <c r="W204" i="85"/>
  <c r="V204" i="85"/>
  <c r="U204" i="85"/>
  <c r="T204" i="85"/>
  <c r="S204" i="85"/>
  <c r="R204" i="85"/>
  <c r="Q204" i="85"/>
  <c r="P204" i="85"/>
  <c r="O204" i="85"/>
  <c r="N204" i="85"/>
  <c r="M204" i="85"/>
  <c r="L204" i="85"/>
  <c r="K204" i="85"/>
  <c r="J204" i="85"/>
  <c r="I204" i="85"/>
  <c r="H204" i="85"/>
  <c r="G204" i="85"/>
  <c r="F204" i="85"/>
  <c r="E204" i="85"/>
  <c r="D204" i="85"/>
  <c r="C204" i="85"/>
  <c r="B204" i="85"/>
  <c r="A204" i="85"/>
  <c r="AD203" i="85"/>
  <c r="AC203" i="85"/>
  <c r="AB203" i="85"/>
  <c r="AA203" i="85"/>
  <c r="Z203" i="85"/>
  <c r="Y203" i="85"/>
  <c r="X203" i="85"/>
  <c r="W203" i="85"/>
  <c r="V203" i="85"/>
  <c r="U203" i="85"/>
  <c r="T203" i="85"/>
  <c r="S203" i="85"/>
  <c r="R203" i="85"/>
  <c r="Q203" i="85"/>
  <c r="P203" i="85"/>
  <c r="O203" i="85"/>
  <c r="N203" i="85"/>
  <c r="M203" i="85"/>
  <c r="L203" i="85"/>
  <c r="K203" i="85"/>
  <c r="J203" i="85"/>
  <c r="I203" i="85"/>
  <c r="H203" i="85"/>
  <c r="G203" i="85"/>
  <c r="F203" i="85"/>
  <c r="E203" i="85"/>
  <c r="D203" i="85"/>
  <c r="C203" i="85"/>
  <c r="B203" i="85"/>
  <c r="A203" i="85"/>
  <c r="AD202" i="85"/>
  <c r="AC202" i="85"/>
  <c r="AB202" i="85"/>
  <c r="AA202" i="85"/>
  <c r="Z202" i="85"/>
  <c r="Y202" i="85"/>
  <c r="X202" i="85"/>
  <c r="W202" i="85"/>
  <c r="V202" i="85"/>
  <c r="U202" i="85"/>
  <c r="T202" i="85"/>
  <c r="S202" i="85"/>
  <c r="R202" i="85"/>
  <c r="Q202" i="85"/>
  <c r="P202" i="85"/>
  <c r="O202" i="85"/>
  <c r="N202" i="85"/>
  <c r="M202" i="85"/>
  <c r="L202" i="85"/>
  <c r="K202" i="85"/>
  <c r="J202" i="85"/>
  <c r="I202" i="85"/>
  <c r="H202" i="85"/>
  <c r="G202" i="85"/>
  <c r="F202" i="85"/>
  <c r="E202" i="85"/>
  <c r="D202" i="85"/>
  <c r="C202" i="85"/>
  <c r="B202" i="85"/>
  <c r="A202" i="85"/>
  <c r="AD201" i="85"/>
  <c r="AC201" i="85"/>
  <c r="AB201" i="85"/>
  <c r="AA201" i="85"/>
  <c r="Z201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F201" i="85"/>
  <c r="E201" i="85"/>
  <c r="D201" i="85"/>
  <c r="C201" i="85"/>
  <c r="B201" i="85"/>
  <c r="A201" i="85"/>
  <c r="AD200" i="85"/>
  <c r="AC200" i="85"/>
  <c r="AB200" i="85"/>
  <c r="AA200" i="85"/>
  <c r="Z200" i="85"/>
  <c r="Y200" i="85"/>
  <c r="X200" i="85"/>
  <c r="W200" i="85"/>
  <c r="V200" i="85"/>
  <c r="U200" i="85"/>
  <c r="T200" i="85"/>
  <c r="S200" i="85"/>
  <c r="R200" i="85"/>
  <c r="Q200" i="85"/>
  <c r="P200" i="85"/>
  <c r="O200" i="85"/>
  <c r="N200" i="85"/>
  <c r="M200" i="85"/>
  <c r="L200" i="85"/>
  <c r="K200" i="85"/>
  <c r="J200" i="85"/>
  <c r="I200" i="85"/>
  <c r="H200" i="85"/>
  <c r="G200" i="85"/>
  <c r="F200" i="85"/>
  <c r="E200" i="85"/>
  <c r="D200" i="85"/>
  <c r="C200" i="85"/>
  <c r="B200" i="85"/>
  <c r="A200" i="85"/>
  <c r="AD199" i="85"/>
  <c r="AC199" i="85"/>
  <c r="AB199" i="85"/>
  <c r="AA199" i="85"/>
  <c r="Z199" i="85"/>
  <c r="Y199" i="85"/>
  <c r="X199" i="85"/>
  <c r="W199" i="85"/>
  <c r="V199" i="85"/>
  <c r="U199" i="85"/>
  <c r="T199" i="85"/>
  <c r="S199" i="85"/>
  <c r="R199" i="85"/>
  <c r="Q199" i="85"/>
  <c r="P199" i="85"/>
  <c r="O199" i="85"/>
  <c r="N199" i="85"/>
  <c r="M199" i="85"/>
  <c r="L199" i="85"/>
  <c r="K199" i="85"/>
  <c r="J199" i="85"/>
  <c r="I199" i="85"/>
  <c r="H199" i="85"/>
  <c r="G199" i="85"/>
  <c r="F199" i="85"/>
  <c r="E199" i="85"/>
  <c r="D199" i="85"/>
  <c r="C199" i="85"/>
  <c r="B199" i="85"/>
  <c r="A199" i="85"/>
  <c r="AD198" i="85"/>
  <c r="AC198" i="85"/>
  <c r="AB198" i="85"/>
  <c r="AA198" i="85"/>
  <c r="Z198" i="85"/>
  <c r="Y198" i="85"/>
  <c r="X198" i="85"/>
  <c r="W198" i="85"/>
  <c r="V198" i="85"/>
  <c r="U198" i="85"/>
  <c r="T198" i="85"/>
  <c r="S198" i="85"/>
  <c r="R198" i="85"/>
  <c r="Q198" i="85"/>
  <c r="P198" i="85"/>
  <c r="O198" i="85"/>
  <c r="N198" i="85"/>
  <c r="M198" i="85"/>
  <c r="L198" i="85"/>
  <c r="K198" i="85"/>
  <c r="J198" i="85"/>
  <c r="I198" i="85"/>
  <c r="H198" i="85"/>
  <c r="G198" i="85"/>
  <c r="F198" i="85"/>
  <c r="E198" i="85"/>
  <c r="D198" i="85"/>
  <c r="C198" i="85"/>
  <c r="B198" i="85"/>
  <c r="A198" i="85"/>
  <c r="AD197" i="85"/>
  <c r="AC197" i="85"/>
  <c r="AB197" i="85"/>
  <c r="AA197" i="85"/>
  <c r="Z197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F197" i="85"/>
  <c r="E197" i="85"/>
  <c r="D197" i="85"/>
  <c r="C197" i="85"/>
  <c r="B197" i="85"/>
  <c r="A197" i="85"/>
  <c r="AD196" i="85"/>
  <c r="AC196" i="85"/>
  <c r="AB196" i="85"/>
  <c r="AA196" i="85"/>
  <c r="Z196" i="85"/>
  <c r="Y196" i="85"/>
  <c r="X196" i="85"/>
  <c r="W196" i="85"/>
  <c r="V196" i="85"/>
  <c r="U196" i="85"/>
  <c r="T196" i="85"/>
  <c r="S196" i="85"/>
  <c r="R196" i="85"/>
  <c r="Q196" i="85"/>
  <c r="P196" i="85"/>
  <c r="O196" i="85"/>
  <c r="N196" i="85"/>
  <c r="M196" i="85"/>
  <c r="L196" i="85"/>
  <c r="K196" i="85"/>
  <c r="J196" i="85"/>
  <c r="I196" i="85"/>
  <c r="H196" i="85"/>
  <c r="G196" i="85"/>
  <c r="F196" i="85"/>
  <c r="E196" i="85"/>
  <c r="D196" i="85"/>
  <c r="C196" i="85"/>
  <c r="B196" i="85"/>
  <c r="A196" i="85"/>
  <c r="AD195" i="85"/>
  <c r="AC195" i="85"/>
  <c r="AB195" i="85"/>
  <c r="AA195" i="85"/>
  <c r="Z195" i="85"/>
  <c r="Y195" i="85"/>
  <c r="X195" i="85"/>
  <c r="W195" i="85"/>
  <c r="V195" i="85"/>
  <c r="U195" i="85"/>
  <c r="T195" i="85"/>
  <c r="S195" i="85"/>
  <c r="R195" i="85"/>
  <c r="Q195" i="85"/>
  <c r="P195" i="85"/>
  <c r="O195" i="85"/>
  <c r="N195" i="85"/>
  <c r="M195" i="85"/>
  <c r="L195" i="85"/>
  <c r="K195" i="85"/>
  <c r="J195" i="85"/>
  <c r="I195" i="85"/>
  <c r="H195" i="85"/>
  <c r="G195" i="85"/>
  <c r="F195" i="85"/>
  <c r="E195" i="85"/>
  <c r="D195" i="85"/>
  <c r="C195" i="85"/>
  <c r="B195" i="85"/>
  <c r="A195" i="85"/>
  <c r="AD194" i="85"/>
  <c r="AC194" i="85"/>
  <c r="AB194" i="85"/>
  <c r="AA194" i="85"/>
  <c r="Z194" i="85"/>
  <c r="Y194" i="85"/>
  <c r="X194" i="85"/>
  <c r="W194" i="85"/>
  <c r="V194" i="85"/>
  <c r="U194" i="85"/>
  <c r="T194" i="85"/>
  <c r="S194" i="85"/>
  <c r="R194" i="85"/>
  <c r="Q194" i="85"/>
  <c r="P194" i="85"/>
  <c r="O194" i="85"/>
  <c r="N194" i="85"/>
  <c r="M194" i="85"/>
  <c r="L194" i="85"/>
  <c r="K194" i="85"/>
  <c r="J194" i="85"/>
  <c r="I194" i="85"/>
  <c r="H194" i="85"/>
  <c r="G194" i="85"/>
  <c r="F194" i="85"/>
  <c r="E194" i="85"/>
  <c r="D194" i="85"/>
  <c r="C194" i="85"/>
  <c r="B194" i="85"/>
  <c r="A194" i="85"/>
  <c r="AD193" i="85"/>
  <c r="AC193" i="85"/>
  <c r="AB193" i="85"/>
  <c r="AA193" i="85"/>
  <c r="Z193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F193" i="85"/>
  <c r="E193" i="85"/>
  <c r="D193" i="85"/>
  <c r="C193" i="85"/>
  <c r="B193" i="85"/>
  <c r="A193" i="85"/>
  <c r="AD192" i="85"/>
  <c r="AC192" i="85"/>
  <c r="AB192" i="85"/>
  <c r="AA192" i="85"/>
  <c r="Z192" i="85"/>
  <c r="Y192" i="85"/>
  <c r="X192" i="85"/>
  <c r="W192" i="85"/>
  <c r="V192" i="85"/>
  <c r="U192" i="85"/>
  <c r="T192" i="85"/>
  <c r="S192" i="85"/>
  <c r="R192" i="85"/>
  <c r="Q192" i="85"/>
  <c r="P192" i="85"/>
  <c r="O192" i="85"/>
  <c r="N192" i="85"/>
  <c r="M192" i="85"/>
  <c r="L192" i="85"/>
  <c r="K192" i="85"/>
  <c r="J192" i="85"/>
  <c r="I192" i="85"/>
  <c r="H192" i="85"/>
  <c r="G192" i="85"/>
  <c r="F192" i="85"/>
  <c r="E192" i="85"/>
  <c r="D192" i="85"/>
  <c r="C192" i="85"/>
  <c r="B192" i="85"/>
  <c r="A192" i="85"/>
  <c r="AD191" i="85"/>
  <c r="AC191" i="85"/>
  <c r="AB191" i="85"/>
  <c r="AA191" i="85"/>
  <c r="Z191" i="85"/>
  <c r="Y191" i="85"/>
  <c r="X191" i="85"/>
  <c r="W191" i="85"/>
  <c r="V191" i="85"/>
  <c r="U191" i="85"/>
  <c r="T191" i="85"/>
  <c r="S191" i="85"/>
  <c r="R191" i="85"/>
  <c r="Q191" i="85"/>
  <c r="P191" i="85"/>
  <c r="O191" i="85"/>
  <c r="N191" i="85"/>
  <c r="M191" i="85"/>
  <c r="L191" i="85"/>
  <c r="K191" i="85"/>
  <c r="J191" i="85"/>
  <c r="I191" i="85"/>
  <c r="H191" i="85"/>
  <c r="G191" i="85"/>
  <c r="F191" i="85"/>
  <c r="E191" i="85"/>
  <c r="D191" i="85"/>
  <c r="C191" i="85"/>
  <c r="B191" i="85"/>
  <c r="A191" i="85"/>
  <c r="AD190" i="85"/>
  <c r="AC190" i="85"/>
  <c r="AB190" i="85"/>
  <c r="AA190" i="85"/>
  <c r="Z190" i="85"/>
  <c r="Y190" i="85"/>
  <c r="X190" i="85"/>
  <c r="W190" i="85"/>
  <c r="V190" i="85"/>
  <c r="U190" i="85"/>
  <c r="T190" i="85"/>
  <c r="S190" i="85"/>
  <c r="R190" i="85"/>
  <c r="Q190" i="85"/>
  <c r="P190" i="85"/>
  <c r="O190" i="85"/>
  <c r="N190" i="85"/>
  <c r="M190" i="85"/>
  <c r="L190" i="85"/>
  <c r="K190" i="85"/>
  <c r="J190" i="85"/>
  <c r="I190" i="85"/>
  <c r="H190" i="85"/>
  <c r="G190" i="85"/>
  <c r="F190" i="85"/>
  <c r="E190" i="85"/>
  <c r="D190" i="85"/>
  <c r="C190" i="85"/>
  <c r="B190" i="85"/>
  <c r="A190" i="85"/>
  <c r="AD189" i="85"/>
  <c r="AC189" i="85"/>
  <c r="AB189" i="85"/>
  <c r="AA189" i="85"/>
  <c r="Z189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F189" i="85"/>
  <c r="E189" i="85"/>
  <c r="D189" i="85"/>
  <c r="C189" i="85"/>
  <c r="B189" i="85"/>
  <c r="A189" i="85"/>
  <c r="AD188" i="85"/>
  <c r="AC188" i="85"/>
  <c r="AB188" i="85"/>
  <c r="AA188" i="85"/>
  <c r="Z188" i="85"/>
  <c r="Y188" i="85"/>
  <c r="X188" i="85"/>
  <c r="W188" i="85"/>
  <c r="V188" i="85"/>
  <c r="U188" i="85"/>
  <c r="T188" i="85"/>
  <c r="S188" i="85"/>
  <c r="R188" i="85"/>
  <c r="Q188" i="85"/>
  <c r="P188" i="85"/>
  <c r="O188" i="85"/>
  <c r="N188" i="85"/>
  <c r="M188" i="85"/>
  <c r="L188" i="85"/>
  <c r="K188" i="85"/>
  <c r="J188" i="85"/>
  <c r="I188" i="85"/>
  <c r="H188" i="85"/>
  <c r="G188" i="85"/>
  <c r="F188" i="85"/>
  <c r="E188" i="85"/>
  <c r="D188" i="85"/>
  <c r="C188" i="85"/>
  <c r="B188" i="85"/>
  <c r="A188" i="85"/>
  <c r="AD187" i="85"/>
  <c r="AC187" i="85"/>
  <c r="AB187" i="85"/>
  <c r="AA187" i="85"/>
  <c r="Z187" i="85"/>
  <c r="Y187" i="85"/>
  <c r="X187" i="85"/>
  <c r="W187" i="85"/>
  <c r="V187" i="85"/>
  <c r="U187" i="85"/>
  <c r="T187" i="85"/>
  <c r="S187" i="85"/>
  <c r="R187" i="85"/>
  <c r="Q187" i="85"/>
  <c r="P187" i="85"/>
  <c r="O187" i="85"/>
  <c r="N187" i="85"/>
  <c r="M187" i="85"/>
  <c r="L187" i="85"/>
  <c r="K187" i="85"/>
  <c r="J187" i="85"/>
  <c r="I187" i="85"/>
  <c r="H187" i="85"/>
  <c r="G187" i="85"/>
  <c r="F187" i="85"/>
  <c r="E187" i="85"/>
  <c r="D187" i="85"/>
  <c r="C187" i="85"/>
  <c r="B187" i="85"/>
  <c r="A187" i="85"/>
  <c r="AD186" i="85"/>
  <c r="AC186" i="85"/>
  <c r="AB186" i="85"/>
  <c r="AA186" i="85"/>
  <c r="Z186" i="85"/>
  <c r="Y186" i="85"/>
  <c r="X186" i="85"/>
  <c r="W186" i="85"/>
  <c r="V186" i="85"/>
  <c r="U186" i="85"/>
  <c r="T186" i="85"/>
  <c r="S186" i="85"/>
  <c r="R186" i="85"/>
  <c r="Q186" i="85"/>
  <c r="P186" i="85"/>
  <c r="O186" i="85"/>
  <c r="N186" i="85"/>
  <c r="M186" i="85"/>
  <c r="L186" i="85"/>
  <c r="K186" i="85"/>
  <c r="J186" i="85"/>
  <c r="I186" i="85"/>
  <c r="H186" i="85"/>
  <c r="G186" i="85"/>
  <c r="F186" i="85"/>
  <c r="E186" i="85"/>
  <c r="D186" i="85"/>
  <c r="C186" i="85"/>
  <c r="B186" i="85"/>
  <c r="A186" i="85"/>
  <c r="AD185" i="85"/>
  <c r="AC185" i="85"/>
  <c r="AB185" i="85"/>
  <c r="AA185" i="85"/>
  <c r="Z185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F185" i="85"/>
  <c r="E185" i="85"/>
  <c r="D185" i="85"/>
  <c r="C185" i="85"/>
  <c r="B185" i="85"/>
  <c r="A185" i="85"/>
  <c r="AD184" i="85"/>
  <c r="AC184" i="85"/>
  <c r="AB184" i="85"/>
  <c r="AA184" i="85"/>
  <c r="Z184" i="85"/>
  <c r="Y184" i="85"/>
  <c r="X184" i="85"/>
  <c r="W184" i="85"/>
  <c r="V184" i="85"/>
  <c r="U184" i="85"/>
  <c r="T184" i="85"/>
  <c r="S184" i="85"/>
  <c r="R184" i="85"/>
  <c r="Q184" i="85"/>
  <c r="P184" i="85"/>
  <c r="O184" i="85"/>
  <c r="N184" i="85"/>
  <c r="M184" i="85"/>
  <c r="L184" i="85"/>
  <c r="K184" i="85"/>
  <c r="J184" i="85"/>
  <c r="I184" i="85"/>
  <c r="H184" i="85"/>
  <c r="G184" i="85"/>
  <c r="F184" i="85"/>
  <c r="E184" i="85"/>
  <c r="D184" i="85"/>
  <c r="C184" i="85"/>
  <c r="B184" i="85"/>
  <c r="A184" i="85"/>
  <c r="AD183" i="85"/>
  <c r="AC183" i="85"/>
  <c r="AB183" i="85"/>
  <c r="AA183" i="85"/>
  <c r="Z183" i="85"/>
  <c r="Y183" i="85"/>
  <c r="X183" i="85"/>
  <c r="W183" i="85"/>
  <c r="V183" i="85"/>
  <c r="U183" i="85"/>
  <c r="T183" i="85"/>
  <c r="S183" i="85"/>
  <c r="R183" i="85"/>
  <c r="Q183" i="85"/>
  <c r="P183" i="85"/>
  <c r="O183" i="85"/>
  <c r="N183" i="85"/>
  <c r="M183" i="85"/>
  <c r="L183" i="85"/>
  <c r="K183" i="85"/>
  <c r="J183" i="85"/>
  <c r="I183" i="85"/>
  <c r="H183" i="85"/>
  <c r="G183" i="85"/>
  <c r="F183" i="85"/>
  <c r="E183" i="85"/>
  <c r="D183" i="85"/>
  <c r="C183" i="85"/>
  <c r="B183" i="85"/>
  <c r="A183" i="85"/>
  <c r="AD182" i="85"/>
  <c r="AC182" i="85"/>
  <c r="AB182" i="85"/>
  <c r="AA182" i="85"/>
  <c r="Z182" i="85"/>
  <c r="Y182" i="85"/>
  <c r="X182" i="85"/>
  <c r="W182" i="85"/>
  <c r="V182" i="85"/>
  <c r="U182" i="85"/>
  <c r="T182" i="85"/>
  <c r="S182" i="85"/>
  <c r="R182" i="85"/>
  <c r="Q182" i="85"/>
  <c r="P182" i="85"/>
  <c r="O182" i="85"/>
  <c r="N182" i="85"/>
  <c r="M182" i="85"/>
  <c r="L182" i="85"/>
  <c r="K182" i="85"/>
  <c r="J182" i="85"/>
  <c r="I182" i="85"/>
  <c r="H182" i="85"/>
  <c r="G182" i="85"/>
  <c r="F182" i="85"/>
  <c r="E182" i="85"/>
  <c r="D182" i="85"/>
  <c r="C182" i="85"/>
  <c r="B182" i="85"/>
  <c r="A182" i="85"/>
  <c r="AD181" i="85"/>
  <c r="AC181" i="85"/>
  <c r="AB181" i="85"/>
  <c r="AA181" i="85"/>
  <c r="Z181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F181" i="85"/>
  <c r="E181" i="85"/>
  <c r="D181" i="85"/>
  <c r="C181" i="85"/>
  <c r="B181" i="85"/>
  <c r="A181" i="85"/>
  <c r="AD180" i="85"/>
  <c r="AC180" i="85"/>
  <c r="AB180" i="85"/>
  <c r="AA180" i="85"/>
  <c r="Z180" i="85"/>
  <c r="Y180" i="85"/>
  <c r="X180" i="85"/>
  <c r="W180" i="85"/>
  <c r="V180" i="85"/>
  <c r="U180" i="85"/>
  <c r="T180" i="85"/>
  <c r="S180" i="85"/>
  <c r="R180" i="85"/>
  <c r="Q180" i="85"/>
  <c r="P180" i="85"/>
  <c r="O180" i="85"/>
  <c r="N180" i="85"/>
  <c r="M180" i="85"/>
  <c r="L180" i="85"/>
  <c r="K180" i="85"/>
  <c r="J180" i="85"/>
  <c r="I180" i="85"/>
  <c r="H180" i="85"/>
  <c r="G180" i="85"/>
  <c r="F180" i="85"/>
  <c r="E180" i="85"/>
  <c r="D180" i="85"/>
  <c r="C180" i="85"/>
  <c r="B180" i="85"/>
  <c r="A180" i="85"/>
  <c r="AD179" i="85"/>
  <c r="AC179" i="85"/>
  <c r="AB179" i="85"/>
  <c r="AA179" i="85"/>
  <c r="Z179" i="85"/>
  <c r="Y179" i="85"/>
  <c r="X179" i="85"/>
  <c r="W179" i="85"/>
  <c r="V179" i="85"/>
  <c r="U179" i="85"/>
  <c r="T179" i="85"/>
  <c r="S179" i="85"/>
  <c r="R179" i="85"/>
  <c r="Q179" i="85"/>
  <c r="P179" i="85"/>
  <c r="O179" i="85"/>
  <c r="N179" i="85"/>
  <c r="M179" i="85"/>
  <c r="L179" i="85"/>
  <c r="K179" i="85"/>
  <c r="J179" i="85"/>
  <c r="I179" i="85"/>
  <c r="H179" i="85"/>
  <c r="G179" i="85"/>
  <c r="F179" i="85"/>
  <c r="E179" i="85"/>
  <c r="D179" i="85"/>
  <c r="C179" i="85"/>
  <c r="B179" i="85"/>
  <c r="A179" i="85"/>
  <c r="AD178" i="85"/>
  <c r="AC178" i="85"/>
  <c r="AB178" i="85"/>
  <c r="AA178" i="85"/>
  <c r="Z178" i="85"/>
  <c r="Y178" i="85"/>
  <c r="X178" i="85"/>
  <c r="W178" i="85"/>
  <c r="V178" i="85"/>
  <c r="U178" i="85"/>
  <c r="T178" i="85"/>
  <c r="S178" i="85"/>
  <c r="R178" i="85"/>
  <c r="Q178" i="85"/>
  <c r="P178" i="85"/>
  <c r="O178" i="85"/>
  <c r="N178" i="85"/>
  <c r="M178" i="85"/>
  <c r="L178" i="85"/>
  <c r="K178" i="85"/>
  <c r="J178" i="85"/>
  <c r="I178" i="85"/>
  <c r="H178" i="85"/>
  <c r="G178" i="85"/>
  <c r="F178" i="85"/>
  <c r="E178" i="85"/>
  <c r="D178" i="85"/>
  <c r="C178" i="85"/>
  <c r="B178" i="85"/>
  <c r="A178" i="85"/>
  <c r="AD177" i="85"/>
  <c r="AC177" i="85"/>
  <c r="AB177" i="85"/>
  <c r="AA177" i="85"/>
  <c r="Z177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F177" i="85"/>
  <c r="E177" i="85"/>
  <c r="D177" i="85"/>
  <c r="C177" i="85"/>
  <c r="B177" i="85"/>
  <c r="A177" i="85"/>
  <c r="AD176" i="85"/>
  <c r="AC176" i="85"/>
  <c r="AB176" i="85"/>
  <c r="AA176" i="85"/>
  <c r="Z176" i="85"/>
  <c r="Y176" i="85"/>
  <c r="X176" i="85"/>
  <c r="W176" i="85"/>
  <c r="V176" i="85"/>
  <c r="U176" i="85"/>
  <c r="T176" i="85"/>
  <c r="S176" i="85"/>
  <c r="R176" i="85"/>
  <c r="Q176" i="85"/>
  <c r="P176" i="85"/>
  <c r="O176" i="85"/>
  <c r="N176" i="85"/>
  <c r="M176" i="85"/>
  <c r="L176" i="85"/>
  <c r="K176" i="85"/>
  <c r="J176" i="85"/>
  <c r="I176" i="85"/>
  <c r="H176" i="85"/>
  <c r="G176" i="85"/>
  <c r="F176" i="85"/>
  <c r="E176" i="85"/>
  <c r="D176" i="85"/>
  <c r="C176" i="85"/>
  <c r="B176" i="85"/>
  <c r="A176" i="85"/>
  <c r="AD175" i="85"/>
  <c r="AC175" i="85"/>
  <c r="AB175" i="85"/>
  <c r="AA175" i="85"/>
  <c r="Z175" i="85"/>
  <c r="Y175" i="85"/>
  <c r="X175" i="85"/>
  <c r="W175" i="85"/>
  <c r="V175" i="85"/>
  <c r="U175" i="85"/>
  <c r="T175" i="85"/>
  <c r="S175" i="85"/>
  <c r="R175" i="85"/>
  <c r="Q175" i="85"/>
  <c r="P175" i="85"/>
  <c r="O175" i="85"/>
  <c r="N175" i="85"/>
  <c r="M175" i="85"/>
  <c r="L175" i="85"/>
  <c r="K175" i="85"/>
  <c r="J175" i="85"/>
  <c r="I175" i="85"/>
  <c r="H175" i="85"/>
  <c r="G175" i="85"/>
  <c r="F175" i="85"/>
  <c r="E175" i="85"/>
  <c r="D175" i="85"/>
  <c r="C175" i="85"/>
  <c r="B175" i="85"/>
  <c r="A175" i="85"/>
  <c r="AD174" i="85"/>
  <c r="AC174" i="85"/>
  <c r="AB174" i="85"/>
  <c r="AA174" i="85"/>
  <c r="Z174" i="85"/>
  <c r="Y174" i="85"/>
  <c r="X174" i="85"/>
  <c r="W174" i="85"/>
  <c r="V174" i="85"/>
  <c r="U174" i="85"/>
  <c r="T174" i="85"/>
  <c r="S174" i="85"/>
  <c r="R174" i="85"/>
  <c r="Q174" i="85"/>
  <c r="P174" i="85"/>
  <c r="O174" i="85"/>
  <c r="N174" i="85"/>
  <c r="M174" i="85"/>
  <c r="L174" i="85"/>
  <c r="K174" i="85"/>
  <c r="J174" i="85"/>
  <c r="I174" i="85"/>
  <c r="H174" i="85"/>
  <c r="G174" i="85"/>
  <c r="F174" i="85"/>
  <c r="E174" i="85"/>
  <c r="D174" i="85"/>
  <c r="C174" i="85"/>
  <c r="B174" i="85"/>
  <c r="A174" i="85"/>
  <c r="AD173" i="85"/>
  <c r="AC173" i="85"/>
  <c r="AB173" i="85"/>
  <c r="AA173" i="85"/>
  <c r="Z173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F173" i="85"/>
  <c r="E173" i="85"/>
  <c r="D173" i="85"/>
  <c r="C173" i="85"/>
  <c r="B173" i="85"/>
  <c r="A173" i="85"/>
  <c r="AD172" i="85"/>
  <c r="AC172" i="85"/>
  <c r="AB172" i="85"/>
  <c r="AA172" i="85"/>
  <c r="Z172" i="85"/>
  <c r="Y172" i="85"/>
  <c r="X172" i="85"/>
  <c r="W172" i="85"/>
  <c r="V172" i="85"/>
  <c r="U172" i="85"/>
  <c r="T172" i="85"/>
  <c r="S172" i="85"/>
  <c r="R172" i="85"/>
  <c r="Q172" i="85"/>
  <c r="P172" i="85"/>
  <c r="O172" i="85"/>
  <c r="N172" i="85"/>
  <c r="M172" i="85"/>
  <c r="L172" i="85"/>
  <c r="K172" i="85"/>
  <c r="J172" i="85"/>
  <c r="I172" i="85"/>
  <c r="H172" i="85"/>
  <c r="G172" i="85"/>
  <c r="F172" i="85"/>
  <c r="E172" i="85"/>
  <c r="D172" i="85"/>
  <c r="C172" i="85"/>
  <c r="B172" i="85"/>
  <c r="A172" i="85"/>
  <c r="AD171" i="85"/>
  <c r="AC171" i="85"/>
  <c r="AB171" i="85"/>
  <c r="AA171" i="85"/>
  <c r="Z171" i="85"/>
  <c r="Y171" i="85"/>
  <c r="X171" i="85"/>
  <c r="W171" i="85"/>
  <c r="V171" i="85"/>
  <c r="U171" i="85"/>
  <c r="T171" i="85"/>
  <c r="S171" i="85"/>
  <c r="R171" i="85"/>
  <c r="Q171" i="85"/>
  <c r="P171" i="85"/>
  <c r="O171" i="85"/>
  <c r="N171" i="85"/>
  <c r="M171" i="85"/>
  <c r="L171" i="85"/>
  <c r="K171" i="85"/>
  <c r="J171" i="85"/>
  <c r="I171" i="85"/>
  <c r="H171" i="85"/>
  <c r="G171" i="85"/>
  <c r="F171" i="85"/>
  <c r="E171" i="85"/>
  <c r="D171" i="85"/>
  <c r="C171" i="85"/>
  <c r="B171" i="85"/>
  <c r="A171" i="85"/>
  <c r="AD170" i="85"/>
  <c r="AC170" i="85"/>
  <c r="AB170" i="85"/>
  <c r="AA170" i="85"/>
  <c r="Z170" i="85"/>
  <c r="Y170" i="85"/>
  <c r="X170" i="85"/>
  <c r="W170" i="85"/>
  <c r="V170" i="85"/>
  <c r="U170" i="85"/>
  <c r="T170" i="85"/>
  <c r="S170" i="85"/>
  <c r="R170" i="85"/>
  <c r="Q170" i="85"/>
  <c r="P170" i="85"/>
  <c r="O170" i="85"/>
  <c r="N170" i="85"/>
  <c r="M170" i="85"/>
  <c r="L170" i="85"/>
  <c r="K170" i="85"/>
  <c r="J170" i="85"/>
  <c r="I170" i="85"/>
  <c r="H170" i="85"/>
  <c r="G170" i="85"/>
  <c r="F170" i="85"/>
  <c r="E170" i="85"/>
  <c r="D170" i="85"/>
  <c r="C170" i="85"/>
  <c r="B170" i="85"/>
  <c r="A170" i="85"/>
  <c r="AD169" i="85"/>
  <c r="AC169" i="85"/>
  <c r="AB169" i="85"/>
  <c r="AA169" i="85"/>
  <c r="Z169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I169" i="85"/>
  <c r="H169" i="85"/>
  <c r="G169" i="85"/>
  <c r="F169" i="85"/>
  <c r="E169" i="85"/>
  <c r="D169" i="85"/>
  <c r="C169" i="85"/>
  <c r="B169" i="85"/>
  <c r="A169" i="85"/>
  <c r="AD168" i="85"/>
  <c r="AC168" i="85"/>
  <c r="AB168" i="85"/>
  <c r="AA168" i="85"/>
  <c r="Z168" i="85"/>
  <c r="Y168" i="85"/>
  <c r="X168" i="85"/>
  <c r="W168" i="85"/>
  <c r="V168" i="85"/>
  <c r="U168" i="85"/>
  <c r="T168" i="85"/>
  <c r="S168" i="85"/>
  <c r="R168" i="85"/>
  <c r="Q168" i="85"/>
  <c r="P168" i="85"/>
  <c r="O168" i="85"/>
  <c r="N168" i="85"/>
  <c r="M168" i="85"/>
  <c r="L168" i="85"/>
  <c r="K168" i="85"/>
  <c r="J168" i="85"/>
  <c r="I168" i="85"/>
  <c r="H168" i="85"/>
  <c r="G168" i="85"/>
  <c r="F168" i="85"/>
  <c r="E168" i="85"/>
  <c r="D168" i="85"/>
  <c r="C168" i="85"/>
  <c r="B168" i="85"/>
  <c r="A168" i="85"/>
  <c r="AD167" i="85"/>
  <c r="AC167" i="85"/>
  <c r="AB167" i="85"/>
  <c r="AA167" i="85"/>
  <c r="Z167" i="85"/>
  <c r="Y167" i="85"/>
  <c r="X167" i="85"/>
  <c r="W167" i="85"/>
  <c r="V167" i="85"/>
  <c r="U167" i="85"/>
  <c r="T167" i="85"/>
  <c r="S167" i="85"/>
  <c r="R167" i="85"/>
  <c r="Q167" i="85"/>
  <c r="P167" i="85"/>
  <c r="O167" i="85"/>
  <c r="N167" i="85"/>
  <c r="M167" i="85"/>
  <c r="L167" i="85"/>
  <c r="K167" i="85"/>
  <c r="J167" i="85"/>
  <c r="I167" i="85"/>
  <c r="H167" i="85"/>
  <c r="G167" i="85"/>
  <c r="F167" i="85"/>
  <c r="E167" i="85"/>
  <c r="D167" i="85"/>
  <c r="C167" i="85"/>
  <c r="B167" i="85"/>
  <c r="A167" i="85"/>
  <c r="AD166" i="85"/>
  <c r="AC166" i="85"/>
  <c r="AB166" i="85"/>
  <c r="AA166" i="85"/>
  <c r="Z166" i="85"/>
  <c r="Y166" i="85"/>
  <c r="X166" i="85"/>
  <c r="W166" i="85"/>
  <c r="V166" i="85"/>
  <c r="U166" i="85"/>
  <c r="T166" i="85"/>
  <c r="S166" i="85"/>
  <c r="R166" i="85"/>
  <c r="Q166" i="85"/>
  <c r="P166" i="85"/>
  <c r="O166" i="85"/>
  <c r="N166" i="85"/>
  <c r="M166" i="85"/>
  <c r="L166" i="85"/>
  <c r="K166" i="85"/>
  <c r="J166" i="85"/>
  <c r="I166" i="85"/>
  <c r="H166" i="85"/>
  <c r="G166" i="85"/>
  <c r="F166" i="85"/>
  <c r="E166" i="85"/>
  <c r="D166" i="85"/>
  <c r="C166" i="85"/>
  <c r="B166" i="85"/>
  <c r="A166" i="85"/>
  <c r="AD165" i="85"/>
  <c r="AC165" i="85"/>
  <c r="AB165" i="85"/>
  <c r="AA165" i="85"/>
  <c r="Z165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F165" i="85"/>
  <c r="E165" i="85"/>
  <c r="D165" i="85"/>
  <c r="C165" i="85"/>
  <c r="B165" i="85"/>
  <c r="A165" i="85"/>
  <c r="AD164" i="85"/>
  <c r="AC164" i="85"/>
  <c r="AB164" i="85"/>
  <c r="AA164" i="85"/>
  <c r="Z164" i="85"/>
  <c r="Y164" i="85"/>
  <c r="X164" i="85"/>
  <c r="W164" i="85"/>
  <c r="V164" i="85"/>
  <c r="U164" i="85"/>
  <c r="T164" i="85"/>
  <c r="S164" i="85"/>
  <c r="R164" i="85"/>
  <c r="Q164" i="85"/>
  <c r="P164" i="85"/>
  <c r="O164" i="85"/>
  <c r="N164" i="85"/>
  <c r="M164" i="85"/>
  <c r="L164" i="85"/>
  <c r="K164" i="85"/>
  <c r="J164" i="85"/>
  <c r="I164" i="85"/>
  <c r="H164" i="85"/>
  <c r="G164" i="85"/>
  <c r="F164" i="85"/>
  <c r="E164" i="85"/>
  <c r="D164" i="85"/>
  <c r="C164" i="85"/>
  <c r="B164" i="85"/>
  <c r="A164" i="85"/>
  <c r="AD163" i="85"/>
  <c r="AC163" i="85"/>
  <c r="AB163" i="85"/>
  <c r="AA163" i="85"/>
  <c r="Z163" i="85"/>
  <c r="Y163" i="85"/>
  <c r="X163" i="85"/>
  <c r="W163" i="85"/>
  <c r="V163" i="85"/>
  <c r="U163" i="85"/>
  <c r="T163" i="85"/>
  <c r="S163" i="85"/>
  <c r="R163" i="85"/>
  <c r="Q163" i="85"/>
  <c r="P163" i="85"/>
  <c r="O163" i="85"/>
  <c r="N163" i="85"/>
  <c r="M163" i="85"/>
  <c r="L163" i="85"/>
  <c r="K163" i="85"/>
  <c r="J163" i="85"/>
  <c r="I163" i="85"/>
  <c r="H163" i="85"/>
  <c r="G163" i="85"/>
  <c r="F163" i="85"/>
  <c r="E163" i="85"/>
  <c r="D163" i="85"/>
  <c r="C163" i="85"/>
  <c r="B163" i="85"/>
  <c r="A163" i="85"/>
  <c r="AD162" i="85"/>
  <c r="AC162" i="85"/>
  <c r="AB162" i="85"/>
  <c r="AA162" i="85"/>
  <c r="Z162" i="85"/>
  <c r="Y162" i="85"/>
  <c r="X162" i="85"/>
  <c r="W162" i="85"/>
  <c r="V162" i="85"/>
  <c r="U162" i="85"/>
  <c r="T162" i="85"/>
  <c r="S162" i="85"/>
  <c r="R162" i="85"/>
  <c r="Q162" i="85"/>
  <c r="P162" i="85"/>
  <c r="O162" i="85"/>
  <c r="N162" i="85"/>
  <c r="M162" i="85"/>
  <c r="L162" i="85"/>
  <c r="K162" i="85"/>
  <c r="J162" i="85"/>
  <c r="I162" i="85"/>
  <c r="H162" i="85"/>
  <c r="G162" i="85"/>
  <c r="F162" i="85"/>
  <c r="E162" i="85"/>
  <c r="D162" i="85"/>
  <c r="C162" i="85"/>
  <c r="B162" i="85"/>
  <c r="A162" i="85"/>
  <c r="AD161" i="85"/>
  <c r="AC161" i="85"/>
  <c r="AB161" i="85"/>
  <c r="AA161" i="85"/>
  <c r="Z161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F161" i="85"/>
  <c r="E161" i="85"/>
  <c r="D161" i="85"/>
  <c r="C161" i="85"/>
  <c r="B161" i="85"/>
  <c r="A161" i="85"/>
  <c r="AD160" i="85"/>
  <c r="AC160" i="85"/>
  <c r="AB160" i="85"/>
  <c r="AA160" i="85"/>
  <c r="Z160" i="85"/>
  <c r="Y160" i="85"/>
  <c r="X160" i="85"/>
  <c r="W160" i="85"/>
  <c r="V160" i="85"/>
  <c r="U160" i="85"/>
  <c r="T160" i="85"/>
  <c r="S160" i="85"/>
  <c r="R160" i="85"/>
  <c r="Q160" i="85"/>
  <c r="P160" i="85"/>
  <c r="O160" i="85"/>
  <c r="N160" i="85"/>
  <c r="M160" i="85"/>
  <c r="L160" i="85"/>
  <c r="K160" i="85"/>
  <c r="J160" i="85"/>
  <c r="I160" i="85"/>
  <c r="H160" i="85"/>
  <c r="G160" i="85"/>
  <c r="F160" i="85"/>
  <c r="E160" i="85"/>
  <c r="D160" i="85"/>
  <c r="C160" i="85"/>
  <c r="B160" i="85"/>
  <c r="A160" i="85"/>
  <c r="AD159" i="85"/>
  <c r="AC159" i="85"/>
  <c r="AB159" i="85"/>
  <c r="AA159" i="85"/>
  <c r="Z159" i="85"/>
  <c r="Y159" i="85"/>
  <c r="X159" i="85"/>
  <c r="W159" i="85"/>
  <c r="V159" i="85"/>
  <c r="U159" i="85"/>
  <c r="T159" i="85"/>
  <c r="S159" i="85"/>
  <c r="R159" i="85"/>
  <c r="Q159" i="85"/>
  <c r="P159" i="85"/>
  <c r="O159" i="85"/>
  <c r="N159" i="85"/>
  <c r="M159" i="85"/>
  <c r="L159" i="85"/>
  <c r="K159" i="85"/>
  <c r="J159" i="85"/>
  <c r="I159" i="85"/>
  <c r="H159" i="85"/>
  <c r="G159" i="85"/>
  <c r="F159" i="85"/>
  <c r="E159" i="85"/>
  <c r="D159" i="85"/>
  <c r="C159" i="85"/>
  <c r="B159" i="85"/>
  <c r="A159" i="85"/>
  <c r="AD158" i="85"/>
  <c r="AC158" i="85"/>
  <c r="AB158" i="85"/>
  <c r="AA158" i="85"/>
  <c r="Z158" i="85"/>
  <c r="Y158" i="85"/>
  <c r="X158" i="85"/>
  <c r="W158" i="85"/>
  <c r="V158" i="85"/>
  <c r="U158" i="85"/>
  <c r="T158" i="85"/>
  <c r="S158" i="85"/>
  <c r="R158" i="85"/>
  <c r="Q158" i="85"/>
  <c r="P158" i="85"/>
  <c r="O158" i="85"/>
  <c r="N158" i="85"/>
  <c r="M158" i="85"/>
  <c r="L158" i="85"/>
  <c r="K158" i="85"/>
  <c r="J158" i="85"/>
  <c r="I158" i="85"/>
  <c r="H158" i="85"/>
  <c r="G158" i="85"/>
  <c r="F158" i="85"/>
  <c r="E158" i="85"/>
  <c r="D158" i="85"/>
  <c r="C158" i="85"/>
  <c r="B158" i="85"/>
  <c r="A158" i="85"/>
  <c r="AD157" i="85"/>
  <c r="AC157" i="85"/>
  <c r="AB157" i="85"/>
  <c r="AA157" i="85"/>
  <c r="Z157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F157" i="85"/>
  <c r="E157" i="85"/>
  <c r="D157" i="85"/>
  <c r="C157" i="85"/>
  <c r="B157" i="85"/>
  <c r="A157" i="85"/>
  <c r="AD156" i="85"/>
  <c r="AC156" i="85"/>
  <c r="AB156" i="85"/>
  <c r="AA156" i="85"/>
  <c r="Z156" i="85"/>
  <c r="Y156" i="85"/>
  <c r="X156" i="85"/>
  <c r="W156" i="85"/>
  <c r="V156" i="85"/>
  <c r="U156" i="85"/>
  <c r="T156" i="85"/>
  <c r="S156" i="85"/>
  <c r="R156" i="85"/>
  <c r="Q156" i="85"/>
  <c r="P156" i="85"/>
  <c r="O156" i="85"/>
  <c r="N156" i="85"/>
  <c r="M156" i="85"/>
  <c r="L156" i="85"/>
  <c r="K156" i="85"/>
  <c r="J156" i="85"/>
  <c r="I156" i="85"/>
  <c r="H156" i="85"/>
  <c r="G156" i="85"/>
  <c r="F156" i="85"/>
  <c r="E156" i="85"/>
  <c r="D156" i="85"/>
  <c r="C156" i="85"/>
  <c r="B156" i="85"/>
  <c r="A156" i="85"/>
  <c r="AD155" i="85"/>
  <c r="AC155" i="85"/>
  <c r="AB155" i="85"/>
  <c r="AA155" i="85"/>
  <c r="Z155" i="85"/>
  <c r="Y155" i="85"/>
  <c r="X155" i="85"/>
  <c r="W155" i="85"/>
  <c r="V155" i="85"/>
  <c r="U155" i="85"/>
  <c r="T155" i="85"/>
  <c r="S155" i="85"/>
  <c r="R155" i="85"/>
  <c r="Q155" i="85"/>
  <c r="P155" i="85"/>
  <c r="O155" i="85"/>
  <c r="N155" i="85"/>
  <c r="M155" i="85"/>
  <c r="L155" i="85"/>
  <c r="K155" i="85"/>
  <c r="J155" i="85"/>
  <c r="I155" i="85"/>
  <c r="H155" i="85"/>
  <c r="G155" i="85"/>
  <c r="F155" i="85"/>
  <c r="E155" i="85"/>
  <c r="D155" i="85"/>
  <c r="C155" i="85"/>
  <c r="B155" i="85"/>
  <c r="A155" i="85"/>
  <c r="AD154" i="85"/>
  <c r="AC154" i="85"/>
  <c r="AB154" i="85"/>
  <c r="AA154" i="85"/>
  <c r="Z154" i="85"/>
  <c r="Y154" i="85"/>
  <c r="X154" i="85"/>
  <c r="W154" i="85"/>
  <c r="V154" i="85"/>
  <c r="U154" i="85"/>
  <c r="T154" i="85"/>
  <c r="S154" i="85"/>
  <c r="R154" i="85"/>
  <c r="Q154" i="85"/>
  <c r="P154" i="85"/>
  <c r="O154" i="85"/>
  <c r="N154" i="85"/>
  <c r="M154" i="85"/>
  <c r="L154" i="85"/>
  <c r="K154" i="85"/>
  <c r="J154" i="85"/>
  <c r="I154" i="85"/>
  <c r="H154" i="85"/>
  <c r="G154" i="85"/>
  <c r="F154" i="85"/>
  <c r="E154" i="85"/>
  <c r="D154" i="85"/>
  <c r="C154" i="85"/>
  <c r="B154" i="85"/>
  <c r="A154" i="85"/>
  <c r="AD153" i="85"/>
  <c r="AC153" i="85"/>
  <c r="AB153" i="85"/>
  <c r="AA153" i="85"/>
  <c r="Z153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F153" i="85"/>
  <c r="E153" i="85"/>
  <c r="D153" i="85"/>
  <c r="C153" i="85"/>
  <c r="B153" i="85"/>
  <c r="A153" i="85"/>
  <c r="AD152" i="85"/>
  <c r="AC152" i="85"/>
  <c r="AB152" i="85"/>
  <c r="AA152" i="85"/>
  <c r="Z152" i="85"/>
  <c r="Y152" i="85"/>
  <c r="X152" i="85"/>
  <c r="W152" i="85"/>
  <c r="V152" i="85"/>
  <c r="U152" i="85"/>
  <c r="T152" i="85"/>
  <c r="S152" i="85"/>
  <c r="R152" i="85"/>
  <c r="Q152" i="85"/>
  <c r="P152" i="85"/>
  <c r="O152" i="85"/>
  <c r="N152" i="85"/>
  <c r="M152" i="85"/>
  <c r="L152" i="85"/>
  <c r="K152" i="85"/>
  <c r="J152" i="85"/>
  <c r="I152" i="85"/>
  <c r="H152" i="85"/>
  <c r="G152" i="85"/>
  <c r="F152" i="85"/>
  <c r="E152" i="85"/>
  <c r="D152" i="85"/>
  <c r="C152" i="85"/>
  <c r="B152" i="85"/>
  <c r="A152" i="85"/>
  <c r="AD151" i="85"/>
  <c r="AC151" i="85"/>
  <c r="AB151" i="85"/>
  <c r="AA151" i="85"/>
  <c r="Z151" i="85"/>
  <c r="Y151" i="85"/>
  <c r="X151" i="85"/>
  <c r="W151" i="85"/>
  <c r="V151" i="85"/>
  <c r="U151" i="85"/>
  <c r="T151" i="85"/>
  <c r="S151" i="85"/>
  <c r="R151" i="85"/>
  <c r="Q151" i="85"/>
  <c r="P151" i="85"/>
  <c r="O151" i="85"/>
  <c r="N151" i="85"/>
  <c r="M151" i="85"/>
  <c r="L151" i="85"/>
  <c r="K151" i="85"/>
  <c r="J151" i="85"/>
  <c r="I151" i="85"/>
  <c r="H151" i="85"/>
  <c r="G151" i="85"/>
  <c r="F151" i="85"/>
  <c r="E151" i="85"/>
  <c r="D151" i="85"/>
  <c r="C151" i="85"/>
  <c r="B151" i="85"/>
  <c r="A151" i="85"/>
  <c r="AD150" i="85"/>
  <c r="AC150" i="85"/>
  <c r="AB150" i="85"/>
  <c r="AA150" i="85"/>
  <c r="Z150" i="85"/>
  <c r="Y150" i="85"/>
  <c r="X150" i="85"/>
  <c r="W150" i="85"/>
  <c r="V150" i="85"/>
  <c r="U150" i="85"/>
  <c r="T150" i="85"/>
  <c r="S150" i="85"/>
  <c r="R150" i="85"/>
  <c r="Q150" i="85"/>
  <c r="P150" i="85"/>
  <c r="O150" i="85"/>
  <c r="N150" i="85"/>
  <c r="M150" i="85"/>
  <c r="L150" i="85"/>
  <c r="K150" i="85"/>
  <c r="J150" i="85"/>
  <c r="I150" i="85"/>
  <c r="H150" i="85"/>
  <c r="G150" i="85"/>
  <c r="F150" i="85"/>
  <c r="E150" i="85"/>
  <c r="D150" i="85"/>
  <c r="C150" i="85"/>
  <c r="B150" i="85"/>
  <c r="A150" i="85"/>
  <c r="AD149" i="85"/>
  <c r="AC149" i="85"/>
  <c r="AB149" i="85"/>
  <c r="AA149" i="85"/>
  <c r="Z149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F149" i="85"/>
  <c r="E149" i="85"/>
  <c r="D149" i="85"/>
  <c r="C149" i="85"/>
  <c r="B149" i="85"/>
  <c r="A149" i="85"/>
  <c r="AD148" i="85"/>
  <c r="AC148" i="85"/>
  <c r="AB148" i="85"/>
  <c r="AA148" i="85"/>
  <c r="Z148" i="85"/>
  <c r="Y148" i="85"/>
  <c r="X148" i="85"/>
  <c r="W148" i="85"/>
  <c r="V148" i="85"/>
  <c r="U148" i="85"/>
  <c r="T148" i="85"/>
  <c r="S148" i="85"/>
  <c r="R148" i="85"/>
  <c r="Q148" i="85"/>
  <c r="P148" i="85"/>
  <c r="O148" i="85"/>
  <c r="N148" i="85"/>
  <c r="M148" i="85"/>
  <c r="L148" i="85"/>
  <c r="K148" i="85"/>
  <c r="J148" i="85"/>
  <c r="I148" i="85"/>
  <c r="H148" i="85"/>
  <c r="G148" i="85"/>
  <c r="F148" i="85"/>
  <c r="E148" i="85"/>
  <c r="D148" i="85"/>
  <c r="C148" i="85"/>
  <c r="B148" i="85"/>
  <c r="A148" i="85"/>
  <c r="AD147" i="85"/>
  <c r="AC147" i="85"/>
  <c r="AB147" i="85"/>
  <c r="AA147" i="85"/>
  <c r="Z147" i="85"/>
  <c r="Y147" i="85"/>
  <c r="X147" i="85"/>
  <c r="W147" i="85"/>
  <c r="V147" i="85"/>
  <c r="U147" i="85"/>
  <c r="T147" i="85"/>
  <c r="S147" i="85"/>
  <c r="R147" i="85"/>
  <c r="Q147" i="85"/>
  <c r="P147" i="85"/>
  <c r="O147" i="85"/>
  <c r="N147" i="85"/>
  <c r="M147" i="85"/>
  <c r="L147" i="85"/>
  <c r="K147" i="85"/>
  <c r="J147" i="85"/>
  <c r="I147" i="85"/>
  <c r="H147" i="85"/>
  <c r="G147" i="85"/>
  <c r="F147" i="85"/>
  <c r="E147" i="85"/>
  <c r="D147" i="85"/>
  <c r="C147" i="85"/>
  <c r="B147" i="85"/>
  <c r="A147" i="85"/>
  <c r="AD146" i="85"/>
  <c r="AC146" i="85"/>
  <c r="AB146" i="85"/>
  <c r="AA146" i="85"/>
  <c r="Z146" i="85"/>
  <c r="Y146" i="85"/>
  <c r="X146" i="85"/>
  <c r="W146" i="85"/>
  <c r="V146" i="85"/>
  <c r="U146" i="85"/>
  <c r="T146" i="85"/>
  <c r="S146" i="85"/>
  <c r="R146" i="85"/>
  <c r="Q146" i="85"/>
  <c r="P146" i="85"/>
  <c r="O146" i="85"/>
  <c r="N146" i="85"/>
  <c r="M146" i="85"/>
  <c r="L146" i="85"/>
  <c r="K146" i="85"/>
  <c r="J146" i="85"/>
  <c r="I146" i="85"/>
  <c r="H146" i="85"/>
  <c r="G146" i="85"/>
  <c r="F146" i="85"/>
  <c r="E146" i="85"/>
  <c r="D146" i="85"/>
  <c r="C146" i="85"/>
  <c r="B146" i="85"/>
  <c r="A146" i="85"/>
  <c r="AD145" i="85"/>
  <c r="AC145" i="85"/>
  <c r="AB145" i="85"/>
  <c r="AA145" i="85"/>
  <c r="Z145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F145" i="85"/>
  <c r="E145" i="85"/>
  <c r="D145" i="85"/>
  <c r="C145" i="85"/>
  <c r="B145" i="85"/>
  <c r="A145" i="85"/>
  <c r="AD144" i="85"/>
  <c r="AC144" i="85"/>
  <c r="AB144" i="85"/>
  <c r="AA144" i="85"/>
  <c r="Z144" i="85"/>
  <c r="Y144" i="85"/>
  <c r="X144" i="85"/>
  <c r="W144" i="85"/>
  <c r="V144" i="85"/>
  <c r="U144" i="85"/>
  <c r="T144" i="85"/>
  <c r="S144" i="85"/>
  <c r="R144" i="85"/>
  <c r="Q144" i="85"/>
  <c r="P144" i="85"/>
  <c r="O144" i="85"/>
  <c r="N144" i="85"/>
  <c r="M144" i="85"/>
  <c r="L144" i="85"/>
  <c r="K144" i="85"/>
  <c r="J144" i="85"/>
  <c r="I144" i="85"/>
  <c r="H144" i="85"/>
  <c r="G144" i="85"/>
  <c r="F144" i="85"/>
  <c r="E144" i="85"/>
  <c r="D144" i="85"/>
  <c r="C144" i="85"/>
  <c r="B144" i="85"/>
  <c r="A144" i="85"/>
  <c r="AD143" i="85"/>
  <c r="AC143" i="85"/>
  <c r="AB143" i="85"/>
  <c r="AA143" i="85"/>
  <c r="Z143" i="85"/>
  <c r="Y143" i="85"/>
  <c r="X143" i="85"/>
  <c r="W143" i="85"/>
  <c r="V143" i="85"/>
  <c r="U143" i="85"/>
  <c r="T143" i="85"/>
  <c r="S143" i="85"/>
  <c r="R143" i="85"/>
  <c r="Q143" i="85"/>
  <c r="P143" i="85"/>
  <c r="O143" i="85"/>
  <c r="N143" i="85"/>
  <c r="M143" i="85"/>
  <c r="L143" i="85"/>
  <c r="K143" i="85"/>
  <c r="J143" i="85"/>
  <c r="I143" i="85"/>
  <c r="H143" i="85"/>
  <c r="G143" i="85"/>
  <c r="F143" i="85"/>
  <c r="E143" i="85"/>
  <c r="D143" i="85"/>
  <c r="C143" i="85"/>
  <c r="B143" i="85"/>
  <c r="A143" i="85"/>
  <c r="AD142" i="85"/>
  <c r="AC142" i="85"/>
  <c r="AB142" i="85"/>
  <c r="AA142" i="85"/>
  <c r="Z142" i="85"/>
  <c r="Y142" i="85"/>
  <c r="X142" i="85"/>
  <c r="W142" i="85"/>
  <c r="V142" i="85"/>
  <c r="U142" i="85"/>
  <c r="T142" i="85"/>
  <c r="S142" i="85"/>
  <c r="R142" i="85"/>
  <c r="Q142" i="85"/>
  <c r="P142" i="85"/>
  <c r="O142" i="85"/>
  <c r="N142" i="85"/>
  <c r="M142" i="85"/>
  <c r="L142" i="85"/>
  <c r="K142" i="85"/>
  <c r="J142" i="85"/>
  <c r="I142" i="85"/>
  <c r="H142" i="85"/>
  <c r="G142" i="85"/>
  <c r="F142" i="85"/>
  <c r="E142" i="85"/>
  <c r="D142" i="85"/>
  <c r="C142" i="85"/>
  <c r="B142" i="85"/>
  <c r="A142" i="85"/>
  <c r="AD141" i="85"/>
  <c r="AC141" i="85"/>
  <c r="AB141" i="85"/>
  <c r="AA141" i="85"/>
  <c r="Z141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F141" i="85"/>
  <c r="E141" i="85"/>
  <c r="D141" i="85"/>
  <c r="C141" i="85"/>
  <c r="B141" i="85"/>
  <c r="A141" i="85"/>
  <c r="AD140" i="85"/>
  <c r="AC140" i="85"/>
  <c r="AB140" i="85"/>
  <c r="AA140" i="85"/>
  <c r="Z140" i="85"/>
  <c r="Y140" i="85"/>
  <c r="X140" i="85"/>
  <c r="W140" i="85"/>
  <c r="V140" i="85"/>
  <c r="U140" i="85"/>
  <c r="T140" i="85"/>
  <c r="S140" i="85"/>
  <c r="R140" i="85"/>
  <c r="Q140" i="85"/>
  <c r="P140" i="85"/>
  <c r="O140" i="85"/>
  <c r="N140" i="85"/>
  <c r="M140" i="85"/>
  <c r="L140" i="85"/>
  <c r="K140" i="85"/>
  <c r="J140" i="85"/>
  <c r="I140" i="85"/>
  <c r="H140" i="85"/>
  <c r="G140" i="85"/>
  <c r="F140" i="85"/>
  <c r="E140" i="85"/>
  <c r="D140" i="85"/>
  <c r="C140" i="85"/>
  <c r="B140" i="85"/>
  <c r="A140" i="85"/>
  <c r="AD139" i="85"/>
  <c r="AC139" i="85"/>
  <c r="AB139" i="85"/>
  <c r="AA139" i="85"/>
  <c r="Z139" i="85"/>
  <c r="Y139" i="85"/>
  <c r="X139" i="85"/>
  <c r="W139" i="85"/>
  <c r="V139" i="85"/>
  <c r="U139" i="85"/>
  <c r="T139" i="85"/>
  <c r="S139" i="85"/>
  <c r="R139" i="85"/>
  <c r="Q139" i="85"/>
  <c r="P139" i="85"/>
  <c r="O139" i="85"/>
  <c r="N139" i="85"/>
  <c r="M139" i="85"/>
  <c r="L139" i="85"/>
  <c r="K139" i="85"/>
  <c r="J139" i="85"/>
  <c r="I139" i="85"/>
  <c r="H139" i="85"/>
  <c r="G139" i="85"/>
  <c r="F139" i="85"/>
  <c r="E139" i="85"/>
  <c r="D139" i="85"/>
  <c r="C139" i="85"/>
  <c r="B139" i="85"/>
  <c r="A139" i="85"/>
  <c r="AD138" i="85"/>
  <c r="AC138" i="85"/>
  <c r="AB138" i="85"/>
  <c r="AA138" i="85"/>
  <c r="Z138" i="85"/>
  <c r="Y138" i="85"/>
  <c r="X138" i="85"/>
  <c r="W138" i="85"/>
  <c r="V138" i="85"/>
  <c r="U138" i="85"/>
  <c r="T138" i="85"/>
  <c r="S138" i="85"/>
  <c r="R138" i="85"/>
  <c r="Q138" i="85"/>
  <c r="P138" i="85"/>
  <c r="O138" i="85"/>
  <c r="N138" i="85"/>
  <c r="M138" i="85"/>
  <c r="L138" i="85"/>
  <c r="K138" i="85"/>
  <c r="J138" i="85"/>
  <c r="I138" i="85"/>
  <c r="H138" i="85"/>
  <c r="G138" i="85"/>
  <c r="F138" i="85"/>
  <c r="E138" i="85"/>
  <c r="D138" i="85"/>
  <c r="C138" i="85"/>
  <c r="B138" i="85"/>
  <c r="A138" i="85"/>
  <c r="AD137" i="85"/>
  <c r="AC137" i="85"/>
  <c r="AB137" i="85"/>
  <c r="AA137" i="85"/>
  <c r="Z137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F137" i="85"/>
  <c r="E137" i="85"/>
  <c r="D137" i="85"/>
  <c r="C137" i="85"/>
  <c r="B137" i="85"/>
  <c r="A137" i="85"/>
  <c r="AD136" i="85"/>
  <c r="AC136" i="85"/>
  <c r="AB136" i="85"/>
  <c r="AA136" i="85"/>
  <c r="Z136" i="85"/>
  <c r="Y136" i="85"/>
  <c r="X136" i="85"/>
  <c r="W136" i="85"/>
  <c r="V136" i="85"/>
  <c r="U136" i="85"/>
  <c r="T136" i="85"/>
  <c r="S136" i="85"/>
  <c r="R136" i="85"/>
  <c r="Q136" i="85"/>
  <c r="P136" i="85"/>
  <c r="O136" i="85"/>
  <c r="N136" i="85"/>
  <c r="M136" i="85"/>
  <c r="L136" i="85"/>
  <c r="K136" i="85"/>
  <c r="J136" i="85"/>
  <c r="I136" i="85"/>
  <c r="H136" i="85"/>
  <c r="G136" i="85"/>
  <c r="F136" i="85"/>
  <c r="E136" i="85"/>
  <c r="D136" i="85"/>
  <c r="C136" i="85"/>
  <c r="B136" i="85"/>
  <c r="A136" i="85"/>
  <c r="AD135" i="85"/>
  <c r="AC135" i="85"/>
  <c r="AB135" i="85"/>
  <c r="AA135" i="85"/>
  <c r="Z135" i="85"/>
  <c r="Y135" i="85"/>
  <c r="X135" i="85"/>
  <c r="W135" i="85"/>
  <c r="V135" i="85"/>
  <c r="U135" i="85"/>
  <c r="T135" i="85"/>
  <c r="S135" i="85"/>
  <c r="R135" i="85"/>
  <c r="Q135" i="85"/>
  <c r="P135" i="85"/>
  <c r="O135" i="85"/>
  <c r="N135" i="85"/>
  <c r="M135" i="85"/>
  <c r="L135" i="85"/>
  <c r="K135" i="85"/>
  <c r="J135" i="85"/>
  <c r="I135" i="85"/>
  <c r="H135" i="85"/>
  <c r="G135" i="85"/>
  <c r="F135" i="85"/>
  <c r="E135" i="85"/>
  <c r="D135" i="85"/>
  <c r="C135" i="85"/>
  <c r="B135" i="85"/>
  <c r="A135" i="85"/>
  <c r="AD134" i="85"/>
  <c r="AC134" i="85"/>
  <c r="AB134" i="85"/>
  <c r="AA134" i="85"/>
  <c r="Z134" i="85"/>
  <c r="Y134" i="85"/>
  <c r="X134" i="85"/>
  <c r="W134" i="85"/>
  <c r="V134" i="85"/>
  <c r="U134" i="85"/>
  <c r="T134" i="85"/>
  <c r="S134" i="85"/>
  <c r="R134" i="85"/>
  <c r="Q134" i="85"/>
  <c r="P134" i="85"/>
  <c r="O134" i="85"/>
  <c r="N134" i="85"/>
  <c r="M134" i="85"/>
  <c r="L134" i="85"/>
  <c r="K134" i="85"/>
  <c r="J134" i="85"/>
  <c r="I134" i="85"/>
  <c r="H134" i="85"/>
  <c r="G134" i="85"/>
  <c r="F134" i="85"/>
  <c r="E134" i="85"/>
  <c r="D134" i="85"/>
  <c r="C134" i="85"/>
  <c r="B134" i="85"/>
  <c r="A134" i="85"/>
  <c r="AD133" i="85"/>
  <c r="AC133" i="85"/>
  <c r="AB133" i="85"/>
  <c r="AA133" i="85"/>
  <c r="Z133" i="85"/>
  <c r="Y133" i="85"/>
  <c r="X133" i="85"/>
  <c r="W133" i="85"/>
  <c r="V133" i="85"/>
  <c r="U133" i="85"/>
  <c r="T133" i="85"/>
  <c r="S133" i="85"/>
  <c r="R133" i="85"/>
  <c r="Q133" i="85"/>
  <c r="P133" i="85"/>
  <c r="O133" i="85"/>
  <c r="N133" i="85"/>
  <c r="M133" i="85"/>
  <c r="L133" i="85"/>
  <c r="K133" i="85"/>
  <c r="J133" i="85"/>
  <c r="I133" i="85"/>
  <c r="H133" i="85"/>
  <c r="G133" i="85"/>
  <c r="F133" i="85"/>
  <c r="E133" i="85"/>
  <c r="D133" i="85"/>
  <c r="C133" i="85"/>
  <c r="B133" i="85"/>
  <c r="A133" i="85"/>
  <c r="AD132" i="85"/>
  <c r="AC132" i="85"/>
  <c r="AB132" i="85"/>
  <c r="AA132" i="85"/>
  <c r="Z132" i="85"/>
  <c r="Y132" i="85"/>
  <c r="X132" i="85"/>
  <c r="W132" i="85"/>
  <c r="V132" i="85"/>
  <c r="U132" i="85"/>
  <c r="T132" i="85"/>
  <c r="S132" i="85"/>
  <c r="R132" i="85"/>
  <c r="Q132" i="85"/>
  <c r="P132" i="85"/>
  <c r="O132" i="85"/>
  <c r="N132" i="85"/>
  <c r="M132" i="85"/>
  <c r="L132" i="85"/>
  <c r="K132" i="85"/>
  <c r="J132" i="85"/>
  <c r="I132" i="85"/>
  <c r="H132" i="85"/>
  <c r="G132" i="85"/>
  <c r="F132" i="85"/>
  <c r="E132" i="85"/>
  <c r="D132" i="85"/>
  <c r="C132" i="85"/>
  <c r="B132" i="85"/>
  <c r="A132" i="85"/>
  <c r="AD131" i="85"/>
  <c r="AC131" i="85"/>
  <c r="AB131" i="85"/>
  <c r="AA131" i="85"/>
  <c r="Z131" i="85"/>
  <c r="Y131" i="85"/>
  <c r="X131" i="85"/>
  <c r="W131" i="85"/>
  <c r="V131" i="85"/>
  <c r="U131" i="85"/>
  <c r="T131" i="85"/>
  <c r="S131" i="85"/>
  <c r="R131" i="85"/>
  <c r="Q131" i="85"/>
  <c r="P131" i="85"/>
  <c r="O131" i="85"/>
  <c r="N131" i="85"/>
  <c r="M131" i="85"/>
  <c r="L131" i="85"/>
  <c r="K131" i="85"/>
  <c r="J131" i="85"/>
  <c r="I131" i="85"/>
  <c r="H131" i="85"/>
  <c r="G131" i="85"/>
  <c r="F131" i="85"/>
  <c r="E131" i="85"/>
  <c r="D131" i="85"/>
  <c r="C131" i="85"/>
  <c r="B131" i="85"/>
  <c r="A131" i="85"/>
  <c r="AD130" i="85"/>
  <c r="AC130" i="85"/>
  <c r="AB130" i="85"/>
  <c r="AA130" i="85"/>
  <c r="Z130" i="85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A130" i="85"/>
  <c r="AD129" i="85"/>
  <c r="AC129" i="85"/>
  <c r="AB129" i="85"/>
  <c r="AA129" i="85"/>
  <c r="Z129" i="85"/>
  <c r="Y129" i="85"/>
  <c r="X129" i="85"/>
  <c r="W129" i="85"/>
  <c r="V129" i="85"/>
  <c r="U129" i="85"/>
  <c r="T129" i="85"/>
  <c r="S129" i="85"/>
  <c r="R129" i="85"/>
  <c r="Q129" i="85"/>
  <c r="P129" i="85"/>
  <c r="O129" i="85"/>
  <c r="N129" i="85"/>
  <c r="M129" i="85"/>
  <c r="L129" i="85"/>
  <c r="K129" i="85"/>
  <c r="J129" i="85"/>
  <c r="I129" i="85"/>
  <c r="H129" i="85"/>
  <c r="G129" i="85"/>
  <c r="F129" i="85"/>
  <c r="E129" i="85"/>
  <c r="D129" i="85"/>
  <c r="C129" i="85"/>
  <c r="B129" i="85"/>
  <c r="A129" i="85"/>
  <c r="AD128" i="85"/>
  <c r="AC128" i="85"/>
  <c r="AB128" i="85"/>
  <c r="AA128" i="85"/>
  <c r="Z128" i="85"/>
  <c r="Y128" i="85"/>
  <c r="X128" i="85"/>
  <c r="W128" i="85"/>
  <c r="V128" i="85"/>
  <c r="U128" i="85"/>
  <c r="T128" i="85"/>
  <c r="S128" i="85"/>
  <c r="R128" i="85"/>
  <c r="Q128" i="85"/>
  <c r="P128" i="85"/>
  <c r="O128" i="85"/>
  <c r="N128" i="85"/>
  <c r="M128" i="85"/>
  <c r="L128" i="85"/>
  <c r="K128" i="85"/>
  <c r="J128" i="85"/>
  <c r="I128" i="85"/>
  <c r="H128" i="85"/>
  <c r="G128" i="85"/>
  <c r="F128" i="85"/>
  <c r="E128" i="85"/>
  <c r="D128" i="85"/>
  <c r="C128" i="85"/>
  <c r="B128" i="85"/>
  <c r="A128" i="85"/>
  <c r="AD127" i="85"/>
  <c r="AC127" i="85"/>
  <c r="AB127" i="85"/>
  <c r="AA127" i="85"/>
  <c r="Z127" i="85"/>
  <c r="Y127" i="85"/>
  <c r="X127" i="85"/>
  <c r="W127" i="85"/>
  <c r="V127" i="85"/>
  <c r="U127" i="85"/>
  <c r="T127" i="85"/>
  <c r="S127" i="85"/>
  <c r="R127" i="85"/>
  <c r="Q127" i="85"/>
  <c r="P127" i="85"/>
  <c r="O127" i="85"/>
  <c r="N127" i="85"/>
  <c r="M127" i="85"/>
  <c r="L127" i="85"/>
  <c r="K127" i="85"/>
  <c r="J127" i="85"/>
  <c r="I127" i="85"/>
  <c r="H127" i="85"/>
  <c r="G127" i="85"/>
  <c r="F127" i="85"/>
  <c r="E127" i="85"/>
  <c r="D127" i="85"/>
  <c r="C127" i="85"/>
  <c r="B127" i="85"/>
  <c r="A127" i="85"/>
  <c r="AD126" i="85"/>
  <c r="AC126" i="85"/>
  <c r="AB126" i="85"/>
  <c r="AA126" i="85"/>
  <c r="Z126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F126" i="85"/>
  <c r="E126" i="85"/>
  <c r="D126" i="85"/>
  <c r="C126" i="85"/>
  <c r="B126" i="85"/>
  <c r="A126" i="85"/>
  <c r="AD125" i="85"/>
  <c r="AC125" i="85"/>
  <c r="AB125" i="85"/>
  <c r="AA125" i="85"/>
  <c r="Z125" i="85"/>
  <c r="Y125" i="85"/>
  <c r="X125" i="85"/>
  <c r="W125" i="85"/>
  <c r="V125" i="85"/>
  <c r="U125" i="85"/>
  <c r="T125" i="85"/>
  <c r="S125" i="85"/>
  <c r="R125" i="85"/>
  <c r="Q125" i="85"/>
  <c r="P125" i="85"/>
  <c r="O125" i="85"/>
  <c r="N125" i="85"/>
  <c r="M125" i="85"/>
  <c r="L125" i="85"/>
  <c r="K125" i="85"/>
  <c r="J125" i="85"/>
  <c r="I125" i="85"/>
  <c r="H125" i="85"/>
  <c r="G125" i="85"/>
  <c r="F125" i="85"/>
  <c r="E125" i="85"/>
  <c r="D125" i="85"/>
  <c r="C125" i="85"/>
  <c r="B125" i="85"/>
  <c r="A125" i="85"/>
  <c r="AD124" i="85"/>
  <c r="AC124" i="85"/>
  <c r="AB124" i="85"/>
  <c r="AA124" i="85"/>
  <c r="Z124" i="85"/>
  <c r="Y124" i="85"/>
  <c r="X124" i="85"/>
  <c r="W124" i="85"/>
  <c r="V124" i="85"/>
  <c r="U124" i="85"/>
  <c r="T124" i="85"/>
  <c r="S124" i="85"/>
  <c r="R124" i="85"/>
  <c r="Q124" i="85"/>
  <c r="P124" i="85"/>
  <c r="O124" i="85"/>
  <c r="N124" i="85"/>
  <c r="M124" i="85"/>
  <c r="L124" i="85"/>
  <c r="K124" i="85"/>
  <c r="J124" i="85"/>
  <c r="I124" i="85"/>
  <c r="H124" i="85"/>
  <c r="G124" i="85"/>
  <c r="F124" i="85"/>
  <c r="D124" i="85"/>
  <c r="C124" i="85"/>
  <c r="B124" i="85"/>
  <c r="A124" i="85"/>
  <c r="AD123" i="85"/>
  <c r="AC123" i="85"/>
  <c r="AB123" i="85"/>
  <c r="AA123" i="85"/>
  <c r="Z123" i="85"/>
  <c r="Y123" i="85"/>
  <c r="X123" i="85"/>
  <c r="W123" i="85"/>
  <c r="V123" i="85"/>
  <c r="U123" i="85"/>
  <c r="T123" i="85"/>
  <c r="S123" i="85"/>
  <c r="R123" i="85"/>
  <c r="Q123" i="85"/>
  <c r="P123" i="85"/>
  <c r="O123" i="85"/>
  <c r="N123" i="85"/>
  <c r="M123" i="85"/>
  <c r="L123" i="85"/>
  <c r="K123" i="85"/>
  <c r="J123" i="85"/>
  <c r="I123" i="85"/>
  <c r="H123" i="85"/>
  <c r="G123" i="85"/>
  <c r="F123" i="85"/>
  <c r="D123" i="85"/>
  <c r="C123" i="85"/>
  <c r="B123" i="85"/>
  <c r="A123" i="85"/>
  <c r="AD122" i="85"/>
  <c r="AC122" i="85"/>
  <c r="AB122" i="85"/>
  <c r="AA122" i="85"/>
  <c r="Z122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A122" i="85"/>
  <c r="AD121" i="85"/>
  <c r="AC121" i="85"/>
  <c r="AB121" i="85"/>
  <c r="AA121" i="85"/>
  <c r="Z121" i="85"/>
  <c r="Y121" i="85"/>
  <c r="X121" i="85"/>
  <c r="W121" i="85"/>
  <c r="V121" i="85"/>
  <c r="U121" i="85"/>
  <c r="T121" i="85"/>
  <c r="S121" i="85"/>
  <c r="R121" i="85"/>
  <c r="Q121" i="85"/>
  <c r="P121" i="85"/>
  <c r="O121" i="85"/>
  <c r="N121" i="85"/>
  <c r="M121" i="85"/>
  <c r="L121" i="85"/>
  <c r="K121" i="85"/>
  <c r="J121" i="85"/>
  <c r="I121" i="85"/>
  <c r="H121" i="85"/>
  <c r="G121" i="85"/>
  <c r="F121" i="85"/>
  <c r="E121" i="85"/>
  <c r="D121" i="85"/>
  <c r="C121" i="85"/>
  <c r="B121" i="85"/>
  <c r="A121" i="85"/>
  <c r="AD120" i="85"/>
  <c r="AC120" i="85"/>
  <c r="AB120" i="85"/>
  <c r="AA120" i="85"/>
  <c r="Z120" i="85"/>
  <c r="Y120" i="85"/>
  <c r="X120" i="85"/>
  <c r="W120" i="85"/>
  <c r="V120" i="85"/>
  <c r="U120" i="85"/>
  <c r="T120" i="85"/>
  <c r="S120" i="85"/>
  <c r="R120" i="85"/>
  <c r="Q120" i="85"/>
  <c r="P120" i="85"/>
  <c r="O120" i="85"/>
  <c r="N120" i="85"/>
  <c r="M120" i="85"/>
  <c r="L120" i="85"/>
  <c r="K120" i="85"/>
  <c r="J120" i="85"/>
  <c r="I120" i="85"/>
  <c r="H120" i="85"/>
  <c r="G120" i="85"/>
  <c r="F120" i="85"/>
  <c r="E120" i="85"/>
  <c r="D120" i="85"/>
  <c r="C120" i="85"/>
  <c r="B120" i="85"/>
  <c r="A120" i="85"/>
  <c r="AD119" i="85"/>
  <c r="AC119" i="85"/>
  <c r="AB119" i="85"/>
  <c r="AA119" i="85"/>
  <c r="Z119" i="85"/>
  <c r="Y119" i="85"/>
  <c r="X119" i="85"/>
  <c r="W119" i="85"/>
  <c r="V119" i="85"/>
  <c r="U119" i="85"/>
  <c r="T119" i="85"/>
  <c r="S119" i="85"/>
  <c r="R119" i="85"/>
  <c r="Q119" i="85"/>
  <c r="P119" i="85"/>
  <c r="O119" i="85"/>
  <c r="N119" i="85"/>
  <c r="M119" i="85"/>
  <c r="L119" i="85"/>
  <c r="K119" i="85"/>
  <c r="J119" i="85"/>
  <c r="I119" i="85"/>
  <c r="H119" i="85"/>
  <c r="G119" i="85"/>
  <c r="F119" i="85"/>
  <c r="E119" i="85"/>
  <c r="D119" i="85"/>
  <c r="C119" i="85"/>
  <c r="B119" i="85"/>
  <c r="A119" i="85"/>
  <c r="AD118" i="85"/>
  <c r="AC118" i="85"/>
  <c r="AB118" i="85"/>
  <c r="AA118" i="85"/>
  <c r="Z118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A118" i="85"/>
  <c r="AD117" i="85"/>
  <c r="AC117" i="85"/>
  <c r="AB117" i="85"/>
  <c r="AA117" i="85"/>
  <c r="Z117" i="85"/>
  <c r="Y117" i="85"/>
  <c r="X117" i="85"/>
  <c r="W117" i="85"/>
  <c r="V117" i="85"/>
  <c r="U117" i="85"/>
  <c r="T117" i="85"/>
  <c r="S117" i="85"/>
  <c r="R117" i="85"/>
  <c r="Q117" i="85"/>
  <c r="P117" i="85"/>
  <c r="O117" i="85"/>
  <c r="N117" i="85"/>
  <c r="M117" i="85"/>
  <c r="L117" i="85"/>
  <c r="K117" i="85"/>
  <c r="J117" i="85"/>
  <c r="I117" i="85"/>
  <c r="H117" i="85"/>
  <c r="G117" i="85"/>
  <c r="F117" i="85"/>
  <c r="E117" i="85"/>
  <c r="D117" i="85"/>
  <c r="C117" i="85"/>
  <c r="B117" i="85"/>
  <c r="A117" i="85"/>
  <c r="AD116" i="85"/>
  <c r="AC116" i="85"/>
  <c r="AB116" i="85"/>
  <c r="AA116" i="85"/>
  <c r="Z116" i="85"/>
  <c r="Y116" i="85"/>
  <c r="X116" i="85"/>
  <c r="W116" i="85"/>
  <c r="V116" i="85"/>
  <c r="U116" i="85"/>
  <c r="T116" i="85"/>
  <c r="S116" i="85"/>
  <c r="R116" i="85"/>
  <c r="Q116" i="85"/>
  <c r="P116" i="85"/>
  <c r="O116" i="85"/>
  <c r="N116" i="85"/>
  <c r="M116" i="85"/>
  <c r="L116" i="85"/>
  <c r="K116" i="85"/>
  <c r="J116" i="85"/>
  <c r="I116" i="85"/>
  <c r="H116" i="85"/>
  <c r="G116" i="85"/>
  <c r="F116" i="85"/>
  <c r="E116" i="85"/>
  <c r="D116" i="85"/>
  <c r="C116" i="85"/>
  <c r="B116" i="85"/>
  <c r="A116" i="85"/>
  <c r="AD115" i="85"/>
  <c r="AC115" i="85"/>
  <c r="AB115" i="85"/>
  <c r="AA115" i="85"/>
  <c r="Z115" i="85"/>
  <c r="Y115" i="85"/>
  <c r="X115" i="85"/>
  <c r="W115" i="85"/>
  <c r="V115" i="85"/>
  <c r="U115" i="85"/>
  <c r="T115" i="85"/>
  <c r="S115" i="85"/>
  <c r="R115" i="85"/>
  <c r="Q115" i="85"/>
  <c r="P115" i="85"/>
  <c r="O115" i="85"/>
  <c r="N115" i="85"/>
  <c r="M115" i="85"/>
  <c r="L115" i="85"/>
  <c r="K115" i="85"/>
  <c r="J115" i="85"/>
  <c r="I115" i="85"/>
  <c r="H115" i="85"/>
  <c r="G115" i="85"/>
  <c r="F115" i="85"/>
  <c r="E115" i="85"/>
  <c r="D115" i="85"/>
  <c r="C115" i="85"/>
  <c r="B115" i="85"/>
  <c r="A115" i="85"/>
  <c r="AD114" i="85"/>
  <c r="AC114" i="85"/>
  <c r="AB114" i="85"/>
  <c r="AA114" i="85"/>
  <c r="Z114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A114" i="85"/>
  <c r="AD113" i="85"/>
  <c r="AC113" i="85"/>
  <c r="AB113" i="85"/>
  <c r="AA113" i="85"/>
  <c r="Z113" i="85"/>
  <c r="Y113" i="85"/>
  <c r="X113" i="85"/>
  <c r="W113" i="85"/>
  <c r="V113" i="85"/>
  <c r="U113" i="85"/>
  <c r="T113" i="85"/>
  <c r="S113" i="85"/>
  <c r="R113" i="85"/>
  <c r="Q113" i="85"/>
  <c r="P113" i="85"/>
  <c r="O113" i="85"/>
  <c r="N113" i="85"/>
  <c r="M113" i="85"/>
  <c r="L113" i="85"/>
  <c r="K113" i="85"/>
  <c r="J113" i="85"/>
  <c r="I113" i="85"/>
  <c r="H113" i="85"/>
  <c r="G113" i="85"/>
  <c r="F113" i="85"/>
  <c r="E113" i="85"/>
  <c r="D113" i="85"/>
  <c r="C113" i="85"/>
  <c r="B113" i="85"/>
  <c r="A113" i="85"/>
  <c r="AD112" i="85"/>
  <c r="AC112" i="85"/>
  <c r="AB112" i="85"/>
  <c r="AA112" i="85"/>
  <c r="Z112" i="85"/>
  <c r="Y112" i="85"/>
  <c r="X112" i="85"/>
  <c r="W112" i="85"/>
  <c r="V112" i="85"/>
  <c r="U112" i="85"/>
  <c r="T112" i="85"/>
  <c r="S112" i="85"/>
  <c r="R112" i="85"/>
  <c r="Q112" i="85"/>
  <c r="P112" i="85"/>
  <c r="O112" i="85"/>
  <c r="N112" i="85"/>
  <c r="M112" i="85"/>
  <c r="L112" i="85"/>
  <c r="K112" i="85"/>
  <c r="J112" i="85"/>
  <c r="I112" i="85"/>
  <c r="H112" i="85"/>
  <c r="G112" i="85"/>
  <c r="F112" i="85"/>
  <c r="E112" i="85"/>
  <c r="D112" i="85"/>
  <c r="C112" i="85"/>
  <c r="B112" i="85"/>
  <c r="A112" i="85"/>
  <c r="AD111" i="85"/>
  <c r="AC111" i="85"/>
  <c r="AB111" i="85"/>
  <c r="AA111" i="85"/>
  <c r="Z111" i="85"/>
  <c r="Y111" i="85"/>
  <c r="X111" i="85"/>
  <c r="W111" i="85"/>
  <c r="V111" i="85"/>
  <c r="U111" i="85"/>
  <c r="T111" i="85"/>
  <c r="S111" i="85"/>
  <c r="R111" i="85"/>
  <c r="Q111" i="85"/>
  <c r="P111" i="85"/>
  <c r="O111" i="85"/>
  <c r="N111" i="85"/>
  <c r="M111" i="85"/>
  <c r="L111" i="85"/>
  <c r="K111" i="85"/>
  <c r="J111" i="85"/>
  <c r="I111" i="85"/>
  <c r="H111" i="85"/>
  <c r="G111" i="85"/>
  <c r="F111" i="85"/>
  <c r="E111" i="85"/>
  <c r="D111" i="85"/>
  <c r="C111" i="85"/>
  <c r="B111" i="85"/>
  <c r="A111" i="85"/>
  <c r="AD110" i="85"/>
  <c r="AC110" i="85"/>
  <c r="AB110" i="85"/>
  <c r="AA110" i="85"/>
  <c r="Z110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F110" i="85"/>
  <c r="E110" i="85"/>
  <c r="D110" i="85"/>
  <c r="C110" i="85"/>
  <c r="B110" i="85"/>
  <c r="A110" i="85"/>
  <c r="AD109" i="85"/>
  <c r="AC109" i="85"/>
  <c r="AB109" i="85"/>
  <c r="AA109" i="85"/>
  <c r="Z109" i="85"/>
  <c r="Y109" i="85"/>
  <c r="X109" i="85"/>
  <c r="W109" i="85"/>
  <c r="V109" i="85"/>
  <c r="U109" i="85"/>
  <c r="T109" i="85"/>
  <c r="S109" i="85"/>
  <c r="R109" i="85"/>
  <c r="Q109" i="85"/>
  <c r="P109" i="85"/>
  <c r="O109" i="85"/>
  <c r="N109" i="85"/>
  <c r="M109" i="85"/>
  <c r="L109" i="85"/>
  <c r="K109" i="85"/>
  <c r="J109" i="85"/>
  <c r="I109" i="85"/>
  <c r="H109" i="85"/>
  <c r="G109" i="85"/>
  <c r="F109" i="85"/>
  <c r="E109" i="85"/>
  <c r="D109" i="85"/>
  <c r="C109" i="85"/>
  <c r="B109" i="85"/>
  <c r="A109" i="85"/>
  <c r="AD108" i="85"/>
  <c r="AC108" i="85"/>
  <c r="AB108" i="85"/>
  <c r="AA108" i="85"/>
  <c r="Z108" i="85"/>
  <c r="Y108" i="85"/>
  <c r="X108" i="85"/>
  <c r="W108" i="85"/>
  <c r="V108" i="85"/>
  <c r="U108" i="85"/>
  <c r="T108" i="85"/>
  <c r="S108" i="85"/>
  <c r="R108" i="85"/>
  <c r="Q108" i="85"/>
  <c r="P108" i="85"/>
  <c r="O108" i="85"/>
  <c r="N108" i="85"/>
  <c r="M108" i="85"/>
  <c r="L108" i="85"/>
  <c r="K108" i="85"/>
  <c r="J108" i="85"/>
  <c r="I108" i="85"/>
  <c r="H108" i="85"/>
  <c r="G108" i="85"/>
  <c r="F108" i="85"/>
  <c r="E108" i="85"/>
  <c r="D108" i="85"/>
  <c r="C108" i="85"/>
  <c r="B108" i="85"/>
  <c r="A108" i="85"/>
  <c r="AD107" i="85"/>
  <c r="AC107" i="85"/>
  <c r="AB107" i="85"/>
  <c r="AA107" i="85"/>
  <c r="Z107" i="85"/>
  <c r="Y107" i="85"/>
  <c r="X107" i="85"/>
  <c r="W107" i="85"/>
  <c r="V107" i="85"/>
  <c r="U107" i="85"/>
  <c r="T107" i="85"/>
  <c r="S107" i="85"/>
  <c r="R107" i="85"/>
  <c r="Q107" i="85"/>
  <c r="P107" i="85"/>
  <c r="O107" i="85"/>
  <c r="N107" i="85"/>
  <c r="M107" i="85"/>
  <c r="L107" i="85"/>
  <c r="K107" i="85"/>
  <c r="J107" i="85"/>
  <c r="I107" i="85"/>
  <c r="H107" i="85"/>
  <c r="G107" i="85"/>
  <c r="F107" i="85"/>
  <c r="E107" i="85"/>
  <c r="D107" i="85"/>
  <c r="C107" i="85"/>
  <c r="B107" i="85"/>
  <c r="A107" i="85"/>
  <c r="AD106" i="85"/>
  <c r="AC106" i="85"/>
  <c r="AB106" i="85"/>
  <c r="AA106" i="85"/>
  <c r="Z106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A106" i="85"/>
  <c r="AD105" i="85"/>
  <c r="AC105" i="85"/>
  <c r="AB105" i="85"/>
  <c r="AA105" i="85"/>
  <c r="Z105" i="85"/>
  <c r="Y105" i="85"/>
  <c r="X105" i="85"/>
  <c r="W105" i="85"/>
  <c r="V105" i="85"/>
  <c r="U105" i="85"/>
  <c r="T105" i="85"/>
  <c r="S105" i="85"/>
  <c r="R105" i="85"/>
  <c r="Q105" i="85"/>
  <c r="P105" i="85"/>
  <c r="O105" i="85"/>
  <c r="N105" i="85"/>
  <c r="M105" i="85"/>
  <c r="L105" i="85"/>
  <c r="K105" i="85"/>
  <c r="J105" i="85"/>
  <c r="I105" i="85"/>
  <c r="H105" i="85"/>
  <c r="G105" i="85"/>
  <c r="F105" i="85"/>
  <c r="E105" i="85"/>
  <c r="D105" i="85"/>
  <c r="C105" i="85"/>
  <c r="B105" i="85"/>
  <c r="A105" i="85"/>
  <c r="AD104" i="85"/>
  <c r="AC104" i="85"/>
  <c r="AB104" i="85"/>
  <c r="AA104" i="85"/>
  <c r="Z104" i="85"/>
  <c r="Y104" i="85"/>
  <c r="X104" i="85"/>
  <c r="W104" i="85"/>
  <c r="V104" i="85"/>
  <c r="U104" i="85"/>
  <c r="T104" i="85"/>
  <c r="S104" i="85"/>
  <c r="R104" i="85"/>
  <c r="Q104" i="85"/>
  <c r="P104" i="85"/>
  <c r="O104" i="85"/>
  <c r="N104" i="85"/>
  <c r="M104" i="85"/>
  <c r="L104" i="85"/>
  <c r="K104" i="85"/>
  <c r="J104" i="85"/>
  <c r="I104" i="85"/>
  <c r="H104" i="85"/>
  <c r="G104" i="85"/>
  <c r="F104" i="85"/>
  <c r="E104" i="85"/>
  <c r="D104" i="85"/>
  <c r="C104" i="85"/>
  <c r="B104" i="85"/>
  <c r="A104" i="85"/>
  <c r="AD103" i="85"/>
  <c r="AC103" i="85"/>
  <c r="AB103" i="85"/>
  <c r="AA103" i="85"/>
  <c r="Z103" i="85"/>
  <c r="Y103" i="85"/>
  <c r="X103" i="85"/>
  <c r="W103" i="85"/>
  <c r="V103" i="85"/>
  <c r="U103" i="85"/>
  <c r="T103" i="85"/>
  <c r="S103" i="85"/>
  <c r="R103" i="85"/>
  <c r="Q103" i="85"/>
  <c r="P103" i="85"/>
  <c r="O103" i="85"/>
  <c r="N103" i="85"/>
  <c r="M103" i="85"/>
  <c r="L103" i="85"/>
  <c r="K103" i="85"/>
  <c r="J103" i="85"/>
  <c r="I103" i="85"/>
  <c r="H103" i="85"/>
  <c r="G103" i="85"/>
  <c r="F103" i="85"/>
  <c r="E103" i="85"/>
  <c r="D103" i="85"/>
  <c r="C103" i="85"/>
  <c r="B103" i="85"/>
  <c r="A103" i="85"/>
  <c r="AD102" i="85"/>
  <c r="AC102" i="85"/>
  <c r="AB102" i="85"/>
  <c r="AA102" i="85"/>
  <c r="Z102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A102" i="85"/>
  <c r="AD101" i="85"/>
  <c r="AC101" i="85"/>
  <c r="AB101" i="85"/>
  <c r="AA101" i="85"/>
  <c r="Z101" i="85"/>
  <c r="Y101" i="85"/>
  <c r="X101" i="85"/>
  <c r="W101" i="85"/>
  <c r="V101" i="85"/>
  <c r="U101" i="85"/>
  <c r="T101" i="85"/>
  <c r="S101" i="85"/>
  <c r="R101" i="85"/>
  <c r="Q101" i="85"/>
  <c r="P101" i="85"/>
  <c r="O101" i="85"/>
  <c r="N101" i="85"/>
  <c r="M101" i="85"/>
  <c r="L101" i="85"/>
  <c r="K101" i="85"/>
  <c r="J101" i="85"/>
  <c r="I101" i="85"/>
  <c r="H101" i="85"/>
  <c r="G101" i="85"/>
  <c r="F101" i="85"/>
  <c r="E101" i="85"/>
  <c r="D101" i="85"/>
  <c r="C101" i="85"/>
  <c r="B101" i="85"/>
  <c r="A101" i="85"/>
  <c r="AD100" i="85"/>
  <c r="AC100" i="85"/>
  <c r="AB100" i="85"/>
  <c r="AA100" i="85"/>
  <c r="Z100" i="85"/>
  <c r="Y100" i="85"/>
  <c r="X100" i="85"/>
  <c r="W100" i="85"/>
  <c r="V100" i="85"/>
  <c r="U100" i="85"/>
  <c r="T100" i="85"/>
  <c r="S100" i="85"/>
  <c r="R100" i="85"/>
  <c r="Q100" i="85"/>
  <c r="P100" i="85"/>
  <c r="O100" i="85"/>
  <c r="N100" i="85"/>
  <c r="M100" i="85"/>
  <c r="L100" i="85"/>
  <c r="K100" i="85"/>
  <c r="J100" i="85"/>
  <c r="I100" i="85"/>
  <c r="H100" i="85"/>
  <c r="G100" i="85"/>
  <c r="F100" i="85"/>
  <c r="E100" i="85"/>
  <c r="D100" i="85"/>
  <c r="C100" i="85"/>
  <c r="B100" i="85"/>
  <c r="A100" i="85"/>
  <c r="AD99" i="85"/>
  <c r="AC99" i="85"/>
  <c r="AB99" i="85"/>
  <c r="AA99" i="85"/>
  <c r="Z99" i="85"/>
  <c r="Y99" i="85"/>
  <c r="X99" i="85"/>
  <c r="W99" i="85"/>
  <c r="V99" i="85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F99" i="85"/>
  <c r="E99" i="85"/>
  <c r="D99" i="85"/>
  <c r="C99" i="85"/>
  <c r="B99" i="85"/>
  <c r="A99" i="85"/>
  <c r="AD98" i="85"/>
  <c r="AC98" i="85"/>
  <c r="AB98" i="85"/>
  <c r="AA98" i="85"/>
  <c r="Z98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A98" i="85"/>
  <c r="AD97" i="85"/>
  <c r="AC97" i="85"/>
  <c r="AB97" i="85"/>
  <c r="AA97" i="85"/>
  <c r="Z97" i="85"/>
  <c r="Y97" i="85"/>
  <c r="X97" i="85"/>
  <c r="W97" i="85"/>
  <c r="V97" i="85"/>
  <c r="U97" i="85"/>
  <c r="T97" i="85"/>
  <c r="S97" i="85"/>
  <c r="R97" i="85"/>
  <c r="Q97" i="85"/>
  <c r="P97" i="85"/>
  <c r="O97" i="85"/>
  <c r="N97" i="85"/>
  <c r="M97" i="85"/>
  <c r="L97" i="85"/>
  <c r="K97" i="85"/>
  <c r="J97" i="85"/>
  <c r="I97" i="85"/>
  <c r="H97" i="85"/>
  <c r="G97" i="85"/>
  <c r="F97" i="85"/>
  <c r="E97" i="85"/>
  <c r="D97" i="85"/>
  <c r="C97" i="85"/>
  <c r="B97" i="85"/>
  <c r="A97" i="85"/>
  <c r="AD96" i="85"/>
  <c r="AC96" i="85"/>
  <c r="AB96" i="85"/>
  <c r="AA96" i="85"/>
  <c r="Z96" i="85"/>
  <c r="Y96" i="85"/>
  <c r="X96" i="85"/>
  <c r="W96" i="85"/>
  <c r="V96" i="85"/>
  <c r="U96" i="85"/>
  <c r="T96" i="85"/>
  <c r="S96" i="85"/>
  <c r="R96" i="85"/>
  <c r="Q96" i="85"/>
  <c r="P96" i="85"/>
  <c r="O96" i="85"/>
  <c r="N96" i="85"/>
  <c r="M96" i="85"/>
  <c r="L96" i="85"/>
  <c r="K96" i="85"/>
  <c r="J96" i="85"/>
  <c r="I96" i="85"/>
  <c r="H96" i="85"/>
  <c r="G96" i="85"/>
  <c r="F96" i="85"/>
  <c r="E96" i="85"/>
  <c r="D96" i="85"/>
  <c r="C96" i="85"/>
  <c r="B96" i="85"/>
  <c r="A96" i="85"/>
  <c r="AD95" i="85"/>
  <c r="AC95" i="85"/>
  <c r="AB95" i="85"/>
  <c r="AA95" i="85"/>
  <c r="Z95" i="85"/>
  <c r="Y95" i="85"/>
  <c r="X95" i="85"/>
  <c r="W95" i="85"/>
  <c r="V95" i="85"/>
  <c r="U95" i="85"/>
  <c r="T95" i="85"/>
  <c r="S95" i="85"/>
  <c r="R95" i="85"/>
  <c r="Q95" i="85"/>
  <c r="P95" i="85"/>
  <c r="O95" i="85"/>
  <c r="N95" i="85"/>
  <c r="M95" i="85"/>
  <c r="L95" i="85"/>
  <c r="K95" i="85"/>
  <c r="J95" i="85"/>
  <c r="I95" i="85"/>
  <c r="H95" i="85"/>
  <c r="G95" i="85"/>
  <c r="F95" i="85"/>
  <c r="E95" i="85"/>
  <c r="D95" i="85"/>
  <c r="C95" i="85"/>
  <c r="B95" i="85"/>
  <c r="A95" i="85"/>
  <c r="AD94" i="85"/>
  <c r="AC94" i="85"/>
  <c r="AB94" i="85"/>
  <c r="AA94" i="85"/>
  <c r="Z94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F94" i="85"/>
  <c r="E94" i="85"/>
  <c r="D94" i="85"/>
  <c r="C94" i="85"/>
  <c r="B94" i="85"/>
  <c r="A94" i="85"/>
  <c r="AD93" i="85"/>
  <c r="AC93" i="85"/>
  <c r="AB93" i="85"/>
  <c r="AA93" i="85"/>
  <c r="Z93" i="85"/>
  <c r="Y93" i="85"/>
  <c r="X93" i="85"/>
  <c r="W93" i="85"/>
  <c r="V93" i="85"/>
  <c r="U93" i="85"/>
  <c r="T93" i="85"/>
  <c r="S93" i="85"/>
  <c r="R93" i="85"/>
  <c r="Q93" i="85"/>
  <c r="P93" i="85"/>
  <c r="O93" i="85"/>
  <c r="N93" i="85"/>
  <c r="M93" i="85"/>
  <c r="L93" i="85"/>
  <c r="K93" i="85"/>
  <c r="J93" i="85"/>
  <c r="I93" i="85"/>
  <c r="H93" i="85"/>
  <c r="G93" i="85"/>
  <c r="F93" i="85"/>
  <c r="E93" i="85"/>
  <c r="D93" i="85"/>
  <c r="C93" i="85"/>
  <c r="B93" i="85"/>
  <c r="A93" i="85"/>
  <c r="AD92" i="85"/>
  <c r="AC92" i="85"/>
  <c r="AB92" i="85"/>
  <c r="AA92" i="85"/>
  <c r="Z92" i="85"/>
  <c r="Y92" i="85"/>
  <c r="X92" i="85"/>
  <c r="W92" i="85"/>
  <c r="V92" i="85"/>
  <c r="U92" i="85"/>
  <c r="T92" i="85"/>
  <c r="S92" i="85"/>
  <c r="R92" i="85"/>
  <c r="Q92" i="85"/>
  <c r="P92" i="85"/>
  <c r="O92" i="85"/>
  <c r="N92" i="85"/>
  <c r="M92" i="85"/>
  <c r="L92" i="85"/>
  <c r="K92" i="85"/>
  <c r="J92" i="85"/>
  <c r="I92" i="85"/>
  <c r="H92" i="85"/>
  <c r="G92" i="85"/>
  <c r="F92" i="85"/>
  <c r="E92" i="85"/>
  <c r="D92" i="85"/>
  <c r="C92" i="85"/>
  <c r="B92" i="85"/>
  <c r="A92" i="85"/>
  <c r="AD91" i="85"/>
  <c r="AC91" i="85"/>
  <c r="AB91" i="85"/>
  <c r="AA91" i="85"/>
  <c r="Z91" i="85"/>
  <c r="Y91" i="85"/>
  <c r="X91" i="85"/>
  <c r="W91" i="85"/>
  <c r="V91" i="85"/>
  <c r="U91" i="85"/>
  <c r="T91" i="85"/>
  <c r="S91" i="85"/>
  <c r="R91" i="85"/>
  <c r="Q91" i="85"/>
  <c r="P91" i="85"/>
  <c r="O91" i="85"/>
  <c r="N91" i="85"/>
  <c r="M91" i="85"/>
  <c r="L91" i="85"/>
  <c r="K91" i="85"/>
  <c r="J91" i="85"/>
  <c r="I91" i="85"/>
  <c r="H91" i="85"/>
  <c r="G91" i="85"/>
  <c r="F91" i="85"/>
  <c r="E91" i="85"/>
  <c r="D91" i="85"/>
  <c r="C91" i="85"/>
  <c r="B91" i="85"/>
  <c r="A91" i="85"/>
  <c r="AD90" i="85"/>
  <c r="AC90" i="85"/>
  <c r="AB90" i="85"/>
  <c r="AA90" i="85"/>
  <c r="Z90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A90" i="85"/>
  <c r="AD89" i="85"/>
  <c r="AC89" i="85"/>
  <c r="AB89" i="85"/>
  <c r="AA89" i="85"/>
  <c r="Z89" i="85"/>
  <c r="Y89" i="85"/>
  <c r="X89" i="85"/>
  <c r="W89" i="85"/>
  <c r="V89" i="85"/>
  <c r="U89" i="85"/>
  <c r="T89" i="85"/>
  <c r="S89" i="85"/>
  <c r="R89" i="85"/>
  <c r="Q89" i="85"/>
  <c r="P89" i="85"/>
  <c r="O89" i="85"/>
  <c r="N89" i="85"/>
  <c r="M89" i="85"/>
  <c r="L89" i="85"/>
  <c r="K89" i="85"/>
  <c r="J89" i="85"/>
  <c r="I89" i="85"/>
  <c r="H89" i="85"/>
  <c r="G89" i="85"/>
  <c r="F89" i="85"/>
  <c r="E89" i="85"/>
  <c r="D89" i="85"/>
  <c r="C89" i="85"/>
  <c r="B89" i="85"/>
  <c r="A89" i="85"/>
  <c r="AD88" i="85"/>
  <c r="AC88" i="85"/>
  <c r="AB88" i="85"/>
  <c r="AA88" i="85"/>
  <c r="Z88" i="85"/>
  <c r="Y88" i="85"/>
  <c r="X88" i="85"/>
  <c r="W88" i="85"/>
  <c r="V88" i="85"/>
  <c r="U88" i="85"/>
  <c r="T88" i="85"/>
  <c r="S88" i="85"/>
  <c r="R88" i="85"/>
  <c r="Q88" i="85"/>
  <c r="P88" i="85"/>
  <c r="O88" i="85"/>
  <c r="N88" i="85"/>
  <c r="M88" i="85"/>
  <c r="L88" i="85"/>
  <c r="K88" i="85"/>
  <c r="J88" i="85"/>
  <c r="I88" i="85"/>
  <c r="H88" i="85"/>
  <c r="G88" i="85"/>
  <c r="F88" i="85"/>
  <c r="E88" i="85"/>
  <c r="D88" i="85"/>
  <c r="C88" i="85"/>
  <c r="B88" i="85"/>
  <c r="A88" i="85"/>
  <c r="AD87" i="85"/>
  <c r="AC87" i="85"/>
  <c r="AB87" i="85"/>
  <c r="AA87" i="85"/>
  <c r="Z87" i="85"/>
  <c r="Y87" i="85"/>
  <c r="X87" i="85"/>
  <c r="W87" i="85"/>
  <c r="V87" i="85"/>
  <c r="U87" i="85"/>
  <c r="T87" i="85"/>
  <c r="S87" i="85"/>
  <c r="R87" i="85"/>
  <c r="Q87" i="85"/>
  <c r="P87" i="85"/>
  <c r="O87" i="85"/>
  <c r="N87" i="85"/>
  <c r="M87" i="85"/>
  <c r="L87" i="85"/>
  <c r="K87" i="85"/>
  <c r="J87" i="85"/>
  <c r="I87" i="85"/>
  <c r="H87" i="85"/>
  <c r="G87" i="85"/>
  <c r="F87" i="85"/>
  <c r="E87" i="85"/>
  <c r="D87" i="85"/>
  <c r="C87" i="85"/>
  <c r="B87" i="85"/>
  <c r="A87" i="85"/>
  <c r="AD86" i="85"/>
  <c r="AC86" i="85"/>
  <c r="AB86" i="85"/>
  <c r="AA86" i="85"/>
  <c r="Z86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A86" i="85"/>
  <c r="AD85" i="85"/>
  <c r="AC85" i="85"/>
  <c r="AB85" i="85"/>
  <c r="AA85" i="85"/>
  <c r="Z85" i="85"/>
  <c r="Y85" i="85"/>
  <c r="X85" i="85"/>
  <c r="W85" i="85"/>
  <c r="V85" i="85"/>
  <c r="U85" i="85"/>
  <c r="T85" i="85"/>
  <c r="S85" i="85"/>
  <c r="R85" i="85"/>
  <c r="Q85" i="85"/>
  <c r="P85" i="85"/>
  <c r="O85" i="85"/>
  <c r="N85" i="85"/>
  <c r="M85" i="85"/>
  <c r="L85" i="85"/>
  <c r="K85" i="85"/>
  <c r="J85" i="85"/>
  <c r="I85" i="85"/>
  <c r="H85" i="85"/>
  <c r="G85" i="85"/>
  <c r="F85" i="85"/>
  <c r="E85" i="85"/>
  <c r="D85" i="85"/>
  <c r="C85" i="85"/>
  <c r="B85" i="85"/>
  <c r="A85" i="85"/>
  <c r="AD84" i="85"/>
  <c r="AC84" i="85"/>
  <c r="AB84" i="85"/>
  <c r="AA84" i="85"/>
  <c r="Z84" i="85"/>
  <c r="Y84" i="85"/>
  <c r="X84" i="85"/>
  <c r="W84" i="85"/>
  <c r="V84" i="85"/>
  <c r="U84" i="85"/>
  <c r="T84" i="85"/>
  <c r="S84" i="85"/>
  <c r="R84" i="85"/>
  <c r="Q84" i="85"/>
  <c r="P84" i="85"/>
  <c r="O84" i="85"/>
  <c r="N84" i="85"/>
  <c r="M84" i="85"/>
  <c r="L84" i="85"/>
  <c r="K84" i="85"/>
  <c r="J84" i="85"/>
  <c r="I84" i="85"/>
  <c r="H84" i="85"/>
  <c r="G84" i="85"/>
  <c r="F84" i="85"/>
  <c r="E84" i="85"/>
  <c r="D84" i="85"/>
  <c r="C84" i="85"/>
  <c r="B84" i="85"/>
  <c r="A84" i="85"/>
  <c r="AD83" i="85"/>
  <c r="AC83" i="85"/>
  <c r="AB83" i="85"/>
  <c r="AA83" i="85"/>
  <c r="Z83" i="85"/>
  <c r="Y83" i="85"/>
  <c r="X83" i="85"/>
  <c r="W83" i="85"/>
  <c r="V83" i="85"/>
  <c r="U83" i="85"/>
  <c r="T83" i="85"/>
  <c r="S83" i="85"/>
  <c r="R83" i="85"/>
  <c r="Q83" i="85"/>
  <c r="P83" i="85"/>
  <c r="O83" i="85"/>
  <c r="N83" i="85"/>
  <c r="M83" i="85"/>
  <c r="L83" i="85"/>
  <c r="K83" i="85"/>
  <c r="J83" i="85"/>
  <c r="I83" i="85"/>
  <c r="H83" i="85"/>
  <c r="G83" i="85"/>
  <c r="F83" i="85"/>
  <c r="E83" i="85"/>
  <c r="D83" i="85"/>
  <c r="C83" i="85"/>
  <c r="B83" i="85"/>
  <c r="A83" i="85"/>
  <c r="AD82" i="85"/>
  <c r="AC82" i="85"/>
  <c r="AB82" i="85"/>
  <c r="AA82" i="85"/>
  <c r="Z82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A82" i="85"/>
  <c r="AD81" i="85"/>
  <c r="AC81" i="85"/>
  <c r="AB81" i="85"/>
  <c r="AA81" i="85"/>
  <c r="Z81" i="85"/>
  <c r="Y81" i="85"/>
  <c r="X81" i="85"/>
  <c r="W81" i="85"/>
  <c r="V81" i="85"/>
  <c r="U81" i="85"/>
  <c r="T81" i="85"/>
  <c r="S81" i="85"/>
  <c r="R81" i="85"/>
  <c r="Q81" i="85"/>
  <c r="P81" i="85"/>
  <c r="O81" i="85"/>
  <c r="N81" i="85"/>
  <c r="M81" i="85"/>
  <c r="L81" i="85"/>
  <c r="K81" i="85"/>
  <c r="J81" i="85"/>
  <c r="I81" i="85"/>
  <c r="H81" i="85"/>
  <c r="G81" i="85"/>
  <c r="F81" i="85"/>
  <c r="E81" i="85"/>
  <c r="D81" i="85"/>
  <c r="C81" i="85"/>
  <c r="B81" i="85"/>
  <c r="A81" i="85"/>
  <c r="AD80" i="85"/>
  <c r="AC80" i="85"/>
  <c r="AB80" i="85"/>
  <c r="AA80" i="85"/>
  <c r="Z80" i="85"/>
  <c r="Y80" i="85"/>
  <c r="X80" i="85"/>
  <c r="W80" i="85"/>
  <c r="V80" i="85"/>
  <c r="U80" i="85"/>
  <c r="T80" i="85"/>
  <c r="S80" i="85"/>
  <c r="R80" i="85"/>
  <c r="Q80" i="85"/>
  <c r="P80" i="85"/>
  <c r="O80" i="85"/>
  <c r="N80" i="85"/>
  <c r="M80" i="85"/>
  <c r="L80" i="85"/>
  <c r="K80" i="85"/>
  <c r="J80" i="85"/>
  <c r="I80" i="85"/>
  <c r="H80" i="85"/>
  <c r="G80" i="85"/>
  <c r="F80" i="85"/>
  <c r="E80" i="85"/>
  <c r="D80" i="85"/>
  <c r="C80" i="85"/>
  <c r="B80" i="85"/>
  <c r="A80" i="85"/>
  <c r="AD79" i="85"/>
  <c r="AC79" i="85"/>
  <c r="AB79" i="85"/>
  <c r="AA79" i="85"/>
  <c r="Z79" i="85"/>
  <c r="Y79" i="85"/>
  <c r="X79" i="85"/>
  <c r="W79" i="85"/>
  <c r="V79" i="85"/>
  <c r="U79" i="85"/>
  <c r="T79" i="85"/>
  <c r="S79" i="85"/>
  <c r="R79" i="85"/>
  <c r="Q79" i="85"/>
  <c r="P79" i="85"/>
  <c r="O79" i="85"/>
  <c r="N79" i="85"/>
  <c r="M79" i="85"/>
  <c r="L79" i="85"/>
  <c r="K79" i="85"/>
  <c r="J79" i="85"/>
  <c r="I79" i="85"/>
  <c r="H79" i="85"/>
  <c r="G79" i="85"/>
  <c r="F79" i="85"/>
  <c r="E79" i="85"/>
  <c r="D79" i="85"/>
  <c r="C79" i="85"/>
  <c r="B79" i="85"/>
  <c r="A79" i="85"/>
  <c r="AD78" i="85"/>
  <c r="AC78" i="85"/>
  <c r="AB78" i="85"/>
  <c r="AA78" i="85"/>
  <c r="Z78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A78" i="85"/>
  <c r="AD77" i="85"/>
  <c r="AC77" i="85"/>
  <c r="AB77" i="85"/>
  <c r="AA77" i="85"/>
  <c r="Z77" i="85"/>
  <c r="Y77" i="85"/>
  <c r="X77" i="85"/>
  <c r="W77" i="85"/>
  <c r="V77" i="85"/>
  <c r="U77" i="85"/>
  <c r="T77" i="85"/>
  <c r="S77" i="85"/>
  <c r="R77" i="85"/>
  <c r="Q77" i="85"/>
  <c r="P77" i="85"/>
  <c r="O77" i="85"/>
  <c r="N77" i="85"/>
  <c r="M77" i="85"/>
  <c r="L77" i="85"/>
  <c r="K77" i="85"/>
  <c r="J77" i="85"/>
  <c r="I77" i="85"/>
  <c r="H77" i="85"/>
  <c r="G77" i="85"/>
  <c r="F77" i="85"/>
  <c r="E77" i="85"/>
  <c r="D77" i="85"/>
  <c r="C77" i="85"/>
  <c r="B77" i="85"/>
  <c r="A77" i="85"/>
  <c r="AD76" i="85"/>
  <c r="AC76" i="85"/>
  <c r="AB76" i="85"/>
  <c r="AA76" i="85"/>
  <c r="Z76" i="85"/>
  <c r="Y76" i="85"/>
  <c r="X76" i="85"/>
  <c r="W76" i="85"/>
  <c r="V76" i="85"/>
  <c r="U76" i="85"/>
  <c r="T76" i="85"/>
  <c r="S76" i="85"/>
  <c r="R76" i="85"/>
  <c r="Q76" i="85"/>
  <c r="P76" i="85"/>
  <c r="O76" i="85"/>
  <c r="N76" i="85"/>
  <c r="M76" i="85"/>
  <c r="L76" i="85"/>
  <c r="K76" i="85"/>
  <c r="J76" i="85"/>
  <c r="I76" i="85"/>
  <c r="H76" i="85"/>
  <c r="G76" i="85"/>
  <c r="F76" i="85"/>
  <c r="E76" i="85"/>
  <c r="D76" i="85"/>
  <c r="C76" i="85"/>
  <c r="B76" i="85"/>
  <c r="A76" i="85"/>
  <c r="AD75" i="85"/>
  <c r="AC75" i="85"/>
  <c r="AB75" i="85"/>
  <c r="AA75" i="85"/>
  <c r="Z75" i="85"/>
  <c r="Y75" i="85"/>
  <c r="X75" i="85"/>
  <c r="W75" i="85"/>
  <c r="V75" i="85"/>
  <c r="U75" i="85"/>
  <c r="T75" i="85"/>
  <c r="S75" i="85"/>
  <c r="R75" i="85"/>
  <c r="Q75" i="85"/>
  <c r="P75" i="85"/>
  <c r="O75" i="85"/>
  <c r="N75" i="85"/>
  <c r="M75" i="85"/>
  <c r="L75" i="85"/>
  <c r="K75" i="85"/>
  <c r="J75" i="85"/>
  <c r="I75" i="85"/>
  <c r="H75" i="85"/>
  <c r="G75" i="85"/>
  <c r="F75" i="85"/>
  <c r="E75" i="85"/>
  <c r="D75" i="85"/>
  <c r="C75" i="85"/>
  <c r="B75" i="85"/>
  <c r="A75" i="85"/>
  <c r="AD74" i="85"/>
  <c r="AC74" i="85"/>
  <c r="AB74" i="85"/>
  <c r="AA74" i="85"/>
  <c r="Z74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A74" i="85"/>
  <c r="AD73" i="85"/>
  <c r="AC73" i="85"/>
  <c r="AB73" i="85"/>
  <c r="AA73" i="85"/>
  <c r="Z73" i="85"/>
  <c r="Y73" i="85"/>
  <c r="X73" i="85"/>
  <c r="W73" i="85"/>
  <c r="V73" i="85"/>
  <c r="U73" i="85"/>
  <c r="T73" i="85"/>
  <c r="S73" i="85"/>
  <c r="R73" i="85"/>
  <c r="Q73" i="85"/>
  <c r="P73" i="85"/>
  <c r="O73" i="85"/>
  <c r="N73" i="85"/>
  <c r="M73" i="85"/>
  <c r="L73" i="85"/>
  <c r="K73" i="85"/>
  <c r="J73" i="85"/>
  <c r="I73" i="85"/>
  <c r="H73" i="85"/>
  <c r="G73" i="85"/>
  <c r="F73" i="85"/>
  <c r="E73" i="85"/>
  <c r="D73" i="85"/>
  <c r="C73" i="85"/>
  <c r="B73" i="85"/>
  <c r="A73" i="85"/>
  <c r="AD72" i="85"/>
  <c r="AC72" i="85"/>
  <c r="AB72" i="85"/>
  <c r="AA72" i="85"/>
  <c r="Z72" i="85"/>
  <c r="Y72" i="85"/>
  <c r="X72" i="85"/>
  <c r="W72" i="85"/>
  <c r="V72" i="85"/>
  <c r="U72" i="85"/>
  <c r="T72" i="85"/>
  <c r="S72" i="85"/>
  <c r="R72" i="85"/>
  <c r="Q72" i="85"/>
  <c r="P72" i="85"/>
  <c r="O72" i="85"/>
  <c r="N72" i="85"/>
  <c r="M72" i="85"/>
  <c r="L72" i="85"/>
  <c r="K72" i="85"/>
  <c r="J72" i="85"/>
  <c r="I72" i="85"/>
  <c r="H72" i="85"/>
  <c r="G72" i="85"/>
  <c r="F72" i="85"/>
  <c r="E72" i="85"/>
  <c r="D72" i="85"/>
  <c r="C72" i="85"/>
  <c r="B72" i="85"/>
  <c r="A72" i="85"/>
  <c r="AD71" i="85"/>
  <c r="AC71" i="85"/>
  <c r="AB71" i="85"/>
  <c r="AA71" i="85"/>
  <c r="Z71" i="85"/>
  <c r="Y71" i="85"/>
  <c r="X71" i="85"/>
  <c r="W71" i="85"/>
  <c r="V71" i="85"/>
  <c r="U71" i="85"/>
  <c r="T71" i="85"/>
  <c r="S71" i="85"/>
  <c r="R71" i="85"/>
  <c r="Q71" i="85"/>
  <c r="P71" i="85"/>
  <c r="O71" i="85"/>
  <c r="N71" i="85"/>
  <c r="M71" i="85"/>
  <c r="L71" i="85"/>
  <c r="K71" i="85"/>
  <c r="J71" i="85"/>
  <c r="I71" i="85"/>
  <c r="H71" i="85"/>
  <c r="G71" i="85"/>
  <c r="F71" i="85"/>
  <c r="E71" i="85"/>
  <c r="D71" i="85"/>
  <c r="C71" i="85"/>
  <c r="B71" i="85"/>
  <c r="A71" i="85"/>
  <c r="AD70" i="85"/>
  <c r="AC70" i="85"/>
  <c r="AB70" i="85"/>
  <c r="AA70" i="85"/>
  <c r="Z70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A70" i="85"/>
  <c r="AD69" i="85"/>
  <c r="AC69" i="85"/>
  <c r="AB69" i="85"/>
  <c r="AA69" i="85"/>
  <c r="Z69" i="85"/>
  <c r="Y69" i="85"/>
  <c r="X69" i="85"/>
  <c r="W69" i="85"/>
  <c r="V69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F69" i="85"/>
  <c r="E69" i="85"/>
  <c r="D69" i="85"/>
  <c r="C69" i="85"/>
  <c r="B69" i="85"/>
  <c r="A69" i="85"/>
  <c r="AD68" i="85"/>
  <c r="AC68" i="85"/>
  <c r="AB68" i="85"/>
  <c r="AA68" i="85"/>
  <c r="Z68" i="85"/>
  <c r="Y68" i="85"/>
  <c r="X68" i="85"/>
  <c r="W68" i="85"/>
  <c r="V68" i="85"/>
  <c r="U68" i="85"/>
  <c r="T68" i="85"/>
  <c r="S68" i="85"/>
  <c r="R68" i="85"/>
  <c r="Q68" i="85"/>
  <c r="P68" i="85"/>
  <c r="O68" i="85"/>
  <c r="N68" i="85"/>
  <c r="M68" i="85"/>
  <c r="L68" i="85"/>
  <c r="K68" i="85"/>
  <c r="J68" i="85"/>
  <c r="I68" i="85"/>
  <c r="H68" i="85"/>
  <c r="G68" i="85"/>
  <c r="F68" i="85"/>
  <c r="E68" i="85"/>
  <c r="D68" i="85"/>
  <c r="C68" i="85"/>
  <c r="B68" i="85"/>
  <c r="A68" i="85"/>
  <c r="AD67" i="85"/>
  <c r="AC67" i="85"/>
  <c r="AB67" i="85"/>
  <c r="AA67" i="85"/>
  <c r="Z67" i="85"/>
  <c r="Y67" i="85"/>
  <c r="X67" i="85"/>
  <c r="W67" i="85"/>
  <c r="V67" i="85"/>
  <c r="U67" i="85"/>
  <c r="T67" i="85"/>
  <c r="S67" i="85"/>
  <c r="R67" i="85"/>
  <c r="Q67" i="85"/>
  <c r="P67" i="85"/>
  <c r="O67" i="85"/>
  <c r="N67" i="85"/>
  <c r="M67" i="85"/>
  <c r="L67" i="85"/>
  <c r="K67" i="85"/>
  <c r="J67" i="85"/>
  <c r="I67" i="85"/>
  <c r="H67" i="85"/>
  <c r="G67" i="85"/>
  <c r="F67" i="85"/>
  <c r="E67" i="85"/>
  <c r="D67" i="85"/>
  <c r="C67" i="85"/>
  <c r="B67" i="85"/>
  <c r="A67" i="85"/>
  <c r="AD66" i="85"/>
  <c r="AC66" i="85"/>
  <c r="AB66" i="85"/>
  <c r="AA66" i="85"/>
  <c r="Z66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A66" i="85"/>
  <c r="AD65" i="85"/>
  <c r="AC65" i="85"/>
  <c r="AB65" i="85"/>
  <c r="AA65" i="85"/>
  <c r="Z65" i="85"/>
  <c r="Y65" i="85"/>
  <c r="X65" i="85"/>
  <c r="W65" i="85"/>
  <c r="V65" i="85"/>
  <c r="U65" i="85"/>
  <c r="T65" i="85"/>
  <c r="S65" i="85"/>
  <c r="R65" i="85"/>
  <c r="Q65" i="85"/>
  <c r="P65" i="85"/>
  <c r="O65" i="85"/>
  <c r="N65" i="85"/>
  <c r="M65" i="85"/>
  <c r="L65" i="85"/>
  <c r="K65" i="85"/>
  <c r="J65" i="85"/>
  <c r="I65" i="85"/>
  <c r="H65" i="85"/>
  <c r="G65" i="85"/>
  <c r="F65" i="85"/>
  <c r="E65" i="85"/>
  <c r="D65" i="85"/>
  <c r="C65" i="85"/>
  <c r="B65" i="85"/>
  <c r="A65" i="85"/>
  <c r="AD64" i="85"/>
  <c r="AC64" i="85"/>
  <c r="AB64" i="85"/>
  <c r="AA64" i="85"/>
  <c r="Z64" i="85"/>
  <c r="Y64" i="85"/>
  <c r="X64" i="85"/>
  <c r="W64" i="85"/>
  <c r="V64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F64" i="85"/>
  <c r="E64" i="85"/>
  <c r="D64" i="85"/>
  <c r="C64" i="85"/>
  <c r="B64" i="85"/>
  <c r="A64" i="85"/>
  <c r="AD63" i="85"/>
  <c r="AC63" i="85"/>
  <c r="AB63" i="85"/>
  <c r="AA63" i="85"/>
  <c r="Z63" i="85"/>
  <c r="Y63" i="85"/>
  <c r="X63" i="85"/>
  <c r="W63" i="85"/>
  <c r="V63" i="85"/>
  <c r="U63" i="85"/>
  <c r="T63" i="85"/>
  <c r="S63" i="85"/>
  <c r="R63" i="85"/>
  <c r="Q63" i="85"/>
  <c r="P63" i="85"/>
  <c r="O63" i="85"/>
  <c r="N63" i="85"/>
  <c r="M63" i="85"/>
  <c r="L63" i="85"/>
  <c r="K63" i="85"/>
  <c r="J63" i="85"/>
  <c r="I63" i="85"/>
  <c r="H63" i="85"/>
  <c r="G63" i="85"/>
  <c r="F63" i="85"/>
  <c r="E63" i="85"/>
  <c r="D63" i="85"/>
  <c r="C63" i="85"/>
  <c r="B63" i="85"/>
  <c r="A63" i="85"/>
  <c r="AD62" i="85"/>
  <c r="AC62" i="85"/>
  <c r="AB62" i="85"/>
  <c r="AA62" i="85"/>
  <c r="Z62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A62" i="85"/>
  <c r="AD61" i="85"/>
  <c r="AC61" i="85"/>
  <c r="AB61" i="85"/>
  <c r="AA61" i="85"/>
  <c r="Z61" i="85"/>
  <c r="Y61" i="85"/>
  <c r="X61" i="85"/>
  <c r="W61" i="85"/>
  <c r="V61" i="85"/>
  <c r="U61" i="85"/>
  <c r="T61" i="85"/>
  <c r="S61" i="85"/>
  <c r="R61" i="85"/>
  <c r="Q61" i="85"/>
  <c r="P61" i="85"/>
  <c r="O61" i="85"/>
  <c r="N61" i="85"/>
  <c r="M61" i="85"/>
  <c r="L61" i="85"/>
  <c r="K61" i="85"/>
  <c r="J61" i="85"/>
  <c r="I61" i="85"/>
  <c r="H61" i="85"/>
  <c r="G61" i="85"/>
  <c r="F61" i="85"/>
  <c r="E61" i="85"/>
  <c r="D61" i="85"/>
  <c r="C61" i="85"/>
  <c r="B61" i="85"/>
  <c r="A61" i="85"/>
  <c r="AD60" i="85"/>
  <c r="AC60" i="85"/>
  <c r="AB60" i="85"/>
  <c r="AA60" i="85"/>
  <c r="Z60" i="85"/>
  <c r="Y60" i="85"/>
  <c r="X60" i="85"/>
  <c r="W60" i="85"/>
  <c r="V60" i="85"/>
  <c r="U60" i="85"/>
  <c r="T60" i="85"/>
  <c r="S60" i="85"/>
  <c r="R60" i="85"/>
  <c r="Q60" i="85"/>
  <c r="P60" i="85"/>
  <c r="O60" i="85"/>
  <c r="N60" i="85"/>
  <c r="M60" i="85"/>
  <c r="L60" i="85"/>
  <c r="K60" i="85"/>
  <c r="J60" i="85"/>
  <c r="I60" i="85"/>
  <c r="H60" i="85"/>
  <c r="G60" i="85"/>
  <c r="F60" i="85"/>
  <c r="E60" i="85"/>
  <c r="D60" i="85"/>
  <c r="C60" i="85"/>
  <c r="B60" i="85"/>
  <c r="A60" i="85"/>
  <c r="AD59" i="85"/>
  <c r="AC59" i="85"/>
  <c r="AB59" i="85"/>
  <c r="AA59" i="85"/>
  <c r="Z59" i="85"/>
  <c r="Y59" i="85"/>
  <c r="X59" i="85"/>
  <c r="W59" i="85"/>
  <c r="V59" i="85"/>
  <c r="U59" i="85"/>
  <c r="T59" i="85"/>
  <c r="S59" i="85"/>
  <c r="R59" i="85"/>
  <c r="Q59" i="85"/>
  <c r="P59" i="85"/>
  <c r="O59" i="85"/>
  <c r="N59" i="85"/>
  <c r="M59" i="85"/>
  <c r="L59" i="85"/>
  <c r="K59" i="85"/>
  <c r="J59" i="85"/>
  <c r="I59" i="85"/>
  <c r="H59" i="85"/>
  <c r="G59" i="85"/>
  <c r="F59" i="85"/>
  <c r="E59" i="85"/>
  <c r="D59" i="85"/>
  <c r="C59" i="85"/>
  <c r="B59" i="85"/>
  <c r="A59" i="85"/>
  <c r="AD58" i="85"/>
  <c r="AC58" i="85"/>
  <c r="AB58" i="85"/>
  <c r="AA58" i="85"/>
  <c r="Z58" i="85"/>
  <c r="Y58" i="85"/>
  <c r="X58" i="85"/>
  <c r="W58" i="85"/>
  <c r="V58" i="85"/>
  <c r="U58" i="85"/>
  <c r="T58" i="85"/>
  <c r="S58" i="85"/>
  <c r="R58" i="85"/>
  <c r="Q58" i="85"/>
  <c r="P58" i="85"/>
  <c r="O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B58" i="85"/>
  <c r="A58" i="85"/>
  <c r="AD57" i="85"/>
  <c r="AC57" i="85"/>
  <c r="AB57" i="85"/>
  <c r="AA57" i="85"/>
  <c r="Z57" i="85"/>
  <c r="Y57" i="85"/>
  <c r="X57" i="85"/>
  <c r="W57" i="85"/>
  <c r="V57" i="85"/>
  <c r="U57" i="85"/>
  <c r="T57" i="85"/>
  <c r="S57" i="85"/>
  <c r="R57" i="85"/>
  <c r="Q57" i="85"/>
  <c r="P57" i="85"/>
  <c r="O57" i="85"/>
  <c r="N57" i="85"/>
  <c r="M57" i="85"/>
  <c r="L57" i="85"/>
  <c r="K57" i="85"/>
  <c r="J57" i="85"/>
  <c r="I57" i="85"/>
  <c r="H57" i="85"/>
  <c r="G57" i="85"/>
  <c r="F57" i="85"/>
  <c r="E57" i="85"/>
  <c r="D57" i="85"/>
  <c r="C57" i="85"/>
  <c r="B57" i="85"/>
  <c r="A57" i="85"/>
  <c r="AD56" i="85"/>
  <c r="AC56" i="85"/>
  <c r="AB56" i="85"/>
  <c r="AA56" i="85"/>
  <c r="Z56" i="85"/>
  <c r="Y56" i="85"/>
  <c r="X56" i="85"/>
  <c r="W56" i="85"/>
  <c r="V56" i="85"/>
  <c r="U56" i="85"/>
  <c r="T56" i="85"/>
  <c r="S56" i="85"/>
  <c r="R56" i="85"/>
  <c r="Q56" i="85"/>
  <c r="P56" i="85"/>
  <c r="O56" i="85"/>
  <c r="N56" i="85"/>
  <c r="M56" i="85"/>
  <c r="L56" i="85"/>
  <c r="K56" i="85"/>
  <c r="J56" i="85"/>
  <c r="I56" i="85"/>
  <c r="H56" i="85"/>
  <c r="G56" i="85"/>
  <c r="F56" i="85"/>
  <c r="E56" i="85"/>
  <c r="D56" i="85"/>
  <c r="C56" i="85"/>
  <c r="B56" i="85"/>
  <c r="A56" i="85"/>
  <c r="AD55" i="85"/>
  <c r="AC55" i="85"/>
  <c r="AB55" i="85"/>
  <c r="AA55" i="85"/>
  <c r="Z55" i="85"/>
  <c r="Y55" i="85"/>
  <c r="X55" i="85"/>
  <c r="W55" i="85"/>
  <c r="V55" i="85"/>
  <c r="U55" i="85"/>
  <c r="T55" i="85"/>
  <c r="S55" i="85"/>
  <c r="R55" i="85"/>
  <c r="Q55" i="85"/>
  <c r="P55" i="85"/>
  <c r="O55" i="85"/>
  <c r="N55" i="85"/>
  <c r="M55" i="85"/>
  <c r="L55" i="85"/>
  <c r="K55" i="85"/>
  <c r="J55" i="85"/>
  <c r="I55" i="85"/>
  <c r="H55" i="85"/>
  <c r="G55" i="85"/>
  <c r="F55" i="85"/>
  <c r="E55" i="85"/>
  <c r="D55" i="85"/>
  <c r="C55" i="85"/>
  <c r="B55" i="85"/>
  <c r="A55" i="85"/>
  <c r="AD54" i="85"/>
  <c r="AC54" i="85"/>
  <c r="AB54" i="85"/>
  <c r="AA54" i="85"/>
  <c r="Z54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B54" i="85"/>
  <c r="A54" i="85"/>
  <c r="AD53" i="85"/>
  <c r="AC53" i="85"/>
  <c r="AB53" i="85"/>
  <c r="AA53" i="85"/>
  <c r="Z53" i="85"/>
  <c r="Y53" i="85"/>
  <c r="X53" i="85"/>
  <c r="W53" i="85"/>
  <c r="V53" i="85"/>
  <c r="U53" i="85"/>
  <c r="T53" i="85"/>
  <c r="S53" i="85"/>
  <c r="R53" i="85"/>
  <c r="Q53" i="85"/>
  <c r="P53" i="85"/>
  <c r="O53" i="85"/>
  <c r="N53" i="85"/>
  <c r="M53" i="85"/>
  <c r="L53" i="85"/>
  <c r="K53" i="85"/>
  <c r="J53" i="85"/>
  <c r="I53" i="85"/>
  <c r="H53" i="85"/>
  <c r="G53" i="85"/>
  <c r="F53" i="85"/>
  <c r="E53" i="85"/>
  <c r="D53" i="85"/>
  <c r="C53" i="85"/>
  <c r="B53" i="85"/>
  <c r="A53" i="85"/>
  <c r="AD52" i="85"/>
  <c r="AC52" i="85"/>
  <c r="AB52" i="85"/>
  <c r="AA52" i="85"/>
  <c r="Z52" i="85"/>
  <c r="Y52" i="85"/>
  <c r="X52" i="85"/>
  <c r="W52" i="85"/>
  <c r="V52" i="85"/>
  <c r="U52" i="85"/>
  <c r="T52" i="85"/>
  <c r="S52" i="85"/>
  <c r="R52" i="85"/>
  <c r="Q52" i="85"/>
  <c r="P52" i="85"/>
  <c r="O52" i="85"/>
  <c r="N52" i="85"/>
  <c r="M52" i="85"/>
  <c r="L52" i="85"/>
  <c r="K52" i="85"/>
  <c r="J52" i="85"/>
  <c r="I52" i="85"/>
  <c r="H52" i="85"/>
  <c r="G52" i="85"/>
  <c r="F52" i="85"/>
  <c r="E52" i="85"/>
  <c r="D52" i="85"/>
  <c r="C52" i="85"/>
  <c r="B52" i="85"/>
  <c r="A52" i="85"/>
  <c r="AD51" i="85"/>
  <c r="AC51" i="85"/>
  <c r="AB51" i="85"/>
  <c r="AA51" i="85"/>
  <c r="Z51" i="85"/>
  <c r="Y51" i="85"/>
  <c r="X51" i="85"/>
  <c r="W51" i="85"/>
  <c r="V51" i="85"/>
  <c r="U51" i="85"/>
  <c r="T51" i="85"/>
  <c r="S51" i="85"/>
  <c r="R51" i="85"/>
  <c r="Q51" i="85"/>
  <c r="P51" i="85"/>
  <c r="O51" i="85"/>
  <c r="N51" i="85"/>
  <c r="M51" i="85"/>
  <c r="L51" i="85"/>
  <c r="K51" i="85"/>
  <c r="J51" i="85"/>
  <c r="I51" i="85"/>
  <c r="H51" i="85"/>
  <c r="G51" i="85"/>
  <c r="F51" i="85"/>
  <c r="E51" i="85"/>
  <c r="D51" i="85"/>
  <c r="C51" i="85"/>
  <c r="B51" i="85"/>
  <c r="A51" i="85"/>
  <c r="AD50" i="85"/>
  <c r="AC50" i="85"/>
  <c r="AB50" i="85"/>
  <c r="AA50" i="85"/>
  <c r="Z50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F50" i="85"/>
  <c r="E50" i="85"/>
  <c r="D50" i="85"/>
  <c r="C50" i="85"/>
  <c r="B50" i="85"/>
  <c r="A50" i="85"/>
  <c r="AD49" i="85"/>
  <c r="AC49" i="85"/>
  <c r="AB49" i="85"/>
  <c r="AA49" i="85"/>
  <c r="Z49" i="85"/>
  <c r="Y49" i="85"/>
  <c r="X49" i="85"/>
  <c r="W49" i="85"/>
  <c r="V49" i="85"/>
  <c r="U49" i="85"/>
  <c r="T49" i="85"/>
  <c r="S49" i="85"/>
  <c r="R49" i="85"/>
  <c r="Q49" i="85"/>
  <c r="P49" i="85"/>
  <c r="O49" i="85"/>
  <c r="N49" i="85"/>
  <c r="M49" i="85"/>
  <c r="L49" i="85"/>
  <c r="K49" i="85"/>
  <c r="J49" i="85"/>
  <c r="I49" i="85"/>
  <c r="H49" i="85"/>
  <c r="G49" i="85"/>
  <c r="F49" i="85"/>
  <c r="E49" i="85"/>
  <c r="D49" i="85"/>
  <c r="C49" i="85"/>
  <c r="B49" i="85"/>
  <c r="A49" i="85"/>
  <c r="AD48" i="85"/>
  <c r="AC48" i="85"/>
  <c r="AB48" i="85"/>
  <c r="AA48" i="85"/>
  <c r="Z48" i="85"/>
  <c r="Y48" i="85"/>
  <c r="X48" i="85"/>
  <c r="W48" i="85"/>
  <c r="V48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F48" i="85"/>
  <c r="E48" i="85"/>
  <c r="D48" i="85"/>
  <c r="C48" i="85"/>
  <c r="B48" i="85"/>
  <c r="A48" i="85"/>
  <c r="AD47" i="85"/>
  <c r="AC47" i="85"/>
  <c r="AB47" i="85"/>
  <c r="AA47" i="85"/>
  <c r="Z47" i="85"/>
  <c r="Y47" i="85"/>
  <c r="X47" i="85"/>
  <c r="W47" i="85"/>
  <c r="V47" i="85"/>
  <c r="U47" i="85"/>
  <c r="T47" i="85"/>
  <c r="S47" i="85"/>
  <c r="R47" i="85"/>
  <c r="Q47" i="85"/>
  <c r="P47" i="85"/>
  <c r="O47" i="85"/>
  <c r="N47" i="85"/>
  <c r="M47" i="85"/>
  <c r="L47" i="85"/>
  <c r="K47" i="85"/>
  <c r="J47" i="85"/>
  <c r="I47" i="85"/>
  <c r="H47" i="85"/>
  <c r="G47" i="85"/>
  <c r="F47" i="85"/>
  <c r="E47" i="85"/>
  <c r="D47" i="85"/>
  <c r="C47" i="85"/>
  <c r="B47" i="85"/>
  <c r="A47" i="85"/>
  <c r="AD46" i="85"/>
  <c r="AC46" i="85"/>
  <c r="AB46" i="85"/>
  <c r="AA46" i="85"/>
  <c r="Z46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A46" i="85"/>
  <c r="AD45" i="85"/>
  <c r="AC45" i="85"/>
  <c r="AB45" i="85"/>
  <c r="AA45" i="85"/>
  <c r="Z45" i="85"/>
  <c r="Y45" i="85"/>
  <c r="X45" i="85"/>
  <c r="W45" i="85"/>
  <c r="V45" i="85"/>
  <c r="U45" i="85"/>
  <c r="T45" i="85"/>
  <c r="S45" i="85"/>
  <c r="R45" i="85"/>
  <c r="Q45" i="85"/>
  <c r="P45" i="85"/>
  <c r="O45" i="85"/>
  <c r="N45" i="85"/>
  <c r="M45" i="85"/>
  <c r="L45" i="85"/>
  <c r="K45" i="85"/>
  <c r="J45" i="85"/>
  <c r="I45" i="85"/>
  <c r="H45" i="85"/>
  <c r="G45" i="85"/>
  <c r="F45" i="85"/>
  <c r="E45" i="85"/>
  <c r="D45" i="85"/>
  <c r="C45" i="85"/>
  <c r="B45" i="85"/>
  <c r="A45" i="85"/>
  <c r="AD44" i="85"/>
  <c r="AC44" i="85"/>
  <c r="AB44" i="85"/>
  <c r="AA44" i="85"/>
  <c r="Z44" i="85"/>
  <c r="Y44" i="85"/>
  <c r="X44" i="85"/>
  <c r="W44" i="85"/>
  <c r="V44" i="85"/>
  <c r="U44" i="85"/>
  <c r="T44" i="85"/>
  <c r="S44" i="85"/>
  <c r="R44" i="85"/>
  <c r="Q44" i="85"/>
  <c r="P44" i="85"/>
  <c r="O44" i="85"/>
  <c r="N44" i="85"/>
  <c r="M44" i="85"/>
  <c r="L44" i="85"/>
  <c r="K44" i="85"/>
  <c r="J44" i="85"/>
  <c r="I44" i="85"/>
  <c r="H44" i="85"/>
  <c r="G44" i="85"/>
  <c r="F44" i="85"/>
  <c r="E44" i="85"/>
  <c r="D44" i="85"/>
  <c r="C44" i="85"/>
  <c r="B44" i="85"/>
  <c r="A44" i="85"/>
  <c r="AD43" i="85"/>
  <c r="AC43" i="85"/>
  <c r="AB43" i="85"/>
  <c r="AA43" i="85"/>
  <c r="Z43" i="85"/>
  <c r="Y43" i="85"/>
  <c r="X43" i="85"/>
  <c r="W43" i="85"/>
  <c r="V43" i="85"/>
  <c r="U43" i="85"/>
  <c r="T43" i="85"/>
  <c r="S43" i="85"/>
  <c r="R43" i="85"/>
  <c r="Q43" i="85"/>
  <c r="P43" i="85"/>
  <c r="O43" i="85"/>
  <c r="N43" i="85"/>
  <c r="M43" i="85"/>
  <c r="L43" i="85"/>
  <c r="K43" i="85"/>
  <c r="J43" i="85"/>
  <c r="I43" i="85"/>
  <c r="H43" i="85"/>
  <c r="G43" i="85"/>
  <c r="F43" i="85"/>
  <c r="E43" i="85"/>
  <c r="D43" i="85"/>
  <c r="C43" i="85"/>
  <c r="B43" i="85"/>
  <c r="A43" i="85"/>
  <c r="AD42" i="85"/>
  <c r="AC42" i="85"/>
  <c r="AB42" i="85"/>
  <c r="AA42" i="85"/>
  <c r="Z42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A42" i="85"/>
  <c r="AD41" i="85"/>
  <c r="AC41" i="85"/>
  <c r="AB41" i="85"/>
  <c r="AA41" i="85"/>
  <c r="Z41" i="85"/>
  <c r="Y41" i="85"/>
  <c r="X41" i="85"/>
  <c r="W41" i="85"/>
  <c r="V41" i="85"/>
  <c r="U41" i="85"/>
  <c r="T41" i="85"/>
  <c r="S41" i="85"/>
  <c r="R41" i="85"/>
  <c r="Q41" i="85"/>
  <c r="P41" i="85"/>
  <c r="O41" i="85"/>
  <c r="N41" i="85"/>
  <c r="M41" i="85"/>
  <c r="L41" i="85"/>
  <c r="K41" i="85"/>
  <c r="J41" i="85"/>
  <c r="I41" i="85"/>
  <c r="H41" i="85"/>
  <c r="G41" i="85"/>
  <c r="F41" i="85"/>
  <c r="E41" i="85"/>
  <c r="D41" i="85"/>
  <c r="C41" i="85"/>
  <c r="B41" i="85"/>
  <c r="A41" i="85"/>
  <c r="AD40" i="85"/>
  <c r="AC40" i="85"/>
  <c r="AB40" i="85"/>
  <c r="AA40" i="85"/>
  <c r="Z40" i="85"/>
  <c r="Y40" i="85"/>
  <c r="X40" i="85"/>
  <c r="W40" i="85"/>
  <c r="V40" i="85"/>
  <c r="U40" i="85"/>
  <c r="T40" i="85"/>
  <c r="S40" i="85"/>
  <c r="R40" i="85"/>
  <c r="Q40" i="85"/>
  <c r="P40" i="85"/>
  <c r="O40" i="85"/>
  <c r="N40" i="85"/>
  <c r="M40" i="85"/>
  <c r="L40" i="85"/>
  <c r="K40" i="85"/>
  <c r="J40" i="85"/>
  <c r="I40" i="85"/>
  <c r="H40" i="85"/>
  <c r="G40" i="85"/>
  <c r="F40" i="85"/>
  <c r="E40" i="85"/>
  <c r="D40" i="85"/>
  <c r="C40" i="85"/>
  <c r="B40" i="85"/>
  <c r="A40" i="85"/>
  <c r="AD39" i="85"/>
  <c r="AC39" i="85"/>
  <c r="AB39" i="85"/>
  <c r="AA39" i="85"/>
  <c r="Z39" i="85"/>
  <c r="Y39" i="85"/>
  <c r="X39" i="85"/>
  <c r="W39" i="85"/>
  <c r="V39" i="85"/>
  <c r="U39" i="85"/>
  <c r="T39" i="85"/>
  <c r="S39" i="85"/>
  <c r="R39" i="85"/>
  <c r="Q39" i="85"/>
  <c r="P39" i="85"/>
  <c r="O39" i="85"/>
  <c r="N39" i="85"/>
  <c r="M39" i="85"/>
  <c r="L39" i="85"/>
  <c r="K39" i="85"/>
  <c r="J39" i="85"/>
  <c r="I39" i="85"/>
  <c r="H39" i="85"/>
  <c r="G39" i="85"/>
  <c r="F39" i="85"/>
  <c r="E39" i="85"/>
  <c r="D39" i="85"/>
  <c r="C39" i="85"/>
  <c r="B39" i="85"/>
  <c r="A39" i="85"/>
  <c r="AD38" i="85"/>
  <c r="AC38" i="85"/>
  <c r="AB38" i="85"/>
  <c r="AA38" i="85"/>
  <c r="Z38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A38" i="85"/>
  <c r="AD37" i="85"/>
  <c r="AC37" i="85"/>
  <c r="AB37" i="85"/>
  <c r="AA37" i="85"/>
  <c r="Z37" i="85"/>
  <c r="Y37" i="85"/>
  <c r="X37" i="85"/>
  <c r="W37" i="85"/>
  <c r="V37" i="85"/>
  <c r="U37" i="85"/>
  <c r="T37" i="85"/>
  <c r="S37" i="85"/>
  <c r="R37" i="85"/>
  <c r="Q37" i="85"/>
  <c r="P37" i="85"/>
  <c r="O37" i="85"/>
  <c r="N37" i="85"/>
  <c r="M37" i="85"/>
  <c r="L37" i="85"/>
  <c r="K37" i="85"/>
  <c r="J37" i="85"/>
  <c r="I37" i="85"/>
  <c r="H37" i="85"/>
  <c r="G37" i="85"/>
  <c r="F37" i="85"/>
  <c r="E37" i="85"/>
  <c r="D37" i="85"/>
  <c r="C37" i="85"/>
  <c r="B37" i="85"/>
  <c r="A37" i="85"/>
  <c r="AD36" i="85"/>
  <c r="AC36" i="85"/>
  <c r="AB36" i="85"/>
  <c r="AA36" i="85"/>
  <c r="Z36" i="85"/>
  <c r="Y36" i="85"/>
  <c r="X36" i="85"/>
  <c r="W36" i="85"/>
  <c r="V36" i="85"/>
  <c r="U36" i="85"/>
  <c r="T36" i="85"/>
  <c r="S36" i="85"/>
  <c r="R36" i="85"/>
  <c r="Q36" i="85"/>
  <c r="P36" i="85"/>
  <c r="O36" i="85"/>
  <c r="N36" i="85"/>
  <c r="M36" i="85"/>
  <c r="L36" i="85"/>
  <c r="K36" i="85"/>
  <c r="J36" i="85"/>
  <c r="I36" i="85"/>
  <c r="H36" i="85"/>
  <c r="G36" i="85"/>
  <c r="F36" i="85"/>
  <c r="E36" i="85"/>
  <c r="D36" i="85"/>
  <c r="C36" i="85"/>
  <c r="B36" i="85"/>
  <c r="A36" i="85"/>
  <c r="AD35" i="85"/>
  <c r="AC35" i="85"/>
  <c r="AB35" i="85"/>
  <c r="AA35" i="85"/>
  <c r="Z35" i="85"/>
  <c r="Y35" i="85"/>
  <c r="X35" i="85"/>
  <c r="W35" i="85"/>
  <c r="V35" i="85"/>
  <c r="U35" i="85"/>
  <c r="T35" i="85"/>
  <c r="S35" i="85"/>
  <c r="R35" i="85"/>
  <c r="Q35" i="85"/>
  <c r="P35" i="85"/>
  <c r="O35" i="85"/>
  <c r="N35" i="85"/>
  <c r="M35" i="85"/>
  <c r="L35" i="85"/>
  <c r="K35" i="85"/>
  <c r="J35" i="85"/>
  <c r="I35" i="85"/>
  <c r="H35" i="85"/>
  <c r="G35" i="85"/>
  <c r="F35" i="85"/>
  <c r="E35" i="85"/>
  <c r="D35" i="85"/>
  <c r="C35" i="85"/>
  <c r="B35" i="85"/>
  <c r="A35" i="85"/>
  <c r="AD34" i="85"/>
  <c r="AC34" i="85"/>
  <c r="AB34" i="85"/>
  <c r="AA34" i="85"/>
  <c r="Z34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A34" i="85"/>
  <c r="AD33" i="85"/>
  <c r="AC33" i="85"/>
  <c r="AB33" i="85"/>
  <c r="AA33" i="85"/>
  <c r="Z33" i="85"/>
  <c r="Y33" i="85"/>
  <c r="X33" i="85"/>
  <c r="W33" i="85"/>
  <c r="V33" i="85"/>
  <c r="U33" i="85"/>
  <c r="T33" i="85"/>
  <c r="S33" i="85"/>
  <c r="R33" i="85"/>
  <c r="Q33" i="85"/>
  <c r="P33" i="85"/>
  <c r="O33" i="85"/>
  <c r="N33" i="85"/>
  <c r="M33" i="85"/>
  <c r="L33" i="85"/>
  <c r="K33" i="85"/>
  <c r="J33" i="85"/>
  <c r="I33" i="85"/>
  <c r="H33" i="85"/>
  <c r="G33" i="85"/>
  <c r="F33" i="85"/>
  <c r="E33" i="85"/>
  <c r="D33" i="85"/>
  <c r="C33" i="85"/>
  <c r="B33" i="85"/>
  <c r="A33" i="85"/>
  <c r="AD32" i="85"/>
  <c r="AC32" i="85"/>
  <c r="AB32" i="85"/>
  <c r="AA32" i="85"/>
  <c r="Z32" i="85"/>
  <c r="Y32" i="85"/>
  <c r="X32" i="85"/>
  <c r="W32" i="85"/>
  <c r="V32" i="85"/>
  <c r="U32" i="85"/>
  <c r="T32" i="85"/>
  <c r="S32" i="85"/>
  <c r="R32" i="85"/>
  <c r="Q32" i="85"/>
  <c r="P32" i="85"/>
  <c r="O32" i="85"/>
  <c r="N32" i="85"/>
  <c r="M32" i="85"/>
  <c r="L32" i="85"/>
  <c r="K32" i="85"/>
  <c r="J32" i="85"/>
  <c r="I32" i="85"/>
  <c r="H32" i="85"/>
  <c r="G32" i="85"/>
  <c r="F32" i="85"/>
  <c r="E32" i="85"/>
  <c r="D32" i="85"/>
  <c r="C32" i="85"/>
  <c r="B32" i="85"/>
  <c r="A32" i="85"/>
  <c r="AD31" i="85"/>
  <c r="AC31" i="85"/>
  <c r="AB31" i="85"/>
  <c r="AA31" i="85"/>
  <c r="Z31" i="85"/>
  <c r="Y31" i="85"/>
  <c r="X31" i="85"/>
  <c r="W31" i="85"/>
  <c r="V31" i="85"/>
  <c r="U31" i="85"/>
  <c r="T31" i="85"/>
  <c r="S31" i="85"/>
  <c r="R31" i="85"/>
  <c r="Q31" i="85"/>
  <c r="P31" i="85"/>
  <c r="O31" i="85"/>
  <c r="N31" i="85"/>
  <c r="M31" i="85"/>
  <c r="L31" i="85"/>
  <c r="K31" i="85"/>
  <c r="J31" i="85"/>
  <c r="I31" i="85"/>
  <c r="H31" i="85"/>
  <c r="G31" i="85"/>
  <c r="F31" i="85"/>
  <c r="E31" i="85"/>
  <c r="D31" i="85"/>
  <c r="C31" i="85"/>
  <c r="B31" i="85"/>
  <c r="A31" i="85"/>
  <c r="AD30" i="85"/>
  <c r="AC30" i="85"/>
  <c r="AB30" i="85"/>
  <c r="AA30" i="85"/>
  <c r="Z30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A30" i="85"/>
  <c r="AD29" i="85"/>
  <c r="AC29" i="85"/>
  <c r="AB29" i="85"/>
  <c r="AA29" i="85"/>
  <c r="Z29" i="85"/>
  <c r="Y29" i="85"/>
  <c r="X29" i="85"/>
  <c r="W29" i="85"/>
  <c r="V29" i="85"/>
  <c r="U29" i="85"/>
  <c r="T29" i="85"/>
  <c r="S29" i="85"/>
  <c r="R29" i="85"/>
  <c r="Q29" i="85"/>
  <c r="P29" i="85"/>
  <c r="O29" i="85"/>
  <c r="N29" i="85"/>
  <c r="M29" i="85"/>
  <c r="L29" i="85"/>
  <c r="K29" i="85"/>
  <c r="J29" i="85"/>
  <c r="I29" i="85"/>
  <c r="H29" i="85"/>
  <c r="G29" i="85"/>
  <c r="F29" i="85"/>
  <c r="E29" i="85"/>
  <c r="D29" i="85"/>
  <c r="C29" i="85"/>
  <c r="B29" i="85"/>
  <c r="A29" i="85"/>
  <c r="AD28" i="85"/>
  <c r="AC28" i="85"/>
  <c r="AB28" i="85"/>
  <c r="AA28" i="85"/>
  <c r="Z28" i="85"/>
  <c r="Y28" i="85"/>
  <c r="X28" i="85"/>
  <c r="W28" i="85"/>
  <c r="V28" i="85"/>
  <c r="U28" i="85"/>
  <c r="T28" i="85"/>
  <c r="S28" i="85"/>
  <c r="R28" i="85"/>
  <c r="Q28" i="85"/>
  <c r="P28" i="85"/>
  <c r="O28" i="85"/>
  <c r="N28" i="85"/>
  <c r="M28" i="85"/>
  <c r="L28" i="85"/>
  <c r="K28" i="85"/>
  <c r="J28" i="85"/>
  <c r="I28" i="85"/>
  <c r="H28" i="85"/>
  <c r="G28" i="85"/>
  <c r="F28" i="85"/>
  <c r="E28" i="85"/>
  <c r="D28" i="85"/>
  <c r="C28" i="85"/>
  <c r="B28" i="85"/>
  <c r="A28" i="85"/>
  <c r="AD27" i="85"/>
  <c r="AC27" i="85"/>
  <c r="AB27" i="85"/>
  <c r="AA27" i="85"/>
  <c r="Z27" i="85"/>
  <c r="Y27" i="85"/>
  <c r="X27" i="85"/>
  <c r="W27" i="85"/>
  <c r="V27" i="85"/>
  <c r="U27" i="85"/>
  <c r="T27" i="85"/>
  <c r="S27" i="85"/>
  <c r="R27" i="85"/>
  <c r="Q27" i="85"/>
  <c r="P27" i="85"/>
  <c r="O27" i="85"/>
  <c r="N27" i="85"/>
  <c r="M27" i="85"/>
  <c r="L27" i="85"/>
  <c r="K27" i="85"/>
  <c r="J27" i="85"/>
  <c r="I27" i="85"/>
  <c r="H27" i="85"/>
  <c r="G27" i="85"/>
  <c r="F27" i="85"/>
  <c r="E27" i="85"/>
  <c r="D27" i="85"/>
  <c r="C27" i="85"/>
  <c r="B27" i="85"/>
  <c r="A27" i="85"/>
  <c r="AD26" i="85"/>
  <c r="AC26" i="85"/>
  <c r="AB26" i="85"/>
  <c r="AA26" i="85"/>
  <c r="Z26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A26" i="85"/>
  <c r="AD25" i="85"/>
  <c r="AC25" i="85"/>
  <c r="AB25" i="85"/>
  <c r="AA25" i="85"/>
  <c r="Z25" i="85"/>
  <c r="Y25" i="85"/>
  <c r="X25" i="85"/>
  <c r="W25" i="85"/>
  <c r="V25" i="85"/>
  <c r="U25" i="85"/>
  <c r="T25" i="85"/>
  <c r="S25" i="85"/>
  <c r="R25" i="85"/>
  <c r="Q25" i="85"/>
  <c r="P25" i="85"/>
  <c r="O25" i="85"/>
  <c r="N25" i="85"/>
  <c r="M25" i="85"/>
  <c r="L25" i="85"/>
  <c r="K25" i="85"/>
  <c r="J25" i="85"/>
  <c r="I25" i="85"/>
  <c r="H25" i="85"/>
  <c r="G25" i="85"/>
  <c r="F25" i="85"/>
  <c r="E25" i="85"/>
  <c r="D25" i="85"/>
  <c r="C25" i="85"/>
  <c r="B25" i="85"/>
  <c r="A25" i="85"/>
  <c r="AD24" i="85"/>
  <c r="AC24" i="85"/>
  <c r="AB24" i="85"/>
  <c r="AA24" i="85"/>
  <c r="Z24" i="85"/>
  <c r="Y24" i="85"/>
  <c r="X24" i="85"/>
  <c r="W24" i="85"/>
  <c r="V24" i="85"/>
  <c r="U24" i="85"/>
  <c r="T24" i="85"/>
  <c r="S24" i="85"/>
  <c r="R24" i="85"/>
  <c r="Q24" i="85"/>
  <c r="P24" i="85"/>
  <c r="O24" i="85"/>
  <c r="N24" i="85"/>
  <c r="M24" i="85"/>
  <c r="L24" i="85"/>
  <c r="K24" i="85"/>
  <c r="J24" i="85"/>
  <c r="I24" i="85"/>
  <c r="H24" i="85"/>
  <c r="G24" i="85"/>
  <c r="F24" i="85"/>
  <c r="E24" i="85"/>
  <c r="D24" i="85"/>
  <c r="C24" i="85"/>
  <c r="B24" i="85"/>
  <c r="A24" i="85"/>
  <c r="AD23" i="85"/>
  <c r="AC23" i="85"/>
  <c r="AB23" i="85"/>
  <c r="AA23" i="85"/>
  <c r="Z23" i="85"/>
  <c r="Y23" i="85"/>
  <c r="X23" i="85"/>
  <c r="W23" i="85"/>
  <c r="V23" i="85"/>
  <c r="U23" i="85"/>
  <c r="T23" i="85"/>
  <c r="S23" i="85"/>
  <c r="R23" i="85"/>
  <c r="Q23" i="85"/>
  <c r="P23" i="85"/>
  <c r="O23" i="85"/>
  <c r="N23" i="85"/>
  <c r="M23" i="85"/>
  <c r="L23" i="85"/>
  <c r="K23" i="85"/>
  <c r="J23" i="85"/>
  <c r="I23" i="85"/>
  <c r="H23" i="85"/>
  <c r="G23" i="85"/>
  <c r="F23" i="85"/>
  <c r="E23" i="85"/>
  <c r="D23" i="85"/>
  <c r="C23" i="85"/>
  <c r="B23" i="85"/>
  <c r="A23" i="85"/>
  <c r="AD22" i="85"/>
  <c r="AC22" i="85"/>
  <c r="AB22" i="85"/>
  <c r="AA22" i="85"/>
  <c r="Z22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A22" i="85"/>
  <c r="AD21" i="85"/>
  <c r="AC21" i="85"/>
  <c r="AB21" i="85"/>
  <c r="AA21" i="85"/>
  <c r="Z21" i="85"/>
  <c r="Y21" i="85"/>
  <c r="X21" i="85"/>
  <c r="W21" i="85"/>
  <c r="V21" i="85"/>
  <c r="U21" i="85"/>
  <c r="T21" i="85"/>
  <c r="S21" i="85"/>
  <c r="R21" i="85"/>
  <c r="Q21" i="85"/>
  <c r="P21" i="85"/>
  <c r="O21" i="85"/>
  <c r="N21" i="85"/>
  <c r="M21" i="85"/>
  <c r="L21" i="85"/>
  <c r="K21" i="85"/>
  <c r="J21" i="85"/>
  <c r="I21" i="85"/>
  <c r="H21" i="85"/>
  <c r="G21" i="85"/>
  <c r="F21" i="85"/>
  <c r="E21" i="85"/>
  <c r="D21" i="85"/>
  <c r="C21" i="85"/>
  <c r="B21" i="85"/>
  <c r="A21" i="85"/>
  <c r="AD20" i="85"/>
  <c r="AC20" i="85"/>
  <c r="AB20" i="85"/>
  <c r="AA20" i="85"/>
  <c r="Z20" i="85"/>
  <c r="Y20" i="85"/>
  <c r="X20" i="85"/>
  <c r="W20" i="85"/>
  <c r="V20" i="85"/>
  <c r="U20" i="85"/>
  <c r="T20" i="85"/>
  <c r="S20" i="85"/>
  <c r="R20" i="85"/>
  <c r="Q20" i="85"/>
  <c r="P20" i="85"/>
  <c r="O20" i="85"/>
  <c r="N20" i="85"/>
  <c r="M20" i="85"/>
  <c r="L20" i="85"/>
  <c r="K20" i="85"/>
  <c r="J20" i="85"/>
  <c r="I20" i="85"/>
  <c r="H20" i="85"/>
  <c r="G20" i="85"/>
  <c r="F20" i="85"/>
  <c r="E20" i="85"/>
  <c r="D20" i="85"/>
  <c r="C20" i="85"/>
  <c r="B20" i="85"/>
  <c r="A20" i="85"/>
  <c r="AD19" i="85"/>
  <c r="AC19" i="85"/>
  <c r="AB19" i="85"/>
  <c r="AA19" i="85"/>
  <c r="Z19" i="85"/>
  <c r="Y19" i="85"/>
  <c r="X19" i="85"/>
  <c r="W19" i="85"/>
  <c r="V19" i="85"/>
  <c r="U19" i="85"/>
  <c r="T19" i="85"/>
  <c r="S19" i="85"/>
  <c r="R19" i="85"/>
  <c r="Q19" i="85"/>
  <c r="P19" i="85"/>
  <c r="O19" i="85"/>
  <c r="N19" i="85"/>
  <c r="M19" i="85"/>
  <c r="L19" i="85"/>
  <c r="K19" i="85"/>
  <c r="J19" i="85"/>
  <c r="I19" i="85"/>
  <c r="H19" i="85"/>
  <c r="G19" i="85"/>
  <c r="F19" i="85"/>
  <c r="E19" i="85"/>
  <c r="D19" i="85"/>
  <c r="C19" i="85"/>
  <c r="B19" i="85"/>
  <c r="A19" i="85"/>
  <c r="AD18" i="85"/>
  <c r="AC18" i="85"/>
  <c r="AB18" i="85"/>
  <c r="AA18" i="85"/>
  <c r="Z18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A18" i="85"/>
  <c r="AD17" i="85"/>
  <c r="AC17" i="85"/>
  <c r="AB17" i="85"/>
  <c r="AA17" i="85"/>
  <c r="Z17" i="85"/>
  <c r="Y17" i="85"/>
  <c r="X17" i="85"/>
  <c r="W17" i="85"/>
  <c r="V17" i="85"/>
  <c r="U17" i="85"/>
  <c r="T17" i="85"/>
  <c r="S17" i="85"/>
  <c r="R17" i="85"/>
  <c r="Q17" i="85"/>
  <c r="P17" i="85"/>
  <c r="O17" i="85"/>
  <c r="N17" i="85"/>
  <c r="M17" i="85"/>
  <c r="L17" i="85"/>
  <c r="K17" i="85"/>
  <c r="J17" i="85"/>
  <c r="I17" i="85"/>
  <c r="H17" i="85"/>
  <c r="G17" i="85"/>
  <c r="F17" i="85"/>
  <c r="E17" i="85"/>
  <c r="D17" i="85"/>
  <c r="C17" i="85"/>
  <c r="B17" i="85"/>
  <c r="A17" i="85"/>
  <c r="AD16" i="85"/>
  <c r="AC16" i="85"/>
  <c r="AB16" i="85"/>
  <c r="AA16" i="85"/>
  <c r="Z16" i="85"/>
  <c r="Y16" i="85"/>
  <c r="X16" i="85"/>
  <c r="W16" i="85"/>
  <c r="V16" i="85"/>
  <c r="U16" i="85"/>
  <c r="T16" i="85"/>
  <c r="S16" i="85"/>
  <c r="R16" i="85"/>
  <c r="Q16" i="85"/>
  <c r="P16" i="85"/>
  <c r="O16" i="85"/>
  <c r="N16" i="85"/>
  <c r="M16" i="85"/>
  <c r="L16" i="85"/>
  <c r="K16" i="85"/>
  <c r="J16" i="85"/>
  <c r="I16" i="85"/>
  <c r="H16" i="85"/>
  <c r="G16" i="85"/>
  <c r="F16" i="85"/>
  <c r="E16" i="85"/>
  <c r="D16" i="85"/>
  <c r="C16" i="85"/>
  <c r="B16" i="85"/>
  <c r="A16" i="85"/>
  <c r="AD15" i="85"/>
  <c r="AC15" i="85"/>
  <c r="AB15" i="85"/>
  <c r="AA15" i="85"/>
  <c r="Z15" i="85"/>
  <c r="Y15" i="85"/>
  <c r="X15" i="85"/>
  <c r="W15" i="85"/>
  <c r="V15" i="85"/>
  <c r="U15" i="85"/>
  <c r="T15" i="85"/>
  <c r="S15" i="85"/>
  <c r="R15" i="85"/>
  <c r="Q15" i="85"/>
  <c r="P15" i="85"/>
  <c r="O15" i="85"/>
  <c r="N15" i="85"/>
  <c r="M15" i="85"/>
  <c r="L15" i="85"/>
  <c r="K15" i="85"/>
  <c r="J15" i="85"/>
  <c r="I15" i="85"/>
  <c r="H15" i="85"/>
  <c r="G15" i="85"/>
  <c r="F15" i="85"/>
  <c r="E15" i="85"/>
  <c r="D15" i="85"/>
  <c r="C15" i="85"/>
  <c r="B15" i="85"/>
  <c r="A15" i="85"/>
  <c r="AD14" i="85"/>
  <c r="AC14" i="85"/>
  <c r="AB14" i="85"/>
  <c r="AA14" i="85"/>
  <c r="Z14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B14" i="85"/>
  <c r="A14" i="85"/>
  <c r="AD13" i="85"/>
  <c r="AC13" i="85"/>
  <c r="AB13" i="85"/>
  <c r="AA13" i="85"/>
  <c r="Z13" i="85"/>
  <c r="Y13" i="85"/>
  <c r="X13" i="85"/>
  <c r="W13" i="85"/>
  <c r="V13" i="85"/>
  <c r="U13" i="85"/>
  <c r="T13" i="85"/>
  <c r="S13" i="85"/>
  <c r="R13" i="85"/>
  <c r="Q13" i="85"/>
  <c r="P13" i="85"/>
  <c r="O13" i="85"/>
  <c r="N13" i="85"/>
  <c r="M13" i="85"/>
  <c r="L13" i="85"/>
  <c r="K13" i="85"/>
  <c r="J13" i="85"/>
  <c r="I13" i="85"/>
  <c r="H13" i="85"/>
  <c r="G13" i="85"/>
  <c r="F13" i="85"/>
  <c r="E13" i="85"/>
  <c r="D13" i="85"/>
  <c r="C13" i="85"/>
  <c r="B13" i="85"/>
  <c r="A13" i="85"/>
  <c r="AD12" i="85"/>
  <c r="AC12" i="85"/>
  <c r="AB12" i="85"/>
  <c r="AA12" i="85"/>
  <c r="Z12" i="85"/>
  <c r="Y12" i="85"/>
  <c r="X12" i="85"/>
  <c r="W12" i="85"/>
  <c r="V12" i="85"/>
  <c r="U12" i="85"/>
  <c r="T12" i="85"/>
  <c r="S12" i="85"/>
  <c r="R12" i="85"/>
  <c r="Q12" i="85"/>
  <c r="P12" i="85"/>
  <c r="O12" i="85"/>
  <c r="N12" i="85"/>
  <c r="M12" i="85"/>
  <c r="L12" i="85"/>
  <c r="K12" i="85"/>
  <c r="J12" i="85"/>
  <c r="I12" i="85"/>
  <c r="H12" i="85"/>
  <c r="G12" i="85"/>
  <c r="F12" i="85"/>
  <c r="E12" i="85"/>
  <c r="D12" i="85"/>
  <c r="C12" i="85"/>
  <c r="B12" i="85"/>
  <c r="A12" i="85"/>
  <c r="AD11" i="85"/>
  <c r="AC11" i="85"/>
  <c r="AB11" i="85"/>
  <c r="AA11" i="85"/>
  <c r="Z11" i="85"/>
  <c r="Y11" i="85"/>
  <c r="X11" i="85"/>
  <c r="W11" i="85"/>
  <c r="V11" i="85"/>
  <c r="U11" i="85"/>
  <c r="T11" i="85"/>
  <c r="S11" i="85"/>
  <c r="R11" i="85"/>
  <c r="Q11" i="85"/>
  <c r="P11" i="85"/>
  <c r="O11" i="85"/>
  <c r="N11" i="85"/>
  <c r="M11" i="85"/>
  <c r="L11" i="85"/>
  <c r="K11" i="85"/>
  <c r="J11" i="85"/>
  <c r="I11" i="85"/>
  <c r="H11" i="85"/>
  <c r="G11" i="85"/>
  <c r="F11" i="85"/>
  <c r="E11" i="85"/>
  <c r="D11" i="85"/>
  <c r="C11" i="85"/>
  <c r="B11" i="85"/>
  <c r="A11" i="85"/>
  <c r="AD10" i="85"/>
  <c r="AC10" i="85"/>
  <c r="AB10" i="85"/>
  <c r="AA10" i="85"/>
  <c r="Z10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F10" i="85"/>
  <c r="E10" i="85"/>
  <c r="D10" i="85"/>
  <c r="C10" i="85"/>
  <c r="B10" i="85"/>
  <c r="A10" i="85"/>
  <c r="AD9" i="85"/>
  <c r="AC9" i="85"/>
  <c r="AB9" i="85"/>
  <c r="AA9" i="85"/>
  <c r="Z9" i="85"/>
  <c r="Y9" i="85"/>
  <c r="X9" i="85"/>
  <c r="W9" i="85"/>
  <c r="V9" i="85"/>
  <c r="U9" i="85"/>
  <c r="T9" i="85"/>
  <c r="S9" i="85"/>
  <c r="R9" i="85"/>
  <c r="Q9" i="85"/>
  <c r="P9" i="85"/>
  <c r="O9" i="85"/>
  <c r="N9" i="85"/>
  <c r="M9" i="85"/>
  <c r="L9" i="85"/>
  <c r="K9" i="85"/>
  <c r="J9" i="85"/>
  <c r="I9" i="85"/>
  <c r="H9" i="85"/>
  <c r="G9" i="85"/>
  <c r="F9" i="85"/>
  <c r="E9" i="85"/>
  <c r="D9" i="85"/>
  <c r="C9" i="85"/>
  <c r="B9" i="85"/>
  <c r="A9" i="85"/>
  <c r="AD8" i="85"/>
  <c r="AC8" i="85"/>
  <c r="AB8" i="85"/>
  <c r="AA8" i="85"/>
  <c r="Z8" i="85"/>
  <c r="Y8" i="85"/>
  <c r="X8" i="85"/>
  <c r="W8" i="85"/>
  <c r="V8" i="85"/>
  <c r="U8" i="85"/>
  <c r="T8" i="85"/>
  <c r="S8" i="85"/>
  <c r="R8" i="85"/>
  <c r="Q8" i="85"/>
  <c r="P8" i="85"/>
  <c r="O8" i="85"/>
  <c r="N8" i="85"/>
  <c r="M8" i="85"/>
  <c r="L8" i="85"/>
  <c r="K8" i="85"/>
  <c r="J8" i="85"/>
  <c r="I8" i="85"/>
  <c r="H8" i="85"/>
  <c r="G8" i="85"/>
  <c r="F8" i="85"/>
  <c r="E8" i="85"/>
  <c r="D8" i="85"/>
  <c r="C8" i="85"/>
  <c r="B8" i="85"/>
  <c r="A8" i="85"/>
  <c r="AD7" i="85"/>
  <c r="AC7" i="85"/>
  <c r="AB7" i="85"/>
  <c r="AA7" i="85"/>
  <c r="Z7" i="85"/>
  <c r="Y7" i="85"/>
  <c r="X7" i="85"/>
  <c r="W7" i="85"/>
  <c r="V7" i="85"/>
  <c r="U7" i="85"/>
  <c r="T7" i="85"/>
  <c r="S7" i="85"/>
  <c r="R7" i="85"/>
  <c r="Q7" i="85"/>
  <c r="P7" i="85"/>
  <c r="O7" i="85"/>
  <c r="N7" i="85"/>
  <c r="M7" i="85"/>
  <c r="L7" i="85"/>
  <c r="K7" i="85"/>
  <c r="J7" i="85"/>
  <c r="I7" i="85"/>
  <c r="H7" i="85"/>
  <c r="G7" i="85"/>
  <c r="F7" i="85"/>
  <c r="E7" i="85"/>
  <c r="D7" i="85"/>
  <c r="C7" i="85"/>
  <c r="B7" i="85"/>
  <c r="A7" i="85"/>
  <c r="AD6" i="85"/>
  <c r="AC6" i="85"/>
  <c r="AB6" i="85"/>
  <c r="AA6" i="85"/>
  <c r="Z6" i="85"/>
  <c r="Y6" i="85"/>
  <c r="X6" i="85"/>
  <c r="W6" i="85"/>
  <c r="V6" i="85"/>
  <c r="U6" i="85"/>
  <c r="T6" i="85"/>
  <c r="S6" i="85"/>
  <c r="R6" i="85"/>
  <c r="Q6" i="85"/>
  <c r="P6" i="85"/>
  <c r="O6" i="85"/>
  <c r="N6" i="85"/>
  <c r="M6" i="85"/>
  <c r="L6" i="85"/>
  <c r="K6" i="85"/>
  <c r="J6" i="85"/>
  <c r="I6" i="85"/>
  <c r="H6" i="85"/>
  <c r="G6" i="85"/>
  <c r="F6" i="85"/>
  <c r="E6" i="85"/>
  <c r="D6" i="85"/>
  <c r="C6" i="85"/>
  <c r="B6" i="85"/>
  <c r="A6" i="85"/>
  <c r="AD5" i="85"/>
  <c r="AC5" i="85"/>
  <c r="AB5" i="85"/>
  <c r="AA5" i="85"/>
  <c r="Z5" i="85"/>
  <c r="Y5" i="85"/>
  <c r="X5" i="85"/>
  <c r="W5" i="85"/>
  <c r="V5" i="85"/>
  <c r="U5" i="85"/>
  <c r="T5" i="85"/>
  <c r="S5" i="85"/>
  <c r="R5" i="85"/>
  <c r="Q5" i="85"/>
  <c r="P5" i="85"/>
  <c r="O5" i="85"/>
  <c r="N5" i="85"/>
  <c r="M5" i="85"/>
  <c r="L5" i="85"/>
  <c r="K5" i="85"/>
  <c r="J5" i="85"/>
  <c r="I5" i="85"/>
  <c r="H5" i="85"/>
  <c r="G5" i="85"/>
  <c r="F5" i="85"/>
  <c r="E5" i="85"/>
  <c r="D5" i="85"/>
  <c r="C5" i="85"/>
  <c r="B5" i="85"/>
  <c r="A5" i="85"/>
  <c r="AD4" i="85"/>
  <c r="AC4" i="85"/>
  <c r="AB4" i="85"/>
  <c r="AA4" i="85"/>
  <c r="Z4" i="85"/>
  <c r="Y4" i="85"/>
  <c r="X4" i="85"/>
  <c r="W4" i="85"/>
  <c r="V4" i="85"/>
  <c r="U4" i="85"/>
  <c r="T4" i="85"/>
  <c r="S4" i="85"/>
  <c r="R4" i="85"/>
  <c r="Q4" i="85"/>
  <c r="P4" i="85"/>
  <c r="O4" i="85"/>
  <c r="N4" i="85"/>
  <c r="M4" i="85"/>
  <c r="L4" i="85"/>
  <c r="K4" i="85"/>
  <c r="J4" i="85"/>
  <c r="I4" i="85"/>
  <c r="H4" i="85"/>
  <c r="G4" i="85"/>
  <c r="F4" i="85"/>
  <c r="E4" i="85"/>
  <c r="D4" i="85"/>
  <c r="C4" i="85"/>
  <c r="B4" i="85"/>
  <c r="A4" i="85"/>
  <c r="AD3" i="85"/>
  <c r="AC3" i="85"/>
  <c r="AB3" i="85"/>
  <c r="AA3" i="85"/>
  <c r="Z3" i="85"/>
  <c r="Y3" i="85"/>
  <c r="X3" i="85"/>
  <c r="W3" i="85"/>
  <c r="V3" i="85"/>
  <c r="U3" i="85"/>
  <c r="T3" i="85"/>
  <c r="S3" i="85"/>
  <c r="R3" i="85"/>
  <c r="Q3" i="85"/>
  <c r="P3" i="85"/>
  <c r="O3" i="85"/>
  <c r="N3" i="85"/>
  <c r="M3" i="85"/>
  <c r="L3" i="85"/>
  <c r="K3" i="85"/>
  <c r="J3" i="85"/>
  <c r="I3" i="85"/>
  <c r="H3" i="85"/>
  <c r="G3" i="85"/>
  <c r="F3" i="85"/>
  <c r="E3" i="85"/>
  <c r="D3" i="85"/>
  <c r="C3" i="85"/>
  <c r="B3" i="85"/>
  <c r="A3" i="85"/>
  <c r="AD2" i="85"/>
  <c r="AC2" i="85"/>
  <c r="AB2" i="85"/>
  <c r="AA2" i="85"/>
  <c r="Z2" i="85"/>
  <c r="Y2" i="85"/>
  <c r="X2" i="85"/>
  <c r="W2" i="85"/>
  <c r="V2" i="85"/>
  <c r="U2" i="85"/>
  <c r="T2" i="85"/>
  <c r="S2" i="85"/>
  <c r="R2" i="85"/>
  <c r="Q2" i="85"/>
  <c r="P2" i="85"/>
  <c r="O2" i="85"/>
  <c r="N2" i="85"/>
  <c r="M2" i="85"/>
  <c r="L2" i="85"/>
  <c r="K2" i="85"/>
  <c r="J2" i="85"/>
  <c r="I2" i="85"/>
  <c r="H2" i="85"/>
  <c r="G2" i="85"/>
  <c r="F2" i="85"/>
  <c r="E2" i="85"/>
  <c r="D2" i="85"/>
  <c r="C2" i="85"/>
  <c r="B2" i="85"/>
  <c r="AD1" i="85"/>
  <c r="AC1" i="85"/>
  <c r="AB1" i="85"/>
  <c r="AA1" i="85"/>
  <c r="Z1" i="85"/>
  <c r="Y1" i="85"/>
  <c r="X1" i="85"/>
  <c r="W1" i="85"/>
  <c r="V1" i="85"/>
  <c r="U1" i="85"/>
  <c r="T1" i="85"/>
  <c r="S1" i="85"/>
  <c r="R1" i="85"/>
  <c r="Q1" i="85"/>
  <c r="P1" i="85"/>
  <c r="O1" i="85"/>
  <c r="N1" i="85"/>
  <c r="M1" i="85"/>
  <c r="L1" i="85"/>
  <c r="K1" i="85"/>
  <c r="J1" i="85"/>
  <c r="I1" i="85"/>
  <c r="H1" i="85"/>
  <c r="G1" i="85"/>
  <c r="F1" i="85"/>
  <c r="E1" i="85"/>
  <c r="C1" i="85"/>
  <c r="B1" i="85"/>
  <c r="I64" i="92"/>
  <c r="H64" i="92"/>
  <c r="G64" i="92"/>
  <c r="F64" i="92"/>
  <c r="E64" i="92"/>
  <c r="D64" i="92"/>
  <c r="C64" i="92"/>
  <c r="B64" i="92"/>
  <c r="A64" i="92"/>
  <c r="I63" i="92"/>
  <c r="H63" i="92"/>
  <c r="G63" i="92"/>
  <c r="F63" i="92"/>
  <c r="E63" i="92"/>
  <c r="D63" i="92"/>
  <c r="C63" i="92"/>
  <c r="B63" i="92"/>
  <c r="A63" i="92"/>
  <c r="I62" i="92"/>
  <c r="H62" i="92"/>
  <c r="G62" i="92"/>
  <c r="F62" i="92"/>
  <c r="E62" i="92"/>
  <c r="D62" i="92"/>
  <c r="C62" i="92"/>
  <c r="B62" i="92"/>
  <c r="A62" i="92"/>
  <c r="I61" i="92"/>
  <c r="H61" i="92"/>
  <c r="G61" i="92"/>
  <c r="F61" i="92"/>
  <c r="E61" i="92"/>
  <c r="D61" i="92"/>
  <c r="C61" i="92"/>
  <c r="B61" i="92"/>
  <c r="A61" i="92"/>
  <c r="A60" i="92"/>
  <c r="I59" i="92"/>
  <c r="H59" i="92"/>
  <c r="G59" i="92"/>
  <c r="F59" i="92"/>
  <c r="E59" i="92"/>
  <c r="D59" i="92"/>
  <c r="C59" i="92"/>
  <c r="B59" i="92"/>
  <c r="A59" i="92"/>
  <c r="I58" i="92"/>
  <c r="H58" i="92"/>
  <c r="G58" i="92"/>
  <c r="F58" i="92"/>
  <c r="E58" i="92"/>
  <c r="D58" i="92"/>
  <c r="C58" i="92"/>
  <c r="B58" i="92"/>
  <c r="A58" i="92"/>
  <c r="I57" i="92"/>
  <c r="H57" i="92"/>
  <c r="G57" i="92"/>
  <c r="F57" i="92"/>
  <c r="E57" i="92"/>
  <c r="D57" i="92"/>
  <c r="C57" i="92"/>
  <c r="B57" i="92"/>
  <c r="A57" i="92"/>
  <c r="I56" i="92"/>
  <c r="H56" i="92"/>
  <c r="G56" i="92"/>
  <c r="F56" i="92"/>
  <c r="E56" i="92"/>
  <c r="D56" i="92"/>
  <c r="C56" i="92"/>
  <c r="B56" i="92"/>
  <c r="A56" i="92"/>
  <c r="I55" i="92"/>
  <c r="H55" i="92"/>
  <c r="G55" i="92"/>
  <c r="F55" i="92"/>
  <c r="E55" i="92"/>
  <c r="D55" i="92"/>
  <c r="C55" i="92"/>
  <c r="B55" i="92"/>
  <c r="A55" i="92"/>
  <c r="I54" i="92"/>
  <c r="H54" i="92"/>
  <c r="G54" i="92"/>
  <c r="F54" i="92"/>
  <c r="E54" i="92"/>
  <c r="D54" i="92"/>
  <c r="C54" i="92"/>
  <c r="B54" i="92"/>
  <c r="A54" i="92"/>
  <c r="I53" i="92"/>
  <c r="H53" i="92"/>
  <c r="G53" i="92"/>
  <c r="F53" i="92"/>
  <c r="E53" i="92"/>
  <c r="D53" i="92"/>
  <c r="C53" i="92"/>
  <c r="B53" i="92"/>
  <c r="A53" i="92"/>
  <c r="B52" i="92"/>
  <c r="A52" i="92"/>
  <c r="A51" i="92"/>
  <c r="I50" i="92"/>
  <c r="H50" i="92"/>
  <c r="G50" i="92"/>
  <c r="F50" i="92"/>
  <c r="E50" i="92"/>
  <c r="D50" i="92"/>
  <c r="C50" i="92"/>
  <c r="B50" i="92"/>
  <c r="A50" i="92"/>
  <c r="A49" i="92"/>
  <c r="I48" i="92"/>
  <c r="H48" i="92"/>
  <c r="G48" i="92"/>
  <c r="F48" i="92"/>
  <c r="E48" i="92"/>
  <c r="D48" i="92"/>
  <c r="C48" i="92"/>
  <c r="B48" i="92"/>
  <c r="A48" i="92"/>
  <c r="A47" i="92"/>
  <c r="I46" i="92"/>
  <c r="H46" i="92"/>
  <c r="G46" i="92"/>
  <c r="F46" i="92"/>
  <c r="E46" i="92"/>
  <c r="D46" i="92"/>
  <c r="C46" i="92"/>
  <c r="B46" i="92"/>
  <c r="A46" i="92"/>
  <c r="A45" i="92"/>
  <c r="I44" i="92"/>
  <c r="H44" i="92"/>
  <c r="G44" i="92"/>
  <c r="F44" i="92"/>
  <c r="E44" i="92"/>
  <c r="D44" i="92"/>
  <c r="C44" i="92"/>
  <c r="B44" i="92"/>
  <c r="A44" i="92"/>
  <c r="I43" i="92"/>
  <c r="H43" i="92"/>
  <c r="G43" i="92"/>
  <c r="F43" i="92"/>
  <c r="E43" i="92"/>
  <c r="D43" i="92"/>
  <c r="C43" i="92"/>
  <c r="B43" i="92"/>
  <c r="A43" i="92"/>
  <c r="I42" i="92"/>
  <c r="H42" i="92"/>
  <c r="G42" i="92"/>
  <c r="F42" i="92"/>
  <c r="E42" i="92"/>
  <c r="D42" i="92"/>
  <c r="C42" i="92"/>
  <c r="B42" i="92"/>
  <c r="A42" i="92"/>
  <c r="I41" i="92"/>
  <c r="H41" i="92"/>
  <c r="G41" i="92"/>
  <c r="F41" i="92"/>
  <c r="E41" i="92"/>
  <c r="D41" i="92"/>
  <c r="C41" i="92"/>
  <c r="B41" i="92"/>
  <c r="A41" i="92"/>
  <c r="I40" i="92"/>
  <c r="H40" i="92"/>
  <c r="G40" i="92"/>
  <c r="F40" i="92"/>
  <c r="E40" i="92"/>
  <c r="D40" i="92"/>
  <c r="C40" i="92"/>
  <c r="B40" i="92"/>
  <c r="A40" i="92"/>
  <c r="I39" i="92"/>
  <c r="H39" i="92"/>
  <c r="G39" i="92"/>
  <c r="F39" i="92"/>
  <c r="E39" i="92"/>
  <c r="D39" i="92"/>
  <c r="C39" i="92"/>
  <c r="B39" i="92"/>
  <c r="A39" i="92"/>
  <c r="I38" i="92"/>
  <c r="H38" i="92"/>
  <c r="G38" i="92"/>
  <c r="F38" i="92"/>
  <c r="E38" i="92"/>
  <c r="D38" i="92"/>
  <c r="C38" i="92"/>
  <c r="B38" i="92"/>
  <c r="A38" i="92"/>
  <c r="I37" i="92"/>
  <c r="H37" i="92"/>
  <c r="G37" i="92"/>
  <c r="F37" i="92"/>
  <c r="E37" i="92"/>
  <c r="D37" i="92"/>
  <c r="C37" i="92"/>
  <c r="B37" i="92"/>
  <c r="A37" i="92"/>
  <c r="I36" i="92"/>
  <c r="H36" i="92"/>
  <c r="G36" i="92"/>
  <c r="F36" i="92"/>
  <c r="E36" i="92"/>
  <c r="D36" i="92"/>
  <c r="C36" i="92"/>
  <c r="B36" i="92"/>
  <c r="A36" i="92"/>
  <c r="I35" i="92"/>
  <c r="H35" i="92"/>
  <c r="G35" i="92"/>
  <c r="F35" i="92"/>
  <c r="E35" i="92"/>
  <c r="D35" i="92"/>
  <c r="C35" i="92"/>
  <c r="B35" i="92"/>
  <c r="A35" i="92"/>
  <c r="I34" i="92"/>
  <c r="H34" i="92"/>
  <c r="G34" i="92"/>
  <c r="F34" i="92"/>
  <c r="E34" i="92"/>
  <c r="D34" i="92"/>
  <c r="C34" i="92"/>
  <c r="B34" i="92"/>
  <c r="A34" i="92"/>
  <c r="I33" i="92"/>
  <c r="H33" i="92"/>
  <c r="G33" i="92"/>
  <c r="F33" i="92"/>
  <c r="E33" i="92"/>
  <c r="D33" i="92"/>
  <c r="C33" i="92"/>
  <c r="B33" i="92"/>
  <c r="A33" i="92"/>
  <c r="I32" i="92"/>
  <c r="H32" i="92"/>
  <c r="G32" i="92"/>
  <c r="F32" i="92"/>
  <c r="E32" i="92"/>
  <c r="D32" i="92"/>
  <c r="C32" i="92"/>
  <c r="B32" i="92"/>
  <c r="A32" i="92"/>
  <c r="I31" i="92"/>
  <c r="H31" i="92"/>
  <c r="G31" i="92"/>
  <c r="F31" i="92"/>
  <c r="E31" i="92"/>
  <c r="D31" i="92"/>
  <c r="C31" i="92"/>
  <c r="B31" i="92"/>
  <c r="A31" i="92"/>
  <c r="I30" i="92"/>
  <c r="H30" i="92"/>
  <c r="G30" i="92"/>
  <c r="F30" i="92"/>
  <c r="E30" i="92"/>
  <c r="D30" i="92"/>
  <c r="C30" i="92"/>
  <c r="B30" i="92"/>
  <c r="A30" i="92"/>
  <c r="I29" i="92"/>
  <c r="H29" i="92"/>
  <c r="G29" i="92"/>
  <c r="F29" i="92"/>
  <c r="E29" i="92"/>
  <c r="D29" i="92"/>
  <c r="C29" i="92"/>
  <c r="B29" i="92"/>
  <c r="A29" i="92"/>
  <c r="A28" i="92"/>
  <c r="I27" i="92"/>
  <c r="H27" i="92"/>
  <c r="G27" i="92"/>
  <c r="F27" i="92"/>
  <c r="E27" i="92"/>
  <c r="D27" i="92"/>
  <c r="C27" i="92"/>
  <c r="B27" i="92"/>
  <c r="A27" i="92"/>
  <c r="I26" i="92"/>
  <c r="H26" i="92"/>
  <c r="G26" i="92"/>
  <c r="F26" i="92"/>
  <c r="E26" i="92"/>
  <c r="D26" i="92"/>
  <c r="C26" i="92"/>
  <c r="B26" i="92"/>
  <c r="A26" i="92"/>
  <c r="I25" i="92"/>
  <c r="H25" i="92"/>
  <c r="G25" i="92"/>
  <c r="F25" i="92"/>
  <c r="E25" i="92"/>
  <c r="D25" i="92"/>
  <c r="C25" i="92"/>
  <c r="B25" i="92"/>
  <c r="A25" i="92"/>
  <c r="I24" i="92"/>
  <c r="H24" i="92"/>
  <c r="G24" i="92"/>
  <c r="F24" i="92"/>
  <c r="E24" i="92"/>
  <c r="D24" i="92"/>
  <c r="C24" i="92"/>
  <c r="B24" i="92"/>
  <c r="A24" i="92"/>
  <c r="I23" i="92"/>
  <c r="H23" i="92"/>
  <c r="G23" i="92"/>
  <c r="F23" i="92"/>
  <c r="E23" i="92"/>
  <c r="D23" i="92"/>
  <c r="C23" i="92"/>
  <c r="B23" i="92"/>
  <c r="A23" i="92"/>
  <c r="B22" i="92"/>
  <c r="A22" i="92"/>
  <c r="A21" i="92"/>
  <c r="B20" i="92"/>
  <c r="A20" i="92"/>
  <c r="A19" i="92"/>
  <c r="I18" i="92"/>
  <c r="H18" i="92"/>
  <c r="G18" i="92"/>
  <c r="F18" i="92"/>
  <c r="E18" i="92"/>
  <c r="D18" i="92"/>
  <c r="C18" i="92"/>
  <c r="B18" i="92"/>
  <c r="A18" i="92"/>
  <c r="I17" i="92"/>
  <c r="H17" i="92"/>
  <c r="G17" i="92"/>
  <c r="F17" i="92"/>
  <c r="E17" i="92"/>
  <c r="D17" i="92"/>
  <c r="C17" i="92"/>
  <c r="B17" i="92"/>
  <c r="A17" i="92"/>
  <c r="I16" i="92"/>
  <c r="H16" i="92"/>
  <c r="G16" i="92"/>
  <c r="F16" i="92"/>
  <c r="E16" i="92"/>
  <c r="D16" i="92"/>
  <c r="C16" i="92"/>
  <c r="B16" i="92"/>
  <c r="A16" i="92"/>
  <c r="I15" i="92"/>
  <c r="H15" i="92"/>
  <c r="G15" i="92"/>
  <c r="F15" i="92"/>
  <c r="E15" i="92"/>
  <c r="D15" i="92"/>
  <c r="C15" i="92"/>
  <c r="B15" i="92"/>
  <c r="A15" i="92"/>
  <c r="I14" i="92"/>
  <c r="H14" i="92"/>
  <c r="G14" i="92"/>
  <c r="F14" i="92"/>
  <c r="E14" i="92"/>
  <c r="D14" i="92"/>
  <c r="C14" i="92"/>
  <c r="B14" i="92"/>
  <c r="A14" i="92"/>
  <c r="B13" i="92"/>
  <c r="A13" i="92"/>
  <c r="I12" i="92"/>
  <c r="H12" i="92"/>
  <c r="G12" i="92"/>
  <c r="F12" i="92"/>
  <c r="E12" i="92"/>
  <c r="D12" i="92"/>
  <c r="C12" i="92"/>
  <c r="I11" i="92"/>
  <c r="H11" i="92"/>
  <c r="G11" i="92"/>
  <c r="F11" i="92"/>
  <c r="E11" i="92"/>
  <c r="D11" i="92"/>
  <c r="C11" i="92"/>
  <c r="A11" i="92"/>
  <c r="I10" i="92"/>
  <c r="H10" i="92"/>
  <c r="G10" i="92"/>
  <c r="F10" i="92"/>
  <c r="E10" i="92"/>
  <c r="D10" i="92"/>
  <c r="C10" i="92"/>
  <c r="B10" i="92"/>
  <c r="A10" i="92"/>
  <c r="I9" i="92"/>
  <c r="H9" i="92"/>
  <c r="G9" i="92"/>
  <c r="E9" i="92"/>
  <c r="C9" i="92"/>
  <c r="A5" i="92"/>
  <c r="A4" i="92"/>
  <c r="A3" i="92"/>
  <c r="A2" i="92"/>
  <c r="A1" i="9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7" i="2"/>
  <c r="AG156" i="2"/>
  <c r="AG155" i="2"/>
  <c r="AG154" i="2"/>
  <c r="AG153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7" i="2"/>
  <c r="E156" i="2"/>
  <c r="E155" i="2"/>
  <c r="E154" i="2"/>
  <c r="E153" i="2"/>
  <c r="F7" i="1" l="1"/>
  <c r="BJ171" i="2"/>
  <c r="D114" i="3" l="1"/>
  <c r="D7" i="3" l="1"/>
  <c r="D8" i="3"/>
  <c r="D9" i="3"/>
  <c r="D112" i="3"/>
  <c r="D113" i="3"/>
  <c r="J35" i="67" l="1"/>
  <c r="H718" i="86"/>
  <c r="G718" i="86"/>
  <c r="L16" i="69" l="1"/>
  <c r="K16" i="69" s="1"/>
  <c r="J16" i="69" s="1"/>
  <c r="BH231" i="2" l="1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X149" i="2" l="1"/>
  <c r="AX143" i="2"/>
  <c r="AX136" i="2"/>
  <c r="AX130" i="2"/>
  <c r="AX127" i="2"/>
  <c r="AX120" i="2"/>
  <c r="AX114" i="2"/>
  <c r="AX70" i="2"/>
  <c r="AX26" i="2"/>
  <c r="AX15" i="2"/>
  <c r="AX9" i="2"/>
  <c r="AX19" i="2" l="1"/>
  <c r="AX132" i="2"/>
  <c r="AX145" i="2" s="1"/>
  <c r="AX151" i="2" s="1"/>
  <c r="F149" i="2"/>
  <c r="F143" i="2"/>
  <c r="F136" i="2"/>
  <c r="F130" i="2"/>
  <c r="F127" i="2"/>
  <c r="F120" i="2"/>
  <c r="F114" i="2"/>
  <c r="F70" i="2"/>
  <c r="F53" i="2"/>
  <c r="F32" i="2"/>
  <c r="F26" i="2"/>
  <c r="F15" i="2"/>
  <c r="F9" i="2"/>
  <c r="F19" i="2" l="1"/>
  <c r="F132" i="2"/>
  <c r="F145" i="2"/>
  <c r="F151" i="2" s="1"/>
  <c r="C209" i="86"/>
  <c r="A124" i="3" l="1"/>
  <c r="J7907" i="81" l="1"/>
  <c r="B7907" i="81"/>
  <c r="J7906" i="81"/>
  <c r="B7906" i="81"/>
  <c r="K7904" i="81"/>
  <c r="J7904" i="81"/>
  <c r="B7904" i="81"/>
  <c r="J7903" i="81"/>
  <c r="B7903" i="81"/>
  <c r="J7902" i="81"/>
  <c r="B7902" i="81"/>
  <c r="J7901" i="81"/>
  <c r="B7901" i="81"/>
  <c r="L35" i="67"/>
  <c r="K7898" i="81"/>
  <c r="J7898" i="81"/>
  <c r="B7898" i="81"/>
  <c r="K7896" i="81"/>
  <c r="J7896" i="81"/>
  <c r="B7896" i="81"/>
  <c r="J7895" i="81"/>
  <c r="B7895" i="81"/>
  <c r="K35" i="67" l="1"/>
  <c r="J7897" i="81"/>
  <c r="B7900" i="81"/>
  <c r="K7900" i="81"/>
  <c r="B7897" i="81"/>
  <c r="K7897" i="81"/>
  <c r="J7899" i="81"/>
  <c r="J7905" i="81"/>
  <c r="B7899" i="81"/>
  <c r="K7899" i="81"/>
  <c r="B7905" i="81"/>
  <c r="K7905" i="81"/>
  <c r="J7900" i="81"/>
  <c r="M35" i="67" l="1"/>
  <c r="O35" i="67" s="1"/>
  <c r="D37" i="1" s="1"/>
  <c r="B7908" i="81"/>
  <c r="J7908" i="81"/>
  <c r="N35" i="67" l="1"/>
  <c r="D36" i="1" s="1"/>
  <c r="BE103" i="2"/>
  <c r="AV162" i="2"/>
  <c r="BH160" i="2"/>
  <c r="BG160" i="2"/>
  <c r="BF160" i="2"/>
  <c r="BE160" i="2"/>
  <c r="BD160" i="2"/>
  <c r="BC160" i="2"/>
  <c r="BB160" i="2"/>
  <c r="BA160" i="2"/>
  <c r="AZ160" i="2"/>
  <c r="AY160" i="2"/>
  <c r="AX160" i="2"/>
  <c r="AX163" i="2" s="1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X158" i="2"/>
  <c r="AP141" i="2"/>
  <c r="AP140" i="2"/>
  <c r="BC139" i="2"/>
  <c r="BC138" i="2"/>
  <c r="AT138" i="2"/>
  <c r="AR138" i="2"/>
  <c r="AQ138" i="2"/>
  <c r="BC135" i="2"/>
  <c r="BB135" i="2"/>
  <c r="BF118" i="2"/>
  <c r="BD118" i="2"/>
  <c r="AY118" i="2"/>
  <c r="AT118" i="2"/>
  <c r="AW92" i="2"/>
  <c r="AR106" i="2"/>
  <c r="AM83" i="2"/>
  <c r="AS82" i="2"/>
  <c r="AM81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O79" i="2"/>
  <c r="AN79" i="2"/>
  <c r="AM78" i="2"/>
  <c r="AL78" i="2"/>
  <c r="AK78" i="2"/>
  <c r="AM77" i="2"/>
  <c r="AL77" i="2"/>
  <c r="AX76" i="2"/>
  <c r="AM74" i="2"/>
  <c r="AX73" i="2"/>
  <c r="AM73" i="2"/>
  <c r="AM67" i="2"/>
  <c r="AM64" i="2"/>
  <c r="AM62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U56" i="2"/>
  <c r="AM56" i="2"/>
  <c r="AX55" i="2"/>
  <c r="AM55" i="2"/>
  <c r="AM59" i="2"/>
  <c r="AM51" i="2"/>
  <c r="AX50" i="2"/>
  <c r="AM50" i="2"/>
  <c r="AX49" i="2"/>
  <c r="AM49" i="2"/>
  <c r="AX48" i="2"/>
  <c r="AM48" i="2"/>
  <c r="AX47" i="2"/>
  <c r="AM47" i="2"/>
  <c r="AX46" i="2"/>
  <c r="AM46" i="2"/>
  <c r="AM45" i="2"/>
  <c r="AM52" i="2"/>
  <c r="AM41" i="2"/>
  <c r="AX43" i="2"/>
  <c r="AM43" i="2"/>
  <c r="AX40" i="2"/>
  <c r="AM40" i="2"/>
  <c r="AX39" i="2"/>
  <c r="AM39" i="2"/>
  <c r="AX38" i="2"/>
  <c r="AM38" i="2"/>
  <c r="AX37" i="2"/>
  <c r="AM37" i="2"/>
  <c r="AX36" i="2"/>
  <c r="AM36" i="2"/>
  <c r="AX35" i="2"/>
  <c r="AM35" i="2"/>
  <c r="AM34" i="2"/>
  <c r="AM42" i="2"/>
  <c r="AZ25" i="2"/>
  <c r="AM25" i="2"/>
  <c r="AZ17" i="2"/>
  <c r="AZ14" i="2"/>
  <c r="AM14" i="2"/>
  <c r="AZ11" i="2"/>
  <c r="AM11" i="2"/>
  <c r="AZ8" i="2"/>
  <c r="AZ7" i="2"/>
  <c r="AH57" i="2"/>
  <c r="AG160" i="2"/>
  <c r="AG80" i="2"/>
  <c r="AG57" i="2"/>
  <c r="F160" i="2"/>
  <c r="F163" i="2" s="1"/>
  <c r="E160" i="2"/>
  <c r="F158" i="2"/>
  <c r="E139" i="2"/>
  <c r="E138" i="2"/>
  <c r="F80" i="2"/>
  <c r="F84" i="2" s="1"/>
  <c r="E80" i="2"/>
  <c r="F57" i="2"/>
  <c r="F60" i="2" s="1"/>
  <c r="E57" i="2"/>
  <c r="AX60" i="2" l="1"/>
  <c r="AZ22" i="2"/>
  <c r="AZ23" i="2"/>
  <c r="AX53" i="2"/>
  <c r="AM24" i="2"/>
  <c r="AZ24" i="2"/>
  <c r="AM22" i="2"/>
  <c r="AM23" i="2"/>
  <c r="AX83" i="2"/>
  <c r="AX84" i="2" s="1"/>
  <c r="F86" i="2"/>
  <c r="F87" i="2" s="1"/>
  <c r="F165" i="2" s="1"/>
  <c r="AH6" i="1"/>
  <c r="F6" i="1" l="1"/>
  <c r="BE132" i="3" l="1"/>
  <c r="AW132" i="3"/>
  <c r="AT133" i="3"/>
  <c r="AR132" i="3"/>
  <c r="AY125" i="3"/>
  <c r="AT125" i="3"/>
  <c r="AR124" i="3"/>
  <c r="BI124" i="3" s="1"/>
  <c r="AY114" i="3"/>
  <c r="BF114" i="3"/>
  <c r="AT114" i="3"/>
  <c r="AW105" i="3"/>
  <c r="AR104" i="3"/>
  <c r="BE98" i="3"/>
  <c r="AW98" i="3"/>
  <c r="BE97" i="3"/>
  <c r="AW97" i="3"/>
  <c r="BE95" i="3"/>
  <c r="AW95" i="3"/>
  <c r="AW93" i="3"/>
  <c r="AW84" i="3"/>
  <c r="BE9" i="3"/>
  <c r="AY9" i="3"/>
  <c r="BF9" i="3"/>
  <c r="AT9" i="3"/>
  <c r="AW45" i="3"/>
  <c r="AR44" i="3"/>
  <c r="AW38" i="3"/>
  <c r="AW37" i="3"/>
  <c r="AW35" i="3"/>
  <c r="AW33" i="3"/>
  <c r="AW19" i="3"/>
  <c r="BJ124" i="3" l="1"/>
  <c r="D209" i="86"/>
  <c r="F209" i="86" l="1"/>
  <c r="BJ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BJ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BJ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BJ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BJ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BJ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BJ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BJ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BJ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Z12" i="1"/>
  <c r="BJ2" i="1"/>
  <c r="BI2" i="1"/>
  <c r="BH2" i="1"/>
  <c r="BG2" i="1"/>
  <c r="BH146" i="3"/>
  <c r="BG146" i="3"/>
  <c r="AH2" i="1"/>
  <c r="AG2" i="1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BJ3" i="2"/>
  <c r="BI3" i="2"/>
  <c r="BH3" i="2"/>
  <c r="BG3" i="2"/>
  <c r="BF3" i="2"/>
  <c r="BE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BI161" i="3" l="1"/>
  <c r="BI165" i="3"/>
  <c r="BI160" i="3"/>
  <c r="BI164" i="3"/>
  <c r="G166" i="3"/>
  <c r="I166" i="3"/>
  <c r="U166" i="3"/>
  <c r="H166" i="3"/>
  <c r="L166" i="3"/>
  <c r="P166" i="3"/>
  <c r="T166" i="3"/>
  <c r="X166" i="3"/>
  <c r="AB166" i="3"/>
  <c r="AF166" i="3"/>
  <c r="BI163" i="3"/>
  <c r="K166" i="3"/>
  <c r="S166" i="3"/>
  <c r="AE166" i="3"/>
  <c r="M166" i="3"/>
  <c r="Y166" i="3"/>
  <c r="F166" i="3"/>
  <c r="J166" i="3"/>
  <c r="N166" i="3"/>
  <c r="R166" i="3"/>
  <c r="Z166" i="3"/>
  <c r="BI162" i="3"/>
  <c r="BI166" i="3"/>
  <c r="O166" i="3"/>
  <c r="Q166" i="3"/>
  <c r="AC166" i="3"/>
  <c r="AA166" i="3"/>
  <c r="V166" i="3"/>
  <c r="AD166" i="3"/>
  <c r="W166" i="3"/>
  <c r="AH3" i="2"/>
  <c r="AH70" i="1"/>
  <c r="AH3" i="1"/>
  <c r="AG3" i="2"/>
  <c r="AG70" i="1"/>
  <c r="AG3" i="1"/>
  <c r="BD70" i="1"/>
  <c r="BD3" i="2"/>
  <c r="AE70" i="1"/>
  <c r="AE3" i="2"/>
  <c r="AF70" i="1"/>
  <c r="AF3" i="2"/>
  <c r="BI147" i="3"/>
  <c r="AK2" i="1"/>
  <c r="AK146" i="3"/>
  <c r="AS2" i="1"/>
  <c r="AS146" i="3"/>
  <c r="BA2" i="1"/>
  <c r="BA146" i="3"/>
  <c r="BJ146" i="3"/>
  <c r="BI146" i="3"/>
  <c r="AH146" i="3"/>
  <c r="AP2" i="1"/>
  <c r="AP146" i="3"/>
  <c r="AX2" i="1"/>
  <c r="AX146" i="3"/>
  <c r="BF2" i="1"/>
  <c r="BF146" i="3"/>
  <c r="AI2" i="1"/>
  <c r="AI146" i="3"/>
  <c r="AQ2" i="1"/>
  <c r="AQ146" i="3"/>
  <c r="AG146" i="3"/>
  <c r="AO2" i="1"/>
  <c r="AO146" i="3"/>
  <c r="AW2" i="1"/>
  <c r="AW146" i="3"/>
  <c r="BE2" i="1"/>
  <c r="BE146" i="3"/>
  <c r="AL2" i="1"/>
  <c r="AL146" i="3"/>
  <c r="AT2" i="1"/>
  <c r="AT146" i="3"/>
  <c r="BB2" i="1"/>
  <c r="BB146" i="3"/>
  <c r="AM2" i="1"/>
  <c r="AM146" i="3"/>
  <c r="AU2" i="1"/>
  <c r="AU146" i="3"/>
  <c r="BC2" i="1"/>
  <c r="BC146" i="3"/>
  <c r="AY2" i="1"/>
  <c r="AY146" i="3"/>
  <c r="AJ2" i="1"/>
  <c r="AJ146" i="3"/>
  <c r="AN2" i="1"/>
  <c r="AN146" i="3"/>
  <c r="AR2" i="1"/>
  <c r="AR146" i="3"/>
  <c r="AV2" i="1"/>
  <c r="AV146" i="3"/>
  <c r="AZ2" i="1"/>
  <c r="AZ146" i="3"/>
  <c r="BD2" i="1"/>
  <c r="BD146" i="3"/>
  <c r="AP3" i="1"/>
  <c r="AP70" i="1"/>
  <c r="AT3" i="1"/>
  <c r="AT70" i="1"/>
  <c r="BB3" i="1"/>
  <c r="BB70" i="1"/>
  <c r="BE3" i="1"/>
  <c r="BF70" i="1"/>
  <c r="AQ3" i="1"/>
  <c r="AQ70" i="1"/>
  <c r="AY3" i="1"/>
  <c r="AY70" i="1"/>
  <c r="BF3" i="1"/>
  <c r="BG70" i="1"/>
  <c r="AJ3" i="1"/>
  <c r="AJ70" i="1"/>
  <c r="AN3" i="1"/>
  <c r="AN70" i="1"/>
  <c r="AR3" i="1"/>
  <c r="AR70" i="1"/>
  <c r="AV3" i="1"/>
  <c r="AV70" i="1"/>
  <c r="AZ3" i="1"/>
  <c r="AZ70" i="1"/>
  <c r="BG3" i="1"/>
  <c r="BH70" i="1"/>
  <c r="BI65" i="1"/>
  <c r="AL3" i="1"/>
  <c r="AL70" i="1"/>
  <c r="AX3" i="1"/>
  <c r="AX70" i="1"/>
  <c r="AI3" i="1"/>
  <c r="AI70" i="1"/>
  <c r="AM3" i="1"/>
  <c r="AM70" i="1"/>
  <c r="AU3" i="1"/>
  <c r="AU70" i="1"/>
  <c r="BC3" i="1"/>
  <c r="BC70" i="1"/>
  <c r="AK3" i="1"/>
  <c r="AK70" i="1"/>
  <c r="AO3" i="1"/>
  <c r="AO70" i="1"/>
  <c r="AS3" i="1"/>
  <c r="AS70" i="1"/>
  <c r="AW3" i="1"/>
  <c r="AW70" i="1"/>
  <c r="BA3" i="1"/>
  <c r="BA70" i="1"/>
  <c r="BD3" i="1"/>
  <c r="BE70" i="1"/>
  <c r="BH3" i="1"/>
  <c r="C663" i="86"/>
  <c r="A8" i="1"/>
  <c r="C632" i="86" l="1"/>
  <c r="BH59" i="1" l="1"/>
  <c r="BG59" i="1"/>
  <c r="BF59" i="1"/>
  <c r="BE59" i="1"/>
  <c r="BD59" i="1"/>
  <c r="BC59" i="1"/>
  <c r="BB59" i="1"/>
  <c r="BA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F59" i="1"/>
  <c r="AE59" i="1"/>
  <c r="AD59" i="1"/>
  <c r="AC59" i="1"/>
  <c r="AB59" i="1"/>
  <c r="AA59" i="1"/>
  <c r="Z59" i="1"/>
  <c r="Y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H59" i="1"/>
  <c r="G59" i="1"/>
  <c r="E59" i="1"/>
  <c r="A58" i="1"/>
  <c r="BH32" i="2" l="1"/>
  <c r="BG32" i="2"/>
  <c r="BF32" i="2"/>
  <c r="BE32" i="2"/>
  <c r="BD32" i="2"/>
  <c r="BC32" i="2"/>
  <c r="BB32" i="2"/>
  <c r="BA32" i="2"/>
  <c r="AZ32" i="2"/>
  <c r="AY32" i="2"/>
  <c r="AW32" i="2"/>
  <c r="AV32" i="2"/>
  <c r="AU32" i="2"/>
  <c r="AT32" i="2"/>
  <c r="AS32" i="2"/>
  <c r="AR32" i="2"/>
  <c r="AQ32" i="2"/>
  <c r="AP32" i="2"/>
  <c r="AO32" i="2"/>
  <c r="AN32" i="2"/>
  <c r="AL32" i="2"/>
  <c r="AK32" i="2"/>
  <c r="AJ32" i="2"/>
  <c r="AI32" i="2"/>
  <c r="AG32" i="2"/>
  <c r="AH32" i="2"/>
  <c r="AF32" i="2"/>
  <c r="AE32" i="2"/>
  <c r="AD32" i="2"/>
  <c r="AB32" i="2"/>
  <c r="AA32" i="2"/>
  <c r="Z32" i="2"/>
  <c r="Y32" i="2"/>
  <c r="X32" i="2"/>
  <c r="W32" i="2"/>
  <c r="V32" i="2"/>
  <c r="U32" i="2"/>
  <c r="T32" i="2"/>
  <c r="R32" i="2"/>
  <c r="Q32" i="2"/>
  <c r="P32" i="2"/>
  <c r="O32" i="2"/>
  <c r="N32" i="2"/>
  <c r="M32" i="2"/>
  <c r="K32" i="2"/>
  <c r="J32" i="2"/>
  <c r="I32" i="2"/>
  <c r="H32" i="2"/>
  <c r="G32" i="2"/>
  <c r="E32" i="2"/>
  <c r="E300" i="86"/>
  <c r="BH23" i="3"/>
  <c r="BG23" i="3"/>
  <c r="BF23" i="3"/>
  <c r="BE23" i="3"/>
  <c r="BD23" i="3"/>
  <c r="BC23" i="3"/>
  <c r="BB23" i="3"/>
  <c r="BA23" i="3"/>
  <c r="AZ23" i="3"/>
  <c r="AY23" i="3"/>
  <c r="AX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G23" i="3"/>
  <c r="AH23" i="3"/>
  <c r="AF23" i="3"/>
  <c r="AE23" i="3"/>
  <c r="AD23" i="3"/>
  <c r="AC23" i="3"/>
  <c r="AB23" i="3"/>
  <c r="AA23" i="3"/>
  <c r="Z23" i="3"/>
  <c r="Y23" i="3"/>
  <c r="X23" i="3"/>
  <c r="W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92" i="2" l="1"/>
  <c r="A95" i="2"/>
  <c r="A94" i="2"/>
  <c r="A29" i="2"/>
  <c r="A31" i="2"/>
  <c r="W83" i="3"/>
  <c r="C83" i="3"/>
  <c r="A83" i="3"/>
  <c r="G7926" i="81"/>
  <c r="A20" i="3"/>
  <c r="W95" i="2"/>
  <c r="BI95" i="2" s="1"/>
  <c r="D541" i="86" s="1"/>
  <c r="D95" i="2"/>
  <c r="C541" i="86" s="1"/>
  <c r="W94" i="2"/>
  <c r="BI94" i="2" s="1"/>
  <c r="D94" i="2"/>
  <c r="C540" i="86" s="1"/>
  <c r="D93" i="2"/>
  <c r="BJ94" i="2" l="1"/>
  <c r="W93" i="2"/>
  <c r="F541" i="86"/>
  <c r="D540" i="86"/>
  <c r="F540" i="86" s="1"/>
  <c r="BJ95" i="2"/>
  <c r="E39" i="94" l="1"/>
  <c r="D83" i="3" s="1"/>
  <c r="C117" i="86" s="1"/>
  <c r="E22" i="94"/>
  <c r="D20" i="3" s="1"/>
  <c r="G7925" i="81" l="1"/>
  <c r="G7927" i="81" s="1"/>
  <c r="V20" i="3" s="1"/>
  <c r="C32" i="86"/>
  <c r="W84" i="3"/>
  <c r="W85" i="3"/>
  <c r="G7919" i="81" l="1"/>
  <c r="G7922" i="81"/>
  <c r="K39" i="94" l="1"/>
  <c r="D84" i="3" s="1"/>
  <c r="C118" i="86" s="1"/>
  <c r="K22" i="94"/>
  <c r="D21" i="3" s="1"/>
  <c r="C33" i="86" s="1"/>
  <c r="H39" i="94" l="1"/>
  <c r="G39" i="94"/>
  <c r="F39" i="94"/>
  <c r="F22" i="94"/>
  <c r="G22" i="94"/>
  <c r="H22" i="94"/>
  <c r="D22" i="3" l="1"/>
  <c r="C34" i="86" s="1"/>
  <c r="V85" i="3"/>
  <c r="D85" i="3"/>
  <c r="C119" i="86" s="1"/>
  <c r="A108" i="2" l="1"/>
  <c r="A107" i="2"/>
  <c r="A106" i="2"/>
  <c r="A105" i="2"/>
  <c r="A104" i="2"/>
  <c r="A103" i="2"/>
  <c r="A102" i="2"/>
  <c r="A101" i="2"/>
  <c r="A100" i="2"/>
  <c r="A99" i="2"/>
  <c r="A98" i="2"/>
  <c r="A97" i="2"/>
  <c r="L28" i="92" l="1"/>
  <c r="E712" i="86" l="1"/>
  <c r="E711" i="86"/>
  <c r="E700" i="86"/>
  <c r="E699" i="86"/>
  <c r="E698" i="86"/>
  <c r="E697" i="86"/>
  <c r="E696" i="86"/>
  <c r="E694" i="86"/>
  <c r="E693" i="86"/>
  <c r="E690" i="86"/>
  <c r="E688" i="86"/>
  <c r="E686" i="86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AZ149" i="2" l="1"/>
  <c r="AZ143" i="2"/>
  <c r="AZ136" i="2"/>
  <c r="AZ130" i="2"/>
  <c r="AZ127" i="2"/>
  <c r="AZ120" i="2"/>
  <c r="AZ114" i="2"/>
  <c r="AZ70" i="2"/>
  <c r="AZ53" i="2"/>
  <c r="AZ132" i="2" l="1"/>
  <c r="AZ145" i="2" s="1"/>
  <c r="AZ151" i="2" s="1"/>
  <c r="W129" i="2"/>
  <c r="N7890" i="81" l="1"/>
  <c r="K7906" i="81" l="1"/>
  <c r="K7903" i="81"/>
  <c r="K7902" i="81"/>
  <c r="K7901" i="81"/>
  <c r="K7895" i="81"/>
  <c r="C7882" i="81"/>
  <c r="C7889" i="81" l="1"/>
  <c r="L7882" i="81"/>
  <c r="F7885" i="81"/>
  <c r="L7885" i="81"/>
  <c r="F7883" i="81"/>
  <c r="F7888" i="81"/>
  <c r="F7887" i="81"/>
  <c r="L7887" i="81"/>
  <c r="L7883" i="81"/>
  <c r="K7883" i="81" s="1"/>
  <c r="B7889" i="81"/>
  <c r="J7889" i="81"/>
  <c r="B7887" i="81"/>
  <c r="K7889" i="81"/>
  <c r="J7882" i="81"/>
  <c r="L7888" i="81"/>
  <c r="K7907" i="81" s="1"/>
  <c r="E165" i="3"/>
  <c r="E164" i="3"/>
  <c r="E163" i="3"/>
  <c r="E162" i="3"/>
  <c r="E161" i="3"/>
  <c r="E160" i="3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F705" i="86"/>
  <c r="E705" i="86"/>
  <c r="G703" i="86"/>
  <c r="F715" i="86"/>
  <c r="E715" i="86"/>
  <c r="V128" i="3"/>
  <c r="D128" i="3"/>
  <c r="BD132" i="3"/>
  <c r="AD131" i="3"/>
  <c r="V136" i="3"/>
  <c r="D136" i="3"/>
  <c r="V137" i="3"/>
  <c r="D137" i="3"/>
  <c r="BC125" i="3"/>
  <c r="V125" i="3"/>
  <c r="D125" i="3"/>
  <c r="V117" i="3"/>
  <c r="D117" i="3"/>
  <c r="V116" i="3"/>
  <c r="D116" i="3"/>
  <c r="V114" i="3"/>
  <c r="W114" i="3"/>
  <c r="V107" i="3"/>
  <c r="W107" i="3"/>
  <c r="D107" i="3"/>
  <c r="V106" i="3"/>
  <c r="W106" i="3"/>
  <c r="D106" i="3"/>
  <c r="V105" i="3"/>
  <c r="W105" i="3"/>
  <c r="D105" i="3"/>
  <c r="V104" i="3"/>
  <c r="W104" i="3"/>
  <c r="D104" i="3"/>
  <c r="V98" i="3"/>
  <c r="W98" i="3"/>
  <c r="D98" i="3"/>
  <c r="V97" i="3"/>
  <c r="W97" i="3"/>
  <c r="V95" i="3"/>
  <c r="AA95" i="3"/>
  <c r="W95" i="3"/>
  <c r="BD93" i="3"/>
  <c r="V93" i="3"/>
  <c r="AA93" i="3"/>
  <c r="W93" i="3"/>
  <c r="D93" i="3"/>
  <c r="V92" i="3"/>
  <c r="W92" i="3"/>
  <c r="D92" i="3"/>
  <c r="V91" i="3"/>
  <c r="AA91" i="3"/>
  <c r="W91" i="3"/>
  <c r="V89" i="3"/>
  <c r="W89" i="3"/>
  <c r="V87" i="3"/>
  <c r="W87" i="3"/>
  <c r="W82" i="3"/>
  <c r="AA81" i="3"/>
  <c r="V81" i="3"/>
  <c r="W81" i="3"/>
  <c r="D81" i="3"/>
  <c r="V80" i="3"/>
  <c r="W80" i="3"/>
  <c r="D80" i="3"/>
  <c r="AD79" i="3"/>
  <c r="V79" i="3"/>
  <c r="W79" i="3"/>
  <c r="D79" i="3"/>
  <c r="V74" i="3"/>
  <c r="D74" i="3"/>
  <c r="V73" i="3"/>
  <c r="D73" i="3"/>
  <c r="V72" i="3"/>
  <c r="D72" i="3"/>
  <c r="D66" i="3"/>
  <c r="D65" i="3"/>
  <c r="V64" i="3"/>
  <c r="V60" i="3"/>
  <c r="V59" i="3"/>
  <c r="D59" i="3"/>
  <c r="V58" i="3"/>
  <c r="D58" i="3"/>
  <c r="V57" i="3"/>
  <c r="D57" i="3"/>
  <c r="V56" i="3"/>
  <c r="D56" i="3"/>
  <c r="V55" i="3"/>
  <c r="D55" i="3"/>
  <c r="V54" i="3"/>
  <c r="D54" i="3"/>
  <c r="V53" i="3"/>
  <c r="D53" i="3"/>
  <c r="V52" i="3"/>
  <c r="D52" i="3"/>
  <c r="V50" i="3"/>
  <c r="D50" i="3"/>
  <c r="D46" i="3"/>
  <c r="V45" i="3"/>
  <c r="D45" i="3"/>
  <c r="V44" i="3"/>
  <c r="D44" i="3"/>
  <c r="V38" i="3"/>
  <c r="D38" i="3"/>
  <c r="V37" i="3"/>
  <c r="V35" i="3"/>
  <c r="AA35" i="3"/>
  <c r="BD33" i="3"/>
  <c r="V33" i="3"/>
  <c r="AA33" i="3"/>
  <c r="D33" i="3"/>
  <c r="V32" i="3"/>
  <c r="D32" i="3"/>
  <c r="V31" i="3"/>
  <c r="AA31" i="3"/>
  <c r="V29" i="3"/>
  <c r="V27" i="3"/>
  <c r="V16" i="3"/>
  <c r="AA16" i="3"/>
  <c r="D16" i="3"/>
  <c r="V15" i="3"/>
  <c r="D15" i="3"/>
  <c r="V14" i="3"/>
  <c r="D14" i="3"/>
  <c r="AB161" i="2"/>
  <c r="AZ163" i="2"/>
  <c r="AH160" i="2"/>
  <c r="AB148" i="2"/>
  <c r="AB147" i="2"/>
  <c r="AD89" i="2"/>
  <c r="AA91" i="2"/>
  <c r="X82" i="2"/>
  <c r="AZ84" i="2"/>
  <c r="X80" i="2"/>
  <c r="W80" i="2"/>
  <c r="AZ60" i="2"/>
  <c r="AC48" i="2"/>
  <c r="AC47" i="2"/>
  <c r="AC46" i="2"/>
  <c r="AC37" i="2"/>
  <c r="AC36" i="2"/>
  <c r="Y14" i="2"/>
  <c r="Y11" i="2"/>
  <c r="Y8" i="2"/>
  <c r="AZ26" i="2" l="1"/>
  <c r="AZ86" i="2" s="1"/>
  <c r="AZ9" i="2"/>
  <c r="AZ15" i="2"/>
  <c r="E7889" i="81"/>
  <c r="D108" i="2" s="1"/>
  <c r="BC131" i="3"/>
  <c r="K7888" i="81"/>
  <c r="BC122" i="3"/>
  <c r="BC123" i="3"/>
  <c r="BC133" i="3"/>
  <c r="V108" i="3"/>
  <c r="V115" i="3"/>
  <c r="D122" i="3"/>
  <c r="V122" i="3"/>
  <c r="D123" i="3"/>
  <c r="V123" i="3"/>
  <c r="D133" i="3"/>
  <c r="V133" i="3"/>
  <c r="W131" i="3"/>
  <c r="AW23" i="3"/>
  <c r="AA131" i="3"/>
  <c r="D108" i="3"/>
  <c r="D115" i="3"/>
  <c r="D51" i="3"/>
  <c r="D60" i="3"/>
  <c r="D64" i="3"/>
  <c r="D71" i="3"/>
  <c r="V71" i="3"/>
  <c r="D69" i="3"/>
  <c r="V69" i="3"/>
  <c r="W108" i="3"/>
  <c r="D138" i="3"/>
  <c r="V138" i="3"/>
  <c r="W133" i="3"/>
  <c r="D131" i="3"/>
  <c r="V131" i="3"/>
  <c r="AA133" i="3"/>
  <c r="V46" i="3"/>
  <c r="V51" i="3"/>
  <c r="W118" i="2"/>
  <c r="C22" i="94"/>
  <c r="C39" i="94"/>
  <c r="BI3" i="3"/>
  <c r="D715" i="86"/>
  <c r="D705" i="86"/>
  <c r="E166" i="3"/>
  <c r="L27" i="92"/>
  <c r="BJ3" i="3"/>
  <c r="AZ158" i="2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X156" i="3"/>
  <c r="X172" i="3" s="1"/>
  <c r="X139" i="3"/>
  <c r="X157" i="3" s="1"/>
  <c r="X173" i="3" s="1"/>
  <c r="X134" i="3"/>
  <c r="X155" i="3" s="1"/>
  <c r="X171" i="3" s="1"/>
  <c r="X126" i="3"/>
  <c r="X154" i="3" s="1"/>
  <c r="X170" i="3" s="1"/>
  <c r="X118" i="3"/>
  <c r="X109" i="3"/>
  <c r="X75" i="3"/>
  <c r="X67" i="3"/>
  <c r="X61" i="3"/>
  <c r="X47" i="3"/>
  <c r="X17" i="3"/>
  <c r="X11" i="3"/>
  <c r="X5" i="3"/>
  <c r="D94" i="3"/>
  <c r="D95" i="3" s="1"/>
  <c r="D96" i="3"/>
  <c r="D97" i="3" s="1"/>
  <c r="AZ19" i="2" l="1"/>
  <c r="AZ87" i="2" s="1"/>
  <c r="AZ165" i="2" s="1"/>
  <c r="D39" i="94"/>
  <c r="D82" i="3" s="1"/>
  <c r="C116" i="86" s="1"/>
  <c r="D22" i="94"/>
  <c r="D19" i="3" s="1"/>
  <c r="X120" i="3"/>
  <c r="X153" i="3" s="1"/>
  <c r="X169" i="3" s="1"/>
  <c r="X77" i="3"/>
  <c r="X152" i="3" s="1"/>
  <c r="X168" i="3" s="1"/>
  <c r="D99" i="3"/>
  <c r="AF160" i="2"/>
  <c r="AE160" i="2"/>
  <c r="AD160" i="2"/>
  <c r="AD163" i="2" s="1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L80" i="2"/>
  <c r="S80" i="2"/>
  <c r="AH80" i="2"/>
  <c r="AF80" i="2"/>
  <c r="AE80" i="2"/>
  <c r="AD80" i="2"/>
  <c r="AC80" i="2"/>
  <c r="AB80" i="2"/>
  <c r="AA80" i="2"/>
  <c r="Z80" i="2"/>
  <c r="Y80" i="2"/>
  <c r="V80" i="2"/>
  <c r="U80" i="2"/>
  <c r="AZ59" i="1"/>
  <c r="X45" i="1"/>
  <c r="X59" i="1" s="1"/>
  <c r="D23" i="3" l="1"/>
  <c r="C31" i="86"/>
  <c r="X141" i="3"/>
  <c r="X149" i="3" s="1"/>
  <c r="X4" i="3" s="1"/>
  <c r="X158" i="3"/>
  <c r="X174" i="3" s="1"/>
  <c r="X40" i="1"/>
  <c r="X32" i="1"/>
  <c r="X21" i="1"/>
  <c r="X16" i="1"/>
  <c r="X10" i="1"/>
  <c r="X13" i="1" s="1"/>
  <c r="X5" i="1"/>
  <c r="AX29" i="2" l="1"/>
  <c r="AM31" i="2"/>
  <c r="AX31" i="2"/>
  <c r="AM30" i="2"/>
  <c r="AX30" i="2"/>
  <c r="AM29" i="2"/>
  <c r="X61" i="1"/>
  <c r="X63" i="1" s="1"/>
  <c r="X167" i="2" s="1"/>
  <c r="X198" i="2"/>
  <c r="X246" i="2" s="1"/>
  <c r="X189" i="2"/>
  <c r="X237" i="2" s="1"/>
  <c r="X185" i="2"/>
  <c r="X233" i="2" s="1"/>
  <c r="X181" i="2"/>
  <c r="X180" i="2"/>
  <c r="X149" i="2"/>
  <c r="X195" i="2" s="1"/>
  <c r="X243" i="2" s="1"/>
  <c r="X143" i="2"/>
  <c r="X136" i="2"/>
  <c r="X193" i="2" s="1"/>
  <c r="X241" i="2" s="1"/>
  <c r="X127" i="2"/>
  <c r="X120" i="2"/>
  <c r="X70" i="2"/>
  <c r="X53" i="2"/>
  <c r="X186" i="2" s="1"/>
  <c r="X234" i="2" s="1"/>
  <c r="X26" i="2"/>
  <c r="X184" i="2" s="1"/>
  <c r="X232" i="2" s="1"/>
  <c r="X15" i="2"/>
  <c r="X9" i="2"/>
  <c r="X178" i="2" s="1"/>
  <c r="AM28" i="2" l="1"/>
  <c r="AX28" i="2"/>
  <c r="AX32" i="2" s="1"/>
  <c r="AX86" i="2" s="1"/>
  <c r="AX87" i="2" s="1"/>
  <c r="AX165" i="2" s="1"/>
  <c r="X179" i="2"/>
  <c r="X182" i="2" s="1"/>
  <c r="X188" i="2"/>
  <c r="X236" i="2" s="1"/>
  <c r="X194" i="2"/>
  <c r="X242" i="2" s="1"/>
  <c r="X19" i="2"/>
  <c r="E653" i="86" l="1"/>
  <c r="E703" i="86" s="1"/>
  <c r="F654" i="86"/>
  <c r="BH198" i="2" l="1"/>
  <c r="BH246" i="2" s="1"/>
  <c r="BG198" i="2"/>
  <c r="BG246" i="2" s="1"/>
  <c r="BF198" i="2"/>
  <c r="BF246" i="2" s="1"/>
  <c r="BE198" i="2"/>
  <c r="BE246" i="2" s="1"/>
  <c r="BD198" i="2"/>
  <c r="BD246" i="2" s="1"/>
  <c r="BC198" i="2"/>
  <c r="BC246" i="2" s="1"/>
  <c r="BB198" i="2"/>
  <c r="BB246" i="2" s="1"/>
  <c r="BA198" i="2"/>
  <c r="BA246" i="2" s="1"/>
  <c r="AZ198" i="2"/>
  <c r="AZ246" i="2" s="1"/>
  <c r="AY198" i="2"/>
  <c r="AY246" i="2" s="1"/>
  <c r="AX198" i="2"/>
  <c r="AX246" i="2" s="1"/>
  <c r="AW198" i="2"/>
  <c r="AW246" i="2" s="1"/>
  <c r="AU198" i="2"/>
  <c r="AU246" i="2" s="1"/>
  <c r="AT198" i="2"/>
  <c r="AT246" i="2" s="1"/>
  <c r="AS198" i="2"/>
  <c r="AS246" i="2" s="1"/>
  <c r="AR198" i="2"/>
  <c r="AR246" i="2" s="1"/>
  <c r="AQ198" i="2"/>
  <c r="AQ246" i="2" s="1"/>
  <c r="AP198" i="2"/>
  <c r="AP246" i="2" s="1"/>
  <c r="AO198" i="2"/>
  <c r="AO246" i="2" s="1"/>
  <c r="AN198" i="2"/>
  <c r="AN246" i="2" s="1"/>
  <c r="AM198" i="2"/>
  <c r="AM246" i="2" s="1"/>
  <c r="AL198" i="2"/>
  <c r="AL246" i="2" s="1"/>
  <c r="AK198" i="2"/>
  <c r="AK246" i="2" s="1"/>
  <c r="AJ198" i="2"/>
  <c r="AJ246" i="2" s="1"/>
  <c r="AI198" i="2"/>
  <c r="AI246" i="2" s="1"/>
  <c r="AG198" i="2"/>
  <c r="AG246" i="2" s="1"/>
  <c r="AH198" i="2"/>
  <c r="AH246" i="2" s="1"/>
  <c r="AF198" i="2"/>
  <c r="AF246" i="2" s="1"/>
  <c r="AE198" i="2"/>
  <c r="AE246" i="2" s="1"/>
  <c r="AD198" i="2"/>
  <c r="AD246" i="2" s="1"/>
  <c r="AC198" i="2"/>
  <c r="AC246" i="2" s="1"/>
  <c r="AA198" i="2"/>
  <c r="AA246" i="2" s="1"/>
  <c r="Z198" i="2"/>
  <c r="Z246" i="2" s="1"/>
  <c r="Y198" i="2"/>
  <c r="Y246" i="2" s="1"/>
  <c r="W198" i="2"/>
  <c r="W246" i="2" s="1"/>
  <c r="V198" i="2"/>
  <c r="V246" i="2" s="1"/>
  <c r="U198" i="2"/>
  <c r="U246" i="2" s="1"/>
  <c r="T198" i="2"/>
  <c r="T246" i="2" s="1"/>
  <c r="S198" i="2"/>
  <c r="S246" i="2" s="1"/>
  <c r="R198" i="2"/>
  <c r="R246" i="2" s="1"/>
  <c r="Q198" i="2"/>
  <c r="Q246" i="2" s="1"/>
  <c r="P198" i="2"/>
  <c r="P246" i="2" s="1"/>
  <c r="O198" i="2"/>
  <c r="O246" i="2" s="1"/>
  <c r="N198" i="2"/>
  <c r="N246" i="2" s="1"/>
  <c r="M198" i="2"/>
  <c r="M246" i="2" s="1"/>
  <c r="L198" i="2"/>
  <c r="L246" i="2" s="1"/>
  <c r="K198" i="2"/>
  <c r="K246" i="2" s="1"/>
  <c r="J198" i="2"/>
  <c r="J246" i="2" s="1"/>
  <c r="I198" i="2"/>
  <c r="I246" i="2" s="1"/>
  <c r="H198" i="2"/>
  <c r="H246" i="2" s="1"/>
  <c r="F198" i="2"/>
  <c r="F246" i="2" s="1"/>
  <c r="E198" i="2"/>
  <c r="BH189" i="2"/>
  <c r="BH237" i="2" s="1"/>
  <c r="BG189" i="2"/>
  <c r="BG237" i="2" s="1"/>
  <c r="BF189" i="2"/>
  <c r="BF237" i="2" s="1"/>
  <c r="BE189" i="2"/>
  <c r="BE237" i="2" s="1"/>
  <c r="BD189" i="2"/>
  <c r="BD237" i="2" s="1"/>
  <c r="BC189" i="2"/>
  <c r="BC237" i="2" s="1"/>
  <c r="BB189" i="2"/>
  <c r="BB237" i="2" s="1"/>
  <c r="BA189" i="2"/>
  <c r="BA237" i="2" s="1"/>
  <c r="AZ189" i="2"/>
  <c r="AZ237" i="2" s="1"/>
  <c r="AY189" i="2"/>
  <c r="AY237" i="2" s="1"/>
  <c r="AX189" i="2"/>
  <c r="AX237" i="2" s="1"/>
  <c r="AW189" i="2"/>
  <c r="AW237" i="2" s="1"/>
  <c r="AV189" i="2"/>
  <c r="AV237" i="2" s="1"/>
  <c r="AU189" i="2"/>
  <c r="AU237" i="2" s="1"/>
  <c r="AT189" i="2"/>
  <c r="AT237" i="2" s="1"/>
  <c r="AS189" i="2"/>
  <c r="AS237" i="2" s="1"/>
  <c r="AR189" i="2"/>
  <c r="AR237" i="2" s="1"/>
  <c r="AQ189" i="2"/>
  <c r="AQ237" i="2" s="1"/>
  <c r="AP189" i="2"/>
  <c r="AP237" i="2" s="1"/>
  <c r="AO189" i="2"/>
  <c r="AO237" i="2" s="1"/>
  <c r="AN189" i="2"/>
  <c r="AN237" i="2" s="1"/>
  <c r="AM189" i="2"/>
  <c r="AM237" i="2" s="1"/>
  <c r="AL189" i="2"/>
  <c r="AL237" i="2" s="1"/>
  <c r="AK189" i="2"/>
  <c r="AK237" i="2" s="1"/>
  <c r="AJ189" i="2"/>
  <c r="AJ237" i="2" s="1"/>
  <c r="AI189" i="2"/>
  <c r="AI237" i="2" s="1"/>
  <c r="AG189" i="2"/>
  <c r="AG237" i="2" s="1"/>
  <c r="AH189" i="2"/>
  <c r="AH237" i="2" s="1"/>
  <c r="AF189" i="2"/>
  <c r="AF237" i="2" s="1"/>
  <c r="AE189" i="2"/>
  <c r="AE237" i="2" s="1"/>
  <c r="AD189" i="2"/>
  <c r="AD237" i="2" s="1"/>
  <c r="AC189" i="2"/>
  <c r="AC237" i="2" s="1"/>
  <c r="AB189" i="2"/>
  <c r="AB237" i="2" s="1"/>
  <c r="AA189" i="2"/>
  <c r="AA237" i="2" s="1"/>
  <c r="Z189" i="2"/>
  <c r="Z237" i="2" s="1"/>
  <c r="Y189" i="2"/>
  <c r="Y237" i="2" s="1"/>
  <c r="W189" i="2"/>
  <c r="W237" i="2" s="1"/>
  <c r="V189" i="2"/>
  <c r="V237" i="2" s="1"/>
  <c r="U189" i="2"/>
  <c r="U237" i="2" s="1"/>
  <c r="T189" i="2"/>
  <c r="T237" i="2" s="1"/>
  <c r="S189" i="2"/>
  <c r="S237" i="2" s="1"/>
  <c r="R189" i="2"/>
  <c r="R237" i="2" s="1"/>
  <c r="Q189" i="2"/>
  <c r="Q237" i="2" s="1"/>
  <c r="P189" i="2"/>
  <c r="P237" i="2" s="1"/>
  <c r="O189" i="2"/>
  <c r="O237" i="2" s="1"/>
  <c r="N189" i="2"/>
  <c r="N237" i="2" s="1"/>
  <c r="M189" i="2"/>
  <c r="M237" i="2" s="1"/>
  <c r="L189" i="2"/>
  <c r="L237" i="2" s="1"/>
  <c r="K189" i="2"/>
  <c r="K237" i="2" s="1"/>
  <c r="J189" i="2"/>
  <c r="J237" i="2" s="1"/>
  <c r="H189" i="2"/>
  <c r="H237" i="2" s="1"/>
  <c r="G189" i="2"/>
  <c r="G237" i="2" s="1"/>
  <c r="F189" i="2"/>
  <c r="F237" i="2" s="1"/>
  <c r="E189" i="2"/>
  <c r="E185" i="2"/>
  <c r="BH181" i="2"/>
  <c r="BH229" i="2" s="1"/>
  <c r="BG181" i="2"/>
  <c r="BG229" i="2" s="1"/>
  <c r="BF181" i="2"/>
  <c r="BF229" i="2" s="1"/>
  <c r="BE181" i="2"/>
  <c r="BE229" i="2" s="1"/>
  <c r="BD181" i="2"/>
  <c r="BD229" i="2" s="1"/>
  <c r="BC181" i="2"/>
  <c r="BC229" i="2" s="1"/>
  <c r="BB181" i="2"/>
  <c r="BB229" i="2" s="1"/>
  <c r="BA181" i="2"/>
  <c r="BA229" i="2" s="1"/>
  <c r="AZ181" i="2"/>
  <c r="AZ229" i="2" s="1"/>
  <c r="AY181" i="2"/>
  <c r="AY229" i="2" s="1"/>
  <c r="AX181" i="2"/>
  <c r="AX229" i="2" s="1"/>
  <c r="AW181" i="2"/>
  <c r="AW229" i="2" s="1"/>
  <c r="AV181" i="2"/>
  <c r="AV229" i="2" s="1"/>
  <c r="AU181" i="2"/>
  <c r="AU229" i="2" s="1"/>
  <c r="AT181" i="2"/>
  <c r="AT229" i="2" s="1"/>
  <c r="AS181" i="2"/>
  <c r="AS229" i="2" s="1"/>
  <c r="AR181" i="2"/>
  <c r="AR229" i="2" s="1"/>
  <c r="AQ181" i="2"/>
  <c r="AQ229" i="2" s="1"/>
  <c r="AP181" i="2"/>
  <c r="AP229" i="2" s="1"/>
  <c r="AO181" i="2"/>
  <c r="AO229" i="2" s="1"/>
  <c r="AN181" i="2"/>
  <c r="AN229" i="2" s="1"/>
  <c r="AM181" i="2"/>
  <c r="AM229" i="2" s="1"/>
  <c r="AL181" i="2"/>
  <c r="AL229" i="2" s="1"/>
  <c r="AK181" i="2"/>
  <c r="AK229" i="2" s="1"/>
  <c r="AJ181" i="2"/>
  <c r="AJ229" i="2" s="1"/>
  <c r="AI181" i="2"/>
  <c r="AI229" i="2" s="1"/>
  <c r="AG181" i="2"/>
  <c r="AG229" i="2" s="1"/>
  <c r="AH181" i="2"/>
  <c r="AH229" i="2" s="1"/>
  <c r="AF181" i="2"/>
  <c r="AF229" i="2" s="1"/>
  <c r="AE181" i="2"/>
  <c r="AE229" i="2" s="1"/>
  <c r="AD181" i="2"/>
  <c r="AD229" i="2" s="1"/>
  <c r="AC181" i="2"/>
  <c r="AC229" i="2" s="1"/>
  <c r="AB181" i="2"/>
  <c r="AB229" i="2" s="1"/>
  <c r="AA181" i="2"/>
  <c r="AA229" i="2" s="1"/>
  <c r="Z181" i="2"/>
  <c r="Z229" i="2" s="1"/>
  <c r="Y181" i="2"/>
  <c r="Y229" i="2" s="1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H181" i="2"/>
  <c r="G181" i="2"/>
  <c r="F181" i="2"/>
  <c r="E181" i="2"/>
  <c r="BH180" i="2"/>
  <c r="BH228" i="2" s="1"/>
  <c r="BG180" i="2"/>
  <c r="BG228" i="2" s="1"/>
  <c r="BF180" i="2"/>
  <c r="BF228" i="2" s="1"/>
  <c r="BE180" i="2"/>
  <c r="BE228" i="2" s="1"/>
  <c r="BD180" i="2"/>
  <c r="BD228" i="2" s="1"/>
  <c r="BC180" i="2"/>
  <c r="BC228" i="2" s="1"/>
  <c r="BB180" i="2"/>
  <c r="BB228" i="2" s="1"/>
  <c r="BA180" i="2"/>
  <c r="BA228" i="2" s="1"/>
  <c r="AY180" i="2"/>
  <c r="AY228" i="2" s="1"/>
  <c r="AX180" i="2"/>
  <c r="AX228" i="2" s="1"/>
  <c r="AW180" i="2"/>
  <c r="AW228" i="2" s="1"/>
  <c r="AV180" i="2"/>
  <c r="AV228" i="2" s="1"/>
  <c r="AU180" i="2"/>
  <c r="AU228" i="2" s="1"/>
  <c r="AT180" i="2"/>
  <c r="AT228" i="2" s="1"/>
  <c r="AS180" i="2"/>
  <c r="AS228" i="2" s="1"/>
  <c r="AR180" i="2"/>
  <c r="AR228" i="2" s="1"/>
  <c r="AQ180" i="2"/>
  <c r="AQ228" i="2" s="1"/>
  <c r="AP180" i="2"/>
  <c r="AP228" i="2" s="1"/>
  <c r="AO180" i="2"/>
  <c r="AO228" i="2" s="1"/>
  <c r="AN180" i="2"/>
  <c r="AN228" i="2" s="1"/>
  <c r="AM180" i="2"/>
  <c r="AM228" i="2" s="1"/>
  <c r="AL180" i="2"/>
  <c r="AL228" i="2" s="1"/>
  <c r="AK180" i="2"/>
  <c r="AK228" i="2" s="1"/>
  <c r="AJ180" i="2"/>
  <c r="AJ228" i="2" s="1"/>
  <c r="AI180" i="2"/>
  <c r="AI228" i="2" s="1"/>
  <c r="AG180" i="2"/>
  <c r="AG228" i="2" s="1"/>
  <c r="AH180" i="2"/>
  <c r="AH228" i="2" s="1"/>
  <c r="AF180" i="2"/>
  <c r="AF228" i="2" s="1"/>
  <c r="AE180" i="2"/>
  <c r="AE228" i="2" s="1"/>
  <c r="AD180" i="2"/>
  <c r="AD228" i="2" s="1"/>
  <c r="AC180" i="2"/>
  <c r="AC228" i="2" s="1"/>
  <c r="AB180" i="2"/>
  <c r="AB228" i="2" s="1"/>
  <c r="AA180" i="2"/>
  <c r="AA228" i="2" s="1"/>
  <c r="Z180" i="2"/>
  <c r="Z228" i="2" s="1"/>
  <c r="Y180" i="2"/>
  <c r="Y228" i="2" s="1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BI58" i="1"/>
  <c r="BJ58" i="1" l="1"/>
  <c r="D632" i="86"/>
  <c r="F632" i="86" l="1"/>
  <c r="C212" i="86"/>
  <c r="A158" i="2" l="1"/>
  <c r="F592" i="86"/>
  <c r="A132" i="3" l="1"/>
  <c r="D5" i="3" l="1"/>
  <c r="BH156" i="3" l="1"/>
  <c r="BH172" i="3" s="1"/>
  <c r="BG156" i="3"/>
  <c r="BG172" i="3" s="1"/>
  <c r="BF156" i="3"/>
  <c r="BF172" i="3" s="1"/>
  <c r="BE156" i="3"/>
  <c r="BE172" i="3" s="1"/>
  <c r="BD156" i="3"/>
  <c r="BD172" i="3" s="1"/>
  <c r="BC156" i="3"/>
  <c r="BC172" i="3" s="1"/>
  <c r="BB156" i="3"/>
  <c r="BB172" i="3" s="1"/>
  <c r="BA156" i="3"/>
  <c r="BA172" i="3" s="1"/>
  <c r="AZ156" i="3"/>
  <c r="AZ172" i="3" s="1"/>
  <c r="AY156" i="3"/>
  <c r="AY172" i="3" s="1"/>
  <c r="AX156" i="3"/>
  <c r="AX172" i="3" s="1"/>
  <c r="AW156" i="3"/>
  <c r="AW172" i="3" s="1"/>
  <c r="AV156" i="3"/>
  <c r="AV172" i="3" s="1"/>
  <c r="AU156" i="3"/>
  <c r="AU172" i="3" s="1"/>
  <c r="AT156" i="3"/>
  <c r="AT172" i="3" s="1"/>
  <c r="AS156" i="3"/>
  <c r="AS172" i="3" s="1"/>
  <c r="AR156" i="3"/>
  <c r="AR172" i="3" s="1"/>
  <c r="AQ156" i="3"/>
  <c r="AQ172" i="3" s="1"/>
  <c r="AP156" i="3"/>
  <c r="AP172" i="3" s="1"/>
  <c r="AO156" i="3"/>
  <c r="AO172" i="3" s="1"/>
  <c r="AN156" i="3"/>
  <c r="AN172" i="3" s="1"/>
  <c r="AM156" i="3"/>
  <c r="AM172" i="3" s="1"/>
  <c r="AL156" i="3"/>
  <c r="AL172" i="3" s="1"/>
  <c r="AK156" i="3"/>
  <c r="AK172" i="3" s="1"/>
  <c r="AJ156" i="3"/>
  <c r="AJ172" i="3" s="1"/>
  <c r="AI156" i="3"/>
  <c r="AI172" i="3" s="1"/>
  <c r="AG156" i="3"/>
  <c r="AG172" i="3" s="1"/>
  <c r="AH156" i="3"/>
  <c r="AH172" i="3" s="1"/>
  <c r="AF156" i="3"/>
  <c r="AF172" i="3" s="1"/>
  <c r="AE156" i="3"/>
  <c r="AE172" i="3" s="1"/>
  <c r="AD156" i="3"/>
  <c r="AD172" i="3" s="1"/>
  <c r="AC156" i="3"/>
  <c r="AC172" i="3" s="1"/>
  <c r="AB156" i="3"/>
  <c r="AB172" i="3" s="1"/>
  <c r="AA156" i="3"/>
  <c r="AA172" i="3" s="1"/>
  <c r="Z156" i="3"/>
  <c r="Z172" i="3" s="1"/>
  <c r="Y156" i="3"/>
  <c r="Y172" i="3" s="1"/>
  <c r="W156" i="3"/>
  <c r="W172" i="3" s="1"/>
  <c r="U156" i="3"/>
  <c r="U172" i="3" s="1"/>
  <c r="T156" i="3"/>
  <c r="T172" i="3" s="1"/>
  <c r="S156" i="3"/>
  <c r="S172" i="3" s="1"/>
  <c r="R156" i="3"/>
  <c r="R172" i="3" s="1"/>
  <c r="Q156" i="3"/>
  <c r="Q172" i="3" s="1"/>
  <c r="P156" i="3"/>
  <c r="P172" i="3" s="1"/>
  <c r="O156" i="3"/>
  <c r="O172" i="3" s="1"/>
  <c r="N156" i="3"/>
  <c r="N172" i="3" s="1"/>
  <c r="M156" i="3"/>
  <c r="M172" i="3" s="1"/>
  <c r="L156" i="3"/>
  <c r="L172" i="3" s="1"/>
  <c r="K156" i="3"/>
  <c r="K172" i="3" s="1"/>
  <c r="J156" i="3"/>
  <c r="J172" i="3" s="1"/>
  <c r="I156" i="3"/>
  <c r="I172" i="3" s="1"/>
  <c r="H156" i="3"/>
  <c r="H172" i="3" s="1"/>
  <c r="G156" i="3"/>
  <c r="G172" i="3" s="1"/>
  <c r="F156" i="3"/>
  <c r="F172" i="3" s="1"/>
  <c r="E156" i="3"/>
  <c r="E172" i="3" s="1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G5" i="3"/>
  <c r="AH5" i="3"/>
  <c r="AF5" i="3"/>
  <c r="AE5" i="3"/>
  <c r="AD5" i="3"/>
  <c r="AC5" i="3"/>
  <c r="AB5" i="3"/>
  <c r="AA5" i="3"/>
  <c r="Z5" i="3"/>
  <c r="Y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BH5" i="1"/>
  <c r="BH10" i="1"/>
  <c r="BH13" i="1" s="1"/>
  <c r="BH16" i="1"/>
  <c r="BH21" i="1"/>
  <c r="BH32" i="1"/>
  <c r="BH40" i="1"/>
  <c r="BH61" i="1" l="1"/>
  <c r="BH63" i="1" s="1"/>
  <c r="BH167" i="2" s="1"/>
  <c r="G7886" i="81" l="1"/>
  <c r="G7884" i="81"/>
  <c r="A112" i="2"/>
  <c r="A111" i="2"/>
  <c r="A110" i="2"/>
  <c r="S149" i="2" l="1"/>
  <c r="S195" i="2" s="1"/>
  <c r="S243" i="2" s="1"/>
  <c r="S143" i="2"/>
  <c r="S194" i="2" s="1"/>
  <c r="S242" i="2" s="1"/>
  <c r="S136" i="2"/>
  <c r="S193" i="2" s="1"/>
  <c r="S241" i="2" s="1"/>
  <c r="S130" i="2"/>
  <c r="S127" i="2"/>
  <c r="S120" i="2"/>
  <c r="S114" i="2"/>
  <c r="S191" i="2" s="1"/>
  <c r="S239" i="2" s="1"/>
  <c r="S9" i="2"/>
  <c r="S178" i="2" s="1"/>
  <c r="S132" i="2" l="1"/>
  <c r="C210" i="86"/>
  <c r="AV198" i="2"/>
  <c r="AV246" i="2" s="1"/>
  <c r="AF197" i="2"/>
  <c r="AF245" i="2" s="1"/>
  <c r="AE197" i="2"/>
  <c r="AE245" i="2" s="1"/>
  <c r="AB197" i="2"/>
  <c r="AB245" i="2" s="1"/>
  <c r="V197" i="2"/>
  <c r="V245" i="2" s="1"/>
  <c r="O197" i="2"/>
  <c r="O245" i="2" s="1"/>
  <c r="X129" i="2"/>
  <c r="X130" i="2" s="1"/>
  <c r="X132" i="2" s="1"/>
  <c r="T80" i="2"/>
  <c r="R80" i="2"/>
  <c r="Q80" i="2"/>
  <c r="O80" i="2"/>
  <c r="N80" i="2"/>
  <c r="K80" i="2"/>
  <c r="J80" i="2"/>
  <c r="H80" i="2"/>
  <c r="G80" i="2"/>
  <c r="L45" i="2"/>
  <c r="AZ180" i="2"/>
  <c r="BI180" i="2" l="1"/>
  <c r="AZ228" i="2"/>
  <c r="S145" i="2"/>
  <c r="S151" i="2" s="1"/>
  <c r="S192" i="2"/>
  <c r="S240" i="2" s="1"/>
  <c r="X192" i="2"/>
  <c r="X240" i="2" s="1"/>
  <c r="X145" i="2"/>
  <c r="X60" i="2"/>
  <c r="X187" i="2" s="1"/>
  <c r="X235" i="2" s="1"/>
  <c r="X84" i="2"/>
  <c r="X158" i="2"/>
  <c r="X196" i="2" s="1"/>
  <c r="X244" i="2" s="1"/>
  <c r="V75" i="3"/>
  <c r="X190" i="2" l="1"/>
  <c r="X238" i="2" s="1"/>
  <c r="X86" i="2"/>
  <c r="X87" i="2" s="1"/>
  <c r="V156" i="3" l="1"/>
  <c r="V172" i="3" s="1"/>
  <c r="BI156" i="3" l="1"/>
  <c r="BI172" i="3" s="1"/>
  <c r="AD197" i="2"/>
  <c r="AD245" i="2" s="1"/>
  <c r="Y197" i="2" l="1"/>
  <c r="Y245" i="2" s="1"/>
  <c r="BA197" i="2"/>
  <c r="BA245" i="2" s="1"/>
  <c r="X197" i="2" l="1"/>
  <c r="X245" i="2" s="1"/>
  <c r="X163" i="2"/>
  <c r="AN197" i="2" l="1"/>
  <c r="AN245" i="2" s="1"/>
  <c r="BE197" i="2"/>
  <c r="BE245" i="2" s="1"/>
  <c r="BG197" i="2"/>
  <c r="BG245" i="2" s="1"/>
  <c r="AX197" i="2"/>
  <c r="AX245" i="2" s="1"/>
  <c r="AT197" i="2"/>
  <c r="AT245" i="2" s="1"/>
  <c r="AW197" i="2"/>
  <c r="AW245" i="2" s="1"/>
  <c r="AZ197" i="2"/>
  <c r="AZ245" i="2" s="1"/>
  <c r="AV197" i="2"/>
  <c r="AV245" i="2" s="1"/>
  <c r="AO197" i="2"/>
  <c r="AO245" i="2" s="1"/>
  <c r="AS197" i="2"/>
  <c r="AS245" i="2" s="1"/>
  <c r="BH197" i="2"/>
  <c r="BH245" i="2" s="1"/>
  <c r="AY197" i="2"/>
  <c r="AY245" i="2" s="1"/>
  <c r="AU197" i="2"/>
  <c r="AU245" i="2" s="1"/>
  <c r="AK197" i="2" l="1"/>
  <c r="AK245" i="2" s="1"/>
  <c r="AJ197" i="2"/>
  <c r="AJ245" i="2" s="1"/>
  <c r="AG197" i="2"/>
  <c r="AG245" i="2" s="1"/>
  <c r="AH197" i="2"/>
  <c r="AH245" i="2" s="1"/>
  <c r="AA197" i="2"/>
  <c r="AA245" i="2" s="1"/>
  <c r="L197" i="2"/>
  <c r="L245" i="2" s="1"/>
  <c r="L67" i="2"/>
  <c r="L14" i="2"/>
  <c r="I12" i="2" l="1"/>
  <c r="I181" i="2" s="1"/>
  <c r="BI181" i="2" s="1"/>
  <c r="S74" i="2"/>
  <c r="S67" i="2"/>
  <c r="S45" i="2"/>
  <c r="S46" i="2"/>
  <c r="S47" i="2"/>
  <c r="S48" i="2"/>
  <c r="S49" i="2"/>
  <c r="S50" i="2"/>
  <c r="S51" i="2"/>
  <c r="S52" i="2"/>
  <c r="S34" i="2"/>
  <c r="S35" i="2"/>
  <c r="S36" i="2"/>
  <c r="S37" i="2"/>
  <c r="S38" i="2"/>
  <c r="S39" i="2"/>
  <c r="S40" i="2"/>
  <c r="S43" i="2"/>
  <c r="S41" i="2"/>
  <c r="S42" i="2"/>
  <c r="S25" i="2"/>
  <c r="S14" i="2"/>
  <c r="S11" i="2"/>
  <c r="S22" i="2" l="1"/>
  <c r="S15" i="2"/>
  <c r="S23" i="2"/>
  <c r="S53" i="2"/>
  <c r="S186" i="2" s="1"/>
  <c r="S234" i="2" s="1"/>
  <c r="S24" i="2"/>
  <c r="S59" i="2"/>
  <c r="S62" i="2"/>
  <c r="S64" i="2"/>
  <c r="S55" i="2"/>
  <c r="S56" i="2"/>
  <c r="S19" i="2" l="1"/>
  <c r="S179" i="2"/>
  <c r="S70" i="2"/>
  <c r="S188" i="2" s="1"/>
  <c r="S236" i="2" s="1"/>
  <c r="S26" i="2"/>
  <c r="S184" i="2" s="1"/>
  <c r="S232" i="2" s="1"/>
  <c r="S60" i="2"/>
  <c r="S187" i="2" s="1"/>
  <c r="S235" i="2" s="1"/>
  <c r="L64" i="2"/>
  <c r="L62" i="2"/>
  <c r="S73" i="2"/>
  <c r="S77" i="2"/>
  <c r="S81" i="2"/>
  <c r="S78" i="2"/>
  <c r="S83" i="2"/>
  <c r="S182" i="2" l="1"/>
  <c r="S84" i="2"/>
  <c r="S190" i="2" l="1"/>
  <c r="S238" i="2" s="1"/>
  <c r="R78" i="2" l="1"/>
  <c r="R77" i="2"/>
  <c r="Q197" i="2" l="1"/>
  <c r="Q245" i="2" s="1"/>
  <c r="Q79" i="2"/>
  <c r="O56" i="2"/>
  <c r="N197" i="2"/>
  <c r="N245" i="2" s="1"/>
  <c r="M80" i="2"/>
  <c r="M197" i="2"/>
  <c r="M245" i="2" s="1"/>
  <c r="K197" i="2"/>
  <c r="K245" i="2" s="1"/>
  <c r="J197" i="2"/>
  <c r="J245" i="2" s="1"/>
  <c r="J78" i="2"/>
  <c r="I197" i="2"/>
  <c r="I245" i="2" s="1"/>
  <c r="I139" i="2"/>
  <c r="N78" i="2" l="1"/>
  <c r="G161" i="2"/>
  <c r="G197" i="2"/>
  <c r="G245" i="2" s="1"/>
  <c r="F197" i="2"/>
  <c r="F245" i="2" s="1"/>
  <c r="G162" i="2" l="1"/>
  <c r="G198" i="2" s="1"/>
  <c r="E197" i="2"/>
  <c r="G246" i="2" l="1"/>
  <c r="I79" i="2"/>
  <c r="I63" i="2" l="1"/>
  <c r="I189" i="2" s="1"/>
  <c r="I237" i="2" l="1"/>
  <c r="BI189" i="2"/>
  <c r="I62" i="2"/>
  <c r="BF197" i="2" l="1"/>
  <c r="BF245" i="2" s="1"/>
  <c r="AQ197" i="2" l="1"/>
  <c r="AQ245" i="2" s="1"/>
  <c r="I80" i="2" l="1"/>
  <c r="AR197" i="2" l="1"/>
  <c r="AR245" i="2" s="1"/>
  <c r="Z197" i="2" l="1"/>
  <c r="Z245" i="2" s="1"/>
  <c r="P80" i="2" l="1"/>
  <c r="P197" i="2" l="1"/>
  <c r="P245" i="2" s="1"/>
  <c r="BD197" i="2" l="1"/>
  <c r="BD245" i="2" s="1"/>
  <c r="U79" i="2"/>
  <c r="U197" i="2" l="1"/>
  <c r="U245" i="2" s="1"/>
  <c r="T79" i="2" l="1"/>
  <c r="T197" i="2"/>
  <c r="T245" i="2" s="1"/>
  <c r="BB197" i="2" l="1"/>
  <c r="BB245" i="2" s="1"/>
  <c r="F7891" i="81" l="1"/>
  <c r="L42" i="2" l="1"/>
  <c r="L40" i="2" l="1"/>
  <c r="L46" i="2"/>
  <c r="L49" i="2"/>
  <c r="L59" i="2"/>
  <c r="L25" i="2"/>
  <c r="L39" i="2"/>
  <c r="L41" i="2"/>
  <c r="L48" i="2"/>
  <c r="L52" i="2"/>
  <c r="L55" i="2"/>
  <c r="L36" i="2"/>
  <c r="L34" i="2"/>
  <c r="L37" i="2"/>
  <c r="L43" i="2"/>
  <c r="L50" i="2"/>
  <c r="L35" i="2"/>
  <c r="L38" i="2"/>
  <c r="L47" i="2"/>
  <c r="L51" i="2"/>
  <c r="L56" i="2"/>
  <c r="L22" i="2" l="1"/>
  <c r="L24" i="2"/>
  <c r="L23" i="2"/>
  <c r="L73" i="2" l="1"/>
  <c r="L81" i="2" l="1"/>
  <c r="L83" i="2"/>
  <c r="L74" i="2"/>
  <c r="L78" i="2"/>
  <c r="L77" i="2"/>
  <c r="W197" i="2" l="1"/>
  <c r="W245" i="2" s="1"/>
  <c r="H197" i="2" l="1"/>
  <c r="H245" i="2" l="1"/>
  <c r="AC197" i="2"/>
  <c r="AC245" i="2" s="1"/>
  <c r="BC197" i="2"/>
  <c r="BC245" i="2" s="1"/>
  <c r="AP197" i="2" l="1"/>
  <c r="AP245" i="2" s="1"/>
  <c r="R197" i="2" l="1"/>
  <c r="R245" i="2" l="1"/>
  <c r="AL197" i="2"/>
  <c r="AL245" i="2" s="1"/>
  <c r="S158" i="2" l="1"/>
  <c r="S196" i="2" s="1"/>
  <c r="S244" i="2" s="1"/>
  <c r="S163" i="2" l="1"/>
  <c r="S197" i="2"/>
  <c r="AM197" i="2"/>
  <c r="AM245" i="2" s="1"/>
  <c r="S245" i="2" l="1"/>
  <c r="AB198" i="2"/>
  <c r="AB246" i="2" l="1"/>
  <c r="BI198" i="2"/>
  <c r="AI197" i="2"/>
  <c r="AI245" i="2" l="1"/>
  <c r="BI197" i="2"/>
  <c r="D40" i="3"/>
  <c r="D100" i="3"/>
  <c r="D42" i="3"/>
  <c r="D102" i="3"/>
  <c r="D43" i="3"/>
  <c r="D103" i="3"/>
  <c r="AW42" i="3" l="1"/>
  <c r="AW103" i="3"/>
  <c r="AW43" i="3"/>
  <c r="AW102" i="3"/>
  <c r="V43" i="3"/>
  <c r="V42" i="3"/>
  <c r="D101" i="3"/>
  <c r="D34" i="3"/>
  <c r="D35" i="3" s="1"/>
  <c r="D36" i="3"/>
  <c r="D37" i="3" s="1"/>
  <c r="AW101" i="3" l="1"/>
  <c r="AW100" i="3"/>
  <c r="V103" i="3"/>
  <c r="W103" i="3"/>
  <c r="V102" i="3"/>
  <c r="W102" i="3"/>
  <c r="D39" i="3"/>
  <c r="D41" i="3" s="1"/>
  <c r="AW40" i="3" l="1"/>
  <c r="AW41" i="3"/>
  <c r="V41" i="3"/>
  <c r="V40" i="3"/>
  <c r="G7921" i="81"/>
  <c r="G7923" i="81" s="1"/>
  <c r="V22" i="3" s="1"/>
  <c r="G7918" i="81"/>
  <c r="G7920" i="81" s="1"/>
  <c r="V21" i="3" s="1"/>
  <c r="V19" i="3" l="1"/>
  <c r="V83" i="3" s="1"/>
  <c r="W100" i="3"/>
  <c r="V100" i="3"/>
  <c r="V101" i="3"/>
  <c r="W101" i="3"/>
  <c r="A151" i="3"/>
  <c r="A152" i="3"/>
  <c r="A153" i="3"/>
  <c r="A154" i="3"/>
  <c r="A155" i="3"/>
  <c r="A156" i="3"/>
  <c r="A157" i="3"/>
  <c r="A158" i="3"/>
  <c r="BH139" i="3"/>
  <c r="BH157" i="3" s="1"/>
  <c r="BH173" i="3" s="1"/>
  <c r="BG139" i="3"/>
  <c r="BG157" i="3" s="1"/>
  <c r="BG173" i="3" s="1"/>
  <c r="BF139" i="3"/>
  <c r="BF157" i="3" s="1"/>
  <c r="BF173" i="3" s="1"/>
  <c r="BE139" i="3"/>
  <c r="BE157" i="3" s="1"/>
  <c r="BE173" i="3" s="1"/>
  <c r="BD139" i="3"/>
  <c r="BD157" i="3" s="1"/>
  <c r="BD173" i="3" s="1"/>
  <c r="BC139" i="3"/>
  <c r="BC157" i="3" s="1"/>
  <c r="BC173" i="3" s="1"/>
  <c r="BB139" i="3"/>
  <c r="BB157" i="3" s="1"/>
  <c r="BB173" i="3" s="1"/>
  <c r="BA139" i="3"/>
  <c r="BA157" i="3" s="1"/>
  <c r="BA173" i="3" s="1"/>
  <c r="AZ139" i="3"/>
  <c r="AZ157" i="3" s="1"/>
  <c r="AZ173" i="3" s="1"/>
  <c r="AY139" i="3"/>
  <c r="AY157" i="3" s="1"/>
  <c r="AY173" i="3" s="1"/>
  <c r="AX139" i="3"/>
  <c r="AX157" i="3" s="1"/>
  <c r="AX173" i="3" s="1"/>
  <c r="AW139" i="3"/>
  <c r="AW157" i="3" s="1"/>
  <c r="AW173" i="3" s="1"/>
  <c r="AV139" i="3"/>
  <c r="AV157" i="3" s="1"/>
  <c r="AV173" i="3" s="1"/>
  <c r="AU139" i="3"/>
  <c r="AU157" i="3" s="1"/>
  <c r="AU173" i="3" s="1"/>
  <c r="AT139" i="3"/>
  <c r="AT157" i="3" s="1"/>
  <c r="AT173" i="3" s="1"/>
  <c r="AS139" i="3"/>
  <c r="AS157" i="3" s="1"/>
  <c r="AS173" i="3" s="1"/>
  <c r="AR139" i="3"/>
  <c r="AR157" i="3" s="1"/>
  <c r="AR173" i="3" s="1"/>
  <c r="AQ139" i="3"/>
  <c r="AQ157" i="3" s="1"/>
  <c r="AQ173" i="3" s="1"/>
  <c r="AP139" i="3"/>
  <c r="AP157" i="3" s="1"/>
  <c r="AP173" i="3" s="1"/>
  <c r="AO139" i="3"/>
  <c r="AO157" i="3" s="1"/>
  <c r="AO173" i="3" s="1"/>
  <c r="AN139" i="3"/>
  <c r="AN157" i="3" s="1"/>
  <c r="AN173" i="3" s="1"/>
  <c r="AM139" i="3"/>
  <c r="AM157" i="3" s="1"/>
  <c r="AM173" i="3" s="1"/>
  <c r="AL139" i="3"/>
  <c r="AL157" i="3" s="1"/>
  <c r="AL173" i="3" s="1"/>
  <c r="AK139" i="3"/>
  <c r="AK157" i="3" s="1"/>
  <c r="AK173" i="3" s="1"/>
  <c r="AJ139" i="3"/>
  <c r="AJ157" i="3" s="1"/>
  <c r="AJ173" i="3" s="1"/>
  <c r="AI139" i="3"/>
  <c r="AI157" i="3" s="1"/>
  <c r="AI173" i="3" s="1"/>
  <c r="AG139" i="3"/>
  <c r="AG157" i="3" s="1"/>
  <c r="AG173" i="3" s="1"/>
  <c r="AH139" i="3"/>
  <c r="AH157" i="3" s="1"/>
  <c r="AH173" i="3" s="1"/>
  <c r="AF139" i="3"/>
  <c r="AF157" i="3" s="1"/>
  <c r="AF173" i="3" s="1"/>
  <c r="AE139" i="3"/>
  <c r="AE157" i="3" s="1"/>
  <c r="AE173" i="3" s="1"/>
  <c r="AD139" i="3"/>
  <c r="AD157" i="3" s="1"/>
  <c r="AD173" i="3" s="1"/>
  <c r="AC139" i="3"/>
  <c r="AC157" i="3" s="1"/>
  <c r="AC173" i="3" s="1"/>
  <c r="AB139" i="3"/>
  <c r="AB157" i="3" s="1"/>
  <c r="AB173" i="3" s="1"/>
  <c r="AA139" i="3"/>
  <c r="AA157" i="3" s="1"/>
  <c r="AA173" i="3" s="1"/>
  <c r="Z139" i="3"/>
  <c r="Z157" i="3" s="1"/>
  <c r="Z173" i="3" s="1"/>
  <c r="Y139" i="3"/>
  <c r="Y157" i="3" s="1"/>
  <c r="Y173" i="3" s="1"/>
  <c r="W139" i="3"/>
  <c r="W157" i="3" s="1"/>
  <c r="W173" i="3" s="1"/>
  <c r="V139" i="3"/>
  <c r="V157" i="3" s="1"/>
  <c r="V173" i="3" s="1"/>
  <c r="U139" i="3"/>
  <c r="U157" i="3" s="1"/>
  <c r="U173" i="3" s="1"/>
  <c r="T139" i="3"/>
  <c r="T157" i="3" s="1"/>
  <c r="T173" i="3" s="1"/>
  <c r="S139" i="3"/>
  <c r="S157" i="3" s="1"/>
  <c r="S173" i="3" s="1"/>
  <c r="R139" i="3"/>
  <c r="R157" i="3" s="1"/>
  <c r="R173" i="3" s="1"/>
  <c r="Q139" i="3"/>
  <c r="Q157" i="3" s="1"/>
  <c r="Q173" i="3" s="1"/>
  <c r="P139" i="3"/>
  <c r="P157" i="3" s="1"/>
  <c r="P173" i="3" s="1"/>
  <c r="O139" i="3"/>
  <c r="O157" i="3" s="1"/>
  <c r="O173" i="3" s="1"/>
  <c r="N139" i="3"/>
  <c r="N157" i="3" s="1"/>
  <c r="N173" i="3" s="1"/>
  <c r="M139" i="3"/>
  <c r="M157" i="3" s="1"/>
  <c r="M173" i="3" s="1"/>
  <c r="L139" i="3"/>
  <c r="L157" i="3" s="1"/>
  <c r="L173" i="3" s="1"/>
  <c r="K139" i="3"/>
  <c r="K157" i="3" s="1"/>
  <c r="K173" i="3" s="1"/>
  <c r="J139" i="3"/>
  <c r="J157" i="3" s="1"/>
  <c r="J173" i="3" s="1"/>
  <c r="I139" i="3"/>
  <c r="I157" i="3" s="1"/>
  <c r="I173" i="3" s="1"/>
  <c r="H139" i="3"/>
  <c r="H157" i="3" s="1"/>
  <c r="H173" i="3" s="1"/>
  <c r="G139" i="3"/>
  <c r="G157" i="3" s="1"/>
  <c r="G173" i="3" s="1"/>
  <c r="F139" i="3"/>
  <c r="F157" i="3" s="1"/>
  <c r="F173" i="3" s="1"/>
  <c r="BE134" i="3"/>
  <c r="BE155" i="3" s="1"/>
  <c r="BE171" i="3" s="1"/>
  <c r="AP134" i="3"/>
  <c r="AP155" i="3" s="1"/>
  <c r="AP171" i="3" s="1"/>
  <c r="AA134" i="3"/>
  <c r="AA155" i="3" s="1"/>
  <c r="AA171" i="3" s="1"/>
  <c r="BH134" i="3"/>
  <c r="BH155" i="3" s="1"/>
  <c r="BH171" i="3" s="1"/>
  <c r="BG134" i="3"/>
  <c r="BG155" i="3" s="1"/>
  <c r="BG171" i="3" s="1"/>
  <c r="BF134" i="3"/>
  <c r="BF155" i="3" s="1"/>
  <c r="BF171" i="3" s="1"/>
  <c r="BD134" i="3"/>
  <c r="BD155" i="3" s="1"/>
  <c r="BD171" i="3" s="1"/>
  <c r="BC134" i="3"/>
  <c r="BC155" i="3" s="1"/>
  <c r="BC171" i="3" s="1"/>
  <c r="BB134" i="3"/>
  <c r="BB155" i="3" s="1"/>
  <c r="BB171" i="3" s="1"/>
  <c r="BA134" i="3"/>
  <c r="BA155" i="3" s="1"/>
  <c r="BA171" i="3" s="1"/>
  <c r="AZ134" i="3"/>
  <c r="AZ155" i="3" s="1"/>
  <c r="AZ171" i="3" s="1"/>
  <c r="AY134" i="3"/>
  <c r="AY155" i="3" s="1"/>
  <c r="AY171" i="3" s="1"/>
  <c r="AX134" i="3"/>
  <c r="AX155" i="3" s="1"/>
  <c r="AX171" i="3" s="1"/>
  <c r="AW134" i="3"/>
  <c r="AW155" i="3" s="1"/>
  <c r="AW171" i="3" s="1"/>
  <c r="AU134" i="3"/>
  <c r="AU155" i="3" s="1"/>
  <c r="AU171" i="3" s="1"/>
  <c r="AT134" i="3"/>
  <c r="AT155" i="3" s="1"/>
  <c r="AT171" i="3" s="1"/>
  <c r="AS134" i="3"/>
  <c r="AS155" i="3" s="1"/>
  <c r="AS171" i="3" s="1"/>
  <c r="AR134" i="3"/>
  <c r="AR155" i="3" s="1"/>
  <c r="AR171" i="3" s="1"/>
  <c r="AQ134" i="3"/>
  <c r="AQ155" i="3" s="1"/>
  <c r="AQ171" i="3" s="1"/>
  <c r="AO134" i="3"/>
  <c r="AO155" i="3" s="1"/>
  <c r="AO171" i="3" s="1"/>
  <c r="AN134" i="3"/>
  <c r="AN155" i="3" s="1"/>
  <c r="AN171" i="3" s="1"/>
  <c r="AM134" i="3"/>
  <c r="AM155" i="3" s="1"/>
  <c r="AM171" i="3" s="1"/>
  <c r="AL134" i="3"/>
  <c r="AL155" i="3" s="1"/>
  <c r="AL171" i="3" s="1"/>
  <c r="AK134" i="3"/>
  <c r="AK155" i="3" s="1"/>
  <c r="AK171" i="3" s="1"/>
  <c r="AJ134" i="3"/>
  <c r="AJ155" i="3" s="1"/>
  <c r="AJ171" i="3" s="1"/>
  <c r="AI134" i="3"/>
  <c r="AI155" i="3" s="1"/>
  <c r="AI171" i="3" s="1"/>
  <c r="AG134" i="3"/>
  <c r="AG155" i="3" s="1"/>
  <c r="AG171" i="3" s="1"/>
  <c r="AH134" i="3"/>
  <c r="AH155" i="3" s="1"/>
  <c r="AH171" i="3" s="1"/>
  <c r="AF134" i="3"/>
  <c r="AF155" i="3" s="1"/>
  <c r="AF171" i="3" s="1"/>
  <c r="AE134" i="3"/>
  <c r="AE155" i="3" s="1"/>
  <c r="AE171" i="3" s="1"/>
  <c r="AD134" i="3"/>
  <c r="AD155" i="3" s="1"/>
  <c r="AD171" i="3" s="1"/>
  <c r="AC134" i="3"/>
  <c r="AC155" i="3" s="1"/>
  <c r="AC171" i="3" s="1"/>
  <c r="AB134" i="3"/>
  <c r="AB155" i="3" s="1"/>
  <c r="AB171" i="3" s="1"/>
  <c r="Z134" i="3"/>
  <c r="Z155" i="3" s="1"/>
  <c r="Z171" i="3" s="1"/>
  <c r="Y134" i="3"/>
  <c r="Y155" i="3" s="1"/>
  <c r="Y171" i="3" s="1"/>
  <c r="W134" i="3"/>
  <c r="W155" i="3" s="1"/>
  <c r="W171" i="3" s="1"/>
  <c r="V134" i="3"/>
  <c r="V155" i="3" s="1"/>
  <c r="V171" i="3" s="1"/>
  <c r="K134" i="3"/>
  <c r="K155" i="3" s="1"/>
  <c r="K171" i="3" s="1"/>
  <c r="G134" i="3"/>
  <c r="G155" i="3" s="1"/>
  <c r="G171" i="3" s="1"/>
  <c r="BH126" i="3"/>
  <c r="BH154" i="3" s="1"/>
  <c r="BH170" i="3" s="1"/>
  <c r="BG126" i="3"/>
  <c r="BG154" i="3" s="1"/>
  <c r="BG170" i="3" s="1"/>
  <c r="BF126" i="3"/>
  <c r="BF154" i="3" s="1"/>
  <c r="BF170" i="3" s="1"/>
  <c r="BE126" i="3"/>
  <c r="BE154" i="3" s="1"/>
  <c r="BE170" i="3" s="1"/>
  <c r="BD126" i="3"/>
  <c r="BD154" i="3" s="1"/>
  <c r="BD170" i="3" s="1"/>
  <c r="BC126" i="3"/>
  <c r="BC154" i="3" s="1"/>
  <c r="BC170" i="3" s="1"/>
  <c r="BB126" i="3"/>
  <c r="BB154" i="3" s="1"/>
  <c r="BB170" i="3" s="1"/>
  <c r="BA126" i="3"/>
  <c r="BA154" i="3" s="1"/>
  <c r="BA170" i="3" s="1"/>
  <c r="AZ126" i="3"/>
  <c r="AZ154" i="3" s="1"/>
  <c r="AZ170" i="3" s="1"/>
  <c r="AY126" i="3"/>
  <c r="AY154" i="3" s="1"/>
  <c r="AY170" i="3" s="1"/>
  <c r="AX126" i="3"/>
  <c r="AX154" i="3" s="1"/>
  <c r="AX170" i="3" s="1"/>
  <c r="AW126" i="3"/>
  <c r="AW154" i="3" s="1"/>
  <c r="AW170" i="3" s="1"/>
  <c r="AV126" i="3"/>
  <c r="AV154" i="3" s="1"/>
  <c r="AV170" i="3" s="1"/>
  <c r="AU126" i="3"/>
  <c r="AU154" i="3" s="1"/>
  <c r="AU170" i="3" s="1"/>
  <c r="AT126" i="3"/>
  <c r="AT154" i="3" s="1"/>
  <c r="AT170" i="3" s="1"/>
  <c r="AS126" i="3"/>
  <c r="AS154" i="3" s="1"/>
  <c r="AS170" i="3" s="1"/>
  <c r="AR126" i="3"/>
  <c r="AR154" i="3" s="1"/>
  <c r="AR170" i="3" s="1"/>
  <c r="AQ126" i="3"/>
  <c r="AQ154" i="3" s="1"/>
  <c r="AQ170" i="3" s="1"/>
  <c r="AP126" i="3"/>
  <c r="AP154" i="3" s="1"/>
  <c r="AP170" i="3" s="1"/>
  <c r="AO126" i="3"/>
  <c r="AO154" i="3" s="1"/>
  <c r="AO170" i="3" s="1"/>
  <c r="AN126" i="3"/>
  <c r="AN154" i="3" s="1"/>
  <c r="AN170" i="3" s="1"/>
  <c r="AM126" i="3"/>
  <c r="AM154" i="3" s="1"/>
  <c r="AM170" i="3" s="1"/>
  <c r="AL126" i="3"/>
  <c r="AL154" i="3" s="1"/>
  <c r="AL170" i="3" s="1"/>
  <c r="AK126" i="3"/>
  <c r="AK154" i="3" s="1"/>
  <c r="AK170" i="3" s="1"/>
  <c r="AJ126" i="3"/>
  <c r="AJ154" i="3" s="1"/>
  <c r="AJ170" i="3" s="1"/>
  <c r="AI126" i="3"/>
  <c r="AI154" i="3" s="1"/>
  <c r="AI170" i="3" s="1"/>
  <c r="AG126" i="3"/>
  <c r="AG154" i="3" s="1"/>
  <c r="AG170" i="3" s="1"/>
  <c r="AH126" i="3"/>
  <c r="AH154" i="3" s="1"/>
  <c r="AH170" i="3" s="1"/>
  <c r="AF126" i="3"/>
  <c r="AF154" i="3" s="1"/>
  <c r="AF170" i="3" s="1"/>
  <c r="AE126" i="3"/>
  <c r="AE154" i="3" s="1"/>
  <c r="AE170" i="3" s="1"/>
  <c r="AD126" i="3"/>
  <c r="AD154" i="3" s="1"/>
  <c r="AD170" i="3" s="1"/>
  <c r="AC126" i="3"/>
  <c r="AC154" i="3" s="1"/>
  <c r="AC170" i="3" s="1"/>
  <c r="AB126" i="3"/>
  <c r="AB154" i="3" s="1"/>
  <c r="AB170" i="3" s="1"/>
  <c r="AA126" i="3"/>
  <c r="AA154" i="3" s="1"/>
  <c r="AA170" i="3" s="1"/>
  <c r="Z126" i="3"/>
  <c r="Z154" i="3" s="1"/>
  <c r="Z170" i="3" s="1"/>
  <c r="Y126" i="3"/>
  <c r="Y154" i="3" s="1"/>
  <c r="Y170" i="3" s="1"/>
  <c r="W126" i="3"/>
  <c r="W154" i="3" s="1"/>
  <c r="W170" i="3" s="1"/>
  <c r="V126" i="3"/>
  <c r="V154" i="3" s="1"/>
  <c r="V170" i="3" s="1"/>
  <c r="U126" i="3"/>
  <c r="U154" i="3" s="1"/>
  <c r="U170" i="3" s="1"/>
  <c r="T126" i="3"/>
  <c r="T154" i="3" s="1"/>
  <c r="T170" i="3" s="1"/>
  <c r="S126" i="3"/>
  <c r="S154" i="3" s="1"/>
  <c r="S170" i="3" s="1"/>
  <c r="R126" i="3"/>
  <c r="R154" i="3" s="1"/>
  <c r="R170" i="3" s="1"/>
  <c r="Q126" i="3"/>
  <c r="Q154" i="3" s="1"/>
  <c r="Q170" i="3" s="1"/>
  <c r="P126" i="3"/>
  <c r="P154" i="3" s="1"/>
  <c r="P170" i="3" s="1"/>
  <c r="O126" i="3"/>
  <c r="O154" i="3" s="1"/>
  <c r="O170" i="3" s="1"/>
  <c r="N126" i="3"/>
  <c r="N154" i="3" s="1"/>
  <c r="N170" i="3" s="1"/>
  <c r="M126" i="3"/>
  <c r="M154" i="3" s="1"/>
  <c r="M170" i="3" s="1"/>
  <c r="L126" i="3"/>
  <c r="L154" i="3" s="1"/>
  <c r="L170" i="3" s="1"/>
  <c r="K126" i="3"/>
  <c r="K154" i="3" s="1"/>
  <c r="K170" i="3" s="1"/>
  <c r="J126" i="3"/>
  <c r="J154" i="3" s="1"/>
  <c r="J170" i="3" s="1"/>
  <c r="I126" i="3"/>
  <c r="I154" i="3" s="1"/>
  <c r="I170" i="3" s="1"/>
  <c r="H126" i="3"/>
  <c r="H154" i="3" s="1"/>
  <c r="H170" i="3" s="1"/>
  <c r="G126" i="3"/>
  <c r="G154" i="3" s="1"/>
  <c r="G170" i="3" s="1"/>
  <c r="F126" i="3"/>
  <c r="F154" i="3" s="1"/>
  <c r="F170" i="3" s="1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G118" i="3"/>
  <c r="AH118" i="3"/>
  <c r="AF118" i="3"/>
  <c r="AE118" i="3"/>
  <c r="AD118" i="3"/>
  <c r="AC118" i="3"/>
  <c r="AB118" i="3"/>
  <c r="AA118" i="3"/>
  <c r="Z118" i="3"/>
  <c r="Y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G109" i="3"/>
  <c r="AH109" i="3"/>
  <c r="AF109" i="3"/>
  <c r="AE109" i="3"/>
  <c r="AD109" i="3"/>
  <c r="AC109" i="3"/>
  <c r="AB109" i="3"/>
  <c r="AA109" i="3"/>
  <c r="Z109" i="3"/>
  <c r="Y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G75" i="3"/>
  <c r="AH75" i="3"/>
  <c r="AF75" i="3"/>
  <c r="AE75" i="3"/>
  <c r="AD75" i="3"/>
  <c r="AC75" i="3"/>
  <c r="AB75" i="3"/>
  <c r="AA75" i="3"/>
  <c r="Z75" i="3"/>
  <c r="Y75" i="3"/>
  <c r="W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G67" i="3"/>
  <c r="AH67" i="3"/>
  <c r="AF67" i="3"/>
  <c r="AE67" i="3"/>
  <c r="AD67" i="3"/>
  <c r="AC67" i="3"/>
  <c r="AB67" i="3"/>
  <c r="AA67" i="3"/>
  <c r="Z67" i="3"/>
  <c r="Y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G61" i="3"/>
  <c r="AH61" i="3"/>
  <c r="AF61" i="3"/>
  <c r="AE61" i="3"/>
  <c r="AD61" i="3"/>
  <c r="AC61" i="3"/>
  <c r="AB61" i="3"/>
  <c r="AA61" i="3"/>
  <c r="Z61" i="3"/>
  <c r="Y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G47" i="3"/>
  <c r="AH47" i="3"/>
  <c r="AF47" i="3"/>
  <c r="AE47" i="3"/>
  <c r="AD47" i="3"/>
  <c r="AC47" i="3"/>
  <c r="AB47" i="3"/>
  <c r="AA47" i="3"/>
  <c r="Z47" i="3"/>
  <c r="Y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G17" i="3"/>
  <c r="AH17" i="3"/>
  <c r="AF17" i="3"/>
  <c r="AE17" i="3"/>
  <c r="AD17" i="3"/>
  <c r="AC17" i="3"/>
  <c r="AB17" i="3"/>
  <c r="AA17" i="3"/>
  <c r="Z17" i="3"/>
  <c r="Y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G11" i="3"/>
  <c r="AH11" i="3"/>
  <c r="AF11" i="3"/>
  <c r="AE11" i="3"/>
  <c r="AD11" i="3"/>
  <c r="AC11" i="3"/>
  <c r="AB11" i="3"/>
  <c r="AA11" i="3"/>
  <c r="Z11" i="3"/>
  <c r="Y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BJ5" i="3"/>
  <c r="BI5" i="3"/>
  <c r="E5" i="3"/>
  <c r="F134" i="3"/>
  <c r="F155" i="3" s="1"/>
  <c r="F171" i="3" s="1"/>
  <c r="H134" i="3"/>
  <c r="H155" i="3" s="1"/>
  <c r="H171" i="3" s="1"/>
  <c r="I134" i="3"/>
  <c r="I155" i="3" s="1"/>
  <c r="I171" i="3" s="1"/>
  <c r="J134" i="3"/>
  <c r="J155" i="3" s="1"/>
  <c r="J171" i="3" s="1"/>
  <c r="L134" i="3"/>
  <c r="L155" i="3" s="1"/>
  <c r="L171" i="3" s="1"/>
  <c r="M134" i="3"/>
  <c r="M155" i="3" s="1"/>
  <c r="M171" i="3" s="1"/>
  <c r="N134" i="3"/>
  <c r="N155" i="3" s="1"/>
  <c r="N171" i="3" s="1"/>
  <c r="O134" i="3"/>
  <c r="O155" i="3" s="1"/>
  <c r="O171" i="3" s="1"/>
  <c r="P134" i="3"/>
  <c r="P155" i="3" s="1"/>
  <c r="P171" i="3" s="1"/>
  <c r="Q134" i="3"/>
  <c r="Q155" i="3" s="1"/>
  <c r="Q171" i="3" s="1"/>
  <c r="R134" i="3"/>
  <c r="R155" i="3" s="1"/>
  <c r="R171" i="3" s="1"/>
  <c r="S134" i="3"/>
  <c r="S155" i="3" s="1"/>
  <c r="S171" i="3" s="1"/>
  <c r="T134" i="3"/>
  <c r="T155" i="3" s="1"/>
  <c r="T171" i="3" s="1"/>
  <c r="U134" i="3"/>
  <c r="U155" i="3" s="1"/>
  <c r="U171" i="3" s="1"/>
  <c r="AD120" i="3" l="1"/>
  <c r="AD153" i="3" s="1"/>
  <c r="AD169" i="3" s="1"/>
  <c r="AS120" i="3"/>
  <c r="AS153" i="3" s="1"/>
  <c r="AS169" i="3" s="1"/>
  <c r="BH120" i="3"/>
  <c r="BH153" i="3" s="1"/>
  <c r="BH169" i="3" s="1"/>
  <c r="W109" i="3"/>
  <c r="W120" i="3" s="1"/>
  <c r="W153" i="3" s="1"/>
  <c r="W169" i="3" s="1"/>
  <c r="V84" i="3"/>
  <c r="V82" i="3" s="1"/>
  <c r="M120" i="3"/>
  <c r="M153" i="3" s="1"/>
  <c r="M169" i="3" s="1"/>
  <c r="L77" i="3"/>
  <c r="L152" i="3" s="1"/>
  <c r="L168" i="3" s="1"/>
  <c r="P77" i="3"/>
  <c r="P152" i="3" s="1"/>
  <c r="P168" i="3" s="1"/>
  <c r="AC77" i="3"/>
  <c r="AC152" i="3" s="1"/>
  <c r="AC168" i="3" s="1"/>
  <c r="AR77" i="3"/>
  <c r="AR152" i="3" s="1"/>
  <c r="AR168" i="3" s="1"/>
  <c r="AV77" i="3"/>
  <c r="AV152" i="3" s="1"/>
  <c r="AV168" i="3" s="1"/>
  <c r="H120" i="3"/>
  <c r="H153" i="3" s="1"/>
  <c r="H169" i="3" s="1"/>
  <c r="T120" i="3"/>
  <c r="T153" i="3" s="1"/>
  <c r="T169" i="3" s="1"/>
  <c r="I77" i="3"/>
  <c r="I152" i="3" s="1"/>
  <c r="I168" i="3" s="1"/>
  <c r="M77" i="3"/>
  <c r="M152" i="3" s="1"/>
  <c r="M168" i="3" s="1"/>
  <c r="Q77" i="3"/>
  <c r="Q152" i="3" s="1"/>
  <c r="Q168" i="3" s="1"/>
  <c r="U77" i="3"/>
  <c r="U152" i="3" s="1"/>
  <c r="U168" i="3" s="1"/>
  <c r="Z77" i="3"/>
  <c r="Z152" i="3" s="1"/>
  <c r="Z168" i="3" s="1"/>
  <c r="AD77" i="3"/>
  <c r="AD152" i="3" s="1"/>
  <c r="AD168" i="3" s="1"/>
  <c r="AH77" i="3"/>
  <c r="AH152" i="3" s="1"/>
  <c r="AH168" i="3" s="1"/>
  <c r="AK77" i="3"/>
  <c r="AK152" i="3" s="1"/>
  <c r="AK168" i="3" s="1"/>
  <c r="AO77" i="3"/>
  <c r="AO152" i="3" s="1"/>
  <c r="AO168" i="3" s="1"/>
  <c r="AS77" i="3"/>
  <c r="AS152" i="3" s="1"/>
  <c r="AS168" i="3" s="1"/>
  <c r="BA77" i="3"/>
  <c r="BA152" i="3" s="1"/>
  <c r="BA168" i="3" s="1"/>
  <c r="I120" i="3"/>
  <c r="I153" i="3" s="1"/>
  <c r="I169" i="3" s="1"/>
  <c r="Q120" i="3"/>
  <c r="Q153" i="3" s="1"/>
  <c r="Q169" i="3" s="1"/>
  <c r="U120" i="3"/>
  <c r="U153" i="3" s="1"/>
  <c r="U169" i="3" s="1"/>
  <c r="Z120" i="3"/>
  <c r="Z153" i="3" s="1"/>
  <c r="Z169" i="3" s="1"/>
  <c r="AH120" i="3"/>
  <c r="AH153" i="3" s="1"/>
  <c r="AH169" i="3" s="1"/>
  <c r="AK120" i="3"/>
  <c r="AK153" i="3" s="1"/>
  <c r="AK169" i="3" s="1"/>
  <c r="AO120" i="3"/>
  <c r="AO153" i="3" s="1"/>
  <c r="AO169" i="3" s="1"/>
  <c r="AW120" i="3"/>
  <c r="AW153" i="3" s="1"/>
  <c r="AW169" i="3" s="1"/>
  <c r="BA120" i="3"/>
  <c r="BA153" i="3" s="1"/>
  <c r="BA169" i="3" s="1"/>
  <c r="BD120" i="3"/>
  <c r="BD153" i="3" s="1"/>
  <c r="BD169" i="3" s="1"/>
  <c r="T77" i="3"/>
  <c r="T152" i="3" s="1"/>
  <c r="T168" i="3" s="1"/>
  <c r="AN77" i="3"/>
  <c r="AN152" i="3" s="1"/>
  <c r="AN168" i="3" s="1"/>
  <c r="BG77" i="3"/>
  <c r="BG152" i="3" s="1"/>
  <c r="BG168" i="3" s="1"/>
  <c r="L120" i="3"/>
  <c r="L153" i="3" s="1"/>
  <c r="L169" i="3" s="1"/>
  <c r="F120" i="3"/>
  <c r="F153" i="3" s="1"/>
  <c r="F169" i="3" s="1"/>
  <c r="J120" i="3"/>
  <c r="J153" i="3" s="1"/>
  <c r="J169" i="3" s="1"/>
  <c r="N120" i="3"/>
  <c r="N153" i="3" s="1"/>
  <c r="N169" i="3" s="1"/>
  <c r="R120" i="3"/>
  <c r="R153" i="3" s="1"/>
  <c r="R169" i="3" s="1"/>
  <c r="H77" i="3"/>
  <c r="H152" i="3" s="1"/>
  <c r="H168" i="3" s="1"/>
  <c r="Y77" i="3"/>
  <c r="Y152" i="3" s="1"/>
  <c r="Y168" i="3" s="1"/>
  <c r="AJ77" i="3"/>
  <c r="AJ152" i="3" s="1"/>
  <c r="AJ168" i="3" s="1"/>
  <c r="AZ77" i="3"/>
  <c r="AZ152" i="3" s="1"/>
  <c r="AZ168" i="3" s="1"/>
  <c r="P120" i="3"/>
  <c r="P153" i="3" s="1"/>
  <c r="P169" i="3" s="1"/>
  <c r="Y120" i="3"/>
  <c r="Y153" i="3" s="1"/>
  <c r="Y169" i="3" s="1"/>
  <c r="AC120" i="3"/>
  <c r="AC153" i="3" s="1"/>
  <c r="AC169" i="3" s="1"/>
  <c r="AJ120" i="3"/>
  <c r="AJ153" i="3" s="1"/>
  <c r="AJ169" i="3" s="1"/>
  <c r="AN120" i="3"/>
  <c r="AN153" i="3" s="1"/>
  <c r="AN169" i="3" s="1"/>
  <c r="AR120" i="3"/>
  <c r="AR153" i="3" s="1"/>
  <c r="AR169" i="3" s="1"/>
  <c r="AV120" i="3"/>
  <c r="AV153" i="3" s="1"/>
  <c r="AV169" i="3" s="1"/>
  <c r="AZ120" i="3"/>
  <c r="AZ153" i="3" s="1"/>
  <c r="AZ169" i="3" s="1"/>
  <c r="BG120" i="3"/>
  <c r="BG153" i="3" s="1"/>
  <c r="BG169" i="3" s="1"/>
  <c r="AA120" i="3"/>
  <c r="AA153" i="3" s="1"/>
  <c r="AA169" i="3" s="1"/>
  <c r="AE120" i="3"/>
  <c r="AE153" i="3" s="1"/>
  <c r="AE169" i="3" s="1"/>
  <c r="AG120" i="3"/>
  <c r="AG153" i="3" s="1"/>
  <c r="AG169" i="3" s="1"/>
  <c r="AL120" i="3"/>
  <c r="AL153" i="3" s="1"/>
  <c r="AL169" i="3" s="1"/>
  <c r="AP120" i="3"/>
  <c r="AP153" i="3" s="1"/>
  <c r="AP169" i="3" s="1"/>
  <c r="AT120" i="3"/>
  <c r="AT153" i="3" s="1"/>
  <c r="AT169" i="3" s="1"/>
  <c r="AX120" i="3"/>
  <c r="AX153" i="3" s="1"/>
  <c r="AX169" i="3" s="1"/>
  <c r="BB120" i="3"/>
  <c r="BB153" i="3" s="1"/>
  <c r="BB169" i="3" s="1"/>
  <c r="BE120" i="3"/>
  <c r="BE153" i="3" s="1"/>
  <c r="BE169" i="3" s="1"/>
  <c r="J77" i="3"/>
  <c r="J152" i="3" s="1"/>
  <c r="J168" i="3" s="1"/>
  <c r="R77" i="3"/>
  <c r="R152" i="3" s="1"/>
  <c r="R168" i="3" s="1"/>
  <c r="AA77" i="3"/>
  <c r="AA152" i="3" s="1"/>
  <c r="AA168" i="3" s="1"/>
  <c r="AL77" i="3"/>
  <c r="AL152" i="3" s="1"/>
  <c r="AL168" i="3" s="1"/>
  <c r="AT77" i="3"/>
  <c r="AT152" i="3" s="1"/>
  <c r="AT168" i="3" s="1"/>
  <c r="BB77" i="3"/>
  <c r="BB152" i="3" s="1"/>
  <c r="BB168" i="3" s="1"/>
  <c r="K77" i="3"/>
  <c r="K152" i="3" s="1"/>
  <c r="K168" i="3" s="1"/>
  <c r="W77" i="3"/>
  <c r="W152" i="3" s="1"/>
  <c r="W168" i="3" s="1"/>
  <c r="AF77" i="3"/>
  <c r="AF152" i="3" s="1"/>
  <c r="AF168" i="3" s="1"/>
  <c r="AM77" i="3"/>
  <c r="AM152" i="3" s="1"/>
  <c r="AM168" i="3" s="1"/>
  <c r="AY77" i="3"/>
  <c r="AY152" i="3" s="1"/>
  <c r="AY168" i="3" s="1"/>
  <c r="BF77" i="3"/>
  <c r="BF152" i="3" s="1"/>
  <c r="BF168" i="3" s="1"/>
  <c r="G120" i="3"/>
  <c r="G153" i="3" s="1"/>
  <c r="G169" i="3" s="1"/>
  <c r="K120" i="3"/>
  <c r="K153" i="3" s="1"/>
  <c r="K169" i="3" s="1"/>
  <c r="S120" i="3"/>
  <c r="S153" i="3" s="1"/>
  <c r="S169" i="3" s="1"/>
  <c r="AB120" i="3"/>
  <c r="AB153" i="3" s="1"/>
  <c r="AB169" i="3" s="1"/>
  <c r="AI120" i="3"/>
  <c r="AI153" i="3" s="1"/>
  <c r="AI169" i="3" s="1"/>
  <c r="AQ120" i="3"/>
  <c r="AQ153" i="3" s="1"/>
  <c r="AQ169" i="3" s="1"/>
  <c r="AY120" i="3"/>
  <c r="AY153" i="3" s="1"/>
  <c r="AY169" i="3" s="1"/>
  <c r="BC120" i="3"/>
  <c r="BC153" i="3" s="1"/>
  <c r="BC169" i="3" s="1"/>
  <c r="BD77" i="3"/>
  <c r="BD152" i="3" s="1"/>
  <c r="BD168" i="3" s="1"/>
  <c r="BH77" i="3"/>
  <c r="BH152" i="3" s="1"/>
  <c r="BH168" i="3" s="1"/>
  <c r="F77" i="3"/>
  <c r="F152" i="3" s="1"/>
  <c r="F168" i="3" s="1"/>
  <c r="N77" i="3"/>
  <c r="N152" i="3" s="1"/>
  <c r="N168" i="3" s="1"/>
  <c r="AE77" i="3"/>
  <c r="AE152" i="3" s="1"/>
  <c r="AE168" i="3" s="1"/>
  <c r="AG77" i="3"/>
  <c r="AG152" i="3" s="1"/>
  <c r="AG168" i="3" s="1"/>
  <c r="AP77" i="3"/>
  <c r="AP152" i="3" s="1"/>
  <c r="AP168" i="3" s="1"/>
  <c r="AX77" i="3"/>
  <c r="AX152" i="3" s="1"/>
  <c r="AX168" i="3" s="1"/>
  <c r="BE77" i="3"/>
  <c r="BE152" i="3" s="1"/>
  <c r="BE168" i="3" s="1"/>
  <c r="G77" i="3"/>
  <c r="G152" i="3" s="1"/>
  <c r="G168" i="3" s="1"/>
  <c r="O77" i="3"/>
  <c r="O152" i="3" s="1"/>
  <c r="O168" i="3" s="1"/>
  <c r="S77" i="3"/>
  <c r="S152" i="3" s="1"/>
  <c r="S168" i="3" s="1"/>
  <c r="AB77" i="3"/>
  <c r="AB152" i="3" s="1"/>
  <c r="AB168" i="3" s="1"/>
  <c r="AI77" i="3"/>
  <c r="AI152" i="3" s="1"/>
  <c r="AI168" i="3" s="1"/>
  <c r="AQ77" i="3"/>
  <c r="AQ152" i="3" s="1"/>
  <c r="AQ168" i="3" s="1"/>
  <c r="AU77" i="3"/>
  <c r="AU152" i="3" s="1"/>
  <c r="AU168" i="3" s="1"/>
  <c r="BC77" i="3"/>
  <c r="BC152" i="3" s="1"/>
  <c r="BC168" i="3" s="1"/>
  <c r="O120" i="3"/>
  <c r="O153" i="3" s="1"/>
  <c r="O169" i="3" s="1"/>
  <c r="AF120" i="3"/>
  <c r="AF153" i="3" s="1"/>
  <c r="AF169" i="3" s="1"/>
  <c r="AM120" i="3"/>
  <c r="AM153" i="3" s="1"/>
  <c r="AM169" i="3" s="1"/>
  <c r="AU120" i="3"/>
  <c r="AU153" i="3" s="1"/>
  <c r="AU169" i="3" s="1"/>
  <c r="BF120" i="3"/>
  <c r="BF153" i="3" s="1"/>
  <c r="BF169" i="3" s="1"/>
  <c r="BI162" i="2"/>
  <c r="BI161" i="2"/>
  <c r="BI160" i="2"/>
  <c r="BI157" i="2"/>
  <c r="BI148" i="2"/>
  <c r="BI147" i="2"/>
  <c r="BI142" i="2"/>
  <c r="BI141" i="2"/>
  <c r="BI140" i="2"/>
  <c r="BI139" i="2"/>
  <c r="BI138" i="2"/>
  <c r="BI135" i="2"/>
  <c r="BI134" i="2"/>
  <c r="BI129" i="2"/>
  <c r="BI130" i="2" s="1"/>
  <c r="BI126" i="2"/>
  <c r="BI125" i="2"/>
  <c r="BI124" i="2"/>
  <c r="BJ124" i="2" s="1"/>
  <c r="BI123" i="2"/>
  <c r="BI122" i="2"/>
  <c r="BI119" i="2"/>
  <c r="BJ119" i="2" s="1"/>
  <c r="BI117" i="2"/>
  <c r="BJ117" i="2" s="1"/>
  <c r="BI116" i="2"/>
  <c r="BI113" i="2"/>
  <c r="BJ113" i="2" s="1"/>
  <c r="BI83" i="2"/>
  <c r="BI82" i="2"/>
  <c r="BI81" i="2"/>
  <c r="BI80" i="2"/>
  <c r="BI79" i="2"/>
  <c r="BI78" i="2"/>
  <c r="BI77" i="2"/>
  <c r="BI76" i="2"/>
  <c r="BI75" i="2"/>
  <c r="BI74" i="2"/>
  <c r="BI73" i="2"/>
  <c r="BI69" i="2"/>
  <c r="BI68" i="2"/>
  <c r="BI67" i="2"/>
  <c r="BI66" i="2"/>
  <c r="BI65" i="2"/>
  <c r="BI64" i="2"/>
  <c r="BI63" i="2"/>
  <c r="BI62" i="2"/>
  <c r="BI59" i="2"/>
  <c r="D319" i="86" s="1"/>
  <c r="BI58" i="2"/>
  <c r="D323" i="86" s="1"/>
  <c r="BI57" i="2"/>
  <c r="BI56" i="2"/>
  <c r="D321" i="86" s="1"/>
  <c r="BI55" i="2"/>
  <c r="D320" i="86" s="1"/>
  <c r="BI52" i="2"/>
  <c r="D389" i="86" s="1"/>
  <c r="BI51" i="2"/>
  <c r="BI50" i="2"/>
  <c r="BI49" i="2"/>
  <c r="BI48" i="2"/>
  <c r="BI47" i="2"/>
  <c r="BI46" i="2"/>
  <c r="BI45" i="2"/>
  <c r="BI43" i="2"/>
  <c r="BI42" i="2"/>
  <c r="BI41" i="2"/>
  <c r="BI40" i="2"/>
  <c r="BI39" i="2"/>
  <c r="BI38" i="2"/>
  <c r="BI37" i="2"/>
  <c r="BI36" i="2"/>
  <c r="BI35" i="2"/>
  <c r="BI34" i="2"/>
  <c r="BI25" i="2"/>
  <c r="BI24" i="2"/>
  <c r="BI23" i="2"/>
  <c r="BI22" i="2"/>
  <c r="BI17" i="2"/>
  <c r="BI14" i="2"/>
  <c r="BI13" i="2"/>
  <c r="BJ13" i="2" s="1"/>
  <c r="BI12" i="2"/>
  <c r="BI11" i="2"/>
  <c r="BH163" i="2"/>
  <c r="BG163" i="2"/>
  <c r="BF163" i="2"/>
  <c r="BE163" i="2"/>
  <c r="BD163" i="2"/>
  <c r="BC163" i="2"/>
  <c r="BB163" i="2"/>
  <c r="BA163" i="2"/>
  <c r="AY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G163" i="2"/>
  <c r="AH163" i="2"/>
  <c r="AF163" i="2"/>
  <c r="AE163" i="2"/>
  <c r="AC163" i="2"/>
  <c r="AB163" i="2"/>
  <c r="AA163" i="2"/>
  <c r="Z163" i="2"/>
  <c r="Y163" i="2"/>
  <c r="W163" i="2"/>
  <c r="V163" i="2"/>
  <c r="U163" i="2"/>
  <c r="T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BH158" i="2"/>
  <c r="BH196" i="2" s="1"/>
  <c r="BH244" i="2" s="1"/>
  <c r="BG158" i="2"/>
  <c r="BG196" i="2" s="1"/>
  <c r="BG244" i="2" s="1"/>
  <c r="BF158" i="2"/>
  <c r="BF196" i="2" s="1"/>
  <c r="BF244" i="2" s="1"/>
  <c r="BE158" i="2"/>
  <c r="BE196" i="2" s="1"/>
  <c r="BE244" i="2" s="1"/>
  <c r="BD158" i="2"/>
  <c r="BD196" i="2" s="1"/>
  <c r="BD244" i="2" s="1"/>
  <c r="BC158" i="2"/>
  <c r="BC196" i="2" s="1"/>
  <c r="BC244" i="2" s="1"/>
  <c r="BB158" i="2"/>
  <c r="BB196" i="2" s="1"/>
  <c r="BB244" i="2" s="1"/>
  <c r="BA158" i="2"/>
  <c r="BA196" i="2" s="1"/>
  <c r="BA244" i="2" s="1"/>
  <c r="AZ196" i="2"/>
  <c r="AZ244" i="2" s="1"/>
  <c r="AY158" i="2"/>
  <c r="AY196" i="2" s="1"/>
  <c r="AY244" i="2" s="1"/>
  <c r="AX196" i="2"/>
  <c r="AX244" i="2" s="1"/>
  <c r="AW158" i="2"/>
  <c r="AW196" i="2" s="1"/>
  <c r="AW244" i="2" s="1"/>
  <c r="AV158" i="2"/>
  <c r="AV196" i="2" s="1"/>
  <c r="AV244" i="2" s="1"/>
  <c r="AU158" i="2"/>
  <c r="AU196" i="2" s="1"/>
  <c r="AU244" i="2" s="1"/>
  <c r="AT158" i="2"/>
  <c r="AT196" i="2" s="1"/>
  <c r="AT244" i="2" s="1"/>
  <c r="AS158" i="2"/>
  <c r="AS196" i="2" s="1"/>
  <c r="AS244" i="2" s="1"/>
  <c r="AR158" i="2"/>
  <c r="AR196" i="2" s="1"/>
  <c r="AR244" i="2" s="1"/>
  <c r="AQ158" i="2"/>
  <c r="AQ196" i="2" s="1"/>
  <c r="AQ244" i="2" s="1"/>
  <c r="AP158" i="2"/>
  <c r="AP196" i="2" s="1"/>
  <c r="AP244" i="2" s="1"/>
  <c r="AO158" i="2"/>
  <c r="AO196" i="2" s="1"/>
  <c r="AO244" i="2" s="1"/>
  <c r="AN158" i="2"/>
  <c r="AN196" i="2" s="1"/>
  <c r="AN244" i="2" s="1"/>
  <c r="AM158" i="2"/>
  <c r="AM196" i="2" s="1"/>
  <c r="AM244" i="2" s="1"/>
  <c r="AL158" i="2"/>
  <c r="AL196" i="2" s="1"/>
  <c r="AL244" i="2" s="1"/>
  <c r="AK158" i="2"/>
  <c r="AK196" i="2" s="1"/>
  <c r="AK244" i="2" s="1"/>
  <c r="AJ158" i="2"/>
  <c r="AJ196" i="2" s="1"/>
  <c r="AJ244" i="2" s="1"/>
  <c r="AI158" i="2"/>
  <c r="AI196" i="2" s="1"/>
  <c r="AI244" i="2" s="1"/>
  <c r="AG158" i="2"/>
  <c r="AG196" i="2" s="1"/>
  <c r="AG244" i="2" s="1"/>
  <c r="AH158" i="2"/>
  <c r="AH196" i="2" s="1"/>
  <c r="AH244" i="2" s="1"/>
  <c r="AF158" i="2"/>
  <c r="AF196" i="2" s="1"/>
  <c r="AF244" i="2" s="1"/>
  <c r="AE158" i="2"/>
  <c r="AE196" i="2" s="1"/>
  <c r="AE244" i="2" s="1"/>
  <c r="AD158" i="2"/>
  <c r="AC158" i="2"/>
  <c r="AC196" i="2" s="1"/>
  <c r="AC244" i="2" s="1"/>
  <c r="AB158" i="2"/>
  <c r="AB196" i="2" s="1"/>
  <c r="AB244" i="2" s="1"/>
  <c r="AA158" i="2"/>
  <c r="AA196" i="2" s="1"/>
  <c r="AA244" i="2" s="1"/>
  <c r="Z158" i="2"/>
  <c r="Z196" i="2" s="1"/>
  <c r="Z244" i="2" s="1"/>
  <c r="Y158" i="2"/>
  <c r="Y196" i="2" s="1"/>
  <c r="Y244" i="2" s="1"/>
  <c r="W158" i="2"/>
  <c r="W196" i="2" s="1"/>
  <c r="W244" i="2" s="1"/>
  <c r="V158" i="2"/>
  <c r="V196" i="2" s="1"/>
  <c r="V244" i="2" s="1"/>
  <c r="U158" i="2"/>
  <c r="U196" i="2" s="1"/>
  <c r="U244" i="2" s="1"/>
  <c r="T158" i="2"/>
  <c r="T196" i="2" s="1"/>
  <c r="T244" i="2" s="1"/>
  <c r="R158" i="2"/>
  <c r="R196" i="2" s="1"/>
  <c r="R244" i="2" s="1"/>
  <c r="Q158" i="2"/>
  <c r="Q196" i="2" s="1"/>
  <c r="Q244" i="2" s="1"/>
  <c r="P158" i="2"/>
  <c r="P196" i="2" s="1"/>
  <c r="P244" i="2" s="1"/>
  <c r="O158" i="2"/>
  <c r="O196" i="2" s="1"/>
  <c r="O244" i="2" s="1"/>
  <c r="N158" i="2"/>
  <c r="N196" i="2" s="1"/>
  <c r="N244" i="2" s="1"/>
  <c r="M158" i="2"/>
  <c r="M196" i="2" s="1"/>
  <c r="M244" i="2" s="1"/>
  <c r="L158" i="2"/>
  <c r="L196" i="2" s="1"/>
  <c r="L244" i="2" s="1"/>
  <c r="K158" i="2"/>
  <c r="K196" i="2" s="1"/>
  <c r="K244" i="2" s="1"/>
  <c r="J158" i="2"/>
  <c r="J196" i="2" s="1"/>
  <c r="J244" i="2" s="1"/>
  <c r="H158" i="2"/>
  <c r="H196" i="2" s="1"/>
  <c r="H244" i="2" s="1"/>
  <c r="G158" i="2"/>
  <c r="G196" i="2" s="1"/>
  <c r="G244" i="2" s="1"/>
  <c r="F196" i="2"/>
  <c r="F244" i="2" s="1"/>
  <c r="BH149" i="2"/>
  <c r="BH195" i="2" s="1"/>
  <c r="BH243" i="2" s="1"/>
  <c r="BG149" i="2"/>
  <c r="BG195" i="2" s="1"/>
  <c r="BG243" i="2" s="1"/>
  <c r="BF149" i="2"/>
  <c r="BF195" i="2" s="1"/>
  <c r="BF243" i="2" s="1"/>
  <c r="BE149" i="2"/>
  <c r="BE195" i="2" s="1"/>
  <c r="BE243" i="2" s="1"/>
  <c r="BD149" i="2"/>
  <c r="BD195" i="2" s="1"/>
  <c r="BD243" i="2" s="1"/>
  <c r="BC149" i="2"/>
  <c r="BC195" i="2" s="1"/>
  <c r="BC243" i="2" s="1"/>
  <c r="BB149" i="2"/>
  <c r="BB195" i="2" s="1"/>
  <c r="BB243" i="2" s="1"/>
  <c r="BA149" i="2"/>
  <c r="BA195" i="2" s="1"/>
  <c r="BA243" i="2" s="1"/>
  <c r="AZ195" i="2"/>
  <c r="AZ243" i="2" s="1"/>
  <c r="AY149" i="2"/>
  <c r="AY195" i="2" s="1"/>
  <c r="AY243" i="2" s="1"/>
  <c r="AX195" i="2"/>
  <c r="AX243" i="2" s="1"/>
  <c r="AW149" i="2"/>
  <c r="AW195" i="2" s="1"/>
  <c r="AW243" i="2" s="1"/>
  <c r="AV149" i="2"/>
  <c r="AV195" i="2" s="1"/>
  <c r="AV243" i="2" s="1"/>
  <c r="AU149" i="2"/>
  <c r="AU195" i="2" s="1"/>
  <c r="AU243" i="2" s="1"/>
  <c r="AT149" i="2"/>
  <c r="AT195" i="2" s="1"/>
  <c r="AT243" i="2" s="1"/>
  <c r="AS149" i="2"/>
  <c r="AS195" i="2" s="1"/>
  <c r="AS243" i="2" s="1"/>
  <c r="AR149" i="2"/>
  <c r="AR195" i="2" s="1"/>
  <c r="AR243" i="2" s="1"/>
  <c r="AQ149" i="2"/>
  <c r="AQ195" i="2" s="1"/>
  <c r="AQ243" i="2" s="1"/>
  <c r="AP149" i="2"/>
  <c r="AP195" i="2" s="1"/>
  <c r="AP243" i="2" s="1"/>
  <c r="AO149" i="2"/>
  <c r="AO195" i="2" s="1"/>
  <c r="AO243" i="2" s="1"/>
  <c r="AN149" i="2"/>
  <c r="AN195" i="2" s="1"/>
  <c r="AN243" i="2" s="1"/>
  <c r="AM149" i="2"/>
  <c r="AM195" i="2" s="1"/>
  <c r="AM243" i="2" s="1"/>
  <c r="AL149" i="2"/>
  <c r="AL195" i="2" s="1"/>
  <c r="AL243" i="2" s="1"/>
  <c r="AK149" i="2"/>
  <c r="AK195" i="2" s="1"/>
  <c r="AK243" i="2" s="1"/>
  <c r="AJ149" i="2"/>
  <c r="AJ195" i="2" s="1"/>
  <c r="AJ243" i="2" s="1"/>
  <c r="AI149" i="2"/>
  <c r="AI195" i="2" s="1"/>
  <c r="AI243" i="2" s="1"/>
  <c r="AG149" i="2"/>
  <c r="AG195" i="2" s="1"/>
  <c r="AG243" i="2" s="1"/>
  <c r="AH149" i="2"/>
  <c r="AH195" i="2" s="1"/>
  <c r="AH243" i="2" s="1"/>
  <c r="AF149" i="2"/>
  <c r="AF195" i="2" s="1"/>
  <c r="AF243" i="2" s="1"/>
  <c r="AE149" i="2"/>
  <c r="AE195" i="2" s="1"/>
  <c r="AE243" i="2" s="1"/>
  <c r="AD149" i="2"/>
  <c r="AD195" i="2" s="1"/>
  <c r="AD243" i="2" s="1"/>
  <c r="AC149" i="2"/>
  <c r="AC195" i="2" s="1"/>
  <c r="AC243" i="2" s="1"/>
  <c r="AB149" i="2"/>
  <c r="AB195" i="2" s="1"/>
  <c r="AA149" i="2"/>
  <c r="AA195" i="2" s="1"/>
  <c r="AA243" i="2" s="1"/>
  <c r="Z149" i="2"/>
  <c r="Z195" i="2" s="1"/>
  <c r="Z243" i="2" s="1"/>
  <c r="Y149" i="2"/>
  <c r="Y195" i="2" s="1"/>
  <c r="Y243" i="2" s="1"/>
  <c r="W149" i="2"/>
  <c r="W195" i="2" s="1"/>
  <c r="W243" i="2" s="1"/>
  <c r="V149" i="2"/>
  <c r="V195" i="2" s="1"/>
  <c r="V243" i="2" s="1"/>
  <c r="U149" i="2"/>
  <c r="U195" i="2" s="1"/>
  <c r="U243" i="2" s="1"/>
  <c r="T149" i="2"/>
  <c r="T195" i="2" s="1"/>
  <c r="T243" i="2" s="1"/>
  <c r="R149" i="2"/>
  <c r="R195" i="2" s="1"/>
  <c r="R243" i="2" s="1"/>
  <c r="Q149" i="2"/>
  <c r="Q195" i="2" s="1"/>
  <c r="Q243" i="2" s="1"/>
  <c r="P149" i="2"/>
  <c r="P195" i="2" s="1"/>
  <c r="P243" i="2" s="1"/>
  <c r="O149" i="2"/>
  <c r="O195" i="2" s="1"/>
  <c r="O243" i="2" s="1"/>
  <c r="N149" i="2"/>
  <c r="N195" i="2" s="1"/>
  <c r="N243" i="2" s="1"/>
  <c r="M149" i="2"/>
  <c r="M195" i="2" s="1"/>
  <c r="M243" i="2" s="1"/>
  <c r="L149" i="2"/>
  <c r="L195" i="2" s="1"/>
  <c r="L243" i="2" s="1"/>
  <c r="K149" i="2"/>
  <c r="K195" i="2" s="1"/>
  <c r="K243" i="2" s="1"/>
  <c r="J149" i="2"/>
  <c r="J195" i="2" s="1"/>
  <c r="J243" i="2" s="1"/>
  <c r="I149" i="2"/>
  <c r="I195" i="2" s="1"/>
  <c r="I243" i="2" s="1"/>
  <c r="H149" i="2"/>
  <c r="H195" i="2" s="1"/>
  <c r="H243" i="2" s="1"/>
  <c r="G149" i="2"/>
  <c r="G195" i="2" s="1"/>
  <c r="G243" i="2" s="1"/>
  <c r="F195" i="2"/>
  <c r="F243" i="2" s="1"/>
  <c r="BH143" i="2"/>
  <c r="BH194" i="2" s="1"/>
  <c r="BH242" i="2" s="1"/>
  <c r="BG143" i="2"/>
  <c r="BG194" i="2" s="1"/>
  <c r="BG242" i="2" s="1"/>
  <c r="BF143" i="2"/>
  <c r="BF194" i="2" s="1"/>
  <c r="BF242" i="2" s="1"/>
  <c r="BE143" i="2"/>
  <c r="BE194" i="2" s="1"/>
  <c r="BE242" i="2" s="1"/>
  <c r="BD143" i="2"/>
  <c r="BD194" i="2" s="1"/>
  <c r="BD242" i="2" s="1"/>
  <c r="BC143" i="2"/>
  <c r="BC194" i="2" s="1"/>
  <c r="BC242" i="2" s="1"/>
  <c r="BB143" i="2"/>
  <c r="BB194" i="2" s="1"/>
  <c r="BB242" i="2" s="1"/>
  <c r="BA143" i="2"/>
  <c r="BA194" i="2" s="1"/>
  <c r="BA242" i="2" s="1"/>
  <c r="AZ194" i="2"/>
  <c r="AZ242" i="2" s="1"/>
  <c r="AY143" i="2"/>
  <c r="AY194" i="2" s="1"/>
  <c r="AY242" i="2" s="1"/>
  <c r="AX194" i="2"/>
  <c r="AX242" i="2" s="1"/>
  <c r="AW143" i="2"/>
  <c r="AW194" i="2" s="1"/>
  <c r="AW242" i="2" s="1"/>
  <c r="AV143" i="2"/>
  <c r="AV194" i="2" s="1"/>
  <c r="AV242" i="2" s="1"/>
  <c r="AU143" i="2"/>
  <c r="AU194" i="2" s="1"/>
  <c r="AU242" i="2" s="1"/>
  <c r="AT143" i="2"/>
  <c r="AT194" i="2" s="1"/>
  <c r="AT242" i="2" s="1"/>
  <c r="AS143" i="2"/>
  <c r="AS194" i="2" s="1"/>
  <c r="AS242" i="2" s="1"/>
  <c r="AR143" i="2"/>
  <c r="AR194" i="2" s="1"/>
  <c r="AR242" i="2" s="1"/>
  <c r="AQ143" i="2"/>
  <c r="AQ194" i="2" s="1"/>
  <c r="AQ242" i="2" s="1"/>
  <c r="AP143" i="2"/>
  <c r="AP194" i="2" s="1"/>
  <c r="AP242" i="2" s="1"/>
  <c r="AO143" i="2"/>
  <c r="AO194" i="2" s="1"/>
  <c r="AO242" i="2" s="1"/>
  <c r="AN143" i="2"/>
  <c r="AN194" i="2" s="1"/>
  <c r="AN242" i="2" s="1"/>
  <c r="AM143" i="2"/>
  <c r="AM194" i="2" s="1"/>
  <c r="AM242" i="2" s="1"/>
  <c r="AL143" i="2"/>
  <c r="AL194" i="2" s="1"/>
  <c r="AL242" i="2" s="1"/>
  <c r="AK143" i="2"/>
  <c r="AK194" i="2" s="1"/>
  <c r="AK242" i="2" s="1"/>
  <c r="AJ143" i="2"/>
  <c r="AJ194" i="2" s="1"/>
  <c r="AJ242" i="2" s="1"/>
  <c r="AI143" i="2"/>
  <c r="AI194" i="2" s="1"/>
  <c r="AI242" i="2" s="1"/>
  <c r="AG143" i="2"/>
  <c r="AG194" i="2" s="1"/>
  <c r="AG242" i="2" s="1"/>
  <c r="AH143" i="2"/>
  <c r="AH194" i="2" s="1"/>
  <c r="AH242" i="2" s="1"/>
  <c r="AF143" i="2"/>
  <c r="AF194" i="2" s="1"/>
  <c r="AF242" i="2" s="1"/>
  <c r="AE143" i="2"/>
  <c r="AE194" i="2" s="1"/>
  <c r="AE242" i="2" s="1"/>
  <c r="AD143" i="2"/>
  <c r="AD194" i="2" s="1"/>
  <c r="AD242" i="2" s="1"/>
  <c r="AC143" i="2"/>
  <c r="AC194" i="2" s="1"/>
  <c r="AC242" i="2" s="1"/>
  <c r="AB143" i="2"/>
  <c r="AB194" i="2" s="1"/>
  <c r="AB242" i="2" s="1"/>
  <c r="AA143" i="2"/>
  <c r="AA194" i="2" s="1"/>
  <c r="AA242" i="2" s="1"/>
  <c r="Z143" i="2"/>
  <c r="Z194" i="2" s="1"/>
  <c r="Z242" i="2" s="1"/>
  <c r="Y143" i="2"/>
  <c r="Y194" i="2" s="1"/>
  <c r="Y242" i="2" s="1"/>
  <c r="W143" i="2"/>
  <c r="W194" i="2" s="1"/>
  <c r="W242" i="2" s="1"/>
  <c r="V143" i="2"/>
  <c r="V194" i="2" s="1"/>
  <c r="V242" i="2" s="1"/>
  <c r="U143" i="2"/>
  <c r="U194" i="2" s="1"/>
  <c r="U242" i="2" s="1"/>
  <c r="T143" i="2"/>
  <c r="T194" i="2" s="1"/>
  <c r="T242" i="2" s="1"/>
  <c r="R143" i="2"/>
  <c r="R194" i="2" s="1"/>
  <c r="R242" i="2" s="1"/>
  <c r="Q143" i="2"/>
  <c r="Q194" i="2" s="1"/>
  <c r="Q242" i="2" s="1"/>
  <c r="P143" i="2"/>
  <c r="P194" i="2" s="1"/>
  <c r="P242" i="2" s="1"/>
  <c r="O143" i="2"/>
  <c r="O194" i="2" s="1"/>
  <c r="O242" i="2" s="1"/>
  <c r="N143" i="2"/>
  <c r="N194" i="2" s="1"/>
  <c r="N242" i="2" s="1"/>
  <c r="M143" i="2"/>
  <c r="M194" i="2" s="1"/>
  <c r="M242" i="2" s="1"/>
  <c r="L143" i="2"/>
  <c r="L194" i="2" s="1"/>
  <c r="L242" i="2" s="1"/>
  <c r="K143" i="2"/>
  <c r="K194" i="2" s="1"/>
  <c r="K242" i="2" s="1"/>
  <c r="J143" i="2"/>
  <c r="J194" i="2" s="1"/>
  <c r="J242" i="2" s="1"/>
  <c r="I143" i="2"/>
  <c r="I194" i="2" s="1"/>
  <c r="I242" i="2" s="1"/>
  <c r="H143" i="2"/>
  <c r="H194" i="2" s="1"/>
  <c r="H242" i="2" s="1"/>
  <c r="G143" i="2"/>
  <c r="G194" i="2" s="1"/>
  <c r="G242" i="2" s="1"/>
  <c r="F194" i="2"/>
  <c r="F242" i="2" s="1"/>
  <c r="BH136" i="2"/>
  <c r="BH193" i="2" s="1"/>
  <c r="BH241" i="2" s="1"/>
  <c r="BG136" i="2"/>
  <c r="BG193" i="2" s="1"/>
  <c r="BG241" i="2" s="1"/>
  <c r="BF136" i="2"/>
  <c r="BF193" i="2" s="1"/>
  <c r="BF241" i="2" s="1"/>
  <c r="BE136" i="2"/>
  <c r="BE193" i="2" s="1"/>
  <c r="BE241" i="2" s="1"/>
  <c r="BD136" i="2"/>
  <c r="BD193" i="2" s="1"/>
  <c r="BD241" i="2" s="1"/>
  <c r="BC136" i="2"/>
  <c r="BC193" i="2" s="1"/>
  <c r="BC241" i="2" s="1"/>
  <c r="BB136" i="2"/>
  <c r="BB193" i="2" s="1"/>
  <c r="BA136" i="2"/>
  <c r="BA193" i="2" s="1"/>
  <c r="BA241" i="2" s="1"/>
  <c r="AZ193" i="2"/>
  <c r="AZ241" i="2" s="1"/>
  <c r="AY136" i="2"/>
  <c r="AY193" i="2" s="1"/>
  <c r="AY241" i="2" s="1"/>
  <c r="AX193" i="2"/>
  <c r="AX241" i="2" s="1"/>
  <c r="AW136" i="2"/>
  <c r="AW193" i="2" s="1"/>
  <c r="AW241" i="2" s="1"/>
  <c r="AV136" i="2"/>
  <c r="AV193" i="2" s="1"/>
  <c r="AV241" i="2" s="1"/>
  <c r="AU136" i="2"/>
  <c r="AU193" i="2" s="1"/>
  <c r="AU241" i="2" s="1"/>
  <c r="AT136" i="2"/>
  <c r="AT193" i="2" s="1"/>
  <c r="AT241" i="2" s="1"/>
  <c r="AS136" i="2"/>
  <c r="AS193" i="2" s="1"/>
  <c r="AS241" i="2" s="1"/>
  <c r="AR136" i="2"/>
  <c r="AR193" i="2" s="1"/>
  <c r="AR241" i="2" s="1"/>
  <c r="AQ136" i="2"/>
  <c r="AQ193" i="2" s="1"/>
  <c r="AQ241" i="2" s="1"/>
  <c r="AP136" i="2"/>
  <c r="AP193" i="2" s="1"/>
  <c r="AP241" i="2" s="1"/>
  <c r="AO136" i="2"/>
  <c r="AO193" i="2" s="1"/>
  <c r="AO241" i="2" s="1"/>
  <c r="AN136" i="2"/>
  <c r="AN193" i="2" s="1"/>
  <c r="AN241" i="2" s="1"/>
  <c r="AM136" i="2"/>
  <c r="AM193" i="2" s="1"/>
  <c r="AM241" i="2" s="1"/>
  <c r="AL136" i="2"/>
  <c r="AL193" i="2" s="1"/>
  <c r="AL241" i="2" s="1"/>
  <c r="AK136" i="2"/>
  <c r="AK193" i="2" s="1"/>
  <c r="AK241" i="2" s="1"/>
  <c r="AJ136" i="2"/>
  <c r="AJ193" i="2" s="1"/>
  <c r="AJ241" i="2" s="1"/>
  <c r="AI136" i="2"/>
  <c r="AI193" i="2" s="1"/>
  <c r="AI241" i="2" s="1"/>
  <c r="AG136" i="2"/>
  <c r="AG193" i="2" s="1"/>
  <c r="AG241" i="2" s="1"/>
  <c r="AH136" i="2"/>
  <c r="AH193" i="2" s="1"/>
  <c r="AH241" i="2" s="1"/>
  <c r="AF136" i="2"/>
  <c r="AF193" i="2" s="1"/>
  <c r="AF241" i="2" s="1"/>
  <c r="AE136" i="2"/>
  <c r="AE193" i="2" s="1"/>
  <c r="AE241" i="2" s="1"/>
  <c r="AD136" i="2"/>
  <c r="AD193" i="2" s="1"/>
  <c r="AD241" i="2" s="1"/>
  <c r="AC136" i="2"/>
  <c r="AC193" i="2" s="1"/>
  <c r="AC241" i="2" s="1"/>
  <c r="AB136" i="2"/>
  <c r="AB193" i="2" s="1"/>
  <c r="AB241" i="2" s="1"/>
  <c r="AA136" i="2"/>
  <c r="AA193" i="2" s="1"/>
  <c r="AA241" i="2" s="1"/>
  <c r="Z136" i="2"/>
  <c r="Z193" i="2" s="1"/>
  <c r="Z241" i="2" s="1"/>
  <c r="Y136" i="2"/>
  <c r="Y193" i="2" s="1"/>
  <c r="Y241" i="2" s="1"/>
  <c r="W136" i="2"/>
  <c r="W193" i="2" s="1"/>
  <c r="W241" i="2" s="1"/>
  <c r="V136" i="2"/>
  <c r="V193" i="2" s="1"/>
  <c r="V241" i="2" s="1"/>
  <c r="U136" i="2"/>
  <c r="U193" i="2" s="1"/>
  <c r="U241" i="2" s="1"/>
  <c r="T136" i="2"/>
  <c r="T193" i="2" s="1"/>
  <c r="T241" i="2" s="1"/>
  <c r="R136" i="2"/>
  <c r="R193" i="2" s="1"/>
  <c r="R241" i="2" s="1"/>
  <c r="Q136" i="2"/>
  <c r="Q193" i="2" s="1"/>
  <c r="Q241" i="2" s="1"/>
  <c r="P136" i="2"/>
  <c r="P193" i="2" s="1"/>
  <c r="P241" i="2" s="1"/>
  <c r="O136" i="2"/>
  <c r="O193" i="2" s="1"/>
  <c r="O241" i="2" s="1"/>
  <c r="N136" i="2"/>
  <c r="N193" i="2" s="1"/>
  <c r="N241" i="2" s="1"/>
  <c r="M136" i="2"/>
  <c r="M193" i="2" s="1"/>
  <c r="M241" i="2" s="1"/>
  <c r="L136" i="2"/>
  <c r="L193" i="2" s="1"/>
  <c r="L241" i="2" s="1"/>
  <c r="K136" i="2"/>
  <c r="K193" i="2" s="1"/>
  <c r="K241" i="2" s="1"/>
  <c r="J136" i="2"/>
  <c r="J193" i="2" s="1"/>
  <c r="J241" i="2" s="1"/>
  <c r="I136" i="2"/>
  <c r="I193" i="2" s="1"/>
  <c r="I241" i="2" s="1"/>
  <c r="H136" i="2"/>
  <c r="H193" i="2" s="1"/>
  <c r="H241" i="2" s="1"/>
  <c r="G136" i="2"/>
  <c r="G193" i="2" s="1"/>
  <c r="G241" i="2" s="1"/>
  <c r="F193" i="2"/>
  <c r="F241" i="2" s="1"/>
  <c r="BH130" i="2"/>
  <c r="BG130" i="2"/>
  <c r="BF130" i="2"/>
  <c r="BE130" i="2"/>
  <c r="BD130" i="2"/>
  <c r="BC130" i="2"/>
  <c r="BB130" i="2"/>
  <c r="BA130" i="2"/>
  <c r="AY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G130" i="2"/>
  <c r="AH130" i="2"/>
  <c r="AF130" i="2"/>
  <c r="AE130" i="2"/>
  <c r="AD130" i="2"/>
  <c r="AC130" i="2"/>
  <c r="AB130" i="2"/>
  <c r="AA130" i="2"/>
  <c r="Z130" i="2"/>
  <c r="Y130" i="2"/>
  <c r="W130" i="2"/>
  <c r="V130" i="2"/>
  <c r="U130" i="2"/>
  <c r="T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BH127" i="2"/>
  <c r="BG127" i="2"/>
  <c r="BF127" i="2"/>
  <c r="BE127" i="2"/>
  <c r="BD127" i="2"/>
  <c r="BC127" i="2"/>
  <c r="BB127" i="2"/>
  <c r="BA127" i="2"/>
  <c r="AY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G127" i="2"/>
  <c r="AH127" i="2"/>
  <c r="AF127" i="2"/>
  <c r="AE127" i="2"/>
  <c r="AD127" i="2"/>
  <c r="AC127" i="2"/>
  <c r="AB127" i="2"/>
  <c r="AA127" i="2"/>
  <c r="Z127" i="2"/>
  <c r="Y127" i="2"/>
  <c r="W127" i="2"/>
  <c r="V127" i="2"/>
  <c r="U127" i="2"/>
  <c r="T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BH120" i="2"/>
  <c r="BG120" i="2"/>
  <c r="BF120" i="2"/>
  <c r="BE120" i="2"/>
  <c r="BD120" i="2"/>
  <c r="BC120" i="2"/>
  <c r="BB120" i="2"/>
  <c r="BA120" i="2"/>
  <c r="AY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G120" i="2"/>
  <c r="AH120" i="2"/>
  <c r="AF120" i="2"/>
  <c r="AE120" i="2"/>
  <c r="AD120" i="2"/>
  <c r="AC120" i="2"/>
  <c r="AB120" i="2"/>
  <c r="AA120" i="2"/>
  <c r="Z120" i="2"/>
  <c r="Y120" i="2"/>
  <c r="V120" i="2"/>
  <c r="U120" i="2"/>
  <c r="T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BH114" i="2"/>
  <c r="BH191" i="2" s="1"/>
  <c r="BH239" i="2" s="1"/>
  <c r="BG114" i="2"/>
  <c r="BG191" i="2" s="1"/>
  <c r="BG239" i="2" s="1"/>
  <c r="BF114" i="2"/>
  <c r="BF191" i="2" s="1"/>
  <c r="BF239" i="2" s="1"/>
  <c r="BE114" i="2"/>
  <c r="BE191" i="2" s="1"/>
  <c r="BE239" i="2" s="1"/>
  <c r="BD114" i="2"/>
  <c r="BD191" i="2" s="1"/>
  <c r="BD239" i="2" s="1"/>
  <c r="BC114" i="2"/>
  <c r="BC191" i="2" s="1"/>
  <c r="BC239" i="2" s="1"/>
  <c r="BB114" i="2"/>
  <c r="BB191" i="2" s="1"/>
  <c r="BB239" i="2" s="1"/>
  <c r="BA114" i="2"/>
  <c r="BA191" i="2" s="1"/>
  <c r="BA239" i="2" s="1"/>
  <c r="AZ191" i="2"/>
  <c r="AZ239" i="2" s="1"/>
  <c r="AY114" i="2"/>
  <c r="AY191" i="2" s="1"/>
  <c r="AY239" i="2" s="1"/>
  <c r="AX191" i="2"/>
  <c r="AX239" i="2" s="1"/>
  <c r="AW114" i="2"/>
  <c r="AW191" i="2" s="1"/>
  <c r="AW239" i="2" s="1"/>
  <c r="AV114" i="2"/>
  <c r="AV191" i="2" s="1"/>
  <c r="AV239" i="2" s="1"/>
  <c r="AU114" i="2"/>
  <c r="AU191" i="2" s="1"/>
  <c r="AU239" i="2" s="1"/>
  <c r="AT114" i="2"/>
  <c r="AT191" i="2" s="1"/>
  <c r="AT239" i="2" s="1"/>
  <c r="AS114" i="2"/>
  <c r="AS191" i="2" s="1"/>
  <c r="AS239" i="2" s="1"/>
  <c r="AR114" i="2"/>
  <c r="AR191" i="2" s="1"/>
  <c r="AR239" i="2" s="1"/>
  <c r="AQ114" i="2"/>
  <c r="AQ191" i="2" s="1"/>
  <c r="AQ239" i="2" s="1"/>
  <c r="AP114" i="2"/>
  <c r="AP191" i="2" s="1"/>
  <c r="AP239" i="2" s="1"/>
  <c r="AO114" i="2"/>
  <c r="AO191" i="2" s="1"/>
  <c r="AO239" i="2" s="1"/>
  <c r="AN114" i="2"/>
  <c r="AN191" i="2" s="1"/>
  <c r="AN239" i="2" s="1"/>
  <c r="AM114" i="2"/>
  <c r="AM191" i="2" s="1"/>
  <c r="AM239" i="2" s="1"/>
  <c r="AL114" i="2"/>
  <c r="AL191" i="2" s="1"/>
  <c r="AL239" i="2" s="1"/>
  <c r="AK114" i="2"/>
  <c r="AK191" i="2" s="1"/>
  <c r="AK239" i="2" s="1"/>
  <c r="AJ114" i="2"/>
  <c r="AJ191" i="2" s="1"/>
  <c r="AJ239" i="2" s="1"/>
  <c r="AI114" i="2"/>
  <c r="AI191" i="2" s="1"/>
  <c r="AI239" i="2" s="1"/>
  <c r="AG114" i="2"/>
  <c r="AG191" i="2" s="1"/>
  <c r="AG239" i="2" s="1"/>
  <c r="AH114" i="2"/>
  <c r="AH191" i="2" s="1"/>
  <c r="AH239" i="2" s="1"/>
  <c r="AF114" i="2"/>
  <c r="AF191" i="2" s="1"/>
  <c r="AF239" i="2" s="1"/>
  <c r="AE114" i="2"/>
  <c r="AE191" i="2" s="1"/>
  <c r="AE239" i="2" s="1"/>
  <c r="AD114" i="2"/>
  <c r="AD191" i="2" s="1"/>
  <c r="AD239" i="2" s="1"/>
  <c r="AC114" i="2"/>
  <c r="AC191" i="2" s="1"/>
  <c r="AC239" i="2" s="1"/>
  <c r="AB114" i="2"/>
  <c r="AB191" i="2" s="1"/>
  <c r="AB239" i="2" s="1"/>
  <c r="AA114" i="2"/>
  <c r="AA191" i="2" s="1"/>
  <c r="AA239" i="2" s="1"/>
  <c r="Z114" i="2"/>
  <c r="Z191" i="2" s="1"/>
  <c r="Z239" i="2" s="1"/>
  <c r="Y114" i="2"/>
  <c r="Y191" i="2" s="1"/>
  <c r="Y239" i="2" s="1"/>
  <c r="V114" i="2"/>
  <c r="V191" i="2" s="1"/>
  <c r="V239" i="2" s="1"/>
  <c r="U114" i="2"/>
  <c r="U191" i="2" s="1"/>
  <c r="U239" i="2" s="1"/>
  <c r="T114" i="2"/>
  <c r="T191" i="2" s="1"/>
  <c r="T239" i="2" s="1"/>
  <c r="R114" i="2"/>
  <c r="R191" i="2" s="1"/>
  <c r="R239" i="2" s="1"/>
  <c r="Q114" i="2"/>
  <c r="Q191" i="2" s="1"/>
  <c r="Q239" i="2" s="1"/>
  <c r="P114" i="2"/>
  <c r="P191" i="2" s="1"/>
  <c r="P239" i="2" s="1"/>
  <c r="O114" i="2"/>
  <c r="O191" i="2" s="1"/>
  <c r="O239" i="2" s="1"/>
  <c r="N114" i="2"/>
  <c r="N191" i="2" s="1"/>
  <c r="N239" i="2" s="1"/>
  <c r="M114" i="2"/>
  <c r="M191" i="2" s="1"/>
  <c r="M239" i="2" s="1"/>
  <c r="L114" i="2"/>
  <c r="L191" i="2" s="1"/>
  <c r="L239" i="2" s="1"/>
  <c r="K114" i="2"/>
  <c r="K191" i="2" s="1"/>
  <c r="K239" i="2" s="1"/>
  <c r="J114" i="2"/>
  <c r="J191" i="2" s="1"/>
  <c r="J239" i="2" s="1"/>
  <c r="I114" i="2"/>
  <c r="I191" i="2" s="1"/>
  <c r="I239" i="2" s="1"/>
  <c r="H114" i="2"/>
  <c r="H191" i="2" s="1"/>
  <c r="H239" i="2" s="1"/>
  <c r="G114" i="2"/>
  <c r="G191" i="2" s="1"/>
  <c r="G239" i="2" s="1"/>
  <c r="F191" i="2"/>
  <c r="F239" i="2" s="1"/>
  <c r="BH84" i="2"/>
  <c r="BH190" i="2" s="1"/>
  <c r="BH238" i="2" s="1"/>
  <c r="BG84" i="2"/>
  <c r="BG190" i="2" s="1"/>
  <c r="BG238" i="2" s="1"/>
  <c r="BF84" i="2"/>
  <c r="BF190" i="2" s="1"/>
  <c r="BF238" i="2" s="1"/>
  <c r="BE84" i="2"/>
  <c r="BE190" i="2" s="1"/>
  <c r="BE238" i="2" s="1"/>
  <c r="BD84" i="2"/>
  <c r="BD190" i="2" s="1"/>
  <c r="BD238" i="2" s="1"/>
  <c r="BC84" i="2"/>
  <c r="BC190" i="2" s="1"/>
  <c r="BC238" i="2" s="1"/>
  <c r="BB84" i="2"/>
  <c r="BB190" i="2" s="1"/>
  <c r="BB238" i="2" s="1"/>
  <c r="BA84" i="2"/>
  <c r="BA190" i="2" s="1"/>
  <c r="BA238" i="2" s="1"/>
  <c r="AZ190" i="2"/>
  <c r="AZ238" i="2" s="1"/>
  <c r="AY84" i="2"/>
  <c r="AY190" i="2" s="1"/>
  <c r="AY238" i="2" s="1"/>
  <c r="AX190" i="2"/>
  <c r="AX238" i="2" s="1"/>
  <c r="AW84" i="2"/>
  <c r="AW190" i="2" s="1"/>
  <c r="AW238" i="2" s="1"/>
  <c r="AV84" i="2"/>
  <c r="AV190" i="2" s="1"/>
  <c r="AV238" i="2" s="1"/>
  <c r="AU84" i="2"/>
  <c r="AU190" i="2" s="1"/>
  <c r="AU238" i="2" s="1"/>
  <c r="AT84" i="2"/>
  <c r="AT190" i="2" s="1"/>
  <c r="AT238" i="2" s="1"/>
  <c r="AS84" i="2"/>
  <c r="AS190" i="2" s="1"/>
  <c r="AS238" i="2" s="1"/>
  <c r="AR84" i="2"/>
  <c r="AR190" i="2" s="1"/>
  <c r="AR238" i="2" s="1"/>
  <c r="AQ84" i="2"/>
  <c r="AQ190" i="2" s="1"/>
  <c r="AQ238" i="2" s="1"/>
  <c r="AP84" i="2"/>
  <c r="AP190" i="2" s="1"/>
  <c r="AP238" i="2" s="1"/>
  <c r="AO84" i="2"/>
  <c r="AO190" i="2" s="1"/>
  <c r="AO238" i="2" s="1"/>
  <c r="AN84" i="2"/>
  <c r="AN190" i="2" s="1"/>
  <c r="AN238" i="2" s="1"/>
  <c r="AM84" i="2"/>
  <c r="AM190" i="2" s="1"/>
  <c r="AM238" i="2" s="1"/>
  <c r="AL84" i="2"/>
  <c r="AL190" i="2" s="1"/>
  <c r="AL238" i="2" s="1"/>
  <c r="AK84" i="2"/>
  <c r="AK190" i="2" s="1"/>
  <c r="AK238" i="2" s="1"/>
  <c r="AJ84" i="2"/>
  <c r="AJ190" i="2" s="1"/>
  <c r="AJ238" i="2" s="1"/>
  <c r="AI84" i="2"/>
  <c r="AI190" i="2" s="1"/>
  <c r="AI238" i="2" s="1"/>
  <c r="AG84" i="2"/>
  <c r="AG190" i="2" s="1"/>
  <c r="AG238" i="2" s="1"/>
  <c r="AH84" i="2"/>
  <c r="AH190" i="2" s="1"/>
  <c r="AH238" i="2" s="1"/>
  <c r="AF84" i="2"/>
  <c r="AF190" i="2" s="1"/>
  <c r="AF238" i="2" s="1"/>
  <c r="AE84" i="2"/>
  <c r="AE190" i="2" s="1"/>
  <c r="AE238" i="2" s="1"/>
  <c r="AD84" i="2"/>
  <c r="AD190" i="2" s="1"/>
  <c r="AD238" i="2" s="1"/>
  <c r="AC84" i="2"/>
  <c r="AC190" i="2" s="1"/>
  <c r="AC238" i="2" s="1"/>
  <c r="AB84" i="2"/>
  <c r="AB190" i="2" s="1"/>
  <c r="AB238" i="2" s="1"/>
  <c r="AA84" i="2"/>
  <c r="AA190" i="2" s="1"/>
  <c r="AA238" i="2" s="1"/>
  <c r="Z84" i="2"/>
  <c r="Z190" i="2" s="1"/>
  <c r="Z238" i="2" s="1"/>
  <c r="Y84" i="2"/>
  <c r="Y190" i="2" s="1"/>
  <c r="Y238" i="2" s="1"/>
  <c r="W84" i="2"/>
  <c r="W190" i="2" s="1"/>
  <c r="W238" i="2" s="1"/>
  <c r="V84" i="2"/>
  <c r="V190" i="2" s="1"/>
  <c r="V238" i="2" s="1"/>
  <c r="U84" i="2"/>
  <c r="U190" i="2" s="1"/>
  <c r="U238" i="2" s="1"/>
  <c r="T84" i="2"/>
  <c r="T190" i="2" s="1"/>
  <c r="T238" i="2" s="1"/>
  <c r="R84" i="2"/>
  <c r="R190" i="2" s="1"/>
  <c r="R238" i="2" s="1"/>
  <c r="Q84" i="2"/>
  <c r="Q190" i="2" s="1"/>
  <c r="Q238" i="2" s="1"/>
  <c r="P84" i="2"/>
  <c r="P190" i="2" s="1"/>
  <c r="P238" i="2" s="1"/>
  <c r="O84" i="2"/>
  <c r="O190" i="2" s="1"/>
  <c r="O238" i="2" s="1"/>
  <c r="N84" i="2"/>
  <c r="N190" i="2" s="1"/>
  <c r="N238" i="2" s="1"/>
  <c r="M84" i="2"/>
  <c r="M190" i="2" s="1"/>
  <c r="M238" i="2" s="1"/>
  <c r="L84" i="2"/>
  <c r="L190" i="2" s="1"/>
  <c r="L238" i="2" s="1"/>
  <c r="K84" i="2"/>
  <c r="K190" i="2" s="1"/>
  <c r="K238" i="2" s="1"/>
  <c r="J84" i="2"/>
  <c r="J190" i="2" s="1"/>
  <c r="J238" i="2" s="1"/>
  <c r="I84" i="2"/>
  <c r="I190" i="2" s="1"/>
  <c r="I238" i="2" s="1"/>
  <c r="H84" i="2"/>
  <c r="H190" i="2" s="1"/>
  <c r="H238" i="2" s="1"/>
  <c r="G84" i="2"/>
  <c r="G190" i="2" s="1"/>
  <c r="G238" i="2" s="1"/>
  <c r="F190" i="2"/>
  <c r="F238" i="2" s="1"/>
  <c r="BH70" i="2"/>
  <c r="BH188" i="2" s="1"/>
  <c r="BH236" i="2" s="1"/>
  <c r="BG70" i="2"/>
  <c r="BG188" i="2" s="1"/>
  <c r="BG236" i="2" s="1"/>
  <c r="BF70" i="2"/>
  <c r="BF188" i="2" s="1"/>
  <c r="BF236" i="2" s="1"/>
  <c r="BE70" i="2"/>
  <c r="BE188" i="2" s="1"/>
  <c r="BE236" i="2" s="1"/>
  <c r="BD70" i="2"/>
  <c r="BD188" i="2" s="1"/>
  <c r="BD236" i="2" s="1"/>
  <c r="BC70" i="2"/>
  <c r="BC188" i="2" s="1"/>
  <c r="BC236" i="2" s="1"/>
  <c r="BB70" i="2"/>
  <c r="BB188" i="2" s="1"/>
  <c r="BB236" i="2" s="1"/>
  <c r="BA70" i="2"/>
  <c r="BA188" i="2" s="1"/>
  <c r="BA236" i="2" s="1"/>
  <c r="AZ188" i="2"/>
  <c r="AZ236" i="2" s="1"/>
  <c r="AY70" i="2"/>
  <c r="AY188" i="2" s="1"/>
  <c r="AY236" i="2" s="1"/>
  <c r="AX188" i="2"/>
  <c r="AX236" i="2" s="1"/>
  <c r="AW70" i="2"/>
  <c r="AW188" i="2" s="1"/>
  <c r="AW236" i="2" s="1"/>
  <c r="AV70" i="2"/>
  <c r="AV188" i="2" s="1"/>
  <c r="AV236" i="2" s="1"/>
  <c r="AU70" i="2"/>
  <c r="AU188" i="2" s="1"/>
  <c r="AU236" i="2" s="1"/>
  <c r="AT70" i="2"/>
  <c r="AT188" i="2" s="1"/>
  <c r="AT236" i="2" s="1"/>
  <c r="AS70" i="2"/>
  <c r="AS188" i="2" s="1"/>
  <c r="AS236" i="2" s="1"/>
  <c r="AR70" i="2"/>
  <c r="AR188" i="2" s="1"/>
  <c r="AR236" i="2" s="1"/>
  <c r="AQ70" i="2"/>
  <c r="AQ188" i="2" s="1"/>
  <c r="AQ236" i="2" s="1"/>
  <c r="AP70" i="2"/>
  <c r="AP188" i="2" s="1"/>
  <c r="AP236" i="2" s="1"/>
  <c r="AO70" i="2"/>
  <c r="AO188" i="2" s="1"/>
  <c r="AO236" i="2" s="1"/>
  <c r="AN70" i="2"/>
  <c r="AN188" i="2" s="1"/>
  <c r="AN236" i="2" s="1"/>
  <c r="AM70" i="2"/>
  <c r="AM188" i="2" s="1"/>
  <c r="AM236" i="2" s="1"/>
  <c r="AL70" i="2"/>
  <c r="AL188" i="2" s="1"/>
  <c r="AL236" i="2" s="1"/>
  <c r="AK70" i="2"/>
  <c r="AK188" i="2" s="1"/>
  <c r="AK236" i="2" s="1"/>
  <c r="AJ70" i="2"/>
  <c r="AJ188" i="2" s="1"/>
  <c r="AJ236" i="2" s="1"/>
  <c r="AI70" i="2"/>
  <c r="AI188" i="2" s="1"/>
  <c r="AI236" i="2" s="1"/>
  <c r="AG70" i="2"/>
  <c r="AG188" i="2" s="1"/>
  <c r="AG236" i="2" s="1"/>
  <c r="AH70" i="2"/>
  <c r="AH188" i="2" s="1"/>
  <c r="AH236" i="2" s="1"/>
  <c r="AF70" i="2"/>
  <c r="AF188" i="2" s="1"/>
  <c r="AF236" i="2" s="1"/>
  <c r="AE70" i="2"/>
  <c r="AE188" i="2" s="1"/>
  <c r="AE236" i="2" s="1"/>
  <c r="AD70" i="2"/>
  <c r="AD188" i="2" s="1"/>
  <c r="AD236" i="2" s="1"/>
  <c r="AC70" i="2"/>
  <c r="AC188" i="2" s="1"/>
  <c r="AC236" i="2" s="1"/>
  <c r="AB70" i="2"/>
  <c r="AB188" i="2" s="1"/>
  <c r="AB236" i="2" s="1"/>
  <c r="AA70" i="2"/>
  <c r="AA188" i="2" s="1"/>
  <c r="AA236" i="2" s="1"/>
  <c r="Z70" i="2"/>
  <c r="Z188" i="2" s="1"/>
  <c r="Z236" i="2" s="1"/>
  <c r="Y70" i="2"/>
  <c r="Y188" i="2" s="1"/>
  <c r="Y236" i="2" s="1"/>
  <c r="W70" i="2"/>
  <c r="W188" i="2" s="1"/>
  <c r="W236" i="2" s="1"/>
  <c r="V70" i="2"/>
  <c r="V188" i="2" s="1"/>
  <c r="V236" i="2" s="1"/>
  <c r="U70" i="2"/>
  <c r="U188" i="2" s="1"/>
  <c r="U236" i="2" s="1"/>
  <c r="T70" i="2"/>
  <c r="T188" i="2" s="1"/>
  <c r="T236" i="2" s="1"/>
  <c r="R70" i="2"/>
  <c r="R188" i="2" s="1"/>
  <c r="R236" i="2" s="1"/>
  <c r="Q70" i="2"/>
  <c r="Q188" i="2" s="1"/>
  <c r="Q236" i="2" s="1"/>
  <c r="P70" i="2"/>
  <c r="P188" i="2" s="1"/>
  <c r="P236" i="2" s="1"/>
  <c r="O70" i="2"/>
  <c r="O188" i="2" s="1"/>
  <c r="O236" i="2" s="1"/>
  <c r="N70" i="2"/>
  <c r="N188" i="2" s="1"/>
  <c r="N236" i="2" s="1"/>
  <c r="M70" i="2"/>
  <c r="M188" i="2" s="1"/>
  <c r="M236" i="2" s="1"/>
  <c r="L70" i="2"/>
  <c r="L188" i="2" s="1"/>
  <c r="L236" i="2" s="1"/>
  <c r="K70" i="2"/>
  <c r="K188" i="2" s="1"/>
  <c r="K236" i="2" s="1"/>
  <c r="J70" i="2"/>
  <c r="J188" i="2" s="1"/>
  <c r="J236" i="2" s="1"/>
  <c r="I70" i="2"/>
  <c r="I188" i="2" s="1"/>
  <c r="H70" i="2"/>
  <c r="H188" i="2" s="1"/>
  <c r="H236" i="2" s="1"/>
  <c r="G70" i="2"/>
  <c r="G188" i="2" s="1"/>
  <c r="G236" i="2" s="1"/>
  <c r="F188" i="2"/>
  <c r="F236" i="2" s="1"/>
  <c r="BH60" i="2"/>
  <c r="BH187" i="2" s="1"/>
  <c r="BH235" i="2" s="1"/>
  <c r="BG60" i="2"/>
  <c r="BG187" i="2" s="1"/>
  <c r="BG235" i="2" s="1"/>
  <c r="BF60" i="2"/>
  <c r="BF187" i="2" s="1"/>
  <c r="BF235" i="2" s="1"/>
  <c r="BE60" i="2"/>
  <c r="BE187" i="2" s="1"/>
  <c r="BE235" i="2" s="1"/>
  <c r="BD60" i="2"/>
  <c r="BD187" i="2" s="1"/>
  <c r="BD235" i="2" s="1"/>
  <c r="BC60" i="2"/>
  <c r="BC187" i="2" s="1"/>
  <c r="BC235" i="2" s="1"/>
  <c r="BB60" i="2"/>
  <c r="BB187" i="2" s="1"/>
  <c r="BB235" i="2" s="1"/>
  <c r="BA60" i="2"/>
  <c r="BA187" i="2" s="1"/>
  <c r="BA235" i="2" s="1"/>
  <c r="AZ187" i="2"/>
  <c r="AZ235" i="2" s="1"/>
  <c r="AY60" i="2"/>
  <c r="AY187" i="2" s="1"/>
  <c r="AY235" i="2" s="1"/>
  <c r="AX187" i="2"/>
  <c r="AX235" i="2" s="1"/>
  <c r="AW60" i="2"/>
  <c r="AW187" i="2" s="1"/>
  <c r="AW235" i="2" s="1"/>
  <c r="AV60" i="2"/>
  <c r="AV187" i="2" s="1"/>
  <c r="AV235" i="2" s="1"/>
  <c r="AU60" i="2"/>
  <c r="AU187" i="2" s="1"/>
  <c r="AU235" i="2" s="1"/>
  <c r="AT60" i="2"/>
  <c r="AT187" i="2" s="1"/>
  <c r="AT235" i="2" s="1"/>
  <c r="AS60" i="2"/>
  <c r="AS187" i="2" s="1"/>
  <c r="AS235" i="2" s="1"/>
  <c r="AR60" i="2"/>
  <c r="AR187" i="2" s="1"/>
  <c r="AR235" i="2" s="1"/>
  <c r="AQ60" i="2"/>
  <c r="AQ187" i="2" s="1"/>
  <c r="AQ235" i="2" s="1"/>
  <c r="AP60" i="2"/>
  <c r="AP187" i="2" s="1"/>
  <c r="AP235" i="2" s="1"/>
  <c r="AO60" i="2"/>
  <c r="AO187" i="2" s="1"/>
  <c r="AO235" i="2" s="1"/>
  <c r="AN60" i="2"/>
  <c r="AN187" i="2" s="1"/>
  <c r="AN235" i="2" s="1"/>
  <c r="AM60" i="2"/>
  <c r="AM187" i="2" s="1"/>
  <c r="AM235" i="2" s="1"/>
  <c r="AL60" i="2"/>
  <c r="AL187" i="2" s="1"/>
  <c r="AL235" i="2" s="1"/>
  <c r="AK60" i="2"/>
  <c r="AK187" i="2" s="1"/>
  <c r="AK235" i="2" s="1"/>
  <c r="AJ60" i="2"/>
  <c r="AJ187" i="2" s="1"/>
  <c r="AJ235" i="2" s="1"/>
  <c r="AI60" i="2"/>
  <c r="AI187" i="2" s="1"/>
  <c r="AI235" i="2" s="1"/>
  <c r="AG60" i="2"/>
  <c r="AG187" i="2" s="1"/>
  <c r="AG235" i="2" s="1"/>
  <c r="AH60" i="2"/>
  <c r="AH187" i="2" s="1"/>
  <c r="AH235" i="2" s="1"/>
  <c r="AF60" i="2"/>
  <c r="AF187" i="2" s="1"/>
  <c r="AF235" i="2" s="1"/>
  <c r="AE60" i="2"/>
  <c r="AE187" i="2" s="1"/>
  <c r="AE235" i="2" s="1"/>
  <c r="AD60" i="2"/>
  <c r="AD187" i="2" s="1"/>
  <c r="AD235" i="2" s="1"/>
  <c r="AC60" i="2"/>
  <c r="AC187" i="2" s="1"/>
  <c r="AC235" i="2" s="1"/>
  <c r="AB60" i="2"/>
  <c r="AB187" i="2" s="1"/>
  <c r="AB235" i="2" s="1"/>
  <c r="AA60" i="2"/>
  <c r="AA187" i="2" s="1"/>
  <c r="AA235" i="2" s="1"/>
  <c r="Z60" i="2"/>
  <c r="Z187" i="2" s="1"/>
  <c r="Z235" i="2" s="1"/>
  <c r="Y60" i="2"/>
  <c r="Y187" i="2" s="1"/>
  <c r="Y235" i="2" s="1"/>
  <c r="W60" i="2"/>
  <c r="W187" i="2" s="1"/>
  <c r="W235" i="2" s="1"/>
  <c r="V60" i="2"/>
  <c r="V187" i="2" s="1"/>
  <c r="V235" i="2" s="1"/>
  <c r="U60" i="2"/>
  <c r="U187" i="2" s="1"/>
  <c r="U235" i="2" s="1"/>
  <c r="T60" i="2"/>
  <c r="T187" i="2" s="1"/>
  <c r="T235" i="2" s="1"/>
  <c r="R60" i="2"/>
  <c r="R187" i="2" s="1"/>
  <c r="R235" i="2" s="1"/>
  <c r="Q60" i="2"/>
  <c r="Q187" i="2" s="1"/>
  <c r="Q235" i="2" s="1"/>
  <c r="P60" i="2"/>
  <c r="P187" i="2" s="1"/>
  <c r="P235" i="2" s="1"/>
  <c r="O60" i="2"/>
  <c r="O187" i="2" s="1"/>
  <c r="O235" i="2" s="1"/>
  <c r="N60" i="2"/>
  <c r="N187" i="2" s="1"/>
  <c r="N235" i="2" s="1"/>
  <c r="M60" i="2"/>
  <c r="M187" i="2" s="1"/>
  <c r="M235" i="2" s="1"/>
  <c r="L60" i="2"/>
  <c r="L187" i="2" s="1"/>
  <c r="L235" i="2" s="1"/>
  <c r="K60" i="2"/>
  <c r="K187" i="2" s="1"/>
  <c r="K235" i="2" s="1"/>
  <c r="J60" i="2"/>
  <c r="J187" i="2" s="1"/>
  <c r="J235" i="2" s="1"/>
  <c r="I60" i="2"/>
  <c r="I187" i="2" s="1"/>
  <c r="I235" i="2" s="1"/>
  <c r="H60" i="2"/>
  <c r="H187" i="2" s="1"/>
  <c r="H235" i="2" s="1"/>
  <c r="G60" i="2"/>
  <c r="G187" i="2" s="1"/>
  <c r="G235" i="2" s="1"/>
  <c r="F187" i="2"/>
  <c r="F235" i="2" s="1"/>
  <c r="BH53" i="2"/>
  <c r="BH186" i="2" s="1"/>
  <c r="BH234" i="2" s="1"/>
  <c r="BG53" i="2"/>
  <c r="BG186" i="2" s="1"/>
  <c r="BG234" i="2" s="1"/>
  <c r="BF53" i="2"/>
  <c r="BF186" i="2" s="1"/>
  <c r="BF234" i="2" s="1"/>
  <c r="BE53" i="2"/>
  <c r="BE186" i="2" s="1"/>
  <c r="BE234" i="2" s="1"/>
  <c r="BD53" i="2"/>
  <c r="BD186" i="2" s="1"/>
  <c r="BD234" i="2" s="1"/>
  <c r="BC53" i="2"/>
  <c r="BC186" i="2" s="1"/>
  <c r="BC234" i="2" s="1"/>
  <c r="BB53" i="2"/>
  <c r="BB186" i="2" s="1"/>
  <c r="BB234" i="2" s="1"/>
  <c r="BA53" i="2"/>
  <c r="BA186" i="2" s="1"/>
  <c r="BA234" i="2" s="1"/>
  <c r="AZ186" i="2"/>
  <c r="AZ234" i="2" s="1"/>
  <c r="AY53" i="2"/>
  <c r="AY186" i="2" s="1"/>
  <c r="AY234" i="2" s="1"/>
  <c r="AX186" i="2"/>
  <c r="AX234" i="2" s="1"/>
  <c r="AW53" i="2"/>
  <c r="AW186" i="2" s="1"/>
  <c r="AW234" i="2" s="1"/>
  <c r="AV53" i="2"/>
  <c r="AV186" i="2" s="1"/>
  <c r="AV234" i="2" s="1"/>
  <c r="AU53" i="2"/>
  <c r="AU186" i="2" s="1"/>
  <c r="AU234" i="2" s="1"/>
  <c r="AT53" i="2"/>
  <c r="AT186" i="2" s="1"/>
  <c r="AT234" i="2" s="1"/>
  <c r="AS53" i="2"/>
  <c r="AS186" i="2" s="1"/>
  <c r="AS234" i="2" s="1"/>
  <c r="AR53" i="2"/>
  <c r="AR186" i="2" s="1"/>
  <c r="AR234" i="2" s="1"/>
  <c r="AQ53" i="2"/>
  <c r="AQ186" i="2" s="1"/>
  <c r="AQ234" i="2" s="1"/>
  <c r="AP53" i="2"/>
  <c r="AP186" i="2" s="1"/>
  <c r="AP234" i="2" s="1"/>
  <c r="AO53" i="2"/>
  <c r="AO186" i="2" s="1"/>
  <c r="AO234" i="2" s="1"/>
  <c r="AN53" i="2"/>
  <c r="AN186" i="2" s="1"/>
  <c r="AN234" i="2" s="1"/>
  <c r="AM53" i="2"/>
  <c r="AM186" i="2" s="1"/>
  <c r="AM234" i="2" s="1"/>
  <c r="AL53" i="2"/>
  <c r="AL186" i="2" s="1"/>
  <c r="AL234" i="2" s="1"/>
  <c r="AK53" i="2"/>
  <c r="AK186" i="2" s="1"/>
  <c r="AK234" i="2" s="1"/>
  <c r="AJ53" i="2"/>
  <c r="AJ186" i="2" s="1"/>
  <c r="AJ234" i="2" s="1"/>
  <c r="AI53" i="2"/>
  <c r="AI186" i="2" s="1"/>
  <c r="AI234" i="2" s="1"/>
  <c r="AG53" i="2"/>
  <c r="AG186" i="2" s="1"/>
  <c r="AG234" i="2" s="1"/>
  <c r="AH53" i="2"/>
  <c r="AH186" i="2" s="1"/>
  <c r="AH234" i="2" s="1"/>
  <c r="AF53" i="2"/>
  <c r="AF186" i="2" s="1"/>
  <c r="AF234" i="2" s="1"/>
  <c r="AE53" i="2"/>
  <c r="AE186" i="2" s="1"/>
  <c r="AE234" i="2" s="1"/>
  <c r="AD53" i="2"/>
  <c r="AD186" i="2" s="1"/>
  <c r="AD234" i="2" s="1"/>
  <c r="AC53" i="2"/>
  <c r="AC186" i="2" s="1"/>
  <c r="AC234" i="2" s="1"/>
  <c r="AB53" i="2"/>
  <c r="AB186" i="2" s="1"/>
  <c r="AB234" i="2" s="1"/>
  <c r="AA53" i="2"/>
  <c r="AA186" i="2" s="1"/>
  <c r="AA234" i="2" s="1"/>
  <c r="Z53" i="2"/>
  <c r="Z186" i="2" s="1"/>
  <c r="Z234" i="2" s="1"/>
  <c r="Y53" i="2"/>
  <c r="Y186" i="2" s="1"/>
  <c r="Y234" i="2" s="1"/>
  <c r="W53" i="2"/>
  <c r="W186" i="2" s="1"/>
  <c r="W234" i="2" s="1"/>
  <c r="V53" i="2"/>
  <c r="V186" i="2" s="1"/>
  <c r="V234" i="2" s="1"/>
  <c r="U53" i="2"/>
  <c r="U186" i="2" s="1"/>
  <c r="U234" i="2" s="1"/>
  <c r="T53" i="2"/>
  <c r="T186" i="2" s="1"/>
  <c r="T234" i="2" s="1"/>
  <c r="R53" i="2"/>
  <c r="R186" i="2" s="1"/>
  <c r="R234" i="2" s="1"/>
  <c r="Q53" i="2"/>
  <c r="Q186" i="2" s="1"/>
  <c r="Q234" i="2" s="1"/>
  <c r="P53" i="2"/>
  <c r="P186" i="2" s="1"/>
  <c r="P234" i="2" s="1"/>
  <c r="O53" i="2"/>
  <c r="O186" i="2" s="1"/>
  <c r="O234" i="2" s="1"/>
  <c r="N53" i="2"/>
  <c r="N186" i="2" s="1"/>
  <c r="N234" i="2" s="1"/>
  <c r="M53" i="2"/>
  <c r="M186" i="2" s="1"/>
  <c r="M234" i="2" s="1"/>
  <c r="L53" i="2"/>
  <c r="L186" i="2" s="1"/>
  <c r="K53" i="2"/>
  <c r="K186" i="2" s="1"/>
  <c r="K234" i="2" s="1"/>
  <c r="J53" i="2"/>
  <c r="J186" i="2" s="1"/>
  <c r="J234" i="2" s="1"/>
  <c r="I53" i="2"/>
  <c r="I186" i="2" s="1"/>
  <c r="I234" i="2" s="1"/>
  <c r="H53" i="2"/>
  <c r="H186" i="2" s="1"/>
  <c r="H234" i="2" s="1"/>
  <c r="G53" i="2"/>
  <c r="G186" i="2" s="1"/>
  <c r="G234" i="2" s="1"/>
  <c r="F186" i="2"/>
  <c r="F234" i="2" s="1"/>
  <c r="BH185" i="2"/>
  <c r="BH233" i="2" s="1"/>
  <c r="BG185" i="2"/>
  <c r="BG233" i="2" s="1"/>
  <c r="BF185" i="2"/>
  <c r="BF233" i="2" s="1"/>
  <c r="BE185" i="2"/>
  <c r="BE233" i="2" s="1"/>
  <c r="BD185" i="2"/>
  <c r="BD233" i="2" s="1"/>
  <c r="BC185" i="2"/>
  <c r="BC233" i="2" s="1"/>
  <c r="BB185" i="2"/>
  <c r="BB233" i="2" s="1"/>
  <c r="BA185" i="2"/>
  <c r="BA233" i="2" s="1"/>
  <c r="AZ185" i="2"/>
  <c r="AZ233" i="2" s="1"/>
  <c r="AY185" i="2"/>
  <c r="AY233" i="2" s="1"/>
  <c r="AW185" i="2"/>
  <c r="AW233" i="2" s="1"/>
  <c r="AV185" i="2"/>
  <c r="AV233" i="2" s="1"/>
  <c r="AU185" i="2"/>
  <c r="AU233" i="2" s="1"/>
  <c r="AT185" i="2"/>
  <c r="AT233" i="2" s="1"/>
  <c r="AS185" i="2"/>
  <c r="AS233" i="2" s="1"/>
  <c r="AR185" i="2"/>
  <c r="AR233" i="2" s="1"/>
  <c r="AQ185" i="2"/>
  <c r="AQ233" i="2" s="1"/>
  <c r="AP185" i="2"/>
  <c r="AP233" i="2" s="1"/>
  <c r="AO185" i="2"/>
  <c r="AO233" i="2" s="1"/>
  <c r="AN185" i="2"/>
  <c r="AN233" i="2" s="1"/>
  <c r="AL185" i="2"/>
  <c r="AL233" i="2" s="1"/>
  <c r="AK185" i="2"/>
  <c r="AK233" i="2" s="1"/>
  <c r="AJ185" i="2"/>
  <c r="AJ233" i="2" s="1"/>
  <c r="AI185" i="2"/>
  <c r="AI233" i="2" s="1"/>
  <c r="AG185" i="2"/>
  <c r="AG233" i="2" s="1"/>
  <c r="AH185" i="2"/>
  <c r="AH233" i="2" s="1"/>
  <c r="AF185" i="2"/>
  <c r="AF233" i="2" s="1"/>
  <c r="AE185" i="2"/>
  <c r="AE233" i="2" s="1"/>
  <c r="AD185" i="2"/>
  <c r="AD233" i="2" s="1"/>
  <c r="AB185" i="2"/>
  <c r="AB233" i="2" s="1"/>
  <c r="AA185" i="2"/>
  <c r="AA233" i="2" s="1"/>
  <c r="Z185" i="2"/>
  <c r="Z233" i="2" s="1"/>
  <c r="Y185" i="2"/>
  <c r="Y233" i="2" s="1"/>
  <c r="W185" i="2"/>
  <c r="W233" i="2" s="1"/>
  <c r="V185" i="2"/>
  <c r="V233" i="2" s="1"/>
  <c r="U185" i="2"/>
  <c r="U233" i="2" s="1"/>
  <c r="T185" i="2"/>
  <c r="T233" i="2" s="1"/>
  <c r="R185" i="2"/>
  <c r="R233" i="2" s="1"/>
  <c r="Q185" i="2"/>
  <c r="Q233" i="2" s="1"/>
  <c r="P185" i="2"/>
  <c r="P233" i="2" s="1"/>
  <c r="O185" i="2"/>
  <c r="O233" i="2" s="1"/>
  <c r="N185" i="2"/>
  <c r="N233" i="2" s="1"/>
  <c r="M185" i="2"/>
  <c r="M233" i="2" s="1"/>
  <c r="K185" i="2"/>
  <c r="K233" i="2" s="1"/>
  <c r="J185" i="2"/>
  <c r="J233" i="2" s="1"/>
  <c r="I185" i="2"/>
  <c r="I233" i="2" s="1"/>
  <c r="H185" i="2"/>
  <c r="H233" i="2" s="1"/>
  <c r="G185" i="2"/>
  <c r="G233" i="2" s="1"/>
  <c r="F185" i="2"/>
  <c r="F233" i="2" s="1"/>
  <c r="BH26" i="2"/>
  <c r="BH184" i="2" s="1"/>
  <c r="BH232" i="2" s="1"/>
  <c r="BG26" i="2"/>
  <c r="BG184" i="2" s="1"/>
  <c r="BG232" i="2" s="1"/>
  <c r="BF26" i="2"/>
  <c r="BF184" i="2" s="1"/>
  <c r="BF232" i="2" s="1"/>
  <c r="BE26" i="2"/>
  <c r="BE184" i="2" s="1"/>
  <c r="BE232" i="2" s="1"/>
  <c r="BD26" i="2"/>
  <c r="BD184" i="2" s="1"/>
  <c r="BD232" i="2" s="1"/>
  <c r="BC26" i="2"/>
  <c r="BC184" i="2" s="1"/>
  <c r="BC232" i="2" s="1"/>
  <c r="BB26" i="2"/>
  <c r="BB184" i="2" s="1"/>
  <c r="BB232" i="2" s="1"/>
  <c r="BA26" i="2"/>
  <c r="BA184" i="2" s="1"/>
  <c r="BA232" i="2" s="1"/>
  <c r="AZ184" i="2"/>
  <c r="AZ232" i="2" s="1"/>
  <c r="AY26" i="2"/>
  <c r="AY184" i="2" s="1"/>
  <c r="AY232" i="2" s="1"/>
  <c r="AX184" i="2"/>
  <c r="AX232" i="2" s="1"/>
  <c r="AW26" i="2"/>
  <c r="AW184" i="2" s="1"/>
  <c r="AW232" i="2" s="1"/>
  <c r="AV26" i="2"/>
  <c r="AV184" i="2" s="1"/>
  <c r="AV232" i="2" s="1"/>
  <c r="AU26" i="2"/>
  <c r="AU184" i="2" s="1"/>
  <c r="AU232" i="2" s="1"/>
  <c r="AT26" i="2"/>
  <c r="AT184" i="2" s="1"/>
  <c r="AT232" i="2" s="1"/>
  <c r="AS26" i="2"/>
  <c r="AS184" i="2" s="1"/>
  <c r="AS232" i="2" s="1"/>
  <c r="AR26" i="2"/>
  <c r="AR184" i="2" s="1"/>
  <c r="AR232" i="2" s="1"/>
  <c r="AQ26" i="2"/>
  <c r="AQ184" i="2" s="1"/>
  <c r="AQ232" i="2" s="1"/>
  <c r="AP26" i="2"/>
  <c r="AP184" i="2" s="1"/>
  <c r="AP232" i="2" s="1"/>
  <c r="AO26" i="2"/>
  <c r="AO184" i="2" s="1"/>
  <c r="AO232" i="2" s="1"/>
  <c r="AN26" i="2"/>
  <c r="AN184" i="2" s="1"/>
  <c r="AN232" i="2" s="1"/>
  <c r="AM26" i="2"/>
  <c r="AM184" i="2" s="1"/>
  <c r="AM232" i="2" s="1"/>
  <c r="AL26" i="2"/>
  <c r="AL184" i="2" s="1"/>
  <c r="AL232" i="2" s="1"/>
  <c r="AK26" i="2"/>
  <c r="AK184" i="2" s="1"/>
  <c r="AK232" i="2" s="1"/>
  <c r="AJ26" i="2"/>
  <c r="AJ184" i="2" s="1"/>
  <c r="AJ232" i="2" s="1"/>
  <c r="AI26" i="2"/>
  <c r="AI184" i="2" s="1"/>
  <c r="AI232" i="2" s="1"/>
  <c r="AG26" i="2"/>
  <c r="AG184" i="2" s="1"/>
  <c r="AG232" i="2" s="1"/>
  <c r="AH26" i="2"/>
  <c r="AH184" i="2" s="1"/>
  <c r="AH232" i="2" s="1"/>
  <c r="AF26" i="2"/>
  <c r="AF184" i="2" s="1"/>
  <c r="AF232" i="2" s="1"/>
  <c r="AE26" i="2"/>
  <c r="AE184" i="2" s="1"/>
  <c r="AE232" i="2" s="1"/>
  <c r="AD26" i="2"/>
  <c r="AD184" i="2" s="1"/>
  <c r="AD232" i="2" s="1"/>
  <c r="AC26" i="2"/>
  <c r="AC184" i="2" s="1"/>
  <c r="AC232" i="2" s="1"/>
  <c r="AB26" i="2"/>
  <c r="AB184" i="2" s="1"/>
  <c r="AB232" i="2" s="1"/>
  <c r="AA26" i="2"/>
  <c r="AA184" i="2" s="1"/>
  <c r="AA232" i="2" s="1"/>
  <c r="Z26" i="2"/>
  <c r="Z184" i="2" s="1"/>
  <c r="Z232" i="2" s="1"/>
  <c r="Y26" i="2"/>
  <c r="Y184" i="2" s="1"/>
  <c r="Y232" i="2" s="1"/>
  <c r="W26" i="2"/>
  <c r="W184" i="2" s="1"/>
  <c r="W232" i="2" s="1"/>
  <c r="V26" i="2"/>
  <c r="V184" i="2" s="1"/>
  <c r="V232" i="2" s="1"/>
  <c r="U26" i="2"/>
  <c r="U184" i="2" s="1"/>
  <c r="U232" i="2" s="1"/>
  <c r="T26" i="2"/>
  <c r="T184" i="2" s="1"/>
  <c r="T232" i="2" s="1"/>
  <c r="R26" i="2"/>
  <c r="R184" i="2" s="1"/>
  <c r="R232" i="2" s="1"/>
  <c r="Q26" i="2"/>
  <c r="Q184" i="2" s="1"/>
  <c r="Q232" i="2" s="1"/>
  <c r="P26" i="2"/>
  <c r="P184" i="2" s="1"/>
  <c r="P232" i="2" s="1"/>
  <c r="O26" i="2"/>
  <c r="O184" i="2" s="1"/>
  <c r="O232" i="2" s="1"/>
  <c r="N26" i="2"/>
  <c r="N184" i="2" s="1"/>
  <c r="N232" i="2" s="1"/>
  <c r="M26" i="2"/>
  <c r="M184" i="2" s="1"/>
  <c r="M232" i="2" s="1"/>
  <c r="L26" i="2"/>
  <c r="L184" i="2" s="1"/>
  <c r="K26" i="2"/>
  <c r="K184" i="2" s="1"/>
  <c r="K232" i="2" s="1"/>
  <c r="J26" i="2"/>
  <c r="J184" i="2" s="1"/>
  <c r="J232" i="2" s="1"/>
  <c r="I26" i="2"/>
  <c r="I184" i="2" s="1"/>
  <c r="I232" i="2" s="1"/>
  <c r="H26" i="2"/>
  <c r="H184" i="2" s="1"/>
  <c r="H232" i="2" s="1"/>
  <c r="G26" i="2"/>
  <c r="G184" i="2" s="1"/>
  <c r="G232" i="2" s="1"/>
  <c r="F184" i="2"/>
  <c r="F232" i="2" s="1"/>
  <c r="BH15" i="2"/>
  <c r="BG15" i="2"/>
  <c r="BG179" i="2" s="1"/>
  <c r="BG227" i="2" s="1"/>
  <c r="BF15" i="2"/>
  <c r="BF179" i="2" s="1"/>
  <c r="BF227" i="2" s="1"/>
  <c r="BE15" i="2"/>
  <c r="BE179" i="2" s="1"/>
  <c r="BE227" i="2" s="1"/>
  <c r="BD15" i="2"/>
  <c r="BC15" i="2"/>
  <c r="BC179" i="2" s="1"/>
  <c r="BC227" i="2" s="1"/>
  <c r="BB15" i="2"/>
  <c r="BB179" i="2" s="1"/>
  <c r="BB227" i="2" s="1"/>
  <c r="BA15" i="2"/>
  <c r="AZ179" i="2"/>
  <c r="AZ227" i="2" s="1"/>
  <c r="AY15" i="2"/>
  <c r="AY179" i="2" s="1"/>
  <c r="AY227" i="2" s="1"/>
  <c r="AW15" i="2"/>
  <c r="AW179" i="2" s="1"/>
  <c r="AW227" i="2" s="1"/>
  <c r="AV15" i="2"/>
  <c r="AV179" i="2" s="1"/>
  <c r="AV227" i="2" s="1"/>
  <c r="AU15" i="2"/>
  <c r="AU179" i="2" s="1"/>
  <c r="AU227" i="2" s="1"/>
  <c r="AT15" i="2"/>
  <c r="AS15" i="2"/>
  <c r="AS179" i="2" s="1"/>
  <c r="AS227" i="2" s="1"/>
  <c r="AR15" i="2"/>
  <c r="AR179" i="2" s="1"/>
  <c r="AR227" i="2" s="1"/>
  <c r="AQ15" i="2"/>
  <c r="AQ179" i="2" s="1"/>
  <c r="AQ227" i="2" s="1"/>
  <c r="AP15" i="2"/>
  <c r="AO15" i="2"/>
  <c r="AO179" i="2" s="1"/>
  <c r="AO227" i="2" s="1"/>
  <c r="AN15" i="2"/>
  <c r="AN179" i="2" s="1"/>
  <c r="AN227" i="2" s="1"/>
  <c r="AM15" i="2"/>
  <c r="AM179" i="2" s="1"/>
  <c r="AM227" i="2" s="1"/>
  <c r="AL15" i="2"/>
  <c r="AK15" i="2"/>
  <c r="AK179" i="2" s="1"/>
  <c r="AK227" i="2" s="1"/>
  <c r="AJ15" i="2"/>
  <c r="AJ179" i="2" s="1"/>
  <c r="AJ227" i="2" s="1"/>
  <c r="AI15" i="2"/>
  <c r="AI179" i="2" s="1"/>
  <c r="AI227" i="2" s="1"/>
  <c r="AG15" i="2"/>
  <c r="AH15" i="2"/>
  <c r="AF15" i="2"/>
  <c r="AF179" i="2" s="1"/>
  <c r="AF227" i="2" s="1"/>
  <c r="AE15" i="2"/>
  <c r="AD15" i="2"/>
  <c r="AD179" i="2" s="1"/>
  <c r="AD227" i="2" s="1"/>
  <c r="AC15" i="2"/>
  <c r="AC179" i="2" s="1"/>
  <c r="AC227" i="2" s="1"/>
  <c r="AB15" i="2"/>
  <c r="AB179" i="2" s="1"/>
  <c r="AB227" i="2" s="1"/>
  <c r="AA15" i="2"/>
  <c r="Z15" i="2"/>
  <c r="Z179" i="2" s="1"/>
  <c r="Z227" i="2" s="1"/>
  <c r="Y15" i="2"/>
  <c r="Y179" i="2" s="1"/>
  <c r="Y227" i="2" s="1"/>
  <c r="W15" i="2"/>
  <c r="W179" i="2" s="1"/>
  <c r="V15" i="2"/>
  <c r="U15" i="2"/>
  <c r="U179" i="2" s="1"/>
  <c r="T15" i="2"/>
  <c r="T179" i="2" s="1"/>
  <c r="R15" i="2"/>
  <c r="R179" i="2" s="1"/>
  <c r="Q15" i="2"/>
  <c r="Q179" i="2" s="1"/>
  <c r="P15" i="2"/>
  <c r="O15" i="2"/>
  <c r="O179" i="2" s="1"/>
  <c r="N15" i="2"/>
  <c r="N179" i="2" s="1"/>
  <c r="M15" i="2"/>
  <c r="L15" i="2"/>
  <c r="K15" i="2"/>
  <c r="K179" i="2" s="1"/>
  <c r="J15" i="2"/>
  <c r="J179" i="2" s="1"/>
  <c r="I15" i="2"/>
  <c r="I179" i="2" s="1"/>
  <c r="H15" i="2"/>
  <c r="G15" i="2"/>
  <c r="G179" i="2" s="1"/>
  <c r="F179" i="2"/>
  <c r="BH9" i="2"/>
  <c r="BH178" i="2" s="1"/>
  <c r="BH226" i="2" s="1"/>
  <c r="BG9" i="2"/>
  <c r="BF9" i="2"/>
  <c r="BF178" i="2" s="1"/>
  <c r="BF226" i="2" s="1"/>
  <c r="BE9" i="2"/>
  <c r="BE178" i="2" s="1"/>
  <c r="BE226" i="2" s="1"/>
  <c r="BD9" i="2"/>
  <c r="BD178" i="2" s="1"/>
  <c r="BD226" i="2" s="1"/>
  <c r="BC9" i="2"/>
  <c r="BC178" i="2" s="1"/>
  <c r="BC226" i="2" s="1"/>
  <c r="BB9" i="2"/>
  <c r="BB178" i="2" s="1"/>
  <c r="BB226" i="2" s="1"/>
  <c r="BA9" i="2"/>
  <c r="BA178" i="2" s="1"/>
  <c r="BA226" i="2" s="1"/>
  <c r="AZ178" i="2"/>
  <c r="AZ226" i="2" s="1"/>
  <c r="AY9" i="2"/>
  <c r="AX178" i="2"/>
  <c r="AX226" i="2" s="1"/>
  <c r="AW9" i="2"/>
  <c r="AW178" i="2" s="1"/>
  <c r="AW226" i="2" s="1"/>
  <c r="AV9" i="2"/>
  <c r="AV178" i="2" s="1"/>
  <c r="AV226" i="2" s="1"/>
  <c r="AU9" i="2"/>
  <c r="AU178" i="2" s="1"/>
  <c r="AU226" i="2" s="1"/>
  <c r="AT9" i="2"/>
  <c r="AT178" i="2" s="1"/>
  <c r="AT226" i="2" s="1"/>
  <c r="AS9" i="2"/>
  <c r="AS178" i="2" s="1"/>
  <c r="AS226" i="2" s="1"/>
  <c r="AR9" i="2"/>
  <c r="AR178" i="2" s="1"/>
  <c r="AR226" i="2" s="1"/>
  <c r="AQ9" i="2"/>
  <c r="AP9" i="2"/>
  <c r="AP178" i="2" s="1"/>
  <c r="AP226" i="2" s="1"/>
  <c r="AO9" i="2"/>
  <c r="AO178" i="2" s="1"/>
  <c r="AO226" i="2" s="1"/>
  <c r="AN9" i="2"/>
  <c r="AN178" i="2" s="1"/>
  <c r="AN226" i="2" s="1"/>
  <c r="AM9" i="2"/>
  <c r="AM178" i="2" s="1"/>
  <c r="AM226" i="2" s="1"/>
  <c r="AL9" i="2"/>
  <c r="AL178" i="2" s="1"/>
  <c r="AL226" i="2" s="1"/>
  <c r="AK9" i="2"/>
  <c r="AK178" i="2" s="1"/>
  <c r="AK226" i="2" s="1"/>
  <c r="AJ9" i="2"/>
  <c r="AJ178" i="2" s="1"/>
  <c r="AJ226" i="2" s="1"/>
  <c r="AI9" i="2"/>
  <c r="AG9" i="2"/>
  <c r="AG178" i="2" s="1"/>
  <c r="AG226" i="2" s="1"/>
  <c r="AH9" i="2"/>
  <c r="AH178" i="2" s="1"/>
  <c r="AH226" i="2" s="1"/>
  <c r="AF9" i="2"/>
  <c r="AF178" i="2" s="1"/>
  <c r="AE9" i="2"/>
  <c r="AE178" i="2" s="1"/>
  <c r="AE226" i="2" s="1"/>
  <c r="AD9" i="2"/>
  <c r="AD178" i="2" s="1"/>
  <c r="AD226" i="2" s="1"/>
  <c r="AC9" i="2"/>
  <c r="AC178" i="2" s="1"/>
  <c r="AC226" i="2" s="1"/>
  <c r="AB9" i="2"/>
  <c r="AA9" i="2"/>
  <c r="AA178" i="2" s="1"/>
  <c r="AA226" i="2" s="1"/>
  <c r="Z9" i="2"/>
  <c r="Z178" i="2" s="1"/>
  <c r="Z226" i="2" s="1"/>
  <c r="Y9" i="2"/>
  <c r="Y178" i="2" s="1"/>
  <c r="W9" i="2"/>
  <c r="V9" i="2"/>
  <c r="V178" i="2" s="1"/>
  <c r="U9" i="2"/>
  <c r="U178" i="2" s="1"/>
  <c r="T9" i="2"/>
  <c r="T178" i="2" s="1"/>
  <c r="R9" i="2"/>
  <c r="R178" i="2" s="1"/>
  <c r="Q9" i="2"/>
  <c r="Q178" i="2" s="1"/>
  <c r="P9" i="2"/>
  <c r="P178" i="2" s="1"/>
  <c r="O9" i="2"/>
  <c r="O178" i="2" s="1"/>
  <c r="N9" i="2"/>
  <c r="N178" i="2" s="1"/>
  <c r="M9" i="2"/>
  <c r="M178" i="2" s="1"/>
  <c r="L9" i="2"/>
  <c r="L178" i="2" s="1"/>
  <c r="K9" i="2"/>
  <c r="J9" i="2"/>
  <c r="J178" i="2" s="1"/>
  <c r="I9" i="2"/>
  <c r="I178" i="2" s="1"/>
  <c r="H9" i="2"/>
  <c r="H178" i="2" s="1"/>
  <c r="G9" i="2"/>
  <c r="F178" i="2"/>
  <c r="D156" i="2"/>
  <c r="D157" i="2"/>
  <c r="D154" i="2"/>
  <c r="Y226" i="2" l="1"/>
  <c r="L234" i="2"/>
  <c r="BB241" i="2"/>
  <c r="AB243" i="2"/>
  <c r="I236" i="2"/>
  <c r="L232" i="2"/>
  <c r="D653" i="86"/>
  <c r="AI158" i="3"/>
  <c r="AI174" i="3" s="1"/>
  <c r="G158" i="3"/>
  <c r="G174" i="3" s="1"/>
  <c r="AG158" i="3"/>
  <c r="AG174" i="3" s="1"/>
  <c r="H158" i="3"/>
  <c r="H174" i="3" s="1"/>
  <c r="T158" i="3"/>
  <c r="T174" i="3" s="1"/>
  <c r="AD158" i="3"/>
  <c r="AD174" i="3" s="1"/>
  <c r="M158" i="3"/>
  <c r="M174" i="3" s="1"/>
  <c r="AH158" i="3"/>
  <c r="AH174" i="3" s="1"/>
  <c r="BC158" i="3"/>
  <c r="BC174" i="3" s="1"/>
  <c r="AB158" i="3"/>
  <c r="AB174" i="3" s="1"/>
  <c r="BH158" i="3"/>
  <c r="BH174" i="3" s="1"/>
  <c r="F141" i="3"/>
  <c r="F149" i="3" s="1"/>
  <c r="F4" i="3" s="1"/>
  <c r="D322" i="86"/>
  <c r="AX158" i="3"/>
  <c r="AX174" i="3" s="1"/>
  <c r="R158" i="3"/>
  <c r="R174" i="3" s="1"/>
  <c r="F182" i="2"/>
  <c r="J182" i="2"/>
  <c r="N182" i="2"/>
  <c r="R182" i="2"/>
  <c r="AF182" i="2"/>
  <c r="AF230" i="2" s="1"/>
  <c r="AF226" i="2"/>
  <c r="AU182" i="2"/>
  <c r="AU230" i="2" s="1"/>
  <c r="BC182" i="2"/>
  <c r="BC230" i="2" s="1"/>
  <c r="BF182" i="2"/>
  <c r="BF230" i="2" s="1"/>
  <c r="AD196" i="2"/>
  <c r="AD244" i="2" s="1"/>
  <c r="AS158" i="3"/>
  <c r="AS174" i="3" s="1"/>
  <c r="AE158" i="3"/>
  <c r="AE174" i="3" s="1"/>
  <c r="BA141" i="3"/>
  <c r="BA149" i="3" s="1"/>
  <c r="BA4" i="3" s="1"/>
  <c r="N158" i="3"/>
  <c r="N174" i="3" s="1"/>
  <c r="AK158" i="3"/>
  <c r="AK174" i="3" s="1"/>
  <c r="L158" i="3"/>
  <c r="L174" i="3" s="1"/>
  <c r="AF158" i="3"/>
  <c r="AF174" i="3" s="1"/>
  <c r="AU158" i="3"/>
  <c r="AU174" i="3" s="1"/>
  <c r="AD141" i="3"/>
  <c r="AD149" i="3" s="1"/>
  <c r="AD4" i="3" s="1"/>
  <c r="S158" i="3"/>
  <c r="S174" i="3" s="1"/>
  <c r="K158" i="3"/>
  <c r="K174" i="3" s="1"/>
  <c r="AC141" i="3"/>
  <c r="AC149" i="3" s="1"/>
  <c r="AC4" i="3" s="1"/>
  <c r="Y158" i="3"/>
  <c r="Y174" i="3" s="1"/>
  <c r="Q158" i="3"/>
  <c r="Q174" i="3" s="1"/>
  <c r="AQ19" i="2"/>
  <c r="AQ178" i="2"/>
  <c r="AQ226" i="2" s="1"/>
  <c r="AY19" i="2"/>
  <c r="AY178" i="2"/>
  <c r="AY226" i="2" s="1"/>
  <c r="K19" i="2"/>
  <c r="K178" i="2"/>
  <c r="K182" i="2" s="1"/>
  <c r="T182" i="2"/>
  <c r="AC182" i="2"/>
  <c r="AC230" i="2" s="1"/>
  <c r="AN182" i="2"/>
  <c r="AN230" i="2" s="1"/>
  <c r="AV182" i="2"/>
  <c r="AV230" i="2" s="1"/>
  <c r="P19" i="2"/>
  <c r="P179" i="2"/>
  <c r="P182" i="2" s="1"/>
  <c r="BD19" i="2"/>
  <c r="BD179" i="2"/>
  <c r="BD227" i="2" s="1"/>
  <c r="W19" i="2"/>
  <c r="W178" i="2"/>
  <c r="W182" i="2" s="1"/>
  <c r="AB19" i="2"/>
  <c r="AB178" i="2"/>
  <c r="AI19" i="2"/>
  <c r="AI178" i="2"/>
  <c r="AI226" i="2" s="1"/>
  <c r="G19" i="2"/>
  <c r="G178" i="2"/>
  <c r="G182" i="2" s="1"/>
  <c r="O182" i="2"/>
  <c r="AJ182" i="2"/>
  <c r="AJ230" i="2" s="1"/>
  <c r="AR182" i="2"/>
  <c r="AR230" i="2" s="1"/>
  <c r="BG19" i="2"/>
  <c r="BG178" i="2"/>
  <c r="BG226" i="2" s="1"/>
  <c r="H19" i="2"/>
  <c r="H179" i="2"/>
  <c r="H182" i="2" s="1"/>
  <c r="AH19" i="2"/>
  <c r="AH179" i="2"/>
  <c r="AH227" i="2" s="1"/>
  <c r="BA19" i="2"/>
  <c r="BA179" i="2"/>
  <c r="BA227" i="2" s="1"/>
  <c r="BH19" i="2"/>
  <c r="BH20" i="2" s="1"/>
  <c r="BH179" i="2"/>
  <c r="BH227" i="2" s="1"/>
  <c r="U182" i="2"/>
  <c r="Z182" i="2"/>
  <c r="Z230" i="2" s="1"/>
  <c r="AD182" i="2"/>
  <c r="AD230" i="2" s="1"/>
  <c r="AK182" i="2"/>
  <c r="AK230" i="2" s="1"/>
  <c r="AO182" i="2"/>
  <c r="AO230" i="2" s="1"/>
  <c r="AS182" i="2"/>
  <c r="AS230" i="2" s="1"/>
  <c r="AW182" i="2"/>
  <c r="AW230" i="2" s="1"/>
  <c r="M19" i="2"/>
  <c r="M179" i="2"/>
  <c r="M182" i="2" s="1"/>
  <c r="V19" i="2"/>
  <c r="V179" i="2"/>
  <c r="V182" i="2" s="1"/>
  <c r="AA19" i="2"/>
  <c r="AA179" i="2"/>
  <c r="AA227" i="2" s="1"/>
  <c r="AE19" i="2"/>
  <c r="AE179" i="2"/>
  <c r="AE227" i="2" s="1"/>
  <c r="AG19" i="2"/>
  <c r="AG179" i="2"/>
  <c r="AG227" i="2" s="1"/>
  <c r="AL19" i="2"/>
  <c r="AL179" i="2"/>
  <c r="AL227" i="2" s="1"/>
  <c r="AP19" i="2"/>
  <c r="AP179" i="2"/>
  <c r="AP227" i="2" s="1"/>
  <c r="AT19" i="2"/>
  <c r="AT179" i="2"/>
  <c r="AT227" i="2" s="1"/>
  <c r="AX179" i="2"/>
  <c r="AX227" i="2" s="1"/>
  <c r="Q182" i="2"/>
  <c r="BB182" i="2"/>
  <c r="BB230" i="2" s="1"/>
  <c r="BE182" i="2"/>
  <c r="BE230" i="2" s="1"/>
  <c r="BE158" i="3"/>
  <c r="BE174" i="3" s="1"/>
  <c r="L19" i="2"/>
  <c r="L179" i="2"/>
  <c r="AZ182" i="2"/>
  <c r="AZ230" i="2" s="1"/>
  <c r="I182" i="2"/>
  <c r="Y182" i="2"/>
  <c r="Y230" i="2" s="1"/>
  <c r="AM182" i="2"/>
  <c r="AM230" i="2" s="1"/>
  <c r="AN158" i="3"/>
  <c r="AN174" i="3" s="1"/>
  <c r="AM158" i="3"/>
  <c r="AM174" i="3" s="1"/>
  <c r="AQ158" i="3"/>
  <c r="AQ174" i="3" s="1"/>
  <c r="O158" i="3"/>
  <c r="O174" i="3" s="1"/>
  <c r="AP158" i="3"/>
  <c r="AP174" i="3" s="1"/>
  <c r="Z141" i="3"/>
  <c r="Z149" i="3" s="1"/>
  <c r="Z4" i="3" s="1"/>
  <c r="AY141" i="3"/>
  <c r="AY149" i="3" s="1"/>
  <c r="AY4" i="3" s="1"/>
  <c r="BB158" i="3"/>
  <c r="BB174" i="3" s="1"/>
  <c r="AL158" i="3"/>
  <c r="AL174" i="3" s="1"/>
  <c r="AZ158" i="3"/>
  <c r="AZ174" i="3" s="1"/>
  <c r="AO158" i="3"/>
  <c r="AO174" i="3" s="1"/>
  <c r="Z158" i="3"/>
  <c r="Z174" i="3" s="1"/>
  <c r="I158" i="3"/>
  <c r="I174" i="3" s="1"/>
  <c r="P158" i="3"/>
  <c r="P174" i="3" s="1"/>
  <c r="F158" i="3"/>
  <c r="F174" i="3" s="1"/>
  <c r="M141" i="3"/>
  <c r="M149" i="3" s="1"/>
  <c r="M4" i="3" s="1"/>
  <c r="J158" i="3"/>
  <c r="J174" i="3" s="1"/>
  <c r="AC158" i="3"/>
  <c r="AC174" i="3" s="1"/>
  <c r="AJ158" i="3"/>
  <c r="AJ174" i="3" s="1"/>
  <c r="BG158" i="3"/>
  <c r="BG174" i="3" s="1"/>
  <c r="BA158" i="3"/>
  <c r="BA174" i="3" s="1"/>
  <c r="U158" i="3"/>
  <c r="U174" i="3" s="1"/>
  <c r="AO141" i="3"/>
  <c r="AO149" i="3" s="1"/>
  <c r="AO4" i="3" s="1"/>
  <c r="BF158" i="3"/>
  <c r="BF174" i="3" s="1"/>
  <c r="W158" i="3"/>
  <c r="W174" i="3" s="1"/>
  <c r="AK141" i="3"/>
  <c r="AK149" i="3" s="1"/>
  <c r="AK4" i="3" s="1"/>
  <c r="I141" i="3"/>
  <c r="I149" i="3" s="1"/>
  <c r="I4" i="3" s="1"/>
  <c r="K141" i="3"/>
  <c r="K149" i="3" s="1"/>
  <c r="K4" i="3" s="1"/>
  <c r="BB141" i="3"/>
  <c r="BB149" i="3" s="1"/>
  <c r="BB4" i="3" s="1"/>
  <c r="L141" i="3"/>
  <c r="L149" i="3" s="1"/>
  <c r="L4" i="3" s="1"/>
  <c r="P141" i="3"/>
  <c r="P149" i="3" s="1"/>
  <c r="P4" i="3" s="1"/>
  <c r="G141" i="3"/>
  <c r="G149" i="3" s="1"/>
  <c r="G4" i="3" s="1"/>
  <c r="AL141" i="3"/>
  <c r="AL149" i="3" s="1"/>
  <c r="AL4" i="3" s="1"/>
  <c r="BG141" i="3"/>
  <c r="BG149" i="3" s="1"/>
  <c r="BG4" i="3" s="1"/>
  <c r="U132" i="2"/>
  <c r="U192" i="2" s="1"/>
  <c r="U240" i="2" s="1"/>
  <c r="T132" i="2"/>
  <c r="Y132" i="2"/>
  <c r="AC132" i="2"/>
  <c r="AJ132" i="2"/>
  <c r="AN132" i="2"/>
  <c r="AR132" i="2"/>
  <c r="AR192" i="2" s="1"/>
  <c r="AR240" i="2" s="1"/>
  <c r="AV132" i="2"/>
  <c r="AZ192" i="2"/>
  <c r="AZ240" i="2" s="1"/>
  <c r="BG132" i="2"/>
  <c r="M132" i="2"/>
  <c r="M192" i="2" s="1"/>
  <c r="M240" i="2" s="1"/>
  <c r="BA132" i="2"/>
  <c r="BA192" i="2" s="1"/>
  <c r="BA240" i="2" s="1"/>
  <c r="BD132" i="2"/>
  <c r="BC132" i="2"/>
  <c r="BC192" i="2" s="1"/>
  <c r="BC240" i="2" s="1"/>
  <c r="BD141" i="3"/>
  <c r="BD149" i="3" s="1"/>
  <c r="BD4" i="3" s="1"/>
  <c r="BD158" i="3"/>
  <c r="BD174" i="3" s="1"/>
  <c r="AY158" i="3"/>
  <c r="AY174" i="3" s="1"/>
  <c r="AT158" i="3"/>
  <c r="AT174" i="3" s="1"/>
  <c r="AS141" i="3"/>
  <c r="AS149" i="3" s="1"/>
  <c r="AS4" i="3" s="1"/>
  <c r="AR141" i="3"/>
  <c r="AR149" i="3" s="1"/>
  <c r="AR4" i="3" s="1"/>
  <c r="AR158" i="3"/>
  <c r="AR174" i="3" s="1"/>
  <c r="AA158" i="3"/>
  <c r="AA174" i="3" s="1"/>
  <c r="AF141" i="3"/>
  <c r="AF149" i="3" s="1"/>
  <c r="AF4" i="3" s="1"/>
  <c r="S141" i="3"/>
  <c r="S149" i="3" s="1"/>
  <c r="S4" i="3" s="1"/>
  <c r="AX141" i="3"/>
  <c r="AX149" i="3" s="1"/>
  <c r="AX4" i="3" s="1"/>
  <c r="U141" i="3"/>
  <c r="U149" i="3" s="1"/>
  <c r="U4" i="3" s="1"/>
  <c r="BH141" i="3"/>
  <c r="BH149" i="3" s="1"/>
  <c r="BH4" i="3" s="1"/>
  <c r="AM141" i="3"/>
  <c r="AM149" i="3" s="1"/>
  <c r="AM4" i="3" s="1"/>
  <c r="AB141" i="3"/>
  <c r="AB149" i="3" s="1"/>
  <c r="AB4" i="3" s="1"/>
  <c r="AP141" i="3"/>
  <c r="AP149" i="3" s="1"/>
  <c r="AP4" i="3" s="1"/>
  <c r="R141" i="3"/>
  <c r="R149" i="3" s="1"/>
  <c r="R4" i="3" s="1"/>
  <c r="AZ141" i="3"/>
  <c r="AZ149" i="3" s="1"/>
  <c r="AZ4" i="3" s="1"/>
  <c r="BF141" i="3"/>
  <c r="BF149" i="3" s="1"/>
  <c r="BF4" i="3" s="1"/>
  <c r="AQ141" i="3"/>
  <c r="AQ149" i="3" s="1"/>
  <c r="AQ4" i="3" s="1"/>
  <c r="N141" i="3"/>
  <c r="N149" i="3" s="1"/>
  <c r="N4" i="3" s="1"/>
  <c r="AH141" i="3"/>
  <c r="AH149" i="3" s="1"/>
  <c r="AH4" i="3" s="1"/>
  <c r="Q141" i="3"/>
  <c r="Q149" i="3" s="1"/>
  <c r="Q4" i="3" s="1"/>
  <c r="W141" i="3"/>
  <c r="W149" i="3" s="1"/>
  <c r="W4" i="3" s="1"/>
  <c r="AT141" i="3"/>
  <c r="AT149" i="3" s="1"/>
  <c r="AT4" i="3" s="1"/>
  <c r="J141" i="3"/>
  <c r="J149" i="3" s="1"/>
  <c r="J4" i="3" s="1"/>
  <c r="T141" i="3"/>
  <c r="T149" i="3" s="1"/>
  <c r="T4" i="3" s="1"/>
  <c r="AJ141" i="3"/>
  <c r="AJ149" i="3" s="1"/>
  <c r="AJ4" i="3" s="1"/>
  <c r="AE141" i="3"/>
  <c r="AE149" i="3" s="1"/>
  <c r="AE4" i="3" s="1"/>
  <c r="AI141" i="3"/>
  <c r="AI149" i="3" s="1"/>
  <c r="AI4" i="3" s="1"/>
  <c r="AU141" i="3"/>
  <c r="AU149" i="3" s="1"/>
  <c r="AU4" i="3" s="1"/>
  <c r="O141" i="3"/>
  <c r="O149" i="3" s="1"/>
  <c r="O4" i="3" s="1"/>
  <c r="AG141" i="3"/>
  <c r="AG149" i="3" s="1"/>
  <c r="AG4" i="3" s="1"/>
  <c r="BC141" i="3"/>
  <c r="BC149" i="3" s="1"/>
  <c r="BC4" i="3" s="1"/>
  <c r="BE141" i="3"/>
  <c r="BE149" i="3" s="1"/>
  <c r="BE4" i="3" s="1"/>
  <c r="AA141" i="3"/>
  <c r="AA149" i="3" s="1"/>
  <c r="AA4" i="3" s="1"/>
  <c r="H141" i="3"/>
  <c r="H149" i="3" s="1"/>
  <c r="H4" i="3" s="1"/>
  <c r="Y141" i="3"/>
  <c r="Y149" i="3" s="1"/>
  <c r="Y4" i="3" s="1"/>
  <c r="AN141" i="3"/>
  <c r="AN149" i="3" s="1"/>
  <c r="AN4" i="3" s="1"/>
  <c r="U86" i="2"/>
  <c r="Z86" i="2"/>
  <c r="AK86" i="2"/>
  <c r="BF132" i="2"/>
  <c r="T86" i="2"/>
  <c r="AJ86" i="2"/>
  <c r="AM19" i="2"/>
  <c r="U19" i="2"/>
  <c r="AD19" i="2"/>
  <c r="AK19" i="2"/>
  <c r="AS19" i="2"/>
  <c r="BE86" i="2"/>
  <c r="AA132" i="2"/>
  <c r="AL132" i="2"/>
  <c r="AL192" i="2" s="1"/>
  <c r="AL240" i="2" s="1"/>
  <c r="Q19" i="2"/>
  <c r="BB19" i="2"/>
  <c r="BE19" i="2"/>
  <c r="J19" i="2"/>
  <c r="N19" i="2"/>
  <c r="R19" i="2"/>
  <c r="BC19" i="2"/>
  <c r="BF19" i="2"/>
  <c r="J132" i="2"/>
  <c r="J192" i="2" s="1"/>
  <c r="J240" i="2" s="1"/>
  <c r="N132" i="2"/>
  <c r="N192" i="2" s="1"/>
  <c r="R132" i="2"/>
  <c r="R192" i="2" s="1"/>
  <c r="R240" i="2" s="1"/>
  <c r="G132" i="2"/>
  <c r="K132" i="2"/>
  <c r="O132" i="2"/>
  <c r="O192" i="2" s="1"/>
  <c r="H132" i="2"/>
  <c r="L132" i="2"/>
  <c r="L192" i="2" s="1"/>
  <c r="L240" i="2" s="1"/>
  <c r="P132" i="2"/>
  <c r="Z132" i="2"/>
  <c r="AD132" i="2"/>
  <c r="AH132" i="2"/>
  <c r="AK132" i="2"/>
  <c r="AO132" i="2"/>
  <c r="AS132" i="2"/>
  <c r="AW132" i="2"/>
  <c r="Z19" i="2"/>
  <c r="AO19" i="2"/>
  <c r="AW19" i="2"/>
  <c r="V132" i="2"/>
  <c r="AP132" i="2"/>
  <c r="T19" i="2"/>
  <c r="AC19" i="2"/>
  <c r="AJ19" i="2"/>
  <c r="AN19" i="2"/>
  <c r="AR19" i="2"/>
  <c r="AV19" i="2"/>
  <c r="I132" i="2"/>
  <c r="Q132" i="2"/>
  <c r="Y19" i="2"/>
  <c r="BI15" i="2"/>
  <c r="BI127" i="2"/>
  <c r="BI136" i="2"/>
  <c r="BI84" i="2"/>
  <c r="I86" i="2"/>
  <c r="BI143" i="2"/>
  <c r="O86" i="2"/>
  <c r="AF86" i="2"/>
  <c r="AQ86" i="2"/>
  <c r="AY86" i="2"/>
  <c r="BI60" i="2"/>
  <c r="D153" i="2"/>
  <c r="D155" i="2"/>
  <c r="BJ157" i="2"/>
  <c r="BI163" i="2"/>
  <c r="BI149" i="2"/>
  <c r="BI70" i="2"/>
  <c r="BI53" i="2"/>
  <c r="BI26" i="2"/>
  <c r="G86" i="2"/>
  <c r="K86" i="2"/>
  <c r="W86" i="2"/>
  <c r="W87" i="2" s="1"/>
  <c r="AB86" i="2"/>
  <c r="AI86" i="2"/>
  <c r="AU86" i="2"/>
  <c r="BB86" i="2"/>
  <c r="O19" i="2"/>
  <c r="AF19" i="2"/>
  <c r="AU19" i="2"/>
  <c r="H86" i="2"/>
  <c r="P86" i="2"/>
  <c r="Y86" i="2"/>
  <c r="AN86" i="2"/>
  <c r="AR86" i="2"/>
  <c r="AV86" i="2"/>
  <c r="BC86" i="2"/>
  <c r="BF86" i="2"/>
  <c r="I19" i="2"/>
  <c r="M86" i="2"/>
  <c r="Q86" i="2"/>
  <c r="AD86" i="2"/>
  <c r="AH86" i="2"/>
  <c r="AE132" i="2"/>
  <c r="AG132" i="2"/>
  <c r="AT132" i="2"/>
  <c r="BH132" i="2"/>
  <c r="L145" i="2"/>
  <c r="L151" i="2" s="1"/>
  <c r="AO86" i="2"/>
  <c r="AS86" i="2"/>
  <c r="AW86" i="2"/>
  <c r="BG86" i="2"/>
  <c r="J86" i="2"/>
  <c r="N86" i="2"/>
  <c r="R86" i="2"/>
  <c r="V86" i="2"/>
  <c r="AA86" i="2"/>
  <c r="AE86" i="2"/>
  <c r="AG86" i="2"/>
  <c r="AG87" i="2" s="1"/>
  <c r="AL86" i="2"/>
  <c r="AP86" i="2"/>
  <c r="AT86" i="2"/>
  <c r="BA86" i="2"/>
  <c r="BD86" i="2"/>
  <c r="BD87" i="2" s="1"/>
  <c r="BH86" i="2"/>
  <c r="AB132" i="2"/>
  <c r="AF132" i="2"/>
  <c r="AI132" i="2"/>
  <c r="AM132" i="2"/>
  <c r="AQ132" i="2"/>
  <c r="AU132" i="2"/>
  <c r="AY132" i="2"/>
  <c r="BB132" i="2"/>
  <c r="BE132" i="2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G40" i="1"/>
  <c r="AH40" i="1"/>
  <c r="AF40" i="1"/>
  <c r="AE40" i="1"/>
  <c r="AD40" i="1"/>
  <c r="AC40" i="1"/>
  <c r="AB40" i="1"/>
  <c r="AA40" i="1"/>
  <c r="Z40" i="1"/>
  <c r="Y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G32" i="1"/>
  <c r="AH32" i="1"/>
  <c r="AF32" i="1"/>
  <c r="AE32" i="1"/>
  <c r="AD32" i="1"/>
  <c r="AC32" i="1"/>
  <c r="AB32" i="1"/>
  <c r="AA32" i="1"/>
  <c r="Z32" i="1"/>
  <c r="Y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G21" i="1"/>
  <c r="AH21" i="1"/>
  <c r="AF21" i="1"/>
  <c r="AE21" i="1"/>
  <c r="AD21" i="1"/>
  <c r="AC21" i="1"/>
  <c r="AB21" i="1"/>
  <c r="AA21" i="1"/>
  <c r="Z21" i="1"/>
  <c r="Y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F16" i="1"/>
  <c r="AE16" i="1"/>
  <c r="AD16" i="1"/>
  <c r="AC16" i="1"/>
  <c r="AB16" i="1"/>
  <c r="AA16" i="1"/>
  <c r="Z16" i="1"/>
  <c r="Y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BG10" i="1"/>
  <c r="BG13" i="1" s="1"/>
  <c r="BF10" i="1"/>
  <c r="BF13" i="1" s="1"/>
  <c r="BE10" i="1"/>
  <c r="BE13" i="1" s="1"/>
  <c r="BD10" i="1"/>
  <c r="BD13" i="1" s="1"/>
  <c r="BC10" i="1"/>
  <c r="BC13" i="1" s="1"/>
  <c r="BB10" i="1"/>
  <c r="BB13" i="1" s="1"/>
  <c r="BA10" i="1"/>
  <c r="BA13" i="1" s="1"/>
  <c r="AZ10" i="1"/>
  <c r="AY10" i="1"/>
  <c r="AY13" i="1" s="1"/>
  <c r="AX10" i="1"/>
  <c r="AX13" i="1" s="1"/>
  <c r="AW10" i="1"/>
  <c r="AW13" i="1" s="1"/>
  <c r="AV10" i="1"/>
  <c r="AV13" i="1" s="1"/>
  <c r="AU10" i="1"/>
  <c r="AU13" i="1" s="1"/>
  <c r="AT10" i="1"/>
  <c r="AT13" i="1" s="1"/>
  <c r="AS10" i="1"/>
  <c r="AS13" i="1" s="1"/>
  <c r="AR10" i="1"/>
  <c r="AR13" i="1" s="1"/>
  <c r="AQ10" i="1"/>
  <c r="AQ13" i="1" s="1"/>
  <c r="AP10" i="1"/>
  <c r="AP13" i="1" s="1"/>
  <c r="AO10" i="1"/>
  <c r="AO13" i="1" s="1"/>
  <c r="AN10" i="1"/>
  <c r="AN13" i="1" s="1"/>
  <c r="AM10" i="1"/>
  <c r="AM13" i="1" s="1"/>
  <c r="AL10" i="1"/>
  <c r="AL13" i="1" s="1"/>
  <c r="AK10" i="1"/>
  <c r="AK13" i="1" s="1"/>
  <c r="AJ10" i="1"/>
  <c r="AJ13" i="1" s="1"/>
  <c r="AI10" i="1"/>
  <c r="AI13" i="1" s="1"/>
  <c r="AF10" i="1"/>
  <c r="AF13" i="1" s="1"/>
  <c r="AE10" i="1"/>
  <c r="AE13" i="1" s="1"/>
  <c r="AD10" i="1"/>
  <c r="AD13" i="1" s="1"/>
  <c r="AC10" i="1"/>
  <c r="AC13" i="1" s="1"/>
  <c r="AB10" i="1"/>
  <c r="AB13" i="1" s="1"/>
  <c r="AA10" i="1"/>
  <c r="AA13" i="1" s="1"/>
  <c r="Z10" i="1"/>
  <c r="Z13" i="1" s="1"/>
  <c r="Y10" i="1"/>
  <c r="Y13" i="1" s="1"/>
  <c r="W10" i="1"/>
  <c r="W13" i="1" s="1"/>
  <c r="V10" i="1"/>
  <c r="V13" i="1" s="1"/>
  <c r="U10" i="1"/>
  <c r="U13" i="1" s="1"/>
  <c r="T10" i="1"/>
  <c r="T13" i="1" s="1"/>
  <c r="S10" i="1"/>
  <c r="S13" i="1" s="1"/>
  <c r="R10" i="1"/>
  <c r="R13" i="1" s="1"/>
  <c r="Q10" i="1"/>
  <c r="Q13" i="1" s="1"/>
  <c r="P10" i="1"/>
  <c r="P13" i="1" s="1"/>
  <c r="O10" i="1"/>
  <c r="O13" i="1" s="1"/>
  <c r="N10" i="1"/>
  <c r="N13" i="1" s="1"/>
  <c r="M10" i="1"/>
  <c r="M13" i="1" s="1"/>
  <c r="L10" i="1"/>
  <c r="L13" i="1" s="1"/>
  <c r="K10" i="1"/>
  <c r="K13" i="1" s="1"/>
  <c r="J10" i="1"/>
  <c r="J13" i="1" s="1"/>
  <c r="H16" i="1"/>
  <c r="G16" i="1"/>
  <c r="F16" i="1"/>
  <c r="E16" i="1"/>
  <c r="A17" i="1"/>
  <c r="A16" i="1"/>
  <c r="A15" i="1"/>
  <c r="A18" i="1"/>
  <c r="A19" i="1"/>
  <c r="BI19" i="1"/>
  <c r="A20" i="1"/>
  <c r="BI20" i="1"/>
  <c r="D703" i="86" l="1"/>
  <c r="K43" i="92" s="1"/>
  <c r="L43" i="92" s="1"/>
  <c r="BA87" i="2"/>
  <c r="H87" i="2"/>
  <c r="U145" i="2"/>
  <c r="U151" i="2" s="1"/>
  <c r="M145" i="2"/>
  <c r="M151" i="2" s="1"/>
  <c r="BG87" i="2"/>
  <c r="AY87" i="2"/>
  <c r="BD182" i="2"/>
  <c r="BD230" i="2" s="1"/>
  <c r="AP87" i="2"/>
  <c r="AA87" i="2"/>
  <c r="G87" i="2"/>
  <c r="AF61" i="1"/>
  <c r="AW87" i="2"/>
  <c r="BA145" i="2"/>
  <c r="BA151" i="2" s="1"/>
  <c r="BA165" i="2" s="1"/>
  <c r="AI87" i="2"/>
  <c r="BH87" i="2"/>
  <c r="U199" i="2"/>
  <c r="U247" i="2" s="1"/>
  <c r="J145" i="2"/>
  <c r="J151" i="2" s="1"/>
  <c r="M199" i="2"/>
  <c r="M247" i="2" s="1"/>
  <c r="R199" i="2"/>
  <c r="R247" i="2" s="1"/>
  <c r="AV87" i="2"/>
  <c r="AP182" i="2"/>
  <c r="AP230" i="2" s="1"/>
  <c r="AR87" i="2"/>
  <c r="AA182" i="2"/>
  <c r="AA230" i="2" s="1"/>
  <c r="AX182" i="2"/>
  <c r="AX230" i="2" s="1"/>
  <c r="AS87" i="2"/>
  <c r="R145" i="2"/>
  <c r="R151" i="2" s="1"/>
  <c r="K87" i="2"/>
  <c r="AQ87" i="2"/>
  <c r="O199" i="2"/>
  <c r="O247" i="2" s="1"/>
  <c r="O240" i="2"/>
  <c r="N199" i="2"/>
  <c r="N247" i="2" s="1"/>
  <c r="N240" i="2"/>
  <c r="AL182" i="2"/>
  <c r="AL230" i="2" s="1"/>
  <c r="BA182" i="2"/>
  <c r="BA230" i="2" s="1"/>
  <c r="AB182" i="2"/>
  <c r="AB230" i="2" s="1"/>
  <c r="AB226" i="2"/>
  <c r="AY182" i="2"/>
  <c r="AY230" i="2" s="1"/>
  <c r="BC199" i="2"/>
  <c r="BC247" i="2" s="1"/>
  <c r="AR199" i="2"/>
  <c r="AR247" i="2" s="1"/>
  <c r="J199" i="2"/>
  <c r="J247" i="2" s="1"/>
  <c r="AG182" i="2"/>
  <c r="AG230" i="2" s="1"/>
  <c r="AR145" i="2"/>
  <c r="AR151" i="2" s="1"/>
  <c r="AH87" i="2"/>
  <c r="P87" i="2"/>
  <c r="AB87" i="2"/>
  <c r="BC145" i="2"/>
  <c r="BC151" i="2" s="1"/>
  <c r="AT182" i="2"/>
  <c r="AT230" i="2" s="1"/>
  <c r="AE182" i="2"/>
  <c r="AE230" i="2" s="1"/>
  <c r="BH182" i="2"/>
  <c r="BH230" i="2" s="1"/>
  <c r="AH182" i="2"/>
  <c r="AH230" i="2" s="1"/>
  <c r="BG182" i="2"/>
  <c r="BG230" i="2" s="1"/>
  <c r="AI182" i="2"/>
  <c r="AI230" i="2" s="1"/>
  <c r="AQ182" i="2"/>
  <c r="AQ230" i="2" s="1"/>
  <c r="AI145" i="2"/>
  <c r="AI151" i="2" s="1"/>
  <c r="AI192" i="2"/>
  <c r="AI240" i="2" s="1"/>
  <c r="AX192" i="2"/>
  <c r="AX240" i="2" s="1"/>
  <c r="AO145" i="2"/>
  <c r="AO151" i="2" s="1"/>
  <c r="AO192" i="2"/>
  <c r="AO240" i="2" s="1"/>
  <c r="Z145" i="2"/>
  <c r="Z151" i="2" s="1"/>
  <c r="Z192" i="2"/>
  <c r="BG145" i="2"/>
  <c r="BG151" i="2" s="1"/>
  <c r="BG192" i="2"/>
  <c r="BG240" i="2" s="1"/>
  <c r="AC145" i="2"/>
  <c r="AC151" i="2" s="1"/>
  <c r="AC192" i="2"/>
  <c r="AC240" i="2" s="1"/>
  <c r="AF145" i="2"/>
  <c r="AF151" i="2" s="1"/>
  <c r="AF192" i="2"/>
  <c r="AL87" i="2"/>
  <c r="V87" i="2"/>
  <c r="O145" i="2"/>
  <c r="O151" i="2" s="1"/>
  <c r="AL145" i="2"/>
  <c r="AL151" i="2" s="1"/>
  <c r="AP145" i="2"/>
  <c r="AP151" i="2" s="1"/>
  <c r="AP192" i="2"/>
  <c r="AP240" i="2" s="1"/>
  <c r="AK145" i="2"/>
  <c r="AK151" i="2" s="1"/>
  <c r="AK192" i="2"/>
  <c r="AK240" i="2" s="1"/>
  <c r="P145" i="2"/>
  <c r="P151" i="2" s="1"/>
  <c r="P192" i="2"/>
  <c r="K145" i="2"/>
  <c r="K151" i="2" s="1"/>
  <c r="K192" i="2"/>
  <c r="AN145" i="2"/>
  <c r="AN151" i="2" s="1"/>
  <c r="AN192" i="2"/>
  <c r="AN240" i="2" s="1"/>
  <c r="Y145" i="2"/>
  <c r="Y151" i="2" s="1"/>
  <c r="Y192" i="2"/>
  <c r="Y240" i="2" s="1"/>
  <c r="BE145" i="2"/>
  <c r="BE151" i="2" s="1"/>
  <c r="BE192" i="2"/>
  <c r="BE240" i="2" s="1"/>
  <c r="AQ145" i="2"/>
  <c r="AQ151" i="2" s="1"/>
  <c r="AQ192" i="2"/>
  <c r="AQ240" i="2" s="1"/>
  <c r="AB145" i="2"/>
  <c r="AB151" i="2" s="1"/>
  <c r="AB192" i="2"/>
  <c r="AB240" i="2" s="1"/>
  <c r="AG145" i="2"/>
  <c r="AG151" i="2" s="1"/>
  <c r="AG165" i="2" s="1"/>
  <c r="AG192" i="2"/>
  <c r="AG240" i="2" s="1"/>
  <c r="Q145" i="2"/>
  <c r="Q151" i="2" s="1"/>
  <c r="Q192" i="2"/>
  <c r="V145" i="2"/>
  <c r="V151" i="2" s="1"/>
  <c r="V192" i="2"/>
  <c r="AW145" i="2"/>
  <c r="AW151" i="2" s="1"/>
  <c r="AW192" i="2"/>
  <c r="AW240" i="2" s="1"/>
  <c r="AH145" i="2"/>
  <c r="AH151" i="2" s="1"/>
  <c r="AH192" i="2"/>
  <c r="AH240" i="2" s="1"/>
  <c r="G145" i="2"/>
  <c r="G151" i="2" s="1"/>
  <c r="G192" i="2"/>
  <c r="F192" i="2"/>
  <c r="AK87" i="2"/>
  <c r="AJ145" i="2"/>
  <c r="AJ151" i="2" s="1"/>
  <c r="AJ192" i="2"/>
  <c r="AJ240" i="2" s="1"/>
  <c r="T145" i="2"/>
  <c r="T151" i="2" s="1"/>
  <c r="T192" i="2"/>
  <c r="BB145" i="2"/>
  <c r="BB151" i="2" s="1"/>
  <c r="BB192" i="2"/>
  <c r="BB240" i="2" s="1"/>
  <c r="AM145" i="2"/>
  <c r="AM151" i="2" s="1"/>
  <c r="AM192" i="2"/>
  <c r="AM240" i="2" s="1"/>
  <c r="AT87" i="2"/>
  <c r="AE87" i="2"/>
  <c r="AO87" i="2"/>
  <c r="BH145" i="2"/>
  <c r="BH151" i="2" s="1"/>
  <c r="BH192" i="2"/>
  <c r="BH240" i="2" s="1"/>
  <c r="AE145" i="2"/>
  <c r="AE151" i="2" s="1"/>
  <c r="AE192" i="2"/>
  <c r="M87" i="2"/>
  <c r="M165" i="2" s="1"/>
  <c r="N145" i="2"/>
  <c r="N151" i="2" s="1"/>
  <c r="I145" i="2"/>
  <c r="I151" i="2" s="1"/>
  <c r="I192" i="2"/>
  <c r="I240" i="2" s="1"/>
  <c r="AS145" i="2"/>
  <c r="AS151" i="2" s="1"/>
  <c r="AS192" i="2"/>
  <c r="AS240" i="2" s="1"/>
  <c r="AD145" i="2"/>
  <c r="AD151" i="2" s="1"/>
  <c r="AD192" i="2"/>
  <c r="H145" i="2"/>
  <c r="H151" i="2" s="1"/>
  <c r="H165" i="2" s="1"/>
  <c r="H192" i="2"/>
  <c r="H240" i="2" s="1"/>
  <c r="AA145" i="2"/>
  <c r="AA151" i="2" s="1"/>
  <c r="AA192" i="2"/>
  <c r="AV145" i="2"/>
  <c r="AV151" i="2" s="1"/>
  <c r="AV192" i="2"/>
  <c r="AV240" i="2" s="1"/>
  <c r="AU145" i="2"/>
  <c r="AU151" i="2" s="1"/>
  <c r="AU192" i="2"/>
  <c r="AU240" i="2" s="1"/>
  <c r="AT145" i="2"/>
  <c r="AT151" i="2" s="1"/>
  <c r="AT192" i="2"/>
  <c r="AT240" i="2" s="1"/>
  <c r="BF145" i="2"/>
  <c r="BF151" i="2" s="1"/>
  <c r="BF192" i="2"/>
  <c r="BF240" i="2" s="1"/>
  <c r="BD145" i="2"/>
  <c r="BD151" i="2" s="1"/>
  <c r="BD165" i="2" s="1"/>
  <c r="BD192" i="2"/>
  <c r="BD240" i="2" s="1"/>
  <c r="AZ199" i="2"/>
  <c r="AZ247" i="2" s="1"/>
  <c r="L182" i="2"/>
  <c r="AY145" i="2"/>
  <c r="AY151" i="2" s="1"/>
  <c r="AY192" i="2"/>
  <c r="AY240" i="2" s="1"/>
  <c r="AN87" i="2"/>
  <c r="R87" i="2"/>
  <c r="BC87" i="2"/>
  <c r="BE87" i="2"/>
  <c r="W61" i="1"/>
  <c r="W63" i="1" s="1"/>
  <c r="W167" i="2" s="1"/>
  <c r="AU61" i="1"/>
  <c r="AU63" i="1" s="1"/>
  <c r="AU167" i="2" s="1"/>
  <c r="O61" i="1"/>
  <c r="O63" i="1" s="1"/>
  <c r="O167" i="2" s="1"/>
  <c r="Z61" i="1"/>
  <c r="Z63" i="1" s="1"/>
  <c r="Z167" i="2" s="1"/>
  <c r="M61" i="1"/>
  <c r="M63" i="1" s="1"/>
  <c r="M167" i="2" s="1"/>
  <c r="AD61" i="1"/>
  <c r="AD63" i="1" s="1"/>
  <c r="AD167" i="2" s="1"/>
  <c r="AI61" i="1"/>
  <c r="AI63" i="1" s="1"/>
  <c r="AI167" i="2" s="1"/>
  <c r="AM61" i="1"/>
  <c r="AM63" i="1" s="1"/>
  <c r="AM167" i="2" s="1"/>
  <c r="AQ61" i="1"/>
  <c r="AQ63" i="1" s="1"/>
  <c r="AQ167" i="2" s="1"/>
  <c r="Q61" i="1"/>
  <c r="Q63" i="1" s="1"/>
  <c r="Q167" i="2" s="1"/>
  <c r="U61" i="1"/>
  <c r="U63" i="1" s="1"/>
  <c r="U167" i="2" s="1"/>
  <c r="AY61" i="1"/>
  <c r="AY63" i="1" s="1"/>
  <c r="AY167" i="2" s="1"/>
  <c r="K61" i="1"/>
  <c r="K63" i="1" s="1"/>
  <c r="K167" i="2" s="1"/>
  <c r="S61" i="1"/>
  <c r="S63" i="1" s="1"/>
  <c r="S167" i="2" s="1"/>
  <c r="AB61" i="1"/>
  <c r="AB63" i="1" s="1"/>
  <c r="AB167" i="2" s="1"/>
  <c r="BB61" i="1"/>
  <c r="BB63" i="1" s="1"/>
  <c r="BB167" i="2" s="1"/>
  <c r="BE61" i="1"/>
  <c r="BE63" i="1" s="1"/>
  <c r="BE167" i="2" s="1"/>
  <c r="N87" i="2"/>
  <c r="Q87" i="2"/>
  <c r="BB87" i="2"/>
  <c r="Z87" i="2"/>
  <c r="AD87" i="2"/>
  <c r="J87" i="2"/>
  <c r="BF87" i="2"/>
  <c r="U87" i="2"/>
  <c r="U165" i="2" s="1"/>
  <c r="AJ87" i="2"/>
  <c r="T87" i="2"/>
  <c r="Y87" i="2"/>
  <c r="I87" i="2"/>
  <c r="AU87" i="2"/>
  <c r="AF87" i="2"/>
  <c r="O87" i="2"/>
  <c r="L61" i="1"/>
  <c r="L63" i="1" s="1"/>
  <c r="L167" i="2" s="1"/>
  <c r="T61" i="1"/>
  <c r="T63" i="1" s="1"/>
  <c r="T167" i="2" s="1"/>
  <c r="AC61" i="1"/>
  <c r="AC63" i="1" s="1"/>
  <c r="AC167" i="2" s="1"/>
  <c r="AN61" i="1"/>
  <c r="AN63" i="1" s="1"/>
  <c r="AN167" i="2" s="1"/>
  <c r="AV61" i="1"/>
  <c r="AV63" i="1" s="1"/>
  <c r="AV167" i="2" s="1"/>
  <c r="BF61" i="1"/>
  <c r="BF63" i="1" s="1"/>
  <c r="BF167" i="2" s="1"/>
  <c r="N61" i="1"/>
  <c r="N63" i="1" s="1"/>
  <c r="N167" i="2" s="1"/>
  <c r="V61" i="1"/>
  <c r="V63" i="1" s="1"/>
  <c r="V167" i="2" s="1"/>
  <c r="AA61" i="1"/>
  <c r="AA63" i="1" s="1"/>
  <c r="AA167" i="2" s="1"/>
  <c r="AP61" i="1"/>
  <c r="AP63" i="1" s="1"/>
  <c r="AP167" i="2" s="1"/>
  <c r="AX61" i="1"/>
  <c r="AX63" i="1" s="1"/>
  <c r="BD61" i="1"/>
  <c r="BD63" i="1" s="1"/>
  <c r="BD167" i="2" s="1"/>
  <c r="AF63" i="1"/>
  <c r="AF167" i="2" s="1"/>
  <c r="AH61" i="1"/>
  <c r="AK61" i="1"/>
  <c r="AK63" i="1" s="1"/>
  <c r="AK167" i="2" s="1"/>
  <c r="AO61" i="1"/>
  <c r="AO63" i="1" s="1"/>
  <c r="AO167" i="2" s="1"/>
  <c r="AS61" i="1"/>
  <c r="AS63" i="1" s="1"/>
  <c r="AS167" i="2" s="1"/>
  <c r="AW61" i="1"/>
  <c r="AW63" i="1" s="1"/>
  <c r="AW167" i="2" s="1"/>
  <c r="BG61" i="1"/>
  <c r="BG63" i="1" s="1"/>
  <c r="BG167" i="2" s="1"/>
  <c r="P61" i="1"/>
  <c r="P63" i="1" s="1"/>
  <c r="P167" i="2" s="1"/>
  <c r="Y61" i="1"/>
  <c r="Y63" i="1" s="1"/>
  <c r="Y167" i="2" s="1"/>
  <c r="AJ61" i="1"/>
  <c r="AJ63" i="1" s="1"/>
  <c r="AJ167" i="2" s="1"/>
  <c r="BC61" i="1"/>
  <c r="BC63" i="1" s="1"/>
  <c r="BC167" i="2" s="1"/>
  <c r="J61" i="1"/>
  <c r="J63" i="1" s="1"/>
  <c r="J167" i="2" s="1"/>
  <c r="R61" i="1"/>
  <c r="R63" i="1" s="1"/>
  <c r="R167" i="2" s="1"/>
  <c r="AE61" i="1"/>
  <c r="AE63" i="1" s="1"/>
  <c r="AE167" i="2" s="1"/>
  <c r="AL61" i="1"/>
  <c r="AL63" i="1" s="1"/>
  <c r="AL167" i="2" s="1"/>
  <c r="AT61" i="1"/>
  <c r="AT63" i="1" s="1"/>
  <c r="AT167" i="2" s="1"/>
  <c r="BA61" i="1"/>
  <c r="BA63" i="1" s="1"/>
  <c r="BA167" i="2" s="1"/>
  <c r="AX167" i="2" l="1"/>
  <c r="AX169" i="2" s="1"/>
  <c r="AX173" i="2" s="1"/>
  <c r="AX4" i="2" s="1"/>
  <c r="AX20" i="2"/>
  <c r="O165" i="2"/>
  <c r="O169" i="2" s="1"/>
  <c r="O143" i="3" s="1"/>
  <c r="J165" i="2"/>
  <c r="J169" i="2" s="1"/>
  <c r="J143" i="3" s="1"/>
  <c r="BG165" i="2"/>
  <c r="AY165" i="2"/>
  <c r="AY169" i="2" s="1"/>
  <c r="AY143" i="3" s="1"/>
  <c r="AA165" i="2"/>
  <c r="AA169" i="2" s="1"/>
  <c r="AA143" i="3" s="1"/>
  <c r="AP165" i="2"/>
  <c r="Z165" i="2"/>
  <c r="Z169" i="2" s="1"/>
  <c r="Z143" i="3" s="1"/>
  <c r="G165" i="2"/>
  <c r="AI165" i="2"/>
  <c r="AI169" i="2" s="1"/>
  <c r="AI143" i="3" s="1"/>
  <c r="AW165" i="2"/>
  <c r="AW169" i="2" s="1"/>
  <c r="AW143" i="3" s="1"/>
  <c r="K165" i="2"/>
  <c r="K169" i="2" s="1"/>
  <c r="K143" i="3" s="1"/>
  <c r="AV165" i="2"/>
  <c r="AV169" i="2" s="1"/>
  <c r="AV143" i="3" s="1"/>
  <c r="BH165" i="2"/>
  <c r="P165" i="2"/>
  <c r="P169" i="2" s="1"/>
  <c r="P143" i="3" s="1"/>
  <c r="AR165" i="2"/>
  <c r="AF165" i="2"/>
  <c r="AF169" i="2" s="1"/>
  <c r="AF143" i="3" s="1"/>
  <c r="AO165" i="2"/>
  <c r="AO169" i="2" s="1"/>
  <c r="AO143" i="3" s="1"/>
  <c r="AV199" i="2"/>
  <c r="AV247" i="2" s="1"/>
  <c r="H199" i="2"/>
  <c r="H247" i="2" s="1"/>
  <c r="Q165" i="2"/>
  <c r="Q169" i="2" s="1"/>
  <c r="Q143" i="3" s="1"/>
  <c r="N165" i="2"/>
  <c r="N169" i="2" s="1"/>
  <c r="N143" i="3" s="1"/>
  <c r="AS165" i="2"/>
  <c r="AS169" i="2" s="1"/>
  <c r="AS143" i="3" s="1"/>
  <c r="BC165" i="2"/>
  <c r="BC169" i="2" s="1"/>
  <c r="BC143" i="3" s="1"/>
  <c r="AE199" i="2"/>
  <c r="AE247" i="2" s="1"/>
  <c r="AE240" i="2"/>
  <c r="F199" i="2"/>
  <c r="F247" i="2" s="1"/>
  <c r="F240" i="2"/>
  <c r="V199" i="2"/>
  <c r="V247" i="2" s="1"/>
  <c r="V240" i="2"/>
  <c r="AQ199" i="2"/>
  <c r="AQ247" i="2" s="1"/>
  <c r="P199" i="2"/>
  <c r="P247" i="2" s="1"/>
  <c r="P240" i="2"/>
  <c r="AP199" i="2"/>
  <c r="AP247" i="2" s="1"/>
  <c r="Z199" i="2"/>
  <c r="Z247" i="2" s="1"/>
  <c r="Z240" i="2"/>
  <c r="R165" i="2"/>
  <c r="R169" i="2" s="1"/>
  <c r="R143" i="3" s="1"/>
  <c r="AS199" i="2"/>
  <c r="AS247" i="2" s="1"/>
  <c r="AE165" i="2"/>
  <c r="AE169" i="2" s="1"/>
  <c r="AE143" i="3" s="1"/>
  <c r="BB199" i="2"/>
  <c r="BB247" i="2" s="1"/>
  <c r="AJ199" i="2"/>
  <c r="AJ247" i="2" s="1"/>
  <c r="AH165" i="2"/>
  <c r="AQ165" i="2"/>
  <c r="AQ169" i="2" s="1"/>
  <c r="AQ143" i="3" s="1"/>
  <c r="AL165" i="2"/>
  <c r="AL169" i="2" s="1"/>
  <c r="AL143" i="3" s="1"/>
  <c r="BG199" i="2"/>
  <c r="BG247" i="2" s="1"/>
  <c r="AL199" i="2"/>
  <c r="AL247" i="2" s="1"/>
  <c r="AH199" i="2"/>
  <c r="AH247" i="2" s="1"/>
  <c r="AG199" i="2"/>
  <c r="AG247" i="2" s="1"/>
  <c r="T165" i="2"/>
  <c r="T169" i="2" s="1"/>
  <c r="T143" i="3" s="1"/>
  <c r="G199" i="2"/>
  <c r="G247" i="2" s="1"/>
  <c r="G240" i="2"/>
  <c r="AW199" i="2"/>
  <c r="AW247" i="2" s="1"/>
  <c r="Q199" i="2"/>
  <c r="Q247" i="2" s="1"/>
  <c r="Q240" i="2"/>
  <c r="BE199" i="2"/>
  <c r="BE247" i="2" s="1"/>
  <c r="AN199" i="2"/>
  <c r="AN247" i="2" s="1"/>
  <c r="K199" i="2"/>
  <c r="K247" i="2" s="1"/>
  <c r="K240" i="2"/>
  <c r="AK199" i="2"/>
  <c r="AK247" i="2" s="1"/>
  <c r="AF199" i="2"/>
  <c r="AF247" i="2" s="1"/>
  <c r="AF240" i="2"/>
  <c r="AO199" i="2"/>
  <c r="AO247" i="2" s="1"/>
  <c r="AI199" i="2"/>
  <c r="AI247" i="2" s="1"/>
  <c r="BH199" i="2"/>
  <c r="BH247" i="2" s="1"/>
  <c r="BA199" i="2"/>
  <c r="BA247" i="2" s="1"/>
  <c r="AJ165" i="2"/>
  <c r="AJ169" i="2" s="1"/>
  <c r="AJ143" i="3" s="1"/>
  <c r="Y199" i="2"/>
  <c r="Y247" i="2" s="1"/>
  <c r="AA199" i="2"/>
  <c r="AA247" i="2" s="1"/>
  <c r="AA240" i="2"/>
  <c r="AD199" i="2"/>
  <c r="AD247" i="2" s="1"/>
  <c r="AD240" i="2"/>
  <c r="T199" i="2"/>
  <c r="T247" i="2" s="1"/>
  <c r="T240" i="2"/>
  <c r="AB165" i="2"/>
  <c r="AB169" i="2" s="1"/>
  <c r="AB143" i="3" s="1"/>
  <c r="AB199" i="2"/>
  <c r="AB247" i="2" s="1"/>
  <c r="V165" i="2"/>
  <c r="V169" i="2" s="1"/>
  <c r="V143" i="3" s="1"/>
  <c r="BB165" i="2"/>
  <c r="BB169" i="2" s="1"/>
  <c r="BB143" i="3" s="1"/>
  <c r="AD165" i="2"/>
  <c r="AD169" i="2" s="1"/>
  <c r="AT165" i="2"/>
  <c r="BE165" i="2"/>
  <c r="X20" i="2"/>
  <c r="U169" i="2"/>
  <c r="U143" i="3" s="1"/>
  <c r="AK165" i="2"/>
  <c r="Y165" i="2"/>
  <c r="Y169" i="2" s="1"/>
  <c r="Y143" i="3" s="1"/>
  <c r="AN165" i="2"/>
  <c r="AU165" i="2"/>
  <c r="BF165" i="2"/>
  <c r="AT199" i="2"/>
  <c r="AT247" i="2" s="1"/>
  <c r="BF199" i="2"/>
  <c r="BF247" i="2" s="1"/>
  <c r="AU199" i="2"/>
  <c r="AU247" i="2" s="1"/>
  <c r="AY199" i="2"/>
  <c r="AY247" i="2" s="1"/>
  <c r="BD199" i="2"/>
  <c r="BD247" i="2" s="1"/>
  <c r="Y20" i="2"/>
  <c r="AF20" i="2"/>
  <c r="W20" i="2"/>
  <c r="AU20" i="2"/>
  <c r="BC20" i="2"/>
  <c r="BD169" i="2"/>
  <c r="BD143" i="3" s="1"/>
  <c r="BD20" i="2"/>
  <c r="AN20" i="2"/>
  <c r="AQ20" i="2"/>
  <c r="AJ20" i="2"/>
  <c r="AK20" i="2"/>
  <c r="Q20" i="2"/>
  <c r="BE20" i="2"/>
  <c r="AD20" i="2"/>
  <c r="BA169" i="2"/>
  <c r="BA143" i="3" s="1"/>
  <c r="BA20" i="2"/>
  <c r="AW20" i="2"/>
  <c r="AP20" i="2"/>
  <c r="BF20" i="2"/>
  <c r="J20" i="2"/>
  <c r="BB20" i="2"/>
  <c r="AY20" i="2"/>
  <c r="T20" i="2"/>
  <c r="AI20" i="2"/>
  <c r="AL20" i="2"/>
  <c r="AO20" i="2"/>
  <c r="AT20" i="2"/>
  <c r="AS20" i="2"/>
  <c r="AV20" i="2"/>
  <c r="AC20" i="2"/>
  <c r="R20" i="2"/>
  <c r="AM20" i="2"/>
  <c r="BG20" i="2"/>
  <c r="M169" i="2"/>
  <c r="M143" i="3" s="1"/>
  <c r="M20" i="2"/>
  <c r="K20" i="2"/>
  <c r="N20" i="2"/>
  <c r="O20" i="2"/>
  <c r="Z20" i="2"/>
  <c r="V20" i="2"/>
  <c r="L20" i="2"/>
  <c r="AB20" i="2"/>
  <c r="AE20" i="2"/>
  <c r="S20" i="2"/>
  <c r="P20" i="2"/>
  <c r="AA20" i="2"/>
  <c r="U20" i="2"/>
  <c r="D19" i="1"/>
  <c r="BJ19" i="1" s="1"/>
  <c r="D20" i="1"/>
  <c r="BJ20" i="1" s="1"/>
  <c r="D24" i="1"/>
  <c r="D25" i="1"/>
  <c r="D29" i="1"/>
  <c r="D39" i="1"/>
  <c r="D50" i="1"/>
  <c r="D55" i="1"/>
  <c r="D48" i="1"/>
  <c r="D46" i="1"/>
  <c r="D52" i="1"/>
  <c r="D51" i="1"/>
  <c r="D49" i="1"/>
  <c r="D54" i="1"/>
  <c r="D44" i="1"/>
  <c r="D56" i="1"/>
  <c r="D47" i="1"/>
  <c r="B62" i="67"/>
  <c r="D43" i="1"/>
  <c r="D57" i="1"/>
  <c r="AD173" i="2" l="1"/>
  <c r="AD143" i="3"/>
  <c r="BF169" i="2"/>
  <c r="BF143" i="3" s="1"/>
  <c r="AT169" i="2"/>
  <c r="AT143" i="3" s="1"/>
  <c r="BE169" i="2"/>
  <c r="BE143" i="3" s="1"/>
  <c r="AK169" i="2"/>
  <c r="AK143" i="3" s="1"/>
  <c r="AU169" i="2"/>
  <c r="AU143" i="3" s="1"/>
  <c r="AN169" i="2"/>
  <c r="AN143" i="3" s="1"/>
  <c r="D45" i="1"/>
  <c r="D30" i="1"/>
  <c r="D26" i="1"/>
  <c r="D27" i="1"/>
  <c r="D38" i="1"/>
  <c r="D53" i="1"/>
  <c r="D31" i="1"/>
  <c r="D35" i="1"/>
  <c r="D28" i="1"/>
  <c r="H40" i="1"/>
  <c r="G40" i="1"/>
  <c r="H32" i="1"/>
  <c r="G32" i="1"/>
  <c r="H21" i="1"/>
  <c r="G21" i="1"/>
  <c r="BI55" i="1"/>
  <c r="BI54" i="1"/>
  <c r="BI52" i="1"/>
  <c r="BI50" i="1"/>
  <c r="BI49" i="1"/>
  <c r="BI47" i="1"/>
  <c r="BI46" i="1"/>
  <c r="BI45" i="1"/>
  <c r="BI44" i="1"/>
  <c r="BI39" i="1"/>
  <c r="BI38" i="1"/>
  <c r="BI37" i="1"/>
  <c r="BI36" i="1"/>
  <c r="BI35" i="1"/>
  <c r="BI31" i="1"/>
  <c r="BI30" i="1"/>
  <c r="BI29" i="1"/>
  <c r="BI28" i="1"/>
  <c r="BI27" i="1"/>
  <c r="BI26" i="1"/>
  <c r="BI25" i="1"/>
  <c r="BI24" i="1"/>
  <c r="D59" i="1" l="1"/>
  <c r="G61" i="1"/>
  <c r="H61" i="1"/>
  <c r="BJ5" i="1"/>
  <c r="BI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G5" i="1"/>
  <c r="AH5" i="1"/>
  <c r="AF5" i="1"/>
  <c r="AE5" i="1"/>
  <c r="AD5" i="1"/>
  <c r="AC5" i="1"/>
  <c r="AB5" i="1"/>
  <c r="AA5" i="1"/>
  <c r="Z5" i="1"/>
  <c r="Y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BI8" i="2"/>
  <c r="BI7" i="2"/>
  <c r="BI9" i="2" l="1"/>
  <c r="BI19" i="2" l="1"/>
  <c r="D6" i="1" l="1"/>
  <c r="D9" i="1"/>
  <c r="C664" i="86" s="1"/>
  <c r="C710" i="86"/>
  <c r="D123" i="2" l="1"/>
  <c r="BJ123" i="2" s="1"/>
  <c r="D125" i="2"/>
  <c r="BJ125" i="2" s="1"/>
  <c r="D122" i="2"/>
  <c r="BJ122" i="2" s="1"/>
  <c r="D134" i="2" l="1"/>
  <c r="BJ134" i="2" s="1"/>
  <c r="D126" i="2"/>
  <c r="BJ126" i="2" s="1"/>
  <c r="BJ127" i="2" s="1"/>
  <c r="D135" i="2"/>
  <c r="BJ135" i="2" s="1"/>
  <c r="D116" i="2"/>
  <c r="BJ116" i="2" s="1"/>
  <c r="BJ136" i="2" l="1"/>
  <c r="G7885" i="81" l="1"/>
  <c r="G7887" i="81"/>
  <c r="D110" i="2" s="1"/>
  <c r="C556" i="86" s="1"/>
  <c r="G7883" i="81"/>
  <c r="G7888" i="81" l="1"/>
  <c r="D109" i="2"/>
  <c r="F7890" i="81"/>
  <c r="D111" i="2" l="1"/>
  <c r="C557" i="86" s="1"/>
  <c r="D99" i="2"/>
  <c r="C545" i="86" s="1"/>
  <c r="D102" i="2"/>
  <c r="C548" i="86" s="1"/>
  <c r="D103" i="2"/>
  <c r="C549" i="86" s="1"/>
  <c r="D104" i="2"/>
  <c r="C550" i="86" s="1"/>
  <c r="D105" i="2"/>
  <c r="C551" i="86" s="1"/>
  <c r="D107" i="2"/>
  <c r="C553" i="86" s="1"/>
  <c r="D98" i="2" l="1"/>
  <c r="C544" i="86" s="1"/>
  <c r="D106" i="2"/>
  <c r="C552" i="86" s="1"/>
  <c r="D100" i="2"/>
  <c r="C546" i="86" s="1"/>
  <c r="D101" i="2"/>
  <c r="C547" i="86" s="1"/>
  <c r="D97" i="2" l="1"/>
  <c r="C543" i="86" l="1"/>
  <c r="B7883" i="81"/>
  <c r="E7883" i="81" s="1"/>
  <c r="B7888" i="81"/>
  <c r="B7882" i="81"/>
  <c r="B7885" i="81"/>
  <c r="B7884" i="81"/>
  <c r="E7888" i="81" l="1"/>
  <c r="B7909" i="81"/>
  <c r="D96" i="2"/>
  <c r="E7885" i="81"/>
  <c r="D91" i="2" s="1"/>
  <c r="D89" i="2"/>
  <c r="E7886" i="81"/>
  <c r="E7884" i="81"/>
  <c r="D90" i="2" s="1"/>
  <c r="B12" i="72"/>
  <c r="E7887" i="81" l="1"/>
  <c r="D92" i="2" s="1"/>
  <c r="C538" i="86" s="1"/>
  <c r="B7890" i="81"/>
  <c r="B7892" i="81" s="1"/>
  <c r="J7888" i="81" l="1"/>
  <c r="J7909" i="81" s="1"/>
  <c r="J7884" i="81"/>
  <c r="J7887" i="81"/>
  <c r="W103" i="2"/>
  <c r="BI103" i="2" s="1"/>
  <c r="W104" i="2"/>
  <c r="BI104" i="2" s="1"/>
  <c r="J7885" i="81"/>
  <c r="W99" i="2"/>
  <c r="BI99" i="2" s="1"/>
  <c r="W105" i="2"/>
  <c r="BI105" i="2" s="1"/>
  <c r="W107" i="2"/>
  <c r="BI107" i="2" s="1"/>
  <c r="W97" i="2"/>
  <c r="BI97" i="2" s="1"/>
  <c r="W102" i="2"/>
  <c r="BI102" i="2" s="1"/>
  <c r="BJ107" i="2" l="1"/>
  <c r="D553" i="86"/>
  <c r="D550" i="86"/>
  <c r="BJ104" i="2"/>
  <c r="D551" i="86"/>
  <c r="BJ105" i="2"/>
  <c r="D543" i="86"/>
  <c r="BJ97" i="2"/>
  <c r="BJ102" i="2"/>
  <c r="D548" i="86"/>
  <c r="BJ99" i="2"/>
  <c r="D545" i="86"/>
  <c r="BJ103" i="2"/>
  <c r="D549" i="86"/>
  <c r="W110" i="2"/>
  <c r="BI110" i="2" s="1"/>
  <c r="D556" i="86" s="1"/>
  <c r="W111" i="2"/>
  <c r="W98" i="2"/>
  <c r="BI98" i="2" s="1"/>
  <c r="W106" i="2"/>
  <c r="BI106" i="2" s="1"/>
  <c r="W100" i="2"/>
  <c r="BI100" i="2" s="1"/>
  <c r="K7887" i="81"/>
  <c r="W92" i="2" s="1"/>
  <c r="K7884" i="81"/>
  <c r="W90" i="2" s="1"/>
  <c r="BI90" i="2" s="1"/>
  <c r="BJ90" i="2" s="1"/>
  <c r="K7885" i="81"/>
  <c r="W91" i="2" s="1"/>
  <c r="BI91" i="2" s="1"/>
  <c r="BJ91" i="2" s="1"/>
  <c r="W101" i="2"/>
  <c r="BI101" i="2" s="1"/>
  <c r="W96" i="2" l="1"/>
  <c r="BI96" i="2" s="1"/>
  <c r="K7908" i="81"/>
  <c r="K7909" i="81" s="1"/>
  <c r="F545" i="86"/>
  <c r="F543" i="86"/>
  <c r="F550" i="86"/>
  <c r="F549" i="86"/>
  <c r="F548" i="86"/>
  <c r="F553" i="86"/>
  <c r="F556" i="86"/>
  <c r="F551" i="86"/>
  <c r="BJ101" i="2"/>
  <c r="D547" i="86"/>
  <c r="D546" i="86"/>
  <c r="BJ100" i="2"/>
  <c r="BJ106" i="2"/>
  <c r="D552" i="86"/>
  <c r="BJ98" i="2"/>
  <c r="D544" i="86"/>
  <c r="BI93" i="2"/>
  <c r="BJ93" i="2" s="1"/>
  <c r="BI92" i="2"/>
  <c r="D538" i="86" s="1"/>
  <c r="BJ110" i="2"/>
  <c r="W109" i="2"/>
  <c r="BI109" i="2" s="1"/>
  <c r="X114" i="2"/>
  <c r="F538" i="86" l="1"/>
  <c r="BJ96" i="2"/>
  <c r="F546" i="86"/>
  <c r="F552" i="86"/>
  <c r="F547" i="86"/>
  <c r="F544" i="86"/>
  <c r="BJ92" i="2"/>
  <c r="X191" i="2"/>
  <c r="X239" i="2" s="1"/>
  <c r="X151" i="2"/>
  <c r="X165" i="2" s="1"/>
  <c r="X169" i="2" s="1"/>
  <c r="X143" i="3" s="1"/>
  <c r="X199" i="2" l="1"/>
  <c r="X247" i="2" s="1"/>
  <c r="BI118" i="2" l="1"/>
  <c r="BI120" i="2" s="1"/>
  <c r="BI132" i="2" s="1"/>
  <c r="W120" i="2"/>
  <c r="W132" i="2" s="1"/>
  <c r="W145" i="2" l="1"/>
  <c r="W192" i="2"/>
  <c r="BI145" i="2"/>
  <c r="W240" i="2" l="1"/>
  <c r="J7883" i="81"/>
  <c r="J7890" i="81" s="1"/>
  <c r="J7892" i="81" s="1"/>
  <c r="W89" i="2" l="1"/>
  <c r="BI89" i="2" l="1"/>
  <c r="W112" i="2"/>
  <c r="BI112" i="2" s="1"/>
  <c r="D558" i="86" s="1"/>
  <c r="L7890" i="81" l="1"/>
  <c r="BJ89" i="2"/>
  <c r="M7890" i="81" l="1"/>
  <c r="N7891" i="81" s="1"/>
  <c r="BI111" i="2"/>
  <c r="D557" i="86" s="1"/>
  <c r="F557" i="86" l="1"/>
  <c r="BJ111" i="2"/>
  <c r="A32" i="2" l="1"/>
  <c r="A30" i="2"/>
  <c r="AR61" i="1" l="1"/>
  <c r="AR63" i="1" s="1"/>
  <c r="D12" i="1"/>
  <c r="D15" i="1"/>
  <c r="D7" i="2"/>
  <c r="D8" i="2"/>
  <c r="D11" i="2"/>
  <c r="BJ11" i="2" s="1"/>
  <c r="D14" i="2"/>
  <c r="BJ14" i="2" s="1"/>
  <c r="D17" i="2"/>
  <c r="D180" i="2" s="1"/>
  <c r="BJ180" i="2" s="1"/>
  <c r="D12" i="2"/>
  <c r="D181" i="2" s="1"/>
  <c r="BJ181" i="2" s="1"/>
  <c r="D25" i="2"/>
  <c r="BJ25" i="2" s="1"/>
  <c r="D42" i="2"/>
  <c r="BJ42" i="2" s="1"/>
  <c r="D34" i="2"/>
  <c r="BJ34" i="2" s="1"/>
  <c r="D35" i="2"/>
  <c r="BJ35" i="2" s="1"/>
  <c r="D36" i="2"/>
  <c r="BJ36" i="2" s="1"/>
  <c r="D37" i="2"/>
  <c r="BJ37" i="2" s="1"/>
  <c r="D38" i="2"/>
  <c r="BJ38" i="2" s="1"/>
  <c r="D39" i="2"/>
  <c r="BJ39" i="2" s="1"/>
  <c r="D40" i="2"/>
  <c r="BJ40" i="2" s="1"/>
  <c r="D43" i="2"/>
  <c r="BJ43" i="2" s="1"/>
  <c r="D41" i="2"/>
  <c r="BJ41" i="2" s="1"/>
  <c r="D52" i="2"/>
  <c r="D45" i="2"/>
  <c r="BJ45" i="2" s="1"/>
  <c r="D46" i="2"/>
  <c r="BJ46" i="2" s="1"/>
  <c r="D47" i="2"/>
  <c r="BJ47" i="2" s="1"/>
  <c r="D48" i="2"/>
  <c r="BJ48" i="2" s="1"/>
  <c r="D49" i="2"/>
  <c r="BJ49" i="2" s="1"/>
  <c r="D50" i="2"/>
  <c r="BJ50" i="2" s="1"/>
  <c r="D51" i="2"/>
  <c r="BJ51" i="2" s="1"/>
  <c r="D59" i="2"/>
  <c r="D55" i="2"/>
  <c r="D56" i="2"/>
  <c r="D57" i="2"/>
  <c r="D58" i="2"/>
  <c r="D62" i="2"/>
  <c r="BJ62" i="2" s="1"/>
  <c r="D64" i="2"/>
  <c r="BJ64" i="2" s="1"/>
  <c r="D65" i="2"/>
  <c r="BJ65" i="2" s="1"/>
  <c r="D66" i="2"/>
  <c r="BJ66" i="2" s="1"/>
  <c r="D67" i="2"/>
  <c r="BJ67" i="2" s="1"/>
  <c r="D68" i="2"/>
  <c r="BJ68" i="2" s="1"/>
  <c r="D69" i="2"/>
  <c r="BJ69" i="2" s="1"/>
  <c r="D63" i="2"/>
  <c r="D189" i="2" s="1"/>
  <c r="BJ189" i="2" s="1"/>
  <c r="D73" i="2"/>
  <c r="BJ73" i="2" s="1"/>
  <c r="D74" i="2"/>
  <c r="BJ74" i="2" s="1"/>
  <c r="D75" i="2"/>
  <c r="BJ75" i="2" s="1"/>
  <c r="D76" i="2"/>
  <c r="BJ76" i="2" s="1"/>
  <c r="D77" i="2"/>
  <c r="BJ77" i="2" s="1"/>
  <c r="D78" i="2"/>
  <c r="BJ78" i="2" s="1"/>
  <c r="D79" i="2"/>
  <c r="BJ79" i="2" s="1"/>
  <c r="D80" i="2"/>
  <c r="BJ80" i="2" s="1"/>
  <c r="D82" i="2"/>
  <c r="BJ82" i="2" s="1"/>
  <c r="D83" i="2"/>
  <c r="BJ83" i="2" s="1"/>
  <c r="D129" i="2"/>
  <c r="BJ129" i="2" s="1"/>
  <c r="BJ130" i="2" s="1"/>
  <c r="D138" i="2"/>
  <c r="BJ138" i="2" s="1"/>
  <c r="D139" i="2"/>
  <c r="BJ139" i="2" s="1"/>
  <c r="D140" i="2"/>
  <c r="BJ140" i="2" s="1"/>
  <c r="D141" i="2"/>
  <c r="BJ141" i="2" s="1"/>
  <c r="D142" i="2"/>
  <c r="BJ142" i="2" s="1"/>
  <c r="D147" i="2"/>
  <c r="BJ147" i="2" s="1"/>
  <c r="D148" i="2"/>
  <c r="BJ148" i="2" s="1"/>
  <c r="C7891" i="81"/>
  <c r="D160" i="2"/>
  <c r="D161" i="2"/>
  <c r="D162" i="2"/>
  <c r="BJ162" i="2" s="1"/>
  <c r="BJ57" i="2" l="1"/>
  <c r="C322" i="86"/>
  <c r="BJ56" i="2"/>
  <c r="C321" i="86"/>
  <c r="BJ55" i="2"/>
  <c r="C320" i="86"/>
  <c r="BJ58" i="2"/>
  <c r="C323" i="86"/>
  <c r="BJ59" i="2"/>
  <c r="C319" i="86"/>
  <c r="AP169" i="2"/>
  <c r="AP143" i="3" s="1"/>
  <c r="AR167" i="2"/>
  <c r="AR169" i="2" s="1"/>
  <c r="AR143" i="3" s="1"/>
  <c r="C653" i="86"/>
  <c r="BJ52" i="2"/>
  <c r="BJ53" i="2" s="1"/>
  <c r="C389" i="86"/>
  <c r="BJ160" i="2"/>
  <c r="D197" i="2"/>
  <c r="BJ197" i="2" s="1"/>
  <c r="BJ12" i="2"/>
  <c r="BJ63" i="2"/>
  <c r="BJ161" i="2"/>
  <c r="D198" i="2"/>
  <c r="BJ198" i="2" s="1"/>
  <c r="BJ17" i="2"/>
  <c r="D16" i="1"/>
  <c r="C646" i="86"/>
  <c r="AR20" i="2"/>
  <c r="BJ143" i="2"/>
  <c r="D7882" i="81"/>
  <c r="G10" i="72"/>
  <c r="D118" i="2" s="1"/>
  <c r="BJ118" i="2" s="1"/>
  <c r="BJ120" i="2" s="1"/>
  <c r="BJ132" i="2" s="1"/>
  <c r="BJ149" i="2"/>
  <c r="D7891" i="81"/>
  <c r="E7891" i="81"/>
  <c r="D22" i="2"/>
  <c r="BJ22" i="2" s="1"/>
  <c r="D23" i="2"/>
  <c r="BJ23" i="2" s="1"/>
  <c r="D24" i="2"/>
  <c r="BJ24" i="2" s="1"/>
  <c r="D81" i="2"/>
  <c r="BJ81" i="2" s="1"/>
  <c r="BJ84" i="2" s="1"/>
  <c r="BJ60" i="2" l="1"/>
  <c r="F653" i="86"/>
  <c r="F703" i="86" s="1"/>
  <c r="H703" i="86" s="1"/>
  <c r="BJ15" i="2"/>
  <c r="F389" i="86"/>
  <c r="C703" i="86"/>
  <c r="BJ70" i="2"/>
  <c r="BJ163" i="2"/>
  <c r="C712" i="86"/>
  <c r="D7890" i="81"/>
  <c r="D7892" i="81" s="1"/>
  <c r="C7890" i="81"/>
  <c r="C7892" i="81" s="1"/>
  <c r="BJ109" i="2"/>
  <c r="F7892" i="81"/>
  <c r="G7889" i="81" s="1"/>
  <c r="BJ26" i="2"/>
  <c r="BJ145" i="2"/>
  <c r="D112" i="2" l="1"/>
  <c r="E7890" i="81"/>
  <c r="E7892" i="81" s="1"/>
  <c r="AH167" i="2" s="1"/>
  <c r="I9" i="1"/>
  <c r="BI155" i="2"/>
  <c r="BJ155" i="2" s="1"/>
  <c r="BI156" i="2"/>
  <c r="BJ156" i="2" s="1"/>
  <c r="BI154" i="2"/>
  <c r="BJ154" i="2" s="1"/>
  <c r="K7891" i="81"/>
  <c r="C445" i="86"/>
  <c r="C459" i="86"/>
  <c r="C472" i="86"/>
  <c r="C482" i="86"/>
  <c r="C525" i="86"/>
  <c r="C524" i="86"/>
  <c r="G709" i="86"/>
  <c r="G710" i="86"/>
  <c r="G711" i="86"/>
  <c r="G713" i="86"/>
  <c r="C715" i="86"/>
  <c r="G685" i="86"/>
  <c r="G686" i="86"/>
  <c r="G687" i="86"/>
  <c r="G688" i="86"/>
  <c r="G689" i="86"/>
  <c r="G690" i="86"/>
  <c r="G691" i="86"/>
  <c r="E322" i="86"/>
  <c r="G692" i="86"/>
  <c r="G693" i="86"/>
  <c r="G694" i="86"/>
  <c r="E349" i="86"/>
  <c r="G695" i="86"/>
  <c r="G696" i="86"/>
  <c r="G697" i="86"/>
  <c r="G698" i="86"/>
  <c r="G699" i="86"/>
  <c r="G700" i="86"/>
  <c r="E589" i="86"/>
  <c r="G701" i="86"/>
  <c r="E652" i="86"/>
  <c r="G702" i="86"/>
  <c r="C705" i="86"/>
  <c r="G674" i="86"/>
  <c r="G675" i="86"/>
  <c r="G676" i="86"/>
  <c r="G677" i="86"/>
  <c r="G678" i="86"/>
  <c r="G679" i="86"/>
  <c r="C681" i="86"/>
  <c r="E681" i="86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D65" i="1"/>
  <c r="E65" i="1"/>
  <c r="F65" i="1"/>
  <c r="G65" i="1"/>
  <c r="H65" i="1"/>
  <c r="I65" i="1"/>
  <c r="J65" i="1"/>
  <c r="J67" i="1" s="1"/>
  <c r="J4" i="1" s="1"/>
  <c r="K65" i="1"/>
  <c r="K67" i="1" s="1"/>
  <c r="K4" i="1" s="1"/>
  <c r="L65" i="1"/>
  <c r="L67" i="1" s="1"/>
  <c r="L4" i="1" s="1"/>
  <c r="M65" i="1"/>
  <c r="M67" i="1" s="1"/>
  <c r="M4" i="1" s="1"/>
  <c r="N65" i="1"/>
  <c r="N67" i="1" s="1"/>
  <c r="N4" i="1" s="1"/>
  <c r="O65" i="1"/>
  <c r="O67" i="1" s="1"/>
  <c r="O4" i="1" s="1"/>
  <c r="P65" i="1"/>
  <c r="P67" i="1" s="1"/>
  <c r="P4" i="1" s="1"/>
  <c r="Q65" i="1"/>
  <c r="Q67" i="1" s="1"/>
  <c r="Q4" i="1" s="1"/>
  <c r="R65" i="1"/>
  <c r="R67" i="1" s="1"/>
  <c r="R4" i="1" s="1"/>
  <c r="S65" i="1"/>
  <c r="S67" i="1" s="1"/>
  <c r="S4" i="1" s="1"/>
  <c r="T65" i="1"/>
  <c r="T67" i="1" s="1"/>
  <c r="T4" i="1" s="1"/>
  <c r="U65" i="1"/>
  <c r="U67" i="1" s="1"/>
  <c r="U4" i="1" s="1"/>
  <c r="V65" i="1"/>
  <c r="V67" i="1" s="1"/>
  <c r="V4" i="1" s="1"/>
  <c r="W65" i="1"/>
  <c r="W67" i="1" s="1"/>
  <c r="W4" i="1" s="1"/>
  <c r="X65" i="1"/>
  <c r="X67" i="1" s="1"/>
  <c r="X4" i="1" s="1"/>
  <c r="Y65" i="1"/>
  <c r="Y67" i="1" s="1"/>
  <c r="Y4" i="1" s="1"/>
  <c r="Z65" i="1"/>
  <c r="Z67" i="1" s="1"/>
  <c r="Z4" i="1" s="1"/>
  <c r="AA65" i="1"/>
  <c r="AA67" i="1" s="1"/>
  <c r="AA4" i="1" s="1"/>
  <c r="AB67" i="1"/>
  <c r="AB4" i="1" s="1"/>
  <c r="AC67" i="1"/>
  <c r="AC4" i="1" s="1"/>
  <c r="AD67" i="1"/>
  <c r="AD4" i="1" s="1"/>
  <c r="AE67" i="1"/>
  <c r="AE4" i="1" s="1"/>
  <c r="AF67" i="1"/>
  <c r="AF4" i="1" s="1"/>
  <c r="AI67" i="1"/>
  <c r="AI4" i="1" s="1"/>
  <c r="AJ67" i="1"/>
  <c r="AJ4" i="1" s="1"/>
  <c r="AK67" i="1"/>
  <c r="AK4" i="1" s="1"/>
  <c r="AL67" i="1"/>
  <c r="AL4" i="1" s="1"/>
  <c r="AM67" i="1"/>
  <c r="AM4" i="1" s="1"/>
  <c r="AN67" i="1"/>
  <c r="AN4" i="1" s="1"/>
  <c r="AO67" i="1"/>
  <c r="AO4" i="1" s="1"/>
  <c r="AP67" i="1"/>
  <c r="AP4" i="1" s="1"/>
  <c r="AQ67" i="1"/>
  <c r="AQ4" i="1" s="1"/>
  <c r="AR67" i="1"/>
  <c r="AR4" i="1" s="1"/>
  <c r="AS67" i="1"/>
  <c r="AS4" i="1" s="1"/>
  <c r="AT67" i="1"/>
  <c r="AT4" i="1" s="1"/>
  <c r="AU67" i="1"/>
  <c r="AU4" i="1" s="1"/>
  <c r="AV67" i="1"/>
  <c r="AV4" i="1" s="1"/>
  <c r="AW67" i="1"/>
  <c r="AW4" i="1" s="1"/>
  <c r="AX67" i="1"/>
  <c r="AX4" i="1" s="1"/>
  <c r="AY67" i="1"/>
  <c r="AY4" i="1" s="1"/>
  <c r="BA67" i="1"/>
  <c r="BA4" i="1" s="1"/>
  <c r="BB67" i="1"/>
  <c r="BB4" i="1" s="1"/>
  <c r="BC67" i="1"/>
  <c r="BC4" i="1" s="1"/>
  <c r="BD67" i="1"/>
  <c r="BD4" i="1" s="1"/>
  <c r="BE67" i="1"/>
  <c r="BE4" i="1" s="1"/>
  <c r="BF67" i="1"/>
  <c r="BF4" i="1" s="1"/>
  <c r="BG67" i="1"/>
  <c r="BG4" i="1" s="1"/>
  <c r="BH67" i="1"/>
  <c r="BH4" i="1" s="1"/>
  <c r="C177" i="2"/>
  <c r="C201" i="2" s="1"/>
  <c r="C225" i="2" s="1"/>
  <c r="C178" i="2"/>
  <c r="C202" i="2" s="1"/>
  <c r="C226" i="2" s="1"/>
  <c r="D202" i="2"/>
  <c r="E202" i="2"/>
  <c r="BI202" i="2" s="1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C179" i="2"/>
  <c r="C203" i="2" s="1"/>
  <c r="C227" i="2" s="1"/>
  <c r="D203" i="2"/>
  <c r="E203" i="2"/>
  <c r="BI203" i="2" s="1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C180" i="2"/>
  <c r="C204" i="2" s="1"/>
  <c r="C228" i="2" s="1"/>
  <c r="D204" i="2"/>
  <c r="D228" i="2" s="1"/>
  <c r="E204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C181" i="2"/>
  <c r="C205" i="2" s="1"/>
  <c r="C229" i="2" s="1"/>
  <c r="D205" i="2"/>
  <c r="D229" i="2" s="1"/>
  <c r="E205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C182" i="2"/>
  <c r="C206" i="2" s="1"/>
  <c r="C230" i="2" s="1"/>
  <c r="D206" i="2"/>
  <c r="E206" i="2"/>
  <c r="BI206" i="2" s="1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C184" i="2"/>
  <c r="C208" i="2" s="1"/>
  <c r="C232" i="2" s="1"/>
  <c r="D208" i="2"/>
  <c r="E208" i="2"/>
  <c r="BI208" i="2" s="1"/>
  <c r="C185" i="2"/>
  <c r="C209" i="2" s="1"/>
  <c r="C233" i="2" s="1"/>
  <c r="D209" i="2"/>
  <c r="J690" i="86" s="1"/>
  <c r="E209" i="2"/>
  <c r="C186" i="2"/>
  <c r="C210" i="2" s="1"/>
  <c r="C234" i="2" s="1"/>
  <c r="D210" i="2"/>
  <c r="E210" i="2"/>
  <c r="BI210" i="2" s="1"/>
  <c r="C187" i="2"/>
  <c r="C211" i="2" s="1"/>
  <c r="C235" i="2" s="1"/>
  <c r="D211" i="2"/>
  <c r="E211" i="2"/>
  <c r="BI211" i="2" s="1"/>
  <c r="C188" i="2"/>
  <c r="C212" i="2" s="1"/>
  <c r="C236" i="2" s="1"/>
  <c r="D212" i="2"/>
  <c r="E212" i="2"/>
  <c r="BI212" i="2" s="1"/>
  <c r="C189" i="2"/>
  <c r="C213" i="2" s="1"/>
  <c r="C237" i="2" s="1"/>
  <c r="D213" i="2"/>
  <c r="D237" i="2" s="1"/>
  <c r="E213" i="2"/>
  <c r="C190" i="2"/>
  <c r="C214" i="2" s="1"/>
  <c r="C238" i="2" s="1"/>
  <c r="D214" i="2"/>
  <c r="E214" i="2"/>
  <c r="BI214" i="2" s="1"/>
  <c r="C191" i="2"/>
  <c r="C215" i="2" s="1"/>
  <c r="C239" i="2" s="1"/>
  <c r="D215" i="2"/>
  <c r="J696" i="86" s="1"/>
  <c r="E215" i="2"/>
  <c r="BI215" i="2" s="1"/>
  <c r="C192" i="2"/>
  <c r="C216" i="2" s="1"/>
  <c r="C240" i="2" s="1"/>
  <c r="D216" i="2"/>
  <c r="E216" i="2"/>
  <c r="BI216" i="2" s="1"/>
  <c r="C193" i="2"/>
  <c r="C217" i="2" s="1"/>
  <c r="C241" i="2" s="1"/>
  <c r="D217" i="2"/>
  <c r="E217" i="2"/>
  <c r="BI217" i="2" s="1"/>
  <c r="C194" i="2"/>
  <c r="C218" i="2" s="1"/>
  <c r="C242" i="2" s="1"/>
  <c r="D218" i="2"/>
  <c r="E218" i="2"/>
  <c r="BI218" i="2" s="1"/>
  <c r="C195" i="2"/>
  <c r="C219" i="2" s="1"/>
  <c r="C243" i="2" s="1"/>
  <c r="D219" i="2"/>
  <c r="E219" i="2"/>
  <c r="BI219" i="2" s="1"/>
  <c r="C196" i="2"/>
  <c r="C220" i="2" s="1"/>
  <c r="C244" i="2" s="1"/>
  <c r="D220" i="2"/>
  <c r="C197" i="2"/>
  <c r="C221" i="2" s="1"/>
  <c r="C245" i="2" s="1"/>
  <c r="D221" i="2"/>
  <c r="D245" i="2" s="1"/>
  <c r="E221" i="2"/>
  <c r="C198" i="2"/>
  <c r="C222" i="2" s="1"/>
  <c r="C246" i="2" s="1"/>
  <c r="D222" i="2"/>
  <c r="D246" i="2" s="1"/>
  <c r="E222" i="2"/>
  <c r="C199" i="2"/>
  <c r="C223" i="2" s="1"/>
  <c r="C247" i="2" s="1"/>
  <c r="D223" i="2"/>
  <c r="J704" i="86" s="1"/>
  <c r="E223" i="2"/>
  <c r="BI223" i="2" s="1"/>
  <c r="D171" i="2"/>
  <c r="BA173" i="2"/>
  <c r="BA4" i="2" s="1"/>
  <c r="D147" i="3"/>
  <c r="D160" i="3"/>
  <c r="D161" i="3"/>
  <c r="D162" i="3"/>
  <c r="D163" i="3"/>
  <c r="D164" i="3"/>
  <c r="D165" i="3"/>
  <c r="BJ219" i="2" l="1"/>
  <c r="BJ215" i="2"/>
  <c r="BJ211" i="2"/>
  <c r="BJ216" i="2"/>
  <c r="BJ212" i="2"/>
  <c r="BJ208" i="2"/>
  <c r="BJ203" i="2"/>
  <c r="E245" i="2"/>
  <c r="BI245" i="2" s="1"/>
  <c r="BJ245" i="2" s="1"/>
  <c r="BI221" i="2"/>
  <c r="BJ221" i="2" s="1"/>
  <c r="E228" i="2"/>
  <c r="BI204" i="2"/>
  <c r="BJ204" i="2" s="1"/>
  <c r="E246" i="2"/>
  <c r="BI246" i="2" s="1"/>
  <c r="BJ246" i="2" s="1"/>
  <c r="BI222" i="2"/>
  <c r="BJ222" i="2" s="1"/>
  <c r="BJ223" i="2"/>
  <c r="BJ217" i="2"/>
  <c r="E237" i="2"/>
  <c r="BI237" i="2" s="1"/>
  <c r="BJ237" i="2" s="1"/>
  <c r="BI213" i="2"/>
  <c r="BJ213" i="2" s="1"/>
  <c r="E233" i="2"/>
  <c r="BI209" i="2"/>
  <c r="BJ209" i="2" s="1"/>
  <c r="BJ206" i="2"/>
  <c r="BJ202" i="2"/>
  <c r="BJ218" i="2"/>
  <c r="BJ214" i="2"/>
  <c r="BJ210" i="2"/>
  <c r="E229" i="2"/>
  <c r="BI205" i="2"/>
  <c r="BJ205" i="2" s="1"/>
  <c r="C558" i="86"/>
  <c r="F558" i="86" s="1"/>
  <c r="BJ112" i="2"/>
  <c r="G7890" i="81"/>
  <c r="I59" i="1"/>
  <c r="I61" i="1" s="1"/>
  <c r="E702" i="86"/>
  <c r="E701" i="86"/>
  <c r="J700" i="86"/>
  <c r="J692" i="86"/>
  <c r="J701" i="86"/>
  <c r="J697" i="86"/>
  <c r="J693" i="86"/>
  <c r="J689" i="86"/>
  <c r="J686" i="86"/>
  <c r="J698" i="86"/>
  <c r="J685" i="86"/>
  <c r="J699" i="86"/>
  <c r="J695" i="86"/>
  <c r="J691" i="86"/>
  <c r="X173" i="2"/>
  <c r="X4" i="2" s="1"/>
  <c r="AB3" i="2"/>
  <c r="AB3" i="1"/>
  <c r="AB70" i="1"/>
  <c r="X70" i="1"/>
  <c r="X3" i="1"/>
  <c r="AH169" i="2"/>
  <c r="AH67" i="1"/>
  <c r="AH4" i="1" s="1"/>
  <c r="AA3" i="2"/>
  <c r="AA70" i="1"/>
  <c r="AA3" i="1"/>
  <c r="AD70" i="1"/>
  <c r="AD3" i="1"/>
  <c r="AD3" i="2"/>
  <c r="Z70" i="1"/>
  <c r="Z3" i="1"/>
  <c r="Z3" i="2"/>
  <c r="AC70" i="1"/>
  <c r="AC3" i="1"/>
  <c r="AC3" i="2"/>
  <c r="Y70" i="1"/>
  <c r="Y3" i="1"/>
  <c r="Y3" i="2"/>
  <c r="X3" i="2"/>
  <c r="X230" i="2"/>
  <c r="X226" i="2"/>
  <c r="X228" i="2"/>
  <c r="X227" i="2"/>
  <c r="X229" i="2"/>
  <c r="J703" i="86"/>
  <c r="K703" i="86" s="1"/>
  <c r="J687" i="86"/>
  <c r="J702" i="86"/>
  <c r="J694" i="86"/>
  <c r="J688" i="86"/>
  <c r="D524" i="86"/>
  <c r="D525" i="86"/>
  <c r="E220" i="2"/>
  <c r="BI220" i="2" s="1"/>
  <c r="BJ220" i="2" s="1"/>
  <c r="D445" i="86"/>
  <c r="C414" i="86"/>
  <c r="D681" i="86"/>
  <c r="D482" i="86"/>
  <c r="D459" i="86"/>
  <c r="G680" i="86"/>
  <c r="F681" i="86"/>
  <c r="G704" i="86"/>
  <c r="G714" i="86"/>
  <c r="D472" i="86"/>
  <c r="D414" i="86"/>
  <c r="O173" i="2"/>
  <c r="V173" i="2"/>
  <c r="K173" i="2"/>
  <c r="R173" i="2"/>
  <c r="N173" i="2"/>
  <c r="J173" i="2"/>
  <c r="U173" i="2"/>
  <c r="Q173" i="2"/>
  <c r="M173" i="2"/>
  <c r="T173" i="2"/>
  <c r="P173" i="2"/>
  <c r="BI51" i="1"/>
  <c r="BI153" i="2"/>
  <c r="I158" i="2"/>
  <c r="D166" i="3"/>
  <c r="M3" i="2"/>
  <c r="M3" i="1"/>
  <c r="T3" i="2"/>
  <c r="T3" i="1"/>
  <c r="P3" i="2"/>
  <c r="P3" i="1"/>
  <c r="L3" i="2"/>
  <c r="L3" i="1"/>
  <c r="H3" i="2"/>
  <c r="H3" i="1"/>
  <c r="U3" i="1"/>
  <c r="U3" i="2"/>
  <c r="I3" i="2"/>
  <c r="I3" i="1"/>
  <c r="W3" i="1"/>
  <c r="W3" i="2"/>
  <c r="S3" i="2"/>
  <c r="S3" i="1"/>
  <c r="O3" i="2"/>
  <c r="O3" i="1"/>
  <c r="K3" i="1"/>
  <c r="K3" i="2"/>
  <c r="G3" i="2"/>
  <c r="G3" i="1"/>
  <c r="AH20" i="2"/>
  <c r="Q3" i="1"/>
  <c r="Q3" i="2"/>
  <c r="E3" i="2"/>
  <c r="E3" i="1"/>
  <c r="V3" i="1"/>
  <c r="V3" i="2"/>
  <c r="R3" i="1"/>
  <c r="R3" i="2"/>
  <c r="N3" i="1"/>
  <c r="N3" i="2"/>
  <c r="J3" i="1"/>
  <c r="J3" i="2"/>
  <c r="F3" i="1"/>
  <c r="F3" i="2"/>
  <c r="BI48" i="1"/>
  <c r="BI228" i="2" l="1"/>
  <c r="BJ228" i="2" s="1"/>
  <c r="BI229" i="2"/>
  <c r="BJ229" i="2" s="1"/>
  <c r="AG59" i="1"/>
  <c r="AG61" i="1" s="1"/>
  <c r="AH173" i="2"/>
  <c r="AH4" i="2" s="1"/>
  <c r="AH143" i="3"/>
  <c r="AD4" i="2"/>
  <c r="AE173" i="2"/>
  <c r="AE4" i="2" s="1"/>
  <c r="AN173" i="2"/>
  <c r="AN4" i="2" s="1"/>
  <c r="AO173" i="2"/>
  <c r="AO4" i="2" s="1"/>
  <c r="AL173" i="2"/>
  <c r="AL4" i="2" s="1"/>
  <c r="BB173" i="2"/>
  <c r="BB4" i="2" s="1"/>
  <c r="AI173" i="2"/>
  <c r="AI4" i="2" s="1"/>
  <c r="AY173" i="2"/>
  <c r="AY4" i="2" s="1"/>
  <c r="AJ173" i="2"/>
  <c r="AJ4" i="2" s="1"/>
  <c r="AF173" i="2"/>
  <c r="AF4" i="2" s="1"/>
  <c r="AW173" i="2"/>
  <c r="AW4" i="2" s="1"/>
  <c r="AU173" i="2"/>
  <c r="AU4" i="2" s="1"/>
  <c r="Y173" i="2"/>
  <c r="Y4" i="2" s="1"/>
  <c r="AP173" i="2"/>
  <c r="AP4" i="2" s="1"/>
  <c r="BC173" i="2"/>
  <c r="BC4" i="2" s="1"/>
  <c r="AR173" i="2"/>
  <c r="AR4" i="2" s="1"/>
  <c r="AS173" i="2"/>
  <c r="AS4" i="2" s="1"/>
  <c r="AB173" i="2"/>
  <c r="AB4" i="2" s="1"/>
  <c r="BD173" i="2"/>
  <c r="BD4" i="2" s="1"/>
  <c r="AT173" i="2"/>
  <c r="AT4" i="2" s="1"/>
  <c r="BE173" i="2"/>
  <c r="BE4" i="2" s="1"/>
  <c r="Z173" i="2"/>
  <c r="Z4" i="2" s="1"/>
  <c r="AQ173" i="2"/>
  <c r="AQ4" i="2" s="1"/>
  <c r="BF173" i="2"/>
  <c r="BF4" i="2" s="1"/>
  <c r="AA173" i="2"/>
  <c r="AA4" i="2" s="1"/>
  <c r="AV173" i="2"/>
  <c r="AV4" i="2" s="1"/>
  <c r="AK173" i="2"/>
  <c r="AK4" i="2" s="1"/>
  <c r="I165" i="2"/>
  <c r="I196" i="2"/>
  <c r="BJ153" i="2"/>
  <c r="BJ158" i="2" s="1"/>
  <c r="BI158" i="2"/>
  <c r="AZ63" i="1"/>
  <c r="BI9" i="1"/>
  <c r="D664" i="86" s="1"/>
  <c r="BI53" i="1"/>
  <c r="BI7" i="1"/>
  <c r="BI57" i="1"/>
  <c r="I6" i="1"/>
  <c r="I244" i="2" l="1"/>
  <c r="D710" i="86"/>
  <c r="AZ167" i="2"/>
  <c r="AZ169" i="2" s="1"/>
  <c r="AZ20" i="2"/>
  <c r="AZ67" i="1"/>
  <c r="AZ4" i="1" s="1"/>
  <c r="I199" i="2"/>
  <c r="I167" i="2" s="1"/>
  <c r="BI15" i="1"/>
  <c r="D646" i="86" s="1"/>
  <c r="AG16" i="1"/>
  <c r="I247" i="2" l="1"/>
  <c r="BI56" i="1"/>
  <c r="BI59" i="1" s="1"/>
  <c r="F59" i="1"/>
  <c r="D712" i="86"/>
  <c r="AZ173" i="2"/>
  <c r="AZ4" i="2" s="1"/>
  <c r="AZ143" i="3"/>
  <c r="I169" i="2"/>
  <c r="I67" i="1"/>
  <c r="I4" i="1" s="1"/>
  <c r="F646" i="86"/>
  <c r="F712" i="86" s="1"/>
  <c r="H712" i="86" s="1"/>
  <c r="I20" i="2"/>
  <c r="BI16" i="1"/>
  <c r="BJ15" i="1"/>
  <c r="BJ16" i="1" s="1"/>
  <c r="I173" i="2" l="1"/>
  <c r="I143" i="3"/>
  <c r="A3" i="1" l="1"/>
  <c r="F267" i="86" l="1"/>
  <c r="E679" i="86" l="1"/>
  <c r="E678" i="86"/>
  <c r="E677" i="86"/>
  <c r="E676" i="86"/>
  <c r="C607" i="86" l="1"/>
  <c r="A27" i="1"/>
  <c r="A28" i="1"/>
  <c r="A29" i="1"/>
  <c r="A30" i="1"/>
  <c r="A31" i="1"/>
  <c r="A32" i="1"/>
  <c r="A33" i="1"/>
  <c r="D379" i="86" l="1"/>
  <c r="D371" i="86"/>
  <c r="D366" i="86"/>
  <c r="C565" i="86"/>
  <c r="C561" i="86"/>
  <c r="D185" i="86" l="1"/>
  <c r="F668" i="86"/>
  <c r="F667" i="86"/>
  <c r="F666" i="86"/>
  <c r="F665" i="86"/>
  <c r="E659" i="86"/>
  <c r="F658" i="86"/>
  <c r="F657" i="86"/>
  <c r="F656" i="86"/>
  <c r="F655" i="86"/>
  <c r="E647" i="86"/>
  <c r="E642" i="86"/>
  <c r="E713" i="86" s="1"/>
  <c r="F641" i="86"/>
  <c r="F640" i="86"/>
  <c r="F639" i="86"/>
  <c r="F638" i="86"/>
  <c r="F637" i="86"/>
  <c r="F636" i="86"/>
  <c r="F635" i="86"/>
  <c r="F634" i="86"/>
  <c r="F633" i="86"/>
  <c r="E597" i="86"/>
  <c r="F596" i="86"/>
  <c r="F595" i="86"/>
  <c r="F594" i="86"/>
  <c r="F593" i="86"/>
  <c r="E584" i="86"/>
  <c r="F583" i="86"/>
  <c r="F582" i="86"/>
  <c r="F581" i="86"/>
  <c r="F580" i="86"/>
  <c r="F579" i="86"/>
  <c r="F578" i="86"/>
  <c r="F577" i="86"/>
  <c r="F576" i="86"/>
  <c r="F575" i="86"/>
  <c r="F559" i="86"/>
  <c r="E526" i="86"/>
  <c r="D526" i="86"/>
  <c r="C526" i="86"/>
  <c r="F525" i="86"/>
  <c r="F524" i="86"/>
  <c r="E521" i="86"/>
  <c r="D521" i="86"/>
  <c r="C521" i="86"/>
  <c r="F520" i="86"/>
  <c r="F519" i="86"/>
  <c r="F518" i="86"/>
  <c r="F517" i="86"/>
  <c r="F516" i="86"/>
  <c r="F515" i="86"/>
  <c r="F514" i="86"/>
  <c r="F513" i="86"/>
  <c r="E510" i="86"/>
  <c r="D510" i="86"/>
  <c r="C510" i="86"/>
  <c r="F509" i="86"/>
  <c r="F508" i="86"/>
  <c r="F507" i="86"/>
  <c r="F506" i="86"/>
  <c r="F505" i="86"/>
  <c r="E502" i="86"/>
  <c r="D502" i="86"/>
  <c r="C502" i="86"/>
  <c r="F501" i="86"/>
  <c r="F500" i="86"/>
  <c r="E497" i="86"/>
  <c r="D497" i="86"/>
  <c r="C497" i="86"/>
  <c r="F496" i="86"/>
  <c r="F495" i="86"/>
  <c r="F494" i="86"/>
  <c r="F493" i="86"/>
  <c r="F492" i="86"/>
  <c r="E487" i="86"/>
  <c r="D487" i="86"/>
  <c r="C487" i="86"/>
  <c r="F486" i="86"/>
  <c r="F485" i="86"/>
  <c r="F484" i="86"/>
  <c r="F483" i="86"/>
  <c r="F482" i="86"/>
  <c r="E479" i="86"/>
  <c r="D479" i="86"/>
  <c r="C479" i="86"/>
  <c r="F478" i="86"/>
  <c r="F477" i="86"/>
  <c r="F476" i="86"/>
  <c r="F475" i="86"/>
  <c r="F474" i="86"/>
  <c r="F473" i="86"/>
  <c r="F472" i="86"/>
  <c r="E469" i="86"/>
  <c r="D469" i="86"/>
  <c r="C469" i="86"/>
  <c r="F468" i="86"/>
  <c r="F467" i="86"/>
  <c r="F466" i="86"/>
  <c r="F465" i="86"/>
  <c r="F464" i="86"/>
  <c r="F463" i="86"/>
  <c r="F462" i="86"/>
  <c r="F461" i="86"/>
  <c r="F460" i="86"/>
  <c r="F459" i="86"/>
  <c r="E456" i="86"/>
  <c r="D456" i="86"/>
  <c r="C456" i="86"/>
  <c r="F455" i="86"/>
  <c r="F454" i="86"/>
  <c r="F453" i="86"/>
  <c r="F452" i="86"/>
  <c r="F451" i="86"/>
  <c r="F450" i="86"/>
  <c r="F449" i="86"/>
  <c r="F448" i="86"/>
  <c r="F447" i="86"/>
  <c r="F446" i="86"/>
  <c r="F445" i="86"/>
  <c r="E442" i="86"/>
  <c r="D442" i="86"/>
  <c r="C442" i="86"/>
  <c r="F441" i="86"/>
  <c r="F440" i="86"/>
  <c r="F439" i="86"/>
  <c r="E436" i="86"/>
  <c r="D436" i="86"/>
  <c r="C436" i="86"/>
  <c r="F435" i="86"/>
  <c r="F434" i="86"/>
  <c r="F433" i="86"/>
  <c r="E430" i="86"/>
  <c r="D430" i="86"/>
  <c r="C430" i="86"/>
  <c r="F429" i="86"/>
  <c r="F428" i="86"/>
  <c r="F427" i="86"/>
  <c r="F426" i="86"/>
  <c r="E423" i="86"/>
  <c r="D423" i="86"/>
  <c r="C423" i="86"/>
  <c r="F422" i="86"/>
  <c r="F421" i="86"/>
  <c r="F420" i="86"/>
  <c r="F419" i="86"/>
  <c r="F418" i="86"/>
  <c r="F417" i="86"/>
  <c r="F416" i="86"/>
  <c r="F415" i="86"/>
  <c r="F414" i="86"/>
  <c r="E404" i="86"/>
  <c r="F403" i="86"/>
  <c r="F402" i="86"/>
  <c r="F401" i="86"/>
  <c r="F400" i="86"/>
  <c r="F399" i="86"/>
  <c r="F398" i="86"/>
  <c r="F397" i="86"/>
  <c r="E393" i="86"/>
  <c r="F392" i="86"/>
  <c r="F391" i="86"/>
  <c r="F390" i="86"/>
  <c r="E379" i="86"/>
  <c r="C379" i="86"/>
  <c r="F378" i="86"/>
  <c r="F377" i="86"/>
  <c r="F376" i="86"/>
  <c r="F375" i="86"/>
  <c r="F374" i="86"/>
  <c r="E371" i="86"/>
  <c r="C371" i="86"/>
  <c r="F370" i="86"/>
  <c r="F369" i="86"/>
  <c r="E366" i="86"/>
  <c r="C366" i="86"/>
  <c r="F365" i="86"/>
  <c r="F364" i="86"/>
  <c r="F363" i="86"/>
  <c r="F362" i="86"/>
  <c r="F361" i="86"/>
  <c r="E356" i="86"/>
  <c r="E695" i="86" s="1"/>
  <c r="F355" i="86"/>
  <c r="F354" i="86"/>
  <c r="F353" i="86"/>
  <c r="F352" i="86"/>
  <c r="E339" i="86"/>
  <c r="F338" i="86"/>
  <c r="E327" i="86"/>
  <c r="E692" i="86" s="1"/>
  <c r="F326" i="86"/>
  <c r="F325" i="86"/>
  <c r="F324" i="86"/>
  <c r="E316" i="86"/>
  <c r="F315" i="86"/>
  <c r="F314" i="86"/>
  <c r="F313" i="86"/>
  <c r="F299" i="86"/>
  <c r="F298" i="86"/>
  <c r="F297" i="86"/>
  <c r="F296" i="86"/>
  <c r="F295" i="86"/>
  <c r="F294" i="86"/>
  <c r="F293" i="86"/>
  <c r="F292" i="86"/>
  <c r="E285" i="86"/>
  <c r="E689" i="86" s="1"/>
  <c r="F284" i="86"/>
  <c r="F283" i="86"/>
  <c r="E276" i="86"/>
  <c r="E687" i="86" s="1"/>
  <c r="F275" i="86"/>
  <c r="F274" i="86"/>
  <c r="E270" i="86"/>
  <c r="F269" i="86"/>
  <c r="F268" i="86"/>
  <c r="F266" i="86"/>
  <c r="E261" i="86"/>
  <c r="E685" i="86" s="1"/>
  <c r="F260" i="86"/>
  <c r="F259" i="86"/>
  <c r="F258" i="86"/>
  <c r="F257" i="86"/>
  <c r="F256" i="86"/>
  <c r="F255" i="86"/>
  <c r="F254" i="86"/>
  <c r="E241" i="86"/>
  <c r="F240" i="86"/>
  <c r="F239" i="86"/>
  <c r="F238" i="86"/>
  <c r="F237" i="86"/>
  <c r="F236" i="86"/>
  <c r="F235" i="86"/>
  <c r="F234" i="86"/>
  <c r="F233" i="86"/>
  <c r="F232" i="86"/>
  <c r="F231" i="86"/>
  <c r="F230" i="86"/>
  <c r="F229" i="86"/>
  <c r="F228" i="86"/>
  <c r="E204" i="86"/>
  <c r="F203" i="86"/>
  <c r="F202" i="86"/>
  <c r="F201" i="86"/>
  <c r="F200" i="86"/>
  <c r="F199" i="86"/>
  <c r="F198" i="86"/>
  <c r="F197" i="86"/>
  <c r="F196" i="86"/>
  <c r="F195" i="86"/>
  <c r="F194" i="86"/>
  <c r="F193" i="86"/>
  <c r="F192" i="86"/>
  <c r="F191" i="86"/>
  <c r="F190" i="86"/>
  <c r="F189" i="86"/>
  <c r="E185" i="86"/>
  <c r="C185" i="86"/>
  <c r="F184" i="86"/>
  <c r="F183" i="86"/>
  <c r="F182" i="86"/>
  <c r="F181" i="86"/>
  <c r="F180" i="86"/>
  <c r="F179" i="86"/>
  <c r="E172" i="86"/>
  <c r="F171" i="86"/>
  <c r="F170" i="86"/>
  <c r="F169" i="86"/>
  <c r="F168" i="86"/>
  <c r="F167" i="86"/>
  <c r="F166" i="86"/>
  <c r="F165" i="86"/>
  <c r="F164" i="86"/>
  <c r="F163" i="86"/>
  <c r="F162" i="86"/>
  <c r="F161" i="86"/>
  <c r="E156" i="86"/>
  <c r="F155" i="86"/>
  <c r="F154" i="86"/>
  <c r="F153" i="86"/>
  <c r="F152" i="86"/>
  <c r="F151" i="86"/>
  <c r="F150" i="86"/>
  <c r="F149" i="86"/>
  <c r="F148" i="86"/>
  <c r="E124" i="86"/>
  <c r="F123" i="86"/>
  <c r="F122" i="86"/>
  <c r="F121" i="86"/>
  <c r="F120" i="86"/>
  <c r="E113" i="86"/>
  <c r="F112" i="86"/>
  <c r="F111" i="86"/>
  <c r="F110" i="86"/>
  <c r="F109" i="86"/>
  <c r="F108" i="86"/>
  <c r="F107" i="86"/>
  <c r="F106" i="86"/>
  <c r="F105" i="86"/>
  <c r="F104" i="86"/>
  <c r="E98" i="86"/>
  <c r="E88" i="86"/>
  <c r="F87" i="86"/>
  <c r="F86" i="86"/>
  <c r="E72" i="86"/>
  <c r="F71" i="86"/>
  <c r="F70" i="86"/>
  <c r="F69" i="86"/>
  <c r="F68" i="86"/>
  <c r="F67" i="86"/>
  <c r="F66" i="86"/>
  <c r="F65" i="86"/>
  <c r="F64" i="86"/>
  <c r="F63" i="86"/>
  <c r="E39" i="86"/>
  <c r="F38" i="86"/>
  <c r="F37" i="86"/>
  <c r="F36" i="86"/>
  <c r="F35" i="86"/>
  <c r="E28" i="86"/>
  <c r="F27" i="86"/>
  <c r="F26" i="86"/>
  <c r="F25" i="86"/>
  <c r="F24" i="86"/>
  <c r="F23" i="86"/>
  <c r="F22" i="86"/>
  <c r="F21" i="86"/>
  <c r="F20" i="86"/>
  <c r="F19" i="86"/>
  <c r="E13" i="86"/>
  <c r="E691" i="86" l="1"/>
  <c r="E704" i="86" s="1"/>
  <c r="E706" i="86" s="1"/>
  <c r="F371" i="86"/>
  <c r="F502" i="86"/>
  <c r="E243" i="86"/>
  <c r="F366" i="86"/>
  <c r="D531" i="86"/>
  <c r="C531" i="86"/>
  <c r="D489" i="86"/>
  <c r="E174" i="86"/>
  <c r="E675" i="86" s="1"/>
  <c r="F379" i="86"/>
  <c r="E531" i="86"/>
  <c r="F442" i="86"/>
  <c r="D528" i="86"/>
  <c r="E649" i="86"/>
  <c r="F423" i="86"/>
  <c r="F430" i="86"/>
  <c r="F436" i="86"/>
  <c r="F479" i="86"/>
  <c r="F487" i="86"/>
  <c r="F497" i="86"/>
  <c r="E528" i="86"/>
  <c r="C528" i="86"/>
  <c r="E409" i="86"/>
  <c r="E599" i="86" s="1"/>
  <c r="E406" i="86"/>
  <c r="F456" i="86"/>
  <c r="E489" i="86"/>
  <c r="F521" i="86"/>
  <c r="E90" i="86"/>
  <c r="E358" i="86"/>
  <c r="F469" i="86"/>
  <c r="C489" i="86"/>
  <c r="F510" i="86"/>
  <c r="F526" i="86"/>
  <c r="F185" i="86"/>
  <c r="E245" i="86" l="1"/>
  <c r="E674" i="86"/>
  <c r="E680" i="86" s="1"/>
  <c r="E682" i="86" s="1"/>
  <c r="F528" i="86"/>
  <c r="F489" i="86"/>
  <c r="F531" i="86"/>
  <c r="C217" i="86" l="1"/>
  <c r="C76" i="86"/>
  <c r="C188" i="86"/>
  <c r="C216" i="86"/>
  <c r="C215" i="86"/>
  <c r="C214" i="86"/>
  <c r="C213" i="86"/>
  <c r="C211" i="86"/>
  <c r="C207" i="86"/>
  <c r="C208" i="86"/>
  <c r="C223" i="86"/>
  <c r="C222" i="86"/>
  <c r="C221" i="86"/>
  <c r="C227" i="86"/>
  <c r="C226" i="86"/>
  <c r="C225" i="86"/>
  <c r="C224" i="86"/>
  <c r="C220" i="86"/>
  <c r="C219" i="86"/>
  <c r="C218" i="86"/>
  <c r="C85" i="86"/>
  <c r="C679" i="86" l="1"/>
  <c r="C676" i="86"/>
  <c r="C241" i="86"/>
  <c r="C677" i="86"/>
  <c r="C678" i="86"/>
  <c r="C204" i="86"/>
  <c r="C84" i="86"/>
  <c r="C83" i="86"/>
  <c r="C82" i="86"/>
  <c r="C81" i="86"/>
  <c r="C80" i="86"/>
  <c r="C79" i="86"/>
  <c r="C78" i="86"/>
  <c r="C77" i="86"/>
  <c r="C75" i="86"/>
  <c r="C62" i="86"/>
  <c r="C61" i="86"/>
  <c r="C60" i="86"/>
  <c r="C160" i="86"/>
  <c r="C145" i="86"/>
  <c r="C146" i="86"/>
  <c r="C147" i="86"/>
  <c r="C159" i="86"/>
  <c r="C142" i="86"/>
  <c r="C141" i="86"/>
  <c r="C139" i="86"/>
  <c r="C134" i="86"/>
  <c r="C103" i="86"/>
  <c r="C102" i="86"/>
  <c r="C101" i="86"/>
  <c r="C133" i="86"/>
  <c r="C140" i="86"/>
  <c r="C144" i="86"/>
  <c r="C143" i="86"/>
  <c r="C59" i="86"/>
  <c r="C58" i="86"/>
  <c r="C52" i="86"/>
  <c r="C50" i="86"/>
  <c r="C57" i="86" l="1"/>
  <c r="C172" i="86"/>
  <c r="C243" i="86"/>
  <c r="C136" i="86"/>
  <c r="C135" i="86"/>
  <c r="C138" i="86"/>
  <c r="C137" i="86"/>
  <c r="C88" i="86"/>
  <c r="C113" i="86"/>
  <c r="C54" i="86"/>
  <c r="C53" i="86"/>
  <c r="C51" i="86"/>
  <c r="C49" i="86"/>
  <c r="C48" i="86"/>
  <c r="C97" i="86"/>
  <c r="C96" i="86"/>
  <c r="C95" i="86"/>
  <c r="C98" i="86" l="1"/>
  <c r="C124" i="86"/>
  <c r="C18" i="86"/>
  <c r="C17" i="86"/>
  <c r="C16" i="86"/>
  <c r="C12" i="86"/>
  <c r="C11" i="86"/>
  <c r="C10" i="86"/>
  <c r="C13" i="86" l="1"/>
  <c r="C28" i="86"/>
  <c r="C590" i="86" l="1"/>
  <c r="C587" i="86"/>
  <c r="C589" i="86"/>
  <c r="C588" i="86"/>
  <c r="C554" i="86" l="1"/>
  <c r="C569" i="86" l="1"/>
  <c r="C568" i="86"/>
  <c r="A20" i="2"/>
  <c r="C698" i="86" l="1"/>
  <c r="K698" i="86" s="1"/>
  <c r="A87" i="2"/>
  <c r="C535" i="86" l="1"/>
  <c r="C537" i="86"/>
  <c r="C539" i="86"/>
  <c r="C542" i="86"/>
  <c r="C536" i="86"/>
  <c r="C560" i="86" l="1"/>
  <c r="C567" i="86"/>
  <c r="C566" i="86"/>
  <c r="C564" i="86"/>
  <c r="C563" i="86"/>
  <c r="C562" i="86" l="1"/>
  <c r="C591" i="86" l="1"/>
  <c r="C573" i="86"/>
  <c r="C570" i="86"/>
  <c r="C571" i="86"/>
  <c r="C330" i="86"/>
  <c r="C652" i="86"/>
  <c r="C555" i="86"/>
  <c r="C396" i="86"/>
  <c r="C351" i="86"/>
  <c r="C350" i="86"/>
  <c r="C349" i="86"/>
  <c r="C348" i="86"/>
  <c r="C347" i="86"/>
  <c r="C346" i="86"/>
  <c r="C345" i="86"/>
  <c r="C344" i="86"/>
  <c r="C343" i="86"/>
  <c r="C342" i="86"/>
  <c r="C337" i="86"/>
  <c r="C336" i="86"/>
  <c r="C335" i="86"/>
  <c r="C334" i="86"/>
  <c r="C333" i="86"/>
  <c r="C332" i="86"/>
  <c r="C331" i="86"/>
  <c r="C388" i="86"/>
  <c r="C387" i="86"/>
  <c r="C386" i="86"/>
  <c r="C385" i="86"/>
  <c r="C384" i="86"/>
  <c r="C382" i="86"/>
  <c r="C383" i="86"/>
  <c r="C311" i="86"/>
  <c r="C312" i="86"/>
  <c r="C310" i="86"/>
  <c r="C309" i="86"/>
  <c r="C308" i="86"/>
  <c r="C307" i="86"/>
  <c r="C306" i="86"/>
  <c r="C305" i="86"/>
  <c r="C304" i="86"/>
  <c r="C303" i="86"/>
  <c r="C282" i="86"/>
  <c r="C281" i="86"/>
  <c r="C280" i="86"/>
  <c r="C279" i="86"/>
  <c r="C265" i="86"/>
  <c r="C273" i="86"/>
  <c r="C253" i="86"/>
  <c r="C252" i="86"/>
  <c r="C688" i="86" l="1"/>
  <c r="K688" i="86" s="1"/>
  <c r="C696" i="86"/>
  <c r="K696" i="86" s="1"/>
  <c r="C702" i="86"/>
  <c r="K702" i="86" s="1"/>
  <c r="C694" i="86"/>
  <c r="K694" i="86" s="1"/>
  <c r="C276" i="86"/>
  <c r="C687" i="86" s="1"/>
  <c r="K687" i="86" s="1"/>
  <c r="C404" i="86"/>
  <c r="C697" i="86"/>
  <c r="K697" i="86" s="1"/>
  <c r="C701" i="86"/>
  <c r="K701" i="86" s="1"/>
  <c r="C261" i="86"/>
  <c r="C685" i="86" s="1"/>
  <c r="K685" i="86" s="1"/>
  <c r="C316" i="86"/>
  <c r="C264" i="86"/>
  <c r="C285" i="86"/>
  <c r="C689" i="86" s="1"/>
  <c r="K689" i="86" s="1"/>
  <c r="C393" i="86"/>
  <c r="C693" i="86"/>
  <c r="K693" i="86" s="1"/>
  <c r="C339" i="86"/>
  <c r="C572" i="86"/>
  <c r="C597" i="86"/>
  <c r="C327" i="86"/>
  <c r="C692" i="86" s="1"/>
  <c r="K692" i="86" s="1"/>
  <c r="C356" i="86"/>
  <c r="C659" i="86"/>
  <c r="C699" i="86" l="1"/>
  <c r="K699" i="86" s="1"/>
  <c r="C686" i="86"/>
  <c r="K686" i="86" s="1"/>
  <c r="C691" i="86"/>
  <c r="K691" i="86" s="1"/>
  <c r="C270" i="86"/>
  <c r="C406" i="86"/>
  <c r="C695" i="86"/>
  <c r="K695" i="86" s="1"/>
  <c r="C628" i="86" l="1"/>
  <c r="C619" i="86" l="1"/>
  <c r="C629" i="86"/>
  <c r="C627" i="86"/>
  <c r="C626" i="86"/>
  <c r="C625" i="86"/>
  <c r="C624" i="86"/>
  <c r="C623" i="86"/>
  <c r="C622" i="86"/>
  <c r="C621" i="86"/>
  <c r="C620" i="86"/>
  <c r="C618" i="86"/>
  <c r="C604" i="86"/>
  <c r="C617" i="86"/>
  <c r="C631" i="86"/>
  <c r="C602" i="86" l="1"/>
  <c r="C606" i="86"/>
  <c r="C611" i="86"/>
  <c r="C615" i="86"/>
  <c r="C603" i="86"/>
  <c r="C608" i="86"/>
  <c r="C612" i="86"/>
  <c r="C616" i="86"/>
  <c r="C609" i="86"/>
  <c r="C613" i="86"/>
  <c r="C605" i="86"/>
  <c r="C610" i="86"/>
  <c r="C614" i="86"/>
  <c r="C661" i="86" l="1"/>
  <c r="C662" i="86"/>
  <c r="C630" i="86"/>
  <c r="C642" i="86" s="1"/>
  <c r="C713" i="86" s="1"/>
  <c r="C709" i="86" l="1"/>
  <c r="D629" i="86"/>
  <c r="F629" i="86" s="1"/>
  <c r="D626" i="86"/>
  <c r="F626" i="86" s="1"/>
  <c r="D624" i="86"/>
  <c r="F624" i="86" s="1"/>
  <c r="D628" i="86"/>
  <c r="F628" i="86" s="1"/>
  <c r="D623" i="86"/>
  <c r="F623" i="86" s="1"/>
  <c r="D620" i="86"/>
  <c r="F620" i="86" s="1"/>
  <c r="D619" i="86"/>
  <c r="D618" i="86"/>
  <c r="F618" i="86" s="1"/>
  <c r="D616" i="86"/>
  <c r="F616" i="86" s="1"/>
  <c r="D615" i="86"/>
  <c r="F615" i="86" s="1"/>
  <c r="D614" i="86"/>
  <c r="F614" i="86" s="1"/>
  <c r="D613" i="86"/>
  <c r="F613" i="86" s="1"/>
  <c r="D612" i="86"/>
  <c r="F612" i="86" s="1"/>
  <c r="D607" i="86"/>
  <c r="F607" i="86" s="1"/>
  <c r="D611" i="86"/>
  <c r="F611" i="86" s="1"/>
  <c r="D610" i="86"/>
  <c r="F610" i="86" s="1"/>
  <c r="D609" i="86"/>
  <c r="F609" i="86" s="1"/>
  <c r="D608" i="86"/>
  <c r="F608" i="86" s="1"/>
  <c r="D606" i="86"/>
  <c r="F606" i="86" s="1"/>
  <c r="D605" i="86"/>
  <c r="F605" i="86" s="1"/>
  <c r="D604" i="86"/>
  <c r="F604" i="86" s="1"/>
  <c r="D603" i="86"/>
  <c r="F603" i="86" s="1"/>
  <c r="D602" i="86"/>
  <c r="F602" i="86" s="1"/>
  <c r="F619" i="86" l="1"/>
  <c r="D630" i="86"/>
  <c r="D631" i="86"/>
  <c r="F631" i="86" l="1"/>
  <c r="F630" i="86"/>
  <c r="A120" i="2"/>
  <c r="A119" i="2"/>
  <c r="A118" i="2"/>
  <c r="A117" i="2"/>
  <c r="A113" i="3" l="1"/>
  <c r="A8" i="3"/>
  <c r="BI8" i="3" l="1"/>
  <c r="BI113" i="3"/>
  <c r="BJ113" i="3" l="1"/>
  <c r="D96" i="86"/>
  <c r="BJ8" i="3"/>
  <c r="D11" i="86"/>
  <c r="F11" i="86" l="1"/>
  <c r="F96" i="86"/>
  <c r="E120" i="2"/>
  <c r="D561" i="86" l="1"/>
  <c r="F561" i="86" s="1"/>
  <c r="D156" i="3" l="1"/>
  <c r="D172" i="3" l="1"/>
  <c r="BJ156" i="3"/>
  <c r="BJ172" i="3" s="1"/>
  <c r="D621" i="86"/>
  <c r="F621" i="86" l="1"/>
  <c r="D335" i="86"/>
  <c r="D331" i="86"/>
  <c r="D645" i="86"/>
  <c r="D694" i="86" l="1"/>
  <c r="K34" i="92" s="1"/>
  <c r="L34" i="92" s="1"/>
  <c r="D711" i="86"/>
  <c r="F335" i="86"/>
  <c r="D647" i="86"/>
  <c r="F331" i="86"/>
  <c r="D334" i="86"/>
  <c r="D330" i="86"/>
  <c r="D333" i="86"/>
  <c r="D332" i="86"/>
  <c r="F694" i="86" l="1"/>
  <c r="H694" i="86" s="1"/>
  <c r="F334" i="86"/>
  <c r="F332" i="86"/>
  <c r="F333" i="86"/>
  <c r="F330" i="86"/>
  <c r="A92" i="3" l="1"/>
  <c r="A32" i="3"/>
  <c r="BI138" i="3"/>
  <c r="D216" i="86" s="1"/>
  <c r="A138" i="3"/>
  <c r="F216" i="86" l="1"/>
  <c r="BI32" i="3"/>
  <c r="BJ32" i="3" l="1"/>
  <c r="D48" i="86"/>
  <c r="BJ138" i="3"/>
  <c r="BI92" i="3"/>
  <c r="F48" i="86" l="1"/>
  <c r="BJ92" i="3"/>
  <c r="D133" i="86"/>
  <c r="A57" i="1"/>
  <c r="F133" i="86" l="1"/>
  <c r="BJ57" i="1"/>
  <c r="A101" i="3" l="1"/>
  <c r="A100" i="3"/>
  <c r="BI100" i="3" l="1"/>
  <c r="BI101" i="3"/>
  <c r="BJ100" i="3" l="1"/>
  <c r="D141" i="86"/>
  <c r="BJ101" i="3"/>
  <c r="D142" i="86"/>
  <c r="A38" i="3"/>
  <c r="A39" i="3"/>
  <c r="A40" i="3"/>
  <c r="A41" i="3"/>
  <c r="A42" i="3"/>
  <c r="A43" i="3"/>
  <c r="A30" i="3"/>
  <c r="A29" i="3"/>
  <c r="A31" i="3"/>
  <c r="A33" i="3"/>
  <c r="F141" i="86" l="1"/>
  <c r="F142" i="86"/>
  <c r="D617" i="86"/>
  <c r="F617" i="86" l="1"/>
  <c r="BJ27" i="1"/>
  <c r="H10" i="1" l="1"/>
  <c r="H13" i="1" s="1"/>
  <c r="H63" i="1" s="1"/>
  <c r="D622" i="86"/>
  <c r="H167" i="2" l="1"/>
  <c r="H169" i="2" s="1"/>
  <c r="H67" i="1"/>
  <c r="H4" i="1" s="1"/>
  <c r="H20" i="2"/>
  <c r="F622" i="86"/>
  <c r="H173" i="2" l="1"/>
  <c r="H143" i="3"/>
  <c r="D662" i="86"/>
  <c r="A53" i="1" l="1"/>
  <c r="A55" i="1"/>
  <c r="A56" i="1"/>
  <c r="A59" i="1"/>
  <c r="D627" i="86" l="1"/>
  <c r="D625" i="86"/>
  <c r="BJ55" i="1"/>
  <c r="BJ56" i="1"/>
  <c r="E9" i="2"/>
  <c r="E178" i="2" s="1"/>
  <c r="E15" i="2"/>
  <c r="E179" i="2" s="1"/>
  <c r="E26" i="2"/>
  <c r="E184" i="2" s="1"/>
  <c r="E53" i="2"/>
  <c r="E186" i="2" s="1"/>
  <c r="E70" i="2"/>
  <c r="E188" i="2" s="1"/>
  <c r="E114" i="2"/>
  <c r="E191" i="2" s="1"/>
  <c r="E239" i="2" s="1"/>
  <c r="E127" i="2"/>
  <c r="E130" i="2"/>
  <c r="E136" i="2"/>
  <c r="E193" i="2" s="1"/>
  <c r="E143" i="2"/>
  <c r="E194" i="2" s="1"/>
  <c r="E149" i="2"/>
  <c r="E195" i="2" s="1"/>
  <c r="D336" i="86"/>
  <c r="D337" i="86"/>
  <c r="D539" i="86"/>
  <c r="D542" i="86"/>
  <c r="D555" i="86"/>
  <c r="D560" i="86"/>
  <c r="D562" i="86"/>
  <c r="D563" i="86"/>
  <c r="F563" i="86" s="1"/>
  <c r="D564" i="86"/>
  <c r="F564" i="86" s="1"/>
  <c r="D565" i="86"/>
  <c r="F565" i="86" s="1"/>
  <c r="D566" i="86"/>
  <c r="F566" i="86" s="1"/>
  <c r="D567" i="86"/>
  <c r="F567" i="86" s="1"/>
  <c r="D568" i="86"/>
  <c r="D573" i="86"/>
  <c r="F573" i="86" s="1"/>
  <c r="D587" i="86"/>
  <c r="D590" i="86"/>
  <c r="D591" i="86"/>
  <c r="E234" i="2" l="1"/>
  <c r="BI234" i="2" s="1"/>
  <c r="BI186" i="2"/>
  <c r="E243" i="2"/>
  <c r="BI243" i="2" s="1"/>
  <c r="BI195" i="2"/>
  <c r="E232" i="2"/>
  <c r="BI232" i="2" s="1"/>
  <c r="BI184" i="2"/>
  <c r="E227" i="2"/>
  <c r="BI227" i="2" s="1"/>
  <c r="BI179" i="2"/>
  <c r="E241" i="2"/>
  <c r="BI241" i="2" s="1"/>
  <c r="BI193" i="2"/>
  <c r="E236" i="2"/>
  <c r="BI236" i="2" s="1"/>
  <c r="BI188" i="2"/>
  <c r="E226" i="2"/>
  <c r="BI226" i="2" s="1"/>
  <c r="BI178" i="2"/>
  <c r="E242" i="2"/>
  <c r="BI242" i="2" s="1"/>
  <c r="BI194" i="2"/>
  <c r="F539" i="86"/>
  <c r="F542" i="86"/>
  <c r="F627" i="86"/>
  <c r="F590" i="86"/>
  <c r="D693" i="86"/>
  <c r="K33" i="92" s="1"/>
  <c r="L33" i="92" s="1"/>
  <c r="F587" i="86"/>
  <c r="E182" i="2"/>
  <c r="E19" i="2"/>
  <c r="E132" i="2"/>
  <c r="E192" i="2" s="1"/>
  <c r="F591" i="86"/>
  <c r="F562" i="86"/>
  <c r="F555" i="86"/>
  <c r="F337" i="86"/>
  <c r="F568" i="86"/>
  <c r="F322" i="86"/>
  <c r="F625" i="86"/>
  <c r="D642" i="86"/>
  <c r="D713" i="86" s="1"/>
  <c r="D571" i="86"/>
  <c r="F560" i="86"/>
  <c r="F336" i="86"/>
  <c r="D339" i="86"/>
  <c r="BJ53" i="1"/>
  <c r="E230" i="2" l="1"/>
  <c r="BI230" i="2" s="1"/>
  <c r="BI182" i="2"/>
  <c r="E240" i="2"/>
  <c r="BI240" i="2" s="1"/>
  <c r="BI192" i="2"/>
  <c r="D697" i="86"/>
  <c r="K37" i="92" s="1"/>
  <c r="L37" i="92" s="1"/>
  <c r="F642" i="86"/>
  <c r="F713" i="86" s="1"/>
  <c r="F693" i="86"/>
  <c r="H693" i="86" s="1"/>
  <c r="E145" i="2"/>
  <c r="E151" i="2" s="1"/>
  <c r="F571" i="86"/>
  <c r="D649" i="86"/>
  <c r="F339" i="86"/>
  <c r="F697" i="86" l="1"/>
  <c r="H697" i="86" s="1"/>
  <c r="H713" i="86"/>
  <c r="E32" i="1"/>
  <c r="F32" i="1"/>
  <c r="D32" i="1" l="1"/>
  <c r="D33" i="1" s="1"/>
  <c r="A149" i="2" l="1"/>
  <c r="A148" i="2"/>
  <c r="A147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51" i="2"/>
  <c r="A152" i="2"/>
  <c r="A153" i="2"/>
  <c r="A154" i="2"/>
  <c r="A155" i="2"/>
  <c r="A156" i="2"/>
  <c r="A157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31" i="2"/>
  <c r="A130" i="2"/>
  <c r="A129" i="2"/>
  <c r="D130" i="2" l="1"/>
  <c r="D149" i="2" l="1"/>
  <c r="C574" i="86" l="1"/>
  <c r="D195" i="2"/>
  <c r="D243" i="2" l="1"/>
  <c r="BJ243" i="2" s="1"/>
  <c r="BJ195" i="2"/>
  <c r="C584" i="86"/>
  <c r="C700" i="86"/>
  <c r="K700" i="86" s="1"/>
  <c r="E5" i="1"/>
  <c r="A150" i="3"/>
  <c r="BI91" i="3" l="1"/>
  <c r="D132" i="86" s="1"/>
  <c r="BI33" i="3"/>
  <c r="D49" i="86" s="1"/>
  <c r="BI123" i="3"/>
  <c r="D208" i="86" s="1"/>
  <c r="BI128" i="3"/>
  <c r="BI137" i="3"/>
  <c r="D215" i="86" s="1"/>
  <c r="BI136" i="3"/>
  <c r="D214" i="86" s="1"/>
  <c r="BI125" i="3"/>
  <c r="D210" i="86" s="1"/>
  <c r="BI122" i="3"/>
  <c r="D207" i="86" s="1"/>
  <c r="BI117" i="3"/>
  <c r="D223" i="86" s="1"/>
  <c r="BI116" i="3"/>
  <c r="D222" i="86" s="1"/>
  <c r="BI115" i="3"/>
  <c r="D221" i="86" s="1"/>
  <c r="BI114" i="3"/>
  <c r="D97" i="86" s="1"/>
  <c r="BI112" i="3"/>
  <c r="D95" i="86" s="1"/>
  <c r="BI108" i="3"/>
  <c r="D160" i="86" s="1"/>
  <c r="BI106" i="3"/>
  <c r="D147" i="86" s="1"/>
  <c r="BI105" i="3"/>
  <c r="D146" i="86" s="1"/>
  <c r="BI104" i="3"/>
  <c r="D145" i="86" s="1"/>
  <c r="BI103" i="3"/>
  <c r="D144" i="86" s="1"/>
  <c r="BI102" i="3"/>
  <c r="D143" i="86" s="1"/>
  <c r="BI99" i="3"/>
  <c r="D140" i="86" s="1"/>
  <c r="F140" i="86" s="1"/>
  <c r="BI98" i="3"/>
  <c r="D139" i="86" s="1"/>
  <c r="BI97" i="3"/>
  <c r="D138" i="86" s="1"/>
  <c r="BI96" i="3"/>
  <c r="D137" i="86" s="1"/>
  <c r="F137" i="86" s="1"/>
  <c r="BI95" i="3"/>
  <c r="D136" i="86" s="1"/>
  <c r="BI94" i="3"/>
  <c r="D135" i="86" s="1"/>
  <c r="F135" i="86" s="1"/>
  <c r="BI93" i="3"/>
  <c r="D134" i="86" s="1"/>
  <c r="BI90" i="3"/>
  <c r="D131" i="86" s="1"/>
  <c r="BI89" i="3"/>
  <c r="D130" i="86" s="1"/>
  <c r="BI88" i="3"/>
  <c r="D129" i="86" s="1"/>
  <c r="BI87" i="3"/>
  <c r="D128" i="86" s="1"/>
  <c r="BI86" i="3"/>
  <c r="D127" i="86" s="1"/>
  <c r="BI85" i="3"/>
  <c r="BI74" i="3"/>
  <c r="D227" i="86" s="1"/>
  <c r="BI73" i="3"/>
  <c r="D226" i="86" s="1"/>
  <c r="BI72" i="3"/>
  <c r="D225" i="86" s="1"/>
  <c r="BI71" i="3"/>
  <c r="D224" i="86" s="1"/>
  <c r="BI69" i="3"/>
  <c r="D217" i="86" s="1"/>
  <c r="BI66" i="3"/>
  <c r="D220" i="86" s="1"/>
  <c r="F220" i="86" s="1"/>
  <c r="BI65" i="3"/>
  <c r="D219" i="86" s="1"/>
  <c r="F219" i="86" s="1"/>
  <c r="BI64" i="3"/>
  <c r="D218" i="86" s="1"/>
  <c r="BI60" i="3"/>
  <c r="D85" i="86" s="1"/>
  <c r="BI59" i="3"/>
  <c r="D84" i="86" s="1"/>
  <c r="BI58" i="3"/>
  <c r="D83" i="86" s="1"/>
  <c r="BI57" i="3"/>
  <c r="D82" i="86" s="1"/>
  <c r="BI56" i="3"/>
  <c r="D81" i="86" s="1"/>
  <c r="BI55" i="3"/>
  <c r="D80" i="86" s="1"/>
  <c r="BI54" i="3"/>
  <c r="D79" i="86" s="1"/>
  <c r="BI53" i="3"/>
  <c r="D78" i="86" s="1"/>
  <c r="BI52" i="3"/>
  <c r="D77" i="86" s="1"/>
  <c r="BI51" i="3"/>
  <c r="D76" i="86" s="1"/>
  <c r="BI50" i="3"/>
  <c r="D75" i="86" s="1"/>
  <c r="BI46" i="3"/>
  <c r="D62" i="86" s="1"/>
  <c r="BI45" i="3"/>
  <c r="D61" i="86" s="1"/>
  <c r="BI44" i="3"/>
  <c r="D60" i="86" s="1"/>
  <c r="BI43" i="3"/>
  <c r="D59" i="86" s="1"/>
  <c r="BI42" i="3"/>
  <c r="D58" i="86" s="1"/>
  <c r="BI39" i="3"/>
  <c r="D55" i="86" s="1"/>
  <c r="BI41" i="3"/>
  <c r="D57" i="86" s="1"/>
  <c r="BI40" i="3"/>
  <c r="D56" i="86" s="1"/>
  <c r="BI38" i="3"/>
  <c r="D54" i="86" s="1"/>
  <c r="BI37" i="3"/>
  <c r="D53" i="86" s="1"/>
  <c r="BI36" i="3"/>
  <c r="D52" i="86" s="1"/>
  <c r="F52" i="86" s="1"/>
  <c r="BI35" i="3"/>
  <c r="D51" i="86" s="1"/>
  <c r="BI34" i="3"/>
  <c r="D50" i="86" s="1"/>
  <c r="F50" i="86" s="1"/>
  <c r="BI31" i="3"/>
  <c r="D47" i="86" s="1"/>
  <c r="BI30" i="3"/>
  <c r="D46" i="86" s="1"/>
  <c r="BI29" i="3"/>
  <c r="D45" i="86" s="1"/>
  <c r="BI28" i="3"/>
  <c r="D44" i="86" s="1"/>
  <c r="BI27" i="3"/>
  <c r="D43" i="86" s="1"/>
  <c r="BI26" i="3"/>
  <c r="D42" i="86" s="1"/>
  <c r="BI9" i="3"/>
  <c r="D12" i="86" s="1"/>
  <c r="BI7" i="3"/>
  <c r="D10" i="86" s="1"/>
  <c r="F60" i="86" l="1"/>
  <c r="F84" i="86"/>
  <c r="F222" i="86"/>
  <c r="F54" i="86"/>
  <c r="F58" i="86"/>
  <c r="F62" i="86"/>
  <c r="F78" i="86"/>
  <c r="F82" i="86"/>
  <c r="F97" i="86"/>
  <c r="F160" i="86"/>
  <c r="F12" i="86"/>
  <c r="F59" i="86"/>
  <c r="F79" i="86"/>
  <c r="F83" i="86"/>
  <c r="F225" i="86"/>
  <c r="F143" i="86"/>
  <c r="F147" i="86"/>
  <c r="F210" i="86"/>
  <c r="F80" i="86"/>
  <c r="F226" i="86"/>
  <c r="F53" i="86"/>
  <c r="F61" i="86"/>
  <c r="F77" i="86"/>
  <c r="F81" i="86"/>
  <c r="F85" i="86"/>
  <c r="F217" i="86"/>
  <c r="F227" i="86"/>
  <c r="F223" i="86"/>
  <c r="F215" i="86"/>
  <c r="D119" i="86"/>
  <c r="F57" i="86"/>
  <c r="F144" i="86"/>
  <c r="F221" i="86"/>
  <c r="F218" i="86"/>
  <c r="F134" i="86"/>
  <c r="F208" i="86"/>
  <c r="F51" i="86"/>
  <c r="F139" i="86"/>
  <c r="F145" i="86"/>
  <c r="F49" i="86"/>
  <c r="F224" i="86"/>
  <c r="F138" i="86"/>
  <c r="F76" i="86"/>
  <c r="F136" i="86"/>
  <c r="F146" i="86"/>
  <c r="D679" i="86"/>
  <c r="F214" i="86"/>
  <c r="D72" i="86"/>
  <c r="D188" i="86"/>
  <c r="D156" i="86"/>
  <c r="D676" i="86"/>
  <c r="F207" i="86"/>
  <c r="D13" i="86"/>
  <c r="F10" i="86"/>
  <c r="D88" i="86"/>
  <c r="F75" i="86"/>
  <c r="D98" i="86"/>
  <c r="F95" i="86"/>
  <c r="E75" i="3"/>
  <c r="A75" i="3"/>
  <c r="A76" i="3"/>
  <c r="A74" i="3"/>
  <c r="A73" i="3"/>
  <c r="A72" i="3"/>
  <c r="A137" i="3"/>
  <c r="F98" i="86" l="1"/>
  <c r="F13" i="86"/>
  <c r="F679" i="86"/>
  <c r="H679" i="86" s="1"/>
  <c r="F88" i="86"/>
  <c r="D678" i="86"/>
  <c r="D204" i="86"/>
  <c r="F188" i="86"/>
  <c r="F676" i="86"/>
  <c r="H676" i="86" s="1"/>
  <c r="BJ137" i="3"/>
  <c r="BJ52" i="1"/>
  <c r="A52" i="1"/>
  <c r="BI75" i="3"/>
  <c r="F204" i="86" l="1"/>
  <c r="F678" i="86"/>
  <c r="H678" i="86" s="1"/>
  <c r="A103" i="3" l="1"/>
  <c r="BJ103" i="3" l="1"/>
  <c r="BJ102" i="3"/>
  <c r="BJ98" i="3" l="1"/>
  <c r="BJ93" i="3"/>
  <c r="BJ105" i="3"/>
  <c r="BJ65" i="3"/>
  <c r="BJ73" i="3"/>
  <c r="BJ72" i="3"/>
  <c r="E139" i="3"/>
  <c r="E157" i="3" s="1"/>
  <c r="E173" i="3" s="1"/>
  <c r="E134" i="3"/>
  <c r="E155" i="3" s="1"/>
  <c r="E171" i="3" s="1"/>
  <c r="E126" i="3"/>
  <c r="E154" i="3" s="1"/>
  <c r="E170" i="3" s="1"/>
  <c r="E118" i="3"/>
  <c r="E67" i="3"/>
  <c r="E61" i="3"/>
  <c r="E47" i="3"/>
  <c r="E17" i="3"/>
  <c r="E11" i="3"/>
  <c r="A71" i="3"/>
  <c r="A70" i="3"/>
  <c r="A68" i="3"/>
  <c r="A118" i="3"/>
  <c r="A117" i="3"/>
  <c r="A116" i="3"/>
  <c r="A115" i="3"/>
  <c r="BJ108" i="3"/>
  <c r="BJ106" i="3"/>
  <c r="BJ104" i="3"/>
  <c r="BJ99" i="3"/>
  <c r="A67" i="3"/>
  <c r="A66" i="3"/>
  <c r="A65" i="3"/>
  <c r="A63" i="3"/>
  <c r="A64" i="3"/>
  <c r="A78" i="3"/>
  <c r="A79" i="3"/>
  <c r="A80" i="3"/>
  <c r="BI157" i="3" l="1"/>
  <c r="BI173" i="3" s="1"/>
  <c r="BI154" i="3"/>
  <c r="BI170" i="3" s="1"/>
  <c r="E77" i="3"/>
  <c r="E152" i="3" s="1"/>
  <c r="E168" i="3" s="1"/>
  <c r="BJ64" i="3"/>
  <c r="BJ71" i="3"/>
  <c r="BJ115" i="3"/>
  <c r="BJ117" i="3"/>
  <c r="BJ116" i="3"/>
  <c r="D67" i="3"/>
  <c r="BI67" i="3"/>
  <c r="BJ66" i="3"/>
  <c r="BJ74" i="3" l="1"/>
  <c r="BJ75" i="3" s="1"/>
  <c r="D75" i="3"/>
  <c r="BJ95" i="3"/>
  <c r="BJ94" i="3"/>
  <c r="BJ96" i="3"/>
  <c r="BJ97" i="3"/>
  <c r="D118" i="3"/>
  <c r="BJ67" i="3"/>
  <c r="A51" i="1" l="1"/>
  <c r="BJ50" i="3"/>
  <c r="BJ51" i="3"/>
  <c r="BJ52" i="3"/>
  <c r="BJ53" i="3"/>
  <c r="BJ54" i="3"/>
  <c r="BJ55" i="3"/>
  <c r="BJ56" i="3"/>
  <c r="BJ57" i="3"/>
  <c r="BJ58" i="3"/>
  <c r="BJ59" i="3"/>
  <c r="BJ60" i="3"/>
  <c r="BJ35" i="3"/>
  <c r="BJ39" i="3"/>
  <c r="BJ44" i="3"/>
  <c r="BJ46" i="3"/>
  <c r="BJ7" i="3"/>
  <c r="BI61" i="3"/>
  <c r="BJ122" i="3"/>
  <c r="BJ114" i="3"/>
  <c r="BJ136" i="3"/>
  <c r="BJ128" i="3"/>
  <c r="BJ45" i="1"/>
  <c r="BJ48" i="1"/>
  <c r="D60" i="2"/>
  <c r="D187" i="2" s="1"/>
  <c r="D235" i="2" s="1"/>
  <c r="BJ44" i="1"/>
  <c r="BJ46" i="1"/>
  <c r="BJ49" i="1"/>
  <c r="BJ54" i="1"/>
  <c r="BJ50" i="1"/>
  <c r="BJ35" i="1"/>
  <c r="BJ37" i="1"/>
  <c r="BJ38" i="1"/>
  <c r="BJ39" i="1"/>
  <c r="BJ25" i="1"/>
  <c r="BJ26" i="1"/>
  <c r="BJ28" i="1"/>
  <c r="BJ29" i="1"/>
  <c r="BJ30" i="1"/>
  <c r="BJ31" i="1"/>
  <c r="E40" i="1"/>
  <c r="E21" i="1"/>
  <c r="E10" i="1"/>
  <c r="E13" i="1" s="1"/>
  <c r="F40" i="1"/>
  <c r="F21" i="1"/>
  <c r="D40" i="1"/>
  <c r="D41" i="1" s="1"/>
  <c r="D21" i="1"/>
  <c r="BJ123" i="3"/>
  <c r="BJ125" i="3"/>
  <c r="D61" i="3"/>
  <c r="D17" i="3"/>
  <c r="D11" i="3"/>
  <c r="BI126" i="3"/>
  <c r="BI139" i="3"/>
  <c r="D139" i="3"/>
  <c r="D134" i="3"/>
  <c r="D126" i="3"/>
  <c r="A3" i="2"/>
  <c r="A3" i="3" s="1"/>
  <c r="A6" i="3"/>
  <c r="A7" i="3"/>
  <c r="A9" i="3"/>
  <c r="A10" i="3"/>
  <c r="A11" i="3"/>
  <c r="A12" i="3"/>
  <c r="A13" i="3"/>
  <c r="A14" i="3"/>
  <c r="A15" i="3"/>
  <c r="A16" i="3"/>
  <c r="A17" i="3"/>
  <c r="A18" i="3"/>
  <c r="A22" i="3"/>
  <c r="A19" i="3"/>
  <c r="A21" i="3"/>
  <c r="A23" i="3"/>
  <c r="A24" i="3"/>
  <c r="A25" i="3"/>
  <c r="A26" i="3"/>
  <c r="A27" i="3"/>
  <c r="A28" i="3"/>
  <c r="A34" i="3"/>
  <c r="A35" i="3"/>
  <c r="A36" i="3"/>
  <c r="A37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77" i="3"/>
  <c r="A121" i="3"/>
  <c r="A122" i="3"/>
  <c r="A123" i="3"/>
  <c r="A125" i="3"/>
  <c r="A126" i="3"/>
  <c r="A127" i="3"/>
  <c r="A128" i="3"/>
  <c r="A81" i="3"/>
  <c r="A85" i="3"/>
  <c r="C85" i="3"/>
  <c r="A82" i="3"/>
  <c r="C82" i="3"/>
  <c r="A84" i="3"/>
  <c r="C84" i="3"/>
  <c r="A86" i="3"/>
  <c r="A87" i="3"/>
  <c r="A88" i="3"/>
  <c r="A89" i="3"/>
  <c r="A90" i="3"/>
  <c r="A91" i="3"/>
  <c r="A93" i="3"/>
  <c r="A94" i="3"/>
  <c r="A95" i="3"/>
  <c r="A96" i="3"/>
  <c r="A97" i="3"/>
  <c r="A98" i="3"/>
  <c r="A99" i="3"/>
  <c r="A102" i="3"/>
  <c r="A104" i="3"/>
  <c r="A105" i="3"/>
  <c r="A106" i="3"/>
  <c r="A107" i="3"/>
  <c r="A108" i="3"/>
  <c r="A109" i="3"/>
  <c r="A110" i="3"/>
  <c r="A111" i="3"/>
  <c r="A112" i="3"/>
  <c r="A114" i="3"/>
  <c r="A119" i="3"/>
  <c r="A120" i="3"/>
  <c r="A129" i="3"/>
  <c r="A130" i="3"/>
  <c r="A131" i="3"/>
  <c r="A133" i="3"/>
  <c r="A134" i="3"/>
  <c r="A135" i="3"/>
  <c r="A136" i="3"/>
  <c r="A69" i="3"/>
  <c r="A139" i="3"/>
  <c r="A140" i="3"/>
  <c r="A141" i="3"/>
  <c r="A142" i="3"/>
  <c r="A143" i="3"/>
  <c r="A144" i="3"/>
  <c r="A145" i="3"/>
  <c r="A146" i="3"/>
  <c r="A147" i="3"/>
  <c r="A148" i="3"/>
  <c r="A149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1" i="2"/>
  <c r="A22" i="2"/>
  <c r="A23" i="2"/>
  <c r="A24" i="2"/>
  <c r="A25" i="2"/>
  <c r="A26" i="2"/>
  <c r="A27" i="2"/>
  <c r="A28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8" i="2"/>
  <c r="A89" i="2"/>
  <c r="A90" i="2"/>
  <c r="A91" i="2"/>
  <c r="A93" i="2"/>
  <c r="A96" i="2"/>
  <c r="A109" i="2"/>
  <c r="A113" i="2"/>
  <c r="A114" i="2"/>
  <c r="A115" i="2"/>
  <c r="A116" i="2"/>
  <c r="A121" i="2"/>
  <c r="A122" i="2"/>
  <c r="A123" i="2"/>
  <c r="A124" i="2"/>
  <c r="A125" i="2"/>
  <c r="A126" i="2"/>
  <c r="A127" i="2"/>
  <c r="A128" i="2"/>
  <c r="A6" i="1"/>
  <c r="A7" i="1"/>
  <c r="A9" i="1"/>
  <c r="A10" i="1"/>
  <c r="A11" i="1"/>
  <c r="A12" i="1"/>
  <c r="A13" i="1"/>
  <c r="A14" i="1"/>
  <c r="A21" i="1"/>
  <c r="A22" i="1"/>
  <c r="A23" i="1"/>
  <c r="A24" i="1"/>
  <c r="A25" i="1"/>
  <c r="A26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4" i="1"/>
  <c r="A50" i="1"/>
  <c r="A60" i="1"/>
  <c r="A61" i="1"/>
  <c r="A62" i="1"/>
  <c r="A63" i="1"/>
  <c r="A64" i="1"/>
  <c r="A65" i="1"/>
  <c r="A66" i="1"/>
  <c r="A67" i="1"/>
  <c r="AV132" i="3" l="1"/>
  <c r="BI132" i="3" s="1"/>
  <c r="AV131" i="3"/>
  <c r="AV133" i="3"/>
  <c r="BI133" i="3" s="1"/>
  <c r="D155" i="3"/>
  <c r="D154" i="3"/>
  <c r="D157" i="3"/>
  <c r="D120" i="2"/>
  <c r="D163" i="2"/>
  <c r="D136" i="2"/>
  <c r="D193" i="2" s="1"/>
  <c r="D127" i="2"/>
  <c r="D158" i="2"/>
  <c r="D196" i="2" s="1"/>
  <c r="D244" i="2" s="1"/>
  <c r="D143" i="2"/>
  <c r="D194" i="2" s="1"/>
  <c r="D9" i="2"/>
  <c r="D178" i="2" s="1"/>
  <c r="BJ178" i="2" s="1"/>
  <c r="D15" i="2"/>
  <c r="D179" i="2" s="1"/>
  <c r="D70" i="2"/>
  <c r="D188" i="2" s="1"/>
  <c r="D114" i="2"/>
  <c r="D191" i="2" s="1"/>
  <c r="D239" i="2" s="1"/>
  <c r="D26" i="2"/>
  <c r="D184" i="2" s="1"/>
  <c r="D53" i="2"/>
  <c r="D186" i="2" s="1"/>
  <c r="D84" i="2"/>
  <c r="D190" i="2" s="1"/>
  <c r="D238" i="2" s="1"/>
  <c r="BJ24" i="1"/>
  <c r="BJ32" i="1" s="1"/>
  <c r="BI32" i="1"/>
  <c r="BI40" i="1"/>
  <c r="D60" i="1"/>
  <c r="BI47" i="3"/>
  <c r="BJ112" i="3"/>
  <c r="BJ118" i="3" s="1"/>
  <c r="BI118" i="3"/>
  <c r="BJ45" i="3"/>
  <c r="BJ61" i="3"/>
  <c r="BI21" i="1"/>
  <c r="BJ42" i="3"/>
  <c r="G10" i="1"/>
  <c r="G13" i="1" s="1"/>
  <c r="G63" i="1" s="1"/>
  <c r="BJ34" i="3"/>
  <c r="BJ43" i="3"/>
  <c r="BJ9" i="3"/>
  <c r="BJ11" i="3" s="1"/>
  <c r="BJ38" i="3"/>
  <c r="BJ51" i="1"/>
  <c r="E61" i="1"/>
  <c r="BJ36" i="1"/>
  <c r="BJ40" i="1" s="1"/>
  <c r="BJ47" i="1"/>
  <c r="BJ69" i="3"/>
  <c r="BJ21" i="1"/>
  <c r="BJ126" i="3"/>
  <c r="BI11" i="3"/>
  <c r="D242" i="2" l="1"/>
  <c r="BJ242" i="2" s="1"/>
  <c r="BJ194" i="2"/>
  <c r="D236" i="2"/>
  <c r="BJ236" i="2" s="1"/>
  <c r="BJ188" i="2"/>
  <c r="D234" i="2"/>
  <c r="BJ234" i="2" s="1"/>
  <c r="BJ186" i="2"/>
  <c r="D227" i="2"/>
  <c r="BJ227" i="2" s="1"/>
  <c r="BJ179" i="2"/>
  <c r="D232" i="2"/>
  <c r="BJ232" i="2" s="1"/>
  <c r="BJ184" i="2"/>
  <c r="D241" i="2"/>
  <c r="BJ241" i="2" s="1"/>
  <c r="BJ193" i="2"/>
  <c r="G167" i="2"/>
  <c r="G169" i="2" s="1"/>
  <c r="G67" i="1"/>
  <c r="G4" i="1" s="1"/>
  <c r="D182" i="2"/>
  <c r="D226" i="2"/>
  <c r="BJ226" i="2" s="1"/>
  <c r="BJ132" i="3"/>
  <c r="D212" i="86"/>
  <c r="AV134" i="3"/>
  <c r="D213" i="86"/>
  <c r="BJ133" i="3"/>
  <c r="D173" i="3"/>
  <c r="BJ157" i="3"/>
  <c r="BJ173" i="3" s="1"/>
  <c r="D170" i="3"/>
  <c r="BJ154" i="3"/>
  <c r="BJ170" i="3" s="1"/>
  <c r="D171" i="3"/>
  <c r="G20" i="2"/>
  <c r="E63" i="1"/>
  <c r="D19" i="2"/>
  <c r="D132" i="2"/>
  <c r="D61" i="1"/>
  <c r="BJ85" i="3"/>
  <c r="F61" i="1"/>
  <c r="BJ139" i="3"/>
  <c r="BJ7" i="1"/>
  <c r="BJ33" i="3"/>
  <c r="F213" i="86" l="1"/>
  <c r="F212" i="86"/>
  <c r="D230" i="2"/>
  <c r="BJ230" i="2" s="1"/>
  <c r="BJ182" i="2"/>
  <c r="G173" i="2"/>
  <c r="G143" i="3"/>
  <c r="E167" i="2"/>
  <c r="E67" i="1"/>
  <c r="E4" i="1" s="1"/>
  <c r="D145" i="2"/>
  <c r="D151" i="2" s="1"/>
  <c r="D192" i="2"/>
  <c r="AV155" i="3"/>
  <c r="AV171" i="3" s="1"/>
  <c r="AV141" i="3"/>
  <c r="E20" i="2"/>
  <c r="D240" i="2" l="1"/>
  <c r="BJ240" i="2" s="1"/>
  <c r="BJ192" i="2"/>
  <c r="AV149" i="3"/>
  <c r="AV4" i="3" s="1"/>
  <c r="AV158" i="3"/>
  <c r="AV174" i="3" s="1"/>
  <c r="BI155" i="3"/>
  <c r="BI171" i="3" s="1"/>
  <c r="BJ61" i="1"/>
  <c r="BJ155" i="3" l="1"/>
  <c r="BJ171" i="3" s="1"/>
  <c r="D265" i="86"/>
  <c r="D688" i="86" l="1"/>
  <c r="K26" i="92" s="1"/>
  <c r="L26" i="92" s="1"/>
  <c r="F265" i="86"/>
  <c r="F688" i="86" l="1"/>
  <c r="H688" i="86" s="1"/>
  <c r="D569" i="86"/>
  <c r="D698" i="86" l="1"/>
  <c r="K38" i="92" s="1"/>
  <c r="L38" i="92" s="1"/>
  <c r="F569" i="86"/>
  <c r="F698" i="86" l="1"/>
  <c r="H698" i="86" s="1"/>
  <c r="E84" i="2"/>
  <c r="E190" i="2" s="1"/>
  <c r="E158" i="2"/>
  <c r="E196" i="2" s="1"/>
  <c r="E60" i="2"/>
  <c r="E187" i="2" s="1"/>
  <c r="E238" i="2" l="1"/>
  <c r="BI238" i="2" s="1"/>
  <c r="BJ238" i="2" s="1"/>
  <c r="BI190" i="2"/>
  <c r="BJ190" i="2" s="1"/>
  <c r="E235" i="2"/>
  <c r="BI235" i="2" s="1"/>
  <c r="BJ235" i="2" s="1"/>
  <c r="BI187" i="2"/>
  <c r="BJ187" i="2" s="1"/>
  <c r="E244" i="2"/>
  <c r="BI244" i="2" s="1"/>
  <c r="BJ244" i="2" s="1"/>
  <c r="BI196" i="2"/>
  <c r="BJ196" i="2" s="1"/>
  <c r="E199" i="2"/>
  <c r="E247" i="2" s="1"/>
  <c r="E86" i="2"/>
  <c r="E87" i="2" s="1"/>
  <c r="E163" i="2"/>
  <c r="E165" i="2" l="1"/>
  <c r="D570" i="86" l="1"/>
  <c r="F570" i="86" l="1"/>
  <c r="D273" i="86" l="1"/>
  <c r="BJ8" i="2" l="1"/>
  <c r="D253" i="86"/>
  <c r="D276" i="86"/>
  <c r="D687" i="86" s="1"/>
  <c r="K25" i="92" s="1"/>
  <c r="L25" i="92" s="1"/>
  <c r="F273" i="86"/>
  <c r="F276" i="86" s="1"/>
  <c r="D252" i="86"/>
  <c r="F687" i="86" l="1"/>
  <c r="H687" i="86" s="1"/>
  <c r="F253" i="86"/>
  <c r="D261" i="86"/>
  <c r="D685" i="86" s="1"/>
  <c r="K23" i="92" s="1"/>
  <c r="F252" i="86"/>
  <c r="BJ7" i="2"/>
  <c r="BJ9" i="2" s="1"/>
  <c r="L23" i="92" l="1"/>
  <c r="BJ19" i="2"/>
  <c r="F261" i="86"/>
  <c r="D589" i="86"/>
  <c r="F685" i="86" l="1"/>
  <c r="F589" i="86"/>
  <c r="H685" i="86" l="1"/>
  <c r="F10" i="1"/>
  <c r="F13" i="1" s="1"/>
  <c r="F63" i="1" l="1"/>
  <c r="F167" i="2" l="1"/>
  <c r="F169" i="2" s="1"/>
  <c r="F20" i="2"/>
  <c r="BG169" i="2"/>
  <c r="BG143" i="3" s="1"/>
  <c r="F67" i="1"/>
  <c r="F4" i="1" s="1"/>
  <c r="E169" i="2"/>
  <c r="E173" i="2" l="1"/>
  <c r="E4" i="2" s="1"/>
  <c r="E143" i="3"/>
  <c r="F173" i="2"/>
  <c r="F4" i="2" s="1"/>
  <c r="F143" i="3"/>
  <c r="BG173" i="2"/>
  <c r="BG4" i="2" s="1"/>
  <c r="D311" i="86"/>
  <c r="F311" i="86" l="1"/>
  <c r="D349" i="86"/>
  <c r="D386" i="86"/>
  <c r="D309" i="86"/>
  <c r="D348" i="86"/>
  <c r="D308" i="86"/>
  <c r="D387" i="86"/>
  <c r="D345" i="86"/>
  <c r="D384" i="86"/>
  <c r="D307" i="86"/>
  <c r="D351" i="86"/>
  <c r="D312" i="86"/>
  <c r="D385" i="86"/>
  <c r="D382" i="86"/>
  <c r="D305" i="86"/>
  <c r="D396" i="86"/>
  <c r="D306" i="86"/>
  <c r="D343" i="86"/>
  <c r="D388" i="86"/>
  <c r="D310" i="86"/>
  <c r="D344" i="86"/>
  <c r="D304" i="86"/>
  <c r="D383" i="86"/>
  <c r="D303" i="86"/>
  <c r="D342" i="86"/>
  <c r="F383" i="86" l="1"/>
  <c r="F321" i="86"/>
  <c r="F310" i="86"/>
  <c r="F343" i="86"/>
  <c r="F312" i="86"/>
  <c r="F351" i="86"/>
  <c r="F384" i="86"/>
  <c r="F387" i="86"/>
  <c r="F320" i="86"/>
  <c r="F309" i="86"/>
  <c r="F349" i="86"/>
  <c r="F304" i="86"/>
  <c r="F344" i="86"/>
  <c r="F388" i="86"/>
  <c r="F306" i="86"/>
  <c r="F305" i="86"/>
  <c r="F385" i="86"/>
  <c r="F323" i="86"/>
  <c r="F307" i="86"/>
  <c r="F345" i="86"/>
  <c r="F308" i="86"/>
  <c r="F348" i="86"/>
  <c r="F386" i="86"/>
  <c r="F342" i="86"/>
  <c r="D316" i="86"/>
  <c r="F303" i="86"/>
  <c r="D327" i="86"/>
  <c r="D692" i="86" s="1"/>
  <c r="K32" i="92" s="1"/>
  <c r="L32" i="92" s="1"/>
  <c r="F319" i="86"/>
  <c r="D404" i="86"/>
  <c r="F396" i="86"/>
  <c r="F404" i="86" s="1"/>
  <c r="D393" i="86"/>
  <c r="F382" i="86"/>
  <c r="D350" i="86"/>
  <c r="D691" i="86" l="1"/>
  <c r="K31" i="92" s="1"/>
  <c r="L31" i="92" s="1"/>
  <c r="F393" i="86"/>
  <c r="F316" i="86"/>
  <c r="F350" i="86"/>
  <c r="F327" i="86"/>
  <c r="D406" i="86"/>
  <c r="F406" i="86" l="1"/>
  <c r="F691" i="86"/>
  <c r="H691" i="86" s="1"/>
  <c r="F692" i="86"/>
  <c r="H692" i="86" s="1"/>
  <c r="BJ36" i="3" l="1"/>
  <c r="BJ37" i="3"/>
  <c r="D347" i="86" l="1"/>
  <c r="F347" i="86" l="1"/>
  <c r="D346" i="86" l="1"/>
  <c r="F346" i="86" l="1"/>
  <c r="F356" i="86" s="1"/>
  <c r="D356" i="86"/>
  <c r="D695" i="86" s="1"/>
  <c r="K35" i="92" s="1"/>
  <c r="L35" i="92" s="1"/>
  <c r="F695" i="86" l="1"/>
  <c r="H695" i="86" s="1"/>
  <c r="D574" i="86"/>
  <c r="D700" i="86" l="1"/>
  <c r="K40" i="92" s="1"/>
  <c r="L40" i="92" s="1"/>
  <c r="F574" i="86"/>
  <c r="F700" i="86" l="1"/>
  <c r="H700" i="86" s="1"/>
  <c r="BI16" i="3"/>
  <c r="BI15" i="3"/>
  <c r="BJ15" i="3" l="1"/>
  <c r="D17" i="86"/>
  <c r="BJ16" i="3"/>
  <c r="D18" i="86"/>
  <c r="BI14" i="3"/>
  <c r="D16" i="86" s="1"/>
  <c r="F17" i="86" l="1"/>
  <c r="F18" i="86"/>
  <c r="D28" i="86"/>
  <c r="F16" i="86"/>
  <c r="BI17" i="3"/>
  <c r="BJ14" i="3"/>
  <c r="BJ17" i="3" s="1"/>
  <c r="F28" i="86" l="1"/>
  <c r="D282" i="86" l="1"/>
  <c r="D264" i="86"/>
  <c r="D686" i="86" l="1"/>
  <c r="K24" i="92" s="1"/>
  <c r="L24" i="92" s="1"/>
  <c r="F264" i="86"/>
  <c r="F686" i="86" s="1"/>
  <c r="F282" i="86"/>
  <c r="D270" i="86"/>
  <c r="F270" i="86" l="1"/>
  <c r="H686" i="86"/>
  <c r="D588" i="86"/>
  <c r="D701" i="86" l="1"/>
  <c r="K41" i="92" s="1"/>
  <c r="L41" i="92" s="1"/>
  <c r="F588" i="86"/>
  <c r="F701" i="86" s="1"/>
  <c r="D597" i="86"/>
  <c r="H701" i="86" l="1"/>
  <c r="F597" i="86"/>
  <c r="BI131" i="3"/>
  <c r="D211" i="86" s="1"/>
  <c r="D677" i="86" l="1"/>
  <c r="F211" i="86"/>
  <c r="D241" i="86"/>
  <c r="D243" i="86" s="1"/>
  <c r="BJ131" i="3"/>
  <c r="BJ134" i="3" s="1"/>
  <c r="BI134" i="3"/>
  <c r="F677" i="86" l="1"/>
  <c r="H677" i="86" s="1"/>
  <c r="F241" i="86"/>
  <c r="F243" i="86" s="1"/>
  <c r="BI80" i="3" l="1"/>
  <c r="BI81" i="3"/>
  <c r="BJ81" i="3" l="1"/>
  <c r="D103" i="86"/>
  <c r="BJ80" i="3"/>
  <c r="D102" i="86"/>
  <c r="D537" i="86"/>
  <c r="D536" i="86"/>
  <c r="BI79" i="3"/>
  <c r="D101" i="86" s="1"/>
  <c r="D535" i="86"/>
  <c r="F536" i="86" l="1"/>
  <c r="F537" i="86"/>
  <c r="F103" i="86"/>
  <c r="F102" i="86"/>
  <c r="D113" i="86"/>
  <c r="F101" i="86"/>
  <c r="F535" i="86"/>
  <c r="BJ79" i="3"/>
  <c r="F113" i="86" l="1"/>
  <c r="BI107" i="3" l="1"/>
  <c r="D159" i="86" s="1"/>
  <c r="E109" i="3"/>
  <c r="E120" i="3" s="1"/>
  <c r="E153" i="3" s="1"/>
  <c r="E169" i="3" s="1"/>
  <c r="E158" i="3" l="1"/>
  <c r="E174" i="3" s="1"/>
  <c r="E141" i="3"/>
  <c r="D172" i="86"/>
  <c r="F159" i="86"/>
  <c r="F172" i="86" s="1"/>
  <c r="BJ107" i="3"/>
  <c r="E149" i="3" l="1"/>
  <c r="E4" i="3" s="1"/>
  <c r="D652" i="86" l="1"/>
  <c r="D702" i="86" l="1"/>
  <c r="K42" i="92" s="1"/>
  <c r="L42" i="92" s="1"/>
  <c r="F652" i="86"/>
  <c r="F702" i="86" s="1"/>
  <c r="D659" i="86"/>
  <c r="H702" i="86" l="1"/>
  <c r="F659" i="86"/>
  <c r="D279" i="86" l="1"/>
  <c r="D281" i="86"/>
  <c r="F281" i="86" l="1"/>
  <c r="D280" i="86"/>
  <c r="F279" i="86"/>
  <c r="F280" i="86" l="1"/>
  <c r="F285" i="86" s="1"/>
  <c r="F689" i="86" s="1"/>
  <c r="D285" i="86"/>
  <c r="D689" i="86" s="1"/>
  <c r="K29" i="92" s="1"/>
  <c r="L29" i="92" l="1"/>
  <c r="H689" i="86"/>
  <c r="D572" i="86" l="1"/>
  <c r="D699" i="86" l="1"/>
  <c r="K39" i="92" s="1"/>
  <c r="L39" i="92" s="1"/>
  <c r="F572" i="86"/>
  <c r="F699" i="86" l="1"/>
  <c r="H699" i="86" l="1"/>
  <c r="BJ12" i="1"/>
  <c r="C645" i="86"/>
  <c r="BJ9" i="1"/>
  <c r="D10" i="1"/>
  <c r="C711" i="86" l="1"/>
  <c r="D13" i="1"/>
  <c r="D11" i="1"/>
  <c r="C669" i="86"/>
  <c r="F645" i="86"/>
  <c r="C647" i="86"/>
  <c r="C649" i="86" s="1"/>
  <c r="F647" i="86" l="1"/>
  <c r="F649" i="86" s="1"/>
  <c r="F711" i="86"/>
  <c r="H711" i="86" s="1"/>
  <c r="D63" i="1"/>
  <c r="C670" i="86"/>
  <c r="BH169" i="2" l="1"/>
  <c r="BH143" i="3" s="1"/>
  <c r="D167" i="2"/>
  <c r="D67" i="1"/>
  <c r="D20" i="2"/>
  <c r="BH173" i="2" l="1"/>
  <c r="BH4" i="2" s="1"/>
  <c r="D4" i="1"/>
  <c r="C714" i="86" l="1"/>
  <c r="C716" i="86" s="1"/>
  <c r="C718" i="86" s="1"/>
  <c r="H4" i="2" l="1"/>
  <c r="Q4" i="2" l="1"/>
  <c r="O4" i="2"/>
  <c r="P4" i="2" l="1"/>
  <c r="G4" i="2" l="1"/>
  <c r="K4" i="2" l="1"/>
  <c r="N4" i="2" l="1"/>
  <c r="U4" i="2" l="1"/>
  <c r="T4" i="2" l="1"/>
  <c r="R4" i="2" l="1"/>
  <c r="V4" i="2" l="1"/>
  <c r="M4" i="2" l="1"/>
  <c r="J4" i="2" l="1"/>
  <c r="I4" i="2" l="1"/>
  <c r="D29" i="2" l="1"/>
  <c r="AC30" i="2"/>
  <c r="S31" i="2"/>
  <c r="D31" i="2"/>
  <c r="C291" i="86" s="1"/>
  <c r="AC29" i="2"/>
  <c r="L30" i="2"/>
  <c r="S30" i="2"/>
  <c r="AC31" i="2"/>
  <c r="L29" i="2"/>
  <c r="D30" i="2"/>
  <c r="C290" i="86" s="1"/>
  <c r="L31" i="2"/>
  <c r="S29" i="2"/>
  <c r="BI21" i="3"/>
  <c r="C39" i="86"/>
  <c r="BJ41" i="3"/>
  <c r="C56" i="86"/>
  <c r="C55" i="86"/>
  <c r="F55" i="86" s="1"/>
  <c r="BJ40" i="3"/>
  <c r="S28" i="2" l="1"/>
  <c r="S32" i="2" s="1"/>
  <c r="S86" i="2" s="1"/>
  <c r="S87" i="2" s="1"/>
  <c r="S165" i="2" s="1"/>
  <c r="S169" i="2" s="1"/>
  <c r="S143" i="3" s="1"/>
  <c r="AX143" i="3"/>
  <c r="AC28" i="2"/>
  <c r="AC32" i="2" s="1"/>
  <c r="AC185" i="2" s="1"/>
  <c r="D33" i="86"/>
  <c r="BI29" i="2"/>
  <c r="D289" i="86" s="1"/>
  <c r="L28" i="2"/>
  <c r="L32" i="2" s="1"/>
  <c r="AM32" i="2"/>
  <c r="AM185" i="2" s="1"/>
  <c r="AM233" i="2" s="1"/>
  <c r="C289" i="86"/>
  <c r="D28" i="2"/>
  <c r="BI31" i="2"/>
  <c r="D291" i="86" s="1"/>
  <c r="F56" i="86"/>
  <c r="BI30" i="2"/>
  <c r="AW77" i="3"/>
  <c r="BI22" i="3"/>
  <c r="D34" i="86" s="1"/>
  <c r="F34" i="86" s="1"/>
  <c r="BJ21" i="3"/>
  <c r="AX185" i="2" l="1"/>
  <c r="AM86" i="2"/>
  <c r="AM87" i="2" s="1"/>
  <c r="AM165" i="2" s="1"/>
  <c r="AM169" i="2" s="1"/>
  <c r="AM143" i="3" s="1"/>
  <c r="AC86" i="2"/>
  <c r="AC87" i="2" s="1"/>
  <c r="AC165" i="2" s="1"/>
  <c r="AC169" i="2" s="1"/>
  <c r="AC143" i="3" s="1"/>
  <c r="BJ29" i="2"/>
  <c r="F291" i="86"/>
  <c r="D290" i="86"/>
  <c r="BJ31" i="2"/>
  <c r="F289" i="86"/>
  <c r="D32" i="2"/>
  <c r="D185" i="2" s="1"/>
  <c r="D233" i="2" s="1"/>
  <c r="AC233" i="2"/>
  <c r="AC199" i="2"/>
  <c r="AC247" i="2" s="1"/>
  <c r="S173" i="2"/>
  <c r="S4" i="2" s="1"/>
  <c r="BJ30" i="2"/>
  <c r="S185" i="2"/>
  <c r="BI28" i="2"/>
  <c r="AM199" i="2"/>
  <c r="AM247" i="2" s="1"/>
  <c r="C288" i="86"/>
  <c r="BJ22" i="3"/>
  <c r="AW152" i="3"/>
  <c r="AW168" i="3" s="1"/>
  <c r="AW141" i="3"/>
  <c r="F290" i="86" l="1"/>
  <c r="AX199" i="2"/>
  <c r="AX247" i="2" s="1"/>
  <c r="AX233" i="2"/>
  <c r="AM173" i="2"/>
  <c r="AM4" i="2" s="1"/>
  <c r="AC173" i="2"/>
  <c r="AC4" i="2" s="1"/>
  <c r="BJ28" i="2"/>
  <c r="BJ32" i="2" s="1"/>
  <c r="BJ86" i="2" s="1"/>
  <c r="BJ87" i="2" s="1"/>
  <c r="BI32" i="2"/>
  <c r="C300" i="86"/>
  <c r="C690" i="86" s="1"/>
  <c r="D86" i="2"/>
  <c r="D87" i="2" s="1"/>
  <c r="D165" i="2" s="1"/>
  <c r="D169" i="2" s="1"/>
  <c r="D143" i="3" s="1"/>
  <c r="D288" i="86"/>
  <c r="L185" i="2"/>
  <c r="BI185" i="2" s="1"/>
  <c r="BJ185" i="2" s="1"/>
  <c r="L86" i="2"/>
  <c r="L87" i="2" s="1"/>
  <c r="L165" i="2" s="1"/>
  <c r="L169" i="2" s="1"/>
  <c r="L143" i="3" s="1"/>
  <c r="S233" i="2"/>
  <c r="S199" i="2"/>
  <c r="S247" i="2" s="1"/>
  <c r="AW149" i="3"/>
  <c r="AW4" i="3" s="1"/>
  <c r="D199" i="2"/>
  <c r="D247" i="2" s="1"/>
  <c r="AW158" i="3"/>
  <c r="AW174" i="3" s="1"/>
  <c r="D300" i="86" l="1"/>
  <c r="D409" i="86" s="1"/>
  <c r="C358" i="86"/>
  <c r="C409" i="86"/>
  <c r="C599" i="86" s="1"/>
  <c r="D173" i="2"/>
  <c r="D4" i="2" s="1"/>
  <c r="F288" i="86"/>
  <c r="F300" i="86" s="1"/>
  <c r="L173" i="2"/>
  <c r="L4" i="2" s="1"/>
  <c r="BI86" i="2"/>
  <c r="BI87" i="2" s="1"/>
  <c r="L233" i="2"/>
  <c r="BI233" i="2" s="1"/>
  <c r="BJ233" i="2" s="1"/>
  <c r="L199" i="2"/>
  <c r="L247" i="2" s="1"/>
  <c r="C704" i="86"/>
  <c r="K704" i="86" s="1"/>
  <c r="K690" i="86"/>
  <c r="D690" i="86" l="1"/>
  <c r="K30" i="92" s="1"/>
  <c r="D358" i="86"/>
  <c r="F690" i="86"/>
  <c r="F358" i="86"/>
  <c r="F409" i="86"/>
  <c r="C706" i="86"/>
  <c r="L30" i="92" l="1"/>
  <c r="H690" i="86"/>
  <c r="D88" i="3" l="1"/>
  <c r="D89" i="3" s="1"/>
  <c r="D90" i="3"/>
  <c r="D91" i="3" s="1"/>
  <c r="BJ90" i="3" l="1"/>
  <c r="C131" i="86"/>
  <c r="BJ88" i="3"/>
  <c r="C129" i="86"/>
  <c r="D28" i="3"/>
  <c r="D29" i="3" s="1"/>
  <c r="D30" i="3"/>
  <c r="D31" i="3" s="1"/>
  <c r="F131" i="86" l="1"/>
  <c r="F129" i="86"/>
  <c r="C132" i="86"/>
  <c r="BJ91" i="3"/>
  <c r="C130" i="86"/>
  <c r="BJ89" i="3"/>
  <c r="C44" i="86"/>
  <c r="BJ28" i="3"/>
  <c r="BJ30" i="3"/>
  <c r="C46" i="86"/>
  <c r="D86" i="3"/>
  <c r="D87" i="3" s="1"/>
  <c r="F130" i="86" l="1"/>
  <c r="F46" i="86"/>
  <c r="F44" i="86"/>
  <c r="F132" i="86"/>
  <c r="BJ86" i="3"/>
  <c r="C127" i="86"/>
  <c r="BJ31" i="3"/>
  <c r="C47" i="86"/>
  <c r="BJ29" i="3"/>
  <c r="C45" i="86"/>
  <c r="D26" i="3"/>
  <c r="D27" i="3" s="1"/>
  <c r="F45" i="86" l="1"/>
  <c r="F127" i="86"/>
  <c r="F47" i="86"/>
  <c r="BJ87" i="3"/>
  <c r="C128" i="86"/>
  <c r="D109" i="3"/>
  <c r="D120" i="3" s="1"/>
  <c r="D47" i="3"/>
  <c r="D77" i="3" s="1"/>
  <c r="C42" i="86"/>
  <c r="BJ26" i="3"/>
  <c r="F128" i="86" l="1"/>
  <c r="F156" i="86" s="1"/>
  <c r="C156" i="86"/>
  <c r="C174" i="86" s="1"/>
  <c r="C675" i="86" s="1"/>
  <c r="D153" i="3"/>
  <c r="D141" i="3"/>
  <c r="D152" i="3"/>
  <c r="F42" i="86"/>
  <c r="BJ27" i="3"/>
  <c r="BJ47" i="3" s="1"/>
  <c r="C43" i="86"/>
  <c r="F43" i="86" l="1"/>
  <c r="F72" i="86" s="1"/>
  <c r="D169" i="3"/>
  <c r="C72" i="86"/>
  <c r="C90" i="86" s="1"/>
  <c r="D158" i="3"/>
  <c r="D174" i="3" s="1"/>
  <c r="D168" i="3"/>
  <c r="D149" i="3"/>
  <c r="D4" i="3" s="1"/>
  <c r="D145" i="3"/>
  <c r="C674" i="86" l="1"/>
  <c r="C680" i="86" s="1"/>
  <c r="C682" i="86" s="1"/>
  <c r="C683" i="86" s="1"/>
  <c r="C245" i="86"/>
  <c r="C246" i="86" s="1"/>
  <c r="V23" i="3" l="1"/>
  <c r="BI20" i="3"/>
  <c r="D32" i="86" s="1"/>
  <c r="BI19" i="3" l="1"/>
  <c r="D31" i="86" s="1"/>
  <c r="BI83" i="3"/>
  <c r="D117" i="86" s="1"/>
  <c r="BJ20" i="3"/>
  <c r="F33" i="86"/>
  <c r="V77" i="3"/>
  <c r="V152" i="3" s="1"/>
  <c r="BI84" i="3"/>
  <c r="F31" i="86" l="1"/>
  <c r="BI152" i="3"/>
  <c r="BI168" i="3" s="1"/>
  <c r="V168" i="3"/>
  <c r="BJ19" i="3"/>
  <c r="BJ23" i="3" s="1"/>
  <c r="BJ77" i="3" s="1"/>
  <c r="F119" i="86"/>
  <c r="D118" i="86"/>
  <c r="F32" i="86"/>
  <c r="BI23" i="3"/>
  <c r="BI77" i="3" s="1"/>
  <c r="D39" i="86"/>
  <c r="D90" i="86" s="1"/>
  <c r="D674" i="86" s="1"/>
  <c r="BJ83" i="3"/>
  <c r="BI82" i="3"/>
  <c r="D116" i="86" s="1"/>
  <c r="BJ84" i="3"/>
  <c r="F39" i="86" l="1"/>
  <c r="F90" i="86" s="1"/>
  <c r="F674" i="86" s="1"/>
  <c r="H674" i="86" s="1"/>
  <c r="F118" i="86"/>
  <c r="F116" i="86"/>
  <c r="BJ152" i="3"/>
  <c r="BJ168" i="3" s="1"/>
  <c r="V109" i="3"/>
  <c r="V120" i="3" s="1"/>
  <c r="V153" i="3" s="1"/>
  <c r="V169" i="3" s="1"/>
  <c r="BJ82" i="3"/>
  <c r="BJ109" i="3" s="1"/>
  <c r="BI109" i="3"/>
  <c r="BI120" i="3" s="1"/>
  <c r="V141" i="3" l="1"/>
  <c r="V149" i="3" s="1"/>
  <c r="V4" i="3" s="1"/>
  <c r="BI141" i="3"/>
  <c r="BI149" i="3" s="1"/>
  <c r="BI4" i="3" s="1"/>
  <c r="BJ120" i="3"/>
  <c r="BJ141" i="3" s="1"/>
  <c r="BI153" i="3"/>
  <c r="BI169" i="3" s="1"/>
  <c r="V158" i="3"/>
  <c r="V174" i="3" s="1"/>
  <c r="D124" i="86"/>
  <c r="D174" i="86" s="1"/>
  <c r="F117" i="86"/>
  <c r="F124" i="86" s="1"/>
  <c r="F174" i="86" s="1"/>
  <c r="D245" i="86" l="1"/>
  <c r="D675" i="86"/>
  <c r="D680" i="86" s="1"/>
  <c r="D682" i="86" s="1"/>
  <c r="BJ149" i="3"/>
  <c r="BJ4" i="3" s="1"/>
  <c r="BI158" i="3"/>
  <c r="BI174" i="3" s="1"/>
  <c r="F245" i="86"/>
  <c r="F675" i="86"/>
  <c r="BJ153" i="3"/>
  <c r="BJ169" i="3" s="1"/>
  <c r="H675" i="86" l="1"/>
  <c r="F680" i="86"/>
  <c r="H680" i="86" s="1"/>
  <c r="BJ158" i="3"/>
  <c r="BJ174" i="3" s="1"/>
  <c r="F682" i="86" l="1"/>
  <c r="K7890" i="81" l="1"/>
  <c r="K7892" i="81" s="1"/>
  <c r="W108" i="2"/>
  <c r="W114" i="2" s="1"/>
  <c r="BI108" i="2" l="1"/>
  <c r="D554" i="86" s="1"/>
  <c r="W151" i="2"/>
  <c r="W165" i="2" s="1"/>
  <c r="W169" i="2" s="1"/>
  <c r="W191" i="2"/>
  <c r="BI191" i="2" s="1"/>
  <c r="BJ191" i="2" s="1"/>
  <c r="D584" i="86" l="1"/>
  <c r="D599" i="86" s="1"/>
  <c r="BI114" i="2"/>
  <c r="BI151" i="2" s="1"/>
  <c r="BI165" i="2" s="1"/>
  <c r="BJ108" i="2"/>
  <c r="BJ114" i="2" s="1"/>
  <c r="BJ151" i="2" s="1"/>
  <c r="BJ165" i="2" s="1"/>
  <c r="D696" i="86"/>
  <c r="K36" i="92" s="1"/>
  <c r="F554" i="86"/>
  <c r="F584" i="86" s="1"/>
  <c r="F599" i="86" s="1"/>
  <c r="W239" i="2"/>
  <c r="BI239" i="2" s="1"/>
  <c r="BJ239" i="2" s="1"/>
  <c r="W199" i="2"/>
  <c r="W173" i="2"/>
  <c r="W4" i="2" s="1"/>
  <c r="W143" i="3"/>
  <c r="W247" i="2" l="1"/>
  <c r="BI247" i="2" s="1"/>
  <c r="BJ247" i="2" s="1"/>
  <c r="BI199" i="2"/>
  <c r="BJ199" i="2" s="1"/>
  <c r="F696" i="86"/>
  <c r="H696" i="86" s="1"/>
  <c r="D704" i="86"/>
  <c r="D706" i="86" s="1"/>
  <c r="L36" i="92"/>
  <c r="K44" i="92"/>
  <c r="F704" i="86" l="1"/>
  <c r="H704" i="86" s="1"/>
  <c r="F706" i="86" l="1"/>
  <c r="J21" i="70" l="1"/>
  <c r="D663" i="86" l="1"/>
  <c r="BJ8" i="1"/>
  <c r="AG167" i="2" l="1"/>
  <c r="AG169" i="2" s="1"/>
  <c r="AG20" i="2"/>
  <c r="AG67" i="1"/>
  <c r="AG4" i="1" s="1"/>
  <c r="D661" i="86"/>
  <c r="BI10" i="1"/>
  <c r="BI13" i="1" s="1"/>
  <c r="BI63" i="1" s="1"/>
  <c r="BJ6" i="1"/>
  <c r="BJ10" i="1" s="1"/>
  <c r="BJ13" i="1" s="1"/>
  <c r="BJ63" i="1" s="1"/>
  <c r="BK10" i="1"/>
  <c r="BL10" i="1" l="1"/>
  <c r="D709" i="86"/>
  <c r="D714" i="86" s="1"/>
  <c r="D716" i="86" s="1"/>
  <c r="D718" i="86" s="1"/>
  <c r="D669" i="86"/>
  <c r="D670" i="86" s="1"/>
  <c r="BJ167" i="2"/>
  <c r="BJ169" i="2" s="1"/>
  <c r="BJ20" i="2"/>
  <c r="BJ67" i="1"/>
  <c r="BJ4" i="1" s="1"/>
  <c r="BI167" i="2"/>
  <c r="BI169" i="2" s="1"/>
  <c r="BI67" i="1"/>
  <c r="BI4" i="1" s="1"/>
  <c r="BI20" i="2"/>
  <c r="AG173" i="2"/>
  <c r="AG4" i="2" s="1"/>
  <c r="AG143" i="3"/>
  <c r="BJ143" i="3" l="1"/>
  <c r="BJ145" i="3" s="1"/>
  <c r="BJ173" i="2"/>
  <c r="BJ4" i="2" s="1"/>
  <c r="BI173" i="2"/>
  <c r="BI4" i="2" s="1"/>
  <c r="BI143" i="3"/>
  <c r="E663" i="86" l="1"/>
  <c r="F663" i="86" l="1"/>
  <c r="E662" i="86"/>
  <c r="F662" i="86" l="1"/>
  <c r="E664" i="86" l="1"/>
  <c r="E710" i="86" l="1"/>
  <c r="F664" i="86"/>
  <c r="F710" i="86" s="1"/>
  <c r="H710" i="86" s="1"/>
  <c r="E661" i="86"/>
  <c r="F661" i="86" l="1"/>
  <c r="E669" i="86"/>
  <c r="E670" i="86" s="1"/>
  <c r="E709" i="86"/>
  <c r="E714" i="86" s="1"/>
  <c r="E716" i="86" s="1"/>
  <c r="E718" i="86" s="1"/>
  <c r="F709" i="86" l="1"/>
  <c r="F669" i="86"/>
  <c r="F670" i="86" s="1"/>
  <c r="H709" i="86" l="1"/>
  <c r="F714" i="86"/>
  <c r="H714" i="86" l="1"/>
  <c r="F716" i="86"/>
  <c r="F718" i="86" s="1"/>
  <c r="H29" i="73"/>
  <c r="G29" i="73"/>
  <c r="F29" i="73"/>
  <c r="E29" i="73"/>
  <c r="D29" i="73"/>
  <c r="B29" i="73"/>
  <c r="A29" i="73"/>
  <c r="H28" i="73"/>
  <c r="G28" i="73"/>
  <c r="F28" i="73"/>
  <c r="E28" i="73"/>
  <c r="D28" i="73"/>
  <c r="C28" i="73"/>
  <c r="B28" i="73"/>
  <c r="A28" i="73"/>
  <c r="H27" i="73"/>
  <c r="G27" i="73"/>
  <c r="F27" i="73"/>
  <c r="E27" i="73"/>
  <c r="D27" i="73"/>
  <c r="B27" i="73"/>
  <c r="A27" i="73"/>
  <c r="A26" i="73"/>
  <c r="H25" i="73"/>
  <c r="G25" i="73"/>
  <c r="F25" i="73"/>
  <c r="E25" i="73"/>
  <c r="D25" i="73"/>
  <c r="B25" i="73"/>
  <c r="A25" i="73"/>
  <c r="H24" i="73"/>
  <c r="G24" i="73"/>
  <c r="F24" i="73"/>
  <c r="E24" i="73"/>
  <c r="D24" i="73"/>
  <c r="B24" i="73"/>
  <c r="A24" i="73"/>
  <c r="A23" i="73"/>
  <c r="H22" i="73"/>
  <c r="G22" i="73"/>
  <c r="F22" i="73"/>
  <c r="E22" i="73"/>
  <c r="D22" i="73"/>
  <c r="B22" i="73"/>
  <c r="A22" i="73"/>
  <c r="H21" i="73"/>
  <c r="G21" i="73"/>
  <c r="F21" i="73"/>
  <c r="E21" i="73"/>
  <c r="D21" i="73"/>
  <c r="B21" i="73"/>
  <c r="A21" i="73"/>
  <c r="H20" i="73"/>
  <c r="G20" i="73"/>
  <c r="F20" i="73"/>
  <c r="E20" i="73"/>
  <c r="D20" i="73"/>
  <c r="B20" i="73"/>
  <c r="A20" i="73"/>
  <c r="H19" i="73"/>
  <c r="G19" i="73"/>
  <c r="F19" i="73"/>
  <c r="E19" i="73"/>
  <c r="D19" i="73"/>
  <c r="B19" i="73"/>
  <c r="A19" i="73"/>
  <c r="H18" i="73"/>
  <c r="G18" i="73"/>
  <c r="F18" i="73"/>
  <c r="E18" i="73"/>
  <c r="D18" i="73"/>
  <c r="B18" i="73"/>
  <c r="A18" i="73"/>
  <c r="H17" i="73"/>
  <c r="G17" i="73"/>
  <c r="F17" i="73"/>
  <c r="E17" i="73"/>
  <c r="D17" i="73"/>
  <c r="B17" i="73"/>
  <c r="A17" i="73"/>
  <c r="H16" i="73"/>
  <c r="G16" i="73"/>
  <c r="F16" i="73"/>
  <c r="E16" i="73"/>
  <c r="D16" i="73"/>
  <c r="B16" i="73"/>
  <c r="A16" i="73"/>
  <c r="H15" i="73"/>
  <c r="G15" i="73"/>
  <c r="F15" i="73"/>
  <c r="E15" i="73"/>
  <c r="D15" i="73"/>
  <c r="B15" i="73"/>
  <c r="A15" i="73"/>
  <c r="H14" i="73"/>
  <c r="G14" i="73"/>
  <c r="F14" i="73"/>
  <c r="E14" i="73"/>
  <c r="D14" i="73"/>
  <c r="B14" i="73"/>
  <c r="A14" i="73"/>
  <c r="B13" i="73"/>
  <c r="A13" i="73"/>
  <c r="H11" i="73"/>
  <c r="G11" i="73"/>
  <c r="F11" i="73"/>
  <c r="E11" i="73"/>
  <c r="D11" i="73"/>
  <c r="C11" i="73"/>
  <c r="B11" i="73"/>
  <c r="A11" i="73"/>
  <c r="H10" i="73"/>
  <c r="G10" i="73"/>
  <c r="F10" i="73"/>
  <c r="E10" i="73"/>
  <c r="D10" i="73"/>
  <c r="A10" i="73"/>
  <c r="H9" i="73"/>
  <c r="F9" i="73"/>
  <c r="D9" i="73"/>
  <c r="H8" i="73"/>
  <c r="F8" i="73"/>
  <c r="A7" i="73"/>
  <c r="A6" i="73"/>
  <c r="A5" i="73"/>
  <c r="A4" i="73"/>
  <c r="H2" i="73"/>
  <c r="H1" i="73"/>
  <c r="J7891" i="81"/>
  <c r="B7891" i="81"/>
  <c r="F7878" i="81"/>
  <c r="E7878" i="81"/>
  <c r="F7877" i="81"/>
  <c r="E7877" i="81"/>
  <c r="B7877" i="81"/>
  <c r="F7876" i="81"/>
  <c r="E7876" i="81"/>
  <c r="B7876" i="81"/>
  <c r="F7875" i="81"/>
  <c r="E7875" i="81"/>
  <c r="B7875" i="81"/>
  <c r="J7870" i="81"/>
  <c r="I7870" i="81"/>
  <c r="E7870" i="81"/>
  <c r="B7870" i="81"/>
  <c r="J7869" i="81"/>
  <c r="I7869" i="81"/>
  <c r="E7869" i="81"/>
  <c r="B7869" i="81"/>
  <c r="J7868" i="81"/>
  <c r="I7868" i="81"/>
  <c r="E7868" i="81"/>
  <c r="B7868" i="81"/>
  <c r="J7867" i="81"/>
  <c r="I7867" i="81"/>
  <c r="E7867" i="81"/>
  <c r="B7867" i="81"/>
  <c r="A7867" i="81"/>
  <c r="J7866" i="81"/>
  <c r="I7866" i="81"/>
  <c r="E7866" i="81"/>
  <c r="J7865" i="81"/>
  <c r="I7865" i="81"/>
  <c r="E7865" i="81"/>
  <c r="B7865" i="81"/>
  <c r="J7864" i="81"/>
  <c r="I7864" i="81"/>
  <c r="E7864" i="81"/>
  <c r="B7864" i="81"/>
  <c r="J7863" i="81"/>
  <c r="I7863" i="81"/>
  <c r="E7863" i="81"/>
  <c r="B7863" i="81"/>
  <c r="J7862" i="81"/>
  <c r="I7862" i="81"/>
  <c r="E7862" i="81"/>
  <c r="B7862" i="81"/>
  <c r="A7862" i="81"/>
  <c r="J7861" i="81"/>
  <c r="I7861" i="81"/>
  <c r="E7861" i="81"/>
  <c r="J7860" i="81"/>
  <c r="I7860" i="81"/>
  <c r="E7860" i="81"/>
  <c r="B7860" i="81"/>
  <c r="J7859" i="81"/>
  <c r="I7859" i="81"/>
  <c r="E7859" i="81"/>
  <c r="B7859" i="81"/>
  <c r="J7858" i="81"/>
  <c r="I7858" i="81"/>
  <c r="E7858" i="81"/>
  <c r="B7858" i="81"/>
  <c r="J7857" i="81"/>
  <c r="I7857" i="81"/>
  <c r="E7857" i="81"/>
  <c r="B7857" i="81"/>
  <c r="A7857" i="81"/>
  <c r="J7856" i="81"/>
  <c r="I7856" i="81"/>
  <c r="E7856" i="81"/>
  <c r="J7855" i="81"/>
  <c r="I7855" i="81"/>
  <c r="E7855" i="81"/>
  <c r="B7855" i="81"/>
  <c r="J7854" i="81"/>
  <c r="I7854" i="81"/>
  <c r="E7854" i="81"/>
  <c r="B7854" i="81"/>
  <c r="J7853" i="81"/>
  <c r="I7853" i="81"/>
  <c r="E7853" i="81"/>
  <c r="B7853" i="81"/>
  <c r="J7852" i="81"/>
  <c r="I7852" i="81"/>
  <c r="E7852" i="81"/>
  <c r="B7852" i="81"/>
  <c r="A7852" i="81"/>
  <c r="E7851" i="81"/>
  <c r="E7850" i="81"/>
  <c r="D7850" i="81"/>
  <c r="E7849" i="81"/>
  <c r="D7849" i="81"/>
  <c r="E7848" i="81"/>
  <c r="D7848" i="81"/>
  <c r="I7847" i="81"/>
  <c r="H7847" i="81"/>
  <c r="E7847" i="81"/>
  <c r="D7847" i="81"/>
  <c r="L7846" i="81"/>
  <c r="I7846" i="81"/>
  <c r="H7846" i="81"/>
  <c r="E7846" i="81"/>
  <c r="D7846" i="81"/>
  <c r="L7845" i="81"/>
  <c r="J7845" i="81"/>
  <c r="I7845" i="81"/>
  <c r="H7845" i="81"/>
  <c r="E7845" i="81"/>
  <c r="D7845" i="81"/>
  <c r="L7844" i="81"/>
  <c r="J7844" i="81"/>
  <c r="I7844" i="81"/>
  <c r="H7844" i="81"/>
  <c r="E7844" i="81"/>
  <c r="D7844" i="81"/>
  <c r="L7843" i="81"/>
  <c r="J7843" i="81"/>
  <c r="I7843" i="81"/>
  <c r="H7843" i="81"/>
  <c r="E7843" i="81"/>
  <c r="D7843" i="81"/>
  <c r="L7842" i="81"/>
  <c r="J7842" i="81"/>
  <c r="I7842" i="81"/>
  <c r="H7842" i="81"/>
  <c r="E7842" i="81"/>
  <c r="D7842" i="81"/>
  <c r="L7841" i="81"/>
  <c r="J7841" i="81"/>
  <c r="I7841" i="81"/>
  <c r="H7841" i="81"/>
  <c r="G7841" i="81"/>
  <c r="F7841" i="81"/>
  <c r="E7841" i="81"/>
  <c r="D7841" i="81"/>
  <c r="L7840" i="81"/>
  <c r="J7840" i="81"/>
  <c r="I7840" i="81"/>
  <c r="H7840" i="81"/>
  <c r="G7840" i="81"/>
  <c r="F7840" i="81"/>
  <c r="E7840" i="81"/>
  <c r="D7840" i="81"/>
  <c r="L7839" i="81"/>
  <c r="J7839" i="81"/>
  <c r="I7839" i="81"/>
  <c r="E7839" i="81"/>
  <c r="D7839" i="81"/>
  <c r="I7838" i="81"/>
  <c r="E7838" i="81"/>
  <c r="D7838" i="81"/>
  <c r="I7837" i="81"/>
  <c r="H7837" i="81"/>
  <c r="G7837" i="81"/>
  <c r="F7837" i="81"/>
  <c r="E7837" i="81"/>
  <c r="D7837" i="81"/>
  <c r="I7836" i="81"/>
  <c r="H7836" i="81"/>
  <c r="G7836" i="81"/>
  <c r="F7836" i="81"/>
  <c r="E7836" i="81"/>
  <c r="D7836" i="81"/>
  <c r="I7835" i="81"/>
  <c r="E7835" i="81"/>
  <c r="D7835" i="81"/>
  <c r="L7834" i="81"/>
  <c r="D7834" i="81"/>
  <c r="L7833" i="81"/>
  <c r="D7833" i="81"/>
  <c r="L7832" i="81"/>
  <c r="I7832" i="81"/>
  <c r="G7832" i="81"/>
  <c r="E7832" i="81"/>
  <c r="D7832" i="81"/>
  <c r="L7831" i="81"/>
  <c r="I7831" i="81"/>
  <c r="E7831" i="81"/>
  <c r="D7831" i="81"/>
  <c r="L7830" i="81"/>
  <c r="I7830" i="81"/>
  <c r="E7830" i="81"/>
  <c r="D7830" i="81"/>
  <c r="L7829" i="81"/>
  <c r="I7829" i="81"/>
  <c r="E7829" i="81"/>
  <c r="D7829" i="81"/>
  <c r="L7828" i="81"/>
  <c r="I7828" i="81"/>
  <c r="E7828" i="81"/>
  <c r="D7828" i="81"/>
  <c r="L7827" i="81"/>
  <c r="I7827" i="81"/>
  <c r="E7827" i="81"/>
  <c r="D7827" i="81"/>
  <c r="L7826" i="81"/>
  <c r="I7826" i="81"/>
  <c r="E7826" i="81"/>
  <c r="D7826" i="81"/>
  <c r="L7825" i="81"/>
  <c r="I7825" i="81"/>
  <c r="E7825" i="81"/>
  <c r="D7825" i="81"/>
  <c r="L7824" i="81"/>
  <c r="I7824" i="81"/>
  <c r="E7824" i="81"/>
  <c r="D7824" i="81"/>
  <c r="L7823" i="81"/>
  <c r="I7823" i="81"/>
  <c r="E7823" i="81"/>
  <c r="D7823" i="81"/>
  <c r="L7822" i="81"/>
  <c r="I7822" i="81"/>
  <c r="E7822" i="81"/>
  <c r="D7822" i="81"/>
  <c r="L7821" i="81"/>
  <c r="I7821" i="81"/>
  <c r="E7821" i="81"/>
  <c r="D7821" i="81"/>
  <c r="L7820" i="81"/>
  <c r="I7820" i="81"/>
  <c r="E7820" i="81"/>
  <c r="D7820" i="81"/>
  <c r="L7819" i="81"/>
  <c r="I7819" i="81"/>
  <c r="E7819" i="81"/>
  <c r="D7819" i="81"/>
  <c r="L7818" i="81"/>
  <c r="I7818" i="81"/>
  <c r="E7818" i="81"/>
  <c r="D7818" i="81"/>
  <c r="L7817" i="81"/>
  <c r="I7817" i="81"/>
  <c r="E7817" i="81"/>
  <c r="D7817" i="81"/>
  <c r="L7816" i="81"/>
  <c r="K7816" i="81"/>
  <c r="I7816" i="81"/>
  <c r="H7816" i="81"/>
  <c r="A7816" i="81"/>
  <c r="L7815" i="81"/>
  <c r="K7815" i="81"/>
  <c r="I7815" i="81"/>
  <c r="H7815" i="81"/>
  <c r="E7815" i="81"/>
  <c r="C7815" i="81"/>
  <c r="A7815" i="81"/>
  <c r="L7814" i="81"/>
  <c r="K7814" i="81"/>
  <c r="J7814" i="81"/>
  <c r="I7814" i="81"/>
  <c r="H7814" i="81"/>
  <c r="G7814" i="81"/>
  <c r="F7814" i="81"/>
  <c r="E7814" i="81"/>
  <c r="C7814" i="81"/>
  <c r="B7814" i="81"/>
  <c r="A7814" i="81"/>
  <c r="L7813" i="81"/>
  <c r="K7813" i="81"/>
  <c r="J7813" i="81"/>
  <c r="I7813" i="81"/>
  <c r="H7813" i="81"/>
  <c r="G7813" i="81"/>
  <c r="F7813" i="81"/>
  <c r="E7813" i="81"/>
  <c r="C7813" i="81"/>
  <c r="B7813" i="81"/>
  <c r="A7813" i="81"/>
  <c r="L7812" i="81"/>
  <c r="K7812" i="81"/>
  <c r="J7812" i="81"/>
  <c r="I7812" i="81"/>
  <c r="H7812" i="81"/>
  <c r="G7812" i="81"/>
  <c r="F7812" i="81"/>
  <c r="E7812" i="81"/>
  <c r="C7812" i="81"/>
  <c r="B7812" i="81"/>
  <c r="A7812" i="81"/>
  <c r="L7811" i="81"/>
  <c r="K7811" i="81"/>
  <c r="J7811" i="81"/>
  <c r="I7811" i="81"/>
  <c r="H7811" i="81"/>
  <c r="G7811" i="81"/>
  <c r="F7811" i="81"/>
  <c r="E7811" i="81"/>
  <c r="C7811" i="81"/>
  <c r="B7811" i="81"/>
  <c r="A7811" i="81"/>
  <c r="L7810" i="81"/>
  <c r="K7810" i="81"/>
  <c r="J7810" i="81"/>
  <c r="I7810" i="81"/>
  <c r="H7810" i="81"/>
  <c r="G7810" i="81"/>
  <c r="F7810" i="81"/>
  <c r="E7810" i="81"/>
  <c r="C7810" i="81"/>
  <c r="B7810" i="81"/>
  <c r="A7810" i="81"/>
  <c r="L7809" i="81"/>
  <c r="K7809" i="81"/>
  <c r="J7809" i="81"/>
  <c r="I7809" i="81"/>
  <c r="H7809" i="81"/>
  <c r="G7809" i="81"/>
  <c r="F7809" i="81"/>
  <c r="E7809" i="81"/>
  <c r="C7809" i="81"/>
  <c r="B7809" i="81"/>
  <c r="A7809" i="81"/>
  <c r="L7808" i="81"/>
  <c r="K7808" i="81"/>
  <c r="J7808" i="81"/>
  <c r="I7808" i="81"/>
  <c r="H7808" i="81"/>
  <c r="G7808" i="81"/>
  <c r="F7808" i="81"/>
  <c r="E7808" i="81"/>
  <c r="C7808" i="81"/>
  <c r="B7808" i="81"/>
  <c r="A7808" i="81"/>
  <c r="L7807" i="81"/>
  <c r="K7807" i="81"/>
  <c r="J7807" i="81"/>
  <c r="I7807" i="81"/>
  <c r="H7807" i="81"/>
  <c r="G7807" i="81"/>
  <c r="F7807" i="81"/>
  <c r="E7807" i="81"/>
  <c r="C7807" i="81"/>
  <c r="B7807" i="81"/>
  <c r="A7807" i="81"/>
  <c r="L7806" i="81"/>
  <c r="K7806" i="81"/>
  <c r="J7806" i="81"/>
  <c r="I7806" i="81"/>
  <c r="H7806" i="81"/>
  <c r="G7806" i="81"/>
  <c r="F7806" i="81"/>
  <c r="E7806" i="81"/>
  <c r="C7806" i="81"/>
  <c r="B7806" i="81"/>
  <c r="A7806" i="81"/>
  <c r="L7805" i="81"/>
  <c r="K7805" i="81"/>
  <c r="J7805" i="81"/>
  <c r="I7805" i="81"/>
  <c r="H7805" i="81"/>
  <c r="G7805" i="81"/>
  <c r="F7805" i="81"/>
  <c r="E7805" i="81"/>
  <c r="C7805" i="81"/>
  <c r="B7805" i="81"/>
  <c r="A7805" i="81"/>
  <c r="L7804" i="81"/>
  <c r="K7804" i="81"/>
  <c r="J7804" i="81"/>
  <c r="I7804" i="81"/>
  <c r="H7804" i="81"/>
  <c r="G7804" i="81"/>
  <c r="F7804" i="81"/>
  <c r="E7804" i="81"/>
  <c r="C7804" i="81"/>
  <c r="B7804" i="81"/>
  <c r="A7804" i="81"/>
  <c r="L7803" i="81"/>
  <c r="K7803" i="81"/>
  <c r="J7803" i="81"/>
  <c r="I7803" i="81"/>
  <c r="H7803" i="81"/>
  <c r="G7803" i="81"/>
  <c r="F7803" i="81"/>
  <c r="E7803" i="81"/>
  <c r="C7803" i="81"/>
  <c r="B7803" i="81"/>
  <c r="A7803" i="81"/>
  <c r="L7802" i="81"/>
  <c r="K7802" i="81"/>
  <c r="J7802" i="81"/>
  <c r="I7802" i="81"/>
  <c r="H7802" i="81"/>
  <c r="G7802" i="81"/>
  <c r="F7802" i="81"/>
  <c r="E7802" i="81"/>
  <c r="C7802" i="81"/>
  <c r="B7802" i="81"/>
  <c r="A7802" i="81"/>
  <c r="L7801" i="81"/>
  <c r="K7801" i="81"/>
  <c r="J7801" i="81"/>
  <c r="I7801" i="81"/>
  <c r="H7801" i="81"/>
  <c r="G7801" i="81"/>
  <c r="F7801" i="81"/>
  <c r="E7801" i="81"/>
  <c r="C7801" i="81"/>
  <c r="B7801" i="81"/>
  <c r="A7801" i="81"/>
  <c r="L7800" i="81"/>
  <c r="K7800" i="81"/>
  <c r="J7800" i="81"/>
  <c r="I7800" i="81"/>
  <c r="H7800" i="81"/>
  <c r="G7800" i="81"/>
  <c r="F7800" i="81"/>
  <c r="E7800" i="81"/>
  <c r="C7800" i="81"/>
  <c r="B7800" i="81"/>
  <c r="A7800" i="81"/>
  <c r="L7799" i="81"/>
  <c r="K7799" i="81"/>
  <c r="J7799" i="81"/>
  <c r="I7799" i="81"/>
  <c r="H7799" i="81"/>
  <c r="G7799" i="81"/>
  <c r="F7799" i="81"/>
  <c r="E7799" i="81"/>
  <c r="C7799" i="81"/>
  <c r="B7799" i="81"/>
  <c r="A7799" i="81"/>
  <c r="L7798" i="81"/>
  <c r="K7798" i="81"/>
  <c r="J7798" i="81"/>
  <c r="I7798" i="81"/>
  <c r="H7798" i="81"/>
  <c r="G7798" i="81"/>
  <c r="F7798" i="81"/>
  <c r="E7798" i="81"/>
  <c r="C7798" i="81"/>
  <c r="B7798" i="81"/>
  <c r="A7798" i="81"/>
  <c r="L7797" i="81"/>
  <c r="K7797" i="81"/>
  <c r="J7797" i="81"/>
  <c r="I7797" i="81"/>
  <c r="H7797" i="81"/>
  <c r="G7797" i="81"/>
  <c r="F7797" i="81"/>
  <c r="E7797" i="81"/>
  <c r="C7797" i="81"/>
  <c r="B7797" i="81"/>
  <c r="A7797" i="81"/>
  <c r="L7796" i="81"/>
  <c r="K7796" i="81"/>
  <c r="J7796" i="81"/>
  <c r="I7796" i="81"/>
  <c r="H7796" i="81"/>
  <c r="G7796" i="81"/>
  <c r="F7796" i="81"/>
  <c r="E7796" i="81"/>
  <c r="C7796" i="81"/>
  <c r="B7796" i="81"/>
  <c r="A7796" i="81"/>
  <c r="L7795" i="81"/>
  <c r="K7795" i="81"/>
  <c r="J7795" i="81"/>
  <c r="I7795" i="81"/>
  <c r="H7795" i="81"/>
  <c r="G7795" i="81"/>
  <c r="F7795" i="81"/>
  <c r="E7795" i="81"/>
  <c r="C7795" i="81"/>
  <c r="B7795" i="81"/>
  <c r="A7795" i="81"/>
  <c r="L7794" i="81"/>
  <c r="K7794" i="81"/>
  <c r="J7794" i="81"/>
  <c r="I7794" i="81"/>
  <c r="H7794" i="81"/>
  <c r="G7794" i="81"/>
  <c r="F7794" i="81"/>
  <c r="E7794" i="81"/>
  <c r="C7794" i="81"/>
  <c r="B7794" i="81"/>
  <c r="A7794" i="81"/>
  <c r="L7793" i="81"/>
  <c r="K7793" i="81"/>
  <c r="J7793" i="81"/>
  <c r="I7793" i="81"/>
  <c r="H7793" i="81"/>
  <c r="G7793" i="81"/>
  <c r="F7793" i="81"/>
  <c r="E7793" i="81"/>
  <c r="C7793" i="81"/>
  <c r="B7793" i="81"/>
  <c r="A7793" i="81"/>
  <c r="L7792" i="81"/>
  <c r="K7792" i="81"/>
  <c r="J7792" i="81"/>
  <c r="I7792" i="81"/>
  <c r="H7792" i="81"/>
  <c r="G7792" i="81"/>
  <c r="F7792" i="81"/>
  <c r="E7792" i="81"/>
  <c r="C7792" i="81"/>
  <c r="B7792" i="81"/>
  <c r="A7792" i="81"/>
  <c r="L7791" i="81"/>
  <c r="K7791" i="81"/>
  <c r="J7791" i="81"/>
  <c r="I7791" i="81"/>
  <c r="H7791" i="81"/>
  <c r="G7791" i="81"/>
  <c r="F7791" i="81"/>
  <c r="E7791" i="81"/>
  <c r="C7791" i="81"/>
  <c r="B7791" i="81"/>
  <c r="A7791" i="81"/>
  <c r="L7790" i="81"/>
  <c r="K7790" i="81"/>
  <c r="J7790" i="81"/>
  <c r="I7790" i="81"/>
  <c r="H7790" i="81"/>
  <c r="G7790" i="81"/>
  <c r="F7790" i="81"/>
  <c r="E7790" i="81"/>
  <c r="C7790" i="81"/>
  <c r="B7790" i="81"/>
  <c r="A7790" i="81"/>
  <c r="L7789" i="81"/>
  <c r="K7789" i="81"/>
  <c r="J7789" i="81"/>
  <c r="I7789" i="81"/>
  <c r="H7789" i="81"/>
  <c r="G7789" i="81"/>
  <c r="F7789" i="81"/>
  <c r="E7789" i="81"/>
  <c r="C7789" i="81"/>
  <c r="B7789" i="81"/>
  <c r="A7789" i="81"/>
  <c r="L7788" i="81"/>
  <c r="K7788" i="81"/>
  <c r="J7788" i="81"/>
  <c r="I7788" i="81"/>
  <c r="H7788" i="81"/>
  <c r="G7788" i="81"/>
  <c r="F7788" i="81"/>
  <c r="E7788" i="81"/>
  <c r="C7788" i="81"/>
  <c r="B7788" i="81"/>
  <c r="A7788" i="81"/>
  <c r="L7787" i="81"/>
  <c r="K7787" i="81"/>
  <c r="J7787" i="81"/>
  <c r="I7787" i="81"/>
  <c r="H7787" i="81"/>
  <c r="G7787" i="81"/>
  <c r="F7787" i="81"/>
  <c r="E7787" i="81"/>
  <c r="C7787" i="81"/>
  <c r="B7787" i="81"/>
  <c r="A7787" i="81"/>
  <c r="L7786" i="81"/>
  <c r="K7786" i="81"/>
  <c r="J7786" i="81"/>
  <c r="I7786" i="81"/>
  <c r="H7786" i="81"/>
  <c r="G7786" i="81"/>
  <c r="F7786" i="81"/>
  <c r="E7786" i="81"/>
  <c r="C7786" i="81"/>
  <c r="B7786" i="81"/>
  <c r="A7786" i="81"/>
  <c r="L7785" i="81"/>
  <c r="K7785" i="81"/>
  <c r="J7785" i="81"/>
  <c r="I7785" i="81"/>
  <c r="H7785" i="81"/>
  <c r="G7785" i="81"/>
  <c r="F7785" i="81"/>
  <c r="E7785" i="81"/>
  <c r="C7785" i="81"/>
  <c r="B7785" i="81"/>
  <c r="A7785" i="81"/>
  <c r="L7784" i="81"/>
  <c r="K7784" i="81"/>
  <c r="J7784" i="81"/>
  <c r="I7784" i="81"/>
  <c r="H7784" i="81"/>
  <c r="G7784" i="81"/>
  <c r="F7784" i="81"/>
  <c r="E7784" i="81"/>
  <c r="C7784" i="81"/>
  <c r="B7784" i="81"/>
  <c r="A7784" i="81"/>
  <c r="L7783" i="81"/>
  <c r="K7783" i="81"/>
  <c r="J7783" i="81"/>
  <c r="I7783" i="81"/>
  <c r="H7783" i="81"/>
  <c r="G7783" i="81"/>
  <c r="F7783" i="81"/>
  <c r="E7783" i="81"/>
  <c r="C7783" i="81"/>
  <c r="B7783" i="81"/>
  <c r="A7783" i="81"/>
  <c r="L7782" i="81"/>
  <c r="K7782" i="81"/>
  <c r="J7782" i="81"/>
  <c r="I7782" i="81"/>
  <c r="H7782" i="81"/>
  <c r="G7782" i="81"/>
  <c r="F7782" i="81"/>
  <c r="E7782" i="81"/>
  <c r="C7782" i="81"/>
  <c r="B7782" i="81"/>
  <c r="A7782" i="81"/>
  <c r="L7781" i="81"/>
  <c r="K7781" i="81"/>
  <c r="J7781" i="81"/>
  <c r="I7781" i="81"/>
  <c r="H7781" i="81"/>
  <c r="G7781" i="81"/>
  <c r="F7781" i="81"/>
  <c r="E7781" i="81"/>
  <c r="C7781" i="81"/>
  <c r="B7781" i="81"/>
  <c r="A7781" i="81"/>
  <c r="L7780" i="81"/>
  <c r="K7780" i="81"/>
  <c r="J7780" i="81"/>
  <c r="I7780" i="81"/>
  <c r="H7780" i="81"/>
  <c r="G7780" i="81"/>
  <c r="F7780" i="81"/>
  <c r="E7780" i="81"/>
  <c r="C7780" i="81"/>
  <c r="B7780" i="81"/>
  <c r="A7780" i="81"/>
  <c r="L7779" i="81"/>
  <c r="K7779" i="81"/>
  <c r="J7779" i="81"/>
  <c r="I7779" i="81"/>
  <c r="H7779" i="81"/>
  <c r="G7779" i="81"/>
  <c r="F7779" i="81"/>
  <c r="E7779" i="81"/>
  <c r="C7779" i="81"/>
  <c r="B7779" i="81"/>
  <c r="A7779" i="81"/>
  <c r="L7778" i="81"/>
  <c r="K7778" i="81"/>
  <c r="J7778" i="81"/>
  <c r="I7778" i="81"/>
  <c r="H7778" i="81"/>
  <c r="G7778" i="81"/>
  <c r="F7778" i="81"/>
  <c r="E7778" i="81"/>
  <c r="C7778" i="81"/>
  <c r="B7778" i="81"/>
  <c r="A7778" i="81"/>
  <c r="L7777" i="81"/>
  <c r="K7777" i="81"/>
  <c r="J7777" i="81"/>
  <c r="I7777" i="81"/>
  <c r="H7777" i="81"/>
  <c r="G7777" i="81"/>
  <c r="F7777" i="81"/>
  <c r="E7777" i="81"/>
  <c r="C7777" i="81"/>
  <c r="B7777" i="81"/>
  <c r="A7777" i="81"/>
  <c r="L7776" i="81"/>
  <c r="K7776" i="81"/>
  <c r="J7776" i="81"/>
  <c r="I7776" i="81"/>
  <c r="H7776" i="81"/>
  <c r="G7776" i="81"/>
  <c r="F7776" i="81"/>
  <c r="E7776" i="81"/>
  <c r="C7776" i="81"/>
  <c r="B7776" i="81"/>
  <c r="A7776" i="81"/>
  <c r="L7775" i="81"/>
  <c r="K7775" i="81"/>
  <c r="J7775" i="81"/>
  <c r="I7775" i="81"/>
  <c r="H7775" i="81"/>
  <c r="G7775" i="81"/>
  <c r="F7775" i="81"/>
  <c r="E7775" i="81"/>
  <c r="C7775" i="81"/>
  <c r="B7775" i="81"/>
  <c r="A7775" i="81"/>
  <c r="L7774" i="81"/>
  <c r="K7774" i="81"/>
  <c r="J7774" i="81"/>
  <c r="I7774" i="81"/>
  <c r="H7774" i="81"/>
  <c r="G7774" i="81"/>
  <c r="F7774" i="81"/>
  <c r="E7774" i="81"/>
  <c r="C7774" i="81"/>
  <c r="B7774" i="81"/>
  <c r="A7774" i="81"/>
  <c r="L7773" i="81"/>
  <c r="K7773" i="81"/>
  <c r="J7773" i="81"/>
  <c r="I7773" i="81"/>
  <c r="H7773" i="81"/>
  <c r="G7773" i="81"/>
  <c r="F7773" i="81"/>
  <c r="E7773" i="81"/>
  <c r="C7773" i="81"/>
  <c r="B7773" i="81"/>
  <c r="A7773" i="81"/>
  <c r="L7772" i="81"/>
  <c r="K7772" i="81"/>
  <c r="J7772" i="81"/>
  <c r="I7772" i="81"/>
  <c r="H7772" i="81"/>
  <c r="G7772" i="81"/>
  <c r="F7772" i="81"/>
  <c r="E7772" i="81"/>
  <c r="C7772" i="81"/>
  <c r="B7772" i="81"/>
  <c r="A7772" i="81"/>
  <c r="L7771" i="81"/>
  <c r="K7771" i="81"/>
  <c r="J7771" i="81"/>
  <c r="I7771" i="81"/>
  <c r="H7771" i="81"/>
  <c r="G7771" i="81"/>
  <c r="F7771" i="81"/>
  <c r="E7771" i="81"/>
  <c r="C7771" i="81"/>
  <c r="B7771" i="81"/>
  <c r="A7771" i="81"/>
  <c r="L7770" i="81"/>
  <c r="K7770" i="81"/>
  <c r="J7770" i="81"/>
  <c r="I7770" i="81"/>
  <c r="H7770" i="81"/>
  <c r="G7770" i="81"/>
  <c r="F7770" i="81"/>
  <c r="E7770" i="81"/>
  <c r="C7770" i="81"/>
  <c r="B7770" i="81"/>
  <c r="A7770" i="81"/>
  <c r="L7769" i="81"/>
  <c r="K7769" i="81"/>
  <c r="J7769" i="81"/>
  <c r="I7769" i="81"/>
  <c r="H7769" i="81"/>
  <c r="G7769" i="81"/>
  <c r="F7769" i="81"/>
  <c r="E7769" i="81"/>
  <c r="C7769" i="81"/>
  <c r="B7769" i="81"/>
  <c r="A7769" i="81"/>
  <c r="L7768" i="81"/>
  <c r="K7768" i="81"/>
  <c r="J7768" i="81"/>
  <c r="I7768" i="81"/>
  <c r="H7768" i="81"/>
  <c r="G7768" i="81"/>
  <c r="F7768" i="81"/>
  <c r="E7768" i="81"/>
  <c r="C7768" i="81"/>
  <c r="B7768" i="81"/>
  <c r="A7768" i="81"/>
  <c r="L7767" i="81"/>
  <c r="K7767" i="81"/>
  <c r="J7767" i="81"/>
  <c r="I7767" i="81"/>
  <c r="H7767" i="81"/>
  <c r="G7767" i="81"/>
  <c r="F7767" i="81"/>
  <c r="E7767" i="81"/>
  <c r="C7767" i="81"/>
  <c r="B7767" i="81"/>
  <c r="A7767" i="81"/>
  <c r="L7766" i="81"/>
  <c r="K7766" i="81"/>
  <c r="J7766" i="81"/>
  <c r="I7766" i="81"/>
  <c r="H7766" i="81"/>
  <c r="G7766" i="81"/>
  <c r="F7766" i="81"/>
  <c r="E7766" i="81"/>
  <c r="C7766" i="81"/>
  <c r="B7766" i="81"/>
  <c r="A7766" i="81"/>
  <c r="L7765" i="81"/>
  <c r="K7765" i="81"/>
  <c r="J7765" i="81"/>
  <c r="I7765" i="81"/>
  <c r="H7765" i="81"/>
  <c r="G7765" i="81"/>
  <c r="F7765" i="81"/>
  <c r="E7765" i="81"/>
  <c r="C7765" i="81"/>
  <c r="B7765" i="81"/>
  <c r="A7765" i="81"/>
  <c r="L7764" i="81"/>
  <c r="K7764" i="81"/>
  <c r="J7764" i="81"/>
  <c r="I7764" i="81"/>
  <c r="H7764" i="81"/>
  <c r="G7764" i="81"/>
  <c r="F7764" i="81"/>
  <c r="E7764" i="81"/>
  <c r="C7764" i="81"/>
  <c r="B7764" i="81"/>
  <c r="A7764" i="81"/>
  <c r="L7763" i="81"/>
  <c r="K7763" i="81"/>
  <c r="J7763" i="81"/>
  <c r="I7763" i="81"/>
  <c r="H7763" i="81"/>
  <c r="G7763" i="81"/>
  <c r="F7763" i="81"/>
  <c r="E7763" i="81"/>
  <c r="C7763" i="81"/>
  <c r="B7763" i="81"/>
  <c r="A7763" i="81"/>
  <c r="L7762" i="81"/>
  <c r="K7762" i="81"/>
  <c r="J7762" i="81"/>
  <c r="I7762" i="81"/>
  <c r="H7762" i="81"/>
  <c r="G7762" i="81"/>
  <c r="F7762" i="81"/>
  <c r="E7762" i="81"/>
  <c r="C7762" i="81"/>
  <c r="B7762" i="81"/>
  <c r="A7762" i="81"/>
  <c r="L7761" i="81"/>
  <c r="K7761" i="81"/>
  <c r="J7761" i="81"/>
  <c r="I7761" i="81"/>
  <c r="H7761" i="81"/>
  <c r="G7761" i="81"/>
  <c r="F7761" i="81"/>
  <c r="E7761" i="81"/>
  <c r="C7761" i="81"/>
  <c r="B7761" i="81"/>
  <c r="A7761" i="81"/>
  <c r="L7760" i="81"/>
  <c r="K7760" i="81"/>
  <c r="J7760" i="81"/>
  <c r="I7760" i="81"/>
  <c r="H7760" i="81"/>
  <c r="G7760" i="81"/>
  <c r="F7760" i="81"/>
  <c r="E7760" i="81"/>
  <c r="C7760" i="81"/>
  <c r="B7760" i="81"/>
  <c r="A7760" i="81"/>
  <c r="L7759" i="81"/>
  <c r="K7759" i="81"/>
  <c r="J7759" i="81"/>
  <c r="I7759" i="81"/>
  <c r="H7759" i="81"/>
  <c r="G7759" i="81"/>
  <c r="F7759" i="81"/>
  <c r="E7759" i="81"/>
  <c r="C7759" i="81"/>
  <c r="B7759" i="81"/>
  <c r="A7759" i="81"/>
  <c r="L7758" i="81"/>
  <c r="K7758" i="81"/>
  <c r="J7758" i="81"/>
  <c r="I7758" i="81"/>
  <c r="H7758" i="81"/>
  <c r="G7758" i="81"/>
  <c r="F7758" i="81"/>
  <c r="E7758" i="81"/>
  <c r="C7758" i="81"/>
  <c r="B7758" i="81"/>
  <c r="A7758" i="81"/>
  <c r="L7757" i="81"/>
  <c r="K7757" i="81"/>
  <c r="J7757" i="81"/>
  <c r="I7757" i="81"/>
  <c r="H7757" i="81"/>
  <c r="G7757" i="81"/>
  <c r="F7757" i="81"/>
  <c r="E7757" i="81"/>
  <c r="C7757" i="81"/>
  <c r="B7757" i="81"/>
  <c r="A7757" i="81"/>
  <c r="L7756" i="81"/>
  <c r="K7756" i="81"/>
  <c r="J7756" i="81"/>
  <c r="I7756" i="81"/>
  <c r="H7756" i="81"/>
  <c r="G7756" i="81"/>
  <c r="F7756" i="81"/>
  <c r="E7756" i="81"/>
  <c r="C7756" i="81"/>
  <c r="B7756" i="81"/>
  <c r="A7756" i="81"/>
  <c r="L7755" i="81"/>
  <c r="K7755" i="81"/>
  <c r="J7755" i="81"/>
  <c r="I7755" i="81"/>
  <c r="H7755" i="81"/>
  <c r="G7755" i="81"/>
  <c r="F7755" i="81"/>
  <c r="E7755" i="81"/>
  <c r="C7755" i="81"/>
  <c r="B7755" i="81"/>
  <c r="A7755" i="81"/>
  <c r="L7754" i="81"/>
  <c r="K7754" i="81"/>
  <c r="J7754" i="81"/>
  <c r="I7754" i="81"/>
  <c r="H7754" i="81"/>
  <c r="G7754" i="81"/>
  <c r="F7754" i="81"/>
  <c r="E7754" i="81"/>
  <c r="C7754" i="81"/>
  <c r="B7754" i="81"/>
  <c r="A7754" i="81"/>
  <c r="L7753" i="81"/>
  <c r="K7753" i="81"/>
  <c r="J7753" i="81"/>
  <c r="I7753" i="81"/>
  <c r="H7753" i="81"/>
  <c r="G7753" i="81"/>
  <c r="F7753" i="81"/>
  <c r="E7753" i="81"/>
  <c r="C7753" i="81"/>
  <c r="B7753" i="81"/>
  <c r="A7753" i="81"/>
  <c r="L7752" i="81"/>
  <c r="K7752" i="81"/>
  <c r="J7752" i="81"/>
  <c r="I7752" i="81"/>
  <c r="H7752" i="81"/>
  <c r="G7752" i="81"/>
  <c r="F7752" i="81"/>
  <c r="E7752" i="81"/>
  <c r="C7752" i="81"/>
  <c r="B7752" i="81"/>
  <c r="A7752" i="81"/>
  <c r="L7751" i="81"/>
  <c r="K7751" i="81"/>
  <c r="J7751" i="81"/>
  <c r="I7751" i="81"/>
  <c r="H7751" i="81"/>
  <c r="G7751" i="81"/>
  <c r="F7751" i="81"/>
  <c r="E7751" i="81"/>
  <c r="C7751" i="81"/>
  <c r="B7751" i="81"/>
  <c r="A7751" i="81"/>
  <c r="L7750" i="81"/>
  <c r="K7750" i="81"/>
  <c r="J7750" i="81"/>
  <c r="I7750" i="81"/>
  <c r="H7750" i="81"/>
  <c r="G7750" i="81"/>
  <c r="F7750" i="81"/>
  <c r="E7750" i="81"/>
  <c r="C7750" i="81"/>
  <c r="B7750" i="81"/>
  <c r="A7750" i="81"/>
  <c r="L7749" i="81"/>
  <c r="K7749" i="81"/>
  <c r="J7749" i="81"/>
  <c r="I7749" i="81"/>
  <c r="H7749" i="81"/>
  <c r="G7749" i="81"/>
  <c r="F7749" i="81"/>
  <c r="E7749" i="81"/>
  <c r="C7749" i="81"/>
  <c r="B7749" i="81"/>
  <c r="A7749" i="81"/>
  <c r="L7748" i="81"/>
  <c r="K7748" i="81"/>
  <c r="J7748" i="81"/>
  <c r="I7748" i="81"/>
  <c r="H7748" i="81"/>
  <c r="G7748" i="81"/>
  <c r="F7748" i="81"/>
  <c r="E7748" i="81"/>
  <c r="C7748" i="81"/>
  <c r="B7748" i="81"/>
  <c r="A7748" i="81"/>
  <c r="L7747" i="81"/>
  <c r="K7747" i="81"/>
  <c r="J7747" i="81"/>
  <c r="I7747" i="81"/>
  <c r="H7747" i="81"/>
  <c r="G7747" i="81"/>
  <c r="F7747" i="81"/>
  <c r="E7747" i="81"/>
  <c r="C7747" i="81"/>
  <c r="B7747" i="81"/>
  <c r="A7747" i="81"/>
  <c r="L7746" i="81"/>
  <c r="K7746" i="81"/>
  <c r="J7746" i="81"/>
  <c r="I7746" i="81"/>
  <c r="H7746" i="81"/>
  <c r="G7746" i="81"/>
  <c r="F7746" i="81"/>
  <c r="E7746" i="81"/>
  <c r="C7746" i="81"/>
  <c r="B7746" i="81"/>
  <c r="A7746" i="81"/>
  <c r="L7745" i="81"/>
  <c r="K7745" i="81"/>
  <c r="J7745" i="81"/>
  <c r="I7745" i="81"/>
  <c r="H7745" i="81"/>
  <c r="G7745" i="81"/>
  <c r="F7745" i="81"/>
  <c r="E7745" i="81"/>
  <c r="C7745" i="81"/>
  <c r="B7745" i="81"/>
  <c r="A7745" i="81"/>
  <c r="L7744" i="81"/>
  <c r="K7744" i="81"/>
  <c r="J7744" i="81"/>
  <c r="I7744" i="81"/>
  <c r="H7744" i="81"/>
  <c r="G7744" i="81"/>
  <c r="F7744" i="81"/>
  <c r="E7744" i="81"/>
  <c r="C7744" i="81"/>
  <c r="B7744" i="81"/>
  <c r="A7744" i="81"/>
  <c r="L7743" i="81"/>
  <c r="K7743" i="81"/>
  <c r="J7743" i="81"/>
  <c r="I7743" i="81"/>
  <c r="H7743" i="81"/>
  <c r="G7743" i="81"/>
  <c r="F7743" i="81"/>
  <c r="E7743" i="81"/>
  <c r="C7743" i="81"/>
  <c r="B7743" i="81"/>
  <c r="A7743" i="81"/>
  <c r="L7742" i="81"/>
  <c r="K7742" i="81"/>
  <c r="J7742" i="81"/>
  <c r="I7742" i="81"/>
  <c r="H7742" i="81"/>
  <c r="G7742" i="81"/>
  <c r="F7742" i="81"/>
  <c r="E7742" i="81"/>
  <c r="C7742" i="81"/>
  <c r="B7742" i="81"/>
  <c r="A7742" i="81"/>
  <c r="L7741" i="81"/>
  <c r="K7741" i="81"/>
  <c r="J7741" i="81"/>
  <c r="I7741" i="81"/>
  <c r="H7741" i="81"/>
  <c r="G7741" i="81"/>
  <c r="F7741" i="81"/>
  <c r="E7741" i="81"/>
  <c r="C7741" i="81"/>
  <c r="B7741" i="81"/>
  <c r="A7741" i="81"/>
  <c r="L7740" i="81"/>
  <c r="K7740" i="81"/>
  <c r="J7740" i="81"/>
  <c r="I7740" i="81"/>
  <c r="H7740" i="81"/>
  <c r="G7740" i="81"/>
  <c r="F7740" i="81"/>
  <c r="E7740" i="81"/>
  <c r="C7740" i="81"/>
  <c r="B7740" i="81"/>
  <c r="A7740" i="81"/>
  <c r="L7739" i="81"/>
  <c r="K7739" i="81"/>
  <c r="J7739" i="81"/>
  <c r="I7739" i="81"/>
  <c r="H7739" i="81"/>
  <c r="G7739" i="81"/>
  <c r="F7739" i="81"/>
  <c r="E7739" i="81"/>
  <c r="C7739" i="81"/>
  <c r="B7739" i="81"/>
  <c r="A7739" i="81"/>
  <c r="L7738" i="81"/>
  <c r="K7738" i="81"/>
  <c r="J7738" i="81"/>
  <c r="I7738" i="81"/>
  <c r="H7738" i="81"/>
  <c r="G7738" i="81"/>
  <c r="F7738" i="81"/>
  <c r="E7738" i="81"/>
  <c r="C7738" i="81"/>
  <c r="B7738" i="81"/>
  <c r="A7738" i="81"/>
  <c r="L7737" i="81"/>
  <c r="K7737" i="81"/>
  <c r="J7737" i="81"/>
  <c r="I7737" i="81"/>
  <c r="H7737" i="81"/>
  <c r="G7737" i="81"/>
  <c r="F7737" i="81"/>
  <c r="E7737" i="81"/>
  <c r="C7737" i="81"/>
  <c r="B7737" i="81"/>
  <c r="A7737" i="81"/>
  <c r="L7736" i="81"/>
  <c r="K7736" i="81"/>
  <c r="J7736" i="81"/>
  <c r="I7736" i="81"/>
  <c r="H7736" i="81"/>
  <c r="G7736" i="81"/>
  <c r="F7736" i="81"/>
  <c r="E7736" i="81"/>
  <c r="C7736" i="81"/>
  <c r="B7736" i="81"/>
  <c r="A7736" i="81"/>
  <c r="L7735" i="81"/>
  <c r="K7735" i="81"/>
  <c r="J7735" i="81"/>
  <c r="I7735" i="81"/>
  <c r="H7735" i="81"/>
  <c r="G7735" i="81"/>
  <c r="F7735" i="81"/>
  <c r="E7735" i="81"/>
  <c r="C7735" i="81"/>
  <c r="B7735" i="81"/>
  <c r="A7735" i="81"/>
  <c r="L7734" i="81"/>
  <c r="K7734" i="81"/>
  <c r="J7734" i="81"/>
  <c r="I7734" i="81"/>
  <c r="H7734" i="81"/>
  <c r="G7734" i="81"/>
  <c r="F7734" i="81"/>
  <c r="E7734" i="81"/>
  <c r="C7734" i="81"/>
  <c r="B7734" i="81"/>
  <c r="A7734" i="81"/>
  <c r="L7733" i="81"/>
  <c r="K7733" i="81"/>
  <c r="J7733" i="81"/>
  <c r="I7733" i="81"/>
  <c r="H7733" i="81"/>
  <c r="G7733" i="81"/>
  <c r="F7733" i="81"/>
  <c r="E7733" i="81"/>
  <c r="C7733" i="81"/>
  <c r="B7733" i="81"/>
  <c r="A7733" i="81"/>
  <c r="L7732" i="81"/>
  <c r="K7732" i="81"/>
  <c r="J7732" i="81"/>
  <c r="I7732" i="81"/>
  <c r="H7732" i="81"/>
  <c r="G7732" i="81"/>
  <c r="F7732" i="81"/>
  <c r="E7732" i="81"/>
  <c r="C7732" i="81"/>
  <c r="B7732" i="81"/>
  <c r="A7732" i="81"/>
  <c r="L7731" i="81"/>
  <c r="K7731" i="81"/>
  <c r="J7731" i="81"/>
  <c r="I7731" i="81"/>
  <c r="H7731" i="81"/>
  <c r="G7731" i="81"/>
  <c r="F7731" i="81"/>
  <c r="E7731" i="81"/>
  <c r="C7731" i="81"/>
  <c r="B7731" i="81"/>
  <c r="A7731" i="81"/>
  <c r="L7730" i="81"/>
  <c r="K7730" i="81"/>
  <c r="J7730" i="81"/>
  <c r="I7730" i="81"/>
  <c r="H7730" i="81"/>
  <c r="G7730" i="81"/>
  <c r="F7730" i="81"/>
  <c r="E7730" i="81"/>
  <c r="C7730" i="81"/>
  <c r="B7730" i="81"/>
  <c r="A7730" i="81"/>
  <c r="L7729" i="81"/>
  <c r="K7729" i="81"/>
  <c r="J7729" i="81"/>
  <c r="I7729" i="81"/>
  <c r="H7729" i="81"/>
  <c r="G7729" i="81"/>
  <c r="F7729" i="81"/>
  <c r="E7729" i="81"/>
  <c r="C7729" i="81"/>
  <c r="B7729" i="81"/>
  <c r="A7729" i="81"/>
  <c r="L7728" i="81"/>
  <c r="K7728" i="81"/>
  <c r="J7728" i="81"/>
  <c r="I7728" i="81"/>
  <c r="H7728" i="81"/>
  <c r="G7728" i="81"/>
  <c r="F7728" i="81"/>
  <c r="E7728" i="81"/>
  <c r="C7728" i="81"/>
  <c r="B7728" i="81"/>
  <c r="A7728" i="81"/>
  <c r="L7727" i="81"/>
  <c r="K7727" i="81"/>
  <c r="J7727" i="81"/>
  <c r="I7727" i="81"/>
  <c r="H7727" i="81"/>
  <c r="G7727" i="81"/>
  <c r="F7727" i="81"/>
  <c r="E7727" i="81"/>
  <c r="C7727" i="81"/>
  <c r="B7727" i="81"/>
  <c r="A7727" i="81"/>
  <c r="L7726" i="81"/>
  <c r="K7726" i="81"/>
  <c r="J7726" i="81"/>
  <c r="I7726" i="81"/>
  <c r="H7726" i="81"/>
  <c r="G7726" i="81"/>
  <c r="F7726" i="81"/>
  <c r="E7726" i="81"/>
  <c r="C7726" i="81"/>
  <c r="B7726" i="81"/>
  <c r="A7726" i="81"/>
  <c r="L7725" i="81"/>
  <c r="K7725" i="81"/>
  <c r="J7725" i="81"/>
  <c r="I7725" i="81"/>
  <c r="H7725" i="81"/>
  <c r="G7725" i="81"/>
  <c r="F7725" i="81"/>
  <c r="E7725" i="81"/>
  <c r="C7725" i="81"/>
  <c r="B7725" i="81"/>
  <c r="A7725" i="81"/>
  <c r="L7724" i="81"/>
  <c r="K7724" i="81"/>
  <c r="J7724" i="81"/>
  <c r="I7724" i="81"/>
  <c r="H7724" i="81"/>
  <c r="G7724" i="81"/>
  <c r="F7724" i="81"/>
  <c r="E7724" i="81"/>
  <c r="C7724" i="81"/>
  <c r="B7724" i="81"/>
  <c r="A7724" i="81"/>
  <c r="L7723" i="81"/>
  <c r="K7723" i="81"/>
  <c r="J7723" i="81"/>
  <c r="I7723" i="81"/>
  <c r="H7723" i="81"/>
  <c r="G7723" i="81"/>
  <c r="F7723" i="81"/>
  <c r="E7723" i="81"/>
  <c r="C7723" i="81"/>
  <c r="B7723" i="81"/>
  <c r="A7723" i="81"/>
  <c r="L7722" i="81"/>
  <c r="K7722" i="81"/>
  <c r="J7722" i="81"/>
  <c r="I7722" i="81"/>
  <c r="H7722" i="81"/>
  <c r="G7722" i="81"/>
  <c r="F7722" i="81"/>
  <c r="E7722" i="81"/>
  <c r="C7722" i="81"/>
  <c r="B7722" i="81"/>
  <c r="A7722" i="81"/>
  <c r="L7721" i="81"/>
  <c r="K7721" i="81"/>
  <c r="J7721" i="81"/>
  <c r="I7721" i="81"/>
  <c r="H7721" i="81"/>
  <c r="G7721" i="81"/>
  <c r="F7721" i="81"/>
  <c r="E7721" i="81"/>
  <c r="C7721" i="81"/>
  <c r="B7721" i="81"/>
  <c r="A7721" i="81"/>
  <c r="L7720" i="81"/>
  <c r="K7720" i="81"/>
  <c r="J7720" i="81"/>
  <c r="I7720" i="81"/>
  <c r="H7720" i="81"/>
  <c r="G7720" i="81"/>
  <c r="F7720" i="81"/>
  <c r="E7720" i="81"/>
  <c r="C7720" i="81"/>
  <c r="B7720" i="81"/>
  <c r="A7720" i="81"/>
  <c r="L7719" i="81"/>
  <c r="K7719" i="81"/>
  <c r="J7719" i="81"/>
  <c r="I7719" i="81"/>
  <c r="H7719" i="81"/>
  <c r="G7719" i="81"/>
  <c r="F7719" i="81"/>
  <c r="E7719" i="81"/>
  <c r="C7719" i="81"/>
  <c r="B7719" i="81"/>
  <c r="A7719" i="81"/>
  <c r="L7718" i="81"/>
  <c r="K7718" i="81"/>
  <c r="J7718" i="81"/>
  <c r="I7718" i="81"/>
  <c r="H7718" i="81"/>
  <c r="G7718" i="81"/>
  <c r="F7718" i="81"/>
  <c r="E7718" i="81"/>
  <c r="C7718" i="81"/>
  <c r="B7718" i="81"/>
  <c r="A7718" i="81"/>
  <c r="L7717" i="81"/>
  <c r="K7717" i="81"/>
  <c r="J7717" i="81"/>
  <c r="I7717" i="81"/>
  <c r="H7717" i="81"/>
  <c r="G7717" i="81"/>
  <c r="F7717" i="81"/>
  <c r="E7717" i="81"/>
  <c r="C7717" i="81"/>
  <c r="B7717" i="81"/>
  <c r="A7717" i="81"/>
  <c r="L7716" i="81"/>
  <c r="K7716" i="81"/>
  <c r="J7716" i="81"/>
  <c r="I7716" i="81"/>
  <c r="H7716" i="81"/>
  <c r="G7716" i="81"/>
  <c r="F7716" i="81"/>
  <c r="E7716" i="81"/>
  <c r="C7716" i="81"/>
  <c r="B7716" i="81"/>
  <c r="A7716" i="81"/>
  <c r="L7715" i="81"/>
  <c r="K7715" i="81"/>
  <c r="J7715" i="81"/>
  <c r="I7715" i="81"/>
  <c r="H7715" i="81"/>
  <c r="G7715" i="81"/>
  <c r="F7715" i="81"/>
  <c r="E7715" i="81"/>
  <c r="C7715" i="81"/>
  <c r="B7715" i="81"/>
  <c r="A7715" i="81"/>
  <c r="L7714" i="81"/>
  <c r="K7714" i="81"/>
  <c r="J7714" i="81"/>
  <c r="I7714" i="81"/>
  <c r="H7714" i="81"/>
  <c r="G7714" i="81"/>
  <c r="F7714" i="81"/>
  <c r="E7714" i="81"/>
  <c r="C7714" i="81"/>
  <c r="B7714" i="81"/>
  <c r="A7714" i="81"/>
  <c r="L7713" i="81"/>
  <c r="K7713" i="81"/>
  <c r="J7713" i="81"/>
  <c r="I7713" i="81"/>
  <c r="H7713" i="81"/>
  <c r="G7713" i="81"/>
  <c r="F7713" i="81"/>
  <c r="E7713" i="81"/>
  <c r="C7713" i="81"/>
  <c r="B7713" i="81"/>
  <c r="A7713" i="81"/>
  <c r="L7712" i="81"/>
  <c r="K7712" i="81"/>
  <c r="J7712" i="81"/>
  <c r="I7712" i="81"/>
  <c r="H7712" i="81"/>
  <c r="G7712" i="81"/>
  <c r="F7712" i="81"/>
  <c r="E7712" i="81"/>
  <c r="C7712" i="81"/>
  <c r="B7712" i="81"/>
  <c r="A7712" i="81"/>
  <c r="L7711" i="81"/>
  <c r="K7711" i="81"/>
  <c r="J7711" i="81"/>
  <c r="I7711" i="81"/>
  <c r="H7711" i="81"/>
  <c r="G7711" i="81"/>
  <c r="F7711" i="81"/>
  <c r="E7711" i="81"/>
  <c r="C7711" i="81"/>
  <c r="B7711" i="81"/>
  <c r="A7711" i="81"/>
  <c r="L7710" i="81"/>
  <c r="K7710" i="81"/>
  <c r="J7710" i="81"/>
  <c r="I7710" i="81"/>
  <c r="H7710" i="81"/>
  <c r="G7710" i="81"/>
  <c r="F7710" i="81"/>
  <c r="E7710" i="81"/>
  <c r="C7710" i="81"/>
  <c r="B7710" i="81"/>
  <c r="A7710" i="81"/>
  <c r="L7709" i="81"/>
  <c r="K7709" i="81"/>
  <c r="J7709" i="81"/>
  <c r="I7709" i="81"/>
  <c r="H7709" i="81"/>
  <c r="G7709" i="81"/>
  <c r="F7709" i="81"/>
  <c r="E7709" i="81"/>
  <c r="C7709" i="81"/>
  <c r="B7709" i="81"/>
  <c r="A7709" i="81"/>
  <c r="L7708" i="81"/>
  <c r="K7708" i="81"/>
  <c r="J7708" i="81"/>
  <c r="I7708" i="81"/>
  <c r="H7708" i="81"/>
  <c r="G7708" i="81"/>
  <c r="F7708" i="81"/>
  <c r="E7708" i="81"/>
  <c r="C7708" i="81"/>
  <c r="B7708" i="81"/>
  <c r="A7708" i="81"/>
  <c r="L7707" i="81"/>
  <c r="K7707" i="81"/>
  <c r="J7707" i="81"/>
  <c r="I7707" i="81"/>
  <c r="H7707" i="81"/>
  <c r="G7707" i="81"/>
  <c r="F7707" i="81"/>
  <c r="E7707" i="81"/>
  <c r="C7707" i="81"/>
  <c r="B7707" i="81"/>
  <c r="A7707" i="81"/>
  <c r="L7706" i="81"/>
  <c r="K7706" i="81"/>
  <c r="J7706" i="81"/>
  <c r="I7706" i="81"/>
  <c r="H7706" i="81"/>
  <c r="G7706" i="81"/>
  <c r="F7706" i="81"/>
  <c r="E7706" i="81"/>
  <c r="C7706" i="81"/>
  <c r="B7706" i="81"/>
  <c r="A7706" i="81"/>
  <c r="L7705" i="81"/>
  <c r="K7705" i="81"/>
  <c r="J7705" i="81"/>
  <c r="I7705" i="81"/>
  <c r="H7705" i="81"/>
  <c r="G7705" i="81"/>
  <c r="F7705" i="81"/>
  <c r="E7705" i="81"/>
  <c r="C7705" i="81"/>
  <c r="B7705" i="81"/>
  <c r="A7705" i="81"/>
  <c r="L7704" i="81"/>
  <c r="K7704" i="81"/>
  <c r="J7704" i="81"/>
  <c r="I7704" i="81"/>
  <c r="H7704" i="81"/>
  <c r="G7704" i="81"/>
  <c r="F7704" i="81"/>
  <c r="E7704" i="81"/>
  <c r="C7704" i="81"/>
  <c r="B7704" i="81"/>
  <c r="A7704" i="81"/>
  <c r="L7703" i="81"/>
  <c r="K7703" i="81"/>
  <c r="J7703" i="81"/>
  <c r="I7703" i="81"/>
  <c r="H7703" i="81"/>
  <c r="G7703" i="81"/>
  <c r="F7703" i="81"/>
  <c r="E7703" i="81"/>
  <c r="C7703" i="81"/>
  <c r="B7703" i="81"/>
  <c r="A7703" i="81"/>
  <c r="L7702" i="81"/>
  <c r="K7702" i="81"/>
  <c r="J7702" i="81"/>
  <c r="I7702" i="81"/>
  <c r="H7702" i="81"/>
  <c r="G7702" i="81"/>
  <c r="F7702" i="81"/>
  <c r="E7702" i="81"/>
  <c r="C7702" i="81"/>
  <c r="B7702" i="81"/>
  <c r="A7702" i="81"/>
  <c r="L7701" i="81"/>
  <c r="K7701" i="81"/>
  <c r="J7701" i="81"/>
  <c r="I7701" i="81"/>
  <c r="H7701" i="81"/>
  <c r="G7701" i="81"/>
  <c r="F7701" i="81"/>
  <c r="E7701" i="81"/>
  <c r="C7701" i="81"/>
  <c r="B7701" i="81"/>
  <c r="A7701" i="81"/>
  <c r="L7700" i="81"/>
  <c r="K7700" i="81"/>
  <c r="J7700" i="81"/>
  <c r="I7700" i="81"/>
  <c r="H7700" i="81"/>
  <c r="G7700" i="81"/>
  <c r="F7700" i="81"/>
  <c r="E7700" i="81"/>
  <c r="C7700" i="81"/>
  <c r="B7700" i="81"/>
  <c r="A7700" i="81"/>
  <c r="L7699" i="81"/>
  <c r="K7699" i="81"/>
  <c r="J7699" i="81"/>
  <c r="I7699" i="81"/>
  <c r="H7699" i="81"/>
  <c r="G7699" i="81"/>
  <c r="F7699" i="81"/>
  <c r="E7699" i="81"/>
  <c r="C7699" i="81"/>
  <c r="B7699" i="81"/>
  <c r="A7699" i="81"/>
  <c r="L7698" i="81"/>
  <c r="K7698" i="81"/>
  <c r="J7698" i="81"/>
  <c r="I7698" i="81"/>
  <c r="H7698" i="81"/>
  <c r="G7698" i="81"/>
  <c r="F7698" i="81"/>
  <c r="E7698" i="81"/>
  <c r="C7698" i="81"/>
  <c r="B7698" i="81"/>
  <c r="A7698" i="81"/>
  <c r="L7697" i="81"/>
  <c r="K7697" i="81"/>
  <c r="J7697" i="81"/>
  <c r="I7697" i="81"/>
  <c r="H7697" i="81"/>
  <c r="G7697" i="81"/>
  <c r="F7697" i="81"/>
  <c r="E7697" i="81"/>
  <c r="C7697" i="81"/>
  <c r="B7697" i="81"/>
  <c r="A7697" i="81"/>
  <c r="L7696" i="81"/>
  <c r="K7696" i="81"/>
  <c r="J7696" i="81"/>
  <c r="I7696" i="81"/>
  <c r="H7696" i="81"/>
  <c r="G7696" i="81"/>
  <c r="F7696" i="81"/>
  <c r="E7696" i="81"/>
  <c r="C7696" i="81"/>
  <c r="B7696" i="81"/>
  <c r="A7696" i="81"/>
  <c r="L7695" i="81"/>
  <c r="K7695" i="81"/>
  <c r="J7695" i="81"/>
  <c r="I7695" i="81"/>
  <c r="H7695" i="81"/>
  <c r="G7695" i="81"/>
  <c r="F7695" i="81"/>
  <c r="E7695" i="81"/>
  <c r="C7695" i="81"/>
  <c r="B7695" i="81"/>
  <c r="A7695" i="81"/>
  <c r="L7694" i="81"/>
  <c r="K7694" i="81"/>
  <c r="J7694" i="81"/>
  <c r="I7694" i="81"/>
  <c r="H7694" i="81"/>
  <c r="G7694" i="81"/>
  <c r="F7694" i="81"/>
  <c r="E7694" i="81"/>
  <c r="C7694" i="81"/>
  <c r="B7694" i="81"/>
  <c r="A7694" i="81"/>
  <c r="L7693" i="81"/>
  <c r="K7693" i="81"/>
  <c r="J7693" i="81"/>
  <c r="I7693" i="81"/>
  <c r="H7693" i="81"/>
  <c r="G7693" i="81"/>
  <c r="F7693" i="81"/>
  <c r="E7693" i="81"/>
  <c r="C7693" i="81"/>
  <c r="B7693" i="81"/>
  <c r="A7693" i="81"/>
  <c r="L7692" i="81"/>
  <c r="K7692" i="81"/>
  <c r="J7692" i="81"/>
  <c r="I7692" i="81"/>
  <c r="H7692" i="81"/>
  <c r="G7692" i="81"/>
  <c r="F7692" i="81"/>
  <c r="E7692" i="81"/>
  <c r="C7692" i="81"/>
  <c r="B7692" i="81"/>
  <c r="A7692" i="81"/>
  <c r="L7691" i="81"/>
  <c r="K7691" i="81"/>
  <c r="J7691" i="81"/>
  <c r="I7691" i="81"/>
  <c r="H7691" i="81"/>
  <c r="G7691" i="81"/>
  <c r="F7691" i="81"/>
  <c r="E7691" i="81"/>
  <c r="C7691" i="81"/>
  <c r="B7691" i="81"/>
  <c r="A7691" i="81"/>
  <c r="L7690" i="81"/>
  <c r="K7690" i="81"/>
  <c r="J7690" i="81"/>
  <c r="I7690" i="81"/>
  <c r="H7690" i="81"/>
  <c r="G7690" i="81"/>
  <c r="F7690" i="81"/>
  <c r="E7690" i="81"/>
  <c r="C7690" i="81"/>
  <c r="B7690" i="81"/>
  <c r="A7690" i="81"/>
  <c r="L7689" i="81"/>
  <c r="K7689" i="81"/>
  <c r="J7689" i="81"/>
  <c r="I7689" i="81"/>
  <c r="H7689" i="81"/>
  <c r="G7689" i="81"/>
  <c r="F7689" i="81"/>
  <c r="E7689" i="81"/>
  <c r="C7689" i="81"/>
  <c r="B7689" i="81"/>
  <c r="A7689" i="81"/>
  <c r="L7688" i="81"/>
  <c r="K7688" i="81"/>
  <c r="J7688" i="81"/>
  <c r="I7688" i="81"/>
  <c r="H7688" i="81"/>
  <c r="G7688" i="81"/>
  <c r="F7688" i="81"/>
  <c r="E7688" i="81"/>
  <c r="C7688" i="81"/>
  <c r="B7688" i="81"/>
  <c r="A7688" i="81"/>
  <c r="L7687" i="81"/>
  <c r="K7687" i="81"/>
  <c r="J7687" i="81"/>
  <c r="I7687" i="81"/>
  <c r="H7687" i="81"/>
  <c r="G7687" i="81"/>
  <c r="F7687" i="81"/>
  <c r="E7687" i="81"/>
  <c r="C7687" i="81"/>
  <c r="B7687" i="81"/>
  <c r="A7687" i="81"/>
  <c r="L7686" i="81"/>
  <c r="K7686" i="81"/>
  <c r="J7686" i="81"/>
  <c r="I7686" i="81"/>
  <c r="H7686" i="81"/>
  <c r="G7686" i="81"/>
  <c r="F7686" i="81"/>
  <c r="E7686" i="81"/>
  <c r="C7686" i="81"/>
  <c r="B7686" i="81"/>
  <c r="A7686" i="81"/>
  <c r="L7685" i="81"/>
  <c r="K7685" i="81"/>
  <c r="J7685" i="81"/>
  <c r="I7685" i="81"/>
  <c r="H7685" i="81"/>
  <c r="G7685" i="81"/>
  <c r="F7685" i="81"/>
  <c r="E7685" i="81"/>
  <c r="C7685" i="81"/>
  <c r="B7685" i="81"/>
  <c r="A7685" i="81"/>
  <c r="L7684" i="81"/>
  <c r="K7684" i="81"/>
  <c r="J7684" i="81"/>
  <c r="I7684" i="81"/>
  <c r="H7684" i="81"/>
  <c r="G7684" i="81"/>
  <c r="F7684" i="81"/>
  <c r="E7684" i="81"/>
  <c r="C7684" i="81"/>
  <c r="B7684" i="81"/>
  <c r="A7684" i="81"/>
  <c r="L7683" i="81"/>
  <c r="K7683" i="81"/>
  <c r="J7683" i="81"/>
  <c r="I7683" i="81"/>
  <c r="H7683" i="81"/>
  <c r="G7683" i="81"/>
  <c r="F7683" i="81"/>
  <c r="E7683" i="81"/>
  <c r="C7683" i="81"/>
  <c r="B7683" i="81"/>
  <c r="A7683" i="81"/>
  <c r="L7682" i="81"/>
  <c r="K7682" i="81"/>
  <c r="J7682" i="81"/>
  <c r="I7682" i="81"/>
  <c r="H7682" i="81"/>
  <c r="G7682" i="81"/>
  <c r="F7682" i="81"/>
  <c r="E7682" i="81"/>
  <c r="C7682" i="81"/>
  <c r="B7682" i="81"/>
  <c r="A7682" i="81"/>
  <c r="L7681" i="81"/>
  <c r="K7681" i="81"/>
  <c r="J7681" i="81"/>
  <c r="I7681" i="81"/>
  <c r="H7681" i="81"/>
  <c r="G7681" i="81"/>
  <c r="F7681" i="81"/>
  <c r="E7681" i="81"/>
  <c r="C7681" i="81"/>
  <c r="B7681" i="81"/>
  <c r="A7681" i="81"/>
  <c r="L7680" i="81"/>
  <c r="K7680" i="81"/>
  <c r="J7680" i="81"/>
  <c r="I7680" i="81"/>
  <c r="H7680" i="81"/>
  <c r="G7680" i="81"/>
  <c r="F7680" i="81"/>
  <c r="E7680" i="81"/>
  <c r="C7680" i="81"/>
  <c r="B7680" i="81"/>
  <c r="A7680" i="81"/>
  <c r="L7679" i="81"/>
  <c r="K7679" i="81"/>
  <c r="J7679" i="81"/>
  <c r="I7679" i="81"/>
  <c r="H7679" i="81"/>
  <c r="G7679" i="81"/>
  <c r="F7679" i="81"/>
  <c r="E7679" i="81"/>
  <c r="C7679" i="81"/>
  <c r="B7679" i="81"/>
  <c r="A7679" i="81"/>
  <c r="L7678" i="81"/>
  <c r="K7678" i="81"/>
  <c r="J7678" i="81"/>
  <c r="I7678" i="81"/>
  <c r="H7678" i="81"/>
  <c r="G7678" i="81"/>
  <c r="F7678" i="81"/>
  <c r="E7678" i="81"/>
  <c r="C7678" i="81"/>
  <c r="B7678" i="81"/>
  <c r="A7678" i="81"/>
  <c r="L7677" i="81"/>
  <c r="K7677" i="81"/>
  <c r="J7677" i="81"/>
  <c r="I7677" i="81"/>
  <c r="H7677" i="81"/>
  <c r="G7677" i="81"/>
  <c r="F7677" i="81"/>
  <c r="E7677" i="81"/>
  <c r="C7677" i="81"/>
  <c r="B7677" i="81"/>
  <c r="A7677" i="81"/>
  <c r="L7676" i="81"/>
  <c r="K7676" i="81"/>
  <c r="J7676" i="81"/>
  <c r="I7676" i="81"/>
  <c r="H7676" i="81"/>
  <c r="G7676" i="81"/>
  <c r="F7676" i="81"/>
  <c r="E7676" i="81"/>
  <c r="C7676" i="81"/>
  <c r="B7676" i="81"/>
  <c r="A7676" i="81"/>
  <c r="L7675" i="81"/>
  <c r="K7675" i="81"/>
  <c r="J7675" i="81"/>
  <c r="I7675" i="81"/>
  <c r="H7675" i="81"/>
  <c r="G7675" i="81"/>
  <c r="F7675" i="81"/>
  <c r="E7675" i="81"/>
  <c r="C7675" i="81"/>
  <c r="B7675" i="81"/>
  <c r="A7675" i="81"/>
  <c r="L7674" i="81"/>
  <c r="K7674" i="81"/>
  <c r="J7674" i="81"/>
  <c r="I7674" i="81"/>
  <c r="H7674" i="81"/>
  <c r="G7674" i="81"/>
  <c r="F7674" i="81"/>
  <c r="E7674" i="81"/>
  <c r="C7674" i="81"/>
  <c r="B7674" i="81"/>
  <c r="A7674" i="81"/>
  <c r="L7673" i="81"/>
  <c r="K7673" i="81"/>
  <c r="J7673" i="81"/>
  <c r="I7673" i="81"/>
  <c r="H7673" i="81"/>
  <c r="G7673" i="81"/>
  <c r="F7673" i="81"/>
  <c r="E7673" i="81"/>
  <c r="C7673" i="81"/>
  <c r="B7673" i="81"/>
  <c r="A7673" i="81"/>
  <c r="L7672" i="81"/>
  <c r="K7672" i="81"/>
  <c r="J7672" i="81"/>
  <c r="I7672" i="81"/>
  <c r="H7672" i="81"/>
  <c r="G7672" i="81"/>
  <c r="F7672" i="81"/>
  <c r="E7672" i="81"/>
  <c r="C7672" i="81"/>
  <c r="B7672" i="81"/>
  <c r="A7672" i="81"/>
  <c r="L7671" i="81"/>
  <c r="K7671" i="81"/>
  <c r="J7671" i="81"/>
  <c r="I7671" i="81"/>
  <c r="H7671" i="81"/>
  <c r="G7671" i="81"/>
  <c r="F7671" i="81"/>
  <c r="E7671" i="81"/>
  <c r="C7671" i="81"/>
  <c r="B7671" i="81"/>
  <c r="A7671" i="81"/>
  <c r="L7670" i="81"/>
  <c r="K7670" i="81"/>
  <c r="J7670" i="81"/>
  <c r="I7670" i="81"/>
  <c r="H7670" i="81"/>
  <c r="G7670" i="81"/>
  <c r="F7670" i="81"/>
  <c r="E7670" i="81"/>
  <c r="C7670" i="81"/>
  <c r="B7670" i="81"/>
  <c r="A7670" i="81"/>
  <c r="L7669" i="81"/>
  <c r="K7669" i="81"/>
  <c r="J7669" i="81"/>
  <c r="I7669" i="81"/>
  <c r="H7669" i="81"/>
  <c r="G7669" i="81"/>
  <c r="F7669" i="81"/>
  <c r="E7669" i="81"/>
  <c r="C7669" i="81"/>
  <c r="B7669" i="81"/>
  <c r="A7669" i="81"/>
  <c r="L7668" i="81"/>
  <c r="K7668" i="81"/>
  <c r="J7668" i="81"/>
  <c r="I7668" i="81"/>
  <c r="H7668" i="81"/>
  <c r="G7668" i="81"/>
  <c r="F7668" i="81"/>
  <c r="E7668" i="81"/>
  <c r="C7668" i="81"/>
  <c r="B7668" i="81"/>
  <c r="A7668" i="81"/>
  <c r="L7667" i="81"/>
  <c r="K7667" i="81"/>
  <c r="J7667" i="81"/>
  <c r="I7667" i="81"/>
  <c r="H7667" i="81"/>
  <c r="G7667" i="81"/>
  <c r="F7667" i="81"/>
  <c r="E7667" i="81"/>
  <c r="C7667" i="81"/>
  <c r="B7667" i="81"/>
  <c r="A7667" i="81"/>
  <c r="L7666" i="81"/>
  <c r="K7666" i="81"/>
  <c r="J7666" i="81"/>
  <c r="I7666" i="81"/>
  <c r="H7666" i="81"/>
  <c r="G7666" i="81"/>
  <c r="F7666" i="81"/>
  <c r="E7666" i="81"/>
  <c r="C7666" i="81"/>
  <c r="B7666" i="81"/>
  <c r="A7666" i="81"/>
  <c r="L7665" i="81"/>
  <c r="K7665" i="81"/>
  <c r="J7665" i="81"/>
  <c r="I7665" i="81"/>
  <c r="H7665" i="81"/>
  <c r="G7665" i="81"/>
  <c r="F7665" i="81"/>
  <c r="E7665" i="81"/>
  <c r="C7665" i="81"/>
  <c r="B7665" i="81"/>
  <c r="A7665" i="81"/>
  <c r="L7664" i="81"/>
  <c r="K7664" i="81"/>
  <c r="J7664" i="81"/>
  <c r="I7664" i="81"/>
  <c r="H7664" i="81"/>
  <c r="G7664" i="81"/>
  <c r="F7664" i="81"/>
  <c r="E7664" i="81"/>
  <c r="C7664" i="81"/>
  <c r="B7664" i="81"/>
  <c r="A7664" i="81"/>
  <c r="L7663" i="81"/>
  <c r="K7663" i="81"/>
  <c r="J7663" i="81"/>
  <c r="I7663" i="81"/>
  <c r="H7663" i="81"/>
  <c r="G7663" i="81"/>
  <c r="F7663" i="81"/>
  <c r="E7663" i="81"/>
  <c r="C7663" i="81"/>
  <c r="B7663" i="81"/>
  <c r="A7663" i="81"/>
  <c r="L7662" i="81"/>
  <c r="K7662" i="81"/>
  <c r="J7662" i="81"/>
  <c r="I7662" i="81"/>
  <c r="H7662" i="81"/>
  <c r="G7662" i="81"/>
  <c r="F7662" i="81"/>
  <c r="E7662" i="81"/>
  <c r="C7662" i="81"/>
  <c r="B7662" i="81"/>
  <c r="A7662" i="81"/>
  <c r="L7661" i="81"/>
  <c r="K7661" i="81"/>
  <c r="J7661" i="81"/>
  <c r="I7661" i="81"/>
  <c r="H7661" i="81"/>
  <c r="G7661" i="81"/>
  <c r="F7661" i="81"/>
  <c r="E7661" i="81"/>
  <c r="C7661" i="81"/>
  <c r="B7661" i="81"/>
  <c r="A7661" i="81"/>
  <c r="L7660" i="81"/>
  <c r="K7660" i="81"/>
  <c r="J7660" i="81"/>
  <c r="I7660" i="81"/>
  <c r="H7660" i="81"/>
  <c r="G7660" i="81"/>
  <c r="F7660" i="81"/>
  <c r="E7660" i="81"/>
  <c r="C7660" i="81"/>
  <c r="B7660" i="81"/>
  <c r="A7660" i="81"/>
  <c r="L7659" i="81"/>
  <c r="K7659" i="81"/>
  <c r="J7659" i="81"/>
  <c r="I7659" i="81"/>
  <c r="H7659" i="81"/>
  <c r="G7659" i="81"/>
  <c r="F7659" i="81"/>
  <c r="E7659" i="81"/>
  <c r="C7659" i="81"/>
  <c r="B7659" i="81"/>
  <c r="A7659" i="81"/>
  <c r="L7658" i="81"/>
  <c r="K7658" i="81"/>
  <c r="J7658" i="81"/>
  <c r="I7658" i="81"/>
  <c r="H7658" i="81"/>
  <c r="G7658" i="81"/>
  <c r="F7658" i="81"/>
  <c r="E7658" i="81"/>
  <c r="C7658" i="81"/>
  <c r="B7658" i="81"/>
  <c r="A7658" i="81"/>
  <c r="L7657" i="81"/>
  <c r="K7657" i="81"/>
  <c r="J7657" i="81"/>
  <c r="I7657" i="81"/>
  <c r="H7657" i="81"/>
  <c r="G7657" i="81"/>
  <c r="F7657" i="81"/>
  <c r="E7657" i="81"/>
  <c r="C7657" i="81"/>
  <c r="B7657" i="81"/>
  <c r="A7657" i="81"/>
  <c r="L7656" i="81"/>
  <c r="K7656" i="81"/>
  <c r="J7656" i="81"/>
  <c r="I7656" i="81"/>
  <c r="H7656" i="81"/>
  <c r="G7656" i="81"/>
  <c r="F7656" i="81"/>
  <c r="E7656" i="81"/>
  <c r="C7656" i="81"/>
  <c r="B7656" i="81"/>
  <c r="A7656" i="81"/>
  <c r="L7655" i="81"/>
  <c r="K7655" i="81"/>
  <c r="J7655" i="81"/>
  <c r="I7655" i="81"/>
  <c r="H7655" i="81"/>
  <c r="G7655" i="81"/>
  <c r="F7655" i="81"/>
  <c r="E7655" i="81"/>
  <c r="C7655" i="81"/>
  <c r="B7655" i="81"/>
  <c r="A7655" i="81"/>
  <c r="L7654" i="81"/>
  <c r="K7654" i="81"/>
  <c r="J7654" i="81"/>
  <c r="I7654" i="81"/>
  <c r="H7654" i="81"/>
  <c r="G7654" i="81"/>
  <c r="F7654" i="81"/>
  <c r="E7654" i="81"/>
  <c r="C7654" i="81"/>
  <c r="B7654" i="81"/>
  <c r="A7654" i="81"/>
  <c r="L7653" i="81"/>
  <c r="K7653" i="81"/>
  <c r="J7653" i="81"/>
  <c r="I7653" i="81"/>
  <c r="H7653" i="81"/>
  <c r="G7653" i="81"/>
  <c r="F7653" i="81"/>
  <c r="E7653" i="81"/>
  <c r="C7653" i="81"/>
  <c r="B7653" i="81"/>
  <c r="A7653" i="81"/>
  <c r="L7652" i="81"/>
  <c r="K7652" i="81"/>
  <c r="J7652" i="81"/>
  <c r="I7652" i="81"/>
  <c r="H7652" i="81"/>
  <c r="G7652" i="81"/>
  <c r="F7652" i="81"/>
  <c r="E7652" i="81"/>
  <c r="C7652" i="81"/>
  <c r="B7652" i="81"/>
  <c r="A7652" i="81"/>
  <c r="L7651" i="81"/>
  <c r="K7651" i="81"/>
  <c r="J7651" i="81"/>
  <c r="I7651" i="81"/>
  <c r="H7651" i="81"/>
  <c r="G7651" i="81"/>
  <c r="F7651" i="81"/>
  <c r="E7651" i="81"/>
  <c r="C7651" i="81"/>
  <c r="B7651" i="81"/>
  <c r="A7651" i="81"/>
  <c r="L7650" i="81"/>
  <c r="K7650" i="81"/>
  <c r="J7650" i="81"/>
  <c r="I7650" i="81"/>
  <c r="H7650" i="81"/>
  <c r="G7650" i="81"/>
  <c r="F7650" i="81"/>
  <c r="E7650" i="81"/>
  <c r="C7650" i="81"/>
  <c r="B7650" i="81"/>
  <c r="A7650" i="81"/>
  <c r="L7649" i="81"/>
  <c r="K7649" i="81"/>
  <c r="J7649" i="81"/>
  <c r="I7649" i="81"/>
  <c r="H7649" i="81"/>
  <c r="G7649" i="81"/>
  <c r="F7649" i="81"/>
  <c r="E7649" i="81"/>
  <c r="C7649" i="81"/>
  <c r="B7649" i="81"/>
  <c r="A7649" i="81"/>
  <c r="L7648" i="81"/>
  <c r="K7648" i="81"/>
  <c r="J7648" i="81"/>
  <c r="I7648" i="81"/>
  <c r="H7648" i="81"/>
  <c r="G7648" i="81"/>
  <c r="F7648" i="81"/>
  <c r="E7648" i="81"/>
  <c r="C7648" i="81"/>
  <c r="B7648" i="81"/>
  <c r="A7648" i="81"/>
  <c r="L7647" i="81"/>
  <c r="K7647" i="81"/>
  <c r="J7647" i="81"/>
  <c r="I7647" i="81"/>
  <c r="H7647" i="81"/>
  <c r="G7647" i="81"/>
  <c r="F7647" i="81"/>
  <c r="E7647" i="81"/>
  <c r="C7647" i="81"/>
  <c r="B7647" i="81"/>
  <c r="A7647" i="81"/>
  <c r="L7646" i="81"/>
  <c r="K7646" i="81"/>
  <c r="J7646" i="81"/>
  <c r="I7646" i="81"/>
  <c r="H7646" i="81"/>
  <c r="G7646" i="81"/>
  <c r="F7646" i="81"/>
  <c r="E7646" i="81"/>
  <c r="C7646" i="81"/>
  <c r="B7646" i="81"/>
  <c r="A7646" i="81"/>
  <c r="L7645" i="81"/>
  <c r="K7645" i="81"/>
  <c r="J7645" i="81"/>
  <c r="I7645" i="81"/>
  <c r="H7645" i="81"/>
  <c r="G7645" i="81"/>
  <c r="F7645" i="81"/>
  <c r="E7645" i="81"/>
  <c r="C7645" i="81"/>
  <c r="B7645" i="81"/>
  <c r="A7645" i="81"/>
  <c r="L7644" i="81"/>
  <c r="K7644" i="81"/>
  <c r="J7644" i="81"/>
  <c r="I7644" i="81"/>
  <c r="H7644" i="81"/>
  <c r="G7644" i="81"/>
  <c r="F7644" i="81"/>
  <c r="E7644" i="81"/>
  <c r="C7644" i="81"/>
  <c r="B7644" i="81"/>
  <c r="A7644" i="81"/>
  <c r="L7643" i="81"/>
  <c r="K7643" i="81"/>
  <c r="J7643" i="81"/>
  <c r="I7643" i="81"/>
  <c r="H7643" i="81"/>
  <c r="G7643" i="81"/>
  <c r="F7643" i="81"/>
  <c r="E7643" i="81"/>
  <c r="C7643" i="81"/>
  <c r="B7643" i="81"/>
  <c r="A7643" i="81"/>
  <c r="L7642" i="81"/>
  <c r="K7642" i="81"/>
  <c r="J7642" i="81"/>
  <c r="I7642" i="81"/>
  <c r="H7642" i="81"/>
  <c r="G7642" i="81"/>
  <c r="F7642" i="81"/>
  <c r="E7642" i="81"/>
  <c r="C7642" i="81"/>
  <c r="B7642" i="81"/>
  <c r="A7642" i="81"/>
  <c r="L7641" i="81"/>
  <c r="K7641" i="81"/>
  <c r="J7641" i="81"/>
  <c r="I7641" i="81"/>
  <c r="H7641" i="81"/>
  <c r="G7641" i="81"/>
  <c r="F7641" i="81"/>
  <c r="E7641" i="81"/>
  <c r="C7641" i="81"/>
  <c r="B7641" i="81"/>
  <c r="A7641" i="81"/>
  <c r="L7640" i="81"/>
  <c r="K7640" i="81"/>
  <c r="J7640" i="81"/>
  <c r="I7640" i="81"/>
  <c r="H7640" i="81"/>
  <c r="G7640" i="81"/>
  <c r="F7640" i="81"/>
  <c r="E7640" i="81"/>
  <c r="C7640" i="81"/>
  <c r="B7640" i="81"/>
  <c r="A7640" i="81"/>
  <c r="L7639" i="81"/>
  <c r="K7639" i="81"/>
  <c r="J7639" i="81"/>
  <c r="I7639" i="81"/>
  <c r="H7639" i="81"/>
  <c r="G7639" i="81"/>
  <c r="F7639" i="81"/>
  <c r="E7639" i="81"/>
  <c r="C7639" i="81"/>
  <c r="B7639" i="81"/>
  <c r="A7639" i="81"/>
  <c r="L7638" i="81"/>
  <c r="K7638" i="81"/>
  <c r="J7638" i="81"/>
  <c r="I7638" i="81"/>
  <c r="H7638" i="81"/>
  <c r="G7638" i="81"/>
  <c r="F7638" i="81"/>
  <c r="E7638" i="81"/>
  <c r="C7638" i="81"/>
  <c r="B7638" i="81"/>
  <c r="A7638" i="81"/>
  <c r="L7637" i="81"/>
  <c r="K7637" i="81"/>
  <c r="J7637" i="81"/>
  <c r="I7637" i="81"/>
  <c r="H7637" i="81"/>
  <c r="G7637" i="81"/>
  <c r="F7637" i="81"/>
  <c r="E7637" i="81"/>
  <c r="C7637" i="81"/>
  <c r="B7637" i="81"/>
  <c r="A7637" i="81"/>
  <c r="L7636" i="81"/>
  <c r="K7636" i="81"/>
  <c r="J7636" i="81"/>
  <c r="I7636" i="81"/>
  <c r="H7636" i="81"/>
  <c r="G7636" i="81"/>
  <c r="F7636" i="81"/>
  <c r="E7636" i="81"/>
  <c r="C7636" i="81"/>
  <c r="B7636" i="81"/>
  <c r="A7636" i="81"/>
  <c r="L7635" i="81"/>
  <c r="K7635" i="81"/>
  <c r="J7635" i="81"/>
  <c r="I7635" i="81"/>
  <c r="H7635" i="81"/>
  <c r="G7635" i="81"/>
  <c r="F7635" i="81"/>
  <c r="E7635" i="81"/>
  <c r="C7635" i="81"/>
  <c r="B7635" i="81"/>
  <c r="A7635" i="81"/>
  <c r="L7634" i="81"/>
  <c r="K7634" i="81"/>
  <c r="J7634" i="81"/>
  <c r="I7634" i="81"/>
  <c r="H7634" i="81"/>
  <c r="G7634" i="81"/>
  <c r="F7634" i="81"/>
  <c r="E7634" i="81"/>
  <c r="C7634" i="81"/>
  <c r="B7634" i="81"/>
  <c r="A7634" i="81"/>
  <c r="L7633" i="81"/>
  <c r="K7633" i="81"/>
  <c r="J7633" i="81"/>
  <c r="I7633" i="81"/>
  <c r="H7633" i="81"/>
  <c r="G7633" i="81"/>
  <c r="F7633" i="81"/>
  <c r="E7633" i="81"/>
  <c r="C7633" i="81"/>
  <c r="B7633" i="81"/>
  <c r="A7633" i="81"/>
  <c r="L7632" i="81"/>
  <c r="K7632" i="81"/>
  <c r="J7632" i="81"/>
  <c r="I7632" i="81"/>
  <c r="H7632" i="81"/>
  <c r="G7632" i="81"/>
  <c r="F7632" i="81"/>
  <c r="E7632" i="81"/>
  <c r="C7632" i="81"/>
  <c r="B7632" i="81"/>
  <c r="A7632" i="81"/>
  <c r="L7631" i="81"/>
  <c r="K7631" i="81"/>
  <c r="J7631" i="81"/>
  <c r="I7631" i="81"/>
  <c r="H7631" i="81"/>
  <c r="G7631" i="81"/>
  <c r="F7631" i="81"/>
  <c r="E7631" i="81"/>
  <c r="C7631" i="81"/>
  <c r="B7631" i="81"/>
  <c r="A7631" i="81"/>
  <c r="L7630" i="81"/>
  <c r="K7630" i="81"/>
  <c r="J7630" i="81"/>
  <c r="I7630" i="81"/>
  <c r="H7630" i="81"/>
  <c r="G7630" i="81"/>
  <c r="F7630" i="81"/>
  <c r="E7630" i="81"/>
  <c r="C7630" i="81"/>
  <c r="B7630" i="81"/>
  <c r="A7630" i="81"/>
  <c r="L7629" i="81"/>
  <c r="K7629" i="81"/>
  <c r="J7629" i="81"/>
  <c r="I7629" i="81"/>
  <c r="H7629" i="81"/>
  <c r="G7629" i="81"/>
  <c r="F7629" i="81"/>
  <c r="E7629" i="81"/>
  <c r="C7629" i="81"/>
  <c r="B7629" i="81"/>
  <c r="A7629" i="81"/>
  <c r="L7628" i="81"/>
  <c r="K7628" i="81"/>
  <c r="J7628" i="81"/>
  <c r="I7628" i="81"/>
  <c r="H7628" i="81"/>
  <c r="G7628" i="81"/>
  <c r="F7628" i="81"/>
  <c r="E7628" i="81"/>
  <c r="C7628" i="81"/>
  <c r="B7628" i="81"/>
  <c r="A7628" i="81"/>
  <c r="L7627" i="81"/>
  <c r="K7627" i="81"/>
  <c r="J7627" i="81"/>
  <c r="I7627" i="81"/>
  <c r="H7627" i="81"/>
  <c r="G7627" i="81"/>
  <c r="F7627" i="81"/>
  <c r="E7627" i="81"/>
  <c r="C7627" i="81"/>
  <c r="B7627" i="81"/>
  <c r="A7627" i="81"/>
  <c r="L7626" i="81"/>
  <c r="K7626" i="81"/>
  <c r="J7626" i="81"/>
  <c r="I7626" i="81"/>
  <c r="H7626" i="81"/>
  <c r="G7626" i="81"/>
  <c r="F7626" i="81"/>
  <c r="E7626" i="81"/>
  <c r="C7626" i="81"/>
  <c r="B7626" i="81"/>
  <c r="A7626" i="81"/>
  <c r="L7625" i="81"/>
  <c r="K7625" i="81"/>
  <c r="J7625" i="81"/>
  <c r="I7625" i="81"/>
  <c r="H7625" i="81"/>
  <c r="G7625" i="81"/>
  <c r="F7625" i="81"/>
  <c r="E7625" i="81"/>
  <c r="C7625" i="81"/>
  <c r="B7625" i="81"/>
  <c r="A7625" i="81"/>
  <c r="L7624" i="81"/>
  <c r="K7624" i="81"/>
  <c r="J7624" i="81"/>
  <c r="I7624" i="81"/>
  <c r="H7624" i="81"/>
  <c r="G7624" i="81"/>
  <c r="F7624" i="81"/>
  <c r="E7624" i="81"/>
  <c r="C7624" i="81"/>
  <c r="B7624" i="81"/>
  <c r="A7624" i="81"/>
  <c r="L7623" i="81"/>
  <c r="K7623" i="81"/>
  <c r="J7623" i="81"/>
  <c r="I7623" i="81"/>
  <c r="H7623" i="81"/>
  <c r="G7623" i="81"/>
  <c r="F7623" i="81"/>
  <c r="E7623" i="81"/>
  <c r="C7623" i="81"/>
  <c r="B7623" i="81"/>
  <c r="A7623" i="81"/>
  <c r="L7622" i="81"/>
  <c r="K7622" i="81"/>
  <c r="J7622" i="81"/>
  <c r="I7622" i="81"/>
  <c r="H7622" i="81"/>
  <c r="G7622" i="81"/>
  <c r="F7622" i="81"/>
  <c r="E7622" i="81"/>
  <c r="C7622" i="81"/>
  <c r="B7622" i="81"/>
  <c r="A7622" i="81"/>
  <c r="L7621" i="81"/>
  <c r="K7621" i="81"/>
  <c r="J7621" i="81"/>
  <c r="I7621" i="81"/>
  <c r="H7621" i="81"/>
  <c r="G7621" i="81"/>
  <c r="F7621" i="81"/>
  <c r="E7621" i="81"/>
  <c r="C7621" i="81"/>
  <c r="B7621" i="81"/>
  <c r="A7621" i="81"/>
  <c r="L7620" i="81"/>
  <c r="K7620" i="81"/>
  <c r="J7620" i="81"/>
  <c r="I7620" i="81"/>
  <c r="H7620" i="81"/>
  <c r="G7620" i="81"/>
  <c r="F7620" i="81"/>
  <c r="E7620" i="81"/>
  <c r="C7620" i="81"/>
  <c r="B7620" i="81"/>
  <c r="A7620" i="81"/>
  <c r="L7619" i="81"/>
  <c r="K7619" i="81"/>
  <c r="J7619" i="81"/>
  <c r="I7619" i="81"/>
  <c r="H7619" i="81"/>
  <c r="G7619" i="81"/>
  <c r="F7619" i="81"/>
  <c r="E7619" i="81"/>
  <c r="C7619" i="81"/>
  <c r="B7619" i="81"/>
  <c r="A7619" i="81"/>
  <c r="L7618" i="81"/>
  <c r="K7618" i="81"/>
  <c r="J7618" i="81"/>
  <c r="I7618" i="81"/>
  <c r="H7618" i="81"/>
  <c r="G7618" i="81"/>
  <c r="F7618" i="81"/>
  <c r="E7618" i="81"/>
  <c r="C7618" i="81"/>
  <c r="B7618" i="81"/>
  <c r="A7618" i="81"/>
  <c r="L7617" i="81"/>
  <c r="K7617" i="81"/>
  <c r="J7617" i="81"/>
  <c r="I7617" i="81"/>
  <c r="H7617" i="81"/>
  <c r="G7617" i="81"/>
  <c r="F7617" i="81"/>
  <c r="E7617" i="81"/>
  <c r="C7617" i="81"/>
  <c r="B7617" i="81"/>
  <c r="A7617" i="81"/>
  <c r="L7616" i="81"/>
  <c r="K7616" i="81"/>
  <c r="J7616" i="81"/>
  <c r="I7616" i="81"/>
  <c r="H7616" i="81"/>
  <c r="G7616" i="81"/>
  <c r="F7616" i="81"/>
  <c r="E7616" i="81"/>
  <c r="C7616" i="81"/>
  <c r="B7616" i="81"/>
  <c r="A7616" i="81"/>
  <c r="L7615" i="81"/>
  <c r="K7615" i="81"/>
  <c r="J7615" i="81"/>
  <c r="I7615" i="81"/>
  <c r="H7615" i="81"/>
  <c r="G7615" i="81"/>
  <c r="F7615" i="81"/>
  <c r="E7615" i="81"/>
  <c r="C7615" i="81"/>
  <c r="B7615" i="81"/>
  <c r="A7615" i="81"/>
  <c r="L7614" i="81"/>
  <c r="K7614" i="81"/>
  <c r="J7614" i="81"/>
  <c r="I7614" i="81"/>
  <c r="H7614" i="81"/>
  <c r="G7614" i="81"/>
  <c r="F7614" i="81"/>
  <c r="E7614" i="81"/>
  <c r="C7614" i="81"/>
  <c r="B7614" i="81"/>
  <c r="A7614" i="81"/>
  <c r="L7613" i="81"/>
  <c r="K7613" i="81"/>
  <c r="J7613" i="81"/>
  <c r="I7613" i="81"/>
  <c r="H7613" i="81"/>
  <c r="G7613" i="81"/>
  <c r="F7613" i="81"/>
  <c r="E7613" i="81"/>
  <c r="C7613" i="81"/>
  <c r="B7613" i="81"/>
  <c r="A7613" i="81"/>
  <c r="L7612" i="81"/>
  <c r="K7612" i="81"/>
  <c r="J7612" i="81"/>
  <c r="I7612" i="81"/>
  <c r="H7612" i="81"/>
  <c r="G7612" i="81"/>
  <c r="F7612" i="81"/>
  <c r="E7612" i="81"/>
  <c r="C7612" i="81"/>
  <c r="B7612" i="81"/>
  <c r="A7612" i="81"/>
  <c r="L7611" i="81"/>
  <c r="K7611" i="81"/>
  <c r="J7611" i="81"/>
  <c r="I7611" i="81"/>
  <c r="H7611" i="81"/>
  <c r="G7611" i="81"/>
  <c r="F7611" i="81"/>
  <c r="E7611" i="81"/>
  <c r="C7611" i="81"/>
  <c r="B7611" i="81"/>
  <c r="A7611" i="81"/>
  <c r="L7610" i="81"/>
  <c r="K7610" i="81"/>
  <c r="J7610" i="81"/>
  <c r="I7610" i="81"/>
  <c r="H7610" i="81"/>
  <c r="G7610" i="81"/>
  <c r="F7610" i="81"/>
  <c r="E7610" i="81"/>
  <c r="C7610" i="81"/>
  <c r="B7610" i="81"/>
  <c r="A7610" i="81"/>
  <c r="L7609" i="81"/>
  <c r="K7609" i="81"/>
  <c r="J7609" i="81"/>
  <c r="I7609" i="81"/>
  <c r="H7609" i="81"/>
  <c r="G7609" i="81"/>
  <c r="F7609" i="81"/>
  <c r="E7609" i="81"/>
  <c r="C7609" i="81"/>
  <c r="B7609" i="81"/>
  <c r="A7609" i="81"/>
  <c r="L7608" i="81"/>
  <c r="K7608" i="81"/>
  <c r="J7608" i="81"/>
  <c r="I7608" i="81"/>
  <c r="H7608" i="81"/>
  <c r="G7608" i="81"/>
  <c r="F7608" i="81"/>
  <c r="E7608" i="81"/>
  <c r="C7608" i="81"/>
  <c r="B7608" i="81"/>
  <c r="A7608" i="81"/>
  <c r="L7607" i="81"/>
  <c r="K7607" i="81"/>
  <c r="J7607" i="81"/>
  <c r="I7607" i="81"/>
  <c r="H7607" i="81"/>
  <c r="G7607" i="81"/>
  <c r="F7607" i="81"/>
  <c r="E7607" i="81"/>
  <c r="C7607" i="81"/>
  <c r="B7607" i="81"/>
  <c r="A7607" i="81"/>
  <c r="L7606" i="81"/>
  <c r="K7606" i="81"/>
  <c r="J7606" i="81"/>
  <c r="I7606" i="81"/>
  <c r="H7606" i="81"/>
  <c r="G7606" i="81"/>
  <c r="F7606" i="81"/>
  <c r="E7606" i="81"/>
  <c r="C7606" i="81"/>
  <c r="B7606" i="81"/>
  <c r="A7606" i="81"/>
  <c r="L7605" i="81"/>
  <c r="K7605" i="81"/>
  <c r="J7605" i="81"/>
  <c r="I7605" i="81"/>
  <c r="H7605" i="81"/>
  <c r="G7605" i="81"/>
  <c r="F7605" i="81"/>
  <c r="E7605" i="81"/>
  <c r="C7605" i="81"/>
  <c r="B7605" i="81"/>
  <c r="A7605" i="81"/>
  <c r="L7604" i="81"/>
  <c r="K7604" i="81"/>
  <c r="J7604" i="81"/>
  <c r="I7604" i="81"/>
  <c r="H7604" i="81"/>
  <c r="G7604" i="81"/>
  <c r="F7604" i="81"/>
  <c r="E7604" i="81"/>
  <c r="C7604" i="81"/>
  <c r="B7604" i="81"/>
  <c r="A7604" i="81"/>
  <c r="L7603" i="81"/>
  <c r="K7603" i="81"/>
  <c r="J7603" i="81"/>
  <c r="I7603" i="81"/>
  <c r="H7603" i="81"/>
  <c r="G7603" i="81"/>
  <c r="F7603" i="81"/>
  <c r="E7603" i="81"/>
  <c r="C7603" i="81"/>
  <c r="B7603" i="81"/>
  <c r="A7603" i="81"/>
  <c r="L7602" i="81"/>
  <c r="K7602" i="81"/>
  <c r="J7602" i="81"/>
  <c r="I7602" i="81"/>
  <c r="H7602" i="81"/>
  <c r="G7602" i="81"/>
  <c r="F7602" i="81"/>
  <c r="E7602" i="81"/>
  <c r="C7602" i="81"/>
  <c r="B7602" i="81"/>
  <c r="A7602" i="81"/>
  <c r="L7601" i="81"/>
  <c r="K7601" i="81"/>
  <c r="J7601" i="81"/>
  <c r="I7601" i="81"/>
  <c r="H7601" i="81"/>
  <c r="G7601" i="81"/>
  <c r="F7601" i="81"/>
  <c r="E7601" i="81"/>
  <c r="C7601" i="81"/>
  <c r="B7601" i="81"/>
  <c r="A7601" i="81"/>
  <c r="L7600" i="81"/>
  <c r="K7600" i="81"/>
  <c r="J7600" i="81"/>
  <c r="I7600" i="81"/>
  <c r="H7600" i="81"/>
  <c r="G7600" i="81"/>
  <c r="F7600" i="81"/>
  <c r="E7600" i="81"/>
  <c r="C7600" i="81"/>
  <c r="B7600" i="81"/>
  <c r="A7600" i="81"/>
  <c r="L7599" i="81"/>
  <c r="K7599" i="81"/>
  <c r="J7599" i="81"/>
  <c r="I7599" i="81"/>
  <c r="H7599" i="81"/>
  <c r="G7599" i="81"/>
  <c r="F7599" i="81"/>
  <c r="E7599" i="81"/>
  <c r="C7599" i="81"/>
  <c r="B7599" i="81"/>
  <c r="A7599" i="81"/>
  <c r="L7598" i="81"/>
  <c r="K7598" i="81"/>
  <c r="J7598" i="81"/>
  <c r="I7598" i="81"/>
  <c r="H7598" i="81"/>
  <c r="G7598" i="81"/>
  <c r="F7598" i="81"/>
  <c r="E7598" i="81"/>
  <c r="C7598" i="81"/>
  <c r="B7598" i="81"/>
  <c r="A7598" i="81"/>
  <c r="L7597" i="81"/>
  <c r="K7597" i="81"/>
  <c r="J7597" i="81"/>
  <c r="I7597" i="81"/>
  <c r="H7597" i="81"/>
  <c r="G7597" i="81"/>
  <c r="F7597" i="81"/>
  <c r="E7597" i="81"/>
  <c r="C7597" i="81"/>
  <c r="B7597" i="81"/>
  <c r="A7597" i="81"/>
  <c r="L7596" i="81"/>
  <c r="K7596" i="81"/>
  <c r="J7596" i="81"/>
  <c r="I7596" i="81"/>
  <c r="H7596" i="81"/>
  <c r="G7596" i="81"/>
  <c r="F7596" i="81"/>
  <c r="E7596" i="81"/>
  <c r="C7596" i="81"/>
  <c r="B7596" i="81"/>
  <c r="A7596" i="81"/>
  <c r="L7595" i="81"/>
  <c r="K7595" i="81"/>
  <c r="J7595" i="81"/>
  <c r="I7595" i="81"/>
  <c r="H7595" i="81"/>
  <c r="G7595" i="81"/>
  <c r="F7595" i="81"/>
  <c r="E7595" i="81"/>
  <c r="C7595" i="81"/>
  <c r="B7595" i="81"/>
  <c r="A7595" i="81"/>
  <c r="L7594" i="81"/>
  <c r="K7594" i="81"/>
  <c r="J7594" i="81"/>
  <c r="I7594" i="81"/>
  <c r="H7594" i="81"/>
  <c r="G7594" i="81"/>
  <c r="F7594" i="81"/>
  <c r="E7594" i="81"/>
  <c r="C7594" i="81"/>
  <c r="B7594" i="81"/>
  <c r="A7594" i="81"/>
  <c r="L7593" i="81"/>
  <c r="K7593" i="81"/>
  <c r="J7593" i="81"/>
  <c r="I7593" i="81"/>
  <c r="H7593" i="81"/>
  <c r="G7593" i="81"/>
  <c r="F7593" i="81"/>
  <c r="E7593" i="81"/>
  <c r="C7593" i="81"/>
  <c r="B7593" i="81"/>
  <c r="A7593" i="81"/>
  <c r="L7592" i="81"/>
  <c r="K7592" i="81"/>
  <c r="J7592" i="81"/>
  <c r="I7592" i="81"/>
  <c r="H7592" i="81"/>
  <c r="G7592" i="81"/>
  <c r="F7592" i="81"/>
  <c r="E7592" i="81"/>
  <c r="C7592" i="81"/>
  <c r="B7592" i="81"/>
  <c r="A7592" i="81"/>
  <c r="L7591" i="81"/>
  <c r="K7591" i="81"/>
  <c r="J7591" i="81"/>
  <c r="I7591" i="81"/>
  <c r="H7591" i="81"/>
  <c r="G7591" i="81"/>
  <c r="F7591" i="81"/>
  <c r="E7591" i="81"/>
  <c r="C7591" i="81"/>
  <c r="B7591" i="81"/>
  <c r="A7591" i="81"/>
  <c r="L7590" i="81"/>
  <c r="K7590" i="81"/>
  <c r="J7590" i="81"/>
  <c r="I7590" i="81"/>
  <c r="H7590" i="81"/>
  <c r="G7590" i="81"/>
  <c r="F7590" i="81"/>
  <c r="E7590" i="81"/>
  <c r="C7590" i="81"/>
  <c r="B7590" i="81"/>
  <c r="A7590" i="81"/>
  <c r="L7589" i="81"/>
  <c r="K7589" i="81"/>
  <c r="J7589" i="81"/>
  <c r="I7589" i="81"/>
  <c r="H7589" i="81"/>
  <c r="G7589" i="81"/>
  <c r="F7589" i="81"/>
  <c r="E7589" i="81"/>
  <c r="C7589" i="81"/>
  <c r="B7589" i="81"/>
  <c r="A7589" i="81"/>
  <c r="L7588" i="81"/>
  <c r="K7588" i="81"/>
  <c r="J7588" i="81"/>
  <c r="I7588" i="81"/>
  <c r="H7588" i="81"/>
  <c r="G7588" i="81"/>
  <c r="F7588" i="81"/>
  <c r="E7588" i="81"/>
  <c r="C7588" i="81"/>
  <c r="B7588" i="81"/>
  <c r="A7588" i="81"/>
  <c r="L7587" i="81"/>
  <c r="K7587" i="81"/>
  <c r="J7587" i="81"/>
  <c r="I7587" i="81"/>
  <c r="H7587" i="81"/>
  <c r="G7587" i="81"/>
  <c r="F7587" i="81"/>
  <c r="E7587" i="81"/>
  <c r="C7587" i="81"/>
  <c r="B7587" i="81"/>
  <c r="A7587" i="81"/>
  <c r="L7586" i="81"/>
  <c r="K7586" i="81"/>
  <c r="J7586" i="81"/>
  <c r="I7586" i="81"/>
  <c r="H7586" i="81"/>
  <c r="G7586" i="81"/>
  <c r="F7586" i="81"/>
  <c r="E7586" i="81"/>
  <c r="C7586" i="81"/>
  <c r="B7586" i="81"/>
  <c r="A7586" i="81"/>
  <c r="L7585" i="81"/>
  <c r="K7585" i="81"/>
  <c r="J7585" i="81"/>
  <c r="I7585" i="81"/>
  <c r="H7585" i="81"/>
  <c r="G7585" i="81"/>
  <c r="F7585" i="81"/>
  <c r="E7585" i="81"/>
  <c r="C7585" i="81"/>
  <c r="B7585" i="81"/>
  <c r="A7585" i="81"/>
  <c r="L7584" i="81"/>
  <c r="K7584" i="81"/>
  <c r="J7584" i="81"/>
  <c r="I7584" i="81"/>
  <c r="H7584" i="81"/>
  <c r="G7584" i="81"/>
  <c r="F7584" i="81"/>
  <c r="E7584" i="81"/>
  <c r="C7584" i="81"/>
  <c r="B7584" i="81"/>
  <c r="A7584" i="81"/>
  <c r="L7583" i="81"/>
  <c r="K7583" i="81"/>
  <c r="J7583" i="81"/>
  <c r="I7583" i="81"/>
  <c r="H7583" i="81"/>
  <c r="G7583" i="81"/>
  <c r="F7583" i="81"/>
  <c r="E7583" i="81"/>
  <c r="C7583" i="81"/>
  <c r="B7583" i="81"/>
  <c r="A7583" i="81"/>
  <c r="L7582" i="81"/>
  <c r="K7582" i="81"/>
  <c r="J7582" i="81"/>
  <c r="I7582" i="81"/>
  <c r="H7582" i="81"/>
  <c r="G7582" i="81"/>
  <c r="F7582" i="81"/>
  <c r="E7582" i="81"/>
  <c r="C7582" i="81"/>
  <c r="B7582" i="81"/>
  <c r="A7582" i="81"/>
  <c r="L7581" i="81"/>
  <c r="K7581" i="81"/>
  <c r="J7581" i="81"/>
  <c r="I7581" i="81"/>
  <c r="H7581" i="81"/>
  <c r="G7581" i="81"/>
  <c r="F7581" i="81"/>
  <c r="E7581" i="81"/>
  <c r="C7581" i="81"/>
  <c r="B7581" i="81"/>
  <c r="A7581" i="81"/>
  <c r="L7580" i="81"/>
  <c r="K7580" i="81"/>
  <c r="J7580" i="81"/>
  <c r="I7580" i="81"/>
  <c r="H7580" i="81"/>
  <c r="G7580" i="81"/>
  <c r="F7580" i="81"/>
  <c r="E7580" i="81"/>
  <c r="C7580" i="81"/>
  <c r="B7580" i="81"/>
  <c r="A7580" i="81"/>
  <c r="L7579" i="81"/>
  <c r="K7579" i="81"/>
  <c r="J7579" i="81"/>
  <c r="I7579" i="81"/>
  <c r="H7579" i="81"/>
  <c r="G7579" i="81"/>
  <c r="F7579" i="81"/>
  <c r="E7579" i="81"/>
  <c r="C7579" i="81"/>
  <c r="B7579" i="81"/>
  <c r="A7579" i="81"/>
  <c r="L7578" i="81"/>
  <c r="K7578" i="81"/>
  <c r="J7578" i="81"/>
  <c r="I7578" i="81"/>
  <c r="H7578" i="81"/>
  <c r="G7578" i="81"/>
  <c r="F7578" i="81"/>
  <c r="E7578" i="81"/>
  <c r="C7578" i="81"/>
  <c r="B7578" i="81"/>
  <c r="A7578" i="81"/>
  <c r="L7577" i="81"/>
  <c r="K7577" i="81"/>
  <c r="J7577" i="81"/>
  <c r="I7577" i="81"/>
  <c r="H7577" i="81"/>
  <c r="G7577" i="81"/>
  <c r="F7577" i="81"/>
  <c r="E7577" i="81"/>
  <c r="C7577" i="81"/>
  <c r="B7577" i="81"/>
  <c r="A7577" i="81"/>
  <c r="L7576" i="81"/>
  <c r="K7576" i="81"/>
  <c r="J7576" i="81"/>
  <c r="I7576" i="81"/>
  <c r="H7576" i="81"/>
  <c r="G7576" i="81"/>
  <c r="F7576" i="81"/>
  <c r="E7576" i="81"/>
  <c r="C7576" i="81"/>
  <c r="B7576" i="81"/>
  <c r="A7576" i="81"/>
  <c r="L7575" i="81"/>
  <c r="K7575" i="81"/>
  <c r="J7575" i="81"/>
  <c r="I7575" i="81"/>
  <c r="H7575" i="81"/>
  <c r="G7575" i="81"/>
  <c r="F7575" i="81"/>
  <c r="E7575" i="81"/>
  <c r="C7575" i="81"/>
  <c r="B7575" i="81"/>
  <c r="A7575" i="81"/>
  <c r="L7574" i="81"/>
  <c r="K7574" i="81"/>
  <c r="J7574" i="81"/>
  <c r="I7574" i="81"/>
  <c r="H7574" i="81"/>
  <c r="G7574" i="81"/>
  <c r="F7574" i="81"/>
  <c r="E7574" i="81"/>
  <c r="C7574" i="81"/>
  <c r="B7574" i="81"/>
  <c r="A7574" i="81"/>
  <c r="L7573" i="81"/>
  <c r="K7573" i="81"/>
  <c r="J7573" i="81"/>
  <c r="I7573" i="81"/>
  <c r="H7573" i="81"/>
  <c r="G7573" i="81"/>
  <c r="F7573" i="81"/>
  <c r="E7573" i="81"/>
  <c r="C7573" i="81"/>
  <c r="B7573" i="81"/>
  <c r="A7573" i="81"/>
  <c r="L7572" i="81"/>
  <c r="K7572" i="81"/>
  <c r="J7572" i="81"/>
  <c r="I7572" i="81"/>
  <c r="H7572" i="81"/>
  <c r="G7572" i="81"/>
  <c r="F7572" i="81"/>
  <c r="E7572" i="81"/>
  <c r="C7572" i="81"/>
  <c r="B7572" i="81"/>
  <c r="A7572" i="81"/>
  <c r="L7571" i="81"/>
  <c r="K7571" i="81"/>
  <c r="J7571" i="81"/>
  <c r="I7571" i="81"/>
  <c r="H7571" i="81"/>
  <c r="G7571" i="81"/>
  <c r="F7571" i="81"/>
  <c r="E7571" i="81"/>
  <c r="C7571" i="81"/>
  <c r="B7571" i="81"/>
  <c r="A7571" i="81"/>
  <c r="L7570" i="81"/>
  <c r="K7570" i="81"/>
  <c r="J7570" i="81"/>
  <c r="I7570" i="81"/>
  <c r="H7570" i="81"/>
  <c r="G7570" i="81"/>
  <c r="F7570" i="81"/>
  <c r="E7570" i="81"/>
  <c r="C7570" i="81"/>
  <c r="B7570" i="81"/>
  <c r="A7570" i="81"/>
  <c r="L7569" i="81"/>
  <c r="K7569" i="81"/>
  <c r="J7569" i="81"/>
  <c r="I7569" i="81"/>
  <c r="H7569" i="81"/>
  <c r="G7569" i="81"/>
  <c r="F7569" i="81"/>
  <c r="E7569" i="81"/>
  <c r="C7569" i="81"/>
  <c r="B7569" i="81"/>
  <c r="A7569" i="81"/>
  <c r="L7568" i="81"/>
  <c r="K7568" i="81"/>
  <c r="J7568" i="81"/>
  <c r="I7568" i="81"/>
  <c r="H7568" i="81"/>
  <c r="G7568" i="81"/>
  <c r="F7568" i="81"/>
  <c r="E7568" i="81"/>
  <c r="C7568" i="81"/>
  <c r="B7568" i="81"/>
  <c r="A7568" i="81"/>
  <c r="L7567" i="81"/>
  <c r="K7567" i="81"/>
  <c r="J7567" i="81"/>
  <c r="I7567" i="81"/>
  <c r="H7567" i="81"/>
  <c r="G7567" i="81"/>
  <c r="F7567" i="81"/>
  <c r="E7567" i="81"/>
  <c r="C7567" i="81"/>
  <c r="B7567" i="81"/>
  <c r="A7567" i="81"/>
  <c r="L7566" i="81"/>
  <c r="K7566" i="81"/>
  <c r="J7566" i="81"/>
  <c r="I7566" i="81"/>
  <c r="H7566" i="81"/>
  <c r="G7566" i="81"/>
  <c r="F7566" i="81"/>
  <c r="E7566" i="81"/>
  <c r="C7566" i="81"/>
  <c r="B7566" i="81"/>
  <c r="A7566" i="81"/>
  <c r="L7565" i="81"/>
  <c r="K7565" i="81"/>
  <c r="J7565" i="81"/>
  <c r="I7565" i="81"/>
  <c r="H7565" i="81"/>
  <c r="G7565" i="81"/>
  <c r="F7565" i="81"/>
  <c r="E7565" i="81"/>
  <c r="C7565" i="81"/>
  <c r="B7565" i="81"/>
  <c r="A7565" i="81"/>
  <c r="L7564" i="81"/>
  <c r="K7564" i="81"/>
  <c r="J7564" i="81"/>
  <c r="I7564" i="81"/>
  <c r="H7564" i="81"/>
  <c r="G7564" i="81"/>
  <c r="F7564" i="81"/>
  <c r="E7564" i="81"/>
  <c r="C7564" i="81"/>
  <c r="B7564" i="81"/>
  <c r="A7564" i="81"/>
  <c r="L7563" i="81"/>
  <c r="K7563" i="81"/>
  <c r="J7563" i="81"/>
  <c r="I7563" i="81"/>
  <c r="H7563" i="81"/>
  <c r="G7563" i="81"/>
  <c r="F7563" i="81"/>
  <c r="E7563" i="81"/>
  <c r="C7563" i="81"/>
  <c r="B7563" i="81"/>
  <c r="A7563" i="81"/>
  <c r="L7562" i="81"/>
  <c r="K7562" i="81"/>
  <c r="J7562" i="81"/>
  <c r="I7562" i="81"/>
  <c r="H7562" i="81"/>
  <c r="G7562" i="81"/>
  <c r="F7562" i="81"/>
  <c r="E7562" i="81"/>
  <c r="C7562" i="81"/>
  <c r="B7562" i="81"/>
  <c r="A7562" i="81"/>
  <c r="L7561" i="81"/>
  <c r="K7561" i="81"/>
  <c r="J7561" i="81"/>
  <c r="I7561" i="81"/>
  <c r="H7561" i="81"/>
  <c r="G7561" i="81"/>
  <c r="F7561" i="81"/>
  <c r="E7561" i="81"/>
  <c r="C7561" i="81"/>
  <c r="B7561" i="81"/>
  <c r="A7561" i="81"/>
  <c r="L7560" i="81"/>
  <c r="K7560" i="81"/>
  <c r="J7560" i="81"/>
  <c r="I7560" i="81"/>
  <c r="H7560" i="81"/>
  <c r="G7560" i="81"/>
  <c r="F7560" i="81"/>
  <c r="E7560" i="81"/>
  <c r="C7560" i="81"/>
  <c r="B7560" i="81"/>
  <c r="A7560" i="81"/>
  <c r="L7559" i="81"/>
  <c r="K7559" i="81"/>
  <c r="J7559" i="81"/>
  <c r="I7559" i="81"/>
  <c r="H7559" i="81"/>
  <c r="G7559" i="81"/>
  <c r="F7559" i="81"/>
  <c r="E7559" i="81"/>
  <c r="C7559" i="81"/>
  <c r="B7559" i="81"/>
  <c r="A7559" i="81"/>
  <c r="L7558" i="81"/>
  <c r="K7558" i="81"/>
  <c r="J7558" i="81"/>
  <c r="I7558" i="81"/>
  <c r="H7558" i="81"/>
  <c r="G7558" i="81"/>
  <c r="F7558" i="81"/>
  <c r="E7558" i="81"/>
  <c r="C7558" i="81"/>
  <c r="B7558" i="81"/>
  <c r="A7558" i="81"/>
  <c r="L7557" i="81"/>
  <c r="K7557" i="81"/>
  <c r="J7557" i="81"/>
  <c r="I7557" i="81"/>
  <c r="H7557" i="81"/>
  <c r="G7557" i="81"/>
  <c r="F7557" i="81"/>
  <c r="E7557" i="81"/>
  <c r="C7557" i="81"/>
  <c r="B7557" i="81"/>
  <c r="A7557" i="81"/>
  <c r="L7556" i="81"/>
  <c r="K7556" i="81"/>
  <c r="J7556" i="81"/>
  <c r="I7556" i="81"/>
  <c r="H7556" i="81"/>
  <c r="G7556" i="81"/>
  <c r="F7556" i="81"/>
  <c r="E7556" i="81"/>
  <c r="C7556" i="81"/>
  <c r="B7556" i="81"/>
  <c r="A7556" i="81"/>
  <c r="L7555" i="81"/>
  <c r="K7555" i="81"/>
  <c r="J7555" i="81"/>
  <c r="I7555" i="81"/>
  <c r="H7555" i="81"/>
  <c r="G7555" i="81"/>
  <c r="F7555" i="81"/>
  <c r="E7555" i="81"/>
  <c r="C7555" i="81"/>
  <c r="B7555" i="81"/>
  <c r="A7555" i="81"/>
  <c r="L7554" i="81"/>
  <c r="K7554" i="81"/>
  <c r="J7554" i="81"/>
  <c r="I7554" i="81"/>
  <c r="H7554" i="81"/>
  <c r="G7554" i="81"/>
  <c r="F7554" i="81"/>
  <c r="E7554" i="81"/>
  <c r="C7554" i="81"/>
  <c r="B7554" i="81"/>
  <c r="A7554" i="81"/>
  <c r="L7553" i="81"/>
  <c r="K7553" i="81"/>
  <c r="J7553" i="81"/>
  <c r="I7553" i="81"/>
  <c r="H7553" i="81"/>
  <c r="G7553" i="81"/>
  <c r="F7553" i="81"/>
  <c r="E7553" i="81"/>
  <c r="C7553" i="81"/>
  <c r="B7553" i="81"/>
  <c r="A7553" i="81"/>
  <c r="L7552" i="81"/>
  <c r="K7552" i="81"/>
  <c r="J7552" i="81"/>
  <c r="I7552" i="81"/>
  <c r="H7552" i="81"/>
  <c r="G7552" i="81"/>
  <c r="F7552" i="81"/>
  <c r="E7552" i="81"/>
  <c r="C7552" i="81"/>
  <c r="B7552" i="81"/>
  <c r="A7552" i="81"/>
  <c r="L7551" i="81"/>
  <c r="K7551" i="81"/>
  <c r="J7551" i="81"/>
  <c r="I7551" i="81"/>
  <c r="H7551" i="81"/>
  <c r="G7551" i="81"/>
  <c r="F7551" i="81"/>
  <c r="E7551" i="81"/>
  <c r="C7551" i="81"/>
  <c r="B7551" i="81"/>
  <c r="A7551" i="81"/>
  <c r="L7550" i="81"/>
  <c r="K7550" i="81"/>
  <c r="J7550" i="81"/>
  <c r="I7550" i="81"/>
  <c r="H7550" i="81"/>
  <c r="G7550" i="81"/>
  <c r="F7550" i="81"/>
  <c r="E7550" i="81"/>
  <c r="C7550" i="81"/>
  <c r="B7550" i="81"/>
  <c r="A7550" i="81"/>
  <c r="L7549" i="81"/>
  <c r="K7549" i="81"/>
  <c r="J7549" i="81"/>
  <c r="I7549" i="81"/>
  <c r="H7549" i="81"/>
  <c r="G7549" i="81"/>
  <c r="F7549" i="81"/>
  <c r="E7549" i="81"/>
  <c r="C7549" i="81"/>
  <c r="B7549" i="81"/>
  <c r="A7549" i="81"/>
  <c r="L7548" i="81"/>
  <c r="K7548" i="81"/>
  <c r="J7548" i="81"/>
  <c r="I7548" i="81"/>
  <c r="H7548" i="81"/>
  <c r="G7548" i="81"/>
  <c r="F7548" i="81"/>
  <c r="E7548" i="81"/>
  <c r="C7548" i="81"/>
  <c r="B7548" i="81"/>
  <c r="A7548" i="81"/>
  <c r="L7547" i="81"/>
  <c r="K7547" i="81"/>
  <c r="J7547" i="81"/>
  <c r="I7547" i="81"/>
  <c r="H7547" i="81"/>
  <c r="G7547" i="81"/>
  <c r="F7547" i="81"/>
  <c r="E7547" i="81"/>
  <c r="C7547" i="81"/>
  <c r="B7547" i="81"/>
  <c r="A7547" i="81"/>
  <c r="L7546" i="81"/>
  <c r="K7546" i="81"/>
  <c r="J7546" i="81"/>
  <c r="I7546" i="81"/>
  <c r="H7546" i="81"/>
  <c r="G7546" i="81"/>
  <c r="F7546" i="81"/>
  <c r="E7546" i="81"/>
  <c r="C7546" i="81"/>
  <c r="B7546" i="81"/>
  <c r="A7546" i="81"/>
  <c r="L7545" i="81"/>
  <c r="K7545" i="81"/>
  <c r="J7545" i="81"/>
  <c r="I7545" i="81"/>
  <c r="H7545" i="81"/>
  <c r="G7545" i="81"/>
  <c r="F7545" i="81"/>
  <c r="E7545" i="81"/>
  <c r="C7545" i="81"/>
  <c r="B7545" i="81"/>
  <c r="A7545" i="81"/>
  <c r="L7544" i="81"/>
  <c r="K7544" i="81"/>
  <c r="J7544" i="81"/>
  <c r="I7544" i="81"/>
  <c r="H7544" i="81"/>
  <c r="G7544" i="81"/>
  <c r="F7544" i="81"/>
  <c r="E7544" i="81"/>
  <c r="C7544" i="81"/>
  <c r="B7544" i="81"/>
  <c r="A7544" i="81"/>
  <c r="L7543" i="81"/>
  <c r="K7543" i="81"/>
  <c r="J7543" i="81"/>
  <c r="I7543" i="81"/>
  <c r="H7543" i="81"/>
  <c r="G7543" i="81"/>
  <c r="F7543" i="81"/>
  <c r="E7543" i="81"/>
  <c r="C7543" i="81"/>
  <c r="B7543" i="81"/>
  <c r="A7543" i="81"/>
  <c r="L7542" i="81"/>
  <c r="K7542" i="81"/>
  <c r="J7542" i="81"/>
  <c r="I7542" i="81"/>
  <c r="H7542" i="81"/>
  <c r="G7542" i="81"/>
  <c r="F7542" i="81"/>
  <c r="E7542" i="81"/>
  <c r="C7542" i="81"/>
  <c r="B7542" i="81"/>
  <c r="A7542" i="81"/>
  <c r="L7541" i="81"/>
  <c r="K7541" i="81"/>
  <c r="J7541" i="81"/>
  <c r="I7541" i="81"/>
  <c r="H7541" i="81"/>
  <c r="G7541" i="81"/>
  <c r="F7541" i="81"/>
  <c r="E7541" i="81"/>
  <c r="C7541" i="81"/>
  <c r="B7541" i="81"/>
  <c r="A7541" i="81"/>
  <c r="L7540" i="81"/>
  <c r="K7540" i="81"/>
  <c r="J7540" i="81"/>
  <c r="I7540" i="81"/>
  <c r="H7540" i="81"/>
  <c r="G7540" i="81"/>
  <c r="F7540" i="81"/>
  <c r="E7540" i="81"/>
  <c r="C7540" i="81"/>
  <c r="B7540" i="81"/>
  <c r="A7540" i="81"/>
  <c r="L7539" i="81"/>
  <c r="K7539" i="81"/>
  <c r="J7539" i="81"/>
  <c r="I7539" i="81"/>
  <c r="H7539" i="81"/>
  <c r="G7539" i="81"/>
  <c r="F7539" i="81"/>
  <c r="E7539" i="81"/>
  <c r="C7539" i="81"/>
  <c r="B7539" i="81"/>
  <c r="A7539" i="81"/>
  <c r="L7538" i="81"/>
  <c r="K7538" i="81"/>
  <c r="J7538" i="81"/>
  <c r="I7538" i="81"/>
  <c r="H7538" i="81"/>
  <c r="G7538" i="81"/>
  <c r="F7538" i="81"/>
  <c r="E7538" i="81"/>
  <c r="C7538" i="81"/>
  <c r="B7538" i="81"/>
  <c r="A7538" i="81"/>
  <c r="L7537" i="81"/>
  <c r="K7537" i="81"/>
  <c r="J7537" i="81"/>
  <c r="I7537" i="81"/>
  <c r="H7537" i="81"/>
  <c r="G7537" i="81"/>
  <c r="F7537" i="81"/>
  <c r="E7537" i="81"/>
  <c r="C7537" i="81"/>
  <c r="B7537" i="81"/>
  <c r="A7537" i="81"/>
  <c r="L7536" i="81"/>
  <c r="K7536" i="81"/>
  <c r="J7536" i="81"/>
  <c r="I7536" i="81"/>
  <c r="H7536" i="81"/>
  <c r="G7536" i="81"/>
  <c r="F7536" i="81"/>
  <c r="E7536" i="81"/>
  <c r="C7536" i="81"/>
  <c r="B7536" i="81"/>
  <c r="A7536" i="81"/>
  <c r="L7535" i="81"/>
  <c r="K7535" i="81"/>
  <c r="J7535" i="81"/>
  <c r="I7535" i="81"/>
  <c r="H7535" i="81"/>
  <c r="G7535" i="81"/>
  <c r="F7535" i="81"/>
  <c r="E7535" i="81"/>
  <c r="C7535" i="81"/>
  <c r="B7535" i="81"/>
  <c r="A7535" i="81"/>
  <c r="L7534" i="81"/>
  <c r="K7534" i="81"/>
  <c r="J7534" i="81"/>
  <c r="I7534" i="81"/>
  <c r="H7534" i="81"/>
  <c r="G7534" i="81"/>
  <c r="F7534" i="81"/>
  <c r="E7534" i="81"/>
  <c r="C7534" i="81"/>
  <c r="B7534" i="81"/>
  <c r="A7534" i="81"/>
  <c r="L7533" i="81"/>
  <c r="K7533" i="81"/>
  <c r="J7533" i="81"/>
  <c r="I7533" i="81"/>
  <c r="H7533" i="81"/>
  <c r="G7533" i="81"/>
  <c r="F7533" i="81"/>
  <c r="E7533" i="81"/>
  <c r="C7533" i="81"/>
  <c r="B7533" i="81"/>
  <c r="A7533" i="81"/>
  <c r="L7532" i="81"/>
  <c r="K7532" i="81"/>
  <c r="J7532" i="81"/>
  <c r="I7532" i="81"/>
  <c r="H7532" i="81"/>
  <c r="G7532" i="81"/>
  <c r="F7532" i="81"/>
  <c r="E7532" i="81"/>
  <c r="C7532" i="81"/>
  <c r="B7532" i="81"/>
  <c r="A7532" i="81"/>
  <c r="L7531" i="81"/>
  <c r="K7531" i="81"/>
  <c r="J7531" i="81"/>
  <c r="I7531" i="81"/>
  <c r="H7531" i="81"/>
  <c r="G7531" i="81"/>
  <c r="F7531" i="81"/>
  <c r="E7531" i="81"/>
  <c r="C7531" i="81"/>
  <c r="B7531" i="81"/>
  <c r="A7531" i="81"/>
  <c r="L7530" i="81"/>
  <c r="K7530" i="81"/>
  <c r="J7530" i="81"/>
  <c r="I7530" i="81"/>
  <c r="H7530" i="81"/>
  <c r="G7530" i="81"/>
  <c r="F7530" i="81"/>
  <c r="E7530" i="81"/>
  <c r="C7530" i="81"/>
  <c r="B7530" i="81"/>
  <c r="A7530" i="81"/>
  <c r="L7529" i="81"/>
  <c r="K7529" i="81"/>
  <c r="J7529" i="81"/>
  <c r="I7529" i="81"/>
  <c r="H7529" i="81"/>
  <c r="G7529" i="81"/>
  <c r="F7529" i="81"/>
  <c r="E7529" i="81"/>
  <c r="C7529" i="81"/>
  <c r="B7529" i="81"/>
  <c r="A7529" i="81"/>
  <c r="L7528" i="81"/>
  <c r="K7528" i="81"/>
  <c r="J7528" i="81"/>
  <c r="I7528" i="81"/>
  <c r="H7528" i="81"/>
  <c r="G7528" i="81"/>
  <c r="F7528" i="81"/>
  <c r="E7528" i="81"/>
  <c r="C7528" i="81"/>
  <c r="B7528" i="81"/>
  <c r="A7528" i="81"/>
  <c r="L7527" i="81"/>
  <c r="K7527" i="81"/>
  <c r="J7527" i="81"/>
  <c r="I7527" i="81"/>
  <c r="H7527" i="81"/>
  <c r="G7527" i="81"/>
  <c r="F7527" i="81"/>
  <c r="E7527" i="81"/>
  <c r="C7527" i="81"/>
  <c r="B7527" i="81"/>
  <c r="A7527" i="81"/>
  <c r="L7526" i="81"/>
  <c r="K7526" i="81"/>
  <c r="J7526" i="81"/>
  <c r="I7526" i="81"/>
  <c r="H7526" i="81"/>
  <c r="G7526" i="81"/>
  <c r="F7526" i="81"/>
  <c r="E7526" i="81"/>
  <c r="C7526" i="81"/>
  <c r="B7526" i="81"/>
  <c r="A7526" i="81"/>
  <c r="L7525" i="81"/>
  <c r="K7525" i="81"/>
  <c r="J7525" i="81"/>
  <c r="I7525" i="81"/>
  <c r="H7525" i="81"/>
  <c r="G7525" i="81"/>
  <c r="F7525" i="81"/>
  <c r="E7525" i="81"/>
  <c r="C7525" i="81"/>
  <c r="B7525" i="81"/>
  <c r="A7525" i="81"/>
  <c r="L7524" i="81"/>
  <c r="K7524" i="81"/>
  <c r="J7524" i="81"/>
  <c r="I7524" i="81"/>
  <c r="H7524" i="81"/>
  <c r="G7524" i="81"/>
  <c r="F7524" i="81"/>
  <c r="E7524" i="81"/>
  <c r="C7524" i="81"/>
  <c r="B7524" i="81"/>
  <c r="A7524" i="81"/>
  <c r="L7523" i="81"/>
  <c r="K7523" i="81"/>
  <c r="J7523" i="81"/>
  <c r="I7523" i="81"/>
  <c r="H7523" i="81"/>
  <c r="G7523" i="81"/>
  <c r="F7523" i="81"/>
  <c r="E7523" i="81"/>
  <c r="C7523" i="81"/>
  <c r="B7523" i="81"/>
  <c r="A7523" i="81"/>
  <c r="L7522" i="81"/>
  <c r="K7522" i="81"/>
  <c r="J7522" i="81"/>
  <c r="I7522" i="81"/>
  <c r="H7522" i="81"/>
  <c r="G7522" i="81"/>
  <c r="F7522" i="81"/>
  <c r="E7522" i="81"/>
  <c r="C7522" i="81"/>
  <c r="B7522" i="81"/>
  <c r="A7522" i="81"/>
  <c r="L7521" i="81"/>
  <c r="K7521" i="81"/>
  <c r="J7521" i="81"/>
  <c r="I7521" i="81"/>
  <c r="H7521" i="81"/>
  <c r="G7521" i="81"/>
  <c r="F7521" i="81"/>
  <c r="E7521" i="81"/>
  <c r="C7521" i="81"/>
  <c r="B7521" i="81"/>
  <c r="A7521" i="81"/>
  <c r="L7520" i="81"/>
  <c r="K7520" i="81"/>
  <c r="J7520" i="81"/>
  <c r="I7520" i="81"/>
  <c r="H7520" i="81"/>
  <c r="G7520" i="81"/>
  <c r="F7520" i="81"/>
  <c r="E7520" i="81"/>
  <c r="C7520" i="81"/>
  <c r="B7520" i="81"/>
  <c r="A7520" i="81"/>
  <c r="L7519" i="81"/>
  <c r="K7519" i="81"/>
  <c r="J7519" i="81"/>
  <c r="I7519" i="81"/>
  <c r="H7519" i="81"/>
  <c r="G7519" i="81"/>
  <c r="F7519" i="81"/>
  <c r="E7519" i="81"/>
  <c r="C7519" i="81"/>
  <c r="B7519" i="81"/>
  <c r="A7519" i="81"/>
  <c r="L7518" i="81"/>
  <c r="K7518" i="81"/>
  <c r="J7518" i="81"/>
  <c r="I7518" i="81"/>
  <c r="H7518" i="81"/>
  <c r="G7518" i="81"/>
  <c r="F7518" i="81"/>
  <c r="E7518" i="81"/>
  <c r="C7518" i="81"/>
  <c r="B7518" i="81"/>
  <c r="A7518" i="81"/>
  <c r="L7517" i="81"/>
  <c r="K7517" i="81"/>
  <c r="J7517" i="81"/>
  <c r="I7517" i="81"/>
  <c r="H7517" i="81"/>
  <c r="G7517" i="81"/>
  <c r="F7517" i="81"/>
  <c r="E7517" i="81"/>
  <c r="C7517" i="81"/>
  <c r="B7517" i="81"/>
  <c r="A7517" i="81"/>
  <c r="L7516" i="81"/>
  <c r="K7516" i="81"/>
  <c r="J7516" i="81"/>
  <c r="I7516" i="81"/>
  <c r="H7516" i="81"/>
  <c r="G7516" i="81"/>
  <c r="F7516" i="81"/>
  <c r="E7516" i="81"/>
  <c r="C7516" i="81"/>
  <c r="B7516" i="81"/>
  <c r="A7516" i="81"/>
  <c r="L7515" i="81"/>
  <c r="K7515" i="81"/>
  <c r="J7515" i="81"/>
  <c r="I7515" i="81"/>
  <c r="H7515" i="81"/>
  <c r="G7515" i="81"/>
  <c r="F7515" i="81"/>
  <c r="E7515" i="81"/>
  <c r="C7515" i="81"/>
  <c r="B7515" i="81"/>
  <c r="A7515" i="81"/>
  <c r="L7514" i="81"/>
  <c r="K7514" i="81"/>
  <c r="J7514" i="81"/>
  <c r="I7514" i="81"/>
  <c r="H7514" i="81"/>
  <c r="G7514" i="81"/>
  <c r="F7514" i="81"/>
  <c r="E7514" i="81"/>
  <c r="C7514" i="81"/>
  <c r="B7514" i="81"/>
  <c r="A7514" i="81"/>
  <c r="L7513" i="81"/>
  <c r="K7513" i="81"/>
  <c r="J7513" i="81"/>
  <c r="I7513" i="81"/>
  <c r="H7513" i="81"/>
  <c r="G7513" i="81"/>
  <c r="F7513" i="81"/>
  <c r="E7513" i="81"/>
  <c r="C7513" i="81"/>
  <c r="B7513" i="81"/>
  <c r="A7513" i="81"/>
  <c r="L7512" i="81"/>
  <c r="K7512" i="81"/>
  <c r="J7512" i="81"/>
  <c r="I7512" i="81"/>
  <c r="H7512" i="81"/>
  <c r="G7512" i="81"/>
  <c r="F7512" i="81"/>
  <c r="E7512" i="81"/>
  <c r="C7512" i="81"/>
  <c r="B7512" i="81"/>
  <c r="A7512" i="81"/>
  <c r="L7511" i="81"/>
  <c r="K7511" i="81"/>
  <c r="J7511" i="81"/>
  <c r="I7511" i="81"/>
  <c r="H7511" i="81"/>
  <c r="G7511" i="81"/>
  <c r="F7511" i="81"/>
  <c r="E7511" i="81"/>
  <c r="C7511" i="81"/>
  <c r="B7511" i="81"/>
  <c r="A7511" i="81"/>
  <c r="L7510" i="81"/>
  <c r="K7510" i="81"/>
  <c r="J7510" i="81"/>
  <c r="I7510" i="81"/>
  <c r="H7510" i="81"/>
  <c r="G7510" i="81"/>
  <c r="F7510" i="81"/>
  <c r="E7510" i="81"/>
  <c r="C7510" i="81"/>
  <c r="B7510" i="81"/>
  <c r="A7510" i="81"/>
  <c r="L7509" i="81"/>
  <c r="K7509" i="81"/>
  <c r="J7509" i="81"/>
  <c r="I7509" i="81"/>
  <c r="H7509" i="81"/>
  <c r="G7509" i="81"/>
  <c r="F7509" i="81"/>
  <c r="E7509" i="81"/>
  <c r="C7509" i="81"/>
  <c r="B7509" i="81"/>
  <c r="A7509" i="81"/>
  <c r="L7508" i="81"/>
  <c r="K7508" i="81"/>
  <c r="J7508" i="81"/>
  <c r="I7508" i="81"/>
  <c r="H7508" i="81"/>
  <c r="G7508" i="81"/>
  <c r="F7508" i="81"/>
  <c r="E7508" i="81"/>
  <c r="C7508" i="81"/>
  <c r="B7508" i="81"/>
  <c r="A7508" i="81"/>
  <c r="L7507" i="81"/>
  <c r="K7507" i="81"/>
  <c r="J7507" i="81"/>
  <c r="I7507" i="81"/>
  <c r="H7507" i="81"/>
  <c r="G7507" i="81"/>
  <c r="F7507" i="81"/>
  <c r="E7507" i="81"/>
  <c r="C7507" i="81"/>
  <c r="B7507" i="81"/>
  <c r="A7507" i="81"/>
  <c r="L7506" i="81"/>
  <c r="K7506" i="81"/>
  <c r="J7506" i="81"/>
  <c r="I7506" i="81"/>
  <c r="H7506" i="81"/>
  <c r="G7506" i="81"/>
  <c r="F7506" i="81"/>
  <c r="E7506" i="81"/>
  <c r="C7506" i="81"/>
  <c r="B7506" i="81"/>
  <c r="A7506" i="81"/>
  <c r="L7505" i="81"/>
  <c r="K7505" i="81"/>
  <c r="J7505" i="81"/>
  <c r="I7505" i="81"/>
  <c r="H7505" i="81"/>
  <c r="G7505" i="81"/>
  <c r="F7505" i="81"/>
  <c r="E7505" i="81"/>
  <c r="C7505" i="81"/>
  <c r="B7505" i="81"/>
  <c r="A7505" i="81"/>
  <c r="L7504" i="81"/>
  <c r="K7504" i="81"/>
  <c r="J7504" i="81"/>
  <c r="I7504" i="81"/>
  <c r="H7504" i="81"/>
  <c r="G7504" i="81"/>
  <c r="F7504" i="81"/>
  <c r="E7504" i="81"/>
  <c r="C7504" i="81"/>
  <c r="B7504" i="81"/>
  <c r="A7504" i="81"/>
  <c r="L7503" i="81"/>
  <c r="K7503" i="81"/>
  <c r="J7503" i="81"/>
  <c r="I7503" i="81"/>
  <c r="H7503" i="81"/>
  <c r="G7503" i="81"/>
  <c r="F7503" i="81"/>
  <c r="E7503" i="81"/>
  <c r="C7503" i="81"/>
  <c r="B7503" i="81"/>
  <c r="A7503" i="81"/>
  <c r="L7502" i="81"/>
  <c r="K7502" i="81"/>
  <c r="J7502" i="81"/>
  <c r="I7502" i="81"/>
  <c r="H7502" i="81"/>
  <c r="G7502" i="81"/>
  <c r="F7502" i="81"/>
  <c r="E7502" i="81"/>
  <c r="C7502" i="81"/>
  <c r="B7502" i="81"/>
  <c r="A7502" i="81"/>
  <c r="L7501" i="81"/>
  <c r="K7501" i="81"/>
  <c r="J7501" i="81"/>
  <c r="I7501" i="81"/>
  <c r="H7501" i="81"/>
  <c r="G7501" i="81"/>
  <c r="F7501" i="81"/>
  <c r="E7501" i="81"/>
  <c r="C7501" i="81"/>
  <c r="B7501" i="81"/>
  <c r="A7501" i="81"/>
  <c r="L7500" i="81"/>
  <c r="K7500" i="81"/>
  <c r="J7500" i="81"/>
  <c r="I7500" i="81"/>
  <c r="H7500" i="81"/>
  <c r="G7500" i="81"/>
  <c r="F7500" i="81"/>
  <c r="E7500" i="81"/>
  <c r="C7500" i="81"/>
  <c r="B7500" i="81"/>
  <c r="A7500" i="81"/>
  <c r="L7499" i="81"/>
  <c r="K7499" i="81"/>
  <c r="J7499" i="81"/>
  <c r="I7499" i="81"/>
  <c r="H7499" i="81"/>
  <c r="G7499" i="81"/>
  <c r="F7499" i="81"/>
  <c r="E7499" i="81"/>
  <c r="C7499" i="81"/>
  <c r="B7499" i="81"/>
  <c r="A7499" i="81"/>
  <c r="L7498" i="81"/>
  <c r="K7498" i="81"/>
  <c r="J7498" i="81"/>
  <c r="I7498" i="81"/>
  <c r="H7498" i="81"/>
  <c r="G7498" i="81"/>
  <c r="F7498" i="81"/>
  <c r="E7498" i="81"/>
  <c r="C7498" i="81"/>
  <c r="B7498" i="81"/>
  <c r="A7498" i="81"/>
  <c r="L7497" i="81"/>
  <c r="K7497" i="81"/>
  <c r="J7497" i="81"/>
  <c r="I7497" i="81"/>
  <c r="H7497" i="81"/>
  <c r="G7497" i="81"/>
  <c r="F7497" i="81"/>
  <c r="E7497" i="81"/>
  <c r="C7497" i="81"/>
  <c r="B7497" i="81"/>
  <c r="A7497" i="81"/>
  <c r="L7496" i="81"/>
  <c r="K7496" i="81"/>
  <c r="J7496" i="81"/>
  <c r="I7496" i="81"/>
  <c r="H7496" i="81"/>
  <c r="G7496" i="81"/>
  <c r="F7496" i="81"/>
  <c r="E7496" i="81"/>
  <c r="C7496" i="81"/>
  <c r="B7496" i="81"/>
  <c r="A7496" i="81"/>
  <c r="L7495" i="81"/>
  <c r="K7495" i="81"/>
  <c r="J7495" i="81"/>
  <c r="I7495" i="81"/>
  <c r="H7495" i="81"/>
  <c r="G7495" i="81"/>
  <c r="F7495" i="81"/>
  <c r="E7495" i="81"/>
  <c r="C7495" i="81"/>
  <c r="B7495" i="81"/>
  <c r="A7495" i="81"/>
  <c r="L7494" i="81"/>
  <c r="K7494" i="81"/>
  <c r="J7494" i="81"/>
  <c r="I7494" i="81"/>
  <c r="H7494" i="81"/>
  <c r="G7494" i="81"/>
  <c r="F7494" i="81"/>
  <c r="E7494" i="81"/>
  <c r="C7494" i="81"/>
  <c r="B7494" i="81"/>
  <c r="A7494" i="81"/>
  <c r="L7493" i="81"/>
  <c r="K7493" i="81"/>
  <c r="J7493" i="81"/>
  <c r="I7493" i="81"/>
  <c r="H7493" i="81"/>
  <c r="G7493" i="81"/>
  <c r="F7493" i="81"/>
  <c r="E7493" i="81"/>
  <c r="C7493" i="81"/>
  <c r="B7493" i="81"/>
  <c r="A7493" i="81"/>
  <c r="L7492" i="81"/>
  <c r="K7492" i="81"/>
  <c r="J7492" i="81"/>
  <c r="I7492" i="81"/>
  <c r="H7492" i="81"/>
  <c r="G7492" i="81"/>
  <c r="F7492" i="81"/>
  <c r="E7492" i="81"/>
  <c r="C7492" i="81"/>
  <c r="B7492" i="81"/>
  <c r="A7492" i="81"/>
  <c r="L7491" i="81"/>
  <c r="K7491" i="81"/>
  <c r="J7491" i="81"/>
  <c r="I7491" i="81"/>
  <c r="H7491" i="81"/>
  <c r="G7491" i="81"/>
  <c r="F7491" i="81"/>
  <c r="E7491" i="81"/>
  <c r="C7491" i="81"/>
  <c r="B7491" i="81"/>
  <c r="A7491" i="81"/>
  <c r="L7490" i="81"/>
  <c r="K7490" i="81"/>
  <c r="J7490" i="81"/>
  <c r="I7490" i="81"/>
  <c r="H7490" i="81"/>
  <c r="G7490" i="81"/>
  <c r="F7490" i="81"/>
  <c r="E7490" i="81"/>
  <c r="C7490" i="81"/>
  <c r="B7490" i="81"/>
  <c r="A7490" i="81"/>
  <c r="L7489" i="81"/>
  <c r="K7489" i="81"/>
  <c r="J7489" i="81"/>
  <c r="I7489" i="81"/>
  <c r="H7489" i="81"/>
  <c r="G7489" i="81"/>
  <c r="F7489" i="81"/>
  <c r="E7489" i="81"/>
  <c r="C7489" i="81"/>
  <c r="B7489" i="81"/>
  <c r="A7489" i="81"/>
  <c r="L7488" i="81"/>
  <c r="K7488" i="81"/>
  <c r="J7488" i="81"/>
  <c r="I7488" i="81"/>
  <c r="H7488" i="81"/>
  <c r="G7488" i="81"/>
  <c r="F7488" i="81"/>
  <c r="E7488" i="81"/>
  <c r="C7488" i="81"/>
  <c r="B7488" i="81"/>
  <c r="A7488" i="81"/>
  <c r="L7487" i="81"/>
  <c r="K7487" i="81"/>
  <c r="J7487" i="81"/>
  <c r="I7487" i="81"/>
  <c r="H7487" i="81"/>
  <c r="G7487" i="81"/>
  <c r="F7487" i="81"/>
  <c r="E7487" i="81"/>
  <c r="C7487" i="81"/>
  <c r="B7487" i="81"/>
  <c r="A7487" i="81"/>
  <c r="L7486" i="81"/>
  <c r="K7486" i="81"/>
  <c r="J7486" i="81"/>
  <c r="I7486" i="81"/>
  <c r="H7486" i="81"/>
  <c r="G7486" i="81"/>
  <c r="F7486" i="81"/>
  <c r="E7486" i="81"/>
  <c r="C7486" i="81"/>
  <c r="B7486" i="81"/>
  <c r="A7486" i="81"/>
  <c r="L7485" i="81"/>
  <c r="K7485" i="81"/>
  <c r="J7485" i="81"/>
  <c r="I7485" i="81"/>
  <c r="H7485" i="81"/>
  <c r="G7485" i="81"/>
  <c r="F7485" i="81"/>
  <c r="E7485" i="81"/>
  <c r="C7485" i="81"/>
  <c r="B7485" i="81"/>
  <c r="A7485" i="81"/>
  <c r="L7484" i="81"/>
  <c r="K7484" i="81"/>
  <c r="J7484" i="81"/>
  <c r="I7484" i="81"/>
  <c r="H7484" i="81"/>
  <c r="G7484" i="81"/>
  <c r="F7484" i="81"/>
  <c r="E7484" i="81"/>
  <c r="C7484" i="81"/>
  <c r="B7484" i="81"/>
  <c r="A7484" i="81"/>
  <c r="L7483" i="81"/>
  <c r="K7483" i="81"/>
  <c r="J7483" i="81"/>
  <c r="I7483" i="81"/>
  <c r="H7483" i="81"/>
  <c r="G7483" i="81"/>
  <c r="F7483" i="81"/>
  <c r="E7483" i="81"/>
  <c r="C7483" i="81"/>
  <c r="B7483" i="81"/>
  <c r="A7483" i="81"/>
  <c r="L7482" i="81"/>
  <c r="K7482" i="81"/>
  <c r="J7482" i="81"/>
  <c r="I7482" i="81"/>
  <c r="H7482" i="81"/>
  <c r="G7482" i="81"/>
  <c r="F7482" i="81"/>
  <c r="E7482" i="81"/>
  <c r="C7482" i="81"/>
  <c r="B7482" i="81"/>
  <c r="A7482" i="81"/>
  <c r="L7481" i="81"/>
  <c r="K7481" i="81"/>
  <c r="J7481" i="81"/>
  <c r="I7481" i="81"/>
  <c r="H7481" i="81"/>
  <c r="G7481" i="81"/>
  <c r="F7481" i="81"/>
  <c r="E7481" i="81"/>
  <c r="C7481" i="81"/>
  <c r="B7481" i="81"/>
  <c r="A7481" i="81"/>
  <c r="L7480" i="81"/>
  <c r="K7480" i="81"/>
  <c r="J7480" i="81"/>
  <c r="I7480" i="81"/>
  <c r="H7480" i="81"/>
  <c r="G7480" i="81"/>
  <c r="F7480" i="81"/>
  <c r="E7480" i="81"/>
  <c r="C7480" i="81"/>
  <c r="B7480" i="81"/>
  <c r="A7480" i="81"/>
  <c r="L7479" i="81"/>
  <c r="K7479" i="81"/>
  <c r="J7479" i="81"/>
  <c r="I7479" i="81"/>
  <c r="H7479" i="81"/>
  <c r="G7479" i="81"/>
  <c r="F7479" i="81"/>
  <c r="E7479" i="81"/>
  <c r="C7479" i="81"/>
  <c r="B7479" i="81"/>
  <c r="A7479" i="81"/>
  <c r="L7478" i="81"/>
  <c r="K7478" i="81"/>
  <c r="J7478" i="81"/>
  <c r="I7478" i="81"/>
  <c r="H7478" i="81"/>
  <c r="G7478" i="81"/>
  <c r="F7478" i="81"/>
  <c r="E7478" i="81"/>
  <c r="C7478" i="81"/>
  <c r="B7478" i="81"/>
  <c r="A7478" i="81"/>
  <c r="L7477" i="81"/>
  <c r="K7477" i="81"/>
  <c r="J7477" i="81"/>
  <c r="I7477" i="81"/>
  <c r="H7477" i="81"/>
  <c r="G7477" i="81"/>
  <c r="F7477" i="81"/>
  <c r="E7477" i="81"/>
  <c r="C7477" i="81"/>
  <c r="B7477" i="81"/>
  <c r="A7477" i="81"/>
  <c r="L7476" i="81"/>
  <c r="K7476" i="81"/>
  <c r="J7476" i="81"/>
  <c r="I7476" i="81"/>
  <c r="H7476" i="81"/>
  <c r="G7476" i="81"/>
  <c r="F7476" i="81"/>
  <c r="E7476" i="81"/>
  <c r="C7476" i="81"/>
  <c r="B7476" i="81"/>
  <c r="A7476" i="81"/>
  <c r="L7475" i="81"/>
  <c r="K7475" i="81"/>
  <c r="J7475" i="81"/>
  <c r="I7475" i="81"/>
  <c r="H7475" i="81"/>
  <c r="G7475" i="81"/>
  <c r="F7475" i="81"/>
  <c r="E7475" i="81"/>
  <c r="C7475" i="81"/>
  <c r="B7475" i="81"/>
  <c r="A7475" i="81"/>
  <c r="L7474" i="81"/>
  <c r="K7474" i="81"/>
  <c r="J7474" i="81"/>
  <c r="I7474" i="81"/>
  <c r="H7474" i="81"/>
  <c r="G7474" i="81"/>
  <c r="F7474" i="81"/>
  <c r="E7474" i="81"/>
  <c r="C7474" i="81"/>
  <c r="B7474" i="81"/>
  <c r="A7474" i="81"/>
  <c r="L7473" i="81"/>
  <c r="K7473" i="81"/>
  <c r="J7473" i="81"/>
  <c r="I7473" i="81"/>
  <c r="H7473" i="81"/>
  <c r="G7473" i="81"/>
  <c r="F7473" i="81"/>
  <c r="E7473" i="81"/>
  <c r="C7473" i="81"/>
  <c r="B7473" i="81"/>
  <c r="A7473" i="81"/>
  <c r="L7472" i="81"/>
  <c r="K7472" i="81"/>
  <c r="J7472" i="81"/>
  <c r="I7472" i="81"/>
  <c r="H7472" i="81"/>
  <c r="G7472" i="81"/>
  <c r="F7472" i="81"/>
  <c r="E7472" i="81"/>
  <c r="C7472" i="81"/>
  <c r="B7472" i="81"/>
  <c r="A7472" i="81"/>
  <c r="L7471" i="81"/>
  <c r="K7471" i="81"/>
  <c r="J7471" i="81"/>
  <c r="I7471" i="81"/>
  <c r="H7471" i="81"/>
  <c r="G7471" i="81"/>
  <c r="F7471" i="81"/>
  <c r="E7471" i="81"/>
  <c r="C7471" i="81"/>
  <c r="B7471" i="81"/>
  <c r="A7471" i="81"/>
  <c r="L7470" i="81"/>
  <c r="K7470" i="81"/>
  <c r="J7470" i="81"/>
  <c r="I7470" i="81"/>
  <c r="H7470" i="81"/>
  <c r="G7470" i="81"/>
  <c r="F7470" i="81"/>
  <c r="E7470" i="81"/>
  <c r="C7470" i="81"/>
  <c r="B7470" i="81"/>
  <c r="A7470" i="81"/>
  <c r="L7469" i="81"/>
  <c r="K7469" i="81"/>
  <c r="J7469" i="81"/>
  <c r="I7469" i="81"/>
  <c r="H7469" i="81"/>
  <c r="G7469" i="81"/>
  <c r="F7469" i="81"/>
  <c r="E7469" i="81"/>
  <c r="C7469" i="81"/>
  <c r="B7469" i="81"/>
  <c r="A7469" i="81"/>
  <c r="L7468" i="81"/>
  <c r="K7468" i="81"/>
  <c r="J7468" i="81"/>
  <c r="I7468" i="81"/>
  <c r="H7468" i="81"/>
  <c r="G7468" i="81"/>
  <c r="F7468" i="81"/>
  <c r="E7468" i="81"/>
  <c r="C7468" i="81"/>
  <c r="B7468" i="81"/>
  <c r="A7468" i="81"/>
  <c r="L7467" i="81"/>
  <c r="K7467" i="81"/>
  <c r="J7467" i="81"/>
  <c r="I7467" i="81"/>
  <c r="H7467" i="81"/>
  <c r="G7467" i="81"/>
  <c r="F7467" i="81"/>
  <c r="E7467" i="81"/>
  <c r="C7467" i="81"/>
  <c r="B7467" i="81"/>
  <c r="A7467" i="81"/>
  <c r="L7466" i="81"/>
  <c r="K7466" i="81"/>
  <c r="J7466" i="81"/>
  <c r="I7466" i="81"/>
  <c r="H7466" i="81"/>
  <c r="G7466" i="81"/>
  <c r="F7466" i="81"/>
  <c r="E7466" i="81"/>
  <c r="C7466" i="81"/>
  <c r="B7466" i="81"/>
  <c r="A7466" i="81"/>
  <c r="L7465" i="81"/>
  <c r="K7465" i="81"/>
  <c r="J7465" i="81"/>
  <c r="I7465" i="81"/>
  <c r="H7465" i="81"/>
  <c r="G7465" i="81"/>
  <c r="F7465" i="81"/>
  <c r="E7465" i="81"/>
  <c r="C7465" i="81"/>
  <c r="B7465" i="81"/>
  <c r="A7465" i="81"/>
  <c r="L7464" i="81"/>
  <c r="K7464" i="81"/>
  <c r="J7464" i="81"/>
  <c r="I7464" i="81"/>
  <c r="H7464" i="81"/>
  <c r="G7464" i="81"/>
  <c r="F7464" i="81"/>
  <c r="E7464" i="81"/>
  <c r="C7464" i="81"/>
  <c r="B7464" i="81"/>
  <c r="A7464" i="81"/>
  <c r="L7463" i="81"/>
  <c r="K7463" i="81"/>
  <c r="J7463" i="81"/>
  <c r="I7463" i="81"/>
  <c r="H7463" i="81"/>
  <c r="G7463" i="81"/>
  <c r="F7463" i="81"/>
  <c r="E7463" i="81"/>
  <c r="C7463" i="81"/>
  <c r="B7463" i="81"/>
  <c r="A7463" i="81"/>
  <c r="L7462" i="81"/>
  <c r="K7462" i="81"/>
  <c r="J7462" i="81"/>
  <c r="I7462" i="81"/>
  <c r="H7462" i="81"/>
  <c r="G7462" i="81"/>
  <c r="F7462" i="81"/>
  <c r="E7462" i="81"/>
  <c r="C7462" i="81"/>
  <c r="B7462" i="81"/>
  <c r="A7462" i="81"/>
  <c r="L7461" i="81"/>
  <c r="K7461" i="81"/>
  <c r="J7461" i="81"/>
  <c r="I7461" i="81"/>
  <c r="H7461" i="81"/>
  <c r="G7461" i="81"/>
  <c r="F7461" i="81"/>
  <c r="E7461" i="81"/>
  <c r="C7461" i="81"/>
  <c r="B7461" i="81"/>
  <c r="A7461" i="81"/>
  <c r="L7460" i="81"/>
  <c r="K7460" i="81"/>
  <c r="J7460" i="81"/>
  <c r="I7460" i="81"/>
  <c r="H7460" i="81"/>
  <c r="G7460" i="81"/>
  <c r="F7460" i="81"/>
  <c r="E7460" i="81"/>
  <c r="C7460" i="81"/>
  <c r="B7460" i="81"/>
  <c r="A7460" i="81"/>
  <c r="L7459" i="81"/>
  <c r="K7459" i="81"/>
  <c r="J7459" i="81"/>
  <c r="I7459" i="81"/>
  <c r="H7459" i="81"/>
  <c r="G7459" i="81"/>
  <c r="F7459" i="81"/>
  <c r="E7459" i="81"/>
  <c r="C7459" i="81"/>
  <c r="B7459" i="81"/>
  <c r="A7459" i="81"/>
  <c r="L7458" i="81"/>
  <c r="K7458" i="81"/>
  <c r="J7458" i="81"/>
  <c r="I7458" i="81"/>
  <c r="H7458" i="81"/>
  <c r="G7458" i="81"/>
  <c r="F7458" i="81"/>
  <c r="E7458" i="81"/>
  <c r="C7458" i="81"/>
  <c r="B7458" i="81"/>
  <c r="A7458" i="81"/>
  <c r="L7457" i="81"/>
  <c r="K7457" i="81"/>
  <c r="J7457" i="81"/>
  <c r="I7457" i="81"/>
  <c r="H7457" i="81"/>
  <c r="G7457" i="81"/>
  <c r="F7457" i="81"/>
  <c r="E7457" i="81"/>
  <c r="C7457" i="81"/>
  <c r="B7457" i="81"/>
  <c r="A7457" i="81"/>
  <c r="L7456" i="81"/>
  <c r="K7456" i="81"/>
  <c r="J7456" i="81"/>
  <c r="I7456" i="81"/>
  <c r="H7456" i="81"/>
  <c r="G7456" i="81"/>
  <c r="F7456" i="81"/>
  <c r="E7456" i="81"/>
  <c r="C7456" i="81"/>
  <c r="B7456" i="81"/>
  <c r="A7456" i="81"/>
  <c r="L7455" i="81"/>
  <c r="K7455" i="81"/>
  <c r="J7455" i="81"/>
  <c r="I7455" i="81"/>
  <c r="H7455" i="81"/>
  <c r="G7455" i="81"/>
  <c r="F7455" i="81"/>
  <c r="E7455" i="81"/>
  <c r="C7455" i="81"/>
  <c r="B7455" i="81"/>
  <c r="A7455" i="81"/>
  <c r="L7454" i="81"/>
  <c r="K7454" i="81"/>
  <c r="J7454" i="81"/>
  <c r="I7454" i="81"/>
  <c r="H7454" i="81"/>
  <c r="G7454" i="81"/>
  <c r="F7454" i="81"/>
  <c r="E7454" i="81"/>
  <c r="C7454" i="81"/>
  <c r="B7454" i="81"/>
  <c r="A7454" i="81"/>
  <c r="L7453" i="81"/>
  <c r="K7453" i="81"/>
  <c r="J7453" i="81"/>
  <c r="I7453" i="81"/>
  <c r="H7453" i="81"/>
  <c r="G7453" i="81"/>
  <c r="F7453" i="81"/>
  <c r="E7453" i="81"/>
  <c r="C7453" i="81"/>
  <c r="B7453" i="81"/>
  <c r="A7453" i="81"/>
  <c r="L7452" i="81"/>
  <c r="K7452" i="81"/>
  <c r="J7452" i="81"/>
  <c r="I7452" i="81"/>
  <c r="H7452" i="81"/>
  <c r="G7452" i="81"/>
  <c r="F7452" i="81"/>
  <c r="E7452" i="81"/>
  <c r="C7452" i="81"/>
  <c r="B7452" i="81"/>
  <c r="A7452" i="81"/>
  <c r="L7451" i="81"/>
  <c r="K7451" i="81"/>
  <c r="J7451" i="81"/>
  <c r="I7451" i="81"/>
  <c r="H7451" i="81"/>
  <c r="G7451" i="81"/>
  <c r="F7451" i="81"/>
  <c r="E7451" i="81"/>
  <c r="C7451" i="81"/>
  <c r="B7451" i="81"/>
  <c r="A7451" i="81"/>
  <c r="L7450" i="81"/>
  <c r="K7450" i="81"/>
  <c r="J7450" i="81"/>
  <c r="I7450" i="81"/>
  <c r="H7450" i="81"/>
  <c r="G7450" i="81"/>
  <c r="F7450" i="81"/>
  <c r="E7450" i="81"/>
  <c r="C7450" i="81"/>
  <c r="B7450" i="81"/>
  <c r="A7450" i="81"/>
  <c r="L7449" i="81"/>
  <c r="K7449" i="81"/>
  <c r="J7449" i="81"/>
  <c r="I7449" i="81"/>
  <c r="H7449" i="81"/>
  <c r="G7449" i="81"/>
  <c r="F7449" i="81"/>
  <c r="E7449" i="81"/>
  <c r="C7449" i="81"/>
  <c r="B7449" i="81"/>
  <c r="A7449" i="81"/>
  <c r="L7448" i="81"/>
  <c r="K7448" i="81"/>
  <c r="J7448" i="81"/>
  <c r="I7448" i="81"/>
  <c r="H7448" i="81"/>
  <c r="G7448" i="81"/>
  <c r="F7448" i="81"/>
  <c r="E7448" i="81"/>
  <c r="C7448" i="81"/>
  <c r="B7448" i="81"/>
  <c r="A7448" i="81"/>
  <c r="L7447" i="81"/>
  <c r="K7447" i="81"/>
  <c r="J7447" i="81"/>
  <c r="I7447" i="81"/>
  <c r="H7447" i="81"/>
  <c r="G7447" i="81"/>
  <c r="F7447" i="81"/>
  <c r="E7447" i="81"/>
  <c r="C7447" i="81"/>
  <c r="B7447" i="81"/>
  <c r="A7447" i="81"/>
  <c r="L7446" i="81"/>
  <c r="K7446" i="81"/>
  <c r="J7446" i="81"/>
  <c r="I7446" i="81"/>
  <c r="H7446" i="81"/>
  <c r="G7446" i="81"/>
  <c r="F7446" i="81"/>
  <c r="E7446" i="81"/>
  <c r="C7446" i="81"/>
  <c r="B7446" i="81"/>
  <c r="A7446" i="81"/>
  <c r="L7445" i="81"/>
  <c r="K7445" i="81"/>
  <c r="J7445" i="81"/>
  <c r="I7445" i="81"/>
  <c r="H7445" i="81"/>
  <c r="G7445" i="81"/>
  <c r="F7445" i="81"/>
  <c r="E7445" i="81"/>
  <c r="C7445" i="81"/>
  <c r="B7445" i="81"/>
  <c r="A7445" i="81"/>
  <c r="L7444" i="81"/>
  <c r="K7444" i="81"/>
  <c r="J7444" i="81"/>
  <c r="I7444" i="81"/>
  <c r="H7444" i="81"/>
  <c r="G7444" i="81"/>
  <c r="F7444" i="81"/>
  <c r="E7444" i="81"/>
  <c r="C7444" i="81"/>
  <c r="B7444" i="81"/>
  <c r="A7444" i="81"/>
  <c r="L7443" i="81"/>
  <c r="K7443" i="81"/>
  <c r="J7443" i="81"/>
  <c r="I7443" i="81"/>
  <c r="H7443" i="81"/>
  <c r="G7443" i="81"/>
  <c r="F7443" i="81"/>
  <c r="E7443" i="81"/>
  <c r="C7443" i="81"/>
  <c r="B7443" i="81"/>
  <c r="A7443" i="81"/>
  <c r="L7442" i="81"/>
  <c r="K7442" i="81"/>
  <c r="J7442" i="81"/>
  <c r="I7442" i="81"/>
  <c r="H7442" i="81"/>
  <c r="G7442" i="81"/>
  <c r="F7442" i="81"/>
  <c r="E7442" i="81"/>
  <c r="C7442" i="81"/>
  <c r="B7442" i="81"/>
  <c r="A7442" i="81"/>
  <c r="L7441" i="81"/>
  <c r="K7441" i="81"/>
  <c r="J7441" i="81"/>
  <c r="I7441" i="81"/>
  <c r="H7441" i="81"/>
  <c r="G7441" i="81"/>
  <c r="F7441" i="81"/>
  <c r="E7441" i="81"/>
  <c r="C7441" i="81"/>
  <c r="B7441" i="81"/>
  <c r="A7441" i="81"/>
  <c r="L7440" i="81"/>
  <c r="K7440" i="81"/>
  <c r="J7440" i="81"/>
  <c r="I7440" i="81"/>
  <c r="H7440" i="81"/>
  <c r="G7440" i="81"/>
  <c r="F7440" i="81"/>
  <c r="E7440" i="81"/>
  <c r="C7440" i="81"/>
  <c r="B7440" i="81"/>
  <c r="A7440" i="81"/>
  <c r="L7439" i="81"/>
  <c r="K7439" i="81"/>
  <c r="J7439" i="81"/>
  <c r="I7439" i="81"/>
  <c r="H7439" i="81"/>
  <c r="G7439" i="81"/>
  <c r="F7439" i="81"/>
  <c r="E7439" i="81"/>
  <c r="C7439" i="81"/>
  <c r="B7439" i="81"/>
  <c r="A7439" i="81"/>
  <c r="L7438" i="81"/>
  <c r="K7438" i="81"/>
  <c r="J7438" i="81"/>
  <c r="I7438" i="81"/>
  <c r="H7438" i="81"/>
  <c r="G7438" i="81"/>
  <c r="F7438" i="81"/>
  <c r="E7438" i="81"/>
  <c r="C7438" i="81"/>
  <c r="B7438" i="81"/>
  <c r="A7438" i="81"/>
  <c r="L7437" i="81"/>
  <c r="K7437" i="81"/>
  <c r="J7437" i="81"/>
  <c r="I7437" i="81"/>
  <c r="H7437" i="81"/>
  <c r="G7437" i="81"/>
  <c r="F7437" i="81"/>
  <c r="E7437" i="81"/>
  <c r="C7437" i="81"/>
  <c r="B7437" i="81"/>
  <c r="A7437" i="81"/>
  <c r="L7436" i="81"/>
  <c r="K7436" i="81"/>
  <c r="J7436" i="81"/>
  <c r="I7436" i="81"/>
  <c r="H7436" i="81"/>
  <c r="G7436" i="81"/>
  <c r="F7436" i="81"/>
  <c r="E7436" i="81"/>
  <c r="C7436" i="81"/>
  <c r="B7436" i="81"/>
  <c r="A7436" i="81"/>
  <c r="L7435" i="81"/>
  <c r="K7435" i="81"/>
  <c r="J7435" i="81"/>
  <c r="I7435" i="81"/>
  <c r="H7435" i="81"/>
  <c r="G7435" i="81"/>
  <c r="F7435" i="81"/>
  <c r="E7435" i="81"/>
  <c r="C7435" i="81"/>
  <c r="B7435" i="81"/>
  <c r="A7435" i="81"/>
  <c r="L7434" i="81"/>
  <c r="K7434" i="81"/>
  <c r="J7434" i="81"/>
  <c r="I7434" i="81"/>
  <c r="H7434" i="81"/>
  <c r="G7434" i="81"/>
  <c r="F7434" i="81"/>
  <c r="E7434" i="81"/>
  <c r="C7434" i="81"/>
  <c r="B7434" i="81"/>
  <c r="A7434" i="81"/>
  <c r="L7433" i="81"/>
  <c r="K7433" i="81"/>
  <c r="J7433" i="81"/>
  <c r="I7433" i="81"/>
  <c r="H7433" i="81"/>
  <c r="G7433" i="81"/>
  <c r="F7433" i="81"/>
  <c r="E7433" i="81"/>
  <c r="C7433" i="81"/>
  <c r="B7433" i="81"/>
  <c r="A7433" i="81"/>
  <c r="L7432" i="81"/>
  <c r="K7432" i="81"/>
  <c r="J7432" i="81"/>
  <c r="I7432" i="81"/>
  <c r="H7432" i="81"/>
  <c r="G7432" i="81"/>
  <c r="F7432" i="81"/>
  <c r="E7432" i="81"/>
  <c r="C7432" i="81"/>
  <c r="B7432" i="81"/>
  <c r="A7432" i="81"/>
  <c r="L7431" i="81"/>
  <c r="K7431" i="81"/>
  <c r="J7431" i="81"/>
  <c r="I7431" i="81"/>
  <c r="H7431" i="81"/>
  <c r="G7431" i="81"/>
  <c r="F7431" i="81"/>
  <c r="E7431" i="81"/>
  <c r="C7431" i="81"/>
  <c r="B7431" i="81"/>
  <c r="A7431" i="81"/>
  <c r="L7430" i="81"/>
  <c r="K7430" i="81"/>
  <c r="J7430" i="81"/>
  <c r="I7430" i="81"/>
  <c r="H7430" i="81"/>
  <c r="G7430" i="81"/>
  <c r="F7430" i="81"/>
  <c r="E7430" i="81"/>
  <c r="C7430" i="81"/>
  <c r="B7430" i="81"/>
  <c r="A7430" i="81"/>
  <c r="L7429" i="81"/>
  <c r="K7429" i="81"/>
  <c r="J7429" i="81"/>
  <c r="I7429" i="81"/>
  <c r="H7429" i="81"/>
  <c r="G7429" i="81"/>
  <c r="F7429" i="81"/>
  <c r="E7429" i="81"/>
  <c r="C7429" i="81"/>
  <c r="B7429" i="81"/>
  <c r="A7429" i="81"/>
  <c r="L7428" i="81"/>
  <c r="K7428" i="81"/>
  <c r="J7428" i="81"/>
  <c r="I7428" i="81"/>
  <c r="H7428" i="81"/>
  <c r="G7428" i="81"/>
  <c r="F7428" i="81"/>
  <c r="E7428" i="81"/>
  <c r="C7428" i="81"/>
  <c r="B7428" i="81"/>
  <c r="A7428" i="81"/>
  <c r="L7427" i="81"/>
  <c r="K7427" i="81"/>
  <c r="J7427" i="81"/>
  <c r="I7427" i="81"/>
  <c r="H7427" i="81"/>
  <c r="G7427" i="81"/>
  <c r="F7427" i="81"/>
  <c r="E7427" i="81"/>
  <c r="C7427" i="81"/>
  <c r="B7427" i="81"/>
  <c r="A7427" i="81"/>
  <c r="L7426" i="81"/>
  <c r="K7426" i="81"/>
  <c r="J7426" i="81"/>
  <c r="I7426" i="81"/>
  <c r="H7426" i="81"/>
  <c r="G7426" i="81"/>
  <c r="F7426" i="81"/>
  <c r="E7426" i="81"/>
  <c r="C7426" i="81"/>
  <c r="B7426" i="81"/>
  <c r="A7426" i="81"/>
  <c r="L7425" i="81"/>
  <c r="K7425" i="81"/>
  <c r="J7425" i="81"/>
  <c r="I7425" i="81"/>
  <c r="H7425" i="81"/>
  <c r="G7425" i="81"/>
  <c r="F7425" i="81"/>
  <c r="E7425" i="81"/>
  <c r="C7425" i="81"/>
  <c r="B7425" i="81"/>
  <c r="A7425" i="81"/>
  <c r="L7424" i="81"/>
  <c r="K7424" i="81"/>
  <c r="J7424" i="81"/>
  <c r="I7424" i="81"/>
  <c r="H7424" i="81"/>
  <c r="G7424" i="81"/>
  <c r="F7424" i="81"/>
  <c r="E7424" i="81"/>
  <c r="C7424" i="81"/>
  <c r="B7424" i="81"/>
  <c r="A7424" i="81"/>
  <c r="L7423" i="81"/>
  <c r="K7423" i="81"/>
  <c r="J7423" i="81"/>
  <c r="I7423" i="81"/>
  <c r="H7423" i="81"/>
  <c r="G7423" i="81"/>
  <c r="F7423" i="81"/>
  <c r="E7423" i="81"/>
  <c r="C7423" i="81"/>
  <c r="B7423" i="81"/>
  <c r="A7423" i="81"/>
  <c r="L7422" i="81"/>
  <c r="K7422" i="81"/>
  <c r="J7422" i="81"/>
  <c r="I7422" i="81"/>
  <c r="H7422" i="81"/>
  <c r="G7422" i="81"/>
  <c r="F7422" i="81"/>
  <c r="E7422" i="81"/>
  <c r="C7422" i="81"/>
  <c r="B7422" i="81"/>
  <c r="A7422" i="81"/>
  <c r="L7421" i="81"/>
  <c r="K7421" i="81"/>
  <c r="J7421" i="81"/>
  <c r="I7421" i="81"/>
  <c r="H7421" i="81"/>
  <c r="G7421" i="81"/>
  <c r="F7421" i="81"/>
  <c r="E7421" i="81"/>
  <c r="C7421" i="81"/>
  <c r="B7421" i="81"/>
  <c r="A7421" i="81"/>
  <c r="L7420" i="81"/>
  <c r="K7420" i="81"/>
  <c r="J7420" i="81"/>
  <c r="I7420" i="81"/>
  <c r="H7420" i="81"/>
  <c r="G7420" i="81"/>
  <c r="F7420" i="81"/>
  <c r="E7420" i="81"/>
  <c r="C7420" i="81"/>
  <c r="B7420" i="81"/>
  <c r="A7420" i="81"/>
  <c r="L7419" i="81"/>
  <c r="K7419" i="81"/>
  <c r="J7419" i="81"/>
  <c r="I7419" i="81"/>
  <c r="H7419" i="81"/>
  <c r="G7419" i="81"/>
  <c r="F7419" i="81"/>
  <c r="E7419" i="81"/>
  <c r="C7419" i="81"/>
  <c r="B7419" i="81"/>
  <c r="A7419" i="81"/>
  <c r="L7418" i="81"/>
  <c r="K7418" i="81"/>
  <c r="J7418" i="81"/>
  <c r="I7418" i="81"/>
  <c r="H7418" i="81"/>
  <c r="G7418" i="81"/>
  <c r="F7418" i="81"/>
  <c r="E7418" i="81"/>
  <c r="C7418" i="81"/>
  <c r="B7418" i="81"/>
  <c r="A7418" i="81"/>
  <c r="L7417" i="81"/>
  <c r="K7417" i="81"/>
  <c r="J7417" i="81"/>
  <c r="I7417" i="81"/>
  <c r="H7417" i="81"/>
  <c r="G7417" i="81"/>
  <c r="F7417" i="81"/>
  <c r="E7417" i="81"/>
  <c r="C7417" i="81"/>
  <c r="B7417" i="81"/>
  <c r="A7417" i="81"/>
  <c r="L7416" i="81"/>
  <c r="K7416" i="81"/>
  <c r="J7416" i="81"/>
  <c r="I7416" i="81"/>
  <c r="H7416" i="81"/>
  <c r="G7416" i="81"/>
  <c r="F7416" i="81"/>
  <c r="E7416" i="81"/>
  <c r="C7416" i="81"/>
  <c r="B7416" i="81"/>
  <c r="A7416" i="81"/>
  <c r="L7415" i="81"/>
  <c r="K7415" i="81"/>
  <c r="J7415" i="81"/>
  <c r="I7415" i="81"/>
  <c r="H7415" i="81"/>
  <c r="G7415" i="81"/>
  <c r="F7415" i="81"/>
  <c r="E7415" i="81"/>
  <c r="C7415" i="81"/>
  <c r="B7415" i="81"/>
  <c r="A7415" i="81"/>
  <c r="L7414" i="81"/>
  <c r="K7414" i="81"/>
  <c r="J7414" i="81"/>
  <c r="I7414" i="81"/>
  <c r="H7414" i="81"/>
  <c r="G7414" i="81"/>
  <c r="F7414" i="81"/>
  <c r="E7414" i="81"/>
  <c r="C7414" i="81"/>
  <c r="B7414" i="81"/>
  <c r="A7414" i="81"/>
  <c r="L7413" i="81"/>
  <c r="K7413" i="81"/>
  <c r="J7413" i="81"/>
  <c r="I7413" i="81"/>
  <c r="H7413" i="81"/>
  <c r="G7413" i="81"/>
  <c r="F7413" i="81"/>
  <c r="E7413" i="81"/>
  <c r="C7413" i="81"/>
  <c r="B7413" i="81"/>
  <c r="A7413" i="81"/>
  <c r="L7412" i="81"/>
  <c r="K7412" i="81"/>
  <c r="J7412" i="81"/>
  <c r="I7412" i="81"/>
  <c r="H7412" i="81"/>
  <c r="G7412" i="81"/>
  <c r="F7412" i="81"/>
  <c r="E7412" i="81"/>
  <c r="C7412" i="81"/>
  <c r="B7412" i="81"/>
  <c r="A7412" i="81"/>
  <c r="L7411" i="81"/>
  <c r="K7411" i="81"/>
  <c r="J7411" i="81"/>
  <c r="I7411" i="81"/>
  <c r="H7411" i="81"/>
  <c r="G7411" i="81"/>
  <c r="F7411" i="81"/>
  <c r="E7411" i="81"/>
  <c r="C7411" i="81"/>
  <c r="B7411" i="81"/>
  <c r="A7411" i="81"/>
  <c r="L7410" i="81"/>
  <c r="K7410" i="81"/>
  <c r="J7410" i="81"/>
  <c r="I7410" i="81"/>
  <c r="H7410" i="81"/>
  <c r="G7410" i="81"/>
  <c r="F7410" i="81"/>
  <c r="E7410" i="81"/>
  <c r="C7410" i="81"/>
  <c r="B7410" i="81"/>
  <c r="A7410" i="81"/>
  <c r="L7409" i="81"/>
  <c r="K7409" i="81"/>
  <c r="J7409" i="81"/>
  <c r="I7409" i="81"/>
  <c r="H7409" i="81"/>
  <c r="G7409" i="81"/>
  <c r="F7409" i="81"/>
  <c r="E7409" i="81"/>
  <c r="C7409" i="81"/>
  <c r="B7409" i="81"/>
  <c r="A7409" i="81"/>
  <c r="L7408" i="81"/>
  <c r="K7408" i="81"/>
  <c r="J7408" i="81"/>
  <c r="I7408" i="81"/>
  <c r="H7408" i="81"/>
  <c r="G7408" i="81"/>
  <c r="F7408" i="81"/>
  <c r="E7408" i="81"/>
  <c r="C7408" i="81"/>
  <c r="B7408" i="81"/>
  <c r="A7408" i="81"/>
  <c r="L7407" i="81"/>
  <c r="K7407" i="81"/>
  <c r="J7407" i="81"/>
  <c r="I7407" i="81"/>
  <c r="H7407" i="81"/>
  <c r="G7407" i="81"/>
  <c r="F7407" i="81"/>
  <c r="E7407" i="81"/>
  <c r="C7407" i="81"/>
  <c r="B7407" i="81"/>
  <c r="A7407" i="81"/>
  <c r="L7406" i="81"/>
  <c r="K7406" i="81"/>
  <c r="J7406" i="81"/>
  <c r="I7406" i="81"/>
  <c r="H7406" i="81"/>
  <c r="G7406" i="81"/>
  <c r="F7406" i="81"/>
  <c r="E7406" i="81"/>
  <c r="C7406" i="81"/>
  <c r="B7406" i="81"/>
  <c r="A7406" i="81"/>
  <c r="L7405" i="81"/>
  <c r="K7405" i="81"/>
  <c r="J7405" i="81"/>
  <c r="I7405" i="81"/>
  <c r="H7405" i="81"/>
  <c r="G7405" i="81"/>
  <c r="F7405" i="81"/>
  <c r="E7405" i="81"/>
  <c r="C7405" i="81"/>
  <c r="B7405" i="81"/>
  <c r="A7405" i="81"/>
  <c r="L7404" i="81"/>
  <c r="K7404" i="81"/>
  <c r="J7404" i="81"/>
  <c r="I7404" i="81"/>
  <c r="H7404" i="81"/>
  <c r="G7404" i="81"/>
  <c r="F7404" i="81"/>
  <c r="E7404" i="81"/>
  <c r="C7404" i="81"/>
  <c r="B7404" i="81"/>
  <c r="A7404" i="81"/>
  <c r="L7403" i="81"/>
  <c r="K7403" i="81"/>
  <c r="J7403" i="81"/>
  <c r="I7403" i="81"/>
  <c r="H7403" i="81"/>
  <c r="G7403" i="81"/>
  <c r="F7403" i="81"/>
  <c r="E7403" i="81"/>
  <c r="C7403" i="81"/>
  <c r="B7403" i="81"/>
  <c r="A7403" i="81"/>
  <c r="L7402" i="81"/>
  <c r="K7402" i="81"/>
  <c r="J7402" i="81"/>
  <c r="I7402" i="81"/>
  <c r="H7402" i="81"/>
  <c r="G7402" i="81"/>
  <c r="F7402" i="81"/>
  <c r="E7402" i="81"/>
  <c r="C7402" i="81"/>
  <c r="B7402" i="81"/>
  <c r="A7402" i="81"/>
  <c r="L7401" i="81"/>
  <c r="K7401" i="81"/>
  <c r="J7401" i="81"/>
  <c r="I7401" i="81"/>
  <c r="H7401" i="81"/>
  <c r="G7401" i="81"/>
  <c r="F7401" i="81"/>
  <c r="E7401" i="81"/>
  <c r="C7401" i="81"/>
  <c r="B7401" i="81"/>
  <c r="A7401" i="81"/>
  <c r="L7400" i="81"/>
  <c r="K7400" i="81"/>
  <c r="J7400" i="81"/>
  <c r="I7400" i="81"/>
  <c r="H7400" i="81"/>
  <c r="G7400" i="81"/>
  <c r="F7400" i="81"/>
  <c r="E7400" i="81"/>
  <c r="C7400" i="81"/>
  <c r="B7400" i="81"/>
  <c r="A7400" i="81"/>
  <c r="L7399" i="81"/>
  <c r="K7399" i="81"/>
  <c r="J7399" i="81"/>
  <c r="I7399" i="81"/>
  <c r="H7399" i="81"/>
  <c r="G7399" i="81"/>
  <c r="F7399" i="81"/>
  <c r="E7399" i="81"/>
  <c r="C7399" i="81"/>
  <c r="B7399" i="81"/>
  <c r="A7399" i="81"/>
  <c r="L7398" i="81"/>
  <c r="K7398" i="81"/>
  <c r="J7398" i="81"/>
  <c r="I7398" i="81"/>
  <c r="H7398" i="81"/>
  <c r="G7398" i="81"/>
  <c r="F7398" i="81"/>
  <c r="E7398" i="81"/>
  <c r="C7398" i="81"/>
  <c r="B7398" i="81"/>
  <c r="A7398" i="81"/>
  <c r="L7397" i="81"/>
  <c r="K7397" i="81"/>
  <c r="J7397" i="81"/>
  <c r="I7397" i="81"/>
  <c r="H7397" i="81"/>
  <c r="G7397" i="81"/>
  <c r="F7397" i="81"/>
  <c r="E7397" i="81"/>
  <c r="C7397" i="81"/>
  <c r="B7397" i="81"/>
  <c r="A7397" i="81"/>
  <c r="L7396" i="81"/>
  <c r="K7396" i="81"/>
  <c r="J7396" i="81"/>
  <c r="I7396" i="81"/>
  <c r="H7396" i="81"/>
  <c r="G7396" i="81"/>
  <c r="F7396" i="81"/>
  <c r="E7396" i="81"/>
  <c r="C7396" i="81"/>
  <c r="B7396" i="81"/>
  <c r="A7396" i="81"/>
  <c r="L7395" i="81"/>
  <c r="K7395" i="81"/>
  <c r="J7395" i="81"/>
  <c r="I7395" i="81"/>
  <c r="H7395" i="81"/>
  <c r="G7395" i="81"/>
  <c r="F7395" i="81"/>
  <c r="E7395" i="81"/>
  <c r="C7395" i="81"/>
  <c r="B7395" i="81"/>
  <c r="A7395" i="81"/>
  <c r="L7394" i="81"/>
  <c r="K7394" i="81"/>
  <c r="J7394" i="81"/>
  <c r="I7394" i="81"/>
  <c r="H7394" i="81"/>
  <c r="G7394" i="81"/>
  <c r="F7394" i="81"/>
  <c r="E7394" i="81"/>
  <c r="C7394" i="81"/>
  <c r="B7394" i="81"/>
  <c r="A7394" i="81"/>
  <c r="L7393" i="81"/>
  <c r="K7393" i="81"/>
  <c r="J7393" i="81"/>
  <c r="I7393" i="81"/>
  <c r="H7393" i="81"/>
  <c r="G7393" i="81"/>
  <c r="F7393" i="81"/>
  <c r="E7393" i="81"/>
  <c r="C7393" i="81"/>
  <c r="B7393" i="81"/>
  <c r="A7393" i="81"/>
  <c r="L7392" i="81"/>
  <c r="K7392" i="81"/>
  <c r="J7392" i="81"/>
  <c r="I7392" i="81"/>
  <c r="H7392" i="81"/>
  <c r="G7392" i="81"/>
  <c r="F7392" i="81"/>
  <c r="E7392" i="81"/>
  <c r="C7392" i="81"/>
  <c r="B7392" i="81"/>
  <c r="A7392" i="81"/>
  <c r="L7391" i="81"/>
  <c r="K7391" i="81"/>
  <c r="J7391" i="81"/>
  <c r="I7391" i="81"/>
  <c r="H7391" i="81"/>
  <c r="G7391" i="81"/>
  <c r="F7391" i="81"/>
  <c r="E7391" i="81"/>
  <c r="C7391" i="81"/>
  <c r="B7391" i="81"/>
  <c r="A7391" i="81"/>
  <c r="L7390" i="81"/>
  <c r="K7390" i="81"/>
  <c r="J7390" i="81"/>
  <c r="I7390" i="81"/>
  <c r="H7390" i="81"/>
  <c r="G7390" i="81"/>
  <c r="F7390" i="81"/>
  <c r="E7390" i="81"/>
  <c r="C7390" i="81"/>
  <c r="B7390" i="81"/>
  <c r="A7390" i="81"/>
  <c r="L7389" i="81"/>
  <c r="K7389" i="81"/>
  <c r="J7389" i="81"/>
  <c r="I7389" i="81"/>
  <c r="H7389" i="81"/>
  <c r="G7389" i="81"/>
  <c r="F7389" i="81"/>
  <c r="E7389" i="81"/>
  <c r="C7389" i="81"/>
  <c r="B7389" i="81"/>
  <c r="A7389" i="81"/>
  <c r="L7388" i="81"/>
  <c r="K7388" i="81"/>
  <c r="J7388" i="81"/>
  <c r="I7388" i="81"/>
  <c r="H7388" i="81"/>
  <c r="G7388" i="81"/>
  <c r="F7388" i="81"/>
  <c r="E7388" i="81"/>
  <c r="C7388" i="81"/>
  <c r="B7388" i="81"/>
  <c r="A7388" i="81"/>
  <c r="L7387" i="81"/>
  <c r="K7387" i="81"/>
  <c r="J7387" i="81"/>
  <c r="I7387" i="81"/>
  <c r="H7387" i="81"/>
  <c r="G7387" i="81"/>
  <c r="F7387" i="81"/>
  <c r="E7387" i="81"/>
  <c r="C7387" i="81"/>
  <c r="B7387" i="81"/>
  <c r="A7387" i="81"/>
  <c r="L7386" i="81"/>
  <c r="K7386" i="81"/>
  <c r="J7386" i="81"/>
  <c r="I7386" i="81"/>
  <c r="H7386" i="81"/>
  <c r="G7386" i="81"/>
  <c r="F7386" i="81"/>
  <c r="E7386" i="81"/>
  <c r="C7386" i="81"/>
  <c r="B7386" i="81"/>
  <c r="A7386" i="81"/>
  <c r="L7385" i="81"/>
  <c r="K7385" i="81"/>
  <c r="J7385" i="81"/>
  <c r="I7385" i="81"/>
  <c r="H7385" i="81"/>
  <c r="G7385" i="81"/>
  <c r="F7385" i="81"/>
  <c r="E7385" i="81"/>
  <c r="C7385" i="81"/>
  <c r="B7385" i="81"/>
  <c r="A7385" i="81"/>
  <c r="L7384" i="81"/>
  <c r="K7384" i="81"/>
  <c r="J7384" i="81"/>
  <c r="I7384" i="81"/>
  <c r="H7384" i="81"/>
  <c r="G7384" i="81"/>
  <c r="F7384" i="81"/>
  <c r="E7384" i="81"/>
  <c r="C7384" i="81"/>
  <c r="B7384" i="81"/>
  <c r="A7384" i="81"/>
  <c r="L7383" i="81"/>
  <c r="K7383" i="81"/>
  <c r="J7383" i="81"/>
  <c r="I7383" i="81"/>
  <c r="H7383" i="81"/>
  <c r="G7383" i="81"/>
  <c r="F7383" i="81"/>
  <c r="E7383" i="81"/>
  <c r="C7383" i="81"/>
  <c r="B7383" i="81"/>
  <c r="A7383" i="81"/>
  <c r="L7382" i="81"/>
  <c r="K7382" i="81"/>
  <c r="J7382" i="81"/>
  <c r="I7382" i="81"/>
  <c r="H7382" i="81"/>
  <c r="G7382" i="81"/>
  <c r="F7382" i="81"/>
  <c r="E7382" i="81"/>
  <c r="C7382" i="81"/>
  <c r="B7382" i="81"/>
  <c r="A7382" i="81"/>
  <c r="L7381" i="81"/>
  <c r="K7381" i="81"/>
  <c r="J7381" i="81"/>
  <c r="I7381" i="81"/>
  <c r="H7381" i="81"/>
  <c r="G7381" i="81"/>
  <c r="F7381" i="81"/>
  <c r="E7381" i="81"/>
  <c r="C7381" i="81"/>
  <c r="B7381" i="81"/>
  <c r="A7381" i="81"/>
  <c r="L7380" i="81"/>
  <c r="K7380" i="81"/>
  <c r="J7380" i="81"/>
  <c r="I7380" i="81"/>
  <c r="H7380" i="81"/>
  <c r="G7380" i="81"/>
  <c r="F7380" i="81"/>
  <c r="E7380" i="81"/>
  <c r="C7380" i="81"/>
  <c r="B7380" i="81"/>
  <c r="A7380" i="81"/>
  <c r="L7379" i="81"/>
  <c r="K7379" i="81"/>
  <c r="J7379" i="81"/>
  <c r="I7379" i="81"/>
  <c r="H7379" i="81"/>
  <c r="G7379" i="81"/>
  <c r="F7379" i="81"/>
  <c r="E7379" i="81"/>
  <c r="C7379" i="81"/>
  <c r="B7379" i="81"/>
  <c r="A7379" i="81"/>
  <c r="L7378" i="81"/>
  <c r="K7378" i="81"/>
  <c r="J7378" i="81"/>
  <c r="I7378" i="81"/>
  <c r="H7378" i="81"/>
  <c r="G7378" i="81"/>
  <c r="F7378" i="81"/>
  <c r="E7378" i="81"/>
  <c r="C7378" i="81"/>
  <c r="B7378" i="81"/>
  <c r="A7378" i="81"/>
  <c r="L7377" i="81"/>
  <c r="K7377" i="81"/>
  <c r="J7377" i="81"/>
  <c r="I7377" i="81"/>
  <c r="H7377" i="81"/>
  <c r="G7377" i="81"/>
  <c r="F7377" i="81"/>
  <c r="E7377" i="81"/>
  <c r="C7377" i="81"/>
  <c r="B7377" i="81"/>
  <c r="A7377" i="81"/>
  <c r="L7376" i="81"/>
  <c r="K7376" i="81"/>
  <c r="J7376" i="81"/>
  <c r="I7376" i="81"/>
  <c r="H7376" i="81"/>
  <c r="G7376" i="81"/>
  <c r="F7376" i="81"/>
  <c r="E7376" i="81"/>
  <c r="C7376" i="81"/>
  <c r="B7376" i="81"/>
  <c r="A7376" i="81"/>
  <c r="L7375" i="81"/>
  <c r="K7375" i="81"/>
  <c r="J7375" i="81"/>
  <c r="I7375" i="81"/>
  <c r="H7375" i="81"/>
  <c r="G7375" i="81"/>
  <c r="F7375" i="81"/>
  <c r="E7375" i="81"/>
  <c r="C7375" i="81"/>
  <c r="B7375" i="81"/>
  <c r="A7375" i="81"/>
  <c r="L7374" i="81"/>
  <c r="K7374" i="81"/>
  <c r="J7374" i="81"/>
  <c r="I7374" i="81"/>
  <c r="H7374" i="81"/>
  <c r="G7374" i="81"/>
  <c r="F7374" i="81"/>
  <c r="E7374" i="81"/>
  <c r="C7374" i="81"/>
  <c r="B7374" i="81"/>
  <c r="A7374" i="81"/>
  <c r="L7373" i="81"/>
  <c r="K7373" i="81"/>
  <c r="J7373" i="81"/>
  <c r="I7373" i="81"/>
  <c r="H7373" i="81"/>
  <c r="G7373" i="81"/>
  <c r="F7373" i="81"/>
  <c r="E7373" i="81"/>
  <c r="C7373" i="81"/>
  <c r="B7373" i="81"/>
  <c r="A7373" i="81"/>
  <c r="L7372" i="81"/>
  <c r="K7372" i="81"/>
  <c r="J7372" i="81"/>
  <c r="I7372" i="81"/>
  <c r="H7372" i="81"/>
  <c r="G7372" i="81"/>
  <c r="F7372" i="81"/>
  <c r="E7372" i="81"/>
  <c r="C7372" i="81"/>
  <c r="B7372" i="81"/>
  <c r="A7372" i="81"/>
  <c r="L7371" i="81"/>
  <c r="K7371" i="81"/>
  <c r="J7371" i="81"/>
  <c r="I7371" i="81"/>
  <c r="H7371" i="81"/>
  <c r="G7371" i="81"/>
  <c r="F7371" i="81"/>
  <c r="E7371" i="81"/>
  <c r="C7371" i="81"/>
  <c r="B7371" i="81"/>
  <c r="A7371" i="81"/>
  <c r="L7370" i="81"/>
  <c r="K7370" i="81"/>
  <c r="J7370" i="81"/>
  <c r="I7370" i="81"/>
  <c r="H7370" i="81"/>
  <c r="G7370" i="81"/>
  <c r="F7370" i="81"/>
  <c r="E7370" i="81"/>
  <c r="C7370" i="81"/>
  <c r="B7370" i="81"/>
  <c r="A7370" i="81"/>
  <c r="L7369" i="81"/>
  <c r="K7369" i="81"/>
  <c r="J7369" i="81"/>
  <c r="I7369" i="81"/>
  <c r="H7369" i="81"/>
  <c r="G7369" i="81"/>
  <c r="F7369" i="81"/>
  <c r="E7369" i="81"/>
  <c r="C7369" i="81"/>
  <c r="B7369" i="81"/>
  <c r="A7369" i="81"/>
  <c r="L7368" i="81"/>
  <c r="K7368" i="81"/>
  <c r="J7368" i="81"/>
  <c r="I7368" i="81"/>
  <c r="H7368" i="81"/>
  <c r="G7368" i="81"/>
  <c r="F7368" i="81"/>
  <c r="E7368" i="81"/>
  <c r="C7368" i="81"/>
  <c r="B7368" i="81"/>
  <c r="A7368" i="81"/>
  <c r="L7367" i="81"/>
  <c r="K7367" i="81"/>
  <c r="J7367" i="81"/>
  <c r="I7367" i="81"/>
  <c r="H7367" i="81"/>
  <c r="G7367" i="81"/>
  <c r="F7367" i="81"/>
  <c r="E7367" i="81"/>
  <c r="C7367" i="81"/>
  <c r="B7367" i="81"/>
  <c r="A7367" i="81"/>
  <c r="L7366" i="81"/>
  <c r="K7366" i="81"/>
  <c r="J7366" i="81"/>
  <c r="I7366" i="81"/>
  <c r="H7366" i="81"/>
  <c r="G7366" i="81"/>
  <c r="F7366" i="81"/>
  <c r="E7366" i="81"/>
  <c r="C7366" i="81"/>
  <c r="B7366" i="81"/>
  <c r="A7366" i="81"/>
  <c r="L7365" i="81"/>
  <c r="K7365" i="81"/>
  <c r="J7365" i="81"/>
  <c r="I7365" i="81"/>
  <c r="H7365" i="81"/>
  <c r="G7365" i="81"/>
  <c r="F7365" i="81"/>
  <c r="E7365" i="81"/>
  <c r="C7365" i="81"/>
  <c r="B7365" i="81"/>
  <c r="A7365" i="81"/>
  <c r="L7364" i="81"/>
  <c r="K7364" i="81"/>
  <c r="J7364" i="81"/>
  <c r="I7364" i="81"/>
  <c r="H7364" i="81"/>
  <c r="G7364" i="81"/>
  <c r="F7364" i="81"/>
  <c r="E7364" i="81"/>
  <c r="C7364" i="81"/>
  <c r="B7364" i="81"/>
  <c r="A7364" i="81"/>
  <c r="L7363" i="81"/>
  <c r="K7363" i="81"/>
  <c r="J7363" i="81"/>
  <c r="I7363" i="81"/>
  <c r="H7363" i="81"/>
  <c r="G7363" i="81"/>
  <c r="F7363" i="81"/>
  <c r="E7363" i="81"/>
  <c r="C7363" i="81"/>
  <c r="B7363" i="81"/>
  <c r="A7363" i="81"/>
  <c r="L7362" i="81"/>
  <c r="K7362" i="81"/>
  <c r="J7362" i="81"/>
  <c r="I7362" i="81"/>
  <c r="H7362" i="81"/>
  <c r="G7362" i="81"/>
  <c r="F7362" i="81"/>
  <c r="E7362" i="81"/>
  <c r="C7362" i="81"/>
  <c r="B7362" i="81"/>
  <c r="A7362" i="81"/>
  <c r="L7361" i="81"/>
  <c r="K7361" i="81"/>
  <c r="J7361" i="81"/>
  <c r="I7361" i="81"/>
  <c r="H7361" i="81"/>
  <c r="G7361" i="81"/>
  <c r="F7361" i="81"/>
  <c r="E7361" i="81"/>
  <c r="C7361" i="81"/>
  <c r="B7361" i="81"/>
  <c r="A7361" i="81"/>
  <c r="L7360" i="81"/>
  <c r="K7360" i="81"/>
  <c r="J7360" i="81"/>
  <c r="I7360" i="81"/>
  <c r="H7360" i="81"/>
  <c r="G7360" i="81"/>
  <c r="F7360" i="81"/>
  <c r="E7360" i="81"/>
  <c r="C7360" i="81"/>
  <c r="B7360" i="81"/>
  <c r="A7360" i="81"/>
  <c r="L7359" i="81"/>
  <c r="K7359" i="81"/>
  <c r="J7359" i="81"/>
  <c r="I7359" i="81"/>
  <c r="H7359" i="81"/>
  <c r="G7359" i="81"/>
  <c r="F7359" i="81"/>
  <c r="E7359" i="81"/>
  <c r="C7359" i="81"/>
  <c r="B7359" i="81"/>
  <c r="A7359" i="81"/>
  <c r="L7358" i="81"/>
  <c r="K7358" i="81"/>
  <c r="J7358" i="81"/>
  <c r="I7358" i="81"/>
  <c r="H7358" i="81"/>
  <c r="G7358" i="81"/>
  <c r="F7358" i="81"/>
  <c r="E7358" i="81"/>
  <c r="C7358" i="81"/>
  <c r="B7358" i="81"/>
  <c r="A7358" i="81"/>
  <c r="L7357" i="81"/>
  <c r="K7357" i="81"/>
  <c r="J7357" i="81"/>
  <c r="I7357" i="81"/>
  <c r="H7357" i="81"/>
  <c r="G7357" i="81"/>
  <c r="F7357" i="81"/>
  <c r="E7357" i="81"/>
  <c r="C7357" i="81"/>
  <c r="B7357" i="81"/>
  <c r="A7357" i="81"/>
  <c r="L7356" i="81"/>
  <c r="K7356" i="81"/>
  <c r="J7356" i="81"/>
  <c r="I7356" i="81"/>
  <c r="H7356" i="81"/>
  <c r="G7356" i="81"/>
  <c r="F7356" i="81"/>
  <c r="E7356" i="81"/>
  <c r="C7356" i="81"/>
  <c r="B7356" i="81"/>
  <c r="A7356" i="81"/>
  <c r="L7355" i="81"/>
  <c r="K7355" i="81"/>
  <c r="J7355" i="81"/>
  <c r="I7355" i="81"/>
  <c r="H7355" i="81"/>
  <c r="G7355" i="81"/>
  <c r="F7355" i="81"/>
  <c r="E7355" i="81"/>
  <c r="C7355" i="81"/>
  <c r="B7355" i="81"/>
  <c r="A7355" i="81"/>
  <c r="L7354" i="81"/>
  <c r="K7354" i="81"/>
  <c r="J7354" i="81"/>
  <c r="I7354" i="81"/>
  <c r="H7354" i="81"/>
  <c r="G7354" i="81"/>
  <c r="F7354" i="81"/>
  <c r="E7354" i="81"/>
  <c r="C7354" i="81"/>
  <c r="B7354" i="81"/>
  <c r="A7354" i="81"/>
  <c r="L7353" i="81"/>
  <c r="K7353" i="81"/>
  <c r="J7353" i="81"/>
  <c r="I7353" i="81"/>
  <c r="H7353" i="81"/>
  <c r="G7353" i="81"/>
  <c r="F7353" i="81"/>
  <c r="E7353" i="81"/>
  <c r="C7353" i="81"/>
  <c r="B7353" i="81"/>
  <c r="A7353" i="81"/>
  <c r="L7352" i="81"/>
  <c r="K7352" i="81"/>
  <c r="J7352" i="81"/>
  <c r="I7352" i="81"/>
  <c r="H7352" i="81"/>
  <c r="G7352" i="81"/>
  <c r="F7352" i="81"/>
  <c r="E7352" i="81"/>
  <c r="C7352" i="81"/>
  <c r="B7352" i="81"/>
  <c r="A7352" i="81"/>
  <c r="L7351" i="81"/>
  <c r="K7351" i="81"/>
  <c r="J7351" i="81"/>
  <c r="I7351" i="81"/>
  <c r="H7351" i="81"/>
  <c r="G7351" i="81"/>
  <c r="F7351" i="81"/>
  <c r="E7351" i="81"/>
  <c r="C7351" i="81"/>
  <c r="B7351" i="81"/>
  <c r="A7351" i="81"/>
  <c r="L7350" i="81"/>
  <c r="K7350" i="81"/>
  <c r="J7350" i="81"/>
  <c r="I7350" i="81"/>
  <c r="H7350" i="81"/>
  <c r="G7350" i="81"/>
  <c r="F7350" i="81"/>
  <c r="E7350" i="81"/>
  <c r="C7350" i="81"/>
  <c r="B7350" i="81"/>
  <c r="A7350" i="81"/>
  <c r="L7349" i="81"/>
  <c r="K7349" i="81"/>
  <c r="J7349" i="81"/>
  <c r="I7349" i="81"/>
  <c r="H7349" i="81"/>
  <c r="G7349" i="81"/>
  <c r="F7349" i="81"/>
  <c r="E7349" i="81"/>
  <c r="C7349" i="81"/>
  <c r="B7349" i="81"/>
  <c r="A7349" i="81"/>
  <c r="L7348" i="81"/>
  <c r="K7348" i="81"/>
  <c r="J7348" i="81"/>
  <c r="I7348" i="81"/>
  <c r="H7348" i="81"/>
  <c r="G7348" i="81"/>
  <c r="F7348" i="81"/>
  <c r="E7348" i="81"/>
  <c r="C7348" i="81"/>
  <c r="B7348" i="81"/>
  <c r="A7348" i="81"/>
  <c r="L7347" i="81"/>
  <c r="K7347" i="81"/>
  <c r="J7347" i="81"/>
  <c r="I7347" i="81"/>
  <c r="H7347" i="81"/>
  <c r="G7347" i="81"/>
  <c r="F7347" i="81"/>
  <c r="E7347" i="81"/>
  <c r="C7347" i="81"/>
  <c r="B7347" i="81"/>
  <c r="A7347" i="81"/>
  <c r="L7346" i="81"/>
  <c r="K7346" i="81"/>
  <c r="J7346" i="81"/>
  <c r="I7346" i="81"/>
  <c r="H7346" i="81"/>
  <c r="G7346" i="81"/>
  <c r="F7346" i="81"/>
  <c r="E7346" i="81"/>
  <c r="C7346" i="81"/>
  <c r="B7346" i="81"/>
  <c r="A7346" i="81"/>
  <c r="L7345" i="81"/>
  <c r="K7345" i="81"/>
  <c r="J7345" i="81"/>
  <c r="I7345" i="81"/>
  <c r="H7345" i="81"/>
  <c r="G7345" i="81"/>
  <c r="F7345" i="81"/>
  <c r="E7345" i="81"/>
  <c r="C7345" i="81"/>
  <c r="B7345" i="81"/>
  <c r="A7345" i="81"/>
  <c r="L7344" i="81"/>
  <c r="K7344" i="81"/>
  <c r="J7344" i="81"/>
  <c r="I7344" i="81"/>
  <c r="H7344" i="81"/>
  <c r="G7344" i="81"/>
  <c r="F7344" i="81"/>
  <c r="E7344" i="81"/>
  <c r="C7344" i="81"/>
  <c r="B7344" i="81"/>
  <c r="A7344" i="81"/>
  <c r="L7343" i="81"/>
  <c r="K7343" i="81"/>
  <c r="J7343" i="81"/>
  <c r="I7343" i="81"/>
  <c r="H7343" i="81"/>
  <c r="G7343" i="81"/>
  <c r="F7343" i="81"/>
  <c r="E7343" i="81"/>
  <c r="C7343" i="81"/>
  <c r="B7343" i="81"/>
  <c r="A7343" i="81"/>
  <c r="L7342" i="81"/>
  <c r="K7342" i="81"/>
  <c r="J7342" i="81"/>
  <c r="I7342" i="81"/>
  <c r="H7342" i="81"/>
  <c r="G7342" i="81"/>
  <c r="F7342" i="81"/>
  <c r="E7342" i="81"/>
  <c r="C7342" i="81"/>
  <c r="B7342" i="81"/>
  <c r="A7342" i="81"/>
  <c r="L7341" i="81"/>
  <c r="K7341" i="81"/>
  <c r="J7341" i="81"/>
  <c r="I7341" i="81"/>
  <c r="H7341" i="81"/>
  <c r="G7341" i="81"/>
  <c r="F7341" i="81"/>
  <c r="E7341" i="81"/>
  <c r="C7341" i="81"/>
  <c r="B7341" i="81"/>
  <c r="A7341" i="81"/>
  <c r="L7340" i="81"/>
  <c r="K7340" i="81"/>
  <c r="J7340" i="81"/>
  <c r="I7340" i="81"/>
  <c r="H7340" i="81"/>
  <c r="G7340" i="81"/>
  <c r="F7340" i="81"/>
  <c r="E7340" i="81"/>
  <c r="C7340" i="81"/>
  <c r="B7340" i="81"/>
  <c r="A7340" i="81"/>
  <c r="L7339" i="81"/>
  <c r="K7339" i="81"/>
  <c r="J7339" i="81"/>
  <c r="I7339" i="81"/>
  <c r="H7339" i="81"/>
  <c r="G7339" i="81"/>
  <c r="F7339" i="81"/>
  <c r="E7339" i="81"/>
  <c r="C7339" i="81"/>
  <c r="B7339" i="81"/>
  <c r="A7339" i="81"/>
  <c r="L7338" i="81"/>
  <c r="K7338" i="81"/>
  <c r="J7338" i="81"/>
  <c r="I7338" i="81"/>
  <c r="H7338" i="81"/>
  <c r="G7338" i="81"/>
  <c r="F7338" i="81"/>
  <c r="E7338" i="81"/>
  <c r="C7338" i="81"/>
  <c r="B7338" i="81"/>
  <c r="A7338" i="81"/>
  <c r="L7337" i="81"/>
  <c r="K7337" i="81"/>
  <c r="J7337" i="81"/>
  <c r="I7337" i="81"/>
  <c r="H7337" i="81"/>
  <c r="G7337" i="81"/>
  <c r="F7337" i="81"/>
  <c r="E7337" i="81"/>
  <c r="C7337" i="81"/>
  <c r="B7337" i="81"/>
  <c r="A7337" i="81"/>
  <c r="L7336" i="81"/>
  <c r="K7336" i="81"/>
  <c r="J7336" i="81"/>
  <c r="I7336" i="81"/>
  <c r="H7336" i="81"/>
  <c r="G7336" i="81"/>
  <c r="F7336" i="81"/>
  <c r="E7336" i="81"/>
  <c r="C7336" i="81"/>
  <c r="B7336" i="81"/>
  <c r="A7336" i="81"/>
  <c r="L7335" i="81"/>
  <c r="K7335" i="81"/>
  <c r="J7335" i="81"/>
  <c r="I7335" i="81"/>
  <c r="H7335" i="81"/>
  <c r="G7335" i="81"/>
  <c r="F7335" i="81"/>
  <c r="E7335" i="81"/>
  <c r="C7335" i="81"/>
  <c r="B7335" i="81"/>
  <c r="A7335" i="81"/>
  <c r="L7334" i="81"/>
  <c r="K7334" i="81"/>
  <c r="J7334" i="81"/>
  <c r="I7334" i="81"/>
  <c r="H7334" i="81"/>
  <c r="G7334" i="81"/>
  <c r="F7334" i="81"/>
  <c r="E7334" i="81"/>
  <c r="C7334" i="81"/>
  <c r="B7334" i="81"/>
  <c r="A7334" i="81"/>
  <c r="L7333" i="81"/>
  <c r="K7333" i="81"/>
  <c r="J7333" i="81"/>
  <c r="I7333" i="81"/>
  <c r="H7333" i="81"/>
  <c r="G7333" i="81"/>
  <c r="F7333" i="81"/>
  <c r="E7333" i="81"/>
  <c r="C7333" i="81"/>
  <c r="B7333" i="81"/>
  <c r="A7333" i="81"/>
  <c r="L7332" i="81"/>
  <c r="K7332" i="81"/>
  <c r="J7332" i="81"/>
  <c r="I7332" i="81"/>
  <c r="H7332" i="81"/>
  <c r="G7332" i="81"/>
  <c r="F7332" i="81"/>
  <c r="E7332" i="81"/>
  <c r="C7332" i="81"/>
  <c r="B7332" i="81"/>
  <c r="A7332" i="81"/>
  <c r="L7331" i="81"/>
  <c r="K7331" i="81"/>
  <c r="J7331" i="81"/>
  <c r="I7331" i="81"/>
  <c r="H7331" i="81"/>
  <c r="G7331" i="81"/>
  <c r="F7331" i="81"/>
  <c r="E7331" i="81"/>
  <c r="C7331" i="81"/>
  <c r="B7331" i="81"/>
  <c r="A7331" i="81"/>
  <c r="L7330" i="81"/>
  <c r="K7330" i="81"/>
  <c r="J7330" i="81"/>
  <c r="I7330" i="81"/>
  <c r="H7330" i="81"/>
  <c r="G7330" i="81"/>
  <c r="F7330" i="81"/>
  <c r="E7330" i="81"/>
  <c r="C7330" i="81"/>
  <c r="B7330" i="81"/>
  <c r="A7330" i="81"/>
  <c r="L7329" i="81"/>
  <c r="K7329" i="81"/>
  <c r="J7329" i="81"/>
  <c r="I7329" i="81"/>
  <c r="H7329" i="81"/>
  <c r="G7329" i="81"/>
  <c r="F7329" i="81"/>
  <c r="E7329" i="81"/>
  <c r="C7329" i="81"/>
  <c r="B7329" i="81"/>
  <c r="A7329" i="81"/>
  <c r="L7328" i="81"/>
  <c r="K7328" i="81"/>
  <c r="J7328" i="81"/>
  <c r="I7328" i="81"/>
  <c r="H7328" i="81"/>
  <c r="G7328" i="81"/>
  <c r="F7328" i="81"/>
  <c r="E7328" i="81"/>
  <c r="C7328" i="81"/>
  <c r="B7328" i="81"/>
  <c r="A7328" i="81"/>
  <c r="L7327" i="81"/>
  <c r="K7327" i="81"/>
  <c r="J7327" i="81"/>
  <c r="I7327" i="81"/>
  <c r="H7327" i="81"/>
  <c r="G7327" i="81"/>
  <c r="F7327" i="81"/>
  <c r="E7327" i="81"/>
  <c r="C7327" i="81"/>
  <c r="B7327" i="81"/>
  <c r="A7327" i="81"/>
  <c r="L7326" i="81"/>
  <c r="K7326" i="81"/>
  <c r="J7326" i="81"/>
  <c r="I7326" i="81"/>
  <c r="H7326" i="81"/>
  <c r="G7326" i="81"/>
  <c r="F7326" i="81"/>
  <c r="E7326" i="81"/>
  <c r="C7326" i="81"/>
  <c r="B7326" i="81"/>
  <c r="A7326" i="81"/>
  <c r="L7325" i="81"/>
  <c r="K7325" i="81"/>
  <c r="J7325" i="81"/>
  <c r="I7325" i="81"/>
  <c r="H7325" i="81"/>
  <c r="G7325" i="81"/>
  <c r="F7325" i="81"/>
  <c r="E7325" i="81"/>
  <c r="C7325" i="81"/>
  <c r="B7325" i="81"/>
  <c r="A7325" i="81"/>
  <c r="L7324" i="81"/>
  <c r="K7324" i="81"/>
  <c r="J7324" i="81"/>
  <c r="I7324" i="81"/>
  <c r="H7324" i="81"/>
  <c r="G7324" i="81"/>
  <c r="F7324" i="81"/>
  <c r="E7324" i="81"/>
  <c r="C7324" i="81"/>
  <c r="B7324" i="81"/>
  <c r="A7324" i="81"/>
  <c r="L7323" i="81"/>
  <c r="K7323" i="81"/>
  <c r="J7323" i="81"/>
  <c r="I7323" i="81"/>
  <c r="H7323" i="81"/>
  <c r="G7323" i="81"/>
  <c r="F7323" i="81"/>
  <c r="E7323" i="81"/>
  <c r="C7323" i="81"/>
  <c r="B7323" i="81"/>
  <c r="A7323" i="81"/>
  <c r="L7322" i="81"/>
  <c r="K7322" i="81"/>
  <c r="J7322" i="81"/>
  <c r="I7322" i="81"/>
  <c r="H7322" i="81"/>
  <c r="G7322" i="81"/>
  <c r="F7322" i="81"/>
  <c r="E7322" i="81"/>
  <c r="C7322" i="81"/>
  <c r="B7322" i="81"/>
  <c r="A7322" i="81"/>
  <c r="L7321" i="81"/>
  <c r="K7321" i="81"/>
  <c r="J7321" i="81"/>
  <c r="I7321" i="81"/>
  <c r="H7321" i="81"/>
  <c r="G7321" i="81"/>
  <c r="F7321" i="81"/>
  <c r="E7321" i="81"/>
  <c r="C7321" i="81"/>
  <c r="B7321" i="81"/>
  <c r="A7321" i="81"/>
  <c r="L7320" i="81"/>
  <c r="K7320" i="81"/>
  <c r="J7320" i="81"/>
  <c r="I7320" i="81"/>
  <c r="H7320" i="81"/>
  <c r="G7320" i="81"/>
  <c r="F7320" i="81"/>
  <c r="E7320" i="81"/>
  <c r="C7320" i="81"/>
  <c r="B7320" i="81"/>
  <c r="A7320" i="81"/>
  <c r="L7319" i="81"/>
  <c r="K7319" i="81"/>
  <c r="J7319" i="81"/>
  <c r="I7319" i="81"/>
  <c r="H7319" i="81"/>
  <c r="G7319" i="81"/>
  <c r="F7319" i="81"/>
  <c r="E7319" i="81"/>
  <c r="C7319" i="81"/>
  <c r="B7319" i="81"/>
  <c r="A7319" i="81"/>
  <c r="L7318" i="81"/>
  <c r="K7318" i="81"/>
  <c r="J7318" i="81"/>
  <c r="I7318" i="81"/>
  <c r="H7318" i="81"/>
  <c r="G7318" i="81"/>
  <c r="F7318" i="81"/>
  <c r="E7318" i="81"/>
  <c r="C7318" i="81"/>
  <c r="B7318" i="81"/>
  <c r="A7318" i="81"/>
  <c r="L7317" i="81"/>
  <c r="K7317" i="81"/>
  <c r="J7317" i="81"/>
  <c r="I7317" i="81"/>
  <c r="H7317" i="81"/>
  <c r="G7317" i="81"/>
  <c r="F7317" i="81"/>
  <c r="E7317" i="81"/>
  <c r="C7317" i="81"/>
  <c r="B7317" i="81"/>
  <c r="A7317" i="81"/>
  <c r="L7316" i="81"/>
  <c r="K7316" i="81"/>
  <c r="J7316" i="81"/>
  <c r="I7316" i="81"/>
  <c r="H7316" i="81"/>
  <c r="G7316" i="81"/>
  <c r="F7316" i="81"/>
  <c r="E7316" i="81"/>
  <c r="C7316" i="81"/>
  <c r="B7316" i="81"/>
  <c r="A7316" i="81"/>
  <c r="L7315" i="81"/>
  <c r="K7315" i="81"/>
  <c r="J7315" i="81"/>
  <c r="I7315" i="81"/>
  <c r="H7315" i="81"/>
  <c r="G7315" i="81"/>
  <c r="F7315" i="81"/>
  <c r="E7315" i="81"/>
  <c r="C7315" i="81"/>
  <c r="B7315" i="81"/>
  <c r="A7315" i="81"/>
  <c r="L7314" i="81"/>
  <c r="K7314" i="81"/>
  <c r="J7314" i="81"/>
  <c r="I7314" i="81"/>
  <c r="H7314" i="81"/>
  <c r="G7314" i="81"/>
  <c r="F7314" i="81"/>
  <c r="E7314" i="81"/>
  <c r="C7314" i="81"/>
  <c r="B7314" i="81"/>
  <c r="A7314" i="81"/>
  <c r="L7313" i="81"/>
  <c r="K7313" i="81"/>
  <c r="J7313" i="81"/>
  <c r="I7313" i="81"/>
  <c r="H7313" i="81"/>
  <c r="G7313" i="81"/>
  <c r="F7313" i="81"/>
  <c r="E7313" i="81"/>
  <c r="C7313" i="81"/>
  <c r="B7313" i="81"/>
  <c r="A7313" i="81"/>
  <c r="L7312" i="81"/>
  <c r="K7312" i="81"/>
  <c r="J7312" i="81"/>
  <c r="I7312" i="81"/>
  <c r="H7312" i="81"/>
  <c r="G7312" i="81"/>
  <c r="F7312" i="81"/>
  <c r="E7312" i="81"/>
  <c r="C7312" i="81"/>
  <c r="B7312" i="81"/>
  <c r="A7312" i="81"/>
  <c r="L7311" i="81"/>
  <c r="K7311" i="81"/>
  <c r="J7311" i="81"/>
  <c r="I7311" i="81"/>
  <c r="H7311" i="81"/>
  <c r="G7311" i="81"/>
  <c r="F7311" i="81"/>
  <c r="E7311" i="81"/>
  <c r="C7311" i="81"/>
  <c r="B7311" i="81"/>
  <c r="A7311" i="81"/>
  <c r="L7310" i="81"/>
  <c r="K7310" i="81"/>
  <c r="J7310" i="81"/>
  <c r="I7310" i="81"/>
  <c r="H7310" i="81"/>
  <c r="G7310" i="81"/>
  <c r="F7310" i="81"/>
  <c r="E7310" i="81"/>
  <c r="C7310" i="81"/>
  <c r="B7310" i="81"/>
  <c r="A7310" i="81"/>
  <c r="L7309" i="81"/>
  <c r="K7309" i="81"/>
  <c r="J7309" i="81"/>
  <c r="I7309" i="81"/>
  <c r="H7309" i="81"/>
  <c r="G7309" i="81"/>
  <c r="F7309" i="81"/>
  <c r="E7309" i="81"/>
  <c r="C7309" i="81"/>
  <c r="B7309" i="81"/>
  <c r="A7309" i="81"/>
  <c r="L7308" i="81"/>
  <c r="K7308" i="81"/>
  <c r="J7308" i="81"/>
  <c r="I7308" i="81"/>
  <c r="H7308" i="81"/>
  <c r="G7308" i="81"/>
  <c r="F7308" i="81"/>
  <c r="E7308" i="81"/>
  <c r="C7308" i="81"/>
  <c r="B7308" i="81"/>
  <c r="A7308" i="81"/>
  <c r="L7307" i="81"/>
  <c r="K7307" i="81"/>
  <c r="J7307" i="81"/>
  <c r="I7307" i="81"/>
  <c r="H7307" i="81"/>
  <c r="G7307" i="81"/>
  <c r="F7307" i="81"/>
  <c r="E7307" i="81"/>
  <c r="C7307" i="81"/>
  <c r="B7307" i="81"/>
  <c r="A7307" i="81"/>
  <c r="L7306" i="81"/>
  <c r="K7306" i="81"/>
  <c r="J7306" i="81"/>
  <c r="I7306" i="81"/>
  <c r="H7306" i="81"/>
  <c r="G7306" i="81"/>
  <c r="F7306" i="81"/>
  <c r="E7306" i="81"/>
  <c r="C7306" i="81"/>
  <c r="B7306" i="81"/>
  <c r="A7306" i="81"/>
  <c r="L7305" i="81"/>
  <c r="K7305" i="81"/>
  <c r="J7305" i="81"/>
  <c r="I7305" i="81"/>
  <c r="H7305" i="81"/>
  <c r="G7305" i="81"/>
  <c r="F7305" i="81"/>
  <c r="E7305" i="81"/>
  <c r="C7305" i="81"/>
  <c r="B7305" i="81"/>
  <c r="A7305" i="81"/>
  <c r="L7304" i="81"/>
  <c r="K7304" i="81"/>
  <c r="J7304" i="81"/>
  <c r="I7304" i="81"/>
  <c r="H7304" i="81"/>
  <c r="G7304" i="81"/>
  <c r="F7304" i="81"/>
  <c r="E7304" i="81"/>
  <c r="C7304" i="81"/>
  <c r="B7304" i="81"/>
  <c r="A7304" i="81"/>
  <c r="L7303" i="81"/>
  <c r="K7303" i="81"/>
  <c r="J7303" i="81"/>
  <c r="I7303" i="81"/>
  <c r="H7303" i="81"/>
  <c r="G7303" i="81"/>
  <c r="F7303" i="81"/>
  <c r="E7303" i="81"/>
  <c r="C7303" i="81"/>
  <c r="B7303" i="81"/>
  <c r="A7303" i="81"/>
  <c r="L7302" i="81"/>
  <c r="K7302" i="81"/>
  <c r="J7302" i="81"/>
  <c r="I7302" i="81"/>
  <c r="H7302" i="81"/>
  <c r="G7302" i="81"/>
  <c r="F7302" i="81"/>
  <c r="E7302" i="81"/>
  <c r="C7302" i="81"/>
  <c r="B7302" i="81"/>
  <c r="A7302" i="81"/>
  <c r="L7301" i="81"/>
  <c r="K7301" i="81"/>
  <c r="J7301" i="81"/>
  <c r="I7301" i="81"/>
  <c r="H7301" i="81"/>
  <c r="G7301" i="81"/>
  <c r="F7301" i="81"/>
  <c r="E7301" i="81"/>
  <c r="C7301" i="81"/>
  <c r="B7301" i="81"/>
  <c r="A7301" i="81"/>
  <c r="L7300" i="81"/>
  <c r="K7300" i="81"/>
  <c r="J7300" i="81"/>
  <c r="I7300" i="81"/>
  <c r="H7300" i="81"/>
  <c r="G7300" i="81"/>
  <c r="F7300" i="81"/>
  <c r="E7300" i="81"/>
  <c r="C7300" i="81"/>
  <c r="B7300" i="81"/>
  <c r="A7300" i="81"/>
  <c r="L7299" i="81"/>
  <c r="K7299" i="81"/>
  <c r="J7299" i="81"/>
  <c r="I7299" i="81"/>
  <c r="H7299" i="81"/>
  <c r="G7299" i="81"/>
  <c r="F7299" i="81"/>
  <c r="E7299" i="81"/>
  <c r="C7299" i="81"/>
  <c r="B7299" i="81"/>
  <c r="A7299" i="81"/>
  <c r="L7298" i="81"/>
  <c r="K7298" i="81"/>
  <c r="J7298" i="81"/>
  <c r="I7298" i="81"/>
  <c r="H7298" i="81"/>
  <c r="G7298" i="81"/>
  <c r="F7298" i="81"/>
  <c r="E7298" i="81"/>
  <c r="C7298" i="81"/>
  <c r="B7298" i="81"/>
  <c r="A7298" i="81"/>
  <c r="L7297" i="81"/>
  <c r="K7297" i="81"/>
  <c r="J7297" i="81"/>
  <c r="I7297" i="81"/>
  <c r="H7297" i="81"/>
  <c r="G7297" i="81"/>
  <c r="F7297" i="81"/>
  <c r="E7297" i="81"/>
  <c r="C7297" i="81"/>
  <c r="B7297" i="81"/>
  <c r="A7297" i="81"/>
  <c r="L7296" i="81"/>
  <c r="K7296" i="81"/>
  <c r="J7296" i="81"/>
  <c r="I7296" i="81"/>
  <c r="H7296" i="81"/>
  <c r="G7296" i="81"/>
  <c r="F7296" i="81"/>
  <c r="E7296" i="81"/>
  <c r="C7296" i="81"/>
  <c r="B7296" i="81"/>
  <c r="A7296" i="81"/>
  <c r="L7295" i="81"/>
  <c r="K7295" i="81"/>
  <c r="J7295" i="81"/>
  <c r="I7295" i="81"/>
  <c r="H7295" i="81"/>
  <c r="G7295" i="81"/>
  <c r="F7295" i="81"/>
  <c r="E7295" i="81"/>
  <c r="C7295" i="81"/>
  <c r="B7295" i="81"/>
  <c r="A7295" i="81"/>
  <c r="L7294" i="81"/>
  <c r="K7294" i="81"/>
  <c r="J7294" i="81"/>
  <c r="I7294" i="81"/>
  <c r="H7294" i="81"/>
  <c r="G7294" i="81"/>
  <c r="F7294" i="81"/>
  <c r="E7294" i="81"/>
  <c r="C7294" i="81"/>
  <c r="B7294" i="81"/>
  <c r="A7294" i="81"/>
  <c r="L7293" i="81"/>
  <c r="K7293" i="81"/>
  <c r="J7293" i="81"/>
  <c r="I7293" i="81"/>
  <c r="H7293" i="81"/>
  <c r="G7293" i="81"/>
  <c r="F7293" i="81"/>
  <c r="E7293" i="81"/>
  <c r="C7293" i="81"/>
  <c r="B7293" i="81"/>
  <c r="A7293" i="81"/>
  <c r="L7292" i="81"/>
  <c r="K7292" i="81"/>
  <c r="J7292" i="81"/>
  <c r="I7292" i="81"/>
  <c r="H7292" i="81"/>
  <c r="G7292" i="81"/>
  <c r="F7292" i="81"/>
  <c r="E7292" i="81"/>
  <c r="C7292" i="81"/>
  <c r="B7292" i="81"/>
  <c r="A7292" i="81"/>
  <c r="L7291" i="81"/>
  <c r="K7291" i="81"/>
  <c r="J7291" i="81"/>
  <c r="I7291" i="81"/>
  <c r="H7291" i="81"/>
  <c r="G7291" i="81"/>
  <c r="F7291" i="81"/>
  <c r="E7291" i="81"/>
  <c r="C7291" i="81"/>
  <c r="B7291" i="81"/>
  <c r="A7291" i="81"/>
  <c r="L7290" i="81"/>
  <c r="K7290" i="81"/>
  <c r="J7290" i="81"/>
  <c r="I7290" i="81"/>
  <c r="H7290" i="81"/>
  <c r="G7290" i="81"/>
  <c r="F7290" i="81"/>
  <c r="E7290" i="81"/>
  <c r="C7290" i="81"/>
  <c r="B7290" i="81"/>
  <c r="A7290" i="81"/>
  <c r="L7289" i="81"/>
  <c r="K7289" i="81"/>
  <c r="J7289" i="81"/>
  <c r="I7289" i="81"/>
  <c r="H7289" i="81"/>
  <c r="G7289" i="81"/>
  <c r="F7289" i="81"/>
  <c r="E7289" i="81"/>
  <c r="C7289" i="81"/>
  <c r="B7289" i="81"/>
  <c r="A7289" i="81"/>
  <c r="L7288" i="81"/>
  <c r="K7288" i="81"/>
  <c r="J7288" i="81"/>
  <c r="I7288" i="81"/>
  <c r="H7288" i="81"/>
  <c r="G7288" i="81"/>
  <c r="F7288" i="81"/>
  <c r="E7288" i="81"/>
  <c r="C7288" i="81"/>
  <c r="B7288" i="81"/>
  <c r="A7288" i="81"/>
  <c r="L7287" i="81"/>
  <c r="K7287" i="81"/>
  <c r="J7287" i="81"/>
  <c r="I7287" i="81"/>
  <c r="H7287" i="81"/>
  <c r="G7287" i="81"/>
  <c r="F7287" i="81"/>
  <c r="E7287" i="81"/>
  <c r="C7287" i="81"/>
  <c r="B7287" i="81"/>
  <c r="A7287" i="81"/>
  <c r="L7286" i="81"/>
  <c r="K7286" i="81"/>
  <c r="J7286" i="81"/>
  <c r="I7286" i="81"/>
  <c r="H7286" i="81"/>
  <c r="G7286" i="81"/>
  <c r="F7286" i="81"/>
  <c r="E7286" i="81"/>
  <c r="C7286" i="81"/>
  <c r="B7286" i="81"/>
  <c r="A7286" i="81"/>
  <c r="L7285" i="81"/>
  <c r="K7285" i="81"/>
  <c r="J7285" i="81"/>
  <c r="I7285" i="81"/>
  <c r="H7285" i="81"/>
  <c r="G7285" i="81"/>
  <c r="F7285" i="81"/>
  <c r="E7285" i="81"/>
  <c r="C7285" i="81"/>
  <c r="B7285" i="81"/>
  <c r="A7285" i="81"/>
  <c r="L7284" i="81"/>
  <c r="K7284" i="81"/>
  <c r="J7284" i="81"/>
  <c r="I7284" i="81"/>
  <c r="H7284" i="81"/>
  <c r="G7284" i="81"/>
  <c r="F7284" i="81"/>
  <c r="E7284" i="81"/>
  <c r="C7284" i="81"/>
  <c r="B7284" i="81"/>
  <c r="A7284" i="81"/>
  <c r="L7283" i="81"/>
  <c r="K7283" i="81"/>
  <c r="J7283" i="81"/>
  <c r="I7283" i="81"/>
  <c r="H7283" i="81"/>
  <c r="G7283" i="81"/>
  <c r="F7283" i="81"/>
  <c r="E7283" i="81"/>
  <c r="C7283" i="81"/>
  <c r="B7283" i="81"/>
  <c r="A7283" i="81"/>
  <c r="L7282" i="81"/>
  <c r="K7282" i="81"/>
  <c r="J7282" i="81"/>
  <c r="I7282" i="81"/>
  <c r="H7282" i="81"/>
  <c r="G7282" i="81"/>
  <c r="F7282" i="81"/>
  <c r="E7282" i="81"/>
  <c r="C7282" i="81"/>
  <c r="B7282" i="81"/>
  <c r="A7282" i="81"/>
  <c r="L7281" i="81"/>
  <c r="K7281" i="81"/>
  <c r="J7281" i="81"/>
  <c r="I7281" i="81"/>
  <c r="H7281" i="81"/>
  <c r="G7281" i="81"/>
  <c r="F7281" i="81"/>
  <c r="E7281" i="81"/>
  <c r="C7281" i="81"/>
  <c r="B7281" i="81"/>
  <c r="A7281" i="81"/>
  <c r="L7280" i="81"/>
  <c r="K7280" i="81"/>
  <c r="J7280" i="81"/>
  <c r="I7280" i="81"/>
  <c r="H7280" i="81"/>
  <c r="G7280" i="81"/>
  <c r="F7280" i="81"/>
  <c r="E7280" i="81"/>
  <c r="C7280" i="81"/>
  <c r="B7280" i="81"/>
  <c r="A7280" i="81"/>
  <c r="L7279" i="81"/>
  <c r="K7279" i="81"/>
  <c r="J7279" i="81"/>
  <c r="I7279" i="81"/>
  <c r="H7279" i="81"/>
  <c r="G7279" i="81"/>
  <c r="F7279" i="81"/>
  <c r="E7279" i="81"/>
  <c r="C7279" i="81"/>
  <c r="B7279" i="81"/>
  <c r="A7279" i="81"/>
  <c r="L7278" i="81"/>
  <c r="K7278" i="81"/>
  <c r="J7278" i="81"/>
  <c r="I7278" i="81"/>
  <c r="H7278" i="81"/>
  <c r="G7278" i="81"/>
  <c r="F7278" i="81"/>
  <c r="E7278" i="81"/>
  <c r="C7278" i="81"/>
  <c r="B7278" i="81"/>
  <c r="A7278" i="81"/>
  <c r="L7277" i="81"/>
  <c r="K7277" i="81"/>
  <c r="J7277" i="81"/>
  <c r="I7277" i="81"/>
  <c r="H7277" i="81"/>
  <c r="G7277" i="81"/>
  <c r="F7277" i="81"/>
  <c r="E7277" i="81"/>
  <c r="C7277" i="81"/>
  <c r="B7277" i="81"/>
  <c r="A7277" i="81"/>
  <c r="L7276" i="81"/>
  <c r="K7276" i="81"/>
  <c r="J7276" i="81"/>
  <c r="I7276" i="81"/>
  <c r="H7276" i="81"/>
  <c r="G7276" i="81"/>
  <c r="F7276" i="81"/>
  <c r="E7276" i="81"/>
  <c r="C7276" i="81"/>
  <c r="B7276" i="81"/>
  <c r="A7276" i="81"/>
  <c r="L7275" i="81"/>
  <c r="K7275" i="81"/>
  <c r="J7275" i="81"/>
  <c r="I7275" i="81"/>
  <c r="H7275" i="81"/>
  <c r="G7275" i="81"/>
  <c r="F7275" i="81"/>
  <c r="E7275" i="81"/>
  <c r="C7275" i="81"/>
  <c r="B7275" i="81"/>
  <c r="A7275" i="81"/>
  <c r="L7274" i="81"/>
  <c r="K7274" i="81"/>
  <c r="J7274" i="81"/>
  <c r="I7274" i="81"/>
  <c r="H7274" i="81"/>
  <c r="G7274" i="81"/>
  <c r="F7274" i="81"/>
  <c r="E7274" i="81"/>
  <c r="C7274" i="81"/>
  <c r="B7274" i="81"/>
  <c r="A7274" i="81"/>
  <c r="L7273" i="81"/>
  <c r="K7273" i="81"/>
  <c r="J7273" i="81"/>
  <c r="I7273" i="81"/>
  <c r="H7273" i="81"/>
  <c r="G7273" i="81"/>
  <c r="F7273" i="81"/>
  <c r="E7273" i="81"/>
  <c r="C7273" i="81"/>
  <c r="B7273" i="81"/>
  <c r="A7273" i="81"/>
  <c r="L7272" i="81"/>
  <c r="K7272" i="81"/>
  <c r="J7272" i="81"/>
  <c r="I7272" i="81"/>
  <c r="H7272" i="81"/>
  <c r="G7272" i="81"/>
  <c r="F7272" i="81"/>
  <c r="E7272" i="81"/>
  <c r="C7272" i="81"/>
  <c r="B7272" i="81"/>
  <c r="A7272" i="81"/>
  <c r="L7271" i="81"/>
  <c r="K7271" i="81"/>
  <c r="J7271" i="81"/>
  <c r="I7271" i="81"/>
  <c r="H7271" i="81"/>
  <c r="G7271" i="81"/>
  <c r="F7271" i="81"/>
  <c r="E7271" i="81"/>
  <c r="C7271" i="81"/>
  <c r="B7271" i="81"/>
  <c r="A7271" i="81"/>
  <c r="L7270" i="81"/>
  <c r="K7270" i="81"/>
  <c r="J7270" i="81"/>
  <c r="I7270" i="81"/>
  <c r="H7270" i="81"/>
  <c r="G7270" i="81"/>
  <c r="F7270" i="81"/>
  <c r="E7270" i="81"/>
  <c r="C7270" i="81"/>
  <c r="B7270" i="81"/>
  <c r="A7270" i="81"/>
  <c r="L7269" i="81"/>
  <c r="K7269" i="81"/>
  <c r="J7269" i="81"/>
  <c r="I7269" i="81"/>
  <c r="H7269" i="81"/>
  <c r="G7269" i="81"/>
  <c r="F7269" i="81"/>
  <c r="E7269" i="81"/>
  <c r="C7269" i="81"/>
  <c r="B7269" i="81"/>
  <c r="A7269" i="81"/>
  <c r="L7268" i="81"/>
  <c r="K7268" i="81"/>
  <c r="J7268" i="81"/>
  <c r="I7268" i="81"/>
  <c r="H7268" i="81"/>
  <c r="G7268" i="81"/>
  <c r="F7268" i="81"/>
  <c r="E7268" i="81"/>
  <c r="C7268" i="81"/>
  <c r="B7268" i="81"/>
  <c r="A7268" i="81"/>
  <c r="L7267" i="81"/>
  <c r="K7267" i="81"/>
  <c r="J7267" i="81"/>
  <c r="I7267" i="81"/>
  <c r="H7267" i="81"/>
  <c r="G7267" i="81"/>
  <c r="F7267" i="81"/>
  <c r="E7267" i="81"/>
  <c r="C7267" i="81"/>
  <c r="B7267" i="81"/>
  <c r="A7267" i="81"/>
  <c r="L7266" i="81"/>
  <c r="K7266" i="81"/>
  <c r="J7266" i="81"/>
  <c r="I7266" i="81"/>
  <c r="H7266" i="81"/>
  <c r="G7266" i="81"/>
  <c r="F7266" i="81"/>
  <c r="E7266" i="81"/>
  <c r="C7266" i="81"/>
  <c r="B7266" i="81"/>
  <c r="A7266" i="81"/>
  <c r="L7265" i="81"/>
  <c r="K7265" i="81"/>
  <c r="J7265" i="81"/>
  <c r="I7265" i="81"/>
  <c r="H7265" i="81"/>
  <c r="G7265" i="81"/>
  <c r="F7265" i="81"/>
  <c r="E7265" i="81"/>
  <c r="C7265" i="81"/>
  <c r="B7265" i="81"/>
  <c r="A7265" i="81"/>
  <c r="L7264" i="81"/>
  <c r="K7264" i="81"/>
  <c r="J7264" i="81"/>
  <c r="I7264" i="81"/>
  <c r="H7264" i="81"/>
  <c r="G7264" i="81"/>
  <c r="F7264" i="81"/>
  <c r="E7264" i="81"/>
  <c r="C7264" i="81"/>
  <c r="B7264" i="81"/>
  <c r="A7264" i="81"/>
  <c r="L7263" i="81"/>
  <c r="K7263" i="81"/>
  <c r="J7263" i="81"/>
  <c r="I7263" i="81"/>
  <c r="H7263" i="81"/>
  <c r="G7263" i="81"/>
  <c r="F7263" i="81"/>
  <c r="E7263" i="81"/>
  <c r="C7263" i="81"/>
  <c r="B7263" i="81"/>
  <c r="A7263" i="81"/>
  <c r="L7262" i="81"/>
  <c r="K7262" i="81"/>
  <c r="J7262" i="81"/>
  <c r="I7262" i="81"/>
  <c r="H7262" i="81"/>
  <c r="G7262" i="81"/>
  <c r="F7262" i="81"/>
  <c r="E7262" i="81"/>
  <c r="C7262" i="81"/>
  <c r="B7262" i="81"/>
  <c r="A7262" i="81"/>
  <c r="L7261" i="81"/>
  <c r="K7261" i="81"/>
  <c r="J7261" i="81"/>
  <c r="I7261" i="81"/>
  <c r="H7261" i="81"/>
  <c r="G7261" i="81"/>
  <c r="F7261" i="81"/>
  <c r="E7261" i="81"/>
  <c r="C7261" i="81"/>
  <c r="B7261" i="81"/>
  <c r="A7261" i="81"/>
  <c r="L7260" i="81"/>
  <c r="K7260" i="81"/>
  <c r="J7260" i="81"/>
  <c r="I7260" i="81"/>
  <c r="H7260" i="81"/>
  <c r="G7260" i="81"/>
  <c r="F7260" i="81"/>
  <c r="E7260" i="81"/>
  <c r="C7260" i="81"/>
  <c r="B7260" i="81"/>
  <c r="A7260" i="81"/>
  <c r="L7259" i="81"/>
  <c r="K7259" i="81"/>
  <c r="J7259" i="81"/>
  <c r="I7259" i="81"/>
  <c r="H7259" i="81"/>
  <c r="G7259" i="81"/>
  <c r="F7259" i="81"/>
  <c r="E7259" i="81"/>
  <c r="C7259" i="81"/>
  <c r="B7259" i="81"/>
  <c r="A7259" i="81"/>
  <c r="L7258" i="81"/>
  <c r="K7258" i="81"/>
  <c r="J7258" i="81"/>
  <c r="I7258" i="81"/>
  <c r="H7258" i="81"/>
  <c r="G7258" i="81"/>
  <c r="F7258" i="81"/>
  <c r="E7258" i="81"/>
  <c r="C7258" i="81"/>
  <c r="B7258" i="81"/>
  <c r="A7258" i="81"/>
  <c r="L7257" i="81"/>
  <c r="K7257" i="81"/>
  <c r="J7257" i="81"/>
  <c r="I7257" i="81"/>
  <c r="H7257" i="81"/>
  <c r="G7257" i="81"/>
  <c r="F7257" i="81"/>
  <c r="E7257" i="81"/>
  <c r="C7257" i="81"/>
  <c r="B7257" i="81"/>
  <c r="A7257" i="81"/>
  <c r="L7256" i="81"/>
  <c r="K7256" i="81"/>
  <c r="J7256" i="81"/>
  <c r="I7256" i="81"/>
  <c r="H7256" i="81"/>
  <c r="G7256" i="81"/>
  <c r="F7256" i="81"/>
  <c r="E7256" i="81"/>
  <c r="C7256" i="81"/>
  <c r="B7256" i="81"/>
  <c r="A7256" i="81"/>
  <c r="L7255" i="81"/>
  <c r="K7255" i="81"/>
  <c r="J7255" i="81"/>
  <c r="I7255" i="81"/>
  <c r="H7255" i="81"/>
  <c r="G7255" i="81"/>
  <c r="F7255" i="81"/>
  <c r="E7255" i="81"/>
  <c r="C7255" i="81"/>
  <c r="B7255" i="81"/>
  <c r="A7255" i="81"/>
  <c r="L7254" i="81"/>
  <c r="K7254" i="81"/>
  <c r="J7254" i="81"/>
  <c r="I7254" i="81"/>
  <c r="H7254" i="81"/>
  <c r="G7254" i="81"/>
  <c r="F7254" i="81"/>
  <c r="E7254" i="81"/>
  <c r="C7254" i="81"/>
  <c r="B7254" i="81"/>
  <c r="A7254" i="81"/>
  <c r="L7253" i="81"/>
  <c r="K7253" i="81"/>
  <c r="J7253" i="81"/>
  <c r="I7253" i="81"/>
  <c r="H7253" i="81"/>
  <c r="G7253" i="81"/>
  <c r="F7253" i="81"/>
  <c r="E7253" i="81"/>
  <c r="C7253" i="81"/>
  <c r="B7253" i="81"/>
  <c r="A7253" i="81"/>
  <c r="L7252" i="81"/>
  <c r="K7252" i="81"/>
  <c r="J7252" i="81"/>
  <c r="I7252" i="81"/>
  <c r="H7252" i="81"/>
  <c r="G7252" i="81"/>
  <c r="F7252" i="81"/>
  <c r="E7252" i="81"/>
  <c r="C7252" i="81"/>
  <c r="B7252" i="81"/>
  <c r="A7252" i="81"/>
  <c r="L7251" i="81"/>
  <c r="K7251" i="81"/>
  <c r="J7251" i="81"/>
  <c r="I7251" i="81"/>
  <c r="H7251" i="81"/>
  <c r="G7251" i="81"/>
  <c r="F7251" i="81"/>
  <c r="E7251" i="81"/>
  <c r="C7251" i="81"/>
  <c r="B7251" i="81"/>
  <c r="A7251" i="81"/>
  <c r="L7250" i="81"/>
  <c r="K7250" i="81"/>
  <c r="J7250" i="81"/>
  <c r="I7250" i="81"/>
  <c r="H7250" i="81"/>
  <c r="G7250" i="81"/>
  <c r="F7250" i="81"/>
  <c r="E7250" i="81"/>
  <c r="C7250" i="81"/>
  <c r="B7250" i="81"/>
  <c r="A7250" i="81"/>
  <c r="L7249" i="81"/>
  <c r="K7249" i="81"/>
  <c r="J7249" i="81"/>
  <c r="I7249" i="81"/>
  <c r="H7249" i="81"/>
  <c r="G7249" i="81"/>
  <c r="F7249" i="81"/>
  <c r="E7249" i="81"/>
  <c r="C7249" i="81"/>
  <c r="B7249" i="81"/>
  <c r="A7249" i="81"/>
  <c r="L7248" i="81"/>
  <c r="K7248" i="81"/>
  <c r="J7248" i="81"/>
  <c r="I7248" i="81"/>
  <c r="H7248" i="81"/>
  <c r="G7248" i="81"/>
  <c r="F7248" i="81"/>
  <c r="E7248" i="81"/>
  <c r="C7248" i="81"/>
  <c r="B7248" i="81"/>
  <c r="A7248" i="81"/>
  <c r="L7247" i="81"/>
  <c r="K7247" i="81"/>
  <c r="J7247" i="81"/>
  <c r="I7247" i="81"/>
  <c r="H7247" i="81"/>
  <c r="G7247" i="81"/>
  <c r="F7247" i="81"/>
  <c r="E7247" i="81"/>
  <c r="C7247" i="81"/>
  <c r="B7247" i="81"/>
  <c r="A7247" i="81"/>
  <c r="L7246" i="81"/>
  <c r="K7246" i="81"/>
  <c r="J7246" i="81"/>
  <c r="I7246" i="81"/>
  <c r="H7246" i="81"/>
  <c r="G7246" i="81"/>
  <c r="F7246" i="81"/>
  <c r="E7246" i="81"/>
  <c r="C7246" i="81"/>
  <c r="B7246" i="81"/>
  <c r="A7246" i="81"/>
  <c r="L7245" i="81"/>
  <c r="K7245" i="81"/>
  <c r="J7245" i="81"/>
  <c r="I7245" i="81"/>
  <c r="H7245" i="81"/>
  <c r="G7245" i="81"/>
  <c r="F7245" i="81"/>
  <c r="E7245" i="81"/>
  <c r="C7245" i="81"/>
  <c r="B7245" i="81"/>
  <c r="A7245" i="81"/>
  <c r="L7244" i="81"/>
  <c r="K7244" i="81"/>
  <c r="J7244" i="81"/>
  <c r="I7244" i="81"/>
  <c r="H7244" i="81"/>
  <c r="G7244" i="81"/>
  <c r="F7244" i="81"/>
  <c r="E7244" i="81"/>
  <c r="C7244" i="81"/>
  <c r="B7244" i="81"/>
  <c r="A7244" i="81"/>
  <c r="L7243" i="81"/>
  <c r="K7243" i="81"/>
  <c r="J7243" i="81"/>
  <c r="I7243" i="81"/>
  <c r="H7243" i="81"/>
  <c r="G7243" i="81"/>
  <c r="F7243" i="81"/>
  <c r="E7243" i="81"/>
  <c r="C7243" i="81"/>
  <c r="B7243" i="81"/>
  <c r="A7243" i="81"/>
  <c r="L7242" i="81"/>
  <c r="K7242" i="81"/>
  <c r="J7242" i="81"/>
  <c r="I7242" i="81"/>
  <c r="H7242" i="81"/>
  <c r="G7242" i="81"/>
  <c r="F7242" i="81"/>
  <c r="E7242" i="81"/>
  <c r="C7242" i="81"/>
  <c r="B7242" i="81"/>
  <c r="A7242" i="81"/>
  <c r="L7241" i="81"/>
  <c r="K7241" i="81"/>
  <c r="J7241" i="81"/>
  <c r="I7241" i="81"/>
  <c r="H7241" i="81"/>
  <c r="G7241" i="81"/>
  <c r="F7241" i="81"/>
  <c r="E7241" i="81"/>
  <c r="C7241" i="81"/>
  <c r="B7241" i="81"/>
  <c r="A7241" i="81"/>
  <c r="L7240" i="81"/>
  <c r="K7240" i="81"/>
  <c r="J7240" i="81"/>
  <c r="I7240" i="81"/>
  <c r="H7240" i="81"/>
  <c r="G7240" i="81"/>
  <c r="F7240" i="81"/>
  <c r="E7240" i="81"/>
  <c r="C7240" i="81"/>
  <c r="B7240" i="81"/>
  <c r="A7240" i="81"/>
  <c r="L7239" i="81"/>
  <c r="K7239" i="81"/>
  <c r="J7239" i="81"/>
  <c r="I7239" i="81"/>
  <c r="H7239" i="81"/>
  <c r="G7239" i="81"/>
  <c r="F7239" i="81"/>
  <c r="E7239" i="81"/>
  <c r="C7239" i="81"/>
  <c r="B7239" i="81"/>
  <c r="A7239" i="81"/>
  <c r="L7238" i="81"/>
  <c r="K7238" i="81"/>
  <c r="J7238" i="81"/>
  <c r="I7238" i="81"/>
  <c r="H7238" i="81"/>
  <c r="G7238" i="81"/>
  <c r="F7238" i="81"/>
  <c r="E7238" i="81"/>
  <c r="C7238" i="81"/>
  <c r="B7238" i="81"/>
  <c r="A7238" i="81"/>
  <c r="L7237" i="81"/>
  <c r="K7237" i="81"/>
  <c r="J7237" i="81"/>
  <c r="I7237" i="81"/>
  <c r="H7237" i="81"/>
  <c r="G7237" i="81"/>
  <c r="F7237" i="81"/>
  <c r="E7237" i="81"/>
  <c r="C7237" i="81"/>
  <c r="B7237" i="81"/>
  <c r="A7237" i="81"/>
  <c r="L7236" i="81"/>
  <c r="K7236" i="81"/>
  <c r="J7236" i="81"/>
  <c r="I7236" i="81"/>
  <c r="H7236" i="81"/>
  <c r="G7236" i="81"/>
  <c r="F7236" i="81"/>
  <c r="E7236" i="81"/>
  <c r="C7236" i="81"/>
  <c r="B7236" i="81"/>
  <c r="A7236" i="81"/>
  <c r="L7235" i="81"/>
  <c r="K7235" i="81"/>
  <c r="J7235" i="81"/>
  <c r="I7235" i="81"/>
  <c r="H7235" i="81"/>
  <c r="G7235" i="81"/>
  <c r="F7235" i="81"/>
  <c r="E7235" i="81"/>
  <c r="C7235" i="81"/>
  <c r="B7235" i="81"/>
  <c r="A7235" i="81"/>
  <c r="L7234" i="81"/>
  <c r="K7234" i="81"/>
  <c r="J7234" i="81"/>
  <c r="I7234" i="81"/>
  <c r="H7234" i="81"/>
  <c r="G7234" i="81"/>
  <c r="F7234" i="81"/>
  <c r="E7234" i="81"/>
  <c r="C7234" i="81"/>
  <c r="B7234" i="81"/>
  <c r="A7234" i="81"/>
  <c r="L7233" i="81"/>
  <c r="K7233" i="81"/>
  <c r="J7233" i="81"/>
  <c r="I7233" i="81"/>
  <c r="H7233" i="81"/>
  <c r="G7233" i="81"/>
  <c r="F7233" i="81"/>
  <c r="E7233" i="81"/>
  <c r="C7233" i="81"/>
  <c r="B7233" i="81"/>
  <c r="A7233" i="81"/>
  <c r="L7232" i="81"/>
  <c r="K7232" i="81"/>
  <c r="J7232" i="81"/>
  <c r="I7232" i="81"/>
  <c r="H7232" i="81"/>
  <c r="G7232" i="81"/>
  <c r="F7232" i="81"/>
  <c r="E7232" i="81"/>
  <c r="C7232" i="81"/>
  <c r="B7232" i="81"/>
  <c r="A7232" i="81"/>
  <c r="L7231" i="81"/>
  <c r="K7231" i="81"/>
  <c r="J7231" i="81"/>
  <c r="I7231" i="81"/>
  <c r="H7231" i="81"/>
  <c r="G7231" i="81"/>
  <c r="F7231" i="81"/>
  <c r="E7231" i="81"/>
  <c r="C7231" i="81"/>
  <c r="B7231" i="81"/>
  <c r="A7231" i="81"/>
  <c r="L7230" i="81"/>
  <c r="K7230" i="81"/>
  <c r="J7230" i="81"/>
  <c r="I7230" i="81"/>
  <c r="H7230" i="81"/>
  <c r="G7230" i="81"/>
  <c r="F7230" i="81"/>
  <c r="E7230" i="81"/>
  <c r="C7230" i="81"/>
  <c r="B7230" i="81"/>
  <c r="A7230" i="81"/>
  <c r="L7229" i="81"/>
  <c r="K7229" i="81"/>
  <c r="J7229" i="81"/>
  <c r="I7229" i="81"/>
  <c r="H7229" i="81"/>
  <c r="G7229" i="81"/>
  <c r="F7229" i="81"/>
  <c r="E7229" i="81"/>
  <c r="C7229" i="81"/>
  <c r="B7229" i="81"/>
  <c r="A7229" i="81"/>
  <c r="L7228" i="81"/>
  <c r="K7228" i="81"/>
  <c r="J7228" i="81"/>
  <c r="I7228" i="81"/>
  <c r="H7228" i="81"/>
  <c r="G7228" i="81"/>
  <c r="F7228" i="81"/>
  <c r="E7228" i="81"/>
  <c r="C7228" i="81"/>
  <c r="B7228" i="81"/>
  <c r="A7228" i="81"/>
  <c r="L7227" i="81"/>
  <c r="K7227" i="81"/>
  <c r="J7227" i="81"/>
  <c r="I7227" i="81"/>
  <c r="H7227" i="81"/>
  <c r="G7227" i="81"/>
  <c r="F7227" i="81"/>
  <c r="E7227" i="81"/>
  <c r="C7227" i="81"/>
  <c r="B7227" i="81"/>
  <c r="A7227" i="81"/>
  <c r="L7226" i="81"/>
  <c r="K7226" i="81"/>
  <c r="J7226" i="81"/>
  <c r="I7226" i="81"/>
  <c r="H7226" i="81"/>
  <c r="G7226" i="81"/>
  <c r="F7226" i="81"/>
  <c r="E7226" i="81"/>
  <c r="C7226" i="81"/>
  <c r="B7226" i="81"/>
  <c r="A7226" i="81"/>
  <c r="L7225" i="81"/>
  <c r="K7225" i="81"/>
  <c r="J7225" i="81"/>
  <c r="I7225" i="81"/>
  <c r="H7225" i="81"/>
  <c r="G7225" i="81"/>
  <c r="F7225" i="81"/>
  <c r="E7225" i="81"/>
  <c r="C7225" i="81"/>
  <c r="B7225" i="81"/>
  <c r="A7225" i="81"/>
  <c r="L7224" i="81"/>
  <c r="K7224" i="81"/>
  <c r="J7224" i="81"/>
  <c r="I7224" i="81"/>
  <c r="H7224" i="81"/>
  <c r="G7224" i="81"/>
  <c r="F7224" i="81"/>
  <c r="E7224" i="81"/>
  <c r="C7224" i="81"/>
  <c r="B7224" i="81"/>
  <c r="A7224" i="81"/>
  <c r="L7223" i="81"/>
  <c r="K7223" i="81"/>
  <c r="J7223" i="81"/>
  <c r="I7223" i="81"/>
  <c r="H7223" i="81"/>
  <c r="G7223" i="81"/>
  <c r="F7223" i="81"/>
  <c r="E7223" i="81"/>
  <c r="C7223" i="81"/>
  <c r="B7223" i="81"/>
  <c r="A7223" i="81"/>
  <c r="L7222" i="81"/>
  <c r="K7222" i="81"/>
  <c r="J7222" i="81"/>
  <c r="I7222" i="81"/>
  <c r="H7222" i="81"/>
  <c r="G7222" i="81"/>
  <c r="F7222" i="81"/>
  <c r="E7222" i="81"/>
  <c r="C7222" i="81"/>
  <c r="B7222" i="81"/>
  <c r="A7222" i="81"/>
  <c r="L7221" i="81"/>
  <c r="K7221" i="81"/>
  <c r="J7221" i="81"/>
  <c r="I7221" i="81"/>
  <c r="H7221" i="81"/>
  <c r="G7221" i="81"/>
  <c r="F7221" i="81"/>
  <c r="E7221" i="81"/>
  <c r="C7221" i="81"/>
  <c r="B7221" i="81"/>
  <c r="A7221" i="81"/>
  <c r="L7220" i="81"/>
  <c r="K7220" i="81"/>
  <c r="J7220" i="81"/>
  <c r="I7220" i="81"/>
  <c r="H7220" i="81"/>
  <c r="G7220" i="81"/>
  <c r="F7220" i="81"/>
  <c r="E7220" i="81"/>
  <c r="C7220" i="81"/>
  <c r="B7220" i="81"/>
  <c r="A7220" i="81"/>
  <c r="L7219" i="81"/>
  <c r="K7219" i="81"/>
  <c r="J7219" i="81"/>
  <c r="I7219" i="81"/>
  <c r="H7219" i="81"/>
  <c r="G7219" i="81"/>
  <c r="F7219" i="81"/>
  <c r="E7219" i="81"/>
  <c r="C7219" i="81"/>
  <c r="B7219" i="81"/>
  <c r="A7219" i="81"/>
  <c r="L7218" i="81"/>
  <c r="K7218" i="81"/>
  <c r="J7218" i="81"/>
  <c r="I7218" i="81"/>
  <c r="H7218" i="81"/>
  <c r="G7218" i="81"/>
  <c r="F7218" i="81"/>
  <c r="E7218" i="81"/>
  <c r="C7218" i="81"/>
  <c r="B7218" i="81"/>
  <c r="A7218" i="81"/>
  <c r="L7217" i="81"/>
  <c r="K7217" i="81"/>
  <c r="J7217" i="81"/>
  <c r="I7217" i="81"/>
  <c r="H7217" i="81"/>
  <c r="G7217" i="81"/>
  <c r="F7217" i="81"/>
  <c r="E7217" i="81"/>
  <c r="C7217" i="81"/>
  <c r="B7217" i="81"/>
  <c r="A7217" i="81"/>
  <c r="L7216" i="81"/>
  <c r="K7216" i="81"/>
  <c r="J7216" i="81"/>
  <c r="I7216" i="81"/>
  <c r="H7216" i="81"/>
  <c r="G7216" i="81"/>
  <c r="F7216" i="81"/>
  <c r="E7216" i="81"/>
  <c r="C7216" i="81"/>
  <c r="B7216" i="81"/>
  <c r="A7216" i="81"/>
  <c r="L7215" i="81"/>
  <c r="K7215" i="81"/>
  <c r="J7215" i="81"/>
  <c r="I7215" i="81"/>
  <c r="H7215" i="81"/>
  <c r="G7215" i="81"/>
  <c r="F7215" i="81"/>
  <c r="E7215" i="81"/>
  <c r="C7215" i="81"/>
  <c r="B7215" i="81"/>
  <c r="A7215" i="81"/>
  <c r="L7214" i="81"/>
  <c r="K7214" i="81"/>
  <c r="J7214" i="81"/>
  <c r="I7214" i="81"/>
  <c r="H7214" i="81"/>
  <c r="G7214" i="81"/>
  <c r="F7214" i="81"/>
  <c r="E7214" i="81"/>
  <c r="C7214" i="81"/>
  <c r="B7214" i="81"/>
  <c r="A7214" i="81"/>
  <c r="L7213" i="81"/>
  <c r="K7213" i="81"/>
  <c r="J7213" i="81"/>
  <c r="I7213" i="81"/>
  <c r="H7213" i="81"/>
  <c r="G7213" i="81"/>
  <c r="F7213" i="81"/>
  <c r="E7213" i="81"/>
  <c r="C7213" i="81"/>
  <c r="B7213" i="81"/>
  <c r="A7213" i="81"/>
  <c r="L7212" i="81"/>
  <c r="K7212" i="81"/>
  <c r="J7212" i="81"/>
  <c r="I7212" i="81"/>
  <c r="H7212" i="81"/>
  <c r="G7212" i="81"/>
  <c r="F7212" i="81"/>
  <c r="E7212" i="81"/>
  <c r="C7212" i="81"/>
  <c r="B7212" i="81"/>
  <c r="A7212" i="81"/>
  <c r="L7211" i="81"/>
  <c r="K7211" i="81"/>
  <c r="J7211" i="81"/>
  <c r="I7211" i="81"/>
  <c r="H7211" i="81"/>
  <c r="G7211" i="81"/>
  <c r="F7211" i="81"/>
  <c r="E7211" i="81"/>
  <c r="C7211" i="81"/>
  <c r="B7211" i="81"/>
  <c r="A7211" i="81"/>
  <c r="L7210" i="81"/>
  <c r="K7210" i="81"/>
  <c r="J7210" i="81"/>
  <c r="I7210" i="81"/>
  <c r="H7210" i="81"/>
  <c r="G7210" i="81"/>
  <c r="F7210" i="81"/>
  <c r="E7210" i="81"/>
  <c r="C7210" i="81"/>
  <c r="B7210" i="81"/>
  <c r="A7210" i="81"/>
  <c r="L7209" i="81"/>
  <c r="K7209" i="81"/>
  <c r="J7209" i="81"/>
  <c r="I7209" i="81"/>
  <c r="H7209" i="81"/>
  <c r="G7209" i="81"/>
  <c r="F7209" i="81"/>
  <c r="E7209" i="81"/>
  <c r="C7209" i="81"/>
  <c r="B7209" i="81"/>
  <c r="A7209" i="81"/>
  <c r="L7208" i="81"/>
  <c r="K7208" i="81"/>
  <c r="J7208" i="81"/>
  <c r="I7208" i="81"/>
  <c r="H7208" i="81"/>
  <c r="G7208" i="81"/>
  <c r="F7208" i="81"/>
  <c r="E7208" i="81"/>
  <c r="C7208" i="81"/>
  <c r="B7208" i="81"/>
  <c r="A7208" i="81"/>
  <c r="L7207" i="81"/>
  <c r="K7207" i="81"/>
  <c r="J7207" i="81"/>
  <c r="I7207" i="81"/>
  <c r="H7207" i="81"/>
  <c r="G7207" i="81"/>
  <c r="F7207" i="81"/>
  <c r="E7207" i="81"/>
  <c r="C7207" i="81"/>
  <c r="B7207" i="81"/>
  <c r="A7207" i="81"/>
  <c r="L7206" i="81"/>
  <c r="K7206" i="81"/>
  <c r="J7206" i="81"/>
  <c r="I7206" i="81"/>
  <c r="H7206" i="81"/>
  <c r="G7206" i="81"/>
  <c r="F7206" i="81"/>
  <c r="E7206" i="81"/>
  <c r="C7206" i="81"/>
  <c r="B7206" i="81"/>
  <c r="A7206" i="81"/>
  <c r="L7205" i="81"/>
  <c r="K7205" i="81"/>
  <c r="J7205" i="81"/>
  <c r="I7205" i="81"/>
  <c r="H7205" i="81"/>
  <c r="G7205" i="81"/>
  <c r="F7205" i="81"/>
  <c r="E7205" i="81"/>
  <c r="C7205" i="81"/>
  <c r="B7205" i="81"/>
  <c r="A7205" i="81"/>
  <c r="L7204" i="81"/>
  <c r="K7204" i="81"/>
  <c r="J7204" i="81"/>
  <c r="I7204" i="81"/>
  <c r="H7204" i="81"/>
  <c r="G7204" i="81"/>
  <c r="F7204" i="81"/>
  <c r="E7204" i="81"/>
  <c r="C7204" i="81"/>
  <c r="B7204" i="81"/>
  <c r="A7204" i="81"/>
  <c r="L7203" i="81"/>
  <c r="K7203" i="81"/>
  <c r="J7203" i="81"/>
  <c r="I7203" i="81"/>
  <c r="H7203" i="81"/>
  <c r="G7203" i="81"/>
  <c r="F7203" i="81"/>
  <c r="E7203" i="81"/>
  <c r="C7203" i="81"/>
  <c r="B7203" i="81"/>
  <c r="A7203" i="81"/>
  <c r="L7202" i="81"/>
  <c r="K7202" i="81"/>
  <c r="J7202" i="81"/>
  <c r="I7202" i="81"/>
  <c r="H7202" i="81"/>
  <c r="G7202" i="81"/>
  <c r="F7202" i="81"/>
  <c r="E7202" i="81"/>
  <c r="C7202" i="81"/>
  <c r="B7202" i="81"/>
  <c r="A7202" i="81"/>
  <c r="L7201" i="81"/>
  <c r="K7201" i="81"/>
  <c r="J7201" i="81"/>
  <c r="I7201" i="81"/>
  <c r="H7201" i="81"/>
  <c r="G7201" i="81"/>
  <c r="F7201" i="81"/>
  <c r="E7201" i="81"/>
  <c r="C7201" i="81"/>
  <c r="B7201" i="81"/>
  <c r="A7201" i="81"/>
  <c r="L7200" i="81"/>
  <c r="K7200" i="81"/>
  <c r="J7200" i="81"/>
  <c r="I7200" i="81"/>
  <c r="H7200" i="81"/>
  <c r="G7200" i="81"/>
  <c r="F7200" i="81"/>
  <c r="E7200" i="81"/>
  <c r="C7200" i="81"/>
  <c r="B7200" i="81"/>
  <c r="A7200" i="81"/>
  <c r="L7199" i="81"/>
  <c r="K7199" i="81"/>
  <c r="J7199" i="81"/>
  <c r="I7199" i="81"/>
  <c r="H7199" i="81"/>
  <c r="G7199" i="81"/>
  <c r="F7199" i="81"/>
  <c r="E7199" i="81"/>
  <c r="C7199" i="81"/>
  <c r="B7199" i="81"/>
  <c r="A7199" i="81"/>
  <c r="L7198" i="81"/>
  <c r="K7198" i="81"/>
  <c r="J7198" i="81"/>
  <c r="I7198" i="81"/>
  <c r="H7198" i="81"/>
  <c r="G7198" i="81"/>
  <c r="F7198" i="81"/>
  <c r="E7198" i="81"/>
  <c r="C7198" i="81"/>
  <c r="B7198" i="81"/>
  <c r="A7198" i="81"/>
  <c r="L7197" i="81"/>
  <c r="K7197" i="81"/>
  <c r="J7197" i="81"/>
  <c r="I7197" i="81"/>
  <c r="H7197" i="81"/>
  <c r="G7197" i="81"/>
  <c r="F7197" i="81"/>
  <c r="E7197" i="81"/>
  <c r="C7197" i="81"/>
  <c r="B7197" i="81"/>
  <c r="A7197" i="81"/>
  <c r="L7196" i="81"/>
  <c r="K7196" i="81"/>
  <c r="J7196" i="81"/>
  <c r="I7196" i="81"/>
  <c r="H7196" i="81"/>
  <c r="G7196" i="81"/>
  <c r="F7196" i="81"/>
  <c r="E7196" i="81"/>
  <c r="C7196" i="81"/>
  <c r="B7196" i="81"/>
  <c r="A7196" i="81"/>
  <c r="L7195" i="81"/>
  <c r="K7195" i="81"/>
  <c r="J7195" i="81"/>
  <c r="I7195" i="81"/>
  <c r="H7195" i="81"/>
  <c r="G7195" i="81"/>
  <c r="F7195" i="81"/>
  <c r="E7195" i="81"/>
  <c r="C7195" i="81"/>
  <c r="B7195" i="81"/>
  <c r="A7195" i="81"/>
  <c r="L7194" i="81"/>
  <c r="K7194" i="81"/>
  <c r="J7194" i="81"/>
  <c r="I7194" i="81"/>
  <c r="H7194" i="81"/>
  <c r="G7194" i="81"/>
  <c r="F7194" i="81"/>
  <c r="E7194" i="81"/>
  <c r="C7194" i="81"/>
  <c r="B7194" i="81"/>
  <c r="A7194" i="81"/>
  <c r="L7193" i="81"/>
  <c r="K7193" i="81"/>
  <c r="J7193" i="81"/>
  <c r="I7193" i="81"/>
  <c r="H7193" i="81"/>
  <c r="G7193" i="81"/>
  <c r="F7193" i="81"/>
  <c r="E7193" i="81"/>
  <c r="C7193" i="81"/>
  <c r="B7193" i="81"/>
  <c r="A7193" i="81"/>
  <c r="L7192" i="81"/>
  <c r="K7192" i="81"/>
  <c r="J7192" i="81"/>
  <c r="I7192" i="81"/>
  <c r="H7192" i="81"/>
  <c r="G7192" i="81"/>
  <c r="F7192" i="81"/>
  <c r="E7192" i="81"/>
  <c r="C7192" i="81"/>
  <c r="B7192" i="81"/>
  <c r="A7192" i="81"/>
  <c r="L7191" i="81"/>
  <c r="K7191" i="81"/>
  <c r="J7191" i="81"/>
  <c r="I7191" i="81"/>
  <c r="H7191" i="81"/>
  <c r="G7191" i="81"/>
  <c r="F7191" i="81"/>
  <c r="E7191" i="81"/>
  <c r="C7191" i="81"/>
  <c r="B7191" i="81"/>
  <c r="A7191" i="81"/>
  <c r="L7190" i="81"/>
  <c r="K7190" i="81"/>
  <c r="J7190" i="81"/>
  <c r="I7190" i="81"/>
  <c r="H7190" i="81"/>
  <c r="G7190" i="81"/>
  <c r="F7190" i="81"/>
  <c r="E7190" i="81"/>
  <c r="C7190" i="81"/>
  <c r="B7190" i="81"/>
  <c r="A7190" i="81"/>
  <c r="L7189" i="81"/>
  <c r="K7189" i="81"/>
  <c r="J7189" i="81"/>
  <c r="I7189" i="81"/>
  <c r="H7189" i="81"/>
  <c r="G7189" i="81"/>
  <c r="F7189" i="81"/>
  <c r="E7189" i="81"/>
  <c r="C7189" i="81"/>
  <c r="B7189" i="81"/>
  <c r="A7189" i="81"/>
  <c r="L7188" i="81"/>
  <c r="K7188" i="81"/>
  <c r="J7188" i="81"/>
  <c r="I7188" i="81"/>
  <c r="H7188" i="81"/>
  <c r="G7188" i="81"/>
  <c r="F7188" i="81"/>
  <c r="E7188" i="81"/>
  <c r="C7188" i="81"/>
  <c r="B7188" i="81"/>
  <c r="A7188" i="81"/>
  <c r="L7187" i="81"/>
  <c r="K7187" i="81"/>
  <c r="J7187" i="81"/>
  <c r="I7187" i="81"/>
  <c r="H7187" i="81"/>
  <c r="G7187" i="81"/>
  <c r="F7187" i="81"/>
  <c r="E7187" i="81"/>
  <c r="C7187" i="81"/>
  <c r="B7187" i="81"/>
  <c r="A7187" i="81"/>
  <c r="L7186" i="81"/>
  <c r="K7186" i="81"/>
  <c r="J7186" i="81"/>
  <c r="I7186" i="81"/>
  <c r="H7186" i="81"/>
  <c r="G7186" i="81"/>
  <c r="F7186" i="81"/>
  <c r="E7186" i="81"/>
  <c r="C7186" i="81"/>
  <c r="B7186" i="81"/>
  <c r="A7186" i="81"/>
  <c r="L7185" i="81"/>
  <c r="K7185" i="81"/>
  <c r="J7185" i="81"/>
  <c r="I7185" i="81"/>
  <c r="H7185" i="81"/>
  <c r="G7185" i="81"/>
  <c r="F7185" i="81"/>
  <c r="E7185" i="81"/>
  <c r="C7185" i="81"/>
  <c r="B7185" i="81"/>
  <c r="A7185" i="81"/>
  <c r="L7184" i="81"/>
  <c r="K7184" i="81"/>
  <c r="J7184" i="81"/>
  <c r="I7184" i="81"/>
  <c r="H7184" i="81"/>
  <c r="G7184" i="81"/>
  <c r="F7184" i="81"/>
  <c r="E7184" i="81"/>
  <c r="C7184" i="81"/>
  <c r="B7184" i="81"/>
  <c r="A7184" i="81"/>
  <c r="L7183" i="81"/>
  <c r="K7183" i="81"/>
  <c r="J7183" i="81"/>
  <c r="I7183" i="81"/>
  <c r="H7183" i="81"/>
  <c r="G7183" i="81"/>
  <c r="F7183" i="81"/>
  <c r="E7183" i="81"/>
  <c r="C7183" i="81"/>
  <c r="B7183" i="81"/>
  <c r="A7183" i="81"/>
  <c r="L7182" i="81"/>
  <c r="K7182" i="81"/>
  <c r="J7182" i="81"/>
  <c r="I7182" i="81"/>
  <c r="H7182" i="81"/>
  <c r="G7182" i="81"/>
  <c r="F7182" i="81"/>
  <c r="E7182" i="81"/>
  <c r="C7182" i="81"/>
  <c r="B7182" i="81"/>
  <c r="A7182" i="81"/>
  <c r="L7181" i="81"/>
  <c r="K7181" i="81"/>
  <c r="J7181" i="81"/>
  <c r="I7181" i="81"/>
  <c r="H7181" i="81"/>
  <c r="G7181" i="81"/>
  <c r="F7181" i="81"/>
  <c r="E7181" i="81"/>
  <c r="C7181" i="81"/>
  <c r="B7181" i="81"/>
  <c r="A7181" i="81"/>
  <c r="L7180" i="81"/>
  <c r="K7180" i="81"/>
  <c r="J7180" i="81"/>
  <c r="I7180" i="81"/>
  <c r="H7180" i="81"/>
  <c r="G7180" i="81"/>
  <c r="F7180" i="81"/>
  <c r="E7180" i="81"/>
  <c r="C7180" i="81"/>
  <c r="B7180" i="81"/>
  <c r="A7180" i="81"/>
  <c r="L7179" i="81"/>
  <c r="K7179" i="81"/>
  <c r="J7179" i="81"/>
  <c r="I7179" i="81"/>
  <c r="H7179" i="81"/>
  <c r="G7179" i="81"/>
  <c r="F7179" i="81"/>
  <c r="E7179" i="81"/>
  <c r="C7179" i="81"/>
  <c r="B7179" i="81"/>
  <c r="A7179" i="81"/>
  <c r="L7178" i="81"/>
  <c r="K7178" i="81"/>
  <c r="J7178" i="81"/>
  <c r="I7178" i="81"/>
  <c r="H7178" i="81"/>
  <c r="G7178" i="81"/>
  <c r="F7178" i="81"/>
  <c r="E7178" i="81"/>
  <c r="C7178" i="81"/>
  <c r="B7178" i="81"/>
  <c r="A7178" i="81"/>
  <c r="L7177" i="81"/>
  <c r="K7177" i="81"/>
  <c r="J7177" i="81"/>
  <c r="I7177" i="81"/>
  <c r="H7177" i="81"/>
  <c r="G7177" i="81"/>
  <c r="F7177" i="81"/>
  <c r="E7177" i="81"/>
  <c r="C7177" i="81"/>
  <c r="B7177" i="81"/>
  <c r="A7177" i="81"/>
  <c r="L7176" i="81"/>
  <c r="K7176" i="81"/>
  <c r="J7176" i="81"/>
  <c r="I7176" i="81"/>
  <c r="H7176" i="81"/>
  <c r="G7176" i="81"/>
  <c r="F7176" i="81"/>
  <c r="E7176" i="81"/>
  <c r="C7176" i="81"/>
  <c r="B7176" i="81"/>
  <c r="A7176" i="81"/>
  <c r="L7175" i="81"/>
  <c r="K7175" i="81"/>
  <c r="J7175" i="81"/>
  <c r="I7175" i="81"/>
  <c r="H7175" i="81"/>
  <c r="G7175" i="81"/>
  <c r="F7175" i="81"/>
  <c r="E7175" i="81"/>
  <c r="C7175" i="81"/>
  <c r="B7175" i="81"/>
  <c r="A7175" i="81"/>
  <c r="L7174" i="81"/>
  <c r="K7174" i="81"/>
  <c r="J7174" i="81"/>
  <c r="I7174" i="81"/>
  <c r="H7174" i="81"/>
  <c r="G7174" i="81"/>
  <c r="F7174" i="81"/>
  <c r="E7174" i="81"/>
  <c r="C7174" i="81"/>
  <c r="B7174" i="81"/>
  <c r="A7174" i="81"/>
  <c r="L7173" i="81"/>
  <c r="K7173" i="81"/>
  <c r="J7173" i="81"/>
  <c r="I7173" i="81"/>
  <c r="H7173" i="81"/>
  <c r="G7173" i="81"/>
  <c r="F7173" i="81"/>
  <c r="E7173" i="81"/>
  <c r="C7173" i="81"/>
  <c r="B7173" i="81"/>
  <c r="A7173" i="81"/>
  <c r="L7172" i="81"/>
  <c r="K7172" i="81"/>
  <c r="J7172" i="81"/>
  <c r="I7172" i="81"/>
  <c r="H7172" i="81"/>
  <c r="G7172" i="81"/>
  <c r="F7172" i="81"/>
  <c r="E7172" i="81"/>
  <c r="C7172" i="81"/>
  <c r="B7172" i="81"/>
  <c r="A7172" i="81"/>
  <c r="L7171" i="81"/>
  <c r="K7171" i="81"/>
  <c r="J7171" i="81"/>
  <c r="I7171" i="81"/>
  <c r="H7171" i="81"/>
  <c r="G7171" i="81"/>
  <c r="F7171" i="81"/>
  <c r="E7171" i="81"/>
  <c r="C7171" i="81"/>
  <c r="B7171" i="81"/>
  <c r="A7171" i="81"/>
  <c r="L7170" i="81"/>
  <c r="K7170" i="81"/>
  <c r="J7170" i="81"/>
  <c r="I7170" i="81"/>
  <c r="H7170" i="81"/>
  <c r="G7170" i="81"/>
  <c r="F7170" i="81"/>
  <c r="E7170" i="81"/>
  <c r="C7170" i="81"/>
  <c r="B7170" i="81"/>
  <c r="A7170" i="81"/>
  <c r="L7169" i="81"/>
  <c r="K7169" i="81"/>
  <c r="J7169" i="81"/>
  <c r="I7169" i="81"/>
  <c r="H7169" i="81"/>
  <c r="G7169" i="81"/>
  <c r="F7169" i="81"/>
  <c r="E7169" i="81"/>
  <c r="C7169" i="81"/>
  <c r="B7169" i="81"/>
  <c r="A7169" i="81"/>
  <c r="L7168" i="81"/>
  <c r="K7168" i="81"/>
  <c r="J7168" i="81"/>
  <c r="I7168" i="81"/>
  <c r="H7168" i="81"/>
  <c r="G7168" i="81"/>
  <c r="F7168" i="81"/>
  <c r="E7168" i="81"/>
  <c r="C7168" i="81"/>
  <c r="B7168" i="81"/>
  <c r="A7168" i="81"/>
  <c r="L7167" i="81"/>
  <c r="K7167" i="81"/>
  <c r="J7167" i="81"/>
  <c r="I7167" i="81"/>
  <c r="H7167" i="81"/>
  <c r="G7167" i="81"/>
  <c r="F7167" i="81"/>
  <c r="E7167" i="81"/>
  <c r="C7167" i="81"/>
  <c r="B7167" i="81"/>
  <c r="A7167" i="81"/>
  <c r="L7166" i="81"/>
  <c r="K7166" i="81"/>
  <c r="J7166" i="81"/>
  <c r="I7166" i="81"/>
  <c r="H7166" i="81"/>
  <c r="G7166" i="81"/>
  <c r="F7166" i="81"/>
  <c r="E7166" i="81"/>
  <c r="C7166" i="81"/>
  <c r="B7166" i="81"/>
  <c r="A7166" i="81"/>
  <c r="L7165" i="81"/>
  <c r="K7165" i="81"/>
  <c r="J7165" i="81"/>
  <c r="I7165" i="81"/>
  <c r="H7165" i="81"/>
  <c r="G7165" i="81"/>
  <c r="F7165" i="81"/>
  <c r="E7165" i="81"/>
  <c r="C7165" i="81"/>
  <c r="B7165" i="81"/>
  <c r="A7165" i="81"/>
  <c r="L7164" i="81"/>
  <c r="K7164" i="81"/>
  <c r="J7164" i="81"/>
  <c r="I7164" i="81"/>
  <c r="H7164" i="81"/>
  <c r="G7164" i="81"/>
  <c r="F7164" i="81"/>
  <c r="E7164" i="81"/>
  <c r="C7164" i="81"/>
  <c r="B7164" i="81"/>
  <c r="A7164" i="81"/>
  <c r="L7163" i="81"/>
  <c r="K7163" i="81"/>
  <c r="J7163" i="81"/>
  <c r="I7163" i="81"/>
  <c r="H7163" i="81"/>
  <c r="G7163" i="81"/>
  <c r="F7163" i="81"/>
  <c r="E7163" i="81"/>
  <c r="C7163" i="81"/>
  <c r="B7163" i="81"/>
  <c r="A7163" i="81"/>
  <c r="L7162" i="81"/>
  <c r="K7162" i="81"/>
  <c r="J7162" i="81"/>
  <c r="I7162" i="81"/>
  <c r="H7162" i="81"/>
  <c r="G7162" i="81"/>
  <c r="F7162" i="81"/>
  <c r="E7162" i="81"/>
  <c r="C7162" i="81"/>
  <c r="B7162" i="81"/>
  <c r="A7162" i="81"/>
  <c r="L7161" i="81"/>
  <c r="K7161" i="81"/>
  <c r="J7161" i="81"/>
  <c r="I7161" i="81"/>
  <c r="H7161" i="81"/>
  <c r="G7161" i="81"/>
  <c r="F7161" i="81"/>
  <c r="E7161" i="81"/>
  <c r="C7161" i="81"/>
  <c r="B7161" i="81"/>
  <c r="A7161" i="81"/>
  <c r="L7160" i="81"/>
  <c r="K7160" i="81"/>
  <c r="J7160" i="81"/>
  <c r="I7160" i="81"/>
  <c r="H7160" i="81"/>
  <c r="G7160" i="81"/>
  <c r="F7160" i="81"/>
  <c r="E7160" i="81"/>
  <c r="C7160" i="81"/>
  <c r="B7160" i="81"/>
  <c r="A7160" i="81"/>
  <c r="L7159" i="81"/>
  <c r="K7159" i="81"/>
  <c r="J7159" i="81"/>
  <c r="I7159" i="81"/>
  <c r="H7159" i="81"/>
  <c r="G7159" i="81"/>
  <c r="F7159" i="81"/>
  <c r="E7159" i="81"/>
  <c r="C7159" i="81"/>
  <c r="B7159" i="81"/>
  <c r="A7159" i="81"/>
  <c r="L7158" i="81"/>
  <c r="K7158" i="81"/>
  <c r="J7158" i="81"/>
  <c r="I7158" i="81"/>
  <c r="H7158" i="81"/>
  <c r="G7158" i="81"/>
  <c r="F7158" i="81"/>
  <c r="E7158" i="81"/>
  <c r="C7158" i="81"/>
  <c r="B7158" i="81"/>
  <c r="A7158" i="81"/>
  <c r="L7157" i="81"/>
  <c r="K7157" i="81"/>
  <c r="J7157" i="81"/>
  <c r="I7157" i="81"/>
  <c r="H7157" i="81"/>
  <c r="G7157" i="81"/>
  <c r="F7157" i="81"/>
  <c r="E7157" i="81"/>
  <c r="C7157" i="81"/>
  <c r="B7157" i="81"/>
  <c r="A7157" i="81"/>
  <c r="L7156" i="81"/>
  <c r="K7156" i="81"/>
  <c r="J7156" i="81"/>
  <c r="I7156" i="81"/>
  <c r="H7156" i="81"/>
  <c r="G7156" i="81"/>
  <c r="F7156" i="81"/>
  <c r="E7156" i="81"/>
  <c r="C7156" i="81"/>
  <c r="B7156" i="81"/>
  <c r="A7156" i="81"/>
  <c r="L7155" i="81"/>
  <c r="K7155" i="81"/>
  <c r="J7155" i="81"/>
  <c r="I7155" i="81"/>
  <c r="H7155" i="81"/>
  <c r="G7155" i="81"/>
  <c r="F7155" i="81"/>
  <c r="E7155" i="81"/>
  <c r="C7155" i="81"/>
  <c r="B7155" i="81"/>
  <c r="A7155" i="81"/>
  <c r="L7154" i="81"/>
  <c r="K7154" i="81"/>
  <c r="J7154" i="81"/>
  <c r="I7154" i="81"/>
  <c r="H7154" i="81"/>
  <c r="G7154" i="81"/>
  <c r="F7154" i="81"/>
  <c r="E7154" i="81"/>
  <c r="C7154" i="81"/>
  <c r="B7154" i="81"/>
  <c r="A7154" i="81"/>
  <c r="L7153" i="81"/>
  <c r="K7153" i="81"/>
  <c r="J7153" i="81"/>
  <c r="I7153" i="81"/>
  <c r="H7153" i="81"/>
  <c r="G7153" i="81"/>
  <c r="F7153" i="81"/>
  <c r="E7153" i="81"/>
  <c r="C7153" i="81"/>
  <c r="B7153" i="81"/>
  <c r="A7153" i="81"/>
  <c r="L7152" i="81"/>
  <c r="K7152" i="81"/>
  <c r="J7152" i="81"/>
  <c r="I7152" i="81"/>
  <c r="H7152" i="81"/>
  <c r="G7152" i="81"/>
  <c r="F7152" i="81"/>
  <c r="E7152" i="81"/>
  <c r="C7152" i="81"/>
  <c r="B7152" i="81"/>
  <c r="A7152" i="81"/>
  <c r="L7151" i="81"/>
  <c r="K7151" i="81"/>
  <c r="J7151" i="81"/>
  <c r="I7151" i="81"/>
  <c r="H7151" i="81"/>
  <c r="G7151" i="81"/>
  <c r="F7151" i="81"/>
  <c r="E7151" i="81"/>
  <c r="C7151" i="81"/>
  <c r="B7151" i="81"/>
  <c r="A7151" i="81"/>
  <c r="L7150" i="81"/>
  <c r="K7150" i="81"/>
  <c r="J7150" i="81"/>
  <c r="I7150" i="81"/>
  <c r="H7150" i="81"/>
  <c r="G7150" i="81"/>
  <c r="F7150" i="81"/>
  <c r="E7150" i="81"/>
  <c r="C7150" i="81"/>
  <c r="B7150" i="81"/>
  <c r="A7150" i="81"/>
  <c r="L7149" i="81"/>
  <c r="K7149" i="81"/>
  <c r="J7149" i="81"/>
  <c r="I7149" i="81"/>
  <c r="H7149" i="81"/>
  <c r="G7149" i="81"/>
  <c r="F7149" i="81"/>
  <c r="E7149" i="81"/>
  <c r="C7149" i="81"/>
  <c r="B7149" i="81"/>
  <c r="A7149" i="81"/>
  <c r="L7148" i="81"/>
  <c r="K7148" i="81"/>
  <c r="J7148" i="81"/>
  <c r="I7148" i="81"/>
  <c r="H7148" i="81"/>
  <c r="G7148" i="81"/>
  <c r="F7148" i="81"/>
  <c r="E7148" i="81"/>
  <c r="C7148" i="81"/>
  <c r="B7148" i="81"/>
  <c r="A7148" i="81"/>
  <c r="L7147" i="81"/>
  <c r="K7147" i="81"/>
  <c r="J7147" i="81"/>
  <c r="I7147" i="81"/>
  <c r="H7147" i="81"/>
  <c r="G7147" i="81"/>
  <c r="F7147" i="81"/>
  <c r="E7147" i="81"/>
  <c r="C7147" i="81"/>
  <c r="B7147" i="81"/>
  <c r="A7147" i="81"/>
  <c r="L7146" i="81"/>
  <c r="K7146" i="81"/>
  <c r="J7146" i="81"/>
  <c r="I7146" i="81"/>
  <c r="H7146" i="81"/>
  <c r="G7146" i="81"/>
  <c r="F7146" i="81"/>
  <c r="E7146" i="81"/>
  <c r="C7146" i="81"/>
  <c r="B7146" i="81"/>
  <c r="A7146" i="81"/>
  <c r="L7145" i="81"/>
  <c r="K7145" i="81"/>
  <c r="J7145" i="81"/>
  <c r="I7145" i="81"/>
  <c r="H7145" i="81"/>
  <c r="G7145" i="81"/>
  <c r="F7145" i="81"/>
  <c r="E7145" i="81"/>
  <c r="C7145" i="81"/>
  <c r="B7145" i="81"/>
  <c r="A7145" i="81"/>
  <c r="L7144" i="81"/>
  <c r="K7144" i="81"/>
  <c r="J7144" i="81"/>
  <c r="I7144" i="81"/>
  <c r="H7144" i="81"/>
  <c r="G7144" i="81"/>
  <c r="F7144" i="81"/>
  <c r="E7144" i="81"/>
  <c r="C7144" i="81"/>
  <c r="B7144" i="81"/>
  <c r="A7144" i="81"/>
  <c r="L7143" i="81"/>
  <c r="K7143" i="81"/>
  <c r="J7143" i="81"/>
  <c r="I7143" i="81"/>
  <c r="H7143" i="81"/>
  <c r="G7143" i="81"/>
  <c r="F7143" i="81"/>
  <c r="E7143" i="81"/>
  <c r="C7143" i="81"/>
  <c r="B7143" i="81"/>
  <c r="A7143" i="81"/>
  <c r="L7142" i="81"/>
  <c r="K7142" i="81"/>
  <c r="J7142" i="81"/>
  <c r="I7142" i="81"/>
  <c r="H7142" i="81"/>
  <c r="G7142" i="81"/>
  <c r="F7142" i="81"/>
  <c r="E7142" i="81"/>
  <c r="C7142" i="81"/>
  <c r="B7142" i="81"/>
  <c r="A7142" i="81"/>
  <c r="L7141" i="81"/>
  <c r="K7141" i="81"/>
  <c r="J7141" i="81"/>
  <c r="I7141" i="81"/>
  <c r="H7141" i="81"/>
  <c r="G7141" i="81"/>
  <c r="F7141" i="81"/>
  <c r="E7141" i="81"/>
  <c r="C7141" i="81"/>
  <c r="B7141" i="81"/>
  <c r="A7141" i="81"/>
  <c r="L7140" i="81"/>
  <c r="K7140" i="81"/>
  <c r="J7140" i="81"/>
  <c r="I7140" i="81"/>
  <c r="H7140" i="81"/>
  <c r="G7140" i="81"/>
  <c r="F7140" i="81"/>
  <c r="E7140" i="81"/>
  <c r="C7140" i="81"/>
  <c r="B7140" i="81"/>
  <c r="A7140" i="81"/>
  <c r="L7139" i="81"/>
  <c r="K7139" i="81"/>
  <c r="J7139" i="81"/>
  <c r="I7139" i="81"/>
  <c r="H7139" i="81"/>
  <c r="G7139" i="81"/>
  <c r="F7139" i="81"/>
  <c r="E7139" i="81"/>
  <c r="C7139" i="81"/>
  <c r="B7139" i="81"/>
  <c r="A7139" i="81"/>
  <c r="L7138" i="81"/>
  <c r="K7138" i="81"/>
  <c r="J7138" i="81"/>
  <c r="I7138" i="81"/>
  <c r="H7138" i="81"/>
  <c r="G7138" i="81"/>
  <c r="F7138" i="81"/>
  <c r="E7138" i="81"/>
  <c r="C7138" i="81"/>
  <c r="B7138" i="81"/>
  <c r="A7138" i="81"/>
  <c r="L7137" i="81"/>
  <c r="K7137" i="81"/>
  <c r="J7137" i="81"/>
  <c r="I7137" i="81"/>
  <c r="H7137" i="81"/>
  <c r="G7137" i="81"/>
  <c r="F7137" i="81"/>
  <c r="E7137" i="81"/>
  <c r="C7137" i="81"/>
  <c r="B7137" i="81"/>
  <c r="A7137" i="81"/>
  <c r="L7136" i="81"/>
  <c r="K7136" i="81"/>
  <c r="J7136" i="81"/>
  <c r="I7136" i="81"/>
  <c r="H7136" i="81"/>
  <c r="G7136" i="81"/>
  <c r="F7136" i="81"/>
  <c r="E7136" i="81"/>
  <c r="C7136" i="81"/>
  <c r="B7136" i="81"/>
  <c r="A7136" i="81"/>
  <c r="L7135" i="81"/>
  <c r="K7135" i="81"/>
  <c r="J7135" i="81"/>
  <c r="I7135" i="81"/>
  <c r="H7135" i="81"/>
  <c r="G7135" i="81"/>
  <c r="F7135" i="81"/>
  <c r="E7135" i="81"/>
  <c r="C7135" i="81"/>
  <c r="B7135" i="81"/>
  <c r="A7135" i="81"/>
  <c r="L7134" i="81"/>
  <c r="K7134" i="81"/>
  <c r="J7134" i="81"/>
  <c r="I7134" i="81"/>
  <c r="H7134" i="81"/>
  <c r="G7134" i="81"/>
  <c r="F7134" i="81"/>
  <c r="E7134" i="81"/>
  <c r="C7134" i="81"/>
  <c r="B7134" i="81"/>
  <c r="A7134" i="81"/>
  <c r="L7133" i="81"/>
  <c r="K7133" i="81"/>
  <c r="J7133" i="81"/>
  <c r="I7133" i="81"/>
  <c r="H7133" i="81"/>
  <c r="G7133" i="81"/>
  <c r="F7133" i="81"/>
  <c r="E7133" i="81"/>
  <c r="C7133" i="81"/>
  <c r="B7133" i="81"/>
  <c r="A7133" i="81"/>
  <c r="L7132" i="81"/>
  <c r="K7132" i="81"/>
  <c r="J7132" i="81"/>
  <c r="I7132" i="81"/>
  <c r="H7132" i="81"/>
  <c r="G7132" i="81"/>
  <c r="F7132" i="81"/>
  <c r="E7132" i="81"/>
  <c r="C7132" i="81"/>
  <c r="B7132" i="81"/>
  <c r="A7132" i="81"/>
  <c r="L7131" i="81"/>
  <c r="K7131" i="81"/>
  <c r="J7131" i="81"/>
  <c r="I7131" i="81"/>
  <c r="H7131" i="81"/>
  <c r="G7131" i="81"/>
  <c r="F7131" i="81"/>
  <c r="E7131" i="81"/>
  <c r="C7131" i="81"/>
  <c r="B7131" i="81"/>
  <c r="A7131" i="81"/>
  <c r="L7130" i="81"/>
  <c r="K7130" i="81"/>
  <c r="J7130" i="81"/>
  <c r="I7130" i="81"/>
  <c r="H7130" i="81"/>
  <c r="G7130" i="81"/>
  <c r="F7130" i="81"/>
  <c r="E7130" i="81"/>
  <c r="C7130" i="81"/>
  <c r="B7130" i="81"/>
  <c r="A7130" i="81"/>
  <c r="L7129" i="81"/>
  <c r="K7129" i="81"/>
  <c r="J7129" i="81"/>
  <c r="I7129" i="81"/>
  <c r="H7129" i="81"/>
  <c r="G7129" i="81"/>
  <c r="F7129" i="81"/>
  <c r="E7129" i="81"/>
  <c r="C7129" i="81"/>
  <c r="B7129" i="81"/>
  <c r="A7129" i="81"/>
  <c r="L7128" i="81"/>
  <c r="K7128" i="81"/>
  <c r="J7128" i="81"/>
  <c r="I7128" i="81"/>
  <c r="H7128" i="81"/>
  <c r="G7128" i="81"/>
  <c r="F7128" i="81"/>
  <c r="E7128" i="81"/>
  <c r="C7128" i="81"/>
  <c r="B7128" i="81"/>
  <c r="A7128" i="81"/>
  <c r="L7127" i="81"/>
  <c r="K7127" i="81"/>
  <c r="J7127" i="81"/>
  <c r="I7127" i="81"/>
  <c r="H7127" i="81"/>
  <c r="G7127" i="81"/>
  <c r="F7127" i="81"/>
  <c r="E7127" i="81"/>
  <c r="C7127" i="81"/>
  <c r="B7127" i="81"/>
  <c r="A7127" i="81"/>
  <c r="L7126" i="81"/>
  <c r="K7126" i="81"/>
  <c r="J7126" i="81"/>
  <c r="I7126" i="81"/>
  <c r="H7126" i="81"/>
  <c r="G7126" i="81"/>
  <c r="F7126" i="81"/>
  <c r="E7126" i="81"/>
  <c r="C7126" i="81"/>
  <c r="B7126" i="81"/>
  <c r="A7126" i="81"/>
  <c r="L7125" i="81"/>
  <c r="K7125" i="81"/>
  <c r="J7125" i="81"/>
  <c r="I7125" i="81"/>
  <c r="H7125" i="81"/>
  <c r="G7125" i="81"/>
  <c r="F7125" i="81"/>
  <c r="E7125" i="81"/>
  <c r="C7125" i="81"/>
  <c r="B7125" i="81"/>
  <c r="A7125" i="81"/>
  <c r="L7124" i="81"/>
  <c r="K7124" i="81"/>
  <c r="J7124" i="81"/>
  <c r="I7124" i="81"/>
  <c r="H7124" i="81"/>
  <c r="G7124" i="81"/>
  <c r="F7124" i="81"/>
  <c r="E7124" i="81"/>
  <c r="C7124" i="81"/>
  <c r="B7124" i="81"/>
  <c r="A7124" i="81"/>
  <c r="L7123" i="81"/>
  <c r="K7123" i="81"/>
  <c r="J7123" i="81"/>
  <c r="I7123" i="81"/>
  <c r="H7123" i="81"/>
  <c r="G7123" i="81"/>
  <c r="F7123" i="81"/>
  <c r="E7123" i="81"/>
  <c r="C7123" i="81"/>
  <c r="B7123" i="81"/>
  <c r="A7123" i="81"/>
  <c r="L7122" i="81"/>
  <c r="K7122" i="81"/>
  <c r="J7122" i="81"/>
  <c r="I7122" i="81"/>
  <c r="H7122" i="81"/>
  <c r="G7122" i="81"/>
  <c r="F7122" i="81"/>
  <c r="E7122" i="81"/>
  <c r="C7122" i="81"/>
  <c r="B7122" i="81"/>
  <c r="A7122" i="81"/>
  <c r="L7121" i="81"/>
  <c r="K7121" i="81"/>
  <c r="J7121" i="81"/>
  <c r="I7121" i="81"/>
  <c r="H7121" i="81"/>
  <c r="G7121" i="81"/>
  <c r="F7121" i="81"/>
  <c r="E7121" i="81"/>
  <c r="C7121" i="81"/>
  <c r="B7121" i="81"/>
  <c r="A7121" i="81"/>
  <c r="L7120" i="81"/>
  <c r="K7120" i="81"/>
  <c r="J7120" i="81"/>
  <c r="I7120" i="81"/>
  <c r="H7120" i="81"/>
  <c r="G7120" i="81"/>
  <c r="F7120" i="81"/>
  <c r="E7120" i="81"/>
  <c r="C7120" i="81"/>
  <c r="B7120" i="81"/>
  <c r="A7120" i="81"/>
  <c r="L7119" i="81"/>
  <c r="K7119" i="81"/>
  <c r="J7119" i="81"/>
  <c r="I7119" i="81"/>
  <c r="H7119" i="81"/>
  <c r="G7119" i="81"/>
  <c r="F7119" i="81"/>
  <c r="E7119" i="81"/>
  <c r="C7119" i="81"/>
  <c r="B7119" i="81"/>
  <c r="A7119" i="81"/>
  <c r="L7118" i="81"/>
  <c r="K7118" i="81"/>
  <c r="J7118" i="81"/>
  <c r="I7118" i="81"/>
  <c r="H7118" i="81"/>
  <c r="G7118" i="81"/>
  <c r="F7118" i="81"/>
  <c r="E7118" i="81"/>
  <c r="C7118" i="81"/>
  <c r="B7118" i="81"/>
  <c r="A7118" i="81"/>
  <c r="L7117" i="81"/>
  <c r="K7117" i="81"/>
  <c r="J7117" i="81"/>
  <c r="I7117" i="81"/>
  <c r="H7117" i="81"/>
  <c r="G7117" i="81"/>
  <c r="F7117" i="81"/>
  <c r="E7117" i="81"/>
  <c r="C7117" i="81"/>
  <c r="B7117" i="81"/>
  <c r="A7117" i="81"/>
  <c r="L7116" i="81"/>
  <c r="K7116" i="81"/>
  <c r="J7116" i="81"/>
  <c r="I7116" i="81"/>
  <c r="H7116" i="81"/>
  <c r="G7116" i="81"/>
  <c r="F7116" i="81"/>
  <c r="E7116" i="81"/>
  <c r="C7116" i="81"/>
  <c r="B7116" i="81"/>
  <c r="A7116" i="81"/>
  <c r="L7115" i="81"/>
  <c r="K7115" i="81"/>
  <c r="J7115" i="81"/>
  <c r="I7115" i="81"/>
  <c r="H7115" i="81"/>
  <c r="G7115" i="81"/>
  <c r="F7115" i="81"/>
  <c r="E7115" i="81"/>
  <c r="C7115" i="81"/>
  <c r="B7115" i="81"/>
  <c r="A7115" i="81"/>
  <c r="L7114" i="81"/>
  <c r="K7114" i="81"/>
  <c r="J7114" i="81"/>
  <c r="I7114" i="81"/>
  <c r="H7114" i="81"/>
  <c r="G7114" i="81"/>
  <c r="F7114" i="81"/>
  <c r="E7114" i="81"/>
  <c r="C7114" i="81"/>
  <c r="B7114" i="81"/>
  <c r="A7114" i="81"/>
  <c r="L7113" i="81"/>
  <c r="K7113" i="81"/>
  <c r="J7113" i="81"/>
  <c r="I7113" i="81"/>
  <c r="H7113" i="81"/>
  <c r="G7113" i="81"/>
  <c r="F7113" i="81"/>
  <c r="E7113" i="81"/>
  <c r="C7113" i="81"/>
  <c r="B7113" i="81"/>
  <c r="A7113" i="81"/>
  <c r="L7112" i="81"/>
  <c r="K7112" i="81"/>
  <c r="J7112" i="81"/>
  <c r="I7112" i="81"/>
  <c r="H7112" i="81"/>
  <c r="G7112" i="81"/>
  <c r="F7112" i="81"/>
  <c r="E7112" i="81"/>
  <c r="C7112" i="81"/>
  <c r="B7112" i="81"/>
  <c r="A7112" i="81"/>
  <c r="L7111" i="81"/>
  <c r="K7111" i="81"/>
  <c r="J7111" i="81"/>
  <c r="I7111" i="81"/>
  <c r="H7111" i="81"/>
  <c r="G7111" i="81"/>
  <c r="F7111" i="81"/>
  <c r="E7111" i="81"/>
  <c r="C7111" i="81"/>
  <c r="B7111" i="81"/>
  <c r="A7111" i="81"/>
  <c r="L7110" i="81"/>
  <c r="K7110" i="81"/>
  <c r="J7110" i="81"/>
  <c r="I7110" i="81"/>
  <c r="H7110" i="81"/>
  <c r="G7110" i="81"/>
  <c r="F7110" i="81"/>
  <c r="E7110" i="81"/>
  <c r="C7110" i="81"/>
  <c r="B7110" i="81"/>
  <c r="A7110" i="81"/>
  <c r="L7109" i="81"/>
  <c r="K7109" i="81"/>
  <c r="J7109" i="81"/>
  <c r="I7109" i="81"/>
  <c r="H7109" i="81"/>
  <c r="G7109" i="81"/>
  <c r="F7109" i="81"/>
  <c r="E7109" i="81"/>
  <c r="C7109" i="81"/>
  <c r="B7109" i="81"/>
  <c r="A7109" i="81"/>
  <c r="L7108" i="81"/>
  <c r="K7108" i="81"/>
  <c r="J7108" i="81"/>
  <c r="I7108" i="81"/>
  <c r="H7108" i="81"/>
  <c r="G7108" i="81"/>
  <c r="F7108" i="81"/>
  <c r="E7108" i="81"/>
  <c r="C7108" i="81"/>
  <c r="B7108" i="81"/>
  <c r="A7108" i="81"/>
  <c r="L7107" i="81"/>
  <c r="K7107" i="81"/>
  <c r="J7107" i="81"/>
  <c r="I7107" i="81"/>
  <c r="H7107" i="81"/>
  <c r="G7107" i="81"/>
  <c r="F7107" i="81"/>
  <c r="E7107" i="81"/>
  <c r="C7107" i="81"/>
  <c r="B7107" i="81"/>
  <c r="A7107" i="81"/>
  <c r="L7106" i="81"/>
  <c r="K7106" i="81"/>
  <c r="J7106" i="81"/>
  <c r="I7106" i="81"/>
  <c r="H7106" i="81"/>
  <c r="G7106" i="81"/>
  <c r="F7106" i="81"/>
  <c r="E7106" i="81"/>
  <c r="C7106" i="81"/>
  <c r="B7106" i="81"/>
  <c r="A7106" i="81"/>
  <c r="L7105" i="81"/>
  <c r="K7105" i="81"/>
  <c r="J7105" i="81"/>
  <c r="I7105" i="81"/>
  <c r="H7105" i="81"/>
  <c r="G7105" i="81"/>
  <c r="F7105" i="81"/>
  <c r="E7105" i="81"/>
  <c r="C7105" i="81"/>
  <c r="B7105" i="81"/>
  <c r="A7105" i="81"/>
  <c r="L7104" i="81"/>
  <c r="K7104" i="81"/>
  <c r="J7104" i="81"/>
  <c r="I7104" i="81"/>
  <c r="H7104" i="81"/>
  <c r="G7104" i="81"/>
  <c r="F7104" i="81"/>
  <c r="E7104" i="81"/>
  <c r="C7104" i="81"/>
  <c r="B7104" i="81"/>
  <c r="A7104" i="81"/>
  <c r="L7103" i="81"/>
  <c r="K7103" i="81"/>
  <c r="J7103" i="81"/>
  <c r="I7103" i="81"/>
  <c r="H7103" i="81"/>
  <c r="G7103" i="81"/>
  <c r="F7103" i="81"/>
  <c r="E7103" i="81"/>
  <c r="C7103" i="81"/>
  <c r="B7103" i="81"/>
  <c r="A7103" i="81"/>
  <c r="L7102" i="81"/>
  <c r="K7102" i="81"/>
  <c r="J7102" i="81"/>
  <c r="I7102" i="81"/>
  <c r="H7102" i="81"/>
  <c r="G7102" i="81"/>
  <c r="F7102" i="81"/>
  <c r="E7102" i="81"/>
  <c r="C7102" i="81"/>
  <c r="B7102" i="81"/>
  <c r="A7102" i="81"/>
  <c r="L7101" i="81"/>
  <c r="K7101" i="81"/>
  <c r="J7101" i="81"/>
  <c r="I7101" i="81"/>
  <c r="H7101" i="81"/>
  <c r="G7101" i="81"/>
  <c r="F7101" i="81"/>
  <c r="E7101" i="81"/>
  <c r="C7101" i="81"/>
  <c r="B7101" i="81"/>
  <c r="A7101" i="81"/>
  <c r="L7100" i="81"/>
  <c r="K7100" i="81"/>
  <c r="J7100" i="81"/>
  <c r="I7100" i="81"/>
  <c r="H7100" i="81"/>
  <c r="G7100" i="81"/>
  <c r="F7100" i="81"/>
  <c r="E7100" i="81"/>
  <c r="C7100" i="81"/>
  <c r="B7100" i="81"/>
  <c r="A7100" i="81"/>
  <c r="L7099" i="81"/>
  <c r="K7099" i="81"/>
  <c r="J7099" i="81"/>
  <c r="I7099" i="81"/>
  <c r="H7099" i="81"/>
  <c r="G7099" i="81"/>
  <c r="F7099" i="81"/>
  <c r="E7099" i="81"/>
  <c r="C7099" i="81"/>
  <c r="B7099" i="81"/>
  <c r="A7099" i="81"/>
  <c r="L7098" i="81"/>
  <c r="K7098" i="81"/>
  <c r="J7098" i="81"/>
  <c r="I7098" i="81"/>
  <c r="H7098" i="81"/>
  <c r="G7098" i="81"/>
  <c r="F7098" i="81"/>
  <c r="E7098" i="81"/>
  <c r="C7098" i="81"/>
  <c r="B7098" i="81"/>
  <c r="A7098" i="81"/>
  <c r="L7097" i="81"/>
  <c r="K7097" i="81"/>
  <c r="J7097" i="81"/>
  <c r="I7097" i="81"/>
  <c r="H7097" i="81"/>
  <c r="G7097" i="81"/>
  <c r="F7097" i="81"/>
  <c r="E7097" i="81"/>
  <c r="C7097" i="81"/>
  <c r="B7097" i="81"/>
  <c r="A7097" i="81"/>
  <c r="L7096" i="81"/>
  <c r="K7096" i="81"/>
  <c r="J7096" i="81"/>
  <c r="I7096" i="81"/>
  <c r="H7096" i="81"/>
  <c r="G7096" i="81"/>
  <c r="F7096" i="81"/>
  <c r="E7096" i="81"/>
  <c r="C7096" i="81"/>
  <c r="B7096" i="81"/>
  <c r="A7096" i="81"/>
  <c r="L7095" i="81"/>
  <c r="K7095" i="81"/>
  <c r="J7095" i="81"/>
  <c r="I7095" i="81"/>
  <c r="H7095" i="81"/>
  <c r="G7095" i="81"/>
  <c r="F7095" i="81"/>
  <c r="E7095" i="81"/>
  <c r="C7095" i="81"/>
  <c r="B7095" i="81"/>
  <c r="A7095" i="81"/>
  <c r="L7094" i="81"/>
  <c r="K7094" i="81"/>
  <c r="J7094" i="81"/>
  <c r="I7094" i="81"/>
  <c r="H7094" i="81"/>
  <c r="G7094" i="81"/>
  <c r="F7094" i="81"/>
  <c r="E7094" i="81"/>
  <c r="C7094" i="81"/>
  <c r="B7094" i="81"/>
  <c r="A7094" i="81"/>
  <c r="L7093" i="81"/>
  <c r="K7093" i="81"/>
  <c r="J7093" i="81"/>
  <c r="I7093" i="81"/>
  <c r="H7093" i="81"/>
  <c r="G7093" i="81"/>
  <c r="F7093" i="81"/>
  <c r="E7093" i="81"/>
  <c r="C7093" i="81"/>
  <c r="B7093" i="81"/>
  <c r="A7093" i="81"/>
  <c r="L7092" i="81"/>
  <c r="K7092" i="81"/>
  <c r="J7092" i="81"/>
  <c r="I7092" i="81"/>
  <c r="H7092" i="81"/>
  <c r="G7092" i="81"/>
  <c r="F7092" i="81"/>
  <c r="E7092" i="81"/>
  <c r="C7092" i="81"/>
  <c r="B7092" i="81"/>
  <c r="A7092" i="81"/>
  <c r="L7091" i="81"/>
  <c r="K7091" i="81"/>
  <c r="J7091" i="81"/>
  <c r="I7091" i="81"/>
  <c r="H7091" i="81"/>
  <c r="G7091" i="81"/>
  <c r="F7091" i="81"/>
  <c r="E7091" i="81"/>
  <c r="C7091" i="81"/>
  <c r="B7091" i="81"/>
  <c r="A7091" i="81"/>
  <c r="L7090" i="81"/>
  <c r="K7090" i="81"/>
  <c r="J7090" i="81"/>
  <c r="I7090" i="81"/>
  <c r="H7090" i="81"/>
  <c r="G7090" i="81"/>
  <c r="F7090" i="81"/>
  <c r="E7090" i="81"/>
  <c r="C7090" i="81"/>
  <c r="B7090" i="81"/>
  <c r="A7090" i="81"/>
  <c r="L7089" i="81"/>
  <c r="K7089" i="81"/>
  <c r="J7089" i="81"/>
  <c r="I7089" i="81"/>
  <c r="H7089" i="81"/>
  <c r="G7089" i="81"/>
  <c r="F7089" i="81"/>
  <c r="E7089" i="81"/>
  <c r="C7089" i="81"/>
  <c r="B7089" i="81"/>
  <c r="A7089" i="81"/>
  <c r="L7088" i="81"/>
  <c r="K7088" i="81"/>
  <c r="J7088" i="81"/>
  <c r="I7088" i="81"/>
  <c r="H7088" i="81"/>
  <c r="G7088" i="81"/>
  <c r="F7088" i="81"/>
  <c r="E7088" i="81"/>
  <c r="C7088" i="81"/>
  <c r="B7088" i="81"/>
  <c r="A7088" i="81"/>
  <c r="L7087" i="81"/>
  <c r="K7087" i="81"/>
  <c r="J7087" i="81"/>
  <c r="I7087" i="81"/>
  <c r="H7087" i="81"/>
  <c r="G7087" i="81"/>
  <c r="F7087" i="81"/>
  <c r="E7087" i="81"/>
  <c r="C7087" i="81"/>
  <c r="B7087" i="81"/>
  <c r="A7087" i="81"/>
  <c r="L7086" i="81"/>
  <c r="K7086" i="81"/>
  <c r="J7086" i="81"/>
  <c r="I7086" i="81"/>
  <c r="H7086" i="81"/>
  <c r="G7086" i="81"/>
  <c r="F7086" i="81"/>
  <c r="E7086" i="81"/>
  <c r="C7086" i="81"/>
  <c r="B7086" i="81"/>
  <c r="A7086" i="81"/>
  <c r="L7085" i="81"/>
  <c r="K7085" i="81"/>
  <c r="J7085" i="81"/>
  <c r="I7085" i="81"/>
  <c r="H7085" i="81"/>
  <c r="G7085" i="81"/>
  <c r="F7085" i="81"/>
  <c r="E7085" i="81"/>
  <c r="C7085" i="81"/>
  <c r="B7085" i="81"/>
  <c r="A7085" i="81"/>
  <c r="L7084" i="81"/>
  <c r="K7084" i="81"/>
  <c r="J7084" i="81"/>
  <c r="I7084" i="81"/>
  <c r="H7084" i="81"/>
  <c r="G7084" i="81"/>
  <c r="F7084" i="81"/>
  <c r="E7084" i="81"/>
  <c r="C7084" i="81"/>
  <c r="B7084" i="81"/>
  <c r="A7084" i="81"/>
  <c r="L7083" i="81"/>
  <c r="K7083" i="81"/>
  <c r="J7083" i="81"/>
  <c r="I7083" i="81"/>
  <c r="H7083" i="81"/>
  <c r="G7083" i="81"/>
  <c r="F7083" i="81"/>
  <c r="E7083" i="81"/>
  <c r="C7083" i="81"/>
  <c r="B7083" i="81"/>
  <c r="A7083" i="81"/>
  <c r="L7082" i="81"/>
  <c r="K7082" i="81"/>
  <c r="J7082" i="81"/>
  <c r="I7082" i="81"/>
  <c r="H7082" i="81"/>
  <c r="G7082" i="81"/>
  <c r="F7082" i="81"/>
  <c r="E7082" i="81"/>
  <c r="C7082" i="81"/>
  <c r="B7082" i="81"/>
  <c r="A7082" i="81"/>
  <c r="L7081" i="81"/>
  <c r="K7081" i="81"/>
  <c r="J7081" i="81"/>
  <c r="I7081" i="81"/>
  <c r="H7081" i="81"/>
  <c r="G7081" i="81"/>
  <c r="F7081" i="81"/>
  <c r="E7081" i="81"/>
  <c r="C7081" i="81"/>
  <c r="B7081" i="81"/>
  <c r="A7081" i="81"/>
  <c r="L7080" i="81"/>
  <c r="K7080" i="81"/>
  <c r="J7080" i="81"/>
  <c r="I7080" i="81"/>
  <c r="H7080" i="81"/>
  <c r="G7080" i="81"/>
  <c r="F7080" i="81"/>
  <c r="E7080" i="81"/>
  <c r="C7080" i="81"/>
  <c r="B7080" i="81"/>
  <c r="A7080" i="81"/>
  <c r="L7079" i="81"/>
  <c r="K7079" i="81"/>
  <c r="J7079" i="81"/>
  <c r="I7079" i="81"/>
  <c r="H7079" i="81"/>
  <c r="G7079" i="81"/>
  <c r="F7079" i="81"/>
  <c r="E7079" i="81"/>
  <c r="C7079" i="81"/>
  <c r="B7079" i="81"/>
  <c r="A7079" i="81"/>
  <c r="L7078" i="81"/>
  <c r="K7078" i="81"/>
  <c r="J7078" i="81"/>
  <c r="I7078" i="81"/>
  <c r="H7078" i="81"/>
  <c r="G7078" i="81"/>
  <c r="F7078" i="81"/>
  <c r="E7078" i="81"/>
  <c r="C7078" i="81"/>
  <c r="B7078" i="81"/>
  <c r="A7078" i="81"/>
  <c r="L7077" i="81"/>
  <c r="K7077" i="81"/>
  <c r="J7077" i="81"/>
  <c r="I7077" i="81"/>
  <c r="H7077" i="81"/>
  <c r="G7077" i="81"/>
  <c r="F7077" i="81"/>
  <c r="E7077" i="81"/>
  <c r="C7077" i="81"/>
  <c r="B7077" i="81"/>
  <c r="A7077" i="81"/>
  <c r="L7076" i="81"/>
  <c r="K7076" i="81"/>
  <c r="J7076" i="81"/>
  <c r="I7076" i="81"/>
  <c r="H7076" i="81"/>
  <c r="G7076" i="81"/>
  <c r="F7076" i="81"/>
  <c r="E7076" i="81"/>
  <c r="C7076" i="81"/>
  <c r="B7076" i="81"/>
  <c r="A7076" i="81"/>
  <c r="L7075" i="81"/>
  <c r="K7075" i="81"/>
  <c r="J7075" i="81"/>
  <c r="I7075" i="81"/>
  <c r="H7075" i="81"/>
  <c r="G7075" i="81"/>
  <c r="F7075" i="81"/>
  <c r="E7075" i="81"/>
  <c r="C7075" i="81"/>
  <c r="B7075" i="81"/>
  <c r="A7075" i="81"/>
  <c r="L7074" i="81"/>
  <c r="K7074" i="81"/>
  <c r="J7074" i="81"/>
  <c r="I7074" i="81"/>
  <c r="H7074" i="81"/>
  <c r="G7074" i="81"/>
  <c r="F7074" i="81"/>
  <c r="E7074" i="81"/>
  <c r="C7074" i="81"/>
  <c r="B7074" i="81"/>
  <c r="A7074" i="81"/>
  <c r="L7073" i="81"/>
  <c r="K7073" i="81"/>
  <c r="J7073" i="81"/>
  <c r="I7073" i="81"/>
  <c r="H7073" i="81"/>
  <c r="G7073" i="81"/>
  <c r="F7073" i="81"/>
  <c r="E7073" i="81"/>
  <c r="C7073" i="81"/>
  <c r="B7073" i="81"/>
  <c r="A7073" i="81"/>
  <c r="L7072" i="81"/>
  <c r="K7072" i="81"/>
  <c r="J7072" i="81"/>
  <c r="I7072" i="81"/>
  <c r="H7072" i="81"/>
  <c r="G7072" i="81"/>
  <c r="F7072" i="81"/>
  <c r="E7072" i="81"/>
  <c r="C7072" i="81"/>
  <c r="B7072" i="81"/>
  <c r="A7072" i="81"/>
  <c r="L7071" i="81"/>
  <c r="K7071" i="81"/>
  <c r="J7071" i="81"/>
  <c r="I7071" i="81"/>
  <c r="H7071" i="81"/>
  <c r="G7071" i="81"/>
  <c r="F7071" i="81"/>
  <c r="E7071" i="81"/>
  <c r="C7071" i="81"/>
  <c r="B7071" i="81"/>
  <c r="A7071" i="81"/>
  <c r="L7070" i="81"/>
  <c r="K7070" i="81"/>
  <c r="J7070" i="81"/>
  <c r="I7070" i="81"/>
  <c r="H7070" i="81"/>
  <c r="G7070" i="81"/>
  <c r="F7070" i="81"/>
  <c r="E7070" i="81"/>
  <c r="C7070" i="81"/>
  <c r="B7070" i="81"/>
  <c r="A7070" i="81"/>
  <c r="L7069" i="81"/>
  <c r="K7069" i="81"/>
  <c r="J7069" i="81"/>
  <c r="I7069" i="81"/>
  <c r="H7069" i="81"/>
  <c r="G7069" i="81"/>
  <c r="F7069" i="81"/>
  <c r="E7069" i="81"/>
  <c r="C7069" i="81"/>
  <c r="B7069" i="81"/>
  <c r="A7069" i="81"/>
  <c r="L7068" i="81"/>
  <c r="K7068" i="81"/>
  <c r="J7068" i="81"/>
  <c r="I7068" i="81"/>
  <c r="H7068" i="81"/>
  <c r="G7068" i="81"/>
  <c r="F7068" i="81"/>
  <c r="E7068" i="81"/>
  <c r="C7068" i="81"/>
  <c r="B7068" i="81"/>
  <c r="A7068" i="81"/>
  <c r="L7067" i="81"/>
  <c r="K7067" i="81"/>
  <c r="J7067" i="81"/>
  <c r="I7067" i="81"/>
  <c r="H7067" i="81"/>
  <c r="G7067" i="81"/>
  <c r="F7067" i="81"/>
  <c r="E7067" i="81"/>
  <c r="C7067" i="81"/>
  <c r="B7067" i="81"/>
  <c r="A7067" i="81"/>
  <c r="L7066" i="81"/>
  <c r="K7066" i="81"/>
  <c r="J7066" i="81"/>
  <c r="I7066" i="81"/>
  <c r="H7066" i="81"/>
  <c r="G7066" i="81"/>
  <c r="F7066" i="81"/>
  <c r="E7066" i="81"/>
  <c r="C7066" i="81"/>
  <c r="B7066" i="81"/>
  <c r="A7066" i="81"/>
  <c r="L7065" i="81"/>
  <c r="K7065" i="81"/>
  <c r="J7065" i="81"/>
  <c r="I7065" i="81"/>
  <c r="H7065" i="81"/>
  <c r="G7065" i="81"/>
  <c r="F7065" i="81"/>
  <c r="E7065" i="81"/>
  <c r="C7065" i="81"/>
  <c r="B7065" i="81"/>
  <c r="A7065" i="81"/>
  <c r="L7064" i="81"/>
  <c r="K7064" i="81"/>
  <c r="J7064" i="81"/>
  <c r="I7064" i="81"/>
  <c r="H7064" i="81"/>
  <c r="G7064" i="81"/>
  <c r="F7064" i="81"/>
  <c r="E7064" i="81"/>
  <c r="C7064" i="81"/>
  <c r="B7064" i="81"/>
  <c r="A7064" i="81"/>
  <c r="L7063" i="81"/>
  <c r="K7063" i="81"/>
  <c r="J7063" i="81"/>
  <c r="I7063" i="81"/>
  <c r="H7063" i="81"/>
  <c r="G7063" i="81"/>
  <c r="F7063" i="81"/>
  <c r="E7063" i="81"/>
  <c r="C7063" i="81"/>
  <c r="B7063" i="81"/>
  <c r="A7063" i="81"/>
  <c r="L7062" i="81"/>
  <c r="K7062" i="81"/>
  <c r="J7062" i="81"/>
  <c r="I7062" i="81"/>
  <c r="H7062" i="81"/>
  <c r="G7062" i="81"/>
  <c r="F7062" i="81"/>
  <c r="E7062" i="81"/>
  <c r="C7062" i="81"/>
  <c r="B7062" i="81"/>
  <c r="A7062" i="81"/>
  <c r="L7061" i="81"/>
  <c r="K7061" i="81"/>
  <c r="J7061" i="81"/>
  <c r="I7061" i="81"/>
  <c r="H7061" i="81"/>
  <c r="G7061" i="81"/>
  <c r="F7061" i="81"/>
  <c r="E7061" i="81"/>
  <c r="C7061" i="81"/>
  <c r="B7061" i="81"/>
  <c r="A7061" i="81"/>
  <c r="L7060" i="81"/>
  <c r="K7060" i="81"/>
  <c r="J7060" i="81"/>
  <c r="I7060" i="81"/>
  <c r="H7060" i="81"/>
  <c r="G7060" i="81"/>
  <c r="F7060" i="81"/>
  <c r="E7060" i="81"/>
  <c r="C7060" i="81"/>
  <c r="B7060" i="81"/>
  <c r="A7060" i="81"/>
  <c r="L7059" i="81"/>
  <c r="K7059" i="81"/>
  <c r="J7059" i="81"/>
  <c r="I7059" i="81"/>
  <c r="H7059" i="81"/>
  <c r="G7059" i="81"/>
  <c r="F7059" i="81"/>
  <c r="E7059" i="81"/>
  <c r="C7059" i="81"/>
  <c r="B7059" i="81"/>
  <c r="A7059" i="81"/>
  <c r="L7058" i="81"/>
  <c r="K7058" i="81"/>
  <c r="J7058" i="81"/>
  <c r="I7058" i="81"/>
  <c r="H7058" i="81"/>
  <c r="G7058" i="81"/>
  <c r="F7058" i="81"/>
  <c r="E7058" i="81"/>
  <c r="C7058" i="81"/>
  <c r="B7058" i="81"/>
  <c r="A7058" i="81"/>
  <c r="L7057" i="81"/>
  <c r="K7057" i="81"/>
  <c r="J7057" i="81"/>
  <c r="I7057" i="81"/>
  <c r="H7057" i="81"/>
  <c r="G7057" i="81"/>
  <c r="F7057" i="81"/>
  <c r="E7057" i="81"/>
  <c r="C7057" i="81"/>
  <c r="B7057" i="81"/>
  <c r="A7057" i="81"/>
  <c r="L7056" i="81"/>
  <c r="K7056" i="81"/>
  <c r="J7056" i="81"/>
  <c r="I7056" i="81"/>
  <c r="H7056" i="81"/>
  <c r="G7056" i="81"/>
  <c r="F7056" i="81"/>
  <c r="E7056" i="81"/>
  <c r="C7056" i="81"/>
  <c r="B7056" i="81"/>
  <c r="A7056" i="81"/>
  <c r="L7055" i="81"/>
  <c r="K7055" i="81"/>
  <c r="J7055" i="81"/>
  <c r="I7055" i="81"/>
  <c r="H7055" i="81"/>
  <c r="G7055" i="81"/>
  <c r="F7055" i="81"/>
  <c r="E7055" i="81"/>
  <c r="C7055" i="81"/>
  <c r="B7055" i="81"/>
  <c r="A7055" i="81"/>
  <c r="L7054" i="81"/>
  <c r="K7054" i="81"/>
  <c r="J7054" i="81"/>
  <c r="I7054" i="81"/>
  <c r="H7054" i="81"/>
  <c r="G7054" i="81"/>
  <c r="F7054" i="81"/>
  <c r="E7054" i="81"/>
  <c r="C7054" i="81"/>
  <c r="B7054" i="81"/>
  <c r="A7054" i="81"/>
  <c r="L7053" i="81"/>
  <c r="K7053" i="81"/>
  <c r="J7053" i="81"/>
  <c r="I7053" i="81"/>
  <c r="H7053" i="81"/>
  <c r="G7053" i="81"/>
  <c r="F7053" i="81"/>
  <c r="E7053" i="81"/>
  <c r="C7053" i="81"/>
  <c r="B7053" i="81"/>
  <c r="A7053" i="81"/>
  <c r="L7052" i="81"/>
  <c r="K7052" i="81"/>
  <c r="J7052" i="81"/>
  <c r="I7052" i="81"/>
  <c r="H7052" i="81"/>
  <c r="G7052" i="81"/>
  <c r="F7052" i="81"/>
  <c r="E7052" i="81"/>
  <c r="C7052" i="81"/>
  <c r="B7052" i="81"/>
  <c r="A7052" i="81"/>
  <c r="L7051" i="81"/>
  <c r="K7051" i="81"/>
  <c r="J7051" i="81"/>
  <c r="I7051" i="81"/>
  <c r="H7051" i="81"/>
  <c r="G7051" i="81"/>
  <c r="F7051" i="81"/>
  <c r="E7051" i="81"/>
  <c r="C7051" i="81"/>
  <c r="B7051" i="81"/>
  <c r="A7051" i="81"/>
  <c r="L7050" i="81"/>
  <c r="K7050" i="81"/>
  <c r="J7050" i="81"/>
  <c r="I7050" i="81"/>
  <c r="H7050" i="81"/>
  <c r="G7050" i="81"/>
  <c r="F7050" i="81"/>
  <c r="E7050" i="81"/>
  <c r="C7050" i="81"/>
  <c r="B7050" i="81"/>
  <c r="A7050" i="81"/>
  <c r="L7049" i="81"/>
  <c r="K7049" i="81"/>
  <c r="J7049" i="81"/>
  <c r="I7049" i="81"/>
  <c r="H7049" i="81"/>
  <c r="G7049" i="81"/>
  <c r="F7049" i="81"/>
  <c r="E7049" i="81"/>
  <c r="C7049" i="81"/>
  <c r="B7049" i="81"/>
  <c r="A7049" i="81"/>
  <c r="L7048" i="81"/>
  <c r="K7048" i="81"/>
  <c r="J7048" i="81"/>
  <c r="I7048" i="81"/>
  <c r="H7048" i="81"/>
  <c r="G7048" i="81"/>
  <c r="F7048" i="81"/>
  <c r="E7048" i="81"/>
  <c r="C7048" i="81"/>
  <c r="B7048" i="81"/>
  <c r="A7048" i="81"/>
  <c r="L7047" i="81"/>
  <c r="K7047" i="81"/>
  <c r="J7047" i="81"/>
  <c r="I7047" i="81"/>
  <c r="H7047" i="81"/>
  <c r="G7047" i="81"/>
  <c r="F7047" i="81"/>
  <c r="E7047" i="81"/>
  <c r="C7047" i="81"/>
  <c r="B7047" i="81"/>
  <c r="A7047" i="81"/>
  <c r="L7046" i="81"/>
  <c r="K7046" i="81"/>
  <c r="J7046" i="81"/>
  <c r="I7046" i="81"/>
  <c r="H7046" i="81"/>
  <c r="G7046" i="81"/>
  <c r="F7046" i="81"/>
  <c r="E7046" i="81"/>
  <c r="C7046" i="81"/>
  <c r="B7046" i="81"/>
  <c r="A7046" i="81"/>
  <c r="L7045" i="81"/>
  <c r="K7045" i="81"/>
  <c r="J7045" i="81"/>
  <c r="I7045" i="81"/>
  <c r="H7045" i="81"/>
  <c r="G7045" i="81"/>
  <c r="F7045" i="81"/>
  <c r="E7045" i="81"/>
  <c r="C7045" i="81"/>
  <c r="B7045" i="81"/>
  <c r="A7045" i="81"/>
  <c r="L7044" i="81"/>
  <c r="K7044" i="81"/>
  <c r="J7044" i="81"/>
  <c r="I7044" i="81"/>
  <c r="H7044" i="81"/>
  <c r="G7044" i="81"/>
  <c r="F7044" i="81"/>
  <c r="E7044" i="81"/>
  <c r="C7044" i="81"/>
  <c r="B7044" i="81"/>
  <c r="A7044" i="81"/>
  <c r="L7043" i="81"/>
  <c r="K7043" i="81"/>
  <c r="J7043" i="81"/>
  <c r="I7043" i="81"/>
  <c r="H7043" i="81"/>
  <c r="G7043" i="81"/>
  <c r="F7043" i="81"/>
  <c r="E7043" i="81"/>
  <c r="C7043" i="81"/>
  <c r="B7043" i="81"/>
  <c r="A7043" i="81"/>
  <c r="L7042" i="81"/>
  <c r="K7042" i="81"/>
  <c r="J7042" i="81"/>
  <c r="I7042" i="81"/>
  <c r="H7042" i="81"/>
  <c r="G7042" i="81"/>
  <c r="F7042" i="81"/>
  <c r="E7042" i="81"/>
  <c r="C7042" i="81"/>
  <c r="B7042" i="81"/>
  <c r="A7042" i="81"/>
  <c r="L7041" i="81"/>
  <c r="K7041" i="81"/>
  <c r="J7041" i="81"/>
  <c r="I7041" i="81"/>
  <c r="H7041" i="81"/>
  <c r="G7041" i="81"/>
  <c r="F7041" i="81"/>
  <c r="E7041" i="81"/>
  <c r="C7041" i="81"/>
  <c r="B7041" i="81"/>
  <c r="A7041" i="81"/>
  <c r="L7040" i="81"/>
  <c r="K7040" i="81"/>
  <c r="J7040" i="81"/>
  <c r="I7040" i="81"/>
  <c r="H7040" i="81"/>
  <c r="G7040" i="81"/>
  <c r="F7040" i="81"/>
  <c r="E7040" i="81"/>
  <c r="C7040" i="81"/>
  <c r="B7040" i="81"/>
  <c r="A7040" i="81"/>
  <c r="L7039" i="81"/>
  <c r="K7039" i="81"/>
  <c r="J7039" i="81"/>
  <c r="I7039" i="81"/>
  <c r="H7039" i="81"/>
  <c r="G7039" i="81"/>
  <c r="F7039" i="81"/>
  <c r="E7039" i="81"/>
  <c r="C7039" i="81"/>
  <c r="B7039" i="81"/>
  <c r="A7039" i="81"/>
  <c r="L7038" i="81"/>
  <c r="K7038" i="81"/>
  <c r="J7038" i="81"/>
  <c r="I7038" i="81"/>
  <c r="H7038" i="81"/>
  <c r="G7038" i="81"/>
  <c r="F7038" i="81"/>
  <c r="E7038" i="81"/>
  <c r="C7038" i="81"/>
  <c r="B7038" i="81"/>
  <c r="A7038" i="81"/>
  <c r="L7037" i="81"/>
  <c r="K7037" i="81"/>
  <c r="J7037" i="81"/>
  <c r="I7037" i="81"/>
  <c r="H7037" i="81"/>
  <c r="G7037" i="81"/>
  <c r="F7037" i="81"/>
  <c r="E7037" i="81"/>
  <c r="C7037" i="81"/>
  <c r="B7037" i="81"/>
  <c r="A7037" i="81"/>
  <c r="L7036" i="81"/>
  <c r="K7036" i="81"/>
  <c r="J7036" i="81"/>
  <c r="I7036" i="81"/>
  <c r="H7036" i="81"/>
  <c r="G7036" i="81"/>
  <c r="F7036" i="81"/>
  <c r="E7036" i="81"/>
  <c r="C7036" i="81"/>
  <c r="B7036" i="81"/>
  <c r="A7036" i="81"/>
  <c r="L7035" i="81"/>
  <c r="K7035" i="81"/>
  <c r="J7035" i="81"/>
  <c r="I7035" i="81"/>
  <c r="H7035" i="81"/>
  <c r="G7035" i="81"/>
  <c r="F7035" i="81"/>
  <c r="E7035" i="81"/>
  <c r="C7035" i="81"/>
  <c r="B7035" i="81"/>
  <c r="A7035" i="81"/>
  <c r="L7034" i="81"/>
  <c r="K7034" i="81"/>
  <c r="J7034" i="81"/>
  <c r="I7034" i="81"/>
  <c r="H7034" i="81"/>
  <c r="G7034" i="81"/>
  <c r="F7034" i="81"/>
  <c r="E7034" i="81"/>
  <c r="C7034" i="81"/>
  <c r="B7034" i="81"/>
  <c r="A7034" i="81"/>
  <c r="L7033" i="81"/>
  <c r="K7033" i="81"/>
  <c r="J7033" i="81"/>
  <c r="I7033" i="81"/>
  <c r="H7033" i="81"/>
  <c r="G7033" i="81"/>
  <c r="F7033" i="81"/>
  <c r="E7033" i="81"/>
  <c r="C7033" i="81"/>
  <c r="B7033" i="81"/>
  <c r="A7033" i="81"/>
  <c r="L7032" i="81"/>
  <c r="K7032" i="81"/>
  <c r="J7032" i="81"/>
  <c r="I7032" i="81"/>
  <c r="H7032" i="81"/>
  <c r="G7032" i="81"/>
  <c r="F7032" i="81"/>
  <c r="E7032" i="81"/>
  <c r="C7032" i="81"/>
  <c r="B7032" i="81"/>
  <c r="A7032" i="81"/>
  <c r="L7031" i="81"/>
  <c r="K7031" i="81"/>
  <c r="J7031" i="81"/>
  <c r="I7031" i="81"/>
  <c r="H7031" i="81"/>
  <c r="G7031" i="81"/>
  <c r="F7031" i="81"/>
  <c r="E7031" i="81"/>
  <c r="C7031" i="81"/>
  <c r="B7031" i="81"/>
  <c r="A7031" i="81"/>
  <c r="L7030" i="81"/>
  <c r="K7030" i="81"/>
  <c r="J7030" i="81"/>
  <c r="I7030" i="81"/>
  <c r="H7030" i="81"/>
  <c r="G7030" i="81"/>
  <c r="F7030" i="81"/>
  <c r="E7030" i="81"/>
  <c r="C7030" i="81"/>
  <c r="B7030" i="81"/>
  <c r="A7030" i="81"/>
  <c r="L7029" i="81"/>
  <c r="K7029" i="81"/>
  <c r="J7029" i="81"/>
  <c r="I7029" i="81"/>
  <c r="H7029" i="81"/>
  <c r="G7029" i="81"/>
  <c r="F7029" i="81"/>
  <c r="E7029" i="81"/>
  <c r="C7029" i="81"/>
  <c r="B7029" i="81"/>
  <c r="A7029" i="81"/>
  <c r="L7028" i="81"/>
  <c r="K7028" i="81"/>
  <c r="J7028" i="81"/>
  <c r="I7028" i="81"/>
  <c r="H7028" i="81"/>
  <c r="G7028" i="81"/>
  <c r="F7028" i="81"/>
  <c r="E7028" i="81"/>
  <c r="C7028" i="81"/>
  <c r="B7028" i="81"/>
  <c r="A7028" i="81"/>
  <c r="L7027" i="81"/>
  <c r="K7027" i="81"/>
  <c r="J7027" i="81"/>
  <c r="I7027" i="81"/>
  <c r="H7027" i="81"/>
  <c r="G7027" i="81"/>
  <c r="F7027" i="81"/>
  <c r="E7027" i="81"/>
  <c r="C7027" i="81"/>
  <c r="B7027" i="81"/>
  <c r="A7027" i="81"/>
  <c r="L7026" i="81"/>
  <c r="K7026" i="81"/>
  <c r="J7026" i="81"/>
  <c r="I7026" i="81"/>
  <c r="H7026" i="81"/>
  <c r="G7026" i="81"/>
  <c r="F7026" i="81"/>
  <c r="E7026" i="81"/>
  <c r="C7026" i="81"/>
  <c r="B7026" i="81"/>
  <c r="A7026" i="81"/>
  <c r="L7025" i="81"/>
  <c r="K7025" i="81"/>
  <c r="J7025" i="81"/>
  <c r="I7025" i="81"/>
  <c r="H7025" i="81"/>
  <c r="G7025" i="81"/>
  <c r="F7025" i="81"/>
  <c r="E7025" i="81"/>
  <c r="C7025" i="81"/>
  <c r="B7025" i="81"/>
  <c r="A7025" i="81"/>
  <c r="L7024" i="81"/>
  <c r="K7024" i="81"/>
  <c r="J7024" i="81"/>
  <c r="I7024" i="81"/>
  <c r="H7024" i="81"/>
  <c r="G7024" i="81"/>
  <c r="F7024" i="81"/>
  <c r="E7024" i="81"/>
  <c r="C7024" i="81"/>
  <c r="B7024" i="81"/>
  <c r="A7024" i="81"/>
  <c r="L7023" i="81"/>
  <c r="K7023" i="81"/>
  <c r="J7023" i="81"/>
  <c r="I7023" i="81"/>
  <c r="H7023" i="81"/>
  <c r="G7023" i="81"/>
  <c r="F7023" i="81"/>
  <c r="E7023" i="81"/>
  <c r="C7023" i="81"/>
  <c r="B7023" i="81"/>
  <c r="A7023" i="81"/>
  <c r="L7022" i="81"/>
  <c r="K7022" i="81"/>
  <c r="J7022" i="81"/>
  <c r="I7022" i="81"/>
  <c r="H7022" i="81"/>
  <c r="G7022" i="81"/>
  <c r="F7022" i="81"/>
  <c r="E7022" i="81"/>
  <c r="C7022" i="81"/>
  <c r="B7022" i="81"/>
  <c r="A7022" i="81"/>
  <c r="L7021" i="81"/>
  <c r="K7021" i="81"/>
  <c r="J7021" i="81"/>
  <c r="I7021" i="81"/>
  <c r="H7021" i="81"/>
  <c r="G7021" i="81"/>
  <c r="F7021" i="81"/>
  <c r="E7021" i="81"/>
  <c r="C7021" i="81"/>
  <c r="B7021" i="81"/>
  <c r="A7021" i="81"/>
  <c r="L7020" i="81"/>
  <c r="K7020" i="81"/>
  <c r="J7020" i="81"/>
  <c r="I7020" i="81"/>
  <c r="H7020" i="81"/>
  <c r="G7020" i="81"/>
  <c r="F7020" i="81"/>
  <c r="E7020" i="81"/>
  <c r="C7020" i="81"/>
  <c r="B7020" i="81"/>
  <c r="A7020" i="81"/>
  <c r="L7019" i="81"/>
  <c r="K7019" i="81"/>
  <c r="J7019" i="81"/>
  <c r="I7019" i="81"/>
  <c r="H7019" i="81"/>
  <c r="G7019" i="81"/>
  <c r="F7019" i="81"/>
  <c r="E7019" i="81"/>
  <c r="C7019" i="81"/>
  <c r="B7019" i="81"/>
  <c r="A7019" i="81"/>
  <c r="L7018" i="81"/>
  <c r="K7018" i="81"/>
  <c r="J7018" i="81"/>
  <c r="I7018" i="81"/>
  <c r="H7018" i="81"/>
  <c r="G7018" i="81"/>
  <c r="F7018" i="81"/>
  <c r="E7018" i="81"/>
  <c r="C7018" i="81"/>
  <c r="B7018" i="81"/>
  <c r="A7018" i="81"/>
  <c r="L7017" i="81"/>
  <c r="K7017" i="81"/>
  <c r="J7017" i="81"/>
  <c r="I7017" i="81"/>
  <c r="H7017" i="81"/>
  <c r="G7017" i="81"/>
  <c r="F7017" i="81"/>
  <c r="E7017" i="81"/>
  <c r="C7017" i="81"/>
  <c r="B7017" i="81"/>
  <c r="A7017" i="81"/>
  <c r="L7016" i="81"/>
  <c r="K7016" i="81"/>
  <c r="J7016" i="81"/>
  <c r="I7016" i="81"/>
  <c r="H7016" i="81"/>
  <c r="G7016" i="81"/>
  <c r="F7016" i="81"/>
  <c r="E7016" i="81"/>
  <c r="C7016" i="81"/>
  <c r="B7016" i="81"/>
  <c r="A7016" i="81"/>
  <c r="L7015" i="81"/>
  <c r="K7015" i="81"/>
  <c r="J7015" i="81"/>
  <c r="I7015" i="81"/>
  <c r="H7015" i="81"/>
  <c r="G7015" i="81"/>
  <c r="F7015" i="81"/>
  <c r="E7015" i="81"/>
  <c r="C7015" i="81"/>
  <c r="B7015" i="81"/>
  <c r="A7015" i="81"/>
  <c r="L7014" i="81"/>
  <c r="K7014" i="81"/>
  <c r="J7014" i="81"/>
  <c r="I7014" i="81"/>
  <c r="H7014" i="81"/>
  <c r="G7014" i="81"/>
  <c r="F7014" i="81"/>
  <c r="E7014" i="81"/>
  <c r="C7014" i="81"/>
  <c r="B7014" i="81"/>
  <c r="A7014" i="81"/>
  <c r="L7013" i="81"/>
  <c r="K7013" i="81"/>
  <c r="J7013" i="81"/>
  <c r="I7013" i="81"/>
  <c r="H7013" i="81"/>
  <c r="G7013" i="81"/>
  <c r="F7013" i="81"/>
  <c r="E7013" i="81"/>
  <c r="C7013" i="81"/>
  <c r="B7013" i="81"/>
  <c r="A7013" i="81"/>
  <c r="L7012" i="81"/>
  <c r="K7012" i="81"/>
  <c r="J7012" i="81"/>
  <c r="I7012" i="81"/>
  <c r="H7012" i="81"/>
  <c r="G7012" i="81"/>
  <c r="F7012" i="81"/>
  <c r="E7012" i="81"/>
  <c r="C7012" i="81"/>
  <c r="B7012" i="81"/>
  <c r="A7012" i="81"/>
  <c r="L7011" i="81"/>
  <c r="K7011" i="81"/>
  <c r="J7011" i="81"/>
  <c r="I7011" i="81"/>
  <c r="H7011" i="81"/>
  <c r="G7011" i="81"/>
  <c r="F7011" i="81"/>
  <c r="E7011" i="81"/>
  <c r="C7011" i="81"/>
  <c r="B7011" i="81"/>
  <c r="A7011" i="81"/>
  <c r="L7010" i="81"/>
  <c r="K7010" i="81"/>
  <c r="J7010" i="81"/>
  <c r="I7010" i="81"/>
  <c r="H7010" i="81"/>
  <c r="G7010" i="81"/>
  <c r="F7010" i="81"/>
  <c r="E7010" i="81"/>
  <c r="C7010" i="81"/>
  <c r="B7010" i="81"/>
  <c r="A7010" i="81"/>
  <c r="L7009" i="81"/>
  <c r="K7009" i="81"/>
  <c r="J7009" i="81"/>
  <c r="I7009" i="81"/>
  <c r="H7009" i="81"/>
  <c r="G7009" i="81"/>
  <c r="F7009" i="81"/>
  <c r="E7009" i="81"/>
  <c r="C7009" i="81"/>
  <c r="B7009" i="81"/>
  <c r="A7009" i="81"/>
  <c r="L7008" i="81"/>
  <c r="K7008" i="81"/>
  <c r="J7008" i="81"/>
  <c r="I7008" i="81"/>
  <c r="H7008" i="81"/>
  <c r="G7008" i="81"/>
  <c r="F7008" i="81"/>
  <c r="E7008" i="81"/>
  <c r="C7008" i="81"/>
  <c r="B7008" i="81"/>
  <c r="A7008" i="81"/>
  <c r="L7007" i="81"/>
  <c r="K7007" i="81"/>
  <c r="J7007" i="81"/>
  <c r="I7007" i="81"/>
  <c r="H7007" i="81"/>
  <c r="G7007" i="81"/>
  <c r="F7007" i="81"/>
  <c r="E7007" i="81"/>
  <c r="C7007" i="81"/>
  <c r="B7007" i="81"/>
  <c r="A7007" i="81"/>
  <c r="L7006" i="81"/>
  <c r="K7006" i="81"/>
  <c r="J7006" i="81"/>
  <c r="I7006" i="81"/>
  <c r="H7006" i="81"/>
  <c r="G7006" i="81"/>
  <c r="F7006" i="81"/>
  <c r="E7006" i="81"/>
  <c r="C7006" i="81"/>
  <c r="B7006" i="81"/>
  <c r="A7006" i="81"/>
  <c r="L7005" i="81"/>
  <c r="K7005" i="81"/>
  <c r="J7005" i="81"/>
  <c r="I7005" i="81"/>
  <c r="H7005" i="81"/>
  <c r="G7005" i="81"/>
  <c r="F7005" i="81"/>
  <c r="E7005" i="81"/>
  <c r="C7005" i="81"/>
  <c r="B7005" i="81"/>
  <c r="A7005" i="81"/>
  <c r="L7004" i="81"/>
  <c r="K7004" i="81"/>
  <c r="J7004" i="81"/>
  <c r="I7004" i="81"/>
  <c r="H7004" i="81"/>
  <c r="G7004" i="81"/>
  <c r="F7004" i="81"/>
  <c r="E7004" i="81"/>
  <c r="C7004" i="81"/>
  <c r="B7004" i="81"/>
  <c r="A7004" i="81"/>
  <c r="L7003" i="81"/>
  <c r="K7003" i="81"/>
  <c r="J7003" i="81"/>
  <c r="I7003" i="81"/>
  <c r="H7003" i="81"/>
  <c r="G7003" i="81"/>
  <c r="F7003" i="81"/>
  <c r="E7003" i="81"/>
  <c r="C7003" i="81"/>
  <c r="B7003" i="81"/>
  <c r="A7003" i="81"/>
  <c r="L7002" i="81"/>
  <c r="K7002" i="81"/>
  <c r="J7002" i="81"/>
  <c r="I7002" i="81"/>
  <c r="H7002" i="81"/>
  <c r="G7002" i="81"/>
  <c r="F7002" i="81"/>
  <c r="E7002" i="81"/>
  <c r="C7002" i="81"/>
  <c r="B7002" i="81"/>
  <c r="A7002" i="81"/>
  <c r="L7001" i="81"/>
  <c r="K7001" i="81"/>
  <c r="J7001" i="81"/>
  <c r="I7001" i="81"/>
  <c r="H7001" i="81"/>
  <c r="G7001" i="81"/>
  <c r="F7001" i="81"/>
  <c r="E7001" i="81"/>
  <c r="C7001" i="81"/>
  <c r="B7001" i="81"/>
  <c r="A7001" i="81"/>
  <c r="L7000" i="81"/>
  <c r="K7000" i="81"/>
  <c r="J7000" i="81"/>
  <c r="I7000" i="81"/>
  <c r="H7000" i="81"/>
  <c r="G7000" i="81"/>
  <c r="F7000" i="81"/>
  <c r="E7000" i="81"/>
  <c r="C7000" i="81"/>
  <c r="B7000" i="81"/>
  <c r="A7000" i="81"/>
  <c r="L6999" i="81"/>
  <c r="K6999" i="81"/>
  <c r="J6999" i="81"/>
  <c r="I6999" i="81"/>
  <c r="H6999" i="81"/>
  <c r="G6999" i="81"/>
  <c r="F6999" i="81"/>
  <c r="E6999" i="81"/>
  <c r="C6999" i="81"/>
  <c r="B6999" i="81"/>
  <c r="A6999" i="81"/>
  <c r="L6998" i="81"/>
  <c r="K6998" i="81"/>
  <c r="J6998" i="81"/>
  <c r="I6998" i="81"/>
  <c r="H6998" i="81"/>
  <c r="G6998" i="81"/>
  <c r="F6998" i="81"/>
  <c r="E6998" i="81"/>
  <c r="C6998" i="81"/>
  <c r="B6998" i="81"/>
  <c r="A6998" i="81"/>
  <c r="L6997" i="81"/>
  <c r="K6997" i="81"/>
  <c r="J6997" i="81"/>
  <c r="I6997" i="81"/>
  <c r="H6997" i="81"/>
  <c r="G6997" i="81"/>
  <c r="F6997" i="81"/>
  <c r="E6997" i="81"/>
  <c r="C6997" i="81"/>
  <c r="B6997" i="81"/>
  <c r="A6997" i="81"/>
  <c r="L6996" i="81"/>
  <c r="K6996" i="81"/>
  <c r="J6996" i="81"/>
  <c r="I6996" i="81"/>
  <c r="H6996" i="81"/>
  <c r="G6996" i="81"/>
  <c r="F6996" i="81"/>
  <c r="E6996" i="81"/>
  <c r="C6996" i="81"/>
  <c r="B6996" i="81"/>
  <c r="A6996" i="81"/>
  <c r="L6995" i="81"/>
  <c r="K6995" i="81"/>
  <c r="J6995" i="81"/>
  <c r="I6995" i="81"/>
  <c r="H6995" i="81"/>
  <c r="G6995" i="81"/>
  <c r="F6995" i="81"/>
  <c r="E6995" i="81"/>
  <c r="C6995" i="81"/>
  <c r="B6995" i="81"/>
  <c r="A6995" i="81"/>
  <c r="L6994" i="81"/>
  <c r="K6994" i="81"/>
  <c r="J6994" i="81"/>
  <c r="I6994" i="81"/>
  <c r="H6994" i="81"/>
  <c r="G6994" i="81"/>
  <c r="F6994" i="81"/>
  <c r="E6994" i="81"/>
  <c r="C6994" i="81"/>
  <c r="B6994" i="81"/>
  <c r="A6994" i="81"/>
  <c r="L6993" i="81"/>
  <c r="K6993" i="81"/>
  <c r="J6993" i="81"/>
  <c r="I6993" i="81"/>
  <c r="H6993" i="81"/>
  <c r="G6993" i="81"/>
  <c r="F6993" i="81"/>
  <c r="E6993" i="81"/>
  <c r="C6993" i="81"/>
  <c r="B6993" i="81"/>
  <c r="A6993" i="81"/>
  <c r="L6992" i="81"/>
  <c r="K6992" i="81"/>
  <c r="J6992" i="81"/>
  <c r="I6992" i="81"/>
  <c r="H6992" i="81"/>
  <c r="G6992" i="81"/>
  <c r="F6992" i="81"/>
  <c r="E6992" i="81"/>
  <c r="C6992" i="81"/>
  <c r="B6992" i="81"/>
  <c r="A6992" i="81"/>
  <c r="L6991" i="81"/>
  <c r="K6991" i="81"/>
  <c r="J6991" i="81"/>
  <c r="I6991" i="81"/>
  <c r="H6991" i="81"/>
  <c r="G6991" i="81"/>
  <c r="F6991" i="81"/>
  <c r="E6991" i="81"/>
  <c r="C6991" i="81"/>
  <c r="B6991" i="81"/>
  <c r="A6991" i="81"/>
  <c r="L6990" i="81"/>
  <c r="K6990" i="81"/>
  <c r="J6990" i="81"/>
  <c r="I6990" i="81"/>
  <c r="H6990" i="81"/>
  <c r="G6990" i="81"/>
  <c r="F6990" i="81"/>
  <c r="E6990" i="81"/>
  <c r="C6990" i="81"/>
  <c r="B6990" i="81"/>
  <c r="A6990" i="81"/>
  <c r="L6989" i="81"/>
  <c r="K6989" i="81"/>
  <c r="J6989" i="81"/>
  <c r="I6989" i="81"/>
  <c r="H6989" i="81"/>
  <c r="G6989" i="81"/>
  <c r="F6989" i="81"/>
  <c r="E6989" i="81"/>
  <c r="C6989" i="81"/>
  <c r="B6989" i="81"/>
  <c r="A6989" i="81"/>
  <c r="L6988" i="81"/>
  <c r="K6988" i="81"/>
  <c r="J6988" i="81"/>
  <c r="I6988" i="81"/>
  <c r="H6988" i="81"/>
  <c r="G6988" i="81"/>
  <c r="F6988" i="81"/>
  <c r="E6988" i="81"/>
  <c r="C6988" i="81"/>
  <c r="B6988" i="81"/>
  <c r="A6988" i="81"/>
  <c r="L6987" i="81"/>
  <c r="K6987" i="81"/>
  <c r="J6987" i="81"/>
  <c r="I6987" i="81"/>
  <c r="H6987" i="81"/>
  <c r="G6987" i="81"/>
  <c r="F6987" i="81"/>
  <c r="E6987" i="81"/>
  <c r="C6987" i="81"/>
  <c r="B6987" i="81"/>
  <c r="A6987" i="81"/>
  <c r="L6986" i="81"/>
  <c r="K6986" i="81"/>
  <c r="J6986" i="81"/>
  <c r="I6986" i="81"/>
  <c r="H6986" i="81"/>
  <c r="G6986" i="81"/>
  <c r="F6986" i="81"/>
  <c r="E6986" i="81"/>
  <c r="C6986" i="81"/>
  <c r="B6986" i="81"/>
  <c r="A6986" i="81"/>
  <c r="L6985" i="81"/>
  <c r="K6985" i="81"/>
  <c r="J6985" i="81"/>
  <c r="I6985" i="81"/>
  <c r="H6985" i="81"/>
  <c r="G6985" i="81"/>
  <c r="F6985" i="81"/>
  <c r="E6985" i="81"/>
  <c r="C6985" i="81"/>
  <c r="B6985" i="81"/>
  <c r="A6985" i="81"/>
  <c r="L6984" i="81"/>
  <c r="K6984" i="81"/>
  <c r="J6984" i="81"/>
  <c r="I6984" i="81"/>
  <c r="H6984" i="81"/>
  <c r="G6984" i="81"/>
  <c r="F6984" i="81"/>
  <c r="E6984" i="81"/>
  <c r="C6984" i="81"/>
  <c r="B6984" i="81"/>
  <c r="A6984" i="81"/>
  <c r="L6983" i="81"/>
  <c r="K6983" i="81"/>
  <c r="J6983" i="81"/>
  <c r="I6983" i="81"/>
  <c r="H6983" i="81"/>
  <c r="G6983" i="81"/>
  <c r="F6983" i="81"/>
  <c r="E6983" i="81"/>
  <c r="C6983" i="81"/>
  <c r="B6983" i="81"/>
  <c r="A6983" i="81"/>
  <c r="L6982" i="81"/>
  <c r="K6982" i="81"/>
  <c r="J6982" i="81"/>
  <c r="I6982" i="81"/>
  <c r="H6982" i="81"/>
  <c r="G6982" i="81"/>
  <c r="F6982" i="81"/>
  <c r="E6982" i="81"/>
  <c r="C6982" i="81"/>
  <c r="B6982" i="81"/>
  <c r="A6982" i="81"/>
  <c r="L6981" i="81"/>
  <c r="K6981" i="81"/>
  <c r="J6981" i="81"/>
  <c r="I6981" i="81"/>
  <c r="H6981" i="81"/>
  <c r="G6981" i="81"/>
  <c r="F6981" i="81"/>
  <c r="E6981" i="81"/>
  <c r="C6981" i="81"/>
  <c r="B6981" i="81"/>
  <c r="A6981" i="81"/>
  <c r="L6980" i="81"/>
  <c r="K6980" i="81"/>
  <c r="J6980" i="81"/>
  <c r="I6980" i="81"/>
  <c r="H6980" i="81"/>
  <c r="G6980" i="81"/>
  <c r="F6980" i="81"/>
  <c r="E6980" i="81"/>
  <c r="C6980" i="81"/>
  <c r="B6980" i="81"/>
  <c r="A6980" i="81"/>
  <c r="L6979" i="81"/>
  <c r="K6979" i="81"/>
  <c r="J6979" i="81"/>
  <c r="I6979" i="81"/>
  <c r="H6979" i="81"/>
  <c r="G6979" i="81"/>
  <c r="F6979" i="81"/>
  <c r="E6979" i="81"/>
  <c r="C6979" i="81"/>
  <c r="B6979" i="81"/>
  <c r="A6979" i="81"/>
  <c r="L6978" i="81"/>
  <c r="K6978" i="81"/>
  <c r="J6978" i="81"/>
  <c r="I6978" i="81"/>
  <c r="H6978" i="81"/>
  <c r="G6978" i="81"/>
  <c r="F6978" i="81"/>
  <c r="E6978" i="81"/>
  <c r="C6978" i="81"/>
  <c r="B6978" i="81"/>
  <c r="A6978" i="81"/>
  <c r="L6977" i="81"/>
  <c r="K6977" i="81"/>
  <c r="J6977" i="81"/>
  <c r="I6977" i="81"/>
  <c r="H6977" i="81"/>
  <c r="G6977" i="81"/>
  <c r="F6977" i="81"/>
  <c r="E6977" i="81"/>
  <c r="C6977" i="81"/>
  <c r="B6977" i="81"/>
  <c r="A6977" i="81"/>
  <c r="L6976" i="81"/>
  <c r="K6976" i="81"/>
  <c r="J6976" i="81"/>
  <c r="I6976" i="81"/>
  <c r="H6976" i="81"/>
  <c r="G6976" i="81"/>
  <c r="F6976" i="81"/>
  <c r="E6976" i="81"/>
  <c r="C6976" i="81"/>
  <c r="B6976" i="81"/>
  <c r="A6976" i="81"/>
  <c r="L6975" i="81"/>
  <c r="K6975" i="81"/>
  <c r="J6975" i="81"/>
  <c r="I6975" i="81"/>
  <c r="H6975" i="81"/>
  <c r="G6975" i="81"/>
  <c r="F6975" i="81"/>
  <c r="E6975" i="81"/>
  <c r="C6975" i="81"/>
  <c r="B6975" i="81"/>
  <c r="A6975" i="81"/>
  <c r="L6974" i="81"/>
  <c r="K6974" i="81"/>
  <c r="J6974" i="81"/>
  <c r="I6974" i="81"/>
  <c r="H6974" i="81"/>
  <c r="G6974" i="81"/>
  <c r="F6974" i="81"/>
  <c r="E6974" i="81"/>
  <c r="C6974" i="81"/>
  <c r="B6974" i="81"/>
  <c r="A6974" i="81"/>
  <c r="L6973" i="81"/>
  <c r="K6973" i="81"/>
  <c r="J6973" i="81"/>
  <c r="I6973" i="81"/>
  <c r="H6973" i="81"/>
  <c r="G6973" i="81"/>
  <c r="F6973" i="81"/>
  <c r="E6973" i="81"/>
  <c r="C6973" i="81"/>
  <c r="B6973" i="81"/>
  <c r="A6973" i="81"/>
  <c r="L6972" i="81"/>
  <c r="K6972" i="81"/>
  <c r="J6972" i="81"/>
  <c r="I6972" i="81"/>
  <c r="H6972" i="81"/>
  <c r="G6972" i="81"/>
  <c r="F6972" i="81"/>
  <c r="E6972" i="81"/>
  <c r="C6972" i="81"/>
  <c r="B6972" i="81"/>
  <c r="A6972" i="81"/>
  <c r="L6971" i="81"/>
  <c r="K6971" i="81"/>
  <c r="J6971" i="81"/>
  <c r="I6971" i="81"/>
  <c r="H6971" i="81"/>
  <c r="G6971" i="81"/>
  <c r="F6971" i="81"/>
  <c r="E6971" i="81"/>
  <c r="C6971" i="81"/>
  <c r="B6971" i="81"/>
  <c r="A6971" i="81"/>
  <c r="L6970" i="81"/>
  <c r="K6970" i="81"/>
  <c r="J6970" i="81"/>
  <c r="I6970" i="81"/>
  <c r="H6970" i="81"/>
  <c r="G6970" i="81"/>
  <c r="F6970" i="81"/>
  <c r="E6970" i="81"/>
  <c r="C6970" i="81"/>
  <c r="B6970" i="81"/>
  <c r="A6970" i="81"/>
  <c r="L6969" i="81"/>
  <c r="K6969" i="81"/>
  <c r="J6969" i="81"/>
  <c r="I6969" i="81"/>
  <c r="H6969" i="81"/>
  <c r="G6969" i="81"/>
  <c r="F6969" i="81"/>
  <c r="E6969" i="81"/>
  <c r="C6969" i="81"/>
  <c r="B6969" i="81"/>
  <c r="A6969" i="81"/>
  <c r="L6968" i="81"/>
  <c r="K6968" i="81"/>
  <c r="J6968" i="81"/>
  <c r="I6968" i="81"/>
  <c r="H6968" i="81"/>
  <c r="G6968" i="81"/>
  <c r="F6968" i="81"/>
  <c r="E6968" i="81"/>
  <c r="C6968" i="81"/>
  <c r="B6968" i="81"/>
  <c r="A6968" i="81"/>
  <c r="L6967" i="81"/>
  <c r="K6967" i="81"/>
  <c r="J6967" i="81"/>
  <c r="I6967" i="81"/>
  <c r="H6967" i="81"/>
  <c r="G6967" i="81"/>
  <c r="F6967" i="81"/>
  <c r="E6967" i="81"/>
  <c r="C6967" i="81"/>
  <c r="B6967" i="81"/>
  <c r="A6967" i="81"/>
  <c r="L6966" i="81"/>
  <c r="K6966" i="81"/>
  <c r="J6966" i="81"/>
  <c r="I6966" i="81"/>
  <c r="H6966" i="81"/>
  <c r="G6966" i="81"/>
  <c r="F6966" i="81"/>
  <c r="E6966" i="81"/>
  <c r="C6966" i="81"/>
  <c r="B6966" i="81"/>
  <c r="A6966" i="81"/>
  <c r="L6965" i="81"/>
  <c r="K6965" i="81"/>
  <c r="J6965" i="81"/>
  <c r="I6965" i="81"/>
  <c r="H6965" i="81"/>
  <c r="G6965" i="81"/>
  <c r="F6965" i="81"/>
  <c r="E6965" i="81"/>
  <c r="C6965" i="81"/>
  <c r="B6965" i="81"/>
  <c r="A6965" i="81"/>
  <c r="L6964" i="81"/>
  <c r="K6964" i="81"/>
  <c r="J6964" i="81"/>
  <c r="I6964" i="81"/>
  <c r="H6964" i="81"/>
  <c r="G6964" i="81"/>
  <c r="F6964" i="81"/>
  <c r="E6964" i="81"/>
  <c r="C6964" i="81"/>
  <c r="B6964" i="81"/>
  <c r="A6964" i="81"/>
  <c r="L6963" i="81"/>
  <c r="K6963" i="81"/>
  <c r="J6963" i="81"/>
  <c r="I6963" i="81"/>
  <c r="H6963" i="81"/>
  <c r="G6963" i="81"/>
  <c r="F6963" i="81"/>
  <c r="E6963" i="81"/>
  <c r="C6963" i="81"/>
  <c r="B6963" i="81"/>
  <c r="A6963" i="81"/>
  <c r="L6962" i="81"/>
  <c r="K6962" i="81"/>
  <c r="J6962" i="81"/>
  <c r="I6962" i="81"/>
  <c r="H6962" i="81"/>
  <c r="G6962" i="81"/>
  <c r="F6962" i="81"/>
  <c r="E6962" i="81"/>
  <c r="C6962" i="81"/>
  <c r="B6962" i="81"/>
  <c r="A6962" i="81"/>
  <c r="L6961" i="81"/>
  <c r="K6961" i="81"/>
  <c r="J6961" i="81"/>
  <c r="I6961" i="81"/>
  <c r="H6961" i="81"/>
  <c r="G6961" i="81"/>
  <c r="F6961" i="81"/>
  <c r="E6961" i="81"/>
  <c r="C6961" i="81"/>
  <c r="B6961" i="81"/>
  <c r="A6961" i="81"/>
  <c r="L6960" i="81"/>
  <c r="K6960" i="81"/>
  <c r="J6960" i="81"/>
  <c r="I6960" i="81"/>
  <c r="H6960" i="81"/>
  <c r="G6960" i="81"/>
  <c r="F6960" i="81"/>
  <c r="E6960" i="81"/>
  <c r="C6960" i="81"/>
  <c r="B6960" i="81"/>
  <c r="A6960" i="81"/>
  <c r="L6959" i="81"/>
  <c r="K6959" i="81"/>
  <c r="J6959" i="81"/>
  <c r="I6959" i="81"/>
  <c r="H6959" i="81"/>
  <c r="G6959" i="81"/>
  <c r="F6959" i="81"/>
  <c r="E6959" i="81"/>
  <c r="C6959" i="81"/>
  <c r="B6959" i="81"/>
  <c r="A6959" i="81"/>
  <c r="L6958" i="81"/>
  <c r="K6958" i="81"/>
  <c r="J6958" i="81"/>
  <c r="I6958" i="81"/>
  <c r="H6958" i="81"/>
  <c r="G6958" i="81"/>
  <c r="F6958" i="81"/>
  <c r="E6958" i="81"/>
  <c r="C6958" i="81"/>
  <c r="B6958" i="81"/>
  <c r="A6958" i="81"/>
  <c r="L6957" i="81"/>
  <c r="K6957" i="81"/>
  <c r="J6957" i="81"/>
  <c r="I6957" i="81"/>
  <c r="H6957" i="81"/>
  <c r="G6957" i="81"/>
  <c r="F6957" i="81"/>
  <c r="E6957" i="81"/>
  <c r="C6957" i="81"/>
  <c r="B6957" i="81"/>
  <c r="A6957" i="81"/>
  <c r="L6956" i="81"/>
  <c r="K6956" i="81"/>
  <c r="J6956" i="81"/>
  <c r="I6956" i="81"/>
  <c r="H6956" i="81"/>
  <c r="G6956" i="81"/>
  <c r="F6956" i="81"/>
  <c r="E6956" i="81"/>
  <c r="C6956" i="81"/>
  <c r="B6956" i="81"/>
  <c r="A6956" i="81"/>
  <c r="L6955" i="81"/>
  <c r="K6955" i="81"/>
  <c r="J6955" i="81"/>
  <c r="I6955" i="81"/>
  <c r="H6955" i="81"/>
  <c r="G6955" i="81"/>
  <c r="F6955" i="81"/>
  <c r="E6955" i="81"/>
  <c r="C6955" i="81"/>
  <c r="B6955" i="81"/>
  <c r="A6955" i="81"/>
  <c r="L6954" i="81"/>
  <c r="K6954" i="81"/>
  <c r="J6954" i="81"/>
  <c r="I6954" i="81"/>
  <c r="H6954" i="81"/>
  <c r="G6954" i="81"/>
  <c r="F6954" i="81"/>
  <c r="E6954" i="81"/>
  <c r="C6954" i="81"/>
  <c r="B6954" i="81"/>
  <c r="A6954" i="81"/>
  <c r="L6953" i="81"/>
  <c r="K6953" i="81"/>
  <c r="J6953" i="81"/>
  <c r="I6953" i="81"/>
  <c r="H6953" i="81"/>
  <c r="G6953" i="81"/>
  <c r="F6953" i="81"/>
  <c r="E6953" i="81"/>
  <c r="C6953" i="81"/>
  <c r="B6953" i="81"/>
  <c r="A6953" i="81"/>
  <c r="L6952" i="81"/>
  <c r="K6952" i="81"/>
  <c r="J6952" i="81"/>
  <c r="I6952" i="81"/>
  <c r="H6952" i="81"/>
  <c r="G6952" i="81"/>
  <c r="F6952" i="81"/>
  <c r="E6952" i="81"/>
  <c r="C6952" i="81"/>
  <c r="B6952" i="81"/>
  <c r="A6952" i="81"/>
  <c r="L6951" i="81"/>
  <c r="K6951" i="81"/>
  <c r="J6951" i="81"/>
  <c r="I6951" i="81"/>
  <c r="H6951" i="81"/>
  <c r="G6951" i="81"/>
  <c r="F6951" i="81"/>
  <c r="E6951" i="81"/>
  <c r="C6951" i="81"/>
  <c r="B6951" i="81"/>
  <c r="A6951" i="81"/>
  <c r="L6950" i="81"/>
  <c r="K6950" i="81"/>
  <c r="J6950" i="81"/>
  <c r="I6950" i="81"/>
  <c r="H6950" i="81"/>
  <c r="G6950" i="81"/>
  <c r="F6950" i="81"/>
  <c r="E6950" i="81"/>
  <c r="C6950" i="81"/>
  <c r="B6950" i="81"/>
  <c r="A6950" i="81"/>
  <c r="L6949" i="81"/>
  <c r="K6949" i="81"/>
  <c r="J6949" i="81"/>
  <c r="I6949" i="81"/>
  <c r="H6949" i="81"/>
  <c r="G6949" i="81"/>
  <c r="F6949" i="81"/>
  <c r="E6949" i="81"/>
  <c r="C6949" i="81"/>
  <c r="B6949" i="81"/>
  <c r="A6949" i="81"/>
  <c r="L6948" i="81"/>
  <c r="K6948" i="81"/>
  <c r="J6948" i="81"/>
  <c r="I6948" i="81"/>
  <c r="H6948" i="81"/>
  <c r="G6948" i="81"/>
  <c r="F6948" i="81"/>
  <c r="E6948" i="81"/>
  <c r="C6948" i="81"/>
  <c r="B6948" i="81"/>
  <c r="A6948" i="81"/>
  <c r="L6947" i="81"/>
  <c r="K6947" i="81"/>
  <c r="J6947" i="81"/>
  <c r="I6947" i="81"/>
  <c r="H6947" i="81"/>
  <c r="G6947" i="81"/>
  <c r="F6947" i="81"/>
  <c r="E6947" i="81"/>
  <c r="C6947" i="81"/>
  <c r="B6947" i="81"/>
  <c r="A6947" i="81"/>
  <c r="L6946" i="81"/>
  <c r="K6946" i="81"/>
  <c r="J6946" i="81"/>
  <c r="I6946" i="81"/>
  <c r="H6946" i="81"/>
  <c r="G6946" i="81"/>
  <c r="F6946" i="81"/>
  <c r="E6946" i="81"/>
  <c r="C6946" i="81"/>
  <c r="B6946" i="81"/>
  <c r="A6946" i="81"/>
  <c r="L6945" i="81"/>
  <c r="K6945" i="81"/>
  <c r="J6945" i="81"/>
  <c r="I6945" i="81"/>
  <c r="H6945" i="81"/>
  <c r="G6945" i="81"/>
  <c r="F6945" i="81"/>
  <c r="E6945" i="81"/>
  <c r="C6945" i="81"/>
  <c r="B6945" i="81"/>
  <c r="A6945" i="81"/>
  <c r="L6944" i="81"/>
  <c r="K6944" i="81"/>
  <c r="J6944" i="81"/>
  <c r="I6944" i="81"/>
  <c r="H6944" i="81"/>
  <c r="G6944" i="81"/>
  <c r="F6944" i="81"/>
  <c r="E6944" i="81"/>
  <c r="C6944" i="81"/>
  <c r="B6944" i="81"/>
  <c r="A6944" i="81"/>
  <c r="L6943" i="81"/>
  <c r="K6943" i="81"/>
  <c r="J6943" i="81"/>
  <c r="I6943" i="81"/>
  <c r="H6943" i="81"/>
  <c r="G6943" i="81"/>
  <c r="F6943" i="81"/>
  <c r="E6943" i="81"/>
  <c r="C6943" i="81"/>
  <c r="B6943" i="81"/>
  <c r="A6943" i="81"/>
  <c r="L6942" i="81"/>
  <c r="K6942" i="81"/>
  <c r="J6942" i="81"/>
  <c r="I6942" i="81"/>
  <c r="H6942" i="81"/>
  <c r="G6942" i="81"/>
  <c r="F6942" i="81"/>
  <c r="E6942" i="81"/>
  <c r="C6942" i="81"/>
  <c r="B6942" i="81"/>
  <c r="A6942" i="81"/>
  <c r="L6941" i="81"/>
  <c r="K6941" i="81"/>
  <c r="J6941" i="81"/>
  <c r="I6941" i="81"/>
  <c r="H6941" i="81"/>
  <c r="G6941" i="81"/>
  <c r="F6941" i="81"/>
  <c r="E6941" i="81"/>
  <c r="C6941" i="81"/>
  <c r="B6941" i="81"/>
  <c r="A6941" i="81"/>
  <c r="L6940" i="81"/>
  <c r="K6940" i="81"/>
  <c r="J6940" i="81"/>
  <c r="I6940" i="81"/>
  <c r="H6940" i="81"/>
  <c r="G6940" i="81"/>
  <c r="F6940" i="81"/>
  <c r="E6940" i="81"/>
  <c r="C6940" i="81"/>
  <c r="B6940" i="81"/>
  <c r="A6940" i="81"/>
  <c r="L6939" i="81"/>
  <c r="K6939" i="81"/>
  <c r="J6939" i="81"/>
  <c r="I6939" i="81"/>
  <c r="H6939" i="81"/>
  <c r="G6939" i="81"/>
  <c r="F6939" i="81"/>
  <c r="E6939" i="81"/>
  <c r="C6939" i="81"/>
  <c r="B6939" i="81"/>
  <c r="A6939" i="81"/>
  <c r="L6938" i="81"/>
  <c r="K6938" i="81"/>
  <c r="J6938" i="81"/>
  <c r="I6938" i="81"/>
  <c r="H6938" i="81"/>
  <c r="G6938" i="81"/>
  <c r="F6938" i="81"/>
  <c r="E6938" i="81"/>
  <c r="C6938" i="81"/>
  <c r="B6938" i="81"/>
  <c r="A6938" i="81"/>
  <c r="L6937" i="81"/>
  <c r="K6937" i="81"/>
  <c r="J6937" i="81"/>
  <c r="I6937" i="81"/>
  <c r="H6937" i="81"/>
  <c r="G6937" i="81"/>
  <c r="F6937" i="81"/>
  <c r="E6937" i="81"/>
  <c r="C6937" i="81"/>
  <c r="B6937" i="81"/>
  <c r="A6937" i="81"/>
  <c r="L6936" i="81"/>
  <c r="K6936" i="81"/>
  <c r="J6936" i="81"/>
  <c r="I6936" i="81"/>
  <c r="H6936" i="81"/>
  <c r="G6936" i="81"/>
  <c r="F6936" i="81"/>
  <c r="E6936" i="81"/>
  <c r="C6936" i="81"/>
  <c r="B6936" i="81"/>
  <c r="A6936" i="81"/>
  <c r="L6935" i="81"/>
  <c r="K6935" i="81"/>
  <c r="J6935" i="81"/>
  <c r="I6935" i="81"/>
  <c r="H6935" i="81"/>
  <c r="G6935" i="81"/>
  <c r="F6935" i="81"/>
  <c r="E6935" i="81"/>
  <c r="C6935" i="81"/>
  <c r="B6935" i="81"/>
  <c r="A6935" i="81"/>
  <c r="L6934" i="81"/>
  <c r="K6934" i="81"/>
  <c r="J6934" i="81"/>
  <c r="I6934" i="81"/>
  <c r="H6934" i="81"/>
  <c r="G6934" i="81"/>
  <c r="F6934" i="81"/>
  <c r="E6934" i="81"/>
  <c r="C6934" i="81"/>
  <c r="B6934" i="81"/>
  <c r="A6934" i="81"/>
  <c r="L6933" i="81"/>
  <c r="K6933" i="81"/>
  <c r="J6933" i="81"/>
  <c r="I6933" i="81"/>
  <c r="H6933" i="81"/>
  <c r="G6933" i="81"/>
  <c r="F6933" i="81"/>
  <c r="E6933" i="81"/>
  <c r="C6933" i="81"/>
  <c r="B6933" i="81"/>
  <c r="A6933" i="81"/>
  <c r="L6932" i="81"/>
  <c r="K6932" i="81"/>
  <c r="J6932" i="81"/>
  <c r="I6932" i="81"/>
  <c r="H6932" i="81"/>
  <c r="G6932" i="81"/>
  <c r="F6932" i="81"/>
  <c r="E6932" i="81"/>
  <c r="C6932" i="81"/>
  <c r="B6932" i="81"/>
  <c r="A6932" i="81"/>
  <c r="L6931" i="81"/>
  <c r="K6931" i="81"/>
  <c r="J6931" i="81"/>
  <c r="I6931" i="81"/>
  <c r="H6931" i="81"/>
  <c r="G6931" i="81"/>
  <c r="F6931" i="81"/>
  <c r="E6931" i="81"/>
  <c r="C6931" i="81"/>
  <c r="B6931" i="81"/>
  <c r="A6931" i="81"/>
  <c r="L6930" i="81"/>
  <c r="K6930" i="81"/>
  <c r="J6930" i="81"/>
  <c r="I6930" i="81"/>
  <c r="H6930" i="81"/>
  <c r="G6930" i="81"/>
  <c r="F6930" i="81"/>
  <c r="E6930" i="81"/>
  <c r="C6930" i="81"/>
  <c r="B6930" i="81"/>
  <c r="A6930" i="81"/>
  <c r="L6929" i="81"/>
  <c r="K6929" i="81"/>
  <c r="J6929" i="81"/>
  <c r="I6929" i="81"/>
  <c r="H6929" i="81"/>
  <c r="G6929" i="81"/>
  <c r="F6929" i="81"/>
  <c r="E6929" i="81"/>
  <c r="C6929" i="81"/>
  <c r="B6929" i="81"/>
  <c r="A6929" i="81"/>
  <c r="L6928" i="81"/>
  <c r="K6928" i="81"/>
  <c r="J6928" i="81"/>
  <c r="I6928" i="81"/>
  <c r="H6928" i="81"/>
  <c r="G6928" i="81"/>
  <c r="F6928" i="81"/>
  <c r="E6928" i="81"/>
  <c r="C6928" i="81"/>
  <c r="B6928" i="81"/>
  <c r="A6928" i="81"/>
  <c r="L6927" i="81"/>
  <c r="K6927" i="81"/>
  <c r="J6927" i="81"/>
  <c r="I6927" i="81"/>
  <c r="H6927" i="81"/>
  <c r="G6927" i="81"/>
  <c r="F6927" i="81"/>
  <c r="E6927" i="81"/>
  <c r="C6927" i="81"/>
  <c r="B6927" i="81"/>
  <c r="A6927" i="81"/>
  <c r="L6926" i="81"/>
  <c r="K6926" i="81"/>
  <c r="J6926" i="81"/>
  <c r="I6926" i="81"/>
  <c r="H6926" i="81"/>
  <c r="G6926" i="81"/>
  <c r="F6926" i="81"/>
  <c r="E6926" i="81"/>
  <c r="C6926" i="81"/>
  <c r="B6926" i="81"/>
  <c r="A6926" i="81"/>
  <c r="L6925" i="81"/>
  <c r="K6925" i="81"/>
  <c r="J6925" i="81"/>
  <c r="I6925" i="81"/>
  <c r="H6925" i="81"/>
  <c r="G6925" i="81"/>
  <c r="F6925" i="81"/>
  <c r="E6925" i="81"/>
  <c r="C6925" i="81"/>
  <c r="B6925" i="81"/>
  <c r="A6925" i="81"/>
  <c r="L6924" i="81"/>
  <c r="K6924" i="81"/>
  <c r="J6924" i="81"/>
  <c r="I6924" i="81"/>
  <c r="H6924" i="81"/>
  <c r="G6924" i="81"/>
  <c r="F6924" i="81"/>
  <c r="E6924" i="81"/>
  <c r="C6924" i="81"/>
  <c r="B6924" i="81"/>
  <c r="A6924" i="81"/>
  <c r="L6923" i="81"/>
  <c r="K6923" i="81"/>
  <c r="J6923" i="81"/>
  <c r="I6923" i="81"/>
  <c r="H6923" i="81"/>
  <c r="G6923" i="81"/>
  <c r="F6923" i="81"/>
  <c r="E6923" i="81"/>
  <c r="C6923" i="81"/>
  <c r="B6923" i="81"/>
  <c r="A6923" i="81"/>
  <c r="L6922" i="81"/>
  <c r="K6922" i="81"/>
  <c r="J6922" i="81"/>
  <c r="I6922" i="81"/>
  <c r="H6922" i="81"/>
  <c r="G6922" i="81"/>
  <c r="F6922" i="81"/>
  <c r="E6922" i="81"/>
  <c r="C6922" i="81"/>
  <c r="B6922" i="81"/>
  <c r="A6922" i="81"/>
  <c r="L6921" i="81"/>
  <c r="K6921" i="81"/>
  <c r="J6921" i="81"/>
  <c r="I6921" i="81"/>
  <c r="H6921" i="81"/>
  <c r="G6921" i="81"/>
  <c r="F6921" i="81"/>
  <c r="E6921" i="81"/>
  <c r="C6921" i="81"/>
  <c r="B6921" i="81"/>
  <c r="A6921" i="81"/>
  <c r="L6920" i="81"/>
  <c r="K6920" i="81"/>
  <c r="J6920" i="81"/>
  <c r="I6920" i="81"/>
  <c r="H6920" i="81"/>
  <c r="G6920" i="81"/>
  <c r="F6920" i="81"/>
  <c r="E6920" i="81"/>
  <c r="C6920" i="81"/>
  <c r="B6920" i="81"/>
  <c r="A6920" i="81"/>
  <c r="L6919" i="81"/>
  <c r="K6919" i="81"/>
  <c r="J6919" i="81"/>
  <c r="I6919" i="81"/>
  <c r="H6919" i="81"/>
  <c r="G6919" i="81"/>
  <c r="F6919" i="81"/>
  <c r="E6919" i="81"/>
  <c r="C6919" i="81"/>
  <c r="B6919" i="81"/>
  <c r="A6919" i="81"/>
  <c r="L6918" i="81"/>
  <c r="K6918" i="81"/>
  <c r="J6918" i="81"/>
  <c r="I6918" i="81"/>
  <c r="H6918" i="81"/>
  <c r="G6918" i="81"/>
  <c r="F6918" i="81"/>
  <c r="E6918" i="81"/>
  <c r="C6918" i="81"/>
  <c r="B6918" i="81"/>
  <c r="A6918" i="81"/>
  <c r="L6917" i="81"/>
  <c r="K6917" i="81"/>
  <c r="J6917" i="81"/>
  <c r="I6917" i="81"/>
  <c r="H6917" i="81"/>
  <c r="G6917" i="81"/>
  <c r="F6917" i="81"/>
  <c r="E6917" i="81"/>
  <c r="C6917" i="81"/>
  <c r="B6917" i="81"/>
  <c r="A6917" i="81"/>
  <c r="L6916" i="81"/>
  <c r="K6916" i="81"/>
  <c r="J6916" i="81"/>
  <c r="I6916" i="81"/>
  <c r="H6916" i="81"/>
  <c r="G6916" i="81"/>
  <c r="F6916" i="81"/>
  <c r="E6916" i="81"/>
  <c r="C6916" i="81"/>
  <c r="B6916" i="81"/>
  <c r="A6916" i="81"/>
  <c r="L6915" i="81"/>
  <c r="K6915" i="81"/>
  <c r="J6915" i="81"/>
  <c r="I6915" i="81"/>
  <c r="H6915" i="81"/>
  <c r="G6915" i="81"/>
  <c r="F6915" i="81"/>
  <c r="E6915" i="81"/>
  <c r="C6915" i="81"/>
  <c r="B6915" i="81"/>
  <c r="A6915" i="81"/>
  <c r="L6914" i="81"/>
  <c r="K6914" i="81"/>
  <c r="J6914" i="81"/>
  <c r="I6914" i="81"/>
  <c r="H6914" i="81"/>
  <c r="G6914" i="81"/>
  <c r="F6914" i="81"/>
  <c r="E6914" i="81"/>
  <c r="C6914" i="81"/>
  <c r="B6914" i="81"/>
  <c r="A6914" i="81"/>
  <c r="L6913" i="81"/>
  <c r="K6913" i="81"/>
  <c r="J6913" i="81"/>
  <c r="I6913" i="81"/>
  <c r="H6913" i="81"/>
  <c r="G6913" i="81"/>
  <c r="F6913" i="81"/>
  <c r="E6913" i="81"/>
  <c r="C6913" i="81"/>
  <c r="B6913" i="81"/>
  <c r="A6913" i="81"/>
  <c r="L6912" i="81"/>
  <c r="K6912" i="81"/>
  <c r="J6912" i="81"/>
  <c r="I6912" i="81"/>
  <c r="H6912" i="81"/>
  <c r="G6912" i="81"/>
  <c r="F6912" i="81"/>
  <c r="E6912" i="81"/>
  <c r="C6912" i="81"/>
  <c r="B6912" i="81"/>
  <c r="A6912" i="81"/>
  <c r="L6911" i="81"/>
  <c r="K6911" i="81"/>
  <c r="J6911" i="81"/>
  <c r="I6911" i="81"/>
  <c r="H6911" i="81"/>
  <c r="G6911" i="81"/>
  <c r="F6911" i="81"/>
  <c r="E6911" i="81"/>
  <c r="C6911" i="81"/>
  <c r="B6911" i="81"/>
  <c r="A6911" i="81"/>
  <c r="L6910" i="81"/>
  <c r="K6910" i="81"/>
  <c r="J6910" i="81"/>
  <c r="I6910" i="81"/>
  <c r="H6910" i="81"/>
  <c r="G6910" i="81"/>
  <c r="F6910" i="81"/>
  <c r="E6910" i="81"/>
  <c r="C6910" i="81"/>
  <c r="B6910" i="81"/>
  <c r="A6910" i="81"/>
  <c r="L6909" i="81"/>
  <c r="K6909" i="81"/>
  <c r="J6909" i="81"/>
  <c r="I6909" i="81"/>
  <c r="H6909" i="81"/>
  <c r="G6909" i="81"/>
  <c r="F6909" i="81"/>
  <c r="E6909" i="81"/>
  <c r="C6909" i="81"/>
  <c r="B6909" i="81"/>
  <c r="A6909" i="81"/>
  <c r="L6908" i="81"/>
  <c r="K6908" i="81"/>
  <c r="J6908" i="81"/>
  <c r="I6908" i="81"/>
  <c r="H6908" i="81"/>
  <c r="G6908" i="81"/>
  <c r="F6908" i="81"/>
  <c r="E6908" i="81"/>
  <c r="C6908" i="81"/>
  <c r="B6908" i="81"/>
  <c r="A6908" i="81"/>
  <c r="L6907" i="81"/>
  <c r="K6907" i="81"/>
  <c r="J6907" i="81"/>
  <c r="I6907" i="81"/>
  <c r="H6907" i="81"/>
  <c r="G6907" i="81"/>
  <c r="F6907" i="81"/>
  <c r="E6907" i="81"/>
  <c r="C6907" i="81"/>
  <c r="B6907" i="81"/>
  <c r="A6907" i="81"/>
  <c r="L6906" i="81"/>
  <c r="K6906" i="81"/>
  <c r="J6906" i="81"/>
  <c r="I6906" i="81"/>
  <c r="H6906" i="81"/>
  <c r="G6906" i="81"/>
  <c r="F6906" i="81"/>
  <c r="E6906" i="81"/>
  <c r="C6906" i="81"/>
  <c r="B6906" i="81"/>
  <c r="A6906" i="81"/>
  <c r="L6905" i="81"/>
  <c r="K6905" i="81"/>
  <c r="J6905" i="81"/>
  <c r="I6905" i="81"/>
  <c r="H6905" i="81"/>
  <c r="G6905" i="81"/>
  <c r="F6905" i="81"/>
  <c r="E6905" i="81"/>
  <c r="C6905" i="81"/>
  <c r="B6905" i="81"/>
  <c r="A6905" i="81"/>
  <c r="L6904" i="81"/>
  <c r="K6904" i="81"/>
  <c r="J6904" i="81"/>
  <c r="I6904" i="81"/>
  <c r="H6904" i="81"/>
  <c r="G6904" i="81"/>
  <c r="F6904" i="81"/>
  <c r="E6904" i="81"/>
  <c r="C6904" i="81"/>
  <c r="B6904" i="81"/>
  <c r="A6904" i="81"/>
  <c r="L6903" i="81"/>
  <c r="K6903" i="81"/>
  <c r="J6903" i="81"/>
  <c r="I6903" i="81"/>
  <c r="H6903" i="81"/>
  <c r="G6903" i="81"/>
  <c r="F6903" i="81"/>
  <c r="E6903" i="81"/>
  <c r="C6903" i="81"/>
  <c r="B6903" i="81"/>
  <c r="A6903" i="81"/>
  <c r="L6902" i="81"/>
  <c r="K6902" i="81"/>
  <c r="J6902" i="81"/>
  <c r="I6902" i="81"/>
  <c r="H6902" i="81"/>
  <c r="G6902" i="81"/>
  <c r="F6902" i="81"/>
  <c r="E6902" i="81"/>
  <c r="C6902" i="81"/>
  <c r="B6902" i="81"/>
  <c r="A6902" i="81"/>
  <c r="L6901" i="81"/>
  <c r="K6901" i="81"/>
  <c r="J6901" i="81"/>
  <c r="I6901" i="81"/>
  <c r="H6901" i="81"/>
  <c r="G6901" i="81"/>
  <c r="F6901" i="81"/>
  <c r="E6901" i="81"/>
  <c r="C6901" i="81"/>
  <c r="B6901" i="81"/>
  <c r="A6901" i="81"/>
  <c r="L6900" i="81"/>
  <c r="K6900" i="81"/>
  <c r="J6900" i="81"/>
  <c r="I6900" i="81"/>
  <c r="H6900" i="81"/>
  <c r="G6900" i="81"/>
  <c r="F6900" i="81"/>
  <c r="E6900" i="81"/>
  <c r="C6900" i="81"/>
  <c r="B6900" i="81"/>
  <c r="A6900" i="81"/>
  <c r="L6899" i="81"/>
  <c r="K6899" i="81"/>
  <c r="J6899" i="81"/>
  <c r="I6899" i="81"/>
  <c r="H6899" i="81"/>
  <c r="G6899" i="81"/>
  <c r="F6899" i="81"/>
  <c r="E6899" i="81"/>
  <c r="C6899" i="81"/>
  <c r="B6899" i="81"/>
  <c r="A6899" i="81"/>
  <c r="L6898" i="81"/>
  <c r="K6898" i="81"/>
  <c r="J6898" i="81"/>
  <c r="I6898" i="81"/>
  <c r="H6898" i="81"/>
  <c r="G6898" i="81"/>
  <c r="F6898" i="81"/>
  <c r="E6898" i="81"/>
  <c r="C6898" i="81"/>
  <c r="B6898" i="81"/>
  <c r="A6898" i="81"/>
  <c r="L6897" i="81"/>
  <c r="K6897" i="81"/>
  <c r="J6897" i="81"/>
  <c r="I6897" i="81"/>
  <c r="H6897" i="81"/>
  <c r="G6897" i="81"/>
  <c r="F6897" i="81"/>
  <c r="E6897" i="81"/>
  <c r="C6897" i="81"/>
  <c r="B6897" i="81"/>
  <c r="A6897" i="81"/>
  <c r="L6896" i="81"/>
  <c r="K6896" i="81"/>
  <c r="J6896" i="81"/>
  <c r="I6896" i="81"/>
  <c r="H6896" i="81"/>
  <c r="G6896" i="81"/>
  <c r="F6896" i="81"/>
  <c r="E6896" i="81"/>
  <c r="C6896" i="81"/>
  <c r="B6896" i="81"/>
  <c r="A6896" i="81"/>
  <c r="L6895" i="81"/>
  <c r="K6895" i="81"/>
  <c r="J6895" i="81"/>
  <c r="I6895" i="81"/>
  <c r="H6895" i="81"/>
  <c r="G6895" i="81"/>
  <c r="F6895" i="81"/>
  <c r="E6895" i="81"/>
  <c r="C6895" i="81"/>
  <c r="B6895" i="81"/>
  <c r="A6895" i="81"/>
  <c r="L6894" i="81"/>
  <c r="K6894" i="81"/>
  <c r="J6894" i="81"/>
  <c r="I6894" i="81"/>
  <c r="H6894" i="81"/>
  <c r="G6894" i="81"/>
  <c r="F6894" i="81"/>
  <c r="E6894" i="81"/>
  <c r="C6894" i="81"/>
  <c r="B6894" i="81"/>
  <c r="A6894" i="81"/>
  <c r="L6893" i="81"/>
  <c r="K6893" i="81"/>
  <c r="J6893" i="81"/>
  <c r="I6893" i="81"/>
  <c r="H6893" i="81"/>
  <c r="G6893" i="81"/>
  <c r="F6893" i="81"/>
  <c r="E6893" i="81"/>
  <c r="C6893" i="81"/>
  <c r="B6893" i="81"/>
  <c r="A6893" i="81"/>
  <c r="L6892" i="81"/>
  <c r="K6892" i="81"/>
  <c r="J6892" i="81"/>
  <c r="I6892" i="81"/>
  <c r="H6892" i="81"/>
  <c r="G6892" i="81"/>
  <c r="F6892" i="81"/>
  <c r="E6892" i="81"/>
  <c r="C6892" i="81"/>
  <c r="B6892" i="81"/>
  <c r="A6892" i="81"/>
  <c r="L6891" i="81"/>
  <c r="K6891" i="81"/>
  <c r="J6891" i="81"/>
  <c r="I6891" i="81"/>
  <c r="H6891" i="81"/>
  <c r="G6891" i="81"/>
  <c r="F6891" i="81"/>
  <c r="E6891" i="81"/>
  <c r="C6891" i="81"/>
  <c r="B6891" i="81"/>
  <c r="A6891" i="81"/>
  <c r="L6890" i="81"/>
  <c r="K6890" i="81"/>
  <c r="J6890" i="81"/>
  <c r="I6890" i="81"/>
  <c r="H6890" i="81"/>
  <c r="G6890" i="81"/>
  <c r="F6890" i="81"/>
  <c r="E6890" i="81"/>
  <c r="C6890" i="81"/>
  <c r="B6890" i="81"/>
  <c r="A6890" i="81"/>
  <c r="L6889" i="81"/>
  <c r="K6889" i="81"/>
  <c r="J6889" i="81"/>
  <c r="I6889" i="81"/>
  <c r="H6889" i="81"/>
  <c r="G6889" i="81"/>
  <c r="F6889" i="81"/>
  <c r="E6889" i="81"/>
  <c r="C6889" i="81"/>
  <c r="B6889" i="81"/>
  <c r="A6889" i="81"/>
  <c r="L6888" i="81"/>
  <c r="K6888" i="81"/>
  <c r="J6888" i="81"/>
  <c r="I6888" i="81"/>
  <c r="H6888" i="81"/>
  <c r="G6888" i="81"/>
  <c r="F6888" i="81"/>
  <c r="E6888" i="81"/>
  <c r="C6888" i="81"/>
  <c r="B6888" i="81"/>
  <c r="A6888" i="81"/>
  <c r="L6887" i="81"/>
  <c r="K6887" i="81"/>
  <c r="J6887" i="81"/>
  <c r="I6887" i="81"/>
  <c r="H6887" i="81"/>
  <c r="G6887" i="81"/>
  <c r="F6887" i="81"/>
  <c r="E6887" i="81"/>
  <c r="C6887" i="81"/>
  <c r="B6887" i="81"/>
  <c r="A6887" i="81"/>
  <c r="L6886" i="81"/>
  <c r="K6886" i="81"/>
  <c r="J6886" i="81"/>
  <c r="I6886" i="81"/>
  <c r="H6886" i="81"/>
  <c r="G6886" i="81"/>
  <c r="F6886" i="81"/>
  <c r="E6886" i="81"/>
  <c r="C6886" i="81"/>
  <c r="B6886" i="81"/>
  <c r="A6886" i="81"/>
  <c r="L6885" i="81"/>
  <c r="K6885" i="81"/>
  <c r="J6885" i="81"/>
  <c r="I6885" i="81"/>
  <c r="H6885" i="81"/>
  <c r="G6885" i="81"/>
  <c r="F6885" i="81"/>
  <c r="E6885" i="81"/>
  <c r="C6885" i="81"/>
  <c r="B6885" i="81"/>
  <c r="A6885" i="81"/>
  <c r="L6884" i="81"/>
  <c r="K6884" i="81"/>
  <c r="J6884" i="81"/>
  <c r="I6884" i="81"/>
  <c r="H6884" i="81"/>
  <c r="G6884" i="81"/>
  <c r="F6884" i="81"/>
  <c r="E6884" i="81"/>
  <c r="C6884" i="81"/>
  <c r="B6884" i="81"/>
  <c r="A6884" i="81"/>
  <c r="L6883" i="81"/>
  <c r="K6883" i="81"/>
  <c r="J6883" i="81"/>
  <c r="I6883" i="81"/>
  <c r="H6883" i="81"/>
  <c r="G6883" i="81"/>
  <c r="F6883" i="81"/>
  <c r="E6883" i="81"/>
  <c r="C6883" i="81"/>
  <c r="B6883" i="81"/>
  <c r="A6883" i="81"/>
  <c r="L6882" i="81"/>
  <c r="K6882" i="81"/>
  <c r="J6882" i="81"/>
  <c r="I6882" i="81"/>
  <c r="H6882" i="81"/>
  <c r="G6882" i="81"/>
  <c r="F6882" i="81"/>
  <c r="E6882" i="81"/>
  <c r="C6882" i="81"/>
  <c r="B6882" i="81"/>
  <c r="A6882" i="81"/>
  <c r="L6881" i="81"/>
  <c r="K6881" i="81"/>
  <c r="J6881" i="81"/>
  <c r="I6881" i="81"/>
  <c r="H6881" i="81"/>
  <c r="G6881" i="81"/>
  <c r="F6881" i="81"/>
  <c r="E6881" i="81"/>
  <c r="C6881" i="81"/>
  <c r="B6881" i="81"/>
  <c r="A6881" i="81"/>
  <c r="L6880" i="81"/>
  <c r="K6880" i="81"/>
  <c r="J6880" i="81"/>
  <c r="I6880" i="81"/>
  <c r="H6880" i="81"/>
  <c r="G6880" i="81"/>
  <c r="F6880" i="81"/>
  <c r="E6880" i="81"/>
  <c r="C6880" i="81"/>
  <c r="B6880" i="81"/>
  <c r="A6880" i="81"/>
  <c r="L6879" i="81"/>
  <c r="K6879" i="81"/>
  <c r="J6879" i="81"/>
  <c r="I6879" i="81"/>
  <c r="H6879" i="81"/>
  <c r="G6879" i="81"/>
  <c r="F6879" i="81"/>
  <c r="E6879" i="81"/>
  <c r="C6879" i="81"/>
  <c r="B6879" i="81"/>
  <c r="A6879" i="81"/>
  <c r="L6878" i="81"/>
  <c r="K6878" i="81"/>
  <c r="J6878" i="81"/>
  <c r="I6878" i="81"/>
  <c r="H6878" i="81"/>
  <c r="G6878" i="81"/>
  <c r="F6878" i="81"/>
  <c r="E6878" i="81"/>
  <c r="C6878" i="81"/>
  <c r="B6878" i="81"/>
  <c r="A6878" i="81"/>
  <c r="L6877" i="81"/>
  <c r="K6877" i="81"/>
  <c r="J6877" i="81"/>
  <c r="I6877" i="81"/>
  <c r="H6877" i="81"/>
  <c r="G6877" i="81"/>
  <c r="F6877" i="81"/>
  <c r="E6877" i="81"/>
  <c r="C6877" i="81"/>
  <c r="B6877" i="81"/>
  <c r="A6877" i="81"/>
  <c r="L6876" i="81"/>
  <c r="K6876" i="81"/>
  <c r="J6876" i="81"/>
  <c r="I6876" i="81"/>
  <c r="H6876" i="81"/>
  <c r="G6876" i="81"/>
  <c r="F6876" i="81"/>
  <c r="E6876" i="81"/>
  <c r="C6876" i="81"/>
  <c r="B6876" i="81"/>
  <c r="A6876" i="81"/>
  <c r="L6875" i="81"/>
  <c r="K6875" i="81"/>
  <c r="J6875" i="81"/>
  <c r="I6875" i="81"/>
  <c r="H6875" i="81"/>
  <c r="G6875" i="81"/>
  <c r="F6875" i="81"/>
  <c r="E6875" i="81"/>
  <c r="C6875" i="81"/>
  <c r="B6875" i="81"/>
  <c r="A6875" i="81"/>
  <c r="L6874" i="81"/>
  <c r="K6874" i="81"/>
  <c r="J6874" i="81"/>
  <c r="I6874" i="81"/>
  <c r="H6874" i="81"/>
  <c r="G6874" i="81"/>
  <c r="F6874" i="81"/>
  <c r="E6874" i="81"/>
  <c r="C6874" i="81"/>
  <c r="B6874" i="81"/>
  <c r="A6874" i="81"/>
  <c r="L6873" i="81"/>
  <c r="K6873" i="81"/>
  <c r="J6873" i="81"/>
  <c r="I6873" i="81"/>
  <c r="H6873" i="81"/>
  <c r="G6873" i="81"/>
  <c r="F6873" i="81"/>
  <c r="E6873" i="81"/>
  <c r="C6873" i="81"/>
  <c r="B6873" i="81"/>
  <c r="A6873" i="81"/>
  <c r="L6872" i="81"/>
  <c r="K6872" i="81"/>
  <c r="J6872" i="81"/>
  <c r="I6872" i="81"/>
  <c r="H6872" i="81"/>
  <c r="G6872" i="81"/>
  <c r="F6872" i="81"/>
  <c r="E6872" i="81"/>
  <c r="C6872" i="81"/>
  <c r="B6872" i="81"/>
  <c r="A6872" i="81"/>
  <c r="L6871" i="81"/>
  <c r="K6871" i="81"/>
  <c r="J6871" i="81"/>
  <c r="I6871" i="81"/>
  <c r="H6871" i="81"/>
  <c r="G6871" i="81"/>
  <c r="F6871" i="81"/>
  <c r="E6871" i="81"/>
  <c r="C6871" i="81"/>
  <c r="B6871" i="81"/>
  <c r="A6871" i="81"/>
  <c r="L6870" i="81"/>
  <c r="K6870" i="81"/>
  <c r="J6870" i="81"/>
  <c r="I6870" i="81"/>
  <c r="H6870" i="81"/>
  <c r="G6870" i="81"/>
  <c r="F6870" i="81"/>
  <c r="E6870" i="81"/>
  <c r="C6870" i="81"/>
  <c r="B6870" i="81"/>
  <c r="A6870" i="81"/>
  <c r="L6869" i="81"/>
  <c r="K6869" i="81"/>
  <c r="J6869" i="81"/>
  <c r="I6869" i="81"/>
  <c r="H6869" i="81"/>
  <c r="G6869" i="81"/>
  <c r="F6869" i="81"/>
  <c r="E6869" i="81"/>
  <c r="C6869" i="81"/>
  <c r="B6869" i="81"/>
  <c r="A6869" i="81"/>
  <c r="L6868" i="81"/>
  <c r="K6868" i="81"/>
  <c r="J6868" i="81"/>
  <c r="I6868" i="81"/>
  <c r="H6868" i="81"/>
  <c r="G6868" i="81"/>
  <c r="F6868" i="81"/>
  <c r="E6868" i="81"/>
  <c r="C6868" i="81"/>
  <c r="B6868" i="81"/>
  <c r="A6868" i="81"/>
  <c r="L6867" i="81"/>
  <c r="K6867" i="81"/>
  <c r="J6867" i="81"/>
  <c r="I6867" i="81"/>
  <c r="H6867" i="81"/>
  <c r="G6867" i="81"/>
  <c r="F6867" i="81"/>
  <c r="E6867" i="81"/>
  <c r="C6867" i="81"/>
  <c r="B6867" i="81"/>
  <c r="A6867" i="81"/>
  <c r="L6866" i="81"/>
  <c r="K6866" i="81"/>
  <c r="J6866" i="81"/>
  <c r="I6866" i="81"/>
  <c r="H6866" i="81"/>
  <c r="G6866" i="81"/>
  <c r="F6866" i="81"/>
  <c r="E6866" i="81"/>
  <c r="C6866" i="81"/>
  <c r="B6866" i="81"/>
  <c r="A6866" i="81"/>
  <c r="L6865" i="81"/>
  <c r="K6865" i="81"/>
  <c r="J6865" i="81"/>
  <c r="I6865" i="81"/>
  <c r="H6865" i="81"/>
  <c r="G6865" i="81"/>
  <c r="F6865" i="81"/>
  <c r="E6865" i="81"/>
  <c r="C6865" i="81"/>
  <c r="B6865" i="81"/>
  <c r="A6865" i="81"/>
  <c r="L6864" i="81"/>
  <c r="K6864" i="81"/>
  <c r="J6864" i="81"/>
  <c r="I6864" i="81"/>
  <c r="H6864" i="81"/>
  <c r="G6864" i="81"/>
  <c r="F6864" i="81"/>
  <c r="E6864" i="81"/>
  <c r="C6864" i="81"/>
  <c r="B6864" i="81"/>
  <c r="A6864" i="81"/>
  <c r="L6863" i="81"/>
  <c r="K6863" i="81"/>
  <c r="J6863" i="81"/>
  <c r="I6863" i="81"/>
  <c r="H6863" i="81"/>
  <c r="G6863" i="81"/>
  <c r="F6863" i="81"/>
  <c r="E6863" i="81"/>
  <c r="C6863" i="81"/>
  <c r="B6863" i="81"/>
  <c r="A6863" i="81"/>
  <c r="L6862" i="81"/>
  <c r="K6862" i="81"/>
  <c r="J6862" i="81"/>
  <c r="I6862" i="81"/>
  <c r="H6862" i="81"/>
  <c r="G6862" i="81"/>
  <c r="F6862" i="81"/>
  <c r="E6862" i="81"/>
  <c r="C6862" i="81"/>
  <c r="B6862" i="81"/>
  <c r="A6862" i="81"/>
  <c r="L6861" i="81"/>
  <c r="K6861" i="81"/>
  <c r="J6861" i="81"/>
  <c r="I6861" i="81"/>
  <c r="H6861" i="81"/>
  <c r="G6861" i="81"/>
  <c r="F6861" i="81"/>
  <c r="E6861" i="81"/>
  <c r="C6861" i="81"/>
  <c r="B6861" i="81"/>
  <c r="A6861" i="81"/>
  <c r="L6860" i="81"/>
  <c r="K6860" i="81"/>
  <c r="J6860" i="81"/>
  <c r="I6860" i="81"/>
  <c r="H6860" i="81"/>
  <c r="G6860" i="81"/>
  <c r="F6860" i="81"/>
  <c r="E6860" i="81"/>
  <c r="C6860" i="81"/>
  <c r="B6860" i="81"/>
  <c r="A6860" i="81"/>
  <c r="L6859" i="81"/>
  <c r="K6859" i="81"/>
  <c r="J6859" i="81"/>
  <c r="I6859" i="81"/>
  <c r="H6859" i="81"/>
  <c r="G6859" i="81"/>
  <c r="F6859" i="81"/>
  <c r="E6859" i="81"/>
  <c r="C6859" i="81"/>
  <c r="B6859" i="81"/>
  <c r="A6859" i="81"/>
  <c r="L6858" i="81"/>
  <c r="K6858" i="81"/>
  <c r="J6858" i="81"/>
  <c r="I6858" i="81"/>
  <c r="H6858" i="81"/>
  <c r="G6858" i="81"/>
  <c r="F6858" i="81"/>
  <c r="E6858" i="81"/>
  <c r="C6858" i="81"/>
  <c r="B6858" i="81"/>
  <c r="A6858" i="81"/>
  <c r="L6857" i="81"/>
  <c r="K6857" i="81"/>
  <c r="J6857" i="81"/>
  <c r="I6857" i="81"/>
  <c r="H6857" i="81"/>
  <c r="G6857" i="81"/>
  <c r="F6857" i="81"/>
  <c r="E6857" i="81"/>
  <c r="C6857" i="81"/>
  <c r="B6857" i="81"/>
  <c r="A6857" i="81"/>
  <c r="L6856" i="81"/>
  <c r="K6856" i="81"/>
  <c r="J6856" i="81"/>
  <c r="I6856" i="81"/>
  <c r="H6856" i="81"/>
  <c r="G6856" i="81"/>
  <c r="F6856" i="81"/>
  <c r="E6856" i="81"/>
  <c r="C6856" i="81"/>
  <c r="B6856" i="81"/>
  <c r="A6856" i="81"/>
  <c r="L6855" i="81"/>
  <c r="K6855" i="81"/>
  <c r="J6855" i="81"/>
  <c r="I6855" i="81"/>
  <c r="H6855" i="81"/>
  <c r="G6855" i="81"/>
  <c r="F6855" i="81"/>
  <c r="E6855" i="81"/>
  <c r="C6855" i="81"/>
  <c r="B6855" i="81"/>
  <c r="A6855" i="81"/>
  <c r="L6854" i="81"/>
  <c r="K6854" i="81"/>
  <c r="J6854" i="81"/>
  <c r="I6854" i="81"/>
  <c r="H6854" i="81"/>
  <c r="G6854" i="81"/>
  <c r="F6854" i="81"/>
  <c r="E6854" i="81"/>
  <c r="C6854" i="81"/>
  <c r="B6854" i="81"/>
  <c r="A6854" i="81"/>
  <c r="L6853" i="81"/>
  <c r="K6853" i="81"/>
  <c r="J6853" i="81"/>
  <c r="I6853" i="81"/>
  <c r="H6853" i="81"/>
  <c r="G6853" i="81"/>
  <c r="F6853" i="81"/>
  <c r="E6853" i="81"/>
  <c r="C6853" i="81"/>
  <c r="B6853" i="81"/>
  <c r="A6853" i="81"/>
  <c r="L6852" i="81"/>
  <c r="K6852" i="81"/>
  <c r="J6852" i="81"/>
  <c r="I6852" i="81"/>
  <c r="H6852" i="81"/>
  <c r="G6852" i="81"/>
  <c r="F6852" i="81"/>
  <c r="E6852" i="81"/>
  <c r="C6852" i="81"/>
  <c r="B6852" i="81"/>
  <c r="A6852" i="81"/>
  <c r="L6851" i="81"/>
  <c r="K6851" i="81"/>
  <c r="J6851" i="81"/>
  <c r="I6851" i="81"/>
  <c r="H6851" i="81"/>
  <c r="G6851" i="81"/>
  <c r="F6851" i="81"/>
  <c r="E6851" i="81"/>
  <c r="C6851" i="81"/>
  <c r="B6851" i="81"/>
  <c r="A6851" i="81"/>
  <c r="L6850" i="81"/>
  <c r="K6850" i="81"/>
  <c r="J6850" i="81"/>
  <c r="I6850" i="81"/>
  <c r="H6850" i="81"/>
  <c r="G6850" i="81"/>
  <c r="F6850" i="81"/>
  <c r="E6850" i="81"/>
  <c r="C6850" i="81"/>
  <c r="B6850" i="81"/>
  <c r="A6850" i="81"/>
  <c r="L6849" i="81"/>
  <c r="K6849" i="81"/>
  <c r="J6849" i="81"/>
  <c r="I6849" i="81"/>
  <c r="H6849" i="81"/>
  <c r="G6849" i="81"/>
  <c r="F6849" i="81"/>
  <c r="E6849" i="81"/>
  <c r="C6849" i="81"/>
  <c r="B6849" i="81"/>
  <c r="A6849" i="81"/>
  <c r="L6848" i="81"/>
  <c r="K6848" i="81"/>
  <c r="J6848" i="81"/>
  <c r="I6848" i="81"/>
  <c r="H6848" i="81"/>
  <c r="G6848" i="81"/>
  <c r="F6848" i="81"/>
  <c r="E6848" i="81"/>
  <c r="C6848" i="81"/>
  <c r="B6848" i="81"/>
  <c r="A6848" i="81"/>
  <c r="L6847" i="81"/>
  <c r="K6847" i="81"/>
  <c r="J6847" i="81"/>
  <c r="I6847" i="81"/>
  <c r="H6847" i="81"/>
  <c r="G6847" i="81"/>
  <c r="F6847" i="81"/>
  <c r="E6847" i="81"/>
  <c r="C6847" i="81"/>
  <c r="B6847" i="81"/>
  <c r="A6847" i="81"/>
  <c r="L6846" i="81"/>
  <c r="K6846" i="81"/>
  <c r="J6846" i="81"/>
  <c r="I6846" i="81"/>
  <c r="H6846" i="81"/>
  <c r="G6846" i="81"/>
  <c r="F6846" i="81"/>
  <c r="E6846" i="81"/>
  <c r="C6846" i="81"/>
  <c r="B6846" i="81"/>
  <c r="A6846" i="81"/>
  <c r="L6845" i="81"/>
  <c r="K6845" i="81"/>
  <c r="J6845" i="81"/>
  <c r="I6845" i="81"/>
  <c r="H6845" i="81"/>
  <c r="G6845" i="81"/>
  <c r="F6845" i="81"/>
  <c r="E6845" i="81"/>
  <c r="C6845" i="81"/>
  <c r="B6845" i="81"/>
  <c r="A6845" i="81"/>
  <c r="L6844" i="81"/>
  <c r="K6844" i="81"/>
  <c r="J6844" i="81"/>
  <c r="I6844" i="81"/>
  <c r="H6844" i="81"/>
  <c r="G6844" i="81"/>
  <c r="F6844" i="81"/>
  <c r="E6844" i="81"/>
  <c r="C6844" i="81"/>
  <c r="B6844" i="81"/>
  <c r="A6844" i="81"/>
  <c r="L6843" i="81"/>
  <c r="K6843" i="81"/>
  <c r="J6843" i="81"/>
  <c r="I6843" i="81"/>
  <c r="H6843" i="81"/>
  <c r="G6843" i="81"/>
  <c r="F6843" i="81"/>
  <c r="E6843" i="81"/>
  <c r="C6843" i="81"/>
  <c r="B6843" i="81"/>
  <c r="A6843" i="81"/>
  <c r="L6842" i="81"/>
  <c r="K6842" i="81"/>
  <c r="J6842" i="81"/>
  <c r="I6842" i="81"/>
  <c r="H6842" i="81"/>
  <c r="G6842" i="81"/>
  <c r="F6842" i="81"/>
  <c r="E6842" i="81"/>
  <c r="C6842" i="81"/>
  <c r="B6842" i="81"/>
  <c r="A6842" i="81"/>
  <c r="L6841" i="81"/>
  <c r="K6841" i="81"/>
  <c r="J6841" i="81"/>
  <c r="I6841" i="81"/>
  <c r="H6841" i="81"/>
  <c r="G6841" i="81"/>
  <c r="F6841" i="81"/>
  <c r="E6841" i="81"/>
  <c r="C6841" i="81"/>
  <c r="B6841" i="81"/>
  <c r="A6841" i="81"/>
  <c r="L6840" i="81"/>
  <c r="K6840" i="81"/>
  <c r="J6840" i="81"/>
  <c r="I6840" i="81"/>
  <c r="H6840" i="81"/>
  <c r="G6840" i="81"/>
  <c r="F6840" i="81"/>
  <c r="E6840" i="81"/>
  <c r="C6840" i="81"/>
  <c r="B6840" i="81"/>
  <c r="A6840" i="81"/>
  <c r="L6839" i="81"/>
  <c r="K6839" i="81"/>
  <c r="J6839" i="81"/>
  <c r="I6839" i="81"/>
  <c r="H6839" i="81"/>
  <c r="G6839" i="81"/>
  <c r="F6839" i="81"/>
  <c r="E6839" i="81"/>
  <c r="C6839" i="81"/>
  <c r="B6839" i="81"/>
  <c r="A6839" i="81"/>
  <c r="L6838" i="81"/>
  <c r="K6838" i="81"/>
  <c r="J6838" i="81"/>
  <c r="I6838" i="81"/>
  <c r="H6838" i="81"/>
  <c r="G6838" i="81"/>
  <c r="F6838" i="81"/>
  <c r="E6838" i="81"/>
  <c r="C6838" i="81"/>
  <c r="B6838" i="81"/>
  <c r="A6838" i="81"/>
  <c r="L6837" i="81"/>
  <c r="K6837" i="81"/>
  <c r="J6837" i="81"/>
  <c r="I6837" i="81"/>
  <c r="H6837" i="81"/>
  <c r="G6837" i="81"/>
  <c r="F6837" i="81"/>
  <c r="E6837" i="81"/>
  <c r="C6837" i="81"/>
  <c r="B6837" i="81"/>
  <c r="A6837" i="81"/>
  <c r="L6836" i="81"/>
  <c r="K6836" i="81"/>
  <c r="J6836" i="81"/>
  <c r="I6836" i="81"/>
  <c r="H6836" i="81"/>
  <c r="G6836" i="81"/>
  <c r="F6836" i="81"/>
  <c r="E6836" i="81"/>
  <c r="C6836" i="81"/>
  <c r="B6836" i="81"/>
  <c r="A6836" i="81"/>
  <c r="L6835" i="81"/>
  <c r="K6835" i="81"/>
  <c r="J6835" i="81"/>
  <c r="I6835" i="81"/>
  <c r="H6835" i="81"/>
  <c r="G6835" i="81"/>
  <c r="F6835" i="81"/>
  <c r="E6835" i="81"/>
  <c r="C6835" i="81"/>
  <c r="B6835" i="81"/>
  <c r="A6835" i="81"/>
  <c r="L6834" i="81"/>
  <c r="K6834" i="81"/>
  <c r="J6834" i="81"/>
  <c r="I6834" i="81"/>
  <c r="H6834" i="81"/>
  <c r="G6834" i="81"/>
  <c r="F6834" i="81"/>
  <c r="E6834" i="81"/>
  <c r="C6834" i="81"/>
  <c r="B6834" i="81"/>
  <c r="A6834" i="81"/>
  <c r="L6833" i="81"/>
  <c r="K6833" i="81"/>
  <c r="J6833" i="81"/>
  <c r="I6833" i="81"/>
  <c r="H6833" i="81"/>
  <c r="G6833" i="81"/>
  <c r="F6833" i="81"/>
  <c r="E6833" i="81"/>
  <c r="C6833" i="81"/>
  <c r="B6833" i="81"/>
  <c r="A6833" i="81"/>
  <c r="L6832" i="81"/>
  <c r="K6832" i="81"/>
  <c r="J6832" i="81"/>
  <c r="I6832" i="81"/>
  <c r="H6832" i="81"/>
  <c r="G6832" i="81"/>
  <c r="F6832" i="81"/>
  <c r="E6832" i="81"/>
  <c r="C6832" i="81"/>
  <c r="B6832" i="81"/>
  <c r="A6832" i="81"/>
  <c r="L6831" i="81"/>
  <c r="K6831" i="81"/>
  <c r="J6831" i="81"/>
  <c r="I6831" i="81"/>
  <c r="H6831" i="81"/>
  <c r="G6831" i="81"/>
  <c r="F6831" i="81"/>
  <c r="E6831" i="81"/>
  <c r="C6831" i="81"/>
  <c r="B6831" i="81"/>
  <c r="A6831" i="81"/>
  <c r="L6830" i="81"/>
  <c r="K6830" i="81"/>
  <c r="J6830" i="81"/>
  <c r="I6830" i="81"/>
  <c r="H6830" i="81"/>
  <c r="G6830" i="81"/>
  <c r="F6830" i="81"/>
  <c r="E6830" i="81"/>
  <c r="C6830" i="81"/>
  <c r="B6830" i="81"/>
  <c r="A6830" i="81"/>
  <c r="L6829" i="81"/>
  <c r="K6829" i="81"/>
  <c r="J6829" i="81"/>
  <c r="I6829" i="81"/>
  <c r="H6829" i="81"/>
  <c r="G6829" i="81"/>
  <c r="F6829" i="81"/>
  <c r="E6829" i="81"/>
  <c r="C6829" i="81"/>
  <c r="B6829" i="81"/>
  <c r="A6829" i="81"/>
  <c r="L6828" i="81"/>
  <c r="K6828" i="81"/>
  <c r="J6828" i="81"/>
  <c r="I6828" i="81"/>
  <c r="H6828" i="81"/>
  <c r="G6828" i="81"/>
  <c r="F6828" i="81"/>
  <c r="E6828" i="81"/>
  <c r="C6828" i="81"/>
  <c r="B6828" i="81"/>
  <c r="A6828" i="81"/>
  <c r="L6827" i="81"/>
  <c r="K6827" i="81"/>
  <c r="J6827" i="81"/>
  <c r="I6827" i="81"/>
  <c r="H6827" i="81"/>
  <c r="G6827" i="81"/>
  <c r="F6827" i="81"/>
  <c r="E6827" i="81"/>
  <c r="C6827" i="81"/>
  <c r="B6827" i="81"/>
  <c r="A6827" i="81"/>
  <c r="L6826" i="81"/>
  <c r="K6826" i="81"/>
  <c r="J6826" i="81"/>
  <c r="I6826" i="81"/>
  <c r="H6826" i="81"/>
  <c r="G6826" i="81"/>
  <c r="F6826" i="81"/>
  <c r="E6826" i="81"/>
  <c r="C6826" i="81"/>
  <c r="B6826" i="81"/>
  <c r="A6826" i="81"/>
  <c r="L6825" i="81"/>
  <c r="K6825" i="81"/>
  <c r="J6825" i="81"/>
  <c r="I6825" i="81"/>
  <c r="H6825" i="81"/>
  <c r="G6825" i="81"/>
  <c r="F6825" i="81"/>
  <c r="E6825" i="81"/>
  <c r="C6825" i="81"/>
  <c r="B6825" i="81"/>
  <c r="A6825" i="81"/>
  <c r="L6824" i="81"/>
  <c r="K6824" i="81"/>
  <c r="J6824" i="81"/>
  <c r="I6824" i="81"/>
  <c r="H6824" i="81"/>
  <c r="G6824" i="81"/>
  <c r="F6824" i="81"/>
  <c r="E6824" i="81"/>
  <c r="C6824" i="81"/>
  <c r="B6824" i="81"/>
  <c r="A6824" i="81"/>
  <c r="L6823" i="81"/>
  <c r="K6823" i="81"/>
  <c r="J6823" i="81"/>
  <c r="I6823" i="81"/>
  <c r="H6823" i="81"/>
  <c r="G6823" i="81"/>
  <c r="F6823" i="81"/>
  <c r="E6823" i="81"/>
  <c r="C6823" i="81"/>
  <c r="B6823" i="81"/>
  <c r="A6823" i="81"/>
  <c r="L6822" i="81"/>
  <c r="K6822" i="81"/>
  <c r="J6822" i="81"/>
  <c r="I6822" i="81"/>
  <c r="H6822" i="81"/>
  <c r="G6822" i="81"/>
  <c r="F6822" i="81"/>
  <c r="E6822" i="81"/>
  <c r="C6822" i="81"/>
  <c r="B6822" i="81"/>
  <c r="A6822" i="81"/>
  <c r="L6821" i="81"/>
  <c r="K6821" i="81"/>
  <c r="J6821" i="81"/>
  <c r="I6821" i="81"/>
  <c r="H6821" i="81"/>
  <c r="G6821" i="81"/>
  <c r="F6821" i="81"/>
  <c r="E6821" i="81"/>
  <c r="C6821" i="81"/>
  <c r="B6821" i="81"/>
  <c r="A6821" i="81"/>
  <c r="L6820" i="81"/>
  <c r="K6820" i="81"/>
  <c r="J6820" i="81"/>
  <c r="I6820" i="81"/>
  <c r="H6820" i="81"/>
  <c r="G6820" i="81"/>
  <c r="F6820" i="81"/>
  <c r="E6820" i="81"/>
  <c r="C6820" i="81"/>
  <c r="B6820" i="81"/>
  <c r="A6820" i="81"/>
  <c r="L6819" i="81"/>
  <c r="K6819" i="81"/>
  <c r="J6819" i="81"/>
  <c r="I6819" i="81"/>
  <c r="H6819" i="81"/>
  <c r="G6819" i="81"/>
  <c r="F6819" i="81"/>
  <c r="E6819" i="81"/>
  <c r="C6819" i="81"/>
  <c r="B6819" i="81"/>
  <c r="A6819" i="81"/>
  <c r="L6818" i="81"/>
  <c r="K6818" i="81"/>
  <c r="J6818" i="81"/>
  <c r="I6818" i="81"/>
  <c r="H6818" i="81"/>
  <c r="G6818" i="81"/>
  <c r="F6818" i="81"/>
  <c r="E6818" i="81"/>
  <c r="C6818" i="81"/>
  <c r="B6818" i="81"/>
  <c r="A6818" i="81"/>
  <c r="L6817" i="81"/>
  <c r="K6817" i="81"/>
  <c r="J6817" i="81"/>
  <c r="I6817" i="81"/>
  <c r="H6817" i="81"/>
  <c r="G6817" i="81"/>
  <c r="F6817" i="81"/>
  <c r="E6817" i="81"/>
  <c r="C6817" i="81"/>
  <c r="B6817" i="81"/>
  <c r="A6817" i="81"/>
  <c r="L6816" i="81"/>
  <c r="K6816" i="81"/>
  <c r="J6816" i="81"/>
  <c r="I6816" i="81"/>
  <c r="H6816" i="81"/>
  <c r="G6816" i="81"/>
  <c r="F6816" i="81"/>
  <c r="E6816" i="81"/>
  <c r="C6816" i="81"/>
  <c r="B6816" i="81"/>
  <c r="A6816" i="81"/>
  <c r="L6815" i="81"/>
  <c r="K6815" i="81"/>
  <c r="J6815" i="81"/>
  <c r="I6815" i="81"/>
  <c r="H6815" i="81"/>
  <c r="G6815" i="81"/>
  <c r="F6815" i="81"/>
  <c r="E6815" i="81"/>
  <c r="C6815" i="81"/>
  <c r="B6815" i="81"/>
  <c r="A6815" i="81"/>
  <c r="L6814" i="81"/>
  <c r="K6814" i="81"/>
  <c r="J6814" i="81"/>
  <c r="I6814" i="81"/>
  <c r="H6814" i="81"/>
  <c r="G6814" i="81"/>
  <c r="F6814" i="81"/>
  <c r="E6814" i="81"/>
  <c r="C6814" i="81"/>
  <c r="B6814" i="81"/>
  <c r="A6814" i="81"/>
  <c r="L6813" i="81"/>
  <c r="K6813" i="81"/>
  <c r="J6813" i="81"/>
  <c r="I6813" i="81"/>
  <c r="H6813" i="81"/>
  <c r="G6813" i="81"/>
  <c r="F6813" i="81"/>
  <c r="E6813" i="81"/>
  <c r="C6813" i="81"/>
  <c r="B6813" i="81"/>
  <c r="A6813" i="81"/>
  <c r="L6812" i="81"/>
  <c r="K6812" i="81"/>
  <c r="J6812" i="81"/>
  <c r="I6812" i="81"/>
  <c r="H6812" i="81"/>
  <c r="G6812" i="81"/>
  <c r="F6812" i="81"/>
  <c r="E6812" i="81"/>
  <c r="C6812" i="81"/>
  <c r="B6812" i="81"/>
  <c r="A6812" i="81"/>
  <c r="L6811" i="81"/>
  <c r="K6811" i="81"/>
  <c r="J6811" i="81"/>
  <c r="I6811" i="81"/>
  <c r="H6811" i="81"/>
  <c r="G6811" i="81"/>
  <c r="F6811" i="81"/>
  <c r="E6811" i="81"/>
  <c r="C6811" i="81"/>
  <c r="B6811" i="81"/>
  <c r="A6811" i="81"/>
  <c r="L6810" i="81"/>
  <c r="K6810" i="81"/>
  <c r="J6810" i="81"/>
  <c r="I6810" i="81"/>
  <c r="H6810" i="81"/>
  <c r="G6810" i="81"/>
  <c r="F6810" i="81"/>
  <c r="E6810" i="81"/>
  <c r="C6810" i="81"/>
  <c r="B6810" i="81"/>
  <c r="A6810" i="81"/>
  <c r="L6809" i="81"/>
  <c r="K6809" i="81"/>
  <c r="J6809" i="81"/>
  <c r="I6809" i="81"/>
  <c r="H6809" i="81"/>
  <c r="G6809" i="81"/>
  <c r="F6809" i="81"/>
  <c r="E6809" i="81"/>
  <c r="C6809" i="81"/>
  <c r="B6809" i="81"/>
  <c r="A6809" i="81"/>
  <c r="L6808" i="81"/>
  <c r="K6808" i="81"/>
  <c r="J6808" i="81"/>
  <c r="I6808" i="81"/>
  <c r="H6808" i="81"/>
  <c r="G6808" i="81"/>
  <c r="F6808" i="81"/>
  <c r="E6808" i="81"/>
  <c r="C6808" i="81"/>
  <c r="B6808" i="81"/>
  <c r="A6808" i="81"/>
  <c r="L6807" i="81"/>
  <c r="K6807" i="81"/>
  <c r="J6807" i="81"/>
  <c r="I6807" i="81"/>
  <c r="H6807" i="81"/>
  <c r="G6807" i="81"/>
  <c r="F6807" i="81"/>
  <c r="E6807" i="81"/>
  <c r="C6807" i="81"/>
  <c r="B6807" i="81"/>
  <c r="A6807" i="81"/>
  <c r="L6806" i="81"/>
  <c r="K6806" i="81"/>
  <c r="J6806" i="81"/>
  <c r="I6806" i="81"/>
  <c r="H6806" i="81"/>
  <c r="G6806" i="81"/>
  <c r="F6806" i="81"/>
  <c r="E6806" i="81"/>
  <c r="C6806" i="81"/>
  <c r="B6806" i="81"/>
  <c r="A6806" i="81"/>
  <c r="L6805" i="81"/>
  <c r="K6805" i="81"/>
  <c r="J6805" i="81"/>
  <c r="I6805" i="81"/>
  <c r="H6805" i="81"/>
  <c r="G6805" i="81"/>
  <c r="F6805" i="81"/>
  <c r="E6805" i="81"/>
  <c r="C6805" i="81"/>
  <c r="B6805" i="81"/>
  <c r="A6805" i="81"/>
  <c r="L6804" i="81"/>
  <c r="K6804" i="81"/>
  <c r="J6804" i="81"/>
  <c r="I6804" i="81"/>
  <c r="H6804" i="81"/>
  <c r="G6804" i="81"/>
  <c r="F6804" i="81"/>
  <c r="E6804" i="81"/>
  <c r="C6804" i="81"/>
  <c r="B6804" i="81"/>
  <c r="A6804" i="81"/>
  <c r="L6803" i="81"/>
  <c r="K6803" i="81"/>
  <c r="J6803" i="81"/>
  <c r="I6803" i="81"/>
  <c r="H6803" i="81"/>
  <c r="G6803" i="81"/>
  <c r="F6803" i="81"/>
  <c r="E6803" i="81"/>
  <c r="C6803" i="81"/>
  <c r="B6803" i="81"/>
  <c r="A6803" i="81"/>
  <c r="L6802" i="81"/>
  <c r="K6802" i="81"/>
  <c r="J6802" i="81"/>
  <c r="I6802" i="81"/>
  <c r="H6802" i="81"/>
  <c r="G6802" i="81"/>
  <c r="F6802" i="81"/>
  <c r="E6802" i="81"/>
  <c r="C6802" i="81"/>
  <c r="B6802" i="81"/>
  <c r="A6802" i="81"/>
  <c r="L6801" i="81"/>
  <c r="K6801" i="81"/>
  <c r="J6801" i="81"/>
  <c r="I6801" i="81"/>
  <c r="H6801" i="81"/>
  <c r="G6801" i="81"/>
  <c r="F6801" i="81"/>
  <c r="E6801" i="81"/>
  <c r="C6801" i="81"/>
  <c r="B6801" i="81"/>
  <c r="A6801" i="81"/>
  <c r="L6800" i="81"/>
  <c r="K6800" i="81"/>
  <c r="J6800" i="81"/>
  <c r="I6800" i="81"/>
  <c r="H6800" i="81"/>
  <c r="G6800" i="81"/>
  <c r="F6800" i="81"/>
  <c r="E6800" i="81"/>
  <c r="C6800" i="81"/>
  <c r="B6800" i="81"/>
  <c r="A6800" i="81"/>
  <c r="L6799" i="81"/>
  <c r="K6799" i="81"/>
  <c r="J6799" i="81"/>
  <c r="I6799" i="81"/>
  <c r="H6799" i="81"/>
  <c r="G6799" i="81"/>
  <c r="F6799" i="81"/>
  <c r="E6799" i="81"/>
  <c r="C6799" i="81"/>
  <c r="B6799" i="81"/>
  <c r="A6799" i="81"/>
  <c r="L6798" i="81"/>
  <c r="K6798" i="81"/>
  <c r="J6798" i="81"/>
  <c r="I6798" i="81"/>
  <c r="H6798" i="81"/>
  <c r="G6798" i="81"/>
  <c r="F6798" i="81"/>
  <c r="E6798" i="81"/>
  <c r="C6798" i="81"/>
  <c r="B6798" i="81"/>
  <c r="A6798" i="81"/>
  <c r="L6797" i="81"/>
  <c r="K6797" i="81"/>
  <c r="J6797" i="81"/>
  <c r="I6797" i="81"/>
  <c r="H6797" i="81"/>
  <c r="G6797" i="81"/>
  <c r="F6797" i="81"/>
  <c r="E6797" i="81"/>
  <c r="C6797" i="81"/>
  <c r="B6797" i="81"/>
  <c r="A6797" i="81"/>
  <c r="L6796" i="81"/>
  <c r="K6796" i="81"/>
  <c r="J6796" i="81"/>
  <c r="I6796" i="81"/>
  <c r="H6796" i="81"/>
  <c r="G6796" i="81"/>
  <c r="F6796" i="81"/>
  <c r="E6796" i="81"/>
  <c r="C6796" i="81"/>
  <c r="B6796" i="81"/>
  <c r="A6796" i="81"/>
  <c r="L6795" i="81"/>
  <c r="K6795" i="81"/>
  <c r="J6795" i="81"/>
  <c r="I6795" i="81"/>
  <c r="H6795" i="81"/>
  <c r="G6795" i="81"/>
  <c r="F6795" i="81"/>
  <c r="E6795" i="81"/>
  <c r="C6795" i="81"/>
  <c r="B6795" i="81"/>
  <c r="A6795" i="81"/>
  <c r="L6794" i="81"/>
  <c r="K6794" i="81"/>
  <c r="J6794" i="81"/>
  <c r="I6794" i="81"/>
  <c r="H6794" i="81"/>
  <c r="G6794" i="81"/>
  <c r="F6794" i="81"/>
  <c r="E6794" i="81"/>
  <c r="C6794" i="81"/>
  <c r="B6794" i="81"/>
  <c r="A6794" i="81"/>
  <c r="L6793" i="81"/>
  <c r="K6793" i="81"/>
  <c r="J6793" i="81"/>
  <c r="I6793" i="81"/>
  <c r="H6793" i="81"/>
  <c r="G6793" i="81"/>
  <c r="F6793" i="81"/>
  <c r="E6793" i="81"/>
  <c r="C6793" i="81"/>
  <c r="B6793" i="81"/>
  <c r="A6793" i="81"/>
  <c r="L6792" i="81"/>
  <c r="K6792" i="81"/>
  <c r="J6792" i="81"/>
  <c r="I6792" i="81"/>
  <c r="H6792" i="81"/>
  <c r="G6792" i="81"/>
  <c r="F6792" i="81"/>
  <c r="E6792" i="81"/>
  <c r="C6792" i="81"/>
  <c r="B6792" i="81"/>
  <c r="A6792" i="81"/>
  <c r="L6791" i="81"/>
  <c r="K6791" i="81"/>
  <c r="J6791" i="81"/>
  <c r="I6791" i="81"/>
  <c r="H6791" i="81"/>
  <c r="G6791" i="81"/>
  <c r="F6791" i="81"/>
  <c r="E6791" i="81"/>
  <c r="C6791" i="81"/>
  <c r="B6791" i="81"/>
  <c r="A6791" i="81"/>
  <c r="L6790" i="81"/>
  <c r="K6790" i="81"/>
  <c r="J6790" i="81"/>
  <c r="I6790" i="81"/>
  <c r="H6790" i="81"/>
  <c r="G6790" i="81"/>
  <c r="F6790" i="81"/>
  <c r="E6790" i="81"/>
  <c r="C6790" i="81"/>
  <c r="B6790" i="81"/>
  <c r="A6790" i="81"/>
  <c r="L6789" i="81"/>
  <c r="K6789" i="81"/>
  <c r="J6789" i="81"/>
  <c r="I6789" i="81"/>
  <c r="H6789" i="81"/>
  <c r="G6789" i="81"/>
  <c r="F6789" i="81"/>
  <c r="E6789" i="81"/>
  <c r="C6789" i="81"/>
  <c r="B6789" i="81"/>
  <c r="A6789" i="81"/>
  <c r="L6788" i="81"/>
  <c r="K6788" i="81"/>
  <c r="J6788" i="81"/>
  <c r="I6788" i="81"/>
  <c r="H6788" i="81"/>
  <c r="G6788" i="81"/>
  <c r="F6788" i="81"/>
  <c r="E6788" i="81"/>
  <c r="C6788" i="81"/>
  <c r="B6788" i="81"/>
  <c r="A6788" i="81"/>
  <c r="L6787" i="81"/>
  <c r="K6787" i="81"/>
  <c r="J6787" i="81"/>
  <c r="I6787" i="81"/>
  <c r="H6787" i="81"/>
  <c r="G6787" i="81"/>
  <c r="F6787" i="81"/>
  <c r="E6787" i="81"/>
  <c r="C6787" i="81"/>
  <c r="B6787" i="81"/>
  <c r="A6787" i="81"/>
  <c r="L6786" i="81"/>
  <c r="K6786" i="81"/>
  <c r="J6786" i="81"/>
  <c r="I6786" i="81"/>
  <c r="H6786" i="81"/>
  <c r="G6786" i="81"/>
  <c r="F6786" i="81"/>
  <c r="E6786" i="81"/>
  <c r="C6786" i="81"/>
  <c r="B6786" i="81"/>
  <c r="A6786" i="81"/>
  <c r="L6785" i="81"/>
  <c r="K6785" i="81"/>
  <c r="J6785" i="81"/>
  <c r="I6785" i="81"/>
  <c r="H6785" i="81"/>
  <c r="G6785" i="81"/>
  <c r="F6785" i="81"/>
  <c r="E6785" i="81"/>
  <c r="C6785" i="81"/>
  <c r="B6785" i="81"/>
  <c r="A6785" i="81"/>
  <c r="L6784" i="81"/>
  <c r="K6784" i="81"/>
  <c r="J6784" i="81"/>
  <c r="I6784" i="81"/>
  <c r="H6784" i="81"/>
  <c r="G6784" i="81"/>
  <c r="F6784" i="81"/>
  <c r="E6784" i="81"/>
  <c r="C6784" i="81"/>
  <c r="B6784" i="81"/>
  <c r="A6784" i="81"/>
  <c r="L6783" i="81"/>
  <c r="K6783" i="81"/>
  <c r="J6783" i="81"/>
  <c r="I6783" i="81"/>
  <c r="H6783" i="81"/>
  <c r="G6783" i="81"/>
  <c r="F6783" i="81"/>
  <c r="E6783" i="81"/>
  <c r="C6783" i="81"/>
  <c r="B6783" i="81"/>
  <c r="A6783" i="81"/>
  <c r="L6782" i="81"/>
  <c r="K6782" i="81"/>
  <c r="J6782" i="81"/>
  <c r="I6782" i="81"/>
  <c r="H6782" i="81"/>
  <c r="G6782" i="81"/>
  <c r="F6782" i="81"/>
  <c r="E6782" i="81"/>
  <c r="C6782" i="81"/>
  <c r="B6782" i="81"/>
  <c r="A6782" i="81"/>
  <c r="L6781" i="81"/>
  <c r="K6781" i="81"/>
  <c r="J6781" i="81"/>
  <c r="I6781" i="81"/>
  <c r="H6781" i="81"/>
  <c r="G6781" i="81"/>
  <c r="F6781" i="81"/>
  <c r="E6781" i="81"/>
  <c r="C6781" i="81"/>
  <c r="B6781" i="81"/>
  <c r="A6781" i="81"/>
  <c r="L6780" i="81"/>
  <c r="K6780" i="81"/>
  <c r="J6780" i="81"/>
  <c r="I6780" i="81"/>
  <c r="H6780" i="81"/>
  <c r="G6780" i="81"/>
  <c r="F6780" i="81"/>
  <c r="E6780" i="81"/>
  <c r="C6780" i="81"/>
  <c r="B6780" i="81"/>
  <c r="A6780" i="81"/>
  <c r="L6779" i="81"/>
  <c r="K6779" i="81"/>
  <c r="J6779" i="81"/>
  <c r="I6779" i="81"/>
  <c r="H6779" i="81"/>
  <c r="G6779" i="81"/>
  <c r="F6779" i="81"/>
  <c r="E6779" i="81"/>
  <c r="C6779" i="81"/>
  <c r="B6779" i="81"/>
  <c r="A6779" i="81"/>
  <c r="L6778" i="81"/>
  <c r="K6778" i="81"/>
  <c r="J6778" i="81"/>
  <c r="I6778" i="81"/>
  <c r="H6778" i="81"/>
  <c r="G6778" i="81"/>
  <c r="F6778" i="81"/>
  <c r="E6778" i="81"/>
  <c r="C6778" i="81"/>
  <c r="B6778" i="81"/>
  <c r="A6778" i="81"/>
  <c r="L6777" i="81"/>
  <c r="K6777" i="81"/>
  <c r="J6777" i="81"/>
  <c r="I6777" i="81"/>
  <c r="H6777" i="81"/>
  <c r="G6777" i="81"/>
  <c r="F6777" i="81"/>
  <c r="E6777" i="81"/>
  <c r="C6777" i="81"/>
  <c r="B6777" i="81"/>
  <c r="A6777" i="81"/>
  <c r="L6776" i="81"/>
  <c r="K6776" i="81"/>
  <c r="J6776" i="81"/>
  <c r="I6776" i="81"/>
  <c r="H6776" i="81"/>
  <c r="G6776" i="81"/>
  <c r="F6776" i="81"/>
  <c r="E6776" i="81"/>
  <c r="C6776" i="81"/>
  <c r="B6776" i="81"/>
  <c r="A6776" i="81"/>
  <c r="L6775" i="81"/>
  <c r="K6775" i="81"/>
  <c r="J6775" i="81"/>
  <c r="I6775" i="81"/>
  <c r="H6775" i="81"/>
  <c r="G6775" i="81"/>
  <c r="F6775" i="81"/>
  <c r="E6775" i="81"/>
  <c r="C6775" i="81"/>
  <c r="B6775" i="81"/>
  <c r="A6775" i="81"/>
  <c r="L6774" i="81"/>
  <c r="K6774" i="81"/>
  <c r="J6774" i="81"/>
  <c r="I6774" i="81"/>
  <c r="H6774" i="81"/>
  <c r="G6774" i="81"/>
  <c r="F6774" i="81"/>
  <c r="E6774" i="81"/>
  <c r="C6774" i="81"/>
  <c r="B6774" i="81"/>
  <c r="A6774" i="81"/>
  <c r="L6773" i="81"/>
  <c r="K6773" i="81"/>
  <c r="J6773" i="81"/>
  <c r="I6773" i="81"/>
  <c r="H6773" i="81"/>
  <c r="G6773" i="81"/>
  <c r="F6773" i="81"/>
  <c r="E6773" i="81"/>
  <c r="C6773" i="81"/>
  <c r="B6773" i="81"/>
  <c r="A6773" i="81"/>
  <c r="L6772" i="81"/>
  <c r="K6772" i="81"/>
  <c r="J6772" i="81"/>
  <c r="I6772" i="81"/>
  <c r="H6772" i="81"/>
  <c r="G6772" i="81"/>
  <c r="F6772" i="81"/>
  <c r="E6772" i="81"/>
  <c r="C6772" i="81"/>
  <c r="B6772" i="81"/>
  <c r="A6772" i="81"/>
  <c r="L6771" i="81"/>
  <c r="K6771" i="81"/>
  <c r="J6771" i="81"/>
  <c r="I6771" i="81"/>
  <c r="H6771" i="81"/>
  <c r="G6771" i="81"/>
  <c r="F6771" i="81"/>
  <c r="E6771" i="81"/>
  <c r="C6771" i="81"/>
  <c r="B6771" i="81"/>
  <c r="A6771" i="81"/>
  <c r="L6770" i="81"/>
  <c r="K6770" i="81"/>
  <c r="J6770" i="81"/>
  <c r="I6770" i="81"/>
  <c r="H6770" i="81"/>
  <c r="G6770" i="81"/>
  <c r="F6770" i="81"/>
  <c r="E6770" i="81"/>
  <c r="C6770" i="81"/>
  <c r="B6770" i="81"/>
  <c r="A6770" i="81"/>
  <c r="L6769" i="81"/>
  <c r="K6769" i="81"/>
  <c r="J6769" i="81"/>
  <c r="I6769" i="81"/>
  <c r="H6769" i="81"/>
  <c r="G6769" i="81"/>
  <c r="F6769" i="81"/>
  <c r="E6769" i="81"/>
  <c r="C6769" i="81"/>
  <c r="B6769" i="81"/>
  <c r="A6769" i="81"/>
  <c r="L6768" i="81"/>
  <c r="K6768" i="81"/>
  <c r="J6768" i="81"/>
  <c r="I6768" i="81"/>
  <c r="H6768" i="81"/>
  <c r="G6768" i="81"/>
  <c r="F6768" i="81"/>
  <c r="E6768" i="81"/>
  <c r="C6768" i="81"/>
  <c r="B6768" i="81"/>
  <c r="A6768" i="81"/>
  <c r="L6767" i="81"/>
  <c r="K6767" i="81"/>
  <c r="J6767" i="81"/>
  <c r="I6767" i="81"/>
  <c r="H6767" i="81"/>
  <c r="G6767" i="81"/>
  <c r="F6767" i="81"/>
  <c r="E6767" i="81"/>
  <c r="C6767" i="81"/>
  <c r="B6767" i="81"/>
  <c r="A6767" i="81"/>
  <c r="L6766" i="81"/>
  <c r="K6766" i="81"/>
  <c r="J6766" i="81"/>
  <c r="I6766" i="81"/>
  <c r="H6766" i="81"/>
  <c r="G6766" i="81"/>
  <c r="F6766" i="81"/>
  <c r="E6766" i="81"/>
  <c r="C6766" i="81"/>
  <c r="B6766" i="81"/>
  <c r="A6766" i="81"/>
  <c r="L6765" i="81"/>
  <c r="K6765" i="81"/>
  <c r="J6765" i="81"/>
  <c r="I6765" i="81"/>
  <c r="H6765" i="81"/>
  <c r="G6765" i="81"/>
  <c r="F6765" i="81"/>
  <c r="E6765" i="81"/>
  <c r="C6765" i="81"/>
  <c r="B6765" i="81"/>
  <c r="A6765" i="81"/>
  <c r="L6764" i="81"/>
  <c r="K6764" i="81"/>
  <c r="J6764" i="81"/>
  <c r="I6764" i="81"/>
  <c r="H6764" i="81"/>
  <c r="G6764" i="81"/>
  <c r="F6764" i="81"/>
  <c r="E6764" i="81"/>
  <c r="C6764" i="81"/>
  <c r="B6764" i="81"/>
  <c r="A6764" i="81"/>
  <c r="L6763" i="81"/>
  <c r="K6763" i="81"/>
  <c r="J6763" i="81"/>
  <c r="I6763" i="81"/>
  <c r="H6763" i="81"/>
  <c r="G6763" i="81"/>
  <c r="F6763" i="81"/>
  <c r="E6763" i="81"/>
  <c r="C6763" i="81"/>
  <c r="B6763" i="81"/>
  <c r="A6763" i="81"/>
  <c r="L6762" i="81"/>
  <c r="K6762" i="81"/>
  <c r="J6762" i="81"/>
  <c r="I6762" i="81"/>
  <c r="H6762" i="81"/>
  <c r="G6762" i="81"/>
  <c r="F6762" i="81"/>
  <c r="E6762" i="81"/>
  <c r="C6762" i="81"/>
  <c r="B6762" i="81"/>
  <c r="A6762" i="81"/>
  <c r="L6761" i="81"/>
  <c r="K6761" i="81"/>
  <c r="J6761" i="81"/>
  <c r="I6761" i="81"/>
  <c r="H6761" i="81"/>
  <c r="G6761" i="81"/>
  <c r="F6761" i="81"/>
  <c r="E6761" i="81"/>
  <c r="C6761" i="81"/>
  <c r="B6761" i="81"/>
  <c r="A6761" i="81"/>
  <c r="L6760" i="81"/>
  <c r="K6760" i="81"/>
  <c r="J6760" i="81"/>
  <c r="I6760" i="81"/>
  <c r="H6760" i="81"/>
  <c r="G6760" i="81"/>
  <c r="F6760" i="81"/>
  <c r="E6760" i="81"/>
  <c r="C6760" i="81"/>
  <c r="B6760" i="81"/>
  <c r="A6760" i="81"/>
  <c r="L6759" i="81"/>
  <c r="K6759" i="81"/>
  <c r="J6759" i="81"/>
  <c r="I6759" i="81"/>
  <c r="H6759" i="81"/>
  <c r="G6759" i="81"/>
  <c r="F6759" i="81"/>
  <c r="E6759" i="81"/>
  <c r="C6759" i="81"/>
  <c r="B6759" i="81"/>
  <c r="A6759" i="81"/>
  <c r="L6758" i="81"/>
  <c r="K6758" i="81"/>
  <c r="J6758" i="81"/>
  <c r="I6758" i="81"/>
  <c r="H6758" i="81"/>
  <c r="G6758" i="81"/>
  <c r="F6758" i="81"/>
  <c r="E6758" i="81"/>
  <c r="C6758" i="81"/>
  <c r="B6758" i="81"/>
  <c r="A6758" i="81"/>
  <c r="L6757" i="81"/>
  <c r="K6757" i="81"/>
  <c r="J6757" i="81"/>
  <c r="I6757" i="81"/>
  <c r="H6757" i="81"/>
  <c r="G6757" i="81"/>
  <c r="F6757" i="81"/>
  <c r="E6757" i="81"/>
  <c r="C6757" i="81"/>
  <c r="B6757" i="81"/>
  <c r="A6757" i="81"/>
  <c r="L6756" i="81"/>
  <c r="K6756" i="81"/>
  <c r="J6756" i="81"/>
  <c r="I6756" i="81"/>
  <c r="H6756" i="81"/>
  <c r="G6756" i="81"/>
  <c r="F6756" i="81"/>
  <c r="E6756" i="81"/>
  <c r="C6756" i="81"/>
  <c r="B6756" i="81"/>
  <c r="A6756" i="81"/>
  <c r="L6755" i="81"/>
  <c r="K6755" i="81"/>
  <c r="J6755" i="81"/>
  <c r="I6755" i="81"/>
  <c r="H6755" i="81"/>
  <c r="G6755" i="81"/>
  <c r="F6755" i="81"/>
  <c r="E6755" i="81"/>
  <c r="C6755" i="81"/>
  <c r="B6755" i="81"/>
  <c r="A6755" i="81"/>
  <c r="L6754" i="81"/>
  <c r="K6754" i="81"/>
  <c r="J6754" i="81"/>
  <c r="I6754" i="81"/>
  <c r="H6754" i="81"/>
  <c r="G6754" i="81"/>
  <c r="F6754" i="81"/>
  <c r="E6754" i="81"/>
  <c r="C6754" i="81"/>
  <c r="B6754" i="81"/>
  <c r="A6754" i="81"/>
  <c r="L6753" i="81"/>
  <c r="K6753" i="81"/>
  <c r="J6753" i="81"/>
  <c r="I6753" i="81"/>
  <c r="H6753" i="81"/>
  <c r="G6753" i="81"/>
  <c r="F6753" i="81"/>
  <c r="E6753" i="81"/>
  <c r="C6753" i="81"/>
  <c r="B6753" i="81"/>
  <c r="A6753" i="81"/>
  <c r="L6752" i="81"/>
  <c r="K6752" i="81"/>
  <c r="J6752" i="81"/>
  <c r="I6752" i="81"/>
  <c r="H6752" i="81"/>
  <c r="G6752" i="81"/>
  <c r="F6752" i="81"/>
  <c r="E6752" i="81"/>
  <c r="C6752" i="81"/>
  <c r="B6752" i="81"/>
  <c r="A6752" i="81"/>
  <c r="L6751" i="81"/>
  <c r="K6751" i="81"/>
  <c r="J6751" i="81"/>
  <c r="I6751" i="81"/>
  <c r="H6751" i="81"/>
  <c r="G6751" i="81"/>
  <c r="F6751" i="81"/>
  <c r="E6751" i="81"/>
  <c r="C6751" i="81"/>
  <c r="B6751" i="81"/>
  <c r="A6751" i="81"/>
  <c r="L6750" i="81"/>
  <c r="K6750" i="81"/>
  <c r="J6750" i="81"/>
  <c r="I6750" i="81"/>
  <c r="H6750" i="81"/>
  <c r="G6750" i="81"/>
  <c r="F6750" i="81"/>
  <c r="E6750" i="81"/>
  <c r="C6750" i="81"/>
  <c r="B6750" i="81"/>
  <c r="A6750" i="81"/>
  <c r="L6749" i="81"/>
  <c r="K6749" i="81"/>
  <c r="J6749" i="81"/>
  <c r="I6749" i="81"/>
  <c r="H6749" i="81"/>
  <c r="G6749" i="81"/>
  <c r="F6749" i="81"/>
  <c r="E6749" i="81"/>
  <c r="C6749" i="81"/>
  <c r="B6749" i="81"/>
  <c r="A6749" i="81"/>
  <c r="L6748" i="81"/>
  <c r="K6748" i="81"/>
  <c r="J6748" i="81"/>
  <c r="I6748" i="81"/>
  <c r="H6748" i="81"/>
  <c r="G6748" i="81"/>
  <c r="F6748" i="81"/>
  <c r="E6748" i="81"/>
  <c r="C6748" i="81"/>
  <c r="B6748" i="81"/>
  <c r="A6748" i="81"/>
  <c r="L6747" i="81"/>
  <c r="K6747" i="81"/>
  <c r="J6747" i="81"/>
  <c r="I6747" i="81"/>
  <c r="H6747" i="81"/>
  <c r="G6747" i="81"/>
  <c r="F6747" i="81"/>
  <c r="E6747" i="81"/>
  <c r="C6747" i="81"/>
  <c r="B6747" i="81"/>
  <c r="A6747" i="81"/>
  <c r="L6746" i="81"/>
  <c r="K6746" i="81"/>
  <c r="J6746" i="81"/>
  <c r="I6746" i="81"/>
  <c r="H6746" i="81"/>
  <c r="G6746" i="81"/>
  <c r="F6746" i="81"/>
  <c r="E6746" i="81"/>
  <c r="C6746" i="81"/>
  <c r="B6746" i="81"/>
  <c r="A6746" i="81"/>
  <c r="L6745" i="81"/>
  <c r="K6745" i="81"/>
  <c r="J6745" i="81"/>
  <c r="I6745" i="81"/>
  <c r="H6745" i="81"/>
  <c r="G6745" i="81"/>
  <c r="F6745" i="81"/>
  <c r="E6745" i="81"/>
  <c r="C6745" i="81"/>
  <c r="B6745" i="81"/>
  <c r="A6745" i="81"/>
  <c r="L6744" i="81"/>
  <c r="K6744" i="81"/>
  <c r="J6744" i="81"/>
  <c r="I6744" i="81"/>
  <c r="H6744" i="81"/>
  <c r="G6744" i="81"/>
  <c r="F6744" i="81"/>
  <c r="E6744" i="81"/>
  <c r="C6744" i="81"/>
  <c r="B6744" i="81"/>
  <c r="A6744" i="81"/>
  <c r="L6743" i="81"/>
  <c r="K6743" i="81"/>
  <c r="J6743" i="81"/>
  <c r="I6743" i="81"/>
  <c r="H6743" i="81"/>
  <c r="G6743" i="81"/>
  <c r="F6743" i="81"/>
  <c r="E6743" i="81"/>
  <c r="C6743" i="81"/>
  <c r="B6743" i="81"/>
  <c r="A6743" i="81"/>
  <c r="L6742" i="81"/>
  <c r="K6742" i="81"/>
  <c r="J6742" i="81"/>
  <c r="I6742" i="81"/>
  <c r="H6742" i="81"/>
  <c r="G6742" i="81"/>
  <c r="F6742" i="81"/>
  <c r="E6742" i="81"/>
  <c r="C6742" i="81"/>
  <c r="B6742" i="81"/>
  <c r="A6742" i="81"/>
  <c r="L6741" i="81"/>
  <c r="K6741" i="81"/>
  <c r="J6741" i="81"/>
  <c r="I6741" i="81"/>
  <c r="H6741" i="81"/>
  <c r="G6741" i="81"/>
  <c r="F6741" i="81"/>
  <c r="E6741" i="81"/>
  <c r="C6741" i="81"/>
  <c r="B6741" i="81"/>
  <c r="A6741" i="81"/>
  <c r="L6740" i="81"/>
  <c r="K6740" i="81"/>
  <c r="J6740" i="81"/>
  <c r="I6740" i="81"/>
  <c r="H6740" i="81"/>
  <c r="G6740" i="81"/>
  <c r="F6740" i="81"/>
  <c r="E6740" i="81"/>
  <c r="C6740" i="81"/>
  <c r="B6740" i="81"/>
  <c r="A6740" i="81"/>
  <c r="L6739" i="81"/>
  <c r="K6739" i="81"/>
  <c r="J6739" i="81"/>
  <c r="I6739" i="81"/>
  <c r="H6739" i="81"/>
  <c r="G6739" i="81"/>
  <c r="F6739" i="81"/>
  <c r="E6739" i="81"/>
  <c r="C6739" i="81"/>
  <c r="B6739" i="81"/>
  <c r="A6739" i="81"/>
  <c r="L6738" i="81"/>
  <c r="K6738" i="81"/>
  <c r="J6738" i="81"/>
  <c r="I6738" i="81"/>
  <c r="H6738" i="81"/>
  <c r="G6738" i="81"/>
  <c r="F6738" i="81"/>
  <c r="E6738" i="81"/>
  <c r="C6738" i="81"/>
  <c r="B6738" i="81"/>
  <c r="A6738" i="81"/>
  <c r="L6737" i="81"/>
  <c r="K6737" i="81"/>
  <c r="J6737" i="81"/>
  <c r="I6737" i="81"/>
  <c r="H6737" i="81"/>
  <c r="G6737" i="81"/>
  <c r="F6737" i="81"/>
  <c r="E6737" i="81"/>
  <c r="C6737" i="81"/>
  <c r="B6737" i="81"/>
  <c r="A6737" i="81"/>
  <c r="L6736" i="81"/>
  <c r="K6736" i="81"/>
  <c r="J6736" i="81"/>
  <c r="I6736" i="81"/>
  <c r="H6736" i="81"/>
  <c r="G6736" i="81"/>
  <c r="F6736" i="81"/>
  <c r="E6736" i="81"/>
  <c r="C6736" i="81"/>
  <c r="B6736" i="81"/>
  <c r="A6736" i="81"/>
  <c r="L6735" i="81"/>
  <c r="K6735" i="81"/>
  <c r="J6735" i="81"/>
  <c r="I6735" i="81"/>
  <c r="H6735" i="81"/>
  <c r="G6735" i="81"/>
  <c r="F6735" i="81"/>
  <c r="E6735" i="81"/>
  <c r="C6735" i="81"/>
  <c r="B6735" i="81"/>
  <c r="A6735" i="81"/>
  <c r="L6734" i="81"/>
  <c r="K6734" i="81"/>
  <c r="J6734" i="81"/>
  <c r="I6734" i="81"/>
  <c r="H6734" i="81"/>
  <c r="G6734" i="81"/>
  <c r="F6734" i="81"/>
  <c r="E6734" i="81"/>
  <c r="C6734" i="81"/>
  <c r="B6734" i="81"/>
  <c r="A6734" i="81"/>
  <c r="L6733" i="81"/>
  <c r="K6733" i="81"/>
  <c r="J6733" i="81"/>
  <c r="I6733" i="81"/>
  <c r="H6733" i="81"/>
  <c r="G6733" i="81"/>
  <c r="F6733" i="81"/>
  <c r="E6733" i="81"/>
  <c r="C6733" i="81"/>
  <c r="B6733" i="81"/>
  <c r="A6733" i="81"/>
  <c r="L6732" i="81"/>
  <c r="K6732" i="81"/>
  <c r="J6732" i="81"/>
  <c r="I6732" i="81"/>
  <c r="H6732" i="81"/>
  <c r="G6732" i="81"/>
  <c r="F6732" i="81"/>
  <c r="E6732" i="81"/>
  <c r="C6732" i="81"/>
  <c r="B6732" i="81"/>
  <c r="A6732" i="81"/>
  <c r="L6731" i="81"/>
  <c r="K6731" i="81"/>
  <c r="J6731" i="81"/>
  <c r="I6731" i="81"/>
  <c r="H6731" i="81"/>
  <c r="G6731" i="81"/>
  <c r="F6731" i="81"/>
  <c r="E6731" i="81"/>
  <c r="C6731" i="81"/>
  <c r="B6731" i="81"/>
  <c r="A6731" i="81"/>
  <c r="L6730" i="81"/>
  <c r="K6730" i="81"/>
  <c r="J6730" i="81"/>
  <c r="I6730" i="81"/>
  <c r="H6730" i="81"/>
  <c r="G6730" i="81"/>
  <c r="F6730" i="81"/>
  <c r="E6730" i="81"/>
  <c r="C6730" i="81"/>
  <c r="B6730" i="81"/>
  <c r="A6730" i="81"/>
  <c r="L6729" i="81"/>
  <c r="K6729" i="81"/>
  <c r="J6729" i="81"/>
  <c r="I6729" i="81"/>
  <c r="H6729" i="81"/>
  <c r="G6729" i="81"/>
  <c r="F6729" i="81"/>
  <c r="E6729" i="81"/>
  <c r="C6729" i="81"/>
  <c r="B6729" i="81"/>
  <c r="A6729" i="81"/>
  <c r="L6728" i="81"/>
  <c r="K6728" i="81"/>
  <c r="J6728" i="81"/>
  <c r="I6728" i="81"/>
  <c r="H6728" i="81"/>
  <c r="G6728" i="81"/>
  <c r="F6728" i="81"/>
  <c r="E6728" i="81"/>
  <c r="C6728" i="81"/>
  <c r="B6728" i="81"/>
  <c r="A6728" i="81"/>
  <c r="L6727" i="81"/>
  <c r="K6727" i="81"/>
  <c r="J6727" i="81"/>
  <c r="I6727" i="81"/>
  <c r="H6727" i="81"/>
  <c r="G6727" i="81"/>
  <c r="F6727" i="81"/>
  <c r="E6727" i="81"/>
  <c r="C6727" i="81"/>
  <c r="B6727" i="81"/>
  <c r="A6727" i="81"/>
  <c r="L6726" i="81"/>
  <c r="K6726" i="81"/>
  <c r="J6726" i="81"/>
  <c r="I6726" i="81"/>
  <c r="H6726" i="81"/>
  <c r="G6726" i="81"/>
  <c r="F6726" i="81"/>
  <c r="E6726" i="81"/>
  <c r="C6726" i="81"/>
  <c r="B6726" i="81"/>
  <c r="A6726" i="81"/>
  <c r="L6725" i="81"/>
  <c r="K6725" i="81"/>
  <c r="J6725" i="81"/>
  <c r="I6725" i="81"/>
  <c r="H6725" i="81"/>
  <c r="G6725" i="81"/>
  <c r="F6725" i="81"/>
  <c r="E6725" i="81"/>
  <c r="C6725" i="81"/>
  <c r="B6725" i="81"/>
  <c r="A6725" i="81"/>
  <c r="L6724" i="81"/>
  <c r="K6724" i="81"/>
  <c r="J6724" i="81"/>
  <c r="I6724" i="81"/>
  <c r="H6724" i="81"/>
  <c r="G6724" i="81"/>
  <c r="F6724" i="81"/>
  <c r="E6724" i="81"/>
  <c r="C6724" i="81"/>
  <c r="B6724" i="81"/>
  <c r="A6724" i="81"/>
  <c r="L6723" i="81"/>
  <c r="K6723" i="81"/>
  <c r="J6723" i="81"/>
  <c r="I6723" i="81"/>
  <c r="H6723" i="81"/>
  <c r="G6723" i="81"/>
  <c r="F6723" i="81"/>
  <c r="E6723" i="81"/>
  <c r="C6723" i="81"/>
  <c r="B6723" i="81"/>
  <c r="A6723" i="81"/>
  <c r="L6722" i="81"/>
  <c r="K6722" i="81"/>
  <c r="J6722" i="81"/>
  <c r="I6722" i="81"/>
  <c r="H6722" i="81"/>
  <c r="G6722" i="81"/>
  <c r="F6722" i="81"/>
  <c r="E6722" i="81"/>
  <c r="C6722" i="81"/>
  <c r="B6722" i="81"/>
  <c r="A6722" i="81"/>
  <c r="L6721" i="81"/>
  <c r="K6721" i="81"/>
  <c r="J6721" i="81"/>
  <c r="I6721" i="81"/>
  <c r="H6721" i="81"/>
  <c r="G6721" i="81"/>
  <c r="F6721" i="81"/>
  <c r="E6721" i="81"/>
  <c r="C6721" i="81"/>
  <c r="B6721" i="81"/>
  <c r="A6721" i="81"/>
  <c r="L6720" i="81"/>
  <c r="K6720" i="81"/>
  <c r="J6720" i="81"/>
  <c r="I6720" i="81"/>
  <c r="H6720" i="81"/>
  <c r="G6720" i="81"/>
  <c r="F6720" i="81"/>
  <c r="E6720" i="81"/>
  <c r="C6720" i="81"/>
  <c r="B6720" i="81"/>
  <c r="A6720" i="81"/>
  <c r="L6719" i="81"/>
  <c r="K6719" i="81"/>
  <c r="J6719" i="81"/>
  <c r="I6719" i="81"/>
  <c r="H6719" i="81"/>
  <c r="G6719" i="81"/>
  <c r="F6719" i="81"/>
  <c r="E6719" i="81"/>
  <c r="C6719" i="81"/>
  <c r="B6719" i="81"/>
  <c r="A6719" i="81"/>
  <c r="L6718" i="81"/>
  <c r="K6718" i="81"/>
  <c r="J6718" i="81"/>
  <c r="I6718" i="81"/>
  <c r="H6718" i="81"/>
  <c r="G6718" i="81"/>
  <c r="F6718" i="81"/>
  <c r="E6718" i="81"/>
  <c r="C6718" i="81"/>
  <c r="B6718" i="81"/>
  <c r="A6718" i="81"/>
  <c r="L6717" i="81"/>
  <c r="K6717" i="81"/>
  <c r="J6717" i="81"/>
  <c r="I6717" i="81"/>
  <c r="H6717" i="81"/>
  <c r="G6717" i="81"/>
  <c r="F6717" i="81"/>
  <c r="E6717" i="81"/>
  <c r="C6717" i="81"/>
  <c r="B6717" i="81"/>
  <c r="A6717" i="81"/>
  <c r="L6716" i="81"/>
  <c r="K6716" i="81"/>
  <c r="J6716" i="81"/>
  <c r="I6716" i="81"/>
  <c r="H6716" i="81"/>
  <c r="G6716" i="81"/>
  <c r="F6716" i="81"/>
  <c r="E6716" i="81"/>
  <c r="C6716" i="81"/>
  <c r="B6716" i="81"/>
  <c r="A6716" i="81"/>
  <c r="L6715" i="81"/>
  <c r="K6715" i="81"/>
  <c r="J6715" i="81"/>
  <c r="I6715" i="81"/>
  <c r="H6715" i="81"/>
  <c r="G6715" i="81"/>
  <c r="F6715" i="81"/>
  <c r="E6715" i="81"/>
  <c r="C6715" i="81"/>
  <c r="B6715" i="81"/>
  <c r="A6715" i="81"/>
  <c r="L6714" i="81"/>
  <c r="K6714" i="81"/>
  <c r="J6714" i="81"/>
  <c r="I6714" i="81"/>
  <c r="H6714" i="81"/>
  <c r="G6714" i="81"/>
  <c r="F6714" i="81"/>
  <c r="E6714" i="81"/>
  <c r="C6714" i="81"/>
  <c r="B6714" i="81"/>
  <c r="A6714" i="81"/>
  <c r="L6713" i="81"/>
  <c r="K6713" i="81"/>
  <c r="J6713" i="81"/>
  <c r="I6713" i="81"/>
  <c r="H6713" i="81"/>
  <c r="G6713" i="81"/>
  <c r="F6713" i="81"/>
  <c r="E6713" i="81"/>
  <c r="C6713" i="81"/>
  <c r="B6713" i="81"/>
  <c r="A6713" i="81"/>
  <c r="L6712" i="81"/>
  <c r="K6712" i="81"/>
  <c r="J6712" i="81"/>
  <c r="I6712" i="81"/>
  <c r="H6712" i="81"/>
  <c r="G6712" i="81"/>
  <c r="F6712" i="81"/>
  <c r="E6712" i="81"/>
  <c r="C6712" i="81"/>
  <c r="B6712" i="81"/>
  <c r="A6712" i="81"/>
  <c r="L6711" i="81"/>
  <c r="K6711" i="81"/>
  <c r="J6711" i="81"/>
  <c r="I6711" i="81"/>
  <c r="H6711" i="81"/>
  <c r="G6711" i="81"/>
  <c r="F6711" i="81"/>
  <c r="E6711" i="81"/>
  <c r="C6711" i="81"/>
  <c r="B6711" i="81"/>
  <c r="A6711" i="81"/>
  <c r="L6710" i="81"/>
  <c r="K6710" i="81"/>
  <c r="J6710" i="81"/>
  <c r="I6710" i="81"/>
  <c r="H6710" i="81"/>
  <c r="G6710" i="81"/>
  <c r="F6710" i="81"/>
  <c r="E6710" i="81"/>
  <c r="C6710" i="81"/>
  <c r="B6710" i="81"/>
  <c r="A6710" i="81"/>
  <c r="L6709" i="81"/>
  <c r="K6709" i="81"/>
  <c r="J6709" i="81"/>
  <c r="I6709" i="81"/>
  <c r="H6709" i="81"/>
  <c r="G6709" i="81"/>
  <c r="F6709" i="81"/>
  <c r="E6709" i="81"/>
  <c r="C6709" i="81"/>
  <c r="B6709" i="81"/>
  <c r="A6709" i="81"/>
  <c r="L6708" i="81"/>
  <c r="K6708" i="81"/>
  <c r="J6708" i="81"/>
  <c r="I6708" i="81"/>
  <c r="H6708" i="81"/>
  <c r="G6708" i="81"/>
  <c r="F6708" i="81"/>
  <c r="E6708" i="81"/>
  <c r="C6708" i="81"/>
  <c r="B6708" i="81"/>
  <c r="A6708" i="81"/>
  <c r="L6707" i="81"/>
  <c r="K6707" i="81"/>
  <c r="J6707" i="81"/>
  <c r="I6707" i="81"/>
  <c r="H6707" i="81"/>
  <c r="G6707" i="81"/>
  <c r="F6707" i="81"/>
  <c r="E6707" i="81"/>
  <c r="C6707" i="81"/>
  <c r="B6707" i="81"/>
  <c r="A6707" i="81"/>
  <c r="L6706" i="81"/>
  <c r="K6706" i="81"/>
  <c r="J6706" i="81"/>
  <c r="I6706" i="81"/>
  <c r="H6706" i="81"/>
  <c r="G6706" i="81"/>
  <c r="F6706" i="81"/>
  <c r="E6706" i="81"/>
  <c r="C6706" i="81"/>
  <c r="B6706" i="81"/>
  <c r="A6706" i="81"/>
  <c r="L6705" i="81"/>
  <c r="K6705" i="81"/>
  <c r="J6705" i="81"/>
  <c r="I6705" i="81"/>
  <c r="H6705" i="81"/>
  <c r="G6705" i="81"/>
  <c r="F6705" i="81"/>
  <c r="E6705" i="81"/>
  <c r="C6705" i="81"/>
  <c r="B6705" i="81"/>
  <c r="A6705" i="81"/>
  <c r="L6704" i="81"/>
  <c r="K6704" i="81"/>
  <c r="J6704" i="81"/>
  <c r="I6704" i="81"/>
  <c r="H6704" i="81"/>
  <c r="G6704" i="81"/>
  <c r="F6704" i="81"/>
  <c r="E6704" i="81"/>
  <c r="C6704" i="81"/>
  <c r="B6704" i="81"/>
  <c r="A6704" i="81"/>
  <c r="L6703" i="81"/>
  <c r="K6703" i="81"/>
  <c r="J6703" i="81"/>
  <c r="I6703" i="81"/>
  <c r="H6703" i="81"/>
  <c r="G6703" i="81"/>
  <c r="F6703" i="81"/>
  <c r="E6703" i="81"/>
  <c r="C6703" i="81"/>
  <c r="B6703" i="81"/>
  <c r="A6703" i="81"/>
  <c r="L6702" i="81"/>
  <c r="K6702" i="81"/>
  <c r="J6702" i="81"/>
  <c r="I6702" i="81"/>
  <c r="H6702" i="81"/>
  <c r="G6702" i="81"/>
  <c r="F6702" i="81"/>
  <c r="E6702" i="81"/>
  <c r="C6702" i="81"/>
  <c r="B6702" i="81"/>
  <c r="A6702" i="81"/>
  <c r="L6701" i="81"/>
  <c r="K6701" i="81"/>
  <c r="J6701" i="81"/>
  <c r="I6701" i="81"/>
  <c r="H6701" i="81"/>
  <c r="G6701" i="81"/>
  <c r="F6701" i="81"/>
  <c r="E6701" i="81"/>
  <c r="C6701" i="81"/>
  <c r="B6701" i="81"/>
  <c r="A6701" i="81"/>
  <c r="L6700" i="81"/>
  <c r="K6700" i="81"/>
  <c r="J6700" i="81"/>
  <c r="I6700" i="81"/>
  <c r="H6700" i="81"/>
  <c r="G6700" i="81"/>
  <c r="F6700" i="81"/>
  <c r="E6700" i="81"/>
  <c r="C6700" i="81"/>
  <c r="B6700" i="81"/>
  <c r="A6700" i="81"/>
  <c r="L6699" i="81"/>
  <c r="K6699" i="81"/>
  <c r="J6699" i="81"/>
  <c r="I6699" i="81"/>
  <c r="H6699" i="81"/>
  <c r="G6699" i="81"/>
  <c r="F6699" i="81"/>
  <c r="E6699" i="81"/>
  <c r="C6699" i="81"/>
  <c r="B6699" i="81"/>
  <c r="A6699" i="81"/>
  <c r="L6698" i="81"/>
  <c r="K6698" i="81"/>
  <c r="J6698" i="81"/>
  <c r="I6698" i="81"/>
  <c r="H6698" i="81"/>
  <c r="G6698" i="81"/>
  <c r="F6698" i="81"/>
  <c r="E6698" i="81"/>
  <c r="C6698" i="81"/>
  <c r="B6698" i="81"/>
  <c r="A6698" i="81"/>
  <c r="L6697" i="81"/>
  <c r="K6697" i="81"/>
  <c r="J6697" i="81"/>
  <c r="I6697" i="81"/>
  <c r="H6697" i="81"/>
  <c r="G6697" i="81"/>
  <c r="F6697" i="81"/>
  <c r="E6697" i="81"/>
  <c r="C6697" i="81"/>
  <c r="B6697" i="81"/>
  <c r="A6697" i="81"/>
  <c r="L6696" i="81"/>
  <c r="K6696" i="81"/>
  <c r="J6696" i="81"/>
  <c r="I6696" i="81"/>
  <c r="H6696" i="81"/>
  <c r="G6696" i="81"/>
  <c r="F6696" i="81"/>
  <c r="E6696" i="81"/>
  <c r="C6696" i="81"/>
  <c r="B6696" i="81"/>
  <c r="A6696" i="81"/>
  <c r="L6695" i="81"/>
  <c r="K6695" i="81"/>
  <c r="J6695" i="81"/>
  <c r="I6695" i="81"/>
  <c r="H6695" i="81"/>
  <c r="G6695" i="81"/>
  <c r="F6695" i="81"/>
  <c r="E6695" i="81"/>
  <c r="C6695" i="81"/>
  <c r="B6695" i="81"/>
  <c r="A6695" i="81"/>
  <c r="L6694" i="81"/>
  <c r="K6694" i="81"/>
  <c r="J6694" i="81"/>
  <c r="I6694" i="81"/>
  <c r="H6694" i="81"/>
  <c r="G6694" i="81"/>
  <c r="F6694" i="81"/>
  <c r="E6694" i="81"/>
  <c r="C6694" i="81"/>
  <c r="B6694" i="81"/>
  <c r="A6694" i="81"/>
  <c r="L6693" i="81"/>
  <c r="K6693" i="81"/>
  <c r="J6693" i="81"/>
  <c r="I6693" i="81"/>
  <c r="H6693" i="81"/>
  <c r="G6693" i="81"/>
  <c r="F6693" i="81"/>
  <c r="E6693" i="81"/>
  <c r="C6693" i="81"/>
  <c r="B6693" i="81"/>
  <c r="A6693" i="81"/>
  <c r="L6692" i="81"/>
  <c r="K6692" i="81"/>
  <c r="J6692" i="81"/>
  <c r="I6692" i="81"/>
  <c r="H6692" i="81"/>
  <c r="G6692" i="81"/>
  <c r="F6692" i="81"/>
  <c r="E6692" i="81"/>
  <c r="C6692" i="81"/>
  <c r="B6692" i="81"/>
  <c r="A6692" i="81"/>
  <c r="L6691" i="81"/>
  <c r="K6691" i="81"/>
  <c r="J6691" i="81"/>
  <c r="I6691" i="81"/>
  <c r="H6691" i="81"/>
  <c r="G6691" i="81"/>
  <c r="F6691" i="81"/>
  <c r="E6691" i="81"/>
  <c r="C6691" i="81"/>
  <c r="B6691" i="81"/>
  <c r="A6691" i="81"/>
  <c r="L6690" i="81"/>
  <c r="K6690" i="81"/>
  <c r="J6690" i="81"/>
  <c r="I6690" i="81"/>
  <c r="H6690" i="81"/>
  <c r="G6690" i="81"/>
  <c r="F6690" i="81"/>
  <c r="E6690" i="81"/>
  <c r="C6690" i="81"/>
  <c r="B6690" i="81"/>
  <c r="A6690" i="81"/>
  <c r="L6689" i="81"/>
  <c r="K6689" i="81"/>
  <c r="J6689" i="81"/>
  <c r="I6689" i="81"/>
  <c r="H6689" i="81"/>
  <c r="G6689" i="81"/>
  <c r="F6689" i="81"/>
  <c r="E6689" i="81"/>
  <c r="C6689" i="81"/>
  <c r="B6689" i="81"/>
  <c r="A6689" i="81"/>
  <c r="L6688" i="81"/>
  <c r="K6688" i="81"/>
  <c r="J6688" i="81"/>
  <c r="I6688" i="81"/>
  <c r="H6688" i="81"/>
  <c r="G6688" i="81"/>
  <c r="F6688" i="81"/>
  <c r="E6688" i="81"/>
  <c r="C6688" i="81"/>
  <c r="B6688" i="81"/>
  <c r="A6688" i="81"/>
  <c r="L6687" i="81"/>
  <c r="K6687" i="81"/>
  <c r="J6687" i="81"/>
  <c r="I6687" i="81"/>
  <c r="H6687" i="81"/>
  <c r="G6687" i="81"/>
  <c r="F6687" i="81"/>
  <c r="E6687" i="81"/>
  <c r="C6687" i="81"/>
  <c r="B6687" i="81"/>
  <c r="A6687" i="81"/>
  <c r="L6686" i="81"/>
  <c r="K6686" i="81"/>
  <c r="J6686" i="81"/>
  <c r="I6686" i="81"/>
  <c r="H6686" i="81"/>
  <c r="G6686" i="81"/>
  <c r="F6686" i="81"/>
  <c r="E6686" i="81"/>
  <c r="C6686" i="81"/>
  <c r="B6686" i="81"/>
  <c r="A6686" i="81"/>
  <c r="L6685" i="81"/>
  <c r="K6685" i="81"/>
  <c r="J6685" i="81"/>
  <c r="I6685" i="81"/>
  <c r="H6685" i="81"/>
  <c r="G6685" i="81"/>
  <c r="F6685" i="81"/>
  <c r="E6685" i="81"/>
  <c r="C6685" i="81"/>
  <c r="B6685" i="81"/>
  <c r="A6685" i="81"/>
  <c r="L6684" i="81"/>
  <c r="K6684" i="81"/>
  <c r="J6684" i="81"/>
  <c r="I6684" i="81"/>
  <c r="H6684" i="81"/>
  <c r="G6684" i="81"/>
  <c r="F6684" i="81"/>
  <c r="E6684" i="81"/>
  <c r="C6684" i="81"/>
  <c r="B6684" i="81"/>
  <c r="A6684" i="81"/>
  <c r="L6683" i="81"/>
  <c r="K6683" i="81"/>
  <c r="J6683" i="81"/>
  <c r="I6683" i="81"/>
  <c r="H6683" i="81"/>
  <c r="G6683" i="81"/>
  <c r="F6683" i="81"/>
  <c r="E6683" i="81"/>
  <c r="C6683" i="81"/>
  <c r="B6683" i="81"/>
  <c r="A6683" i="81"/>
  <c r="L6682" i="81"/>
  <c r="K6682" i="81"/>
  <c r="J6682" i="81"/>
  <c r="I6682" i="81"/>
  <c r="H6682" i="81"/>
  <c r="G6682" i="81"/>
  <c r="F6682" i="81"/>
  <c r="E6682" i="81"/>
  <c r="C6682" i="81"/>
  <c r="B6682" i="81"/>
  <c r="A6682" i="81"/>
  <c r="L6681" i="81"/>
  <c r="K6681" i="81"/>
  <c r="J6681" i="81"/>
  <c r="I6681" i="81"/>
  <c r="H6681" i="81"/>
  <c r="G6681" i="81"/>
  <c r="F6681" i="81"/>
  <c r="E6681" i="81"/>
  <c r="C6681" i="81"/>
  <c r="B6681" i="81"/>
  <c r="A6681" i="81"/>
  <c r="L6680" i="81"/>
  <c r="K6680" i="81"/>
  <c r="J6680" i="81"/>
  <c r="I6680" i="81"/>
  <c r="H6680" i="81"/>
  <c r="G6680" i="81"/>
  <c r="F6680" i="81"/>
  <c r="E6680" i="81"/>
  <c r="C6680" i="81"/>
  <c r="B6680" i="81"/>
  <c r="A6680" i="81"/>
  <c r="L6679" i="81"/>
  <c r="K6679" i="81"/>
  <c r="J6679" i="81"/>
  <c r="I6679" i="81"/>
  <c r="H6679" i="81"/>
  <c r="G6679" i="81"/>
  <c r="F6679" i="81"/>
  <c r="E6679" i="81"/>
  <c r="C6679" i="81"/>
  <c r="B6679" i="81"/>
  <c r="A6679" i="81"/>
  <c r="L6678" i="81"/>
  <c r="K6678" i="81"/>
  <c r="J6678" i="81"/>
  <c r="I6678" i="81"/>
  <c r="H6678" i="81"/>
  <c r="G6678" i="81"/>
  <c r="F6678" i="81"/>
  <c r="E6678" i="81"/>
  <c r="C6678" i="81"/>
  <c r="B6678" i="81"/>
  <c r="A6678" i="81"/>
  <c r="L6677" i="81"/>
  <c r="K6677" i="81"/>
  <c r="J6677" i="81"/>
  <c r="I6677" i="81"/>
  <c r="H6677" i="81"/>
  <c r="G6677" i="81"/>
  <c r="F6677" i="81"/>
  <c r="E6677" i="81"/>
  <c r="C6677" i="81"/>
  <c r="B6677" i="81"/>
  <c r="A6677" i="81"/>
  <c r="L6676" i="81"/>
  <c r="K6676" i="81"/>
  <c r="J6676" i="81"/>
  <c r="I6676" i="81"/>
  <c r="H6676" i="81"/>
  <c r="G6676" i="81"/>
  <c r="F6676" i="81"/>
  <c r="E6676" i="81"/>
  <c r="C6676" i="81"/>
  <c r="B6676" i="81"/>
  <c r="A6676" i="81"/>
  <c r="L6675" i="81"/>
  <c r="K6675" i="81"/>
  <c r="J6675" i="81"/>
  <c r="I6675" i="81"/>
  <c r="H6675" i="81"/>
  <c r="G6675" i="81"/>
  <c r="F6675" i="81"/>
  <c r="E6675" i="81"/>
  <c r="C6675" i="81"/>
  <c r="B6675" i="81"/>
  <c r="A6675" i="81"/>
  <c r="L6674" i="81"/>
  <c r="K6674" i="81"/>
  <c r="J6674" i="81"/>
  <c r="I6674" i="81"/>
  <c r="H6674" i="81"/>
  <c r="G6674" i="81"/>
  <c r="F6674" i="81"/>
  <c r="E6674" i="81"/>
  <c r="C6674" i="81"/>
  <c r="B6674" i="81"/>
  <c r="A6674" i="81"/>
  <c r="L6673" i="81"/>
  <c r="K6673" i="81"/>
  <c r="J6673" i="81"/>
  <c r="I6673" i="81"/>
  <c r="H6673" i="81"/>
  <c r="G6673" i="81"/>
  <c r="F6673" i="81"/>
  <c r="E6673" i="81"/>
  <c r="C6673" i="81"/>
  <c r="B6673" i="81"/>
  <c r="A6673" i="81"/>
  <c r="L6672" i="81"/>
  <c r="K6672" i="81"/>
  <c r="J6672" i="81"/>
  <c r="I6672" i="81"/>
  <c r="H6672" i="81"/>
  <c r="G6672" i="81"/>
  <c r="F6672" i="81"/>
  <c r="E6672" i="81"/>
  <c r="C6672" i="81"/>
  <c r="B6672" i="81"/>
  <c r="A6672" i="81"/>
  <c r="L6671" i="81"/>
  <c r="K6671" i="81"/>
  <c r="J6671" i="81"/>
  <c r="I6671" i="81"/>
  <c r="H6671" i="81"/>
  <c r="G6671" i="81"/>
  <c r="F6671" i="81"/>
  <c r="E6671" i="81"/>
  <c r="C6671" i="81"/>
  <c r="B6671" i="81"/>
  <c r="A6671" i="81"/>
  <c r="L6670" i="81"/>
  <c r="K6670" i="81"/>
  <c r="J6670" i="81"/>
  <c r="I6670" i="81"/>
  <c r="H6670" i="81"/>
  <c r="G6670" i="81"/>
  <c r="F6670" i="81"/>
  <c r="E6670" i="81"/>
  <c r="C6670" i="81"/>
  <c r="B6670" i="81"/>
  <c r="A6670" i="81"/>
  <c r="L6669" i="81"/>
  <c r="K6669" i="81"/>
  <c r="J6669" i="81"/>
  <c r="I6669" i="81"/>
  <c r="H6669" i="81"/>
  <c r="G6669" i="81"/>
  <c r="F6669" i="81"/>
  <c r="E6669" i="81"/>
  <c r="C6669" i="81"/>
  <c r="B6669" i="81"/>
  <c r="A6669" i="81"/>
  <c r="L6668" i="81"/>
  <c r="K6668" i="81"/>
  <c r="J6668" i="81"/>
  <c r="I6668" i="81"/>
  <c r="H6668" i="81"/>
  <c r="G6668" i="81"/>
  <c r="F6668" i="81"/>
  <c r="E6668" i="81"/>
  <c r="C6668" i="81"/>
  <c r="B6668" i="81"/>
  <c r="A6668" i="81"/>
  <c r="L6667" i="81"/>
  <c r="K6667" i="81"/>
  <c r="J6667" i="81"/>
  <c r="I6667" i="81"/>
  <c r="H6667" i="81"/>
  <c r="G6667" i="81"/>
  <c r="F6667" i="81"/>
  <c r="E6667" i="81"/>
  <c r="C6667" i="81"/>
  <c r="B6667" i="81"/>
  <c r="A6667" i="81"/>
  <c r="L6666" i="81"/>
  <c r="K6666" i="81"/>
  <c r="J6666" i="81"/>
  <c r="I6666" i="81"/>
  <c r="H6666" i="81"/>
  <c r="G6666" i="81"/>
  <c r="F6666" i="81"/>
  <c r="E6666" i="81"/>
  <c r="C6666" i="81"/>
  <c r="B6666" i="81"/>
  <c r="A6666" i="81"/>
  <c r="L6665" i="81"/>
  <c r="K6665" i="81"/>
  <c r="J6665" i="81"/>
  <c r="I6665" i="81"/>
  <c r="H6665" i="81"/>
  <c r="G6665" i="81"/>
  <c r="F6665" i="81"/>
  <c r="E6665" i="81"/>
  <c r="C6665" i="81"/>
  <c r="B6665" i="81"/>
  <c r="A6665" i="81"/>
  <c r="L6664" i="81"/>
  <c r="K6664" i="81"/>
  <c r="J6664" i="81"/>
  <c r="I6664" i="81"/>
  <c r="H6664" i="81"/>
  <c r="G6664" i="81"/>
  <c r="F6664" i="81"/>
  <c r="E6664" i="81"/>
  <c r="C6664" i="81"/>
  <c r="B6664" i="81"/>
  <c r="A6664" i="81"/>
  <c r="L6663" i="81"/>
  <c r="K6663" i="81"/>
  <c r="J6663" i="81"/>
  <c r="I6663" i="81"/>
  <c r="H6663" i="81"/>
  <c r="G6663" i="81"/>
  <c r="F6663" i="81"/>
  <c r="E6663" i="81"/>
  <c r="C6663" i="81"/>
  <c r="B6663" i="81"/>
  <c r="A6663" i="81"/>
  <c r="L6662" i="81"/>
  <c r="K6662" i="81"/>
  <c r="J6662" i="81"/>
  <c r="I6662" i="81"/>
  <c r="H6662" i="81"/>
  <c r="G6662" i="81"/>
  <c r="F6662" i="81"/>
  <c r="E6662" i="81"/>
  <c r="C6662" i="81"/>
  <c r="B6662" i="81"/>
  <c r="A6662" i="81"/>
  <c r="L6661" i="81"/>
  <c r="K6661" i="81"/>
  <c r="J6661" i="81"/>
  <c r="I6661" i="81"/>
  <c r="H6661" i="81"/>
  <c r="G6661" i="81"/>
  <c r="F6661" i="81"/>
  <c r="E6661" i="81"/>
  <c r="C6661" i="81"/>
  <c r="B6661" i="81"/>
  <c r="A6661" i="81"/>
  <c r="L6660" i="81"/>
  <c r="K6660" i="81"/>
  <c r="J6660" i="81"/>
  <c r="I6660" i="81"/>
  <c r="H6660" i="81"/>
  <c r="G6660" i="81"/>
  <c r="F6660" i="81"/>
  <c r="E6660" i="81"/>
  <c r="C6660" i="81"/>
  <c r="B6660" i="81"/>
  <c r="A6660" i="81"/>
  <c r="L6659" i="81"/>
  <c r="K6659" i="81"/>
  <c r="J6659" i="81"/>
  <c r="I6659" i="81"/>
  <c r="H6659" i="81"/>
  <c r="G6659" i="81"/>
  <c r="F6659" i="81"/>
  <c r="E6659" i="81"/>
  <c r="C6659" i="81"/>
  <c r="B6659" i="81"/>
  <c r="A6659" i="81"/>
  <c r="L6658" i="81"/>
  <c r="K6658" i="81"/>
  <c r="J6658" i="81"/>
  <c r="I6658" i="81"/>
  <c r="H6658" i="81"/>
  <c r="G6658" i="81"/>
  <c r="F6658" i="81"/>
  <c r="E6658" i="81"/>
  <c r="C6658" i="81"/>
  <c r="B6658" i="81"/>
  <c r="A6658" i="81"/>
  <c r="L6657" i="81"/>
  <c r="K6657" i="81"/>
  <c r="J6657" i="81"/>
  <c r="I6657" i="81"/>
  <c r="H6657" i="81"/>
  <c r="G6657" i="81"/>
  <c r="F6657" i="81"/>
  <c r="E6657" i="81"/>
  <c r="C6657" i="81"/>
  <c r="B6657" i="81"/>
  <c r="A6657" i="81"/>
  <c r="L6656" i="81"/>
  <c r="K6656" i="81"/>
  <c r="J6656" i="81"/>
  <c r="I6656" i="81"/>
  <c r="H6656" i="81"/>
  <c r="G6656" i="81"/>
  <c r="F6656" i="81"/>
  <c r="E6656" i="81"/>
  <c r="C6656" i="81"/>
  <c r="B6656" i="81"/>
  <c r="A6656" i="81"/>
  <c r="L6655" i="81"/>
  <c r="K6655" i="81"/>
  <c r="J6655" i="81"/>
  <c r="I6655" i="81"/>
  <c r="H6655" i="81"/>
  <c r="G6655" i="81"/>
  <c r="F6655" i="81"/>
  <c r="E6655" i="81"/>
  <c r="C6655" i="81"/>
  <c r="B6655" i="81"/>
  <c r="A6655" i="81"/>
  <c r="L6654" i="81"/>
  <c r="K6654" i="81"/>
  <c r="J6654" i="81"/>
  <c r="I6654" i="81"/>
  <c r="H6654" i="81"/>
  <c r="G6654" i="81"/>
  <c r="F6654" i="81"/>
  <c r="E6654" i="81"/>
  <c r="C6654" i="81"/>
  <c r="B6654" i="81"/>
  <c r="A6654" i="81"/>
  <c r="L6653" i="81"/>
  <c r="K6653" i="81"/>
  <c r="J6653" i="81"/>
  <c r="I6653" i="81"/>
  <c r="H6653" i="81"/>
  <c r="G6653" i="81"/>
  <c r="F6653" i="81"/>
  <c r="E6653" i="81"/>
  <c r="C6653" i="81"/>
  <c r="B6653" i="81"/>
  <c r="A6653" i="81"/>
  <c r="L6652" i="81"/>
  <c r="K6652" i="81"/>
  <c r="J6652" i="81"/>
  <c r="I6652" i="81"/>
  <c r="H6652" i="81"/>
  <c r="G6652" i="81"/>
  <c r="F6652" i="81"/>
  <c r="E6652" i="81"/>
  <c r="C6652" i="81"/>
  <c r="B6652" i="81"/>
  <c r="A6652" i="81"/>
  <c r="L6651" i="81"/>
  <c r="K6651" i="81"/>
  <c r="J6651" i="81"/>
  <c r="I6651" i="81"/>
  <c r="H6651" i="81"/>
  <c r="G6651" i="81"/>
  <c r="F6651" i="81"/>
  <c r="E6651" i="81"/>
  <c r="C6651" i="81"/>
  <c r="B6651" i="81"/>
  <c r="A6651" i="81"/>
  <c r="L6650" i="81"/>
  <c r="K6650" i="81"/>
  <c r="J6650" i="81"/>
  <c r="I6650" i="81"/>
  <c r="H6650" i="81"/>
  <c r="G6650" i="81"/>
  <c r="F6650" i="81"/>
  <c r="E6650" i="81"/>
  <c r="C6650" i="81"/>
  <c r="B6650" i="81"/>
  <c r="A6650" i="81"/>
  <c r="L6649" i="81"/>
  <c r="K6649" i="81"/>
  <c r="J6649" i="81"/>
  <c r="I6649" i="81"/>
  <c r="H6649" i="81"/>
  <c r="G6649" i="81"/>
  <c r="F6649" i="81"/>
  <c r="E6649" i="81"/>
  <c r="C6649" i="81"/>
  <c r="B6649" i="81"/>
  <c r="A6649" i="81"/>
  <c r="L6648" i="81"/>
  <c r="K6648" i="81"/>
  <c r="J6648" i="81"/>
  <c r="I6648" i="81"/>
  <c r="H6648" i="81"/>
  <c r="G6648" i="81"/>
  <c r="F6648" i="81"/>
  <c r="E6648" i="81"/>
  <c r="C6648" i="81"/>
  <c r="B6648" i="81"/>
  <c r="A6648" i="81"/>
  <c r="L6647" i="81"/>
  <c r="K6647" i="81"/>
  <c r="J6647" i="81"/>
  <c r="I6647" i="81"/>
  <c r="H6647" i="81"/>
  <c r="G6647" i="81"/>
  <c r="F6647" i="81"/>
  <c r="E6647" i="81"/>
  <c r="C6647" i="81"/>
  <c r="B6647" i="81"/>
  <c r="A6647" i="81"/>
  <c r="L6646" i="81"/>
  <c r="K6646" i="81"/>
  <c r="J6646" i="81"/>
  <c r="I6646" i="81"/>
  <c r="H6646" i="81"/>
  <c r="G6646" i="81"/>
  <c r="F6646" i="81"/>
  <c r="E6646" i="81"/>
  <c r="C6646" i="81"/>
  <c r="B6646" i="81"/>
  <c r="A6646" i="81"/>
  <c r="L6645" i="81"/>
  <c r="K6645" i="81"/>
  <c r="J6645" i="81"/>
  <c r="I6645" i="81"/>
  <c r="H6645" i="81"/>
  <c r="G6645" i="81"/>
  <c r="F6645" i="81"/>
  <c r="E6645" i="81"/>
  <c r="C6645" i="81"/>
  <c r="B6645" i="81"/>
  <c r="A6645" i="81"/>
  <c r="L6644" i="81"/>
  <c r="K6644" i="81"/>
  <c r="J6644" i="81"/>
  <c r="I6644" i="81"/>
  <c r="H6644" i="81"/>
  <c r="G6644" i="81"/>
  <c r="F6644" i="81"/>
  <c r="E6644" i="81"/>
  <c r="C6644" i="81"/>
  <c r="B6644" i="81"/>
  <c r="A6644" i="81"/>
  <c r="L6643" i="81"/>
  <c r="K6643" i="81"/>
  <c r="J6643" i="81"/>
  <c r="I6643" i="81"/>
  <c r="H6643" i="81"/>
  <c r="G6643" i="81"/>
  <c r="F6643" i="81"/>
  <c r="E6643" i="81"/>
  <c r="C6643" i="81"/>
  <c r="B6643" i="81"/>
  <c r="A6643" i="81"/>
  <c r="L6642" i="81"/>
  <c r="K6642" i="81"/>
  <c r="J6642" i="81"/>
  <c r="I6642" i="81"/>
  <c r="H6642" i="81"/>
  <c r="G6642" i="81"/>
  <c r="F6642" i="81"/>
  <c r="E6642" i="81"/>
  <c r="C6642" i="81"/>
  <c r="B6642" i="81"/>
  <c r="A6642" i="81"/>
  <c r="L6641" i="81"/>
  <c r="K6641" i="81"/>
  <c r="J6641" i="81"/>
  <c r="I6641" i="81"/>
  <c r="H6641" i="81"/>
  <c r="G6641" i="81"/>
  <c r="F6641" i="81"/>
  <c r="E6641" i="81"/>
  <c r="C6641" i="81"/>
  <c r="B6641" i="81"/>
  <c r="A6641" i="81"/>
  <c r="L6640" i="81"/>
  <c r="K6640" i="81"/>
  <c r="J6640" i="81"/>
  <c r="I6640" i="81"/>
  <c r="H6640" i="81"/>
  <c r="G6640" i="81"/>
  <c r="F6640" i="81"/>
  <c r="E6640" i="81"/>
  <c r="C6640" i="81"/>
  <c r="B6640" i="81"/>
  <c r="A6640" i="81"/>
  <c r="L6639" i="81"/>
  <c r="K6639" i="81"/>
  <c r="J6639" i="81"/>
  <c r="I6639" i="81"/>
  <c r="H6639" i="81"/>
  <c r="G6639" i="81"/>
  <c r="F6639" i="81"/>
  <c r="E6639" i="81"/>
  <c r="C6639" i="81"/>
  <c r="B6639" i="81"/>
  <c r="A6639" i="81"/>
  <c r="L6638" i="81"/>
  <c r="K6638" i="81"/>
  <c r="J6638" i="81"/>
  <c r="I6638" i="81"/>
  <c r="H6638" i="81"/>
  <c r="G6638" i="81"/>
  <c r="F6638" i="81"/>
  <c r="E6638" i="81"/>
  <c r="C6638" i="81"/>
  <c r="B6638" i="81"/>
  <c r="A6638" i="81"/>
  <c r="L6637" i="81"/>
  <c r="K6637" i="81"/>
  <c r="J6637" i="81"/>
  <c r="I6637" i="81"/>
  <c r="H6637" i="81"/>
  <c r="G6637" i="81"/>
  <c r="F6637" i="81"/>
  <c r="E6637" i="81"/>
  <c r="C6637" i="81"/>
  <c r="B6637" i="81"/>
  <c r="A6637" i="81"/>
  <c r="L6636" i="81"/>
  <c r="K6636" i="81"/>
  <c r="J6636" i="81"/>
  <c r="I6636" i="81"/>
  <c r="H6636" i="81"/>
  <c r="G6636" i="81"/>
  <c r="F6636" i="81"/>
  <c r="E6636" i="81"/>
  <c r="C6636" i="81"/>
  <c r="B6636" i="81"/>
  <c r="A6636" i="81"/>
  <c r="L6635" i="81"/>
  <c r="K6635" i="81"/>
  <c r="J6635" i="81"/>
  <c r="I6635" i="81"/>
  <c r="H6635" i="81"/>
  <c r="G6635" i="81"/>
  <c r="F6635" i="81"/>
  <c r="E6635" i="81"/>
  <c r="C6635" i="81"/>
  <c r="B6635" i="81"/>
  <c r="A6635" i="81"/>
  <c r="L6634" i="81"/>
  <c r="K6634" i="81"/>
  <c r="J6634" i="81"/>
  <c r="I6634" i="81"/>
  <c r="H6634" i="81"/>
  <c r="G6634" i="81"/>
  <c r="F6634" i="81"/>
  <c r="E6634" i="81"/>
  <c r="C6634" i="81"/>
  <c r="B6634" i="81"/>
  <c r="A6634" i="81"/>
  <c r="L6633" i="81"/>
  <c r="K6633" i="81"/>
  <c r="J6633" i="81"/>
  <c r="I6633" i="81"/>
  <c r="H6633" i="81"/>
  <c r="G6633" i="81"/>
  <c r="F6633" i="81"/>
  <c r="E6633" i="81"/>
  <c r="C6633" i="81"/>
  <c r="B6633" i="81"/>
  <c r="A6633" i="81"/>
  <c r="L6632" i="81"/>
  <c r="K6632" i="81"/>
  <c r="J6632" i="81"/>
  <c r="I6632" i="81"/>
  <c r="H6632" i="81"/>
  <c r="G6632" i="81"/>
  <c r="F6632" i="81"/>
  <c r="E6632" i="81"/>
  <c r="C6632" i="81"/>
  <c r="B6632" i="81"/>
  <c r="A6632" i="81"/>
  <c r="L6631" i="81"/>
  <c r="K6631" i="81"/>
  <c r="J6631" i="81"/>
  <c r="I6631" i="81"/>
  <c r="H6631" i="81"/>
  <c r="G6631" i="81"/>
  <c r="F6631" i="81"/>
  <c r="E6631" i="81"/>
  <c r="C6631" i="81"/>
  <c r="B6631" i="81"/>
  <c r="A6631" i="81"/>
  <c r="L6630" i="81"/>
  <c r="K6630" i="81"/>
  <c r="J6630" i="81"/>
  <c r="I6630" i="81"/>
  <c r="H6630" i="81"/>
  <c r="G6630" i="81"/>
  <c r="F6630" i="81"/>
  <c r="E6630" i="81"/>
  <c r="C6630" i="81"/>
  <c r="B6630" i="81"/>
  <c r="A6630" i="81"/>
  <c r="L6629" i="81"/>
  <c r="K6629" i="81"/>
  <c r="J6629" i="81"/>
  <c r="I6629" i="81"/>
  <c r="H6629" i="81"/>
  <c r="G6629" i="81"/>
  <c r="F6629" i="81"/>
  <c r="E6629" i="81"/>
  <c r="C6629" i="81"/>
  <c r="B6629" i="81"/>
  <c r="A6629" i="81"/>
  <c r="L6628" i="81"/>
  <c r="K6628" i="81"/>
  <c r="J6628" i="81"/>
  <c r="I6628" i="81"/>
  <c r="H6628" i="81"/>
  <c r="G6628" i="81"/>
  <c r="F6628" i="81"/>
  <c r="E6628" i="81"/>
  <c r="C6628" i="81"/>
  <c r="B6628" i="81"/>
  <c r="A6628" i="81"/>
  <c r="L6627" i="81"/>
  <c r="K6627" i="81"/>
  <c r="J6627" i="81"/>
  <c r="I6627" i="81"/>
  <c r="H6627" i="81"/>
  <c r="G6627" i="81"/>
  <c r="F6627" i="81"/>
  <c r="E6627" i="81"/>
  <c r="C6627" i="81"/>
  <c r="B6627" i="81"/>
  <c r="A6627" i="81"/>
  <c r="L6626" i="81"/>
  <c r="K6626" i="81"/>
  <c r="J6626" i="81"/>
  <c r="I6626" i="81"/>
  <c r="H6626" i="81"/>
  <c r="G6626" i="81"/>
  <c r="F6626" i="81"/>
  <c r="E6626" i="81"/>
  <c r="C6626" i="81"/>
  <c r="B6626" i="81"/>
  <c r="A6626" i="81"/>
  <c r="L6625" i="81"/>
  <c r="K6625" i="81"/>
  <c r="J6625" i="81"/>
  <c r="I6625" i="81"/>
  <c r="H6625" i="81"/>
  <c r="G6625" i="81"/>
  <c r="F6625" i="81"/>
  <c r="E6625" i="81"/>
  <c r="C6625" i="81"/>
  <c r="B6625" i="81"/>
  <c r="A6625" i="81"/>
  <c r="L6624" i="81"/>
  <c r="K6624" i="81"/>
  <c r="J6624" i="81"/>
  <c r="I6624" i="81"/>
  <c r="H6624" i="81"/>
  <c r="G6624" i="81"/>
  <c r="F6624" i="81"/>
  <c r="E6624" i="81"/>
  <c r="C6624" i="81"/>
  <c r="B6624" i="81"/>
  <c r="A6624" i="81"/>
  <c r="L6623" i="81"/>
  <c r="K6623" i="81"/>
  <c r="J6623" i="81"/>
  <c r="I6623" i="81"/>
  <c r="H6623" i="81"/>
  <c r="G6623" i="81"/>
  <c r="F6623" i="81"/>
  <c r="E6623" i="81"/>
  <c r="C6623" i="81"/>
  <c r="B6623" i="81"/>
  <c r="A6623" i="81"/>
  <c r="L6622" i="81"/>
  <c r="K6622" i="81"/>
  <c r="J6622" i="81"/>
  <c r="I6622" i="81"/>
  <c r="H6622" i="81"/>
  <c r="G6622" i="81"/>
  <c r="F6622" i="81"/>
  <c r="E6622" i="81"/>
  <c r="C6622" i="81"/>
  <c r="B6622" i="81"/>
  <c r="A6622" i="81"/>
  <c r="L6621" i="81"/>
  <c r="K6621" i="81"/>
  <c r="J6621" i="81"/>
  <c r="I6621" i="81"/>
  <c r="H6621" i="81"/>
  <c r="G6621" i="81"/>
  <c r="F6621" i="81"/>
  <c r="E6621" i="81"/>
  <c r="C6621" i="81"/>
  <c r="B6621" i="81"/>
  <c r="A6621" i="81"/>
  <c r="L6620" i="81"/>
  <c r="K6620" i="81"/>
  <c r="J6620" i="81"/>
  <c r="I6620" i="81"/>
  <c r="H6620" i="81"/>
  <c r="G6620" i="81"/>
  <c r="F6620" i="81"/>
  <c r="E6620" i="81"/>
  <c r="C6620" i="81"/>
  <c r="B6620" i="81"/>
  <c r="A6620" i="81"/>
  <c r="L6619" i="81"/>
  <c r="K6619" i="81"/>
  <c r="J6619" i="81"/>
  <c r="I6619" i="81"/>
  <c r="H6619" i="81"/>
  <c r="G6619" i="81"/>
  <c r="F6619" i="81"/>
  <c r="E6619" i="81"/>
  <c r="C6619" i="81"/>
  <c r="B6619" i="81"/>
  <c r="A6619" i="81"/>
  <c r="L6618" i="81"/>
  <c r="K6618" i="81"/>
  <c r="J6618" i="81"/>
  <c r="I6618" i="81"/>
  <c r="H6618" i="81"/>
  <c r="G6618" i="81"/>
  <c r="F6618" i="81"/>
  <c r="E6618" i="81"/>
  <c r="C6618" i="81"/>
  <c r="B6618" i="81"/>
  <c r="A6618" i="81"/>
  <c r="L6617" i="81"/>
  <c r="K6617" i="81"/>
  <c r="J6617" i="81"/>
  <c r="I6617" i="81"/>
  <c r="H6617" i="81"/>
  <c r="G6617" i="81"/>
  <c r="F6617" i="81"/>
  <c r="E6617" i="81"/>
  <c r="C6617" i="81"/>
  <c r="B6617" i="81"/>
  <c r="A6617" i="81"/>
  <c r="L6616" i="81"/>
  <c r="K6616" i="81"/>
  <c r="J6616" i="81"/>
  <c r="I6616" i="81"/>
  <c r="H6616" i="81"/>
  <c r="G6616" i="81"/>
  <c r="F6616" i="81"/>
  <c r="E6616" i="81"/>
  <c r="C6616" i="81"/>
  <c r="B6616" i="81"/>
  <c r="A6616" i="81"/>
  <c r="L6615" i="81"/>
  <c r="K6615" i="81"/>
  <c r="J6615" i="81"/>
  <c r="I6615" i="81"/>
  <c r="H6615" i="81"/>
  <c r="G6615" i="81"/>
  <c r="F6615" i="81"/>
  <c r="E6615" i="81"/>
  <c r="C6615" i="81"/>
  <c r="B6615" i="81"/>
  <c r="A6615" i="81"/>
  <c r="L6614" i="81"/>
  <c r="K6614" i="81"/>
  <c r="J6614" i="81"/>
  <c r="I6614" i="81"/>
  <c r="H6614" i="81"/>
  <c r="G6614" i="81"/>
  <c r="F6614" i="81"/>
  <c r="E6614" i="81"/>
  <c r="C6614" i="81"/>
  <c r="B6614" i="81"/>
  <c r="A6614" i="81"/>
  <c r="L6613" i="81"/>
  <c r="K6613" i="81"/>
  <c r="J6613" i="81"/>
  <c r="I6613" i="81"/>
  <c r="H6613" i="81"/>
  <c r="G6613" i="81"/>
  <c r="F6613" i="81"/>
  <c r="E6613" i="81"/>
  <c r="C6613" i="81"/>
  <c r="B6613" i="81"/>
  <c r="A6613" i="81"/>
  <c r="L6612" i="81"/>
  <c r="K6612" i="81"/>
  <c r="J6612" i="81"/>
  <c r="I6612" i="81"/>
  <c r="H6612" i="81"/>
  <c r="G6612" i="81"/>
  <c r="F6612" i="81"/>
  <c r="E6612" i="81"/>
  <c r="C6612" i="81"/>
  <c r="B6612" i="81"/>
  <c r="A6612" i="81"/>
  <c r="L6611" i="81"/>
  <c r="K6611" i="81"/>
  <c r="J6611" i="81"/>
  <c r="I6611" i="81"/>
  <c r="H6611" i="81"/>
  <c r="G6611" i="81"/>
  <c r="F6611" i="81"/>
  <c r="E6611" i="81"/>
  <c r="C6611" i="81"/>
  <c r="B6611" i="81"/>
  <c r="A6611" i="81"/>
  <c r="L6610" i="81"/>
  <c r="K6610" i="81"/>
  <c r="J6610" i="81"/>
  <c r="I6610" i="81"/>
  <c r="H6610" i="81"/>
  <c r="G6610" i="81"/>
  <c r="F6610" i="81"/>
  <c r="E6610" i="81"/>
  <c r="C6610" i="81"/>
  <c r="B6610" i="81"/>
  <c r="A6610" i="81"/>
  <c r="L6609" i="81"/>
  <c r="K6609" i="81"/>
  <c r="J6609" i="81"/>
  <c r="I6609" i="81"/>
  <c r="H6609" i="81"/>
  <c r="G6609" i="81"/>
  <c r="F6609" i="81"/>
  <c r="E6609" i="81"/>
  <c r="C6609" i="81"/>
  <c r="B6609" i="81"/>
  <c r="A6609" i="81"/>
  <c r="L6608" i="81"/>
  <c r="K6608" i="81"/>
  <c r="J6608" i="81"/>
  <c r="I6608" i="81"/>
  <c r="H6608" i="81"/>
  <c r="G6608" i="81"/>
  <c r="F6608" i="81"/>
  <c r="E6608" i="81"/>
  <c r="C6608" i="81"/>
  <c r="B6608" i="81"/>
  <c r="A6608" i="81"/>
  <c r="L6607" i="81"/>
  <c r="K6607" i="81"/>
  <c r="J6607" i="81"/>
  <c r="I6607" i="81"/>
  <c r="H6607" i="81"/>
  <c r="G6607" i="81"/>
  <c r="F6607" i="81"/>
  <c r="E6607" i="81"/>
  <c r="C6607" i="81"/>
  <c r="B6607" i="81"/>
  <c r="A6607" i="81"/>
  <c r="L6606" i="81"/>
  <c r="K6606" i="81"/>
  <c r="J6606" i="81"/>
  <c r="I6606" i="81"/>
  <c r="H6606" i="81"/>
  <c r="G6606" i="81"/>
  <c r="F6606" i="81"/>
  <c r="E6606" i="81"/>
  <c r="C6606" i="81"/>
  <c r="B6606" i="81"/>
  <c r="A6606" i="81"/>
  <c r="L6605" i="81"/>
  <c r="K6605" i="81"/>
  <c r="J6605" i="81"/>
  <c r="I6605" i="81"/>
  <c r="H6605" i="81"/>
  <c r="G6605" i="81"/>
  <c r="F6605" i="81"/>
  <c r="E6605" i="81"/>
  <c r="C6605" i="81"/>
  <c r="B6605" i="81"/>
  <c r="A6605" i="81"/>
  <c r="L6604" i="81"/>
  <c r="K6604" i="81"/>
  <c r="J6604" i="81"/>
  <c r="I6604" i="81"/>
  <c r="H6604" i="81"/>
  <c r="G6604" i="81"/>
  <c r="F6604" i="81"/>
  <c r="E6604" i="81"/>
  <c r="C6604" i="81"/>
  <c r="B6604" i="81"/>
  <c r="A6604" i="81"/>
  <c r="L6603" i="81"/>
  <c r="K6603" i="81"/>
  <c r="J6603" i="81"/>
  <c r="I6603" i="81"/>
  <c r="H6603" i="81"/>
  <c r="G6603" i="81"/>
  <c r="F6603" i="81"/>
  <c r="E6603" i="81"/>
  <c r="C6603" i="81"/>
  <c r="B6603" i="81"/>
  <c r="A6603" i="81"/>
  <c r="L6602" i="81"/>
  <c r="K6602" i="81"/>
  <c r="J6602" i="81"/>
  <c r="I6602" i="81"/>
  <c r="H6602" i="81"/>
  <c r="G6602" i="81"/>
  <c r="F6602" i="81"/>
  <c r="E6602" i="81"/>
  <c r="C6602" i="81"/>
  <c r="B6602" i="81"/>
  <c r="A6602" i="81"/>
  <c r="L6601" i="81"/>
  <c r="K6601" i="81"/>
  <c r="J6601" i="81"/>
  <c r="I6601" i="81"/>
  <c r="H6601" i="81"/>
  <c r="G6601" i="81"/>
  <c r="F6601" i="81"/>
  <c r="E6601" i="81"/>
  <c r="C6601" i="81"/>
  <c r="B6601" i="81"/>
  <c r="A6601" i="81"/>
  <c r="L6600" i="81"/>
  <c r="K6600" i="81"/>
  <c r="J6600" i="81"/>
  <c r="I6600" i="81"/>
  <c r="H6600" i="81"/>
  <c r="G6600" i="81"/>
  <c r="F6600" i="81"/>
  <c r="E6600" i="81"/>
  <c r="C6600" i="81"/>
  <c r="B6600" i="81"/>
  <c r="A6600" i="81"/>
  <c r="L6599" i="81"/>
  <c r="K6599" i="81"/>
  <c r="J6599" i="81"/>
  <c r="I6599" i="81"/>
  <c r="H6599" i="81"/>
  <c r="G6599" i="81"/>
  <c r="F6599" i="81"/>
  <c r="E6599" i="81"/>
  <c r="C6599" i="81"/>
  <c r="B6599" i="81"/>
  <c r="A6599" i="81"/>
  <c r="L6598" i="81"/>
  <c r="K6598" i="81"/>
  <c r="J6598" i="81"/>
  <c r="I6598" i="81"/>
  <c r="H6598" i="81"/>
  <c r="G6598" i="81"/>
  <c r="F6598" i="81"/>
  <c r="E6598" i="81"/>
  <c r="C6598" i="81"/>
  <c r="B6598" i="81"/>
  <c r="A6598" i="81"/>
  <c r="L6597" i="81"/>
  <c r="K6597" i="81"/>
  <c r="J6597" i="81"/>
  <c r="I6597" i="81"/>
  <c r="H6597" i="81"/>
  <c r="G6597" i="81"/>
  <c r="F6597" i="81"/>
  <c r="E6597" i="81"/>
  <c r="C6597" i="81"/>
  <c r="B6597" i="81"/>
  <c r="A6597" i="81"/>
  <c r="L6596" i="81"/>
  <c r="K6596" i="81"/>
  <c r="J6596" i="81"/>
  <c r="I6596" i="81"/>
  <c r="H6596" i="81"/>
  <c r="G6596" i="81"/>
  <c r="F6596" i="81"/>
  <c r="E6596" i="81"/>
  <c r="C6596" i="81"/>
  <c r="B6596" i="81"/>
  <c r="A6596" i="81"/>
  <c r="L6595" i="81"/>
  <c r="K6595" i="81"/>
  <c r="J6595" i="81"/>
  <c r="I6595" i="81"/>
  <c r="H6595" i="81"/>
  <c r="G6595" i="81"/>
  <c r="F6595" i="81"/>
  <c r="E6595" i="81"/>
  <c r="C6595" i="81"/>
  <c r="B6595" i="81"/>
  <c r="A6595" i="81"/>
  <c r="L6594" i="81"/>
  <c r="K6594" i="81"/>
  <c r="J6594" i="81"/>
  <c r="I6594" i="81"/>
  <c r="H6594" i="81"/>
  <c r="G6594" i="81"/>
  <c r="F6594" i="81"/>
  <c r="E6594" i="81"/>
  <c r="C6594" i="81"/>
  <c r="B6594" i="81"/>
  <c r="A6594" i="81"/>
  <c r="L6593" i="81"/>
  <c r="K6593" i="81"/>
  <c r="J6593" i="81"/>
  <c r="I6593" i="81"/>
  <c r="H6593" i="81"/>
  <c r="G6593" i="81"/>
  <c r="F6593" i="81"/>
  <c r="E6593" i="81"/>
  <c r="C6593" i="81"/>
  <c r="B6593" i="81"/>
  <c r="A6593" i="81"/>
  <c r="L6592" i="81"/>
  <c r="K6592" i="81"/>
  <c r="J6592" i="81"/>
  <c r="I6592" i="81"/>
  <c r="H6592" i="81"/>
  <c r="G6592" i="81"/>
  <c r="F6592" i="81"/>
  <c r="E6592" i="81"/>
  <c r="C6592" i="81"/>
  <c r="B6592" i="81"/>
  <c r="A6592" i="81"/>
  <c r="L6591" i="81"/>
  <c r="K6591" i="81"/>
  <c r="J6591" i="81"/>
  <c r="I6591" i="81"/>
  <c r="H6591" i="81"/>
  <c r="G6591" i="81"/>
  <c r="F6591" i="81"/>
  <c r="E6591" i="81"/>
  <c r="C6591" i="81"/>
  <c r="B6591" i="81"/>
  <c r="A6591" i="81"/>
  <c r="L6590" i="81"/>
  <c r="K6590" i="81"/>
  <c r="J6590" i="81"/>
  <c r="I6590" i="81"/>
  <c r="H6590" i="81"/>
  <c r="G6590" i="81"/>
  <c r="F6590" i="81"/>
  <c r="E6590" i="81"/>
  <c r="C6590" i="81"/>
  <c r="B6590" i="81"/>
  <c r="A6590" i="81"/>
  <c r="L6589" i="81"/>
  <c r="K6589" i="81"/>
  <c r="J6589" i="81"/>
  <c r="I6589" i="81"/>
  <c r="H6589" i="81"/>
  <c r="G6589" i="81"/>
  <c r="F6589" i="81"/>
  <c r="E6589" i="81"/>
  <c r="C6589" i="81"/>
  <c r="B6589" i="81"/>
  <c r="A6589" i="81"/>
  <c r="L6588" i="81"/>
  <c r="K6588" i="81"/>
  <c r="J6588" i="81"/>
  <c r="I6588" i="81"/>
  <c r="H6588" i="81"/>
  <c r="G6588" i="81"/>
  <c r="F6588" i="81"/>
  <c r="E6588" i="81"/>
  <c r="C6588" i="81"/>
  <c r="B6588" i="81"/>
  <c r="A6588" i="81"/>
  <c r="L6587" i="81"/>
  <c r="K6587" i="81"/>
  <c r="J6587" i="81"/>
  <c r="I6587" i="81"/>
  <c r="H6587" i="81"/>
  <c r="G6587" i="81"/>
  <c r="F6587" i="81"/>
  <c r="E6587" i="81"/>
  <c r="C6587" i="81"/>
  <c r="B6587" i="81"/>
  <c r="A6587" i="81"/>
  <c r="L6586" i="81"/>
  <c r="K6586" i="81"/>
  <c r="J6586" i="81"/>
  <c r="I6586" i="81"/>
  <c r="H6586" i="81"/>
  <c r="G6586" i="81"/>
  <c r="F6586" i="81"/>
  <c r="E6586" i="81"/>
  <c r="C6586" i="81"/>
  <c r="B6586" i="81"/>
  <c r="A6586" i="81"/>
  <c r="L6585" i="81"/>
  <c r="K6585" i="81"/>
  <c r="J6585" i="81"/>
  <c r="I6585" i="81"/>
  <c r="H6585" i="81"/>
  <c r="G6585" i="81"/>
  <c r="F6585" i="81"/>
  <c r="E6585" i="81"/>
  <c r="C6585" i="81"/>
  <c r="B6585" i="81"/>
  <c r="A6585" i="81"/>
  <c r="L6584" i="81"/>
  <c r="K6584" i="81"/>
  <c r="J6584" i="81"/>
  <c r="I6584" i="81"/>
  <c r="H6584" i="81"/>
  <c r="G6584" i="81"/>
  <c r="F6584" i="81"/>
  <c r="E6584" i="81"/>
  <c r="C6584" i="81"/>
  <c r="B6584" i="81"/>
  <c r="A6584" i="81"/>
  <c r="L6583" i="81"/>
  <c r="K6583" i="81"/>
  <c r="J6583" i="81"/>
  <c r="I6583" i="81"/>
  <c r="H6583" i="81"/>
  <c r="G6583" i="81"/>
  <c r="F6583" i="81"/>
  <c r="E6583" i="81"/>
  <c r="C6583" i="81"/>
  <c r="B6583" i="81"/>
  <c r="A6583" i="81"/>
  <c r="L6582" i="81"/>
  <c r="K6582" i="81"/>
  <c r="J6582" i="81"/>
  <c r="I6582" i="81"/>
  <c r="H6582" i="81"/>
  <c r="G6582" i="81"/>
  <c r="F6582" i="81"/>
  <c r="E6582" i="81"/>
  <c r="C6582" i="81"/>
  <c r="B6582" i="81"/>
  <c r="A6582" i="81"/>
  <c r="L6581" i="81"/>
  <c r="K6581" i="81"/>
  <c r="J6581" i="81"/>
  <c r="I6581" i="81"/>
  <c r="H6581" i="81"/>
  <c r="G6581" i="81"/>
  <c r="F6581" i="81"/>
  <c r="E6581" i="81"/>
  <c r="C6581" i="81"/>
  <c r="B6581" i="81"/>
  <c r="A6581" i="81"/>
  <c r="L6580" i="81"/>
  <c r="K6580" i="81"/>
  <c r="J6580" i="81"/>
  <c r="I6580" i="81"/>
  <c r="H6580" i="81"/>
  <c r="G6580" i="81"/>
  <c r="F6580" i="81"/>
  <c r="E6580" i="81"/>
  <c r="C6580" i="81"/>
  <c r="B6580" i="81"/>
  <c r="A6580" i="81"/>
  <c r="L6579" i="81"/>
  <c r="K6579" i="81"/>
  <c r="J6579" i="81"/>
  <c r="I6579" i="81"/>
  <c r="H6579" i="81"/>
  <c r="G6579" i="81"/>
  <c r="F6579" i="81"/>
  <c r="E6579" i="81"/>
  <c r="C6579" i="81"/>
  <c r="B6579" i="81"/>
  <c r="A6579" i="81"/>
  <c r="L6578" i="81"/>
  <c r="K6578" i="81"/>
  <c r="J6578" i="81"/>
  <c r="I6578" i="81"/>
  <c r="H6578" i="81"/>
  <c r="G6578" i="81"/>
  <c r="F6578" i="81"/>
  <c r="E6578" i="81"/>
  <c r="C6578" i="81"/>
  <c r="B6578" i="81"/>
  <c r="A6578" i="81"/>
  <c r="L6577" i="81"/>
  <c r="K6577" i="81"/>
  <c r="J6577" i="81"/>
  <c r="I6577" i="81"/>
  <c r="H6577" i="81"/>
  <c r="G6577" i="81"/>
  <c r="F6577" i="81"/>
  <c r="E6577" i="81"/>
  <c r="C6577" i="81"/>
  <c r="B6577" i="81"/>
  <c r="A6577" i="81"/>
  <c r="L6576" i="81"/>
  <c r="K6576" i="81"/>
  <c r="J6576" i="81"/>
  <c r="I6576" i="81"/>
  <c r="H6576" i="81"/>
  <c r="G6576" i="81"/>
  <c r="F6576" i="81"/>
  <c r="E6576" i="81"/>
  <c r="C6576" i="81"/>
  <c r="B6576" i="81"/>
  <c r="A6576" i="81"/>
  <c r="L6575" i="81"/>
  <c r="K6575" i="81"/>
  <c r="J6575" i="81"/>
  <c r="I6575" i="81"/>
  <c r="H6575" i="81"/>
  <c r="G6575" i="81"/>
  <c r="F6575" i="81"/>
  <c r="E6575" i="81"/>
  <c r="C6575" i="81"/>
  <c r="B6575" i="81"/>
  <c r="A6575" i="81"/>
  <c r="L6574" i="81"/>
  <c r="K6574" i="81"/>
  <c r="J6574" i="81"/>
  <c r="I6574" i="81"/>
  <c r="H6574" i="81"/>
  <c r="G6574" i="81"/>
  <c r="F6574" i="81"/>
  <c r="E6574" i="81"/>
  <c r="C6574" i="81"/>
  <c r="B6574" i="81"/>
  <c r="A6574" i="81"/>
  <c r="L6573" i="81"/>
  <c r="K6573" i="81"/>
  <c r="J6573" i="81"/>
  <c r="I6573" i="81"/>
  <c r="H6573" i="81"/>
  <c r="G6573" i="81"/>
  <c r="F6573" i="81"/>
  <c r="E6573" i="81"/>
  <c r="C6573" i="81"/>
  <c r="B6573" i="81"/>
  <c r="A6573" i="81"/>
  <c r="L6572" i="81"/>
  <c r="K6572" i="81"/>
  <c r="J6572" i="81"/>
  <c r="I6572" i="81"/>
  <c r="H6572" i="81"/>
  <c r="G6572" i="81"/>
  <c r="F6572" i="81"/>
  <c r="E6572" i="81"/>
  <c r="C6572" i="81"/>
  <c r="B6572" i="81"/>
  <c r="A6572" i="81"/>
  <c r="L6571" i="81"/>
  <c r="K6571" i="81"/>
  <c r="J6571" i="81"/>
  <c r="I6571" i="81"/>
  <c r="H6571" i="81"/>
  <c r="G6571" i="81"/>
  <c r="F6571" i="81"/>
  <c r="E6571" i="81"/>
  <c r="C6571" i="81"/>
  <c r="B6571" i="81"/>
  <c r="A6571" i="81"/>
  <c r="L6570" i="81"/>
  <c r="K6570" i="81"/>
  <c r="J6570" i="81"/>
  <c r="I6570" i="81"/>
  <c r="H6570" i="81"/>
  <c r="G6570" i="81"/>
  <c r="F6570" i="81"/>
  <c r="E6570" i="81"/>
  <c r="C6570" i="81"/>
  <c r="B6570" i="81"/>
  <c r="A6570" i="81"/>
  <c r="L6569" i="81"/>
  <c r="K6569" i="81"/>
  <c r="J6569" i="81"/>
  <c r="I6569" i="81"/>
  <c r="H6569" i="81"/>
  <c r="G6569" i="81"/>
  <c r="F6569" i="81"/>
  <c r="E6569" i="81"/>
  <c r="C6569" i="81"/>
  <c r="B6569" i="81"/>
  <c r="A6569" i="81"/>
  <c r="L6568" i="81"/>
  <c r="K6568" i="81"/>
  <c r="J6568" i="81"/>
  <c r="I6568" i="81"/>
  <c r="H6568" i="81"/>
  <c r="G6568" i="81"/>
  <c r="F6568" i="81"/>
  <c r="E6568" i="81"/>
  <c r="C6568" i="81"/>
  <c r="B6568" i="81"/>
  <c r="A6568" i="81"/>
  <c r="L6567" i="81"/>
  <c r="K6567" i="81"/>
  <c r="J6567" i="81"/>
  <c r="I6567" i="81"/>
  <c r="H6567" i="81"/>
  <c r="G6567" i="81"/>
  <c r="F6567" i="81"/>
  <c r="E6567" i="81"/>
  <c r="C6567" i="81"/>
  <c r="B6567" i="81"/>
  <c r="A6567" i="81"/>
  <c r="L6566" i="81"/>
  <c r="K6566" i="81"/>
  <c r="J6566" i="81"/>
  <c r="I6566" i="81"/>
  <c r="H6566" i="81"/>
  <c r="G6566" i="81"/>
  <c r="F6566" i="81"/>
  <c r="E6566" i="81"/>
  <c r="C6566" i="81"/>
  <c r="B6566" i="81"/>
  <c r="A6566" i="81"/>
  <c r="L6565" i="81"/>
  <c r="K6565" i="81"/>
  <c r="J6565" i="81"/>
  <c r="I6565" i="81"/>
  <c r="H6565" i="81"/>
  <c r="G6565" i="81"/>
  <c r="F6565" i="81"/>
  <c r="E6565" i="81"/>
  <c r="C6565" i="81"/>
  <c r="B6565" i="81"/>
  <c r="A6565" i="81"/>
  <c r="L6564" i="81"/>
  <c r="K6564" i="81"/>
  <c r="J6564" i="81"/>
  <c r="I6564" i="81"/>
  <c r="H6564" i="81"/>
  <c r="G6564" i="81"/>
  <c r="F6564" i="81"/>
  <c r="E6564" i="81"/>
  <c r="C6564" i="81"/>
  <c r="B6564" i="81"/>
  <c r="A6564" i="81"/>
  <c r="L6563" i="81"/>
  <c r="K6563" i="81"/>
  <c r="J6563" i="81"/>
  <c r="I6563" i="81"/>
  <c r="H6563" i="81"/>
  <c r="G6563" i="81"/>
  <c r="F6563" i="81"/>
  <c r="E6563" i="81"/>
  <c r="C6563" i="81"/>
  <c r="B6563" i="81"/>
  <c r="A6563" i="81"/>
  <c r="L6562" i="81"/>
  <c r="K6562" i="81"/>
  <c r="J6562" i="81"/>
  <c r="I6562" i="81"/>
  <c r="H6562" i="81"/>
  <c r="G6562" i="81"/>
  <c r="F6562" i="81"/>
  <c r="E6562" i="81"/>
  <c r="C6562" i="81"/>
  <c r="B6562" i="81"/>
  <c r="A6562" i="81"/>
  <c r="L6561" i="81"/>
  <c r="K6561" i="81"/>
  <c r="J6561" i="81"/>
  <c r="I6561" i="81"/>
  <c r="H6561" i="81"/>
  <c r="G6561" i="81"/>
  <c r="F6561" i="81"/>
  <c r="E6561" i="81"/>
  <c r="C6561" i="81"/>
  <c r="B6561" i="81"/>
  <c r="A6561" i="81"/>
  <c r="L6560" i="81"/>
  <c r="K6560" i="81"/>
  <c r="J6560" i="81"/>
  <c r="I6560" i="81"/>
  <c r="H6560" i="81"/>
  <c r="G6560" i="81"/>
  <c r="F6560" i="81"/>
  <c r="E6560" i="81"/>
  <c r="C6560" i="81"/>
  <c r="B6560" i="81"/>
  <c r="A6560" i="81"/>
  <c r="L6559" i="81"/>
  <c r="K6559" i="81"/>
  <c r="J6559" i="81"/>
  <c r="I6559" i="81"/>
  <c r="H6559" i="81"/>
  <c r="G6559" i="81"/>
  <c r="F6559" i="81"/>
  <c r="E6559" i="81"/>
  <c r="C6559" i="81"/>
  <c r="B6559" i="81"/>
  <c r="A6559" i="81"/>
  <c r="L6558" i="81"/>
  <c r="K6558" i="81"/>
  <c r="J6558" i="81"/>
  <c r="I6558" i="81"/>
  <c r="H6558" i="81"/>
  <c r="G6558" i="81"/>
  <c r="F6558" i="81"/>
  <c r="E6558" i="81"/>
  <c r="C6558" i="81"/>
  <c r="B6558" i="81"/>
  <c r="A6558" i="81"/>
  <c r="L6557" i="81"/>
  <c r="K6557" i="81"/>
  <c r="J6557" i="81"/>
  <c r="I6557" i="81"/>
  <c r="H6557" i="81"/>
  <c r="G6557" i="81"/>
  <c r="F6557" i="81"/>
  <c r="E6557" i="81"/>
  <c r="C6557" i="81"/>
  <c r="B6557" i="81"/>
  <c r="A6557" i="81"/>
  <c r="L6556" i="81"/>
  <c r="K6556" i="81"/>
  <c r="J6556" i="81"/>
  <c r="I6556" i="81"/>
  <c r="H6556" i="81"/>
  <c r="G6556" i="81"/>
  <c r="F6556" i="81"/>
  <c r="E6556" i="81"/>
  <c r="C6556" i="81"/>
  <c r="B6556" i="81"/>
  <c r="A6556" i="81"/>
  <c r="L6555" i="81"/>
  <c r="K6555" i="81"/>
  <c r="J6555" i="81"/>
  <c r="I6555" i="81"/>
  <c r="H6555" i="81"/>
  <c r="G6555" i="81"/>
  <c r="F6555" i="81"/>
  <c r="E6555" i="81"/>
  <c r="C6555" i="81"/>
  <c r="B6555" i="81"/>
  <c r="A6555" i="81"/>
  <c r="L6554" i="81"/>
  <c r="K6554" i="81"/>
  <c r="J6554" i="81"/>
  <c r="I6554" i="81"/>
  <c r="H6554" i="81"/>
  <c r="G6554" i="81"/>
  <c r="F6554" i="81"/>
  <c r="E6554" i="81"/>
  <c r="C6554" i="81"/>
  <c r="B6554" i="81"/>
  <c r="A6554" i="81"/>
  <c r="L6553" i="81"/>
  <c r="K6553" i="81"/>
  <c r="J6553" i="81"/>
  <c r="I6553" i="81"/>
  <c r="H6553" i="81"/>
  <c r="G6553" i="81"/>
  <c r="F6553" i="81"/>
  <c r="E6553" i="81"/>
  <c r="C6553" i="81"/>
  <c r="B6553" i="81"/>
  <c r="A6553" i="81"/>
  <c r="L6552" i="81"/>
  <c r="K6552" i="81"/>
  <c r="J6552" i="81"/>
  <c r="I6552" i="81"/>
  <c r="H6552" i="81"/>
  <c r="G6552" i="81"/>
  <c r="F6552" i="81"/>
  <c r="E6552" i="81"/>
  <c r="C6552" i="81"/>
  <c r="B6552" i="81"/>
  <c r="A6552" i="81"/>
  <c r="L6551" i="81"/>
  <c r="K6551" i="81"/>
  <c r="J6551" i="81"/>
  <c r="I6551" i="81"/>
  <c r="H6551" i="81"/>
  <c r="G6551" i="81"/>
  <c r="F6551" i="81"/>
  <c r="E6551" i="81"/>
  <c r="C6551" i="81"/>
  <c r="B6551" i="81"/>
  <c r="A6551" i="81"/>
  <c r="L6550" i="81"/>
  <c r="K6550" i="81"/>
  <c r="J6550" i="81"/>
  <c r="I6550" i="81"/>
  <c r="H6550" i="81"/>
  <c r="G6550" i="81"/>
  <c r="F6550" i="81"/>
  <c r="E6550" i="81"/>
  <c r="C6550" i="81"/>
  <c r="B6550" i="81"/>
  <c r="A6550" i="81"/>
  <c r="L6549" i="81"/>
  <c r="K6549" i="81"/>
  <c r="J6549" i="81"/>
  <c r="I6549" i="81"/>
  <c r="H6549" i="81"/>
  <c r="G6549" i="81"/>
  <c r="F6549" i="81"/>
  <c r="E6549" i="81"/>
  <c r="C6549" i="81"/>
  <c r="B6549" i="81"/>
  <c r="A6549" i="81"/>
  <c r="L6548" i="81"/>
  <c r="K6548" i="81"/>
  <c r="J6548" i="81"/>
  <c r="I6548" i="81"/>
  <c r="H6548" i="81"/>
  <c r="G6548" i="81"/>
  <c r="F6548" i="81"/>
  <c r="E6548" i="81"/>
  <c r="C6548" i="81"/>
  <c r="B6548" i="81"/>
  <c r="A6548" i="81"/>
  <c r="L6547" i="81"/>
  <c r="K6547" i="81"/>
  <c r="J6547" i="81"/>
  <c r="I6547" i="81"/>
  <c r="H6547" i="81"/>
  <c r="G6547" i="81"/>
  <c r="F6547" i="81"/>
  <c r="E6547" i="81"/>
  <c r="C6547" i="81"/>
  <c r="B6547" i="81"/>
  <c r="A6547" i="81"/>
  <c r="L6546" i="81"/>
  <c r="K6546" i="81"/>
  <c r="J6546" i="81"/>
  <c r="I6546" i="81"/>
  <c r="H6546" i="81"/>
  <c r="G6546" i="81"/>
  <c r="F6546" i="81"/>
  <c r="E6546" i="81"/>
  <c r="C6546" i="81"/>
  <c r="B6546" i="81"/>
  <c r="A6546" i="81"/>
  <c r="L6545" i="81"/>
  <c r="K6545" i="81"/>
  <c r="J6545" i="81"/>
  <c r="I6545" i="81"/>
  <c r="H6545" i="81"/>
  <c r="G6545" i="81"/>
  <c r="F6545" i="81"/>
  <c r="E6545" i="81"/>
  <c r="C6545" i="81"/>
  <c r="B6545" i="81"/>
  <c r="A6545" i="81"/>
  <c r="L6544" i="81"/>
  <c r="K6544" i="81"/>
  <c r="J6544" i="81"/>
  <c r="I6544" i="81"/>
  <c r="H6544" i="81"/>
  <c r="G6544" i="81"/>
  <c r="F6544" i="81"/>
  <c r="E6544" i="81"/>
  <c r="C6544" i="81"/>
  <c r="B6544" i="81"/>
  <c r="A6544" i="81"/>
  <c r="L6543" i="81"/>
  <c r="K6543" i="81"/>
  <c r="J6543" i="81"/>
  <c r="I6543" i="81"/>
  <c r="H6543" i="81"/>
  <c r="G6543" i="81"/>
  <c r="F6543" i="81"/>
  <c r="E6543" i="81"/>
  <c r="C6543" i="81"/>
  <c r="B6543" i="81"/>
  <c r="A6543" i="81"/>
  <c r="L6542" i="81"/>
  <c r="K6542" i="81"/>
  <c r="J6542" i="81"/>
  <c r="I6542" i="81"/>
  <c r="H6542" i="81"/>
  <c r="G6542" i="81"/>
  <c r="F6542" i="81"/>
  <c r="E6542" i="81"/>
  <c r="C6542" i="81"/>
  <c r="B6542" i="81"/>
  <c r="A6542" i="81"/>
  <c r="L6541" i="81"/>
  <c r="K6541" i="81"/>
  <c r="J6541" i="81"/>
  <c r="I6541" i="81"/>
  <c r="H6541" i="81"/>
  <c r="G6541" i="81"/>
  <c r="F6541" i="81"/>
  <c r="E6541" i="81"/>
  <c r="C6541" i="81"/>
  <c r="B6541" i="81"/>
  <c r="A6541" i="81"/>
  <c r="L6540" i="81"/>
  <c r="K6540" i="81"/>
  <c r="J6540" i="81"/>
  <c r="I6540" i="81"/>
  <c r="H6540" i="81"/>
  <c r="G6540" i="81"/>
  <c r="F6540" i="81"/>
  <c r="E6540" i="81"/>
  <c r="C6540" i="81"/>
  <c r="B6540" i="81"/>
  <c r="A6540" i="81"/>
  <c r="L6539" i="81"/>
  <c r="K6539" i="81"/>
  <c r="J6539" i="81"/>
  <c r="I6539" i="81"/>
  <c r="H6539" i="81"/>
  <c r="G6539" i="81"/>
  <c r="F6539" i="81"/>
  <c r="E6539" i="81"/>
  <c r="C6539" i="81"/>
  <c r="B6539" i="81"/>
  <c r="A6539" i="81"/>
  <c r="L6538" i="81"/>
  <c r="K6538" i="81"/>
  <c r="J6538" i="81"/>
  <c r="I6538" i="81"/>
  <c r="H6538" i="81"/>
  <c r="G6538" i="81"/>
  <c r="F6538" i="81"/>
  <c r="E6538" i="81"/>
  <c r="C6538" i="81"/>
  <c r="B6538" i="81"/>
  <c r="A6538" i="81"/>
  <c r="L6537" i="81"/>
  <c r="K6537" i="81"/>
  <c r="J6537" i="81"/>
  <c r="I6537" i="81"/>
  <c r="H6537" i="81"/>
  <c r="G6537" i="81"/>
  <c r="F6537" i="81"/>
  <c r="E6537" i="81"/>
  <c r="C6537" i="81"/>
  <c r="B6537" i="81"/>
  <c r="A6537" i="81"/>
  <c r="L6536" i="81"/>
  <c r="K6536" i="81"/>
  <c r="J6536" i="81"/>
  <c r="I6536" i="81"/>
  <c r="H6536" i="81"/>
  <c r="G6536" i="81"/>
  <c r="F6536" i="81"/>
  <c r="E6536" i="81"/>
  <c r="C6536" i="81"/>
  <c r="B6536" i="81"/>
  <c r="A6536" i="81"/>
  <c r="L6535" i="81"/>
  <c r="K6535" i="81"/>
  <c r="J6535" i="81"/>
  <c r="I6535" i="81"/>
  <c r="H6535" i="81"/>
  <c r="G6535" i="81"/>
  <c r="F6535" i="81"/>
  <c r="E6535" i="81"/>
  <c r="C6535" i="81"/>
  <c r="B6535" i="81"/>
  <c r="A6535" i="81"/>
  <c r="L6534" i="81"/>
  <c r="K6534" i="81"/>
  <c r="J6534" i="81"/>
  <c r="I6534" i="81"/>
  <c r="H6534" i="81"/>
  <c r="G6534" i="81"/>
  <c r="F6534" i="81"/>
  <c r="E6534" i="81"/>
  <c r="C6534" i="81"/>
  <c r="B6534" i="81"/>
  <c r="A6534" i="81"/>
  <c r="L6533" i="81"/>
  <c r="K6533" i="81"/>
  <c r="J6533" i="81"/>
  <c r="I6533" i="81"/>
  <c r="H6533" i="81"/>
  <c r="G6533" i="81"/>
  <c r="F6533" i="81"/>
  <c r="E6533" i="81"/>
  <c r="C6533" i="81"/>
  <c r="B6533" i="81"/>
  <c r="A6533" i="81"/>
  <c r="L6532" i="81"/>
  <c r="K6532" i="81"/>
  <c r="J6532" i="81"/>
  <c r="I6532" i="81"/>
  <c r="H6532" i="81"/>
  <c r="G6532" i="81"/>
  <c r="F6532" i="81"/>
  <c r="E6532" i="81"/>
  <c r="C6532" i="81"/>
  <c r="B6532" i="81"/>
  <c r="A6532" i="81"/>
  <c r="L6531" i="81"/>
  <c r="K6531" i="81"/>
  <c r="J6531" i="81"/>
  <c r="I6531" i="81"/>
  <c r="H6531" i="81"/>
  <c r="G6531" i="81"/>
  <c r="F6531" i="81"/>
  <c r="E6531" i="81"/>
  <c r="C6531" i="81"/>
  <c r="B6531" i="81"/>
  <c r="A6531" i="81"/>
  <c r="L6530" i="81"/>
  <c r="K6530" i="81"/>
  <c r="J6530" i="81"/>
  <c r="I6530" i="81"/>
  <c r="H6530" i="81"/>
  <c r="G6530" i="81"/>
  <c r="F6530" i="81"/>
  <c r="E6530" i="81"/>
  <c r="C6530" i="81"/>
  <c r="B6530" i="81"/>
  <c r="A6530" i="81"/>
  <c r="L6529" i="81"/>
  <c r="K6529" i="81"/>
  <c r="J6529" i="81"/>
  <c r="I6529" i="81"/>
  <c r="H6529" i="81"/>
  <c r="G6529" i="81"/>
  <c r="F6529" i="81"/>
  <c r="E6529" i="81"/>
  <c r="C6529" i="81"/>
  <c r="B6529" i="81"/>
  <c r="A6529" i="81"/>
  <c r="L6528" i="81"/>
  <c r="K6528" i="81"/>
  <c r="J6528" i="81"/>
  <c r="I6528" i="81"/>
  <c r="H6528" i="81"/>
  <c r="G6528" i="81"/>
  <c r="F6528" i="81"/>
  <c r="E6528" i="81"/>
  <c r="C6528" i="81"/>
  <c r="B6528" i="81"/>
  <c r="A6528" i="81"/>
  <c r="L6527" i="81"/>
  <c r="K6527" i="81"/>
  <c r="J6527" i="81"/>
  <c r="I6527" i="81"/>
  <c r="H6527" i="81"/>
  <c r="G6527" i="81"/>
  <c r="F6527" i="81"/>
  <c r="E6527" i="81"/>
  <c r="C6527" i="81"/>
  <c r="B6527" i="81"/>
  <c r="A6527" i="81"/>
  <c r="L6526" i="81"/>
  <c r="K6526" i="81"/>
  <c r="J6526" i="81"/>
  <c r="I6526" i="81"/>
  <c r="H6526" i="81"/>
  <c r="G6526" i="81"/>
  <c r="F6526" i="81"/>
  <c r="E6526" i="81"/>
  <c r="C6526" i="81"/>
  <c r="B6526" i="81"/>
  <c r="A6526" i="81"/>
  <c r="L6525" i="81"/>
  <c r="K6525" i="81"/>
  <c r="J6525" i="81"/>
  <c r="I6525" i="81"/>
  <c r="H6525" i="81"/>
  <c r="G6525" i="81"/>
  <c r="F6525" i="81"/>
  <c r="E6525" i="81"/>
  <c r="C6525" i="81"/>
  <c r="B6525" i="81"/>
  <c r="A6525" i="81"/>
  <c r="L6524" i="81"/>
  <c r="K6524" i="81"/>
  <c r="J6524" i="81"/>
  <c r="I6524" i="81"/>
  <c r="H6524" i="81"/>
  <c r="G6524" i="81"/>
  <c r="F6524" i="81"/>
  <c r="E6524" i="81"/>
  <c r="C6524" i="81"/>
  <c r="B6524" i="81"/>
  <c r="A6524" i="81"/>
  <c r="L6523" i="81"/>
  <c r="K6523" i="81"/>
  <c r="J6523" i="81"/>
  <c r="I6523" i="81"/>
  <c r="H6523" i="81"/>
  <c r="G6523" i="81"/>
  <c r="F6523" i="81"/>
  <c r="E6523" i="81"/>
  <c r="C6523" i="81"/>
  <c r="B6523" i="81"/>
  <c r="A6523" i="81"/>
  <c r="L6522" i="81"/>
  <c r="K6522" i="81"/>
  <c r="J6522" i="81"/>
  <c r="I6522" i="81"/>
  <c r="H6522" i="81"/>
  <c r="G6522" i="81"/>
  <c r="F6522" i="81"/>
  <c r="E6522" i="81"/>
  <c r="C6522" i="81"/>
  <c r="B6522" i="81"/>
  <c r="A6522" i="81"/>
  <c r="L6521" i="81"/>
  <c r="K6521" i="81"/>
  <c r="J6521" i="81"/>
  <c r="I6521" i="81"/>
  <c r="H6521" i="81"/>
  <c r="G6521" i="81"/>
  <c r="F6521" i="81"/>
  <c r="E6521" i="81"/>
  <c r="C6521" i="81"/>
  <c r="B6521" i="81"/>
  <c r="A6521" i="81"/>
  <c r="L6520" i="81"/>
  <c r="K6520" i="81"/>
  <c r="J6520" i="81"/>
  <c r="I6520" i="81"/>
  <c r="H6520" i="81"/>
  <c r="G6520" i="81"/>
  <c r="F6520" i="81"/>
  <c r="E6520" i="81"/>
  <c r="C6520" i="81"/>
  <c r="B6520" i="81"/>
  <c r="A6520" i="81"/>
  <c r="L6519" i="81"/>
  <c r="K6519" i="81"/>
  <c r="J6519" i="81"/>
  <c r="I6519" i="81"/>
  <c r="H6519" i="81"/>
  <c r="G6519" i="81"/>
  <c r="F6519" i="81"/>
  <c r="E6519" i="81"/>
  <c r="C6519" i="81"/>
  <c r="B6519" i="81"/>
  <c r="A6519" i="81"/>
  <c r="L6518" i="81"/>
  <c r="K6518" i="81"/>
  <c r="J6518" i="81"/>
  <c r="I6518" i="81"/>
  <c r="H6518" i="81"/>
  <c r="G6518" i="81"/>
  <c r="F6518" i="81"/>
  <c r="E6518" i="81"/>
  <c r="C6518" i="81"/>
  <c r="B6518" i="81"/>
  <c r="A6518" i="81"/>
  <c r="L6517" i="81"/>
  <c r="K6517" i="81"/>
  <c r="J6517" i="81"/>
  <c r="I6517" i="81"/>
  <c r="H6517" i="81"/>
  <c r="G6517" i="81"/>
  <c r="F6517" i="81"/>
  <c r="E6517" i="81"/>
  <c r="C6517" i="81"/>
  <c r="B6517" i="81"/>
  <c r="A6517" i="81"/>
  <c r="L6516" i="81"/>
  <c r="K6516" i="81"/>
  <c r="J6516" i="81"/>
  <c r="I6516" i="81"/>
  <c r="H6516" i="81"/>
  <c r="G6516" i="81"/>
  <c r="F6516" i="81"/>
  <c r="E6516" i="81"/>
  <c r="C6516" i="81"/>
  <c r="B6516" i="81"/>
  <c r="A6516" i="81"/>
  <c r="L6515" i="81"/>
  <c r="K6515" i="81"/>
  <c r="J6515" i="81"/>
  <c r="I6515" i="81"/>
  <c r="H6515" i="81"/>
  <c r="G6515" i="81"/>
  <c r="F6515" i="81"/>
  <c r="E6515" i="81"/>
  <c r="C6515" i="81"/>
  <c r="B6515" i="81"/>
  <c r="A6515" i="81"/>
  <c r="L6514" i="81"/>
  <c r="K6514" i="81"/>
  <c r="J6514" i="81"/>
  <c r="I6514" i="81"/>
  <c r="H6514" i="81"/>
  <c r="G6514" i="81"/>
  <c r="F6514" i="81"/>
  <c r="E6514" i="81"/>
  <c r="C6514" i="81"/>
  <c r="B6514" i="81"/>
  <c r="A6514" i="81"/>
  <c r="L6513" i="81"/>
  <c r="K6513" i="81"/>
  <c r="J6513" i="81"/>
  <c r="I6513" i="81"/>
  <c r="H6513" i="81"/>
  <c r="G6513" i="81"/>
  <c r="F6513" i="81"/>
  <c r="E6513" i="81"/>
  <c r="C6513" i="81"/>
  <c r="B6513" i="81"/>
  <c r="A6513" i="81"/>
  <c r="L6512" i="81"/>
  <c r="K6512" i="81"/>
  <c r="J6512" i="81"/>
  <c r="I6512" i="81"/>
  <c r="H6512" i="81"/>
  <c r="G6512" i="81"/>
  <c r="F6512" i="81"/>
  <c r="E6512" i="81"/>
  <c r="C6512" i="81"/>
  <c r="B6512" i="81"/>
  <c r="A6512" i="81"/>
  <c r="L6511" i="81"/>
  <c r="K6511" i="81"/>
  <c r="J6511" i="81"/>
  <c r="I6511" i="81"/>
  <c r="H6511" i="81"/>
  <c r="G6511" i="81"/>
  <c r="F6511" i="81"/>
  <c r="E6511" i="81"/>
  <c r="C6511" i="81"/>
  <c r="B6511" i="81"/>
  <c r="A6511" i="81"/>
  <c r="L6510" i="81"/>
  <c r="K6510" i="81"/>
  <c r="J6510" i="81"/>
  <c r="I6510" i="81"/>
  <c r="H6510" i="81"/>
  <c r="G6510" i="81"/>
  <c r="F6510" i="81"/>
  <c r="E6510" i="81"/>
  <c r="C6510" i="81"/>
  <c r="B6510" i="81"/>
  <c r="A6510" i="81"/>
  <c r="L6509" i="81"/>
  <c r="K6509" i="81"/>
  <c r="J6509" i="81"/>
  <c r="I6509" i="81"/>
  <c r="H6509" i="81"/>
  <c r="G6509" i="81"/>
  <c r="F6509" i="81"/>
  <c r="E6509" i="81"/>
  <c r="C6509" i="81"/>
  <c r="B6509" i="81"/>
  <c r="A6509" i="81"/>
  <c r="L6508" i="81"/>
  <c r="K6508" i="81"/>
  <c r="J6508" i="81"/>
  <c r="I6508" i="81"/>
  <c r="H6508" i="81"/>
  <c r="G6508" i="81"/>
  <c r="F6508" i="81"/>
  <c r="E6508" i="81"/>
  <c r="C6508" i="81"/>
  <c r="B6508" i="81"/>
  <c r="A6508" i="81"/>
  <c r="L6507" i="81"/>
  <c r="K6507" i="81"/>
  <c r="J6507" i="81"/>
  <c r="I6507" i="81"/>
  <c r="H6507" i="81"/>
  <c r="G6507" i="81"/>
  <c r="F6507" i="81"/>
  <c r="E6507" i="81"/>
  <c r="C6507" i="81"/>
  <c r="B6507" i="81"/>
  <c r="A6507" i="81"/>
  <c r="L6506" i="81"/>
  <c r="K6506" i="81"/>
  <c r="J6506" i="81"/>
  <c r="I6506" i="81"/>
  <c r="H6506" i="81"/>
  <c r="G6506" i="81"/>
  <c r="F6506" i="81"/>
  <c r="E6506" i="81"/>
  <c r="C6506" i="81"/>
  <c r="B6506" i="81"/>
  <c r="A6506" i="81"/>
  <c r="L6505" i="81"/>
  <c r="K6505" i="81"/>
  <c r="J6505" i="81"/>
  <c r="I6505" i="81"/>
  <c r="H6505" i="81"/>
  <c r="G6505" i="81"/>
  <c r="F6505" i="81"/>
  <c r="E6505" i="81"/>
  <c r="C6505" i="81"/>
  <c r="B6505" i="81"/>
  <c r="A6505" i="81"/>
  <c r="L6504" i="81"/>
  <c r="K6504" i="81"/>
  <c r="J6504" i="81"/>
  <c r="I6504" i="81"/>
  <c r="H6504" i="81"/>
  <c r="G6504" i="81"/>
  <c r="F6504" i="81"/>
  <c r="E6504" i="81"/>
  <c r="C6504" i="81"/>
  <c r="B6504" i="81"/>
  <c r="A6504" i="81"/>
  <c r="L6503" i="81"/>
  <c r="K6503" i="81"/>
  <c r="J6503" i="81"/>
  <c r="I6503" i="81"/>
  <c r="H6503" i="81"/>
  <c r="G6503" i="81"/>
  <c r="F6503" i="81"/>
  <c r="E6503" i="81"/>
  <c r="C6503" i="81"/>
  <c r="B6503" i="81"/>
  <c r="A6503" i="81"/>
  <c r="L6502" i="81"/>
  <c r="K6502" i="81"/>
  <c r="J6502" i="81"/>
  <c r="I6502" i="81"/>
  <c r="H6502" i="81"/>
  <c r="G6502" i="81"/>
  <c r="F6502" i="81"/>
  <c r="E6502" i="81"/>
  <c r="C6502" i="81"/>
  <c r="B6502" i="81"/>
  <c r="A6502" i="81"/>
  <c r="L6501" i="81"/>
  <c r="K6501" i="81"/>
  <c r="J6501" i="81"/>
  <c r="I6501" i="81"/>
  <c r="H6501" i="81"/>
  <c r="G6501" i="81"/>
  <c r="F6501" i="81"/>
  <c r="E6501" i="81"/>
  <c r="C6501" i="81"/>
  <c r="B6501" i="81"/>
  <c r="A6501" i="81"/>
  <c r="L6500" i="81"/>
  <c r="K6500" i="81"/>
  <c r="J6500" i="81"/>
  <c r="I6500" i="81"/>
  <c r="H6500" i="81"/>
  <c r="G6500" i="81"/>
  <c r="F6500" i="81"/>
  <c r="E6500" i="81"/>
  <c r="C6500" i="81"/>
  <c r="B6500" i="81"/>
  <c r="A6500" i="81"/>
  <c r="L6499" i="81"/>
  <c r="K6499" i="81"/>
  <c r="J6499" i="81"/>
  <c r="I6499" i="81"/>
  <c r="H6499" i="81"/>
  <c r="G6499" i="81"/>
  <c r="F6499" i="81"/>
  <c r="E6499" i="81"/>
  <c r="C6499" i="81"/>
  <c r="B6499" i="81"/>
  <c r="A6499" i="81"/>
  <c r="L6498" i="81"/>
  <c r="K6498" i="81"/>
  <c r="J6498" i="81"/>
  <c r="I6498" i="81"/>
  <c r="H6498" i="81"/>
  <c r="G6498" i="81"/>
  <c r="F6498" i="81"/>
  <c r="E6498" i="81"/>
  <c r="C6498" i="81"/>
  <c r="B6498" i="81"/>
  <c r="A6498" i="81"/>
  <c r="L6497" i="81"/>
  <c r="K6497" i="81"/>
  <c r="J6497" i="81"/>
  <c r="I6497" i="81"/>
  <c r="H6497" i="81"/>
  <c r="G6497" i="81"/>
  <c r="F6497" i="81"/>
  <c r="E6497" i="81"/>
  <c r="C6497" i="81"/>
  <c r="B6497" i="81"/>
  <c r="A6497" i="81"/>
  <c r="L6496" i="81"/>
  <c r="K6496" i="81"/>
  <c r="J6496" i="81"/>
  <c r="I6496" i="81"/>
  <c r="H6496" i="81"/>
  <c r="G6496" i="81"/>
  <c r="F6496" i="81"/>
  <c r="E6496" i="81"/>
  <c r="C6496" i="81"/>
  <c r="B6496" i="81"/>
  <c r="A6496" i="81"/>
  <c r="L6495" i="81"/>
  <c r="K6495" i="81"/>
  <c r="J6495" i="81"/>
  <c r="I6495" i="81"/>
  <c r="H6495" i="81"/>
  <c r="G6495" i="81"/>
  <c r="F6495" i="81"/>
  <c r="E6495" i="81"/>
  <c r="C6495" i="81"/>
  <c r="B6495" i="81"/>
  <c r="A6495" i="81"/>
  <c r="L6494" i="81"/>
  <c r="K6494" i="81"/>
  <c r="J6494" i="81"/>
  <c r="I6494" i="81"/>
  <c r="H6494" i="81"/>
  <c r="G6494" i="81"/>
  <c r="F6494" i="81"/>
  <c r="E6494" i="81"/>
  <c r="C6494" i="81"/>
  <c r="B6494" i="81"/>
  <c r="A6494" i="81"/>
  <c r="L6493" i="81"/>
  <c r="K6493" i="81"/>
  <c r="J6493" i="81"/>
  <c r="I6493" i="81"/>
  <c r="H6493" i="81"/>
  <c r="G6493" i="81"/>
  <c r="F6493" i="81"/>
  <c r="E6493" i="81"/>
  <c r="C6493" i="81"/>
  <c r="B6493" i="81"/>
  <c r="A6493" i="81"/>
  <c r="L6492" i="81"/>
  <c r="K6492" i="81"/>
  <c r="J6492" i="81"/>
  <c r="I6492" i="81"/>
  <c r="H6492" i="81"/>
  <c r="G6492" i="81"/>
  <c r="F6492" i="81"/>
  <c r="E6492" i="81"/>
  <c r="C6492" i="81"/>
  <c r="B6492" i="81"/>
  <c r="A6492" i="81"/>
  <c r="L6491" i="81"/>
  <c r="K6491" i="81"/>
  <c r="J6491" i="81"/>
  <c r="I6491" i="81"/>
  <c r="H6491" i="81"/>
  <c r="G6491" i="81"/>
  <c r="F6491" i="81"/>
  <c r="E6491" i="81"/>
  <c r="C6491" i="81"/>
  <c r="B6491" i="81"/>
  <c r="A6491" i="81"/>
  <c r="L6490" i="81"/>
  <c r="K6490" i="81"/>
  <c r="J6490" i="81"/>
  <c r="I6490" i="81"/>
  <c r="H6490" i="81"/>
  <c r="G6490" i="81"/>
  <c r="F6490" i="81"/>
  <c r="E6490" i="81"/>
  <c r="C6490" i="81"/>
  <c r="B6490" i="81"/>
  <c r="A6490" i="81"/>
  <c r="L6489" i="81"/>
  <c r="K6489" i="81"/>
  <c r="J6489" i="81"/>
  <c r="I6489" i="81"/>
  <c r="H6489" i="81"/>
  <c r="G6489" i="81"/>
  <c r="F6489" i="81"/>
  <c r="E6489" i="81"/>
  <c r="C6489" i="81"/>
  <c r="B6489" i="81"/>
  <c r="A6489" i="81"/>
  <c r="L6488" i="81"/>
  <c r="K6488" i="81"/>
  <c r="J6488" i="81"/>
  <c r="I6488" i="81"/>
  <c r="H6488" i="81"/>
  <c r="G6488" i="81"/>
  <c r="F6488" i="81"/>
  <c r="E6488" i="81"/>
  <c r="C6488" i="81"/>
  <c r="B6488" i="81"/>
  <c r="A6488" i="81"/>
  <c r="L6487" i="81"/>
  <c r="K6487" i="81"/>
  <c r="J6487" i="81"/>
  <c r="I6487" i="81"/>
  <c r="H6487" i="81"/>
  <c r="G6487" i="81"/>
  <c r="F6487" i="81"/>
  <c r="E6487" i="81"/>
  <c r="C6487" i="81"/>
  <c r="B6487" i="81"/>
  <c r="A6487" i="81"/>
  <c r="L6486" i="81"/>
  <c r="K6486" i="81"/>
  <c r="J6486" i="81"/>
  <c r="I6486" i="81"/>
  <c r="H6486" i="81"/>
  <c r="G6486" i="81"/>
  <c r="F6486" i="81"/>
  <c r="E6486" i="81"/>
  <c r="C6486" i="81"/>
  <c r="B6486" i="81"/>
  <c r="A6486" i="81"/>
  <c r="L6485" i="81"/>
  <c r="K6485" i="81"/>
  <c r="J6485" i="81"/>
  <c r="I6485" i="81"/>
  <c r="H6485" i="81"/>
  <c r="G6485" i="81"/>
  <c r="F6485" i="81"/>
  <c r="E6485" i="81"/>
  <c r="C6485" i="81"/>
  <c r="B6485" i="81"/>
  <c r="A6485" i="81"/>
  <c r="L6484" i="81"/>
  <c r="K6484" i="81"/>
  <c r="J6484" i="81"/>
  <c r="I6484" i="81"/>
  <c r="H6484" i="81"/>
  <c r="G6484" i="81"/>
  <c r="F6484" i="81"/>
  <c r="E6484" i="81"/>
  <c r="C6484" i="81"/>
  <c r="B6484" i="81"/>
  <c r="A6484" i="81"/>
  <c r="L6483" i="81"/>
  <c r="K6483" i="81"/>
  <c r="J6483" i="81"/>
  <c r="I6483" i="81"/>
  <c r="H6483" i="81"/>
  <c r="G6483" i="81"/>
  <c r="F6483" i="81"/>
  <c r="E6483" i="81"/>
  <c r="C6483" i="81"/>
  <c r="B6483" i="81"/>
  <c r="A6483" i="81"/>
  <c r="L6482" i="81"/>
  <c r="K6482" i="81"/>
  <c r="J6482" i="81"/>
  <c r="I6482" i="81"/>
  <c r="H6482" i="81"/>
  <c r="G6482" i="81"/>
  <c r="F6482" i="81"/>
  <c r="E6482" i="81"/>
  <c r="C6482" i="81"/>
  <c r="B6482" i="81"/>
  <c r="A6482" i="81"/>
  <c r="L6481" i="81"/>
  <c r="K6481" i="81"/>
  <c r="J6481" i="81"/>
  <c r="I6481" i="81"/>
  <c r="H6481" i="81"/>
  <c r="G6481" i="81"/>
  <c r="F6481" i="81"/>
  <c r="E6481" i="81"/>
  <c r="C6481" i="81"/>
  <c r="B6481" i="81"/>
  <c r="A6481" i="81"/>
  <c r="L6480" i="81"/>
  <c r="K6480" i="81"/>
  <c r="J6480" i="81"/>
  <c r="I6480" i="81"/>
  <c r="H6480" i="81"/>
  <c r="G6480" i="81"/>
  <c r="F6480" i="81"/>
  <c r="E6480" i="81"/>
  <c r="C6480" i="81"/>
  <c r="B6480" i="81"/>
  <c r="A6480" i="81"/>
  <c r="L6479" i="81"/>
  <c r="K6479" i="81"/>
  <c r="J6479" i="81"/>
  <c r="I6479" i="81"/>
  <c r="H6479" i="81"/>
  <c r="G6479" i="81"/>
  <c r="F6479" i="81"/>
  <c r="E6479" i="81"/>
  <c r="C6479" i="81"/>
  <c r="B6479" i="81"/>
  <c r="A6479" i="81"/>
  <c r="L6478" i="81"/>
  <c r="K6478" i="81"/>
  <c r="J6478" i="81"/>
  <c r="I6478" i="81"/>
  <c r="H6478" i="81"/>
  <c r="G6478" i="81"/>
  <c r="F6478" i="81"/>
  <c r="E6478" i="81"/>
  <c r="C6478" i="81"/>
  <c r="B6478" i="81"/>
  <c r="A6478" i="81"/>
  <c r="L6477" i="81"/>
  <c r="K6477" i="81"/>
  <c r="J6477" i="81"/>
  <c r="I6477" i="81"/>
  <c r="H6477" i="81"/>
  <c r="G6477" i="81"/>
  <c r="F6477" i="81"/>
  <c r="E6477" i="81"/>
  <c r="C6477" i="81"/>
  <c r="B6477" i="81"/>
  <c r="A6477" i="81"/>
  <c r="L6476" i="81"/>
  <c r="K6476" i="81"/>
  <c r="J6476" i="81"/>
  <c r="I6476" i="81"/>
  <c r="H6476" i="81"/>
  <c r="G6476" i="81"/>
  <c r="F6476" i="81"/>
  <c r="E6476" i="81"/>
  <c r="C6476" i="81"/>
  <c r="B6476" i="81"/>
  <c r="A6476" i="81"/>
  <c r="L6475" i="81"/>
  <c r="K6475" i="81"/>
  <c r="J6475" i="81"/>
  <c r="I6475" i="81"/>
  <c r="H6475" i="81"/>
  <c r="G6475" i="81"/>
  <c r="F6475" i="81"/>
  <c r="E6475" i="81"/>
  <c r="C6475" i="81"/>
  <c r="B6475" i="81"/>
  <c r="A6475" i="81"/>
  <c r="L6474" i="81"/>
  <c r="K6474" i="81"/>
  <c r="J6474" i="81"/>
  <c r="I6474" i="81"/>
  <c r="H6474" i="81"/>
  <c r="G6474" i="81"/>
  <c r="F6474" i="81"/>
  <c r="E6474" i="81"/>
  <c r="C6474" i="81"/>
  <c r="B6474" i="81"/>
  <c r="A6474" i="81"/>
  <c r="L6473" i="81"/>
  <c r="K6473" i="81"/>
  <c r="J6473" i="81"/>
  <c r="I6473" i="81"/>
  <c r="H6473" i="81"/>
  <c r="G6473" i="81"/>
  <c r="F6473" i="81"/>
  <c r="E6473" i="81"/>
  <c r="C6473" i="81"/>
  <c r="B6473" i="81"/>
  <c r="A6473" i="81"/>
  <c r="L6472" i="81"/>
  <c r="K6472" i="81"/>
  <c r="J6472" i="81"/>
  <c r="I6472" i="81"/>
  <c r="H6472" i="81"/>
  <c r="G6472" i="81"/>
  <c r="F6472" i="81"/>
  <c r="E6472" i="81"/>
  <c r="C6472" i="81"/>
  <c r="B6472" i="81"/>
  <c r="A6472" i="81"/>
  <c r="L6471" i="81"/>
  <c r="K6471" i="81"/>
  <c r="J6471" i="81"/>
  <c r="I6471" i="81"/>
  <c r="H6471" i="81"/>
  <c r="G6471" i="81"/>
  <c r="F6471" i="81"/>
  <c r="E6471" i="81"/>
  <c r="C6471" i="81"/>
  <c r="B6471" i="81"/>
  <c r="A6471" i="81"/>
  <c r="L6470" i="81"/>
  <c r="K6470" i="81"/>
  <c r="J6470" i="81"/>
  <c r="I6470" i="81"/>
  <c r="H6470" i="81"/>
  <c r="G6470" i="81"/>
  <c r="F6470" i="81"/>
  <c r="E6470" i="81"/>
  <c r="C6470" i="81"/>
  <c r="B6470" i="81"/>
  <c r="A6470" i="81"/>
  <c r="L6469" i="81"/>
  <c r="K6469" i="81"/>
  <c r="J6469" i="81"/>
  <c r="I6469" i="81"/>
  <c r="H6469" i="81"/>
  <c r="G6469" i="81"/>
  <c r="F6469" i="81"/>
  <c r="E6469" i="81"/>
  <c r="C6469" i="81"/>
  <c r="B6469" i="81"/>
  <c r="A6469" i="81"/>
  <c r="L6468" i="81"/>
  <c r="K6468" i="81"/>
  <c r="J6468" i="81"/>
  <c r="I6468" i="81"/>
  <c r="H6468" i="81"/>
  <c r="G6468" i="81"/>
  <c r="F6468" i="81"/>
  <c r="E6468" i="81"/>
  <c r="C6468" i="81"/>
  <c r="B6468" i="81"/>
  <c r="A6468" i="81"/>
  <c r="L6467" i="81"/>
  <c r="K6467" i="81"/>
  <c r="J6467" i="81"/>
  <c r="I6467" i="81"/>
  <c r="H6467" i="81"/>
  <c r="G6467" i="81"/>
  <c r="F6467" i="81"/>
  <c r="E6467" i="81"/>
  <c r="C6467" i="81"/>
  <c r="B6467" i="81"/>
  <c r="A6467" i="81"/>
  <c r="L6466" i="81"/>
  <c r="K6466" i="81"/>
  <c r="J6466" i="81"/>
  <c r="I6466" i="81"/>
  <c r="H6466" i="81"/>
  <c r="G6466" i="81"/>
  <c r="F6466" i="81"/>
  <c r="E6466" i="81"/>
  <c r="C6466" i="81"/>
  <c r="B6466" i="81"/>
  <c r="A6466" i="81"/>
  <c r="L6465" i="81"/>
  <c r="K6465" i="81"/>
  <c r="J6465" i="81"/>
  <c r="I6465" i="81"/>
  <c r="H6465" i="81"/>
  <c r="G6465" i="81"/>
  <c r="F6465" i="81"/>
  <c r="E6465" i="81"/>
  <c r="C6465" i="81"/>
  <c r="B6465" i="81"/>
  <c r="A6465" i="81"/>
  <c r="L6464" i="81"/>
  <c r="K6464" i="81"/>
  <c r="J6464" i="81"/>
  <c r="I6464" i="81"/>
  <c r="H6464" i="81"/>
  <c r="G6464" i="81"/>
  <c r="F6464" i="81"/>
  <c r="E6464" i="81"/>
  <c r="C6464" i="81"/>
  <c r="B6464" i="81"/>
  <c r="A6464" i="81"/>
  <c r="L6463" i="81"/>
  <c r="K6463" i="81"/>
  <c r="J6463" i="81"/>
  <c r="I6463" i="81"/>
  <c r="H6463" i="81"/>
  <c r="G6463" i="81"/>
  <c r="F6463" i="81"/>
  <c r="E6463" i="81"/>
  <c r="C6463" i="81"/>
  <c r="B6463" i="81"/>
  <c r="A6463" i="81"/>
  <c r="L6462" i="81"/>
  <c r="K6462" i="81"/>
  <c r="J6462" i="81"/>
  <c r="I6462" i="81"/>
  <c r="H6462" i="81"/>
  <c r="G6462" i="81"/>
  <c r="F6462" i="81"/>
  <c r="E6462" i="81"/>
  <c r="C6462" i="81"/>
  <c r="B6462" i="81"/>
  <c r="A6462" i="81"/>
  <c r="L6461" i="81"/>
  <c r="K6461" i="81"/>
  <c r="J6461" i="81"/>
  <c r="I6461" i="81"/>
  <c r="H6461" i="81"/>
  <c r="G6461" i="81"/>
  <c r="F6461" i="81"/>
  <c r="E6461" i="81"/>
  <c r="C6461" i="81"/>
  <c r="B6461" i="81"/>
  <c r="A6461" i="81"/>
  <c r="L6460" i="81"/>
  <c r="K6460" i="81"/>
  <c r="J6460" i="81"/>
  <c r="I6460" i="81"/>
  <c r="H6460" i="81"/>
  <c r="G6460" i="81"/>
  <c r="F6460" i="81"/>
  <c r="E6460" i="81"/>
  <c r="C6460" i="81"/>
  <c r="B6460" i="81"/>
  <c r="A6460" i="81"/>
  <c r="L6459" i="81"/>
  <c r="K6459" i="81"/>
  <c r="J6459" i="81"/>
  <c r="I6459" i="81"/>
  <c r="H6459" i="81"/>
  <c r="G6459" i="81"/>
  <c r="F6459" i="81"/>
  <c r="E6459" i="81"/>
  <c r="C6459" i="81"/>
  <c r="B6459" i="81"/>
  <c r="A6459" i="81"/>
  <c r="L6458" i="81"/>
  <c r="K6458" i="81"/>
  <c r="J6458" i="81"/>
  <c r="I6458" i="81"/>
  <c r="H6458" i="81"/>
  <c r="G6458" i="81"/>
  <c r="F6458" i="81"/>
  <c r="E6458" i="81"/>
  <c r="C6458" i="81"/>
  <c r="B6458" i="81"/>
  <c r="A6458" i="81"/>
  <c r="L6457" i="81"/>
  <c r="K6457" i="81"/>
  <c r="J6457" i="81"/>
  <c r="I6457" i="81"/>
  <c r="H6457" i="81"/>
  <c r="G6457" i="81"/>
  <c r="F6457" i="81"/>
  <c r="E6457" i="81"/>
  <c r="C6457" i="81"/>
  <c r="B6457" i="81"/>
  <c r="A6457" i="81"/>
  <c r="L6456" i="81"/>
  <c r="K6456" i="81"/>
  <c r="J6456" i="81"/>
  <c r="I6456" i="81"/>
  <c r="H6456" i="81"/>
  <c r="G6456" i="81"/>
  <c r="F6456" i="81"/>
  <c r="E6456" i="81"/>
  <c r="C6456" i="81"/>
  <c r="B6456" i="81"/>
  <c r="A6456" i="81"/>
  <c r="L6455" i="81"/>
  <c r="K6455" i="81"/>
  <c r="J6455" i="81"/>
  <c r="I6455" i="81"/>
  <c r="H6455" i="81"/>
  <c r="G6455" i="81"/>
  <c r="F6455" i="81"/>
  <c r="E6455" i="81"/>
  <c r="C6455" i="81"/>
  <c r="B6455" i="81"/>
  <c r="A6455" i="81"/>
  <c r="L6454" i="81"/>
  <c r="K6454" i="81"/>
  <c r="J6454" i="81"/>
  <c r="I6454" i="81"/>
  <c r="H6454" i="81"/>
  <c r="G6454" i="81"/>
  <c r="F6454" i="81"/>
  <c r="E6454" i="81"/>
  <c r="C6454" i="81"/>
  <c r="B6454" i="81"/>
  <c r="A6454" i="81"/>
  <c r="L6453" i="81"/>
  <c r="K6453" i="81"/>
  <c r="J6453" i="81"/>
  <c r="I6453" i="81"/>
  <c r="H6453" i="81"/>
  <c r="G6453" i="81"/>
  <c r="F6453" i="81"/>
  <c r="E6453" i="81"/>
  <c r="C6453" i="81"/>
  <c r="B6453" i="81"/>
  <c r="A6453" i="81"/>
  <c r="L6452" i="81"/>
  <c r="K6452" i="81"/>
  <c r="J6452" i="81"/>
  <c r="I6452" i="81"/>
  <c r="H6452" i="81"/>
  <c r="G6452" i="81"/>
  <c r="F6452" i="81"/>
  <c r="E6452" i="81"/>
  <c r="C6452" i="81"/>
  <c r="B6452" i="81"/>
  <c r="A6452" i="81"/>
  <c r="L6451" i="81"/>
  <c r="K6451" i="81"/>
  <c r="J6451" i="81"/>
  <c r="I6451" i="81"/>
  <c r="H6451" i="81"/>
  <c r="G6451" i="81"/>
  <c r="F6451" i="81"/>
  <c r="E6451" i="81"/>
  <c r="C6451" i="81"/>
  <c r="B6451" i="81"/>
  <c r="A6451" i="81"/>
  <c r="L6450" i="81"/>
  <c r="K6450" i="81"/>
  <c r="J6450" i="81"/>
  <c r="I6450" i="81"/>
  <c r="H6450" i="81"/>
  <c r="G6450" i="81"/>
  <c r="F6450" i="81"/>
  <c r="E6450" i="81"/>
  <c r="C6450" i="81"/>
  <c r="B6450" i="81"/>
  <c r="A6450" i="81"/>
  <c r="L6449" i="81"/>
  <c r="K6449" i="81"/>
  <c r="J6449" i="81"/>
  <c r="I6449" i="81"/>
  <c r="H6449" i="81"/>
  <c r="G6449" i="81"/>
  <c r="F6449" i="81"/>
  <c r="E6449" i="81"/>
  <c r="C6449" i="81"/>
  <c r="B6449" i="81"/>
  <c r="A6449" i="81"/>
  <c r="L6448" i="81"/>
  <c r="K6448" i="81"/>
  <c r="J6448" i="81"/>
  <c r="I6448" i="81"/>
  <c r="H6448" i="81"/>
  <c r="G6448" i="81"/>
  <c r="F6448" i="81"/>
  <c r="E6448" i="81"/>
  <c r="C6448" i="81"/>
  <c r="B6448" i="81"/>
  <c r="A6448" i="81"/>
  <c r="L6447" i="81"/>
  <c r="K6447" i="81"/>
  <c r="J6447" i="81"/>
  <c r="I6447" i="81"/>
  <c r="H6447" i="81"/>
  <c r="G6447" i="81"/>
  <c r="F6447" i="81"/>
  <c r="E6447" i="81"/>
  <c r="C6447" i="81"/>
  <c r="B6447" i="81"/>
  <c r="A6447" i="81"/>
  <c r="L6446" i="81"/>
  <c r="K6446" i="81"/>
  <c r="J6446" i="81"/>
  <c r="I6446" i="81"/>
  <c r="H6446" i="81"/>
  <c r="G6446" i="81"/>
  <c r="F6446" i="81"/>
  <c r="E6446" i="81"/>
  <c r="C6446" i="81"/>
  <c r="B6446" i="81"/>
  <c r="A6446" i="81"/>
  <c r="L6445" i="81"/>
  <c r="K6445" i="81"/>
  <c r="J6445" i="81"/>
  <c r="I6445" i="81"/>
  <c r="H6445" i="81"/>
  <c r="G6445" i="81"/>
  <c r="F6445" i="81"/>
  <c r="E6445" i="81"/>
  <c r="C6445" i="81"/>
  <c r="B6445" i="81"/>
  <c r="A6445" i="81"/>
  <c r="L6444" i="81"/>
  <c r="K6444" i="81"/>
  <c r="J6444" i="81"/>
  <c r="I6444" i="81"/>
  <c r="H6444" i="81"/>
  <c r="G6444" i="81"/>
  <c r="F6444" i="81"/>
  <c r="E6444" i="81"/>
  <c r="C6444" i="81"/>
  <c r="B6444" i="81"/>
  <c r="A6444" i="81"/>
  <c r="L6443" i="81"/>
  <c r="K6443" i="81"/>
  <c r="J6443" i="81"/>
  <c r="I6443" i="81"/>
  <c r="H6443" i="81"/>
  <c r="G6443" i="81"/>
  <c r="F6443" i="81"/>
  <c r="E6443" i="81"/>
  <c r="C6443" i="81"/>
  <c r="B6443" i="81"/>
  <c r="A6443" i="81"/>
  <c r="L6442" i="81"/>
  <c r="K6442" i="81"/>
  <c r="J6442" i="81"/>
  <c r="I6442" i="81"/>
  <c r="H6442" i="81"/>
  <c r="G6442" i="81"/>
  <c r="F6442" i="81"/>
  <c r="E6442" i="81"/>
  <c r="C6442" i="81"/>
  <c r="B6442" i="81"/>
  <c r="A6442" i="81"/>
  <c r="L6441" i="81"/>
  <c r="K6441" i="81"/>
  <c r="J6441" i="81"/>
  <c r="I6441" i="81"/>
  <c r="H6441" i="81"/>
  <c r="G6441" i="81"/>
  <c r="F6441" i="81"/>
  <c r="E6441" i="81"/>
  <c r="C6441" i="81"/>
  <c r="B6441" i="81"/>
  <c r="A6441" i="81"/>
  <c r="L6440" i="81"/>
  <c r="K6440" i="81"/>
  <c r="J6440" i="81"/>
  <c r="I6440" i="81"/>
  <c r="H6440" i="81"/>
  <c r="G6440" i="81"/>
  <c r="F6440" i="81"/>
  <c r="E6440" i="81"/>
  <c r="C6440" i="81"/>
  <c r="B6440" i="81"/>
  <c r="A6440" i="81"/>
  <c r="L6439" i="81"/>
  <c r="K6439" i="81"/>
  <c r="J6439" i="81"/>
  <c r="I6439" i="81"/>
  <c r="H6439" i="81"/>
  <c r="G6439" i="81"/>
  <c r="F6439" i="81"/>
  <c r="E6439" i="81"/>
  <c r="C6439" i="81"/>
  <c r="B6439" i="81"/>
  <c r="A6439" i="81"/>
  <c r="L6438" i="81"/>
  <c r="K6438" i="81"/>
  <c r="J6438" i="81"/>
  <c r="I6438" i="81"/>
  <c r="H6438" i="81"/>
  <c r="G6438" i="81"/>
  <c r="F6438" i="81"/>
  <c r="E6438" i="81"/>
  <c r="C6438" i="81"/>
  <c r="B6438" i="81"/>
  <c r="A6438" i="81"/>
  <c r="L6437" i="81"/>
  <c r="K6437" i="81"/>
  <c r="J6437" i="81"/>
  <c r="I6437" i="81"/>
  <c r="H6437" i="81"/>
  <c r="G6437" i="81"/>
  <c r="F6437" i="81"/>
  <c r="E6437" i="81"/>
  <c r="C6437" i="81"/>
  <c r="B6437" i="81"/>
  <c r="A6437" i="81"/>
  <c r="L6436" i="81"/>
  <c r="K6436" i="81"/>
  <c r="J6436" i="81"/>
  <c r="I6436" i="81"/>
  <c r="H6436" i="81"/>
  <c r="G6436" i="81"/>
  <c r="F6436" i="81"/>
  <c r="E6436" i="81"/>
  <c r="C6436" i="81"/>
  <c r="B6436" i="81"/>
  <c r="A6436" i="81"/>
  <c r="L6435" i="81"/>
  <c r="K6435" i="81"/>
  <c r="J6435" i="81"/>
  <c r="I6435" i="81"/>
  <c r="H6435" i="81"/>
  <c r="G6435" i="81"/>
  <c r="F6435" i="81"/>
  <c r="E6435" i="81"/>
  <c r="C6435" i="81"/>
  <c r="B6435" i="81"/>
  <c r="A6435" i="81"/>
  <c r="L6434" i="81"/>
  <c r="K6434" i="81"/>
  <c r="J6434" i="81"/>
  <c r="I6434" i="81"/>
  <c r="H6434" i="81"/>
  <c r="G6434" i="81"/>
  <c r="F6434" i="81"/>
  <c r="E6434" i="81"/>
  <c r="C6434" i="81"/>
  <c r="B6434" i="81"/>
  <c r="A6434" i="81"/>
  <c r="L6433" i="81"/>
  <c r="K6433" i="81"/>
  <c r="J6433" i="81"/>
  <c r="I6433" i="81"/>
  <c r="H6433" i="81"/>
  <c r="G6433" i="81"/>
  <c r="F6433" i="81"/>
  <c r="E6433" i="81"/>
  <c r="C6433" i="81"/>
  <c r="B6433" i="81"/>
  <c r="A6433" i="81"/>
  <c r="L6432" i="81"/>
  <c r="K6432" i="81"/>
  <c r="J6432" i="81"/>
  <c r="I6432" i="81"/>
  <c r="H6432" i="81"/>
  <c r="G6432" i="81"/>
  <c r="F6432" i="81"/>
  <c r="E6432" i="81"/>
  <c r="C6432" i="81"/>
  <c r="B6432" i="81"/>
  <c r="A6432" i="81"/>
  <c r="L6431" i="81"/>
  <c r="K6431" i="81"/>
  <c r="J6431" i="81"/>
  <c r="I6431" i="81"/>
  <c r="H6431" i="81"/>
  <c r="G6431" i="81"/>
  <c r="F6431" i="81"/>
  <c r="E6431" i="81"/>
  <c r="C6431" i="81"/>
  <c r="B6431" i="81"/>
  <c r="A6431" i="81"/>
  <c r="L6430" i="81"/>
  <c r="K6430" i="81"/>
  <c r="J6430" i="81"/>
  <c r="I6430" i="81"/>
  <c r="H6430" i="81"/>
  <c r="G6430" i="81"/>
  <c r="F6430" i="81"/>
  <c r="E6430" i="81"/>
  <c r="C6430" i="81"/>
  <c r="B6430" i="81"/>
  <c r="A6430" i="81"/>
  <c r="L6429" i="81"/>
  <c r="K6429" i="81"/>
  <c r="J6429" i="81"/>
  <c r="I6429" i="81"/>
  <c r="H6429" i="81"/>
  <c r="G6429" i="81"/>
  <c r="F6429" i="81"/>
  <c r="E6429" i="81"/>
  <c r="C6429" i="81"/>
  <c r="B6429" i="81"/>
  <c r="A6429" i="81"/>
  <c r="L6428" i="81"/>
  <c r="K6428" i="81"/>
  <c r="J6428" i="81"/>
  <c r="I6428" i="81"/>
  <c r="H6428" i="81"/>
  <c r="G6428" i="81"/>
  <c r="F6428" i="81"/>
  <c r="E6428" i="81"/>
  <c r="C6428" i="81"/>
  <c r="B6428" i="81"/>
  <c r="A6428" i="81"/>
  <c r="L6427" i="81"/>
  <c r="K6427" i="81"/>
  <c r="J6427" i="81"/>
  <c r="I6427" i="81"/>
  <c r="H6427" i="81"/>
  <c r="G6427" i="81"/>
  <c r="F6427" i="81"/>
  <c r="E6427" i="81"/>
  <c r="C6427" i="81"/>
  <c r="B6427" i="81"/>
  <c r="A6427" i="81"/>
  <c r="L6426" i="81"/>
  <c r="K6426" i="81"/>
  <c r="J6426" i="81"/>
  <c r="I6426" i="81"/>
  <c r="H6426" i="81"/>
  <c r="G6426" i="81"/>
  <c r="F6426" i="81"/>
  <c r="E6426" i="81"/>
  <c r="C6426" i="81"/>
  <c r="B6426" i="81"/>
  <c r="A6426" i="81"/>
  <c r="L6425" i="81"/>
  <c r="K6425" i="81"/>
  <c r="J6425" i="81"/>
  <c r="I6425" i="81"/>
  <c r="H6425" i="81"/>
  <c r="G6425" i="81"/>
  <c r="F6425" i="81"/>
  <c r="E6425" i="81"/>
  <c r="C6425" i="81"/>
  <c r="B6425" i="81"/>
  <c r="A6425" i="81"/>
  <c r="L6424" i="81"/>
  <c r="K6424" i="81"/>
  <c r="J6424" i="81"/>
  <c r="I6424" i="81"/>
  <c r="H6424" i="81"/>
  <c r="G6424" i="81"/>
  <c r="F6424" i="81"/>
  <c r="E6424" i="81"/>
  <c r="C6424" i="81"/>
  <c r="B6424" i="81"/>
  <c r="A6424" i="81"/>
  <c r="L6423" i="81"/>
  <c r="K6423" i="81"/>
  <c r="J6423" i="81"/>
  <c r="I6423" i="81"/>
  <c r="H6423" i="81"/>
  <c r="G6423" i="81"/>
  <c r="F6423" i="81"/>
  <c r="E6423" i="81"/>
  <c r="C6423" i="81"/>
  <c r="B6423" i="81"/>
  <c r="A6423" i="81"/>
  <c r="L6422" i="81"/>
  <c r="K6422" i="81"/>
  <c r="J6422" i="81"/>
  <c r="I6422" i="81"/>
  <c r="H6422" i="81"/>
  <c r="G6422" i="81"/>
  <c r="F6422" i="81"/>
  <c r="E6422" i="81"/>
  <c r="C6422" i="81"/>
  <c r="B6422" i="81"/>
  <c r="A6422" i="81"/>
  <c r="L6421" i="81"/>
  <c r="K6421" i="81"/>
  <c r="J6421" i="81"/>
  <c r="I6421" i="81"/>
  <c r="H6421" i="81"/>
  <c r="G6421" i="81"/>
  <c r="F6421" i="81"/>
  <c r="E6421" i="81"/>
  <c r="C6421" i="81"/>
  <c r="B6421" i="81"/>
  <c r="A6421" i="81"/>
  <c r="L6420" i="81"/>
  <c r="K6420" i="81"/>
  <c r="J6420" i="81"/>
  <c r="I6420" i="81"/>
  <c r="H6420" i="81"/>
  <c r="G6420" i="81"/>
  <c r="F6420" i="81"/>
  <c r="E6420" i="81"/>
  <c r="C6420" i="81"/>
  <c r="B6420" i="81"/>
  <c r="A6420" i="81"/>
  <c r="L6419" i="81"/>
  <c r="K6419" i="81"/>
  <c r="J6419" i="81"/>
  <c r="I6419" i="81"/>
  <c r="H6419" i="81"/>
  <c r="G6419" i="81"/>
  <c r="F6419" i="81"/>
  <c r="E6419" i="81"/>
  <c r="C6419" i="81"/>
  <c r="B6419" i="81"/>
  <c r="A6419" i="81"/>
  <c r="L6418" i="81"/>
  <c r="K6418" i="81"/>
  <c r="J6418" i="81"/>
  <c r="I6418" i="81"/>
  <c r="H6418" i="81"/>
  <c r="G6418" i="81"/>
  <c r="F6418" i="81"/>
  <c r="E6418" i="81"/>
  <c r="C6418" i="81"/>
  <c r="B6418" i="81"/>
  <c r="A6418" i="81"/>
  <c r="L6417" i="81"/>
  <c r="K6417" i="81"/>
  <c r="J6417" i="81"/>
  <c r="I6417" i="81"/>
  <c r="H6417" i="81"/>
  <c r="G6417" i="81"/>
  <c r="F6417" i="81"/>
  <c r="E6417" i="81"/>
  <c r="C6417" i="81"/>
  <c r="B6417" i="81"/>
  <c r="A6417" i="81"/>
  <c r="L6416" i="81"/>
  <c r="K6416" i="81"/>
  <c r="J6416" i="81"/>
  <c r="I6416" i="81"/>
  <c r="H6416" i="81"/>
  <c r="G6416" i="81"/>
  <c r="F6416" i="81"/>
  <c r="E6416" i="81"/>
  <c r="C6416" i="81"/>
  <c r="B6416" i="81"/>
  <c r="A6416" i="81"/>
  <c r="L6415" i="81"/>
  <c r="K6415" i="81"/>
  <c r="J6415" i="81"/>
  <c r="I6415" i="81"/>
  <c r="H6415" i="81"/>
  <c r="G6415" i="81"/>
  <c r="F6415" i="81"/>
  <c r="E6415" i="81"/>
  <c r="C6415" i="81"/>
  <c r="B6415" i="81"/>
  <c r="A6415" i="81"/>
  <c r="L6414" i="81"/>
  <c r="K6414" i="81"/>
  <c r="J6414" i="81"/>
  <c r="I6414" i="81"/>
  <c r="H6414" i="81"/>
  <c r="G6414" i="81"/>
  <c r="F6414" i="81"/>
  <c r="E6414" i="81"/>
  <c r="C6414" i="81"/>
  <c r="B6414" i="81"/>
  <c r="A6414" i="81"/>
  <c r="L6413" i="81"/>
  <c r="K6413" i="81"/>
  <c r="J6413" i="81"/>
  <c r="I6413" i="81"/>
  <c r="H6413" i="81"/>
  <c r="G6413" i="81"/>
  <c r="F6413" i="81"/>
  <c r="E6413" i="81"/>
  <c r="C6413" i="81"/>
  <c r="B6413" i="81"/>
  <c r="A6413" i="81"/>
  <c r="L6412" i="81"/>
  <c r="K6412" i="81"/>
  <c r="J6412" i="81"/>
  <c r="I6412" i="81"/>
  <c r="H6412" i="81"/>
  <c r="G6412" i="81"/>
  <c r="F6412" i="81"/>
  <c r="E6412" i="81"/>
  <c r="C6412" i="81"/>
  <c r="B6412" i="81"/>
  <c r="A6412" i="81"/>
  <c r="L6411" i="81"/>
  <c r="K6411" i="81"/>
  <c r="J6411" i="81"/>
  <c r="I6411" i="81"/>
  <c r="H6411" i="81"/>
  <c r="G6411" i="81"/>
  <c r="F6411" i="81"/>
  <c r="E6411" i="81"/>
  <c r="C6411" i="81"/>
  <c r="B6411" i="81"/>
  <c r="A6411" i="81"/>
  <c r="L6410" i="81"/>
  <c r="K6410" i="81"/>
  <c r="J6410" i="81"/>
  <c r="I6410" i="81"/>
  <c r="H6410" i="81"/>
  <c r="G6410" i="81"/>
  <c r="F6410" i="81"/>
  <c r="E6410" i="81"/>
  <c r="C6410" i="81"/>
  <c r="B6410" i="81"/>
  <c r="A6410" i="81"/>
  <c r="L6409" i="81"/>
  <c r="K6409" i="81"/>
  <c r="J6409" i="81"/>
  <c r="I6409" i="81"/>
  <c r="H6409" i="81"/>
  <c r="G6409" i="81"/>
  <c r="F6409" i="81"/>
  <c r="E6409" i="81"/>
  <c r="C6409" i="81"/>
  <c r="B6409" i="81"/>
  <c r="A6409" i="81"/>
  <c r="L6408" i="81"/>
  <c r="K6408" i="81"/>
  <c r="J6408" i="81"/>
  <c r="I6408" i="81"/>
  <c r="H6408" i="81"/>
  <c r="G6408" i="81"/>
  <c r="F6408" i="81"/>
  <c r="E6408" i="81"/>
  <c r="C6408" i="81"/>
  <c r="B6408" i="81"/>
  <c r="A6408" i="81"/>
  <c r="L6407" i="81"/>
  <c r="K6407" i="81"/>
  <c r="J6407" i="81"/>
  <c r="I6407" i="81"/>
  <c r="H6407" i="81"/>
  <c r="G6407" i="81"/>
  <c r="F6407" i="81"/>
  <c r="E6407" i="81"/>
  <c r="C6407" i="81"/>
  <c r="B6407" i="81"/>
  <c r="A6407" i="81"/>
  <c r="L6406" i="81"/>
  <c r="K6406" i="81"/>
  <c r="J6406" i="81"/>
  <c r="I6406" i="81"/>
  <c r="H6406" i="81"/>
  <c r="G6406" i="81"/>
  <c r="F6406" i="81"/>
  <c r="E6406" i="81"/>
  <c r="C6406" i="81"/>
  <c r="B6406" i="81"/>
  <c r="A6406" i="81"/>
  <c r="L6405" i="81"/>
  <c r="K6405" i="81"/>
  <c r="J6405" i="81"/>
  <c r="I6405" i="81"/>
  <c r="H6405" i="81"/>
  <c r="G6405" i="81"/>
  <c r="F6405" i="81"/>
  <c r="E6405" i="81"/>
  <c r="C6405" i="81"/>
  <c r="B6405" i="81"/>
  <c r="A6405" i="81"/>
  <c r="L6404" i="81"/>
  <c r="K6404" i="81"/>
  <c r="J6404" i="81"/>
  <c r="I6404" i="81"/>
  <c r="H6404" i="81"/>
  <c r="G6404" i="81"/>
  <c r="F6404" i="81"/>
  <c r="E6404" i="81"/>
  <c r="C6404" i="81"/>
  <c r="B6404" i="81"/>
  <c r="A6404" i="81"/>
  <c r="L6403" i="81"/>
  <c r="K6403" i="81"/>
  <c r="J6403" i="81"/>
  <c r="I6403" i="81"/>
  <c r="H6403" i="81"/>
  <c r="G6403" i="81"/>
  <c r="F6403" i="81"/>
  <c r="E6403" i="81"/>
  <c r="C6403" i="81"/>
  <c r="B6403" i="81"/>
  <c r="A6403" i="81"/>
  <c r="L6402" i="81"/>
  <c r="K6402" i="81"/>
  <c r="J6402" i="81"/>
  <c r="I6402" i="81"/>
  <c r="H6402" i="81"/>
  <c r="G6402" i="81"/>
  <c r="F6402" i="81"/>
  <c r="E6402" i="81"/>
  <c r="C6402" i="81"/>
  <c r="B6402" i="81"/>
  <c r="A6402" i="81"/>
  <c r="L6401" i="81"/>
  <c r="K6401" i="81"/>
  <c r="J6401" i="81"/>
  <c r="I6401" i="81"/>
  <c r="H6401" i="81"/>
  <c r="G6401" i="81"/>
  <c r="F6401" i="81"/>
  <c r="E6401" i="81"/>
  <c r="C6401" i="81"/>
  <c r="B6401" i="81"/>
  <c r="A6401" i="81"/>
  <c r="L6400" i="81"/>
  <c r="K6400" i="81"/>
  <c r="J6400" i="81"/>
  <c r="I6400" i="81"/>
  <c r="H6400" i="81"/>
  <c r="G6400" i="81"/>
  <c r="F6400" i="81"/>
  <c r="E6400" i="81"/>
  <c r="C6400" i="81"/>
  <c r="B6400" i="81"/>
  <c r="A6400" i="81"/>
  <c r="L6399" i="81"/>
  <c r="K6399" i="81"/>
  <c r="J6399" i="81"/>
  <c r="I6399" i="81"/>
  <c r="H6399" i="81"/>
  <c r="G6399" i="81"/>
  <c r="F6399" i="81"/>
  <c r="E6399" i="81"/>
  <c r="C6399" i="81"/>
  <c r="B6399" i="81"/>
  <c r="A6399" i="81"/>
  <c r="L6398" i="81"/>
  <c r="K6398" i="81"/>
  <c r="J6398" i="81"/>
  <c r="I6398" i="81"/>
  <c r="H6398" i="81"/>
  <c r="G6398" i="81"/>
  <c r="F6398" i="81"/>
  <c r="E6398" i="81"/>
  <c r="C6398" i="81"/>
  <c r="B6398" i="81"/>
  <c r="A6398" i="81"/>
  <c r="L6397" i="81"/>
  <c r="K6397" i="81"/>
  <c r="J6397" i="81"/>
  <c r="I6397" i="81"/>
  <c r="H6397" i="81"/>
  <c r="G6397" i="81"/>
  <c r="F6397" i="81"/>
  <c r="E6397" i="81"/>
  <c r="C6397" i="81"/>
  <c r="B6397" i="81"/>
  <c r="A6397" i="81"/>
  <c r="L6396" i="81"/>
  <c r="K6396" i="81"/>
  <c r="J6396" i="81"/>
  <c r="I6396" i="81"/>
  <c r="H6396" i="81"/>
  <c r="G6396" i="81"/>
  <c r="F6396" i="81"/>
  <c r="E6396" i="81"/>
  <c r="C6396" i="81"/>
  <c r="B6396" i="81"/>
  <c r="A6396" i="81"/>
  <c r="L6395" i="81"/>
  <c r="K6395" i="81"/>
  <c r="J6395" i="81"/>
  <c r="I6395" i="81"/>
  <c r="H6395" i="81"/>
  <c r="G6395" i="81"/>
  <c r="F6395" i="81"/>
  <c r="E6395" i="81"/>
  <c r="C6395" i="81"/>
  <c r="B6395" i="81"/>
  <c r="A6395" i="81"/>
  <c r="L6394" i="81"/>
  <c r="K6394" i="81"/>
  <c r="J6394" i="81"/>
  <c r="I6394" i="81"/>
  <c r="H6394" i="81"/>
  <c r="G6394" i="81"/>
  <c r="F6394" i="81"/>
  <c r="E6394" i="81"/>
  <c r="C6394" i="81"/>
  <c r="B6394" i="81"/>
  <c r="A6394" i="81"/>
  <c r="L6393" i="81"/>
  <c r="K6393" i="81"/>
  <c r="J6393" i="81"/>
  <c r="I6393" i="81"/>
  <c r="H6393" i="81"/>
  <c r="G6393" i="81"/>
  <c r="F6393" i="81"/>
  <c r="E6393" i="81"/>
  <c r="C6393" i="81"/>
  <c r="B6393" i="81"/>
  <c r="A6393" i="81"/>
  <c r="L6392" i="81"/>
  <c r="K6392" i="81"/>
  <c r="J6392" i="81"/>
  <c r="I6392" i="81"/>
  <c r="H6392" i="81"/>
  <c r="G6392" i="81"/>
  <c r="F6392" i="81"/>
  <c r="E6392" i="81"/>
  <c r="C6392" i="81"/>
  <c r="B6392" i="81"/>
  <c r="A6392" i="81"/>
  <c r="L6391" i="81"/>
  <c r="K6391" i="81"/>
  <c r="J6391" i="81"/>
  <c r="I6391" i="81"/>
  <c r="H6391" i="81"/>
  <c r="G6391" i="81"/>
  <c r="F6391" i="81"/>
  <c r="E6391" i="81"/>
  <c r="C6391" i="81"/>
  <c r="B6391" i="81"/>
  <c r="A6391" i="81"/>
  <c r="L6390" i="81"/>
  <c r="K6390" i="81"/>
  <c r="J6390" i="81"/>
  <c r="I6390" i="81"/>
  <c r="H6390" i="81"/>
  <c r="G6390" i="81"/>
  <c r="F6390" i="81"/>
  <c r="E6390" i="81"/>
  <c r="C6390" i="81"/>
  <c r="B6390" i="81"/>
  <c r="A6390" i="81"/>
  <c r="L6389" i="81"/>
  <c r="K6389" i="81"/>
  <c r="J6389" i="81"/>
  <c r="I6389" i="81"/>
  <c r="H6389" i="81"/>
  <c r="G6389" i="81"/>
  <c r="F6389" i="81"/>
  <c r="E6389" i="81"/>
  <c r="C6389" i="81"/>
  <c r="B6389" i="81"/>
  <c r="A6389" i="81"/>
  <c r="L6388" i="81"/>
  <c r="K6388" i="81"/>
  <c r="J6388" i="81"/>
  <c r="I6388" i="81"/>
  <c r="H6388" i="81"/>
  <c r="G6388" i="81"/>
  <c r="F6388" i="81"/>
  <c r="E6388" i="81"/>
  <c r="C6388" i="81"/>
  <c r="B6388" i="81"/>
  <c r="A6388" i="81"/>
  <c r="L6387" i="81"/>
  <c r="K6387" i="81"/>
  <c r="J6387" i="81"/>
  <c r="I6387" i="81"/>
  <c r="H6387" i="81"/>
  <c r="G6387" i="81"/>
  <c r="F6387" i="81"/>
  <c r="E6387" i="81"/>
  <c r="C6387" i="81"/>
  <c r="B6387" i="81"/>
  <c r="A6387" i="81"/>
  <c r="L6386" i="81"/>
  <c r="K6386" i="81"/>
  <c r="J6386" i="81"/>
  <c r="I6386" i="81"/>
  <c r="H6386" i="81"/>
  <c r="G6386" i="81"/>
  <c r="F6386" i="81"/>
  <c r="E6386" i="81"/>
  <c r="C6386" i="81"/>
  <c r="B6386" i="81"/>
  <c r="A6386" i="81"/>
  <c r="L6385" i="81"/>
  <c r="K6385" i="81"/>
  <c r="J6385" i="81"/>
  <c r="I6385" i="81"/>
  <c r="H6385" i="81"/>
  <c r="G6385" i="81"/>
  <c r="F6385" i="81"/>
  <c r="E6385" i="81"/>
  <c r="C6385" i="81"/>
  <c r="B6385" i="81"/>
  <c r="A6385" i="81"/>
  <c r="L6384" i="81"/>
  <c r="K6384" i="81"/>
  <c r="J6384" i="81"/>
  <c r="I6384" i="81"/>
  <c r="H6384" i="81"/>
  <c r="G6384" i="81"/>
  <c r="F6384" i="81"/>
  <c r="E6384" i="81"/>
  <c r="C6384" i="81"/>
  <c r="B6384" i="81"/>
  <c r="A6384" i="81"/>
  <c r="L6383" i="81"/>
  <c r="K6383" i="81"/>
  <c r="J6383" i="81"/>
  <c r="I6383" i="81"/>
  <c r="H6383" i="81"/>
  <c r="G6383" i="81"/>
  <c r="F6383" i="81"/>
  <c r="E6383" i="81"/>
  <c r="C6383" i="81"/>
  <c r="B6383" i="81"/>
  <c r="A6383" i="81"/>
  <c r="L6382" i="81"/>
  <c r="K6382" i="81"/>
  <c r="J6382" i="81"/>
  <c r="I6382" i="81"/>
  <c r="H6382" i="81"/>
  <c r="G6382" i="81"/>
  <c r="F6382" i="81"/>
  <c r="E6382" i="81"/>
  <c r="C6382" i="81"/>
  <c r="B6382" i="81"/>
  <c r="A6382" i="81"/>
  <c r="L6381" i="81"/>
  <c r="K6381" i="81"/>
  <c r="J6381" i="81"/>
  <c r="I6381" i="81"/>
  <c r="H6381" i="81"/>
  <c r="G6381" i="81"/>
  <c r="F6381" i="81"/>
  <c r="E6381" i="81"/>
  <c r="C6381" i="81"/>
  <c r="B6381" i="81"/>
  <c r="A6381" i="81"/>
  <c r="L6380" i="81"/>
  <c r="K6380" i="81"/>
  <c r="J6380" i="81"/>
  <c r="I6380" i="81"/>
  <c r="H6380" i="81"/>
  <c r="G6380" i="81"/>
  <c r="F6380" i="81"/>
  <c r="E6380" i="81"/>
  <c r="C6380" i="81"/>
  <c r="B6380" i="81"/>
  <c r="A6380" i="81"/>
  <c r="L6379" i="81"/>
  <c r="K6379" i="81"/>
  <c r="J6379" i="81"/>
  <c r="I6379" i="81"/>
  <c r="H6379" i="81"/>
  <c r="G6379" i="81"/>
  <c r="F6379" i="81"/>
  <c r="E6379" i="81"/>
  <c r="C6379" i="81"/>
  <c r="B6379" i="81"/>
  <c r="A6379" i="81"/>
  <c r="L6378" i="81"/>
  <c r="K6378" i="81"/>
  <c r="J6378" i="81"/>
  <c r="I6378" i="81"/>
  <c r="H6378" i="81"/>
  <c r="G6378" i="81"/>
  <c r="F6378" i="81"/>
  <c r="E6378" i="81"/>
  <c r="C6378" i="81"/>
  <c r="B6378" i="81"/>
  <c r="A6378" i="81"/>
  <c r="L6377" i="81"/>
  <c r="K6377" i="81"/>
  <c r="J6377" i="81"/>
  <c r="I6377" i="81"/>
  <c r="H6377" i="81"/>
  <c r="G6377" i="81"/>
  <c r="F6377" i="81"/>
  <c r="E6377" i="81"/>
  <c r="C6377" i="81"/>
  <c r="B6377" i="81"/>
  <c r="A6377" i="81"/>
  <c r="L6376" i="81"/>
  <c r="K6376" i="81"/>
  <c r="J6376" i="81"/>
  <c r="I6376" i="81"/>
  <c r="H6376" i="81"/>
  <c r="G6376" i="81"/>
  <c r="F6376" i="81"/>
  <c r="E6376" i="81"/>
  <c r="C6376" i="81"/>
  <c r="B6376" i="81"/>
  <c r="A6376" i="81"/>
  <c r="L6375" i="81"/>
  <c r="K6375" i="81"/>
  <c r="J6375" i="81"/>
  <c r="I6375" i="81"/>
  <c r="H6375" i="81"/>
  <c r="G6375" i="81"/>
  <c r="F6375" i="81"/>
  <c r="E6375" i="81"/>
  <c r="C6375" i="81"/>
  <c r="B6375" i="81"/>
  <c r="A6375" i="81"/>
  <c r="L6374" i="81"/>
  <c r="K6374" i="81"/>
  <c r="J6374" i="81"/>
  <c r="I6374" i="81"/>
  <c r="H6374" i="81"/>
  <c r="G6374" i="81"/>
  <c r="F6374" i="81"/>
  <c r="E6374" i="81"/>
  <c r="C6374" i="81"/>
  <c r="B6374" i="81"/>
  <c r="A6374" i="81"/>
  <c r="L6373" i="81"/>
  <c r="K6373" i="81"/>
  <c r="J6373" i="81"/>
  <c r="I6373" i="81"/>
  <c r="H6373" i="81"/>
  <c r="G6373" i="81"/>
  <c r="F6373" i="81"/>
  <c r="E6373" i="81"/>
  <c r="C6373" i="81"/>
  <c r="B6373" i="81"/>
  <c r="A6373" i="81"/>
  <c r="L6372" i="81"/>
  <c r="K6372" i="81"/>
  <c r="J6372" i="81"/>
  <c r="I6372" i="81"/>
  <c r="H6372" i="81"/>
  <c r="G6372" i="81"/>
  <c r="F6372" i="81"/>
  <c r="E6372" i="81"/>
  <c r="C6372" i="81"/>
  <c r="B6372" i="81"/>
  <c r="A6372" i="81"/>
  <c r="L6371" i="81"/>
  <c r="K6371" i="81"/>
  <c r="J6371" i="81"/>
  <c r="I6371" i="81"/>
  <c r="H6371" i="81"/>
  <c r="G6371" i="81"/>
  <c r="F6371" i="81"/>
  <c r="E6371" i="81"/>
  <c r="C6371" i="81"/>
  <c r="B6371" i="81"/>
  <c r="A6371" i="81"/>
  <c r="L6370" i="81"/>
  <c r="K6370" i="81"/>
  <c r="J6370" i="81"/>
  <c r="I6370" i="81"/>
  <c r="H6370" i="81"/>
  <c r="G6370" i="81"/>
  <c r="F6370" i="81"/>
  <c r="E6370" i="81"/>
  <c r="C6370" i="81"/>
  <c r="B6370" i="81"/>
  <c r="A6370" i="81"/>
  <c r="L6369" i="81"/>
  <c r="K6369" i="81"/>
  <c r="J6369" i="81"/>
  <c r="I6369" i="81"/>
  <c r="H6369" i="81"/>
  <c r="G6369" i="81"/>
  <c r="F6369" i="81"/>
  <c r="E6369" i="81"/>
  <c r="C6369" i="81"/>
  <c r="B6369" i="81"/>
  <c r="A6369" i="81"/>
  <c r="L6368" i="81"/>
  <c r="K6368" i="81"/>
  <c r="J6368" i="81"/>
  <c r="I6368" i="81"/>
  <c r="H6368" i="81"/>
  <c r="G6368" i="81"/>
  <c r="F6368" i="81"/>
  <c r="E6368" i="81"/>
  <c r="C6368" i="81"/>
  <c r="B6368" i="81"/>
  <c r="A6368" i="81"/>
  <c r="L6367" i="81"/>
  <c r="K6367" i="81"/>
  <c r="J6367" i="81"/>
  <c r="I6367" i="81"/>
  <c r="H6367" i="81"/>
  <c r="G6367" i="81"/>
  <c r="F6367" i="81"/>
  <c r="E6367" i="81"/>
  <c r="C6367" i="81"/>
  <c r="B6367" i="81"/>
  <c r="A6367" i="81"/>
  <c r="L6366" i="81"/>
  <c r="K6366" i="81"/>
  <c r="J6366" i="81"/>
  <c r="I6366" i="81"/>
  <c r="H6366" i="81"/>
  <c r="G6366" i="81"/>
  <c r="F6366" i="81"/>
  <c r="E6366" i="81"/>
  <c r="C6366" i="81"/>
  <c r="B6366" i="81"/>
  <c r="A6366" i="81"/>
  <c r="L6365" i="81"/>
  <c r="K6365" i="81"/>
  <c r="J6365" i="81"/>
  <c r="I6365" i="81"/>
  <c r="H6365" i="81"/>
  <c r="G6365" i="81"/>
  <c r="F6365" i="81"/>
  <c r="E6365" i="81"/>
  <c r="C6365" i="81"/>
  <c r="B6365" i="81"/>
  <c r="A6365" i="81"/>
  <c r="L6364" i="81"/>
  <c r="K6364" i="81"/>
  <c r="J6364" i="81"/>
  <c r="I6364" i="81"/>
  <c r="H6364" i="81"/>
  <c r="G6364" i="81"/>
  <c r="F6364" i="81"/>
  <c r="E6364" i="81"/>
  <c r="C6364" i="81"/>
  <c r="B6364" i="81"/>
  <c r="A6364" i="81"/>
  <c r="L6363" i="81"/>
  <c r="K6363" i="81"/>
  <c r="J6363" i="81"/>
  <c r="I6363" i="81"/>
  <c r="H6363" i="81"/>
  <c r="G6363" i="81"/>
  <c r="F6363" i="81"/>
  <c r="E6363" i="81"/>
  <c r="C6363" i="81"/>
  <c r="B6363" i="81"/>
  <c r="A6363" i="81"/>
  <c r="L6362" i="81"/>
  <c r="K6362" i="81"/>
  <c r="J6362" i="81"/>
  <c r="I6362" i="81"/>
  <c r="H6362" i="81"/>
  <c r="G6362" i="81"/>
  <c r="F6362" i="81"/>
  <c r="E6362" i="81"/>
  <c r="C6362" i="81"/>
  <c r="B6362" i="81"/>
  <c r="A6362" i="81"/>
  <c r="L6361" i="81"/>
  <c r="K6361" i="81"/>
  <c r="J6361" i="81"/>
  <c r="I6361" i="81"/>
  <c r="H6361" i="81"/>
  <c r="G6361" i="81"/>
  <c r="F6361" i="81"/>
  <c r="E6361" i="81"/>
  <c r="C6361" i="81"/>
  <c r="B6361" i="81"/>
  <c r="A6361" i="81"/>
  <c r="L6360" i="81"/>
  <c r="K6360" i="81"/>
  <c r="J6360" i="81"/>
  <c r="I6360" i="81"/>
  <c r="H6360" i="81"/>
  <c r="G6360" i="81"/>
  <c r="F6360" i="81"/>
  <c r="E6360" i="81"/>
  <c r="C6360" i="81"/>
  <c r="B6360" i="81"/>
  <c r="A6360" i="81"/>
  <c r="L6359" i="81"/>
  <c r="K6359" i="81"/>
  <c r="J6359" i="81"/>
  <c r="I6359" i="81"/>
  <c r="H6359" i="81"/>
  <c r="G6359" i="81"/>
  <c r="F6359" i="81"/>
  <c r="E6359" i="81"/>
  <c r="C6359" i="81"/>
  <c r="B6359" i="81"/>
  <c r="A6359" i="81"/>
  <c r="L6358" i="81"/>
  <c r="K6358" i="81"/>
  <c r="J6358" i="81"/>
  <c r="I6358" i="81"/>
  <c r="H6358" i="81"/>
  <c r="G6358" i="81"/>
  <c r="F6358" i="81"/>
  <c r="E6358" i="81"/>
  <c r="C6358" i="81"/>
  <c r="B6358" i="81"/>
  <c r="A6358" i="81"/>
  <c r="L6357" i="81"/>
  <c r="K6357" i="81"/>
  <c r="J6357" i="81"/>
  <c r="I6357" i="81"/>
  <c r="H6357" i="81"/>
  <c r="G6357" i="81"/>
  <c r="F6357" i="81"/>
  <c r="E6357" i="81"/>
  <c r="C6357" i="81"/>
  <c r="B6357" i="81"/>
  <c r="A6357" i="81"/>
  <c r="L6356" i="81"/>
  <c r="K6356" i="81"/>
  <c r="J6356" i="81"/>
  <c r="I6356" i="81"/>
  <c r="H6356" i="81"/>
  <c r="G6356" i="81"/>
  <c r="F6356" i="81"/>
  <c r="E6356" i="81"/>
  <c r="C6356" i="81"/>
  <c r="B6356" i="81"/>
  <c r="A6356" i="81"/>
  <c r="L6355" i="81"/>
  <c r="K6355" i="81"/>
  <c r="J6355" i="81"/>
  <c r="I6355" i="81"/>
  <c r="H6355" i="81"/>
  <c r="G6355" i="81"/>
  <c r="F6355" i="81"/>
  <c r="E6355" i="81"/>
  <c r="C6355" i="81"/>
  <c r="B6355" i="81"/>
  <c r="A6355" i="81"/>
  <c r="L6354" i="81"/>
  <c r="K6354" i="81"/>
  <c r="J6354" i="81"/>
  <c r="I6354" i="81"/>
  <c r="H6354" i="81"/>
  <c r="G6354" i="81"/>
  <c r="F6354" i="81"/>
  <c r="E6354" i="81"/>
  <c r="C6354" i="81"/>
  <c r="B6354" i="81"/>
  <c r="A6354" i="81"/>
  <c r="L6353" i="81"/>
  <c r="K6353" i="81"/>
  <c r="J6353" i="81"/>
  <c r="I6353" i="81"/>
  <c r="H6353" i="81"/>
  <c r="G6353" i="81"/>
  <c r="F6353" i="81"/>
  <c r="E6353" i="81"/>
  <c r="C6353" i="81"/>
  <c r="B6353" i="81"/>
  <c r="A6353" i="81"/>
  <c r="L6352" i="81"/>
  <c r="K6352" i="81"/>
  <c r="J6352" i="81"/>
  <c r="I6352" i="81"/>
  <c r="H6352" i="81"/>
  <c r="G6352" i="81"/>
  <c r="F6352" i="81"/>
  <c r="E6352" i="81"/>
  <c r="C6352" i="81"/>
  <c r="B6352" i="81"/>
  <c r="A6352" i="81"/>
  <c r="L6351" i="81"/>
  <c r="K6351" i="81"/>
  <c r="J6351" i="81"/>
  <c r="I6351" i="81"/>
  <c r="H6351" i="81"/>
  <c r="G6351" i="81"/>
  <c r="F6351" i="81"/>
  <c r="E6351" i="81"/>
  <c r="C6351" i="81"/>
  <c r="B6351" i="81"/>
  <c r="A6351" i="81"/>
  <c r="L6350" i="81"/>
  <c r="K6350" i="81"/>
  <c r="J6350" i="81"/>
  <c r="I6350" i="81"/>
  <c r="H6350" i="81"/>
  <c r="G6350" i="81"/>
  <c r="F6350" i="81"/>
  <c r="E6350" i="81"/>
  <c r="C6350" i="81"/>
  <c r="B6350" i="81"/>
  <c r="A6350" i="81"/>
  <c r="L6349" i="81"/>
  <c r="K6349" i="81"/>
  <c r="J6349" i="81"/>
  <c r="I6349" i="81"/>
  <c r="H6349" i="81"/>
  <c r="G6349" i="81"/>
  <c r="F6349" i="81"/>
  <c r="E6349" i="81"/>
  <c r="C6349" i="81"/>
  <c r="B6349" i="81"/>
  <c r="A6349" i="81"/>
  <c r="L6348" i="81"/>
  <c r="K6348" i="81"/>
  <c r="J6348" i="81"/>
  <c r="I6348" i="81"/>
  <c r="H6348" i="81"/>
  <c r="G6348" i="81"/>
  <c r="F6348" i="81"/>
  <c r="E6348" i="81"/>
  <c r="C6348" i="81"/>
  <c r="B6348" i="81"/>
  <c r="A6348" i="81"/>
  <c r="L6347" i="81"/>
  <c r="K6347" i="81"/>
  <c r="J6347" i="81"/>
  <c r="I6347" i="81"/>
  <c r="H6347" i="81"/>
  <c r="G6347" i="81"/>
  <c r="F6347" i="81"/>
  <c r="E6347" i="81"/>
  <c r="C6347" i="81"/>
  <c r="B6347" i="81"/>
  <c r="A6347" i="81"/>
  <c r="L6346" i="81"/>
  <c r="K6346" i="81"/>
  <c r="J6346" i="81"/>
  <c r="I6346" i="81"/>
  <c r="H6346" i="81"/>
  <c r="G6346" i="81"/>
  <c r="F6346" i="81"/>
  <c r="E6346" i="81"/>
  <c r="C6346" i="81"/>
  <c r="B6346" i="81"/>
  <c r="A6346" i="81"/>
  <c r="L6345" i="81"/>
  <c r="K6345" i="81"/>
  <c r="J6345" i="81"/>
  <c r="I6345" i="81"/>
  <c r="H6345" i="81"/>
  <c r="G6345" i="81"/>
  <c r="F6345" i="81"/>
  <c r="E6345" i="81"/>
  <c r="C6345" i="81"/>
  <c r="B6345" i="81"/>
  <c r="A6345" i="81"/>
  <c r="L6344" i="81"/>
  <c r="K6344" i="81"/>
  <c r="J6344" i="81"/>
  <c r="I6344" i="81"/>
  <c r="H6344" i="81"/>
  <c r="G6344" i="81"/>
  <c r="F6344" i="81"/>
  <c r="E6344" i="81"/>
  <c r="C6344" i="81"/>
  <c r="B6344" i="81"/>
  <c r="A6344" i="81"/>
  <c r="L6343" i="81"/>
  <c r="K6343" i="81"/>
  <c r="J6343" i="81"/>
  <c r="I6343" i="81"/>
  <c r="H6343" i="81"/>
  <c r="G6343" i="81"/>
  <c r="F6343" i="81"/>
  <c r="E6343" i="81"/>
  <c r="C6343" i="81"/>
  <c r="B6343" i="81"/>
  <c r="A6343" i="81"/>
  <c r="L6342" i="81"/>
  <c r="K6342" i="81"/>
  <c r="J6342" i="81"/>
  <c r="I6342" i="81"/>
  <c r="H6342" i="81"/>
  <c r="G6342" i="81"/>
  <c r="F6342" i="81"/>
  <c r="E6342" i="81"/>
  <c r="C6342" i="81"/>
  <c r="B6342" i="81"/>
  <c r="A6342" i="81"/>
  <c r="L6341" i="81"/>
  <c r="K6341" i="81"/>
  <c r="J6341" i="81"/>
  <c r="I6341" i="81"/>
  <c r="H6341" i="81"/>
  <c r="G6341" i="81"/>
  <c r="F6341" i="81"/>
  <c r="E6341" i="81"/>
  <c r="C6341" i="81"/>
  <c r="B6341" i="81"/>
  <c r="A6341" i="81"/>
  <c r="L6340" i="81"/>
  <c r="K6340" i="81"/>
  <c r="J6340" i="81"/>
  <c r="I6340" i="81"/>
  <c r="H6340" i="81"/>
  <c r="G6340" i="81"/>
  <c r="F6340" i="81"/>
  <c r="E6340" i="81"/>
  <c r="C6340" i="81"/>
  <c r="B6340" i="81"/>
  <c r="A6340" i="81"/>
  <c r="L6339" i="81"/>
  <c r="K6339" i="81"/>
  <c r="J6339" i="81"/>
  <c r="I6339" i="81"/>
  <c r="H6339" i="81"/>
  <c r="G6339" i="81"/>
  <c r="F6339" i="81"/>
  <c r="E6339" i="81"/>
  <c r="C6339" i="81"/>
  <c r="B6339" i="81"/>
  <c r="A6339" i="81"/>
  <c r="L6338" i="81"/>
  <c r="K6338" i="81"/>
  <c r="J6338" i="81"/>
  <c r="I6338" i="81"/>
  <c r="H6338" i="81"/>
  <c r="G6338" i="81"/>
  <c r="F6338" i="81"/>
  <c r="E6338" i="81"/>
  <c r="C6338" i="81"/>
  <c r="B6338" i="81"/>
  <c r="A6338" i="81"/>
  <c r="L6337" i="81"/>
  <c r="K6337" i="81"/>
  <c r="J6337" i="81"/>
  <c r="I6337" i="81"/>
  <c r="H6337" i="81"/>
  <c r="G6337" i="81"/>
  <c r="F6337" i="81"/>
  <c r="E6337" i="81"/>
  <c r="C6337" i="81"/>
  <c r="B6337" i="81"/>
  <c r="A6337" i="81"/>
  <c r="L6336" i="81"/>
  <c r="K6336" i="81"/>
  <c r="J6336" i="81"/>
  <c r="I6336" i="81"/>
  <c r="H6336" i="81"/>
  <c r="G6336" i="81"/>
  <c r="F6336" i="81"/>
  <c r="E6336" i="81"/>
  <c r="C6336" i="81"/>
  <c r="B6336" i="81"/>
  <c r="A6336" i="81"/>
  <c r="L6335" i="81"/>
  <c r="K6335" i="81"/>
  <c r="J6335" i="81"/>
  <c r="I6335" i="81"/>
  <c r="H6335" i="81"/>
  <c r="G6335" i="81"/>
  <c r="F6335" i="81"/>
  <c r="E6335" i="81"/>
  <c r="C6335" i="81"/>
  <c r="B6335" i="81"/>
  <c r="A6335" i="81"/>
  <c r="L6334" i="81"/>
  <c r="K6334" i="81"/>
  <c r="J6334" i="81"/>
  <c r="I6334" i="81"/>
  <c r="H6334" i="81"/>
  <c r="G6334" i="81"/>
  <c r="F6334" i="81"/>
  <c r="E6334" i="81"/>
  <c r="C6334" i="81"/>
  <c r="B6334" i="81"/>
  <c r="A6334" i="81"/>
  <c r="L6333" i="81"/>
  <c r="K6333" i="81"/>
  <c r="J6333" i="81"/>
  <c r="I6333" i="81"/>
  <c r="H6333" i="81"/>
  <c r="G6333" i="81"/>
  <c r="F6333" i="81"/>
  <c r="E6333" i="81"/>
  <c r="C6333" i="81"/>
  <c r="B6333" i="81"/>
  <c r="A6333" i="81"/>
  <c r="L6332" i="81"/>
  <c r="K6332" i="81"/>
  <c r="J6332" i="81"/>
  <c r="I6332" i="81"/>
  <c r="H6332" i="81"/>
  <c r="G6332" i="81"/>
  <c r="F6332" i="81"/>
  <c r="E6332" i="81"/>
  <c r="C6332" i="81"/>
  <c r="B6332" i="81"/>
  <c r="A6332" i="81"/>
  <c r="L6331" i="81"/>
  <c r="K6331" i="81"/>
  <c r="J6331" i="81"/>
  <c r="I6331" i="81"/>
  <c r="H6331" i="81"/>
  <c r="G6331" i="81"/>
  <c r="F6331" i="81"/>
  <c r="E6331" i="81"/>
  <c r="C6331" i="81"/>
  <c r="B6331" i="81"/>
  <c r="A6331" i="81"/>
  <c r="L6330" i="81"/>
  <c r="K6330" i="81"/>
  <c r="J6330" i="81"/>
  <c r="I6330" i="81"/>
  <c r="H6330" i="81"/>
  <c r="G6330" i="81"/>
  <c r="F6330" i="81"/>
  <c r="E6330" i="81"/>
  <c r="C6330" i="81"/>
  <c r="B6330" i="81"/>
  <c r="A6330" i="81"/>
  <c r="L6329" i="81"/>
  <c r="K6329" i="81"/>
  <c r="J6329" i="81"/>
  <c r="I6329" i="81"/>
  <c r="H6329" i="81"/>
  <c r="G6329" i="81"/>
  <c r="F6329" i="81"/>
  <c r="E6329" i="81"/>
  <c r="C6329" i="81"/>
  <c r="B6329" i="81"/>
  <c r="A6329" i="81"/>
  <c r="L6328" i="81"/>
  <c r="K6328" i="81"/>
  <c r="J6328" i="81"/>
  <c r="I6328" i="81"/>
  <c r="H6328" i="81"/>
  <c r="G6328" i="81"/>
  <c r="F6328" i="81"/>
  <c r="E6328" i="81"/>
  <c r="C6328" i="81"/>
  <c r="B6328" i="81"/>
  <c r="A6328" i="81"/>
  <c r="L6327" i="81"/>
  <c r="K6327" i="81"/>
  <c r="J6327" i="81"/>
  <c r="I6327" i="81"/>
  <c r="H6327" i="81"/>
  <c r="G6327" i="81"/>
  <c r="F6327" i="81"/>
  <c r="E6327" i="81"/>
  <c r="C6327" i="81"/>
  <c r="B6327" i="81"/>
  <c r="A6327" i="81"/>
  <c r="L6326" i="81"/>
  <c r="K6326" i="81"/>
  <c r="J6326" i="81"/>
  <c r="I6326" i="81"/>
  <c r="H6326" i="81"/>
  <c r="G6326" i="81"/>
  <c r="F6326" i="81"/>
  <c r="E6326" i="81"/>
  <c r="C6326" i="81"/>
  <c r="B6326" i="81"/>
  <c r="A6326" i="81"/>
  <c r="L6325" i="81"/>
  <c r="K6325" i="81"/>
  <c r="J6325" i="81"/>
  <c r="I6325" i="81"/>
  <c r="H6325" i="81"/>
  <c r="G6325" i="81"/>
  <c r="F6325" i="81"/>
  <c r="E6325" i="81"/>
  <c r="C6325" i="81"/>
  <c r="B6325" i="81"/>
  <c r="A6325" i="81"/>
  <c r="L6324" i="81"/>
  <c r="K6324" i="81"/>
  <c r="J6324" i="81"/>
  <c r="I6324" i="81"/>
  <c r="H6324" i="81"/>
  <c r="G6324" i="81"/>
  <c r="F6324" i="81"/>
  <c r="E6324" i="81"/>
  <c r="C6324" i="81"/>
  <c r="B6324" i="81"/>
  <c r="A6324" i="81"/>
  <c r="L6323" i="81"/>
  <c r="K6323" i="81"/>
  <c r="J6323" i="81"/>
  <c r="I6323" i="81"/>
  <c r="H6323" i="81"/>
  <c r="G6323" i="81"/>
  <c r="F6323" i="81"/>
  <c r="E6323" i="81"/>
  <c r="C6323" i="81"/>
  <c r="B6323" i="81"/>
  <c r="A6323" i="81"/>
  <c r="L6322" i="81"/>
  <c r="K6322" i="81"/>
  <c r="J6322" i="81"/>
  <c r="I6322" i="81"/>
  <c r="H6322" i="81"/>
  <c r="G6322" i="81"/>
  <c r="F6322" i="81"/>
  <c r="E6322" i="81"/>
  <c r="C6322" i="81"/>
  <c r="B6322" i="81"/>
  <c r="A6322" i="81"/>
  <c r="L6321" i="81"/>
  <c r="K6321" i="81"/>
  <c r="J6321" i="81"/>
  <c r="I6321" i="81"/>
  <c r="H6321" i="81"/>
  <c r="G6321" i="81"/>
  <c r="F6321" i="81"/>
  <c r="E6321" i="81"/>
  <c r="C6321" i="81"/>
  <c r="B6321" i="81"/>
  <c r="A6321" i="81"/>
  <c r="L6320" i="81"/>
  <c r="K6320" i="81"/>
  <c r="J6320" i="81"/>
  <c r="I6320" i="81"/>
  <c r="H6320" i="81"/>
  <c r="G6320" i="81"/>
  <c r="F6320" i="81"/>
  <c r="E6320" i="81"/>
  <c r="C6320" i="81"/>
  <c r="B6320" i="81"/>
  <c r="A6320" i="81"/>
  <c r="L6319" i="81"/>
  <c r="K6319" i="81"/>
  <c r="J6319" i="81"/>
  <c r="I6319" i="81"/>
  <c r="H6319" i="81"/>
  <c r="G6319" i="81"/>
  <c r="F6319" i="81"/>
  <c r="E6319" i="81"/>
  <c r="C6319" i="81"/>
  <c r="B6319" i="81"/>
  <c r="A6319" i="81"/>
  <c r="L6318" i="81"/>
  <c r="K6318" i="81"/>
  <c r="J6318" i="81"/>
  <c r="I6318" i="81"/>
  <c r="H6318" i="81"/>
  <c r="G6318" i="81"/>
  <c r="F6318" i="81"/>
  <c r="E6318" i="81"/>
  <c r="C6318" i="81"/>
  <c r="B6318" i="81"/>
  <c r="A6318" i="81"/>
  <c r="L6317" i="81"/>
  <c r="K6317" i="81"/>
  <c r="J6317" i="81"/>
  <c r="I6317" i="81"/>
  <c r="H6317" i="81"/>
  <c r="G6317" i="81"/>
  <c r="F6317" i="81"/>
  <c r="E6317" i="81"/>
  <c r="C6317" i="81"/>
  <c r="B6317" i="81"/>
  <c r="A6317" i="81"/>
  <c r="L6316" i="81"/>
  <c r="K6316" i="81"/>
  <c r="J6316" i="81"/>
  <c r="I6316" i="81"/>
  <c r="H6316" i="81"/>
  <c r="G6316" i="81"/>
  <c r="F6316" i="81"/>
  <c r="E6316" i="81"/>
  <c r="C6316" i="81"/>
  <c r="B6316" i="81"/>
  <c r="A6316" i="81"/>
  <c r="L6315" i="81"/>
  <c r="K6315" i="81"/>
  <c r="J6315" i="81"/>
  <c r="I6315" i="81"/>
  <c r="H6315" i="81"/>
  <c r="G6315" i="81"/>
  <c r="F6315" i="81"/>
  <c r="E6315" i="81"/>
  <c r="C6315" i="81"/>
  <c r="B6315" i="81"/>
  <c r="A6315" i="81"/>
  <c r="L6314" i="81"/>
  <c r="K6314" i="81"/>
  <c r="J6314" i="81"/>
  <c r="I6314" i="81"/>
  <c r="H6314" i="81"/>
  <c r="G6314" i="81"/>
  <c r="F6314" i="81"/>
  <c r="E6314" i="81"/>
  <c r="C6314" i="81"/>
  <c r="B6314" i="81"/>
  <c r="A6314" i="81"/>
  <c r="L6313" i="81"/>
  <c r="K6313" i="81"/>
  <c r="J6313" i="81"/>
  <c r="I6313" i="81"/>
  <c r="H6313" i="81"/>
  <c r="G6313" i="81"/>
  <c r="F6313" i="81"/>
  <c r="E6313" i="81"/>
  <c r="C6313" i="81"/>
  <c r="B6313" i="81"/>
  <c r="A6313" i="81"/>
  <c r="L6312" i="81"/>
  <c r="K6312" i="81"/>
  <c r="J6312" i="81"/>
  <c r="I6312" i="81"/>
  <c r="H6312" i="81"/>
  <c r="G6312" i="81"/>
  <c r="F6312" i="81"/>
  <c r="E6312" i="81"/>
  <c r="C6312" i="81"/>
  <c r="B6312" i="81"/>
  <c r="A6312" i="81"/>
  <c r="L6311" i="81"/>
  <c r="K6311" i="81"/>
  <c r="J6311" i="81"/>
  <c r="I6311" i="81"/>
  <c r="H6311" i="81"/>
  <c r="G6311" i="81"/>
  <c r="F6311" i="81"/>
  <c r="E6311" i="81"/>
  <c r="C6311" i="81"/>
  <c r="B6311" i="81"/>
  <c r="A6311" i="81"/>
  <c r="L6310" i="81"/>
  <c r="K6310" i="81"/>
  <c r="J6310" i="81"/>
  <c r="I6310" i="81"/>
  <c r="H6310" i="81"/>
  <c r="G6310" i="81"/>
  <c r="F6310" i="81"/>
  <c r="E6310" i="81"/>
  <c r="C6310" i="81"/>
  <c r="B6310" i="81"/>
  <c r="A6310" i="81"/>
  <c r="L6309" i="81"/>
  <c r="K6309" i="81"/>
  <c r="J6309" i="81"/>
  <c r="I6309" i="81"/>
  <c r="H6309" i="81"/>
  <c r="G6309" i="81"/>
  <c r="F6309" i="81"/>
  <c r="E6309" i="81"/>
  <c r="C6309" i="81"/>
  <c r="B6309" i="81"/>
  <c r="A6309" i="81"/>
  <c r="L6308" i="81"/>
  <c r="K6308" i="81"/>
  <c r="J6308" i="81"/>
  <c r="I6308" i="81"/>
  <c r="H6308" i="81"/>
  <c r="G6308" i="81"/>
  <c r="F6308" i="81"/>
  <c r="E6308" i="81"/>
  <c r="C6308" i="81"/>
  <c r="B6308" i="81"/>
  <c r="A6308" i="81"/>
  <c r="L6307" i="81"/>
  <c r="K6307" i="81"/>
  <c r="J6307" i="81"/>
  <c r="I6307" i="81"/>
  <c r="H6307" i="81"/>
  <c r="G6307" i="81"/>
  <c r="F6307" i="81"/>
  <c r="E6307" i="81"/>
  <c r="C6307" i="81"/>
  <c r="B6307" i="81"/>
  <c r="A6307" i="81"/>
  <c r="L6306" i="81"/>
  <c r="K6306" i="81"/>
  <c r="J6306" i="81"/>
  <c r="I6306" i="81"/>
  <c r="H6306" i="81"/>
  <c r="G6306" i="81"/>
  <c r="F6306" i="81"/>
  <c r="E6306" i="81"/>
  <c r="C6306" i="81"/>
  <c r="B6306" i="81"/>
  <c r="A6306" i="81"/>
  <c r="L6305" i="81"/>
  <c r="K6305" i="81"/>
  <c r="J6305" i="81"/>
  <c r="I6305" i="81"/>
  <c r="H6305" i="81"/>
  <c r="G6305" i="81"/>
  <c r="F6305" i="81"/>
  <c r="E6305" i="81"/>
  <c r="C6305" i="81"/>
  <c r="B6305" i="81"/>
  <c r="A6305" i="81"/>
  <c r="L6304" i="81"/>
  <c r="K6304" i="81"/>
  <c r="J6304" i="81"/>
  <c r="I6304" i="81"/>
  <c r="H6304" i="81"/>
  <c r="G6304" i="81"/>
  <c r="F6304" i="81"/>
  <c r="E6304" i="81"/>
  <c r="C6304" i="81"/>
  <c r="B6304" i="81"/>
  <c r="A6304" i="81"/>
  <c r="L6303" i="81"/>
  <c r="K6303" i="81"/>
  <c r="J6303" i="81"/>
  <c r="I6303" i="81"/>
  <c r="H6303" i="81"/>
  <c r="G6303" i="81"/>
  <c r="F6303" i="81"/>
  <c r="E6303" i="81"/>
  <c r="C6303" i="81"/>
  <c r="B6303" i="81"/>
  <c r="A6303" i="81"/>
  <c r="L6302" i="81"/>
  <c r="K6302" i="81"/>
  <c r="J6302" i="81"/>
  <c r="I6302" i="81"/>
  <c r="H6302" i="81"/>
  <c r="G6302" i="81"/>
  <c r="F6302" i="81"/>
  <c r="E6302" i="81"/>
  <c r="C6302" i="81"/>
  <c r="B6302" i="81"/>
  <c r="A6302" i="81"/>
  <c r="L6301" i="81"/>
  <c r="K6301" i="81"/>
  <c r="J6301" i="81"/>
  <c r="I6301" i="81"/>
  <c r="H6301" i="81"/>
  <c r="G6301" i="81"/>
  <c r="F6301" i="81"/>
  <c r="E6301" i="81"/>
  <c r="C6301" i="81"/>
  <c r="B6301" i="81"/>
  <c r="A6301" i="81"/>
  <c r="L6300" i="81"/>
  <c r="K6300" i="81"/>
  <c r="J6300" i="81"/>
  <c r="I6300" i="81"/>
  <c r="H6300" i="81"/>
  <c r="G6300" i="81"/>
  <c r="F6300" i="81"/>
  <c r="E6300" i="81"/>
  <c r="C6300" i="81"/>
  <c r="B6300" i="81"/>
  <c r="A6300" i="81"/>
  <c r="L6299" i="81"/>
  <c r="K6299" i="81"/>
  <c r="J6299" i="81"/>
  <c r="I6299" i="81"/>
  <c r="H6299" i="81"/>
  <c r="G6299" i="81"/>
  <c r="F6299" i="81"/>
  <c r="E6299" i="81"/>
  <c r="C6299" i="81"/>
  <c r="B6299" i="81"/>
  <c r="A6299" i="81"/>
  <c r="L6298" i="81"/>
  <c r="K6298" i="81"/>
  <c r="J6298" i="81"/>
  <c r="I6298" i="81"/>
  <c r="H6298" i="81"/>
  <c r="G6298" i="81"/>
  <c r="F6298" i="81"/>
  <c r="E6298" i="81"/>
  <c r="C6298" i="81"/>
  <c r="B6298" i="81"/>
  <c r="A6298" i="81"/>
  <c r="L6297" i="81"/>
  <c r="K6297" i="81"/>
  <c r="J6297" i="81"/>
  <c r="I6297" i="81"/>
  <c r="H6297" i="81"/>
  <c r="G6297" i="81"/>
  <c r="F6297" i="81"/>
  <c r="E6297" i="81"/>
  <c r="C6297" i="81"/>
  <c r="B6297" i="81"/>
  <c r="A6297" i="81"/>
  <c r="L6296" i="81"/>
  <c r="K6296" i="81"/>
  <c r="J6296" i="81"/>
  <c r="I6296" i="81"/>
  <c r="H6296" i="81"/>
  <c r="G6296" i="81"/>
  <c r="F6296" i="81"/>
  <c r="E6296" i="81"/>
  <c r="C6296" i="81"/>
  <c r="B6296" i="81"/>
  <c r="A6296" i="81"/>
  <c r="L6295" i="81"/>
  <c r="K6295" i="81"/>
  <c r="J6295" i="81"/>
  <c r="I6295" i="81"/>
  <c r="H6295" i="81"/>
  <c r="G6295" i="81"/>
  <c r="F6295" i="81"/>
  <c r="E6295" i="81"/>
  <c r="C6295" i="81"/>
  <c r="B6295" i="81"/>
  <c r="A6295" i="81"/>
  <c r="L6294" i="81"/>
  <c r="K6294" i="81"/>
  <c r="J6294" i="81"/>
  <c r="I6294" i="81"/>
  <c r="H6294" i="81"/>
  <c r="G6294" i="81"/>
  <c r="F6294" i="81"/>
  <c r="E6294" i="81"/>
  <c r="C6294" i="81"/>
  <c r="B6294" i="81"/>
  <c r="A6294" i="81"/>
  <c r="L6293" i="81"/>
  <c r="K6293" i="81"/>
  <c r="J6293" i="81"/>
  <c r="I6293" i="81"/>
  <c r="H6293" i="81"/>
  <c r="G6293" i="81"/>
  <c r="F6293" i="81"/>
  <c r="E6293" i="81"/>
  <c r="C6293" i="81"/>
  <c r="B6293" i="81"/>
  <c r="A6293" i="81"/>
  <c r="L6292" i="81"/>
  <c r="K6292" i="81"/>
  <c r="J6292" i="81"/>
  <c r="I6292" i="81"/>
  <c r="H6292" i="81"/>
  <c r="G6292" i="81"/>
  <c r="F6292" i="81"/>
  <c r="E6292" i="81"/>
  <c r="C6292" i="81"/>
  <c r="B6292" i="81"/>
  <c r="A6292" i="81"/>
  <c r="L6291" i="81"/>
  <c r="K6291" i="81"/>
  <c r="J6291" i="81"/>
  <c r="I6291" i="81"/>
  <c r="H6291" i="81"/>
  <c r="G6291" i="81"/>
  <c r="F6291" i="81"/>
  <c r="E6291" i="81"/>
  <c r="C6291" i="81"/>
  <c r="B6291" i="81"/>
  <c r="A6291" i="81"/>
  <c r="L6290" i="81"/>
  <c r="K6290" i="81"/>
  <c r="J6290" i="81"/>
  <c r="I6290" i="81"/>
  <c r="H6290" i="81"/>
  <c r="G6290" i="81"/>
  <c r="F6290" i="81"/>
  <c r="E6290" i="81"/>
  <c r="C6290" i="81"/>
  <c r="B6290" i="81"/>
  <c r="A6290" i="81"/>
  <c r="L6289" i="81"/>
  <c r="K6289" i="81"/>
  <c r="J6289" i="81"/>
  <c r="I6289" i="81"/>
  <c r="H6289" i="81"/>
  <c r="G6289" i="81"/>
  <c r="F6289" i="81"/>
  <c r="E6289" i="81"/>
  <c r="C6289" i="81"/>
  <c r="B6289" i="81"/>
  <c r="A6289" i="81"/>
  <c r="L6288" i="81"/>
  <c r="K6288" i="81"/>
  <c r="J6288" i="81"/>
  <c r="I6288" i="81"/>
  <c r="H6288" i="81"/>
  <c r="G6288" i="81"/>
  <c r="F6288" i="81"/>
  <c r="E6288" i="81"/>
  <c r="C6288" i="81"/>
  <c r="B6288" i="81"/>
  <c r="A6288" i="81"/>
  <c r="L6287" i="81"/>
  <c r="K6287" i="81"/>
  <c r="J6287" i="81"/>
  <c r="I6287" i="81"/>
  <c r="H6287" i="81"/>
  <c r="G6287" i="81"/>
  <c r="F6287" i="81"/>
  <c r="E6287" i="81"/>
  <c r="C6287" i="81"/>
  <c r="B6287" i="81"/>
  <c r="A6287" i="81"/>
  <c r="L6286" i="81"/>
  <c r="K6286" i="81"/>
  <c r="J6286" i="81"/>
  <c r="I6286" i="81"/>
  <c r="H6286" i="81"/>
  <c r="G6286" i="81"/>
  <c r="F6286" i="81"/>
  <c r="E6286" i="81"/>
  <c r="C6286" i="81"/>
  <c r="B6286" i="81"/>
  <c r="A6286" i="81"/>
  <c r="L6285" i="81"/>
  <c r="K6285" i="81"/>
  <c r="J6285" i="81"/>
  <c r="I6285" i="81"/>
  <c r="H6285" i="81"/>
  <c r="G6285" i="81"/>
  <c r="F6285" i="81"/>
  <c r="E6285" i="81"/>
  <c r="C6285" i="81"/>
  <c r="B6285" i="81"/>
  <c r="A6285" i="81"/>
  <c r="L6284" i="81"/>
  <c r="K6284" i="81"/>
  <c r="J6284" i="81"/>
  <c r="I6284" i="81"/>
  <c r="H6284" i="81"/>
  <c r="G6284" i="81"/>
  <c r="F6284" i="81"/>
  <c r="E6284" i="81"/>
  <c r="C6284" i="81"/>
  <c r="B6284" i="81"/>
  <c r="A6284" i="81"/>
  <c r="L6283" i="81"/>
  <c r="K6283" i="81"/>
  <c r="J6283" i="81"/>
  <c r="I6283" i="81"/>
  <c r="H6283" i="81"/>
  <c r="G6283" i="81"/>
  <c r="F6283" i="81"/>
  <c r="E6283" i="81"/>
  <c r="C6283" i="81"/>
  <c r="B6283" i="81"/>
  <c r="A6283" i="81"/>
  <c r="L6282" i="81"/>
  <c r="K6282" i="81"/>
  <c r="J6282" i="81"/>
  <c r="I6282" i="81"/>
  <c r="H6282" i="81"/>
  <c r="G6282" i="81"/>
  <c r="F6282" i="81"/>
  <c r="E6282" i="81"/>
  <c r="C6282" i="81"/>
  <c r="B6282" i="81"/>
  <c r="A6282" i="81"/>
  <c r="L6281" i="81"/>
  <c r="K6281" i="81"/>
  <c r="J6281" i="81"/>
  <c r="I6281" i="81"/>
  <c r="H6281" i="81"/>
  <c r="G6281" i="81"/>
  <c r="F6281" i="81"/>
  <c r="E6281" i="81"/>
  <c r="C6281" i="81"/>
  <c r="B6281" i="81"/>
  <c r="A6281" i="81"/>
  <c r="L6280" i="81"/>
  <c r="K6280" i="81"/>
  <c r="J6280" i="81"/>
  <c r="I6280" i="81"/>
  <c r="H6280" i="81"/>
  <c r="G6280" i="81"/>
  <c r="F6280" i="81"/>
  <c r="E6280" i="81"/>
  <c r="C6280" i="81"/>
  <c r="B6280" i="81"/>
  <c r="A6280" i="81"/>
  <c r="L6279" i="81"/>
  <c r="K6279" i="81"/>
  <c r="J6279" i="81"/>
  <c r="I6279" i="81"/>
  <c r="H6279" i="81"/>
  <c r="G6279" i="81"/>
  <c r="F6279" i="81"/>
  <c r="E6279" i="81"/>
  <c r="C6279" i="81"/>
  <c r="B6279" i="81"/>
  <c r="A6279" i="81"/>
  <c r="L6278" i="81"/>
  <c r="K6278" i="81"/>
  <c r="J6278" i="81"/>
  <c r="I6278" i="81"/>
  <c r="H6278" i="81"/>
  <c r="G6278" i="81"/>
  <c r="F6278" i="81"/>
  <c r="E6278" i="81"/>
  <c r="C6278" i="81"/>
  <c r="B6278" i="81"/>
  <c r="A6278" i="81"/>
  <c r="L6277" i="81"/>
  <c r="K6277" i="81"/>
  <c r="J6277" i="81"/>
  <c r="I6277" i="81"/>
  <c r="H6277" i="81"/>
  <c r="G6277" i="81"/>
  <c r="F6277" i="81"/>
  <c r="E6277" i="81"/>
  <c r="C6277" i="81"/>
  <c r="B6277" i="81"/>
  <c r="A6277" i="81"/>
  <c r="L6276" i="81"/>
  <c r="K6276" i="81"/>
  <c r="J6276" i="81"/>
  <c r="I6276" i="81"/>
  <c r="H6276" i="81"/>
  <c r="G6276" i="81"/>
  <c r="F6276" i="81"/>
  <c r="E6276" i="81"/>
  <c r="C6276" i="81"/>
  <c r="B6276" i="81"/>
  <c r="A6276" i="81"/>
  <c r="L6275" i="81"/>
  <c r="K6275" i="81"/>
  <c r="J6275" i="81"/>
  <c r="I6275" i="81"/>
  <c r="H6275" i="81"/>
  <c r="G6275" i="81"/>
  <c r="F6275" i="81"/>
  <c r="E6275" i="81"/>
  <c r="C6275" i="81"/>
  <c r="B6275" i="81"/>
  <c r="A6275" i="81"/>
  <c r="L6274" i="81"/>
  <c r="K6274" i="81"/>
  <c r="J6274" i="81"/>
  <c r="I6274" i="81"/>
  <c r="H6274" i="81"/>
  <c r="G6274" i="81"/>
  <c r="F6274" i="81"/>
  <c r="E6274" i="81"/>
  <c r="C6274" i="81"/>
  <c r="B6274" i="81"/>
  <c r="A6274" i="81"/>
  <c r="L6273" i="81"/>
  <c r="K6273" i="81"/>
  <c r="J6273" i="81"/>
  <c r="I6273" i="81"/>
  <c r="H6273" i="81"/>
  <c r="G6273" i="81"/>
  <c r="F6273" i="81"/>
  <c r="E6273" i="81"/>
  <c r="C6273" i="81"/>
  <c r="B6273" i="81"/>
  <c r="A6273" i="81"/>
  <c r="L6272" i="81"/>
  <c r="K6272" i="81"/>
  <c r="J6272" i="81"/>
  <c r="I6272" i="81"/>
  <c r="H6272" i="81"/>
  <c r="G6272" i="81"/>
  <c r="F6272" i="81"/>
  <c r="E6272" i="81"/>
  <c r="C6272" i="81"/>
  <c r="B6272" i="81"/>
  <c r="A6272" i="81"/>
  <c r="L6271" i="81"/>
  <c r="K6271" i="81"/>
  <c r="J6271" i="81"/>
  <c r="I6271" i="81"/>
  <c r="H6271" i="81"/>
  <c r="G6271" i="81"/>
  <c r="F6271" i="81"/>
  <c r="E6271" i="81"/>
  <c r="C6271" i="81"/>
  <c r="B6271" i="81"/>
  <c r="A6271" i="81"/>
  <c r="L6270" i="81"/>
  <c r="K6270" i="81"/>
  <c r="J6270" i="81"/>
  <c r="I6270" i="81"/>
  <c r="H6270" i="81"/>
  <c r="G6270" i="81"/>
  <c r="F6270" i="81"/>
  <c r="E6270" i="81"/>
  <c r="C6270" i="81"/>
  <c r="B6270" i="81"/>
  <c r="A6270" i="81"/>
  <c r="L6269" i="81"/>
  <c r="K6269" i="81"/>
  <c r="J6269" i="81"/>
  <c r="I6269" i="81"/>
  <c r="H6269" i="81"/>
  <c r="G6269" i="81"/>
  <c r="F6269" i="81"/>
  <c r="E6269" i="81"/>
  <c r="C6269" i="81"/>
  <c r="B6269" i="81"/>
  <c r="A6269" i="81"/>
  <c r="L6268" i="81"/>
  <c r="K6268" i="81"/>
  <c r="J6268" i="81"/>
  <c r="I6268" i="81"/>
  <c r="H6268" i="81"/>
  <c r="G6268" i="81"/>
  <c r="F6268" i="81"/>
  <c r="E6268" i="81"/>
  <c r="C6268" i="81"/>
  <c r="B6268" i="81"/>
  <c r="A6268" i="81"/>
  <c r="L6267" i="81"/>
  <c r="K6267" i="81"/>
  <c r="J6267" i="81"/>
  <c r="I6267" i="81"/>
  <c r="H6267" i="81"/>
  <c r="G6267" i="81"/>
  <c r="F6267" i="81"/>
  <c r="E6267" i="81"/>
  <c r="C6267" i="81"/>
  <c r="B6267" i="81"/>
  <c r="A6267" i="81"/>
  <c r="L6266" i="81"/>
  <c r="K6266" i="81"/>
  <c r="J6266" i="81"/>
  <c r="I6266" i="81"/>
  <c r="H6266" i="81"/>
  <c r="G6266" i="81"/>
  <c r="F6266" i="81"/>
  <c r="E6266" i="81"/>
  <c r="C6266" i="81"/>
  <c r="B6266" i="81"/>
  <c r="A6266" i="81"/>
  <c r="L6265" i="81"/>
  <c r="K6265" i="81"/>
  <c r="J6265" i="81"/>
  <c r="I6265" i="81"/>
  <c r="H6265" i="81"/>
  <c r="G6265" i="81"/>
  <c r="F6265" i="81"/>
  <c r="E6265" i="81"/>
  <c r="C6265" i="81"/>
  <c r="B6265" i="81"/>
  <c r="A6265" i="81"/>
  <c r="L6264" i="81"/>
  <c r="K6264" i="81"/>
  <c r="J6264" i="81"/>
  <c r="I6264" i="81"/>
  <c r="H6264" i="81"/>
  <c r="G6264" i="81"/>
  <c r="F6264" i="81"/>
  <c r="E6264" i="81"/>
  <c r="C6264" i="81"/>
  <c r="B6264" i="81"/>
  <c r="A6264" i="81"/>
  <c r="L6263" i="81"/>
  <c r="K6263" i="81"/>
  <c r="J6263" i="81"/>
  <c r="I6263" i="81"/>
  <c r="H6263" i="81"/>
  <c r="G6263" i="81"/>
  <c r="F6263" i="81"/>
  <c r="E6263" i="81"/>
  <c r="C6263" i="81"/>
  <c r="B6263" i="81"/>
  <c r="A6263" i="81"/>
  <c r="L6262" i="81"/>
  <c r="K6262" i="81"/>
  <c r="J6262" i="81"/>
  <c r="I6262" i="81"/>
  <c r="H6262" i="81"/>
  <c r="G6262" i="81"/>
  <c r="F6262" i="81"/>
  <c r="E6262" i="81"/>
  <c r="C6262" i="81"/>
  <c r="B6262" i="81"/>
  <c r="A6262" i="81"/>
  <c r="L6261" i="81"/>
  <c r="K6261" i="81"/>
  <c r="J6261" i="81"/>
  <c r="I6261" i="81"/>
  <c r="H6261" i="81"/>
  <c r="G6261" i="81"/>
  <c r="F6261" i="81"/>
  <c r="E6261" i="81"/>
  <c r="C6261" i="81"/>
  <c r="B6261" i="81"/>
  <c r="A6261" i="81"/>
  <c r="L6260" i="81"/>
  <c r="K6260" i="81"/>
  <c r="J6260" i="81"/>
  <c r="I6260" i="81"/>
  <c r="H6260" i="81"/>
  <c r="G6260" i="81"/>
  <c r="F6260" i="81"/>
  <c r="E6260" i="81"/>
  <c r="C6260" i="81"/>
  <c r="B6260" i="81"/>
  <c r="A6260" i="81"/>
  <c r="L6259" i="81"/>
  <c r="K6259" i="81"/>
  <c r="J6259" i="81"/>
  <c r="I6259" i="81"/>
  <c r="H6259" i="81"/>
  <c r="G6259" i="81"/>
  <c r="F6259" i="81"/>
  <c r="E6259" i="81"/>
  <c r="C6259" i="81"/>
  <c r="B6259" i="81"/>
  <c r="A6259" i="81"/>
  <c r="L6258" i="81"/>
  <c r="K6258" i="81"/>
  <c r="J6258" i="81"/>
  <c r="I6258" i="81"/>
  <c r="H6258" i="81"/>
  <c r="G6258" i="81"/>
  <c r="F6258" i="81"/>
  <c r="E6258" i="81"/>
  <c r="C6258" i="81"/>
  <c r="B6258" i="81"/>
  <c r="A6258" i="81"/>
  <c r="L6257" i="81"/>
  <c r="K6257" i="81"/>
  <c r="J6257" i="81"/>
  <c r="I6257" i="81"/>
  <c r="H6257" i="81"/>
  <c r="G6257" i="81"/>
  <c r="F6257" i="81"/>
  <c r="E6257" i="81"/>
  <c r="C6257" i="81"/>
  <c r="B6257" i="81"/>
  <c r="A6257" i="81"/>
  <c r="L6256" i="81"/>
  <c r="K6256" i="81"/>
  <c r="J6256" i="81"/>
  <c r="I6256" i="81"/>
  <c r="H6256" i="81"/>
  <c r="G6256" i="81"/>
  <c r="F6256" i="81"/>
  <c r="E6256" i="81"/>
  <c r="C6256" i="81"/>
  <c r="B6256" i="81"/>
  <c r="A6256" i="81"/>
  <c r="L6255" i="81"/>
  <c r="K6255" i="81"/>
  <c r="J6255" i="81"/>
  <c r="I6255" i="81"/>
  <c r="H6255" i="81"/>
  <c r="G6255" i="81"/>
  <c r="F6255" i="81"/>
  <c r="E6255" i="81"/>
  <c r="C6255" i="81"/>
  <c r="B6255" i="81"/>
  <c r="A6255" i="81"/>
  <c r="L6254" i="81"/>
  <c r="K6254" i="81"/>
  <c r="J6254" i="81"/>
  <c r="I6254" i="81"/>
  <c r="H6254" i="81"/>
  <c r="G6254" i="81"/>
  <c r="F6254" i="81"/>
  <c r="E6254" i="81"/>
  <c r="C6254" i="81"/>
  <c r="B6254" i="81"/>
  <c r="A6254" i="81"/>
  <c r="L6253" i="81"/>
  <c r="K6253" i="81"/>
  <c r="J6253" i="81"/>
  <c r="I6253" i="81"/>
  <c r="H6253" i="81"/>
  <c r="G6253" i="81"/>
  <c r="F6253" i="81"/>
  <c r="E6253" i="81"/>
  <c r="C6253" i="81"/>
  <c r="B6253" i="81"/>
  <c r="A6253" i="81"/>
  <c r="L6252" i="81"/>
  <c r="K6252" i="81"/>
  <c r="J6252" i="81"/>
  <c r="I6252" i="81"/>
  <c r="H6252" i="81"/>
  <c r="G6252" i="81"/>
  <c r="F6252" i="81"/>
  <c r="E6252" i="81"/>
  <c r="C6252" i="81"/>
  <c r="B6252" i="81"/>
  <c r="A6252" i="81"/>
  <c r="L6251" i="81"/>
  <c r="K6251" i="81"/>
  <c r="J6251" i="81"/>
  <c r="I6251" i="81"/>
  <c r="H6251" i="81"/>
  <c r="G6251" i="81"/>
  <c r="F6251" i="81"/>
  <c r="E6251" i="81"/>
  <c r="C6251" i="81"/>
  <c r="B6251" i="81"/>
  <c r="A6251" i="81"/>
  <c r="L6250" i="81"/>
  <c r="K6250" i="81"/>
  <c r="J6250" i="81"/>
  <c r="I6250" i="81"/>
  <c r="H6250" i="81"/>
  <c r="G6250" i="81"/>
  <c r="F6250" i="81"/>
  <c r="E6250" i="81"/>
  <c r="C6250" i="81"/>
  <c r="B6250" i="81"/>
  <c r="A6250" i="81"/>
  <c r="L6249" i="81"/>
  <c r="K6249" i="81"/>
  <c r="J6249" i="81"/>
  <c r="I6249" i="81"/>
  <c r="H6249" i="81"/>
  <c r="G6249" i="81"/>
  <c r="F6249" i="81"/>
  <c r="E6249" i="81"/>
  <c r="C6249" i="81"/>
  <c r="B6249" i="81"/>
  <c r="A6249" i="81"/>
  <c r="L6248" i="81"/>
  <c r="K6248" i="81"/>
  <c r="J6248" i="81"/>
  <c r="I6248" i="81"/>
  <c r="H6248" i="81"/>
  <c r="G6248" i="81"/>
  <c r="F6248" i="81"/>
  <c r="E6248" i="81"/>
  <c r="C6248" i="81"/>
  <c r="B6248" i="81"/>
  <c r="A6248" i="81"/>
  <c r="L6247" i="81"/>
  <c r="K6247" i="81"/>
  <c r="J6247" i="81"/>
  <c r="I6247" i="81"/>
  <c r="H6247" i="81"/>
  <c r="G6247" i="81"/>
  <c r="F6247" i="81"/>
  <c r="E6247" i="81"/>
  <c r="C6247" i="81"/>
  <c r="B6247" i="81"/>
  <c r="A6247" i="81"/>
  <c r="L6246" i="81"/>
  <c r="K6246" i="81"/>
  <c r="J6246" i="81"/>
  <c r="I6246" i="81"/>
  <c r="H6246" i="81"/>
  <c r="G6246" i="81"/>
  <c r="F6246" i="81"/>
  <c r="E6246" i="81"/>
  <c r="C6246" i="81"/>
  <c r="B6246" i="81"/>
  <c r="A6246" i="81"/>
  <c r="L6245" i="81"/>
  <c r="K6245" i="81"/>
  <c r="J6245" i="81"/>
  <c r="I6245" i="81"/>
  <c r="H6245" i="81"/>
  <c r="G6245" i="81"/>
  <c r="F6245" i="81"/>
  <c r="E6245" i="81"/>
  <c r="C6245" i="81"/>
  <c r="B6245" i="81"/>
  <c r="A6245" i="81"/>
  <c r="L6244" i="81"/>
  <c r="K6244" i="81"/>
  <c r="J6244" i="81"/>
  <c r="I6244" i="81"/>
  <c r="H6244" i="81"/>
  <c r="G6244" i="81"/>
  <c r="F6244" i="81"/>
  <c r="E6244" i="81"/>
  <c r="C6244" i="81"/>
  <c r="B6244" i="81"/>
  <c r="A6244" i="81"/>
  <c r="L6243" i="81"/>
  <c r="K6243" i="81"/>
  <c r="J6243" i="81"/>
  <c r="I6243" i="81"/>
  <c r="H6243" i="81"/>
  <c r="G6243" i="81"/>
  <c r="F6243" i="81"/>
  <c r="E6243" i="81"/>
  <c r="C6243" i="81"/>
  <c r="B6243" i="81"/>
  <c r="A6243" i="81"/>
  <c r="L6242" i="81"/>
  <c r="K6242" i="81"/>
  <c r="J6242" i="81"/>
  <c r="I6242" i="81"/>
  <c r="H6242" i="81"/>
  <c r="G6242" i="81"/>
  <c r="F6242" i="81"/>
  <c r="E6242" i="81"/>
  <c r="C6242" i="81"/>
  <c r="B6242" i="81"/>
  <c r="A6242" i="81"/>
  <c r="L6241" i="81"/>
  <c r="K6241" i="81"/>
  <c r="J6241" i="81"/>
  <c r="I6241" i="81"/>
  <c r="H6241" i="81"/>
  <c r="G6241" i="81"/>
  <c r="F6241" i="81"/>
  <c r="E6241" i="81"/>
  <c r="C6241" i="81"/>
  <c r="B6241" i="81"/>
  <c r="A6241" i="81"/>
  <c r="L6240" i="81"/>
  <c r="K6240" i="81"/>
  <c r="J6240" i="81"/>
  <c r="I6240" i="81"/>
  <c r="H6240" i="81"/>
  <c r="G6240" i="81"/>
  <c r="F6240" i="81"/>
  <c r="E6240" i="81"/>
  <c r="C6240" i="81"/>
  <c r="B6240" i="81"/>
  <c r="A6240" i="81"/>
  <c r="L6239" i="81"/>
  <c r="K6239" i="81"/>
  <c r="J6239" i="81"/>
  <c r="I6239" i="81"/>
  <c r="H6239" i="81"/>
  <c r="G6239" i="81"/>
  <c r="F6239" i="81"/>
  <c r="E6239" i="81"/>
  <c r="C6239" i="81"/>
  <c r="B6239" i="81"/>
  <c r="A6239" i="81"/>
  <c r="L6238" i="81"/>
  <c r="K6238" i="81"/>
  <c r="J6238" i="81"/>
  <c r="I6238" i="81"/>
  <c r="H6238" i="81"/>
  <c r="G6238" i="81"/>
  <c r="F6238" i="81"/>
  <c r="E6238" i="81"/>
  <c r="C6238" i="81"/>
  <c r="B6238" i="81"/>
  <c r="A6238" i="81"/>
  <c r="L6237" i="81"/>
  <c r="K6237" i="81"/>
  <c r="J6237" i="81"/>
  <c r="I6237" i="81"/>
  <c r="H6237" i="81"/>
  <c r="G6237" i="81"/>
  <c r="F6237" i="81"/>
  <c r="E6237" i="81"/>
  <c r="C6237" i="81"/>
  <c r="B6237" i="81"/>
  <c r="A6237" i="81"/>
  <c r="L6236" i="81"/>
  <c r="K6236" i="81"/>
  <c r="J6236" i="81"/>
  <c r="I6236" i="81"/>
  <c r="H6236" i="81"/>
  <c r="G6236" i="81"/>
  <c r="F6236" i="81"/>
  <c r="E6236" i="81"/>
  <c r="C6236" i="81"/>
  <c r="B6236" i="81"/>
  <c r="A6236" i="81"/>
  <c r="L6235" i="81"/>
  <c r="K6235" i="81"/>
  <c r="J6235" i="81"/>
  <c r="I6235" i="81"/>
  <c r="H6235" i="81"/>
  <c r="G6235" i="81"/>
  <c r="F6235" i="81"/>
  <c r="E6235" i="81"/>
  <c r="C6235" i="81"/>
  <c r="B6235" i="81"/>
  <c r="A6235" i="81"/>
  <c r="L6234" i="81"/>
  <c r="K6234" i="81"/>
  <c r="J6234" i="81"/>
  <c r="I6234" i="81"/>
  <c r="H6234" i="81"/>
  <c r="G6234" i="81"/>
  <c r="F6234" i="81"/>
  <c r="E6234" i="81"/>
  <c r="C6234" i="81"/>
  <c r="B6234" i="81"/>
  <c r="A6234" i="81"/>
  <c r="L6233" i="81"/>
  <c r="K6233" i="81"/>
  <c r="J6233" i="81"/>
  <c r="I6233" i="81"/>
  <c r="H6233" i="81"/>
  <c r="G6233" i="81"/>
  <c r="F6233" i="81"/>
  <c r="E6233" i="81"/>
  <c r="C6233" i="81"/>
  <c r="B6233" i="81"/>
  <c r="A6233" i="81"/>
  <c r="L6232" i="81"/>
  <c r="K6232" i="81"/>
  <c r="J6232" i="81"/>
  <c r="I6232" i="81"/>
  <c r="H6232" i="81"/>
  <c r="G6232" i="81"/>
  <c r="F6232" i="81"/>
  <c r="E6232" i="81"/>
  <c r="C6232" i="81"/>
  <c r="B6232" i="81"/>
  <c r="A6232" i="81"/>
  <c r="L6231" i="81"/>
  <c r="K6231" i="81"/>
  <c r="J6231" i="81"/>
  <c r="I6231" i="81"/>
  <c r="H6231" i="81"/>
  <c r="G6231" i="81"/>
  <c r="F6231" i="81"/>
  <c r="E6231" i="81"/>
  <c r="C6231" i="81"/>
  <c r="B6231" i="81"/>
  <c r="A6231" i="81"/>
  <c r="L6230" i="81"/>
  <c r="K6230" i="81"/>
  <c r="J6230" i="81"/>
  <c r="I6230" i="81"/>
  <c r="H6230" i="81"/>
  <c r="G6230" i="81"/>
  <c r="F6230" i="81"/>
  <c r="E6230" i="81"/>
  <c r="C6230" i="81"/>
  <c r="B6230" i="81"/>
  <c r="A6230" i="81"/>
  <c r="L6229" i="81"/>
  <c r="K6229" i="81"/>
  <c r="J6229" i="81"/>
  <c r="I6229" i="81"/>
  <c r="H6229" i="81"/>
  <c r="G6229" i="81"/>
  <c r="F6229" i="81"/>
  <c r="E6229" i="81"/>
  <c r="C6229" i="81"/>
  <c r="B6229" i="81"/>
  <c r="A6229" i="81"/>
  <c r="L6228" i="81"/>
  <c r="K6228" i="81"/>
  <c r="J6228" i="81"/>
  <c r="I6228" i="81"/>
  <c r="H6228" i="81"/>
  <c r="G6228" i="81"/>
  <c r="F6228" i="81"/>
  <c r="E6228" i="81"/>
  <c r="C6228" i="81"/>
  <c r="B6228" i="81"/>
  <c r="A6228" i="81"/>
  <c r="L6227" i="81"/>
  <c r="K6227" i="81"/>
  <c r="J6227" i="81"/>
  <c r="I6227" i="81"/>
  <c r="H6227" i="81"/>
  <c r="G6227" i="81"/>
  <c r="F6227" i="81"/>
  <c r="E6227" i="81"/>
  <c r="C6227" i="81"/>
  <c r="B6227" i="81"/>
  <c r="A6227" i="81"/>
  <c r="L6226" i="81"/>
  <c r="K6226" i="81"/>
  <c r="J6226" i="81"/>
  <c r="I6226" i="81"/>
  <c r="H6226" i="81"/>
  <c r="G6226" i="81"/>
  <c r="F6226" i="81"/>
  <c r="E6226" i="81"/>
  <c r="C6226" i="81"/>
  <c r="B6226" i="81"/>
  <c r="A6226" i="81"/>
  <c r="L6225" i="81"/>
  <c r="K6225" i="81"/>
  <c r="J6225" i="81"/>
  <c r="I6225" i="81"/>
  <c r="H6225" i="81"/>
  <c r="G6225" i="81"/>
  <c r="F6225" i="81"/>
  <c r="E6225" i="81"/>
  <c r="C6225" i="81"/>
  <c r="B6225" i="81"/>
  <c r="A6225" i="81"/>
  <c r="L6224" i="81"/>
  <c r="K6224" i="81"/>
  <c r="J6224" i="81"/>
  <c r="I6224" i="81"/>
  <c r="H6224" i="81"/>
  <c r="G6224" i="81"/>
  <c r="F6224" i="81"/>
  <c r="E6224" i="81"/>
  <c r="C6224" i="81"/>
  <c r="B6224" i="81"/>
  <c r="A6224" i="81"/>
  <c r="L6223" i="81"/>
  <c r="K6223" i="81"/>
  <c r="J6223" i="81"/>
  <c r="I6223" i="81"/>
  <c r="H6223" i="81"/>
  <c r="G6223" i="81"/>
  <c r="F6223" i="81"/>
  <c r="E6223" i="81"/>
  <c r="C6223" i="81"/>
  <c r="B6223" i="81"/>
  <c r="A6223" i="81"/>
  <c r="L6222" i="81"/>
  <c r="K6222" i="81"/>
  <c r="J6222" i="81"/>
  <c r="I6222" i="81"/>
  <c r="H6222" i="81"/>
  <c r="G6222" i="81"/>
  <c r="F6222" i="81"/>
  <c r="E6222" i="81"/>
  <c r="C6222" i="81"/>
  <c r="B6222" i="81"/>
  <c r="A6222" i="81"/>
  <c r="L6221" i="81"/>
  <c r="K6221" i="81"/>
  <c r="J6221" i="81"/>
  <c r="I6221" i="81"/>
  <c r="H6221" i="81"/>
  <c r="G6221" i="81"/>
  <c r="F6221" i="81"/>
  <c r="E6221" i="81"/>
  <c r="C6221" i="81"/>
  <c r="B6221" i="81"/>
  <c r="A6221" i="81"/>
  <c r="L6220" i="81"/>
  <c r="K6220" i="81"/>
  <c r="J6220" i="81"/>
  <c r="I6220" i="81"/>
  <c r="H6220" i="81"/>
  <c r="G6220" i="81"/>
  <c r="F6220" i="81"/>
  <c r="E6220" i="81"/>
  <c r="C6220" i="81"/>
  <c r="B6220" i="81"/>
  <c r="A6220" i="81"/>
  <c r="L6219" i="81"/>
  <c r="K6219" i="81"/>
  <c r="J6219" i="81"/>
  <c r="I6219" i="81"/>
  <c r="H6219" i="81"/>
  <c r="G6219" i="81"/>
  <c r="F6219" i="81"/>
  <c r="E6219" i="81"/>
  <c r="C6219" i="81"/>
  <c r="B6219" i="81"/>
  <c r="A6219" i="81"/>
  <c r="L6218" i="81"/>
  <c r="K6218" i="81"/>
  <c r="J6218" i="81"/>
  <c r="I6218" i="81"/>
  <c r="H6218" i="81"/>
  <c r="G6218" i="81"/>
  <c r="F6218" i="81"/>
  <c r="E6218" i="81"/>
  <c r="C6218" i="81"/>
  <c r="B6218" i="81"/>
  <c r="A6218" i="81"/>
  <c r="L6217" i="81"/>
  <c r="K6217" i="81"/>
  <c r="J6217" i="81"/>
  <c r="I6217" i="81"/>
  <c r="H6217" i="81"/>
  <c r="G6217" i="81"/>
  <c r="F6217" i="81"/>
  <c r="E6217" i="81"/>
  <c r="C6217" i="81"/>
  <c r="B6217" i="81"/>
  <c r="A6217" i="81"/>
  <c r="L6216" i="81"/>
  <c r="K6216" i="81"/>
  <c r="J6216" i="81"/>
  <c r="I6216" i="81"/>
  <c r="H6216" i="81"/>
  <c r="G6216" i="81"/>
  <c r="F6216" i="81"/>
  <c r="E6216" i="81"/>
  <c r="C6216" i="81"/>
  <c r="B6216" i="81"/>
  <c r="A6216" i="81"/>
  <c r="L6215" i="81"/>
  <c r="K6215" i="81"/>
  <c r="J6215" i="81"/>
  <c r="I6215" i="81"/>
  <c r="H6215" i="81"/>
  <c r="G6215" i="81"/>
  <c r="F6215" i="81"/>
  <c r="E6215" i="81"/>
  <c r="C6215" i="81"/>
  <c r="B6215" i="81"/>
  <c r="A6215" i="81"/>
  <c r="L6214" i="81"/>
  <c r="K6214" i="81"/>
  <c r="J6214" i="81"/>
  <c r="I6214" i="81"/>
  <c r="H6214" i="81"/>
  <c r="G6214" i="81"/>
  <c r="F6214" i="81"/>
  <c r="E6214" i="81"/>
  <c r="C6214" i="81"/>
  <c r="B6214" i="81"/>
  <c r="A6214" i="81"/>
  <c r="L6213" i="81"/>
  <c r="K6213" i="81"/>
  <c r="J6213" i="81"/>
  <c r="I6213" i="81"/>
  <c r="H6213" i="81"/>
  <c r="G6213" i="81"/>
  <c r="F6213" i="81"/>
  <c r="E6213" i="81"/>
  <c r="C6213" i="81"/>
  <c r="B6213" i="81"/>
  <c r="A6213" i="81"/>
  <c r="L6212" i="81"/>
  <c r="K6212" i="81"/>
  <c r="J6212" i="81"/>
  <c r="I6212" i="81"/>
  <c r="H6212" i="81"/>
  <c r="G6212" i="81"/>
  <c r="F6212" i="81"/>
  <c r="E6212" i="81"/>
  <c r="C6212" i="81"/>
  <c r="B6212" i="81"/>
  <c r="A6212" i="81"/>
  <c r="L6211" i="81"/>
  <c r="K6211" i="81"/>
  <c r="J6211" i="81"/>
  <c r="I6211" i="81"/>
  <c r="H6211" i="81"/>
  <c r="G6211" i="81"/>
  <c r="F6211" i="81"/>
  <c r="E6211" i="81"/>
  <c r="C6211" i="81"/>
  <c r="B6211" i="81"/>
  <c r="A6211" i="81"/>
  <c r="L6210" i="81"/>
  <c r="K6210" i="81"/>
  <c r="J6210" i="81"/>
  <c r="I6210" i="81"/>
  <c r="H6210" i="81"/>
  <c r="G6210" i="81"/>
  <c r="F6210" i="81"/>
  <c r="E6210" i="81"/>
  <c r="C6210" i="81"/>
  <c r="B6210" i="81"/>
  <c r="A6210" i="81"/>
  <c r="L6209" i="81"/>
  <c r="K6209" i="81"/>
  <c r="J6209" i="81"/>
  <c r="I6209" i="81"/>
  <c r="H6209" i="81"/>
  <c r="G6209" i="81"/>
  <c r="F6209" i="81"/>
  <c r="E6209" i="81"/>
  <c r="C6209" i="81"/>
  <c r="B6209" i="81"/>
  <c r="A6209" i="81"/>
  <c r="L6208" i="81"/>
  <c r="K6208" i="81"/>
  <c r="J6208" i="81"/>
  <c r="I6208" i="81"/>
  <c r="H6208" i="81"/>
  <c r="G6208" i="81"/>
  <c r="F6208" i="81"/>
  <c r="E6208" i="81"/>
  <c r="C6208" i="81"/>
  <c r="B6208" i="81"/>
  <c r="A6208" i="81"/>
  <c r="L6207" i="81"/>
  <c r="K6207" i="81"/>
  <c r="J6207" i="81"/>
  <c r="I6207" i="81"/>
  <c r="H6207" i="81"/>
  <c r="G6207" i="81"/>
  <c r="F6207" i="81"/>
  <c r="E6207" i="81"/>
  <c r="C6207" i="81"/>
  <c r="B6207" i="81"/>
  <c r="A6207" i="81"/>
  <c r="L6206" i="81"/>
  <c r="K6206" i="81"/>
  <c r="J6206" i="81"/>
  <c r="I6206" i="81"/>
  <c r="H6206" i="81"/>
  <c r="G6206" i="81"/>
  <c r="F6206" i="81"/>
  <c r="E6206" i="81"/>
  <c r="C6206" i="81"/>
  <c r="B6206" i="81"/>
  <c r="A6206" i="81"/>
  <c r="L6205" i="81"/>
  <c r="K6205" i="81"/>
  <c r="J6205" i="81"/>
  <c r="I6205" i="81"/>
  <c r="H6205" i="81"/>
  <c r="G6205" i="81"/>
  <c r="F6205" i="81"/>
  <c r="E6205" i="81"/>
  <c r="C6205" i="81"/>
  <c r="B6205" i="81"/>
  <c r="A6205" i="81"/>
  <c r="L6204" i="81"/>
  <c r="K6204" i="81"/>
  <c r="J6204" i="81"/>
  <c r="I6204" i="81"/>
  <c r="H6204" i="81"/>
  <c r="G6204" i="81"/>
  <c r="F6204" i="81"/>
  <c r="E6204" i="81"/>
  <c r="C6204" i="81"/>
  <c r="B6204" i="81"/>
  <c r="A6204" i="81"/>
  <c r="L6203" i="81"/>
  <c r="K6203" i="81"/>
  <c r="J6203" i="81"/>
  <c r="I6203" i="81"/>
  <c r="H6203" i="81"/>
  <c r="G6203" i="81"/>
  <c r="F6203" i="81"/>
  <c r="E6203" i="81"/>
  <c r="C6203" i="81"/>
  <c r="B6203" i="81"/>
  <c r="A6203" i="81"/>
  <c r="L6202" i="81"/>
  <c r="K6202" i="81"/>
  <c r="J6202" i="81"/>
  <c r="I6202" i="81"/>
  <c r="H6202" i="81"/>
  <c r="G6202" i="81"/>
  <c r="F6202" i="81"/>
  <c r="E6202" i="81"/>
  <c r="C6202" i="81"/>
  <c r="B6202" i="81"/>
  <c r="A6202" i="81"/>
  <c r="L6201" i="81"/>
  <c r="K6201" i="81"/>
  <c r="J6201" i="81"/>
  <c r="I6201" i="81"/>
  <c r="H6201" i="81"/>
  <c r="G6201" i="81"/>
  <c r="F6201" i="81"/>
  <c r="E6201" i="81"/>
  <c r="C6201" i="81"/>
  <c r="B6201" i="81"/>
  <c r="A6201" i="81"/>
  <c r="L6200" i="81"/>
  <c r="K6200" i="81"/>
  <c r="J6200" i="81"/>
  <c r="I6200" i="81"/>
  <c r="H6200" i="81"/>
  <c r="G6200" i="81"/>
  <c r="F6200" i="81"/>
  <c r="E6200" i="81"/>
  <c r="C6200" i="81"/>
  <c r="B6200" i="81"/>
  <c r="A6200" i="81"/>
  <c r="L6199" i="81"/>
  <c r="K6199" i="81"/>
  <c r="J6199" i="81"/>
  <c r="I6199" i="81"/>
  <c r="H6199" i="81"/>
  <c r="G6199" i="81"/>
  <c r="F6199" i="81"/>
  <c r="E6199" i="81"/>
  <c r="C6199" i="81"/>
  <c r="B6199" i="81"/>
  <c r="A6199" i="81"/>
  <c r="L6198" i="81"/>
  <c r="K6198" i="81"/>
  <c r="J6198" i="81"/>
  <c r="I6198" i="81"/>
  <c r="H6198" i="81"/>
  <c r="G6198" i="81"/>
  <c r="F6198" i="81"/>
  <c r="E6198" i="81"/>
  <c r="C6198" i="81"/>
  <c r="B6198" i="81"/>
  <c r="A6198" i="81"/>
  <c r="L6197" i="81"/>
  <c r="K6197" i="81"/>
  <c r="J6197" i="81"/>
  <c r="I6197" i="81"/>
  <c r="H6197" i="81"/>
  <c r="G6197" i="81"/>
  <c r="F6197" i="81"/>
  <c r="E6197" i="81"/>
  <c r="C6197" i="81"/>
  <c r="B6197" i="81"/>
  <c r="A6197" i="81"/>
  <c r="L6196" i="81"/>
  <c r="K6196" i="81"/>
  <c r="J6196" i="81"/>
  <c r="I6196" i="81"/>
  <c r="H6196" i="81"/>
  <c r="G6196" i="81"/>
  <c r="F6196" i="81"/>
  <c r="E6196" i="81"/>
  <c r="C6196" i="81"/>
  <c r="B6196" i="81"/>
  <c r="A6196" i="81"/>
  <c r="L6195" i="81"/>
  <c r="K6195" i="81"/>
  <c r="J6195" i="81"/>
  <c r="I6195" i="81"/>
  <c r="H6195" i="81"/>
  <c r="G6195" i="81"/>
  <c r="F6195" i="81"/>
  <c r="E6195" i="81"/>
  <c r="C6195" i="81"/>
  <c r="B6195" i="81"/>
  <c r="A6195" i="81"/>
  <c r="L6194" i="81"/>
  <c r="K6194" i="81"/>
  <c r="J6194" i="81"/>
  <c r="I6194" i="81"/>
  <c r="H6194" i="81"/>
  <c r="G6194" i="81"/>
  <c r="F6194" i="81"/>
  <c r="E6194" i="81"/>
  <c r="C6194" i="81"/>
  <c r="B6194" i="81"/>
  <c r="A6194" i="81"/>
  <c r="L6193" i="81"/>
  <c r="K6193" i="81"/>
  <c r="J6193" i="81"/>
  <c r="I6193" i="81"/>
  <c r="H6193" i="81"/>
  <c r="G6193" i="81"/>
  <c r="F6193" i="81"/>
  <c r="E6193" i="81"/>
  <c r="C6193" i="81"/>
  <c r="B6193" i="81"/>
  <c r="A6193" i="81"/>
  <c r="L6192" i="81"/>
  <c r="K6192" i="81"/>
  <c r="J6192" i="81"/>
  <c r="I6192" i="81"/>
  <c r="H6192" i="81"/>
  <c r="G6192" i="81"/>
  <c r="F6192" i="81"/>
  <c r="E6192" i="81"/>
  <c r="C6192" i="81"/>
  <c r="B6192" i="81"/>
  <c r="A6192" i="81"/>
  <c r="L6191" i="81"/>
  <c r="K6191" i="81"/>
  <c r="J6191" i="81"/>
  <c r="I6191" i="81"/>
  <c r="H6191" i="81"/>
  <c r="G6191" i="81"/>
  <c r="F6191" i="81"/>
  <c r="E6191" i="81"/>
  <c r="C6191" i="81"/>
  <c r="B6191" i="81"/>
  <c r="A6191" i="81"/>
  <c r="L6190" i="81"/>
  <c r="K6190" i="81"/>
  <c r="J6190" i="81"/>
  <c r="I6190" i="81"/>
  <c r="H6190" i="81"/>
  <c r="G6190" i="81"/>
  <c r="F6190" i="81"/>
  <c r="E6190" i="81"/>
  <c r="C6190" i="81"/>
  <c r="B6190" i="81"/>
  <c r="A6190" i="81"/>
  <c r="L6189" i="81"/>
  <c r="K6189" i="81"/>
  <c r="J6189" i="81"/>
  <c r="I6189" i="81"/>
  <c r="H6189" i="81"/>
  <c r="G6189" i="81"/>
  <c r="F6189" i="81"/>
  <c r="E6189" i="81"/>
  <c r="C6189" i="81"/>
  <c r="B6189" i="81"/>
  <c r="A6189" i="81"/>
  <c r="L6188" i="81"/>
  <c r="K6188" i="81"/>
  <c r="J6188" i="81"/>
  <c r="I6188" i="81"/>
  <c r="H6188" i="81"/>
  <c r="G6188" i="81"/>
  <c r="F6188" i="81"/>
  <c r="E6188" i="81"/>
  <c r="C6188" i="81"/>
  <c r="B6188" i="81"/>
  <c r="A6188" i="81"/>
  <c r="L6187" i="81"/>
  <c r="K6187" i="81"/>
  <c r="J6187" i="81"/>
  <c r="I6187" i="81"/>
  <c r="H6187" i="81"/>
  <c r="G6187" i="81"/>
  <c r="F6187" i="81"/>
  <c r="E6187" i="81"/>
  <c r="C6187" i="81"/>
  <c r="B6187" i="81"/>
  <c r="A6187" i="81"/>
  <c r="L6186" i="81"/>
  <c r="K6186" i="81"/>
  <c r="J6186" i="81"/>
  <c r="I6186" i="81"/>
  <c r="H6186" i="81"/>
  <c r="G6186" i="81"/>
  <c r="F6186" i="81"/>
  <c r="E6186" i="81"/>
  <c r="C6186" i="81"/>
  <c r="B6186" i="81"/>
  <c r="A6186" i="81"/>
  <c r="L6185" i="81"/>
  <c r="K6185" i="81"/>
  <c r="J6185" i="81"/>
  <c r="I6185" i="81"/>
  <c r="H6185" i="81"/>
  <c r="G6185" i="81"/>
  <c r="F6185" i="81"/>
  <c r="E6185" i="81"/>
  <c r="C6185" i="81"/>
  <c r="B6185" i="81"/>
  <c r="A6185" i="81"/>
  <c r="L6184" i="81"/>
  <c r="K6184" i="81"/>
  <c r="J6184" i="81"/>
  <c r="I6184" i="81"/>
  <c r="H6184" i="81"/>
  <c r="G6184" i="81"/>
  <c r="F6184" i="81"/>
  <c r="E6184" i="81"/>
  <c r="C6184" i="81"/>
  <c r="B6184" i="81"/>
  <c r="A6184" i="81"/>
  <c r="L6183" i="81"/>
  <c r="K6183" i="81"/>
  <c r="J6183" i="81"/>
  <c r="I6183" i="81"/>
  <c r="H6183" i="81"/>
  <c r="G6183" i="81"/>
  <c r="F6183" i="81"/>
  <c r="E6183" i="81"/>
  <c r="C6183" i="81"/>
  <c r="B6183" i="81"/>
  <c r="A6183" i="81"/>
  <c r="L6182" i="81"/>
  <c r="K6182" i="81"/>
  <c r="J6182" i="81"/>
  <c r="I6182" i="81"/>
  <c r="H6182" i="81"/>
  <c r="G6182" i="81"/>
  <c r="F6182" i="81"/>
  <c r="E6182" i="81"/>
  <c r="C6182" i="81"/>
  <c r="B6182" i="81"/>
  <c r="A6182" i="81"/>
  <c r="L6181" i="81"/>
  <c r="K6181" i="81"/>
  <c r="J6181" i="81"/>
  <c r="I6181" i="81"/>
  <c r="H6181" i="81"/>
  <c r="G6181" i="81"/>
  <c r="F6181" i="81"/>
  <c r="E6181" i="81"/>
  <c r="C6181" i="81"/>
  <c r="B6181" i="81"/>
  <c r="A6181" i="81"/>
  <c r="L6180" i="81"/>
  <c r="K6180" i="81"/>
  <c r="J6180" i="81"/>
  <c r="I6180" i="81"/>
  <c r="H6180" i="81"/>
  <c r="G6180" i="81"/>
  <c r="F6180" i="81"/>
  <c r="E6180" i="81"/>
  <c r="C6180" i="81"/>
  <c r="B6180" i="81"/>
  <c r="A6180" i="81"/>
  <c r="L6179" i="81"/>
  <c r="K6179" i="81"/>
  <c r="J6179" i="81"/>
  <c r="I6179" i="81"/>
  <c r="H6179" i="81"/>
  <c r="G6179" i="81"/>
  <c r="F6179" i="81"/>
  <c r="E6179" i="81"/>
  <c r="C6179" i="81"/>
  <c r="B6179" i="81"/>
  <c r="A6179" i="81"/>
  <c r="L6178" i="81"/>
  <c r="K6178" i="81"/>
  <c r="J6178" i="81"/>
  <c r="I6178" i="81"/>
  <c r="H6178" i="81"/>
  <c r="G6178" i="81"/>
  <c r="F6178" i="81"/>
  <c r="E6178" i="81"/>
  <c r="C6178" i="81"/>
  <c r="B6178" i="81"/>
  <c r="A6178" i="81"/>
  <c r="L6177" i="81"/>
  <c r="K6177" i="81"/>
  <c r="J6177" i="81"/>
  <c r="I6177" i="81"/>
  <c r="H6177" i="81"/>
  <c r="G6177" i="81"/>
  <c r="F6177" i="81"/>
  <c r="E6177" i="81"/>
  <c r="C6177" i="81"/>
  <c r="B6177" i="81"/>
  <c r="A6177" i="81"/>
  <c r="L6176" i="81"/>
  <c r="K6176" i="81"/>
  <c r="J6176" i="81"/>
  <c r="I6176" i="81"/>
  <c r="H6176" i="81"/>
  <c r="G6176" i="81"/>
  <c r="F6176" i="81"/>
  <c r="E6176" i="81"/>
  <c r="C6176" i="81"/>
  <c r="B6176" i="81"/>
  <c r="A6176" i="81"/>
  <c r="L6175" i="81"/>
  <c r="K6175" i="81"/>
  <c r="J6175" i="81"/>
  <c r="I6175" i="81"/>
  <c r="H6175" i="81"/>
  <c r="G6175" i="81"/>
  <c r="F6175" i="81"/>
  <c r="E6175" i="81"/>
  <c r="C6175" i="81"/>
  <c r="B6175" i="81"/>
  <c r="A6175" i="81"/>
  <c r="L6174" i="81"/>
  <c r="K6174" i="81"/>
  <c r="J6174" i="81"/>
  <c r="I6174" i="81"/>
  <c r="H6174" i="81"/>
  <c r="G6174" i="81"/>
  <c r="F6174" i="81"/>
  <c r="E6174" i="81"/>
  <c r="C6174" i="81"/>
  <c r="B6174" i="81"/>
  <c r="A6174" i="81"/>
  <c r="L6173" i="81"/>
  <c r="K6173" i="81"/>
  <c r="J6173" i="81"/>
  <c r="I6173" i="81"/>
  <c r="H6173" i="81"/>
  <c r="G6173" i="81"/>
  <c r="F6173" i="81"/>
  <c r="E6173" i="81"/>
  <c r="C6173" i="81"/>
  <c r="B6173" i="81"/>
  <c r="A6173" i="81"/>
  <c r="L6172" i="81"/>
  <c r="K6172" i="81"/>
  <c r="J6172" i="81"/>
  <c r="I6172" i="81"/>
  <c r="H6172" i="81"/>
  <c r="G6172" i="81"/>
  <c r="F6172" i="81"/>
  <c r="E6172" i="81"/>
  <c r="C6172" i="81"/>
  <c r="B6172" i="81"/>
  <c r="A6172" i="81"/>
  <c r="L6171" i="81"/>
  <c r="K6171" i="81"/>
  <c r="J6171" i="81"/>
  <c r="I6171" i="81"/>
  <c r="H6171" i="81"/>
  <c r="G6171" i="81"/>
  <c r="F6171" i="81"/>
  <c r="E6171" i="81"/>
  <c r="C6171" i="81"/>
  <c r="B6171" i="81"/>
  <c r="A6171" i="81"/>
  <c r="L6170" i="81"/>
  <c r="K6170" i="81"/>
  <c r="J6170" i="81"/>
  <c r="I6170" i="81"/>
  <c r="H6170" i="81"/>
  <c r="G6170" i="81"/>
  <c r="F6170" i="81"/>
  <c r="E6170" i="81"/>
  <c r="C6170" i="81"/>
  <c r="B6170" i="81"/>
  <c r="A6170" i="81"/>
  <c r="L6169" i="81"/>
  <c r="K6169" i="81"/>
  <c r="J6169" i="81"/>
  <c r="I6169" i="81"/>
  <c r="H6169" i="81"/>
  <c r="G6169" i="81"/>
  <c r="F6169" i="81"/>
  <c r="E6169" i="81"/>
  <c r="C6169" i="81"/>
  <c r="B6169" i="81"/>
  <c r="A6169" i="81"/>
  <c r="L6168" i="81"/>
  <c r="K6168" i="81"/>
  <c r="J6168" i="81"/>
  <c r="I6168" i="81"/>
  <c r="H6168" i="81"/>
  <c r="G6168" i="81"/>
  <c r="F6168" i="81"/>
  <c r="E6168" i="81"/>
  <c r="C6168" i="81"/>
  <c r="B6168" i="81"/>
  <c r="A6168" i="81"/>
  <c r="L6167" i="81"/>
  <c r="K6167" i="81"/>
  <c r="J6167" i="81"/>
  <c r="I6167" i="81"/>
  <c r="H6167" i="81"/>
  <c r="G6167" i="81"/>
  <c r="F6167" i="81"/>
  <c r="E6167" i="81"/>
  <c r="C6167" i="81"/>
  <c r="B6167" i="81"/>
  <c r="A6167" i="81"/>
  <c r="L6166" i="81"/>
  <c r="K6166" i="81"/>
  <c r="J6166" i="81"/>
  <c r="I6166" i="81"/>
  <c r="H6166" i="81"/>
  <c r="G6166" i="81"/>
  <c r="F6166" i="81"/>
  <c r="E6166" i="81"/>
  <c r="C6166" i="81"/>
  <c r="B6166" i="81"/>
  <c r="A6166" i="81"/>
  <c r="L6165" i="81"/>
  <c r="K6165" i="81"/>
  <c r="J6165" i="81"/>
  <c r="I6165" i="81"/>
  <c r="H6165" i="81"/>
  <c r="G6165" i="81"/>
  <c r="F6165" i="81"/>
  <c r="E6165" i="81"/>
  <c r="C6165" i="81"/>
  <c r="B6165" i="81"/>
  <c r="A6165" i="81"/>
  <c r="L6164" i="81"/>
  <c r="K6164" i="81"/>
  <c r="J6164" i="81"/>
  <c r="I6164" i="81"/>
  <c r="H6164" i="81"/>
  <c r="G6164" i="81"/>
  <c r="F6164" i="81"/>
  <c r="E6164" i="81"/>
  <c r="C6164" i="81"/>
  <c r="B6164" i="81"/>
  <c r="A6164" i="81"/>
  <c r="L6163" i="81"/>
  <c r="K6163" i="81"/>
  <c r="J6163" i="81"/>
  <c r="I6163" i="81"/>
  <c r="H6163" i="81"/>
  <c r="G6163" i="81"/>
  <c r="F6163" i="81"/>
  <c r="E6163" i="81"/>
  <c r="C6163" i="81"/>
  <c r="B6163" i="81"/>
  <c r="A6163" i="81"/>
  <c r="L6162" i="81"/>
  <c r="K6162" i="81"/>
  <c r="J6162" i="81"/>
  <c r="I6162" i="81"/>
  <c r="H6162" i="81"/>
  <c r="G6162" i="81"/>
  <c r="F6162" i="81"/>
  <c r="E6162" i="81"/>
  <c r="C6162" i="81"/>
  <c r="B6162" i="81"/>
  <c r="A6162" i="81"/>
  <c r="L6161" i="81"/>
  <c r="K6161" i="81"/>
  <c r="J6161" i="81"/>
  <c r="I6161" i="81"/>
  <c r="H6161" i="81"/>
  <c r="G6161" i="81"/>
  <c r="F6161" i="81"/>
  <c r="E6161" i="81"/>
  <c r="C6161" i="81"/>
  <c r="B6161" i="81"/>
  <c r="A6161" i="81"/>
  <c r="L6160" i="81"/>
  <c r="K6160" i="81"/>
  <c r="J6160" i="81"/>
  <c r="I6160" i="81"/>
  <c r="H6160" i="81"/>
  <c r="G6160" i="81"/>
  <c r="F6160" i="81"/>
  <c r="E6160" i="81"/>
  <c r="C6160" i="81"/>
  <c r="B6160" i="81"/>
  <c r="A6160" i="81"/>
  <c r="L6159" i="81"/>
  <c r="K6159" i="81"/>
  <c r="J6159" i="81"/>
  <c r="I6159" i="81"/>
  <c r="H6159" i="81"/>
  <c r="G6159" i="81"/>
  <c r="F6159" i="81"/>
  <c r="E6159" i="81"/>
  <c r="C6159" i="81"/>
  <c r="B6159" i="81"/>
  <c r="A6159" i="81"/>
  <c r="L6158" i="81"/>
  <c r="K6158" i="81"/>
  <c r="J6158" i="81"/>
  <c r="I6158" i="81"/>
  <c r="H6158" i="81"/>
  <c r="G6158" i="81"/>
  <c r="F6158" i="81"/>
  <c r="E6158" i="81"/>
  <c r="C6158" i="81"/>
  <c r="B6158" i="81"/>
  <c r="A6158" i="81"/>
  <c r="L6157" i="81"/>
  <c r="K6157" i="81"/>
  <c r="J6157" i="81"/>
  <c r="I6157" i="81"/>
  <c r="H6157" i="81"/>
  <c r="G6157" i="81"/>
  <c r="F6157" i="81"/>
  <c r="E6157" i="81"/>
  <c r="C6157" i="81"/>
  <c r="B6157" i="81"/>
  <c r="A6157" i="81"/>
  <c r="L6156" i="81"/>
  <c r="K6156" i="81"/>
  <c r="J6156" i="81"/>
  <c r="I6156" i="81"/>
  <c r="H6156" i="81"/>
  <c r="G6156" i="81"/>
  <c r="F6156" i="81"/>
  <c r="E6156" i="81"/>
  <c r="C6156" i="81"/>
  <c r="B6156" i="81"/>
  <c r="A6156" i="81"/>
  <c r="L6155" i="81"/>
  <c r="K6155" i="81"/>
  <c r="J6155" i="81"/>
  <c r="I6155" i="81"/>
  <c r="H6155" i="81"/>
  <c r="G6155" i="81"/>
  <c r="F6155" i="81"/>
  <c r="E6155" i="81"/>
  <c r="C6155" i="81"/>
  <c r="B6155" i="81"/>
  <c r="A6155" i="81"/>
  <c r="L6154" i="81"/>
  <c r="K6154" i="81"/>
  <c r="J6154" i="81"/>
  <c r="I6154" i="81"/>
  <c r="H6154" i="81"/>
  <c r="G6154" i="81"/>
  <c r="F6154" i="81"/>
  <c r="E6154" i="81"/>
  <c r="C6154" i="81"/>
  <c r="B6154" i="81"/>
  <c r="A6154" i="81"/>
  <c r="L6153" i="81"/>
  <c r="K6153" i="81"/>
  <c r="J6153" i="81"/>
  <c r="I6153" i="81"/>
  <c r="H6153" i="81"/>
  <c r="G6153" i="81"/>
  <c r="F6153" i="81"/>
  <c r="E6153" i="81"/>
  <c r="C6153" i="81"/>
  <c r="B6153" i="81"/>
  <c r="A6153" i="81"/>
  <c r="L6152" i="81"/>
  <c r="K6152" i="81"/>
  <c r="J6152" i="81"/>
  <c r="I6152" i="81"/>
  <c r="H6152" i="81"/>
  <c r="G6152" i="81"/>
  <c r="F6152" i="81"/>
  <c r="E6152" i="81"/>
  <c r="C6152" i="81"/>
  <c r="B6152" i="81"/>
  <c r="A6152" i="81"/>
  <c r="L6151" i="81"/>
  <c r="K6151" i="81"/>
  <c r="J6151" i="81"/>
  <c r="I6151" i="81"/>
  <c r="H6151" i="81"/>
  <c r="G6151" i="81"/>
  <c r="F6151" i="81"/>
  <c r="E6151" i="81"/>
  <c r="C6151" i="81"/>
  <c r="B6151" i="81"/>
  <c r="A6151" i="81"/>
  <c r="L6150" i="81"/>
  <c r="K6150" i="81"/>
  <c r="J6150" i="81"/>
  <c r="I6150" i="81"/>
  <c r="H6150" i="81"/>
  <c r="G6150" i="81"/>
  <c r="F6150" i="81"/>
  <c r="E6150" i="81"/>
  <c r="C6150" i="81"/>
  <c r="B6150" i="81"/>
  <c r="A6150" i="81"/>
  <c r="L6149" i="81"/>
  <c r="K6149" i="81"/>
  <c r="J6149" i="81"/>
  <c r="I6149" i="81"/>
  <c r="H6149" i="81"/>
  <c r="G6149" i="81"/>
  <c r="F6149" i="81"/>
  <c r="E6149" i="81"/>
  <c r="C6149" i="81"/>
  <c r="B6149" i="81"/>
  <c r="A6149" i="81"/>
  <c r="L6148" i="81"/>
  <c r="K6148" i="81"/>
  <c r="J6148" i="81"/>
  <c r="I6148" i="81"/>
  <c r="H6148" i="81"/>
  <c r="G6148" i="81"/>
  <c r="F6148" i="81"/>
  <c r="E6148" i="81"/>
  <c r="C6148" i="81"/>
  <c r="B6148" i="81"/>
  <c r="A6148" i="81"/>
  <c r="L6147" i="81"/>
  <c r="K6147" i="81"/>
  <c r="J6147" i="81"/>
  <c r="I6147" i="81"/>
  <c r="H6147" i="81"/>
  <c r="G6147" i="81"/>
  <c r="F6147" i="81"/>
  <c r="E6147" i="81"/>
  <c r="C6147" i="81"/>
  <c r="B6147" i="81"/>
  <c r="A6147" i="81"/>
  <c r="L6146" i="81"/>
  <c r="K6146" i="81"/>
  <c r="J6146" i="81"/>
  <c r="I6146" i="81"/>
  <c r="H6146" i="81"/>
  <c r="G6146" i="81"/>
  <c r="F6146" i="81"/>
  <c r="E6146" i="81"/>
  <c r="C6146" i="81"/>
  <c r="B6146" i="81"/>
  <c r="A6146" i="81"/>
  <c r="L6145" i="81"/>
  <c r="K6145" i="81"/>
  <c r="J6145" i="81"/>
  <c r="I6145" i="81"/>
  <c r="H6145" i="81"/>
  <c r="G6145" i="81"/>
  <c r="F6145" i="81"/>
  <c r="E6145" i="81"/>
  <c r="C6145" i="81"/>
  <c r="B6145" i="81"/>
  <c r="A6145" i="81"/>
  <c r="L6144" i="81"/>
  <c r="K6144" i="81"/>
  <c r="J6144" i="81"/>
  <c r="I6144" i="81"/>
  <c r="H6144" i="81"/>
  <c r="G6144" i="81"/>
  <c r="F6144" i="81"/>
  <c r="E6144" i="81"/>
  <c r="C6144" i="81"/>
  <c r="B6144" i="81"/>
  <c r="A6144" i="81"/>
  <c r="L6143" i="81"/>
  <c r="K6143" i="81"/>
  <c r="J6143" i="81"/>
  <c r="I6143" i="81"/>
  <c r="H6143" i="81"/>
  <c r="G6143" i="81"/>
  <c r="F6143" i="81"/>
  <c r="E6143" i="81"/>
  <c r="C6143" i="81"/>
  <c r="B6143" i="81"/>
  <c r="A6143" i="81"/>
  <c r="L6142" i="81"/>
  <c r="K6142" i="81"/>
  <c r="J6142" i="81"/>
  <c r="I6142" i="81"/>
  <c r="H6142" i="81"/>
  <c r="G6142" i="81"/>
  <c r="F6142" i="81"/>
  <c r="E6142" i="81"/>
  <c r="C6142" i="81"/>
  <c r="B6142" i="81"/>
  <c r="A6142" i="81"/>
  <c r="L6141" i="81"/>
  <c r="K6141" i="81"/>
  <c r="J6141" i="81"/>
  <c r="I6141" i="81"/>
  <c r="H6141" i="81"/>
  <c r="G6141" i="81"/>
  <c r="F6141" i="81"/>
  <c r="E6141" i="81"/>
  <c r="C6141" i="81"/>
  <c r="B6141" i="81"/>
  <c r="A6141" i="81"/>
  <c r="L6140" i="81"/>
  <c r="K6140" i="81"/>
  <c r="J6140" i="81"/>
  <c r="I6140" i="81"/>
  <c r="H6140" i="81"/>
  <c r="G6140" i="81"/>
  <c r="F6140" i="81"/>
  <c r="E6140" i="81"/>
  <c r="C6140" i="81"/>
  <c r="B6140" i="81"/>
  <c r="A6140" i="81"/>
  <c r="L6139" i="81"/>
  <c r="K6139" i="81"/>
  <c r="J6139" i="81"/>
  <c r="I6139" i="81"/>
  <c r="H6139" i="81"/>
  <c r="G6139" i="81"/>
  <c r="F6139" i="81"/>
  <c r="E6139" i="81"/>
  <c r="C6139" i="81"/>
  <c r="B6139" i="81"/>
  <c r="A6139" i="81"/>
  <c r="L6138" i="81"/>
  <c r="K6138" i="81"/>
  <c r="J6138" i="81"/>
  <c r="I6138" i="81"/>
  <c r="H6138" i="81"/>
  <c r="G6138" i="81"/>
  <c r="F6138" i="81"/>
  <c r="E6138" i="81"/>
  <c r="C6138" i="81"/>
  <c r="B6138" i="81"/>
  <c r="A6138" i="81"/>
  <c r="L6137" i="81"/>
  <c r="K6137" i="81"/>
  <c r="J6137" i="81"/>
  <c r="I6137" i="81"/>
  <c r="H6137" i="81"/>
  <c r="G6137" i="81"/>
  <c r="F6137" i="81"/>
  <c r="E6137" i="81"/>
  <c r="C6137" i="81"/>
  <c r="B6137" i="81"/>
  <c r="A6137" i="81"/>
  <c r="L6136" i="81"/>
  <c r="K6136" i="81"/>
  <c r="J6136" i="81"/>
  <c r="I6136" i="81"/>
  <c r="H6136" i="81"/>
  <c r="G6136" i="81"/>
  <c r="F6136" i="81"/>
  <c r="E6136" i="81"/>
  <c r="C6136" i="81"/>
  <c r="B6136" i="81"/>
  <c r="A6136" i="81"/>
  <c r="L6135" i="81"/>
  <c r="K6135" i="81"/>
  <c r="J6135" i="81"/>
  <c r="I6135" i="81"/>
  <c r="H6135" i="81"/>
  <c r="G6135" i="81"/>
  <c r="F6135" i="81"/>
  <c r="E6135" i="81"/>
  <c r="C6135" i="81"/>
  <c r="B6135" i="81"/>
  <c r="A6135" i="81"/>
  <c r="L6134" i="81"/>
  <c r="K6134" i="81"/>
  <c r="J6134" i="81"/>
  <c r="I6134" i="81"/>
  <c r="H6134" i="81"/>
  <c r="G6134" i="81"/>
  <c r="F6134" i="81"/>
  <c r="E6134" i="81"/>
  <c r="C6134" i="81"/>
  <c r="B6134" i="81"/>
  <c r="A6134" i="81"/>
  <c r="L6133" i="81"/>
  <c r="K6133" i="81"/>
  <c r="J6133" i="81"/>
  <c r="I6133" i="81"/>
  <c r="H6133" i="81"/>
  <c r="G6133" i="81"/>
  <c r="F6133" i="81"/>
  <c r="E6133" i="81"/>
  <c r="C6133" i="81"/>
  <c r="B6133" i="81"/>
  <c r="A6133" i="81"/>
  <c r="L6132" i="81"/>
  <c r="K6132" i="81"/>
  <c r="J6132" i="81"/>
  <c r="I6132" i="81"/>
  <c r="H6132" i="81"/>
  <c r="G6132" i="81"/>
  <c r="F6132" i="81"/>
  <c r="E6132" i="81"/>
  <c r="C6132" i="81"/>
  <c r="B6132" i="81"/>
  <c r="A6132" i="81"/>
  <c r="L6131" i="81"/>
  <c r="K6131" i="81"/>
  <c r="J6131" i="81"/>
  <c r="I6131" i="81"/>
  <c r="H6131" i="81"/>
  <c r="G6131" i="81"/>
  <c r="F6131" i="81"/>
  <c r="E6131" i="81"/>
  <c r="C6131" i="81"/>
  <c r="B6131" i="81"/>
  <c r="A6131" i="81"/>
  <c r="L6130" i="81"/>
  <c r="K6130" i="81"/>
  <c r="J6130" i="81"/>
  <c r="I6130" i="81"/>
  <c r="H6130" i="81"/>
  <c r="G6130" i="81"/>
  <c r="F6130" i="81"/>
  <c r="E6130" i="81"/>
  <c r="C6130" i="81"/>
  <c r="B6130" i="81"/>
  <c r="A6130" i="81"/>
  <c r="L6129" i="81"/>
  <c r="K6129" i="81"/>
  <c r="J6129" i="81"/>
  <c r="I6129" i="81"/>
  <c r="H6129" i="81"/>
  <c r="G6129" i="81"/>
  <c r="F6129" i="81"/>
  <c r="E6129" i="81"/>
  <c r="C6129" i="81"/>
  <c r="B6129" i="81"/>
  <c r="A6129" i="81"/>
  <c r="L6128" i="81"/>
  <c r="K6128" i="81"/>
  <c r="J6128" i="81"/>
  <c r="I6128" i="81"/>
  <c r="H6128" i="81"/>
  <c r="G6128" i="81"/>
  <c r="F6128" i="81"/>
  <c r="E6128" i="81"/>
  <c r="C6128" i="81"/>
  <c r="B6128" i="81"/>
  <c r="A6128" i="81"/>
  <c r="L6127" i="81"/>
  <c r="K6127" i="81"/>
  <c r="J6127" i="81"/>
  <c r="I6127" i="81"/>
  <c r="H6127" i="81"/>
  <c r="G6127" i="81"/>
  <c r="F6127" i="81"/>
  <c r="E6127" i="81"/>
  <c r="C6127" i="81"/>
  <c r="B6127" i="81"/>
  <c r="A6127" i="81"/>
  <c r="L6126" i="81"/>
  <c r="K6126" i="81"/>
  <c r="J6126" i="81"/>
  <c r="I6126" i="81"/>
  <c r="H6126" i="81"/>
  <c r="G6126" i="81"/>
  <c r="F6126" i="81"/>
  <c r="E6126" i="81"/>
  <c r="C6126" i="81"/>
  <c r="B6126" i="81"/>
  <c r="A6126" i="81"/>
  <c r="L6125" i="81"/>
  <c r="K6125" i="81"/>
  <c r="J6125" i="81"/>
  <c r="I6125" i="81"/>
  <c r="H6125" i="81"/>
  <c r="G6125" i="81"/>
  <c r="F6125" i="81"/>
  <c r="E6125" i="81"/>
  <c r="C6125" i="81"/>
  <c r="B6125" i="81"/>
  <c r="A6125" i="81"/>
  <c r="L6124" i="81"/>
  <c r="K6124" i="81"/>
  <c r="J6124" i="81"/>
  <c r="I6124" i="81"/>
  <c r="H6124" i="81"/>
  <c r="G6124" i="81"/>
  <c r="F6124" i="81"/>
  <c r="E6124" i="81"/>
  <c r="C6124" i="81"/>
  <c r="B6124" i="81"/>
  <c r="A6124" i="81"/>
  <c r="L6123" i="81"/>
  <c r="K6123" i="81"/>
  <c r="J6123" i="81"/>
  <c r="I6123" i="81"/>
  <c r="H6123" i="81"/>
  <c r="G6123" i="81"/>
  <c r="F6123" i="81"/>
  <c r="E6123" i="81"/>
  <c r="C6123" i="81"/>
  <c r="B6123" i="81"/>
  <c r="A6123" i="81"/>
  <c r="L6122" i="81"/>
  <c r="K6122" i="81"/>
  <c r="J6122" i="81"/>
  <c r="I6122" i="81"/>
  <c r="H6122" i="81"/>
  <c r="G6122" i="81"/>
  <c r="F6122" i="81"/>
  <c r="E6122" i="81"/>
  <c r="C6122" i="81"/>
  <c r="B6122" i="81"/>
  <c r="A6122" i="81"/>
  <c r="L6121" i="81"/>
  <c r="K6121" i="81"/>
  <c r="J6121" i="81"/>
  <c r="I6121" i="81"/>
  <c r="H6121" i="81"/>
  <c r="G6121" i="81"/>
  <c r="F6121" i="81"/>
  <c r="E6121" i="81"/>
  <c r="C6121" i="81"/>
  <c r="B6121" i="81"/>
  <c r="A6121" i="81"/>
  <c r="L6120" i="81"/>
  <c r="K6120" i="81"/>
  <c r="J6120" i="81"/>
  <c r="I6120" i="81"/>
  <c r="H6120" i="81"/>
  <c r="G6120" i="81"/>
  <c r="F6120" i="81"/>
  <c r="E6120" i="81"/>
  <c r="C6120" i="81"/>
  <c r="B6120" i="81"/>
  <c r="A6120" i="81"/>
  <c r="L6119" i="81"/>
  <c r="K6119" i="81"/>
  <c r="J6119" i="81"/>
  <c r="I6119" i="81"/>
  <c r="H6119" i="81"/>
  <c r="G6119" i="81"/>
  <c r="F6119" i="81"/>
  <c r="E6119" i="81"/>
  <c r="C6119" i="81"/>
  <c r="B6119" i="81"/>
  <c r="A6119" i="81"/>
  <c r="L6118" i="81"/>
  <c r="K6118" i="81"/>
  <c r="J6118" i="81"/>
  <c r="I6118" i="81"/>
  <c r="H6118" i="81"/>
  <c r="G6118" i="81"/>
  <c r="F6118" i="81"/>
  <c r="E6118" i="81"/>
  <c r="C6118" i="81"/>
  <c r="B6118" i="81"/>
  <c r="A6118" i="81"/>
  <c r="L6117" i="81"/>
  <c r="K6117" i="81"/>
  <c r="J6117" i="81"/>
  <c r="I6117" i="81"/>
  <c r="H6117" i="81"/>
  <c r="G6117" i="81"/>
  <c r="F6117" i="81"/>
  <c r="E6117" i="81"/>
  <c r="C6117" i="81"/>
  <c r="B6117" i="81"/>
  <c r="A6117" i="81"/>
  <c r="L6116" i="81"/>
  <c r="K6116" i="81"/>
  <c r="J6116" i="81"/>
  <c r="I6116" i="81"/>
  <c r="H6116" i="81"/>
  <c r="G6116" i="81"/>
  <c r="F6116" i="81"/>
  <c r="E6116" i="81"/>
  <c r="C6116" i="81"/>
  <c r="B6116" i="81"/>
  <c r="A6116" i="81"/>
  <c r="L6115" i="81"/>
  <c r="K6115" i="81"/>
  <c r="J6115" i="81"/>
  <c r="I6115" i="81"/>
  <c r="H6115" i="81"/>
  <c r="G6115" i="81"/>
  <c r="F6115" i="81"/>
  <c r="E6115" i="81"/>
  <c r="C6115" i="81"/>
  <c r="B6115" i="81"/>
  <c r="A6115" i="81"/>
  <c r="L6114" i="81"/>
  <c r="K6114" i="81"/>
  <c r="J6114" i="81"/>
  <c r="I6114" i="81"/>
  <c r="H6114" i="81"/>
  <c r="G6114" i="81"/>
  <c r="F6114" i="81"/>
  <c r="E6114" i="81"/>
  <c r="C6114" i="81"/>
  <c r="B6114" i="81"/>
  <c r="A6114" i="81"/>
  <c r="L6113" i="81"/>
  <c r="K6113" i="81"/>
  <c r="J6113" i="81"/>
  <c r="I6113" i="81"/>
  <c r="H6113" i="81"/>
  <c r="G6113" i="81"/>
  <c r="F6113" i="81"/>
  <c r="E6113" i="81"/>
  <c r="C6113" i="81"/>
  <c r="B6113" i="81"/>
  <c r="A6113" i="81"/>
  <c r="L6112" i="81"/>
  <c r="K6112" i="81"/>
  <c r="J6112" i="81"/>
  <c r="I6112" i="81"/>
  <c r="H6112" i="81"/>
  <c r="G6112" i="81"/>
  <c r="F6112" i="81"/>
  <c r="E6112" i="81"/>
  <c r="C6112" i="81"/>
  <c r="B6112" i="81"/>
  <c r="A6112" i="81"/>
  <c r="L6111" i="81"/>
  <c r="K6111" i="81"/>
  <c r="J6111" i="81"/>
  <c r="I6111" i="81"/>
  <c r="H6111" i="81"/>
  <c r="G6111" i="81"/>
  <c r="F6111" i="81"/>
  <c r="E6111" i="81"/>
  <c r="C6111" i="81"/>
  <c r="B6111" i="81"/>
  <c r="A6111" i="81"/>
  <c r="L6110" i="81"/>
  <c r="K6110" i="81"/>
  <c r="J6110" i="81"/>
  <c r="I6110" i="81"/>
  <c r="H6110" i="81"/>
  <c r="G6110" i="81"/>
  <c r="F6110" i="81"/>
  <c r="E6110" i="81"/>
  <c r="C6110" i="81"/>
  <c r="B6110" i="81"/>
  <c r="A6110" i="81"/>
  <c r="L6109" i="81"/>
  <c r="K6109" i="81"/>
  <c r="J6109" i="81"/>
  <c r="I6109" i="81"/>
  <c r="H6109" i="81"/>
  <c r="G6109" i="81"/>
  <c r="F6109" i="81"/>
  <c r="E6109" i="81"/>
  <c r="C6109" i="81"/>
  <c r="B6109" i="81"/>
  <c r="A6109" i="81"/>
  <c r="L6108" i="81"/>
  <c r="K6108" i="81"/>
  <c r="J6108" i="81"/>
  <c r="I6108" i="81"/>
  <c r="H6108" i="81"/>
  <c r="G6108" i="81"/>
  <c r="F6108" i="81"/>
  <c r="E6108" i="81"/>
  <c r="C6108" i="81"/>
  <c r="B6108" i="81"/>
  <c r="A6108" i="81"/>
  <c r="L6107" i="81"/>
  <c r="K6107" i="81"/>
  <c r="J6107" i="81"/>
  <c r="I6107" i="81"/>
  <c r="H6107" i="81"/>
  <c r="G6107" i="81"/>
  <c r="F6107" i="81"/>
  <c r="E6107" i="81"/>
  <c r="C6107" i="81"/>
  <c r="B6107" i="81"/>
  <c r="A6107" i="81"/>
  <c r="L6106" i="81"/>
  <c r="K6106" i="81"/>
  <c r="J6106" i="81"/>
  <c r="I6106" i="81"/>
  <c r="H6106" i="81"/>
  <c r="G6106" i="81"/>
  <c r="F6106" i="81"/>
  <c r="E6106" i="81"/>
  <c r="C6106" i="81"/>
  <c r="B6106" i="81"/>
  <c r="A6106" i="81"/>
  <c r="L6105" i="81"/>
  <c r="K6105" i="81"/>
  <c r="J6105" i="81"/>
  <c r="I6105" i="81"/>
  <c r="H6105" i="81"/>
  <c r="G6105" i="81"/>
  <c r="F6105" i="81"/>
  <c r="E6105" i="81"/>
  <c r="C6105" i="81"/>
  <c r="B6105" i="81"/>
  <c r="A6105" i="81"/>
  <c r="L6104" i="81"/>
  <c r="K6104" i="81"/>
  <c r="J6104" i="81"/>
  <c r="I6104" i="81"/>
  <c r="H6104" i="81"/>
  <c r="G6104" i="81"/>
  <c r="F6104" i="81"/>
  <c r="E6104" i="81"/>
  <c r="C6104" i="81"/>
  <c r="B6104" i="81"/>
  <c r="A6104" i="81"/>
  <c r="L6103" i="81"/>
  <c r="K6103" i="81"/>
  <c r="J6103" i="81"/>
  <c r="I6103" i="81"/>
  <c r="H6103" i="81"/>
  <c r="G6103" i="81"/>
  <c r="F6103" i="81"/>
  <c r="E6103" i="81"/>
  <c r="C6103" i="81"/>
  <c r="B6103" i="81"/>
  <c r="A6103" i="81"/>
  <c r="L6102" i="81"/>
  <c r="K6102" i="81"/>
  <c r="J6102" i="81"/>
  <c r="I6102" i="81"/>
  <c r="H6102" i="81"/>
  <c r="G6102" i="81"/>
  <c r="F6102" i="81"/>
  <c r="E6102" i="81"/>
  <c r="C6102" i="81"/>
  <c r="B6102" i="81"/>
  <c r="A6102" i="81"/>
  <c r="L6101" i="81"/>
  <c r="K6101" i="81"/>
  <c r="J6101" i="81"/>
  <c r="I6101" i="81"/>
  <c r="H6101" i="81"/>
  <c r="G6101" i="81"/>
  <c r="F6101" i="81"/>
  <c r="E6101" i="81"/>
  <c r="C6101" i="81"/>
  <c r="B6101" i="81"/>
  <c r="A6101" i="81"/>
  <c r="L6100" i="81"/>
  <c r="K6100" i="81"/>
  <c r="J6100" i="81"/>
  <c r="I6100" i="81"/>
  <c r="H6100" i="81"/>
  <c r="G6100" i="81"/>
  <c r="F6100" i="81"/>
  <c r="E6100" i="81"/>
  <c r="C6100" i="81"/>
  <c r="B6100" i="81"/>
  <c r="A6100" i="81"/>
  <c r="L6099" i="81"/>
  <c r="K6099" i="81"/>
  <c r="J6099" i="81"/>
  <c r="I6099" i="81"/>
  <c r="H6099" i="81"/>
  <c r="G6099" i="81"/>
  <c r="F6099" i="81"/>
  <c r="E6099" i="81"/>
  <c r="C6099" i="81"/>
  <c r="B6099" i="81"/>
  <c r="A6099" i="81"/>
  <c r="L6098" i="81"/>
  <c r="K6098" i="81"/>
  <c r="J6098" i="81"/>
  <c r="I6098" i="81"/>
  <c r="H6098" i="81"/>
  <c r="G6098" i="81"/>
  <c r="F6098" i="81"/>
  <c r="E6098" i="81"/>
  <c r="C6098" i="81"/>
  <c r="B6098" i="81"/>
  <c r="A6098" i="81"/>
  <c r="L6097" i="81"/>
  <c r="K6097" i="81"/>
  <c r="J6097" i="81"/>
  <c r="I6097" i="81"/>
  <c r="H6097" i="81"/>
  <c r="G6097" i="81"/>
  <c r="F6097" i="81"/>
  <c r="E6097" i="81"/>
  <c r="C6097" i="81"/>
  <c r="B6097" i="81"/>
  <c r="A6097" i="81"/>
  <c r="L6096" i="81"/>
  <c r="K6096" i="81"/>
  <c r="J6096" i="81"/>
  <c r="I6096" i="81"/>
  <c r="H6096" i="81"/>
  <c r="G6096" i="81"/>
  <c r="F6096" i="81"/>
  <c r="E6096" i="81"/>
  <c r="C6096" i="81"/>
  <c r="B6096" i="81"/>
  <c r="A6096" i="81"/>
  <c r="L6095" i="81"/>
  <c r="K6095" i="81"/>
  <c r="J6095" i="81"/>
  <c r="I6095" i="81"/>
  <c r="H6095" i="81"/>
  <c r="G6095" i="81"/>
  <c r="F6095" i="81"/>
  <c r="E6095" i="81"/>
  <c r="C6095" i="81"/>
  <c r="B6095" i="81"/>
  <c r="A6095" i="81"/>
  <c r="L6094" i="81"/>
  <c r="K6094" i="81"/>
  <c r="J6094" i="81"/>
  <c r="I6094" i="81"/>
  <c r="H6094" i="81"/>
  <c r="G6094" i="81"/>
  <c r="F6094" i="81"/>
  <c r="E6094" i="81"/>
  <c r="C6094" i="81"/>
  <c r="B6094" i="81"/>
  <c r="A6094" i="81"/>
  <c r="L6093" i="81"/>
  <c r="K6093" i="81"/>
  <c r="J6093" i="81"/>
  <c r="I6093" i="81"/>
  <c r="H6093" i="81"/>
  <c r="G6093" i="81"/>
  <c r="F6093" i="81"/>
  <c r="E6093" i="81"/>
  <c r="C6093" i="81"/>
  <c r="B6093" i="81"/>
  <c r="A6093" i="81"/>
  <c r="L6092" i="81"/>
  <c r="K6092" i="81"/>
  <c r="J6092" i="81"/>
  <c r="I6092" i="81"/>
  <c r="H6092" i="81"/>
  <c r="G6092" i="81"/>
  <c r="F6092" i="81"/>
  <c r="E6092" i="81"/>
  <c r="C6092" i="81"/>
  <c r="B6092" i="81"/>
  <c r="A6092" i="81"/>
  <c r="L6091" i="81"/>
  <c r="K6091" i="81"/>
  <c r="J6091" i="81"/>
  <c r="I6091" i="81"/>
  <c r="H6091" i="81"/>
  <c r="G6091" i="81"/>
  <c r="F6091" i="81"/>
  <c r="E6091" i="81"/>
  <c r="C6091" i="81"/>
  <c r="B6091" i="81"/>
  <c r="A6091" i="81"/>
  <c r="L6090" i="81"/>
  <c r="K6090" i="81"/>
  <c r="J6090" i="81"/>
  <c r="I6090" i="81"/>
  <c r="H6090" i="81"/>
  <c r="G6090" i="81"/>
  <c r="F6090" i="81"/>
  <c r="E6090" i="81"/>
  <c r="C6090" i="81"/>
  <c r="B6090" i="81"/>
  <c r="A6090" i="81"/>
  <c r="L6089" i="81"/>
  <c r="K6089" i="81"/>
  <c r="J6089" i="81"/>
  <c r="I6089" i="81"/>
  <c r="H6089" i="81"/>
  <c r="G6089" i="81"/>
  <c r="F6089" i="81"/>
  <c r="E6089" i="81"/>
  <c r="C6089" i="81"/>
  <c r="B6089" i="81"/>
  <c r="A6089" i="81"/>
  <c r="L6088" i="81"/>
  <c r="K6088" i="81"/>
  <c r="J6088" i="81"/>
  <c r="I6088" i="81"/>
  <c r="H6088" i="81"/>
  <c r="G6088" i="81"/>
  <c r="F6088" i="81"/>
  <c r="E6088" i="81"/>
  <c r="C6088" i="81"/>
  <c r="B6088" i="81"/>
  <c r="A6088" i="81"/>
  <c r="L6087" i="81"/>
  <c r="K6087" i="81"/>
  <c r="J6087" i="81"/>
  <c r="I6087" i="81"/>
  <c r="H6087" i="81"/>
  <c r="G6087" i="81"/>
  <c r="F6087" i="81"/>
  <c r="E6087" i="81"/>
  <c r="C6087" i="81"/>
  <c r="B6087" i="81"/>
  <c r="A6087" i="81"/>
  <c r="L6086" i="81"/>
  <c r="K6086" i="81"/>
  <c r="J6086" i="81"/>
  <c r="I6086" i="81"/>
  <c r="H6086" i="81"/>
  <c r="G6086" i="81"/>
  <c r="F6086" i="81"/>
  <c r="E6086" i="81"/>
  <c r="C6086" i="81"/>
  <c r="B6086" i="81"/>
  <c r="A6086" i="81"/>
  <c r="L6085" i="81"/>
  <c r="K6085" i="81"/>
  <c r="J6085" i="81"/>
  <c r="I6085" i="81"/>
  <c r="H6085" i="81"/>
  <c r="G6085" i="81"/>
  <c r="F6085" i="81"/>
  <c r="E6085" i="81"/>
  <c r="C6085" i="81"/>
  <c r="B6085" i="81"/>
  <c r="A6085" i="81"/>
  <c r="L6084" i="81"/>
  <c r="K6084" i="81"/>
  <c r="J6084" i="81"/>
  <c r="I6084" i="81"/>
  <c r="H6084" i="81"/>
  <c r="G6084" i="81"/>
  <c r="F6084" i="81"/>
  <c r="E6084" i="81"/>
  <c r="C6084" i="81"/>
  <c r="B6084" i="81"/>
  <c r="A6084" i="81"/>
  <c r="L6083" i="81"/>
  <c r="K6083" i="81"/>
  <c r="J6083" i="81"/>
  <c r="I6083" i="81"/>
  <c r="H6083" i="81"/>
  <c r="G6083" i="81"/>
  <c r="F6083" i="81"/>
  <c r="E6083" i="81"/>
  <c r="C6083" i="81"/>
  <c r="B6083" i="81"/>
  <c r="A6083" i="81"/>
  <c r="L6082" i="81"/>
  <c r="K6082" i="81"/>
  <c r="J6082" i="81"/>
  <c r="I6082" i="81"/>
  <c r="H6082" i="81"/>
  <c r="G6082" i="81"/>
  <c r="F6082" i="81"/>
  <c r="E6082" i="81"/>
  <c r="C6082" i="81"/>
  <c r="B6082" i="81"/>
  <c r="A6082" i="81"/>
  <c r="L6081" i="81"/>
  <c r="K6081" i="81"/>
  <c r="J6081" i="81"/>
  <c r="I6081" i="81"/>
  <c r="H6081" i="81"/>
  <c r="G6081" i="81"/>
  <c r="F6081" i="81"/>
  <c r="E6081" i="81"/>
  <c r="C6081" i="81"/>
  <c r="B6081" i="81"/>
  <c r="A6081" i="81"/>
  <c r="L6080" i="81"/>
  <c r="K6080" i="81"/>
  <c r="J6080" i="81"/>
  <c r="I6080" i="81"/>
  <c r="H6080" i="81"/>
  <c r="G6080" i="81"/>
  <c r="F6080" i="81"/>
  <c r="E6080" i="81"/>
  <c r="C6080" i="81"/>
  <c r="B6080" i="81"/>
  <c r="A6080" i="81"/>
  <c r="L6079" i="81"/>
  <c r="K6079" i="81"/>
  <c r="J6079" i="81"/>
  <c r="I6079" i="81"/>
  <c r="H6079" i="81"/>
  <c r="G6079" i="81"/>
  <c r="F6079" i="81"/>
  <c r="E6079" i="81"/>
  <c r="C6079" i="81"/>
  <c r="B6079" i="81"/>
  <c r="A6079" i="81"/>
  <c r="L6078" i="81"/>
  <c r="K6078" i="81"/>
  <c r="J6078" i="81"/>
  <c r="I6078" i="81"/>
  <c r="H6078" i="81"/>
  <c r="G6078" i="81"/>
  <c r="F6078" i="81"/>
  <c r="E6078" i="81"/>
  <c r="C6078" i="81"/>
  <c r="B6078" i="81"/>
  <c r="A6078" i="81"/>
  <c r="L6077" i="81"/>
  <c r="K6077" i="81"/>
  <c r="J6077" i="81"/>
  <c r="I6077" i="81"/>
  <c r="H6077" i="81"/>
  <c r="G6077" i="81"/>
  <c r="F6077" i="81"/>
  <c r="E6077" i="81"/>
  <c r="C6077" i="81"/>
  <c r="B6077" i="81"/>
  <c r="A6077" i="81"/>
  <c r="L6076" i="81"/>
  <c r="K6076" i="81"/>
  <c r="J6076" i="81"/>
  <c r="I6076" i="81"/>
  <c r="H6076" i="81"/>
  <c r="G6076" i="81"/>
  <c r="F6076" i="81"/>
  <c r="E6076" i="81"/>
  <c r="C6076" i="81"/>
  <c r="B6076" i="81"/>
  <c r="A6076" i="81"/>
  <c r="L6075" i="81"/>
  <c r="K6075" i="81"/>
  <c r="J6075" i="81"/>
  <c r="I6075" i="81"/>
  <c r="H6075" i="81"/>
  <c r="G6075" i="81"/>
  <c r="F6075" i="81"/>
  <c r="E6075" i="81"/>
  <c r="C6075" i="81"/>
  <c r="B6075" i="81"/>
  <c r="A6075" i="81"/>
  <c r="L6074" i="81"/>
  <c r="K6074" i="81"/>
  <c r="J6074" i="81"/>
  <c r="I6074" i="81"/>
  <c r="H6074" i="81"/>
  <c r="G6074" i="81"/>
  <c r="F6074" i="81"/>
  <c r="E6074" i="81"/>
  <c r="C6074" i="81"/>
  <c r="B6074" i="81"/>
  <c r="A6074" i="81"/>
  <c r="L6073" i="81"/>
  <c r="K6073" i="81"/>
  <c r="J6073" i="81"/>
  <c r="I6073" i="81"/>
  <c r="H6073" i="81"/>
  <c r="G6073" i="81"/>
  <c r="F6073" i="81"/>
  <c r="E6073" i="81"/>
  <c r="C6073" i="81"/>
  <c r="B6073" i="81"/>
  <c r="A6073" i="81"/>
  <c r="L6072" i="81"/>
  <c r="K6072" i="81"/>
  <c r="J6072" i="81"/>
  <c r="I6072" i="81"/>
  <c r="H6072" i="81"/>
  <c r="G6072" i="81"/>
  <c r="F6072" i="81"/>
  <c r="E6072" i="81"/>
  <c r="C6072" i="81"/>
  <c r="B6072" i="81"/>
  <c r="A6072" i="81"/>
  <c r="L6071" i="81"/>
  <c r="K6071" i="81"/>
  <c r="J6071" i="81"/>
  <c r="I6071" i="81"/>
  <c r="H6071" i="81"/>
  <c r="G6071" i="81"/>
  <c r="F6071" i="81"/>
  <c r="E6071" i="81"/>
  <c r="C6071" i="81"/>
  <c r="B6071" i="81"/>
  <c r="A6071" i="81"/>
  <c r="L6070" i="81"/>
  <c r="K6070" i="81"/>
  <c r="J6070" i="81"/>
  <c r="I6070" i="81"/>
  <c r="H6070" i="81"/>
  <c r="G6070" i="81"/>
  <c r="F6070" i="81"/>
  <c r="E6070" i="81"/>
  <c r="C6070" i="81"/>
  <c r="B6070" i="81"/>
  <c r="A6070" i="81"/>
  <c r="L6069" i="81"/>
  <c r="K6069" i="81"/>
  <c r="J6069" i="81"/>
  <c r="I6069" i="81"/>
  <c r="H6069" i="81"/>
  <c r="G6069" i="81"/>
  <c r="F6069" i="81"/>
  <c r="E6069" i="81"/>
  <c r="C6069" i="81"/>
  <c r="B6069" i="81"/>
  <c r="A6069" i="81"/>
  <c r="L6068" i="81"/>
  <c r="K6068" i="81"/>
  <c r="J6068" i="81"/>
  <c r="I6068" i="81"/>
  <c r="H6068" i="81"/>
  <c r="G6068" i="81"/>
  <c r="F6068" i="81"/>
  <c r="E6068" i="81"/>
  <c r="C6068" i="81"/>
  <c r="B6068" i="81"/>
  <c r="A6068" i="81"/>
  <c r="L6067" i="81"/>
  <c r="K6067" i="81"/>
  <c r="J6067" i="81"/>
  <c r="I6067" i="81"/>
  <c r="H6067" i="81"/>
  <c r="G6067" i="81"/>
  <c r="F6067" i="81"/>
  <c r="E6067" i="81"/>
  <c r="C6067" i="81"/>
  <c r="B6067" i="81"/>
  <c r="A6067" i="81"/>
  <c r="L6066" i="81"/>
  <c r="K6066" i="81"/>
  <c r="J6066" i="81"/>
  <c r="I6066" i="81"/>
  <c r="H6066" i="81"/>
  <c r="G6066" i="81"/>
  <c r="F6066" i="81"/>
  <c r="E6066" i="81"/>
  <c r="C6066" i="81"/>
  <c r="B6066" i="81"/>
  <c r="A6066" i="81"/>
  <c r="L6065" i="81"/>
  <c r="K6065" i="81"/>
  <c r="J6065" i="81"/>
  <c r="I6065" i="81"/>
  <c r="H6065" i="81"/>
  <c r="G6065" i="81"/>
  <c r="F6065" i="81"/>
  <c r="E6065" i="81"/>
  <c r="C6065" i="81"/>
  <c r="B6065" i="81"/>
  <c r="A6065" i="81"/>
  <c r="L6064" i="81"/>
  <c r="K6064" i="81"/>
  <c r="J6064" i="81"/>
  <c r="I6064" i="81"/>
  <c r="H6064" i="81"/>
  <c r="G6064" i="81"/>
  <c r="F6064" i="81"/>
  <c r="E6064" i="81"/>
  <c r="C6064" i="81"/>
  <c r="B6064" i="81"/>
  <c r="A6064" i="81"/>
  <c r="L6063" i="81"/>
  <c r="K6063" i="81"/>
  <c r="J6063" i="81"/>
  <c r="I6063" i="81"/>
  <c r="H6063" i="81"/>
  <c r="G6063" i="81"/>
  <c r="F6063" i="81"/>
  <c r="E6063" i="81"/>
  <c r="C6063" i="81"/>
  <c r="B6063" i="81"/>
  <c r="A6063" i="81"/>
  <c r="L6062" i="81"/>
  <c r="K6062" i="81"/>
  <c r="J6062" i="81"/>
  <c r="I6062" i="81"/>
  <c r="H6062" i="81"/>
  <c r="G6062" i="81"/>
  <c r="F6062" i="81"/>
  <c r="E6062" i="81"/>
  <c r="C6062" i="81"/>
  <c r="B6062" i="81"/>
  <c r="A6062" i="81"/>
  <c r="L6061" i="81"/>
  <c r="K6061" i="81"/>
  <c r="J6061" i="81"/>
  <c r="I6061" i="81"/>
  <c r="H6061" i="81"/>
  <c r="G6061" i="81"/>
  <c r="F6061" i="81"/>
  <c r="E6061" i="81"/>
  <c r="C6061" i="81"/>
  <c r="B6061" i="81"/>
  <c r="A6061" i="81"/>
  <c r="L6060" i="81"/>
  <c r="K6060" i="81"/>
  <c r="J6060" i="81"/>
  <c r="I6060" i="81"/>
  <c r="H6060" i="81"/>
  <c r="G6060" i="81"/>
  <c r="F6060" i="81"/>
  <c r="E6060" i="81"/>
  <c r="C6060" i="81"/>
  <c r="B6060" i="81"/>
  <c r="A6060" i="81"/>
  <c r="L6059" i="81"/>
  <c r="K6059" i="81"/>
  <c r="J6059" i="81"/>
  <c r="I6059" i="81"/>
  <c r="H6059" i="81"/>
  <c r="G6059" i="81"/>
  <c r="F6059" i="81"/>
  <c r="E6059" i="81"/>
  <c r="C6059" i="81"/>
  <c r="B6059" i="81"/>
  <c r="A6059" i="81"/>
  <c r="L6058" i="81"/>
  <c r="K6058" i="81"/>
  <c r="J6058" i="81"/>
  <c r="I6058" i="81"/>
  <c r="H6058" i="81"/>
  <c r="G6058" i="81"/>
  <c r="F6058" i="81"/>
  <c r="E6058" i="81"/>
  <c r="C6058" i="81"/>
  <c r="B6058" i="81"/>
  <c r="A6058" i="81"/>
  <c r="L6057" i="81"/>
  <c r="K6057" i="81"/>
  <c r="J6057" i="81"/>
  <c r="I6057" i="81"/>
  <c r="H6057" i="81"/>
  <c r="G6057" i="81"/>
  <c r="F6057" i="81"/>
  <c r="E6057" i="81"/>
  <c r="C6057" i="81"/>
  <c r="B6057" i="81"/>
  <c r="A6057" i="81"/>
  <c r="L6056" i="81"/>
  <c r="K6056" i="81"/>
  <c r="J6056" i="81"/>
  <c r="I6056" i="81"/>
  <c r="H6056" i="81"/>
  <c r="G6056" i="81"/>
  <c r="F6056" i="81"/>
  <c r="E6056" i="81"/>
  <c r="C6056" i="81"/>
  <c r="B6056" i="81"/>
  <c r="A6056" i="81"/>
  <c r="L6055" i="81"/>
  <c r="K6055" i="81"/>
  <c r="J6055" i="81"/>
  <c r="I6055" i="81"/>
  <c r="H6055" i="81"/>
  <c r="G6055" i="81"/>
  <c r="F6055" i="81"/>
  <c r="E6055" i="81"/>
  <c r="C6055" i="81"/>
  <c r="B6055" i="81"/>
  <c r="A6055" i="81"/>
  <c r="L6054" i="81"/>
  <c r="K6054" i="81"/>
  <c r="J6054" i="81"/>
  <c r="I6054" i="81"/>
  <c r="H6054" i="81"/>
  <c r="G6054" i="81"/>
  <c r="F6054" i="81"/>
  <c r="E6054" i="81"/>
  <c r="C6054" i="81"/>
  <c r="B6054" i="81"/>
  <c r="A6054" i="81"/>
  <c r="L6053" i="81"/>
  <c r="K6053" i="81"/>
  <c r="J6053" i="81"/>
  <c r="I6053" i="81"/>
  <c r="H6053" i="81"/>
  <c r="G6053" i="81"/>
  <c r="F6053" i="81"/>
  <c r="E6053" i="81"/>
  <c r="C6053" i="81"/>
  <c r="B6053" i="81"/>
  <c r="A6053" i="81"/>
  <c r="L6052" i="81"/>
  <c r="K6052" i="81"/>
  <c r="J6052" i="81"/>
  <c r="I6052" i="81"/>
  <c r="H6052" i="81"/>
  <c r="G6052" i="81"/>
  <c r="F6052" i="81"/>
  <c r="E6052" i="81"/>
  <c r="C6052" i="81"/>
  <c r="B6052" i="81"/>
  <c r="A6052" i="81"/>
  <c r="L6051" i="81"/>
  <c r="K6051" i="81"/>
  <c r="J6051" i="81"/>
  <c r="I6051" i="81"/>
  <c r="H6051" i="81"/>
  <c r="G6051" i="81"/>
  <c r="F6051" i="81"/>
  <c r="E6051" i="81"/>
  <c r="C6051" i="81"/>
  <c r="B6051" i="81"/>
  <c r="A6051" i="81"/>
  <c r="L6050" i="81"/>
  <c r="K6050" i="81"/>
  <c r="J6050" i="81"/>
  <c r="I6050" i="81"/>
  <c r="H6050" i="81"/>
  <c r="G6050" i="81"/>
  <c r="F6050" i="81"/>
  <c r="E6050" i="81"/>
  <c r="C6050" i="81"/>
  <c r="B6050" i="81"/>
  <c r="A6050" i="81"/>
  <c r="L6049" i="81"/>
  <c r="K6049" i="81"/>
  <c r="J6049" i="81"/>
  <c r="I6049" i="81"/>
  <c r="H6049" i="81"/>
  <c r="G6049" i="81"/>
  <c r="F6049" i="81"/>
  <c r="E6049" i="81"/>
  <c r="C6049" i="81"/>
  <c r="B6049" i="81"/>
  <c r="A6049" i="81"/>
  <c r="L6048" i="81"/>
  <c r="K6048" i="81"/>
  <c r="J6048" i="81"/>
  <c r="I6048" i="81"/>
  <c r="H6048" i="81"/>
  <c r="G6048" i="81"/>
  <c r="F6048" i="81"/>
  <c r="E6048" i="81"/>
  <c r="C6048" i="81"/>
  <c r="B6048" i="81"/>
  <c r="A6048" i="81"/>
  <c r="L6047" i="81"/>
  <c r="K6047" i="81"/>
  <c r="J6047" i="81"/>
  <c r="I6047" i="81"/>
  <c r="H6047" i="81"/>
  <c r="G6047" i="81"/>
  <c r="F6047" i="81"/>
  <c r="E6047" i="81"/>
  <c r="C6047" i="81"/>
  <c r="B6047" i="81"/>
  <c r="A6047" i="81"/>
  <c r="L6046" i="81"/>
  <c r="K6046" i="81"/>
  <c r="J6046" i="81"/>
  <c r="I6046" i="81"/>
  <c r="H6046" i="81"/>
  <c r="G6046" i="81"/>
  <c r="F6046" i="81"/>
  <c r="E6046" i="81"/>
  <c r="C6046" i="81"/>
  <c r="B6046" i="81"/>
  <c r="A6046" i="81"/>
  <c r="L6045" i="81"/>
  <c r="K6045" i="81"/>
  <c r="J6045" i="81"/>
  <c r="I6045" i="81"/>
  <c r="H6045" i="81"/>
  <c r="G6045" i="81"/>
  <c r="F6045" i="81"/>
  <c r="E6045" i="81"/>
  <c r="C6045" i="81"/>
  <c r="B6045" i="81"/>
  <c r="A6045" i="81"/>
  <c r="L6044" i="81"/>
  <c r="K6044" i="81"/>
  <c r="J6044" i="81"/>
  <c r="I6044" i="81"/>
  <c r="H6044" i="81"/>
  <c r="G6044" i="81"/>
  <c r="F6044" i="81"/>
  <c r="E6044" i="81"/>
  <c r="C6044" i="81"/>
  <c r="B6044" i="81"/>
  <c r="A6044" i="81"/>
  <c r="L6043" i="81"/>
  <c r="K6043" i="81"/>
  <c r="J6043" i="81"/>
  <c r="I6043" i="81"/>
  <c r="H6043" i="81"/>
  <c r="G6043" i="81"/>
  <c r="F6043" i="81"/>
  <c r="E6043" i="81"/>
  <c r="C6043" i="81"/>
  <c r="B6043" i="81"/>
  <c r="A6043" i="81"/>
  <c r="L6042" i="81"/>
  <c r="K6042" i="81"/>
  <c r="J6042" i="81"/>
  <c r="I6042" i="81"/>
  <c r="H6042" i="81"/>
  <c r="G6042" i="81"/>
  <c r="F6042" i="81"/>
  <c r="E6042" i="81"/>
  <c r="C6042" i="81"/>
  <c r="B6042" i="81"/>
  <c r="A6042" i="81"/>
  <c r="L6041" i="81"/>
  <c r="K6041" i="81"/>
  <c r="J6041" i="81"/>
  <c r="I6041" i="81"/>
  <c r="H6041" i="81"/>
  <c r="G6041" i="81"/>
  <c r="F6041" i="81"/>
  <c r="E6041" i="81"/>
  <c r="C6041" i="81"/>
  <c r="B6041" i="81"/>
  <c r="A6041" i="81"/>
  <c r="L6040" i="81"/>
  <c r="K6040" i="81"/>
  <c r="J6040" i="81"/>
  <c r="I6040" i="81"/>
  <c r="H6040" i="81"/>
  <c r="G6040" i="81"/>
  <c r="F6040" i="81"/>
  <c r="E6040" i="81"/>
  <c r="C6040" i="81"/>
  <c r="B6040" i="81"/>
  <c r="A6040" i="81"/>
  <c r="L6039" i="81"/>
  <c r="K6039" i="81"/>
  <c r="J6039" i="81"/>
  <c r="I6039" i="81"/>
  <c r="H6039" i="81"/>
  <c r="G6039" i="81"/>
  <c r="F6039" i="81"/>
  <c r="E6039" i="81"/>
  <c r="C6039" i="81"/>
  <c r="B6039" i="81"/>
  <c r="A6039" i="81"/>
  <c r="L6038" i="81"/>
  <c r="K6038" i="81"/>
  <c r="J6038" i="81"/>
  <c r="I6038" i="81"/>
  <c r="H6038" i="81"/>
  <c r="G6038" i="81"/>
  <c r="F6038" i="81"/>
  <c r="E6038" i="81"/>
  <c r="C6038" i="81"/>
  <c r="B6038" i="81"/>
  <c r="A6038" i="81"/>
  <c r="L6037" i="81"/>
  <c r="K6037" i="81"/>
  <c r="J6037" i="81"/>
  <c r="I6037" i="81"/>
  <c r="H6037" i="81"/>
  <c r="G6037" i="81"/>
  <c r="F6037" i="81"/>
  <c r="E6037" i="81"/>
  <c r="C6037" i="81"/>
  <c r="B6037" i="81"/>
  <c r="A6037" i="81"/>
  <c r="L6036" i="81"/>
  <c r="K6036" i="81"/>
  <c r="J6036" i="81"/>
  <c r="I6036" i="81"/>
  <c r="H6036" i="81"/>
  <c r="G6036" i="81"/>
  <c r="F6036" i="81"/>
  <c r="E6036" i="81"/>
  <c r="C6036" i="81"/>
  <c r="B6036" i="81"/>
  <c r="A6036" i="81"/>
  <c r="L6035" i="81"/>
  <c r="K6035" i="81"/>
  <c r="J6035" i="81"/>
  <c r="I6035" i="81"/>
  <c r="H6035" i="81"/>
  <c r="G6035" i="81"/>
  <c r="F6035" i="81"/>
  <c r="E6035" i="81"/>
  <c r="C6035" i="81"/>
  <c r="B6035" i="81"/>
  <c r="A6035" i="81"/>
  <c r="L6034" i="81"/>
  <c r="K6034" i="81"/>
  <c r="J6034" i="81"/>
  <c r="I6034" i="81"/>
  <c r="H6034" i="81"/>
  <c r="G6034" i="81"/>
  <c r="F6034" i="81"/>
  <c r="E6034" i="81"/>
  <c r="C6034" i="81"/>
  <c r="B6034" i="81"/>
  <c r="A6034" i="81"/>
  <c r="L6033" i="81"/>
  <c r="K6033" i="81"/>
  <c r="J6033" i="81"/>
  <c r="I6033" i="81"/>
  <c r="H6033" i="81"/>
  <c r="G6033" i="81"/>
  <c r="F6033" i="81"/>
  <c r="E6033" i="81"/>
  <c r="C6033" i="81"/>
  <c r="B6033" i="81"/>
  <c r="A6033" i="81"/>
  <c r="L6032" i="81"/>
  <c r="K6032" i="81"/>
  <c r="J6032" i="81"/>
  <c r="I6032" i="81"/>
  <c r="H6032" i="81"/>
  <c r="G6032" i="81"/>
  <c r="F6032" i="81"/>
  <c r="E6032" i="81"/>
  <c r="C6032" i="81"/>
  <c r="B6032" i="81"/>
  <c r="A6032" i="81"/>
  <c r="L6031" i="81"/>
  <c r="K6031" i="81"/>
  <c r="J6031" i="81"/>
  <c r="I6031" i="81"/>
  <c r="H6031" i="81"/>
  <c r="G6031" i="81"/>
  <c r="F6031" i="81"/>
  <c r="E6031" i="81"/>
  <c r="C6031" i="81"/>
  <c r="B6031" i="81"/>
  <c r="A6031" i="81"/>
  <c r="L6030" i="81"/>
  <c r="K6030" i="81"/>
  <c r="J6030" i="81"/>
  <c r="I6030" i="81"/>
  <c r="H6030" i="81"/>
  <c r="G6030" i="81"/>
  <c r="F6030" i="81"/>
  <c r="E6030" i="81"/>
  <c r="C6030" i="81"/>
  <c r="B6030" i="81"/>
  <c r="A6030" i="81"/>
  <c r="L6029" i="81"/>
  <c r="K6029" i="81"/>
  <c r="J6029" i="81"/>
  <c r="I6029" i="81"/>
  <c r="H6029" i="81"/>
  <c r="G6029" i="81"/>
  <c r="F6029" i="81"/>
  <c r="E6029" i="81"/>
  <c r="C6029" i="81"/>
  <c r="B6029" i="81"/>
  <c r="A6029" i="81"/>
  <c r="L6028" i="81"/>
  <c r="K6028" i="81"/>
  <c r="J6028" i="81"/>
  <c r="I6028" i="81"/>
  <c r="H6028" i="81"/>
  <c r="G6028" i="81"/>
  <c r="F6028" i="81"/>
  <c r="E6028" i="81"/>
  <c r="C6028" i="81"/>
  <c r="B6028" i="81"/>
  <c r="A6028" i="81"/>
  <c r="L6027" i="81"/>
  <c r="K6027" i="81"/>
  <c r="J6027" i="81"/>
  <c r="I6027" i="81"/>
  <c r="H6027" i="81"/>
  <c r="G6027" i="81"/>
  <c r="F6027" i="81"/>
  <c r="E6027" i="81"/>
  <c r="C6027" i="81"/>
  <c r="B6027" i="81"/>
  <c r="A6027" i="81"/>
  <c r="L6026" i="81"/>
  <c r="K6026" i="81"/>
  <c r="J6026" i="81"/>
  <c r="I6026" i="81"/>
  <c r="H6026" i="81"/>
  <c r="G6026" i="81"/>
  <c r="F6026" i="81"/>
  <c r="E6026" i="81"/>
  <c r="C6026" i="81"/>
  <c r="B6026" i="81"/>
  <c r="A6026" i="81"/>
  <c r="L6025" i="81"/>
  <c r="K6025" i="81"/>
  <c r="J6025" i="81"/>
  <c r="I6025" i="81"/>
  <c r="H6025" i="81"/>
  <c r="G6025" i="81"/>
  <c r="F6025" i="81"/>
  <c r="E6025" i="81"/>
  <c r="C6025" i="81"/>
  <c r="B6025" i="81"/>
  <c r="A6025" i="81"/>
  <c r="L6024" i="81"/>
  <c r="K6024" i="81"/>
  <c r="J6024" i="81"/>
  <c r="I6024" i="81"/>
  <c r="H6024" i="81"/>
  <c r="G6024" i="81"/>
  <c r="F6024" i="81"/>
  <c r="E6024" i="81"/>
  <c r="C6024" i="81"/>
  <c r="B6024" i="81"/>
  <c r="A6024" i="81"/>
  <c r="L6023" i="81"/>
  <c r="K6023" i="81"/>
  <c r="J6023" i="81"/>
  <c r="I6023" i="81"/>
  <c r="H6023" i="81"/>
  <c r="G6023" i="81"/>
  <c r="F6023" i="81"/>
  <c r="E6023" i="81"/>
  <c r="C6023" i="81"/>
  <c r="B6023" i="81"/>
  <c r="A6023" i="81"/>
  <c r="L6022" i="81"/>
  <c r="K6022" i="81"/>
  <c r="J6022" i="81"/>
  <c r="I6022" i="81"/>
  <c r="H6022" i="81"/>
  <c r="G6022" i="81"/>
  <c r="F6022" i="81"/>
  <c r="E6022" i="81"/>
  <c r="C6022" i="81"/>
  <c r="B6022" i="81"/>
  <c r="A6022" i="81"/>
  <c r="L6021" i="81"/>
  <c r="K6021" i="81"/>
  <c r="J6021" i="81"/>
  <c r="I6021" i="81"/>
  <c r="H6021" i="81"/>
  <c r="G6021" i="81"/>
  <c r="F6021" i="81"/>
  <c r="E6021" i="81"/>
  <c r="C6021" i="81"/>
  <c r="B6021" i="81"/>
  <c r="A6021" i="81"/>
  <c r="L6020" i="81"/>
  <c r="K6020" i="81"/>
  <c r="J6020" i="81"/>
  <c r="I6020" i="81"/>
  <c r="H6020" i="81"/>
  <c r="G6020" i="81"/>
  <c r="F6020" i="81"/>
  <c r="E6020" i="81"/>
  <c r="C6020" i="81"/>
  <c r="B6020" i="81"/>
  <c r="A6020" i="81"/>
  <c r="L6019" i="81"/>
  <c r="K6019" i="81"/>
  <c r="J6019" i="81"/>
  <c r="I6019" i="81"/>
  <c r="H6019" i="81"/>
  <c r="G6019" i="81"/>
  <c r="F6019" i="81"/>
  <c r="E6019" i="81"/>
  <c r="C6019" i="81"/>
  <c r="B6019" i="81"/>
  <c r="A6019" i="81"/>
  <c r="L6018" i="81"/>
  <c r="K6018" i="81"/>
  <c r="J6018" i="81"/>
  <c r="I6018" i="81"/>
  <c r="H6018" i="81"/>
  <c r="G6018" i="81"/>
  <c r="F6018" i="81"/>
  <c r="E6018" i="81"/>
  <c r="C6018" i="81"/>
  <c r="B6018" i="81"/>
  <c r="A6018" i="81"/>
  <c r="L6017" i="81"/>
  <c r="K6017" i="81"/>
  <c r="J6017" i="81"/>
  <c r="I6017" i="81"/>
  <c r="H6017" i="81"/>
  <c r="G6017" i="81"/>
  <c r="F6017" i="81"/>
  <c r="E6017" i="81"/>
  <c r="C6017" i="81"/>
  <c r="B6017" i="81"/>
  <c r="A6017" i="81"/>
  <c r="L6016" i="81"/>
  <c r="K6016" i="81"/>
  <c r="J6016" i="81"/>
  <c r="I6016" i="81"/>
  <c r="H6016" i="81"/>
  <c r="G6016" i="81"/>
  <c r="F6016" i="81"/>
  <c r="E6016" i="81"/>
  <c r="C6016" i="81"/>
  <c r="B6016" i="81"/>
  <c r="A6016" i="81"/>
  <c r="L6015" i="81"/>
  <c r="K6015" i="81"/>
  <c r="J6015" i="81"/>
  <c r="I6015" i="81"/>
  <c r="H6015" i="81"/>
  <c r="G6015" i="81"/>
  <c r="F6015" i="81"/>
  <c r="E6015" i="81"/>
  <c r="C6015" i="81"/>
  <c r="B6015" i="81"/>
  <c r="A6015" i="81"/>
  <c r="L6014" i="81"/>
  <c r="K6014" i="81"/>
  <c r="J6014" i="81"/>
  <c r="I6014" i="81"/>
  <c r="H6014" i="81"/>
  <c r="G6014" i="81"/>
  <c r="F6014" i="81"/>
  <c r="E6014" i="81"/>
  <c r="C6014" i="81"/>
  <c r="B6014" i="81"/>
  <c r="A6014" i="81"/>
  <c r="L6013" i="81"/>
  <c r="K6013" i="81"/>
  <c r="J6013" i="81"/>
  <c r="I6013" i="81"/>
  <c r="H6013" i="81"/>
  <c r="G6013" i="81"/>
  <c r="F6013" i="81"/>
  <c r="E6013" i="81"/>
  <c r="C6013" i="81"/>
  <c r="B6013" i="81"/>
  <c r="A6013" i="81"/>
  <c r="L6012" i="81"/>
  <c r="K6012" i="81"/>
  <c r="J6012" i="81"/>
  <c r="I6012" i="81"/>
  <c r="H6012" i="81"/>
  <c r="G6012" i="81"/>
  <c r="F6012" i="81"/>
  <c r="E6012" i="81"/>
  <c r="C6012" i="81"/>
  <c r="B6012" i="81"/>
  <c r="A6012" i="81"/>
  <c r="L6011" i="81"/>
  <c r="K6011" i="81"/>
  <c r="J6011" i="81"/>
  <c r="I6011" i="81"/>
  <c r="H6011" i="81"/>
  <c r="G6011" i="81"/>
  <c r="F6011" i="81"/>
  <c r="E6011" i="81"/>
  <c r="C6011" i="81"/>
  <c r="B6011" i="81"/>
  <c r="A6011" i="81"/>
  <c r="L6010" i="81"/>
  <c r="K6010" i="81"/>
  <c r="J6010" i="81"/>
  <c r="I6010" i="81"/>
  <c r="H6010" i="81"/>
  <c r="G6010" i="81"/>
  <c r="F6010" i="81"/>
  <c r="E6010" i="81"/>
  <c r="C6010" i="81"/>
  <c r="B6010" i="81"/>
  <c r="A6010" i="81"/>
  <c r="L6009" i="81"/>
  <c r="K6009" i="81"/>
  <c r="J6009" i="81"/>
  <c r="I6009" i="81"/>
  <c r="H6009" i="81"/>
  <c r="G6009" i="81"/>
  <c r="F6009" i="81"/>
  <c r="E6009" i="81"/>
  <c r="C6009" i="81"/>
  <c r="B6009" i="81"/>
  <c r="A6009" i="81"/>
  <c r="L6008" i="81"/>
  <c r="K6008" i="81"/>
  <c r="J6008" i="81"/>
  <c r="I6008" i="81"/>
  <c r="H6008" i="81"/>
  <c r="G6008" i="81"/>
  <c r="F6008" i="81"/>
  <c r="E6008" i="81"/>
  <c r="C6008" i="81"/>
  <c r="B6008" i="81"/>
  <c r="A6008" i="81"/>
  <c r="L6007" i="81"/>
  <c r="K6007" i="81"/>
  <c r="J6007" i="81"/>
  <c r="I6007" i="81"/>
  <c r="H6007" i="81"/>
  <c r="G6007" i="81"/>
  <c r="F6007" i="81"/>
  <c r="E6007" i="81"/>
  <c r="C6007" i="81"/>
  <c r="B6007" i="81"/>
  <c r="A6007" i="81"/>
  <c r="L6006" i="81"/>
  <c r="K6006" i="81"/>
  <c r="J6006" i="81"/>
  <c r="I6006" i="81"/>
  <c r="H6006" i="81"/>
  <c r="G6006" i="81"/>
  <c r="F6006" i="81"/>
  <c r="E6006" i="81"/>
  <c r="C6006" i="81"/>
  <c r="B6006" i="81"/>
  <c r="A6006" i="81"/>
  <c r="L6005" i="81"/>
  <c r="K6005" i="81"/>
  <c r="J6005" i="81"/>
  <c r="I6005" i="81"/>
  <c r="H6005" i="81"/>
  <c r="G6005" i="81"/>
  <c r="F6005" i="81"/>
  <c r="E6005" i="81"/>
  <c r="C6005" i="81"/>
  <c r="B6005" i="81"/>
  <c r="A6005" i="81"/>
  <c r="L6004" i="81"/>
  <c r="K6004" i="81"/>
  <c r="J6004" i="81"/>
  <c r="I6004" i="81"/>
  <c r="H6004" i="81"/>
  <c r="G6004" i="81"/>
  <c r="F6004" i="81"/>
  <c r="E6004" i="81"/>
  <c r="C6004" i="81"/>
  <c r="B6004" i="81"/>
  <c r="A6004" i="81"/>
  <c r="L6003" i="81"/>
  <c r="K6003" i="81"/>
  <c r="J6003" i="81"/>
  <c r="I6003" i="81"/>
  <c r="H6003" i="81"/>
  <c r="G6003" i="81"/>
  <c r="F6003" i="81"/>
  <c r="E6003" i="81"/>
  <c r="C6003" i="81"/>
  <c r="B6003" i="81"/>
  <c r="A6003" i="81"/>
  <c r="L6002" i="81"/>
  <c r="K6002" i="81"/>
  <c r="J6002" i="81"/>
  <c r="I6002" i="81"/>
  <c r="H6002" i="81"/>
  <c r="G6002" i="81"/>
  <c r="F6002" i="81"/>
  <c r="E6002" i="81"/>
  <c r="C6002" i="81"/>
  <c r="B6002" i="81"/>
  <c r="A6002" i="81"/>
  <c r="L6001" i="81"/>
  <c r="K6001" i="81"/>
  <c r="J6001" i="81"/>
  <c r="I6001" i="81"/>
  <c r="H6001" i="81"/>
  <c r="G6001" i="81"/>
  <c r="F6001" i="81"/>
  <c r="E6001" i="81"/>
  <c r="C6001" i="81"/>
  <c r="B6001" i="81"/>
  <c r="A6001" i="81"/>
  <c r="L6000" i="81"/>
  <c r="K6000" i="81"/>
  <c r="J6000" i="81"/>
  <c r="I6000" i="81"/>
  <c r="H6000" i="81"/>
  <c r="G6000" i="81"/>
  <c r="F6000" i="81"/>
  <c r="E6000" i="81"/>
  <c r="C6000" i="81"/>
  <c r="B6000" i="81"/>
  <c r="A6000" i="81"/>
  <c r="L5999" i="81"/>
  <c r="K5999" i="81"/>
  <c r="J5999" i="81"/>
  <c r="I5999" i="81"/>
  <c r="H5999" i="81"/>
  <c r="G5999" i="81"/>
  <c r="F5999" i="81"/>
  <c r="E5999" i="81"/>
  <c r="C5999" i="81"/>
  <c r="B5999" i="81"/>
  <c r="A5999" i="81"/>
  <c r="L5998" i="81"/>
  <c r="K5998" i="81"/>
  <c r="J5998" i="81"/>
  <c r="I5998" i="81"/>
  <c r="H5998" i="81"/>
  <c r="G5998" i="81"/>
  <c r="F5998" i="81"/>
  <c r="E5998" i="81"/>
  <c r="C5998" i="81"/>
  <c r="B5998" i="81"/>
  <c r="A5998" i="81"/>
  <c r="L5997" i="81"/>
  <c r="K5997" i="81"/>
  <c r="J5997" i="81"/>
  <c r="I5997" i="81"/>
  <c r="H5997" i="81"/>
  <c r="G5997" i="81"/>
  <c r="F5997" i="81"/>
  <c r="E5997" i="81"/>
  <c r="C5997" i="81"/>
  <c r="B5997" i="81"/>
  <c r="A5997" i="81"/>
  <c r="L5996" i="81"/>
  <c r="K5996" i="81"/>
  <c r="J5996" i="81"/>
  <c r="I5996" i="81"/>
  <c r="H5996" i="81"/>
  <c r="G5996" i="81"/>
  <c r="F5996" i="81"/>
  <c r="E5996" i="81"/>
  <c r="C5996" i="81"/>
  <c r="B5996" i="81"/>
  <c r="A5996" i="81"/>
  <c r="L5995" i="81"/>
  <c r="K5995" i="81"/>
  <c r="J5995" i="81"/>
  <c r="I5995" i="81"/>
  <c r="H5995" i="81"/>
  <c r="G5995" i="81"/>
  <c r="F5995" i="81"/>
  <c r="E5995" i="81"/>
  <c r="C5995" i="81"/>
  <c r="B5995" i="81"/>
  <c r="A5995" i="81"/>
  <c r="L5994" i="81"/>
  <c r="K5994" i="81"/>
  <c r="J5994" i="81"/>
  <c r="I5994" i="81"/>
  <c r="H5994" i="81"/>
  <c r="G5994" i="81"/>
  <c r="F5994" i="81"/>
  <c r="E5994" i="81"/>
  <c r="C5994" i="81"/>
  <c r="B5994" i="81"/>
  <c r="A5994" i="81"/>
  <c r="L5993" i="81"/>
  <c r="K5993" i="81"/>
  <c r="J5993" i="81"/>
  <c r="I5993" i="81"/>
  <c r="H5993" i="81"/>
  <c r="G5993" i="81"/>
  <c r="F5993" i="81"/>
  <c r="E5993" i="81"/>
  <c r="C5993" i="81"/>
  <c r="B5993" i="81"/>
  <c r="A5993" i="81"/>
  <c r="L5992" i="81"/>
  <c r="K5992" i="81"/>
  <c r="J5992" i="81"/>
  <c r="I5992" i="81"/>
  <c r="H5992" i="81"/>
  <c r="G5992" i="81"/>
  <c r="F5992" i="81"/>
  <c r="E5992" i="81"/>
  <c r="C5992" i="81"/>
  <c r="B5992" i="81"/>
  <c r="A5992" i="81"/>
  <c r="L5991" i="81"/>
  <c r="K5991" i="81"/>
  <c r="J5991" i="81"/>
  <c r="I5991" i="81"/>
  <c r="H5991" i="81"/>
  <c r="G5991" i="81"/>
  <c r="F5991" i="81"/>
  <c r="E5991" i="81"/>
  <c r="C5991" i="81"/>
  <c r="B5991" i="81"/>
  <c r="A5991" i="81"/>
  <c r="L5990" i="81"/>
  <c r="K5990" i="81"/>
  <c r="J5990" i="81"/>
  <c r="I5990" i="81"/>
  <c r="H5990" i="81"/>
  <c r="G5990" i="81"/>
  <c r="F5990" i="81"/>
  <c r="E5990" i="81"/>
  <c r="C5990" i="81"/>
  <c r="B5990" i="81"/>
  <c r="A5990" i="81"/>
  <c r="L5989" i="81"/>
  <c r="K5989" i="81"/>
  <c r="J5989" i="81"/>
  <c r="I5989" i="81"/>
  <c r="H5989" i="81"/>
  <c r="G5989" i="81"/>
  <c r="F5989" i="81"/>
  <c r="E5989" i="81"/>
  <c r="C5989" i="81"/>
  <c r="B5989" i="81"/>
  <c r="A5989" i="81"/>
  <c r="L5988" i="81"/>
  <c r="K5988" i="81"/>
  <c r="J5988" i="81"/>
  <c r="I5988" i="81"/>
  <c r="H5988" i="81"/>
  <c r="G5988" i="81"/>
  <c r="F5988" i="81"/>
  <c r="E5988" i="81"/>
  <c r="C5988" i="81"/>
  <c r="B5988" i="81"/>
  <c r="A5988" i="81"/>
  <c r="L5987" i="81"/>
  <c r="K5987" i="81"/>
  <c r="J5987" i="81"/>
  <c r="I5987" i="81"/>
  <c r="H5987" i="81"/>
  <c r="G5987" i="81"/>
  <c r="F5987" i="81"/>
  <c r="E5987" i="81"/>
  <c r="C5987" i="81"/>
  <c r="B5987" i="81"/>
  <c r="A5987" i="81"/>
  <c r="L5986" i="81"/>
  <c r="K5986" i="81"/>
  <c r="J5986" i="81"/>
  <c r="I5986" i="81"/>
  <c r="H5986" i="81"/>
  <c r="G5986" i="81"/>
  <c r="F5986" i="81"/>
  <c r="E5986" i="81"/>
  <c r="C5986" i="81"/>
  <c r="B5986" i="81"/>
  <c r="A5986" i="81"/>
  <c r="L5985" i="81"/>
  <c r="K5985" i="81"/>
  <c r="J5985" i="81"/>
  <c r="I5985" i="81"/>
  <c r="H5985" i="81"/>
  <c r="G5985" i="81"/>
  <c r="F5985" i="81"/>
  <c r="E5985" i="81"/>
  <c r="C5985" i="81"/>
  <c r="B5985" i="81"/>
  <c r="A5985" i="81"/>
  <c r="L5984" i="81"/>
  <c r="K5984" i="81"/>
  <c r="J5984" i="81"/>
  <c r="I5984" i="81"/>
  <c r="H5984" i="81"/>
  <c r="G5984" i="81"/>
  <c r="F5984" i="81"/>
  <c r="E5984" i="81"/>
  <c r="C5984" i="81"/>
  <c r="B5984" i="81"/>
  <c r="A5984" i="81"/>
  <c r="L5983" i="81"/>
  <c r="K5983" i="81"/>
  <c r="J5983" i="81"/>
  <c r="I5983" i="81"/>
  <c r="H5983" i="81"/>
  <c r="G5983" i="81"/>
  <c r="F5983" i="81"/>
  <c r="E5983" i="81"/>
  <c r="C5983" i="81"/>
  <c r="B5983" i="81"/>
  <c r="A5983" i="81"/>
  <c r="L5982" i="81"/>
  <c r="K5982" i="81"/>
  <c r="J5982" i="81"/>
  <c r="I5982" i="81"/>
  <c r="H5982" i="81"/>
  <c r="G5982" i="81"/>
  <c r="F5982" i="81"/>
  <c r="E5982" i="81"/>
  <c r="C5982" i="81"/>
  <c r="B5982" i="81"/>
  <c r="A5982" i="81"/>
  <c r="L5981" i="81"/>
  <c r="K5981" i="81"/>
  <c r="J5981" i="81"/>
  <c r="I5981" i="81"/>
  <c r="H5981" i="81"/>
  <c r="G5981" i="81"/>
  <c r="F5981" i="81"/>
  <c r="E5981" i="81"/>
  <c r="C5981" i="81"/>
  <c r="B5981" i="81"/>
  <c r="A5981" i="81"/>
  <c r="L5980" i="81"/>
  <c r="K5980" i="81"/>
  <c r="J5980" i="81"/>
  <c r="I5980" i="81"/>
  <c r="H5980" i="81"/>
  <c r="G5980" i="81"/>
  <c r="F5980" i="81"/>
  <c r="E5980" i="81"/>
  <c r="C5980" i="81"/>
  <c r="B5980" i="81"/>
  <c r="A5980" i="81"/>
  <c r="L5979" i="81"/>
  <c r="K5979" i="81"/>
  <c r="J5979" i="81"/>
  <c r="I5979" i="81"/>
  <c r="H5979" i="81"/>
  <c r="G5979" i="81"/>
  <c r="F5979" i="81"/>
  <c r="E5979" i="81"/>
  <c r="C5979" i="81"/>
  <c r="B5979" i="81"/>
  <c r="A5979" i="81"/>
  <c r="L5978" i="81"/>
  <c r="K5978" i="81"/>
  <c r="J5978" i="81"/>
  <c r="I5978" i="81"/>
  <c r="H5978" i="81"/>
  <c r="G5978" i="81"/>
  <c r="F5978" i="81"/>
  <c r="E5978" i="81"/>
  <c r="C5978" i="81"/>
  <c r="B5978" i="81"/>
  <c r="A5978" i="81"/>
  <c r="L5977" i="81"/>
  <c r="K5977" i="81"/>
  <c r="J5977" i="81"/>
  <c r="I5977" i="81"/>
  <c r="H5977" i="81"/>
  <c r="G5977" i="81"/>
  <c r="F5977" i="81"/>
  <c r="E5977" i="81"/>
  <c r="C5977" i="81"/>
  <c r="B5977" i="81"/>
  <c r="A5977" i="81"/>
  <c r="L5976" i="81"/>
  <c r="K5976" i="81"/>
  <c r="J5976" i="81"/>
  <c r="I5976" i="81"/>
  <c r="H5976" i="81"/>
  <c r="G5976" i="81"/>
  <c r="F5976" i="81"/>
  <c r="E5976" i="81"/>
  <c r="C5976" i="81"/>
  <c r="B5976" i="81"/>
  <c r="A5976" i="81"/>
  <c r="L5975" i="81"/>
  <c r="K5975" i="81"/>
  <c r="J5975" i="81"/>
  <c r="I5975" i="81"/>
  <c r="H5975" i="81"/>
  <c r="G5975" i="81"/>
  <c r="F5975" i="81"/>
  <c r="E5975" i="81"/>
  <c r="C5975" i="81"/>
  <c r="B5975" i="81"/>
  <c r="A5975" i="81"/>
  <c r="L5974" i="81"/>
  <c r="K5974" i="81"/>
  <c r="J5974" i="81"/>
  <c r="I5974" i="81"/>
  <c r="H5974" i="81"/>
  <c r="G5974" i="81"/>
  <c r="F5974" i="81"/>
  <c r="E5974" i="81"/>
  <c r="C5974" i="81"/>
  <c r="B5974" i="81"/>
  <c r="A5974" i="81"/>
  <c r="L5973" i="81"/>
  <c r="K5973" i="81"/>
  <c r="J5973" i="81"/>
  <c r="I5973" i="81"/>
  <c r="H5973" i="81"/>
  <c r="G5973" i="81"/>
  <c r="F5973" i="81"/>
  <c r="E5973" i="81"/>
  <c r="C5973" i="81"/>
  <c r="B5973" i="81"/>
  <c r="A5973" i="81"/>
  <c r="L5972" i="81"/>
  <c r="K5972" i="81"/>
  <c r="J5972" i="81"/>
  <c r="I5972" i="81"/>
  <c r="H5972" i="81"/>
  <c r="G5972" i="81"/>
  <c r="F5972" i="81"/>
  <c r="E5972" i="81"/>
  <c r="C5972" i="81"/>
  <c r="B5972" i="81"/>
  <c r="A5972" i="81"/>
  <c r="L5971" i="81"/>
  <c r="K5971" i="81"/>
  <c r="J5971" i="81"/>
  <c r="I5971" i="81"/>
  <c r="H5971" i="81"/>
  <c r="G5971" i="81"/>
  <c r="F5971" i="81"/>
  <c r="E5971" i="81"/>
  <c r="C5971" i="81"/>
  <c r="B5971" i="81"/>
  <c r="A5971" i="81"/>
  <c r="L5970" i="81"/>
  <c r="K5970" i="81"/>
  <c r="J5970" i="81"/>
  <c r="I5970" i="81"/>
  <c r="H5970" i="81"/>
  <c r="G5970" i="81"/>
  <c r="F5970" i="81"/>
  <c r="E5970" i="81"/>
  <c r="C5970" i="81"/>
  <c r="B5970" i="81"/>
  <c r="A5970" i="81"/>
  <c r="L5969" i="81"/>
  <c r="K5969" i="81"/>
  <c r="J5969" i="81"/>
  <c r="I5969" i="81"/>
  <c r="H5969" i="81"/>
  <c r="G5969" i="81"/>
  <c r="F5969" i="81"/>
  <c r="E5969" i="81"/>
  <c r="C5969" i="81"/>
  <c r="B5969" i="81"/>
  <c r="A5969" i="81"/>
  <c r="L5968" i="81"/>
  <c r="K5968" i="81"/>
  <c r="J5968" i="81"/>
  <c r="I5968" i="81"/>
  <c r="H5968" i="81"/>
  <c r="G5968" i="81"/>
  <c r="F5968" i="81"/>
  <c r="E5968" i="81"/>
  <c r="C5968" i="81"/>
  <c r="B5968" i="81"/>
  <c r="A5968" i="81"/>
  <c r="L5967" i="81"/>
  <c r="K5967" i="81"/>
  <c r="J5967" i="81"/>
  <c r="I5967" i="81"/>
  <c r="H5967" i="81"/>
  <c r="G5967" i="81"/>
  <c r="F5967" i="81"/>
  <c r="E5967" i="81"/>
  <c r="C5967" i="81"/>
  <c r="B5967" i="81"/>
  <c r="A5967" i="81"/>
  <c r="L5966" i="81"/>
  <c r="K5966" i="81"/>
  <c r="J5966" i="81"/>
  <c r="I5966" i="81"/>
  <c r="H5966" i="81"/>
  <c r="G5966" i="81"/>
  <c r="F5966" i="81"/>
  <c r="E5966" i="81"/>
  <c r="C5966" i="81"/>
  <c r="B5966" i="81"/>
  <c r="A5966" i="81"/>
  <c r="L5965" i="81"/>
  <c r="K5965" i="81"/>
  <c r="J5965" i="81"/>
  <c r="I5965" i="81"/>
  <c r="H5965" i="81"/>
  <c r="G5965" i="81"/>
  <c r="F5965" i="81"/>
  <c r="E5965" i="81"/>
  <c r="C5965" i="81"/>
  <c r="B5965" i="81"/>
  <c r="A5965" i="81"/>
  <c r="L5964" i="81"/>
  <c r="K5964" i="81"/>
  <c r="J5964" i="81"/>
  <c r="I5964" i="81"/>
  <c r="H5964" i="81"/>
  <c r="G5964" i="81"/>
  <c r="F5964" i="81"/>
  <c r="E5964" i="81"/>
  <c r="C5964" i="81"/>
  <c r="B5964" i="81"/>
  <c r="A5964" i="81"/>
  <c r="L5963" i="81"/>
  <c r="K5963" i="81"/>
  <c r="J5963" i="81"/>
  <c r="I5963" i="81"/>
  <c r="H5963" i="81"/>
  <c r="G5963" i="81"/>
  <c r="F5963" i="81"/>
  <c r="E5963" i="81"/>
  <c r="C5963" i="81"/>
  <c r="B5963" i="81"/>
  <c r="A5963" i="81"/>
  <c r="L5962" i="81"/>
  <c r="K5962" i="81"/>
  <c r="J5962" i="81"/>
  <c r="I5962" i="81"/>
  <c r="H5962" i="81"/>
  <c r="G5962" i="81"/>
  <c r="F5962" i="81"/>
  <c r="E5962" i="81"/>
  <c r="C5962" i="81"/>
  <c r="B5962" i="81"/>
  <c r="A5962" i="81"/>
  <c r="L5961" i="81"/>
  <c r="K5961" i="81"/>
  <c r="J5961" i="81"/>
  <c r="I5961" i="81"/>
  <c r="H5961" i="81"/>
  <c r="G5961" i="81"/>
  <c r="F5961" i="81"/>
  <c r="E5961" i="81"/>
  <c r="C5961" i="81"/>
  <c r="B5961" i="81"/>
  <c r="A5961" i="81"/>
  <c r="L5960" i="81"/>
  <c r="K5960" i="81"/>
  <c r="J5960" i="81"/>
  <c r="I5960" i="81"/>
  <c r="H5960" i="81"/>
  <c r="G5960" i="81"/>
  <c r="F5960" i="81"/>
  <c r="E5960" i="81"/>
  <c r="C5960" i="81"/>
  <c r="B5960" i="81"/>
  <c r="A5960" i="81"/>
  <c r="L5959" i="81"/>
  <c r="K5959" i="81"/>
  <c r="J5959" i="81"/>
  <c r="I5959" i="81"/>
  <c r="H5959" i="81"/>
  <c r="G5959" i="81"/>
  <c r="F5959" i="81"/>
  <c r="E5959" i="81"/>
  <c r="C5959" i="81"/>
  <c r="B5959" i="81"/>
  <c r="A5959" i="81"/>
  <c r="L5958" i="81"/>
  <c r="K5958" i="81"/>
  <c r="J5958" i="81"/>
  <c r="I5958" i="81"/>
  <c r="H5958" i="81"/>
  <c r="G5958" i="81"/>
  <c r="F5958" i="81"/>
  <c r="E5958" i="81"/>
  <c r="C5958" i="81"/>
  <c r="B5958" i="81"/>
  <c r="A5958" i="81"/>
  <c r="L5957" i="81"/>
  <c r="K5957" i="81"/>
  <c r="J5957" i="81"/>
  <c r="I5957" i="81"/>
  <c r="H5957" i="81"/>
  <c r="G5957" i="81"/>
  <c r="F5957" i="81"/>
  <c r="E5957" i="81"/>
  <c r="C5957" i="81"/>
  <c r="B5957" i="81"/>
  <c r="A5957" i="81"/>
  <c r="L5956" i="81"/>
  <c r="K5956" i="81"/>
  <c r="J5956" i="81"/>
  <c r="I5956" i="81"/>
  <c r="H5956" i="81"/>
  <c r="G5956" i="81"/>
  <c r="F5956" i="81"/>
  <c r="E5956" i="81"/>
  <c r="C5956" i="81"/>
  <c r="B5956" i="81"/>
  <c r="A5956" i="81"/>
  <c r="L5955" i="81"/>
  <c r="K5955" i="81"/>
  <c r="J5955" i="81"/>
  <c r="I5955" i="81"/>
  <c r="H5955" i="81"/>
  <c r="G5955" i="81"/>
  <c r="F5955" i="81"/>
  <c r="E5955" i="81"/>
  <c r="C5955" i="81"/>
  <c r="B5955" i="81"/>
  <c r="A5955" i="81"/>
  <c r="L5954" i="81"/>
  <c r="K5954" i="81"/>
  <c r="J5954" i="81"/>
  <c r="I5954" i="81"/>
  <c r="H5954" i="81"/>
  <c r="G5954" i="81"/>
  <c r="F5954" i="81"/>
  <c r="E5954" i="81"/>
  <c r="C5954" i="81"/>
  <c r="B5954" i="81"/>
  <c r="A5954" i="81"/>
  <c r="L5953" i="81"/>
  <c r="K5953" i="81"/>
  <c r="J5953" i="81"/>
  <c r="I5953" i="81"/>
  <c r="H5953" i="81"/>
  <c r="G5953" i="81"/>
  <c r="F5953" i="81"/>
  <c r="E5953" i="81"/>
  <c r="C5953" i="81"/>
  <c r="B5953" i="81"/>
  <c r="A5953" i="81"/>
  <c r="L5952" i="81"/>
  <c r="K5952" i="81"/>
  <c r="J5952" i="81"/>
  <c r="I5952" i="81"/>
  <c r="H5952" i="81"/>
  <c r="G5952" i="81"/>
  <c r="F5952" i="81"/>
  <c r="E5952" i="81"/>
  <c r="C5952" i="81"/>
  <c r="B5952" i="81"/>
  <c r="A5952" i="81"/>
  <c r="L5951" i="81"/>
  <c r="K5951" i="81"/>
  <c r="J5951" i="81"/>
  <c r="I5951" i="81"/>
  <c r="H5951" i="81"/>
  <c r="G5951" i="81"/>
  <c r="F5951" i="81"/>
  <c r="E5951" i="81"/>
  <c r="C5951" i="81"/>
  <c r="B5951" i="81"/>
  <c r="A5951" i="81"/>
  <c r="L5950" i="81"/>
  <c r="K5950" i="81"/>
  <c r="J5950" i="81"/>
  <c r="I5950" i="81"/>
  <c r="H5950" i="81"/>
  <c r="G5950" i="81"/>
  <c r="F5950" i="81"/>
  <c r="E5950" i="81"/>
  <c r="C5950" i="81"/>
  <c r="B5950" i="81"/>
  <c r="A5950" i="81"/>
  <c r="L5949" i="81"/>
  <c r="K5949" i="81"/>
  <c r="J5949" i="81"/>
  <c r="I5949" i="81"/>
  <c r="H5949" i="81"/>
  <c r="G5949" i="81"/>
  <c r="F5949" i="81"/>
  <c r="E5949" i="81"/>
  <c r="C5949" i="81"/>
  <c r="B5949" i="81"/>
  <c r="A5949" i="81"/>
  <c r="L5948" i="81"/>
  <c r="K5948" i="81"/>
  <c r="J5948" i="81"/>
  <c r="I5948" i="81"/>
  <c r="H5948" i="81"/>
  <c r="G5948" i="81"/>
  <c r="F5948" i="81"/>
  <c r="E5948" i="81"/>
  <c r="C5948" i="81"/>
  <c r="B5948" i="81"/>
  <c r="A5948" i="81"/>
  <c r="L5947" i="81"/>
  <c r="K5947" i="81"/>
  <c r="J5947" i="81"/>
  <c r="I5947" i="81"/>
  <c r="H5947" i="81"/>
  <c r="G5947" i="81"/>
  <c r="F5947" i="81"/>
  <c r="E5947" i="81"/>
  <c r="C5947" i="81"/>
  <c r="B5947" i="81"/>
  <c r="A5947" i="81"/>
  <c r="L5946" i="81"/>
  <c r="K5946" i="81"/>
  <c r="J5946" i="81"/>
  <c r="I5946" i="81"/>
  <c r="H5946" i="81"/>
  <c r="G5946" i="81"/>
  <c r="F5946" i="81"/>
  <c r="E5946" i="81"/>
  <c r="C5946" i="81"/>
  <c r="B5946" i="81"/>
  <c r="A5946" i="81"/>
  <c r="L5945" i="81"/>
  <c r="K5945" i="81"/>
  <c r="J5945" i="81"/>
  <c r="I5945" i="81"/>
  <c r="H5945" i="81"/>
  <c r="G5945" i="81"/>
  <c r="F5945" i="81"/>
  <c r="E5945" i="81"/>
  <c r="C5945" i="81"/>
  <c r="B5945" i="81"/>
  <c r="A5945" i="81"/>
  <c r="L5944" i="81"/>
  <c r="K5944" i="81"/>
  <c r="J5944" i="81"/>
  <c r="I5944" i="81"/>
  <c r="H5944" i="81"/>
  <c r="G5944" i="81"/>
  <c r="F5944" i="81"/>
  <c r="E5944" i="81"/>
  <c r="C5944" i="81"/>
  <c r="B5944" i="81"/>
  <c r="A5944" i="81"/>
  <c r="L5943" i="81"/>
  <c r="K5943" i="81"/>
  <c r="J5943" i="81"/>
  <c r="I5943" i="81"/>
  <c r="H5943" i="81"/>
  <c r="G5943" i="81"/>
  <c r="F5943" i="81"/>
  <c r="E5943" i="81"/>
  <c r="C5943" i="81"/>
  <c r="B5943" i="81"/>
  <c r="A5943" i="81"/>
  <c r="L5942" i="81"/>
  <c r="K5942" i="81"/>
  <c r="J5942" i="81"/>
  <c r="I5942" i="81"/>
  <c r="H5942" i="81"/>
  <c r="G5942" i="81"/>
  <c r="F5942" i="81"/>
  <c r="E5942" i="81"/>
  <c r="C5942" i="81"/>
  <c r="B5942" i="81"/>
  <c r="A5942" i="81"/>
  <c r="L5941" i="81"/>
  <c r="K5941" i="81"/>
  <c r="J5941" i="81"/>
  <c r="I5941" i="81"/>
  <c r="H5941" i="81"/>
  <c r="G5941" i="81"/>
  <c r="F5941" i="81"/>
  <c r="E5941" i="81"/>
  <c r="C5941" i="81"/>
  <c r="B5941" i="81"/>
  <c r="A5941" i="81"/>
  <c r="L5940" i="81"/>
  <c r="K5940" i="81"/>
  <c r="J5940" i="81"/>
  <c r="I5940" i="81"/>
  <c r="H5940" i="81"/>
  <c r="G5940" i="81"/>
  <c r="F5940" i="81"/>
  <c r="E5940" i="81"/>
  <c r="C5940" i="81"/>
  <c r="B5940" i="81"/>
  <c r="A5940" i="81"/>
  <c r="L5939" i="81"/>
  <c r="K5939" i="81"/>
  <c r="J5939" i="81"/>
  <c r="I5939" i="81"/>
  <c r="H5939" i="81"/>
  <c r="G5939" i="81"/>
  <c r="F5939" i="81"/>
  <c r="E5939" i="81"/>
  <c r="C5939" i="81"/>
  <c r="B5939" i="81"/>
  <c r="A5939" i="81"/>
  <c r="L5938" i="81"/>
  <c r="K5938" i="81"/>
  <c r="J5938" i="81"/>
  <c r="I5938" i="81"/>
  <c r="H5938" i="81"/>
  <c r="G5938" i="81"/>
  <c r="F5938" i="81"/>
  <c r="E5938" i="81"/>
  <c r="C5938" i="81"/>
  <c r="B5938" i="81"/>
  <c r="A5938" i="81"/>
  <c r="L5937" i="81"/>
  <c r="K5937" i="81"/>
  <c r="J5937" i="81"/>
  <c r="I5937" i="81"/>
  <c r="H5937" i="81"/>
  <c r="G5937" i="81"/>
  <c r="F5937" i="81"/>
  <c r="E5937" i="81"/>
  <c r="C5937" i="81"/>
  <c r="B5937" i="81"/>
  <c r="A5937" i="81"/>
  <c r="L5936" i="81"/>
  <c r="K5936" i="81"/>
  <c r="J5936" i="81"/>
  <c r="I5936" i="81"/>
  <c r="H5936" i="81"/>
  <c r="G5936" i="81"/>
  <c r="F5936" i="81"/>
  <c r="E5936" i="81"/>
  <c r="C5936" i="81"/>
  <c r="B5936" i="81"/>
  <c r="A5936" i="81"/>
  <c r="L5935" i="81"/>
  <c r="K5935" i="81"/>
  <c r="J5935" i="81"/>
  <c r="I5935" i="81"/>
  <c r="H5935" i="81"/>
  <c r="G5935" i="81"/>
  <c r="F5935" i="81"/>
  <c r="E5935" i="81"/>
  <c r="C5935" i="81"/>
  <c r="B5935" i="81"/>
  <c r="A5935" i="81"/>
  <c r="L5934" i="81"/>
  <c r="K5934" i="81"/>
  <c r="J5934" i="81"/>
  <c r="I5934" i="81"/>
  <c r="H5934" i="81"/>
  <c r="G5934" i="81"/>
  <c r="F5934" i="81"/>
  <c r="E5934" i="81"/>
  <c r="C5934" i="81"/>
  <c r="B5934" i="81"/>
  <c r="A5934" i="81"/>
  <c r="L5933" i="81"/>
  <c r="K5933" i="81"/>
  <c r="J5933" i="81"/>
  <c r="I5933" i="81"/>
  <c r="H5933" i="81"/>
  <c r="G5933" i="81"/>
  <c r="F5933" i="81"/>
  <c r="E5933" i="81"/>
  <c r="C5933" i="81"/>
  <c r="B5933" i="81"/>
  <c r="A5933" i="81"/>
  <c r="L5932" i="81"/>
  <c r="K5932" i="81"/>
  <c r="J5932" i="81"/>
  <c r="I5932" i="81"/>
  <c r="H5932" i="81"/>
  <c r="G5932" i="81"/>
  <c r="F5932" i="81"/>
  <c r="E5932" i="81"/>
  <c r="C5932" i="81"/>
  <c r="B5932" i="81"/>
  <c r="A5932" i="81"/>
  <c r="L5931" i="81"/>
  <c r="K5931" i="81"/>
  <c r="J5931" i="81"/>
  <c r="I5931" i="81"/>
  <c r="H5931" i="81"/>
  <c r="G5931" i="81"/>
  <c r="F5931" i="81"/>
  <c r="E5931" i="81"/>
  <c r="C5931" i="81"/>
  <c r="B5931" i="81"/>
  <c r="A5931" i="81"/>
  <c r="L5930" i="81"/>
  <c r="K5930" i="81"/>
  <c r="J5930" i="81"/>
  <c r="I5930" i="81"/>
  <c r="H5930" i="81"/>
  <c r="G5930" i="81"/>
  <c r="F5930" i="81"/>
  <c r="E5930" i="81"/>
  <c r="C5930" i="81"/>
  <c r="B5930" i="81"/>
  <c r="A5930" i="81"/>
  <c r="L5929" i="81"/>
  <c r="K5929" i="81"/>
  <c r="J5929" i="81"/>
  <c r="I5929" i="81"/>
  <c r="H5929" i="81"/>
  <c r="G5929" i="81"/>
  <c r="F5929" i="81"/>
  <c r="E5929" i="81"/>
  <c r="C5929" i="81"/>
  <c r="B5929" i="81"/>
  <c r="A5929" i="81"/>
  <c r="L5928" i="81"/>
  <c r="K5928" i="81"/>
  <c r="J5928" i="81"/>
  <c r="I5928" i="81"/>
  <c r="H5928" i="81"/>
  <c r="G5928" i="81"/>
  <c r="F5928" i="81"/>
  <c r="E5928" i="81"/>
  <c r="C5928" i="81"/>
  <c r="B5928" i="81"/>
  <c r="A5928" i="81"/>
  <c r="L5927" i="81"/>
  <c r="K5927" i="81"/>
  <c r="J5927" i="81"/>
  <c r="I5927" i="81"/>
  <c r="H5927" i="81"/>
  <c r="G5927" i="81"/>
  <c r="F5927" i="81"/>
  <c r="E5927" i="81"/>
  <c r="C5927" i="81"/>
  <c r="B5927" i="81"/>
  <c r="A5927" i="81"/>
  <c r="L5926" i="81"/>
  <c r="K5926" i="81"/>
  <c r="J5926" i="81"/>
  <c r="I5926" i="81"/>
  <c r="H5926" i="81"/>
  <c r="G5926" i="81"/>
  <c r="F5926" i="81"/>
  <c r="E5926" i="81"/>
  <c r="C5926" i="81"/>
  <c r="B5926" i="81"/>
  <c r="A5926" i="81"/>
  <c r="L5925" i="81"/>
  <c r="K5925" i="81"/>
  <c r="J5925" i="81"/>
  <c r="I5925" i="81"/>
  <c r="H5925" i="81"/>
  <c r="G5925" i="81"/>
  <c r="F5925" i="81"/>
  <c r="E5925" i="81"/>
  <c r="C5925" i="81"/>
  <c r="B5925" i="81"/>
  <c r="A5925" i="81"/>
  <c r="L5924" i="81"/>
  <c r="K5924" i="81"/>
  <c r="J5924" i="81"/>
  <c r="I5924" i="81"/>
  <c r="H5924" i="81"/>
  <c r="G5924" i="81"/>
  <c r="F5924" i="81"/>
  <c r="E5924" i="81"/>
  <c r="C5924" i="81"/>
  <c r="B5924" i="81"/>
  <c r="A5924" i="81"/>
  <c r="L5923" i="81"/>
  <c r="K5923" i="81"/>
  <c r="J5923" i="81"/>
  <c r="I5923" i="81"/>
  <c r="H5923" i="81"/>
  <c r="G5923" i="81"/>
  <c r="F5923" i="81"/>
  <c r="E5923" i="81"/>
  <c r="C5923" i="81"/>
  <c r="B5923" i="81"/>
  <c r="A5923" i="81"/>
  <c r="L5922" i="81"/>
  <c r="K5922" i="81"/>
  <c r="J5922" i="81"/>
  <c r="I5922" i="81"/>
  <c r="H5922" i="81"/>
  <c r="G5922" i="81"/>
  <c r="F5922" i="81"/>
  <c r="E5922" i="81"/>
  <c r="C5922" i="81"/>
  <c r="B5922" i="81"/>
  <c r="A5922" i="81"/>
  <c r="L5921" i="81"/>
  <c r="K5921" i="81"/>
  <c r="J5921" i="81"/>
  <c r="I5921" i="81"/>
  <c r="H5921" i="81"/>
  <c r="G5921" i="81"/>
  <c r="F5921" i="81"/>
  <c r="E5921" i="81"/>
  <c r="C5921" i="81"/>
  <c r="B5921" i="81"/>
  <c r="A5921" i="81"/>
  <c r="L5920" i="81"/>
  <c r="K5920" i="81"/>
  <c r="J5920" i="81"/>
  <c r="I5920" i="81"/>
  <c r="H5920" i="81"/>
  <c r="G5920" i="81"/>
  <c r="F5920" i="81"/>
  <c r="E5920" i="81"/>
  <c r="C5920" i="81"/>
  <c r="B5920" i="81"/>
  <c r="A5920" i="81"/>
  <c r="L5919" i="81"/>
  <c r="K5919" i="81"/>
  <c r="J5919" i="81"/>
  <c r="I5919" i="81"/>
  <c r="H5919" i="81"/>
  <c r="G5919" i="81"/>
  <c r="F5919" i="81"/>
  <c r="E5919" i="81"/>
  <c r="C5919" i="81"/>
  <c r="B5919" i="81"/>
  <c r="A5919" i="81"/>
  <c r="L5918" i="81"/>
  <c r="K5918" i="81"/>
  <c r="J5918" i="81"/>
  <c r="I5918" i="81"/>
  <c r="H5918" i="81"/>
  <c r="G5918" i="81"/>
  <c r="F5918" i="81"/>
  <c r="E5918" i="81"/>
  <c r="C5918" i="81"/>
  <c r="B5918" i="81"/>
  <c r="A5918" i="81"/>
  <c r="L5917" i="81"/>
  <c r="K5917" i="81"/>
  <c r="J5917" i="81"/>
  <c r="I5917" i="81"/>
  <c r="H5917" i="81"/>
  <c r="G5917" i="81"/>
  <c r="F5917" i="81"/>
  <c r="E5917" i="81"/>
  <c r="C5917" i="81"/>
  <c r="B5917" i="81"/>
  <c r="A5917" i="81"/>
  <c r="L5916" i="81"/>
  <c r="K5916" i="81"/>
  <c r="J5916" i="81"/>
  <c r="I5916" i="81"/>
  <c r="H5916" i="81"/>
  <c r="G5916" i="81"/>
  <c r="F5916" i="81"/>
  <c r="E5916" i="81"/>
  <c r="C5916" i="81"/>
  <c r="B5916" i="81"/>
  <c r="A5916" i="81"/>
  <c r="L5915" i="81"/>
  <c r="K5915" i="81"/>
  <c r="J5915" i="81"/>
  <c r="I5915" i="81"/>
  <c r="H5915" i="81"/>
  <c r="G5915" i="81"/>
  <c r="F5915" i="81"/>
  <c r="E5915" i="81"/>
  <c r="C5915" i="81"/>
  <c r="B5915" i="81"/>
  <c r="A5915" i="81"/>
  <c r="L5914" i="81"/>
  <c r="K5914" i="81"/>
  <c r="J5914" i="81"/>
  <c r="I5914" i="81"/>
  <c r="H5914" i="81"/>
  <c r="G5914" i="81"/>
  <c r="F5914" i="81"/>
  <c r="E5914" i="81"/>
  <c r="C5914" i="81"/>
  <c r="B5914" i="81"/>
  <c r="A5914" i="81"/>
  <c r="L5913" i="81"/>
  <c r="K5913" i="81"/>
  <c r="J5913" i="81"/>
  <c r="I5913" i="81"/>
  <c r="H5913" i="81"/>
  <c r="G5913" i="81"/>
  <c r="F5913" i="81"/>
  <c r="E5913" i="81"/>
  <c r="C5913" i="81"/>
  <c r="B5913" i="81"/>
  <c r="A5913" i="81"/>
  <c r="L5912" i="81"/>
  <c r="K5912" i="81"/>
  <c r="J5912" i="81"/>
  <c r="I5912" i="81"/>
  <c r="H5912" i="81"/>
  <c r="G5912" i="81"/>
  <c r="F5912" i="81"/>
  <c r="E5912" i="81"/>
  <c r="C5912" i="81"/>
  <c r="B5912" i="81"/>
  <c r="A5912" i="81"/>
  <c r="L5911" i="81"/>
  <c r="K5911" i="81"/>
  <c r="J5911" i="81"/>
  <c r="I5911" i="81"/>
  <c r="H5911" i="81"/>
  <c r="G5911" i="81"/>
  <c r="F5911" i="81"/>
  <c r="E5911" i="81"/>
  <c r="C5911" i="81"/>
  <c r="B5911" i="81"/>
  <c r="A5911" i="81"/>
  <c r="L5910" i="81"/>
  <c r="K5910" i="81"/>
  <c r="J5910" i="81"/>
  <c r="I5910" i="81"/>
  <c r="H5910" i="81"/>
  <c r="G5910" i="81"/>
  <c r="F5910" i="81"/>
  <c r="E5910" i="81"/>
  <c r="C5910" i="81"/>
  <c r="B5910" i="81"/>
  <c r="A5910" i="81"/>
  <c r="L5909" i="81"/>
  <c r="K5909" i="81"/>
  <c r="J5909" i="81"/>
  <c r="I5909" i="81"/>
  <c r="H5909" i="81"/>
  <c r="G5909" i="81"/>
  <c r="F5909" i="81"/>
  <c r="E5909" i="81"/>
  <c r="C5909" i="81"/>
  <c r="B5909" i="81"/>
  <c r="A5909" i="81"/>
  <c r="L5908" i="81"/>
  <c r="K5908" i="81"/>
  <c r="J5908" i="81"/>
  <c r="I5908" i="81"/>
  <c r="H5908" i="81"/>
  <c r="G5908" i="81"/>
  <c r="F5908" i="81"/>
  <c r="E5908" i="81"/>
  <c r="C5908" i="81"/>
  <c r="B5908" i="81"/>
  <c r="A5908" i="81"/>
  <c r="L5907" i="81"/>
  <c r="K5907" i="81"/>
  <c r="J5907" i="81"/>
  <c r="I5907" i="81"/>
  <c r="H5907" i="81"/>
  <c r="G5907" i="81"/>
  <c r="F5907" i="81"/>
  <c r="E5907" i="81"/>
  <c r="C5907" i="81"/>
  <c r="B5907" i="81"/>
  <c r="A5907" i="81"/>
  <c r="L5906" i="81"/>
  <c r="K5906" i="81"/>
  <c r="J5906" i="81"/>
  <c r="I5906" i="81"/>
  <c r="H5906" i="81"/>
  <c r="G5906" i="81"/>
  <c r="F5906" i="81"/>
  <c r="E5906" i="81"/>
  <c r="C5906" i="81"/>
  <c r="B5906" i="81"/>
  <c r="A5906" i="81"/>
  <c r="L5905" i="81"/>
  <c r="K5905" i="81"/>
  <c r="J5905" i="81"/>
  <c r="I5905" i="81"/>
  <c r="H5905" i="81"/>
  <c r="G5905" i="81"/>
  <c r="F5905" i="81"/>
  <c r="E5905" i="81"/>
  <c r="C5905" i="81"/>
  <c r="B5905" i="81"/>
  <c r="A5905" i="81"/>
  <c r="L5904" i="81"/>
  <c r="K5904" i="81"/>
  <c r="J5904" i="81"/>
  <c r="I5904" i="81"/>
  <c r="H5904" i="81"/>
  <c r="G5904" i="81"/>
  <c r="F5904" i="81"/>
  <c r="E5904" i="81"/>
  <c r="C5904" i="81"/>
  <c r="B5904" i="81"/>
  <c r="A5904" i="81"/>
  <c r="L5903" i="81"/>
  <c r="K5903" i="81"/>
  <c r="J5903" i="81"/>
  <c r="I5903" i="81"/>
  <c r="H5903" i="81"/>
  <c r="G5903" i="81"/>
  <c r="F5903" i="81"/>
  <c r="E5903" i="81"/>
  <c r="C5903" i="81"/>
  <c r="B5903" i="81"/>
  <c r="A5903" i="81"/>
  <c r="L5902" i="81"/>
  <c r="K5902" i="81"/>
  <c r="J5902" i="81"/>
  <c r="I5902" i="81"/>
  <c r="H5902" i="81"/>
  <c r="G5902" i="81"/>
  <c r="F5902" i="81"/>
  <c r="E5902" i="81"/>
  <c r="C5902" i="81"/>
  <c r="B5902" i="81"/>
  <c r="A5902" i="81"/>
  <c r="L5901" i="81"/>
  <c r="K5901" i="81"/>
  <c r="J5901" i="81"/>
  <c r="I5901" i="81"/>
  <c r="H5901" i="81"/>
  <c r="G5901" i="81"/>
  <c r="F5901" i="81"/>
  <c r="E5901" i="81"/>
  <c r="C5901" i="81"/>
  <c r="B5901" i="81"/>
  <c r="A5901" i="81"/>
  <c r="L5900" i="81"/>
  <c r="K5900" i="81"/>
  <c r="J5900" i="81"/>
  <c r="I5900" i="81"/>
  <c r="H5900" i="81"/>
  <c r="G5900" i="81"/>
  <c r="F5900" i="81"/>
  <c r="E5900" i="81"/>
  <c r="C5900" i="81"/>
  <c r="B5900" i="81"/>
  <c r="A5900" i="81"/>
  <c r="L5899" i="81"/>
  <c r="K5899" i="81"/>
  <c r="J5899" i="81"/>
  <c r="I5899" i="81"/>
  <c r="H5899" i="81"/>
  <c r="G5899" i="81"/>
  <c r="F5899" i="81"/>
  <c r="E5899" i="81"/>
  <c r="C5899" i="81"/>
  <c r="B5899" i="81"/>
  <c r="A5899" i="81"/>
  <c r="L5898" i="81"/>
  <c r="K5898" i="81"/>
  <c r="J5898" i="81"/>
  <c r="I5898" i="81"/>
  <c r="H5898" i="81"/>
  <c r="G5898" i="81"/>
  <c r="F5898" i="81"/>
  <c r="E5898" i="81"/>
  <c r="C5898" i="81"/>
  <c r="B5898" i="81"/>
  <c r="A5898" i="81"/>
  <c r="L5897" i="81"/>
  <c r="K5897" i="81"/>
  <c r="J5897" i="81"/>
  <c r="I5897" i="81"/>
  <c r="H5897" i="81"/>
  <c r="G5897" i="81"/>
  <c r="F5897" i="81"/>
  <c r="E5897" i="81"/>
  <c r="C5897" i="81"/>
  <c r="B5897" i="81"/>
  <c r="A5897" i="81"/>
  <c r="L5896" i="81"/>
  <c r="K5896" i="81"/>
  <c r="J5896" i="81"/>
  <c r="I5896" i="81"/>
  <c r="H5896" i="81"/>
  <c r="G5896" i="81"/>
  <c r="F5896" i="81"/>
  <c r="E5896" i="81"/>
  <c r="C5896" i="81"/>
  <c r="B5896" i="81"/>
  <c r="A5896" i="81"/>
  <c r="L5895" i="81"/>
  <c r="K5895" i="81"/>
  <c r="J5895" i="81"/>
  <c r="I5895" i="81"/>
  <c r="H5895" i="81"/>
  <c r="G5895" i="81"/>
  <c r="F5895" i="81"/>
  <c r="E5895" i="81"/>
  <c r="C5895" i="81"/>
  <c r="B5895" i="81"/>
  <c r="A5895" i="81"/>
  <c r="L5894" i="81"/>
  <c r="K5894" i="81"/>
  <c r="J5894" i="81"/>
  <c r="I5894" i="81"/>
  <c r="H5894" i="81"/>
  <c r="G5894" i="81"/>
  <c r="F5894" i="81"/>
  <c r="E5894" i="81"/>
  <c r="C5894" i="81"/>
  <c r="B5894" i="81"/>
  <c r="A5894" i="81"/>
  <c r="L5893" i="81"/>
  <c r="K5893" i="81"/>
  <c r="J5893" i="81"/>
  <c r="I5893" i="81"/>
  <c r="H5893" i="81"/>
  <c r="G5893" i="81"/>
  <c r="F5893" i="81"/>
  <c r="E5893" i="81"/>
  <c r="C5893" i="81"/>
  <c r="B5893" i="81"/>
  <c r="A5893" i="81"/>
  <c r="L5892" i="81"/>
  <c r="K5892" i="81"/>
  <c r="J5892" i="81"/>
  <c r="I5892" i="81"/>
  <c r="H5892" i="81"/>
  <c r="G5892" i="81"/>
  <c r="F5892" i="81"/>
  <c r="E5892" i="81"/>
  <c r="C5892" i="81"/>
  <c r="B5892" i="81"/>
  <c r="A5892" i="81"/>
  <c r="L5891" i="81"/>
  <c r="K5891" i="81"/>
  <c r="J5891" i="81"/>
  <c r="I5891" i="81"/>
  <c r="H5891" i="81"/>
  <c r="G5891" i="81"/>
  <c r="F5891" i="81"/>
  <c r="E5891" i="81"/>
  <c r="C5891" i="81"/>
  <c r="B5891" i="81"/>
  <c r="A5891" i="81"/>
  <c r="L5890" i="81"/>
  <c r="K5890" i="81"/>
  <c r="J5890" i="81"/>
  <c r="I5890" i="81"/>
  <c r="H5890" i="81"/>
  <c r="G5890" i="81"/>
  <c r="F5890" i="81"/>
  <c r="E5890" i="81"/>
  <c r="C5890" i="81"/>
  <c r="B5890" i="81"/>
  <c r="A5890" i="81"/>
  <c r="L5889" i="81"/>
  <c r="K5889" i="81"/>
  <c r="J5889" i="81"/>
  <c r="I5889" i="81"/>
  <c r="H5889" i="81"/>
  <c r="G5889" i="81"/>
  <c r="F5889" i="81"/>
  <c r="E5889" i="81"/>
  <c r="C5889" i="81"/>
  <c r="B5889" i="81"/>
  <c r="A5889" i="81"/>
  <c r="L5888" i="81"/>
  <c r="K5888" i="81"/>
  <c r="J5888" i="81"/>
  <c r="I5888" i="81"/>
  <c r="H5888" i="81"/>
  <c r="G5888" i="81"/>
  <c r="F5888" i="81"/>
  <c r="E5888" i="81"/>
  <c r="C5888" i="81"/>
  <c r="B5888" i="81"/>
  <c r="A5888" i="81"/>
  <c r="L5887" i="81"/>
  <c r="K5887" i="81"/>
  <c r="J5887" i="81"/>
  <c r="I5887" i="81"/>
  <c r="H5887" i="81"/>
  <c r="G5887" i="81"/>
  <c r="F5887" i="81"/>
  <c r="E5887" i="81"/>
  <c r="C5887" i="81"/>
  <c r="B5887" i="81"/>
  <c r="A5887" i="81"/>
  <c r="L5886" i="81"/>
  <c r="K5886" i="81"/>
  <c r="J5886" i="81"/>
  <c r="I5886" i="81"/>
  <c r="H5886" i="81"/>
  <c r="G5886" i="81"/>
  <c r="F5886" i="81"/>
  <c r="E5886" i="81"/>
  <c r="C5886" i="81"/>
  <c r="B5886" i="81"/>
  <c r="A5886" i="81"/>
  <c r="L5885" i="81"/>
  <c r="K5885" i="81"/>
  <c r="J5885" i="81"/>
  <c r="I5885" i="81"/>
  <c r="H5885" i="81"/>
  <c r="G5885" i="81"/>
  <c r="F5885" i="81"/>
  <c r="E5885" i="81"/>
  <c r="C5885" i="81"/>
  <c r="B5885" i="81"/>
  <c r="A5885" i="81"/>
  <c r="L5884" i="81"/>
  <c r="K5884" i="81"/>
  <c r="J5884" i="81"/>
  <c r="I5884" i="81"/>
  <c r="H5884" i="81"/>
  <c r="G5884" i="81"/>
  <c r="F5884" i="81"/>
  <c r="E5884" i="81"/>
  <c r="C5884" i="81"/>
  <c r="B5884" i="81"/>
  <c r="A5884" i="81"/>
  <c r="L5883" i="81"/>
  <c r="K5883" i="81"/>
  <c r="J5883" i="81"/>
  <c r="I5883" i="81"/>
  <c r="H5883" i="81"/>
  <c r="G5883" i="81"/>
  <c r="F5883" i="81"/>
  <c r="E5883" i="81"/>
  <c r="C5883" i="81"/>
  <c r="B5883" i="81"/>
  <c r="A5883" i="81"/>
  <c r="L5882" i="81"/>
  <c r="K5882" i="81"/>
  <c r="J5882" i="81"/>
  <c r="I5882" i="81"/>
  <c r="H5882" i="81"/>
  <c r="G5882" i="81"/>
  <c r="F5882" i="81"/>
  <c r="E5882" i="81"/>
  <c r="C5882" i="81"/>
  <c r="B5882" i="81"/>
  <c r="A5882" i="81"/>
  <c r="L5881" i="81"/>
  <c r="K5881" i="81"/>
  <c r="J5881" i="81"/>
  <c r="I5881" i="81"/>
  <c r="H5881" i="81"/>
  <c r="G5881" i="81"/>
  <c r="F5881" i="81"/>
  <c r="E5881" i="81"/>
  <c r="C5881" i="81"/>
  <c r="B5881" i="81"/>
  <c r="A5881" i="81"/>
  <c r="L5880" i="81"/>
  <c r="K5880" i="81"/>
  <c r="J5880" i="81"/>
  <c r="I5880" i="81"/>
  <c r="H5880" i="81"/>
  <c r="G5880" i="81"/>
  <c r="F5880" i="81"/>
  <c r="E5880" i="81"/>
  <c r="C5880" i="81"/>
  <c r="B5880" i="81"/>
  <c r="A5880" i="81"/>
  <c r="L5879" i="81"/>
  <c r="K5879" i="81"/>
  <c r="J5879" i="81"/>
  <c r="I5879" i="81"/>
  <c r="H5879" i="81"/>
  <c r="G5879" i="81"/>
  <c r="F5879" i="81"/>
  <c r="E5879" i="81"/>
  <c r="C5879" i="81"/>
  <c r="B5879" i="81"/>
  <c r="A5879" i="81"/>
  <c r="L5878" i="81"/>
  <c r="K5878" i="81"/>
  <c r="J5878" i="81"/>
  <c r="I5878" i="81"/>
  <c r="H5878" i="81"/>
  <c r="G5878" i="81"/>
  <c r="F5878" i="81"/>
  <c r="E5878" i="81"/>
  <c r="C5878" i="81"/>
  <c r="B5878" i="81"/>
  <c r="A5878" i="81"/>
  <c r="L5877" i="81"/>
  <c r="K5877" i="81"/>
  <c r="J5877" i="81"/>
  <c r="I5877" i="81"/>
  <c r="H5877" i="81"/>
  <c r="G5877" i="81"/>
  <c r="F5877" i="81"/>
  <c r="E5877" i="81"/>
  <c r="C5877" i="81"/>
  <c r="B5877" i="81"/>
  <c r="A5877" i="81"/>
  <c r="L5876" i="81"/>
  <c r="K5876" i="81"/>
  <c r="J5876" i="81"/>
  <c r="I5876" i="81"/>
  <c r="H5876" i="81"/>
  <c r="G5876" i="81"/>
  <c r="F5876" i="81"/>
  <c r="E5876" i="81"/>
  <c r="C5876" i="81"/>
  <c r="B5876" i="81"/>
  <c r="A5876" i="81"/>
  <c r="L5875" i="81"/>
  <c r="K5875" i="81"/>
  <c r="J5875" i="81"/>
  <c r="I5875" i="81"/>
  <c r="H5875" i="81"/>
  <c r="G5875" i="81"/>
  <c r="F5875" i="81"/>
  <c r="E5875" i="81"/>
  <c r="C5875" i="81"/>
  <c r="B5875" i="81"/>
  <c r="A5875" i="81"/>
  <c r="L5874" i="81"/>
  <c r="K5874" i="81"/>
  <c r="J5874" i="81"/>
  <c r="I5874" i="81"/>
  <c r="H5874" i="81"/>
  <c r="G5874" i="81"/>
  <c r="F5874" i="81"/>
  <c r="E5874" i="81"/>
  <c r="C5874" i="81"/>
  <c r="B5874" i="81"/>
  <c r="A5874" i="81"/>
  <c r="L5873" i="81"/>
  <c r="K5873" i="81"/>
  <c r="J5873" i="81"/>
  <c r="I5873" i="81"/>
  <c r="H5873" i="81"/>
  <c r="G5873" i="81"/>
  <c r="F5873" i="81"/>
  <c r="E5873" i="81"/>
  <c r="C5873" i="81"/>
  <c r="B5873" i="81"/>
  <c r="A5873" i="81"/>
  <c r="L5872" i="81"/>
  <c r="K5872" i="81"/>
  <c r="J5872" i="81"/>
  <c r="I5872" i="81"/>
  <c r="H5872" i="81"/>
  <c r="G5872" i="81"/>
  <c r="F5872" i="81"/>
  <c r="E5872" i="81"/>
  <c r="C5872" i="81"/>
  <c r="B5872" i="81"/>
  <c r="A5872" i="81"/>
  <c r="L5871" i="81"/>
  <c r="K5871" i="81"/>
  <c r="J5871" i="81"/>
  <c r="I5871" i="81"/>
  <c r="H5871" i="81"/>
  <c r="G5871" i="81"/>
  <c r="F5871" i="81"/>
  <c r="E5871" i="81"/>
  <c r="C5871" i="81"/>
  <c r="B5871" i="81"/>
  <c r="A5871" i="81"/>
  <c r="L5870" i="81"/>
  <c r="K5870" i="81"/>
  <c r="J5870" i="81"/>
  <c r="I5870" i="81"/>
  <c r="H5870" i="81"/>
  <c r="G5870" i="81"/>
  <c r="F5870" i="81"/>
  <c r="E5870" i="81"/>
  <c r="C5870" i="81"/>
  <c r="B5870" i="81"/>
  <c r="A5870" i="81"/>
  <c r="L5869" i="81"/>
  <c r="K5869" i="81"/>
  <c r="J5869" i="81"/>
  <c r="I5869" i="81"/>
  <c r="H5869" i="81"/>
  <c r="G5869" i="81"/>
  <c r="F5869" i="81"/>
  <c r="E5869" i="81"/>
  <c r="C5869" i="81"/>
  <c r="B5869" i="81"/>
  <c r="A5869" i="81"/>
  <c r="L5868" i="81"/>
  <c r="K5868" i="81"/>
  <c r="J5868" i="81"/>
  <c r="I5868" i="81"/>
  <c r="H5868" i="81"/>
  <c r="G5868" i="81"/>
  <c r="F5868" i="81"/>
  <c r="E5868" i="81"/>
  <c r="C5868" i="81"/>
  <c r="B5868" i="81"/>
  <c r="A5868" i="81"/>
  <c r="L5867" i="81"/>
  <c r="K5867" i="81"/>
  <c r="J5867" i="81"/>
  <c r="I5867" i="81"/>
  <c r="H5867" i="81"/>
  <c r="G5867" i="81"/>
  <c r="F5867" i="81"/>
  <c r="E5867" i="81"/>
  <c r="C5867" i="81"/>
  <c r="B5867" i="81"/>
  <c r="A5867" i="81"/>
  <c r="L5866" i="81"/>
  <c r="K5866" i="81"/>
  <c r="J5866" i="81"/>
  <c r="I5866" i="81"/>
  <c r="H5866" i="81"/>
  <c r="G5866" i="81"/>
  <c r="F5866" i="81"/>
  <c r="E5866" i="81"/>
  <c r="C5866" i="81"/>
  <c r="B5866" i="81"/>
  <c r="A5866" i="81"/>
  <c r="L5865" i="81"/>
  <c r="K5865" i="81"/>
  <c r="J5865" i="81"/>
  <c r="I5865" i="81"/>
  <c r="H5865" i="81"/>
  <c r="G5865" i="81"/>
  <c r="F5865" i="81"/>
  <c r="E5865" i="81"/>
  <c r="C5865" i="81"/>
  <c r="B5865" i="81"/>
  <c r="A5865" i="81"/>
  <c r="L5864" i="81"/>
  <c r="K5864" i="81"/>
  <c r="J5864" i="81"/>
  <c r="I5864" i="81"/>
  <c r="H5864" i="81"/>
  <c r="G5864" i="81"/>
  <c r="F5864" i="81"/>
  <c r="E5864" i="81"/>
  <c r="C5864" i="81"/>
  <c r="B5864" i="81"/>
  <c r="A5864" i="81"/>
  <c r="L5863" i="81"/>
  <c r="K5863" i="81"/>
  <c r="J5863" i="81"/>
  <c r="I5863" i="81"/>
  <c r="H5863" i="81"/>
  <c r="G5863" i="81"/>
  <c r="F5863" i="81"/>
  <c r="E5863" i="81"/>
  <c r="C5863" i="81"/>
  <c r="B5863" i="81"/>
  <c r="A5863" i="81"/>
  <c r="L5862" i="81"/>
  <c r="K5862" i="81"/>
  <c r="J5862" i="81"/>
  <c r="I5862" i="81"/>
  <c r="H5862" i="81"/>
  <c r="G5862" i="81"/>
  <c r="F5862" i="81"/>
  <c r="E5862" i="81"/>
  <c r="C5862" i="81"/>
  <c r="B5862" i="81"/>
  <c r="A5862" i="81"/>
  <c r="L5861" i="81"/>
  <c r="K5861" i="81"/>
  <c r="J5861" i="81"/>
  <c r="I5861" i="81"/>
  <c r="H5861" i="81"/>
  <c r="G5861" i="81"/>
  <c r="F5861" i="81"/>
  <c r="E5861" i="81"/>
  <c r="C5861" i="81"/>
  <c r="B5861" i="81"/>
  <c r="A5861" i="81"/>
  <c r="L5860" i="81"/>
  <c r="K5860" i="81"/>
  <c r="J5860" i="81"/>
  <c r="I5860" i="81"/>
  <c r="H5860" i="81"/>
  <c r="G5860" i="81"/>
  <c r="F5860" i="81"/>
  <c r="E5860" i="81"/>
  <c r="C5860" i="81"/>
  <c r="B5860" i="81"/>
  <c r="A5860" i="81"/>
  <c r="L5859" i="81"/>
  <c r="K5859" i="81"/>
  <c r="J5859" i="81"/>
  <c r="I5859" i="81"/>
  <c r="H5859" i="81"/>
  <c r="G5859" i="81"/>
  <c r="F5859" i="81"/>
  <c r="E5859" i="81"/>
  <c r="C5859" i="81"/>
  <c r="B5859" i="81"/>
  <c r="A5859" i="81"/>
  <c r="L5858" i="81"/>
  <c r="K5858" i="81"/>
  <c r="J5858" i="81"/>
  <c r="I5858" i="81"/>
  <c r="H5858" i="81"/>
  <c r="G5858" i="81"/>
  <c r="F5858" i="81"/>
  <c r="E5858" i="81"/>
  <c r="C5858" i="81"/>
  <c r="B5858" i="81"/>
  <c r="A5858" i="81"/>
  <c r="L5857" i="81"/>
  <c r="K5857" i="81"/>
  <c r="J5857" i="81"/>
  <c r="I5857" i="81"/>
  <c r="H5857" i="81"/>
  <c r="G5857" i="81"/>
  <c r="F5857" i="81"/>
  <c r="E5857" i="81"/>
  <c r="C5857" i="81"/>
  <c r="B5857" i="81"/>
  <c r="A5857" i="81"/>
  <c r="L5856" i="81"/>
  <c r="K5856" i="81"/>
  <c r="J5856" i="81"/>
  <c r="I5856" i="81"/>
  <c r="H5856" i="81"/>
  <c r="G5856" i="81"/>
  <c r="F5856" i="81"/>
  <c r="E5856" i="81"/>
  <c r="C5856" i="81"/>
  <c r="B5856" i="81"/>
  <c r="A5856" i="81"/>
  <c r="L5855" i="81"/>
  <c r="K5855" i="81"/>
  <c r="J5855" i="81"/>
  <c r="I5855" i="81"/>
  <c r="H5855" i="81"/>
  <c r="G5855" i="81"/>
  <c r="F5855" i="81"/>
  <c r="E5855" i="81"/>
  <c r="C5855" i="81"/>
  <c r="B5855" i="81"/>
  <c r="A5855" i="81"/>
  <c r="L5854" i="81"/>
  <c r="K5854" i="81"/>
  <c r="J5854" i="81"/>
  <c r="I5854" i="81"/>
  <c r="H5854" i="81"/>
  <c r="G5854" i="81"/>
  <c r="F5854" i="81"/>
  <c r="E5854" i="81"/>
  <c r="C5854" i="81"/>
  <c r="B5854" i="81"/>
  <c r="A5854" i="81"/>
  <c r="L5853" i="81"/>
  <c r="K5853" i="81"/>
  <c r="J5853" i="81"/>
  <c r="I5853" i="81"/>
  <c r="H5853" i="81"/>
  <c r="G5853" i="81"/>
  <c r="F5853" i="81"/>
  <c r="E5853" i="81"/>
  <c r="C5853" i="81"/>
  <c r="B5853" i="81"/>
  <c r="A5853" i="81"/>
  <c r="L5852" i="81"/>
  <c r="K5852" i="81"/>
  <c r="J5852" i="81"/>
  <c r="I5852" i="81"/>
  <c r="H5852" i="81"/>
  <c r="G5852" i="81"/>
  <c r="F5852" i="81"/>
  <c r="E5852" i="81"/>
  <c r="C5852" i="81"/>
  <c r="B5852" i="81"/>
  <c r="A5852" i="81"/>
  <c r="L5851" i="81"/>
  <c r="K5851" i="81"/>
  <c r="J5851" i="81"/>
  <c r="I5851" i="81"/>
  <c r="H5851" i="81"/>
  <c r="G5851" i="81"/>
  <c r="F5851" i="81"/>
  <c r="E5851" i="81"/>
  <c r="C5851" i="81"/>
  <c r="B5851" i="81"/>
  <c r="A5851" i="81"/>
  <c r="L5850" i="81"/>
  <c r="K5850" i="81"/>
  <c r="J5850" i="81"/>
  <c r="I5850" i="81"/>
  <c r="H5850" i="81"/>
  <c r="G5850" i="81"/>
  <c r="F5850" i="81"/>
  <c r="E5850" i="81"/>
  <c r="C5850" i="81"/>
  <c r="B5850" i="81"/>
  <c r="A5850" i="81"/>
  <c r="L5849" i="81"/>
  <c r="K5849" i="81"/>
  <c r="J5849" i="81"/>
  <c r="I5849" i="81"/>
  <c r="H5849" i="81"/>
  <c r="G5849" i="81"/>
  <c r="F5849" i="81"/>
  <c r="E5849" i="81"/>
  <c r="C5849" i="81"/>
  <c r="B5849" i="81"/>
  <c r="A5849" i="81"/>
  <c r="L5848" i="81"/>
  <c r="K5848" i="81"/>
  <c r="J5848" i="81"/>
  <c r="I5848" i="81"/>
  <c r="H5848" i="81"/>
  <c r="G5848" i="81"/>
  <c r="F5848" i="81"/>
  <c r="E5848" i="81"/>
  <c r="C5848" i="81"/>
  <c r="B5848" i="81"/>
  <c r="A5848" i="81"/>
  <c r="L5847" i="81"/>
  <c r="K5847" i="81"/>
  <c r="J5847" i="81"/>
  <c r="I5847" i="81"/>
  <c r="H5847" i="81"/>
  <c r="G5847" i="81"/>
  <c r="F5847" i="81"/>
  <c r="E5847" i="81"/>
  <c r="C5847" i="81"/>
  <c r="B5847" i="81"/>
  <c r="A5847" i="81"/>
  <c r="L5846" i="81"/>
  <c r="K5846" i="81"/>
  <c r="J5846" i="81"/>
  <c r="I5846" i="81"/>
  <c r="H5846" i="81"/>
  <c r="G5846" i="81"/>
  <c r="F5846" i="81"/>
  <c r="E5846" i="81"/>
  <c r="C5846" i="81"/>
  <c r="B5846" i="81"/>
  <c r="A5846" i="81"/>
  <c r="L5845" i="81"/>
  <c r="K5845" i="81"/>
  <c r="J5845" i="81"/>
  <c r="I5845" i="81"/>
  <c r="H5845" i="81"/>
  <c r="G5845" i="81"/>
  <c r="F5845" i="81"/>
  <c r="E5845" i="81"/>
  <c r="C5845" i="81"/>
  <c r="B5845" i="81"/>
  <c r="A5845" i="81"/>
  <c r="L5844" i="81"/>
  <c r="K5844" i="81"/>
  <c r="J5844" i="81"/>
  <c r="I5844" i="81"/>
  <c r="H5844" i="81"/>
  <c r="G5844" i="81"/>
  <c r="F5844" i="81"/>
  <c r="E5844" i="81"/>
  <c r="C5844" i="81"/>
  <c r="B5844" i="81"/>
  <c r="A5844" i="81"/>
  <c r="L5843" i="81"/>
  <c r="K5843" i="81"/>
  <c r="J5843" i="81"/>
  <c r="I5843" i="81"/>
  <c r="H5843" i="81"/>
  <c r="G5843" i="81"/>
  <c r="F5843" i="81"/>
  <c r="E5843" i="81"/>
  <c r="C5843" i="81"/>
  <c r="B5843" i="81"/>
  <c r="A5843" i="81"/>
  <c r="L5842" i="81"/>
  <c r="K5842" i="81"/>
  <c r="J5842" i="81"/>
  <c r="I5842" i="81"/>
  <c r="H5842" i="81"/>
  <c r="G5842" i="81"/>
  <c r="F5842" i="81"/>
  <c r="E5842" i="81"/>
  <c r="C5842" i="81"/>
  <c r="B5842" i="81"/>
  <c r="A5842" i="81"/>
  <c r="L5841" i="81"/>
  <c r="K5841" i="81"/>
  <c r="J5841" i="81"/>
  <c r="I5841" i="81"/>
  <c r="H5841" i="81"/>
  <c r="G5841" i="81"/>
  <c r="F5841" i="81"/>
  <c r="E5841" i="81"/>
  <c r="C5841" i="81"/>
  <c r="B5841" i="81"/>
  <c r="A5841" i="81"/>
  <c r="L5840" i="81"/>
  <c r="K5840" i="81"/>
  <c r="J5840" i="81"/>
  <c r="I5840" i="81"/>
  <c r="H5840" i="81"/>
  <c r="G5840" i="81"/>
  <c r="F5840" i="81"/>
  <c r="E5840" i="81"/>
  <c r="C5840" i="81"/>
  <c r="B5840" i="81"/>
  <c r="A5840" i="81"/>
  <c r="L5839" i="81"/>
  <c r="K5839" i="81"/>
  <c r="J5839" i="81"/>
  <c r="I5839" i="81"/>
  <c r="H5839" i="81"/>
  <c r="G5839" i="81"/>
  <c r="F5839" i="81"/>
  <c r="E5839" i="81"/>
  <c r="C5839" i="81"/>
  <c r="B5839" i="81"/>
  <c r="A5839" i="81"/>
  <c r="L5838" i="81"/>
  <c r="K5838" i="81"/>
  <c r="J5838" i="81"/>
  <c r="I5838" i="81"/>
  <c r="H5838" i="81"/>
  <c r="G5838" i="81"/>
  <c r="F5838" i="81"/>
  <c r="E5838" i="81"/>
  <c r="C5838" i="81"/>
  <c r="B5838" i="81"/>
  <c r="A5838" i="81"/>
  <c r="L5837" i="81"/>
  <c r="K5837" i="81"/>
  <c r="J5837" i="81"/>
  <c r="I5837" i="81"/>
  <c r="H5837" i="81"/>
  <c r="G5837" i="81"/>
  <c r="F5837" i="81"/>
  <c r="E5837" i="81"/>
  <c r="C5837" i="81"/>
  <c r="B5837" i="81"/>
  <c r="A5837" i="81"/>
  <c r="L5836" i="81"/>
  <c r="K5836" i="81"/>
  <c r="J5836" i="81"/>
  <c r="I5836" i="81"/>
  <c r="H5836" i="81"/>
  <c r="G5836" i="81"/>
  <c r="F5836" i="81"/>
  <c r="E5836" i="81"/>
  <c r="C5836" i="81"/>
  <c r="B5836" i="81"/>
  <c r="A5836" i="81"/>
  <c r="L5835" i="81"/>
  <c r="K5835" i="81"/>
  <c r="J5835" i="81"/>
  <c r="I5835" i="81"/>
  <c r="H5835" i="81"/>
  <c r="G5835" i="81"/>
  <c r="F5835" i="81"/>
  <c r="E5835" i="81"/>
  <c r="C5835" i="81"/>
  <c r="B5835" i="81"/>
  <c r="A5835" i="81"/>
  <c r="L5834" i="81"/>
  <c r="K5834" i="81"/>
  <c r="J5834" i="81"/>
  <c r="I5834" i="81"/>
  <c r="H5834" i="81"/>
  <c r="G5834" i="81"/>
  <c r="F5834" i="81"/>
  <c r="E5834" i="81"/>
  <c r="C5834" i="81"/>
  <c r="B5834" i="81"/>
  <c r="A5834" i="81"/>
  <c r="L5833" i="81"/>
  <c r="K5833" i="81"/>
  <c r="J5833" i="81"/>
  <c r="I5833" i="81"/>
  <c r="H5833" i="81"/>
  <c r="G5833" i="81"/>
  <c r="F5833" i="81"/>
  <c r="E5833" i="81"/>
  <c r="C5833" i="81"/>
  <c r="B5833" i="81"/>
  <c r="A5833" i="81"/>
  <c r="L5832" i="81"/>
  <c r="K5832" i="81"/>
  <c r="J5832" i="81"/>
  <c r="I5832" i="81"/>
  <c r="H5832" i="81"/>
  <c r="G5832" i="81"/>
  <c r="F5832" i="81"/>
  <c r="E5832" i="81"/>
  <c r="C5832" i="81"/>
  <c r="B5832" i="81"/>
  <c r="A5832" i="81"/>
  <c r="L5831" i="81"/>
  <c r="K5831" i="81"/>
  <c r="J5831" i="81"/>
  <c r="I5831" i="81"/>
  <c r="H5831" i="81"/>
  <c r="G5831" i="81"/>
  <c r="F5831" i="81"/>
  <c r="E5831" i="81"/>
  <c r="C5831" i="81"/>
  <c r="B5831" i="81"/>
  <c r="A5831" i="81"/>
  <c r="L5830" i="81"/>
  <c r="K5830" i="81"/>
  <c r="J5830" i="81"/>
  <c r="I5830" i="81"/>
  <c r="H5830" i="81"/>
  <c r="G5830" i="81"/>
  <c r="F5830" i="81"/>
  <c r="E5830" i="81"/>
  <c r="C5830" i="81"/>
  <c r="B5830" i="81"/>
  <c r="A5830" i="81"/>
  <c r="L5829" i="81"/>
  <c r="K5829" i="81"/>
  <c r="J5829" i="81"/>
  <c r="I5829" i="81"/>
  <c r="H5829" i="81"/>
  <c r="G5829" i="81"/>
  <c r="F5829" i="81"/>
  <c r="E5829" i="81"/>
  <c r="C5829" i="81"/>
  <c r="B5829" i="81"/>
  <c r="A5829" i="81"/>
  <c r="L5828" i="81"/>
  <c r="K5828" i="81"/>
  <c r="J5828" i="81"/>
  <c r="I5828" i="81"/>
  <c r="H5828" i="81"/>
  <c r="G5828" i="81"/>
  <c r="F5828" i="81"/>
  <c r="E5828" i="81"/>
  <c r="C5828" i="81"/>
  <c r="B5828" i="81"/>
  <c r="A5828" i="81"/>
  <c r="L5827" i="81"/>
  <c r="K5827" i="81"/>
  <c r="J5827" i="81"/>
  <c r="I5827" i="81"/>
  <c r="H5827" i="81"/>
  <c r="G5827" i="81"/>
  <c r="F5827" i="81"/>
  <c r="E5827" i="81"/>
  <c r="C5827" i="81"/>
  <c r="B5827" i="81"/>
  <c r="A5827" i="81"/>
  <c r="L5826" i="81"/>
  <c r="K5826" i="81"/>
  <c r="J5826" i="81"/>
  <c r="I5826" i="81"/>
  <c r="H5826" i="81"/>
  <c r="G5826" i="81"/>
  <c r="F5826" i="81"/>
  <c r="E5826" i="81"/>
  <c r="C5826" i="81"/>
  <c r="B5826" i="81"/>
  <c r="A5826" i="81"/>
  <c r="L5825" i="81"/>
  <c r="K5825" i="81"/>
  <c r="J5825" i="81"/>
  <c r="I5825" i="81"/>
  <c r="H5825" i="81"/>
  <c r="G5825" i="81"/>
  <c r="F5825" i="81"/>
  <c r="E5825" i="81"/>
  <c r="C5825" i="81"/>
  <c r="B5825" i="81"/>
  <c r="A5825" i="81"/>
  <c r="L5824" i="81"/>
  <c r="K5824" i="81"/>
  <c r="J5824" i="81"/>
  <c r="I5824" i="81"/>
  <c r="H5824" i="81"/>
  <c r="G5824" i="81"/>
  <c r="F5824" i="81"/>
  <c r="E5824" i="81"/>
  <c r="C5824" i="81"/>
  <c r="B5824" i="81"/>
  <c r="A5824" i="81"/>
  <c r="L5823" i="81"/>
  <c r="K5823" i="81"/>
  <c r="J5823" i="81"/>
  <c r="I5823" i="81"/>
  <c r="H5823" i="81"/>
  <c r="G5823" i="81"/>
  <c r="F5823" i="81"/>
  <c r="E5823" i="81"/>
  <c r="C5823" i="81"/>
  <c r="B5823" i="81"/>
  <c r="A5823" i="81"/>
  <c r="L5822" i="81"/>
  <c r="K5822" i="81"/>
  <c r="J5822" i="81"/>
  <c r="I5822" i="81"/>
  <c r="H5822" i="81"/>
  <c r="G5822" i="81"/>
  <c r="F5822" i="81"/>
  <c r="E5822" i="81"/>
  <c r="C5822" i="81"/>
  <c r="B5822" i="81"/>
  <c r="A5822" i="81"/>
  <c r="L5821" i="81"/>
  <c r="K5821" i="81"/>
  <c r="J5821" i="81"/>
  <c r="I5821" i="81"/>
  <c r="H5821" i="81"/>
  <c r="G5821" i="81"/>
  <c r="F5821" i="81"/>
  <c r="E5821" i="81"/>
  <c r="C5821" i="81"/>
  <c r="B5821" i="81"/>
  <c r="A5821" i="81"/>
  <c r="L5820" i="81"/>
  <c r="K5820" i="81"/>
  <c r="J5820" i="81"/>
  <c r="I5820" i="81"/>
  <c r="H5820" i="81"/>
  <c r="G5820" i="81"/>
  <c r="F5820" i="81"/>
  <c r="E5820" i="81"/>
  <c r="C5820" i="81"/>
  <c r="B5820" i="81"/>
  <c r="A5820" i="81"/>
  <c r="L5819" i="81"/>
  <c r="K5819" i="81"/>
  <c r="J5819" i="81"/>
  <c r="I5819" i="81"/>
  <c r="H5819" i="81"/>
  <c r="G5819" i="81"/>
  <c r="F5819" i="81"/>
  <c r="E5819" i="81"/>
  <c r="C5819" i="81"/>
  <c r="B5819" i="81"/>
  <c r="A5819" i="81"/>
  <c r="L5818" i="81"/>
  <c r="K5818" i="81"/>
  <c r="J5818" i="81"/>
  <c r="I5818" i="81"/>
  <c r="H5818" i="81"/>
  <c r="G5818" i="81"/>
  <c r="F5818" i="81"/>
  <c r="E5818" i="81"/>
  <c r="C5818" i="81"/>
  <c r="B5818" i="81"/>
  <c r="A5818" i="81"/>
  <c r="L5817" i="81"/>
  <c r="K5817" i="81"/>
  <c r="J5817" i="81"/>
  <c r="I5817" i="81"/>
  <c r="H5817" i="81"/>
  <c r="G5817" i="81"/>
  <c r="F5817" i="81"/>
  <c r="E5817" i="81"/>
  <c r="C5817" i="81"/>
  <c r="B5817" i="81"/>
  <c r="A5817" i="81"/>
  <c r="L5816" i="81"/>
  <c r="K5816" i="81"/>
  <c r="J5816" i="81"/>
  <c r="I5816" i="81"/>
  <c r="H5816" i="81"/>
  <c r="G5816" i="81"/>
  <c r="F5816" i="81"/>
  <c r="E5816" i="81"/>
  <c r="C5816" i="81"/>
  <c r="B5816" i="81"/>
  <c r="A5816" i="81"/>
  <c r="L5815" i="81"/>
  <c r="K5815" i="81"/>
  <c r="J5815" i="81"/>
  <c r="I5815" i="81"/>
  <c r="H5815" i="81"/>
  <c r="G5815" i="81"/>
  <c r="F5815" i="81"/>
  <c r="E5815" i="81"/>
  <c r="C5815" i="81"/>
  <c r="B5815" i="81"/>
  <c r="A5815" i="81"/>
  <c r="L5814" i="81"/>
  <c r="K5814" i="81"/>
  <c r="J5814" i="81"/>
  <c r="I5814" i="81"/>
  <c r="H5814" i="81"/>
  <c r="G5814" i="81"/>
  <c r="F5814" i="81"/>
  <c r="E5814" i="81"/>
  <c r="C5814" i="81"/>
  <c r="B5814" i="81"/>
  <c r="A5814" i="81"/>
  <c r="L5813" i="81"/>
  <c r="K5813" i="81"/>
  <c r="J5813" i="81"/>
  <c r="I5813" i="81"/>
  <c r="H5813" i="81"/>
  <c r="G5813" i="81"/>
  <c r="F5813" i="81"/>
  <c r="E5813" i="81"/>
  <c r="C5813" i="81"/>
  <c r="B5813" i="81"/>
  <c r="A5813" i="81"/>
  <c r="L5812" i="81"/>
  <c r="K5812" i="81"/>
  <c r="J5812" i="81"/>
  <c r="I5812" i="81"/>
  <c r="H5812" i="81"/>
  <c r="G5812" i="81"/>
  <c r="F5812" i="81"/>
  <c r="E5812" i="81"/>
  <c r="C5812" i="81"/>
  <c r="B5812" i="81"/>
  <c r="A5812" i="81"/>
  <c r="L5811" i="81"/>
  <c r="K5811" i="81"/>
  <c r="J5811" i="81"/>
  <c r="I5811" i="81"/>
  <c r="H5811" i="81"/>
  <c r="G5811" i="81"/>
  <c r="F5811" i="81"/>
  <c r="E5811" i="81"/>
  <c r="C5811" i="81"/>
  <c r="B5811" i="81"/>
  <c r="A5811" i="81"/>
  <c r="L5810" i="81"/>
  <c r="K5810" i="81"/>
  <c r="J5810" i="81"/>
  <c r="I5810" i="81"/>
  <c r="H5810" i="81"/>
  <c r="G5810" i="81"/>
  <c r="F5810" i="81"/>
  <c r="E5810" i="81"/>
  <c r="C5810" i="81"/>
  <c r="B5810" i="81"/>
  <c r="A5810" i="81"/>
  <c r="L5809" i="81"/>
  <c r="K5809" i="81"/>
  <c r="J5809" i="81"/>
  <c r="I5809" i="81"/>
  <c r="H5809" i="81"/>
  <c r="G5809" i="81"/>
  <c r="F5809" i="81"/>
  <c r="E5809" i="81"/>
  <c r="C5809" i="81"/>
  <c r="B5809" i="81"/>
  <c r="A5809" i="81"/>
  <c r="L5808" i="81"/>
  <c r="K5808" i="81"/>
  <c r="J5808" i="81"/>
  <c r="I5808" i="81"/>
  <c r="H5808" i="81"/>
  <c r="G5808" i="81"/>
  <c r="F5808" i="81"/>
  <c r="E5808" i="81"/>
  <c r="C5808" i="81"/>
  <c r="B5808" i="81"/>
  <c r="A5808" i="81"/>
  <c r="L5807" i="81"/>
  <c r="K5807" i="81"/>
  <c r="J5807" i="81"/>
  <c r="I5807" i="81"/>
  <c r="H5807" i="81"/>
  <c r="G5807" i="81"/>
  <c r="F5807" i="81"/>
  <c r="E5807" i="81"/>
  <c r="C5807" i="81"/>
  <c r="B5807" i="81"/>
  <c r="A5807" i="81"/>
  <c r="L5806" i="81"/>
  <c r="K5806" i="81"/>
  <c r="J5806" i="81"/>
  <c r="I5806" i="81"/>
  <c r="H5806" i="81"/>
  <c r="G5806" i="81"/>
  <c r="F5806" i="81"/>
  <c r="E5806" i="81"/>
  <c r="C5806" i="81"/>
  <c r="B5806" i="81"/>
  <c r="A5806" i="81"/>
  <c r="L5805" i="81"/>
  <c r="K5805" i="81"/>
  <c r="J5805" i="81"/>
  <c r="I5805" i="81"/>
  <c r="H5805" i="81"/>
  <c r="G5805" i="81"/>
  <c r="F5805" i="81"/>
  <c r="E5805" i="81"/>
  <c r="C5805" i="81"/>
  <c r="B5805" i="81"/>
  <c r="A5805" i="81"/>
  <c r="L5804" i="81"/>
  <c r="K5804" i="81"/>
  <c r="J5804" i="81"/>
  <c r="I5804" i="81"/>
  <c r="H5804" i="81"/>
  <c r="G5804" i="81"/>
  <c r="F5804" i="81"/>
  <c r="E5804" i="81"/>
  <c r="C5804" i="81"/>
  <c r="B5804" i="81"/>
  <c r="A5804" i="81"/>
  <c r="L5803" i="81"/>
  <c r="K5803" i="81"/>
  <c r="J5803" i="81"/>
  <c r="I5803" i="81"/>
  <c r="H5803" i="81"/>
  <c r="G5803" i="81"/>
  <c r="F5803" i="81"/>
  <c r="E5803" i="81"/>
  <c r="C5803" i="81"/>
  <c r="B5803" i="81"/>
  <c r="A5803" i="81"/>
  <c r="L5802" i="81"/>
  <c r="K5802" i="81"/>
  <c r="J5802" i="81"/>
  <c r="I5802" i="81"/>
  <c r="H5802" i="81"/>
  <c r="G5802" i="81"/>
  <c r="F5802" i="81"/>
  <c r="E5802" i="81"/>
  <c r="C5802" i="81"/>
  <c r="B5802" i="81"/>
  <c r="A5802" i="81"/>
  <c r="L5801" i="81"/>
  <c r="K5801" i="81"/>
  <c r="J5801" i="81"/>
  <c r="I5801" i="81"/>
  <c r="H5801" i="81"/>
  <c r="G5801" i="81"/>
  <c r="F5801" i="81"/>
  <c r="E5801" i="81"/>
  <c r="C5801" i="81"/>
  <c r="B5801" i="81"/>
  <c r="A5801" i="81"/>
  <c r="L5800" i="81"/>
  <c r="K5800" i="81"/>
  <c r="J5800" i="81"/>
  <c r="I5800" i="81"/>
  <c r="H5800" i="81"/>
  <c r="G5800" i="81"/>
  <c r="F5800" i="81"/>
  <c r="E5800" i="81"/>
  <c r="C5800" i="81"/>
  <c r="B5800" i="81"/>
  <c r="A5800" i="81"/>
  <c r="L5799" i="81"/>
  <c r="K5799" i="81"/>
  <c r="J5799" i="81"/>
  <c r="I5799" i="81"/>
  <c r="H5799" i="81"/>
  <c r="G5799" i="81"/>
  <c r="F5799" i="81"/>
  <c r="E5799" i="81"/>
  <c r="C5799" i="81"/>
  <c r="B5799" i="81"/>
  <c r="A5799" i="81"/>
  <c r="L5798" i="81"/>
  <c r="K5798" i="81"/>
  <c r="J5798" i="81"/>
  <c r="I5798" i="81"/>
  <c r="H5798" i="81"/>
  <c r="G5798" i="81"/>
  <c r="F5798" i="81"/>
  <c r="E5798" i="81"/>
  <c r="C5798" i="81"/>
  <c r="B5798" i="81"/>
  <c r="A5798" i="81"/>
  <c r="L5797" i="81"/>
  <c r="K5797" i="81"/>
  <c r="J5797" i="81"/>
  <c r="I5797" i="81"/>
  <c r="H5797" i="81"/>
  <c r="G5797" i="81"/>
  <c r="F5797" i="81"/>
  <c r="E5797" i="81"/>
  <c r="C5797" i="81"/>
  <c r="B5797" i="81"/>
  <c r="A5797" i="81"/>
  <c r="L5796" i="81"/>
  <c r="K5796" i="81"/>
  <c r="J5796" i="81"/>
  <c r="I5796" i="81"/>
  <c r="H5796" i="81"/>
  <c r="G5796" i="81"/>
  <c r="F5796" i="81"/>
  <c r="E5796" i="81"/>
  <c r="C5796" i="81"/>
  <c r="B5796" i="81"/>
  <c r="A5796" i="81"/>
  <c r="L5795" i="81"/>
  <c r="K5795" i="81"/>
  <c r="J5795" i="81"/>
  <c r="I5795" i="81"/>
  <c r="H5795" i="81"/>
  <c r="G5795" i="81"/>
  <c r="F5795" i="81"/>
  <c r="E5795" i="81"/>
  <c r="C5795" i="81"/>
  <c r="B5795" i="81"/>
  <c r="A5795" i="81"/>
  <c r="L5794" i="81"/>
  <c r="K5794" i="81"/>
  <c r="J5794" i="81"/>
  <c r="I5794" i="81"/>
  <c r="H5794" i="81"/>
  <c r="G5794" i="81"/>
  <c r="F5794" i="81"/>
  <c r="E5794" i="81"/>
  <c r="C5794" i="81"/>
  <c r="B5794" i="81"/>
  <c r="A5794" i="81"/>
  <c r="L5793" i="81"/>
  <c r="K5793" i="81"/>
  <c r="J5793" i="81"/>
  <c r="I5793" i="81"/>
  <c r="H5793" i="81"/>
  <c r="G5793" i="81"/>
  <c r="F5793" i="81"/>
  <c r="E5793" i="81"/>
  <c r="C5793" i="81"/>
  <c r="B5793" i="81"/>
  <c r="A5793" i="81"/>
  <c r="L5792" i="81"/>
  <c r="K5792" i="81"/>
  <c r="J5792" i="81"/>
  <c r="I5792" i="81"/>
  <c r="H5792" i="81"/>
  <c r="G5792" i="81"/>
  <c r="F5792" i="81"/>
  <c r="E5792" i="81"/>
  <c r="C5792" i="81"/>
  <c r="B5792" i="81"/>
  <c r="A5792" i="81"/>
  <c r="L5791" i="81"/>
  <c r="K5791" i="81"/>
  <c r="J5791" i="81"/>
  <c r="I5791" i="81"/>
  <c r="H5791" i="81"/>
  <c r="G5791" i="81"/>
  <c r="F5791" i="81"/>
  <c r="E5791" i="81"/>
  <c r="C5791" i="81"/>
  <c r="B5791" i="81"/>
  <c r="A5791" i="81"/>
  <c r="L5790" i="81"/>
  <c r="K5790" i="81"/>
  <c r="J5790" i="81"/>
  <c r="I5790" i="81"/>
  <c r="H5790" i="81"/>
  <c r="G5790" i="81"/>
  <c r="F5790" i="81"/>
  <c r="E5790" i="81"/>
  <c r="C5790" i="81"/>
  <c r="B5790" i="81"/>
  <c r="A5790" i="81"/>
  <c r="L5789" i="81"/>
  <c r="K5789" i="81"/>
  <c r="J5789" i="81"/>
  <c r="I5789" i="81"/>
  <c r="H5789" i="81"/>
  <c r="G5789" i="81"/>
  <c r="F5789" i="81"/>
  <c r="E5789" i="81"/>
  <c r="C5789" i="81"/>
  <c r="B5789" i="81"/>
  <c r="A5789" i="81"/>
  <c r="L5788" i="81"/>
  <c r="K5788" i="81"/>
  <c r="J5788" i="81"/>
  <c r="I5788" i="81"/>
  <c r="H5788" i="81"/>
  <c r="G5788" i="81"/>
  <c r="F5788" i="81"/>
  <c r="E5788" i="81"/>
  <c r="C5788" i="81"/>
  <c r="B5788" i="81"/>
  <c r="A5788" i="81"/>
  <c r="L5787" i="81"/>
  <c r="K5787" i="81"/>
  <c r="J5787" i="81"/>
  <c r="I5787" i="81"/>
  <c r="H5787" i="81"/>
  <c r="G5787" i="81"/>
  <c r="F5787" i="81"/>
  <c r="E5787" i="81"/>
  <c r="C5787" i="81"/>
  <c r="B5787" i="81"/>
  <c r="A5787" i="81"/>
  <c r="L5786" i="81"/>
  <c r="K5786" i="81"/>
  <c r="J5786" i="81"/>
  <c r="I5786" i="81"/>
  <c r="H5786" i="81"/>
  <c r="G5786" i="81"/>
  <c r="F5786" i="81"/>
  <c r="E5786" i="81"/>
  <c r="C5786" i="81"/>
  <c r="B5786" i="81"/>
  <c r="A5786" i="81"/>
  <c r="L5785" i="81"/>
  <c r="K5785" i="81"/>
  <c r="J5785" i="81"/>
  <c r="I5785" i="81"/>
  <c r="H5785" i="81"/>
  <c r="G5785" i="81"/>
  <c r="F5785" i="81"/>
  <c r="E5785" i="81"/>
  <c r="C5785" i="81"/>
  <c r="B5785" i="81"/>
  <c r="A5785" i="81"/>
  <c r="L5784" i="81"/>
  <c r="K5784" i="81"/>
  <c r="J5784" i="81"/>
  <c r="I5784" i="81"/>
  <c r="H5784" i="81"/>
  <c r="G5784" i="81"/>
  <c r="F5784" i="81"/>
  <c r="E5784" i="81"/>
  <c r="C5784" i="81"/>
  <c r="B5784" i="81"/>
  <c r="A5784" i="81"/>
  <c r="L5783" i="81"/>
  <c r="K5783" i="81"/>
  <c r="J5783" i="81"/>
  <c r="I5783" i="81"/>
  <c r="H5783" i="81"/>
  <c r="G5783" i="81"/>
  <c r="F5783" i="81"/>
  <c r="E5783" i="81"/>
  <c r="C5783" i="81"/>
  <c r="B5783" i="81"/>
  <c r="A5783" i="81"/>
  <c r="L5782" i="81"/>
  <c r="K5782" i="81"/>
  <c r="J5782" i="81"/>
  <c r="I5782" i="81"/>
  <c r="H5782" i="81"/>
  <c r="G5782" i="81"/>
  <c r="F5782" i="81"/>
  <c r="E5782" i="81"/>
  <c r="C5782" i="81"/>
  <c r="B5782" i="81"/>
  <c r="A5782" i="81"/>
  <c r="L5781" i="81"/>
  <c r="K5781" i="81"/>
  <c r="J5781" i="81"/>
  <c r="I5781" i="81"/>
  <c r="H5781" i="81"/>
  <c r="G5781" i="81"/>
  <c r="F5781" i="81"/>
  <c r="E5781" i="81"/>
  <c r="C5781" i="81"/>
  <c r="B5781" i="81"/>
  <c r="A5781" i="81"/>
  <c r="L5780" i="81"/>
  <c r="K5780" i="81"/>
  <c r="J5780" i="81"/>
  <c r="I5780" i="81"/>
  <c r="H5780" i="81"/>
  <c r="G5780" i="81"/>
  <c r="F5780" i="81"/>
  <c r="E5780" i="81"/>
  <c r="C5780" i="81"/>
  <c r="B5780" i="81"/>
  <c r="A5780" i="81"/>
  <c r="L5779" i="81"/>
  <c r="K5779" i="81"/>
  <c r="J5779" i="81"/>
  <c r="I5779" i="81"/>
  <c r="H5779" i="81"/>
  <c r="G5779" i="81"/>
  <c r="F5779" i="81"/>
  <c r="E5779" i="81"/>
  <c r="C5779" i="81"/>
  <c r="B5779" i="81"/>
  <c r="A5779" i="81"/>
  <c r="L5778" i="81"/>
  <c r="K5778" i="81"/>
  <c r="J5778" i="81"/>
  <c r="I5778" i="81"/>
  <c r="H5778" i="81"/>
  <c r="G5778" i="81"/>
  <c r="F5778" i="81"/>
  <c r="E5778" i="81"/>
  <c r="C5778" i="81"/>
  <c r="B5778" i="81"/>
  <c r="A5778" i="81"/>
  <c r="L5777" i="81"/>
  <c r="K5777" i="81"/>
  <c r="J5777" i="81"/>
  <c r="I5777" i="81"/>
  <c r="H5777" i="81"/>
  <c r="G5777" i="81"/>
  <c r="F5777" i="81"/>
  <c r="E5777" i="81"/>
  <c r="C5777" i="81"/>
  <c r="B5777" i="81"/>
  <c r="A5777" i="81"/>
  <c r="L5776" i="81"/>
  <c r="K5776" i="81"/>
  <c r="J5776" i="81"/>
  <c r="I5776" i="81"/>
  <c r="H5776" i="81"/>
  <c r="G5776" i="81"/>
  <c r="F5776" i="81"/>
  <c r="E5776" i="81"/>
  <c r="C5776" i="81"/>
  <c r="B5776" i="81"/>
  <c r="A5776" i="81"/>
  <c r="L5775" i="81"/>
  <c r="K5775" i="81"/>
  <c r="J5775" i="81"/>
  <c r="I5775" i="81"/>
  <c r="H5775" i="81"/>
  <c r="G5775" i="81"/>
  <c r="F5775" i="81"/>
  <c r="E5775" i="81"/>
  <c r="C5775" i="81"/>
  <c r="B5775" i="81"/>
  <c r="A5775" i="81"/>
  <c r="L5774" i="81"/>
  <c r="K5774" i="81"/>
  <c r="J5774" i="81"/>
  <c r="I5774" i="81"/>
  <c r="H5774" i="81"/>
  <c r="G5774" i="81"/>
  <c r="F5774" i="81"/>
  <c r="E5774" i="81"/>
  <c r="C5774" i="81"/>
  <c r="B5774" i="81"/>
  <c r="A5774" i="81"/>
  <c r="L5773" i="81"/>
  <c r="K5773" i="81"/>
  <c r="J5773" i="81"/>
  <c r="I5773" i="81"/>
  <c r="H5773" i="81"/>
  <c r="G5773" i="81"/>
  <c r="F5773" i="81"/>
  <c r="E5773" i="81"/>
  <c r="C5773" i="81"/>
  <c r="B5773" i="81"/>
  <c r="A5773" i="81"/>
  <c r="L5772" i="81"/>
  <c r="K5772" i="81"/>
  <c r="J5772" i="81"/>
  <c r="I5772" i="81"/>
  <c r="H5772" i="81"/>
  <c r="G5772" i="81"/>
  <c r="F5772" i="81"/>
  <c r="E5772" i="81"/>
  <c r="C5772" i="81"/>
  <c r="B5772" i="81"/>
  <c r="A5772" i="81"/>
  <c r="L5771" i="81"/>
  <c r="K5771" i="81"/>
  <c r="J5771" i="81"/>
  <c r="I5771" i="81"/>
  <c r="H5771" i="81"/>
  <c r="G5771" i="81"/>
  <c r="F5771" i="81"/>
  <c r="E5771" i="81"/>
  <c r="C5771" i="81"/>
  <c r="B5771" i="81"/>
  <c r="A5771" i="81"/>
  <c r="L5770" i="81"/>
  <c r="K5770" i="81"/>
  <c r="J5770" i="81"/>
  <c r="I5770" i="81"/>
  <c r="H5770" i="81"/>
  <c r="G5770" i="81"/>
  <c r="F5770" i="81"/>
  <c r="E5770" i="81"/>
  <c r="C5770" i="81"/>
  <c r="B5770" i="81"/>
  <c r="A5770" i="81"/>
  <c r="L5769" i="81"/>
  <c r="K5769" i="81"/>
  <c r="J5769" i="81"/>
  <c r="I5769" i="81"/>
  <c r="H5769" i="81"/>
  <c r="G5769" i="81"/>
  <c r="F5769" i="81"/>
  <c r="E5769" i="81"/>
  <c r="C5769" i="81"/>
  <c r="B5769" i="81"/>
  <c r="A5769" i="81"/>
  <c r="L5768" i="81"/>
  <c r="K5768" i="81"/>
  <c r="J5768" i="81"/>
  <c r="I5768" i="81"/>
  <c r="H5768" i="81"/>
  <c r="G5768" i="81"/>
  <c r="F5768" i="81"/>
  <c r="E5768" i="81"/>
  <c r="C5768" i="81"/>
  <c r="B5768" i="81"/>
  <c r="A5768" i="81"/>
  <c r="L5767" i="81"/>
  <c r="K5767" i="81"/>
  <c r="J5767" i="81"/>
  <c r="I5767" i="81"/>
  <c r="H5767" i="81"/>
  <c r="G5767" i="81"/>
  <c r="F5767" i="81"/>
  <c r="E5767" i="81"/>
  <c r="C5767" i="81"/>
  <c r="B5767" i="81"/>
  <c r="A5767" i="81"/>
  <c r="L5766" i="81"/>
  <c r="K5766" i="81"/>
  <c r="J5766" i="81"/>
  <c r="I5766" i="81"/>
  <c r="H5766" i="81"/>
  <c r="G5766" i="81"/>
  <c r="F5766" i="81"/>
  <c r="E5766" i="81"/>
  <c r="C5766" i="81"/>
  <c r="B5766" i="81"/>
  <c r="A5766" i="81"/>
  <c r="L5765" i="81"/>
  <c r="K5765" i="81"/>
  <c r="J5765" i="81"/>
  <c r="I5765" i="81"/>
  <c r="H5765" i="81"/>
  <c r="G5765" i="81"/>
  <c r="F5765" i="81"/>
  <c r="E5765" i="81"/>
  <c r="C5765" i="81"/>
  <c r="B5765" i="81"/>
  <c r="A5765" i="81"/>
  <c r="L5764" i="81"/>
  <c r="K5764" i="81"/>
  <c r="J5764" i="81"/>
  <c r="I5764" i="81"/>
  <c r="H5764" i="81"/>
  <c r="G5764" i="81"/>
  <c r="F5764" i="81"/>
  <c r="E5764" i="81"/>
  <c r="C5764" i="81"/>
  <c r="B5764" i="81"/>
  <c r="A5764" i="81"/>
  <c r="L5763" i="81"/>
  <c r="K5763" i="81"/>
  <c r="J5763" i="81"/>
  <c r="I5763" i="81"/>
  <c r="H5763" i="81"/>
  <c r="G5763" i="81"/>
  <c r="F5763" i="81"/>
  <c r="E5763" i="81"/>
  <c r="C5763" i="81"/>
  <c r="B5763" i="81"/>
  <c r="A5763" i="81"/>
  <c r="L5762" i="81"/>
  <c r="K5762" i="81"/>
  <c r="J5762" i="81"/>
  <c r="I5762" i="81"/>
  <c r="H5762" i="81"/>
  <c r="G5762" i="81"/>
  <c r="F5762" i="81"/>
  <c r="E5762" i="81"/>
  <c r="C5762" i="81"/>
  <c r="B5762" i="81"/>
  <c r="A5762" i="81"/>
  <c r="L5761" i="81"/>
  <c r="K5761" i="81"/>
  <c r="J5761" i="81"/>
  <c r="I5761" i="81"/>
  <c r="H5761" i="81"/>
  <c r="G5761" i="81"/>
  <c r="F5761" i="81"/>
  <c r="E5761" i="81"/>
  <c r="C5761" i="81"/>
  <c r="B5761" i="81"/>
  <c r="A5761" i="81"/>
  <c r="L5760" i="81"/>
  <c r="K5760" i="81"/>
  <c r="J5760" i="81"/>
  <c r="I5760" i="81"/>
  <c r="H5760" i="81"/>
  <c r="G5760" i="81"/>
  <c r="F5760" i="81"/>
  <c r="E5760" i="81"/>
  <c r="C5760" i="81"/>
  <c r="B5760" i="81"/>
  <c r="A5760" i="81"/>
  <c r="L5759" i="81"/>
  <c r="K5759" i="81"/>
  <c r="J5759" i="81"/>
  <c r="I5759" i="81"/>
  <c r="H5759" i="81"/>
  <c r="G5759" i="81"/>
  <c r="F5759" i="81"/>
  <c r="E5759" i="81"/>
  <c r="C5759" i="81"/>
  <c r="B5759" i="81"/>
  <c r="A5759" i="81"/>
  <c r="L5758" i="81"/>
  <c r="K5758" i="81"/>
  <c r="J5758" i="81"/>
  <c r="I5758" i="81"/>
  <c r="H5758" i="81"/>
  <c r="G5758" i="81"/>
  <c r="F5758" i="81"/>
  <c r="E5758" i="81"/>
  <c r="C5758" i="81"/>
  <c r="B5758" i="81"/>
  <c r="A5758" i="81"/>
  <c r="L5757" i="81"/>
  <c r="K5757" i="81"/>
  <c r="J5757" i="81"/>
  <c r="I5757" i="81"/>
  <c r="H5757" i="81"/>
  <c r="G5757" i="81"/>
  <c r="F5757" i="81"/>
  <c r="E5757" i="81"/>
  <c r="C5757" i="81"/>
  <c r="B5757" i="81"/>
  <c r="A5757" i="81"/>
  <c r="L5756" i="81"/>
  <c r="K5756" i="81"/>
  <c r="J5756" i="81"/>
  <c r="I5756" i="81"/>
  <c r="H5756" i="81"/>
  <c r="G5756" i="81"/>
  <c r="F5756" i="81"/>
  <c r="E5756" i="81"/>
  <c r="C5756" i="81"/>
  <c r="B5756" i="81"/>
  <c r="A5756" i="81"/>
  <c r="L5755" i="81"/>
  <c r="K5755" i="81"/>
  <c r="J5755" i="81"/>
  <c r="I5755" i="81"/>
  <c r="H5755" i="81"/>
  <c r="G5755" i="81"/>
  <c r="F5755" i="81"/>
  <c r="E5755" i="81"/>
  <c r="C5755" i="81"/>
  <c r="B5755" i="81"/>
  <c r="A5755" i="81"/>
  <c r="L5754" i="81"/>
  <c r="K5754" i="81"/>
  <c r="J5754" i="81"/>
  <c r="I5754" i="81"/>
  <c r="H5754" i="81"/>
  <c r="G5754" i="81"/>
  <c r="F5754" i="81"/>
  <c r="E5754" i="81"/>
  <c r="C5754" i="81"/>
  <c r="B5754" i="81"/>
  <c r="A5754" i="81"/>
  <c r="L5753" i="81"/>
  <c r="K5753" i="81"/>
  <c r="J5753" i="81"/>
  <c r="I5753" i="81"/>
  <c r="H5753" i="81"/>
  <c r="G5753" i="81"/>
  <c r="F5753" i="81"/>
  <c r="E5753" i="81"/>
  <c r="C5753" i="81"/>
  <c r="B5753" i="81"/>
  <c r="A5753" i="81"/>
  <c r="L5752" i="81"/>
  <c r="K5752" i="81"/>
  <c r="J5752" i="81"/>
  <c r="I5752" i="81"/>
  <c r="H5752" i="81"/>
  <c r="G5752" i="81"/>
  <c r="F5752" i="81"/>
  <c r="E5752" i="81"/>
  <c r="C5752" i="81"/>
  <c r="B5752" i="81"/>
  <c r="A5752" i="81"/>
  <c r="L5751" i="81"/>
  <c r="K5751" i="81"/>
  <c r="J5751" i="81"/>
  <c r="I5751" i="81"/>
  <c r="H5751" i="81"/>
  <c r="G5751" i="81"/>
  <c r="F5751" i="81"/>
  <c r="E5751" i="81"/>
  <c r="C5751" i="81"/>
  <c r="B5751" i="81"/>
  <c r="A5751" i="81"/>
  <c r="L5750" i="81"/>
  <c r="K5750" i="81"/>
  <c r="J5750" i="81"/>
  <c r="I5750" i="81"/>
  <c r="H5750" i="81"/>
  <c r="G5750" i="81"/>
  <c r="F5750" i="81"/>
  <c r="E5750" i="81"/>
  <c r="C5750" i="81"/>
  <c r="B5750" i="81"/>
  <c r="A5750" i="81"/>
  <c r="L5749" i="81"/>
  <c r="K5749" i="81"/>
  <c r="J5749" i="81"/>
  <c r="I5749" i="81"/>
  <c r="H5749" i="81"/>
  <c r="G5749" i="81"/>
  <c r="F5749" i="81"/>
  <c r="E5749" i="81"/>
  <c r="C5749" i="81"/>
  <c r="B5749" i="81"/>
  <c r="A5749" i="81"/>
  <c r="L5748" i="81"/>
  <c r="K5748" i="81"/>
  <c r="J5748" i="81"/>
  <c r="I5748" i="81"/>
  <c r="H5748" i="81"/>
  <c r="G5748" i="81"/>
  <c r="F5748" i="81"/>
  <c r="E5748" i="81"/>
  <c r="C5748" i="81"/>
  <c r="B5748" i="81"/>
  <c r="A5748" i="81"/>
  <c r="L5747" i="81"/>
  <c r="K5747" i="81"/>
  <c r="J5747" i="81"/>
  <c r="I5747" i="81"/>
  <c r="H5747" i="81"/>
  <c r="G5747" i="81"/>
  <c r="F5747" i="81"/>
  <c r="E5747" i="81"/>
  <c r="C5747" i="81"/>
  <c r="B5747" i="81"/>
  <c r="A5747" i="81"/>
  <c r="L5746" i="81"/>
  <c r="K5746" i="81"/>
  <c r="J5746" i="81"/>
  <c r="I5746" i="81"/>
  <c r="H5746" i="81"/>
  <c r="G5746" i="81"/>
  <c r="F5746" i="81"/>
  <c r="E5746" i="81"/>
  <c r="C5746" i="81"/>
  <c r="B5746" i="81"/>
  <c r="A5746" i="81"/>
  <c r="L5745" i="81"/>
  <c r="K5745" i="81"/>
  <c r="J5745" i="81"/>
  <c r="I5745" i="81"/>
  <c r="H5745" i="81"/>
  <c r="G5745" i="81"/>
  <c r="F5745" i="81"/>
  <c r="E5745" i="81"/>
  <c r="C5745" i="81"/>
  <c r="B5745" i="81"/>
  <c r="A5745" i="81"/>
  <c r="L5744" i="81"/>
  <c r="K5744" i="81"/>
  <c r="J5744" i="81"/>
  <c r="I5744" i="81"/>
  <c r="H5744" i="81"/>
  <c r="G5744" i="81"/>
  <c r="F5744" i="81"/>
  <c r="E5744" i="81"/>
  <c r="C5744" i="81"/>
  <c r="B5744" i="81"/>
  <c r="A5744" i="81"/>
  <c r="L5743" i="81"/>
  <c r="K5743" i="81"/>
  <c r="J5743" i="81"/>
  <c r="I5743" i="81"/>
  <c r="H5743" i="81"/>
  <c r="G5743" i="81"/>
  <c r="F5743" i="81"/>
  <c r="E5743" i="81"/>
  <c r="C5743" i="81"/>
  <c r="B5743" i="81"/>
  <c r="A5743" i="81"/>
  <c r="L5742" i="81"/>
  <c r="K5742" i="81"/>
  <c r="J5742" i="81"/>
  <c r="I5742" i="81"/>
  <c r="H5742" i="81"/>
  <c r="G5742" i="81"/>
  <c r="F5742" i="81"/>
  <c r="E5742" i="81"/>
  <c r="C5742" i="81"/>
  <c r="B5742" i="81"/>
  <c r="A5742" i="81"/>
  <c r="L5741" i="81"/>
  <c r="K5741" i="81"/>
  <c r="J5741" i="81"/>
  <c r="I5741" i="81"/>
  <c r="H5741" i="81"/>
  <c r="G5741" i="81"/>
  <c r="F5741" i="81"/>
  <c r="E5741" i="81"/>
  <c r="C5741" i="81"/>
  <c r="B5741" i="81"/>
  <c r="A5741" i="81"/>
  <c r="L5740" i="81"/>
  <c r="K5740" i="81"/>
  <c r="J5740" i="81"/>
  <c r="I5740" i="81"/>
  <c r="H5740" i="81"/>
  <c r="G5740" i="81"/>
  <c r="F5740" i="81"/>
  <c r="E5740" i="81"/>
  <c r="C5740" i="81"/>
  <c r="B5740" i="81"/>
  <c r="A5740" i="81"/>
  <c r="L5739" i="81"/>
  <c r="K5739" i="81"/>
  <c r="J5739" i="81"/>
  <c r="I5739" i="81"/>
  <c r="H5739" i="81"/>
  <c r="G5739" i="81"/>
  <c r="F5739" i="81"/>
  <c r="E5739" i="81"/>
  <c r="C5739" i="81"/>
  <c r="B5739" i="81"/>
  <c r="A5739" i="81"/>
  <c r="L5738" i="81"/>
  <c r="K5738" i="81"/>
  <c r="J5738" i="81"/>
  <c r="I5738" i="81"/>
  <c r="H5738" i="81"/>
  <c r="G5738" i="81"/>
  <c r="F5738" i="81"/>
  <c r="E5738" i="81"/>
  <c r="C5738" i="81"/>
  <c r="B5738" i="81"/>
  <c r="A5738" i="81"/>
  <c r="L5737" i="81"/>
  <c r="K5737" i="81"/>
  <c r="J5737" i="81"/>
  <c r="I5737" i="81"/>
  <c r="H5737" i="81"/>
  <c r="G5737" i="81"/>
  <c r="F5737" i="81"/>
  <c r="E5737" i="81"/>
  <c r="C5737" i="81"/>
  <c r="B5737" i="81"/>
  <c r="A5737" i="81"/>
  <c r="L5736" i="81"/>
  <c r="K5736" i="81"/>
  <c r="J5736" i="81"/>
  <c r="I5736" i="81"/>
  <c r="H5736" i="81"/>
  <c r="G5736" i="81"/>
  <c r="F5736" i="81"/>
  <c r="E5736" i="81"/>
  <c r="C5736" i="81"/>
  <c r="B5736" i="81"/>
  <c r="A5736" i="81"/>
  <c r="L5735" i="81"/>
  <c r="K5735" i="81"/>
  <c r="J5735" i="81"/>
  <c r="I5735" i="81"/>
  <c r="H5735" i="81"/>
  <c r="G5735" i="81"/>
  <c r="F5735" i="81"/>
  <c r="E5735" i="81"/>
  <c r="C5735" i="81"/>
  <c r="B5735" i="81"/>
  <c r="A5735" i="81"/>
  <c r="L5734" i="81"/>
  <c r="K5734" i="81"/>
  <c r="J5734" i="81"/>
  <c r="I5734" i="81"/>
  <c r="H5734" i="81"/>
  <c r="G5734" i="81"/>
  <c r="F5734" i="81"/>
  <c r="E5734" i="81"/>
  <c r="C5734" i="81"/>
  <c r="B5734" i="81"/>
  <c r="A5734" i="81"/>
  <c r="L5733" i="81"/>
  <c r="K5733" i="81"/>
  <c r="J5733" i="81"/>
  <c r="I5733" i="81"/>
  <c r="H5733" i="81"/>
  <c r="G5733" i="81"/>
  <c r="F5733" i="81"/>
  <c r="E5733" i="81"/>
  <c r="C5733" i="81"/>
  <c r="B5733" i="81"/>
  <c r="A5733" i="81"/>
  <c r="L5732" i="81"/>
  <c r="K5732" i="81"/>
  <c r="J5732" i="81"/>
  <c r="I5732" i="81"/>
  <c r="H5732" i="81"/>
  <c r="G5732" i="81"/>
  <c r="F5732" i="81"/>
  <c r="E5732" i="81"/>
  <c r="C5732" i="81"/>
  <c r="B5732" i="81"/>
  <c r="A5732" i="81"/>
  <c r="L5731" i="81"/>
  <c r="K5731" i="81"/>
  <c r="J5731" i="81"/>
  <c r="I5731" i="81"/>
  <c r="H5731" i="81"/>
  <c r="G5731" i="81"/>
  <c r="F5731" i="81"/>
  <c r="E5731" i="81"/>
  <c r="C5731" i="81"/>
  <c r="B5731" i="81"/>
  <c r="A5731" i="81"/>
  <c r="L5730" i="81"/>
  <c r="K5730" i="81"/>
  <c r="J5730" i="81"/>
  <c r="I5730" i="81"/>
  <c r="H5730" i="81"/>
  <c r="G5730" i="81"/>
  <c r="F5730" i="81"/>
  <c r="E5730" i="81"/>
  <c r="C5730" i="81"/>
  <c r="B5730" i="81"/>
  <c r="A5730" i="81"/>
  <c r="L5729" i="81"/>
  <c r="K5729" i="81"/>
  <c r="J5729" i="81"/>
  <c r="I5729" i="81"/>
  <c r="H5729" i="81"/>
  <c r="G5729" i="81"/>
  <c r="F5729" i="81"/>
  <c r="E5729" i="81"/>
  <c r="C5729" i="81"/>
  <c r="B5729" i="81"/>
  <c r="A5729" i="81"/>
  <c r="L5728" i="81"/>
  <c r="K5728" i="81"/>
  <c r="J5728" i="81"/>
  <c r="I5728" i="81"/>
  <c r="H5728" i="81"/>
  <c r="G5728" i="81"/>
  <c r="F5728" i="81"/>
  <c r="E5728" i="81"/>
  <c r="C5728" i="81"/>
  <c r="B5728" i="81"/>
  <c r="A5728" i="81"/>
  <c r="L5727" i="81"/>
  <c r="K5727" i="81"/>
  <c r="J5727" i="81"/>
  <c r="I5727" i="81"/>
  <c r="H5727" i="81"/>
  <c r="G5727" i="81"/>
  <c r="F5727" i="81"/>
  <c r="E5727" i="81"/>
  <c r="C5727" i="81"/>
  <c r="B5727" i="81"/>
  <c r="A5727" i="81"/>
  <c r="L5726" i="81"/>
  <c r="K5726" i="81"/>
  <c r="J5726" i="81"/>
  <c r="I5726" i="81"/>
  <c r="H5726" i="81"/>
  <c r="G5726" i="81"/>
  <c r="F5726" i="81"/>
  <c r="E5726" i="81"/>
  <c r="C5726" i="81"/>
  <c r="B5726" i="81"/>
  <c r="A5726" i="81"/>
  <c r="L5725" i="81"/>
  <c r="K5725" i="81"/>
  <c r="J5725" i="81"/>
  <c r="I5725" i="81"/>
  <c r="H5725" i="81"/>
  <c r="G5725" i="81"/>
  <c r="F5725" i="81"/>
  <c r="E5725" i="81"/>
  <c r="C5725" i="81"/>
  <c r="B5725" i="81"/>
  <c r="A5725" i="81"/>
  <c r="L5724" i="81"/>
  <c r="K5724" i="81"/>
  <c r="J5724" i="81"/>
  <c r="I5724" i="81"/>
  <c r="H5724" i="81"/>
  <c r="G5724" i="81"/>
  <c r="F5724" i="81"/>
  <c r="E5724" i="81"/>
  <c r="C5724" i="81"/>
  <c r="B5724" i="81"/>
  <c r="A5724" i="81"/>
  <c r="L5723" i="81"/>
  <c r="K5723" i="81"/>
  <c r="J5723" i="81"/>
  <c r="I5723" i="81"/>
  <c r="H5723" i="81"/>
  <c r="G5723" i="81"/>
  <c r="F5723" i="81"/>
  <c r="E5723" i="81"/>
  <c r="C5723" i="81"/>
  <c r="B5723" i="81"/>
  <c r="A5723" i="81"/>
  <c r="L5722" i="81"/>
  <c r="K5722" i="81"/>
  <c r="J5722" i="81"/>
  <c r="I5722" i="81"/>
  <c r="H5722" i="81"/>
  <c r="G5722" i="81"/>
  <c r="F5722" i="81"/>
  <c r="E5722" i="81"/>
  <c r="C5722" i="81"/>
  <c r="B5722" i="81"/>
  <c r="A5722" i="81"/>
  <c r="L5721" i="81"/>
  <c r="K5721" i="81"/>
  <c r="J5721" i="81"/>
  <c r="I5721" i="81"/>
  <c r="H5721" i="81"/>
  <c r="G5721" i="81"/>
  <c r="F5721" i="81"/>
  <c r="E5721" i="81"/>
  <c r="C5721" i="81"/>
  <c r="B5721" i="81"/>
  <c r="A5721" i="81"/>
  <c r="L5720" i="81"/>
  <c r="K5720" i="81"/>
  <c r="J5720" i="81"/>
  <c r="I5720" i="81"/>
  <c r="H5720" i="81"/>
  <c r="G5720" i="81"/>
  <c r="F5720" i="81"/>
  <c r="E5720" i="81"/>
  <c r="C5720" i="81"/>
  <c r="B5720" i="81"/>
  <c r="A5720" i="81"/>
  <c r="L5719" i="81"/>
  <c r="K5719" i="81"/>
  <c r="J5719" i="81"/>
  <c r="I5719" i="81"/>
  <c r="H5719" i="81"/>
  <c r="G5719" i="81"/>
  <c r="F5719" i="81"/>
  <c r="E5719" i="81"/>
  <c r="C5719" i="81"/>
  <c r="B5719" i="81"/>
  <c r="A5719" i="81"/>
  <c r="L5718" i="81"/>
  <c r="K5718" i="81"/>
  <c r="J5718" i="81"/>
  <c r="I5718" i="81"/>
  <c r="H5718" i="81"/>
  <c r="G5718" i="81"/>
  <c r="F5718" i="81"/>
  <c r="E5718" i="81"/>
  <c r="C5718" i="81"/>
  <c r="B5718" i="81"/>
  <c r="A5718" i="81"/>
  <c r="L5717" i="81"/>
  <c r="K5717" i="81"/>
  <c r="J5717" i="81"/>
  <c r="I5717" i="81"/>
  <c r="H5717" i="81"/>
  <c r="G5717" i="81"/>
  <c r="F5717" i="81"/>
  <c r="E5717" i="81"/>
  <c r="C5717" i="81"/>
  <c r="B5717" i="81"/>
  <c r="A5717" i="81"/>
  <c r="L5716" i="81"/>
  <c r="K5716" i="81"/>
  <c r="J5716" i="81"/>
  <c r="I5716" i="81"/>
  <c r="H5716" i="81"/>
  <c r="G5716" i="81"/>
  <c r="F5716" i="81"/>
  <c r="E5716" i="81"/>
  <c r="C5716" i="81"/>
  <c r="B5716" i="81"/>
  <c r="A5716" i="81"/>
  <c r="L5715" i="81"/>
  <c r="K5715" i="81"/>
  <c r="J5715" i="81"/>
  <c r="I5715" i="81"/>
  <c r="H5715" i="81"/>
  <c r="G5715" i="81"/>
  <c r="F5715" i="81"/>
  <c r="E5715" i="81"/>
  <c r="C5715" i="81"/>
  <c r="B5715" i="81"/>
  <c r="A5715" i="81"/>
  <c r="L5714" i="81"/>
  <c r="K5714" i="81"/>
  <c r="J5714" i="81"/>
  <c r="I5714" i="81"/>
  <c r="H5714" i="81"/>
  <c r="G5714" i="81"/>
  <c r="F5714" i="81"/>
  <c r="E5714" i="81"/>
  <c r="C5714" i="81"/>
  <c r="B5714" i="81"/>
  <c r="A5714" i="81"/>
  <c r="L5713" i="81"/>
  <c r="K5713" i="81"/>
  <c r="J5713" i="81"/>
  <c r="I5713" i="81"/>
  <c r="H5713" i="81"/>
  <c r="G5713" i="81"/>
  <c r="F5713" i="81"/>
  <c r="E5713" i="81"/>
  <c r="C5713" i="81"/>
  <c r="B5713" i="81"/>
  <c r="A5713" i="81"/>
  <c r="L5712" i="81"/>
  <c r="K5712" i="81"/>
  <c r="J5712" i="81"/>
  <c r="I5712" i="81"/>
  <c r="H5712" i="81"/>
  <c r="G5712" i="81"/>
  <c r="F5712" i="81"/>
  <c r="E5712" i="81"/>
  <c r="C5712" i="81"/>
  <c r="B5712" i="81"/>
  <c r="A5712" i="81"/>
  <c r="L5711" i="81"/>
  <c r="K5711" i="81"/>
  <c r="J5711" i="81"/>
  <c r="I5711" i="81"/>
  <c r="H5711" i="81"/>
  <c r="G5711" i="81"/>
  <c r="F5711" i="81"/>
  <c r="E5711" i="81"/>
  <c r="C5711" i="81"/>
  <c r="B5711" i="81"/>
  <c r="A5711" i="81"/>
  <c r="L5710" i="81"/>
  <c r="K5710" i="81"/>
  <c r="J5710" i="81"/>
  <c r="I5710" i="81"/>
  <c r="H5710" i="81"/>
  <c r="G5710" i="81"/>
  <c r="F5710" i="81"/>
  <c r="E5710" i="81"/>
  <c r="C5710" i="81"/>
  <c r="B5710" i="81"/>
  <c r="A5710" i="81"/>
  <c r="L5709" i="81"/>
  <c r="K5709" i="81"/>
  <c r="J5709" i="81"/>
  <c r="I5709" i="81"/>
  <c r="H5709" i="81"/>
  <c r="G5709" i="81"/>
  <c r="F5709" i="81"/>
  <c r="E5709" i="81"/>
  <c r="C5709" i="81"/>
  <c r="B5709" i="81"/>
  <c r="A5709" i="81"/>
  <c r="L5708" i="81"/>
  <c r="K5708" i="81"/>
  <c r="J5708" i="81"/>
  <c r="I5708" i="81"/>
  <c r="H5708" i="81"/>
  <c r="G5708" i="81"/>
  <c r="F5708" i="81"/>
  <c r="E5708" i="81"/>
  <c r="C5708" i="81"/>
  <c r="B5708" i="81"/>
  <c r="A5708" i="81"/>
  <c r="L5707" i="81"/>
  <c r="K5707" i="81"/>
  <c r="J5707" i="81"/>
  <c r="I5707" i="81"/>
  <c r="H5707" i="81"/>
  <c r="G5707" i="81"/>
  <c r="F5707" i="81"/>
  <c r="E5707" i="81"/>
  <c r="C5707" i="81"/>
  <c r="B5707" i="81"/>
  <c r="A5707" i="81"/>
  <c r="L5706" i="81"/>
  <c r="K5706" i="81"/>
  <c r="J5706" i="81"/>
  <c r="I5706" i="81"/>
  <c r="H5706" i="81"/>
  <c r="G5706" i="81"/>
  <c r="F5706" i="81"/>
  <c r="E5706" i="81"/>
  <c r="C5706" i="81"/>
  <c r="B5706" i="81"/>
  <c r="A5706" i="81"/>
  <c r="L5705" i="81"/>
  <c r="K5705" i="81"/>
  <c r="J5705" i="81"/>
  <c r="I5705" i="81"/>
  <c r="H5705" i="81"/>
  <c r="G5705" i="81"/>
  <c r="F5705" i="81"/>
  <c r="E5705" i="81"/>
  <c r="C5705" i="81"/>
  <c r="B5705" i="81"/>
  <c r="A5705" i="81"/>
  <c r="L5704" i="81"/>
  <c r="K5704" i="81"/>
  <c r="J5704" i="81"/>
  <c r="I5704" i="81"/>
  <c r="H5704" i="81"/>
  <c r="G5704" i="81"/>
  <c r="F5704" i="81"/>
  <c r="E5704" i="81"/>
  <c r="C5704" i="81"/>
  <c r="B5704" i="81"/>
  <c r="A5704" i="81"/>
  <c r="L5703" i="81"/>
  <c r="K5703" i="81"/>
  <c r="J5703" i="81"/>
  <c r="I5703" i="81"/>
  <c r="H5703" i="81"/>
  <c r="G5703" i="81"/>
  <c r="F5703" i="81"/>
  <c r="E5703" i="81"/>
  <c r="C5703" i="81"/>
  <c r="B5703" i="81"/>
  <c r="A5703" i="81"/>
  <c r="L5702" i="81"/>
  <c r="K5702" i="81"/>
  <c r="J5702" i="81"/>
  <c r="I5702" i="81"/>
  <c r="H5702" i="81"/>
  <c r="G5702" i="81"/>
  <c r="F5702" i="81"/>
  <c r="E5702" i="81"/>
  <c r="C5702" i="81"/>
  <c r="B5702" i="81"/>
  <c r="A5702" i="81"/>
  <c r="L5701" i="81"/>
  <c r="K5701" i="81"/>
  <c r="J5701" i="81"/>
  <c r="I5701" i="81"/>
  <c r="H5701" i="81"/>
  <c r="G5701" i="81"/>
  <c r="F5701" i="81"/>
  <c r="E5701" i="81"/>
  <c r="C5701" i="81"/>
  <c r="B5701" i="81"/>
  <c r="A5701" i="81"/>
  <c r="L5700" i="81"/>
  <c r="K5700" i="81"/>
  <c r="J5700" i="81"/>
  <c r="I5700" i="81"/>
  <c r="H5700" i="81"/>
  <c r="G5700" i="81"/>
  <c r="F5700" i="81"/>
  <c r="E5700" i="81"/>
  <c r="C5700" i="81"/>
  <c r="B5700" i="81"/>
  <c r="A5700" i="81"/>
  <c r="L5699" i="81"/>
  <c r="K5699" i="81"/>
  <c r="J5699" i="81"/>
  <c r="I5699" i="81"/>
  <c r="H5699" i="81"/>
  <c r="G5699" i="81"/>
  <c r="F5699" i="81"/>
  <c r="E5699" i="81"/>
  <c r="C5699" i="81"/>
  <c r="B5699" i="81"/>
  <c r="A5699" i="81"/>
  <c r="L5698" i="81"/>
  <c r="K5698" i="81"/>
  <c r="J5698" i="81"/>
  <c r="I5698" i="81"/>
  <c r="H5698" i="81"/>
  <c r="G5698" i="81"/>
  <c r="F5698" i="81"/>
  <c r="E5698" i="81"/>
  <c r="C5698" i="81"/>
  <c r="B5698" i="81"/>
  <c r="A5698" i="81"/>
  <c r="L5697" i="81"/>
  <c r="K5697" i="81"/>
  <c r="J5697" i="81"/>
  <c r="I5697" i="81"/>
  <c r="H5697" i="81"/>
  <c r="G5697" i="81"/>
  <c r="F5697" i="81"/>
  <c r="E5697" i="81"/>
  <c r="C5697" i="81"/>
  <c r="B5697" i="81"/>
  <c r="A5697" i="81"/>
  <c r="L5696" i="81"/>
  <c r="K5696" i="81"/>
  <c r="J5696" i="81"/>
  <c r="I5696" i="81"/>
  <c r="H5696" i="81"/>
  <c r="G5696" i="81"/>
  <c r="F5696" i="81"/>
  <c r="E5696" i="81"/>
  <c r="C5696" i="81"/>
  <c r="B5696" i="81"/>
  <c r="A5696" i="81"/>
  <c r="L5695" i="81"/>
  <c r="K5695" i="81"/>
  <c r="J5695" i="81"/>
  <c r="I5695" i="81"/>
  <c r="H5695" i="81"/>
  <c r="G5695" i="81"/>
  <c r="F5695" i="81"/>
  <c r="E5695" i="81"/>
  <c r="C5695" i="81"/>
  <c r="B5695" i="81"/>
  <c r="A5695" i="81"/>
  <c r="L5694" i="81"/>
  <c r="K5694" i="81"/>
  <c r="J5694" i="81"/>
  <c r="I5694" i="81"/>
  <c r="H5694" i="81"/>
  <c r="G5694" i="81"/>
  <c r="F5694" i="81"/>
  <c r="E5694" i="81"/>
  <c r="C5694" i="81"/>
  <c r="B5694" i="81"/>
  <c r="A5694" i="81"/>
  <c r="L5693" i="81"/>
  <c r="K5693" i="81"/>
  <c r="J5693" i="81"/>
  <c r="I5693" i="81"/>
  <c r="H5693" i="81"/>
  <c r="G5693" i="81"/>
  <c r="F5693" i="81"/>
  <c r="E5693" i="81"/>
  <c r="C5693" i="81"/>
  <c r="B5693" i="81"/>
  <c r="A5693" i="81"/>
  <c r="L5692" i="81"/>
  <c r="K5692" i="81"/>
  <c r="J5692" i="81"/>
  <c r="I5692" i="81"/>
  <c r="H5692" i="81"/>
  <c r="G5692" i="81"/>
  <c r="F5692" i="81"/>
  <c r="E5692" i="81"/>
  <c r="C5692" i="81"/>
  <c r="B5692" i="81"/>
  <c r="A5692" i="81"/>
  <c r="L5691" i="81"/>
  <c r="K5691" i="81"/>
  <c r="J5691" i="81"/>
  <c r="I5691" i="81"/>
  <c r="H5691" i="81"/>
  <c r="G5691" i="81"/>
  <c r="F5691" i="81"/>
  <c r="E5691" i="81"/>
  <c r="C5691" i="81"/>
  <c r="B5691" i="81"/>
  <c r="A5691" i="81"/>
  <c r="L5690" i="81"/>
  <c r="K5690" i="81"/>
  <c r="J5690" i="81"/>
  <c r="I5690" i="81"/>
  <c r="H5690" i="81"/>
  <c r="G5690" i="81"/>
  <c r="F5690" i="81"/>
  <c r="E5690" i="81"/>
  <c r="C5690" i="81"/>
  <c r="B5690" i="81"/>
  <c r="A5690" i="81"/>
  <c r="L5689" i="81"/>
  <c r="K5689" i="81"/>
  <c r="J5689" i="81"/>
  <c r="I5689" i="81"/>
  <c r="H5689" i="81"/>
  <c r="G5689" i="81"/>
  <c r="F5689" i="81"/>
  <c r="E5689" i="81"/>
  <c r="C5689" i="81"/>
  <c r="B5689" i="81"/>
  <c r="A5689" i="81"/>
  <c r="L5688" i="81"/>
  <c r="K5688" i="81"/>
  <c r="J5688" i="81"/>
  <c r="I5688" i="81"/>
  <c r="H5688" i="81"/>
  <c r="G5688" i="81"/>
  <c r="F5688" i="81"/>
  <c r="E5688" i="81"/>
  <c r="C5688" i="81"/>
  <c r="B5688" i="81"/>
  <c r="A5688" i="81"/>
  <c r="L5687" i="81"/>
  <c r="K5687" i="81"/>
  <c r="J5687" i="81"/>
  <c r="I5687" i="81"/>
  <c r="H5687" i="81"/>
  <c r="G5687" i="81"/>
  <c r="F5687" i="81"/>
  <c r="E5687" i="81"/>
  <c r="C5687" i="81"/>
  <c r="B5687" i="81"/>
  <c r="A5687" i="81"/>
  <c r="L5686" i="81"/>
  <c r="K5686" i="81"/>
  <c r="J5686" i="81"/>
  <c r="I5686" i="81"/>
  <c r="H5686" i="81"/>
  <c r="G5686" i="81"/>
  <c r="F5686" i="81"/>
  <c r="E5686" i="81"/>
  <c r="C5686" i="81"/>
  <c r="B5686" i="81"/>
  <c r="A5686" i="81"/>
  <c r="L5685" i="81"/>
  <c r="K5685" i="81"/>
  <c r="J5685" i="81"/>
  <c r="I5685" i="81"/>
  <c r="H5685" i="81"/>
  <c r="G5685" i="81"/>
  <c r="F5685" i="81"/>
  <c r="E5685" i="81"/>
  <c r="C5685" i="81"/>
  <c r="B5685" i="81"/>
  <c r="A5685" i="81"/>
  <c r="L5684" i="81"/>
  <c r="K5684" i="81"/>
  <c r="J5684" i="81"/>
  <c r="I5684" i="81"/>
  <c r="H5684" i="81"/>
  <c r="G5684" i="81"/>
  <c r="F5684" i="81"/>
  <c r="E5684" i="81"/>
  <c r="C5684" i="81"/>
  <c r="B5684" i="81"/>
  <c r="A5684" i="81"/>
  <c r="L5683" i="81"/>
  <c r="K5683" i="81"/>
  <c r="J5683" i="81"/>
  <c r="I5683" i="81"/>
  <c r="H5683" i="81"/>
  <c r="G5683" i="81"/>
  <c r="F5683" i="81"/>
  <c r="E5683" i="81"/>
  <c r="C5683" i="81"/>
  <c r="B5683" i="81"/>
  <c r="A5683" i="81"/>
  <c r="L5682" i="81"/>
  <c r="K5682" i="81"/>
  <c r="J5682" i="81"/>
  <c r="I5682" i="81"/>
  <c r="H5682" i="81"/>
  <c r="G5682" i="81"/>
  <c r="F5682" i="81"/>
  <c r="E5682" i="81"/>
  <c r="C5682" i="81"/>
  <c r="B5682" i="81"/>
  <c r="A5682" i="81"/>
  <c r="L5681" i="81"/>
  <c r="K5681" i="81"/>
  <c r="J5681" i="81"/>
  <c r="I5681" i="81"/>
  <c r="H5681" i="81"/>
  <c r="G5681" i="81"/>
  <c r="F5681" i="81"/>
  <c r="E5681" i="81"/>
  <c r="C5681" i="81"/>
  <c r="B5681" i="81"/>
  <c r="A5681" i="81"/>
  <c r="L5680" i="81"/>
  <c r="K5680" i="81"/>
  <c r="J5680" i="81"/>
  <c r="I5680" i="81"/>
  <c r="H5680" i="81"/>
  <c r="G5680" i="81"/>
  <c r="F5680" i="81"/>
  <c r="E5680" i="81"/>
  <c r="C5680" i="81"/>
  <c r="B5680" i="81"/>
  <c r="A5680" i="81"/>
  <c r="L5679" i="81"/>
  <c r="K5679" i="81"/>
  <c r="J5679" i="81"/>
  <c r="I5679" i="81"/>
  <c r="H5679" i="81"/>
  <c r="G5679" i="81"/>
  <c r="F5679" i="81"/>
  <c r="E5679" i="81"/>
  <c r="C5679" i="81"/>
  <c r="B5679" i="81"/>
  <c r="A5679" i="81"/>
  <c r="L5678" i="81"/>
  <c r="K5678" i="81"/>
  <c r="J5678" i="81"/>
  <c r="I5678" i="81"/>
  <c r="H5678" i="81"/>
  <c r="G5678" i="81"/>
  <c r="F5678" i="81"/>
  <c r="E5678" i="81"/>
  <c r="C5678" i="81"/>
  <c r="B5678" i="81"/>
  <c r="A5678" i="81"/>
  <c r="L5677" i="81"/>
  <c r="K5677" i="81"/>
  <c r="J5677" i="81"/>
  <c r="I5677" i="81"/>
  <c r="H5677" i="81"/>
  <c r="G5677" i="81"/>
  <c r="F5677" i="81"/>
  <c r="E5677" i="81"/>
  <c r="C5677" i="81"/>
  <c r="B5677" i="81"/>
  <c r="A5677" i="81"/>
  <c r="L5676" i="81"/>
  <c r="K5676" i="81"/>
  <c r="J5676" i="81"/>
  <c r="I5676" i="81"/>
  <c r="H5676" i="81"/>
  <c r="G5676" i="81"/>
  <c r="F5676" i="81"/>
  <c r="E5676" i="81"/>
  <c r="C5676" i="81"/>
  <c r="B5676" i="81"/>
  <c r="A5676" i="81"/>
  <c r="L5675" i="81"/>
  <c r="K5675" i="81"/>
  <c r="J5675" i="81"/>
  <c r="I5675" i="81"/>
  <c r="H5675" i="81"/>
  <c r="G5675" i="81"/>
  <c r="F5675" i="81"/>
  <c r="E5675" i="81"/>
  <c r="C5675" i="81"/>
  <c r="B5675" i="81"/>
  <c r="A5675" i="81"/>
  <c r="L5674" i="81"/>
  <c r="K5674" i="81"/>
  <c r="J5674" i="81"/>
  <c r="I5674" i="81"/>
  <c r="H5674" i="81"/>
  <c r="G5674" i="81"/>
  <c r="F5674" i="81"/>
  <c r="E5674" i="81"/>
  <c r="C5674" i="81"/>
  <c r="B5674" i="81"/>
  <c r="A5674" i="81"/>
  <c r="L5673" i="81"/>
  <c r="K5673" i="81"/>
  <c r="J5673" i="81"/>
  <c r="I5673" i="81"/>
  <c r="H5673" i="81"/>
  <c r="G5673" i="81"/>
  <c r="F5673" i="81"/>
  <c r="E5673" i="81"/>
  <c r="C5673" i="81"/>
  <c r="B5673" i="81"/>
  <c r="A5673" i="81"/>
  <c r="L5672" i="81"/>
  <c r="K5672" i="81"/>
  <c r="J5672" i="81"/>
  <c r="I5672" i="81"/>
  <c r="H5672" i="81"/>
  <c r="G5672" i="81"/>
  <c r="F5672" i="81"/>
  <c r="E5672" i="81"/>
  <c r="C5672" i="81"/>
  <c r="B5672" i="81"/>
  <c r="A5672" i="81"/>
  <c r="L5671" i="81"/>
  <c r="K5671" i="81"/>
  <c r="J5671" i="81"/>
  <c r="I5671" i="81"/>
  <c r="H5671" i="81"/>
  <c r="G5671" i="81"/>
  <c r="F5671" i="81"/>
  <c r="E5671" i="81"/>
  <c r="C5671" i="81"/>
  <c r="B5671" i="81"/>
  <c r="A5671" i="81"/>
  <c r="L5670" i="81"/>
  <c r="K5670" i="81"/>
  <c r="J5670" i="81"/>
  <c r="I5670" i="81"/>
  <c r="H5670" i="81"/>
  <c r="G5670" i="81"/>
  <c r="F5670" i="81"/>
  <c r="E5670" i="81"/>
  <c r="C5670" i="81"/>
  <c r="B5670" i="81"/>
  <c r="A5670" i="81"/>
  <c r="L5669" i="81"/>
  <c r="K5669" i="81"/>
  <c r="J5669" i="81"/>
  <c r="I5669" i="81"/>
  <c r="H5669" i="81"/>
  <c r="G5669" i="81"/>
  <c r="F5669" i="81"/>
  <c r="E5669" i="81"/>
  <c r="C5669" i="81"/>
  <c r="B5669" i="81"/>
  <c r="A5669" i="81"/>
  <c r="L5668" i="81"/>
  <c r="K5668" i="81"/>
  <c r="J5668" i="81"/>
  <c r="I5668" i="81"/>
  <c r="H5668" i="81"/>
  <c r="G5668" i="81"/>
  <c r="F5668" i="81"/>
  <c r="E5668" i="81"/>
  <c r="C5668" i="81"/>
  <c r="B5668" i="81"/>
  <c r="A5668" i="81"/>
  <c r="L5667" i="81"/>
  <c r="K5667" i="81"/>
  <c r="J5667" i="81"/>
  <c r="I5667" i="81"/>
  <c r="H5667" i="81"/>
  <c r="G5667" i="81"/>
  <c r="F5667" i="81"/>
  <c r="E5667" i="81"/>
  <c r="C5667" i="81"/>
  <c r="B5667" i="81"/>
  <c r="A5667" i="81"/>
  <c r="L5666" i="81"/>
  <c r="K5666" i="81"/>
  <c r="J5666" i="81"/>
  <c r="I5666" i="81"/>
  <c r="H5666" i="81"/>
  <c r="G5666" i="81"/>
  <c r="F5666" i="81"/>
  <c r="E5666" i="81"/>
  <c r="C5666" i="81"/>
  <c r="B5666" i="81"/>
  <c r="A5666" i="81"/>
  <c r="L5665" i="81"/>
  <c r="K5665" i="81"/>
  <c r="J5665" i="81"/>
  <c r="I5665" i="81"/>
  <c r="H5665" i="81"/>
  <c r="G5665" i="81"/>
  <c r="F5665" i="81"/>
  <c r="E5665" i="81"/>
  <c r="C5665" i="81"/>
  <c r="B5665" i="81"/>
  <c r="A5665" i="81"/>
  <c r="L5664" i="81"/>
  <c r="K5664" i="81"/>
  <c r="J5664" i="81"/>
  <c r="I5664" i="81"/>
  <c r="H5664" i="81"/>
  <c r="G5664" i="81"/>
  <c r="F5664" i="81"/>
  <c r="E5664" i="81"/>
  <c r="C5664" i="81"/>
  <c r="B5664" i="81"/>
  <c r="A5664" i="81"/>
  <c r="L5663" i="81"/>
  <c r="K5663" i="81"/>
  <c r="J5663" i="81"/>
  <c r="I5663" i="81"/>
  <c r="H5663" i="81"/>
  <c r="G5663" i="81"/>
  <c r="F5663" i="81"/>
  <c r="E5663" i="81"/>
  <c r="C5663" i="81"/>
  <c r="B5663" i="81"/>
  <c r="A5663" i="81"/>
  <c r="L5662" i="81"/>
  <c r="K5662" i="81"/>
  <c r="J5662" i="81"/>
  <c r="I5662" i="81"/>
  <c r="H5662" i="81"/>
  <c r="G5662" i="81"/>
  <c r="F5662" i="81"/>
  <c r="E5662" i="81"/>
  <c r="C5662" i="81"/>
  <c r="B5662" i="81"/>
  <c r="A5662" i="81"/>
  <c r="L5661" i="81"/>
  <c r="K5661" i="81"/>
  <c r="J5661" i="81"/>
  <c r="I5661" i="81"/>
  <c r="H5661" i="81"/>
  <c r="G5661" i="81"/>
  <c r="F5661" i="81"/>
  <c r="E5661" i="81"/>
  <c r="C5661" i="81"/>
  <c r="B5661" i="81"/>
  <c r="A5661" i="81"/>
  <c r="L5660" i="81"/>
  <c r="K5660" i="81"/>
  <c r="J5660" i="81"/>
  <c r="I5660" i="81"/>
  <c r="H5660" i="81"/>
  <c r="G5660" i="81"/>
  <c r="F5660" i="81"/>
  <c r="E5660" i="81"/>
  <c r="C5660" i="81"/>
  <c r="B5660" i="81"/>
  <c r="A5660" i="81"/>
  <c r="L5659" i="81"/>
  <c r="K5659" i="81"/>
  <c r="J5659" i="81"/>
  <c r="I5659" i="81"/>
  <c r="H5659" i="81"/>
  <c r="G5659" i="81"/>
  <c r="F5659" i="81"/>
  <c r="E5659" i="81"/>
  <c r="C5659" i="81"/>
  <c r="B5659" i="81"/>
  <c r="A5659" i="81"/>
  <c r="L5658" i="81"/>
  <c r="K5658" i="81"/>
  <c r="J5658" i="81"/>
  <c r="I5658" i="81"/>
  <c r="H5658" i="81"/>
  <c r="G5658" i="81"/>
  <c r="F5658" i="81"/>
  <c r="E5658" i="81"/>
  <c r="C5658" i="81"/>
  <c r="B5658" i="81"/>
  <c r="A5658" i="81"/>
  <c r="L5657" i="81"/>
  <c r="K5657" i="81"/>
  <c r="J5657" i="81"/>
  <c r="I5657" i="81"/>
  <c r="H5657" i="81"/>
  <c r="G5657" i="81"/>
  <c r="F5657" i="81"/>
  <c r="E5657" i="81"/>
  <c r="C5657" i="81"/>
  <c r="B5657" i="81"/>
  <c r="A5657" i="81"/>
  <c r="L5656" i="81"/>
  <c r="K5656" i="81"/>
  <c r="J5656" i="81"/>
  <c r="I5656" i="81"/>
  <c r="H5656" i="81"/>
  <c r="G5656" i="81"/>
  <c r="F5656" i="81"/>
  <c r="E5656" i="81"/>
  <c r="C5656" i="81"/>
  <c r="B5656" i="81"/>
  <c r="A5656" i="81"/>
  <c r="L5655" i="81"/>
  <c r="K5655" i="81"/>
  <c r="J5655" i="81"/>
  <c r="I5655" i="81"/>
  <c r="H5655" i="81"/>
  <c r="G5655" i="81"/>
  <c r="F5655" i="81"/>
  <c r="E5655" i="81"/>
  <c r="C5655" i="81"/>
  <c r="B5655" i="81"/>
  <c r="A5655" i="81"/>
  <c r="L5654" i="81"/>
  <c r="K5654" i="81"/>
  <c r="J5654" i="81"/>
  <c r="I5654" i="81"/>
  <c r="H5654" i="81"/>
  <c r="G5654" i="81"/>
  <c r="F5654" i="81"/>
  <c r="E5654" i="81"/>
  <c r="C5654" i="81"/>
  <c r="B5654" i="81"/>
  <c r="A5654" i="81"/>
  <c r="L5653" i="81"/>
  <c r="K5653" i="81"/>
  <c r="J5653" i="81"/>
  <c r="I5653" i="81"/>
  <c r="H5653" i="81"/>
  <c r="G5653" i="81"/>
  <c r="F5653" i="81"/>
  <c r="E5653" i="81"/>
  <c r="C5653" i="81"/>
  <c r="B5653" i="81"/>
  <c r="A5653" i="81"/>
  <c r="L5652" i="81"/>
  <c r="K5652" i="81"/>
  <c r="J5652" i="81"/>
  <c r="I5652" i="81"/>
  <c r="H5652" i="81"/>
  <c r="G5652" i="81"/>
  <c r="F5652" i="81"/>
  <c r="E5652" i="81"/>
  <c r="C5652" i="81"/>
  <c r="B5652" i="81"/>
  <c r="A5652" i="81"/>
  <c r="L5651" i="81"/>
  <c r="K5651" i="81"/>
  <c r="J5651" i="81"/>
  <c r="I5651" i="81"/>
  <c r="H5651" i="81"/>
  <c r="G5651" i="81"/>
  <c r="F5651" i="81"/>
  <c r="E5651" i="81"/>
  <c r="C5651" i="81"/>
  <c r="B5651" i="81"/>
  <c r="A5651" i="81"/>
  <c r="L5650" i="81"/>
  <c r="K5650" i="81"/>
  <c r="J5650" i="81"/>
  <c r="I5650" i="81"/>
  <c r="H5650" i="81"/>
  <c r="G5650" i="81"/>
  <c r="F5650" i="81"/>
  <c r="E5650" i="81"/>
  <c r="C5650" i="81"/>
  <c r="B5650" i="81"/>
  <c r="A5650" i="81"/>
  <c r="L5649" i="81"/>
  <c r="K5649" i="81"/>
  <c r="J5649" i="81"/>
  <c r="I5649" i="81"/>
  <c r="H5649" i="81"/>
  <c r="G5649" i="81"/>
  <c r="F5649" i="81"/>
  <c r="E5649" i="81"/>
  <c r="C5649" i="81"/>
  <c r="B5649" i="81"/>
  <c r="A5649" i="81"/>
  <c r="L5648" i="81"/>
  <c r="K5648" i="81"/>
  <c r="J5648" i="81"/>
  <c r="I5648" i="81"/>
  <c r="H5648" i="81"/>
  <c r="G5648" i="81"/>
  <c r="F5648" i="81"/>
  <c r="E5648" i="81"/>
  <c r="C5648" i="81"/>
  <c r="B5648" i="81"/>
  <c r="A5648" i="81"/>
  <c r="L5647" i="81"/>
  <c r="K5647" i="81"/>
  <c r="J5647" i="81"/>
  <c r="I5647" i="81"/>
  <c r="H5647" i="81"/>
  <c r="G5647" i="81"/>
  <c r="F5647" i="81"/>
  <c r="E5647" i="81"/>
  <c r="C5647" i="81"/>
  <c r="B5647" i="81"/>
  <c r="A5647" i="81"/>
  <c r="L5646" i="81"/>
  <c r="K5646" i="81"/>
  <c r="J5646" i="81"/>
  <c r="I5646" i="81"/>
  <c r="H5646" i="81"/>
  <c r="G5646" i="81"/>
  <c r="F5646" i="81"/>
  <c r="E5646" i="81"/>
  <c r="C5646" i="81"/>
  <c r="B5646" i="81"/>
  <c r="A5646" i="81"/>
  <c r="L5645" i="81"/>
  <c r="K5645" i="81"/>
  <c r="J5645" i="81"/>
  <c r="I5645" i="81"/>
  <c r="H5645" i="81"/>
  <c r="G5645" i="81"/>
  <c r="F5645" i="81"/>
  <c r="E5645" i="81"/>
  <c r="C5645" i="81"/>
  <c r="B5645" i="81"/>
  <c r="A5645" i="81"/>
  <c r="L5644" i="81"/>
  <c r="K5644" i="81"/>
  <c r="J5644" i="81"/>
  <c r="I5644" i="81"/>
  <c r="H5644" i="81"/>
  <c r="G5644" i="81"/>
  <c r="F5644" i="81"/>
  <c r="E5644" i="81"/>
  <c r="C5644" i="81"/>
  <c r="B5644" i="81"/>
  <c r="A5644" i="81"/>
  <c r="L5643" i="81"/>
  <c r="K5643" i="81"/>
  <c r="J5643" i="81"/>
  <c r="I5643" i="81"/>
  <c r="H5643" i="81"/>
  <c r="G5643" i="81"/>
  <c r="F5643" i="81"/>
  <c r="E5643" i="81"/>
  <c r="C5643" i="81"/>
  <c r="B5643" i="81"/>
  <c r="A5643" i="81"/>
  <c r="L5642" i="81"/>
  <c r="K5642" i="81"/>
  <c r="J5642" i="81"/>
  <c r="I5642" i="81"/>
  <c r="H5642" i="81"/>
  <c r="G5642" i="81"/>
  <c r="F5642" i="81"/>
  <c r="E5642" i="81"/>
  <c r="C5642" i="81"/>
  <c r="B5642" i="81"/>
  <c r="A5642" i="81"/>
  <c r="L5641" i="81"/>
  <c r="K5641" i="81"/>
  <c r="J5641" i="81"/>
  <c r="I5641" i="81"/>
  <c r="H5641" i="81"/>
  <c r="G5641" i="81"/>
  <c r="F5641" i="81"/>
  <c r="E5641" i="81"/>
  <c r="C5641" i="81"/>
  <c r="B5641" i="81"/>
  <c r="A5641" i="81"/>
  <c r="L5640" i="81"/>
  <c r="K5640" i="81"/>
  <c r="J5640" i="81"/>
  <c r="I5640" i="81"/>
  <c r="H5640" i="81"/>
  <c r="G5640" i="81"/>
  <c r="F5640" i="81"/>
  <c r="E5640" i="81"/>
  <c r="C5640" i="81"/>
  <c r="B5640" i="81"/>
  <c r="A5640" i="81"/>
  <c r="L5639" i="81"/>
  <c r="K5639" i="81"/>
  <c r="J5639" i="81"/>
  <c r="I5639" i="81"/>
  <c r="H5639" i="81"/>
  <c r="G5639" i="81"/>
  <c r="F5639" i="81"/>
  <c r="E5639" i="81"/>
  <c r="C5639" i="81"/>
  <c r="B5639" i="81"/>
  <c r="A5639" i="81"/>
  <c r="L5638" i="81"/>
  <c r="K5638" i="81"/>
  <c r="J5638" i="81"/>
  <c r="I5638" i="81"/>
  <c r="H5638" i="81"/>
  <c r="G5638" i="81"/>
  <c r="F5638" i="81"/>
  <c r="E5638" i="81"/>
  <c r="C5638" i="81"/>
  <c r="B5638" i="81"/>
  <c r="A5638" i="81"/>
  <c r="L5637" i="81"/>
  <c r="K5637" i="81"/>
  <c r="J5637" i="81"/>
  <c r="I5637" i="81"/>
  <c r="H5637" i="81"/>
  <c r="G5637" i="81"/>
  <c r="F5637" i="81"/>
  <c r="E5637" i="81"/>
  <c r="C5637" i="81"/>
  <c r="B5637" i="81"/>
  <c r="A5637" i="81"/>
  <c r="L5636" i="81"/>
  <c r="K5636" i="81"/>
  <c r="J5636" i="81"/>
  <c r="I5636" i="81"/>
  <c r="H5636" i="81"/>
  <c r="G5636" i="81"/>
  <c r="F5636" i="81"/>
  <c r="E5636" i="81"/>
  <c r="C5636" i="81"/>
  <c r="B5636" i="81"/>
  <c r="A5636" i="81"/>
  <c r="L5635" i="81"/>
  <c r="K5635" i="81"/>
  <c r="J5635" i="81"/>
  <c r="I5635" i="81"/>
  <c r="H5635" i="81"/>
  <c r="G5635" i="81"/>
  <c r="F5635" i="81"/>
  <c r="E5635" i="81"/>
  <c r="C5635" i="81"/>
  <c r="B5635" i="81"/>
  <c r="A5635" i="81"/>
  <c r="L5634" i="81"/>
  <c r="K5634" i="81"/>
  <c r="J5634" i="81"/>
  <c r="I5634" i="81"/>
  <c r="H5634" i="81"/>
  <c r="G5634" i="81"/>
  <c r="F5634" i="81"/>
  <c r="E5634" i="81"/>
  <c r="C5634" i="81"/>
  <c r="B5634" i="81"/>
  <c r="A5634" i="81"/>
  <c r="L5633" i="81"/>
  <c r="K5633" i="81"/>
  <c r="J5633" i="81"/>
  <c r="I5633" i="81"/>
  <c r="H5633" i="81"/>
  <c r="G5633" i="81"/>
  <c r="F5633" i="81"/>
  <c r="E5633" i="81"/>
  <c r="C5633" i="81"/>
  <c r="B5633" i="81"/>
  <c r="A5633" i="81"/>
  <c r="L5632" i="81"/>
  <c r="K5632" i="81"/>
  <c r="J5632" i="81"/>
  <c r="I5632" i="81"/>
  <c r="H5632" i="81"/>
  <c r="G5632" i="81"/>
  <c r="F5632" i="81"/>
  <c r="E5632" i="81"/>
  <c r="C5632" i="81"/>
  <c r="B5632" i="81"/>
  <c r="A5632" i="81"/>
  <c r="L5631" i="81"/>
  <c r="K5631" i="81"/>
  <c r="J5631" i="81"/>
  <c r="I5631" i="81"/>
  <c r="H5631" i="81"/>
  <c r="G5631" i="81"/>
  <c r="F5631" i="81"/>
  <c r="E5631" i="81"/>
  <c r="C5631" i="81"/>
  <c r="B5631" i="81"/>
  <c r="A5631" i="81"/>
  <c r="L5630" i="81"/>
  <c r="K5630" i="81"/>
  <c r="J5630" i="81"/>
  <c r="I5630" i="81"/>
  <c r="H5630" i="81"/>
  <c r="G5630" i="81"/>
  <c r="F5630" i="81"/>
  <c r="E5630" i="81"/>
  <c r="C5630" i="81"/>
  <c r="B5630" i="81"/>
  <c r="A5630" i="81"/>
  <c r="L5629" i="81"/>
  <c r="K5629" i="81"/>
  <c r="J5629" i="81"/>
  <c r="I5629" i="81"/>
  <c r="H5629" i="81"/>
  <c r="G5629" i="81"/>
  <c r="F5629" i="81"/>
  <c r="E5629" i="81"/>
  <c r="C5629" i="81"/>
  <c r="B5629" i="81"/>
  <c r="A5629" i="81"/>
  <c r="L5628" i="81"/>
  <c r="K5628" i="81"/>
  <c r="J5628" i="81"/>
  <c r="I5628" i="81"/>
  <c r="H5628" i="81"/>
  <c r="G5628" i="81"/>
  <c r="F5628" i="81"/>
  <c r="E5628" i="81"/>
  <c r="C5628" i="81"/>
  <c r="B5628" i="81"/>
  <c r="A5628" i="81"/>
  <c r="L5627" i="81"/>
  <c r="K5627" i="81"/>
  <c r="J5627" i="81"/>
  <c r="I5627" i="81"/>
  <c r="H5627" i="81"/>
  <c r="G5627" i="81"/>
  <c r="F5627" i="81"/>
  <c r="E5627" i="81"/>
  <c r="C5627" i="81"/>
  <c r="B5627" i="81"/>
  <c r="A5627" i="81"/>
  <c r="L5626" i="81"/>
  <c r="K5626" i="81"/>
  <c r="J5626" i="81"/>
  <c r="I5626" i="81"/>
  <c r="H5626" i="81"/>
  <c r="G5626" i="81"/>
  <c r="F5626" i="81"/>
  <c r="E5626" i="81"/>
  <c r="C5626" i="81"/>
  <c r="B5626" i="81"/>
  <c r="A5626" i="81"/>
  <c r="L5625" i="81"/>
  <c r="K5625" i="81"/>
  <c r="J5625" i="81"/>
  <c r="I5625" i="81"/>
  <c r="H5625" i="81"/>
  <c r="G5625" i="81"/>
  <c r="F5625" i="81"/>
  <c r="E5625" i="81"/>
  <c r="C5625" i="81"/>
  <c r="B5625" i="81"/>
  <c r="A5625" i="81"/>
  <c r="L5624" i="81"/>
  <c r="K5624" i="81"/>
  <c r="J5624" i="81"/>
  <c r="I5624" i="81"/>
  <c r="H5624" i="81"/>
  <c r="G5624" i="81"/>
  <c r="F5624" i="81"/>
  <c r="E5624" i="81"/>
  <c r="C5624" i="81"/>
  <c r="B5624" i="81"/>
  <c r="A5624" i="81"/>
  <c r="L5623" i="81"/>
  <c r="K5623" i="81"/>
  <c r="J5623" i="81"/>
  <c r="I5623" i="81"/>
  <c r="H5623" i="81"/>
  <c r="G5623" i="81"/>
  <c r="F5623" i="81"/>
  <c r="E5623" i="81"/>
  <c r="C5623" i="81"/>
  <c r="B5623" i="81"/>
  <c r="A5623" i="81"/>
  <c r="L5622" i="81"/>
  <c r="K5622" i="81"/>
  <c r="J5622" i="81"/>
  <c r="I5622" i="81"/>
  <c r="H5622" i="81"/>
  <c r="G5622" i="81"/>
  <c r="F5622" i="81"/>
  <c r="E5622" i="81"/>
  <c r="C5622" i="81"/>
  <c r="B5622" i="81"/>
  <c r="A5622" i="81"/>
  <c r="L5621" i="81"/>
  <c r="K5621" i="81"/>
  <c r="J5621" i="81"/>
  <c r="I5621" i="81"/>
  <c r="H5621" i="81"/>
  <c r="G5621" i="81"/>
  <c r="F5621" i="81"/>
  <c r="E5621" i="81"/>
  <c r="C5621" i="81"/>
  <c r="B5621" i="81"/>
  <c r="A5621" i="81"/>
  <c r="L5620" i="81"/>
  <c r="K5620" i="81"/>
  <c r="J5620" i="81"/>
  <c r="I5620" i="81"/>
  <c r="H5620" i="81"/>
  <c r="G5620" i="81"/>
  <c r="F5620" i="81"/>
  <c r="E5620" i="81"/>
  <c r="C5620" i="81"/>
  <c r="B5620" i="81"/>
  <c r="A5620" i="81"/>
  <c r="L5619" i="81"/>
  <c r="K5619" i="81"/>
  <c r="J5619" i="81"/>
  <c r="I5619" i="81"/>
  <c r="H5619" i="81"/>
  <c r="G5619" i="81"/>
  <c r="F5619" i="81"/>
  <c r="E5619" i="81"/>
  <c r="C5619" i="81"/>
  <c r="B5619" i="81"/>
  <c r="A5619" i="81"/>
  <c r="L5618" i="81"/>
  <c r="K5618" i="81"/>
  <c r="J5618" i="81"/>
  <c r="I5618" i="81"/>
  <c r="H5618" i="81"/>
  <c r="G5618" i="81"/>
  <c r="F5618" i="81"/>
  <c r="E5618" i="81"/>
  <c r="C5618" i="81"/>
  <c r="B5618" i="81"/>
  <c r="A5618" i="81"/>
  <c r="L5617" i="81"/>
  <c r="K5617" i="81"/>
  <c r="J5617" i="81"/>
  <c r="I5617" i="81"/>
  <c r="H5617" i="81"/>
  <c r="G5617" i="81"/>
  <c r="F5617" i="81"/>
  <c r="E5617" i="81"/>
  <c r="C5617" i="81"/>
  <c r="B5617" i="81"/>
  <c r="A5617" i="81"/>
  <c r="L5616" i="81"/>
  <c r="K5616" i="81"/>
  <c r="J5616" i="81"/>
  <c r="I5616" i="81"/>
  <c r="H5616" i="81"/>
  <c r="G5616" i="81"/>
  <c r="F5616" i="81"/>
  <c r="E5616" i="81"/>
  <c r="C5616" i="81"/>
  <c r="B5616" i="81"/>
  <c r="A5616" i="81"/>
  <c r="L5615" i="81"/>
  <c r="K5615" i="81"/>
  <c r="J5615" i="81"/>
  <c r="I5615" i="81"/>
  <c r="H5615" i="81"/>
  <c r="G5615" i="81"/>
  <c r="F5615" i="81"/>
  <c r="E5615" i="81"/>
  <c r="C5615" i="81"/>
  <c r="B5615" i="81"/>
  <c r="A5615" i="81"/>
  <c r="L5614" i="81"/>
  <c r="K5614" i="81"/>
  <c r="J5614" i="81"/>
  <c r="I5614" i="81"/>
  <c r="H5614" i="81"/>
  <c r="G5614" i="81"/>
  <c r="F5614" i="81"/>
  <c r="E5614" i="81"/>
  <c r="C5614" i="81"/>
  <c r="B5614" i="81"/>
  <c r="A5614" i="81"/>
  <c r="L5613" i="81"/>
  <c r="K5613" i="81"/>
  <c r="J5613" i="81"/>
  <c r="I5613" i="81"/>
  <c r="H5613" i="81"/>
  <c r="G5613" i="81"/>
  <c r="F5613" i="81"/>
  <c r="E5613" i="81"/>
  <c r="C5613" i="81"/>
  <c r="B5613" i="81"/>
  <c r="A5613" i="81"/>
  <c r="L5612" i="81"/>
  <c r="K5612" i="81"/>
  <c r="J5612" i="81"/>
  <c r="I5612" i="81"/>
  <c r="H5612" i="81"/>
  <c r="G5612" i="81"/>
  <c r="F5612" i="81"/>
  <c r="E5612" i="81"/>
  <c r="C5612" i="81"/>
  <c r="B5612" i="81"/>
  <c r="A5612" i="81"/>
  <c r="L5611" i="81"/>
  <c r="K5611" i="81"/>
  <c r="J5611" i="81"/>
  <c r="I5611" i="81"/>
  <c r="H5611" i="81"/>
  <c r="G5611" i="81"/>
  <c r="F5611" i="81"/>
  <c r="E5611" i="81"/>
  <c r="C5611" i="81"/>
  <c r="B5611" i="81"/>
  <c r="A5611" i="81"/>
  <c r="L5610" i="81"/>
  <c r="K5610" i="81"/>
  <c r="J5610" i="81"/>
  <c r="I5610" i="81"/>
  <c r="H5610" i="81"/>
  <c r="G5610" i="81"/>
  <c r="F5610" i="81"/>
  <c r="E5610" i="81"/>
  <c r="C5610" i="81"/>
  <c r="B5610" i="81"/>
  <c r="A5610" i="81"/>
  <c r="L5609" i="81"/>
  <c r="K5609" i="81"/>
  <c r="J5609" i="81"/>
  <c r="I5609" i="81"/>
  <c r="H5609" i="81"/>
  <c r="G5609" i="81"/>
  <c r="F5609" i="81"/>
  <c r="E5609" i="81"/>
  <c r="C5609" i="81"/>
  <c r="B5609" i="81"/>
  <c r="A5609" i="81"/>
  <c r="L5608" i="81"/>
  <c r="K5608" i="81"/>
  <c r="J5608" i="81"/>
  <c r="I5608" i="81"/>
  <c r="H5608" i="81"/>
  <c r="G5608" i="81"/>
  <c r="F5608" i="81"/>
  <c r="E5608" i="81"/>
  <c r="C5608" i="81"/>
  <c r="B5608" i="81"/>
  <c r="A5608" i="81"/>
  <c r="L5607" i="81"/>
  <c r="K5607" i="81"/>
  <c r="J5607" i="81"/>
  <c r="I5607" i="81"/>
  <c r="H5607" i="81"/>
  <c r="G5607" i="81"/>
  <c r="F5607" i="81"/>
  <c r="E5607" i="81"/>
  <c r="C5607" i="81"/>
  <c r="B5607" i="81"/>
  <c r="A5607" i="81"/>
  <c r="L5606" i="81"/>
  <c r="K5606" i="81"/>
  <c r="J5606" i="81"/>
  <c r="I5606" i="81"/>
  <c r="H5606" i="81"/>
  <c r="G5606" i="81"/>
  <c r="F5606" i="81"/>
  <c r="E5606" i="81"/>
  <c r="C5606" i="81"/>
  <c r="B5606" i="81"/>
  <c r="A5606" i="81"/>
  <c r="L5605" i="81"/>
  <c r="K5605" i="81"/>
  <c r="J5605" i="81"/>
  <c r="I5605" i="81"/>
  <c r="H5605" i="81"/>
  <c r="G5605" i="81"/>
  <c r="F5605" i="81"/>
  <c r="E5605" i="81"/>
  <c r="C5605" i="81"/>
  <c r="B5605" i="81"/>
  <c r="A5605" i="81"/>
  <c r="L5604" i="81"/>
  <c r="K5604" i="81"/>
  <c r="J5604" i="81"/>
  <c r="I5604" i="81"/>
  <c r="H5604" i="81"/>
  <c r="G5604" i="81"/>
  <c r="F5604" i="81"/>
  <c r="E5604" i="81"/>
  <c r="C5604" i="81"/>
  <c r="B5604" i="81"/>
  <c r="A5604" i="81"/>
  <c r="L5603" i="81"/>
  <c r="K5603" i="81"/>
  <c r="J5603" i="81"/>
  <c r="I5603" i="81"/>
  <c r="H5603" i="81"/>
  <c r="G5603" i="81"/>
  <c r="F5603" i="81"/>
  <c r="E5603" i="81"/>
  <c r="C5603" i="81"/>
  <c r="B5603" i="81"/>
  <c r="A5603" i="81"/>
  <c r="L5602" i="81"/>
  <c r="K5602" i="81"/>
  <c r="J5602" i="81"/>
  <c r="I5602" i="81"/>
  <c r="H5602" i="81"/>
  <c r="G5602" i="81"/>
  <c r="F5602" i="81"/>
  <c r="E5602" i="81"/>
  <c r="C5602" i="81"/>
  <c r="B5602" i="81"/>
  <c r="A5602" i="81"/>
  <c r="L5601" i="81"/>
  <c r="K5601" i="81"/>
  <c r="J5601" i="81"/>
  <c r="I5601" i="81"/>
  <c r="H5601" i="81"/>
  <c r="G5601" i="81"/>
  <c r="F5601" i="81"/>
  <c r="E5601" i="81"/>
  <c r="C5601" i="81"/>
  <c r="B5601" i="81"/>
  <c r="A5601" i="81"/>
  <c r="L5600" i="81"/>
  <c r="K5600" i="81"/>
  <c r="J5600" i="81"/>
  <c r="I5600" i="81"/>
  <c r="H5600" i="81"/>
  <c r="G5600" i="81"/>
  <c r="F5600" i="81"/>
  <c r="E5600" i="81"/>
  <c r="C5600" i="81"/>
  <c r="B5600" i="81"/>
  <c r="A5600" i="81"/>
  <c r="L5599" i="81"/>
  <c r="K5599" i="81"/>
  <c r="J5599" i="81"/>
  <c r="I5599" i="81"/>
  <c r="H5599" i="81"/>
  <c r="G5599" i="81"/>
  <c r="F5599" i="81"/>
  <c r="E5599" i="81"/>
  <c r="C5599" i="81"/>
  <c r="B5599" i="81"/>
  <c r="A5599" i="81"/>
  <c r="L5598" i="81"/>
  <c r="K5598" i="81"/>
  <c r="J5598" i="81"/>
  <c r="I5598" i="81"/>
  <c r="H5598" i="81"/>
  <c r="G5598" i="81"/>
  <c r="F5598" i="81"/>
  <c r="E5598" i="81"/>
  <c r="C5598" i="81"/>
  <c r="B5598" i="81"/>
  <c r="A5598" i="81"/>
  <c r="L5597" i="81"/>
  <c r="K5597" i="81"/>
  <c r="J5597" i="81"/>
  <c r="I5597" i="81"/>
  <c r="H5597" i="81"/>
  <c r="G5597" i="81"/>
  <c r="F5597" i="81"/>
  <c r="E5597" i="81"/>
  <c r="C5597" i="81"/>
  <c r="B5597" i="81"/>
  <c r="A5597" i="81"/>
  <c r="L5596" i="81"/>
  <c r="K5596" i="81"/>
  <c r="J5596" i="81"/>
  <c r="I5596" i="81"/>
  <c r="H5596" i="81"/>
  <c r="G5596" i="81"/>
  <c r="F5596" i="81"/>
  <c r="E5596" i="81"/>
  <c r="C5596" i="81"/>
  <c r="B5596" i="81"/>
  <c r="A5596" i="81"/>
  <c r="L5595" i="81"/>
  <c r="K5595" i="81"/>
  <c r="J5595" i="81"/>
  <c r="I5595" i="81"/>
  <c r="H5595" i="81"/>
  <c r="G5595" i="81"/>
  <c r="F5595" i="81"/>
  <c r="E5595" i="81"/>
  <c r="C5595" i="81"/>
  <c r="B5595" i="81"/>
  <c r="A5595" i="81"/>
  <c r="L5594" i="81"/>
  <c r="K5594" i="81"/>
  <c r="J5594" i="81"/>
  <c r="I5594" i="81"/>
  <c r="H5594" i="81"/>
  <c r="G5594" i="81"/>
  <c r="F5594" i="81"/>
  <c r="E5594" i="81"/>
  <c r="C5594" i="81"/>
  <c r="B5594" i="81"/>
  <c r="A5594" i="81"/>
  <c r="L5593" i="81"/>
  <c r="K5593" i="81"/>
  <c r="J5593" i="81"/>
  <c r="I5593" i="81"/>
  <c r="H5593" i="81"/>
  <c r="G5593" i="81"/>
  <c r="F5593" i="81"/>
  <c r="E5593" i="81"/>
  <c r="C5593" i="81"/>
  <c r="B5593" i="81"/>
  <c r="A5593" i="81"/>
  <c r="L5592" i="81"/>
  <c r="K5592" i="81"/>
  <c r="J5592" i="81"/>
  <c r="I5592" i="81"/>
  <c r="H5592" i="81"/>
  <c r="G5592" i="81"/>
  <c r="F5592" i="81"/>
  <c r="E5592" i="81"/>
  <c r="C5592" i="81"/>
  <c r="B5592" i="81"/>
  <c r="A5592" i="81"/>
  <c r="L5591" i="81"/>
  <c r="K5591" i="81"/>
  <c r="J5591" i="81"/>
  <c r="I5591" i="81"/>
  <c r="H5591" i="81"/>
  <c r="G5591" i="81"/>
  <c r="F5591" i="81"/>
  <c r="E5591" i="81"/>
  <c r="C5591" i="81"/>
  <c r="B5591" i="81"/>
  <c r="A5591" i="81"/>
  <c r="L5590" i="81"/>
  <c r="K5590" i="81"/>
  <c r="J5590" i="81"/>
  <c r="I5590" i="81"/>
  <c r="H5590" i="81"/>
  <c r="G5590" i="81"/>
  <c r="F5590" i="81"/>
  <c r="E5590" i="81"/>
  <c r="C5590" i="81"/>
  <c r="B5590" i="81"/>
  <c r="A5590" i="81"/>
  <c r="L5589" i="81"/>
  <c r="K5589" i="81"/>
  <c r="J5589" i="81"/>
  <c r="I5589" i="81"/>
  <c r="H5589" i="81"/>
  <c r="G5589" i="81"/>
  <c r="F5589" i="81"/>
  <c r="E5589" i="81"/>
  <c r="C5589" i="81"/>
  <c r="B5589" i="81"/>
  <c r="A5589" i="81"/>
  <c r="L5588" i="81"/>
  <c r="K5588" i="81"/>
  <c r="J5588" i="81"/>
  <c r="I5588" i="81"/>
  <c r="H5588" i="81"/>
  <c r="G5588" i="81"/>
  <c r="F5588" i="81"/>
  <c r="E5588" i="81"/>
  <c r="C5588" i="81"/>
  <c r="B5588" i="81"/>
  <c r="A5588" i="81"/>
  <c r="L5587" i="81"/>
  <c r="K5587" i="81"/>
  <c r="J5587" i="81"/>
  <c r="I5587" i="81"/>
  <c r="H5587" i="81"/>
  <c r="G5587" i="81"/>
  <c r="F5587" i="81"/>
  <c r="E5587" i="81"/>
  <c r="C5587" i="81"/>
  <c r="B5587" i="81"/>
  <c r="A5587" i="81"/>
  <c r="L5586" i="81"/>
  <c r="K5586" i="81"/>
  <c r="J5586" i="81"/>
  <c r="I5586" i="81"/>
  <c r="H5586" i="81"/>
  <c r="G5586" i="81"/>
  <c r="F5586" i="81"/>
  <c r="E5586" i="81"/>
  <c r="C5586" i="81"/>
  <c r="B5586" i="81"/>
  <c r="A5586" i="81"/>
  <c r="L5585" i="81"/>
  <c r="K5585" i="81"/>
  <c r="J5585" i="81"/>
  <c r="I5585" i="81"/>
  <c r="H5585" i="81"/>
  <c r="G5585" i="81"/>
  <c r="F5585" i="81"/>
  <c r="E5585" i="81"/>
  <c r="C5585" i="81"/>
  <c r="B5585" i="81"/>
  <c r="A5585" i="81"/>
  <c r="L5584" i="81"/>
  <c r="K5584" i="81"/>
  <c r="J5584" i="81"/>
  <c r="I5584" i="81"/>
  <c r="H5584" i="81"/>
  <c r="G5584" i="81"/>
  <c r="F5584" i="81"/>
  <c r="E5584" i="81"/>
  <c r="C5584" i="81"/>
  <c r="B5584" i="81"/>
  <c r="A5584" i="81"/>
  <c r="L5583" i="81"/>
  <c r="K5583" i="81"/>
  <c r="J5583" i="81"/>
  <c r="I5583" i="81"/>
  <c r="H5583" i="81"/>
  <c r="G5583" i="81"/>
  <c r="F5583" i="81"/>
  <c r="E5583" i="81"/>
  <c r="C5583" i="81"/>
  <c r="B5583" i="81"/>
  <c r="A5583" i="81"/>
  <c r="L5582" i="81"/>
  <c r="K5582" i="81"/>
  <c r="J5582" i="81"/>
  <c r="I5582" i="81"/>
  <c r="H5582" i="81"/>
  <c r="G5582" i="81"/>
  <c r="F5582" i="81"/>
  <c r="E5582" i="81"/>
  <c r="C5582" i="81"/>
  <c r="B5582" i="81"/>
  <c r="A5582" i="81"/>
  <c r="L5581" i="81"/>
  <c r="K5581" i="81"/>
  <c r="J5581" i="81"/>
  <c r="I5581" i="81"/>
  <c r="H5581" i="81"/>
  <c r="G5581" i="81"/>
  <c r="F5581" i="81"/>
  <c r="E5581" i="81"/>
  <c r="C5581" i="81"/>
  <c r="B5581" i="81"/>
  <c r="A5581" i="81"/>
  <c r="L5580" i="81"/>
  <c r="K5580" i="81"/>
  <c r="J5580" i="81"/>
  <c r="I5580" i="81"/>
  <c r="H5580" i="81"/>
  <c r="G5580" i="81"/>
  <c r="F5580" i="81"/>
  <c r="E5580" i="81"/>
  <c r="C5580" i="81"/>
  <c r="B5580" i="81"/>
  <c r="A5580" i="81"/>
  <c r="L5579" i="81"/>
  <c r="K5579" i="81"/>
  <c r="J5579" i="81"/>
  <c r="I5579" i="81"/>
  <c r="H5579" i="81"/>
  <c r="G5579" i="81"/>
  <c r="F5579" i="81"/>
  <c r="E5579" i="81"/>
  <c r="C5579" i="81"/>
  <c r="B5579" i="81"/>
  <c r="A5579" i="81"/>
  <c r="L5578" i="81"/>
  <c r="K5578" i="81"/>
  <c r="J5578" i="81"/>
  <c r="I5578" i="81"/>
  <c r="H5578" i="81"/>
  <c r="G5578" i="81"/>
  <c r="F5578" i="81"/>
  <c r="E5578" i="81"/>
  <c r="C5578" i="81"/>
  <c r="B5578" i="81"/>
  <c r="A5578" i="81"/>
  <c r="L5577" i="81"/>
  <c r="K5577" i="81"/>
  <c r="J5577" i="81"/>
  <c r="I5577" i="81"/>
  <c r="H5577" i="81"/>
  <c r="G5577" i="81"/>
  <c r="F5577" i="81"/>
  <c r="E5577" i="81"/>
  <c r="C5577" i="81"/>
  <c r="B5577" i="81"/>
  <c r="A5577" i="81"/>
  <c r="L5576" i="81"/>
  <c r="K5576" i="81"/>
  <c r="J5576" i="81"/>
  <c r="I5576" i="81"/>
  <c r="H5576" i="81"/>
  <c r="G5576" i="81"/>
  <c r="F5576" i="81"/>
  <c r="E5576" i="81"/>
  <c r="C5576" i="81"/>
  <c r="B5576" i="81"/>
  <c r="A5576" i="81"/>
  <c r="L5575" i="81"/>
  <c r="K5575" i="81"/>
  <c r="J5575" i="81"/>
  <c r="I5575" i="81"/>
  <c r="H5575" i="81"/>
  <c r="G5575" i="81"/>
  <c r="F5575" i="81"/>
  <c r="E5575" i="81"/>
  <c r="C5575" i="81"/>
  <c r="B5575" i="81"/>
  <c r="A5575" i="81"/>
  <c r="L5574" i="81"/>
  <c r="K5574" i="81"/>
  <c r="J5574" i="81"/>
  <c r="I5574" i="81"/>
  <c r="H5574" i="81"/>
  <c r="G5574" i="81"/>
  <c r="F5574" i="81"/>
  <c r="E5574" i="81"/>
  <c r="C5574" i="81"/>
  <c r="B5574" i="81"/>
  <c r="A5574" i="81"/>
  <c r="L5573" i="81"/>
  <c r="K5573" i="81"/>
  <c r="J5573" i="81"/>
  <c r="I5573" i="81"/>
  <c r="H5573" i="81"/>
  <c r="G5573" i="81"/>
  <c r="F5573" i="81"/>
  <c r="E5573" i="81"/>
  <c r="C5573" i="81"/>
  <c r="B5573" i="81"/>
  <c r="A5573" i="81"/>
  <c r="L5572" i="81"/>
  <c r="K5572" i="81"/>
  <c r="J5572" i="81"/>
  <c r="I5572" i="81"/>
  <c r="H5572" i="81"/>
  <c r="G5572" i="81"/>
  <c r="F5572" i="81"/>
  <c r="E5572" i="81"/>
  <c r="C5572" i="81"/>
  <c r="B5572" i="81"/>
  <c r="A5572" i="81"/>
  <c r="L5571" i="81"/>
  <c r="K5571" i="81"/>
  <c r="J5571" i="81"/>
  <c r="I5571" i="81"/>
  <c r="H5571" i="81"/>
  <c r="G5571" i="81"/>
  <c r="F5571" i="81"/>
  <c r="E5571" i="81"/>
  <c r="C5571" i="81"/>
  <c r="B5571" i="81"/>
  <c r="A5571" i="81"/>
  <c r="L5570" i="81"/>
  <c r="K5570" i="81"/>
  <c r="J5570" i="81"/>
  <c r="I5570" i="81"/>
  <c r="H5570" i="81"/>
  <c r="G5570" i="81"/>
  <c r="F5570" i="81"/>
  <c r="E5570" i="81"/>
  <c r="C5570" i="81"/>
  <c r="B5570" i="81"/>
  <c r="A5570" i="81"/>
  <c r="L5569" i="81"/>
  <c r="K5569" i="81"/>
  <c r="J5569" i="81"/>
  <c r="I5569" i="81"/>
  <c r="H5569" i="81"/>
  <c r="G5569" i="81"/>
  <c r="F5569" i="81"/>
  <c r="E5569" i="81"/>
  <c r="C5569" i="81"/>
  <c r="B5569" i="81"/>
  <c r="A5569" i="81"/>
  <c r="L5568" i="81"/>
  <c r="K5568" i="81"/>
  <c r="J5568" i="81"/>
  <c r="I5568" i="81"/>
  <c r="H5568" i="81"/>
  <c r="G5568" i="81"/>
  <c r="F5568" i="81"/>
  <c r="E5568" i="81"/>
  <c r="C5568" i="81"/>
  <c r="B5568" i="81"/>
  <c r="A5568" i="81"/>
  <c r="L5567" i="81"/>
  <c r="K5567" i="81"/>
  <c r="J5567" i="81"/>
  <c r="I5567" i="81"/>
  <c r="H5567" i="81"/>
  <c r="G5567" i="81"/>
  <c r="F5567" i="81"/>
  <c r="E5567" i="81"/>
  <c r="C5567" i="81"/>
  <c r="B5567" i="81"/>
  <c r="A5567" i="81"/>
  <c r="L5566" i="81"/>
  <c r="K5566" i="81"/>
  <c r="J5566" i="81"/>
  <c r="I5566" i="81"/>
  <c r="H5566" i="81"/>
  <c r="G5566" i="81"/>
  <c r="F5566" i="81"/>
  <c r="E5566" i="81"/>
  <c r="C5566" i="81"/>
  <c r="B5566" i="81"/>
  <c r="A5566" i="81"/>
  <c r="L5565" i="81"/>
  <c r="K5565" i="81"/>
  <c r="J5565" i="81"/>
  <c r="I5565" i="81"/>
  <c r="H5565" i="81"/>
  <c r="G5565" i="81"/>
  <c r="F5565" i="81"/>
  <c r="E5565" i="81"/>
  <c r="C5565" i="81"/>
  <c r="B5565" i="81"/>
  <c r="A5565" i="81"/>
  <c r="L5564" i="81"/>
  <c r="K5564" i="81"/>
  <c r="J5564" i="81"/>
  <c r="I5564" i="81"/>
  <c r="H5564" i="81"/>
  <c r="G5564" i="81"/>
  <c r="F5564" i="81"/>
  <c r="E5564" i="81"/>
  <c r="C5564" i="81"/>
  <c r="B5564" i="81"/>
  <c r="A5564" i="81"/>
  <c r="L5563" i="81"/>
  <c r="K5563" i="81"/>
  <c r="J5563" i="81"/>
  <c r="I5563" i="81"/>
  <c r="H5563" i="81"/>
  <c r="G5563" i="81"/>
  <c r="F5563" i="81"/>
  <c r="E5563" i="81"/>
  <c r="C5563" i="81"/>
  <c r="B5563" i="81"/>
  <c r="A5563" i="81"/>
  <c r="L5562" i="81"/>
  <c r="K5562" i="81"/>
  <c r="J5562" i="81"/>
  <c r="I5562" i="81"/>
  <c r="H5562" i="81"/>
  <c r="G5562" i="81"/>
  <c r="F5562" i="81"/>
  <c r="E5562" i="81"/>
  <c r="C5562" i="81"/>
  <c r="B5562" i="81"/>
  <c r="A5562" i="81"/>
  <c r="L5561" i="81"/>
  <c r="K5561" i="81"/>
  <c r="J5561" i="81"/>
  <c r="I5561" i="81"/>
  <c r="H5561" i="81"/>
  <c r="G5561" i="81"/>
  <c r="F5561" i="81"/>
  <c r="E5561" i="81"/>
  <c r="C5561" i="81"/>
  <c r="B5561" i="81"/>
  <c r="A5561" i="81"/>
  <c r="L5560" i="81"/>
  <c r="K5560" i="81"/>
  <c r="J5560" i="81"/>
  <c r="I5560" i="81"/>
  <c r="H5560" i="81"/>
  <c r="G5560" i="81"/>
  <c r="F5560" i="81"/>
  <c r="E5560" i="81"/>
  <c r="C5560" i="81"/>
  <c r="B5560" i="81"/>
  <c r="A5560" i="81"/>
  <c r="L5559" i="81"/>
  <c r="K5559" i="81"/>
  <c r="J5559" i="81"/>
  <c r="I5559" i="81"/>
  <c r="H5559" i="81"/>
  <c r="G5559" i="81"/>
  <c r="F5559" i="81"/>
  <c r="E5559" i="81"/>
  <c r="C5559" i="81"/>
  <c r="B5559" i="81"/>
  <c r="A5559" i="81"/>
  <c r="L5558" i="81"/>
  <c r="K5558" i="81"/>
  <c r="J5558" i="81"/>
  <c r="I5558" i="81"/>
  <c r="H5558" i="81"/>
  <c r="G5558" i="81"/>
  <c r="F5558" i="81"/>
  <c r="E5558" i="81"/>
  <c r="C5558" i="81"/>
  <c r="B5558" i="81"/>
  <c r="A5558" i="81"/>
  <c r="L5557" i="81"/>
  <c r="K5557" i="81"/>
  <c r="J5557" i="81"/>
  <c r="I5557" i="81"/>
  <c r="H5557" i="81"/>
  <c r="G5557" i="81"/>
  <c r="F5557" i="81"/>
  <c r="E5557" i="81"/>
  <c r="C5557" i="81"/>
  <c r="B5557" i="81"/>
  <c r="A5557" i="81"/>
  <c r="L5556" i="81"/>
  <c r="K5556" i="81"/>
  <c r="J5556" i="81"/>
  <c r="I5556" i="81"/>
  <c r="H5556" i="81"/>
  <c r="G5556" i="81"/>
  <c r="F5556" i="81"/>
  <c r="E5556" i="81"/>
  <c r="C5556" i="81"/>
  <c r="B5556" i="81"/>
  <c r="A5556" i="81"/>
  <c r="L5555" i="81"/>
  <c r="K5555" i="81"/>
  <c r="J5555" i="81"/>
  <c r="I5555" i="81"/>
  <c r="H5555" i="81"/>
  <c r="G5555" i="81"/>
  <c r="F5555" i="81"/>
  <c r="E5555" i="81"/>
  <c r="C5555" i="81"/>
  <c r="B5555" i="81"/>
  <c r="A5555" i="81"/>
  <c r="L5554" i="81"/>
  <c r="K5554" i="81"/>
  <c r="J5554" i="81"/>
  <c r="I5554" i="81"/>
  <c r="H5554" i="81"/>
  <c r="G5554" i="81"/>
  <c r="F5554" i="81"/>
  <c r="E5554" i="81"/>
  <c r="C5554" i="81"/>
  <c r="B5554" i="81"/>
  <c r="A5554" i="81"/>
  <c r="L5553" i="81"/>
  <c r="K5553" i="81"/>
  <c r="J5553" i="81"/>
  <c r="I5553" i="81"/>
  <c r="H5553" i="81"/>
  <c r="G5553" i="81"/>
  <c r="F5553" i="81"/>
  <c r="E5553" i="81"/>
  <c r="C5553" i="81"/>
  <c r="B5553" i="81"/>
  <c r="A5553" i="81"/>
  <c r="L5552" i="81"/>
  <c r="K5552" i="81"/>
  <c r="J5552" i="81"/>
  <c r="I5552" i="81"/>
  <c r="H5552" i="81"/>
  <c r="G5552" i="81"/>
  <c r="F5552" i="81"/>
  <c r="E5552" i="81"/>
  <c r="C5552" i="81"/>
  <c r="B5552" i="81"/>
  <c r="A5552" i="81"/>
  <c r="L5551" i="81"/>
  <c r="K5551" i="81"/>
  <c r="J5551" i="81"/>
  <c r="I5551" i="81"/>
  <c r="H5551" i="81"/>
  <c r="G5551" i="81"/>
  <c r="F5551" i="81"/>
  <c r="E5551" i="81"/>
  <c r="C5551" i="81"/>
  <c r="B5551" i="81"/>
  <c r="A5551" i="81"/>
  <c r="L5550" i="81"/>
  <c r="K5550" i="81"/>
  <c r="J5550" i="81"/>
  <c r="I5550" i="81"/>
  <c r="H5550" i="81"/>
  <c r="G5550" i="81"/>
  <c r="F5550" i="81"/>
  <c r="E5550" i="81"/>
  <c r="C5550" i="81"/>
  <c r="B5550" i="81"/>
  <c r="A5550" i="81"/>
  <c r="L5549" i="81"/>
  <c r="K5549" i="81"/>
  <c r="J5549" i="81"/>
  <c r="I5549" i="81"/>
  <c r="H5549" i="81"/>
  <c r="G5549" i="81"/>
  <c r="F5549" i="81"/>
  <c r="E5549" i="81"/>
  <c r="C5549" i="81"/>
  <c r="B5549" i="81"/>
  <c r="A5549" i="81"/>
  <c r="L5548" i="81"/>
  <c r="K5548" i="81"/>
  <c r="J5548" i="81"/>
  <c r="I5548" i="81"/>
  <c r="H5548" i="81"/>
  <c r="G5548" i="81"/>
  <c r="F5548" i="81"/>
  <c r="E5548" i="81"/>
  <c r="C5548" i="81"/>
  <c r="B5548" i="81"/>
  <c r="A5548" i="81"/>
  <c r="L5547" i="81"/>
  <c r="K5547" i="81"/>
  <c r="J5547" i="81"/>
  <c r="I5547" i="81"/>
  <c r="H5547" i="81"/>
  <c r="G5547" i="81"/>
  <c r="F5547" i="81"/>
  <c r="E5547" i="81"/>
  <c r="C5547" i="81"/>
  <c r="B5547" i="81"/>
  <c r="A5547" i="81"/>
  <c r="L5546" i="81"/>
  <c r="K5546" i="81"/>
  <c r="J5546" i="81"/>
  <c r="I5546" i="81"/>
  <c r="H5546" i="81"/>
  <c r="G5546" i="81"/>
  <c r="F5546" i="81"/>
  <c r="E5546" i="81"/>
  <c r="C5546" i="81"/>
  <c r="B5546" i="81"/>
  <c r="A5546" i="81"/>
  <c r="L5545" i="81"/>
  <c r="K5545" i="81"/>
  <c r="J5545" i="81"/>
  <c r="I5545" i="81"/>
  <c r="H5545" i="81"/>
  <c r="G5545" i="81"/>
  <c r="F5545" i="81"/>
  <c r="E5545" i="81"/>
  <c r="C5545" i="81"/>
  <c r="B5545" i="81"/>
  <c r="A5545" i="81"/>
  <c r="L5544" i="81"/>
  <c r="K5544" i="81"/>
  <c r="J5544" i="81"/>
  <c r="I5544" i="81"/>
  <c r="H5544" i="81"/>
  <c r="G5544" i="81"/>
  <c r="F5544" i="81"/>
  <c r="E5544" i="81"/>
  <c r="C5544" i="81"/>
  <c r="B5544" i="81"/>
  <c r="A5544" i="81"/>
  <c r="L5543" i="81"/>
  <c r="K5543" i="81"/>
  <c r="J5543" i="81"/>
  <c r="I5543" i="81"/>
  <c r="H5543" i="81"/>
  <c r="G5543" i="81"/>
  <c r="F5543" i="81"/>
  <c r="E5543" i="81"/>
  <c r="C5543" i="81"/>
  <c r="B5543" i="81"/>
  <c r="A5543" i="81"/>
  <c r="L5542" i="81"/>
  <c r="K5542" i="81"/>
  <c r="J5542" i="81"/>
  <c r="I5542" i="81"/>
  <c r="H5542" i="81"/>
  <c r="G5542" i="81"/>
  <c r="F5542" i="81"/>
  <c r="E5542" i="81"/>
  <c r="C5542" i="81"/>
  <c r="B5542" i="81"/>
  <c r="A5542" i="81"/>
  <c r="L5541" i="81"/>
  <c r="K5541" i="81"/>
  <c r="J5541" i="81"/>
  <c r="I5541" i="81"/>
  <c r="H5541" i="81"/>
  <c r="G5541" i="81"/>
  <c r="F5541" i="81"/>
  <c r="E5541" i="81"/>
  <c r="C5541" i="81"/>
  <c r="B5541" i="81"/>
  <c r="A5541" i="81"/>
  <c r="L5540" i="81"/>
  <c r="K5540" i="81"/>
  <c r="J5540" i="81"/>
  <c r="I5540" i="81"/>
  <c r="H5540" i="81"/>
  <c r="G5540" i="81"/>
  <c r="F5540" i="81"/>
  <c r="E5540" i="81"/>
  <c r="C5540" i="81"/>
  <c r="B5540" i="81"/>
  <c r="A5540" i="81"/>
  <c r="L5539" i="81"/>
  <c r="K5539" i="81"/>
  <c r="J5539" i="81"/>
  <c r="I5539" i="81"/>
  <c r="H5539" i="81"/>
  <c r="G5539" i="81"/>
  <c r="F5539" i="81"/>
  <c r="E5539" i="81"/>
  <c r="C5539" i="81"/>
  <c r="B5539" i="81"/>
  <c r="A5539" i="81"/>
  <c r="L5538" i="81"/>
  <c r="K5538" i="81"/>
  <c r="J5538" i="81"/>
  <c r="I5538" i="81"/>
  <c r="H5538" i="81"/>
  <c r="G5538" i="81"/>
  <c r="F5538" i="81"/>
  <c r="E5538" i="81"/>
  <c r="C5538" i="81"/>
  <c r="B5538" i="81"/>
  <c r="A5538" i="81"/>
  <c r="L5537" i="81"/>
  <c r="K5537" i="81"/>
  <c r="J5537" i="81"/>
  <c r="I5537" i="81"/>
  <c r="H5537" i="81"/>
  <c r="G5537" i="81"/>
  <c r="F5537" i="81"/>
  <c r="E5537" i="81"/>
  <c r="C5537" i="81"/>
  <c r="B5537" i="81"/>
  <c r="A5537" i="81"/>
  <c r="L5536" i="81"/>
  <c r="K5536" i="81"/>
  <c r="J5536" i="81"/>
  <c r="I5536" i="81"/>
  <c r="H5536" i="81"/>
  <c r="G5536" i="81"/>
  <c r="F5536" i="81"/>
  <c r="E5536" i="81"/>
  <c r="C5536" i="81"/>
  <c r="B5536" i="81"/>
  <c r="A5536" i="81"/>
  <c r="L5535" i="81"/>
  <c r="K5535" i="81"/>
  <c r="J5535" i="81"/>
  <c r="I5535" i="81"/>
  <c r="H5535" i="81"/>
  <c r="G5535" i="81"/>
  <c r="F5535" i="81"/>
  <c r="E5535" i="81"/>
  <c r="C5535" i="81"/>
  <c r="B5535" i="81"/>
  <c r="A5535" i="81"/>
  <c r="L5534" i="81"/>
  <c r="K5534" i="81"/>
  <c r="J5534" i="81"/>
  <c r="I5534" i="81"/>
  <c r="H5534" i="81"/>
  <c r="G5534" i="81"/>
  <c r="F5534" i="81"/>
  <c r="E5534" i="81"/>
  <c r="C5534" i="81"/>
  <c r="B5534" i="81"/>
  <c r="A5534" i="81"/>
  <c r="L5533" i="81"/>
  <c r="K5533" i="81"/>
  <c r="J5533" i="81"/>
  <c r="I5533" i="81"/>
  <c r="H5533" i="81"/>
  <c r="G5533" i="81"/>
  <c r="F5533" i="81"/>
  <c r="E5533" i="81"/>
  <c r="C5533" i="81"/>
  <c r="B5533" i="81"/>
  <c r="A5533" i="81"/>
  <c r="L5532" i="81"/>
  <c r="K5532" i="81"/>
  <c r="J5532" i="81"/>
  <c r="I5532" i="81"/>
  <c r="H5532" i="81"/>
  <c r="G5532" i="81"/>
  <c r="F5532" i="81"/>
  <c r="E5532" i="81"/>
  <c r="C5532" i="81"/>
  <c r="B5532" i="81"/>
  <c r="A5532" i="81"/>
  <c r="L5531" i="81"/>
  <c r="K5531" i="81"/>
  <c r="J5531" i="81"/>
  <c r="I5531" i="81"/>
  <c r="H5531" i="81"/>
  <c r="G5531" i="81"/>
  <c r="F5531" i="81"/>
  <c r="E5531" i="81"/>
  <c r="C5531" i="81"/>
  <c r="B5531" i="81"/>
  <c r="A5531" i="81"/>
  <c r="L5530" i="81"/>
  <c r="K5530" i="81"/>
  <c r="J5530" i="81"/>
  <c r="I5530" i="81"/>
  <c r="H5530" i="81"/>
  <c r="G5530" i="81"/>
  <c r="F5530" i="81"/>
  <c r="E5530" i="81"/>
  <c r="C5530" i="81"/>
  <c r="B5530" i="81"/>
  <c r="A5530" i="81"/>
  <c r="L5529" i="81"/>
  <c r="K5529" i="81"/>
  <c r="J5529" i="81"/>
  <c r="I5529" i="81"/>
  <c r="H5529" i="81"/>
  <c r="G5529" i="81"/>
  <c r="F5529" i="81"/>
  <c r="E5529" i="81"/>
  <c r="C5529" i="81"/>
  <c r="B5529" i="81"/>
  <c r="A5529" i="81"/>
  <c r="L5528" i="81"/>
  <c r="K5528" i="81"/>
  <c r="J5528" i="81"/>
  <c r="I5528" i="81"/>
  <c r="H5528" i="81"/>
  <c r="G5528" i="81"/>
  <c r="F5528" i="81"/>
  <c r="E5528" i="81"/>
  <c r="C5528" i="81"/>
  <c r="B5528" i="81"/>
  <c r="A5528" i="81"/>
  <c r="L5527" i="81"/>
  <c r="K5527" i="81"/>
  <c r="J5527" i="81"/>
  <c r="I5527" i="81"/>
  <c r="H5527" i="81"/>
  <c r="G5527" i="81"/>
  <c r="F5527" i="81"/>
  <c r="E5527" i="81"/>
  <c r="C5527" i="81"/>
  <c r="B5527" i="81"/>
  <c r="A5527" i="81"/>
  <c r="L5526" i="81"/>
  <c r="K5526" i="81"/>
  <c r="J5526" i="81"/>
  <c r="I5526" i="81"/>
  <c r="H5526" i="81"/>
  <c r="G5526" i="81"/>
  <c r="F5526" i="81"/>
  <c r="E5526" i="81"/>
  <c r="C5526" i="81"/>
  <c r="B5526" i="81"/>
  <c r="A5526" i="81"/>
  <c r="L5525" i="81"/>
  <c r="K5525" i="81"/>
  <c r="J5525" i="81"/>
  <c r="I5525" i="81"/>
  <c r="H5525" i="81"/>
  <c r="G5525" i="81"/>
  <c r="F5525" i="81"/>
  <c r="E5525" i="81"/>
  <c r="C5525" i="81"/>
  <c r="B5525" i="81"/>
  <c r="A5525" i="81"/>
  <c r="L5524" i="81"/>
  <c r="K5524" i="81"/>
  <c r="J5524" i="81"/>
  <c r="I5524" i="81"/>
  <c r="H5524" i="81"/>
  <c r="G5524" i="81"/>
  <c r="F5524" i="81"/>
  <c r="E5524" i="81"/>
  <c r="C5524" i="81"/>
  <c r="B5524" i="81"/>
  <c r="A5524" i="81"/>
  <c r="L5523" i="81"/>
  <c r="K5523" i="81"/>
  <c r="J5523" i="81"/>
  <c r="I5523" i="81"/>
  <c r="H5523" i="81"/>
  <c r="G5523" i="81"/>
  <c r="F5523" i="81"/>
  <c r="E5523" i="81"/>
  <c r="C5523" i="81"/>
  <c r="B5523" i="81"/>
  <c r="A5523" i="81"/>
  <c r="L5522" i="81"/>
  <c r="K5522" i="81"/>
  <c r="J5522" i="81"/>
  <c r="I5522" i="81"/>
  <c r="H5522" i="81"/>
  <c r="G5522" i="81"/>
  <c r="F5522" i="81"/>
  <c r="E5522" i="81"/>
  <c r="C5522" i="81"/>
  <c r="B5522" i="81"/>
  <c r="A5522" i="81"/>
  <c r="L5521" i="81"/>
  <c r="K5521" i="81"/>
  <c r="J5521" i="81"/>
  <c r="I5521" i="81"/>
  <c r="H5521" i="81"/>
  <c r="G5521" i="81"/>
  <c r="F5521" i="81"/>
  <c r="E5521" i="81"/>
  <c r="C5521" i="81"/>
  <c r="B5521" i="81"/>
  <c r="A5521" i="81"/>
  <c r="L5520" i="81"/>
  <c r="K5520" i="81"/>
  <c r="J5520" i="81"/>
  <c r="I5520" i="81"/>
  <c r="H5520" i="81"/>
  <c r="G5520" i="81"/>
  <c r="F5520" i="81"/>
  <c r="E5520" i="81"/>
  <c r="C5520" i="81"/>
  <c r="B5520" i="81"/>
  <c r="A5520" i="81"/>
  <c r="L5519" i="81"/>
  <c r="K5519" i="81"/>
  <c r="J5519" i="81"/>
  <c r="I5519" i="81"/>
  <c r="H5519" i="81"/>
  <c r="G5519" i="81"/>
  <c r="F5519" i="81"/>
  <c r="E5519" i="81"/>
  <c r="C5519" i="81"/>
  <c r="B5519" i="81"/>
  <c r="A5519" i="81"/>
  <c r="L5518" i="81"/>
  <c r="K5518" i="81"/>
  <c r="J5518" i="81"/>
  <c r="I5518" i="81"/>
  <c r="H5518" i="81"/>
  <c r="G5518" i="81"/>
  <c r="F5518" i="81"/>
  <c r="E5518" i="81"/>
  <c r="C5518" i="81"/>
  <c r="B5518" i="81"/>
  <c r="A5518" i="81"/>
  <c r="L5517" i="81"/>
  <c r="K5517" i="81"/>
  <c r="J5517" i="81"/>
  <c r="I5517" i="81"/>
  <c r="H5517" i="81"/>
  <c r="G5517" i="81"/>
  <c r="F5517" i="81"/>
  <c r="E5517" i="81"/>
  <c r="C5517" i="81"/>
  <c r="B5517" i="81"/>
  <c r="A5517" i="81"/>
  <c r="L5516" i="81"/>
  <c r="K5516" i="81"/>
  <c r="J5516" i="81"/>
  <c r="I5516" i="81"/>
  <c r="H5516" i="81"/>
  <c r="G5516" i="81"/>
  <c r="F5516" i="81"/>
  <c r="E5516" i="81"/>
  <c r="C5516" i="81"/>
  <c r="B5516" i="81"/>
  <c r="A5516" i="81"/>
  <c r="L5515" i="81"/>
  <c r="K5515" i="81"/>
  <c r="J5515" i="81"/>
  <c r="I5515" i="81"/>
  <c r="H5515" i="81"/>
  <c r="G5515" i="81"/>
  <c r="F5515" i="81"/>
  <c r="E5515" i="81"/>
  <c r="C5515" i="81"/>
  <c r="B5515" i="81"/>
  <c r="A5515" i="81"/>
  <c r="L5514" i="81"/>
  <c r="K5514" i="81"/>
  <c r="J5514" i="81"/>
  <c r="I5514" i="81"/>
  <c r="H5514" i="81"/>
  <c r="G5514" i="81"/>
  <c r="F5514" i="81"/>
  <c r="E5514" i="81"/>
  <c r="C5514" i="81"/>
  <c r="B5514" i="81"/>
  <c r="A5514" i="81"/>
  <c r="L5513" i="81"/>
  <c r="K5513" i="81"/>
  <c r="J5513" i="81"/>
  <c r="I5513" i="81"/>
  <c r="H5513" i="81"/>
  <c r="G5513" i="81"/>
  <c r="F5513" i="81"/>
  <c r="E5513" i="81"/>
  <c r="C5513" i="81"/>
  <c r="B5513" i="81"/>
  <c r="A5513" i="81"/>
  <c r="L5512" i="81"/>
  <c r="K5512" i="81"/>
  <c r="J5512" i="81"/>
  <c r="I5512" i="81"/>
  <c r="H5512" i="81"/>
  <c r="G5512" i="81"/>
  <c r="F5512" i="81"/>
  <c r="E5512" i="81"/>
  <c r="C5512" i="81"/>
  <c r="B5512" i="81"/>
  <c r="A5512" i="81"/>
  <c r="L5511" i="81"/>
  <c r="K5511" i="81"/>
  <c r="J5511" i="81"/>
  <c r="I5511" i="81"/>
  <c r="H5511" i="81"/>
  <c r="G5511" i="81"/>
  <c r="F5511" i="81"/>
  <c r="E5511" i="81"/>
  <c r="C5511" i="81"/>
  <c r="B5511" i="81"/>
  <c r="A5511" i="81"/>
  <c r="L5510" i="81"/>
  <c r="K5510" i="81"/>
  <c r="J5510" i="81"/>
  <c r="I5510" i="81"/>
  <c r="H5510" i="81"/>
  <c r="G5510" i="81"/>
  <c r="F5510" i="81"/>
  <c r="E5510" i="81"/>
  <c r="C5510" i="81"/>
  <c r="B5510" i="81"/>
  <c r="A5510" i="81"/>
  <c r="L5509" i="81"/>
  <c r="K5509" i="81"/>
  <c r="J5509" i="81"/>
  <c r="I5509" i="81"/>
  <c r="H5509" i="81"/>
  <c r="G5509" i="81"/>
  <c r="F5509" i="81"/>
  <c r="E5509" i="81"/>
  <c r="C5509" i="81"/>
  <c r="B5509" i="81"/>
  <c r="A5509" i="81"/>
  <c r="L5508" i="81"/>
  <c r="K5508" i="81"/>
  <c r="J5508" i="81"/>
  <c r="I5508" i="81"/>
  <c r="H5508" i="81"/>
  <c r="G5508" i="81"/>
  <c r="F5508" i="81"/>
  <c r="E5508" i="81"/>
  <c r="C5508" i="81"/>
  <c r="B5508" i="81"/>
  <c r="A5508" i="81"/>
  <c r="L5507" i="81"/>
  <c r="K5507" i="81"/>
  <c r="J5507" i="81"/>
  <c r="I5507" i="81"/>
  <c r="H5507" i="81"/>
  <c r="G5507" i="81"/>
  <c r="F5507" i="81"/>
  <c r="E5507" i="81"/>
  <c r="C5507" i="81"/>
  <c r="B5507" i="81"/>
  <c r="A5507" i="81"/>
  <c r="L5506" i="81"/>
  <c r="K5506" i="81"/>
  <c r="J5506" i="81"/>
  <c r="I5506" i="81"/>
  <c r="H5506" i="81"/>
  <c r="G5506" i="81"/>
  <c r="F5506" i="81"/>
  <c r="E5506" i="81"/>
  <c r="C5506" i="81"/>
  <c r="B5506" i="81"/>
  <c r="A5506" i="81"/>
  <c r="L5505" i="81"/>
  <c r="K5505" i="81"/>
  <c r="J5505" i="81"/>
  <c r="I5505" i="81"/>
  <c r="H5505" i="81"/>
  <c r="G5505" i="81"/>
  <c r="F5505" i="81"/>
  <c r="E5505" i="81"/>
  <c r="C5505" i="81"/>
  <c r="B5505" i="81"/>
  <c r="A5505" i="81"/>
  <c r="L5504" i="81"/>
  <c r="K5504" i="81"/>
  <c r="J5504" i="81"/>
  <c r="I5504" i="81"/>
  <c r="H5504" i="81"/>
  <c r="G5504" i="81"/>
  <c r="F5504" i="81"/>
  <c r="E5504" i="81"/>
  <c r="C5504" i="81"/>
  <c r="B5504" i="81"/>
  <c r="A5504" i="81"/>
  <c r="L5503" i="81"/>
  <c r="K5503" i="81"/>
  <c r="J5503" i="81"/>
  <c r="I5503" i="81"/>
  <c r="H5503" i="81"/>
  <c r="G5503" i="81"/>
  <c r="F5503" i="81"/>
  <c r="E5503" i="81"/>
  <c r="C5503" i="81"/>
  <c r="B5503" i="81"/>
  <c r="A5503" i="81"/>
  <c r="L5502" i="81"/>
  <c r="K5502" i="81"/>
  <c r="J5502" i="81"/>
  <c r="I5502" i="81"/>
  <c r="H5502" i="81"/>
  <c r="G5502" i="81"/>
  <c r="F5502" i="81"/>
  <c r="E5502" i="81"/>
  <c r="C5502" i="81"/>
  <c r="B5502" i="81"/>
  <c r="A5502" i="81"/>
  <c r="L5501" i="81"/>
  <c r="K5501" i="81"/>
  <c r="J5501" i="81"/>
  <c r="I5501" i="81"/>
  <c r="H5501" i="81"/>
  <c r="G5501" i="81"/>
  <c r="F5501" i="81"/>
  <c r="E5501" i="81"/>
  <c r="C5501" i="81"/>
  <c r="B5501" i="81"/>
  <c r="A5501" i="81"/>
  <c r="L5500" i="81"/>
  <c r="K5500" i="81"/>
  <c r="J5500" i="81"/>
  <c r="I5500" i="81"/>
  <c r="H5500" i="81"/>
  <c r="G5500" i="81"/>
  <c r="F5500" i="81"/>
  <c r="E5500" i="81"/>
  <c r="C5500" i="81"/>
  <c r="B5500" i="81"/>
  <c r="A5500" i="81"/>
  <c r="L5499" i="81"/>
  <c r="K5499" i="81"/>
  <c r="J5499" i="81"/>
  <c r="I5499" i="81"/>
  <c r="H5499" i="81"/>
  <c r="G5499" i="81"/>
  <c r="F5499" i="81"/>
  <c r="E5499" i="81"/>
  <c r="C5499" i="81"/>
  <c r="B5499" i="81"/>
  <c r="A5499" i="81"/>
  <c r="L5498" i="81"/>
  <c r="K5498" i="81"/>
  <c r="J5498" i="81"/>
  <c r="I5498" i="81"/>
  <c r="H5498" i="81"/>
  <c r="G5498" i="81"/>
  <c r="F5498" i="81"/>
  <c r="E5498" i="81"/>
  <c r="C5498" i="81"/>
  <c r="B5498" i="81"/>
  <c r="A5498" i="81"/>
  <c r="L5497" i="81"/>
  <c r="K5497" i="81"/>
  <c r="J5497" i="81"/>
  <c r="I5497" i="81"/>
  <c r="H5497" i="81"/>
  <c r="G5497" i="81"/>
  <c r="F5497" i="81"/>
  <c r="E5497" i="81"/>
  <c r="C5497" i="81"/>
  <c r="B5497" i="81"/>
  <c r="A5497" i="81"/>
  <c r="L5496" i="81"/>
  <c r="K5496" i="81"/>
  <c r="J5496" i="81"/>
  <c r="I5496" i="81"/>
  <c r="H5496" i="81"/>
  <c r="G5496" i="81"/>
  <c r="F5496" i="81"/>
  <c r="E5496" i="81"/>
  <c r="C5496" i="81"/>
  <c r="B5496" i="81"/>
  <c r="A5496" i="81"/>
  <c r="L5495" i="81"/>
  <c r="K5495" i="81"/>
  <c r="J5495" i="81"/>
  <c r="I5495" i="81"/>
  <c r="H5495" i="81"/>
  <c r="G5495" i="81"/>
  <c r="F5495" i="81"/>
  <c r="E5495" i="81"/>
  <c r="C5495" i="81"/>
  <c r="B5495" i="81"/>
  <c r="A5495" i="81"/>
  <c r="L5494" i="81"/>
  <c r="K5494" i="81"/>
  <c r="J5494" i="81"/>
  <c r="I5494" i="81"/>
  <c r="H5494" i="81"/>
  <c r="G5494" i="81"/>
  <c r="F5494" i="81"/>
  <c r="E5494" i="81"/>
  <c r="C5494" i="81"/>
  <c r="B5494" i="81"/>
  <c r="A5494" i="81"/>
  <c r="L5493" i="81"/>
  <c r="K5493" i="81"/>
  <c r="J5493" i="81"/>
  <c r="I5493" i="81"/>
  <c r="H5493" i="81"/>
  <c r="G5493" i="81"/>
  <c r="F5493" i="81"/>
  <c r="E5493" i="81"/>
  <c r="C5493" i="81"/>
  <c r="B5493" i="81"/>
  <c r="A5493" i="81"/>
  <c r="L5492" i="81"/>
  <c r="K5492" i="81"/>
  <c r="J5492" i="81"/>
  <c r="I5492" i="81"/>
  <c r="H5492" i="81"/>
  <c r="G5492" i="81"/>
  <c r="F5492" i="81"/>
  <c r="E5492" i="81"/>
  <c r="C5492" i="81"/>
  <c r="B5492" i="81"/>
  <c r="A5492" i="81"/>
  <c r="L5491" i="81"/>
  <c r="K5491" i="81"/>
  <c r="J5491" i="81"/>
  <c r="I5491" i="81"/>
  <c r="H5491" i="81"/>
  <c r="G5491" i="81"/>
  <c r="F5491" i="81"/>
  <c r="E5491" i="81"/>
  <c r="C5491" i="81"/>
  <c r="B5491" i="81"/>
  <c r="A5491" i="81"/>
  <c r="L5490" i="81"/>
  <c r="K5490" i="81"/>
  <c r="J5490" i="81"/>
  <c r="I5490" i="81"/>
  <c r="H5490" i="81"/>
  <c r="G5490" i="81"/>
  <c r="F5490" i="81"/>
  <c r="E5490" i="81"/>
  <c r="C5490" i="81"/>
  <c r="B5490" i="81"/>
  <c r="A5490" i="81"/>
  <c r="L5489" i="81"/>
  <c r="K5489" i="81"/>
  <c r="J5489" i="81"/>
  <c r="I5489" i="81"/>
  <c r="H5489" i="81"/>
  <c r="G5489" i="81"/>
  <c r="F5489" i="81"/>
  <c r="E5489" i="81"/>
  <c r="C5489" i="81"/>
  <c r="B5489" i="81"/>
  <c r="A5489" i="81"/>
  <c r="L5488" i="81"/>
  <c r="K5488" i="81"/>
  <c r="J5488" i="81"/>
  <c r="I5488" i="81"/>
  <c r="H5488" i="81"/>
  <c r="G5488" i="81"/>
  <c r="F5488" i="81"/>
  <c r="E5488" i="81"/>
  <c r="C5488" i="81"/>
  <c r="B5488" i="81"/>
  <c r="A5488" i="81"/>
  <c r="L5487" i="81"/>
  <c r="K5487" i="81"/>
  <c r="J5487" i="81"/>
  <c r="I5487" i="81"/>
  <c r="H5487" i="81"/>
  <c r="G5487" i="81"/>
  <c r="F5487" i="81"/>
  <c r="E5487" i="81"/>
  <c r="C5487" i="81"/>
  <c r="B5487" i="81"/>
  <c r="A5487" i="81"/>
  <c r="L5486" i="81"/>
  <c r="K5486" i="81"/>
  <c r="J5486" i="81"/>
  <c r="I5486" i="81"/>
  <c r="H5486" i="81"/>
  <c r="G5486" i="81"/>
  <c r="F5486" i="81"/>
  <c r="E5486" i="81"/>
  <c r="C5486" i="81"/>
  <c r="B5486" i="81"/>
  <c r="A5486" i="81"/>
  <c r="L5485" i="81"/>
  <c r="K5485" i="81"/>
  <c r="J5485" i="81"/>
  <c r="I5485" i="81"/>
  <c r="H5485" i="81"/>
  <c r="G5485" i="81"/>
  <c r="F5485" i="81"/>
  <c r="E5485" i="81"/>
  <c r="C5485" i="81"/>
  <c r="B5485" i="81"/>
  <c r="A5485" i="81"/>
  <c r="L5484" i="81"/>
  <c r="K5484" i="81"/>
  <c r="J5484" i="81"/>
  <c r="I5484" i="81"/>
  <c r="H5484" i="81"/>
  <c r="G5484" i="81"/>
  <c r="F5484" i="81"/>
  <c r="E5484" i="81"/>
  <c r="C5484" i="81"/>
  <c r="B5484" i="81"/>
  <c r="A5484" i="81"/>
  <c r="L5483" i="81"/>
  <c r="K5483" i="81"/>
  <c r="J5483" i="81"/>
  <c r="I5483" i="81"/>
  <c r="H5483" i="81"/>
  <c r="G5483" i="81"/>
  <c r="F5483" i="81"/>
  <c r="E5483" i="81"/>
  <c r="C5483" i="81"/>
  <c r="B5483" i="81"/>
  <c r="A5483" i="81"/>
  <c r="L5482" i="81"/>
  <c r="K5482" i="81"/>
  <c r="J5482" i="81"/>
  <c r="I5482" i="81"/>
  <c r="H5482" i="81"/>
  <c r="G5482" i="81"/>
  <c r="F5482" i="81"/>
  <c r="E5482" i="81"/>
  <c r="C5482" i="81"/>
  <c r="B5482" i="81"/>
  <c r="A5482" i="81"/>
  <c r="L5481" i="81"/>
  <c r="K5481" i="81"/>
  <c r="J5481" i="81"/>
  <c r="I5481" i="81"/>
  <c r="H5481" i="81"/>
  <c r="G5481" i="81"/>
  <c r="F5481" i="81"/>
  <c r="E5481" i="81"/>
  <c r="C5481" i="81"/>
  <c r="B5481" i="81"/>
  <c r="A5481" i="81"/>
  <c r="L5480" i="81"/>
  <c r="K5480" i="81"/>
  <c r="J5480" i="81"/>
  <c r="I5480" i="81"/>
  <c r="H5480" i="81"/>
  <c r="G5480" i="81"/>
  <c r="F5480" i="81"/>
  <c r="E5480" i="81"/>
  <c r="C5480" i="81"/>
  <c r="B5480" i="81"/>
  <c r="A5480" i="81"/>
  <c r="L5479" i="81"/>
  <c r="K5479" i="81"/>
  <c r="J5479" i="81"/>
  <c r="I5479" i="81"/>
  <c r="H5479" i="81"/>
  <c r="G5479" i="81"/>
  <c r="F5479" i="81"/>
  <c r="E5479" i="81"/>
  <c r="C5479" i="81"/>
  <c r="B5479" i="81"/>
  <c r="A5479" i="81"/>
  <c r="L5478" i="81"/>
  <c r="K5478" i="81"/>
  <c r="J5478" i="81"/>
  <c r="I5478" i="81"/>
  <c r="H5478" i="81"/>
  <c r="G5478" i="81"/>
  <c r="F5478" i="81"/>
  <c r="E5478" i="81"/>
  <c r="C5478" i="81"/>
  <c r="B5478" i="81"/>
  <c r="A5478" i="81"/>
  <c r="L5477" i="81"/>
  <c r="K5477" i="81"/>
  <c r="J5477" i="81"/>
  <c r="I5477" i="81"/>
  <c r="H5477" i="81"/>
  <c r="G5477" i="81"/>
  <c r="F5477" i="81"/>
  <c r="E5477" i="81"/>
  <c r="C5477" i="81"/>
  <c r="B5477" i="81"/>
  <c r="A5477" i="81"/>
  <c r="L5476" i="81"/>
  <c r="K5476" i="81"/>
  <c r="J5476" i="81"/>
  <c r="I5476" i="81"/>
  <c r="H5476" i="81"/>
  <c r="G5476" i="81"/>
  <c r="F5476" i="81"/>
  <c r="E5476" i="81"/>
  <c r="C5476" i="81"/>
  <c r="B5476" i="81"/>
  <c r="A5476" i="81"/>
  <c r="L5475" i="81"/>
  <c r="K5475" i="81"/>
  <c r="J5475" i="81"/>
  <c r="I5475" i="81"/>
  <c r="H5475" i="81"/>
  <c r="G5475" i="81"/>
  <c r="F5475" i="81"/>
  <c r="E5475" i="81"/>
  <c r="C5475" i="81"/>
  <c r="B5475" i="81"/>
  <c r="A5475" i="81"/>
  <c r="L5474" i="81"/>
  <c r="K5474" i="81"/>
  <c r="J5474" i="81"/>
  <c r="I5474" i="81"/>
  <c r="H5474" i="81"/>
  <c r="G5474" i="81"/>
  <c r="F5474" i="81"/>
  <c r="E5474" i="81"/>
  <c r="C5474" i="81"/>
  <c r="B5474" i="81"/>
  <c r="A5474" i="81"/>
  <c r="L5473" i="81"/>
  <c r="K5473" i="81"/>
  <c r="J5473" i="81"/>
  <c r="I5473" i="81"/>
  <c r="H5473" i="81"/>
  <c r="G5473" i="81"/>
  <c r="F5473" i="81"/>
  <c r="E5473" i="81"/>
  <c r="C5473" i="81"/>
  <c r="B5473" i="81"/>
  <c r="A5473" i="81"/>
  <c r="L5472" i="81"/>
  <c r="K5472" i="81"/>
  <c r="J5472" i="81"/>
  <c r="I5472" i="81"/>
  <c r="H5472" i="81"/>
  <c r="G5472" i="81"/>
  <c r="F5472" i="81"/>
  <c r="E5472" i="81"/>
  <c r="C5472" i="81"/>
  <c r="B5472" i="81"/>
  <c r="A5472" i="81"/>
  <c r="L5471" i="81"/>
  <c r="K5471" i="81"/>
  <c r="J5471" i="81"/>
  <c r="I5471" i="81"/>
  <c r="H5471" i="81"/>
  <c r="G5471" i="81"/>
  <c r="F5471" i="81"/>
  <c r="E5471" i="81"/>
  <c r="C5471" i="81"/>
  <c r="B5471" i="81"/>
  <c r="A5471" i="81"/>
  <c r="L5470" i="81"/>
  <c r="K5470" i="81"/>
  <c r="J5470" i="81"/>
  <c r="I5470" i="81"/>
  <c r="H5470" i="81"/>
  <c r="G5470" i="81"/>
  <c r="F5470" i="81"/>
  <c r="E5470" i="81"/>
  <c r="C5470" i="81"/>
  <c r="B5470" i="81"/>
  <c r="A5470" i="81"/>
  <c r="L5469" i="81"/>
  <c r="K5469" i="81"/>
  <c r="J5469" i="81"/>
  <c r="I5469" i="81"/>
  <c r="H5469" i="81"/>
  <c r="G5469" i="81"/>
  <c r="F5469" i="81"/>
  <c r="E5469" i="81"/>
  <c r="C5469" i="81"/>
  <c r="B5469" i="81"/>
  <c r="A5469" i="81"/>
  <c r="L5468" i="81"/>
  <c r="K5468" i="81"/>
  <c r="J5468" i="81"/>
  <c r="I5468" i="81"/>
  <c r="H5468" i="81"/>
  <c r="G5468" i="81"/>
  <c r="F5468" i="81"/>
  <c r="E5468" i="81"/>
  <c r="C5468" i="81"/>
  <c r="B5468" i="81"/>
  <c r="A5468" i="81"/>
  <c r="L5467" i="81"/>
  <c r="K5467" i="81"/>
  <c r="J5467" i="81"/>
  <c r="I5467" i="81"/>
  <c r="H5467" i="81"/>
  <c r="G5467" i="81"/>
  <c r="F5467" i="81"/>
  <c r="E5467" i="81"/>
  <c r="C5467" i="81"/>
  <c r="B5467" i="81"/>
  <c r="A5467" i="81"/>
  <c r="L5466" i="81"/>
  <c r="K5466" i="81"/>
  <c r="J5466" i="81"/>
  <c r="I5466" i="81"/>
  <c r="H5466" i="81"/>
  <c r="G5466" i="81"/>
  <c r="F5466" i="81"/>
  <c r="E5466" i="81"/>
  <c r="C5466" i="81"/>
  <c r="B5466" i="81"/>
  <c r="A5466" i="81"/>
  <c r="L5465" i="81"/>
  <c r="K5465" i="81"/>
  <c r="J5465" i="81"/>
  <c r="I5465" i="81"/>
  <c r="H5465" i="81"/>
  <c r="G5465" i="81"/>
  <c r="F5465" i="81"/>
  <c r="E5465" i="81"/>
  <c r="C5465" i="81"/>
  <c r="B5465" i="81"/>
  <c r="A5465" i="81"/>
  <c r="L5464" i="81"/>
  <c r="K5464" i="81"/>
  <c r="J5464" i="81"/>
  <c r="I5464" i="81"/>
  <c r="H5464" i="81"/>
  <c r="G5464" i="81"/>
  <c r="F5464" i="81"/>
  <c r="E5464" i="81"/>
  <c r="C5464" i="81"/>
  <c r="B5464" i="81"/>
  <c r="A5464" i="81"/>
  <c r="L5463" i="81"/>
  <c r="K5463" i="81"/>
  <c r="J5463" i="81"/>
  <c r="I5463" i="81"/>
  <c r="H5463" i="81"/>
  <c r="G5463" i="81"/>
  <c r="F5463" i="81"/>
  <c r="E5463" i="81"/>
  <c r="C5463" i="81"/>
  <c r="B5463" i="81"/>
  <c r="A5463" i="81"/>
  <c r="L5462" i="81"/>
  <c r="K5462" i="81"/>
  <c r="J5462" i="81"/>
  <c r="I5462" i="81"/>
  <c r="H5462" i="81"/>
  <c r="G5462" i="81"/>
  <c r="F5462" i="81"/>
  <c r="E5462" i="81"/>
  <c r="C5462" i="81"/>
  <c r="B5462" i="81"/>
  <c r="A5462" i="81"/>
  <c r="L5461" i="81"/>
  <c r="K5461" i="81"/>
  <c r="J5461" i="81"/>
  <c r="I5461" i="81"/>
  <c r="H5461" i="81"/>
  <c r="G5461" i="81"/>
  <c r="F5461" i="81"/>
  <c r="E5461" i="81"/>
  <c r="C5461" i="81"/>
  <c r="B5461" i="81"/>
  <c r="A5461" i="81"/>
  <c r="L5460" i="81"/>
  <c r="K5460" i="81"/>
  <c r="J5460" i="81"/>
  <c r="I5460" i="81"/>
  <c r="H5460" i="81"/>
  <c r="G5460" i="81"/>
  <c r="F5460" i="81"/>
  <c r="E5460" i="81"/>
  <c r="C5460" i="81"/>
  <c r="B5460" i="81"/>
  <c r="A5460" i="81"/>
  <c r="L5459" i="81"/>
  <c r="K5459" i="81"/>
  <c r="J5459" i="81"/>
  <c r="I5459" i="81"/>
  <c r="H5459" i="81"/>
  <c r="G5459" i="81"/>
  <c r="F5459" i="81"/>
  <c r="E5459" i="81"/>
  <c r="C5459" i="81"/>
  <c r="B5459" i="81"/>
  <c r="A5459" i="81"/>
  <c r="L5458" i="81"/>
  <c r="K5458" i="81"/>
  <c r="J5458" i="81"/>
  <c r="I5458" i="81"/>
  <c r="H5458" i="81"/>
  <c r="G5458" i="81"/>
  <c r="F5458" i="81"/>
  <c r="E5458" i="81"/>
  <c r="C5458" i="81"/>
  <c r="B5458" i="81"/>
  <c r="A5458" i="81"/>
  <c r="L5457" i="81"/>
  <c r="K5457" i="81"/>
  <c r="J5457" i="81"/>
  <c r="I5457" i="81"/>
  <c r="H5457" i="81"/>
  <c r="G5457" i="81"/>
  <c r="F5457" i="81"/>
  <c r="E5457" i="81"/>
  <c r="C5457" i="81"/>
  <c r="B5457" i="81"/>
  <c r="A5457" i="81"/>
  <c r="L5456" i="81"/>
  <c r="K5456" i="81"/>
  <c r="J5456" i="81"/>
  <c r="I5456" i="81"/>
  <c r="H5456" i="81"/>
  <c r="G5456" i="81"/>
  <c r="F5456" i="81"/>
  <c r="E5456" i="81"/>
  <c r="C5456" i="81"/>
  <c r="B5456" i="81"/>
  <c r="A5456" i="81"/>
  <c r="L5455" i="81"/>
  <c r="K5455" i="81"/>
  <c r="J5455" i="81"/>
  <c r="I5455" i="81"/>
  <c r="H5455" i="81"/>
  <c r="G5455" i="81"/>
  <c r="F5455" i="81"/>
  <c r="E5455" i="81"/>
  <c r="C5455" i="81"/>
  <c r="B5455" i="81"/>
  <c r="A5455" i="81"/>
  <c r="L5454" i="81"/>
  <c r="K5454" i="81"/>
  <c r="J5454" i="81"/>
  <c r="I5454" i="81"/>
  <c r="H5454" i="81"/>
  <c r="G5454" i="81"/>
  <c r="F5454" i="81"/>
  <c r="E5454" i="81"/>
  <c r="C5454" i="81"/>
  <c r="B5454" i="81"/>
  <c r="A5454" i="81"/>
  <c r="L5453" i="81"/>
  <c r="K5453" i="81"/>
  <c r="J5453" i="81"/>
  <c r="I5453" i="81"/>
  <c r="H5453" i="81"/>
  <c r="G5453" i="81"/>
  <c r="F5453" i="81"/>
  <c r="E5453" i="81"/>
  <c r="C5453" i="81"/>
  <c r="B5453" i="81"/>
  <c r="A5453" i="81"/>
  <c r="L5452" i="81"/>
  <c r="K5452" i="81"/>
  <c r="J5452" i="81"/>
  <c r="I5452" i="81"/>
  <c r="H5452" i="81"/>
  <c r="G5452" i="81"/>
  <c r="F5452" i="81"/>
  <c r="E5452" i="81"/>
  <c r="C5452" i="81"/>
  <c r="B5452" i="81"/>
  <c r="A5452" i="81"/>
  <c r="L5451" i="81"/>
  <c r="K5451" i="81"/>
  <c r="J5451" i="81"/>
  <c r="I5451" i="81"/>
  <c r="H5451" i="81"/>
  <c r="G5451" i="81"/>
  <c r="F5451" i="81"/>
  <c r="E5451" i="81"/>
  <c r="C5451" i="81"/>
  <c r="B5451" i="81"/>
  <c r="A5451" i="81"/>
  <c r="L5450" i="81"/>
  <c r="K5450" i="81"/>
  <c r="J5450" i="81"/>
  <c r="I5450" i="81"/>
  <c r="H5450" i="81"/>
  <c r="G5450" i="81"/>
  <c r="F5450" i="81"/>
  <c r="E5450" i="81"/>
  <c r="C5450" i="81"/>
  <c r="B5450" i="81"/>
  <c r="A5450" i="81"/>
  <c r="L5449" i="81"/>
  <c r="K5449" i="81"/>
  <c r="J5449" i="81"/>
  <c r="I5449" i="81"/>
  <c r="H5449" i="81"/>
  <c r="G5449" i="81"/>
  <c r="F5449" i="81"/>
  <c r="E5449" i="81"/>
  <c r="C5449" i="81"/>
  <c r="B5449" i="81"/>
  <c r="A5449" i="81"/>
  <c r="L5448" i="81"/>
  <c r="K5448" i="81"/>
  <c r="J5448" i="81"/>
  <c r="I5448" i="81"/>
  <c r="H5448" i="81"/>
  <c r="G5448" i="81"/>
  <c r="F5448" i="81"/>
  <c r="E5448" i="81"/>
  <c r="C5448" i="81"/>
  <c r="B5448" i="81"/>
  <c r="A5448" i="81"/>
  <c r="L5447" i="81"/>
  <c r="K5447" i="81"/>
  <c r="J5447" i="81"/>
  <c r="I5447" i="81"/>
  <c r="H5447" i="81"/>
  <c r="G5447" i="81"/>
  <c r="F5447" i="81"/>
  <c r="E5447" i="81"/>
  <c r="C5447" i="81"/>
  <c r="B5447" i="81"/>
  <c r="A5447" i="81"/>
  <c r="L5446" i="81"/>
  <c r="K5446" i="81"/>
  <c r="J5446" i="81"/>
  <c r="I5446" i="81"/>
  <c r="H5446" i="81"/>
  <c r="G5446" i="81"/>
  <c r="F5446" i="81"/>
  <c r="E5446" i="81"/>
  <c r="C5446" i="81"/>
  <c r="B5446" i="81"/>
  <c r="A5446" i="81"/>
  <c r="L5445" i="81"/>
  <c r="K5445" i="81"/>
  <c r="J5445" i="81"/>
  <c r="I5445" i="81"/>
  <c r="H5445" i="81"/>
  <c r="G5445" i="81"/>
  <c r="F5445" i="81"/>
  <c r="E5445" i="81"/>
  <c r="C5445" i="81"/>
  <c r="B5445" i="81"/>
  <c r="A5445" i="81"/>
  <c r="L5444" i="81"/>
  <c r="K5444" i="81"/>
  <c r="J5444" i="81"/>
  <c r="I5444" i="81"/>
  <c r="H5444" i="81"/>
  <c r="G5444" i="81"/>
  <c r="F5444" i="81"/>
  <c r="E5444" i="81"/>
  <c r="C5444" i="81"/>
  <c r="B5444" i="81"/>
  <c r="A5444" i="81"/>
  <c r="L5443" i="81"/>
  <c r="K5443" i="81"/>
  <c r="J5443" i="81"/>
  <c r="I5443" i="81"/>
  <c r="H5443" i="81"/>
  <c r="G5443" i="81"/>
  <c r="F5443" i="81"/>
  <c r="E5443" i="81"/>
  <c r="C5443" i="81"/>
  <c r="B5443" i="81"/>
  <c r="A5443" i="81"/>
  <c r="L5442" i="81"/>
  <c r="K5442" i="81"/>
  <c r="J5442" i="81"/>
  <c r="I5442" i="81"/>
  <c r="H5442" i="81"/>
  <c r="G5442" i="81"/>
  <c r="F5442" i="81"/>
  <c r="E5442" i="81"/>
  <c r="C5442" i="81"/>
  <c r="B5442" i="81"/>
  <c r="A5442" i="81"/>
  <c r="L5441" i="81"/>
  <c r="K5441" i="81"/>
  <c r="J5441" i="81"/>
  <c r="I5441" i="81"/>
  <c r="H5441" i="81"/>
  <c r="G5441" i="81"/>
  <c r="F5441" i="81"/>
  <c r="E5441" i="81"/>
  <c r="C5441" i="81"/>
  <c r="B5441" i="81"/>
  <c r="A5441" i="81"/>
  <c r="L5440" i="81"/>
  <c r="K5440" i="81"/>
  <c r="J5440" i="81"/>
  <c r="I5440" i="81"/>
  <c r="H5440" i="81"/>
  <c r="G5440" i="81"/>
  <c r="F5440" i="81"/>
  <c r="E5440" i="81"/>
  <c r="C5440" i="81"/>
  <c r="B5440" i="81"/>
  <c r="A5440" i="81"/>
  <c r="L5439" i="81"/>
  <c r="K5439" i="81"/>
  <c r="J5439" i="81"/>
  <c r="I5439" i="81"/>
  <c r="H5439" i="81"/>
  <c r="G5439" i="81"/>
  <c r="F5439" i="81"/>
  <c r="E5439" i="81"/>
  <c r="C5439" i="81"/>
  <c r="B5439" i="81"/>
  <c r="A5439" i="81"/>
  <c r="L5438" i="81"/>
  <c r="K5438" i="81"/>
  <c r="J5438" i="81"/>
  <c r="I5438" i="81"/>
  <c r="H5438" i="81"/>
  <c r="G5438" i="81"/>
  <c r="F5438" i="81"/>
  <c r="E5438" i="81"/>
  <c r="C5438" i="81"/>
  <c r="B5438" i="81"/>
  <c r="A5438" i="81"/>
  <c r="L5437" i="81"/>
  <c r="K5437" i="81"/>
  <c r="J5437" i="81"/>
  <c r="I5437" i="81"/>
  <c r="H5437" i="81"/>
  <c r="G5437" i="81"/>
  <c r="F5437" i="81"/>
  <c r="E5437" i="81"/>
  <c r="C5437" i="81"/>
  <c r="B5437" i="81"/>
  <c r="A5437" i="81"/>
  <c r="L5436" i="81"/>
  <c r="K5436" i="81"/>
  <c r="J5436" i="81"/>
  <c r="I5436" i="81"/>
  <c r="H5436" i="81"/>
  <c r="G5436" i="81"/>
  <c r="F5436" i="81"/>
  <c r="E5436" i="81"/>
  <c r="C5436" i="81"/>
  <c r="B5436" i="81"/>
  <c r="A5436" i="81"/>
  <c r="L5435" i="81"/>
  <c r="K5435" i="81"/>
  <c r="J5435" i="81"/>
  <c r="I5435" i="81"/>
  <c r="H5435" i="81"/>
  <c r="G5435" i="81"/>
  <c r="F5435" i="81"/>
  <c r="E5435" i="81"/>
  <c r="C5435" i="81"/>
  <c r="B5435" i="81"/>
  <c r="A5435" i="81"/>
  <c r="L5434" i="81"/>
  <c r="K5434" i="81"/>
  <c r="J5434" i="81"/>
  <c r="I5434" i="81"/>
  <c r="H5434" i="81"/>
  <c r="G5434" i="81"/>
  <c r="F5434" i="81"/>
  <c r="E5434" i="81"/>
  <c r="C5434" i="81"/>
  <c r="B5434" i="81"/>
  <c r="A5434" i="81"/>
  <c r="L5433" i="81"/>
  <c r="K5433" i="81"/>
  <c r="J5433" i="81"/>
  <c r="I5433" i="81"/>
  <c r="H5433" i="81"/>
  <c r="G5433" i="81"/>
  <c r="F5433" i="81"/>
  <c r="E5433" i="81"/>
  <c r="C5433" i="81"/>
  <c r="B5433" i="81"/>
  <c r="A5433" i="81"/>
  <c r="L5432" i="81"/>
  <c r="K5432" i="81"/>
  <c r="J5432" i="81"/>
  <c r="I5432" i="81"/>
  <c r="H5432" i="81"/>
  <c r="G5432" i="81"/>
  <c r="F5432" i="81"/>
  <c r="E5432" i="81"/>
  <c r="C5432" i="81"/>
  <c r="B5432" i="81"/>
  <c r="A5432" i="81"/>
  <c r="L5431" i="81"/>
  <c r="K5431" i="81"/>
  <c r="J5431" i="81"/>
  <c r="I5431" i="81"/>
  <c r="H5431" i="81"/>
  <c r="G5431" i="81"/>
  <c r="F5431" i="81"/>
  <c r="E5431" i="81"/>
  <c r="C5431" i="81"/>
  <c r="B5431" i="81"/>
  <c r="A5431" i="81"/>
  <c r="L5430" i="81"/>
  <c r="K5430" i="81"/>
  <c r="J5430" i="81"/>
  <c r="I5430" i="81"/>
  <c r="H5430" i="81"/>
  <c r="G5430" i="81"/>
  <c r="F5430" i="81"/>
  <c r="E5430" i="81"/>
  <c r="C5430" i="81"/>
  <c r="B5430" i="81"/>
  <c r="A5430" i="81"/>
  <c r="L5429" i="81"/>
  <c r="K5429" i="81"/>
  <c r="J5429" i="81"/>
  <c r="I5429" i="81"/>
  <c r="H5429" i="81"/>
  <c r="G5429" i="81"/>
  <c r="F5429" i="81"/>
  <c r="E5429" i="81"/>
  <c r="C5429" i="81"/>
  <c r="B5429" i="81"/>
  <c r="A5429" i="81"/>
  <c r="L5428" i="81"/>
  <c r="K5428" i="81"/>
  <c r="J5428" i="81"/>
  <c r="I5428" i="81"/>
  <c r="H5428" i="81"/>
  <c r="G5428" i="81"/>
  <c r="F5428" i="81"/>
  <c r="E5428" i="81"/>
  <c r="C5428" i="81"/>
  <c r="B5428" i="81"/>
  <c r="A5428" i="81"/>
  <c r="L5427" i="81"/>
  <c r="K5427" i="81"/>
  <c r="J5427" i="81"/>
  <c r="I5427" i="81"/>
  <c r="H5427" i="81"/>
  <c r="G5427" i="81"/>
  <c r="F5427" i="81"/>
  <c r="E5427" i="81"/>
  <c r="C5427" i="81"/>
  <c r="B5427" i="81"/>
  <c r="A5427" i="81"/>
  <c r="L5426" i="81"/>
  <c r="K5426" i="81"/>
  <c r="J5426" i="81"/>
  <c r="I5426" i="81"/>
  <c r="H5426" i="81"/>
  <c r="G5426" i="81"/>
  <c r="F5426" i="81"/>
  <c r="E5426" i="81"/>
  <c r="C5426" i="81"/>
  <c r="B5426" i="81"/>
  <c r="A5426" i="81"/>
  <c r="L5425" i="81"/>
  <c r="K5425" i="81"/>
  <c r="J5425" i="81"/>
  <c r="I5425" i="81"/>
  <c r="H5425" i="81"/>
  <c r="G5425" i="81"/>
  <c r="F5425" i="81"/>
  <c r="E5425" i="81"/>
  <c r="C5425" i="81"/>
  <c r="B5425" i="81"/>
  <c r="A5425" i="81"/>
  <c r="L5424" i="81"/>
  <c r="K5424" i="81"/>
  <c r="J5424" i="81"/>
  <c r="I5424" i="81"/>
  <c r="H5424" i="81"/>
  <c r="G5424" i="81"/>
  <c r="F5424" i="81"/>
  <c r="E5424" i="81"/>
  <c r="C5424" i="81"/>
  <c r="B5424" i="81"/>
  <c r="A5424" i="81"/>
  <c r="L5423" i="81"/>
  <c r="K5423" i="81"/>
  <c r="J5423" i="81"/>
  <c r="I5423" i="81"/>
  <c r="H5423" i="81"/>
  <c r="G5423" i="81"/>
  <c r="F5423" i="81"/>
  <c r="E5423" i="81"/>
  <c r="C5423" i="81"/>
  <c r="B5423" i="81"/>
  <c r="A5423" i="81"/>
  <c r="L5422" i="81"/>
  <c r="K5422" i="81"/>
  <c r="J5422" i="81"/>
  <c r="I5422" i="81"/>
  <c r="H5422" i="81"/>
  <c r="G5422" i="81"/>
  <c r="F5422" i="81"/>
  <c r="E5422" i="81"/>
  <c r="C5422" i="81"/>
  <c r="B5422" i="81"/>
  <c r="A5422" i="81"/>
  <c r="L5421" i="81"/>
  <c r="K5421" i="81"/>
  <c r="J5421" i="81"/>
  <c r="I5421" i="81"/>
  <c r="H5421" i="81"/>
  <c r="G5421" i="81"/>
  <c r="F5421" i="81"/>
  <c r="E5421" i="81"/>
  <c r="C5421" i="81"/>
  <c r="B5421" i="81"/>
  <c r="A5421" i="81"/>
  <c r="L5420" i="81"/>
  <c r="K5420" i="81"/>
  <c r="J5420" i="81"/>
  <c r="I5420" i="81"/>
  <c r="H5420" i="81"/>
  <c r="G5420" i="81"/>
  <c r="F5420" i="81"/>
  <c r="E5420" i="81"/>
  <c r="C5420" i="81"/>
  <c r="B5420" i="81"/>
  <c r="A5420" i="81"/>
  <c r="L5419" i="81"/>
  <c r="K5419" i="81"/>
  <c r="J5419" i="81"/>
  <c r="I5419" i="81"/>
  <c r="H5419" i="81"/>
  <c r="G5419" i="81"/>
  <c r="F5419" i="81"/>
  <c r="E5419" i="81"/>
  <c r="C5419" i="81"/>
  <c r="B5419" i="81"/>
  <c r="A5419" i="81"/>
  <c r="L5418" i="81"/>
  <c r="K5418" i="81"/>
  <c r="J5418" i="81"/>
  <c r="I5418" i="81"/>
  <c r="H5418" i="81"/>
  <c r="G5418" i="81"/>
  <c r="F5418" i="81"/>
  <c r="E5418" i="81"/>
  <c r="C5418" i="81"/>
  <c r="B5418" i="81"/>
  <c r="A5418" i="81"/>
  <c r="L5417" i="81"/>
  <c r="K5417" i="81"/>
  <c r="J5417" i="81"/>
  <c r="I5417" i="81"/>
  <c r="H5417" i="81"/>
  <c r="G5417" i="81"/>
  <c r="F5417" i="81"/>
  <c r="E5417" i="81"/>
  <c r="C5417" i="81"/>
  <c r="B5417" i="81"/>
  <c r="A5417" i="81"/>
  <c r="L5416" i="81"/>
  <c r="K5416" i="81"/>
  <c r="J5416" i="81"/>
  <c r="I5416" i="81"/>
  <c r="H5416" i="81"/>
  <c r="G5416" i="81"/>
  <c r="F5416" i="81"/>
  <c r="E5416" i="81"/>
  <c r="C5416" i="81"/>
  <c r="B5416" i="81"/>
  <c r="A5416" i="81"/>
  <c r="L5415" i="81"/>
  <c r="K5415" i="81"/>
  <c r="J5415" i="81"/>
  <c r="I5415" i="81"/>
  <c r="H5415" i="81"/>
  <c r="G5415" i="81"/>
  <c r="F5415" i="81"/>
  <c r="E5415" i="81"/>
  <c r="C5415" i="81"/>
  <c r="B5415" i="81"/>
  <c r="A5415" i="81"/>
  <c r="L5414" i="81"/>
  <c r="K5414" i="81"/>
  <c r="J5414" i="81"/>
  <c r="I5414" i="81"/>
  <c r="H5414" i="81"/>
  <c r="G5414" i="81"/>
  <c r="F5414" i="81"/>
  <c r="E5414" i="81"/>
  <c r="C5414" i="81"/>
  <c r="B5414" i="81"/>
  <c r="A5414" i="81"/>
  <c r="L5413" i="81"/>
  <c r="K5413" i="81"/>
  <c r="J5413" i="81"/>
  <c r="I5413" i="81"/>
  <c r="H5413" i="81"/>
  <c r="G5413" i="81"/>
  <c r="F5413" i="81"/>
  <c r="E5413" i="81"/>
  <c r="C5413" i="81"/>
  <c r="B5413" i="81"/>
  <c r="A5413" i="81"/>
  <c r="L5412" i="81"/>
  <c r="K5412" i="81"/>
  <c r="J5412" i="81"/>
  <c r="I5412" i="81"/>
  <c r="H5412" i="81"/>
  <c r="G5412" i="81"/>
  <c r="F5412" i="81"/>
  <c r="E5412" i="81"/>
  <c r="C5412" i="81"/>
  <c r="B5412" i="81"/>
  <c r="A5412" i="81"/>
  <c r="L5411" i="81"/>
  <c r="K5411" i="81"/>
  <c r="J5411" i="81"/>
  <c r="I5411" i="81"/>
  <c r="H5411" i="81"/>
  <c r="G5411" i="81"/>
  <c r="F5411" i="81"/>
  <c r="E5411" i="81"/>
  <c r="C5411" i="81"/>
  <c r="B5411" i="81"/>
  <c r="A5411" i="81"/>
  <c r="L5410" i="81"/>
  <c r="K5410" i="81"/>
  <c r="J5410" i="81"/>
  <c r="I5410" i="81"/>
  <c r="H5410" i="81"/>
  <c r="G5410" i="81"/>
  <c r="F5410" i="81"/>
  <c r="E5410" i="81"/>
  <c r="C5410" i="81"/>
  <c r="B5410" i="81"/>
  <c r="A5410" i="81"/>
  <c r="L5409" i="81"/>
  <c r="K5409" i="81"/>
  <c r="J5409" i="81"/>
  <c r="I5409" i="81"/>
  <c r="H5409" i="81"/>
  <c r="G5409" i="81"/>
  <c r="F5409" i="81"/>
  <c r="E5409" i="81"/>
  <c r="C5409" i="81"/>
  <c r="B5409" i="81"/>
  <c r="A5409" i="81"/>
  <c r="L5408" i="81"/>
  <c r="K5408" i="81"/>
  <c r="J5408" i="81"/>
  <c r="I5408" i="81"/>
  <c r="H5408" i="81"/>
  <c r="G5408" i="81"/>
  <c r="F5408" i="81"/>
  <c r="E5408" i="81"/>
  <c r="C5408" i="81"/>
  <c r="B5408" i="81"/>
  <c r="A5408" i="81"/>
  <c r="L5407" i="81"/>
  <c r="K5407" i="81"/>
  <c r="J5407" i="81"/>
  <c r="I5407" i="81"/>
  <c r="H5407" i="81"/>
  <c r="G5407" i="81"/>
  <c r="F5407" i="81"/>
  <c r="E5407" i="81"/>
  <c r="C5407" i="81"/>
  <c r="B5407" i="81"/>
  <c r="A5407" i="81"/>
  <c r="L5406" i="81"/>
  <c r="K5406" i="81"/>
  <c r="J5406" i="81"/>
  <c r="I5406" i="81"/>
  <c r="H5406" i="81"/>
  <c r="G5406" i="81"/>
  <c r="F5406" i="81"/>
  <c r="E5406" i="81"/>
  <c r="C5406" i="81"/>
  <c r="B5406" i="81"/>
  <c r="A5406" i="81"/>
  <c r="L5405" i="81"/>
  <c r="K5405" i="81"/>
  <c r="J5405" i="81"/>
  <c r="I5405" i="81"/>
  <c r="H5405" i="81"/>
  <c r="G5405" i="81"/>
  <c r="F5405" i="81"/>
  <c r="E5405" i="81"/>
  <c r="C5405" i="81"/>
  <c r="B5405" i="81"/>
  <c r="A5405" i="81"/>
  <c r="L5404" i="81"/>
  <c r="K5404" i="81"/>
  <c r="J5404" i="81"/>
  <c r="I5404" i="81"/>
  <c r="H5404" i="81"/>
  <c r="G5404" i="81"/>
  <c r="F5404" i="81"/>
  <c r="E5404" i="81"/>
  <c r="C5404" i="81"/>
  <c r="B5404" i="81"/>
  <c r="A5404" i="81"/>
  <c r="L5403" i="81"/>
  <c r="K5403" i="81"/>
  <c r="J5403" i="81"/>
  <c r="I5403" i="81"/>
  <c r="H5403" i="81"/>
  <c r="G5403" i="81"/>
  <c r="F5403" i="81"/>
  <c r="E5403" i="81"/>
  <c r="C5403" i="81"/>
  <c r="B5403" i="81"/>
  <c r="A5403" i="81"/>
  <c r="L5402" i="81"/>
  <c r="K5402" i="81"/>
  <c r="J5402" i="81"/>
  <c r="I5402" i="81"/>
  <c r="H5402" i="81"/>
  <c r="G5402" i="81"/>
  <c r="F5402" i="81"/>
  <c r="E5402" i="81"/>
  <c r="C5402" i="81"/>
  <c r="B5402" i="81"/>
  <c r="A5402" i="81"/>
  <c r="L5401" i="81"/>
  <c r="K5401" i="81"/>
  <c r="J5401" i="81"/>
  <c r="I5401" i="81"/>
  <c r="H5401" i="81"/>
  <c r="G5401" i="81"/>
  <c r="F5401" i="81"/>
  <c r="E5401" i="81"/>
  <c r="C5401" i="81"/>
  <c r="B5401" i="81"/>
  <c r="A5401" i="81"/>
  <c r="L5400" i="81"/>
  <c r="K5400" i="81"/>
  <c r="J5400" i="81"/>
  <c r="I5400" i="81"/>
  <c r="H5400" i="81"/>
  <c r="G5400" i="81"/>
  <c r="F5400" i="81"/>
  <c r="E5400" i="81"/>
  <c r="C5400" i="81"/>
  <c r="B5400" i="81"/>
  <c r="A5400" i="81"/>
  <c r="L5399" i="81"/>
  <c r="K5399" i="81"/>
  <c r="J5399" i="81"/>
  <c r="I5399" i="81"/>
  <c r="H5399" i="81"/>
  <c r="G5399" i="81"/>
  <c r="F5399" i="81"/>
  <c r="E5399" i="81"/>
  <c r="C5399" i="81"/>
  <c r="B5399" i="81"/>
  <c r="A5399" i="81"/>
  <c r="L5398" i="81"/>
  <c r="K5398" i="81"/>
  <c r="J5398" i="81"/>
  <c r="I5398" i="81"/>
  <c r="H5398" i="81"/>
  <c r="G5398" i="81"/>
  <c r="F5398" i="81"/>
  <c r="E5398" i="81"/>
  <c r="C5398" i="81"/>
  <c r="B5398" i="81"/>
  <c r="A5398" i="81"/>
  <c r="L5397" i="81"/>
  <c r="K5397" i="81"/>
  <c r="J5397" i="81"/>
  <c r="I5397" i="81"/>
  <c r="H5397" i="81"/>
  <c r="G5397" i="81"/>
  <c r="F5397" i="81"/>
  <c r="E5397" i="81"/>
  <c r="C5397" i="81"/>
  <c r="B5397" i="81"/>
  <c r="A5397" i="81"/>
  <c r="L5396" i="81"/>
  <c r="K5396" i="81"/>
  <c r="J5396" i="81"/>
  <c r="I5396" i="81"/>
  <c r="H5396" i="81"/>
  <c r="G5396" i="81"/>
  <c r="F5396" i="81"/>
  <c r="E5396" i="81"/>
  <c r="C5396" i="81"/>
  <c r="B5396" i="81"/>
  <c r="A5396" i="81"/>
  <c r="L5395" i="81"/>
  <c r="K5395" i="81"/>
  <c r="J5395" i="81"/>
  <c r="I5395" i="81"/>
  <c r="H5395" i="81"/>
  <c r="G5395" i="81"/>
  <c r="F5395" i="81"/>
  <c r="E5395" i="81"/>
  <c r="C5395" i="81"/>
  <c r="B5395" i="81"/>
  <c r="A5395" i="81"/>
  <c r="L5394" i="81"/>
  <c r="K5394" i="81"/>
  <c r="J5394" i="81"/>
  <c r="I5394" i="81"/>
  <c r="H5394" i="81"/>
  <c r="G5394" i="81"/>
  <c r="F5394" i="81"/>
  <c r="E5394" i="81"/>
  <c r="C5394" i="81"/>
  <c r="B5394" i="81"/>
  <c r="A5394" i="81"/>
  <c r="L5393" i="81"/>
  <c r="K5393" i="81"/>
  <c r="J5393" i="81"/>
  <c r="I5393" i="81"/>
  <c r="H5393" i="81"/>
  <c r="G5393" i="81"/>
  <c r="F5393" i="81"/>
  <c r="E5393" i="81"/>
  <c r="C5393" i="81"/>
  <c r="B5393" i="81"/>
  <c r="A5393" i="81"/>
  <c r="L5392" i="81"/>
  <c r="K5392" i="81"/>
  <c r="J5392" i="81"/>
  <c r="I5392" i="81"/>
  <c r="H5392" i="81"/>
  <c r="G5392" i="81"/>
  <c r="F5392" i="81"/>
  <c r="E5392" i="81"/>
  <c r="C5392" i="81"/>
  <c r="B5392" i="81"/>
  <c r="A5392" i="81"/>
  <c r="L5391" i="81"/>
  <c r="K5391" i="81"/>
  <c r="J5391" i="81"/>
  <c r="I5391" i="81"/>
  <c r="H5391" i="81"/>
  <c r="G5391" i="81"/>
  <c r="F5391" i="81"/>
  <c r="E5391" i="81"/>
  <c r="C5391" i="81"/>
  <c r="B5391" i="81"/>
  <c r="A5391" i="81"/>
  <c r="L5390" i="81"/>
  <c r="K5390" i="81"/>
  <c r="J5390" i="81"/>
  <c r="I5390" i="81"/>
  <c r="H5390" i="81"/>
  <c r="G5390" i="81"/>
  <c r="F5390" i="81"/>
  <c r="E5390" i="81"/>
  <c r="C5390" i="81"/>
  <c r="B5390" i="81"/>
  <c r="A5390" i="81"/>
  <c r="L5389" i="81"/>
  <c r="K5389" i="81"/>
  <c r="J5389" i="81"/>
  <c r="I5389" i="81"/>
  <c r="H5389" i="81"/>
  <c r="G5389" i="81"/>
  <c r="F5389" i="81"/>
  <c r="E5389" i="81"/>
  <c r="C5389" i="81"/>
  <c r="B5389" i="81"/>
  <c r="A5389" i="81"/>
  <c r="L5388" i="81"/>
  <c r="K5388" i="81"/>
  <c r="J5388" i="81"/>
  <c r="I5388" i="81"/>
  <c r="H5388" i="81"/>
  <c r="G5388" i="81"/>
  <c r="F5388" i="81"/>
  <c r="E5388" i="81"/>
  <c r="C5388" i="81"/>
  <c r="B5388" i="81"/>
  <c r="A5388" i="81"/>
  <c r="L5387" i="81"/>
  <c r="K5387" i="81"/>
  <c r="J5387" i="81"/>
  <c r="I5387" i="81"/>
  <c r="H5387" i="81"/>
  <c r="G5387" i="81"/>
  <c r="F5387" i="81"/>
  <c r="E5387" i="81"/>
  <c r="C5387" i="81"/>
  <c r="B5387" i="81"/>
  <c r="A5387" i="81"/>
  <c r="L5386" i="81"/>
  <c r="K5386" i="81"/>
  <c r="J5386" i="81"/>
  <c r="I5386" i="81"/>
  <c r="H5386" i="81"/>
  <c r="G5386" i="81"/>
  <c r="F5386" i="81"/>
  <c r="E5386" i="81"/>
  <c r="C5386" i="81"/>
  <c r="B5386" i="81"/>
  <c r="A5386" i="81"/>
  <c r="L5385" i="81"/>
  <c r="K5385" i="81"/>
  <c r="J5385" i="81"/>
  <c r="I5385" i="81"/>
  <c r="H5385" i="81"/>
  <c r="G5385" i="81"/>
  <c r="F5385" i="81"/>
  <c r="E5385" i="81"/>
  <c r="C5385" i="81"/>
  <c r="B5385" i="81"/>
  <c r="A5385" i="81"/>
  <c r="L5384" i="81"/>
  <c r="K5384" i="81"/>
  <c r="J5384" i="81"/>
  <c r="I5384" i="81"/>
  <c r="H5384" i="81"/>
  <c r="G5384" i="81"/>
  <c r="F5384" i="81"/>
  <c r="E5384" i="81"/>
  <c r="C5384" i="81"/>
  <c r="B5384" i="81"/>
  <c r="A5384" i="81"/>
  <c r="L5383" i="81"/>
  <c r="K5383" i="81"/>
  <c r="J5383" i="81"/>
  <c r="I5383" i="81"/>
  <c r="H5383" i="81"/>
  <c r="G5383" i="81"/>
  <c r="F5383" i="81"/>
  <c r="E5383" i="81"/>
  <c r="C5383" i="81"/>
  <c r="B5383" i="81"/>
  <c r="A5383" i="81"/>
  <c r="L5382" i="81"/>
  <c r="K5382" i="81"/>
  <c r="J5382" i="81"/>
  <c r="I5382" i="81"/>
  <c r="H5382" i="81"/>
  <c r="G5382" i="81"/>
  <c r="F5382" i="81"/>
  <c r="E5382" i="81"/>
  <c r="C5382" i="81"/>
  <c r="B5382" i="81"/>
  <c r="A5382" i="81"/>
  <c r="L5381" i="81"/>
  <c r="K5381" i="81"/>
  <c r="J5381" i="81"/>
  <c r="I5381" i="81"/>
  <c r="H5381" i="81"/>
  <c r="G5381" i="81"/>
  <c r="F5381" i="81"/>
  <c r="E5381" i="81"/>
  <c r="C5381" i="81"/>
  <c r="B5381" i="81"/>
  <c r="A5381" i="81"/>
  <c r="L5380" i="81"/>
  <c r="K5380" i="81"/>
  <c r="J5380" i="81"/>
  <c r="I5380" i="81"/>
  <c r="H5380" i="81"/>
  <c r="G5380" i="81"/>
  <c r="F5380" i="81"/>
  <c r="E5380" i="81"/>
  <c r="C5380" i="81"/>
  <c r="B5380" i="81"/>
  <c r="A5380" i="81"/>
  <c r="L5379" i="81"/>
  <c r="K5379" i="81"/>
  <c r="J5379" i="81"/>
  <c r="I5379" i="81"/>
  <c r="H5379" i="81"/>
  <c r="G5379" i="81"/>
  <c r="F5379" i="81"/>
  <c r="E5379" i="81"/>
  <c r="C5379" i="81"/>
  <c r="B5379" i="81"/>
  <c r="A5379" i="81"/>
  <c r="L5378" i="81"/>
  <c r="K5378" i="81"/>
  <c r="J5378" i="81"/>
  <c r="I5378" i="81"/>
  <c r="H5378" i="81"/>
  <c r="G5378" i="81"/>
  <c r="F5378" i="81"/>
  <c r="E5378" i="81"/>
  <c r="C5378" i="81"/>
  <c r="B5378" i="81"/>
  <c r="A5378" i="81"/>
  <c r="L5377" i="81"/>
  <c r="K5377" i="81"/>
  <c r="J5377" i="81"/>
  <c r="I5377" i="81"/>
  <c r="H5377" i="81"/>
  <c r="G5377" i="81"/>
  <c r="F5377" i="81"/>
  <c r="E5377" i="81"/>
  <c r="C5377" i="81"/>
  <c r="B5377" i="81"/>
  <c r="A5377" i="81"/>
  <c r="L5376" i="81"/>
  <c r="K5376" i="81"/>
  <c r="J5376" i="81"/>
  <c r="I5376" i="81"/>
  <c r="H5376" i="81"/>
  <c r="G5376" i="81"/>
  <c r="F5376" i="81"/>
  <c r="E5376" i="81"/>
  <c r="C5376" i="81"/>
  <c r="B5376" i="81"/>
  <c r="A5376" i="81"/>
  <c r="L5375" i="81"/>
  <c r="K5375" i="81"/>
  <c r="J5375" i="81"/>
  <c r="I5375" i="81"/>
  <c r="H5375" i="81"/>
  <c r="G5375" i="81"/>
  <c r="F5375" i="81"/>
  <c r="E5375" i="81"/>
  <c r="C5375" i="81"/>
  <c r="B5375" i="81"/>
  <c r="A5375" i="81"/>
  <c r="L5374" i="81"/>
  <c r="K5374" i="81"/>
  <c r="J5374" i="81"/>
  <c r="I5374" i="81"/>
  <c r="H5374" i="81"/>
  <c r="G5374" i="81"/>
  <c r="F5374" i="81"/>
  <c r="E5374" i="81"/>
  <c r="C5374" i="81"/>
  <c r="B5374" i="81"/>
  <c r="A5374" i="81"/>
  <c r="L5373" i="81"/>
  <c r="K5373" i="81"/>
  <c r="J5373" i="81"/>
  <c r="I5373" i="81"/>
  <c r="H5373" i="81"/>
  <c r="G5373" i="81"/>
  <c r="F5373" i="81"/>
  <c r="E5373" i="81"/>
  <c r="C5373" i="81"/>
  <c r="B5373" i="81"/>
  <c r="A5373" i="81"/>
  <c r="L5372" i="81"/>
  <c r="K5372" i="81"/>
  <c r="J5372" i="81"/>
  <c r="I5372" i="81"/>
  <c r="H5372" i="81"/>
  <c r="G5372" i="81"/>
  <c r="F5372" i="81"/>
  <c r="E5372" i="81"/>
  <c r="C5372" i="81"/>
  <c r="B5372" i="81"/>
  <c r="A5372" i="81"/>
  <c r="L5371" i="81"/>
  <c r="K5371" i="81"/>
  <c r="J5371" i="81"/>
  <c r="I5371" i="81"/>
  <c r="H5371" i="81"/>
  <c r="G5371" i="81"/>
  <c r="F5371" i="81"/>
  <c r="E5371" i="81"/>
  <c r="C5371" i="81"/>
  <c r="B5371" i="81"/>
  <c r="A5371" i="81"/>
  <c r="L5370" i="81"/>
  <c r="K5370" i="81"/>
  <c r="J5370" i="81"/>
  <c r="I5370" i="81"/>
  <c r="H5370" i="81"/>
  <c r="G5370" i="81"/>
  <c r="F5370" i="81"/>
  <c r="E5370" i="81"/>
  <c r="C5370" i="81"/>
  <c r="B5370" i="81"/>
  <c r="A5370" i="81"/>
  <c r="L5369" i="81"/>
  <c r="K5369" i="81"/>
  <c r="J5369" i="81"/>
  <c r="I5369" i="81"/>
  <c r="H5369" i="81"/>
  <c r="G5369" i="81"/>
  <c r="F5369" i="81"/>
  <c r="E5369" i="81"/>
  <c r="C5369" i="81"/>
  <c r="B5369" i="81"/>
  <c r="A5369" i="81"/>
  <c r="L5368" i="81"/>
  <c r="K5368" i="81"/>
  <c r="J5368" i="81"/>
  <c r="I5368" i="81"/>
  <c r="H5368" i="81"/>
  <c r="G5368" i="81"/>
  <c r="F5368" i="81"/>
  <c r="E5368" i="81"/>
  <c r="C5368" i="81"/>
  <c r="B5368" i="81"/>
  <c r="A5368" i="81"/>
  <c r="L5367" i="81"/>
  <c r="K5367" i="81"/>
  <c r="J5367" i="81"/>
  <c r="I5367" i="81"/>
  <c r="H5367" i="81"/>
  <c r="G5367" i="81"/>
  <c r="F5367" i="81"/>
  <c r="E5367" i="81"/>
  <c r="C5367" i="81"/>
  <c r="B5367" i="81"/>
  <c r="A5367" i="81"/>
  <c r="L5366" i="81"/>
  <c r="K5366" i="81"/>
  <c r="J5366" i="81"/>
  <c r="I5366" i="81"/>
  <c r="H5366" i="81"/>
  <c r="G5366" i="81"/>
  <c r="F5366" i="81"/>
  <c r="E5366" i="81"/>
  <c r="C5366" i="81"/>
  <c r="B5366" i="81"/>
  <c r="A5366" i="81"/>
  <c r="L5365" i="81"/>
  <c r="K5365" i="81"/>
  <c r="J5365" i="81"/>
  <c r="I5365" i="81"/>
  <c r="H5365" i="81"/>
  <c r="G5365" i="81"/>
  <c r="F5365" i="81"/>
  <c r="E5365" i="81"/>
  <c r="C5365" i="81"/>
  <c r="B5365" i="81"/>
  <c r="A5365" i="81"/>
  <c r="L5364" i="81"/>
  <c r="K5364" i="81"/>
  <c r="J5364" i="81"/>
  <c r="I5364" i="81"/>
  <c r="H5364" i="81"/>
  <c r="G5364" i="81"/>
  <c r="F5364" i="81"/>
  <c r="E5364" i="81"/>
  <c r="C5364" i="81"/>
  <c r="B5364" i="81"/>
  <c r="A5364" i="81"/>
  <c r="L5363" i="81"/>
  <c r="K5363" i="81"/>
  <c r="J5363" i="81"/>
  <c r="I5363" i="81"/>
  <c r="H5363" i="81"/>
  <c r="G5363" i="81"/>
  <c r="F5363" i="81"/>
  <c r="E5363" i="81"/>
  <c r="C5363" i="81"/>
  <c r="B5363" i="81"/>
  <c r="A5363" i="81"/>
  <c r="L5362" i="81"/>
  <c r="K5362" i="81"/>
  <c r="J5362" i="81"/>
  <c r="I5362" i="81"/>
  <c r="H5362" i="81"/>
  <c r="G5362" i="81"/>
  <c r="F5362" i="81"/>
  <c r="E5362" i="81"/>
  <c r="C5362" i="81"/>
  <c r="B5362" i="81"/>
  <c r="A5362" i="81"/>
  <c r="L5361" i="81"/>
  <c r="K5361" i="81"/>
  <c r="J5361" i="81"/>
  <c r="I5361" i="81"/>
  <c r="H5361" i="81"/>
  <c r="G5361" i="81"/>
  <c r="F5361" i="81"/>
  <c r="E5361" i="81"/>
  <c r="C5361" i="81"/>
  <c r="B5361" i="81"/>
  <c r="A5361" i="81"/>
  <c r="L5360" i="81"/>
  <c r="K5360" i="81"/>
  <c r="J5360" i="81"/>
  <c r="I5360" i="81"/>
  <c r="H5360" i="81"/>
  <c r="G5360" i="81"/>
  <c r="F5360" i="81"/>
  <c r="E5360" i="81"/>
  <c r="C5360" i="81"/>
  <c r="B5360" i="81"/>
  <c r="A5360" i="81"/>
  <c r="L5359" i="81"/>
  <c r="K5359" i="81"/>
  <c r="J5359" i="81"/>
  <c r="I5359" i="81"/>
  <c r="H5359" i="81"/>
  <c r="G5359" i="81"/>
  <c r="F5359" i="81"/>
  <c r="E5359" i="81"/>
  <c r="C5359" i="81"/>
  <c r="B5359" i="81"/>
  <c r="A5359" i="81"/>
  <c r="L5358" i="81"/>
  <c r="K5358" i="81"/>
  <c r="J5358" i="81"/>
  <c r="I5358" i="81"/>
  <c r="H5358" i="81"/>
  <c r="G5358" i="81"/>
  <c r="F5358" i="81"/>
  <c r="E5358" i="81"/>
  <c r="C5358" i="81"/>
  <c r="B5358" i="81"/>
  <c r="A5358" i="81"/>
  <c r="L5357" i="81"/>
  <c r="K5357" i="81"/>
  <c r="J5357" i="81"/>
  <c r="I5357" i="81"/>
  <c r="H5357" i="81"/>
  <c r="G5357" i="81"/>
  <c r="F5357" i="81"/>
  <c r="E5357" i="81"/>
  <c r="C5357" i="81"/>
  <c r="B5357" i="81"/>
  <c r="A5357" i="81"/>
  <c r="L5356" i="81"/>
  <c r="K5356" i="81"/>
  <c r="J5356" i="81"/>
  <c r="I5356" i="81"/>
  <c r="H5356" i="81"/>
  <c r="G5356" i="81"/>
  <c r="F5356" i="81"/>
  <c r="E5356" i="81"/>
  <c r="C5356" i="81"/>
  <c r="B5356" i="81"/>
  <c r="A5356" i="81"/>
  <c r="L5355" i="81"/>
  <c r="K5355" i="81"/>
  <c r="J5355" i="81"/>
  <c r="I5355" i="81"/>
  <c r="H5355" i="81"/>
  <c r="G5355" i="81"/>
  <c r="F5355" i="81"/>
  <c r="E5355" i="81"/>
  <c r="C5355" i="81"/>
  <c r="B5355" i="81"/>
  <c r="A5355" i="81"/>
  <c r="L5354" i="81"/>
  <c r="K5354" i="81"/>
  <c r="J5354" i="81"/>
  <c r="I5354" i="81"/>
  <c r="H5354" i="81"/>
  <c r="G5354" i="81"/>
  <c r="F5354" i="81"/>
  <c r="E5354" i="81"/>
  <c r="C5354" i="81"/>
  <c r="B5354" i="81"/>
  <c r="A5354" i="81"/>
  <c r="L5353" i="81"/>
  <c r="K5353" i="81"/>
  <c r="J5353" i="81"/>
  <c r="I5353" i="81"/>
  <c r="H5353" i="81"/>
  <c r="G5353" i="81"/>
  <c r="F5353" i="81"/>
  <c r="E5353" i="81"/>
  <c r="C5353" i="81"/>
  <c r="B5353" i="81"/>
  <c r="A5353" i="81"/>
  <c r="L5352" i="81"/>
  <c r="K5352" i="81"/>
  <c r="J5352" i="81"/>
  <c r="I5352" i="81"/>
  <c r="H5352" i="81"/>
  <c r="G5352" i="81"/>
  <c r="F5352" i="81"/>
  <c r="E5352" i="81"/>
  <c r="C5352" i="81"/>
  <c r="B5352" i="81"/>
  <c r="A5352" i="81"/>
  <c r="L5351" i="81"/>
  <c r="K5351" i="81"/>
  <c r="J5351" i="81"/>
  <c r="I5351" i="81"/>
  <c r="H5351" i="81"/>
  <c r="G5351" i="81"/>
  <c r="F5351" i="81"/>
  <c r="E5351" i="81"/>
  <c r="C5351" i="81"/>
  <c r="B5351" i="81"/>
  <c r="A5351" i="81"/>
  <c r="L5350" i="81"/>
  <c r="K5350" i="81"/>
  <c r="J5350" i="81"/>
  <c r="I5350" i="81"/>
  <c r="H5350" i="81"/>
  <c r="G5350" i="81"/>
  <c r="F5350" i="81"/>
  <c r="E5350" i="81"/>
  <c r="C5350" i="81"/>
  <c r="B5350" i="81"/>
  <c r="A5350" i="81"/>
  <c r="L5349" i="81"/>
  <c r="K5349" i="81"/>
  <c r="J5349" i="81"/>
  <c r="I5349" i="81"/>
  <c r="H5349" i="81"/>
  <c r="G5349" i="81"/>
  <c r="F5349" i="81"/>
  <c r="E5349" i="81"/>
  <c r="C5349" i="81"/>
  <c r="B5349" i="81"/>
  <c r="A5349" i="81"/>
  <c r="L5348" i="81"/>
  <c r="K5348" i="81"/>
  <c r="J5348" i="81"/>
  <c r="I5348" i="81"/>
  <c r="H5348" i="81"/>
  <c r="G5348" i="81"/>
  <c r="F5348" i="81"/>
  <c r="E5348" i="81"/>
  <c r="C5348" i="81"/>
  <c r="B5348" i="81"/>
  <c r="A5348" i="81"/>
  <c r="L5347" i="81"/>
  <c r="K5347" i="81"/>
  <c r="J5347" i="81"/>
  <c r="I5347" i="81"/>
  <c r="H5347" i="81"/>
  <c r="G5347" i="81"/>
  <c r="F5347" i="81"/>
  <c r="E5347" i="81"/>
  <c r="C5347" i="81"/>
  <c r="B5347" i="81"/>
  <c r="A5347" i="81"/>
  <c r="L5346" i="81"/>
  <c r="K5346" i="81"/>
  <c r="J5346" i="81"/>
  <c r="I5346" i="81"/>
  <c r="H5346" i="81"/>
  <c r="G5346" i="81"/>
  <c r="F5346" i="81"/>
  <c r="E5346" i="81"/>
  <c r="C5346" i="81"/>
  <c r="B5346" i="81"/>
  <c r="A5346" i="81"/>
  <c r="L5345" i="81"/>
  <c r="K5345" i="81"/>
  <c r="J5345" i="81"/>
  <c r="I5345" i="81"/>
  <c r="H5345" i="81"/>
  <c r="G5345" i="81"/>
  <c r="F5345" i="81"/>
  <c r="E5345" i="81"/>
  <c r="C5345" i="81"/>
  <c r="B5345" i="81"/>
  <c r="A5345" i="81"/>
  <c r="L5344" i="81"/>
  <c r="K5344" i="81"/>
  <c r="J5344" i="81"/>
  <c r="I5344" i="81"/>
  <c r="H5344" i="81"/>
  <c r="G5344" i="81"/>
  <c r="F5344" i="81"/>
  <c r="E5344" i="81"/>
  <c r="C5344" i="81"/>
  <c r="B5344" i="81"/>
  <c r="A5344" i="81"/>
  <c r="L5343" i="81"/>
  <c r="K5343" i="81"/>
  <c r="J5343" i="81"/>
  <c r="I5343" i="81"/>
  <c r="H5343" i="81"/>
  <c r="G5343" i="81"/>
  <c r="F5343" i="81"/>
  <c r="E5343" i="81"/>
  <c r="C5343" i="81"/>
  <c r="B5343" i="81"/>
  <c r="A5343" i="81"/>
  <c r="L5342" i="81"/>
  <c r="K5342" i="81"/>
  <c r="J5342" i="81"/>
  <c r="I5342" i="81"/>
  <c r="H5342" i="81"/>
  <c r="G5342" i="81"/>
  <c r="F5342" i="81"/>
  <c r="E5342" i="81"/>
  <c r="C5342" i="81"/>
  <c r="B5342" i="81"/>
  <c r="A5342" i="81"/>
  <c r="L5341" i="81"/>
  <c r="K5341" i="81"/>
  <c r="J5341" i="81"/>
  <c r="I5341" i="81"/>
  <c r="H5341" i="81"/>
  <c r="G5341" i="81"/>
  <c r="F5341" i="81"/>
  <c r="E5341" i="81"/>
  <c r="C5341" i="81"/>
  <c r="B5341" i="81"/>
  <c r="A5341" i="81"/>
  <c r="L5340" i="81"/>
  <c r="K5340" i="81"/>
  <c r="J5340" i="81"/>
  <c r="I5340" i="81"/>
  <c r="H5340" i="81"/>
  <c r="G5340" i="81"/>
  <c r="F5340" i="81"/>
  <c r="E5340" i="81"/>
  <c r="C5340" i="81"/>
  <c r="B5340" i="81"/>
  <c r="A5340" i="81"/>
  <c r="L5339" i="81"/>
  <c r="K5339" i="81"/>
  <c r="J5339" i="81"/>
  <c r="I5339" i="81"/>
  <c r="H5339" i="81"/>
  <c r="G5339" i="81"/>
  <c r="F5339" i="81"/>
  <c r="E5339" i="81"/>
  <c r="C5339" i="81"/>
  <c r="B5339" i="81"/>
  <c r="A5339" i="81"/>
  <c r="L5338" i="81"/>
  <c r="K5338" i="81"/>
  <c r="J5338" i="81"/>
  <c r="I5338" i="81"/>
  <c r="H5338" i="81"/>
  <c r="G5338" i="81"/>
  <c r="F5338" i="81"/>
  <c r="E5338" i="81"/>
  <c r="C5338" i="81"/>
  <c r="B5338" i="81"/>
  <c r="A5338" i="81"/>
  <c r="L5337" i="81"/>
  <c r="K5337" i="81"/>
  <c r="J5337" i="81"/>
  <c r="I5337" i="81"/>
  <c r="H5337" i="81"/>
  <c r="G5337" i="81"/>
  <c r="F5337" i="81"/>
  <c r="E5337" i="81"/>
  <c r="C5337" i="81"/>
  <c r="B5337" i="81"/>
  <c r="A5337" i="81"/>
  <c r="L5336" i="81"/>
  <c r="K5336" i="81"/>
  <c r="J5336" i="81"/>
  <c r="I5336" i="81"/>
  <c r="H5336" i="81"/>
  <c r="G5336" i="81"/>
  <c r="F5336" i="81"/>
  <c r="E5336" i="81"/>
  <c r="C5336" i="81"/>
  <c r="B5336" i="81"/>
  <c r="A5336" i="81"/>
  <c r="L5335" i="81"/>
  <c r="K5335" i="81"/>
  <c r="J5335" i="81"/>
  <c r="I5335" i="81"/>
  <c r="H5335" i="81"/>
  <c r="G5335" i="81"/>
  <c r="F5335" i="81"/>
  <c r="E5335" i="81"/>
  <c r="C5335" i="81"/>
  <c r="B5335" i="81"/>
  <c r="A5335" i="81"/>
  <c r="L5334" i="81"/>
  <c r="K5334" i="81"/>
  <c r="J5334" i="81"/>
  <c r="I5334" i="81"/>
  <c r="H5334" i="81"/>
  <c r="G5334" i="81"/>
  <c r="F5334" i="81"/>
  <c r="E5334" i="81"/>
  <c r="C5334" i="81"/>
  <c r="B5334" i="81"/>
  <c r="A5334" i="81"/>
  <c r="L5333" i="81"/>
  <c r="K5333" i="81"/>
  <c r="J5333" i="81"/>
  <c r="I5333" i="81"/>
  <c r="H5333" i="81"/>
  <c r="G5333" i="81"/>
  <c r="F5333" i="81"/>
  <c r="E5333" i="81"/>
  <c r="C5333" i="81"/>
  <c r="B5333" i="81"/>
  <c r="A5333" i="81"/>
  <c r="L5332" i="81"/>
  <c r="K5332" i="81"/>
  <c r="J5332" i="81"/>
  <c r="I5332" i="81"/>
  <c r="H5332" i="81"/>
  <c r="G5332" i="81"/>
  <c r="F5332" i="81"/>
  <c r="E5332" i="81"/>
  <c r="C5332" i="81"/>
  <c r="B5332" i="81"/>
  <c r="A5332" i="81"/>
  <c r="L5331" i="81"/>
  <c r="K5331" i="81"/>
  <c r="J5331" i="81"/>
  <c r="I5331" i="81"/>
  <c r="H5331" i="81"/>
  <c r="G5331" i="81"/>
  <c r="F5331" i="81"/>
  <c r="E5331" i="81"/>
  <c r="C5331" i="81"/>
  <c r="B5331" i="81"/>
  <c r="A5331" i="81"/>
  <c r="L5330" i="81"/>
  <c r="K5330" i="81"/>
  <c r="J5330" i="81"/>
  <c r="I5330" i="81"/>
  <c r="H5330" i="81"/>
  <c r="G5330" i="81"/>
  <c r="F5330" i="81"/>
  <c r="E5330" i="81"/>
  <c r="C5330" i="81"/>
  <c r="B5330" i="81"/>
  <c r="A5330" i="81"/>
  <c r="L5329" i="81"/>
  <c r="K5329" i="81"/>
  <c r="J5329" i="81"/>
  <c r="I5329" i="81"/>
  <c r="H5329" i="81"/>
  <c r="G5329" i="81"/>
  <c r="F5329" i="81"/>
  <c r="E5329" i="81"/>
  <c r="C5329" i="81"/>
  <c r="B5329" i="81"/>
  <c r="A5329" i="81"/>
  <c r="L5328" i="81"/>
  <c r="K5328" i="81"/>
  <c r="J5328" i="81"/>
  <c r="I5328" i="81"/>
  <c r="H5328" i="81"/>
  <c r="G5328" i="81"/>
  <c r="F5328" i="81"/>
  <c r="E5328" i="81"/>
  <c r="C5328" i="81"/>
  <c r="B5328" i="81"/>
  <c r="A5328" i="81"/>
  <c r="L5327" i="81"/>
  <c r="K5327" i="81"/>
  <c r="J5327" i="81"/>
  <c r="I5327" i="81"/>
  <c r="H5327" i="81"/>
  <c r="G5327" i="81"/>
  <c r="F5327" i="81"/>
  <c r="E5327" i="81"/>
  <c r="C5327" i="81"/>
  <c r="B5327" i="81"/>
  <c r="A5327" i="81"/>
  <c r="L5326" i="81"/>
  <c r="K5326" i="81"/>
  <c r="J5326" i="81"/>
  <c r="I5326" i="81"/>
  <c r="H5326" i="81"/>
  <c r="G5326" i="81"/>
  <c r="F5326" i="81"/>
  <c r="E5326" i="81"/>
  <c r="C5326" i="81"/>
  <c r="B5326" i="81"/>
  <c r="A5326" i="81"/>
  <c r="L5325" i="81"/>
  <c r="K5325" i="81"/>
  <c r="J5325" i="81"/>
  <c r="I5325" i="81"/>
  <c r="H5325" i="81"/>
  <c r="G5325" i="81"/>
  <c r="F5325" i="81"/>
  <c r="E5325" i="81"/>
  <c r="C5325" i="81"/>
  <c r="B5325" i="81"/>
  <c r="A5325" i="81"/>
  <c r="L5324" i="81"/>
  <c r="K5324" i="81"/>
  <c r="J5324" i="81"/>
  <c r="I5324" i="81"/>
  <c r="H5324" i="81"/>
  <c r="G5324" i="81"/>
  <c r="F5324" i="81"/>
  <c r="E5324" i="81"/>
  <c r="C5324" i="81"/>
  <c r="B5324" i="81"/>
  <c r="A5324" i="81"/>
  <c r="L5323" i="81"/>
  <c r="K5323" i="81"/>
  <c r="J5323" i="81"/>
  <c r="I5323" i="81"/>
  <c r="H5323" i="81"/>
  <c r="G5323" i="81"/>
  <c r="F5323" i="81"/>
  <c r="E5323" i="81"/>
  <c r="C5323" i="81"/>
  <c r="B5323" i="81"/>
  <c r="A5323" i="81"/>
  <c r="L5322" i="81"/>
  <c r="K5322" i="81"/>
  <c r="J5322" i="81"/>
  <c r="I5322" i="81"/>
  <c r="H5322" i="81"/>
  <c r="G5322" i="81"/>
  <c r="F5322" i="81"/>
  <c r="E5322" i="81"/>
  <c r="C5322" i="81"/>
  <c r="B5322" i="81"/>
  <c r="A5322" i="81"/>
  <c r="L5321" i="81"/>
  <c r="K5321" i="81"/>
  <c r="J5321" i="81"/>
  <c r="I5321" i="81"/>
  <c r="H5321" i="81"/>
  <c r="G5321" i="81"/>
  <c r="F5321" i="81"/>
  <c r="E5321" i="81"/>
  <c r="C5321" i="81"/>
  <c r="B5321" i="81"/>
  <c r="A5321" i="81"/>
  <c r="L5320" i="81"/>
  <c r="K5320" i="81"/>
  <c r="J5320" i="81"/>
  <c r="I5320" i="81"/>
  <c r="H5320" i="81"/>
  <c r="G5320" i="81"/>
  <c r="F5320" i="81"/>
  <c r="E5320" i="81"/>
  <c r="C5320" i="81"/>
  <c r="B5320" i="81"/>
  <c r="A5320" i="81"/>
  <c r="L5319" i="81"/>
  <c r="K5319" i="81"/>
  <c r="J5319" i="81"/>
  <c r="I5319" i="81"/>
  <c r="H5319" i="81"/>
  <c r="G5319" i="81"/>
  <c r="F5319" i="81"/>
  <c r="E5319" i="81"/>
  <c r="C5319" i="81"/>
  <c r="B5319" i="81"/>
  <c r="A5319" i="81"/>
  <c r="L5318" i="81"/>
  <c r="K5318" i="81"/>
  <c r="J5318" i="81"/>
  <c r="I5318" i="81"/>
  <c r="H5318" i="81"/>
  <c r="G5318" i="81"/>
  <c r="F5318" i="81"/>
  <c r="E5318" i="81"/>
  <c r="C5318" i="81"/>
  <c r="B5318" i="81"/>
  <c r="A5318" i="81"/>
  <c r="L5317" i="81"/>
  <c r="K5317" i="81"/>
  <c r="J5317" i="81"/>
  <c r="I5317" i="81"/>
  <c r="H5317" i="81"/>
  <c r="G5317" i="81"/>
  <c r="F5317" i="81"/>
  <c r="E5317" i="81"/>
  <c r="C5317" i="81"/>
  <c r="B5317" i="81"/>
  <c r="A5317" i="81"/>
  <c r="L5316" i="81"/>
  <c r="K5316" i="81"/>
  <c r="J5316" i="81"/>
  <c r="I5316" i="81"/>
  <c r="H5316" i="81"/>
  <c r="G5316" i="81"/>
  <c r="F5316" i="81"/>
  <c r="E5316" i="81"/>
  <c r="C5316" i="81"/>
  <c r="B5316" i="81"/>
  <c r="A5316" i="81"/>
  <c r="L5315" i="81"/>
  <c r="K5315" i="81"/>
  <c r="J5315" i="81"/>
  <c r="I5315" i="81"/>
  <c r="H5315" i="81"/>
  <c r="G5315" i="81"/>
  <c r="F5315" i="81"/>
  <c r="E5315" i="81"/>
  <c r="C5315" i="81"/>
  <c r="B5315" i="81"/>
  <c r="A5315" i="81"/>
  <c r="L5314" i="81"/>
  <c r="K5314" i="81"/>
  <c r="J5314" i="81"/>
  <c r="I5314" i="81"/>
  <c r="H5314" i="81"/>
  <c r="G5314" i="81"/>
  <c r="F5314" i="81"/>
  <c r="E5314" i="81"/>
  <c r="C5314" i="81"/>
  <c r="B5314" i="81"/>
  <c r="A5314" i="81"/>
  <c r="L5313" i="81"/>
  <c r="K5313" i="81"/>
  <c r="J5313" i="81"/>
  <c r="I5313" i="81"/>
  <c r="H5313" i="81"/>
  <c r="G5313" i="81"/>
  <c r="F5313" i="81"/>
  <c r="E5313" i="81"/>
  <c r="C5313" i="81"/>
  <c r="B5313" i="81"/>
  <c r="A5313" i="81"/>
  <c r="L5312" i="81"/>
  <c r="K5312" i="81"/>
  <c r="J5312" i="81"/>
  <c r="I5312" i="81"/>
  <c r="H5312" i="81"/>
  <c r="G5312" i="81"/>
  <c r="F5312" i="81"/>
  <c r="E5312" i="81"/>
  <c r="C5312" i="81"/>
  <c r="B5312" i="81"/>
  <c r="A5312" i="81"/>
  <c r="L5311" i="81"/>
  <c r="K5311" i="81"/>
  <c r="J5311" i="81"/>
  <c r="I5311" i="81"/>
  <c r="H5311" i="81"/>
  <c r="G5311" i="81"/>
  <c r="F5311" i="81"/>
  <c r="E5311" i="81"/>
  <c r="C5311" i="81"/>
  <c r="B5311" i="81"/>
  <c r="A5311" i="81"/>
  <c r="L5310" i="81"/>
  <c r="K5310" i="81"/>
  <c r="J5310" i="81"/>
  <c r="I5310" i="81"/>
  <c r="H5310" i="81"/>
  <c r="G5310" i="81"/>
  <c r="F5310" i="81"/>
  <c r="E5310" i="81"/>
  <c r="C5310" i="81"/>
  <c r="B5310" i="81"/>
  <c r="A5310" i="81"/>
  <c r="L5309" i="81"/>
  <c r="K5309" i="81"/>
  <c r="J5309" i="81"/>
  <c r="I5309" i="81"/>
  <c r="H5309" i="81"/>
  <c r="G5309" i="81"/>
  <c r="F5309" i="81"/>
  <c r="E5309" i="81"/>
  <c r="C5309" i="81"/>
  <c r="B5309" i="81"/>
  <c r="A5309" i="81"/>
  <c r="L5308" i="81"/>
  <c r="K5308" i="81"/>
  <c r="J5308" i="81"/>
  <c r="I5308" i="81"/>
  <c r="H5308" i="81"/>
  <c r="G5308" i="81"/>
  <c r="F5308" i="81"/>
  <c r="E5308" i="81"/>
  <c r="C5308" i="81"/>
  <c r="B5308" i="81"/>
  <c r="A5308" i="81"/>
  <c r="L5307" i="81"/>
  <c r="K5307" i="81"/>
  <c r="J5307" i="81"/>
  <c r="I5307" i="81"/>
  <c r="H5307" i="81"/>
  <c r="G5307" i="81"/>
  <c r="F5307" i="81"/>
  <c r="E5307" i="81"/>
  <c r="C5307" i="81"/>
  <c r="B5307" i="81"/>
  <c r="A5307" i="81"/>
  <c r="L5306" i="81"/>
  <c r="K5306" i="81"/>
  <c r="J5306" i="81"/>
  <c r="I5306" i="81"/>
  <c r="H5306" i="81"/>
  <c r="G5306" i="81"/>
  <c r="F5306" i="81"/>
  <c r="E5306" i="81"/>
  <c r="C5306" i="81"/>
  <c r="B5306" i="81"/>
  <c r="A5306" i="81"/>
  <c r="L5305" i="81"/>
  <c r="K5305" i="81"/>
  <c r="J5305" i="81"/>
  <c r="I5305" i="81"/>
  <c r="H5305" i="81"/>
  <c r="G5305" i="81"/>
  <c r="F5305" i="81"/>
  <c r="E5305" i="81"/>
  <c r="C5305" i="81"/>
  <c r="B5305" i="81"/>
  <c r="A5305" i="81"/>
  <c r="L5304" i="81"/>
  <c r="K5304" i="81"/>
  <c r="J5304" i="81"/>
  <c r="I5304" i="81"/>
  <c r="H5304" i="81"/>
  <c r="G5304" i="81"/>
  <c r="F5304" i="81"/>
  <c r="E5304" i="81"/>
  <c r="C5304" i="81"/>
  <c r="B5304" i="81"/>
  <c r="A5304" i="81"/>
  <c r="L5303" i="81"/>
  <c r="K5303" i="81"/>
  <c r="J5303" i="81"/>
  <c r="I5303" i="81"/>
  <c r="H5303" i="81"/>
  <c r="G5303" i="81"/>
  <c r="F5303" i="81"/>
  <c r="E5303" i="81"/>
  <c r="C5303" i="81"/>
  <c r="B5303" i="81"/>
  <c r="A5303" i="81"/>
  <c r="L5302" i="81"/>
  <c r="K5302" i="81"/>
  <c r="J5302" i="81"/>
  <c r="I5302" i="81"/>
  <c r="H5302" i="81"/>
  <c r="G5302" i="81"/>
  <c r="F5302" i="81"/>
  <c r="E5302" i="81"/>
  <c r="C5302" i="81"/>
  <c r="B5302" i="81"/>
  <c r="A5302" i="81"/>
  <c r="L5301" i="81"/>
  <c r="K5301" i="81"/>
  <c r="J5301" i="81"/>
  <c r="I5301" i="81"/>
  <c r="H5301" i="81"/>
  <c r="G5301" i="81"/>
  <c r="F5301" i="81"/>
  <c r="E5301" i="81"/>
  <c r="C5301" i="81"/>
  <c r="B5301" i="81"/>
  <c r="A5301" i="81"/>
  <c r="L5300" i="81"/>
  <c r="K5300" i="81"/>
  <c r="J5300" i="81"/>
  <c r="I5300" i="81"/>
  <c r="H5300" i="81"/>
  <c r="G5300" i="81"/>
  <c r="F5300" i="81"/>
  <c r="E5300" i="81"/>
  <c r="C5300" i="81"/>
  <c r="B5300" i="81"/>
  <c r="A5300" i="81"/>
  <c r="L5299" i="81"/>
  <c r="K5299" i="81"/>
  <c r="J5299" i="81"/>
  <c r="I5299" i="81"/>
  <c r="H5299" i="81"/>
  <c r="G5299" i="81"/>
  <c r="F5299" i="81"/>
  <c r="E5299" i="81"/>
  <c r="C5299" i="81"/>
  <c r="B5299" i="81"/>
  <c r="A5299" i="81"/>
  <c r="L5298" i="81"/>
  <c r="K5298" i="81"/>
  <c r="J5298" i="81"/>
  <c r="I5298" i="81"/>
  <c r="H5298" i="81"/>
  <c r="G5298" i="81"/>
  <c r="F5298" i="81"/>
  <c r="E5298" i="81"/>
  <c r="C5298" i="81"/>
  <c r="B5298" i="81"/>
  <c r="A5298" i="81"/>
  <c r="L5297" i="81"/>
  <c r="K5297" i="81"/>
  <c r="J5297" i="81"/>
  <c r="I5297" i="81"/>
  <c r="H5297" i="81"/>
  <c r="G5297" i="81"/>
  <c r="F5297" i="81"/>
  <c r="E5297" i="81"/>
  <c r="C5297" i="81"/>
  <c r="B5297" i="81"/>
  <c r="A5297" i="81"/>
  <c r="L5296" i="81"/>
  <c r="K5296" i="81"/>
  <c r="J5296" i="81"/>
  <c r="I5296" i="81"/>
  <c r="H5296" i="81"/>
  <c r="G5296" i="81"/>
  <c r="F5296" i="81"/>
  <c r="E5296" i="81"/>
  <c r="C5296" i="81"/>
  <c r="B5296" i="81"/>
  <c r="A5296" i="81"/>
  <c r="L5295" i="81"/>
  <c r="K5295" i="81"/>
  <c r="J5295" i="81"/>
  <c r="I5295" i="81"/>
  <c r="H5295" i="81"/>
  <c r="G5295" i="81"/>
  <c r="F5295" i="81"/>
  <c r="E5295" i="81"/>
  <c r="C5295" i="81"/>
  <c r="B5295" i="81"/>
  <c r="A5295" i="81"/>
  <c r="L5294" i="81"/>
  <c r="K5294" i="81"/>
  <c r="J5294" i="81"/>
  <c r="I5294" i="81"/>
  <c r="H5294" i="81"/>
  <c r="G5294" i="81"/>
  <c r="F5294" i="81"/>
  <c r="E5294" i="81"/>
  <c r="C5294" i="81"/>
  <c r="B5294" i="81"/>
  <c r="A5294" i="81"/>
  <c r="L5293" i="81"/>
  <c r="K5293" i="81"/>
  <c r="J5293" i="81"/>
  <c r="I5293" i="81"/>
  <c r="H5293" i="81"/>
  <c r="G5293" i="81"/>
  <c r="F5293" i="81"/>
  <c r="E5293" i="81"/>
  <c r="C5293" i="81"/>
  <c r="B5293" i="81"/>
  <c r="A5293" i="81"/>
  <c r="L5292" i="81"/>
  <c r="K5292" i="81"/>
  <c r="J5292" i="81"/>
  <c r="I5292" i="81"/>
  <c r="H5292" i="81"/>
  <c r="G5292" i="81"/>
  <c r="F5292" i="81"/>
  <c r="E5292" i="81"/>
  <c r="C5292" i="81"/>
  <c r="B5292" i="81"/>
  <c r="A5292" i="81"/>
  <c r="L5291" i="81"/>
  <c r="K5291" i="81"/>
  <c r="J5291" i="81"/>
  <c r="I5291" i="81"/>
  <c r="H5291" i="81"/>
  <c r="G5291" i="81"/>
  <c r="F5291" i="81"/>
  <c r="E5291" i="81"/>
  <c r="C5291" i="81"/>
  <c r="B5291" i="81"/>
  <c r="A5291" i="81"/>
  <c r="L5290" i="81"/>
  <c r="K5290" i="81"/>
  <c r="J5290" i="81"/>
  <c r="I5290" i="81"/>
  <c r="H5290" i="81"/>
  <c r="G5290" i="81"/>
  <c r="F5290" i="81"/>
  <c r="E5290" i="81"/>
  <c r="C5290" i="81"/>
  <c r="B5290" i="81"/>
  <c r="A5290" i="81"/>
  <c r="L5289" i="81"/>
  <c r="K5289" i="81"/>
  <c r="J5289" i="81"/>
  <c r="I5289" i="81"/>
  <c r="H5289" i="81"/>
  <c r="G5289" i="81"/>
  <c r="F5289" i="81"/>
  <c r="E5289" i="81"/>
  <c r="C5289" i="81"/>
  <c r="B5289" i="81"/>
  <c r="A5289" i="81"/>
  <c r="L5288" i="81"/>
  <c r="K5288" i="81"/>
  <c r="J5288" i="81"/>
  <c r="I5288" i="81"/>
  <c r="H5288" i="81"/>
  <c r="G5288" i="81"/>
  <c r="F5288" i="81"/>
  <c r="E5288" i="81"/>
  <c r="C5288" i="81"/>
  <c r="B5288" i="81"/>
  <c r="A5288" i="81"/>
  <c r="L5287" i="81"/>
  <c r="K5287" i="81"/>
  <c r="J5287" i="81"/>
  <c r="I5287" i="81"/>
  <c r="H5287" i="81"/>
  <c r="G5287" i="81"/>
  <c r="F5287" i="81"/>
  <c r="E5287" i="81"/>
  <c r="C5287" i="81"/>
  <c r="B5287" i="81"/>
  <c r="A5287" i="81"/>
  <c r="L5286" i="81"/>
  <c r="K5286" i="81"/>
  <c r="J5286" i="81"/>
  <c r="I5286" i="81"/>
  <c r="H5286" i="81"/>
  <c r="G5286" i="81"/>
  <c r="F5286" i="81"/>
  <c r="E5286" i="81"/>
  <c r="C5286" i="81"/>
  <c r="B5286" i="81"/>
  <c r="A5286" i="81"/>
  <c r="L5285" i="81"/>
  <c r="K5285" i="81"/>
  <c r="J5285" i="81"/>
  <c r="I5285" i="81"/>
  <c r="H5285" i="81"/>
  <c r="G5285" i="81"/>
  <c r="F5285" i="81"/>
  <c r="E5285" i="81"/>
  <c r="C5285" i="81"/>
  <c r="B5285" i="81"/>
  <c r="A5285" i="81"/>
  <c r="L5284" i="81"/>
  <c r="K5284" i="81"/>
  <c r="J5284" i="81"/>
  <c r="I5284" i="81"/>
  <c r="H5284" i="81"/>
  <c r="G5284" i="81"/>
  <c r="F5284" i="81"/>
  <c r="E5284" i="81"/>
  <c r="C5284" i="81"/>
  <c r="B5284" i="81"/>
  <c r="A5284" i="81"/>
  <c r="L5283" i="81"/>
  <c r="K5283" i="81"/>
  <c r="J5283" i="81"/>
  <c r="I5283" i="81"/>
  <c r="H5283" i="81"/>
  <c r="G5283" i="81"/>
  <c r="F5283" i="81"/>
  <c r="E5283" i="81"/>
  <c r="C5283" i="81"/>
  <c r="B5283" i="81"/>
  <c r="A5283" i="81"/>
  <c r="L5282" i="81"/>
  <c r="K5282" i="81"/>
  <c r="J5282" i="81"/>
  <c r="I5282" i="81"/>
  <c r="H5282" i="81"/>
  <c r="G5282" i="81"/>
  <c r="F5282" i="81"/>
  <c r="E5282" i="81"/>
  <c r="C5282" i="81"/>
  <c r="B5282" i="81"/>
  <c r="A5282" i="81"/>
  <c r="L5281" i="81"/>
  <c r="K5281" i="81"/>
  <c r="J5281" i="81"/>
  <c r="I5281" i="81"/>
  <c r="H5281" i="81"/>
  <c r="G5281" i="81"/>
  <c r="F5281" i="81"/>
  <c r="E5281" i="81"/>
  <c r="C5281" i="81"/>
  <c r="B5281" i="81"/>
  <c r="A5281" i="81"/>
  <c r="L5280" i="81"/>
  <c r="K5280" i="81"/>
  <c r="J5280" i="81"/>
  <c r="I5280" i="81"/>
  <c r="H5280" i="81"/>
  <c r="G5280" i="81"/>
  <c r="F5280" i="81"/>
  <c r="E5280" i="81"/>
  <c r="C5280" i="81"/>
  <c r="B5280" i="81"/>
  <c r="A5280" i="81"/>
  <c r="L5279" i="81"/>
  <c r="K5279" i="81"/>
  <c r="J5279" i="81"/>
  <c r="I5279" i="81"/>
  <c r="H5279" i="81"/>
  <c r="G5279" i="81"/>
  <c r="F5279" i="81"/>
  <c r="E5279" i="81"/>
  <c r="C5279" i="81"/>
  <c r="B5279" i="81"/>
  <c r="A5279" i="81"/>
  <c r="L5278" i="81"/>
  <c r="K5278" i="81"/>
  <c r="J5278" i="81"/>
  <c r="I5278" i="81"/>
  <c r="H5278" i="81"/>
  <c r="G5278" i="81"/>
  <c r="F5278" i="81"/>
  <c r="E5278" i="81"/>
  <c r="C5278" i="81"/>
  <c r="B5278" i="81"/>
  <c r="A5278" i="81"/>
  <c r="L5277" i="81"/>
  <c r="K5277" i="81"/>
  <c r="J5277" i="81"/>
  <c r="I5277" i="81"/>
  <c r="H5277" i="81"/>
  <c r="G5277" i="81"/>
  <c r="F5277" i="81"/>
  <c r="E5277" i="81"/>
  <c r="C5277" i="81"/>
  <c r="B5277" i="81"/>
  <c r="A5277" i="81"/>
  <c r="L5276" i="81"/>
  <c r="K5276" i="81"/>
  <c r="J5276" i="81"/>
  <c r="I5276" i="81"/>
  <c r="H5276" i="81"/>
  <c r="G5276" i="81"/>
  <c r="F5276" i="81"/>
  <c r="E5276" i="81"/>
  <c r="C5276" i="81"/>
  <c r="B5276" i="81"/>
  <c r="A5276" i="81"/>
  <c r="L5275" i="81"/>
  <c r="K5275" i="81"/>
  <c r="J5275" i="81"/>
  <c r="I5275" i="81"/>
  <c r="H5275" i="81"/>
  <c r="G5275" i="81"/>
  <c r="F5275" i="81"/>
  <c r="E5275" i="81"/>
  <c r="C5275" i="81"/>
  <c r="B5275" i="81"/>
  <c r="A5275" i="81"/>
  <c r="L5274" i="81"/>
  <c r="K5274" i="81"/>
  <c r="J5274" i="81"/>
  <c r="I5274" i="81"/>
  <c r="H5274" i="81"/>
  <c r="G5274" i="81"/>
  <c r="F5274" i="81"/>
  <c r="E5274" i="81"/>
  <c r="C5274" i="81"/>
  <c r="B5274" i="81"/>
  <c r="A5274" i="81"/>
  <c r="L5273" i="81"/>
  <c r="K5273" i="81"/>
  <c r="J5273" i="81"/>
  <c r="I5273" i="81"/>
  <c r="H5273" i="81"/>
  <c r="G5273" i="81"/>
  <c r="F5273" i="81"/>
  <c r="E5273" i="81"/>
  <c r="C5273" i="81"/>
  <c r="B5273" i="81"/>
  <c r="A5273" i="81"/>
  <c r="L5272" i="81"/>
  <c r="K5272" i="81"/>
  <c r="J5272" i="81"/>
  <c r="I5272" i="81"/>
  <c r="H5272" i="81"/>
  <c r="G5272" i="81"/>
  <c r="F5272" i="81"/>
  <c r="E5272" i="81"/>
  <c r="C5272" i="81"/>
  <c r="B5272" i="81"/>
  <c r="A5272" i="81"/>
  <c r="L5271" i="81"/>
  <c r="K5271" i="81"/>
  <c r="J5271" i="81"/>
  <c r="I5271" i="81"/>
  <c r="H5271" i="81"/>
  <c r="G5271" i="81"/>
  <c r="F5271" i="81"/>
  <c r="E5271" i="81"/>
  <c r="C5271" i="81"/>
  <c r="B5271" i="81"/>
  <c r="A5271" i="81"/>
  <c r="L5270" i="81"/>
  <c r="K5270" i="81"/>
  <c r="J5270" i="81"/>
  <c r="I5270" i="81"/>
  <c r="H5270" i="81"/>
  <c r="G5270" i="81"/>
  <c r="F5270" i="81"/>
  <c r="E5270" i="81"/>
  <c r="C5270" i="81"/>
  <c r="B5270" i="81"/>
  <c r="A5270" i="81"/>
  <c r="L5269" i="81"/>
  <c r="K5269" i="81"/>
  <c r="J5269" i="81"/>
  <c r="I5269" i="81"/>
  <c r="H5269" i="81"/>
  <c r="G5269" i="81"/>
  <c r="F5269" i="81"/>
  <c r="E5269" i="81"/>
  <c r="C5269" i="81"/>
  <c r="B5269" i="81"/>
  <c r="A5269" i="81"/>
  <c r="L5268" i="81"/>
  <c r="K5268" i="81"/>
  <c r="J5268" i="81"/>
  <c r="I5268" i="81"/>
  <c r="H5268" i="81"/>
  <c r="G5268" i="81"/>
  <c r="F5268" i="81"/>
  <c r="E5268" i="81"/>
  <c r="C5268" i="81"/>
  <c r="B5268" i="81"/>
  <c r="A5268" i="81"/>
  <c r="L5267" i="81"/>
  <c r="K5267" i="81"/>
  <c r="J5267" i="81"/>
  <c r="I5267" i="81"/>
  <c r="H5267" i="81"/>
  <c r="G5267" i="81"/>
  <c r="F5267" i="81"/>
  <c r="E5267" i="81"/>
  <c r="C5267" i="81"/>
  <c r="B5267" i="81"/>
  <c r="A5267" i="81"/>
  <c r="L5266" i="81"/>
  <c r="K5266" i="81"/>
  <c r="J5266" i="81"/>
  <c r="I5266" i="81"/>
  <c r="H5266" i="81"/>
  <c r="G5266" i="81"/>
  <c r="F5266" i="81"/>
  <c r="E5266" i="81"/>
  <c r="C5266" i="81"/>
  <c r="B5266" i="81"/>
  <c r="A5266" i="81"/>
  <c r="L5265" i="81"/>
  <c r="K5265" i="81"/>
  <c r="J5265" i="81"/>
  <c r="I5265" i="81"/>
  <c r="H5265" i="81"/>
  <c r="G5265" i="81"/>
  <c r="F5265" i="81"/>
  <c r="E5265" i="81"/>
  <c r="C5265" i="81"/>
  <c r="B5265" i="81"/>
  <c r="A5265" i="81"/>
  <c r="L5264" i="81"/>
  <c r="K5264" i="81"/>
  <c r="J5264" i="81"/>
  <c r="I5264" i="81"/>
  <c r="H5264" i="81"/>
  <c r="G5264" i="81"/>
  <c r="F5264" i="81"/>
  <c r="E5264" i="81"/>
  <c r="C5264" i="81"/>
  <c r="B5264" i="81"/>
  <c r="A5264" i="81"/>
  <c r="L5263" i="81"/>
  <c r="K5263" i="81"/>
  <c r="J5263" i="81"/>
  <c r="I5263" i="81"/>
  <c r="H5263" i="81"/>
  <c r="G5263" i="81"/>
  <c r="F5263" i="81"/>
  <c r="E5263" i="81"/>
  <c r="C5263" i="81"/>
  <c r="B5263" i="81"/>
  <c r="A5263" i="81"/>
  <c r="L5262" i="81"/>
  <c r="K5262" i="81"/>
  <c r="J5262" i="81"/>
  <c r="I5262" i="81"/>
  <c r="H5262" i="81"/>
  <c r="G5262" i="81"/>
  <c r="F5262" i="81"/>
  <c r="E5262" i="81"/>
  <c r="C5262" i="81"/>
  <c r="B5262" i="81"/>
  <c r="A5262" i="81"/>
  <c r="L5261" i="81"/>
  <c r="K5261" i="81"/>
  <c r="J5261" i="81"/>
  <c r="I5261" i="81"/>
  <c r="H5261" i="81"/>
  <c r="G5261" i="81"/>
  <c r="F5261" i="81"/>
  <c r="E5261" i="81"/>
  <c r="C5261" i="81"/>
  <c r="B5261" i="81"/>
  <c r="A5261" i="81"/>
  <c r="L5260" i="81"/>
  <c r="K5260" i="81"/>
  <c r="J5260" i="81"/>
  <c r="I5260" i="81"/>
  <c r="H5260" i="81"/>
  <c r="G5260" i="81"/>
  <c r="F5260" i="81"/>
  <c r="E5260" i="81"/>
  <c r="C5260" i="81"/>
  <c r="B5260" i="81"/>
  <c r="A5260" i="81"/>
  <c r="L5259" i="81"/>
  <c r="K5259" i="81"/>
  <c r="J5259" i="81"/>
  <c r="I5259" i="81"/>
  <c r="H5259" i="81"/>
  <c r="G5259" i="81"/>
  <c r="F5259" i="81"/>
  <c r="E5259" i="81"/>
  <c r="C5259" i="81"/>
  <c r="B5259" i="81"/>
  <c r="A5259" i="81"/>
  <c r="L5258" i="81"/>
  <c r="K5258" i="81"/>
  <c r="J5258" i="81"/>
  <c r="I5258" i="81"/>
  <c r="H5258" i="81"/>
  <c r="G5258" i="81"/>
  <c r="F5258" i="81"/>
  <c r="E5258" i="81"/>
  <c r="C5258" i="81"/>
  <c r="B5258" i="81"/>
  <c r="A5258" i="81"/>
  <c r="L5257" i="81"/>
  <c r="K5257" i="81"/>
  <c r="J5257" i="81"/>
  <c r="I5257" i="81"/>
  <c r="H5257" i="81"/>
  <c r="G5257" i="81"/>
  <c r="F5257" i="81"/>
  <c r="E5257" i="81"/>
  <c r="C5257" i="81"/>
  <c r="B5257" i="81"/>
  <c r="A5257" i="81"/>
  <c r="L5256" i="81"/>
  <c r="K5256" i="81"/>
  <c r="J5256" i="81"/>
  <c r="I5256" i="81"/>
  <c r="H5256" i="81"/>
  <c r="G5256" i="81"/>
  <c r="F5256" i="81"/>
  <c r="E5256" i="81"/>
  <c r="C5256" i="81"/>
  <c r="B5256" i="81"/>
  <c r="A5256" i="81"/>
  <c r="L5255" i="81"/>
  <c r="K5255" i="81"/>
  <c r="J5255" i="81"/>
  <c r="I5255" i="81"/>
  <c r="H5255" i="81"/>
  <c r="G5255" i="81"/>
  <c r="F5255" i="81"/>
  <c r="E5255" i="81"/>
  <c r="C5255" i="81"/>
  <c r="B5255" i="81"/>
  <c r="A5255" i="81"/>
  <c r="L5254" i="81"/>
  <c r="K5254" i="81"/>
  <c r="J5254" i="81"/>
  <c r="I5254" i="81"/>
  <c r="H5254" i="81"/>
  <c r="G5254" i="81"/>
  <c r="F5254" i="81"/>
  <c r="E5254" i="81"/>
  <c r="C5254" i="81"/>
  <c r="B5254" i="81"/>
  <c r="A5254" i="81"/>
  <c r="L5253" i="81"/>
  <c r="K5253" i="81"/>
  <c r="J5253" i="81"/>
  <c r="I5253" i="81"/>
  <c r="H5253" i="81"/>
  <c r="G5253" i="81"/>
  <c r="F5253" i="81"/>
  <c r="E5253" i="81"/>
  <c r="C5253" i="81"/>
  <c r="B5253" i="81"/>
  <c r="A5253" i="81"/>
  <c r="L5252" i="81"/>
  <c r="K5252" i="81"/>
  <c r="J5252" i="81"/>
  <c r="I5252" i="81"/>
  <c r="H5252" i="81"/>
  <c r="G5252" i="81"/>
  <c r="F5252" i="81"/>
  <c r="E5252" i="81"/>
  <c r="C5252" i="81"/>
  <c r="B5252" i="81"/>
  <c r="A5252" i="81"/>
  <c r="L5251" i="81"/>
  <c r="K5251" i="81"/>
  <c r="J5251" i="81"/>
  <c r="I5251" i="81"/>
  <c r="H5251" i="81"/>
  <c r="G5251" i="81"/>
  <c r="F5251" i="81"/>
  <c r="E5251" i="81"/>
  <c r="C5251" i="81"/>
  <c r="B5251" i="81"/>
  <c r="A5251" i="81"/>
  <c r="L5250" i="81"/>
  <c r="K5250" i="81"/>
  <c r="J5250" i="81"/>
  <c r="I5250" i="81"/>
  <c r="H5250" i="81"/>
  <c r="G5250" i="81"/>
  <c r="F5250" i="81"/>
  <c r="E5250" i="81"/>
  <c r="C5250" i="81"/>
  <c r="B5250" i="81"/>
  <c r="A5250" i="81"/>
  <c r="L5249" i="81"/>
  <c r="K5249" i="81"/>
  <c r="J5249" i="81"/>
  <c r="I5249" i="81"/>
  <c r="H5249" i="81"/>
  <c r="G5249" i="81"/>
  <c r="F5249" i="81"/>
  <c r="E5249" i="81"/>
  <c r="C5249" i="81"/>
  <c r="B5249" i="81"/>
  <c r="A5249" i="81"/>
  <c r="L5248" i="81"/>
  <c r="K5248" i="81"/>
  <c r="J5248" i="81"/>
  <c r="I5248" i="81"/>
  <c r="H5248" i="81"/>
  <c r="G5248" i="81"/>
  <c r="F5248" i="81"/>
  <c r="E5248" i="81"/>
  <c r="C5248" i="81"/>
  <c r="B5248" i="81"/>
  <c r="A5248" i="81"/>
  <c r="L5247" i="81"/>
  <c r="K5247" i="81"/>
  <c r="J5247" i="81"/>
  <c r="I5247" i="81"/>
  <c r="H5247" i="81"/>
  <c r="G5247" i="81"/>
  <c r="F5247" i="81"/>
  <c r="E5247" i="81"/>
  <c r="C5247" i="81"/>
  <c r="B5247" i="81"/>
  <c r="A5247" i="81"/>
  <c r="L5246" i="81"/>
  <c r="K5246" i="81"/>
  <c r="J5246" i="81"/>
  <c r="I5246" i="81"/>
  <c r="H5246" i="81"/>
  <c r="G5246" i="81"/>
  <c r="F5246" i="81"/>
  <c r="E5246" i="81"/>
  <c r="C5246" i="81"/>
  <c r="B5246" i="81"/>
  <c r="A5246" i="81"/>
  <c r="L5245" i="81"/>
  <c r="K5245" i="81"/>
  <c r="J5245" i="81"/>
  <c r="I5245" i="81"/>
  <c r="H5245" i="81"/>
  <c r="G5245" i="81"/>
  <c r="F5245" i="81"/>
  <c r="E5245" i="81"/>
  <c r="C5245" i="81"/>
  <c r="B5245" i="81"/>
  <c r="A5245" i="81"/>
  <c r="L5244" i="81"/>
  <c r="K5244" i="81"/>
  <c r="J5244" i="81"/>
  <c r="I5244" i="81"/>
  <c r="H5244" i="81"/>
  <c r="G5244" i="81"/>
  <c r="F5244" i="81"/>
  <c r="E5244" i="81"/>
  <c r="C5244" i="81"/>
  <c r="B5244" i="81"/>
  <c r="A5244" i="81"/>
  <c r="L5243" i="81"/>
  <c r="K5243" i="81"/>
  <c r="J5243" i="81"/>
  <c r="I5243" i="81"/>
  <c r="H5243" i="81"/>
  <c r="G5243" i="81"/>
  <c r="F5243" i="81"/>
  <c r="E5243" i="81"/>
  <c r="C5243" i="81"/>
  <c r="B5243" i="81"/>
  <c r="A5243" i="81"/>
  <c r="L5242" i="81"/>
  <c r="K5242" i="81"/>
  <c r="J5242" i="81"/>
  <c r="I5242" i="81"/>
  <c r="H5242" i="81"/>
  <c r="G5242" i="81"/>
  <c r="F5242" i="81"/>
  <c r="E5242" i="81"/>
  <c r="C5242" i="81"/>
  <c r="B5242" i="81"/>
  <c r="A5242" i="81"/>
  <c r="L5241" i="81"/>
  <c r="K5241" i="81"/>
  <c r="J5241" i="81"/>
  <c r="I5241" i="81"/>
  <c r="H5241" i="81"/>
  <c r="G5241" i="81"/>
  <c r="F5241" i="81"/>
  <c r="E5241" i="81"/>
  <c r="C5241" i="81"/>
  <c r="B5241" i="81"/>
  <c r="A5241" i="81"/>
  <c r="L5240" i="81"/>
  <c r="K5240" i="81"/>
  <c r="J5240" i="81"/>
  <c r="I5240" i="81"/>
  <c r="H5240" i="81"/>
  <c r="G5240" i="81"/>
  <c r="F5240" i="81"/>
  <c r="E5240" i="81"/>
  <c r="C5240" i="81"/>
  <c r="B5240" i="81"/>
  <c r="A5240" i="81"/>
  <c r="L5239" i="81"/>
  <c r="K5239" i="81"/>
  <c r="J5239" i="81"/>
  <c r="I5239" i="81"/>
  <c r="H5239" i="81"/>
  <c r="G5239" i="81"/>
  <c r="F5239" i="81"/>
  <c r="E5239" i="81"/>
  <c r="C5239" i="81"/>
  <c r="B5239" i="81"/>
  <c r="A5239" i="81"/>
  <c r="L5238" i="81"/>
  <c r="K5238" i="81"/>
  <c r="J5238" i="81"/>
  <c r="I5238" i="81"/>
  <c r="H5238" i="81"/>
  <c r="G5238" i="81"/>
  <c r="F5238" i="81"/>
  <c r="E5238" i="81"/>
  <c r="C5238" i="81"/>
  <c r="B5238" i="81"/>
  <c r="A5238" i="81"/>
  <c r="L5237" i="81"/>
  <c r="K5237" i="81"/>
  <c r="J5237" i="81"/>
  <c r="I5237" i="81"/>
  <c r="H5237" i="81"/>
  <c r="G5237" i="81"/>
  <c r="F5237" i="81"/>
  <c r="E5237" i="81"/>
  <c r="C5237" i="81"/>
  <c r="B5237" i="81"/>
  <c r="A5237" i="81"/>
  <c r="L5236" i="81"/>
  <c r="K5236" i="81"/>
  <c r="J5236" i="81"/>
  <c r="I5236" i="81"/>
  <c r="H5236" i="81"/>
  <c r="G5236" i="81"/>
  <c r="F5236" i="81"/>
  <c r="E5236" i="81"/>
  <c r="C5236" i="81"/>
  <c r="B5236" i="81"/>
  <c r="A5236" i="81"/>
  <c r="L5235" i="81"/>
  <c r="K5235" i="81"/>
  <c r="J5235" i="81"/>
  <c r="I5235" i="81"/>
  <c r="H5235" i="81"/>
  <c r="G5235" i="81"/>
  <c r="F5235" i="81"/>
  <c r="E5235" i="81"/>
  <c r="C5235" i="81"/>
  <c r="B5235" i="81"/>
  <c r="A5235" i="81"/>
  <c r="L5234" i="81"/>
  <c r="K5234" i="81"/>
  <c r="J5234" i="81"/>
  <c r="I5234" i="81"/>
  <c r="H5234" i="81"/>
  <c r="G5234" i="81"/>
  <c r="F5234" i="81"/>
  <c r="E5234" i="81"/>
  <c r="C5234" i="81"/>
  <c r="B5234" i="81"/>
  <c r="A5234" i="81"/>
  <c r="L5233" i="81"/>
  <c r="K5233" i="81"/>
  <c r="J5233" i="81"/>
  <c r="I5233" i="81"/>
  <c r="H5233" i="81"/>
  <c r="G5233" i="81"/>
  <c r="F5233" i="81"/>
  <c r="E5233" i="81"/>
  <c r="C5233" i="81"/>
  <c r="B5233" i="81"/>
  <c r="A5233" i="81"/>
  <c r="L5232" i="81"/>
  <c r="K5232" i="81"/>
  <c r="J5232" i="81"/>
  <c r="I5232" i="81"/>
  <c r="H5232" i="81"/>
  <c r="G5232" i="81"/>
  <c r="F5232" i="81"/>
  <c r="E5232" i="81"/>
  <c r="C5232" i="81"/>
  <c r="B5232" i="81"/>
  <c r="A5232" i="81"/>
  <c r="L5231" i="81"/>
  <c r="K5231" i="81"/>
  <c r="J5231" i="81"/>
  <c r="I5231" i="81"/>
  <c r="H5231" i="81"/>
  <c r="G5231" i="81"/>
  <c r="F5231" i="81"/>
  <c r="E5231" i="81"/>
  <c r="C5231" i="81"/>
  <c r="B5231" i="81"/>
  <c r="A5231" i="81"/>
  <c r="L5230" i="81"/>
  <c r="K5230" i="81"/>
  <c r="J5230" i="81"/>
  <c r="I5230" i="81"/>
  <c r="H5230" i="81"/>
  <c r="G5230" i="81"/>
  <c r="F5230" i="81"/>
  <c r="E5230" i="81"/>
  <c r="C5230" i="81"/>
  <c r="B5230" i="81"/>
  <c r="A5230" i="81"/>
  <c r="L5229" i="81"/>
  <c r="K5229" i="81"/>
  <c r="J5229" i="81"/>
  <c r="I5229" i="81"/>
  <c r="H5229" i="81"/>
  <c r="G5229" i="81"/>
  <c r="F5229" i="81"/>
  <c r="E5229" i="81"/>
  <c r="C5229" i="81"/>
  <c r="B5229" i="81"/>
  <c r="A5229" i="81"/>
  <c r="L5228" i="81"/>
  <c r="K5228" i="81"/>
  <c r="J5228" i="81"/>
  <c r="I5228" i="81"/>
  <c r="H5228" i="81"/>
  <c r="G5228" i="81"/>
  <c r="F5228" i="81"/>
  <c r="E5228" i="81"/>
  <c r="C5228" i="81"/>
  <c r="B5228" i="81"/>
  <c r="A5228" i="81"/>
  <c r="L5227" i="81"/>
  <c r="K5227" i="81"/>
  <c r="J5227" i="81"/>
  <c r="I5227" i="81"/>
  <c r="H5227" i="81"/>
  <c r="G5227" i="81"/>
  <c r="F5227" i="81"/>
  <c r="E5227" i="81"/>
  <c r="C5227" i="81"/>
  <c r="B5227" i="81"/>
  <c r="A5227" i="81"/>
  <c r="L5226" i="81"/>
  <c r="K5226" i="81"/>
  <c r="J5226" i="81"/>
  <c r="I5226" i="81"/>
  <c r="H5226" i="81"/>
  <c r="G5226" i="81"/>
  <c r="F5226" i="81"/>
  <c r="E5226" i="81"/>
  <c r="C5226" i="81"/>
  <c r="B5226" i="81"/>
  <c r="A5226" i="81"/>
  <c r="L5225" i="81"/>
  <c r="K5225" i="81"/>
  <c r="J5225" i="81"/>
  <c r="I5225" i="81"/>
  <c r="H5225" i="81"/>
  <c r="G5225" i="81"/>
  <c r="F5225" i="81"/>
  <c r="E5225" i="81"/>
  <c r="C5225" i="81"/>
  <c r="B5225" i="81"/>
  <c r="A5225" i="81"/>
  <c r="L5224" i="81"/>
  <c r="K5224" i="81"/>
  <c r="J5224" i="81"/>
  <c r="I5224" i="81"/>
  <c r="H5224" i="81"/>
  <c r="G5224" i="81"/>
  <c r="F5224" i="81"/>
  <c r="E5224" i="81"/>
  <c r="C5224" i="81"/>
  <c r="B5224" i="81"/>
  <c r="A5224" i="81"/>
  <c r="L5223" i="81"/>
  <c r="K5223" i="81"/>
  <c r="J5223" i="81"/>
  <c r="I5223" i="81"/>
  <c r="H5223" i="81"/>
  <c r="G5223" i="81"/>
  <c r="F5223" i="81"/>
  <c r="E5223" i="81"/>
  <c r="C5223" i="81"/>
  <c r="B5223" i="81"/>
  <c r="A5223" i="81"/>
  <c r="L5222" i="81"/>
  <c r="K5222" i="81"/>
  <c r="J5222" i="81"/>
  <c r="I5222" i="81"/>
  <c r="H5222" i="81"/>
  <c r="G5222" i="81"/>
  <c r="F5222" i="81"/>
  <c r="E5222" i="81"/>
  <c r="C5222" i="81"/>
  <c r="B5222" i="81"/>
  <c r="A5222" i="81"/>
  <c r="L5221" i="81"/>
  <c r="K5221" i="81"/>
  <c r="J5221" i="81"/>
  <c r="I5221" i="81"/>
  <c r="H5221" i="81"/>
  <c r="G5221" i="81"/>
  <c r="F5221" i="81"/>
  <c r="E5221" i="81"/>
  <c r="C5221" i="81"/>
  <c r="B5221" i="81"/>
  <c r="A5221" i="81"/>
  <c r="L5220" i="81"/>
  <c r="K5220" i="81"/>
  <c r="J5220" i="81"/>
  <c r="I5220" i="81"/>
  <c r="H5220" i="81"/>
  <c r="G5220" i="81"/>
  <c r="F5220" i="81"/>
  <c r="E5220" i="81"/>
  <c r="C5220" i="81"/>
  <c r="B5220" i="81"/>
  <c r="A5220" i="81"/>
  <c r="L5219" i="81"/>
  <c r="K5219" i="81"/>
  <c r="J5219" i="81"/>
  <c r="I5219" i="81"/>
  <c r="H5219" i="81"/>
  <c r="G5219" i="81"/>
  <c r="F5219" i="81"/>
  <c r="E5219" i="81"/>
  <c r="C5219" i="81"/>
  <c r="B5219" i="81"/>
  <c r="A5219" i="81"/>
  <c r="L5218" i="81"/>
  <c r="K5218" i="81"/>
  <c r="J5218" i="81"/>
  <c r="I5218" i="81"/>
  <c r="H5218" i="81"/>
  <c r="G5218" i="81"/>
  <c r="F5218" i="81"/>
  <c r="E5218" i="81"/>
  <c r="C5218" i="81"/>
  <c r="B5218" i="81"/>
  <c r="A5218" i="81"/>
  <c r="L5217" i="81"/>
  <c r="K5217" i="81"/>
  <c r="J5217" i="81"/>
  <c r="I5217" i="81"/>
  <c r="H5217" i="81"/>
  <c r="G5217" i="81"/>
  <c r="F5217" i="81"/>
  <c r="E5217" i="81"/>
  <c r="C5217" i="81"/>
  <c r="B5217" i="81"/>
  <c r="A5217" i="81"/>
  <c r="L5216" i="81"/>
  <c r="K5216" i="81"/>
  <c r="J5216" i="81"/>
  <c r="I5216" i="81"/>
  <c r="H5216" i="81"/>
  <c r="G5216" i="81"/>
  <c r="F5216" i="81"/>
  <c r="E5216" i="81"/>
  <c r="C5216" i="81"/>
  <c r="B5216" i="81"/>
  <c r="A5216" i="81"/>
  <c r="L5215" i="81"/>
  <c r="K5215" i="81"/>
  <c r="J5215" i="81"/>
  <c r="I5215" i="81"/>
  <c r="H5215" i="81"/>
  <c r="G5215" i="81"/>
  <c r="F5215" i="81"/>
  <c r="E5215" i="81"/>
  <c r="C5215" i="81"/>
  <c r="B5215" i="81"/>
  <c r="A5215" i="81"/>
  <c r="L5214" i="81"/>
  <c r="K5214" i="81"/>
  <c r="J5214" i="81"/>
  <c r="I5214" i="81"/>
  <c r="H5214" i="81"/>
  <c r="G5214" i="81"/>
  <c r="F5214" i="81"/>
  <c r="E5214" i="81"/>
  <c r="C5214" i="81"/>
  <c r="B5214" i="81"/>
  <c r="A5214" i="81"/>
  <c r="L5213" i="81"/>
  <c r="K5213" i="81"/>
  <c r="J5213" i="81"/>
  <c r="I5213" i="81"/>
  <c r="H5213" i="81"/>
  <c r="G5213" i="81"/>
  <c r="F5213" i="81"/>
  <c r="E5213" i="81"/>
  <c r="C5213" i="81"/>
  <c r="B5213" i="81"/>
  <c r="A5213" i="81"/>
  <c r="L5212" i="81"/>
  <c r="K5212" i="81"/>
  <c r="J5212" i="81"/>
  <c r="I5212" i="81"/>
  <c r="H5212" i="81"/>
  <c r="G5212" i="81"/>
  <c r="F5212" i="81"/>
  <c r="E5212" i="81"/>
  <c r="C5212" i="81"/>
  <c r="B5212" i="81"/>
  <c r="A5212" i="81"/>
  <c r="L5211" i="81"/>
  <c r="K5211" i="81"/>
  <c r="J5211" i="81"/>
  <c r="I5211" i="81"/>
  <c r="H5211" i="81"/>
  <c r="G5211" i="81"/>
  <c r="F5211" i="81"/>
  <c r="E5211" i="81"/>
  <c r="C5211" i="81"/>
  <c r="B5211" i="81"/>
  <c r="A5211" i="81"/>
  <c r="L5210" i="81"/>
  <c r="K5210" i="81"/>
  <c r="J5210" i="81"/>
  <c r="I5210" i="81"/>
  <c r="H5210" i="81"/>
  <c r="G5210" i="81"/>
  <c r="F5210" i="81"/>
  <c r="E5210" i="81"/>
  <c r="C5210" i="81"/>
  <c r="B5210" i="81"/>
  <c r="A5210" i="81"/>
  <c r="L5209" i="81"/>
  <c r="K5209" i="81"/>
  <c r="J5209" i="81"/>
  <c r="I5209" i="81"/>
  <c r="H5209" i="81"/>
  <c r="G5209" i="81"/>
  <c r="F5209" i="81"/>
  <c r="E5209" i="81"/>
  <c r="C5209" i="81"/>
  <c r="B5209" i="81"/>
  <c r="A5209" i="81"/>
  <c r="L5208" i="81"/>
  <c r="K5208" i="81"/>
  <c r="J5208" i="81"/>
  <c r="I5208" i="81"/>
  <c r="H5208" i="81"/>
  <c r="G5208" i="81"/>
  <c r="F5208" i="81"/>
  <c r="E5208" i="81"/>
  <c r="C5208" i="81"/>
  <c r="B5208" i="81"/>
  <c r="A5208" i="81"/>
  <c r="L5207" i="81"/>
  <c r="K5207" i="81"/>
  <c r="J5207" i="81"/>
  <c r="I5207" i="81"/>
  <c r="H5207" i="81"/>
  <c r="G5207" i="81"/>
  <c r="F5207" i="81"/>
  <c r="E5207" i="81"/>
  <c r="C5207" i="81"/>
  <c r="B5207" i="81"/>
  <c r="A5207" i="81"/>
  <c r="L5206" i="81"/>
  <c r="K5206" i="81"/>
  <c r="J5206" i="81"/>
  <c r="I5206" i="81"/>
  <c r="H5206" i="81"/>
  <c r="G5206" i="81"/>
  <c r="F5206" i="81"/>
  <c r="E5206" i="81"/>
  <c r="C5206" i="81"/>
  <c r="B5206" i="81"/>
  <c r="A5206" i="81"/>
  <c r="L5205" i="81"/>
  <c r="K5205" i="81"/>
  <c r="J5205" i="81"/>
  <c r="I5205" i="81"/>
  <c r="H5205" i="81"/>
  <c r="G5205" i="81"/>
  <c r="F5205" i="81"/>
  <c r="E5205" i="81"/>
  <c r="C5205" i="81"/>
  <c r="B5205" i="81"/>
  <c r="A5205" i="81"/>
  <c r="L5204" i="81"/>
  <c r="K5204" i="81"/>
  <c r="J5204" i="81"/>
  <c r="I5204" i="81"/>
  <c r="H5204" i="81"/>
  <c r="G5204" i="81"/>
  <c r="F5204" i="81"/>
  <c r="E5204" i="81"/>
  <c r="C5204" i="81"/>
  <c r="B5204" i="81"/>
  <c r="A5204" i="81"/>
  <c r="L5203" i="81"/>
  <c r="K5203" i="81"/>
  <c r="J5203" i="81"/>
  <c r="I5203" i="81"/>
  <c r="H5203" i="81"/>
  <c r="G5203" i="81"/>
  <c r="F5203" i="81"/>
  <c r="E5203" i="81"/>
  <c r="C5203" i="81"/>
  <c r="B5203" i="81"/>
  <c r="A5203" i="81"/>
  <c r="L5202" i="81"/>
  <c r="K5202" i="81"/>
  <c r="J5202" i="81"/>
  <c r="I5202" i="81"/>
  <c r="H5202" i="81"/>
  <c r="G5202" i="81"/>
  <c r="F5202" i="81"/>
  <c r="E5202" i="81"/>
  <c r="C5202" i="81"/>
  <c r="B5202" i="81"/>
  <c r="A5202" i="81"/>
  <c r="L5201" i="81"/>
  <c r="K5201" i="81"/>
  <c r="J5201" i="81"/>
  <c r="I5201" i="81"/>
  <c r="H5201" i="81"/>
  <c r="G5201" i="81"/>
  <c r="F5201" i="81"/>
  <c r="E5201" i="81"/>
  <c r="C5201" i="81"/>
  <c r="B5201" i="81"/>
  <c r="A5201" i="81"/>
  <c r="L5200" i="81"/>
  <c r="K5200" i="81"/>
  <c r="J5200" i="81"/>
  <c r="I5200" i="81"/>
  <c r="H5200" i="81"/>
  <c r="G5200" i="81"/>
  <c r="F5200" i="81"/>
  <c r="E5200" i="81"/>
  <c r="C5200" i="81"/>
  <c r="B5200" i="81"/>
  <c r="A5200" i="81"/>
  <c r="L5199" i="81"/>
  <c r="K5199" i="81"/>
  <c r="J5199" i="81"/>
  <c r="I5199" i="81"/>
  <c r="H5199" i="81"/>
  <c r="G5199" i="81"/>
  <c r="F5199" i="81"/>
  <c r="E5199" i="81"/>
  <c r="C5199" i="81"/>
  <c r="B5199" i="81"/>
  <c r="A5199" i="81"/>
  <c r="L5198" i="81"/>
  <c r="K5198" i="81"/>
  <c r="J5198" i="81"/>
  <c r="I5198" i="81"/>
  <c r="H5198" i="81"/>
  <c r="G5198" i="81"/>
  <c r="F5198" i="81"/>
  <c r="E5198" i="81"/>
  <c r="C5198" i="81"/>
  <c r="B5198" i="81"/>
  <c r="A5198" i="81"/>
  <c r="L5197" i="81"/>
  <c r="K5197" i="81"/>
  <c r="J5197" i="81"/>
  <c r="I5197" i="81"/>
  <c r="H5197" i="81"/>
  <c r="G5197" i="81"/>
  <c r="F5197" i="81"/>
  <c r="E5197" i="81"/>
  <c r="C5197" i="81"/>
  <c r="B5197" i="81"/>
  <c r="A5197" i="81"/>
  <c r="L5196" i="81"/>
  <c r="K5196" i="81"/>
  <c r="J5196" i="81"/>
  <c r="I5196" i="81"/>
  <c r="H5196" i="81"/>
  <c r="G5196" i="81"/>
  <c r="F5196" i="81"/>
  <c r="E5196" i="81"/>
  <c r="C5196" i="81"/>
  <c r="B5196" i="81"/>
  <c r="A5196" i="81"/>
  <c r="L5195" i="81"/>
  <c r="K5195" i="81"/>
  <c r="J5195" i="81"/>
  <c r="I5195" i="81"/>
  <c r="H5195" i="81"/>
  <c r="G5195" i="81"/>
  <c r="F5195" i="81"/>
  <c r="E5195" i="81"/>
  <c r="C5195" i="81"/>
  <c r="B5195" i="81"/>
  <c r="A5195" i="81"/>
  <c r="L5194" i="81"/>
  <c r="K5194" i="81"/>
  <c r="J5194" i="81"/>
  <c r="I5194" i="81"/>
  <c r="H5194" i="81"/>
  <c r="G5194" i="81"/>
  <c r="F5194" i="81"/>
  <c r="E5194" i="81"/>
  <c r="C5194" i="81"/>
  <c r="B5194" i="81"/>
  <c r="A5194" i="81"/>
  <c r="L5193" i="81"/>
  <c r="K5193" i="81"/>
  <c r="J5193" i="81"/>
  <c r="I5193" i="81"/>
  <c r="H5193" i="81"/>
  <c r="G5193" i="81"/>
  <c r="F5193" i="81"/>
  <c r="E5193" i="81"/>
  <c r="C5193" i="81"/>
  <c r="B5193" i="81"/>
  <c r="A5193" i="81"/>
  <c r="L5192" i="81"/>
  <c r="K5192" i="81"/>
  <c r="J5192" i="81"/>
  <c r="I5192" i="81"/>
  <c r="H5192" i="81"/>
  <c r="G5192" i="81"/>
  <c r="F5192" i="81"/>
  <c r="E5192" i="81"/>
  <c r="C5192" i="81"/>
  <c r="B5192" i="81"/>
  <c r="A5192" i="81"/>
  <c r="L5191" i="81"/>
  <c r="K5191" i="81"/>
  <c r="J5191" i="81"/>
  <c r="I5191" i="81"/>
  <c r="H5191" i="81"/>
  <c r="G5191" i="81"/>
  <c r="F5191" i="81"/>
  <c r="E5191" i="81"/>
  <c r="C5191" i="81"/>
  <c r="B5191" i="81"/>
  <c r="A5191" i="81"/>
  <c r="L5190" i="81"/>
  <c r="K5190" i="81"/>
  <c r="J5190" i="81"/>
  <c r="I5190" i="81"/>
  <c r="H5190" i="81"/>
  <c r="G5190" i="81"/>
  <c r="F5190" i="81"/>
  <c r="E5190" i="81"/>
  <c r="C5190" i="81"/>
  <c r="B5190" i="81"/>
  <c r="A5190" i="81"/>
  <c r="L5189" i="81"/>
  <c r="K5189" i="81"/>
  <c r="J5189" i="81"/>
  <c r="I5189" i="81"/>
  <c r="H5189" i="81"/>
  <c r="G5189" i="81"/>
  <c r="F5189" i="81"/>
  <c r="E5189" i="81"/>
  <c r="C5189" i="81"/>
  <c r="B5189" i="81"/>
  <c r="A5189" i="81"/>
  <c r="L5188" i="81"/>
  <c r="K5188" i="81"/>
  <c r="J5188" i="81"/>
  <c r="I5188" i="81"/>
  <c r="H5188" i="81"/>
  <c r="G5188" i="81"/>
  <c r="F5188" i="81"/>
  <c r="E5188" i="81"/>
  <c r="C5188" i="81"/>
  <c r="B5188" i="81"/>
  <c r="A5188" i="81"/>
  <c r="L5187" i="81"/>
  <c r="K5187" i="81"/>
  <c r="J5187" i="81"/>
  <c r="I5187" i="81"/>
  <c r="H5187" i="81"/>
  <c r="G5187" i="81"/>
  <c r="F5187" i="81"/>
  <c r="E5187" i="81"/>
  <c r="C5187" i="81"/>
  <c r="B5187" i="81"/>
  <c r="A5187" i="81"/>
  <c r="L5186" i="81"/>
  <c r="K5186" i="81"/>
  <c r="J5186" i="81"/>
  <c r="I5186" i="81"/>
  <c r="H5186" i="81"/>
  <c r="G5186" i="81"/>
  <c r="F5186" i="81"/>
  <c r="E5186" i="81"/>
  <c r="C5186" i="81"/>
  <c r="B5186" i="81"/>
  <c r="A5186" i="81"/>
  <c r="L5185" i="81"/>
  <c r="K5185" i="81"/>
  <c r="J5185" i="81"/>
  <c r="I5185" i="81"/>
  <c r="H5185" i="81"/>
  <c r="G5185" i="81"/>
  <c r="F5185" i="81"/>
  <c r="E5185" i="81"/>
  <c r="C5185" i="81"/>
  <c r="B5185" i="81"/>
  <c r="A5185" i="81"/>
  <c r="L5184" i="81"/>
  <c r="K5184" i="81"/>
  <c r="J5184" i="81"/>
  <c r="I5184" i="81"/>
  <c r="H5184" i="81"/>
  <c r="G5184" i="81"/>
  <c r="F5184" i="81"/>
  <c r="E5184" i="81"/>
  <c r="C5184" i="81"/>
  <c r="B5184" i="81"/>
  <c r="A5184" i="81"/>
  <c r="L5183" i="81"/>
  <c r="K5183" i="81"/>
  <c r="J5183" i="81"/>
  <c r="I5183" i="81"/>
  <c r="H5183" i="81"/>
  <c r="G5183" i="81"/>
  <c r="F5183" i="81"/>
  <c r="E5183" i="81"/>
  <c r="C5183" i="81"/>
  <c r="B5183" i="81"/>
  <c r="A5183" i="81"/>
  <c r="L5182" i="81"/>
  <c r="K5182" i="81"/>
  <c r="J5182" i="81"/>
  <c r="I5182" i="81"/>
  <c r="H5182" i="81"/>
  <c r="G5182" i="81"/>
  <c r="F5182" i="81"/>
  <c r="E5182" i="81"/>
  <c r="C5182" i="81"/>
  <c r="B5182" i="81"/>
  <c r="A5182" i="81"/>
  <c r="L5181" i="81"/>
  <c r="K5181" i="81"/>
  <c r="J5181" i="81"/>
  <c r="I5181" i="81"/>
  <c r="H5181" i="81"/>
  <c r="G5181" i="81"/>
  <c r="F5181" i="81"/>
  <c r="E5181" i="81"/>
  <c r="C5181" i="81"/>
  <c r="B5181" i="81"/>
  <c r="A5181" i="81"/>
  <c r="L5180" i="81"/>
  <c r="K5180" i="81"/>
  <c r="J5180" i="81"/>
  <c r="I5180" i="81"/>
  <c r="H5180" i="81"/>
  <c r="G5180" i="81"/>
  <c r="F5180" i="81"/>
  <c r="E5180" i="81"/>
  <c r="C5180" i="81"/>
  <c r="B5180" i="81"/>
  <c r="A5180" i="81"/>
  <c r="L5179" i="81"/>
  <c r="K5179" i="81"/>
  <c r="J5179" i="81"/>
  <c r="I5179" i="81"/>
  <c r="H5179" i="81"/>
  <c r="G5179" i="81"/>
  <c r="F5179" i="81"/>
  <c r="E5179" i="81"/>
  <c r="C5179" i="81"/>
  <c r="B5179" i="81"/>
  <c r="A5179" i="81"/>
  <c r="L5178" i="81"/>
  <c r="K5178" i="81"/>
  <c r="J5178" i="81"/>
  <c r="I5178" i="81"/>
  <c r="H5178" i="81"/>
  <c r="G5178" i="81"/>
  <c r="F5178" i="81"/>
  <c r="E5178" i="81"/>
  <c r="C5178" i="81"/>
  <c r="B5178" i="81"/>
  <c r="A5178" i="81"/>
  <c r="L5177" i="81"/>
  <c r="K5177" i="81"/>
  <c r="J5177" i="81"/>
  <c r="I5177" i="81"/>
  <c r="H5177" i="81"/>
  <c r="G5177" i="81"/>
  <c r="F5177" i="81"/>
  <c r="E5177" i="81"/>
  <c r="C5177" i="81"/>
  <c r="B5177" i="81"/>
  <c r="A5177" i="81"/>
  <c r="L5176" i="81"/>
  <c r="K5176" i="81"/>
  <c r="J5176" i="81"/>
  <c r="I5176" i="81"/>
  <c r="H5176" i="81"/>
  <c r="G5176" i="81"/>
  <c r="F5176" i="81"/>
  <c r="E5176" i="81"/>
  <c r="C5176" i="81"/>
  <c r="B5176" i="81"/>
  <c r="A5176" i="81"/>
  <c r="L5175" i="81"/>
  <c r="K5175" i="81"/>
  <c r="J5175" i="81"/>
  <c r="I5175" i="81"/>
  <c r="H5175" i="81"/>
  <c r="G5175" i="81"/>
  <c r="F5175" i="81"/>
  <c r="E5175" i="81"/>
  <c r="C5175" i="81"/>
  <c r="B5175" i="81"/>
  <c r="A5175" i="81"/>
  <c r="L5174" i="81"/>
  <c r="K5174" i="81"/>
  <c r="J5174" i="81"/>
  <c r="I5174" i="81"/>
  <c r="H5174" i="81"/>
  <c r="G5174" i="81"/>
  <c r="F5174" i="81"/>
  <c r="E5174" i="81"/>
  <c r="C5174" i="81"/>
  <c r="B5174" i="81"/>
  <c r="A5174" i="81"/>
  <c r="L5173" i="81"/>
  <c r="K5173" i="81"/>
  <c r="J5173" i="81"/>
  <c r="I5173" i="81"/>
  <c r="H5173" i="81"/>
  <c r="G5173" i="81"/>
  <c r="F5173" i="81"/>
  <c r="E5173" i="81"/>
  <c r="C5173" i="81"/>
  <c r="B5173" i="81"/>
  <c r="A5173" i="81"/>
  <c r="L5172" i="81"/>
  <c r="K5172" i="81"/>
  <c r="J5172" i="81"/>
  <c r="I5172" i="81"/>
  <c r="H5172" i="81"/>
  <c r="G5172" i="81"/>
  <c r="F5172" i="81"/>
  <c r="E5172" i="81"/>
  <c r="C5172" i="81"/>
  <c r="B5172" i="81"/>
  <c r="A5172" i="81"/>
  <c r="L5171" i="81"/>
  <c r="K5171" i="81"/>
  <c r="J5171" i="81"/>
  <c r="I5171" i="81"/>
  <c r="H5171" i="81"/>
  <c r="G5171" i="81"/>
  <c r="F5171" i="81"/>
  <c r="E5171" i="81"/>
  <c r="C5171" i="81"/>
  <c r="B5171" i="81"/>
  <c r="A5171" i="81"/>
  <c r="L5170" i="81"/>
  <c r="K5170" i="81"/>
  <c r="J5170" i="81"/>
  <c r="I5170" i="81"/>
  <c r="H5170" i="81"/>
  <c r="G5170" i="81"/>
  <c r="F5170" i="81"/>
  <c r="E5170" i="81"/>
  <c r="C5170" i="81"/>
  <c r="B5170" i="81"/>
  <c r="A5170" i="81"/>
  <c r="L5169" i="81"/>
  <c r="K5169" i="81"/>
  <c r="J5169" i="81"/>
  <c r="I5169" i="81"/>
  <c r="H5169" i="81"/>
  <c r="G5169" i="81"/>
  <c r="F5169" i="81"/>
  <c r="E5169" i="81"/>
  <c r="C5169" i="81"/>
  <c r="B5169" i="81"/>
  <c r="A5169" i="81"/>
  <c r="L5168" i="81"/>
  <c r="K5168" i="81"/>
  <c r="J5168" i="81"/>
  <c r="I5168" i="81"/>
  <c r="H5168" i="81"/>
  <c r="G5168" i="81"/>
  <c r="F5168" i="81"/>
  <c r="E5168" i="81"/>
  <c r="C5168" i="81"/>
  <c r="B5168" i="81"/>
  <c r="A5168" i="81"/>
  <c r="L5167" i="81"/>
  <c r="K5167" i="81"/>
  <c r="J5167" i="81"/>
  <c r="I5167" i="81"/>
  <c r="H5167" i="81"/>
  <c r="G5167" i="81"/>
  <c r="F5167" i="81"/>
  <c r="E5167" i="81"/>
  <c r="C5167" i="81"/>
  <c r="B5167" i="81"/>
  <c r="A5167" i="81"/>
  <c r="L5166" i="81"/>
  <c r="K5166" i="81"/>
  <c r="J5166" i="81"/>
  <c r="I5166" i="81"/>
  <c r="H5166" i="81"/>
  <c r="G5166" i="81"/>
  <c r="F5166" i="81"/>
  <c r="E5166" i="81"/>
  <c r="C5166" i="81"/>
  <c r="B5166" i="81"/>
  <c r="A5166" i="81"/>
  <c r="L5165" i="81"/>
  <c r="K5165" i="81"/>
  <c r="J5165" i="81"/>
  <c r="I5165" i="81"/>
  <c r="H5165" i="81"/>
  <c r="G5165" i="81"/>
  <c r="F5165" i="81"/>
  <c r="E5165" i="81"/>
  <c r="C5165" i="81"/>
  <c r="B5165" i="81"/>
  <c r="A5165" i="81"/>
  <c r="L5164" i="81"/>
  <c r="K5164" i="81"/>
  <c r="J5164" i="81"/>
  <c r="I5164" i="81"/>
  <c r="H5164" i="81"/>
  <c r="G5164" i="81"/>
  <c r="F5164" i="81"/>
  <c r="E5164" i="81"/>
  <c r="C5164" i="81"/>
  <c r="B5164" i="81"/>
  <c r="A5164" i="81"/>
  <c r="L5163" i="81"/>
  <c r="K5163" i="81"/>
  <c r="J5163" i="81"/>
  <c r="I5163" i="81"/>
  <c r="H5163" i="81"/>
  <c r="G5163" i="81"/>
  <c r="F5163" i="81"/>
  <c r="E5163" i="81"/>
  <c r="C5163" i="81"/>
  <c r="B5163" i="81"/>
  <c r="A5163" i="81"/>
  <c r="L5162" i="81"/>
  <c r="K5162" i="81"/>
  <c r="J5162" i="81"/>
  <c r="I5162" i="81"/>
  <c r="H5162" i="81"/>
  <c r="G5162" i="81"/>
  <c r="F5162" i="81"/>
  <c r="E5162" i="81"/>
  <c r="C5162" i="81"/>
  <c r="B5162" i="81"/>
  <c r="A5162" i="81"/>
  <c r="L5161" i="81"/>
  <c r="K5161" i="81"/>
  <c r="J5161" i="81"/>
  <c r="I5161" i="81"/>
  <c r="H5161" i="81"/>
  <c r="G5161" i="81"/>
  <c r="F5161" i="81"/>
  <c r="E5161" i="81"/>
  <c r="C5161" i="81"/>
  <c r="B5161" i="81"/>
  <c r="A5161" i="81"/>
  <c r="L5160" i="81"/>
  <c r="K5160" i="81"/>
  <c r="J5160" i="81"/>
  <c r="I5160" i="81"/>
  <c r="H5160" i="81"/>
  <c r="G5160" i="81"/>
  <c r="F5160" i="81"/>
  <c r="E5160" i="81"/>
  <c r="C5160" i="81"/>
  <c r="B5160" i="81"/>
  <c r="A5160" i="81"/>
  <c r="L5159" i="81"/>
  <c r="K5159" i="81"/>
  <c r="J5159" i="81"/>
  <c r="I5159" i="81"/>
  <c r="H5159" i="81"/>
  <c r="G5159" i="81"/>
  <c r="F5159" i="81"/>
  <c r="E5159" i="81"/>
  <c r="C5159" i="81"/>
  <c r="B5159" i="81"/>
  <c r="A5159" i="81"/>
  <c r="L5158" i="81"/>
  <c r="K5158" i="81"/>
  <c r="J5158" i="81"/>
  <c r="I5158" i="81"/>
  <c r="H5158" i="81"/>
  <c r="G5158" i="81"/>
  <c r="F5158" i="81"/>
  <c r="E5158" i="81"/>
  <c r="C5158" i="81"/>
  <c r="B5158" i="81"/>
  <c r="A5158" i="81"/>
  <c r="L5157" i="81"/>
  <c r="K5157" i="81"/>
  <c r="J5157" i="81"/>
  <c r="I5157" i="81"/>
  <c r="H5157" i="81"/>
  <c r="G5157" i="81"/>
  <c r="F5157" i="81"/>
  <c r="E5157" i="81"/>
  <c r="C5157" i="81"/>
  <c r="B5157" i="81"/>
  <c r="A5157" i="81"/>
  <c r="L5156" i="81"/>
  <c r="K5156" i="81"/>
  <c r="J5156" i="81"/>
  <c r="I5156" i="81"/>
  <c r="H5156" i="81"/>
  <c r="G5156" i="81"/>
  <c r="F5156" i="81"/>
  <c r="E5156" i="81"/>
  <c r="C5156" i="81"/>
  <c r="B5156" i="81"/>
  <c r="A5156" i="81"/>
  <c r="L5155" i="81"/>
  <c r="K5155" i="81"/>
  <c r="J5155" i="81"/>
  <c r="I5155" i="81"/>
  <c r="H5155" i="81"/>
  <c r="G5155" i="81"/>
  <c r="F5155" i="81"/>
  <c r="E5155" i="81"/>
  <c r="C5155" i="81"/>
  <c r="B5155" i="81"/>
  <c r="A5155" i="81"/>
  <c r="L5154" i="81"/>
  <c r="K5154" i="81"/>
  <c r="J5154" i="81"/>
  <c r="I5154" i="81"/>
  <c r="H5154" i="81"/>
  <c r="G5154" i="81"/>
  <c r="F5154" i="81"/>
  <c r="E5154" i="81"/>
  <c r="C5154" i="81"/>
  <c r="B5154" i="81"/>
  <c r="A5154" i="81"/>
  <c r="L5153" i="81"/>
  <c r="K5153" i="81"/>
  <c r="J5153" i="81"/>
  <c r="I5153" i="81"/>
  <c r="H5153" i="81"/>
  <c r="G5153" i="81"/>
  <c r="F5153" i="81"/>
  <c r="E5153" i="81"/>
  <c r="C5153" i="81"/>
  <c r="B5153" i="81"/>
  <c r="A5153" i="81"/>
  <c r="L5152" i="81"/>
  <c r="K5152" i="81"/>
  <c r="J5152" i="81"/>
  <c r="I5152" i="81"/>
  <c r="H5152" i="81"/>
  <c r="G5152" i="81"/>
  <c r="F5152" i="81"/>
  <c r="E5152" i="81"/>
  <c r="C5152" i="81"/>
  <c r="B5152" i="81"/>
  <c r="A5152" i="81"/>
  <c r="L5151" i="81"/>
  <c r="K5151" i="81"/>
  <c r="J5151" i="81"/>
  <c r="I5151" i="81"/>
  <c r="H5151" i="81"/>
  <c r="G5151" i="81"/>
  <c r="F5151" i="81"/>
  <c r="E5151" i="81"/>
  <c r="C5151" i="81"/>
  <c r="B5151" i="81"/>
  <c r="A5151" i="81"/>
  <c r="L5150" i="81"/>
  <c r="K5150" i="81"/>
  <c r="J5150" i="81"/>
  <c r="I5150" i="81"/>
  <c r="H5150" i="81"/>
  <c r="G5150" i="81"/>
  <c r="F5150" i="81"/>
  <c r="E5150" i="81"/>
  <c r="C5150" i="81"/>
  <c r="B5150" i="81"/>
  <c r="A5150" i="81"/>
  <c r="L5149" i="81"/>
  <c r="K5149" i="81"/>
  <c r="J5149" i="81"/>
  <c r="I5149" i="81"/>
  <c r="H5149" i="81"/>
  <c r="G5149" i="81"/>
  <c r="F5149" i="81"/>
  <c r="E5149" i="81"/>
  <c r="C5149" i="81"/>
  <c r="B5149" i="81"/>
  <c r="A5149" i="81"/>
  <c r="L5148" i="81"/>
  <c r="K5148" i="81"/>
  <c r="J5148" i="81"/>
  <c r="I5148" i="81"/>
  <c r="H5148" i="81"/>
  <c r="G5148" i="81"/>
  <c r="F5148" i="81"/>
  <c r="E5148" i="81"/>
  <c r="C5148" i="81"/>
  <c r="B5148" i="81"/>
  <c r="A5148" i="81"/>
  <c r="L5147" i="81"/>
  <c r="K5147" i="81"/>
  <c r="J5147" i="81"/>
  <c r="I5147" i="81"/>
  <c r="H5147" i="81"/>
  <c r="G5147" i="81"/>
  <c r="F5147" i="81"/>
  <c r="E5147" i="81"/>
  <c r="C5147" i="81"/>
  <c r="B5147" i="81"/>
  <c r="A5147" i="81"/>
  <c r="L5146" i="81"/>
  <c r="K5146" i="81"/>
  <c r="J5146" i="81"/>
  <c r="I5146" i="81"/>
  <c r="H5146" i="81"/>
  <c r="G5146" i="81"/>
  <c r="F5146" i="81"/>
  <c r="E5146" i="81"/>
  <c r="C5146" i="81"/>
  <c r="B5146" i="81"/>
  <c r="A5146" i="81"/>
  <c r="L5145" i="81"/>
  <c r="K5145" i="81"/>
  <c r="J5145" i="81"/>
  <c r="I5145" i="81"/>
  <c r="H5145" i="81"/>
  <c r="G5145" i="81"/>
  <c r="F5145" i="81"/>
  <c r="E5145" i="81"/>
  <c r="C5145" i="81"/>
  <c r="B5145" i="81"/>
  <c r="A5145" i="81"/>
  <c r="L5144" i="81"/>
  <c r="K5144" i="81"/>
  <c r="J5144" i="81"/>
  <c r="I5144" i="81"/>
  <c r="H5144" i="81"/>
  <c r="G5144" i="81"/>
  <c r="F5144" i="81"/>
  <c r="E5144" i="81"/>
  <c r="C5144" i="81"/>
  <c r="B5144" i="81"/>
  <c r="A5144" i="81"/>
  <c r="L5143" i="81"/>
  <c r="K5143" i="81"/>
  <c r="J5143" i="81"/>
  <c r="I5143" i="81"/>
  <c r="H5143" i="81"/>
  <c r="G5143" i="81"/>
  <c r="F5143" i="81"/>
  <c r="E5143" i="81"/>
  <c r="C5143" i="81"/>
  <c r="B5143" i="81"/>
  <c r="A5143" i="81"/>
  <c r="L5142" i="81"/>
  <c r="K5142" i="81"/>
  <c r="J5142" i="81"/>
  <c r="I5142" i="81"/>
  <c r="H5142" i="81"/>
  <c r="G5142" i="81"/>
  <c r="F5142" i="81"/>
  <c r="E5142" i="81"/>
  <c r="C5142" i="81"/>
  <c r="B5142" i="81"/>
  <c r="A5142" i="81"/>
  <c r="L5141" i="81"/>
  <c r="K5141" i="81"/>
  <c r="J5141" i="81"/>
  <c r="I5141" i="81"/>
  <c r="H5141" i="81"/>
  <c r="G5141" i="81"/>
  <c r="F5141" i="81"/>
  <c r="E5141" i="81"/>
  <c r="C5141" i="81"/>
  <c r="B5141" i="81"/>
  <c r="A5141" i="81"/>
  <c r="L5140" i="81"/>
  <c r="K5140" i="81"/>
  <c r="J5140" i="81"/>
  <c r="I5140" i="81"/>
  <c r="H5140" i="81"/>
  <c r="G5140" i="81"/>
  <c r="F5140" i="81"/>
  <c r="E5140" i="81"/>
  <c r="C5140" i="81"/>
  <c r="B5140" i="81"/>
  <c r="A5140" i="81"/>
  <c r="L5139" i="81"/>
  <c r="K5139" i="81"/>
  <c r="J5139" i="81"/>
  <c r="I5139" i="81"/>
  <c r="H5139" i="81"/>
  <c r="G5139" i="81"/>
  <c r="F5139" i="81"/>
  <c r="E5139" i="81"/>
  <c r="C5139" i="81"/>
  <c r="B5139" i="81"/>
  <c r="A5139" i="81"/>
  <c r="L5138" i="81"/>
  <c r="K5138" i="81"/>
  <c r="J5138" i="81"/>
  <c r="I5138" i="81"/>
  <c r="H5138" i="81"/>
  <c r="G5138" i="81"/>
  <c r="F5138" i="81"/>
  <c r="E5138" i="81"/>
  <c r="C5138" i="81"/>
  <c r="B5138" i="81"/>
  <c r="A5138" i="81"/>
  <c r="L5137" i="81"/>
  <c r="K5137" i="81"/>
  <c r="J5137" i="81"/>
  <c r="I5137" i="81"/>
  <c r="H5137" i="81"/>
  <c r="G5137" i="81"/>
  <c r="F5137" i="81"/>
  <c r="E5137" i="81"/>
  <c r="C5137" i="81"/>
  <c r="B5137" i="81"/>
  <c r="A5137" i="81"/>
  <c r="L5136" i="81"/>
  <c r="K5136" i="81"/>
  <c r="J5136" i="81"/>
  <c r="I5136" i="81"/>
  <c r="H5136" i="81"/>
  <c r="G5136" i="81"/>
  <c r="F5136" i="81"/>
  <c r="E5136" i="81"/>
  <c r="C5136" i="81"/>
  <c r="B5136" i="81"/>
  <c r="A5136" i="81"/>
  <c r="L5135" i="81"/>
  <c r="K5135" i="81"/>
  <c r="J5135" i="81"/>
  <c r="I5135" i="81"/>
  <c r="H5135" i="81"/>
  <c r="G5135" i="81"/>
  <c r="F5135" i="81"/>
  <c r="E5135" i="81"/>
  <c r="C5135" i="81"/>
  <c r="B5135" i="81"/>
  <c r="A5135" i="81"/>
  <c r="L5134" i="81"/>
  <c r="K5134" i="81"/>
  <c r="J5134" i="81"/>
  <c r="I5134" i="81"/>
  <c r="H5134" i="81"/>
  <c r="G5134" i="81"/>
  <c r="F5134" i="81"/>
  <c r="E5134" i="81"/>
  <c r="C5134" i="81"/>
  <c r="B5134" i="81"/>
  <c r="A5134" i="81"/>
  <c r="L5133" i="81"/>
  <c r="K5133" i="81"/>
  <c r="J5133" i="81"/>
  <c r="I5133" i="81"/>
  <c r="H5133" i="81"/>
  <c r="G5133" i="81"/>
  <c r="F5133" i="81"/>
  <c r="E5133" i="81"/>
  <c r="C5133" i="81"/>
  <c r="B5133" i="81"/>
  <c r="A5133" i="81"/>
  <c r="L5132" i="81"/>
  <c r="K5132" i="81"/>
  <c r="J5132" i="81"/>
  <c r="I5132" i="81"/>
  <c r="H5132" i="81"/>
  <c r="G5132" i="81"/>
  <c r="F5132" i="81"/>
  <c r="E5132" i="81"/>
  <c r="C5132" i="81"/>
  <c r="B5132" i="81"/>
  <c r="A5132" i="81"/>
  <c r="L5131" i="81"/>
  <c r="K5131" i="81"/>
  <c r="J5131" i="81"/>
  <c r="I5131" i="81"/>
  <c r="H5131" i="81"/>
  <c r="G5131" i="81"/>
  <c r="F5131" i="81"/>
  <c r="E5131" i="81"/>
  <c r="C5131" i="81"/>
  <c r="B5131" i="81"/>
  <c r="A5131" i="81"/>
  <c r="L5130" i="81"/>
  <c r="K5130" i="81"/>
  <c r="J5130" i="81"/>
  <c r="I5130" i="81"/>
  <c r="H5130" i="81"/>
  <c r="G5130" i="81"/>
  <c r="F5130" i="81"/>
  <c r="E5130" i="81"/>
  <c r="C5130" i="81"/>
  <c r="B5130" i="81"/>
  <c r="A5130" i="81"/>
  <c r="L5129" i="81"/>
  <c r="K5129" i="81"/>
  <c r="J5129" i="81"/>
  <c r="I5129" i="81"/>
  <c r="H5129" i="81"/>
  <c r="G5129" i="81"/>
  <c r="F5129" i="81"/>
  <c r="E5129" i="81"/>
  <c r="C5129" i="81"/>
  <c r="B5129" i="81"/>
  <c r="A5129" i="81"/>
  <c r="L5128" i="81"/>
  <c r="K5128" i="81"/>
  <c r="J5128" i="81"/>
  <c r="I5128" i="81"/>
  <c r="H5128" i="81"/>
  <c r="G5128" i="81"/>
  <c r="F5128" i="81"/>
  <c r="E5128" i="81"/>
  <c r="C5128" i="81"/>
  <c r="B5128" i="81"/>
  <c r="A5128" i="81"/>
  <c r="L5127" i="81"/>
  <c r="K5127" i="81"/>
  <c r="J5127" i="81"/>
  <c r="I5127" i="81"/>
  <c r="H5127" i="81"/>
  <c r="G5127" i="81"/>
  <c r="F5127" i="81"/>
  <c r="E5127" i="81"/>
  <c r="C5127" i="81"/>
  <c r="B5127" i="81"/>
  <c r="A5127" i="81"/>
  <c r="L5126" i="81"/>
  <c r="K5126" i="81"/>
  <c r="J5126" i="81"/>
  <c r="I5126" i="81"/>
  <c r="H5126" i="81"/>
  <c r="G5126" i="81"/>
  <c r="F5126" i="81"/>
  <c r="E5126" i="81"/>
  <c r="C5126" i="81"/>
  <c r="B5126" i="81"/>
  <c r="A5126" i="81"/>
  <c r="L5125" i="81"/>
  <c r="K5125" i="81"/>
  <c r="J5125" i="81"/>
  <c r="I5125" i="81"/>
  <c r="H5125" i="81"/>
  <c r="G5125" i="81"/>
  <c r="F5125" i="81"/>
  <c r="E5125" i="81"/>
  <c r="C5125" i="81"/>
  <c r="B5125" i="81"/>
  <c r="A5125" i="81"/>
  <c r="L5124" i="81"/>
  <c r="K5124" i="81"/>
  <c r="J5124" i="81"/>
  <c r="I5124" i="81"/>
  <c r="H5124" i="81"/>
  <c r="G5124" i="81"/>
  <c r="F5124" i="81"/>
  <c r="E5124" i="81"/>
  <c r="C5124" i="81"/>
  <c r="B5124" i="81"/>
  <c r="A5124" i="81"/>
  <c r="L5123" i="81"/>
  <c r="K5123" i="81"/>
  <c r="J5123" i="81"/>
  <c r="I5123" i="81"/>
  <c r="H5123" i="81"/>
  <c r="G5123" i="81"/>
  <c r="F5123" i="81"/>
  <c r="E5123" i="81"/>
  <c r="C5123" i="81"/>
  <c r="B5123" i="81"/>
  <c r="A5123" i="81"/>
  <c r="L5122" i="81"/>
  <c r="K5122" i="81"/>
  <c r="J5122" i="81"/>
  <c r="I5122" i="81"/>
  <c r="H5122" i="81"/>
  <c r="G5122" i="81"/>
  <c r="F5122" i="81"/>
  <c r="E5122" i="81"/>
  <c r="C5122" i="81"/>
  <c r="B5122" i="81"/>
  <c r="A5122" i="81"/>
  <c r="L5121" i="81"/>
  <c r="K5121" i="81"/>
  <c r="J5121" i="81"/>
  <c r="I5121" i="81"/>
  <c r="H5121" i="81"/>
  <c r="G5121" i="81"/>
  <c r="F5121" i="81"/>
  <c r="E5121" i="81"/>
  <c r="C5121" i="81"/>
  <c r="B5121" i="81"/>
  <c r="A5121" i="81"/>
  <c r="L5120" i="81"/>
  <c r="K5120" i="81"/>
  <c r="J5120" i="81"/>
  <c r="I5120" i="81"/>
  <c r="H5120" i="81"/>
  <c r="G5120" i="81"/>
  <c r="F5120" i="81"/>
  <c r="E5120" i="81"/>
  <c r="C5120" i="81"/>
  <c r="B5120" i="81"/>
  <c r="A5120" i="81"/>
  <c r="L5119" i="81"/>
  <c r="K5119" i="81"/>
  <c r="J5119" i="81"/>
  <c r="I5119" i="81"/>
  <c r="H5119" i="81"/>
  <c r="G5119" i="81"/>
  <c r="F5119" i="81"/>
  <c r="E5119" i="81"/>
  <c r="C5119" i="81"/>
  <c r="B5119" i="81"/>
  <c r="A5119" i="81"/>
  <c r="L5118" i="81"/>
  <c r="K5118" i="81"/>
  <c r="J5118" i="81"/>
  <c r="I5118" i="81"/>
  <c r="H5118" i="81"/>
  <c r="G5118" i="81"/>
  <c r="F5118" i="81"/>
  <c r="E5118" i="81"/>
  <c r="C5118" i="81"/>
  <c r="B5118" i="81"/>
  <c r="A5118" i="81"/>
  <c r="L5117" i="81"/>
  <c r="K5117" i="81"/>
  <c r="J5117" i="81"/>
  <c r="I5117" i="81"/>
  <c r="H5117" i="81"/>
  <c r="G5117" i="81"/>
  <c r="F5117" i="81"/>
  <c r="E5117" i="81"/>
  <c r="C5117" i="81"/>
  <c r="B5117" i="81"/>
  <c r="A5117" i="81"/>
  <c r="L5116" i="81"/>
  <c r="K5116" i="81"/>
  <c r="J5116" i="81"/>
  <c r="I5116" i="81"/>
  <c r="H5116" i="81"/>
  <c r="G5116" i="81"/>
  <c r="F5116" i="81"/>
  <c r="E5116" i="81"/>
  <c r="C5116" i="81"/>
  <c r="B5116" i="81"/>
  <c r="A5116" i="81"/>
  <c r="L5115" i="81"/>
  <c r="K5115" i="81"/>
  <c r="J5115" i="81"/>
  <c r="I5115" i="81"/>
  <c r="H5115" i="81"/>
  <c r="G5115" i="81"/>
  <c r="F5115" i="81"/>
  <c r="E5115" i="81"/>
  <c r="C5115" i="81"/>
  <c r="B5115" i="81"/>
  <c r="A5115" i="81"/>
  <c r="L5114" i="81"/>
  <c r="K5114" i="81"/>
  <c r="J5114" i="81"/>
  <c r="I5114" i="81"/>
  <c r="H5114" i="81"/>
  <c r="G5114" i="81"/>
  <c r="F5114" i="81"/>
  <c r="E5114" i="81"/>
  <c r="C5114" i="81"/>
  <c r="B5114" i="81"/>
  <c r="A5114" i="81"/>
  <c r="L5113" i="81"/>
  <c r="K5113" i="81"/>
  <c r="J5113" i="81"/>
  <c r="I5113" i="81"/>
  <c r="H5113" i="81"/>
  <c r="G5113" i="81"/>
  <c r="F5113" i="81"/>
  <c r="E5113" i="81"/>
  <c r="C5113" i="81"/>
  <c r="B5113" i="81"/>
  <c r="A5113" i="81"/>
  <c r="L5112" i="81"/>
  <c r="K5112" i="81"/>
  <c r="J5112" i="81"/>
  <c r="I5112" i="81"/>
  <c r="H5112" i="81"/>
  <c r="G5112" i="81"/>
  <c r="F5112" i="81"/>
  <c r="E5112" i="81"/>
  <c r="C5112" i="81"/>
  <c r="B5112" i="81"/>
  <c r="A5112" i="81"/>
  <c r="L5111" i="81"/>
  <c r="K5111" i="81"/>
  <c r="J5111" i="81"/>
  <c r="I5111" i="81"/>
  <c r="H5111" i="81"/>
  <c r="G5111" i="81"/>
  <c r="F5111" i="81"/>
  <c r="E5111" i="81"/>
  <c r="C5111" i="81"/>
  <c r="B5111" i="81"/>
  <c r="A5111" i="81"/>
  <c r="L5110" i="81"/>
  <c r="K5110" i="81"/>
  <c r="J5110" i="81"/>
  <c r="I5110" i="81"/>
  <c r="H5110" i="81"/>
  <c r="G5110" i="81"/>
  <c r="F5110" i="81"/>
  <c r="E5110" i="81"/>
  <c r="C5110" i="81"/>
  <c r="B5110" i="81"/>
  <c r="A5110" i="81"/>
  <c r="L5109" i="81"/>
  <c r="K5109" i="81"/>
  <c r="J5109" i="81"/>
  <c r="I5109" i="81"/>
  <c r="H5109" i="81"/>
  <c r="G5109" i="81"/>
  <c r="F5109" i="81"/>
  <c r="E5109" i="81"/>
  <c r="C5109" i="81"/>
  <c r="B5109" i="81"/>
  <c r="A5109" i="81"/>
  <c r="L5108" i="81"/>
  <c r="K5108" i="81"/>
  <c r="J5108" i="81"/>
  <c r="I5108" i="81"/>
  <c r="H5108" i="81"/>
  <c r="G5108" i="81"/>
  <c r="F5108" i="81"/>
  <c r="E5108" i="81"/>
  <c r="C5108" i="81"/>
  <c r="B5108" i="81"/>
  <c r="A5108" i="81"/>
  <c r="L5107" i="81"/>
  <c r="K5107" i="81"/>
  <c r="J5107" i="81"/>
  <c r="I5107" i="81"/>
  <c r="H5107" i="81"/>
  <c r="G5107" i="81"/>
  <c r="F5107" i="81"/>
  <c r="E5107" i="81"/>
  <c r="C5107" i="81"/>
  <c r="B5107" i="81"/>
  <c r="A5107" i="81"/>
  <c r="L5106" i="81"/>
  <c r="K5106" i="81"/>
  <c r="J5106" i="81"/>
  <c r="I5106" i="81"/>
  <c r="H5106" i="81"/>
  <c r="G5106" i="81"/>
  <c r="F5106" i="81"/>
  <c r="E5106" i="81"/>
  <c r="C5106" i="81"/>
  <c r="B5106" i="81"/>
  <c r="A5106" i="81"/>
  <c r="L5105" i="81"/>
  <c r="K5105" i="81"/>
  <c r="J5105" i="81"/>
  <c r="I5105" i="81"/>
  <c r="H5105" i="81"/>
  <c r="G5105" i="81"/>
  <c r="F5105" i="81"/>
  <c r="E5105" i="81"/>
  <c r="C5105" i="81"/>
  <c r="B5105" i="81"/>
  <c r="A5105" i="81"/>
  <c r="L5104" i="81"/>
  <c r="K5104" i="81"/>
  <c r="J5104" i="81"/>
  <c r="I5104" i="81"/>
  <c r="H5104" i="81"/>
  <c r="G5104" i="81"/>
  <c r="F5104" i="81"/>
  <c r="E5104" i="81"/>
  <c r="C5104" i="81"/>
  <c r="B5104" i="81"/>
  <c r="A5104" i="81"/>
  <c r="L5103" i="81"/>
  <c r="K5103" i="81"/>
  <c r="J5103" i="81"/>
  <c r="I5103" i="81"/>
  <c r="H5103" i="81"/>
  <c r="G5103" i="81"/>
  <c r="F5103" i="81"/>
  <c r="E5103" i="81"/>
  <c r="C5103" i="81"/>
  <c r="B5103" i="81"/>
  <c r="A5103" i="81"/>
  <c r="L5102" i="81"/>
  <c r="K5102" i="81"/>
  <c r="J5102" i="81"/>
  <c r="I5102" i="81"/>
  <c r="H5102" i="81"/>
  <c r="G5102" i="81"/>
  <c r="F5102" i="81"/>
  <c r="E5102" i="81"/>
  <c r="C5102" i="81"/>
  <c r="B5102" i="81"/>
  <c r="A5102" i="81"/>
  <c r="L5101" i="81"/>
  <c r="K5101" i="81"/>
  <c r="J5101" i="81"/>
  <c r="I5101" i="81"/>
  <c r="H5101" i="81"/>
  <c r="G5101" i="81"/>
  <c r="F5101" i="81"/>
  <c r="E5101" i="81"/>
  <c r="C5101" i="81"/>
  <c r="B5101" i="81"/>
  <c r="A5101" i="81"/>
  <c r="L5100" i="81"/>
  <c r="K5100" i="81"/>
  <c r="J5100" i="81"/>
  <c r="I5100" i="81"/>
  <c r="H5100" i="81"/>
  <c r="G5100" i="81"/>
  <c r="F5100" i="81"/>
  <c r="E5100" i="81"/>
  <c r="C5100" i="81"/>
  <c r="B5100" i="81"/>
  <c r="A5100" i="81"/>
  <c r="L5099" i="81"/>
  <c r="K5099" i="81"/>
  <c r="J5099" i="81"/>
  <c r="I5099" i="81"/>
  <c r="H5099" i="81"/>
  <c r="G5099" i="81"/>
  <c r="F5099" i="81"/>
  <c r="E5099" i="81"/>
  <c r="C5099" i="81"/>
  <c r="B5099" i="81"/>
  <c r="A5099" i="81"/>
  <c r="L5098" i="81"/>
  <c r="K5098" i="81"/>
  <c r="J5098" i="81"/>
  <c r="I5098" i="81"/>
  <c r="H5098" i="81"/>
  <c r="G5098" i="81"/>
  <c r="F5098" i="81"/>
  <c r="E5098" i="81"/>
  <c r="C5098" i="81"/>
  <c r="B5098" i="81"/>
  <c r="A5098" i="81"/>
  <c r="L5097" i="81"/>
  <c r="K5097" i="81"/>
  <c r="J5097" i="81"/>
  <c r="I5097" i="81"/>
  <c r="H5097" i="81"/>
  <c r="G5097" i="81"/>
  <c r="F5097" i="81"/>
  <c r="E5097" i="81"/>
  <c r="C5097" i="81"/>
  <c r="B5097" i="81"/>
  <c r="A5097" i="81"/>
  <c r="L5096" i="81"/>
  <c r="K5096" i="81"/>
  <c r="J5096" i="81"/>
  <c r="I5096" i="81"/>
  <c r="H5096" i="81"/>
  <c r="G5096" i="81"/>
  <c r="F5096" i="81"/>
  <c r="E5096" i="81"/>
  <c r="C5096" i="81"/>
  <c r="B5096" i="81"/>
  <c r="A5096" i="81"/>
  <c r="L5095" i="81"/>
  <c r="K5095" i="81"/>
  <c r="J5095" i="81"/>
  <c r="I5095" i="81"/>
  <c r="H5095" i="81"/>
  <c r="G5095" i="81"/>
  <c r="F5095" i="81"/>
  <c r="E5095" i="81"/>
  <c r="C5095" i="81"/>
  <c r="B5095" i="81"/>
  <c r="A5095" i="81"/>
  <c r="L5094" i="81"/>
  <c r="K5094" i="81"/>
  <c r="J5094" i="81"/>
  <c r="I5094" i="81"/>
  <c r="H5094" i="81"/>
  <c r="G5094" i="81"/>
  <c r="F5094" i="81"/>
  <c r="E5094" i="81"/>
  <c r="C5094" i="81"/>
  <c r="B5094" i="81"/>
  <c r="A5094" i="81"/>
  <c r="L5093" i="81"/>
  <c r="K5093" i="81"/>
  <c r="J5093" i="81"/>
  <c r="I5093" i="81"/>
  <c r="H5093" i="81"/>
  <c r="G5093" i="81"/>
  <c r="F5093" i="81"/>
  <c r="E5093" i="81"/>
  <c r="C5093" i="81"/>
  <c r="B5093" i="81"/>
  <c r="A5093" i="81"/>
  <c r="L5092" i="81"/>
  <c r="K5092" i="81"/>
  <c r="J5092" i="81"/>
  <c r="I5092" i="81"/>
  <c r="H5092" i="81"/>
  <c r="G5092" i="81"/>
  <c r="F5092" i="81"/>
  <c r="E5092" i="81"/>
  <c r="C5092" i="81"/>
  <c r="B5092" i="81"/>
  <c r="A5092" i="81"/>
  <c r="L5091" i="81"/>
  <c r="K5091" i="81"/>
  <c r="J5091" i="81"/>
  <c r="I5091" i="81"/>
  <c r="H5091" i="81"/>
  <c r="G5091" i="81"/>
  <c r="F5091" i="81"/>
  <c r="E5091" i="81"/>
  <c r="C5091" i="81"/>
  <c r="B5091" i="81"/>
  <c r="A5091" i="81"/>
  <c r="L5090" i="81"/>
  <c r="K5090" i="81"/>
  <c r="J5090" i="81"/>
  <c r="I5090" i="81"/>
  <c r="H5090" i="81"/>
  <c r="G5090" i="81"/>
  <c r="F5090" i="81"/>
  <c r="E5090" i="81"/>
  <c r="C5090" i="81"/>
  <c r="B5090" i="81"/>
  <c r="A5090" i="81"/>
  <c r="L5089" i="81"/>
  <c r="K5089" i="81"/>
  <c r="J5089" i="81"/>
  <c r="I5089" i="81"/>
  <c r="H5089" i="81"/>
  <c r="G5089" i="81"/>
  <c r="F5089" i="81"/>
  <c r="E5089" i="81"/>
  <c r="C5089" i="81"/>
  <c r="B5089" i="81"/>
  <c r="A5089" i="81"/>
  <c r="L5088" i="81"/>
  <c r="K5088" i="81"/>
  <c r="J5088" i="81"/>
  <c r="I5088" i="81"/>
  <c r="H5088" i="81"/>
  <c r="G5088" i="81"/>
  <c r="F5088" i="81"/>
  <c r="E5088" i="81"/>
  <c r="C5088" i="81"/>
  <c r="B5088" i="81"/>
  <c r="A5088" i="81"/>
  <c r="L5087" i="81"/>
  <c r="K5087" i="81"/>
  <c r="J5087" i="81"/>
  <c r="I5087" i="81"/>
  <c r="H5087" i="81"/>
  <c r="G5087" i="81"/>
  <c r="F5087" i="81"/>
  <c r="E5087" i="81"/>
  <c r="C5087" i="81"/>
  <c r="B5087" i="81"/>
  <c r="A5087" i="81"/>
  <c r="L5086" i="81"/>
  <c r="K5086" i="81"/>
  <c r="J5086" i="81"/>
  <c r="I5086" i="81"/>
  <c r="H5086" i="81"/>
  <c r="G5086" i="81"/>
  <c r="F5086" i="81"/>
  <c r="E5086" i="81"/>
  <c r="C5086" i="81"/>
  <c r="B5086" i="81"/>
  <c r="A5086" i="81"/>
  <c r="L5085" i="81"/>
  <c r="K5085" i="81"/>
  <c r="J5085" i="81"/>
  <c r="I5085" i="81"/>
  <c r="H5085" i="81"/>
  <c r="G5085" i="81"/>
  <c r="F5085" i="81"/>
  <c r="E5085" i="81"/>
  <c r="C5085" i="81"/>
  <c r="B5085" i="81"/>
  <c r="A5085" i="81"/>
  <c r="L5084" i="81"/>
  <c r="K5084" i="81"/>
  <c r="J5084" i="81"/>
  <c r="I5084" i="81"/>
  <c r="H5084" i="81"/>
  <c r="G5084" i="81"/>
  <c r="F5084" i="81"/>
  <c r="E5084" i="81"/>
  <c r="C5084" i="81"/>
  <c r="B5084" i="81"/>
  <c r="A5084" i="81"/>
  <c r="L5083" i="81"/>
  <c r="K5083" i="81"/>
  <c r="J5083" i="81"/>
  <c r="I5083" i="81"/>
  <c r="H5083" i="81"/>
  <c r="G5083" i="81"/>
  <c r="F5083" i="81"/>
  <c r="E5083" i="81"/>
  <c r="C5083" i="81"/>
  <c r="B5083" i="81"/>
  <c r="A5083" i="81"/>
  <c r="L5082" i="81"/>
  <c r="K5082" i="81"/>
  <c r="J5082" i="81"/>
  <c r="I5082" i="81"/>
  <c r="H5082" i="81"/>
  <c r="G5082" i="81"/>
  <c r="F5082" i="81"/>
  <c r="E5082" i="81"/>
  <c r="C5082" i="81"/>
  <c r="B5082" i="81"/>
  <c r="A5082" i="81"/>
  <c r="L5081" i="81"/>
  <c r="K5081" i="81"/>
  <c r="J5081" i="81"/>
  <c r="I5081" i="81"/>
  <c r="H5081" i="81"/>
  <c r="G5081" i="81"/>
  <c r="F5081" i="81"/>
  <c r="E5081" i="81"/>
  <c r="C5081" i="81"/>
  <c r="B5081" i="81"/>
  <c r="A5081" i="81"/>
  <c r="L5080" i="81"/>
  <c r="K5080" i="81"/>
  <c r="J5080" i="81"/>
  <c r="I5080" i="81"/>
  <c r="H5080" i="81"/>
  <c r="G5080" i="81"/>
  <c r="F5080" i="81"/>
  <c r="E5080" i="81"/>
  <c r="C5080" i="81"/>
  <c r="B5080" i="81"/>
  <c r="A5080" i="81"/>
  <c r="L5079" i="81"/>
  <c r="K5079" i="81"/>
  <c r="J5079" i="81"/>
  <c r="I5079" i="81"/>
  <c r="H5079" i="81"/>
  <c r="G5079" i="81"/>
  <c r="F5079" i="81"/>
  <c r="E5079" i="81"/>
  <c r="C5079" i="81"/>
  <c r="B5079" i="81"/>
  <c r="A5079" i="81"/>
  <c r="L5078" i="81"/>
  <c r="K5078" i="81"/>
  <c r="J5078" i="81"/>
  <c r="I5078" i="81"/>
  <c r="H5078" i="81"/>
  <c r="G5078" i="81"/>
  <c r="F5078" i="81"/>
  <c r="E5078" i="81"/>
  <c r="C5078" i="81"/>
  <c r="B5078" i="81"/>
  <c r="A5078" i="81"/>
  <c r="L5077" i="81"/>
  <c r="K5077" i="81"/>
  <c r="J5077" i="81"/>
  <c r="I5077" i="81"/>
  <c r="H5077" i="81"/>
  <c r="G5077" i="81"/>
  <c r="F5077" i="81"/>
  <c r="E5077" i="81"/>
  <c r="C5077" i="81"/>
  <c r="B5077" i="81"/>
  <c r="A5077" i="81"/>
  <c r="L5076" i="81"/>
  <c r="K5076" i="81"/>
  <c r="J5076" i="81"/>
  <c r="I5076" i="81"/>
  <c r="H5076" i="81"/>
  <c r="G5076" i="81"/>
  <c r="F5076" i="81"/>
  <c r="E5076" i="81"/>
  <c r="C5076" i="81"/>
  <c r="B5076" i="81"/>
  <c r="A5076" i="81"/>
  <c r="L5075" i="81"/>
  <c r="K5075" i="81"/>
  <c r="J5075" i="81"/>
  <c r="I5075" i="81"/>
  <c r="H5075" i="81"/>
  <c r="G5075" i="81"/>
  <c r="F5075" i="81"/>
  <c r="E5075" i="81"/>
  <c r="C5075" i="81"/>
  <c r="B5075" i="81"/>
  <c r="A5075" i="81"/>
  <c r="L5074" i="81"/>
  <c r="K5074" i="81"/>
  <c r="J5074" i="81"/>
  <c r="I5074" i="81"/>
  <c r="H5074" i="81"/>
  <c r="G5074" i="81"/>
  <c r="F5074" i="81"/>
  <c r="E5074" i="81"/>
  <c r="C5074" i="81"/>
  <c r="B5074" i="81"/>
  <c r="A5074" i="81"/>
  <c r="L5073" i="81"/>
  <c r="K5073" i="81"/>
  <c r="J5073" i="81"/>
  <c r="I5073" i="81"/>
  <c r="H5073" i="81"/>
  <c r="G5073" i="81"/>
  <c r="F5073" i="81"/>
  <c r="E5073" i="81"/>
  <c r="C5073" i="81"/>
  <c r="B5073" i="81"/>
  <c r="A5073" i="81"/>
  <c r="L5072" i="81"/>
  <c r="K5072" i="81"/>
  <c r="J5072" i="81"/>
  <c r="I5072" i="81"/>
  <c r="H5072" i="81"/>
  <c r="G5072" i="81"/>
  <c r="F5072" i="81"/>
  <c r="E5072" i="81"/>
  <c r="C5072" i="81"/>
  <c r="B5072" i="81"/>
  <c r="A5072" i="81"/>
  <c r="L5071" i="81"/>
  <c r="K5071" i="81"/>
  <c r="J5071" i="81"/>
  <c r="I5071" i="81"/>
  <c r="H5071" i="81"/>
  <c r="G5071" i="81"/>
  <c r="F5071" i="81"/>
  <c r="E5071" i="81"/>
  <c r="C5071" i="81"/>
  <c r="B5071" i="81"/>
  <c r="A5071" i="81"/>
  <c r="L5070" i="81"/>
  <c r="K5070" i="81"/>
  <c r="J5070" i="81"/>
  <c r="I5070" i="81"/>
  <c r="H5070" i="81"/>
  <c r="G5070" i="81"/>
  <c r="F5070" i="81"/>
  <c r="E5070" i="81"/>
  <c r="C5070" i="81"/>
  <c r="B5070" i="81"/>
  <c r="A5070" i="81"/>
  <c r="L5069" i="81"/>
  <c r="K5069" i="81"/>
  <c r="J5069" i="81"/>
  <c r="I5069" i="81"/>
  <c r="H5069" i="81"/>
  <c r="G5069" i="81"/>
  <c r="F5069" i="81"/>
  <c r="E5069" i="81"/>
  <c r="C5069" i="81"/>
  <c r="B5069" i="81"/>
  <c r="A5069" i="81"/>
  <c r="L5068" i="81"/>
  <c r="K5068" i="81"/>
  <c r="J5068" i="81"/>
  <c r="I5068" i="81"/>
  <c r="H5068" i="81"/>
  <c r="G5068" i="81"/>
  <c r="F5068" i="81"/>
  <c r="E5068" i="81"/>
  <c r="C5068" i="81"/>
  <c r="B5068" i="81"/>
  <c r="A5068" i="81"/>
  <c r="L5067" i="81"/>
  <c r="K5067" i="81"/>
  <c r="J5067" i="81"/>
  <c r="I5067" i="81"/>
  <c r="H5067" i="81"/>
  <c r="G5067" i="81"/>
  <c r="F5067" i="81"/>
  <c r="E5067" i="81"/>
  <c r="C5067" i="81"/>
  <c r="B5067" i="81"/>
  <c r="A5067" i="81"/>
  <c r="L5066" i="81"/>
  <c r="K5066" i="81"/>
  <c r="J5066" i="81"/>
  <c r="I5066" i="81"/>
  <c r="H5066" i="81"/>
  <c r="G5066" i="81"/>
  <c r="F5066" i="81"/>
  <c r="E5066" i="81"/>
  <c r="C5066" i="81"/>
  <c r="B5066" i="81"/>
  <c r="A5066" i="81"/>
  <c r="L5065" i="81"/>
  <c r="K5065" i="81"/>
  <c r="J5065" i="81"/>
  <c r="I5065" i="81"/>
  <c r="H5065" i="81"/>
  <c r="G5065" i="81"/>
  <c r="F5065" i="81"/>
  <c r="E5065" i="81"/>
  <c r="C5065" i="81"/>
  <c r="B5065" i="81"/>
  <c r="A5065" i="81"/>
  <c r="L5064" i="81"/>
  <c r="K5064" i="81"/>
  <c r="J5064" i="81"/>
  <c r="I5064" i="81"/>
  <c r="H5064" i="81"/>
  <c r="G5064" i="81"/>
  <c r="F5064" i="81"/>
  <c r="E5064" i="81"/>
  <c r="C5064" i="81"/>
  <c r="B5064" i="81"/>
  <c r="A5064" i="81"/>
  <c r="L5063" i="81"/>
  <c r="K5063" i="81"/>
  <c r="J5063" i="81"/>
  <c r="I5063" i="81"/>
  <c r="H5063" i="81"/>
  <c r="G5063" i="81"/>
  <c r="F5063" i="81"/>
  <c r="E5063" i="81"/>
  <c r="C5063" i="81"/>
  <c r="B5063" i="81"/>
  <c r="A5063" i="81"/>
  <c r="L5062" i="81"/>
  <c r="K5062" i="81"/>
  <c r="J5062" i="81"/>
  <c r="I5062" i="81"/>
  <c r="H5062" i="81"/>
  <c r="G5062" i="81"/>
  <c r="F5062" i="81"/>
  <c r="E5062" i="81"/>
  <c r="C5062" i="81"/>
  <c r="B5062" i="81"/>
  <c r="A5062" i="81"/>
  <c r="L5061" i="81"/>
  <c r="K5061" i="81"/>
  <c r="J5061" i="81"/>
  <c r="I5061" i="81"/>
  <c r="H5061" i="81"/>
  <c r="G5061" i="81"/>
  <c r="F5061" i="81"/>
  <c r="E5061" i="81"/>
  <c r="C5061" i="81"/>
  <c r="B5061" i="81"/>
  <c r="A5061" i="81"/>
  <c r="L5060" i="81"/>
  <c r="K5060" i="81"/>
  <c r="J5060" i="81"/>
  <c r="I5060" i="81"/>
  <c r="H5060" i="81"/>
  <c r="G5060" i="81"/>
  <c r="F5060" i="81"/>
  <c r="E5060" i="81"/>
  <c r="C5060" i="81"/>
  <c r="B5060" i="81"/>
  <c r="A5060" i="81"/>
  <c r="L5059" i="81"/>
  <c r="K5059" i="81"/>
  <c r="J5059" i="81"/>
  <c r="I5059" i="81"/>
  <c r="H5059" i="81"/>
  <c r="G5059" i="81"/>
  <c r="F5059" i="81"/>
  <c r="E5059" i="81"/>
  <c r="C5059" i="81"/>
  <c r="B5059" i="81"/>
  <c r="A5059" i="81"/>
  <c r="L5058" i="81"/>
  <c r="K5058" i="81"/>
  <c r="J5058" i="81"/>
  <c r="I5058" i="81"/>
  <c r="H5058" i="81"/>
  <c r="G5058" i="81"/>
  <c r="F5058" i="81"/>
  <c r="E5058" i="81"/>
  <c r="C5058" i="81"/>
  <c r="B5058" i="81"/>
  <c r="A5058" i="81"/>
  <c r="L5057" i="81"/>
  <c r="K5057" i="81"/>
  <c r="J5057" i="81"/>
  <c r="I5057" i="81"/>
  <c r="H5057" i="81"/>
  <c r="G5057" i="81"/>
  <c r="F5057" i="81"/>
  <c r="E5057" i="81"/>
  <c r="C5057" i="81"/>
  <c r="B5057" i="81"/>
  <c r="A5057" i="81"/>
  <c r="L5056" i="81"/>
  <c r="K5056" i="81"/>
  <c r="J5056" i="81"/>
  <c r="I5056" i="81"/>
  <c r="H5056" i="81"/>
  <c r="G5056" i="81"/>
  <c r="F5056" i="81"/>
  <c r="E5056" i="81"/>
  <c r="C5056" i="81"/>
  <c r="B5056" i="81"/>
  <c r="A5056" i="81"/>
  <c r="L5055" i="81"/>
  <c r="K5055" i="81"/>
  <c r="J5055" i="81"/>
  <c r="I5055" i="81"/>
  <c r="H5055" i="81"/>
  <c r="G5055" i="81"/>
  <c r="F5055" i="81"/>
  <c r="E5055" i="81"/>
  <c r="C5055" i="81"/>
  <c r="B5055" i="81"/>
  <c r="A5055" i="81"/>
  <c r="L5054" i="81"/>
  <c r="K5054" i="81"/>
  <c r="J5054" i="81"/>
  <c r="I5054" i="81"/>
  <c r="H5054" i="81"/>
  <c r="G5054" i="81"/>
  <c r="F5054" i="81"/>
  <c r="E5054" i="81"/>
  <c r="C5054" i="81"/>
  <c r="B5054" i="81"/>
  <c r="A5054" i="81"/>
  <c r="L5053" i="81"/>
  <c r="K5053" i="81"/>
  <c r="J5053" i="81"/>
  <c r="I5053" i="81"/>
  <c r="H5053" i="81"/>
  <c r="G5053" i="81"/>
  <c r="F5053" i="81"/>
  <c r="E5053" i="81"/>
  <c r="C5053" i="81"/>
  <c r="B5053" i="81"/>
  <c r="A5053" i="81"/>
  <c r="L5052" i="81"/>
  <c r="K5052" i="81"/>
  <c r="J5052" i="81"/>
  <c r="I5052" i="81"/>
  <c r="H5052" i="81"/>
  <c r="G5052" i="81"/>
  <c r="F5052" i="81"/>
  <c r="E5052" i="81"/>
  <c r="C5052" i="81"/>
  <c r="B5052" i="81"/>
  <c r="A5052" i="81"/>
  <c r="L5051" i="81"/>
  <c r="K5051" i="81"/>
  <c r="J5051" i="81"/>
  <c r="I5051" i="81"/>
  <c r="H5051" i="81"/>
  <c r="G5051" i="81"/>
  <c r="F5051" i="81"/>
  <c r="E5051" i="81"/>
  <c r="C5051" i="81"/>
  <c r="B5051" i="81"/>
  <c r="A5051" i="81"/>
  <c r="L5050" i="81"/>
  <c r="K5050" i="81"/>
  <c r="J5050" i="81"/>
  <c r="I5050" i="81"/>
  <c r="H5050" i="81"/>
  <c r="G5050" i="81"/>
  <c r="F5050" i="81"/>
  <c r="E5050" i="81"/>
  <c r="C5050" i="81"/>
  <c r="B5050" i="81"/>
  <c r="A5050" i="81"/>
  <c r="L5049" i="81"/>
  <c r="K5049" i="81"/>
  <c r="J5049" i="81"/>
  <c r="I5049" i="81"/>
  <c r="H5049" i="81"/>
  <c r="G5049" i="81"/>
  <c r="F5049" i="81"/>
  <c r="E5049" i="81"/>
  <c r="C5049" i="81"/>
  <c r="B5049" i="81"/>
  <c r="A5049" i="81"/>
  <c r="L5048" i="81"/>
  <c r="K5048" i="81"/>
  <c r="J5048" i="81"/>
  <c r="I5048" i="81"/>
  <c r="H5048" i="81"/>
  <c r="G5048" i="81"/>
  <c r="F5048" i="81"/>
  <c r="E5048" i="81"/>
  <c r="C5048" i="81"/>
  <c r="B5048" i="81"/>
  <c r="A5048" i="81"/>
  <c r="L5047" i="81"/>
  <c r="K5047" i="81"/>
  <c r="J5047" i="81"/>
  <c r="I5047" i="81"/>
  <c r="H5047" i="81"/>
  <c r="G5047" i="81"/>
  <c r="F5047" i="81"/>
  <c r="E5047" i="81"/>
  <c r="C5047" i="81"/>
  <c r="B5047" i="81"/>
  <c r="A5047" i="81"/>
  <c r="L5046" i="81"/>
  <c r="K5046" i="81"/>
  <c r="J5046" i="81"/>
  <c r="I5046" i="81"/>
  <c r="H5046" i="81"/>
  <c r="G5046" i="81"/>
  <c r="F5046" i="81"/>
  <c r="E5046" i="81"/>
  <c r="C5046" i="81"/>
  <c r="B5046" i="81"/>
  <c r="A5046" i="81"/>
  <c r="L5045" i="81"/>
  <c r="K5045" i="81"/>
  <c r="J5045" i="81"/>
  <c r="I5045" i="81"/>
  <c r="H5045" i="81"/>
  <c r="G5045" i="81"/>
  <c r="F5045" i="81"/>
  <c r="E5045" i="81"/>
  <c r="C5045" i="81"/>
  <c r="B5045" i="81"/>
  <c r="A5045" i="81"/>
  <c r="L5044" i="81"/>
  <c r="K5044" i="81"/>
  <c r="J5044" i="81"/>
  <c r="I5044" i="81"/>
  <c r="H5044" i="81"/>
  <c r="G5044" i="81"/>
  <c r="F5044" i="81"/>
  <c r="E5044" i="81"/>
  <c r="C5044" i="81"/>
  <c r="B5044" i="81"/>
  <c r="A5044" i="81"/>
  <c r="L5043" i="81"/>
  <c r="K5043" i="81"/>
  <c r="J5043" i="81"/>
  <c r="I5043" i="81"/>
  <c r="H5043" i="81"/>
  <c r="G5043" i="81"/>
  <c r="F5043" i="81"/>
  <c r="E5043" i="81"/>
  <c r="C5043" i="81"/>
  <c r="B5043" i="81"/>
  <c r="A5043" i="81"/>
  <c r="L5042" i="81"/>
  <c r="K5042" i="81"/>
  <c r="J5042" i="81"/>
  <c r="I5042" i="81"/>
  <c r="H5042" i="81"/>
  <c r="G5042" i="81"/>
  <c r="F5042" i="81"/>
  <c r="E5042" i="81"/>
  <c r="C5042" i="81"/>
  <c r="B5042" i="81"/>
  <c r="A5042" i="81"/>
  <c r="L5041" i="81"/>
  <c r="K5041" i="81"/>
  <c r="J5041" i="81"/>
  <c r="I5041" i="81"/>
  <c r="H5041" i="81"/>
  <c r="G5041" i="81"/>
  <c r="F5041" i="81"/>
  <c r="E5041" i="81"/>
  <c r="C5041" i="81"/>
  <c r="B5041" i="81"/>
  <c r="A5041" i="81"/>
  <c r="L5040" i="81"/>
  <c r="K5040" i="81"/>
  <c r="J5040" i="81"/>
  <c r="I5040" i="81"/>
  <c r="H5040" i="81"/>
  <c r="G5040" i="81"/>
  <c r="F5040" i="81"/>
  <c r="E5040" i="81"/>
  <c r="C5040" i="81"/>
  <c r="B5040" i="81"/>
  <c r="A5040" i="81"/>
  <c r="L5039" i="81"/>
  <c r="K5039" i="81"/>
  <c r="J5039" i="81"/>
  <c r="I5039" i="81"/>
  <c r="H5039" i="81"/>
  <c r="G5039" i="81"/>
  <c r="F5039" i="81"/>
  <c r="E5039" i="81"/>
  <c r="C5039" i="81"/>
  <c r="B5039" i="81"/>
  <c r="A5039" i="81"/>
  <c r="L5038" i="81"/>
  <c r="K5038" i="81"/>
  <c r="J5038" i="81"/>
  <c r="I5038" i="81"/>
  <c r="H5038" i="81"/>
  <c r="G5038" i="81"/>
  <c r="F5038" i="81"/>
  <c r="E5038" i="81"/>
  <c r="C5038" i="81"/>
  <c r="B5038" i="81"/>
  <c r="A5038" i="81"/>
  <c r="L5037" i="81"/>
  <c r="K5037" i="81"/>
  <c r="J5037" i="81"/>
  <c r="I5037" i="81"/>
  <c r="H5037" i="81"/>
  <c r="G5037" i="81"/>
  <c r="F5037" i="81"/>
  <c r="E5037" i="81"/>
  <c r="C5037" i="81"/>
  <c r="B5037" i="81"/>
  <c r="A5037" i="81"/>
  <c r="L5036" i="81"/>
  <c r="K5036" i="81"/>
  <c r="J5036" i="81"/>
  <c r="I5036" i="81"/>
  <c r="H5036" i="81"/>
  <c r="G5036" i="81"/>
  <c r="F5036" i="81"/>
  <c r="E5036" i="81"/>
  <c r="C5036" i="81"/>
  <c r="B5036" i="81"/>
  <c r="A5036" i="81"/>
  <c r="L5035" i="81"/>
  <c r="K5035" i="81"/>
  <c r="J5035" i="81"/>
  <c r="I5035" i="81"/>
  <c r="H5035" i="81"/>
  <c r="G5035" i="81"/>
  <c r="F5035" i="81"/>
  <c r="E5035" i="81"/>
  <c r="C5035" i="81"/>
  <c r="B5035" i="81"/>
  <c r="A5035" i="81"/>
  <c r="L5034" i="81"/>
  <c r="K5034" i="81"/>
  <c r="J5034" i="81"/>
  <c r="I5034" i="81"/>
  <c r="H5034" i="81"/>
  <c r="G5034" i="81"/>
  <c r="F5034" i="81"/>
  <c r="E5034" i="81"/>
  <c r="C5034" i="81"/>
  <c r="B5034" i="81"/>
  <c r="A5034" i="81"/>
  <c r="L5033" i="81"/>
  <c r="K5033" i="81"/>
  <c r="J5033" i="81"/>
  <c r="I5033" i="81"/>
  <c r="H5033" i="81"/>
  <c r="G5033" i="81"/>
  <c r="F5033" i="81"/>
  <c r="E5033" i="81"/>
  <c r="C5033" i="81"/>
  <c r="B5033" i="81"/>
  <c r="A5033" i="81"/>
  <c r="L5032" i="81"/>
  <c r="K5032" i="81"/>
  <c r="J5032" i="81"/>
  <c r="I5032" i="81"/>
  <c r="H5032" i="81"/>
  <c r="G5032" i="81"/>
  <c r="F5032" i="81"/>
  <c r="E5032" i="81"/>
  <c r="C5032" i="81"/>
  <c r="B5032" i="81"/>
  <c r="A5032" i="81"/>
  <c r="L5031" i="81"/>
  <c r="K5031" i="81"/>
  <c r="J5031" i="81"/>
  <c r="I5031" i="81"/>
  <c r="H5031" i="81"/>
  <c r="G5031" i="81"/>
  <c r="F5031" i="81"/>
  <c r="E5031" i="81"/>
  <c r="C5031" i="81"/>
  <c r="B5031" i="81"/>
  <c r="A5031" i="81"/>
  <c r="L5030" i="81"/>
  <c r="K5030" i="81"/>
  <c r="J5030" i="81"/>
  <c r="I5030" i="81"/>
  <c r="H5030" i="81"/>
  <c r="G5030" i="81"/>
  <c r="F5030" i="81"/>
  <c r="E5030" i="81"/>
  <c r="C5030" i="81"/>
  <c r="B5030" i="81"/>
  <c r="A5030" i="81"/>
  <c r="L5029" i="81"/>
  <c r="K5029" i="81"/>
  <c r="J5029" i="81"/>
  <c r="I5029" i="81"/>
  <c r="H5029" i="81"/>
  <c r="G5029" i="81"/>
  <c r="F5029" i="81"/>
  <c r="E5029" i="81"/>
  <c r="C5029" i="81"/>
  <c r="B5029" i="81"/>
  <c r="A5029" i="81"/>
  <c r="L5028" i="81"/>
  <c r="K5028" i="81"/>
  <c r="J5028" i="81"/>
  <c r="I5028" i="81"/>
  <c r="H5028" i="81"/>
  <c r="G5028" i="81"/>
  <c r="F5028" i="81"/>
  <c r="E5028" i="81"/>
  <c r="C5028" i="81"/>
  <c r="B5028" i="81"/>
  <c r="A5028" i="81"/>
  <c r="L5027" i="81"/>
  <c r="K5027" i="81"/>
  <c r="J5027" i="81"/>
  <c r="I5027" i="81"/>
  <c r="H5027" i="81"/>
  <c r="G5027" i="81"/>
  <c r="F5027" i="81"/>
  <c r="E5027" i="81"/>
  <c r="C5027" i="81"/>
  <c r="B5027" i="81"/>
  <c r="A5027" i="81"/>
  <c r="L5026" i="81"/>
  <c r="K5026" i="81"/>
  <c r="J5026" i="81"/>
  <c r="I5026" i="81"/>
  <c r="H5026" i="81"/>
  <c r="G5026" i="81"/>
  <c r="F5026" i="81"/>
  <c r="E5026" i="81"/>
  <c r="C5026" i="81"/>
  <c r="B5026" i="81"/>
  <c r="A5026" i="81"/>
  <c r="L5025" i="81"/>
  <c r="K5025" i="81"/>
  <c r="J5025" i="81"/>
  <c r="I5025" i="81"/>
  <c r="H5025" i="81"/>
  <c r="G5025" i="81"/>
  <c r="F5025" i="81"/>
  <c r="E5025" i="81"/>
  <c r="C5025" i="81"/>
  <c r="B5025" i="81"/>
  <c r="A5025" i="81"/>
  <c r="L5024" i="81"/>
  <c r="K5024" i="81"/>
  <c r="J5024" i="81"/>
  <c r="I5024" i="81"/>
  <c r="H5024" i="81"/>
  <c r="G5024" i="81"/>
  <c r="F5024" i="81"/>
  <c r="E5024" i="81"/>
  <c r="C5024" i="81"/>
  <c r="B5024" i="81"/>
  <c r="A5024" i="81"/>
  <c r="L5023" i="81"/>
  <c r="K5023" i="81"/>
  <c r="J5023" i="81"/>
  <c r="I5023" i="81"/>
  <c r="H5023" i="81"/>
  <c r="G5023" i="81"/>
  <c r="F5023" i="81"/>
  <c r="E5023" i="81"/>
  <c r="C5023" i="81"/>
  <c r="B5023" i="81"/>
  <c r="A5023" i="81"/>
  <c r="L5022" i="81"/>
  <c r="K5022" i="81"/>
  <c r="J5022" i="81"/>
  <c r="I5022" i="81"/>
  <c r="H5022" i="81"/>
  <c r="G5022" i="81"/>
  <c r="F5022" i="81"/>
  <c r="E5022" i="81"/>
  <c r="C5022" i="81"/>
  <c r="B5022" i="81"/>
  <c r="A5022" i="81"/>
  <c r="L5021" i="81"/>
  <c r="K5021" i="81"/>
  <c r="J5021" i="81"/>
  <c r="I5021" i="81"/>
  <c r="H5021" i="81"/>
  <c r="G5021" i="81"/>
  <c r="F5021" i="81"/>
  <c r="E5021" i="81"/>
  <c r="C5021" i="81"/>
  <c r="B5021" i="81"/>
  <c r="A5021" i="81"/>
  <c r="L5020" i="81"/>
  <c r="K5020" i="81"/>
  <c r="J5020" i="81"/>
  <c r="I5020" i="81"/>
  <c r="H5020" i="81"/>
  <c r="G5020" i="81"/>
  <c r="F5020" i="81"/>
  <c r="E5020" i="81"/>
  <c r="C5020" i="81"/>
  <c r="B5020" i="81"/>
  <c r="A5020" i="81"/>
  <c r="L5019" i="81"/>
  <c r="K5019" i="81"/>
  <c r="J5019" i="81"/>
  <c r="I5019" i="81"/>
  <c r="H5019" i="81"/>
  <c r="G5019" i="81"/>
  <c r="F5019" i="81"/>
  <c r="E5019" i="81"/>
  <c r="C5019" i="81"/>
  <c r="B5019" i="81"/>
  <c r="A5019" i="81"/>
  <c r="L5018" i="81"/>
  <c r="K5018" i="81"/>
  <c r="J5018" i="81"/>
  <c r="I5018" i="81"/>
  <c r="H5018" i="81"/>
  <c r="G5018" i="81"/>
  <c r="F5018" i="81"/>
  <c r="E5018" i="81"/>
  <c r="C5018" i="81"/>
  <c r="B5018" i="81"/>
  <c r="A5018" i="81"/>
  <c r="L5017" i="81"/>
  <c r="K5017" i="81"/>
  <c r="J5017" i="81"/>
  <c r="I5017" i="81"/>
  <c r="H5017" i="81"/>
  <c r="G5017" i="81"/>
  <c r="F5017" i="81"/>
  <c r="E5017" i="81"/>
  <c r="C5017" i="81"/>
  <c r="B5017" i="81"/>
  <c r="A5017" i="81"/>
  <c r="L5016" i="81"/>
  <c r="K5016" i="81"/>
  <c r="J5016" i="81"/>
  <c r="I5016" i="81"/>
  <c r="H5016" i="81"/>
  <c r="G5016" i="81"/>
  <c r="F5016" i="81"/>
  <c r="E5016" i="81"/>
  <c r="C5016" i="81"/>
  <c r="B5016" i="81"/>
  <c r="A5016" i="81"/>
  <c r="L5015" i="81"/>
  <c r="K5015" i="81"/>
  <c r="J5015" i="81"/>
  <c r="I5015" i="81"/>
  <c r="H5015" i="81"/>
  <c r="G5015" i="81"/>
  <c r="F5015" i="81"/>
  <c r="E5015" i="81"/>
  <c r="C5015" i="81"/>
  <c r="B5015" i="81"/>
  <c r="A5015" i="81"/>
  <c r="L5014" i="81"/>
  <c r="K5014" i="81"/>
  <c r="J5014" i="81"/>
  <c r="I5014" i="81"/>
  <c r="H5014" i="81"/>
  <c r="G5014" i="81"/>
  <c r="F5014" i="81"/>
  <c r="E5014" i="81"/>
  <c r="C5014" i="81"/>
  <c r="B5014" i="81"/>
  <c r="A5014" i="81"/>
  <c r="L5013" i="81"/>
  <c r="K5013" i="81"/>
  <c r="J5013" i="81"/>
  <c r="I5013" i="81"/>
  <c r="H5013" i="81"/>
  <c r="G5013" i="81"/>
  <c r="F5013" i="81"/>
  <c r="E5013" i="81"/>
  <c r="C5013" i="81"/>
  <c r="B5013" i="81"/>
  <c r="A5013" i="81"/>
  <c r="L5012" i="81"/>
  <c r="K5012" i="81"/>
  <c r="J5012" i="81"/>
  <c r="I5012" i="81"/>
  <c r="H5012" i="81"/>
  <c r="G5012" i="81"/>
  <c r="F5012" i="81"/>
  <c r="E5012" i="81"/>
  <c r="C5012" i="81"/>
  <c r="B5012" i="81"/>
  <c r="A5012" i="81"/>
  <c r="L5011" i="81"/>
  <c r="K5011" i="81"/>
  <c r="J5011" i="81"/>
  <c r="I5011" i="81"/>
  <c r="H5011" i="81"/>
  <c r="G5011" i="81"/>
  <c r="F5011" i="81"/>
  <c r="E5011" i="81"/>
  <c r="C5011" i="81"/>
  <c r="B5011" i="81"/>
  <c r="A5011" i="81"/>
  <c r="L5010" i="81"/>
  <c r="K5010" i="81"/>
  <c r="J5010" i="81"/>
  <c r="I5010" i="81"/>
  <c r="H5010" i="81"/>
  <c r="G5010" i="81"/>
  <c r="F5010" i="81"/>
  <c r="E5010" i="81"/>
  <c r="C5010" i="81"/>
  <c r="B5010" i="81"/>
  <c r="A5010" i="81"/>
  <c r="L5009" i="81"/>
  <c r="K5009" i="81"/>
  <c r="J5009" i="81"/>
  <c r="I5009" i="81"/>
  <c r="H5009" i="81"/>
  <c r="G5009" i="81"/>
  <c r="F5009" i="81"/>
  <c r="E5009" i="81"/>
  <c r="C5009" i="81"/>
  <c r="B5009" i="81"/>
  <c r="A5009" i="81"/>
  <c r="L5008" i="81"/>
  <c r="K5008" i="81"/>
  <c r="J5008" i="81"/>
  <c r="I5008" i="81"/>
  <c r="H5008" i="81"/>
  <c r="G5008" i="81"/>
  <c r="F5008" i="81"/>
  <c r="E5008" i="81"/>
  <c r="C5008" i="81"/>
  <c r="B5008" i="81"/>
  <c r="A5008" i="81"/>
  <c r="L5007" i="81"/>
  <c r="K5007" i="81"/>
  <c r="J5007" i="81"/>
  <c r="I5007" i="81"/>
  <c r="H5007" i="81"/>
  <c r="G5007" i="81"/>
  <c r="F5007" i="81"/>
  <c r="E5007" i="81"/>
  <c r="C5007" i="81"/>
  <c r="B5007" i="81"/>
  <c r="A5007" i="81"/>
  <c r="L5006" i="81"/>
  <c r="K5006" i="81"/>
  <c r="J5006" i="81"/>
  <c r="I5006" i="81"/>
  <c r="H5006" i="81"/>
  <c r="G5006" i="81"/>
  <c r="F5006" i="81"/>
  <c r="E5006" i="81"/>
  <c r="C5006" i="81"/>
  <c r="B5006" i="81"/>
  <c r="A5006" i="81"/>
  <c r="L5005" i="81"/>
  <c r="K5005" i="81"/>
  <c r="J5005" i="81"/>
  <c r="I5005" i="81"/>
  <c r="H5005" i="81"/>
  <c r="G5005" i="81"/>
  <c r="F5005" i="81"/>
  <c r="E5005" i="81"/>
  <c r="C5005" i="81"/>
  <c r="B5005" i="81"/>
  <c r="A5005" i="81"/>
  <c r="L5004" i="81"/>
  <c r="K5004" i="81"/>
  <c r="J5004" i="81"/>
  <c r="I5004" i="81"/>
  <c r="H5004" i="81"/>
  <c r="G5004" i="81"/>
  <c r="F5004" i="81"/>
  <c r="E5004" i="81"/>
  <c r="C5004" i="81"/>
  <c r="B5004" i="81"/>
  <c r="A5004" i="81"/>
  <c r="L5003" i="81"/>
  <c r="K5003" i="81"/>
  <c r="J5003" i="81"/>
  <c r="I5003" i="81"/>
  <c r="H5003" i="81"/>
  <c r="G5003" i="81"/>
  <c r="F5003" i="81"/>
  <c r="E5003" i="81"/>
  <c r="C5003" i="81"/>
  <c r="B5003" i="81"/>
  <c r="A5003" i="81"/>
  <c r="L5002" i="81"/>
  <c r="K5002" i="81"/>
  <c r="J5002" i="81"/>
  <c r="I5002" i="81"/>
  <c r="H5002" i="81"/>
  <c r="G5002" i="81"/>
  <c r="F5002" i="81"/>
  <c r="E5002" i="81"/>
  <c r="C5002" i="81"/>
  <c r="B5002" i="81"/>
  <c r="A5002" i="81"/>
  <c r="L5001" i="81"/>
  <c r="K5001" i="81"/>
  <c r="J5001" i="81"/>
  <c r="I5001" i="81"/>
  <c r="H5001" i="81"/>
  <c r="G5001" i="81"/>
  <c r="F5001" i="81"/>
  <c r="E5001" i="81"/>
  <c r="C5001" i="81"/>
  <c r="B5001" i="81"/>
  <c r="A5001" i="81"/>
  <c r="L5000" i="81"/>
  <c r="K5000" i="81"/>
  <c r="J5000" i="81"/>
  <c r="I5000" i="81"/>
  <c r="H5000" i="81"/>
  <c r="G5000" i="81"/>
  <c r="F5000" i="81"/>
  <c r="E5000" i="81"/>
  <c r="C5000" i="81"/>
  <c r="B5000" i="81"/>
  <c r="A5000" i="81"/>
  <c r="L4999" i="81"/>
  <c r="K4999" i="81"/>
  <c r="J4999" i="81"/>
  <c r="I4999" i="81"/>
  <c r="H4999" i="81"/>
  <c r="G4999" i="81"/>
  <c r="F4999" i="81"/>
  <c r="E4999" i="81"/>
  <c r="C4999" i="81"/>
  <c r="B4999" i="81"/>
  <c r="A4999" i="81"/>
  <c r="L4998" i="81"/>
  <c r="K4998" i="81"/>
  <c r="J4998" i="81"/>
  <c r="I4998" i="81"/>
  <c r="H4998" i="81"/>
  <c r="G4998" i="81"/>
  <c r="F4998" i="81"/>
  <c r="E4998" i="81"/>
  <c r="C4998" i="81"/>
  <c r="B4998" i="81"/>
  <c r="A4998" i="81"/>
  <c r="L4997" i="81"/>
  <c r="K4997" i="81"/>
  <c r="J4997" i="81"/>
  <c r="I4997" i="81"/>
  <c r="H4997" i="81"/>
  <c r="G4997" i="81"/>
  <c r="F4997" i="81"/>
  <c r="E4997" i="81"/>
  <c r="C4997" i="81"/>
  <c r="B4997" i="81"/>
  <c r="A4997" i="81"/>
  <c r="L4996" i="81"/>
  <c r="K4996" i="81"/>
  <c r="J4996" i="81"/>
  <c r="I4996" i="81"/>
  <c r="H4996" i="81"/>
  <c r="G4996" i="81"/>
  <c r="F4996" i="81"/>
  <c r="E4996" i="81"/>
  <c r="C4996" i="81"/>
  <c r="B4996" i="81"/>
  <c r="A4996" i="81"/>
  <c r="L4995" i="81"/>
  <c r="K4995" i="81"/>
  <c r="J4995" i="81"/>
  <c r="I4995" i="81"/>
  <c r="H4995" i="81"/>
  <c r="G4995" i="81"/>
  <c r="F4995" i="81"/>
  <c r="E4995" i="81"/>
  <c r="C4995" i="81"/>
  <c r="B4995" i="81"/>
  <c r="A4995" i="81"/>
  <c r="L4994" i="81"/>
  <c r="K4994" i="81"/>
  <c r="J4994" i="81"/>
  <c r="I4994" i="81"/>
  <c r="H4994" i="81"/>
  <c r="G4994" i="81"/>
  <c r="F4994" i="81"/>
  <c r="E4994" i="81"/>
  <c r="C4994" i="81"/>
  <c r="B4994" i="81"/>
  <c r="A4994" i="81"/>
  <c r="L4993" i="81"/>
  <c r="K4993" i="81"/>
  <c r="J4993" i="81"/>
  <c r="I4993" i="81"/>
  <c r="H4993" i="81"/>
  <c r="G4993" i="81"/>
  <c r="F4993" i="81"/>
  <c r="E4993" i="81"/>
  <c r="C4993" i="81"/>
  <c r="B4993" i="81"/>
  <c r="A4993" i="81"/>
  <c r="L4992" i="81"/>
  <c r="K4992" i="81"/>
  <c r="J4992" i="81"/>
  <c r="I4992" i="81"/>
  <c r="H4992" i="81"/>
  <c r="G4992" i="81"/>
  <c r="F4992" i="81"/>
  <c r="E4992" i="81"/>
  <c r="C4992" i="81"/>
  <c r="B4992" i="81"/>
  <c r="A4992" i="81"/>
  <c r="L4991" i="81"/>
  <c r="K4991" i="81"/>
  <c r="J4991" i="81"/>
  <c r="I4991" i="81"/>
  <c r="H4991" i="81"/>
  <c r="G4991" i="81"/>
  <c r="F4991" i="81"/>
  <c r="E4991" i="81"/>
  <c r="C4991" i="81"/>
  <c r="B4991" i="81"/>
  <c r="A4991" i="81"/>
  <c r="L4990" i="81"/>
  <c r="K4990" i="81"/>
  <c r="J4990" i="81"/>
  <c r="I4990" i="81"/>
  <c r="H4990" i="81"/>
  <c r="G4990" i="81"/>
  <c r="F4990" i="81"/>
  <c r="E4990" i="81"/>
  <c r="C4990" i="81"/>
  <c r="B4990" i="81"/>
  <c r="A4990" i="81"/>
  <c r="L4989" i="81"/>
  <c r="K4989" i="81"/>
  <c r="J4989" i="81"/>
  <c r="I4989" i="81"/>
  <c r="H4989" i="81"/>
  <c r="G4989" i="81"/>
  <c r="F4989" i="81"/>
  <c r="E4989" i="81"/>
  <c r="C4989" i="81"/>
  <c r="B4989" i="81"/>
  <c r="A4989" i="81"/>
  <c r="L4988" i="81"/>
  <c r="K4988" i="81"/>
  <c r="J4988" i="81"/>
  <c r="I4988" i="81"/>
  <c r="H4988" i="81"/>
  <c r="G4988" i="81"/>
  <c r="F4988" i="81"/>
  <c r="E4988" i="81"/>
  <c r="C4988" i="81"/>
  <c r="B4988" i="81"/>
  <c r="A4988" i="81"/>
  <c r="L4987" i="81"/>
  <c r="K4987" i="81"/>
  <c r="J4987" i="81"/>
  <c r="I4987" i="81"/>
  <c r="H4987" i="81"/>
  <c r="G4987" i="81"/>
  <c r="F4987" i="81"/>
  <c r="E4987" i="81"/>
  <c r="C4987" i="81"/>
  <c r="B4987" i="81"/>
  <c r="A4987" i="81"/>
  <c r="L4986" i="81"/>
  <c r="K4986" i="81"/>
  <c r="J4986" i="81"/>
  <c r="I4986" i="81"/>
  <c r="H4986" i="81"/>
  <c r="G4986" i="81"/>
  <c r="F4986" i="81"/>
  <c r="E4986" i="81"/>
  <c r="C4986" i="81"/>
  <c r="B4986" i="81"/>
  <c r="A4986" i="81"/>
  <c r="L4985" i="81"/>
  <c r="K4985" i="81"/>
  <c r="J4985" i="81"/>
  <c r="I4985" i="81"/>
  <c r="H4985" i="81"/>
  <c r="G4985" i="81"/>
  <c r="F4985" i="81"/>
  <c r="E4985" i="81"/>
  <c r="C4985" i="81"/>
  <c r="B4985" i="81"/>
  <c r="A4985" i="81"/>
  <c r="L4984" i="81"/>
  <c r="K4984" i="81"/>
  <c r="J4984" i="81"/>
  <c r="I4984" i="81"/>
  <c r="H4984" i="81"/>
  <c r="G4984" i="81"/>
  <c r="F4984" i="81"/>
  <c r="E4984" i="81"/>
  <c r="C4984" i="81"/>
  <c r="B4984" i="81"/>
  <c r="A4984" i="81"/>
  <c r="L4983" i="81"/>
  <c r="K4983" i="81"/>
  <c r="J4983" i="81"/>
  <c r="I4983" i="81"/>
  <c r="H4983" i="81"/>
  <c r="G4983" i="81"/>
  <c r="F4983" i="81"/>
  <c r="E4983" i="81"/>
  <c r="C4983" i="81"/>
  <c r="B4983" i="81"/>
  <c r="A4983" i="81"/>
  <c r="L4982" i="81"/>
  <c r="K4982" i="81"/>
  <c r="J4982" i="81"/>
  <c r="I4982" i="81"/>
  <c r="H4982" i="81"/>
  <c r="G4982" i="81"/>
  <c r="F4982" i="81"/>
  <c r="E4982" i="81"/>
  <c r="C4982" i="81"/>
  <c r="B4982" i="81"/>
  <c r="A4982" i="81"/>
  <c r="L4981" i="81"/>
  <c r="K4981" i="81"/>
  <c r="J4981" i="81"/>
  <c r="I4981" i="81"/>
  <c r="H4981" i="81"/>
  <c r="G4981" i="81"/>
  <c r="F4981" i="81"/>
  <c r="E4981" i="81"/>
  <c r="C4981" i="81"/>
  <c r="B4981" i="81"/>
  <c r="A4981" i="81"/>
  <c r="L4980" i="81"/>
  <c r="K4980" i="81"/>
  <c r="J4980" i="81"/>
  <c r="I4980" i="81"/>
  <c r="H4980" i="81"/>
  <c r="G4980" i="81"/>
  <c r="F4980" i="81"/>
  <c r="E4980" i="81"/>
  <c r="C4980" i="81"/>
  <c r="B4980" i="81"/>
  <c r="A4980" i="81"/>
  <c r="L4979" i="81"/>
  <c r="K4979" i="81"/>
  <c r="J4979" i="81"/>
  <c r="I4979" i="81"/>
  <c r="H4979" i="81"/>
  <c r="G4979" i="81"/>
  <c r="F4979" i="81"/>
  <c r="E4979" i="81"/>
  <c r="C4979" i="81"/>
  <c r="B4979" i="81"/>
  <c r="A4979" i="81"/>
  <c r="L4978" i="81"/>
  <c r="K4978" i="81"/>
  <c r="J4978" i="81"/>
  <c r="I4978" i="81"/>
  <c r="H4978" i="81"/>
  <c r="G4978" i="81"/>
  <c r="F4978" i="81"/>
  <c r="E4978" i="81"/>
  <c r="C4978" i="81"/>
  <c r="B4978" i="81"/>
  <c r="A4978" i="81"/>
  <c r="L4977" i="81"/>
  <c r="K4977" i="81"/>
  <c r="J4977" i="81"/>
  <c r="I4977" i="81"/>
  <c r="H4977" i="81"/>
  <c r="G4977" i="81"/>
  <c r="F4977" i="81"/>
  <c r="E4977" i="81"/>
  <c r="C4977" i="81"/>
  <c r="B4977" i="81"/>
  <c r="A4977" i="81"/>
  <c r="L4976" i="81"/>
  <c r="K4976" i="81"/>
  <c r="J4976" i="81"/>
  <c r="I4976" i="81"/>
  <c r="H4976" i="81"/>
  <c r="G4976" i="81"/>
  <c r="F4976" i="81"/>
  <c r="E4976" i="81"/>
  <c r="C4976" i="81"/>
  <c r="B4976" i="81"/>
  <c r="A4976" i="81"/>
  <c r="L4975" i="81"/>
  <c r="K4975" i="81"/>
  <c r="J4975" i="81"/>
  <c r="I4975" i="81"/>
  <c r="H4975" i="81"/>
  <c r="G4975" i="81"/>
  <c r="F4975" i="81"/>
  <c r="E4975" i="81"/>
  <c r="C4975" i="81"/>
  <c r="B4975" i="81"/>
  <c r="A4975" i="81"/>
  <c r="L4974" i="81"/>
  <c r="K4974" i="81"/>
  <c r="J4974" i="81"/>
  <c r="I4974" i="81"/>
  <c r="H4974" i="81"/>
  <c r="G4974" i="81"/>
  <c r="F4974" i="81"/>
  <c r="E4974" i="81"/>
  <c r="C4974" i="81"/>
  <c r="B4974" i="81"/>
  <c r="A4974" i="81"/>
  <c r="L4973" i="81"/>
  <c r="K4973" i="81"/>
  <c r="J4973" i="81"/>
  <c r="I4973" i="81"/>
  <c r="H4973" i="81"/>
  <c r="G4973" i="81"/>
  <c r="F4973" i="81"/>
  <c r="E4973" i="81"/>
  <c r="C4973" i="81"/>
  <c r="B4973" i="81"/>
  <c r="A4973" i="81"/>
  <c r="L4972" i="81"/>
  <c r="K4972" i="81"/>
  <c r="J4972" i="81"/>
  <c r="I4972" i="81"/>
  <c r="H4972" i="81"/>
  <c r="G4972" i="81"/>
  <c r="F4972" i="81"/>
  <c r="E4972" i="81"/>
  <c r="C4972" i="81"/>
  <c r="B4972" i="81"/>
  <c r="A4972" i="81"/>
  <c r="L4971" i="81"/>
  <c r="K4971" i="81"/>
  <c r="J4971" i="81"/>
  <c r="I4971" i="81"/>
  <c r="H4971" i="81"/>
  <c r="G4971" i="81"/>
  <c r="F4971" i="81"/>
  <c r="E4971" i="81"/>
  <c r="C4971" i="81"/>
  <c r="B4971" i="81"/>
  <c r="A4971" i="81"/>
  <c r="L4970" i="81"/>
  <c r="K4970" i="81"/>
  <c r="J4970" i="81"/>
  <c r="I4970" i="81"/>
  <c r="H4970" i="81"/>
  <c r="G4970" i="81"/>
  <c r="F4970" i="81"/>
  <c r="E4970" i="81"/>
  <c r="C4970" i="81"/>
  <c r="B4970" i="81"/>
  <c r="A4970" i="81"/>
  <c r="L4969" i="81"/>
  <c r="K4969" i="81"/>
  <c r="J4969" i="81"/>
  <c r="I4969" i="81"/>
  <c r="H4969" i="81"/>
  <c r="G4969" i="81"/>
  <c r="F4969" i="81"/>
  <c r="E4969" i="81"/>
  <c r="C4969" i="81"/>
  <c r="B4969" i="81"/>
  <c r="A4969" i="81"/>
  <c r="L4968" i="81"/>
  <c r="K4968" i="81"/>
  <c r="J4968" i="81"/>
  <c r="I4968" i="81"/>
  <c r="H4968" i="81"/>
  <c r="G4968" i="81"/>
  <c r="F4968" i="81"/>
  <c r="E4968" i="81"/>
  <c r="C4968" i="81"/>
  <c r="B4968" i="81"/>
  <c r="A4968" i="81"/>
  <c r="L4967" i="81"/>
  <c r="K4967" i="81"/>
  <c r="J4967" i="81"/>
  <c r="I4967" i="81"/>
  <c r="H4967" i="81"/>
  <c r="G4967" i="81"/>
  <c r="F4967" i="81"/>
  <c r="E4967" i="81"/>
  <c r="C4967" i="81"/>
  <c r="B4967" i="81"/>
  <c r="A4967" i="81"/>
  <c r="L4966" i="81"/>
  <c r="K4966" i="81"/>
  <c r="J4966" i="81"/>
  <c r="I4966" i="81"/>
  <c r="H4966" i="81"/>
  <c r="G4966" i="81"/>
  <c r="F4966" i="81"/>
  <c r="E4966" i="81"/>
  <c r="C4966" i="81"/>
  <c r="B4966" i="81"/>
  <c r="A4966" i="81"/>
  <c r="L4965" i="81"/>
  <c r="K4965" i="81"/>
  <c r="J4965" i="81"/>
  <c r="I4965" i="81"/>
  <c r="H4965" i="81"/>
  <c r="G4965" i="81"/>
  <c r="F4965" i="81"/>
  <c r="E4965" i="81"/>
  <c r="C4965" i="81"/>
  <c r="B4965" i="81"/>
  <c r="A4965" i="81"/>
  <c r="L4964" i="81"/>
  <c r="K4964" i="81"/>
  <c r="J4964" i="81"/>
  <c r="I4964" i="81"/>
  <c r="H4964" i="81"/>
  <c r="G4964" i="81"/>
  <c r="F4964" i="81"/>
  <c r="E4964" i="81"/>
  <c r="C4964" i="81"/>
  <c r="B4964" i="81"/>
  <c r="A4964" i="81"/>
  <c r="L4963" i="81"/>
  <c r="K4963" i="81"/>
  <c r="J4963" i="81"/>
  <c r="I4963" i="81"/>
  <c r="H4963" i="81"/>
  <c r="G4963" i="81"/>
  <c r="F4963" i="81"/>
  <c r="E4963" i="81"/>
  <c r="C4963" i="81"/>
  <c r="B4963" i="81"/>
  <c r="A4963" i="81"/>
  <c r="L4962" i="81"/>
  <c r="K4962" i="81"/>
  <c r="J4962" i="81"/>
  <c r="I4962" i="81"/>
  <c r="H4962" i="81"/>
  <c r="G4962" i="81"/>
  <c r="F4962" i="81"/>
  <c r="E4962" i="81"/>
  <c r="C4962" i="81"/>
  <c r="B4962" i="81"/>
  <c r="A4962" i="81"/>
  <c r="L4961" i="81"/>
  <c r="K4961" i="81"/>
  <c r="J4961" i="81"/>
  <c r="I4961" i="81"/>
  <c r="H4961" i="81"/>
  <c r="G4961" i="81"/>
  <c r="F4961" i="81"/>
  <c r="E4961" i="81"/>
  <c r="C4961" i="81"/>
  <c r="B4961" i="81"/>
  <c r="A4961" i="81"/>
  <c r="L4960" i="81"/>
  <c r="K4960" i="81"/>
  <c r="J4960" i="81"/>
  <c r="I4960" i="81"/>
  <c r="H4960" i="81"/>
  <c r="G4960" i="81"/>
  <c r="F4960" i="81"/>
  <c r="E4960" i="81"/>
  <c r="C4960" i="81"/>
  <c r="B4960" i="81"/>
  <c r="A4960" i="81"/>
  <c r="L4959" i="81"/>
  <c r="K4959" i="81"/>
  <c r="J4959" i="81"/>
  <c r="I4959" i="81"/>
  <c r="H4959" i="81"/>
  <c r="G4959" i="81"/>
  <c r="F4959" i="81"/>
  <c r="E4959" i="81"/>
  <c r="C4959" i="81"/>
  <c r="B4959" i="81"/>
  <c r="A4959" i="81"/>
  <c r="L4958" i="81"/>
  <c r="K4958" i="81"/>
  <c r="J4958" i="81"/>
  <c r="I4958" i="81"/>
  <c r="H4958" i="81"/>
  <c r="G4958" i="81"/>
  <c r="F4958" i="81"/>
  <c r="E4958" i="81"/>
  <c r="C4958" i="81"/>
  <c r="B4958" i="81"/>
  <c r="A4958" i="81"/>
  <c r="L4957" i="81"/>
  <c r="K4957" i="81"/>
  <c r="J4957" i="81"/>
  <c r="I4957" i="81"/>
  <c r="H4957" i="81"/>
  <c r="G4957" i="81"/>
  <c r="F4957" i="81"/>
  <c r="E4957" i="81"/>
  <c r="C4957" i="81"/>
  <c r="B4957" i="81"/>
  <c r="A4957" i="81"/>
  <c r="L4956" i="81"/>
  <c r="K4956" i="81"/>
  <c r="J4956" i="81"/>
  <c r="I4956" i="81"/>
  <c r="H4956" i="81"/>
  <c r="G4956" i="81"/>
  <c r="F4956" i="81"/>
  <c r="E4956" i="81"/>
  <c r="C4956" i="81"/>
  <c r="B4956" i="81"/>
  <c r="A4956" i="81"/>
  <c r="L4955" i="81"/>
  <c r="K4955" i="81"/>
  <c r="J4955" i="81"/>
  <c r="I4955" i="81"/>
  <c r="H4955" i="81"/>
  <c r="G4955" i="81"/>
  <c r="F4955" i="81"/>
  <c r="E4955" i="81"/>
  <c r="C4955" i="81"/>
  <c r="B4955" i="81"/>
  <c r="A4955" i="81"/>
  <c r="L4954" i="81"/>
  <c r="K4954" i="81"/>
  <c r="J4954" i="81"/>
  <c r="I4954" i="81"/>
  <c r="H4954" i="81"/>
  <c r="G4954" i="81"/>
  <c r="F4954" i="81"/>
  <c r="E4954" i="81"/>
  <c r="C4954" i="81"/>
  <c r="B4954" i="81"/>
  <c r="A4954" i="81"/>
  <c r="L4953" i="81"/>
  <c r="K4953" i="81"/>
  <c r="J4953" i="81"/>
  <c r="I4953" i="81"/>
  <c r="H4953" i="81"/>
  <c r="G4953" i="81"/>
  <c r="F4953" i="81"/>
  <c r="E4953" i="81"/>
  <c r="C4953" i="81"/>
  <c r="B4953" i="81"/>
  <c r="A4953" i="81"/>
  <c r="L4952" i="81"/>
  <c r="K4952" i="81"/>
  <c r="J4952" i="81"/>
  <c r="I4952" i="81"/>
  <c r="H4952" i="81"/>
  <c r="G4952" i="81"/>
  <c r="F4952" i="81"/>
  <c r="E4952" i="81"/>
  <c r="C4952" i="81"/>
  <c r="B4952" i="81"/>
  <c r="A4952" i="81"/>
  <c r="L4951" i="81"/>
  <c r="K4951" i="81"/>
  <c r="J4951" i="81"/>
  <c r="I4951" i="81"/>
  <c r="H4951" i="81"/>
  <c r="G4951" i="81"/>
  <c r="F4951" i="81"/>
  <c r="E4951" i="81"/>
  <c r="C4951" i="81"/>
  <c r="B4951" i="81"/>
  <c r="A4951" i="81"/>
  <c r="L4950" i="81"/>
  <c r="K4950" i="81"/>
  <c r="J4950" i="81"/>
  <c r="I4950" i="81"/>
  <c r="H4950" i="81"/>
  <c r="G4950" i="81"/>
  <c r="F4950" i="81"/>
  <c r="E4950" i="81"/>
  <c r="C4950" i="81"/>
  <c r="B4950" i="81"/>
  <c r="A4950" i="81"/>
  <c r="L4949" i="81"/>
  <c r="K4949" i="81"/>
  <c r="J4949" i="81"/>
  <c r="I4949" i="81"/>
  <c r="H4949" i="81"/>
  <c r="G4949" i="81"/>
  <c r="F4949" i="81"/>
  <c r="E4949" i="81"/>
  <c r="C4949" i="81"/>
  <c r="B4949" i="81"/>
  <c r="A4949" i="81"/>
  <c r="L4948" i="81"/>
  <c r="K4948" i="81"/>
  <c r="J4948" i="81"/>
  <c r="I4948" i="81"/>
  <c r="H4948" i="81"/>
  <c r="G4948" i="81"/>
  <c r="F4948" i="81"/>
  <c r="E4948" i="81"/>
  <c r="C4948" i="81"/>
  <c r="B4948" i="81"/>
  <c r="A4948" i="81"/>
  <c r="L4947" i="81"/>
  <c r="K4947" i="81"/>
  <c r="J4947" i="81"/>
  <c r="I4947" i="81"/>
  <c r="H4947" i="81"/>
  <c r="G4947" i="81"/>
  <c r="F4947" i="81"/>
  <c r="E4947" i="81"/>
  <c r="C4947" i="81"/>
  <c r="B4947" i="81"/>
  <c r="A4947" i="81"/>
  <c r="L4946" i="81"/>
  <c r="K4946" i="81"/>
  <c r="J4946" i="81"/>
  <c r="I4946" i="81"/>
  <c r="H4946" i="81"/>
  <c r="G4946" i="81"/>
  <c r="F4946" i="81"/>
  <c r="E4946" i="81"/>
  <c r="C4946" i="81"/>
  <c r="B4946" i="81"/>
  <c r="A4946" i="81"/>
  <c r="L4945" i="81"/>
  <c r="K4945" i="81"/>
  <c r="J4945" i="81"/>
  <c r="I4945" i="81"/>
  <c r="H4945" i="81"/>
  <c r="G4945" i="81"/>
  <c r="F4945" i="81"/>
  <c r="E4945" i="81"/>
  <c r="C4945" i="81"/>
  <c r="B4945" i="81"/>
  <c r="A4945" i="81"/>
  <c r="L4944" i="81"/>
  <c r="K4944" i="81"/>
  <c r="J4944" i="81"/>
  <c r="I4944" i="81"/>
  <c r="H4944" i="81"/>
  <c r="G4944" i="81"/>
  <c r="F4944" i="81"/>
  <c r="E4944" i="81"/>
  <c r="C4944" i="81"/>
  <c r="B4944" i="81"/>
  <c r="A4944" i="81"/>
  <c r="L4943" i="81"/>
  <c r="K4943" i="81"/>
  <c r="J4943" i="81"/>
  <c r="I4943" i="81"/>
  <c r="H4943" i="81"/>
  <c r="G4943" i="81"/>
  <c r="F4943" i="81"/>
  <c r="E4943" i="81"/>
  <c r="C4943" i="81"/>
  <c r="B4943" i="81"/>
  <c r="A4943" i="81"/>
  <c r="L4942" i="81"/>
  <c r="K4942" i="81"/>
  <c r="J4942" i="81"/>
  <c r="I4942" i="81"/>
  <c r="H4942" i="81"/>
  <c r="G4942" i="81"/>
  <c r="F4942" i="81"/>
  <c r="E4942" i="81"/>
  <c r="C4942" i="81"/>
  <c r="B4942" i="81"/>
  <c r="A4942" i="81"/>
  <c r="L4941" i="81"/>
  <c r="K4941" i="81"/>
  <c r="J4941" i="81"/>
  <c r="I4941" i="81"/>
  <c r="H4941" i="81"/>
  <c r="G4941" i="81"/>
  <c r="F4941" i="81"/>
  <c r="E4941" i="81"/>
  <c r="C4941" i="81"/>
  <c r="B4941" i="81"/>
  <c r="A4941" i="81"/>
  <c r="L4940" i="81"/>
  <c r="K4940" i="81"/>
  <c r="J4940" i="81"/>
  <c r="I4940" i="81"/>
  <c r="H4940" i="81"/>
  <c r="G4940" i="81"/>
  <c r="F4940" i="81"/>
  <c r="E4940" i="81"/>
  <c r="C4940" i="81"/>
  <c r="B4940" i="81"/>
  <c r="A4940" i="81"/>
  <c r="L4939" i="81"/>
  <c r="K4939" i="81"/>
  <c r="J4939" i="81"/>
  <c r="I4939" i="81"/>
  <c r="H4939" i="81"/>
  <c r="G4939" i="81"/>
  <c r="F4939" i="81"/>
  <c r="E4939" i="81"/>
  <c r="C4939" i="81"/>
  <c r="B4939" i="81"/>
  <c r="A4939" i="81"/>
  <c r="L4938" i="81"/>
  <c r="K4938" i="81"/>
  <c r="J4938" i="81"/>
  <c r="I4938" i="81"/>
  <c r="H4938" i="81"/>
  <c r="G4938" i="81"/>
  <c r="F4938" i="81"/>
  <c r="E4938" i="81"/>
  <c r="C4938" i="81"/>
  <c r="B4938" i="81"/>
  <c r="A4938" i="81"/>
  <c r="L4937" i="81"/>
  <c r="K4937" i="81"/>
  <c r="J4937" i="81"/>
  <c r="I4937" i="81"/>
  <c r="H4937" i="81"/>
  <c r="G4937" i="81"/>
  <c r="F4937" i="81"/>
  <c r="E4937" i="81"/>
  <c r="C4937" i="81"/>
  <c r="B4937" i="81"/>
  <c r="A4937" i="81"/>
  <c r="L4936" i="81"/>
  <c r="K4936" i="81"/>
  <c r="J4936" i="81"/>
  <c r="I4936" i="81"/>
  <c r="H4936" i="81"/>
  <c r="G4936" i="81"/>
  <c r="F4936" i="81"/>
  <c r="E4936" i="81"/>
  <c r="C4936" i="81"/>
  <c r="B4936" i="81"/>
  <c r="A4936" i="81"/>
  <c r="L4935" i="81"/>
  <c r="K4935" i="81"/>
  <c r="J4935" i="81"/>
  <c r="I4935" i="81"/>
  <c r="H4935" i="81"/>
  <c r="G4935" i="81"/>
  <c r="F4935" i="81"/>
  <c r="E4935" i="81"/>
  <c r="C4935" i="81"/>
  <c r="B4935" i="81"/>
  <c r="A4935" i="81"/>
  <c r="L4934" i="81"/>
  <c r="K4934" i="81"/>
  <c r="J4934" i="81"/>
  <c r="I4934" i="81"/>
  <c r="H4934" i="81"/>
  <c r="G4934" i="81"/>
  <c r="F4934" i="81"/>
  <c r="E4934" i="81"/>
  <c r="C4934" i="81"/>
  <c r="B4934" i="81"/>
  <c r="A4934" i="81"/>
  <c r="L4933" i="81"/>
  <c r="K4933" i="81"/>
  <c r="J4933" i="81"/>
  <c r="I4933" i="81"/>
  <c r="H4933" i="81"/>
  <c r="G4933" i="81"/>
  <c r="F4933" i="81"/>
  <c r="E4933" i="81"/>
  <c r="C4933" i="81"/>
  <c r="B4933" i="81"/>
  <c r="A4933" i="81"/>
  <c r="L4932" i="81"/>
  <c r="K4932" i="81"/>
  <c r="J4932" i="81"/>
  <c r="I4932" i="81"/>
  <c r="H4932" i="81"/>
  <c r="G4932" i="81"/>
  <c r="F4932" i="81"/>
  <c r="E4932" i="81"/>
  <c r="C4932" i="81"/>
  <c r="B4932" i="81"/>
  <c r="A4932" i="81"/>
  <c r="L4931" i="81"/>
  <c r="K4931" i="81"/>
  <c r="J4931" i="81"/>
  <c r="I4931" i="81"/>
  <c r="H4931" i="81"/>
  <c r="G4931" i="81"/>
  <c r="F4931" i="81"/>
  <c r="E4931" i="81"/>
  <c r="C4931" i="81"/>
  <c r="B4931" i="81"/>
  <c r="A4931" i="81"/>
  <c r="L4930" i="81"/>
  <c r="K4930" i="81"/>
  <c r="J4930" i="81"/>
  <c r="I4930" i="81"/>
  <c r="H4930" i="81"/>
  <c r="G4930" i="81"/>
  <c r="F4930" i="81"/>
  <c r="E4930" i="81"/>
  <c r="C4930" i="81"/>
  <c r="B4930" i="81"/>
  <c r="A4930" i="81"/>
  <c r="L4929" i="81"/>
  <c r="K4929" i="81"/>
  <c r="J4929" i="81"/>
  <c r="I4929" i="81"/>
  <c r="H4929" i="81"/>
  <c r="G4929" i="81"/>
  <c r="F4929" i="81"/>
  <c r="E4929" i="81"/>
  <c r="C4929" i="81"/>
  <c r="B4929" i="81"/>
  <c r="A4929" i="81"/>
  <c r="L4928" i="81"/>
  <c r="K4928" i="81"/>
  <c r="J4928" i="81"/>
  <c r="I4928" i="81"/>
  <c r="H4928" i="81"/>
  <c r="G4928" i="81"/>
  <c r="F4928" i="81"/>
  <c r="E4928" i="81"/>
  <c r="C4928" i="81"/>
  <c r="B4928" i="81"/>
  <c r="A4928" i="81"/>
  <c r="L4927" i="81"/>
  <c r="K4927" i="81"/>
  <c r="J4927" i="81"/>
  <c r="I4927" i="81"/>
  <c r="H4927" i="81"/>
  <c r="G4927" i="81"/>
  <c r="F4927" i="81"/>
  <c r="E4927" i="81"/>
  <c r="C4927" i="81"/>
  <c r="B4927" i="81"/>
  <c r="A4927" i="81"/>
  <c r="L4926" i="81"/>
  <c r="K4926" i="81"/>
  <c r="J4926" i="81"/>
  <c r="I4926" i="81"/>
  <c r="H4926" i="81"/>
  <c r="G4926" i="81"/>
  <c r="F4926" i="81"/>
  <c r="E4926" i="81"/>
  <c r="C4926" i="81"/>
  <c r="B4926" i="81"/>
  <c r="A4926" i="81"/>
  <c r="L4925" i="81"/>
  <c r="K4925" i="81"/>
  <c r="J4925" i="81"/>
  <c r="I4925" i="81"/>
  <c r="H4925" i="81"/>
  <c r="G4925" i="81"/>
  <c r="F4925" i="81"/>
  <c r="E4925" i="81"/>
  <c r="C4925" i="81"/>
  <c r="B4925" i="81"/>
  <c r="A4925" i="81"/>
  <c r="L4924" i="81"/>
  <c r="K4924" i="81"/>
  <c r="J4924" i="81"/>
  <c r="I4924" i="81"/>
  <c r="H4924" i="81"/>
  <c r="G4924" i="81"/>
  <c r="F4924" i="81"/>
  <c r="E4924" i="81"/>
  <c r="C4924" i="81"/>
  <c r="B4924" i="81"/>
  <c r="A4924" i="81"/>
  <c r="L4923" i="81"/>
  <c r="K4923" i="81"/>
  <c r="J4923" i="81"/>
  <c r="I4923" i="81"/>
  <c r="H4923" i="81"/>
  <c r="G4923" i="81"/>
  <c r="F4923" i="81"/>
  <c r="E4923" i="81"/>
  <c r="C4923" i="81"/>
  <c r="B4923" i="81"/>
  <c r="A4923" i="81"/>
  <c r="L4922" i="81"/>
  <c r="K4922" i="81"/>
  <c r="J4922" i="81"/>
  <c r="I4922" i="81"/>
  <c r="H4922" i="81"/>
  <c r="G4922" i="81"/>
  <c r="F4922" i="81"/>
  <c r="E4922" i="81"/>
  <c r="C4922" i="81"/>
  <c r="B4922" i="81"/>
  <c r="A4922" i="81"/>
  <c r="L4921" i="81"/>
  <c r="K4921" i="81"/>
  <c r="J4921" i="81"/>
  <c r="I4921" i="81"/>
  <c r="H4921" i="81"/>
  <c r="G4921" i="81"/>
  <c r="F4921" i="81"/>
  <c r="E4921" i="81"/>
  <c r="C4921" i="81"/>
  <c r="B4921" i="81"/>
  <c r="A4921" i="81"/>
  <c r="L4920" i="81"/>
  <c r="K4920" i="81"/>
  <c r="J4920" i="81"/>
  <c r="I4920" i="81"/>
  <c r="H4920" i="81"/>
  <c r="G4920" i="81"/>
  <c r="F4920" i="81"/>
  <c r="E4920" i="81"/>
  <c r="C4920" i="81"/>
  <c r="B4920" i="81"/>
  <c r="A4920" i="81"/>
  <c r="L4919" i="81"/>
  <c r="K4919" i="81"/>
  <c r="J4919" i="81"/>
  <c r="I4919" i="81"/>
  <c r="H4919" i="81"/>
  <c r="G4919" i="81"/>
  <c r="F4919" i="81"/>
  <c r="E4919" i="81"/>
  <c r="C4919" i="81"/>
  <c r="B4919" i="81"/>
  <c r="A4919" i="81"/>
  <c r="L4918" i="81"/>
  <c r="K4918" i="81"/>
  <c r="J4918" i="81"/>
  <c r="I4918" i="81"/>
  <c r="H4918" i="81"/>
  <c r="G4918" i="81"/>
  <c r="F4918" i="81"/>
  <c r="E4918" i="81"/>
  <c r="C4918" i="81"/>
  <c r="B4918" i="81"/>
  <c r="A4918" i="81"/>
  <c r="L4917" i="81"/>
  <c r="K4917" i="81"/>
  <c r="J4917" i="81"/>
  <c r="I4917" i="81"/>
  <c r="H4917" i="81"/>
  <c r="G4917" i="81"/>
  <c r="F4917" i="81"/>
  <c r="E4917" i="81"/>
  <c r="C4917" i="81"/>
  <c r="B4917" i="81"/>
  <c r="A4917" i="81"/>
  <c r="L4916" i="81"/>
  <c r="K4916" i="81"/>
  <c r="J4916" i="81"/>
  <c r="I4916" i="81"/>
  <c r="H4916" i="81"/>
  <c r="G4916" i="81"/>
  <c r="F4916" i="81"/>
  <c r="E4916" i="81"/>
  <c r="C4916" i="81"/>
  <c r="B4916" i="81"/>
  <c r="A4916" i="81"/>
  <c r="L4915" i="81"/>
  <c r="K4915" i="81"/>
  <c r="J4915" i="81"/>
  <c r="I4915" i="81"/>
  <c r="H4915" i="81"/>
  <c r="G4915" i="81"/>
  <c r="F4915" i="81"/>
  <c r="E4915" i="81"/>
  <c r="C4915" i="81"/>
  <c r="B4915" i="81"/>
  <c r="A4915" i="81"/>
  <c r="L4914" i="81"/>
  <c r="K4914" i="81"/>
  <c r="J4914" i="81"/>
  <c r="I4914" i="81"/>
  <c r="H4914" i="81"/>
  <c r="G4914" i="81"/>
  <c r="F4914" i="81"/>
  <c r="E4914" i="81"/>
  <c r="C4914" i="81"/>
  <c r="B4914" i="81"/>
  <c r="A4914" i="81"/>
  <c r="L4913" i="81"/>
  <c r="K4913" i="81"/>
  <c r="J4913" i="81"/>
  <c r="I4913" i="81"/>
  <c r="H4913" i="81"/>
  <c r="G4913" i="81"/>
  <c r="F4913" i="81"/>
  <c r="E4913" i="81"/>
  <c r="C4913" i="81"/>
  <c r="B4913" i="81"/>
  <c r="A4913" i="81"/>
  <c r="L4912" i="81"/>
  <c r="K4912" i="81"/>
  <c r="J4912" i="81"/>
  <c r="I4912" i="81"/>
  <c r="H4912" i="81"/>
  <c r="G4912" i="81"/>
  <c r="F4912" i="81"/>
  <c r="E4912" i="81"/>
  <c r="C4912" i="81"/>
  <c r="B4912" i="81"/>
  <c r="A4912" i="81"/>
  <c r="L4911" i="81"/>
  <c r="K4911" i="81"/>
  <c r="J4911" i="81"/>
  <c r="I4911" i="81"/>
  <c r="H4911" i="81"/>
  <c r="G4911" i="81"/>
  <c r="F4911" i="81"/>
  <c r="E4911" i="81"/>
  <c r="C4911" i="81"/>
  <c r="B4911" i="81"/>
  <c r="A4911" i="81"/>
  <c r="L4910" i="81"/>
  <c r="K4910" i="81"/>
  <c r="J4910" i="81"/>
  <c r="I4910" i="81"/>
  <c r="H4910" i="81"/>
  <c r="G4910" i="81"/>
  <c r="F4910" i="81"/>
  <c r="E4910" i="81"/>
  <c r="C4910" i="81"/>
  <c r="B4910" i="81"/>
  <c r="A4910" i="81"/>
  <c r="L4909" i="81"/>
  <c r="K4909" i="81"/>
  <c r="J4909" i="81"/>
  <c r="I4909" i="81"/>
  <c r="H4909" i="81"/>
  <c r="G4909" i="81"/>
  <c r="F4909" i="81"/>
  <c r="E4909" i="81"/>
  <c r="C4909" i="81"/>
  <c r="B4909" i="81"/>
  <c r="A4909" i="81"/>
  <c r="L4908" i="81"/>
  <c r="K4908" i="81"/>
  <c r="J4908" i="81"/>
  <c r="I4908" i="81"/>
  <c r="H4908" i="81"/>
  <c r="G4908" i="81"/>
  <c r="F4908" i="81"/>
  <c r="E4908" i="81"/>
  <c r="C4908" i="81"/>
  <c r="B4908" i="81"/>
  <c r="A4908" i="81"/>
  <c r="L4907" i="81"/>
  <c r="K4907" i="81"/>
  <c r="J4907" i="81"/>
  <c r="I4907" i="81"/>
  <c r="H4907" i="81"/>
  <c r="G4907" i="81"/>
  <c r="F4907" i="81"/>
  <c r="E4907" i="81"/>
  <c r="C4907" i="81"/>
  <c r="B4907" i="81"/>
  <c r="A4907" i="81"/>
  <c r="L4906" i="81"/>
  <c r="K4906" i="81"/>
  <c r="J4906" i="81"/>
  <c r="I4906" i="81"/>
  <c r="H4906" i="81"/>
  <c r="G4906" i="81"/>
  <c r="F4906" i="81"/>
  <c r="E4906" i="81"/>
  <c r="C4906" i="81"/>
  <c r="B4906" i="81"/>
  <c r="A4906" i="81"/>
  <c r="L4905" i="81"/>
  <c r="K4905" i="81"/>
  <c r="J4905" i="81"/>
  <c r="I4905" i="81"/>
  <c r="H4905" i="81"/>
  <c r="G4905" i="81"/>
  <c r="F4905" i="81"/>
  <c r="E4905" i="81"/>
  <c r="C4905" i="81"/>
  <c r="B4905" i="81"/>
  <c r="A4905" i="81"/>
  <c r="L4904" i="81"/>
  <c r="K4904" i="81"/>
  <c r="J4904" i="81"/>
  <c r="I4904" i="81"/>
  <c r="H4904" i="81"/>
  <c r="G4904" i="81"/>
  <c r="F4904" i="81"/>
  <c r="E4904" i="81"/>
  <c r="C4904" i="81"/>
  <c r="B4904" i="81"/>
  <c r="A4904" i="81"/>
  <c r="L4903" i="81"/>
  <c r="K4903" i="81"/>
  <c r="J4903" i="81"/>
  <c r="I4903" i="81"/>
  <c r="H4903" i="81"/>
  <c r="G4903" i="81"/>
  <c r="F4903" i="81"/>
  <c r="E4903" i="81"/>
  <c r="C4903" i="81"/>
  <c r="B4903" i="81"/>
  <c r="A4903" i="81"/>
  <c r="L4902" i="81"/>
  <c r="K4902" i="81"/>
  <c r="J4902" i="81"/>
  <c r="I4902" i="81"/>
  <c r="H4902" i="81"/>
  <c r="G4902" i="81"/>
  <c r="F4902" i="81"/>
  <c r="E4902" i="81"/>
  <c r="C4902" i="81"/>
  <c r="B4902" i="81"/>
  <c r="A4902" i="81"/>
  <c r="L4901" i="81"/>
  <c r="K4901" i="81"/>
  <c r="J4901" i="81"/>
  <c r="I4901" i="81"/>
  <c r="H4901" i="81"/>
  <c r="G4901" i="81"/>
  <c r="F4901" i="81"/>
  <c r="E4901" i="81"/>
  <c r="C4901" i="81"/>
  <c r="B4901" i="81"/>
  <c r="A4901" i="81"/>
  <c r="L4900" i="81"/>
  <c r="K4900" i="81"/>
  <c r="J4900" i="81"/>
  <c r="I4900" i="81"/>
  <c r="H4900" i="81"/>
  <c r="G4900" i="81"/>
  <c r="F4900" i="81"/>
  <c r="E4900" i="81"/>
  <c r="C4900" i="81"/>
  <c r="B4900" i="81"/>
  <c r="A4900" i="81"/>
  <c r="L4899" i="81"/>
  <c r="K4899" i="81"/>
  <c r="J4899" i="81"/>
  <c r="I4899" i="81"/>
  <c r="H4899" i="81"/>
  <c r="G4899" i="81"/>
  <c r="F4899" i="81"/>
  <c r="E4899" i="81"/>
  <c r="C4899" i="81"/>
  <c r="B4899" i="81"/>
  <c r="A4899" i="81"/>
  <c r="L4898" i="81"/>
  <c r="K4898" i="81"/>
  <c r="J4898" i="81"/>
  <c r="I4898" i="81"/>
  <c r="H4898" i="81"/>
  <c r="G4898" i="81"/>
  <c r="F4898" i="81"/>
  <c r="E4898" i="81"/>
  <c r="C4898" i="81"/>
  <c r="B4898" i="81"/>
  <c r="A4898" i="81"/>
  <c r="L4897" i="81"/>
  <c r="K4897" i="81"/>
  <c r="J4897" i="81"/>
  <c r="I4897" i="81"/>
  <c r="H4897" i="81"/>
  <c r="G4897" i="81"/>
  <c r="F4897" i="81"/>
  <c r="E4897" i="81"/>
  <c r="C4897" i="81"/>
  <c r="B4897" i="81"/>
  <c r="A4897" i="81"/>
  <c r="L4896" i="81"/>
  <c r="K4896" i="81"/>
  <c r="J4896" i="81"/>
  <c r="I4896" i="81"/>
  <c r="H4896" i="81"/>
  <c r="G4896" i="81"/>
  <c r="F4896" i="81"/>
  <c r="E4896" i="81"/>
  <c r="C4896" i="81"/>
  <c r="B4896" i="81"/>
  <c r="A4896" i="81"/>
  <c r="L4895" i="81"/>
  <c r="K4895" i="81"/>
  <c r="J4895" i="81"/>
  <c r="I4895" i="81"/>
  <c r="H4895" i="81"/>
  <c r="G4895" i="81"/>
  <c r="F4895" i="81"/>
  <c r="E4895" i="81"/>
  <c r="C4895" i="81"/>
  <c r="B4895" i="81"/>
  <c r="A4895" i="81"/>
  <c r="L4894" i="81"/>
  <c r="K4894" i="81"/>
  <c r="J4894" i="81"/>
  <c r="I4894" i="81"/>
  <c r="H4894" i="81"/>
  <c r="G4894" i="81"/>
  <c r="F4894" i="81"/>
  <c r="E4894" i="81"/>
  <c r="C4894" i="81"/>
  <c r="B4894" i="81"/>
  <c r="A4894" i="81"/>
  <c r="L4893" i="81"/>
  <c r="K4893" i="81"/>
  <c r="J4893" i="81"/>
  <c r="I4893" i="81"/>
  <c r="H4893" i="81"/>
  <c r="G4893" i="81"/>
  <c r="F4893" i="81"/>
  <c r="E4893" i="81"/>
  <c r="C4893" i="81"/>
  <c r="B4893" i="81"/>
  <c r="A4893" i="81"/>
  <c r="L4892" i="81"/>
  <c r="K4892" i="81"/>
  <c r="J4892" i="81"/>
  <c r="I4892" i="81"/>
  <c r="H4892" i="81"/>
  <c r="G4892" i="81"/>
  <c r="F4892" i="81"/>
  <c r="E4892" i="81"/>
  <c r="C4892" i="81"/>
  <c r="B4892" i="81"/>
  <c r="A4892" i="81"/>
  <c r="L4891" i="81"/>
  <c r="K4891" i="81"/>
  <c r="J4891" i="81"/>
  <c r="I4891" i="81"/>
  <c r="H4891" i="81"/>
  <c r="G4891" i="81"/>
  <c r="F4891" i="81"/>
  <c r="E4891" i="81"/>
  <c r="C4891" i="81"/>
  <c r="B4891" i="81"/>
  <c r="A4891" i="81"/>
  <c r="L4890" i="81"/>
  <c r="K4890" i="81"/>
  <c r="J4890" i="81"/>
  <c r="I4890" i="81"/>
  <c r="H4890" i="81"/>
  <c r="G4890" i="81"/>
  <c r="F4890" i="81"/>
  <c r="E4890" i="81"/>
  <c r="C4890" i="81"/>
  <c r="B4890" i="81"/>
  <c r="A4890" i="81"/>
  <c r="L4889" i="81"/>
  <c r="K4889" i="81"/>
  <c r="J4889" i="81"/>
  <c r="I4889" i="81"/>
  <c r="H4889" i="81"/>
  <c r="G4889" i="81"/>
  <c r="F4889" i="81"/>
  <c r="E4889" i="81"/>
  <c r="C4889" i="81"/>
  <c r="B4889" i="81"/>
  <c r="A4889" i="81"/>
  <c r="L4888" i="81"/>
  <c r="K4888" i="81"/>
  <c r="J4888" i="81"/>
  <c r="I4888" i="81"/>
  <c r="H4888" i="81"/>
  <c r="G4888" i="81"/>
  <c r="F4888" i="81"/>
  <c r="E4888" i="81"/>
  <c r="C4888" i="81"/>
  <c r="B4888" i="81"/>
  <c r="A4888" i="81"/>
  <c r="L4887" i="81"/>
  <c r="K4887" i="81"/>
  <c r="J4887" i="81"/>
  <c r="I4887" i="81"/>
  <c r="H4887" i="81"/>
  <c r="G4887" i="81"/>
  <c r="F4887" i="81"/>
  <c r="E4887" i="81"/>
  <c r="C4887" i="81"/>
  <c r="B4887" i="81"/>
  <c r="A4887" i="81"/>
  <c r="L4886" i="81"/>
  <c r="K4886" i="81"/>
  <c r="J4886" i="81"/>
  <c r="I4886" i="81"/>
  <c r="H4886" i="81"/>
  <c r="G4886" i="81"/>
  <c r="F4886" i="81"/>
  <c r="E4886" i="81"/>
  <c r="C4886" i="81"/>
  <c r="B4886" i="81"/>
  <c r="A4886" i="81"/>
  <c r="L4885" i="81"/>
  <c r="K4885" i="81"/>
  <c r="J4885" i="81"/>
  <c r="I4885" i="81"/>
  <c r="H4885" i="81"/>
  <c r="G4885" i="81"/>
  <c r="F4885" i="81"/>
  <c r="E4885" i="81"/>
  <c r="C4885" i="81"/>
  <c r="B4885" i="81"/>
  <c r="A4885" i="81"/>
  <c r="L4884" i="81"/>
  <c r="K4884" i="81"/>
  <c r="J4884" i="81"/>
  <c r="I4884" i="81"/>
  <c r="H4884" i="81"/>
  <c r="G4884" i="81"/>
  <c r="F4884" i="81"/>
  <c r="E4884" i="81"/>
  <c r="C4884" i="81"/>
  <c r="B4884" i="81"/>
  <c r="A4884" i="81"/>
  <c r="L4883" i="81"/>
  <c r="K4883" i="81"/>
  <c r="J4883" i="81"/>
  <c r="I4883" i="81"/>
  <c r="H4883" i="81"/>
  <c r="G4883" i="81"/>
  <c r="F4883" i="81"/>
  <c r="E4883" i="81"/>
  <c r="C4883" i="81"/>
  <c r="B4883" i="81"/>
  <c r="A4883" i="81"/>
  <c r="L4882" i="81"/>
  <c r="K4882" i="81"/>
  <c r="J4882" i="81"/>
  <c r="I4882" i="81"/>
  <c r="H4882" i="81"/>
  <c r="G4882" i="81"/>
  <c r="F4882" i="81"/>
  <c r="E4882" i="81"/>
  <c r="C4882" i="81"/>
  <c r="B4882" i="81"/>
  <c r="A4882" i="81"/>
  <c r="L4881" i="81"/>
  <c r="K4881" i="81"/>
  <c r="J4881" i="81"/>
  <c r="I4881" i="81"/>
  <c r="H4881" i="81"/>
  <c r="G4881" i="81"/>
  <c r="F4881" i="81"/>
  <c r="E4881" i="81"/>
  <c r="C4881" i="81"/>
  <c r="B4881" i="81"/>
  <c r="A4881" i="81"/>
  <c r="L4880" i="81"/>
  <c r="K4880" i="81"/>
  <c r="J4880" i="81"/>
  <c r="I4880" i="81"/>
  <c r="H4880" i="81"/>
  <c r="G4880" i="81"/>
  <c r="F4880" i="81"/>
  <c r="E4880" i="81"/>
  <c r="C4880" i="81"/>
  <c r="B4880" i="81"/>
  <c r="A4880" i="81"/>
  <c r="L4879" i="81"/>
  <c r="K4879" i="81"/>
  <c r="J4879" i="81"/>
  <c r="I4879" i="81"/>
  <c r="H4879" i="81"/>
  <c r="G4879" i="81"/>
  <c r="F4879" i="81"/>
  <c r="E4879" i="81"/>
  <c r="C4879" i="81"/>
  <c r="B4879" i="81"/>
  <c r="A4879" i="81"/>
  <c r="L4878" i="81"/>
  <c r="K4878" i="81"/>
  <c r="J4878" i="81"/>
  <c r="I4878" i="81"/>
  <c r="H4878" i="81"/>
  <c r="G4878" i="81"/>
  <c r="F4878" i="81"/>
  <c r="E4878" i="81"/>
  <c r="C4878" i="81"/>
  <c r="B4878" i="81"/>
  <c r="A4878" i="81"/>
  <c r="L4877" i="81"/>
  <c r="K4877" i="81"/>
  <c r="J4877" i="81"/>
  <c r="I4877" i="81"/>
  <c r="H4877" i="81"/>
  <c r="G4877" i="81"/>
  <c r="F4877" i="81"/>
  <c r="E4877" i="81"/>
  <c r="C4877" i="81"/>
  <c r="B4877" i="81"/>
  <c r="A4877" i="81"/>
  <c r="L4876" i="81"/>
  <c r="K4876" i="81"/>
  <c r="J4876" i="81"/>
  <c r="I4876" i="81"/>
  <c r="H4876" i="81"/>
  <c r="G4876" i="81"/>
  <c r="F4876" i="81"/>
  <c r="E4876" i="81"/>
  <c r="C4876" i="81"/>
  <c r="B4876" i="81"/>
  <c r="A4876" i="81"/>
  <c r="L4875" i="81"/>
  <c r="K4875" i="81"/>
  <c r="J4875" i="81"/>
  <c r="I4875" i="81"/>
  <c r="H4875" i="81"/>
  <c r="G4875" i="81"/>
  <c r="F4875" i="81"/>
  <c r="E4875" i="81"/>
  <c r="C4875" i="81"/>
  <c r="B4875" i="81"/>
  <c r="A4875" i="81"/>
  <c r="L4874" i="81"/>
  <c r="K4874" i="81"/>
  <c r="J4874" i="81"/>
  <c r="I4874" i="81"/>
  <c r="H4874" i="81"/>
  <c r="G4874" i="81"/>
  <c r="F4874" i="81"/>
  <c r="E4874" i="81"/>
  <c r="C4874" i="81"/>
  <c r="B4874" i="81"/>
  <c r="A4874" i="81"/>
  <c r="L4873" i="81"/>
  <c r="K4873" i="81"/>
  <c r="J4873" i="81"/>
  <c r="I4873" i="81"/>
  <c r="H4873" i="81"/>
  <c r="G4873" i="81"/>
  <c r="F4873" i="81"/>
  <c r="E4873" i="81"/>
  <c r="C4873" i="81"/>
  <c r="B4873" i="81"/>
  <c r="A4873" i="81"/>
  <c r="L4872" i="81"/>
  <c r="K4872" i="81"/>
  <c r="J4872" i="81"/>
  <c r="I4872" i="81"/>
  <c r="H4872" i="81"/>
  <c r="G4872" i="81"/>
  <c r="F4872" i="81"/>
  <c r="E4872" i="81"/>
  <c r="C4872" i="81"/>
  <c r="B4872" i="81"/>
  <c r="A4872" i="81"/>
  <c r="L4871" i="81"/>
  <c r="K4871" i="81"/>
  <c r="J4871" i="81"/>
  <c r="I4871" i="81"/>
  <c r="H4871" i="81"/>
  <c r="G4871" i="81"/>
  <c r="F4871" i="81"/>
  <c r="E4871" i="81"/>
  <c r="C4871" i="81"/>
  <c r="B4871" i="81"/>
  <c r="A4871" i="81"/>
  <c r="L4870" i="81"/>
  <c r="K4870" i="81"/>
  <c r="J4870" i="81"/>
  <c r="I4870" i="81"/>
  <c r="H4870" i="81"/>
  <c r="G4870" i="81"/>
  <c r="F4870" i="81"/>
  <c r="E4870" i="81"/>
  <c r="C4870" i="81"/>
  <c r="B4870" i="81"/>
  <c r="A4870" i="81"/>
  <c r="L4869" i="81"/>
  <c r="K4869" i="81"/>
  <c r="J4869" i="81"/>
  <c r="I4869" i="81"/>
  <c r="H4869" i="81"/>
  <c r="G4869" i="81"/>
  <c r="F4869" i="81"/>
  <c r="E4869" i="81"/>
  <c r="C4869" i="81"/>
  <c r="B4869" i="81"/>
  <c r="A4869" i="81"/>
  <c r="L4868" i="81"/>
  <c r="K4868" i="81"/>
  <c r="J4868" i="81"/>
  <c r="I4868" i="81"/>
  <c r="H4868" i="81"/>
  <c r="G4868" i="81"/>
  <c r="F4868" i="81"/>
  <c r="E4868" i="81"/>
  <c r="C4868" i="81"/>
  <c r="B4868" i="81"/>
  <c r="A4868" i="81"/>
  <c r="L4867" i="81"/>
  <c r="K4867" i="81"/>
  <c r="J4867" i="81"/>
  <c r="I4867" i="81"/>
  <c r="H4867" i="81"/>
  <c r="G4867" i="81"/>
  <c r="F4867" i="81"/>
  <c r="E4867" i="81"/>
  <c r="C4867" i="81"/>
  <c r="B4867" i="81"/>
  <c r="A4867" i="81"/>
  <c r="L4866" i="81"/>
  <c r="K4866" i="81"/>
  <c r="J4866" i="81"/>
  <c r="I4866" i="81"/>
  <c r="H4866" i="81"/>
  <c r="G4866" i="81"/>
  <c r="F4866" i="81"/>
  <c r="E4866" i="81"/>
  <c r="C4866" i="81"/>
  <c r="B4866" i="81"/>
  <c r="A4866" i="81"/>
  <c r="L4865" i="81"/>
  <c r="K4865" i="81"/>
  <c r="J4865" i="81"/>
  <c r="I4865" i="81"/>
  <c r="H4865" i="81"/>
  <c r="G4865" i="81"/>
  <c r="F4865" i="81"/>
  <c r="E4865" i="81"/>
  <c r="C4865" i="81"/>
  <c r="B4865" i="81"/>
  <c r="A4865" i="81"/>
  <c r="L4864" i="81"/>
  <c r="K4864" i="81"/>
  <c r="J4864" i="81"/>
  <c r="I4864" i="81"/>
  <c r="H4864" i="81"/>
  <c r="G4864" i="81"/>
  <c r="F4864" i="81"/>
  <c r="E4864" i="81"/>
  <c r="C4864" i="81"/>
  <c r="B4864" i="81"/>
  <c r="A4864" i="81"/>
  <c r="L4863" i="81"/>
  <c r="K4863" i="81"/>
  <c r="J4863" i="81"/>
  <c r="I4863" i="81"/>
  <c r="H4863" i="81"/>
  <c r="G4863" i="81"/>
  <c r="F4863" i="81"/>
  <c r="E4863" i="81"/>
  <c r="C4863" i="81"/>
  <c r="B4863" i="81"/>
  <c r="A4863" i="81"/>
  <c r="L4862" i="81"/>
  <c r="K4862" i="81"/>
  <c r="J4862" i="81"/>
  <c r="I4862" i="81"/>
  <c r="H4862" i="81"/>
  <c r="G4862" i="81"/>
  <c r="F4862" i="81"/>
  <c r="E4862" i="81"/>
  <c r="C4862" i="81"/>
  <c r="B4862" i="81"/>
  <c r="A4862" i="81"/>
  <c r="L4861" i="81"/>
  <c r="K4861" i="81"/>
  <c r="J4861" i="81"/>
  <c r="I4861" i="81"/>
  <c r="H4861" i="81"/>
  <c r="G4861" i="81"/>
  <c r="F4861" i="81"/>
  <c r="E4861" i="81"/>
  <c r="C4861" i="81"/>
  <c r="B4861" i="81"/>
  <c r="A4861" i="81"/>
  <c r="L4860" i="81"/>
  <c r="K4860" i="81"/>
  <c r="J4860" i="81"/>
  <c r="I4860" i="81"/>
  <c r="H4860" i="81"/>
  <c r="G4860" i="81"/>
  <c r="F4860" i="81"/>
  <c r="E4860" i="81"/>
  <c r="C4860" i="81"/>
  <c r="B4860" i="81"/>
  <c r="A4860" i="81"/>
  <c r="L4859" i="81"/>
  <c r="K4859" i="81"/>
  <c r="J4859" i="81"/>
  <c r="I4859" i="81"/>
  <c r="H4859" i="81"/>
  <c r="G4859" i="81"/>
  <c r="F4859" i="81"/>
  <c r="E4859" i="81"/>
  <c r="C4859" i="81"/>
  <c r="B4859" i="81"/>
  <c r="A4859" i="81"/>
  <c r="L4858" i="81"/>
  <c r="K4858" i="81"/>
  <c r="J4858" i="81"/>
  <c r="I4858" i="81"/>
  <c r="H4858" i="81"/>
  <c r="G4858" i="81"/>
  <c r="F4858" i="81"/>
  <c r="E4858" i="81"/>
  <c r="C4858" i="81"/>
  <c r="B4858" i="81"/>
  <c r="A4858" i="81"/>
  <c r="L4857" i="81"/>
  <c r="K4857" i="81"/>
  <c r="J4857" i="81"/>
  <c r="I4857" i="81"/>
  <c r="H4857" i="81"/>
  <c r="G4857" i="81"/>
  <c r="F4857" i="81"/>
  <c r="E4857" i="81"/>
  <c r="C4857" i="81"/>
  <c r="B4857" i="81"/>
  <c r="A4857" i="81"/>
  <c r="L4856" i="81"/>
  <c r="K4856" i="81"/>
  <c r="J4856" i="81"/>
  <c r="I4856" i="81"/>
  <c r="H4856" i="81"/>
  <c r="G4856" i="81"/>
  <c r="F4856" i="81"/>
  <c r="E4856" i="81"/>
  <c r="C4856" i="81"/>
  <c r="B4856" i="81"/>
  <c r="A4856" i="81"/>
  <c r="L4855" i="81"/>
  <c r="K4855" i="81"/>
  <c r="J4855" i="81"/>
  <c r="I4855" i="81"/>
  <c r="H4855" i="81"/>
  <c r="G4855" i="81"/>
  <c r="F4855" i="81"/>
  <c r="E4855" i="81"/>
  <c r="C4855" i="81"/>
  <c r="B4855" i="81"/>
  <c r="A4855" i="81"/>
  <c r="L4854" i="81"/>
  <c r="K4854" i="81"/>
  <c r="J4854" i="81"/>
  <c r="I4854" i="81"/>
  <c r="H4854" i="81"/>
  <c r="G4854" i="81"/>
  <c r="F4854" i="81"/>
  <c r="E4854" i="81"/>
  <c r="C4854" i="81"/>
  <c r="B4854" i="81"/>
  <c r="A4854" i="81"/>
  <c r="L4853" i="81"/>
  <c r="K4853" i="81"/>
  <c r="J4853" i="81"/>
  <c r="I4853" i="81"/>
  <c r="H4853" i="81"/>
  <c r="G4853" i="81"/>
  <c r="F4853" i="81"/>
  <c r="E4853" i="81"/>
  <c r="C4853" i="81"/>
  <c r="B4853" i="81"/>
  <c r="A4853" i="81"/>
  <c r="L4852" i="81"/>
  <c r="K4852" i="81"/>
  <c r="J4852" i="81"/>
  <c r="I4852" i="81"/>
  <c r="H4852" i="81"/>
  <c r="G4852" i="81"/>
  <c r="F4852" i="81"/>
  <c r="E4852" i="81"/>
  <c r="C4852" i="81"/>
  <c r="B4852" i="81"/>
  <c r="A4852" i="81"/>
  <c r="L4851" i="81"/>
  <c r="K4851" i="81"/>
  <c r="J4851" i="81"/>
  <c r="I4851" i="81"/>
  <c r="H4851" i="81"/>
  <c r="G4851" i="81"/>
  <c r="F4851" i="81"/>
  <c r="E4851" i="81"/>
  <c r="C4851" i="81"/>
  <c r="B4851" i="81"/>
  <c r="A4851" i="81"/>
  <c r="L4850" i="81"/>
  <c r="K4850" i="81"/>
  <c r="J4850" i="81"/>
  <c r="I4850" i="81"/>
  <c r="H4850" i="81"/>
  <c r="G4850" i="81"/>
  <c r="F4850" i="81"/>
  <c r="E4850" i="81"/>
  <c r="C4850" i="81"/>
  <c r="B4850" i="81"/>
  <c r="A4850" i="81"/>
  <c r="L4849" i="81"/>
  <c r="K4849" i="81"/>
  <c r="J4849" i="81"/>
  <c r="I4849" i="81"/>
  <c r="H4849" i="81"/>
  <c r="G4849" i="81"/>
  <c r="F4849" i="81"/>
  <c r="E4849" i="81"/>
  <c r="C4849" i="81"/>
  <c r="B4849" i="81"/>
  <c r="A4849" i="81"/>
  <c r="L4848" i="81"/>
  <c r="K4848" i="81"/>
  <c r="J4848" i="81"/>
  <c r="I4848" i="81"/>
  <c r="H4848" i="81"/>
  <c r="G4848" i="81"/>
  <c r="F4848" i="81"/>
  <c r="E4848" i="81"/>
  <c r="C4848" i="81"/>
  <c r="B4848" i="81"/>
  <c r="A4848" i="81"/>
  <c r="L4847" i="81"/>
  <c r="K4847" i="81"/>
  <c r="J4847" i="81"/>
  <c r="I4847" i="81"/>
  <c r="H4847" i="81"/>
  <c r="G4847" i="81"/>
  <c r="F4847" i="81"/>
  <c r="E4847" i="81"/>
  <c r="C4847" i="81"/>
  <c r="B4847" i="81"/>
  <c r="A4847" i="81"/>
  <c r="L4846" i="81"/>
  <c r="K4846" i="81"/>
  <c r="J4846" i="81"/>
  <c r="I4846" i="81"/>
  <c r="H4846" i="81"/>
  <c r="G4846" i="81"/>
  <c r="F4846" i="81"/>
  <c r="E4846" i="81"/>
  <c r="C4846" i="81"/>
  <c r="B4846" i="81"/>
  <c r="A4846" i="81"/>
  <c r="L4845" i="81"/>
  <c r="K4845" i="81"/>
  <c r="J4845" i="81"/>
  <c r="I4845" i="81"/>
  <c r="H4845" i="81"/>
  <c r="G4845" i="81"/>
  <c r="F4845" i="81"/>
  <c r="E4845" i="81"/>
  <c r="C4845" i="81"/>
  <c r="B4845" i="81"/>
  <c r="A4845" i="81"/>
  <c r="L4844" i="81"/>
  <c r="K4844" i="81"/>
  <c r="J4844" i="81"/>
  <c r="I4844" i="81"/>
  <c r="H4844" i="81"/>
  <c r="G4844" i="81"/>
  <c r="F4844" i="81"/>
  <c r="E4844" i="81"/>
  <c r="C4844" i="81"/>
  <c r="B4844" i="81"/>
  <c r="A4844" i="81"/>
  <c r="L4843" i="81"/>
  <c r="K4843" i="81"/>
  <c r="J4843" i="81"/>
  <c r="I4843" i="81"/>
  <c r="H4843" i="81"/>
  <c r="G4843" i="81"/>
  <c r="F4843" i="81"/>
  <c r="E4843" i="81"/>
  <c r="C4843" i="81"/>
  <c r="B4843" i="81"/>
  <c r="A4843" i="81"/>
  <c r="L4842" i="81"/>
  <c r="K4842" i="81"/>
  <c r="J4842" i="81"/>
  <c r="I4842" i="81"/>
  <c r="H4842" i="81"/>
  <c r="G4842" i="81"/>
  <c r="F4842" i="81"/>
  <c r="E4842" i="81"/>
  <c r="C4842" i="81"/>
  <c r="B4842" i="81"/>
  <c r="A4842" i="81"/>
  <c r="L4841" i="81"/>
  <c r="K4841" i="81"/>
  <c r="J4841" i="81"/>
  <c r="I4841" i="81"/>
  <c r="H4841" i="81"/>
  <c r="G4841" i="81"/>
  <c r="F4841" i="81"/>
  <c r="E4841" i="81"/>
  <c r="C4841" i="81"/>
  <c r="B4841" i="81"/>
  <c r="A4841" i="81"/>
  <c r="L4840" i="81"/>
  <c r="K4840" i="81"/>
  <c r="J4840" i="81"/>
  <c r="I4840" i="81"/>
  <c r="H4840" i="81"/>
  <c r="G4840" i="81"/>
  <c r="F4840" i="81"/>
  <c r="E4840" i="81"/>
  <c r="C4840" i="81"/>
  <c r="B4840" i="81"/>
  <c r="A4840" i="81"/>
  <c r="L4839" i="81"/>
  <c r="K4839" i="81"/>
  <c r="J4839" i="81"/>
  <c r="I4839" i="81"/>
  <c r="H4839" i="81"/>
  <c r="G4839" i="81"/>
  <c r="F4839" i="81"/>
  <c r="E4839" i="81"/>
  <c r="C4839" i="81"/>
  <c r="B4839" i="81"/>
  <c r="A4839" i="81"/>
  <c r="L4838" i="81"/>
  <c r="K4838" i="81"/>
  <c r="J4838" i="81"/>
  <c r="I4838" i="81"/>
  <c r="H4838" i="81"/>
  <c r="G4838" i="81"/>
  <c r="F4838" i="81"/>
  <c r="E4838" i="81"/>
  <c r="C4838" i="81"/>
  <c r="B4838" i="81"/>
  <c r="A4838" i="81"/>
  <c r="L4837" i="81"/>
  <c r="K4837" i="81"/>
  <c r="J4837" i="81"/>
  <c r="I4837" i="81"/>
  <c r="H4837" i="81"/>
  <c r="G4837" i="81"/>
  <c r="F4837" i="81"/>
  <c r="E4837" i="81"/>
  <c r="C4837" i="81"/>
  <c r="B4837" i="81"/>
  <c r="A4837" i="81"/>
  <c r="L4836" i="81"/>
  <c r="K4836" i="81"/>
  <c r="J4836" i="81"/>
  <c r="I4836" i="81"/>
  <c r="H4836" i="81"/>
  <c r="G4836" i="81"/>
  <c r="F4836" i="81"/>
  <c r="E4836" i="81"/>
  <c r="C4836" i="81"/>
  <c r="B4836" i="81"/>
  <c r="A4836" i="81"/>
  <c r="L4835" i="81"/>
  <c r="K4835" i="81"/>
  <c r="J4835" i="81"/>
  <c r="I4835" i="81"/>
  <c r="H4835" i="81"/>
  <c r="G4835" i="81"/>
  <c r="F4835" i="81"/>
  <c r="E4835" i="81"/>
  <c r="C4835" i="81"/>
  <c r="B4835" i="81"/>
  <c r="A4835" i="81"/>
  <c r="L4834" i="81"/>
  <c r="K4834" i="81"/>
  <c r="J4834" i="81"/>
  <c r="I4834" i="81"/>
  <c r="H4834" i="81"/>
  <c r="G4834" i="81"/>
  <c r="F4834" i="81"/>
  <c r="E4834" i="81"/>
  <c r="C4834" i="81"/>
  <c r="B4834" i="81"/>
  <c r="A4834" i="81"/>
  <c r="L4833" i="81"/>
  <c r="K4833" i="81"/>
  <c r="J4833" i="81"/>
  <c r="I4833" i="81"/>
  <c r="H4833" i="81"/>
  <c r="G4833" i="81"/>
  <c r="F4833" i="81"/>
  <c r="E4833" i="81"/>
  <c r="C4833" i="81"/>
  <c r="B4833" i="81"/>
  <c r="A4833" i="81"/>
  <c r="L4832" i="81"/>
  <c r="K4832" i="81"/>
  <c r="J4832" i="81"/>
  <c r="I4832" i="81"/>
  <c r="H4832" i="81"/>
  <c r="G4832" i="81"/>
  <c r="F4832" i="81"/>
  <c r="E4832" i="81"/>
  <c r="C4832" i="81"/>
  <c r="B4832" i="81"/>
  <c r="A4832" i="81"/>
  <c r="L4831" i="81"/>
  <c r="K4831" i="81"/>
  <c r="J4831" i="81"/>
  <c r="I4831" i="81"/>
  <c r="H4831" i="81"/>
  <c r="G4831" i="81"/>
  <c r="F4831" i="81"/>
  <c r="E4831" i="81"/>
  <c r="C4831" i="81"/>
  <c r="B4831" i="81"/>
  <c r="A4831" i="81"/>
  <c r="L4830" i="81"/>
  <c r="K4830" i="81"/>
  <c r="J4830" i="81"/>
  <c r="I4830" i="81"/>
  <c r="H4830" i="81"/>
  <c r="G4830" i="81"/>
  <c r="F4830" i="81"/>
  <c r="E4830" i="81"/>
  <c r="C4830" i="81"/>
  <c r="B4830" i="81"/>
  <c r="A4830" i="81"/>
  <c r="L4829" i="81"/>
  <c r="K4829" i="81"/>
  <c r="J4829" i="81"/>
  <c r="I4829" i="81"/>
  <c r="H4829" i="81"/>
  <c r="G4829" i="81"/>
  <c r="F4829" i="81"/>
  <c r="E4829" i="81"/>
  <c r="C4829" i="81"/>
  <c r="B4829" i="81"/>
  <c r="A4829" i="81"/>
  <c r="L4828" i="81"/>
  <c r="K4828" i="81"/>
  <c r="J4828" i="81"/>
  <c r="I4828" i="81"/>
  <c r="H4828" i="81"/>
  <c r="G4828" i="81"/>
  <c r="F4828" i="81"/>
  <c r="E4828" i="81"/>
  <c r="C4828" i="81"/>
  <c r="B4828" i="81"/>
  <c r="A4828" i="81"/>
  <c r="L4827" i="81"/>
  <c r="K4827" i="81"/>
  <c r="J4827" i="81"/>
  <c r="I4827" i="81"/>
  <c r="H4827" i="81"/>
  <c r="G4827" i="81"/>
  <c r="F4827" i="81"/>
  <c r="E4827" i="81"/>
  <c r="C4827" i="81"/>
  <c r="B4827" i="81"/>
  <c r="A4827" i="81"/>
  <c r="L4826" i="81"/>
  <c r="K4826" i="81"/>
  <c r="J4826" i="81"/>
  <c r="I4826" i="81"/>
  <c r="H4826" i="81"/>
  <c r="G4826" i="81"/>
  <c r="F4826" i="81"/>
  <c r="E4826" i="81"/>
  <c r="C4826" i="81"/>
  <c r="B4826" i="81"/>
  <c r="A4826" i="81"/>
  <c r="L4825" i="81"/>
  <c r="K4825" i="81"/>
  <c r="J4825" i="81"/>
  <c r="I4825" i="81"/>
  <c r="H4825" i="81"/>
  <c r="G4825" i="81"/>
  <c r="F4825" i="81"/>
  <c r="E4825" i="81"/>
  <c r="C4825" i="81"/>
  <c r="B4825" i="81"/>
  <c r="A4825" i="81"/>
  <c r="L4824" i="81"/>
  <c r="K4824" i="81"/>
  <c r="J4824" i="81"/>
  <c r="I4824" i="81"/>
  <c r="H4824" i="81"/>
  <c r="G4824" i="81"/>
  <c r="F4824" i="81"/>
  <c r="E4824" i="81"/>
  <c r="C4824" i="81"/>
  <c r="B4824" i="81"/>
  <c r="A4824" i="81"/>
  <c r="L4823" i="81"/>
  <c r="K4823" i="81"/>
  <c r="J4823" i="81"/>
  <c r="I4823" i="81"/>
  <c r="H4823" i="81"/>
  <c r="G4823" i="81"/>
  <c r="F4823" i="81"/>
  <c r="E4823" i="81"/>
  <c r="C4823" i="81"/>
  <c r="B4823" i="81"/>
  <c r="A4823" i="81"/>
  <c r="L4822" i="81"/>
  <c r="K4822" i="81"/>
  <c r="J4822" i="81"/>
  <c r="I4822" i="81"/>
  <c r="H4822" i="81"/>
  <c r="G4822" i="81"/>
  <c r="F4822" i="81"/>
  <c r="E4822" i="81"/>
  <c r="C4822" i="81"/>
  <c r="B4822" i="81"/>
  <c r="A4822" i="81"/>
  <c r="L4821" i="81"/>
  <c r="K4821" i="81"/>
  <c r="J4821" i="81"/>
  <c r="I4821" i="81"/>
  <c r="H4821" i="81"/>
  <c r="G4821" i="81"/>
  <c r="F4821" i="81"/>
  <c r="E4821" i="81"/>
  <c r="C4821" i="81"/>
  <c r="B4821" i="81"/>
  <c r="A4821" i="81"/>
  <c r="L4820" i="81"/>
  <c r="K4820" i="81"/>
  <c r="J4820" i="81"/>
  <c r="I4820" i="81"/>
  <c r="H4820" i="81"/>
  <c r="G4820" i="81"/>
  <c r="F4820" i="81"/>
  <c r="E4820" i="81"/>
  <c r="C4820" i="81"/>
  <c r="B4820" i="81"/>
  <c r="A4820" i="81"/>
  <c r="L4819" i="81"/>
  <c r="K4819" i="81"/>
  <c r="J4819" i="81"/>
  <c r="I4819" i="81"/>
  <c r="H4819" i="81"/>
  <c r="G4819" i="81"/>
  <c r="F4819" i="81"/>
  <c r="E4819" i="81"/>
  <c r="C4819" i="81"/>
  <c r="B4819" i="81"/>
  <c r="A4819" i="81"/>
  <c r="L4818" i="81"/>
  <c r="K4818" i="81"/>
  <c r="J4818" i="81"/>
  <c r="I4818" i="81"/>
  <c r="H4818" i="81"/>
  <c r="G4818" i="81"/>
  <c r="F4818" i="81"/>
  <c r="E4818" i="81"/>
  <c r="C4818" i="81"/>
  <c r="B4818" i="81"/>
  <c r="A4818" i="81"/>
  <c r="L4817" i="81"/>
  <c r="K4817" i="81"/>
  <c r="J4817" i="81"/>
  <c r="I4817" i="81"/>
  <c r="H4817" i="81"/>
  <c r="G4817" i="81"/>
  <c r="F4817" i="81"/>
  <c r="E4817" i="81"/>
  <c r="C4817" i="81"/>
  <c r="B4817" i="81"/>
  <c r="A4817" i="81"/>
  <c r="L4816" i="81"/>
  <c r="K4816" i="81"/>
  <c r="J4816" i="81"/>
  <c r="I4816" i="81"/>
  <c r="H4816" i="81"/>
  <c r="G4816" i="81"/>
  <c r="F4816" i="81"/>
  <c r="E4816" i="81"/>
  <c r="C4816" i="81"/>
  <c r="B4816" i="81"/>
  <c r="A4816" i="81"/>
  <c r="L4815" i="81"/>
  <c r="K4815" i="81"/>
  <c r="J4815" i="81"/>
  <c r="I4815" i="81"/>
  <c r="H4815" i="81"/>
  <c r="G4815" i="81"/>
  <c r="F4815" i="81"/>
  <c r="E4815" i="81"/>
  <c r="C4815" i="81"/>
  <c r="B4815" i="81"/>
  <c r="A4815" i="81"/>
  <c r="L4814" i="81"/>
  <c r="K4814" i="81"/>
  <c r="J4814" i="81"/>
  <c r="I4814" i="81"/>
  <c r="H4814" i="81"/>
  <c r="G4814" i="81"/>
  <c r="F4814" i="81"/>
  <c r="E4814" i="81"/>
  <c r="C4814" i="81"/>
  <c r="B4814" i="81"/>
  <c r="A4814" i="81"/>
  <c r="L4813" i="81"/>
  <c r="K4813" i="81"/>
  <c r="J4813" i="81"/>
  <c r="I4813" i="81"/>
  <c r="H4813" i="81"/>
  <c r="G4813" i="81"/>
  <c r="F4813" i="81"/>
  <c r="E4813" i="81"/>
  <c r="C4813" i="81"/>
  <c r="B4813" i="81"/>
  <c r="A4813" i="81"/>
  <c r="L4812" i="81"/>
  <c r="K4812" i="81"/>
  <c r="J4812" i="81"/>
  <c r="I4812" i="81"/>
  <c r="H4812" i="81"/>
  <c r="G4812" i="81"/>
  <c r="F4812" i="81"/>
  <c r="E4812" i="81"/>
  <c r="C4812" i="81"/>
  <c r="B4812" i="81"/>
  <c r="A4812" i="81"/>
  <c r="L4811" i="81"/>
  <c r="K4811" i="81"/>
  <c r="J4811" i="81"/>
  <c r="I4811" i="81"/>
  <c r="H4811" i="81"/>
  <c r="G4811" i="81"/>
  <c r="F4811" i="81"/>
  <c r="E4811" i="81"/>
  <c r="C4811" i="81"/>
  <c r="B4811" i="81"/>
  <c r="A4811" i="81"/>
  <c r="L4810" i="81"/>
  <c r="K4810" i="81"/>
  <c r="J4810" i="81"/>
  <c r="I4810" i="81"/>
  <c r="H4810" i="81"/>
  <c r="G4810" i="81"/>
  <c r="F4810" i="81"/>
  <c r="E4810" i="81"/>
  <c r="C4810" i="81"/>
  <c r="B4810" i="81"/>
  <c r="A4810" i="81"/>
  <c r="L4809" i="81"/>
  <c r="K4809" i="81"/>
  <c r="J4809" i="81"/>
  <c r="I4809" i="81"/>
  <c r="H4809" i="81"/>
  <c r="G4809" i="81"/>
  <c r="F4809" i="81"/>
  <c r="E4809" i="81"/>
  <c r="C4809" i="81"/>
  <c r="B4809" i="81"/>
  <c r="A4809" i="81"/>
  <c r="L4808" i="81"/>
  <c r="K4808" i="81"/>
  <c r="J4808" i="81"/>
  <c r="I4808" i="81"/>
  <c r="H4808" i="81"/>
  <c r="G4808" i="81"/>
  <c r="F4808" i="81"/>
  <c r="E4808" i="81"/>
  <c r="C4808" i="81"/>
  <c r="B4808" i="81"/>
  <c r="A4808" i="81"/>
  <c r="L4807" i="81"/>
  <c r="K4807" i="81"/>
  <c r="J4807" i="81"/>
  <c r="I4807" i="81"/>
  <c r="H4807" i="81"/>
  <c r="G4807" i="81"/>
  <c r="F4807" i="81"/>
  <c r="E4807" i="81"/>
  <c r="C4807" i="81"/>
  <c r="B4807" i="81"/>
  <c r="A4807" i="81"/>
  <c r="L4806" i="81"/>
  <c r="K4806" i="81"/>
  <c r="J4806" i="81"/>
  <c r="I4806" i="81"/>
  <c r="H4806" i="81"/>
  <c r="G4806" i="81"/>
  <c r="F4806" i="81"/>
  <c r="E4806" i="81"/>
  <c r="C4806" i="81"/>
  <c r="B4806" i="81"/>
  <c r="A4806" i="81"/>
  <c r="L4805" i="81"/>
  <c r="K4805" i="81"/>
  <c r="J4805" i="81"/>
  <c r="I4805" i="81"/>
  <c r="H4805" i="81"/>
  <c r="G4805" i="81"/>
  <c r="F4805" i="81"/>
  <c r="E4805" i="81"/>
  <c r="C4805" i="81"/>
  <c r="B4805" i="81"/>
  <c r="A4805" i="81"/>
  <c r="L4804" i="81"/>
  <c r="K4804" i="81"/>
  <c r="J4804" i="81"/>
  <c r="I4804" i="81"/>
  <c r="H4804" i="81"/>
  <c r="G4804" i="81"/>
  <c r="F4804" i="81"/>
  <c r="E4804" i="81"/>
  <c r="C4804" i="81"/>
  <c r="B4804" i="81"/>
  <c r="A4804" i="81"/>
  <c r="L4803" i="81"/>
  <c r="K4803" i="81"/>
  <c r="J4803" i="81"/>
  <c r="I4803" i="81"/>
  <c r="H4803" i="81"/>
  <c r="G4803" i="81"/>
  <c r="F4803" i="81"/>
  <c r="E4803" i="81"/>
  <c r="C4803" i="81"/>
  <c r="B4803" i="81"/>
  <c r="A4803" i="81"/>
  <c r="L4802" i="81"/>
  <c r="K4802" i="81"/>
  <c r="J4802" i="81"/>
  <c r="I4802" i="81"/>
  <c r="H4802" i="81"/>
  <c r="G4802" i="81"/>
  <c r="F4802" i="81"/>
  <c r="E4802" i="81"/>
  <c r="C4802" i="81"/>
  <c r="B4802" i="81"/>
  <c r="A4802" i="81"/>
  <c r="L4801" i="81"/>
  <c r="K4801" i="81"/>
  <c r="J4801" i="81"/>
  <c r="I4801" i="81"/>
  <c r="H4801" i="81"/>
  <c r="G4801" i="81"/>
  <c r="F4801" i="81"/>
  <c r="E4801" i="81"/>
  <c r="C4801" i="81"/>
  <c r="B4801" i="81"/>
  <c r="A4801" i="81"/>
  <c r="L4800" i="81"/>
  <c r="K4800" i="81"/>
  <c r="J4800" i="81"/>
  <c r="I4800" i="81"/>
  <c r="H4800" i="81"/>
  <c r="G4800" i="81"/>
  <c r="F4800" i="81"/>
  <c r="E4800" i="81"/>
  <c r="C4800" i="81"/>
  <c r="B4800" i="81"/>
  <c r="A4800" i="81"/>
  <c r="L4799" i="81"/>
  <c r="K4799" i="81"/>
  <c r="J4799" i="81"/>
  <c r="I4799" i="81"/>
  <c r="H4799" i="81"/>
  <c r="G4799" i="81"/>
  <c r="F4799" i="81"/>
  <c r="E4799" i="81"/>
  <c r="C4799" i="81"/>
  <c r="B4799" i="81"/>
  <c r="A4799" i="81"/>
  <c r="L4798" i="81"/>
  <c r="K4798" i="81"/>
  <c r="J4798" i="81"/>
  <c r="I4798" i="81"/>
  <c r="H4798" i="81"/>
  <c r="G4798" i="81"/>
  <c r="F4798" i="81"/>
  <c r="E4798" i="81"/>
  <c r="C4798" i="81"/>
  <c r="B4798" i="81"/>
  <c r="A4798" i="81"/>
  <c r="L4797" i="81"/>
  <c r="K4797" i="81"/>
  <c r="J4797" i="81"/>
  <c r="I4797" i="81"/>
  <c r="H4797" i="81"/>
  <c r="G4797" i="81"/>
  <c r="F4797" i="81"/>
  <c r="E4797" i="81"/>
  <c r="C4797" i="81"/>
  <c r="B4797" i="81"/>
  <c r="A4797" i="81"/>
  <c r="L4796" i="81"/>
  <c r="K4796" i="81"/>
  <c r="J4796" i="81"/>
  <c r="I4796" i="81"/>
  <c r="H4796" i="81"/>
  <c r="G4796" i="81"/>
  <c r="F4796" i="81"/>
  <c r="E4796" i="81"/>
  <c r="C4796" i="81"/>
  <c r="B4796" i="81"/>
  <c r="A4796" i="81"/>
  <c r="L4795" i="81"/>
  <c r="K4795" i="81"/>
  <c r="J4795" i="81"/>
  <c r="I4795" i="81"/>
  <c r="H4795" i="81"/>
  <c r="G4795" i="81"/>
  <c r="F4795" i="81"/>
  <c r="E4795" i="81"/>
  <c r="C4795" i="81"/>
  <c r="B4795" i="81"/>
  <c r="A4795" i="81"/>
  <c r="L4794" i="81"/>
  <c r="K4794" i="81"/>
  <c r="J4794" i="81"/>
  <c r="I4794" i="81"/>
  <c r="H4794" i="81"/>
  <c r="G4794" i="81"/>
  <c r="F4794" i="81"/>
  <c r="E4794" i="81"/>
  <c r="C4794" i="81"/>
  <c r="B4794" i="81"/>
  <c r="A4794" i="81"/>
  <c r="L4793" i="81"/>
  <c r="K4793" i="81"/>
  <c r="J4793" i="81"/>
  <c r="I4793" i="81"/>
  <c r="H4793" i="81"/>
  <c r="G4793" i="81"/>
  <c r="F4793" i="81"/>
  <c r="E4793" i="81"/>
  <c r="C4793" i="81"/>
  <c r="B4793" i="81"/>
  <c r="A4793" i="81"/>
  <c r="L4792" i="81"/>
  <c r="K4792" i="81"/>
  <c r="J4792" i="81"/>
  <c r="I4792" i="81"/>
  <c r="H4792" i="81"/>
  <c r="G4792" i="81"/>
  <c r="F4792" i="81"/>
  <c r="E4792" i="81"/>
  <c r="C4792" i="81"/>
  <c r="B4792" i="81"/>
  <c r="A4792" i="81"/>
  <c r="L4791" i="81"/>
  <c r="K4791" i="81"/>
  <c r="J4791" i="81"/>
  <c r="I4791" i="81"/>
  <c r="H4791" i="81"/>
  <c r="G4791" i="81"/>
  <c r="F4791" i="81"/>
  <c r="E4791" i="81"/>
  <c r="C4791" i="81"/>
  <c r="B4791" i="81"/>
  <c r="A4791" i="81"/>
  <c r="L4790" i="81"/>
  <c r="K4790" i="81"/>
  <c r="J4790" i="81"/>
  <c r="I4790" i="81"/>
  <c r="H4790" i="81"/>
  <c r="G4790" i="81"/>
  <c r="F4790" i="81"/>
  <c r="E4790" i="81"/>
  <c r="C4790" i="81"/>
  <c r="B4790" i="81"/>
  <c r="A4790" i="81"/>
  <c r="L4789" i="81"/>
  <c r="K4789" i="81"/>
  <c r="J4789" i="81"/>
  <c r="I4789" i="81"/>
  <c r="H4789" i="81"/>
  <c r="G4789" i="81"/>
  <c r="F4789" i="81"/>
  <c r="E4789" i="81"/>
  <c r="C4789" i="81"/>
  <c r="B4789" i="81"/>
  <c r="A4789" i="81"/>
  <c r="L4788" i="81"/>
  <c r="K4788" i="81"/>
  <c r="J4788" i="81"/>
  <c r="I4788" i="81"/>
  <c r="H4788" i="81"/>
  <c r="G4788" i="81"/>
  <c r="F4788" i="81"/>
  <c r="E4788" i="81"/>
  <c r="C4788" i="81"/>
  <c r="B4788" i="81"/>
  <c r="A4788" i="81"/>
  <c r="L4787" i="81"/>
  <c r="K4787" i="81"/>
  <c r="J4787" i="81"/>
  <c r="I4787" i="81"/>
  <c r="H4787" i="81"/>
  <c r="G4787" i="81"/>
  <c r="F4787" i="81"/>
  <c r="E4787" i="81"/>
  <c r="C4787" i="81"/>
  <c r="B4787" i="81"/>
  <c r="A4787" i="81"/>
  <c r="L4786" i="81"/>
  <c r="K4786" i="81"/>
  <c r="J4786" i="81"/>
  <c r="I4786" i="81"/>
  <c r="H4786" i="81"/>
  <c r="G4786" i="81"/>
  <c r="F4786" i="81"/>
  <c r="E4786" i="81"/>
  <c r="C4786" i="81"/>
  <c r="B4786" i="81"/>
  <c r="A4786" i="81"/>
  <c r="L4785" i="81"/>
  <c r="K4785" i="81"/>
  <c r="J4785" i="81"/>
  <c r="I4785" i="81"/>
  <c r="H4785" i="81"/>
  <c r="G4785" i="81"/>
  <c r="F4785" i="81"/>
  <c r="E4785" i="81"/>
  <c r="C4785" i="81"/>
  <c r="B4785" i="81"/>
  <c r="A4785" i="81"/>
  <c r="L4784" i="81"/>
  <c r="K4784" i="81"/>
  <c r="J4784" i="81"/>
  <c r="I4784" i="81"/>
  <c r="H4784" i="81"/>
  <c r="G4784" i="81"/>
  <c r="F4784" i="81"/>
  <c r="E4784" i="81"/>
  <c r="C4784" i="81"/>
  <c r="B4784" i="81"/>
  <c r="A4784" i="81"/>
  <c r="L4783" i="81"/>
  <c r="K4783" i="81"/>
  <c r="J4783" i="81"/>
  <c r="I4783" i="81"/>
  <c r="H4783" i="81"/>
  <c r="G4783" i="81"/>
  <c r="F4783" i="81"/>
  <c r="E4783" i="81"/>
  <c r="C4783" i="81"/>
  <c r="B4783" i="81"/>
  <c r="A4783" i="81"/>
  <c r="L4782" i="81"/>
  <c r="K4782" i="81"/>
  <c r="J4782" i="81"/>
  <c r="I4782" i="81"/>
  <c r="H4782" i="81"/>
  <c r="G4782" i="81"/>
  <c r="F4782" i="81"/>
  <c r="E4782" i="81"/>
  <c r="C4782" i="81"/>
  <c r="B4782" i="81"/>
  <c r="A4782" i="81"/>
  <c r="L4781" i="81"/>
  <c r="K4781" i="81"/>
  <c r="J4781" i="81"/>
  <c r="I4781" i="81"/>
  <c r="H4781" i="81"/>
  <c r="G4781" i="81"/>
  <c r="F4781" i="81"/>
  <c r="E4781" i="81"/>
  <c r="C4781" i="81"/>
  <c r="B4781" i="81"/>
  <c r="A4781" i="81"/>
  <c r="L4780" i="81"/>
  <c r="K4780" i="81"/>
  <c r="J4780" i="81"/>
  <c r="I4780" i="81"/>
  <c r="H4780" i="81"/>
  <c r="G4780" i="81"/>
  <c r="F4780" i="81"/>
  <c r="E4780" i="81"/>
  <c r="C4780" i="81"/>
  <c r="B4780" i="81"/>
  <c r="A4780" i="81"/>
  <c r="L4779" i="81"/>
  <c r="K4779" i="81"/>
  <c r="J4779" i="81"/>
  <c r="I4779" i="81"/>
  <c r="H4779" i="81"/>
  <c r="G4779" i="81"/>
  <c r="F4779" i="81"/>
  <c r="E4779" i="81"/>
  <c r="C4779" i="81"/>
  <c r="B4779" i="81"/>
  <c r="A4779" i="81"/>
  <c r="L4778" i="81"/>
  <c r="K4778" i="81"/>
  <c r="J4778" i="81"/>
  <c r="I4778" i="81"/>
  <c r="H4778" i="81"/>
  <c r="G4778" i="81"/>
  <c r="F4778" i="81"/>
  <c r="E4778" i="81"/>
  <c r="C4778" i="81"/>
  <c r="B4778" i="81"/>
  <c r="A4778" i="81"/>
  <c r="L4777" i="81"/>
  <c r="K4777" i="81"/>
  <c r="J4777" i="81"/>
  <c r="I4777" i="81"/>
  <c r="H4777" i="81"/>
  <c r="G4777" i="81"/>
  <c r="F4777" i="81"/>
  <c r="E4777" i="81"/>
  <c r="C4777" i="81"/>
  <c r="B4777" i="81"/>
  <c r="A4777" i="81"/>
  <c r="L4776" i="81"/>
  <c r="K4776" i="81"/>
  <c r="J4776" i="81"/>
  <c r="I4776" i="81"/>
  <c r="H4776" i="81"/>
  <c r="G4776" i="81"/>
  <c r="F4776" i="81"/>
  <c r="E4776" i="81"/>
  <c r="C4776" i="81"/>
  <c r="B4776" i="81"/>
  <c r="A4776" i="81"/>
  <c r="L4775" i="81"/>
  <c r="K4775" i="81"/>
  <c r="J4775" i="81"/>
  <c r="I4775" i="81"/>
  <c r="H4775" i="81"/>
  <c r="G4775" i="81"/>
  <c r="F4775" i="81"/>
  <c r="E4775" i="81"/>
  <c r="C4775" i="81"/>
  <c r="B4775" i="81"/>
  <c r="A4775" i="81"/>
  <c r="L4774" i="81"/>
  <c r="K4774" i="81"/>
  <c r="J4774" i="81"/>
  <c r="I4774" i="81"/>
  <c r="H4774" i="81"/>
  <c r="G4774" i="81"/>
  <c r="F4774" i="81"/>
  <c r="E4774" i="81"/>
  <c r="C4774" i="81"/>
  <c r="B4774" i="81"/>
  <c r="A4774" i="81"/>
  <c r="L4773" i="81"/>
  <c r="K4773" i="81"/>
  <c r="J4773" i="81"/>
  <c r="I4773" i="81"/>
  <c r="H4773" i="81"/>
  <c r="G4773" i="81"/>
  <c r="F4773" i="81"/>
  <c r="E4773" i="81"/>
  <c r="C4773" i="81"/>
  <c r="B4773" i="81"/>
  <c r="A4773" i="81"/>
  <c r="L4772" i="81"/>
  <c r="K4772" i="81"/>
  <c r="J4772" i="81"/>
  <c r="I4772" i="81"/>
  <c r="H4772" i="81"/>
  <c r="G4772" i="81"/>
  <c r="F4772" i="81"/>
  <c r="E4772" i="81"/>
  <c r="C4772" i="81"/>
  <c r="B4772" i="81"/>
  <c r="A4772" i="81"/>
  <c r="L4771" i="81"/>
  <c r="K4771" i="81"/>
  <c r="J4771" i="81"/>
  <c r="I4771" i="81"/>
  <c r="H4771" i="81"/>
  <c r="G4771" i="81"/>
  <c r="F4771" i="81"/>
  <c r="E4771" i="81"/>
  <c r="C4771" i="81"/>
  <c r="B4771" i="81"/>
  <c r="A4771" i="81"/>
  <c r="L4770" i="81"/>
  <c r="K4770" i="81"/>
  <c r="J4770" i="81"/>
  <c r="I4770" i="81"/>
  <c r="H4770" i="81"/>
  <c r="G4770" i="81"/>
  <c r="F4770" i="81"/>
  <c r="E4770" i="81"/>
  <c r="C4770" i="81"/>
  <c r="B4770" i="81"/>
  <c r="A4770" i="81"/>
  <c r="L4769" i="81"/>
  <c r="K4769" i="81"/>
  <c r="J4769" i="81"/>
  <c r="I4769" i="81"/>
  <c r="H4769" i="81"/>
  <c r="G4769" i="81"/>
  <c r="F4769" i="81"/>
  <c r="E4769" i="81"/>
  <c r="C4769" i="81"/>
  <c r="B4769" i="81"/>
  <c r="A4769" i="81"/>
  <c r="L4768" i="81"/>
  <c r="K4768" i="81"/>
  <c r="J4768" i="81"/>
  <c r="I4768" i="81"/>
  <c r="H4768" i="81"/>
  <c r="G4768" i="81"/>
  <c r="F4768" i="81"/>
  <c r="E4768" i="81"/>
  <c r="C4768" i="81"/>
  <c r="B4768" i="81"/>
  <c r="A4768" i="81"/>
  <c r="L4767" i="81"/>
  <c r="K4767" i="81"/>
  <c r="J4767" i="81"/>
  <c r="I4767" i="81"/>
  <c r="H4767" i="81"/>
  <c r="G4767" i="81"/>
  <c r="F4767" i="81"/>
  <c r="E4767" i="81"/>
  <c r="C4767" i="81"/>
  <c r="B4767" i="81"/>
  <c r="A4767" i="81"/>
  <c r="L4766" i="81"/>
  <c r="K4766" i="81"/>
  <c r="J4766" i="81"/>
  <c r="I4766" i="81"/>
  <c r="H4766" i="81"/>
  <c r="G4766" i="81"/>
  <c r="F4766" i="81"/>
  <c r="E4766" i="81"/>
  <c r="C4766" i="81"/>
  <c r="B4766" i="81"/>
  <c r="A4766" i="81"/>
  <c r="L4765" i="81"/>
  <c r="K4765" i="81"/>
  <c r="J4765" i="81"/>
  <c r="I4765" i="81"/>
  <c r="H4765" i="81"/>
  <c r="G4765" i="81"/>
  <c r="F4765" i="81"/>
  <c r="E4765" i="81"/>
  <c r="C4765" i="81"/>
  <c r="B4765" i="81"/>
  <c r="A4765" i="81"/>
  <c r="L4764" i="81"/>
  <c r="K4764" i="81"/>
  <c r="J4764" i="81"/>
  <c r="I4764" i="81"/>
  <c r="H4764" i="81"/>
  <c r="G4764" i="81"/>
  <c r="F4764" i="81"/>
  <c r="E4764" i="81"/>
  <c r="C4764" i="81"/>
  <c r="B4764" i="81"/>
  <c r="A4764" i="81"/>
  <c r="L4763" i="81"/>
  <c r="K4763" i="81"/>
  <c r="J4763" i="81"/>
  <c r="I4763" i="81"/>
  <c r="H4763" i="81"/>
  <c r="G4763" i="81"/>
  <c r="F4763" i="81"/>
  <c r="E4763" i="81"/>
  <c r="C4763" i="81"/>
  <c r="B4763" i="81"/>
  <c r="A4763" i="81"/>
  <c r="L4762" i="81"/>
  <c r="K4762" i="81"/>
  <c r="J4762" i="81"/>
  <c r="I4762" i="81"/>
  <c r="H4762" i="81"/>
  <c r="G4762" i="81"/>
  <c r="F4762" i="81"/>
  <c r="E4762" i="81"/>
  <c r="C4762" i="81"/>
  <c r="B4762" i="81"/>
  <c r="A4762" i="81"/>
  <c r="L4761" i="81"/>
  <c r="K4761" i="81"/>
  <c r="J4761" i="81"/>
  <c r="I4761" i="81"/>
  <c r="H4761" i="81"/>
  <c r="G4761" i="81"/>
  <c r="F4761" i="81"/>
  <c r="E4761" i="81"/>
  <c r="C4761" i="81"/>
  <c r="B4761" i="81"/>
  <c r="A4761" i="81"/>
  <c r="L4760" i="81"/>
  <c r="K4760" i="81"/>
  <c r="J4760" i="81"/>
  <c r="I4760" i="81"/>
  <c r="H4760" i="81"/>
  <c r="G4760" i="81"/>
  <c r="F4760" i="81"/>
  <c r="E4760" i="81"/>
  <c r="C4760" i="81"/>
  <c r="B4760" i="81"/>
  <c r="A4760" i="81"/>
  <c r="L4759" i="81"/>
  <c r="K4759" i="81"/>
  <c r="J4759" i="81"/>
  <c r="I4759" i="81"/>
  <c r="H4759" i="81"/>
  <c r="G4759" i="81"/>
  <c r="F4759" i="81"/>
  <c r="E4759" i="81"/>
  <c r="C4759" i="81"/>
  <c r="B4759" i="81"/>
  <c r="A4759" i="81"/>
  <c r="L4758" i="81"/>
  <c r="K4758" i="81"/>
  <c r="J4758" i="81"/>
  <c r="I4758" i="81"/>
  <c r="H4758" i="81"/>
  <c r="G4758" i="81"/>
  <c r="F4758" i="81"/>
  <c r="E4758" i="81"/>
  <c r="C4758" i="81"/>
  <c r="B4758" i="81"/>
  <c r="A4758" i="81"/>
  <c r="L4757" i="81"/>
  <c r="K4757" i="81"/>
  <c r="J4757" i="81"/>
  <c r="I4757" i="81"/>
  <c r="H4757" i="81"/>
  <c r="G4757" i="81"/>
  <c r="F4757" i="81"/>
  <c r="E4757" i="81"/>
  <c r="C4757" i="81"/>
  <c r="B4757" i="81"/>
  <c r="A4757" i="81"/>
  <c r="L4756" i="81"/>
  <c r="K4756" i="81"/>
  <c r="J4756" i="81"/>
  <c r="I4756" i="81"/>
  <c r="H4756" i="81"/>
  <c r="G4756" i="81"/>
  <c r="F4756" i="81"/>
  <c r="E4756" i="81"/>
  <c r="C4756" i="81"/>
  <c r="B4756" i="81"/>
  <c r="A4756" i="81"/>
  <c r="L4755" i="81"/>
  <c r="K4755" i="81"/>
  <c r="J4755" i="81"/>
  <c r="I4755" i="81"/>
  <c r="H4755" i="81"/>
  <c r="G4755" i="81"/>
  <c r="F4755" i="81"/>
  <c r="E4755" i="81"/>
  <c r="C4755" i="81"/>
  <c r="B4755" i="81"/>
  <c r="A4755" i="81"/>
  <c r="L4754" i="81"/>
  <c r="K4754" i="81"/>
  <c r="J4754" i="81"/>
  <c r="I4754" i="81"/>
  <c r="H4754" i="81"/>
  <c r="G4754" i="81"/>
  <c r="F4754" i="81"/>
  <c r="E4754" i="81"/>
  <c r="C4754" i="81"/>
  <c r="B4754" i="81"/>
  <c r="A4754" i="81"/>
  <c r="L4753" i="81"/>
  <c r="K4753" i="81"/>
  <c r="J4753" i="81"/>
  <c r="I4753" i="81"/>
  <c r="H4753" i="81"/>
  <c r="G4753" i="81"/>
  <c r="F4753" i="81"/>
  <c r="E4753" i="81"/>
  <c r="C4753" i="81"/>
  <c r="B4753" i="81"/>
  <c r="A4753" i="81"/>
  <c r="L4752" i="81"/>
  <c r="K4752" i="81"/>
  <c r="J4752" i="81"/>
  <c r="I4752" i="81"/>
  <c r="H4752" i="81"/>
  <c r="G4752" i="81"/>
  <c r="F4752" i="81"/>
  <c r="E4752" i="81"/>
  <c r="C4752" i="81"/>
  <c r="B4752" i="81"/>
  <c r="A4752" i="81"/>
  <c r="L4751" i="81"/>
  <c r="K4751" i="81"/>
  <c r="J4751" i="81"/>
  <c r="I4751" i="81"/>
  <c r="H4751" i="81"/>
  <c r="G4751" i="81"/>
  <c r="F4751" i="81"/>
  <c r="E4751" i="81"/>
  <c r="C4751" i="81"/>
  <c r="B4751" i="81"/>
  <c r="A4751" i="81"/>
  <c r="L4750" i="81"/>
  <c r="K4750" i="81"/>
  <c r="J4750" i="81"/>
  <c r="I4750" i="81"/>
  <c r="H4750" i="81"/>
  <c r="G4750" i="81"/>
  <c r="F4750" i="81"/>
  <c r="E4750" i="81"/>
  <c r="C4750" i="81"/>
  <c r="B4750" i="81"/>
  <c r="A4750" i="81"/>
  <c r="L4749" i="81"/>
  <c r="K4749" i="81"/>
  <c r="J4749" i="81"/>
  <c r="I4749" i="81"/>
  <c r="H4749" i="81"/>
  <c r="G4749" i="81"/>
  <c r="F4749" i="81"/>
  <c r="E4749" i="81"/>
  <c r="C4749" i="81"/>
  <c r="B4749" i="81"/>
  <c r="A4749" i="81"/>
  <c r="L4748" i="81"/>
  <c r="K4748" i="81"/>
  <c r="J4748" i="81"/>
  <c r="I4748" i="81"/>
  <c r="H4748" i="81"/>
  <c r="G4748" i="81"/>
  <c r="F4748" i="81"/>
  <c r="E4748" i="81"/>
  <c r="C4748" i="81"/>
  <c r="B4748" i="81"/>
  <c r="A4748" i="81"/>
  <c r="L4747" i="81"/>
  <c r="K4747" i="81"/>
  <c r="J4747" i="81"/>
  <c r="I4747" i="81"/>
  <c r="H4747" i="81"/>
  <c r="G4747" i="81"/>
  <c r="F4747" i="81"/>
  <c r="E4747" i="81"/>
  <c r="C4747" i="81"/>
  <c r="B4747" i="81"/>
  <c r="A4747" i="81"/>
  <c r="L4746" i="81"/>
  <c r="K4746" i="81"/>
  <c r="J4746" i="81"/>
  <c r="I4746" i="81"/>
  <c r="H4746" i="81"/>
  <c r="G4746" i="81"/>
  <c r="F4746" i="81"/>
  <c r="E4746" i="81"/>
  <c r="C4746" i="81"/>
  <c r="B4746" i="81"/>
  <c r="A4746" i="81"/>
  <c r="L4745" i="81"/>
  <c r="K4745" i="81"/>
  <c r="J4745" i="81"/>
  <c r="I4745" i="81"/>
  <c r="H4745" i="81"/>
  <c r="G4745" i="81"/>
  <c r="F4745" i="81"/>
  <c r="E4745" i="81"/>
  <c r="C4745" i="81"/>
  <c r="B4745" i="81"/>
  <c r="A4745" i="81"/>
  <c r="L4744" i="81"/>
  <c r="K4744" i="81"/>
  <c r="J4744" i="81"/>
  <c r="I4744" i="81"/>
  <c r="H4744" i="81"/>
  <c r="G4744" i="81"/>
  <c r="F4744" i="81"/>
  <c r="E4744" i="81"/>
  <c r="C4744" i="81"/>
  <c r="B4744" i="81"/>
  <c r="A4744" i="81"/>
  <c r="L4743" i="81"/>
  <c r="K4743" i="81"/>
  <c r="J4743" i="81"/>
  <c r="I4743" i="81"/>
  <c r="H4743" i="81"/>
  <c r="G4743" i="81"/>
  <c r="F4743" i="81"/>
  <c r="E4743" i="81"/>
  <c r="C4743" i="81"/>
  <c r="B4743" i="81"/>
  <c r="A4743" i="81"/>
  <c r="L4742" i="81"/>
  <c r="K4742" i="81"/>
  <c r="J4742" i="81"/>
  <c r="I4742" i="81"/>
  <c r="H4742" i="81"/>
  <c r="G4742" i="81"/>
  <c r="F4742" i="81"/>
  <c r="E4742" i="81"/>
  <c r="C4742" i="81"/>
  <c r="B4742" i="81"/>
  <c r="A4742" i="81"/>
  <c r="L4741" i="81"/>
  <c r="K4741" i="81"/>
  <c r="J4741" i="81"/>
  <c r="I4741" i="81"/>
  <c r="H4741" i="81"/>
  <c r="G4741" i="81"/>
  <c r="F4741" i="81"/>
  <c r="E4741" i="81"/>
  <c r="C4741" i="81"/>
  <c r="B4741" i="81"/>
  <c r="A4741" i="81"/>
  <c r="L4740" i="81"/>
  <c r="K4740" i="81"/>
  <c r="J4740" i="81"/>
  <c r="I4740" i="81"/>
  <c r="H4740" i="81"/>
  <c r="G4740" i="81"/>
  <c r="F4740" i="81"/>
  <c r="E4740" i="81"/>
  <c r="C4740" i="81"/>
  <c r="B4740" i="81"/>
  <c r="A4740" i="81"/>
  <c r="L4739" i="81"/>
  <c r="K4739" i="81"/>
  <c r="J4739" i="81"/>
  <c r="I4739" i="81"/>
  <c r="H4739" i="81"/>
  <c r="G4739" i="81"/>
  <c r="F4739" i="81"/>
  <c r="E4739" i="81"/>
  <c r="C4739" i="81"/>
  <c r="B4739" i="81"/>
  <c r="A4739" i="81"/>
  <c r="L4738" i="81"/>
  <c r="K4738" i="81"/>
  <c r="J4738" i="81"/>
  <c r="I4738" i="81"/>
  <c r="H4738" i="81"/>
  <c r="G4738" i="81"/>
  <c r="F4738" i="81"/>
  <c r="E4738" i="81"/>
  <c r="C4738" i="81"/>
  <c r="B4738" i="81"/>
  <c r="A4738" i="81"/>
  <c r="L4737" i="81"/>
  <c r="K4737" i="81"/>
  <c r="J4737" i="81"/>
  <c r="I4737" i="81"/>
  <c r="H4737" i="81"/>
  <c r="G4737" i="81"/>
  <c r="F4737" i="81"/>
  <c r="E4737" i="81"/>
  <c r="C4737" i="81"/>
  <c r="B4737" i="81"/>
  <c r="A4737" i="81"/>
  <c r="L4736" i="81"/>
  <c r="K4736" i="81"/>
  <c r="J4736" i="81"/>
  <c r="I4736" i="81"/>
  <c r="H4736" i="81"/>
  <c r="G4736" i="81"/>
  <c r="F4736" i="81"/>
  <c r="E4736" i="81"/>
  <c r="C4736" i="81"/>
  <c r="B4736" i="81"/>
  <c r="A4736" i="81"/>
  <c r="L4735" i="81"/>
  <c r="K4735" i="81"/>
  <c r="J4735" i="81"/>
  <c r="I4735" i="81"/>
  <c r="H4735" i="81"/>
  <c r="G4735" i="81"/>
  <c r="F4735" i="81"/>
  <c r="E4735" i="81"/>
  <c r="C4735" i="81"/>
  <c r="B4735" i="81"/>
  <c r="A4735" i="81"/>
  <c r="L4734" i="81"/>
  <c r="K4734" i="81"/>
  <c r="J4734" i="81"/>
  <c r="I4734" i="81"/>
  <c r="H4734" i="81"/>
  <c r="G4734" i="81"/>
  <c r="F4734" i="81"/>
  <c r="E4734" i="81"/>
  <c r="C4734" i="81"/>
  <c r="B4734" i="81"/>
  <c r="A4734" i="81"/>
  <c r="L4733" i="81"/>
  <c r="K4733" i="81"/>
  <c r="J4733" i="81"/>
  <c r="I4733" i="81"/>
  <c r="H4733" i="81"/>
  <c r="G4733" i="81"/>
  <c r="F4733" i="81"/>
  <c r="E4733" i="81"/>
  <c r="C4733" i="81"/>
  <c r="B4733" i="81"/>
  <c r="A4733" i="81"/>
  <c r="L4732" i="81"/>
  <c r="K4732" i="81"/>
  <c r="J4732" i="81"/>
  <c r="I4732" i="81"/>
  <c r="H4732" i="81"/>
  <c r="G4732" i="81"/>
  <c r="F4732" i="81"/>
  <c r="E4732" i="81"/>
  <c r="C4732" i="81"/>
  <c r="B4732" i="81"/>
  <c r="A4732" i="81"/>
  <c r="L4731" i="81"/>
  <c r="K4731" i="81"/>
  <c r="J4731" i="81"/>
  <c r="I4731" i="81"/>
  <c r="H4731" i="81"/>
  <c r="G4731" i="81"/>
  <c r="F4731" i="81"/>
  <c r="E4731" i="81"/>
  <c r="C4731" i="81"/>
  <c r="B4731" i="81"/>
  <c r="A4731" i="81"/>
  <c r="L4730" i="81"/>
  <c r="K4730" i="81"/>
  <c r="J4730" i="81"/>
  <c r="I4730" i="81"/>
  <c r="H4730" i="81"/>
  <c r="G4730" i="81"/>
  <c r="F4730" i="81"/>
  <c r="E4730" i="81"/>
  <c r="C4730" i="81"/>
  <c r="B4730" i="81"/>
  <c r="A4730" i="81"/>
  <c r="L4729" i="81"/>
  <c r="K4729" i="81"/>
  <c r="J4729" i="81"/>
  <c r="I4729" i="81"/>
  <c r="H4729" i="81"/>
  <c r="G4729" i="81"/>
  <c r="F4729" i="81"/>
  <c r="E4729" i="81"/>
  <c r="C4729" i="81"/>
  <c r="B4729" i="81"/>
  <c r="A4729" i="81"/>
  <c r="L4728" i="81"/>
  <c r="K4728" i="81"/>
  <c r="J4728" i="81"/>
  <c r="I4728" i="81"/>
  <c r="H4728" i="81"/>
  <c r="G4728" i="81"/>
  <c r="F4728" i="81"/>
  <c r="E4728" i="81"/>
  <c r="C4728" i="81"/>
  <c r="B4728" i="81"/>
  <c r="A4728" i="81"/>
  <c r="L4727" i="81"/>
  <c r="K4727" i="81"/>
  <c r="J4727" i="81"/>
  <c r="I4727" i="81"/>
  <c r="H4727" i="81"/>
  <c r="G4727" i="81"/>
  <c r="F4727" i="81"/>
  <c r="E4727" i="81"/>
  <c r="C4727" i="81"/>
  <c r="B4727" i="81"/>
  <c r="A4727" i="81"/>
  <c r="L4726" i="81"/>
  <c r="K4726" i="81"/>
  <c r="J4726" i="81"/>
  <c r="I4726" i="81"/>
  <c r="H4726" i="81"/>
  <c r="G4726" i="81"/>
  <c r="F4726" i="81"/>
  <c r="E4726" i="81"/>
  <c r="C4726" i="81"/>
  <c r="B4726" i="81"/>
  <c r="A4726" i="81"/>
  <c r="L4725" i="81"/>
  <c r="K4725" i="81"/>
  <c r="J4725" i="81"/>
  <c r="I4725" i="81"/>
  <c r="H4725" i="81"/>
  <c r="G4725" i="81"/>
  <c r="F4725" i="81"/>
  <c r="E4725" i="81"/>
  <c r="C4725" i="81"/>
  <c r="B4725" i="81"/>
  <c r="A4725" i="81"/>
  <c r="L4724" i="81"/>
  <c r="K4724" i="81"/>
  <c r="J4724" i="81"/>
  <c r="I4724" i="81"/>
  <c r="H4724" i="81"/>
  <c r="G4724" i="81"/>
  <c r="F4724" i="81"/>
  <c r="E4724" i="81"/>
  <c r="C4724" i="81"/>
  <c r="B4724" i="81"/>
  <c r="A4724" i="81"/>
  <c r="L4723" i="81"/>
  <c r="K4723" i="81"/>
  <c r="J4723" i="81"/>
  <c r="I4723" i="81"/>
  <c r="H4723" i="81"/>
  <c r="G4723" i="81"/>
  <c r="F4723" i="81"/>
  <c r="E4723" i="81"/>
  <c r="C4723" i="81"/>
  <c r="B4723" i="81"/>
  <c r="A4723" i="81"/>
  <c r="L4722" i="81"/>
  <c r="K4722" i="81"/>
  <c r="J4722" i="81"/>
  <c r="I4722" i="81"/>
  <c r="H4722" i="81"/>
  <c r="G4722" i="81"/>
  <c r="F4722" i="81"/>
  <c r="E4722" i="81"/>
  <c r="C4722" i="81"/>
  <c r="B4722" i="81"/>
  <c r="A4722" i="81"/>
  <c r="L4721" i="81"/>
  <c r="K4721" i="81"/>
  <c r="J4721" i="81"/>
  <c r="I4721" i="81"/>
  <c r="H4721" i="81"/>
  <c r="G4721" i="81"/>
  <c r="F4721" i="81"/>
  <c r="E4721" i="81"/>
  <c r="C4721" i="81"/>
  <c r="B4721" i="81"/>
  <c r="A4721" i="81"/>
  <c r="L4720" i="81"/>
  <c r="K4720" i="81"/>
  <c r="J4720" i="81"/>
  <c r="I4720" i="81"/>
  <c r="H4720" i="81"/>
  <c r="G4720" i="81"/>
  <c r="F4720" i="81"/>
  <c r="E4720" i="81"/>
  <c r="C4720" i="81"/>
  <c r="B4720" i="81"/>
  <c r="A4720" i="81"/>
  <c r="L4719" i="81"/>
  <c r="K4719" i="81"/>
  <c r="J4719" i="81"/>
  <c r="I4719" i="81"/>
  <c r="H4719" i="81"/>
  <c r="G4719" i="81"/>
  <c r="F4719" i="81"/>
  <c r="E4719" i="81"/>
  <c r="C4719" i="81"/>
  <c r="B4719" i="81"/>
  <c r="A4719" i="81"/>
  <c r="L4718" i="81"/>
  <c r="K4718" i="81"/>
  <c r="J4718" i="81"/>
  <c r="I4718" i="81"/>
  <c r="H4718" i="81"/>
  <c r="G4718" i="81"/>
  <c r="F4718" i="81"/>
  <c r="E4718" i="81"/>
  <c r="C4718" i="81"/>
  <c r="B4718" i="81"/>
  <c r="A4718" i="81"/>
  <c r="L4717" i="81"/>
  <c r="K4717" i="81"/>
  <c r="J4717" i="81"/>
  <c r="I4717" i="81"/>
  <c r="H4717" i="81"/>
  <c r="G4717" i="81"/>
  <c r="F4717" i="81"/>
  <c r="E4717" i="81"/>
  <c r="C4717" i="81"/>
  <c r="B4717" i="81"/>
  <c r="A4717" i="81"/>
  <c r="L4716" i="81"/>
  <c r="K4716" i="81"/>
  <c r="J4716" i="81"/>
  <c r="I4716" i="81"/>
  <c r="H4716" i="81"/>
  <c r="G4716" i="81"/>
  <c r="F4716" i="81"/>
  <c r="E4716" i="81"/>
  <c r="C4716" i="81"/>
  <c r="B4716" i="81"/>
  <c r="A4716" i="81"/>
  <c r="L4715" i="81"/>
  <c r="K4715" i="81"/>
  <c r="J4715" i="81"/>
  <c r="I4715" i="81"/>
  <c r="H4715" i="81"/>
  <c r="G4715" i="81"/>
  <c r="F4715" i="81"/>
  <c r="E4715" i="81"/>
  <c r="C4715" i="81"/>
  <c r="B4715" i="81"/>
  <c r="A4715" i="81"/>
  <c r="L4714" i="81"/>
  <c r="K4714" i="81"/>
  <c r="J4714" i="81"/>
  <c r="I4714" i="81"/>
  <c r="H4714" i="81"/>
  <c r="G4714" i="81"/>
  <c r="F4714" i="81"/>
  <c r="E4714" i="81"/>
  <c r="C4714" i="81"/>
  <c r="B4714" i="81"/>
  <c r="A4714" i="81"/>
  <c r="L4713" i="81"/>
  <c r="K4713" i="81"/>
  <c r="J4713" i="81"/>
  <c r="I4713" i="81"/>
  <c r="H4713" i="81"/>
  <c r="G4713" i="81"/>
  <c r="F4713" i="81"/>
  <c r="E4713" i="81"/>
  <c r="C4713" i="81"/>
  <c r="B4713" i="81"/>
  <c r="A4713" i="81"/>
  <c r="L4712" i="81"/>
  <c r="K4712" i="81"/>
  <c r="J4712" i="81"/>
  <c r="I4712" i="81"/>
  <c r="H4712" i="81"/>
  <c r="G4712" i="81"/>
  <c r="F4712" i="81"/>
  <c r="E4712" i="81"/>
  <c r="C4712" i="81"/>
  <c r="B4712" i="81"/>
  <c r="A4712" i="81"/>
  <c r="L4711" i="81"/>
  <c r="K4711" i="81"/>
  <c r="J4711" i="81"/>
  <c r="I4711" i="81"/>
  <c r="H4711" i="81"/>
  <c r="G4711" i="81"/>
  <c r="F4711" i="81"/>
  <c r="E4711" i="81"/>
  <c r="C4711" i="81"/>
  <c r="B4711" i="81"/>
  <c r="A4711" i="81"/>
  <c r="L4710" i="81"/>
  <c r="K4710" i="81"/>
  <c r="J4710" i="81"/>
  <c r="I4710" i="81"/>
  <c r="H4710" i="81"/>
  <c r="G4710" i="81"/>
  <c r="F4710" i="81"/>
  <c r="E4710" i="81"/>
  <c r="C4710" i="81"/>
  <c r="B4710" i="81"/>
  <c r="A4710" i="81"/>
  <c r="L4709" i="81"/>
  <c r="K4709" i="81"/>
  <c r="J4709" i="81"/>
  <c r="I4709" i="81"/>
  <c r="H4709" i="81"/>
  <c r="G4709" i="81"/>
  <c r="F4709" i="81"/>
  <c r="E4709" i="81"/>
  <c r="C4709" i="81"/>
  <c r="B4709" i="81"/>
  <c r="A4709" i="81"/>
  <c r="L4708" i="81"/>
  <c r="K4708" i="81"/>
  <c r="J4708" i="81"/>
  <c r="I4708" i="81"/>
  <c r="H4708" i="81"/>
  <c r="G4708" i="81"/>
  <c r="F4708" i="81"/>
  <c r="E4708" i="81"/>
  <c r="C4708" i="81"/>
  <c r="B4708" i="81"/>
  <c r="A4708" i="81"/>
  <c r="L4707" i="81"/>
  <c r="K4707" i="81"/>
  <c r="J4707" i="81"/>
  <c r="I4707" i="81"/>
  <c r="H4707" i="81"/>
  <c r="G4707" i="81"/>
  <c r="F4707" i="81"/>
  <c r="E4707" i="81"/>
  <c r="C4707" i="81"/>
  <c r="B4707" i="81"/>
  <c r="A4707" i="81"/>
  <c r="L4706" i="81"/>
  <c r="K4706" i="81"/>
  <c r="J4706" i="81"/>
  <c r="I4706" i="81"/>
  <c r="H4706" i="81"/>
  <c r="G4706" i="81"/>
  <c r="F4706" i="81"/>
  <c r="E4706" i="81"/>
  <c r="C4706" i="81"/>
  <c r="B4706" i="81"/>
  <c r="A4706" i="81"/>
  <c r="L4705" i="81"/>
  <c r="K4705" i="81"/>
  <c r="J4705" i="81"/>
  <c r="I4705" i="81"/>
  <c r="H4705" i="81"/>
  <c r="G4705" i="81"/>
  <c r="F4705" i="81"/>
  <c r="E4705" i="81"/>
  <c r="C4705" i="81"/>
  <c r="B4705" i="81"/>
  <c r="A4705" i="81"/>
  <c r="L4704" i="81"/>
  <c r="K4704" i="81"/>
  <c r="J4704" i="81"/>
  <c r="I4704" i="81"/>
  <c r="H4704" i="81"/>
  <c r="G4704" i="81"/>
  <c r="F4704" i="81"/>
  <c r="E4704" i="81"/>
  <c r="C4704" i="81"/>
  <c r="B4704" i="81"/>
  <c r="A4704" i="81"/>
  <c r="L4703" i="81"/>
  <c r="K4703" i="81"/>
  <c r="J4703" i="81"/>
  <c r="I4703" i="81"/>
  <c r="H4703" i="81"/>
  <c r="G4703" i="81"/>
  <c r="F4703" i="81"/>
  <c r="E4703" i="81"/>
  <c r="C4703" i="81"/>
  <c r="B4703" i="81"/>
  <c r="A4703" i="81"/>
  <c r="L4702" i="81"/>
  <c r="K4702" i="81"/>
  <c r="J4702" i="81"/>
  <c r="I4702" i="81"/>
  <c r="H4702" i="81"/>
  <c r="G4702" i="81"/>
  <c r="F4702" i="81"/>
  <c r="E4702" i="81"/>
  <c r="C4702" i="81"/>
  <c r="B4702" i="81"/>
  <c r="A4702" i="81"/>
  <c r="L4701" i="81"/>
  <c r="K4701" i="81"/>
  <c r="J4701" i="81"/>
  <c r="I4701" i="81"/>
  <c r="H4701" i="81"/>
  <c r="G4701" i="81"/>
  <c r="F4701" i="81"/>
  <c r="E4701" i="81"/>
  <c r="C4701" i="81"/>
  <c r="B4701" i="81"/>
  <c r="A4701" i="81"/>
  <c r="L4700" i="81"/>
  <c r="K4700" i="81"/>
  <c r="J4700" i="81"/>
  <c r="I4700" i="81"/>
  <c r="H4700" i="81"/>
  <c r="G4700" i="81"/>
  <c r="F4700" i="81"/>
  <c r="E4700" i="81"/>
  <c r="C4700" i="81"/>
  <c r="B4700" i="81"/>
  <c r="A4700" i="81"/>
  <c r="L4699" i="81"/>
  <c r="K4699" i="81"/>
  <c r="J4699" i="81"/>
  <c r="I4699" i="81"/>
  <c r="H4699" i="81"/>
  <c r="G4699" i="81"/>
  <c r="F4699" i="81"/>
  <c r="E4699" i="81"/>
  <c r="C4699" i="81"/>
  <c r="B4699" i="81"/>
  <c r="A4699" i="81"/>
  <c r="L4698" i="81"/>
  <c r="K4698" i="81"/>
  <c r="J4698" i="81"/>
  <c r="I4698" i="81"/>
  <c r="H4698" i="81"/>
  <c r="G4698" i="81"/>
  <c r="F4698" i="81"/>
  <c r="E4698" i="81"/>
  <c r="C4698" i="81"/>
  <c r="B4698" i="81"/>
  <c r="A4698" i="81"/>
  <c r="L4697" i="81"/>
  <c r="K4697" i="81"/>
  <c r="J4697" i="81"/>
  <c r="I4697" i="81"/>
  <c r="H4697" i="81"/>
  <c r="G4697" i="81"/>
  <c r="F4697" i="81"/>
  <c r="E4697" i="81"/>
  <c r="C4697" i="81"/>
  <c r="B4697" i="81"/>
  <c r="A4697" i="81"/>
  <c r="L4696" i="81"/>
  <c r="K4696" i="81"/>
  <c r="J4696" i="81"/>
  <c r="I4696" i="81"/>
  <c r="H4696" i="81"/>
  <c r="G4696" i="81"/>
  <c r="F4696" i="81"/>
  <c r="E4696" i="81"/>
  <c r="C4696" i="81"/>
  <c r="B4696" i="81"/>
  <c r="A4696" i="81"/>
  <c r="L4695" i="81"/>
  <c r="K4695" i="81"/>
  <c r="J4695" i="81"/>
  <c r="I4695" i="81"/>
  <c r="H4695" i="81"/>
  <c r="G4695" i="81"/>
  <c r="F4695" i="81"/>
  <c r="E4695" i="81"/>
  <c r="C4695" i="81"/>
  <c r="B4695" i="81"/>
  <c r="A4695" i="81"/>
  <c r="L4694" i="81"/>
  <c r="K4694" i="81"/>
  <c r="J4694" i="81"/>
  <c r="I4694" i="81"/>
  <c r="H4694" i="81"/>
  <c r="G4694" i="81"/>
  <c r="F4694" i="81"/>
  <c r="E4694" i="81"/>
  <c r="C4694" i="81"/>
  <c r="B4694" i="81"/>
  <c r="A4694" i="81"/>
  <c r="L4693" i="81"/>
  <c r="K4693" i="81"/>
  <c r="J4693" i="81"/>
  <c r="I4693" i="81"/>
  <c r="H4693" i="81"/>
  <c r="G4693" i="81"/>
  <c r="F4693" i="81"/>
  <c r="E4693" i="81"/>
  <c r="C4693" i="81"/>
  <c r="B4693" i="81"/>
  <c r="A4693" i="81"/>
  <c r="L4692" i="81"/>
  <c r="K4692" i="81"/>
  <c r="J4692" i="81"/>
  <c r="I4692" i="81"/>
  <c r="H4692" i="81"/>
  <c r="G4692" i="81"/>
  <c r="F4692" i="81"/>
  <c r="E4692" i="81"/>
  <c r="C4692" i="81"/>
  <c r="B4692" i="81"/>
  <c r="A4692" i="81"/>
  <c r="L4691" i="81"/>
  <c r="K4691" i="81"/>
  <c r="J4691" i="81"/>
  <c r="I4691" i="81"/>
  <c r="H4691" i="81"/>
  <c r="G4691" i="81"/>
  <c r="F4691" i="81"/>
  <c r="E4691" i="81"/>
  <c r="C4691" i="81"/>
  <c r="B4691" i="81"/>
  <c r="A4691" i="81"/>
  <c r="L4690" i="81"/>
  <c r="K4690" i="81"/>
  <c r="J4690" i="81"/>
  <c r="I4690" i="81"/>
  <c r="H4690" i="81"/>
  <c r="G4690" i="81"/>
  <c r="F4690" i="81"/>
  <c r="E4690" i="81"/>
  <c r="C4690" i="81"/>
  <c r="B4690" i="81"/>
  <c r="A4690" i="81"/>
  <c r="L4689" i="81"/>
  <c r="K4689" i="81"/>
  <c r="J4689" i="81"/>
  <c r="I4689" i="81"/>
  <c r="H4689" i="81"/>
  <c r="G4689" i="81"/>
  <c r="F4689" i="81"/>
  <c r="E4689" i="81"/>
  <c r="C4689" i="81"/>
  <c r="B4689" i="81"/>
  <c r="A4689" i="81"/>
  <c r="L4688" i="81"/>
  <c r="K4688" i="81"/>
  <c r="J4688" i="81"/>
  <c r="I4688" i="81"/>
  <c r="H4688" i="81"/>
  <c r="G4688" i="81"/>
  <c r="F4688" i="81"/>
  <c r="E4688" i="81"/>
  <c r="C4688" i="81"/>
  <c r="B4688" i="81"/>
  <c r="A4688" i="81"/>
  <c r="L4687" i="81"/>
  <c r="K4687" i="81"/>
  <c r="J4687" i="81"/>
  <c r="I4687" i="81"/>
  <c r="H4687" i="81"/>
  <c r="G4687" i="81"/>
  <c r="F4687" i="81"/>
  <c r="E4687" i="81"/>
  <c r="C4687" i="81"/>
  <c r="B4687" i="81"/>
  <c r="A4687" i="81"/>
  <c r="L4686" i="81"/>
  <c r="K4686" i="81"/>
  <c r="J4686" i="81"/>
  <c r="I4686" i="81"/>
  <c r="H4686" i="81"/>
  <c r="G4686" i="81"/>
  <c r="F4686" i="81"/>
  <c r="E4686" i="81"/>
  <c r="C4686" i="81"/>
  <c r="B4686" i="81"/>
  <c r="A4686" i="81"/>
  <c r="L4685" i="81"/>
  <c r="K4685" i="81"/>
  <c r="J4685" i="81"/>
  <c r="I4685" i="81"/>
  <c r="H4685" i="81"/>
  <c r="G4685" i="81"/>
  <c r="F4685" i="81"/>
  <c r="E4685" i="81"/>
  <c r="C4685" i="81"/>
  <c r="B4685" i="81"/>
  <c r="A4685" i="81"/>
  <c r="L4684" i="81"/>
  <c r="K4684" i="81"/>
  <c r="J4684" i="81"/>
  <c r="I4684" i="81"/>
  <c r="H4684" i="81"/>
  <c r="G4684" i="81"/>
  <c r="F4684" i="81"/>
  <c r="E4684" i="81"/>
  <c r="C4684" i="81"/>
  <c r="B4684" i="81"/>
  <c r="A4684" i="81"/>
  <c r="L4683" i="81"/>
  <c r="K4683" i="81"/>
  <c r="J4683" i="81"/>
  <c r="I4683" i="81"/>
  <c r="H4683" i="81"/>
  <c r="G4683" i="81"/>
  <c r="F4683" i="81"/>
  <c r="E4683" i="81"/>
  <c r="C4683" i="81"/>
  <c r="B4683" i="81"/>
  <c r="A4683" i="81"/>
  <c r="L4682" i="81"/>
  <c r="K4682" i="81"/>
  <c r="J4682" i="81"/>
  <c r="I4682" i="81"/>
  <c r="H4682" i="81"/>
  <c r="G4682" i="81"/>
  <c r="F4682" i="81"/>
  <c r="E4682" i="81"/>
  <c r="C4682" i="81"/>
  <c r="B4682" i="81"/>
  <c r="A4682" i="81"/>
  <c r="L4681" i="81"/>
  <c r="K4681" i="81"/>
  <c r="J4681" i="81"/>
  <c r="I4681" i="81"/>
  <c r="H4681" i="81"/>
  <c r="G4681" i="81"/>
  <c r="F4681" i="81"/>
  <c r="E4681" i="81"/>
  <c r="C4681" i="81"/>
  <c r="B4681" i="81"/>
  <c r="A4681" i="81"/>
  <c r="L4680" i="81"/>
  <c r="K4680" i="81"/>
  <c r="J4680" i="81"/>
  <c r="I4680" i="81"/>
  <c r="H4680" i="81"/>
  <c r="G4680" i="81"/>
  <c r="F4680" i="81"/>
  <c r="E4680" i="81"/>
  <c r="C4680" i="81"/>
  <c r="B4680" i="81"/>
  <c r="A4680" i="81"/>
  <c r="L4679" i="81"/>
  <c r="K4679" i="81"/>
  <c r="J4679" i="81"/>
  <c r="I4679" i="81"/>
  <c r="H4679" i="81"/>
  <c r="G4679" i="81"/>
  <c r="F4679" i="81"/>
  <c r="E4679" i="81"/>
  <c r="C4679" i="81"/>
  <c r="B4679" i="81"/>
  <c r="A4679" i="81"/>
  <c r="L4678" i="81"/>
  <c r="K4678" i="81"/>
  <c r="J4678" i="81"/>
  <c r="I4678" i="81"/>
  <c r="H4678" i="81"/>
  <c r="G4678" i="81"/>
  <c r="F4678" i="81"/>
  <c r="E4678" i="81"/>
  <c r="C4678" i="81"/>
  <c r="B4678" i="81"/>
  <c r="A4678" i="81"/>
  <c r="L4677" i="81"/>
  <c r="K4677" i="81"/>
  <c r="J4677" i="81"/>
  <c r="I4677" i="81"/>
  <c r="H4677" i="81"/>
  <c r="G4677" i="81"/>
  <c r="F4677" i="81"/>
  <c r="E4677" i="81"/>
  <c r="C4677" i="81"/>
  <c r="B4677" i="81"/>
  <c r="A4677" i="81"/>
  <c r="L4676" i="81"/>
  <c r="K4676" i="81"/>
  <c r="J4676" i="81"/>
  <c r="I4676" i="81"/>
  <c r="H4676" i="81"/>
  <c r="G4676" i="81"/>
  <c r="F4676" i="81"/>
  <c r="E4676" i="81"/>
  <c r="C4676" i="81"/>
  <c r="B4676" i="81"/>
  <c r="A4676" i="81"/>
  <c r="L4675" i="81"/>
  <c r="K4675" i="81"/>
  <c r="J4675" i="81"/>
  <c r="I4675" i="81"/>
  <c r="H4675" i="81"/>
  <c r="G4675" i="81"/>
  <c r="F4675" i="81"/>
  <c r="E4675" i="81"/>
  <c r="C4675" i="81"/>
  <c r="B4675" i="81"/>
  <c r="A4675" i="81"/>
  <c r="L4674" i="81"/>
  <c r="K4674" i="81"/>
  <c r="J4674" i="81"/>
  <c r="I4674" i="81"/>
  <c r="H4674" i="81"/>
  <c r="G4674" i="81"/>
  <c r="F4674" i="81"/>
  <c r="E4674" i="81"/>
  <c r="C4674" i="81"/>
  <c r="B4674" i="81"/>
  <c r="A4674" i="81"/>
  <c r="L4673" i="81"/>
  <c r="K4673" i="81"/>
  <c r="J4673" i="81"/>
  <c r="I4673" i="81"/>
  <c r="H4673" i="81"/>
  <c r="G4673" i="81"/>
  <c r="F4673" i="81"/>
  <c r="E4673" i="81"/>
  <c r="C4673" i="81"/>
  <c r="B4673" i="81"/>
  <c r="A4673" i="81"/>
  <c r="L4672" i="81"/>
  <c r="K4672" i="81"/>
  <c r="J4672" i="81"/>
  <c r="I4672" i="81"/>
  <c r="H4672" i="81"/>
  <c r="G4672" i="81"/>
  <c r="F4672" i="81"/>
  <c r="E4672" i="81"/>
  <c r="C4672" i="81"/>
  <c r="B4672" i="81"/>
  <c r="A4672" i="81"/>
  <c r="L4671" i="81"/>
  <c r="K4671" i="81"/>
  <c r="J4671" i="81"/>
  <c r="I4671" i="81"/>
  <c r="H4671" i="81"/>
  <c r="G4671" i="81"/>
  <c r="F4671" i="81"/>
  <c r="E4671" i="81"/>
  <c r="C4671" i="81"/>
  <c r="B4671" i="81"/>
  <c r="A4671" i="81"/>
  <c r="L4670" i="81"/>
  <c r="K4670" i="81"/>
  <c r="J4670" i="81"/>
  <c r="I4670" i="81"/>
  <c r="H4670" i="81"/>
  <c r="G4670" i="81"/>
  <c r="F4670" i="81"/>
  <c r="E4670" i="81"/>
  <c r="C4670" i="81"/>
  <c r="B4670" i="81"/>
  <c r="A4670" i="81"/>
  <c r="L4669" i="81"/>
  <c r="K4669" i="81"/>
  <c r="J4669" i="81"/>
  <c r="I4669" i="81"/>
  <c r="H4669" i="81"/>
  <c r="G4669" i="81"/>
  <c r="F4669" i="81"/>
  <c r="E4669" i="81"/>
  <c r="C4669" i="81"/>
  <c r="B4669" i="81"/>
  <c r="A4669" i="81"/>
  <c r="L4668" i="81"/>
  <c r="K4668" i="81"/>
  <c r="J4668" i="81"/>
  <c r="I4668" i="81"/>
  <c r="H4668" i="81"/>
  <c r="G4668" i="81"/>
  <c r="F4668" i="81"/>
  <c r="E4668" i="81"/>
  <c r="C4668" i="81"/>
  <c r="B4668" i="81"/>
  <c r="A4668" i="81"/>
  <c r="L4667" i="81"/>
  <c r="K4667" i="81"/>
  <c r="J4667" i="81"/>
  <c r="I4667" i="81"/>
  <c r="H4667" i="81"/>
  <c r="G4667" i="81"/>
  <c r="F4667" i="81"/>
  <c r="E4667" i="81"/>
  <c r="C4667" i="81"/>
  <c r="B4667" i="81"/>
  <c r="A4667" i="81"/>
  <c r="L4666" i="81"/>
  <c r="K4666" i="81"/>
  <c r="J4666" i="81"/>
  <c r="I4666" i="81"/>
  <c r="H4666" i="81"/>
  <c r="G4666" i="81"/>
  <c r="F4666" i="81"/>
  <c r="E4666" i="81"/>
  <c r="C4666" i="81"/>
  <c r="B4666" i="81"/>
  <c r="A4666" i="81"/>
  <c r="L4665" i="81"/>
  <c r="K4665" i="81"/>
  <c r="J4665" i="81"/>
  <c r="I4665" i="81"/>
  <c r="H4665" i="81"/>
  <c r="G4665" i="81"/>
  <c r="F4665" i="81"/>
  <c r="E4665" i="81"/>
  <c r="C4665" i="81"/>
  <c r="B4665" i="81"/>
  <c r="A4665" i="81"/>
  <c r="L4664" i="81"/>
  <c r="K4664" i="81"/>
  <c r="J4664" i="81"/>
  <c r="I4664" i="81"/>
  <c r="H4664" i="81"/>
  <c r="G4664" i="81"/>
  <c r="F4664" i="81"/>
  <c r="E4664" i="81"/>
  <c r="C4664" i="81"/>
  <c r="B4664" i="81"/>
  <c r="A4664" i="81"/>
  <c r="L4663" i="81"/>
  <c r="K4663" i="81"/>
  <c r="J4663" i="81"/>
  <c r="I4663" i="81"/>
  <c r="H4663" i="81"/>
  <c r="G4663" i="81"/>
  <c r="F4663" i="81"/>
  <c r="E4663" i="81"/>
  <c r="C4663" i="81"/>
  <c r="B4663" i="81"/>
  <c r="A4663" i="81"/>
  <c r="L4662" i="81"/>
  <c r="K4662" i="81"/>
  <c r="J4662" i="81"/>
  <c r="I4662" i="81"/>
  <c r="H4662" i="81"/>
  <c r="G4662" i="81"/>
  <c r="F4662" i="81"/>
  <c r="E4662" i="81"/>
  <c r="C4662" i="81"/>
  <c r="B4662" i="81"/>
  <c r="A4662" i="81"/>
  <c r="L4661" i="81"/>
  <c r="K4661" i="81"/>
  <c r="J4661" i="81"/>
  <c r="I4661" i="81"/>
  <c r="H4661" i="81"/>
  <c r="G4661" i="81"/>
  <c r="F4661" i="81"/>
  <c r="E4661" i="81"/>
  <c r="C4661" i="81"/>
  <c r="B4661" i="81"/>
  <c r="A4661" i="81"/>
  <c r="L4660" i="81"/>
  <c r="K4660" i="81"/>
  <c r="J4660" i="81"/>
  <c r="I4660" i="81"/>
  <c r="H4660" i="81"/>
  <c r="G4660" i="81"/>
  <c r="F4660" i="81"/>
  <c r="E4660" i="81"/>
  <c r="C4660" i="81"/>
  <c r="B4660" i="81"/>
  <c r="A4660" i="81"/>
  <c r="L4659" i="81"/>
  <c r="K4659" i="81"/>
  <c r="J4659" i="81"/>
  <c r="I4659" i="81"/>
  <c r="H4659" i="81"/>
  <c r="G4659" i="81"/>
  <c r="F4659" i="81"/>
  <c r="E4659" i="81"/>
  <c r="C4659" i="81"/>
  <c r="B4659" i="81"/>
  <c r="A4659" i="81"/>
  <c r="L4658" i="81"/>
  <c r="K4658" i="81"/>
  <c r="J4658" i="81"/>
  <c r="I4658" i="81"/>
  <c r="H4658" i="81"/>
  <c r="G4658" i="81"/>
  <c r="F4658" i="81"/>
  <c r="E4658" i="81"/>
  <c r="C4658" i="81"/>
  <c r="B4658" i="81"/>
  <c r="A4658" i="81"/>
  <c r="L4657" i="81"/>
  <c r="K4657" i="81"/>
  <c r="J4657" i="81"/>
  <c r="I4657" i="81"/>
  <c r="H4657" i="81"/>
  <c r="G4657" i="81"/>
  <c r="F4657" i="81"/>
  <c r="E4657" i="81"/>
  <c r="C4657" i="81"/>
  <c r="B4657" i="81"/>
  <c r="A4657" i="81"/>
  <c r="L4656" i="81"/>
  <c r="K4656" i="81"/>
  <c r="J4656" i="81"/>
  <c r="I4656" i="81"/>
  <c r="H4656" i="81"/>
  <c r="G4656" i="81"/>
  <c r="F4656" i="81"/>
  <c r="E4656" i="81"/>
  <c r="C4656" i="81"/>
  <c r="B4656" i="81"/>
  <c r="A4656" i="81"/>
  <c r="L4655" i="81"/>
  <c r="K4655" i="81"/>
  <c r="J4655" i="81"/>
  <c r="I4655" i="81"/>
  <c r="H4655" i="81"/>
  <c r="G4655" i="81"/>
  <c r="F4655" i="81"/>
  <c r="E4655" i="81"/>
  <c r="C4655" i="81"/>
  <c r="B4655" i="81"/>
  <c r="A4655" i="81"/>
  <c r="L4654" i="81"/>
  <c r="K4654" i="81"/>
  <c r="J4654" i="81"/>
  <c r="I4654" i="81"/>
  <c r="H4654" i="81"/>
  <c r="G4654" i="81"/>
  <c r="F4654" i="81"/>
  <c r="E4654" i="81"/>
  <c r="C4654" i="81"/>
  <c r="B4654" i="81"/>
  <c r="A4654" i="81"/>
  <c r="L4653" i="81"/>
  <c r="K4653" i="81"/>
  <c r="J4653" i="81"/>
  <c r="I4653" i="81"/>
  <c r="H4653" i="81"/>
  <c r="G4653" i="81"/>
  <c r="F4653" i="81"/>
  <c r="E4653" i="81"/>
  <c r="C4653" i="81"/>
  <c r="B4653" i="81"/>
  <c r="A4653" i="81"/>
  <c r="L4652" i="81"/>
  <c r="K4652" i="81"/>
  <c r="J4652" i="81"/>
  <c r="I4652" i="81"/>
  <c r="H4652" i="81"/>
  <c r="G4652" i="81"/>
  <c r="F4652" i="81"/>
  <c r="E4652" i="81"/>
  <c r="C4652" i="81"/>
  <c r="B4652" i="81"/>
  <c r="A4652" i="81"/>
  <c r="L4651" i="81"/>
  <c r="K4651" i="81"/>
  <c r="J4651" i="81"/>
  <c r="I4651" i="81"/>
  <c r="H4651" i="81"/>
  <c r="G4651" i="81"/>
  <c r="F4651" i="81"/>
  <c r="E4651" i="81"/>
  <c r="C4651" i="81"/>
  <c r="B4651" i="81"/>
  <c r="A4651" i="81"/>
  <c r="L4650" i="81"/>
  <c r="K4650" i="81"/>
  <c r="J4650" i="81"/>
  <c r="I4650" i="81"/>
  <c r="H4650" i="81"/>
  <c r="G4650" i="81"/>
  <c r="F4650" i="81"/>
  <c r="E4650" i="81"/>
  <c r="C4650" i="81"/>
  <c r="B4650" i="81"/>
  <c r="A4650" i="81"/>
  <c r="L4649" i="81"/>
  <c r="K4649" i="81"/>
  <c r="J4649" i="81"/>
  <c r="I4649" i="81"/>
  <c r="H4649" i="81"/>
  <c r="G4649" i="81"/>
  <c r="F4649" i="81"/>
  <c r="E4649" i="81"/>
  <c r="C4649" i="81"/>
  <c r="B4649" i="81"/>
  <c r="A4649" i="81"/>
  <c r="L4648" i="81"/>
  <c r="K4648" i="81"/>
  <c r="J4648" i="81"/>
  <c r="I4648" i="81"/>
  <c r="H4648" i="81"/>
  <c r="G4648" i="81"/>
  <c r="F4648" i="81"/>
  <c r="E4648" i="81"/>
  <c r="C4648" i="81"/>
  <c r="B4648" i="81"/>
  <c r="A4648" i="81"/>
  <c r="L4647" i="81"/>
  <c r="K4647" i="81"/>
  <c r="J4647" i="81"/>
  <c r="I4647" i="81"/>
  <c r="H4647" i="81"/>
  <c r="G4647" i="81"/>
  <c r="F4647" i="81"/>
  <c r="E4647" i="81"/>
  <c r="C4647" i="81"/>
  <c r="B4647" i="81"/>
  <c r="A4647" i="81"/>
  <c r="L4646" i="81"/>
  <c r="K4646" i="81"/>
  <c r="J4646" i="81"/>
  <c r="I4646" i="81"/>
  <c r="H4646" i="81"/>
  <c r="G4646" i="81"/>
  <c r="F4646" i="81"/>
  <c r="E4646" i="81"/>
  <c r="C4646" i="81"/>
  <c r="B4646" i="81"/>
  <c r="A4646" i="81"/>
  <c r="L4645" i="81"/>
  <c r="K4645" i="81"/>
  <c r="J4645" i="81"/>
  <c r="I4645" i="81"/>
  <c r="H4645" i="81"/>
  <c r="G4645" i="81"/>
  <c r="F4645" i="81"/>
  <c r="E4645" i="81"/>
  <c r="C4645" i="81"/>
  <c r="B4645" i="81"/>
  <c r="A4645" i="81"/>
  <c r="L4644" i="81"/>
  <c r="K4644" i="81"/>
  <c r="J4644" i="81"/>
  <c r="I4644" i="81"/>
  <c r="H4644" i="81"/>
  <c r="G4644" i="81"/>
  <c r="F4644" i="81"/>
  <c r="E4644" i="81"/>
  <c r="C4644" i="81"/>
  <c r="B4644" i="81"/>
  <c r="A4644" i="81"/>
  <c r="L4643" i="81"/>
  <c r="K4643" i="81"/>
  <c r="J4643" i="81"/>
  <c r="I4643" i="81"/>
  <c r="H4643" i="81"/>
  <c r="G4643" i="81"/>
  <c r="F4643" i="81"/>
  <c r="E4643" i="81"/>
  <c r="C4643" i="81"/>
  <c r="B4643" i="81"/>
  <c r="A4643" i="81"/>
  <c r="L4642" i="81"/>
  <c r="K4642" i="81"/>
  <c r="J4642" i="81"/>
  <c r="I4642" i="81"/>
  <c r="H4642" i="81"/>
  <c r="G4642" i="81"/>
  <c r="F4642" i="81"/>
  <c r="E4642" i="81"/>
  <c r="C4642" i="81"/>
  <c r="B4642" i="81"/>
  <c r="A4642" i="81"/>
  <c r="L4641" i="81"/>
  <c r="K4641" i="81"/>
  <c r="J4641" i="81"/>
  <c r="I4641" i="81"/>
  <c r="H4641" i="81"/>
  <c r="G4641" i="81"/>
  <c r="F4641" i="81"/>
  <c r="E4641" i="81"/>
  <c r="C4641" i="81"/>
  <c r="B4641" i="81"/>
  <c r="A4641" i="81"/>
  <c r="L4640" i="81"/>
  <c r="K4640" i="81"/>
  <c r="J4640" i="81"/>
  <c r="I4640" i="81"/>
  <c r="H4640" i="81"/>
  <c r="G4640" i="81"/>
  <c r="F4640" i="81"/>
  <c r="E4640" i="81"/>
  <c r="C4640" i="81"/>
  <c r="B4640" i="81"/>
  <c r="A4640" i="81"/>
  <c r="L4639" i="81"/>
  <c r="K4639" i="81"/>
  <c r="J4639" i="81"/>
  <c r="I4639" i="81"/>
  <c r="H4639" i="81"/>
  <c r="G4639" i="81"/>
  <c r="F4639" i="81"/>
  <c r="E4639" i="81"/>
  <c r="C4639" i="81"/>
  <c r="B4639" i="81"/>
  <c r="A4639" i="81"/>
  <c r="L4638" i="81"/>
  <c r="K4638" i="81"/>
  <c r="J4638" i="81"/>
  <c r="I4638" i="81"/>
  <c r="H4638" i="81"/>
  <c r="G4638" i="81"/>
  <c r="F4638" i="81"/>
  <c r="E4638" i="81"/>
  <c r="C4638" i="81"/>
  <c r="B4638" i="81"/>
  <c r="A4638" i="81"/>
  <c r="L4637" i="81"/>
  <c r="K4637" i="81"/>
  <c r="J4637" i="81"/>
  <c r="I4637" i="81"/>
  <c r="H4637" i="81"/>
  <c r="G4637" i="81"/>
  <c r="F4637" i="81"/>
  <c r="E4637" i="81"/>
  <c r="C4637" i="81"/>
  <c r="B4637" i="81"/>
  <c r="A4637" i="81"/>
  <c r="L4636" i="81"/>
  <c r="K4636" i="81"/>
  <c r="J4636" i="81"/>
  <c r="I4636" i="81"/>
  <c r="H4636" i="81"/>
  <c r="G4636" i="81"/>
  <c r="F4636" i="81"/>
  <c r="E4636" i="81"/>
  <c r="C4636" i="81"/>
  <c r="B4636" i="81"/>
  <c r="A4636" i="81"/>
  <c r="L4635" i="81"/>
  <c r="K4635" i="81"/>
  <c r="J4635" i="81"/>
  <c r="I4635" i="81"/>
  <c r="H4635" i="81"/>
  <c r="G4635" i="81"/>
  <c r="F4635" i="81"/>
  <c r="E4635" i="81"/>
  <c r="C4635" i="81"/>
  <c r="B4635" i="81"/>
  <c r="A4635" i="81"/>
  <c r="L4634" i="81"/>
  <c r="K4634" i="81"/>
  <c r="J4634" i="81"/>
  <c r="I4634" i="81"/>
  <c r="H4634" i="81"/>
  <c r="G4634" i="81"/>
  <c r="F4634" i="81"/>
  <c r="E4634" i="81"/>
  <c r="C4634" i="81"/>
  <c r="B4634" i="81"/>
  <c r="A4634" i="81"/>
  <c r="L4633" i="81"/>
  <c r="K4633" i="81"/>
  <c r="J4633" i="81"/>
  <c r="I4633" i="81"/>
  <c r="H4633" i="81"/>
  <c r="G4633" i="81"/>
  <c r="F4633" i="81"/>
  <c r="E4633" i="81"/>
  <c r="C4633" i="81"/>
  <c r="B4633" i="81"/>
  <c r="A4633" i="81"/>
  <c r="L4632" i="81"/>
  <c r="K4632" i="81"/>
  <c r="J4632" i="81"/>
  <c r="I4632" i="81"/>
  <c r="H4632" i="81"/>
  <c r="G4632" i="81"/>
  <c r="F4632" i="81"/>
  <c r="E4632" i="81"/>
  <c r="C4632" i="81"/>
  <c r="B4632" i="81"/>
  <c r="A4632" i="81"/>
  <c r="L4631" i="81"/>
  <c r="K4631" i="81"/>
  <c r="J4631" i="81"/>
  <c r="I4631" i="81"/>
  <c r="H4631" i="81"/>
  <c r="G4631" i="81"/>
  <c r="F4631" i="81"/>
  <c r="E4631" i="81"/>
  <c r="C4631" i="81"/>
  <c r="B4631" i="81"/>
  <c r="A4631" i="81"/>
  <c r="L4630" i="81"/>
  <c r="K4630" i="81"/>
  <c r="J4630" i="81"/>
  <c r="I4630" i="81"/>
  <c r="H4630" i="81"/>
  <c r="G4630" i="81"/>
  <c r="F4630" i="81"/>
  <c r="E4630" i="81"/>
  <c r="C4630" i="81"/>
  <c r="B4630" i="81"/>
  <c r="A4630" i="81"/>
  <c r="L4629" i="81"/>
  <c r="K4629" i="81"/>
  <c r="J4629" i="81"/>
  <c r="I4629" i="81"/>
  <c r="H4629" i="81"/>
  <c r="G4629" i="81"/>
  <c r="F4629" i="81"/>
  <c r="E4629" i="81"/>
  <c r="C4629" i="81"/>
  <c r="B4629" i="81"/>
  <c r="A4629" i="81"/>
  <c r="L4628" i="81"/>
  <c r="K4628" i="81"/>
  <c r="J4628" i="81"/>
  <c r="I4628" i="81"/>
  <c r="H4628" i="81"/>
  <c r="G4628" i="81"/>
  <c r="F4628" i="81"/>
  <c r="E4628" i="81"/>
  <c r="C4628" i="81"/>
  <c r="B4628" i="81"/>
  <c r="A4628" i="81"/>
  <c r="L4627" i="81"/>
  <c r="K4627" i="81"/>
  <c r="J4627" i="81"/>
  <c r="I4627" i="81"/>
  <c r="H4627" i="81"/>
  <c r="G4627" i="81"/>
  <c r="F4627" i="81"/>
  <c r="E4627" i="81"/>
  <c r="C4627" i="81"/>
  <c r="B4627" i="81"/>
  <c r="A4627" i="81"/>
  <c r="L4626" i="81"/>
  <c r="K4626" i="81"/>
  <c r="J4626" i="81"/>
  <c r="I4626" i="81"/>
  <c r="H4626" i="81"/>
  <c r="G4626" i="81"/>
  <c r="F4626" i="81"/>
  <c r="E4626" i="81"/>
  <c r="C4626" i="81"/>
  <c r="B4626" i="81"/>
  <c r="A4626" i="81"/>
  <c r="L4625" i="81"/>
  <c r="K4625" i="81"/>
  <c r="J4625" i="81"/>
  <c r="I4625" i="81"/>
  <c r="H4625" i="81"/>
  <c r="G4625" i="81"/>
  <c r="F4625" i="81"/>
  <c r="E4625" i="81"/>
  <c r="C4625" i="81"/>
  <c r="B4625" i="81"/>
  <c r="A4625" i="81"/>
  <c r="L4624" i="81"/>
  <c r="K4624" i="81"/>
  <c r="J4624" i="81"/>
  <c r="I4624" i="81"/>
  <c r="H4624" i="81"/>
  <c r="G4624" i="81"/>
  <c r="F4624" i="81"/>
  <c r="E4624" i="81"/>
  <c r="C4624" i="81"/>
  <c r="B4624" i="81"/>
  <c r="A4624" i="81"/>
  <c r="L4623" i="81"/>
  <c r="K4623" i="81"/>
  <c r="J4623" i="81"/>
  <c r="I4623" i="81"/>
  <c r="H4623" i="81"/>
  <c r="G4623" i="81"/>
  <c r="F4623" i="81"/>
  <c r="E4623" i="81"/>
  <c r="C4623" i="81"/>
  <c r="B4623" i="81"/>
  <c r="A4623" i="81"/>
  <c r="L4622" i="81"/>
  <c r="K4622" i="81"/>
  <c r="J4622" i="81"/>
  <c r="I4622" i="81"/>
  <c r="H4622" i="81"/>
  <c r="G4622" i="81"/>
  <c r="F4622" i="81"/>
  <c r="E4622" i="81"/>
  <c r="C4622" i="81"/>
  <c r="B4622" i="81"/>
  <c r="A4622" i="81"/>
  <c r="L4621" i="81"/>
  <c r="K4621" i="81"/>
  <c r="J4621" i="81"/>
  <c r="I4621" i="81"/>
  <c r="H4621" i="81"/>
  <c r="G4621" i="81"/>
  <c r="F4621" i="81"/>
  <c r="E4621" i="81"/>
  <c r="C4621" i="81"/>
  <c r="B4621" i="81"/>
  <c r="A4621" i="81"/>
  <c r="L4620" i="81"/>
  <c r="K4620" i="81"/>
  <c r="J4620" i="81"/>
  <c r="I4620" i="81"/>
  <c r="H4620" i="81"/>
  <c r="G4620" i="81"/>
  <c r="F4620" i="81"/>
  <c r="E4620" i="81"/>
  <c r="C4620" i="81"/>
  <c r="B4620" i="81"/>
  <c r="A4620" i="81"/>
  <c r="L4619" i="81"/>
  <c r="K4619" i="81"/>
  <c r="J4619" i="81"/>
  <c r="I4619" i="81"/>
  <c r="H4619" i="81"/>
  <c r="G4619" i="81"/>
  <c r="F4619" i="81"/>
  <c r="E4619" i="81"/>
  <c r="C4619" i="81"/>
  <c r="B4619" i="81"/>
  <c r="A4619" i="81"/>
  <c r="L4618" i="81"/>
  <c r="K4618" i="81"/>
  <c r="J4618" i="81"/>
  <c r="I4618" i="81"/>
  <c r="H4618" i="81"/>
  <c r="G4618" i="81"/>
  <c r="F4618" i="81"/>
  <c r="E4618" i="81"/>
  <c r="C4618" i="81"/>
  <c r="B4618" i="81"/>
  <c r="A4618" i="81"/>
  <c r="L4617" i="81"/>
  <c r="K4617" i="81"/>
  <c r="J4617" i="81"/>
  <c r="I4617" i="81"/>
  <c r="H4617" i="81"/>
  <c r="G4617" i="81"/>
  <c r="F4617" i="81"/>
  <c r="E4617" i="81"/>
  <c r="C4617" i="81"/>
  <c r="B4617" i="81"/>
  <c r="A4617" i="81"/>
  <c r="L4616" i="81"/>
  <c r="K4616" i="81"/>
  <c r="J4616" i="81"/>
  <c r="I4616" i="81"/>
  <c r="H4616" i="81"/>
  <c r="G4616" i="81"/>
  <c r="F4616" i="81"/>
  <c r="E4616" i="81"/>
  <c r="C4616" i="81"/>
  <c r="B4616" i="81"/>
  <c r="A4616" i="81"/>
  <c r="L4615" i="81"/>
  <c r="K4615" i="81"/>
  <c r="J4615" i="81"/>
  <c r="I4615" i="81"/>
  <c r="H4615" i="81"/>
  <c r="G4615" i="81"/>
  <c r="F4615" i="81"/>
  <c r="E4615" i="81"/>
  <c r="C4615" i="81"/>
  <c r="B4615" i="81"/>
  <c r="A4615" i="81"/>
  <c r="L4614" i="81"/>
  <c r="K4614" i="81"/>
  <c r="J4614" i="81"/>
  <c r="I4614" i="81"/>
  <c r="H4614" i="81"/>
  <c r="G4614" i="81"/>
  <c r="F4614" i="81"/>
  <c r="E4614" i="81"/>
  <c r="C4614" i="81"/>
  <c r="B4614" i="81"/>
  <c r="A4614" i="81"/>
  <c r="L4613" i="81"/>
  <c r="K4613" i="81"/>
  <c r="J4613" i="81"/>
  <c r="I4613" i="81"/>
  <c r="H4613" i="81"/>
  <c r="G4613" i="81"/>
  <c r="F4613" i="81"/>
  <c r="E4613" i="81"/>
  <c r="C4613" i="81"/>
  <c r="B4613" i="81"/>
  <c r="A4613" i="81"/>
  <c r="L4612" i="81"/>
  <c r="K4612" i="81"/>
  <c r="J4612" i="81"/>
  <c r="I4612" i="81"/>
  <c r="H4612" i="81"/>
  <c r="G4612" i="81"/>
  <c r="F4612" i="81"/>
  <c r="E4612" i="81"/>
  <c r="C4612" i="81"/>
  <c r="B4612" i="81"/>
  <c r="A4612" i="81"/>
  <c r="L4611" i="81"/>
  <c r="K4611" i="81"/>
  <c r="J4611" i="81"/>
  <c r="I4611" i="81"/>
  <c r="H4611" i="81"/>
  <c r="G4611" i="81"/>
  <c r="F4611" i="81"/>
  <c r="E4611" i="81"/>
  <c r="C4611" i="81"/>
  <c r="B4611" i="81"/>
  <c r="A4611" i="81"/>
  <c r="L4610" i="81"/>
  <c r="K4610" i="81"/>
  <c r="J4610" i="81"/>
  <c r="I4610" i="81"/>
  <c r="H4610" i="81"/>
  <c r="G4610" i="81"/>
  <c r="F4610" i="81"/>
  <c r="E4610" i="81"/>
  <c r="C4610" i="81"/>
  <c r="B4610" i="81"/>
  <c r="A4610" i="81"/>
  <c r="L4609" i="81"/>
  <c r="K4609" i="81"/>
  <c r="J4609" i="81"/>
  <c r="I4609" i="81"/>
  <c r="H4609" i="81"/>
  <c r="G4609" i="81"/>
  <c r="F4609" i="81"/>
  <c r="E4609" i="81"/>
  <c r="C4609" i="81"/>
  <c r="B4609" i="81"/>
  <c r="A4609" i="81"/>
  <c r="L4608" i="81"/>
  <c r="K4608" i="81"/>
  <c r="J4608" i="81"/>
  <c r="I4608" i="81"/>
  <c r="H4608" i="81"/>
  <c r="G4608" i="81"/>
  <c r="F4608" i="81"/>
  <c r="E4608" i="81"/>
  <c r="C4608" i="81"/>
  <c r="B4608" i="81"/>
  <c r="A4608" i="81"/>
  <c r="L4607" i="81"/>
  <c r="K4607" i="81"/>
  <c r="J4607" i="81"/>
  <c r="I4607" i="81"/>
  <c r="H4607" i="81"/>
  <c r="G4607" i="81"/>
  <c r="F4607" i="81"/>
  <c r="E4607" i="81"/>
  <c r="C4607" i="81"/>
  <c r="B4607" i="81"/>
  <c r="A4607" i="81"/>
  <c r="L4606" i="81"/>
  <c r="K4606" i="81"/>
  <c r="J4606" i="81"/>
  <c r="I4606" i="81"/>
  <c r="H4606" i="81"/>
  <c r="G4606" i="81"/>
  <c r="F4606" i="81"/>
  <c r="E4606" i="81"/>
  <c r="C4606" i="81"/>
  <c r="B4606" i="81"/>
  <c r="A4606" i="81"/>
  <c r="L4605" i="81"/>
  <c r="K4605" i="81"/>
  <c r="J4605" i="81"/>
  <c r="I4605" i="81"/>
  <c r="H4605" i="81"/>
  <c r="G4605" i="81"/>
  <c r="F4605" i="81"/>
  <c r="E4605" i="81"/>
  <c r="C4605" i="81"/>
  <c r="B4605" i="81"/>
  <c r="A4605" i="81"/>
  <c r="L4604" i="81"/>
  <c r="K4604" i="81"/>
  <c r="J4604" i="81"/>
  <c r="I4604" i="81"/>
  <c r="H4604" i="81"/>
  <c r="G4604" i="81"/>
  <c r="F4604" i="81"/>
  <c r="E4604" i="81"/>
  <c r="C4604" i="81"/>
  <c r="B4604" i="81"/>
  <c r="A4604" i="81"/>
  <c r="L4603" i="81"/>
  <c r="K4603" i="81"/>
  <c r="J4603" i="81"/>
  <c r="I4603" i="81"/>
  <c r="H4603" i="81"/>
  <c r="G4603" i="81"/>
  <c r="F4603" i="81"/>
  <c r="E4603" i="81"/>
  <c r="C4603" i="81"/>
  <c r="B4603" i="81"/>
  <c r="A4603" i="81"/>
  <c r="L4602" i="81"/>
  <c r="K4602" i="81"/>
  <c r="J4602" i="81"/>
  <c r="I4602" i="81"/>
  <c r="H4602" i="81"/>
  <c r="G4602" i="81"/>
  <c r="F4602" i="81"/>
  <c r="E4602" i="81"/>
  <c r="C4602" i="81"/>
  <c r="B4602" i="81"/>
  <c r="A4602" i="81"/>
  <c r="L4601" i="81"/>
  <c r="K4601" i="81"/>
  <c r="J4601" i="81"/>
  <c r="I4601" i="81"/>
  <c r="H4601" i="81"/>
  <c r="G4601" i="81"/>
  <c r="F4601" i="81"/>
  <c r="E4601" i="81"/>
  <c r="C4601" i="81"/>
  <c r="B4601" i="81"/>
  <c r="A4601" i="81"/>
  <c r="L4600" i="81"/>
  <c r="K4600" i="81"/>
  <c r="J4600" i="81"/>
  <c r="I4600" i="81"/>
  <c r="H4600" i="81"/>
  <c r="G4600" i="81"/>
  <c r="F4600" i="81"/>
  <c r="E4600" i="81"/>
  <c r="C4600" i="81"/>
  <c r="B4600" i="81"/>
  <c r="A4600" i="81"/>
  <c r="L4599" i="81"/>
  <c r="K4599" i="81"/>
  <c r="J4599" i="81"/>
  <c r="I4599" i="81"/>
  <c r="H4599" i="81"/>
  <c r="G4599" i="81"/>
  <c r="F4599" i="81"/>
  <c r="E4599" i="81"/>
  <c r="C4599" i="81"/>
  <c r="B4599" i="81"/>
  <c r="A4599" i="81"/>
  <c r="L4598" i="81"/>
  <c r="K4598" i="81"/>
  <c r="J4598" i="81"/>
  <c r="I4598" i="81"/>
  <c r="H4598" i="81"/>
  <c r="G4598" i="81"/>
  <c r="F4598" i="81"/>
  <c r="E4598" i="81"/>
  <c r="C4598" i="81"/>
  <c r="B4598" i="81"/>
  <c r="A4598" i="81"/>
  <c r="L4597" i="81"/>
  <c r="K4597" i="81"/>
  <c r="J4597" i="81"/>
  <c r="I4597" i="81"/>
  <c r="H4597" i="81"/>
  <c r="G4597" i="81"/>
  <c r="F4597" i="81"/>
  <c r="E4597" i="81"/>
  <c r="C4597" i="81"/>
  <c r="B4597" i="81"/>
  <c r="A4597" i="81"/>
  <c r="L4596" i="81"/>
  <c r="K4596" i="81"/>
  <c r="J4596" i="81"/>
  <c r="I4596" i="81"/>
  <c r="H4596" i="81"/>
  <c r="G4596" i="81"/>
  <c r="F4596" i="81"/>
  <c r="E4596" i="81"/>
  <c r="C4596" i="81"/>
  <c r="B4596" i="81"/>
  <c r="A4596" i="81"/>
  <c r="L4595" i="81"/>
  <c r="K4595" i="81"/>
  <c r="J4595" i="81"/>
  <c r="I4595" i="81"/>
  <c r="H4595" i="81"/>
  <c r="G4595" i="81"/>
  <c r="F4595" i="81"/>
  <c r="E4595" i="81"/>
  <c r="C4595" i="81"/>
  <c r="B4595" i="81"/>
  <c r="A4595" i="81"/>
  <c r="L4594" i="81"/>
  <c r="K4594" i="81"/>
  <c r="J4594" i="81"/>
  <c r="I4594" i="81"/>
  <c r="H4594" i="81"/>
  <c r="G4594" i="81"/>
  <c r="F4594" i="81"/>
  <c r="E4594" i="81"/>
  <c r="C4594" i="81"/>
  <c r="B4594" i="81"/>
  <c r="A4594" i="81"/>
  <c r="L4593" i="81"/>
  <c r="K4593" i="81"/>
  <c r="J4593" i="81"/>
  <c r="I4593" i="81"/>
  <c r="H4593" i="81"/>
  <c r="G4593" i="81"/>
  <c r="F4593" i="81"/>
  <c r="E4593" i="81"/>
  <c r="C4593" i="81"/>
  <c r="B4593" i="81"/>
  <c r="A4593" i="81"/>
  <c r="L4592" i="81"/>
  <c r="K4592" i="81"/>
  <c r="J4592" i="81"/>
  <c r="I4592" i="81"/>
  <c r="H4592" i="81"/>
  <c r="G4592" i="81"/>
  <c r="F4592" i="81"/>
  <c r="E4592" i="81"/>
  <c r="C4592" i="81"/>
  <c r="B4592" i="81"/>
  <c r="A4592" i="81"/>
  <c r="L4591" i="81"/>
  <c r="K4591" i="81"/>
  <c r="J4591" i="81"/>
  <c r="I4591" i="81"/>
  <c r="H4591" i="81"/>
  <c r="G4591" i="81"/>
  <c r="F4591" i="81"/>
  <c r="E4591" i="81"/>
  <c r="C4591" i="81"/>
  <c r="B4591" i="81"/>
  <c r="A4591" i="81"/>
  <c r="L4590" i="81"/>
  <c r="K4590" i="81"/>
  <c r="J4590" i="81"/>
  <c r="I4590" i="81"/>
  <c r="H4590" i="81"/>
  <c r="G4590" i="81"/>
  <c r="F4590" i="81"/>
  <c r="E4590" i="81"/>
  <c r="C4590" i="81"/>
  <c r="B4590" i="81"/>
  <c r="A4590" i="81"/>
  <c r="L4589" i="81"/>
  <c r="K4589" i="81"/>
  <c r="J4589" i="81"/>
  <c r="I4589" i="81"/>
  <c r="H4589" i="81"/>
  <c r="G4589" i="81"/>
  <c r="F4589" i="81"/>
  <c r="E4589" i="81"/>
  <c r="C4589" i="81"/>
  <c r="B4589" i="81"/>
  <c r="A4589" i="81"/>
  <c r="L4588" i="81"/>
  <c r="K4588" i="81"/>
  <c r="J4588" i="81"/>
  <c r="I4588" i="81"/>
  <c r="H4588" i="81"/>
  <c r="G4588" i="81"/>
  <c r="F4588" i="81"/>
  <c r="E4588" i="81"/>
  <c r="C4588" i="81"/>
  <c r="B4588" i="81"/>
  <c r="A4588" i="81"/>
  <c r="L4587" i="81"/>
  <c r="K4587" i="81"/>
  <c r="J4587" i="81"/>
  <c r="I4587" i="81"/>
  <c r="H4587" i="81"/>
  <c r="G4587" i="81"/>
  <c r="F4587" i="81"/>
  <c r="E4587" i="81"/>
  <c r="C4587" i="81"/>
  <c r="B4587" i="81"/>
  <c r="A4587" i="81"/>
  <c r="L4586" i="81"/>
  <c r="K4586" i="81"/>
  <c r="J4586" i="81"/>
  <c r="I4586" i="81"/>
  <c r="H4586" i="81"/>
  <c r="G4586" i="81"/>
  <c r="F4586" i="81"/>
  <c r="E4586" i="81"/>
  <c r="C4586" i="81"/>
  <c r="B4586" i="81"/>
  <c r="A4586" i="81"/>
  <c r="L4585" i="81"/>
  <c r="K4585" i="81"/>
  <c r="J4585" i="81"/>
  <c r="I4585" i="81"/>
  <c r="H4585" i="81"/>
  <c r="G4585" i="81"/>
  <c r="F4585" i="81"/>
  <c r="E4585" i="81"/>
  <c r="C4585" i="81"/>
  <c r="B4585" i="81"/>
  <c r="A4585" i="81"/>
  <c r="L4584" i="81"/>
  <c r="K4584" i="81"/>
  <c r="J4584" i="81"/>
  <c r="I4584" i="81"/>
  <c r="H4584" i="81"/>
  <c r="G4584" i="81"/>
  <c r="F4584" i="81"/>
  <c r="E4584" i="81"/>
  <c r="C4584" i="81"/>
  <c r="B4584" i="81"/>
  <c r="A4584" i="81"/>
  <c r="L4583" i="81"/>
  <c r="K4583" i="81"/>
  <c r="J4583" i="81"/>
  <c r="I4583" i="81"/>
  <c r="H4583" i="81"/>
  <c r="G4583" i="81"/>
  <c r="F4583" i="81"/>
  <c r="E4583" i="81"/>
  <c r="C4583" i="81"/>
  <c r="B4583" i="81"/>
  <c r="A4583" i="81"/>
  <c r="L4582" i="81"/>
  <c r="K4582" i="81"/>
  <c r="J4582" i="81"/>
  <c r="I4582" i="81"/>
  <c r="H4582" i="81"/>
  <c r="G4582" i="81"/>
  <c r="F4582" i="81"/>
  <c r="E4582" i="81"/>
  <c r="C4582" i="81"/>
  <c r="B4582" i="81"/>
  <c r="A4582" i="81"/>
  <c r="L4581" i="81"/>
  <c r="K4581" i="81"/>
  <c r="J4581" i="81"/>
  <c r="I4581" i="81"/>
  <c r="H4581" i="81"/>
  <c r="G4581" i="81"/>
  <c r="F4581" i="81"/>
  <c r="E4581" i="81"/>
  <c r="C4581" i="81"/>
  <c r="B4581" i="81"/>
  <c r="A4581" i="81"/>
  <c r="L4580" i="81"/>
  <c r="K4580" i="81"/>
  <c r="J4580" i="81"/>
  <c r="I4580" i="81"/>
  <c r="H4580" i="81"/>
  <c r="G4580" i="81"/>
  <c r="F4580" i="81"/>
  <c r="E4580" i="81"/>
  <c r="C4580" i="81"/>
  <c r="B4580" i="81"/>
  <c r="A4580" i="81"/>
  <c r="L4579" i="81"/>
  <c r="K4579" i="81"/>
  <c r="J4579" i="81"/>
  <c r="I4579" i="81"/>
  <c r="H4579" i="81"/>
  <c r="G4579" i="81"/>
  <c r="F4579" i="81"/>
  <c r="E4579" i="81"/>
  <c r="C4579" i="81"/>
  <c r="B4579" i="81"/>
  <c r="A4579" i="81"/>
  <c r="L4578" i="81"/>
  <c r="K4578" i="81"/>
  <c r="J4578" i="81"/>
  <c r="I4578" i="81"/>
  <c r="H4578" i="81"/>
  <c r="G4578" i="81"/>
  <c r="F4578" i="81"/>
  <c r="E4578" i="81"/>
  <c r="C4578" i="81"/>
  <c r="B4578" i="81"/>
  <c r="A4578" i="81"/>
  <c r="L4577" i="81"/>
  <c r="K4577" i="81"/>
  <c r="J4577" i="81"/>
  <c r="I4577" i="81"/>
  <c r="H4577" i="81"/>
  <c r="G4577" i="81"/>
  <c r="F4577" i="81"/>
  <c r="E4577" i="81"/>
  <c r="C4577" i="81"/>
  <c r="B4577" i="81"/>
  <c r="A4577" i="81"/>
  <c r="L4576" i="81"/>
  <c r="K4576" i="81"/>
  <c r="J4576" i="81"/>
  <c r="I4576" i="81"/>
  <c r="H4576" i="81"/>
  <c r="G4576" i="81"/>
  <c r="F4576" i="81"/>
  <c r="E4576" i="81"/>
  <c r="C4576" i="81"/>
  <c r="B4576" i="81"/>
  <c r="A4576" i="81"/>
  <c r="L4575" i="81"/>
  <c r="K4575" i="81"/>
  <c r="J4575" i="81"/>
  <c r="I4575" i="81"/>
  <c r="H4575" i="81"/>
  <c r="G4575" i="81"/>
  <c r="F4575" i="81"/>
  <c r="E4575" i="81"/>
  <c r="C4575" i="81"/>
  <c r="B4575" i="81"/>
  <c r="A4575" i="81"/>
  <c r="L4574" i="81"/>
  <c r="K4574" i="81"/>
  <c r="J4574" i="81"/>
  <c r="I4574" i="81"/>
  <c r="H4574" i="81"/>
  <c r="G4574" i="81"/>
  <c r="F4574" i="81"/>
  <c r="E4574" i="81"/>
  <c r="C4574" i="81"/>
  <c r="B4574" i="81"/>
  <c r="A4574" i="81"/>
  <c r="L4573" i="81"/>
  <c r="K4573" i="81"/>
  <c r="J4573" i="81"/>
  <c r="I4573" i="81"/>
  <c r="H4573" i="81"/>
  <c r="G4573" i="81"/>
  <c r="F4573" i="81"/>
  <c r="E4573" i="81"/>
  <c r="C4573" i="81"/>
  <c r="B4573" i="81"/>
  <c r="A4573" i="81"/>
  <c r="L4572" i="81"/>
  <c r="K4572" i="81"/>
  <c r="J4572" i="81"/>
  <c r="I4572" i="81"/>
  <c r="H4572" i="81"/>
  <c r="G4572" i="81"/>
  <c r="F4572" i="81"/>
  <c r="E4572" i="81"/>
  <c r="C4572" i="81"/>
  <c r="B4572" i="81"/>
  <c r="A4572" i="81"/>
  <c r="L4571" i="81"/>
  <c r="K4571" i="81"/>
  <c r="J4571" i="81"/>
  <c r="I4571" i="81"/>
  <c r="H4571" i="81"/>
  <c r="G4571" i="81"/>
  <c r="F4571" i="81"/>
  <c r="E4571" i="81"/>
  <c r="C4571" i="81"/>
  <c r="B4571" i="81"/>
  <c r="A4571" i="81"/>
  <c r="L4570" i="81"/>
  <c r="K4570" i="81"/>
  <c r="J4570" i="81"/>
  <c r="I4570" i="81"/>
  <c r="H4570" i="81"/>
  <c r="G4570" i="81"/>
  <c r="F4570" i="81"/>
  <c r="E4570" i="81"/>
  <c r="C4570" i="81"/>
  <c r="B4570" i="81"/>
  <c r="A4570" i="81"/>
  <c r="L4569" i="81"/>
  <c r="K4569" i="81"/>
  <c r="J4569" i="81"/>
  <c r="I4569" i="81"/>
  <c r="H4569" i="81"/>
  <c r="G4569" i="81"/>
  <c r="F4569" i="81"/>
  <c r="E4569" i="81"/>
  <c r="C4569" i="81"/>
  <c r="B4569" i="81"/>
  <c r="A4569" i="81"/>
  <c r="L4568" i="81"/>
  <c r="K4568" i="81"/>
  <c r="J4568" i="81"/>
  <c r="I4568" i="81"/>
  <c r="H4568" i="81"/>
  <c r="G4568" i="81"/>
  <c r="F4568" i="81"/>
  <c r="E4568" i="81"/>
  <c r="C4568" i="81"/>
  <c r="B4568" i="81"/>
  <c r="A4568" i="81"/>
  <c r="L4567" i="81"/>
  <c r="K4567" i="81"/>
  <c r="J4567" i="81"/>
  <c r="I4567" i="81"/>
  <c r="H4567" i="81"/>
  <c r="G4567" i="81"/>
  <c r="F4567" i="81"/>
  <c r="E4567" i="81"/>
  <c r="C4567" i="81"/>
  <c r="B4567" i="81"/>
  <c r="A4567" i="81"/>
  <c r="L4566" i="81"/>
  <c r="K4566" i="81"/>
  <c r="J4566" i="81"/>
  <c r="I4566" i="81"/>
  <c r="H4566" i="81"/>
  <c r="G4566" i="81"/>
  <c r="F4566" i="81"/>
  <c r="E4566" i="81"/>
  <c r="C4566" i="81"/>
  <c r="B4566" i="81"/>
  <c r="A4566" i="81"/>
  <c r="L4565" i="81"/>
  <c r="K4565" i="81"/>
  <c r="J4565" i="81"/>
  <c r="I4565" i="81"/>
  <c r="H4565" i="81"/>
  <c r="G4565" i="81"/>
  <c r="F4565" i="81"/>
  <c r="E4565" i="81"/>
  <c r="C4565" i="81"/>
  <c r="B4565" i="81"/>
  <c r="A4565" i="81"/>
  <c r="L4564" i="81"/>
  <c r="K4564" i="81"/>
  <c r="J4564" i="81"/>
  <c r="I4564" i="81"/>
  <c r="H4564" i="81"/>
  <c r="G4564" i="81"/>
  <c r="F4564" i="81"/>
  <c r="E4564" i="81"/>
  <c r="C4564" i="81"/>
  <c r="B4564" i="81"/>
  <c r="A4564" i="81"/>
  <c r="L4563" i="81"/>
  <c r="K4563" i="81"/>
  <c r="J4563" i="81"/>
  <c r="I4563" i="81"/>
  <c r="H4563" i="81"/>
  <c r="G4563" i="81"/>
  <c r="F4563" i="81"/>
  <c r="E4563" i="81"/>
  <c r="C4563" i="81"/>
  <c r="B4563" i="81"/>
  <c r="A4563" i="81"/>
  <c r="L4562" i="81"/>
  <c r="K4562" i="81"/>
  <c r="J4562" i="81"/>
  <c r="I4562" i="81"/>
  <c r="H4562" i="81"/>
  <c r="G4562" i="81"/>
  <c r="F4562" i="81"/>
  <c r="E4562" i="81"/>
  <c r="C4562" i="81"/>
  <c r="B4562" i="81"/>
  <c r="A4562" i="81"/>
  <c r="L4561" i="81"/>
  <c r="K4561" i="81"/>
  <c r="J4561" i="81"/>
  <c r="I4561" i="81"/>
  <c r="H4561" i="81"/>
  <c r="G4561" i="81"/>
  <c r="F4561" i="81"/>
  <c r="E4561" i="81"/>
  <c r="C4561" i="81"/>
  <c r="B4561" i="81"/>
  <c r="A4561" i="81"/>
  <c r="L4560" i="81"/>
  <c r="K4560" i="81"/>
  <c r="J4560" i="81"/>
  <c r="I4560" i="81"/>
  <c r="H4560" i="81"/>
  <c r="G4560" i="81"/>
  <c r="F4560" i="81"/>
  <c r="E4560" i="81"/>
  <c r="C4560" i="81"/>
  <c r="B4560" i="81"/>
  <c r="A4560" i="81"/>
  <c r="L4559" i="81"/>
  <c r="K4559" i="81"/>
  <c r="J4559" i="81"/>
  <c r="I4559" i="81"/>
  <c r="H4559" i="81"/>
  <c r="G4559" i="81"/>
  <c r="F4559" i="81"/>
  <c r="E4559" i="81"/>
  <c r="C4559" i="81"/>
  <c r="B4559" i="81"/>
  <c r="A4559" i="81"/>
  <c r="L4558" i="81"/>
  <c r="K4558" i="81"/>
  <c r="J4558" i="81"/>
  <c r="I4558" i="81"/>
  <c r="H4558" i="81"/>
  <c r="G4558" i="81"/>
  <c r="F4558" i="81"/>
  <c r="E4558" i="81"/>
  <c r="C4558" i="81"/>
  <c r="B4558" i="81"/>
  <c r="A4558" i="81"/>
  <c r="L4557" i="81"/>
  <c r="K4557" i="81"/>
  <c r="J4557" i="81"/>
  <c r="I4557" i="81"/>
  <c r="H4557" i="81"/>
  <c r="G4557" i="81"/>
  <c r="F4557" i="81"/>
  <c r="E4557" i="81"/>
  <c r="C4557" i="81"/>
  <c r="B4557" i="81"/>
  <c r="A4557" i="81"/>
  <c r="L4556" i="81"/>
  <c r="K4556" i="81"/>
  <c r="J4556" i="81"/>
  <c r="I4556" i="81"/>
  <c r="H4556" i="81"/>
  <c r="G4556" i="81"/>
  <c r="F4556" i="81"/>
  <c r="E4556" i="81"/>
  <c r="C4556" i="81"/>
  <c r="B4556" i="81"/>
  <c r="A4556" i="81"/>
  <c r="L4555" i="81"/>
  <c r="K4555" i="81"/>
  <c r="J4555" i="81"/>
  <c r="I4555" i="81"/>
  <c r="H4555" i="81"/>
  <c r="G4555" i="81"/>
  <c r="F4555" i="81"/>
  <c r="E4555" i="81"/>
  <c r="C4555" i="81"/>
  <c r="B4555" i="81"/>
  <c r="A4555" i="81"/>
  <c r="L4554" i="81"/>
  <c r="K4554" i="81"/>
  <c r="J4554" i="81"/>
  <c r="I4554" i="81"/>
  <c r="H4554" i="81"/>
  <c r="G4554" i="81"/>
  <c r="F4554" i="81"/>
  <c r="E4554" i="81"/>
  <c r="C4554" i="81"/>
  <c r="B4554" i="81"/>
  <c r="A4554" i="81"/>
  <c r="L4553" i="81"/>
  <c r="K4553" i="81"/>
  <c r="J4553" i="81"/>
  <c r="I4553" i="81"/>
  <c r="H4553" i="81"/>
  <c r="G4553" i="81"/>
  <c r="F4553" i="81"/>
  <c r="E4553" i="81"/>
  <c r="C4553" i="81"/>
  <c r="B4553" i="81"/>
  <c r="A4553" i="81"/>
  <c r="L4552" i="81"/>
  <c r="K4552" i="81"/>
  <c r="J4552" i="81"/>
  <c r="I4552" i="81"/>
  <c r="H4552" i="81"/>
  <c r="G4552" i="81"/>
  <c r="F4552" i="81"/>
  <c r="E4552" i="81"/>
  <c r="C4552" i="81"/>
  <c r="B4552" i="81"/>
  <c r="A4552" i="81"/>
  <c r="L4551" i="81"/>
  <c r="K4551" i="81"/>
  <c r="J4551" i="81"/>
  <c r="I4551" i="81"/>
  <c r="H4551" i="81"/>
  <c r="G4551" i="81"/>
  <c r="F4551" i="81"/>
  <c r="E4551" i="81"/>
  <c r="C4551" i="81"/>
  <c r="B4551" i="81"/>
  <c r="A4551" i="81"/>
  <c r="L4550" i="81"/>
  <c r="K4550" i="81"/>
  <c r="J4550" i="81"/>
  <c r="I4550" i="81"/>
  <c r="H4550" i="81"/>
  <c r="G4550" i="81"/>
  <c r="F4550" i="81"/>
  <c r="E4550" i="81"/>
  <c r="C4550" i="81"/>
  <c r="B4550" i="81"/>
  <c r="A4550" i="81"/>
  <c r="L4549" i="81"/>
  <c r="K4549" i="81"/>
  <c r="J4549" i="81"/>
  <c r="I4549" i="81"/>
  <c r="H4549" i="81"/>
  <c r="G4549" i="81"/>
  <c r="F4549" i="81"/>
  <c r="E4549" i="81"/>
  <c r="C4549" i="81"/>
  <c r="B4549" i="81"/>
  <c r="A4549" i="81"/>
  <c r="L4548" i="81"/>
  <c r="K4548" i="81"/>
  <c r="J4548" i="81"/>
  <c r="I4548" i="81"/>
  <c r="H4548" i="81"/>
  <c r="G4548" i="81"/>
  <c r="F4548" i="81"/>
  <c r="E4548" i="81"/>
  <c r="C4548" i="81"/>
  <c r="B4548" i="81"/>
  <c r="A4548" i="81"/>
  <c r="L4547" i="81"/>
  <c r="K4547" i="81"/>
  <c r="J4547" i="81"/>
  <c r="I4547" i="81"/>
  <c r="H4547" i="81"/>
  <c r="G4547" i="81"/>
  <c r="F4547" i="81"/>
  <c r="E4547" i="81"/>
  <c r="C4547" i="81"/>
  <c r="B4547" i="81"/>
  <c r="A4547" i="81"/>
  <c r="L4546" i="81"/>
  <c r="K4546" i="81"/>
  <c r="J4546" i="81"/>
  <c r="I4546" i="81"/>
  <c r="H4546" i="81"/>
  <c r="G4546" i="81"/>
  <c r="F4546" i="81"/>
  <c r="E4546" i="81"/>
  <c r="C4546" i="81"/>
  <c r="B4546" i="81"/>
  <c r="A4546" i="81"/>
  <c r="L4545" i="81"/>
  <c r="K4545" i="81"/>
  <c r="J4545" i="81"/>
  <c r="I4545" i="81"/>
  <c r="H4545" i="81"/>
  <c r="G4545" i="81"/>
  <c r="F4545" i="81"/>
  <c r="E4545" i="81"/>
  <c r="C4545" i="81"/>
  <c r="B4545" i="81"/>
  <c r="A4545" i="81"/>
  <c r="L4544" i="81"/>
  <c r="K4544" i="81"/>
  <c r="J4544" i="81"/>
  <c r="I4544" i="81"/>
  <c r="H4544" i="81"/>
  <c r="G4544" i="81"/>
  <c r="F4544" i="81"/>
  <c r="E4544" i="81"/>
  <c r="C4544" i="81"/>
  <c r="B4544" i="81"/>
  <c r="A4544" i="81"/>
  <c r="L4543" i="81"/>
  <c r="K4543" i="81"/>
  <c r="J4543" i="81"/>
  <c r="I4543" i="81"/>
  <c r="H4543" i="81"/>
  <c r="G4543" i="81"/>
  <c r="F4543" i="81"/>
  <c r="E4543" i="81"/>
  <c r="C4543" i="81"/>
  <c r="B4543" i="81"/>
  <c r="A4543" i="81"/>
  <c r="L4542" i="81"/>
  <c r="K4542" i="81"/>
  <c r="J4542" i="81"/>
  <c r="I4542" i="81"/>
  <c r="H4542" i="81"/>
  <c r="G4542" i="81"/>
  <c r="F4542" i="81"/>
  <c r="E4542" i="81"/>
  <c r="C4542" i="81"/>
  <c r="B4542" i="81"/>
  <c r="A4542" i="81"/>
  <c r="L4541" i="81"/>
  <c r="K4541" i="81"/>
  <c r="J4541" i="81"/>
  <c r="I4541" i="81"/>
  <c r="H4541" i="81"/>
  <c r="G4541" i="81"/>
  <c r="F4541" i="81"/>
  <c r="E4541" i="81"/>
  <c r="C4541" i="81"/>
  <c r="B4541" i="81"/>
  <c r="A4541" i="81"/>
  <c r="L4540" i="81"/>
  <c r="K4540" i="81"/>
  <c r="J4540" i="81"/>
  <c r="I4540" i="81"/>
  <c r="H4540" i="81"/>
  <c r="G4540" i="81"/>
  <c r="F4540" i="81"/>
  <c r="E4540" i="81"/>
  <c r="C4540" i="81"/>
  <c r="B4540" i="81"/>
  <c r="A4540" i="81"/>
  <c r="L4539" i="81"/>
  <c r="K4539" i="81"/>
  <c r="J4539" i="81"/>
  <c r="I4539" i="81"/>
  <c r="H4539" i="81"/>
  <c r="G4539" i="81"/>
  <c r="F4539" i="81"/>
  <c r="E4539" i="81"/>
  <c r="C4539" i="81"/>
  <c r="B4539" i="81"/>
  <c r="A4539" i="81"/>
  <c r="L4538" i="81"/>
  <c r="K4538" i="81"/>
  <c r="J4538" i="81"/>
  <c r="I4538" i="81"/>
  <c r="H4538" i="81"/>
  <c r="G4538" i="81"/>
  <c r="F4538" i="81"/>
  <c r="E4538" i="81"/>
  <c r="C4538" i="81"/>
  <c r="B4538" i="81"/>
  <c r="A4538" i="81"/>
  <c r="L4537" i="81"/>
  <c r="K4537" i="81"/>
  <c r="J4537" i="81"/>
  <c r="I4537" i="81"/>
  <c r="H4537" i="81"/>
  <c r="G4537" i="81"/>
  <c r="F4537" i="81"/>
  <c r="E4537" i="81"/>
  <c r="C4537" i="81"/>
  <c r="B4537" i="81"/>
  <c r="A4537" i="81"/>
  <c r="L4536" i="81"/>
  <c r="K4536" i="81"/>
  <c r="J4536" i="81"/>
  <c r="I4536" i="81"/>
  <c r="H4536" i="81"/>
  <c r="G4536" i="81"/>
  <c r="F4536" i="81"/>
  <c r="E4536" i="81"/>
  <c r="C4536" i="81"/>
  <c r="B4536" i="81"/>
  <c r="A4536" i="81"/>
  <c r="L4535" i="81"/>
  <c r="K4535" i="81"/>
  <c r="J4535" i="81"/>
  <c r="I4535" i="81"/>
  <c r="H4535" i="81"/>
  <c r="G4535" i="81"/>
  <c r="F4535" i="81"/>
  <c r="E4535" i="81"/>
  <c r="C4535" i="81"/>
  <c r="B4535" i="81"/>
  <c r="A4535" i="81"/>
  <c r="L4534" i="81"/>
  <c r="K4534" i="81"/>
  <c r="J4534" i="81"/>
  <c r="I4534" i="81"/>
  <c r="H4534" i="81"/>
  <c r="G4534" i="81"/>
  <c r="F4534" i="81"/>
  <c r="E4534" i="81"/>
  <c r="C4534" i="81"/>
  <c r="B4534" i="81"/>
  <c r="A4534" i="81"/>
  <c r="L4533" i="81"/>
  <c r="K4533" i="81"/>
  <c r="J4533" i="81"/>
  <c r="I4533" i="81"/>
  <c r="H4533" i="81"/>
  <c r="G4533" i="81"/>
  <c r="F4533" i="81"/>
  <c r="E4533" i="81"/>
  <c r="C4533" i="81"/>
  <c r="B4533" i="81"/>
  <c r="A4533" i="81"/>
  <c r="L4532" i="81"/>
  <c r="K4532" i="81"/>
  <c r="J4532" i="81"/>
  <c r="I4532" i="81"/>
  <c r="H4532" i="81"/>
  <c r="G4532" i="81"/>
  <c r="F4532" i="81"/>
  <c r="E4532" i="81"/>
  <c r="C4532" i="81"/>
  <c r="B4532" i="81"/>
  <c r="A4532" i="81"/>
  <c r="L4531" i="81"/>
  <c r="K4531" i="81"/>
  <c r="J4531" i="81"/>
  <c r="I4531" i="81"/>
  <c r="H4531" i="81"/>
  <c r="G4531" i="81"/>
  <c r="F4531" i="81"/>
  <c r="E4531" i="81"/>
  <c r="C4531" i="81"/>
  <c r="B4531" i="81"/>
  <c r="A4531" i="81"/>
  <c r="L4530" i="81"/>
  <c r="K4530" i="81"/>
  <c r="J4530" i="81"/>
  <c r="I4530" i="81"/>
  <c r="H4530" i="81"/>
  <c r="G4530" i="81"/>
  <c r="F4530" i="81"/>
  <c r="E4530" i="81"/>
  <c r="C4530" i="81"/>
  <c r="B4530" i="81"/>
  <c r="A4530" i="81"/>
  <c r="L4529" i="81"/>
  <c r="K4529" i="81"/>
  <c r="J4529" i="81"/>
  <c r="I4529" i="81"/>
  <c r="H4529" i="81"/>
  <c r="G4529" i="81"/>
  <c r="F4529" i="81"/>
  <c r="E4529" i="81"/>
  <c r="C4529" i="81"/>
  <c r="B4529" i="81"/>
  <c r="A4529" i="81"/>
  <c r="L4528" i="81"/>
  <c r="K4528" i="81"/>
  <c r="J4528" i="81"/>
  <c r="I4528" i="81"/>
  <c r="H4528" i="81"/>
  <c r="G4528" i="81"/>
  <c r="F4528" i="81"/>
  <c r="E4528" i="81"/>
  <c r="C4528" i="81"/>
  <c r="B4528" i="81"/>
  <c r="A4528" i="81"/>
  <c r="L4527" i="81"/>
  <c r="K4527" i="81"/>
  <c r="J4527" i="81"/>
  <c r="I4527" i="81"/>
  <c r="H4527" i="81"/>
  <c r="G4527" i="81"/>
  <c r="F4527" i="81"/>
  <c r="E4527" i="81"/>
  <c r="C4527" i="81"/>
  <c r="B4527" i="81"/>
  <c r="A4527" i="81"/>
  <c r="L4526" i="81"/>
  <c r="K4526" i="81"/>
  <c r="J4526" i="81"/>
  <c r="I4526" i="81"/>
  <c r="H4526" i="81"/>
  <c r="G4526" i="81"/>
  <c r="F4526" i="81"/>
  <c r="E4526" i="81"/>
  <c r="C4526" i="81"/>
  <c r="B4526" i="81"/>
  <c r="A4526" i="81"/>
  <c r="L4525" i="81"/>
  <c r="K4525" i="81"/>
  <c r="J4525" i="81"/>
  <c r="I4525" i="81"/>
  <c r="H4525" i="81"/>
  <c r="G4525" i="81"/>
  <c r="F4525" i="81"/>
  <c r="E4525" i="81"/>
  <c r="C4525" i="81"/>
  <c r="B4525" i="81"/>
  <c r="A4525" i="81"/>
  <c r="L4524" i="81"/>
  <c r="K4524" i="81"/>
  <c r="J4524" i="81"/>
  <c r="I4524" i="81"/>
  <c r="H4524" i="81"/>
  <c r="G4524" i="81"/>
  <c r="F4524" i="81"/>
  <c r="E4524" i="81"/>
  <c r="C4524" i="81"/>
  <c r="B4524" i="81"/>
  <c r="A4524" i="81"/>
  <c r="L4523" i="81"/>
  <c r="K4523" i="81"/>
  <c r="J4523" i="81"/>
  <c r="I4523" i="81"/>
  <c r="H4523" i="81"/>
  <c r="G4523" i="81"/>
  <c r="F4523" i="81"/>
  <c r="E4523" i="81"/>
  <c r="C4523" i="81"/>
  <c r="B4523" i="81"/>
  <c r="A4523" i="81"/>
  <c r="L4522" i="81"/>
  <c r="K4522" i="81"/>
  <c r="J4522" i="81"/>
  <c r="I4522" i="81"/>
  <c r="H4522" i="81"/>
  <c r="G4522" i="81"/>
  <c r="F4522" i="81"/>
  <c r="E4522" i="81"/>
  <c r="C4522" i="81"/>
  <c r="B4522" i="81"/>
  <c r="A4522" i="81"/>
  <c r="L4521" i="81"/>
  <c r="K4521" i="81"/>
  <c r="J4521" i="81"/>
  <c r="I4521" i="81"/>
  <c r="H4521" i="81"/>
  <c r="G4521" i="81"/>
  <c r="F4521" i="81"/>
  <c r="E4521" i="81"/>
  <c r="C4521" i="81"/>
  <c r="B4521" i="81"/>
  <c r="A4521" i="81"/>
  <c r="L4520" i="81"/>
  <c r="K4520" i="81"/>
  <c r="J4520" i="81"/>
  <c r="I4520" i="81"/>
  <c r="H4520" i="81"/>
  <c r="G4520" i="81"/>
  <c r="F4520" i="81"/>
  <c r="E4520" i="81"/>
  <c r="C4520" i="81"/>
  <c r="B4520" i="81"/>
  <c r="A4520" i="81"/>
  <c r="L4519" i="81"/>
  <c r="K4519" i="81"/>
  <c r="J4519" i="81"/>
  <c r="I4519" i="81"/>
  <c r="H4519" i="81"/>
  <c r="G4519" i="81"/>
  <c r="F4519" i="81"/>
  <c r="E4519" i="81"/>
  <c r="C4519" i="81"/>
  <c r="B4519" i="81"/>
  <c r="A4519" i="81"/>
  <c r="L4518" i="81"/>
  <c r="K4518" i="81"/>
  <c r="J4518" i="81"/>
  <c r="I4518" i="81"/>
  <c r="H4518" i="81"/>
  <c r="G4518" i="81"/>
  <c r="F4518" i="81"/>
  <c r="E4518" i="81"/>
  <c r="C4518" i="81"/>
  <c r="B4518" i="81"/>
  <c r="A4518" i="81"/>
  <c r="L4517" i="81"/>
  <c r="K4517" i="81"/>
  <c r="J4517" i="81"/>
  <c r="I4517" i="81"/>
  <c r="H4517" i="81"/>
  <c r="G4517" i="81"/>
  <c r="F4517" i="81"/>
  <c r="E4517" i="81"/>
  <c r="C4517" i="81"/>
  <c r="B4517" i="81"/>
  <c r="A4517" i="81"/>
  <c r="L4516" i="81"/>
  <c r="K4516" i="81"/>
  <c r="J4516" i="81"/>
  <c r="I4516" i="81"/>
  <c r="H4516" i="81"/>
  <c r="G4516" i="81"/>
  <c r="F4516" i="81"/>
  <c r="E4516" i="81"/>
  <c r="C4516" i="81"/>
  <c r="B4516" i="81"/>
  <c r="A4516" i="81"/>
  <c r="L4515" i="81"/>
  <c r="K4515" i="81"/>
  <c r="J4515" i="81"/>
  <c r="I4515" i="81"/>
  <c r="H4515" i="81"/>
  <c r="G4515" i="81"/>
  <c r="F4515" i="81"/>
  <c r="E4515" i="81"/>
  <c r="C4515" i="81"/>
  <c r="B4515" i="81"/>
  <c r="A4515" i="81"/>
  <c r="L4514" i="81"/>
  <c r="K4514" i="81"/>
  <c r="J4514" i="81"/>
  <c r="I4514" i="81"/>
  <c r="H4514" i="81"/>
  <c r="G4514" i="81"/>
  <c r="F4514" i="81"/>
  <c r="E4514" i="81"/>
  <c r="C4514" i="81"/>
  <c r="B4514" i="81"/>
  <c r="A4514" i="81"/>
  <c r="L4513" i="81"/>
  <c r="K4513" i="81"/>
  <c r="J4513" i="81"/>
  <c r="I4513" i="81"/>
  <c r="H4513" i="81"/>
  <c r="G4513" i="81"/>
  <c r="F4513" i="81"/>
  <c r="E4513" i="81"/>
  <c r="C4513" i="81"/>
  <c r="B4513" i="81"/>
  <c r="A4513" i="81"/>
  <c r="L4512" i="81"/>
  <c r="K4512" i="81"/>
  <c r="J4512" i="81"/>
  <c r="I4512" i="81"/>
  <c r="H4512" i="81"/>
  <c r="G4512" i="81"/>
  <c r="F4512" i="81"/>
  <c r="E4512" i="81"/>
  <c r="C4512" i="81"/>
  <c r="B4512" i="81"/>
  <c r="A4512" i="81"/>
  <c r="L4511" i="81"/>
  <c r="K4511" i="81"/>
  <c r="J4511" i="81"/>
  <c r="I4511" i="81"/>
  <c r="H4511" i="81"/>
  <c r="G4511" i="81"/>
  <c r="F4511" i="81"/>
  <c r="E4511" i="81"/>
  <c r="C4511" i="81"/>
  <c r="B4511" i="81"/>
  <c r="A4511" i="81"/>
  <c r="L4510" i="81"/>
  <c r="K4510" i="81"/>
  <c r="J4510" i="81"/>
  <c r="I4510" i="81"/>
  <c r="H4510" i="81"/>
  <c r="G4510" i="81"/>
  <c r="F4510" i="81"/>
  <c r="E4510" i="81"/>
  <c r="C4510" i="81"/>
  <c r="B4510" i="81"/>
  <c r="A4510" i="81"/>
  <c r="L4509" i="81"/>
  <c r="K4509" i="81"/>
  <c r="J4509" i="81"/>
  <c r="I4509" i="81"/>
  <c r="H4509" i="81"/>
  <c r="G4509" i="81"/>
  <c r="F4509" i="81"/>
  <c r="E4509" i="81"/>
  <c r="C4509" i="81"/>
  <c r="B4509" i="81"/>
  <c r="A4509" i="81"/>
  <c r="L4508" i="81"/>
  <c r="K4508" i="81"/>
  <c r="J4508" i="81"/>
  <c r="I4508" i="81"/>
  <c r="H4508" i="81"/>
  <c r="G4508" i="81"/>
  <c r="F4508" i="81"/>
  <c r="E4508" i="81"/>
  <c r="C4508" i="81"/>
  <c r="B4508" i="81"/>
  <c r="A4508" i="81"/>
  <c r="L4507" i="81"/>
  <c r="K4507" i="81"/>
  <c r="J4507" i="81"/>
  <c r="I4507" i="81"/>
  <c r="H4507" i="81"/>
  <c r="G4507" i="81"/>
  <c r="F4507" i="81"/>
  <c r="E4507" i="81"/>
  <c r="C4507" i="81"/>
  <c r="B4507" i="81"/>
  <c r="A4507" i="81"/>
  <c r="L4506" i="81"/>
  <c r="K4506" i="81"/>
  <c r="J4506" i="81"/>
  <c r="I4506" i="81"/>
  <c r="H4506" i="81"/>
  <c r="G4506" i="81"/>
  <c r="F4506" i="81"/>
  <c r="E4506" i="81"/>
  <c r="C4506" i="81"/>
  <c r="B4506" i="81"/>
  <c r="A4506" i="81"/>
  <c r="L4505" i="81"/>
  <c r="K4505" i="81"/>
  <c r="J4505" i="81"/>
  <c r="I4505" i="81"/>
  <c r="H4505" i="81"/>
  <c r="G4505" i="81"/>
  <c r="F4505" i="81"/>
  <c r="E4505" i="81"/>
  <c r="C4505" i="81"/>
  <c r="B4505" i="81"/>
  <c r="A4505" i="81"/>
  <c r="L4504" i="81"/>
  <c r="K4504" i="81"/>
  <c r="J4504" i="81"/>
  <c r="I4504" i="81"/>
  <c r="H4504" i="81"/>
  <c r="G4504" i="81"/>
  <c r="F4504" i="81"/>
  <c r="E4504" i="81"/>
  <c r="C4504" i="81"/>
  <c r="B4504" i="81"/>
  <c r="A4504" i="81"/>
  <c r="L4503" i="81"/>
  <c r="K4503" i="81"/>
  <c r="J4503" i="81"/>
  <c r="I4503" i="81"/>
  <c r="H4503" i="81"/>
  <c r="G4503" i="81"/>
  <c r="F4503" i="81"/>
  <c r="E4503" i="81"/>
  <c r="C4503" i="81"/>
  <c r="B4503" i="81"/>
  <c r="A4503" i="81"/>
  <c r="L4502" i="81"/>
  <c r="K4502" i="81"/>
  <c r="J4502" i="81"/>
  <c r="I4502" i="81"/>
  <c r="H4502" i="81"/>
  <c r="G4502" i="81"/>
  <c r="F4502" i="81"/>
  <c r="E4502" i="81"/>
  <c r="C4502" i="81"/>
  <c r="B4502" i="81"/>
  <c r="A4502" i="81"/>
  <c r="L4501" i="81"/>
  <c r="K4501" i="81"/>
  <c r="J4501" i="81"/>
  <c r="I4501" i="81"/>
  <c r="H4501" i="81"/>
  <c r="G4501" i="81"/>
  <c r="F4501" i="81"/>
  <c r="E4501" i="81"/>
  <c r="C4501" i="81"/>
  <c r="B4501" i="81"/>
  <c r="A4501" i="81"/>
  <c r="L4500" i="81"/>
  <c r="K4500" i="81"/>
  <c r="J4500" i="81"/>
  <c r="I4500" i="81"/>
  <c r="H4500" i="81"/>
  <c r="G4500" i="81"/>
  <c r="F4500" i="81"/>
  <c r="E4500" i="81"/>
  <c r="C4500" i="81"/>
  <c r="B4500" i="81"/>
  <c r="A4500" i="81"/>
  <c r="L4499" i="81"/>
  <c r="K4499" i="81"/>
  <c r="J4499" i="81"/>
  <c r="I4499" i="81"/>
  <c r="H4499" i="81"/>
  <c r="G4499" i="81"/>
  <c r="F4499" i="81"/>
  <c r="E4499" i="81"/>
  <c r="C4499" i="81"/>
  <c r="B4499" i="81"/>
  <c r="A4499" i="81"/>
  <c r="L4498" i="81"/>
  <c r="K4498" i="81"/>
  <c r="J4498" i="81"/>
  <c r="I4498" i="81"/>
  <c r="H4498" i="81"/>
  <c r="G4498" i="81"/>
  <c r="F4498" i="81"/>
  <c r="E4498" i="81"/>
  <c r="C4498" i="81"/>
  <c r="B4498" i="81"/>
  <c r="A4498" i="81"/>
  <c r="L4497" i="81"/>
  <c r="K4497" i="81"/>
  <c r="J4497" i="81"/>
  <c r="I4497" i="81"/>
  <c r="H4497" i="81"/>
  <c r="G4497" i="81"/>
  <c r="F4497" i="81"/>
  <c r="E4497" i="81"/>
  <c r="C4497" i="81"/>
  <c r="B4497" i="81"/>
  <c r="A4497" i="81"/>
  <c r="L4496" i="81"/>
  <c r="K4496" i="81"/>
  <c r="J4496" i="81"/>
  <c r="I4496" i="81"/>
  <c r="H4496" i="81"/>
  <c r="G4496" i="81"/>
  <c r="F4496" i="81"/>
  <c r="E4496" i="81"/>
  <c r="C4496" i="81"/>
  <c r="B4496" i="81"/>
  <c r="A4496" i="81"/>
  <c r="L4495" i="81"/>
  <c r="K4495" i="81"/>
  <c r="J4495" i="81"/>
  <c r="I4495" i="81"/>
  <c r="H4495" i="81"/>
  <c r="G4495" i="81"/>
  <c r="F4495" i="81"/>
  <c r="E4495" i="81"/>
  <c r="C4495" i="81"/>
  <c r="B4495" i="81"/>
  <c r="A4495" i="81"/>
  <c r="L4494" i="81"/>
  <c r="K4494" i="81"/>
  <c r="J4494" i="81"/>
  <c r="I4494" i="81"/>
  <c r="H4494" i="81"/>
  <c r="G4494" i="81"/>
  <c r="F4494" i="81"/>
  <c r="E4494" i="81"/>
  <c r="C4494" i="81"/>
  <c r="B4494" i="81"/>
  <c r="A4494" i="81"/>
  <c r="L4493" i="81"/>
  <c r="K4493" i="81"/>
  <c r="J4493" i="81"/>
  <c r="I4493" i="81"/>
  <c r="H4493" i="81"/>
  <c r="G4493" i="81"/>
  <c r="F4493" i="81"/>
  <c r="E4493" i="81"/>
  <c r="C4493" i="81"/>
  <c r="B4493" i="81"/>
  <c r="A4493" i="81"/>
  <c r="L4492" i="81"/>
  <c r="K4492" i="81"/>
  <c r="J4492" i="81"/>
  <c r="I4492" i="81"/>
  <c r="H4492" i="81"/>
  <c r="G4492" i="81"/>
  <c r="F4492" i="81"/>
  <c r="E4492" i="81"/>
  <c r="C4492" i="81"/>
  <c r="B4492" i="81"/>
  <c r="A4492" i="81"/>
  <c r="L4491" i="81"/>
  <c r="K4491" i="81"/>
  <c r="J4491" i="81"/>
  <c r="I4491" i="81"/>
  <c r="H4491" i="81"/>
  <c r="G4491" i="81"/>
  <c r="F4491" i="81"/>
  <c r="E4491" i="81"/>
  <c r="C4491" i="81"/>
  <c r="B4491" i="81"/>
  <c r="A4491" i="81"/>
  <c r="L4490" i="81"/>
  <c r="K4490" i="81"/>
  <c r="J4490" i="81"/>
  <c r="I4490" i="81"/>
  <c r="H4490" i="81"/>
  <c r="G4490" i="81"/>
  <c r="F4490" i="81"/>
  <c r="E4490" i="81"/>
  <c r="C4490" i="81"/>
  <c r="B4490" i="81"/>
  <c r="A4490" i="81"/>
  <c r="L4489" i="81"/>
  <c r="K4489" i="81"/>
  <c r="J4489" i="81"/>
  <c r="I4489" i="81"/>
  <c r="H4489" i="81"/>
  <c r="G4489" i="81"/>
  <c r="F4489" i="81"/>
  <c r="E4489" i="81"/>
  <c r="C4489" i="81"/>
  <c r="B4489" i="81"/>
  <c r="A4489" i="81"/>
  <c r="L4488" i="81"/>
  <c r="K4488" i="81"/>
  <c r="J4488" i="81"/>
  <c r="I4488" i="81"/>
  <c r="H4488" i="81"/>
  <c r="G4488" i="81"/>
  <c r="F4488" i="81"/>
  <c r="E4488" i="81"/>
  <c r="C4488" i="81"/>
  <c r="B4488" i="81"/>
  <c r="A4488" i="81"/>
  <c r="L4487" i="81"/>
  <c r="K4487" i="81"/>
  <c r="J4487" i="81"/>
  <c r="I4487" i="81"/>
  <c r="H4487" i="81"/>
  <c r="G4487" i="81"/>
  <c r="F4487" i="81"/>
  <c r="E4487" i="81"/>
  <c r="C4487" i="81"/>
  <c r="B4487" i="81"/>
  <c r="A4487" i="81"/>
  <c r="L4486" i="81"/>
  <c r="K4486" i="81"/>
  <c r="J4486" i="81"/>
  <c r="I4486" i="81"/>
  <c r="H4486" i="81"/>
  <c r="G4486" i="81"/>
  <c r="F4486" i="81"/>
  <c r="E4486" i="81"/>
  <c r="C4486" i="81"/>
  <c r="B4486" i="81"/>
  <c r="A4486" i="81"/>
  <c r="L4485" i="81"/>
  <c r="K4485" i="81"/>
  <c r="J4485" i="81"/>
  <c r="I4485" i="81"/>
  <c r="H4485" i="81"/>
  <c r="G4485" i="81"/>
  <c r="F4485" i="81"/>
  <c r="E4485" i="81"/>
  <c r="C4485" i="81"/>
  <c r="B4485" i="81"/>
  <c r="A4485" i="81"/>
  <c r="L4484" i="81"/>
  <c r="K4484" i="81"/>
  <c r="J4484" i="81"/>
  <c r="I4484" i="81"/>
  <c r="H4484" i="81"/>
  <c r="G4484" i="81"/>
  <c r="F4484" i="81"/>
  <c r="E4484" i="81"/>
  <c r="C4484" i="81"/>
  <c r="B4484" i="81"/>
  <c r="A4484" i="81"/>
  <c r="L4483" i="81"/>
  <c r="K4483" i="81"/>
  <c r="J4483" i="81"/>
  <c r="I4483" i="81"/>
  <c r="H4483" i="81"/>
  <c r="G4483" i="81"/>
  <c r="F4483" i="81"/>
  <c r="E4483" i="81"/>
  <c r="C4483" i="81"/>
  <c r="B4483" i="81"/>
  <c r="A4483" i="81"/>
  <c r="L4482" i="81"/>
  <c r="K4482" i="81"/>
  <c r="J4482" i="81"/>
  <c r="I4482" i="81"/>
  <c r="H4482" i="81"/>
  <c r="G4482" i="81"/>
  <c r="F4482" i="81"/>
  <c r="E4482" i="81"/>
  <c r="C4482" i="81"/>
  <c r="B4482" i="81"/>
  <c r="A4482" i="81"/>
  <c r="L4481" i="81"/>
  <c r="K4481" i="81"/>
  <c r="J4481" i="81"/>
  <c r="I4481" i="81"/>
  <c r="H4481" i="81"/>
  <c r="G4481" i="81"/>
  <c r="F4481" i="81"/>
  <c r="E4481" i="81"/>
  <c r="C4481" i="81"/>
  <c r="B4481" i="81"/>
  <c r="A4481" i="81"/>
  <c r="L4480" i="81"/>
  <c r="K4480" i="81"/>
  <c r="J4480" i="81"/>
  <c r="I4480" i="81"/>
  <c r="H4480" i="81"/>
  <c r="G4480" i="81"/>
  <c r="F4480" i="81"/>
  <c r="E4480" i="81"/>
  <c r="C4480" i="81"/>
  <c r="B4480" i="81"/>
  <c r="A4480" i="81"/>
  <c r="L4479" i="81"/>
  <c r="K4479" i="81"/>
  <c r="J4479" i="81"/>
  <c r="I4479" i="81"/>
  <c r="H4479" i="81"/>
  <c r="G4479" i="81"/>
  <c r="F4479" i="81"/>
  <c r="E4479" i="81"/>
  <c r="C4479" i="81"/>
  <c r="B4479" i="81"/>
  <c r="A4479" i="81"/>
  <c r="L4478" i="81"/>
  <c r="K4478" i="81"/>
  <c r="J4478" i="81"/>
  <c r="I4478" i="81"/>
  <c r="H4478" i="81"/>
  <c r="G4478" i="81"/>
  <c r="F4478" i="81"/>
  <c r="E4478" i="81"/>
  <c r="C4478" i="81"/>
  <c r="B4478" i="81"/>
  <c r="A4478" i="81"/>
  <c r="L4477" i="81"/>
  <c r="K4477" i="81"/>
  <c r="J4477" i="81"/>
  <c r="I4477" i="81"/>
  <c r="H4477" i="81"/>
  <c r="G4477" i="81"/>
  <c r="F4477" i="81"/>
  <c r="E4477" i="81"/>
  <c r="C4477" i="81"/>
  <c r="B4477" i="81"/>
  <c r="A4477" i="81"/>
  <c r="L4476" i="81"/>
  <c r="K4476" i="81"/>
  <c r="J4476" i="81"/>
  <c r="I4476" i="81"/>
  <c r="H4476" i="81"/>
  <c r="G4476" i="81"/>
  <c r="F4476" i="81"/>
  <c r="E4476" i="81"/>
  <c r="C4476" i="81"/>
  <c r="B4476" i="81"/>
  <c r="A4476" i="81"/>
  <c r="L4475" i="81"/>
  <c r="K4475" i="81"/>
  <c r="J4475" i="81"/>
  <c r="I4475" i="81"/>
  <c r="H4475" i="81"/>
  <c r="G4475" i="81"/>
  <c r="F4475" i="81"/>
  <c r="E4475" i="81"/>
  <c r="C4475" i="81"/>
  <c r="B4475" i="81"/>
  <c r="A4475" i="81"/>
  <c r="L4474" i="81"/>
  <c r="K4474" i="81"/>
  <c r="J4474" i="81"/>
  <c r="I4474" i="81"/>
  <c r="H4474" i="81"/>
  <c r="G4474" i="81"/>
  <c r="F4474" i="81"/>
  <c r="E4474" i="81"/>
  <c r="C4474" i="81"/>
  <c r="B4474" i="81"/>
  <c r="A4474" i="81"/>
  <c r="L4473" i="81"/>
  <c r="K4473" i="81"/>
  <c r="J4473" i="81"/>
  <c r="I4473" i="81"/>
  <c r="H4473" i="81"/>
  <c r="G4473" i="81"/>
  <c r="F4473" i="81"/>
  <c r="E4473" i="81"/>
  <c r="C4473" i="81"/>
  <c r="B4473" i="81"/>
  <c r="A4473" i="81"/>
  <c r="L4472" i="81"/>
  <c r="K4472" i="81"/>
  <c r="J4472" i="81"/>
  <c r="I4472" i="81"/>
  <c r="H4472" i="81"/>
  <c r="G4472" i="81"/>
  <c r="F4472" i="81"/>
  <c r="E4472" i="81"/>
  <c r="C4472" i="81"/>
  <c r="B4472" i="81"/>
  <c r="A4472" i="81"/>
  <c r="L4471" i="81"/>
  <c r="K4471" i="81"/>
  <c r="J4471" i="81"/>
  <c r="I4471" i="81"/>
  <c r="H4471" i="81"/>
  <c r="G4471" i="81"/>
  <c r="F4471" i="81"/>
  <c r="E4471" i="81"/>
  <c r="C4471" i="81"/>
  <c r="B4471" i="81"/>
  <c r="A4471" i="81"/>
  <c r="L4470" i="81"/>
  <c r="K4470" i="81"/>
  <c r="J4470" i="81"/>
  <c r="I4470" i="81"/>
  <c r="H4470" i="81"/>
  <c r="G4470" i="81"/>
  <c r="F4470" i="81"/>
  <c r="E4470" i="81"/>
  <c r="C4470" i="81"/>
  <c r="B4470" i="81"/>
  <c r="A4470" i="81"/>
  <c r="L4469" i="81"/>
  <c r="K4469" i="81"/>
  <c r="J4469" i="81"/>
  <c r="I4469" i="81"/>
  <c r="H4469" i="81"/>
  <c r="G4469" i="81"/>
  <c r="F4469" i="81"/>
  <c r="E4469" i="81"/>
  <c r="C4469" i="81"/>
  <c r="B4469" i="81"/>
  <c r="A4469" i="81"/>
  <c r="L4468" i="81"/>
  <c r="K4468" i="81"/>
  <c r="J4468" i="81"/>
  <c r="I4468" i="81"/>
  <c r="H4468" i="81"/>
  <c r="G4468" i="81"/>
  <c r="F4468" i="81"/>
  <c r="E4468" i="81"/>
  <c r="C4468" i="81"/>
  <c r="B4468" i="81"/>
  <c r="A4468" i="81"/>
  <c r="L4467" i="81"/>
  <c r="K4467" i="81"/>
  <c r="J4467" i="81"/>
  <c r="I4467" i="81"/>
  <c r="H4467" i="81"/>
  <c r="G4467" i="81"/>
  <c r="F4467" i="81"/>
  <c r="E4467" i="81"/>
  <c r="C4467" i="81"/>
  <c r="B4467" i="81"/>
  <c r="A4467" i="81"/>
  <c r="L4466" i="81"/>
  <c r="K4466" i="81"/>
  <c r="J4466" i="81"/>
  <c r="I4466" i="81"/>
  <c r="H4466" i="81"/>
  <c r="G4466" i="81"/>
  <c r="F4466" i="81"/>
  <c r="E4466" i="81"/>
  <c r="C4466" i="81"/>
  <c r="B4466" i="81"/>
  <c r="A4466" i="81"/>
  <c r="L4465" i="81"/>
  <c r="K4465" i="81"/>
  <c r="J4465" i="81"/>
  <c r="I4465" i="81"/>
  <c r="H4465" i="81"/>
  <c r="G4465" i="81"/>
  <c r="F4465" i="81"/>
  <c r="E4465" i="81"/>
  <c r="C4465" i="81"/>
  <c r="B4465" i="81"/>
  <c r="A4465" i="81"/>
  <c r="L4464" i="81"/>
  <c r="K4464" i="81"/>
  <c r="J4464" i="81"/>
  <c r="I4464" i="81"/>
  <c r="H4464" i="81"/>
  <c r="G4464" i="81"/>
  <c r="F4464" i="81"/>
  <c r="E4464" i="81"/>
  <c r="C4464" i="81"/>
  <c r="B4464" i="81"/>
  <c r="A4464" i="81"/>
  <c r="L4463" i="81"/>
  <c r="K4463" i="81"/>
  <c r="J4463" i="81"/>
  <c r="I4463" i="81"/>
  <c r="H4463" i="81"/>
  <c r="G4463" i="81"/>
  <c r="F4463" i="81"/>
  <c r="E4463" i="81"/>
  <c r="C4463" i="81"/>
  <c r="B4463" i="81"/>
  <c r="A4463" i="81"/>
  <c r="L4462" i="81"/>
  <c r="K4462" i="81"/>
  <c r="J4462" i="81"/>
  <c r="I4462" i="81"/>
  <c r="H4462" i="81"/>
  <c r="G4462" i="81"/>
  <c r="F4462" i="81"/>
  <c r="E4462" i="81"/>
  <c r="C4462" i="81"/>
  <c r="B4462" i="81"/>
  <c r="A4462" i="81"/>
  <c r="L4461" i="81"/>
  <c r="K4461" i="81"/>
  <c r="J4461" i="81"/>
  <c r="I4461" i="81"/>
  <c r="H4461" i="81"/>
  <c r="G4461" i="81"/>
  <c r="F4461" i="81"/>
  <c r="E4461" i="81"/>
  <c r="C4461" i="81"/>
  <c r="B4461" i="81"/>
  <c r="A4461" i="81"/>
  <c r="L4460" i="81"/>
  <c r="K4460" i="81"/>
  <c r="J4460" i="81"/>
  <c r="I4460" i="81"/>
  <c r="H4460" i="81"/>
  <c r="G4460" i="81"/>
  <c r="F4460" i="81"/>
  <c r="E4460" i="81"/>
  <c r="C4460" i="81"/>
  <c r="B4460" i="81"/>
  <c r="A4460" i="81"/>
  <c r="L4459" i="81"/>
  <c r="K4459" i="81"/>
  <c r="J4459" i="81"/>
  <c r="I4459" i="81"/>
  <c r="H4459" i="81"/>
  <c r="G4459" i="81"/>
  <c r="F4459" i="81"/>
  <c r="E4459" i="81"/>
  <c r="C4459" i="81"/>
  <c r="B4459" i="81"/>
  <c r="A4459" i="81"/>
  <c r="L4458" i="81"/>
  <c r="K4458" i="81"/>
  <c r="J4458" i="81"/>
  <c r="I4458" i="81"/>
  <c r="H4458" i="81"/>
  <c r="G4458" i="81"/>
  <c r="F4458" i="81"/>
  <c r="E4458" i="81"/>
  <c r="C4458" i="81"/>
  <c r="B4458" i="81"/>
  <c r="A4458" i="81"/>
  <c r="L4457" i="81"/>
  <c r="K4457" i="81"/>
  <c r="J4457" i="81"/>
  <c r="I4457" i="81"/>
  <c r="H4457" i="81"/>
  <c r="G4457" i="81"/>
  <c r="F4457" i="81"/>
  <c r="E4457" i="81"/>
  <c r="C4457" i="81"/>
  <c r="B4457" i="81"/>
  <c r="A4457" i="81"/>
  <c r="L4456" i="81"/>
  <c r="K4456" i="81"/>
  <c r="J4456" i="81"/>
  <c r="I4456" i="81"/>
  <c r="H4456" i="81"/>
  <c r="G4456" i="81"/>
  <c r="F4456" i="81"/>
  <c r="E4456" i="81"/>
  <c r="C4456" i="81"/>
  <c r="B4456" i="81"/>
  <c r="A4456" i="81"/>
  <c r="L4455" i="81"/>
  <c r="K4455" i="81"/>
  <c r="J4455" i="81"/>
  <c r="I4455" i="81"/>
  <c r="H4455" i="81"/>
  <c r="G4455" i="81"/>
  <c r="F4455" i="81"/>
  <c r="E4455" i="81"/>
  <c r="C4455" i="81"/>
  <c r="B4455" i="81"/>
  <c r="A4455" i="81"/>
  <c r="L4454" i="81"/>
  <c r="K4454" i="81"/>
  <c r="J4454" i="81"/>
  <c r="I4454" i="81"/>
  <c r="H4454" i="81"/>
  <c r="G4454" i="81"/>
  <c r="F4454" i="81"/>
  <c r="E4454" i="81"/>
  <c r="C4454" i="81"/>
  <c r="B4454" i="81"/>
  <c r="A4454" i="81"/>
  <c r="L4453" i="81"/>
  <c r="K4453" i="81"/>
  <c r="J4453" i="81"/>
  <c r="I4453" i="81"/>
  <c r="H4453" i="81"/>
  <c r="G4453" i="81"/>
  <c r="F4453" i="81"/>
  <c r="E4453" i="81"/>
  <c r="C4453" i="81"/>
  <c r="B4453" i="81"/>
  <c r="A4453" i="81"/>
  <c r="L4452" i="81"/>
  <c r="K4452" i="81"/>
  <c r="J4452" i="81"/>
  <c r="I4452" i="81"/>
  <c r="H4452" i="81"/>
  <c r="G4452" i="81"/>
  <c r="F4452" i="81"/>
  <c r="E4452" i="81"/>
  <c r="C4452" i="81"/>
  <c r="B4452" i="81"/>
  <c r="A4452" i="81"/>
  <c r="L4451" i="81"/>
  <c r="K4451" i="81"/>
  <c r="J4451" i="81"/>
  <c r="I4451" i="81"/>
  <c r="H4451" i="81"/>
  <c r="G4451" i="81"/>
  <c r="F4451" i="81"/>
  <c r="E4451" i="81"/>
  <c r="C4451" i="81"/>
  <c r="B4451" i="81"/>
  <c r="A4451" i="81"/>
  <c r="L4450" i="81"/>
  <c r="K4450" i="81"/>
  <c r="J4450" i="81"/>
  <c r="I4450" i="81"/>
  <c r="H4450" i="81"/>
  <c r="G4450" i="81"/>
  <c r="F4450" i="81"/>
  <c r="E4450" i="81"/>
  <c r="C4450" i="81"/>
  <c r="B4450" i="81"/>
  <c r="A4450" i="81"/>
  <c r="L4449" i="81"/>
  <c r="K4449" i="81"/>
  <c r="J4449" i="81"/>
  <c r="I4449" i="81"/>
  <c r="H4449" i="81"/>
  <c r="G4449" i="81"/>
  <c r="F4449" i="81"/>
  <c r="E4449" i="81"/>
  <c r="C4449" i="81"/>
  <c r="B4449" i="81"/>
  <c r="A4449" i="81"/>
  <c r="L4448" i="81"/>
  <c r="K4448" i="81"/>
  <c r="J4448" i="81"/>
  <c r="I4448" i="81"/>
  <c r="H4448" i="81"/>
  <c r="G4448" i="81"/>
  <c r="F4448" i="81"/>
  <c r="E4448" i="81"/>
  <c r="C4448" i="81"/>
  <c r="B4448" i="81"/>
  <c r="A4448" i="81"/>
  <c r="L4447" i="81"/>
  <c r="K4447" i="81"/>
  <c r="J4447" i="81"/>
  <c r="I4447" i="81"/>
  <c r="H4447" i="81"/>
  <c r="G4447" i="81"/>
  <c r="F4447" i="81"/>
  <c r="E4447" i="81"/>
  <c r="C4447" i="81"/>
  <c r="B4447" i="81"/>
  <c r="A4447" i="81"/>
  <c r="L4446" i="81"/>
  <c r="K4446" i="81"/>
  <c r="J4446" i="81"/>
  <c r="I4446" i="81"/>
  <c r="H4446" i="81"/>
  <c r="G4446" i="81"/>
  <c r="F4446" i="81"/>
  <c r="E4446" i="81"/>
  <c r="C4446" i="81"/>
  <c r="B4446" i="81"/>
  <c r="A4446" i="81"/>
  <c r="L4445" i="81"/>
  <c r="K4445" i="81"/>
  <c r="J4445" i="81"/>
  <c r="I4445" i="81"/>
  <c r="H4445" i="81"/>
  <c r="G4445" i="81"/>
  <c r="F4445" i="81"/>
  <c r="E4445" i="81"/>
  <c r="C4445" i="81"/>
  <c r="B4445" i="81"/>
  <c r="A4445" i="81"/>
  <c r="L4444" i="81"/>
  <c r="K4444" i="81"/>
  <c r="J4444" i="81"/>
  <c r="I4444" i="81"/>
  <c r="H4444" i="81"/>
  <c r="G4444" i="81"/>
  <c r="F4444" i="81"/>
  <c r="E4444" i="81"/>
  <c r="C4444" i="81"/>
  <c r="B4444" i="81"/>
  <c r="A4444" i="81"/>
  <c r="L4443" i="81"/>
  <c r="K4443" i="81"/>
  <c r="J4443" i="81"/>
  <c r="I4443" i="81"/>
  <c r="H4443" i="81"/>
  <c r="G4443" i="81"/>
  <c r="F4443" i="81"/>
  <c r="E4443" i="81"/>
  <c r="C4443" i="81"/>
  <c r="B4443" i="81"/>
  <c r="A4443" i="81"/>
  <c r="L4442" i="81"/>
  <c r="K4442" i="81"/>
  <c r="J4442" i="81"/>
  <c r="I4442" i="81"/>
  <c r="H4442" i="81"/>
  <c r="G4442" i="81"/>
  <c r="F4442" i="81"/>
  <c r="E4442" i="81"/>
  <c r="C4442" i="81"/>
  <c r="B4442" i="81"/>
  <c r="A4442" i="81"/>
  <c r="L4441" i="81"/>
  <c r="K4441" i="81"/>
  <c r="J4441" i="81"/>
  <c r="I4441" i="81"/>
  <c r="H4441" i="81"/>
  <c r="G4441" i="81"/>
  <c r="F4441" i="81"/>
  <c r="E4441" i="81"/>
  <c r="C4441" i="81"/>
  <c r="B4441" i="81"/>
  <c r="A4441" i="81"/>
  <c r="L4440" i="81"/>
  <c r="K4440" i="81"/>
  <c r="J4440" i="81"/>
  <c r="I4440" i="81"/>
  <c r="H4440" i="81"/>
  <c r="G4440" i="81"/>
  <c r="F4440" i="81"/>
  <c r="E4440" i="81"/>
  <c r="C4440" i="81"/>
  <c r="B4440" i="81"/>
  <c r="A4440" i="81"/>
  <c r="L4439" i="81"/>
  <c r="K4439" i="81"/>
  <c r="J4439" i="81"/>
  <c r="I4439" i="81"/>
  <c r="H4439" i="81"/>
  <c r="G4439" i="81"/>
  <c r="F4439" i="81"/>
  <c r="E4439" i="81"/>
  <c r="C4439" i="81"/>
  <c r="B4439" i="81"/>
  <c r="A4439" i="81"/>
  <c r="L4438" i="81"/>
  <c r="K4438" i="81"/>
  <c r="J4438" i="81"/>
  <c r="I4438" i="81"/>
  <c r="H4438" i="81"/>
  <c r="G4438" i="81"/>
  <c r="F4438" i="81"/>
  <c r="E4438" i="81"/>
  <c r="C4438" i="81"/>
  <c r="B4438" i="81"/>
  <c r="A4438" i="81"/>
  <c r="L4437" i="81"/>
  <c r="K4437" i="81"/>
  <c r="J4437" i="81"/>
  <c r="I4437" i="81"/>
  <c r="H4437" i="81"/>
  <c r="G4437" i="81"/>
  <c r="F4437" i="81"/>
  <c r="E4437" i="81"/>
  <c r="C4437" i="81"/>
  <c r="B4437" i="81"/>
  <c r="A4437" i="81"/>
  <c r="L4436" i="81"/>
  <c r="K4436" i="81"/>
  <c r="J4436" i="81"/>
  <c r="I4436" i="81"/>
  <c r="H4436" i="81"/>
  <c r="G4436" i="81"/>
  <c r="F4436" i="81"/>
  <c r="E4436" i="81"/>
  <c r="C4436" i="81"/>
  <c r="B4436" i="81"/>
  <c r="A4436" i="81"/>
  <c r="L4435" i="81"/>
  <c r="K4435" i="81"/>
  <c r="J4435" i="81"/>
  <c r="I4435" i="81"/>
  <c r="H4435" i="81"/>
  <c r="G4435" i="81"/>
  <c r="F4435" i="81"/>
  <c r="E4435" i="81"/>
  <c r="C4435" i="81"/>
  <c r="B4435" i="81"/>
  <c r="A4435" i="81"/>
  <c r="L4434" i="81"/>
  <c r="K4434" i="81"/>
  <c r="J4434" i="81"/>
  <c r="I4434" i="81"/>
  <c r="H4434" i="81"/>
  <c r="G4434" i="81"/>
  <c r="F4434" i="81"/>
  <c r="E4434" i="81"/>
  <c r="C4434" i="81"/>
  <c r="B4434" i="81"/>
  <c r="A4434" i="81"/>
  <c r="L4433" i="81"/>
  <c r="K4433" i="81"/>
  <c r="J4433" i="81"/>
  <c r="I4433" i="81"/>
  <c r="H4433" i="81"/>
  <c r="G4433" i="81"/>
  <c r="F4433" i="81"/>
  <c r="E4433" i="81"/>
  <c r="C4433" i="81"/>
  <c r="B4433" i="81"/>
  <c r="A4433" i="81"/>
  <c r="L4432" i="81"/>
  <c r="K4432" i="81"/>
  <c r="J4432" i="81"/>
  <c r="I4432" i="81"/>
  <c r="H4432" i="81"/>
  <c r="G4432" i="81"/>
  <c r="F4432" i="81"/>
  <c r="E4432" i="81"/>
  <c r="C4432" i="81"/>
  <c r="B4432" i="81"/>
  <c r="A4432" i="81"/>
  <c r="L4431" i="81"/>
  <c r="K4431" i="81"/>
  <c r="J4431" i="81"/>
  <c r="I4431" i="81"/>
  <c r="H4431" i="81"/>
  <c r="G4431" i="81"/>
  <c r="F4431" i="81"/>
  <c r="E4431" i="81"/>
  <c r="C4431" i="81"/>
  <c r="B4431" i="81"/>
  <c r="A4431" i="81"/>
  <c r="L4430" i="81"/>
  <c r="K4430" i="81"/>
  <c r="J4430" i="81"/>
  <c r="I4430" i="81"/>
  <c r="H4430" i="81"/>
  <c r="G4430" i="81"/>
  <c r="F4430" i="81"/>
  <c r="E4430" i="81"/>
  <c r="C4430" i="81"/>
  <c r="B4430" i="81"/>
  <c r="A4430" i="81"/>
  <c r="L4429" i="81"/>
  <c r="K4429" i="81"/>
  <c r="J4429" i="81"/>
  <c r="I4429" i="81"/>
  <c r="H4429" i="81"/>
  <c r="G4429" i="81"/>
  <c r="F4429" i="81"/>
  <c r="E4429" i="81"/>
  <c r="C4429" i="81"/>
  <c r="B4429" i="81"/>
  <c r="A4429" i="81"/>
  <c r="L4428" i="81"/>
  <c r="K4428" i="81"/>
  <c r="J4428" i="81"/>
  <c r="I4428" i="81"/>
  <c r="H4428" i="81"/>
  <c r="G4428" i="81"/>
  <c r="F4428" i="81"/>
  <c r="E4428" i="81"/>
  <c r="C4428" i="81"/>
  <c r="B4428" i="81"/>
  <c r="A4428" i="81"/>
  <c r="L4427" i="81"/>
  <c r="K4427" i="81"/>
  <c r="J4427" i="81"/>
  <c r="I4427" i="81"/>
  <c r="H4427" i="81"/>
  <c r="G4427" i="81"/>
  <c r="F4427" i="81"/>
  <c r="E4427" i="81"/>
  <c r="C4427" i="81"/>
  <c r="B4427" i="81"/>
  <c r="A4427" i="81"/>
  <c r="L4426" i="81"/>
  <c r="K4426" i="81"/>
  <c r="J4426" i="81"/>
  <c r="I4426" i="81"/>
  <c r="H4426" i="81"/>
  <c r="G4426" i="81"/>
  <c r="F4426" i="81"/>
  <c r="E4426" i="81"/>
  <c r="C4426" i="81"/>
  <c r="B4426" i="81"/>
  <c r="A4426" i="81"/>
  <c r="L4425" i="81"/>
  <c r="K4425" i="81"/>
  <c r="J4425" i="81"/>
  <c r="I4425" i="81"/>
  <c r="H4425" i="81"/>
  <c r="G4425" i="81"/>
  <c r="F4425" i="81"/>
  <c r="E4425" i="81"/>
  <c r="C4425" i="81"/>
  <c r="B4425" i="81"/>
  <c r="A4425" i="81"/>
  <c r="L4424" i="81"/>
  <c r="K4424" i="81"/>
  <c r="J4424" i="81"/>
  <c r="I4424" i="81"/>
  <c r="H4424" i="81"/>
  <c r="G4424" i="81"/>
  <c r="F4424" i="81"/>
  <c r="E4424" i="81"/>
  <c r="C4424" i="81"/>
  <c r="B4424" i="81"/>
  <c r="A4424" i="81"/>
  <c r="L4423" i="81"/>
  <c r="K4423" i="81"/>
  <c r="J4423" i="81"/>
  <c r="I4423" i="81"/>
  <c r="H4423" i="81"/>
  <c r="G4423" i="81"/>
  <c r="F4423" i="81"/>
  <c r="E4423" i="81"/>
  <c r="C4423" i="81"/>
  <c r="B4423" i="81"/>
  <c r="A4423" i="81"/>
  <c r="L4422" i="81"/>
  <c r="K4422" i="81"/>
  <c r="J4422" i="81"/>
  <c r="I4422" i="81"/>
  <c r="H4422" i="81"/>
  <c r="G4422" i="81"/>
  <c r="F4422" i="81"/>
  <c r="E4422" i="81"/>
  <c r="C4422" i="81"/>
  <c r="B4422" i="81"/>
  <c r="A4422" i="81"/>
  <c r="L4421" i="81"/>
  <c r="K4421" i="81"/>
  <c r="J4421" i="81"/>
  <c r="I4421" i="81"/>
  <c r="H4421" i="81"/>
  <c r="G4421" i="81"/>
  <c r="F4421" i="81"/>
  <c r="E4421" i="81"/>
  <c r="C4421" i="81"/>
  <c r="B4421" i="81"/>
  <c r="A4421" i="81"/>
  <c r="L4420" i="81"/>
  <c r="K4420" i="81"/>
  <c r="J4420" i="81"/>
  <c r="I4420" i="81"/>
  <c r="H4420" i="81"/>
  <c r="G4420" i="81"/>
  <c r="F4420" i="81"/>
  <c r="E4420" i="81"/>
  <c r="C4420" i="81"/>
  <c r="B4420" i="81"/>
  <c r="A4420" i="81"/>
  <c r="L4419" i="81"/>
  <c r="K4419" i="81"/>
  <c r="J4419" i="81"/>
  <c r="I4419" i="81"/>
  <c r="H4419" i="81"/>
  <c r="G4419" i="81"/>
  <c r="F4419" i="81"/>
  <c r="E4419" i="81"/>
  <c r="C4419" i="81"/>
  <c r="B4419" i="81"/>
  <c r="A4419" i="81"/>
  <c r="L4418" i="81"/>
  <c r="K4418" i="81"/>
  <c r="J4418" i="81"/>
  <c r="I4418" i="81"/>
  <c r="H4418" i="81"/>
  <c r="G4418" i="81"/>
  <c r="F4418" i="81"/>
  <c r="E4418" i="81"/>
  <c r="C4418" i="81"/>
  <c r="B4418" i="81"/>
  <c r="A4418" i="81"/>
  <c r="L4417" i="81"/>
  <c r="K4417" i="81"/>
  <c r="J4417" i="81"/>
  <c r="I4417" i="81"/>
  <c r="H4417" i="81"/>
  <c r="G4417" i="81"/>
  <c r="F4417" i="81"/>
  <c r="E4417" i="81"/>
  <c r="C4417" i="81"/>
  <c r="B4417" i="81"/>
  <c r="A4417" i="81"/>
  <c r="L4416" i="81"/>
  <c r="K4416" i="81"/>
  <c r="J4416" i="81"/>
  <c r="I4416" i="81"/>
  <c r="H4416" i="81"/>
  <c r="G4416" i="81"/>
  <c r="F4416" i="81"/>
  <c r="E4416" i="81"/>
  <c r="C4416" i="81"/>
  <c r="B4416" i="81"/>
  <c r="A4416" i="81"/>
  <c r="L4415" i="81"/>
  <c r="K4415" i="81"/>
  <c r="J4415" i="81"/>
  <c r="I4415" i="81"/>
  <c r="H4415" i="81"/>
  <c r="G4415" i="81"/>
  <c r="F4415" i="81"/>
  <c r="E4415" i="81"/>
  <c r="C4415" i="81"/>
  <c r="B4415" i="81"/>
  <c r="A4415" i="81"/>
  <c r="L4414" i="81"/>
  <c r="K4414" i="81"/>
  <c r="J4414" i="81"/>
  <c r="I4414" i="81"/>
  <c r="H4414" i="81"/>
  <c r="G4414" i="81"/>
  <c r="F4414" i="81"/>
  <c r="E4414" i="81"/>
  <c r="C4414" i="81"/>
  <c r="B4414" i="81"/>
  <c r="A4414" i="81"/>
  <c r="L4413" i="81"/>
  <c r="K4413" i="81"/>
  <c r="J4413" i="81"/>
  <c r="I4413" i="81"/>
  <c r="H4413" i="81"/>
  <c r="G4413" i="81"/>
  <c r="F4413" i="81"/>
  <c r="E4413" i="81"/>
  <c r="C4413" i="81"/>
  <c r="B4413" i="81"/>
  <c r="A4413" i="81"/>
  <c r="L4412" i="81"/>
  <c r="K4412" i="81"/>
  <c r="J4412" i="81"/>
  <c r="I4412" i="81"/>
  <c r="H4412" i="81"/>
  <c r="G4412" i="81"/>
  <c r="F4412" i="81"/>
  <c r="E4412" i="81"/>
  <c r="C4412" i="81"/>
  <c r="B4412" i="81"/>
  <c r="A4412" i="81"/>
  <c r="L4411" i="81"/>
  <c r="K4411" i="81"/>
  <c r="J4411" i="81"/>
  <c r="I4411" i="81"/>
  <c r="H4411" i="81"/>
  <c r="G4411" i="81"/>
  <c r="F4411" i="81"/>
  <c r="E4411" i="81"/>
  <c r="C4411" i="81"/>
  <c r="B4411" i="81"/>
  <c r="A4411" i="81"/>
  <c r="L4410" i="81"/>
  <c r="K4410" i="81"/>
  <c r="J4410" i="81"/>
  <c r="I4410" i="81"/>
  <c r="H4410" i="81"/>
  <c r="G4410" i="81"/>
  <c r="F4410" i="81"/>
  <c r="E4410" i="81"/>
  <c r="C4410" i="81"/>
  <c r="B4410" i="81"/>
  <c r="A4410" i="81"/>
  <c r="L4409" i="81"/>
  <c r="K4409" i="81"/>
  <c r="J4409" i="81"/>
  <c r="I4409" i="81"/>
  <c r="H4409" i="81"/>
  <c r="G4409" i="81"/>
  <c r="F4409" i="81"/>
  <c r="E4409" i="81"/>
  <c r="C4409" i="81"/>
  <c r="B4409" i="81"/>
  <c r="A4409" i="81"/>
  <c r="L4408" i="81"/>
  <c r="K4408" i="81"/>
  <c r="J4408" i="81"/>
  <c r="I4408" i="81"/>
  <c r="H4408" i="81"/>
  <c r="G4408" i="81"/>
  <c r="F4408" i="81"/>
  <c r="E4408" i="81"/>
  <c r="C4408" i="81"/>
  <c r="B4408" i="81"/>
  <c r="A4408" i="81"/>
  <c r="L4407" i="81"/>
  <c r="K4407" i="81"/>
  <c r="J4407" i="81"/>
  <c r="I4407" i="81"/>
  <c r="H4407" i="81"/>
  <c r="G4407" i="81"/>
  <c r="F4407" i="81"/>
  <c r="E4407" i="81"/>
  <c r="C4407" i="81"/>
  <c r="B4407" i="81"/>
  <c r="A4407" i="81"/>
  <c r="L4406" i="81"/>
  <c r="K4406" i="81"/>
  <c r="J4406" i="81"/>
  <c r="I4406" i="81"/>
  <c r="H4406" i="81"/>
  <c r="G4406" i="81"/>
  <c r="F4406" i="81"/>
  <c r="E4406" i="81"/>
  <c r="C4406" i="81"/>
  <c r="B4406" i="81"/>
  <c r="A4406" i="81"/>
  <c r="L4405" i="81"/>
  <c r="K4405" i="81"/>
  <c r="J4405" i="81"/>
  <c r="I4405" i="81"/>
  <c r="H4405" i="81"/>
  <c r="G4405" i="81"/>
  <c r="F4405" i="81"/>
  <c r="E4405" i="81"/>
  <c r="C4405" i="81"/>
  <c r="B4405" i="81"/>
  <c r="A4405" i="81"/>
  <c r="L4404" i="81"/>
  <c r="K4404" i="81"/>
  <c r="J4404" i="81"/>
  <c r="I4404" i="81"/>
  <c r="H4404" i="81"/>
  <c r="G4404" i="81"/>
  <c r="F4404" i="81"/>
  <c r="E4404" i="81"/>
  <c r="C4404" i="81"/>
  <c r="B4404" i="81"/>
  <c r="A4404" i="81"/>
  <c r="L4403" i="81"/>
  <c r="K4403" i="81"/>
  <c r="J4403" i="81"/>
  <c r="I4403" i="81"/>
  <c r="H4403" i="81"/>
  <c r="G4403" i="81"/>
  <c r="F4403" i="81"/>
  <c r="E4403" i="81"/>
  <c r="C4403" i="81"/>
  <c r="B4403" i="81"/>
  <c r="A4403" i="81"/>
  <c r="L4402" i="81"/>
  <c r="K4402" i="81"/>
  <c r="J4402" i="81"/>
  <c r="I4402" i="81"/>
  <c r="H4402" i="81"/>
  <c r="G4402" i="81"/>
  <c r="F4402" i="81"/>
  <c r="E4402" i="81"/>
  <c r="C4402" i="81"/>
  <c r="B4402" i="81"/>
  <c r="A4402" i="81"/>
  <c r="L4401" i="81"/>
  <c r="K4401" i="81"/>
  <c r="J4401" i="81"/>
  <c r="I4401" i="81"/>
  <c r="H4401" i="81"/>
  <c r="G4401" i="81"/>
  <c r="F4401" i="81"/>
  <c r="E4401" i="81"/>
  <c r="C4401" i="81"/>
  <c r="B4401" i="81"/>
  <c r="A4401" i="81"/>
  <c r="L4400" i="81"/>
  <c r="K4400" i="81"/>
  <c r="J4400" i="81"/>
  <c r="I4400" i="81"/>
  <c r="H4400" i="81"/>
  <c r="G4400" i="81"/>
  <c r="F4400" i="81"/>
  <c r="E4400" i="81"/>
  <c r="C4400" i="81"/>
  <c r="B4400" i="81"/>
  <c r="A4400" i="81"/>
  <c r="L4399" i="81"/>
  <c r="K4399" i="81"/>
  <c r="J4399" i="81"/>
  <c r="I4399" i="81"/>
  <c r="H4399" i="81"/>
  <c r="G4399" i="81"/>
  <c r="F4399" i="81"/>
  <c r="E4399" i="81"/>
  <c r="C4399" i="81"/>
  <c r="B4399" i="81"/>
  <c r="A4399" i="81"/>
  <c r="L4398" i="81"/>
  <c r="K4398" i="81"/>
  <c r="J4398" i="81"/>
  <c r="I4398" i="81"/>
  <c r="H4398" i="81"/>
  <c r="G4398" i="81"/>
  <c r="F4398" i="81"/>
  <c r="E4398" i="81"/>
  <c r="C4398" i="81"/>
  <c r="B4398" i="81"/>
  <c r="A4398" i="81"/>
  <c r="L4397" i="81"/>
  <c r="K4397" i="81"/>
  <c r="J4397" i="81"/>
  <c r="I4397" i="81"/>
  <c r="H4397" i="81"/>
  <c r="G4397" i="81"/>
  <c r="F4397" i="81"/>
  <c r="E4397" i="81"/>
  <c r="C4397" i="81"/>
  <c r="B4397" i="81"/>
  <c r="A4397" i="81"/>
  <c r="L4396" i="81"/>
  <c r="K4396" i="81"/>
  <c r="J4396" i="81"/>
  <c r="I4396" i="81"/>
  <c r="H4396" i="81"/>
  <c r="G4396" i="81"/>
  <c r="F4396" i="81"/>
  <c r="E4396" i="81"/>
  <c r="C4396" i="81"/>
  <c r="B4396" i="81"/>
  <c r="A4396" i="81"/>
  <c r="L4395" i="81"/>
  <c r="K4395" i="81"/>
  <c r="J4395" i="81"/>
  <c r="I4395" i="81"/>
  <c r="H4395" i="81"/>
  <c r="G4395" i="81"/>
  <c r="F4395" i="81"/>
  <c r="E4395" i="81"/>
  <c r="C4395" i="81"/>
  <c r="B4395" i="81"/>
  <c r="A4395" i="81"/>
  <c r="L4394" i="81"/>
  <c r="K4394" i="81"/>
  <c r="J4394" i="81"/>
  <c r="I4394" i="81"/>
  <c r="H4394" i="81"/>
  <c r="G4394" i="81"/>
  <c r="F4394" i="81"/>
  <c r="E4394" i="81"/>
  <c r="C4394" i="81"/>
  <c r="B4394" i="81"/>
  <c r="A4394" i="81"/>
  <c r="L4393" i="81"/>
  <c r="K4393" i="81"/>
  <c r="J4393" i="81"/>
  <c r="I4393" i="81"/>
  <c r="H4393" i="81"/>
  <c r="G4393" i="81"/>
  <c r="F4393" i="81"/>
  <c r="E4393" i="81"/>
  <c r="C4393" i="81"/>
  <c r="B4393" i="81"/>
  <c r="A4393" i="81"/>
  <c r="L4392" i="81"/>
  <c r="K4392" i="81"/>
  <c r="J4392" i="81"/>
  <c r="I4392" i="81"/>
  <c r="H4392" i="81"/>
  <c r="G4392" i="81"/>
  <c r="F4392" i="81"/>
  <c r="E4392" i="81"/>
  <c r="C4392" i="81"/>
  <c r="B4392" i="81"/>
  <c r="A4392" i="81"/>
  <c r="L4391" i="81"/>
  <c r="K4391" i="81"/>
  <c r="J4391" i="81"/>
  <c r="I4391" i="81"/>
  <c r="H4391" i="81"/>
  <c r="G4391" i="81"/>
  <c r="F4391" i="81"/>
  <c r="E4391" i="81"/>
  <c r="C4391" i="81"/>
  <c r="B4391" i="81"/>
  <c r="A4391" i="81"/>
  <c r="L4390" i="81"/>
  <c r="K4390" i="81"/>
  <c r="J4390" i="81"/>
  <c r="I4390" i="81"/>
  <c r="H4390" i="81"/>
  <c r="G4390" i="81"/>
  <c r="F4390" i="81"/>
  <c r="E4390" i="81"/>
  <c r="C4390" i="81"/>
  <c r="B4390" i="81"/>
  <c r="A4390" i="81"/>
  <c r="L4389" i="81"/>
  <c r="K4389" i="81"/>
  <c r="J4389" i="81"/>
  <c r="I4389" i="81"/>
  <c r="H4389" i="81"/>
  <c r="G4389" i="81"/>
  <c r="F4389" i="81"/>
  <c r="E4389" i="81"/>
  <c r="C4389" i="81"/>
  <c r="B4389" i="81"/>
  <c r="A4389" i="81"/>
  <c r="L4388" i="81"/>
  <c r="K4388" i="81"/>
  <c r="J4388" i="81"/>
  <c r="I4388" i="81"/>
  <c r="H4388" i="81"/>
  <c r="G4388" i="81"/>
  <c r="F4388" i="81"/>
  <c r="E4388" i="81"/>
  <c r="C4388" i="81"/>
  <c r="B4388" i="81"/>
  <c r="A4388" i="81"/>
  <c r="L4387" i="81"/>
  <c r="K4387" i="81"/>
  <c r="J4387" i="81"/>
  <c r="I4387" i="81"/>
  <c r="H4387" i="81"/>
  <c r="G4387" i="81"/>
  <c r="F4387" i="81"/>
  <c r="E4387" i="81"/>
  <c r="C4387" i="81"/>
  <c r="B4387" i="81"/>
  <c r="A4387" i="81"/>
  <c r="L4386" i="81"/>
  <c r="K4386" i="81"/>
  <c r="J4386" i="81"/>
  <c r="I4386" i="81"/>
  <c r="H4386" i="81"/>
  <c r="G4386" i="81"/>
  <c r="F4386" i="81"/>
  <c r="E4386" i="81"/>
  <c r="C4386" i="81"/>
  <c r="B4386" i="81"/>
  <c r="A4386" i="81"/>
  <c r="L4385" i="81"/>
  <c r="K4385" i="81"/>
  <c r="J4385" i="81"/>
  <c r="I4385" i="81"/>
  <c r="H4385" i="81"/>
  <c r="G4385" i="81"/>
  <c r="F4385" i="81"/>
  <c r="E4385" i="81"/>
  <c r="C4385" i="81"/>
  <c r="B4385" i="81"/>
  <c r="A4385" i="81"/>
  <c r="L4384" i="81"/>
  <c r="K4384" i="81"/>
  <c r="J4384" i="81"/>
  <c r="I4384" i="81"/>
  <c r="H4384" i="81"/>
  <c r="G4384" i="81"/>
  <c r="F4384" i="81"/>
  <c r="E4384" i="81"/>
  <c r="C4384" i="81"/>
  <c r="B4384" i="81"/>
  <c r="A4384" i="81"/>
  <c r="L4383" i="81"/>
  <c r="K4383" i="81"/>
  <c r="J4383" i="81"/>
  <c r="I4383" i="81"/>
  <c r="H4383" i="81"/>
  <c r="G4383" i="81"/>
  <c r="F4383" i="81"/>
  <c r="E4383" i="81"/>
  <c r="C4383" i="81"/>
  <c r="B4383" i="81"/>
  <c r="A4383" i="81"/>
  <c r="L4382" i="81"/>
  <c r="K4382" i="81"/>
  <c r="J4382" i="81"/>
  <c r="I4382" i="81"/>
  <c r="H4382" i="81"/>
  <c r="G4382" i="81"/>
  <c r="F4382" i="81"/>
  <c r="E4382" i="81"/>
  <c r="C4382" i="81"/>
  <c r="B4382" i="81"/>
  <c r="A4382" i="81"/>
  <c r="L4381" i="81"/>
  <c r="K4381" i="81"/>
  <c r="J4381" i="81"/>
  <c r="I4381" i="81"/>
  <c r="H4381" i="81"/>
  <c r="G4381" i="81"/>
  <c r="F4381" i="81"/>
  <c r="E4381" i="81"/>
  <c r="C4381" i="81"/>
  <c r="B4381" i="81"/>
  <c r="A4381" i="81"/>
  <c r="L4380" i="81"/>
  <c r="K4380" i="81"/>
  <c r="J4380" i="81"/>
  <c r="I4380" i="81"/>
  <c r="H4380" i="81"/>
  <c r="G4380" i="81"/>
  <c r="F4380" i="81"/>
  <c r="E4380" i="81"/>
  <c r="C4380" i="81"/>
  <c r="B4380" i="81"/>
  <c r="A4380" i="81"/>
  <c r="L4379" i="81"/>
  <c r="K4379" i="81"/>
  <c r="J4379" i="81"/>
  <c r="I4379" i="81"/>
  <c r="H4379" i="81"/>
  <c r="G4379" i="81"/>
  <c r="F4379" i="81"/>
  <c r="E4379" i="81"/>
  <c r="C4379" i="81"/>
  <c r="B4379" i="81"/>
  <c r="A4379" i="81"/>
  <c r="L4378" i="81"/>
  <c r="K4378" i="81"/>
  <c r="J4378" i="81"/>
  <c r="I4378" i="81"/>
  <c r="H4378" i="81"/>
  <c r="G4378" i="81"/>
  <c r="F4378" i="81"/>
  <c r="E4378" i="81"/>
  <c r="C4378" i="81"/>
  <c r="B4378" i="81"/>
  <c r="A4378" i="81"/>
  <c r="L4377" i="81"/>
  <c r="K4377" i="81"/>
  <c r="J4377" i="81"/>
  <c r="I4377" i="81"/>
  <c r="H4377" i="81"/>
  <c r="G4377" i="81"/>
  <c r="F4377" i="81"/>
  <c r="E4377" i="81"/>
  <c r="C4377" i="81"/>
  <c r="B4377" i="81"/>
  <c r="A4377" i="81"/>
  <c r="L4376" i="81"/>
  <c r="K4376" i="81"/>
  <c r="J4376" i="81"/>
  <c r="I4376" i="81"/>
  <c r="H4376" i="81"/>
  <c r="G4376" i="81"/>
  <c r="F4376" i="81"/>
  <c r="E4376" i="81"/>
  <c r="C4376" i="81"/>
  <c r="B4376" i="81"/>
  <c r="A4376" i="81"/>
  <c r="L4375" i="81"/>
  <c r="K4375" i="81"/>
  <c r="J4375" i="81"/>
  <c r="I4375" i="81"/>
  <c r="H4375" i="81"/>
  <c r="G4375" i="81"/>
  <c r="F4375" i="81"/>
  <c r="E4375" i="81"/>
  <c r="C4375" i="81"/>
  <c r="B4375" i="81"/>
  <c r="A4375" i="81"/>
  <c r="L4374" i="81"/>
  <c r="K4374" i="81"/>
  <c r="J4374" i="81"/>
  <c r="I4374" i="81"/>
  <c r="H4374" i="81"/>
  <c r="G4374" i="81"/>
  <c r="F4374" i="81"/>
  <c r="E4374" i="81"/>
  <c r="C4374" i="81"/>
  <c r="B4374" i="81"/>
  <c r="A4374" i="81"/>
  <c r="L4373" i="81"/>
  <c r="K4373" i="81"/>
  <c r="J4373" i="81"/>
  <c r="I4373" i="81"/>
  <c r="H4373" i="81"/>
  <c r="G4373" i="81"/>
  <c r="F4373" i="81"/>
  <c r="E4373" i="81"/>
  <c r="C4373" i="81"/>
  <c r="B4373" i="81"/>
  <c r="A4373" i="81"/>
  <c r="L4372" i="81"/>
  <c r="K4372" i="81"/>
  <c r="J4372" i="81"/>
  <c r="I4372" i="81"/>
  <c r="H4372" i="81"/>
  <c r="G4372" i="81"/>
  <c r="F4372" i="81"/>
  <c r="E4372" i="81"/>
  <c r="C4372" i="81"/>
  <c r="B4372" i="81"/>
  <c r="A4372" i="81"/>
  <c r="L4371" i="81"/>
  <c r="K4371" i="81"/>
  <c r="J4371" i="81"/>
  <c r="I4371" i="81"/>
  <c r="H4371" i="81"/>
  <c r="G4371" i="81"/>
  <c r="F4371" i="81"/>
  <c r="E4371" i="81"/>
  <c r="C4371" i="81"/>
  <c r="B4371" i="81"/>
  <c r="A4371" i="81"/>
  <c r="L4370" i="81"/>
  <c r="K4370" i="81"/>
  <c r="J4370" i="81"/>
  <c r="I4370" i="81"/>
  <c r="H4370" i="81"/>
  <c r="G4370" i="81"/>
  <c r="F4370" i="81"/>
  <c r="E4370" i="81"/>
  <c r="C4370" i="81"/>
  <c r="B4370" i="81"/>
  <c r="A4370" i="81"/>
  <c r="L4369" i="81"/>
  <c r="K4369" i="81"/>
  <c r="J4369" i="81"/>
  <c r="I4369" i="81"/>
  <c r="H4369" i="81"/>
  <c r="G4369" i="81"/>
  <c r="F4369" i="81"/>
  <c r="E4369" i="81"/>
  <c r="C4369" i="81"/>
  <c r="B4369" i="81"/>
  <c r="A4369" i="81"/>
  <c r="L4368" i="81"/>
  <c r="K4368" i="81"/>
  <c r="J4368" i="81"/>
  <c r="I4368" i="81"/>
  <c r="H4368" i="81"/>
  <c r="G4368" i="81"/>
  <c r="F4368" i="81"/>
  <c r="E4368" i="81"/>
  <c r="C4368" i="81"/>
  <c r="B4368" i="81"/>
  <c r="A4368" i="81"/>
  <c r="L4367" i="81"/>
  <c r="K4367" i="81"/>
  <c r="J4367" i="81"/>
  <c r="I4367" i="81"/>
  <c r="H4367" i="81"/>
  <c r="G4367" i="81"/>
  <c r="F4367" i="81"/>
  <c r="E4367" i="81"/>
  <c r="C4367" i="81"/>
  <c r="B4367" i="81"/>
  <c r="A4367" i="81"/>
  <c r="L4366" i="81"/>
  <c r="K4366" i="81"/>
  <c r="J4366" i="81"/>
  <c r="I4366" i="81"/>
  <c r="H4366" i="81"/>
  <c r="G4366" i="81"/>
  <c r="F4366" i="81"/>
  <c r="E4366" i="81"/>
  <c r="C4366" i="81"/>
  <c r="B4366" i="81"/>
  <c r="A4366" i="81"/>
  <c r="L4365" i="81"/>
  <c r="K4365" i="81"/>
  <c r="J4365" i="81"/>
  <c r="I4365" i="81"/>
  <c r="H4365" i="81"/>
  <c r="G4365" i="81"/>
  <c r="F4365" i="81"/>
  <c r="E4365" i="81"/>
  <c r="C4365" i="81"/>
  <c r="B4365" i="81"/>
  <c r="A4365" i="81"/>
  <c r="L4364" i="81"/>
  <c r="K4364" i="81"/>
  <c r="J4364" i="81"/>
  <c r="I4364" i="81"/>
  <c r="H4364" i="81"/>
  <c r="G4364" i="81"/>
  <c r="F4364" i="81"/>
  <c r="E4364" i="81"/>
  <c r="C4364" i="81"/>
  <c r="B4364" i="81"/>
  <c r="A4364" i="81"/>
  <c r="L4363" i="81"/>
  <c r="K4363" i="81"/>
  <c r="J4363" i="81"/>
  <c r="I4363" i="81"/>
  <c r="H4363" i="81"/>
  <c r="G4363" i="81"/>
  <c r="F4363" i="81"/>
  <c r="E4363" i="81"/>
  <c r="C4363" i="81"/>
  <c r="B4363" i="81"/>
  <c r="A4363" i="81"/>
  <c r="L4362" i="81"/>
  <c r="K4362" i="81"/>
  <c r="J4362" i="81"/>
  <c r="I4362" i="81"/>
  <c r="H4362" i="81"/>
  <c r="G4362" i="81"/>
  <c r="F4362" i="81"/>
  <c r="E4362" i="81"/>
  <c r="C4362" i="81"/>
  <c r="B4362" i="81"/>
  <c r="A4362" i="81"/>
  <c r="L4361" i="81"/>
  <c r="K4361" i="81"/>
  <c r="J4361" i="81"/>
  <c r="I4361" i="81"/>
  <c r="H4361" i="81"/>
  <c r="G4361" i="81"/>
  <c r="F4361" i="81"/>
  <c r="E4361" i="81"/>
  <c r="C4361" i="81"/>
  <c r="B4361" i="81"/>
  <c r="A4361" i="81"/>
  <c r="L4360" i="81"/>
  <c r="K4360" i="81"/>
  <c r="J4360" i="81"/>
  <c r="I4360" i="81"/>
  <c r="H4360" i="81"/>
  <c r="G4360" i="81"/>
  <c r="F4360" i="81"/>
  <c r="E4360" i="81"/>
  <c r="C4360" i="81"/>
  <c r="B4360" i="81"/>
  <c r="A4360" i="81"/>
  <c r="L4359" i="81"/>
  <c r="K4359" i="81"/>
  <c r="J4359" i="81"/>
  <c r="I4359" i="81"/>
  <c r="H4359" i="81"/>
  <c r="G4359" i="81"/>
  <c r="F4359" i="81"/>
  <c r="E4359" i="81"/>
  <c r="C4359" i="81"/>
  <c r="B4359" i="81"/>
  <c r="A4359" i="81"/>
  <c r="L4358" i="81"/>
  <c r="K4358" i="81"/>
  <c r="J4358" i="81"/>
  <c r="I4358" i="81"/>
  <c r="H4358" i="81"/>
  <c r="G4358" i="81"/>
  <c r="F4358" i="81"/>
  <c r="E4358" i="81"/>
  <c r="C4358" i="81"/>
  <c r="B4358" i="81"/>
  <c r="A4358" i="81"/>
  <c r="L4357" i="81"/>
  <c r="K4357" i="81"/>
  <c r="J4357" i="81"/>
  <c r="I4357" i="81"/>
  <c r="H4357" i="81"/>
  <c r="G4357" i="81"/>
  <c r="F4357" i="81"/>
  <c r="E4357" i="81"/>
  <c r="C4357" i="81"/>
  <c r="B4357" i="81"/>
  <c r="A4357" i="81"/>
  <c r="L4356" i="81"/>
  <c r="K4356" i="81"/>
  <c r="J4356" i="81"/>
  <c r="I4356" i="81"/>
  <c r="H4356" i="81"/>
  <c r="G4356" i="81"/>
  <c r="F4356" i="81"/>
  <c r="E4356" i="81"/>
  <c r="C4356" i="81"/>
  <c r="B4356" i="81"/>
  <c r="A4356" i="81"/>
  <c r="L4355" i="81"/>
  <c r="K4355" i="81"/>
  <c r="J4355" i="81"/>
  <c r="I4355" i="81"/>
  <c r="H4355" i="81"/>
  <c r="G4355" i="81"/>
  <c r="F4355" i="81"/>
  <c r="E4355" i="81"/>
  <c r="C4355" i="81"/>
  <c r="B4355" i="81"/>
  <c r="A4355" i="81"/>
  <c r="L4354" i="81"/>
  <c r="K4354" i="81"/>
  <c r="J4354" i="81"/>
  <c r="I4354" i="81"/>
  <c r="H4354" i="81"/>
  <c r="G4354" i="81"/>
  <c r="F4354" i="81"/>
  <c r="E4354" i="81"/>
  <c r="C4354" i="81"/>
  <c r="B4354" i="81"/>
  <c r="A4354" i="81"/>
  <c r="L4353" i="81"/>
  <c r="K4353" i="81"/>
  <c r="J4353" i="81"/>
  <c r="I4353" i="81"/>
  <c r="H4353" i="81"/>
  <c r="G4353" i="81"/>
  <c r="F4353" i="81"/>
  <c r="E4353" i="81"/>
  <c r="C4353" i="81"/>
  <c r="B4353" i="81"/>
  <c r="A4353" i="81"/>
  <c r="L4352" i="81"/>
  <c r="K4352" i="81"/>
  <c r="J4352" i="81"/>
  <c r="I4352" i="81"/>
  <c r="H4352" i="81"/>
  <c r="G4352" i="81"/>
  <c r="F4352" i="81"/>
  <c r="E4352" i="81"/>
  <c r="C4352" i="81"/>
  <c r="B4352" i="81"/>
  <c r="A4352" i="81"/>
  <c r="L4351" i="81"/>
  <c r="K4351" i="81"/>
  <c r="J4351" i="81"/>
  <c r="I4351" i="81"/>
  <c r="H4351" i="81"/>
  <c r="G4351" i="81"/>
  <c r="F4351" i="81"/>
  <c r="E4351" i="81"/>
  <c r="C4351" i="81"/>
  <c r="B4351" i="81"/>
  <c r="A4351" i="81"/>
  <c r="L4350" i="81"/>
  <c r="K4350" i="81"/>
  <c r="J4350" i="81"/>
  <c r="I4350" i="81"/>
  <c r="H4350" i="81"/>
  <c r="G4350" i="81"/>
  <c r="F4350" i="81"/>
  <c r="E4350" i="81"/>
  <c r="C4350" i="81"/>
  <c r="B4350" i="81"/>
  <c r="A4350" i="81"/>
  <c r="L4349" i="81"/>
  <c r="K4349" i="81"/>
  <c r="J4349" i="81"/>
  <c r="I4349" i="81"/>
  <c r="H4349" i="81"/>
  <c r="G4349" i="81"/>
  <c r="F4349" i="81"/>
  <c r="E4349" i="81"/>
  <c r="C4349" i="81"/>
  <c r="B4349" i="81"/>
  <c r="A4349" i="81"/>
  <c r="L4348" i="81"/>
  <c r="K4348" i="81"/>
  <c r="J4348" i="81"/>
  <c r="I4348" i="81"/>
  <c r="H4348" i="81"/>
  <c r="G4348" i="81"/>
  <c r="F4348" i="81"/>
  <c r="E4348" i="81"/>
  <c r="C4348" i="81"/>
  <c r="B4348" i="81"/>
  <c r="A4348" i="81"/>
  <c r="L4347" i="81"/>
  <c r="K4347" i="81"/>
  <c r="J4347" i="81"/>
  <c r="I4347" i="81"/>
  <c r="H4347" i="81"/>
  <c r="G4347" i="81"/>
  <c r="F4347" i="81"/>
  <c r="E4347" i="81"/>
  <c r="C4347" i="81"/>
  <c r="B4347" i="81"/>
  <c r="A4347" i="81"/>
  <c r="L4346" i="81"/>
  <c r="K4346" i="81"/>
  <c r="J4346" i="81"/>
  <c r="I4346" i="81"/>
  <c r="H4346" i="81"/>
  <c r="G4346" i="81"/>
  <c r="F4346" i="81"/>
  <c r="E4346" i="81"/>
  <c r="C4346" i="81"/>
  <c r="B4346" i="81"/>
  <c r="A4346" i="81"/>
  <c r="L4345" i="81"/>
  <c r="K4345" i="81"/>
  <c r="J4345" i="81"/>
  <c r="I4345" i="81"/>
  <c r="H4345" i="81"/>
  <c r="G4345" i="81"/>
  <c r="F4345" i="81"/>
  <c r="E4345" i="81"/>
  <c r="C4345" i="81"/>
  <c r="B4345" i="81"/>
  <c r="A4345" i="81"/>
  <c r="L4344" i="81"/>
  <c r="K4344" i="81"/>
  <c r="J4344" i="81"/>
  <c r="I4344" i="81"/>
  <c r="H4344" i="81"/>
  <c r="G4344" i="81"/>
  <c r="F4344" i="81"/>
  <c r="E4344" i="81"/>
  <c r="C4344" i="81"/>
  <c r="B4344" i="81"/>
  <c r="A4344" i="81"/>
  <c r="L4343" i="81"/>
  <c r="K4343" i="81"/>
  <c r="J4343" i="81"/>
  <c r="I4343" i="81"/>
  <c r="H4343" i="81"/>
  <c r="G4343" i="81"/>
  <c r="F4343" i="81"/>
  <c r="E4343" i="81"/>
  <c r="C4343" i="81"/>
  <c r="B4343" i="81"/>
  <c r="A4343" i="81"/>
  <c r="L4342" i="81"/>
  <c r="K4342" i="81"/>
  <c r="J4342" i="81"/>
  <c r="I4342" i="81"/>
  <c r="H4342" i="81"/>
  <c r="G4342" i="81"/>
  <c r="F4342" i="81"/>
  <c r="E4342" i="81"/>
  <c r="C4342" i="81"/>
  <c r="B4342" i="81"/>
  <c r="A4342" i="81"/>
  <c r="L4341" i="81"/>
  <c r="K4341" i="81"/>
  <c r="J4341" i="81"/>
  <c r="I4341" i="81"/>
  <c r="H4341" i="81"/>
  <c r="G4341" i="81"/>
  <c r="F4341" i="81"/>
  <c r="E4341" i="81"/>
  <c r="C4341" i="81"/>
  <c r="B4341" i="81"/>
  <c r="A4341" i="81"/>
  <c r="L4340" i="81"/>
  <c r="K4340" i="81"/>
  <c r="J4340" i="81"/>
  <c r="I4340" i="81"/>
  <c r="H4340" i="81"/>
  <c r="G4340" i="81"/>
  <c r="F4340" i="81"/>
  <c r="E4340" i="81"/>
  <c r="C4340" i="81"/>
  <c r="B4340" i="81"/>
  <c r="A4340" i="81"/>
  <c r="L4339" i="81"/>
  <c r="K4339" i="81"/>
  <c r="J4339" i="81"/>
  <c r="I4339" i="81"/>
  <c r="H4339" i="81"/>
  <c r="G4339" i="81"/>
  <c r="F4339" i="81"/>
  <c r="E4339" i="81"/>
  <c r="C4339" i="81"/>
  <c r="B4339" i="81"/>
  <c r="A4339" i="81"/>
  <c r="L4338" i="81"/>
  <c r="K4338" i="81"/>
  <c r="J4338" i="81"/>
  <c r="I4338" i="81"/>
  <c r="H4338" i="81"/>
  <c r="G4338" i="81"/>
  <c r="F4338" i="81"/>
  <c r="E4338" i="81"/>
  <c r="C4338" i="81"/>
  <c r="B4338" i="81"/>
  <c r="A4338" i="81"/>
  <c r="L4337" i="81"/>
  <c r="K4337" i="81"/>
  <c r="J4337" i="81"/>
  <c r="I4337" i="81"/>
  <c r="H4337" i="81"/>
  <c r="G4337" i="81"/>
  <c r="F4337" i="81"/>
  <c r="E4337" i="81"/>
  <c r="C4337" i="81"/>
  <c r="B4337" i="81"/>
  <c r="A4337" i="81"/>
  <c r="L4336" i="81"/>
  <c r="K4336" i="81"/>
  <c r="J4336" i="81"/>
  <c r="I4336" i="81"/>
  <c r="H4336" i="81"/>
  <c r="G4336" i="81"/>
  <c r="F4336" i="81"/>
  <c r="E4336" i="81"/>
  <c r="C4336" i="81"/>
  <c r="B4336" i="81"/>
  <c r="A4336" i="81"/>
  <c r="L4335" i="81"/>
  <c r="K4335" i="81"/>
  <c r="J4335" i="81"/>
  <c r="I4335" i="81"/>
  <c r="H4335" i="81"/>
  <c r="G4335" i="81"/>
  <c r="F4335" i="81"/>
  <c r="E4335" i="81"/>
  <c r="C4335" i="81"/>
  <c r="B4335" i="81"/>
  <c r="A4335" i="81"/>
  <c r="L4334" i="81"/>
  <c r="K4334" i="81"/>
  <c r="J4334" i="81"/>
  <c r="I4334" i="81"/>
  <c r="H4334" i="81"/>
  <c r="G4334" i="81"/>
  <c r="F4334" i="81"/>
  <c r="E4334" i="81"/>
  <c r="C4334" i="81"/>
  <c r="B4334" i="81"/>
  <c r="A4334" i="81"/>
  <c r="L4333" i="81"/>
  <c r="K4333" i="81"/>
  <c r="J4333" i="81"/>
  <c r="I4333" i="81"/>
  <c r="H4333" i="81"/>
  <c r="G4333" i="81"/>
  <c r="F4333" i="81"/>
  <c r="E4333" i="81"/>
  <c r="C4333" i="81"/>
  <c r="B4333" i="81"/>
  <c r="A4333" i="81"/>
  <c r="L4332" i="81"/>
  <c r="K4332" i="81"/>
  <c r="J4332" i="81"/>
  <c r="I4332" i="81"/>
  <c r="H4332" i="81"/>
  <c r="G4332" i="81"/>
  <c r="F4332" i="81"/>
  <c r="E4332" i="81"/>
  <c r="C4332" i="81"/>
  <c r="B4332" i="81"/>
  <c r="A4332" i="81"/>
  <c r="L4331" i="81"/>
  <c r="K4331" i="81"/>
  <c r="J4331" i="81"/>
  <c r="I4331" i="81"/>
  <c r="H4331" i="81"/>
  <c r="G4331" i="81"/>
  <c r="F4331" i="81"/>
  <c r="E4331" i="81"/>
  <c r="C4331" i="81"/>
  <c r="B4331" i="81"/>
  <c r="A4331" i="81"/>
  <c r="L4330" i="81"/>
  <c r="K4330" i="81"/>
  <c r="J4330" i="81"/>
  <c r="I4330" i="81"/>
  <c r="H4330" i="81"/>
  <c r="G4330" i="81"/>
  <c r="F4330" i="81"/>
  <c r="E4330" i="81"/>
  <c r="C4330" i="81"/>
  <c r="B4330" i="81"/>
  <c r="A4330" i="81"/>
  <c r="L4329" i="81"/>
  <c r="K4329" i="81"/>
  <c r="J4329" i="81"/>
  <c r="I4329" i="81"/>
  <c r="H4329" i="81"/>
  <c r="G4329" i="81"/>
  <c r="F4329" i="81"/>
  <c r="E4329" i="81"/>
  <c r="C4329" i="81"/>
  <c r="B4329" i="81"/>
  <c r="A4329" i="81"/>
  <c r="L4328" i="81"/>
  <c r="K4328" i="81"/>
  <c r="J4328" i="81"/>
  <c r="I4328" i="81"/>
  <c r="H4328" i="81"/>
  <c r="G4328" i="81"/>
  <c r="F4328" i="81"/>
  <c r="E4328" i="81"/>
  <c r="C4328" i="81"/>
  <c r="B4328" i="81"/>
  <c r="A4328" i="81"/>
  <c r="L4327" i="81"/>
  <c r="K4327" i="81"/>
  <c r="J4327" i="81"/>
  <c r="I4327" i="81"/>
  <c r="H4327" i="81"/>
  <c r="G4327" i="81"/>
  <c r="F4327" i="81"/>
  <c r="E4327" i="81"/>
  <c r="C4327" i="81"/>
  <c r="B4327" i="81"/>
  <c r="A4327" i="81"/>
  <c r="L4326" i="81"/>
  <c r="K4326" i="81"/>
  <c r="J4326" i="81"/>
  <c r="I4326" i="81"/>
  <c r="H4326" i="81"/>
  <c r="G4326" i="81"/>
  <c r="F4326" i="81"/>
  <c r="E4326" i="81"/>
  <c r="C4326" i="81"/>
  <c r="B4326" i="81"/>
  <c r="A4326" i="81"/>
  <c r="L4325" i="81"/>
  <c r="K4325" i="81"/>
  <c r="J4325" i="81"/>
  <c r="I4325" i="81"/>
  <c r="H4325" i="81"/>
  <c r="G4325" i="81"/>
  <c r="F4325" i="81"/>
  <c r="E4325" i="81"/>
  <c r="C4325" i="81"/>
  <c r="B4325" i="81"/>
  <c r="A4325" i="81"/>
  <c r="L4324" i="81"/>
  <c r="K4324" i="81"/>
  <c r="J4324" i="81"/>
  <c r="I4324" i="81"/>
  <c r="H4324" i="81"/>
  <c r="G4324" i="81"/>
  <c r="F4324" i="81"/>
  <c r="E4324" i="81"/>
  <c r="C4324" i="81"/>
  <c r="B4324" i="81"/>
  <c r="A4324" i="81"/>
  <c r="L4323" i="81"/>
  <c r="K4323" i="81"/>
  <c r="J4323" i="81"/>
  <c r="I4323" i="81"/>
  <c r="H4323" i="81"/>
  <c r="G4323" i="81"/>
  <c r="F4323" i="81"/>
  <c r="E4323" i="81"/>
  <c r="C4323" i="81"/>
  <c r="B4323" i="81"/>
  <c r="A4323" i="81"/>
  <c r="L4322" i="81"/>
  <c r="K4322" i="81"/>
  <c r="J4322" i="81"/>
  <c r="I4322" i="81"/>
  <c r="H4322" i="81"/>
  <c r="G4322" i="81"/>
  <c r="F4322" i="81"/>
  <c r="E4322" i="81"/>
  <c r="C4322" i="81"/>
  <c r="B4322" i="81"/>
  <c r="A4322" i="81"/>
  <c r="L4321" i="81"/>
  <c r="K4321" i="81"/>
  <c r="J4321" i="81"/>
  <c r="I4321" i="81"/>
  <c r="H4321" i="81"/>
  <c r="G4321" i="81"/>
  <c r="F4321" i="81"/>
  <c r="E4321" i="81"/>
  <c r="C4321" i="81"/>
  <c r="B4321" i="81"/>
  <c r="A4321" i="81"/>
  <c r="L4320" i="81"/>
  <c r="K4320" i="81"/>
  <c r="J4320" i="81"/>
  <c r="I4320" i="81"/>
  <c r="H4320" i="81"/>
  <c r="G4320" i="81"/>
  <c r="F4320" i="81"/>
  <c r="E4320" i="81"/>
  <c r="C4320" i="81"/>
  <c r="B4320" i="81"/>
  <c r="A4320" i="81"/>
  <c r="L4319" i="81"/>
  <c r="K4319" i="81"/>
  <c r="J4319" i="81"/>
  <c r="I4319" i="81"/>
  <c r="H4319" i="81"/>
  <c r="G4319" i="81"/>
  <c r="F4319" i="81"/>
  <c r="E4319" i="81"/>
  <c r="C4319" i="81"/>
  <c r="B4319" i="81"/>
  <c r="A4319" i="81"/>
  <c r="L4318" i="81"/>
  <c r="K4318" i="81"/>
  <c r="J4318" i="81"/>
  <c r="I4318" i="81"/>
  <c r="H4318" i="81"/>
  <c r="G4318" i="81"/>
  <c r="F4318" i="81"/>
  <c r="E4318" i="81"/>
  <c r="C4318" i="81"/>
  <c r="B4318" i="81"/>
  <c r="A4318" i="81"/>
  <c r="L4317" i="81"/>
  <c r="K4317" i="81"/>
  <c r="J4317" i="81"/>
  <c r="I4317" i="81"/>
  <c r="H4317" i="81"/>
  <c r="G4317" i="81"/>
  <c r="F4317" i="81"/>
  <c r="E4317" i="81"/>
  <c r="C4317" i="81"/>
  <c r="B4317" i="81"/>
  <c r="A4317" i="81"/>
  <c r="L4316" i="81"/>
  <c r="K4316" i="81"/>
  <c r="J4316" i="81"/>
  <c r="I4316" i="81"/>
  <c r="H4316" i="81"/>
  <c r="G4316" i="81"/>
  <c r="F4316" i="81"/>
  <c r="E4316" i="81"/>
  <c r="C4316" i="81"/>
  <c r="B4316" i="81"/>
  <c r="A4316" i="81"/>
  <c r="L4315" i="81"/>
  <c r="K4315" i="81"/>
  <c r="J4315" i="81"/>
  <c r="I4315" i="81"/>
  <c r="H4315" i="81"/>
  <c r="G4315" i="81"/>
  <c r="F4315" i="81"/>
  <c r="E4315" i="81"/>
  <c r="C4315" i="81"/>
  <c r="B4315" i="81"/>
  <c r="A4315" i="81"/>
  <c r="L4314" i="81"/>
  <c r="K4314" i="81"/>
  <c r="J4314" i="81"/>
  <c r="I4314" i="81"/>
  <c r="H4314" i="81"/>
  <c r="G4314" i="81"/>
  <c r="F4314" i="81"/>
  <c r="E4314" i="81"/>
  <c r="C4314" i="81"/>
  <c r="B4314" i="81"/>
  <c r="A4314" i="81"/>
  <c r="L4313" i="81"/>
  <c r="K4313" i="81"/>
  <c r="J4313" i="81"/>
  <c r="I4313" i="81"/>
  <c r="H4313" i="81"/>
  <c r="G4313" i="81"/>
  <c r="F4313" i="81"/>
  <c r="E4313" i="81"/>
  <c r="C4313" i="81"/>
  <c r="B4313" i="81"/>
  <c r="A4313" i="81"/>
  <c r="L4312" i="81"/>
  <c r="K4312" i="81"/>
  <c r="J4312" i="81"/>
  <c r="I4312" i="81"/>
  <c r="H4312" i="81"/>
  <c r="G4312" i="81"/>
  <c r="F4312" i="81"/>
  <c r="E4312" i="81"/>
  <c r="C4312" i="81"/>
  <c r="B4312" i="81"/>
  <c r="A4312" i="81"/>
  <c r="L4311" i="81"/>
  <c r="K4311" i="81"/>
  <c r="J4311" i="81"/>
  <c r="I4311" i="81"/>
  <c r="H4311" i="81"/>
  <c r="G4311" i="81"/>
  <c r="F4311" i="81"/>
  <c r="E4311" i="81"/>
  <c r="C4311" i="81"/>
  <c r="B4311" i="81"/>
  <c r="A4311" i="81"/>
  <c r="L4310" i="81"/>
  <c r="K4310" i="81"/>
  <c r="J4310" i="81"/>
  <c r="I4310" i="81"/>
  <c r="H4310" i="81"/>
  <c r="G4310" i="81"/>
  <c r="F4310" i="81"/>
  <c r="E4310" i="81"/>
  <c r="C4310" i="81"/>
  <c r="B4310" i="81"/>
  <c r="A4310" i="81"/>
  <c r="L4309" i="81"/>
  <c r="K4309" i="81"/>
  <c r="J4309" i="81"/>
  <c r="I4309" i="81"/>
  <c r="H4309" i="81"/>
  <c r="G4309" i="81"/>
  <c r="F4309" i="81"/>
  <c r="E4309" i="81"/>
  <c r="C4309" i="81"/>
  <c r="B4309" i="81"/>
  <c r="A4309" i="81"/>
  <c r="L4308" i="81"/>
  <c r="K4308" i="81"/>
  <c r="J4308" i="81"/>
  <c r="I4308" i="81"/>
  <c r="H4308" i="81"/>
  <c r="G4308" i="81"/>
  <c r="F4308" i="81"/>
  <c r="E4308" i="81"/>
  <c r="C4308" i="81"/>
  <c r="B4308" i="81"/>
  <c r="A4308" i="81"/>
  <c r="L4307" i="81"/>
  <c r="K4307" i="81"/>
  <c r="J4307" i="81"/>
  <c r="I4307" i="81"/>
  <c r="H4307" i="81"/>
  <c r="G4307" i="81"/>
  <c r="F4307" i="81"/>
  <c r="E4307" i="81"/>
  <c r="C4307" i="81"/>
  <c r="B4307" i="81"/>
  <c r="A4307" i="81"/>
  <c r="L4306" i="81"/>
  <c r="K4306" i="81"/>
  <c r="J4306" i="81"/>
  <c r="I4306" i="81"/>
  <c r="H4306" i="81"/>
  <c r="G4306" i="81"/>
  <c r="F4306" i="81"/>
  <c r="E4306" i="81"/>
  <c r="C4306" i="81"/>
  <c r="B4306" i="81"/>
  <c r="A4306" i="81"/>
  <c r="L4305" i="81"/>
  <c r="K4305" i="81"/>
  <c r="J4305" i="81"/>
  <c r="I4305" i="81"/>
  <c r="H4305" i="81"/>
  <c r="G4305" i="81"/>
  <c r="F4305" i="81"/>
  <c r="E4305" i="81"/>
  <c r="C4305" i="81"/>
  <c r="B4305" i="81"/>
  <c r="A4305" i="81"/>
  <c r="L4304" i="81"/>
  <c r="K4304" i="81"/>
  <c r="J4304" i="81"/>
  <c r="I4304" i="81"/>
  <c r="H4304" i="81"/>
  <c r="G4304" i="81"/>
  <c r="F4304" i="81"/>
  <c r="E4304" i="81"/>
  <c r="C4304" i="81"/>
  <c r="B4304" i="81"/>
  <c r="A4304" i="81"/>
  <c r="L4303" i="81"/>
  <c r="K4303" i="81"/>
  <c r="J4303" i="81"/>
  <c r="I4303" i="81"/>
  <c r="H4303" i="81"/>
  <c r="G4303" i="81"/>
  <c r="F4303" i="81"/>
  <c r="E4303" i="81"/>
  <c r="C4303" i="81"/>
  <c r="B4303" i="81"/>
  <c r="A4303" i="81"/>
  <c r="L4302" i="81"/>
  <c r="K4302" i="81"/>
  <c r="J4302" i="81"/>
  <c r="I4302" i="81"/>
  <c r="H4302" i="81"/>
  <c r="G4302" i="81"/>
  <c r="F4302" i="81"/>
  <c r="E4302" i="81"/>
  <c r="C4302" i="81"/>
  <c r="B4302" i="81"/>
  <c r="A4302" i="81"/>
  <c r="L4301" i="81"/>
  <c r="K4301" i="81"/>
  <c r="J4301" i="81"/>
  <c r="I4301" i="81"/>
  <c r="H4301" i="81"/>
  <c r="G4301" i="81"/>
  <c r="F4301" i="81"/>
  <c r="E4301" i="81"/>
  <c r="C4301" i="81"/>
  <c r="B4301" i="81"/>
  <c r="A4301" i="81"/>
  <c r="L4300" i="81"/>
  <c r="K4300" i="81"/>
  <c r="J4300" i="81"/>
  <c r="I4300" i="81"/>
  <c r="H4300" i="81"/>
  <c r="G4300" i="81"/>
  <c r="F4300" i="81"/>
  <c r="E4300" i="81"/>
  <c r="C4300" i="81"/>
  <c r="B4300" i="81"/>
  <c r="A4300" i="81"/>
  <c r="L4299" i="81"/>
  <c r="K4299" i="81"/>
  <c r="J4299" i="81"/>
  <c r="I4299" i="81"/>
  <c r="H4299" i="81"/>
  <c r="G4299" i="81"/>
  <c r="F4299" i="81"/>
  <c r="E4299" i="81"/>
  <c r="C4299" i="81"/>
  <c r="B4299" i="81"/>
  <c r="A4299" i="81"/>
  <c r="L4298" i="81"/>
  <c r="K4298" i="81"/>
  <c r="J4298" i="81"/>
  <c r="I4298" i="81"/>
  <c r="H4298" i="81"/>
  <c r="G4298" i="81"/>
  <c r="F4298" i="81"/>
  <c r="E4298" i="81"/>
  <c r="C4298" i="81"/>
  <c r="B4298" i="81"/>
  <c r="A4298" i="81"/>
  <c r="L4297" i="81"/>
  <c r="K4297" i="81"/>
  <c r="J4297" i="81"/>
  <c r="I4297" i="81"/>
  <c r="H4297" i="81"/>
  <c r="G4297" i="81"/>
  <c r="F4297" i="81"/>
  <c r="E4297" i="81"/>
  <c r="C4297" i="81"/>
  <c r="B4297" i="81"/>
  <c r="A4297" i="81"/>
  <c r="L4296" i="81"/>
  <c r="K4296" i="81"/>
  <c r="J4296" i="81"/>
  <c r="I4296" i="81"/>
  <c r="H4296" i="81"/>
  <c r="G4296" i="81"/>
  <c r="F4296" i="81"/>
  <c r="E4296" i="81"/>
  <c r="C4296" i="81"/>
  <c r="B4296" i="81"/>
  <c r="A4296" i="81"/>
  <c r="L4295" i="81"/>
  <c r="K4295" i="81"/>
  <c r="J4295" i="81"/>
  <c r="I4295" i="81"/>
  <c r="H4295" i="81"/>
  <c r="G4295" i="81"/>
  <c r="F4295" i="81"/>
  <c r="E4295" i="81"/>
  <c r="C4295" i="81"/>
  <c r="B4295" i="81"/>
  <c r="A4295" i="81"/>
  <c r="L4294" i="81"/>
  <c r="K4294" i="81"/>
  <c r="J4294" i="81"/>
  <c r="I4294" i="81"/>
  <c r="H4294" i="81"/>
  <c r="G4294" i="81"/>
  <c r="F4294" i="81"/>
  <c r="E4294" i="81"/>
  <c r="C4294" i="81"/>
  <c r="B4294" i="81"/>
  <c r="A4294" i="81"/>
  <c r="L4293" i="81"/>
  <c r="K4293" i="81"/>
  <c r="J4293" i="81"/>
  <c r="I4293" i="81"/>
  <c r="H4293" i="81"/>
  <c r="G4293" i="81"/>
  <c r="F4293" i="81"/>
  <c r="E4293" i="81"/>
  <c r="C4293" i="81"/>
  <c r="B4293" i="81"/>
  <c r="A4293" i="81"/>
  <c r="L4292" i="81"/>
  <c r="K4292" i="81"/>
  <c r="J4292" i="81"/>
  <c r="I4292" i="81"/>
  <c r="H4292" i="81"/>
  <c r="G4292" i="81"/>
  <c r="F4292" i="81"/>
  <c r="E4292" i="81"/>
  <c r="C4292" i="81"/>
  <c r="B4292" i="81"/>
  <c r="A4292" i="81"/>
  <c r="L4291" i="81"/>
  <c r="K4291" i="81"/>
  <c r="J4291" i="81"/>
  <c r="I4291" i="81"/>
  <c r="H4291" i="81"/>
  <c r="G4291" i="81"/>
  <c r="F4291" i="81"/>
  <c r="E4291" i="81"/>
  <c r="C4291" i="81"/>
  <c r="B4291" i="81"/>
  <c r="A4291" i="81"/>
  <c r="L4290" i="81"/>
  <c r="K4290" i="81"/>
  <c r="J4290" i="81"/>
  <c r="I4290" i="81"/>
  <c r="H4290" i="81"/>
  <c r="G4290" i="81"/>
  <c r="F4290" i="81"/>
  <c r="E4290" i="81"/>
  <c r="C4290" i="81"/>
  <c r="B4290" i="81"/>
  <c r="A4290" i="81"/>
  <c r="L4289" i="81"/>
  <c r="K4289" i="81"/>
  <c r="J4289" i="81"/>
  <c r="I4289" i="81"/>
  <c r="H4289" i="81"/>
  <c r="G4289" i="81"/>
  <c r="F4289" i="81"/>
  <c r="E4289" i="81"/>
  <c r="C4289" i="81"/>
  <c r="B4289" i="81"/>
  <c r="A4289" i="81"/>
  <c r="L4288" i="81"/>
  <c r="K4288" i="81"/>
  <c r="J4288" i="81"/>
  <c r="I4288" i="81"/>
  <c r="H4288" i="81"/>
  <c r="G4288" i="81"/>
  <c r="F4288" i="81"/>
  <c r="E4288" i="81"/>
  <c r="C4288" i="81"/>
  <c r="B4288" i="81"/>
  <c r="A4288" i="81"/>
  <c r="L4287" i="81"/>
  <c r="K4287" i="81"/>
  <c r="J4287" i="81"/>
  <c r="I4287" i="81"/>
  <c r="H4287" i="81"/>
  <c r="G4287" i="81"/>
  <c r="F4287" i="81"/>
  <c r="E4287" i="81"/>
  <c r="C4287" i="81"/>
  <c r="B4287" i="81"/>
  <c r="A4287" i="81"/>
  <c r="L4286" i="81"/>
  <c r="K4286" i="81"/>
  <c r="J4286" i="81"/>
  <c r="I4286" i="81"/>
  <c r="H4286" i="81"/>
  <c r="G4286" i="81"/>
  <c r="F4286" i="81"/>
  <c r="E4286" i="81"/>
  <c r="C4286" i="81"/>
  <c r="B4286" i="81"/>
  <c r="A4286" i="81"/>
  <c r="L4285" i="81"/>
  <c r="K4285" i="81"/>
  <c r="J4285" i="81"/>
  <c r="I4285" i="81"/>
  <c r="H4285" i="81"/>
  <c r="G4285" i="81"/>
  <c r="F4285" i="81"/>
  <c r="E4285" i="81"/>
  <c r="C4285" i="81"/>
  <c r="B4285" i="81"/>
  <c r="A4285" i="81"/>
  <c r="L4284" i="81"/>
  <c r="K4284" i="81"/>
  <c r="J4284" i="81"/>
  <c r="I4284" i="81"/>
  <c r="H4284" i="81"/>
  <c r="G4284" i="81"/>
  <c r="F4284" i="81"/>
  <c r="E4284" i="81"/>
  <c r="C4284" i="81"/>
  <c r="B4284" i="81"/>
  <c r="A4284" i="81"/>
  <c r="L4283" i="81"/>
  <c r="K4283" i="81"/>
  <c r="J4283" i="81"/>
  <c r="I4283" i="81"/>
  <c r="H4283" i="81"/>
  <c r="G4283" i="81"/>
  <c r="F4283" i="81"/>
  <c r="E4283" i="81"/>
  <c r="C4283" i="81"/>
  <c r="B4283" i="81"/>
  <c r="A4283" i="81"/>
  <c r="L4282" i="81"/>
  <c r="K4282" i="81"/>
  <c r="J4282" i="81"/>
  <c r="I4282" i="81"/>
  <c r="H4282" i="81"/>
  <c r="G4282" i="81"/>
  <c r="F4282" i="81"/>
  <c r="E4282" i="81"/>
  <c r="C4282" i="81"/>
  <c r="B4282" i="81"/>
  <c r="A4282" i="81"/>
  <c r="L4281" i="81"/>
  <c r="K4281" i="81"/>
  <c r="J4281" i="81"/>
  <c r="I4281" i="81"/>
  <c r="H4281" i="81"/>
  <c r="G4281" i="81"/>
  <c r="F4281" i="81"/>
  <c r="E4281" i="81"/>
  <c r="C4281" i="81"/>
  <c r="B4281" i="81"/>
  <c r="A4281" i="81"/>
  <c r="L4280" i="81"/>
  <c r="K4280" i="81"/>
  <c r="J4280" i="81"/>
  <c r="I4280" i="81"/>
  <c r="H4280" i="81"/>
  <c r="G4280" i="81"/>
  <c r="F4280" i="81"/>
  <c r="E4280" i="81"/>
  <c r="C4280" i="81"/>
  <c r="B4280" i="81"/>
  <c r="A4280" i="81"/>
  <c r="L4279" i="81"/>
  <c r="K4279" i="81"/>
  <c r="J4279" i="81"/>
  <c r="I4279" i="81"/>
  <c r="H4279" i="81"/>
  <c r="G4279" i="81"/>
  <c r="F4279" i="81"/>
  <c r="E4279" i="81"/>
  <c r="C4279" i="81"/>
  <c r="B4279" i="81"/>
  <c r="A4279" i="81"/>
  <c r="L4278" i="81"/>
  <c r="K4278" i="81"/>
  <c r="J4278" i="81"/>
  <c r="I4278" i="81"/>
  <c r="H4278" i="81"/>
  <c r="G4278" i="81"/>
  <c r="F4278" i="81"/>
  <c r="E4278" i="81"/>
  <c r="C4278" i="81"/>
  <c r="B4278" i="81"/>
  <c r="A4278" i="81"/>
  <c r="L4277" i="81"/>
  <c r="K4277" i="81"/>
  <c r="J4277" i="81"/>
  <c r="I4277" i="81"/>
  <c r="H4277" i="81"/>
  <c r="G4277" i="81"/>
  <c r="F4277" i="81"/>
  <c r="E4277" i="81"/>
  <c r="C4277" i="81"/>
  <c r="B4277" i="81"/>
  <c r="A4277" i="81"/>
  <c r="L4276" i="81"/>
  <c r="K4276" i="81"/>
  <c r="J4276" i="81"/>
  <c r="I4276" i="81"/>
  <c r="H4276" i="81"/>
  <c r="G4276" i="81"/>
  <c r="F4276" i="81"/>
  <c r="E4276" i="81"/>
  <c r="C4276" i="81"/>
  <c r="B4276" i="81"/>
  <c r="A4276" i="81"/>
  <c r="L4275" i="81"/>
  <c r="K4275" i="81"/>
  <c r="J4275" i="81"/>
  <c r="I4275" i="81"/>
  <c r="H4275" i="81"/>
  <c r="G4275" i="81"/>
  <c r="F4275" i="81"/>
  <c r="E4275" i="81"/>
  <c r="C4275" i="81"/>
  <c r="B4275" i="81"/>
  <c r="A4275" i="81"/>
  <c r="L4274" i="81"/>
  <c r="K4274" i="81"/>
  <c r="J4274" i="81"/>
  <c r="I4274" i="81"/>
  <c r="H4274" i="81"/>
  <c r="G4274" i="81"/>
  <c r="F4274" i="81"/>
  <c r="E4274" i="81"/>
  <c r="C4274" i="81"/>
  <c r="B4274" i="81"/>
  <c r="A4274" i="81"/>
  <c r="L4273" i="81"/>
  <c r="K4273" i="81"/>
  <c r="J4273" i="81"/>
  <c r="I4273" i="81"/>
  <c r="H4273" i="81"/>
  <c r="G4273" i="81"/>
  <c r="F4273" i="81"/>
  <c r="E4273" i="81"/>
  <c r="C4273" i="81"/>
  <c r="B4273" i="81"/>
  <c r="A4273" i="81"/>
  <c r="L4272" i="81"/>
  <c r="K4272" i="81"/>
  <c r="J4272" i="81"/>
  <c r="I4272" i="81"/>
  <c r="H4272" i="81"/>
  <c r="G4272" i="81"/>
  <c r="F4272" i="81"/>
  <c r="E4272" i="81"/>
  <c r="C4272" i="81"/>
  <c r="B4272" i="81"/>
  <c r="A4272" i="81"/>
  <c r="L4271" i="81"/>
  <c r="K4271" i="81"/>
  <c r="J4271" i="81"/>
  <c r="I4271" i="81"/>
  <c r="H4271" i="81"/>
  <c r="G4271" i="81"/>
  <c r="F4271" i="81"/>
  <c r="E4271" i="81"/>
  <c r="C4271" i="81"/>
  <c r="B4271" i="81"/>
  <c r="A4271" i="81"/>
  <c r="L4270" i="81"/>
  <c r="K4270" i="81"/>
  <c r="J4270" i="81"/>
  <c r="I4270" i="81"/>
  <c r="H4270" i="81"/>
  <c r="G4270" i="81"/>
  <c r="F4270" i="81"/>
  <c r="E4270" i="81"/>
  <c r="C4270" i="81"/>
  <c r="B4270" i="81"/>
  <c r="A4270" i="81"/>
  <c r="L4269" i="81"/>
  <c r="K4269" i="81"/>
  <c r="J4269" i="81"/>
  <c r="I4269" i="81"/>
  <c r="H4269" i="81"/>
  <c r="G4269" i="81"/>
  <c r="F4269" i="81"/>
  <c r="E4269" i="81"/>
  <c r="C4269" i="81"/>
  <c r="B4269" i="81"/>
  <c r="A4269" i="81"/>
  <c r="L4268" i="81"/>
  <c r="K4268" i="81"/>
  <c r="J4268" i="81"/>
  <c r="I4268" i="81"/>
  <c r="H4268" i="81"/>
  <c r="G4268" i="81"/>
  <c r="F4268" i="81"/>
  <c r="E4268" i="81"/>
  <c r="C4268" i="81"/>
  <c r="B4268" i="81"/>
  <c r="A4268" i="81"/>
  <c r="L4267" i="81"/>
  <c r="K4267" i="81"/>
  <c r="J4267" i="81"/>
  <c r="I4267" i="81"/>
  <c r="H4267" i="81"/>
  <c r="G4267" i="81"/>
  <c r="F4267" i="81"/>
  <c r="E4267" i="81"/>
  <c r="C4267" i="81"/>
  <c r="B4267" i="81"/>
  <c r="A4267" i="81"/>
  <c r="L4266" i="81"/>
  <c r="K4266" i="81"/>
  <c r="J4266" i="81"/>
  <c r="I4266" i="81"/>
  <c r="H4266" i="81"/>
  <c r="G4266" i="81"/>
  <c r="F4266" i="81"/>
  <c r="E4266" i="81"/>
  <c r="C4266" i="81"/>
  <c r="B4266" i="81"/>
  <c r="A4266" i="81"/>
  <c r="L4265" i="81"/>
  <c r="K4265" i="81"/>
  <c r="J4265" i="81"/>
  <c r="I4265" i="81"/>
  <c r="H4265" i="81"/>
  <c r="G4265" i="81"/>
  <c r="F4265" i="81"/>
  <c r="E4265" i="81"/>
  <c r="C4265" i="81"/>
  <c r="B4265" i="81"/>
  <c r="A4265" i="81"/>
  <c r="L4264" i="81"/>
  <c r="K4264" i="81"/>
  <c r="J4264" i="81"/>
  <c r="I4264" i="81"/>
  <c r="H4264" i="81"/>
  <c r="G4264" i="81"/>
  <c r="F4264" i="81"/>
  <c r="E4264" i="81"/>
  <c r="C4264" i="81"/>
  <c r="B4264" i="81"/>
  <c r="A4264" i="81"/>
  <c r="L4263" i="81"/>
  <c r="K4263" i="81"/>
  <c r="J4263" i="81"/>
  <c r="I4263" i="81"/>
  <c r="H4263" i="81"/>
  <c r="G4263" i="81"/>
  <c r="F4263" i="81"/>
  <c r="E4263" i="81"/>
  <c r="C4263" i="81"/>
  <c r="B4263" i="81"/>
  <c r="A4263" i="81"/>
  <c r="L4262" i="81"/>
  <c r="K4262" i="81"/>
  <c r="J4262" i="81"/>
  <c r="I4262" i="81"/>
  <c r="H4262" i="81"/>
  <c r="G4262" i="81"/>
  <c r="F4262" i="81"/>
  <c r="E4262" i="81"/>
  <c r="C4262" i="81"/>
  <c r="B4262" i="81"/>
  <c r="A4262" i="81"/>
  <c r="L4261" i="81"/>
  <c r="K4261" i="81"/>
  <c r="J4261" i="81"/>
  <c r="I4261" i="81"/>
  <c r="H4261" i="81"/>
  <c r="G4261" i="81"/>
  <c r="F4261" i="81"/>
  <c r="E4261" i="81"/>
  <c r="C4261" i="81"/>
  <c r="B4261" i="81"/>
  <c r="A4261" i="81"/>
  <c r="L4260" i="81"/>
  <c r="K4260" i="81"/>
  <c r="J4260" i="81"/>
  <c r="I4260" i="81"/>
  <c r="H4260" i="81"/>
  <c r="G4260" i="81"/>
  <c r="F4260" i="81"/>
  <c r="E4260" i="81"/>
  <c r="C4260" i="81"/>
  <c r="B4260" i="81"/>
  <c r="A4260" i="81"/>
  <c r="L4259" i="81"/>
  <c r="K4259" i="81"/>
  <c r="J4259" i="81"/>
  <c r="I4259" i="81"/>
  <c r="H4259" i="81"/>
  <c r="G4259" i="81"/>
  <c r="F4259" i="81"/>
  <c r="E4259" i="81"/>
  <c r="C4259" i="81"/>
  <c r="B4259" i="81"/>
  <c r="A4259" i="81"/>
  <c r="L4258" i="81"/>
  <c r="K4258" i="81"/>
  <c r="J4258" i="81"/>
  <c r="I4258" i="81"/>
  <c r="H4258" i="81"/>
  <c r="G4258" i="81"/>
  <c r="F4258" i="81"/>
  <c r="E4258" i="81"/>
  <c r="C4258" i="81"/>
  <c r="B4258" i="81"/>
  <c r="A4258" i="81"/>
  <c r="L4257" i="81"/>
  <c r="K4257" i="81"/>
  <c r="J4257" i="81"/>
  <c r="I4257" i="81"/>
  <c r="H4257" i="81"/>
  <c r="G4257" i="81"/>
  <c r="F4257" i="81"/>
  <c r="E4257" i="81"/>
  <c r="C4257" i="81"/>
  <c r="B4257" i="81"/>
  <c r="A4257" i="81"/>
  <c r="L4256" i="81"/>
  <c r="K4256" i="81"/>
  <c r="J4256" i="81"/>
  <c r="I4256" i="81"/>
  <c r="H4256" i="81"/>
  <c r="G4256" i="81"/>
  <c r="F4256" i="81"/>
  <c r="E4256" i="81"/>
  <c r="C4256" i="81"/>
  <c r="B4256" i="81"/>
  <c r="A4256" i="81"/>
  <c r="L4255" i="81"/>
  <c r="K4255" i="81"/>
  <c r="J4255" i="81"/>
  <c r="I4255" i="81"/>
  <c r="H4255" i="81"/>
  <c r="G4255" i="81"/>
  <c r="F4255" i="81"/>
  <c r="E4255" i="81"/>
  <c r="C4255" i="81"/>
  <c r="B4255" i="81"/>
  <c r="A4255" i="81"/>
  <c r="L4254" i="81"/>
  <c r="K4254" i="81"/>
  <c r="J4254" i="81"/>
  <c r="I4254" i="81"/>
  <c r="H4254" i="81"/>
  <c r="G4254" i="81"/>
  <c r="F4254" i="81"/>
  <c r="E4254" i="81"/>
  <c r="C4254" i="81"/>
  <c r="B4254" i="81"/>
  <c r="A4254" i="81"/>
  <c r="L4253" i="81"/>
  <c r="K4253" i="81"/>
  <c r="J4253" i="81"/>
  <c r="I4253" i="81"/>
  <c r="H4253" i="81"/>
  <c r="G4253" i="81"/>
  <c r="F4253" i="81"/>
  <c r="E4253" i="81"/>
  <c r="C4253" i="81"/>
  <c r="B4253" i="81"/>
  <c r="A4253" i="81"/>
  <c r="L4252" i="81"/>
  <c r="K4252" i="81"/>
  <c r="J4252" i="81"/>
  <c r="I4252" i="81"/>
  <c r="H4252" i="81"/>
  <c r="G4252" i="81"/>
  <c r="F4252" i="81"/>
  <c r="E4252" i="81"/>
  <c r="C4252" i="81"/>
  <c r="B4252" i="81"/>
  <c r="A4252" i="81"/>
  <c r="L4251" i="81"/>
  <c r="K4251" i="81"/>
  <c r="J4251" i="81"/>
  <c r="I4251" i="81"/>
  <c r="H4251" i="81"/>
  <c r="G4251" i="81"/>
  <c r="F4251" i="81"/>
  <c r="E4251" i="81"/>
  <c r="C4251" i="81"/>
  <c r="B4251" i="81"/>
  <c r="A4251" i="81"/>
  <c r="L4250" i="81"/>
  <c r="K4250" i="81"/>
  <c r="J4250" i="81"/>
  <c r="I4250" i="81"/>
  <c r="H4250" i="81"/>
  <c r="G4250" i="81"/>
  <c r="F4250" i="81"/>
  <c r="E4250" i="81"/>
  <c r="C4250" i="81"/>
  <c r="B4250" i="81"/>
  <c r="A4250" i="81"/>
  <c r="L4249" i="81"/>
  <c r="K4249" i="81"/>
  <c r="J4249" i="81"/>
  <c r="I4249" i="81"/>
  <c r="H4249" i="81"/>
  <c r="G4249" i="81"/>
  <c r="F4249" i="81"/>
  <c r="E4249" i="81"/>
  <c r="C4249" i="81"/>
  <c r="B4249" i="81"/>
  <c r="A4249" i="81"/>
  <c r="L4248" i="81"/>
  <c r="K4248" i="81"/>
  <c r="J4248" i="81"/>
  <c r="I4248" i="81"/>
  <c r="H4248" i="81"/>
  <c r="G4248" i="81"/>
  <c r="F4248" i="81"/>
  <c r="E4248" i="81"/>
  <c r="C4248" i="81"/>
  <c r="B4248" i="81"/>
  <c r="A4248" i="81"/>
  <c r="L4247" i="81"/>
  <c r="K4247" i="81"/>
  <c r="J4247" i="81"/>
  <c r="I4247" i="81"/>
  <c r="H4247" i="81"/>
  <c r="G4247" i="81"/>
  <c r="F4247" i="81"/>
  <c r="E4247" i="81"/>
  <c r="C4247" i="81"/>
  <c r="B4247" i="81"/>
  <c r="A4247" i="81"/>
  <c r="L4246" i="81"/>
  <c r="K4246" i="81"/>
  <c r="J4246" i="81"/>
  <c r="I4246" i="81"/>
  <c r="H4246" i="81"/>
  <c r="G4246" i="81"/>
  <c r="F4246" i="81"/>
  <c r="E4246" i="81"/>
  <c r="C4246" i="81"/>
  <c r="B4246" i="81"/>
  <c r="A4246" i="81"/>
  <c r="L4245" i="81"/>
  <c r="K4245" i="81"/>
  <c r="J4245" i="81"/>
  <c r="I4245" i="81"/>
  <c r="H4245" i="81"/>
  <c r="G4245" i="81"/>
  <c r="F4245" i="81"/>
  <c r="E4245" i="81"/>
  <c r="C4245" i="81"/>
  <c r="B4245" i="81"/>
  <c r="A4245" i="81"/>
  <c r="L4244" i="81"/>
  <c r="K4244" i="81"/>
  <c r="J4244" i="81"/>
  <c r="I4244" i="81"/>
  <c r="H4244" i="81"/>
  <c r="G4244" i="81"/>
  <c r="F4244" i="81"/>
  <c r="E4244" i="81"/>
  <c r="C4244" i="81"/>
  <c r="B4244" i="81"/>
  <c r="A4244" i="81"/>
  <c r="L4243" i="81"/>
  <c r="K4243" i="81"/>
  <c r="J4243" i="81"/>
  <c r="I4243" i="81"/>
  <c r="H4243" i="81"/>
  <c r="G4243" i="81"/>
  <c r="F4243" i="81"/>
  <c r="E4243" i="81"/>
  <c r="C4243" i="81"/>
  <c r="B4243" i="81"/>
  <c r="A4243" i="81"/>
  <c r="L4242" i="81"/>
  <c r="K4242" i="81"/>
  <c r="J4242" i="81"/>
  <c r="I4242" i="81"/>
  <c r="H4242" i="81"/>
  <c r="G4242" i="81"/>
  <c r="F4242" i="81"/>
  <c r="E4242" i="81"/>
  <c r="C4242" i="81"/>
  <c r="B4242" i="81"/>
  <c r="A4242" i="81"/>
  <c r="L4241" i="81"/>
  <c r="K4241" i="81"/>
  <c r="J4241" i="81"/>
  <c r="I4241" i="81"/>
  <c r="H4241" i="81"/>
  <c r="G4241" i="81"/>
  <c r="F4241" i="81"/>
  <c r="E4241" i="81"/>
  <c r="C4241" i="81"/>
  <c r="B4241" i="81"/>
  <c r="A4241" i="81"/>
  <c r="L4240" i="81"/>
  <c r="K4240" i="81"/>
  <c r="J4240" i="81"/>
  <c r="I4240" i="81"/>
  <c r="H4240" i="81"/>
  <c r="G4240" i="81"/>
  <c r="F4240" i="81"/>
  <c r="E4240" i="81"/>
  <c r="C4240" i="81"/>
  <c r="B4240" i="81"/>
  <c r="A4240" i="81"/>
  <c r="L4239" i="81"/>
  <c r="K4239" i="81"/>
  <c r="J4239" i="81"/>
  <c r="I4239" i="81"/>
  <c r="H4239" i="81"/>
  <c r="G4239" i="81"/>
  <c r="F4239" i="81"/>
  <c r="E4239" i="81"/>
  <c r="C4239" i="81"/>
  <c r="B4239" i="81"/>
  <c r="A4239" i="81"/>
  <c r="L4238" i="81"/>
  <c r="K4238" i="81"/>
  <c r="J4238" i="81"/>
  <c r="I4238" i="81"/>
  <c r="H4238" i="81"/>
  <c r="G4238" i="81"/>
  <c r="F4238" i="81"/>
  <c r="E4238" i="81"/>
  <c r="C4238" i="81"/>
  <c r="B4238" i="81"/>
  <c r="A4238" i="81"/>
  <c r="L4237" i="81"/>
  <c r="K4237" i="81"/>
  <c r="J4237" i="81"/>
  <c r="I4237" i="81"/>
  <c r="H4237" i="81"/>
  <c r="G4237" i="81"/>
  <c r="F4237" i="81"/>
  <c r="E4237" i="81"/>
  <c r="C4237" i="81"/>
  <c r="B4237" i="81"/>
  <c r="A4237" i="81"/>
  <c r="L4236" i="81"/>
  <c r="K4236" i="81"/>
  <c r="J4236" i="81"/>
  <c r="I4236" i="81"/>
  <c r="H4236" i="81"/>
  <c r="G4236" i="81"/>
  <c r="F4236" i="81"/>
  <c r="E4236" i="81"/>
  <c r="C4236" i="81"/>
  <c r="B4236" i="81"/>
  <c r="A4236" i="81"/>
  <c r="L4235" i="81"/>
  <c r="K4235" i="81"/>
  <c r="J4235" i="81"/>
  <c r="I4235" i="81"/>
  <c r="H4235" i="81"/>
  <c r="G4235" i="81"/>
  <c r="F4235" i="81"/>
  <c r="E4235" i="81"/>
  <c r="C4235" i="81"/>
  <c r="B4235" i="81"/>
  <c r="A4235" i="81"/>
  <c r="L4234" i="81"/>
  <c r="K4234" i="81"/>
  <c r="J4234" i="81"/>
  <c r="I4234" i="81"/>
  <c r="H4234" i="81"/>
  <c r="G4234" i="81"/>
  <c r="F4234" i="81"/>
  <c r="E4234" i="81"/>
  <c r="C4234" i="81"/>
  <c r="B4234" i="81"/>
  <c r="A4234" i="81"/>
  <c r="L4233" i="81"/>
  <c r="K4233" i="81"/>
  <c r="J4233" i="81"/>
  <c r="I4233" i="81"/>
  <c r="H4233" i="81"/>
  <c r="G4233" i="81"/>
  <c r="F4233" i="81"/>
  <c r="E4233" i="81"/>
  <c r="C4233" i="81"/>
  <c r="B4233" i="81"/>
  <c r="A4233" i="81"/>
  <c r="L4232" i="81"/>
  <c r="K4232" i="81"/>
  <c r="J4232" i="81"/>
  <c r="I4232" i="81"/>
  <c r="H4232" i="81"/>
  <c r="G4232" i="81"/>
  <c r="F4232" i="81"/>
  <c r="E4232" i="81"/>
  <c r="C4232" i="81"/>
  <c r="B4232" i="81"/>
  <c r="A4232" i="81"/>
  <c r="L4231" i="81"/>
  <c r="K4231" i="81"/>
  <c r="J4231" i="81"/>
  <c r="I4231" i="81"/>
  <c r="H4231" i="81"/>
  <c r="G4231" i="81"/>
  <c r="F4231" i="81"/>
  <c r="E4231" i="81"/>
  <c r="C4231" i="81"/>
  <c r="B4231" i="81"/>
  <c r="A4231" i="81"/>
  <c r="L4230" i="81"/>
  <c r="K4230" i="81"/>
  <c r="J4230" i="81"/>
  <c r="I4230" i="81"/>
  <c r="H4230" i="81"/>
  <c r="G4230" i="81"/>
  <c r="F4230" i="81"/>
  <c r="E4230" i="81"/>
  <c r="C4230" i="81"/>
  <c r="B4230" i="81"/>
  <c r="A4230" i="81"/>
  <c r="L4229" i="81"/>
  <c r="K4229" i="81"/>
  <c r="J4229" i="81"/>
  <c r="I4229" i="81"/>
  <c r="H4229" i="81"/>
  <c r="G4229" i="81"/>
  <c r="F4229" i="81"/>
  <c r="E4229" i="81"/>
  <c r="C4229" i="81"/>
  <c r="B4229" i="81"/>
  <c r="A4229" i="81"/>
  <c r="L4228" i="81"/>
  <c r="K4228" i="81"/>
  <c r="J4228" i="81"/>
  <c r="I4228" i="81"/>
  <c r="H4228" i="81"/>
  <c r="G4228" i="81"/>
  <c r="F4228" i="81"/>
  <c r="E4228" i="81"/>
  <c r="C4228" i="81"/>
  <c r="B4228" i="81"/>
  <c r="A4228" i="81"/>
  <c r="L4227" i="81"/>
  <c r="K4227" i="81"/>
  <c r="J4227" i="81"/>
  <c r="I4227" i="81"/>
  <c r="H4227" i="81"/>
  <c r="G4227" i="81"/>
  <c r="F4227" i="81"/>
  <c r="E4227" i="81"/>
  <c r="C4227" i="81"/>
  <c r="B4227" i="81"/>
  <c r="A4227" i="81"/>
  <c r="L4226" i="81"/>
  <c r="K4226" i="81"/>
  <c r="J4226" i="81"/>
  <c r="I4226" i="81"/>
  <c r="H4226" i="81"/>
  <c r="G4226" i="81"/>
  <c r="F4226" i="81"/>
  <c r="E4226" i="81"/>
  <c r="C4226" i="81"/>
  <c r="B4226" i="81"/>
  <c r="A4226" i="81"/>
  <c r="L4225" i="81"/>
  <c r="K4225" i="81"/>
  <c r="J4225" i="81"/>
  <c r="I4225" i="81"/>
  <c r="H4225" i="81"/>
  <c r="G4225" i="81"/>
  <c r="F4225" i="81"/>
  <c r="E4225" i="81"/>
  <c r="C4225" i="81"/>
  <c r="B4225" i="81"/>
  <c r="A4225" i="81"/>
  <c r="L4224" i="81"/>
  <c r="K4224" i="81"/>
  <c r="J4224" i="81"/>
  <c r="I4224" i="81"/>
  <c r="H4224" i="81"/>
  <c r="G4224" i="81"/>
  <c r="F4224" i="81"/>
  <c r="E4224" i="81"/>
  <c r="C4224" i="81"/>
  <c r="B4224" i="81"/>
  <c r="A4224" i="81"/>
  <c r="L4223" i="81"/>
  <c r="K4223" i="81"/>
  <c r="J4223" i="81"/>
  <c r="I4223" i="81"/>
  <c r="H4223" i="81"/>
  <c r="G4223" i="81"/>
  <c r="F4223" i="81"/>
  <c r="E4223" i="81"/>
  <c r="C4223" i="81"/>
  <c r="B4223" i="81"/>
  <c r="A4223" i="81"/>
  <c r="L4222" i="81"/>
  <c r="K4222" i="81"/>
  <c r="J4222" i="81"/>
  <c r="I4222" i="81"/>
  <c r="H4222" i="81"/>
  <c r="G4222" i="81"/>
  <c r="F4222" i="81"/>
  <c r="E4222" i="81"/>
  <c r="C4222" i="81"/>
  <c r="B4222" i="81"/>
  <c r="A4222" i="81"/>
  <c r="L4221" i="81"/>
  <c r="K4221" i="81"/>
  <c r="J4221" i="81"/>
  <c r="I4221" i="81"/>
  <c r="H4221" i="81"/>
  <c r="G4221" i="81"/>
  <c r="F4221" i="81"/>
  <c r="E4221" i="81"/>
  <c r="C4221" i="81"/>
  <c r="B4221" i="81"/>
  <c r="A4221" i="81"/>
  <c r="L4220" i="81"/>
  <c r="K4220" i="81"/>
  <c r="J4220" i="81"/>
  <c r="I4220" i="81"/>
  <c r="H4220" i="81"/>
  <c r="G4220" i="81"/>
  <c r="F4220" i="81"/>
  <c r="E4220" i="81"/>
  <c r="C4220" i="81"/>
  <c r="B4220" i="81"/>
  <c r="A4220" i="81"/>
  <c r="L4219" i="81"/>
  <c r="K4219" i="81"/>
  <c r="J4219" i="81"/>
  <c r="I4219" i="81"/>
  <c r="H4219" i="81"/>
  <c r="G4219" i="81"/>
  <c r="F4219" i="81"/>
  <c r="E4219" i="81"/>
  <c r="C4219" i="81"/>
  <c r="B4219" i="81"/>
  <c r="A4219" i="81"/>
  <c r="L4218" i="81"/>
  <c r="K4218" i="81"/>
  <c r="J4218" i="81"/>
  <c r="I4218" i="81"/>
  <c r="H4218" i="81"/>
  <c r="G4218" i="81"/>
  <c r="F4218" i="81"/>
  <c r="E4218" i="81"/>
  <c r="C4218" i="81"/>
  <c r="B4218" i="81"/>
  <c r="A4218" i="81"/>
  <c r="L4217" i="81"/>
  <c r="K4217" i="81"/>
  <c r="J4217" i="81"/>
  <c r="I4217" i="81"/>
  <c r="H4217" i="81"/>
  <c r="G4217" i="81"/>
  <c r="F4217" i="81"/>
  <c r="E4217" i="81"/>
  <c r="C4217" i="81"/>
  <c r="B4217" i="81"/>
  <c r="A4217" i="81"/>
  <c r="L4216" i="81"/>
  <c r="K4216" i="81"/>
  <c r="J4216" i="81"/>
  <c r="I4216" i="81"/>
  <c r="H4216" i="81"/>
  <c r="G4216" i="81"/>
  <c r="F4216" i="81"/>
  <c r="E4216" i="81"/>
  <c r="C4216" i="81"/>
  <c r="B4216" i="81"/>
  <c r="A4216" i="81"/>
  <c r="L4215" i="81"/>
  <c r="K4215" i="81"/>
  <c r="J4215" i="81"/>
  <c r="I4215" i="81"/>
  <c r="H4215" i="81"/>
  <c r="G4215" i="81"/>
  <c r="F4215" i="81"/>
  <c r="E4215" i="81"/>
  <c r="C4215" i="81"/>
  <c r="B4215" i="81"/>
  <c r="A4215" i="81"/>
  <c r="L4214" i="81"/>
  <c r="K4214" i="81"/>
  <c r="J4214" i="81"/>
  <c r="I4214" i="81"/>
  <c r="H4214" i="81"/>
  <c r="G4214" i="81"/>
  <c r="F4214" i="81"/>
  <c r="E4214" i="81"/>
  <c r="C4214" i="81"/>
  <c r="B4214" i="81"/>
  <c r="A4214" i="81"/>
  <c r="L4213" i="81"/>
  <c r="K4213" i="81"/>
  <c r="J4213" i="81"/>
  <c r="I4213" i="81"/>
  <c r="H4213" i="81"/>
  <c r="G4213" i="81"/>
  <c r="F4213" i="81"/>
  <c r="E4213" i="81"/>
  <c r="C4213" i="81"/>
  <c r="B4213" i="81"/>
  <c r="A4213" i="81"/>
  <c r="L4212" i="81"/>
  <c r="K4212" i="81"/>
  <c r="J4212" i="81"/>
  <c r="I4212" i="81"/>
  <c r="H4212" i="81"/>
  <c r="G4212" i="81"/>
  <c r="F4212" i="81"/>
  <c r="E4212" i="81"/>
  <c r="C4212" i="81"/>
  <c r="B4212" i="81"/>
  <c r="A4212" i="81"/>
  <c r="L4211" i="81"/>
  <c r="K4211" i="81"/>
  <c r="J4211" i="81"/>
  <c r="I4211" i="81"/>
  <c r="H4211" i="81"/>
  <c r="G4211" i="81"/>
  <c r="F4211" i="81"/>
  <c r="E4211" i="81"/>
  <c r="C4211" i="81"/>
  <c r="B4211" i="81"/>
  <c r="A4211" i="81"/>
  <c r="L4210" i="81"/>
  <c r="K4210" i="81"/>
  <c r="J4210" i="81"/>
  <c r="I4210" i="81"/>
  <c r="H4210" i="81"/>
  <c r="G4210" i="81"/>
  <c r="F4210" i="81"/>
  <c r="E4210" i="81"/>
  <c r="C4210" i="81"/>
  <c r="B4210" i="81"/>
  <c r="A4210" i="81"/>
  <c r="L4209" i="81"/>
  <c r="K4209" i="81"/>
  <c r="J4209" i="81"/>
  <c r="I4209" i="81"/>
  <c r="H4209" i="81"/>
  <c r="G4209" i="81"/>
  <c r="F4209" i="81"/>
  <c r="E4209" i="81"/>
  <c r="C4209" i="81"/>
  <c r="B4209" i="81"/>
  <c r="A4209" i="81"/>
  <c r="L4208" i="81"/>
  <c r="K4208" i="81"/>
  <c r="J4208" i="81"/>
  <c r="I4208" i="81"/>
  <c r="H4208" i="81"/>
  <c r="G4208" i="81"/>
  <c r="F4208" i="81"/>
  <c r="E4208" i="81"/>
  <c r="C4208" i="81"/>
  <c r="B4208" i="81"/>
  <c r="A4208" i="81"/>
  <c r="L4207" i="81"/>
  <c r="K4207" i="81"/>
  <c r="J4207" i="81"/>
  <c r="I4207" i="81"/>
  <c r="H4207" i="81"/>
  <c r="G4207" i="81"/>
  <c r="F4207" i="81"/>
  <c r="E4207" i="81"/>
  <c r="C4207" i="81"/>
  <c r="B4207" i="81"/>
  <c r="A4207" i="81"/>
  <c r="L4206" i="81"/>
  <c r="K4206" i="81"/>
  <c r="J4206" i="81"/>
  <c r="I4206" i="81"/>
  <c r="H4206" i="81"/>
  <c r="G4206" i="81"/>
  <c r="F4206" i="81"/>
  <c r="E4206" i="81"/>
  <c r="C4206" i="81"/>
  <c r="B4206" i="81"/>
  <c r="A4206" i="81"/>
  <c r="L4205" i="81"/>
  <c r="K4205" i="81"/>
  <c r="J4205" i="81"/>
  <c r="I4205" i="81"/>
  <c r="H4205" i="81"/>
  <c r="G4205" i="81"/>
  <c r="F4205" i="81"/>
  <c r="E4205" i="81"/>
  <c r="C4205" i="81"/>
  <c r="B4205" i="81"/>
  <c r="A4205" i="81"/>
  <c r="L4204" i="81"/>
  <c r="K4204" i="81"/>
  <c r="J4204" i="81"/>
  <c r="I4204" i="81"/>
  <c r="H4204" i="81"/>
  <c r="G4204" i="81"/>
  <c r="F4204" i="81"/>
  <c r="E4204" i="81"/>
  <c r="C4204" i="81"/>
  <c r="B4204" i="81"/>
  <c r="A4204" i="81"/>
  <c r="L4203" i="81"/>
  <c r="K4203" i="81"/>
  <c r="J4203" i="81"/>
  <c r="I4203" i="81"/>
  <c r="H4203" i="81"/>
  <c r="G4203" i="81"/>
  <c r="F4203" i="81"/>
  <c r="E4203" i="81"/>
  <c r="C4203" i="81"/>
  <c r="B4203" i="81"/>
  <c r="A4203" i="81"/>
  <c r="L4202" i="81"/>
  <c r="K4202" i="81"/>
  <c r="J4202" i="81"/>
  <c r="I4202" i="81"/>
  <c r="H4202" i="81"/>
  <c r="G4202" i="81"/>
  <c r="F4202" i="81"/>
  <c r="E4202" i="81"/>
  <c r="C4202" i="81"/>
  <c r="B4202" i="81"/>
  <c r="A4202" i="81"/>
  <c r="L4201" i="81"/>
  <c r="K4201" i="81"/>
  <c r="J4201" i="81"/>
  <c r="I4201" i="81"/>
  <c r="H4201" i="81"/>
  <c r="G4201" i="81"/>
  <c r="F4201" i="81"/>
  <c r="E4201" i="81"/>
  <c r="C4201" i="81"/>
  <c r="B4201" i="81"/>
  <c r="A4201" i="81"/>
  <c r="L4200" i="81"/>
  <c r="K4200" i="81"/>
  <c r="J4200" i="81"/>
  <c r="I4200" i="81"/>
  <c r="H4200" i="81"/>
  <c r="G4200" i="81"/>
  <c r="F4200" i="81"/>
  <c r="E4200" i="81"/>
  <c r="C4200" i="81"/>
  <c r="B4200" i="81"/>
  <c r="A4200" i="81"/>
  <c r="L4199" i="81"/>
  <c r="K4199" i="81"/>
  <c r="J4199" i="81"/>
  <c r="I4199" i="81"/>
  <c r="H4199" i="81"/>
  <c r="G4199" i="81"/>
  <c r="F4199" i="81"/>
  <c r="E4199" i="81"/>
  <c r="C4199" i="81"/>
  <c r="B4199" i="81"/>
  <c r="A4199" i="81"/>
  <c r="L4198" i="81"/>
  <c r="K4198" i="81"/>
  <c r="J4198" i="81"/>
  <c r="I4198" i="81"/>
  <c r="H4198" i="81"/>
  <c r="G4198" i="81"/>
  <c r="F4198" i="81"/>
  <c r="E4198" i="81"/>
  <c r="C4198" i="81"/>
  <c r="B4198" i="81"/>
  <c r="A4198" i="81"/>
  <c r="L4197" i="81"/>
  <c r="K4197" i="81"/>
  <c r="J4197" i="81"/>
  <c r="I4197" i="81"/>
  <c r="H4197" i="81"/>
  <c r="G4197" i="81"/>
  <c r="F4197" i="81"/>
  <c r="E4197" i="81"/>
  <c r="C4197" i="81"/>
  <c r="B4197" i="81"/>
  <c r="A4197" i="81"/>
  <c r="L4196" i="81"/>
  <c r="K4196" i="81"/>
  <c r="J4196" i="81"/>
  <c r="I4196" i="81"/>
  <c r="H4196" i="81"/>
  <c r="G4196" i="81"/>
  <c r="F4196" i="81"/>
  <c r="E4196" i="81"/>
  <c r="C4196" i="81"/>
  <c r="B4196" i="81"/>
  <c r="A4196" i="81"/>
  <c r="L4195" i="81"/>
  <c r="K4195" i="81"/>
  <c r="J4195" i="81"/>
  <c r="I4195" i="81"/>
  <c r="H4195" i="81"/>
  <c r="G4195" i="81"/>
  <c r="F4195" i="81"/>
  <c r="E4195" i="81"/>
  <c r="C4195" i="81"/>
  <c r="B4195" i="81"/>
  <c r="A4195" i="81"/>
  <c r="L4194" i="81"/>
  <c r="K4194" i="81"/>
  <c r="J4194" i="81"/>
  <c r="I4194" i="81"/>
  <c r="H4194" i="81"/>
  <c r="G4194" i="81"/>
  <c r="F4194" i="81"/>
  <c r="E4194" i="81"/>
  <c r="C4194" i="81"/>
  <c r="B4194" i="81"/>
  <c r="A4194" i="81"/>
  <c r="L4193" i="81"/>
  <c r="K4193" i="81"/>
  <c r="J4193" i="81"/>
  <c r="I4193" i="81"/>
  <c r="H4193" i="81"/>
  <c r="G4193" i="81"/>
  <c r="F4193" i="81"/>
  <c r="E4193" i="81"/>
  <c r="C4193" i="81"/>
  <c r="B4193" i="81"/>
  <c r="A4193" i="81"/>
  <c r="L4192" i="81"/>
  <c r="K4192" i="81"/>
  <c r="J4192" i="81"/>
  <c r="I4192" i="81"/>
  <c r="H4192" i="81"/>
  <c r="G4192" i="81"/>
  <c r="F4192" i="81"/>
  <c r="E4192" i="81"/>
  <c r="C4192" i="81"/>
  <c r="B4192" i="81"/>
  <c r="A4192" i="81"/>
  <c r="L4191" i="81"/>
  <c r="K4191" i="81"/>
  <c r="J4191" i="81"/>
  <c r="I4191" i="81"/>
  <c r="H4191" i="81"/>
  <c r="G4191" i="81"/>
  <c r="F4191" i="81"/>
  <c r="E4191" i="81"/>
  <c r="C4191" i="81"/>
  <c r="B4191" i="81"/>
  <c r="A4191" i="81"/>
  <c r="L4190" i="81"/>
  <c r="K4190" i="81"/>
  <c r="J4190" i="81"/>
  <c r="I4190" i="81"/>
  <c r="H4190" i="81"/>
  <c r="G4190" i="81"/>
  <c r="F4190" i="81"/>
  <c r="E4190" i="81"/>
  <c r="C4190" i="81"/>
  <c r="B4190" i="81"/>
  <c r="A4190" i="81"/>
  <c r="L4189" i="81"/>
  <c r="K4189" i="81"/>
  <c r="J4189" i="81"/>
  <c r="I4189" i="81"/>
  <c r="H4189" i="81"/>
  <c r="G4189" i="81"/>
  <c r="F4189" i="81"/>
  <c r="E4189" i="81"/>
  <c r="C4189" i="81"/>
  <c r="B4189" i="81"/>
  <c r="A4189" i="81"/>
  <c r="L4188" i="81"/>
  <c r="K4188" i="81"/>
  <c r="J4188" i="81"/>
  <c r="I4188" i="81"/>
  <c r="H4188" i="81"/>
  <c r="G4188" i="81"/>
  <c r="F4188" i="81"/>
  <c r="E4188" i="81"/>
  <c r="C4188" i="81"/>
  <c r="B4188" i="81"/>
  <c r="A4188" i="81"/>
  <c r="L4187" i="81"/>
  <c r="K4187" i="81"/>
  <c r="J4187" i="81"/>
  <c r="I4187" i="81"/>
  <c r="H4187" i="81"/>
  <c r="G4187" i="81"/>
  <c r="F4187" i="81"/>
  <c r="E4187" i="81"/>
  <c r="C4187" i="81"/>
  <c r="B4187" i="81"/>
  <c r="A4187" i="81"/>
  <c r="L4186" i="81"/>
  <c r="K4186" i="81"/>
  <c r="J4186" i="81"/>
  <c r="I4186" i="81"/>
  <c r="H4186" i="81"/>
  <c r="G4186" i="81"/>
  <c r="F4186" i="81"/>
  <c r="E4186" i="81"/>
  <c r="C4186" i="81"/>
  <c r="B4186" i="81"/>
  <c r="A4186" i="81"/>
  <c r="L4185" i="81"/>
  <c r="K4185" i="81"/>
  <c r="J4185" i="81"/>
  <c r="I4185" i="81"/>
  <c r="H4185" i="81"/>
  <c r="G4185" i="81"/>
  <c r="F4185" i="81"/>
  <c r="E4185" i="81"/>
  <c r="C4185" i="81"/>
  <c r="B4185" i="81"/>
  <c r="A4185" i="81"/>
  <c r="L4184" i="81"/>
  <c r="K4184" i="81"/>
  <c r="J4184" i="81"/>
  <c r="I4184" i="81"/>
  <c r="H4184" i="81"/>
  <c r="G4184" i="81"/>
  <c r="F4184" i="81"/>
  <c r="E4184" i="81"/>
  <c r="C4184" i="81"/>
  <c r="B4184" i="81"/>
  <c r="A4184" i="81"/>
  <c r="L4183" i="81"/>
  <c r="K4183" i="81"/>
  <c r="J4183" i="81"/>
  <c r="I4183" i="81"/>
  <c r="H4183" i="81"/>
  <c r="G4183" i="81"/>
  <c r="F4183" i="81"/>
  <c r="E4183" i="81"/>
  <c r="C4183" i="81"/>
  <c r="B4183" i="81"/>
  <c r="A4183" i="81"/>
  <c r="L4182" i="81"/>
  <c r="K4182" i="81"/>
  <c r="J4182" i="81"/>
  <c r="I4182" i="81"/>
  <c r="H4182" i="81"/>
  <c r="G4182" i="81"/>
  <c r="F4182" i="81"/>
  <c r="E4182" i="81"/>
  <c r="C4182" i="81"/>
  <c r="B4182" i="81"/>
  <c r="A4182" i="81"/>
  <c r="L4181" i="81"/>
  <c r="K4181" i="81"/>
  <c r="J4181" i="81"/>
  <c r="I4181" i="81"/>
  <c r="H4181" i="81"/>
  <c r="G4181" i="81"/>
  <c r="F4181" i="81"/>
  <c r="E4181" i="81"/>
  <c r="C4181" i="81"/>
  <c r="B4181" i="81"/>
  <c r="A4181" i="81"/>
  <c r="L4180" i="81"/>
  <c r="K4180" i="81"/>
  <c r="J4180" i="81"/>
  <c r="I4180" i="81"/>
  <c r="H4180" i="81"/>
  <c r="G4180" i="81"/>
  <c r="F4180" i="81"/>
  <c r="E4180" i="81"/>
  <c r="C4180" i="81"/>
  <c r="B4180" i="81"/>
  <c r="A4180" i="81"/>
  <c r="L4179" i="81"/>
  <c r="K4179" i="81"/>
  <c r="J4179" i="81"/>
  <c r="I4179" i="81"/>
  <c r="H4179" i="81"/>
  <c r="G4179" i="81"/>
  <c r="F4179" i="81"/>
  <c r="E4179" i="81"/>
  <c r="C4179" i="81"/>
  <c r="B4179" i="81"/>
  <c r="A4179" i="81"/>
  <c r="L4178" i="81"/>
  <c r="K4178" i="81"/>
  <c r="J4178" i="81"/>
  <c r="I4178" i="81"/>
  <c r="H4178" i="81"/>
  <c r="G4178" i="81"/>
  <c r="F4178" i="81"/>
  <c r="E4178" i="81"/>
  <c r="C4178" i="81"/>
  <c r="B4178" i="81"/>
  <c r="A4178" i="81"/>
  <c r="L4177" i="81"/>
  <c r="K4177" i="81"/>
  <c r="J4177" i="81"/>
  <c r="I4177" i="81"/>
  <c r="H4177" i="81"/>
  <c r="G4177" i="81"/>
  <c r="F4177" i="81"/>
  <c r="E4177" i="81"/>
  <c r="C4177" i="81"/>
  <c r="B4177" i="81"/>
  <c r="A4177" i="81"/>
  <c r="L4176" i="81"/>
  <c r="K4176" i="81"/>
  <c r="J4176" i="81"/>
  <c r="I4176" i="81"/>
  <c r="H4176" i="81"/>
  <c r="G4176" i="81"/>
  <c r="F4176" i="81"/>
  <c r="E4176" i="81"/>
  <c r="C4176" i="81"/>
  <c r="B4176" i="81"/>
  <c r="A4176" i="81"/>
  <c r="L4175" i="81"/>
  <c r="K4175" i="81"/>
  <c r="J4175" i="81"/>
  <c r="I4175" i="81"/>
  <c r="H4175" i="81"/>
  <c r="G4175" i="81"/>
  <c r="F4175" i="81"/>
  <c r="E4175" i="81"/>
  <c r="C4175" i="81"/>
  <c r="B4175" i="81"/>
  <c r="A4175" i="81"/>
  <c r="L4174" i="81"/>
  <c r="K4174" i="81"/>
  <c r="J4174" i="81"/>
  <c r="I4174" i="81"/>
  <c r="H4174" i="81"/>
  <c r="G4174" i="81"/>
  <c r="F4174" i="81"/>
  <c r="E4174" i="81"/>
  <c r="C4174" i="81"/>
  <c r="B4174" i="81"/>
  <c r="A4174" i="81"/>
  <c r="L4173" i="81"/>
  <c r="K4173" i="81"/>
  <c r="J4173" i="81"/>
  <c r="I4173" i="81"/>
  <c r="H4173" i="81"/>
  <c r="G4173" i="81"/>
  <c r="F4173" i="81"/>
  <c r="E4173" i="81"/>
  <c r="C4173" i="81"/>
  <c r="B4173" i="81"/>
  <c r="A4173" i="81"/>
  <c r="L4172" i="81"/>
  <c r="K4172" i="81"/>
  <c r="J4172" i="81"/>
  <c r="I4172" i="81"/>
  <c r="H4172" i="81"/>
  <c r="G4172" i="81"/>
  <c r="F4172" i="81"/>
  <c r="E4172" i="81"/>
  <c r="C4172" i="81"/>
  <c r="B4172" i="81"/>
  <c r="A4172" i="81"/>
  <c r="L4171" i="81"/>
  <c r="K4171" i="81"/>
  <c r="J4171" i="81"/>
  <c r="I4171" i="81"/>
  <c r="H4171" i="81"/>
  <c r="G4171" i="81"/>
  <c r="F4171" i="81"/>
  <c r="E4171" i="81"/>
  <c r="C4171" i="81"/>
  <c r="B4171" i="81"/>
  <c r="A4171" i="81"/>
  <c r="L4170" i="81"/>
  <c r="K4170" i="81"/>
  <c r="J4170" i="81"/>
  <c r="I4170" i="81"/>
  <c r="H4170" i="81"/>
  <c r="G4170" i="81"/>
  <c r="F4170" i="81"/>
  <c r="E4170" i="81"/>
  <c r="C4170" i="81"/>
  <c r="B4170" i="81"/>
  <c r="A4170" i="81"/>
  <c r="L4169" i="81"/>
  <c r="K4169" i="81"/>
  <c r="J4169" i="81"/>
  <c r="I4169" i="81"/>
  <c r="H4169" i="81"/>
  <c r="G4169" i="81"/>
  <c r="F4169" i="81"/>
  <c r="E4169" i="81"/>
  <c r="C4169" i="81"/>
  <c r="B4169" i="81"/>
  <c r="A4169" i="81"/>
  <c r="L4168" i="81"/>
  <c r="K4168" i="81"/>
  <c r="J4168" i="81"/>
  <c r="I4168" i="81"/>
  <c r="H4168" i="81"/>
  <c r="G4168" i="81"/>
  <c r="F4168" i="81"/>
  <c r="E4168" i="81"/>
  <c r="C4168" i="81"/>
  <c r="B4168" i="81"/>
  <c r="A4168" i="81"/>
  <c r="L4167" i="81"/>
  <c r="K4167" i="81"/>
  <c r="J4167" i="81"/>
  <c r="I4167" i="81"/>
  <c r="H4167" i="81"/>
  <c r="G4167" i="81"/>
  <c r="F4167" i="81"/>
  <c r="E4167" i="81"/>
  <c r="C4167" i="81"/>
  <c r="B4167" i="81"/>
  <c r="A4167" i="81"/>
  <c r="L4166" i="81"/>
  <c r="K4166" i="81"/>
  <c r="J4166" i="81"/>
  <c r="I4166" i="81"/>
  <c r="H4166" i="81"/>
  <c r="G4166" i="81"/>
  <c r="F4166" i="81"/>
  <c r="E4166" i="81"/>
  <c r="C4166" i="81"/>
  <c r="B4166" i="81"/>
  <c r="A4166" i="81"/>
  <c r="L4165" i="81"/>
  <c r="K4165" i="81"/>
  <c r="J4165" i="81"/>
  <c r="I4165" i="81"/>
  <c r="H4165" i="81"/>
  <c r="G4165" i="81"/>
  <c r="F4165" i="81"/>
  <c r="E4165" i="81"/>
  <c r="C4165" i="81"/>
  <c r="B4165" i="81"/>
  <c r="A4165" i="81"/>
  <c r="L4164" i="81"/>
  <c r="K4164" i="81"/>
  <c r="J4164" i="81"/>
  <c r="I4164" i="81"/>
  <c r="H4164" i="81"/>
  <c r="G4164" i="81"/>
  <c r="F4164" i="81"/>
  <c r="E4164" i="81"/>
  <c r="C4164" i="81"/>
  <c r="B4164" i="81"/>
  <c r="A4164" i="81"/>
  <c r="L4163" i="81"/>
  <c r="K4163" i="81"/>
  <c r="J4163" i="81"/>
  <c r="I4163" i="81"/>
  <c r="H4163" i="81"/>
  <c r="G4163" i="81"/>
  <c r="F4163" i="81"/>
  <c r="E4163" i="81"/>
  <c r="C4163" i="81"/>
  <c r="B4163" i="81"/>
  <c r="A4163" i="81"/>
  <c r="L4162" i="81"/>
  <c r="K4162" i="81"/>
  <c r="J4162" i="81"/>
  <c r="I4162" i="81"/>
  <c r="H4162" i="81"/>
  <c r="G4162" i="81"/>
  <c r="F4162" i="81"/>
  <c r="E4162" i="81"/>
  <c r="C4162" i="81"/>
  <c r="B4162" i="81"/>
  <c r="A4162" i="81"/>
  <c r="L4161" i="81"/>
  <c r="K4161" i="81"/>
  <c r="J4161" i="81"/>
  <c r="I4161" i="81"/>
  <c r="H4161" i="81"/>
  <c r="G4161" i="81"/>
  <c r="F4161" i="81"/>
  <c r="E4161" i="81"/>
  <c r="C4161" i="81"/>
  <c r="B4161" i="81"/>
  <c r="A4161" i="81"/>
  <c r="L4160" i="81"/>
  <c r="K4160" i="81"/>
  <c r="J4160" i="81"/>
  <c r="I4160" i="81"/>
  <c r="H4160" i="81"/>
  <c r="G4160" i="81"/>
  <c r="F4160" i="81"/>
  <c r="E4160" i="81"/>
  <c r="C4160" i="81"/>
  <c r="B4160" i="81"/>
  <c r="A4160" i="81"/>
  <c r="L4159" i="81"/>
  <c r="K4159" i="81"/>
  <c r="J4159" i="81"/>
  <c r="I4159" i="81"/>
  <c r="H4159" i="81"/>
  <c r="G4159" i="81"/>
  <c r="F4159" i="81"/>
  <c r="E4159" i="81"/>
  <c r="C4159" i="81"/>
  <c r="B4159" i="81"/>
  <c r="A4159" i="81"/>
  <c r="L4158" i="81"/>
  <c r="K4158" i="81"/>
  <c r="J4158" i="81"/>
  <c r="I4158" i="81"/>
  <c r="H4158" i="81"/>
  <c r="G4158" i="81"/>
  <c r="F4158" i="81"/>
  <c r="E4158" i="81"/>
  <c r="C4158" i="81"/>
  <c r="B4158" i="81"/>
  <c r="A4158" i="81"/>
  <c r="L4157" i="81"/>
  <c r="K4157" i="81"/>
  <c r="J4157" i="81"/>
  <c r="I4157" i="81"/>
  <c r="H4157" i="81"/>
  <c r="G4157" i="81"/>
  <c r="F4157" i="81"/>
  <c r="E4157" i="81"/>
  <c r="C4157" i="81"/>
  <c r="B4157" i="81"/>
  <c r="A4157" i="81"/>
  <c r="L4156" i="81"/>
  <c r="K4156" i="81"/>
  <c r="J4156" i="81"/>
  <c r="I4156" i="81"/>
  <c r="H4156" i="81"/>
  <c r="G4156" i="81"/>
  <c r="F4156" i="81"/>
  <c r="E4156" i="81"/>
  <c r="C4156" i="81"/>
  <c r="B4156" i="81"/>
  <c r="A4156" i="81"/>
  <c r="L4155" i="81"/>
  <c r="K4155" i="81"/>
  <c r="J4155" i="81"/>
  <c r="I4155" i="81"/>
  <c r="H4155" i="81"/>
  <c r="G4155" i="81"/>
  <c r="F4155" i="81"/>
  <c r="E4155" i="81"/>
  <c r="C4155" i="81"/>
  <c r="B4155" i="81"/>
  <c r="A4155" i="81"/>
  <c r="L4154" i="81"/>
  <c r="K4154" i="81"/>
  <c r="J4154" i="81"/>
  <c r="I4154" i="81"/>
  <c r="H4154" i="81"/>
  <c r="G4154" i="81"/>
  <c r="F4154" i="81"/>
  <c r="E4154" i="81"/>
  <c r="C4154" i="81"/>
  <c r="B4154" i="81"/>
  <c r="A4154" i="81"/>
  <c r="L4153" i="81"/>
  <c r="K4153" i="81"/>
  <c r="J4153" i="81"/>
  <c r="I4153" i="81"/>
  <c r="H4153" i="81"/>
  <c r="G4153" i="81"/>
  <c r="F4153" i="81"/>
  <c r="E4153" i="81"/>
  <c r="C4153" i="81"/>
  <c r="B4153" i="81"/>
  <c r="A4153" i="81"/>
  <c r="L4152" i="81"/>
  <c r="K4152" i="81"/>
  <c r="J4152" i="81"/>
  <c r="I4152" i="81"/>
  <c r="H4152" i="81"/>
  <c r="G4152" i="81"/>
  <c r="F4152" i="81"/>
  <c r="E4152" i="81"/>
  <c r="C4152" i="81"/>
  <c r="B4152" i="81"/>
  <c r="A4152" i="81"/>
  <c r="L4151" i="81"/>
  <c r="K4151" i="81"/>
  <c r="J4151" i="81"/>
  <c r="I4151" i="81"/>
  <c r="H4151" i="81"/>
  <c r="G4151" i="81"/>
  <c r="F4151" i="81"/>
  <c r="E4151" i="81"/>
  <c r="C4151" i="81"/>
  <c r="B4151" i="81"/>
  <c r="A4151" i="81"/>
  <c r="L4150" i="81"/>
  <c r="K4150" i="81"/>
  <c r="J4150" i="81"/>
  <c r="I4150" i="81"/>
  <c r="H4150" i="81"/>
  <c r="G4150" i="81"/>
  <c r="F4150" i="81"/>
  <c r="E4150" i="81"/>
  <c r="C4150" i="81"/>
  <c r="B4150" i="81"/>
  <c r="A4150" i="81"/>
  <c r="L4149" i="81"/>
  <c r="K4149" i="81"/>
  <c r="J4149" i="81"/>
  <c r="I4149" i="81"/>
  <c r="H4149" i="81"/>
  <c r="G4149" i="81"/>
  <c r="F4149" i="81"/>
  <c r="E4149" i="81"/>
  <c r="C4149" i="81"/>
  <c r="B4149" i="81"/>
  <c r="A4149" i="81"/>
  <c r="L4148" i="81"/>
  <c r="K4148" i="81"/>
  <c r="J4148" i="81"/>
  <c r="I4148" i="81"/>
  <c r="H4148" i="81"/>
  <c r="G4148" i="81"/>
  <c r="F4148" i="81"/>
  <c r="E4148" i="81"/>
  <c r="C4148" i="81"/>
  <c r="B4148" i="81"/>
  <c r="A4148" i="81"/>
  <c r="L4147" i="81"/>
  <c r="K4147" i="81"/>
  <c r="J4147" i="81"/>
  <c r="I4147" i="81"/>
  <c r="H4147" i="81"/>
  <c r="G4147" i="81"/>
  <c r="F4147" i="81"/>
  <c r="E4147" i="81"/>
  <c r="C4147" i="81"/>
  <c r="B4147" i="81"/>
  <c r="A4147" i="81"/>
  <c r="L4146" i="81"/>
  <c r="K4146" i="81"/>
  <c r="J4146" i="81"/>
  <c r="I4146" i="81"/>
  <c r="H4146" i="81"/>
  <c r="G4146" i="81"/>
  <c r="F4146" i="81"/>
  <c r="E4146" i="81"/>
  <c r="C4146" i="81"/>
  <c r="B4146" i="81"/>
  <c r="A4146" i="81"/>
  <c r="L4145" i="81"/>
  <c r="K4145" i="81"/>
  <c r="J4145" i="81"/>
  <c r="I4145" i="81"/>
  <c r="H4145" i="81"/>
  <c r="G4145" i="81"/>
  <c r="F4145" i="81"/>
  <c r="E4145" i="81"/>
  <c r="C4145" i="81"/>
  <c r="B4145" i="81"/>
  <c r="A4145" i="81"/>
  <c r="L4144" i="81"/>
  <c r="K4144" i="81"/>
  <c r="J4144" i="81"/>
  <c r="I4144" i="81"/>
  <c r="H4144" i="81"/>
  <c r="G4144" i="81"/>
  <c r="F4144" i="81"/>
  <c r="E4144" i="81"/>
  <c r="C4144" i="81"/>
  <c r="B4144" i="81"/>
  <c r="A4144" i="81"/>
  <c r="L4143" i="81"/>
  <c r="K4143" i="81"/>
  <c r="J4143" i="81"/>
  <c r="I4143" i="81"/>
  <c r="H4143" i="81"/>
  <c r="G4143" i="81"/>
  <c r="F4143" i="81"/>
  <c r="E4143" i="81"/>
  <c r="C4143" i="81"/>
  <c r="B4143" i="81"/>
  <c r="A4143" i="81"/>
  <c r="L4142" i="81"/>
  <c r="K4142" i="81"/>
  <c r="J4142" i="81"/>
  <c r="I4142" i="81"/>
  <c r="H4142" i="81"/>
  <c r="G4142" i="81"/>
  <c r="F4142" i="81"/>
  <c r="E4142" i="81"/>
  <c r="C4142" i="81"/>
  <c r="B4142" i="81"/>
  <c r="A4142" i="81"/>
  <c r="L4141" i="81"/>
  <c r="K4141" i="81"/>
  <c r="J4141" i="81"/>
  <c r="I4141" i="81"/>
  <c r="H4141" i="81"/>
  <c r="G4141" i="81"/>
  <c r="F4141" i="81"/>
  <c r="E4141" i="81"/>
  <c r="C4141" i="81"/>
  <c r="B4141" i="81"/>
  <c r="A4141" i="81"/>
  <c r="L4140" i="81"/>
  <c r="K4140" i="81"/>
  <c r="J4140" i="81"/>
  <c r="I4140" i="81"/>
  <c r="H4140" i="81"/>
  <c r="G4140" i="81"/>
  <c r="F4140" i="81"/>
  <c r="E4140" i="81"/>
  <c r="C4140" i="81"/>
  <c r="B4140" i="81"/>
  <c r="A4140" i="81"/>
  <c r="L4139" i="81"/>
  <c r="K4139" i="81"/>
  <c r="J4139" i="81"/>
  <c r="I4139" i="81"/>
  <c r="H4139" i="81"/>
  <c r="G4139" i="81"/>
  <c r="F4139" i="81"/>
  <c r="E4139" i="81"/>
  <c r="C4139" i="81"/>
  <c r="B4139" i="81"/>
  <c r="A4139" i="81"/>
  <c r="L4138" i="81"/>
  <c r="K4138" i="81"/>
  <c r="J4138" i="81"/>
  <c r="I4138" i="81"/>
  <c r="H4138" i="81"/>
  <c r="G4138" i="81"/>
  <c r="F4138" i="81"/>
  <c r="E4138" i="81"/>
  <c r="C4138" i="81"/>
  <c r="B4138" i="81"/>
  <c r="A4138" i="81"/>
  <c r="L4137" i="81"/>
  <c r="K4137" i="81"/>
  <c r="J4137" i="81"/>
  <c r="I4137" i="81"/>
  <c r="H4137" i="81"/>
  <c r="G4137" i="81"/>
  <c r="F4137" i="81"/>
  <c r="E4137" i="81"/>
  <c r="C4137" i="81"/>
  <c r="B4137" i="81"/>
  <c r="A4137" i="81"/>
  <c r="L4136" i="81"/>
  <c r="K4136" i="81"/>
  <c r="J4136" i="81"/>
  <c r="I4136" i="81"/>
  <c r="H4136" i="81"/>
  <c r="G4136" i="81"/>
  <c r="F4136" i="81"/>
  <c r="E4136" i="81"/>
  <c r="C4136" i="81"/>
  <c r="B4136" i="81"/>
  <c r="A4136" i="81"/>
  <c r="L4135" i="81"/>
  <c r="K4135" i="81"/>
  <c r="J4135" i="81"/>
  <c r="I4135" i="81"/>
  <c r="H4135" i="81"/>
  <c r="G4135" i="81"/>
  <c r="F4135" i="81"/>
  <c r="E4135" i="81"/>
  <c r="C4135" i="81"/>
  <c r="B4135" i="81"/>
  <c r="A4135" i="81"/>
  <c r="L4134" i="81"/>
  <c r="K4134" i="81"/>
  <c r="J4134" i="81"/>
  <c r="I4134" i="81"/>
  <c r="H4134" i="81"/>
  <c r="G4134" i="81"/>
  <c r="F4134" i="81"/>
  <c r="E4134" i="81"/>
  <c r="C4134" i="81"/>
  <c r="B4134" i="81"/>
  <c r="A4134" i="81"/>
  <c r="L4133" i="81"/>
  <c r="K4133" i="81"/>
  <c r="J4133" i="81"/>
  <c r="I4133" i="81"/>
  <c r="H4133" i="81"/>
  <c r="G4133" i="81"/>
  <c r="F4133" i="81"/>
  <c r="E4133" i="81"/>
  <c r="C4133" i="81"/>
  <c r="B4133" i="81"/>
  <c r="A4133" i="81"/>
  <c r="L4132" i="81"/>
  <c r="K4132" i="81"/>
  <c r="J4132" i="81"/>
  <c r="I4132" i="81"/>
  <c r="H4132" i="81"/>
  <c r="G4132" i="81"/>
  <c r="F4132" i="81"/>
  <c r="E4132" i="81"/>
  <c r="C4132" i="81"/>
  <c r="B4132" i="81"/>
  <c r="A4132" i="81"/>
  <c r="L4131" i="81"/>
  <c r="K4131" i="81"/>
  <c r="J4131" i="81"/>
  <c r="I4131" i="81"/>
  <c r="H4131" i="81"/>
  <c r="G4131" i="81"/>
  <c r="F4131" i="81"/>
  <c r="E4131" i="81"/>
  <c r="C4131" i="81"/>
  <c r="B4131" i="81"/>
  <c r="A4131" i="81"/>
  <c r="L4130" i="81"/>
  <c r="K4130" i="81"/>
  <c r="J4130" i="81"/>
  <c r="I4130" i="81"/>
  <c r="H4130" i="81"/>
  <c r="G4130" i="81"/>
  <c r="F4130" i="81"/>
  <c r="E4130" i="81"/>
  <c r="C4130" i="81"/>
  <c r="B4130" i="81"/>
  <c r="A4130" i="81"/>
  <c r="L4129" i="81"/>
  <c r="K4129" i="81"/>
  <c r="J4129" i="81"/>
  <c r="I4129" i="81"/>
  <c r="H4129" i="81"/>
  <c r="G4129" i="81"/>
  <c r="F4129" i="81"/>
  <c r="E4129" i="81"/>
  <c r="C4129" i="81"/>
  <c r="B4129" i="81"/>
  <c r="A4129" i="81"/>
  <c r="L4128" i="81"/>
  <c r="K4128" i="81"/>
  <c r="J4128" i="81"/>
  <c r="I4128" i="81"/>
  <c r="H4128" i="81"/>
  <c r="G4128" i="81"/>
  <c r="F4128" i="81"/>
  <c r="E4128" i="81"/>
  <c r="C4128" i="81"/>
  <c r="B4128" i="81"/>
  <c r="A4128" i="81"/>
  <c r="L4127" i="81"/>
  <c r="K4127" i="81"/>
  <c r="J4127" i="81"/>
  <c r="I4127" i="81"/>
  <c r="H4127" i="81"/>
  <c r="G4127" i="81"/>
  <c r="F4127" i="81"/>
  <c r="E4127" i="81"/>
  <c r="C4127" i="81"/>
  <c r="B4127" i="81"/>
  <c r="A4127" i="81"/>
  <c r="L4126" i="81"/>
  <c r="K4126" i="81"/>
  <c r="J4126" i="81"/>
  <c r="I4126" i="81"/>
  <c r="H4126" i="81"/>
  <c r="G4126" i="81"/>
  <c r="F4126" i="81"/>
  <c r="E4126" i="81"/>
  <c r="C4126" i="81"/>
  <c r="B4126" i="81"/>
  <c r="A4126" i="81"/>
  <c r="L4125" i="81"/>
  <c r="K4125" i="81"/>
  <c r="J4125" i="81"/>
  <c r="I4125" i="81"/>
  <c r="H4125" i="81"/>
  <c r="G4125" i="81"/>
  <c r="F4125" i="81"/>
  <c r="E4125" i="81"/>
  <c r="C4125" i="81"/>
  <c r="B4125" i="81"/>
  <c r="A4125" i="81"/>
  <c r="L4124" i="81"/>
  <c r="K4124" i="81"/>
  <c r="J4124" i="81"/>
  <c r="I4124" i="81"/>
  <c r="H4124" i="81"/>
  <c r="G4124" i="81"/>
  <c r="F4124" i="81"/>
  <c r="E4124" i="81"/>
  <c r="C4124" i="81"/>
  <c r="B4124" i="81"/>
  <c r="A4124" i="81"/>
  <c r="L4123" i="81"/>
  <c r="K4123" i="81"/>
  <c r="J4123" i="81"/>
  <c r="I4123" i="81"/>
  <c r="H4123" i="81"/>
  <c r="G4123" i="81"/>
  <c r="F4123" i="81"/>
  <c r="E4123" i="81"/>
  <c r="C4123" i="81"/>
  <c r="B4123" i="81"/>
  <c r="A4123" i="81"/>
  <c r="L4122" i="81"/>
  <c r="K4122" i="81"/>
  <c r="J4122" i="81"/>
  <c r="I4122" i="81"/>
  <c r="H4122" i="81"/>
  <c r="G4122" i="81"/>
  <c r="F4122" i="81"/>
  <c r="E4122" i="81"/>
  <c r="C4122" i="81"/>
  <c r="B4122" i="81"/>
  <c r="A4122" i="81"/>
  <c r="L4121" i="81"/>
  <c r="K4121" i="81"/>
  <c r="J4121" i="81"/>
  <c r="I4121" i="81"/>
  <c r="H4121" i="81"/>
  <c r="G4121" i="81"/>
  <c r="F4121" i="81"/>
  <c r="E4121" i="81"/>
  <c r="C4121" i="81"/>
  <c r="B4121" i="81"/>
  <c r="A4121" i="81"/>
  <c r="L4120" i="81"/>
  <c r="K4120" i="81"/>
  <c r="J4120" i="81"/>
  <c r="I4120" i="81"/>
  <c r="H4120" i="81"/>
  <c r="G4120" i="81"/>
  <c r="F4120" i="81"/>
  <c r="E4120" i="81"/>
  <c r="C4120" i="81"/>
  <c r="B4120" i="81"/>
  <c r="A4120" i="81"/>
  <c r="L4119" i="81"/>
  <c r="K4119" i="81"/>
  <c r="J4119" i="81"/>
  <c r="I4119" i="81"/>
  <c r="H4119" i="81"/>
  <c r="G4119" i="81"/>
  <c r="F4119" i="81"/>
  <c r="E4119" i="81"/>
  <c r="C4119" i="81"/>
  <c r="B4119" i="81"/>
  <c r="A4119" i="81"/>
  <c r="L4118" i="81"/>
  <c r="K4118" i="81"/>
  <c r="J4118" i="81"/>
  <c r="I4118" i="81"/>
  <c r="H4118" i="81"/>
  <c r="G4118" i="81"/>
  <c r="F4118" i="81"/>
  <c r="E4118" i="81"/>
  <c r="C4118" i="81"/>
  <c r="B4118" i="81"/>
  <c r="A4118" i="81"/>
  <c r="L4117" i="81"/>
  <c r="K4117" i="81"/>
  <c r="J4117" i="81"/>
  <c r="I4117" i="81"/>
  <c r="H4117" i="81"/>
  <c r="G4117" i="81"/>
  <c r="F4117" i="81"/>
  <c r="E4117" i="81"/>
  <c r="C4117" i="81"/>
  <c r="B4117" i="81"/>
  <c r="A4117" i="81"/>
  <c r="L4116" i="81"/>
  <c r="K4116" i="81"/>
  <c r="J4116" i="81"/>
  <c r="I4116" i="81"/>
  <c r="H4116" i="81"/>
  <c r="G4116" i="81"/>
  <c r="F4116" i="81"/>
  <c r="E4116" i="81"/>
  <c r="C4116" i="81"/>
  <c r="B4116" i="81"/>
  <c r="A4116" i="81"/>
  <c r="L4115" i="81"/>
  <c r="K4115" i="81"/>
  <c r="J4115" i="81"/>
  <c r="I4115" i="81"/>
  <c r="H4115" i="81"/>
  <c r="G4115" i="81"/>
  <c r="F4115" i="81"/>
  <c r="E4115" i="81"/>
  <c r="C4115" i="81"/>
  <c r="B4115" i="81"/>
  <c r="A4115" i="81"/>
  <c r="L4114" i="81"/>
  <c r="K4114" i="81"/>
  <c r="J4114" i="81"/>
  <c r="I4114" i="81"/>
  <c r="H4114" i="81"/>
  <c r="G4114" i="81"/>
  <c r="F4114" i="81"/>
  <c r="E4114" i="81"/>
  <c r="C4114" i="81"/>
  <c r="B4114" i="81"/>
  <c r="A4114" i="81"/>
  <c r="L4113" i="81"/>
  <c r="K4113" i="81"/>
  <c r="J4113" i="81"/>
  <c r="I4113" i="81"/>
  <c r="H4113" i="81"/>
  <c r="G4113" i="81"/>
  <c r="F4113" i="81"/>
  <c r="E4113" i="81"/>
  <c r="C4113" i="81"/>
  <c r="B4113" i="81"/>
  <c r="A4113" i="81"/>
  <c r="L4112" i="81"/>
  <c r="K4112" i="81"/>
  <c r="J4112" i="81"/>
  <c r="I4112" i="81"/>
  <c r="H4112" i="81"/>
  <c r="G4112" i="81"/>
  <c r="F4112" i="81"/>
  <c r="E4112" i="81"/>
  <c r="C4112" i="81"/>
  <c r="B4112" i="81"/>
  <c r="A4112" i="81"/>
  <c r="L4111" i="81"/>
  <c r="K4111" i="81"/>
  <c r="J4111" i="81"/>
  <c r="I4111" i="81"/>
  <c r="H4111" i="81"/>
  <c r="G4111" i="81"/>
  <c r="F4111" i="81"/>
  <c r="E4111" i="81"/>
  <c r="C4111" i="81"/>
  <c r="B4111" i="81"/>
  <c r="A4111" i="81"/>
  <c r="L4110" i="81"/>
  <c r="K4110" i="81"/>
  <c r="J4110" i="81"/>
  <c r="I4110" i="81"/>
  <c r="H4110" i="81"/>
  <c r="G4110" i="81"/>
  <c r="F4110" i="81"/>
  <c r="E4110" i="81"/>
  <c r="C4110" i="81"/>
  <c r="B4110" i="81"/>
  <c r="A4110" i="81"/>
  <c r="L4109" i="81"/>
  <c r="K4109" i="81"/>
  <c r="J4109" i="81"/>
  <c r="I4109" i="81"/>
  <c r="H4109" i="81"/>
  <c r="G4109" i="81"/>
  <c r="F4109" i="81"/>
  <c r="E4109" i="81"/>
  <c r="C4109" i="81"/>
  <c r="B4109" i="81"/>
  <c r="A4109" i="81"/>
  <c r="L4108" i="81"/>
  <c r="K4108" i="81"/>
  <c r="J4108" i="81"/>
  <c r="I4108" i="81"/>
  <c r="H4108" i="81"/>
  <c r="G4108" i="81"/>
  <c r="F4108" i="81"/>
  <c r="E4108" i="81"/>
  <c r="C4108" i="81"/>
  <c r="B4108" i="81"/>
  <c r="A4108" i="81"/>
  <c r="L4107" i="81"/>
  <c r="K4107" i="81"/>
  <c r="J4107" i="81"/>
  <c r="I4107" i="81"/>
  <c r="H4107" i="81"/>
  <c r="G4107" i="81"/>
  <c r="F4107" i="81"/>
  <c r="E4107" i="81"/>
  <c r="C4107" i="81"/>
  <c r="B4107" i="81"/>
  <c r="A4107" i="81"/>
  <c r="L4106" i="81"/>
  <c r="K4106" i="81"/>
  <c r="J4106" i="81"/>
  <c r="I4106" i="81"/>
  <c r="H4106" i="81"/>
  <c r="G4106" i="81"/>
  <c r="F4106" i="81"/>
  <c r="E4106" i="81"/>
  <c r="C4106" i="81"/>
  <c r="B4106" i="81"/>
  <c r="A4106" i="81"/>
  <c r="L4105" i="81"/>
  <c r="K4105" i="81"/>
  <c r="J4105" i="81"/>
  <c r="I4105" i="81"/>
  <c r="H4105" i="81"/>
  <c r="G4105" i="81"/>
  <c r="F4105" i="81"/>
  <c r="E4105" i="81"/>
  <c r="C4105" i="81"/>
  <c r="B4105" i="81"/>
  <c r="A4105" i="81"/>
  <c r="L4104" i="81"/>
  <c r="K4104" i="81"/>
  <c r="J4104" i="81"/>
  <c r="I4104" i="81"/>
  <c r="H4104" i="81"/>
  <c r="G4104" i="81"/>
  <c r="F4104" i="81"/>
  <c r="E4104" i="81"/>
  <c r="C4104" i="81"/>
  <c r="B4104" i="81"/>
  <c r="A4104" i="81"/>
  <c r="L4103" i="81"/>
  <c r="K4103" i="81"/>
  <c r="J4103" i="81"/>
  <c r="I4103" i="81"/>
  <c r="H4103" i="81"/>
  <c r="G4103" i="81"/>
  <c r="F4103" i="81"/>
  <c r="E4103" i="81"/>
  <c r="C4103" i="81"/>
  <c r="B4103" i="81"/>
  <c r="A4103" i="81"/>
  <c r="L4102" i="81"/>
  <c r="K4102" i="81"/>
  <c r="J4102" i="81"/>
  <c r="I4102" i="81"/>
  <c r="H4102" i="81"/>
  <c r="G4102" i="81"/>
  <c r="F4102" i="81"/>
  <c r="E4102" i="81"/>
  <c r="C4102" i="81"/>
  <c r="B4102" i="81"/>
  <c r="A4102" i="81"/>
  <c r="L4101" i="81"/>
  <c r="K4101" i="81"/>
  <c r="J4101" i="81"/>
  <c r="I4101" i="81"/>
  <c r="H4101" i="81"/>
  <c r="G4101" i="81"/>
  <c r="F4101" i="81"/>
  <c r="E4101" i="81"/>
  <c r="C4101" i="81"/>
  <c r="B4101" i="81"/>
  <c r="A4101" i="81"/>
  <c r="L4100" i="81"/>
  <c r="K4100" i="81"/>
  <c r="J4100" i="81"/>
  <c r="I4100" i="81"/>
  <c r="H4100" i="81"/>
  <c r="G4100" i="81"/>
  <c r="F4100" i="81"/>
  <c r="E4100" i="81"/>
  <c r="C4100" i="81"/>
  <c r="B4100" i="81"/>
  <c r="A4100" i="81"/>
  <c r="L4099" i="81"/>
  <c r="K4099" i="81"/>
  <c r="J4099" i="81"/>
  <c r="I4099" i="81"/>
  <c r="H4099" i="81"/>
  <c r="G4099" i="81"/>
  <c r="F4099" i="81"/>
  <c r="E4099" i="81"/>
  <c r="C4099" i="81"/>
  <c r="B4099" i="81"/>
  <c r="A4099" i="81"/>
  <c r="L4098" i="81"/>
  <c r="K4098" i="81"/>
  <c r="J4098" i="81"/>
  <c r="I4098" i="81"/>
  <c r="H4098" i="81"/>
  <c r="G4098" i="81"/>
  <c r="F4098" i="81"/>
  <c r="E4098" i="81"/>
  <c r="C4098" i="81"/>
  <c r="B4098" i="81"/>
  <c r="A4098" i="81"/>
  <c r="L4097" i="81"/>
  <c r="K4097" i="81"/>
  <c r="J4097" i="81"/>
  <c r="I4097" i="81"/>
  <c r="H4097" i="81"/>
  <c r="G4097" i="81"/>
  <c r="F4097" i="81"/>
  <c r="E4097" i="81"/>
  <c r="C4097" i="81"/>
  <c r="B4097" i="81"/>
  <c r="A4097" i="81"/>
  <c r="L4096" i="81"/>
  <c r="K4096" i="81"/>
  <c r="J4096" i="81"/>
  <c r="I4096" i="81"/>
  <c r="H4096" i="81"/>
  <c r="G4096" i="81"/>
  <c r="F4096" i="81"/>
  <c r="E4096" i="81"/>
  <c r="C4096" i="81"/>
  <c r="B4096" i="81"/>
  <c r="A4096" i="81"/>
  <c r="L4095" i="81"/>
  <c r="K4095" i="81"/>
  <c r="J4095" i="81"/>
  <c r="I4095" i="81"/>
  <c r="H4095" i="81"/>
  <c r="G4095" i="81"/>
  <c r="F4095" i="81"/>
  <c r="E4095" i="81"/>
  <c r="C4095" i="81"/>
  <c r="B4095" i="81"/>
  <c r="A4095" i="81"/>
  <c r="L4094" i="81"/>
  <c r="K4094" i="81"/>
  <c r="J4094" i="81"/>
  <c r="I4094" i="81"/>
  <c r="H4094" i="81"/>
  <c r="G4094" i="81"/>
  <c r="F4094" i="81"/>
  <c r="E4094" i="81"/>
  <c r="C4094" i="81"/>
  <c r="B4094" i="81"/>
  <c r="A4094" i="81"/>
  <c r="L4093" i="81"/>
  <c r="K4093" i="81"/>
  <c r="J4093" i="81"/>
  <c r="I4093" i="81"/>
  <c r="H4093" i="81"/>
  <c r="G4093" i="81"/>
  <c r="F4093" i="81"/>
  <c r="E4093" i="81"/>
  <c r="C4093" i="81"/>
  <c r="B4093" i="81"/>
  <c r="A4093" i="81"/>
  <c r="L4092" i="81"/>
  <c r="K4092" i="81"/>
  <c r="J4092" i="81"/>
  <c r="I4092" i="81"/>
  <c r="H4092" i="81"/>
  <c r="G4092" i="81"/>
  <c r="F4092" i="81"/>
  <c r="E4092" i="81"/>
  <c r="C4092" i="81"/>
  <c r="B4092" i="81"/>
  <c r="A4092" i="81"/>
  <c r="L4091" i="81"/>
  <c r="K4091" i="81"/>
  <c r="J4091" i="81"/>
  <c r="I4091" i="81"/>
  <c r="H4091" i="81"/>
  <c r="G4091" i="81"/>
  <c r="F4091" i="81"/>
  <c r="E4091" i="81"/>
  <c r="C4091" i="81"/>
  <c r="B4091" i="81"/>
  <c r="A4091" i="81"/>
  <c r="L4090" i="81"/>
  <c r="K4090" i="81"/>
  <c r="J4090" i="81"/>
  <c r="I4090" i="81"/>
  <c r="H4090" i="81"/>
  <c r="G4090" i="81"/>
  <c r="F4090" i="81"/>
  <c r="E4090" i="81"/>
  <c r="C4090" i="81"/>
  <c r="B4090" i="81"/>
  <c r="A4090" i="81"/>
  <c r="L4089" i="81"/>
  <c r="K4089" i="81"/>
  <c r="J4089" i="81"/>
  <c r="I4089" i="81"/>
  <c r="H4089" i="81"/>
  <c r="G4089" i="81"/>
  <c r="F4089" i="81"/>
  <c r="E4089" i="81"/>
  <c r="C4089" i="81"/>
  <c r="B4089" i="81"/>
  <c r="A4089" i="81"/>
  <c r="L4088" i="81"/>
  <c r="K4088" i="81"/>
  <c r="J4088" i="81"/>
  <c r="I4088" i="81"/>
  <c r="H4088" i="81"/>
  <c r="G4088" i="81"/>
  <c r="F4088" i="81"/>
  <c r="E4088" i="81"/>
  <c r="C4088" i="81"/>
  <c r="B4088" i="81"/>
  <c r="A4088" i="81"/>
  <c r="L4087" i="81"/>
  <c r="K4087" i="81"/>
  <c r="J4087" i="81"/>
  <c r="I4087" i="81"/>
  <c r="H4087" i="81"/>
  <c r="G4087" i="81"/>
  <c r="F4087" i="81"/>
  <c r="E4087" i="81"/>
  <c r="C4087" i="81"/>
  <c r="B4087" i="81"/>
  <c r="A4087" i="81"/>
  <c r="L4086" i="81"/>
  <c r="K4086" i="81"/>
  <c r="J4086" i="81"/>
  <c r="I4086" i="81"/>
  <c r="H4086" i="81"/>
  <c r="G4086" i="81"/>
  <c r="F4086" i="81"/>
  <c r="E4086" i="81"/>
  <c r="C4086" i="81"/>
  <c r="B4086" i="81"/>
  <c r="A4086" i="81"/>
  <c r="L4085" i="81"/>
  <c r="K4085" i="81"/>
  <c r="J4085" i="81"/>
  <c r="I4085" i="81"/>
  <c r="H4085" i="81"/>
  <c r="G4085" i="81"/>
  <c r="F4085" i="81"/>
  <c r="E4085" i="81"/>
  <c r="C4085" i="81"/>
  <c r="B4085" i="81"/>
  <c r="A4085" i="81"/>
  <c r="L4084" i="81"/>
  <c r="K4084" i="81"/>
  <c r="J4084" i="81"/>
  <c r="I4084" i="81"/>
  <c r="H4084" i="81"/>
  <c r="G4084" i="81"/>
  <c r="F4084" i="81"/>
  <c r="E4084" i="81"/>
  <c r="C4084" i="81"/>
  <c r="B4084" i="81"/>
  <c r="A4084" i="81"/>
  <c r="L4083" i="81"/>
  <c r="K4083" i="81"/>
  <c r="J4083" i="81"/>
  <c r="I4083" i="81"/>
  <c r="H4083" i="81"/>
  <c r="G4083" i="81"/>
  <c r="F4083" i="81"/>
  <c r="E4083" i="81"/>
  <c r="C4083" i="81"/>
  <c r="B4083" i="81"/>
  <c r="A4083" i="81"/>
  <c r="L4082" i="81"/>
  <c r="K4082" i="81"/>
  <c r="J4082" i="81"/>
  <c r="I4082" i="81"/>
  <c r="H4082" i="81"/>
  <c r="G4082" i="81"/>
  <c r="F4082" i="81"/>
  <c r="E4082" i="81"/>
  <c r="C4082" i="81"/>
  <c r="B4082" i="81"/>
  <c r="A4082" i="81"/>
  <c r="L4081" i="81"/>
  <c r="K4081" i="81"/>
  <c r="J4081" i="81"/>
  <c r="I4081" i="81"/>
  <c r="H4081" i="81"/>
  <c r="G4081" i="81"/>
  <c r="F4081" i="81"/>
  <c r="E4081" i="81"/>
  <c r="C4081" i="81"/>
  <c r="B4081" i="81"/>
  <c r="A4081" i="81"/>
  <c r="L4080" i="81"/>
  <c r="K4080" i="81"/>
  <c r="J4080" i="81"/>
  <c r="I4080" i="81"/>
  <c r="H4080" i="81"/>
  <c r="G4080" i="81"/>
  <c r="F4080" i="81"/>
  <c r="E4080" i="81"/>
  <c r="C4080" i="81"/>
  <c r="B4080" i="81"/>
  <c r="A4080" i="81"/>
  <c r="L4079" i="81"/>
  <c r="K4079" i="81"/>
  <c r="J4079" i="81"/>
  <c r="I4079" i="81"/>
  <c r="H4079" i="81"/>
  <c r="G4079" i="81"/>
  <c r="F4079" i="81"/>
  <c r="E4079" i="81"/>
  <c r="C4079" i="81"/>
  <c r="B4079" i="81"/>
  <c r="A4079" i="81"/>
  <c r="L4078" i="81"/>
  <c r="K4078" i="81"/>
  <c r="J4078" i="81"/>
  <c r="I4078" i="81"/>
  <c r="H4078" i="81"/>
  <c r="G4078" i="81"/>
  <c r="F4078" i="81"/>
  <c r="E4078" i="81"/>
  <c r="C4078" i="81"/>
  <c r="B4078" i="81"/>
  <c r="A4078" i="81"/>
  <c r="L4077" i="81"/>
  <c r="K4077" i="81"/>
  <c r="J4077" i="81"/>
  <c r="I4077" i="81"/>
  <c r="H4077" i="81"/>
  <c r="G4077" i="81"/>
  <c r="F4077" i="81"/>
  <c r="E4077" i="81"/>
  <c r="C4077" i="81"/>
  <c r="B4077" i="81"/>
  <c r="A4077" i="81"/>
  <c r="L4076" i="81"/>
  <c r="K4076" i="81"/>
  <c r="J4076" i="81"/>
  <c r="I4076" i="81"/>
  <c r="H4076" i="81"/>
  <c r="G4076" i="81"/>
  <c r="F4076" i="81"/>
  <c r="E4076" i="81"/>
  <c r="C4076" i="81"/>
  <c r="B4076" i="81"/>
  <c r="A4076" i="81"/>
  <c r="L4075" i="81"/>
  <c r="K4075" i="81"/>
  <c r="J4075" i="81"/>
  <c r="I4075" i="81"/>
  <c r="H4075" i="81"/>
  <c r="G4075" i="81"/>
  <c r="F4075" i="81"/>
  <c r="E4075" i="81"/>
  <c r="C4075" i="81"/>
  <c r="B4075" i="81"/>
  <c r="A4075" i="81"/>
  <c r="L4074" i="81"/>
  <c r="K4074" i="81"/>
  <c r="J4074" i="81"/>
  <c r="I4074" i="81"/>
  <c r="H4074" i="81"/>
  <c r="G4074" i="81"/>
  <c r="F4074" i="81"/>
  <c r="E4074" i="81"/>
  <c r="C4074" i="81"/>
  <c r="B4074" i="81"/>
  <c r="A4074" i="81"/>
  <c r="L4073" i="81"/>
  <c r="K4073" i="81"/>
  <c r="J4073" i="81"/>
  <c r="I4073" i="81"/>
  <c r="H4073" i="81"/>
  <c r="G4073" i="81"/>
  <c r="F4073" i="81"/>
  <c r="E4073" i="81"/>
  <c r="C4073" i="81"/>
  <c r="B4073" i="81"/>
  <c r="A4073" i="81"/>
  <c r="L4072" i="81"/>
  <c r="K4072" i="81"/>
  <c r="J4072" i="81"/>
  <c r="I4072" i="81"/>
  <c r="H4072" i="81"/>
  <c r="G4072" i="81"/>
  <c r="F4072" i="81"/>
  <c r="E4072" i="81"/>
  <c r="C4072" i="81"/>
  <c r="B4072" i="81"/>
  <c r="A4072" i="81"/>
  <c r="L4071" i="81"/>
  <c r="K4071" i="81"/>
  <c r="J4071" i="81"/>
  <c r="I4071" i="81"/>
  <c r="H4071" i="81"/>
  <c r="G4071" i="81"/>
  <c r="F4071" i="81"/>
  <c r="E4071" i="81"/>
  <c r="C4071" i="81"/>
  <c r="B4071" i="81"/>
  <c r="A4071" i="81"/>
  <c r="L4070" i="81"/>
  <c r="K4070" i="81"/>
  <c r="J4070" i="81"/>
  <c r="I4070" i="81"/>
  <c r="H4070" i="81"/>
  <c r="G4070" i="81"/>
  <c r="F4070" i="81"/>
  <c r="E4070" i="81"/>
  <c r="C4070" i="81"/>
  <c r="B4070" i="81"/>
  <c r="A4070" i="81"/>
  <c r="L4069" i="81"/>
  <c r="K4069" i="81"/>
  <c r="J4069" i="81"/>
  <c r="I4069" i="81"/>
  <c r="H4069" i="81"/>
  <c r="G4069" i="81"/>
  <c r="F4069" i="81"/>
  <c r="E4069" i="81"/>
  <c r="C4069" i="81"/>
  <c r="B4069" i="81"/>
  <c r="A4069" i="81"/>
  <c r="L4068" i="81"/>
  <c r="K4068" i="81"/>
  <c r="J4068" i="81"/>
  <c r="I4068" i="81"/>
  <c r="H4068" i="81"/>
  <c r="G4068" i="81"/>
  <c r="F4068" i="81"/>
  <c r="E4068" i="81"/>
  <c r="C4068" i="81"/>
  <c r="B4068" i="81"/>
  <c r="A4068" i="81"/>
  <c r="L4067" i="81"/>
  <c r="K4067" i="81"/>
  <c r="J4067" i="81"/>
  <c r="I4067" i="81"/>
  <c r="H4067" i="81"/>
  <c r="G4067" i="81"/>
  <c r="F4067" i="81"/>
  <c r="E4067" i="81"/>
  <c r="C4067" i="81"/>
  <c r="B4067" i="81"/>
  <c r="A4067" i="81"/>
  <c r="L4066" i="81"/>
  <c r="K4066" i="81"/>
  <c r="J4066" i="81"/>
  <c r="I4066" i="81"/>
  <c r="H4066" i="81"/>
  <c r="G4066" i="81"/>
  <c r="F4066" i="81"/>
  <c r="E4066" i="81"/>
  <c r="C4066" i="81"/>
  <c r="B4066" i="81"/>
  <c r="A4066" i="81"/>
  <c r="L4065" i="81"/>
  <c r="K4065" i="81"/>
  <c r="J4065" i="81"/>
  <c r="I4065" i="81"/>
  <c r="H4065" i="81"/>
  <c r="G4065" i="81"/>
  <c r="F4065" i="81"/>
  <c r="E4065" i="81"/>
  <c r="C4065" i="81"/>
  <c r="B4065" i="81"/>
  <c r="A4065" i="81"/>
  <c r="L4064" i="81"/>
  <c r="K4064" i="81"/>
  <c r="J4064" i="81"/>
  <c r="I4064" i="81"/>
  <c r="H4064" i="81"/>
  <c r="G4064" i="81"/>
  <c r="F4064" i="81"/>
  <c r="E4064" i="81"/>
  <c r="C4064" i="81"/>
  <c r="B4064" i="81"/>
  <c r="A4064" i="81"/>
  <c r="L4063" i="81"/>
  <c r="K4063" i="81"/>
  <c r="J4063" i="81"/>
  <c r="I4063" i="81"/>
  <c r="H4063" i="81"/>
  <c r="G4063" i="81"/>
  <c r="F4063" i="81"/>
  <c r="E4063" i="81"/>
  <c r="C4063" i="81"/>
  <c r="B4063" i="81"/>
  <c r="A4063" i="81"/>
  <c r="L4062" i="81"/>
  <c r="K4062" i="81"/>
  <c r="J4062" i="81"/>
  <c r="I4062" i="81"/>
  <c r="H4062" i="81"/>
  <c r="G4062" i="81"/>
  <c r="F4062" i="81"/>
  <c r="E4062" i="81"/>
  <c r="C4062" i="81"/>
  <c r="B4062" i="81"/>
  <c r="A4062" i="81"/>
  <c r="L4061" i="81"/>
  <c r="K4061" i="81"/>
  <c r="J4061" i="81"/>
  <c r="I4061" i="81"/>
  <c r="H4061" i="81"/>
  <c r="G4061" i="81"/>
  <c r="F4061" i="81"/>
  <c r="E4061" i="81"/>
  <c r="C4061" i="81"/>
  <c r="B4061" i="81"/>
  <c r="A4061" i="81"/>
  <c r="L4060" i="81"/>
  <c r="K4060" i="81"/>
  <c r="J4060" i="81"/>
  <c r="I4060" i="81"/>
  <c r="H4060" i="81"/>
  <c r="G4060" i="81"/>
  <c r="F4060" i="81"/>
  <c r="E4060" i="81"/>
  <c r="C4060" i="81"/>
  <c r="B4060" i="81"/>
  <c r="A4060" i="81"/>
  <c r="L4059" i="81"/>
  <c r="K4059" i="81"/>
  <c r="J4059" i="81"/>
  <c r="I4059" i="81"/>
  <c r="H4059" i="81"/>
  <c r="G4059" i="81"/>
  <c r="F4059" i="81"/>
  <c r="E4059" i="81"/>
  <c r="C4059" i="81"/>
  <c r="B4059" i="81"/>
  <c r="A4059" i="81"/>
  <c r="L4058" i="81"/>
  <c r="K4058" i="81"/>
  <c r="J4058" i="81"/>
  <c r="I4058" i="81"/>
  <c r="H4058" i="81"/>
  <c r="G4058" i="81"/>
  <c r="F4058" i="81"/>
  <c r="E4058" i="81"/>
  <c r="C4058" i="81"/>
  <c r="B4058" i="81"/>
  <c r="A4058" i="81"/>
  <c r="L4057" i="81"/>
  <c r="K4057" i="81"/>
  <c r="J4057" i="81"/>
  <c r="I4057" i="81"/>
  <c r="H4057" i="81"/>
  <c r="G4057" i="81"/>
  <c r="F4057" i="81"/>
  <c r="E4057" i="81"/>
  <c r="C4057" i="81"/>
  <c r="B4057" i="81"/>
  <c r="A4057" i="81"/>
  <c r="L4056" i="81"/>
  <c r="K4056" i="81"/>
  <c r="J4056" i="81"/>
  <c r="I4056" i="81"/>
  <c r="H4056" i="81"/>
  <c r="G4056" i="81"/>
  <c r="F4056" i="81"/>
  <c r="E4056" i="81"/>
  <c r="C4056" i="81"/>
  <c r="B4056" i="81"/>
  <c r="A4056" i="81"/>
  <c r="L4055" i="81"/>
  <c r="K4055" i="81"/>
  <c r="J4055" i="81"/>
  <c r="I4055" i="81"/>
  <c r="H4055" i="81"/>
  <c r="G4055" i="81"/>
  <c r="F4055" i="81"/>
  <c r="E4055" i="81"/>
  <c r="C4055" i="81"/>
  <c r="B4055" i="81"/>
  <c r="A4055" i="81"/>
  <c r="L4054" i="81"/>
  <c r="K4054" i="81"/>
  <c r="J4054" i="81"/>
  <c r="I4054" i="81"/>
  <c r="H4054" i="81"/>
  <c r="G4054" i="81"/>
  <c r="F4054" i="81"/>
  <c r="E4054" i="81"/>
  <c r="C4054" i="81"/>
  <c r="B4054" i="81"/>
  <c r="A4054" i="81"/>
  <c r="L4053" i="81"/>
  <c r="K4053" i="81"/>
  <c r="J4053" i="81"/>
  <c r="I4053" i="81"/>
  <c r="H4053" i="81"/>
  <c r="G4053" i="81"/>
  <c r="F4053" i="81"/>
  <c r="E4053" i="81"/>
  <c r="C4053" i="81"/>
  <c r="B4053" i="81"/>
  <c r="A4053" i="81"/>
  <c r="L4052" i="81"/>
  <c r="K4052" i="81"/>
  <c r="J4052" i="81"/>
  <c r="I4052" i="81"/>
  <c r="H4052" i="81"/>
  <c r="G4052" i="81"/>
  <c r="F4052" i="81"/>
  <c r="E4052" i="81"/>
  <c r="C4052" i="81"/>
  <c r="B4052" i="81"/>
  <c r="A4052" i="81"/>
  <c r="L4051" i="81"/>
  <c r="K4051" i="81"/>
  <c r="J4051" i="81"/>
  <c r="I4051" i="81"/>
  <c r="H4051" i="81"/>
  <c r="G4051" i="81"/>
  <c r="F4051" i="81"/>
  <c r="E4051" i="81"/>
  <c r="C4051" i="81"/>
  <c r="B4051" i="81"/>
  <c r="A4051" i="81"/>
  <c r="L4050" i="81"/>
  <c r="K4050" i="81"/>
  <c r="J4050" i="81"/>
  <c r="I4050" i="81"/>
  <c r="H4050" i="81"/>
  <c r="G4050" i="81"/>
  <c r="F4050" i="81"/>
  <c r="E4050" i="81"/>
  <c r="C4050" i="81"/>
  <c r="B4050" i="81"/>
  <c r="A4050" i="81"/>
  <c r="L4049" i="81"/>
  <c r="K4049" i="81"/>
  <c r="J4049" i="81"/>
  <c r="I4049" i="81"/>
  <c r="H4049" i="81"/>
  <c r="G4049" i="81"/>
  <c r="F4049" i="81"/>
  <c r="E4049" i="81"/>
  <c r="C4049" i="81"/>
  <c r="B4049" i="81"/>
  <c r="A4049" i="81"/>
  <c r="L4048" i="81"/>
  <c r="K4048" i="81"/>
  <c r="J4048" i="81"/>
  <c r="I4048" i="81"/>
  <c r="H4048" i="81"/>
  <c r="G4048" i="81"/>
  <c r="F4048" i="81"/>
  <c r="E4048" i="81"/>
  <c r="C4048" i="81"/>
  <c r="B4048" i="81"/>
  <c r="A4048" i="81"/>
  <c r="L4047" i="81"/>
  <c r="K4047" i="81"/>
  <c r="J4047" i="81"/>
  <c r="I4047" i="81"/>
  <c r="H4047" i="81"/>
  <c r="G4047" i="81"/>
  <c r="F4047" i="81"/>
  <c r="E4047" i="81"/>
  <c r="C4047" i="81"/>
  <c r="B4047" i="81"/>
  <c r="A4047" i="81"/>
  <c r="L4046" i="81"/>
  <c r="K4046" i="81"/>
  <c r="J4046" i="81"/>
  <c r="I4046" i="81"/>
  <c r="H4046" i="81"/>
  <c r="G4046" i="81"/>
  <c r="F4046" i="81"/>
  <c r="E4046" i="81"/>
  <c r="C4046" i="81"/>
  <c r="B4046" i="81"/>
  <c r="A4046" i="81"/>
  <c r="L4045" i="81"/>
  <c r="K4045" i="81"/>
  <c r="J4045" i="81"/>
  <c r="I4045" i="81"/>
  <c r="H4045" i="81"/>
  <c r="G4045" i="81"/>
  <c r="F4045" i="81"/>
  <c r="E4045" i="81"/>
  <c r="C4045" i="81"/>
  <c r="B4045" i="81"/>
  <c r="A4045" i="81"/>
  <c r="L4044" i="81"/>
  <c r="K4044" i="81"/>
  <c r="J4044" i="81"/>
  <c r="I4044" i="81"/>
  <c r="H4044" i="81"/>
  <c r="G4044" i="81"/>
  <c r="F4044" i="81"/>
  <c r="E4044" i="81"/>
  <c r="C4044" i="81"/>
  <c r="B4044" i="81"/>
  <c r="A4044" i="81"/>
  <c r="L4043" i="81"/>
  <c r="K4043" i="81"/>
  <c r="J4043" i="81"/>
  <c r="I4043" i="81"/>
  <c r="H4043" i="81"/>
  <c r="G4043" i="81"/>
  <c r="F4043" i="81"/>
  <c r="E4043" i="81"/>
  <c r="C4043" i="81"/>
  <c r="B4043" i="81"/>
  <c r="A4043" i="81"/>
  <c r="L4042" i="81"/>
  <c r="K4042" i="81"/>
  <c r="J4042" i="81"/>
  <c r="I4042" i="81"/>
  <c r="H4042" i="81"/>
  <c r="G4042" i="81"/>
  <c r="F4042" i="81"/>
  <c r="E4042" i="81"/>
  <c r="C4042" i="81"/>
  <c r="B4042" i="81"/>
  <c r="A4042" i="81"/>
  <c r="L4041" i="81"/>
  <c r="K4041" i="81"/>
  <c r="J4041" i="81"/>
  <c r="I4041" i="81"/>
  <c r="H4041" i="81"/>
  <c r="G4041" i="81"/>
  <c r="F4041" i="81"/>
  <c r="E4041" i="81"/>
  <c r="C4041" i="81"/>
  <c r="B4041" i="81"/>
  <c r="A4041" i="81"/>
  <c r="L4040" i="81"/>
  <c r="K4040" i="81"/>
  <c r="J4040" i="81"/>
  <c r="I4040" i="81"/>
  <c r="H4040" i="81"/>
  <c r="G4040" i="81"/>
  <c r="F4040" i="81"/>
  <c r="E4040" i="81"/>
  <c r="C4040" i="81"/>
  <c r="B4040" i="81"/>
  <c r="A4040" i="81"/>
  <c r="L4039" i="81"/>
  <c r="K4039" i="81"/>
  <c r="J4039" i="81"/>
  <c r="I4039" i="81"/>
  <c r="H4039" i="81"/>
  <c r="G4039" i="81"/>
  <c r="F4039" i="81"/>
  <c r="E4039" i="81"/>
  <c r="C4039" i="81"/>
  <c r="B4039" i="81"/>
  <c r="A4039" i="81"/>
  <c r="L4038" i="81"/>
  <c r="K4038" i="81"/>
  <c r="J4038" i="81"/>
  <c r="I4038" i="81"/>
  <c r="H4038" i="81"/>
  <c r="G4038" i="81"/>
  <c r="F4038" i="81"/>
  <c r="E4038" i="81"/>
  <c r="C4038" i="81"/>
  <c r="B4038" i="81"/>
  <c r="A4038" i="81"/>
  <c r="L4037" i="81"/>
  <c r="K4037" i="81"/>
  <c r="J4037" i="81"/>
  <c r="I4037" i="81"/>
  <c r="H4037" i="81"/>
  <c r="G4037" i="81"/>
  <c r="F4037" i="81"/>
  <c r="E4037" i="81"/>
  <c r="C4037" i="81"/>
  <c r="B4037" i="81"/>
  <c r="A4037" i="81"/>
  <c r="L4036" i="81"/>
  <c r="K4036" i="81"/>
  <c r="J4036" i="81"/>
  <c r="I4036" i="81"/>
  <c r="H4036" i="81"/>
  <c r="G4036" i="81"/>
  <c r="F4036" i="81"/>
  <c r="E4036" i="81"/>
  <c r="C4036" i="81"/>
  <c r="B4036" i="81"/>
  <c r="A4036" i="81"/>
  <c r="L4035" i="81"/>
  <c r="K4035" i="81"/>
  <c r="J4035" i="81"/>
  <c r="I4035" i="81"/>
  <c r="H4035" i="81"/>
  <c r="G4035" i="81"/>
  <c r="F4035" i="81"/>
  <c r="E4035" i="81"/>
  <c r="C4035" i="81"/>
  <c r="B4035" i="81"/>
  <c r="A4035" i="81"/>
  <c r="L4034" i="81"/>
  <c r="K4034" i="81"/>
  <c r="J4034" i="81"/>
  <c r="I4034" i="81"/>
  <c r="H4034" i="81"/>
  <c r="G4034" i="81"/>
  <c r="F4034" i="81"/>
  <c r="E4034" i="81"/>
  <c r="C4034" i="81"/>
  <c r="B4034" i="81"/>
  <c r="A4034" i="81"/>
  <c r="L4033" i="81"/>
  <c r="K4033" i="81"/>
  <c r="J4033" i="81"/>
  <c r="I4033" i="81"/>
  <c r="H4033" i="81"/>
  <c r="G4033" i="81"/>
  <c r="F4033" i="81"/>
  <c r="E4033" i="81"/>
  <c r="C4033" i="81"/>
  <c r="B4033" i="81"/>
  <c r="A4033" i="81"/>
  <c r="L4032" i="81"/>
  <c r="K4032" i="81"/>
  <c r="J4032" i="81"/>
  <c r="I4032" i="81"/>
  <c r="H4032" i="81"/>
  <c r="G4032" i="81"/>
  <c r="F4032" i="81"/>
  <c r="E4032" i="81"/>
  <c r="C4032" i="81"/>
  <c r="B4032" i="81"/>
  <c r="A4032" i="81"/>
  <c r="L4031" i="81"/>
  <c r="K4031" i="81"/>
  <c r="J4031" i="81"/>
  <c r="I4031" i="81"/>
  <c r="H4031" i="81"/>
  <c r="G4031" i="81"/>
  <c r="F4031" i="81"/>
  <c r="E4031" i="81"/>
  <c r="C4031" i="81"/>
  <c r="B4031" i="81"/>
  <c r="A4031" i="81"/>
  <c r="L4030" i="81"/>
  <c r="K4030" i="81"/>
  <c r="J4030" i="81"/>
  <c r="I4030" i="81"/>
  <c r="H4030" i="81"/>
  <c r="G4030" i="81"/>
  <c r="F4030" i="81"/>
  <c r="E4030" i="81"/>
  <c r="C4030" i="81"/>
  <c r="B4030" i="81"/>
  <c r="A4030" i="81"/>
  <c r="L4029" i="81"/>
  <c r="K4029" i="81"/>
  <c r="J4029" i="81"/>
  <c r="I4029" i="81"/>
  <c r="H4029" i="81"/>
  <c r="G4029" i="81"/>
  <c r="F4029" i="81"/>
  <c r="E4029" i="81"/>
  <c r="C4029" i="81"/>
  <c r="B4029" i="81"/>
  <c r="A4029" i="81"/>
  <c r="L4028" i="81"/>
  <c r="K4028" i="81"/>
  <c r="J4028" i="81"/>
  <c r="I4028" i="81"/>
  <c r="H4028" i="81"/>
  <c r="G4028" i="81"/>
  <c r="F4028" i="81"/>
  <c r="E4028" i="81"/>
  <c r="C4028" i="81"/>
  <c r="B4028" i="81"/>
  <c r="A4028" i="81"/>
  <c r="L4027" i="81"/>
  <c r="K4027" i="81"/>
  <c r="J4027" i="81"/>
  <c r="I4027" i="81"/>
  <c r="H4027" i="81"/>
  <c r="G4027" i="81"/>
  <c r="F4027" i="81"/>
  <c r="E4027" i="81"/>
  <c r="C4027" i="81"/>
  <c r="B4027" i="81"/>
  <c r="A4027" i="81"/>
  <c r="L4026" i="81"/>
  <c r="K4026" i="81"/>
  <c r="J4026" i="81"/>
  <c r="I4026" i="81"/>
  <c r="H4026" i="81"/>
  <c r="G4026" i="81"/>
  <c r="F4026" i="81"/>
  <c r="E4026" i="81"/>
  <c r="C4026" i="81"/>
  <c r="B4026" i="81"/>
  <c r="A4026" i="81"/>
  <c r="L4025" i="81"/>
  <c r="K4025" i="81"/>
  <c r="J4025" i="81"/>
  <c r="I4025" i="81"/>
  <c r="H4025" i="81"/>
  <c r="G4025" i="81"/>
  <c r="F4025" i="81"/>
  <c r="E4025" i="81"/>
  <c r="C4025" i="81"/>
  <c r="B4025" i="81"/>
  <c r="A4025" i="81"/>
  <c r="L4024" i="81"/>
  <c r="K4024" i="81"/>
  <c r="J4024" i="81"/>
  <c r="I4024" i="81"/>
  <c r="H4024" i="81"/>
  <c r="G4024" i="81"/>
  <c r="F4024" i="81"/>
  <c r="E4024" i="81"/>
  <c r="C4024" i="81"/>
  <c r="B4024" i="81"/>
  <c r="A4024" i="81"/>
  <c r="L4023" i="81"/>
  <c r="K4023" i="81"/>
  <c r="J4023" i="81"/>
  <c r="I4023" i="81"/>
  <c r="H4023" i="81"/>
  <c r="G4023" i="81"/>
  <c r="F4023" i="81"/>
  <c r="E4023" i="81"/>
  <c r="C4023" i="81"/>
  <c r="B4023" i="81"/>
  <c r="A4023" i="81"/>
  <c r="L4022" i="81"/>
  <c r="K4022" i="81"/>
  <c r="J4022" i="81"/>
  <c r="I4022" i="81"/>
  <c r="H4022" i="81"/>
  <c r="G4022" i="81"/>
  <c r="F4022" i="81"/>
  <c r="E4022" i="81"/>
  <c r="C4022" i="81"/>
  <c r="B4022" i="81"/>
  <c r="A4022" i="81"/>
  <c r="L4021" i="81"/>
  <c r="K4021" i="81"/>
  <c r="J4021" i="81"/>
  <c r="I4021" i="81"/>
  <c r="H4021" i="81"/>
  <c r="G4021" i="81"/>
  <c r="F4021" i="81"/>
  <c r="E4021" i="81"/>
  <c r="C4021" i="81"/>
  <c r="B4021" i="81"/>
  <c r="A4021" i="81"/>
  <c r="L4020" i="81"/>
  <c r="K4020" i="81"/>
  <c r="J4020" i="81"/>
  <c r="I4020" i="81"/>
  <c r="H4020" i="81"/>
  <c r="G4020" i="81"/>
  <c r="F4020" i="81"/>
  <c r="E4020" i="81"/>
  <c r="C4020" i="81"/>
  <c r="B4020" i="81"/>
  <c r="A4020" i="81"/>
  <c r="L4019" i="81"/>
  <c r="K4019" i="81"/>
  <c r="J4019" i="81"/>
  <c r="I4019" i="81"/>
  <c r="H4019" i="81"/>
  <c r="G4019" i="81"/>
  <c r="F4019" i="81"/>
  <c r="E4019" i="81"/>
  <c r="C4019" i="81"/>
  <c r="B4019" i="81"/>
  <c r="A4019" i="81"/>
  <c r="L4018" i="81"/>
  <c r="K4018" i="81"/>
  <c r="J4018" i="81"/>
  <c r="I4018" i="81"/>
  <c r="H4018" i="81"/>
  <c r="G4018" i="81"/>
  <c r="F4018" i="81"/>
  <c r="E4018" i="81"/>
  <c r="C4018" i="81"/>
  <c r="B4018" i="81"/>
  <c r="A4018" i="81"/>
  <c r="L4017" i="81"/>
  <c r="K4017" i="81"/>
  <c r="J4017" i="81"/>
  <c r="I4017" i="81"/>
  <c r="H4017" i="81"/>
  <c r="G4017" i="81"/>
  <c r="F4017" i="81"/>
  <c r="E4017" i="81"/>
  <c r="C4017" i="81"/>
  <c r="B4017" i="81"/>
  <c r="A4017" i="81"/>
  <c r="L4016" i="81"/>
  <c r="K4016" i="81"/>
  <c r="J4016" i="81"/>
  <c r="I4016" i="81"/>
  <c r="H4016" i="81"/>
  <c r="G4016" i="81"/>
  <c r="F4016" i="81"/>
  <c r="E4016" i="81"/>
  <c r="C4016" i="81"/>
  <c r="B4016" i="81"/>
  <c r="A4016" i="81"/>
  <c r="L4015" i="81"/>
  <c r="K4015" i="81"/>
  <c r="J4015" i="81"/>
  <c r="I4015" i="81"/>
  <c r="H4015" i="81"/>
  <c r="G4015" i="81"/>
  <c r="F4015" i="81"/>
  <c r="E4015" i="81"/>
  <c r="C4015" i="81"/>
  <c r="B4015" i="81"/>
  <c r="A4015" i="81"/>
  <c r="L4014" i="81"/>
  <c r="K4014" i="81"/>
  <c r="J4014" i="81"/>
  <c r="I4014" i="81"/>
  <c r="H4014" i="81"/>
  <c r="G4014" i="81"/>
  <c r="F4014" i="81"/>
  <c r="E4014" i="81"/>
  <c r="C4014" i="81"/>
  <c r="B4014" i="81"/>
  <c r="A4014" i="81"/>
  <c r="L4013" i="81"/>
  <c r="K4013" i="81"/>
  <c r="J4013" i="81"/>
  <c r="I4013" i="81"/>
  <c r="H4013" i="81"/>
  <c r="G4013" i="81"/>
  <c r="F4013" i="81"/>
  <c r="E4013" i="81"/>
  <c r="C4013" i="81"/>
  <c r="B4013" i="81"/>
  <c r="A4013" i="81"/>
  <c r="L4012" i="81"/>
  <c r="K4012" i="81"/>
  <c r="J4012" i="81"/>
  <c r="I4012" i="81"/>
  <c r="H4012" i="81"/>
  <c r="G4012" i="81"/>
  <c r="F4012" i="81"/>
  <c r="E4012" i="81"/>
  <c r="C4012" i="81"/>
  <c r="B4012" i="81"/>
  <c r="A4012" i="81"/>
  <c r="L4011" i="81"/>
  <c r="K4011" i="81"/>
  <c r="J4011" i="81"/>
  <c r="I4011" i="81"/>
  <c r="H4011" i="81"/>
  <c r="G4011" i="81"/>
  <c r="F4011" i="81"/>
  <c r="E4011" i="81"/>
  <c r="C4011" i="81"/>
  <c r="B4011" i="81"/>
  <c r="A4011" i="81"/>
  <c r="L4010" i="81"/>
  <c r="K4010" i="81"/>
  <c r="J4010" i="81"/>
  <c r="I4010" i="81"/>
  <c r="H4010" i="81"/>
  <c r="G4010" i="81"/>
  <c r="F4010" i="81"/>
  <c r="E4010" i="81"/>
  <c r="C4010" i="81"/>
  <c r="B4010" i="81"/>
  <c r="A4010" i="81"/>
  <c r="L4009" i="81"/>
  <c r="K4009" i="81"/>
  <c r="J4009" i="81"/>
  <c r="I4009" i="81"/>
  <c r="H4009" i="81"/>
  <c r="G4009" i="81"/>
  <c r="F4009" i="81"/>
  <c r="E4009" i="81"/>
  <c r="C4009" i="81"/>
  <c r="B4009" i="81"/>
  <c r="A4009" i="81"/>
  <c r="L4008" i="81"/>
  <c r="K4008" i="81"/>
  <c r="J4008" i="81"/>
  <c r="I4008" i="81"/>
  <c r="H4008" i="81"/>
  <c r="G4008" i="81"/>
  <c r="F4008" i="81"/>
  <c r="E4008" i="81"/>
  <c r="C4008" i="81"/>
  <c r="B4008" i="81"/>
  <c r="A4008" i="81"/>
  <c r="L4007" i="81"/>
  <c r="K4007" i="81"/>
  <c r="J4007" i="81"/>
  <c r="I4007" i="81"/>
  <c r="H4007" i="81"/>
  <c r="G4007" i="81"/>
  <c r="F4007" i="81"/>
  <c r="E4007" i="81"/>
  <c r="C4007" i="81"/>
  <c r="B4007" i="81"/>
  <c r="A4007" i="81"/>
  <c r="L4006" i="81"/>
  <c r="K4006" i="81"/>
  <c r="J4006" i="81"/>
  <c r="I4006" i="81"/>
  <c r="H4006" i="81"/>
  <c r="G4006" i="81"/>
  <c r="F4006" i="81"/>
  <c r="E4006" i="81"/>
  <c r="C4006" i="81"/>
  <c r="B4006" i="81"/>
  <c r="A4006" i="81"/>
  <c r="L4005" i="81"/>
  <c r="K4005" i="81"/>
  <c r="J4005" i="81"/>
  <c r="I4005" i="81"/>
  <c r="H4005" i="81"/>
  <c r="G4005" i="81"/>
  <c r="F4005" i="81"/>
  <c r="E4005" i="81"/>
  <c r="C4005" i="81"/>
  <c r="B4005" i="81"/>
  <c r="A4005" i="81"/>
  <c r="L4004" i="81"/>
  <c r="K4004" i="81"/>
  <c r="J4004" i="81"/>
  <c r="I4004" i="81"/>
  <c r="H4004" i="81"/>
  <c r="G4004" i="81"/>
  <c r="F4004" i="81"/>
  <c r="E4004" i="81"/>
  <c r="C4004" i="81"/>
  <c r="B4004" i="81"/>
  <c r="A4004" i="81"/>
  <c r="L4003" i="81"/>
  <c r="K4003" i="81"/>
  <c r="J4003" i="81"/>
  <c r="I4003" i="81"/>
  <c r="H4003" i="81"/>
  <c r="G4003" i="81"/>
  <c r="F4003" i="81"/>
  <c r="E4003" i="81"/>
  <c r="C4003" i="81"/>
  <c r="B4003" i="81"/>
  <c r="A4003" i="81"/>
  <c r="L4002" i="81"/>
  <c r="K4002" i="81"/>
  <c r="J4002" i="81"/>
  <c r="I4002" i="81"/>
  <c r="H4002" i="81"/>
  <c r="G4002" i="81"/>
  <c r="F4002" i="81"/>
  <c r="E4002" i="81"/>
  <c r="C4002" i="81"/>
  <c r="B4002" i="81"/>
  <c r="A4002" i="81"/>
  <c r="L4001" i="81"/>
  <c r="K4001" i="81"/>
  <c r="J4001" i="81"/>
  <c r="I4001" i="81"/>
  <c r="H4001" i="81"/>
  <c r="G4001" i="81"/>
  <c r="F4001" i="81"/>
  <c r="E4001" i="81"/>
  <c r="C4001" i="81"/>
  <c r="B4001" i="81"/>
  <c r="A4001" i="81"/>
  <c r="L4000" i="81"/>
  <c r="K4000" i="81"/>
  <c r="J4000" i="81"/>
  <c r="I4000" i="81"/>
  <c r="H4000" i="81"/>
  <c r="G4000" i="81"/>
  <c r="F4000" i="81"/>
  <c r="E4000" i="81"/>
  <c r="C4000" i="81"/>
  <c r="B4000" i="81"/>
  <c r="A4000" i="81"/>
  <c r="L3999" i="81"/>
  <c r="K3999" i="81"/>
  <c r="J3999" i="81"/>
  <c r="I3999" i="81"/>
  <c r="H3999" i="81"/>
  <c r="G3999" i="81"/>
  <c r="F3999" i="81"/>
  <c r="E3999" i="81"/>
  <c r="C3999" i="81"/>
  <c r="B3999" i="81"/>
  <c r="A3999" i="81"/>
  <c r="L3998" i="81"/>
  <c r="K3998" i="81"/>
  <c r="J3998" i="81"/>
  <c r="I3998" i="81"/>
  <c r="H3998" i="81"/>
  <c r="G3998" i="81"/>
  <c r="F3998" i="81"/>
  <c r="E3998" i="81"/>
  <c r="C3998" i="81"/>
  <c r="B3998" i="81"/>
  <c r="A3998" i="81"/>
  <c r="L3997" i="81"/>
  <c r="K3997" i="81"/>
  <c r="J3997" i="81"/>
  <c r="I3997" i="81"/>
  <c r="H3997" i="81"/>
  <c r="G3997" i="81"/>
  <c r="F3997" i="81"/>
  <c r="E3997" i="81"/>
  <c r="C3997" i="81"/>
  <c r="B3997" i="81"/>
  <c r="A3997" i="81"/>
  <c r="L3996" i="81"/>
  <c r="K3996" i="81"/>
  <c r="J3996" i="81"/>
  <c r="I3996" i="81"/>
  <c r="H3996" i="81"/>
  <c r="G3996" i="81"/>
  <c r="F3996" i="81"/>
  <c r="E3996" i="81"/>
  <c r="C3996" i="81"/>
  <c r="B3996" i="81"/>
  <c r="A3996" i="81"/>
  <c r="L3995" i="81"/>
  <c r="K3995" i="81"/>
  <c r="J3995" i="81"/>
  <c r="I3995" i="81"/>
  <c r="H3995" i="81"/>
  <c r="G3995" i="81"/>
  <c r="F3995" i="81"/>
  <c r="E3995" i="81"/>
  <c r="C3995" i="81"/>
  <c r="B3995" i="81"/>
  <c r="A3995" i="81"/>
  <c r="L3994" i="81"/>
  <c r="K3994" i="81"/>
  <c r="J3994" i="81"/>
  <c r="I3994" i="81"/>
  <c r="H3994" i="81"/>
  <c r="G3994" i="81"/>
  <c r="F3994" i="81"/>
  <c r="E3994" i="81"/>
  <c r="C3994" i="81"/>
  <c r="B3994" i="81"/>
  <c r="A3994" i="81"/>
  <c r="L3993" i="81"/>
  <c r="K3993" i="81"/>
  <c r="J3993" i="81"/>
  <c r="I3993" i="81"/>
  <c r="H3993" i="81"/>
  <c r="G3993" i="81"/>
  <c r="F3993" i="81"/>
  <c r="E3993" i="81"/>
  <c r="C3993" i="81"/>
  <c r="B3993" i="81"/>
  <c r="A3993" i="81"/>
  <c r="L3992" i="81"/>
  <c r="K3992" i="81"/>
  <c r="J3992" i="81"/>
  <c r="I3992" i="81"/>
  <c r="H3992" i="81"/>
  <c r="G3992" i="81"/>
  <c r="F3992" i="81"/>
  <c r="E3992" i="81"/>
  <c r="C3992" i="81"/>
  <c r="B3992" i="81"/>
  <c r="A3992" i="81"/>
  <c r="L3991" i="81"/>
  <c r="K3991" i="81"/>
  <c r="J3991" i="81"/>
  <c r="I3991" i="81"/>
  <c r="H3991" i="81"/>
  <c r="G3991" i="81"/>
  <c r="F3991" i="81"/>
  <c r="E3991" i="81"/>
  <c r="C3991" i="81"/>
  <c r="B3991" i="81"/>
  <c r="A3991" i="81"/>
  <c r="L3990" i="81"/>
  <c r="K3990" i="81"/>
  <c r="J3990" i="81"/>
  <c r="I3990" i="81"/>
  <c r="H3990" i="81"/>
  <c r="G3990" i="81"/>
  <c r="F3990" i="81"/>
  <c r="E3990" i="81"/>
  <c r="C3990" i="81"/>
  <c r="B3990" i="81"/>
  <c r="A3990" i="81"/>
  <c r="L3989" i="81"/>
  <c r="K3989" i="81"/>
  <c r="J3989" i="81"/>
  <c r="I3989" i="81"/>
  <c r="H3989" i="81"/>
  <c r="G3989" i="81"/>
  <c r="F3989" i="81"/>
  <c r="E3989" i="81"/>
  <c r="C3989" i="81"/>
  <c r="B3989" i="81"/>
  <c r="A3989" i="81"/>
  <c r="L3988" i="81"/>
  <c r="K3988" i="81"/>
  <c r="J3988" i="81"/>
  <c r="I3988" i="81"/>
  <c r="H3988" i="81"/>
  <c r="G3988" i="81"/>
  <c r="F3988" i="81"/>
  <c r="E3988" i="81"/>
  <c r="C3988" i="81"/>
  <c r="B3988" i="81"/>
  <c r="A3988" i="81"/>
  <c r="L3987" i="81"/>
  <c r="K3987" i="81"/>
  <c r="J3987" i="81"/>
  <c r="I3987" i="81"/>
  <c r="H3987" i="81"/>
  <c r="G3987" i="81"/>
  <c r="F3987" i="81"/>
  <c r="E3987" i="81"/>
  <c r="C3987" i="81"/>
  <c r="B3987" i="81"/>
  <c r="A3987" i="81"/>
  <c r="L3986" i="81"/>
  <c r="K3986" i="81"/>
  <c r="J3986" i="81"/>
  <c r="I3986" i="81"/>
  <c r="H3986" i="81"/>
  <c r="G3986" i="81"/>
  <c r="F3986" i="81"/>
  <c r="E3986" i="81"/>
  <c r="C3986" i="81"/>
  <c r="B3986" i="81"/>
  <c r="A3986" i="81"/>
  <c r="L3985" i="81"/>
  <c r="K3985" i="81"/>
  <c r="J3985" i="81"/>
  <c r="I3985" i="81"/>
  <c r="H3985" i="81"/>
  <c r="G3985" i="81"/>
  <c r="F3985" i="81"/>
  <c r="E3985" i="81"/>
  <c r="C3985" i="81"/>
  <c r="B3985" i="81"/>
  <c r="A3985" i="81"/>
  <c r="L3984" i="81"/>
  <c r="K3984" i="81"/>
  <c r="J3984" i="81"/>
  <c r="I3984" i="81"/>
  <c r="H3984" i="81"/>
  <c r="G3984" i="81"/>
  <c r="F3984" i="81"/>
  <c r="E3984" i="81"/>
  <c r="C3984" i="81"/>
  <c r="B3984" i="81"/>
  <c r="A3984" i="81"/>
  <c r="L3983" i="81"/>
  <c r="K3983" i="81"/>
  <c r="J3983" i="81"/>
  <c r="I3983" i="81"/>
  <c r="H3983" i="81"/>
  <c r="G3983" i="81"/>
  <c r="F3983" i="81"/>
  <c r="E3983" i="81"/>
  <c r="C3983" i="81"/>
  <c r="B3983" i="81"/>
  <c r="A3983" i="81"/>
  <c r="L3982" i="81"/>
  <c r="K3982" i="81"/>
  <c r="J3982" i="81"/>
  <c r="I3982" i="81"/>
  <c r="H3982" i="81"/>
  <c r="G3982" i="81"/>
  <c r="F3982" i="81"/>
  <c r="E3982" i="81"/>
  <c r="C3982" i="81"/>
  <c r="B3982" i="81"/>
  <c r="A3982" i="81"/>
  <c r="L3981" i="81"/>
  <c r="K3981" i="81"/>
  <c r="J3981" i="81"/>
  <c r="I3981" i="81"/>
  <c r="H3981" i="81"/>
  <c r="G3981" i="81"/>
  <c r="F3981" i="81"/>
  <c r="E3981" i="81"/>
  <c r="C3981" i="81"/>
  <c r="B3981" i="81"/>
  <c r="A3981" i="81"/>
  <c r="L3980" i="81"/>
  <c r="K3980" i="81"/>
  <c r="J3980" i="81"/>
  <c r="I3980" i="81"/>
  <c r="H3980" i="81"/>
  <c r="G3980" i="81"/>
  <c r="F3980" i="81"/>
  <c r="E3980" i="81"/>
  <c r="C3980" i="81"/>
  <c r="B3980" i="81"/>
  <c r="A3980" i="81"/>
  <c r="L3979" i="81"/>
  <c r="K3979" i="81"/>
  <c r="J3979" i="81"/>
  <c r="I3979" i="81"/>
  <c r="H3979" i="81"/>
  <c r="G3979" i="81"/>
  <c r="F3979" i="81"/>
  <c r="E3979" i="81"/>
  <c r="C3979" i="81"/>
  <c r="B3979" i="81"/>
  <c r="A3979" i="81"/>
  <c r="L3978" i="81"/>
  <c r="K3978" i="81"/>
  <c r="J3978" i="81"/>
  <c r="I3978" i="81"/>
  <c r="H3978" i="81"/>
  <c r="G3978" i="81"/>
  <c r="F3978" i="81"/>
  <c r="E3978" i="81"/>
  <c r="C3978" i="81"/>
  <c r="B3978" i="81"/>
  <c r="A3978" i="81"/>
  <c r="L3977" i="81"/>
  <c r="K3977" i="81"/>
  <c r="J3977" i="81"/>
  <c r="I3977" i="81"/>
  <c r="H3977" i="81"/>
  <c r="G3977" i="81"/>
  <c r="F3977" i="81"/>
  <c r="E3977" i="81"/>
  <c r="C3977" i="81"/>
  <c r="B3977" i="81"/>
  <c r="A3977" i="81"/>
  <c r="L3976" i="81"/>
  <c r="K3976" i="81"/>
  <c r="J3976" i="81"/>
  <c r="I3976" i="81"/>
  <c r="H3976" i="81"/>
  <c r="G3976" i="81"/>
  <c r="F3976" i="81"/>
  <c r="E3976" i="81"/>
  <c r="C3976" i="81"/>
  <c r="B3976" i="81"/>
  <c r="A3976" i="81"/>
  <c r="L3975" i="81"/>
  <c r="K3975" i="81"/>
  <c r="J3975" i="81"/>
  <c r="I3975" i="81"/>
  <c r="H3975" i="81"/>
  <c r="G3975" i="81"/>
  <c r="F3975" i="81"/>
  <c r="E3975" i="81"/>
  <c r="C3975" i="81"/>
  <c r="B3975" i="81"/>
  <c r="A3975" i="81"/>
  <c r="L3974" i="81"/>
  <c r="K3974" i="81"/>
  <c r="J3974" i="81"/>
  <c r="I3974" i="81"/>
  <c r="H3974" i="81"/>
  <c r="G3974" i="81"/>
  <c r="F3974" i="81"/>
  <c r="E3974" i="81"/>
  <c r="C3974" i="81"/>
  <c r="B3974" i="81"/>
  <c r="A3974" i="81"/>
  <c r="L3973" i="81"/>
  <c r="K3973" i="81"/>
  <c r="J3973" i="81"/>
  <c r="I3973" i="81"/>
  <c r="H3973" i="81"/>
  <c r="G3973" i="81"/>
  <c r="F3973" i="81"/>
  <c r="E3973" i="81"/>
  <c r="C3973" i="81"/>
  <c r="B3973" i="81"/>
  <c r="A3973" i="81"/>
  <c r="L3972" i="81"/>
  <c r="K3972" i="81"/>
  <c r="J3972" i="81"/>
  <c r="I3972" i="81"/>
  <c r="H3972" i="81"/>
  <c r="G3972" i="81"/>
  <c r="F3972" i="81"/>
  <c r="E3972" i="81"/>
  <c r="C3972" i="81"/>
  <c r="B3972" i="81"/>
  <c r="A3972" i="81"/>
  <c r="L3971" i="81"/>
  <c r="K3971" i="81"/>
  <c r="J3971" i="81"/>
  <c r="I3971" i="81"/>
  <c r="H3971" i="81"/>
  <c r="G3971" i="81"/>
  <c r="F3971" i="81"/>
  <c r="E3971" i="81"/>
  <c r="C3971" i="81"/>
  <c r="B3971" i="81"/>
  <c r="A3971" i="81"/>
  <c r="L3970" i="81"/>
  <c r="K3970" i="81"/>
  <c r="J3970" i="81"/>
  <c r="I3970" i="81"/>
  <c r="H3970" i="81"/>
  <c r="G3970" i="81"/>
  <c r="F3970" i="81"/>
  <c r="E3970" i="81"/>
  <c r="C3970" i="81"/>
  <c r="B3970" i="81"/>
  <c r="A3970" i="81"/>
  <c r="L3969" i="81"/>
  <c r="K3969" i="81"/>
  <c r="J3969" i="81"/>
  <c r="I3969" i="81"/>
  <c r="H3969" i="81"/>
  <c r="G3969" i="81"/>
  <c r="F3969" i="81"/>
  <c r="E3969" i="81"/>
  <c r="C3969" i="81"/>
  <c r="B3969" i="81"/>
  <c r="A3969" i="81"/>
  <c r="L3968" i="81"/>
  <c r="K3968" i="81"/>
  <c r="J3968" i="81"/>
  <c r="I3968" i="81"/>
  <c r="H3968" i="81"/>
  <c r="G3968" i="81"/>
  <c r="F3968" i="81"/>
  <c r="E3968" i="81"/>
  <c r="C3968" i="81"/>
  <c r="B3968" i="81"/>
  <c r="A3968" i="81"/>
  <c r="L3967" i="81"/>
  <c r="K3967" i="81"/>
  <c r="J3967" i="81"/>
  <c r="I3967" i="81"/>
  <c r="H3967" i="81"/>
  <c r="G3967" i="81"/>
  <c r="F3967" i="81"/>
  <c r="E3967" i="81"/>
  <c r="C3967" i="81"/>
  <c r="B3967" i="81"/>
  <c r="A3967" i="81"/>
  <c r="L3966" i="81"/>
  <c r="K3966" i="81"/>
  <c r="J3966" i="81"/>
  <c r="I3966" i="81"/>
  <c r="H3966" i="81"/>
  <c r="G3966" i="81"/>
  <c r="F3966" i="81"/>
  <c r="E3966" i="81"/>
  <c r="C3966" i="81"/>
  <c r="B3966" i="81"/>
  <c r="A3966" i="81"/>
  <c r="L3965" i="81"/>
  <c r="K3965" i="81"/>
  <c r="J3965" i="81"/>
  <c r="I3965" i="81"/>
  <c r="H3965" i="81"/>
  <c r="G3965" i="81"/>
  <c r="F3965" i="81"/>
  <c r="E3965" i="81"/>
  <c r="C3965" i="81"/>
  <c r="B3965" i="81"/>
  <c r="A3965" i="81"/>
  <c r="L3964" i="81"/>
  <c r="K3964" i="81"/>
  <c r="J3964" i="81"/>
  <c r="I3964" i="81"/>
  <c r="H3964" i="81"/>
  <c r="G3964" i="81"/>
  <c r="F3964" i="81"/>
  <c r="E3964" i="81"/>
  <c r="C3964" i="81"/>
  <c r="B3964" i="81"/>
  <c r="A3964" i="81"/>
  <c r="L3963" i="81"/>
  <c r="K3963" i="81"/>
  <c r="J3963" i="81"/>
  <c r="I3963" i="81"/>
  <c r="H3963" i="81"/>
  <c r="G3963" i="81"/>
  <c r="F3963" i="81"/>
  <c r="E3963" i="81"/>
  <c r="C3963" i="81"/>
  <c r="B3963" i="81"/>
  <c r="A3963" i="81"/>
  <c r="L3962" i="81"/>
  <c r="K3962" i="81"/>
  <c r="J3962" i="81"/>
  <c r="I3962" i="81"/>
  <c r="H3962" i="81"/>
  <c r="G3962" i="81"/>
  <c r="F3962" i="81"/>
  <c r="E3962" i="81"/>
  <c r="C3962" i="81"/>
  <c r="B3962" i="81"/>
  <c r="A3962" i="81"/>
  <c r="L3961" i="81"/>
  <c r="K3961" i="81"/>
  <c r="J3961" i="81"/>
  <c r="I3961" i="81"/>
  <c r="H3961" i="81"/>
  <c r="G3961" i="81"/>
  <c r="F3961" i="81"/>
  <c r="E3961" i="81"/>
  <c r="C3961" i="81"/>
  <c r="B3961" i="81"/>
  <c r="A3961" i="81"/>
  <c r="L3960" i="81"/>
  <c r="K3960" i="81"/>
  <c r="J3960" i="81"/>
  <c r="I3960" i="81"/>
  <c r="H3960" i="81"/>
  <c r="G3960" i="81"/>
  <c r="F3960" i="81"/>
  <c r="E3960" i="81"/>
  <c r="C3960" i="81"/>
  <c r="B3960" i="81"/>
  <c r="A3960" i="81"/>
  <c r="L3959" i="81"/>
  <c r="K3959" i="81"/>
  <c r="J3959" i="81"/>
  <c r="I3959" i="81"/>
  <c r="H3959" i="81"/>
  <c r="G3959" i="81"/>
  <c r="F3959" i="81"/>
  <c r="E3959" i="81"/>
  <c r="C3959" i="81"/>
  <c r="B3959" i="81"/>
  <c r="A3959" i="81"/>
  <c r="L3958" i="81"/>
  <c r="K3958" i="81"/>
  <c r="J3958" i="81"/>
  <c r="I3958" i="81"/>
  <c r="H3958" i="81"/>
  <c r="G3958" i="81"/>
  <c r="F3958" i="81"/>
  <c r="E3958" i="81"/>
  <c r="C3958" i="81"/>
  <c r="B3958" i="81"/>
  <c r="A3958" i="81"/>
  <c r="L3957" i="81"/>
  <c r="K3957" i="81"/>
  <c r="J3957" i="81"/>
  <c r="I3957" i="81"/>
  <c r="H3957" i="81"/>
  <c r="G3957" i="81"/>
  <c r="F3957" i="81"/>
  <c r="E3957" i="81"/>
  <c r="C3957" i="81"/>
  <c r="B3957" i="81"/>
  <c r="A3957" i="81"/>
  <c r="L3956" i="81"/>
  <c r="K3956" i="81"/>
  <c r="J3956" i="81"/>
  <c r="I3956" i="81"/>
  <c r="H3956" i="81"/>
  <c r="G3956" i="81"/>
  <c r="F3956" i="81"/>
  <c r="E3956" i="81"/>
  <c r="C3956" i="81"/>
  <c r="B3956" i="81"/>
  <c r="A3956" i="81"/>
  <c r="L3955" i="81"/>
  <c r="K3955" i="81"/>
  <c r="J3955" i="81"/>
  <c r="I3955" i="81"/>
  <c r="H3955" i="81"/>
  <c r="G3955" i="81"/>
  <c r="F3955" i="81"/>
  <c r="E3955" i="81"/>
  <c r="C3955" i="81"/>
  <c r="B3955" i="81"/>
  <c r="A3955" i="81"/>
  <c r="L3954" i="81"/>
  <c r="K3954" i="81"/>
  <c r="J3954" i="81"/>
  <c r="I3954" i="81"/>
  <c r="H3954" i="81"/>
  <c r="G3954" i="81"/>
  <c r="F3954" i="81"/>
  <c r="E3954" i="81"/>
  <c r="C3954" i="81"/>
  <c r="B3954" i="81"/>
  <c r="A3954" i="81"/>
  <c r="L3953" i="81"/>
  <c r="K3953" i="81"/>
  <c r="J3953" i="81"/>
  <c r="I3953" i="81"/>
  <c r="H3953" i="81"/>
  <c r="G3953" i="81"/>
  <c r="F3953" i="81"/>
  <c r="E3953" i="81"/>
  <c r="C3953" i="81"/>
  <c r="B3953" i="81"/>
  <c r="A3953" i="81"/>
  <c r="L3952" i="81"/>
  <c r="K3952" i="81"/>
  <c r="J3952" i="81"/>
  <c r="I3952" i="81"/>
  <c r="H3952" i="81"/>
  <c r="G3952" i="81"/>
  <c r="F3952" i="81"/>
  <c r="E3952" i="81"/>
  <c r="C3952" i="81"/>
  <c r="B3952" i="81"/>
  <c r="A3952" i="81"/>
  <c r="L3951" i="81"/>
  <c r="K3951" i="81"/>
  <c r="J3951" i="81"/>
  <c r="I3951" i="81"/>
  <c r="H3951" i="81"/>
  <c r="G3951" i="81"/>
  <c r="F3951" i="81"/>
  <c r="E3951" i="81"/>
  <c r="C3951" i="81"/>
  <c r="B3951" i="81"/>
  <c r="A3951" i="81"/>
  <c r="L3950" i="81"/>
  <c r="K3950" i="81"/>
  <c r="J3950" i="81"/>
  <c r="I3950" i="81"/>
  <c r="H3950" i="81"/>
  <c r="G3950" i="81"/>
  <c r="F3950" i="81"/>
  <c r="E3950" i="81"/>
  <c r="C3950" i="81"/>
  <c r="B3950" i="81"/>
  <c r="A3950" i="81"/>
  <c r="L3949" i="81"/>
  <c r="K3949" i="81"/>
  <c r="J3949" i="81"/>
  <c r="I3949" i="81"/>
  <c r="H3949" i="81"/>
  <c r="G3949" i="81"/>
  <c r="F3949" i="81"/>
  <c r="E3949" i="81"/>
  <c r="C3949" i="81"/>
  <c r="B3949" i="81"/>
  <c r="A3949" i="81"/>
  <c r="L3948" i="81"/>
  <c r="K3948" i="81"/>
  <c r="J3948" i="81"/>
  <c r="I3948" i="81"/>
  <c r="H3948" i="81"/>
  <c r="G3948" i="81"/>
  <c r="F3948" i="81"/>
  <c r="E3948" i="81"/>
  <c r="C3948" i="81"/>
  <c r="B3948" i="81"/>
  <c r="A3948" i="81"/>
  <c r="L3947" i="81"/>
  <c r="K3947" i="81"/>
  <c r="J3947" i="81"/>
  <c r="I3947" i="81"/>
  <c r="H3947" i="81"/>
  <c r="G3947" i="81"/>
  <c r="F3947" i="81"/>
  <c r="E3947" i="81"/>
  <c r="C3947" i="81"/>
  <c r="B3947" i="81"/>
  <c r="A3947" i="81"/>
  <c r="L3946" i="81"/>
  <c r="K3946" i="81"/>
  <c r="J3946" i="81"/>
  <c r="I3946" i="81"/>
  <c r="H3946" i="81"/>
  <c r="G3946" i="81"/>
  <c r="F3946" i="81"/>
  <c r="E3946" i="81"/>
  <c r="C3946" i="81"/>
  <c r="B3946" i="81"/>
  <c r="A3946" i="81"/>
  <c r="L3945" i="81"/>
  <c r="K3945" i="81"/>
  <c r="J3945" i="81"/>
  <c r="I3945" i="81"/>
  <c r="H3945" i="81"/>
  <c r="G3945" i="81"/>
  <c r="F3945" i="81"/>
  <c r="E3945" i="81"/>
  <c r="C3945" i="81"/>
  <c r="B3945" i="81"/>
  <c r="A3945" i="81"/>
  <c r="L3944" i="81"/>
  <c r="K3944" i="81"/>
  <c r="J3944" i="81"/>
  <c r="I3944" i="81"/>
  <c r="H3944" i="81"/>
  <c r="G3944" i="81"/>
  <c r="F3944" i="81"/>
  <c r="E3944" i="81"/>
  <c r="C3944" i="81"/>
  <c r="B3944" i="81"/>
  <c r="A3944" i="81"/>
  <c r="L3943" i="81"/>
  <c r="K3943" i="81"/>
  <c r="J3943" i="81"/>
  <c r="I3943" i="81"/>
  <c r="H3943" i="81"/>
  <c r="G3943" i="81"/>
  <c r="F3943" i="81"/>
  <c r="E3943" i="81"/>
  <c r="C3943" i="81"/>
  <c r="B3943" i="81"/>
  <c r="A3943" i="81"/>
  <c r="L3942" i="81"/>
  <c r="K3942" i="81"/>
  <c r="J3942" i="81"/>
  <c r="I3942" i="81"/>
  <c r="H3942" i="81"/>
  <c r="G3942" i="81"/>
  <c r="F3942" i="81"/>
  <c r="E3942" i="81"/>
  <c r="C3942" i="81"/>
  <c r="B3942" i="81"/>
  <c r="A3942" i="81"/>
  <c r="L3941" i="81"/>
  <c r="K3941" i="81"/>
  <c r="J3941" i="81"/>
  <c r="I3941" i="81"/>
  <c r="H3941" i="81"/>
  <c r="G3941" i="81"/>
  <c r="F3941" i="81"/>
  <c r="E3941" i="81"/>
  <c r="C3941" i="81"/>
  <c r="B3941" i="81"/>
  <c r="A3941" i="81"/>
  <c r="L3940" i="81"/>
  <c r="K3940" i="81"/>
  <c r="J3940" i="81"/>
  <c r="I3940" i="81"/>
  <c r="H3940" i="81"/>
  <c r="G3940" i="81"/>
  <c r="F3940" i="81"/>
  <c r="E3940" i="81"/>
  <c r="C3940" i="81"/>
  <c r="B3940" i="81"/>
  <c r="A3940" i="81"/>
  <c r="L3939" i="81"/>
  <c r="K3939" i="81"/>
  <c r="J3939" i="81"/>
  <c r="I3939" i="81"/>
  <c r="H3939" i="81"/>
  <c r="G3939" i="81"/>
  <c r="F3939" i="81"/>
  <c r="E3939" i="81"/>
  <c r="C3939" i="81"/>
  <c r="B3939" i="81"/>
  <c r="A3939" i="81"/>
  <c r="L3938" i="81"/>
  <c r="K3938" i="81"/>
  <c r="J3938" i="81"/>
  <c r="I3938" i="81"/>
  <c r="H3938" i="81"/>
  <c r="G3938" i="81"/>
  <c r="F3938" i="81"/>
  <c r="E3938" i="81"/>
  <c r="C3938" i="81"/>
  <c r="B3938" i="81"/>
  <c r="A3938" i="81"/>
  <c r="L3937" i="81"/>
  <c r="K3937" i="81"/>
  <c r="J3937" i="81"/>
  <c r="I3937" i="81"/>
  <c r="H3937" i="81"/>
  <c r="G3937" i="81"/>
  <c r="F3937" i="81"/>
  <c r="E3937" i="81"/>
  <c r="C3937" i="81"/>
  <c r="B3937" i="81"/>
  <c r="A3937" i="81"/>
  <c r="L3936" i="81"/>
  <c r="K3936" i="81"/>
  <c r="J3936" i="81"/>
  <c r="I3936" i="81"/>
  <c r="H3936" i="81"/>
  <c r="G3936" i="81"/>
  <c r="F3936" i="81"/>
  <c r="E3936" i="81"/>
  <c r="C3936" i="81"/>
  <c r="B3936" i="81"/>
  <c r="A3936" i="81"/>
  <c r="L3935" i="81"/>
  <c r="K3935" i="81"/>
  <c r="J3935" i="81"/>
  <c r="I3935" i="81"/>
  <c r="H3935" i="81"/>
  <c r="G3935" i="81"/>
  <c r="F3935" i="81"/>
  <c r="E3935" i="81"/>
  <c r="C3935" i="81"/>
  <c r="B3935" i="81"/>
  <c r="A3935" i="81"/>
  <c r="L3934" i="81"/>
  <c r="K3934" i="81"/>
  <c r="J3934" i="81"/>
  <c r="I3934" i="81"/>
  <c r="H3934" i="81"/>
  <c r="G3934" i="81"/>
  <c r="F3934" i="81"/>
  <c r="E3934" i="81"/>
  <c r="C3934" i="81"/>
  <c r="B3934" i="81"/>
  <c r="A3934" i="81"/>
  <c r="L3933" i="81"/>
  <c r="K3933" i="81"/>
  <c r="J3933" i="81"/>
  <c r="I3933" i="81"/>
  <c r="H3933" i="81"/>
  <c r="G3933" i="81"/>
  <c r="F3933" i="81"/>
  <c r="E3933" i="81"/>
  <c r="C3933" i="81"/>
  <c r="B3933" i="81"/>
  <c r="A3933" i="81"/>
  <c r="L3932" i="81"/>
  <c r="K3932" i="81"/>
  <c r="J3932" i="81"/>
  <c r="I3932" i="81"/>
  <c r="H3932" i="81"/>
  <c r="G3932" i="81"/>
  <c r="F3932" i="81"/>
  <c r="E3932" i="81"/>
  <c r="C3932" i="81"/>
  <c r="B3932" i="81"/>
  <c r="A3932" i="81"/>
  <c r="L3931" i="81"/>
  <c r="K3931" i="81"/>
  <c r="J3931" i="81"/>
  <c r="I3931" i="81"/>
  <c r="H3931" i="81"/>
  <c r="G3931" i="81"/>
  <c r="F3931" i="81"/>
  <c r="E3931" i="81"/>
  <c r="C3931" i="81"/>
  <c r="B3931" i="81"/>
  <c r="A3931" i="81"/>
  <c r="L3930" i="81"/>
  <c r="K3930" i="81"/>
  <c r="J3930" i="81"/>
  <c r="I3930" i="81"/>
  <c r="H3930" i="81"/>
  <c r="G3930" i="81"/>
  <c r="F3930" i="81"/>
  <c r="E3930" i="81"/>
  <c r="C3930" i="81"/>
  <c r="B3930" i="81"/>
  <c r="A3930" i="81"/>
  <c r="L3929" i="81"/>
  <c r="K3929" i="81"/>
  <c r="J3929" i="81"/>
  <c r="I3929" i="81"/>
  <c r="H3929" i="81"/>
  <c r="G3929" i="81"/>
  <c r="F3929" i="81"/>
  <c r="E3929" i="81"/>
  <c r="C3929" i="81"/>
  <c r="B3929" i="81"/>
  <c r="A3929" i="81"/>
  <c r="L3928" i="81"/>
  <c r="K3928" i="81"/>
  <c r="J3928" i="81"/>
  <c r="I3928" i="81"/>
  <c r="H3928" i="81"/>
  <c r="G3928" i="81"/>
  <c r="F3928" i="81"/>
  <c r="E3928" i="81"/>
  <c r="C3928" i="81"/>
  <c r="B3928" i="81"/>
  <c r="A3928" i="81"/>
  <c r="L3927" i="81"/>
  <c r="K3927" i="81"/>
  <c r="J3927" i="81"/>
  <c r="I3927" i="81"/>
  <c r="H3927" i="81"/>
  <c r="G3927" i="81"/>
  <c r="F3927" i="81"/>
  <c r="E3927" i="81"/>
  <c r="C3927" i="81"/>
  <c r="B3927" i="81"/>
  <c r="A3927" i="81"/>
  <c r="L3926" i="81"/>
  <c r="K3926" i="81"/>
  <c r="J3926" i="81"/>
  <c r="I3926" i="81"/>
  <c r="H3926" i="81"/>
  <c r="G3926" i="81"/>
  <c r="F3926" i="81"/>
  <c r="E3926" i="81"/>
  <c r="C3926" i="81"/>
  <c r="B3926" i="81"/>
  <c r="A3926" i="81"/>
  <c r="L3925" i="81"/>
  <c r="K3925" i="81"/>
  <c r="J3925" i="81"/>
  <c r="I3925" i="81"/>
  <c r="H3925" i="81"/>
  <c r="G3925" i="81"/>
  <c r="F3925" i="81"/>
  <c r="E3925" i="81"/>
  <c r="C3925" i="81"/>
  <c r="B3925" i="81"/>
  <c r="A3925" i="81"/>
  <c r="L3924" i="81"/>
  <c r="K3924" i="81"/>
  <c r="J3924" i="81"/>
  <c r="I3924" i="81"/>
  <c r="H3924" i="81"/>
  <c r="G3924" i="81"/>
  <c r="F3924" i="81"/>
  <c r="E3924" i="81"/>
  <c r="C3924" i="81"/>
  <c r="B3924" i="81"/>
  <c r="A3924" i="81"/>
  <c r="L3923" i="81"/>
  <c r="K3923" i="81"/>
  <c r="J3923" i="81"/>
  <c r="I3923" i="81"/>
  <c r="H3923" i="81"/>
  <c r="G3923" i="81"/>
  <c r="F3923" i="81"/>
  <c r="E3923" i="81"/>
  <c r="C3923" i="81"/>
  <c r="B3923" i="81"/>
  <c r="A3923" i="81"/>
  <c r="L3922" i="81"/>
  <c r="K3922" i="81"/>
  <c r="J3922" i="81"/>
  <c r="I3922" i="81"/>
  <c r="H3922" i="81"/>
  <c r="G3922" i="81"/>
  <c r="F3922" i="81"/>
  <c r="E3922" i="81"/>
  <c r="C3922" i="81"/>
  <c r="B3922" i="81"/>
  <c r="A3922" i="81"/>
  <c r="L3921" i="81"/>
  <c r="K3921" i="81"/>
  <c r="J3921" i="81"/>
  <c r="I3921" i="81"/>
  <c r="H3921" i="81"/>
  <c r="G3921" i="81"/>
  <c r="F3921" i="81"/>
  <c r="E3921" i="81"/>
  <c r="C3921" i="81"/>
  <c r="B3921" i="81"/>
  <c r="A3921" i="81"/>
  <c r="L3920" i="81"/>
  <c r="K3920" i="81"/>
  <c r="J3920" i="81"/>
  <c r="I3920" i="81"/>
  <c r="H3920" i="81"/>
  <c r="G3920" i="81"/>
  <c r="F3920" i="81"/>
  <c r="E3920" i="81"/>
  <c r="C3920" i="81"/>
  <c r="B3920" i="81"/>
  <c r="A3920" i="81"/>
  <c r="L3919" i="81"/>
  <c r="K3919" i="81"/>
  <c r="J3919" i="81"/>
  <c r="I3919" i="81"/>
  <c r="H3919" i="81"/>
  <c r="G3919" i="81"/>
  <c r="F3919" i="81"/>
  <c r="E3919" i="81"/>
  <c r="C3919" i="81"/>
  <c r="B3919" i="81"/>
  <c r="A3919" i="81"/>
  <c r="L3918" i="81"/>
  <c r="K3918" i="81"/>
  <c r="J3918" i="81"/>
  <c r="I3918" i="81"/>
  <c r="H3918" i="81"/>
  <c r="G3918" i="81"/>
  <c r="F3918" i="81"/>
  <c r="E3918" i="81"/>
  <c r="C3918" i="81"/>
  <c r="B3918" i="81"/>
  <c r="A3918" i="81"/>
  <c r="L3917" i="81"/>
  <c r="K3917" i="81"/>
  <c r="J3917" i="81"/>
  <c r="I3917" i="81"/>
  <c r="H3917" i="81"/>
  <c r="G3917" i="81"/>
  <c r="F3917" i="81"/>
  <c r="E3917" i="81"/>
  <c r="C3917" i="81"/>
  <c r="B3917" i="81"/>
  <c r="A3917" i="81"/>
  <c r="L3916" i="81"/>
  <c r="K3916" i="81"/>
  <c r="J3916" i="81"/>
  <c r="I3916" i="81"/>
  <c r="H3916" i="81"/>
  <c r="G3916" i="81"/>
  <c r="F3916" i="81"/>
  <c r="E3916" i="81"/>
  <c r="C3916" i="81"/>
  <c r="B3916" i="81"/>
  <c r="A3916" i="81"/>
  <c r="L3915" i="81"/>
  <c r="K3915" i="81"/>
  <c r="J3915" i="81"/>
  <c r="I3915" i="81"/>
  <c r="H3915" i="81"/>
  <c r="G3915" i="81"/>
  <c r="F3915" i="81"/>
  <c r="E3915" i="81"/>
  <c r="C3915" i="81"/>
  <c r="B3915" i="81"/>
  <c r="A3915" i="81"/>
  <c r="L3914" i="81"/>
  <c r="K3914" i="81"/>
  <c r="J3914" i="81"/>
  <c r="I3914" i="81"/>
  <c r="H3914" i="81"/>
  <c r="G3914" i="81"/>
  <c r="F3914" i="81"/>
  <c r="E3914" i="81"/>
  <c r="C3914" i="81"/>
  <c r="B3914" i="81"/>
  <c r="A3914" i="81"/>
  <c r="L3913" i="81"/>
  <c r="K3913" i="81"/>
  <c r="J3913" i="81"/>
  <c r="I3913" i="81"/>
  <c r="H3913" i="81"/>
  <c r="G3913" i="81"/>
  <c r="F3913" i="81"/>
  <c r="E3913" i="81"/>
  <c r="C3913" i="81"/>
  <c r="B3913" i="81"/>
  <c r="A3913" i="81"/>
  <c r="L3912" i="81"/>
  <c r="K3912" i="81"/>
  <c r="J3912" i="81"/>
  <c r="I3912" i="81"/>
  <c r="H3912" i="81"/>
  <c r="G3912" i="81"/>
  <c r="F3912" i="81"/>
  <c r="E3912" i="81"/>
  <c r="C3912" i="81"/>
  <c r="B3912" i="81"/>
  <c r="A3912" i="81"/>
  <c r="L3911" i="81"/>
  <c r="K3911" i="81"/>
  <c r="J3911" i="81"/>
  <c r="I3911" i="81"/>
  <c r="H3911" i="81"/>
  <c r="G3911" i="81"/>
  <c r="F3911" i="81"/>
  <c r="E3911" i="81"/>
  <c r="C3911" i="81"/>
  <c r="B3911" i="81"/>
  <c r="A3911" i="81"/>
  <c r="L3910" i="81"/>
  <c r="K3910" i="81"/>
  <c r="J3910" i="81"/>
  <c r="I3910" i="81"/>
  <c r="H3910" i="81"/>
  <c r="G3910" i="81"/>
  <c r="F3910" i="81"/>
  <c r="E3910" i="81"/>
  <c r="C3910" i="81"/>
  <c r="B3910" i="81"/>
  <c r="A3910" i="81"/>
  <c r="L3909" i="81"/>
  <c r="K3909" i="81"/>
  <c r="J3909" i="81"/>
  <c r="I3909" i="81"/>
  <c r="H3909" i="81"/>
  <c r="G3909" i="81"/>
  <c r="F3909" i="81"/>
  <c r="E3909" i="81"/>
  <c r="C3909" i="81"/>
  <c r="B3909" i="81"/>
  <c r="A3909" i="81"/>
  <c r="L3908" i="81"/>
  <c r="K3908" i="81"/>
  <c r="J3908" i="81"/>
  <c r="I3908" i="81"/>
  <c r="H3908" i="81"/>
  <c r="G3908" i="81"/>
  <c r="F3908" i="81"/>
  <c r="E3908" i="81"/>
  <c r="C3908" i="81"/>
  <c r="B3908" i="81"/>
  <c r="A3908" i="81"/>
  <c r="L3907" i="81"/>
  <c r="K3907" i="81"/>
  <c r="J3907" i="81"/>
  <c r="I3907" i="81"/>
  <c r="H3907" i="81"/>
  <c r="G3907" i="81"/>
  <c r="F3907" i="81"/>
  <c r="E3907" i="81"/>
  <c r="C3907" i="81"/>
  <c r="B3907" i="81"/>
  <c r="A3907" i="81"/>
  <c r="L3906" i="81"/>
  <c r="K3906" i="81"/>
  <c r="J3906" i="81"/>
  <c r="I3906" i="81"/>
  <c r="H3906" i="81"/>
  <c r="G3906" i="81"/>
  <c r="F3906" i="81"/>
  <c r="E3906" i="81"/>
  <c r="C3906" i="81"/>
  <c r="B3906" i="81"/>
  <c r="A3906" i="81"/>
  <c r="L3905" i="81"/>
  <c r="K3905" i="81"/>
  <c r="J3905" i="81"/>
  <c r="I3905" i="81"/>
  <c r="H3905" i="81"/>
  <c r="G3905" i="81"/>
  <c r="F3905" i="81"/>
  <c r="E3905" i="81"/>
  <c r="C3905" i="81"/>
  <c r="B3905" i="81"/>
  <c r="A3905" i="81"/>
  <c r="L3904" i="81"/>
  <c r="K3904" i="81"/>
  <c r="J3904" i="81"/>
  <c r="I3904" i="81"/>
  <c r="H3904" i="81"/>
  <c r="G3904" i="81"/>
  <c r="F3904" i="81"/>
  <c r="E3904" i="81"/>
  <c r="C3904" i="81"/>
  <c r="B3904" i="81"/>
  <c r="A3904" i="81"/>
  <c r="L3903" i="81"/>
  <c r="K3903" i="81"/>
  <c r="J3903" i="81"/>
  <c r="I3903" i="81"/>
  <c r="H3903" i="81"/>
  <c r="G3903" i="81"/>
  <c r="F3903" i="81"/>
  <c r="E3903" i="81"/>
  <c r="C3903" i="81"/>
  <c r="B3903" i="81"/>
  <c r="A3903" i="81"/>
  <c r="L3902" i="81"/>
  <c r="K3902" i="81"/>
  <c r="J3902" i="81"/>
  <c r="I3902" i="81"/>
  <c r="H3902" i="81"/>
  <c r="G3902" i="81"/>
  <c r="F3902" i="81"/>
  <c r="E3902" i="81"/>
  <c r="C3902" i="81"/>
  <c r="B3902" i="81"/>
  <c r="A3902" i="81"/>
  <c r="L3901" i="81"/>
  <c r="K3901" i="81"/>
  <c r="J3901" i="81"/>
  <c r="I3901" i="81"/>
  <c r="H3901" i="81"/>
  <c r="G3901" i="81"/>
  <c r="F3901" i="81"/>
  <c r="E3901" i="81"/>
  <c r="C3901" i="81"/>
  <c r="B3901" i="81"/>
  <c r="A3901" i="81"/>
  <c r="L3900" i="81"/>
  <c r="K3900" i="81"/>
  <c r="J3900" i="81"/>
  <c r="I3900" i="81"/>
  <c r="H3900" i="81"/>
  <c r="G3900" i="81"/>
  <c r="F3900" i="81"/>
  <c r="E3900" i="81"/>
  <c r="C3900" i="81"/>
  <c r="B3900" i="81"/>
  <c r="A3900" i="81"/>
  <c r="L3899" i="81"/>
  <c r="K3899" i="81"/>
  <c r="J3899" i="81"/>
  <c r="I3899" i="81"/>
  <c r="H3899" i="81"/>
  <c r="G3899" i="81"/>
  <c r="F3899" i="81"/>
  <c r="E3899" i="81"/>
  <c r="C3899" i="81"/>
  <c r="B3899" i="81"/>
  <c r="A3899" i="81"/>
  <c r="L3898" i="81"/>
  <c r="K3898" i="81"/>
  <c r="J3898" i="81"/>
  <c r="I3898" i="81"/>
  <c r="H3898" i="81"/>
  <c r="G3898" i="81"/>
  <c r="F3898" i="81"/>
  <c r="E3898" i="81"/>
  <c r="C3898" i="81"/>
  <c r="B3898" i="81"/>
  <c r="A3898" i="81"/>
  <c r="L3897" i="81"/>
  <c r="K3897" i="81"/>
  <c r="J3897" i="81"/>
  <c r="I3897" i="81"/>
  <c r="H3897" i="81"/>
  <c r="G3897" i="81"/>
  <c r="F3897" i="81"/>
  <c r="E3897" i="81"/>
  <c r="C3897" i="81"/>
  <c r="B3897" i="81"/>
  <c r="A3897" i="81"/>
  <c r="L3896" i="81"/>
  <c r="K3896" i="81"/>
  <c r="J3896" i="81"/>
  <c r="I3896" i="81"/>
  <c r="H3896" i="81"/>
  <c r="G3896" i="81"/>
  <c r="F3896" i="81"/>
  <c r="E3896" i="81"/>
  <c r="C3896" i="81"/>
  <c r="B3896" i="81"/>
  <c r="A3896" i="81"/>
  <c r="L3895" i="81"/>
  <c r="K3895" i="81"/>
  <c r="J3895" i="81"/>
  <c r="I3895" i="81"/>
  <c r="H3895" i="81"/>
  <c r="G3895" i="81"/>
  <c r="F3895" i="81"/>
  <c r="E3895" i="81"/>
  <c r="C3895" i="81"/>
  <c r="B3895" i="81"/>
  <c r="A3895" i="81"/>
  <c r="L3894" i="81"/>
  <c r="K3894" i="81"/>
  <c r="J3894" i="81"/>
  <c r="I3894" i="81"/>
  <c r="H3894" i="81"/>
  <c r="G3894" i="81"/>
  <c r="F3894" i="81"/>
  <c r="E3894" i="81"/>
  <c r="C3894" i="81"/>
  <c r="B3894" i="81"/>
  <c r="A3894" i="81"/>
  <c r="L3893" i="81"/>
  <c r="K3893" i="81"/>
  <c r="J3893" i="81"/>
  <c r="I3893" i="81"/>
  <c r="H3893" i="81"/>
  <c r="G3893" i="81"/>
  <c r="F3893" i="81"/>
  <c r="E3893" i="81"/>
  <c r="C3893" i="81"/>
  <c r="B3893" i="81"/>
  <c r="A3893" i="81"/>
  <c r="L3892" i="81"/>
  <c r="K3892" i="81"/>
  <c r="J3892" i="81"/>
  <c r="I3892" i="81"/>
  <c r="H3892" i="81"/>
  <c r="G3892" i="81"/>
  <c r="F3892" i="81"/>
  <c r="E3892" i="81"/>
  <c r="C3892" i="81"/>
  <c r="B3892" i="81"/>
  <c r="A3892" i="81"/>
  <c r="L3891" i="81"/>
  <c r="K3891" i="81"/>
  <c r="J3891" i="81"/>
  <c r="I3891" i="81"/>
  <c r="H3891" i="81"/>
  <c r="G3891" i="81"/>
  <c r="F3891" i="81"/>
  <c r="E3891" i="81"/>
  <c r="C3891" i="81"/>
  <c r="B3891" i="81"/>
  <c r="A3891" i="81"/>
  <c r="L3890" i="81"/>
  <c r="K3890" i="81"/>
  <c r="J3890" i="81"/>
  <c r="I3890" i="81"/>
  <c r="H3890" i="81"/>
  <c r="G3890" i="81"/>
  <c r="F3890" i="81"/>
  <c r="E3890" i="81"/>
  <c r="C3890" i="81"/>
  <c r="B3890" i="81"/>
  <c r="A3890" i="81"/>
  <c r="L3889" i="81"/>
  <c r="K3889" i="81"/>
  <c r="J3889" i="81"/>
  <c r="I3889" i="81"/>
  <c r="H3889" i="81"/>
  <c r="G3889" i="81"/>
  <c r="F3889" i="81"/>
  <c r="E3889" i="81"/>
  <c r="C3889" i="81"/>
  <c r="B3889" i="81"/>
  <c r="A3889" i="81"/>
  <c r="L3888" i="81"/>
  <c r="K3888" i="81"/>
  <c r="J3888" i="81"/>
  <c r="I3888" i="81"/>
  <c r="H3888" i="81"/>
  <c r="G3888" i="81"/>
  <c r="F3888" i="81"/>
  <c r="E3888" i="81"/>
  <c r="C3888" i="81"/>
  <c r="B3888" i="81"/>
  <c r="A3888" i="81"/>
  <c r="L3887" i="81"/>
  <c r="K3887" i="81"/>
  <c r="J3887" i="81"/>
  <c r="I3887" i="81"/>
  <c r="H3887" i="81"/>
  <c r="G3887" i="81"/>
  <c r="F3887" i="81"/>
  <c r="E3887" i="81"/>
  <c r="C3887" i="81"/>
  <c r="B3887" i="81"/>
  <c r="A3887" i="81"/>
  <c r="L3886" i="81"/>
  <c r="K3886" i="81"/>
  <c r="J3886" i="81"/>
  <c r="I3886" i="81"/>
  <c r="H3886" i="81"/>
  <c r="G3886" i="81"/>
  <c r="F3886" i="81"/>
  <c r="E3886" i="81"/>
  <c r="C3886" i="81"/>
  <c r="B3886" i="81"/>
  <c r="A3886" i="81"/>
  <c r="L3885" i="81"/>
  <c r="K3885" i="81"/>
  <c r="J3885" i="81"/>
  <c r="I3885" i="81"/>
  <c r="H3885" i="81"/>
  <c r="G3885" i="81"/>
  <c r="F3885" i="81"/>
  <c r="E3885" i="81"/>
  <c r="C3885" i="81"/>
  <c r="B3885" i="81"/>
  <c r="A3885" i="81"/>
  <c r="L3884" i="81"/>
  <c r="K3884" i="81"/>
  <c r="J3884" i="81"/>
  <c r="I3884" i="81"/>
  <c r="H3884" i="81"/>
  <c r="G3884" i="81"/>
  <c r="F3884" i="81"/>
  <c r="E3884" i="81"/>
  <c r="C3884" i="81"/>
  <c r="B3884" i="81"/>
  <c r="A3884" i="81"/>
  <c r="L3883" i="81"/>
  <c r="K3883" i="81"/>
  <c r="J3883" i="81"/>
  <c r="I3883" i="81"/>
  <c r="H3883" i="81"/>
  <c r="G3883" i="81"/>
  <c r="F3883" i="81"/>
  <c r="E3883" i="81"/>
  <c r="C3883" i="81"/>
  <c r="B3883" i="81"/>
  <c r="A3883" i="81"/>
  <c r="L3882" i="81"/>
  <c r="K3882" i="81"/>
  <c r="J3882" i="81"/>
  <c r="I3882" i="81"/>
  <c r="H3882" i="81"/>
  <c r="G3882" i="81"/>
  <c r="F3882" i="81"/>
  <c r="E3882" i="81"/>
  <c r="C3882" i="81"/>
  <c r="B3882" i="81"/>
  <c r="A3882" i="81"/>
  <c r="L3881" i="81"/>
  <c r="K3881" i="81"/>
  <c r="J3881" i="81"/>
  <c r="I3881" i="81"/>
  <c r="H3881" i="81"/>
  <c r="G3881" i="81"/>
  <c r="F3881" i="81"/>
  <c r="E3881" i="81"/>
  <c r="C3881" i="81"/>
  <c r="B3881" i="81"/>
  <c r="A3881" i="81"/>
  <c r="L3880" i="81"/>
  <c r="K3880" i="81"/>
  <c r="J3880" i="81"/>
  <c r="I3880" i="81"/>
  <c r="H3880" i="81"/>
  <c r="G3880" i="81"/>
  <c r="F3880" i="81"/>
  <c r="E3880" i="81"/>
  <c r="C3880" i="81"/>
  <c r="B3880" i="81"/>
  <c r="A3880" i="81"/>
  <c r="L3879" i="81"/>
  <c r="K3879" i="81"/>
  <c r="J3879" i="81"/>
  <c r="I3879" i="81"/>
  <c r="H3879" i="81"/>
  <c r="G3879" i="81"/>
  <c r="F3879" i="81"/>
  <c r="E3879" i="81"/>
  <c r="C3879" i="81"/>
  <c r="B3879" i="81"/>
  <c r="A3879" i="81"/>
  <c r="L3878" i="81"/>
  <c r="K3878" i="81"/>
  <c r="J3878" i="81"/>
  <c r="I3878" i="81"/>
  <c r="H3878" i="81"/>
  <c r="G3878" i="81"/>
  <c r="F3878" i="81"/>
  <c r="E3878" i="81"/>
  <c r="C3878" i="81"/>
  <c r="B3878" i="81"/>
  <c r="A3878" i="81"/>
  <c r="L3877" i="81"/>
  <c r="K3877" i="81"/>
  <c r="J3877" i="81"/>
  <c r="I3877" i="81"/>
  <c r="H3877" i="81"/>
  <c r="G3877" i="81"/>
  <c r="F3877" i="81"/>
  <c r="E3877" i="81"/>
  <c r="C3877" i="81"/>
  <c r="B3877" i="81"/>
  <c r="A3877" i="81"/>
  <c r="L3876" i="81"/>
  <c r="K3876" i="81"/>
  <c r="J3876" i="81"/>
  <c r="I3876" i="81"/>
  <c r="H3876" i="81"/>
  <c r="G3876" i="81"/>
  <c r="F3876" i="81"/>
  <c r="E3876" i="81"/>
  <c r="C3876" i="81"/>
  <c r="B3876" i="81"/>
  <c r="A3876" i="81"/>
  <c r="L3875" i="81"/>
  <c r="K3875" i="81"/>
  <c r="J3875" i="81"/>
  <c r="I3875" i="81"/>
  <c r="H3875" i="81"/>
  <c r="G3875" i="81"/>
  <c r="F3875" i="81"/>
  <c r="E3875" i="81"/>
  <c r="C3875" i="81"/>
  <c r="B3875" i="81"/>
  <c r="A3875" i="81"/>
  <c r="L3874" i="81"/>
  <c r="K3874" i="81"/>
  <c r="J3874" i="81"/>
  <c r="I3874" i="81"/>
  <c r="H3874" i="81"/>
  <c r="G3874" i="81"/>
  <c r="F3874" i="81"/>
  <c r="E3874" i="81"/>
  <c r="C3874" i="81"/>
  <c r="B3874" i="81"/>
  <c r="A3874" i="81"/>
  <c r="L3873" i="81"/>
  <c r="K3873" i="81"/>
  <c r="J3873" i="81"/>
  <c r="I3873" i="81"/>
  <c r="H3873" i="81"/>
  <c r="G3873" i="81"/>
  <c r="F3873" i="81"/>
  <c r="E3873" i="81"/>
  <c r="C3873" i="81"/>
  <c r="B3873" i="81"/>
  <c r="A3873" i="81"/>
  <c r="L3872" i="81"/>
  <c r="K3872" i="81"/>
  <c r="J3872" i="81"/>
  <c r="I3872" i="81"/>
  <c r="H3872" i="81"/>
  <c r="G3872" i="81"/>
  <c r="F3872" i="81"/>
  <c r="E3872" i="81"/>
  <c r="C3872" i="81"/>
  <c r="B3872" i="81"/>
  <c r="A3872" i="81"/>
  <c r="L3871" i="81"/>
  <c r="K3871" i="81"/>
  <c r="J3871" i="81"/>
  <c r="I3871" i="81"/>
  <c r="H3871" i="81"/>
  <c r="G3871" i="81"/>
  <c r="F3871" i="81"/>
  <c r="E3871" i="81"/>
  <c r="C3871" i="81"/>
  <c r="B3871" i="81"/>
  <c r="A3871" i="81"/>
  <c r="L3870" i="81"/>
  <c r="K3870" i="81"/>
  <c r="J3870" i="81"/>
  <c r="I3870" i="81"/>
  <c r="H3870" i="81"/>
  <c r="G3870" i="81"/>
  <c r="F3870" i="81"/>
  <c r="E3870" i="81"/>
  <c r="C3870" i="81"/>
  <c r="B3870" i="81"/>
  <c r="A3870" i="81"/>
  <c r="L3869" i="81"/>
  <c r="K3869" i="81"/>
  <c r="J3869" i="81"/>
  <c r="I3869" i="81"/>
  <c r="H3869" i="81"/>
  <c r="G3869" i="81"/>
  <c r="F3869" i="81"/>
  <c r="E3869" i="81"/>
  <c r="C3869" i="81"/>
  <c r="B3869" i="81"/>
  <c r="A3869" i="81"/>
  <c r="L3868" i="81"/>
  <c r="K3868" i="81"/>
  <c r="J3868" i="81"/>
  <c r="I3868" i="81"/>
  <c r="H3868" i="81"/>
  <c r="G3868" i="81"/>
  <c r="F3868" i="81"/>
  <c r="E3868" i="81"/>
  <c r="C3868" i="81"/>
  <c r="B3868" i="81"/>
  <c r="A3868" i="81"/>
  <c r="L3867" i="81"/>
  <c r="K3867" i="81"/>
  <c r="J3867" i="81"/>
  <c r="I3867" i="81"/>
  <c r="H3867" i="81"/>
  <c r="G3867" i="81"/>
  <c r="F3867" i="81"/>
  <c r="E3867" i="81"/>
  <c r="C3867" i="81"/>
  <c r="B3867" i="81"/>
  <c r="A3867" i="81"/>
  <c r="L3866" i="81"/>
  <c r="K3866" i="81"/>
  <c r="J3866" i="81"/>
  <c r="I3866" i="81"/>
  <c r="H3866" i="81"/>
  <c r="G3866" i="81"/>
  <c r="F3866" i="81"/>
  <c r="E3866" i="81"/>
  <c r="C3866" i="81"/>
  <c r="B3866" i="81"/>
  <c r="A3866" i="81"/>
  <c r="L3865" i="81"/>
  <c r="K3865" i="81"/>
  <c r="J3865" i="81"/>
  <c r="I3865" i="81"/>
  <c r="H3865" i="81"/>
  <c r="G3865" i="81"/>
  <c r="F3865" i="81"/>
  <c r="E3865" i="81"/>
  <c r="C3865" i="81"/>
  <c r="B3865" i="81"/>
  <c r="A3865" i="81"/>
  <c r="L3864" i="81"/>
  <c r="K3864" i="81"/>
  <c r="J3864" i="81"/>
  <c r="I3864" i="81"/>
  <c r="H3864" i="81"/>
  <c r="G3864" i="81"/>
  <c r="F3864" i="81"/>
  <c r="E3864" i="81"/>
  <c r="C3864" i="81"/>
  <c r="B3864" i="81"/>
  <c r="A3864" i="81"/>
  <c r="L3863" i="81"/>
  <c r="K3863" i="81"/>
  <c r="J3863" i="81"/>
  <c r="I3863" i="81"/>
  <c r="H3863" i="81"/>
  <c r="G3863" i="81"/>
  <c r="F3863" i="81"/>
  <c r="E3863" i="81"/>
  <c r="C3863" i="81"/>
  <c r="B3863" i="81"/>
  <c r="A3863" i="81"/>
  <c r="L3862" i="81"/>
  <c r="K3862" i="81"/>
  <c r="J3862" i="81"/>
  <c r="I3862" i="81"/>
  <c r="H3862" i="81"/>
  <c r="G3862" i="81"/>
  <c r="F3862" i="81"/>
  <c r="E3862" i="81"/>
  <c r="C3862" i="81"/>
  <c r="B3862" i="81"/>
  <c r="A3862" i="81"/>
  <c r="L3861" i="81"/>
  <c r="K3861" i="81"/>
  <c r="J3861" i="81"/>
  <c r="I3861" i="81"/>
  <c r="H3861" i="81"/>
  <c r="G3861" i="81"/>
  <c r="F3861" i="81"/>
  <c r="E3861" i="81"/>
  <c r="C3861" i="81"/>
  <c r="B3861" i="81"/>
  <c r="A3861" i="81"/>
  <c r="L3860" i="81"/>
  <c r="K3860" i="81"/>
  <c r="J3860" i="81"/>
  <c r="I3860" i="81"/>
  <c r="H3860" i="81"/>
  <c r="G3860" i="81"/>
  <c r="F3860" i="81"/>
  <c r="E3860" i="81"/>
  <c r="C3860" i="81"/>
  <c r="B3860" i="81"/>
  <c r="A3860" i="81"/>
  <c r="L3859" i="81"/>
  <c r="K3859" i="81"/>
  <c r="J3859" i="81"/>
  <c r="I3859" i="81"/>
  <c r="H3859" i="81"/>
  <c r="G3859" i="81"/>
  <c r="F3859" i="81"/>
  <c r="E3859" i="81"/>
  <c r="C3859" i="81"/>
  <c r="B3859" i="81"/>
  <c r="A3859" i="81"/>
  <c r="L3858" i="81"/>
  <c r="K3858" i="81"/>
  <c r="J3858" i="81"/>
  <c r="I3858" i="81"/>
  <c r="H3858" i="81"/>
  <c r="G3858" i="81"/>
  <c r="F3858" i="81"/>
  <c r="E3858" i="81"/>
  <c r="C3858" i="81"/>
  <c r="B3858" i="81"/>
  <c r="A3858" i="81"/>
  <c r="L3857" i="81"/>
  <c r="K3857" i="81"/>
  <c r="J3857" i="81"/>
  <c r="I3857" i="81"/>
  <c r="H3857" i="81"/>
  <c r="G3857" i="81"/>
  <c r="F3857" i="81"/>
  <c r="E3857" i="81"/>
  <c r="C3857" i="81"/>
  <c r="B3857" i="81"/>
  <c r="A3857" i="81"/>
  <c r="L3856" i="81"/>
  <c r="K3856" i="81"/>
  <c r="J3856" i="81"/>
  <c r="I3856" i="81"/>
  <c r="H3856" i="81"/>
  <c r="G3856" i="81"/>
  <c r="F3856" i="81"/>
  <c r="E3856" i="81"/>
  <c r="C3856" i="81"/>
  <c r="B3856" i="81"/>
  <c r="A3856" i="81"/>
  <c r="L3855" i="81"/>
  <c r="K3855" i="81"/>
  <c r="J3855" i="81"/>
  <c r="I3855" i="81"/>
  <c r="H3855" i="81"/>
  <c r="G3855" i="81"/>
  <c r="F3855" i="81"/>
  <c r="E3855" i="81"/>
  <c r="C3855" i="81"/>
  <c r="B3855" i="81"/>
  <c r="A3855" i="81"/>
  <c r="L3854" i="81"/>
  <c r="K3854" i="81"/>
  <c r="J3854" i="81"/>
  <c r="I3854" i="81"/>
  <c r="H3854" i="81"/>
  <c r="G3854" i="81"/>
  <c r="F3854" i="81"/>
  <c r="E3854" i="81"/>
  <c r="C3854" i="81"/>
  <c r="B3854" i="81"/>
  <c r="A3854" i="81"/>
  <c r="L3853" i="81"/>
  <c r="K3853" i="81"/>
  <c r="J3853" i="81"/>
  <c r="I3853" i="81"/>
  <c r="H3853" i="81"/>
  <c r="G3853" i="81"/>
  <c r="F3853" i="81"/>
  <c r="E3853" i="81"/>
  <c r="C3853" i="81"/>
  <c r="B3853" i="81"/>
  <c r="A3853" i="81"/>
  <c r="L3852" i="81"/>
  <c r="K3852" i="81"/>
  <c r="J3852" i="81"/>
  <c r="I3852" i="81"/>
  <c r="H3852" i="81"/>
  <c r="G3852" i="81"/>
  <c r="F3852" i="81"/>
  <c r="E3852" i="81"/>
  <c r="C3852" i="81"/>
  <c r="B3852" i="81"/>
  <c r="A3852" i="81"/>
  <c r="L3851" i="81"/>
  <c r="K3851" i="81"/>
  <c r="J3851" i="81"/>
  <c r="I3851" i="81"/>
  <c r="H3851" i="81"/>
  <c r="G3851" i="81"/>
  <c r="F3851" i="81"/>
  <c r="E3851" i="81"/>
  <c r="C3851" i="81"/>
  <c r="B3851" i="81"/>
  <c r="A3851" i="81"/>
  <c r="L3850" i="81"/>
  <c r="K3850" i="81"/>
  <c r="J3850" i="81"/>
  <c r="I3850" i="81"/>
  <c r="H3850" i="81"/>
  <c r="G3850" i="81"/>
  <c r="F3850" i="81"/>
  <c r="E3850" i="81"/>
  <c r="C3850" i="81"/>
  <c r="B3850" i="81"/>
  <c r="A3850" i="81"/>
  <c r="L3849" i="81"/>
  <c r="K3849" i="81"/>
  <c r="J3849" i="81"/>
  <c r="I3849" i="81"/>
  <c r="H3849" i="81"/>
  <c r="G3849" i="81"/>
  <c r="F3849" i="81"/>
  <c r="E3849" i="81"/>
  <c r="C3849" i="81"/>
  <c r="B3849" i="81"/>
  <c r="A3849" i="81"/>
  <c r="L3848" i="81"/>
  <c r="K3848" i="81"/>
  <c r="J3848" i="81"/>
  <c r="I3848" i="81"/>
  <c r="H3848" i="81"/>
  <c r="G3848" i="81"/>
  <c r="F3848" i="81"/>
  <c r="E3848" i="81"/>
  <c r="C3848" i="81"/>
  <c r="B3848" i="81"/>
  <c r="A3848" i="81"/>
  <c r="L3847" i="81"/>
  <c r="K3847" i="81"/>
  <c r="J3847" i="81"/>
  <c r="I3847" i="81"/>
  <c r="H3847" i="81"/>
  <c r="G3847" i="81"/>
  <c r="F3847" i="81"/>
  <c r="E3847" i="81"/>
  <c r="C3847" i="81"/>
  <c r="B3847" i="81"/>
  <c r="A3847" i="81"/>
  <c r="L3846" i="81"/>
  <c r="K3846" i="81"/>
  <c r="J3846" i="81"/>
  <c r="I3846" i="81"/>
  <c r="H3846" i="81"/>
  <c r="G3846" i="81"/>
  <c r="F3846" i="81"/>
  <c r="E3846" i="81"/>
  <c r="C3846" i="81"/>
  <c r="B3846" i="81"/>
  <c r="A3846" i="81"/>
  <c r="L3845" i="81"/>
  <c r="K3845" i="81"/>
  <c r="J3845" i="81"/>
  <c r="I3845" i="81"/>
  <c r="H3845" i="81"/>
  <c r="G3845" i="81"/>
  <c r="F3845" i="81"/>
  <c r="E3845" i="81"/>
  <c r="C3845" i="81"/>
  <c r="B3845" i="81"/>
  <c r="A3845" i="81"/>
  <c r="L3844" i="81"/>
  <c r="K3844" i="81"/>
  <c r="J3844" i="81"/>
  <c r="I3844" i="81"/>
  <c r="H3844" i="81"/>
  <c r="G3844" i="81"/>
  <c r="F3844" i="81"/>
  <c r="E3844" i="81"/>
  <c r="C3844" i="81"/>
  <c r="B3844" i="81"/>
  <c r="A3844" i="81"/>
  <c r="L3843" i="81"/>
  <c r="K3843" i="81"/>
  <c r="J3843" i="81"/>
  <c r="I3843" i="81"/>
  <c r="H3843" i="81"/>
  <c r="G3843" i="81"/>
  <c r="F3843" i="81"/>
  <c r="E3843" i="81"/>
  <c r="C3843" i="81"/>
  <c r="B3843" i="81"/>
  <c r="A3843" i="81"/>
  <c r="L3842" i="81"/>
  <c r="K3842" i="81"/>
  <c r="J3842" i="81"/>
  <c r="I3842" i="81"/>
  <c r="H3842" i="81"/>
  <c r="G3842" i="81"/>
  <c r="F3842" i="81"/>
  <c r="E3842" i="81"/>
  <c r="C3842" i="81"/>
  <c r="B3842" i="81"/>
  <c r="A3842" i="81"/>
  <c r="L3841" i="81"/>
  <c r="K3841" i="81"/>
  <c r="J3841" i="81"/>
  <c r="I3841" i="81"/>
  <c r="H3841" i="81"/>
  <c r="G3841" i="81"/>
  <c r="F3841" i="81"/>
  <c r="E3841" i="81"/>
  <c r="C3841" i="81"/>
  <c r="B3841" i="81"/>
  <c r="A3841" i="81"/>
  <c r="L3840" i="81"/>
  <c r="K3840" i="81"/>
  <c r="J3840" i="81"/>
  <c r="I3840" i="81"/>
  <c r="H3840" i="81"/>
  <c r="G3840" i="81"/>
  <c r="F3840" i="81"/>
  <c r="E3840" i="81"/>
  <c r="C3840" i="81"/>
  <c r="B3840" i="81"/>
  <c r="A3840" i="81"/>
  <c r="L3839" i="81"/>
  <c r="K3839" i="81"/>
  <c r="J3839" i="81"/>
  <c r="I3839" i="81"/>
  <c r="H3839" i="81"/>
  <c r="G3839" i="81"/>
  <c r="F3839" i="81"/>
  <c r="E3839" i="81"/>
  <c r="C3839" i="81"/>
  <c r="B3839" i="81"/>
  <c r="A3839" i="81"/>
  <c r="L3838" i="81"/>
  <c r="K3838" i="81"/>
  <c r="J3838" i="81"/>
  <c r="I3838" i="81"/>
  <c r="H3838" i="81"/>
  <c r="G3838" i="81"/>
  <c r="F3838" i="81"/>
  <c r="E3838" i="81"/>
  <c r="C3838" i="81"/>
  <c r="B3838" i="81"/>
  <c r="A3838" i="81"/>
  <c r="L3837" i="81"/>
  <c r="K3837" i="81"/>
  <c r="J3837" i="81"/>
  <c r="I3837" i="81"/>
  <c r="H3837" i="81"/>
  <c r="G3837" i="81"/>
  <c r="F3837" i="81"/>
  <c r="E3837" i="81"/>
  <c r="C3837" i="81"/>
  <c r="B3837" i="81"/>
  <c r="A3837" i="81"/>
  <c r="L3836" i="81"/>
  <c r="K3836" i="81"/>
  <c r="J3836" i="81"/>
  <c r="I3836" i="81"/>
  <c r="H3836" i="81"/>
  <c r="G3836" i="81"/>
  <c r="F3836" i="81"/>
  <c r="E3836" i="81"/>
  <c r="C3836" i="81"/>
  <c r="B3836" i="81"/>
  <c r="A3836" i="81"/>
  <c r="L3835" i="81"/>
  <c r="K3835" i="81"/>
  <c r="J3835" i="81"/>
  <c r="I3835" i="81"/>
  <c r="H3835" i="81"/>
  <c r="G3835" i="81"/>
  <c r="F3835" i="81"/>
  <c r="E3835" i="81"/>
  <c r="C3835" i="81"/>
  <c r="B3835" i="81"/>
  <c r="A3835" i="81"/>
  <c r="L3834" i="81"/>
  <c r="K3834" i="81"/>
  <c r="J3834" i="81"/>
  <c r="I3834" i="81"/>
  <c r="H3834" i="81"/>
  <c r="G3834" i="81"/>
  <c r="F3834" i="81"/>
  <c r="E3834" i="81"/>
  <c r="C3834" i="81"/>
  <c r="B3834" i="81"/>
  <c r="A3834" i="81"/>
  <c r="L3833" i="81"/>
  <c r="K3833" i="81"/>
  <c r="J3833" i="81"/>
  <c r="I3833" i="81"/>
  <c r="H3833" i="81"/>
  <c r="G3833" i="81"/>
  <c r="F3833" i="81"/>
  <c r="E3833" i="81"/>
  <c r="C3833" i="81"/>
  <c r="B3833" i="81"/>
  <c r="A3833" i="81"/>
  <c r="L3832" i="81"/>
  <c r="K3832" i="81"/>
  <c r="J3832" i="81"/>
  <c r="I3832" i="81"/>
  <c r="H3832" i="81"/>
  <c r="G3832" i="81"/>
  <c r="F3832" i="81"/>
  <c r="E3832" i="81"/>
  <c r="C3832" i="81"/>
  <c r="B3832" i="81"/>
  <c r="A3832" i="81"/>
  <c r="L3831" i="81"/>
  <c r="K3831" i="81"/>
  <c r="J3831" i="81"/>
  <c r="I3831" i="81"/>
  <c r="H3831" i="81"/>
  <c r="G3831" i="81"/>
  <c r="F3831" i="81"/>
  <c r="E3831" i="81"/>
  <c r="C3831" i="81"/>
  <c r="B3831" i="81"/>
  <c r="A3831" i="81"/>
  <c r="L3830" i="81"/>
  <c r="K3830" i="81"/>
  <c r="J3830" i="81"/>
  <c r="I3830" i="81"/>
  <c r="H3830" i="81"/>
  <c r="G3830" i="81"/>
  <c r="F3830" i="81"/>
  <c r="E3830" i="81"/>
  <c r="C3830" i="81"/>
  <c r="B3830" i="81"/>
  <c r="A3830" i="81"/>
  <c r="L3829" i="81"/>
  <c r="K3829" i="81"/>
  <c r="J3829" i="81"/>
  <c r="I3829" i="81"/>
  <c r="H3829" i="81"/>
  <c r="G3829" i="81"/>
  <c r="F3829" i="81"/>
  <c r="E3829" i="81"/>
  <c r="C3829" i="81"/>
  <c r="B3829" i="81"/>
  <c r="A3829" i="81"/>
  <c r="L3828" i="81"/>
  <c r="K3828" i="81"/>
  <c r="J3828" i="81"/>
  <c r="I3828" i="81"/>
  <c r="H3828" i="81"/>
  <c r="G3828" i="81"/>
  <c r="F3828" i="81"/>
  <c r="E3828" i="81"/>
  <c r="C3828" i="81"/>
  <c r="B3828" i="81"/>
  <c r="A3828" i="81"/>
  <c r="L3827" i="81"/>
  <c r="K3827" i="81"/>
  <c r="J3827" i="81"/>
  <c r="I3827" i="81"/>
  <c r="H3827" i="81"/>
  <c r="G3827" i="81"/>
  <c r="F3827" i="81"/>
  <c r="E3827" i="81"/>
  <c r="C3827" i="81"/>
  <c r="B3827" i="81"/>
  <c r="A3827" i="81"/>
  <c r="L3826" i="81"/>
  <c r="K3826" i="81"/>
  <c r="J3826" i="81"/>
  <c r="I3826" i="81"/>
  <c r="H3826" i="81"/>
  <c r="G3826" i="81"/>
  <c r="F3826" i="81"/>
  <c r="E3826" i="81"/>
  <c r="C3826" i="81"/>
  <c r="B3826" i="81"/>
  <c r="A3826" i="81"/>
  <c r="L3825" i="81"/>
  <c r="K3825" i="81"/>
  <c r="J3825" i="81"/>
  <c r="I3825" i="81"/>
  <c r="H3825" i="81"/>
  <c r="G3825" i="81"/>
  <c r="F3825" i="81"/>
  <c r="E3825" i="81"/>
  <c r="C3825" i="81"/>
  <c r="B3825" i="81"/>
  <c r="A3825" i="81"/>
  <c r="L3824" i="81"/>
  <c r="K3824" i="81"/>
  <c r="J3824" i="81"/>
  <c r="I3824" i="81"/>
  <c r="H3824" i="81"/>
  <c r="G3824" i="81"/>
  <c r="F3824" i="81"/>
  <c r="E3824" i="81"/>
  <c r="C3824" i="81"/>
  <c r="B3824" i="81"/>
  <c r="A3824" i="81"/>
  <c r="L3823" i="81"/>
  <c r="K3823" i="81"/>
  <c r="J3823" i="81"/>
  <c r="I3823" i="81"/>
  <c r="H3823" i="81"/>
  <c r="G3823" i="81"/>
  <c r="F3823" i="81"/>
  <c r="E3823" i="81"/>
  <c r="C3823" i="81"/>
  <c r="B3823" i="81"/>
  <c r="A3823" i="81"/>
  <c r="L3822" i="81"/>
  <c r="K3822" i="81"/>
  <c r="J3822" i="81"/>
  <c r="I3822" i="81"/>
  <c r="H3822" i="81"/>
  <c r="G3822" i="81"/>
  <c r="F3822" i="81"/>
  <c r="E3822" i="81"/>
  <c r="C3822" i="81"/>
  <c r="B3822" i="81"/>
  <c r="A3822" i="81"/>
  <c r="L3821" i="81"/>
  <c r="K3821" i="81"/>
  <c r="J3821" i="81"/>
  <c r="I3821" i="81"/>
  <c r="H3821" i="81"/>
  <c r="G3821" i="81"/>
  <c r="F3821" i="81"/>
  <c r="E3821" i="81"/>
  <c r="C3821" i="81"/>
  <c r="B3821" i="81"/>
  <c r="A3821" i="81"/>
  <c r="L3820" i="81"/>
  <c r="K3820" i="81"/>
  <c r="J3820" i="81"/>
  <c r="I3820" i="81"/>
  <c r="H3820" i="81"/>
  <c r="G3820" i="81"/>
  <c r="F3820" i="81"/>
  <c r="E3820" i="81"/>
  <c r="C3820" i="81"/>
  <c r="B3820" i="81"/>
  <c r="A3820" i="81"/>
  <c r="L3819" i="81"/>
  <c r="K3819" i="81"/>
  <c r="J3819" i="81"/>
  <c r="I3819" i="81"/>
  <c r="H3819" i="81"/>
  <c r="G3819" i="81"/>
  <c r="F3819" i="81"/>
  <c r="E3819" i="81"/>
  <c r="C3819" i="81"/>
  <c r="B3819" i="81"/>
  <c r="A3819" i="81"/>
  <c r="L3818" i="81"/>
  <c r="K3818" i="81"/>
  <c r="J3818" i="81"/>
  <c r="I3818" i="81"/>
  <c r="H3818" i="81"/>
  <c r="G3818" i="81"/>
  <c r="F3818" i="81"/>
  <c r="E3818" i="81"/>
  <c r="C3818" i="81"/>
  <c r="B3818" i="81"/>
  <c r="A3818" i="81"/>
  <c r="L3817" i="81"/>
  <c r="K3817" i="81"/>
  <c r="J3817" i="81"/>
  <c r="I3817" i="81"/>
  <c r="H3817" i="81"/>
  <c r="G3817" i="81"/>
  <c r="F3817" i="81"/>
  <c r="E3817" i="81"/>
  <c r="C3817" i="81"/>
  <c r="B3817" i="81"/>
  <c r="A3817" i="81"/>
  <c r="L3816" i="81"/>
  <c r="K3816" i="81"/>
  <c r="J3816" i="81"/>
  <c r="I3816" i="81"/>
  <c r="H3816" i="81"/>
  <c r="G3816" i="81"/>
  <c r="F3816" i="81"/>
  <c r="E3816" i="81"/>
  <c r="C3816" i="81"/>
  <c r="B3816" i="81"/>
  <c r="A3816" i="81"/>
  <c r="L3815" i="81"/>
  <c r="K3815" i="81"/>
  <c r="J3815" i="81"/>
  <c r="I3815" i="81"/>
  <c r="H3815" i="81"/>
  <c r="G3815" i="81"/>
  <c r="F3815" i="81"/>
  <c r="E3815" i="81"/>
  <c r="C3815" i="81"/>
  <c r="B3815" i="81"/>
  <c r="A3815" i="81"/>
  <c r="L3814" i="81"/>
  <c r="K3814" i="81"/>
  <c r="J3814" i="81"/>
  <c r="I3814" i="81"/>
  <c r="H3814" i="81"/>
  <c r="G3814" i="81"/>
  <c r="F3814" i="81"/>
  <c r="E3814" i="81"/>
  <c r="C3814" i="81"/>
  <c r="B3814" i="81"/>
  <c r="A3814" i="81"/>
  <c r="L3813" i="81"/>
  <c r="K3813" i="81"/>
  <c r="J3813" i="81"/>
  <c r="I3813" i="81"/>
  <c r="H3813" i="81"/>
  <c r="G3813" i="81"/>
  <c r="F3813" i="81"/>
  <c r="E3813" i="81"/>
  <c r="C3813" i="81"/>
  <c r="B3813" i="81"/>
  <c r="A3813" i="81"/>
  <c r="L3812" i="81"/>
  <c r="K3812" i="81"/>
  <c r="J3812" i="81"/>
  <c r="I3812" i="81"/>
  <c r="H3812" i="81"/>
  <c r="G3812" i="81"/>
  <c r="F3812" i="81"/>
  <c r="E3812" i="81"/>
  <c r="C3812" i="81"/>
  <c r="B3812" i="81"/>
  <c r="A3812" i="81"/>
  <c r="L3811" i="81"/>
  <c r="K3811" i="81"/>
  <c r="J3811" i="81"/>
  <c r="I3811" i="81"/>
  <c r="H3811" i="81"/>
  <c r="G3811" i="81"/>
  <c r="F3811" i="81"/>
  <c r="E3811" i="81"/>
  <c r="C3811" i="81"/>
  <c r="B3811" i="81"/>
  <c r="A3811" i="81"/>
  <c r="L3810" i="81"/>
  <c r="K3810" i="81"/>
  <c r="J3810" i="81"/>
  <c r="I3810" i="81"/>
  <c r="H3810" i="81"/>
  <c r="G3810" i="81"/>
  <c r="F3810" i="81"/>
  <c r="E3810" i="81"/>
  <c r="C3810" i="81"/>
  <c r="B3810" i="81"/>
  <c r="A3810" i="81"/>
  <c r="L3809" i="81"/>
  <c r="K3809" i="81"/>
  <c r="J3809" i="81"/>
  <c r="I3809" i="81"/>
  <c r="H3809" i="81"/>
  <c r="G3809" i="81"/>
  <c r="F3809" i="81"/>
  <c r="E3809" i="81"/>
  <c r="C3809" i="81"/>
  <c r="B3809" i="81"/>
  <c r="A3809" i="81"/>
  <c r="L3808" i="81"/>
  <c r="K3808" i="81"/>
  <c r="J3808" i="81"/>
  <c r="I3808" i="81"/>
  <c r="H3808" i="81"/>
  <c r="G3808" i="81"/>
  <c r="F3808" i="81"/>
  <c r="E3808" i="81"/>
  <c r="C3808" i="81"/>
  <c r="B3808" i="81"/>
  <c r="A3808" i="81"/>
  <c r="L3807" i="81"/>
  <c r="K3807" i="81"/>
  <c r="J3807" i="81"/>
  <c r="I3807" i="81"/>
  <c r="H3807" i="81"/>
  <c r="G3807" i="81"/>
  <c r="F3807" i="81"/>
  <c r="E3807" i="81"/>
  <c r="C3807" i="81"/>
  <c r="B3807" i="81"/>
  <c r="A3807" i="81"/>
  <c r="L3806" i="81"/>
  <c r="K3806" i="81"/>
  <c r="J3806" i="81"/>
  <c r="I3806" i="81"/>
  <c r="H3806" i="81"/>
  <c r="G3806" i="81"/>
  <c r="F3806" i="81"/>
  <c r="E3806" i="81"/>
  <c r="C3806" i="81"/>
  <c r="B3806" i="81"/>
  <c r="A3806" i="81"/>
  <c r="L3805" i="81"/>
  <c r="K3805" i="81"/>
  <c r="J3805" i="81"/>
  <c r="I3805" i="81"/>
  <c r="H3805" i="81"/>
  <c r="G3805" i="81"/>
  <c r="F3805" i="81"/>
  <c r="E3805" i="81"/>
  <c r="C3805" i="81"/>
  <c r="B3805" i="81"/>
  <c r="A3805" i="81"/>
  <c r="L3804" i="81"/>
  <c r="K3804" i="81"/>
  <c r="J3804" i="81"/>
  <c r="I3804" i="81"/>
  <c r="H3804" i="81"/>
  <c r="G3804" i="81"/>
  <c r="F3804" i="81"/>
  <c r="E3804" i="81"/>
  <c r="C3804" i="81"/>
  <c r="B3804" i="81"/>
  <c r="A3804" i="81"/>
  <c r="L3803" i="81"/>
  <c r="K3803" i="81"/>
  <c r="J3803" i="81"/>
  <c r="I3803" i="81"/>
  <c r="H3803" i="81"/>
  <c r="G3803" i="81"/>
  <c r="F3803" i="81"/>
  <c r="E3803" i="81"/>
  <c r="C3803" i="81"/>
  <c r="B3803" i="81"/>
  <c r="A3803" i="81"/>
  <c r="L3802" i="81"/>
  <c r="K3802" i="81"/>
  <c r="J3802" i="81"/>
  <c r="I3802" i="81"/>
  <c r="H3802" i="81"/>
  <c r="G3802" i="81"/>
  <c r="F3802" i="81"/>
  <c r="E3802" i="81"/>
  <c r="C3802" i="81"/>
  <c r="B3802" i="81"/>
  <c r="A3802" i="81"/>
  <c r="L3801" i="81"/>
  <c r="K3801" i="81"/>
  <c r="J3801" i="81"/>
  <c r="I3801" i="81"/>
  <c r="H3801" i="81"/>
  <c r="G3801" i="81"/>
  <c r="F3801" i="81"/>
  <c r="E3801" i="81"/>
  <c r="C3801" i="81"/>
  <c r="B3801" i="81"/>
  <c r="A3801" i="81"/>
  <c r="L3800" i="81"/>
  <c r="K3800" i="81"/>
  <c r="J3800" i="81"/>
  <c r="I3800" i="81"/>
  <c r="H3800" i="81"/>
  <c r="G3800" i="81"/>
  <c r="F3800" i="81"/>
  <c r="E3800" i="81"/>
  <c r="C3800" i="81"/>
  <c r="B3800" i="81"/>
  <c r="A3800" i="81"/>
  <c r="L3799" i="81"/>
  <c r="K3799" i="81"/>
  <c r="J3799" i="81"/>
  <c r="I3799" i="81"/>
  <c r="H3799" i="81"/>
  <c r="G3799" i="81"/>
  <c r="F3799" i="81"/>
  <c r="E3799" i="81"/>
  <c r="C3799" i="81"/>
  <c r="B3799" i="81"/>
  <c r="A3799" i="81"/>
  <c r="L3798" i="81"/>
  <c r="K3798" i="81"/>
  <c r="J3798" i="81"/>
  <c r="I3798" i="81"/>
  <c r="H3798" i="81"/>
  <c r="G3798" i="81"/>
  <c r="F3798" i="81"/>
  <c r="E3798" i="81"/>
  <c r="C3798" i="81"/>
  <c r="B3798" i="81"/>
  <c r="A3798" i="81"/>
  <c r="L3797" i="81"/>
  <c r="K3797" i="81"/>
  <c r="J3797" i="81"/>
  <c r="I3797" i="81"/>
  <c r="H3797" i="81"/>
  <c r="G3797" i="81"/>
  <c r="F3797" i="81"/>
  <c r="E3797" i="81"/>
  <c r="C3797" i="81"/>
  <c r="B3797" i="81"/>
  <c r="A3797" i="81"/>
  <c r="L3796" i="81"/>
  <c r="K3796" i="81"/>
  <c r="J3796" i="81"/>
  <c r="I3796" i="81"/>
  <c r="H3796" i="81"/>
  <c r="G3796" i="81"/>
  <c r="F3796" i="81"/>
  <c r="E3796" i="81"/>
  <c r="C3796" i="81"/>
  <c r="B3796" i="81"/>
  <c r="A3796" i="81"/>
  <c r="L3795" i="81"/>
  <c r="K3795" i="81"/>
  <c r="J3795" i="81"/>
  <c r="I3795" i="81"/>
  <c r="H3795" i="81"/>
  <c r="G3795" i="81"/>
  <c r="F3795" i="81"/>
  <c r="E3795" i="81"/>
  <c r="C3795" i="81"/>
  <c r="B3795" i="81"/>
  <c r="A3795" i="81"/>
  <c r="L3794" i="81"/>
  <c r="K3794" i="81"/>
  <c r="J3794" i="81"/>
  <c r="I3794" i="81"/>
  <c r="H3794" i="81"/>
  <c r="G3794" i="81"/>
  <c r="F3794" i="81"/>
  <c r="E3794" i="81"/>
  <c r="C3794" i="81"/>
  <c r="B3794" i="81"/>
  <c r="A3794" i="81"/>
  <c r="L3793" i="81"/>
  <c r="K3793" i="81"/>
  <c r="J3793" i="81"/>
  <c r="I3793" i="81"/>
  <c r="H3793" i="81"/>
  <c r="G3793" i="81"/>
  <c r="F3793" i="81"/>
  <c r="E3793" i="81"/>
  <c r="C3793" i="81"/>
  <c r="B3793" i="81"/>
  <c r="A3793" i="81"/>
  <c r="L3792" i="81"/>
  <c r="K3792" i="81"/>
  <c r="J3792" i="81"/>
  <c r="I3792" i="81"/>
  <c r="H3792" i="81"/>
  <c r="G3792" i="81"/>
  <c r="F3792" i="81"/>
  <c r="E3792" i="81"/>
  <c r="C3792" i="81"/>
  <c r="B3792" i="81"/>
  <c r="A3792" i="81"/>
  <c r="L3791" i="81"/>
  <c r="K3791" i="81"/>
  <c r="J3791" i="81"/>
  <c r="I3791" i="81"/>
  <c r="H3791" i="81"/>
  <c r="G3791" i="81"/>
  <c r="F3791" i="81"/>
  <c r="E3791" i="81"/>
  <c r="C3791" i="81"/>
  <c r="B3791" i="81"/>
  <c r="A3791" i="81"/>
  <c r="L3790" i="81"/>
  <c r="K3790" i="81"/>
  <c r="J3790" i="81"/>
  <c r="I3790" i="81"/>
  <c r="H3790" i="81"/>
  <c r="G3790" i="81"/>
  <c r="F3790" i="81"/>
  <c r="E3790" i="81"/>
  <c r="C3790" i="81"/>
  <c r="B3790" i="81"/>
  <c r="A3790" i="81"/>
  <c r="L3789" i="81"/>
  <c r="K3789" i="81"/>
  <c r="J3789" i="81"/>
  <c r="I3789" i="81"/>
  <c r="H3789" i="81"/>
  <c r="G3789" i="81"/>
  <c r="F3789" i="81"/>
  <c r="E3789" i="81"/>
  <c r="C3789" i="81"/>
  <c r="B3789" i="81"/>
  <c r="A3789" i="81"/>
  <c r="L3788" i="81"/>
  <c r="K3788" i="81"/>
  <c r="J3788" i="81"/>
  <c r="I3788" i="81"/>
  <c r="H3788" i="81"/>
  <c r="G3788" i="81"/>
  <c r="F3788" i="81"/>
  <c r="E3788" i="81"/>
  <c r="C3788" i="81"/>
  <c r="B3788" i="81"/>
  <c r="A3788" i="81"/>
  <c r="L3787" i="81"/>
  <c r="K3787" i="81"/>
  <c r="J3787" i="81"/>
  <c r="I3787" i="81"/>
  <c r="H3787" i="81"/>
  <c r="G3787" i="81"/>
  <c r="F3787" i="81"/>
  <c r="E3787" i="81"/>
  <c r="C3787" i="81"/>
  <c r="B3787" i="81"/>
  <c r="A3787" i="81"/>
  <c r="L3786" i="81"/>
  <c r="K3786" i="81"/>
  <c r="J3786" i="81"/>
  <c r="I3786" i="81"/>
  <c r="H3786" i="81"/>
  <c r="G3786" i="81"/>
  <c r="F3786" i="81"/>
  <c r="E3786" i="81"/>
  <c r="C3786" i="81"/>
  <c r="B3786" i="81"/>
  <c r="A3786" i="81"/>
  <c r="L3785" i="81"/>
  <c r="K3785" i="81"/>
  <c r="J3785" i="81"/>
  <c r="I3785" i="81"/>
  <c r="H3785" i="81"/>
  <c r="G3785" i="81"/>
  <c r="F3785" i="81"/>
  <c r="E3785" i="81"/>
  <c r="C3785" i="81"/>
  <c r="B3785" i="81"/>
  <c r="A3785" i="81"/>
  <c r="L3784" i="81"/>
  <c r="K3784" i="81"/>
  <c r="J3784" i="81"/>
  <c r="I3784" i="81"/>
  <c r="H3784" i="81"/>
  <c r="G3784" i="81"/>
  <c r="F3784" i="81"/>
  <c r="E3784" i="81"/>
  <c r="C3784" i="81"/>
  <c r="B3784" i="81"/>
  <c r="A3784" i="81"/>
  <c r="L3783" i="81"/>
  <c r="K3783" i="81"/>
  <c r="J3783" i="81"/>
  <c r="I3783" i="81"/>
  <c r="H3783" i="81"/>
  <c r="G3783" i="81"/>
  <c r="F3783" i="81"/>
  <c r="E3783" i="81"/>
  <c r="C3783" i="81"/>
  <c r="B3783" i="81"/>
  <c r="A3783" i="81"/>
  <c r="L3782" i="81"/>
  <c r="K3782" i="81"/>
  <c r="J3782" i="81"/>
  <c r="I3782" i="81"/>
  <c r="H3782" i="81"/>
  <c r="G3782" i="81"/>
  <c r="F3782" i="81"/>
  <c r="E3782" i="81"/>
  <c r="C3782" i="81"/>
  <c r="B3782" i="81"/>
  <c r="A3782" i="81"/>
  <c r="L3781" i="81"/>
  <c r="K3781" i="81"/>
  <c r="J3781" i="81"/>
  <c r="I3781" i="81"/>
  <c r="H3781" i="81"/>
  <c r="G3781" i="81"/>
  <c r="F3781" i="81"/>
  <c r="E3781" i="81"/>
  <c r="C3781" i="81"/>
  <c r="B3781" i="81"/>
  <c r="A3781" i="81"/>
  <c r="L3780" i="81"/>
  <c r="K3780" i="81"/>
  <c r="J3780" i="81"/>
  <c r="I3780" i="81"/>
  <c r="H3780" i="81"/>
  <c r="G3780" i="81"/>
  <c r="F3780" i="81"/>
  <c r="E3780" i="81"/>
  <c r="C3780" i="81"/>
  <c r="B3780" i="81"/>
  <c r="A3780" i="81"/>
  <c r="L3779" i="81"/>
  <c r="K3779" i="81"/>
  <c r="J3779" i="81"/>
  <c r="I3779" i="81"/>
  <c r="H3779" i="81"/>
  <c r="G3779" i="81"/>
  <c r="F3779" i="81"/>
  <c r="E3779" i="81"/>
  <c r="C3779" i="81"/>
  <c r="B3779" i="81"/>
  <c r="A3779" i="81"/>
  <c r="L3778" i="81"/>
  <c r="K3778" i="81"/>
  <c r="J3778" i="81"/>
  <c r="I3778" i="81"/>
  <c r="H3778" i="81"/>
  <c r="G3778" i="81"/>
  <c r="F3778" i="81"/>
  <c r="E3778" i="81"/>
  <c r="C3778" i="81"/>
  <c r="B3778" i="81"/>
  <c r="A3778" i="81"/>
  <c r="L3777" i="81"/>
  <c r="K3777" i="81"/>
  <c r="J3777" i="81"/>
  <c r="I3777" i="81"/>
  <c r="H3777" i="81"/>
  <c r="G3777" i="81"/>
  <c r="F3777" i="81"/>
  <c r="E3777" i="81"/>
  <c r="C3777" i="81"/>
  <c r="B3777" i="81"/>
  <c r="A3777" i="81"/>
  <c r="L3776" i="81"/>
  <c r="K3776" i="81"/>
  <c r="J3776" i="81"/>
  <c r="I3776" i="81"/>
  <c r="H3776" i="81"/>
  <c r="G3776" i="81"/>
  <c r="F3776" i="81"/>
  <c r="E3776" i="81"/>
  <c r="C3776" i="81"/>
  <c r="B3776" i="81"/>
  <c r="A3776" i="81"/>
  <c r="L3775" i="81"/>
  <c r="K3775" i="81"/>
  <c r="J3775" i="81"/>
  <c r="I3775" i="81"/>
  <c r="H3775" i="81"/>
  <c r="G3775" i="81"/>
  <c r="F3775" i="81"/>
  <c r="E3775" i="81"/>
  <c r="C3775" i="81"/>
  <c r="B3775" i="81"/>
  <c r="A3775" i="81"/>
  <c r="L3774" i="81"/>
  <c r="K3774" i="81"/>
  <c r="J3774" i="81"/>
  <c r="I3774" i="81"/>
  <c r="H3774" i="81"/>
  <c r="G3774" i="81"/>
  <c r="F3774" i="81"/>
  <c r="E3774" i="81"/>
  <c r="C3774" i="81"/>
  <c r="B3774" i="81"/>
  <c r="A3774" i="81"/>
  <c r="L3773" i="81"/>
  <c r="K3773" i="81"/>
  <c r="J3773" i="81"/>
  <c r="I3773" i="81"/>
  <c r="H3773" i="81"/>
  <c r="G3773" i="81"/>
  <c r="F3773" i="81"/>
  <c r="E3773" i="81"/>
  <c r="C3773" i="81"/>
  <c r="B3773" i="81"/>
  <c r="A3773" i="81"/>
  <c r="L3772" i="81"/>
  <c r="K3772" i="81"/>
  <c r="J3772" i="81"/>
  <c r="I3772" i="81"/>
  <c r="H3772" i="81"/>
  <c r="G3772" i="81"/>
  <c r="F3772" i="81"/>
  <c r="E3772" i="81"/>
  <c r="C3772" i="81"/>
  <c r="B3772" i="81"/>
  <c r="A3772" i="81"/>
  <c r="L3771" i="81"/>
  <c r="K3771" i="81"/>
  <c r="J3771" i="81"/>
  <c r="I3771" i="81"/>
  <c r="H3771" i="81"/>
  <c r="G3771" i="81"/>
  <c r="F3771" i="81"/>
  <c r="E3771" i="81"/>
  <c r="C3771" i="81"/>
  <c r="B3771" i="81"/>
  <c r="A3771" i="81"/>
  <c r="L3770" i="81"/>
  <c r="K3770" i="81"/>
  <c r="J3770" i="81"/>
  <c r="I3770" i="81"/>
  <c r="H3770" i="81"/>
  <c r="G3770" i="81"/>
  <c r="F3770" i="81"/>
  <c r="E3770" i="81"/>
  <c r="C3770" i="81"/>
  <c r="B3770" i="81"/>
  <c r="A3770" i="81"/>
  <c r="L3769" i="81"/>
  <c r="K3769" i="81"/>
  <c r="J3769" i="81"/>
  <c r="I3769" i="81"/>
  <c r="H3769" i="81"/>
  <c r="G3769" i="81"/>
  <c r="F3769" i="81"/>
  <c r="E3769" i="81"/>
  <c r="C3769" i="81"/>
  <c r="B3769" i="81"/>
  <c r="A3769" i="81"/>
  <c r="L3768" i="81"/>
  <c r="K3768" i="81"/>
  <c r="J3768" i="81"/>
  <c r="I3768" i="81"/>
  <c r="H3768" i="81"/>
  <c r="G3768" i="81"/>
  <c r="F3768" i="81"/>
  <c r="E3768" i="81"/>
  <c r="C3768" i="81"/>
  <c r="B3768" i="81"/>
  <c r="A3768" i="81"/>
  <c r="L3767" i="81"/>
  <c r="K3767" i="81"/>
  <c r="J3767" i="81"/>
  <c r="I3767" i="81"/>
  <c r="H3767" i="81"/>
  <c r="G3767" i="81"/>
  <c r="F3767" i="81"/>
  <c r="E3767" i="81"/>
  <c r="C3767" i="81"/>
  <c r="B3767" i="81"/>
  <c r="A3767" i="81"/>
  <c r="L3766" i="81"/>
  <c r="K3766" i="81"/>
  <c r="J3766" i="81"/>
  <c r="I3766" i="81"/>
  <c r="H3766" i="81"/>
  <c r="G3766" i="81"/>
  <c r="F3766" i="81"/>
  <c r="E3766" i="81"/>
  <c r="C3766" i="81"/>
  <c r="B3766" i="81"/>
  <c r="A3766" i="81"/>
  <c r="L3765" i="81"/>
  <c r="K3765" i="81"/>
  <c r="J3765" i="81"/>
  <c r="I3765" i="81"/>
  <c r="H3765" i="81"/>
  <c r="G3765" i="81"/>
  <c r="F3765" i="81"/>
  <c r="E3765" i="81"/>
  <c r="C3765" i="81"/>
  <c r="B3765" i="81"/>
  <c r="A3765" i="81"/>
  <c r="L3764" i="81"/>
  <c r="K3764" i="81"/>
  <c r="J3764" i="81"/>
  <c r="I3764" i="81"/>
  <c r="H3764" i="81"/>
  <c r="G3764" i="81"/>
  <c r="F3764" i="81"/>
  <c r="E3764" i="81"/>
  <c r="C3764" i="81"/>
  <c r="B3764" i="81"/>
  <c r="A3764" i="81"/>
  <c r="L3763" i="81"/>
  <c r="K3763" i="81"/>
  <c r="J3763" i="81"/>
  <c r="I3763" i="81"/>
  <c r="H3763" i="81"/>
  <c r="G3763" i="81"/>
  <c r="F3763" i="81"/>
  <c r="E3763" i="81"/>
  <c r="C3763" i="81"/>
  <c r="B3763" i="81"/>
  <c r="A3763" i="81"/>
  <c r="L3762" i="81"/>
  <c r="K3762" i="81"/>
  <c r="J3762" i="81"/>
  <c r="I3762" i="81"/>
  <c r="H3762" i="81"/>
  <c r="G3762" i="81"/>
  <c r="F3762" i="81"/>
  <c r="E3762" i="81"/>
  <c r="C3762" i="81"/>
  <c r="B3762" i="81"/>
  <c r="A3762" i="81"/>
  <c r="L3761" i="81"/>
  <c r="K3761" i="81"/>
  <c r="J3761" i="81"/>
  <c r="I3761" i="81"/>
  <c r="H3761" i="81"/>
  <c r="G3761" i="81"/>
  <c r="F3761" i="81"/>
  <c r="E3761" i="81"/>
  <c r="C3761" i="81"/>
  <c r="B3761" i="81"/>
  <c r="A3761" i="81"/>
  <c r="L3760" i="81"/>
  <c r="K3760" i="81"/>
  <c r="J3760" i="81"/>
  <c r="I3760" i="81"/>
  <c r="H3760" i="81"/>
  <c r="G3760" i="81"/>
  <c r="F3760" i="81"/>
  <c r="E3760" i="81"/>
  <c r="C3760" i="81"/>
  <c r="B3760" i="81"/>
  <c r="A3760" i="81"/>
  <c r="L3759" i="81"/>
  <c r="K3759" i="81"/>
  <c r="J3759" i="81"/>
  <c r="I3759" i="81"/>
  <c r="H3759" i="81"/>
  <c r="G3759" i="81"/>
  <c r="F3759" i="81"/>
  <c r="E3759" i="81"/>
  <c r="C3759" i="81"/>
  <c r="B3759" i="81"/>
  <c r="A3759" i="81"/>
  <c r="L3758" i="81"/>
  <c r="K3758" i="81"/>
  <c r="J3758" i="81"/>
  <c r="I3758" i="81"/>
  <c r="H3758" i="81"/>
  <c r="G3758" i="81"/>
  <c r="F3758" i="81"/>
  <c r="E3758" i="81"/>
  <c r="C3758" i="81"/>
  <c r="B3758" i="81"/>
  <c r="A3758" i="81"/>
  <c r="L3757" i="81"/>
  <c r="K3757" i="81"/>
  <c r="J3757" i="81"/>
  <c r="I3757" i="81"/>
  <c r="H3757" i="81"/>
  <c r="G3757" i="81"/>
  <c r="F3757" i="81"/>
  <c r="E3757" i="81"/>
  <c r="C3757" i="81"/>
  <c r="B3757" i="81"/>
  <c r="A3757" i="81"/>
  <c r="L3756" i="81"/>
  <c r="K3756" i="81"/>
  <c r="J3756" i="81"/>
  <c r="I3756" i="81"/>
  <c r="H3756" i="81"/>
  <c r="G3756" i="81"/>
  <c r="F3756" i="81"/>
  <c r="E3756" i="81"/>
  <c r="C3756" i="81"/>
  <c r="B3756" i="81"/>
  <c r="A3756" i="81"/>
  <c r="L3755" i="81"/>
  <c r="K3755" i="81"/>
  <c r="J3755" i="81"/>
  <c r="I3755" i="81"/>
  <c r="H3755" i="81"/>
  <c r="G3755" i="81"/>
  <c r="F3755" i="81"/>
  <c r="E3755" i="81"/>
  <c r="C3755" i="81"/>
  <c r="B3755" i="81"/>
  <c r="A3755" i="81"/>
  <c r="L3754" i="81"/>
  <c r="K3754" i="81"/>
  <c r="J3754" i="81"/>
  <c r="I3754" i="81"/>
  <c r="H3754" i="81"/>
  <c r="G3754" i="81"/>
  <c r="F3754" i="81"/>
  <c r="E3754" i="81"/>
  <c r="C3754" i="81"/>
  <c r="B3754" i="81"/>
  <c r="A3754" i="81"/>
  <c r="L3753" i="81"/>
  <c r="K3753" i="81"/>
  <c r="J3753" i="81"/>
  <c r="I3753" i="81"/>
  <c r="H3753" i="81"/>
  <c r="G3753" i="81"/>
  <c r="F3753" i="81"/>
  <c r="E3753" i="81"/>
  <c r="C3753" i="81"/>
  <c r="B3753" i="81"/>
  <c r="A3753" i="81"/>
  <c r="L3752" i="81"/>
  <c r="K3752" i="81"/>
  <c r="J3752" i="81"/>
  <c r="I3752" i="81"/>
  <c r="H3752" i="81"/>
  <c r="G3752" i="81"/>
  <c r="F3752" i="81"/>
  <c r="E3752" i="81"/>
  <c r="C3752" i="81"/>
  <c r="B3752" i="81"/>
  <c r="A3752" i="81"/>
  <c r="L3751" i="81"/>
  <c r="K3751" i="81"/>
  <c r="J3751" i="81"/>
  <c r="I3751" i="81"/>
  <c r="H3751" i="81"/>
  <c r="G3751" i="81"/>
  <c r="F3751" i="81"/>
  <c r="E3751" i="81"/>
  <c r="C3751" i="81"/>
  <c r="B3751" i="81"/>
  <c r="A3751" i="81"/>
  <c r="L3750" i="81"/>
  <c r="K3750" i="81"/>
  <c r="J3750" i="81"/>
  <c r="I3750" i="81"/>
  <c r="H3750" i="81"/>
  <c r="G3750" i="81"/>
  <c r="F3750" i="81"/>
  <c r="E3750" i="81"/>
  <c r="C3750" i="81"/>
  <c r="B3750" i="81"/>
  <c r="A3750" i="81"/>
  <c r="L3749" i="81"/>
  <c r="K3749" i="81"/>
  <c r="J3749" i="81"/>
  <c r="I3749" i="81"/>
  <c r="H3749" i="81"/>
  <c r="G3749" i="81"/>
  <c r="F3749" i="81"/>
  <c r="E3749" i="81"/>
  <c r="C3749" i="81"/>
  <c r="B3749" i="81"/>
  <c r="A3749" i="81"/>
  <c r="L3748" i="81"/>
  <c r="K3748" i="81"/>
  <c r="J3748" i="81"/>
  <c r="I3748" i="81"/>
  <c r="H3748" i="81"/>
  <c r="G3748" i="81"/>
  <c r="F3748" i="81"/>
  <c r="E3748" i="81"/>
  <c r="C3748" i="81"/>
  <c r="B3748" i="81"/>
  <c r="A3748" i="81"/>
  <c r="L3747" i="81"/>
  <c r="K3747" i="81"/>
  <c r="J3747" i="81"/>
  <c r="I3747" i="81"/>
  <c r="H3747" i="81"/>
  <c r="G3747" i="81"/>
  <c r="F3747" i="81"/>
  <c r="E3747" i="81"/>
  <c r="C3747" i="81"/>
  <c r="B3747" i="81"/>
  <c r="A3747" i="81"/>
  <c r="L3746" i="81"/>
  <c r="K3746" i="81"/>
  <c r="J3746" i="81"/>
  <c r="I3746" i="81"/>
  <c r="H3746" i="81"/>
  <c r="G3746" i="81"/>
  <c r="F3746" i="81"/>
  <c r="E3746" i="81"/>
  <c r="C3746" i="81"/>
  <c r="B3746" i="81"/>
  <c r="A3746" i="81"/>
  <c r="L3745" i="81"/>
  <c r="K3745" i="81"/>
  <c r="J3745" i="81"/>
  <c r="I3745" i="81"/>
  <c r="H3745" i="81"/>
  <c r="G3745" i="81"/>
  <c r="F3745" i="81"/>
  <c r="E3745" i="81"/>
  <c r="C3745" i="81"/>
  <c r="B3745" i="81"/>
  <c r="A3745" i="81"/>
  <c r="L3744" i="81"/>
  <c r="K3744" i="81"/>
  <c r="J3744" i="81"/>
  <c r="I3744" i="81"/>
  <c r="H3744" i="81"/>
  <c r="G3744" i="81"/>
  <c r="F3744" i="81"/>
  <c r="E3744" i="81"/>
  <c r="C3744" i="81"/>
  <c r="B3744" i="81"/>
  <c r="A3744" i="81"/>
  <c r="L3743" i="81"/>
  <c r="K3743" i="81"/>
  <c r="J3743" i="81"/>
  <c r="I3743" i="81"/>
  <c r="H3743" i="81"/>
  <c r="G3743" i="81"/>
  <c r="F3743" i="81"/>
  <c r="E3743" i="81"/>
  <c r="C3743" i="81"/>
  <c r="B3743" i="81"/>
  <c r="A3743" i="81"/>
  <c r="L3742" i="81"/>
  <c r="K3742" i="81"/>
  <c r="J3742" i="81"/>
  <c r="I3742" i="81"/>
  <c r="H3742" i="81"/>
  <c r="G3742" i="81"/>
  <c r="F3742" i="81"/>
  <c r="E3742" i="81"/>
  <c r="C3742" i="81"/>
  <c r="B3742" i="81"/>
  <c r="A3742" i="81"/>
  <c r="L3741" i="81"/>
  <c r="K3741" i="81"/>
  <c r="J3741" i="81"/>
  <c r="I3741" i="81"/>
  <c r="H3741" i="81"/>
  <c r="G3741" i="81"/>
  <c r="F3741" i="81"/>
  <c r="E3741" i="81"/>
  <c r="C3741" i="81"/>
  <c r="B3741" i="81"/>
  <c r="A3741" i="81"/>
  <c r="L3740" i="81"/>
  <c r="K3740" i="81"/>
  <c r="J3740" i="81"/>
  <c r="I3740" i="81"/>
  <c r="H3740" i="81"/>
  <c r="G3740" i="81"/>
  <c r="F3740" i="81"/>
  <c r="E3740" i="81"/>
  <c r="C3740" i="81"/>
  <c r="B3740" i="81"/>
  <c r="A3740" i="81"/>
  <c r="L3739" i="81"/>
  <c r="K3739" i="81"/>
  <c r="J3739" i="81"/>
  <c r="I3739" i="81"/>
  <c r="H3739" i="81"/>
  <c r="G3739" i="81"/>
  <c r="F3739" i="81"/>
  <c r="E3739" i="81"/>
  <c r="C3739" i="81"/>
  <c r="B3739" i="81"/>
  <c r="A3739" i="81"/>
  <c r="L3738" i="81"/>
  <c r="K3738" i="81"/>
  <c r="J3738" i="81"/>
  <c r="I3738" i="81"/>
  <c r="H3738" i="81"/>
  <c r="G3738" i="81"/>
  <c r="F3738" i="81"/>
  <c r="E3738" i="81"/>
  <c r="C3738" i="81"/>
  <c r="B3738" i="81"/>
  <c r="A3738" i="81"/>
  <c r="L3737" i="81"/>
  <c r="K3737" i="81"/>
  <c r="J3737" i="81"/>
  <c r="I3737" i="81"/>
  <c r="H3737" i="81"/>
  <c r="G3737" i="81"/>
  <c r="F3737" i="81"/>
  <c r="E3737" i="81"/>
  <c r="C3737" i="81"/>
  <c r="B3737" i="81"/>
  <c r="A3737" i="81"/>
  <c r="L3736" i="81"/>
  <c r="K3736" i="81"/>
  <c r="J3736" i="81"/>
  <c r="I3736" i="81"/>
  <c r="H3736" i="81"/>
  <c r="G3736" i="81"/>
  <c r="F3736" i="81"/>
  <c r="E3736" i="81"/>
  <c r="C3736" i="81"/>
  <c r="B3736" i="81"/>
  <c r="A3736" i="81"/>
  <c r="L3735" i="81"/>
  <c r="K3735" i="81"/>
  <c r="J3735" i="81"/>
  <c r="I3735" i="81"/>
  <c r="H3735" i="81"/>
  <c r="G3735" i="81"/>
  <c r="F3735" i="81"/>
  <c r="E3735" i="81"/>
  <c r="C3735" i="81"/>
  <c r="B3735" i="81"/>
  <c r="A3735" i="81"/>
  <c r="L3734" i="81"/>
  <c r="K3734" i="81"/>
  <c r="J3734" i="81"/>
  <c r="I3734" i="81"/>
  <c r="H3734" i="81"/>
  <c r="G3734" i="81"/>
  <c r="F3734" i="81"/>
  <c r="E3734" i="81"/>
  <c r="C3734" i="81"/>
  <c r="B3734" i="81"/>
  <c r="A3734" i="81"/>
  <c r="L3733" i="81"/>
  <c r="K3733" i="81"/>
  <c r="J3733" i="81"/>
  <c r="I3733" i="81"/>
  <c r="H3733" i="81"/>
  <c r="G3733" i="81"/>
  <c r="F3733" i="81"/>
  <c r="E3733" i="81"/>
  <c r="C3733" i="81"/>
  <c r="B3733" i="81"/>
  <c r="A3733" i="81"/>
  <c r="L3732" i="81"/>
  <c r="K3732" i="81"/>
  <c r="J3732" i="81"/>
  <c r="I3732" i="81"/>
  <c r="H3732" i="81"/>
  <c r="G3732" i="81"/>
  <c r="F3732" i="81"/>
  <c r="E3732" i="81"/>
  <c r="C3732" i="81"/>
  <c r="B3732" i="81"/>
  <c r="A3732" i="81"/>
  <c r="L3731" i="81"/>
  <c r="K3731" i="81"/>
  <c r="J3731" i="81"/>
  <c r="I3731" i="81"/>
  <c r="H3731" i="81"/>
  <c r="G3731" i="81"/>
  <c r="F3731" i="81"/>
  <c r="E3731" i="81"/>
  <c r="C3731" i="81"/>
  <c r="B3731" i="81"/>
  <c r="A3731" i="81"/>
  <c r="L3730" i="81"/>
  <c r="K3730" i="81"/>
  <c r="J3730" i="81"/>
  <c r="I3730" i="81"/>
  <c r="H3730" i="81"/>
  <c r="G3730" i="81"/>
  <c r="F3730" i="81"/>
  <c r="E3730" i="81"/>
  <c r="C3730" i="81"/>
  <c r="B3730" i="81"/>
  <c r="A3730" i="81"/>
  <c r="L3729" i="81"/>
  <c r="K3729" i="81"/>
  <c r="J3729" i="81"/>
  <c r="I3729" i="81"/>
  <c r="H3729" i="81"/>
  <c r="G3729" i="81"/>
  <c r="F3729" i="81"/>
  <c r="E3729" i="81"/>
  <c r="C3729" i="81"/>
  <c r="B3729" i="81"/>
  <c r="A3729" i="81"/>
  <c r="L3728" i="81"/>
  <c r="K3728" i="81"/>
  <c r="J3728" i="81"/>
  <c r="I3728" i="81"/>
  <c r="H3728" i="81"/>
  <c r="G3728" i="81"/>
  <c r="F3728" i="81"/>
  <c r="E3728" i="81"/>
  <c r="C3728" i="81"/>
  <c r="B3728" i="81"/>
  <c r="A3728" i="81"/>
  <c r="L3727" i="81"/>
  <c r="K3727" i="81"/>
  <c r="J3727" i="81"/>
  <c r="I3727" i="81"/>
  <c r="H3727" i="81"/>
  <c r="G3727" i="81"/>
  <c r="F3727" i="81"/>
  <c r="E3727" i="81"/>
  <c r="C3727" i="81"/>
  <c r="B3727" i="81"/>
  <c r="A3727" i="81"/>
  <c r="L3726" i="81"/>
  <c r="K3726" i="81"/>
  <c r="J3726" i="81"/>
  <c r="I3726" i="81"/>
  <c r="H3726" i="81"/>
  <c r="G3726" i="81"/>
  <c r="F3726" i="81"/>
  <c r="E3726" i="81"/>
  <c r="C3726" i="81"/>
  <c r="B3726" i="81"/>
  <c r="A3726" i="81"/>
  <c r="L3725" i="81"/>
  <c r="K3725" i="81"/>
  <c r="J3725" i="81"/>
  <c r="I3725" i="81"/>
  <c r="H3725" i="81"/>
  <c r="G3725" i="81"/>
  <c r="F3725" i="81"/>
  <c r="E3725" i="81"/>
  <c r="C3725" i="81"/>
  <c r="B3725" i="81"/>
  <c r="A3725" i="81"/>
  <c r="L3724" i="81"/>
  <c r="K3724" i="81"/>
  <c r="J3724" i="81"/>
  <c r="I3724" i="81"/>
  <c r="H3724" i="81"/>
  <c r="G3724" i="81"/>
  <c r="F3724" i="81"/>
  <c r="E3724" i="81"/>
  <c r="C3724" i="81"/>
  <c r="B3724" i="81"/>
  <c r="A3724" i="81"/>
  <c r="L3723" i="81"/>
  <c r="K3723" i="81"/>
  <c r="J3723" i="81"/>
  <c r="I3723" i="81"/>
  <c r="H3723" i="81"/>
  <c r="G3723" i="81"/>
  <c r="F3723" i="81"/>
  <c r="E3723" i="81"/>
  <c r="C3723" i="81"/>
  <c r="B3723" i="81"/>
  <c r="A3723" i="81"/>
  <c r="L3722" i="81"/>
  <c r="K3722" i="81"/>
  <c r="J3722" i="81"/>
  <c r="I3722" i="81"/>
  <c r="H3722" i="81"/>
  <c r="G3722" i="81"/>
  <c r="F3722" i="81"/>
  <c r="E3722" i="81"/>
  <c r="C3722" i="81"/>
  <c r="B3722" i="81"/>
  <c r="A3722" i="81"/>
  <c r="L3721" i="81"/>
  <c r="K3721" i="81"/>
  <c r="J3721" i="81"/>
  <c r="I3721" i="81"/>
  <c r="H3721" i="81"/>
  <c r="G3721" i="81"/>
  <c r="F3721" i="81"/>
  <c r="E3721" i="81"/>
  <c r="C3721" i="81"/>
  <c r="B3721" i="81"/>
  <c r="A3721" i="81"/>
  <c r="L3720" i="81"/>
  <c r="K3720" i="81"/>
  <c r="J3720" i="81"/>
  <c r="I3720" i="81"/>
  <c r="H3720" i="81"/>
  <c r="G3720" i="81"/>
  <c r="F3720" i="81"/>
  <c r="E3720" i="81"/>
  <c r="C3720" i="81"/>
  <c r="B3720" i="81"/>
  <c r="A3720" i="81"/>
  <c r="L3719" i="81"/>
  <c r="K3719" i="81"/>
  <c r="J3719" i="81"/>
  <c r="I3719" i="81"/>
  <c r="H3719" i="81"/>
  <c r="G3719" i="81"/>
  <c r="F3719" i="81"/>
  <c r="E3719" i="81"/>
  <c r="C3719" i="81"/>
  <c r="B3719" i="81"/>
  <c r="A3719" i="81"/>
  <c r="L3718" i="81"/>
  <c r="K3718" i="81"/>
  <c r="J3718" i="81"/>
  <c r="I3718" i="81"/>
  <c r="H3718" i="81"/>
  <c r="G3718" i="81"/>
  <c r="F3718" i="81"/>
  <c r="E3718" i="81"/>
  <c r="C3718" i="81"/>
  <c r="B3718" i="81"/>
  <c r="A3718" i="81"/>
  <c r="L3717" i="81"/>
  <c r="K3717" i="81"/>
  <c r="J3717" i="81"/>
  <c r="I3717" i="81"/>
  <c r="H3717" i="81"/>
  <c r="G3717" i="81"/>
  <c r="F3717" i="81"/>
  <c r="E3717" i="81"/>
  <c r="C3717" i="81"/>
  <c r="B3717" i="81"/>
  <c r="A3717" i="81"/>
  <c r="L3716" i="81"/>
  <c r="K3716" i="81"/>
  <c r="J3716" i="81"/>
  <c r="I3716" i="81"/>
  <c r="H3716" i="81"/>
  <c r="G3716" i="81"/>
  <c r="F3716" i="81"/>
  <c r="E3716" i="81"/>
  <c r="C3716" i="81"/>
  <c r="B3716" i="81"/>
  <c r="A3716" i="81"/>
  <c r="L3715" i="81"/>
  <c r="K3715" i="81"/>
  <c r="J3715" i="81"/>
  <c r="I3715" i="81"/>
  <c r="H3715" i="81"/>
  <c r="G3715" i="81"/>
  <c r="F3715" i="81"/>
  <c r="E3715" i="81"/>
  <c r="C3715" i="81"/>
  <c r="B3715" i="81"/>
  <c r="A3715" i="81"/>
  <c r="L3714" i="81"/>
  <c r="K3714" i="81"/>
  <c r="J3714" i="81"/>
  <c r="I3714" i="81"/>
  <c r="H3714" i="81"/>
  <c r="G3714" i="81"/>
  <c r="F3714" i="81"/>
  <c r="E3714" i="81"/>
  <c r="C3714" i="81"/>
  <c r="B3714" i="81"/>
  <c r="A3714" i="81"/>
  <c r="L3713" i="81"/>
  <c r="K3713" i="81"/>
  <c r="J3713" i="81"/>
  <c r="I3713" i="81"/>
  <c r="H3713" i="81"/>
  <c r="G3713" i="81"/>
  <c r="F3713" i="81"/>
  <c r="E3713" i="81"/>
  <c r="C3713" i="81"/>
  <c r="B3713" i="81"/>
  <c r="A3713" i="81"/>
  <c r="L3712" i="81"/>
  <c r="K3712" i="81"/>
  <c r="J3712" i="81"/>
  <c r="I3712" i="81"/>
  <c r="H3712" i="81"/>
  <c r="G3712" i="81"/>
  <c r="F3712" i="81"/>
  <c r="E3712" i="81"/>
  <c r="C3712" i="81"/>
  <c r="B3712" i="81"/>
  <c r="A3712" i="81"/>
  <c r="L3711" i="81"/>
  <c r="K3711" i="81"/>
  <c r="J3711" i="81"/>
  <c r="I3711" i="81"/>
  <c r="H3711" i="81"/>
  <c r="G3711" i="81"/>
  <c r="F3711" i="81"/>
  <c r="E3711" i="81"/>
  <c r="C3711" i="81"/>
  <c r="B3711" i="81"/>
  <c r="A3711" i="81"/>
  <c r="L3710" i="81"/>
  <c r="K3710" i="81"/>
  <c r="J3710" i="81"/>
  <c r="I3710" i="81"/>
  <c r="H3710" i="81"/>
  <c r="G3710" i="81"/>
  <c r="F3710" i="81"/>
  <c r="E3710" i="81"/>
  <c r="C3710" i="81"/>
  <c r="B3710" i="81"/>
  <c r="A3710" i="81"/>
  <c r="L3709" i="81"/>
  <c r="K3709" i="81"/>
  <c r="J3709" i="81"/>
  <c r="I3709" i="81"/>
  <c r="H3709" i="81"/>
  <c r="G3709" i="81"/>
  <c r="F3709" i="81"/>
  <c r="E3709" i="81"/>
  <c r="C3709" i="81"/>
  <c r="B3709" i="81"/>
  <c r="A3709" i="81"/>
  <c r="L3708" i="81"/>
  <c r="K3708" i="81"/>
  <c r="J3708" i="81"/>
  <c r="I3708" i="81"/>
  <c r="H3708" i="81"/>
  <c r="G3708" i="81"/>
  <c r="F3708" i="81"/>
  <c r="E3708" i="81"/>
  <c r="C3708" i="81"/>
  <c r="B3708" i="81"/>
  <c r="A3708" i="81"/>
  <c r="L3707" i="81"/>
  <c r="K3707" i="81"/>
  <c r="J3707" i="81"/>
  <c r="I3707" i="81"/>
  <c r="H3707" i="81"/>
  <c r="G3707" i="81"/>
  <c r="F3707" i="81"/>
  <c r="E3707" i="81"/>
  <c r="C3707" i="81"/>
  <c r="B3707" i="81"/>
  <c r="A3707" i="81"/>
  <c r="L3706" i="81"/>
  <c r="K3706" i="81"/>
  <c r="J3706" i="81"/>
  <c r="I3706" i="81"/>
  <c r="H3706" i="81"/>
  <c r="G3706" i="81"/>
  <c r="F3706" i="81"/>
  <c r="E3706" i="81"/>
  <c r="C3706" i="81"/>
  <c r="B3706" i="81"/>
  <c r="A3706" i="81"/>
  <c r="L3705" i="81"/>
  <c r="K3705" i="81"/>
  <c r="J3705" i="81"/>
  <c r="I3705" i="81"/>
  <c r="H3705" i="81"/>
  <c r="G3705" i="81"/>
  <c r="F3705" i="81"/>
  <c r="E3705" i="81"/>
  <c r="C3705" i="81"/>
  <c r="B3705" i="81"/>
  <c r="A3705" i="81"/>
  <c r="L3704" i="81"/>
  <c r="K3704" i="81"/>
  <c r="J3704" i="81"/>
  <c r="I3704" i="81"/>
  <c r="H3704" i="81"/>
  <c r="G3704" i="81"/>
  <c r="F3704" i="81"/>
  <c r="E3704" i="81"/>
  <c r="C3704" i="81"/>
  <c r="B3704" i="81"/>
  <c r="A3704" i="81"/>
  <c r="L3703" i="81"/>
  <c r="K3703" i="81"/>
  <c r="J3703" i="81"/>
  <c r="I3703" i="81"/>
  <c r="H3703" i="81"/>
  <c r="G3703" i="81"/>
  <c r="F3703" i="81"/>
  <c r="E3703" i="81"/>
  <c r="C3703" i="81"/>
  <c r="B3703" i="81"/>
  <c r="A3703" i="81"/>
  <c r="L3702" i="81"/>
  <c r="K3702" i="81"/>
  <c r="J3702" i="81"/>
  <c r="I3702" i="81"/>
  <c r="H3702" i="81"/>
  <c r="G3702" i="81"/>
  <c r="F3702" i="81"/>
  <c r="E3702" i="81"/>
  <c r="C3702" i="81"/>
  <c r="B3702" i="81"/>
  <c r="A3702" i="81"/>
  <c r="L3701" i="81"/>
  <c r="K3701" i="81"/>
  <c r="J3701" i="81"/>
  <c r="I3701" i="81"/>
  <c r="H3701" i="81"/>
  <c r="G3701" i="81"/>
  <c r="F3701" i="81"/>
  <c r="E3701" i="81"/>
  <c r="C3701" i="81"/>
  <c r="B3701" i="81"/>
  <c r="A3701" i="81"/>
  <c r="L3700" i="81"/>
  <c r="K3700" i="81"/>
  <c r="J3700" i="81"/>
  <c r="I3700" i="81"/>
  <c r="H3700" i="81"/>
  <c r="G3700" i="81"/>
  <c r="F3700" i="81"/>
  <c r="E3700" i="81"/>
  <c r="C3700" i="81"/>
  <c r="B3700" i="81"/>
  <c r="A3700" i="81"/>
  <c r="L3699" i="81"/>
  <c r="K3699" i="81"/>
  <c r="J3699" i="81"/>
  <c r="I3699" i="81"/>
  <c r="H3699" i="81"/>
  <c r="G3699" i="81"/>
  <c r="F3699" i="81"/>
  <c r="E3699" i="81"/>
  <c r="C3699" i="81"/>
  <c r="B3699" i="81"/>
  <c r="A3699" i="81"/>
  <c r="L3698" i="81"/>
  <c r="K3698" i="81"/>
  <c r="J3698" i="81"/>
  <c r="I3698" i="81"/>
  <c r="H3698" i="81"/>
  <c r="G3698" i="81"/>
  <c r="F3698" i="81"/>
  <c r="E3698" i="81"/>
  <c r="C3698" i="81"/>
  <c r="B3698" i="81"/>
  <c r="A3698" i="81"/>
  <c r="L3697" i="81"/>
  <c r="K3697" i="81"/>
  <c r="J3697" i="81"/>
  <c r="I3697" i="81"/>
  <c r="H3697" i="81"/>
  <c r="G3697" i="81"/>
  <c r="F3697" i="81"/>
  <c r="E3697" i="81"/>
  <c r="C3697" i="81"/>
  <c r="B3697" i="81"/>
  <c r="A3697" i="81"/>
  <c r="L3696" i="81"/>
  <c r="K3696" i="81"/>
  <c r="J3696" i="81"/>
  <c r="I3696" i="81"/>
  <c r="H3696" i="81"/>
  <c r="G3696" i="81"/>
  <c r="F3696" i="81"/>
  <c r="E3696" i="81"/>
  <c r="C3696" i="81"/>
  <c r="B3696" i="81"/>
  <c r="A3696" i="81"/>
  <c r="L3695" i="81"/>
  <c r="K3695" i="81"/>
  <c r="J3695" i="81"/>
  <c r="I3695" i="81"/>
  <c r="H3695" i="81"/>
  <c r="G3695" i="81"/>
  <c r="F3695" i="81"/>
  <c r="E3695" i="81"/>
  <c r="C3695" i="81"/>
  <c r="B3695" i="81"/>
  <c r="A3695" i="81"/>
  <c r="L3694" i="81"/>
  <c r="K3694" i="81"/>
  <c r="J3694" i="81"/>
  <c r="I3694" i="81"/>
  <c r="H3694" i="81"/>
  <c r="G3694" i="81"/>
  <c r="F3694" i="81"/>
  <c r="E3694" i="81"/>
  <c r="C3694" i="81"/>
  <c r="B3694" i="81"/>
  <c r="A3694" i="81"/>
  <c r="L3693" i="81"/>
  <c r="K3693" i="81"/>
  <c r="J3693" i="81"/>
  <c r="I3693" i="81"/>
  <c r="H3693" i="81"/>
  <c r="G3693" i="81"/>
  <c r="F3693" i="81"/>
  <c r="E3693" i="81"/>
  <c r="C3693" i="81"/>
  <c r="B3693" i="81"/>
  <c r="A3693" i="81"/>
  <c r="L3692" i="81"/>
  <c r="K3692" i="81"/>
  <c r="J3692" i="81"/>
  <c r="I3692" i="81"/>
  <c r="H3692" i="81"/>
  <c r="G3692" i="81"/>
  <c r="F3692" i="81"/>
  <c r="E3692" i="81"/>
  <c r="C3692" i="81"/>
  <c r="B3692" i="81"/>
  <c r="A3692" i="81"/>
  <c r="L3691" i="81"/>
  <c r="K3691" i="81"/>
  <c r="J3691" i="81"/>
  <c r="I3691" i="81"/>
  <c r="H3691" i="81"/>
  <c r="G3691" i="81"/>
  <c r="F3691" i="81"/>
  <c r="E3691" i="81"/>
  <c r="C3691" i="81"/>
  <c r="B3691" i="81"/>
  <c r="A3691" i="81"/>
  <c r="L3690" i="81"/>
  <c r="K3690" i="81"/>
  <c r="J3690" i="81"/>
  <c r="I3690" i="81"/>
  <c r="H3690" i="81"/>
  <c r="G3690" i="81"/>
  <c r="F3690" i="81"/>
  <c r="E3690" i="81"/>
  <c r="C3690" i="81"/>
  <c r="B3690" i="81"/>
  <c r="A3690" i="81"/>
  <c r="L3689" i="81"/>
  <c r="K3689" i="81"/>
  <c r="J3689" i="81"/>
  <c r="I3689" i="81"/>
  <c r="H3689" i="81"/>
  <c r="G3689" i="81"/>
  <c r="F3689" i="81"/>
  <c r="E3689" i="81"/>
  <c r="C3689" i="81"/>
  <c r="B3689" i="81"/>
  <c r="A3689" i="81"/>
  <c r="L3688" i="81"/>
  <c r="K3688" i="81"/>
  <c r="J3688" i="81"/>
  <c r="I3688" i="81"/>
  <c r="H3688" i="81"/>
  <c r="G3688" i="81"/>
  <c r="F3688" i="81"/>
  <c r="E3688" i="81"/>
  <c r="C3688" i="81"/>
  <c r="B3688" i="81"/>
  <c r="A3688" i="81"/>
  <c r="L3687" i="81"/>
  <c r="K3687" i="81"/>
  <c r="J3687" i="81"/>
  <c r="I3687" i="81"/>
  <c r="H3687" i="81"/>
  <c r="G3687" i="81"/>
  <c r="F3687" i="81"/>
  <c r="E3687" i="81"/>
  <c r="C3687" i="81"/>
  <c r="B3687" i="81"/>
  <c r="A3687" i="81"/>
  <c r="L3686" i="81"/>
  <c r="K3686" i="81"/>
  <c r="J3686" i="81"/>
  <c r="I3686" i="81"/>
  <c r="H3686" i="81"/>
  <c r="G3686" i="81"/>
  <c r="F3686" i="81"/>
  <c r="E3686" i="81"/>
  <c r="C3686" i="81"/>
  <c r="B3686" i="81"/>
  <c r="A3686" i="81"/>
  <c r="L3685" i="81"/>
  <c r="K3685" i="81"/>
  <c r="J3685" i="81"/>
  <c r="I3685" i="81"/>
  <c r="H3685" i="81"/>
  <c r="G3685" i="81"/>
  <c r="F3685" i="81"/>
  <c r="E3685" i="81"/>
  <c r="C3685" i="81"/>
  <c r="B3685" i="81"/>
  <c r="A3685" i="81"/>
  <c r="L3684" i="81"/>
  <c r="K3684" i="81"/>
  <c r="J3684" i="81"/>
  <c r="I3684" i="81"/>
  <c r="H3684" i="81"/>
  <c r="G3684" i="81"/>
  <c r="F3684" i="81"/>
  <c r="E3684" i="81"/>
  <c r="C3684" i="81"/>
  <c r="B3684" i="81"/>
  <c r="A3684" i="81"/>
  <c r="L3683" i="81"/>
  <c r="K3683" i="81"/>
  <c r="J3683" i="81"/>
  <c r="I3683" i="81"/>
  <c r="H3683" i="81"/>
  <c r="G3683" i="81"/>
  <c r="F3683" i="81"/>
  <c r="E3683" i="81"/>
  <c r="C3683" i="81"/>
  <c r="B3683" i="81"/>
  <c r="A3683" i="81"/>
  <c r="L3682" i="81"/>
  <c r="K3682" i="81"/>
  <c r="J3682" i="81"/>
  <c r="I3682" i="81"/>
  <c r="H3682" i="81"/>
  <c r="G3682" i="81"/>
  <c r="F3682" i="81"/>
  <c r="E3682" i="81"/>
  <c r="C3682" i="81"/>
  <c r="B3682" i="81"/>
  <c r="A3682" i="81"/>
  <c r="L3681" i="81"/>
  <c r="K3681" i="81"/>
  <c r="J3681" i="81"/>
  <c r="I3681" i="81"/>
  <c r="H3681" i="81"/>
  <c r="G3681" i="81"/>
  <c r="F3681" i="81"/>
  <c r="E3681" i="81"/>
  <c r="C3681" i="81"/>
  <c r="B3681" i="81"/>
  <c r="A3681" i="81"/>
  <c r="L3680" i="81"/>
  <c r="K3680" i="81"/>
  <c r="J3680" i="81"/>
  <c r="I3680" i="81"/>
  <c r="H3680" i="81"/>
  <c r="G3680" i="81"/>
  <c r="F3680" i="81"/>
  <c r="E3680" i="81"/>
  <c r="C3680" i="81"/>
  <c r="B3680" i="81"/>
  <c r="A3680" i="81"/>
  <c r="L3679" i="81"/>
  <c r="K3679" i="81"/>
  <c r="J3679" i="81"/>
  <c r="I3679" i="81"/>
  <c r="H3679" i="81"/>
  <c r="G3679" i="81"/>
  <c r="F3679" i="81"/>
  <c r="E3679" i="81"/>
  <c r="C3679" i="81"/>
  <c r="B3679" i="81"/>
  <c r="A3679" i="81"/>
  <c r="L3678" i="81"/>
  <c r="K3678" i="81"/>
  <c r="J3678" i="81"/>
  <c r="I3678" i="81"/>
  <c r="H3678" i="81"/>
  <c r="G3678" i="81"/>
  <c r="F3678" i="81"/>
  <c r="E3678" i="81"/>
  <c r="C3678" i="81"/>
  <c r="B3678" i="81"/>
  <c r="A3678" i="81"/>
  <c r="L3677" i="81"/>
  <c r="K3677" i="81"/>
  <c r="J3677" i="81"/>
  <c r="I3677" i="81"/>
  <c r="H3677" i="81"/>
  <c r="G3677" i="81"/>
  <c r="F3677" i="81"/>
  <c r="E3677" i="81"/>
  <c r="C3677" i="81"/>
  <c r="B3677" i="81"/>
  <c r="A3677" i="81"/>
  <c r="L3676" i="81"/>
  <c r="K3676" i="81"/>
  <c r="J3676" i="81"/>
  <c r="I3676" i="81"/>
  <c r="H3676" i="81"/>
  <c r="G3676" i="81"/>
  <c r="F3676" i="81"/>
  <c r="E3676" i="81"/>
  <c r="C3676" i="81"/>
  <c r="B3676" i="81"/>
  <c r="A3676" i="81"/>
  <c r="L3675" i="81"/>
  <c r="K3675" i="81"/>
  <c r="J3675" i="81"/>
  <c r="I3675" i="81"/>
  <c r="H3675" i="81"/>
  <c r="G3675" i="81"/>
  <c r="F3675" i="81"/>
  <c r="E3675" i="81"/>
  <c r="C3675" i="81"/>
  <c r="B3675" i="81"/>
  <c r="A3675" i="81"/>
  <c r="L3674" i="81"/>
  <c r="K3674" i="81"/>
  <c r="J3674" i="81"/>
  <c r="I3674" i="81"/>
  <c r="H3674" i="81"/>
  <c r="G3674" i="81"/>
  <c r="F3674" i="81"/>
  <c r="E3674" i="81"/>
  <c r="C3674" i="81"/>
  <c r="B3674" i="81"/>
  <c r="A3674" i="81"/>
  <c r="L3673" i="81"/>
  <c r="K3673" i="81"/>
  <c r="J3673" i="81"/>
  <c r="I3673" i="81"/>
  <c r="H3673" i="81"/>
  <c r="G3673" i="81"/>
  <c r="F3673" i="81"/>
  <c r="E3673" i="81"/>
  <c r="C3673" i="81"/>
  <c r="B3673" i="81"/>
  <c r="A3673" i="81"/>
  <c r="L3672" i="81"/>
  <c r="K3672" i="81"/>
  <c r="J3672" i="81"/>
  <c r="I3672" i="81"/>
  <c r="H3672" i="81"/>
  <c r="G3672" i="81"/>
  <c r="F3672" i="81"/>
  <c r="E3672" i="81"/>
  <c r="C3672" i="81"/>
  <c r="B3672" i="81"/>
  <c r="A3672" i="81"/>
  <c r="L3671" i="81"/>
  <c r="K3671" i="81"/>
  <c r="J3671" i="81"/>
  <c r="I3671" i="81"/>
  <c r="H3671" i="81"/>
  <c r="G3671" i="81"/>
  <c r="F3671" i="81"/>
  <c r="E3671" i="81"/>
  <c r="C3671" i="81"/>
  <c r="B3671" i="81"/>
  <c r="A3671" i="81"/>
  <c r="L3670" i="81"/>
  <c r="K3670" i="81"/>
  <c r="J3670" i="81"/>
  <c r="I3670" i="81"/>
  <c r="H3670" i="81"/>
  <c r="G3670" i="81"/>
  <c r="F3670" i="81"/>
  <c r="E3670" i="81"/>
  <c r="C3670" i="81"/>
  <c r="B3670" i="81"/>
  <c r="A3670" i="81"/>
  <c r="L3669" i="81"/>
  <c r="K3669" i="81"/>
  <c r="J3669" i="81"/>
  <c r="I3669" i="81"/>
  <c r="H3669" i="81"/>
  <c r="G3669" i="81"/>
  <c r="F3669" i="81"/>
  <c r="E3669" i="81"/>
  <c r="C3669" i="81"/>
  <c r="B3669" i="81"/>
  <c r="A3669" i="81"/>
  <c r="L3668" i="81"/>
  <c r="K3668" i="81"/>
  <c r="J3668" i="81"/>
  <c r="I3668" i="81"/>
  <c r="H3668" i="81"/>
  <c r="G3668" i="81"/>
  <c r="F3668" i="81"/>
  <c r="E3668" i="81"/>
  <c r="C3668" i="81"/>
  <c r="B3668" i="81"/>
  <c r="A3668" i="81"/>
  <c r="L3667" i="81"/>
  <c r="K3667" i="81"/>
  <c r="J3667" i="81"/>
  <c r="I3667" i="81"/>
  <c r="H3667" i="81"/>
  <c r="G3667" i="81"/>
  <c r="F3667" i="81"/>
  <c r="E3667" i="81"/>
  <c r="C3667" i="81"/>
  <c r="B3667" i="81"/>
  <c r="A3667" i="81"/>
  <c r="L3666" i="81"/>
  <c r="K3666" i="81"/>
  <c r="J3666" i="81"/>
  <c r="I3666" i="81"/>
  <c r="H3666" i="81"/>
  <c r="G3666" i="81"/>
  <c r="F3666" i="81"/>
  <c r="E3666" i="81"/>
  <c r="C3666" i="81"/>
  <c r="B3666" i="81"/>
  <c r="A3666" i="81"/>
  <c r="L3665" i="81"/>
  <c r="K3665" i="81"/>
  <c r="J3665" i="81"/>
  <c r="I3665" i="81"/>
  <c r="H3665" i="81"/>
  <c r="G3665" i="81"/>
  <c r="F3665" i="81"/>
  <c r="E3665" i="81"/>
  <c r="C3665" i="81"/>
  <c r="B3665" i="81"/>
  <c r="A3665" i="81"/>
  <c r="L3664" i="81"/>
  <c r="K3664" i="81"/>
  <c r="J3664" i="81"/>
  <c r="I3664" i="81"/>
  <c r="H3664" i="81"/>
  <c r="G3664" i="81"/>
  <c r="F3664" i="81"/>
  <c r="E3664" i="81"/>
  <c r="C3664" i="81"/>
  <c r="B3664" i="81"/>
  <c r="A3664" i="81"/>
  <c r="L3663" i="81"/>
  <c r="K3663" i="81"/>
  <c r="J3663" i="81"/>
  <c r="I3663" i="81"/>
  <c r="H3663" i="81"/>
  <c r="G3663" i="81"/>
  <c r="F3663" i="81"/>
  <c r="E3663" i="81"/>
  <c r="C3663" i="81"/>
  <c r="B3663" i="81"/>
  <c r="A3663" i="81"/>
  <c r="L3662" i="81"/>
  <c r="K3662" i="81"/>
  <c r="J3662" i="81"/>
  <c r="I3662" i="81"/>
  <c r="H3662" i="81"/>
  <c r="G3662" i="81"/>
  <c r="F3662" i="81"/>
  <c r="E3662" i="81"/>
  <c r="C3662" i="81"/>
  <c r="B3662" i="81"/>
  <c r="A3662" i="81"/>
  <c r="L3661" i="81"/>
  <c r="K3661" i="81"/>
  <c r="J3661" i="81"/>
  <c r="I3661" i="81"/>
  <c r="H3661" i="81"/>
  <c r="G3661" i="81"/>
  <c r="F3661" i="81"/>
  <c r="E3661" i="81"/>
  <c r="C3661" i="81"/>
  <c r="B3661" i="81"/>
  <c r="A3661" i="81"/>
  <c r="L3660" i="81"/>
  <c r="K3660" i="81"/>
  <c r="J3660" i="81"/>
  <c r="I3660" i="81"/>
  <c r="H3660" i="81"/>
  <c r="G3660" i="81"/>
  <c r="F3660" i="81"/>
  <c r="E3660" i="81"/>
  <c r="C3660" i="81"/>
  <c r="B3660" i="81"/>
  <c r="A3660" i="81"/>
  <c r="L3659" i="81"/>
  <c r="K3659" i="81"/>
  <c r="J3659" i="81"/>
  <c r="I3659" i="81"/>
  <c r="H3659" i="81"/>
  <c r="G3659" i="81"/>
  <c r="F3659" i="81"/>
  <c r="E3659" i="81"/>
  <c r="C3659" i="81"/>
  <c r="B3659" i="81"/>
  <c r="A3659" i="81"/>
  <c r="L3658" i="81"/>
  <c r="K3658" i="81"/>
  <c r="J3658" i="81"/>
  <c r="I3658" i="81"/>
  <c r="H3658" i="81"/>
  <c r="G3658" i="81"/>
  <c r="F3658" i="81"/>
  <c r="E3658" i="81"/>
  <c r="C3658" i="81"/>
  <c r="B3658" i="81"/>
  <c r="A3658" i="81"/>
  <c r="L3657" i="81"/>
  <c r="K3657" i="81"/>
  <c r="J3657" i="81"/>
  <c r="I3657" i="81"/>
  <c r="H3657" i="81"/>
  <c r="G3657" i="81"/>
  <c r="F3657" i="81"/>
  <c r="E3657" i="81"/>
  <c r="C3657" i="81"/>
  <c r="B3657" i="81"/>
  <c r="A3657" i="81"/>
  <c r="L3656" i="81"/>
  <c r="K3656" i="81"/>
  <c r="J3656" i="81"/>
  <c r="I3656" i="81"/>
  <c r="H3656" i="81"/>
  <c r="G3656" i="81"/>
  <c r="F3656" i="81"/>
  <c r="E3656" i="81"/>
  <c r="C3656" i="81"/>
  <c r="B3656" i="81"/>
  <c r="A3656" i="81"/>
  <c r="L3655" i="81"/>
  <c r="K3655" i="81"/>
  <c r="J3655" i="81"/>
  <c r="I3655" i="81"/>
  <c r="H3655" i="81"/>
  <c r="G3655" i="81"/>
  <c r="F3655" i="81"/>
  <c r="E3655" i="81"/>
  <c r="C3655" i="81"/>
  <c r="B3655" i="81"/>
  <c r="A3655" i="81"/>
  <c r="L3654" i="81"/>
  <c r="K3654" i="81"/>
  <c r="J3654" i="81"/>
  <c r="I3654" i="81"/>
  <c r="H3654" i="81"/>
  <c r="G3654" i="81"/>
  <c r="F3654" i="81"/>
  <c r="E3654" i="81"/>
  <c r="C3654" i="81"/>
  <c r="B3654" i="81"/>
  <c r="A3654" i="81"/>
  <c r="L3653" i="81"/>
  <c r="K3653" i="81"/>
  <c r="J3653" i="81"/>
  <c r="I3653" i="81"/>
  <c r="H3653" i="81"/>
  <c r="G3653" i="81"/>
  <c r="F3653" i="81"/>
  <c r="E3653" i="81"/>
  <c r="C3653" i="81"/>
  <c r="B3653" i="81"/>
  <c r="A3653" i="81"/>
  <c r="L3652" i="81"/>
  <c r="K3652" i="81"/>
  <c r="J3652" i="81"/>
  <c r="I3652" i="81"/>
  <c r="H3652" i="81"/>
  <c r="G3652" i="81"/>
  <c r="F3652" i="81"/>
  <c r="E3652" i="81"/>
  <c r="C3652" i="81"/>
  <c r="B3652" i="81"/>
  <c r="A3652" i="81"/>
  <c r="L3651" i="81"/>
  <c r="K3651" i="81"/>
  <c r="J3651" i="81"/>
  <c r="I3651" i="81"/>
  <c r="H3651" i="81"/>
  <c r="G3651" i="81"/>
  <c r="F3651" i="81"/>
  <c r="E3651" i="81"/>
  <c r="C3651" i="81"/>
  <c r="B3651" i="81"/>
  <c r="A3651" i="81"/>
  <c r="L3650" i="81"/>
  <c r="K3650" i="81"/>
  <c r="J3650" i="81"/>
  <c r="I3650" i="81"/>
  <c r="H3650" i="81"/>
  <c r="G3650" i="81"/>
  <c r="F3650" i="81"/>
  <c r="E3650" i="81"/>
  <c r="C3650" i="81"/>
  <c r="B3650" i="81"/>
  <c r="A3650" i="81"/>
  <c r="L3649" i="81"/>
  <c r="K3649" i="81"/>
  <c r="J3649" i="81"/>
  <c r="I3649" i="81"/>
  <c r="H3649" i="81"/>
  <c r="G3649" i="81"/>
  <c r="F3649" i="81"/>
  <c r="E3649" i="81"/>
  <c r="C3649" i="81"/>
  <c r="B3649" i="81"/>
  <c r="A3649" i="81"/>
  <c r="L3648" i="81"/>
  <c r="K3648" i="81"/>
  <c r="J3648" i="81"/>
  <c r="I3648" i="81"/>
  <c r="H3648" i="81"/>
  <c r="G3648" i="81"/>
  <c r="F3648" i="81"/>
  <c r="E3648" i="81"/>
  <c r="C3648" i="81"/>
  <c r="B3648" i="81"/>
  <c r="A3648" i="81"/>
  <c r="L3647" i="81"/>
  <c r="K3647" i="81"/>
  <c r="J3647" i="81"/>
  <c r="I3647" i="81"/>
  <c r="H3647" i="81"/>
  <c r="G3647" i="81"/>
  <c r="F3647" i="81"/>
  <c r="E3647" i="81"/>
  <c r="C3647" i="81"/>
  <c r="B3647" i="81"/>
  <c r="A3647" i="81"/>
  <c r="L3646" i="81"/>
  <c r="K3646" i="81"/>
  <c r="J3646" i="81"/>
  <c r="I3646" i="81"/>
  <c r="H3646" i="81"/>
  <c r="G3646" i="81"/>
  <c r="F3646" i="81"/>
  <c r="E3646" i="81"/>
  <c r="C3646" i="81"/>
  <c r="B3646" i="81"/>
  <c r="A3646" i="81"/>
  <c r="L3645" i="81"/>
  <c r="K3645" i="81"/>
  <c r="J3645" i="81"/>
  <c r="I3645" i="81"/>
  <c r="H3645" i="81"/>
  <c r="G3645" i="81"/>
  <c r="F3645" i="81"/>
  <c r="E3645" i="81"/>
  <c r="C3645" i="81"/>
  <c r="B3645" i="81"/>
  <c r="A3645" i="81"/>
  <c r="L3644" i="81"/>
  <c r="K3644" i="81"/>
  <c r="J3644" i="81"/>
  <c r="I3644" i="81"/>
  <c r="H3644" i="81"/>
  <c r="G3644" i="81"/>
  <c r="F3644" i="81"/>
  <c r="E3644" i="81"/>
  <c r="C3644" i="81"/>
  <c r="B3644" i="81"/>
  <c r="A3644" i="81"/>
  <c r="L3643" i="81"/>
  <c r="K3643" i="81"/>
  <c r="J3643" i="81"/>
  <c r="I3643" i="81"/>
  <c r="H3643" i="81"/>
  <c r="G3643" i="81"/>
  <c r="F3643" i="81"/>
  <c r="E3643" i="81"/>
  <c r="C3643" i="81"/>
  <c r="B3643" i="81"/>
  <c r="A3643" i="81"/>
  <c r="L3642" i="81"/>
  <c r="K3642" i="81"/>
  <c r="J3642" i="81"/>
  <c r="I3642" i="81"/>
  <c r="H3642" i="81"/>
  <c r="G3642" i="81"/>
  <c r="F3642" i="81"/>
  <c r="E3642" i="81"/>
  <c r="C3642" i="81"/>
  <c r="B3642" i="81"/>
  <c r="A3642" i="81"/>
  <c r="L3641" i="81"/>
  <c r="K3641" i="81"/>
  <c r="J3641" i="81"/>
  <c r="I3641" i="81"/>
  <c r="H3641" i="81"/>
  <c r="G3641" i="81"/>
  <c r="F3641" i="81"/>
  <c r="E3641" i="81"/>
  <c r="C3641" i="81"/>
  <c r="B3641" i="81"/>
  <c r="A3641" i="81"/>
  <c r="L3640" i="81"/>
  <c r="K3640" i="81"/>
  <c r="J3640" i="81"/>
  <c r="I3640" i="81"/>
  <c r="H3640" i="81"/>
  <c r="G3640" i="81"/>
  <c r="F3640" i="81"/>
  <c r="E3640" i="81"/>
  <c r="C3640" i="81"/>
  <c r="B3640" i="81"/>
  <c r="A3640" i="81"/>
  <c r="L3639" i="81"/>
  <c r="K3639" i="81"/>
  <c r="J3639" i="81"/>
  <c r="I3639" i="81"/>
  <c r="H3639" i="81"/>
  <c r="G3639" i="81"/>
  <c r="F3639" i="81"/>
  <c r="E3639" i="81"/>
  <c r="C3639" i="81"/>
  <c r="B3639" i="81"/>
  <c r="A3639" i="81"/>
  <c r="L3638" i="81"/>
  <c r="K3638" i="81"/>
  <c r="J3638" i="81"/>
  <c r="I3638" i="81"/>
  <c r="H3638" i="81"/>
  <c r="G3638" i="81"/>
  <c r="F3638" i="81"/>
  <c r="E3638" i="81"/>
  <c r="C3638" i="81"/>
  <c r="B3638" i="81"/>
  <c r="A3638" i="81"/>
  <c r="L3637" i="81"/>
  <c r="K3637" i="81"/>
  <c r="J3637" i="81"/>
  <c r="I3637" i="81"/>
  <c r="H3637" i="81"/>
  <c r="G3637" i="81"/>
  <c r="F3637" i="81"/>
  <c r="E3637" i="81"/>
  <c r="C3637" i="81"/>
  <c r="B3637" i="81"/>
  <c r="A3637" i="81"/>
  <c r="L3636" i="81"/>
  <c r="K3636" i="81"/>
  <c r="J3636" i="81"/>
  <c r="I3636" i="81"/>
  <c r="H3636" i="81"/>
  <c r="G3636" i="81"/>
  <c r="F3636" i="81"/>
  <c r="E3636" i="81"/>
  <c r="C3636" i="81"/>
  <c r="B3636" i="81"/>
  <c r="A3636" i="81"/>
  <c r="L3635" i="81"/>
  <c r="K3635" i="81"/>
  <c r="J3635" i="81"/>
  <c r="I3635" i="81"/>
  <c r="H3635" i="81"/>
  <c r="G3635" i="81"/>
  <c r="F3635" i="81"/>
  <c r="E3635" i="81"/>
  <c r="C3635" i="81"/>
  <c r="B3635" i="81"/>
  <c r="A3635" i="81"/>
  <c r="L3634" i="81"/>
  <c r="K3634" i="81"/>
  <c r="J3634" i="81"/>
  <c r="I3634" i="81"/>
  <c r="H3634" i="81"/>
  <c r="G3634" i="81"/>
  <c r="F3634" i="81"/>
  <c r="E3634" i="81"/>
  <c r="C3634" i="81"/>
  <c r="B3634" i="81"/>
  <c r="A3634" i="81"/>
  <c r="L3633" i="81"/>
  <c r="K3633" i="81"/>
  <c r="J3633" i="81"/>
  <c r="I3633" i="81"/>
  <c r="H3633" i="81"/>
  <c r="G3633" i="81"/>
  <c r="F3633" i="81"/>
  <c r="E3633" i="81"/>
  <c r="C3633" i="81"/>
  <c r="B3633" i="81"/>
  <c r="A3633" i="81"/>
  <c r="L3632" i="81"/>
  <c r="K3632" i="81"/>
  <c r="J3632" i="81"/>
  <c r="I3632" i="81"/>
  <c r="H3632" i="81"/>
  <c r="G3632" i="81"/>
  <c r="F3632" i="81"/>
  <c r="E3632" i="81"/>
  <c r="C3632" i="81"/>
  <c r="B3632" i="81"/>
  <c r="A3632" i="81"/>
  <c r="L3631" i="81"/>
  <c r="K3631" i="81"/>
  <c r="J3631" i="81"/>
  <c r="I3631" i="81"/>
  <c r="H3631" i="81"/>
  <c r="G3631" i="81"/>
  <c r="F3631" i="81"/>
  <c r="E3631" i="81"/>
  <c r="C3631" i="81"/>
  <c r="B3631" i="81"/>
  <c r="A3631" i="81"/>
  <c r="L3630" i="81"/>
  <c r="K3630" i="81"/>
  <c r="J3630" i="81"/>
  <c r="I3630" i="81"/>
  <c r="H3630" i="81"/>
  <c r="G3630" i="81"/>
  <c r="F3630" i="81"/>
  <c r="E3630" i="81"/>
  <c r="C3630" i="81"/>
  <c r="B3630" i="81"/>
  <c r="A3630" i="81"/>
  <c r="L3629" i="81"/>
  <c r="K3629" i="81"/>
  <c r="J3629" i="81"/>
  <c r="I3629" i="81"/>
  <c r="H3629" i="81"/>
  <c r="G3629" i="81"/>
  <c r="F3629" i="81"/>
  <c r="E3629" i="81"/>
  <c r="C3629" i="81"/>
  <c r="B3629" i="81"/>
  <c r="A3629" i="81"/>
  <c r="L3628" i="81"/>
  <c r="K3628" i="81"/>
  <c r="J3628" i="81"/>
  <c r="I3628" i="81"/>
  <c r="H3628" i="81"/>
  <c r="G3628" i="81"/>
  <c r="F3628" i="81"/>
  <c r="E3628" i="81"/>
  <c r="C3628" i="81"/>
  <c r="B3628" i="81"/>
  <c r="A3628" i="81"/>
  <c r="L3627" i="81"/>
  <c r="K3627" i="81"/>
  <c r="J3627" i="81"/>
  <c r="I3627" i="81"/>
  <c r="H3627" i="81"/>
  <c r="G3627" i="81"/>
  <c r="F3627" i="81"/>
  <c r="E3627" i="81"/>
  <c r="C3627" i="81"/>
  <c r="B3627" i="81"/>
  <c r="A3627" i="81"/>
  <c r="L3626" i="81"/>
  <c r="K3626" i="81"/>
  <c r="J3626" i="81"/>
  <c r="I3626" i="81"/>
  <c r="H3626" i="81"/>
  <c r="G3626" i="81"/>
  <c r="F3626" i="81"/>
  <c r="E3626" i="81"/>
  <c r="C3626" i="81"/>
  <c r="B3626" i="81"/>
  <c r="A3626" i="81"/>
  <c r="L3625" i="81"/>
  <c r="K3625" i="81"/>
  <c r="J3625" i="81"/>
  <c r="I3625" i="81"/>
  <c r="H3625" i="81"/>
  <c r="G3625" i="81"/>
  <c r="F3625" i="81"/>
  <c r="E3625" i="81"/>
  <c r="C3625" i="81"/>
  <c r="B3625" i="81"/>
  <c r="A3625" i="81"/>
  <c r="L3624" i="81"/>
  <c r="K3624" i="81"/>
  <c r="J3624" i="81"/>
  <c r="I3624" i="81"/>
  <c r="H3624" i="81"/>
  <c r="G3624" i="81"/>
  <c r="F3624" i="81"/>
  <c r="E3624" i="81"/>
  <c r="C3624" i="81"/>
  <c r="B3624" i="81"/>
  <c r="A3624" i="81"/>
  <c r="L3623" i="81"/>
  <c r="K3623" i="81"/>
  <c r="J3623" i="81"/>
  <c r="I3623" i="81"/>
  <c r="H3623" i="81"/>
  <c r="G3623" i="81"/>
  <c r="F3623" i="81"/>
  <c r="E3623" i="81"/>
  <c r="C3623" i="81"/>
  <c r="B3623" i="81"/>
  <c r="A3623" i="81"/>
  <c r="L3622" i="81"/>
  <c r="K3622" i="81"/>
  <c r="J3622" i="81"/>
  <c r="I3622" i="81"/>
  <c r="H3622" i="81"/>
  <c r="G3622" i="81"/>
  <c r="F3622" i="81"/>
  <c r="E3622" i="81"/>
  <c r="C3622" i="81"/>
  <c r="B3622" i="81"/>
  <c r="A3622" i="81"/>
  <c r="L3621" i="81"/>
  <c r="K3621" i="81"/>
  <c r="J3621" i="81"/>
  <c r="I3621" i="81"/>
  <c r="H3621" i="81"/>
  <c r="G3621" i="81"/>
  <c r="F3621" i="81"/>
  <c r="E3621" i="81"/>
  <c r="C3621" i="81"/>
  <c r="B3621" i="81"/>
  <c r="A3621" i="81"/>
  <c r="L3620" i="81"/>
  <c r="K3620" i="81"/>
  <c r="J3620" i="81"/>
  <c r="I3620" i="81"/>
  <c r="H3620" i="81"/>
  <c r="G3620" i="81"/>
  <c r="F3620" i="81"/>
  <c r="E3620" i="81"/>
  <c r="C3620" i="81"/>
  <c r="B3620" i="81"/>
  <c r="A3620" i="81"/>
  <c r="L3619" i="81"/>
  <c r="K3619" i="81"/>
  <c r="J3619" i="81"/>
  <c r="I3619" i="81"/>
  <c r="H3619" i="81"/>
  <c r="G3619" i="81"/>
  <c r="F3619" i="81"/>
  <c r="E3619" i="81"/>
  <c r="C3619" i="81"/>
  <c r="B3619" i="81"/>
  <c r="A3619" i="81"/>
  <c r="L3618" i="81"/>
  <c r="K3618" i="81"/>
  <c r="J3618" i="81"/>
  <c r="I3618" i="81"/>
  <c r="H3618" i="81"/>
  <c r="G3618" i="81"/>
  <c r="F3618" i="81"/>
  <c r="E3618" i="81"/>
  <c r="C3618" i="81"/>
  <c r="B3618" i="81"/>
  <c r="A3618" i="81"/>
  <c r="L3617" i="81"/>
  <c r="K3617" i="81"/>
  <c r="J3617" i="81"/>
  <c r="I3617" i="81"/>
  <c r="H3617" i="81"/>
  <c r="G3617" i="81"/>
  <c r="F3617" i="81"/>
  <c r="E3617" i="81"/>
  <c r="C3617" i="81"/>
  <c r="B3617" i="81"/>
  <c r="A3617" i="81"/>
  <c r="L3616" i="81"/>
  <c r="K3616" i="81"/>
  <c r="J3616" i="81"/>
  <c r="I3616" i="81"/>
  <c r="H3616" i="81"/>
  <c r="G3616" i="81"/>
  <c r="F3616" i="81"/>
  <c r="E3616" i="81"/>
  <c r="C3616" i="81"/>
  <c r="B3616" i="81"/>
  <c r="A3616" i="81"/>
  <c r="L3615" i="81"/>
  <c r="K3615" i="81"/>
  <c r="J3615" i="81"/>
  <c r="I3615" i="81"/>
  <c r="H3615" i="81"/>
  <c r="G3615" i="81"/>
  <c r="F3615" i="81"/>
  <c r="E3615" i="81"/>
  <c r="C3615" i="81"/>
  <c r="B3615" i="81"/>
  <c r="A3615" i="81"/>
  <c r="L3614" i="81"/>
  <c r="K3614" i="81"/>
  <c r="J3614" i="81"/>
  <c r="I3614" i="81"/>
  <c r="H3614" i="81"/>
  <c r="G3614" i="81"/>
  <c r="F3614" i="81"/>
  <c r="E3614" i="81"/>
  <c r="C3614" i="81"/>
  <c r="B3614" i="81"/>
  <c r="A3614" i="81"/>
  <c r="L3613" i="81"/>
  <c r="K3613" i="81"/>
  <c r="J3613" i="81"/>
  <c r="I3613" i="81"/>
  <c r="H3613" i="81"/>
  <c r="G3613" i="81"/>
  <c r="F3613" i="81"/>
  <c r="E3613" i="81"/>
  <c r="C3613" i="81"/>
  <c r="B3613" i="81"/>
  <c r="A3613" i="81"/>
  <c r="L3612" i="81"/>
  <c r="K3612" i="81"/>
  <c r="J3612" i="81"/>
  <c r="I3612" i="81"/>
  <c r="H3612" i="81"/>
  <c r="G3612" i="81"/>
  <c r="F3612" i="81"/>
  <c r="E3612" i="81"/>
  <c r="C3612" i="81"/>
  <c r="B3612" i="81"/>
  <c r="A3612" i="81"/>
  <c r="L3611" i="81"/>
  <c r="K3611" i="81"/>
  <c r="J3611" i="81"/>
  <c r="I3611" i="81"/>
  <c r="H3611" i="81"/>
  <c r="G3611" i="81"/>
  <c r="F3611" i="81"/>
  <c r="E3611" i="81"/>
  <c r="C3611" i="81"/>
  <c r="B3611" i="81"/>
  <c r="A3611" i="81"/>
  <c r="L3610" i="81"/>
  <c r="K3610" i="81"/>
  <c r="J3610" i="81"/>
  <c r="I3610" i="81"/>
  <c r="H3610" i="81"/>
  <c r="G3610" i="81"/>
  <c r="F3610" i="81"/>
  <c r="E3610" i="81"/>
  <c r="C3610" i="81"/>
  <c r="B3610" i="81"/>
  <c r="A3610" i="81"/>
  <c r="L3609" i="81"/>
  <c r="K3609" i="81"/>
  <c r="J3609" i="81"/>
  <c r="I3609" i="81"/>
  <c r="H3609" i="81"/>
  <c r="G3609" i="81"/>
  <c r="F3609" i="81"/>
  <c r="E3609" i="81"/>
  <c r="C3609" i="81"/>
  <c r="B3609" i="81"/>
  <c r="A3609" i="81"/>
  <c r="L3608" i="81"/>
  <c r="K3608" i="81"/>
  <c r="J3608" i="81"/>
  <c r="I3608" i="81"/>
  <c r="H3608" i="81"/>
  <c r="G3608" i="81"/>
  <c r="F3608" i="81"/>
  <c r="E3608" i="81"/>
  <c r="C3608" i="81"/>
  <c r="B3608" i="81"/>
  <c r="A3608" i="81"/>
  <c r="L3607" i="81"/>
  <c r="K3607" i="81"/>
  <c r="J3607" i="81"/>
  <c r="I3607" i="81"/>
  <c r="H3607" i="81"/>
  <c r="G3607" i="81"/>
  <c r="F3607" i="81"/>
  <c r="E3607" i="81"/>
  <c r="C3607" i="81"/>
  <c r="B3607" i="81"/>
  <c r="A3607" i="81"/>
  <c r="L3606" i="81"/>
  <c r="K3606" i="81"/>
  <c r="J3606" i="81"/>
  <c r="I3606" i="81"/>
  <c r="H3606" i="81"/>
  <c r="G3606" i="81"/>
  <c r="F3606" i="81"/>
  <c r="E3606" i="81"/>
  <c r="C3606" i="81"/>
  <c r="B3606" i="81"/>
  <c r="A3606" i="81"/>
  <c r="L3605" i="81"/>
  <c r="K3605" i="81"/>
  <c r="J3605" i="81"/>
  <c r="I3605" i="81"/>
  <c r="H3605" i="81"/>
  <c r="G3605" i="81"/>
  <c r="F3605" i="81"/>
  <c r="E3605" i="81"/>
  <c r="C3605" i="81"/>
  <c r="B3605" i="81"/>
  <c r="A3605" i="81"/>
  <c r="L3604" i="81"/>
  <c r="K3604" i="81"/>
  <c r="J3604" i="81"/>
  <c r="I3604" i="81"/>
  <c r="H3604" i="81"/>
  <c r="G3604" i="81"/>
  <c r="F3604" i="81"/>
  <c r="E3604" i="81"/>
  <c r="C3604" i="81"/>
  <c r="B3604" i="81"/>
  <c r="A3604" i="81"/>
  <c r="L3603" i="81"/>
  <c r="K3603" i="81"/>
  <c r="J3603" i="81"/>
  <c r="I3603" i="81"/>
  <c r="H3603" i="81"/>
  <c r="G3603" i="81"/>
  <c r="F3603" i="81"/>
  <c r="E3603" i="81"/>
  <c r="C3603" i="81"/>
  <c r="B3603" i="81"/>
  <c r="A3603" i="81"/>
  <c r="L3602" i="81"/>
  <c r="K3602" i="81"/>
  <c r="J3602" i="81"/>
  <c r="I3602" i="81"/>
  <c r="H3602" i="81"/>
  <c r="G3602" i="81"/>
  <c r="F3602" i="81"/>
  <c r="E3602" i="81"/>
  <c r="C3602" i="81"/>
  <c r="B3602" i="81"/>
  <c r="A3602" i="81"/>
  <c r="L3601" i="81"/>
  <c r="K3601" i="81"/>
  <c r="J3601" i="81"/>
  <c r="I3601" i="81"/>
  <c r="H3601" i="81"/>
  <c r="G3601" i="81"/>
  <c r="F3601" i="81"/>
  <c r="E3601" i="81"/>
  <c r="C3601" i="81"/>
  <c r="B3601" i="81"/>
  <c r="A3601" i="81"/>
  <c r="L3600" i="81"/>
  <c r="K3600" i="81"/>
  <c r="J3600" i="81"/>
  <c r="I3600" i="81"/>
  <c r="H3600" i="81"/>
  <c r="G3600" i="81"/>
  <c r="F3600" i="81"/>
  <c r="E3600" i="81"/>
  <c r="C3600" i="81"/>
  <c r="B3600" i="81"/>
  <c r="A3600" i="81"/>
  <c r="L3599" i="81"/>
  <c r="K3599" i="81"/>
  <c r="J3599" i="81"/>
  <c r="I3599" i="81"/>
  <c r="H3599" i="81"/>
  <c r="G3599" i="81"/>
  <c r="F3599" i="81"/>
  <c r="E3599" i="81"/>
  <c r="C3599" i="81"/>
  <c r="B3599" i="81"/>
  <c r="A3599" i="81"/>
  <c r="L3598" i="81"/>
  <c r="K3598" i="81"/>
  <c r="J3598" i="81"/>
  <c r="I3598" i="81"/>
  <c r="H3598" i="81"/>
  <c r="G3598" i="81"/>
  <c r="F3598" i="81"/>
  <c r="E3598" i="81"/>
  <c r="C3598" i="81"/>
  <c r="B3598" i="81"/>
  <c r="A3598" i="81"/>
  <c r="L3597" i="81"/>
  <c r="K3597" i="81"/>
  <c r="J3597" i="81"/>
  <c r="I3597" i="81"/>
  <c r="H3597" i="81"/>
  <c r="G3597" i="81"/>
  <c r="F3597" i="81"/>
  <c r="E3597" i="81"/>
  <c r="C3597" i="81"/>
  <c r="B3597" i="81"/>
  <c r="A3597" i="81"/>
  <c r="L3596" i="81"/>
  <c r="K3596" i="81"/>
  <c r="J3596" i="81"/>
  <c r="I3596" i="81"/>
  <c r="H3596" i="81"/>
  <c r="G3596" i="81"/>
  <c r="F3596" i="81"/>
  <c r="E3596" i="81"/>
  <c r="C3596" i="81"/>
  <c r="B3596" i="81"/>
  <c r="A3596" i="81"/>
  <c r="L3595" i="81"/>
  <c r="K3595" i="81"/>
  <c r="J3595" i="81"/>
  <c r="I3595" i="81"/>
  <c r="H3595" i="81"/>
  <c r="G3595" i="81"/>
  <c r="F3595" i="81"/>
  <c r="E3595" i="81"/>
  <c r="C3595" i="81"/>
  <c r="B3595" i="81"/>
  <c r="A3595" i="81"/>
  <c r="L3594" i="81"/>
  <c r="K3594" i="81"/>
  <c r="J3594" i="81"/>
  <c r="I3594" i="81"/>
  <c r="H3594" i="81"/>
  <c r="G3594" i="81"/>
  <c r="F3594" i="81"/>
  <c r="E3594" i="81"/>
  <c r="C3594" i="81"/>
  <c r="B3594" i="81"/>
  <c r="A3594" i="81"/>
  <c r="L3593" i="81"/>
  <c r="K3593" i="81"/>
  <c r="J3593" i="81"/>
  <c r="I3593" i="81"/>
  <c r="H3593" i="81"/>
  <c r="G3593" i="81"/>
  <c r="F3593" i="81"/>
  <c r="E3593" i="81"/>
  <c r="C3593" i="81"/>
  <c r="B3593" i="81"/>
  <c r="A3593" i="81"/>
  <c r="L3592" i="81"/>
  <c r="K3592" i="81"/>
  <c r="J3592" i="81"/>
  <c r="I3592" i="81"/>
  <c r="H3592" i="81"/>
  <c r="G3592" i="81"/>
  <c r="F3592" i="81"/>
  <c r="E3592" i="81"/>
  <c r="C3592" i="81"/>
  <c r="B3592" i="81"/>
  <c r="A3592" i="81"/>
  <c r="L3591" i="81"/>
  <c r="K3591" i="81"/>
  <c r="J3591" i="81"/>
  <c r="I3591" i="81"/>
  <c r="H3591" i="81"/>
  <c r="G3591" i="81"/>
  <c r="F3591" i="81"/>
  <c r="E3591" i="81"/>
  <c r="C3591" i="81"/>
  <c r="B3591" i="81"/>
  <c r="A3591" i="81"/>
  <c r="L3590" i="81"/>
  <c r="K3590" i="81"/>
  <c r="J3590" i="81"/>
  <c r="I3590" i="81"/>
  <c r="H3590" i="81"/>
  <c r="G3590" i="81"/>
  <c r="F3590" i="81"/>
  <c r="E3590" i="81"/>
  <c r="C3590" i="81"/>
  <c r="B3590" i="81"/>
  <c r="A3590" i="81"/>
  <c r="L3589" i="81"/>
  <c r="K3589" i="81"/>
  <c r="J3589" i="81"/>
  <c r="I3589" i="81"/>
  <c r="H3589" i="81"/>
  <c r="G3589" i="81"/>
  <c r="F3589" i="81"/>
  <c r="E3589" i="81"/>
  <c r="C3589" i="81"/>
  <c r="B3589" i="81"/>
  <c r="A3589" i="81"/>
  <c r="L3588" i="81"/>
  <c r="K3588" i="81"/>
  <c r="J3588" i="81"/>
  <c r="I3588" i="81"/>
  <c r="H3588" i="81"/>
  <c r="G3588" i="81"/>
  <c r="F3588" i="81"/>
  <c r="E3588" i="81"/>
  <c r="C3588" i="81"/>
  <c r="B3588" i="81"/>
  <c r="A3588" i="81"/>
  <c r="L3587" i="81"/>
  <c r="K3587" i="81"/>
  <c r="J3587" i="81"/>
  <c r="I3587" i="81"/>
  <c r="H3587" i="81"/>
  <c r="G3587" i="81"/>
  <c r="F3587" i="81"/>
  <c r="E3587" i="81"/>
  <c r="C3587" i="81"/>
  <c r="B3587" i="81"/>
  <c r="A3587" i="81"/>
  <c r="L3586" i="81"/>
  <c r="K3586" i="81"/>
  <c r="J3586" i="81"/>
  <c r="I3586" i="81"/>
  <c r="H3586" i="81"/>
  <c r="G3586" i="81"/>
  <c r="F3586" i="81"/>
  <c r="E3586" i="81"/>
  <c r="C3586" i="81"/>
  <c r="B3586" i="81"/>
  <c r="A3586" i="81"/>
  <c r="L3585" i="81"/>
  <c r="K3585" i="81"/>
  <c r="J3585" i="81"/>
  <c r="I3585" i="81"/>
  <c r="H3585" i="81"/>
  <c r="G3585" i="81"/>
  <c r="F3585" i="81"/>
  <c r="E3585" i="81"/>
  <c r="C3585" i="81"/>
  <c r="B3585" i="81"/>
  <c r="A3585" i="81"/>
  <c r="L3584" i="81"/>
  <c r="K3584" i="81"/>
  <c r="J3584" i="81"/>
  <c r="I3584" i="81"/>
  <c r="H3584" i="81"/>
  <c r="G3584" i="81"/>
  <c r="F3584" i="81"/>
  <c r="E3584" i="81"/>
  <c r="C3584" i="81"/>
  <c r="B3584" i="81"/>
  <c r="A3584" i="81"/>
  <c r="L3583" i="81"/>
  <c r="K3583" i="81"/>
  <c r="J3583" i="81"/>
  <c r="I3583" i="81"/>
  <c r="H3583" i="81"/>
  <c r="G3583" i="81"/>
  <c r="F3583" i="81"/>
  <c r="E3583" i="81"/>
  <c r="C3583" i="81"/>
  <c r="B3583" i="81"/>
  <c r="A3583" i="81"/>
  <c r="L3582" i="81"/>
  <c r="K3582" i="81"/>
  <c r="J3582" i="81"/>
  <c r="I3582" i="81"/>
  <c r="H3582" i="81"/>
  <c r="G3582" i="81"/>
  <c r="F3582" i="81"/>
  <c r="E3582" i="81"/>
  <c r="C3582" i="81"/>
  <c r="B3582" i="81"/>
  <c r="A3582" i="81"/>
  <c r="L3581" i="81"/>
  <c r="K3581" i="81"/>
  <c r="J3581" i="81"/>
  <c r="I3581" i="81"/>
  <c r="H3581" i="81"/>
  <c r="G3581" i="81"/>
  <c r="F3581" i="81"/>
  <c r="E3581" i="81"/>
  <c r="C3581" i="81"/>
  <c r="B3581" i="81"/>
  <c r="A3581" i="81"/>
  <c r="L3580" i="81"/>
  <c r="K3580" i="81"/>
  <c r="J3580" i="81"/>
  <c r="I3580" i="81"/>
  <c r="H3580" i="81"/>
  <c r="G3580" i="81"/>
  <c r="F3580" i="81"/>
  <c r="E3580" i="81"/>
  <c r="C3580" i="81"/>
  <c r="B3580" i="81"/>
  <c r="A3580" i="81"/>
  <c r="L3579" i="81"/>
  <c r="K3579" i="81"/>
  <c r="J3579" i="81"/>
  <c r="I3579" i="81"/>
  <c r="H3579" i="81"/>
  <c r="G3579" i="81"/>
  <c r="F3579" i="81"/>
  <c r="E3579" i="81"/>
  <c r="C3579" i="81"/>
  <c r="B3579" i="81"/>
  <c r="A3579" i="81"/>
  <c r="L3578" i="81"/>
  <c r="K3578" i="81"/>
  <c r="J3578" i="81"/>
  <c r="I3578" i="81"/>
  <c r="H3578" i="81"/>
  <c r="G3578" i="81"/>
  <c r="F3578" i="81"/>
  <c r="E3578" i="81"/>
  <c r="C3578" i="81"/>
  <c r="B3578" i="81"/>
  <c r="A3578" i="81"/>
  <c r="L3577" i="81"/>
  <c r="K3577" i="81"/>
  <c r="J3577" i="81"/>
  <c r="I3577" i="81"/>
  <c r="H3577" i="81"/>
  <c r="G3577" i="81"/>
  <c r="F3577" i="81"/>
  <c r="E3577" i="81"/>
  <c r="C3577" i="81"/>
  <c r="B3577" i="81"/>
  <c r="A3577" i="81"/>
  <c r="L3576" i="81"/>
  <c r="K3576" i="81"/>
  <c r="J3576" i="81"/>
  <c r="I3576" i="81"/>
  <c r="H3576" i="81"/>
  <c r="G3576" i="81"/>
  <c r="F3576" i="81"/>
  <c r="E3576" i="81"/>
  <c r="C3576" i="81"/>
  <c r="B3576" i="81"/>
  <c r="A3576" i="81"/>
  <c r="L3575" i="81"/>
  <c r="K3575" i="81"/>
  <c r="J3575" i="81"/>
  <c r="I3575" i="81"/>
  <c r="H3575" i="81"/>
  <c r="G3575" i="81"/>
  <c r="F3575" i="81"/>
  <c r="E3575" i="81"/>
  <c r="C3575" i="81"/>
  <c r="B3575" i="81"/>
  <c r="A3575" i="81"/>
  <c r="L3574" i="81"/>
  <c r="K3574" i="81"/>
  <c r="J3574" i="81"/>
  <c r="I3574" i="81"/>
  <c r="H3574" i="81"/>
  <c r="G3574" i="81"/>
  <c r="F3574" i="81"/>
  <c r="E3574" i="81"/>
  <c r="C3574" i="81"/>
  <c r="B3574" i="81"/>
  <c r="A3574" i="81"/>
  <c r="L3573" i="81"/>
  <c r="K3573" i="81"/>
  <c r="J3573" i="81"/>
  <c r="I3573" i="81"/>
  <c r="H3573" i="81"/>
  <c r="G3573" i="81"/>
  <c r="F3573" i="81"/>
  <c r="E3573" i="81"/>
  <c r="C3573" i="81"/>
  <c r="B3573" i="81"/>
  <c r="A3573" i="81"/>
  <c r="L3572" i="81"/>
  <c r="K3572" i="81"/>
  <c r="J3572" i="81"/>
  <c r="I3572" i="81"/>
  <c r="H3572" i="81"/>
  <c r="G3572" i="81"/>
  <c r="F3572" i="81"/>
  <c r="E3572" i="81"/>
  <c r="C3572" i="81"/>
  <c r="B3572" i="81"/>
  <c r="A3572" i="81"/>
  <c r="L3571" i="81"/>
  <c r="K3571" i="81"/>
  <c r="J3571" i="81"/>
  <c r="I3571" i="81"/>
  <c r="H3571" i="81"/>
  <c r="G3571" i="81"/>
  <c r="F3571" i="81"/>
  <c r="E3571" i="81"/>
  <c r="C3571" i="81"/>
  <c r="B3571" i="81"/>
  <c r="A3571" i="81"/>
  <c r="L3570" i="81"/>
  <c r="K3570" i="81"/>
  <c r="J3570" i="81"/>
  <c r="I3570" i="81"/>
  <c r="H3570" i="81"/>
  <c r="G3570" i="81"/>
  <c r="F3570" i="81"/>
  <c r="E3570" i="81"/>
  <c r="C3570" i="81"/>
  <c r="B3570" i="81"/>
  <c r="A3570" i="81"/>
  <c r="L3569" i="81"/>
  <c r="K3569" i="81"/>
  <c r="J3569" i="81"/>
  <c r="I3569" i="81"/>
  <c r="H3569" i="81"/>
  <c r="G3569" i="81"/>
  <c r="F3569" i="81"/>
  <c r="E3569" i="81"/>
  <c r="C3569" i="81"/>
  <c r="B3569" i="81"/>
  <c r="A3569" i="81"/>
  <c r="L3568" i="81"/>
  <c r="K3568" i="81"/>
  <c r="J3568" i="81"/>
  <c r="I3568" i="81"/>
  <c r="H3568" i="81"/>
  <c r="G3568" i="81"/>
  <c r="F3568" i="81"/>
  <c r="E3568" i="81"/>
  <c r="C3568" i="81"/>
  <c r="B3568" i="81"/>
  <c r="A3568" i="81"/>
  <c r="L3567" i="81"/>
  <c r="K3567" i="81"/>
  <c r="J3567" i="81"/>
  <c r="I3567" i="81"/>
  <c r="H3567" i="81"/>
  <c r="G3567" i="81"/>
  <c r="F3567" i="81"/>
  <c r="E3567" i="81"/>
  <c r="C3567" i="81"/>
  <c r="B3567" i="81"/>
  <c r="A3567" i="81"/>
  <c r="L3566" i="81"/>
  <c r="K3566" i="81"/>
  <c r="J3566" i="81"/>
  <c r="I3566" i="81"/>
  <c r="H3566" i="81"/>
  <c r="G3566" i="81"/>
  <c r="F3566" i="81"/>
  <c r="E3566" i="81"/>
  <c r="C3566" i="81"/>
  <c r="B3566" i="81"/>
  <c r="A3566" i="81"/>
  <c r="L3565" i="81"/>
  <c r="K3565" i="81"/>
  <c r="J3565" i="81"/>
  <c r="I3565" i="81"/>
  <c r="H3565" i="81"/>
  <c r="G3565" i="81"/>
  <c r="F3565" i="81"/>
  <c r="E3565" i="81"/>
  <c r="C3565" i="81"/>
  <c r="B3565" i="81"/>
  <c r="A3565" i="81"/>
  <c r="L3564" i="81"/>
  <c r="K3564" i="81"/>
  <c r="J3564" i="81"/>
  <c r="I3564" i="81"/>
  <c r="H3564" i="81"/>
  <c r="G3564" i="81"/>
  <c r="F3564" i="81"/>
  <c r="E3564" i="81"/>
  <c r="C3564" i="81"/>
  <c r="B3564" i="81"/>
  <c r="A3564" i="81"/>
  <c r="L3563" i="81"/>
  <c r="K3563" i="81"/>
  <c r="J3563" i="81"/>
  <c r="I3563" i="81"/>
  <c r="H3563" i="81"/>
  <c r="G3563" i="81"/>
  <c r="F3563" i="81"/>
  <c r="E3563" i="81"/>
  <c r="C3563" i="81"/>
  <c r="B3563" i="81"/>
  <c r="A3563" i="81"/>
  <c r="L3562" i="81"/>
  <c r="K3562" i="81"/>
  <c r="J3562" i="81"/>
  <c r="I3562" i="81"/>
  <c r="H3562" i="81"/>
  <c r="G3562" i="81"/>
  <c r="F3562" i="81"/>
  <c r="E3562" i="81"/>
  <c r="C3562" i="81"/>
  <c r="B3562" i="81"/>
  <c r="A3562" i="81"/>
  <c r="L3561" i="81"/>
  <c r="K3561" i="81"/>
  <c r="J3561" i="81"/>
  <c r="I3561" i="81"/>
  <c r="H3561" i="81"/>
  <c r="G3561" i="81"/>
  <c r="F3561" i="81"/>
  <c r="E3561" i="81"/>
  <c r="C3561" i="81"/>
  <c r="B3561" i="81"/>
  <c r="A3561" i="81"/>
  <c r="L3560" i="81"/>
  <c r="K3560" i="81"/>
  <c r="J3560" i="81"/>
  <c r="I3560" i="81"/>
  <c r="H3560" i="81"/>
  <c r="G3560" i="81"/>
  <c r="F3560" i="81"/>
  <c r="E3560" i="81"/>
  <c r="C3560" i="81"/>
  <c r="B3560" i="81"/>
  <c r="A3560" i="81"/>
  <c r="L3559" i="81"/>
  <c r="K3559" i="81"/>
  <c r="J3559" i="81"/>
  <c r="I3559" i="81"/>
  <c r="H3559" i="81"/>
  <c r="G3559" i="81"/>
  <c r="F3559" i="81"/>
  <c r="E3559" i="81"/>
  <c r="C3559" i="81"/>
  <c r="B3559" i="81"/>
  <c r="A3559" i="81"/>
  <c r="L3558" i="81"/>
  <c r="K3558" i="81"/>
  <c r="J3558" i="81"/>
  <c r="I3558" i="81"/>
  <c r="H3558" i="81"/>
  <c r="G3558" i="81"/>
  <c r="F3558" i="81"/>
  <c r="E3558" i="81"/>
  <c r="C3558" i="81"/>
  <c r="B3558" i="81"/>
  <c r="A3558" i="81"/>
  <c r="L3557" i="81"/>
  <c r="K3557" i="81"/>
  <c r="J3557" i="81"/>
  <c r="I3557" i="81"/>
  <c r="H3557" i="81"/>
  <c r="G3557" i="81"/>
  <c r="F3557" i="81"/>
  <c r="E3557" i="81"/>
  <c r="C3557" i="81"/>
  <c r="B3557" i="81"/>
  <c r="A3557" i="81"/>
  <c r="L3556" i="81"/>
  <c r="K3556" i="81"/>
  <c r="J3556" i="81"/>
  <c r="I3556" i="81"/>
  <c r="H3556" i="81"/>
  <c r="G3556" i="81"/>
  <c r="F3556" i="81"/>
  <c r="E3556" i="81"/>
  <c r="C3556" i="81"/>
  <c r="B3556" i="81"/>
  <c r="A3556" i="81"/>
  <c r="L3555" i="81"/>
  <c r="K3555" i="81"/>
  <c r="J3555" i="81"/>
  <c r="I3555" i="81"/>
  <c r="H3555" i="81"/>
  <c r="G3555" i="81"/>
  <c r="F3555" i="81"/>
  <c r="E3555" i="81"/>
  <c r="C3555" i="81"/>
  <c r="B3555" i="81"/>
  <c r="A3555" i="81"/>
  <c r="L3554" i="81"/>
  <c r="K3554" i="81"/>
  <c r="J3554" i="81"/>
  <c r="I3554" i="81"/>
  <c r="H3554" i="81"/>
  <c r="G3554" i="81"/>
  <c r="F3554" i="81"/>
  <c r="E3554" i="81"/>
  <c r="C3554" i="81"/>
  <c r="B3554" i="81"/>
  <c r="A3554" i="81"/>
  <c r="L3553" i="81"/>
  <c r="K3553" i="81"/>
  <c r="J3553" i="81"/>
  <c r="I3553" i="81"/>
  <c r="H3553" i="81"/>
  <c r="G3553" i="81"/>
  <c r="F3553" i="81"/>
  <c r="E3553" i="81"/>
  <c r="C3553" i="81"/>
  <c r="B3553" i="81"/>
  <c r="A3553" i="81"/>
  <c r="L3552" i="81"/>
  <c r="K3552" i="81"/>
  <c r="J3552" i="81"/>
  <c r="I3552" i="81"/>
  <c r="H3552" i="81"/>
  <c r="G3552" i="81"/>
  <c r="F3552" i="81"/>
  <c r="E3552" i="81"/>
  <c r="C3552" i="81"/>
  <c r="B3552" i="81"/>
  <c r="A3552" i="81"/>
  <c r="L3551" i="81"/>
  <c r="K3551" i="81"/>
  <c r="J3551" i="81"/>
  <c r="I3551" i="81"/>
  <c r="H3551" i="81"/>
  <c r="G3551" i="81"/>
  <c r="F3551" i="81"/>
  <c r="E3551" i="81"/>
  <c r="C3551" i="81"/>
  <c r="B3551" i="81"/>
  <c r="A3551" i="81"/>
  <c r="L3550" i="81"/>
  <c r="K3550" i="81"/>
  <c r="J3550" i="81"/>
  <c r="I3550" i="81"/>
  <c r="H3550" i="81"/>
  <c r="G3550" i="81"/>
  <c r="F3550" i="81"/>
  <c r="E3550" i="81"/>
  <c r="C3550" i="81"/>
  <c r="B3550" i="81"/>
  <c r="A3550" i="81"/>
  <c r="L3549" i="81"/>
  <c r="K3549" i="81"/>
  <c r="J3549" i="81"/>
  <c r="I3549" i="81"/>
  <c r="H3549" i="81"/>
  <c r="G3549" i="81"/>
  <c r="F3549" i="81"/>
  <c r="E3549" i="81"/>
  <c r="C3549" i="81"/>
  <c r="B3549" i="81"/>
  <c r="A3549" i="81"/>
  <c r="L3548" i="81"/>
  <c r="K3548" i="81"/>
  <c r="J3548" i="81"/>
  <c r="I3548" i="81"/>
  <c r="H3548" i="81"/>
  <c r="G3548" i="81"/>
  <c r="F3548" i="81"/>
  <c r="E3548" i="81"/>
  <c r="C3548" i="81"/>
  <c r="B3548" i="81"/>
  <c r="A3548" i="81"/>
  <c r="L3547" i="81"/>
  <c r="K3547" i="81"/>
  <c r="J3547" i="81"/>
  <c r="I3547" i="81"/>
  <c r="H3547" i="81"/>
  <c r="G3547" i="81"/>
  <c r="F3547" i="81"/>
  <c r="E3547" i="81"/>
  <c r="C3547" i="81"/>
  <c r="B3547" i="81"/>
  <c r="A3547" i="81"/>
  <c r="L3546" i="81"/>
  <c r="K3546" i="81"/>
  <c r="J3546" i="81"/>
  <c r="I3546" i="81"/>
  <c r="H3546" i="81"/>
  <c r="G3546" i="81"/>
  <c r="F3546" i="81"/>
  <c r="E3546" i="81"/>
  <c r="C3546" i="81"/>
  <c r="B3546" i="81"/>
  <c r="A3546" i="81"/>
  <c r="L3545" i="81"/>
  <c r="K3545" i="81"/>
  <c r="J3545" i="81"/>
  <c r="I3545" i="81"/>
  <c r="H3545" i="81"/>
  <c r="G3545" i="81"/>
  <c r="F3545" i="81"/>
  <c r="E3545" i="81"/>
  <c r="C3545" i="81"/>
  <c r="B3545" i="81"/>
  <c r="A3545" i="81"/>
  <c r="L3544" i="81"/>
  <c r="K3544" i="81"/>
  <c r="J3544" i="81"/>
  <c r="I3544" i="81"/>
  <c r="H3544" i="81"/>
  <c r="G3544" i="81"/>
  <c r="F3544" i="81"/>
  <c r="E3544" i="81"/>
  <c r="C3544" i="81"/>
  <c r="B3544" i="81"/>
  <c r="A3544" i="81"/>
  <c r="L3543" i="81"/>
  <c r="K3543" i="81"/>
  <c r="J3543" i="81"/>
  <c r="I3543" i="81"/>
  <c r="H3543" i="81"/>
  <c r="G3543" i="81"/>
  <c r="F3543" i="81"/>
  <c r="E3543" i="81"/>
  <c r="C3543" i="81"/>
  <c r="B3543" i="81"/>
  <c r="A3543" i="81"/>
  <c r="L3542" i="81"/>
  <c r="K3542" i="81"/>
  <c r="J3542" i="81"/>
  <c r="I3542" i="81"/>
  <c r="H3542" i="81"/>
  <c r="G3542" i="81"/>
  <c r="F3542" i="81"/>
  <c r="E3542" i="81"/>
  <c r="C3542" i="81"/>
  <c r="B3542" i="81"/>
  <c r="A3542" i="81"/>
  <c r="L3541" i="81"/>
  <c r="K3541" i="81"/>
  <c r="J3541" i="81"/>
  <c r="I3541" i="81"/>
  <c r="H3541" i="81"/>
  <c r="G3541" i="81"/>
  <c r="F3541" i="81"/>
  <c r="E3541" i="81"/>
  <c r="C3541" i="81"/>
  <c r="B3541" i="81"/>
  <c r="A3541" i="81"/>
  <c r="L3540" i="81"/>
  <c r="K3540" i="81"/>
  <c r="J3540" i="81"/>
  <c r="I3540" i="81"/>
  <c r="H3540" i="81"/>
  <c r="G3540" i="81"/>
  <c r="F3540" i="81"/>
  <c r="E3540" i="81"/>
  <c r="C3540" i="81"/>
  <c r="B3540" i="81"/>
  <c r="A3540" i="81"/>
  <c r="L3539" i="81"/>
  <c r="K3539" i="81"/>
  <c r="J3539" i="81"/>
  <c r="I3539" i="81"/>
  <c r="H3539" i="81"/>
  <c r="G3539" i="81"/>
  <c r="F3539" i="81"/>
  <c r="E3539" i="81"/>
  <c r="C3539" i="81"/>
  <c r="B3539" i="81"/>
  <c r="A3539" i="81"/>
  <c r="L3538" i="81"/>
  <c r="K3538" i="81"/>
  <c r="J3538" i="81"/>
  <c r="I3538" i="81"/>
  <c r="H3538" i="81"/>
  <c r="G3538" i="81"/>
  <c r="F3538" i="81"/>
  <c r="E3538" i="81"/>
  <c r="C3538" i="81"/>
  <c r="B3538" i="81"/>
  <c r="A3538" i="81"/>
  <c r="L3537" i="81"/>
  <c r="K3537" i="81"/>
  <c r="J3537" i="81"/>
  <c r="I3537" i="81"/>
  <c r="H3537" i="81"/>
  <c r="G3537" i="81"/>
  <c r="F3537" i="81"/>
  <c r="E3537" i="81"/>
  <c r="C3537" i="81"/>
  <c r="B3537" i="81"/>
  <c r="A3537" i="81"/>
  <c r="L3536" i="81"/>
  <c r="K3536" i="81"/>
  <c r="J3536" i="81"/>
  <c r="I3536" i="81"/>
  <c r="H3536" i="81"/>
  <c r="G3536" i="81"/>
  <c r="F3536" i="81"/>
  <c r="E3536" i="81"/>
  <c r="C3536" i="81"/>
  <c r="B3536" i="81"/>
  <c r="A3536" i="81"/>
  <c r="L3535" i="81"/>
  <c r="K3535" i="81"/>
  <c r="J3535" i="81"/>
  <c r="I3535" i="81"/>
  <c r="H3535" i="81"/>
  <c r="G3535" i="81"/>
  <c r="F3535" i="81"/>
  <c r="E3535" i="81"/>
  <c r="C3535" i="81"/>
  <c r="B3535" i="81"/>
  <c r="A3535" i="81"/>
  <c r="L3534" i="81"/>
  <c r="K3534" i="81"/>
  <c r="J3534" i="81"/>
  <c r="I3534" i="81"/>
  <c r="H3534" i="81"/>
  <c r="G3534" i="81"/>
  <c r="F3534" i="81"/>
  <c r="E3534" i="81"/>
  <c r="C3534" i="81"/>
  <c r="B3534" i="81"/>
  <c r="A3534" i="81"/>
  <c r="L3533" i="81"/>
  <c r="K3533" i="81"/>
  <c r="J3533" i="81"/>
  <c r="I3533" i="81"/>
  <c r="H3533" i="81"/>
  <c r="G3533" i="81"/>
  <c r="F3533" i="81"/>
  <c r="E3533" i="81"/>
  <c r="C3533" i="81"/>
  <c r="B3533" i="81"/>
  <c r="A3533" i="81"/>
  <c r="L3532" i="81"/>
  <c r="K3532" i="81"/>
  <c r="J3532" i="81"/>
  <c r="I3532" i="81"/>
  <c r="H3532" i="81"/>
  <c r="G3532" i="81"/>
  <c r="F3532" i="81"/>
  <c r="E3532" i="81"/>
  <c r="C3532" i="81"/>
  <c r="B3532" i="81"/>
  <c r="A3532" i="81"/>
  <c r="L3531" i="81"/>
  <c r="K3531" i="81"/>
  <c r="J3531" i="81"/>
  <c r="I3531" i="81"/>
  <c r="H3531" i="81"/>
  <c r="G3531" i="81"/>
  <c r="F3531" i="81"/>
  <c r="E3531" i="81"/>
  <c r="C3531" i="81"/>
  <c r="B3531" i="81"/>
  <c r="A3531" i="81"/>
  <c r="L3530" i="81"/>
  <c r="K3530" i="81"/>
  <c r="J3530" i="81"/>
  <c r="I3530" i="81"/>
  <c r="H3530" i="81"/>
  <c r="G3530" i="81"/>
  <c r="F3530" i="81"/>
  <c r="E3530" i="81"/>
  <c r="C3530" i="81"/>
  <c r="B3530" i="81"/>
  <c r="A3530" i="81"/>
  <c r="L3529" i="81"/>
  <c r="K3529" i="81"/>
  <c r="J3529" i="81"/>
  <c r="I3529" i="81"/>
  <c r="H3529" i="81"/>
  <c r="G3529" i="81"/>
  <c r="F3529" i="81"/>
  <c r="E3529" i="81"/>
  <c r="C3529" i="81"/>
  <c r="B3529" i="81"/>
  <c r="A3529" i="81"/>
  <c r="L3528" i="81"/>
  <c r="K3528" i="81"/>
  <c r="J3528" i="81"/>
  <c r="I3528" i="81"/>
  <c r="H3528" i="81"/>
  <c r="G3528" i="81"/>
  <c r="F3528" i="81"/>
  <c r="E3528" i="81"/>
  <c r="C3528" i="81"/>
  <c r="B3528" i="81"/>
  <c r="A3528" i="81"/>
  <c r="L3527" i="81"/>
  <c r="K3527" i="81"/>
  <c r="J3527" i="81"/>
  <c r="I3527" i="81"/>
  <c r="H3527" i="81"/>
  <c r="G3527" i="81"/>
  <c r="F3527" i="81"/>
  <c r="E3527" i="81"/>
  <c r="C3527" i="81"/>
  <c r="B3527" i="81"/>
  <c r="A3527" i="81"/>
  <c r="L3526" i="81"/>
  <c r="K3526" i="81"/>
  <c r="J3526" i="81"/>
  <c r="I3526" i="81"/>
  <c r="H3526" i="81"/>
  <c r="G3526" i="81"/>
  <c r="F3526" i="81"/>
  <c r="E3526" i="81"/>
  <c r="C3526" i="81"/>
  <c r="B3526" i="81"/>
  <c r="A3526" i="81"/>
  <c r="L3525" i="81"/>
  <c r="K3525" i="81"/>
  <c r="J3525" i="81"/>
  <c r="I3525" i="81"/>
  <c r="H3525" i="81"/>
  <c r="G3525" i="81"/>
  <c r="F3525" i="81"/>
  <c r="E3525" i="81"/>
  <c r="C3525" i="81"/>
  <c r="B3525" i="81"/>
  <c r="A3525" i="81"/>
  <c r="L3524" i="81"/>
  <c r="K3524" i="81"/>
  <c r="J3524" i="81"/>
  <c r="I3524" i="81"/>
  <c r="H3524" i="81"/>
  <c r="G3524" i="81"/>
  <c r="F3524" i="81"/>
  <c r="E3524" i="81"/>
  <c r="C3524" i="81"/>
  <c r="B3524" i="81"/>
  <c r="A3524" i="81"/>
  <c r="L3523" i="81"/>
  <c r="K3523" i="81"/>
  <c r="J3523" i="81"/>
  <c r="I3523" i="81"/>
  <c r="H3523" i="81"/>
  <c r="G3523" i="81"/>
  <c r="F3523" i="81"/>
  <c r="E3523" i="81"/>
  <c r="C3523" i="81"/>
  <c r="B3523" i="81"/>
  <c r="A3523" i="81"/>
  <c r="L3522" i="81"/>
  <c r="K3522" i="81"/>
  <c r="J3522" i="81"/>
  <c r="I3522" i="81"/>
  <c r="H3522" i="81"/>
  <c r="G3522" i="81"/>
  <c r="F3522" i="81"/>
  <c r="E3522" i="81"/>
  <c r="C3522" i="81"/>
  <c r="B3522" i="81"/>
  <c r="A3522" i="81"/>
  <c r="L3521" i="81"/>
  <c r="K3521" i="81"/>
  <c r="J3521" i="81"/>
  <c r="I3521" i="81"/>
  <c r="H3521" i="81"/>
  <c r="G3521" i="81"/>
  <c r="F3521" i="81"/>
  <c r="E3521" i="81"/>
  <c r="C3521" i="81"/>
  <c r="B3521" i="81"/>
  <c r="A3521" i="81"/>
  <c r="L3520" i="81"/>
  <c r="K3520" i="81"/>
  <c r="J3520" i="81"/>
  <c r="I3520" i="81"/>
  <c r="H3520" i="81"/>
  <c r="G3520" i="81"/>
  <c r="F3520" i="81"/>
  <c r="E3520" i="81"/>
  <c r="C3520" i="81"/>
  <c r="B3520" i="81"/>
  <c r="A3520" i="81"/>
  <c r="L3519" i="81"/>
  <c r="K3519" i="81"/>
  <c r="J3519" i="81"/>
  <c r="I3519" i="81"/>
  <c r="H3519" i="81"/>
  <c r="G3519" i="81"/>
  <c r="F3519" i="81"/>
  <c r="E3519" i="81"/>
  <c r="C3519" i="81"/>
  <c r="B3519" i="81"/>
  <c r="A3519" i="81"/>
  <c r="L3518" i="81"/>
  <c r="K3518" i="81"/>
  <c r="J3518" i="81"/>
  <c r="I3518" i="81"/>
  <c r="H3518" i="81"/>
  <c r="G3518" i="81"/>
  <c r="F3518" i="81"/>
  <c r="E3518" i="81"/>
  <c r="C3518" i="81"/>
  <c r="B3518" i="81"/>
  <c r="A3518" i="81"/>
  <c r="L3517" i="81"/>
  <c r="K3517" i="81"/>
  <c r="J3517" i="81"/>
  <c r="I3517" i="81"/>
  <c r="H3517" i="81"/>
  <c r="G3517" i="81"/>
  <c r="F3517" i="81"/>
  <c r="E3517" i="81"/>
  <c r="C3517" i="81"/>
  <c r="B3517" i="81"/>
  <c r="A3517" i="81"/>
  <c r="L3516" i="81"/>
  <c r="K3516" i="81"/>
  <c r="J3516" i="81"/>
  <c r="I3516" i="81"/>
  <c r="H3516" i="81"/>
  <c r="G3516" i="81"/>
  <c r="F3516" i="81"/>
  <c r="E3516" i="81"/>
  <c r="C3516" i="81"/>
  <c r="B3516" i="81"/>
  <c r="A3516" i="81"/>
  <c r="L3515" i="81"/>
  <c r="K3515" i="81"/>
  <c r="J3515" i="81"/>
  <c r="I3515" i="81"/>
  <c r="H3515" i="81"/>
  <c r="G3515" i="81"/>
  <c r="F3515" i="81"/>
  <c r="E3515" i="81"/>
  <c r="C3515" i="81"/>
  <c r="B3515" i="81"/>
  <c r="A3515" i="81"/>
  <c r="L3514" i="81"/>
  <c r="K3514" i="81"/>
  <c r="J3514" i="81"/>
  <c r="I3514" i="81"/>
  <c r="H3514" i="81"/>
  <c r="G3514" i="81"/>
  <c r="F3514" i="81"/>
  <c r="E3514" i="81"/>
  <c r="C3514" i="81"/>
  <c r="B3514" i="81"/>
  <c r="A3514" i="81"/>
  <c r="L3513" i="81"/>
  <c r="K3513" i="81"/>
  <c r="J3513" i="81"/>
  <c r="I3513" i="81"/>
  <c r="H3513" i="81"/>
  <c r="G3513" i="81"/>
  <c r="F3513" i="81"/>
  <c r="E3513" i="81"/>
  <c r="C3513" i="81"/>
  <c r="B3513" i="81"/>
  <c r="A3513" i="81"/>
  <c r="L3512" i="81"/>
  <c r="K3512" i="81"/>
  <c r="J3512" i="81"/>
  <c r="I3512" i="81"/>
  <c r="H3512" i="81"/>
  <c r="G3512" i="81"/>
  <c r="F3512" i="81"/>
  <c r="E3512" i="81"/>
  <c r="C3512" i="81"/>
  <c r="B3512" i="81"/>
  <c r="A3512" i="81"/>
  <c r="L3511" i="81"/>
  <c r="K3511" i="81"/>
  <c r="J3511" i="81"/>
  <c r="I3511" i="81"/>
  <c r="H3511" i="81"/>
  <c r="G3511" i="81"/>
  <c r="F3511" i="81"/>
  <c r="E3511" i="81"/>
  <c r="C3511" i="81"/>
  <c r="B3511" i="81"/>
  <c r="A3511" i="81"/>
  <c r="L3510" i="81"/>
  <c r="K3510" i="81"/>
  <c r="J3510" i="81"/>
  <c r="I3510" i="81"/>
  <c r="H3510" i="81"/>
  <c r="G3510" i="81"/>
  <c r="F3510" i="81"/>
  <c r="E3510" i="81"/>
  <c r="C3510" i="81"/>
  <c r="B3510" i="81"/>
  <c r="A3510" i="81"/>
  <c r="L3509" i="81"/>
  <c r="K3509" i="81"/>
  <c r="J3509" i="81"/>
  <c r="I3509" i="81"/>
  <c r="H3509" i="81"/>
  <c r="G3509" i="81"/>
  <c r="F3509" i="81"/>
  <c r="E3509" i="81"/>
  <c r="C3509" i="81"/>
  <c r="B3509" i="81"/>
  <c r="A3509" i="81"/>
  <c r="L3508" i="81"/>
  <c r="K3508" i="81"/>
  <c r="J3508" i="81"/>
  <c r="I3508" i="81"/>
  <c r="H3508" i="81"/>
  <c r="G3508" i="81"/>
  <c r="F3508" i="81"/>
  <c r="E3508" i="81"/>
  <c r="C3508" i="81"/>
  <c r="B3508" i="81"/>
  <c r="A3508" i="81"/>
  <c r="L3507" i="81"/>
  <c r="K3507" i="81"/>
  <c r="J3507" i="81"/>
  <c r="I3507" i="81"/>
  <c r="H3507" i="81"/>
  <c r="G3507" i="81"/>
  <c r="F3507" i="81"/>
  <c r="E3507" i="81"/>
  <c r="C3507" i="81"/>
  <c r="B3507" i="81"/>
  <c r="A3507" i="81"/>
  <c r="L3506" i="81"/>
  <c r="K3506" i="81"/>
  <c r="J3506" i="81"/>
  <c r="I3506" i="81"/>
  <c r="H3506" i="81"/>
  <c r="G3506" i="81"/>
  <c r="F3506" i="81"/>
  <c r="E3506" i="81"/>
  <c r="C3506" i="81"/>
  <c r="B3506" i="81"/>
  <c r="A3506" i="81"/>
  <c r="L3505" i="81"/>
  <c r="K3505" i="81"/>
  <c r="J3505" i="81"/>
  <c r="I3505" i="81"/>
  <c r="H3505" i="81"/>
  <c r="G3505" i="81"/>
  <c r="F3505" i="81"/>
  <c r="E3505" i="81"/>
  <c r="C3505" i="81"/>
  <c r="B3505" i="81"/>
  <c r="A3505" i="81"/>
  <c r="L3504" i="81"/>
  <c r="K3504" i="81"/>
  <c r="J3504" i="81"/>
  <c r="I3504" i="81"/>
  <c r="H3504" i="81"/>
  <c r="G3504" i="81"/>
  <c r="F3504" i="81"/>
  <c r="E3504" i="81"/>
  <c r="C3504" i="81"/>
  <c r="B3504" i="81"/>
  <c r="A3504" i="81"/>
  <c r="L3503" i="81"/>
  <c r="K3503" i="81"/>
  <c r="J3503" i="81"/>
  <c r="I3503" i="81"/>
  <c r="H3503" i="81"/>
  <c r="G3503" i="81"/>
  <c r="F3503" i="81"/>
  <c r="E3503" i="81"/>
  <c r="C3503" i="81"/>
  <c r="B3503" i="81"/>
  <c r="A3503" i="81"/>
  <c r="L3502" i="81"/>
  <c r="K3502" i="81"/>
  <c r="J3502" i="81"/>
  <c r="I3502" i="81"/>
  <c r="H3502" i="81"/>
  <c r="G3502" i="81"/>
  <c r="F3502" i="81"/>
  <c r="E3502" i="81"/>
  <c r="C3502" i="81"/>
  <c r="B3502" i="81"/>
  <c r="A3502" i="81"/>
  <c r="L3501" i="81"/>
  <c r="K3501" i="81"/>
  <c r="J3501" i="81"/>
  <c r="I3501" i="81"/>
  <c r="H3501" i="81"/>
  <c r="G3501" i="81"/>
  <c r="F3501" i="81"/>
  <c r="E3501" i="81"/>
  <c r="C3501" i="81"/>
  <c r="B3501" i="81"/>
  <c r="A3501" i="81"/>
  <c r="L3500" i="81"/>
  <c r="K3500" i="81"/>
  <c r="J3500" i="81"/>
  <c r="I3500" i="81"/>
  <c r="H3500" i="81"/>
  <c r="G3500" i="81"/>
  <c r="F3500" i="81"/>
  <c r="E3500" i="81"/>
  <c r="C3500" i="81"/>
  <c r="B3500" i="81"/>
  <c r="A3500" i="81"/>
  <c r="L3499" i="81"/>
  <c r="K3499" i="81"/>
  <c r="J3499" i="81"/>
  <c r="I3499" i="81"/>
  <c r="H3499" i="81"/>
  <c r="G3499" i="81"/>
  <c r="F3499" i="81"/>
  <c r="E3499" i="81"/>
  <c r="C3499" i="81"/>
  <c r="B3499" i="81"/>
  <c r="A3499" i="81"/>
  <c r="L3498" i="81"/>
  <c r="K3498" i="81"/>
  <c r="J3498" i="81"/>
  <c r="I3498" i="81"/>
  <c r="H3498" i="81"/>
  <c r="G3498" i="81"/>
  <c r="F3498" i="81"/>
  <c r="E3498" i="81"/>
  <c r="C3498" i="81"/>
  <c r="B3498" i="81"/>
  <c r="A3498" i="81"/>
  <c r="L3497" i="81"/>
  <c r="K3497" i="81"/>
  <c r="J3497" i="81"/>
  <c r="I3497" i="81"/>
  <c r="H3497" i="81"/>
  <c r="G3497" i="81"/>
  <c r="F3497" i="81"/>
  <c r="E3497" i="81"/>
  <c r="C3497" i="81"/>
  <c r="B3497" i="81"/>
  <c r="A3497" i="81"/>
  <c r="L3496" i="81"/>
  <c r="K3496" i="81"/>
  <c r="J3496" i="81"/>
  <c r="I3496" i="81"/>
  <c r="H3496" i="81"/>
  <c r="G3496" i="81"/>
  <c r="F3496" i="81"/>
  <c r="E3496" i="81"/>
  <c r="C3496" i="81"/>
  <c r="B3496" i="81"/>
  <c r="A3496" i="81"/>
  <c r="L3495" i="81"/>
  <c r="K3495" i="81"/>
  <c r="J3495" i="81"/>
  <c r="I3495" i="81"/>
  <c r="H3495" i="81"/>
  <c r="G3495" i="81"/>
  <c r="F3495" i="81"/>
  <c r="E3495" i="81"/>
  <c r="C3495" i="81"/>
  <c r="B3495" i="81"/>
  <c r="A3495" i="81"/>
  <c r="L3494" i="81"/>
  <c r="K3494" i="81"/>
  <c r="J3494" i="81"/>
  <c r="I3494" i="81"/>
  <c r="H3494" i="81"/>
  <c r="G3494" i="81"/>
  <c r="F3494" i="81"/>
  <c r="E3494" i="81"/>
  <c r="C3494" i="81"/>
  <c r="B3494" i="81"/>
  <c r="A3494" i="81"/>
  <c r="L3493" i="81"/>
  <c r="K3493" i="81"/>
  <c r="J3493" i="81"/>
  <c r="I3493" i="81"/>
  <c r="H3493" i="81"/>
  <c r="G3493" i="81"/>
  <c r="F3493" i="81"/>
  <c r="E3493" i="81"/>
  <c r="C3493" i="81"/>
  <c r="B3493" i="81"/>
  <c r="A3493" i="81"/>
  <c r="L3492" i="81"/>
  <c r="K3492" i="81"/>
  <c r="J3492" i="81"/>
  <c r="I3492" i="81"/>
  <c r="H3492" i="81"/>
  <c r="G3492" i="81"/>
  <c r="F3492" i="81"/>
  <c r="E3492" i="81"/>
  <c r="C3492" i="81"/>
  <c r="B3492" i="81"/>
  <c r="A3492" i="81"/>
  <c r="L3491" i="81"/>
  <c r="K3491" i="81"/>
  <c r="J3491" i="81"/>
  <c r="I3491" i="81"/>
  <c r="H3491" i="81"/>
  <c r="G3491" i="81"/>
  <c r="F3491" i="81"/>
  <c r="E3491" i="81"/>
  <c r="C3491" i="81"/>
  <c r="B3491" i="81"/>
  <c r="A3491" i="81"/>
  <c r="L3490" i="81"/>
  <c r="K3490" i="81"/>
  <c r="J3490" i="81"/>
  <c r="I3490" i="81"/>
  <c r="H3490" i="81"/>
  <c r="G3490" i="81"/>
  <c r="F3490" i="81"/>
  <c r="E3490" i="81"/>
  <c r="C3490" i="81"/>
  <c r="B3490" i="81"/>
  <c r="A3490" i="81"/>
  <c r="L3489" i="81"/>
  <c r="K3489" i="81"/>
  <c r="J3489" i="81"/>
  <c r="I3489" i="81"/>
  <c r="H3489" i="81"/>
  <c r="G3489" i="81"/>
  <c r="F3489" i="81"/>
  <c r="E3489" i="81"/>
  <c r="C3489" i="81"/>
  <c r="B3489" i="81"/>
  <c r="A3489" i="81"/>
  <c r="L3488" i="81"/>
  <c r="K3488" i="81"/>
  <c r="J3488" i="81"/>
  <c r="I3488" i="81"/>
  <c r="H3488" i="81"/>
  <c r="G3488" i="81"/>
  <c r="F3488" i="81"/>
  <c r="E3488" i="81"/>
  <c r="C3488" i="81"/>
  <c r="B3488" i="81"/>
  <c r="A3488" i="81"/>
  <c r="L3487" i="81"/>
  <c r="K3487" i="81"/>
  <c r="J3487" i="81"/>
  <c r="I3487" i="81"/>
  <c r="H3487" i="81"/>
  <c r="G3487" i="81"/>
  <c r="F3487" i="81"/>
  <c r="E3487" i="81"/>
  <c r="C3487" i="81"/>
  <c r="B3487" i="81"/>
  <c r="A3487" i="81"/>
  <c r="L3486" i="81"/>
  <c r="K3486" i="81"/>
  <c r="J3486" i="81"/>
  <c r="I3486" i="81"/>
  <c r="H3486" i="81"/>
  <c r="G3486" i="81"/>
  <c r="F3486" i="81"/>
  <c r="E3486" i="81"/>
  <c r="C3486" i="81"/>
  <c r="B3486" i="81"/>
  <c r="A3486" i="81"/>
  <c r="L3485" i="81"/>
  <c r="K3485" i="81"/>
  <c r="J3485" i="81"/>
  <c r="I3485" i="81"/>
  <c r="H3485" i="81"/>
  <c r="G3485" i="81"/>
  <c r="F3485" i="81"/>
  <c r="E3485" i="81"/>
  <c r="C3485" i="81"/>
  <c r="B3485" i="81"/>
  <c r="A3485" i="81"/>
  <c r="L3484" i="81"/>
  <c r="K3484" i="81"/>
  <c r="J3484" i="81"/>
  <c r="I3484" i="81"/>
  <c r="H3484" i="81"/>
  <c r="G3484" i="81"/>
  <c r="F3484" i="81"/>
  <c r="E3484" i="81"/>
  <c r="C3484" i="81"/>
  <c r="B3484" i="81"/>
  <c r="A3484" i="81"/>
  <c r="L3483" i="81"/>
  <c r="K3483" i="81"/>
  <c r="J3483" i="81"/>
  <c r="I3483" i="81"/>
  <c r="H3483" i="81"/>
  <c r="G3483" i="81"/>
  <c r="F3483" i="81"/>
  <c r="E3483" i="81"/>
  <c r="C3483" i="81"/>
  <c r="B3483" i="81"/>
  <c r="A3483" i="81"/>
  <c r="L3482" i="81"/>
  <c r="K3482" i="81"/>
  <c r="J3482" i="81"/>
  <c r="I3482" i="81"/>
  <c r="H3482" i="81"/>
  <c r="G3482" i="81"/>
  <c r="F3482" i="81"/>
  <c r="E3482" i="81"/>
  <c r="C3482" i="81"/>
  <c r="B3482" i="81"/>
  <c r="A3482" i="81"/>
  <c r="L3481" i="81"/>
  <c r="K3481" i="81"/>
  <c r="J3481" i="81"/>
  <c r="I3481" i="81"/>
  <c r="H3481" i="81"/>
  <c r="G3481" i="81"/>
  <c r="F3481" i="81"/>
  <c r="E3481" i="81"/>
  <c r="C3481" i="81"/>
  <c r="B3481" i="81"/>
  <c r="A3481" i="81"/>
  <c r="L3480" i="81"/>
  <c r="K3480" i="81"/>
  <c r="J3480" i="81"/>
  <c r="I3480" i="81"/>
  <c r="H3480" i="81"/>
  <c r="G3480" i="81"/>
  <c r="F3480" i="81"/>
  <c r="E3480" i="81"/>
  <c r="C3480" i="81"/>
  <c r="B3480" i="81"/>
  <c r="A3480" i="81"/>
  <c r="L3479" i="81"/>
  <c r="K3479" i="81"/>
  <c r="J3479" i="81"/>
  <c r="I3479" i="81"/>
  <c r="H3479" i="81"/>
  <c r="G3479" i="81"/>
  <c r="F3479" i="81"/>
  <c r="E3479" i="81"/>
  <c r="C3479" i="81"/>
  <c r="B3479" i="81"/>
  <c r="A3479" i="81"/>
  <c r="L3478" i="81"/>
  <c r="K3478" i="81"/>
  <c r="J3478" i="81"/>
  <c r="I3478" i="81"/>
  <c r="H3478" i="81"/>
  <c r="G3478" i="81"/>
  <c r="F3478" i="81"/>
  <c r="E3478" i="81"/>
  <c r="C3478" i="81"/>
  <c r="B3478" i="81"/>
  <c r="A3478" i="81"/>
  <c r="L3477" i="81"/>
  <c r="K3477" i="81"/>
  <c r="J3477" i="81"/>
  <c r="I3477" i="81"/>
  <c r="H3477" i="81"/>
  <c r="G3477" i="81"/>
  <c r="F3477" i="81"/>
  <c r="E3477" i="81"/>
  <c r="C3477" i="81"/>
  <c r="B3477" i="81"/>
  <c r="A3477" i="81"/>
  <c r="L3476" i="81"/>
  <c r="K3476" i="81"/>
  <c r="J3476" i="81"/>
  <c r="I3476" i="81"/>
  <c r="H3476" i="81"/>
  <c r="G3476" i="81"/>
  <c r="F3476" i="81"/>
  <c r="E3476" i="81"/>
  <c r="C3476" i="81"/>
  <c r="B3476" i="81"/>
  <c r="A3476" i="81"/>
  <c r="L3475" i="81"/>
  <c r="K3475" i="81"/>
  <c r="J3475" i="81"/>
  <c r="I3475" i="81"/>
  <c r="H3475" i="81"/>
  <c r="G3475" i="81"/>
  <c r="F3475" i="81"/>
  <c r="E3475" i="81"/>
  <c r="C3475" i="81"/>
  <c r="B3475" i="81"/>
  <c r="A3475" i="81"/>
  <c r="L3474" i="81"/>
  <c r="K3474" i="81"/>
  <c r="J3474" i="81"/>
  <c r="I3474" i="81"/>
  <c r="H3474" i="81"/>
  <c r="G3474" i="81"/>
  <c r="F3474" i="81"/>
  <c r="E3474" i="81"/>
  <c r="C3474" i="81"/>
  <c r="B3474" i="81"/>
  <c r="A3474" i="81"/>
  <c r="L3473" i="81"/>
  <c r="K3473" i="81"/>
  <c r="J3473" i="81"/>
  <c r="I3473" i="81"/>
  <c r="H3473" i="81"/>
  <c r="G3473" i="81"/>
  <c r="F3473" i="81"/>
  <c r="E3473" i="81"/>
  <c r="C3473" i="81"/>
  <c r="B3473" i="81"/>
  <c r="A3473" i="81"/>
  <c r="L3472" i="81"/>
  <c r="K3472" i="81"/>
  <c r="J3472" i="81"/>
  <c r="I3472" i="81"/>
  <c r="H3472" i="81"/>
  <c r="G3472" i="81"/>
  <c r="F3472" i="81"/>
  <c r="E3472" i="81"/>
  <c r="C3472" i="81"/>
  <c r="B3472" i="81"/>
  <c r="A3472" i="81"/>
  <c r="L3471" i="81"/>
  <c r="K3471" i="81"/>
  <c r="J3471" i="81"/>
  <c r="I3471" i="81"/>
  <c r="H3471" i="81"/>
  <c r="G3471" i="81"/>
  <c r="F3471" i="81"/>
  <c r="E3471" i="81"/>
  <c r="C3471" i="81"/>
  <c r="B3471" i="81"/>
  <c r="A3471" i="81"/>
  <c r="L3470" i="81"/>
  <c r="K3470" i="81"/>
  <c r="J3470" i="81"/>
  <c r="I3470" i="81"/>
  <c r="H3470" i="81"/>
  <c r="G3470" i="81"/>
  <c r="F3470" i="81"/>
  <c r="E3470" i="81"/>
  <c r="C3470" i="81"/>
  <c r="B3470" i="81"/>
  <c r="A3470" i="81"/>
  <c r="L3469" i="81"/>
  <c r="K3469" i="81"/>
  <c r="J3469" i="81"/>
  <c r="I3469" i="81"/>
  <c r="H3469" i="81"/>
  <c r="G3469" i="81"/>
  <c r="F3469" i="81"/>
  <c r="E3469" i="81"/>
  <c r="C3469" i="81"/>
  <c r="B3469" i="81"/>
  <c r="A3469" i="81"/>
  <c r="L3468" i="81"/>
  <c r="K3468" i="81"/>
  <c r="J3468" i="81"/>
  <c r="I3468" i="81"/>
  <c r="H3468" i="81"/>
  <c r="G3468" i="81"/>
  <c r="F3468" i="81"/>
  <c r="E3468" i="81"/>
  <c r="C3468" i="81"/>
  <c r="B3468" i="81"/>
  <c r="A3468" i="81"/>
  <c r="L3467" i="81"/>
  <c r="K3467" i="81"/>
  <c r="J3467" i="81"/>
  <c r="I3467" i="81"/>
  <c r="H3467" i="81"/>
  <c r="G3467" i="81"/>
  <c r="F3467" i="81"/>
  <c r="E3467" i="81"/>
  <c r="C3467" i="81"/>
  <c r="B3467" i="81"/>
  <c r="A3467" i="81"/>
  <c r="L3466" i="81"/>
  <c r="K3466" i="81"/>
  <c r="J3466" i="81"/>
  <c r="I3466" i="81"/>
  <c r="H3466" i="81"/>
  <c r="G3466" i="81"/>
  <c r="F3466" i="81"/>
  <c r="E3466" i="81"/>
  <c r="C3466" i="81"/>
  <c r="B3466" i="81"/>
  <c r="A3466" i="81"/>
  <c r="L3465" i="81"/>
  <c r="K3465" i="81"/>
  <c r="J3465" i="81"/>
  <c r="I3465" i="81"/>
  <c r="H3465" i="81"/>
  <c r="G3465" i="81"/>
  <c r="F3465" i="81"/>
  <c r="E3465" i="81"/>
  <c r="C3465" i="81"/>
  <c r="B3465" i="81"/>
  <c r="A3465" i="81"/>
  <c r="L3464" i="81"/>
  <c r="K3464" i="81"/>
  <c r="J3464" i="81"/>
  <c r="I3464" i="81"/>
  <c r="H3464" i="81"/>
  <c r="G3464" i="81"/>
  <c r="F3464" i="81"/>
  <c r="E3464" i="81"/>
  <c r="C3464" i="81"/>
  <c r="B3464" i="81"/>
  <c r="A3464" i="81"/>
  <c r="L3463" i="81"/>
  <c r="K3463" i="81"/>
  <c r="J3463" i="81"/>
  <c r="I3463" i="81"/>
  <c r="H3463" i="81"/>
  <c r="G3463" i="81"/>
  <c r="F3463" i="81"/>
  <c r="E3463" i="81"/>
  <c r="C3463" i="81"/>
  <c r="B3463" i="81"/>
  <c r="A3463" i="81"/>
  <c r="L3462" i="81"/>
  <c r="K3462" i="81"/>
  <c r="J3462" i="81"/>
  <c r="I3462" i="81"/>
  <c r="H3462" i="81"/>
  <c r="G3462" i="81"/>
  <c r="F3462" i="81"/>
  <c r="E3462" i="81"/>
  <c r="C3462" i="81"/>
  <c r="B3462" i="81"/>
  <c r="A3462" i="81"/>
  <c r="L3461" i="81"/>
  <c r="K3461" i="81"/>
  <c r="J3461" i="81"/>
  <c r="I3461" i="81"/>
  <c r="H3461" i="81"/>
  <c r="G3461" i="81"/>
  <c r="F3461" i="81"/>
  <c r="E3461" i="81"/>
  <c r="C3461" i="81"/>
  <c r="B3461" i="81"/>
  <c r="A3461" i="81"/>
  <c r="L3460" i="81"/>
  <c r="K3460" i="81"/>
  <c r="J3460" i="81"/>
  <c r="I3460" i="81"/>
  <c r="H3460" i="81"/>
  <c r="G3460" i="81"/>
  <c r="F3460" i="81"/>
  <c r="E3460" i="81"/>
  <c r="C3460" i="81"/>
  <c r="B3460" i="81"/>
  <c r="A3460" i="81"/>
  <c r="L3459" i="81"/>
  <c r="K3459" i="81"/>
  <c r="J3459" i="81"/>
  <c r="I3459" i="81"/>
  <c r="H3459" i="81"/>
  <c r="G3459" i="81"/>
  <c r="F3459" i="81"/>
  <c r="E3459" i="81"/>
  <c r="C3459" i="81"/>
  <c r="B3459" i="81"/>
  <c r="A3459" i="81"/>
  <c r="L3458" i="81"/>
  <c r="K3458" i="81"/>
  <c r="J3458" i="81"/>
  <c r="I3458" i="81"/>
  <c r="H3458" i="81"/>
  <c r="G3458" i="81"/>
  <c r="F3458" i="81"/>
  <c r="E3458" i="81"/>
  <c r="C3458" i="81"/>
  <c r="B3458" i="81"/>
  <c r="A3458" i="81"/>
  <c r="L3457" i="81"/>
  <c r="K3457" i="81"/>
  <c r="J3457" i="81"/>
  <c r="I3457" i="81"/>
  <c r="H3457" i="81"/>
  <c r="G3457" i="81"/>
  <c r="F3457" i="81"/>
  <c r="E3457" i="81"/>
  <c r="C3457" i="81"/>
  <c r="B3457" i="81"/>
  <c r="A3457" i="81"/>
  <c r="L3456" i="81"/>
  <c r="K3456" i="81"/>
  <c r="J3456" i="81"/>
  <c r="I3456" i="81"/>
  <c r="H3456" i="81"/>
  <c r="G3456" i="81"/>
  <c r="F3456" i="81"/>
  <c r="E3456" i="81"/>
  <c r="C3456" i="81"/>
  <c r="B3456" i="81"/>
  <c r="A3456" i="81"/>
  <c r="L3455" i="81"/>
  <c r="K3455" i="81"/>
  <c r="J3455" i="81"/>
  <c r="I3455" i="81"/>
  <c r="H3455" i="81"/>
  <c r="G3455" i="81"/>
  <c r="F3455" i="81"/>
  <c r="E3455" i="81"/>
  <c r="C3455" i="81"/>
  <c r="B3455" i="81"/>
  <c r="A3455" i="81"/>
  <c r="L3454" i="81"/>
  <c r="K3454" i="81"/>
  <c r="J3454" i="81"/>
  <c r="I3454" i="81"/>
  <c r="H3454" i="81"/>
  <c r="G3454" i="81"/>
  <c r="F3454" i="81"/>
  <c r="E3454" i="81"/>
  <c r="C3454" i="81"/>
  <c r="B3454" i="81"/>
  <c r="A3454" i="81"/>
  <c r="L3453" i="81"/>
  <c r="K3453" i="81"/>
  <c r="J3453" i="81"/>
  <c r="I3453" i="81"/>
  <c r="H3453" i="81"/>
  <c r="G3453" i="81"/>
  <c r="F3453" i="81"/>
  <c r="E3453" i="81"/>
  <c r="C3453" i="81"/>
  <c r="B3453" i="81"/>
  <c r="A3453" i="81"/>
  <c r="L3452" i="81"/>
  <c r="K3452" i="81"/>
  <c r="J3452" i="81"/>
  <c r="I3452" i="81"/>
  <c r="H3452" i="81"/>
  <c r="G3452" i="81"/>
  <c r="F3452" i="81"/>
  <c r="E3452" i="81"/>
  <c r="C3452" i="81"/>
  <c r="B3452" i="81"/>
  <c r="A3452" i="81"/>
  <c r="L3451" i="81"/>
  <c r="K3451" i="81"/>
  <c r="J3451" i="81"/>
  <c r="I3451" i="81"/>
  <c r="H3451" i="81"/>
  <c r="G3451" i="81"/>
  <c r="F3451" i="81"/>
  <c r="E3451" i="81"/>
  <c r="C3451" i="81"/>
  <c r="B3451" i="81"/>
  <c r="A3451" i="81"/>
  <c r="L3450" i="81"/>
  <c r="K3450" i="81"/>
  <c r="J3450" i="81"/>
  <c r="I3450" i="81"/>
  <c r="H3450" i="81"/>
  <c r="G3450" i="81"/>
  <c r="F3450" i="81"/>
  <c r="E3450" i="81"/>
  <c r="C3450" i="81"/>
  <c r="B3450" i="81"/>
  <c r="A3450" i="81"/>
  <c r="L3449" i="81"/>
  <c r="K3449" i="81"/>
  <c r="J3449" i="81"/>
  <c r="I3449" i="81"/>
  <c r="H3449" i="81"/>
  <c r="G3449" i="81"/>
  <c r="F3449" i="81"/>
  <c r="E3449" i="81"/>
  <c r="C3449" i="81"/>
  <c r="B3449" i="81"/>
  <c r="A3449" i="81"/>
  <c r="L3448" i="81"/>
  <c r="K3448" i="81"/>
  <c r="J3448" i="81"/>
  <c r="I3448" i="81"/>
  <c r="H3448" i="81"/>
  <c r="G3448" i="81"/>
  <c r="F3448" i="81"/>
  <c r="E3448" i="81"/>
  <c r="C3448" i="81"/>
  <c r="B3448" i="81"/>
  <c r="A3448" i="81"/>
  <c r="L3447" i="81"/>
  <c r="K3447" i="81"/>
  <c r="J3447" i="81"/>
  <c r="I3447" i="81"/>
  <c r="H3447" i="81"/>
  <c r="G3447" i="81"/>
  <c r="F3447" i="81"/>
  <c r="E3447" i="81"/>
  <c r="C3447" i="81"/>
  <c r="B3447" i="81"/>
  <c r="A3447" i="81"/>
  <c r="L3446" i="81"/>
  <c r="K3446" i="81"/>
  <c r="J3446" i="81"/>
  <c r="I3446" i="81"/>
  <c r="H3446" i="81"/>
  <c r="G3446" i="81"/>
  <c r="F3446" i="81"/>
  <c r="E3446" i="81"/>
  <c r="C3446" i="81"/>
  <c r="B3446" i="81"/>
  <c r="A3446" i="81"/>
  <c r="L3445" i="81"/>
  <c r="K3445" i="81"/>
  <c r="J3445" i="81"/>
  <c r="I3445" i="81"/>
  <c r="H3445" i="81"/>
  <c r="G3445" i="81"/>
  <c r="F3445" i="81"/>
  <c r="E3445" i="81"/>
  <c r="C3445" i="81"/>
  <c r="B3445" i="81"/>
  <c r="A3445" i="81"/>
  <c r="L3444" i="81"/>
  <c r="K3444" i="81"/>
  <c r="J3444" i="81"/>
  <c r="I3444" i="81"/>
  <c r="H3444" i="81"/>
  <c r="G3444" i="81"/>
  <c r="F3444" i="81"/>
  <c r="E3444" i="81"/>
  <c r="C3444" i="81"/>
  <c r="B3444" i="81"/>
  <c r="A3444" i="81"/>
  <c r="L3443" i="81"/>
  <c r="K3443" i="81"/>
  <c r="J3443" i="81"/>
  <c r="I3443" i="81"/>
  <c r="H3443" i="81"/>
  <c r="G3443" i="81"/>
  <c r="F3443" i="81"/>
  <c r="E3443" i="81"/>
  <c r="C3443" i="81"/>
  <c r="B3443" i="81"/>
  <c r="A3443" i="81"/>
  <c r="L3442" i="81"/>
  <c r="K3442" i="81"/>
  <c r="J3442" i="81"/>
  <c r="I3442" i="81"/>
  <c r="H3442" i="81"/>
  <c r="G3442" i="81"/>
  <c r="F3442" i="81"/>
  <c r="E3442" i="81"/>
  <c r="C3442" i="81"/>
  <c r="B3442" i="81"/>
  <c r="A3442" i="81"/>
  <c r="L3441" i="81"/>
  <c r="K3441" i="81"/>
  <c r="J3441" i="81"/>
  <c r="I3441" i="81"/>
  <c r="H3441" i="81"/>
  <c r="G3441" i="81"/>
  <c r="F3441" i="81"/>
  <c r="E3441" i="81"/>
  <c r="C3441" i="81"/>
  <c r="B3441" i="81"/>
  <c r="A3441" i="81"/>
  <c r="L3440" i="81"/>
  <c r="K3440" i="81"/>
  <c r="J3440" i="81"/>
  <c r="I3440" i="81"/>
  <c r="H3440" i="81"/>
  <c r="G3440" i="81"/>
  <c r="F3440" i="81"/>
  <c r="E3440" i="81"/>
  <c r="C3440" i="81"/>
  <c r="B3440" i="81"/>
  <c r="A3440" i="81"/>
  <c r="L3439" i="81"/>
  <c r="K3439" i="81"/>
  <c r="J3439" i="81"/>
  <c r="I3439" i="81"/>
  <c r="H3439" i="81"/>
  <c r="G3439" i="81"/>
  <c r="F3439" i="81"/>
  <c r="E3439" i="81"/>
  <c r="C3439" i="81"/>
  <c r="B3439" i="81"/>
  <c r="A3439" i="81"/>
  <c r="L3438" i="81"/>
  <c r="K3438" i="81"/>
  <c r="J3438" i="81"/>
  <c r="I3438" i="81"/>
  <c r="H3438" i="81"/>
  <c r="G3438" i="81"/>
  <c r="F3438" i="81"/>
  <c r="E3438" i="81"/>
  <c r="C3438" i="81"/>
  <c r="B3438" i="81"/>
  <c r="A3438" i="81"/>
  <c r="L3437" i="81"/>
  <c r="K3437" i="81"/>
  <c r="J3437" i="81"/>
  <c r="I3437" i="81"/>
  <c r="H3437" i="81"/>
  <c r="G3437" i="81"/>
  <c r="F3437" i="81"/>
  <c r="E3437" i="81"/>
  <c r="C3437" i="81"/>
  <c r="B3437" i="81"/>
  <c r="A3437" i="81"/>
  <c r="L3436" i="81"/>
  <c r="K3436" i="81"/>
  <c r="J3436" i="81"/>
  <c r="I3436" i="81"/>
  <c r="H3436" i="81"/>
  <c r="G3436" i="81"/>
  <c r="F3436" i="81"/>
  <c r="E3436" i="81"/>
  <c r="C3436" i="81"/>
  <c r="B3436" i="81"/>
  <c r="A3436" i="81"/>
  <c r="L3435" i="81"/>
  <c r="K3435" i="81"/>
  <c r="J3435" i="81"/>
  <c r="I3435" i="81"/>
  <c r="H3435" i="81"/>
  <c r="G3435" i="81"/>
  <c r="F3435" i="81"/>
  <c r="E3435" i="81"/>
  <c r="C3435" i="81"/>
  <c r="B3435" i="81"/>
  <c r="A3435" i="81"/>
  <c r="L3434" i="81"/>
  <c r="K3434" i="81"/>
  <c r="J3434" i="81"/>
  <c r="I3434" i="81"/>
  <c r="H3434" i="81"/>
  <c r="G3434" i="81"/>
  <c r="F3434" i="81"/>
  <c r="E3434" i="81"/>
  <c r="C3434" i="81"/>
  <c r="B3434" i="81"/>
  <c r="A3434" i="81"/>
  <c r="L3433" i="81"/>
  <c r="K3433" i="81"/>
  <c r="J3433" i="81"/>
  <c r="I3433" i="81"/>
  <c r="H3433" i="81"/>
  <c r="G3433" i="81"/>
  <c r="F3433" i="81"/>
  <c r="E3433" i="81"/>
  <c r="C3433" i="81"/>
  <c r="B3433" i="81"/>
  <c r="A3433" i="81"/>
  <c r="L3432" i="81"/>
  <c r="K3432" i="81"/>
  <c r="J3432" i="81"/>
  <c r="I3432" i="81"/>
  <c r="H3432" i="81"/>
  <c r="G3432" i="81"/>
  <c r="F3432" i="81"/>
  <c r="E3432" i="81"/>
  <c r="C3432" i="81"/>
  <c r="B3432" i="81"/>
  <c r="A3432" i="81"/>
  <c r="L3431" i="81"/>
  <c r="K3431" i="81"/>
  <c r="J3431" i="81"/>
  <c r="I3431" i="81"/>
  <c r="H3431" i="81"/>
  <c r="G3431" i="81"/>
  <c r="F3431" i="81"/>
  <c r="E3431" i="81"/>
  <c r="C3431" i="81"/>
  <c r="B3431" i="81"/>
  <c r="A3431" i="81"/>
  <c r="L3430" i="81"/>
  <c r="K3430" i="81"/>
  <c r="J3430" i="81"/>
  <c r="I3430" i="81"/>
  <c r="H3430" i="81"/>
  <c r="G3430" i="81"/>
  <c r="F3430" i="81"/>
  <c r="E3430" i="81"/>
  <c r="C3430" i="81"/>
  <c r="B3430" i="81"/>
  <c r="A3430" i="81"/>
  <c r="L3429" i="81"/>
  <c r="K3429" i="81"/>
  <c r="J3429" i="81"/>
  <c r="I3429" i="81"/>
  <c r="H3429" i="81"/>
  <c r="G3429" i="81"/>
  <c r="F3429" i="81"/>
  <c r="E3429" i="81"/>
  <c r="C3429" i="81"/>
  <c r="B3429" i="81"/>
  <c r="A3429" i="81"/>
  <c r="L3428" i="81"/>
  <c r="K3428" i="81"/>
  <c r="J3428" i="81"/>
  <c r="I3428" i="81"/>
  <c r="H3428" i="81"/>
  <c r="G3428" i="81"/>
  <c r="F3428" i="81"/>
  <c r="E3428" i="81"/>
  <c r="C3428" i="81"/>
  <c r="B3428" i="81"/>
  <c r="A3428" i="81"/>
  <c r="L3427" i="81"/>
  <c r="K3427" i="81"/>
  <c r="J3427" i="81"/>
  <c r="I3427" i="81"/>
  <c r="H3427" i="81"/>
  <c r="G3427" i="81"/>
  <c r="F3427" i="81"/>
  <c r="E3427" i="81"/>
  <c r="C3427" i="81"/>
  <c r="B3427" i="81"/>
  <c r="A3427" i="81"/>
  <c r="L3426" i="81"/>
  <c r="K3426" i="81"/>
  <c r="J3426" i="81"/>
  <c r="I3426" i="81"/>
  <c r="H3426" i="81"/>
  <c r="G3426" i="81"/>
  <c r="F3426" i="81"/>
  <c r="E3426" i="81"/>
  <c r="C3426" i="81"/>
  <c r="B3426" i="81"/>
  <c r="A3426" i="81"/>
  <c r="L3425" i="81"/>
  <c r="K3425" i="81"/>
  <c r="J3425" i="81"/>
  <c r="I3425" i="81"/>
  <c r="H3425" i="81"/>
  <c r="G3425" i="81"/>
  <c r="F3425" i="81"/>
  <c r="E3425" i="81"/>
  <c r="C3425" i="81"/>
  <c r="B3425" i="81"/>
  <c r="A3425" i="81"/>
  <c r="L3424" i="81"/>
  <c r="K3424" i="81"/>
  <c r="J3424" i="81"/>
  <c r="I3424" i="81"/>
  <c r="H3424" i="81"/>
  <c r="G3424" i="81"/>
  <c r="F3424" i="81"/>
  <c r="E3424" i="81"/>
  <c r="C3424" i="81"/>
  <c r="B3424" i="81"/>
  <c r="A3424" i="81"/>
  <c r="L3423" i="81"/>
  <c r="K3423" i="81"/>
  <c r="J3423" i="81"/>
  <c r="I3423" i="81"/>
  <c r="H3423" i="81"/>
  <c r="G3423" i="81"/>
  <c r="F3423" i="81"/>
  <c r="E3423" i="81"/>
  <c r="C3423" i="81"/>
  <c r="B3423" i="81"/>
  <c r="A3423" i="81"/>
  <c r="L3422" i="81"/>
  <c r="K3422" i="81"/>
  <c r="J3422" i="81"/>
  <c r="I3422" i="81"/>
  <c r="H3422" i="81"/>
  <c r="G3422" i="81"/>
  <c r="F3422" i="81"/>
  <c r="E3422" i="81"/>
  <c r="C3422" i="81"/>
  <c r="B3422" i="81"/>
  <c r="A3422" i="81"/>
  <c r="L3421" i="81"/>
  <c r="K3421" i="81"/>
  <c r="J3421" i="81"/>
  <c r="I3421" i="81"/>
  <c r="H3421" i="81"/>
  <c r="G3421" i="81"/>
  <c r="F3421" i="81"/>
  <c r="E3421" i="81"/>
  <c r="C3421" i="81"/>
  <c r="B3421" i="81"/>
  <c r="A3421" i="81"/>
  <c r="L3420" i="81"/>
  <c r="K3420" i="81"/>
  <c r="J3420" i="81"/>
  <c r="I3420" i="81"/>
  <c r="H3420" i="81"/>
  <c r="G3420" i="81"/>
  <c r="F3420" i="81"/>
  <c r="E3420" i="81"/>
  <c r="C3420" i="81"/>
  <c r="B3420" i="81"/>
  <c r="A3420" i="81"/>
  <c r="L3419" i="81"/>
  <c r="K3419" i="81"/>
  <c r="J3419" i="81"/>
  <c r="I3419" i="81"/>
  <c r="H3419" i="81"/>
  <c r="G3419" i="81"/>
  <c r="F3419" i="81"/>
  <c r="E3419" i="81"/>
  <c r="C3419" i="81"/>
  <c r="B3419" i="81"/>
  <c r="A3419" i="81"/>
  <c r="L3418" i="81"/>
  <c r="K3418" i="81"/>
  <c r="J3418" i="81"/>
  <c r="I3418" i="81"/>
  <c r="H3418" i="81"/>
  <c r="G3418" i="81"/>
  <c r="F3418" i="81"/>
  <c r="E3418" i="81"/>
  <c r="C3418" i="81"/>
  <c r="B3418" i="81"/>
  <c r="A3418" i="81"/>
  <c r="L3417" i="81"/>
  <c r="K3417" i="81"/>
  <c r="J3417" i="81"/>
  <c r="I3417" i="81"/>
  <c r="H3417" i="81"/>
  <c r="G3417" i="81"/>
  <c r="F3417" i="81"/>
  <c r="E3417" i="81"/>
  <c r="C3417" i="81"/>
  <c r="B3417" i="81"/>
  <c r="A3417" i="81"/>
  <c r="L3416" i="81"/>
  <c r="K3416" i="81"/>
  <c r="J3416" i="81"/>
  <c r="I3416" i="81"/>
  <c r="H3416" i="81"/>
  <c r="G3416" i="81"/>
  <c r="F3416" i="81"/>
  <c r="E3416" i="81"/>
  <c r="C3416" i="81"/>
  <c r="B3416" i="81"/>
  <c r="A3416" i="81"/>
  <c r="L3415" i="81"/>
  <c r="K3415" i="81"/>
  <c r="J3415" i="81"/>
  <c r="I3415" i="81"/>
  <c r="H3415" i="81"/>
  <c r="G3415" i="81"/>
  <c r="F3415" i="81"/>
  <c r="E3415" i="81"/>
  <c r="C3415" i="81"/>
  <c r="B3415" i="81"/>
  <c r="A3415" i="81"/>
  <c r="L3414" i="81"/>
  <c r="K3414" i="81"/>
  <c r="J3414" i="81"/>
  <c r="I3414" i="81"/>
  <c r="H3414" i="81"/>
  <c r="G3414" i="81"/>
  <c r="F3414" i="81"/>
  <c r="E3414" i="81"/>
  <c r="C3414" i="81"/>
  <c r="B3414" i="81"/>
  <c r="A3414" i="81"/>
  <c r="L3413" i="81"/>
  <c r="K3413" i="81"/>
  <c r="J3413" i="81"/>
  <c r="I3413" i="81"/>
  <c r="H3413" i="81"/>
  <c r="G3413" i="81"/>
  <c r="F3413" i="81"/>
  <c r="E3413" i="81"/>
  <c r="C3413" i="81"/>
  <c r="B3413" i="81"/>
  <c r="A3413" i="81"/>
  <c r="L3412" i="81"/>
  <c r="K3412" i="81"/>
  <c r="J3412" i="81"/>
  <c r="I3412" i="81"/>
  <c r="H3412" i="81"/>
  <c r="G3412" i="81"/>
  <c r="F3412" i="81"/>
  <c r="E3412" i="81"/>
  <c r="C3412" i="81"/>
  <c r="B3412" i="81"/>
  <c r="A3412" i="81"/>
  <c r="L3411" i="81"/>
  <c r="K3411" i="81"/>
  <c r="J3411" i="81"/>
  <c r="I3411" i="81"/>
  <c r="H3411" i="81"/>
  <c r="G3411" i="81"/>
  <c r="F3411" i="81"/>
  <c r="E3411" i="81"/>
  <c r="C3411" i="81"/>
  <c r="B3411" i="81"/>
  <c r="A3411" i="81"/>
  <c r="L3410" i="81"/>
  <c r="K3410" i="81"/>
  <c r="J3410" i="81"/>
  <c r="I3410" i="81"/>
  <c r="H3410" i="81"/>
  <c r="G3410" i="81"/>
  <c r="F3410" i="81"/>
  <c r="E3410" i="81"/>
  <c r="C3410" i="81"/>
  <c r="B3410" i="81"/>
  <c r="A3410" i="81"/>
  <c r="L3409" i="81"/>
  <c r="K3409" i="81"/>
  <c r="J3409" i="81"/>
  <c r="I3409" i="81"/>
  <c r="H3409" i="81"/>
  <c r="G3409" i="81"/>
  <c r="F3409" i="81"/>
  <c r="E3409" i="81"/>
  <c r="C3409" i="81"/>
  <c r="B3409" i="81"/>
  <c r="A3409" i="81"/>
  <c r="L3408" i="81"/>
  <c r="K3408" i="81"/>
  <c r="J3408" i="81"/>
  <c r="I3408" i="81"/>
  <c r="H3408" i="81"/>
  <c r="G3408" i="81"/>
  <c r="F3408" i="81"/>
  <c r="E3408" i="81"/>
  <c r="C3408" i="81"/>
  <c r="B3408" i="81"/>
  <c r="A3408" i="81"/>
  <c r="L3407" i="81"/>
  <c r="K3407" i="81"/>
  <c r="J3407" i="81"/>
  <c r="I3407" i="81"/>
  <c r="H3407" i="81"/>
  <c r="G3407" i="81"/>
  <c r="F3407" i="81"/>
  <c r="E3407" i="81"/>
  <c r="C3407" i="81"/>
  <c r="B3407" i="81"/>
  <c r="A3407" i="81"/>
  <c r="L3406" i="81"/>
  <c r="K3406" i="81"/>
  <c r="J3406" i="81"/>
  <c r="I3406" i="81"/>
  <c r="H3406" i="81"/>
  <c r="G3406" i="81"/>
  <c r="F3406" i="81"/>
  <c r="E3406" i="81"/>
  <c r="C3406" i="81"/>
  <c r="B3406" i="81"/>
  <c r="A3406" i="81"/>
  <c r="L3405" i="81"/>
  <c r="K3405" i="81"/>
  <c r="J3405" i="81"/>
  <c r="I3405" i="81"/>
  <c r="H3405" i="81"/>
  <c r="G3405" i="81"/>
  <c r="F3405" i="81"/>
  <c r="E3405" i="81"/>
  <c r="C3405" i="81"/>
  <c r="B3405" i="81"/>
  <c r="A3405" i="81"/>
  <c r="L3404" i="81"/>
  <c r="K3404" i="81"/>
  <c r="J3404" i="81"/>
  <c r="I3404" i="81"/>
  <c r="H3404" i="81"/>
  <c r="G3404" i="81"/>
  <c r="F3404" i="81"/>
  <c r="E3404" i="81"/>
  <c r="C3404" i="81"/>
  <c r="B3404" i="81"/>
  <c r="A3404" i="81"/>
  <c r="L3403" i="81"/>
  <c r="K3403" i="81"/>
  <c r="J3403" i="81"/>
  <c r="I3403" i="81"/>
  <c r="H3403" i="81"/>
  <c r="G3403" i="81"/>
  <c r="F3403" i="81"/>
  <c r="E3403" i="81"/>
  <c r="C3403" i="81"/>
  <c r="B3403" i="81"/>
  <c r="A3403" i="81"/>
  <c r="L3402" i="81"/>
  <c r="K3402" i="81"/>
  <c r="J3402" i="81"/>
  <c r="I3402" i="81"/>
  <c r="H3402" i="81"/>
  <c r="G3402" i="81"/>
  <c r="F3402" i="81"/>
  <c r="E3402" i="81"/>
  <c r="C3402" i="81"/>
  <c r="B3402" i="81"/>
  <c r="A3402" i="81"/>
  <c r="L3401" i="81"/>
  <c r="K3401" i="81"/>
  <c r="J3401" i="81"/>
  <c r="I3401" i="81"/>
  <c r="H3401" i="81"/>
  <c r="G3401" i="81"/>
  <c r="F3401" i="81"/>
  <c r="E3401" i="81"/>
  <c r="C3401" i="81"/>
  <c r="B3401" i="81"/>
  <c r="A3401" i="81"/>
  <c r="L3400" i="81"/>
  <c r="K3400" i="81"/>
  <c r="J3400" i="81"/>
  <c r="I3400" i="81"/>
  <c r="H3400" i="81"/>
  <c r="G3400" i="81"/>
  <c r="F3400" i="81"/>
  <c r="E3400" i="81"/>
  <c r="C3400" i="81"/>
  <c r="B3400" i="81"/>
  <c r="A3400" i="81"/>
  <c r="L3399" i="81"/>
  <c r="K3399" i="81"/>
  <c r="J3399" i="81"/>
  <c r="I3399" i="81"/>
  <c r="H3399" i="81"/>
  <c r="G3399" i="81"/>
  <c r="F3399" i="81"/>
  <c r="E3399" i="81"/>
  <c r="C3399" i="81"/>
  <c r="B3399" i="81"/>
  <c r="A3399" i="81"/>
  <c r="L3398" i="81"/>
  <c r="K3398" i="81"/>
  <c r="J3398" i="81"/>
  <c r="I3398" i="81"/>
  <c r="H3398" i="81"/>
  <c r="G3398" i="81"/>
  <c r="F3398" i="81"/>
  <c r="E3398" i="81"/>
  <c r="C3398" i="81"/>
  <c r="B3398" i="81"/>
  <c r="A3398" i="81"/>
  <c r="L3397" i="81"/>
  <c r="K3397" i="81"/>
  <c r="J3397" i="81"/>
  <c r="I3397" i="81"/>
  <c r="H3397" i="81"/>
  <c r="G3397" i="81"/>
  <c r="F3397" i="81"/>
  <c r="E3397" i="81"/>
  <c r="C3397" i="81"/>
  <c r="B3397" i="81"/>
  <c r="A3397" i="81"/>
  <c r="L3396" i="81"/>
  <c r="K3396" i="81"/>
  <c r="J3396" i="81"/>
  <c r="I3396" i="81"/>
  <c r="H3396" i="81"/>
  <c r="G3396" i="81"/>
  <c r="F3396" i="81"/>
  <c r="E3396" i="81"/>
  <c r="C3396" i="81"/>
  <c r="B3396" i="81"/>
  <c r="A3396" i="81"/>
  <c r="L3395" i="81"/>
  <c r="K3395" i="81"/>
  <c r="J3395" i="81"/>
  <c r="I3395" i="81"/>
  <c r="H3395" i="81"/>
  <c r="G3395" i="81"/>
  <c r="F3395" i="81"/>
  <c r="E3395" i="81"/>
  <c r="C3395" i="81"/>
  <c r="B3395" i="81"/>
  <c r="A3395" i="81"/>
  <c r="L3394" i="81"/>
  <c r="K3394" i="81"/>
  <c r="J3394" i="81"/>
  <c r="I3394" i="81"/>
  <c r="H3394" i="81"/>
  <c r="G3394" i="81"/>
  <c r="F3394" i="81"/>
  <c r="E3394" i="81"/>
  <c r="C3394" i="81"/>
  <c r="B3394" i="81"/>
  <c r="A3394" i="81"/>
  <c r="L3393" i="81"/>
  <c r="K3393" i="81"/>
  <c r="J3393" i="81"/>
  <c r="I3393" i="81"/>
  <c r="H3393" i="81"/>
  <c r="G3393" i="81"/>
  <c r="F3393" i="81"/>
  <c r="E3393" i="81"/>
  <c r="C3393" i="81"/>
  <c r="B3393" i="81"/>
  <c r="A3393" i="81"/>
  <c r="L3392" i="81"/>
  <c r="K3392" i="81"/>
  <c r="J3392" i="81"/>
  <c r="I3392" i="81"/>
  <c r="H3392" i="81"/>
  <c r="G3392" i="81"/>
  <c r="F3392" i="81"/>
  <c r="E3392" i="81"/>
  <c r="C3392" i="81"/>
  <c r="B3392" i="81"/>
  <c r="A3392" i="81"/>
  <c r="L3391" i="81"/>
  <c r="K3391" i="81"/>
  <c r="J3391" i="81"/>
  <c r="I3391" i="81"/>
  <c r="H3391" i="81"/>
  <c r="G3391" i="81"/>
  <c r="F3391" i="81"/>
  <c r="E3391" i="81"/>
  <c r="C3391" i="81"/>
  <c r="B3391" i="81"/>
  <c r="A3391" i="81"/>
  <c r="L3390" i="81"/>
  <c r="K3390" i="81"/>
  <c r="J3390" i="81"/>
  <c r="I3390" i="81"/>
  <c r="H3390" i="81"/>
  <c r="G3390" i="81"/>
  <c r="F3390" i="81"/>
  <c r="E3390" i="81"/>
  <c r="C3390" i="81"/>
  <c r="B3390" i="81"/>
  <c r="A3390" i="81"/>
  <c r="L3389" i="81"/>
  <c r="K3389" i="81"/>
  <c r="J3389" i="81"/>
  <c r="I3389" i="81"/>
  <c r="H3389" i="81"/>
  <c r="G3389" i="81"/>
  <c r="F3389" i="81"/>
  <c r="E3389" i="81"/>
  <c r="C3389" i="81"/>
  <c r="B3389" i="81"/>
  <c r="A3389" i="81"/>
  <c r="L3388" i="81"/>
  <c r="K3388" i="81"/>
  <c r="J3388" i="81"/>
  <c r="I3388" i="81"/>
  <c r="H3388" i="81"/>
  <c r="G3388" i="81"/>
  <c r="F3388" i="81"/>
  <c r="E3388" i="81"/>
  <c r="C3388" i="81"/>
  <c r="B3388" i="81"/>
  <c r="A3388" i="81"/>
  <c r="L3387" i="81"/>
  <c r="K3387" i="81"/>
  <c r="J3387" i="81"/>
  <c r="I3387" i="81"/>
  <c r="H3387" i="81"/>
  <c r="G3387" i="81"/>
  <c r="F3387" i="81"/>
  <c r="E3387" i="81"/>
  <c r="C3387" i="81"/>
  <c r="B3387" i="81"/>
  <c r="A3387" i="81"/>
  <c r="L3386" i="81"/>
  <c r="K3386" i="81"/>
  <c r="J3386" i="81"/>
  <c r="I3386" i="81"/>
  <c r="H3386" i="81"/>
  <c r="G3386" i="81"/>
  <c r="F3386" i="81"/>
  <c r="E3386" i="81"/>
  <c r="C3386" i="81"/>
  <c r="B3386" i="81"/>
  <c r="A3386" i="81"/>
  <c r="L3385" i="81"/>
  <c r="K3385" i="81"/>
  <c r="J3385" i="81"/>
  <c r="I3385" i="81"/>
  <c r="H3385" i="81"/>
  <c r="G3385" i="81"/>
  <c r="F3385" i="81"/>
  <c r="E3385" i="81"/>
  <c r="C3385" i="81"/>
  <c r="B3385" i="81"/>
  <c r="A3385" i="81"/>
  <c r="L3384" i="81"/>
  <c r="K3384" i="81"/>
  <c r="J3384" i="81"/>
  <c r="I3384" i="81"/>
  <c r="H3384" i="81"/>
  <c r="G3384" i="81"/>
  <c r="F3384" i="81"/>
  <c r="E3384" i="81"/>
  <c r="C3384" i="81"/>
  <c r="B3384" i="81"/>
  <c r="A3384" i="81"/>
  <c r="L3383" i="81"/>
  <c r="K3383" i="81"/>
  <c r="J3383" i="81"/>
  <c r="I3383" i="81"/>
  <c r="H3383" i="81"/>
  <c r="G3383" i="81"/>
  <c r="F3383" i="81"/>
  <c r="E3383" i="81"/>
  <c r="C3383" i="81"/>
  <c r="B3383" i="81"/>
  <c r="A3383" i="81"/>
  <c r="L3382" i="81"/>
  <c r="K3382" i="81"/>
  <c r="J3382" i="81"/>
  <c r="I3382" i="81"/>
  <c r="H3382" i="81"/>
  <c r="G3382" i="81"/>
  <c r="F3382" i="81"/>
  <c r="E3382" i="81"/>
  <c r="C3382" i="81"/>
  <c r="B3382" i="81"/>
  <c r="A3382" i="81"/>
  <c r="L3381" i="81"/>
  <c r="K3381" i="81"/>
  <c r="J3381" i="81"/>
  <c r="I3381" i="81"/>
  <c r="H3381" i="81"/>
  <c r="G3381" i="81"/>
  <c r="F3381" i="81"/>
  <c r="E3381" i="81"/>
  <c r="C3381" i="81"/>
  <c r="B3381" i="81"/>
  <c r="A3381" i="81"/>
  <c r="L3380" i="81"/>
  <c r="K3380" i="81"/>
  <c r="J3380" i="81"/>
  <c r="I3380" i="81"/>
  <c r="H3380" i="81"/>
  <c r="G3380" i="81"/>
  <c r="F3380" i="81"/>
  <c r="E3380" i="81"/>
  <c r="C3380" i="81"/>
  <c r="B3380" i="81"/>
  <c r="A3380" i="81"/>
  <c r="L3379" i="81"/>
  <c r="K3379" i="81"/>
  <c r="J3379" i="81"/>
  <c r="I3379" i="81"/>
  <c r="H3379" i="81"/>
  <c r="G3379" i="81"/>
  <c r="F3379" i="81"/>
  <c r="E3379" i="81"/>
  <c r="C3379" i="81"/>
  <c r="B3379" i="81"/>
  <c r="A3379" i="81"/>
  <c r="L3378" i="81"/>
  <c r="K3378" i="81"/>
  <c r="J3378" i="81"/>
  <c r="I3378" i="81"/>
  <c r="H3378" i="81"/>
  <c r="G3378" i="81"/>
  <c r="F3378" i="81"/>
  <c r="E3378" i="81"/>
  <c r="C3378" i="81"/>
  <c r="B3378" i="81"/>
  <c r="A3378" i="81"/>
  <c r="L3377" i="81"/>
  <c r="K3377" i="81"/>
  <c r="J3377" i="81"/>
  <c r="I3377" i="81"/>
  <c r="H3377" i="81"/>
  <c r="G3377" i="81"/>
  <c r="F3377" i="81"/>
  <c r="E3377" i="81"/>
  <c r="C3377" i="81"/>
  <c r="B3377" i="81"/>
  <c r="A3377" i="81"/>
  <c r="L3376" i="81"/>
  <c r="K3376" i="81"/>
  <c r="J3376" i="81"/>
  <c r="I3376" i="81"/>
  <c r="H3376" i="81"/>
  <c r="G3376" i="81"/>
  <c r="F3376" i="81"/>
  <c r="E3376" i="81"/>
  <c r="C3376" i="81"/>
  <c r="B3376" i="81"/>
  <c r="A3376" i="81"/>
  <c r="L3375" i="81"/>
  <c r="K3375" i="81"/>
  <c r="J3375" i="81"/>
  <c r="I3375" i="81"/>
  <c r="H3375" i="81"/>
  <c r="G3375" i="81"/>
  <c r="F3375" i="81"/>
  <c r="E3375" i="81"/>
  <c r="C3375" i="81"/>
  <c r="B3375" i="81"/>
  <c r="A3375" i="81"/>
  <c r="L3374" i="81"/>
  <c r="K3374" i="81"/>
  <c r="J3374" i="81"/>
  <c r="I3374" i="81"/>
  <c r="H3374" i="81"/>
  <c r="G3374" i="81"/>
  <c r="F3374" i="81"/>
  <c r="E3374" i="81"/>
  <c r="C3374" i="81"/>
  <c r="B3374" i="81"/>
  <c r="A3374" i="81"/>
  <c r="L3373" i="81"/>
  <c r="K3373" i="81"/>
  <c r="J3373" i="81"/>
  <c r="I3373" i="81"/>
  <c r="H3373" i="81"/>
  <c r="G3373" i="81"/>
  <c r="F3373" i="81"/>
  <c r="E3373" i="81"/>
  <c r="C3373" i="81"/>
  <c r="B3373" i="81"/>
  <c r="A3373" i="81"/>
  <c r="L3372" i="81"/>
  <c r="K3372" i="81"/>
  <c r="J3372" i="81"/>
  <c r="I3372" i="81"/>
  <c r="H3372" i="81"/>
  <c r="G3372" i="81"/>
  <c r="F3372" i="81"/>
  <c r="E3372" i="81"/>
  <c r="C3372" i="81"/>
  <c r="B3372" i="81"/>
  <c r="A3372" i="81"/>
  <c r="L3371" i="81"/>
  <c r="K3371" i="81"/>
  <c r="J3371" i="81"/>
  <c r="I3371" i="81"/>
  <c r="H3371" i="81"/>
  <c r="G3371" i="81"/>
  <c r="F3371" i="81"/>
  <c r="E3371" i="81"/>
  <c r="C3371" i="81"/>
  <c r="B3371" i="81"/>
  <c r="A3371" i="81"/>
  <c r="L3370" i="81"/>
  <c r="K3370" i="81"/>
  <c r="J3370" i="81"/>
  <c r="I3370" i="81"/>
  <c r="H3370" i="81"/>
  <c r="G3370" i="81"/>
  <c r="F3370" i="81"/>
  <c r="E3370" i="81"/>
  <c r="C3370" i="81"/>
  <c r="B3370" i="81"/>
  <c r="A3370" i="81"/>
  <c r="L3369" i="81"/>
  <c r="K3369" i="81"/>
  <c r="J3369" i="81"/>
  <c r="I3369" i="81"/>
  <c r="H3369" i="81"/>
  <c r="G3369" i="81"/>
  <c r="F3369" i="81"/>
  <c r="E3369" i="81"/>
  <c r="C3369" i="81"/>
  <c r="B3369" i="81"/>
  <c r="A3369" i="81"/>
  <c r="L3368" i="81"/>
  <c r="K3368" i="81"/>
  <c r="J3368" i="81"/>
  <c r="I3368" i="81"/>
  <c r="H3368" i="81"/>
  <c r="G3368" i="81"/>
  <c r="F3368" i="81"/>
  <c r="E3368" i="81"/>
  <c r="C3368" i="81"/>
  <c r="B3368" i="81"/>
  <c r="A3368" i="81"/>
  <c r="L3367" i="81"/>
  <c r="K3367" i="81"/>
  <c r="J3367" i="81"/>
  <c r="I3367" i="81"/>
  <c r="H3367" i="81"/>
  <c r="G3367" i="81"/>
  <c r="F3367" i="81"/>
  <c r="E3367" i="81"/>
  <c r="C3367" i="81"/>
  <c r="B3367" i="81"/>
  <c r="A3367" i="81"/>
  <c r="L3366" i="81"/>
  <c r="K3366" i="81"/>
  <c r="J3366" i="81"/>
  <c r="I3366" i="81"/>
  <c r="H3366" i="81"/>
  <c r="G3366" i="81"/>
  <c r="F3366" i="81"/>
  <c r="E3366" i="81"/>
  <c r="C3366" i="81"/>
  <c r="B3366" i="81"/>
  <c r="A3366" i="81"/>
  <c r="L3365" i="81"/>
  <c r="K3365" i="81"/>
  <c r="J3365" i="81"/>
  <c r="I3365" i="81"/>
  <c r="H3365" i="81"/>
  <c r="G3365" i="81"/>
  <c r="F3365" i="81"/>
  <c r="E3365" i="81"/>
  <c r="C3365" i="81"/>
  <c r="B3365" i="81"/>
  <c r="A3365" i="81"/>
  <c r="L3364" i="81"/>
  <c r="K3364" i="81"/>
  <c r="J3364" i="81"/>
  <c r="I3364" i="81"/>
  <c r="H3364" i="81"/>
  <c r="G3364" i="81"/>
  <c r="F3364" i="81"/>
  <c r="E3364" i="81"/>
  <c r="C3364" i="81"/>
  <c r="B3364" i="81"/>
  <c r="A3364" i="81"/>
  <c r="L3363" i="81"/>
  <c r="K3363" i="81"/>
  <c r="J3363" i="81"/>
  <c r="I3363" i="81"/>
  <c r="H3363" i="81"/>
  <c r="G3363" i="81"/>
  <c r="F3363" i="81"/>
  <c r="E3363" i="81"/>
  <c r="C3363" i="81"/>
  <c r="B3363" i="81"/>
  <c r="A3363" i="81"/>
  <c r="L3362" i="81"/>
  <c r="K3362" i="81"/>
  <c r="J3362" i="81"/>
  <c r="I3362" i="81"/>
  <c r="H3362" i="81"/>
  <c r="G3362" i="81"/>
  <c r="F3362" i="81"/>
  <c r="E3362" i="81"/>
  <c r="C3362" i="81"/>
  <c r="B3362" i="81"/>
  <c r="A3362" i="81"/>
  <c r="L3361" i="81"/>
  <c r="K3361" i="81"/>
  <c r="J3361" i="81"/>
  <c r="I3361" i="81"/>
  <c r="H3361" i="81"/>
  <c r="G3361" i="81"/>
  <c r="F3361" i="81"/>
  <c r="E3361" i="81"/>
  <c r="C3361" i="81"/>
  <c r="B3361" i="81"/>
  <c r="A3361" i="81"/>
  <c r="L3360" i="81"/>
  <c r="K3360" i="81"/>
  <c r="J3360" i="81"/>
  <c r="I3360" i="81"/>
  <c r="H3360" i="81"/>
  <c r="G3360" i="81"/>
  <c r="F3360" i="81"/>
  <c r="E3360" i="81"/>
  <c r="C3360" i="81"/>
  <c r="B3360" i="81"/>
  <c r="A3360" i="81"/>
  <c r="L3359" i="81"/>
  <c r="K3359" i="81"/>
  <c r="J3359" i="81"/>
  <c r="I3359" i="81"/>
  <c r="H3359" i="81"/>
  <c r="G3359" i="81"/>
  <c r="F3359" i="81"/>
  <c r="E3359" i="81"/>
  <c r="C3359" i="81"/>
  <c r="B3359" i="81"/>
  <c r="A3359" i="81"/>
  <c r="L3358" i="81"/>
  <c r="K3358" i="81"/>
  <c r="J3358" i="81"/>
  <c r="I3358" i="81"/>
  <c r="H3358" i="81"/>
  <c r="G3358" i="81"/>
  <c r="F3358" i="81"/>
  <c r="E3358" i="81"/>
  <c r="C3358" i="81"/>
  <c r="B3358" i="81"/>
  <c r="A3358" i="81"/>
  <c r="L3357" i="81"/>
  <c r="K3357" i="81"/>
  <c r="J3357" i="81"/>
  <c r="I3357" i="81"/>
  <c r="H3357" i="81"/>
  <c r="G3357" i="81"/>
  <c r="F3357" i="81"/>
  <c r="E3357" i="81"/>
  <c r="C3357" i="81"/>
  <c r="B3357" i="81"/>
  <c r="A3357" i="81"/>
  <c r="L3356" i="81"/>
  <c r="K3356" i="81"/>
  <c r="J3356" i="81"/>
  <c r="I3356" i="81"/>
  <c r="H3356" i="81"/>
  <c r="G3356" i="81"/>
  <c r="F3356" i="81"/>
  <c r="E3356" i="81"/>
  <c r="C3356" i="81"/>
  <c r="B3356" i="81"/>
  <c r="A3356" i="81"/>
  <c r="L3355" i="81"/>
  <c r="K3355" i="81"/>
  <c r="J3355" i="81"/>
  <c r="I3355" i="81"/>
  <c r="H3355" i="81"/>
  <c r="G3355" i="81"/>
  <c r="F3355" i="81"/>
  <c r="E3355" i="81"/>
  <c r="C3355" i="81"/>
  <c r="B3355" i="81"/>
  <c r="A3355" i="81"/>
  <c r="L3354" i="81"/>
  <c r="K3354" i="81"/>
  <c r="J3354" i="81"/>
  <c r="I3354" i="81"/>
  <c r="H3354" i="81"/>
  <c r="G3354" i="81"/>
  <c r="F3354" i="81"/>
  <c r="E3354" i="81"/>
  <c r="C3354" i="81"/>
  <c r="B3354" i="81"/>
  <c r="A3354" i="81"/>
  <c r="L3353" i="81"/>
  <c r="K3353" i="81"/>
  <c r="J3353" i="81"/>
  <c r="I3353" i="81"/>
  <c r="H3353" i="81"/>
  <c r="G3353" i="81"/>
  <c r="F3353" i="81"/>
  <c r="E3353" i="81"/>
  <c r="C3353" i="81"/>
  <c r="B3353" i="81"/>
  <c r="A3353" i="81"/>
  <c r="L3352" i="81"/>
  <c r="K3352" i="81"/>
  <c r="J3352" i="81"/>
  <c r="I3352" i="81"/>
  <c r="H3352" i="81"/>
  <c r="G3352" i="81"/>
  <c r="F3352" i="81"/>
  <c r="E3352" i="81"/>
  <c r="C3352" i="81"/>
  <c r="B3352" i="81"/>
  <c r="A3352" i="81"/>
  <c r="L3351" i="81"/>
  <c r="K3351" i="81"/>
  <c r="J3351" i="81"/>
  <c r="I3351" i="81"/>
  <c r="H3351" i="81"/>
  <c r="G3351" i="81"/>
  <c r="F3351" i="81"/>
  <c r="E3351" i="81"/>
  <c r="C3351" i="81"/>
  <c r="B3351" i="81"/>
  <c r="A3351" i="81"/>
  <c r="L3350" i="81"/>
  <c r="K3350" i="81"/>
  <c r="J3350" i="81"/>
  <c r="I3350" i="81"/>
  <c r="H3350" i="81"/>
  <c r="G3350" i="81"/>
  <c r="F3350" i="81"/>
  <c r="E3350" i="81"/>
  <c r="C3350" i="81"/>
  <c r="B3350" i="81"/>
  <c r="A3350" i="81"/>
  <c r="L3349" i="81"/>
  <c r="K3349" i="81"/>
  <c r="J3349" i="81"/>
  <c r="I3349" i="81"/>
  <c r="H3349" i="81"/>
  <c r="G3349" i="81"/>
  <c r="F3349" i="81"/>
  <c r="E3349" i="81"/>
  <c r="C3349" i="81"/>
  <c r="B3349" i="81"/>
  <c r="A3349" i="81"/>
  <c r="L3348" i="81"/>
  <c r="K3348" i="81"/>
  <c r="J3348" i="81"/>
  <c r="I3348" i="81"/>
  <c r="H3348" i="81"/>
  <c r="G3348" i="81"/>
  <c r="F3348" i="81"/>
  <c r="E3348" i="81"/>
  <c r="C3348" i="81"/>
  <c r="B3348" i="81"/>
  <c r="A3348" i="81"/>
  <c r="L3347" i="81"/>
  <c r="K3347" i="81"/>
  <c r="J3347" i="81"/>
  <c r="I3347" i="81"/>
  <c r="H3347" i="81"/>
  <c r="G3347" i="81"/>
  <c r="F3347" i="81"/>
  <c r="E3347" i="81"/>
  <c r="C3347" i="81"/>
  <c r="B3347" i="81"/>
  <c r="A3347" i="81"/>
  <c r="L3346" i="81"/>
  <c r="K3346" i="81"/>
  <c r="J3346" i="81"/>
  <c r="I3346" i="81"/>
  <c r="H3346" i="81"/>
  <c r="G3346" i="81"/>
  <c r="F3346" i="81"/>
  <c r="E3346" i="81"/>
  <c r="C3346" i="81"/>
  <c r="B3346" i="81"/>
  <c r="A3346" i="81"/>
  <c r="L3345" i="81"/>
  <c r="K3345" i="81"/>
  <c r="J3345" i="81"/>
  <c r="I3345" i="81"/>
  <c r="H3345" i="81"/>
  <c r="G3345" i="81"/>
  <c r="F3345" i="81"/>
  <c r="E3345" i="81"/>
  <c r="C3345" i="81"/>
  <c r="B3345" i="81"/>
  <c r="A3345" i="81"/>
  <c r="L3344" i="81"/>
  <c r="K3344" i="81"/>
  <c r="J3344" i="81"/>
  <c r="I3344" i="81"/>
  <c r="H3344" i="81"/>
  <c r="G3344" i="81"/>
  <c r="F3344" i="81"/>
  <c r="E3344" i="81"/>
  <c r="C3344" i="81"/>
  <c r="B3344" i="81"/>
  <c r="A3344" i="81"/>
  <c r="L3343" i="81"/>
  <c r="K3343" i="81"/>
  <c r="J3343" i="81"/>
  <c r="I3343" i="81"/>
  <c r="H3343" i="81"/>
  <c r="G3343" i="81"/>
  <c r="F3343" i="81"/>
  <c r="E3343" i="81"/>
  <c r="C3343" i="81"/>
  <c r="B3343" i="81"/>
  <c r="A3343" i="81"/>
  <c r="L3342" i="81"/>
  <c r="K3342" i="81"/>
  <c r="J3342" i="81"/>
  <c r="I3342" i="81"/>
  <c r="H3342" i="81"/>
  <c r="G3342" i="81"/>
  <c r="F3342" i="81"/>
  <c r="E3342" i="81"/>
  <c r="C3342" i="81"/>
  <c r="B3342" i="81"/>
  <c r="A3342" i="81"/>
  <c r="L3341" i="81"/>
  <c r="K3341" i="81"/>
  <c r="J3341" i="81"/>
  <c r="I3341" i="81"/>
  <c r="H3341" i="81"/>
  <c r="G3341" i="81"/>
  <c r="F3341" i="81"/>
  <c r="E3341" i="81"/>
  <c r="C3341" i="81"/>
  <c r="B3341" i="81"/>
  <c r="A3341" i="81"/>
  <c r="L3340" i="81"/>
  <c r="K3340" i="81"/>
  <c r="J3340" i="81"/>
  <c r="I3340" i="81"/>
  <c r="H3340" i="81"/>
  <c r="G3340" i="81"/>
  <c r="F3340" i="81"/>
  <c r="E3340" i="81"/>
  <c r="C3340" i="81"/>
  <c r="B3340" i="81"/>
  <c r="A3340" i="81"/>
  <c r="L3339" i="81"/>
  <c r="K3339" i="81"/>
  <c r="J3339" i="81"/>
  <c r="I3339" i="81"/>
  <c r="H3339" i="81"/>
  <c r="G3339" i="81"/>
  <c r="F3339" i="81"/>
  <c r="E3339" i="81"/>
  <c r="C3339" i="81"/>
  <c r="B3339" i="81"/>
  <c r="A3339" i="81"/>
  <c r="L3338" i="81"/>
  <c r="K3338" i="81"/>
  <c r="J3338" i="81"/>
  <c r="I3338" i="81"/>
  <c r="H3338" i="81"/>
  <c r="G3338" i="81"/>
  <c r="F3338" i="81"/>
  <c r="E3338" i="81"/>
  <c r="C3338" i="81"/>
  <c r="B3338" i="81"/>
  <c r="A3338" i="81"/>
  <c r="L3337" i="81"/>
  <c r="K3337" i="81"/>
  <c r="J3337" i="81"/>
  <c r="I3337" i="81"/>
  <c r="H3337" i="81"/>
  <c r="G3337" i="81"/>
  <c r="F3337" i="81"/>
  <c r="E3337" i="81"/>
  <c r="C3337" i="81"/>
  <c r="B3337" i="81"/>
  <c r="A3337" i="81"/>
  <c r="L3336" i="81"/>
  <c r="K3336" i="81"/>
  <c r="J3336" i="81"/>
  <c r="I3336" i="81"/>
  <c r="H3336" i="81"/>
  <c r="G3336" i="81"/>
  <c r="F3336" i="81"/>
  <c r="E3336" i="81"/>
  <c r="C3336" i="81"/>
  <c r="B3336" i="81"/>
  <c r="A3336" i="81"/>
  <c r="L3335" i="81"/>
  <c r="K3335" i="81"/>
  <c r="J3335" i="81"/>
  <c r="I3335" i="81"/>
  <c r="H3335" i="81"/>
  <c r="G3335" i="81"/>
  <c r="F3335" i="81"/>
  <c r="E3335" i="81"/>
  <c r="C3335" i="81"/>
  <c r="B3335" i="81"/>
  <c r="A3335" i="81"/>
  <c r="L3334" i="81"/>
  <c r="K3334" i="81"/>
  <c r="J3334" i="81"/>
  <c r="I3334" i="81"/>
  <c r="H3334" i="81"/>
  <c r="G3334" i="81"/>
  <c r="F3334" i="81"/>
  <c r="E3334" i="81"/>
  <c r="C3334" i="81"/>
  <c r="B3334" i="81"/>
  <c r="A3334" i="81"/>
  <c r="L3333" i="81"/>
  <c r="K3333" i="81"/>
  <c r="J3333" i="81"/>
  <c r="I3333" i="81"/>
  <c r="H3333" i="81"/>
  <c r="G3333" i="81"/>
  <c r="F3333" i="81"/>
  <c r="E3333" i="81"/>
  <c r="C3333" i="81"/>
  <c r="B3333" i="81"/>
  <c r="A3333" i="81"/>
  <c r="L3332" i="81"/>
  <c r="K3332" i="81"/>
  <c r="J3332" i="81"/>
  <c r="I3332" i="81"/>
  <c r="H3332" i="81"/>
  <c r="G3332" i="81"/>
  <c r="F3332" i="81"/>
  <c r="E3332" i="81"/>
  <c r="C3332" i="81"/>
  <c r="B3332" i="81"/>
  <c r="A3332" i="81"/>
  <c r="L3331" i="81"/>
  <c r="K3331" i="81"/>
  <c r="J3331" i="81"/>
  <c r="I3331" i="81"/>
  <c r="H3331" i="81"/>
  <c r="G3331" i="81"/>
  <c r="F3331" i="81"/>
  <c r="E3331" i="81"/>
  <c r="C3331" i="81"/>
  <c r="B3331" i="81"/>
  <c r="A3331" i="81"/>
  <c r="L3330" i="81"/>
  <c r="K3330" i="81"/>
  <c r="J3330" i="81"/>
  <c r="I3330" i="81"/>
  <c r="H3330" i="81"/>
  <c r="G3330" i="81"/>
  <c r="F3330" i="81"/>
  <c r="E3330" i="81"/>
  <c r="C3330" i="81"/>
  <c r="B3330" i="81"/>
  <c r="A3330" i="81"/>
  <c r="L3329" i="81"/>
  <c r="K3329" i="81"/>
  <c r="J3329" i="81"/>
  <c r="I3329" i="81"/>
  <c r="H3329" i="81"/>
  <c r="G3329" i="81"/>
  <c r="F3329" i="81"/>
  <c r="E3329" i="81"/>
  <c r="C3329" i="81"/>
  <c r="B3329" i="81"/>
  <c r="A3329" i="81"/>
  <c r="L3328" i="81"/>
  <c r="K3328" i="81"/>
  <c r="J3328" i="81"/>
  <c r="I3328" i="81"/>
  <c r="H3328" i="81"/>
  <c r="G3328" i="81"/>
  <c r="F3328" i="81"/>
  <c r="E3328" i="81"/>
  <c r="C3328" i="81"/>
  <c r="B3328" i="81"/>
  <c r="A3328" i="81"/>
  <c r="L3327" i="81"/>
  <c r="K3327" i="81"/>
  <c r="J3327" i="81"/>
  <c r="I3327" i="81"/>
  <c r="H3327" i="81"/>
  <c r="G3327" i="81"/>
  <c r="F3327" i="81"/>
  <c r="E3327" i="81"/>
  <c r="C3327" i="81"/>
  <c r="B3327" i="81"/>
  <c r="A3327" i="81"/>
  <c r="L3326" i="81"/>
  <c r="K3326" i="81"/>
  <c r="J3326" i="81"/>
  <c r="I3326" i="81"/>
  <c r="H3326" i="81"/>
  <c r="G3326" i="81"/>
  <c r="F3326" i="81"/>
  <c r="E3326" i="81"/>
  <c r="C3326" i="81"/>
  <c r="B3326" i="81"/>
  <c r="A3326" i="81"/>
  <c r="L3325" i="81"/>
  <c r="K3325" i="81"/>
  <c r="J3325" i="81"/>
  <c r="I3325" i="81"/>
  <c r="H3325" i="81"/>
  <c r="G3325" i="81"/>
  <c r="F3325" i="81"/>
  <c r="E3325" i="81"/>
  <c r="C3325" i="81"/>
  <c r="B3325" i="81"/>
  <c r="A3325" i="81"/>
  <c r="L3324" i="81"/>
  <c r="K3324" i="81"/>
  <c r="J3324" i="81"/>
  <c r="I3324" i="81"/>
  <c r="H3324" i="81"/>
  <c r="G3324" i="81"/>
  <c r="F3324" i="81"/>
  <c r="E3324" i="81"/>
  <c r="C3324" i="81"/>
  <c r="B3324" i="81"/>
  <c r="A3324" i="81"/>
  <c r="L3323" i="81"/>
  <c r="K3323" i="81"/>
  <c r="J3323" i="81"/>
  <c r="I3323" i="81"/>
  <c r="H3323" i="81"/>
  <c r="G3323" i="81"/>
  <c r="F3323" i="81"/>
  <c r="E3323" i="81"/>
  <c r="C3323" i="81"/>
  <c r="B3323" i="81"/>
  <c r="A3323" i="81"/>
  <c r="L3322" i="81"/>
  <c r="K3322" i="81"/>
  <c r="J3322" i="81"/>
  <c r="I3322" i="81"/>
  <c r="H3322" i="81"/>
  <c r="G3322" i="81"/>
  <c r="F3322" i="81"/>
  <c r="E3322" i="81"/>
  <c r="C3322" i="81"/>
  <c r="B3322" i="81"/>
  <c r="A3322" i="81"/>
  <c r="L3321" i="81"/>
  <c r="K3321" i="81"/>
  <c r="J3321" i="81"/>
  <c r="I3321" i="81"/>
  <c r="H3321" i="81"/>
  <c r="G3321" i="81"/>
  <c r="F3321" i="81"/>
  <c r="E3321" i="81"/>
  <c r="C3321" i="81"/>
  <c r="B3321" i="81"/>
  <c r="A3321" i="81"/>
  <c r="L3320" i="81"/>
  <c r="K3320" i="81"/>
  <c r="J3320" i="81"/>
  <c r="I3320" i="81"/>
  <c r="H3320" i="81"/>
  <c r="G3320" i="81"/>
  <c r="F3320" i="81"/>
  <c r="E3320" i="81"/>
  <c r="C3320" i="81"/>
  <c r="B3320" i="81"/>
  <c r="A3320" i="81"/>
  <c r="L3319" i="81"/>
  <c r="K3319" i="81"/>
  <c r="J3319" i="81"/>
  <c r="I3319" i="81"/>
  <c r="H3319" i="81"/>
  <c r="G3319" i="81"/>
  <c r="F3319" i="81"/>
  <c r="E3319" i="81"/>
  <c r="C3319" i="81"/>
  <c r="B3319" i="81"/>
  <c r="A3319" i="81"/>
  <c r="L3318" i="81"/>
  <c r="K3318" i="81"/>
  <c r="J3318" i="81"/>
  <c r="I3318" i="81"/>
  <c r="H3318" i="81"/>
  <c r="G3318" i="81"/>
  <c r="F3318" i="81"/>
  <c r="E3318" i="81"/>
  <c r="C3318" i="81"/>
  <c r="B3318" i="81"/>
  <c r="A3318" i="81"/>
  <c r="L3317" i="81"/>
  <c r="K3317" i="81"/>
  <c r="J3317" i="81"/>
  <c r="I3317" i="81"/>
  <c r="H3317" i="81"/>
  <c r="G3317" i="81"/>
  <c r="F3317" i="81"/>
  <c r="E3317" i="81"/>
  <c r="C3317" i="81"/>
  <c r="B3317" i="81"/>
  <c r="A3317" i="81"/>
  <c r="L3316" i="81"/>
  <c r="K3316" i="81"/>
  <c r="J3316" i="81"/>
  <c r="I3316" i="81"/>
  <c r="H3316" i="81"/>
  <c r="G3316" i="81"/>
  <c r="F3316" i="81"/>
  <c r="E3316" i="81"/>
  <c r="C3316" i="81"/>
  <c r="B3316" i="81"/>
  <c r="A3316" i="81"/>
  <c r="L3315" i="81"/>
  <c r="K3315" i="81"/>
  <c r="J3315" i="81"/>
  <c r="I3315" i="81"/>
  <c r="H3315" i="81"/>
  <c r="G3315" i="81"/>
  <c r="F3315" i="81"/>
  <c r="E3315" i="81"/>
  <c r="C3315" i="81"/>
  <c r="B3315" i="81"/>
  <c r="A3315" i="81"/>
  <c r="L3314" i="81"/>
  <c r="K3314" i="81"/>
  <c r="J3314" i="81"/>
  <c r="I3314" i="81"/>
  <c r="H3314" i="81"/>
  <c r="G3314" i="81"/>
  <c r="F3314" i="81"/>
  <c r="E3314" i="81"/>
  <c r="C3314" i="81"/>
  <c r="B3314" i="81"/>
  <c r="A3314" i="81"/>
  <c r="L3313" i="81"/>
  <c r="K3313" i="81"/>
  <c r="J3313" i="81"/>
  <c r="I3313" i="81"/>
  <c r="H3313" i="81"/>
  <c r="G3313" i="81"/>
  <c r="F3313" i="81"/>
  <c r="E3313" i="81"/>
  <c r="C3313" i="81"/>
  <c r="B3313" i="81"/>
  <c r="A3313" i="81"/>
  <c r="L3312" i="81"/>
  <c r="K3312" i="81"/>
  <c r="J3312" i="81"/>
  <c r="I3312" i="81"/>
  <c r="H3312" i="81"/>
  <c r="G3312" i="81"/>
  <c r="F3312" i="81"/>
  <c r="E3312" i="81"/>
  <c r="C3312" i="81"/>
  <c r="B3312" i="81"/>
  <c r="A3312" i="81"/>
  <c r="L3311" i="81"/>
  <c r="K3311" i="81"/>
  <c r="J3311" i="81"/>
  <c r="I3311" i="81"/>
  <c r="H3311" i="81"/>
  <c r="G3311" i="81"/>
  <c r="F3311" i="81"/>
  <c r="E3311" i="81"/>
  <c r="C3311" i="81"/>
  <c r="B3311" i="81"/>
  <c r="A3311" i="81"/>
  <c r="L3310" i="81"/>
  <c r="K3310" i="81"/>
  <c r="J3310" i="81"/>
  <c r="I3310" i="81"/>
  <c r="H3310" i="81"/>
  <c r="G3310" i="81"/>
  <c r="F3310" i="81"/>
  <c r="E3310" i="81"/>
  <c r="C3310" i="81"/>
  <c r="B3310" i="81"/>
  <c r="A3310" i="81"/>
  <c r="L3309" i="81"/>
  <c r="K3309" i="81"/>
  <c r="J3309" i="81"/>
  <c r="I3309" i="81"/>
  <c r="H3309" i="81"/>
  <c r="G3309" i="81"/>
  <c r="F3309" i="81"/>
  <c r="E3309" i="81"/>
  <c r="C3309" i="81"/>
  <c r="B3309" i="81"/>
  <c r="A3309" i="81"/>
  <c r="L3308" i="81"/>
  <c r="K3308" i="81"/>
  <c r="J3308" i="81"/>
  <c r="I3308" i="81"/>
  <c r="H3308" i="81"/>
  <c r="G3308" i="81"/>
  <c r="F3308" i="81"/>
  <c r="E3308" i="81"/>
  <c r="C3308" i="81"/>
  <c r="B3308" i="81"/>
  <c r="A3308" i="81"/>
  <c r="L3307" i="81"/>
  <c r="K3307" i="81"/>
  <c r="J3307" i="81"/>
  <c r="I3307" i="81"/>
  <c r="H3307" i="81"/>
  <c r="G3307" i="81"/>
  <c r="F3307" i="81"/>
  <c r="E3307" i="81"/>
  <c r="C3307" i="81"/>
  <c r="B3307" i="81"/>
  <c r="A3307" i="81"/>
  <c r="L3306" i="81"/>
  <c r="K3306" i="81"/>
  <c r="J3306" i="81"/>
  <c r="I3306" i="81"/>
  <c r="H3306" i="81"/>
  <c r="G3306" i="81"/>
  <c r="F3306" i="81"/>
  <c r="E3306" i="81"/>
  <c r="C3306" i="81"/>
  <c r="B3306" i="81"/>
  <c r="A3306" i="81"/>
  <c r="L3305" i="81"/>
  <c r="K3305" i="81"/>
  <c r="J3305" i="81"/>
  <c r="I3305" i="81"/>
  <c r="H3305" i="81"/>
  <c r="G3305" i="81"/>
  <c r="F3305" i="81"/>
  <c r="E3305" i="81"/>
  <c r="C3305" i="81"/>
  <c r="B3305" i="81"/>
  <c r="A3305" i="81"/>
  <c r="L3304" i="81"/>
  <c r="K3304" i="81"/>
  <c r="J3304" i="81"/>
  <c r="I3304" i="81"/>
  <c r="H3304" i="81"/>
  <c r="G3304" i="81"/>
  <c r="F3304" i="81"/>
  <c r="E3304" i="81"/>
  <c r="C3304" i="81"/>
  <c r="B3304" i="81"/>
  <c r="A3304" i="81"/>
  <c r="L3303" i="81"/>
  <c r="K3303" i="81"/>
  <c r="J3303" i="81"/>
  <c r="I3303" i="81"/>
  <c r="H3303" i="81"/>
  <c r="G3303" i="81"/>
  <c r="F3303" i="81"/>
  <c r="E3303" i="81"/>
  <c r="C3303" i="81"/>
  <c r="B3303" i="81"/>
  <c r="A3303" i="81"/>
  <c r="L3302" i="81"/>
  <c r="K3302" i="81"/>
  <c r="J3302" i="81"/>
  <c r="I3302" i="81"/>
  <c r="H3302" i="81"/>
  <c r="G3302" i="81"/>
  <c r="F3302" i="81"/>
  <c r="E3302" i="81"/>
  <c r="C3302" i="81"/>
  <c r="B3302" i="81"/>
  <c r="A3302" i="81"/>
  <c r="L3301" i="81"/>
  <c r="K3301" i="81"/>
  <c r="J3301" i="81"/>
  <c r="I3301" i="81"/>
  <c r="H3301" i="81"/>
  <c r="G3301" i="81"/>
  <c r="F3301" i="81"/>
  <c r="E3301" i="81"/>
  <c r="C3301" i="81"/>
  <c r="B3301" i="81"/>
  <c r="A3301" i="81"/>
  <c r="L3300" i="81"/>
  <c r="K3300" i="81"/>
  <c r="J3300" i="81"/>
  <c r="I3300" i="81"/>
  <c r="H3300" i="81"/>
  <c r="G3300" i="81"/>
  <c r="F3300" i="81"/>
  <c r="E3300" i="81"/>
  <c r="C3300" i="81"/>
  <c r="B3300" i="81"/>
  <c r="A3300" i="81"/>
  <c r="L3299" i="81"/>
  <c r="K3299" i="81"/>
  <c r="J3299" i="81"/>
  <c r="I3299" i="81"/>
  <c r="H3299" i="81"/>
  <c r="G3299" i="81"/>
  <c r="F3299" i="81"/>
  <c r="E3299" i="81"/>
  <c r="C3299" i="81"/>
  <c r="B3299" i="81"/>
  <c r="A3299" i="81"/>
  <c r="L3298" i="81"/>
  <c r="K3298" i="81"/>
  <c r="J3298" i="81"/>
  <c r="I3298" i="81"/>
  <c r="H3298" i="81"/>
  <c r="G3298" i="81"/>
  <c r="F3298" i="81"/>
  <c r="E3298" i="81"/>
  <c r="C3298" i="81"/>
  <c r="B3298" i="81"/>
  <c r="A3298" i="81"/>
  <c r="L3297" i="81"/>
  <c r="K3297" i="81"/>
  <c r="J3297" i="81"/>
  <c r="I3297" i="81"/>
  <c r="H3297" i="81"/>
  <c r="G3297" i="81"/>
  <c r="F3297" i="81"/>
  <c r="E3297" i="81"/>
  <c r="C3297" i="81"/>
  <c r="B3297" i="81"/>
  <c r="A3297" i="81"/>
  <c r="L3296" i="81"/>
  <c r="K3296" i="81"/>
  <c r="J3296" i="81"/>
  <c r="I3296" i="81"/>
  <c r="H3296" i="81"/>
  <c r="G3296" i="81"/>
  <c r="F3296" i="81"/>
  <c r="E3296" i="81"/>
  <c r="C3296" i="81"/>
  <c r="B3296" i="81"/>
  <c r="A3296" i="81"/>
  <c r="L3295" i="81"/>
  <c r="K3295" i="81"/>
  <c r="J3295" i="81"/>
  <c r="I3295" i="81"/>
  <c r="H3295" i="81"/>
  <c r="G3295" i="81"/>
  <c r="F3295" i="81"/>
  <c r="E3295" i="81"/>
  <c r="C3295" i="81"/>
  <c r="B3295" i="81"/>
  <c r="A3295" i="81"/>
  <c r="L3294" i="81"/>
  <c r="K3294" i="81"/>
  <c r="J3294" i="81"/>
  <c r="I3294" i="81"/>
  <c r="H3294" i="81"/>
  <c r="G3294" i="81"/>
  <c r="F3294" i="81"/>
  <c r="E3294" i="81"/>
  <c r="C3294" i="81"/>
  <c r="B3294" i="81"/>
  <c r="A3294" i="81"/>
  <c r="L3293" i="81"/>
  <c r="K3293" i="81"/>
  <c r="J3293" i="81"/>
  <c r="I3293" i="81"/>
  <c r="H3293" i="81"/>
  <c r="G3293" i="81"/>
  <c r="F3293" i="81"/>
  <c r="E3293" i="81"/>
  <c r="C3293" i="81"/>
  <c r="B3293" i="81"/>
  <c r="A3293" i="81"/>
  <c r="L3292" i="81"/>
  <c r="K3292" i="81"/>
  <c r="J3292" i="81"/>
  <c r="I3292" i="81"/>
  <c r="H3292" i="81"/>
  <c r="G3292" i="81"/>
  <c r="F3292" i="81"/>
  <c r="E3292" i="81"/>
  <c r="C3292" i="81"/>
  <c r="B3292" i="81"/>
  <c r="A3292" i="81"/>
  <c r="L3291" i="81"/>
  <c r="K3291" i="81"/>
  <c r="J3291" i="81"/>
  <c r="I3291" i="81"/>
  <c r="H3291" i="81"/>
  <c r="G3291" i="81"/>
  <c r="F3291" i="81"/>
  <c r="E3291" i="81"/>
  <c r="C3291" i="81"/>
  <c r="B3291" i="81"/>
  <c r="A3291" i="81"/>
  <c r="L3290" i="81"/>
  <c r="K3290" i="81"/>
  <c r="J3290" i="81"/>
  <c r="I3290" i="81"/>
  <c r="H3290" i="81"/>
  <c r="G3290" i="81"/>
  <c r="F3290" i="81"/>
  <c r="E3290" i="81"/>
  <c r="C3290" i="81"/>
  <c r="B3290" i="81"/>
  <c r="A3290" i="81"/>
  <c r="L3289" i="81"/>
  <c r="K3289" i="81"/>
  <c r="J3289" i="81"/>
  <c r="I3289" i="81"/>
  <c r="H3289" i="81"/>
  <c r="G3289" i="81"/>
  <c r="F3289" i="81"/>
  <c r="E3289" i="81"/>
  <c r="C3289" i="81"/>
  <c r="B3289" i="81"/>
  <c r="A3289" i="81"/>
  <c r="L3288" i="81"/>
  <c r="K3288" i="81"/>
  <c r="J3288" i="81"/>
  <c r="I3288" i="81"/>
  <c r="H3288" i="81"/>
  <c r="G3288" i="81"/>
  <c r="F3288" i="81"/>
  <c r="E3288" i="81"/>
  <c r="C3288" i="81"/>
  <c r="B3288" i="81"/>
  <c r="A3288" i="81"/>
  <c r="L3287" i="81"/>
  <c r="K3287" i="81"/>
  <c r="J3287" i="81"/>
  <c r="I3287" i="81"/>
  <c r="H3287" i="81"/>
  <c r="G3287" i="81"/>
  <c r="F3287" i="81"/>
  <c r="E3287" i="81"/>
  <c r="C3287" i="81"/>
  <c r="B3287" i="81"/>
  <c r="A3287" i="81"/>
  <c r="L3286" i="81"/>
  <c r="K3286" i="81"/>
  <c r="J3286" i="81"/>
  <c r="I3286" i="81"/>
  <c r="H3286" i="81"/>
  <c r="G3286" i="81"/>
  <c r="F3286" i="81"/>
  <c r="E3286" i="81"/>
  <c r="C3286" i="81"/>
  <c r="B3286" i="81"/>
  <c r="A3286" i="81"/>
  <c r="L3285" i="81"/>
  <c r="K3285" i="81"/>
  <c r="J3285" i="81"/>
  <c r="I3285" i="81"/>
  <c r="H3285" i="81"/>
  <c r="G3285" i="81"/>
  <c r="F3285" i="81"/>
  <c r="E3285" i="81"/>
  <c r="C3285" i="81"/>
  <c r="B3285" i="81"/>
  <c r="A3285" i="81"/>
  <c r="L3284" i="81"/>
  <c r="K3284" i="81"/>
  <c r="J3284" i="81"/>
  <c r="I3284" i="81"/>
  <c r="H3284" i="81"/>
  <c r="G3284" i="81"/>
  <c r="F3284" i="81"/>
  <c r="E3284" i="81"/>
  <c r="C3284" i="81"/>
  <c r="B3284" i="81"/>
  <c r="A3284" i="81"/>
  <c r="L3283" i="81"/>
  <c r="K3283" i="81"/>
  <c r="J3283" i="81"/>
  <c r="I3283" i="81"/>
  <c r="H3283" i="81"/>
  <c r="G3283" i="81"/>
  <c r="F3283" i="81"/>
  <c r="E3283" i="81"/>
  <c r="C3283" i="81"/>
  <c r="B3283" i="81"/>
  <c r="A3283" i="81"/>
  <c r="L3282" i="81"/>
  <c r="K3282" i="81"/>
  <c r="J3282" i="81"/>
  <c r="I3282" i="81"/>
  <c r="H3282" i="81"/>
  <c r="G3282" i="81"/>
  <c r="F3282" i="81"/>
  <c r="E3282" i="81"/>
  <c r="C3282" i="81"/>
  <c r="B3282" i="81"/>
  <c r="A3282" i="81"/>
  <c r="L3281" i="81"/>
  <c r="K3281" i="81"/>
  <c r="J3281" i="81"/>
  <c r="I3281" i="81"/>
  <c r="H3281" i="81"/>
  <c r="G3281" i="81"/>
  <c r="F3281" i="81"/>
  <c r="E3281" i="81"/>
  <c r="C3281" i="81"/>
  <c r="B3281" i="81"/>
  <c r="A3281" i="81"/>
  <c r="L3280" i="81"/>
  <c r="K3280" i="81"/>
  <c r="J3280" i="81"/>
  <c r="I3280" i="81"/>
  <c r="H3280" i="81"/>
  <c r="G3280" i="81"/>
  <c r="F3280" i="81"/>
  <c r="E3280" i="81"/>
  <c r="C3280" i="81"/>
  <c r="B3280" i="81"/>
  <c r="A3280" i="81"/>
  <c r="L3279" i="81"/>
  <c r="K3279" i="81"/>
  <c r="J3279" i="81"/>
  <c r="I3279" i="81"/>
  <c r="H3279" i="81"/>
  <c r="G3279" i="81"/>
  <c r="F3279" i="81"/>
  <c r="E3279" i="81"/>
  <c r="C3279" i="81"/>
  <c r="B3279" i="81"/>
  <c r="A3279" i="81"/>
  <c r="L3278" i="81"/>
  <c r="K3278" i="81"/>
  <c r="J3278" i="81"/>
  <c r="I3278" i="81"/>
  <c r="H3278" i="81"/>
  <c r="G3278" i="81"/>
  <c r="F3278" i="81"/>
  <c r="E3278" i="81"/>
  <c r="C3278" i="81"/>
  <c r="B3278" i="81"/>
  <c r="A3278" i="81"/>
  <c r="L3277" i="81"/>
  <c r="K3277" i="81"/>
  <c r="J3277" i="81"/>
  <c r="I3277" i="81"/>
  <c r="H3277" i="81"/>
  <c r="G3277" i="81"/>
  <c r="F3277" i="81"/>
  <c r="E3277" i="81"/>
  <c r="C3277" i="81"/>
  <c r="B3277" i="81"/>
  <c r="A3277" i="81"/>
  <c r="L3276" i="81"/>
  <c r="K3276" i="81"/>
  <c r="J3276" i="81"/>
  <c r="I3276" i="81"/>
  <c r="H3276" i="81"/>
  <c r="G3276" i="81"/>
  <c r="F3276" i="81"/>
  <c r="E3276" i="81"/>
  <c r="C3276" i="81"/>
  <c r="B3276" i="81"/>
  <c r="A3276" i="81"/>
  <c r="L3275" i="81"/>
  <c r="K3275" i="81"/>
  <c r="J3275" i="81"/>
  <c r="I3275" i="81"/>
  <c r="H3275" i="81"/>
  <c r="G3275" i="81"/>
  <c r="F3275" i="81"/>
  <c r="E3275" i="81"/>
  <c r="C3275" i="81"/>
  <c r="B3275" i="81"/>
  <c r="A3275" i="81"/>
  <c r="L3274" i="81"/>
  <c r="K3274" i="81"/>
  <c r="J3274" i="81"/>
  <c r="I3274" i="81"/>
  <c r="H3274" i="81"/>
  <c r="G3274" i="81"/>
  <c r="F3274" i="81"/>
  <c r="E3274" i="81"/>
  <c r="C3274" i="81"/>
  <c r="B3274" i="81"/>
  <c r="A3274" i="81"/>
  <c r="L3273" i="81"/>
  <c r="K3273" i="81"/>
  <c r="J3273" i="81"/>
  <c r="I3273" i="81"/>
  <c r="H3273" i="81"/>
  <c r="G3273" i="81"/>
  <c r="F3273" i="81"/>
  <c r="E3273" i="81"/>
  <c r="C3273" i="81"/>
  <c r="B3273" i="81"/>
  <c r="A3273" i="81"/>
  <c r="L3272" i="81"/>
  <c r="K3272" i="81"/>
  <c r="J3272" i="81"/>
  <c r="I3272" i="81"/>
  <c r="H3272" i="81"/>
  <c r="G3272" i="81"/>
  <c r="F3272" i="81"/>
  <c r="E3272" i="81"/>
  <c r="C3272" i="81"/>
  <c r="B3272" i="81"/>
  <c r="A3272" i="81"/>
  <c r="L3271" i="81"/>
  <c r="K3271" i="81"/>
  <c r="J3271" i="81"/>
  <c r="I3271" i="81"/>
  <c r="H3271" i="81"/>
  <c r="G3271" i="81"/>
  <c r="F3271" i="81"/>
  <c r="E3271" i="81"/>
  <c r="C3271" i="81"/>
  <c r="B3271" i="81"/>
  <c r="A3271" i="81"/>
  <c r="L3270" i="81"/>
  <c r="K3270" i="81"/>
  <c r="J3270" i="81"/>
  <c r="I3270" i="81"/>
  <c r="H3270" i="81"/>
  <c r="G3270" i="81"/>
  <c r="F3270" i="81"/>
  <c r="E3270" i="81"/>
  <c r="C3270" i="81"/>
  <c r="B3270" i="81"/>
  <c r="A3270" i="81"/>
  <c r="L3269" i="81"/>
  <c r="K3269" i="81"/>
  <c r="J3269" i="81"/>
  <c r="I3269" i="81"/>
  <c r="H3269" i="81"/>
  <c r="G3269" i="81"/>
  <c r="F3269" i="81"/>
  <c r="E3269" i="81"/>
  <c r="C3269" i="81"/>
  <c r="B3269" i="81"/>
  <c r="A3269" i="81"/>
  <c r="L3268" i="81"/>
  <c r="K3268" i="81"/>
  <c r="J3268" i="81"/>
  <c r="I3268" i="81"/>
  <c r="H3268" i="81"/>
  <c r="G3268" i="81"/>
  <c r="F3268" i="81"/>
  <c r="E3268" i="81"/>
  <c r="C3268" i="81"/>
  <c r="B3268" i="81"/>
  <c r="A3268" i="81"/>
  <c r="L3267" i="81"/>
  <c r="K3267" i="81"/>
  <c r="J3267" i="81"/>
  <c r="I3267" i="81"/>
  <c r="H3267" i="81"/>
  <c r="G3267" i="81"/>
  <c r="F3267" i="81"/>
  <c r="E3267" i="81"/>
  <c r="C3267" i="81"/>
  <c r="B3267" i="81"/>
  <c r="A3267" i="81"/>
  <c r="L3266" i="81"/>
  <c r="K3266" i="81"/>
  <c r="J3266" i="81"/>
  <c r="I3266" i="81"/>
  <c r="H3266" i="81"/>
  <c r="G3266" i="81"/>
  <c r="F3266" i="81"/>
  <c r="E3266" i="81"/>
  <c r="C3266" i="81"/>
  <c r="B3266" i="81"/>
  <c r="A3266" i="81"/>
  <c r="L3265" i="81"/>
  <c r="K3265" i="81"/>
  <c r="J3265" i="81"/>
  <c r="I3265" i="81"/>
  <c r="H3265" i="81"/>
  <c r="G3265" i="81"/>
  <c r="F3265" i="81"/>
  <c r="E3265" i="81"/>
  <c r="C3265" i="81"/>
  <c r="B3265" i="81"/>
  <c r="A3265" i="81"/>
  <c r="L3264" i="81"/>
  <c r="K3264" i="81"/>
  <c r="J3264" i="81"/>
  <c r="I3264" i="81"/>
  <c r="H3264" i="81"/>
  <c r="G3264" i="81"/>
  <c r="F3264" i="81"/>
  <c r="E3264" i="81"/>
  <c r="C3264" i="81"/>
  <c r="B3264" i="81"/>
  <c r="A3264" i="81"/>
  <c r="L3263" i="81"/>
  <c r="K3263" i="81"/>
  <c r="J3263" i="81"/>
  <c r="I3263" i="81"/>
  <c r="H3263" i="81"/>
  <c r="G3263" i="81"/>
  <c r="F3263" i="81"/>
  <c r="E3263" i="81"/>
  <c r="C3263" i="81"/>
  <c r="B3263" i="81"/>
  <c r="A3263" i="81"/>
  <c r="L3262" i="81"/>
  <c r="K3262" i="81"/>
  <c r="J3262" i="81"/>
  <c r="I3262" i="81"/>
  <c r="H3262" i="81"/>
  <c r="G3262" i="81"/>
  <c r="F3262" i="81"/>
  <c r="E3262" i="81"/>
  <c r="C3262" i="81"/>
  <c r="B3262" i="81"/>
  <c r="A3262" i="81"/>
  <c r="L3261" i="81"/>
  <c r="K3261" i="81"/>
  <c r="J3261" i="81"/>
  <c r="I3261" i="81"/>
  <c r="H3261" i="81"/>
  <c r="G3261" i="81"/>
  <c r="F3261" i="81"/>
  <c r="E3261" i="81"/>
  <c r="C3261" i="81"/>
  <c r="B3261" i="81"/>
  <c r="A3261" i="81"/>
  <c r="L3260" i="81"/>
  <c r="K3260" i="81"/>
  <c r="J3260" i="81"/>
  <c r="I3260" i="81"/>
  <c r="H3260" i="81"/>
  <c r="G3260" i="81"/>
  <c r="F3260" i="81"/>
  <c r="E3260" i="81"/>
  <c r="C3260" i="81"/>
  <c r="B3260" i="81"/>
  <c r="A3260" i="81"/>
  <c r="L3259" i="81"/>
  <c r="K3259" i="81"/>
  <c r="J3259" i="81"/>
  <c r="I3259" i="81"/>
  <c r="H3259" i="81"/>
  <c r="G3259" i="81"/>
  <c r="F3259" i="81"/>
  <c r="E3259" i="81"/>
  <c r="C3259" i="81"/>
  <c r="B3259" i="81"/>
  <c r="A3259" i="81"/>
  <c r="L3258" i="81"/>
  <c r="K3258" i="81"/>
  <c r="J3258" i="81"/>
  <c r="I3258" i="81"/>
  <c r="H3258" i="81"/>
  <c r="G3258" i="81"/>
  <c r="F3258" i="81"/>
  <c r="E3258" i="81"/>
  <c r="C3258" i="81"/>
  <c r="B3258" i="81"/>
  <c r="A3258" i="81"/>
  <c r="L3257" i="81"/>
  <c r="K3257" i="81"/>
  <c r="J3257" i="81"/>
  <c r="I3257" i="81"/>
  <c r="H3257" i="81"/>
  <c r="G3257" i="81"/>
  <c r="F3257" i="81"/>
  <c r="E3257" i="81"/>
  <c r="C3257" i="81"/>
  <c r="B3257" i="81"/>
  <c r="A3257" i="81"/>
  <c r="L3256" i="81"/>
  <c r="K3256" i="81"/>
  <c r="J3256" i="81"/>
  <c r="I3256" i="81"/>
  <c r="H3256" i="81"/>
  <c r="G3256" i="81"/>
  <c r="F3256" i="81"/>
  <c r="E3256" i="81"/>
  <c r="C3256" i="81"/>
  <c r="B3256" i="81"/>
  <c r="A3256" i="81"/>
  <c r="L3255" i="81"/>
  <c r="K3255" i="81"/>
  <c r="J3255" i="81"/>
  <c r="I3255" i="81"/>
  <c r="H3255" i="81"/>
  <c r="G3255" i="81"/>
  <c r="F3255" i="81"/>
  <c r="E3255" i="81"/>
  <c r="C3255" i="81"/>
  <c r="B3255" i="81"/>
  <c r="A3255" i="81"/>
  <c r="L3254" i="81"/>
  <c r="K3254" i="81"/>
  <c r="J3254" i="81"/>
  <c r="I3254" i="81"/>
  <c r="H3254" i="81"/>
  <c r="G3254" i="81"/>
  <c r="F3254" i="81"/>
  <c r="E3254" i="81"/>
  <c r="C3254" i="81"/>
  <c r="B3254" i="81"/>
  <c r="A3254" i="81"/>
  <c r="L3253" i="81"/>
  <c r="K3253" i="81"/>
  <c r="J3253" i="81"/>
  <c r="I3253" i="81"/>
  <c r="H3253" i="81"/>
  <c r="G3253" i="81"/>
  <c r="F3253" i="81"/>
  <c r="E3253" i="81"/>
  <c r="C3253" i="81"/>
  <c r="B3253" i="81"/>
  <c r="A3253" i="81"/>
  <c r="L3252" i="81"/>
  <c r="K3252" i="81"/>
  <c r="J3252" i="81"/>
  <c r="I3252" i="81"/>
  <c r="H3252" i="81"/>
  <c r="G3252" i="81"/>
  <c r="F3252" i="81"/>
  <c r="E3252" i="81"/>
  <c r="C3252" i="81"/>
  <c r="B3252" i="81"/>
  <c r="A3252" i="81"/>
  <c r="L3251" i="81"/>
  <c r="K3251" i="81"/>
  <c r="J3251" i="81"/>
  <c r="I3251" i="81"/>
  <c r="H3251" i="81"/>
  <c r="G3251" i="81"/>
  <c r="F3251" i="81"/>
  <c r="E3251" i="81"/>
  <c r="C3251" i="81"/>
  <c r="B3251" i="81"/>
  <c r="A3251" i="81"/>
  <c r="L3250" i="81"/>
  <c r="K3250" i="81"/>
  <c r="J3250" i="81"/>
  <c r="I3250" i="81"/>
  <c r="H3250" i="81"/>
  <c r="G3250" i="81"/>
  <c r="F3250" i="81"/>
  <c r="E3250" i="81"/>
  <c r="C3250" i="81"/>
  <c r="B3250" i="81"/>
  <c r="A3250" i="81"/>
  <c r="L3249" i="81"/>
  <c r="K3249" i="81"/>
  <c r="J3249" i="81"/>
  <c r="I3249" i="81"/>
  <c r="H3249" i="81"/>
  <c r="G3249" i="81"/>
  <c r="F3249" i="81"/>
  <c r="E3249" i="81"/>
  <c r="C3249" i="81"/>
  <c r="B3249" i="81"/>
  <c r="A3249" i="81"/>
  <c r="L3248" i="81"/>
  <c r="K3248" i="81"/>
  <c r="J3248" i="81"/>
  <c r="I3248" i="81"/>
  <c r="H3248" i="81"/>
  <c r="G3248" i="81"/>
  <c r="F3248" i="81"/>
  <c r="E3248" i="81"/>
  <c r="C3248" i="81"/>
  <c r="B3248" i="81"/>
  <c r="A3248" i="81"/>
  <c r="L3247" i="81"/>
  <c r="K3247" i="81"/>
  <c r="J3247" i="81"/>
  <c r="I3247" i="81"/>
  <c r="H3247" i="81"/>
  <c r="G3247" i="81"/>
  <c r="F3247" i="81"/>
  <c r="E3247" i="81"/>
  <c r="C3247" i="81"/>
  <c r="B3247" i="81"/>
  <c r="A3247" i="81"/>
  <c r="L3246" i="81"/>
  <c r="K3246" i="81"/>
  <c r="J3246" i="81"/>
  <c r="I3246" i="81"/>
  <c r="H3246" i="81"/>
  <c r="G3246" i="81"/>
  <c r="F3246" i="81"/>
  <c r="E3246" i="81"/>
  <c r="C3246" i="81"/>
  <c r="B3246" i="81"/>
  <c r="A3246" i="81"/>
  <c r="L3245" i="81"/>
  <c r="K3245" i="81"/>
  <c r="J3245" i="81"/>
  <c r="I3245" i="81"/>
  <c r="H3245" i="81"/>
  <c r="G3245" i="81"/>
  <c r="F3245" i="81"/>
  <c r="E3245" i="81"/>
  <c r="C3245" i="81"/>
  <c r="B3245" i="81"/>
  <c r="A3245" i="81"/>
  <c r="L3244" i="81"/>
  <c r="K3244" i="81"/>
  <c r="J3244" i="81"/>
  <c r="I3244" i="81"/>
  <c r="H3244" i="81"/>
  <c r="G3244" i="81"/>
  <c r="F3244" i="81"/>
  <c r="E3244" i="81"/>
  <c r="C3244" i="81"/>
  <c r="B3244" i="81"/>
  <c r="A3244" i="81"/>
  <c r="L3243" i="81"/>
  <c r="K3243" i="81"/>
  <c r="J3243" i="81"/>
  <c r="I3243" i="81"/>
  <c r="H3243" i="81"/>
  <c r="G3243" i="81"/>
  <c r="F3243" i="81"/>
  <c r="E3243" i="81"/>
  <c r="C3243" i="81"/>
  <c r="B3243" i="81"/>
  <c r="A3243" i="81"/>
  <c r="L3242" i="81"/>
  <c r="K3242" i="81"/>
  <c r="J3242" i="81"/>
  <c r="I3242" i="81"/>
  <c r="H3242" i="81"/>
  <c r="G3242" i="81"/>
  <c r="F3242" i="81"/>
  <c r="E3242" i="81"/>
  <c r="C3242" i="81"/>
  <c r="B3242" i="81"/>
  <c r="A3242" i="81"/>
  <c r="L3241" i="81"/>
  <c r="K3241" i="81"/>
  <c r="J3241" i="81"/>
  <c r="I3241" i="81"/>
  <c r="H3241" i="81"/>
  <c r="G3241" i="81"/>
  <c r="F3241" i="81"/>
  <c r="E3241" i="81"/>
  <c r="C3241" i="81"/>
  <c r="B3241" i="81"/>
  <c r="A3241" i="81"/>
  <c r="L3240" i="81"/>
  <c r="K3240" i="81"/>
  <c r="J3240" i="81"/>
  <c r="I3240" i="81"/>
  <c r="H3240" i="81"/>
  <c r="G3240" i="81"/>
  <c r="F3240" i="81"/>
  <c r="E3240" i="81"/>
  <c r="C3240" i="81"/>
  <c r="B3240" i="81"/>
  <c r="A3240" i="81"/>
  <c r="L3239" i="81"/>
  <c r="K3239" i="81"/>
  <c r="J3239" i="81"/>
  <c r="I3239" i="81"/>
  <c r="H3239" i="81"/>
  <c r="G3239" i="81"/>
  <c r="F3239" i="81"/>
  <c r="E3239" i="81"/>
  <c r="C3239" i="81"/>
  <c r="B3239" i="81"/>
  <c r="A3239" i="81"/>
  <c r="L3238" i="81"/>
  <c r="K3238" i="81"/>
  <c r="J3238" i="81"/>
  <c r="I3238" i="81"/>
  <c r="H3238" i="81"/>
  <c r="G3238" i="81"/>
  <c r="F3238" i="81"/>
  <c r="E3238" i="81"/>
  <c r="C3238" i="81"/>
  <c r="B3238" i="81"/>
  <c r="A3238" i="81"/>
  <c r="L3237" i="81"/>
  <c r="K3237" i="81"/>
  <c r="J3237" i="81"/>
  <c r="I3237" i="81"/>
  <c r="H3237" i="81"/>
  <c r="G3237" i="81"/>
  <c r="F3237" i="81"/>
  <c r="E3237" i="81"/>
  <c r="C3237" i="81"/>
  <c r="B3237" i="81"/>
  <c r="A3237" i="81"/>
  <c r="L3236" i="81"/>
  <c r="K3236" i="81"/>
  <c r="J3236" i="81"/>
  <c r="I3236" i="81"/>
  <c r="H3236" i="81"/>
  <c r="G3236" i="81"/>
  <c r="F3236" i="81"/>
  <c r="E3236" i="81"/>
  <c r="C3236" i="81"/>
  <c r="B3236" i="81"/>
  <c r="A3236" i="81"/>
  <c r="L3235" i="81"/>
  <c r="K3235" i="81"/>
  <c r="J3235" i="81"/>
  <c r="I3235" i="81"/>
  <c r="H3235" i="81"/>
  <c r="G3235" i="81"/>
  <c r="F3235" i="81"/>
  <c r="E3235" i="81"/>
  <c r="C3235" i="81"/>
  <c r="B3235" i="81"/>
  <c r="A3235" i="81"/>
  <c r="L3234" i="81"/>
  <c r="K3234" i="81"/>
  <c r="J3234" i="81"/>
  <c r="I3234" i="81"/>
  <c r="H3234" i="81"/>
  <c r="G3234" i="81"/>
  <c r="F3234" i="81"/>
  <c r="E3234" i="81"/>
  <c r="C3234" i="81"/>
  <c r="B3234" i="81"/>
  <c r="A3234" i="81"/>
  <c r="L3233" i="81"/>
  <c r="K3233" i="81"/>
  <c r="J3233" i="81"/>
  <c r="I3233" i="81"/>
  <c r="H3233" i="81"/>
  <c r="G3233" i="81"/>
  <c r="F3233" i="81"/>
  <c r="E3233" i="81"/>
  <c r="C3233" i="81"/>
  <c r="B3233" i="81"/>
  <c r="A3233" i="81"/>
  <c r="L3232" i="81"/>
  <c r="K3232" i="81"/>
  <c r="J3232" i="81"/>
  <c r="I3232" i="81"/>
  <c r="H3232" i="81"/>
  <c r="G3232" i="81"/>
  <c r="F3232" i="81"/>
  <c r="E3232" i="81"/>
  <c r="C3232" i="81"/>
  <c r="B3232" i="81"/>
  <c r="A3232" i="81"/>
  <c r="L3231" i="81"/>
  <c r="K3231" i="81"/>
  <c r="J3231" i="81"/>
  <c r="I3231" i="81"/>
  <c r="H3231" i="81"/>
  <c r="G3231" i="81"/>
  <c r="F3231" i="81"/>
  <c r="E3231" i="81"/>
  <c r="C3231" i="81"/>
  <c r="B3231" i="81"/>
  <c r="A3231" i="81"/>
  <c r="L3230" i="81"/>
  <c r="K3230" i="81"/>
  <c r="J3230" i="81"/>
  <c r="I3230" i="81"/>
  <c r="H3230" i="81"/>
  <c r="G3230" i="81"/>
  <c r="F3230" i="81"/>
  <c r="E3230" i="81"/>
  <c r="C3230" i="81"/>
  <c r="B3230" i="81"/>
  <c r="A3230" i="81"/>
  <c r="L3229" i="81"/>
  <c r="K3229" i="81"/>
  <c r="J3229" i="81"/>
  <c r="I3229" i="81"/>
  <c r="H3229" i="81"/>
  <c r="G3229" i="81"/>
  <c r="F3229" i="81"/>
  <c r="E3229" i="81"/>
  <c r="C3229" i="81"/>
  <c r="B3229" i="81"/>
  <c r="A3229" i="81"/>
  <c r="L3228" i="81"/>
  <c r="K3228" i="81"/>
  <c r="J3228" i="81"/>
  <c r="I3228" i="81"/>
  <c r="H3228" i="81"/>
  <c r="G3228" i="81"/>
  <c r="F3228" i="81"/>
  <c r="E3228" i="81"/>
  <c r="C3228" i="81"/>
  <c r="B3228" i="81"/>
  <c r="A3228" i="81"/>
  <c r="L3227" i="81"/>
  <c r="K3227" i="81"/>
  <c r="J3227" i="81"/>
  <c r="I3227" i="81"/>
  <c r="H3227" i="81"/>
  <c r="G3227" i="81"/>
  <c r="F3227" i="81"/>
  <c r="E3227" i="81"/>
  <c r="C3227" i="81"/>
  <c r="B3227" i="81"/>
  <c r="A3227" i="81"/>
  <c r="L3226" i="81"/>
  <c r="K3226" i="81"/>
  <c r="J3226" i="81"/>
  <c r="I3226" i="81"/>
  <c r="H3226" i="81"/>
  <c r="G3226" i="81"/>
  <c r="F3226" i="81"/>
  <c r="E3226" i="81"/>
  <c r="C3226" i="81"/>
  <c r="B3226" i="81"/>
  <c r="A3226" i="81"/>
  <c r="L3225" i="81"/>
  <c r="K3225" i="81"/>
  <c r="J3225" i="81"/>
  <c r="I3225" i="81"/>
  <c r="H3225" i="81"/>
  <c r="G3225" i="81"/>
  <c r="F3225" i="81"/>
  <c r="E3225" i="81"/>
  <c r="C3225" i="81"/>
  <c r="B3225" i="81"/>
  <c r="A3225" i="81"/>
  <c r="L3224" i="81"/>
  <c r="K3224" i="81"/>
  <c r="J3224" i="81"/>
  <c r="I3224" i="81"/>
  <c r="H3224" i="81"/>
  <c r="G3224" i="81"/>
  <c r="F3224" i="81"/>
  <c r="E3224" i="81"/>
  <c r="C3224" i="81"/>
  <c r="B3224" i="81"/>
  <c r="A3224" i="81"/>
  <c r="L3223" i="81"/>
  <c r="K3223" i="81"/>
  <c r="J3223" i="81"/>
  <c r="I3223" i="81"/>
  <c r="H3223" i="81"/>
  <c r="G3223" i="81"/>
  <c r="F3223" i="81"/>
  <c r="E3223" i="81"/>
  <c r="C3223" i="81"/>
  <c r="B3223" i="81"/>
  <c r="A3223" i="81"/>
  <c r="L3222" i="81"/>
  <c r="K3222" i="81"/>
  <c r="J3222" i="81"/>
  <c r="I3222" i="81"/>
  <c r="H3222" i="81"/>
  <c r="G3222" i="81"/>
  <c r="F3222" i="81"/>
  <c r="E3222" i="81"/>
  <c r="C3222" i="81"/>
  <c r="B3222" i="81"/>
  <c r="A3222" i="81"/>
  <c r="L3221" i="81"/>
  <c r="K3221" i="81"/>
  <c r="J3221" i="81"/>
  <c r="I3221" i="81"/>
  <c r="H3221" i="81"/>
  <c r="G3221" i="81"/>
  <c r="F3221" i="81"/>
  <c r="E3221" i="81"/>
  <c r="C3221" i="81"/>
  <c r="B3221" i="81"/>
  <c r="A3221" i="81"/>
  <c r="L3220" i="81"/>
  <c r="K3220" i="81"/>
  <c r="J3220" i="81"/>
  <c r="I3220" i="81"/>
  <c r="H3220" i="81"/>
  <c r="G3220" i="81"/>
  <c r="F3220" i="81"/>
  <c r="E3220" i="81"/>
  <c r="C3220" i="81"/>
  <c r="B3220" i="81"/>
  <c r="A3220" i="81"/>
  <c r="L3219" i="81"/>
  <c r="K3219" i="81"/>
  <c r="J3219" i="81"/>
  <c r="I3219" i="81"/>
  <c r="H3219" i="81"/>
  <c r="G3219" i="81"/>
  <c r="F3219" i="81"/>
  <c r="E3219" i="81"/>
  <c r="C3219" i="81"/>
  <c r="B3219" i="81"/>
  <c r="A3219" i="81"/>
  <c r="L3218" i="81"/>
  <c r="K3218" i="81"/>
  <c r="J3218" i="81"/>
  <c r="I3218" i="81"/>
  <c r="H3218" i="81"/>
  <c r="G3218" i="81"/>
  <c r="F3218" i="81"/>
  <c r="E3218" i="81"/>
  <c r="C3218" i="81"/>
  <c r="B3218" i="81"/>
  <c r="A3218" i="81"/>
  <c r="L3217" i="81"/>
  <c r="K3217" i="81"/>
  <c r="J3217" i="81"/>
  <c r="I3217" i="81"/>
  <c r="H3217" i="81"/>
  <c r="G3217" i="81"/>
  <c r="F3217" i="81"/>
  <c r="E3217" i="81"/>
  <c r="C3217" i="81"/>
  <c r="B3217" i="81"/>
  <c r="A3217" i="81"/>
  <c r="L3216" i="81"/>
  <c r="K3216" i="81"/>
  <c r="J3216" i="81"/>
  <c r="I3216" i="81"/>
  <c r="H3216" i="81"/>
  <c r="G3216" i="81"/>
  <c r="F3216" i="81"/>
  <c r="E3216" i="81"/>
  <c r="C3216" i="81"/>
  <c r="B3216" i="81"/>
  <c r="A3216" i="81"/>
  <c r="L3215" i="81"/>
  <c r="K3215" i="81"/>
  <c r="J3215" i="81"/>
  <c r="I3215" i="81"/>
  <c r="H3215" i="81"/>
  <c r="G3215" i="81"/>
  <c r="F3215" i="81"/>
  <c r="E3215" i="81"/>
  <c r="C3215" i="81"/>
  <c r="B3215" i="81"/>
  <c r="A3215" i="81"/>
  <c r="L3214" i="81"/>
  <c r="K3214" i="81"/>
  <c r="J3214" i="81"/>
  <c r="I3214" i="81"/>
  <c r="H3214" i="81"/>
  <c r="G3214" i="81"/>
  <c r="F3214" i="81"/>
  <c r="E3214" i="81"/>
  <c r="C3214" i="81"/>
  <c r="B3214" i="81"/>
  <c r="A3214" i="81"/>
  <c r="L3213" i="81"/>
  <c r="K3213" i="81"/>
  <c r="J3213" i="81"/>
  <c r="I3213" i="81"/>
  <c r="H3213" i="81"/>
  <c r="G3213" i="81"/>
  <c r="F3213" i="81"/>
  <c r="E3213" i="81"/>
  <c r="C3213" i="81"/>
  <c r="B3213" i="81"/>
  <c r="A3213" i="81"/>
  <c r="L3212" i="81"/>
  <c r="K3212" i="81"/>
  <c r="J3212" i="81"/>
  <c r="I3212" i="81"/>
  <c r="H3212" i="81"/>
  <c r="G3212" i="81"/>
  <c r="F3212" i="81"/>
  <c r="E3212" i="81"/>
  <c r="C3212" i="81"/>
  <c r="B3212" i="81"/>
  <c r="A3212" i="81"/>
  <c r="L3211" i="81"/>
  <c r="K3211" i="81"/>
  <c r="J3211" i="81"/>
  <c r="I3211" i="81"/>
  <c r="H3211" i="81"/>
  <c r="G3211" i="81"/>
  <c r="F3211" i="81"/>
  <c r="E3211" i="81"/>
  <c r="C3211" i="81"/>
  <c r="B3211" i="81"/>
  <c r="A3211" i="81"/>
  <c r="L3210" i="81"/>
  <c r="K3210" i="81"/>
  <c r="J3210" i="81"/>
  <c r="I3210" i="81"/>
  <c r="H3210" i="81"/>
  <c r="G3210" i="81"/>
  <c r="F3210" i="81"/>
  <c r="E3210" i="81"/>
  <c r="C3210" i="81"/>
  <c r="B3210" i="81"/>
  <c r="A3210" i="81"/>
  <c r="L3209" i="81"/>
  <c r="K3209" i="81"/>
  <c r="J3209" i="81"/>
  <c r="I3209" i="81"/>
  <c r="H3209" i="81"/>
  <c r="G3209" i="81"/>
  <c r="F3209" i="81"/>
  <c r="E3209" i="81"/>
  <c r="C3209" i="81"/>
  <c r="B3209" i="81"/>
  <c r="A3209" i="81"/>
  <c r="L3208" i="81"/>
  <c r="K3208" i="81"/>
  <c r="J3208" i="81"/>
  <c r="I3208" i="81"/>
  <c r="H3208" i="81"/>
  <c r="G3208" i="81"/>
  <c r="F3208" i="81"/>
  <c r="E3208" i="81"/>
  <c r="C3208" i="81"/>
  <c r="B3208" i="81"/>
  <c r="A3208" i="81"/>
  <c r="L3207" i="81"/>
  <c r="K3207" i="81"/>
  <c r="J3207" i="81"/>
  <c r="I3207" i="81"/>
  <c r="H3207" i="81"/>
  <c r="G3207" i="81"/>
  <c r="F3207" i="81"/>
  <c r="E3207" i="81"/>
  <c r="C3207" i="81"/>
  <c r="B3207" i="81"/>
  <c r="A3207" i="81"/>
  <c r="L3206" i="81"/>
  <c r="K3206" i="81"/>
  <c r="J3206" i="81"/>
  <c r="I3206" i="81"/>
  <c r="H3206" i="81"/>
  <c r="G3206" i="81"/>
  <c r="F3206" i="81"/>
  <c r="E3206" i="81"/>
  <c r="C3206" i="81"/>
  <c r="B3206" i="81"/>
  <c r="A3206" i="81"/>
  <c r="L3205" i="81"/>
  <c r="K3205" i="81"/>
  <c r="J3205" i="81"/>
  <c r="I3205" i="81"/>
  <c r="H3205" i="81"/>
  <c r="G3205" i="81"/>
  <c r="F3205" i="81"/>
  <c r="E3205" i="81"/>
  <c r="C3205" i="81"/>
  <c r="B3205" i="81"/>
  <c r="A3205" i="81"/>
  <c r="L3204" i="81"/>
  <c r="K3204" i="81"/>
  <c r="J3204" i="81"/>
  <c r="I3204" i="81"/>
  <c r="H3204" i="81"/>
  <c r="G3204" i="81"/>
  <c r="F3204" i="81"/>
  <c r="E3204" i="81"/>
  <c r="C3204" i="81"/>
  <c r="B3204" i="81"/>
  <c r="A3204" i="81"/>
  <c r="L3203" i="81"/>
  <c r="K3203" i="81"/>
  <c r="J3203" i="81"/>
  <c r="I3203" i="81"/>
  <c r="H3203" i="81"/>
  <c r="G3203" i="81"/>
  <c r="F3203" i="81"/>
  <c r="E3203" i="81"/>
  <c r="C3203" i="81"/>
  <c r="B3203" i="81"/>
  <c r="A3203" i="81"/>
  <c r="L3202" i="81"/>
  <c r="K3202" i="81"/>
  <c r="J3202" i="81"/>
  <c r="I3202" i="81"/>
  <c r="H3202" i="81"/>
  <c r="G3202" i="81"/>
  <c r="F3202" i="81"/>
  <c r="E3202" i="81"/>
  <c r="C3202" i="81"/>
  <c r="B3202" i="81"/>
  <c r="A3202" i="81"/>
  <c r="L3201" i="81"/>
  <c r="K3201" i="81"/>
  <c r="J3201" i="81"/>
  <c r="I3201" i="81"/>
  <c r="H3201" i="81"/>
  <c r="G3201" i="81"/>
  <c r="F3201" i="81"/>
  <c r="E3201" i="81"/>
  <c r="C3201" i="81"/>
  <c r="B3201" i="81"/>
  <c r="A3201" i="81"/>
  <c r="L3200" i="81"/>
  <c r="K3200" i="81"/>
  <c r="J3200" i="81"/>
  <c r="I3200" i="81"/>
  <c r="H3200" i="81"/>
  <c r="G3200" i="81"/>
  <c r="F3200" i="81"/>
  <c r="E3200" i="81"/>
  <c r="C3200" i="81"/>
  <c r="B3200" i="81"/>
  <c r="A3200" i="81"/>
  <c r="L3199" i="81"/>
  <c r="K3199" i="81"/>
  <c r="J3199" i="81"/>
  <c r="I3199" i="81"/>
  <c r="H3199" i="81"/>
  <c r="G3199" i="81"/>
  <c r="F3199" i="81"/>
  <c r="E3199" i="81"/>
  <c r="C3199" i="81"/>
  <c r="B3199" i="81"/>
  <c r="A3199" i="81"/>
  <c r="L3198" i="81"/>
  <c r="K3198" i="81"/>
  <c r="J3198" i="81"/>
  <c r="I3198" i="81"/>
  <c r="H3198" i="81"/>
  <c r="G3198" i="81"/>
  <c r="F3198" i="81"/>
  <c r="E3198" i="81"/>
  <c r="C3198" i="81"/>
  <c r="B3198" i="81"/>
  <c r="A3198" i="81"/>
  <c r="L3197" i="81"/>
  <c r="K3197" i="81"/>
  <c r="J3197" i="81"/>
  <c r="I3197" i="81"/>
  <c r="H3197" i="81"/>
  <c r="G3197" i="81"/>
  <c r="F3197" i="81"/>
  <c r="E3197" i="81"/>
  <c r="C3197" i="81"/>
  <c r="B3197" i="81"/>
  <c r="A3197" i="81"/>
  <c r="L3196" i="81"/>
  <c r="K3196" i="81"/>
  <c r="J3196" i="81"/>
  <c r="I3196" i="81"/>
  <c r="H3196" i="81"/>
  <c r="G3196" i="81"/>
  <c r="F3196" i="81"/>
  <c r="E3196" i="81"/>
  <c r="C3196" i="81"/>
  <c r="B3196" i="81"/>
  <c r="A3196" i="81"/>
  <c r="L3195" i="81"/>
  <c r="K3195" i="81"/>
  <c r="J3195" i="81"/>
  <c r="I3195" i="81"/>
  <c r="H3195" i="81"/>
  <c r="G3195" i="81"/>
  <c r="F3195" i="81"/>
  <c r="E3195" i="81"/>
  <c r="C3195" i="81"/>
  <c r="B3195" i="81"/>
  <c r="A3195" i="81"/>
  <c r="L3194" i="81"/>
  <c r="K3194" i="81"/>
  <c r="J3194" i="81"/>
  <c r="I3194" i="81"/>
  <c r="H3194" i="81"/>
  <c r="G3194" i="81"/>
  <c r="F3194" i="81"/>
  <c r="E3194" i="81"/>
  <c r="C3194" i="81"/>
  <c r="B3194" i="81"/>
  <c r="A3194" i="81"/>
  <c r="L3193" i="81"/>
  <c r="K3193" i="81"/>
  <c r="J3193" i="81"/>
  <c r="I3193" i="81"/>
  <c r="H3193" i="81"/>
  <c r="G3193" i="81"/>
  <c r="F3193" i="81"/>
  <c r="E3193" i="81"/>
  <c r="C3193" i="81"/>
  <c r="B3193" i="81"/>
  <c r="A3193" i="81"/>
  <c r="L3192" i="81"/>
  <c r="K3192" i="81"/>
  <c r="J3192" i="81"/>
  <c r="I3192" i="81"/>
  <c r="H3192" i="81"/>
  <c r="G3192" i="81"/>
  <c r="F3192" i="81"/>
  <c r="E3192" i="81"/>
  <c r="C3192" i="81"/>
  <c r="B3192" i="81"/>
  <c r="A3192" i="81"/>
  <c r="L3191" i="81"/>
  <c r="K3191" i="81"/>
  <c r="J3191" i="81"/>
  <c r="I3191" i="81"/>
  <c r="H3191" i="81"/>
  <c r="G3191" i="81"/>
  <c r="F3191" i="81"/>
  <c r="E3191" i="81"/>
  <c r="C3191" i="81"/>
  <c r="B3191" i="81"/>
  <c r="A3191" i="81"/>
  <c r="L3190" i="81"/>
  <c r="K3190" i="81"/>
  <c r="J3190" i="81"/>
  <c r="I3190" i="81"/>
  <c r="H3190" i="81"/>
  <c r="G3190" i="81"/>
  <c r="F3190" i="81"/>
  <c r="E3190" i="81"/>
  <c r="C3190" i="81"/>
  <c r="B3190" i="81"/>
  <c r="A3190" i="81"/>
  <c r="L3189" i="81"/>
  <c r="K3189" i="81"/>
  <c r="J3189" i="81"/>
  <c r="I3189" i="81"/>
  <c r="H3189" i="81"/>
  <c r="G3189" i="81"/>
  <c r="F3189" i="81"/>
  <c r="E3189" i="81"/>
  <c r="C3189" i="81"/>
  <c r="B3189" i="81"/>
  <c r="A3189" i="81"/>
  <c r="L3188" i="81"/>
  <c r="K3188" i="81"/>
  <c r="J3188" i="81"/>
  <c r="I3188" i="81"/>
  <c r="H3188" i="81"/>
  <c r="G3188" i="81"/>
  <c r="F3188" i="81"/>
  <c r="E3188" i="81"/>
  <c r="C3188" i="81"/>
  <c r="B3188" i="81"/>
  <c r="A3188" i="81"/>
  <c r="L3187" i="81"/>
  <c r="K3187" i="81"/>
  <c r="J3187" i="81"/>
  <c r="I3187" i="81"/>
  <c r="H3187" i="81"/>
  <c r="G3187" i="81"/>
  <c r="F3187" i="81"/>
  <c r="E3187" i="81"/>
  <c r="C3187" i="81"/>
  <c r="B3187" i="81"/>
  <c r="A3187" i="81"/>
  <c r="L3186" i="81"/>
  <c r="K3186" i="81"/>
  <c r="J3186" i="81"/>
  <c r="I3186" i="81"/>
  <c r="H3186" i="81"/>
  <c r="G3186" i="81"/>
  <c r="F3186" i="81"/>
  <c r="E3186" i="81"/>
  <c r="C3186" i="81"/>
  <c r="B3186" i="81"/>
  <c r="A3186" i="81"/>
  <c r="L3185" i="81"/>
  <c r="K3185" i="81"/>
  <c r="J3185" i="81"/>
  <c r="I3185" i="81"/>
  <c r="H3185" i="81"/>
  <c r="G3185" i="81"/>
  <c r="F3185" i="81"/>
  <c r="E3185" i="81"/>
  <c r="C3185" i="81"/>
  <c r="B3185" i="81"/>
  <c r="A3185" i="81"/>
  <c r="L3184" i="81"/>
  <c r="K3184" i="81"/>
  <c r="J3184" i="81"/>
  <c r="I3184" i="81"/>
  <c r="H3184" i="81"/>
  <c r="G3184" i="81"/>
  <c r="F3184" i="81"/>
  <c r="E3184" i="81"/>
  <c r="C3184" i="81"/>
  <c r="B3184" i="81"/>
  <c r="A3184" i="81"/>
  <c r="L3183" i="81"/>
  <c r="K3183" i="81"/>
  <c r="J3183" i="81"/>
  <c r="I3183" i="81"/>
  <c r="H3183" i="81"/>
  <c r="G3183" i="81"/>
  <c r="F3183" i="81"/>
  <c r="E3183" i="81"/>
  <c r="C3183" i="81"/>
  <c r="B3183" i="81"/>
  <c r="A3183" i="81"/>
  <c r="L3182" i="81"/>
  <c r="K3182" i="81"/>
  <c r="J3182" i="81"/>
  <c r="I3182" i="81"/>
  <c r="H3182" i="81"/>
  <c r="G3182" i="81"/>
  <c r="F3182" i="81"/>
  <c r="E3182" i="81"/>
  <c r="C3182" i="81"/>
  <c r="B3182" i="81"/>
  <c r="A3182" i="81"/>
  <c r="L3181" i="81"/>
  <c r="K3181" i="81"/>
  <c r="J3181" i="81"/>
  <c r="I3181" i="81"/>
  <c r="H3181" i="81"/>
  <c r="G3181" i="81"/>
  <c r="F3181" i="81"/>
  <c r="E3181" i="81"/>
  <c r="C3181" i="81"/>
  <c r="B3181" i="81"/>
  <c r="A3181" i="81"/>
  <c r="L3180" i="81"/>
  <c r="K3180" i="81"/>
  <c r="J3180" i="81"/>
  <c r="I3180" i="81"/>
  <c r="H3180" i="81"/>
  <c r="G3180" i="81"/>
  <c r="F3180" i="81"/>
  <c r="E3180" i="81"/>
  <c r="C3180" i="81"/>
  <c r="B3180" i="81"/>
  <c r="A3180" i="81"/>
  <c r="L3179" i="81"/>
  <c r="K3179" i="81"/>
  <c r="J3179" i="81"/>
  <c r="I3179" i="81"/>
  <c r="H3179" i="81"/>
  <c r="G3179" i="81"/>
  <c r="F3179" i="81"/>
  <c r="E3179" i="81"/>
  <c r="C3179" i="81"/>
  <c r="B3179" i="81"/>
  <c r="A3179" i="81"/>
  <c r="L3178" i="81"/>
  <c r="K3178" i="81"/>
  <c r="J3178" i="81"/>
  <c r="I3178" i="81"/>
  <c r="H3178" i="81"/>
  <c r="G3178" i="81"/>
  <c r="F3178" i="81"/>
  <c r="E3178" i="81"/>
  <c r="C3178" i="81"/>
  <c r="B3178" i="81"/>
  <c r="A3178" i="81"/>
  <c r="L3177" i="81"/>
  <c r="K3177" i="81"/>
  <c r="J3177" i="81"/>
  <c r="I3177" i="81"/>
  <c r="H3177" i="81"/>
  <c r="G3177" i="81"/>
  <c r="F3177" i="81"/>
  <c r="E3177" i="81"/>
  <c r="C3177" i="81"/>
  <c r="B3177" i="81"/>
  <c r="A3177" i="81"/>
  <c r="L3176" i="81"/>
  <c r="K3176" i="81"/>
  <c r="J3176" i="81"/>
  <c r="I3176" i="81"/>
  <c r="H3176" i="81"/>
  <c r="G3176" i="81"/>
  <c r="F3176" i="81"/>
  <c r="E3176" i="81"/>
  <c r="C3176" i="81"/>
  <c r="B3176" i="81"/>
  <c r="A3176" i="81"/>
  <c r="L3175" i="81"/>
  <c r="K3175" i="81"/>
  <c r="J3175" i="81"/>
  <c r="I3175" i="81"/>
  <c r="H3175" i="81"/>
  <c r="G3175" i="81"/>
  <c r="F3175" i="81"/>
  <c r="E3175" i="81"/>
  <c r="C3175" i="81"/>
  <c r="B3175" i="81"/>
  <c r="A3175" i="81"/>
  <c r="L3174" i="81"/>
  <c r="K3174" i="81"/>
  <c r="J3174" i="81"/>
  <c r="I3174" i="81"/>
  <c r="H3174" i="81"/>
  <c r="G3174" i="81"/>
  <c r="F3174" i="81"/>
  <c r="E3174" i="81"/>
  <c r="C3174" i="81"/>
  <c r="B3174" i="81"/>
  <c r="A3174" i="81"/>
  <c r="L3173" i="81"/>
  <c r="K3173" i="81"/>
  <c r="J3173" i="81"/>
  <c r="I3173" i="81"/>
  <c r="H3173" i="81"/>
  <c r="G3173" i="81"/>
  <c r="F3173" i="81"/>
  <c r="E3173" i="81"/>
  <c r="C3173" i="81"/>
  <c r="B3173" i="81"/>
  <c r="A3173" i="81"/>
  <c r="L3172" i="81"/>
  <c r="K3172" i="81"/>
  <c r="J3172" i="81"/>
  <c r="I3172" i="81"/>
  <c r="H3172" i="81"/>
  <c r="G3172" i="81"/>
  <c r="F3172" i="81"/>
  <c r="E3172" i="81"/>
  <c r="C3172" i="81"/>
  <c r="B3172" i="81"/>
  <c r="A3172" i="81"/>
  <c r="L3171" i="81"/>
  <c r="K3171" i="81"/>
  <c r="J3171" i="81"/>
  <c r="I3171" i="81"/>
  <c r="H3171" i="81"/>
  <c r="G3171" i="81"/>
  <c r="F3171" i="81"/>
  <c r="E3171" i="81"/>
  <c r="C3171" i="81"/>
  <c r="B3171" i="81"/>
  <c r="A3171" i="81"/>
  <c r="L3170" i="81"/>
  <c r="K3170" i="81"/>
  <c r="J3170" i="81"/>
  <c r="I3170" i="81"/>
  <c r="H3170" i="81"/>
  <c r="G3170" i="81"/>
  <c r="F3170" i="81"/>
  <c r="E3170" i="81"/>
  <c r="C3170" i="81"/>
  <c r="B3170" i="81"/>
  <c r="A3170" i="81"/>
  <c r="L3169" i="81"/>
  <c r="K3169" i="81"/>
  <c r="J3169" i="81"/>
  <c r="I3169" i="81"/>
  <c r="H3169" i="81"/>
  <c r="G3169" i="81"/>
  <c r="F3169" i="81"/>
  <c r="E3169" i="81"/>
  <c r="C3169" i="81"/>
  <c r="B3169" i="81"/>
  <c r="A3169" i="81"/>
  <c r="L3168" i="81"/>
  <c r="K3168" i="81"/>
  <c r="J3168" i="81"/>
  <c r="I3168" i="81"/>
  <c r="H3168" i="81"/>
  <c r="G3168" i="81"/>
  <c r="F3168" i="81"/>
  <c r="E3168" i="81"/>
  <c r="C3168" i="81"/>
  <c r="B3168" i="81"/>
  <c r="A3168" i="81"/>
  <c r="L3167" i="81"/>
  <c r="K3167" i="81"/>
  <c r="J3167" i="81"/>
  <c r="I3167" i="81"/>
  <c r="H3167" i="81"/>
  <c r="G3167" i="81"/>
  <c r="F3167" i="81"/>
  <c r="E3167" i="81"/>
  <c r="C3167" i="81"/>
  <c r="B3167" i="81"/>
  <c r="A3167" i="81"/>
  <c r="L3166" i="81"/>
  <c r="K3166" i="81"/>
  <c r="J3166" i="81"/>
  <c r="I3166" i="81"/>
  <c r="H3166" i="81"/>
  <c r="G3166" i="81"/>
  <c r="F3166" i="81"/>
  <c r="E3166" i="81"/>
  <c r="C3166" i="81"/>
  <c r="B3166" i="81"/>
  <c r="A3166" i="81"/>
  <c r="L3165" i="81"/>
  <c r="K3165" i="81"/>
  <c r="J3165" i="81"/>
  <c r="I3165" i="81"/>
  <c r="H3165" i="81"/>
  <c r="G3165" i="81"/>
  <c r="F3165" i="81"/>
  <c r="E3165" i="81"/>
  <c r="C3165" i="81"/>
  <c r="B3165" i="81"/>
  <c r="A3165" i="81"/>
  <c r="L3164" i="81"/>
  <c r="K3164" i="81"/>
  <c r="J3164" i="81"/>
  <c r="I3164" i="81"/>
  <c r="H3164" i="81"/>
  <c r="G3164" i="81"/>
  <c r="F3164" i="81"/>
  <c r="E3164" i="81"/>
  <c r="C3164" i="81"/>
  <c r="B3164" i="81"/>
  <c r="A3164" i="81"/>
  <c r="L3163" i="81"/>
  <c r="K3163" i="81"/>
  <c r="J3163" i="81"/>
  <c r="I3163" i="81"/>
  <c r="H3163" i="81"/>
  <c r="G3163" i="81"/>
  <c r="F3163" i="81"/>
  <c r="E3163" i="81"/>
  <c r="C3163" i="81"/>
  <c r="B3163" i="81"/>
  <c r="A3163" i="81"/>
  <c r="L3162" i="81"/>
  <c r="K3162" i="81"/>
  <c r="J3162" i="81"/>
  <c r="I3162" i="81"/>
  <c r="H3162" i="81"/>
  <c r="G3162" i="81"/>
  <c r="F3162" i="81"/>
  <c r="E3162" i="81"/>
  <c r="C3162" i="81"/>
  <c r="B3162" i="81"/>
  <c r="A3162" i="81"/>
  <c r="L3161" i="81"/>
  <c r="K3161" i="81"/>
  <c r="J3161" i="81"/>
  <c r="I3161" i="81"/>
  <c r="H3161" i="81"/>
  <c r="G3161" i="81"/>
  <c r="F3161" i="81"/>
  <c r="E3161" i="81"/>
  <c r="C3161" i="81"/>
  <c r="B3161" i="81"/>
  <c r="A3161" i="81"/>
  <c r="L3160" i="81"/>
  <c r="K3160" i="81"/>
  <c r="J3160" i="81"/>
  <c r="I3160" i="81"/>
  <c r="H3160" i="81"/>
  <c r="G3160" i="81"/>
  <c r="F3160" i="81"/>
  <c r="E3160" i="81"/>
  <c r="C3160" i="81"/>
  <c r="B3160" i="81"/>
  <c r="A3160" i="81"/>
  <c r="L3159" i="81"/>
  <c r="K3159" i="81"/>
  <c r="J3159" i="81"/>
  <c r="I3159" i="81"/>
  <c r="H3159" i="81"/>
  <c r="G3159" i="81"/>
  <c r="F3159" i="81"/>
  <c r="E3159" i="81"/>
  <c r="C3159" i="81"/>
  <c r="B3159" i="81"/>
  <c r="A3159" i="81"/>
  <c r="L3158" i="81"/>
  <c r="K3158" i="81"/>
  <c r="J3158" i="81"/>
  <c r="I3158" i="81"/>
  <c r="H3158" i="81"/>
  <c r="G3158" i="81"/>
  <c r="F3158" i="81"/>
  <c r="E3158" i="81"/>
  <c r="C3158" i="81"/>
  <c r="B3158" i="81"/>
  <c r="A3158" i="81"/>
  <c r="L3157" i="81"/>
  <c r="K3157" i="81"/>
  <c r="J3157" i="81"/>
  <c r="I3157" i="81"/>
  <c r="H3157" i="81"/>
  <c r="G3157" i="81"/>
  <c r="F3157" i="81"/>
  <c r="E3157" i="81"/>
  <c r="C3157" i="81"/>
  <c r="B3157" i="81"/>
  <c r="A3157" i="81"/>
  <c r="L3156" i="81"/>
  <c r="K3156" i="81"/>
  <c r="J3156" i="81"/>
  <c r="I3156" i="81"/>
  <c r="H3156" i="81"/>
  <c r="G3156" i="81"/>
  <c r="F3156" i="81"/>
  <c r="E3156" i="81"/>
  <c r="C3156" i="81"/>
  <c r="B3156" i="81"/>
  <c r="A3156" i="81"/>
  <c r="L3155" i="81"/>
  <c r="K3155" i="81"/>
  <c r="J3155" i="81"/>
  <c r="I3155" i="81"/>
  <c r="H3155" i="81"/>
  <c r="G3155" i="81"/>
  <c r="F3155" i="81"/>
  <c r="E3155" i="81"/>
  <c r="C3155" i="81"/>
  <c r="B3155" i="81"/>
  <c r="A3155" i="81"/>
  <c r="L3154" i="81"/>
  <c r="K3154" i="81"/>
  <c r="J3154" i="81"/>
  <c r="I3154" i="81"/>
  <c r="H3154" i="81"/>
  <c r="G3154" i="81"/>
  <c r="F3154" i="81"/>
  <c r="E3154" i="81"/>
  <c r="C3154" i="81"/>
  <c r="B3154" i="81"/>
  <c r="A3154" i="81"/>
  <c r="L3153" i="81"/>
  <c r="K3153" i="81"/>
  <c r="J3153" i="81"/>
  <c r="I3153" i="81"/>
  <c r="H3153" i="81"/>
  <c r="G3153" i="81"/>
  <c r="F3153" i="81"/>
  <c r="E3153" i="81"/>
  <c r="C3153" i="81"/>
  <c r="B3153" i="81"/>
  <c r="A3153" i="81"/>
  <c r="L3152" i="81"/>
  <c r="K3152" i="81"/>
  <c r="J3152" i="81"/>
  <c r="I3152" i="81"/>
  <c r="H3152" i="81"/>
  <c r="G3152" i="81"/>
  <c r="F3152" i="81"/>
  <c r="E3152" i="81"/>
  <c r="C3152" i="81"/>
  <c r="B3152" i="81"/>
  <c r="A3152" i="81"/>
  <c r="L3151" i="81"/>
  <c r="K3151" i="81"/>
  <c r="J3151" i="81"/>
  <c r="I3151" i="81"/>
  <c r="H3151" i="81"/>
  <c r="G3151" i="81"/>
  <c r="F3151" i="81"/>
  <c r="E3151" i="81"/>
  <c r="C3151" i="81"/>
  <c r="B3151" i="81"/>
  <c r="A3151" i="81"/>
  <c r="L3150" i="81"/>
  <c r="K3150" i="81"/>
  <c r="J3150" i="81"/>
  <c r="I3150" i="81"/>
  <c r="H3150" i="81"/>
  <c r="G3150" i="81"/>
  <c r="F3150" i="81"/>
  <c r="E3150" i="81"/>
  <c r="C3150" i="81"/>
  <c r="B3150" i="81"/>
  <c r="A3150" i="81"/>
  <c r="L3149" i="81"/>
  <c r="K3149" i="81"/>
  <c r="J3149" i="81"/>
  <c r="I3149" i="81"/>
  <c r="H3149" i="81"/>
  <c r="G3149" i="81"/>
  <c r="F3149" i="81"/>
  <c r="E3149" i="81"/>
  <c r="C3149" i="81"/>
  <c r="B3149" i="81"/>
  <c r="A3149" i="81"/>
  <c r="L3148" i="81"/>
  <c r="K3148" i="81"/>
  <c r="J3148" i="81"/>
  <c r="I3148" i="81"/>
  <c r="H3148" i="81"/>
  <c r="G3148" i="81"/>
  <c r="F3148" i="81"/>
  <c r="E3148" i="81"/>
  <c r="C3148" i="81"/>
  <c r="B3148" i="81"/>
  <c r="A3148" i="81"/>
  <c r="L3147" i="81"/>
  <c r="K3147" i="81"/>
  <c r="J3147" i="81"/>
  <c r="I3147" i="81"/>
  <c r="H3147" i="81"/>
  <c r="G3147" i="81"/>
  <c r="F3147" i="81"/>
  <c r="E3147" i="81"/>
  <c r="C3147" i="81"/>
  <c r="B3147" i="81"/>
  <c r="A3147" i="81"/>
  <c r="L3146" i="81"/>
  <c r="K3146" i="81"/>
  <c r="J3146" i="81"/>
  <c r="I3146" i="81"/>
  <c r="H3146" i="81"/>
  <c r="G3146" i="81"/>
  <c r="F3146" i="81"/>
  <c r="E3146" i="81"/>
  <c r="C3146" i="81"/>
  <c r="B3146" i="81"/>
  <c r="A3146" i="81"/>
  <c r="L3145" i="81"/>
  <c r="K3145" i="81"/>
  <c r="J3145" i="81"/>
  <c r="I3145" i="81"/>
  <c r="H3145" i="81"/>
  <c r="G3145" i="81"/>
  <c r="F3145" i="81"/>
  <c r="E3145" i="81"/>
  <c r="C3145" i="81"/>
  <c r="B3145" i="81"/>
  <c r="A3145" i="81"/>
  <c r="L3144" i="81"/>
  <c r="K3144" i="81"/>
  <c r="J3144" i="81"/>
  <c r="I3144" i="81"/>
  <c r="H3144" i="81"/>
  <c r="G3144" i="81"/>
  <c r="F3144" i="81"/>
  <c r="E3144" i="81"/>
  <c r="C3144" i="81"/>
  <c r="B3144" i="81"/>
  <c r="A3144" i="81"/>
  <c r="L3143" i="81"/>
  <c r="K3143" i="81"/>
  <c r="J3143" i="81"/>
  <c r="I3143" i="81"/>
  <c r="H3143" i="81"/>
  <c r="G3143" i="81"/>
  <c r="F3143" i="81"/>
  <c r="E3143" i="81"/>
  <c r="C3143" i="81"/>
  <c r="B3143" i="81"/>
  <c r="A3143" i="81"/>
  <c r="L3142" i="81"/>
  <c r="K3142" i="81"/>
  <c r="J3142" i="81"/>
  <c r="I3142" i="81"/>
  <c r="H3142" i="81"/>
  <c r="G3142" i="81"/>
  <c r="F3142" i="81"/>
  <c r="E3142" i="81"/>
  <c r="C3142" i="81"/>
  <c r="B3142" i="81"/>
  <c r="A3142" i="81"/>
  <c r="L3141" i="81"/>
  <c r="K3141" i="81"/>
  <c r="J3141" i="81"/>
  <c r="I3141" i="81"/>
  <c r="H3141" i="81"/>
  <c r="G3141" i="81"/>
  <c r="F3141" i="81"/>
  <c r="E3141" i="81"/>
  <c r="C3141" i="81"/>
  <c r="B3141" i="81"/>
  <c r="A3141" i="81"/>
  <c r="L3140" i="81"/>
  <c r="K3140" i="81"/>
  <c r="J3140" i="81"/>
  <c r="I3140" i="81"/>
  <c r="H3140" i="81"/>
  <c r="G3140" i="81"/>
  <c r="F3140" i="81"/>
  <c r="E3140" i="81"/>
  <c r="C3140" i="81"/>
  <c r="B3140" i="81"/>
  <c r="A3140" i="81"/>
  <c r="L3139" i="81"/>
  <c r="K3139" i="81"/>
  <c r="J3139" i="81"/>
  <c r="I3139" i="81"/>
  <c r="H3139" i="81"/>
  <c r="G3139" i="81"/>
  <c r="F3139" i="81"/>
  <c r="E3139" i="81"/>
  <c r="C3139" i="81"/>
  <c r="B3139" i="81"/>
  <c r="A3139" i="81"/>
  <c r="L3138" i="81"/>
  <c r="K3138" i="81"/>
  <c r="J3138" i="81"/>
  <c r="I3138" i="81"/>
  <c r="H3138" i="81"/>
  <c r="G3138" i="81"/>
  <c r="F3138" i="81"/>
  <c r="E3138" i="81"/>
  <c r="C3138" i="81"/>
  <c r="B3138" i="81"/>
  <c r="A3138" i="81"/>
  <c r="L3137" i="81"/>
  <c r="K3137" i="81"/>
  <c r="J3137" i="81"/>
  <c r="I3137" i="81"/>
  <c r="H3137" i="81"/>
  <c r="G3137" i="81"/>
  <c r="F3137" i="81"/>
  <c r="E3137" i="81"/>
  <c r="C3137" i="81"/>
  <c r="B3137" i="81"/>
  <c r="A3137" i="81"/>
  <c r="L3136" i="81"/>
  <c r="K3136" i="81"/>
  <c r="J3136" i="81"/>
  <c r="I3136" i="81"/>
  <c r="H3136" i="81"/>
  <c r="G3136" i="81"/>
  <c r="F3136" i="81"/>
  <c r="E3136" i="81"/>
  <c r="C3136" i="81"/>
  <c r="B3136" i="81"/>
  <c r="A3136" i="81"/>
  <c r="L3135" i="81"/>
  <c r="K3135" i="81"/>
  <c r="J3135" i="81"/>
  <c r="I3135" i="81"/>
  <c r="H3135" i="81"/>
  <c r="G3135" i="81"/>
  <c r="F3135" i="81"/>
  <c r="E3135" i="81"/>
  <c r="C3135" i="81"/>
  <c r="B3135" i="81"/>
  <c r="A3135" i="81"/>
  <c r="L3134" i="81"/>
  <c r="K3134" i="81"/>
  <c r="J3134" i="81"/>
  <c r="I3134" i="81"/>
  <c r="H3134" i="81"/>
  <c r="G3134" i="81"/>
  <c r="F3134" i="81"/>
  <c r="E3134" i="81"/>
  <c r="C3134" i="81"/>
  <c r="B3134" i="81"/>
  <c r="A3134" i="81"/>
  <c r="L3133" i="81"/>
  <c r="K3133" i="81"/>
  <c r="J3133" i="81"/>
  <c r="I3133" i="81"/>
  <c r="H3133" i="81"/>
  <c r="G3133" i="81"/>
  <c r="F3133" i="81"/>
  <c r="E3133" i="81"/>
  <c r="C3133" i="81"/>
  <c r="B3133" i="81"/>
  <c r="A3133" i="81"/>
  <c r="L3132" i="81"/>
  <c r="K3132" i="81"/>
  <c r="J3132" i="81"/>
  <c r="I3132" i="81"/>
  <c r="H3132" i="81"/>
  <c r="G3132" i="81"/>
  <c r="F3132" i="81"/>
  <c r="E3132" i="81"/>
  <c r="C3132" i="81"/>
  <c r="B3132" i="81"/>
  <c r="A3132" i="81"/>
  <c r="L3131" i="81"/>
  <c r="K3131" i="81"/>
  <c r="J3131" i="81"/>
  <c r="I3131" i="81"/>
  <c r="H3131" i="81"/>
  <c r="G3131" i="81"/>
  <c r="F3131" i="81"/>
  <c r="E3131" i="81"/>
  <c r="C3131" i="81"/>
  <c r="B3131" i="81"/>
  <c r="A3131" i="81"/>
  <c r="L3130" i="81"/>
  <c r="K3130" i="81"/>
  <c r="J3130" i="81"/>
  <c r="I3130" i="81"/>
  <c r="H3130" i="81"/>
  <c r="G3130" i="81"/>
  <c r="F3130" i="81"/>
  <c r="E3130" i="81"/>
  <c r="C3130" i="81"/>
  <c r="B3130" i="81"/>
  <c r="A3130" i="81"/>
  <c r="L3129" i="81"/>
  <c r="K3129" i="81"/>
  <c r="J3129" i="81"/>
  <c r="I3129" i="81"/>
  <c r="H3129" i="81"/>
  <c r="G3129" i="81"/>
  <c r="F3129" i="81"/>
  <c r="E3129" i="81"/>
  <c r="C3129" i="81"/>
  <c r="B3129" i="81"/>
  <c r="A3129" i="81"/>
  <c r="L3128" i="81"/>
  <c r="K3128" i="81"/>
  <c r="J3128" i="81"/>
  <c r="I3128" i="81"/>
  <c r="H3128" i="81"/>
  <c r="G3128" i="81"/>
  <c r="F3128" i="81"/>
  <c r="E3128" i="81"/>
  <c r="C3128" i="81"/>
  <c r="B3128" i="81"/>
  <c r="A3128" i="81"/>
  <c r="L3127" i="81"/>
  <c r="K3127" i="81"/>
  <c r="J3127" i="81"/>
  <c r="I3127" i="81"/>
  <c r="H3127" i="81"/>
  <c r="G3127" i="81"/>
  <c r="F3127" i="81"/>
  <c r="E3127" i="81"/>
  <c r="C3127" i="81"/>
  <c r="B3127" i="81"/>
  <c r="A3127" i="81"/>
  <c r="L3126" i="81"/>
  <c r="K3126" i="81"/>
  <c r="J3126" i="81"/>
  <c r="I3126" i="81"/>
  <c r="H3126" i="81"/>
  <c r="G3126" i="81"/>
  <c r="F3126" i="81"/>
  <c r="E3126" i="81"/>
  <c r="C3126" i="81"/>
  <c r="B3126" i="81"/>
  <c r="A3126" i="81"/>
  <c r="L3125" i="81"/>
  <c r="K3125" i="81"/>
  <c r="J3125" i="81"/>
  <c r="I3125" i="81"/>
  <c r="H3125" i="81"/>
  <c r="G3125" i="81"/>
  <c r="F3125" i="81"/>
  <c r="E3125" i="81"/>
  <c r="C3125" i="81"/>
  <c r="B3125" i="81"/>
  <c r="A3125" i="81"/>
  <c r="L3124" i="81"/>
  <c r="K3124" i="81"/>
  <c r="J3124" i="81"/>
  <c r="I3124" i="81"/>
  <c r="H3124" i="81"/>
  <c r="G3124" i="81"/>
  <c r="F3124" i="81"/>
  <c r="E3124" i="81"/>
  <c r="C3124" i="81"/>
  <c r="B3124" i="81"/>
  <c r="A3124" i="81"/>
  <c r="L3123" i="81"/>
  <c r="K3123" i="81"/>
  <c r="J3123" i="81"/>
  <c r="I3123" i="81"/>
  <c r="H3123" i="81"/>
  <c r="G3123" i="81"/>
  <c r="F3123" i="81"/>
  <c r="E3123" i="81"/>
  <c r="C3123" i="81"/>
  <c r="B3123" i="81"/>
  <c r="A3123" i="81"/>
  <c r="L3122" i="81"/>
  <c r="K3122" i="81"/>
  <c r="J3122" i="81"/>
  <c r="I3122" i="81"/>
  <c r="H3122" i="81"/>
  <c r="G3122" i="81"/>
  <c r="F3122" i="81"/>
  <c r="E3122" i="81"/>
  <c r="C3122" i="81"/>
  <c r="B3122" i="81"/>
  <c r="A3122" i="81"/>
  <c r="L3121" i="81"/>
  <c r="K3121" i="81"/>
  <c r="J3121" i="81"/>
  <c r="I3121" i="81"/>
  <c r="H3121" i="81"/>
  <c r="G3121" i="81"/>
  <c r="F3121" i="81"/>
  <c r="E3121" i="81"/>
  <c r="C3121" i="81"/>
  <c r="B3121" i="81"/>
  <c r="A3121" i="81"/>
  <c r="L3120" i="81"/>
  <c r="K3120" i="81"/>
  <c r="J3120" i="81"/>
  <c r="I3120" i="81"/>
  <c r="H3120" i="81"/>
  <c r="G3120" i="81"/>
  <c r="F3120" i="81"/>
  <c r="E3120" i="81"/>
  <c r="C3120" i="81"/>
  <c r="B3120" i="81"/>
  <c r="A3120" i="81"/>
  <c r="L3119" i="81"/>
  <c r="K3119" i="81"/>
  <c r="J3119" i="81"/>
  <c r="I3119" i="81"/>
  <c r="H3119" i="81"/>
  <c r="G3119" i="81"/>
  <c r="F3119" i="81"/>
  <c r="E3119" i="81"/>
  <c r="C3119" i="81"/>
  <c r="B3119" i="81"/>
  <c r="A3119" i="81"/>
  <c r="L3118" i="81"/>
  <c r="K3118" i="81"/>
  <c r="J3118" i="81"/>
  <c r="I3118" i="81"/>
  <c r="H3118" i="81"/>
  <c r="G3118" i="81"/>
  <c r="F3118" i="81"/>
  <c r="E3118" i="81"/>
  <c r="C3118" i="81"/>
  <c r="B3118" i="81"/>
  <c r="A3118" i="81"/>
  <c r="L3117" i="81"/>
  <c r="K3117" i="81"/>
  <c r="J3117" i="81"/>
  <c r="I3117" i="81"/>
  <c r="H3117" i="81"/>
  <c r="G3117" i="81"/>
  <c r="F3117" i="81"/>
  <c r="E3117" i="81"/>
  <c r="C3117" i="81"/>
  <c r="B3117" i="81"/>
  <c r="A3117" i="81"/>
  <c r="L3116" i="81"/>
  <c r="K3116" i="81"/>
  <c r="J3116" i="81"/>
  <c r="I3116" i="81"/>
  <c r="H3116" i="81"/>
  <c r="G3116" i="81"/>
  <c r="F3116" i="81"/>
  <c r="E3116" i="81"/>
  <c r="C3116" i="81"/>
  <c r="B3116" i="81"/>
  <c r="A3116" i="81"/>
  <c r="L3115" i="81"/>
  <c r="K3115" i="81"/>
  <c r="J3115" i="81"/>
  <c r="I3115" i="81"/>
  <c r="H3115" i="81"/>
  <c r="G3115" i="81"/>
  <c r="F3115" i="81"/>
  <c r="E3115" i="81"/>
  <c r="C3115" i="81"/>
  <c r="B3115" i="81"/>
  <c r="A3115" i="81"/>
  <c r="L3114" i="81"/>
  <c r="K3114" i="81"/>
  <c r="J3114" i="81"/>
  <c r="I3114" i="81"/>
  <c r="H3114" i="81"/>
  <c r="G3114" i="81"/>
  <c r="F3114" i="81"/>
  <c r="E3114" i="81"/>
  <c r="C3114" i="81"/>
  <c r="B3114" i="81"/>
  <c r="A3114" i="81"/>
  <c r="L3113" i="81"/>
  <c r="K3113" i="81"/>
  <c r="J3113" i="81"/>
  <c r="I3113" i="81"/>
  <c r="H3113" i="81"/>
  <c r="G3113" i="81"/>
  <c r="F3113" i="81"/>
  <c r="E3113" i="81"/>
  <c r="C3113" i="81"/>
  <c r="B3113" i="81"/>
  <c r="A3113" i="81"/>
  <c r="L3112" i="81"/>
  <c r="K3112" i="81"/>
  <c r="J3112" i="81"/>
  <c r="I3112" i="81"/>
  <c r="H3112" i="81"/>
  <c r="G3112" i="81"/>
  <c r="F3112" i="81"/>
  <c r="E3112" i="81"/>
  <c r="C3112" i="81"/>
  <c r="B3112" i="81"/>
  <c r="A3112" i="81"/>
  <c r="L3111" i="81"/>
  <c r="K3111" i="81"/>
  <c r="J3111" i="81"/>
  <c r="I3111" i="81"/>
  <c r="H3111" i="81"/>
  <c r="G3111" i="81"/>
  <c r="F3111" i="81"/>
  <c r="E3111" i="81"/>
  <c r="C3111" i="81"/>
  <c r="B3111" i="81"/>
  <c r="A3111" i="81"/>
  <c r="L3110" i="81"/>
  <c r="K3110" i="81"/>
  <c r="J3110" i="81"/>
  <c r="I3110" i="81"/>
  <c r="H3110" i="81"/>
  <c r="G3110" i="81"/>
  <c r="F3110" i="81"/>
  <c r="E3110" i="81"/>
  <c r="C3110" i="81"/>
  <c r="B3110" i="81"/>
  <c r="A3110" i="81"/>
  <c r="L3109" i="81"/>
  <c r="K3109" i="81"/>
  <c r="J3109" i="81"/>
  <c r="I3109" i="81"/>
  <c r="H3109" i="81"/>
  <c r="G3109" i="81"/>
  <c r="F3109" i="81"/>
  <c r="E3109" i="81"/>
  <c r="C3109" i="81"/>
  <c r="B3109" i="81"/>
  <c r="A3109" i="81"/>
  <c r="L3108" i="81"/>
  <c r="K3108" i="81"/>
  <c r="J3108" i="81"/>
  <c r="I3108" i="81"/>
  <c r="H3108" i="81"/>
  <c r="G3108" i="81"/>
  <c r="F3108" i="81"/>
  <c r="E3108" i="81"/>
  <c r="C3108" i="81"/>
  <c r="B3108" i="81"/>
  <c r="A3108" i="81"/>
  <c r="L3107" i="81"/>
  <c r="K3107" i="81"/>
  <c r="J3107" i="81"/>
  <c r="I3107" i="81"/>
  <c r="H3107" i="81"/>
  <c r="G3107" i="81"/>
  <c r="F3107" i="81"/>
  <c r="E3107" i="81"/>
  <c r="C3107" i="81"/>
  <c r="B3107" i="81"/>
  <c r="A3107" i="81"/>
  <c r="L3106" i="81"/>
  <c r="K3106" i="81"/>
  <c r="J3106" i="81"/>
  <c r="I3106" i="81"/>
  <c r="H3106" i="81"/>
  <c r="G3106" i="81"/>
  <c r="F3106" i="81"/>
  <c r="E3106" i="81"/>
  <c r="C3106" i="81"/>
  <c r="B3106" i="81"/>
  <c r="A3106" i="81"/>
  <c r="L3105" i="81"/>
  <c r="K3105" i="81"/>
  <c r="J3105" i="81"/>
  <c r="I3105" i="81"/>
  <c r="H3105" i="81"/>
  <c r="G3105" i="81"/>
  <c r="F3105" i="81"/>
  <c r="E3105" i="81"/>
  <c r="C3105" i="81"/>
  <c r="B3105" i="81"/>
  <c r="A3105" i="81"/>
  <c r="L3104" i="81"/>
  <c r="K3104" i="81"/>
  <c r="J3104" i="81"/>
  <c r="I3104" i="81"/>
  <c r="H3104" i="81"/>
  <c r="G3104" i="81"/>
  <c r="F3104" i="81"/>
  <c r="E3104" i="81"/>
  <c r="C3104" i="81"/>
  <c r="B3104" i="81"/>
  <c r="A3104" i="81"/>
  <c r="L3103" i="81"/>
  <c r="K3103" i="81"/>
  <c r="J3103" i="81"/>
  <c r="I3103" i="81"/>
  <c r="H3103" i="81"/>
  <c r="G3103" i="81"/>
  <c r="F3103" i="81"/>
  <c r="E3103" i="81"/>
  <c r="C3103" i="81"/>
  <c r="B3103" i="81"/>
  <c r="A3103" i="81"/>
  <c r="L3102" i="81"/>
  <c r="K3102" i="81"/>
  <c r="J3102" i="81"/>
  <c r="I3102" i="81"/>
  <c r="H3102" i="81"/>
  <c r="G3102" i="81"/>
  <c r="F3102" i="81"/>
  <c r="E3102" i="81"/>
  <c r="C3102" i="81"/>
  <c r="B3102" i="81"/>
  <c r="A3102" i="81"/>
  <c r="L3101" i="81"/>
  <c r="K3101" i="81"/>
  <c r="J3101" i="81"/>
  <c r="I3101" i="81"/>
  <c r="H3101" i="81"/>
  <c r="G3101" i="81"/>
  <c r="F3101" i="81"/>
  <c r="E3101" i="81"/>
  <c r="C3101" i="81"/>
  <c r="B3101" i="81"/>
  <c r="A3101" i="81"/>
  <c r="L3100" i="81"/>
  <c r="K3100" i="81"/>
  <c r="J3100" i="81"/>
  <c r="I3100" i="81"/>
  <c r="H3100" i="81"/>
  <c r="G3100" i="81"/>
  <c r="F3100" i="81"/>
  <c r="E3100" i="81"/>
  <c r="C3100" i="81"/>
  <c r="B3100" i="81"/>
  <c r="A3100" i="81"/>
  <c r="L3099" i="81"/>
  <c r="K3099" i="81"/>
  <c r="J3099" i="81"/>
  <c r="I3099" i="81"/>
  <c r="H3099" i="81"/>
  <c r="G3099" i="81"/>
  <c r="F3099" i="81"/>
  <c r="E3099" i="81"/>
  <c r="C3099" i="81"/>
  <c r="B3099" i="81"/>
  <c r="A3099" i="81"/>
  <c r="L3098" i="81"/>
  <c r="K3098" i="81"/>
  <c r="J3098" i="81"/>
  <c r="I3098" i="81"/>
  <c r="H3098" i="81"/>
  <c r="G3098" i="81"/>
  <c r="F3098" i="81"/>
  <c r="E3098" i="81"/>
  <c r="C3098" i="81"/>
  <c r="B3098" i="81"/>
  <c r="A3098" i="81"/>
  <c r="L3097" i="81"/>
  <c r="K3097" i="81"/>
  <c r="J3097" i="81"/>
  <c r="I3097" i="81"/>
  <c r="H3097" i="81"/>
  <c r="G3097" i="81"/>
  <c r="F3097" i="81"/>
  <c r="E3097" i="81"/>
  <c r="C3097" i="81"/>
  <c r="B3097" i="81"/>
  <c r="A3097" i="81"/>
  <c r="L3096" i="81"/>
  <c r="K3096" i="81"/>
  <c r="J3096" i="81"/>
  <c r="I3096" i="81"/>
  <c r="H3096" i="81"/>
  <c r="G3096" i="81"/>
  <c r="F3096" i="81"/>
  <c r="E3096" i="81"/>
  <c r="C3096" i="81"/>
  <c r="B3096" i="81"/>
  <c r="A3096" i="81"/>
  <c r="L3095" i="81"/>
  <c r="K3095" i="81"/>
  <c r="J3095" i="81"/>
  <c r="I3095" i="81"/>
  <c r="H3095" i="81"/>
  <c r="G3095" i="81"/>
  <c r="F3095" i="81"/>
  <c r="E3095" i="81"/>
  <c r="C3095" i="81"/>
  <c r="B3095" i="81"/>
  <c r="A3095" i="81"/>
  <c r="L3094" i="81"/>
  <c r="K3094" i="81"/>
  <c r="J3094" i="81"/>
  <c r="I3094" i="81"/>
  <c r="H3094" i="81"/>
  <c r="G3094" i="81"/>
  <c r="F3094" i="81"/>
  <c r="E3094" i="81"/>
  <c r="C3094" i="81"/>
  <c r="B3094" i="81"/>
  <c r="A3094" i="81"/>
  <c r="L3093" i="81"/>
  <c r="K3093" i="81"/>
  <c r="J3093" i="81"/>
  <c r="I3093" i="81"/>
  <c r="H3093" i="81"/>
  <c r="G3093" i="81"/>
  <c r="F3093" i="81"/>
  <c r="E3093" i="81"/>
  <c r="C3093" i="81"/>
  <c r="B3093" i="81"/>
  <c r="A3093" i="81"/>
  <c r="L3092" i="81"/>
  <c r="K3092" i="81"/>
  <c r="J3092" i="81"/>
  <c r="I3092" i="81"/>
  <c r="H3092" i="81"/>
  <c r="G3092" i="81"/>
  <c r="F3092" i="81"/>
  <c r="E3092" i="81"/>
  <c r="C3092" i="81"/>
  <c r="B3092" i="81"/>
  <c r="A3092" i="81"/>
  <c r="L3091" i="81"/>
  <c r="K3091" i="81"/>
  <c r="J3091" i="81"/>
  <c r="I3091" i="81"/>
  <c r="H3091" i="81"/>
  <c r="G3091" i="81"/>
  <c r="F3091" i="81"/>
  <c r="E3091" i="81"/>
  <c r="C3091" i="81"/>
  <c r="B3091" i="81"/>
  <c r="A3091" i="81"/>
  <c r="L3090" i="81"/>
  <c r="K3090" i="81"/>
  <c r="J3090" i="81"/>
  <c r="I3090" i="81"/>
  <c r="H3090" i="81"/>
  <c r="G3090" i="81"/>
  <c r="F3090" i="81"/>
  <c r="E3090" i="81"/>
  <c r="C3090" i="81"/>
  <c r="B3090" i="81"/>
  <c r="A3090" i="81"/>
  <c r="L3089" i="81"/>
  <c r="K3089" i="81"/>
  <c r="J3089" i="81"/>
  <c r="I3089" i="81"/>
  <c r="H3089" i="81"/>
  <c r="G3089" i="81"/>
  <c r="F3089" i="81"/>
  <c r="E3089" i="81"/>
  <c r="C3089" i="81"/>
  <c r="B3089" i="81"/>
  <c r="A3089" i="81"/>
  <c r="L3088" i="81"/>
  <c r="K3088" i="81"/>
  <c r="J3088" i="81"/>
  <c r="I3088" i="81"/>
  <c r="H3088" i="81"/>
  <c r="G3088" i="81"/>
  <c r="F3088" i="81"/>
  <c r="E3088" i="81"/>
  <c r="C3088" i="81"/>
  <c r="B3088" i="81"/>
  <c r="A3088" i="81"/>
  <c r="L3087" i="81"/>
  <c r="K3087" i="81"/>
  <c r="J3087" i="81"/>
  <c r="I3087" i="81"/>
  <c r="H3087" i="81"/>
  <c r="G3087" i="81"/>
  <c r="F3087" i="81"/>
  <c r="E3087" i="81"/>
  <c r="C3087" i="81"/>
  <c r="B3087" i="81"/>
  <c r="A3087" i="81"/>
  <c r="L3086" i="81"/>
  <c r="K3086" i="81"/>
  <c r="J3086" i="81"/>
  <c r="I3086" i="81"/>
  <c r="H3086" i="81"/>
  <c r="G3086" i="81"/>
  <c r="F3086" i="81"/>
  <c r="E3086" i="81"/>
  <c r="C3086" i="81"/>
  <c r="B3086" i="81"/>
  <c r="A3086" i="81"/>
  <c r="L3085" i="81"/>
  <c r="K3085" i="81"/>
  <c r="J3085" i="81"/>
  <c r="I3085" i="81"/>
  <c r="H3085" i="81"/>
  <c r="G3085" i="81"/>
  <c r="F3085" i="81"/>
  <c r="E3085" i="81"/>
  <c r="C3085" i="81"/>
  <c r="B3085" i="81"/>
  <c r="A3085" i="81"/>
  <c r="L3084" i="81"/>
  <c r="K3084" i="81"/>
  <c r="J3084" i="81"/>
  <c r="I3084" i="81"/>
  <c r="H3084" i="81"/>
  <c r="G3084" i="81"/>
  <c r="F3084" i="81"/>
  <c r="E3084" i="81"/>
  <c r="C3084" i="81"/>
  <c r="B3084" i="81"/>
  <c r="A3084" i="81"/>
  <c r="L3083" i="81"/>
  <c r="K3083" i="81"/>
  <c r="J3083" i="81"/>
  <c r="I3083" i="81"/>
  <c r="H3083" i="81"/>
  <c r="G3083" i="81"/>
  <c r="F3083" i="81"/>
  <c r="E3083" i="81"/>
  <c r="C3083" i="81"/>
  <c r="B3083" i="81"/>
  <c r="A3083" i="81"/>
  <c r="L3082" i="81"/>
  <c r="K3082" i="81"/>
  <c r="J3082" i="81"/>
  <c r="I3082" i="81"/>
  <c r="H3082" i="81"/>
  <c r="G3082" i="81"/>
  <c r="F3082" i="81"/>
  <c r="E3082" i="81"/>
  <c r="C3082" i="81"/>
  <c r="B3082" i="81"/>
  <c r="A3082" i="81"/>
  <c r="L3081" i="81"/>
  <c r="K3081" i="81"/>
  <c r="J3081" i="81"/>
  <c r="I3081" i="81"/>
  <c r="H3081" i="81"/>
  <c r="G3081" i="81"/>
  <c r="F3081" i="81"/>
  <c r="E3081" i="81"/>
  <c r="C3081" i="81"/>
  <c r="B3081" i="81"/>
  <c r="A3081" i="81"/>
  <c r="L3080" i="81"/>
  <c r="K3080" i="81"/>
  <c r="J3080" i="81"/>
  <c r="I3080" i="81"/>
  <c r="H3080" i="81"/>
  <c r="G3080" i="81"/>
  <c r="F3080" i="81"/>
  <c r="E3080" i="81"/>
  <c r="C3080" i="81"/>
  <c r="B3080" i="81"/>
  <c r="A3080" i="81"/>
  <c r="L3079" i="81"/>
  <c r="K3079" i="81"/>
  <c r="J3079" i="81"/>
  <c r="I3079" i="81"/>
  <c r="H3079" i="81"/>
  <c r="G3079" i="81"/>
  <c r="F3079" i="81"/>
  <c r="E3079" i="81"/>
  <c r="C3079" i="81"/>
  <c r="B3079" i="81"/>
  <c r="A3079" i="81"/>
  <c r="L3078" i="81"/>
  <c r="K3078" i="81"/>
  <c r="J3078" i="81"/>
  <c r="I3078" i="81"/>
  <c r="H3078" i="81"/>
  <c r="G3078" i="81"/>
  <c r="F3078" i="81"/>
  <c r="E3078" i="81"/>
  <c r="C3078" i="81"/>
  <c r="B3078" i="81"/>
  <c r="A3078" i="81"/>
  <c r="L3077" i="81"/>
  <c r="K3077" i="81"/>
  <c r="J3077" i="81"/>
  <c r="I3077" i="81"/>
  <c r="H3077" i="81"/>
  <c r="G3077" i="81"/>
  <c r="F3077" i="81"/>
  <c r="E3077" i="81"/>
  <c r="C3077" i="81"/>
  <c r="B3077" i="81"/>
  <c r="A3077" i="81"/>
  <c r="L3076" i="81"/>
  <c r="K3076" i="81"/>
  <c r="J3076" i="81"/>
  <c r="I3076" i="81"/>
  <c r="H3076" i="81"/>
  <c r="G3076" i="81"/>
  <c r="F3076" i="81"/>
  <c r="E3076" i="81"/>
  <c r="C3076" i="81"/>
  <c r="B3076" i="81"/>
  <c r="A3076" i="81"/>
  <c r="L3075" i="81"/>
  <c r="K3075" i="81"/>
  <c r="J3075" i="81"/>
  <c r="I3075" i="81"/>
  <c r="H3075" i="81"/>
  <c r="G3075" i="81"/>
  <c r="F3075" i="81"/>
  <c r="E3075" i="81"/>
  <c r="C3075" i="81"/>
  <c r="B3075" i="81"/>
  <c r="A3075" i="81"/>
  <c r="L3074" i="81"/>
  <c r="K3074" i="81"/>
  <c r="J3074" i="81"/>
  <c r="I3074" i="81"/>
  <c r="H3074" i="81"/>
  <c r="G3074" i="81"/>
  <c r="F3074" i="81"/>
  <c r="E3074" i="81"/>
  <c r="C3074" i="81"/>
  <c r="B3074" i="81"/>
  <c r="A3074" i="81"/>
  <c r="L3073" i="81"/>
  <c r="K3073" i="81"/>
  <c r="J3073" i="81"/>
  <c r="I3073" i="81"/>
  <c r="H3073" i="81"/>
  <c r="G3073" i="81"/>
  <c r="F3073" i="81"/>
  <c r="E3073" i="81"/>
  <c r="C3073" i="81"/>
  <c r="B3073" i="81"/>
  <c r="A3073" i="81"/>
  <c r="L3072" i="81"/>
  <c r="K3072" i="81"/>
  <c r="J3072" i="81"/>
  <c r="I3072" i="81"/>
  <c r="H3072" i="81"/>
  <c r="G3072" i="81"/>
  <c r="F3072" i="81"/>
  <c r="E3072" i="81"/>
  <c r="C3072" i="81"/>
  <c r="B3072" i="81"/>
  <c r="A3072" i="81"/>
  <c r="L3071" i="81"/>
  <c r="K3071" i="81"/>
  <c r="J3071" i="81"/>
  <c r="I3071" i="81"/>
  <c r="H3071" i="81"/>
  <c r="G3071" i="81"/>
  <c r="F3071" i="81"/>
  <c r="E3071" i="81"/>
  <c r="C3071" i="81"/>
  <c r="B3071" i="81"/>
  <c r="A3071" i="81"/>
  <c r="L3070" i="81"/>
  <c r="K3070" i="81"/>
  <c r="J3070" i="81"/>
  <c r="I3070" i="81"/>
  <c r="H3070" i="81"/>
  <c r="G3070" i="81"/>
  <c r="F3070" i="81"/>
  <c r="E3070" i="81"/>
  <c r="C3070" i="81"/>
  <c r="B3070" i="81"/>
  <c r="A3070" i="81"/>
  <c r="L3069" i="81"/>
  <c r="K3069" i="81"/>
  <c r="J3069" i="81"/>
  <c r="I3069" i="81"/>
  <c r="H3069" i="81"/>
  <c r="G3069" i="81"/>
  <c r="F3069" i="81"/>
  <c r="E3069" i="81"/>
  <c r="C3069" i="81"/>
  <c r="B3069" i="81"/>
  <c r="A3069" i="81"/>
  <c r="L3068" i="81"/>
  <c r="K3068" i="81"/>
  <c r="J3068" i="81"/>
  <c r="I3068" i="81"/>
  <c r="H3068" i="81"/>
  <c r="G3068" i="81"/>
  <c r="F3068" i="81"/>
  <c r="E3068" i="81"/>
  <c r="C3068" i="81"/>
  <c r="B3068" i="81"/>
  <c r="A3068" i="81"/>
  <c r="L3067" i="81"/>
  <c r="K3067" i="81"/>
  <c r="J3067" i="81"/>
  <c r="I3067" i="81"/>
  <c r="H3067" i="81"/>
  <c r="G3067" i="81"/>
  <c r="F3067" i="81"/>
  <c r="E3067" i="81"/>
  <c r="C3067" i="81"/>
  <c r="B3067" i="81"/>
  <c r="A3067" i="81"/>
  <c r="L3066" i="81"/>
  <c r="K3066" i="81"/>
  <c r="J3066" i="81"/>
  <c r="I3066" i="81"/>
  <c r="H3066" i="81"/>
  <c r="G3066" i="81"/>
  <c r="F3066" i="81"/>
  <c r="E3066" i="81"/>
  <c r="C3066" i="81"/>
  <c r="B3066" i="81"/>
  <c r="A3066" i="81"/>
  <c r="L3065" i="81"/>
  <c r="K3065" i="81"/>
  <c r="J3065" i="81"/>
  <c r="I3065" i="81"/>
  <c r="H3065" i="81"/>
  <c r="G3065" i="81"/>
  <c r="F3065" i="81"/>
  <c r="E3065" i="81"/>
  <c r="C3065" i="81"/>
  <c r="B3065" i="81"/>
  <c r="A3065" i="81"/>
  <c r="L3064" i="81"/>
  <c r="K3064" i="81"/>
  <c r="J3064" i="81"/>
  <c r="I3064" i="81"/>
  <c r="H3064" i="81"/>
  <c r="G3064" i="81"/>
  <c r="F3064" i="81"/>
  <c r="E3064" i="81"/>
  <c r="C3064" i="81"/>
  <c r="B3064" i="81"/>
  <c r="A3064" i="81"/>
  <c r="L3063" i="81"/>
  <c r="K3063" i="81"/>
  <c r="J3063" i="81"/>
  <c r="I3063" i="81"/>
  <c r="H3063" i="81"/>
  <c r="G3063" i="81"/>
  <c r="F3063" i="81"/>
  <c r="E3063" i="81"/>
  <c r="C3063" i="81"/>
  <c r="B3063" i="81"/>
  <c r="A3063" i="81"/>
  <c r="L3062" i="81"/>
  <c r="K3062" i="81"/>
  <c r="J3062" i="81"/>
  <c r="I3062" i="81"/>
  <c r="H3062" i="81"/>
  <c r="G3062" i="81"/>
  <c r="F3062" i="81"/>
  <c r="E3062" i="81"/>
  <c r="C3062" i="81"/>
  <c r="B3062" i="81"/>
  <c r="A3062" i="81"/>
  <c r="L3061" i="81"/>
  <c r="K3061" i="81"/>
  <c r="J3061" i="81"/>
  <c r="I3061" i="81"/>
  <c r="H3061" i="81"/>
  <c r="G3061" i="81"/>
  <c r="F3061" i="81"/>
  <c r="E3061" i="81"/>
  <c r="C3061" i="81"/>
  <c r="B3061" i="81"/>
  <c r="A3061" i="81"/>
  <c r="L3060" i="81"/>
  <c r="K3060" i="81"/>
  <c r="J3060" i="81"/>
  <c r="I3060" i="81"/>
  <c r="H3060" i="81"/>
  <c r="G3060" i="81"/>
  <c r="F3060" i="81"/>
  <c r="E3060" i="81"/>
  <c r="C3060" i="81"/>
  <c r="B3060" i="81"/>
  <c r="A3060" i="81"/>
  <c r="L3059" i="81"/>
  <c r="K3059" i="81"/>
  <c r="J3059" i="81"/>
  <c r="I3059" i="81"/>
  <c r="H3059" i="81"/>
  <c r="G3059" i="81"/>
  <c r="F3059" i="81"/>
  <c r="E3059" i="81"/>
  <c r="C3059" i="81"/>
  <c r="B3059" i="81"/>
  <c r="A3059" i="81"/>
  <c r="L3058" i="81"/>
  <c r="K3058" i="81"/>
  <c r="J3058" i="81"/>
  <c r="I3058" i="81"/>
  <c r="H3058" i="81"/>
  <c r="G3058" i="81"/>
  <c r="F3058" i="81"/>
  <c r="E3058" i="81"/>
  <c r="C3058" i="81"/>
  <c r="B3058" i="81"/>
  <c r="A3058" i="81"/>
  <c r="L3057" i="81"/>
  <c r="K3057" i="81"/>
  <c r="J3057" i="81"/>
  <c r="I3057" i="81"/>
  <c r="H3057" i="81"/>
  <c r="G3057" i="81"/>
  <c r="F3057" i="81"/>
  <c r="E3057" i="81"/>
  <c r="C3057" i="81"/>
  <c r="B3057" i="81"/>
  <c r="A3057" i="81"/>
  <c r="L3056" i="81"/>
  <c r="K3056" i="81"/>
  <c r="J3056" i="81"/>
  <c r="I3056" i="81"/>
  <c r="H3056" i="81"/>
  <c r="G3056" i="81"/>
  <c r="F3056" i="81"/>
  <c r="E3056" i="81"/>
  <c r="C3056" i="81"/>
  <c r="B3056" i="81"/>
  <c r="A3056" i="81"/>
  <c r="L3055" i="81"/>
  <c r="K3055" i="81"/>
  <c r="J3055" i="81"/>
  <c r="I3055" i="81"/>
  <c r="H3055" i="81"/>
  <c r="G3055" i="81"/>
  <c r="F3055" i="81"/>
  <c r="E3055" i="81"/>
  <c r="C3055" i="81"/>
  <c r="B3055" i="81"/>
  <c r="A3055" i="81"/>
  <c r="L3054" i="81"/>
  <c r="K3054" i="81"/>
  <c r="J3054" i="81"/>
  <c r="I3054" i="81"/>
  <c r="H3054" i="81"/>
  <c r="G3054" i="81"/>
  <c r="F3054" i="81"/>
  <c r="E3054" i="81"/>
  <c r="C3054" i="81"/>
  <c r="B3054" i="81"/>
  <c r="A3054" i="81"/>
  <c r="L3053" i="81"/>
  <c r="K3053" i="81"/>
  <c r="J3053" i="81"/>
  <c r="I3053" i="81"/>
  <c r="H3053" i="81"/>
  <c r="G3053" i="81"/>
  <c r="F3053" i="81"/>
  <c r="E3053" i="81"/>
  <c r="C3053" i="81"/>
  <c r="B3053" i="81"/>
  <c r="A3053" i="81"/>
  <c r="L3052" i="81"/>
  <c r="K3052" i="81"/>
  <c r="J3052" i="81"/>
  <c r="I3052" i="81"/>
  <c r="H3052" i="81"/>
  <c r="G3052" i="81"/>
  <c r="F3052" i="81"/>
  <c r="E3052" i="81"/>
  <c r="C3052" i="81"/>
  <c r="B3052" i="81"/>
  <c r="A3052" i="81"/>
  <c r="L3051" i="81"/>
  <c r="K3051" i="81"/>
  <c r="J3051" i="81"/>
  <c r="I3051" i="81"/>
  <c r="H3051" i="81"/>
  <c r="G3051" i="81"/>
  <c r="F3051" i="81"/>
  <c r="E3051" i="81"/>
  <c r="C3051" i="81"/>
  <c r="B3051" i="81"/>
  <c r="A3051" i="81"/>
  <c r="L3050" i="81"/>
  <c r="K3050" i="81"/>
  <c r="J3050" i="81"/>
  <c r="I3050" i="81"/>
  <c r="H3050" i="81"/>
  <c r="G3050" i="81"/>
  <c r="F3050" i="81"/>
  <c r="E3050" i="81"/>
  <c r="C3050" i="81"/>
  <c r="B3050" i="81"/>
  <c r="A3050" i="81"/>
  <c r="L3049" i="81"/>
  <c r="K3049" i="81"/>
  <c r="J3049" i="81"/>
  <c r="I3049" i="81"/>
  <c r="H3049" i="81"/>
  <c r="G3049" i="81"/>
  <c r="F3049" i="81"/>
  <c r="E3049" i="81"/>
  <c r="C3049" i="81"/>
  <c r="B3049" i="81"/>
  <c r="A3049" i="81"/>
  <c r="L3048" i="81"/>
  <c r="K3048" i="81"/>
  <c r="J3048" i="81"/>
  <c r="I3048" i="81"/>
  <c r="H3048" i="81"/>
  <c r="G3048" i="81"/>
  <c r="F3048" i="81"/>
  <c r="E3048" i="81"/>
  <c r="C3048" i="81"/>
  <c r="B3048" i="81"/>
  <c r="A3048" i="81"/>
  <c r="L3047" i="81"/>
  <c r="K3047" i="81"/>
  <c r="J3047" i="81"/>
  <c r="I3047" i="81"/>
  <c r="H3047" i="81"/>
  <c r="G3047" i="81"/>
  <c r="F3047" i="81"/>
  <c r="E3047" i="81"/>
  <c r="C3047" i="81"/>
  <c r="B3047" i="81"/>
  <c r="A3047" i="81"/>
  <c r="L3046" i="81"/>
  <c r="K3046" i="81"/>
  <c r="J3046" i="81"/>
  <c r="I3046" i="81"/>
  <c r="H3046" i="81"/>
  <c r="G3046" i="81"/>
  <c r="F3046" i="81"/>
  <c r="E3046" i="81"/>
  <c r="C3046" i="81"/>
  <c r="B3046" i="81"/>
  <c r="A3046" i="81"/>
  <c r="L3045" i="81"/>
  <c r="K3045" i="81"/>
  <c r="J3045" i="81"/>
  <c r="I3045" i="81"/>
  <c r="H3045" i="81"/>
  <c r="G3045" i="81"/>
  <c r="F3045" i="81"/>
  <c r="E3045" i="81"/>
  <c r="C3045" i="81"/>
  <c r="B3045" i="81"/>
  <c r="A3045" i="81"/>
  <c r="L3044" i="81"/>
  <c r="K3044" i="81"/>
  <c r="J3044" i="81"/>
  <c r="I3044" i="81"/>
  <c r="H3044" i="81"/>
  <c r="G3044" i="81"/>
  <c r="F3044" i="81"/>
  <c r="E3044" i="81"/>
  <c r="C3044" i="81"/>
  <c r="B3044" i="81"/>
  <c r="A3044" i="81"/>
  <c r="L3043" i="81"/>
  <c r="K3043" i="81"/>
  <c r="J3043" i="81"/>
  <c r="I3043" i="81"/>
  <c r="H3043" i="81"/>
  <c r="G3043" i="81"/>
  <c r="F3043" i="81"/>
  <c r="E3043" i="81"/>
  <c r="C3043" i="81"/>
  <c r="B3043" i="81"/>
  <c r="A3043" i="81"/>
  <c r="L3042" i="81"/>
  <c r="K3042" i="81"/>
  <c r="J3042" i="81"/>
  <c r="I3042" i="81"/>
  <c r="H3042" i="81"/>
  <c r="G3042" i="81"/>
  <c r="F3042" i="81"/>
  <c r="E3042" i="81"/>
  <c r="C3042" i="81"/>
  <c r="B3042" i="81"/>
  <c r="A3042" i="81"/>
  <c r="L3041" i="81"/>
  <c r="K3041" i="81"/>
  <c r="J3041" i="81"/>
  <c r="I3041" i="81"/>
  <c r="H3041" i="81"/>
  <c r="G3041" i="81"/>
  <c r="F3041" i="81"/>
  <c r="E3041" i="81"/>
  <c r="C3041" i="81"/>
  <c r="B3041" i="81"/>
  <c r="A3041" i="81"/>
  <c r="L3040" i="81"/>
  <c r="K3040" i="81"/>
  <c r="J3040" i="81"/>
  <c r="I3040" i="81"/>
  <c r="H3040" i="81"/>
  <c r="G3040" i="81"/>
  <c r="F3040" i="81"/>
  <c r="E3040" i="81"/>
  <c r="C3040" i="81"/>
  <c r="B3040" i="81"/>
  <c r="A3040" i="81"/>
  <c r="L3039" i="81"/>
  <c r="K3039" i="81"/>
  <c r="J3039" i="81"/>
  <c r="I3039" i="81"/>
  <c r="H3039" i="81"/>
  <c r="G3039" i="81"/>
  <c r="F3039" i="81"/>
  <c r="E3039" i="81"/>
  <c r="C3039" i="81"/>
  <c r="B3039" i="81"/>
  <c r="A3039" i="81"/>
  <c r="L3038" i="81"/>
  <c r="K3038" i="81"/>
  <c r="J3038" i="81"/>
  <c r="I3038" i="81"/>
  <c r="H3038" i="81"/>
  <c r="G3038" i="81"/>
  <c r="F3038" i="81"/>
  <c r="E3038" i="81"/>
  <c r="C3038" i="81"/>
  <c r="B3038" i="81"/>
  <c r="A3038" i="81"/>
  <c r="L3037" i="81"/>
  <c r="K3037" i="81"/>
  <c r="J3037" i="81"/>
  <c r="I3037" i="81"/>
  <c r="H3037" i="81"/>
  <c r="G3037" i="81"/>
  <c r="F3037" i="81"/>
  <c r="E3037" i="81"/>
  <c r="C3037" i="81"/>
  <c r="B3037" i="81"/>
  <c r="A3037" i="81"/>
  <c r="L3036" i="81"/>
  <c r="K3036" i="81"/>
  <c r="J3036" i="81"/>
  <c r="I3036" i="81"/>
  <c r="H3036" i="81"/>
  <c r="G3036" i="81"/>
  <c r="F3036" i="81"/>
  <c r="E3036" i="81"/>
  <c r="C3036" i="81"/>
  <c r="B3036" i="81"/>
  <c r="A3036" i="81"/>
  <c r="L3035" i="81"/>
  <c r="K3035" i="81"/>
  <c r="J3035" i="81"/>
  <c r="I3035" i="81"/>
  <c r="H3035" i="81"/>
  <c r="G3035" i="81"/>
  <c r="F3035" i="81"/>
  <c r="E3035" i="81"/>
  <c r="C3035" i="81"/>
  <c r="B3035" i="81"/>
  <c r="A3035" i="81"/>
  <c r="L3034" i="81"/>
  <c r="K3034" i="81"/>
  <c r="J3034" i="81"/>
  <c r="I3034" i="81"/>
  <c r="H3034" i="81"/>
  <c r="G3034" i="81"/>
  <c r="F3034" i="81"/>
  <c r="E3034" i="81"/>
  <c r="C3034" i="81"/>
  <c r="B3034" i="81"/>
  <c r="A3034" i="81"/>
  <c r="L3033" i="81"/>
  <c r="K3033" i="81"/>
  <c r="J3033" i="81"/>
  <c r="I3033" i="81"/>
  <c r="H3033" i="81"/>
  <c r="G3033" i="81"/>
  <c r="F3033" i="81"/>
  <c r="E3033" i="81"/>
  <c r="C3033" i="81"/>
  <c r="B3033" i="81"/>
  <c r="A3033" i="81"/>
  <c r="L3032" i="81"/>
  <c r="K3032" i="81"/>
  <c r="J3032" i="81"/>
  <c r="I3032" i="81"/>
  <c r="H3032" i="81"/>
  <c r="G3032" i="81"/>
  <c r="F3032" i="81"/>
  <c r="E3032" i="81"/>
  <c r="C3032" i="81"/>
  <c r="B3032" i="81"/>
  <c r="A3032" i="81"/>
  <c r="L3031" i="81"/>
  <c r="K3031" i="81"/>
  <c r="J3031" i="81"/>
  <c r="I3031" i="81"/>
  <c r="H3031" i="81"/>
  <c r="G3031" i="81"/>
  <c r="F3031" i="81"/>
  <c r="E3031" i="81"/>
  <c r="C3031" i="81"/>
  <c r="B3031" i="81"/>
  <c r="A3031" i="81"/>
  <c r="L3030" i="81"/>
  <c r="K3030" i="81"/>
  <c r="J3030" i="81"/>
  <c r="I3030" i="81"/>
  <c r="H3030" i="81"/>
  <c r="G3030" i="81"/>
  <c r="F3030" i="81"/>
  <c r="E3030" i="81"/>
  <c r="C3030" i="81"/>
  <c r="B3030" i="81"/>
  <c r="A3030" i="81"/>
  <c r="L3029" i="81"/>
  <c r="K3029" i="81"/>
  <c r="J3029" i="81"/>
  <c r="I3029" i="81"/>
  <c r="H3029" i="81"/>
  <c r="G3029" i="81"/>
  <c r="F3029" i="81"/>
  <c r="E3029" i="81"/>
  <c r="C3029" i="81"/>
  <c r="B3029" i="81"/>
  <c r="A3029" i="81"/>
  <c r="L3028" i="81"/>
  <c r="K3028" i="81"/>
  <c r="J3028" i="81"/>
  <c r="I3028" i="81"/>
  <c r="H3028" i="81"/>
  <c r="G3028" i="81"/>
  <c r="F3028" i="81"/>
  <c r="E3028" i="81"/>
  <c r="C3028" i="81"/>
  <c r="B3028" i="81"/>
  <c r="A3028" i="81"/>
  <c r="L3027" i="81"/>
  <c r="K3027" i="81"/>
  <c r="J3027" i="81"/>
  <c r="I3027" i="81"/>
  <c r="H3027" i="81"/>
  <c r="G3027" i="81"/>
  <c r="F3027" i="81"/>
  <c r="E3027" i="81"/>
  <c r="C3027" i="81"/>
  <c r="B3027" i="81"/>
  <c r="A3027" i="81"/>
  <c r="L3026" i="81"/>
  <c r="K3026" i="81"/>
  <c r="J3026" i="81"/>
  <c r="I3026" i="81"/>
  <c r="H3026" i="81"/>
  <c r="G3026" i="81"/>
  <c r="F3026" i="81"/>
  <c r="E3026" i="81"/>
  <c r="C3026" i="81"/>
  <c r="B3026" i="81"/>
  <c r="A3026" i="81"/>
  <c r="L3025" i="81"/>
  <c r="K3025" i="81"/>
  <c r="J3025" i="81"/>
  <c r="I3025" i="81"/>
  <c r="H3025" i="81"/>
  <c r="G3025" i="81"/>
  <c r="F3025" i="81"/>
  <c r="E3025" i="81"/>
  <c r="C3025" i="81"/>
  <c r="B3025" i="81"/>
  <c r="A3025" i="81"/>
  <c r="L3024" i="81"/>
  <c r="K3024" i="81"/>
  <c r="J3024" i="81"/>
  <c r="I3024" i="81"/>
  <c r="H3024" i="81"/>
  <c r="G3024" i="81"/>
  <c r="F3024" i="81"/>
  <c r="E3024" i="81"/>
  <c r="C3024" i="81"/>
  <c r="B3024" i="81"/>
  <c r="A3024" i="81"/>
  <c r="L3023" i="81"/>
  <c r="K3023" i="81"/>
  <c r="J3023" i="81"/>
  <c r="I3023" i="81"/>
  <c r="H3023" i="81"/>
  <c r="G3023" i="81"/>
  <c r="F3023" i="81"/>
  <c r="E3023" i="81"/>
  <c r="C3023" i="81"/>
  <c r="B3023" i="81"/>
  <c r="A3023" i="81"/>
  <c r="L3022" i="81"/>
  <c r="K3022" i="81"/>
  <c r="J3022" i="81"/>
  <c r="I3022" i="81"/>
  <c r="H3022" i="81"/>
  <c r="G3022" i="81"/>
  <c r="F3022" i="81"/>
  <c r="E3022" i="81"/>
  <c r="C3022" i="81"/>
  <c r="B3022" i="81"/>
  <c r="A3022" i="81"/>
  <c r="L3021" i="81"/>
  <c r="K3021" i="81"/>
  <c r="J3021" i="81"/>
  <c r="I3021" i="81"/>
  <c r="H3021" i="81"/>
  <c r="G3021" i="81"/>
  <c r="F3021" i="81"/>
  <c r="E3021" i="81"/>
  <c r="C3021" i="81"/>
  <c r="B3021" i="81"/>
  <c r="A3021" i="81"/>
  <c r="L3020" i="81"/>
  <c r="K3020" i="81"/>
  <c r="J3020" i="81"/>
  <c r="I3020" i="81"/>
  <c r="H3020" i="81"/>
  <c r="G3020" i="81"/>
  <c r="F3020" i="81"/>
  <c r="E3020" i="81"/>
  <c r="C3020" i="81"/>
  <c r="B3020" i="81"/>
  <c r="A3020" i="81"/>
  <c r="L3019" i="81"/>
  <c r="K3019" i="81"/>
  <c r="J3019" i="81"/>
  <c r="I3019" i="81"/>
  <c r="H3019" i="81"/>
  <c r="G3019" i="81"/>
  <c r="F3019" i="81"/>
  <c r="E3019" i="81"/>
  <c r="C3019" i="81"/>
  <c r="B3019" i="81"/>
  <c r="A3019" i="81"/>
  <c r="L3018" i="81"/>
  <c r="K3018" i="81"/>
  <c r="J3018" i="81"/>
  <c r="I3018" i="81"/>
  <c r="H3018" i="81"/>
  <c r="G3018" i="81"/>
  <c r="F3018" i="81"/>
  <c r="E3018" i="81"/>
  <c r="C3018" i="81"/>
  <c r="B3018" i="81"/>
  <c r="A3018" i="81"/>
  <c r="L3017" i="81"/>
  <c r="K3017" i="81"/>
  <c r="J3017" i="81"/>
  <c r="I3017" i="81"/>
  <c r="H3017" i="81"/>
  <c r="G3017" i="81"/>
  <c r="F3017" i="81"/>
  <c r="E3017" i="81"/>
  <c r="C3017" i="81"/>
  <c r="B3017" i="81"/>
  <c r="A3017" i="81"/>
  <c r="L3016" i="81"/>
  <c r="K3016" i="81"/>
  <c r="J3016" i="81"/>
  <c r="I3016" i="81"/>
  <c r="H3016" i="81"/>
  <c r="G3016" i="81"/>
  <c r="F3016" i="81"/>
  <c r="E3016" i="81"/>
  <c r="C3016" i="81"/>
  <c r="B3016" i="81"/>
  <c r="A3016" i="81"/>
  <c r="L3015" i="81"/>
  <c r="K3015" i="81"/>
  <c r="J3015" i="81"/>
  <c r="I3015" i="81"/>
  <c r="H3015" i="81"/>
  <c r="G3015" i="81"/>
  <c r="F3015" i="81"/>
  <c r="E3015" i="81"/>
  <c r="C3015" i="81"/>
  <c r="B3015" i="81"/>
  <c r="A3015" i="81"/>
  <c r="L3014" i="81"/>
  <c r="K3014" i="81"/>
  <c r="J3014" i="81"/>
  <c r="I3014" i="81"/>
  <c r="H3014" i="81"/>
  <c r="G3014" i="81"/>
  <c r="F3014" i="81"/>
  <c r="E3014" i="81"/>
  <c r="C3014" i="81"/>
  <c r="B3014" i="81"/>
  <c r="A3014" i="81"/>
  <c r="L3013" i="81"/>
  <c r="K3013" i="81"/>
  <c r="J3013" i="81"/>
  <c r="I3013" i="81"/>
  <c r="H3013" i="81"/>
  <c r="G3013" i="81"/>
  <c r="F3013" i="81"/>
  <c r="E3013" i="81"/>
  <c r="C3013" i="81"/>
  <c r="B3013" i="81"/>
  <c r="A3013" i="81"/>
  <c r="L3012" i="81"/>
  <c r="K3012" i="81"/>
  <c r="J3012" i="81"/>
  <c r="I3012" i="81"/>
  <c r="H3012" i="81"/>
  <c r="G3012" i="81"/>
  <c r="F3012" i="81"/>
  <c r="E3012" i="81"/>
  <c r="C3012" i="81"/>
  <c r="B3012" i="81"/>
  <c r="A3012" i="81"/>
  <c r="L3011" i="81"/>
  <c r="K3011" i="81"/>
  <c r="J3011" i="81"/>
  <c r="I3011" i="81"/>
  <c r="H3011" i="81"/>
  <c r="G3011" i="81"/>
  <c r="F3011" i="81"/>
  <c r="E3011" i="81"/>
  <c r="C3011" i="81"/>
  <c r="B3011" i="81"/>
  <c r="A3011" i="81"/>
  <c r="L3010" i="81"/>
  <c r="K3010" i="81"/>
  <c r="J3010" i="81"/>
  <c r="I3010" i="81"/>
  <c r="H3010" i="81"/>
  <c r="G3010" i="81"/>
  <c r="F3010" i="81"/>
  <c r="E3010" i="81"/>
  <c r="C3010" i="81"/>
  <c r="B3010" i="81"/>
  <c r="A3010" i="81"/>
  <c r="L3009" i="81"/>
  <c r="K3009" i="81"/>
  <c r="J3009" i="81"/>
  <c r="I3009" i="81"/>
  <c r="H3009" i="81"/>
  <c r="G3009" i="81"/>
  <c r="F3009" i="81"/>
  <c r="E3009" i="81"/>
  <c r="C3009" i="81"/>
  <c r="B3009" i="81"/>
  <c r="A3009" i="81"/>
  <c r="L3008" i="81"/>
  <c r="K3008" i="81"/>
  <c r="J3008" i="81"/>
  <c r="I3008" i="81"/>
  <c r="H3008" i="81"/>
  <c r="G3008" i="81"/>
  <c r="F3008" i="81"/>
  <c r="E3008" i="81"/>
  <c r="C3008" i="81"/>
  <c r="B3008" i="81"/>
  <c r="A3008" i="81"/>
  <c r="L3007" i="81"/>
  <c r="K3007" i="81"/>
  <c r="J3007" i="81"/>
  <c r="I3007" i="81"/>
  <c r="H3007" i="81"/>
  <c r="G3007" i="81"/>
  <c r="F3007" i="81"/>
  <c r="E3007" i="81"/>
  <c r="C3007" i="81"/>
  <c r="B3007" i="81"/>
  <c r="A3007" i="81"/>
  <c r="L3006" i="81"/>
  <c r="K3006" i="81"/>
  <c r="J3006" i="81"/>
  <c r="I3006" i="81"/>
  <c r="H3006" i="81"/>
  <c r="G3006" i="81"/>
  <c r="F3006" i="81"/>
  <c r="E3006" i="81"/>
  <c r="C3006" i="81"/>
  <c r="B3006" i="81"/>
  <c r="A3006" i="81"/>
  <c r="L3005" i="81"/>
  <c r="K3005" i="81"/>
  <c r="J3005" i="81"/>
  <c r="I3005" i="81"/>
  <c r="H3005" i="81"/>
  <c r="G3005" i="81"/>
  <c r="F3005" i="81"/>
  <c r="E3005" i="81"/>
  <c r="C3005" i="81"/>
  <c r="B3005" i="81"/>
  <c r="A3005" i="81"/>
  <c r="L3004" i="81"/>
  <c r="K3004" i="81"/>
  <c r="J3004" i="81"/>
  <c r="I3004" i="81"/>
  <c r="H3004" i="81"/>
  <c r="G3004" i="81"/>
  <c r="F3004" i="81"/>
  <c r="E3004" i="81"/>
  <c r="C3004" i="81"/>
  <c r="B3004" i="81"/>
  <c r="A3004" i="81"/>
  <c r="L3003" i="81"/>
  <c r="K3003" i="81"/>
  <c r="J3003" i="81"/>
  <c r="I3003" i="81"/>
  <c r="H3003" i="81"/>
  <c r="G3003" i="81"/>
  <c r="F3003" i="81"/>
  <c r="E3003" i="81"/>
  <c r="C3003" i="81"/>
  <c r="B3003" i="81"/>
  <c r="A3003" i="81"/>
  <c r="L3002" i="81"/>
  <c r="K3002" i="81"/>
  <c r="J3002" i="81"/>
  <c r="I3002" i="81"/>
  <c r="H3002" i="81"/>
  <c r="G3002" i="81"/>
  <c r="F3002" i="81"/>
  <c r="E3002" i="81"/>
  <c r="C3002" i="81"/>
  <c r="B3002" i="81"/>
  <c r="A3002" i="81"/>
  <c r="L3001" i="81"/>
  <c r="K3001" i="81"/>
  <c r="J3001" i="81"/>
  <c r="I3001" i="81"/>
  <c r="H3001" i="81"/>
  <c r="G3001" i="81"/>
  <c r="F3001" i="81"/>
  <c r="E3001" i="81"/>
  <c r="C3001" i="81"/>
  <c r="B3001" i="81"/>
  <c r="A3001" i="81"/>
  <c r="L3000" i="81"/>
  <c r="K3000" i="81"/>
  <c r="J3000" i="81"/>
  <c r="I3000" i="81"/>
  <c r="H3000" i="81"/>
  <c r="G3000" i="81"/>
  <c r="F3000" i="81"/>
  <c r="E3000" i="81"/>
  <c r="C3000" i="81"/>
  <c r="B3000" i="81"/>
  <c r="A3000" i="81"/>
  <c r="L2999" i="81"/>
  <c r="K2999" i="81"/>
  <c r="J2999" i="81"/>
  <c r="I2999" i="81"/>
  <c r="H2999" i="81"/>
  <c r="G2999" i="81"/>
  <c r="F2999" i="81"/>
  <c r="E2999" i="81"/>
  <c r="C2999" i="81"/>
  <c r="B2999" i="81"/>
  <c r="A2999" i="81"/>
  <c r="L2998" i="81"/>
  <c r="K2998" i="81"/>
  <c r="J2998" i="81"/>
  <c r="I2998" i="81"/>
  <c r="H2998" i="81"/>
  <c r="G2998" i="81"/>
  <c r="F2998" i="81"/>
  <c r="E2998" i="81"/>
  <c r="C2998" i="81"/>
  <c r="B2998" i="81"/>
  <c r="A2998" i="81"/>
  <c r="L2997" i="81"/>
  <c r="K2997" i="81"/>
  <c r="J2997" i="81"/>
  <c r="I2997" i="81"/>
  <c r="H2997" i="81"/>
  <c r="G2997" i="81"/>
  <c r="F2997" i="81"/>
  <c r="E2997" i="81"/>
  <c r="C2997" i="81"/>
  <c r="B2997" i="81"/>
  <c r="A2997" i="81"/>
  <c r="L2996" i="81"/>
  <c r="K2996" i="81"/>
  <c r="J2996" i="81"/>
  <c r="I2996" i="81"/>
  <c r="H2996" i="81"/>
  <c r="G2996" i="81"/>
  <c r="F2996" i="81"/>
  <c r="E2996" i="81"/>
  <c r="C2996" i="81"/>
  <c r="B2996" i="81"/>
  <c r="A2996" i="81"/>
  <c r="L2995" i="81"/>
  <c r="K2995" i="81"/>
  <c r="J2995" i="81"/>
  <c r="I2995" i="81"/>
  <c r="H2995" i="81"/>
  <c r="G2995" i="81"/>
  <c r="F2995" i="81"/>
  <c r="E2995" i="81"/>
  <c r="C2995" i="81"/>
  <c r="B2995" i="81"/>
  <c r="A2995" i="81"/>
  <c r="L2994" i="81"/>
  <c r="K2994" i="81"/>
  <c r="J2994" i="81"/>
  <c r="I2994" i="81"/>
  <c r="H2994" i="81"/>
  <c r="G2994" i="81"/>
  <c r="F2994" i="81"/>
  <c r="E2994" i="81"/>
  <c r="C2994" i="81"/>
  <c r="B2994" i="81"/>
  <c r="A2994" i="81"/>
  <c r="L2993" i="81"/>
  <c r="K2993" i="81"/>
  <c r="J2993" i="81"/>
  <c r="I2993" i="81"/>
  <c r="H2993" i="81"/>
  <c r="G2993" i="81"/>
  <c r="F2993" i="81"/>
  <c r="E2993" i="81"/>
  <c r="C2993" i="81"/>
  <c r="B2993" i="81"/>
  <c r="A2993" i="81"/>
  <c r="L2992" i="81"/>
  <c r="K2992" i="81"/>
  <c r="J2992" i="81"/>
  <c r="I2992" i="81"/>
  <c r="H2992" i="81"/>
  <c r="G2992" i="81"/>
  <c r="F2992" i="81"/>
  <c r="E2992" i="81"/>
  <c r="C2992" i="81"/>
  <c r="B2992" i="81"/>
  <c r="A2992" i="81"/>
  <c r="L2991" i="81"/>
  <c r="K2991" i="81"/>
  <c r="J2991" i="81"/>
  <c r="I2991" i="81"/>
  <c r="H2991" i="81"/>
  <c r="G2991" i="81"/>
  <c r="F2991" i="81"/>
  <c r="E2991" i="81"/>
  <c r="C2991" i="81"/>
  <c r="B2991" i="81"/>
  <c r="A2991" i="81"/>
  <c r="L2990" i="81"/>
  <c r="K2990" i="81"/>
  <c r="J2990" i="81"/>
  <c r="I2990" i="81"/>
  <c r="H2990" i="81"/>
  <c r="G2990" i="81"/>
  <c r="F2990" i="81"/>
  <c r="E2990" i="81"/>
  <c r="C2990" i="81"/>
  <c r="B2990" i="81"/>
  <c r="A2990" i="81"/>
  <c r="L2989" i="81"/>
  <c r="K2989" i="81"/>
  <c r="J2989" i="81"/>
  <c r="I2989" i="81"/>
  <c r="H2989" i="81"/>
  <c r="G2989" i="81"/>
  <c r="F2989" i="81"/>
  <c r="E2989" i="81"/>
  <c r="C2989" i="81"/>
  <c r="B2989" i="81"/>
  <c r="A2989" i="81"/>
  <c r="L2988" i="81"/>
  <c r="K2988" i="81"/>
  <c r="J2988" i="81"/>
  <c r="I2988" i="81"/>
  <c r="H2988" i="81"/>
  <c r="G2988" i="81"/>
  <c r="F2988" i="81"/>
  <c r="E2988" i="81"/>
  <c r="C2988" i="81"/>
  <c r="B2988" i="81"/>
  <c r="A2988" i="81"/>
  <c r="L2987" i="81"/>
  <c r="K2987" i="81"/>
  <c r="J2987" i="81"/>
  <c r="I2987" i="81"/>
  <c r="H2987" i="81"/>
  <c r="G2987" i="81"/>
  <c r="F2987" i="81"/>
  <c r="E2987" i="81"/>
  <c r="C2987" i="81"/>
  <c r="B2987" i="81"/>
  <c r="A2987" i="81"/>
  <c r="L2986" i="81"/>
  <c r="K2986" i="81"/>
  <c r="J2986" i="81"/>
  <c r="I2986" i="81"/>
  <c r="H2986" i="81"/>
  <c r="G2986" i="81"/>
  <c r="F2986" i="81"/>
  <c r="E2986" i="81"/>
  <c r="C2986" i="81"/>
  <c r="B2986" i="81"/>
  <c r="A2986" i="81"/>
  <c r="L2985" i="81"/>
  <c r="K2985" i="81"/>
  <c r="J2985" i="81"/>
  <c r="I2985" i="81"/>
  <c r="H2985" i="81"/>
  <c r="G2985" i="81"/>
  <c r="F2985" i="81"/>
  <c r="E2985" i="81"/>
  <c r="C2985" i="81"/>
  <c r="B2985" i="81"/>
  <c r="A2985" i="81"/>
  <c r="L2984" i="81"/>
  <c r="K2984" i="81"/>
  <c r="J2984" i="81"/>
  <c r="I2984" i="81"/>
  <c r="H2984" i="81"/>
  <c r="G2984" i="81"/>
  <c r="F2984" i="81"/>
  <c r="E2984" i="81"/>
  <c r="C2984" i="81"/>
  <c r="B2984" i="81"/>
  <c r="A2984" i="81"/>
  <c r="L2983" i="81"/>
  <c r="K2983" i="81"/>
  <c r="J2983" i="81"/>
  <c r="I2983" i="81"/>
  <c r="H2983" i="81"/>
  <c r="G2983" i="81"/>
  <c r="F2983" i="81"/>
  <c r="E2983" i="81"/>
  <c r="C2983" i="81"/>
  <c r="B2983" i="81"/>
  <c r="A2983" i="81"/>
  <c r="L2982" i="81"/>
  <c r="K2982" i="81"/>
  <c r="J2982" i="81"/>
  <c r="I2982" i="81"/>
  <c r="H2982" i="81"/>
  <c r="G2982" i="81"/>
  <c r="F2982" i="81"/>
  <c r="E2982" i="81"/>
  <c r="C2982" i="81"/>
  <c r="B2982" i="81"/>
  <c r="A2982" i="81"/>
  <c r="L2981" i="81"/>
  <c r="K2981" i="81"/>
  <c r="J2981" i="81"/>
  <c r="I2981" i="81"/>
  <c r="H2981" i="81"/>
  <c r="G2981" i="81"/>
  <c r="F2981" i="81"/>
  <c r="E2981" i="81"/>
  <c r="C2981" i="81"/>
  <c r="B2981" i="81"/>
  <c r="A2981" i="81"/>
  <c r="L2980" i="81"/>
  <c r="K2980" i="81"/>
  <c r="J2980" i="81"/>
  <c r="I2980" i="81"/>
  <c r="H2980" i="81"/>
  <c r="G2980" i="81"/>
  <c r="F2980" i="81"/>
  <c r="E2980" i="81"/>
  <c r="C2980" i="81"/>
  <c r="B2980" i="81"/>
  <c r="A2980" i="81"/>
  <c r="L2979" i="81"/>
  <c r="K2979" i="81"/>
  <c r="J2979" i="81"/>
  <c r="I2979" i="81"/>
  <c r="H2979" i="81"/>
  <c r="G2979" i="81"/>
  <c r="F2979" i="81"/>
  <c r="E2979" i="81"/>
  <c r="C2979" i="81"/>
  <c r="B2979" i="81"/>
  <c r="A2979" i="81"/>
  <c r="L2978" i="81"/>
  <c r="K2978" i="81"/>
  <c r="J2978" i="81"/>
  <c r="I2978" i="81"/>
  <c r="H2978" i="81"/>
  <c r="G2978" i="81"/>
  <c r="F2978" i="81"/>
  <c r="E2978" i="81"/>
  <c r="C2978" i="81"/>
  <c r="B2978" i="81"/>
  <c r="A2978" i="81"/>
  <c r="L2977" i="81"/>
  <c r="K2977" i="81"/>
  <c r="J2977" i="81"/>
  <c r="I2977" i="81"/>
  <c r="H2977" i="81"/>
  <c r="G2977" i="81"/>
  <c r="F2977" i="81"/>
  <c r="E2977" i="81"/>
  <c r="C2977" i="81"/>
  <c r="B2977" i="81"/>
  <c r="A2977" i="81"/>
  <c r="L2976" i="81"/>
  <c r="K2976" i="81"/>
  <c r="J2976" i="81"/>
  <c r="I2976" i="81"/>
  <c r="H2976" i="81"/>
  <c r="G2976" i="81"/>
  <c r="F2976" i="81"/>
  <c r="E2976" i="81"/>
  <c r="C2976" i="81"/>
  <c r="B2976" i="81"/>
  <c r="A2976" i="81"/>
  <c r="L2975" i="81"/>
  <c r="K2975" i="81"/>
  <c r="J2975" i="81"/>
  <c r="I2975" i="81"/>
  <c r="H2975" i="81"/>
  <c r="G2975" i="81"/>
  <c r="F2975" i="81"/>
  <c r="E2975" i="81"/>
  <c r="C2975" i="81"/>
  <c r="B2975" i="81"/>
  <c r="A2975" i="81"/>
  <c r="L2974" i="81"/>
  <c r="K2974" i="81"/>
  <c r="J2974" i="81"/>
  <c r="I2974" i="81"/>
  <c r="H2974" i="81"/>
  <c r="G2974" i="81"/>
  <c r="F2974" i="81"/>
  <c r="E2974" i="81"/>
  <c r="C2974" i="81"/>
  <c r="B2974" i="81"/>
  <c r="A2974" i="81"/>
  <c r="L2973" i="81"/>
  <c r="K2973" i="81"/>
  <c r="J2973" i="81"/>
  <c r="I2973" i="81"/>
  <c r="H2973" i="81"/>
  <c r="G2973" i="81"/>
  <c r="F2973" i="81"/>
  <c r="E2973" i="81"/>
  <c r="C2973" i="81"/>
  <c r="B2973" i="81"/>
  <c r="A2973" i="81"/>
  <c r="L2972" i="81"/>
  <c r="K2972" i="81"/>
  <c r="J2972" i="81"/>
  <c r="I2972" i="81"/>
  <c r="H2972" i="81"/>
  <c r="G2972" i="81"/>
  <c r="F2972" i="81"/>
  <c r="E2972" i="81"/>
  <c r="C2972" i="81"/>
  <c r="B2972" i="81"/>
  <c r="A2972" i="81"/>
  <c r="L2971" i="81"/>
  <c r="K2971" i="81"/>
  <c r="J2971" i="81"/>
  <c r="I2971" i="81"/>
  <c r="H2971" i="81"/>
  <c r="G2971" i="81"/>
  <c r="F2971" i="81"/>
  <c r="E2971" i="81"/>
  <c r="C2971" i="81"/>
  <c r="B2971" i="81"/>
  <c r="A2971" i="81"/>
  <c r="L2970" i="81"/>
  <c r="K2970" i="81"/>
  <c r="J2970" i="81"/>
  <c r="I2970" i="81"/>
  <c r="H2970" i="81"/>
  <c r="G2970" i="81"/>
  <c r="F2970" i="81"/>
  <c r="E2970" i="81"/>
  <c r="C2970" i="81"/>
  <c r="B2970" i="81"/>
  <c r="A2970" i="81"/>
  <c r="L2969" i="81"/>
  <c r="K2969" i="81"/>
  <c r="J2969" i="81"/>
  <c r="I2969" i="81"/>
  <c r="H2969" i="81"/>
  <c r="G2969" i="81"/>
  <c r="F2969" i="81"/>
  <c r="E2969" i="81"/>
  <c r="C2969" i="81"/>
  <c r="B2969" i="81"/>
  <c r="A2969" i="81"/>
  <c r="L2968" i="81"/>
  <c r="K2968" i="81"/>
  <c r="J2968" i="81"/>
  <c r="I2968" i="81"/>
  <c r="H2968" i="81"/>
  <c r="G2968" i="81"/>
  <c r="F2968" i="81"/>
  <c r="E2968" i="81"/>
  <c r="C2968" i="81"/>
  <c r="B2968" i="81"/>
  <c r="A2968" i="81"/>
  <c r="L2967" i="81"/>
  <c r="K2967" i="81"/>
  <c r="J2967" i="81"/>
  <c r="I2967" i="81"/>
  <c r="H2967" i="81"/>
  <c r="G2967" i="81"/>
  <c r="F2967" i="81"/>
  <c r="E2967" i="81"/>
  <c r="C2967" i="81"/>
  <c r="B2967" i="81"/>
  <c r="A2967" i="81"/>
  <c r="L2966" i="81"/>
  <c r="K2966" i="81"/>
  <c r="J2966" i="81"/>
  <c r="I2966" i="81"/>
  <c r="H2966" i="81"/>
  <c r="G2966" i="81"/>
  <c r="F2966" i="81"/>
  <c r="E2966" i="81"/>
  <c r="C2966" i="81"/>
  <c r="B2966" i="81"/>
  <c r="A2966" i="81"/>
  <c r="L2965" i="81"/>
  <c r="K2965" i="81"/>
  <c r="J2965" i="81"/>
  <c r="I2965" i="81"/>
  <c r="H2965" i="81"/>
  <c r="G2965" i="81"/>
  <c r="F2965" i="81"/>
  <c r="E2965" i="81"/>
  <c r="C2965" i="81"/>
  <c r="B2965" i="81"/>
  <c r="A2965" i="81"/>
  <c r="L2964" i="81"/>
  <c r="K2964" i="81"/>
  <c r="J2964" i="81"/>
  <c r="I2964" i="81"/>
  <c r="H2964" i="81"/>
  <c r="G2964" i="81"/>
  <c r="F2964" i="81"/>
  <c r="E2964" i="81"/>
  <c r="C2964" i="81"/>
  <c r="B2964" i="81"/>
  <c r="A2964" i="81"/>
  <c r="L2963" i="81"/>
  <c r="K2963" i="81"/>
  <c r="J2963" i="81"/>
  <c r="I2963" i="81"/>
  <c r="H2963" i="81"/>
  <c r="G2963" i="81"/>
  <c r="F2963" i="81"/>
  <c r="E2963" i="81"/>
  <c r="C2963" i="81"/>
  <c r="B2963" i="81"/>
  <c r="A2963" i="81"/>
  <c r="L2962" i="81"/>
  <c r="K2962" i="81"/>
  <c r="J2962" i="81"/>
  <c r="I2962" i="81"/>
  <c r="H2962" i="81"/>
  <c r="G2962" i="81"/>
  <c r="F2962" i="81"/>
  <c r="E2962" i="81"/>
  <c r="C2962" i="81"/>
  <c r="B2962" i="81"/>
  <c r="A2962" i="81"/>
  <c r="L2961" i="81"/>
  <c r="K2961" i="81"/>
  <c r="J2961" i="81"/>
  <c r="I2961" i="81"/>
  <c r="H2961" i="81"/>
  <c r="G2961" i="81"/>
  <c r="F2961" i="81"/>
  <c r="E2961" i="81"/>
  <c r="C2961" i="81"/>
  <c r="B2961" i="81"/>
  <c r="A2961" i="81"/>
  <c r="L2960" i="81"/>
  <c r="K2960" i="81"/>
  <c r="J2960" i="81"/>
  <c r="I2960" i="81"/>
  <c r="H2960" i="81"/>
  <c r="G2960" i="81"/>
  <c r="F2960" i="81"/>
  <c r="E2960" i="81"/>
  <c r="C2960" i="81"/>
  <c r="B2960" i="81"/>
  <c r="A2960" i="81"/>
  <c r="L2959" i="81"/>
  <c r="K2959" i="81"/>
  <c r="J2959" i="81"/>
  <c r="I2959" i="81"/>
  <c r="H2959" i="81"/>
  <c r="G2959" i="81"/>
  <c r="F2959" i="81"/>
  <c r="E2959" i="81"/>
  <c r="C2959" i="81"/>
  <c r="B2959" i="81"/>
  <c r="A2959" i="81"/>
  <c r="L2958" i="81"/>
  <c r="K2958" i="81"/>
  <c r="J2958" i="81"/>
  <c r="I2958" i="81"/>
  <c r="H2958" i="81"/>
  <c r="G2958" i="81"/>
  <c r="F2958" i="81"/>
  <c r="E2958" i="81"/>
  <c r="C2958" i="81"/>
  <c r="B2958" i="81"/>
  <c r="A2958" i="81"/>
  <c r="L2957" i="81"/>
  <c r="K2957" i="81"/>
  <c r="J2957" i="81"/>
  <c r="I2957" i="81"/>
  <c r="H2957" i="81"/>
  <c r="G2957" i="81"/>
  <c r="F2957" i="81"/>
  <c r="E2957" i="81"/>
  <c r="C2957" i="81"/>
  <c r="B2957" i="81"/>
  <c r="A2957" i="81"/>
  <c r="L2956" i="81"/>
  <c r="K2956" i="81"/>
  <c r="J2956" i="81"/>
  <c r="I2956" i="81"/>
  <c r="H2956" i="81"/>
  <c r="G2956" i="81"/>
  <c r="F2956" i="81"/>
  <c r="E2956" i="81"/>
  <c r="C2956" i="81"/>
  <c r="B2956" i="81"/>
  <c r="A2956" i="81"/>
  <c r="L2955" i="81"/>
  <c r="K2955" i="81"/>
  <c r="J2955" i="81"/>
  <c r="I2955" i="81"/>
  <c r="H2955" i="81"/>
  <c r="G2955" i="81"/>
  <c r="F2955" i="81"/>
  <c r="E2955" i="81"/>
  <c r="C2955" i="81"/>
  <c r="B2955" i="81"/>
  <c r="A2955" i="81"/>
  <c r="L2954" i="81"/>
  <c r="K2954" i="81"/>
  <c r="J2954" i="81"/>
  <c r="I2954" i="81"/>
  <c r="H2954" i="81"/>
  <c r="G2954" i="81"/>
  <c r="F2954" i="81"/>
  <c r="E2954" i="81"/>
  <c r="C2954" i="81"/>
  <c r="B2954" i="81"/>
  <c r="A2954" i="81"/>
  <c r="L2953" i="81"/>
  <c r="K2953" i="81"/>
  <c r="J2953" i="81"/>
  <c r="I2953" i="81"/>
  <c r="H2953" i="81"/>
  <c r="G2953" i="81"/>
  <c r="F2953" i="81"/>
  <c r="E2953" i="81"/>
  <c r="C2953" i="81"/>
  <c r="B2953" i="81"/>
  <c r="A2953" i="81"/>
  <c r="L2952" i="81"/>
  <c r="K2952" i="81"/>
  <c r="J2952" i="81"/>
  <c r="I2952" i="81"/>
  <c r="H2952" i="81"/>
  <c r="G2952" i="81"/>
  <c r="F2952" i="81"/>
  <c r="E2952" i="81"/>
  <c r="C2952" i="81"/>
  <c r="B2952" i="81"/>
  <c r="A2952" i="81"/>
  <c r="L2951" i="81"/>
  <c r="K2951" i="81"/>
  <c r="J2951" i="81"/>
  <c r="I2951" i="81"/>
  <c r="H2951" i="81"/>
  <c r="G2951" i="81"/>
  <c r="F2951" i="81"/>
  <c r="E2951" i="81"/>
  <c r="C2951" i="81"/>
  <c r="B2951" i="81"/>
  <c r="A2951" i="81"/>
  <c r="L2950" i="81"/>
  <c r="K2950" i="81"/>
  <c r="J2950" i="81"/>
  <c r="I2950" i="81"/>
  <c r="H2950" i="81"/>
  <c r="G2950" i="81"/>
  <c r="F2950" i="81"/>
  <c r="E2950" i="81"/>
  <c r="C2950" i="81"/>
  <c r="B2950" i="81"/>
  <c r="A2950" i="81"/>
  <c r="L2949" i="81"/>
  <c r="K2949" i="81"/>
  <c r="J2949" i="81"/>
  <c r="I2949" i="81"/>
  <c r="H2949" i="81"/>
  <c r="G2949" i="81"/>
  <c r="F2949" i="81"/>
  <c r="E2949" i="81"/>
  <c r="C2949" i="81"/>
  <c r="B2949" i="81"/>
  <c r="A2949" i="81"/>
  <c r="L2948" i="81"/>
  <c r="K2948" i="81"/>
  <c r="J2948" i="81"/>
  <c r="I2948" i="81"/>
  <c r="H2948" i="81"/>
  <c r="G2948" i="81"/>
  <c r="F2948" i="81"/>
  <c r="E2948" i="81"/>
  <c r="C2948" i="81"/>
  <c r="B2948" i="81"/>
  <c r="A2948" i="81"/>
  <c r="L2947" i="81"/>
  <c r="K2947" i="81"/>
  <c r="J2947" i="81"/>
  <c r="I2947" i="81"/>
  <c r="H2947" i="81"/>
  <c r="G2947" i="81"/>
  <c r="F2947" i="81"/>
  <c r="E2947" i="81"/>
  <c r="C2947" i="81"/>
  <c r="B2947" i="81"/>
  <c r="A2947" i="81"/>
  <c r="L2946" i="81"/>
  <c r="K2946" i="81"/>
  <c r="J2946" i="81"/>
  <c r="I2946" i="81"/>
  <c r="H2946" i="81"/>
  <c r="G2946" i="81"/>
  <c r="F2946" i="81"/>
  <c r="E2946" i="81"/>
  <c r="C2946" i="81"/>
  <c r="B2946" i="81"/>
  <c r="A2946" i="81"/>
  <c r="L2945" i="81"/>
  <c r="K2945" i="81"/>
  <c r="J2945" i="81"/>
  <c r="I2945" i="81"/>
  <c r="H2945" i="81"/>
  <c r="G2945" i="81"/>
  <c r="F2945" i="81"/>
  <c r="E2945" i="81"/>
  <c r="C2945" i="81"/>
  <c r="B2945" i="81"/>
  <c r="A2945" i="81"/>
  <c r="L2944" i="81"/>
  <c r="K2944" i="81"/>
  <c r="J2944" i="81"/>
  <c r="I2944" i="81"/>
  <c r="H2944" i="81"/>
  <c r="G2944" i="81"/>
  <c r="F2944" i="81"/>
  <c r="E2944" i="81"/>
  <c r="C2944" i="81"/>
  <c r="B2944" i="81"/>
  <c r="A2944" i="81"/>
  <c r="L2943" i="81"/>
  <c r="K2943" i="81"/>
  <c r="J2943" i="81"/>
  <c r="I2943" i="81"/>
  <c r="H2943" i="81"/>
  <c r="G2943" i="81"/>
  <c r="F2943" i="81"/>
  <c r="E2943" i="81"/>
  <c r="C2943" i="81"/>
  <c r="B2943" i="81"/>
  <c r="A2943" i="81"/>
  <c r="L2942" i="81"/>
  <c r="K2942" i="81"/>
  <c r="J2942" i="81"/>
  <c r="I2942" i="81"/>
  <c r="H2942" i="81"/>
  <c r="G2942" i="81"/>
  <c r="F2942" i="81"/>
  <c r="E2942" i="81"/>
  <c r="C2942" i="81"/>
  <c r="B2942" i="81"/>
  <c r="A2942" i="81"/>
  <c r="L2941" i="81"/>
  <c r="K2941" i="81"/>
  <c r="J2941" i="81"/>
  <c r="I2941" i="81"/>
  <c r="H2941" i="81"/>
  <c r="G2941" i="81"/>
  <c r="F2941" i="81"/>
  <c r="E2941" i="81"/>
  <c r="C2941" i="81"/>
  <c r="B2941" i="81"/>
  <c r="A2941" i="81"/>
  <c r="L2940" i="81"/>
  <c r="K2940" i="81"/>
  <c r="J2940" i="81"/>
  <c r="I2940" i="81"/>
  <c r="H2940" i="81"/>
  <c r="G2940" i="81"/>
  <c r="F2940" i="81"/>
  <c r="E2940" i="81"/>
  <c r="C2940" i="81"/>
  <c r="B2940" i="81"/>
  <c r="A2940" i="81"/>
  <c r="L2939" i="81"/>
  <c r="K2939" i="81"/>
  <c r="J2939" i="81"/>
  <c r="I2939" i="81"/>
  <c r="H2939" i="81"/>
  <c r="G2939" i="81"/>
  <c r="F2939" i="81"/>
  <c r="E2939" i="81"/>
  <c r="C2939" i="81"/>
  <c r="B2939" i="81"/>
  <c r="A2939" i="81"/>
  <c r="L2938" i="81"/>
  <c r="K2938" i="81"/>
  <c r="J2938" i="81"/>
  <c r="I2938" i="81"/>
  <c r="H2938" i="81"/>
  <c r="G2938" i="81"/>
  <c r="F2938" i="81"/>
  <c r="E2938" i="81"/>
  <c r="C2938" i="81"/>
  <c r="B2938" i="81"/>
  <c r="A2938" i="81"/>
  <c r="L2937" i="81"/>
  <c r="K2937" i="81"/>
  <c r="J2937" i="81"/>
  <c r="I2937" i="81"/>
  <c r="H2937" i="81"/>
  <c r="G2937" i="81"/>
  <c r="F2937" i="81"/>
  <c r="E2937" i="81"/>
  <c r="C2937" i="81"/>
  <c r="B2937" i="81"/>
  <c r="A2937" i="81"/>
  <c r="L2936" i="81"/>
  <c r="K2936" i="81"/>
  <c r="J2936" i="81"/>
  <c r="I2936" i="81"/>
  <c r="H2936" i="81"/>
  <c r="G2936" i="81"/>
  <c r="F2936" i="81"/>
  <c r="E2936" i="81"/>
  <c r="C2936" i="81"/>
  <c r="B2936" i="81"/>
  <c r="A2936" i="81"/>
  <c r="L2935" i="81"/>
  <c r="K2935" i="81"/>
  <c r="J2935" i="81"/>
  <c r="I2935" i="81"/>
  <c r="H2935" i="81"/>
  <c r="G2935" i="81"/>
  <c r="F2935" i="81"/>
  <c r="E2935" i="81"/>
  <c r="C2935" i="81"/>
  <c r="B2935" i="81"/>
  <c r="A2935" i="81"/>
  <c r="L2934" i="81"/>
  <c r="K2934" i="81"/>
  <c r="J2934" i="81"/>
  <c r="I2934" i="81"/>
  <c r="H2934" i="81"/>
  <c r="G2934" i="81"/>
  <c r="F2934" i="81"/>
  <c r="E2934" i="81"/>
  <c r="C2934" i="81"/>
  <c r="B2934" i="81"/>
  <c r="A2934" i="81"/>
  <c r="L2933" i="81"/>
  <c r="K2933" i="81"/>
  <c r="J2933" i="81"/>
  <c r="I2933" i="81"/>
  <c r="H2933" i="81"/>
  <c r="G2933" i="81"/>
  <c r="F2933" i="81"/>
  <c r="E2933" i="81"/>
  <c r="C2933" i="81"/>
  <c r="B2933" i="81"/>
  <c r="A2933" i="81"/>
  <c r="L2932" i="81"/>
  <c r="K2932" i="81"/>
  <c r="J2932" i="81"/>
  <c r="I2932" i="81"/>
  <c r="H2932" i="81"/>
  <c r="G2932" i="81"/>
  <c r="F2932" i="81"/>
  <c r="E2932" i="81"/>
  <c r="C2932" i="81"/>
  <c r="B2932" i="81"/>
  <c r="A2932" i="81"/>
  <c r="L2931" i="81"/>
  <c r="K2931" i="81"/>
  <c r="J2931" i="81"/>
  <c r="I2931" i="81"/>
  <c r="H2931" i="81"/>
  <c r="G2931" i="81"/>
  <c r="F2931" i="81"/>
  <c r="E2931" i="81"/>
  <c r="C2931" i="81"/>
  <c r="B2931" i="81"/>
  <c r="A2931" i="81"/>
  <c r="L2930" i="81"/>
  <c r="K2930" i="81"/>
  <c r="J2930" i="81"/>
  <c r="I2930" i="81"/>
  <c r="H2930" i="81"/>
  <c r="G2930" i="81"/>
  <c r="F2930" i="81"/>
  <c r="E2930" i="81"/>
  <c r="C2930" i="81"/>
  <c r="B2930" i="81"/>
  <c r="A2930" i="81"/>
  <c r="L2929" i="81"/>
  <c r="K2929" i="81"/>
  <c r="J2929" i="81"/>
  <c r="I2929" i="81"/>
  <c r="H2929" i="81"/>
  <c r="G2929" i="81"/>
  <c r="F2929" i="81"/>
  <c r="E2929" i="81"/>
  <c r="C2929" i="81"/>
  <c r="B2929" i="81"/>
  <c r="A2929" i="81"/>
  <c r="L2928" i="81"/>
  <c r="K2928" i="81"/>
  <c r="J2928" i="81"/>
  <c r="I2928" i="81"/>
  <c r="H2928" i="81"/>
  <c r="G2928" i="81"/>
  <c r="F2928" i="81"/>
  <c r="E2928" i="81"/>
  <c r="C2928" i="81"/>
  <c r="B2928" i="81"/>
  <c r="A2928" i="81"/>
  <c r="L2927" i="81"/>
  <c r="K2927" i="81"/>
  <c r="J2927" i="81"/>
  <c r="I2927" i="81"/>
  <c r="H2927" i="81"/>
  <c r="G2927" i="81"/>
  <c r="F2927" i="81"/>
  <c r="E2927" i="81"/>
  <c r="C2927" i="81"/>
  <c r="B2927" i="81"/>
  <c r="A2927" i="81"/>
  <c r="L2926" i="81"/>
  <c r="K2926" i="81"/>
  <c r="J2926" i="81"/>
  <c r="I2926" i="81"/>
  <c r="H2926" i="81"/>
  <c r="G2926" i="81"/>
  <c r="F2926" i="81"/>
  <c r="E2926" i="81"/>
  <c r="C2926" i="81"/>
  <c r="B2926" i="81"/>
  <c r="A2926" i="81"/>
  <c r="L2925" i="81"/>
  <c r="K2925" i="81"/>
  <c r="J2925" i="81"/>
  <c r="I2925" i="81"/>
  <c r="H2925" i="81"/>
  <c r="G2925" i="81"/>
  <c r="F2925" i="81"/>
  <c r="E2925" i="81"/>
  <c r="C2925" i="81"/>
  <c r="B2925" i="81"/>
  <c r="A2925" i="81"/>
  <c r="L2924" i="81"/>
  <c r="K2924" i="81"/>
  <c r="J2924" i="81"/>
  <c r="I2924" i="81"/>
  <c r="H2924" i="81"/>
  <c r="G2924" i="81"/>
  <c r="F2924" i="81"/>
  <c r="E2924" i="81"/>
  <c r="C2924" i="81"/>
  <c r="B2924" i="81"/>
  <c r="A2924" i="81"/>
  <c r="L2923" i="81"/>
  <c r="K2923" i="81"/>
  <c r="J2923" i="81"/>
  <c r="I2923" i="81"/>
  <c r="H2923" i="81"/>
  <c r="G2923" i="81"/>
  <c r="F2923" i="81"/>
  <c r="E2923" i="81"/>
  <c r="C2923" i="81"/>
  <c r="B2923" i="81"/>
  <c r="A2923" i="81"/>
  <c r="L2922" i="81"/>
  <c r="K2922" i="81"/>
  <c r="J2922" i="81"/>
  <c r="I2922" i="81"/>
  <c r="H2922" i="81"/>
  <c r="G2922" i="81"/>
  <c r="F2922" i="81"/>
  <c r="E2922" i="81"/>
  <c r="C2922" i="81"/>
  <c r="B2922" i="81"/>
  <c r="A2922" i="81"/>
  <c r="L2921" i="81"/>
  <c r="K2921" i="81"/>
  <c r="J2921" i="81"/>
  <c r="I2921" i="81"/>
  <c r="H2921" i="81"/>
  <c r="G2921" i="81"/>
  <c r="F2921" i="81"/>
  <c r="E2921" i="81"/>
  <c r="C2921" i="81"/>
  <c r="B2921" i="81"/>
  <c r="A2921" i="81"/>
  <c r="L2920" i="81"/>
  <c r="K2920" i="81"/>
  <c r="J2920" i="81"/>
  <c r="I2920" i="81"/>
  <c r="H2920" i="81"/>
  <c r="G2920" i="81"/>
  <c r="F2920" i="81"/>
  <c r="E2920" i="81"/>
  <c r="C2920" i="81"/>
  <c r="B2920" i="81"/>
  <c r="A2920" i="81"/>
  <c r="L2919" i="81"/>
  <c r="K2919" i="81"/>
  <c r="J2919" i="81"/>
  <c r="I2919" i="81"/>
  <c r="H2919" i="81"/>
  <c r="G2919" i="81"/>
  <c r="F2919" i="81"/>
  <c r="E2919" i="81"/>
  <c r="C2919" i="81"/>
  <c r="B2919" i="81"/>
  <c r="A2919" i="81"/>
  <c r="L2918" i="81"/>
  <c r="K2918" i="81"/>
  <c r="J2918" i="81"/>
  <c r="I2918" i="81"/>
  <c r="H2918" i="81"/>
  <c r="G2918" i="81"/>
  <c r="F2918" i="81"/>
  <c r="E2918" i="81"/>
  <c r="C2918" i="81"/>
  <c r="B2918" i="81"/>
  <c r="A2918" i="81"/>
  <c r="L2917" i="81"/>
  <c r="K2917" i="81"/>
  <c r="J2917" i="81"/>
  <c r="I2917" i="81"/>
  <c r="H2917" i="81"/>
  <c r="G2917" i="81"/>
  <c r="F2917" i="81"/>
  <c r="E2917" i="81"/>
  <c r="C2917" i="81"/>
  <c r="B2917" i="81"/>
  <c r="A2917" i="81"/>
  <c r="L2916" i="81"/>
  <c r="K2916" i="81"/>
  <c r="J2916" i="81"/>
  <c r="I2916" i="81"/>
  <c r="H2916" i="81"/>
  <c r="G2916" i="81"/>
  <c r="F2916" i="81"/>
  <c r="E2916" i="81"/>
  <c r="C2916" i="81"/>
  <c r="B2916" i="81"/>
  <c r="A2916" i="81"/>
  <c r="L2915" i="81"/>
  <c r="K2915" i="81"/>
  <c r="J2915" i="81"/>
  <c r="I2915" i="81"/>
  <c r="H2915" i="81"/>
  <c r="G2915" i="81"/>
  <c r="F2915" i="81"/>
  <c r="E2915" i="81"/>
  <c r="C2915" i="81"/>
  <c r="B2915" i="81"/>
  <c r="A2915" i="81"/>
  <c r="L2914" i="81"/>
  <c r="K2914" i="81"/>
  <c r="J2914" i="81"/>
  <c r="I2914" i="81"/>
  <c r="H2914" i="81"/>
  <c r="G2914" i="81"/>
  <c r="F2914" i="81"/>
  <c r="E2914" i="81"/>
  <c r="C2914" i="81"/>
  <c r="B2914" i="81"/>
  <c r="A2914" i="81"/>
  <c r="L2913" i="81"/>
  <c r="K2913" i="81"/>
  <c r="J2913" i="81"/>
  <c r="I2913" i="81"/>
  <c r="H2913" i="81"/>
  <c r="G2913" i="81"/>
  <c r="F2913" i="81"/>
  <c r="E2913" i="81"/>
  <c r="C2913" i="81"/>
  <c r="B2913" i="81"/>
  <c r="A2913" i="81"/>
  <c r="L2912" i="81"/>
  <c r="K2912" i="81"/>
  <c r="J2912" i="81"/>
  <c r="I2912" i="81"/>
  <c r="H2912" i="81"/>
  <c r="G2912" i="81"/>
  <c r="F2912" i="81"/>
  <c r="E2912" i="81"/>
  <c r="C2912" i="81"/>
  <c r="B2912" i="81"/>
  <c r="A2912" i="81"/>
  <c r="L2911" i="81"/>
  <c r="K2911" i="81"/>
  <c r="J2911" i="81"/>
  <c r="I2911" i="81"/>
  <c r="H2911" i="81"/>
  <c r="G2911" i="81"/>
  <c r="F2911" i="81"/>
  <c r="E2911" i="81"/>
  <c r="C2911" i="81"/>
  <c r="B2911" i="81"/>
  <c r="A2911" i="81"/>
  <c r="L2910" i="81"/>
  <c r="K2910" i="81"/>
  <c r="J2910" i="81"/>
  <c r="I2910" i="81"/>
  <c r="H2910" i="81"/>
  <c r="G2910" i="81"/>
  <c r="F2910" i="81"/>
  <c r="E2910" i="81"/>
  <c r="C2910" i="81"/>
  <c r="B2910" i="81"/>
  <c r="A2910" i="81"/>
  <c r="L2909" i="81"/>
  <c r="K2909" i="81"/>
  <c r="J2909" i="81"/>
  <c r="I2909" i="81"/>
  <c r="H2909" i="81"/>
  <c r="G2909" i="81"/>
  <c r="F2909" i="81"/>
  <c r="E2909" i="81"/>
  <c r="C2909" i="81"/>
  <c r="B2909" i="81"/>
  <c r="A2909" i="81"/>
  <c r="L2908" i="81"/>
  <c r="K2908" i="81"/>
  <c r="J2908" i="81"/>
  <c r="I2908" i="81"/>
  <c r="H2908" i="81"/>
  <c r="G2908" i="81"/>
  <c r="F2908" i="81"/>
  <c r="E2908" i="81"/>
  <c r="C2908" i="81"/>
  <c r="B2908" i="81"/>
  <c r="A2908" i="81"/>
  <c r="L2907" i="81"/>
  <c r="K2907" i="81"/>
  <c r="J2907" i="81"/>
  <c r="I2907" i="81"/>
  <c r="H2907" i="81"/>
  <c r="G2907" i="81"/>
  <c r="F2907" i="81"/>
  <c r="E2907" i="81"/>
  <c r="C2907" i="81"/>
  <c r="B2907" i="81"/>
  <c r="A2907" i="81"/>
  <c r="L2906" i="81"/>
  <c r="K2906" i="81"/>
  <c r="J2906" i="81"/>
  <c r="I2906" i="81"/>
  <c r="H2906" i="81"/>
  <c r="G2906" i="81"/>
  <c r="F2906" i="81"/>
  <c r="E2906" i="81"/>
  <c r="C2906" i="81"/>
  <c r="B2906" i="81"/>
  <c r="A2906" i="81"/>
  <c r="L2905" i="81"/>
  <c r="K2905" i="81"/>
  <c r="J2905" i="81"/>
  <c r="I2905" i="81"/>
  <c r="H2905" i="81"/>
  <c r="G2905" i="81"/>
  <c r="F2905" i="81"/>
  <c r="E2905" i="81"/>
  <c r="C2905" i="81"/>
  <c r="B2905" i="81"/>
  <c r="A2905" i="81"/>
  <c r="L2904" i="81"/>
  <c r="K2904" i="81"/>
  <c r="J2904" i="81"/>
  <c r="I2904" i="81"/>
  <c r="H2904" i="81"/>
  <c r="G2904" i="81"/>
  <c r="F2904" i="81"/>
  <c r="E2904" i="81"/>
  <c r="C2904" i="81"/>
  <c r="B2904" i="81"/>
  <c r="A2904" i="81"/>
  <c r="L2903" i="81"/>
  <c r="K2903" i="81"/>
  <c r="J2903" i="81"/>
  <c r="I2903" i="81"/>
  <c r="H2903" i="81"/>
  <c r="G2903" i="81"/>
  <c r="F2903" i="81"/>
  <c r="E2903" i="81"/>
  <c r="C2903" i="81"/>
  <c r="B2903" i="81"/>
  <c r="A2903" i="81"/>
  <c r="L2902" i="81"/>
  <c r="K2902" i="81"/>
  <c r="J2902" i="81"/>
  <c r="I2902" i="81"/>
  <c r="H2902" i="81"/>
  <c r="G2902" i="81"/>
  <c r="F2902" i="81"/>
  <c r="E2902" i="81"/>
  <c r="C2902" i="81"/>
  <c r="B2902" i="81"/>
  <c r="A2902" i="81"/>
  <c r="L2901" i="81"/>
  <c r="K2901" i="81"/>
  <c r="J2901" i="81"/>
  <c r="I2901" i="81"/>
  <c r="H2901" i="81"/>
  <c r="G2901" i="81"/>
  <c r="F2901" i="81"/>
  <c r="E2901" i="81"/>
  <c r="C2901" i="81"/>
  <c r="B2901" i="81"/>
  <c r="A2901" i="81"/>
  <c r="L2900" i="81"/>
  <c r="K2900" i="81"/>
  <c r="J2900" i="81"/>
  <c r="I2900" i="81"/>
  <c r="H2900" i="81"/>
  <c r="G2900" i="81"/>
  <c r="F2900" i="81"/>
  <c r="E2900" i="81"/>
  <c r="C2900" i="81"/>
  <c r="B2900" i="81"/>
  <c r="A2900" i="81"/>
  <c r="L2899" i="81"/>
  <c r="K2899" i="81"/>
  <c r="J2899" i="81"/>
  <c r="I2899" i="81"/>
  <c r="H2899" i="81"/>
  <c r="G2899" i="81"/>
  <c r="F2899" i="81"/>
  <c r="E2899" i="81"/>
  <c r="C2899" i="81"/>
  <c r="B2899" i="81"/>
  <c r="A2899" i="81"/>
  <c r="L2898" i="81"/>
  <c r="K2898" i="81"/>
  <c r="J2898" i="81"/>
  <c r="I2898" i="81"/>
  <c r="H2898" i="81"/>
  <c r="G2898" i="81"/>
  <c r="F2898" i="81"/>
  <c r="E2898" i="81"/>
  <c r="C2898" i="81"/>
  <c r="B2898" i="81"/>
  <c r="A2898" i="81"/>
  <c r="L2897" i="81"/>
  <c r="K2897" i="81"/>
  <c r="J2897" i="81"/>
  <c r="I2897" i="81"/>
  <c r="H2897" i="81"/>
  <c r="G2897" i="81"/>
  <c r="F2897" i="81"/>
  <c r="E2897" i="81"/>
  <c r="C2897" i="81"/>
  <c r="B2897" i="81"/>
  <c r="A2897" i="81"/>
  <c r="L2896" i="81"/>
  <c r="K2896" i="81"/>
  <c r="J2896" i="81"/>
  <c r="I2896" i="81"/>
  <c r="H2896" i="81"/>
  <c r="G2896" i="81"/>
  <c r="F2896" i="81"/>
  <c r="E2896" i="81"/>
  <c r="C2896" i="81"/>
  <c r="B2896" i="81"/>
  <c r="A2896" i="81"/>
  <c r="L2895" i="81"/>
  <c r="K2895" i="81"/>
  <c r="J2895" i="81"/>
  <c r="I2895" i="81"/>
  <c r="H2895" i="81"/>
  <c r="G2895" i="81"/>
  <c r="F2895" i="81"/>
  <c r="E2895" i="81"/>
  <c r="C2895" i="81"/>
  <c r="B2895" i="81"/>
  <c r="A2895" i="81"/>
  <c r="L2894" i="81"/>
  <c r="K2894" i="81"/>
  <c r="J2894" i="81"/>
  <c r="I2894" i="81"/>
  <c r="H2894" i="81"/>
  <c r="G2894" i="81"/>
  <c r="F2894" i="81"/>
  <c r="E2894" i="81"/>
  <c r="C2894" i="81"/>
  <c r="B2894" i="81"/>
  <c r="A2894" i="81"/>
  <c r="L2893" i="81"/>
  <c r="K2893" i="81"/>
  <c r="J2893" i="81"/>
  <c r="I2893" i="81"/>
  <c r="H2893" i="81"/>
  <c r="G2893" i="81"/>
  <c r="F2893" i="81"/>
  <c r="E2893" i="81"/>
  <c r="C2893" i="81"/>
  <c r="B2893" i="81"/>
  <c r="A2893" i="81"/>
  <c r="L2892" i="81"/>
  <c r="K2892" i="81"/>
  <c r="J2892" i="81"/>
  <c r="I2892" i="81"/>
  <c r="H2892" i="81"/>
  <c r="G2892" i="81"/>
  <c r="F2892" i="81"/>
  <c r="E2892" i="81"/>
  <c r="C2892" i="81"/>
  <c r="B2892" i="81"/>
  <c r="A2892" i="81"/>
  <c r="L2891" i="81"/>
  <c r="K2891" i="81"/>
  <c r="J2891" i="81"/>
  <c r="I2891" i="81"/>
  <c r="H2891" i="81"/>
  <c r="G2891" i="81"/>
  <c r="F2891" i="81"/>
  <c r="E2891" i="81"/>
  <c r="C2891" i="81"/>
  <c r="B2891" i="81"/>
  <c r="A2891" i="81"/>
  <c r="L2890" i="81"/>
  <c r="K2890" i="81"/>
  <c r="J2890" i="81"/>
  <c r="I2890" i="81"/>
  <c r="H2890" i="81"/>
  <c r="G2890" i="81"/>
  <c r="F2890" i="81"/>
  <c r="E2890" i="81"/>
  <c r="C2890" i="81"/>
  <c r="B2890" i="81"/>
  <c r="A2890" i="81"/>
  <c r="L2889" i="81"/>
  <c r="K2889" i="81"/>
  <c r="J2889" i="81"/>
  <c r="I2889" i="81"/>
  <c r="H2889" i="81"/>
  <c r="G2889" i="81"/>
  <c r="F2889" i="81"/>
  <c r="E2889" i="81"/>
  <c r="C2889" i="81"/>
  <c r="B2889" i="81"/>
  <c r="A2889" i="81"/>
  <c r="L2888" i="81"/>
  <c r="K2888" i="81"/>
  <c r="J2888" i="81"/>
  <c r="I2888" i="81"/>
  <c r="H2888" i="81"/>
  <c r="G2888" i="81"/>
  <c r="F2888" i="81"/>
  <c r="E2888" i="81"/>
  <c r="C2888" i="81"/>
  <c r="B2888" i="81"/>
  <c r="A2888" i="81"/>
  <c r="L2887" i="81"/>
  <c r="K2887" i="81"/>
  <c r="J2887" i="81"/>
  <c r="I2887" i="81"/>
  <c r="H2887" i="81"/>
  <c r="G2887" i="81"/>
  <c r="F2887" i="81"/>
  <c r="E2887" i="81"/>
  <c r="C2887" i="81"/>
  <c r="B2887" i="81"/>
  <c r="A2887" i="81"/>
  <c r="L2886" i="81"/>
  <c r="K2886" i="81"/>
  <c r="J2886" i="81"/>
  <c r="I2886" i="81"/>
  <c r="H2886" i="81"/>
  <c r="G2886" i="81"/>
  <c r="F2886" i="81"/>
  <c r="E2886" i="81"/>
  <c r="C2886" i="81"/>
  <c r="B2886" i="81"/>
  <c r="A2886" i="81"/>
  <c r="L2885" i="81"/>
  <c r="K2885" i="81"/>
  <c r="J2885" i="81"/>
  <c r="I2885" i="81"/>
  <c r="H2885" i="81"/>
  <c r="G2885" i="81"/>
  <c r="F2885" i="81"/>
  <c r="E2885" i="81"/>
  <c r="C2885" i="81"/>
  <c r="B2885" i="81"/>
  <c r="A2885" i="81"/>
  <c r="L2884" i="81"/>
  <c r="K2884" i="81"/>
  <c r="J2884" i="81"/>
  <c r="I2884" i="81"/>
  <c r="H2884" i="81"/>
  <c r="G2884" i="81"/>
  <c r="F2884" i="81"/>
  <c r="E2884" i="81"/>
  <c r="C2884" i="81"/>
  <c r="B2884" i="81"/>
  <c r="A2884" i="81"/>
  <c r="L2883" i="81"/>
  <c r="K2883" i="81"/>
  <c r="J2883" i="81"/>
  <c r="I2883" i="81"/>
  <c r="H2883" i="81"/>
  <c r="G2883" i="81"/>
  <c r="F2883" i="81"/>
  <c r="E2883" i="81"/>
  <c r="C2883" i="81"/>
  <c r="B2883" i="81"/>
  <c r="A2883" i="81"/>
  <c r="L2882" i="81"/>
  <c r="K2882" i="81"/>
  <c r="J2882" i="81"/>
  <c r="I2882" i="81"/>
  <c r="H2882" i="81"/>
  <c r="G2882" i="81"/>
  <c r="F2882" i="81"/>
  <c r="E2882" i="81"/>
  <c r="C2882" i="81"/>
  <c r="B2882" i="81"/>
  <c r="A2882" i="81"/>
  <c r="L2881" i="81"/>
  <c r="K2881" i="81"/>
  <c r="J2881" i="81"/>
  <c r="I2881" i="81"/>
  <c r="H2881" i="81"/>
  <c r="G2881" i="81"/>
  <c r="F2881" i="81"/>
  <c r="E2881" i="81"/>
  <c r="C2881" i="81"/>
  <c r="B2881" i="81"/>
  <c r="A2881" i="81"/>
  <c r="L2880" i="81"/>
  <c r="K2880" i="81"/>
  <c r="J2880" i="81"/>
  <c r="I2880" i="81"/>
  <c r="H2880" i="81"/>
  <c r="G2880" i="81"/>
  <c r="F2880" i="81"/>
  <c r="E2880" i="81"/>
  <c r="C2880" i="81"/>
  <c r="B2880" i="81"/>
  <c r="A2880" i="81"/>
  <c r="L2879" i="81"/>
  <c r="K2879" i="81"/>
  <c r="J2879" i="81"/>
  <c r="I2879" i="81"/>
  <c r="H2879" i="81"/>
  <c r="G2879" i="81"/>
  <c r="F2879" i="81"/>
  <c r="E2879" i="81"/>
  <c r="C2879" i="81"/>
  <c r="B2879" i="81"/>
  <c r="A2879" i="81"/>
  <c r="L2878" i="81"/>
  <c r="K2878" i="81"/>
  <c r="J2878" i="81"/>
  <c r="I2878" i="81"/>
  <c r="H2878" i="81"/>
  <c r="G2878" i="81"/>
  <c r="F2878" i="81"/>
  <c r="E2878" i="81"/>
  <c r="C2878" i="81"/>
  <c r="B2878" i="81"/>
  <c r="A2878" i="81"/>
  <c r="L2877" i="81"/>
  <c r="K2877" i="81"/>
  <c r="J2877" i="81"/>
  <c r="I2877" i="81"/>
  <c r="H2877" i="81"/>
  <c r="G2877" i="81"/>
  <c r="F2877" i="81"/>
  <c r="E2877" i="81"/>
  <c r="C2877" i="81"/>
  <c r="B2877" i="81"/>
  <c r="A2877" i="81"/>
  <c r="L2876" i="81"/>
  <c r="K2876" i="81"/>
  <c r="J2876" i="81"/>
  <c r="I2876" i="81"/>
  <c r="H2876" i="81"/>
  <c r="G2876" i="81"/>
  <c r="F2876" i="81"/>
  <c r="E2876" i="81"/>
  <c r="C2876" i="81"/>
  <c r="B2876" i="81"/>
  <c r="A2876" i="81"/>
  <c r="L2875" i="81"/>
  <c r="K2875" i="81"/>
  <c r="J2875" i="81"/>
  <c r="I2875" i="81"/>
  <c r="H2875" i="81"/>
  <c r="G2875" i="81"/>
  <c r="F2875" i="81"/>
  <c r="E2875" i="81"/>
  <c r="C2875" i="81"/>
  <c r="B2875" i="81"/>
  <c r="A2875" i="81"/>
  <c r="L2874" i="81"/>
  <c r="K2874" i="81"/>
  <c r="J2874" i="81"/>
  <c r="I2874" i="81"/>
  <c r="H2874" i="81"/>
  <c r="G2874" i="81"/>
  <c r="F2874" i="81"/>
  <c r="E2874" i="81"/>
  <c r="C2874" i="81"/>
  <c r="B2874" i="81"/>
  <c r="A2874" i="81"/>
  <c r="L2873" i="81"/>
  <c r="K2873" i="81"/>
  <c r="J2873" i="81"/>
  <c r="I2873" i="81"/>
  <c r="H2873" i="81"/>
  <c r="G2873" i="81"/>
  <c r="F2873" i="81"/>
  <c r="E2873" i="81"/>
  <c r="C2873" i="81"/>
  <c r="B2873" i="81"/>
  <c r="A2873" i="81"/>
  <c r="L2872" i="81"/>
  <c r="K2872" i="81"/>
  <c r="J2872" i="81"/>
  <c r="I2872" i="81"/>
  <c r="H2872" i="81"/>
  <c r="G2872" i="81"/>
  <c r="F2872" i="81"/>
  <c r="E2872" i="81"/>
  <c r="C2872" i="81"/>
  <c r="B2872" i="81"/>
  <c r="A2872" i="81"/>
  <c r="L2871" i="81"/>
  <c r="K2871" i="81"/>
  <c r="J2871" i="81"/>
  <c r="I2871" i="81"/>
  <c r="H2871" i="81"/>
  <c r="G2871" i="81"/>
  <c r="F2871" i="81"/>
  <c r="E2871" i="81"/>
  <c r="C2871" i="81"/>
  <c r="B2871" i="81"/>
  <c r="A2871" i="81"/>
  <c r="L2870" i="81"/>
  <c r="K2870" i="81"/>
  <c r="J2870" i="81"/>
  <c r="I2870" i="81"/>
  <c r="H2870" i="81"/>
  <c r="G2870" i="81"/>
  <c r="F2870" i="81"/>
  <c r="E2870" i="81"/>
  <c r="C2870" i="81"/>
  <c r="B2870" i="81"/>
  <c r="A2870" i="81"/>
  <c r="L2869" i="81"/>
  <c r="K2869" i="81"/>
  <c r="J2869" i="81"/>
  <c r="I2869" i="81"/>
  <c r="H2869" i="81"/>
  <c r="G2869" i="81"/>
  <c r="F2869" i="81"/>
  <c r="E2869" i="81"/>
  <c r="C2869" i="81"/>
  <c r="B2869" i="81"/>
  <c r="A2869" i="81"/>
  <c r="L2868" i="81"/>
  <c r="K2868" i="81"/>
  <c r="J2868" i="81"/>
  <c r="I2868" i="81"/>
  <c r="H2868" i="81"/>
  <c r="G2868" i="81"/>
  <c r="F2868" i="81"/>
  <c r="E2868" i="81"/>
  <c r="C2868" i="81"/>
  <c r="B2868" i="81"/>
  <c r="A2868" i="81"/>
  <c r="L2867" i="81"/>
  <c r="K2867" i="81"/>
  <c r="J2867" i="81"/>
  <c r="I2867" i="81"/>
  <c r="H2867" i="81"/>
  <c r="G2867" i="81"/>
  <c r="F2867" i="81"/>
  <c r="E2867" i="81"/>
  <c r="C2867" i="81"/>
  <c r="B2867" i="81"/>
  <c r="A2867" i="81"/>
  <c r="L2866" i="81"/>
  <c r="K2866" i="81"/>
  <c r="J2866" i="81"/>
  <c r="I2866" i="81"/>
  <c r="H2866" i="81"/>
  <c r="G2866" i="81"/>
  <c r="F2866" i="81"/>
  <c r="E2866" i="81"/>
  <c r="C2866" i="81"/>
  <c r="B2866" i="81"/>
  <c r="A2866" i="81"/>
  <c r="L2865" i="81"/>
  <c r="K2865" i="81"/>
  <c r="J2865" i="81"/>
  <c r="I2865" i="81"/>
  <c r="H2865" i="81"/>
  <c r="G2865" i="81"/>
  <c r="F2865" i="81"/>
  <c r="E2865" i="81"/>
  <c r="C2865" i="81"/>
  <c r="B2865" i="81"/>
  <c r="A2865" i="81"/>
  <c r="L2864" i="81"/>
  <c r="K2864" i="81"/>
  <c r="J2864" i="81"/>
  <c r="I2864" i="81"/>
  <c r="H2864" i="81"/>
  <c r="G2864" i="81"/>
  <c r="F2864" i="81"/>
  <c r="E2864" i="81"/>
  <c r="C2864" i="81"/>
  <c r="B2864" i="81"/>
  <c r="A2864" i="81"/>
  <c r="L2863" i="81"/>
  <c r="K2863" i="81"/>
  <c r="J2863" i="81"/>
  <c r="I2863" i="81"/>
  <c r="H2863" i="81"/>
  <c r="G2863" i="81"/>
  <c r="F2863" i="81"/>
  <c r="E2863" i="81"/>
  <c r="C2863" i="81"/>
  <c r="B2863" i="81"/>
  <c r="A2863" i="81"/>
  <c r="L2862" i="81"/>
  <c r="K2862" i="81"/>
  <c r="J2862" i="81"/>
  <c r="I2862" i="81"/>
  <c r="H2862" i="81"/>
  <c r="G2862" i="81"/>
  <c r="F2862" i="81"/>
  <c r="E2862" i="81"/>
  <c r="C2862" i="81"/>
  <c r="B2862" i="81"/>
  <c r="A2862" i="81"/>
  <c r="L2861" i="81"/>
  <c r="K2861" i="81"/>
  <c r="J2861" i="81"/>
  <c r="I2861" i="81"/>
  <c r="H2861" i="81"/>
  <c r="G2861" i="81"/>
  <c r="F2861" i="81"/>
  <c r="E2861" i="81"/>
  <c r="C2861" i="81"/>
  <c r="B2861" i="81"/>
  <c r="A2861" i="81"/>
  <c r="L2860" i="81"/>
  <c r="K2860" i="81"/>
  <c r="J2860" i="81"/>
  <c r="I2860" i="81"/>
  <c r="H2860" i="81"/>
  <c r="G2860" i="81"/>
  <c r="F2860" i="81"/>
  <c r="E2860" i="81"/>
  <c r="C2860" i="81"/>
  <c r="B2860" i="81"/>
  <c r="A2860" i="81"/>
  <c r="L2859" i="81"/>
  <c r="K2859" i="81"/>
  <c r="J2859" i="81"/>
  <c r="I2859" i="81"/>
  <c r="H2859" i="81"/>
  <c r="G2859" i="81"/>
  <c r="F2859" i="81"/>
  <c r="E2859" i="81"/>
  <c r="C2859" i="81"/>
  <c r="B2859" i="81"/>
  <c r="A2859" i="81"/>
  <c r="L2858" i="81"/>
  <c r="K2858" i="81"/>
  <c r="J2858" i="81"/>
  <c r="I2858" i="81"/>
  <c r="H2858" i="81"/>
  <c r="G2858" i="81"/>
  <c r="F2858" i="81"/>
  <c r="E2858" i="81"/>
  <c r="C2858" i="81"/>
  <c r="B2858" i="81"/>
  <c r="A2858" i="81"/>
  <c r="L2857" i="81"/>
  <c r="K2857" i="81"/>
  <c r="J2857" i="81"/>
  <c r="I2857" i="81"/>
  <c r="H2857" i="81"/>
  <c r="G2857" i="81"/>
  <c r="F2857" i="81"/>
  <c r="E2857" i="81"/>
  <c r="C2857" i="81"/>
  <c r="B2857" i="81"/>
  <c r="A2857" i="81"/>
  <c r="L2856" i="81"/>
  <c r="K2856" i="81"/>
  <c r="J2856" i="81"/>
  <c r="I2856" i="81"/>
  <c r="H2856" i="81"/>
  <c r="G2856" i="81"/>
  <c r="F2856" i="81"/>
  <c r="E2856" i="81"/>
  <c r="C2856" i="81"/>
  <c r="B2856" i="81"/>
  <c r="A2856" i="81"/>
  <c r="L2855" i="81"/>
  <c r="K2855" i="81"/>
  <c r="J2855" i="81"/>
  <c r="I2855" i="81"/>
  <c r="H2855" i="81"/>
  <c r="G2855" i="81"/>
  <c r="F2855" i="81"/>
  <c r="E2855" i="81"/>
  <c r="C2855" i="81"/>
  <c r="B2855" i="81"/>
  <c r="A2855" i="81"/>
  <c r="L2854" i="81"/>
  <c r="K2854" i="81"/>
  <c r="J2854" i="81"/>
  <c r="I2854" i="81"/>
  <c r="H2854" i="81"/>
  <c r="G2854" i="81"/>
  <c r="F2854" i="81"/>
  <c r="E2854" i="81"/>
  <c r="C2854" i="81"/>
  <c r="B2854" i="81"/>
  <c r="A2854" i="81"/>
  <c r="L2853" i="81"/>
  <c r="K2853" i="81"/>
  <c r="J2853" i="81"/>
  <c r="I2853" i="81"/>
  <c r="H2853" i="81"/>
  <c r="G2853" i="81"/>
  <c r="F2853" i="81"/>
  <c r="E2853" i="81"/>
  <c r="C2853" i="81"/>
  <c r="B2853" i="81"/>
  <c r="A2853" i="81"/>
  <c r="L2852" i="81"/>
  <c r="K2852" i="81"/>
  <c r="J2852" i="81"/>
  <c r="I2852" i="81"/>
  <c r="H2852" i="81"/>
  <c r="G2852" i="81"/>
  <c r="F2852" i="81"/>
  <c r="E2852" i="81"/>
  <c r="C2852" i="81"/>
  <c r="B2852" i="81"/>
  <c r="A2852" i="81"/>
  <c r="L2851" i="81"/>
  <c r="K2851" i="81"/>
  <c r="J2851" i="81"/>
  <c r="I2851" i="81"/>
  <c r="H2851" i="81"/>
  <c r="G2851" i="81"/>
  <c r="F2851" i="81"/>
  <c r="E2851" i="81"/>
  <c r="C2851" i="81"/>
  <c r="B2851" i="81"/>
  <c r="A2851" i="81"/>
  <c r="L2850" i="81"/>
  <c r="K2850" i="81"/>
  <c r="J2850" i="81"/>
  <c r="I2850" i="81"/>
  <c r="H2850" i="81"/>
  <c r="G2850" i="81"/>
  <c r="F2850" i="81"/>
  <c r="E2850" i="81"/>
  <c r="C2850" i="81"/>
  <c r="B2850" i="81"/>
  <c r="A2850" i="81"/>
  <c r="L2849" i="81"/>
  <c r="K2849" i="81"/>
  <c r="J2849" i="81"/>
  <c r="I2849" i="81"/>
  <c r="H2849" i="81"/>
  <c r="G2849" i="81"/>
  <c r="F2849" i="81"/>
  <c r="E2849" i="81"/>
  <c r="C2849" i="81"/>
  <c r="B2849" i="81"/>
  <c r="A2849" i="81"/>
  <c r="L2848" i="81"/>
  <c r="K2848" i="81"/>
  <c r="J2848" i="81"/>
  <c r="I2848" i="81"/>
  <c r="H2848" i="81"/>
  <c r="G2848" i="81"/>
  <c r="F2848" i="81"/>
  <c r="E2848" i="81"/>
  <c r="C2848" i="81"/>
  <c r="B2848" i="81"/>
  <c r="A2848" i="81"/>
  <c r="L2847" i="81"/>
  <c r="K2847" i="81"/>
  <c r="J2847" i="81"/>
  <c r="I2847" i="81"/>
  <c r="H2847" i="81"/>
  <c r="G2847" i="81"/>
  <c r="F2847" i="81"/>
  <c r="E2847" i="81"/>
  <c r="C2847" i="81"/>
  <c r="B2847" i="81"/>
  <c r="A2847" i="81"/>
  <c r="L2846" i="81"/>
  <c r="K2846" i="81"/>
  <c r="J2846" i="81"/>
  <c r="I2846" i="81"/>
  <c r="H2846" i="81"/>
  <c r="G2846" i="81"/>
  <c r="F2846" i="81"/>
  <c r="E2846" i="81"/>
  <c r="C2846" i="81"/>
  <c r="B2846" i="81"/>
  <c r="A2846" i="81"/>
  <c r="L2845" i="81"/>
  <c r="K2845" i="81"/>
  <c r="J2845" i="81"/>
  <c r="I2845" i="81"/>
  <c r="H2845" i="81"/>
  <c r="G2845" i="81"/>
  <c r="F2845" i="81"/>
  <c r="E2845" i="81"/>
  <c r="C2845" i="81"/>
  <c r="B2845" i="81"/>
  <c r="A2845" i="81"/>
  <c r="L2844" i="81"/>
  <c r="K2844" i="81"/>
  <c r="J2844" i="81"/>
  <c r="I2844" i="81"/>
  <c r="H2844" i="81"/>
  <c r="G2844" i="81"/>
  <c r="F2844" i="81"/>
  <c r="E2844" i="81"/>
  <c r="C2844" i="81"/>
  <c r="B2844" i="81"/>
  <c r="A2844" i="81"/>
  <c r="L2843" i="81"/>
  <c r="K2843" i="81"/>
  <c r="J2843" i="81"/>
  <c r="I2843" i="81"/>
  <c r="H2843" i="81"/>
  <c r="G2843" i="81"/>
  <c r="F2843" i="81"/>
  <c r="E2843" i="81"/>
  <c r="C2843" i="81"/>
  <c r="B2843" i="81"/>
  <c r="A2843" i="81"/>
  <c r="L2842" i="81"/>
  <c r="K2842" i="81"/>
  <c r="J2842" i="81"/>
  <c r="I2842" i="81"/>
  <c r="H2842" i="81"/>
  <c r="G2842" i="81"/>
  <c r="F2842" i="81"/>
  <c r="E2842" i="81"/>
  <c r="C2842" i="81"/>
  <c r="B2842" i="81"/>
  <c r="A2842" i="81"/>
  <c r="L2841" i="81"/>
  <c r="K2841" i="81"/>
  <c r="J2841" i="81"/>
  <c r="I2841" i="81"/>
  <c r="H2841" i="81"/>
  <c r="G2841" i="81"/>
  <c r="F2841" i="81"/>
  <c r="E2841" i="81"/>
  <c r="C2841" i="81"/>
  <c r="B2841" i="81"/>
  <c r="A2841" i="81"/>
  <c r="L2840" i="81"/>
  <c r="K2840" i="81"/>
  <c r="J2840" i="81"/>
  <c r="I2840" i="81"/>
  <c r="H2840" i="81"/>
  <c r="G2840" i="81"/>
  <c r="F2840" i="81"/>
  <c r="E2840" i="81"/>
  <c r="C2840" i="81"/>
  <c r="B2840" i="81"/>
  <c r="A2840" i="81"/>
  <c r="L2839" i="81"/>
  <c r="K2839" i="81"/>
  <c r="J2839" i="81"/>
  <c r="I2839" i="81"/>
  <c r="H2839" i="81"/>
  <c r="G2839" i="81"/>
  <c r="F2839" i="81"/>
  <c r="E2839" i="81"/>
  <c r="C2839" i="81"/>
  <c r="B2839" i="81"/>
  <c r="A2839" i="81"/>
  <c r="L2838" i="81"/>
  <c r="K2838" i="81"/>
  <c r="J2838" i="81"/>
  <c r="I2838" i="81"/>
  <c r="H2838" i="81"/>
  <c r="G2838" i="81"/>
  <c r="F2838" i="81"/>
  <c r="E2838" i="81"/>
  <c r="C2838" i="81"/>
  <c r="B2838" i="81"/>
  <c r="A2838" i="81"/>
  <c r="L2837" i="81"/>
  <c r="K2837" i="81"/>
  <c r="J2837" i="81"/>
  <c r="I2837" i="81"/>
  <c r="H2837" i="81"/>
  <c r="G2837" i="81"/>
  <c r="F2837" i="81"/>
  <c r="E2837" i="81"/>
  <c r="C2837" i="81"/>
  <c r="B2837" i="81"/>
  <c r="A2837" i="81"/>
  <c r="L2836" i="81"/>
  <c r="K2836" i="81"/>
  <c r="J2836" i="81"/>
  <c r="I2836" i="81"/>
  <c r="H2836" i="81"/>
  <c r="G2836" i="81"/>
  <c r="F2836" i="81"/>
  <c r="E2836" i="81"/>
  <c r="C2836" i="81"/>
  <c r="B2836" i="81"/>
  <c r="A2836" i="81"/>
  <c r="L2835" i="81"/>
  <c r="K2835" i="81"/>
  <c r="J2835" i="81"/>
  <c r="I2835" i="81"/>
  <c r="H2835" i="81"/>
  <c r="G2835" i="81"/>
  <c r="F2835" i="81"/>
  <c r="E2835" i="81"/>
  <c r="C2835" i="81"/>
  <c r="B2835" i="81"/>
  <c r="A2835" i="81"/>
  <c r="L2834" i="81"/>
  <c r="K2834" i="81"/>
  <c r="J2834" i="81"/>
  <c r="I2834" i="81"/>
  <c r="H2834" i="81"/>
  <c r="G2834" i="81"/>
  <c r="F2834" i="81"/>
  <c r="E2834" i="81"/>
  <c r="C2834" i="81"/>
  <c r="B2834" i="81"/>
  <c r="A2834" i="81"/>
  <c r="L2833" i="81"/>
  <c r="K2833" i="81"/>
  <c r="J2833" i="81"/>
  <c r="I2833" i="81"/>
  <c r="H2833" i="81"/>
  <c r="G2833" i="81"/>
  <c r="F2833" i="81"/>
  <c r="E2833" i="81"/>
  <c r="C2833" i="81"/>
  <c r="B2833" i="81"/>
  <c r="A2833" i="81"/>
  <c r="L2832" i="81"/>
  <c r="K2832" i="81"/>
  <c r="J2832" i="81"/>
  <c r="I2832" i="81"/>
  <c r="H2832" i="81"/>
  <c r="G2832" i="81"/>
  <c r="F2832" i="81"/>
  <c r="E2832" i="81"/>
  <c r="C2832" i="81"/>
  <c r="B2832" i="81"/>
  <c r="A2832" i="81"/>
  <c r="L2831" i="81"/>
  <c r="K2831" i="81"/>
  <c r="J2831" i="81"/>
  <c r="I2831" i="81"/>
  <c r="H2831" i="81"/>
  <c r="G2831" i="81"/>
  <c r="F2831" i="81"/>
  <c r="E2831" i="81"/>
  <c r="C2831" i="81"/>
  <c r="B2831" i="81"/>
  <c r="A2831" i="81"/>
  <c r="L2830" i="81"/>
  <c r="K2830" i="81"/>
  <c r="J2830" i="81"/>
  <c r="I2830" i="81"/>
  <c r="H2830" i="81"/>
  <c r="G2830" i="81"/>
  <c r="F2830" i="81"/>
  <c r="E2830" i="81"/>
  <c r="C2830" i="81"/>
  <c r="B2830" i="81"/>
  <c r="A2830" i="81"/>
  <c r="L2829" i="81"/>
  <c r="K2829" i="81"/>
  <c r="J2829" i="81"/>
  <c r="I2829" i="81"/>
  <c r="H2829" i="81"/>
  <c r="G2829" i="81"/>
  <c r="F2829" i="81"/>
  <c r="E2829" i="81"/>
  <c r="C2829" i="81"/>
  <c r="B2829" i="81"/>
  <c r="A2829" i="81"/>
  <c r="L2828" i="81"/>
  <c r="K2828" i="81"/>
  <c r="J2828" i="81"/>
  <c r="I2828" i="81"/>
  <c r="H2828" i="81"/>
  <c r="G2828" i="81"/>
  <c r="F2828" i="81"/>
  <c r="E2828" i="81"/>
  <c r="C2828" i="81"/>
  <c r="B2828" i="81"/>
  <c r="A2828" i="81"/>
  <c r="L2827" i="81"/>
  <c r="K2827" i="81"/>
  <c r="J2827" i="81"/>
  <c r="I2827" i="81"/>
  <c r="H2827" i="81"/>
  <c r="G2827" i="81"/>
  <c r="F2827" i="81"/>
  <c r="E2827" i="81"/>
  <c r="C2827" i="81"/>
  <c r="B2827" i="81"/>
  <c r="A2827" i="81"/>
  <c r="L2826" i="81"/>
  <c r="K2826" i="81"/>
  <c r="J2826" i="81"/>
  <c r="I2826" i="81"/>
  <c r="H2826" i="81"/>
  <c r="G2826" i="81"/>
  <c r="F2826" i="81"/>
  <c r="E2826" i="81"/>
  <c r="C2826" i="81"/>
  <c r="B2826" i="81"/>
  <c r="A2826" i="81"/>
  <c r="L2825" i="81"/>
  <c r="K2825" i="81"/>
  <c r="J2825" i="81"/>
  <c r="I2825" i="81"/>
  <c r="H2825" i="81"/>
  <c r="G2825" i="81"/>
  <c r="F2825" i="81"/>
  <c r="E2825" i="81"/>
  <c r="C2825" i="81"/>
  <c r="B2825" i="81"/>
  <c r="A2825" i="81"/>
  <c r="L2824" i="81"/>
  <c r="K2824" i="81"/>
  <c r="J2824" i="81"/>
  <c r="I2824" i="81"/>
  <c r="H2824" i="81"/>
  <c r="G2824" i="81"/>
  <c r="F2824" i="81"/>
  <c r="E2824" i="81"/>
  <c r="C2824" i="81"/>
  <c r="B2824" i="81"/>
  <c r="A2824" i="81"/>
  <c r="L2823" i="81"/>
  <c r="K2823" i="81"/>
  <c r="J2823" i="81"/>
  <c r="I2823" i="81"/>
  <c r="H2823" i="81"/>
  <c r="G2823" i="81"/>
  <c r="F2823" i="81"/>
  <c r="E2823" i="81"/>
  <c r="C2823" i="81"/>
  <c r="B2823" i="81"/>
  <c r="A2823" i="81"/>
  <c r="L2822" i="81"/>
  <c r="K2822" i="81"/>
  <c r="J2822" i="81"/>
  <c r="I2822" i="81"/>
  <c r="H2822" i="81"/>
  <c r="G2822" i="81"/>
  <c r="F2822" i="81"/>
  <c r="E2822" i="81"/>
  <c r="C2822" i="81"/>
  <c r="B2822" i="81"/>
  <c r="A2822" i="81"/>
  <c r="L2821" i="81"/>
  <c r="K2821" i="81"/>
  <c r="J2821" i="81"/>
  <c r="I2821" i="81"/>
  <c r="H2821" i="81"/>
  <c r="G2821" i="81"/>
  <c r="F2821" i="81"/>
  <c r="E2821" i="81"/>
  <c r="C2821" i="81"/>
  <c r="B2821" i="81"/>
  <c r="A2821" i="81"/>
  <c r="L2820" i="81"/>
  <c r="K2820" i="81"/>
  <c r="J2820" i="81"/>
  <c r="I2820" i="81"/>
  <c r="H2820" i="81"/>
  <c r="G2820" i="81"/>
  <c r="F2820" i="81"/>
  <c r="E2820" i="81"/>
  <c r="C2820" i="81"/>
  <c r="B2820" i="81"/>
  <c r="A2820" i="81"/>
  <c r="L2819" i="81"/>
  <c r="K2819" i="81"/>
  <c r="J2819" i="81"/>
  <c r="I2819" i="81"/>
  <c r="H2819" i="81"/>
  <c r="G2819" i="81"/>
  <c r="F2819" i="81"/>
  <c r="E2819" i="81"/>
  <c r="C2819" i="81"/>
  <c r="B2819" i="81"/>
  <c r="A2819" i="81"/>
  <c r="L2818" i="81"/>
  <c r="K2818" i="81"/>
  <c r="J2818" i="81"/>
  <c r="I2818" i="81"/>
  <c r="H2818" i="81"/>
  <c r="G2818" i="81"/>
  <c r="F2818" i="81"/>
  <c r="E2818" i="81"/>
  <c r="C2818" i="81"/>
  <c r="B2818" i="81"/>
  <c r="A2818" i="81"/>
  <c r="L2817" i="81"/>
  <c r="K2817" i="81"/>
  <c r="J2817" i="81"/>
  <c r="I2817" i="81"/>
  <c r="H2817" i="81"/>
  <c r="G2817" i="81"/>
  <c r="F2817" i="81"/>
  <c r="E2817" i="81"/>
  <c r="C2817" i="81"/>
  <c r="B2817" i="81"/>
  <c r="A2817" i="81"/>
  <c r="L2816" i="81"/>
  <c r="K2816" i="81"/>
  <c r="J2816" i="81"/>
  <c r="I2816" i="81"/>
  <c r="H2816" i="81"/>
  <c r="G2816" i="81"/>
  <c r="F2816" i="81"/>
  <c r="E2816" i="81"/>
  <c r="C2816" i="81"/>
  <c r="B2816" i="81"/>
  <c r="A2816" i="81"/>
  <c r="L2815" i="81"/>
  <c r="K2815" i="81"/>
  <c r="J2815" i="81"/>
  <c r="I2815" i="81"/>
  <c r="H2815" i="81"/>
  <c r="G2815" i="81"/>
  <c r="F2815" i="81"/>
  <c r="E2815" i="81"/>
  <c r="C2815" i="81"/>
  <c r="B2815" i="81"/>
  <c r="A2815" i="81"/>
  <c r="L2814" i="81"/>
  <c r="K2814" i="81"/>
  <c r="J2814" i="81"/>
  <c r="I2814" i="81"/>
  <c r="H2814" i="81"/>
  <c r="G2814" i="81"/>
  <c r="F2814" i="81"/>
  <c r="E2814" i="81"/>
  <c r="C2814" i="81"/>
  <c r="B2814" i="81"/>
  <c r="A2814" i="81"/>
  <c r="L2813" i="81"/>
  <c r="K2813" i="81"/>
  <c r="J2813" i="81"/>
  <c r="I2813" i="81"/>
  <c r="H2813" i="81"/>
  <c r="G2813" i="81"/>
  <c r="F2813" i="81"/>
  <c r="E2813" i="81"/>
  <c r="C2813" i="81"/>
  <c r="B2813" i="81"/>
  <c r="A2813" i="81"/>
  <c r="L2812" i="81"/>
  <c r="K2812" i="81"/>
  <c r="J2812" i="81"/>
  <c r="I2812" i="81"/>
  <c r="H2812" i="81"/>
  <c r="G2812" i="81"/>
  <c r="F2812" i="81"/>
  <c r="E2812" i="81"/>
  <c r="C2812" i="81"/>
  <c r="B2812" i="81"/>
  <c r="A2812" i="81"/>
  <c r="L2811" i="81"/>
  <c r="K2811" i="81"/>
  <c r="J2811" i="81"/>
  <c r="I2811" i="81"/>
  <c r="H2811" i="81"/>
  <c r="G2811" i="81"/>
  <c r="F2811" i="81"/>
  <c r="E2811" i="81"/>
  <c r="C2811" i="81"/>
  <c r="B2811" i="81"/>
  <c r="A2811" i="81"/>
  <c r="L2810" i="81"/>
  <c r="K2810" i="81"/>
  <c r="J2810" i="81"/>
  <c r="I2810" i="81"/>
  <c r="H2810" i="81"/>
  <c r="G2810" i="81"/>
  <c r="F2810" i="81"/>
  <c r="E2810" i="81"/>
  <c r="C2810" i="81"/>
  <c r="B2810" i="81"/>
  <c r="A2810" i="81"/>
  <c r="L2809" i="81"/>
  <c r="K2809" i="81"/>
  <c r="J2809" i="81"/>
  <c r="I2809" i="81"/>
  <c r="H2809" i="81"/>
  <c r="G2809" i="81"/>
  <c r="F2809" i="81"/>
  <c r="E2809" i="81"/>
  <c r="C2809" i="81"/>
  <c r="B2809" i="81"/>
  <c r="A2809" i="81"/>
  <c r="L2808" i="81"/>
  <c r="K2808" i="81"/>
  <c r="J2808" i="81"/>
  <c r="I2808" i="81"/>
  <c r="H2808" i="81"/>
  <c r="G2808" i="81"/>
  <c r="F2808" i="81"/>
  <c r="E2808" i="81"/>
  <c r="C2808" i="81"/>
  <c r="B2808" i="81"/>
  <c r="A2808" i="81"/>
  <c r="L2807" i="81"/>
  <c r="K2807" i="81"/>
  <c r="J2807" i="81"/>
  <c r="I2807" i="81"/>
  <c r="H2807" i="81"/>
  <c r="G2807" i="81"/>
  <c r="F2807" i="81"/>
  <c r="E2807" i="81"/>
  <c r="C2807" i="81"/>
  <c r="B2807" i="81"/>
  <c r="A2807" i="81"/>
  <c r="L2806" i="81"/>
  <c r="K2806" i="81"/>
  <c r="J2806" i="81"/>
  <c r="I2806" i="81"/>
  <c r="H2806" i="81"/>
  <c r="G2806" i="81"/>
  <c r="F2806" i="81"/>
  <c r="E2806" i="81"/>
  <c r="C2806" i="81"/>
  <c r="B2806" i="81"/>
  <c r="A2806" i="81"/>
  <c r="L2805" i="81"/>
  <c r="K2805" i="81"/>
  <c r="J2805" i="81"/>
  <c r="I2805" i="81"/>
  <c r="H2805" i="81"/>
  <c r="G2805" i="81"/>
  <c r="F2805" i="81"/>
  <c r="E2805" i="81"/>
  <c r="C2805" i="81"/>
  <c r="B2805" i="81"/>
  <c r="A2805" i="81"/>
  <c r="L2804" i="81"/>
  <c r="K2804" i="81"/>
  <c r="J2804" i="81"/>
  <c r="I2804" i="81"/>
  <c r="H2804" i="81"/>
  <c r="G2804" i="81"/>
  <c r="F2804" i="81"/>
  <c r="E2804" i="81"/>
  <c r="C2804" i="81"/>
  <c r="B2804" i="81"/>
  <c r="A2804" i="81"/>
  <c r="L2803" i="81"/>
  <c r="K2803" i="81"/>
  <c r="J2803" i="81"/>
  <c r="I2803" i="81"/>
  <c r="H2803" i="81"/>
  <c r="G2803" i="81"/>
  <c r="F2803" i="81"/>
  <c r="E2803" i="81"/>
  <c r="C2803" i="81"/>
  <c r="B2803" i="81"/>
  <c r="A2803" i="81"/>
  <c r="L2802" i="81"/>
  <c r="K2802" i="81"/>
  <c r="J2802" i="81"/>
  <c r="I2802" i="81"/>
  <c r="H2802" i="81"/>
  <c r="G2802" i="81"/>
  <c r="F2802" i="81"/>
  <c r="E2802" i="81"/>
  <c r="C2802" i="81"/>
  <c r="B2802" i="81"/>
  <c r="A2802" i="81"/>
  <c r="L2801" i="81"/>
  <c r="K2801" i="81"/>
  <c r="J2801" i="81"/>
  <c r="I2801" i="81"/>
  <c r="H2801" i="81"/>
  <c r="G2801" i="81"/>
  <c r="F2801" i="81"/>
  <c r="E2801" i="81"/>
  <c r="C2801" i="81"/>
  <c r="B2801" i="81"/>
  <c r="A2801" i="81"/>
  <c r="L2800" i="81"/>
  <c r="K2800" i="81"/>
  <c r="J2800" i="81"/>
  <c r="I2800" i="81"/>
  <c r="H2800" i="81"/>
  <c r="G2800" i="81"/>
  <c r="F2800" i="81"/>
  <c r="E2800" i="81"/>
  <c r="C2800" i="81"/>
  <c r="B2800" i="81"/>
  <c r="A2800" i="81"/>
  <c r="L2799" i="81"/>
  <c r="K2799" i="81"/>
  <c r="J2799" i="81"/>
  <c r="I2799" i="81"/>
  <c r="H2799" i="81"/>
  <c r="G2799" i="81"/>
  <c r="F2799" i="81"/>
  <c r="E2799" i="81"/>
  <c r="C2799" i="81"/>
  <c r="B2799" i="81"/>
  <c r="A2799" i="81"/>
  <c r="L2798" i="81"/>
  <c r="K2798" i="81"/>
  <c r="J2798" i="81"/>
  <c r="I2798" i="81"/>
  <c r="H2798" i="81"/>
  <c r="G2798" i="81"/>
  <c r="F2798" i="81"/>
  <c r="E2798" i="81"/>
  <c r="C2798" i="81"/>
  <c r="B2798" i="81"/>
  <c r="A2798" i="81"/>
  <c r="L2797" i="81"/>
  <c r="K2797" i="81"/>
  <c r="J2797" i="81"/>
  <c r="I2797" i="81"/>
  <c r="H2797" i="81"/>
  <c r="G2797" i="81"/>
  <c r="F2797" i="81"/>
  <c r="E2797" i="81"/>
  <c r="C2797" i="81"/>
  <c r="B2797" i="81"/>
  <c r="A2797" i="81"/>
  <c r="L2796" i="81"/>
  <c r="K2796" i="81"/>
  <c r="J2796" i="81"/>
  <c r="I2796" i="81"/>
  <c r="H2796" i="81"/>
  <c r="G2796" i="81"/>
  <c r="F2796" i="81"/>
  <c r="E2796" i="81"/>
  <c r="C2796" i="81"/>
  <c r="B2796" i="81"/>
  <c r="A2796" i="81"/>
  <c r="L2795" i="81"/>
  <c r="K2795" i="81"/>
  <c r="J2795" i="81"/>
  <c r="I2795" i="81"/>
  <c r="H2795" i="81"/>
  <c r="G2795" i="81"/>
  <c r="F2795" i="81"/>
  <c r="E2795" i="81"/>
  <c r="C2795" i="81"/>
  <c r="B2795" i="81"/>
  <c r="A2795" i="81"/>
  <c r="L2794" i="81"/>
  <c r="K2794" i="81"/>
  <c r="J2794" i="81"/>
  <c r="I2794" i="81"/>
  <c r="H2794" i="81"/>
  <c r="G2794" i="81"/>
  <c r="F2794" i="81"/>
  <c r="E2794" i="81"/>
  <c r="C2794" i="81"/>
  <c r="B2794" i="81"/>
  <c r="A2794" i="81"/>
  <c r="L2793" i="81"/>
  <c r="K2793" i="81"/>
  <c r="J2793" i="81"/>
  <c r="I2793" i="81"/>
  <c r="H2793" i="81"/>
  <c r="G2793" i="81"/>
  <c r="F2793" i="81"/>
  <c r="E2793" i="81"/>
  <c r="C2793" i="81"/>
  <c r="B2793" i="81"/>
  <c r="A2793" i="81"/>
  <c r="L2792" i="81"/>
  <c r="K2792" i="81"/>
  <c r="J2792" i="81"/>
  <c r="I2792" i="81"/>
  <c r="H2792" i="81"/>
  <c r="G2792" i="81"/>
  <c r="F2792" i="81"/>
  <c r="E2792" i="81"/>
  <c r="C2792" i="81"/>
  <c r="B2792" i="81"/>
  <c r="A2792" i="81"/>
  <c r="L2791" i="81"/>
  <c r="K2791" i="81"/>
  <c r="J2791" i="81"/>
  <c r="I2791" i="81"/>
  <c r="H2791" i="81"/>
  <c r="G2791" i="81"/>
  <c r="F2791" i="81"/>
  <c r="E2791" i="81"/>
  <c r="C2791" i="81"/>
  <c r="B2791" i="81"/>
  <c r="A2791" i="81"/>
  <c r="L2790" i="81"/>
  <c r="K2790" i="81"/>
  <c r="J2790" i="81"/>
  <c r="I2790" i="81"/>
  <c r="H2790" i="81"/>
  <c r="G2790" i="81"/>
  <c r="F2790" i="81"/>
  <c r="E2790" i="81"/>
  <c r="C2790" i="81"/>
  <c r="B2790" i="81"/>
  <c r="A2790" i="81"/>
  <c r="L2789" i="81"/>
  <c r="K2789" i="81"/>
  <c r="J2789" i="81"/>
  <c r="I2789" i="81"/>
  <c r="H2789" i="81"/>
  <c r="G2789" i="81"/>
  <c r="F2789" i="81"/>
  <c r="E2789" i="81"/>
  <c r="C2789" i="81"/>
  <c r="B2789" i="81"/>
  <c r="A2789" i="81"/>
  <c r="L2788" i="81"/>
  <c r="K2788" i="81"/>
  <c r="J2788" i="81"/>
  <c r="I2788" i="81"/>
  <c r="H2788" i="81"/>
  <c r="G2788" i="81"/>
  <c r="F2788" i="81"/>
  <c r="E2788" i="81"/>
  <c r="C2788" i="81"/>
  <c r="B2788" i="81"/>
  <c r="A2788" i="81"/>
  <c r="L2787" i="81"/>
  <c r="K2787" i="81"/>
  <c r="J2787" i="81"/>
  <c r="I2787" i="81"/>
  <c r="H2787" i="81"/>
  <c r="G2787" i="81"/>
  <c r="F2787" i="81"/>
  <c r="E2787" i="81"/>
  <c r="C2787" i="81"/>
  <c r="B2787" i="81"/>
  <c r="A2787" i="81"/>
  <c r="L2786" i="81"/>
  <c r="K2786" i="81"/>
  <c r="J2786" i="81"/>
  <c r="I2786" i="81"/>
  <c r="H2786" i="81"/>
  <c r="G2786" i="81"/>
  <c r="F2786" i="81"/>
  <c r="E2786" i="81"/>
  <c r="C2786" i="81"/>
  <c r="B2786" i="81"/>
  <c r="A2786" i="81"/>
  <c r="L2785" i="81"/>
  <c r="K2785" i="81"/>
  <c r="J2785" i="81"/>
  <c r="I2785" i="81"/>
  <c r="H2785" i="81"/>
  <c r="G2785" i="81"/>
  <c r="F2785" i="81"/>
  <c r="E2785" i="81"/>
  <c r="C2785" i="81"/>
  <c r="B2785" i="81"/>
  <c r="A2785" i="81"/>
  <c r="L2784" i="81"/>
  <c r="K2784" i="81"/>
  <c r="J2784" i="81"/>
  <c r="I2784" i="81"/>
  <c r="H2784" i="81"/>
  <c r="G2784" i="81"/>
  <c r="F2784" i="81"/>
  <c r="E2784" i="81"/>
  <c r="C2784" i="81"/>
  <c r="B2784" i="81"/>
  <c r="A2784" i="81"/>
  <c r="L2783" i="81"/>
  <c r="K2783" i="81"/>
  <c r="J2783" i="81"/>
  <c r="I2783" i="81"/>
  <c r="H2783" i="81"/>
  <c r="G2783" i="81"/>
  <c r="F2783" i="81"/>
  <c r="E2783" i="81"/>
  <c r="C2783" i="81"/>
  <c r="B2783" i="81"/>
  <c r="A2783" i="81"/>
  <c r="L2782" i="81"/>
  <c r="K2782" i="81"/>
  <c r="J2782" i="81"/>
  <c r="I2782" i="81"/>
  <c r="H2782" i="81"/>
  <c r="G2782" i="81"/>
  <c r="F2782" i="81"/>
  <c r="E2782" i="81"/>
  <c r="C2782" i="81"/>
  <c r="B2782" i="81"/>
  <c r="A2782" i="81"/>
  <c r="L2781" i="81"/>
  <c r="K2781" i="81"/>
  <c r="J2781" i="81"/>
  <c r="I2781" i="81"/>
  <c r="H2781" i="81"/>
  <c r="G2781" i="81"/>
  <c r="F2781" i="81"/>
  <c r="E2781" i="81"/>
  <c r="C2781" i="81"/>
  <c r="B2781" i="81"/>
  <c r="A2781" i="81"/>
  <c r="L2780" i="81"/>
  <c r="K2780" i="81"/>
  <c r="J2780" i="81"/>
  <c r="I2780" i="81"/>
  <c r="H2780" i="81"/>
  <c r="G2780" i="81"/>
  <c r="F2780" i="81"/>
  <c r="E2780" i="81"/>
  <c r="C2780" i="81"/>
  <c r="B2780" i="81"/>
  <c r="A2780" i="81"/>
  <c r="L2779" i="81"/>
  <c r="K2779" i="81"/>
  <c r="J2779" i="81"/>
  <c r="I2779" i="81"/>
  <c r="H2779" i="81"/>
  <c r="G2779" i="81"/>
  <c r="F2779" i="81"/>
  <c r="E2779" i="81"/>
  <c r="C2779" i="81"/>
  <c r="B2779" i="81"/>
  <c r="A2779" i="81"/>
  <c r="L2778" i="81"/>
  <c r="K2778" i="81"/>
  <c r="J2778" i="81"/>
  <c r="I2778" i="81"/>
  <c r="H2778" i="81"/>
  <c r="G2778" i="81"/>
  <c r="F2778" i="81"/>
  <c r="E2778" i="81"/>
  <c r="C2778" i="81"/>
  <c r="B2778" i="81"/>
  <c r="A2778" i="81"/>
  <c r="L2777" i="81"/>
  <c r="K2777" i="81"/>
  <c r="J2777" i="81"/>
  <c r="I2777" i="81"/>
  <c r="H2777" i="81"/>
  <c r="G2777" i="81"/>
  <c r="F2777" i="81"/>
  <c r="E2777" i="81"/>
  <c r="C2777" i="81"/>
  <c r="B2777" i="81"/>
  <c r="A2777" i="81"/>
  <c r="L2776" i="81"/>
  <c r="K2776" i="81"/>
  <c r="J2776" i="81"/>
  <c r="I2776" i="81"/>
  <c r="H2776" i="81"/>
  <c r="G2776" i="81"/>
  <c r="F2776" i="81"/>
  <c r="E2776" i="81"/>
  <c r="C2776" i="81"/>
  <c r="B2776" i="81"/>
  <c r="A2776" i="81"/>
  <c r="L2775" i="81"/>
  <c r="K2775" i="81"/>
  <c r="J2775" i="81"/>
  <c r="I2775" i="81"/>
  <c r="H2775" i="81"/>
  <c r="G2775" i="81"/>
  <c r="F2775" i="81"/>
  <c r="E2775" i="81"/>
  <c r="C2775" i="81"/>
  <c r="B2775" i="81"/>
  <c r="A2775" i="81"/>
  <c r="L2774" i="81"/>
  <c r="K2774" i="81"/>
  <c r="J2774" i="81"/>
  <c r="I2774" i="81"/>
  <c r="H2774" i="81"/>
  <c r="G2774" i="81"/>
  <c r="F2774" i="81"/>
  <c r="E2774" i="81"/>
  <c r="C2774" i="81"/>
  <c r="B2774" i="81"/>
  <c r="A2774" i="81"/>
  <c r="L2773" i="81"/>
  <c r="K2773" i="81"/>
  <c r="J2773" i="81"/>
  <c r="I2773" i="81"/>
  <c r="H2773" i="81"/>
  <c r="G2773" i="81"/>
  <c r="F2773" i="81"/>
  <c r="E2773" i="81"/>
  <c r="C2773" i="81"/>
  <c r="B2773" i="81"/>
  <c r="A2773" i="81"/>
  <c r="L2772" i="81"/>
  <c r="K2772" i="81"/>
  <c r="J2772" i="81"/>
  <c r="I2772" i="81"/>
  <c r="H2772" i="81"/>
  <c r="G2772" i="81"/>
  <c r="F2772" i="81"/>
  <c r="E2772" i="81"/>
  <c r="C2772" i="81"/>
  <c r="B2772" i="81"/>
  <c r="A2772" i="81"/>
  <c r="L2771" i="81"/>
  <c r="K2771" i="81"/>
  <c r="J2771" i="81"/>
  <c r="I2771" i="81"/>
  <c r="H2771" i="81"/>
  <c r="G2771" i="81"/>
  <c r="F2771" i="81"/>
  <c r="E2771" i="81"/>
  <c r="C2771" i="81"/>
  <c r="B2771" i="81"/>
  <c r="A2771" i="81"/>
  <c r="L2770" i="81"/>
  <c r="K2770" i="81"/>
  <c r="J2770" i="81"/>
  <c r="I2770" i="81"/>
  <c r="H2770" i="81"/>
  <c r="G2770" i="81"/>
  <c r="F2770" i="81"/>
  <c r="E2770" i="81"/>
  <c r="C2770" i="81"/>
  <c r="B2770" i="81"/>
  <c r="A2770" i="81"/>
  <c r="L2769" i="81"/>
  <c r="K2769" i="81"/>
  <c r="J2769" i="81"/>
  <c r="I2769" i="81"/>
  <c r="H2769" i="81"/>
  <c r="G2769" i="81"/>
  <c r="F2769" i="81"/>
  <c r="E2769" i="81"/>
  <c r="C2769" i="81"/>
  <c r="B2769" i="81"/>
  <c r="A2769" i="81"/>
  <c r="L2768" i="81"/>
  <c r="K2768" i="81"/>
  <c r="J2768" i="81"/>
  <c r="I2768" i="81"/>
  <c r="H2768" i="81"/>
  <c r="G2768" i="81"/>
  <c r="F2768" i="81"/>
  <c r="E2768" i="81"/>
  <c r="C2768" i="81"/>
  <c r="B2768" i="81"/>
  <c r="A2768" i="81"/>
  <c r="L2767" i="81"/>
  <c r="K2767" i="81"/>
  <c r="J2767" i="81"/>
  <c r="I2767" i="81"/>
  <c r="H2767" i="81"/>
  <c r="G2767" i="81"/>
  <c r="F2767" i="81"/>
  <c r="E2767" i="81"/>
  <c r="C2767" i="81"/>
  <c r="B2767" i="81"/>
  <c r="A2767" i="81"/>
  <c r="L2766" i="81"/>
  <c r="K2766" i="81"/>
  <c r="J2766" i="81"/>
  <c r="I2766" i="81"/>
  <c r="H2766" i="81"/>
  <c r="G2766" i="81"/>
  <c r="F2766" i="81"/>
  <c r="E2766" i="81"/>
  <c r="C2766" i="81"/>
  <c r="B2766" i="81"/>
  <c r="A2766" i="81"/>
  <c r="L2765" i="81"/>
  <c r="K2765" i="81"/>
  <c r="J2765" i="81"/>
  <c r="I2765" i="81"/>
  <c r="H2765" i="81"/>
  <c r="G2765" i="81"/>
  <c r="F2765" i="81"/>
  <c r="E2765" i="81"/>
  <c r="C2765" i="81"/>
  <c r="B2765" i="81"/>
  <c r="A2765" i="81"/>
  <c r="L2764" i="81"/>
  <c r="K2764" i="81"/>
  <c r="J2764" i="81"/>
  <c r="I2764" i="81"/>
  <c r="H2764" i="81"/>
  <c r="G2764" i="81"/>
  <c r="F2764" i="81"/>
  <c r="E2764" i="81"/>
  <c r="C2764" i="81"/>
  <c r="B2764" i="81"/>
  <c r="A2764" i="81"/>
  <c r="L2763" i="81"/>
  <c r="K2763" i="81"/>
  <c r="J2763" i="81"/>
  <c r="I2763" i="81"/>
  <c r="H2763" i="81"/>
  <c r="G2763" i="81"/>
  <c r="F2763" i="81"/>
  <c r="E2763" i="81"/>
  <c r="C2763" i="81"/>
  <c r="B2763" i="81"/>
  <c r="A2763" i="81"/>
  <c r="L2762" i="81"/>
  <c r="K2762" i="81"/>
  <c r="J2762" i="81"/>
  <c r="I2762" i="81"/>
  <c r="H2762" i="81"/>
  <c r="G2762" i="81"/>
  <c r="F2762" i="81"/>
  <c r="E2762" i="81"/>
  <c r="C2762" i="81"/>
  <c r="B2762" i="81"/>
  <c r="A2762" i="81"/>
  <c r="L2761" i="81"/>
  <c r="K2761" i="81"/>
  <c r="J2761" i="81"/>
  <c r="I2761" i="81"/>
  <c r="H2761" i="81"/>
  <c r="G2761" i="81"/>
  <c r="F2761" i="81"/>
  <c r="E2761" i="81"/>
  <c r="C2761" i="81"/>
  <c r="B2761" i="81"/>
  <c r="A2761" i="81"/>
  <c r="L2760" i="81"/>
  <c r="K2760" i="81"/>
  <c r="J2760" i="81"/>
  <c r="I2760" i="81"/>
  <c r="H2760" i="81"/>
  <c r="G2760" i="81"/>
  <c r="F2760" i="81"/>
  <c r="E2760" i="81"/>
  <c r="C2760" i="81"/>
  <c r="B2760" i="81"/>
  <c r="A2760" i="81"/>
  <c r="L2759" i="81"/>
  <c r="K2759" i="81"/>
  <c r="J2759" i="81"/>
  <c r="I2759" i="81"/>
  <c r="H2759" i="81"/>
  <c r="G2759" i="81"/>
  <c r="F2759" i="81"/>
  <c r="E2759" i="81"/>
  <c r="C2759" i="81"/>
  <c r="B2759" i="81"/>
  <c r="A2759" i="81"/>
  <c r="L2758" i="81"/>
  <c r="K2758" i="81"/>
  <c r="J2758" i="81"/>
  <c r="I2758" i="81"/>
  <c r="H2758" i="81"/>
  <c r="G2758" i="81"/>
  <c r="F2758" i="81"/>
  <c r="E2758" i="81"/>
  <c r="C2758" i="81"/>
  <c r="B2758" i="81"/>
  <c r="A2758" i="81"/>
  <c r="L2757" i="81"/>
  <c r="K2757" i="81"/>
  <c r="J2757" i="81"/>
  <c r="I2757" i="81"/>
  <c r="H2757" i="81"/>
  <c r="G2757" i="81"/>
  <c r="F2757" i="81"/>
  <c r="E2757" i="81"/>
  <c r="C2757" i="81"/>
  <c r="B2757" i="81"/>
  <c r="A2757" i="81"/>
  <c r="L2756" i="81"/>
  <c r="K2756" i="81"/>
  <c r="J2756" i="81"/>
  <c r="I2756" i="81"/>
  <c r="H2756" i="81"/>
  <c r="G2756" i="81"/>
  <c r="F2756" i="81"/>
  <c r="E2756" i="81"/>
  <c r="C2756" i="81"/>
  <c r="B2756" i="81"/>
  <c r="A2756" i="81"/>
  <c r="L2755" i="81"/>
  <c r="K2755" i="81"/>
  <c r="J2755" i="81"/>
  <c r="I2755" i="81"/>
  <c r="H2755" i="81"/>
  <c r="G2755" i="81"/>
  <c r="F2755" i="81"/>
  <c r="E2755" i="81"/>
  <c r="C2755" i="81"/>
  <c r="B2755" i="81"/>
  <c r="A2755" i="81"/>
  <c r="L2754" i="81"/>
  <c r="K2754" i="81"/>
  <c r="J2754" i="81"/>
  <c r="I2754" i="81"/>
  <c r="H2754" i="81"/>
  <c r="G2754" i="81"/>
  <c r="F2754" i="81"/>
  <c r="E2754" i="81"/>
  <c r="C2754" i="81"/>
  <c r="B2754" i="81"/>
  <c r="A2754" i="81"/>
  <c r="L2753" i="81"/>
  <c r="K2753" i="81"/>
  <c r="J2753" i="81"/>
  <c r="I2753" i="81"/>
  <c r="H2753" i="81"/>
  <c r="G2753" i="81"/>
  <c r="F2753" i="81"/>
  <c r="E2753" i="81"/>
  <c r="C2753" i="81"/>
  <c r="B2753" i="81"/>
  <c r="A2753" i="81"/>
  <c r="L2752" i="81"/>
  <c r="K2752" i="81"/>
  <c r="J2752" i="81"/>
  <c r="I2752" i="81"/>
  <c r="H2752" i="81"/>
  <c r="G2752" i="81"/>
  <c r="F2752" i="81"/>
  <c r="E2752" i="81"/>
  <c r="C2752" i="81"/>
  <c r="B2752" i="81"/>
  <c r="A2752" i="81"/>
  <c r="L2751" i="81"/>
  <c r="K2751" i="81"/>
  <c r="J2751" i="81"/>
  <c r="I2751" i="81"/>
  <c r="H2751" i="81"/>
  <c r="G2751" i="81"/>
  <c r="F2751" i="81"/>
  <c r="E2751" i="81"/>
  <c r="C2751" i="81"/>
  <c r="B2751" i="81"/>
  <c r="A2751" i="81"/>
  <c r="L2750" i="81"/>
  <c r="K2750" i="81"/>
  <c r="J2750" i="81"/>
  <c r="I2750" i="81"/>
  <c r="H2750" i="81"/>
  <c r="G2750" i="81"/>
  <c r="F2750" i="81"/>
  <c r="E2750" i="81"/>
  <c r="C2750" i="81"/>
  <c r="B2750" i="81"/>
  <c r="A2750" i="81"/>
  <c r="L2749" i="81"/>
  <c r="K2749" i="81"/>
  <c r="J2749" i="81"/>
  <c r="I2749" i="81"/>
  <c r="H2749" i="81"/>
  <c r="G2749" i="81"/>
  <c r="F2749" i="81"/>
  <c r="E2749" i="81"/>
  <c r="C2749" i="81"/>
  <c r="B2749" i="81"/>
  <c r="A2749" i="81"/>
  <c r="L2748" i="81"/>
  <c r="K2748" i="81"/>
  <c r="J2748" i="81"/>
  <c r="I2748" i="81"/>
  <c r="H2748" i="81"/>
  <c r="G2748" i="81"/>
  <c r="F2748" i="81"/>
  <c r="E2748" i="81"/>
  <c r="C2748" i="81"/>
  <c r="B2748" i="81"/>
  <c r="A2748" i="81"/>
  <c r="L2747" i="81"/>
  <c r="K2747" i="81"/>
  <c r="J2747" i="81"/>
  <c r="I2747" i="81"/>
  <c r="H2747" i="81"/>
  <c r="G2747" i="81"/>
  <c r="F2747" i="81"/>
  <c r="E2747" i="81"/>
  <c r="C2747" i="81"/>
  <c r="B2747" i="81"/>
  <c r="A2747" i="81"/>
  <c r="L2746" i="81"/>
  <c r="K2746" i="81"/>
  <c r="J2746" i="81"/>
  <c r="I2746" i="81"/>
  <c r="H2746" i="81"/>
  <c r="G2746" i="81"/>
  <c r="F2746" i="81"/>
  <c r="E2746" i="81"/>
  <c r="C2746" i="81"/>
  <c r="B2746" i="81"/>
  <c r="A2746" i="81"/>
  <c r="L2745" i="81"/>
  <c r="K2745" i="81"/>
  <c r="J2745" i="81"/>
  <c r="I2745" i="81"/>
  <c r="H2745" i="81"/>
  <c r="G2745" i="81"/>
  <c r="F2745" i="81"/>
  <c r="E2745" i="81"/>
  <c r="C2745" i="81"/>
  <c r="B2745" i="81"/>
  <c r="A2745" i="81"/>
  <c r="L2744" i="81"/>
  <c r="K2744" i="81"/>
  <c r="J2744" i="81"/>
  <c r="I2744" i="81"/>
  <c r="H2744" i="81"/>
  <c r="G2744" i="81"/>
  <c r="F2744" i="81"/>
  <c r="E2744" i="81"/>
  <c r="C2744" i="81"/>
  <c r="B2744" i="81"/>
  <c r="A2744" i="81"/>
  <c r="L2743" i="81"/>
  <c r="K2743" i="81"/>
  <c r="J2743" i="81"/>
  <c r="I2743" i="81"/>
  <c r="H2743" i="81"/>
  <c r="G2743" i="81"/>
  <c r="F2743" i="81"/>
  <c r="E2743" i="81"/>
  <c r="C2743" i="81"/>
  <c r="B2743" i="81"/>
  <c r="A2743" i="81"/>
  <c r="L2742" i="81"/>
  <c r="K2742" i="81"/>
  <c r="J2742" i="81"/>
  <c r="I2742" i="81"/>
  <c r="H2742" i="81"/>
  <c r="G2742" i="81"/>
  <c r="F2742" i="81"/>
  <c r="E2742" i="81"/>
  <c r="C2742" i="81"/>
  <c r="B2742" i="81"/>
  <c r="A2742" i="81"/>
  <c r="L2741" i="81"/>
  <c r="K2741" i="81"/>
  <c r="J2741" i="81"/>
  <c r="I2741" i="81"/>
  <c r="H2741" i="81"/>
  <c r="G2741" i="81"/>
  <c r="F2741" i="81"/>
  <c r="E2741" i="81"/>
  <c r="C2741" i="81"/>
  <c r="B2741" i="81"/>
  <c r="A2741" i="81"/>
  <c r="L2740" i="81"/>
  <c r="K2740" i="81"/>
  <c r="J2740" i="81"/>
  <c r="I2740" i="81"/>
  <c r="H2740" i="81"/>
  <c r="G2740" i="81"/>
  <c r="F2740" i="81"/>
  <c r="E2740" i="81"/>
  <c r="C2740" i="81"/>
  <c r="B2740" i="81"/>
  <c r="A2740" i="81"/>
  <c r="L2739" i="81"/>
  <c r="K2739" i="81"/>
  <c r="J2739" i="81"/>
  <c r="I2739" i="81"/>
  <c r="H2739" i="81"/>
  <c r="G2739" i="81"/>
  <c r="F2739" i="81"/>
  <c r="E2739" i="81"/>
  <c r="C2739" i="81"/>
  <c r="B2739" i="81"/>
  <c r="A2739" i="81"/>
  <c r="L2738" i="81"/>
  <c r="K2738" i="81"/>
  <c r="J2738" i="81"/>
  <c r="I2738" i="81"/>
  <c r="H2738" i="81"/>
  <c r="G2738" i="81"/>
  <c r="F2738" i="81"/>
  <c r="E2738" i="81"/>
  <c r="C2738" i="81"/>
  <c r="B2738" i="81"/>
  <c r="A2738" i="81"/>
  <c r="L2737" i="81"/>
  <c r="K2737" i="81"/>
  <c r="J2737" i="81"/>
  <c r="I2737" i="81"/>
  <c r="H2737" i="81"/>
  <c r="G2737" i="81"/>
  <c r="F2737" i="81"/>
  <c r="E2737" i="81"/>
  <c r="C2737" i="81"/>
  <c r="B2737" i="81"/>
  <c r="A2737" i="81"/>
  <c r="L2736" i="81"/>
  <c r="K2736" i="81"/>
  <c r="J2736" i="81"/>
  <c r="I2736" i="81"/>
  <c r="H2736" i="81"/>
  <c r="G2736" i="81"/>
  <c r="F2736" i="81"/>
  <c r="E2736" i="81"/>
  <c r="C2736" i="81"/>
  <c r="B2736" i="81"/>
  <c r="A2736" i="81"/>
  <c r="L2735" i="81"/>
  <c r="K2735" i="81"/>
  <c r="J2735" i="81"/>
  <c r="I2735" i="81"/>
  <c r="H2735" i="81"/>
  <c r="G2735" i="81"/>
  <c r="F2735" i="81"/>
  <c r="E2735" i="81"/>
  <c r="C2735" i="81"/>
  <c r="B2735" i="81"/>
  <c r="A2735" i="81"/>
  <c r="L2734" i="81"/>
  <c r="K2734" i="81"/>
  <c r="J2734" i="81"/>
  <c r="I2734" i="81"/>
  <c r="H2734" i="81"/>
  <c r="G2734" i="81"/>
  <c r="F2734" i="81"/>
  <c r="E2734" i="81"/>
  <c r="C2734" i="81"/>
  <c r="B2734" i="81"/>
  <c r="A2734" i="81"/>
  <c r="L2733" i="81"/>
  <c r="K2733" i="81"/>
  <c r="J2733" i="81"/>
  <c r="I2733" i="81"/>
  <c r="H2733" i="81"/>
  <c r="G2733" i="81"/>
  <c r="F2733" i="81"/>
  <c r="E2733" i="81"/>
  <c r="C2733" i="81"/>
  <c r="B2733" i="81"/>
  <c r="A2733" i="81"/>
  <c r="L2732" i="81"/>
  <c r="K2732" i="81"/>
  <c r="J2732" i="81"/>
  <c r="I2732" i="81"/>
  <c r="H2732" i="81"/>
  <c r="G2732" i="81"/>
  <c r="F2732" i="81"/>
  <c r="E2732" i="81"/>
  <c r="C2732" i="81"/>
  <c r="B2732" i="81"/>
  <c r="A2732" i="81"/>
  <c r="L2731" i="81"/>
  <c r="K2731" i="81"/>
  <c r="J2731" i="81"/>
  <c r="I2731" i="81"/>
  <c r="H2731" i="81"/>
  <c r="G2731" i="81"/>
  <c r="F2731" i="81"/>
  <c r="E2731" i="81"/>
  <c r="C2731" i="81"/>
  <c r="B2731" i="81"/>
  <c r="A2731" i="81"/>
  <c r="L2730" i="81"/>
  <c r="K2730" i="81"/>
  <c r="J2730" i="81"/>
  <c r="I2730" i="81"/>
  <c r="H2730" i="81"/>
  <c r="G2730" i="81"/>
  <c r="F2730" i="81"/>
  <c r="E2730" i="81"/>
  <c r="C2730" i="81"/>
  <c r="B2730" i="81"/>
  <c r="A2730" i="81"/>
  <c r="L2729" i="81"/>
  <c r="K2729" i="81"/>
  <c r="J2729" i="81"/>
  <c r="I2729" i="81"/>
  <c r="H2729" i="81"/>
  <c r="G2729" i="81"/>
  <c r="F2729" i="81"/>
  <c r="E2729" i="81"/>
  <c r="C2729" i="81"/>
  <c r="B2729" i="81"/>
  <c r="A2729" i="81"/>
  <c r="L2728" i="81"/>
  <c r="K2728" i="81"/>
  <c r="J2728" i="81"/>
  <c r="I2728" i="81"/>
  <c r="H2728" i="81"/>
  <c r="G2728" i="81"/>
  <c r="F2728" i="81"/>
  <c r="E2728" i="81"/>
  <c r="C2728" i="81"/>
  <c r="B2728" i="81"/>
  <c r="A2728" i="81"/>
  <c r="L2727" i="81"/>
  <c r="K2727" i="81"/>
  <c r="J2727" i="81"/>
  <c r="I2727" i="81"/>
  <c r="H2727" i="81"/>
  <c r="G2727" i="81"/>
  <c r="F2727" i="81"/>
  <c r="E2727" i="81"/>
  <c r="C2727" i="81"/>
  <c r="B2727" i="81"/>
  <c r="A2727" i="81"/>
  <c r="L2726" i="81"/>
  <c r="K2726" i="81"/>
  <c r="J2726" i="81"/>
  <c r="I2726" i="81"/>
  <c r="H2726" i="81"/>
  <c r="G2726" i="81"/>
  <c r="F2726" i="81"/>
  <c r="E2726" i="81"/>
  <c r="C2726" i="81"/>
  <c r="B2726" i="81"/>
  <c r="A2726" i="81"/>
  <c r="L2725" i="81"/>
  <c r="K2725" i="81"/>
  <c r="J2725" i="81"/>
  <c r="I2725" i="81"/>
  <c r="H2725" i="81"/>
  <c r="G2725" i="81"/>
  <c r="F2725" i="81"/>
  <c r="E2725" i="81"/>
  <c r="C2725" i="81"/>
  <c r="B2725" i="81"/>
  <c r="A2725" i="81"/>
  <c r="L2724" i="81"/>
  <c r="K2724" i="81"/>
  <c r="J2724" i="81"/>
  <c r="I2724" i="81"/>
  <c r="H2724" i="81"/>
  <c r="G2724" i="81"/>
  <c r="F2724" i="81"/>
  <c r="E2724" i="81"/>
  <c r="C2724" i="81"/>
  <c r="B2724" i="81"/>
  <c r="A2724" i="81"/>
  <c r="L2723" i="81"/>
  <c r="K2723" i="81"/>
  <c r="J2723" i="81"/>
  <c r="I2723" i="81"/>
  <c r="H2723" i="81"/>
  <c r="G2723" i="81"/>
  <c r="F2723" i="81"/>
  <c r="E2723" i="81"/>
  <c r="C2723" i="81"/>
  <c r="B2723" i="81"/>
  <c r="A2723" i="81"/>
  <c r="L2722" i="81"/>
  <c r="K2722" i="81"/>
  <c r="J2722" i="81"/>
  <c r="I2722" i="81"/>
  <c r="H2722" i="81"/>
  <c r="G2722" i="81"/>
  <c r="F2722" i="81"/>
  <c r="E2722" i="81"/>
  <c r="C2722" i="81"/>
  <c r="B2722" i="81"/>
  <c r="A2722" i="81"/>
  <c r="L2721" i="81"/>
  <c r="K2721" i="81"/>
  <c r="J2721" i="81"/>
  <c r="I2721" i="81"/>
  <c r="H2721" i="81"/>
  <c r="G2721" i="81"/>
  <c r="F2721" i="81"/>
  <c r="E2721" i="81"/>
  <c r="C2721" i="81"/>
  <c r="B2721" i="81"/>
  <c r="A2721" i="81"/>
  <c r="L2720" i="81"/>
  <c r="K2720" i="81"/>
  <c r="J2720" i="81"/>
  <c r="I2720" i="81"/>
  <c r="H2720" i="81"/>
  <c r="G2720" i="81"/>
  <c r="F2720" i="81"/>
  <c r="E2720" i="81"/>
  <c r="C2720" i="81"/>
  <c r="B2720" i="81"/>
  <c r="A2720" i="81"/>
  <c r="L2719" i="81"/>
  <c r="K2719" i="81"/>
  <c r="J2719" i="81"/>
  <c r="I2719" i="81"/>
  <c r="H2719" i="81"/>
  <c r="G2719" i="81"/>
  <c r="F2719" i="81"/>
  <c r="E2719" i="81"/>
  <c r="C2719" i="81"/>
  <c r="B2719" i="81"/>
  <c r="A2719" i="81"/>
  <c r="L2718" i="81"/>
  <c r="K2718" i="81"/>
  <c r="J2718" i="81"/>
  <c r="I2718" i="81"/>
  <c r="H2718" i="81"/>
  <c r="G2718" i="81"/>
  <c r="F2718" i="81"/>
  <c r="E2718" i="81"/>
  <c r="C2718" i="81"/>
  <c r="B2718" i="81"/>
  <c r="A2718" i="81"/>
  <c r="L2717" i="81"/>
  <c r="K2717" i="81"/>
  <c r="J2717" i="81"/>
  <c r="I2717" i="81"/>
  <c r="H2717" i="81"/>
  <c r="G2717" i="81"/>
  <c r="F2717" i="81"/>
  <c r="E2717" i="81"/>
  <c r="C2717" i="81"/>
  <c r="B2717" i="81"/>
  <c r="A2717" i="81"/>
  <c r="L2716" i="81"/>
  <c r="K2716" i="81"/>
  <c r="J2716" i="81"/>
  <c r="I2716" i="81"/>
  <c r="H2716" i="81"/>
  <c r="G2716" i="81"/>
  <c r="F2716" i="81"/>
  <c r="E2716" i="81"/>
  <c r="C2716" i="81"/>
  <c r="B2716" i="81"/>
  <c r="A2716" i="81"/>
  <c r="L2715" i="81"/>
  <c r="K2715" i="81"/>
  <c r="J2715" i="81"/>
  <c r="I2715" i="81"/>
  <c r="H2715" i="81"/>
  <c r="G2715" i="81"/>
  <c r="F2715" i="81"/>
  <c r="E2715" i="81"/>
  <c r="C2715" i="81"/>
  <c r="B2715" i="81"/>
  <c r="A2715" i="81"/>
  <c r="L2714" i="81"/>
  <c r="K2714" i="81"/>
  <c r="J2714" i="81"/>
  <c r="I2714" i="81"/>
  <c r="H2714" i="81"/>
  <c r="G2714" i="81"/>
  <c r="F2714" i="81"/>
  <c r="E2714" i="81"/>
  <c r="C2714" i="81"/>
  <c r="B2714" i="81"/>
  <c r="A2714" i="81"/>
  <c r="L2713" i="81"/>
  <c r="K2713" i="81"/>
  <c r="J2713" i="81"/>
  <c r="I2713" i="81"/>
  <c r="H2713" i="81"/>
  <c r="G2713" i="81"/>
  <c r="F2713" i="81"/>
  <c r="E2713" i="81"/>
  <c r="C2713" i="81"/>
  <c r="B2713" i="81"/>
  <c r="A2713" i="81"/>
  <c r="L2712" i="81"/>
  <c r="K2712" i="81"/>
  <c r="J2712" i="81"/>
  <c r="I2712" i="81"/>
  <c r="H2712" i="81"/>
  <c r="G2712" i="81"/>
  <c r="F2712" i="81"/>
  <c r="E2712" i="81"/>
  <c r="C2712" i="81"/>
  <c r="B2712" i="81"/>
  <c r="A2712" i="81"/>
  <c r="L2711" i="81"/>
  <c r="K2711" i="81"/>
  <c r="J2711" i="81"/>
  <c r="I2711" i="81"/>
  <c r="H2711" i="81"/>
  <c r="G2711" i="81"/>
  <c r="F2711" i="81"/>
  <c r="E2711" i="81"/>
  <c r="C2711" i="81"/>
  <c r="B2711" i="81"/>
  <c r="A2711" i="81"/>
  <c r="L2710" i="81"/>
  <c r="K2710" i="81"/>
  <c r="J2710" i="81"/>
  <c r="I2710" i="81"/>
  <c r="H2710" i="81"/>
  <c r="G2710" i="81"/>
  <c r="F2710" i="81"/>
  <c r="E2710" i="81"/>
  <c r="C2710" i="81"/>
  <c r="B2710" i="81"/>
  <c r="A2710" i="81"/>
  <c r="L2709" i="81"/>
  <c r="K2709" i="81"/>
  <c r="J2709" i="81"/>
  <c r="I2709" i="81"/>
  <c r="H2709" i="81"/>
  <c r="G2709" i="81"/>
  <c r="F2709" i="81"/>
  <c r="E2709" i="81"/>
  <c r="C2709" i="81"/>
  <c r="B2709" i="81"/>
  <c r="A2709" i="81"/>
  <c r="L2708" i="81"/>
  <c r="K2708" i="81"/>
  <c r="J2708" i="81"/>
  <c r="I2708" i="81"/>
  <c r="H2708" i="81"/>
  <c r="G2708" i="81"/>
  <c r="F2708" i="81"/>
  <c r="E2708" i="81"/>
  <c r="C2708" i="81"/>
  <c r="B2708" i="81"/>
  <c r="A2708" i="81"/>
  <c r="L2707" i="81"/>
  <c r="K2707" i="81"/>
  <c r="J2707" i="81"/>
  <c r="I2707" i="81"/>
  <c r="H2707" i="81"/>
  <c r="G2707" i="81"/>
  <c r="F2707" i="81"/>
  <c r="E2707" i="81"/>
  <c r="C2707" i="81"/>
  <c r="B2707" i="81"/>
  <c r="A2707" i="81"/>
  <c r="L2706" i="81"/>
  <c r="K2706" i="81"/>
  <c r="J2706" i="81"/>
  <c r="I2706" i="81"/>
  <c r="H2706" i="81"/>
  <c r="G2706" i="81"/>
  <c r="F2706" i="81"/>
  <c r="E2706" i="81"/>
  <c r="C2706" i="81"/>
  <c r="B2706" i="81"/>
  <c r="A2706" i="81"/>
  <c r="L2705" i="81"/>
  <c r="K2705" i="81"/>
  <c r="J2705" i="81"/>
  <c r="I2705" i="81"/>
  <c r="H2705" i="81"/>
  <c r="G2705" i="81"/>
  <c r="F2705" i="81"/>
  <c r="E2705" i="81"/>
  <c r="C2705" i="81"/>
  <c r="B2705" i="81"/>
  <c r="A2705" i="81"/>
  <c r="L2704" i="81"/>
  <c r="K2704" i="81"/>
  <c r="J2704" i="81"/>
  <c r="I2704" i="81"/>
  <c r="H2704" i="81"/>
  <c r="G2704" i="81"/>
  <c r="F2704" i="81"/>
  <c r="E2704" i="81"/>
  <c r="C2704" i="81"/>
  <c r="B2704" i="81"/>
  <c r="A2704" i="81"/>
  <c r="L2703" i="81"/>
  <c r="K2703" i="81"/>
  <c r="J2703" i="81"/>
  <c r="I2703" i="81"/>
  <c r="H2703" i="81"/>
  <c r="G2703" i="81"/>
  <c r="F2703" i="81"/>
  <c r="E2703" i="81"/>
  <c r="C2703" i="81"/>
  <c r="B2703" i="81"/>
  <c r="A2703" i="81"/>
  <c r="L2702" i="81"/>
  <c r="K2702" i="81"/>
  <c r="J2702" i="81"/>
  <c r="I2702" i="81"/>
  <c r="H2702" i="81"/>
  <c r="G2702" i="81"/>
  <c r="F2702" i="81"/>
  <c r="E2702" i="81"/>
  <c r="C2702" i="81"/>
  <c r="B2702" i="81"/>
  <c r="A2702" i="81"/>
  <c r="L2701" i="81"/>
  <c r="K2701" i="81"/>
  <c r="J2701" i="81"/>
  <c r="I2701" i="81"/>
  <c r="H2701" i="81"/>
  <c r="G2701" i="81"/>
  <c r="F2701" i="81"/>
  <c r="E2701" i="81"/>
  <c r="C2701" i="81"/>
  <c r="B2701" i="81"/>
  <c r="A2701" i="81"/>
  <c r="L2700" i="81"/>
  <c r="K2700" i="81"/>
  <c r="J2700" i="81"/>
  <c r="I2700" i="81"/>
  <c r="H2700" i="81"/>
  <c r="G2700" i="81"/>
  <c r="F2700" i="81"/>
  <c r="E2700" i="81"/>
  <c r="C2700" i="81"/>
  <c r="B2700" i="81"/>
  <c r="A2700" i="81"/>
  <c r="L2699" i="81"/>
  <c r="K2699" i="81"/>
  <c r="J2699" i="81"/>
  <c r="I2699" i="81"/>
  <c r="H2699" i="81"/>
  <c r="G2699" i="81"/>
  <c r="F2699" i="81"/>
  <c r="E2699" i="81"/>
  <c r="C2699" i="81"/>
  <c r="B2699" i="81"/>
  <c r="A2699" i="81"/>
  <c r="L2698" i="81"/>
  <c r="K2698" i="81"/>
  <c r="J2698" i="81"/>
  <c r="I2698" i="81"/>
  <c r="H2698" i="81"/>
  <c r="G2698" i="81"/>
  <c r="F2698" i="81"/>
  <c r="E2698" i="81"/>
  <c r="C2698" i="81"/>
  <c r="B2698" i="81"/>
  <c r="A2698" i="81"/>
  <c r="L2697" i="81"/>
  <c r="K2697" i="81"/>
  <c r="J2697" i="81"/>
  <c r="I2697" i="81"/>
  <c r="H2697" i="81"/>
  <c r="G2697" i="81"/>
  <c r="F2697" i="81"/>
  <c r="E2697" i="81"/>
  <c r="C2697" i="81"/>
  <c r="B2697" i="81"/>
  <c r="A2697" i="81"/>
  <c r="L2696" i="81"/>
  <c r="K2696" i="81"/>
  <c r="J2696" i="81"/>
  <c r="I2696" i="81"/>
  <c r="H2696" i="81"/>
  <c r="G2696" i="81"/>
  <c r="F2696" i="81"/>
  <c r="E2696" i="81"/>
  <c r="C2696" i="81"/>
  <c r="B2696" i="81"/>
  <c r="A2696" i="81"/>
  <c r="L2695" i="81"/>
  <c r="K2695" i="81"/>
  <c r="J2695" i="81"/>
  <c r="I2695" i="81"/>
  <c r="H2695" i="81"/>
  <c r="G2695" i="81"/>
  <c r="F2695" i="81"/>
  <c r="E2695" i="81"/>
  <c r="C2695" i="81"/>
  <c r="B2695" i="81"/>
  <c r="A2695" i="81"/>
  <c r="L2694" i="81"/>
  <c r="K2694" i="81"/>
  <c r="J2694" i="81"/>
  <c r="I2694" i="81"/>
  <c r="H2694" i="81"/>
  <c r="G2694" i="81"/>
  <c r="F2694" i="81"/>
  <c r="E2694" i="81"/>
  <c r="C2694" i="81"/>
  <c r="B2694" i="81"/>
  <c r="A2694" i="81"/>
  <c r="L2693" i="81"/>
  <c r="K2693" i="81"/>
  <c r="J2693" i="81"/>
  <c r="I2693" i="81"/>
  <c r="H2693" i="81"/>
  <c r="G2693" i="81"/>
  <c r="F2693" i="81"/>
  <c r="E2693" i="81"/>
  <c r="C2693" i="81"/>
  <c r="B2693" i="81"/>
  <c r="A2693" i="81"/>
  <c r="L2692" i="81"/>
  <c r="K2692" i="81"/>
  <c r="J2692" i="81"/>
  <c r="I2692" i="81"/>
  <c r="H2692" i="81"/>
  <c r="G2692" i="81"/>
  <c r="F2692" i="81"/>
  <c r="E2692" i="81"/>
  <c r="C2692" i="81"/>
  <c r="B2692" i="81"/>
  <c r="A2692" i="81"/>
  <c r="L2691" i="81"/>
  <c r="K2691" i="81"/>
  <c r="J2691" i="81"/>
  <c r="I2691" i="81"/>
  <c r="H2691" i="81"/>
  <c r="G2691" i="81"/>
  <c r="F2691" i="81"/>
  <c r="E2691" i="81"/>
  <c r="C2691" i="81"/>
  <c r="B2691" i="81"/>
  <c r="A2691" i="81"/>
  <c r="L2690" i="81"/>
  <c r="K2690" i="81"/>
  <c r="J2690" i="81"/>
  <c r="I2690" i="81"/>
  <c r="H2690" i="81"/>
  <c r="G2690" i="81"/>
  <c r="F2690" i="81"/>
  <c r="E2690" i="81"/>
  <c r="C2690" i="81"/>
  <c r="B2690" i="81"/>
  <c r="A2690" i="81"/>
  <c r="L2689" i="81"/>
  <c r="K2689" i="81"/>
  <c r="J2689" i="81"/>
  <c r="I2689" i="81"/>
  <c r="H2689" i="81"/>
  <c r="G2689" i="81"/>
  <c r="F2689" i="81"/>
  <c r="E2689" i="81"/>
  <c r="C2689" i="81"/>
  <c r="B2689" i="81"/>
  <c r="A2689" i="81"/>
  <c r="L2688" i="81"/>
  <c r="K2688" i="81"/>
  <c r="J2688" i="81"/>
  <c r="I2688" i="81"/>
  <c r="H2688" i="81"/>
  <c r="G2688" i="81"/>
  <c r="F2688" i="81"/>
  <c r="E2688" i="81"/>
  <c r="C2688" i="81"/>
  <c r="B2688" i="81"/>
  <c r="A2688" i="81"/>
  <c r="L2687" i="81"/>
  <c r="K2687" i="81"/>
  <c r="J2687" i="81"/>
  <c r="I2687" i="81"/>
  <c r="H2687" i="81"/>
  <c r="G2687" i="81"/>
  <c r="F2687" i="81"/>
  <c r="E2687" i="81"/>
  <c r="C2687" i="81"/>
  <c r="B2687" i="81"/>
  <c r="A2687" i="81"/>
  <c r="L2686" i="81"/>
  <c r="K2686" i="81"/>
  <c r="J2686" i="81"/>
  <c r="I2686" i="81"/>
  <c r="H2686" i="81"/>
  <c r="G2686" i="81"/>
  <c r="F2686" i="81"/>
  <c r="E2686" i="81"/>
  <c r="C2686" i="81"/>
  <c r="B2686" i="81"/>
  <c r="A2686" i="81"/>
  <c r="L2685" i="81"/>
  <c r="K2685" i="81"/>
  <c r="J2685" i="81"/>
  <c r="I2685" i="81"/>
  <c r="H2685" i="81"/>
  <c r="G2685" i="81"/>
  <c r="F2685" i="81"/>
  <c r="E2685" i="81"/>
  <c r="C2685" i="81"/>
  <c r="B2685" i="81"/>
  <c r="A2685" i="81"/>
  <c r="L2684" i="81"/>
  <c r="K2684" i="81"/>
  <c r="J2684" i="81"/>
  <c r="I2684" i="81"/>
  <c r="H2684" i="81"/>
  <c r="G2684" i="81"/>
  <c r="F2684" i="81"/>
  <c r="E2684" i="81"/>
  <c r="C2684" i="81"/>
  <c r="B2684" i="81"/>
  <c r="A2684" i="81"/>
  <c r="L2683" i="81"/>
  <c r="K2683" i="81"/>
  <c r="J2683" i="81"/>
  <c r="I2683" i="81"/>
  <c r="H2683" i="81"/>
  <c r="G2683" i="81"/>
  <c r="F2683" i="81"/>
  <c r="E2683" i="81"/>
  <c r="C2683" i="81"/>
  <c r="B2683" i="81"/>
  <c r="A2683" i="81"/>
  <c r="L2682" i="81"/>
  <c r="K2682" i="81"/>
  <c r="J2682" i="81"/>
  <c r="I2682" i="81"/>
  <c r="H2682" i="81"/>
  <c r="G2682" i="81"/>
  <c r="F2682" i="81"/>
  <c r="E2682" i="81"/>
  <c r="C2682" i="81"/>
  <c r="B2682" i="81"/>
  <c r="A2682" i="81"/>
  <c r="L2681" i="81"/>
  <c r="K2681" i="81"/>
  <c r="J2681" i="81"/>
  <c r="I2681" i="81"/>
  <c r="H2681" i="81"/>
  <c r="G2681" i="81"/>
  <c r="F2681" i="81"/>
  <c r="E2681" i="81"/>
  <c r="C2681" i="81"/>
  <c r="B2681" i="81"/>
  <c r="A2681" i="81"/>
  <c r="L2680" i="81"/>
  <c r="K2680" i="81"/>
  <c r="J2680" i="81"/>
  <c r="I2680" i="81"/>
  <c r="H2680" i="81"/>
  <c r="G2680" i="81"/>
  <c r="F2680" i="81"/>
  <c r="E2680" i="81"/>
  <c r="C2680" i="81"/>
  <c r="B2680" i="81"/>
  <c r="A2680" i="81"/>
  <c r="L2679" i="81"/>
  <c r="K2679" i="81"/>
  <c r="J2679" i="81"/>
  <c r="I2679" i="81"/>
  <c r="H2679" i="81"/>
  <c r="G2679" i="81"/>
  <c r="F2679" i="81"/>
  <c r="E2679" i="81"/>
  <c r="C2679" i="81"/>
  <c r="B2679" i="81"/>
  <c r="A2679" i="81"/>
  <c r="L2678" i="81"/>
  <c r="K2678" i="81"/>
  <c r="J2678" i="81"/>
  <c r="I2678" i="81"/>
  <c r="H2678" i="81"/>
  <c r="G2678" i="81"/>
  <c r="F2678" i="81"/>
  <c r="E2678" i="81"/>
  <c r="C2678" i="81"/>
  <c r="B2678" i="81"/>
  <c r="A2678" i="81"/>
  <c r="L2677" i="81"/>
  <c r="K2677" i="81"/>
  <c r="J2677" i="81"/>
  <c r="I2677" i="81"/>
  <c r="H2677" i="81"/>
  <c r="G2677" i="81"/>
  <c r="F2677" i="81"/>
  <c r="E2677" i="81"/>
  <c r="C2677" i="81"/>
  <c r="B2677" i="81"/>
  <c r="A2677" i="81"/>
  <c r="L2676" i="81"/>
  <c r="K2676" i="81"/>
  <c r="J2676" i="81"/>
  <c r="I2676" i="81"/>
  <c r="H2676" i="81"/>
  <c r="G2676" i="81"/>
  <c r="F2676" i="81"/>
  <c r="E2676" i="81"/>
  <c r="C2676" i="81"/>
  <c r="B2676" i="81"/>
  <c r="A2676" i="81"/>
  <c r="L2675" i="81"/>
  <c r="K2675" i="81"/>
  <c r="J2675" i="81"/>
  <c r="I2675" i="81"/>
  <c r="H2675" i="81"/>
  <c r="G2675" i="81"/>
  <c r="F2675" i="81"/>
  <c r="E2675" i="81"/>
  <c r="C2675" i="81"/>
  <c r="B2675" i="81"/>
  <c r="A2675" i="81"/>
  <c r="L2674" i="81"/>
  <c r="K2674" i="81"/>
  <c r="J2674" i="81"/>
  <c r="I2674" i="81"/>
  <c r="H2674" i="81"/>
  <c r="G2674" i="81"/>
  <c r="F2674" i="81"/>
  <c r="E2674" i="81"/>
  <c r="C2674" i="81"/>
  <c r="B2674" i="81"/>
  <c r="A2674" i="81"/>
  <c r="L2673" i="81"/>
  <c r="K2673" i="81"/>
  <c r="J2673" i="81"/>
  <c r="I2673" i="81"/>
  <c r="H2673" i="81"/>
  <c r="G2673" i="81"/>
  <c r="F2673" i="81"/>
  <c r="E2673" i="81"/>
  <c r="C2673" i="81"/>
  <c r="B2673" i="81"/>
  <c r="A2673" i="81"/>
  <c r="L2672" i="81"/>
  <c r="K2672" i="81"/>
  <c r="J2672" i="81"/>
  <c r="I2672" i="81"/>
  <c r="H2672" i="81"/>
  <c r="G2672" i="81"/>
  <c r="F2672" i="81"/>
  <c r="E2672" i="81"/>
  <c r="C2672" i="81"/>
  <c r="B2672" i="81"/>
  <c r="A2672" i="81"/>
  <c r="L2671" i="81"/>
  <c r="K2671" i="81"/>
  <c r="J2671" i="81"/>
  <c r="I2671" i="81"/>
  <c r="H2671" i="81"/>
  <c r="G2671" i="81"/>
  <c r="F2671" i="81"/>
  <c r="E2671" i="81"/>
  <c r="C2671" i="81"/>
  <c r="B2671" i="81"/>
  <c r="A2671" i="81"/>
  <c r="L2670" i="81"/>
  <c r="K2670" i="81"/>
  <c r="J2670" i="81"/>
  <c r="I2670" i="81"/>
  <c r="H2670" i="81"/>
  <c r="G2670" i="81"/>
  <c r="F2670" i="81"/>
  <c r="E2670" i="81"/>
  <c r="C2670" i="81"/>
  <c r="B2670" i="81"/>
  <c r="A2670" i="81"/>
  <c r="L2669" i="81"/>
  <c r="K2669" i="81"/>
  <c r="J2669" i="81"/>
  <c r="I2669" i="81"/>
  <c r="H2669" i="81"/>
  <c r="G2669" i="81"/>
  <c r="F2669" i="81"/>
  <c r="E2669" i="81"/>
  <c r="C2669" i="81"/>
  <c r="B2669" i="81"/>
  <c r="A2669" i="81"/>
  <c r="L2668" i="81"/>
  <c r="K2668" i="81"/>
  <c r="J2668" i="81"/>
  <c r="I2668" i="81"/>
  <c r="H2668" i="81"/>
  <c r="G2668" i="81"/>
  <c r="F2668" i="81"/>
  <c r="E2668" i="81"/>
  <c r="C2668" i="81"/>
  <c r="B2668" i="81"/>
  <c r="A2668" i="81"/>
  <c r="L2667" i="81"/>
  <c r="K2667" i="81"/>
  <c r="J2667" i="81"/>
  <c r="I2667" i="81"/>
  <c r="H2667" i="81"/>
  <c r="G2667" i="81"/>
  <c r="F2667" i="81"/>
  <c r="E2667" i="81"/>
  <c r="C2667" i="81"/>
  <c r="B2667" i="81"/>
  <c r="A2667" i="81"/>
  <c r="L2666" i="81"/>
  <c r="K2666" i="81"/>
  <c r="J2666" i="81"/>
  <c r="I2666" i="81"/>
  <c r="H2666" i="81"/>
  <c r="G2666" i="81"/>
  <c r="F2666" i="81"/>
  <c r="E2666" i="81"/>
  <c r="C2666" i="81"/>
  <c r="B2666" i="81"/>
  <c r="A2666" i="81"/>
  <c r="L2665" i="81"/>
  <c r="K2665" i="81"/>
  <c r="J2665" i="81"/>
  <c r="I2665" i="81"/>
  <c r="H2665" i="81"/>
  <c r="G2665" i="81"/>
  <c r="F2665" i="81"/>
  <c r="E2665" i="81"/>
  <c r="C2665" i="81"/>
  <c r="B2665" i="81"/>
  <c r="A2665" i="81"/>
  <c r="L2664" i="81"/>
  <c r="K2664" i="81"/>
  <c r="J2664" i="81"/>
  <c r="I2664" i="81"/>
  <c r="H2664" i="81"/>
  <c r="G2664" i="81"/>
  <c r="F2664" i="81"/>
  <c r="E2664" i="81"/>
  <c r="C2664" i="81"/>
  <c r="B2664" i="81"/>
  <c r="A2664" i="81"/>
  <c r="L2663" i="81"/>
  <c r="K2663" i="81"/>
  <c r="J2663" i="81"/>
  <c r="I2663" i="81"/>
  <c r="H2663" i="81"/>
  <c r="G2663" i="81"/>
  <c r="F2663" i="81"/>
  <c r="E2663" i="81"/>
  <c r="C2663" i="81"/>
  <c r="B2663" i="81"/>
  <c r="A2663" i="81"/>
  <c r="L2662" i="81"/>
  <c r="K2662" i="81"/>
  <c r="J2662" i="81"/>
  <c r="I2662" i="81"/>
  <c r="H2662" i="81"/>
  <c r="G2662" i="81"/>
  <c r="F2662" i="81"/>
  <c r="E2662" i="81"/>
  <c r="C2662" i="81"/>
  <c r="B2662" i="81"/>
  <c r="A2662" i="81"/>
  <c r="L2661" i="81"/>
  <c r="K2661" i="81"/>
  <c r="J2661" i="81"/>
  <c r="I2661" i="81"/>
  <c r="H2661" i="81"/>
  <c r="G2661" i="81"/>
  <c r="F2661" i="81"/>
  <c r="E2661" i="81"/>
  <c r="C2661" i="81"/>
  <c r="B2661" i="81"/>
  <c r="A2661" i="81"/>
  <c r="L2660" i="81"/>
  <c r="K2660" i="81"/>
  <c r="J2660" i="81"/>
  <c r="I2660" i="81"/>
  <c r="H2660" i="81"/>
  <c r="G2660" i="81"/>
  <c r="F2660" i="81"/>
  <c r="E2660" i="81"/>
  <c r="C2660" i="81"/>
  <c r="B2660" i="81"/>
  <c r="A2660" i="81"/>
  <c r="L2659" i="81"/>
  <c r="K2659" i="81"/>
  <c r="J2659" i="81"/>
  <c r="I2659" i="81"/>
  <c r="H2659" i="81"/>
  <c r="G2659" i="81"/>
  <c r="F2659" i="81"/>
  <c r="E2659" i="81"/>
  <c r="C2659" i="81"/>
  <c r="B2659" i="81"/>
  <c r="A2659" i="81"/>
  <c r="L2658" i="81"/>
  <c r="K2658" i="81"/>
  <c r="J2658" i="81"/>
  <c r="I2658" i="81"/>
  <c r="H2658" i="81"/>
  <c r="G2658" i="81"/>
  <c r="F2658" i="81"/>
  <c r="E2658" i="81"/>
  <c r="C2658" i="81"/>
  <c r="B2658" i="81"/>
  <c r="A2658" i="81"/>
  <c r="L2657" i="81"/>
  <c r="K2657" i="81"/>
  <c r="J2657" i="81"/>
  <c r="I2657" i="81"/>
  <c r="H2657" i="81"/>
  <c r="G2657" i="81"/>
  <c r="F2657" i="81"/>
  <c r="E2657" i="81"/>
  <c r="C2657" i="81"/>
  <c r="B2657" i="81"/>
  <c r="A2657" i="81"/>
  <c r="L2656" i="81"/>
  <c r="K2656" i="81"/>
  <c r="J2656" i="81"/>
  <c r="I2656" i="81"/>
  <c r="H2656" i="81"/>
  <c r="G2656" i="81"/>
  <c r="F2656" i="81"/>
  <c r="E2656" i="81"/>
  <c r="C2656" i="81"/>
  <c r="B2656" i="81"/>
  <c r="A2656" i="81"/>
  <c r="L2655" i="81"/>
  <c r="K2655" i="81"/>
  <c r="J2655" i="81"/>
  <c r="I2655" i="81"/>
  <c r="H2655" i="81"/>
  <c r="G2655" i="81"/>
  <c r="F2655" i="81"/>
  <c r="E2655" i="81"/>
  <c r="C2655" i="81"/>
  <c r="B2655" i="81"/>
  <c r="A2655" i="81"/>
  <c r="L2654" i="81"/>
  <c r="K2654" i="81"/>
  <c r="J2654" i="81"/>
  <c r="I2654" i="81"/>
  <c r="H2654" i="81"/>
  <c r="G2654" i="81"/>
  <c r="F2654" i="81"/>
  <c r="E2654" i="81"/>
  <c r="C2654" i="81"/>
  <c r="B2654" i="81"/>
  <c r="A2654" i="81"/>
  <c r="L2653" i="81"/>
  <c r="K2653" i="81"/>
  <c r="J2653" i="81"/>
  <c r="I2653" i="81"/>
  <c r="H2653" i="81"/>
  <c r="G2653" i="81"/>
  <c r="F2653" i="81"/>
  <c r="E2653" i="81"/>
  <c r="C2653" i="81"/>
  <c r="B2653" i="81"/>
  <c r="A2653" i="81"/>
  <c r="L2652" i="81"/>
  <c r="K2652" i="81"/>
  <c r="J2652" i="81"/>
  <c r="I2652" i="81"/>
  <c r="H2652" i="81"/>
  <c r="G2652" i="81"/>
  <c r="F2652" i="81"/>
  <c r="E2652" i="81"/>
  <c r="C2652" i="81"/>
  <c r="B2652" i="81"/>
  <c r="A2652" i="81"/>
  <c r="L2651" i="81"/>
  <c r="K2651" i="81"/>
  <c r="J2651" i="81"/>
  <c r="I2651" i="81"/>
  <c r="H2651" i="81"/>
  <c r="G2651" i="81"/>
  <c r="F2651" i="81"/>
  <c r="E2651" i="81"/>
  <c r="C2651" i="81"/>
  <c r="B2651" i="81"/>
  <c r="A2651" i="81"/>
  <c r="L2650" i="81"/>
  <c r="K2650" i="81"/>
  <c r="J2650" i="81"/>
  <c r="I2650" i="81"/>
  <c r="H2650" i="81"/>
  <c r="G2650" i="81"/>
  <c r="F2650" i="81"/>
  <c r="E2650" i="81"/>
  <c r="C2650" i="81"/>
  <c r="B2650" i="81"/>
  <c r="A2650" i="81"/>
  <c r="L2649" i="81"/>
  <c r="K2649" i="81"/>
  <c r="J2649" i="81"/>
  <c r="I2649" i="81"/>
  <c r="H2649" i="81"/>
  <c r="G2649" i="81"/>
  <c r="F2649" i="81"/>
  <c r="E2649" i="81"/>
  <c r="C2649" i="81"/>
  <c r="B2649" i="81"/>
  <c r="A2649" i="81"/>
  <c r="L2648" i="81"/>
  <c r="K2648" i="81"/>
  <c r="J2648" i="81"/>
  <c r="I2648" i="81"/>
  <c r="H2648" i="81"/>
  <c r="G2648" i="81"/>
  <c r="F2648" i="81"/>
  <c r="E2648" i="81"/>
  <c r="C2648" i="81"/>
  <c r="B2648" i="81"/>
  <c r="A2648" i="81"/>
  <c r="L2647" i="81"/>
  <c r="K2647" i="81"/>
  <c r="J2647" i="81"/>
  <c r="I2647" i="81"/>
  <c r="H2647" i="81"/>
  <c r="G2647" i="81"/>
  <c r="F2647" i="81"/>
  <c r="E2647" i="81"/>
  <c r="C2647" i="81"/>
  <c r="B2647" i="81"/>
  <c r="A2647" i="81"/>
  <c r="L2646" i="81"/>
  <c r="K2646" i="81"/>
  <c r="J2646" i="81"/>
  <c r="I2646" i="81"/>
  <c r="H2646" i="81"/>
  <c r="G2646" i="81"/>
  <c r="F2646" i="81"/>
  <c r="E2646" i="81"/>
  <c r="C2646" i="81"/>
  <c r="B2646" i="81"/>
  <c r="A2646" i="81"/>
  <c r="L2645" i="81"/>
  <c r="K2645" i="81"/>
  <c r="J2645" i="81"/>
  <c r="I2645" i="81"/>
  <c r="H2645" i="81"/>
  <c r="G2645" i="81"/>
  <c r="F2645" i="81"/>
  <c r="E2645" i="81"/>
  <c r="C2645" i="81"/>
  <c r="B2645" i="81"/>
  <c r="A2645" i="81"/>
  <c r="L2644" i="81"/>
  <c r="K2644" i="81"/>
  <c r="J2644" i="81"/>
  <c r="I2644" i="81"/>
  <c r="H2644" i="81"/>
  <c r="G2644" i="81"/>
  <c r="F2644" i="81"/>
  <c r="E2644" i="81"/>
  <c r="C2644" i="81"/>
  <c r="B2644" i="81"/>
  <c r="A2644" i="81"/>
  <c r="L2643" i="81"/>
  <c r="K2643" i="81"/>
  <c r="J2643" i="81"/>
  <c r="I2643" i="81"/>
  <c r="H2643" i="81"/>
  <c r="G2643" i="81"/>
  <c r="F2643" i="81"/>
  <c r="E2643" i="81"/>
  <c r="C2643" i="81"/>
  <c r="B2643" i="81"/>
  <c r="A2643" i="81"/>
  <c r="L2642" i="81"/>
  <c r="K2642" i="81"/>
  <c r="J2642" i="81"/>
  <c r="I2642" i="81"/>
  <c r="H2642" i="81"/>
  <c r="G2642" i="81"/>
  <c r="F2642" i="81"/>
  <c r="E2642" i="81"/>
  <c r="C2642" i="81"/>
  <c r="B2642" i="81"/>
  <c r="A2642" i="81"/>
  <c r="L2641" i="81"/>
  <c r="K2641" i="81"/>
  <c r="J2641" i="81"/>
  <c r="I2641" i="81"/>
  <c r="H2641" i="81"/>
  <c r="G2641" i="81"/>
  <c r="F2641" i="81"/>
  <c r="E2641" i="81"/>
  <c r="C2641" i="81"/>
  <c r="B2641" i="81"/>
  <c r="A2641" i="81"/>
  <c r="L2640" i="81"/>
  <c r="K2640" i="81"/>
  <c r="J2640" i="81"/>
  <c r="I2640" i="81"/>
  <c r="H2640" i="81"/>
  <c r="G2640" i="81"/>
  <c r="F2640" i="81"/>
  <c r="E2640" i="81"/>
  <c r="C2640" i="81"/>
  <c r="B2640" i="81"/>
  <c r="A2640" i="81"/>
  <c r="L2639" i="81"/>
  <c r="K2639" i="81"/>
  <c r="J2639" i="81"/>
  <c r="I2639" i="81"/>
  <c r="H2639" i="81"/>
  <c r="G2639" i="81"/>
  <c r="F2639" i="81"/>
  <c r="E2639" i="81"/>
  <c r="C2639" i="81"/>
  <c r="B2639" i="81"/>
  <c r="A2639" i="81"/>
  <c r="L2638" i="81"/>
  <c r="K2638" i="81"/>
  <c r="J2638" i="81"/>
  <c r="I2638" i="81"/>
  <c r="H2638" i="81"/>
  <c r="G2638" i="81"/>
  <c r="F2638" i="81"/>
  <c r="E2638" i="81"/>
  <c r="C2638" i="81"/>
  <c r="B2638" i="81"/>
  <c r="A2638" i="81"/>
  <c r="L2637" i="81"/>
  <c r="K2637" i="81"/>
  <c r="J2637" i="81"/>
  <c r="I2637" i="81"/>
  <c r="H2637" i="81"/>
  <c r="G2637" i="81"/>
  <c r="F2637" i="81"/>
  <c r="E2637" i="81"/>
  <c r="C2637" i="81"/>
  <c r="B2637" i="81"/>
  <c r="A2637" i="81"/>
  <c r="L2636" i="81"/>
  <c r="K2636" i="81"/>
  <c r="J2636" i="81"/>
  <c r="I2636" i="81"/>
  <c r="H2636" i="81"/>
  <c r="G2636" i="81"/>
  <c r="F2636" i="81"/>
  <c r="E2636" i="81"/>
  <c r="C2636" i="81"/>
  <c r="B2636" i="81"/>
  <c r="A2636" i="81"/>
  <c r="L2635" i="81"/>
  <c r="K2635" i="81"/>
  <c r="J2635" i="81"/>
  <c r="I2635" i="81"/>
  <c r="H2635" i="81"/>
  <c r="G2635" i="81"/>
  <c r="F2635" i="81"/>
  <c r="E2635" i="81"/>
  <c r="C2635" i="81"/>
  <c r="B2635" i="81"/>
  <c r="A2635" i="81"/>
  <c r="L2634" i="81"/>
  <c r="K2634" i="81"/>
  <c r="J2634" i="81"/>
  <c r="I2634" i="81"/>
  <c r="H2634" i="81"/>
  <c r="G2634" i="81"/>
  <c r="F2634" i="81"/>
  <c r="E2634" i="81"/>
  <c r="C2634" i="81"/>
  <c r="B2634" i="81"/>
  <c r="A2634" i="81"/>
  <c r="L2633" i="81"/>
  <c r="K2633" i="81"/>
  <c r="J2633" i="81"/>
  <c r="I2633" i="81"/>
  <c r="H2633" i="81"/>
  <c r="G2633" i="81"/>
  <c r="F2633" i="81"/>
  <c r="E2633" i="81"/>
  <c r="C2633" i="81"/>
  <c r="B2633" i="81"/>
  <c r="A2633" i="81"/>
  <c r="L2632" i="81"/>
  <c r="K2632" i="81"/>
  <c r="J2632" i="81"/>
  <c r="I2632" i="81"/>
  <c r="H2632" i="81"/>
  <c r="G2632" i="81"/>
  <c r="F2632" i="81"/>
  <c r="E2632" i="81"/>
  <c r="C2632" i="81"/>
  <c r="B2632" i="81"/>
  <c r="A2632" i="81"/>
  <c r="L2631" i="81"/>
  <c r="K2631" i="81"/>
  <c r="J2631" i="81"/>
  <c r="I2631" i="81"/>
  <c r="H2631" i="81"/>
  <c r="G2631" i="81"/>
  <c r="F2631" i="81"/>
  <c r="E2631" i="81"/>
  <c r="C2631" i="81"/>
  <c r="B2631" i="81"/>
  <c r="A2631" i="81"/>
  <c r="L2630" i="81"/>
  <c r="K2630" i="81"/>
  <c r="J2630" i="81"/>
  <c r="I2630" i="81"/>
  <c r="H2630" i="81"/>
  <c r="G2630" i="81"/>
  <c r="F2630" i="81"/>
  <c r="E2630" i="81"/>
  <c r="C2630" i="81"/>
  <c r="B2630" i="81"/>
  <c r="A2630" i="81"/>
  <c r="L2629" i="81"/>
  <c r="K2629" i="81"/>
  <c r="J2629" i="81"/>
  <c r="I2629" i="81"/>
  <c r="H2629" i="81"/>
  <c r="G2629" i="81"/>
  <c r="F2629" i="81"/>
  <c r="E2629" i="81"/>
  <c r="C2629" i="81"/>
  <c r="B2629" i="81"/>
  <c r="A2629" i="81"/>
  <c r="L2628" i="81"/>
  <c r="K2628" i="81"/>
  <c r="J2628" i="81"/>
  <c r="I2628" i="81"/>
  <c r="H2628" i="81"/>
  <c r="G2628" i="81"/>
  <c r="F2628" i="81"/>
  <c r="E2628" i="81"/>
  <c r="C2628" i="81"/>
  <c r="B2628" i="81"/>
  <c r="A2628" i="81"/>
  <c r="L2627" i="81"/>
  <c r="K2627" i="81"/>
  <c r="J2627" i="81"/>
  <c r="I2627" i="81"/>
  <c r="H2627" i="81"/>
  <c r="G2627" i="81"/>
  <c r="F2627" i="81"/>
  <c r="E2627" i="81"/>
  <c r="C2627" i="81"/>
  <c r="B2627" i="81"/>
  <c r="A2627" i="81"/>
  <c r="L2626" i="81"/>
  <c r="K2626" i="81"/>
  <c r="J2626" i="81"/>
  <c r="I2626" i="81"/>
  <c r="H2626" i="81"/>
  <c r="G2626" i="81"/>
  <c r="F2626" i="81"/>
  <c r="E2626" i="81"/>
  <c r="C2626" i="81"/>
  <c r="B2626" i="81"/>
  <c r="A2626" i="81"/>
  <c r="L2625" i="81"/>
  <c r="K2625" i="81"/>
  <c r="J2625" i="81"/>
  <c r="I2625" i="81"/>
  <c r="H2625" i="81"/>
  <c r="G2625" i="81"/>
  <c r="F2625" i="81"/>
  <c r="E2625" i="81"/>
  <c r="C2625" i="81"/>
  <c r="B2625" i="81"/>
  <c r="A2625" i="81"/>
  <c r="L2624" i="81"/>
  <c r="K2624" i="81"/>
  <c r="J2624" i="81"/>
  <c r="I2624" i="81"/>
  <c r="H2624" i="81"/>
  <c r="G2624" i="81"/>
  <c r="F2624" i="81"/>
  <c r="E2624" i="81"/>
  <c r="C2624" i="81"/>
  <c r="B2624" i="81"/>
  <c r="A2624" i="81"/>
  <c r="L2623" i="81"/>
  <c r="K2623" i="81"/>
  <c r="J2623" i="81"/>
  <c r="I2623" i="81"/>
  <c r="H2623" i="81"/>
  <c r="G2623" i="81"/>
  <c r="F2623" i="81"/>
  <c r="E2623" i="81"/>
  <c r="C2623" i="81"/>
  <c r="B2623" i="81"/>
  <c r="A2623" i="81"/>
  <c r="L2622" i="81"/>
  <c r="K2622" i="81"/>
  <c r="J2622" i="81"/>
  <c r="I2622" i="81"/>
  <c r="H2622" i="81"/>
  <c r="G2622" i="81"/>
  <c r="F2622" i="81"/>
  <c r="E2622" i="81"/>
  <c r="C2622" i="81"/>
  <c r="B2622" i="81"/>
  <c r="A2622" i="81"/>
  <c r="L2621" i="81"/>
  <c r="K2621" i="81"/>
  <c r="J2621" i="81"/>
  <c r="I2621" i="81"/>
  <c r="H2621" i="81"/>
  <c r="G2621" i="81"/>
  <c r="F2621" i="81"/>
  <c r="E2621" i="81"/>
  <c r="C2621" i="81"/>
  <c r="B2621" i="81"/>
  <c r="A2621" i="81"/>
  <c r="L2620" i="81"/>
  <c r="K2620" i="81"/>
  <c r="J2620" i="81"/>
  <c r="I2620" i="81"/>
  <c r="H2620" i="81"/>
  <c r="G2620" i="81"/>
  <c r="F2620" i="81"/>
  <c r="E2620" i="81"/>
  <c r="C2620" i="81"/>
  <c r="B2620" i="81"/>
  <c r="A2620" i="81"/>
  <c r="L2619" i="81"/>
  <c r="K2619" i="81"/>
  <c r="J2619" i="81"/>
  <c r="I2619" i="81"/>
  <c r="H2619" i="81"/>
  <c r="G2619" i="81"/>
  <c r="F2619" i="81"/>
  <c r="E2619" i="81"/>
  <c r="C2619" i="81"/>
  <c r="B2619" i="81"/>
  <c r="A2619" i="81"/>
  <c r="L2618" i="81"/>
  <c r="K2618" i="81"/>
  <c r="J2618" i="81"/>
  <c r="I2618" i="81"/>
  <c r="H2618" i="81"/>
  <c r="G2618" i="81"/>
  <c r="F2618" i="81"/>
  <c r="E2618" i="81"/>
  <c r="C2618" i="81"/>
  <c r="B2618" i="81"/>
  <c r="A2618" i="81"/>
  <c r="L2617" i="81"/>
  <c r="K2617" i="81"/>
  <c r="J2617" i="81"/>
  <c r="I2617" i="81"/>
  <c r="H2617" i="81"/>
  <c r="G2617" i="81"/>
  <c r="F2617" i="81"/>
  <c r="E2617" i="81"/>
  <c r="C2617" i="81"/>
  <c r="B2617" i="81"/>
  <c r="A2617" i="81"/>
  <c r="L2616" i="81"/>
  <c r="K2616" i="81"/>
  <c r="J2616" i="81"/>
  <c r="I2616" i="81"/>
  <c r="H2616" i="81"/>
  <c r="G2616" i="81"/>
  <c r="F2616" i="81"/>
  <c r="E2616" i="81"/>
  <c r="C2616" i="81"/>
  <c r="B2616" i="81"/>
  <c r="A2616" i="81"/>
  <c r="L2615" i="81"/>
  <c r="K2615" i="81"/>
  <c r="J2615" i="81"/>
  <c r="I2615" i="81"/>
  <c r="H2615" i="81"/>
  <c r="G2615" i="81"/>
  <c r="F2615" i="81"/>
  <c r="E2615" i="81"/>
  <c r="C2615" i="81"/>
  <c r="B2615" i="81"/>
  <c r="A2615" i="81"/>
  <c r="L2614" i="81"/>
  <c r="K2614" i="81"/>
  <c r="J2614" i="81"/>
  <c r="I2614" i="81"/>
  <c r="H2614" i="81"/>
  <c r="G2614" i="81"/>
  <c r="F2614" i="81"/>
  <c r="E2614" i="81"/>
  <c r="C2614" i="81"/>
  <c r="B2614" i="81"/>
  <c r="A2614" i="81"/>
  <c r="L2613" i="81"/>
  <c r="K2613" i="81"/>
  <c r="J2613" i="81"/>
  <c r="I2613" i="81"/>
  <c r="H2613" i="81"/>
  <c r="G2613" i="81"/>
  <c r="F2613" i="81"/>
  <c r="E2613" i="81"/>
  <c r="C2613" i="81"/>
  <c r="B2613" i="81"/>
  <c r="A2613" i="81"/>
  <c r="L2612" i="81"/>
  <c r="K2612" i="81"/>
  <c r="J2612" i="81"/>
  <c r="I2612" i="81"/>
  <c r="H2612" i="81"/>
  <c r="G2612" i="81"/>
  <c r="F2612" i="81"/>
  <c r="E2612" i="81"/>
  <c r="C2612" i="81"/>
  <c r="B2612" i="81"/>
  <c r="A2612" i="81"/>
  <c r="L2611" i="81"/>
  <c r="K2611" i="81"/>
  <c r="J2611" i="81"/>
  <c r="I2611" i="81"/>
  <c r="H2611" i="81"/>
  <c r="G2611" i="81"/>
  <c r="F2611" i="81"/>
  <c r="E2611" i="81"/>
  <c r="C2611" i="81"/>
  <c r="B2611" i="81"/>
  <c r="A2611" i="81"/>
  <c r="L2610" i="81"/>
  <c r="K2610" i="81"/>
  <c r="J2610" i="81"/>
  <c r="I2610" i="81"/>
  <c r="H2610" i="81"/>
  <c r="G2610" i="81"/>
  <c r="F2610" i="81"/>
  <c r="E2610" i="81"/>
  <c r="C2610" i="81"/>
  <c r="B2610" i="81"/>
  <c r="A2610" i="81"/>
  <c r="L2609" i="81"/>
  <c r="K2609" i="81"/>
  <c r="J2609" i="81"/>
  <c r="I2609" i="81"/>
  <c r="H2609" i="81"/>
  <c r="G2609" i="81"/>
  <c r="F2609" i="81"/>
  <c r="E2609" i="81"/>
  <c r="C2609" i="81"/>
  <c r="B2609" i="81"/>
  <c r="A2609" i="81"/>
  <c r="L2608" i="81"/>
  <c r="K2608" i="81"/>
  <c r="J2608" i="81"/>
  <c r="I2608" i="81"/>
  <c r="H2608" i="81"/>
  <c r="G2608" i="81"/>
  <c r="F2608" i="81"/>
  <c r="E2608" i="81"/>
  <c r="C2608" i="81"/>
  <c r="B2608" i="81"/>
  <c r="A2608" i="81"/>
  <c r="L2607" i="81"/>
  <c r="K2607" i="81"/>
  <c r="J2607" i="81"/>
  <c r="I2607" i="81"/>
  <c r="H2607" i="81"/>
  <c r="G2607" i="81"/>
  <c r="F2607" i="81"/>
  <c r="E2607" i="81"/>
  <c r="C2607" i="81"/>
  <c r="B2607" i="81"/>
  <c r="A2607" i="81"/>
  <c r="L2606" i="81"/>
  <c r="K2606" i="81"/>
  <c r="J2606" i="81"/>
  <c r="I2606" i="81"/>
  <c r="H2606" i="81"/>
  <c r="G2606" i="81"/>
  <c r="F2606" i="81"/>
  <c r="E2606" i="81"/>
  <c r="C2606" i="81"/>
  <c r="B2606" i="81"/>
  <c r="A2606" i="81"/>
  <c r="L2605" i="81"/>
  <c r="K2605" i="81"/>
  <c r="J2605" i="81"/>
  <c r="I2605" i="81"/>
  <c r="H2605" i="81"/>
  <c r="G2605" i="81"/>
  <c r="F2605" i="81"/>
  <c r="E2605" i="81"/>
  <c r="C2605" i="81"/>
  <c r="B2605" i="81"/>
  <c r="A2605" i="81"/>
  <c r="L2604" i="81"/>
  <c r="K2604" i="81"/>
  <c r="J2604" i="81"/>
  <c r="I2604" i="81"/>
  <c r="H2604" i="81"/>
  <c r="G2604" i="81"/>
  <c r="F2604" i="81"/>
  <c r="E2604" i="81"/>
  <c r="C2604" i="81"/>
  <c r="B2604" i="81"/>
  <c r="A2604" i="81"/>
  <c r="L2603" i="81"/>
  <c r="K2603" i="81"/>
  <c r="J2603" i="81"/>
  <c r="I2603" i="81"/>
  <c r="H2603" i="81"/>
  <c r="G2603" i="81"/>
  <c r="F2603" i="81"/>
  <c r="E2603" i="81"/>
  <c r="C2603" i="81"/>
  <c r="B2603" i="81"/>
  <c r="A2603" i="81"/>
  <c r="L2602" i="81"/>
  <c r="K2602" i="81"/>
  <c r="J2602" i="81"/>
  <c r="I2602" i="81"/>
  <c r="H2602" i="81"/>
  <c r="G2602" i="81"/>
  <c r="F2602" i="81"/>
  <c r="E2602" i="81"/>
  <c r="C2602" i="81"/>
  <c r="B2602" i="81"/>
  <c r="A2602" i="81"/>
  <c r="L2601" i="81"/>
  <c r="K2601" i="81"/>
  <c r="J2601" i="81"/>
  <c r="I2601" i="81"/>
  <c r="H2601" i="81"/>
  <c r="G2601" i="81"/>
  <c r="F2601" i="81"/>
  <c r="E2601" i="81"/>
  <c r="C2601" i="81"/>
  <c r="B2601" i="81"/>
  <c r="A2601" i="81"/>
  <c r="L2600" i="81"/>
  <c r="K2600" i="81"/>
  <c r="J2600" i="81"/>
  <c r="I2600" i="81"/>
  <c r="H2600" i="81"/>
  <c r="G2600" i="81"/>
  <c r="F2600" i="81"/>
  <c r="E2600" i="81"/>
  <c r="C2600" i="81"/>
  <c r="B2600" i="81"/>
  <c r="A2600" i="81"/>
  <c r="L2599" i="81"/>
  <c r="K2599" i="81"/>
  <c r="J2599" i="81"/>
  <c r="I2599" i="81"/>
  <c r="H2599" i="81"/>
  <c r="G2599" i="81"/>
  <c r="F2599" i="81"/>
  <c r="E2599" i="81"/>
  <c r="C2599" i="81"/>
  <c r="B2599" i="81"/>
  <c r="A2599" i="81"/>
  <c r="L2598" i="81"/>
  <c r="K2598" i="81"/>
  <c r="J2598" i="81"/>
  <c r="I2598" i="81"/>
  <c r="H2598" i="81"/>
  <c r="G2598" i="81"/>
  <c r="F2598" i="81"/>
  <c r="E2598" i="81"/>
  <c r="C2598" i="81"/>
  <c r="B2598" i="81"/>
  <c r="A2598" i="81"/>
  <c r="L2597" i="81"/>
  <c r="K2597" i="81"/>
  <c r="J2597" i="81"/>
  <c r="I2597" i="81"/>
  <c r="H2597" i="81"/>
  <c r="G2597" i="81"/>
  <c r="F2597" i="81"/>
  <c r="E2597" i="81"/>
  <c r="C2597" i="81"/>
  <c r="B2597" i="81"/>
  <c r="A2597" i="81"/>
  <c r="L2596" i="81"/>
  <c r="K2596" i="81"/>
  <c r="J2596" i="81"/>
  <c r="I2596" i="81"/>
  <c r="H2596" i="81"/>
  <c r="G2596" i="81"/>
  <c r="F2596" i="81"/>
  <c r="E2596" i="81"/>
  <c r="C2596" i="81"/>
  <c r="B2596" i="81"/>
  <c r="A2596" i="81"/>
  <c r="L2595" i="81"/>
  <c r="K2595" i="81"/>
  <c r="J2595" i="81"/>
  <c r="I2595" i="81"/>
  <c r="H2595" i="81"/>
  <c r="G2595" i="81"/>
  <c r="F2595" i="81"/>
  <c r="E2595" i="81"/>
  <c r="C2595" i="81"/>
  <c r="B2595" i="81"/>
  <c r="A2595" i="81"/>
  <c r="L2594" i="81"/>
  <c r="K2594" i="81"/>
  <c r="J2594" i="81"/>
  <c r="I2594" i="81"/>
  <c r="H2594" i="81"/>
  <c r="G2594" i="81"/>
  <c r="F2594" i="81"/>
  <c r="E2594" i="81"/>
  <c r="C2594" i="81"/>
  <c r="B2594" i="81"/>
  <c r="A2594" i="81"/>
  <c r="L2593" i="81"/>
  <c r="K2593" i="81"/>
  <c r="J2593" i="81"/>
  <c r="I2593" i="81"/>
  <c r="H2593" i="81"/>
  <c r="G2593" i="81"/>
  <c r="F2593" i="81"/>
  <c r="E2593" i="81"/>
  <c r="C2593" i="81"/>
  <c r="B2593" i="81"/>
  <c r="A2593" i="81"/>
  <c r="L2592" i="81"/>
  <c r="K2592" i="81"/>
  <c r="J2592" i="81"/>
  <c r="I2592" i="81"/>
  <c r="H2592" i="81"/>
  <c r="G2592" i="81"/>
  <c r="F2592" i="81"/>
  <c r="E2592" i="81"/>
  <c r="C2592" i="81"/>
  <c r="B2592" i="81"/>
  <c r="A2592" i="81"/>
  <c r="L2591" i="81"/>
  <c r="K2591" i="81"/>
  <c r="J2591" i="81"/>
  <c r="I2591" i="81"/>
  <c r="H2591" i="81"/>
  <c r="G2591" i="81"/>
  <c r="F2591" i="81"/>
  <c r="E2591" i="81"/>
  <c r="C2591" i="81"/>
  <c r="B2591" i="81"/>
  <c r="A2591" i="81"/>
  <c r="L2590" i="81"/>
  <c r="K2590" i="81"/>
  <c r="J2590" i="81"/>
  <c r="I2590" i="81"/>
  <c r="H2590" i="81"/>
  <c r="G2590" i="81"/>
  <c r="F2590" i="81"/>
  <c r="E2590" i="81"/>
  <c r="C2590" i="81"/>
  <c r="B2590" i="81"/>
  <c r="A2590" i="81"/>
  <c r="L2589" i="81"/>
  <c r="K2589" i="81"/>
  <c r="J2589" i="81"/>
  <c r="I2589" i="81"/>
  <c r="H2589" i="81"/>
  <c r="G2589" i="81"/>
  <c r="F2589" i="81"/>
  <c r="E2589" i="81"/>
  <c r="C2589" i="81"/>
  <c r="B2589" i="81"/>
  <c r="A2589" i="81"/>
  <c r="L2588" i="81"/>
  <c r="K2588" i="81"/>
  <c r="J2588" i="81"/>
  <c r="I2588" i="81"/>
  <c r="H2588" i="81"/>
  <c r="G2588" i="81"/>
  <c r="F2588" i="81"/>
  <c r="E2588" i="81"/>
  <c r="C2588" i="81"/>
  <c r="B2588" i="81"/>
  <c r="A2588" i="81"/>
  <c r="L2587" i="81"/>
  <c r="K2587" i="81"/>
  <c r="J2587" i="81"/>
  <c r="I2587" i="81"/>
  <c r="H2587" i="81"/>
  <c r="G2587" i="81"/>
  <c r="F2587" i="81"/>
  <c r="E2587" i="81"/>
  <c r="C2587" i="81"/>
  <c r="B2587" i="81"/>
  <c r="A2587" i="81"/>
  <c r="L2586" i="81"/>
  <c r="K2586" i="81"/>
  <c r="J2586" i="81"/>
  <c r="I2586" i="81"/>
  <c r="H2586" i="81"/>
  <c r="G2586" i="81"/>
  <c r="F2586" i="81"/>
  <c r="E2586" i="81"/>
  <c r="C2586" i="81"/>
  <c r="B2586" i="81"/>
  <c r="A2586" i="81"/>
  <c r="L2585" i="81"/>
  <c r="K2585" i="81"/>
  <c r="J2585" i="81"/>
  <c r="I2585" i="81"/>
  <c r="H2585" i="81"/>
  <c r="G2585" i="81"/>
  <c r="F2585" i="81"/>
  <c r="E2585" i="81"/>
  <c r="C2585" i="81"/>
  <c r="B2585" i="81"/>
  <c r="A2585" i="81"/>
  <c r="L2584" i="81"/>
  <c r="K2584" i="81"/>
  <c r="J2584" i="81"/>
  <c r="I2584" i="81"/>
  <c r="H2584" i="81"/>
  <c r="G2584" i="81"/>
  <c r="F2584" i="81"/>
  <c r="E2584" i="81"/>
  <c r="C2584" i="81"/>
  <c r="B2584" i="81"/>
  <c r="A2584" i="81"/>
  <c r="L2583" i="81"/>
  <c r="K2583" i="81"/>
  <c r="J2583" i="81"/>
  <c r="I2583" i="81"/>
  <c r="H2583" i="81"/>
  <c r="G2583" i="81"/>
  <c r="F2583" i="81"/>
  <c r="E2583" i="81"/>
  <c r="C2583" i="81"/>
  <c r="B2583" i="81"/>
  <c r="A2583" i="81"/>
  <c r="L2582" i="81"/>
  <c r="K2582" i="81"/>
  <c r="J2582" i="81"/>
  <c r="I2582" i="81"/>
  <c r="H2582" i="81"/>
  <c r="G2582" i="81"/>
  <c r="F2582" i="81"/>
  <c r="E2582" i="81"/>
  <c r="C2582" i="81"/>
  <c r="B2582" i="81"/>
  <c r="A2582" i="81"/>
  <c r="L2581" i="81"/>
  <c r="K2581" i="81"/>
  <c r="J2581" i="81"/>
  <c r="I2581" i="81"/>
  <c r="H2581" i="81"/>
  <c r="G2581" i="81"/>
  <c r="F2581" i="81"/>
  <c r="E2581" i="81"/>
  <c r="C2581" i="81"/>
  <c r="B2581" i="81"/>
  <c r="A2581" i="81"/>
  <c r="L2580" i="81"/>
  <c r="K2580" i="81"/>
  <c r="J2580" i="81"/>
  <c r="I2580" i="81"/>
  <c r="H2580" i="81"/>
  <c r="G2580" i="81"/>
  <c r="F2580" i="81"/>
  <c r="E2580" i="81"/>
  <c r="C2580" i="81"/>
  <c r="B2580" i="81"/>
  <c r="A2580" i="81"/>
  <c r="L2579" i="81"/>
  <c r="K2579" i="81"/>
  <c r="J2579" i="81"/>
  <c r="I2579" i="81"/>
  <c r="H2579" i="81"/>
  <c r="G2579" i="81"/>
  <c r="F2579" i="81"/>
  <c r="E2579" i="81"/>
  <c r="C2579" i="81"/>
  <c r="B2579" i="81"/>
  <c r="A2579" i="81"/>
  <c r="L2578" i="81"/>
  <c r="K2578" i="81"/>
  <c r="J2578" i="81"/>
  <c r="I2578" i="81"/>
  <c r="H2578" i="81"/>
  <c r="G2578" i="81"/>
  <c r="F2578" i="81"/>
  <c r="E2578" i="81"/>
  <c r="C2578" i="81"/>
  <c r="B2578" i="81"/>
  <c r="A2578" i="81"/>
  <c r="L2577" i="81"/>
  <c r="K2577" i="81"/>
  <c r="J2577" i="81"/>
  <c r="I2577" i="81"/>
  <c r="H2577" i="81"/>
  <c r="G2577" i="81"/>
  <c r="F2577" i="81"/>
  <c r="E2577" i="81"/>
  <c r="C2577" i="81"/>
  <c r="B2577" i="81"/>
  <c r="A2577" i="81"/>
  <c r="L2576" i="81"/>
  <c r="K2576" i="81"/>
  <c r="J2576" i="81"/>
  <c r="I2576" i="81"/>
  <c r="H2576" i="81"/>
  <c r="G2576" i="81"/>
  <c r="F2576" i="81"/>
  <c r="E2576" i="81"/>
  <c r="C2576" i="81"/>
  <c r="B2576" i="81"/>
  <c r="A2576" i="81"/>
  <c r="L2575" i="81"/>
  <c r="K2575" i="81"/>
  <c r="J2575" i="81"/>
  <c r="I2575" i="81"/>
  <c r="H2575" i="81"/>
  <c r="G2575" i="81"/>
  <c r="F2575" i="81"/>
  <c r="E2575" i="81"/>
  <c r="C2575" i="81"/>
  <c r="B2575" i="81"/>
  <c r="A2575" i="81"/>
  <c r="L2574" i="81"/>
  <c r="K2574" i="81"/>
  <c r="J2574" i="81"/>
  <c r="I2574" i="81"/>
  <c r="H2574" i="81"/>
  <c r="G2574" i="81"/>
  <c r="F2574" i="81"/>
  <c r="E2574" i="81"/>
  <c r="C2574" i="81"/>
  <c r="B2574" i="81"/>
  <c r="A2574" i="81"/>
  <c r="L2573" i="81"/>
  <c r="K2573" i="81"/>
  <c r="J2573" i="81"/>
  <c r="I2573" i="81"/>
  <c r="H2573" i="81"/>
  <c r="G2573" i="81"/>
  <c r="F2573" i="81"/>
  <c r="E2573" i="81"/>
  <c r="C2573" i="81"/>
  <c r="B2573" i="81"/>
  <c r="A2573" i="81"/>
  <c r="L2572" i="81"/>
  <c r="K2572" i="81"/>
  <c r="J2572" i="81"/>
  <c r="I2572" i="81"/>
  <c r="H2572" i="81"/>
  <c r="G2572" i="81"/>
  <c r="F2572" i="81"/>
  <c r="E2572" i="81"/>
  <c r="C2572" i="81"/>
  <c r="B2572" i="81"/>
  <c r="A2572" i="81"/>
  <c r="L2571" i="81"/>
  <c r="K2571" i="81"/>
  <c r="J2571" i="81"/>
  <c r="I2571" i="81"/>
  <c r="H2571" i="81"/>
  <c r="G2571" i="81"/>
  <c r="F2571" i="81"/>
  <c r="E2571" i="81"/>
  <c r="C2571" i="81"/>
  <c r="B2571" i="81"/>
  <c r="A2571" i="81"/>
  <c r="L2570" i="81"/>
  <c r="K2570" i="81"/>
  <c r="J2570" i="81"/>
  <c r="I2570" i="81"/>
  <c r="H2570" i="81"/>
  <c r="G2570" i="81"/>
  <c r="F2570" i="81"/>
  <c r="E2570" i="81"/>
  <c r="C2570" i="81"/>
  <c r="B2570" i="81"/>
  <c r="A2570" i="81"/>
  <c r="L2569" i="81"/>
  <c r="K2569" i="81"/>
  <c r="J2569" i="81"/>
  <c r="I2569" i="81"/>
  <c r="H2569" i="81"/>
  <c r="G2569" i="81"/>
  <c r="F2569" i="81"/>
  <c r="E2569" i="81"/>
  <c r="C2569" i="81"/>
  <c r="B2569" i="81"/>
  <c r="A2569" i="81"/>
  <c r="L2568" i="81"/>
  <c r="K2568" i="81"/>
  <c r="J2568" i="81"/>
  <c r="I2568" i="81"/>
  <c r="H2568" i="81"/>
  <c r="G2568" i="81"/>
  <c r="F2568" i="81"/>
  <c r="E2568" i="81"/>
  <c r="C2568" i="81"/>
  <c r="B2568" i="81"/>
  <c r="A2568" i="81"/>
  <c r="L2567" i="81"/>
  <c r="K2567" i="81"/>
  <c r="J2567" i="81"/>
  <c r="I2567" i="81"/>
  <c r="H2567" i="81"/>
  <c r="G2567" i="81"/>
  <c r="F2567" i="81"/>
  <c r="E2567" i="81"/>
  <c r="C2567" i="81"/>
  <c r="B2567" i="81"/>
  <c r="A2567" i="81"/>
  <c r="L2566" i="81"/>
  <c r="K2566" i="81"/>
  <c r="J2566" i="81"/>
  <c r="I2566" i="81"/>
  <c r="H2566" i="81"/>
  <c r="G2566" i="81"/>
  <c r="F2566" i="81"/>
  <c r="E2566" i="81"/>
  <c r="C2566" i="81"/>
  <c r="B2566" i="81"/>
  <c r="A2566" i="81"/>
  <c r="L2565" i="81"/>
  <c r="K2565" i="81"/>
  <c r="J2565" i="81"/>
  <c r="I2565" i="81"/>
  <c r="H2565" i="81"/>
  <c r="G2565" i="81"/>
  <c r="F2565" i="81"/>
  <c r="E2565" i="81"/>
  <c r="C2565" i="81"/>
  <c r="B2565" i="81"/>
  <c r="A2565" i="81"/>
  <c r="L2564" i="81"/>
  <c r="K2564" i="81"/>
  <c r="J2564" i="81"/>
  <c r="I2564" i="81"/>
  <c r="H2564" i="81"/>
  <c r="G2564" i="81"/>
  <c r="F2564" i="81"/>
  <c r="E2564" i="81"/>
  <c r="C2564" i="81"/>
  <c r="B2564" i="81"/>
  <c r="A2564" i="81"/>
  <c r="L2563" i="81"/>
  <c r="K2563" i="81"/>
  <c r="J2563" i="81"/>
  <c r="I2563" i="81"/>
  <c r="H2563" i="81"/>
  <c r="G2563" i="81"/>
  <c r="F2563" i="81"/>
  <c r="E2563" i="81"/>
  <c r="C2563" i="81"/>
  <c r="B2563" i="81"/>
  <c r="A2563" i="81"/>
  <c r="L2562" i="81"/>
  <c r="K2562" i="81"/>
  <c r="J2562" i="81"/>
  <c r="I2562" i="81"/>
  <c r="H2562" i="81"/>
  <c r="G2562" i="81"/>
  <c r="F2562" i="81"/>
  <c r="E2562" i="81"/>
  <c r="C2562" i="81"/>
  <c r="B2562" i="81"/>
  <c r="A2562" i="81"/>
  <c r="L2561" i="81"/>
  <c r="K2561" i="81"/>
  <c r="J2561" i="81"/>
  <c r="I2561" i="81"/>
  <c r="H2561" i="81"/>
  <c r="G2561" i="81"/>
  <c r="F2561" i="81"/>
  <c r="E2561" i="81"/>
  <c r="C2561" i="81"/>
  <c r="B2561" i="81"/>
  <c r="A2561" i="81"/>
  <c r="L2560" i="81"/>
  <c r="K2560" i="81"/>
  <c r="J2560" i="81"/>
  <c r="I2560" i="81"/>
  <c r="H2560" i="81"/>
  <c r="G2560" i="81"/>
  <c r="F2560" i="81"/>
  <c r="E2560" i="81"/>
  <c r="C2560" i="81"/>
  <c r="B2560" i="81"/>
  <c r="A2560" i="81"/>
  <c r="L2559" i="81"/>
  <c r="K2559" i="81"/>
  <c r="J2559" i="81"/>
  <c r="I2559" i="81"/>
  <c r="H2559" i="81"/>
  <c r="G2559" i="81"/>
  <c r="F2559" i="81"/>
  <c r="E2559" i="81"/>
  <c r="C2559" i="81"/>
  <c r="B2559" i="81"/>
  <c r="A2559" i="81"/>
  <c r="L2558" i="81"/>
  <c r="K2558" i="81"/>
  <c r="J2558" i="81"/>
  <c r="I2558" i="81"/>
  <c r="H2558" i="81"/>
  <c r="G2558" i="81"/>
  <c r="F2558" i="81"/>
  <c r="E2558" i="81"/>
  <c r="C2558" i="81"/>
  <c r="B2558" i="81"/>
  <c r="A2558" i="81"/>
  <c r="L2557" i="81"/>
  <c r="K2557" i="81"/>
  <c r="J2557" i="81"/>
  <c r="I2557" i="81"/>
  <c r="H2557" i="81"/>
  <c r="G2557" i="81"/>
  <c r="F2557" i="81"/>
  <c r="E2557" i="81"/>
  <c r="C2557" i="81"/>
  <c r="B2557" i="81"/>
  <c r="A2557" i="81"/>
  <c r="L2556" i="81"/>
  <c r="K2556" i="81"/>
  <c r="J2556" i="81"/>
  <c r="I2556" i="81"/>
  <c r="H2556" i="81"/>
  <c r="G2556" i="81"/>
  <c r="F2556" i="81"/>
  <c r="E2556" i="81"/>
  <c r="C2556" i="81"/>
  <c r="B2556" i="81"/>
  <c r="A2556" i="81"/>
  <c r="L2555" i="81"/>
  <c r="K2555" i="81"/>
  <c r="J2555" i="81"/>
  <c r="I2555" i="81"/>
  <c r="H2555" i="81"/>
  <c r="G2555" i="81"/>
  <c r="F2555" i="81"/>
  <c r="E2555" i="81"/>
  <c r="C2555" i="81"/>
  <c r="B2555" i="81"/>
  <c r="A2555" i="81"/>
  <c r="L2554" i="81"/>
  <c r="K2554" i="81"/>
  <c r="J2554" i="81"/>
  <c r="I2554" i="81"/>
  <c r="H2554" i="81"/>
  <c r="G2554" i="81"/>
  <c r="F2554" i="81"/>
  <c r="E2554" i="81"/>
  <c r="C2554" i="81"/>
  <c r="B2554" i="81"/>
  <c r="A2554" i="81"/>
  <c r="L2553" i="81"/>
  <c r="K2553" i="81"/>
  <c r="J2553" i="81"/>
  <c r="I2553" i="81"/>
  <c r="H2553" i="81"/>
  <c r="G2553" i="81"/>
  <c r="F2553" i="81"/>
  <c r="E2553" i="81"/>
  <c r="C2553" i="81"/>
  <c r="B2553" i="81"/>
  <c r="A2553" i="81"/>
  <c r="L2552" i="81"/>
  <c r="K2552" i="81"/>
  <c r="J2552" i="81"/>
  <c r="I2552" i="81"/>
  <c r="H2552" i="81"/>
  <c r="G2552" i="81"/>
  <c r="F2552" i="81"/>
  <c r="E2552" i="81"/>
  <c r="C2552" i="81"/>
  <c r="B2552" i="81"/>
  <c r="A2552" i="81"/>
  <c r="L2551" i="81"/>
  <c r="K2551" i="81"/>
  <c r="J2551" i="81"/>
  <c r="I2551" i="81"/>
  <c r="H2551" i="81"/>
  <c r="G2551" i="81"/>
  <c r="F2551" i="81"/>
  <c r="E2551" i="81"/>
  <c r="C2551" i="81"/>
  <c r="B2551" i="81"/>
  <c r="A2551" i="81"/>
  <c r="L2550" i="81"/>
  <c r="K2550" i="81"/>
  <c r="J2550" i="81"/>
  <c r="I2550" i="81"/>
  <c r="H2550" i="81"/>
  <c r="G2550" i="81"/>
  <c r="F2550" i="81"/>
  <c r="E2550" i="81"/>
  <c r="C2550" i="81"/>
  <c r="B2550" i="81"/>
  <c r="A2550" i="81"/>
  <c r="L2549" i="81"/>
  <c r="K2549" i="81"/>
  <c r="J2549" i="81"/>
  <c r="I2549" i="81"/>
  <c r="H2549" i="81"/>
  <c r="G2549" i="81"/>
  <c r="F2549" i="81"/>
  <c r="E2549" i="81"/>
  <c r="C2549" i="81"/>
  <c r="B2549" i="81"/>
  <c r="A2549" i="81"/>
  <c r="L2548" i="81"/>
  <c r="K2548" i="81"/>
  <c r="J2548" i="81"/>
  <c r="I2548" i="81"/>
  <c r="H2548" i="81"/>
  <c r="G2548" i="81"/>
  <c r="F2548" i="81"/>
  <c r="E2548" i="81"/>
  <c r="C2548" i="81"/>
  <c r="B2548" i="81"/>
  <c r="A2548" i="81"/>
  <c r="L2547" i="81"/>
  <c r="K2547" i="81"/>
  <c r="J2547" i="81"/>
  <c r="I2547" i="81"/>
  <c r="H2547" i="81"/>
  <c r="G2547" i="81"/>
  <c r="F2547" i="81"/>
  <c r="E2547" i="81"/>
  <c r="C2547" i="81"/>
  <c r="B2547" i="81"/>
  <c r="A2547" i="81"/>
  <c r="L2546" i="81"/>
  <c r="K2546" i="81"/>
  <c r="J2546" i="81"/>
  <c r="I2546" i="81"/>
  <c r="H2546" i="81"/>
  <c r="G2546" i="81"/>
  <c r="F2546" i="81"/>
  <c r="E2546" i="81"/>
  <c r="C2546" i="81"/>
  <c r="B2546" i="81"/>
  <c r="A2546" i="81"/>
  <c r="L2545" i="81"/>
  <c r="K2545" i="81"/>
  <c r="J2545" i="81"/>
  <c r="I2545" i="81"/>
  <c r="H2545" i="81"/>
  <c r="G2545" i="81"/>
  <c r="F2545" i="81"/>
  <c r="E2545" i="81"/>
  <c r="C2545" i="81"/>
  <c r="B2545" i="81"/>
  <c r="A2545" i="81"/>
  <c r="L2544" i="81"/>
  <c r="K2544" i="81"/>
  <c r="J2544" i="81"/>
  <c r="I2544" i="81"/>
  <c r="H2544" i="81"/>
  <c r="G2544" i="81"/>
  <c r="F2544" i="81"/>
  <c r="E2544" i="81"/>
  <c r="C2544" i="81"/>
  <c r="B2544" i="81"/>
  <c r="A2544" i="81"/>
  <c r="L2543" i="81"/>
  <c r="K2543" i="81"/>
  <c r="J2543" i="81"/>
  <c r="I2543" i="81"/>
  <c r="H2543" i="81"/>
  <c r="G2543" i="81"/>
  <c r="F2543" i="81"/>
  <c r="E2543" i="81"/>
  <c r="C2543" i="81"/>
  <c r="B2543" i="81"/>
  <c r="A2543" i="81"/>
  <c r="L2542" i="81"/>
  <c r="K2542" i="81"/>
  <c r="J2542" i="81"/>
  <c r="I2542" i="81"/>
  <c r="H2542" i="81"/>
  <c r="G2542" i="81"/>
  <c r="F2542" i="81"/>
  <c r="E2542" i="81"/>
  <c r="C2542" i="81"/>
  <c r="B2542" i="81"/>
  <c r="A2542" i="81"/>
  <c r="L2541" i="81"/>
  <c r="K2541" i="81"/>
  <c r="J2541" i="81"/>
  <c r="I2541" i="81"/>
  <c r="H2541" i="81"/>
  <c r="G2541" i="81"/>
  <c r="F2541" i="81"/>
  <c r="E2541" i="81"/>
  <c r="C2541" i="81"/>
  <c r="B2541" i="81"/>
  <c r="A2541" i="81"/>
  <c r="L2540" i="81"/>
  <c r="K2540" i="81"/>
  <c r="J2540" i="81"/>
  <c r="I2540" i="81"/>
  <c r="H2540" i="81"/>
  <c r="G2540" i="81"/>
  <c r="F2540" i="81"/>
  <c r="E2540" i="81"/>
  <c r="C2540" i="81"/>
  <c r="B2540" i="81"/>
  <c r="A2540" i="81"/>
  <c r="L2539" i="81"/>
  <c r="K2539" i="81"/>
  <c r="J2539" i="81"/>
  <c r="I2539" i="81"/>
  <c r="H2539" i="81"/>
  <c r="G2539" i="81"/>
  <c r="F2539" i="81"/>
  <c r="E2539" i="81"/>
  <c r="C2539" i="81"/>
  <c r="B2539" i="81"/>
  <c r="A2539" i="81"/>
  <c r="L2538" i="81"/>
  <c r="K2538" i="81"/>
  <c r="J2538" i="81"/>
  <c r="I2538" i="81"/>
  <c r="H2538" i="81"/>
  <c r="G2538" i="81"/>
  <c r="F2538" i="81"/>
  <c r="E2538" i="81"/>
  <c r="C2538" i="81"/>
  <c r="B2538" i="81"/>
  <c r="A2538" i="81"/>
  <c r="L2537" i="81"/>
  <c r="K2537" i="81"/>
  <c r="J2537" i="81"/>
  <c r="I2537" i="81"/>
  <c r="H2537" i="81"/>
  <c r="G2537" i="81"/>
  <c r="F2537" i="81"/>
  <c r="E2537" i="81"/>
  <c r="C2537" i="81"/>
  <c r="B2537" i="81"/>
  <c r="A2537" i="81"/>
  <c r="L2536" i="81"/>
  <c r="K2536" i="81"/>
  <c r="J2536" i="81"/>
  <c r="I2536" i="81"/>
  <c r="H2536" i="81"/>
  <c r="G2536" i="81"/>
  <c r="F2536" i="81"/>
  <c r="E2536" i="81"/>
  <c r="C2536" i="81"/>
  <c r="B2536" i="81"/>
  <c r="A2536" i="81"/>
  <c r="L2535" i="81"/>
  <c r="K2535" i="81"/>
  <c r="J2535" i="81"/>
  <c r="I2535" i="81"/>
  <c r="H2535" i="81"/>
  <c r="G2535" i="81"/>
  <c r="F2535" i="81"/>
  <c r="E2535" i="81"/>
  <c r="C2535" i="81"/>
  <c r="B2535" i="81"/>
  <c r="A2535" i="81"/>
  <c r="L2534" i="81"/>
  <c r="K2534" i="81"/>
  <c r="J2534" i="81"/>
  <c r="I2534" i="81"/>
  <c r="H2534" i="81"/>
  <c r="G2534" i="81"/>
  <c r="F2534" i="81"/>
  <c r="E2534" i="81"/>
  <c r="C2534" i="81"/>
  <c r="B2534" i="81"/>
  <c r="A2534" i="81"/>
  <c r="L2533" i="81"/>
  <c r="K2533" i="81"/>
  <c r="J2533" i="81"/>
  <c r="I2533" i="81"/>
  <c r="H2533" i="81"/>
  <c r="G2533" i="81"/>
  <c r="F2533" i="81"/>
  <c r="E2533" i="81"/>
  <c r="C2533" i="81"/>
  <c r="B2533" i="81"/>
  <c r="A2533" i="81"/>
  <c r="L2532" i="81"/>
  <c r="K2532" i="81"/>
  <c r="J2532" i="81"/>
  <c r="I2532" i="81"/>
  <c r="H2532" i="81"/>
  <c r="G2532" i="81"/>
  <c r="F2532" i="81"/>
  <c r="E2532" i="81"/>
  <c r="C2532" i="81"/>
  <c r="B2532" i="81"/>
  <c r="A2532" i="81"/>
  <c r="L2531" i="81"/>
  <c r="K2531" i="81"/>
  <c r="J2531" i="81"/>
  <c r="I2531" i="81"/>
  <c r="H2531" i="81"/>
  <c r="G2531" i="81"/>
  <c r="F2531" i="81"/>
  <c r="E2531" i="81"/>
  <c r="C2531" i="81"/>
  <c r="B2531" i="81"/>
  <c r="A2531" i="81"/>
  <c r="L2530" i="81"/>
  <c r="K2530" i="81"/>
  <c r="J2530" i="81"/>
  <c r="I2530" i="81"/>
  <c r="H2530" i="81"/>
  <c r="G2530" i="81"/>
  <c r="F2530" i="81"/>
  <c r="E2530" i="81"/>
  <c r="C2530" i="81"/>
  <c r="B2530" i="81"/>
  <c r="A2530" i="81"/>
  <c r="L2529" i="81"/>
  <c r="K2529" i="81"/>
  <c r="J2529" i="81"/>
  <c r="I2529" i="81"/>
  <c r="H2529" i="81"/>
  <c r="G2529" i="81"/>
  <c r="F2529" i="81"/>
  <c r="E2529" i="81"/>
  <c r="C2529" i="81"/>
  <c r="B2529" i="81"/>
  <c r="A2529" i="81"/>
  <c r="L2528" i="81"/>
  <c r="K2528" i="81"/>
  <c r="J2528" i="81"/>
  <c r="I2528" i="81"/>
  <c r="H2528" i="81"/>
  <c r="G2528" i="81"/>
  <c r="F2528" i="81"/>
  <c r="E2528" i="81"/>
  <c r="C2528" i="81"/>
  <c r="B2528" i="81"/>
  <c r="A2528" i="81"/>
  <c r="L2527" i="81"/>
  <c r="K2527" i="81"/>
  <c r="J2527" i="81"/>
  <c r="I2527" i="81"/>
  <c r="H2527" i="81"/>
  <c r="G2527" i="81"/>
  <c r="F2527" i="81"/>
  <c r="E2527" i="81"/>
  <c r="C2527" i="81"/>
  <c r="B2527" i="81"/>
  <c r="A2527" i="81"/>
  <c r="L2526" i="81"/>
  <c r="K2526" i="81"/>
  <c r="J2526" i="81"/>
  <c r="I2526" i="81"/>
  <c r="H2526" i="81"/>
  <c r="G2526" i="81"/>
  <c r="F2526" i="81"/>
  <c r="E2526" i="81"/>
  <c r="C2526" i="81"/>
  <c r="B2526" i="81"/>
  <c r="A2526" i="81"/>
  <c r="L2525" i="81"/>
  <c r="K2525" i="81"/>
  <c r="J2525" i="81"/>
  <c r="I2525" i="81"/>
  <c r="H2525" i="81"/>
  <c r="G2525" i="81"/>
  <c r="F2525" i="81"/>
  <c r="E2525" i="81"/>
  <c r="C2525" i="81"/>
  <c r="B2525" i="81"/>
  <c r="A2525" i="81"/>
  <c r="L2524" i="81"/>
  <c r="K2524" i="81"/>
  <c r="J2524" i="81"/>
  <c r="I2524" i="81"/>
  <c r="H2524" i="81"/>
  <c r="G2524" i="81"/>
  <c r="F2524" i="81"/>
  <c r="E2524" i="81"/>
  <c r="C2524" i="81"/>
  <c r="B2524" i="81"/>
  <c r="A2524" i="81"/>
  <c r="L2523" i="81"/>
  <c r="K2523" i="81"/>
  <c r="J2523" i="81"/>
  <c r="I2523" i="81"/>
  <c r="H2523" i="81"/>
  <c r="G2523" i="81"/>
  <c r="F2523" i="81"/>
  <c r="E2523" i="81"/>
  <c r="C2523" i="81"/>
  <c r="B2523" i="81"/>
  <c r="A2523" i="81"/>
  <c r="L2522" i="81"/>
  <c r="K2522" i="81"/>
  <c r="J2522" i="81"/>
  <c r="I2522" i="81"/>
  <c r="H2522" i="81"/>
  <c r="G2522" i="81"/>
  <c r="F2522" i="81"/>
  <c r="E2522" i="81"/>
  <c r="C2522" i="81"/>
  <c r="B2522" i="81"/>
  <c r="A2522" i="81"/>
  <c r="L2521" i="81"/>
  <c r="K2521" i="81"/>
  <c r="J2521" i="81"/>
  <c r="I2521" i="81"/>
  <c r="H2521" i="81"/>
  <c r="G2521" i="81"/>
  <c r="F2521" i="81"/>
  <c r="E2521" i="81"/>
  <c r="C2521" i="81"/>
  <c r="B2521" i="81"/>
  <c r="A2521" i="81"/>
  <c r="L2520" i="81"/>
  <c r="K2520" i="81"/>
  <c r="J2520" i="81"/>
  <c r="I2520" i="81"/>
  <c r="H2520" i="81"/>
  <c r="G2520" i="81"/>
  <c r="F2520" i="81"/>
  <c r="E2520" i="81"/>
  <c r="C2520" i="81"/>
  <c r="B2520" i="81"/>
  <c r="A2520" i="81"/>
  <c r="L2519" i="81"/>
  <c r="K2519" i="81"/>
  <c r="J2519" i="81"/>
  <c r="I2519" i="81"/>
  <c r="H2519" i="81"/>
  <c r="G2519" i="81"/>
  <c r="F2519" i="81"/>
  <c r="E2519" i="81"/>
  <c r="C2519" i="81"/>
  <c r="B2519" i="81"/>
  <c r="A2519" i="81"/>
  <c r="L2518" i="81"/>
  <c r="K2518" i="81"/>
  <c r="J2518" i="81"/>
  <c r="I2518" i="81"/>
  <c r="H2518" i="81"/>
  <c r="G2518" i="81"/>
  <c r="F2518" i="81"/>
  <c r="E2518" i="81"/>
  <c r="C2518" i="81"/>
  <c r="B2518" i="81"/>
  <c r="A2518" i="81"/>
  <c r="L2517" i="81"/>
  <c r="K2517" i="81"/>
  <c r="J2517" i="81"/>
  <c r="I2517" i="81"/>
  <c r="H2517" i="81"/>
  <c r="G2517" i="81"/>
  <c r="F2517" i="81"/>
  <c r="E2517" i="81"/>
  <c r="C2517" i="81"/>
  <c r="B2517" i="81"/>
  <c r="A2517" i="81"/>
  <c r="L2516" i="81"/>
  <c r="K2516" i="81"/>
  <c r="J2516" i="81"/>
  <c r="I2516" i="81"/>
  <c r="H2516" i="81"/>
  <c r="G2516" i="81"/>
  <c r="F2516" i="81"/>
  <c r="E2516" i="81"/>
  <c r="C2516" i="81"/>
  <c r="B2516" i="81"/>
  <c r="A2516" i="81"/>
  <c r="L2515" i="81"/>
  <c r="K2515" i="81"/>
  <c r="J2515" i="81"/>
  <c r="I2515" i="81"/>
  <c r="H2515" i="81"/>
  <c r="G2515" i="81"/>
  <c r="F2515" i="81"/>
  <c r="E2515" i="81"/>
  <c r="C2515" i="81"/>
  <c r="B2515" i="81"/>
  <c r="A2515" i="81"/>
  <c r="L2514" i="81"/>
  <c r="K2514" i="81"/>
  <c r="J2514" i="81"/>
  <c r="I2514" i="81"/>
  <c r="H2514" i="81"/>
  <c r="G2514" i="81"/>
  <c r="F2514" i="81"/>
  <c r="E2514" i="81"/>
  <c r="C2514" i="81"/>
  <c r="B2514" i="81"/>
  <c r="A2514" i="81"/>
  <c r="L2513" i="81"/>
  <c r="K2513" i="81"/>
  <c r="J2513" i="81"/>
  <c r="I2513" i="81"/>
  <c r="H2513" i="81"/>
  <c r="G2513" i="81"/>
  <c r="F2513" i="81"/>
  <c r="E2513" i="81"/>
  <c r="C2513" i="81"/>
  <c r="B2513" i="81"/>
  <c r="A2513" i="81"/>
  <c r="L2512" i="81"/>
  <c r="K2512" i="81"/>
  <c r="J2512" i="81"/>
  <c r="I2512" i="81"/>
  <c r="H2512" i="81"/>
  <c r="G2512" i="81"/>
  <c r="F2512" i="81"/>
  <c r="E2512" i="81"/>
  <c r="C2512" i="81"/>
  <c r="B2512" i="81"/>
  <c r="A2512" i="81"/>
  <c r="L2511" i="81"/>
  <c r="K2511" i="81"/>
  <c r="J2511" i="81"/>
  <c r="I2511" i="81"/>
  <c r="H2511" i="81"/>
  <c r="G2511" i="81"/>
  <c r="F2511" i="81"/>
  <c r="E2511" i="81"/>
  <c r="C2511" i="81"/>
  <c r="B2511" i="81"/>
  <c r="A2511" i="81"/>
  <c r="L2510" i="81"/>
  <c r="K2510" i="81"/>
  <c r="J2510" i="81"/>
  <c r="I2510" i="81"/>
  <c r="H2510" i="81"/>
  <c r="G2510" i="81"/>
  <c r="F2510" i="81"/>
  <c r="E2510" i="81"/>
  <c r="C2510" i="81"/>
  <c r="B2510" i="81"/>
  <c r="A2510" i="81"/>
  <c r="L2509" i="81"/>
  <c r="K2509" i="81"/>
  <c r="J2509" i="81"/>
  <c r="I2509" i="81"/>
  <c r="H2509" i="81"/>
  <c r="G2509" i="81"/>
  <c r="F2509" i="81"/>
  <c r="E2509" i="81"/>
  <c r="C2509" i="81"/>
  <c r="B2509" i="81"/>
  <c r="A2509" i="81"/>
  <c r="L2508" i="81"/>
  <c r="K2508" i="81"/>
  <c r="J2508" i="81"/>
  <c r="I2508" i="81"/>
  <c r="H2508" i="81"/>
  <c r="G2508" i="81"/>
  <c r="F2508" i="81"/>
  <c r="E2508" i="81"/>
  <c r="C2508" i="81"/>
  <c r="B2508" i="81"/>
  <c r="A2508" i="81"/>
  <c r="L2507" i="81"/>
  <c r="K2507" i="81"/>
  <c r="J2507" i="81"/>
  <c r="I2507" i="81"/>
  <c r="H2507" i="81"/>
  <c r="G2507" i="81"/>
  <c r="F2507" i="81"/>
  <c r="E2507" i="81"/>
  <c r="C2507" i="81"/>
  <c r="B2507" i="81"/>
  <c r="A2507" i="81"/>
  <c r="L2506" i="81"/>
  <c r="K2506" i="81"/>
  <c r="J2506" i="81"/>
  <c r="I2506" i="81"/>
  <c r="H2506" i="81"/>
  <c r="G2506" i="81"/>
  <c r="F2506" i="81"/>
  <c r="E2506" i="81"/>
  <c r="C2506" i="81"/>
  <c r="B2506" i="81"/>
  <c r="A2506" i="81"/>
  <c r="L2505" i="81"/>
  <c r="K2505" i="81"/>
  <c r="J2505" i="81"/>
  <c r="I2505" i="81"/>
  <c r="H2505" i="81"/>
  <c r="G2505" i="81"/>
  <c r="F2505" i="81"/>
  <c r="E2505" i="81"/>
  <c r="C2505" i="81"/>
  <c r="B2505" i="81"/>
  <c r="A2505" i="81"/>
  <c r="L2504" i="81"/>
  <c r="K2504" i="81"/>
  <c r="J2504" i="81"/>
  <c r="I2504" i="81"/>
  <c r="H2504" i="81"/>
  <c r="G2504" i="81"/>
  <c r="F2504" i="81"/>
  <c r="E2504" i="81"/>
  <c r="C2504" i="81"/>
  <c r="B2504" i="81"/>
  <c r="A2504" i="81"/>
  <c r="L2503" i="81"/>
  <c r="K2503" i="81"/>
  <c r="J2503" i="81"/>
  <c r="I2503" i="81"/>
  <c r="H2503" i="81"/>
  <c r="G2503" i="81"/>
  <c r="F2503" i="81"/>
  <c r="E2503" i="81"/>
  <c r="C2503" i="81"/>
  <c r="B2503" i="81"/>
  <c r="A2503" i="81"/>
  <c r="L2502" i="81"/>
  <c r="K2502" i="81"/>
  <c r="J2502" i="81"/>
  <c r="I2502" i="81"/>
  <c r="H2502" i="81"/>
  <c r="G2502" i="81"/>
  <c r="F2502" i="81"/>
  <c r="E2502" i="81"/>
  <c r="C2502" i="81"/>
  <c r="B2502" i="81"/>
  <c r="A2502" i="81"/>
  <c r="L2501" i="81"/>
  <c r="K2501" i="81"/>
  <c r="J2501" i="81"/>
  <c r="I2501" i="81"/>
  <c r="H2501" i="81"/>
  <c r="G2501" i="81"/>
  <c r="F2501" i="81"/>
  <c r="E2501" i="81"/>
  <c r="C2501" i="81"/>
  <c r="B2501" i="81"/>
  <c r="A2501" i="81"/>
  <c r="L2500" i="81"/>
  <c r="K2500" i="81"/>
  <c r="J2500" i="81"/>
  <c r="I2500" i="81"/>
  <c r="H2500" i="81"/>
  <c r="G2500" i="81"/>
  <c r="F2500" i="81"/>
  <c r="E2500" i="81"/>
  <c r="C2500" i="81"/>
  <c r="B2500" i="81"/>
  <c r="A2500" i="81"/>
  <c r="L2499" i="81"/>
  <c r="K2499" i="81"/>
  <c r="J2499" i="81"/>
  <c r="I2499" i="81"/>
  <c r="H2499" i="81"/>
  <c r="G2499" i="81"/>
  <c r="F2499" i="81"/>
  <c r="E2499" i="81"/>
  <c r="C2499" i="81"/>
  <c r="B2499" i="81"/>
  <c r="A2499" i="81"/>
  <c r="L2498" i="81"/>
  <c r="K2498" i="81"/>
  <c r="J2498" i="81"/>
  <c r="I2498" i="81"/>
  <c r="H2498" i="81"/>
  <c r="G2498" i="81"/>
  <c r="F2498" i="81"/>
  <c r="E2498" i="81"/>
  <c r="C2498" i="81"/>
  <c r="B2498" i="81"/>
  <c r="A2498" i="81"/>
  <c r="L2497" i="81"/>
  <c r="K2497" i="81"/>
  <c r="J2497" i="81"/>
  <c r="I2497" i="81"/>
  <c r="H2497" i="81"/>
  <c r="G2497" i="81"/>
  <c r="F2497" i="81"/>
  <c r="E2497" i="81"/>
  <c r="C2497" i="81"/>
  <c r="B2497" i="81"/>
  <c r="A2497" i="81"/>
  <c r="L2496" i="81"/>
  <c r="K2496" i="81"/>
  <c r="J2496" i="81"/>
  <c r="I2496" i="81"/>
  <c r="H2496" i="81"/>
  <c r="G2496" i="81"/>
  <c r="F2496" i="81"/>
  <c r="E2496" i="81"/>
  <c r="C2496" i="81"/>
  <c r="B2496" i="81"/>
  <c r="A2496" i="81"/>
  <c r="L2495" i="81"/>
  <c r="K2495" i="81"/>
  <c r="J2495" i="81"/>
  <c r="I2495" i="81"/>
  <c r="H2495" i="81"/>
  <c r="G2495" i="81"/>
  <c r="F2495" i="81"/>
  <c r="E2495" i="81"/>
  <c r="C2495" i="81"/>
  <c r="B2495" i="81"/>
  <c r="A2495" i="81"/>
  <c r="L2494" i="81"/>
  <c r="K2494" i="81"/>
  <c r="J2494" i="81"/>
  <c r="I2494" i="81"/>
  <c r="H2494" i="81"/>
  <c r="G2494" i="81"/>
  <c r="F2494" i="81"/>
  <c r="E2494" i="81"/>
  <c r="C2494" i="81"/>
  <c r="B2494" i="81"/>
  <c r="A2494" i="81"/>
  <c r="L2493" i="81"/>
  <c r="K2493" i="81"/>
  <c r="J2493" i="81"/>
  <c r="I2493" i="81"/>
  <c r="H2493" i="81"/>
  <c r="G2493" i="81"/>
  <c r="F2493" i="81"/>
  <c r="E2493" i="81"/>
  <c r="C2493" i="81"/>
  <c r="B2493" i="81"/>
  <c r="A2493" i="81"/>
  <c r="L2492" i="81"/>
  <c r="K2492" i="81"/>
  <c r="J2492" i="81"/>
  <c r="I2492" i="81"/>
  <c r="H2492" i="81"/>
  <c r="G2492" i="81"/>
  <c r="F2492" i="81"/>
  <c r="E2492" i="81"/>
  <c r="C2492" i="81"/>
  <c r="B2492" i="81"/>
  <c r="A2492" i="81"/>
  <c r="L2491" i="81"/>
  <c r="K2491" i="81"/>
  <c r="J2491" i="81"/>
  <c r="I2491" i="81"/>
  <c r="H2491" i="81"/>
  <c r="G2491" i="81"/>
  <c r="F2491" i="81"/>
  <c r="E2491" i="81"/>
  <c r="C2491" i="81"/>
  <c r="B2491" i="81"/>
  <c r="A2491" i="81"/>
  <c r="L2490" i="81"/>
  <c r="K2490" i="81"/>
  <c r="J2490" i="81"/>
  <c r="I2490" i="81"/>
  <c r="H2490" i="81"/>
  <c r="G2490" i="81"/>
  <c r="F2490" i="81"/>
  <c r="E2490" i="81"/>
  <c r="C2490" i="81"/>
  <c r="B2490" i="81"/>
  <c r="A2490" i="81"/>
  <c r="L2489" i="81"/>
  <c r="K2489" i="81"/>
  <c r="J2489" i="81"/>
  <c r="I2489" i="81"/>
  <c r="H2489" i="81"/>
  <c r="G2489" i="81"/>
  <c r="F2489" i="81"/>
  <c r="E2489" i="81"/>
  <c r="C2489" i="81"/>
  <c r="B2489" i="81"/>
  <c r="A2489" i="81"/>
  <c r="L2488" i="81"/>
  <c r="K2488" i="81"/>
  <c r="J2488" i="81"/>
  <c r="I2488" i="81"/>
  <c r="H2488" i="81"/>
  <c r="G2488" i="81"/>
  <c r="F2488" i="81"/>
  <c r="E2488" i="81"/>
  <c r="C2488" i="81"/>
  <c r="B2488" i="81"/>
  <c r="A2488" i="81"/>
  <c r="L2487" i="81"/>
  <c r="K2487" i="81"/>
  <c r="J2487" i="81"/>
  <c r="I2487" i="81"/>
  <c r="H2487" i="81"/>
  <c r="G2487" i="81"/>
  <c r="F2487" i="81"/>
  <c r="E2487" i="81"/>
  <c r="C2487" i="81"/>
  <c r="B2487" i="81"/>
  <c r="A2487" i="81"/>
  <c r="L2486" i="81"/>
  <c r="K2486" i="81"/>
  <c r="J2486" i="81"/>
  <c r="I2486" i="81"/>
  <c r="H2486" i="81"/>
  <c r="G2486" i="81"/>
  <c r="F2486" i="81"/>
  <c r="E2486" i="81"/>
  <c r="C2486" i="81"/>
  <c r="B2486" i="81"/>
  <c r="A2486" i="81"/>
  <c r="L2485" i="81"/>
  <c r="K2485" i="81"/>
  <c r="J2485" i="81"/>
  <c r="I2485" i="81"/>
  <c r="H2485" i="81"/>
  <c r="G2485" i="81"/>
  <c r="F2485" i="81"/>
  <c r="E2485" i="81"/>
  <c r="C2485" i="81"/>
  <c r="B2485" i="81"/>
  <c r="A2485" i="81"/>
  <c r="L2484" i="81"/>
  <c r="K2484" i="81"/>
  <c r="J2484" i="81"/>
  <c r="I2484" i="81"/>
  <c r="H2484" i="81"/>
  <c r="G2484" i="81"/>
  <c r="F2484" i="81"/>
  <c r="E2484" i="81"/>
  <c r="C2484" i="81"/>
  <c r="B2484" i="81"/>
  <c r="A2484" i="81"/>
  <c r="L2483" i="81"/>
  <c r="K2483" i="81"/>
  <c r="J2483" i="81"/>
  <c r="I2483" i="81"/>
  <c r="H2483" i="81"/>
  <c r="G2483" i="81"/>
  <c r="F2483" i="81"/>
  <c r="E2483" i="81"/>
  <c r="C2483" i="81"/>
  <c r="B2483" i="81"/>
  <c r="A2483" i="81"/>
  <c r="L2482" i="81"/>
  <c r="K2482" i="81"/>
  <c r="J2482" i="81"/>
  <c r="I2482" i="81"/>
  <c r="H2482" i="81"/>
  <c r="G2482" i="81"/>
  <c r="F2482" i="81"/>
  <c r="E2482" i="81"/>
  <c r="C2482" i="81"/>
  <c r="B2482" i="81"/>
  <c r="A2482" i="81"/>
  <c r="L2481" i="81"/>
  <c r="K2481" i="81"/>
  <c r="J2481" i="81"/>
  <c r="I2481" i="81"/>
  <c r="H2481" i="81"/>
  <c r="G2481" i="81"/>
  <c r="F2481" i="81"/>
  <c r="E2481" i="81"/>
  <c r="C2481" i="81"/>
  <c r="B2481" i="81"/>
  <c r="A2481" i="81"/>
  <c r="L2480" i="81"/>
  <c r="K2480" i="81"/>
  <c r="J2480" i="81"/>
  <c r="I2480" i="81"/>
  <c r="H2480" i="81"/>
  <c r="G2480" i="81"/>
  <c r="F2480" i="81"/>
  <c r="E2480" i="81"/>
  <c r="C2480" i="81"/>
  <c r="B2480" i="81"/>
  <c r="A2480" i="81"/>
  <c r="L2479" i="81"/>
  <c r="K2479" i="81"/>
  <c r="J2479" i="81"/>
  <c r="I2479" i="81"/>
  <c r="H2479" i="81"/>
  <c r="G2479" i="81"/>
  <c r="F2479" i="81"/>
  <c r="E2479" i="81"/>
  <c r="C2479" i="81"/>
  <c r="B2479" i="81"/>
  <c r="A2479" i="81"/>
  <c r="L2478" i="81"/>
  <c r="K2478" i="81"/>
  <c r="J2478" i="81"/>
  <c r="I2478" i="81"/>
  <c r="H2478" i="81"/>
  <c r="G2478" i="81"/>
  <c r="F2478" i="81"/>
  <c r="E2478" i="81"/>
  <c r="C2478" i="81"/>
  <c r="B2478" i="81"/>
  <c r="A2478" i="81"/>
  <c r="L2477" i="81"/>
  <c r="K2477" i="81"/>
  <c r="J2477" i="81"/>
  <c r="I2477" i="81"/>
  <c r="H2477" i="81"/>
  <c r="G2477" i="81"/>
  <c r="F2477" i="81"/>
  <c r="E2477" i="81"/>
  <c r="C2477" i="81"/>
  <c r="B2477" i="81"/>
  <c r="A2477" i="81"/>
  <c r="L2476" i="81"/>
  <c r="K2476" i="81"/>
  <c r="J2476" i="81"/>
  <c r="I2476" i="81"/>
  <c r="H2476" i="81"/>
  <c r="G2476" i="81"/>
  <c r="F2476" i="81"/>
  <c r="E2476" i="81"/>
  <c r="C2476" i="81"/>
  <c r="B2476" i="81"/>
  <c r="A2476" i="81"/>
  <c r="L2475" i="81"/>
  <c r="K2475" i="81"/>
  <c r="J2475" i="81"/>
  <c r="I2475" i="81"/>
  <c r="H2475" i="81"/>
  <c r="G2475" i="81"/>
  <c r="F2475" i="81"/>
  <c r="E2475" i="81"/>
  <c r="C2475" i="81"/>
  <c r="B2475" i="81"/>
  <c r="A2475" i="81"/>
  <c r="L2474" i="81"/>
  <c r="K2474" i="81"/>
  <c r="J2474" i="81"/>
  <c r="I2474" i="81"/>
  <c r="H2474" i="81"/>
  <c r="G2474" i="81"/>
  <c r="F2474" i="81"/>
  <c r="E2474" i="81"/>
  <c r="C2474" i="81"/>
  <c r="B2474" i="81"/>
  <c r="A2474" i="81"/>
  <c r="L2473" i="81"/>
  <c r="K2473" i="81"/>
  <c r="J2473" i="81"/>
  <c r="I2473" i="81"/>
  <c r="H2473" i="81"/>
  <c r="G2473" i="81"/>
  <c r="F2473" i="81"/>
  <c r="E2473" i="81"/>
  <c r="C2473" i="81"/>
  <c r="B2473" i="81"/>
  <c r="A2473" i="81"/>
  <c r="L2472" i="81"/>
  <c r="K2472" i="81"/>
  <c r="J2472" i="81"/>
  <c r="I2472" i="81"/>
  <c r="H2472" i="81"/>
  <c r="G2472" i="81"/>
  <c r="F2472" i="81"/>
  <c r="E2472" i="81"/>
  <c r="C2472" i="81"/>
  <c r="B2472" i="81"/>
  <c r="A2472" i="81"/>
  <c r="L2471" i="81"/>
  <c r="K2471" i="81"/>
  <c r="J2471" i="81"/>
  <c r="I2471" i="81"/>
  <c r="H2471" i="81"/>
  <c r="G2471" i="81"/>
  <c r="F2471" i="81"/>
  <c r="E2471" i="81"/>
  <c r="C2471" i="81"/>
  <c r="B2471" i="81"/>
  <c r="A2471" i="81"/>
  <c r="L2470" i="81"/>
  <c r="K2470" i="81"/>
  <c r="J2470" i="81"/>
  <c r="I2470" i="81"/>
  <c r="H2470" i="81"/>
  <c r="G2470" i="81"/>
  <c r="F2470" i="81"/>
  <c r="E2470" i="81"/>
  <c r="C2470" i="81"/>
  <c r="B2470" i="81"/>
  <c r="A2470" i="81"/>
  <c r="L2469" i="81"/>
  <c r="K2469" i="81"/>
  <c r="J2469" i="81"/>
  <c r="I2469" i="81"/>
  <c r="H2469" i="81"/>
  <c r="G2469" i="81"/>
  <c r="F2469" i="81"/>
  <c r="E2469" i="81"/>
  <c r="C2469" i="81"/>
  <c r="B2469" i="81"/>
  <c r="A2469" i="81"/>
  <c r="L2468" i="81"/>
  <c r="K2468" i="81"/>
  <c r="J2468" i="81"/>
  <c r="I2468" i="81"/>
  <c r="H2468" i="81"/>
  <c r="G2468" i="81"/>
  <c r="F2468" i="81"/>
  <c r="E2468" i="81"/>
  <c r="C2468" i="81"/>
  <c r="B2468" i="81"/>
  <c r="A2468" i="81"/>
  <c r="L2467" i="81"/>
  <c r="K2467" i="81"/>
  <c r="J2467" i="81"/>
  <c r="I2467" i="81"/>
  <c r="H2467" i="81"/>
  <c r="G2467" i="81"/>
  <c r="F2467" i="81"/>
  <c r="E2467" i="81"/>
  <c r="C2467" i="81"/>
  <c r="B2467" i="81"/>
  <c r="A2467" i="81"/>
  <c r="L2466" i="81"/>
  <c r="K2466" i="81"/>
  <c r="J2466" i="81"/>
  <c r="I2466" i="81"/>
  <c r="H2466" i="81"/>
  <c r="G2466" i="81"/>
  <c r="F2466" i="81"/>
  <c r="E2466" i="81"/>
  <c r="C2466" i="81"/>
  <c r="B2466" i="81"/>
  <c r="A2466" i="81"/>
  <c r="L2465" i="81"/>
  <c r="K2465" i="81"/>
  <c r="J2465" i="81"/>
  <c r="I2465" i="81"/>
  <c r="H2465" i="81"/>
  <c r="G2465" i="81"/>
  <c r="F2465" i="81"/>
  <c r="E2465" i="81"/>
  <c r="C2465" i="81"/>
  <c r="B2465" i="81"/>
  <c r="A2465" i="81"/>
  <c r="L2464" i="81"/>
  <c r="K2464" i="81"/>
  <c r="J2464" i="81"/>
  <c r="I2464" i="81"/>
  <c r="H2464" i="81"/>
  <c r="G2464" i="81"/>
  <c r="F2464" i="81"/>
  <c r="E2464" i="81"/>
  <c r="C2464" i="81"/>
  <c r="B2464" i="81"/>
  <c r="A2464" i="81"/>
  <c r="L2463" i="81"/>
  <c r="K2463" i="81"/>
  <c r="J2463" i="81"/>
  <c r="I2463" i="81"/>
  <c r="H2463" i="81"/>
  <c r="G2463" i="81"/>
  <c r="F2463" i="81"/>
  <c r="E2463" i="81"/>
  <c r="C2463" i="81"/>
  <c r="B2463" i="81"/>
  <c r="A2463" i="81"/>
  <c r="L2462" i="81"/>
  <c r="K2462" i="81"/>
  <c r="J2462" i="81"/>
  <c r="I2462" i="81"/>
  <c r="H2462" i="81"/>
  <c r="G2462" i="81"/>
  <c r="F2462" i="81"/>
  <c r="E2462" i="81"/>
  <c r="C2462" i="81"/>
  <c r="B2462" i="81"/>
  <c r="A2462" i="81"/>
  <c r="L2461" i="81"/>
  <c r="K2461" i="81"/>
  <c r="J2461" i="81"/>
  <c r="I2461" i="81"/>
  <c r="H2461" i="81"/>
  <c r="G2461" i="81"/>
  <c r="F2461" i="81"/>
  <c r="E2461" i="81"/>
  <c r="C2461" i="81"/>
  <c r="B2461" i="81"/>
  <c r="A2461" i="81"/>
  <c r="L2460" i="81"/>
  <c r="K2460" i="81"/>
  <c r="J2460" i="81"/>
  <c r="I2460" i="81"/>
  <c r="H2460" i="81"/>
  <c r="G2460" i="81"/>
  <c r="F2460" i="81"/>
  <c r="E2460" i="81"/>
  <c r="C2460" i="81"/>
  <c r="B2460" i="81"/>
  <c r="A2460" i="81"/>
  <c r="L2459" i="81"/>
  <c r="K2459" i="81"/>
  <c r="J2459" i="81"/>
  <c r="I2459" i="81"/>
  <c r="H2459" i="81"/>
  <c r="G2459" i="81"/>
  <c r="F2459" i="81"/>
  <c r="E2459" i="81"/>
  <c r="C2459" i="81"/>
  <c r="B2459" i="81"/>
  <c r="A2459" i="81"/>
  <c r="L2458" i="81"/>
  <c r="K2458" i="81"/>
  <c r="J2458" i="81"/>
  <c r="I2458" i="81"/>
  <c r="H2458" i="81"/>
  <c r="G2458" i="81"/>
  <c r="F2458" i="81"/>
  <c r="E2458" i="81"/>
  <c r="C2458" i="81"/>
  <c r="B2458" i="81"/>
  <c r="A2458" i="81"/>
  <c r="L2457" i="81"/>
  <c r="K2457" i="81"/>
  <c r="J2457" i="81"/>
  <c r="I2457" i="81"/>
  <c r="H2457" i="81"/>
  <c r="G2457" i="81"/>
  <c r="F2457" i="81"/>
  <c r="E2457" i="81"/>
  <c r="C2457" i="81"/>
  <c r="B2457" i="81"/>
  <c r="A2457" i="81"/>
  <c r="L2456" i="81"/>
  <c r="K2456" i="81"/>
  <c r="J2456" i="81"/>
  <c r="I2456" i="81"/>
  <c r="H2456" i="81"/>
  <c r="G2456" i="81"/>
  <c r="F2456" i="81"/>
  <c r="E2456" i="81"/>
  <c r="C2456" i="81"/>
  <c r="B2456" i="81"/>
  <c r="A2456" i="81"/>
  <c r="L2455" i="81"/>
  <c r="K2455" i="81"/>
  <c r="J2455" i="81"/>
  <c r="I2455" i="81"/>
  <c r="H2455" i="81"/>
  <c r="G2455" i="81"/>
  <c r="F2455" i="81"/>
  <c r="E2455" i="81"/>
  <c r="C2455" i="81"/>
  <c r="B2455" i="81"/>
  <c r="A2455" i="81"/>
  <c r="L2454" i="81"/>
  <c r="K2454" i="81"/>
  <c r="J2454" i="81"/>
  <c r="I2454" i="81"/>
  <c r="H2454" i="81"/>
  <c r="G2454" i="81"/>
  <c r="F2454" i="81"/>
  <c r="E2454" i="81"/>
  <c r="C2454" i="81"/>
  <c r="B2454" i="81"/>
  <c r="A2454" i="81"/>
  <c r="L2453" i="81"/>
  <c r="K2453" i="81"/>
  <c r="J2453" i="81"/>
  <c r="I2453" i="81"/>
  <c r="H2453" i="81"/>
  <c r="G2453" i="81"/>
  <c r="F2453" i="81"/>
  <c r="E2453" i="81"/>
  <c r="C2453" i="81"/>
  <c r="B2453" i="81"/>
  <c r="A2453" i="81"/>
  <c r="L2452" i="81"/>
  <c r="K2452" i="81"/>
  <c r="J2452" i="81"/>
  <c r="I2452" i="81"/>
  <c r="H2452" i="81"/>
  <c r="G2452" i="81"/>
  <c r="F2452" i="81"/>
  <c r="E2452" i="81"/>
  <c r="C2452" i="81"/>
  <c r="B2452" i="81"/>
  <c r="A2452" i="81"/>
  <c r="L2451" i="81"/>
  <c r="K2451" i="81"/>
  <c r="J2451" i="81"/>
  <c r="I2451" i="81"/>
  <c r="H2451" i="81"/>
  <c r="G2451" i="81"/>
  <c r="F2451" i="81"/>
  <c r="E2451" i="81"/>
  <c r="C2451" i="81"/>
  <c r="B2451" i="81"/>
  <c r="A2451" i="81"/>
  <c r="L2450" i="81"/>
  <c r="K2450" i="81"/>
  <c r="J2450" i="81"/>
  <c r="I2450" i="81"/>
  <c r="H2450" i="81"/>
  <c r="G2450" i="81"/>
  <c r="F2450" i="81"/>
  <c r="E2450" i="81"/>
  <c r="C2450" i="81"/>
  <c r="B2450" i="81"/>
  <c r="A2450" i="81"/>
  <c r="L2449" i="81"/>
  <c r="K2449" i="81"/>
  <c r="J2449" i="81"/>
  <c r="I2449" i="81"/>
  <c r="H2449" i="81"/>
  <c r="G2449" i="81"/>
  <c r="F2449" i="81"/>
  <c r="E2449" i="81"/>
  <c r="C2449" i="81"/>
  <c r="B2449" i="81"/>
  <c r="A2449" i="81"/>
  <c r="L2448" i="81"/>
  <c r="K2448" i="81"/>
  <c r="J2448" i="81"/>
  <c r="I2448" i="81"/>
  <c r="H2448" i="81"/>
  <c r="G2448" i="81"/>
  <c r="F2448" i="81"/>
  <c r="E2448" i="81"/>
  <c r="C2448" i="81"/>
  <c r="B2448" i="81"/>
  <c r="A2448" i="81"/>
  <c r="L2447" i="81"/>
  <c r="K2447" i="81"/>
  <c r="J2447" i="81"/>
  <c r="I2447" i="81"/>
  <c r="H2447" i="81"/>
  <c r="G2447" i="81"/>
  <c r="F2447" i="81"/>
  <c r="E2447" i="81"/>
  <c r="C2447" i="81"/>
  <c r="B2447" i="81"/>
  <c r="A2447" i="81"/>
  <c r="L2446" i="81"/>
  <c r="K2446" i="81"/>
  <c r="J2446" i="81"/>
  <c r="I2446" i="81"/>
  <c r="H2446" i="81"/>
  <c r="G2446" i="81"/>
  <c r="F2446" i="81"/>
  <c r="E2446" i="81"/>
  <c r="C2446" i="81"/>
  <c r="B2446" i="81"/>
  <c r="A2446" i="81"/>
  <c r="L2445" i="81"/>
  <c r="K2445" i="81"/>
  <c r="J2445" i="81"/>
  <c r="I2445" i="81"/>
  <c r="H2445" i="81"/>
  <c r="G2445" i="81"/>
  <c r="F2445" i="81"/>
  <c r="E2445" i="81"/>
  <c r="C2445" i="81"/>
  <c r="B2445" i="81"/>
  <c r="A2445" i="81"/>
  <c r="L2444" i="81"/>
  <c r="K2444" i="81"/>
  <c r="J2444" i="81"/>
  <c r="I2444" i="81"/>
  <c r="H2444" i="81"/>
  <c r="G2444" i="81"/>
  <c r="F2444" i="81"/>
  <c r="E2444" i="81"/>
  <c r="C2444" i="81"/>
  <c r="B2444" i="81"/>
  <c r="A2444" i="81"/>
  <c r="L2443" i="81"/>
  <c r="K2443" i="81"/>
  <c r="J2443" i="81"/>
  <c r="I2443" i="81"/>
  <c r="H2443" i="81"/>
  <c r="G2443" i="81"/>
  <c r="F2443" i="81"/>
  <c r="E2443" i="81"/>
  <c r="C2443" i="81"/>
  <c r="B2443" i="81"/>
  <c r="A2443" i="81"/>
  <c r="L2442" i="81"/>
  <c r="K2442" i="81"/>
  <c r="J2442" i="81"/>
  <c r="I2442" i="81"/>
  <c r="H2442" i="81"/>
  <c r="G2442" i="81"/>
  <c r="F2442" i="81"/>
  <c r="E2442" i="81"/>
  <c r="C2442" i="81"/>
  <c r="B2442" i="81"/>
  <c r="A2442" i="81"/>
  <c r="L2441" i="81"/>
  <c r="K2441" i="81"/>
  <c r="J2441" i="81"/>
  <c r="I2441" i="81"/>
  <c r="H2441" i="81"/>
  <c r="G2441" i="81"/>
  <c r="F2441" i="81"/>
  <c r="E2441" i="81"/>
  <c r="C2441" i="81"/>
  <c r="B2441" i="81"/>
  <c r="A2441" i="81"/>
  <c r="L2440" i="81"/>
  <c r="K2440" i="81"/>
  <c r="J2440" i="81"/>
  <c r="I2440" i="81"/>
  <c r="H2440" i="81"/>
  <c r="G2440" i="81"/>
  <c r="F2440" i="81"/>
  <c r="E2440" i="81"/>
  <c r="C2440" i="81"/>
  <c r="B2440" i="81"/>
  <c r="A2440" i="81"/>
  <c r="L2439" i="81"/>
  <c r="K2439" i="81"/>
  <c r="J2439" i="81"/>
  <c r="I2439" i="81"/>
  <c r="H2439" i="81"/>
  <c r="G2439" i="81"/>
  <c r="F2439" i="81"/>
  <c r="E2439" i="81"/>
  <c r="C2439" i="81"/>
  <c r="B2439" i="81"/>
  <c r="A2439" i="81"/>
  <c r="L2438" i="81"/>
  <c r="K2438" i="81"/>
  <c r="J2438" i="81"/>
  <c r="I2438" i="81"/>
  <c r="H2438" i="81"/>
  <c r="G2438" i="81"/>
  <c r="F2438" i="81"/>
  <c r="E2438" i="81"/>
  <c r="C2438" i="81"/>
  <c r="B2438" i="81"/>
  <c r="A2438" i="81"/>
  <c r="L2437" i="81"/>
  <c r="K2437" i="81"/>
  <c r="J2437" i="81"/>
  <c r="I2437" i="81"/>
  <c r="H2437" i="81"/>
  <c r="G2437" i="81"/>
  <c r="F2437" i="81"/>
  <c r="E2437" i="81"/>
  <c r="C2437" i="81"/>
  <c r="B2437" i="81"/>
  <c r="A2437" i="81"/>
  <c r="L2436" i="81"/>
  <c r="K2436" i="81"/>
  <c r="J2436" i="81"/>
  <c r="I2436" i="81"/>
  <c r="H2436" i="81"/>
  <c r="G2436" i="81"/>
  <c r="F2436" i="81"/>
  <c r="E2436" i="81"/>
  <c r="C2436" i="81"/>
  <c r="B2436" i="81"/>
  <c r="A2436" i="81"/>
  <c r="L2435" i="81"/>
  <c r="K2435" i="81"/>
  <c r="J2435" i="81"/>
  <c r="I2435" i="81"/>
  <c r="H2435" i="81"/>
  <c r="G2435" i="81"/>
  <c r="F2435" i="81"/>
  <c r="E2435" i="81"/>
  <c r="C2435" i="81"/>
  <c r="B2435" i="81"/>
  <c r="A2435" i="81"/>
  <c r="L2434" i="81"/>
  <c r="K2434" i="81"/>
  <c r="J2434" i="81"/>
  <c r="I2434" i="81"/>
  <c r="H2434" i="81"/>
  <c r="G2434" i="81"/>
  <c r="F2434" i="81"/>
  <c r="E2434" i="81"/>
  <c r="C2434" i="81"/>
  <c r="B2434" i="81"/>
  <c r="A2434" i="81"/>
  <c r="L2433" i="81"/>
  <c r="K2433" i="81"/>
  <c r="J2433" i="81"/>
  <c r="I2433" i="81"/>
  <c r="H2433" i="81"/>
  <c r="G2433" i="81"/>
  <c r="F2433" i="81"/>
  <c r="E2433" i="81"/>
  <c r="C2433" i="81"/>
  <c r="B2433" i="81"/>
  <c r="A2433" i="81"/>
  <c r="L2432" i="81"/>
  <c r="K2432" i="81"/>
  <c r="J2432" i="81"/>
  <c r="I2432" i="81"/>
  <c r="H2432" i="81"/>
  <c r="G2432" i="81"/>
  <c r="F2432" i="81"/>
  <c r="E2432" i="81"/>
  <c r="C2432" i="81"/>
  <c r="B2432" i="81"/>
  <c r="A2432" i="81"/>
  <c r="L2431" i="81"/>
  <c r="K2431" i="81"/>
  <c r="J2431" i="81"/>
  <c r="I2431" i="81"/>
  <c r="H2431" i="81"/>
  <c r="G2431" i="81"/>
  <c r="F2431" i="81"/>
  <c r="E2431" i="81"/>
  <c r="C2431" i="81"/>
  <c r="B2431" i="81"/>
  <c r="A2431" i="81"/>
  <c r="L2430" i="81"/>
  <c r="K2430" i="81"/>
  <c r="J2430" i="81"/>
  <c r="I2430" i="81"/>
  <c r="H2430" i="81"/>
  <c r="G2430" i="81"/>
  <c r="F2430" i="81"/>
  <c r="E2430" i="81"/>
  <c r="C2430" i="81"/>
  <c r="B2430" i="81"/>
  <c r="A2430" i="81"/>
  <c r="L2429" i="81"/>
  <c r="K2429" i="81"/>
  <c r="J2429" i="81"/>
  <c r="I2429" i="81"/>
  <c r="H2429" i="81"/>
  <c r="G2429" i="81"/>
  <c r="F2429" i="81"/>
  <c r="E2429" i="81"/>
  <c r="C2429" i="81"/>
  <c r="B2429" i="81"/>
  <c r="A2429" i="81"/>
  <c r="L2428" i="81"/>
  <c r="K2428" i="81"/>
  <c r="J2428" i="81"/>
  <c r="I2428" i="81"/>
  <c r="H2428" i="81"/>
  <c r="G2428" i="81"/>
  <c r="F2428" i="81"/>
  <c r="E2428" i="81"/>
  <c r="C2428" i="81"/>
  <c r="B2428" i="81"/>
  <c r="A2428" i="81"/>
  <c r="L2427" i="81"/>
  <c r="K2427" i="81"/>
  <c r="J2427" i="81"/>
  <c r="I2427" i="81"/>
  <c r="H2427" i="81"/>
  <c r="G2427" i="81"/>
  <c r="F2427" i="81"/>
  <c r="E2427" i="81"/>
  <c r="C2427" i="81"/>
  <c r="B2427" i="81"/>
  <c r="A2427" i="81"/>
  <c r="L2426" i="81"/>
  <c r="K2426" i="81"/>
  <c r="J2426" i="81"/>
  <c r="I2426" i="81"/>
  <c r="H2426" i="81"/>
  <c r="G2426" i="81"/>
  <c r="F2426" i="81"/>
  <c r="E2426" i="81"/>
  <c r="C2426" i="81"/>
  <c r="B2426" i="81"/>
  <c r="A2426" i="81"/>
  <c r="L2425" i="81"/>
  <c r="K2425" i="81"/>
  <c r="J2425" i="81"/>
  <c r="I2425" i="81"/>
  <c r="H2425" i="81"/>
  <c r="G2425" i="81"/>
  <c r="F2425" i="81"/>
  <c r="E2425" i="81"/>
  <c r="C2425" i="81"/>
  <c r="B2425" i="81"/>
  <c r="A2425" i="81"/>
  <c r="L2424" i="81"/>
  <c r="K2424" i="81"/>
  <c r="J2424" i="81"/>
  <c r="I2424" i="81"/>
  <c r="H2424" i="81"/>
  <c r="G2424" i="81"/>
  <c r="F2424" i="81"/>
  <c r="E2424" i="81"/>
  <c r="C2424" i="81"/>
  <c r="B2424" i="81"/>
  <c r="A2424" i="81"/>
  <c r="L2423" i="81"/>
  <c r="K2423" i="81"/>
  <c r="J2423" i="81"/>
  <c r="I2423" i="81"/>
  <c r="H2423" i="81"/>
  <c r="G2423" i="81"/>
  <c r="F2423" i="81"/>
  <c r="E2423" i="81"/>
  <c r="C2423" i="81"/>
  <c r="B2423" i="81"/>
  <c r="A2423" i="81"/>
  <c r="L2422" i="81"/>
  <c r="K2422" i="81"/>
  <c r="J2422" i="81"/>
  <c r="I2422" i="81"/>
  <c r="H2422" i="81"/>
  <c r="G2422" i="81"/>
  <c r="F2422" i="81"/>
  <c r="E2422" i="81"/>
  <c r="C2422" i="81"/>
  <c r="B2422" i="81"/>
  <c r="A2422" i="81"/>
  <c r="L2421" i="81"/>
  <c r="K2421" i="81"/>
  <c r="J2421" i="81"/>
  <c r="I2421" i="81"/>
  <c r="H2421" i="81"/>
  <c r="G2421" i="81"/>
  <c r="F2421" i="81"/>
  <c r="E2421" i="81"/>
  <c r="C2421" i="81"/>
  <c r="B2421" i="81"/>
  <c r="A2421" i="81"/>
  <c r="L2420" i="81"/>
  <c r="K2420" i="81"/>
  <c r="J2420" i="81"/>
  <c r="I2420" i="81"/>
  <c r="H2420" i="81"/>
  <c r="G2420" i="81"/>
  <c r="F2420" i="81"/>
  <c r="E2420" i="81"/>
  <c r="C2420" i="81"/>
  <c r="B2420" i="81"/>
  <c r="A2420" i="81"/>
  <c r="L2419" i="81"/>
  <c r="K2419" i="81"/>
  <c r="J2419" i="81"/>
  <c r="I2419" i="81"/>
  <c r="H2419" i="81"/>
  <c r="G2419" i="81"/>
  <c r="F2419" i="81"/>
  <c r="E2419" i="81"/>
  <c r="C2419" i="81"/>
  <c r="B2419" i="81"/>
  <c r="A2419" i="81"/>
  <c r="L2418" i="81"/>
  <c r="K2418" i="81"/>
  <c r="J2418" i="81"/>
  <c r="I2418" i="81"/>
  <c r="H2418" i="81"/>
  <c r="G2418" i="81"/>
  <c r="F2418" i="81"/>
  <c r="E2418" i="81"/>
  <c r="C2418" i="81"/>
  <c r="B2418" i="81"/>
  <c r="A2418" i="81"/>
  <c r="L2417" i="81"/>
  <c r="K2417" i="81"/>
  <c r="J2417" i="81"/>
  <c r="I2417" i="81"/>
  <c r="H2417" i="81"/>
  <c r="G2417" i="81"/>
  <c r="F2417" i="81"/>
  <c r="E2417" i="81"/>
  <c r="C2417" i="81"/>
  <c r="B2417" i="81"/>
  <c r="A2417" i="81"/>
  <c r="L2416" i="81"/>
  <c r="K2416" i="81"/>
  <c r="J2416" i="81"/>
  <c r="I2416" i="81"/>
  <c r="H2416" i="81"/>
  <c r="G2416" i="81"/>
  <c r="F2416" i="81"/>
  <c r="E2416" i="81"/>
  <c r="C2416" i="81"/>
  <c r="B2416" i="81"/>
  <c r="A2416" i="81"/>
  <c r="L2415" i="81"/>
  <c r="K2415" i="81"/>
  <c r="J2415" i="81"/>
  <c r="I2415" i="81"/>
  <c r="H2415" i="81"/>
  <c r="G2415" i="81"/>
  <c r="F2415" i="81"/>
  <c r="E2415" i="81"/>
  <c r="C2415" i="81"/>
  <c r="B2415" i="81"/>
  <c r="A2415" i="81"/>
  <c r="L2414" i="81"/>
  <c r="K2414" i="81"/>
  <c r="J2414" i="81"/>
  <c r="I2414" i="81"/>
  <c r="H2414" i="81"/>
  <c r="G2414" i="81"/>
  <c r="F2414" i="81"/>
  <c r="E2414" i="81"/>
  <c r="C2414" i="81"/>
  <c r="B2414" i="81"/>
  <c r="A2414" i="81"/>
  <c r="L2413" i="81"/>
  <c r="K2413" i="81"/>
  <c r="J2413" i="81"/>
  <c r="I2413" i="81"/>
  <c r="H2413" i="81"/>
  <c r="G2413" i="81"/>
  <c r="F2413" i="81"/>
  <c r="E2413" i="81"/>
  <c r="C2413" i="81"/>
  <c r="B2413" i="81"/>
  <c r="A2413" i="81"/>
  <c r="L2412" i="81"/>
  <c r="K2412" i="81"/>
  <c r="J2412" i="81"/>
  <c r="I2412" i="81"/>
  <c r="H2412" i="81"/>
  <c r="G2412" i="81"/>
  <c r="F2412" i="81"/>
  <c r="E2412" i="81"/>
  <c r="C2412" i="81"/>
  <c r="B2412" i="81"/>
  <c r="A2412" i="81"/>
  <c r="L2411" i="81"/>
  <c r="K2411" i="81"/>
  <c r="J2411" i="81"/>
  <c r="I2411" i="81"/>
  <c r="H2411" i="81"/>
  <c r="G2411" i="81"/>
  <c r="F2411" i="81"/>
  <c r="E2411" i="81"/>
  <c r="C2411" i="81"/>
  <c r="B2411" i="81"/>
  <c r="A2411" i="81"/>
  <c r="L2410" i="81"/>
  <c r="K2410" i="81"/>
  <c r="J2410" i="81"/>
  <c r="I2410" i="81"/>
  <c r="H2410" i="81"/>
  <c r="G2410" i="81"/>
  <c r="F2410" i="81"/>
  <c r="E2410" i="81"/>
  <c r="C2410" i="81"/>
  <c r="B2410" i="81"/>
  <c r="A2410" i="81"/>
  <c r="L2409" i="81"/>
  <c r="K2409" i="81"/>
  <c r="J2409" i="81"/>
  <c r="I2409" i="81"/>
  <c r="H2409" i="81"/>
  <c r="G2409" i="81"/>
  <c r="F2409" i="81"/>
  <c r="E2409" i="81"/>
  <c r="C2409" i="81"/>
  <c r="B2409" i="81"/>
  <c r="A2409" i="81"/>
  <c r="L2408" i="81"/>
  <c r="K2408" i="81"/>
  <c r="J2408" i="81"/>
  <c r="I2408" i="81"/>
  <c r="H2408" i="81"/>
  <c r="G2408" i="81"/>
  <c r="F2408" i="81"/>
  <c r="E2408" i="81"/>
  <c r="C2408" i="81"/>
  <c r="B2408" i="81"/>
  <c r="A2408" i="81"/>
  <c r="L2407" i="81"/>
  <c r="K2407" i="81"/>
  <c r="J2407" i="81"/>
  <c r="I2407" i="81"/>
  <c r="H2407" i="81"/>
  <c r="G2407" i="81"/>
  <c r="F2407" i="81"/>
  <c r="E2407" i="81"/>
  <c r="C2407" i="81"/>
  <c r="B2407" i="81"/>
  <c r="A2407" i="81"/>
  <c r="L2406" i="81"/>
  <c r="K2406" i="81"/>
  <c r="J2406" i="81"/>
  <c r="I2406" i="81"/>
  <c r="H2406" i="81"/>
  <c r="G2406" i="81"/>
  <c r="F2406" i="81"/>
  <c r="E2406" i="81"/>
  <c r="C2406" i="81"/>
  <c r="B2406" i="81"/>
  <c r="A2406" i="81"/>
  <c r="L2405" i="81"/>
  <c r="K2405" i="81"/>
  <c r="J2405" i="81"/>
  <c r="I2405" i="81"/>
  <c r="H2405" i="81"/>
  <c r="G2405" i="81"/>
  <c r="F2405" i="81"/>
  <c r="E2405" i="81"/>
  <c r="C2405" i="81"/>
  <c r="B2405" i="81"/>
  <c r="A2405" i="81"/>
  <c r="L2404" i="81"/>
  <c r="K2404" i="81"/>
  <c r="J2404" i="81"/>
  <c r="I2404" i="81"/>
  <c r="H2404" i="81"/>
  <c r="G2404" i="81"/>
  <c r="F2404" i="81"/>
  <c r="E2404" i="81"/>
  <c r="C2404" i="81"/>
  <c r="B2404" i="81"/>
  <c r="A2404" i="81"/>
  <c r="L2403" i="81"/>
  <c r="K2403" i="81"/>
  <c r="J2403" i="81"/>
  <c r="I2403" i="81"/>
  <c r="H2403" i="81"/>
  <c r="G2403" i="81"/>
  <c r="F2403" i="81"/>
  <c r="E2403" i="81"/>
  <c r="C2403" i="81"/>
  <c r="B2403" i="81"/>
  <c r="A2403" i="81"/>
  <c r="L2402" i="81"/>
  <c r="K2402" i="81"/>
  <c r="J2402" i="81"/>
  <c r="I2402" i="81"/>
  <c r="H2402" i="81"/>
  <c r="G2402" i="81"/>
  <c r="F2402" i="81"/>
  <c r="E2402" i="81"/>
  <c r="C2402" i="81"/>
  <c r="B2402" i="81"/>
  <c r="A2402" i="81"/>
  <c r="L2401" i="81"/>
  <c r="K2401" i="81"/>
  <c r="J2401" i="81"/>
  <c r="I2401" i="81"/>
  <c r="H2401" i="81"/>
  <c r="G2401" i="81"/>
  <c r="F2401" i="81"/>
  <c r="E2401" i="81"/>
  <c r="C2401" i="81"/>
  <c r="B2401" i="81"/>
  <c r="A2401" i="81"/>
  <c r="L2400" i="81"/>
  <c r="K2400" i="81"/>
  <c r="J2400" i="81"/>
  <c r="I2400" i="81"/>
  <c r="H2400" i="81"/>
  <c r="G2400" i="81"/>
  <c r="F2400" i="81"/>
  <c r="E2400" i="81"/>
  <c r="C2400" i="81"/>
  <c r="B2400" i="81"/>
  <c r="A2400" i="81"/>
  <c r="L2399" i="81"/>
  <c r="K2399" i="81"/>
  <c r="J2399" i="81"/>
  <c r="I2399" i="81"/>
  <c r="H2399" i="81"/>
  <c r="G2399" i="81"/>
  <c r="F2399" i="81"/>
  <c r="E2399" i="81"/>
  <c r="C2399" i="81"/>
  <c r="B2399" i="81"/>
  <c r="A2399" i="81"/>
  <c r="L2398" i="81"/>
  <c r="K2398" i="81"/>
  <c r="J2398" i="81"/>
  <c r="I2398" i="81"/>
  <c r="H2398" i="81"/>
  <c r="G2398" i="81"/>
  <c r="F2398" i="81"/>
  <c r="E2398" i="81"/>
  <c r="C2398" i="81"/>
  <c r="B2398" i="81"/>
  <c r="A2398" i="81"/>
  <c r="L2397" i="81"/>
  <c r="K2397" i="81"/>
  <c r="J2397" i="81"/>
  <c r="I2397" i="81"/>
  <c r="H2397" i="81"/>
  <c r="G2397" i="81"/>
  <c r="F2397" i="81"/>
  <c r="E2397" i="81"/>
  <c r="C2397" i="81"/>
  <c r="B2397" i="81"/>
  <c r="A2397" i="81"/>
  <c r="L2396" i="81"/>
  <c r="K2396" i="81"/>
  <c r="J2396" i="81"/>
  <c r="I2396" i="81"/>
  <c r="H2396" i="81"/>
  <c r="G2396" i="81"/>
  <c r="F2396" i="81"/>
  <c r="E2396" i="81"/>
  <c r="C2396" i="81"/>
  <c r="B2396" i="81"/>
  <c r="A2396" i="81"/>
  <c r="L2395" i="81"/>
  <c r="K2395" i="81"/>
  <c r="J2395" i="81"/>
  <c r="I2395" i="81"/>
  <c r="H2395" i="81"/>
  <c r="G2395" i="81"/>
  <c r="F2395" i="81"/>
  <c r="E2395" i="81"/>
  <c r="C2395" i="81"/>
  <c r="B2395" i="81"/>
  <c r="A2395" i="81"/>
  <c r="L2394" i="81"/>
  <c r="K2394" i="81"/>
  <c r="J2394" i="81"/>
  <c r="I2394" i="81"/>
  <c r="H2394" i="81"/>
  <c r="G2394" i="81"/>
  <c r="F2394" i="81"/>
  <c r="E2394" i="81"/>
  <c r="C2394" i="81"/>
  <c r="B2394" i="81"/>
  <c r="A2394" i="81"/>
  <c r="L2393" i="81"/>
  <c r="K2393" i="81"/>
  <c r="J2393" i="81"/>
  <c r="I2393" i="81"/>
  <c r="H2393" i="81"/>
  <c r="G2393" i="81"/>
  <c r="F2393" i="81"/>
  <c r="E2393" i="81"/>
  <c r="C2393" i="81"/>
  <c r="B2393" i="81"/>
  <c r="A2393" i="81"/>
  <c r="L2392" i="81"/>
  <c r="K2392" i="81"/>
  <c r="J2392" i="81"/>
  <c r="I2392" i="81"/>
  <c r="H2392" i="81"/>
  <c r="G2392" i="81"/>
  <c r="F2392" i="81"/>
  <c r="E2392" i="81"/>
  <c r="C2392" i="81"/>
  <c r="B2392" i="81"/>
  <c r="A2392" i="81"/>
  <c r="L2391" i="81"/>
  <c r="K2391" i="81"/>
  <c r="J2391" i="81"/>
  <c r="I2391" i="81"/>
  <c r="H2391" i="81"/>
  <c r="G2391" i="81"/>
  <c r="F2391" i="81"/>
  <c r="E2391" i="81"/>
  <c r="C2391" i="81"/>
  <c r="B2391" i="81"/>
  <c r="A2391" i="81"/>
  <c r="L2390" i="81"/>
  <c r="K2390" i="81"/>
  <c r="J2390" i="81"/>
  <c r="I2390" i="81"/>
  <c r="H2390" i="81"/>
  <c r="G2390" i="81"/>
  <c r="F2390" i="81"/>
  <c r="E2390" i="81"/>
  <c r="C2390" i="81"/>
  <c r="B2390" i="81"/>
  <c r="A2390" i="81"/>
  <c r="L2389" i="81"/>
  <c r="K2389" i="81"/>
  <c r="J2389" i="81"/>
  <c r="I2389" i="81"/>
  <c r="H2389" i="81"/>
  <c r="G2389" i="81"/>
  <c r="F2389" i="81"/>
  <c r="E2389" i="81"/>
  <c r="C2389" i="81"/>
  <c r="B2389" i="81"/>
  <c r="A2389" i="81"/>
  <c r="L2388" i="81"/>
  <c r="K2388" i="81"/>
  <c r="J2388" i="81"/>
  <c r="I2388" i="81"/>
  <c r="H2388" i="81"/>
  <c r="G2388" i="81"/>
  <c r="F2388" i="81"/>
  <c r="E2388" i="81"/>
  <c r="C2388" i="81"/>
  <c r="B2388" i="81"/>
  <c r="A2388" i="81"/>
  <c r="L2387" i="81"/>
  <c r="K2387" i="81"/>
  <c r="J2387" i="81"/>
  <c r="I2387" i="81"/>
  <c r="H2387" i="81"/>
  <c r="G2387" i="81"/>
  <c r="F2387" i="81"/>
  <c r="E2387" i="81"/>
  <c r="C2387" i="81"/>
  <c r="B2387" i="81"/>
  <c r="A2387" i="81"/>
  <c r="L2386" i="81"/>
  <c r="K2386" i="81"/>
  <c r="J2386" i="81"/>
  <c r="I2386" i="81"/>
  <c r="H2386" i="81"/>
  <c r="G2386" i="81"/>
  <c r="F2386" i="81"/>
  <c r="E2386" i="81"/>
  <c r="C2386" i="81"/>
  <c r="B2386" i="81"/>
  <c r="A2386" i="81"/>
  <c r="L2385" i="81"/>
  <c r="K2385" i="81"/>
  <c r="J2385" i="81"/>
  <c r="I2385" i="81"/>
  <c r="H2385" i="81"/>
  <c r="G2385" i="81"/>
  <c r="F2385" i="81"/>
  <c r="E2385" i="81"/>
  <c r="C2385" i="81"/>
  <c r="B2385" i="81"/>
  <c r="A2385" i="81"/>
  <c r="L2384" i="81"/>
  <c r="K2384" i="81"/>
  <c r="J2384" i="81"/>
  <c r="I2384" i="81"/>
  <c r="H2384" i="81"/>
  <c r="G2384" i="81"/>
  <c r="F2384" i="81"/>
  <c r="E2384" i="81"/>
  <c r="C2384" i="81"/>
  <c r="B2384" i="81"/>
  <c r="A2384" i="81"/>
  <c r="L2383" i="81"/>
  <c r="K2383" i="81"/>
  <c r="J2383" i="81"/>
  <c r="I2383" i="81"/>
  <c r="H2383" i="81"/>
  <c r="G2383" i="81"/>
  <c r="F2383" i="81"/>
  <c r="E2383" i="81"/>
  <c r="C2383" i="81"/>
  <c r="B2383" i="81"/>
  <c r="A2383" i="81"/>
  <c r="L2382" i="81"/>
  <c r="K2382" i="81"/>
  <c r="J2382" i="81"/>
  <c r="I2382" i="81"/>
  <c r="H2382" i="81"/>
  <c r="G2382" i="81"/>
  <c r="F2382" i="81"/>
  <c r="E2382" i="81"/>
  <c r="C2382" i="81"/>
  <c r="B2382" i="81"/>
  <c r="A2382" i="81"/>
  <c r="L2381" i="81"/>
  <c r="K2381" i="81"/>
  <c r="J2381" i="81"/>
  <c r="I2381" i="81"/>
  <c r="H2381" i="81"/>
  <c r="G2381" i="81"/>
  <c r="F2381" i="81"/>
  <c r="E2381" i="81"/>
  <c r="C2381" i="81"/>
  <c r="B2381" i="81"/>
  <c r="A2381" i="81"/>
  <c r="L2380" i="81"/>
  <c r="K2380" i="81"/>
  <c r="J2380" i="81"/>
  <c r="I2380" i="81"/>
  <c r="H2380" i="81"/>
  <c r="G2380" i="81"/>
  <c r="F2380" i="81"/>
  <c r="E2380" i="81"/>
  <c r="C2380" i="81"/>
  <c r="B2380" i="81"/>
  <c r="A2380" i="81"/>
  <c r="L2379" i="81"/>
  <c r="K2379" i="81"/>
  <c r="J2379" i="81"/>
  <c r="I2379" i="81"/>
  <c r="H2379" i="81"/>
  <c r="G2379" i="81"/>
  <c r="F2379" i="81"/>
  <c r="E2379" i="81"/>
  <c r="C2379" i="81"/>
  <c r="B2379" i="81"/>
  <c r="A2379" i="81"/>
  <c r="L2378" i="81"/>
  <c r="K2378" i="81"/>
  <c r="J2378" i="81"/>
  <c r="I2378" i="81"/>
  <c r="H2378" i="81"/>
  <c r="G2378" i="81"/>
  <c r="F2378" i="81"/>
  <c r="E2378" i="81"/>
  <c r="C2378" i="81"/>
  <c r="B2378" i="81"/>
  <c r="A2378" i="81"/>
  <c r="L2377" i="81"/>
  <c r="K2377" i="81"/>
  <c r="J2377" i="81"/>
  <c r="I2377" i="81"/>
  <c r="H2377" i="81"/>
  <c r="G2377" i="81"/>
  <c r="F2377" i="81"/>
  <c r="E2377" i="81"/>
  <c r="C2377" i="81"/>
  <c r="B2377" i="81"/>
  <c r="A2377" i="81"/>
  <c r="L2376" i="81"/>
  <c r="K2376" i="81"/>
  <c r="J2376" i="81"/>
  <c r="I2376" i="81"/>
  <c r="H2376" i="81"/>
  <c r="G2376" i="81"/>
  <c r="F2376" i="81"/>
  <c r="E2376" i="81"/>
  <c r="C2376" i="81"/>
  <c r="B2376" i="81"/>
  <c r="A2376" i="81"/>
  <c r="L2375" i="81"/>
  <c r="K2375" i="81"/>
  <c r="J2375" i="81"/>
  <c r="I2375" i="81"/>
  <c r="H2375" i="81"/>
  <c r="G2375" i="81"/>
  <c r="F2375" i="81"/>
  <c r="E2375" i="81"/>
  <c r="C2375" i="81"/>
  <c r="B2375" i="81"/>
  <c r="A2375" i="81"/>
  <c r="L2374" i="81"/>
  <c r="K2374" i="81"/>
  <c r="J2374" i="81"/>
  <c r="I2374" i="81"/>
  <c r="H2374" i="81"/>
  <c r="G2374" i="81"/>
  <c r="F2374" i="81"/>
  <c r="E2374" i="81"/>
  <c r="C2374" i="81"/>
  <c r="B2374" i="81"/>
  <c r="A2374" i="81"/>
  <c r="L2373" i="81"/>
  <c r="K2373" i="81"/>
  <c r="J2373" i="81"/>
  <c r="I2373" i="81"/>
  <c r="H2373" i="81"/>
  <c r="G2373" i="81"/>
  <c r="F2373" i="81"/>
  <c r="E2373" i="81"/>
  <c r="C2373" i="81"/>
  <c r="B2373" i="81"/>
  <c r="A2373" i="81"/>
  <c r="L2372" i="81"/>
  <c r="K2372" i="81"/>
  <c r="J2372" i="81"/>
  <c r="I2372" i="81"/>
  <c r="H2372" i="81"/>
  <c r="G2372" i="81"/>
  <c r="F2372" i="81"/>
  <c r="E2372" i="81"/>
  <c r="C2372" i="81"/>
  <c r="B2372" i="81"/>
  <c r="A2372" i="81"/>
  <c r="L2371" i="81"/>
  <c r="K2371" i="81"/>
  <c r="J2371" i="81"/>
  <c r="I2371" i="81"/>
  <c r="H2371" i="81"/>
  <c r="G2371" i="81"/>
  <c r="F2371" i="81"/>
  <c r="E2371" i="81"/>
  <c r="C2371" i="81"/>
  <c r="B2371" i="81"/>
  <c r="A2371" i="81"/>
  <c r="L2370" i="81"/>
  <c r="K2370" i="81"/>
  <c r="J2370" i="81"/>
  <c r="I2370" i="81"/>
  <c r="H2370" i="81"/>
  <c r="G2370" i="81"/>
  <c r="F2370" i="81"/>
  <c r="E2370" i="81"/>
  <c r="C2370" i="81"/>
  <c r="B2370" i="81"/>
  <c r="A2370" i="81"/>
  <c r="L2369" i="81"/>
  <c r="K2369" i="81"/>
  <c r="J2369" i="81"/>
  <c r="I2369" i="81"/>
  <c r="H2369" i="81"/>
  <c r="G2369" i="81"/>
  <c r="F2369" i="81"/>
  <c r="E2369" i="81"/>
  <c r="C2369" i="81"/>
  <c r="B2369" i="81"/>
  <c r="A2369" i="81"/>
  <c r="L2368" i="81"/>
  <c r="K2368" i="81"/>
  <c r="J2368" i="81"/>
  <c r="I2368" i="81"/>
  <c r="H2368" i="81"/>
  <c r="G2368" i="81"/>
  <c r="F2368" i="81"/>
  <c r="E2368" i="81"/>
  <c r="C2368" i="81"/>
  <c r="B2368" i="81"/>
  <c r="A2368" i="81"/>
  <c r="L2367" i="81"/>
  <c r="K2367" i="81"/>
  <c r="J2367" i="81"/>
  <c r="I2367" i="81"/>
  <c r="H2367" i="81"/>
  <c r="G2367" i="81"/>
  <c r="F2367" i="81"/>
  <c r="E2367" i="81"/>
  <c r="C2367" i="81"/>
  <c r="B2367" i="81"/>
  <c r="A2367" i="81"/>
  <c r="L2366" i="81"/>
  <c r="K2366" i="81"/>
  <c r="J2366" i="81"/>
  <c r="I2366" i="81"/>
  <c r="H2366" i="81"/>
  <c r="G2366" i="81"/>
  <c r="F2366" i="81"/>
  <c r="E2366" i="81"/>
  <c r="C2366" i="81"/>
  <c r="B2366" i="81"/>
  <c r="A2366" i="81"/>
  <c r="L2365" i="81"/>
  <c r="K2365" i="81"/>
  <c r="J2365" i="81"/>
  <c r="I2365" i="81"/>
  <c r="H2365" i="81"/>
  <c r="G2365" i="81"/>
  <c r="F2365" i="81"/>
  <c r="E2365" i="81"/>
  <c r="C2365" i="81"/>
  <c r="B2365" i="81"/>
  <c r="A2365" i="81"/>
  <c r="L2364" i="81"/>
  <c r="K2364" i="81"/>
  <c r="J2364" i="81"/>
  <c r="I2364" i="81"/>
  <c r="H2364" i="81"/>
  <c r="G2364" i="81"/>
  <c r="F2364" i="81"/>
  <c r="E2364" i="81"/>
  <c r="C2364" i="81"/>
  <c r="B2364" i="81"/>
  <c r="A2364" i="81"/>
  <c r="L2363" i="81"/>
  <c r="K2363" i="81"/>
  <c r="J2363" i="81"/>
  <c r="I2363" i="81"/>
  <c r="H2363" i="81"/>
  <c r="G2363" i="81"/>
  <c r="F2363" i="81"/>
  <c r="E2363" i="81"/>
  <c r="C2363" i="81"/>
  <c r="B2363" i="81"/>
  <c r="A2363" i="81"/>
  <c r="L2362" i="81"/>
  <c r="K2362" i="81"/>
  <c r="J2362" i="81"/>
  <c r="I2362" i="81"/>
  <c r="H2362" i="81"/>
  <c r="G2362" i="81"/>
  <c r="F2362" i="81"/>
  <c r="E2362" i="81"/>
  <c r="C2362" i="81"/>
  <c r="B2362" i="81"/>
  <c r="A2362" i="81"/>
  <c r="L2361" i="81"/>
  <c r="K2361" i="81"/>
  <c r="J2361" i="81"/>
  <c r="I2361" i="81"/>
  <c r="H2361" i="81"/>
  <c r="G2361" i="81"/>
  <c r="F2361" i="81"/>
  <c r="E2361" i="81"/>
  <c r="C2361" i="81"/>
  <c r="B2361" i="81"/>
  <c r="A2361" i="81"/>
  <c r="L2360" i="81"/>
  <c r="K2360" i="81"/>
  <c r="J2360" i="81"/>
  <c r="I2360" i="81"/>
  <c r="H2360" i="81"/>
  <c r="G2360" i="81"/>
  <c r="F2360" i="81"/>
  <c r="E2360" i="81"/>
  <c r="C2360" i="81"/>
  <c r="B2360" i="81"/>
  <c r="A2360" i="81"/>
  <c r="L2359" i="81"/>
  <c r="K2359" i="81"/>
  <c r="J2359" i="81"/>
  <c r="I2359" i="81"/>
  <c r="H2359" i="81"/>
  <c r="G2359" i="81"/>
  <c r="F2359" i="81"/>
  <c r="E2359" i="81"/>
  <c r="C2359" i="81"/>
  <c r="B2359" i="81"/>
  <c r="A2359" i="81"/>
  <c r="L2358" i="81"/>
  <c r="K2358" i="81"/>
  <c r="J2358" i="81"/>
  <c r="I2358" i="81"/>
  <c r="H2358" i="81"/>
  <c r="G2358" i="81"/>
  <c r="F2358" i="81"/>
  <c r="E2358" i="81"/>
  <c r="C2358" i="81"/>
  <c r="B2358" i="81"/>
  <c r="A2358" i="81"/>
  <c r="L2357" i="81"/>
  <c r="K2357" i="81"/>
  <c r="J2357" i="81"/>
  <c r="I2357" i="81"/>
  <c r="H2357" i="81"/>
  <c r="G2357" i="81"/>
  <c r="F2357" i="81"/>
  <c r="E2357" i="81"/>
  <c r="C2357" i="81"/>
  <c r="B2357" i="81"/>
  <c r="A2357" i="81"/>
  <c r="L2356" i="81"/>
  <c r="K2356" i="81"/>
  <c r="J2356" i="81"/>
  <c r="I2356" i="81"/>
  <c r="H2356" i="81"/>
  <c r="G2356" i="81"/>
  <c r="F2356" i="81"/>
  <c r="E2356" i="81"/>
  <c r="C2356" i="81"/>
  <c r="B2356" i="81"/>
  <c r="A2356" i="81"/>
  <c r="L2355" i="81"/>
  <c r="K2355" i="81"/>
  <c r="J2355" i="81"/>
  <c r="I2355" i="81"/>
  <c r="H2355" i="81"/>
  <c r="G2355" i="81"/>
  <c r="F2355" i="81"/>
  <c r="E2355" i="81"/>
  <c r="C2355" i="81"/>
  <c r="B2355" i="81"/>
  <c r="A2355" i="81"/>
  <c r="L2354" i="81"/>
  <c r="K2354" i="81"/>
  <c r="J2354" i="81"/>
  <c r="I2354" i="81"/>
  <c r="H2354" i="81"/>
  <c r="G2354" i="81"/>
  <c r="F2354" i="81"/>
  <c r="E2354" i="81"/>
  <c r="C2354" i="81"/>
  <c r="B2354" i="81"/>
  <c r="A2354" i="81"/>
  <c r="L2353" i="81"/>
  <c r="K2353" i="81"/>
  <c r="J2353" i="81"/>
  <c r="I2353" i="81"/>
  <c r="H2353" i="81"/>
  <c r="G2353" i="81"/>
  <c r="F2353" i="81"/>
  <c r="E2353" i="81"/>
  <c r="C2353" i="81"/>
  <c r="B2353" i="81"/>
  <c r="A2353" i="81"/>
  <c r="L2352" i="81"/>
  <c r="K2352" i="81"/>
  <c r="J2352" i="81"/>
  <c r="I2352" i="81"/>
  <c r="H2352" i="81"/>
  <c r="G2352" i="81"/>
  <c r="F2352" i="81"/>
  <c r="E2352" i="81"/>
  <c r="C2352" i="81"/>
  <c r="B2352" i="81"/>
  <c r="A2352" i="81"/>
  <c r="L2351" i="81"/>
  <c r="K2351" i="81"/>
  <c r="J2351" i="81"/>
  <c r="I2351" i="81"/>
  <c r="H2351" i="81"/>
  <c r="G2351" i="81"/>
  <c r="F2351" i="81"/>
  <c r="E2351" i="81"/>
  <c r="C2351" i="81"/>
  <c r="B2351" i="81"/>
  <c r="A2351" i="81"/>
  <c r="L2350" i="81"/>
  <c r="K2350" i="81"/>
  <c r="J2350" i="81"/>
  <c r="I2350" i="81"/>
  <c r="H2350" i="81"/>
  <c r="G2350" i="81"/>
  <c r="F2350" i="81"/>
  <c r="E2350" i="81"/>
  <c r="C2350" i="81"/>
  <c r="B2350" i="81"/>
  <c r="A2350" i="81"/>
  <c r="L2349" i="81"/>
  <c r="K2349" i="81"/>
  <c r="J2349" i="81"/>
  <c r="I2349" i="81"/>
  <c r="H2349" i="81"/>
  <c r="G2349" i="81"/>
  <c r="F2349" i="81"/>
  <c r="E2349" i="81"/>
  <c r="C2349" i="81"/>
  <c r="B2349" i="81"/>
  <c r="A2349" i="81"/>
  <c r="L2348" i="81"/>
  <c r="K2348" i="81"/>
  <c r="J2348" i="81"/>
  <c r="I2348" i="81"/>
  <c r="H2348" i="81"/>
  <c r="G2348" i="81"/>
  <c r="F2348" i="81"/>
  <c r="E2348" i="81"/>
  <c r="C2348" i="81"/>
  <c r="B2348" i="81"/>
  <c r="A2348" i="81"/>
  <c r="L2347" i="81"/>
  <c r="K2347" i="81"/>
  <c r="J2347" i="81"/>
  <c r="I2347" i="81"/>
  <c r="H2347" i="81"/>
  <c r="G2347" i="81"/>
  <c r="F2347" i="81"/>
  <c r="E2347" i="81"/>
  <c r="C2347" i="81"/>
  <c r="B2347" i="81"/>
  <c r="A2347" i="81"/>
  <c r="L2346" i="81"/>
  <c r="K2346" i="81"/>
  <c r="J2346" i="81"/>
  <c r="I2346" i="81"/>
  <c r="H2346" i="81"/>
  <c r="G2346" i="81"/>
  <c r="F2346" i="81"/>
  <c r="E2346" i="81"/>
  <c r="C2346" i="81"/>
  <c r="B2346" i="81"/>
  <c r="A2346" i="81"/>
  <c r="L2345" i="81"/>
  <c r="K2345" i="81"/>
  <c r="J2345" i="81"/>
  <c r="I2345" i="81"/>
  <c r="H2345" i="81"/>
  <c r="G2345" i="81"/>
  <c r="F2345" i="81"/>
  <c r="E2345" i="81"/>
  <c r="C2345" i="81"/>
  <c r="B2345" i="81"/>
  <c r="A2345" i="81"/>
  <c r="L2344" i="81"/>
  <c r="K2344" i="81"/>
  <c r="J2344" i="81"/>
  <c r="I2344" i="81"/>
  <c r="H2344" i="81"/>
  <c r="G2344" i="81"/>
  <c r="F2344" i="81"/>
  <c r="E2344" i="81"/>
  <c r="C2344" i="81"/>
  <c r="B2344" i="81"/>
  <c r="A2344" i="81"/>
  <c r="L2343" i="81"/>
  <c r="K2343" i="81"/>
  <c r="J2343" i="81"/>
  <c r="I2343" i="81"/>
  <c r="H2343" i="81"/>
  <c r="G2343" i="81"/>
  <c r="F2343" i="81"/>
  <c r="E2343" i="81"/>
  <c r="C2343" i="81"/>
  <c r="B2343" i="81"/>
  <c r="A2343" i="81"/>
  <c r="L2342" i="81"/>
  <c r="K2342" i="81"/>
  <c r="J2342" i="81"/>
  <c r="I2342" i="81"/>
  <c r="H2342" i="81"/>
  <c r="G2342" i="81"/>
  <c r="F2342" i="81"/>
  <c r="E2342" i="81"/>
  <c r="C2342" i="81"/>
  <c r="B2342" i="81"/>
  <c r="A2342" i="81"/>
  <c r="L2341" i="81"/>
  <c r="K2341" i="81"/>
  <c r="J2341" i="81"/>
  <c r="I2341" i="81"/>
  <c r="H2341" i="81"/>
  <c r="G2341" i="81"/>
  <c r="F2341" i="81"/>
  <c r="E2341" i="81"/>
  <c r="C2341" i="81"/>
  <c r="B2341" i="81"/>
  <c r="A2341" i="81"/>
  <c r="L2340" i="81"/>
  <c r="K2340" i="81"/>
  <c r="J2340" i="81"/>
  <c r="I2340" i="81"/>
  <c r="H2340" i="81"/>
  <c r="G2340" i="81"/>
  <c r="F2340" i="81"/>
  <c r="E2340" i="81"/>
  <c r="C2340" i="81"/>
  <c r="B2340" i="81"/>
  <c r="A2340" i="81"/>
  <c r="L2339" i="81"/>
  <c r="K2339" i="81"/>
  <c r="J2339" i="81"/>
  <c r="I2339" i="81"/>
  <c r="H2339" i="81"/>
  <c r="G2339" i="81"/>
  <c r="F2339" i="81"/>
  <c r="E2339" i="81"/>
  <c r="C2339" i="81"/>
  <c r="B2339" i="81"/>
  <c r="A2339" i="81"/>
  <c r="L2338" i="81"/>
  <c r="K2338" i="81"/>
  <c r="J2338" i="81"/>
  <c r="I2338" i="81"/>
  <c r="H2338" i="81"/>
  <c r="G2338" i="81"/>
  <c r="F2338" i="81"/>
  <c r="E2338" i="81"/>
  <c r="C2338" i="81"/>
  <c r="B2338" i="81"/>
  <c r="A2338" i="81"/>
  <c r="L2337" i="81"/>
  <c r="K2337" i="81"/>
  <c r="J2337" i="81"/>
  <c r="I2337" i="81"/>
  <c r="H2337" i="81"/>
  <c r="G2337" i="81"/>
  <c r="F2337" i="81"/>
  <c r="E2337" i="81"/>
  <c r="C2337" i="81"/>
  <c r="B2337" i="81"/>
  <c r="A2337" i="81"/>
  <c r="L2336" i="81"/>
  <c r="K2336" i="81"/>
  <c r="J2336" i="81"/>
  <c r="I2336" i="81"/>
  <c r="H2336" i="81"/>
  <c r="G2336" i="81"/>
  <c r="F2336" i="81"/>
  <c r="E2336" i="81"/>
  <c r="C2336" i="81"/>
  <c r="B2336" i="81"/>
  <c r="A2336" i="81"/>
  <c r="L2335" i="81"/>
  <c r="K2335" i="81"/>
  <c r="J2335" i="81"/>
  <c r="I2335" i="81"/>
  <c r="H2335" i="81"/>
  <c r="G2335" i="81"/>
  <c r="F2335" i="81"/>
  <c r="E2335" i="81"/>
  <c r="C2335" i="81"/>
  <c r="B2335" i="81"/>
  <c r="A2335" i="81"/>
  <c r="L2334" i="81"/>
  <c r="K2334" i="81"/>
  <c r="J2334" i="81"/>
  <c r="I2334" i="81"/>
  <c r="H2334" i="81"/>
  <c r="G2334" i="81"/>
  <c r="F2334" i="81"/>
  <c r="E2334" i="81"/>
  <c r="C2334" i="81"/>
  <c r="B2334" i="81"/>
  <c r="A2334" i="81"/>
  <c r="L2333" i="81"/>
  <c r="K2333" i="81"/>
  <c r="J2333" i="81"/>
  <c r="I2333" i="81"/>
  <c r="H2333" i="81"/>
  <c r="G2333" i="81"/>
  <c r="F2333" i="81"/>
  <c r="E2333" i="81"/>
  <c r="C2333" i="81"/>
  <c r="B2333" i="81"/>
  <c r="A2333" i="81"/>
  <c r="L2332" i="81"/>
  <c r="K2332" i="81"/>
  <c r="J2332" i="81"/>
  <c r="I2332" i="81"/>
  <c r="H2332" i="81"/>
  <c r="G2332" i="81"/>
  <c r="F2332" i="81"/>
  <c r="E2332" i="81"/>
  <c r="C2332" i="81"/>
  <c r="B2332" i="81"/>
  <c r="A2332" i="81"/>
  <c r="L2331" i="81"/>
  <c r="K2331" i="81"/>
  <c r="J2331" i="81"/>
  <c r="I2331" i="81"/>
  <c r="H2331" i="81"/>
  <c r="G2331" i="81"/>
  <c r="F2331" i="81"/>
  <c r="E2331" i="81"/>
  <c r="C2331" i="81"/>
  <c r="B2331" i="81"/>
  <c r="A2331" i="81"/>
  <c r="L2330" i="81"/>
  <c r="K2330" i="81"/>
  <c r="J2330" i="81"/>
  <c r="I2330" i="81"/>
  <c r="H2330" i="81"/>
  <c r="G2330" i="81"/>
  <c r="F2330" i="81"/>
  <c r="E2330" i="81"/>
  <c r="C2330" i="81"/>
  <c r="B2330" i="81"/>
  <c r="A2330" i="81"/>
  <c r="L2329" i="81"/>
  <c r="K2329" i="81"/>
  <c r="J2329" i="81"/>
  <c r="I2329" i="81"/>
  <c r="H2329" i="81"/>
  <c r="G2329" i="81"/>
  <c r="F2329" i="81"/>
  <c r="E2329" i="81"/>
  <c r="C2329" i="81"/>
  <c r="B2329" i="81"/>
  <c r="A2329" i="81"/>
  <c r="L2328" i="81"/>
  <c r="K2328" i="81"/>
  <c r="J2328" i="81"/>
  <c r="I2328" i="81"/>
  <c r="H2328" i="81"/>
  <c r="G2328" i="81"/>
  <c r="F2328" i="81"/>
  <c r="E2328" i="81"/>
  <c r="C2328" i="81"/>
  <c r="B2328" i="81"/>
  <c r="A2328" i="81"/>
  <c r="L2327" i="81"/>
  <c r="K2327" i="81"/>
  <c r="J2327" i="81"/>
  <c r="I2327" i="81"/>
  <c r="H2327" i="81"/>
  <c r="G2327" i="81"/>
  <c r="F2327" i="81"/>
  <c r="E2327" i="81"/>
  <c r="C2327" i="81"/>
  <c r="B2327" i="81"/>
  <c r="A2327" i="81"/>
  <c r="L2326" i="81"/>
  <c r="K2326" i="81"/>
  <c r="J2326" i="81"/>
  <c r="I2326" i="81"/>
  <c r="H2326" i="81"/>
  <c r="G2326" i="81"/>
  <c r="F2326" i="81"/>
  <c r="E2326" i="81"/>
  <c r="C2326" i="81"/>
  <c r="B2326" i="81"/>
  <c r="A2326" i="81"/>
  <c r="L2325" i="81"/>
  <c r="K2325" i="81"/>
  <c r="J2325" i="81"/>
  <c r="I2325" i="81"/>
  <c r="H2325" i="81"/>
  <c r="G2325" i="81"/>
  <c r="F2325" i="81"/>
  <c r="E2325" i="81"/>
  <c r="C2325" i="81"/>
  <c r="B2325" i="81"/>
  <c r="A2325" i="81"/>
  <c r="L2324" i="81"/>
  <c r="K2324" i="81"/>
  <c r="J2324" i="81"/>
  <c r="I2324" i="81"/>
  <c r="H2324" i="81"/>
  <c r="G2324" i="81"/>
  <c r="F2324" i="81"/>
  <c r="E2324" i="81"/>
  <c r="C2324" i="81"/>
  <c r="B2324" i="81"/>
  <c r="A2324" i="81"/>
  <c r="L2323" i="81"/>
  <c r="K2323" i="81"/>
  <c r="J2323" i="81"/>
  <c r="I2323" i="81"/>
  <c r="H2323" i="81"/>
  <c r="G2323" i="81"/>
  <c r="F2323" i="81"/>
  <c r="E2323" i="81"/>
  <c r="C2323" i="81"/>
  <c r="B2323" i="81"/>
  <c r="A2323" i="81"/>
  <c r="L2322" i="81"/>
  <c r="K2322" i="81"/>
  <c r="J2322" i="81"/>
  <c r="I2322" i="81"/>
  <c r="H2322" i="81"/>
  <c r="G2322" i="81"/>
  <c r="F2322" i="81"/>
  <c r="E2322" i="81"/>
  <c r="C2322" i="81"/>
  <c r="B2322" i="81"/>
  <c r="A2322" i="81"/>
  <c r="L2321" i="81"/>
  <c r="K2321" i="81"/>
  <c r="J2321" i="81"/>
  <c r="I2321" i="81"/>
  <c r="H2321" i="81"/>
  <c r="G2321" i="81"/>
  <c r="F2321" i="81"/>
  <c r="E2321" i="81"/>
  <c r="C2321" i="81"/>
  <c r="B2321" i="81"/>
  <c r="A2321" i="81"/>
  <c r="L2320" i="81"/>
  <c r="K2320" i="81"/>
  <c r="J2320" i="81"/>
  <c r="I2320" i="81"/>
  <c r="H2320" i="81"/>
  <c r="G2320" i="81"/>
  <c r="F2320" i="81"/>
  <c r="E2320" i="81"/>
  <c r="C2320" i="81"/>
  <c r="B2320" i="81"/>
  <c r="A2320" i="81"/>
  <c r="L2319" i="81"/>
  <c r="K2319" i="81"/>
  <c r="J2319" i="81"/>
  <c r="I2319" i="81"/>
  <c r="H2319" i="81"/>
  <c r="G2319" i="81"/>
  <c r="F2319" i="81"/>
  <c r="E2319" i="81"/>
  <c r="C2319" i="81"/>
  <c r="B2319" i="81"/>
  <c r="A2319" i="81"/>
  <c r="L2318" i="81"/>
  <c r="K2318" i="81"/>
  <c r="J2318" i="81"/>
  <c r="I2318" i="81"/>
  <c r="H2318" i="81"/>
  <c r="G2318" i="81"/>
  <c r="F2318" i="81"/>
  <c r="E2318" i="81"/>
  <c r="C2318" i="81"/>
  <c r="B2318" i="81"/>
  <c r="A2318" i="81"/>
  <c r="L2317" i="81"/>
  <c r="K2317" i="81"/>
  <c r="J2317" i="81"/>
  <c r="I2317" i="81"/>
  <c r="H2317" i="81"/>
  <c r="G2317" i="81"/>
  <c r="F2317" i="81"/>
  <c r="E2317" i="81"/>
  <c r="C2317" i="81"/>
  <c r="B2317" i="81"/>
  <c r="A2317" i="81"/>
  <c r="L2316" i="81"/>
  <c r="K2316" i="81"/>
  <c r="J2316" i="81"/>
  <c r="I2316" i="81"/>
  <c r="H2316" i="81"/>
  <c r="G2316" i="81"/>
  <c r="F2316" i="81"/>
  <c r="E2316" i="81"/>
  <c r="C2316" i="81"/>
  <c r="B2316" i="81"/>
  <c r="A2316" i="81"/>
  <c r="L2315" i="81"/>
  <c r="K2315" i="81"/>
  <c r="J2315" i="81"/>
  <c r="I2315" i="81"/>
  <c r="H2315" i="81"/>
  <c r="G2315" i="81"/>
  <c r="F2315" i="81"/>
  <c r="E2315" i="81"/>
  <c r="C2315" i="81"/>
  <c r="B2315" i="81"/>
  <c r="A2315" i="81"/>
  <c r="L2314" i="81"/>
  <c r="K2314" i="81"/>
  <c r="J2314" i="81"/>
  <c r="I2314" i="81"/>
  <c r="H2314" i="81"/>
  <c r="G2314" i="81"/>
  <c r="F2314" i="81"/>
  <c r="E2314" i="81"/>
  <c r="C2314" i="81"/>
  <c r="B2314" i="81"/>
  <c r="A2314" i="81"/>
  <c r="L2313" i="81"/>
  <c r="K2313" i="81"/>
  <c r="J2313" i="81"/>
  <c r="I2313" i="81"/>
  <c r="H2313" i="81"/>
  <c r="G2313" i="81"/>
  <c r="F2313" i="81"/>
  <c r="E2313" i="81"/>
  <c r="C2313" i="81"/>
  <c r="B2313" i="81"/>
  <c r="A2313" i="81"/>
  <c r="L2312" i="81"/>
  <c r="K2312" i="81"/>
  <c r="J2312" i="81"/>
  <c r="I2312" i="81"/>
  <c r="H2312" i="81"/>
  <c r="G2312" i="81"/>
  <c r="F2312" i="81"/>
  <c r="E2312" i="81"/>
  <c r="C2312" i="81"/>
  <c r="B2312" i="81"/>
  <c r="A2312" i="81"/>
  <c r="L2311" i="81"/>
  <c r="K2311" i="81"/>
  <c r="J2311" i="81"/>
  <c r="I2311" i="81"/>
  <c r="H2311" i="81"/>
  <c r="G2311" i="81"/>
  <c r="F2311" i="81"/>
  <c r="E2311" i="81"/>
  <c r="C2311" i="81"/>
  <c r="B2311" i="81"/>
  <c r="A2311" i="81"/>
  <c r="L2310" i="81"/>
  <c r="K2310" i="81"/>
  <c r="J2310" i="81"/>
  <c r="I2310" i="81"/>
  <c r="H2310" i="81"/>
  <c r="G2310" i="81"/>
  <c r="F2310" i="81"/>
  <c r="E2310" i="81"/>
  <c r="C2310" i="81"/>
  <c r="B2310" i="81"/>
  <c r="A2310" i="81"/>
  <c r="L2309" i="81"/>
  <c r="K2309" i="81"/>
  <c r="J2309" i="81"/>
  <c r="I2309" i="81"/>
  <c r="H2309" i="81"/>
  <c r="G2309" i="81"/>
  <c r="F2309" i="81"/>
  <c r="E2309" i="81"/>
  <c r="C2309" i="81"/>
  <c r="B2309" i="81"/>
  <c r="A2309" i="81"/>
  <c r="L2308" i="81"/>
  <c r="K2308" i="81"/>
  <c r="J2308" i="81"/>
  <c r="I2308" i="81"/>
  <c r="H2308" i="81"/>
  <c r="G2308" i="81"/>
  <c r="F2308" i="81"/>
  <c r="E2308" i="81"/>
  <c r="C2308" i="81"/>
  <c r="B2308" i="81"/>
  <c r="A2308" i="81"/>
  <c r="L2307" i="81"/>
  <c r="K2307" i="81"/>
  <c r="J2307" i="81"/>
  <c r="I2307" i="81"/>
  <c r="H2307" i="81"/>
  <c r="G2307" i="81"/>
  <c r="F2307" i="81"/>
  <c r="E2307" i="81"/>
  <c r="C2307" i="81"/>
  <c r="B2307" i="81"/>
  <c r="A2307" i="81"/>
  <c r="L2306" i="81"/>
  <c r="K2306" i="81"/>
  <c r="J2306" i="81"/>
  <c r="I2306" i="81"/>
  <c r="H2306" i="81"/>
  <c r="G2306" i="81"/>
  <c r="F2306" i="81"/>
  <c r="E2306" i="81"/>
  <c r="C2306" i="81"/>
  <c r="B2306" i="81"/>
  <c r="A2306" i="81"/>
  <c r="L2305" i="81"/>
  <c r="K2305" i="81"/>
  <c r="J2305" i="81"/>
  <c r="I2305" i="81"/>
  <c r="H2305" i="81"/>
  <c r="G2305" i="81"/>
  <c r="F2305" i="81"/>
  <c r="E2305" i="81"/>
  <c r="C2305" i="81"/>
  <c r="B2305" i="81"/>
  <c r="A2305" i="81"/>
  <c r="L2304" i="81"/>
  <c r="K2304" i="81"/>
  <c r="J2304" i="81"/>
  <c r="I2304" i="81"/>
  <c r="H2304" i="81"/>
  <c r="G2304" i="81"/>
  <c r="F2304" i="81"/>
  <c r="E2304" i="81"/>
  <c r="C2304" i="81"/>
  <c r="B2304" i="81"/>
  <c r="A2304" i="81"/>
  <c r="L2303" i="81"/>
  <c r="K2303" i="81"/>
  <c r="J2303" i="81"/>
  <c r="I2303" i="81"/>
  <c r="H2303" i="81"/>
  <c r="G2303" i="81"/>
  <c r="F2303" i="81"/>
  <c r="E2303" i="81"/>
  <c r="C2303" i="81"/>
  <c r="B2303" i="81"/>
  <c r="A2303" i="81"/>
  <c r="L2302" i="81"/>
  <c r="K2302" i="81"/>
  <c r="J2302" i="81"/>
  <c r="I2302" i="81"/>
  <c r="H2302" i="81"/>
  <c r="G2302" i="81"/>
  <c r="F2302" i="81"/>
  <c r="E2302" i="81"/>
  <c r="C2302" i="81"/>
  <c r="B2302" i="81"/>
  <c r="A2302" i="81"/>
  <c r="L2301" i="81"/>
  <c r="K2301" i="81"/>
  <c r="J2301" i="81"/>
  <c r="I2301" i="81"/>
  <c r="H2301" i="81"/>
  <c r="G2301" i="81"/>
  <c r="F2301" i="81"/>
  <c r="E2301" i="81"/>
  <c r="C2301" i="81"/>
  <c r="B2301" i="81"/>
  <c r="A2301" i="81"/>
  <c r="L2300" i="81"/>
  <c r="K2300" i="81"/>
  <c r="J2300" i="81"/>
  <c r="I2300" i="81"/>
  <c r="H2300" i="81"/>
  <c r="G2300" i="81"/>
  <c r="F2300" i="81"/>
  <c r="E2300" i="81"/>
  <c r="C2300" i="81"/>
  <c r="B2300" i="81"/>
  <c r="A2300" i="81"/>
  <c r="L2299" i="81"/>
  <c r="K2299" i="81"/>
  <c r="J2299" i="81"/>
  <c r="I2299" i="81"/>
  <c r="H2299" i="81"/>
  <c r="G2299" i="81"/>
  <c r="F2299" i="81"/>
  <c r="E2299" i="81"/>
  <c r="C2299" i="81"/>
  <c r="B2299" i="81"/>
  <c r="A2299" i="81"/>
  <c r="L2298" i="81"/>
  <c r="K2298" i="81"/>
  <c r="J2298" i="81"/>
  <c r="I2298" i="81"/>
  <c r="H2298" i="81"/>
  <c r="G2298" i="81"/>
  <c r="F2298" i="81"/>
  <c r="E2298" i="81"/>
  <c r="C2298" i="81"/>
  <c r="B2298" i="81"/>
  <c r="A2298" i="81"/>
  <c r="L2297" i="81"/>
  <c r="K2297" i="81"/>
  <c r="J2297" i="81"/>
  <c r="I2297" i="81"/>
  <c r="H2297" i="81"/>
  <c r="G2297" i="81"/>
  <c r="F2297" i="81"/>
  <c r="E2297" i="81"/>
  <c r="C2297" i="81"/>
  <c r="B2297" i="81"/>
  <c r="A2297" i="81"/>
  <c r="L2296" i="81"/>
  <c r="K2296" i="81"/>
  <c r="J2296" i="81"/>
  <c r="I2296" i="81"/>
  <c r="H2296" i="81"/>
  <c r="G2296" i="81"/>
  <c r="F2296" i="81"/>
  <c r="E2296" i="81"/>
  <c r="C2296" i="81"/>
  <c r="B2296" i="81"/>
  <c r="A2296" i="81"/>
  <c r="L2295" i="81"/>
  <c r="K2295" i="81"/>
  <c r="J2295" i="81"/>
  <c r="I2295" i="81"/>
  <c r="H2295" i="81"/>
  <c r="G2295" i="81"/>
  <c r="F2295" i="81"/>
  <c r="E2295" i="81"/>
  <c r="C2295" i="81"/>
  <c r="B2295" i="81"/>
  <c r="A2295" i="81"/>
  <c r="L2294" i="81"/>
  <c r="K2294" i="81"/>
  <c r="J2294" i="81"/>
  <c r="I2294" i="81"/>
  <c r="H2294" i="81"/>
  <c r="G2294" i="81"/>
  <c r="F2294" i="81"/>
  <c r="E2294" i="81"/>
  <c r="C2294" i="81"/>
  <c r="B2294" i="81"/>
  <c r="A2294" i="81"/>
  <c r="L2293" i="81"/>
  <c r="K2293" i="81"/>
  <c r="J2293" i="81"/>
  <c r="I2293" i="81"/>
  <c r="H2293" i="81"/>
  <c r="G2293" i="81"/>
  <c r="F2293" i="81"/>
  <c r="E2293" i="81"/>
  <c r="C2293" i="81"/>
  <c r="B2293" i="81"/>
  <c r="A2293" i="81"/>
  <c r="L2292" i="81"/>
  <c r="K2292" i="81"/>
  <c r="J2292" i="81"/>
  <c r="I2292" i="81"/>
  <c r="H2292" i="81"/>
  <c r="G2292" i="81"/>
  <c r="F2292" i="81"/>
  <c r="E2292" i="81"/>
  <c r="C2292" i="81"/>
  <c r="B2292" i="81"/>
  <c r="A2292" i="81"/>
  <c r="L2291" i="81"/>
  <c r="K2291" i="81"/>
  <c r="J2291" i="81"/>
  <c r="I2291" i="81"/>
  <c r="H2291" i="81"/>
  <c r="G2291" i="81"/>
  <c r="F2291" i="81"/>
  <c r="E2291" i="81"/>
  <c r="C2291" i="81"/>
  <c r="B2291" i="81"/>
  <c r="A2291" i="81"/>
  <c r="L2290" i="81"/>
  <c r="K2290" i="81"/>
  <c r="J2290" i="81"/>
  <c r="I2290" i="81"/>
  <c r="H2290" i="81"/>
  <c r="G2290" i="81"/>
  <c r="F2290" i="81"/>
  <c r="E2290" i="81"/>
  <c r="C2290" i="81"/>
  <c r="B2290" i="81"/>
  <c r="A2290" i="81"/>
  <c r="L2289" i="81"/>
  <c r="K2289" i="81"/>
  <c r="J2289" i="81"/>
  <c r="I2289" i="81"/>
  <c r="H2289" i="81"/>
  <c r="G2289" i="81"/>
  <c r="F2289" i="81"/>
  <c r="E2289" i="81"/>
  <c r="C2289" i="81"/>
  <c r="B2289" i="81"/>
  <c r="A2289" i="81"/>
  <c r="L2288" i="81"/>
  <c r="K2288" i="81"/>
  <c r="J2288" i="81"/>
  <c r="I2288" i="81"/>
  <c r="H2288" i="81"/>
  <c r="G2288" i="81"/>
  <c r="F2288" i="81"/>
  <c r="E2288" i="81"/>
  <c r="C2288" i="81"/>
  <c r="B2288" i="81"/>
  <c r="A2288" i="81"/>
  <c r="L2287" i="81"/>
  <c r="K2287" i="81"/>
  <c r="J2287" i="81"/>
  <c r="I2287" i="81"/>
  <c r="H2287" i="81"/>
  <c r="G2287" i="81"/>
  <c r="F2287" i="81"/>
  <c r="E2287" i="81"/>
  <c r="C2287" i="81"/>
  <c r="B2287" i="81"/>
  <c r="A2287" i="81"/>
  <c r="L2286" i="81"/>
  <c r="K2286" i="81"/>
  <c r="J2286" i="81"/>
  <c r="I2286" i="81"/>
  <c r="H2286" i="81"/>
  <c r="G2286" i="81"/>
  <c r="F2286" i="81"/>
  <c r="E2286" i="81"/>
  <c r="C2286" i="81"/>
  <c r="B2286" i="81"/>
  <c r="A2286" i="81"/>
  <c r="L2285" i="81"/>
  <c r="K2285" i="81"/>
  <c r="J2285" i="81"/>
  <c r="I2285" i="81"/>
  <c r="H2285" i="81"/>
  <c r="G2285" i="81"/>
  <c r="F2285" i="81"/>
  <c r="E2285" i="81"/>
  <c r="C2285" i="81"/>
  <c r="B2285" i="81"/>
  <c r="A2285" i="81"/>
  <c r="L2284" i="81"/>
  <c r="K2284" i="81"/>
  <c r="J2284" i="81"/>
  <c r="I2284" i="81"/>
  <c r="H2284" i="81"/>
  <c r="G2284" i="81"/>
  <c r="F2284" i="81"/>
  <c r="E2284" i="81"/>
  <c r="C2284" i="81"/>
  <c r="B2284" i="81"/>
  <c r="A2284" i="81"/>
  <c r="L2283" i="81"/>
  <c r="K2283" i="81"/>
  <c r="J2283" i="81"/>
  <c r="I2283" i="81"/>
  <c r="H2283" i="81"/>
  <c r="G2283" i="81"/>
  <c r="F2283" i="81"/>
  <c r="E2283" i="81"/>
  <c r="C2283" i="81"/>
  <c r="B2283" i="81"/>
  <c r="A2283" i="81"/>
  <c r="L2282" i="81"/>
  <c r="K2282" i="81"/>
  <c r="J2282" i="81"/>
  <c r="I2282" i="81"/>
  <c r="H2282" i="81"/>
  <c r="G2282" i="81"/>
  <c r="F2282" i="81"/>
  <c r="E2282" i="81"/>
  <c r="C2282" i="81"/>
  <c r="B2282" i="81"/>
  <c r="A2282" i="81"/>
  <c r="L2281" i="81"/>
  <c r="K2281" i="81"/>
  <c r="J2281" i="81"/>
  <c r="I2281" i="81"/>
  <c r="H2281" i="81"/>
  <c r="G2281" i="81"/>
  <c r="F2281" i="81"/>
  <c r="E2281" i="81"/>
  <c r="C2281" i="81"/>
  <c r="B2281" i="81"/>
  <c r="A2281" i="81"/>
  <c r="L2280" i="81"/>
  <c r="K2280" i="81"/>
  <c r="J2280" i="81"/>
  <c r="I2280" i="81"/>
  <c r="H2280" i="81"/>
  <c r="G2280" i="81"/>
  <c r="F2280" i="81"/>
  <c r="E2280" i="81"/>
  <c r="C2280" i="81"/>
  <c r="B2280" i="81"/>
  <c r="A2280" i="81"/>
  <c r="L2279" i="81"/>
  <c r="K2279" i="81"/>
  <c r="J2279" i="81"/>
  <c r="I2279" i="81"/>
  <c r="H2279" i="81"/>
  <c r="G2279" i="81"/>
  <c r="F2279" i="81"/>
  <c r="E2279" i="81"/>
  <c r="C2279" i="81"/>
  <c r="B2279" i="81"/>
  <c r="A2279" i="81"/>
  <c r="L2278" i="81"/>
  <c r="K2278" i="81"/>
  <c r="J2278" i="81"/>
  <c r="I2278" i="81"/>
  <c r="H2278" i="81"/>
  <c r="G2278" i="81"/>
  <c r="F2278" i="81"/>
  <c r="E2278" i="81"/>
  <c r="C2278" i="81"/>
  <c r="B2278" i="81"/>
  <c r="A2278" i="81"/>
  <c r="L2277" i="81"/>
  <c r="K2277" i="81"/>
  <c r="J2277" i="81"/>
  <c r="I2277" i="81"/>
  <c r="H2277" i="81"/>
  <c r="G2277" i="81"/>
  <c r="F2277" i="81"/>
  <c r="E2277" i="81"/>
  <c r="C2277" i="81"/>
  <c r="B2277" i="81"/>
  <c r="A2277" i="81"/>
  <c r="L2276" i="81"/>
  <c r="K2276" i="81"/>
  <c r="J2276" i="81"/>
  <c r="I2276" i="81"/>
  <c r="H2276" i="81"/>
  <c r="G2276" i="81"/>
  <c r="F2276" i="81"/>
  <c r="E2276" i="81"/>
  <c r="C2276" i="81"/>
  <c r="B2276" i="81"/>
  <c r="A2276" i="81"/>
  <c r="L2275" i="81"/>
  <c r="K2275" i="81"/>
  <c r="J2275" i="81"/>
  <c r="I2275" i="81"/>
  <c r="H2275" i="81"/>
  <c r="G2275" i="81"/>
  <c r="F2275" i="81"/>
  <c r="E2275" i="81"/>
  <c r="C2275" i="81"/>
  <c r="B2275" i="81"/>
  <c r="A2275" i="81"/>
  <c r="L2274" i="81"/>
  <c r="K2274" i="81"/>
  <c r="J2274" i="81"/>
  <c r="I2274" i="81"/>
  <c r="H2274" i="81"/>
  <c r="G2274" i="81"/>
  <c r="F2274" i="81"/>
  <c r="E2274" i="81"/>
  <c r="C2274" i="81"/>
  <c r="B2274" i="81"/>
  <c r="A2274" i="81"/>
  <c r="L2273" i="81"/>
  <c r="K2273" i="81"/>
  <c r="J2273" i="81"/>
  <c r="I2273" i="81"/>
  <c r="H2273" i="81"/>
  <c r="G2273" i="81"/>
  <c r="F2273" i="81"/>
  <c r="E2273" i="81"/>
  <c r="C2273" i="81"/>
  <c r="B2273" i="81"/>
  <c r="A2273" i="81"/>
  <c r="L2272" i="81"/>
  <c r="K2272" i="81"/>
  <c r="J2272" i="81"/>
  <c r="I2272" i="81"/>
  <c r="H2272" i="81"/>
  <c r="G2272" i="81"/>
  <c r="F2272" i="81"/>
  <c r="E2272" i="81"/>
  <c r="C2272" i="81"/>
  <c r="B2272" i="81"/>
  <c r="A2272" i="81"/>
  <c r="L2271" i="81"/>
  <c r="K2271" i="81"/>
  <c r="J2271" i="81"/>
  <c r="I2271" i="81"/>
  <c r="H2271" i="81"/>
  <c r="G2271" i="81"/>
  <c r="F2271" i="81"/>
  <c r="E2271" i="81"/>
  <c r="C2271" i="81"/>
  <c r="B2271" i="81"/>
  <c r="A2271" i="81"/>
  <c r="L2270" i="81"/>
  <c r="K2270" i="81"/>
  <c r="J2270" i="81"/>
  <c r="I2270" i="81"/>
  <c r="H2270" i="81"/>
  <c r="G2270" i="81"/>
  <c r="F2270" i="81"/>
  <c r="E2270" i="81"/>
  <c r="C2270" i="81"/>
  <c r="B2270" i="81"/>
  <c r="A2270" i="81"/>
  <c r="L2269" i="81"/>
  <c r="K2269" i="81"/>
  <c r="J2269" i="81"/>
  <c r="I2269" i="81"/>
  <c r="H2269" i="81"/>
  <c r="G2269" i="81"/>
  <c r="F2269" i="81"/>
  <c r="E2269" i="81"/>
  <c r="C2269" i="81"/>
  <c r="B2269" i="81"/>
  <c r="A2269" i="81"/>
  <c r="L2268" i="81"/>
  <c r="K2268" i="81"/>
  <c r="J2268" i="81"/>
  <c r="I2268" i="81"/>
  <c r="H2268" i="81"/>
  <c r="G2268" i="81"/>
  <c r="F2268" i="81"/>
  <c r="E2268" i="81"/>
  <c r="C2268" i="81"/>
  <c r="B2268" i="81"/>
  <c r="A2268" i="81"/>
  <c r="L2267" i="81"/>
  <c r="K2267" i="81"/>
  <c r="J2267" i="81"/>
  <c r="I2267" i="81"/>
  <c r="H2267" i="81"/>
  <c r="G2267" i="81"/>
  <c r="F2267" i="81"/>
  <c r="E2267" i="81"/>
  <c r="C2267" i="81"/>
  <c r="B2267" i="81"/>
  <c r="A2267" i="81"/>
  <c r="L2266" i="81"/>
  <c r="K2266" i="81"/>
  <c r="J2266" i="81"/>
  <c r="I2266" i="81"/>
  <c r="H2266" i="81"/>
  <c r="G2266" i="81"/>
  <c r="F2266" i="81"/>
  <c r="E2266" i="81"/>
  <c r="C2266" i="81"/>
  <c r="B2266" i="81"/>
  <c r="A2266" i="81"/>
  <c r="L2265" i="81"/>
  <c r="K2265" i="81"/>
  <c r="J2265" i="81"/>
  <c r="I2265" i="81"/>
  <c r="H2265" i="81"/>
  <c r="G2265" i="81"/>
  <c r="F2265" i="81"/>
  <c r="E2265" i="81"/>
  <c r="C2265" i="81"/>
  <c r="B2265" i="81"/>
  <c r="A2265" i="81"/>
  <c r="L2264" i="81"/>
  <c r="K2264" i="81"/>
  <c r="J2264" i="81"/>
  <c r="I2264" i="81"/>
  <c r="H2264" i="81"/>
  <c r="G2264" i="81"/>
  <c r="F2264" i="81"/>
  <c r="E2264" i="81"/>
  <c r="C2264" i="81"/>
  <c r="B2264" i="81"/>
  <c r="A2264" i="81"/>
  <c r="L2263" i="81"/>
  <c r="K2263" i="81"/>
  <c r="J2263" i="81"/>
  <c r="I2263" i="81"/>
  <c r="H2263" i="81"/>
  <c r="G2263" i="81"/>
  <c r="F2263" i="81"/>
  <c r="E2263" i="81"/>
  <c r="C2263" i="81"/>
  <c r="B2263" i="81"/>
  <c r="A2263" i="81"/>
  <c r="L2262" i="81"/>
  <c r="K2262" i="81"/>
  <c r="J2262" i="81"/>
  <c r="I2262" i="81"/>
  <c r="H2262" i="81"/>
  <c r="G2262" i="81"/>
  <c r="F2262" i="81"/>
  <c r="E2262" i="81"/>
  <c r="C2262" i="81"/>
  <c r="B2262" i="81"/>
  <c r="A2262" i="81"/>
  <c r="L2261" i="81"/>
  <c r="K2261" i="81"/>
  <c r="J2261" i="81"/>
  <c r="I2261" i="81"/>
  <c r="H2261" i="81"/>
  <c r="G2261" i="81"/>
  <c r="F2261" i="81"/>
  <c r="E2261" i="81"/>
  <c r="C2261" i="81"/>
  <c r="B2261" i="81"/>
  <c r="A2261" i="81"/>
  <c r="L2260" i="81"/>
  <c r="K2260" i="81"/>
  <c r="J2260" i="81"/>
  <c r="I2260" i="81"/>
  <c r="H2260" i="81"/>
  <c r="G2260" i="81"/>
  <c r="F2260" i="81"/>
  <c r="E2260" i="81"/>
  <c r="C2260" i="81"/>
  <c r="B2260" i="81"/>
  <c r="A2260" i="81"/>
  <c r="L2259" i="81"/>
  <c r="K2259" i="81"/>
  <c r="J2259" i="81"/>
  <c r="I2259" i="81"/>
  <c r="H2259" i="81"/>
  <c r="G2259" i="81"/>
  <c r="F2259" i="81"/>
  <c r="E2259" i="81"/>
  <c r="C2259" i="81"/>
  <c r="B2259" i="81"/>
  <c r="A2259" i="81"/>
  <c r="L2258" i="81"/>
  <c r="K2258" i="81"/>
  <c r="J2258" i="81"/>
  <c r="I2258" i="81"/>
  <c r="H2258" i="81"/>
  <c r="G2258" i="81"/>
  <c r="F2258" i="81"/>
  <c r="E2258" i="81"/>
  <c r="C2258" i="81"/>
  <c r="B2258" i="81"/>
  <c r="A2258" i="81"/>
  <c r="L2257" i="81"/>
  <c r="K2257" i="81"/>
  <c r="J2257" i="81"/>
  <c r="I2257" i="81"/>
  <c r="H2257" i="81"/>
  <c r="G2257" i="81"/>
  <c r="F2257" i="81"/>
  <c r="E2257" i="81"/>
  <c r="C2257" i="81"/>
  <c r="B2257" i="81"/>
  <c r="A2257" i="81"/>
  <c r="L2256" i="81"/>
  <c r="K2256" i="81"/>
  <c r="J2256" i="81"/>
  <c r="I2256" i="81"/>
  <c r="H2256" i="81"/>
  <c r="G2256" i="81"/>
  <c r="F2256" i="81"/>
  <c r="E2256" i="81"/>
  <c r="C2256" i="81"/>
  <c r="B2256" i="81"/>
  <c r="A2256" i="81"/>
  <c r="L2255" i="81"/>
  <c r="K2255" i="81"/>
  <c r="J2255" i="81"/>
  <c r="I2255" i="81"/>
  <c r="H2255" i="81"/>
  <c r="G2255" i="81"/>
  <c r="F2255" i="81"/>
  <c r="E2255" i="81"/>
  <c r="C2255" i="81"/>
  <c r="B2255" i="81"/>
  <c r="A2255" i="81"/>
  <c r="L2254" i="81"/>
  <c r="K2254" i="81"/>
  <c r="J2254" i="81"/>
  <c r="I2254" i="81"/>
  <c r="H2254" i="81"/>
  <c r="G2254" i="81"/>
  <c r="F2254" i="81"/>
  <c r="E2254" i="81"/>
  <c r="C2254" i="81"/>
  <c r="B2254" i="81"/>
  <c r="A2254" i="81"/>
  <c r="L2253" i="81"/>
  <c r="K2253" i="81"/>
  <c r="J2253" i="81"/>
  <c r="I2253" i="81"/>
  <c r="H2253" i="81"/>
  <c r="G2253" i="81"/>
  <c r="F2253" i="81"/>
  <c r="E2253" i="81"/>
  <c r="C2253" i="81"/>
  <c r="B2253" i="81"/>
  <c r="A2253" i="81"/>
  <c r="L2252" i="81"/>
  <c r="K2252" i="81"/>
  <c r="J2252" i="81"/>
  <c r="I2252" i="81"/>
  <c r="H2252" i="81"/>
  <c r="G2252" i="81"/>
  <c r="F2252" i="81"/>
  <c r="E2252" i="81"/>
  <c r="C2252" i="81"/>
  <c r="B2252" i="81"/>
  <c r="A2252" i="81"/>
  <c r="L2251" i="81"/>
  <c r="K2251" i="81"/>
  <c r="J2251" i="81"/>
  <c r="I2251" i="81"/>
  <c r="H2251" i="81"/>
  <c r="G2251" i="81"/>
  <c r="F2251" i="81"/>
  <c r="E2251" i="81"/>
  <c r="C2251" i="81"/>
  <c r="B2251" i="81"/>
  <c r="A2251" i="81"/>
  <c r="L2250" i="81"/>
  <c r="K2250" i="81"/>
  <c r="J2250" i="81"/>
  <c r="I2250" i="81"/>
  <c r="H2250" i="81"/>
  <c r="G2250" i="81"/>
  <c r="F2250" i="81"/>
  <c r="E2250" i="81"/>
  <c r="C2250" i="81"/>
  <c r="B2250" i="81"/>
  <c r="A2250" i="81"/>
  <c r="L2249" i="81"/>
  <c r="K2249" i="81"/>
  <c r="J2249" i="81"/>
  <c r="I2249" i="81"/>
  <c r="H2249" i="81"/>
  <c r="G2249" i="81"/>
  <c r="F2249" i="81"/>
  <c r="E2249" i="81"/>
  <c r="C2249" i="81"/>
  <c r="B2249" i="81"/>
  <c r="A2249" i="81"/>
  <c r="L2248" i="81"/>
  <c r="K2248" i="81"/>
  <c r="J2248" i="81"/>
  <c r="I2248" i="81"/>
  <c r="H2248" i="81"/>
  <c r="G2248" i="81"/>
  <c r="F2248" i="81"/>
  <c r="E2248" i="81"/>
  <c r="C2248" i="81"/>
  <c r="B2248" i="81"/>
  <c r="A2248" i="81"/>
  <c r="L2247" i="81"/>
  <c r="K2247" i="81"/>
  <c r="J2247" i="81"/>
  <c r="I2247" i="81"/>
  <c r="H2247" i="81"/>
  <c r="G2247" i="81"/>
  <c r="F2247" i="81"/>
  <c r="E2247" i="81"/>
  <c r="C2247" i="81"/>
  <c r="B2247" i="81"/>
  <c r="A2247" i="81"/>
  <c r="L2246" i="81"/>
  <c r="K2246" i="81"/>
  <c r="J2246" i="81"/>
  <c r="I2246" i="81"/>
  <c r="H2246" i="81"/>
  <c r="G2246" i="81"/>
  <c r="F2246" i="81"/>
  <c r="E2246" i="81"/>
  <c r="C2246" i="81"/>
  <c r="B2246" i="81"/>
  <c r="A2246" i="81"/>
  <c r="L2245" i="81"/>
  <c r="K2245" i="81"/>
  <c r="J2245" i="81"/>
  <c r="I2245" i="81"/>
  <c r="H2245" i="81"/>
  <c r="G2245" i="81"/>
  <c r="F2245" i="81"/>
  <c r="E2245" i="81"/>
  <c r="C2245" i="81"/>
  <c r="B2245" i="81"/>
  <c r="A2245" i="81"/>
  <c r="L2244" i="81"/>
  <c r="K2244" i="81"/>
  <c r="J2244" i="81"/>
  <c r="I2244" i="81"/>
  <c r="H2244" i="81"/>
  <c r="G2244" i="81"/>
  <c r="F2244" i="81"/>
  <c r="E2244" i="81"/>
  <c r="C2244" i="81"/>
  <c r="B2244" i="81"/>
  <c r="A2244" i="81"/>
  <c r="L2243" i="81"/>
  <c r="K2243" i="81"/>
  <c r="J2243" i="81"/>
  <c r="I2243" i="81"/>
  <c r="H2243" i="81"/>
  <c r="G2243" i="81"/>
  <c r="F2243" i="81"/>
  <c r="E2243" i="81"/>
  <c r="C2243" i="81"/>
  <c r="B2243" i="81"/>
  <c r="A2243" i="81"/>
  <c r="L2242" i="81"/>
  <c r="K2242" i="81"/>
  <c r="J2242" i="81"/>
  <c r="I2242" i="81"/>
  <c r="H2242" i="81"/>
  <c r="G2242" i="81"/>
  <c r="F2242" i="81"/>
  <c r="E2242" i="81"/>
  <c r="C2242" i="81"/>
  <c r="B2242" i="81"/>
  <c r="A2242" i="81"/>
  <c r="L2241" i="81"/>
  <c r="K2241" i="81"/>
  <c r="J2241" i="81"/>
  <c r="I2241" i="81"/>
  <c r="H2241" i="81"/>
  <c r="G2241" i="81"/>
  <c r="F2241" i="81"/>
  <c r="E2241" i="81"/>
  <c r="C2241" i="81"/>
  <c r="B2241" i="81"/>
  <c r="A2241" i="81"/>
  <c r="L2240" i="81"/>
  <c r="K2240" i="81"/>
  <c r="J2240" i="81"/>
  <c r="I2240" i="81"/>
  <c r="H2240" i="81"/>
  <c r="G2240" i="81"/>
  <c r="F2240" i="81"/>
  <c r="E2240" i="81"/>
  <c r="C2240" i="81"/>
  <c r="B2240" i="81"/>
  <c r="A2240" i="81"/>
  <c r="L2239" i="81"/>
  <c r="K2239" i="81"/>
  <c r="J2239" i="81"/>
  <c r="I2239" i="81"/>
  <c r="H2239" i="81"/>
  <c r="G2239" i="81"/>
  <c r="F2239" i="81"/>
  <c r="E2239" i="81"/>
  <c r="C2239" i="81"/>
  <c r="B2239" i="81"/>
  <c r="A2239" i="81"/>
  <c r="L2238" i="81"/>
  <c r="K2238" i="81"/>
  <c r="J2238" i="81"/>
  <c r="I2238" i="81"/>
  <c r="H2238" i="81"/>
  <c r="G2238" i="81"/>
  <c r="F2238" i="81"/>
  <c r="E2238" i="81"/>
  <c r="C2238" i="81"/>
  <c r="B2238" i="81"/>
  <c r="A2238" i="81"/>
  <c r="L2237" i="81"/>
  <c r="K2237" i="81"/>
  <c r="J2237" i="81"/>
  <c r="I2237" i="81"/>
  <c r="H2237" i="81"/>
  <c r="G2237" i="81"/>
  <c r="F2237" i="81"/>
  <c r="E2237" i="81"/>
  <c r="C2237" i="81"/>
  <c r="B2237" i="81"/>
  <c r="A2237" i="81"/>
  <c r="L2236" i="81"/>
  <c r="K2236" i="81"/>
  <c r="J2236" i="81"/>
  <c r="I2236" i="81"/>
  <c r="H2236" i="81"/>
  <c r="G2236" i="81"/>
  <c r="F2236" i="81"/>
  <c r="E2236" i="81"/>
  <c r="C2236" i="81"/>
  <c r="B2236" i="81"/>
  <c r="A2236" i="81"/>
  <c r="L2235" i="81"/>
  <c r="K2235" i="81"/>
  <c r="J2235" i="81"/>
  <c r="I2235" i="81"/>
  <c r="H2235" i="81"/>
  <c r="G2235" i="81"/>
  <c r="F2235" i="81"/>
  <c r="E2235" i="81"/>
  <c r="C2235" i="81"/>
  <c r="B2235" i="81"/>
  <c r="A2235" i="81"/>
  <c r="L2234" i="81"/>
  <c r="K2234" i="81"/>
  <c r="J2234" i="81"/>
  <c r="I2234" i="81"/>
  <c r="H2234" i="81"/>
  <c r="G2234" i="81"/>
  <c r="F2234" i="81"/>
  <c r="E2234" i="81"/>
  <c r="C2234" i="81"/>
  <c r="B2234" i="81"/>
  <c r="A2234" i="81"/>
  <c r="L2233" i="81"/>
  <c r="K2233" i="81"/>
  <c r="J2233" i="81"/>
  <c r="I2233" i="81"/>
  <c r="H2233" i="81"/>
  <c r="G2233" i="81"/>
  <c r="F2233" i="81"/>
  <c r="E2233" i="81"/>
  <c r="C2233" i="81"/>
  <c r="B2233" i="81"/>
  <c r="A2233" i="81"/>
  <c r="L2232" i="81"/>
  <c r="K2232" i="81"/>
  <c r="J2232" i="81"/>
  <c r="I2232" i="81"/>
  <c r="H2232" i="81"/>
  <c r="G2232" i="81"/>
  <c r="F2232" i="81"/>
  <c r="E2232" i="81"/>
  <c r="C2232" i="81"/>
  <c r="B2232" i="81"/>
  <c r="A2232" i="81"/>
  <c r="L2231" i="81"/>
  <c r="K2231" i="81"/>
  <c r="J2231" i="81"/>
  <c r="I2231" i="81"/>
  <c r="H2231" i="81"/>
  <c r="G2231" i="81"/>
  <c r="F2231" i="81"/>
  <c r="E2231" i="81"/>
  <c r="C2231" i="81"/>
  <c r="B2231" i="81"/>
  <c r="A2231" i="81"/>
  <c r="L2230" i="81"/>
  <c r="K2230" i="81"/>
  <c r="J2230" i="81"/>
  <c r="I2230" i="81"/>
  <c r="H2230" i="81"/>
  <c r="G2230" i="81"/>
  <c r="F2230" i="81"/>
  <c r="E2230" i="81"/>
  <c r="C2230" i="81"/>
  <c r="B2230" i="81"/>
  <c r="A2230" i="81"/>
  <c r="L2229" i="81"/>
  <c r="K2229" i="81"/>
  <c r="J2229" i="81"/>
  <c r="I2229" i="81"/>
  <c r="H2229" i="81"/>
  <c r="G2229" i="81"/>
  <c r="F2229" i="81"/>
  <c r="E2229" i="81"/>
  <c r="C2229" i="81"/>
  <c r="B2229" i="81"/>
  <c r="A2229" i="81"/>
  <c r="L2228" i="81"/>
  <c r="K2228" i="81"/>
  <c r="J2228" i="81"/>
  <c r="I2228" i="81"/>
  <c r="H2228" i="81"/>
  <c r="G2228" i="81"/>
  <c r="F2228" i="81"/>
  <c r="E2228" i="81"/>
  <c r="C2228" i="81"/>
  <c r="B2228" i="81"/>
  <c r="A2228" i="81"/>
  <c r="L2227" i="81"/>
  <c r="K2227" i="81"/>
  <c r="J2227" i="81"/>
  <c r="I2227" i="81"/>
  <c r="H2227" i="81"/>
  <c r="G2227" i="81"/>
  <c r="F2227" i="81"/>
  <c r="E2227" i="81"/>
  <c r="C2227" i="81"/>
  <c r="B2227" i="81"/>
  <c r="A2227" i="81"/>
  <c r="L2226" i="81"/>
  <c r="K2226" i="81"/>
  <c r="J2226" i="81"/>
  <c r="I2226" i="81"/>
  <c r="H2226" i="81"/>
  <c r="G2226" i="81"/>
  <c r="F2226" i="81"/>
  <c r="E2226" i="81"/>
  <c r="C2226" i="81"/>
  <c r="B2226" i="81"/>
  <c r="A2226" i="81"/>
  <c r="L2225" i="81"/>
  <c r="K2225" i="81"/>
  <c r="J2225" i="81"/>
  <c r="I2225" i="81"/>
  <c r="H2225" i="81"/>
  <c r="G2225" i="81"/>
  <c r="F2225" i="81"/>
  <c r="E2225" i="81"/>
  <c r="C2225" i="81"/>
  <c r="B2225" i="81"/>
  <c r="A2225" i="81"/>
  <c r="L2224" i="81"/>
  <c r="K2224" i="81"/>
  <c r="J2224" i="81"/>
  <c r="I2224" i="81"/>
  <c r="H2224" i="81"/>
  <c r="G2224" i="81"/>
  <c r="F2224" i="81"/>
  <c r="E2224" i="81"/>
  <c r="C2224" i="81"/>
  <c r="B2224" i="81"/>
  <c r="A2224" i="81"/>
  <c r="L2223" i="81"/>
  <c r="K2223" i="81"/>
  <c r="J2223" i="81"/>
  <c r="I2223" i="81"/>
  <c r="H2223" i="81"/>
  <c r="G2223" i="81"/>
  <c r="F2223" i="81"/>
  <c r="E2223" i="81"/>
  <c r="C2223" i="81"/>
  <c r="B2223" i="81"/>
  <c r="A2223" i="81"/>
  <c r="L2222" i="81"/>
  <c r="K2222" i="81"/>
  <c r="J2222" i="81"/>
  <c r="I2222" i="81"/>
  <c r="H2222" i="81"/>
  <c r="G2222" i="81"/>
  <c r="F2222" i="81"/>
  <c r="E2222" i="81"/>
  <c r="C2222" i="81"/>
  <c r="B2222" i="81"/>
  <c r="A2222" i="81"/>
  <c r="L2221" i="81"/>
  <c r="K2221" i="81"/>
  <c r="J2221" i="81"/>
  <c r="I2221" i="81"/>
  <c r="H2221" i="81"/>
  <c r="G2221" i="81"/>
  <c r="F2221" i="81"/>
  <c r="E2221" i="81"/>
  <c r="C2221" i="81"/>
  <c r="B2221" i="81"/>
  <c r="A2221" i="81"/>
  <c r="L2220" i="81"/>
  <c r="K2220" i="81"/>
  <c r="J2220" i="81"/>
  <c r="I2220" i="81"/>
  <c r="H2220" i="81"/>
  <c r="G2220" i="81"/>
  <c r="F2220" i="81"/>
  <c r="E2220" i="81"/>
  <c r="C2220" i="81"/>
  <c r="B2220" i="81"/>
  <c r="A2220" i="81"/>
  <c r="L2219" i="81"/>
  <c r="K2219" i="81"/>
  <c r="J2219" i="81"/>
  <c r="I2219" i="81"/>
  <c r="H2219" i="81"/>
  <c r="G2219" i="81"/>
  <c r="F2219" i="81"/>
  <c r="E2219" i="81"/>
  <c r="C2219" i="81"/>
  <c r="B2219" i="81"/>
  <c r="A2219" i="81"/>
  <c r="L2218" i="81"/>
  <c r="K2218" i="81"/>
  <c r="J2218" i="81"/>
  <c r="I2218" i="81"/>
  <c r="H2218" i="81"/>
  <c r="G2218" i="81"/>
  <c r="F2218" i="81"/>
  <c r="E2218" i="81"/>
  <c r="C2218" i="81"/>
  <c r="B2218" i="81"/>
  <c r="A2218" i="81"/>
  <c r="L2217" i="81"/>
  <c r="K2217" i="81"/>
  <c r="J2217" i="81"/>
  <c r="I2217" i="81"/>
  <c r="H2217" i="81"/>
  <c r="G2217" i="81"/>
  <c r="F2217" i="81"/>
  <c r="E2217" i="81"/>
  <c r="C2217" i="81"/>
  <c r="B2217" i="81"/>
  <c r="A2217" i="81"/>
  <c r="L2216" i="81"/>
  <c r="K2216" i="81"/>
  <c r="J2216" i="81"/>
  <c r="I2216" i="81"/>
  <c r="H2216" i="81"/>
  <c r="G2216" i="81"/>
  <c r="F2216" i="81"/>
  <c r="E2216" i="81"/>
  <c r="C2216" i="81"/>
  <c r="B2216" i="81"/>
  <c r="A2216" i="81"/>
  <c r="L2215" i="81"/>
  <c r="K2215" i="81"/>
  <c r="J2215" i="81"/>
  <c r="I2215" i="81"/>
  <c r="H2215" i="81"/>
  <c r="G2215" i="81"/>
  <c r="F2215" i="81"/>
  <c r="E2215" i="81"/>
  <c r="C2215" i="81"/>
  <c r="B2215" i="81"/>
  <c r="A2215" i="81"/>
  <c r="L2214" i="81"/>
  <c r="K2214" i="81"/>
  <c r="J2214" i="81"/>
  <c r="I2214" i="81"/>
  <c r="H2214" i="81"/>
  <c r="G2214" i="81"/>
  <c r="F2214" i="81"/>
  <c r="E2214" i="81"/>
  <c r="C2214" i="81"/>
  <c r="B2214" i="81"/>
  <c r="A2214" i="81"/>
  <c r="L2213" i="81"/>
  <c r="K2213" i="81"/>
  <c r="J2213" i="81"/>
  <c r="I2213" i="81"/>
  <c r="H2213" i="81"/>
  <c r="G2213" i="81"/>
  <c r="F2213" i="81"/>
  <c r="E2213" i="81"/>
  <c r="C2213" i="81"/>
  <c r="B2213" i="81"/>
  <c r="A2213" i="81"/>
  <c r="L2212" i="81"/>
  <c r="K2212" i="81"/>
  <c r="J2212" i="81"/>
  <c r="I2212" i="81"/>
  <c r="H2212" i="81"/>
  <c r="G2212" i="81"/>
  <c r="F2212" i="81"/>
  <c r="E2212" i="81"/>
  <c r="C2212" i="81"/>
  <c r="B2212" i="81"/>
  <c r="A2212" i="81"/>
  <c r="L2211" i="81"/>
  <c r="K2211" i="81"/>
  <c r="J2211" i="81"/>
  <c r="I2211" i="81"/>
  <c r="H2211" i="81"/>
  <c r="G2211" i="81"/>
  <c r="F2211" i="81"/>
  <c r="E2211" i="81"/>
  <c r="C2211" i="81"/>
  <c r="B2211" i="81"/>
  <c r="A2211" i="81"/>
  <c r="L2210" i="81"/>
  <c r="K2210" i="81"/>
  <c r="J2210" i="81"/>
  <c r="I2210" i="81"/>
  <c r="H2210" i="81"/>
  <c r="G2210" i="81"/>
  <c r="F2210" i="81"/>
  <c r="E2210" i="81"/>
  <c r="C2210" i="81"/>
  <c r="B2210" i="81"/>
  <c r="A2210" i="81"/>
  <c r="L2209" i="81"/>
  <c r="K2209" i="81"/>
  <c r="J2209" i="81"/>
  <c r="I2209" i="81"/>
  <c r="H2209" i="81"/>
  <c r="G2209" i="81"/>
  <c r="F2209" i="81"/>
  <c r="E2209" i="81"/>
  <c r="C2209" i="81"/>
  <c r="B2209" i="81"/>
  <c r="A2209" i="81"/>
  <c r="L2208" i="81"/>
  <c r="K2208" i="81"/>
  <c r="J2208" i="81"/>
  <c r="I2208" i="81"/>
  <c r="H2208" i="81"/>
  <c r="G2208" i="81"/>
  <c r="F2208" i="81"/>
  <c r="E2208" i="81"/>
  <c r="C2208" i="81"/>
  <c r="B2208" i="81"/>
  <c r="A2208" i="81"/>
  <c r="L2207" i="81"/>
  <c r="K2207" i="81"/>
  <c r="J2207" i="81"/>
  <c r="I2207" i="81"/>
  <c r="H2207" i="81"/>
  <c r="G2207" i="81"/>
  <c r="F2207" i="81"/>
  <c r="E2207" i="81"/>
  <c r="C2207" i="81"/>
  <c r="B2207" i="81"/>
  <c r="A2207" i="81"/>
  <c r="L2206" i="81"/>
  <c r="K2206" i="81"/>
  <c r="J2206" i="81"/>
  <c r="I2206" i="81"/>
  <c r="H2206" i="81"/>
  <c r="G2206" i="81"/>
  <c r="F2206" i="81"/>
  <c r="E2206" i="81"/>
  <c r="C2206" i="81"/>
  <c r="B2206" i="81"/>
  <c r="A2206" i="81"/>
  <c r="L2205" i="81"/>
  <c r="K2205" i="81"/>
  <c r="J2205" i="81"/>
  <c r="I2205" i="81"/>
  <c r="H2205" i="81"/>
  <c r="G2205" i="81"/>
  <c r="F2205" i="81"/>
  <c r="E2205" i="81"/>
  <c r="C2205" i="81"/>
  <c r="B2205" i="81"/>
  <c r="A2205" i="81"/>
  <c r="L2204" i="81"/>
  <c r="K2204" i="81"/>
  <c r="J2204" i="81"/>
  <c r="I2204" i="81"/>
  <c r="H2204" i="81"/>
  <c r="G2204" i="81"/>
  <c r="F2204" i="81"/>
  <c r="E2204" i="81"/>
  <c r="C2204" i="81"/>
  <c r="B2204" i="81"/>
  <c r="A2204" i="81"/>
  <c r="L2203" i="81"/>
  <c r="K2203" i="81"/>
  <c r="J2203" i="81"/>
  <c r="I2203" i="81"/>
  <c r="H2203" i="81"/>
  <c r="G2203" i="81"/>
  <c r="F2203" i="81"/>
  <c r="E2203" i="81"/>
  <c r="C2203" i="81"/>
  <c r="B2203" i="81"/>
  <c r="A2203" i="81"/>
  <c r="L2202" i="81"/>
  <c r="K2202" i="81"/>
  <c r="J2202" i="81"/>
  <c r="I2202" i="81"/>
  <c r="H2202" i="81"/>
  <c r="G2202" i="81"/>
  <c r="F2202" i="81"/>
  <c r="E2202" i="81"/>
  <c r="C2202" i="81"/>
  <c r="B2202" i="81"/>
  <c r="A2202" i="81"/>
  <c r="L2201" i="81"/>
  <c r="K2201" i="81"/>
  <c r="J2201" i="81"/>
  <c r="I2201" i="81"/>
  <c r="H2201" i="81"/>
  <c r="G2201" i="81"/>
  <c r="F2201" i="81"/>
  <c r="E2201" i="81"/>
  <c r="C2201" i="81"/>
  <c r="B2201" i="81"/>
  <c r="A2201" i="81"/>
  <c r="L2200" i="81"/>
  <c r="K2200" i="81"/>
  <c r="J2200" i="81"/>
  <c r="I2200" i="81"/>
  <c r="H2200" i="81"/>
  <c r="G2200" i="81"/>
  <c r="F2200" i="81"/>
  <c r="E2200" i="81"/>
  <c r="C2200" i="81"/>
  <c r="B2200" i="81"/>
  <c r="A2200" i="81"/>
  <c r="L2199" i="81"/>
  <c r="K2199" i="81"/>
  <c r="J2199" i="81"/>
  <c r="I2199" i="81"/>
  <c r="H2199" i="81"/>
  <c r="G2199" i="81"/>
  <c r="F2199" i="81"/>
  <c r="E2199" i="81"/>
  <c r="C2199" i="81"/>
  <c r="B2199" i="81"/>
  <c r="A2199" i="81"/>
  <c r="L2198" i="81"/>
  <c r="K2198" i="81"/>
  <c r="J2198" i="81"/>
  <c r="I2198" i="81"/>
  <c r="H2198" i="81"/>
  <c r="G2198" i="81"/>
  <c r="F2198" i="81"/>
  <c r="E2198" i="81"/>
  <c r="C2198" i="81"/>
  <c r="B2198" i="81"/>
  <c r="A2198" i="81"/>
  <c r="L2197" i="81"/>
  <c r="K2197" i="81"/>
  <c r="J2197" i="81"/>
  <c r="I2197" i="81"/>
  <c r="H2197" i="81"/>
  <c r="G2197" i="81"/>
  <c r="F2197" i="81"/>
  <c r="E2197" i="81"/>
  <c r="C2197" i="81"/>
  <c r="B2197" i="81"/>
  <c r="A2197" i="81"/>
  <c r="L2196" i="81"/>
  <c r="K2196" i="81"/>
  <c r="J2196" i="81"/>
  <c r="I2196" i="81"/>
  <c r="H2196" i="81"/>
  <c r="G2196" i="81"/>
  <c r="F2196" i="81"/>
  <c r="E2196" i="81"/>
  <c r="C2196" i="81"/>
  <c r="B2196" i="81"/>
  <c r="A2196" i="81"/>
  <c r="L2195" i="81"/>
  <c r="K2195" i="81"/>
  <c r="J2195" i="81"/>
  <c r="I2195" i="81"/>
  <c r="H2195" i="81"/>
  <c r="G2195" i="81"/>
  <c r="F2195" i="81"/>
  <c r="E2195" i="81"/>
  <c r="C2195" i="81"/>
  <c r="B2195" i="81"/>
  <c r="A2195" i="81"/>
  <c r="L2194" i="81"/>
  <c r="K2194" i="81"/>
  <c r="J2194" i="81"/>
  <c r="I2194" i="81"/>
  <c r="H2194" i="81"/>
  <c r="G2194" i="81"/>
  <c r="F2194" i="81"/>
  <c r="E2194" i="81"/>
  <c r="C2194" i="81"/>
  <c r="B2194" i="81"/>
  <c r="A2194" i="81"/>
  <c r="L2193" i="81"/>
  <c r="K2193" i="81"/>
  <c r="J2193" i="81"/>
  <c r="I2193" i="81"/>
  <c r="H2193" i="81"/>
  <c r="G2193" i="81"/>
  <c r="F2193" i="81"/>
  <c r="E2193" i="81"/>
  <c r="C2193" i="81"/>
  <c r="B2193" i="81"/>
  <c r="A2193" i="81"/>
  <c r="L2192" i="81"/>
  <c r="K2192" i="81"/>
  <c r="J2192" i="81"/>
  <c r="I2192" i="81"/>
  <c r="H2192" i="81"/>
  <c r="G2192" i="81"/>
  <c r="F2192" i="81"/>
  <c r="E2192" i="81"/>
  <c r="C2192" i="81"/>
  <c r="B2192" i="81"/>
  <c r="A2192" i="81"/>
  <c r="L2191" i="81"/>
  <c r="K2191" i="81"/>
  <c r="J2191" i="81"/>
  <c r="I2191" i="81"/>
  <c r="H2191" i="81"/>
  <c r="G2191" i="81"/>
  <c r="F2191" i="81"/>
  <c r="E2191" i="81"/>
  <c r="C2191" i="81"/>
  <c r="B2191" i="81"/>
  <c r="A2191" i="81"/>
  <c r="L2190" i="81"/>
  <c r="K2190" i="81"/>
  <c r="J2190" i="81"/>
  <c r="I2190" i="81"/>
  <c r="H2190" i="81"/>
  <c r="G2190" i="81"/>
  <c r="F2190" i="81"/>
  <c r="E2190" i="81"/>
  <c r="C2190" i="81"/>
  <c r="B2190" i="81"/>
  <c r="A2190" i="81"/>
  <c r="L2189" i="81"/>
  <c r="K2189" i="81"/>
  <c r="J2189" i="81"/>
  <c r="I2189" i="81"/>
  <c r="H2189" i="81"/>
  <c r="G2189" i="81"/>
  <c r="F2189" i="81"/>
  <c r="E2189" i="81"/>
  <c r="C2189" i="81"/>
  <c r="B2189" i="81"/>
  <c r="A2189" i="81"/>
  <c r="L2188" i="81"/>
  <c r="K2188" i="81"/>
  <c r="J2188" i="81"/>
  <c r="I2188" i="81"/>
  <c r="H2188" i="81"/>
  <c r="G2188" i="81"/>
  <c r="F2188" i="81"/>
  <c r="E2188" i="81"/>
  <c r="C2188" i="81"/>
  <c r="B2188" i="81"/>
  <c r="A2188" i="81"/>
  <c r="L2187" i="81"/>
  <c r="K2187" i="81"/>
  <c r="J2187" i="81"/>
  <c r="I2187" i="81"/>
  <c r="H2187" i="81"/>
  <c r="G2187" i="81"/>
  <c r="F2187" i="81"/>
  <c r="E2187" i="81"/>
  <c r="C2187" i="81"/>
  <c r="B2187" i="81"/>
  <c r="A2187" i="81"/>
  <c r="L2186" i="81"/>
  <c r="K2186" i="81"/>
  <c r="J2186" i="81"/>
  <c r="I2186" i="81"/>
  <c r="H2186" i="81"/>
  <c r="G2186" i="81"/>
  <c r="F2186" i="81"/>
  <c r="E2186" i="81"/>
  <c r="C2186" i="81"/>
  <c r="B2186" i="81"/>
  <c r="A2186" i="81"/>
  <c r="L2185" i="81"/>
  <c r="K2185" i="81"/>
  <c r="J2185" i="81"/>
  <c r="I2185" i="81"/>
  <c r="H2185" i="81"/>
  <c r="G2185" i="81"/>
  <c r="F2185" i="81"/>
  <c r="E2185" i="81"/>
  <c r="C2185" i="81"/>
  <c r="B2185" i="81"/>
  <c r="A2185" i="81"/>
  <c r="L2184" i="81"/>
  <c r="K2184" i="81"/>
  <c r="J2184" i="81"/>
  <c r="I2184" i="81"/>
  <c r="H2184" i="81"/>
  <c r="G2184" i="81"/>
  <c r="F2184" i="81"/>
  <c r="E2184" i="81"/>
  <c r="C2184" i="81"/>
  <c r="B2184" i="81"/>
  <c r="A2184" i="81"/>
  <c r="L2183" i="81"/>
  <c r="K2183" i="81"/>
  <c r="J2183" i="81"/>
  <c r="I2183" i="81"/>
  <c r="H2183" i="81"/>
  <c r="G2183" i="81"/>
  <c r="F2183" i="81"/>
  <c r="E2183" i="81"/>
  <c r="C2183" i="81"/>
  <c r="B2183" i="81"/>
  <c r="A2183" i="81"/>
  <c r="L2182" i="81"/>
  <c r="K2182" i="81"/>
  <c r="J2182" i="81"/>
  <c r="I2182" i="81"/>
  <c r="H2182" i="81"/>
  <c r="G2182" i="81"/>
  <c r="F2182" i="81"/>
  <c r="E2182" i="81"/>
  <c r="C2182" i="81"/>
  <c r="B2182" i="81"/>
  <c r="A2182" i="81"/>
  <c r="L2181" i="81"/>
  <c r="K2181" i="81"/>
  <c r="J2181" i="81"/>
  <c r="I2181" i="81"/>
  <c r="H2181" i="81"/>
  <c r="G2181" i="81"/>
  <c r="F2181" i="81"/>
  <c r="E2181" i="81"/>
  <c r="C2181" i="81"/>
  <c r="B2181" i="81"/>
  <c r="A2181" i="81"/>
  <c r="L2180" i="81"/>
  <c r="K2180" i="81"/>
  <c r="J2180" i="81"/>
  <c r="I2180" i="81"/>
  <c r="H2180" i="81"/>
  <c r="G2180" i="81"/>
  <c r="F2180" i="81"/>
  <c r="E2180" i="81"/>
  <c r="C2180" i="81"/>
  <c r="B2180" i="81"/>
  <c r="A2180" i="81"/>
  <c r="L2179" i="81"/>
  <c r="K2179" i="81"/>
  <c r="J2179" i="81"/>
  <c r="I2179" i="81"/>
  <c r="H2179" i="81"/>
  <c r="G2179" i="81"/>
  <c r="F2179" i="81"/>
  <c r="E2179" i="81"/>
  <c r="C2179" i="81"/>
  <c r="B2179" i="81"/>
  <c r="A2179" i="81"/>
  <c r="L2178" i="81"/>
  <c r="K2178" i="81"/>
  <c r="J2178" i="81"/>
  <c r="I2178" i="81"/>
  <c r="H2178" i="81"/>
  <c r="G2178" i="81"/>
  <c r="F2178" i="81"/>
  <c r="E2178" i="81"/>
  <c r="C2178" i="81"/>
  <c r="B2178" i="81"/>
  <c r="A2178" i="81"/>
  <c r="L2177" i="81"/>
  <c r="K2177" i="81"/>
  <c r="J2177" i="81"/>
  <c r="I2177" i="81"/>
  <c r="H2177" i="81"/>
  <c r="G2177" i="81"/>
  <c r="F2177" i="81"/>
  <c r="E2177" i="81"/>
  <c r="C2177" i="81"/>
  <c r="B2177" i="81"/>
  <c r="A2177" i="81"/>
  <c r="L2176" i="81"/>
  <c r="K2176" i="81"/>
  <c r="J2176" i="81"/>
  <c r="I2176" i="81"/>
  <c r="H2176" i="81"/>
  <c r="G2176" i="81"/>
  <c r="F2176" i="81"/>
  <c r="E2176" i="81"/>
  <c r="C2176" i="81"/>
  <c r="B2176" i="81"/>
  <c r="A2176" i="81"/>
  <c r="L2175" i="81"/>
  <c r="K2175" i="81"/>
  <c r="J2175" i="81"/>
  <c r="I2175" i="81"/>
  <c r="H2175" i="81"/>
  <c r="G2175" i="81"/>
  <c r="F2175" i="81"/>
  <c r="E2175" i="81"/>
  <c r="C2175" i="81"/>
  <c r="B2175" i="81"/>
  <c r="A2175" i="81"/>
  <c r="L2174" i="81"/>
  <c r="K2174" i="81"/>
  <c r="J2174" i="81"/>
  <c r="I2174" i="81"/>
  <c r="H2174" i="81"/>
  <c r="G2174" i="81"/>
  <c r="F2174" i="81"/>
  <c r="E2174" i="81"/>
  <c r="C2174" i="81"/>
  <c r="B2174" i="81"/>
  <c r="A2174" i="81"/>
  <c r="L2173" i="81"/>
  <c r="K2173" i="81"/>
  <c r="J2173" i="81"/>
  <c r="I2173" i="81"/>
  <c r="H2173" i="81"/>
  <c r="G2173" i="81"/>
  <c r="F2173" i="81"/>
  <c r="E2173" i="81"/>
  <c r="C2173" i="81"/>
  <c r="B2173" i="81"/>
  <c r="A2173" i="81"/>
  <c r="L2172" i="81"/>
  <c r="K2172" i="81"/>
  <c r="J2172" i="81"/>
  <c r="I2172" i="81"/>
  <c r="H2172" i="81"/>
  <c r="G2172" i="81"/>
  <c r="F2172" i="81"/>
  <c r="E2172" i="81"/>
  <c r="C2172" i="81"/>
  <c r="B2172" i="81"/>
  <c r="A2172" i="81"/>
  <c r="L2171" i="81"/>
  <c r="K2171" i="81"/>
  <c r="J2171" i="81"/>
  <c r="I2171" i="81"/>
  <c r="H2171" i="81"/>
  <c r="G2171" i="81"/>
  <c r="F2171" i="81"/>
  <c r="E2171" i="81"/>
  <c r="C2171" i="81"/>
  <c r="B2171" i="81"/>
  <c r="A2171" i="81"/>
  <c r="L2170" i="81"/>
  <c r="K2170" i="81"/>
  <c r="J2170" i="81"/>
  <c r="I2170" i="81"/>
  <c r="H2170" i="81"/>
  <c r="G2170" i="81"/>
  <c r="F2170" i="81"/>
  <c r="E2170" i="81"/>
  <c r="C2170" i="81"/>
  <c r="B2170" i="81"/>
  <c r="A2170" i="81"/>
  <c r="L2169" i="81"/>
  <c r="K2169" i="81"/>
  <c r="J2169" i="81"/>
  <c r="I2169" i="81"/>
  <c r="H2169" i="81"/>
  <c r="G2169" i="81"/>
  <c r="F2169" i="81"/>
  <c r="E2169" i="81"/>
  <c r="C2169" i="81"/>
  <c r="B2169" i="81"/>
  <c r="A2169" i="81"/>
  <c r="L2168" i="81"/>
  <c r="K2168" i="81"/>
  <c r="J2168" i="81"/>
  <c r="I2168" i="81"/>
  <c r="H2168" i="81"/>
  <c r="G2168" i="81"/>
  <c r="F2168" i="81"/>
  <c r="E2168" i="81"/>
  <c r="C2168" i="81"/>
  <c r="B2168" i="81"/>
  <c r="A2168" i="81"/>
  <c r="L2167" i="81"/>
  <c r="K2167" i="81"/>
  <c r="J2167" i="81"/>
  <c r="I2167" i="81"/>
  <c r="H2167" i="81"/>
  <c r="G2167" i="81"/>
  <c r="F2167" i="81"/>
  <c r="E2167" i="81"/>
  <c r="C2167" i="81"/>
  <c r="B2167" i="81"/>
  <c r="A2167" i="81"/>
  <c r="L2166" i="81"/>
  <c r="K2166" i="81"/>
  <c r="J2166" i="81"/>
  <c r="I2166" i="81"/>
  <c r="H2166" i="81"/>
  <c r="G2166" i="81"/>
  <c r="F2166" i="81"/>
  <c r="E2166" i="81"/>
  <c r="C2166" i="81"/>
  <c r="B2166" i="81"/>
  <c r="A2166" i="81"/>
  <c r="L2165" i="81"/>
  <c r="K2165" i="81"/>
  <c r="J2165" i="81"/>
  <c r="I2165" i="81"/>
  <c r="H2165" i="81"/>
  <c r="G2165" i="81"/>
  <c r="F2165" i="81"/>
  <c r="E2165" i="81"/>
  <c r="C2165" i="81"/>
  <c r="B2165" i="81"/>
  <c r="A2165" i="81"/>
  <c r="L2164" i="81"/>
  <c r="K2164" i="81"/>
  <c r="J2164" i="81"/>
  <c r="I2164" i="81"/>
  <c r="H2164" i="81"/>
  <c r="G2164" i="81"/>
  <c r="F2164" i="81"/>
  <c r="E2164" i="81"/>
  <c r="C2164" i="81"/>
  <c r="B2164" i="81"/>
  <c r="A2164" i="81"/>
  <c r="L2163" i="81"/>
  <c r="K2163" i="81"/>
  <c r="J2163" i="81"/>
  <c r="I2163" i="81"/>
  <c r="H2163" i="81"/>
  <c r="G2163" i="81"/>
  <c r="F2163" i="81"/>
  <c r="E2163" i="81"/>
  <c r="C2163" i="81"/>
  <c r="B2163" i="81"/>
  <c r="A2163" i="81"/>
  <c r="L2162" i="81"/>
  <c r="K2162" i="81"/>
  <c r="J2162" i="81"/>
  <c r="I2162" i="81"/>
  <c r="H2162" i="81"/>
  <c r="G2162" i="81"/>
  <c r="F2162" i="81"/>
  <c r="E2162" i="81"/>
  <c r="C2162" i="81"/>
  <c r="B2162" i="81"/>
  <c r="A2162" i="81"/>
  <c r="L2161" i="81"/>
  <c r="K2161" i="81"/>
  <c r="J2161" i="81"/>
  <c r="I2161" i="81"/>
  <c r="H2161" i="81"/>
  <c r="G2161" i="81"/>
  <c r="F2161" i="81"/>
  <c r="E2161" i="81"/>
  <c r="C2161" i="81"/>
  <c r="B2161" i="81"/>
  <c r="A2161" i="81"/>
  <c r="L2160" i="81"/>
  <c r="K2160" i="81"/>
  <c r="J2160" i="81"/>
  <c r="I2160" i="81"/>
  <c r="H2160" i="81"/>
  <c r="G2160" i="81"/>
  <c r="F2160" i="81"/>
  <c r="E2160" i="81"/>
  <c r="C2160" i="81"/>
  <c r="B2160" i="81"/>
  <c r="A2160" i="81"/>
  <c r="L2159" i="81"/>
  <c r="K2159" i="81"/>
  <c r="J2159" i="81"/>
  <c r="I2159" i="81"/>
  <c r="H2159" i="81"/>
  <c r="G2159" i="81"/>
  <c r="F2159" i="81"/>
  <c r="E2159" i="81"/>
  <c r="C2159" i="81"/>
  <c r="B2159" i="81"/>
  <c r="A2159" i="81"/>
  <c r="L2158" i="81"/>
  <c r="K2158" i="81"/>
  <c r="J2158" i="81"/>
  <c r="I2158" i="81"/>
  <c r="H2158" i="81"/>
  <c r="G2158" i="81"/>
  <c r="F2158" i="81"/>
  <c r="E2158" i="81"/>
  <c r="C2158" i="81"/>
  <c r="B2158" i="81"/>
  <c r="A2158" i="81"/>
  <c r="L2157" i="81"/>
  <c r="K2157" i="81"/>
  <c r="J2157" i="81"/>
  <c r="I2157" i="81"/>
  <c r="H2157" i="81"/>
  <c r="G2157" i="81"/>
  <c r="F2157" i="81"/>
  <c r="E2157" i="81"/>
  <c r="C2157" i="81"/>
  <c r="B2157" i="81"/>
  <c r="A2157" i="81"/>
  <c r="L2156" i="81"/>
  <c r="K2156" i="81"/>
  <c r="J2156" i="81"/>
  <c r="I2156" i="81"/>
  <c r="H2156" i="81"/>
  <c r="G2156" i="81"/>
  <c r="F2156" i="81"/>
  <c r="E2156" i="81"/>
  <c r="C2156" i="81"/>
  <c r="B2156" i="81"/>
  <c r="A2156" i="81"/>
  <c r="L2155" i="81"/>
  <c r="K2155" i="81"/>
  <c r="J2155" i="81"/>
  <c r="I2155" i="81"/>
  <c r="H2155" i="81"/>
  <c r="G2155" i="81"/>
  <c r="F2155" i="81"/>
  <c r="E2155" i="81"/>
  <c r="C2155" i="81"/>
  <c r="B2155" i="81"/>
  <c r="A2155" i="81"/>
  <c r="L2154" i="81"/>
  <c r="K2154" i="81"/>
  <c r="J2154" i="81"/>
  <c r="I2154" i="81"/>
  <c r="H2154" i="81"/>
  <c r="G2154" i="81"/>
  <c r="F2154" i="81"/>
  <c r="E2154" i="81"/>
  <c r="C2154" i="81"/>
  <c r="B2154" i="81"/>
  <c r="A2154" i="81"/>
  <c r="L2153" i="81"/>
  <c r="K2153" i="81"/>
  <c r="J2153" i="81"/>
  <c r="I2153" i="81"/>
  <c r="H2153" i="81"/>
  <c r="G2153" i="81"/>
  <c r="F2153" i="81"/>
  <c r="E2153" i="81"/>
  <c r="C2153" i="81"/>
  <c r="B2153" i="81"/>
  <c r="A2153" i="81"/>
  <c r="L2152" i="81"/>
  <c r="K2152" i="81"/>
  <c r="J2152" i="81"/>
  <c r="I2152" i="81"/>
  <c r="H2152" i="81"/>
  <c r="G2152" i="81"/>
  <c r="F2152" i="81"/>
  <c r="E2152" i="81"/>
  <c r="C2152" i="81"/>
  <c r="B2152" i="81"/>
  <c r="A2152" i="81"/>
  <c r="L2151" i="81"/>
  <c r="K2151" i="81"/>
  <c r="J2151" i="81"/>
  <c r="I2151" i="81"/>
  <c r="H2151" i="81"/>
  <c r="G2151" i="81"/>
  <c r="F2151" i="81"/>
  <c r="E2151" i="81"/>
  <c r="C2151" i="81"/>
  <c r="B2151" i="81"/>
  <c r="A2151" i="81"/>
  <c r="L2150" i="81"/>
  <c r="K2150" i="81"/>
  <c r="J2150" i="81"/>
  <c r="I2150" i="81"/>
  <c r="H2150" i="81"/>
  <c r="G2150" i="81"/>
  <c r="F2150" i="81"/>
  <c r="E2150" i="81"/>
  <c r="C2150" i="81"/>
  <c r="B2150" i="81"/>
  <c r="A2150" i="81"/>
  <c r="L2149" i="81"/>
  <c r="K2149" i="81"/>
  <c r="J2149" i="81"/>
  <c r="I2149" i="81"/>
  <c r="H2149" i="81"/>
  <c r="G2149" i="81"/>
  <c r="F2149" i="81"/>
  <c r="E2149" i="81"/>
  <c r="C2149" i="81"/>
  <c r="B2149" i="81"/>
  <c r="A2149" i="81"/>
  <c r="L2148" i="81"/>
  <c r="K2148" i="81"/>
  <c r="J2148" i="81"/>
  <c r="I2148" i="81"/>
  <c r="H2148" i="81"/>
  <c r="G2148" i="81"/>
  <c r="F2148" i="81"/>
  <c r="E2148" i="81"/>
  <c r="C2148" i="81"/>
  <c r="B2148" i="81"/>
  <c r="A2148" i="81"/>
  <c r="L2147" i="81"/>
  <c r="K2147" i="81"/>
  <c r="J2147" i="81"/>
  <c r="I2147" i="81"/>
  <c r="H2147" i="81"/>
  <c r="G2147" i="81"/>
  <c r="F2147" i="81"/>
  <c r="E2147" i="81"/>
  <c r="C2147" i="81"/>
  <c r="B2147" i="81"/>
  <c r="A2147" i="81"/>
  <c r="L2146" i="81"/>
  <c r="K2146" i="81"/>
  <c r="J2146" i="81"/>
  <c r="I2146" i="81"/>
  <c r="H2146" i="81"/>
  <c r="G2146" i="81"/>
  <c r="F2146" i="81"/>
  <c r="E2146" i="81"/>
  <c r="C2146" i="81"/>
  <c r="B2146" i="81"/>
  <c r="A2146" i="81"/>
  <c r="L2145" i="81"/>
  <c r="K2145" i="81"/>
  <c r="J2145" i="81"/>
  <c r="I2145" i="81"/>
  <c r="H2145" i="81"/>
  <c r="G2145" i="81"/>
  <c r="F2145" i="81"/>
  <c r="E2145" i="81"/>
  <c r="C2145" i="81"/>
  <c r="B2145" i="81"/>
  <c r="A2145" i="81"/>
  <c r="L2144" i="81"/>
  <c r="K2144" i="81"/>
  <c r="J2144" i="81"/>
  <c r="I2144" i="81"/>
  <c r="H2144" i="81"/>
  <c r="G2144" i="81"/>
  <c r="F2144" i="81"/>
  <c r="E2144" i="81"/>
  <c r="C2144" i="81"/>
  <c r="B2144" i="81"/>
  <c r="A2144" i="81"/>
  <c r="L2143" i="81"/>
  <c r="K2143" i="81"/>
  <c r="J2143" i="81"/>
  <c r="I2143" i="81"/>
  <c r="H2143" i="81"/>
  <c r="G2143" i="81"/>
  <c r="F2143" i="81"/>
  <c r="E2143" i="81"/>
  <c r="C2143" i="81"/>
  <c r="B2143" i="81"/>
  <c r="A2143" i="81"/>
  <c r="L2142" i="81"/>
  <c r="K2142" i="81"/>
  <c r="J2142" i="81"/>
  <c r="I2142" i="81"/>
  <c r="H2142" i="81"/>
  <c r="G2142" i="81"/>
  <c r="F2142" i="81"/>
  <c r="E2142" i="81"/>
  <c r="C2142" i="81"/>
  <c r="B2142" i="81"/>
  <c r="A2142" i="81"/>
  <c r="L2141" i="81"/>
  <c r="K2141" i="81"/>
  <c r="J2141" i="81"/>
  <c r="I2141" i="81"/>
  <c r="H2141" i="81"/>
  <c r="G2141" i="81"/>
  <c r="F2141" i="81"/>
  <c r="E2141" i="81"/>
  <c r="C2141" i="81"/>
  <c r="B2141" i="81"/>
  <c r="A2141" i="81"/>
  <c r="L2140" i="81"/>
  <c r="K2140" i="81"/>
  <c r="J2140" i="81"/>
  <c r="I2140" i="81"/>
  <c r="H2140" i="81"/>
  <c r="G2140" i="81"/>
  <c r="F2140" i="81"/>
  <c r="E2140" i="81"/>
  <c r="C2140" i="81"/>
  <c r="B2140" i="81"/>
  <c r="A2140" i="81"/>
  <c r="L2139" i="81"/>
  <c r="K2139" i="81"/>
  <c r="J2139" i="81"/>
  <c r="I2139" i="81"/>
  <c r="H2139" i="81"/>
  <c r="G2139" i="81"/>
  <c r="F2139" i="81"/>
  <c r="E2139" i="81"/>
  <c r="C2139" i="81"/>
  <c r="B2139" i="81"/>
  <c r="A2139" i="81"/>
  <c r="L2138" i="81"/>
  <c r="K2138" i="81"/>
  <c r="J2138" i="81"/>
  <c r="I2138" i="81"/>
  <c r="H2138" i="81"/>
  <c r="G2138" i="81"/>
  <c r="F2138" i="81"/>
  <c r="E2138" i="81"/>
  <c r="C2138" i="81"/>
  <c r="B2138" i="81"/>
  <c r="A2138" i="81"/>
  <c r="L2137" i="81"/>
  <c r="K2137" i="81"/>
  <c r="J2137" i="81"/>
  <c r="I2137" i="81"/>
  <c r="H2137" i="81"/>
  <c r="G2137" i="81"/>
  <c r="F2137" i="81"/>
  <c r="E2137" i="81"/>
  <c r="C2137" i="81"/>
  <c r="B2137" i="81"/>
  <c r="A2137" i="81"/>
  <c r="L2136" i="81"/>
  <c r="K2136" i="81"/>
  <c r="J2136" i="81"/>
  <c r="I2136" i="81"/>
  <c r="H2136" i="81"/>
  <c r="G2136" i="81"/>
  <c r="F2136" i="81"/>
  <c r="E2136" i="81"/>
  <c r="C2136" i="81"/>
  <c r="B2136" i="81"/>
  <c r="A2136" i="81"/>
  <c r="L2135" i="81"/>
  <c r="K2135" i="81"/>
  <c r="J2135" i="81"/>
  <c r="I2135" i="81"/>
  <c r="H2135" i="81"/>
  <c r="G2135" i="81"/>
  <c r="F2135" i="81"/>
  <c r="E2135" i="81"/>
  <c r="C2135" i="81"/>
  <c r="B2135" i="81"/>
  <c r="A2135" i="81"/>
  <c r="L2134" i="81"/>
  <c r="K2134" i="81"/>
  <c r="J2134" i="81"/>
  <c r="I2134" i="81"/>
  <c r="H2134" i="81"/>
  <c r="G2134" i="81"/>
  <c r="F2134" i="81"/>
  <c r="E2134" i="81"/>
  <c r="C2134" i="81"/>
  <c r="B2134" i="81"/>
  <c r="A2134" i="81"/>
  <c r="L2133" i="81"/>
  <c r="K2133" i="81"/>
  <c r="J2133" i="81"/>
  <c r="I2133" i="81"/>
  <c r="H2133" i="81"/>
  <c r="G2133" i="81"/>
  <c r="F2133" i="81"/>
  <c r="E2133" i="81"/>
  <c r="C2133" i="81"/>
  <c r="B2133" i="81"/>
  <c r="A2133" i="81"/>
  <c r="L2132" i="81"/>
  <c r="K2132" i="81"/>
  <c r="J2132" i="81"/>
  <c r="I2132" i="81"/>
  <c r="H2132" i="81"/>
  <c r="G2132" i="81"/>
  <c r="F2132" i="81"/>
  <c r="E2132" i="81"/>
  <c r="C2132" i="81"/>
  <c r="B2132" i="81"/>
  <c r="A2132" i="81"/>
  <c r="L2131" i="81"/>
  <c r="K2131" i="81"/>
  <c r="J2131" i="81"/>
  <c r="I2131" i="81"/>
  <c r="H2131" i="81"/>
  <c r="G2131" i="81"/>
  <c r="F2131" i="81"/>
  <c r="E2131" i="81"/>
  <c r="C2131" i="81"/>
  <c r="B2131" i="81"/>
  <c r="A2131" i="81"/>
  <c r="L2130" i="81"/>
  <c r="K2130" i="81"/>
  <c r="J2130" i="81"/>
  <c r="I2130" i="81"/>
  <c r="H2130" i="81"/>
  <c r="G2130" i="81"/>
  <c r="F2130" i="81"/>
  <c r="E2130" i="81"/>
  <c r="C2130" i="81"/>
  <c r="B2130" i="81"/>
  <c r="A2130" i="81"/>
  <c r="L2129" i="81"/>
  <c r="K2129" i="81"/>
  <c r="J2129" i="81"/>
  <c r="I2129" i="81"/>
  <c r="H2129" i="81"/>
  <c r="G2129" i="81"/>
  <c r="F2129" i="81"/>
  <c r="E2129" i="81"/>
  <c r="C2129" i="81"/>
  <c r="B2129" i="81"/>
  <c r="A2129" i="81"/>
  <c r="L2128" i="81"/>
  <c r="K2128" i="81"/>
  <c r="J2128" i="81"/>
  <c r="I2128" i="81"/>
  <c r="H2128" i="81"/>
  <c r="G2128" i="81"/>
  <c r="F2128" i="81"/>
  <c r="E2128" i="81"/>
  <c r="C2128" i="81"/>
  <c r="B2128" i="81"/>
  <c r="A2128" i="81"/>
  <c r="L2127" i="81"/>
  <c r="K2127" i="81"/>
  <c r="J2127" i="81"/>
  <c r="I2127" i="81"/>
  <c r="H2127" i="81"/>
  <c r="G2127" i="81"/>
  <c r="F2127" i="81"/>
  <c r="E2127" i="81"/>
  <c r="C2127" i="81"/>
  <c r="B2127" i="81"/>
  <c r="A2127" i="81"/>
  <c r="L2126" i="81"/>
  <c r="K2126" i="81"/>
  <c r="J2126" i="81"/>
  <c r="I2126" i="81"/>
  <c r="H2126" i="81"/>
  <c r="G2126" i="81"/>
  <c r="F2126" i="81"/>
  <c r="E2126" i="81"/>
  <c r="C2126" i="81"/>
  <c r="B2126" i="81"/>
  <c r="A2126" i="81"/>
  <c r="L2125" i="81"/>
  <c r="K2125" i="81"/>
  <c r="J2125" i="81"/>
  <c r="I2125" i="81"/>
  <c r="H2125" i="81"/>
  <c r="G2125" i="81"/>
  <c r="F2125" i="81"/>
  <c r="E2125" i="81"/>
  <c r="C2125" i="81"/>
  <c r="B2125" i="81"/>
  <c r="A2125" i="81"/>
  <c r="L2124" i="81"/>
  <c r="K2124" i="81"/>
  <c r="J2124" i="81"/>
  <c r="I2124" i="81"/>
  <c r="H2124" i="81"/>
  <c r="G2124" i="81"/>
  <c r="F2124" i="81"/>
  <c r="E2124" i="81"/>
  <c r="C2124" i="81"/>
  <c r="B2124" i="81"/>
  <c r="A2124" i="81"/>
  <c r="L2123" i="81"/>
  <c r="K2123" i="81"/>
  <c r="J2123" i="81"/>
  <c r="I2123" i="81"/>
  <c r="H2123" i="81"/>
  <c r="G2123" i="81"/>
  <c r="F2123" i="81"/>
  <c r="E2123" i="81"/>
  <c r="C2123" i="81"/>
  <c r="B2123" i="81"/>
  <c r="A2123" i="81"/>
  <c r="L2122" i="81"/>
  <c r="K2122" i="81"/>
  <c r="J2122" i="81"/>
  <c r="I2122" i="81"/>
  <c r="H2122" i="81"/>
  <c r="G2122" i="81"/>
  <c r="F2122" i="81"/>
  <c r="E2122" i="81"/>
  <c r="C2122" i="81"/>
  <c r="B2122" i="81"/>
  <c r="A2122" i="81"/>
  <c r="L2121" i="81"/>
  <c r="K2121" i="81"/>
  <c r="J2121" i="81"/>
  <c r="I2121" i="81"/>
  <c r="H2121" i="81"/>
  <c r="G2121" i="81"/>
  <c r="F2121" i="81"/>
  <c r="E2121" i="81"/>
  <c r="C2121" i="81"/>
  <c r="B2121" i="81"/>
  <c r="A2121" i="81"/>
  <c r="L2120" i="81"/>
  <c r="K2120" i="81"/>
  <c r="J2120" i="81"/>
  <c r="I2120" i="81"/>
  <c r="H2120" i="81"/>
  <c r="G2120" i="81"/>
  <c r="F2120" i="81"/>
  <c r="E2120" i="81"/>
  <c r="C2120" i="81"/>
  <c r="B2120" i="81"/>
  <c r="A2120" i="81"/>
  <c r="L2119" i="81"/>
  <c r="K2119" i="81"/>
  <c r="J2119" i="81"/>
  <c r="I2119" i="81"/>
  <c r="H2119" i="81"/>
  <c r="G2119" i="81"/>
  <c r="F2119" i="81"/>
  <c r="E2119" i="81"/>
  <c r="C2119" i="81"/>
  <c r="B2119" i="81"/>
  <c r="A2119" i="81"/>
  <c r="L2118" i="81"/>
  <c r="K2118" i="81"/>
  <c r="J2118" i="81"/>
  <c r="I2118" i="81"/>
  <c r="H2118" i="81"/>
  <c r="G2118" i="81"/>
  <c r="F2118" i="81"/>
  <c r="E2118" i="81"/>
  <c r="C2118" i="81"/>
  <c r="B2118" i="81"/>
  <c r="A2118" i="81"/>
  <c r="L2117" i="81"/>
  <c r="K2117" i="81"/>
  <c r="J2117" i="81"/>
  <c r="I2117" i="81"/>
  <c r="H2117" i="81"/>
  <c r="G2117" i="81"/>
  <c r="F2117" i="81"/>
  <c r="E2117" i="81"/>
  <c r="C2117" i="81"/>
  <c r="B2117" i="81"/>
  <c r="A2117" i="81"/>
  <c r="L2116" i="81"/>
  <c r="K2116" i="81"/>
  <c r="J2116" i="81"/>
  <c r="I2116" i="81"/>
  <c r="H2116" i="81"/>
  <c r="G2116" i="81"/>
  <c r="F2116" i="81"/>
  <c r="E2116" i="81"/>
  <c r="C2116" i="81"/>
  <c r="B2116" i="81"/>
  <c r="A2116" i="81"/>
  <c r="L2115" i="81"/>
  <c r="K2115" i="81"/>
  <c r="J2115" i="81"/>
  <c r="I2115" i="81"/>
  <c r="H2115" i="81"/>
  <c r="G2115" i="81"/>
  <c r="F2115" i="81"/>
  <c r="E2115" i="81"/>
  <c r="C2115" i="81"/>
  <c r="B2115" i="81"/>
  <c r="A2115" i="81"/>
  <c r="L2114" i="81"/>
  <c r="K2114" i="81"/>
  <c r="J2114" i="81"/>
  <c r="I2114" i="81"/>
  <c r="H2114" i="81"/>
  <c r="G2114" i="81"/>
  <c r="F2114" i="81"/>
  <c r="E2114" i="81"/>
  <c r="C2114" i="81"/>
  <c r="B2114" i="81"/>
  <c r="A2114" i="81"/>
  <c r="L2113" i="81"/>
  <c r="K2113" i="81"/>
  <c r="J2113" i="81"/>
  <c r="I2113" i="81"/>
  <c r="H2113" i="81"/>
  <c r="G2113" i="81"/>
  <c r="F2113" i="81"/>
  <c r="E2113" i="81"/>
  <c r="C2113" i="81"/>
  <c r="B2113" i="81"/>
  <c r="A2113" i="81"/>
  <c r="L2112" i="81"/>
  <c r="K2112" i="81"/>
  <c r="J2112" i="81"/>
  <c r="I2112" i="81"/>
  <c r="H2112" i="81"/>
  <c r="G2112" i="81"/>
  <c r="F2112" i="81"/>
  <c r="E2112" i="81"/>
  <c r="C2112" i="81"/>
  <c r="B2112" i="81"/>
  <c r="A2112" i="81"/>
  <c r="L2111" i="81"/>
  <c r="K2111" i="81"/>
  <c r="J2111" i="81"/>
  <c r="I2111" i="81"/>
  <c r="H2111" i="81"/>
  <c r="G2111" i="81"/>
  <c r="F2111" i="81"/>
  <c r="E2111" i="81"/>
  <c r="C2111" i="81"/>
  <c r="B2111" i="81"/>
  <c r="A2111" i="81"/>
  <c r="L2110" i="81"/>
  <c r="K2110" i="81"/>
  <c r="J2110" i="81"/>
  <c r="I2110" i="81"/>
  <c r="H2110" i="81"/>
  <c r="G2110" i="81"/>
  <c r="F2110" i="81"/>
  <c r="E2110" i="81"/>
  <c r="C2110" i="81"/>
  <c r="B2110" i="81"/>
  <c r="A2110" i="81"/>
  <c r="L2109" i="81"/>
  <c r="K2109" i="81"/>
  <c r="J2109" i="81"/>
  <c r="I2109" i="81"/>
  <c r="H2109" i="81"/>
  <c r="G2109" i="81"/>
  <c r="F2109" i="81"/>
  <c r="E2109" i="81"/>
  <c r="C2109" i="81"/>
  <c r="B2109" i="81"/>
  <c r="A2109" i="81"/>
  <c r="L2108" i="81"/>
  <c r="K2108" i="81"/>
  <c r="J2108" i="81"/>
  <c r="I2108" i="81"/>
  <c r="H2108" i="81"/>
  <c r="G2108" i="81"/>
  <c r="F2108" i="81"/>
  <c r="E2108" i="81"/>
  <c r="C2108" i="81"/>
  <c r="B2108" i="81"/>
  <c r="A2108" i="81"/>
  <c r="L2107" i="81"/>
  <c r="K2107" i="81"/>
  <c r="J2107" i="81"/>
  <c r="I2107" i="81"/>
  <c r="H2107" i="81"/>
  <c r="G2107" i="81"/>
  <c r="F2107" i="81"/>
  <c r="E2107" i="81"/>
  <c r="C2107" i="81"/>
  <c r="B2107" i="81"/>
  <c r="A2107" i="81"/>
  <c r="L2106" i="81"/>
  <c r="K2106" i="81"/>
  <c r="J2106" i="81"/>
  <c r="I2106" i="81"/>
  <c r="H2106" i="81"/>
  <c r="G2106" i="81"/>
  <c r="F2106" i="81"/>
  <c r="E2106" i="81"/>
  <c r="C2106" i="81"/>
  <c r="B2106" i="81"/>
  <c r="A2106" i="81"/>
  <c r="L2105" i="81"/>
  <c r="K2105" i="81"/>
  <c r="J2105" i="81"/>
  <c r="I2105" i="81"/>
  <c r="H2105" i="81"/>
  <c r="G2105" i="81"/>
  <c r="F2105" i="81"/>
  <c r="E2105" i="81"/>
  <c r="C2105" i="81"/>
  <c r="B2105" i="81"/>
  <c r="A2105" i="81"/>
  <c r="L2104" i="81"/>
  <c r="K2104" i="81"/>
  <c r="J2104" i="81"/>
  <c r="I2104" i="81"/>
  <c r="H2104" i="81"/>
  <c r="G2104" i="81"/>
  <c r="F2104" i="81"/>
  <c r="E2104" i="81"/>
  <c r="C2104" i="81"/>
  <c r="B2104" i="81"/>
  <c r="A2104" i="81"/>
  <c r="L2103" i="81"/>
  <c r="K2103" i="81"/>
  <c r="J2103" i="81"/>
  <c r="I2103" i="81"/>
  <c r="H2103" i="81"/>
  <c r="G2103" i="81"/>
  <c r="F2103" i="81"/>
  <c r="E2103" i="81"/>
  <c r="C2103" i="81"/>
  <c r="B2103" i="81"/>
  <c r="A2103" i="81"/>
  <c r="L2102" i="81"/>
  <c r="K2102" i="81"/>
  <c r="J2102" i="81"/>
  <c r="I2102" i="81"/>
  <c r="H2102" i="81"/>
  <c r="G2102" i="81"/>
  <c r="F2102" i="81"/>
  <c r="E2102" i="81"/>
  <c r="C2102" i="81"/>
  <c r="B2102" i="81"/>
  <c r="A2102" i="81"/>
  <c r="L2101" i="81"/>
  <c r="K2101" i="81"/>
  <c r="J2101" i="81"/>
  <c r="I2101" i="81"/>
  <c r="H2101" i="81"/>
  <c r="G2101" i="81"/>
  <c r="F2101" i="81"/>
  <c r="E2101" i="81"/>
  <c r="C2101" i="81"/>
  <c r="B2101" i="81"/>
  <c r="A2101" i="81"/>
  <c r="L2100" i="81"/>
  <c r="K2100" i="81"/>
  <c r="J2100" i="81"/>
  <c r="I2100" i="81"/>
  <c r="H2100" i="81"/>
  <c r="G2100" i="81"/>
  <c r="F2100" i="81"/>
  <c r="E2100" i="81"/>
  <c r="C2100" i="81"/>
  <c r="B2100" i="81"/>
  <c r="A2100" i="81"/>
  <c r="L2099" i="81"/>
  <c r="K2099" i="81"/>
  <c r="J2099" i="81"/>
  <c r="I2099" i="81"/>
  <c r="H2099" i="81"/>
  <c r="G2099" i="81"/>
  <c r="F2099" i="81"/>
  <c r="E2099" i="81"/>
  <c r="C2099" i="81"/>
  <c r="B2099" i="81"/>
  <c r="A2099" i="81"/>
  <c r="L2098" i="81"/>
  <c r="K2098" i="81"/>
  <c r="J2098" i="81"/>
  <c r="I2098" i="81"/>
  <c r="H2098" i="81"/>
  <c r="G2098" i="81"/>
  <c r="F2098" i="81"/>
  <c r="E2098" i="81"/>
  <c r="C2098" i="81"/>
  <c r="B2098" i="81"/>
  <c r="A2098" i="81"/>
  <c r="L2097" i="81"/>
  <c r="K2097" i="81"/>
  <c r="J2097" i="81"/>
  <c r="I2097" i="81"/>
  <c r="H2097" i="81"/>
  <c r="G2097" i="81"/>
  <c r="F2097" i="81"/>
  <c r="E2097" i="81"/>
  <c r="C2097" i="81"/>
  <c r="B2097" i="81"/>
  <c r="A2097" i="81"/>
  <c r="L2096" i="81"/>
  <c r="K2096" i="81"/>
  <c r="J2096" i="81"/>
  <c r="I2096" i="81"/>
  <c r="H2096" i="81"/>
  <c r="G2096" i="81"/>
  <c r="F2096" i="81"/>
  <c r="E2096" i="81"/>
  <c r="C2096" i="81"/>
  <c r="B2096" i="81"/>
  <c r="A2096" i="81"/>
  <c r="L2095" i="81"/>
  <c r="K2095" i="81"/>
  <c r="J2095" i="81"/>
  <c r="I2095" i="81"/>
  <c r="H2095" i="81"/>
  <c r="G2095" i="81"/>
  <c r="F2095" i="81"/>
  <c r="E2095" i="81"/>
  <c r="C2095" i="81"/>
  <c r="B2095" i="81"/>
  <c r="A2095" i="81"/>
  <c r="L2094" i="81"/>
  <c r="K2094" i="81"/>
  <c r="J2094" i="81"/>
  <c r="I2094" i="81"/>
  <c r="H2094" i="81"/>
  <c r="G2094" i="81"/>
  <c r="F2094" i="81"/>
  <c r="E2094" i="81"/>
  <c r="C2094" i="81"/>
  <c r="B2094" i="81"/>
  <c r="A2094" i="81"/>
  <c r="L2093" i="81"/>
  <c r="K2093" i="81"/>
  <c r="J2093" i="81"/>
  <c r="I2093" i="81"/>
  <c r="H2093" i="81"/>
  <c r="G2093" i="81"/>
  <c r="F2093" i="81"/>
  <c r="E2093" i="81"/>
  <c r="C2093" i="81"/>
  <c r="B2093" i="81"/>
  <c r="A2093" i="81"/>
  <c r="L2092" i="81"/>
  <c r="K2092" i="81"/>
  <c r="J2092" i="81"/>
  <c r="I2092" i="81"/>
  <c r="H2092" i="81"/>
  <c r="G2092" i="81"/>
  <c r="F2092" i="81"/>
  <c r="E2092" i="81"/>
  <c r="C2092" i="81"/>
  <c r="B2092" i="81"/>
  <c r="A2092" i="81"/>
  <c r="L2091" i="81"/>
  <c r="K2091" i="81"/>
  <c r="J2091" i="81"/>
  <c r="I2091" i="81"/>
  <c r="H2091" i="81"/>
  <c r="G2091" i="81"/>
  <c r="F2091" i="81"/>
  <c r="E2091" i="81"/>
  <c r="C2091" i="81"/>
  <c r="B2091" i="81"/>
  <c r="A2091" i="81"/>
  <c r="L2090" i="81"/>
  <c r="K2090" i="81"/>
  <c r="J2090" i="81"/>
  <c r="I2090" i="81"/>
  <c r="H2090" i="81"/>
  <c r="G2090" i="81"/>
  <c r="F2090" i="81"/>
  <c r="E2090" i="81"/>
  <c r="C2090" i="81"/>
  <c r="B2090" i="81"/>
  <c r="A2090" i="81"/>
  <c r="L2089" i="81"/>
  <c r="K2089" i="81"/>
  <c r="J2089" i="81"/>
  <c r="I2089" i="81"/>
  <c r="H2089" i="81"/>
  <c r="G2089" i="81"/>
  <c r="F2089" i="81"/>
  <c r="E2089" i="81"/>
  <c r="C2089" i="81"/>
  <c r="B2089" i="81"/>
  <c r="A2089" i="81"/>
  <c r="L2088" i="81"/>
  <c r="K2088" i="81"/>
  <c r="J2088" i="81"/>
  <c r="I2088" i="81"/>
  <c r="H2088" i="81"/>
  <c r="G2088" i="81"/>
  <c r="F2088" i="81"/>
  <c r="E2088" i="81"/>
  <c r="C2088" i="81"/>
  <c r="B2088" i="81"/>
  <c r="A2088" i="81"/>
  <c r="L2087" i="81"/>
  <c r="K2087" i="81"/>
  <c r="J2087" i="81"/>
  <c r="I2087" i="81"/>
  <c r="H2087" i="81"/>
  <c r="G2087" i="81"/>
  <c r="F2087" i="81"/>
  <c r="E2087" i="81"/>
  <c r="C2087" i="81"/>
  <c r="B2087" i="81"/>
  <c r="A2087" i="81"/>
  <c r="L2086" i="81"/>
  <c r="K2086" i="81"/>
  <c r="J2086" i="81"/>
  <c r="I2086" i="81"/>
  <c r="H2086" i="81"/>
  <c r="G2086" i="81"/>
  <c r="F2086" i="81"/>
  <c r="E2086" i="81"/>
  <c r="C2086" i="81"/>
  <c r="B2086" i="81"/>
  <c r="A2086" i="81"/>
  <c r="L2085" i="81"/>
  <c r="K2085" i="81"/>
  <c r="J2085" i="81"/>
  <c r="I2085" i="81"/>
  <c r="H2085" i="81"/>
  <c r="G2085" i="81"/>
  <c r="F2085" i="81"/>
  <c r="E2085" i="81"/>
  <c r="C2085" i="81"/>
  <c r="B2085" i="81"/>
  <c r="A2085" i="81"/>
  <c r="L2084" i="81"/>
  <c r="K2084" i="81"/>
  <c r="J2084" i="81"/>
  <c r="I2084" i="81"/>
  <c r="H2084" i="81"/>
  <c r="G2084" i="81"/>
  <c r="F2084" i="81"/>
  <c r="E2084" i="81"/>
  <c r="C2084" i="81"/>
  <c r="B2084" i="81"/>
  <c r="A2084" i="81"/>
  <c r="L2083" i="81"/>
  <c r="K2083" i="81"/>
  <c r="J2083" i="81"/>
  <c r="I2083" i="81"/>
  <c r="H2083" i="81"/>
  <c r="G2083" i="81"/>
  <c r="F2083" i="81"/>
  <c r="E2083" i="81"/>
  <c r="C2083" i="81"/>
  <c r="B2083" i="81"/>
  <c r="A2083" i="81"/>
  <c r="L2082" i="81"/>
  <c r="K2082" i="81"/>
  <c r="J2082" i="81"/>
  <c r="I2082" i="81"/>
  <c r="H2082" i="81"/>
  <c r="G2082" i="81"/>
  <c r="F2082" i="81"/>
  <c r="E2082" i="81"/>
  <c r="C2082" i="81"/>
  <c r="B2082" i="81"/>
  <c r="A2082" i="81"/>
  <c r="L2081" i="81"/>
  <c r="K2081" i="81"/>
  <c r="J2081" i="81"/>
  <c r="I2081" i="81"/>
  <c r="H2081" i="81"/>
  <c r="G2081" i="81"/>
  <c r="F2081" i="81"/>
  <c r="E2081" i="81"/>
  <c r="C2081" i="81"/>
  <c r="B2081" i="81"/>
  <c r="A2081" i="81"/>
  <c r="L2080" i="81"/>
  <c r="K2080" i="81"/>
  <c r="J2080" i="81"/>
  <c r="I2080" i="81"/>
  <c r="H2080" i="81"/>
  <c r="G2080" i="81"/>
  <c r="F2080" i="81"/>
  <c r="E2080" i="81"/>
  <c r="C2080" i="81"/>
  <c r="B2080" i="81"/>
  <c r="A2080" i="81"/>
  <c r="L2079" i="81"/>
  <c r="K2079" i="81"/>
  <c r="J2079" i="81"/>
  <c r="I2079" i="81"/>
  <c r="H2079" i="81"/>
  <c r="G2079" i="81"/>
  <c r="F2079" i="81"/>
  <c r="E2079" i="81"/>
  <c r="C2079" i="81"/>
  <c r="B2079" i="81"/>
  <c r="A2079" i="81"/>
  <c r="L2078" i="81"/>
  <c r="K2078" i="81"/>
  <c r="J2078" i="81"/>
  <c r="I2078" i="81"/>
  <c r="H2078" i="81"/>
  <c r="G2078" i="81"/>
  <c r="F2078" i="81"/>
  <c r="E2078" i="81"/>
  <c r="C2078" i="81"/>
  <c r="B2078" i="81"/>
  <c r="A2078" i="81"/>
  <c r="L2077" i="81"/>
  <c r="K2077" i="81"/>
  <c r="J2077" i="81"/>
  <c r="I2077" i="81"/>
  <c r="H2077" i="81"/>
  <c r="G2077" i="81"/>
  <c r="F2077" i="81"/>
  <c r="E2077" i="81"/>
  <c r="C2077" i="81"/>
  <c r="B2077" i="81"/>
  <c r="A2077" i="81"/>
  <c r="L2076" i="81"/>
  <c r="K2076" i="81"/>
  <c r="J2076" i="81"/>
  <c r="I2076" i="81"/>
  <c r="H2076" i="81"/>
  <c r="G2076" i="81"/>
  <c r="F2076" i="81"/>
  <c r="E2076" i="81"/>
  <c r="C2076" i="81"/>
  <c r="B2076" i="81"/>
  <c r="A2076" i="81"/>
  <c r="L2075" i="81"/>
  <c r="K2075" i="81"/>
  <c r="J2075" i="81"/>
  <c r="I2075" i="81"/>
  <c r="H2075" i="81"/>
  <c r="G2075" i="81"/>
  <c r="F2075" i="81"/>
  <c r="E2075" i="81"/>
  <c r="C2075" i="81"/>
  <c r="B2075" i="81"/>
  <c r="A2075" i="81"/>
  <c r="L2074" i="81"/>
  <c r="K2074" i="81"/>
  <c r="J2074" i="81"/>
  <c r="I2074" i="81"/>
  <c r="H2074" i="81"/>
  <c r="G2074" i="81"/>
  <c r="F2074" i="81"/>
  <c r="E2074" i="81"/>
  <c r="C2074" i="81"/>
  <c r="B2074" i="81"/>
  <c r="A2074" i="81"/>
  <c r="L2073" i="81"/>
  <c r="K2073" i="81"/>
  <c r="J2073" i="81"/>
  <c r="I2073" i="81"/>
  <c r="H2073" i="81"/>
  <c r="G2073" i="81"/>
  <c r="F2073" i="81"/>
  <c r="E2073" i="81"/>
  <c r="C2073" i="81"/>
  <c r="B2073" i="81"/>
  <c r="A2073" i="81"/>
  <c r="L2072" i="81"/>
  <c r="K2072" i="81"/>
  <c r="J2072" i="81"/>
  <c r="I2072" i="81"/>
  <c r="H2072" i="81"/>
  <c r="G2072" i="81"/>
  <c r="F2072" i="81"/>
  <c r="E2072" i="81"/>
  <c r="C2072" i="81"/>
  <c r="B2072" i="81"/>
  <c r="A2072" i="81"/>
  <c r="L2071" i="81"/>
  <c r="K2071" i="81"/>
  <c r="J2071" i="81"/>
  <c r="I2071" i="81"/>
  <c r="H2071" i="81"/>
  <c r="G2071" i="81"/>
  <c r="F2071" i="81"/>
  <c r="E2071" i="81"/>
  <c r="C2071" i="81"/>
  <c r="B2071" i="81"/>
  <c r="A2071" i="81"/>
  <c r="L2070" i="81"/>
  <c r="K2070" i="81"/>
  <c r="J2070" i="81"/>
  <c r="I2070" i="81"/>
  <c r="H2070" i="81"/>
  <c r="G2070" i="81"/>
  <c r="F2070" i="81"/>
  <c r="E2070" i="81"/>
  <c r="C2070" i="81"/>
  <c r="B2070" i="81"/>
  <c r="A2070" i="81"/>
  <c r="L2069" i="81"/>
  <c r="K2069" i="81"/>
  <c r="J2069" i="81"/>
  <c r="I2069" i="81"/>
  <c r="H2069" i="81"/>
  <c r="G2069" i="81"/>
  <c r="F2069" i="81"/>
  <c r="E2069" i="81"/>
  <c r="C2069" i="81"/>
  <c r="B2069" i="81"/>
  <c r="A2069" i="81"/>
  <c r="L2068" i="81"/>
  <c r="K2068" i="81"/>
  <c r="J2068" i="81"/>
  <c r="I2068" i="81"/>
  <c r="H2068" i="81"/>
  <c r="G2068" i="81"/>
  <c r="F2068" i="81"/>
  <c r="E2068" i="81"/>
  <c r="C2068" i="81"/>
  <c r="B2068" i="81"/>
  <c r="A2068" i="81"/>
  <c r="L2067" i="81"/>
  <c r="K2067" i="81"/>
  <c r="J2067" i="81"/>
  <c r="I2067" i="81"/>
  <c r="H2067" i="81"/>
  <c r="G2067" i="81"/>
  <c r="F2067" i="81"/>
  <c r="E2067" i="81"/>
  <c r="C2067" i="81"/>
  <c r="B2067" i="81"/>
  <c r="A2067" i="81"/>
  <c r="L2066" i="81"/>
  <c r="K2066" i="81"/>
  <c r="J2066" i="81"/>
  <c r="I2066" i="81"/>
  <c r="H2066" i="81"/>
  <c r="G2066" i="81"/>
  <c r="F2066" i="81"/>
  <c r="E2066" i="81"/>
  <c r="C2066" i="81"/>
  <c r="B2066" i="81"/>
  <c r="A2066" i="81"/>
  <c r="L2065" i="81"/>
  <c r="K2065" i="81"/>
  <c r="J2065" i="81"/>
  <c r="I2065" i="81"/>
  <c r="H2065" i="81"/>
  <c r="G2065" i="81"/>
  <c r="F2065" i="81"/>
  <c r="E2065" i="81"/>
  <c r="C2065" i="81"/>
  <c r="B2065" i="81"/>
  <c r="A2065" i="81"/>
  <c r="L2064" i="81"/>
  <c r="K2064" i="81"/>
  <c r="J2064" i="81"/>
  <c r="I2064" i="81"/>
  <c r="H2064" i="81"/>
  <c r="G2064" i="81"/>
  <c r="F2064" i="81"/>
  <c r="E2064" i="81"/>
  <c r="C2064" i="81"/>
  <c r="B2064" i="81"/>
  <c r="A2064" i="81"/>
  <c r="L2063" i="81"/>
  <c r="K2063" i="81"/>
  <c r="J2063" i="81"/>
  <c r="I2063" i="81"/>
  <c r="H2063" i="81"/>
  <c r="G2063" i="81"/>
  <c r="F2063" i="81"/>
  <c r="E2063" i="81"/>
  <c r="C2063" i="81"/>
  <c r="B2063" i="81"/>
  <c r="A2063" i="81"/>
  <c r="L2062" i="81"/>
  <c r="K2062" i="81"/>
  <c r="J2062" i="81"/>
  <c r="I2062" i="81"/>
  <c r="H2062" i="81"/>
  <c r="G2062" i="81"/>
  <c r="F2062" i="81"/>
  <c r="E2062" i="81"/>
  <c r="C2062" i="81"/>
  <c r="B2062" i="81"/>
  <c r="A2062" i="81"/>
  <c r="L2061" i="81"/>
  <c r="K2061" i="81"/>
  <c r="J2061" i="81"/>
  <c r="I2061" i="81"/>
  <c r="H2061" i="81"/>
  <c r="G2061" i="81"/>
  <c r="F2061" i="81"/>
  <c r="E2061" i="81"/>
  <c r="C2061" i="81"/>
  <c r="B2061" i="81"/>
  <c r="A2061" i="81"/>
  <c r="L2060" i="81"/>
  <c r="K2060" i="81"/>
  <c r="J2060" i="81"/>
  <c r="I2060" i="81"/>
  <c r="H2060" i="81"/>
  <c r="G2060" i="81"/>
  <c r="F2060" i="81"/>
  <c r="E2060" i="81"/>
  <c r="C2060" i="81"/>
  <c r="B2060" i="81"/>
  <c r="A2060" i="81"/>
  <c r="L2059" i="81"/>
  <c r="K2059" i="81"/>
  <c r="J2059" i="81"/>
  <c r="I2059" i="81"/>
  <c r="H2059" i="81"/>
  <c r="G2059" i="81"/>
  <c r="F2059" i="81"/>
  <c r="E2059" i="81"/>
  <c r="C2059" i="81"/>
  <c r="B2059" i="81"/>
  <c r="A2059" i="81"/>
  <c r="L2058" i="81"/>
  <c r="K2058" i="81"/>
  <c r="J2058" i="81"/>
  <c r="I2058" i="81"/>
  <c r="H2058" i="81"/>
  <c r="G2058" i="81"/>
  <c r="F2058" i="81"/>
  <c r="E2058" i="81"/>
  <c r="C2058" i="81"/>
  <c r="B2058" i="81"/>
  <c r="A2058" i="81"/>
  <c r="L2057" i="81"/>
  <c r="K2057" i="81"/>
  <c r="J2057" i="81"/>
  <c r="I2057" i="81"/>
  <c r="H2057" i="81"/>
  <c r="G2057" i="81"/>
  <c r="F2057" i="81"/>
  <c r="E2057" i="81"/>
  <c r="C2057" i="81"/>
  <c r="B2057" i="81"/>
  <c r="A2057" i="81"/>
  <c r="L2056" i="81"/>
  <c r="K2056" i="81"/>
  <c r="J2056" i="81"/>
  <c r="I2056" i="81"/>
  <c r="H2056" i="81"/>
  <c r="G2056" i="81"/>
  <c r="F2056" i="81"/>
  <c r="E2056" i="81"/>
  <c r="C2056" i="81"/>
  <c r="B2056" i="81"/>
  <c r="A2056" i="81"/>
  <c r="L2055" i="81"/>
  <c r="K2055" i="81"/>
  <c r="J2055" i="81"/>
  <c r="I2055" i="81"/>
  <c r="H2055" i="81"/>
  <c r="G2055" i="81"/>
  <c r="F2055" i="81"/>
  <c r="E2055" i="81"/>
  <c r="C2055" i="81"/>
  <c r="B2055" i="81"/>
  <c r="A2055" i="81"/>
  <c r="L2054" i="81"/>
  <c r="K2054" i="81"/>
  <c r="J2054" i="81"/>
  <c r="I2054" i="81"/>
  <c r="H2054" i="81"/>
  <c r="G2054" i="81"/>
  <c r="F2054" i="81"/>
  <c r="E2054" i="81"/>
  <c r="C2054" i="81"/>
  <c r="B2054" i="81"/>
  <c r="A2054" i="81"/>
  <c r="L2053" i="81"/>
  <c r="K2053" i="81"/>
  <c r="J2053" i="81"/>
  <c r="I2053" i="81"/>
  <c r="H2053" i="81"/>
  <c r="G2053" i="81"/>
  <c r="F2053" i="81"/>
  <c r="E2053" i="81"/>
  <c r="C2053" i="81"/>
  <c r="B2053" i="81"/>
  <c r="A2053" i="81"/>
  <c r="L2052" i="81"/>
  <c r="K2052" i="81"/>
  <c r="J2052" i="81"/>
  <c r="I2052" i="81"/>
  <c r="H2052" i="81"/>
  <c r="G2052" i="81"/>
  <c r="F2052" i="81"/>
  <c r="E2052" i="81"/>
  <c r="C2052" i="81"/>
  <c r="B2052" i="81"/>
  <c r="A2052" i="81"/>
  <c r="L2051" i="81"/>
  <c r="K2051" i="81"/>
  <c r="J2051" i="81"/>
  <c r="I2051" i="81"/>
  <c r="H2051" i="81"/>
  <c r="G2051" i="81"/>
  <c r="F2051" i="81"/>
  <c r="E2051" i="81"/>
  <c r="C2051" i="81"/>
  <c r="B2051" i="81"/>
  <c r="A2051" i="81"/>
  <c r="L2050" i="81"/>
  <c r="K2050" i="81"/>
  <c r="J2050" i="81"/>
  <c r="I2050" i="81"/>
  <c r="H2050" i="81"/>
  <c r="G2050" i="81"/>
  <c r="F2050" i="81"/>
  <c r="E2050" i="81"/>
  <c r="C2050" i="81"/>
  <c r="B2050" i="81"/>
  <c r="A2050" i="81"/>
  <c r="L2049" i="81"/>
  <c r="K2049" i="81"/>
  <c r="J2049" i="81"/>
  <c r="I2049" i="81"/>
  <c r="H2049" i="81"/>
  <c r="G2049" i="81"/>
  <c r="F2049" i="81"/>
  <c r="E2049" i="81"/>
  <c r="C2049" i="81"/>
  <c r="B2049" i="81"/>
  <c r="A2049" i="81"/>
  <c r="L2048" i="81"/>
  <c r="K2048" i="81"/>
  <c r="J2048" i="81"/>
  <c r="I2048" i="81"/>
  <c r="H2048" i="81"/>
  <c r="G2048" i="81"/>
  <c r="F2048" i="81"/>
  <c r="E2048" i="81"/>
  <c r="C2048" i="81"/>
  <c r="B2048" i="81"/>
  <c r="A2048" i="81"/>
  <c r="L2047" i="81"/>
  <c r="K2047" i="81"/>
  <c r="J2047" i="81"/>
  <c r="I2047" i="81"/>
  <c r="H2047" i="81"/>
  <c r="G2047" i="81"/>
  <c r="F2047" i="81"/>
  <c r="E2047" i="81"/>
  <c r="C2047" i="81"/>
  <c r="B2047" i="81"/>
  <c r="A2047" i="81"/>
  <c r="L2046" i="81"/>
  <c r="K2046" i="81"/>
  <c r="J2046" i="81"/>
  <c r="I2046" i="81"/>
  <c r="H2046" i="81"/>
  <c r="G2046" i="81"/>
  <c r="F2046" i="81"/>
  <c r="E2046" i="81"/>
  <c r="C2046" i="81"/>
  <c r="B2046" i="81"/>
  <c r="A2046" i="81"/>
  <c r="L2045" i="81"/>
  <c r="K2045" i="81"/>
  <c r="J2045" i="81"/>
  <c r="I2045" i="81"/>
  <c r="H2045" i="81"/>
  <c r="G2045" i="81"/>
  <c r="F2045" i="81"/>
  <c r="E2045" i="81"/>
  <c r="C2045" i="81"/>
  <c r="B2045" i="81"/>
  <c r="A2045" i="81"/>
  <c r="L2044" i="81"/>
  <c r="K2044" i="81"/>
  <c r="J2044" i="81"/>
  <c r="I2044" i="81"/>
  <c r="H2044" i="81"/>
  <c r="G2044" i="81"/>
  <c r="F2044" i="81"/>
  <c r="E2044" i="81"/>
  <c r="C2044" i="81"/>
  <c r="B2044" i="81"/>
  <c r="A2044" i="81"/>
  <c r="L2043" i="81"/>
  <c r="K2043" i="81"/>
  <c r="J2043" i="81"/>
  <c r="I2043" i="81"/>
  <c r="H2043" i="81"/>
  <c r="G2043" i="81"/>
  <c r="F2043" i="81"/>
  <c r="E2043" i="81"/>
  <c r="C2043" i="81"/>
  <c r="B2043" i="81"/>
  <c r="A2043" i="81"/>
  <c r="L2042" i="81"/>
  <c r="K2042" i="81"/>
  <c r="J2042" i="81"/>
  <c r="I2042" i="81"/>
  <c r="H2042" i="81"/>
  <c r="G2042" i="81"/>
  <c r="F2042" i="81"/>
  <c r="E2042" i="81"/>
  <c r="C2042" i="81"/>
  <c r="B2042" i="81"/>
  <c r="A2042" i="81"/>
  <c r="L2041" i="81"/>
  <c r="K2041" i="81"/>
  <c r="J2041" i="81"/>
  <c r="I2041" i="81"/>
  <c r="H2041" i="81"/>
  <c r="G2041" i="81"/>
  <c r="F2041" i="81"/>
  <c r="E2041" i="81"/>
  <c r="C2041" i="81"/>
  <c r="B2041" i="81"/>
  <c r="A2041" i="81"/>
  <c r="L2040" i="81"/>
  <c r="K2040" i="81"/>
  <c r="J2040" i="81"/>
  <c r="I2040" i="81"/>
  <c r="H2040" i="81"/>
  <c r="G2040" i="81"/>
  <c r="F2040" i="81"/>
  <c r="E2040" i="81"/>
  <c r="C2040" i="81"/>
  <c r="B2040" i="81"/>
  <c r="A2040" i="81"/>
  <c r="L2039" i="81"/>
  <c r="K2039" i="81"/>
  <c r="J2039" i="81"/>
  <c r="I2039" i="81"/>
  <c r="H2039" i="81"/>
  <c r="G2039" i="81"/>
  <c r="F2039" i="81"/>
  <c r="E2039" i="81"/>
  <c r="C2039" i="81"/>
  <c r="B2039" i="81"/>
  <c r="A2039" i="81"/>
  <c r="L2038" i="81"/>
  <c r="K2038" i="81"/>
  <c r="J2038" i="81"/>
  <c r="I2038" i="81"/>
  <c r="H2038" i="81"/>
  <c r="G2038" i="81"/>
  <c r="F2038" i="81"/>
  <c r="E2038" i="81"/>
  <c r="C2038" i="81"/>
  <c r="B2038" i="81"/>
  <c r="A2038" i="81"/>
  <c r="L2037" i="81"/>
  <c r="K2037" i="81"/>
  <c r="J2037" i="81"/>
  <c r="I2037" i="81"/>
  <c r="H2037" i="81"/>
  <c r="G2037" i="81"/>
  <c r="F2037" i="81"/>
  <c r="E2037" i="81"/>
  <c r="C2037" i="81"/>
  <c r="B2037" i="81"/>
  <c r="A2037" i="81"/>
  <c r="L2036" i="81"/>
  <c r="K2036" i="81"/>
  <c r="J2036" i="81"/>
  <c r="I2036" i="81"/>
  <c r="H2036" i="81"/>
  <c r="G2036" i="81"/>
  <c r="F2036" i="81"/>
  <c r="E2036" i="81"/>
  <c r="C2036" i="81"/>
  <c r="B2036" i="81"/>
  <c r="A2036" i="81"/>
  <c r="L2035" i="81"/>
  <c r="K2035" i="81"/>
  <c r="J2035" i="81"/>
  <c r="I2035" i="81"/>
  <c r="H2035" i="81"/>
  <c r="G2035" i="81"/>
  <c r="F2035" i="81"/>
  <c r="E2035" i="81"/>
  <c r="C2035" i="81"/>
  <c r="B2035" i="81"/>
  <c r="A2035" i="81"/>
  <c r="L2034" i="81"/>
  <c r="K2034" i="81"/>
  <c r="J2034" i="81"/>
  <c r="I2034" i="81"/>
  <c r="H2034" i="81"/>
  <c r="G2034" i="81"/>
  <c r="F2034" i="81"/>
  <c r="E2034" i="81"/>
  <c r="C2034" i="81"/>
  <c r="B2034" i="81"/>
  <c r="A2034" i="81"/>
  <c r="L2033" i="81"/>
  <c r="K2033" i="81"/>
  <c r="J2033" i="81"/>
  <c r="I2033" i="81"/>
  <c r="H2033" i="81"/>
  <c r="G2033" i="81"/>
  <c r="F2033" i="81"/>
  <c r="E2033" i="81"/>
  <c r="C2033" i="81"/>
  <c r="B2033" i="81"/>
  <c r="A2033" i="81"/>
  <c r="L2032" i="81"/>
  <c r="K2032" i="81"/>
  <c r="J2032" i="81"/>
  <c r="I2032" i="81"/>
  <c r="H2032" i="81"/>
  <c r="G2032" i="81"/>
  <c r="F2032" i="81"/>
  <c r="E2032" i="81"/>
  <c r="C2032" i="81"/>
  <c r="B2032" i="81"/>
  <c r="A2032" i="81"/>
  <c r="L2031" i="81"/>
  <c r="K2031" i="81"/>
  <c r="J2031" i="81"/>
  <c r="I2031" i="81"/>
  <c r="H2031" i="81"/>
  <c r="G2031" i="81"/>
  <c r="F2031" i="81"/>
  <c r="E2031" i="81"/>
  <c r="C2031" i="81"/>
  <c r="B2031" i="81"/>
  <c r="A2031" i="81"/>
  <c r="L2030" i="81"/>
  <c r="K2030" i="81"/>
  <c r="J2030" i="81"/>
  <c r="I2030" i="81"/>
  <c r="H2030" i="81"/>
  <c r="G2030" i="81"/>
  <c r="F2030" i="81"/>
  <c r="E2030" i="81"/>
  <c r="C2030" i="81"/>
  <c r="B2030" i="81"/>
  <c r="A2030" i="81"/>
  <c r="L2029" i="81"/>
  <c r="K2029" i="81"/>
  <c r="J2029" i="81"/>
  <c r="I2029" i="81"/>
  <c r="H2029" i="81"/>
  <c r="G2029" i="81"/>
  <c r="F2029" i="81"/>
  <c r="E2029" i="81"/>
  <c r="C2029" i="81"/>
  <c r="B2029" i="81"/>
  <c r="A2029" i="81"/>
  <c r="L2028" i="81"/>
  <c r="K2028" i="81"/>
  <c r="J2028" i="81"/>
  <c r="I2028" i="81"/>
  <c r="H2028" i="81"/>
  <c r="G2028" i="81"/>
  <c r="F2028" i="81"/>
  <c r="E2028" i="81"/>
  <c r="C2028" i="81"/>
  <c r="B2028" i="81"/>
  <c r="A2028" i="81"/>
  <c r="L2027" i="81"/>
  <c r="K2027" i="81"/>
  <c r="J2027" i="81"/>
  <c r="I2027" i="81"/>
  <c r="H2027" i="81"/>
  <c r="G2027" i="81"/>
  <c r="F2027" i="81"/>
  <c r="E2027" i="81"/>
  <c r="C2027" i="81"/>
  <c r="B2027" i="81"/>
  <c r="A2027" i="81"/>
  <c r="L2026" i="81"/>
  <c r="K2026" i="81"/>
  <c r="J2026" i="81"/>
  <c r="I2026" i="81"/>
  <c r="H2026" i="81"/>
  <c r="G2026" i="81"/>
  <c r="F2026" i="81"/>
  <c r="E2026" i="81"/>
  <c r="C2026" i="81"/>
  <c r="B2026" i="81"/>
  <c r="A2026" i="81"/>
  <c r="L2025" i="81"/>
  <c r="K2025" i="81"/>
  <c r="J2025" i="81"/>
  <c r="I2025" i="81"/>
  <c r="H2025" i="81"/>
  <c r="G2025" i="81"/>
  <c r="F2025" i="81"/>
  <c r="E2025" i="81"/>
  <c r="C2025" i="81"/>
  <c r="B2025" i="81"/>
  <c r="A2025" i="81"/>
  <c r="L2024" i="81"/>
  <c r="K2024" i="81"/>
  <c r="J2024" i="81"/>
  <c r="I2024" i="81"/>
  <c r="H2024" i="81"/>
  <c r="G2024" i="81"/>
  <c r="F2024" i="81"/>
  <c r="E2024" i="81"/>
  <c r="C2024" i="81"/>
  <c r="B2024" i="81"/>
  <c r="A2024" i="81"/>
  <c r="L2023" i="81"/>
  <c r="K2023" i="81"/>
  <c r="J2023" i="81"/>
  <c r="I2023" i="81"/>
  <c r="H2023" i="81"/>
  <c r="G2023" i="81"/>
  <c r="F2023" i="81"/>
  <c r="E2023" i="81"/>
  <c r="C2023" i="81"/>
  <c r="B2023" i="81"/>
  <c r="A2023" i="81"/>
  <c r="L2022" i="81"/>
  <c r="K2022" i="81"/>
  <c r="J2022" i="81"/>
  <c r="I2022" i="81"/>
  <c r="H2022" i="81"/>
  <c r="G2022" i="81"/>
  <c r="F2022" i="81"/>
  <c r="E2022" i="81"/>
  <c r="C2022" i="81"/>
  <c r="B2022" i="81"/>
  <c r="A2022" i="81"/>
  <c r="L2021" i="81"/>
  <c r="K2021" i="81"/>
  <c r="J2021" i="81"/>
  <c r="I2021" i="81"/>
  <c r="H2021" i="81"/>
  <c r="G2021" i="81"/>
  <c r="F2021" i="81"/>
  <c r="E2021" i="81"/>
  <c r="C2021" i="81"/>
  <c r="B2021" i="81"/>
  <c r="A2021" i="81"/>
  <c r="L2020" i="81"/>
  <c r="K2020" i="81"/>
  <c r="J2020" i="81"/>
  <c r="I2020" i="81"/>
  <c r="H2020" i="81"/>
  <c r="G2020" i="81"/>
  <c r="F2020" i="81"/>
  <c r="E2020" i="81"/>
  <c r="C2020" i="81"/>
  <c r="B2020" i="81"/>
  <c r="A2020" i="81"/>
  <c r="L2019" i="81"/>
  <c r="K2019" i="81"/>
  <c r="J2019" i="81"/>
  <c r="I2019" i="81"/>
  <c r="H2019" i="81"/>
  <c r="G2019" i="81"/>
  <c r="F2019" i="81"/>
  <c r="E2019" i="81"/>
  <c r="C2019" i="81"/>
  <c r="B2019" i="81"/>
  <c r="A2019" i="81"/>
  <c r="L2018" i="81"/>
  <c r="K2018" i="81"/>
  <c r="J2018" i="81"/>
  <c r="I2018" i="81"/>
  <c r="H2018" i="81"/>
  <c r="G2018" i="81"/>
  <c r="F2018" i="81"/>
  <c r="E2018" i="81"/>
  <c r="C2018" i="81"/>
  <c r="B2018" i="81"/>
  <c r="A2018" i="81"/>
  <c r="L2017" i="81"/>
  <c r="K2017" i="81"/>
  <c r="J2017" i="81"/>
  <c r="I2017" i="81"/>
  <c r="H2017" i="81"/>
  <c r="G2017" i="81"/>
  <c r="F2017" i="81"/>
  <c r="E2017" i="81"/>
  <c r="C2017" i="81"/>
  <c r="B2017" i="81"/>
  <c r="A2017" i="81"/>
  <c r="L2016" i="81"/>
  <c r="K2016" i="81"/>
  <c r="J2016" i="81"/>
  <c r="I2016" i="81"/>
  <c r="H2016" i="81"/>
  <c r="G2016" i="81"/>
  <c r="F2016" i="81"/>
  <c r="E2016" i="81"/>
  <c r="C2016" i="81"/>
  <c r="B2016" i="81"/>
  <c r="A2016" i="81"/>
  <c r="L2015" i="81"/>
  <c r="K2015" i="81"/>
  <c r="J2015" i="81"/>
  <c r="I2015" i="81"/>
  <c r="H2015" i="81"/>
  <c r="G2015" i="81"/>
  <c r="F2015" i="81"/>
  <c r="E2015" i="81"/>
  <c r="C2015" i="81"/>
  <c r="B2015" i="81"/>
  <c r="A2015" i="81"/>
  <c r="L2014" i="81"/>
  <c r="K2014" i="81"/>
  <c r="J2014" i="81"/>
  <c r="I2014" i="81"/>
  <c r="H2014" i="81"/>
  <c r="G2014" i="81"/>
  <c r="F2014" i="81"/>
  <c r="E2014" i="81"/>
  <c r="C2014" i="81"/>
  <c r="B2014" i="81"/>
  <c r="A2014" i="81"/>
  <c r="L2013" i="81"/>
  <c r="K2013" i="81"/>
  <c r="J2013" i="81"/>
  <c r="I2013" i="81"/>
  <c r="H2013" i="81"/>
  <c r="G2013" i="81"/>
  <c r="F2013" i="81"/>
  <c r="E2013" i="81"/>
  <c r="C2013" i="81"/>
  <c r="B2013" i="81"/>
  <c r="A2013" i="81"/>
  <c r="L2012" i="81"/>
  <c r="K2012" i="81"/>
  <c r="J2012" i="81"/>
  <c r="I2012" i="81"/>
  <c r="H2012" i="81"/>
  <c r="G2012" i="81"/>
  <c r="F2012" i="81"/>
  <c r="E2012" i="81"/>
  <c r="C2012" i="81"/>
  <c r="B2012" i="81"/>
  <c r="A2012" i="81"/>
  <c r="L2011" i="81"/>
  <c r="K2011" i="81"/>
  <c r="J2011" i="81"/>
  <c r="I2011" i="81"/>
  <c r="H2011" i="81"/>
  <c r="G2011" i="81"/>
  <c r="F2011" i="81"/>
  <c r="E2011" i="81"/>
  <c r="C2011" i="81"/>
  <c r="B2011" i="81"/>
  <c r="A2011" i="81"/>
  <c r="L2010" i="81"/>
  <c r="K2010" i="81"/>
  <c r="J2010" i="81"/>
  <c r="I2010" i="81"/>
  <c r="H2010" i="81"/>
  <c r="G2010" i="81"/>
  <c r="F2010" i="81"/>
  <c r="E2010" i="81"/>
  <c r="C2010" i="81"/>
  <c r="B2010" i="81"/>
  <c r="A2010" i="81"/>
  <c r="L2009" i="81"/>
  <c r="K2009" i="81"/>
  <c r="J2009" i="81"/>
  <c r="I2009" i="81"/>
  <c r="H2009" i="81"/>
  <c r="G2009" i="81"/>
  <c r="F2009" i="81"/>
  <c r="E2009" i="81"/>
  <c r="C2009" i="81"/>
  <c r="B2009" i="81"/>
  <c r="A2009" i="81"/>
  <c r="L2008" i="81"/>
  <c r="K2008" i="81"/>
  <c r="J2008" i="81"/>
  <c r="I2008" i="81"/>
  <c r="H2008" i="81"/>
  <c r="G2008" i="81"/>
  <c r="F2008" i="81"/>
  <c r="E2008" i="81"/>
  <c r="C2008" i="81"/>
  <c r="B2008" i="81"/>
  <c r="A2008" i="81"/>
  <c r="L2007" i="81"/>
  <c r="K2007" i="81"/>
  <c r="J2007" i="81"/>
  <c r="I2007" i="81"/>
  <c r="H2007" i="81"/>
  <c r="G2007" i="81"/>
  <c r="F2007" i="81"/>
  <c r="E2007" i="81"/>
  <c r="C2007" i="81"/>
  <c r="B2007" i="81"/>
  <c r="A2007" i="81"/>
  <c r="L2006" i="81"/>
  <c r="K2006" i="81"/>
  <c r="J2006" i="81"/>
  <c r="I2006" i="81"/>
  <c r="H2006" i="81"/>
  <c r="G2006" i="81"/>
  <c r="F2006" i="81"/>
  <c r="E2006" i="81"/>
  <c r="C2006" i="81"/>
  <c r="B2006" i="81"/>
  <c r="A2006" i="81"/>
  <c r="L2005" i="81"/>
  <c r="K2005" i="81"/>
  <c r="J2005" i="81"/>
  <c r="I2005" i="81"/>
  <c r="H2005" i="81"/>
  <c r="G2005" i="81"/>
  <c r="F2005" i="81"/>
  <c r="E2005" i="81"/>
  <c r="C2005" i="81"/>
  <c r="B2005" i="81"/>
  <c r="A2005" i="81"/>
  <c r="L2004" i="81"/>
  <c r="K2004" i="81"/>
  <c r="J2004" i="81"/>
  <c r="I2004" i="81"/>
  <c r="H2004" i="81"/>
  <c r="G2004" i="81"/>
  <c r="F2004" i="81"/>
  <c r="E2004" i="81"/>
  <c r="C2004" i="81"/>
  <c r="B2004" i="81"/>
  <c r="A2004" i="81"/>
  <c r="L2003" i="81"/>
  <c r="K2003" i="81"/>
  <c r="J2003" i="81"/>
  <c r="I2003" i="81"/>
  <c r="H2003" i="81"/>
  <c r="G2003" i="81"/>
  <c r="F2003" i="81"/>
  <c r="E2003" i="81"/>
  <c r="C2003" i="81"/>
  <c r="B2003" i="81"/>
  <c r="A2003" i="81"/>
  <c r="L2002" i="81"/>
  <c r="K2002" i="81"/>
  <c r="J2002" i="81"/>
  <c r="I2002" i="81"/>
  <c r="H2002" i="81"/>
  <c r="G2002" i="81"/>
  <c r="F2002" i="81"/>
  <c r="E2002" i="81"/>
  <c r="C2002" i="81"/>
  <c r="B2002" i="81"/>
  <c r="A2002" i="81"/>
  <c r="L2001" i="81"/>
  <c r="K2001" i="81"/>
  <c r="J2001" i="81"/>
  <c r="I2001" i="81"/>
  <c r="H2001" i="81"/>
  <c r="G2001" i="81"/>
  <c r="F2001" i="81"/>
  <c r="E2001" i="81"/>
  <c r="C2001" i="81"/>
  <c r="B2001" i="81"/>
  <c r="A2001" i="81"/>
  <c r="L2000" i="81"/>
  <c r="K2000" i="81"/>
  <c r="J2000" i="81"/>
  <c r="I2000" i="81"/>
  <c r="H2000" i="81"/>
  <c r="G2000" i="81"/>
  <c r="F2000" i="81"/>
  <c r="E2000" i="81"/>
  <c r="C2000" i="81"/>
  <c r="B2000" i="81"/>
  <c r="A2000" i="81"/>
  <c r="L1999" i="81"/>
  <c r="K1999" i="81"/>
  <c r="J1999" i="81"/>
  <c r="I1999" i="81"/>
  <c r="H1999" i="81"/>
  <c r="G1999" i="81"/>
  <c r="F1999" i="81"/>
  <c r="E1999" i="81"/>
  <c r="C1999" i="81"/>
  <c r="B1999" i="81"/>
  <c r="A1999" i="81"/>
  <c r="L1998" i="81"/>
  <c r="K1998" i="81"/>
  <c r="J1998" i="81"/>
  <c r="I1998" i="81"/>
  <c r="H1998" i="81"/>
  <c r="G1998" i="81"/>
  <c r="F1998" i="81"/>
  <c r="E1998" i="81"/>
  <c r="C1998" i="81"/>
  <c r="B1998" i="81"/>
  <c r="A1998" i="81"/>
  <c r="L1997" i="81"/>
  <c r="K1997" i="81"/>
  <c r="J1997" i="81"/>
  <c r="I1997" i="81"/>
  <c r="H1997" i="81"/>
  <c r="G1997" i="81"/>
  <c r="F1997" i="81"/>
  <c r="E1997" i="81"/>
  <c r="C1997" i="81"/>
  <c r="B1997" i="81"/>
  <c r="A1997" i="81"/>
  <c r="L1996" i="81"/>
  <c r="K1996" i="81"/>
  <c r="J1996" i="81"/>
  <c r="I1996" i="81"/>
  <c r="H1996" i="81"/>
  <c r="G1996" i="81"/>
  <c r="F1996" i="81"/>
  <c r="E1996" i="81"/>
  <c r="C1996" i="81"/>
  <c r="B1996" i="81"/>
  <c r="A1996" i="81"/>
  <c r="L1995" i="81"/>
  <c r="K1995" i="81"/>
  <c r="J1995" i="81"/>
  <c r="I1995" i="81"/>
  <c r="H1995" i="81"/>
  <c r="G1995" i="81"/>
  <c r="F1995" i="81"/>
  <c r="E1995" i="81"/>
  <c r="C1995" i="81"/>
  <c r="B1995" i="81"/>
  <c r="A1995" i="81"/>
  <c r="L1994" i="81"/>
  <c r="K1994" i="81"/>
  <c r="J1994" i="81"/>
  <c r="I1994" i="81"/>
  <c r="H1994" i="81"/>
  <c r="G1994" i="81"/>
  <c r="F1994" i="81"/>
  <c r="E1994" i="81"/>
  <c r="C1994" i="81"/>
  <c r="B1994" i="81"/>
  <c r="A1994" i="81"/>
  <c r="L1993" i="81"/>
  <c r="K1993" i="81"/>
  <c r="J1993" i="81"/>
  <c r="I1993" i="81"/>
  <c r="H1993" i="81"/>
  <c r="G1993" i="81"/>
  <c r="F1993" i="81"/>
  <c r="E1993" i="81"/>
  <c r="C1993" i="81"/>
  <c r="B1993" i="81"/>
  <c r="A1993" i="81"/>
  <c r="L1992" i="81"/>
  <c r="K1992" i="81"/>
  <c r="J1992" i="81"/>
  <c r="I1992" i="81"/>
  <c r="H1992" i="81"/>
  <c r="G1992" i="81"/>
  <c r="F1992" i="81"/>
  <c r="E1992" i="81"/>
  <c r="C1992" i="81"/>
  <c r="B1992" i="81"/>
  <c r="A1992" i="81"/>
  <c r="L1991" i="81"/>
  <c r="K1991" i="81"/>
  <c r="J1991" i="81"/>
  <c r="I1991" i="81"/>
  <c r="H1991" i="81"/>
  <c r="G1991" i="81"/>
  <c r="F1991" i="81"/>
  <c r="E1991" i="81"/>
  <c r="C1991" i="81"/>
  <c r="B1991" i="81"/>
  <c r="A1991" i="81"/>
  <c r="L1990" i="81"/>
  <c r="K1990" i="81"/>
  <c r="J1990" i="81"/>
  <c r="I1990" i="81"/>
  <c r="H1990" i="81"/>
  <c r="G1990" i="81"/>
  <c r="F1990" i="81"/>
  <c r="E1990" i="81"/>
  <c r="C1990" i="81"/>
  <c r="B1990" i="81"/>
  <c r="A1990" i="81"/>
  <c r="L1989" i="81"/>
  <c r="K1989" i="81"/>
  <c r="J1989" i="81"/>
  <c r="I1989" i="81"/>
  <c r="H1989" i="81"/>
  <c r="G1989" i="81"/>
  <c r="F1989" i="81"/>
  <c r="E1989" i="81"/>
  <c r="C1989" i="81"/>
  <c r="B1989" i="81"/>
  <c r="A1989" i="81"/>
  <c r="L1988" i="81"/>
  <c r="K1988" i="81"/>
  <c r="J1988" i="81"/>
  <c r="I1988" i="81"/>
  <c r="H1988" i="81"/>
  <c r="G1988" i="81"/>
  <c r="F1988" i="81"/>
  <c r="E1988" i="81"/>
  <c r="C1988" i="81"/>
  <c r="B1988" i="81"/>
  <c r="A1988" i="81"/>
  <c r="L1987" i="81"/>
  <c r="K1987" i="81"/>
  <c r="J1987" i="81"/>
  <c r="I1987" i="81"/>
  <c r="H1987" i="81"/>
  <c r="G1987" i="81"/>
  <c r="F1987" i="81"/>
  <c r="E1987" i="81"/>
  <c r="C1987" i="81"/>
  <c r="B1987" i="81"/>
  <c r="A1987" i="81"/>
  <c r="L1986" i="81"/>
  <c r="K1986" i="81"/>
  <c r="J1986" i="81"/>
  <c r="I1986" i="81"/>
  <c r="H1986" i="81"/>
  <c r="G1986" i="81"/>
  <c r="F1986" i="81"/>
  <c r="E1986" i="81"/>
  <c r="C1986" i="81"/>
  <c r="B1986" i="81"/>
  <c r="A1986" i="81"/>
  <c r="L1985" i="81"/>
  <c r="K1985" i="81"/>
  <c r="J1985" i="81"/>
  <c r="I1985" i="81"/>
  <c r="H1985" i="81"/>
  <c r="G1985" i="81"/>
  <c r="F1985" i="81"/>
  <c r="E1985" i="81"/>
  <c r="C1985" i="81"/>
  <c r="B1985" i="81"/>
  <c r="A1985" i="81"/>
  <c r="L1984" i="81"/>
  <c r="K1984" i="81"/>
  <c r="J1984" i="81"/>
  <c r="I1984" i="81"/>
  <c r="H1984" i="81"/>
  <c r="G1984" i="81"/>
  <c r="F1984" i="81"/>
  <c r="E1984" i="81"/>
  <c r="C1984" i="81"/>
  <c r="B1984" i="81"/>
  <c r="A1984" i="81"/>
  <c r="L1983" i="81"/>
  <c r="K1983" i="81"/>
  <c r="J1983" i="81"/>
  <c r="I1983" i="81"/>
  <c r="H1983" i="81"/>
  <c r="G1983" i="81"/>
  <c r="F1983" i="81"/>
  <c r="E1983" i="81"/>
  <c r="C1983" i="81"/>
  <c r="B1983" i="81"/>
  <c r="A1983" i="81"/>
  <c r="L1982" i="81"/>
  <c r="K1982" i="81"/>
  <c r="J1982" i="81"/>
  <c r="I1982" i="81"/>
  <c r="H1982" i="81"/>
  <c r="G1982" i="81"/>
  <c r="F1982" i="81"/>
  <c r="E1982" i="81"/>
  <c r="C1982" i="81"/>
  <c r="B1982" i="81"/>
  <c r="A1982" i="81"/>
  <c r="L1981" i="81"/>
  <c r="K1981" i="81"/>
  <c r="J1981" i="81"/>
  <c r="I1981" i="81"/>
  <c r="H1981" i="81"/>
  <c r="G1981" i="81"/>
  <c r="F1981" i="81"/>
  <c r="E1981" i="81"/>
  <c r="C1981" i="81"/>
  <c r="B1981" i="81"/>
  <c r="A1981" i="81"/>
  <c r="L1980" i="81"/>
  <c r="K1980" i="81"/>
  <c r="J1980" i="81"/>
  <c r="I1980" i="81"/>
  <c r="H1980" i="81"/>
  <c r="G1980" i="81"/>
  <c r="F1980" i="81"/>
  <c r="E1980" i="81"/>
  <c r="C1980" i="81"/>
  <c r="B1980" i="81"/>
  <c r="A1980" i="81"/>
  <c r="L1979" i="81"/>
  <c r="K1979" i="81"/>
  <c r="J1979" i="81"/>
  <c r="I1979" i="81"/>
  <c r="H1979" i="81"/>
  <c r="G1979" i="81"/>
  <c r="F1979" i="81"/>
  <c r="E1979" i="81"/>
  <c r="C1979" i="81"/>
  <c r="B1979" i="81"/>
  <c r="A1979" i="81"/>
  <c r="L1978" i="81"/>
  <c r="K1978" i="81"/>
  <c r="J1978" i="81"/>
  <c r="I1978" i="81"/>
  <c r="H1978" i="81"/>
  <c r="G1978" i="81"/>
  <c r="F1978" i="81"/>
  <c r="E1978" i="81"/>
  <c r="C1978" i="81"/>
  <c r="B1978" i="81"/>
  <c r="A1978" i="81"/>
  <c r="L1977" i="81"/>
  <c r="K1977" i="81"/>
  <c r="J1977" i="81"/>
  <c r="I1977" i="81"/>
  <c r="H1977" i="81"/>
  <c r="G1977" i="81"/>
  <c r="F1977" i="81"/>
  <c r="E1977" i="81"/>
  <c r="C1977" i="81"/>
  <c r="B1977" i="81"/>
  <c r="A1977" i="81"/>
  <c r="L1976" i="81"/>
  <c r="K1976" i="81"/>
  <c r="J1976" i="81"/>
  <c r="I1976" i="81"/>
  <c r="H1976" i="81"/>
  <c r="G1976" i="81"/>
  <c r="F1976" i="81"/>
  <c r="E1976" i="81"/>
  <c r="C1976" i="81"/>
  <c r="B1976" i="81"/>
  <c r="A1976" i="81"/>
  <c r="L1975" i="81"/>
  <c r="K1975" i="81"/>
  <c r="J1975" i="81"/>
  <c r="I1975" i="81"/>
  <c r="H1975" i="81"/>
  <c r="G1975" i="81"/>
  <c r="F1975" i="81"/>
  <c r="E1975" i="81"/>
  <c r="C1975" i="81"/>
  <c r="B1975" i="81"/>
  <c r="A1975" i="81"/>
  <c r="L1974" i="81"/>
  <c r="K1974" i="81"/>
  <c r="J1974" i="81"/>
  <c r="I1974" i="81"/>
  <c r="H1974" i="81"/>
  <c r="G1974" i="81"/>
  <c r="F1974" i="81"/>
  <c r="E1974" i="81"/>
  <c r="C1974" i="81"/>
  <c r="B1974" i="81"/>
  <c r="A1974" i="81"/>
  <c r="L1973" i="81"/>
  <c r="K1973" i="81"/>
  <c r="J1973" i="81"/>
  <c r="I1973" i="81"/>
  <c r="H1973" i="81"/>
  <c r="G1973" i="81"/>
  <c r="F1973" i="81"/>
  <c r="E1973" i="81"/>
  <c r="C1973" i="81"/>
  <c r="B1973" i="81"/>
  <c r="A1973" i="81"/>
  <c r="L1972" i="81"/>
  <c r="K1972" i="81"/>
  <c r="J1972" i="81"/>
  <c r="I1972" i="81"/>
  <c r="H1972" i="81"/>
  <c r="G1972" i="81"/>
  <c r="F1972" i="81"/>
  <c r="E1972" i="81"/>
  <c r="C1972" i="81"/>
  <c r="B1972" i="81"/>
  <c r="A1972" i="81"/>
  <c r="L1971" i="81"/>
  <c r="K1971" i="81"/>
  <c r="J1971" i="81"/>
  <c r="I1971" i="81"/>
  <c r="H1971" i="81"/>
  <c r="G1971" i="81"/>
  <c r="F1971" i="81"/>
  <c r="E1971" i="81"/>
  <c r="C1971" i="81"/>
  <c r="B1971" i="81"/>
  <c r="A1971" i="81"/>
  <c r="L1970" i="81"/>
  <c r="K1970" i="81"/>
  <c r="J1970" i="81"/>
  <c r="I1970" i="81"/>
  <c r="H1970" i="81"/>
  <c r="G1970" i="81"/>
  <c r="F1970" i="81"/>
  <c r="E1970" i="81"/>
  <c r="C1970" i="81"/>
  <c r="B1970" i="81"/>
  <c r="A1970" i="81"/>
  <c r="L1969" i="81"/>
  <c r="K1969" i="81"/>
  <c r="J1969" i="81"/>
  <c r="I1969" i="81"/>
  <c r="H1969" i="81"/>
  <c r="G1969" i="81"/>
  <c r="F1969" i="81"/>
  <c r="E1969" i="81"/>
  <c r="C1969" i="81"/>
  <c r="B1969" i="81"/>
  <c r="A1969" i="81"/>
  <c r="L1968" i="81"/>
  <c r="K1968" i="81"/>
  <c r="J1968" i="81"/>
  <c r="I1968" i="81"/>
  <c r="H1968" i="81"/>
  <c r="G1968" i="81"/>
  <c r="F1968" i="81"/>
  <c r="E1968" i="81"/>
  <c r="C1968" i="81"/>
  <c r="B1968" i="81"/>
  <c r="A1968" i="81"/>
  <c r="L1967" i="81"/>
  <c r="K1967" i="81"/>
  <c r="J1967" i="81"/>
  <c r="I1967" i="81"/>
  <c r="H1967" i="81"/>
  <c r="G1967" i="81"/>
  <c r="F1967" i="81"/>
  <c r="E1967" i="81"/>
  <c r="C1967" i="81"/>
  <c r="B1967" i="81"/>
  <c r="A1967" i="81"/>
  <c r="L1966" i="81"/>
  <c r="K1966" i="81"/>
  <c r="J1966" i="81"/>
  <c r="I1966" i="81"/>
  <c r="H1966" i="81"/>
  <c r="G1966" i="81"/>
  <c r="F1966" i="81"/>
  <c r="E1966" i="81"/>
  <c r="C1966" i="81"/>
  <c r="B1966" i="81"/>
  <c r="A1966" i="81"/>
  <c r="L1965" i="81"/>
  <c r="K1965" i="81"/>
  <c r="J1965" i="81"/>
  <c r="I1965" i="81"/>
  <c r="H1965" i="81"/>
  <c r="G1965" i="81"/>
  <c r="F1965" i="81"/>
  <c r="E1965" i="81"/>
  <c r="C1965" i="81"/>
  <c r="B1965" i="81"/>
  <c r="A1965" i="81"/>
  <c r="L1964" i="81"/>
  <c r="K1964" i="81"/>
  <c r="J1964" i="81"/>
  <c r="I1964" i="81"/>
  <c r="H1964" i="81"/>
  <c r="G1964" i="81"/>
  <c r="F1964" i="81"/>
  <c r="E1964" i="81"/>
  <c r="C1964" i="81"/>
  <c r="B1964" i="81"/>
  <c r="A1964" i="81"/>
  <c r="L1963" i="81"/>
  <c r="K1963" i="81"/>
  <c r="J1963" i="81"/>
  <c r="I1963" i="81"/>
  <c r="H1963" i="81"/>
  <c r="G1963" i="81"/>
  <c r="F1963" i="81"/>
  <c r="E1963" i="81"/>
  <c r="C1963" i="81"/>
  <c r="B1963" i="81"/>
  <c r="A1963" i="81"/>
  <c r="L1962" i="81"/>
  <c r="K1962" i="81"/>
  <c r="J1962" i="81"/>
  <c r="I1962" i="81"/>
  <c r="H1962" i="81"/>
  <c r="G1962" i="81"/>
  <c r="F1962" i="81"/>
  <c r="E1962" i="81"/>
  <c r="C1962" i="81"/>
  <c r="B1962" i="81"/>
  <c r="A1962" i="81"/>
  <c r="L1961" i="81"/>
  <c r="K1961" i="81"/>
  <c r="J1961" i="81"/>
  <c r="I1961" i="81"/>
  <c r="H1961" i="81"/>
  <c r="G1961" i="81"/>
  <c r="F1961" i="81"/>
  <c r="E1961" i="81"/>
  <c r="C1961" i="81"/>
  <c r="B1961" i="81"/>
  <c r="A1961" i="81"/>
  <c r="L1960" i="81"/>
  <c r="K1960" i="81"/>
  <c r="J1960" i="81"/>
  <c r="I1960" i="81"/>
  <c r="H1960" i="81"/>
  <c r="G1960" i="81"/>
  <c r="F1960" i="81"/>
  <c r="E1960" i="81"/>
  <c r="C1960" i="81"/>
  <c r="B1960" i="81"/>
  <c r="A1960" i="81"/>
  <c r="L1959" i="81"/>
  <c r="K1959" i="81"/>
  <c r="J1959" i="81"/>
  <c r="I1959" i="81"/>
  <c r="H1959" i="81"/>
  <c r="G1959" i="81"/>
  <c r="F1959" i="81"/>
  <c r="E1959" i="81"/>
  <c r="C1959" i="81"/>
  <c r="B1959" i="81"/>
  <c r="A1959" i="81"/>
  <c r="L1958" i="81"/>
  <c r="K1958" i="81"/>
  <c r="J1958" i="81"/>
  <c r="I1958" i="81"/>
  <c r="H1958" i="81"/>
  <c r="G1958" i="81"/>
  <c r="F1958" i="81"/>
  <c r="E1958" i="81"/>
  <c r="C1958" i="81"/>
  <c r="B1958" i="81"/>
  <c r="A1958" i="81"/>
  <c r="L1957" i="81"/>
  <c r="K1957" i="81"/>
  <c r="J1957" i="81"/>
  <c r="I1957" i="81"/>
  <c r="H1957" i="81"/>
  <c r="G1957" i="81"/>
  <c r="F1957" i="81"/>
  <c r="E1957" i="81"/>
  <c r="C1957" i="81"/>
  <c r="B1957" i="81"/>
  <c r="A1957" i="81"/>
  <c r="L1956" i="81"/>
  <c r="K1956" i="81"/>
  <c r="J1956" i="81"/>
  <c r="I1956" i="81"/>
  <c r="H1956" i="81"/>
  <c r="G1956" i="81"/>
  <c r="F1956" i="81"/>
  <c r="E1956" i="81"/>
  <c r="C1956" i="81"/>
  <c r="B1956" i="81"/>
  <c r="A1956" i="81"/>
  <c r="L1955" i="81"/>
  <c r="K1955" i="81"/>
  <c r="J1955" i="81"/>
  <c r="I1955" i="81"/>
  <c r="H1955" i="81"/>
  <c r="G1955" i="81"/>
  <c r="F1955" i="81"/>
  <c r="E1955" i="81"/>
  <c r="C1955" i="81"/>
  <c r="B1955" i="81"/>
  <c r="A1955" i="81"/>
  <c r="L1954" i="81"/>
  <c r="K1954" i="81"/>
  <c r="J1954" i="81"/>
  <c r="I1954" i="81"/>
  <c r="H1954" i="81"/>
  <c r="G1954" i="81"/>
  <c r="F1954" i="81"/>
  <c r="E1954" i="81"/>
  <c r="C1954" i="81"/>
  <c r="B1954" i="81"/>
  <c r="A1954" i="81"/>
  <c r="L1953" i="81"/>
  <c r="K1953" i="81"/>
  <c r="J1953" i="81"/>
  <c r="I1953" i="81"/>
  <c r="H1953" i="81"/>
  <c r="G1953" i="81"/>
  <c r="F1953" i="81"/>
  <c r="E1953" i="81"/>
  <c r="C1953" i="81"/>
  <c r="B1953" i="81"/>
  <c r="A1953" i="81"/>
  <c r="L1952" i="81"/>
  <c r="K1952" i="81"/>
  <c r="J1952" i="81"/>
  <c r="I1952" i="81"/>
  <c r="H1952" i="81"/>
  <c r="G1952" i="81"/>
  <c r="F1952" i="81"/>
  <c r="E1952" i="81"/>
  <c r="C1952" i="81"/>
  <c r="B1952" i="81"/>
  <c r="A1952" i="81"/>
  <c r="L1951" i="81"/>
  <c r="K1951" i="81"/>
  <c r="J1951" i="81"/>
  <c r="I1951" i="81"/>
  <c r="H1951" i="81"/>
  <c r="G1951" i="81"/>
  <c r="F1951" i="81"/>
  <c r="E1951" i="81"/>
  <c r="C1951" i="81"/>
  <c r="B1951" i="81"/>
  <c r="A1951" i="81"/>
  <c r="L1950" i="81"/>
  <c r="K1950" i="81"/>
  <c r="J1950" i="81"/>
  <c r="I1950" i="81"/>
  <c r="H1950" i="81"/>
  <c r="G1950" i="81"/>
  <c r="F1950" i="81"/>
  <c r="E1950" i="81"/>
  <c r="C1950" i="81"/>
  <c r="B1950" i="81"/>
  <c r="A1950" i="81"/>
  <c r="L1949" i="81"/>
  <c r="K1949" i="81"/>
  <c r="J1949" i="81"/>
  <c r="I1949" i="81"/>
  <c r="H1949" i="81"/>
  <c r="G1949" i="81"/>
  <c r="F1949" i="81"/>
  <c r="E1949" i="81"/>
  <c r="C1949" i="81"/>
  <c r="B1949" i="81"/>
  <c r="A1949" i="81"/>
  <c r="L1948" i="81"/>
  <c r="K1948" i="81"/>
  <c r="J1948" i="81"/>
  <c r="I1948" i="81"/>
  <c r="H1948" i="81"/>
  <c r="G1948" i="81"/>
  <c r="F1948" i="81"/>
  <c r="E1948" i="81"/>
  <c r="C1948" i="81"/>
  <c r="B1948" i="81"/>
  <c r="A1948" i="81"/>
  <c r="L1947" i="81"/>
  <c r="K1947" i="81"/>
  <c r="J1947" i="81"/>
  <c r="I1947" i="81"/>
  <c r="H1947" i="81"/>
  <c r="G1947" i="81"/>
  <c r="F1947" i="81"/>
  <c r="E1947" i="81"/>
  <c r="C1947" i="81"/>
  <c r="B1947" i="81"/>
  <c r="A1947" i="81"/>
  <c r="L1946" i="81"/>
  <c r="K1946" i="81"/>
  <c r="J1946" i="81"/>
  <c r="I1946" i="81"/>
  <c r="H1946" i="81"/>
  <c r="G1946" i="81"/>
  <c r="F1946" i="81"/>
  <c r="E1946" i="81"/>
  <c r="C1946" i="81"/>
  <c r="B1946" i="81"/>
  <c r="A1946" i="81"/>
  <c r="L1945" i="81"/>
  <c r="K1945" i="81"/>
  <c r="J1945" i="81"/>
  <c r="I1945" i="81"/>
  <c r="H1945" i="81"/>
  <c r="G1945" i="81"/>
  <c r="F1945" i="81"/>
  <c r="E1945" i="81"/>
  <c r="C1945" i="81"/>
  <c r="B1945" i="81"/>
  <c r="A1945" i="81"/>
  <c r="L1944" i="81"/>
  <c r="K1944" i="81"/>
  <c r="J1944" i="81"/>
  <c r="I1944" i="81"/>
  <c r="H1944" i="81"/>
  <c r="G1944" i="81"/>
  <c r="F1944" i="81"/>
  <c r="E1944" i="81"/>
  <c r="C1944" i="81"/>
  <c r="B1944" i="81"/>
  <c r="A1944" i="81"/>
  <c r="L1943" i="81"/>
  <c r="K1943" i="81"/>
  <c r="J1943" i="81"/>
  <c r="I1943" i="81"/>
  <c r="H1943" i="81"/>
  <c r="G1943" i="81"/>
  <c r="F1943" i="81"/>
  <c r="E1943" i="81"/>
  <c r="C1943" i="81"/>
  <c r="B1943" i="81"/>
  <c r="A1943" i="81"/>
  <c r="L1942" i="81"/>
  <c r="K1942" i="81"/>
  <c r="J1942" i="81"/>
  <c r="I1942" i="81"/>
  <c r="H1942" i="81"/>
  <c r="G1942" i="81"/>
  <c r="F1942" i="81"/>
  <c r="E1942" i="81"/>
  <c r="C1942" i="81"/>
  <c r="B1942" i="81"/>
  <c r="A1942" i="81"/>
  <c r="L1941" i="81"/>
  <c r="K1941" i="81"/>
  <c r="J1941" i="81"/>
  <c r="I1941" i="81"/>
  <c r="H1941" i="81"/>
  <c r="G1941" i="81"/>
  <c r="F1941" i="81"/>
  <c r="E1941" i="81"/>
  <c r="C1941" i="81"/>
  <c r="B1941" i="81"/>
  <c r="A1941" i="81"/>
  <c r="L1940" i="81"/>
  <c r="K1940" i="81"/>
  <c r="J1940" i="81"/>
  <c r="I1940" i="81"/>
  <c r="H1940" i="81"/>
  <c r="G1940" i="81"/>
  <c r="F1940" i="81"/>
  <c r="E1940" i="81"/>
  <c r="C1940" i="81"/>
  <c r="B1940" i="81"/>
  <c r="A1940" i="81"/>
  <c r="L1939" i="81"/>
  <c r="K1939" i="81"/>
  <c r="J1939" i="81"/>
  <c r="I1939" i="81"/>
  <c r="H1939" i="81"/>
  <c r="G1939" i="81"/>
  <c r="F1939" i="81"/>
  <c r="E1939" i="81"/>
  <c r="C1939" i="81"/>
  <c r="B1939" i="81"/>
  <c r="A1939" i="81"/>
  <c r="L1938" i="81"/>
  <c r="K1938" i="81"/>
  <c r="J1938" i="81"/>
  <c r="I1938" i="81"/>
  <c r="H1938" i="81"/>
  <c r="G1938" i="81"/>
  <c r="F1938" i="81"/>
  <c r="E1938" i="81"/>
  <c r="C1938" i="81"/>
  <c r="B1938" i="81"/>
  <c r="A1938" i="81"/>
  <c r="L1937" i="81"/>
  <c r="K1937" i="81"/>
  <c r="J1937" i="81"/>
  <c r="I1937" i="81"/>
  <c r="H1937" i="81"/>
  <c r="G1937" i="81"/>
  <c r="F1937" i="81"/>
  <c r="E1937" i="81"/>
  <c r="C1937" i="81"/>
  <c r="B1937" i="81"/>
  <c r="A1937" i="81"/>
  <c r="L1936" i="81"/>
  <c r="K1936" i="81"/>
  <c r="J1936" i="81"/>
  <c r="I1936" i="81"/>
  <c r="H1936" i="81"/>
  <c r="G1936" i="81"/>
  <c r="F1936" i="81"/>
  <c r="E1936" i="81"/>
  <c r="C1936" i="81"/>
  <c r="B1936" i="81"/>
  <c r="A1936" i="81"/>
  <c r="L1935" i="81"/>
  <c r="K1935" i="81"/>
  <c r="J1935" i="81"/>
  <c r="I1935" i="81"/>
  <c r="H1935" i="81"/>
  <c r="G1935" i="81"/>
  <c r="F1935" i="81"/>
  <c r="E1935" i="81"/>
  <c r="C1935" i="81"/>
  <c r="B1935" i="81"/>
  <c r="A1935" i="81"/>
  <c r="L1934" i="81"/>
  <c r="K1934" i="81"/>
  <c r="J1934" i="81"/>
  <c r="I1934" i="81"/>
  <c r="H1934" i="81"/>
  <c r="G1934" i="81"/>
  <c r="F1934" i="81"/>
  <c r="E1934" i="81"/>
  <c r="C1934" i="81"/>
  <c r="B1934" i="81"/>
  <c r="A1934" i="81"/>
  <c r="L1933" i="81"/>
  <c r="K1933" i="81"/>
  <c r="J1933" i="81"/>
  <c r="I1933" i="81"/>
  <c r="H1933" i="81"/>
  <c r="G1933" i="81"/>
  <c r="F1933" i="81"/>
  <c r="E1933" i="81"/>
  <c r="C1933" i="81"/>
  <c r="B1933" i="81"/>
  <c r="A1933" i="81"/>
  <c r="L1932" i="81"/>
  <c r="K1932" i="81"/>
  <c r="J1932" i="81"/>
  <c r="I1932" i="81"/>
  <c r="H1932" i="81"/>
  <c r="G1932" i="81"/>
  <c r="F1932" i="81"/>
  <c r="E1932" i="81"/>
  <c r="C1932" i="81"/>
  <c r="B1932" i="81"/>
  <c r="A1932" i="81"/>
  <c r="L1931" i="81"/>
  <c r="K1931" i="81"/>
  <c r="J1931" i="81"/>
  <c r="I1931" i="81"/>
  <c r="H1931" i="81"/>
  <c r="G1931" i="81"/>
  <c r="F1931" i="81"/>
  <c r="E1931" i="81"/>
  <c r="C1931" i="81"/>
  <c r="B1931" i="81"/>
  <c r="A1931" i="81"/>
  <c r="L1930" i="81"/>
  <c r="K1930" i="81"/>
  <c r="J1930" i="81"/>
  <c r="I1930" i="81"/>
  <c r="H1930" i="81"/>
  <c r="G1930" i="81"/>
  <c r="F1930" i="81"/>
  <c r="E1930" i="81"/>
  <c r="C1930" i="81"/>
  <c r="B1930" i="81"/>
  <c r="A1930" i="81"/>
  <c r="L1929" i="81"/>
  <c r="K1929" i="81"/>
  <c r="J1929" i="81"/>
  <c r="I1929" i="81"/>
  <c r="H1929" i="81"/>
  <c r="G1929" i="81"/>
  <c r="F1929" i="81"/>
  <c r="E1929" i="81"/>
  <c r="C1929" i="81"/>
  <c r="B1929" i="81"/>
  <c r="A1929" i="81"/>
  <c r="L1928" i="81"/>
  <c r="K1928" i="81"/>
  <c r="J1928" i="81"/>
  <c r="I1928" i="81"/>
  <c r="H1928" i="81"/>
  <c r="G1928" i="81"/>
  <c r="F1928" i="81"/>
  <c r="E1928" i="81"/>
  <c r="C1928" i="81"/>
  <c r="B1928" i="81"/>
  <c r="A1928" i="81"/>
  <c r="L1927" i="81"/>
  <c r="K1927" i="81"/>
  <c r="J1927" i="81"/>
  <c r="I1927" i="81"/>
  <c r="H1927" i="81"/>
  <c r="G1927" i="81"/>
  <c r="F1927" i="81"/>
  <c r="E1927" i="81"/>
  <c r="C1927" i="81"/>
  <c r="B1927" i="81"/>
  <c r="A1927" i="81"/>
  <c r="L1926" i="81"/>
  <c r="K1926" i="81"/>
  <c r="J1926" i="81"/>
  <c r="I1926" i="81"/>
  <c r="H1926" i="81"/>
  <c r="G1926" i="81"/>
  <c r="F1926" i="81"/>
  <c r="E1926" i="81"/>
  <c r="C1926" i="81"/>
  <c r="B1926" i="81"/>
  <c r="A1926" i="81"/>
  <c r="L1925" i="81"/>
  <c r="K1925" i="81"/>
  <c r="J1925" i="81"/>
  <c r="I1925" i="81"/>
  <c r="H1925" i="81"/>
  <c r="G1925" i="81"/>
  <c r="F1925" i="81"/>
  <c r="E1925" i="81"/>
  <c r="C1925" i="81"/>
  <c r="B1925" i="81"/>
  <c r="A1925" i="81"/>
  <c r="L1924" i="81"/>
  <c r="K1924" i="81"/>
  <c r="J1924" i="81"/>
  <c r="I1924" i="81"/>
  <c r="H1924" i="81"/>
  <c r="G1924" i="81"/>
  <c r="F1924" i="81"/>
  <c r="E1924" i="81"/>
  <c r="C1924" i="81"/>
  <c r="B1924" i="81"/>
  <c r="A1924" i="81"/>
  <c r="L1923" i="81"/>
  <c r="K1923" i="81"/>
  <c r="J1923" i="81"/>
  <c r="I1923" i="81"/>
  <c r="H1923" i="81"/>
  <c r="G1923" i="81"/>
  <c r="F1923" i="81"/>
  <c r="E1923" i="81"/>
  <c r="C1923" i="81"/>
  <c r="B1923" i="81"/>
  <c r="A1923" i="81"/>
  <c r="L1922" i="81"/>
  <c r="K1922" i="81"/>
  <c r="J1922" i="81"/>
  <c r="I1922" i="81"/>
  <c r="H1922" i="81"/>
  <c r="G1922" i="81"/>
  <c r="F1922" i="81"/>
  <c r="E1922" i="81"/>
  <c r="C1922" i="81"/>
  <c r="B1922" i="81"/>
  <c r="A1922" i="81"/>
  <c r="L1921" i="81"/>
  <c r="K1921" i="81"/>
  <c r="J1921" i="81"/>
  <c r="I1921" i="81"/>
  <c r="H1921" i="81"/>
  <c r="G1921" i="81"/>
  <c r="F1921" i="81"/>
  <c r="E1921" i="81"/>
  <c r="C1921" i="81"/>
  <c r="B1921" i="81"/>
  <c r="A1921" i="81"/>
  <c r="L1920" i="81"/>
  <c r="K1920" i="81"/>
  <c r="J1920" i="81"/>
  <c r="I1920" i="81"/>
  <c r="H1920" i="81"/>
  <c r="G1920" i="81"/>
  <c r="F1920" i="81"/>
  <c r="E1920" i="81"/>
  <c r="C1920" i="81"/>
  <c r="B1920" i="81"/>
  <c r="A1920" i="81"/>
  <c r="L1919" i="81"/>
  <c r="K1919" i="81"/>
  <c r="J1919" i="81"/>
  <c r="I1919" i="81"/>
  <c r="H1919" i="81"/>
  <c r="G1919" i="81"/>
  <c r="F1919" i="81"/>
  <c r="E1919" i="81"/>
  <c r="C1919" i="81"/>
  <c r="B1919" i="81"/>
  <c r="A1919" i="81"/>
  <c r="L1918" i="81"/>
  <c r="K1918" i="81"/>
  <c r="J1918" i="81"/>
  <c r="I1918" i="81"/>
  <c r="H1918" i="81"/>
  <c r="G1918" i="81"/>
  <c r="F1918" i="81"/>
  <c r="E1918" i="81"/>
  <c r="C1918" i="81"/>
  <c r="B1918" i="81"/>
  <c r="A1918" i="81"/>
  <c r="L1917" i="81"/>
  <c r="K1917" i="81"/>
  <c r="J1917" i="81"/>
  <c r="I1917" i="81"/>
  <c r="H1917" i="81"/>
  <c r="G1917" i="81"/>
  <c r="F1917" i="81"/>
  <c r="E1917" i="81"/>
  <c r="C1917" i="81"/>
  <c r="B1917" i="81"/>
  <c r="A1917" i="81"/>
  <c r="L1916" i="81"/>
  <c r="K1916" i="81"/>
  <c r="J1916" i="81"/>
  <c r="I1916" i="81"/>
  <c r="H1916" i="81"/>
  <c r="G1916" i="81"/>
  <c r="F1916" i="81"/>
  <c r="E1916" i="81"/>
  <c r="C1916" i="81"/>
  <c r="B1916" i="81"/>
  <c r="A1916" i="81"/>
  <c r="L1915" i="81"/>
  <c r="K1915" i="81"/>
  <c r="J1915" i="81"/>
  <c r="I1915" i="81"/>
  <c r="H1915" i="81"/>
  <c r="G1915" i="81"/>
  <c r="F1915" i="81"/>
  <c r="E1915" i="81"/>
  <c r="C1915" i="81"/>
  <c r="B1915" i="81"/>
  <c r="A1915" i="81"/>
  <c r="L1914" i="81"/>
  <c r="K1914" i="81"/>
  <c r="J1914" i="81"/>
  <c r="I1914" i="81"/>
  <c r="H1914" i="81"/>
  <c r="G1914" i="81"/>
  <c r="F1914" i="81"/>
  <c r="E1914" i="81"/>
  <c r="C1914" i="81"/>
  <c r="B1914" i="81"/>
  <c r="A1914" i="81"/>
  <c r="L1913" i="81"/>
  <c r="K1913" i="81"/>
  <c r="J1913" i="81"/>
  <c r="I1913" i="81"/>
  <c r="H1913" i="81"/>
  <c r="G1913" i="81"/>
  <c r="F1913" i="81"/>
  <c r="E1913" i="81"/>
  <c r="C1913" i="81"/>
  <c r="B1913" i="81"/>
  <c r="A1913" i="81"/>
  <c r="L1912" i="81"/>
  <c r="K1912" i="81"/>
  <c r="J1912" i="81"/>
  <c r="I1912" i="81"/>
  <c r="H1912" i="81"/>
  <c r="G1912" i="81"/>
  <c r="F1912" i="81"/>
  <c r="E1912" i="81"/>
  <c r="C1912" i="81"/>
  <c r="B1912" i="81"/>
  <c r="A1912" i="81"/>
  <c r="L1911" i="81"/>
  <c r="K1911" i="81"/>
  <c r="J1911" i="81"/>
  <c r="I1911" i="81"/>
  <c r="H1911" i="81"/>
  <c r="G1911" i="81"/>
  <c r="F1911" i="81"/>
  <c r="E1911" i="81"/>
  <c r="C1911" i="81"/>
  <c r="B1911" i="81"/>
  <c r="A1911" i="81"/>
  <c r="L1910" i="81"/>
  <c r="K1910" i="81"/>
  <c r="J1910" i="81"/>
  <c r="I1910" i="81"/>
  <c r="H1910" i="81"/>
  <c r="G1910" i="81"/>
  <c r="F1910" i="81"/>
  <c r="E1910" i="81"/>
  <c r="C1910" i="81"/>
  <c r="B1910" i="81"/>
  <c r="A1910" i="81"/>
  <c r="L1909" i="81"/>
  <c r="K1909" i="81"/>
  <c r="J1909" i="81"/>
  <c r="I1909" i="81"/>
  <c r="H1909" i="81"/>
  <c r="G1909" i="81"/>
  <c r="F1909" i="81"/>
  <c r="E1909" i="81"/>
  <c r="C1909" i="81"/>
  <c r="B1909" i="81"/>
  <c r="A1909" i="81"/>
  <c r="L1908" i="81"/>
  <c r="K1908" i="81"/>
  <c r="J1908" i="81"/>
  <c r="I1908" i="81"/>
  <c r="H1908" i="81"/>
  <c r="G1908" i="81"/>
  <c r="F1908" i="81"/>
  <c r="E1908" i="81"/>
  <c r="C1908" i="81"/>
  <c r="B1908" i="81"/>
  <c r="A1908" i="81"/>
  <c r="L1907" i="81"/>
  <c r="K1907" i="81"/>
  <c r="J1907" i="81"/>
  <c r="I1907" i="81"/>
  <c r="H1907" i="81"/>
  <c r="G1907" i="81"/>
  <c r="F1907" i="81"/>
  <c r="E1907" i="81"/>
  <c r="C1907" i="81"/>
  <c r="B1907" i="81"/>
  <c r="A1907" i="81"/>
  <c r="L1906" i="81"/>
  <c r="K1906" i="81"/>
  <c r="J1906" i="81"/>
  <c r="I1906" i="81"/>
  <c r="H1906" i="81"/>
  <c r="G1906" i="81"/>
  <c r="F1906" i="81"/>
  <c r="E1906" i="81"/>
  <c r="C1906" i="81"/>
  <c r="B1906" i="81"/>
  <c r="A1906" i="81"/>
  <c r="L1905" i="81"/>
  <c r="K1905" i="81"/>
  <c r="J1905" i="81"/>
  <c r="I1905" i="81"/>
  <c r="H1905" i="81"/>
  <c r="G1905" i="81"/>
  <c r="F1905" i="81"/>
  <c r="E1905" i="81"/>
  <c r="C1905" i="81"/>
  <c r="B1905" i="81"/>
  <c r="A1905" i="81"/>
  <c r="L1904" i="81"/>
  <c r="K1904" i="81"/>
  <c r="J1904" i="81"/>
  <c r="I1904" i="81"/>
  <c r="H1904" i="81"/>
  <c r="G1904" i="81"/>
  <c r="F1904" i="81"/>
  <c r="E1904" i="81"/>
  <c r="C1904" i="81"/>
  <c r="B1904" i="81"/>
  <c r="A1904" i="81"/>
  <c r="L1903" i="81"/>
  <c r="K1903" i="81"/>
  <c r="J1903" i="81"/>
  <c r="I1903" i="81"/>
  <c r="H1903" i="81"/>
  <c r="G1903" i="81"/>
  <c r="F1903" i="81"/>
  <c r="E1903" i="81"/>
  <c r="C1903" i="81"/>
  <c r="B1903" i="81"/>
  <c r="A1903" i="81"/>
  <c r="L1902" i="81"/>
  <c r="K1902" i="81"/>
  <c r="J1902" i="81"/>
  <c r="I1902" i="81"/>
  <c r="H1902" i="81"/>
  <c r="G1902" i="81"/>
  <c r="F1902" i="81"/>
  <c r="E1902" i="81"/>
  <c r="C1902" i="81"/>
  <c r="B1902" i="81"/>
  <c r="A1902" i="81"/>
  <c r="L1901" i="81"/>
  <c r="K1901" i="81"/>
  <c r="J1901" i="81"/>
  <c r="I1901" i="81"/>
  <c r="H1901" i="81"/>
  <c r="G1901" i="81"/>
  <c r="F1901" i="81"/>
  <c r="E1901" i="81"/>
  <c r="C1901" i="81"/>
  <c r="B1901" i="81"/>
  <c r="A1901" i="81"/>
  <c r="L1900" i="81"/>
  <c r="K1900" i="81"/>
  <c r="J1900" i="81"/>
  <c r="I1900" i="81"/>
  <c r="H1900" i="81"/>
  <c r="G1900" i="81"/>
  <c r="F1900" i="81"/>
  <c r="E1900" i="81"/>
  <c r="C1900" i="81"/>
  <c r="B1900" i="81"/>
  <c r="A1900" i="81"/>
  <c r="L1899" i="81"/>
  <c r="K1899" i="81"/>
  <c r="J1899" i="81"/>
  <c r="I1899" i="81"/>
  <c r="H1899" i="81"/>
  <c r="G1899" i="81"/>
  <c r="F1899" i="81"/>
  <c r="E1899" i="81"/>
  <c r="C1899" i="81"/>
  <c r="B1899" i="81"/>
  <c r="A1899" i="81"/>
  <c r="L1898" i="81"/>
  <c r="K1898" i="81"/>
  <c r="J1898" i="81"/>
  <c r="I1898" i="81"/>
  <c r="H1898" i="81"/>
  <c r="G1898" i="81"/>
  <c r="F1898" i="81"/>
  <c r="E1898" i="81"/>
  <c r="C1898" i="81"/>
  <c r="B1898" i="81"/>
  <c r="A1898" i="81"/>
  <c r="L1897" i="81"/>
  <c r="K1897" i="81"/>
  <c r="J1897" i="81"/>
  <c r="I1897" i="81"/>
  <c r="H1897" i="81"/>
  <c r="G1897" i="81"/>
  <c r="F1897" i="81"/>
  <c r="E1897" i="81"/>
  <c r="C1897" i="81"/>
  <c r="B1897" i="81"/>
  <c r="A1897" i="81"/>
  <c r="L1896" i="81"/>
  <c r="K1896" i="81"/>
  <c r="J1896" i="81"/>
  <c r="I1896" i="81"/>
  <c r="H1896" i="81"/>
  <c r="G1896" i="81"/>
  <c r="F1896" i="81"/>
  <c r="E1896" i="81"/>
  <c r="C1896" i="81"/>
  <c r="B1896" i="81"/>
  <c r="A1896" i="81"/>
  <c r="L1895" i="81"/>
  <c r="K1895" i="81"/>
  <c r="J1895" i="81"/>
  <c r="I1895" i="81"/>
  <c r="H1895" i="81"/>
  <c r="G1895" i="81"/>
  <c r="F1895" i="81"/>
  <c r="E1895" i="81"/>
  <c r="C1895" i="81"/>
  <c r="B1895" i="81"/>
  <c r="A1895" i="81"/>
  <c r="L1894" i="81"/>
  <c r="K1894" i="81"/>
  <c r="J1894" i="81"/>
  <c r="I1894" i="81"/>
  <c r="H1894" i="81"/>
  <c r="G1894" i="81"/>
  <c r="F1894" i="81"/>
  <c r="E1894" i="81"/>
  <c r="C1894" i="81"/>
  <c r="B1894" i="81"/>
  <c r="A1894" i="81"/>
  <c r="L1893" i="81"/>
  <c r="K1893" i="81"/>
  <c r="J1893" i="81"/>
  <c r="I1893" i="81"/>
  <c r="H1893" i="81"/>
  <c r="G1893" i="81"/>
  <c r="F1893" i="81"/>
  <c r="E1893" i="81"/>
  <c r="C1893" i="81"/>
  <c r="B1893" i="81"/>
  <c r="A1893" i="81"/>
  <c r="L1892" i="81"/>
  <c r="K1892" i="81"/>
  <c r="J1892" i="81"/>
  <c r="I1892" i="81"/>
  <c r="H1892" i="81"/>
  <c r="G1892" i="81"/>
  <c r="F1892" i="81"/>
  <c r="E1892" i="81"/>
  <c r="C1892" i="81"/>
  <c r="B1892" i="81"/>
  <c r="A1892" i="81"/>
  <c r="L1891" i="81"/>
  <c r="K1891" i="81"/>
  <c r="J1891" i="81"/>
  <c r="I1891" i="81"/>
  <c r="H1891" i="81"/>
  <c r="G1891" i="81"/>
  <c r="F1891" i="81"/>
  <c r="E1891" i="81"/>
  <c r="C1891" i="81"/>
  <c r="B1891" i="81"/>
  <c r="A1891" i="81"/>
  <c r="L1890" i="81"/>
  <c r="K1890" i="81"/>
  <c r="J1890" i="81"/>
  <c r="I1890" i="81"/>
  <c r="H1890" i="81"/>
  <c r="G1890" i="81"/>
  <c r="F1890" i="81"/>
  <c r="E1890" i="81"/>
  <c r="C1890" i="81"/>
  <c r="B1890" i="81"/>
  <c r="A1890" i="81"/>
  <c r="L1889" i="81"/>
  <c r="K1889" i="81"/>
  <c r="J1889" i="81"/>
  <c r="I1889" i="81"/>
  <c r="H1889" i="81"/>
  <c r="G1889" i="81"/>
  <c r="F1889" i="81"/>
  <c r="E1889" i="81"/>
  <c r="C1889" i="81"/>
  <c r="B1889" i="81"/>
  <c r="A1889" i="81"/>
  <c r="L1888" i="81"/>
  <c r="K1888" i="81"/>
  <c r="J1888" i="81"/>
  <c r="I1888" i="81"/>
  <c r="H1888" i="81"/>
  <c r="G1888" i="81"/>
  <c r="F1888" i="81"/>
  <c r="E1888" i="81"/>
  <c r="C1888" i="81"/>
  <c r="B1888" i="81"/>
  <c r="A1888" i="81"/>
  <c r="L1887" i="81"/>
  <c r="K1887" i="81"/>
  <c r="J1887" i="81"/>
  <c r="I1887" i="81"/>
  <c r="H1887" i="81"/>
  <c r="G1887" i="81"/>
  <c r="F1887" i="81"/>
  <c r="E1887" i="81"/>
  <c r="C1887" i="81"/>
  <c r="B1887" i="81"/>
  <c r="A1887" i="81"/>
  <c r="L1886" i="81"/>
  <c r="K1886" i="81"/>
  <c r="J1886" i="81"/>
  <c r="I1886" i="81"/>
  <c r="H1886" i="81"/>
  <c r="G1886" i="81"/>
  <c r="F1886" i="81"/>
  <c r="E1886" i="81"/>
  <c r="C1886" i="81"/>
  <c r="B1886" i="81"/>
  <c r="A1886" i="81"/>
  <c r="L1885" i="81"/>
  <c r="K1885" i="81"/>
  <c r="J1885" i="81"/>
  <c r="I1885" i="81"/>
  <c r="H1885" i="81"/>
  <c r="G1885" i="81"/>
  <c r="F1885" i="81"/>
  <c r="E1885" i="81"/>
  <c r="C1885" i="81"/>
  <c r="B1885" i="81"/>
  <c r="A1885" i="81"/>
  <c r="L1884" i="81"/>
  <c r="K1884" i="81"/>
  <c r="J1884" i="81"/>
  <c r="I1884" i="81"/>
  <c r="H1884" i="81"/>
  <c r="G1884" i="81"/>
  <c r="F1884" i="81"/>
  <c r="E1884" i="81"/>
  <c r="C1884" i="81"/>
  <c r="B1884" i="81"/>
  <c r="A1884" i="81"/>
  <c r="L1883" i="81"/>
  <c r="K1883" i="81"/>
  <c r="J1883" i="81"/>
  <c r="I1883" i="81"/>
  <c r="H1883" i="81"/>
  <c r="G1883" i="81"/>
  <c r="F1883" i="81"/>
  <c r="E1883" i="81"/>
  <c r="C1883" i="81"/>
  <c r="B1883" i="81"/>
  <c r="A1883" i="81"/>
  <c r="L1882" i="81"/>
  <c r="K1882" i="81"/>
  <c r="J1882" i="81"/>
  <c r="I1882" i="81"/>
  <c r="H1882" i="81"/>
  <c r="G1882" i="81"/>
  <c r="F1882" i="81"/>
  <c r="E1882" i="81"/>
  <c r="C1882" i="81"/>
  <c r="B1882" i="81"/>
  <c r="A1882" i="81"/>
  <c r="L1881" i="81"/>
  <c r="K1881" i="81"/>
  <c r="J1881" i="81"/>
  <c r="I1881" i="81"/>
  <c r="H1881" i="81"/>
  <c r="G1881" i="81"/>
  <c r="F1881" i="81"/>
  <c r="E1881" i="81"/>
  <c r="C1881" i="81"/>
  <c r="B1881" i="81"/>
  <c r="A1881" i="81"/>
  <c r="L1880" i="81"/>
  <c r="K1880" i="81"/>
  <c r="J1880" i="81"/>
  <c r="I1880" i="81"/>
  <c r="H1880" i="81"/>
  <c r="G1880" i="81"/>
  <c r="F1880" i="81"/>
  <c r="E1880" i="81"/>
  <c r="C1880" i="81"/>
  <c r="B1880" i="81"/>
  <c r="A1880" i="81"/>
  <c r="L1879" i="81"/>
  <c r="K1879" i="81"/>
  <c r="J1879" i="81"/>
  <c r="I1879" i="81"/>
  <c r="H1879" i="81"/>
  <c r="G1879" i="81"/>
  <c r="F1879" i="81"/>
  <c r="E1879" i="81"/>
  <c r="C1879" i="81"/>
  <c r="B1879" i="81"/>
  <c r="A1879" i="81"/>
  <c r="L1878" i="81"/>
  <c r="K1878" i="81"/>
  <c r="J1878" i="81"/>
  <c r="I1878" i="81"/>
  <c r="H1878" i="81"/>
  <c r="G1878" i="81"/>
  <c r="F1878" i="81"/>
  <c r="E1878" i="81"/>
  <c r="C1878" i="81"/>
  <c r="B1878" i="81"/>
  <c r="A1878" i="81"/>
  <c r="L1877" i="81"/>
  <c r="K1877" i="81"/>
  <c r="J1877" i="81"/>
  <c r="I1877" i="81"/>
  <c r="H1877" i="81"/>
  <c r="G1877" i="81"/>
  <c r="F1877" i="81"/>
  <c r="E1877" i="81"/>
  <c r="C1877" i="81"/>
  <c r="B1877" i="81"/>
  <c r="A1877" i="81"/>
  <c r="L1876" i="81"/>
  <c r="K1876" i="81"/>
  <c r="J1876" i="81"/>
  <c r="I1876" i="81"/>
  <c r="H1876" i="81"/>
  <c r="G1876" i="81"/>
  <c r="F1876" i="81"/>
  <c r="E1876" i="81"/>
  <c r="C1876" i="81"/>
  <c r="B1876" i="81"/>
  <c r="A1876" i="81"/>
  <c r="L1875" i="81"/>
  <c r="K1875" i="81"/>
  <c r="J1875" i="81"/>
  <c r="I1875" i="81"/>
  <c r="H1875" i="81"/>
  <c r="G1875" i="81"/>
  <c r="F1875" i="81"/>
  <c r="E1875" i="81"/>
  <c r="C1875" i="81"/>
  <c r="B1875" i="81"/>
  <c r="A1875" i="81"/>
  <c r="L1874" i="81"/>
  <c r="K1874" i="81"/>
  <c r="J1874" i="81"/>
  <c r="I1874" i="81"/>
  <c r="H1874" i="81"/>
  <c r="G1874" i="81"/>
  <c r="F1874" i="81"/>
  <c r="E1874" i="81"/>
  <c r="C1874" i="81"/>
  <c r="B1874" i="81"/>
  <c r="A1874" i="81"/>
  <c r="L1873" i="81"/>
  <c r="K1873" i="81"/>
  <c r="J1873" i="81"/>
  <c r="I1873" i="81"/>
  <c r="H1873" i="81"/>
  <c r="G1873" i="81"/>
  <c r="F1873" i="81"/>
  <c r="E1873" i="81"/>
  <c r="C1873" i="81"/>
  <c r="B1873" i="81"/>
  <c r="A1873" i="81"/>
  <c r="L1872" i="81"/>
  <c r="K1872" i="81"/>
  <c r="J1872" i="81"/>
  <c r="I1872" i="81"/>
  <c r="H1872" i="81"/>
  <c r="G1872" i="81"/>
  <c r="F1872" i="81"/>
  <c r="E1872" i="81"/>
  <c r="C1872" i="81"/>
  <c r="B1872" i="81"/>
  <c r="A1872" i="81"/>
  <c r="L1871" i="81"/>
  <c r="K1871" i="81"/>
  <c r="J1871" i="81"/>
  <c r="I1871" i="81"/>
  <c r="H1871" i="81"/>
  <c r="G1871" i="81"/>
  <c r="F1871" i="81"/>
  <c r="E1871" i="81"/>
  <c r="C1871" i="81"/>
  <c r="B1871" i="81"/>
  <c r="A1871" i="81"/>
  <c r="L1870" i="81"/>
  <c r="K1870" i="81"/>
  <c r="J1870" i="81"/>
  <c r="I1870" i="81"/>
  <c r="H1870" i="81"/>
  <c r="G1870" i="81"/>
  <c r="F1870" i="81"/>
  <c r="E1870" i="81"/>
  <c r="C1870" i="81"/>
  <c r="B1870" i="81"/>
  <c r="A1870" i="81"/>
  <c r="L1869" i="81"/>
  <c r="K1869" i="81"/>
  <c r="J1869" i="81"/>
  <c r="I1869" i="81"/>
  <c r="H1869" i="81"/>
  <c r="G1869" i="81"/>
  <c r="F1869" i="81"/>
  <c r="E1869" i="81"/>
  <c r="C1869" i="81"/>
  <c r="B1869" i="81"/>
  <c r="A1869" i="81"/>
  <c r="L1868" i="81"/>
  <c r="K1868" i="81"/>
  <c r="J1868" i="81"/>
  <c r="I1868" i="81"/>
  <c r="H1868" i="81"/>
  <c r="G1868" i="81"/>
  <c r="F1868" i="81"/>
  <c r="E1868" i="81"/>
  <c r="C1868" i="81"/>
  <c r="B1868" i="81"/>
  <c r="A1868" i="81"/>
  <c r="L1867" i="81"/>
  <c r="K1867" i="81"/>
  <c r="J1867" i="81"/>
  <c r="I1867" i="81"/>
  <c r="H1867" i="81"/>
  <c r="G1867" i="81"/>
  <c r="F1867" i="81"/>
  <c r="E1867" i="81"/>
  <c r="C1867" i="81"/>
  <c r="B1867" i="81"/>
  <c r="A1867" i="81"/>
  <c r="L1866" i="81"/>
  <c r="K1866" i="81"/>
  <c r="J1866" i="81"/>
  <c r="I1866" i="81"/>
  <c r="H1866" i="81"/>
  <c r="G1866" i="81"/>
  <c r="F1866" i="81"/>
  <c r="E1866" i="81"/>
  <c r="C1866" i="81"/>
  <c r="B1866" i="81"/>
  <c r="A1866" i="81"/>
  <c r="L1865" i="81"/>
  <c r="K1865" i="81"/>
  <c r="J1865" i="81"/>
  <c r="I1865" i="81"/>
  <c r="H1865" i="81"/>
  <c r="G1865" i="81"/>
  <c r="F1865" i="81"/>
  <c r="E1865" i="81"/>
  <c r="C1865" i="81"/>
  <c r="B1865" i="81"/>
  <c r="A1865" i="81"/>
  <c r="L1864" i="81"/>
  <c r="K1864" i="81"/>
  <c r="J1864" i="81"/>
  <c r="I1864" i="81"/>
  <c r="H1864" i="81"/>
  <c r="G1864" i="81"/>
  <c r="F1864" i="81"/>
  <c r="E1864" i="81"/>
  <c r="C1864" i="81"/>
  <c r="B1864" i="81"/>
  <c r="A1864" i="81"/>
  <c r="L1863" i="81"/>
  <c r="K1863" i="81"/>
  <c r="J1863" i="81"/>
  <c r="I1863" i="81"/>
  <c r="H1863" i="81"/>
  <c r="G1863" i="81"/>
  <c r="F1863" i="81"/>
  <c r="E1863" i="81"/>
  <c r="C1863" i="81"/>
  <c r="B1863" i="81"/>
  <c r="A1863" i="81"/>
  <c r="L1862" i="81"/>
  <c r="K1862" i="81"/>
  <c r="J1862" i="81"/>
  <c r="I1862" i="81"/>
  <c r="H1862" i="81"/>
  <c r="G1862" i="81"/>
  <c r="F1862" i="81"/>
  <c r="E1862" i="81"/>
  <c r="C1862" i="81"/>
  <c r="B1862" i="81"/>
  <c r="A1862" i="81"/>
  <c r="L1861" i="81"/>
  <c r="K1861" i="81"/>
  <c r="J1861" i="81"/>
  <c r="I1861" i="81"/>
  <c r="H1861" i="81"/>
  <c r="G1861" i="81"/>
  <c r="F1861" i="81"/>
  <c r="E1861" i="81"/>
  <c r="C1861" i="81"/>
  <c r="B1861" i="81"/>
  <c r="A1861" i="81"/>
  <c r="L1860" i="81"/>
  <c r="K1860" i="81"/>
  <c r="J1860" i="81"/>
  <c r="I1860" i="81"/>
  <c r="H1860" i="81"/>
  <c r="G1860" i="81"/>
  <c r="F1860" i="81"/>
  <c r="E1860" i="81"/>
  <c r="C1860" i="81"/>
  <c r="B1860" i="81"/>
  <c r="A1860" i="81"/>
  <c r="L1859" i="81"/>
  <c r="K1859" i="81"/>
  <c r="J1859" i="81"/>
  <c r="I1859" i="81"/>
  <c r="H1859" i="81"/>
  <c r="G1859" i="81"/>
  <c r="F1859" i="81"/>
  <c r="E1859" i="81"/>
  <c r="C1859" i="81"/>
  <c r="B1859" i="81"/>
  <c r="A1859" i="81"/>
  <c r="L1858" i="81"/>
  <c r="K1858" i="81"/>
  <c r="J1858" i="81"/>
  <c r="I1858" i="81"/>
  <c r="H1858" i="81"/>
  <c r="G1858" i="81"/>
  <c r="F1858" i="81"/>
  <c r="E1858" i="81"/>
  <c r="C1858" i="81"/>
  <c r="B1858" i="81"/>
  <c r="A1858" i="81"/>
  <c r="L1857" i="81"/>
  <c r="K1857" i="81"/>
  <c r="J1857" i="81"/>
  <c r="I1857" i="81"/>
  <c r="H1857" i="81"/>
  <c r="G1857" i="81"/>
  <c r="F1857" i="81"/>
  <c r="E1857" i="81"/>
  <c r="C1857" i="81"/>
  <c r="B1857" i="81"/>
  <c r="A1857" i="81"/>
  <c r="L1856" i="81"/>
  <c r="K1856" i="81"/>
  <c r="J1856" i="81"/>
  <c r="I1856" i="81"/>
  <c r="H1856" i="81"/>
  <c r="G1856" i="81"/>
  <c r="F1856" i="81"/>
  <c r="E1856" i="81"/>
  <c r="C1856" i="81"/>
  <c r="B1856" i="81"/>
  <c r="A1856" i="81"/>
  <c r="L1855" i="81"/>
  <c r="K1855" i="81"/>
  <c r="J1855" i="81"/>
  <c r="I1855" i="81"/>
  <c r="H1855" i="81"/>
  <c r="G1855" i="81"/>
  <c r="F1855" i="81"/>
  <c r="E1855" i="81"/>
  <c r="C1855" i="81"/>
  <c r="B1855" i="81"/>
  <c r="A1855" i="81"/>
  <c r="L1854" i="81"/>
  <c r="K1854" i="81"/>
  <c r="J1854" i="81"/>
  <c r="I1854" i="81"/>
  <c r="H1854" i="81"/>
  <c r="G1854" i="81"/>
  <c r="F1854" i="81"/>
  <c r="E1854" i="81"/>
  <c r="C1854" i="81"/>
  <c r="B1854" i="81"/>
  <c r="A1854" i="81"/>
  <c r="L1853" i="81"/>
  <c r="K1853" i="81"/>
  <c r="J1853" i="81"/>
  <c r="I1853" i="81"/>
  <c r="H1853" i="81"/>
  <c r="G1853" i="81"/>
  <c r="F1853" i="81"/>
  <c r="E1853" i="81"/>
  <c r="C1853" i="81"/>
  <c r="B1853" i="81"/>
  <c r="A1853" i="81"/>
  <c r="L1852" i="81"/>
  <c r="K1852" i="81"/>
  <c r="J1852" i="81"/>
  <c r="I1852" i="81"/>
  <c r="H1852" i="81"/>
  <c r="G1852" i="81"/>
  <c r="F1852" i="81"/>
  <c r="E1852" i="81"/>
  <c r="C1852" i="81"/>
  <c r="B1852" i="81"/>
  <c r="A1852" i="81"/>
  <c r="L1851" i="81"/>
  <c r="K1851" i="81"/>
  <c r="J1851" i="81"/>
  <c r="I1851" i="81"/>
  <c r="H1851" i="81"/>
  <c r="G1851" i="81"/>
  <c r="F1851" i="81"/>
  <c r="E1851" i="81"/>
  <c r="C1851" i="81"/>
  <c r="B1851" i="81"/>
  <c r="A1851" i="81"/>
  <c r="L1850" i="81"/>
  <c r="K1850" i="81"/>
  <c r="J1850" i="81"/>
  <c r="I1850" i="81"/>
  <c r="H1850" i="81"/>
  <c r="G1850" i="81"/>
  <c r="F1850" i="81"/>
  <c r="E1850" i="81"/>
  <c r="C1850" i="81"/>
  <c r="B1850" i="81"/>
  <c r="A1850" i="81"/>
  <c r="L1849" i="81"/>
  <c r="K1849" i="81"/>
  <c r="J1849" i="81"/>
  <c r="I1849" i="81"/>
  <c r="H1849" i="81"/>
  <c r="G1849" i="81"/>
  <c r="F1849" i="81"/>
  <c r="E1849" i="81"/>
  <c r="C1849" i="81"/>
  <c r="B1849" i="81"/>
  <c r="A1849" i="81"/>
  <c r="L1848" i="81"/>
  <c r="K1848" i="81"/>
  <c r="J1848" i="81"/>
  <c r="I1848" i="81"/>
  <c r="H1848" i="81"/>
  <c r="G1848" i="81"/>
  <c r="F1848" i="81"/>
  <c r="E1848" i="81"/>
  <c r="C1848" i="81"/>
  <c r="B1848" i="81"/>
  <c r="A1848" i="81"/>
  <c r="L1847" i="81"/>
  <c r="K1847" i="81"/>
  <c r="J1847" i="81"/>
  <c r="I1847" i="81"/>
  <c r="H1847" i="81"/>
  <c r="G1847" i="81"/>
  <c r="F1847" i="81"/>
  <c r="E1847" i="81"/>
  <c r="C1847" i="81"/>
  <c r="B1847" i="81"/>
  <c r="A1847" i="81"/>
  <c r="L1846" i="81"/>
  <c r="K1846" i="81"/>
  <c r="J1846" i="81"/>
  <c r="I1846" i="81"/>
  <c r="H1846" i="81"/>
  <c r="G1846" i="81"/>
  <c r="F1846" i="81"/>
  <c r="E1846" i="81"/>
  <c r="C1846" i="81"/>
  <c r="B1846" i="81"/>
  <c r="A1846" i="81"/>
  <c r="L1845" i="81"/>
  <c r="K1845" i="81"/>
  <c r="J1845" i="81"/>
  <c r="I1845" i="81"/>
  <c r="H1845" i="81"/>
  <c r="G1845" i="81"/>
  <c r="F1845" i="81"/>
  <c r="E1845" i="81"/>
  <c r="C1845" i="81"/>
  <c r="B1845" i="81"/>
  <c r="A1845" i="81"/>
  <c r="L1844" i="81"/>
  <c r="K1844" i="81"/>
  <c r="J1844" i="81"/>
  <c r="I1844" i="81"/>
  <c r="H1844" i="81"/>
  <c r="G1844" i="81"/>
  <c r="F1844" i="81"/>
  <c r="E1844" i="81"/>
  <c r="C1844" i="81"/>
  <c r="B1844" i="81"/>
  <c r="A1844" i="81"/>
  <c r="L1843" i="81"/>
  <c r="K1843" i="81"/>
  <c r="J1843" i="81"/>
  <c r="I1843" i="81"/>
  <c r="H1843" i="81"/>
  <c r="G1843" i="81"/>
  <c r="F1843" i="81"/>
  <c r="E1843" i="81"/>
  <c r="C1843" i="81"/>
  <c r="B1843" i="81"/>
  <c r="A1843" i="81"/>
  <c r="L1842" i="81"/>
  <c r="K1842" i="81"/>
  <c r="J1842" i="81"/>
  <c r="I1842" i="81"/>
  <c r="H1842" i="81"/>
  <c r="G1842" i="81"/>
  <c r="F1842" i="81"/>
  <c r="E1842" i="81"/>
  <c r="C1842" i="81"/>
  <c r="B1842" i="81"/>
  <c r="A1842" i="81"/>
  <c r="L1841" i="81"/>
  <c r="K1841" i="81"/>
  <c r="J1841" i="81"/>
  <c r="I1841" i="81"/>
  <c r="H1841" i="81"/>
  <c r="G1841" i="81"/>
  <c r="F1841" i="81"/>
  <c r="E1841" i="81"/>
  <c r="C1841" i="81"/>
  <c r="B1841" i="81"/>
  <c r="A1841" i="81"/>
  <c r="L1840" i="81"/>
  <c r="K1840" i="81"/>
  <c r="J1840" i="81"/>
  <c r="I1840" i="81"/>
  <c r="H1840" i="81"/>
  <c r="G1840" i="81"/>
  <c r="F1840" i="81"/>
  <c r="E1840" i="81"/>
  <c r="C1840" i="81"/>
  <c r="B1840" i="81"/>
  <c r="A1840" i="81"/>
  <c r="L1839" i="81"/>
  <c r="K1839" i="81"/>
  <c r="J1839" i="81"/>
  <c r="I1839" i="81"/>
  <c r="H1839" i="81"/>
  <c r="G1839" i="81"/>
  <c r="F1839" i="81"/>
  <c r="E1839" i="81"/>
  <c r="C1839" i="81"/>
  <c r="B1839" i="81"/>
  <c r="A1839" i="81"/>
  <c r="L1838" i="81"/>
  <c r="K1838" i="81"/>
  <c r="J1838" i="81"/>
  <c r="I1838" i="81"/>
  <c r="H1838" i="81"/>
  <c r="G1838" i="81"/>
  <c r="F1838" i="81"/>
  <c r="E1838" i="81"/>
  <c r="C1838" i="81"/>
  <c r="B1838" i="81"/>
  <c r="A1838" i="81"/>
  <c r="L1837" i="81"/>
  <c r="K1837" i="81"/>
  <c r="J1837" i="81"/>
  <c r="I1837" i="81"/>
  <c r="H1837" i="81"/>
  <c r="G1837" i="81"/>
  <c r="F1837" i="81"/>
  <c r="E1837" i="81"/>
  <c r="C1837" i="81"/>
  <c r="B1837" i="81"/>
  <c r="A1837" i="81"/>
  <c r="L1836" i="81"/>
  <c r="K1836" i="81"/>
  <c r="J1836" i="81"/>
  <c r="I1836" i="81"/>
  <c r="H1836" i="81"/>
  <c r="G1836" i="81"/>
  <c r="F1836" i="81"/>
  <c r="E1836" i="81"/>
  <c r="C1836" i="81"/>
  <c r="B1836" i="81"/>
  <c r="A1836" i="81"/>
  <c r="L1835" i="81"/>
  <c r="K1835" i="81"/>
  <c r="J1835" i="81"/>
  <c r="I1835" i="81"/>
  <c r="H1835" i="81"/>
  <c r="G1835" i="81"/>
  <c r="F1835" i="81"/>
  <c r="E1835" i="81"/>
  <c r="C1835" i="81"/>
  <c r="B1835" i="81"/>
  <c r="A1835" i="81"/>
  <c r="L1834" i="81"/>
  <c r="K1834" i="81"/>
  <c r="J1834" i="81"/>
  <c r="I1834" i="81"/>
  <c r="H1834" i="81"/>
  <c r="G1834" i="81"/>
  <c r="F1834" i="81"/>
  <c r="E1834" i="81"/>
  <c r="C1834" i="81"/>
  <c r="B1834" i="81"/>
  <c r="A1834" i="81"/>
  <c r="L1833" i="81"/>
  <c r="K1833" i="81"/>
  <c r="J1833" i="81"/>
  <c r="I1833" i="81"/>
  <c r="H1833" i="81"/>
  <c r="G1833" i="81"/>
  <c r="F1833" i="81"/>
  <c r="E1833" i="81"/>
  <c r="C1833" i="81"/>
  <c r="B1833" i="81"/>
  <c r="A1833" i="81"/>
  <c r="L1832" i="81"/>
  <c r="K1832" i="81"/>
  <c r="J1832" i="81"/>
  <c r="I1832" i="81"/>
  <c r="H1832" i="81"/>
  <c r="G1832" i="81"/>
  <c r="F1832" i="81"/>
  <c r="E1832" i="81"/>
  <c r="C1832" i="81"/>
  <c r="B1832" i="81"/>
  <c r="A1832" i="81"/>
  <c r="L1831" i="81"/>
  <c r="K1831" i="81"/>
  <c r="J1831" i="81"/>
  <c r="I1831" i="81"/>
  <c r="H1831" i="81"/>
  <c r="G1831" i="81"/>
  <c r="F1831" i="81"/>
  <c r="E1831" i="81"/>
  <c r="C1831" i="81"/>
  <c r="B1831" i="81"/>
  <c r="A1831" i="81"/>
  <c r="L1830" i="81"/>
  <c r="K1830" i="81"/>
  <c r="J1830" i="81"/>
  <c r="I1830" i="81"/>
  <c r="H1830" i="81"/>
  <c r="G1830" i="81"/>
  <c r="F1830" i="81"/>
  <c r="E1830" i="81"/>
  <c r="C1830" i="81"/>
  <c r="B1830" i="81"/>
  <c r="A1830" i="81"/>
  <c r="L1829" i="81"/>
  <c r="K1829" i="81"/>
  <c r="J1829" i="81"/>
  <c r="I1829" i="81"/>
  <c r="H1829" i="81"/>
  <c r="G1829" i="81"/>
  <c r="F1829" i="81"/>
  <c r="E1829" i="81"/>
  <c r="C1829" i="81"/>
  <c r="B1829" i="81"/>
  <c r="A1829" i="81"/>
  <c r="L1828" i="81"/>
  <c r="K1828" i="81"/>
  <c r="J1828" i="81"/>
  <c r="I1828" i="81"/>
  <c r="H1828" i="81"/>
  <c r="G1828" i="81"/>
  <c r="F1828" i="81"/>
  <c r="E1828" i="81"/>
  <c r="C1828" i="81"/>
  <c r="B1828" i="81"/>
  <c r="A1828" i="81"/>
  <c r="L1827" i="81"/>
  <c r="K1827" i="81"/>
  <c r="J1827" i="81"/>
  <c r="I1827" i="81"/>
  <c r="H1827" i="81"/>
  <c r="G1827" i="81"/>
  <c r="F1827" i="81"/>
  <c r="E1827" i="81"/>
  <c r="C1827" i="81"/>
  <c r="B1827" i="81"/>
  <c r="A1827" i="81"/>
  <c r="L1826" i="81"/>
  <c r="K1826" i="81"/>
  <c r="J1826" i="81"/>
  <c r="I1826" i="81"/>
  <c r="H1826" i="81"/>
  <c r="G1826" i="81"/>
  <c r="F1826" i="81"/>
  <c r="E1826" i="81"/>
  <c r="C1826" i="81"/>
  <c r="B1826" i="81"/>
  <c r="A1826" i="81"/>
  <c r="L1825" i="81"/>
  <c r="K1825" i="81"/>
  <c r="J1825" i="81"/>
  <c r="I1825" i="81"/>
  <c r="H1825" i="81"/>
  <c r="G1825" i="81"/>
  <c r="F1825" i="81"/>
  <c r="E1825" i="81"/>
  <c r="C1825" i="81"/>
  <c r="B1825" i="81"/>
  <c r="A1825" i="81"/>
  <c r="L1824" i="81"/>
  <c r="K1824" i="81"/>
  <c r="J1824" i="81"/>
  <c r="I1824" i="81"/>
  <c r="H1824" i="81"/>
  <c r="G1824" i="81"/>
  <c r="F1824" i="81"/>
  <c r="E1824" i="81"/>
  <c r="C1824" i="81"/>
  <c r="B1824" i="81"/>
  <c r="A1824" i="81"/>
  <c r="L1823" i="81"/>
  <c r="K1823" i="81"/>
  <c r="J1823" i="81"/>
  <c r="I1823" i="81"/>
  <c r="H1823" i="81"/>
  <c r="G1823" i="81"/>
  <c r="F1823" i="81"/>
  <c r="E1823" i="81"/>
  <c r="C1823" i="81"/>
  <c r="B1823" i="81"/>
  <c r="A1823" i="81"/>
  <c r="L1822" i="81"/>
  <c r="K1822" i="81"/>
  <c r="J1822" i="81"/>
  <c r="I1822" i="81"/>
  <c r="H1822" i="81"/>
  <c r="G1822" i="81"/>
  <c r="F1822" i="81"/>
  <c r="E1822" i="81"/>
  <c r="C1822" i="81"/>
  <c r="B1822" i="81"/>
  <c r="A1822" i="81"/>
  <c r="L1821" i="81"/>
  <c r="K1821" i="81"/>
  <c r="J1821" i="81"/>
  <c r="I1821" i="81"/>
  <c r="H1821" i="81"/>
  <c r="G1821" i="81"/>
  <c r="F1821" i="81"/>
  <c r="E1821" i="81"/>
  <c r="C1821" i="81"/>
  <c r="B1821" i="81"/>
  <c r="A1821" i="81"/>
  <c r="L1820" i="81"/>
  <c r="K1820" i="81"/>
  <c r="J1820" i="81"/>
  <c r="I1820" i="81"/>
  <c r="H1820" i="81"/>
  <c r="G1820" i="81"/>
  <c r="F1820" i="81"/>
  <c r="E1820" i="81"/>
  <c r="C1820" i="81"/>
  <c r="B1820" i="81"/>
  <c r="A1820" i="81"/>
  <c r="L1819" i="81"/>
  <c r="K1819" i="81"/>
  <c r="J1819" i="81"/>
  <c r="I1819" i="81"/>
  <c r="H1819" i="81"/>
  <c r="G1819" i="81"/>
  <c r="F1819" i="81"/>
  <c r="E1819" i="81"/>
  <c r="C1819" i="81"/>
  <c r="B1819" i="81"/>
  <c r="A1819" i="81"/>
  <c r="L1818" i="81"/>
  <c r="K1818" i="81"/>
  <c r="J1818" i="81"/>
  <c r="I1818" i="81"/>
  <c r="H1818" i="81"/>
  <c r="G1818" i="81"/>
  <c r="F1818" i="81"/>
  <c r="E1818" i="81"/>
  <c r="C1818" i="81"/>
  <c r="B1818" i="81"/>
  <c r="A1818" i="81"/>
  <c r="L1817" i="81"/>
  <c r="K1817" i="81"/>
  <c r="J1817" i="81"/>
  <c r="I1817" i="81"/>
  <c r="H1817" i="81"/>
  <c r="G1817" i="81"/>
  <c r="F1817" i="81"/>
  <c r="E1817" i="81"/>
  <c r="C1817" i="81"/>
  <c r="B1817" i="81"/>
  <c r="A1817" i="81"/>
  <c r="L1816" i="81"/>
  <c r="K1816" i="81"/>
  <c r="J1816" i="81"/>
  <c r="I1816" i="81"/>
  <c r="H1816" i="81"/>
  <c r="G1816" i="81"/>
  <c r="F1816" i="81"/>
  <c r="E1816" i="81"/>
  <c r="C1816" i="81"/>
  <c r="B1816" i="81"/>
  <c r="A1816" i="81"/>
  <c r="L1815" i="81"/>
  <c r="K1815" i="81"/>
  <c r="J1815" i="81"/>
  <c r="I1815" i="81"/>
  <c r="H1815" i="81"/>
  <c r="G1815" i="81"/>
  <c r="F1815" i="81"/>
  <c r="E1815" i="81"/>
  <c r="C1815" i="81"/>
  <c r="B1815" i="81"/>
  <c r="A1815" i="81"/>
  <c r="L1814" i="81"/>
  <c r="K1814" i="81"/>
  <c r="J1814" i="81"/>
  <c r="I1814" i="81"/>
  <c r="H1814" i="81"/>
  <c r="G1814" i="81"/>
  <c r="F1814" i="81"/>
  <c r="E1814" i="81"/>
  <c r="C1814" i="81"/>
  <c r="B1814" i="81"/>
  <c r="A1814" i="81"/>
  <c r="L1813" i="81"/>
  <c r="K1813" i="81"/>
  <c r="J1813" i="81"/>
  <c r="I1813" i="81"/>
  <c r="H1813" i="81"/>
  <c r="G1813" i="81"/>
  <c r="F1813" i="81"/>
  <c r="E1813" i="81"/>
  <c r="C1813" i="81"/>
  <c r="B1813" i="81"/>
  <c r="A1813" i="81"/>
  <c r="L1812" i="81"/>
  <c r="K1812" i="81"/>
  <c r="J1812" i="81"/>
  <c r="I1812" i="81"/>
  <c r="H1812" i="81"/>
  <c r="G1812" i="81"/>
  <c r="F1812" i="81"/>
  <c r="E1812" i="81"/>
  <c r="C1812" i="81"/>
  <c r="B1812" i="81"/>
  <c r="A1812" i="81"/>
  <c r="L1811" i="81"/>
  <c r="K1811" i="81"/>
  <c r="J1811" i="81"/>
  <c r="I1811" i="81"/>
  <c r="H1811" i="81"/>
  <c r="G1811" i="81"/>
  <c r="F1811" i="81"/>
  <c r="E1811" i="81"/>
  <c r="C1811" i="81"/>
  <c r="B1811" i="81"/>
  <c r="A1811" i="81"/>
  <c r="L1810" i="81"/>
  <c r="K1810" i="81"/>
  <c r="J1810" i="81"/>
  <c r="I1810" i="81"/>
  <c r="H1810" i="81"/>
  <c r="G1810" i="81"/>
  <c r="F1810" i="81"/>
  <c r="E1810" i="81"/>
  <c r="C1810" i="81"/>
  <c r="B1810" i="81"/>
  <c r="A1810" i="81"/>
  <c r="L1809" i="81"/>
  <c r="K1809" i="81"/>
  <c r="J1809" i="81"/>
  <c r="I1809" i="81"/>
  <c r="H1809" i="81"/>
  <c r="G1809" i="81"/>
  <c r="F1809" i="81"/>
  <c r="E1809" i="81"/>
  <c r="C1809" i="81"/>
  <c r="B1809" i="81"/>
  <c r="A1809" i="81"/>
  <c r="L1808" i="81"/>
  <c r="K1808" i="81"/>
  <c r="J1808" i="81"/>
  <c r="I1808" i="81"/>
  <c r="H1808" i="81"/>
  <c r="G1808" i="81"/>
  <c r="F1808" i="81"/>
  <c r="E1808" i="81"/>
  <c r="C1808" i="81"/>
  <c r="B1808" i="81"/>
  <c r="A1808" i="81"/>
  <c r="L1807" i="81"/>
  <c r="K1807" i="81"/>
  <c r="J1807" i="81"/>
  <c r="I1807" i="81"/>
  <c r="H1807" i="81"/>
  <c r="G1807" i="81"/>
  <c r="F1807" i="81"/>
  <c r="E1807" i="81"/>
  <c r="C1807" i="81"/>
  <c r="B1807" i="81"/>
  <c r="A1807" i="81"/>
  <c r="L1806" i="81"/>
  <c r="K1806" i="81"/>
  <c r="J1806" i="81"/>
  <c r="I1806" i="81"/>
  <c r="H1806" i="81"/>
  <c r="G1806" i="81"/>
  <c r="F1806" i="81"/>
  <c r="E1806" i="81"/>
  <c r="C1806" i="81"/>
  <c r="B1806" i="81"/>
  <c r="A1806" i="81"/>
  <c r="L1805" i="81"/>
  <c r="K1805" i="81"/>
  <c r="J1805" i="81"/>
  <c r="I1805" i="81"/>
  <c r="H1805" i="81"/>
  <c r="G1805" i="81"/>
  <c r="F1805" i="81"/>
  <c r="E1805" i="81"/>
  <c r="C1805" i="81"/>
  <c r="B1805" i="81"/>
  <c r="A1805" i="81"/>
  <c r="L1804" i="81"/>
  <c r="K1804" i="81"/>
  <c r="J1804" i="81"/>
  <c r="I1804" i="81"/>
  <c r="H1804" i="81"/>
  <c r="G1804" i="81"/>
  <c r="F1804" i="81"/>
  <c r="E1804" i="81"/>
  <c r="C1804" i="81"/>
  <c r="B1804" i="81"/>
  <c r="A1804" i="81"/>
  <c r="L1803" i="81"/>
  <c r="K1803" i="81"/>
  <c r="J1803" i="81"/>
  <c r="I1803" i="81"/>
  <c r="H1803" i="81"/>
  <c r="G1803" i="81"/>
  <c r="F1803" i="81"/>
  <c r="E1803" i="81"/>
  <c r="C1803" i="81"/>
  <c r="B1803" i="81"/>
  <c r="A1803" i="81"/>
  <c r="L1802" i="81"/>
  <c r="K1802" i="81"/>
  <c r="J1802" i="81"/>
  <c r="I1802" i="81"/>
  <c r="H1802" i="81"/>
  <c r="G1802" i="81"/>
  <c r="F1802" i="81"/>
  <c r="E1802" i="81"/>
  <c r="C1802" i="81"/>
  <c r="B1802" i="81"/>
  <c r="A1802" i="81"/>
  <c r="L1801" i="81"/>
  <c r="K1801" i="81"/>
  <c r="J1801" i="81"/>
  <c r="I1801" i="81"/>
  <c r="H1801" i="81"/>
  <c r="G1801" i="81"/>
  <c r="F1801" i="81"/>
  <c r="E1801" i="81"/>
  <c r="C1801" i="81"/>
  <c r="B1801" i="81"/>
  <c r="A1801" i="81"/>
  <c r="L1800" i="81"/>
  <c r="K1800" i="81"/>
  <c r="J1800" i="81"/>
  <c r="I1800" i="81"/>
  <c r="H1800" i="81"/>
  <c r="G1800" i="81"/>
  <c r="F1800" i="81"/>
  <c r="E1800" i="81"/>
  <c r="C1800" i="81"/>
  <c r="B1800" i="81"/>
  <c r="A1800" i="81"/>
  <c r="L1799" i="81"/>
  <c r="K1799" i="81"/>
  <c r="J1799" i="81"/>
  <c r="I1799" i="81"/>
  <c r="H1799" i="81"/>
  <c r="G1799" i="81"/>
  <c r="F1799" i="81"/>
  <c r="E1799" i="81"/>
  <c r="C1799" i="81"/>
  <c r="B1799" i="81"/>
  <c r="A1799" i="81"/>
  <c r="L1798" i="81"/>
  <c r="K1798" i="81"/>
  <c r="J1798" i="81"/>
  <c r="I1798" i="81"/>
  <c r="H1798" i="81"/>
  <c r="G1798" i="81"/>
  <c r="F1798" i="81"/>
  <c r="E1798" i="81"/>
  <c r="C1798" i="81"/>
  <c r="B1798" i="81"/>
  <c r="A1798" i="81"/>
  <c r="L1797" i="81"/>
  <c r="K1797" i="81"/>
  <c r="J1797" i="81"/>
  <c r="I1797" i="81"/>
  <c r="H1797" i="81"/>
  <c r="G1797" i="81"/>
  <c r="F1797" i="81"/>
  <c r="E1797" i="81"/>
  <c r="C1797" i="81"/>
  <c r="B1797" i="81"/>
  <c r="A1797" i="81"/>
  <c r="L1796" i="81"/>
  <c r="K1796" i="81"/>
  <c r="J1796" i="81"/>
  <c r="I1796" i="81"/>
  <c r="H1796" i="81"/>
  <c r="G1796" i="81"/>
  <c r="F1796" i="81"/>
  <c r="E1796" i="81"/>
  <c r="C1796" i="81"/>
  <c r="B1796" i="81"/>
  <c r="A1796" i="81"/>
  <c r="L1795" i="81"/>
  <c r="K1795" i="81"/>
  <c r="J1795" i="81"/>
  <c r="I1795" i="81"/>
  <c r="H1795" i="81"/>
  <c r="G1795" i="81"/>
  <c r="F1795" i="81"/>
  <c r="E1795" i="81"/>
  <c r="C1795" i="81"/>
  <c r="B1795" i="81"/>
  <c r="A1795" i="81"/>
  <c r="L1794" i="81"/>
  <c r="K1794" i="81"/>
  <c r="J1794" i="81"/>
  <c r="I1794" i="81"/>
  <c r="H1794" i="81"/>
  <c r="G1794" i="81"/>
  <c r="F1794" i="81"/>
  <c r="E1794" i="81"/>
  <c r="C1794" i="81"/>
  <c r="B1794" i="81"/>
  <c r="A1794" i="81"/>
  <c r="L1793" i="81"/>
  <c r="K1793" i="81"/>
  <c r="J1793" i="81"/>
  <c r="I1793" i="81"/>
  <c r="H1793" i="81"/>
  <c r="G1793" i="81"/>
  <c r="F1793" i="81"/>
  <c r="E1793" i="81"/>
  <c r="C1793" i="81"/>
  <c r="B1793" i="81"/>
  <c r="A1793" i="81"/>
  <c r="L1792" i="81"/>
  <c r="K1792" i="81"/>
  <c r="J1792" i="81"/>
  <c r="I1792" i="81"/>
  <c r="H1792" i="81"/>
  <c r="G1792" i="81"/>
  <c r="F1792" i="81"/>
  <c r="E1792" i="81"/>
  <c r="C1792" i="81"/>
  <c r="B1792" i="81"/>
  <c r="A1792" i="81"/>
  <c r="L1791" i="81"/>
  <c r="K1791" i="81"/>
  <c r="J1791" i="81"/>
  <c r="I1791" i="81"/>
  <c r="H1791" i="81"/>
  <c r="G1791" i="81"/>
  <c r="F1791" i="81"/>
  <c r="E1791" i="81"/>
  <c r="C1791" i="81"/>
  <c r="B1791" i="81"/>
  <c r="A1791" i="81"/>
  <c r="L1790" i="81"/>
  <c r="K1790" i="81"/>
  <c r="J1790" i="81"/>
  <c r="I1790" i="81"/>
  <c r="H1790" i="81"/>
  <c r="G1790" i="81"/>
  <c r="F1790" i="81"/>
  <c r="E1790" i="81"/>
  <c r="C1790" i="81"/>
  <c r="B1790" i="81"/>
  <c r="A1790" i="81"/>
  <c r="L1789" i="81"/>
  <c r="K1789" i="81"/>
  <c r="J1789" i="81"/>
  <c r="I1789" i="81"/>
  <c r="H1789" i="81"/>
  <c r="G1789" i="81"/>
  <c r="F1789" i="81"/>
  <c r="E1789" i="81"/>
  <c r="C1789" i="81"/>
  <c r="B1789" i="81"/>
  <c r="A1789" i="81"/>
  <c r="L1788" i="81"/>
  <c r="K1788" i="81"/>
  <c r="J1788" i="81"/>
  <c r="I1788" i="81"/>
  <c r="H1788" i="81"/>
  <c r="G1788" i="81"/>
  <c r="F1788" i="81"/>
  <c r="E1788" i="81"/>
  <c r="C1788" i="81"/>
  <c r="B1788" i="81"/>
  <c r="A1788" i="81"/>
  <c r="L1787" i="81"/>
  <c r="K1787" i="81"/>
  <c r="J1787" i="81"/>
  <c r="I1787" i="81"/>
  <c r="H1787" i="81"/>
  <c r="G1787" i="81"/>
  <c r="F1787" i="81"/>
  <c r="E1787" i="81"/>
  <c r="C1787" i="81"/>
  <c r="B1787" i="81"/>
  <c r="A1787" i="81"/>
  <c r="L1786" i="81"/>
  <c r="K1786" i="81"/>
  <c r="J1786" i="81"/>
  <c r="I1786" i="81"/>
  <c r="H1786" i="81"/>
  <c r="G1786" i="81"/>
  <c r="F1786" i="81"/>
  <c r="E1786" i="81"/>
  <c r="C1786" i="81"/>
  <c r="B1786" i="81"/>
  <c r="A1786" i="81"/>
  <c r="L1785" i="81"/>
  <c r="K1785" i="81"/>
  <c r="J1785" i="81"/>
  <c r="I1785" i="81"/>
  <c r="H1785" i="81"/>
  <c r="G1785" i="81"/>
  <c r="F1785" i="81"/>
  <c r="E1785" i="81"/>
  <c r="C1785" i="81"/>
  <c r="B1785" i="81"/>
  <c r="A1785" i="81"/>
  <c r="L1784" i="81"/>
  <c r="K1784" i="81"/>
  <c r="J1784" i="81"/>
  <c r="I1784" i="81"/>
  <c r="H1784" i="81"/>
  <c r="G1784" i="81"/>
  <c r="F1784" i="81"/>
  <c r="E1784" i="81"/>
  <c r="C1784" i="81"/>
  <c r="B1784" i="81"/>
  <c r="A1784" i="81"/>
  <c r="L1783" i="81"/>
  <c r="K1783" i="81"/>
  <c r="J1783" i="81"/>
  <c r="I1783" i="81"/>
  <c r="H1783" i="81"/>
  <c r="G1783" i="81"/>
  <c r="F1783" i="81"/>
  <c r="E1783" i="81"/>
  <c r="C1783" i="81"/>
  <c r="B1783" i="81"/>
  <c r="A1783" i="81"/>
  <c r="L1782" i="81"/>
  <c r="K1782" i="81"/>
  <c r="J1782" i="81"/>
  <c r="I1782" i="81"/>
  <c r="H1782" i="81"/>
  <c r="G1782" i="81"/>
  <c r="F1782" i="81"/>
  <c r="E1782" i="81"/>
  <c r="C1782" i="81"/>
  <c r="B1782" i="81"/>
  <c r="A1782" i="81"/>
  <c r="L1781" i="81"/>
  <c r="K1781" i="81"/>
  <c r="J1781" i="81"/>
  <c r="I1781" i="81"/>
  <c r="H1781" i="81"/>
  <c r="G1781" i="81"/>
  <c r="F1781" i="81"/>
  <c r="E1781" i="81"/>
  <c r="C1781" i="81"/>
  <c r="B1781" i="81"/>
  <c r="A1781" i="81"/>
  <c r="L1780" i="81"/>
  <c r="K1780" i="81"/>
  <c r="J1780" i="81"/>
  <c r="I1780" i="81"/>
  <c r="H1780" i="81"/>
  <c r="G1780" i="81"/>
  <c r="F1780" i="81"/>
  <c r="E1780" i="81"/>
  <c r="C1780" i="81"/>
  <c r="B1780" i="81"/>
  <c r="A1780" i="81"/>
  <c r="L1779" i="81"/>
  <c r="K1779" i="81"/>
  <c r="J1779" i="81"/>
  <c r="I1779" i="81"/>
  <c r="H1779" i="81"/>
  <c r="G1779" i="81"/>
  <c r="F1779" i="81"/>
  <c r="E1779" i="81"/>
  <c r="C1779" i="81"/>
  <c r="B1779" i="81"/>
  <c r="A1779" i="81"/>
  <c r="L1778" i="81"/>
  <c r="K1778" i="81"/>
  <c r="J1778" i="81"/>
  <c r="I1778" i="81"/>
  <c r="H1778" i="81"/>
  <c r="G1778" i="81"/>
  <c r="F1778" i="81"/>
  <c r="E1778" i="81"/>
  <c r="C1778" i="81"/>
  <c r="B1778" i="81"/>
  <c r="A1778" i="81"/>
  <c r="L1777" i="81"/>
  <c r="K1777" i="81"/>
  <c r="J1777" i="81"/>
  <c r="I1777" i="81"/>
  <c r="H1777" i="81"/>
  <c r="G1777" i="81"/>
  <c r="F1777" i="81"/>
  <c r="E1777" i="81"/>
  <c r="C1777" i="81"/>
  <c r="B1777" i="81"/>
  <c r="A1777" i="81"/>
  <c r="L1776" i="81"/>
  <c r="K1776" i="81"/>
  <c r="J1776" i="81"/>
  <c r="I1776" i="81"/>
  <c r="H1776" i="81"/>
  <c r="G1776" i="81"/>
  <c r="F1776" i="81"/>
  <c r="E1776" i="81"/>
  <c r="C1776" i="81"/>
  <c r="B1776" i="81"/>
  <c r="A1776" i="81"/>
  <c r="L1775" i="81"/>
  <c r="K1775" i="81"/>
  <c r="J1775" i="81"/>
  <c r="I1775" i="81"/>
  <c r="H1775" i="81"/>
  <c r="G1775" i="81"/>
  <c r="F1775" i="81"/>
  <c r="E1775" i="81"/>
  <c r="C1775" i="81"/>
  <c r="B1775" i="81"/>
  <c r="A1775" i="81"/>
  <c r="L1774" i="81"/>
  <c r="K1774" i="81"/>
  <c r="J1774" i="81"/>
  <c r="I1774" i="81"/>
  <c r="H1774" i="81"/>
  <c r="G1774" i="81"/>
  <c r="F1774" i="81"/>
  <c r="E1774" i="81"/>
  <c r="C1774" i="81"/>
  <c r="B1774" i="81"/>
  <c r="A1774" i="81"/>
  <c r="L1773" i="81"/>
  <c r="K1773" i="81"/>
  <c r="J1773" i="81"/>
  <c r="I1773" i="81"/>
  <c r="H1773" i="81"/>
  <c r="G1773" i="81"/>
  <c r="F1773" i="81"/>
  <c r="E1773" i="81"/>
  <c r="C1773" i="81"/>
  <c r="B1773" i="81"/>
  <c r="A1773" i="81"/>
  <c r="L1772" i="81"/>
  <c r="K1772" i="81"/>
  <c r="J1772" i="81"/>
  <c r="I1772" i="81"/>
  <c r="H1772" i="81"/>
  <c r="G1772" i="81"/>
  <c r="F1772" i="81"/>
  <c r="E1772" i="81"/>
  <c r="C1772" i="81"/>
  <c r="B1772" i="81"/>
  <c r="A1772" i="81"/>
  <c r="L1771" i="81"/>
  <c r="K1771" i="81"/>
  <c r="J1771" i="81"/>
  <c r="I1771" i="81"/>
  <c r="H1771" i="81"/>
  <c r="G1771" i="81"/>
  <c r="F1771" i="81"/>
  <c r="E1771" i="81"/>
  <c r="C1771" i="81"/>
  <c r="B1771" i="81"/>
  <c r="A1771" i="81"/>
  <c r="L1770" i="81"/>
  <c r="K1770" i="81"/>
  <c r="J1770" i="81"/>
  <c r="I1770" i="81"/>
  <c r="H1770" i="81"/>
  <c r="G1770" i="81"/>
  <c r="F1770" i="81"/>
  <c r="E1770" i="81"/>
  <c r="C1770" i="81"/>
  <c r="B1770" i="81"/>
  <c r="A1770" i="81"/>
  <c r="L1769" i="81"/>
  <c r="K1769" i="81"/>
  <c r="J1769" i="81"/>
  <c r="I1769" i="81"/>
  <c r="H1769" i="81"/>
  <c r="G1769" i="81"/>
  <c r="F1769" i="81"/>
  <c r="E1769" i="81"/>
  <c r="C1769" i="81"/>
  <c r="B1769" i="81"/>
  <c r="A1769" i="81"/>
  <c r="L1768" i="81"/>
  <c r="K1768" i="81"/>
  <c r="J1768" i="81"/>
  <c r="I1768" i="81"/>
  <c r="H1768" i="81"/>
  <c r="G1768" i="81"/>
  <c r="F1768" i="81"/>
  <c r="E1768" i="81"/>
  <c r="C1768" i="81"/>
  <c r="B1768" i="81"/>
  <c r="A1768" i="81"/>
  <c r="L1767" i="81"/>
  <c r="K1767" i="81"/>
  <c r="J1767" i="81"/>
  <c r="I1767" i="81"/>
  <c r="H1767" i="81"/>
  <c r="G1767" i="81"/>
  <c r="F1767" i="81"/>
  <c r="E1767" i="81"/>
  <c r="C1767" i="81"/>
  <c r="B1767" i="81"/>
  <c r="A1767" i="81"/>
  <c r="L1766" i="81"/>
  <c r="K1766" i="81"/>
  <c r="J1766" i="81"/>
  <c r="I1766" i="81"/>
  <c r="H1766" i="81"/>
  <c r="G1766" i="81"/>
  <c r="F1766" i="81"/>
  <c r="E1766" i="81"/>
  <c r="C1766" i="81"/>
  <c r="B1766" i="81"/>
  <c r="A1766" i="81"/>
  <c r="L1765" i="81"/>
  <c r="K1765" i="81"/>
  <c r="J1765" i="81"/>
  <c r="I1765" i="81"/>
  <c r="H1765" i="81"/>
  <c r="G1765" i="81"/>
  <c r="F1765" i="81"/>
  <c r="E1765" i="81"/>
  <c r="C1765" i="81"/>
  <c r="B1765" i="81"/>
  <c r="A1765" i="81"/>
  <c r="L1764" i="81"/>
  <c r="K1764" i="81"/>
  <c r="J1764" i="81"/>
  <c r="I1764" i="81"/>
  <c r="H1764" i="81"/>
  <c r="G1764" i="81"/>
  <c r="F1764" i="81"/>
  <c r="E1764" i="81"/>
  <c r="C1764" i="81"/>
  <c r="B1764" i="81"/>
  <c r="A1764" i="81"/>
  <c r="L1763" i="81"/>
  <c r="K1763" i="81"/>
  <c r="J1763" i="81"/>
  <c r="I1763" i="81"/>
  <c r="H1763" i="81"/>
  <c r="G1763" i="81"/>
  <c r="F1763" i="81"/>
  <c r="E1763" i="81"/>
  <c r="C1763" i="81"/>
  <c r="B1763" i="81"/>
  <c r="A1763" i="81"/>
  <c r="L1762" i="81"/>
  <c r="K1762" i="81"/>
  <c r="J1762" i="81"/>
  <c r="I1762" i="81"/>
  <c r="H1762" i="81"/>
  <c r="G1762" i="81"/>
  <c r="F1762" i="81"/>
  <c r="E1762" i="81"/>
  <c r="C1762" i="81"/>
  <c r="B1762" i="81"/>
  <c r="A1762" i="81"/>
  <c r="L1761" i="81"/>
  <c r="K1761" i="81"/>
  <c r="J1761" i="81"/>
  <c r="I1761" i="81"/>
  <c r="H1761" i="81"/>
  <c r="G1761" i="81"/>
  <c r="F1761" i="81"/>
  <c r="E1761" i="81"/>
  <c r="C1761" i="81"/>
  <c r="B1761" i="81"/>
  <c r="A1761" i="81"/>
  <c r="L1760" i="81"/>
  <c r="K1760" i="81"/>
  <c r="J1760" i="81"/>
  <c r="I1760" i="81"/>
  <c r="H1760" i="81"/>
  <c r="G1760" i="81"/>
  <c r="F1760" i="81"/>
  <c r="E1760" i="81"/>
  <c r="C1760" i="81"/>
  <c r="B1760" i="81"/>
  <c r="A1760" i="81"/>
  <c r="L1759" i="81"/>
  <c r="K1759" i="81"/>
  <c r="J1759" i="81"/>
  <c r="I1759" i="81"/>
  <c r="H1759" i="81"/>
  <c r="G1759" i="81"/>
  <c r="F1759" i="81"/>
  <c r="E1759" i="81"/>
  <c r="C1759" i="81"/>
  <c r="B1759" i="81"/>
  <c r="A1759" i="81"/>
  <c r="L1758" i="81"/>
  <c r="K1758" i="81"/>
  <c r="J1758" i="81"/>
  <c r="I1758" i="81"/>
  <c r="H1758" i="81"/>
  <c r="G1758" i="81"/>
  <c r="F1758" i="81"/>
  <c r="E1758" i="81"/>
  <c r="C1758" i="81"/>
  <c r="B1758" i="81"/>
  <c r="A1758" i="81"/>
  <c r="L1757" i="81"/>
  <c r="K1757" i="81"/>
  <c r="J1757" i="81"/>
  <c r="I1757" i="81"/>
  <c r="H1757" i="81"/>
  <c r="G1757" i="81"/>
  <c r="F1757" i="81"/>
  <c r="E1757" i="81"/>
  <c r="C1757" i="81"/>
  <c r="B1757" i="81"/>
  <c r="A1757" i="81"/>
  <c r="L1756" i="81"/>
  <c r="K1756" i="81"/>
  <c r="J1756" i="81"/>
  <c r="I1756" i="81"/>
  <c r="H1756" i="81"/>
  <c r="G1756" i="81"/>
  <c r="F1756" i="81"/>
  <c r="E1756" i="81"/>
  <c r="C1756" i="81"/>
  <c r="B1756" i="81"/>
  <c r="A1756" i="81"/>
  <c r="L1755" i="81"/>
  <c r="K1755" i="81"/>
  <c r="J1755" i="81"/>
  <c r="I1755" i="81"/>
  <c r="H1755" i="81"/>
  <c r="G1755" i="81"/>
  <c r="F1755" i="81"/>
  <c r="E1755" i="81"/>
  <c r="C1755" i="81"/>
  <c r="B1755" i="81"/>
  <c r="A1755" i="81"/>
  <c r="L1754" i="81"/>
  <c r="K1754" i="81"/>
  <c r="J1754" i="81"/>
  <c r="I1754" i="81"/>
  <c r="H1754" i="81"/>
  <c r="G1754" i="81"/>
  <c r="F1754" i="81"/>
  <c r="E1754" i="81"/>
  <c r="C1754" i="81"/>
  <c r="B1754" i="81"/>
  <c r="A1754" i="81"/>
  <c r="L1753" i="81"/>
  <c r="K1753" i="81"/>
  <c r="J1753" i="81"/>
  <c r="I1753" i="81"/>
  <c r="H1753" i="81"/>
  <c r="G1753" i="81"/>
  <c r="F1753" i="81"/>
  <c r="E1753" i="81"/>
  <c r="C1753" i="81"/>
  <c r="B1753" i="81"/>
  <c r="A1753" i="81"/>
  <c r="L1752" i="81"/>
  <c r="K1752" i="81"/>
  <c r="J1752" i="81"/>
  <c r="I1752" i="81"/>
  <c r="H1752" i="81"/>
  <c r="G1752" i="81"/>
  <c r="F1752" i="81"/>
  <c r="E1752" i="81"/>
  <c r="C1752" i="81"/>
  <c r="B1752" i="81"/>
  <c r="A1752" i="81"/>
  <c r="L1751" i="81"/>
  <c r="K1751" i="81"/>
  <c r="J1751" i="81"/>
  <c r="I1751" i="81"/>
  <c r="H1751" i="81"/>
  <c r="G1751" i="81"/>
  <c r="F1751" i="81"/>
  <c r="E1751" i="81"/>
  <c r="C1751" i="81"/>
  <c r="B1751" i="81"/>
  <c r="A1751" i="81"/>
  <c r="L1750" i="81"/>
  <c r="K1750" i="81"/>
  <c r="J1750" i="81"/>
  <c r="I1750" i="81"/>
  <c r="H1750" i="81"/>
  <c r="G1750" i="81"/>
  <c r="F1750" i="81"/>
  <c r="E1750" i="81"/>
  <c r="C1750" i="81"/>
  <c r="B1750" i="81"/>
  <c r="A1750" i="81"/>
  <c r="L1749" i="81"/>
  <c r="K1749" i="81"/>
  <c r="J1749" i="81"/>
  <c r="I1749" i="81"/>
  <c r="H1749" i="81"/>
  <c r="G1749" i="81"/>
  <c r="F1749" i="81"/>
  <c r="E1749" i="81"/>
  <c r="C1749" i="81"/>
  <c r="B1749" i="81"/>
  <c r="A1749" i="81"/>
  <c r="L1748" i="81"/>
  <c r="K1748" i="81"/>
  <c r="J1748" i="81"/>
  <c r="I1748" i="81"/>
  <c r="H1748" i="81"/>
  <c r="G1748" i="81"/>
  <c r="F1748" i="81"/>
  <c r="E1748" i="81"/>
  <c r="C1748" i="81"/>
  <c r="B1748" i="81"/>
  <c r="A1748" i="81"/>
  <c r="L1747" i="81"/>
  <c r="K1747" i="81"/>
  <c r="J1747" i="81"/>
  <c r="I1747" i="81"/>
  <c r="H1747" i="81"/>
  <c r="G1747" i="81"/>
  <c r="F1747" i="81"/>
  <c r="E1747" i="81"/>
  <c r="C1747" i="81"/>
  <c r="B1747" i="81"/>
  <c r="A1747" i="81"/>
  <c r="L1746" i="81"/>
  <c r="K1746" i="81"/>
  <c r="J1746" i="81"/>
  <c r="I1746" i="81"/>
  <c r="H1746" i="81"/>
  <c r="G1746" i="81"/>
  <c r="F1746" i="81"/>
  <c r="E1746" i="81"/>
  <c r="C1746" i="81"/>
  <c r="B1746" i="81"/>
  <c r="A1746" i="81"/>
  <c r="L1745" i="81"/>
  <c r="K1745" i="81"/>
  <c r="J1745" i="81"/>
  <c r="I1745" i="81"/>
  <c r="H1745" i="81"/>
  <c r="G1745" i="81"/>
  <c r="F1745" i="81"/>
  <c r="E1745" i="81"/>
  <c r="C1745" i="81"/>
  <c r="B1745" i="81"/>
  <c r="A1745" i="81"/>
  <c r="L1744" i="81"/>
  <c r="K1744" i="81"/>
  <c r="J1744" i="81"/>
  <c r="I1744" i="81"/>
  <c r="H1744" i="81"/>
  <c r="G1744" i="81"/>
  <c r="F1744" i="81"/>
  <c r="E1744" i="81"/>
  <c r="C1744" i="81"/>
  <c r="B1744" i="81"/>
  <c r="A1744" i="81"/>
  <c r="L1743" i="81"/>
  <c r="K1743" i="81"/>
  <c r="J1743" i="81"/>
  <c r="I1743" i="81"/>
  <c r="H1743" i="81"/>
  <c r="G1743" i="81"/>
  <c r="F1743" i="81"/>
  <c r="E1743" i="81"/>
  <c r="C1743" i="81"/>
  <c r="B1743" i="81"/>
  <c r="A1743" i="81"/>
  <c r="L1742" i="81"/>
  <c r="K1742" i="81"/>
  <c r="J1742" i="81"/>
  <c r="I1742" i="81"/>
  <c r="H1742" i="81"/>
  <c r="G1742" i="81"/>
  <c r="F1742" i="81"/>
  <c r="E1742" i="81"/>
  <c r="C1742" i="81"/>
  <c r="B1742" i="81"/>
  <c r="A1742" i="81"/>
  <c r="L1741" i="81"/>
  <c r="K1741" i="81"/>
  <c r="J1741" i="81"/>
  <c r="I1741" i="81"/>
  <c r="H1741" i="81"/>
  <c r="G1741" i="81"/>
  <c r="F1741" i="81"/>
  <c r="E1741" i="81"/>
  <c r="C1741" i="81"/>
  <c r="B1741" i="81"/>
  <c r="A1741" i="81"/>
  <c r="L1740" i="81"/>
  <c r="K1740" i="81"/>
  <c r="J1740" i="81"/>
  <c r="I1740" i="81"/>
  <c r="H1740" i="81"/>
  <c r="G1740" i="81"/>
  <c r="F1740" i="81"/>
  <c r="E1740" i="81"/>
  <c r="C1740" i="81"/>
  <c r="B1740" i="81"/>
  <c r="A1740" i="81"/>
  <c r="L1739" i="81"/>
  <c r="K1739" i="81"/>
  <c r="J1739" i="81"/>
  <c r="I1739" i="81"/>
  <c r="H1739" i="81"/>
  <c r="G1739" i="81"/>
  <c r="F1739" i="81"/>
  <c r="E1739" i="81"/>
  <c r="C1739" i="81"/>
  <c r="B1739" i="81"/>
  <c r="A1739" i="81"/>
  <c r="L1738" i="81"/>
  <c r="K1738" i="81"/>
  <c r="J1738" i="81"/>
  <c r="I1738" i="81"/>
  <c r="H1738" i="81"/>
  <c r="G1738" i="81"/>
  <c r="F1738" i="81"/>
  <c r="E1738" i="81"/>
  <c r="C1738" i="81"/>
  <c r="B1738" i="81"/>
  <c r="A1738" i="81"/>
  <c r="L1737" i="81"/>
  <c r="K1737" i="81"/>
  <c r="J1737" i="81"/>
  <c r="I1737" i="81"/>
  <c r="H1737" i="81"/>
  <c r="G1737" i="81"/>
  <c r="F1737" i="81"/>
  <c r="E1737" i="81"/>
  <c r="C1737" i="81"/>
  <c r="B1737" i="81"/>
  <c r="A1737" i="81"/>
  <c r="L1736" i="81"/>
  <c r="K1736" i="81"/>
  <c r="J1736" i="81"/>
  <c r="I1736" i="81"/>
  <c r="H1736" i="81"/>
  <c r="G1736" i="81"/>
  <c r="F1736" i="81"/>
  <c r="E1736" i="81"/>
  <c r="C1736" i="81"/>
  <c r="B1736" i="81"/>
  <c r="A1736" i="81"/>
  <c r="L1735" i="81"/>
  <c r="K1735" i="81"/>
  <c r="J1735" i="81"/>
  <c r="I1735" i="81"/>
  <c r="H1735" i="81"/>
  <c r="G1735" i="81"/>
  <c r="F1735" i="81"/>
  <c r="E1735" i="81"/>
  <c r="C1735" i="81"/>
  <c r="B1735" i="81"/>
  <c r="A1735" i="81"/>
  <c r="L1734" i="81"/>
  <c r="K1734" i="81"/>
  <c r="J1734" i="81"/>
  <c r="I1734" i="81"/>
  <c r="H1734" i="81"/>
  <c r="G1734" i="81"/>
  <c r="F1734" i="81"/>
  <c r="E1734" i="81"/>
  <c r="C1734" i="81"/>
  <c r="B1734" i="81"/>
  <c r="A1734" i="81"/>
  <c r="L1733" i="81"/>
  <c r="K1733" i="81"/>
  <c r="J1733" i="81"/>
  <c r="I1733" i="81"/>
  <c r="H1733" i="81"/>
  <c r="G1733" i="81"/>
  <c r="F1733" i="81"/>
  <c r="E1733" i="81"/>
  <c r="C1733" i="81"/>
  <c r="B1733" i="81"/>
  <c r="A1733" i="81"/>
  <c r="L1732" i="81"/>
  <c r="K1732" i="81"/>
  <c r="J1732" i="81"/>
  <c r="I1732" i="81"/>
  <c r="H1732" i="81"/>
  <c r="G1732" i="81"/>
  <c r="F1732" i="81"/>
  <c r="E1732" i="81"/>
  <c r="C1732" i="81"/>
  <c r="B1732" i="81"/>
  <c r="A1732" i="81"/>
  <c r="L1731" i="81"/>
  <c r="K1731" i="81"/>
  <c r="J1731" i="81"/>
  <c r="I1731" i="81"/>
  <c r="H1731" i="81"/>
  <c r="G1731" i="81"/>
  <c r="F1731" i="81"/>
  <c r="E1731" i="81"/>
  <c r="C1731" i="81"/>
  <c r="B1731" i="81"/>
  <c r="A1731" i="81"/>
  <c r="L1730" i="81"/>
  <c r="K1730" i="81"/>
  <c r="J1730" i="81"/>
  <c r="I1730" i="81"/>
  <c r="H1730" i="81"/>
  <c r="G1730" i="81"/>
  <c r="F1730" i="81"/>
  <c r="E1730" i="81"/>
  <c r="C1730" i="81"/>
  <c r="B1730" i="81"/>
  <c r="A1730" i="81"/>
  <c r="L1729" i="81"/>
  <c r="K1729" i="81"/>
  <c r="J1729" i="81"/>
  <c r="I1729" i="81"/>
  <c r="H1729" i="81"/>
  <c r="G1729" i="81"/>
  <c r="F1729" i="81"/>
  <c r="E1729" i="81"/>
  <c r="C1729" i="81"/>
  <c r="B1729" i="81"/>
  <c r="A1729" i="81"/>
  <c r="L1728" i="81"/>
  <c r="K1728" i="81"/>
  <c r="J1728" i="81"/>
  <c r="I1728" i="81"/>
  <c r="H1728" i="81"/>
  <c r="G1728" i="81"/>
  <c r="F1728" i="81"/>
  <c r="E1728" i="81"/>
  <c r="C1728" i="81"/>
  <c r="B1728" i="81"/>
  <c r="A1728" i="81"/>
  <c r="L1727" i="81"/>
  <c r="K1727" i="81"/>
  <c r="J1727" i="81"/>
  <c r="I1727" i="81"/>
  <c r="H1727" i="81"/>
  <c r="G1727" i="81"/>
  <c r="F1727" i="81"/>
  <c r="E1727" i="81"/>
  <c r="C1727" i="81"/>
  <c r="B1727" i="81"/>
  <c r="A1727" i="81"/>
  <c r="L1726" i="81"/>
  <c r="K1726" i="81"/>
  <c r="J1726" i="81"/>
  <c r="I1726" i="81"/>
  <c r="H1726" i="81"/>
  <c r="G1726" i="81"/>
  <c r="F1726" i="81"/>
  <c r="E1726" i="81"/>
  <c r="C1726" i="81"/>
  <c r="B1726" i="81"/>
  <c r="A1726" i="81"/>
  <c r="L1725" i="81"/>
  <c r="K1725" i="81"/>
  <c r="J1725" i="81"/>
  <c r="I1725" i="81"/>
  <c r="H1725" i="81"/>
  <c r="G1725" i="81"/>
  <c r="F1725" i="81"/>
  <c r="E1725" i="81"/>
  <c r="C1725" i="81"/>
  <c r="B1725" i="81"/>
  <c r="A1725" i="81"/>
  <c r="L1724" i="81"/>
  <c r="K1724" i="81"/>
  <c r="J1724" i="81"/>
  <c r="I1724" i="81"/>
  <c r="H1724" i="81"/>
  <c r="G1724" i="81"/>
  <c r="F1724" i="81"/>
  <c r="E1724" i="81"/>
  <c r="C1724" i="81"/>
  <c r="B1724" i="81"/>
  <c r="A1724" i="81"/>
  <c r="L1723" i="81"/>
  <c r="K1723" i="81"/>
  <c r="J1723" i="81"/>
  <c r="I1723" i="81"/>
  <c r="H1723" i="81"/>
  <c r="G1723" i="81"/>
  <c r="F1723" i="81"/>
  <c r="E1723" i="81"/>
  <c r="C1723" i="81"/>
  <c r="B1723" i="81"/>
  <c r="A1723" i="81"/>
  <c r="L1722" i="81"/>
  <c r="K1722" i="81"/>
  <c r="J1722" i="81"/>
  <c r="I1722" i="81"/>
  <c r="H1722" i="81"/>
  <c r="G1722" i="81"/>
  <c r="F1722" i="81"/>
  <c r="E1722" i="81"/>
  <c r="C1722" i="81"/>
  <c r="B1722" i="81"/>
  <c r="A1722" i="81"/>
  <c r="L1721" i="81"/>
  <c r="K1721" i="81"/>
  <c r="J1721" i="81"/>
  <c r="I1721" i="81"/>
  <c r="H1721" i="81"/>
  <c r="G1721" i="81"/>
  <c r="F1721" i="81"/>
  <c r="E1721" i="81"/>
  <c r="C1721" i="81"/>
  <c r="B1721" i="81"/>
  <c r="A1721" i="81"/>
  <c r="L1720" i="81"/>
  <c r="K1720" i="81"/>
  <c r="J1720" i="81"/>
  <c r="I1720" i="81"/>
  <c r="H1720" i="81"/>
  <c r="G1720" i="81"/>
  <c r="F1720" i="81"/>
  <c r="E1720" i="81"/>
  <c r="C1720" i="81"/>
  <c r="B1720" i="81"/>
  <c r="A1720" i="81"/>
  <c r="L1719" i="81"/>
  <c r="K1719" i="81"/>
  <c r="J1719" i="81"/>
  <c r="I1719" i="81"/>
  <c r="H1719" i="81"/>
  <c r="G1719" i="81"/>
  <c r="F1719" i="81"/>
  <c r="E1719" i="81"/>
  <c r="C1719" i="81"/>
  <c r="B1719" i="81"/>
  <c r="A1719" i="81"/>
  <c r="L1718" i="81"/>
  <c r="K1718" i="81"/>
  <c r="J1718" i="81"/>
  <c r="I1718" i="81"/>
  <c r="H1718" i="81"/>
  <c r="G1718" i="81"/>
  <c r="F1718" i="81"/>
  <c r="E1718" i="81"/>
  <c r="C1718" i="81"/>
  <c r="B1718" i="81"/>
  <c r="A1718" i="81"/>
  <c r="L1717" i="81"/>
  <c r="K1717" i="81"/>
  <c r="J1717" i="81"/>
  <c r="I1717" i="81"/>
  <c r="H1717" i="81"/>
  <c r="G1717" i="81"/>
  <c r="F1717" i="81"/>
  <c r="E1717" i="81"/>
  <c r="C1717" i="81"/>
  <c r="B1717" i="81"/>
  <c r="A1717" i="81"/>
  <c r="L1716" i="81"/>
  <c r="K1716" i="81"/>
  <c r="J1716" i="81"/>
  <c r="I1716" i="81"/>
  <c r="H1716" i="81"/>
  <c r="G1716" i="81"/>
  <c r="F1716" i="81"/>
  <c r="E1716" i="81"/>
  <c r="C1716" i="81"/>
  <c r="B1716" i="81"/>
  <c r="A1716" i="81"/>
  <c r="L1715" i="81"/>
  <c r="K1715" i="81"/>
  <c r="J1715" i="81"/>
  <c r="I1715" i="81"/>
  <c r="H1715" i="81"/>
  <c r="G1715" i="81"/>
  <c r="F1715" i="81"/>
  <c r="E1715" i="81"/>
  <c r="C1715" i="81"/>
  <c r="B1715" i="81"/>
  <c r="A1715" i="81"/>
  <c r="L1714" i="81"/>
  <c r="K1714" i="81"/>
  <c r="J1714" i="81"/>
  <c r="I1714" i="81"/>
  <c r="H1714" i="81"/>
  <c r="G1714" i="81"/>
  <c r="F1714" i="81"/>
  <c r="E1714" i="81"/>
  <c r="C1714" i="81"/>
  <c r="B1714" i="81"/>
  <c r="A1714" i="81"/>
  <c r="L1713" i="81"/>
  <c r="K1713" i="81"/>
  <c r="J1713" i="81"/>
  <c r="I1713" i="81"/>
  <c r="H1713" i="81"/>
  <c r="G1713" i="81"/>
  <c r="F1713" i="81"/>
  <c r="E1713" i="81"/>
  <c r="C1713" i="81"/>
  <c r="B1713" i="81"/>
  <c r="A1713" i="81"/>
  <c r="L1712" i="81"/>
  <c r="K1712" i="81"/>
  <c r="J1712" i="81"/>
  <c r="I1712" i="81"/>
  <c r="H1712" i="81"/>
  <c r="G1712" i="81"/>
  <c r="F1712" i="81"/>
  <c r="E1712" i="81"/>
  <c r="C1712" i="81"/>
  <c r="B1712" i="81"/>
  <c r="A1712" i="81"/>
  <c r="L1711" i="81"/>
  <c r="K1711" i="81"/>
  <c r="J1711" i="81"/>
  <c r="I1711" i="81"/>
  <c r="H1711" i="81"/>
  <c r="G1711" i="81"/>
  <c r="F1711" i="81"/>
  <c r="E1711" i="81"/>
  <c r="C1711" i="81"/>
  <c r="B1711" i="81"/>
  <c r="A1711" i="81"/>
  <c r="L1710" i="81"/>
  <c r="K1710" i="81"/>
  <c r="J1710" i="81"/>
  <c r="I1710" i="81"/>
  <c r="H1710" i="81"/>
  <c r="G1710" i="81"/>
  <c r="F1710" i="81"/>
  <c r="E1710" i="81"/>
  <c r="C1710" i="81"/>
  <c r="B1710" i="81"/>
  <c r="A1710" i="81"/>
  <c r="L1709" i="81"/>
  <c r="K1709" i="81"/>
  <c r="J1709" i="81"/>
  <c r="I1709" i="81"/>
  <c r="H1709" i="81"/>
  <c r="G1709" i="81"/>
  <c r="F1709" i="81"/>
  <c r="E1709" i="81"/>
  <c r="C1709" i="81"/>
  <c r="B1709" i="81"/>
  <c r="A1709" i="81"/>
  <c r="L1708" i="81"/>
  <c r="K1708" i="81"/>
  <c r="J1708" i="81"/>
  <c r="I1708" i="81"/>
  <c r="H1708" i="81"/>
  <c r="G1708" i="81"/>
  <c r="F1708" i="81"/>
  <c r="E1708" i="81"/>
  <c r="C1708" i="81"/>
  <c r="B1708" i="81"/>
  <c r="A1708" i="81"/>
  <c r="L1707" i="81"/>
  <c r="K1707" i="81"/>
  <c r="J1707" i="81"/>
  <c r="I1707" i="81"/>
  <c r="H1707" i="81"/>
  <c r="G1707" i="81"/>
  <c r="F1707" i="81"/>
  <c r="E1707" i="81"/>
  <c r="C1707" i="81"/>
  <c r="B1707" i="81"/>
  <c r="A1707" i="81"/>
  <c r="L1706" i="81"/>
  <c r="K1706" i="81"/>
  <c r="J1706" i="81"/>
  <c r="I1706" i="81"/>
  <c r="H1706" i="81"/>
  <c r="G1706" i="81"/>
  <c r="F1706" i="81"/>
  <c r="E1706" i="81"/>
  <c r="C1706" i="81"/>
  <c r="B1706" i="81"/>
  <c r="A1706" i="81"/>
  <c r="L1705" i="81"/>
  <c r="K1705" i="81"/>
  <c r="J1705" i="81"/>
  <c r="I1705" i="81"/>
  <c r="H1705" i="81"/>
  <c r="G1705" i="81"/>
  <c r="F1705" i="81"/>
  <c r="E1705" i="81"/>
  <c r="C1705" i="81"/>
  <c r="B1705" i="81"/>
  <c r="A1705" i="81"/>
  <c r="L1704" i="81"/>
  <c r="K1704" i="81"/>
  <c r="J1704" i="81"/>
  <c r="I1704" i="81"/>
  <c r="H1704" i="81"/>
  <c r="G1704" i="81"/>
  <c r="F1704" i="81"/>
  <c r="E1704" i="81"/>
  <c r="C1704" i="81"/>
  <c r="B1704" i="81"/>
  <c r="A1704" i="81"/>
  <c r="L1703" i="81"/>
  <c r="K1703" i="81"/>
  <c r="J1703" i="81"/>
  <c r="I1703" i="81"/>
  <c r="H1703" i="81"/>
  <c r="G1703" i="81"/>
  <c r="F1703" i="81"/>
  <c r="E1703" i="81"/>
  <c r="C1703" i="81"/>
  <c r="B1703" i="81"/>
  <c r="A1703" i="81"/>
  <c r="L1702" i="81"/>
  <c r="K1702" i="81"/>
  <c r="J1702" i="81"/>
  <c r="I1702" i="81"/>
  <c r="H1702" i="81"/>
  <c r="G1702" i="81"/>
  <c r="F1702" i="81"/>
  <c r="E1702" i="81"/>
  <c r="C1702" i="81"/>
  <c r="B1702" i="81"/>
  <c r="A1702" i="81"/>
  <c r="L1701" i="81"/>
  <c r="K1701" i="81"/>
  <c r="J1701" i="81"/>
  <c r="I1701" i="81"/>
  <c r="H1701" i="81"/>
  <c r="G1701" i="81"/>
  <c r="F1701" i="81"/>
  <c r="E1701" i="81"/>
  <c r="C1701" i="81"/>
  <c r="B1701" i="81"/>
  <c r="A1701" i="81"/>
  <c r="L1700" i="81"/>
  <c r="K1700" i="81"/>
  <c r="J1700" i="81"/>
  <c r="I1700" i="81"/>
  <c r="H1700" i="81"/>
  <c r="G1700" i="81"/>
  <c r="F1700" i="81"/>
  <c r="E1700" i="81"/>
  <c r="C1700" i="81"/>
  <c r="B1700" i="81"/>
  <c r="A1700" i="81"/>
  <c r="L1699" i="81"/>
  <c r="K1699" i="81"/>
  <c r="J1699" i="81"/>
  <c r="I1699" i="81"/>
  <c r="H1699" i="81"/>
  <c r="G1699" i="81"/>
  <c r="F1699" i="81"/>
  <c r="E1699" i="81"/>
  <c r="C1699" i="81"/>
  <c r="B1699" i="81"/>
  <c r="A1699" i="81"/>
  <c r="L1698" i="81"/>
  <c r="K1698" i="81"/>
  <c r="J1698" i="81"/>
  <c r="I1698" i="81"/>
  <c r="H1698" i="81"/>
  <c r="G1698" i="81"/>
  <c r="F1698" i="81"/>
  <c r="E1698" i="81"/>
  <c r="C1698" i="81"/>
  <c r="B1698" i="81"/>
  <c r="A1698" i="81"/>
  <c r="L1697" i="81"/>
  <c r="K1697" i="81"/>
  <c r="J1697" i="81"/>
  <c r="I1697" i="81"/>
  <c r="H1697" i="81"/>
  <c r="G1697" i="81"/>
  <c r="F1697" i="81"/>
  <c r="E1697" i="81"/>
  <c r="C1697" i="81"/>
  <c r="B1697" i="81"/>
  <c r="A1697" i="81"/>
  <c r="L1696" i="81"/>
  <c r="K1696" i="81"/>
  <c r="J1696" i="81"/>
  <c r="I1696" i="81"/>
  <c r="H1696" i="81"/>
  <c r="G1696" i="81"/>
  <c r="F1696" i="81"/>
  <c r="E1696" i="81"/>
  <c r="C1696" i="81"/>
  <c r="B1696" i="81"/>
  <c r="A1696" i="81"/>
  <c r="L1695" i="81"/>
  <c r="K1695" i="81"/>
  <c r="J1695" i="81"/>
  <c r="I1695" i="81"/>
  <c r="H1695" i="81"/>
  <c r="G1695" i="81"/>
  <c r="F1695" i="81"/>
  <c r="E1695" i="81"/>
  <c r="C1695" i="81"/>
  <c r="B1695" i="81"/>
  <c r="A1695" i="81"/>
  <c r="L1694" i="81"/>
  <c r="K1694" i="81"/>
  <c r="J1694" i="81"/>
  <c r="I1694" i="81"/>
  <c r="H1694" i="81"/>
  <c r="G1694" i="81"/>
  <c r="F1694" i="81"/>
  <c r="E1694" i="81"/>
  <c r="C1694" i="81"/>
  <c r="B1694" i="81"/>
  <c r="A1694" i="81"/>
  <c r="L1693" i="81"/>
  <c r="K1693" i="81"/>
  <c r="J1693" i="81"/>
  <c r="I1693" i="81"/>
  <c r="H1693" i="81"/>
  <c r="G1693" i="81"/>
  <c r="F1693" i="81"/>
  <c r="E1693" i="81"/>
  <c r="C1693" i="81"/>
  <c r="B1693" i="81"/>
  <c r="A1693" i="81"/>
  <c r="L1692" i="81"/>
  <c r="K1692" i="81"/>
  <c r="J1692" i="81"/>
  <c r="I1692" i="81"/>
  <c r="H1692" i="81"/>
  <c r="G1692" i="81"/>
  <c r="F1692" i="81"/>
  <c r="E1692" i="81"/>
  <c r="C1692" i="81"/>
  <c r="B1692" i="81"/>
  <c r="A1692" i="81"/>
  <c r="L1691" i="81"/>
  <c r="K1691" i="81"/>
  <c r="J1691" i="81"/>
  <c r="I1691" i="81"/>
  <c r="H1691" i="81"/>
  <c r="G1691" i="81"/>
  <c r="F1691" i="81"/>
  <c r="E1691" i="81"/>
  <c r="C1691" i="81"/>
  <c r="B1691" i="81"/>
  <c r="A1691" i="81"/>
  <c r="L1690" i="81"/>
  <c r="K1690" i="81"/>
  <c r="J1690" i="81"/>
  <c r="I1690" i="81"/>
  <c r="H1690" i="81"/>
  <c r="G1690" i="81"/>
  <c r="F1690" i="81"/>
  <c r="E1690" i="81"/>
  <c r="C1690" i="81"/>
  <c r="B1690" i="81"/>
  <c r="A1690" i="81"/>
  <c r="L1689" i="81"/>
  <c r="K1689" i="81"/>
  <c r="J1689" i="81"/>
  <c r="I1689" i="81"/>
  <c r="H1689" i="81"/>
  <c r="G1689" i="81"/>
  <c r="F1689" i="81"/>
  <c r="E1689" i="81"/>
  <c r="C1689" i="81"/>
  <c r="B1689" i="81"/>
  <c r="A1689" i="81"/>
  <c r="L1688" i="81"/>
  <c r="K1688" i="81"/>
  <c r="J1688" i="81"/>
  <c r="I1688" i="81"/>
  <c r="H1688" i="81"/>
  <c r="G1688" i="81"/>
  <c r="F1688" i="81"/>
  <c r="E1688" i="81"/>
  <c r="C1688" i="81"/>
  <c r="B1688" i="81"/>
  <c r="A1688" i="81"/>
  <c r="L1687" i="81"/>
  <c r="K1687" i="81"/>
  <c r="J1687" i="81"/>
  <c r="I1687" i="81"/>
  <c r="H1687" i="81"/>
  <c r="G1687" i="81"/>
  <c r="F1687" i="81"/>
  <c r="E1687" i="81"/>
  <c r="C1687" i="81"/>
  <c r="B1687" i="81"/>
  <c r="A1687" i="81"/>
  <c r="L1686" i="81"/>
  <c r="K1686" i="81"/>
  <c r="J1686" i="81"/>
  <c r="I1686" i="81"/>
  <c r="H1686" i="81"/>
  <c r="G1686" i="81"/>
  <c r="F1686" i="81"/>
  <c r="E1686" i="81"/>
  <c r="C1686" i="81"/>
  <c r="B1686" i="81"/>
  <c r="A1686" i="81"/>
  <c r="L1685" i="81"/>
  <c r="K1685" i="81"/>
  <c r="J1685" i="81"/>
  <c r="I1685" i="81"/>
  <c r="H1685" i="81"/>
  <c r="G1685" i="81"/>
  <c r="F1685" i="81"/>
  <c r="E1685" i="81"/>
  <c r="C1685" i="81"/>
  <c r="B1685" i="81"/>
  <c r="A1685" i="81"/>
  <c r="L1684" i="81"/>
  <c r="K1684" i="81"/>
  <c r="J1684" i="81"/>
  <c r="I1684" i="81"/>
  <c r="H1684" i="81"/>
  <c r="G1684" i="81"/>
  <c r="F1684" i="81"/>
  <c r="E1684" i="81"/>
  <c r="C1684" i="81"/>
  <c r="B1684" i="81"/>
  <c r="A1684" i="81"/>
  <c r="L1683" i="81"/>
  <c r="K1683" i="81"/>
  <c r="J1683" i="81"/>
  <c r="I1683" i="81"/>
  <c r="H1683" i="81"/>
  <c r="G1683" i="81"/>
  <c r="F1683" i="81"/>
  <c r="E1683" i="81"/>
  <c r="C1683" i="81"/>
  <c r="B1683" i="81"/>
  <c r="A1683" i="81"/>
  <c r="L1682" i="81"/>
  <c r="K1682" i="81"/>
  <c r="J1682" i="81"/>
  <c r="I1682" i="81"/>
  <c r="H1682" i="81"/>
  <c r="G1682" i="81"/>
  <c r="F1682" i="81"/>
  <c r="E1682" i="81"/>
  <c r="C1682" i="81"/>
  <c r="B1682" i="81"/>
  <c r="A1682" i="81"/>
  <c r="L1681" i="81"/>
  <c r="K1681" i="81"/>
  <c r="J1681" i="81"/>
  <c r="I1681" i="81"/>
  <c r="H1681" i="81"/>
  <c r="G1681" i="81"/>
  <c r="F1681" i="81"/>
  <c r="E1681" i="81"/>
  <c r="C1681" i="81"/>
  <c r="B1681" i="81"/>
  <c r="A1681" i="81"/>
  <c r="L1680" i="81"/>
  <c r="K1680" i="81"/>
  <c r="J1680" i="81"/>
  <c r="I1680" i="81"/>
  <c r="H1680" i="81"/>
  <c r="G1680" i="81"/>
  <c r="F1680" i="81"/>
  <c r="E1680" i="81"/>
  <c r="C1680" i="81"/>
  <c r="B1680" i="81"/>
  <c r="A1680" i="81"/>
  <c r="L1679" i="81"/>
  <c r="K1679" i="81"/>
  <c r="J1679" i="81"/>
  <c r="I1679" i="81"/>
  <c r="H1679" i="81"/>
  <c r="G1679" i="81"/>
  <c r="F1679" i="81"/>
  <c r="E1679" i="81"/>
  <c r="C1679" i="81"/>
  <c r="B1679" i="81"/>
  <c r="A1679" i="81"/>
  <c r="L1678" i="81"/>
  <c r="K1678" i="81"/>
  <c r="J1678" i="81"/>
  <c r="I1678" i="81"/>
  <c r="H1678" i="81"/>
  <c r="G1678" i="81"/>
  <c r="F1678" i="81"/>
  <c r="E1678" i="81"/>
  <c r="C1678" i="81"/>
  <c r="B1678" i="81"/>
  <c r="A1678" i="81"/>
  <c r="L1677" i="81"/>
  <c r="K1677" i="81"/>
  <c r="J1677" i="81"/>
  <c r="I1677" i="81"/>
  <c r="H1677" i="81"/>
  <c r="G1677" i="81"/>
  <c r="F1677" i="81"/>
  <c r="E1677" i="81"/>
  <c r="C1677" i="81"/>
  <c r="B1677" i="81"/>
  <c r="A1677" i="81"/>
  <c r="L1676" i="81"/>
  <c r="K1676" i="81"/>
  <c r="J1676" i="81"/>
  <c r="I1676" i="81"/>
  <c r="H1676" i="81"/>
  <c r="G1676" i="81"/>
  <c r="F1676" i="81"/>
  <c r="E1676" i="81"/>
  <c r="C1676" i="81"/>
  <c r="B1676" i="81"/>
  <c r="A1676" i="81"/>
  <c r="L1675" i="81"/>
  <c r="K1675" i="81"/>
  <c r="J1675" i="81"/>
  <c r="I1675" i="81"/>
  <c r="H1675" i="81"/>
  <c r="G1675" i="81"/>
  <c r="F1675" i="81"/>
  <c r="E1675" i="81"/>
  <c r="C1675" i="81"/>
  <c r="B1675" i="81"/>
  <c r="A1675" i="81"/>
  <c r="L1674" i="81"/>
  <c r="K1674" i="81"/>
  <c r="J1674" i="81"/>
  <c r="I1674" i="81"/>
  <c r="H1674" i="81"/>
  <c r="G1674" i="81"/>
  <c r="F1674" i="81"/>
  <c r="E1674" i="81"/>
  <c r="C1674" i="81"/>
  <c r="B1674" i="81"/>
  <c r="A1674" i="81"/>
  <c r="L1673" i="81"/>
  <c r="K1673" i="81"/>
  <c r="J1673" i="81"/>
  <c r="I1673" i="81"/>
  <c r="H1673" i="81"/>
  <c r="G1673" i="81"/>
  <c r="F1673" i="81"/>
  <c r="E1673" i="81"/>
  <c r="C1673" i="81"/>
  <c r="B1673" i="81"/>
  <c r="A1673" i="81"/>
  <c r="L1672" i="81"/>
  <c r="K1672" i="81"/>
  <c r="J1672" i="81"/>
  <c r="I1672" i="81"/>
  <c r="H1672" i="81"/>
  <c r="G1672" i="81"/>
  <c r="F1672" i="81"/>
  <c r="E1672" i="81"/>
  <c r="C1672" i="81"/>
  <c r="B1672" i="81"/>
  <c r="A1672" i="81"/>
  <c r="L1671" i="81"/>
  <c r="K1671" i="81"/>
  <c r="J1671" i="81"/>
  <c r="I1671" i="81"/>
  <c r="H1671" i="81"/>
  <c r="G1671" i="81"/>
  <c r="F1671" i="81"/>
  <c r="E1671" i="81"/>
  <c r="C1671" i="81"/>
  <c r="B1671" i="81"/>
  <c r="A1671" i="81"/>
  <c r="L1670" i="81"/>
  <c r="K1670" i="81"/>
  <c r="J1670" i="81"/>
  <c r="I1670" i="81"/>
  <c r="H1670" i="81"/>
  <c r="G1670" i="81"/>
  <c r="F1670" i="81"/>
  <c r="E1670" i="81"/>
  <c r="C1670" i="81"/>
  <c r="B1670" i="81"/>
  <c r="A1670" i="81"/>
  <c r="L1669" i="81"/>
  <c r="K1669" i="81"/>
  <c r="J1669" i="81"/>
  <c r="I1669" i="81"/>
  <c r="H1669" i="81"/>
  <c r="G1669" i="81"/>
  <c r="F1669" i="81"/>
  <c r="E1669" i="81"/>
  <c r="C1669" i="81"/>
  <c r="B1669" i="81"/>
  <c r="A1669" i="81"/>
  <c r="L1668" i="81"/>
  <c r="K1668" i="81"/>
  <c r="J1668" i="81"/>
  <c r="I1668" i="81"/>
  <c r="H1668" i="81"/>
  <c r="G1668" i="81"/>
  <c r="F1668" i="81"/>
  <c r="E1668" i="81"/>
  <c r="C1668" i="81"/>
  <c r="B1668" i="81"/>
  <c r="A1668" i="81"/>
  <c r="L1667" i="81"/>
  <c r="K1667" i="81"/>
  <c r="J1667" i="81"/>
  <c r="I1667" i="81"/>
  <c r="H1667" i="81"/>
  <c r="G1667" i="81"/>
  <c r="F1667" i="81"/>
  <c r="E1667" i="81"/>
  <c r="C1667" i="81"/>
  <c r="B1667" i="81"/>
  <c r="A1667" i="81"/>
  <c r="L1666" i="81"/>
  <c r="K1666" i="81"/>
  <c r="J1666" i="81"/>
  <c r="I1666" i="81"/>
  <c r="H1666" i="81"/>
  <c r="G1666" i="81"/>
  <c r="F1666" i="81"/>
  <c r="E1666" i="81"/>
  <c r="C1666" i="81"/>
  <c r="B1666" i="81"/>
  <c r="A1666" i="81"/>
  <c r="L1665" i="81"/>
  <c r="K1665" i="81"/>
  <c r="J1665" i="81"/>
  <c r="I1665" i="81"/>
  <c r="H1665" i="81"/>
  <c r="G1665" i="81"/>
  <c r="F1665" i="81"/>
  <c r="E1665" i="81"/>
  <c r="C1665" i="81"/>
  <c r="B1665" i="81"/>
  <c r="A1665" i="81"/>
  <c r="L1664" i="81"/>
  <c r="K1664" i="81"/>
  <c r="J1664" i="81"/>
  <c r="I1664" i="81"/>
  <c r="H1664" i="81"/>
  <c r="G1664" i="81"/>
  <c r="F1664" i="81"/>
  <c r="E1664" i="81"/>
  <c r="C1664" i="81"/>
  <c r="B1664" i="81"/>
  <c r="A1664" i="81"/>
  <c r="L1663" i="81"/>
  <c r="K1663" i="81"/>
  <c r="J1663" i="81"/>
  <c r="I1663" i="81"/>
  <c r="H1663" i="81"/>
  <c r="G1663" i="81"/>
  <c r="F1663" i="81"/>
  <c r="E1663" i="81"/>
  <c r="C1663" i="81"/>
  <c r="B1663" i="81"/>
  <c r="A1663" i="81"/>
  <c r="L1662" i="81"/>
  <c r="K1662" i="81"/>
  <c r="J1662" i="81"/>
  <c r="I1662" i="81"/>
  <c r="H1662" i="81"/>
  <c r="G1662" i="81"/>
  <c r="F1662" i="81"/>
  <c r="E1662" i="81"/>
  <c r="C1662" i="81"/>
  <c r="B1662" i="81"/>
  <c r="A1662" i="81"/>
  <c r="L1661" i="81"/>
  <c r="K1661" i="81"/>
  <c r="J1661" i="81"/>
  <c r="I1661" i="81"/>
  <c r="H1661" i="81"/>
  <c r="G1661" i="81"/>
  <c r="F1661" i="81"/>
  <c r="E1661" i="81"/>
  <c r="C1661" i="81"/>
  <c r="B1661" i="81"/>
  <c r="A1661" i="81"/>
  <c r="L1660" i="81"/>
  <c r="K1660" i="81"/>
  <c r="J1660" i="81"/>
  <c r="I1660" i="81"/>
  <c r="H1660" i="81"/>
  <c r="G1660" i="81"/>
  <c r="F1660" i="81"/>
  <c r="E1660" i="81"/>
  <c r="C1660" i="81"/>
  <c r="B1660" i="81"/>
  <c r="A1660" i="81"/>
  <c r="L1659" i="81"/>
  <c r="K1659" i="81"/>
  <c r="J1659" i="81"/>
  <c r="I1659" i="81"/>
  <c r="H1659" i="81"/>
  <c r="G1659" i="81"/>
  <c r="F1659" i="81"/>
  <c r="E1659" i="81"/>
  <c r="C1659" i="81"/>
  <c r="B1659" i="81"/>
  <c r="A1659" i="81"/>
  <c r="L1658" i="81"/>
  <c r="K1658" i="81"/>
  <c r="J1658" i="81"/>
  <c r="I1658" i="81"/>
  <c r="H1658" i="81"/>
  <c r="G1658" i="81"/>
  <c r="F1658" i="81"/>
  <c r="E1658" i="81"/>
  <c r="C1658" i="81"/>
  <c r="B1658" i="81"/>
  <c r="A1658" i="81"/>
  <c r="L1657" i="81"/>
  <c r="K1657" i="81"/>
  <c r="J1657" i="81"/>
  <c r="I1657" i="81"/>
  <c r="H1657" i="81"/>
  <c r="G1657" i="81"/>
  <c r="F1657" i="81"/>
  <c r="E1657" i="81"/>
  <c r="C1657" i="81"/>
  <c r="B1657" i="81"/>
  <c r="A1657" i="81"/>
  <c r="L1656" i="81"/>
  <c r="K1656" i="81"/>
  <c r="J1656" i="81"/>
  <c r="I1656" i="81"/>
  <c r="H1656" i="81"/>
  <c r="G1656" i="81"/>
  <c r="F1656" i="81"/>
  <c r="E1656" i="81"/>
  <c r="C1656" i="81"/>
  <c r="B1656" i="81"/>
  <c r="A1656" i="81"/>
  <c r="L1655" i="81"/>
  <c r="K1655" i="81"/>
  <c r="J1655" i="81"/>
  <c r="I1655" i="81"/>
  <c r="H1655" i="81"/>
  <c r="G1655" i="81"/>
  <c r="F1655" i="81"/>
  <c r="E1655" i="81"/>
  <c r="C1655" i="81"/>
  <c r="B1655" i="81"/>
  <c r="A1655" i="81"/>
  <c r="L1654" i="81"/>
  <c r="K1654" i="81"/>
  <c r="J1654" i="81"/>
  <c r="I1654" i="81"/>
  <c r="H1654" i="81"/>
  <c r="G1654" i="81"/>
  <c r="F1654" i="81"/>
  <c r="E1654" i="81"/>
  <c r="C1654" i="81"/>
  <c r="B1654" i="81"/>
  <c r="A1654" i="81"/>
  <c r="L1653" i="81"/>
  <c r="K1653" i="81"/>
  <c r="J1653" i="81"/>
  <c r="I1653" i="81"/>
  <c r="H1653" i="81"/>
  <c r="G1653" i="81"/>
  <c r="F1653" i="81"/>
  <c r="E1653" i="81"/>
  <c r="C1653" i="81"/>
  <c r="B1653" i="81"/>
  <c r="A1653" i="81"/>
  <c r="L1652" i="81"/>
  <c r="K1652" i="81"/>
  <c r="J1652" i="81"/>
  <c r="I1652" i="81"/>
  <c r="H1652" i="81"/>
  <c r="G1652" i="81"/>
  <c r="F1652" i="81"/>
  <c r="E1652" i="81"/>
  <c r="C1652" i="81"/>
  <c r="B1652" i="81"/>
  <c r="A1652" i="81"/>
  <c r="L1651" i="81"/>
  <c r="K1651" i="81"/>
  <c r="J1651" i="81"/>
  <c r="I1651" i="81"/>
  <c r="H1651" i="81"/>
  <c r="G1651" i="81"/>
  <c r="F1651" i="81"/>
  <c r="E1651" i="81"/>
  <c r="C1651" i="81"/>
  <c r="B1651" i="81"/>
  <c r="A1651" i="81"/>
  <c r="L1650" i="81"/>
  <c r="K1650" i="81"/>
  <c r="J1650" i="81"/>
  <c r="I1650" i="81"/>
  <c r="H1650" i="81"/>
  <c r="G1650" i="81"/>
  <c r="F1650" i="81"/>
  <c r="E1650" i="81"/>
  <c r="C1650" i="81"/>
  <c r="B1650" i="81"/>
  <c r="A1650" i="81"/>
  <c r="L1649" i="81"/>
  <c r="K1649" i="81"/>
  <c r="J1649" i="81"/>
  <c r="I1649" i="81"/>
  <c r="H1649" i="81"/>
  <c r="G1649" i="81"/>
  <c r="F1649" i="81"/>
  <c r="E1649" i="81"/>
  <c r="C1649" i="81"/>
  <c r="B1649" i="81"/>
  <c r="A1649" i="81"/>
  <c r="L1648" i="81"/>
  <c r="K1648" i="81"/>
  <c r="J1648" i="81"/>
  <c r="I1648" i="81"/>
  <c r="H1648" i="81"/>
  <c r="G1648" i="81"/>
  <c r="F1648" i="81"/>
  <c r="E1648" i="81"/>
  <c r="C1648" i="81"/>
  <c r="B1648" i="81"/>
  <c r="A1648" i="81"/>
  <c r="L1647" i="81"/>
  <c r="K1647" i="81"/>
  <c r="J1647" i="81"/>
  <c r="I1647" i="81"/>
  <c r="H1647" i="81"/>
  <c r="G1647" i="81"/>
  <c r="F1647" i="81"/>
  <c r="E1647" i="81"/>
  <c r="C1647" i="81"/>
  <c r="B1647" i="81"/>
  <c r="A1647" i="81"/>
  <c r="L1646" i="81"/>
  <c r="K1646" i="81"/>
  <c r="J1646" i="81"/>
  <c r="I1646" i="81"/>
  <c r="H1646" i="81"/>
  <c r="G1646" i="81"/>
  <c r="F1646" i="81"/>
  <c r="E1646" i="81"/>
  <c r="C1646" i="81"/>
  <c r="B1646" i="81"/>
  <c r="A1646" i="81"/>
  <c r="L1645" i="81"/>
  <c r="K1645" i="81"/>
  <c r="J1645" i="81"/>
  <c r="I1645" i="81"/>
  <c r="H1645" i="81"/>
  <c r="G1645" i="81"/>
  <c r="F1645" i="81"/>
  <c r="E1645" i="81"/>
  <c r="C1645" i="81"/>
  <c r="B1645" i="81"/>
  <c r="A1645" i="81"/>
  <c r="L1644" i="81"/>
  <c r="K1644" i="81"/>
  <c r="J1644" i="81"/>
  <c r="I1644" i="81"/>
  <c r="H1644" i="81"/>
  <c r="G1644" i="81"/>
  <c r="F1644" i="81"/>
  <c r="E1644" i="81"/>
  <c r="C1644" i="81"/>
  <c r="B1644" i="81"/>
  <c r="A1644" i="81"/>
  <c r="L1643" i="81"/>
  <c r="K1643" i="81"/>
  <c r="J1643" i="81"/>
  <c r="I1643" i="81"/>
  <c r="H1643" i="81"/>
  <c r="G1643" i="81"/>
  <c r="F1643" i="81"/>
  <c r="E1643" i="81"/>
  <c r="C1643" i="81"/>
  <c r="B1643" i="81"/>
  <c r="A1643" i="81"/>
  <c r="L1642" i="81"/>
  <c r="K1642" i="81"/>
  <c r="J1642" i="81"/>
  <c r="I1642" i="81"/>
  <c r="H1642" i="81"/>
  <c r="G1642" i="81"/>
  <c r="F1642" i="81"/>
  <c r="E1642" i="81"/>
  <c r="C1642" i="81"/>
  <c r="B1642" i="81"/>
  <c r="A1642" i="81"/>
  <c r="L1641" i="81"/>
  <c r="K1641" i="81"/>
  <c r="J1641" i="81"/>
  <c r="I1641" i="81"/>
  <c r="H1641" i="81"/>
  <c r="G1641" i="81"/>
  <c r="F1641" i="81"/>
  <c r="E1641" i="81"/>
  <c r="C1641" i="81"/>
  <c r="B1641" i="81"/>
  <c r="A1641" i="81"/>
  <c r="L1640" i="81"/>
  <c r="K1640" i="81"/>
  <c r="J1640" i="81"/>
  <c r="I1640" i="81"/>
  <c r="H1640" i="81"/>
  <c r="G1640" i="81"/>
  <c r="F1640" i="81"/>
  <c r="E1640" i="81"/>
  <c r="C1640" i="81"/>
  <c r="B1640" i="81"/>
  <c r="A1640" i="81"/>
  <c r="L1639" i="81"/>
  <c r="K1639" i="81"/>
  <c r="J1639" i="81"/>
  <c r="I1639" i="81"/>
  <c r="H1639" i="81"/>
  <c r="G1639" i="81"/>
  <c r="F1639" i="81"/>
  <c r="E1639" i="81"/>
  <c r="C1639" i="81"/>
  <c r="B1639" i="81"/>
  <c r="A1639" i="81"/>
  <c r="L1638" i="81"/>
  <c r="K1638" i="81"/>
  <c r="J1638" i="81"/>
  <c r="I1638" i="81"/>
  <c r="H1638" i="81"/>
  <c r="G1638" i="81"/>
  <c r="F1638" i="81"/>
  <c r="E1638" i="81"/>
  <c r="C1638" i="81"/>
  <c r="B1638" i="81"/>
  <c r="A1638" i="81"/>
  <c r="L1637" i="81"/>
  <c r="K1637" i="81"/>
  <c r="J1637" i="81"/>
  <c r="I1637" i="81"/>
  <c r="H1637" i="81"/>
  <c r="G1637" i="81"/>
  <c r="F1637" i="81"/>
  <c r="E1637" i="81"/>
  <c r="C1637" i="81"/>
  <c r="B1637" i="81"/>
  <c r="A1637" i="81"/>
  <c r="L1636" i="81"/>
  <c r="K1636" i="81"/>
  <c r="J1636" i="81"/>
  <c r="I1636" i="81"/>
  <c r="H1636" i="81"/>
  <c r="G1636" i="81"/>
  <c r="F1636" i="81"/>
  <c r="E1636" i="81"/>
  <c r="C1636" i="81"/>
  <c r="B1636" i="81"/>
  <c r="A1636" i="81"/>
  <c r="L1635" i="81"/>
  <c r="K1635" i="81"/>
  <c r="J1635" i="81"/>
  <c r="I1635" i="81"/>
  <c r="H1635" i="81"/>
  <c r="G1635" i="81"/>
  <c r="F1635" i="81"/>
  <c r="E1635" i="81"/>
  <c r="C1635" i="81"/>
  <c r="B1635" i="81"/>
  <c r="A1635" i="81"/>
  <c r="L1634" i="81"/>
  <c r="K1634" i="81"/>
  <c r="J1634" i="81"/>
  <c r="I1634" i="81"/>
  <c r="H1634" i="81"/>
  <c r="G1634" i="81"/>
  <c r="F1634" i="81"/>
  <c r="E1634" i="81"/>
  <c r="C1634" i="81"/>
  <c r="B1634" i="81"/>
  <c r="A1634" i="81"/>
  <c r="L1633" i="81"/>
  <c r="K1633" i="81"/>
  <c r="J1633" i="81"/>
  <c r="I1633" i="81"/>
  <c r="H1633" i="81"/>
  <c r="G1633" i="81"/>
  <c r="F1633" i="81"/>
  <c r="E1633" i="81"/>
  <c r="C1633" i="81"/>
  <c r="B1633" i="81"/>
  <c r="A1633" i="81"/>
  <c r="L1632" i="81"/>
  <c r="K1632" i="81"/>
  <c r="J1632" i="81"/>
  <c r="I1632" i="81"/>
  <c r="H1632" i="81"/>
  <c r="G1632" i="81"/>
  <c r="F1632" i="81"/>
  <c r="E1632" i="81"/>
  <c r="C1632" i="81"/>
  <c r="B1632" i="81"/>
  <c r="A1632" i="81"/>
  <c r="L1631" i="81"/>
  <c r="K1631" i="81"/>
  <c r="J1631" i="81"/>
  <c r="I1631" i="81"/>
  <c r="H1631" i="81"/>
  <c r="G1631" i="81"/>
  <c r="F1631" i="81"/>
  <c r="E1631" i="81"/>
  <c r="C1631" i="81"/>
  <c r="B1631" i="81"/>
  <c r="A1631" i="81"/>
  <c r="L1630" i="81"/>
  <c r="K1630" i="81"/>
  <c r="J1630" i="81"/>
  <c r="I1630" i="81"/>
  <c r="H1630" i="81"/>
  <c r="G1630" i="81"/>
  <c r="F1630" i="81"/>
  <c r="E1630" i="81"/>
  <c r="C1630" i="81"/>
  <c r="B1630" i="81"/>
  <c r="A1630" i="81"/>
  <c r="L1629" i="81"/>
  <c r="K1629" i="81"/>
  <c r="J1629" i="81"/>
  <c r="I1629" i="81"/>
  <c r="H1629" i="81"/>
  <c r="G1629" i="81"/>
  <c r="F1629" i="81"/>
  <c r="E1629" i="81"/>
  <c r="C1629" i="81"/>
  <c r="B1629" i="81"/>
  <c r="A1629" i="81"/>
  <c r="L1628" i="81"/>
  <c r="K1628" i="81"/>
  <c r="J1628" i="81"/>
  <c r="I1628" i="81"/>
  <c r="H1628" i="81"/>
  <c r="G1628" i="81"/>
  <c r="F1628" i="81"/>
  <c r="E1628" i="81"/>
  <c r="C1628" i="81"/>
  <c r="B1628" i="81"/>
  <c r="A1628" i="81"/>
  <c r="L1627" i="81"/>
  <c r="K1627" i="81"/>
  <c r="J1627" i="81"/>
  <c r="I1627" i="81"/>
  <c r="H1627" i="81"/>
  <c r="G1627" i="81"/>
  <c r="F1627" i="81"/>
  <c r="E1627" i="81"/>
  <c r="C1627" i="81"/>
  <c r="B1627" i="81"/>
  <c r="A1627" i="81"/>
  <c r="L1626" i="81"/>
  <c r="K1626" i="81"/>
  <c r="J1626" i="81"/>
  <c r="I1626" i="81"/>
  <c r="H1626" i="81"/>
  <c r="G1626" i="81"/>
  <c r="F1626" i="81"/>
  <c r="E1626" i="81"/>
  <c r="C1626" i="81"/>
  <c r="B1626" i="81"/>
  <c r="A1626" i="81"/>
  <c r="L1625" i="81"/>
  <c r="K1625" i="81"/>
  <c r="J1625" i="81"/>
  <c r="I1625" i="81"/>
  <c r="H1625" i="81"/>
  <c r="G1625" i="81"/>
  <c r="F1625" i="81"/>
  <c r="E1625" i="81"/>
  <c r="C1625" i="81"/>
  <c r="B1625" i="81"/>
  <c r="A1625" i="81"/>
  <c r="L1624" i="81"/>
  <c r="K1624" i="81"/>
  <c r="J1624" i="81"/>
  <c r="I1624" i="81"/>
  <c r="H1624" i="81"/>
  <c r="G1624" i="81"/>
  <c r="F1624" i="81"/>
  <c r="E1624" i="81"/>
  <c r="C1624" i="81"/>
  <c r="B1624" i="81"/>
  <c r="A1624" i="81"/>
  <c r="L1623" i="81"/>
  <c r="K1623" i="81"/>
  <c r="J1623" i="81"/>
  <c r="I1623" i="81"/>
  <c r="H1623" i="81"/>
  <c r="G1623" i="81"/>
  <c r="F1623" i="81"/>
  <c r="E1623" i="81"/>
  <c r="C1623" i="81"/>
  <c r="B1623" i="81"/>
  <c r="A1623" i="81"/>
  <c r="L1622" i="81"/>
  <c r="K1622" i="81"/>
  <c r="J1622" i="81"/>
  <c r="I1622" i="81"/>
  <c r="H1622" i="81"/>
  <c r="G1622" i="81"/>
  <c r="F1622" i="81"/>
  <c r="E1622" i="81"/>
  <c r="C1622" i="81"/>
  <c r="B1622" i="81"/>
  <c r="A1622" i="81"/>
  <c r="L1621" i="81"/>
  <c r="K1621" i="81"/>
  <c r="J1621" i="81"/>
  <c r="I1621" i="81"/>
  <c r="H1621" i="81"/>
  <c r="G1621" i="81"/>
  <c r="F1621" i="81"/>
  <c r="E1621" i="81"/>
  <c r="C1621" i="81"/>
  <c r="B1621" i="81"/>
  <c r="A1621" i="81"/>
  <c r="L1620" i="81"/>
  <c r="K1620" i="81"/>
  <c r="J1620" i="81"/>
  <c r="I1620" i="81"/>
  <c r="H1620" i="81"/>
  <c r="G1620" i="81"/>
  <c r="F1620" i="81"/>
  <c r="E1620" i="81"/>
  <c r="C1620" i="81"/>
  <c r="B1620" i="81"/>
  <c r="A1620" i="81"/>
  <c r="L1619" i="81"/>
  <c r="K1619" i="81"/>
  <c r="J1619" i="81"/>
  <c r="I1619" i="81"/>
  <c r="H1619" i="81"/>
  <c r="G1619" i="81"/>
  <c r="F1619" i="81"/>
  <c r="E1619" i="81"/>
  <c r="C1619" i="81"/>
  <c r="B1619" i="81"/>
  <c r="A1619" i="81"/>
  <c r="L1618" i="81"/>
  <c r="K1618" i="81"/>
  <c r="J1618" i="81"/>
  <c r="I1618" i="81"/>
  <c r="H1618" i="81"/>
  <c r="G1618" i="81"/>
  <c r="F1618" i="81"/>
  <c r="E1618" i="81"/>
  <c r="C1618" i="81"/>
  <c r="B1618" i="81"/>
  <c r="A1618" i="81"/>
  <c r="L1617" i="81"/>
  <c r="K1617" i="81"/>
  <c r="J1617" i="81"/>
  <c r="I1617" i="81"/>
  <c r="H1617" i="81"/>
  <c r="G1617" i="81"/>
  <c r="F1617" i="81"/>
  <c r="E1617" i="81"/>
  <c r="C1617" i="81"/>
  <c r="B1617" i="81"/>
  <c r="A1617" i="81"/>
  <c r="L1616" i="81"/>
  <c r="K1616" i="81"/>
  <c r="J1616" i="81"/>
  <c r="I1616" i="81"/>
  <c r="H1616" i="81"/>
  <c r="G1616" i="81"/>
  <c r="F1616" i="81"/>
  <c r="E1616" i="81"/>
  <c r="C1616" i="81"/>
  <c r="B1616" i="81"/>
  <c r="A1616" i="81"/>
  <c r="L1615" i="81"/>
  <c r="K1615" i="81"/>
  <c r="J1615" i="81"/>
  <c r="I1615" i="81"/>
  <c r="H1615" i="81"/>
  <c r="G1615" i="81"/>
  <c r="F1615" i="81"/>
  <c r="E1615" i="81"/>
  <c r="C1615" i="81"/>
  <c r="B1615" i="81"/>
  <c r="A1615" i="81"/>
  <c r="L1614" i="81"/>
  <c r="K1614" i="81"/>
  <c r="J1614" i="81"/>
  <c r="I1614" i="81"/>
  <c r="H1614" i="81"/>
  <c r="G1614" i="81"/>
  <c r="F1614" i="81"/>
  <c r="E1614" i="81"/>
  <c r="C1614" i="81"/>
  <c r="B1614" i="81"/>
  <c r="A1614" i="81"/>
  <c r="L1613" i="81"/>
  <c r="K1613" i="81"/>
  <c r="J1613" i="81"/>
  <c r="I1613" i="81"/>
  <c r="H1613" i="81"/>
  <c r="G1613" i="81"/>
  <c r="F1613" i="81"/>
  <c r="E1613" i="81"/>
  <c r="C1613" i="81"/>
  <c r="B1613" i="81"/>
  <c r="A1613" i="81"/>
  <c r="L1612" i="81"/>
  <c r="K1612" i="81"/>
  <c r="J1612" i="81"/>
  <c r="I1612" i="81"/>
  <c r="H1612" i="81"/>
  <c r="G1612" i="81"/>
  <c r="F1612" i="81"/>
  <c r="E1612" i="81"/>
  <c r="C1612" i="81"/>
  <c r="B1612" i="81"/>
  <c r="A1612" i="81"/>
  <c r="L1611" i="81"/>
  <c r="K1611" i="81"/>
  <c r="J1611" i="81"/>
  <c r="I1611" i="81"/>
  <c r="H1611" i="81"/>
  <c r="G1611" i="81"/>
  <c r="F1611" i="81"/>
  <c r="E1611" i="81"/>
  <c r="C1611" i="81"/>
  <c r="B1611" i="81"/>
  <c r="A1611" i="81"/>
  <c r="L1610" i="81"/>
  <c r="K1610" i="81"/>
  <c r="J1610" i="81"/>
  <c r="I1610" i="81"/>
  <c r="H1610" i="81"/>
  <c r="G1610" i="81"/>
  <c r="F1610" i="81"/>
  <c r="E1610" i="81"/>
  <c r="C1610" i="81"/>
  <c r="B1610" i="81"/>
  <c r="A1610" i="81"/>
  <c r="L1609" i="81"/>
  <c r="K1609" i="81"/>
  <c r="J1609" i="81"/>
  <c r="I1609" i="81"/>
  <c r="H1609" i="81"/>
  <c r="G1609" i="81"/>
  <c r="F1609" i="81"/>
  <c r="E1609" i="81"/>
  <c r="C1609" i="81"/>
  <c r="B1609" i="81"/>
  <c r="A1609" i="81"/>
  <c r="L1608" i="81"/>
  <c r="K1608" i="81"/>
  <c r="J1608" i="81"/>
  <c r="I1608" i="81"/>
  <c r="H1608" i="81"/>
  <c r="G1608" i="81"/>
  <c r="F1608" i="81"/>
  <c r="E1608" i="81"/>
  <c r="C1608" i="81"/>
  <c r="B1608" i="81"/>
  <c r="A1608" i="81"/>
  <c r="L1607" i="81"/>
  <c r="K1607" i="81"/>
  <c r="J1607" i="81"/>
  <c r="I1607" i="81"/>
  <c r="H1607" i="81"/>
  <c r="G1607" i="81"/>
  <c r="F1607" i="81"/>
  <c r="E1607" i="81"/>
  <c r="C1607" i="81"/>
  <c r="B1607" i="81"/>
  <c r="A1607" i="81"/>
  <c r="L1606" i="81"/>
  <c r="K1606" i="81"/>
  <c r="J1606" i="81"/>
  <c r="I1606" i="81"/>
  <c r="H1606" i="81"/>
  <c r="G1606" i="81"/>
  <c r="F1606" i="81"/>
  <c r="E1606" i="81"/>
  <c r="C1606" i="81"/>
  <c r="B1606" i="81"/>
  <c r="A1606" i="81"/>
  <c r="L1605" i="81"/>
  <c r="K1605" i="81"/>
  <c r="J1605" i="81"/>
  <c r="I1605" i="81"/>
  <c r="H1605" i="81"/>
  <c r="G1605" i="81"/>
  <c r="F1605" i="81"/>
  <c r="E1605" i="81"/>
  <c r="C1605" i="81"/>
  <c r="B1605" i="81"/>
  <c r="A1605" i="81"/>
  <c r="L1604" i="81"/>
  <c r="K1604" i="81"/>
  <c r="J1604" i="81"/>
  <c r="I1604" i="81"/>
  <c r="H1604" i="81"/>
  <c r="G1604" i="81"/>
  <c r="F1604" i="81"/>
  <c r="E1604" i="81"/>
  <c r="C1604" i="81"/>
  <c r="B1604" i="81"/>
  <c r="A1604" i="81"/>
  <c r="L1603" i="81"/>
  <c r="K1603" i="81"/>
  <c r="J1603" i="81"/>
  <c r="I1603" i="81"/>
  <c r="H1603" i="81"/>
  <c r="G1603" i="81"/>
  <c r="F1603" i="81"/>
  <c r="E1603" i="81"/>
  <c r="C1603" i="81"/>
  <c r="B1603" i="81"/>
  <c r="A1603" i="81"/>
  <c r="L1602" i="81"/>
  <c r="K1602" i="81"/>
  <c r="J1602" i="81"/>
  <c r="I1602" i="81"/>
  <c r="H1602" i="81"/>
  <c r="G1602" i="81"/>
  <c r="F1602" i="81"/>
  <c r="E1602" i="81"/>
  <c r="C1602" i="81"/>
  <c r="B1602" i="81"/>
  <c r="A1602" i="81"/>
  <c r="L1601" i="81"/>
  <c r="K1601" i="81"/>
  <c r="J1601" i="81"/>
  <c r="I1601" i="81"/>
  <c r="H1601" i="81"/>
  <c r="G1601" i="81"/>
  <c r="F1601" i="81"/>
  <c r="E1601" i="81"/>
  <c r="C1601" i="81"/>
  <c r="B1601" i="81"/>
  <c r="A1601" i="81"/>
  <c r="L1600" i="81"/>
  <c r="K1600" i="81"/>
  <c r="J1600" i="81"/>
  <c r="I1600" i="81"/>
  <c r="H1600" i="81"/>
  <c r="G1600" i="81"/>
  <c r="F1600" i="81"/>
  <c r="E1600" i="81"/>
  <c r="C1600" i="81"/>
  <c r="B1600" i="81"/>
  <c r="A1600" i="81"/>
  <c r="L1599" i="81"/>
  <c r="K1599" i="81"/>
  <c r="J1599" i="81"/>
  <c r="I1599" i="81"/>
  <c r="H1599" i="81"/>
  <c r="G1599" i="81"/>
  <c r="F1599" i="81"/>
  <c r="E1599" i="81"/>
  <c r="C1599" i="81"/>
  <c r="B1599" i="81"/>
  <c r="A1599" i="81"/>
  <c r="L1598" i="81"/>
  <c r="K1598" i="81"/>
  <c r="J1598" i="81"/>
  <c r="I1598" i="81"/>
  <c r="H1598" i="81"/>
  <c r="G1598" i="81"/>
  <c r="F1598" i="81"/>
  <c r="E1598" i="81"/>
  <c r="C1598" i="81"/>
  <c r="B1598" i="81"/>
  <c r="A1598" i="81"/>
  <c r="L1597" i="81"/>
  <c r="K1597" i="81"/>
  <c r="J1597" i="81"/>
  <c r="I1597" i="81"/>
  <c r="H1597" i="81"/>
  <c r="G1597" i="81"/>
  <c r="F1597" i="81"/>
  <c r="E1597" i="81"/>
  <c r="C1597" i="81"/>
  <c r="B1597" i="81"/>
  <c r="A1597" i="81"/>
  <c r="L1596" i="81"/>
  <c r="K1596" i="81"/>
  <c r="J1596" i="81"/>
  <c r="I1596" i="81"/>
  <c r="H1596" i="81"/>
  <c r="G1596" i="81"/>
  <c r="F1596" i="81"/>
  <c r="E1596" i="81"/>
  <c r="C1596" i="81"/>
  <c r="B1596" i="81"/>
  <c r="A1596" i="81"/>
  <c r="L1595" i="81"/>
  <c r="K1595" i="81"/>
  <c r="J1595" i="81"/>
  <c r="I1595" i="81"/>
  <c r="H1595" i="81"/>
  <c r="G1595" i="81"/>
  <c r="F1595" i="81"/>
  <c r="E1595" i="81"/>
  <c r="C1595" i="81"/>
  <c r="B1595" i="81"/>
  <c r="A1595" i="81"/>
  <c r="L1594" i="81"/>
  <c r="K1594" i="81"/>
  <c r="J1594" i="81"/>
  <c r="I1594" i="81"/>
  <c r="H1594" i="81"/>
  <c r="G1594" i="81"/>
  <c r="F1594" i="81"/>
  <c r="E1594" i="81"/>
  <c r="C1594" i="81"/>
  <c r="B1594" i="81"/>
  <c r="A1594" i="81"/>
  <c r="L1593" i="81"/>
  <c r="K1593" i="81"/>
  <c r="J1593" i="81"/>
  <c r="I1593" i="81"/>
  <c r="H1593" i="81"/>
  <c r="G1593" i="81"/>
  <c r="F1593" i="81"/>
  <c r="E1593" i="81"/>
  <c r="C1593" i="81"/>
  <c r="B1593" i="81"/>
  <c r="A1593" i="81"/>
  <c r="L1592" i="81"/>
  <c r="K1592" i="81"/>
  <c r="J1592" i="81"/>
  <c r="I1592" i="81"/>
  <c r="H1592" i="81"/>
  <c r="G1592" i="81"/>
  <c r="F1592" i="81"/>
  <c r="E1592" i="81"/>
  <c r="C1592" i="81"/>
  <c r="B1592" i="81"/>
  <c r="A1592" i="81"/>
  <c r="L1591" i="81"/>
  <c r="K1591" i="81"/>
  <c r="J1591" i="81"/>
  <c r="I1591" i="81"/>
  <c r="H1591" i="81"/>
  <c r="G1591" i="81"/>
  <c r="F1591" i="81"/>
  <c r="E1591" i="81"/>
  <c r="C1591" i="81"/>
  <c r="B1591" i="81"/>
  <c r="A1591" i="81"/>
  <c r="L1590" i="81"/>
  <c r="K1590" i="81"/>
  <c r="J1590" i="81"/>
  <c r="I1590" i="81"/>
  <c r="H1590" i="81"/>
  <c r="G1590" i="81"/>
  <c r="F1590" i="81"/>
  <c r="E1590" i="81"/>
  <c r="C1590" i="81"/>
  <c r="B1590" i="81"/>
  <c r="A1590" i="81"/>
  <c r="L1589" i="81"/>
  <c r="K1589" i="81"/>
  <c r="J1589" i="81"/>
  <c r="I1589" i="81"/>
  <c r="H1589" i="81"/>
  <c r="G1589" i="81"/>
  <c r="F1589" i="81"/>
  <c r="E1589" i="81"/>
  <c r="C1589" i="81"/>
  <c r="B1589" i="81"/>
  <c r="A1589" i="81"/>
  <c r="L1588" i="81"/>
  <c r="K1588" i="81"/>
  <c r="J1588" i="81"/>
  <c r="I1588" i="81"/>
  <c r="H1588" i="81"/>
  <c r="G1588" i="81"/>
  <c r="F1588" i="81"/>
  <c r="E1588" i="81"/>
  <c r="C1588" i="81"/>
  <c r="B1588" i="81"/>
  <c r="A1588" i="81"/>
  <c r="L1587" i="81"/>
  <c r="K1587" i="81"/>
  <c r="J1587" i="81"/>
  <c r="I1587" i="81"/>
  <c r="H1587" i="81"/>
  <c r="G1587" i="81"/>
  <c r="F1587" i="81"/>
  <c r="E1587" i="81"/>
  <c r="C1587" i="81"/>
  <c r="B1587" i="81"/>
  <c r="A1587" i="81"/>
  <c r="L1586" i="81"/>
  <c r="K1586" i="81"/>
  <c r="J1586" i="81"/>
  <c r="I1586" i="81"/>
  <c r="H1586" i="81"/>
  <c r="G1586" i="81"/>
  <c r="F1586" i="81"/>
  <c r="E1586" i="81"/>
  <c r="C1586" i="81"/>
  <c r="B1586" i="81"/>
  <c r="A1586" i="81"/>
  <c r="L1585" i="81"/>
  <c r="K1585" i="81"/>
  <c r="J1585" i="81"/>
  <c r="I1585" i="81"/>
  <c r="H1585" i="81"/>
  <c r="G1585" i="81"/>
  <c r="F1585" i="81"/>
  <c r="E1585" i="81"/>
  <c r="C1585" i="81"/>
  <c r="B1585" i="81"/>
  <c r="A1585" i="81"/>
  <c r="L1584" i="81"/>
  <c r="K1584" i="81"/>
  <c r="J1584" i="81"/>
  <c r="I1584" i="81"/>
  <c r="H1584" i="81"/>
  <c r="G1584" i="81"/>
  <c r="F1584" i="81"/>
  <c r="E1584" i="81"/>
  <c r="C1584" i="81"/>
  <c r="B1584" i="81"/>
  <c r="A1584" i="81"/>
  <c r="L1583" i="81"/>
  <c r="K1583" i="81"/>
  <c r="J1583" i="81"/>
  <c r="I1583" i="81"/>
  <c r="H1583" i="81"/>
  <c r="G1583" i="81"/>
  <c r="F1583" i="81"/>
  <c r="E1583" i="81"/>
  <c r="C1583" i="81"/>
  <c r="B1583" i="81"/>
  <c r="A1583" i="81"/>
  <c r="L1582" i="81"/>
  <c r="K1582" i="81"/>
  <c r="J1582" i="81"/>
  <c r="I1582" i="81"/>
  <c r="H1582" i="81"/>
  <c r="G1582" i="81"/>
  <c r="F1582" i="81"/>
  <c r="E1582" i="81"/>
  <c r="C1582" i="81"/>
  <c r="B1582" i="81"/>
  <c r="A1582" i="81"/>
  <c r="L1581" i="81"/>
  <c r="K1581" i="81"/>
  <c r="J1581" i="81"/>
  <c r="I1581" i="81"/>
  <c r="H1581" i="81"/>
  <c r="G1581" i="81"/>
  <c r="F1581" i="81"/>
  <c r="E1581" i="81"/>
  <c r="C1581" i="81"/>
  <c r="B1581" i="81"/>
  <c r="A1581" i="81"/>
  <c r="L1580" i="81"/>
  <c r="K1580" i="81"/>
  <c r="J1580" i="81"/>
  <c r="I1580" i="81"/>
  <c r="H1580" i="81"/>
  <c r="G1580" i="81"/>
  <c r="F1580" i="81"/>
  <c r="E1580" i="81"/>
  <c r="C1580" i="81"/>
  <c r="B1580" i="81"/>
  <c r="A1580" i="81"/>
  <c r="L1579" i="81"/>
  <c r="K1579" i="81"/>
  <c r="J1579" i="81"/>
  <c r="I1579" i="81"/>
  <c r="H1579" i="81"/>
  <c r="G1579" i="81"/>
  <c r="F1579" i="81"/>
  <c r="E1579" i="81"/>
  <c r="C1579" i="81"/>
  <c r="B1579" i="81"/>
  <c r="A1579" i="81"/>
  <c r="L1578" i="81"/>
  <c r="K1578" i="81"/>
  <c r="J1578" i="81"/>
  <c r="I1578" i="81"/>
  <c r="H1578" i="81"/>
  <c r="G1578" i="81"/>
  <c r="F1578" i="81"/>
  <c r="E1578" i="81"/>
  <c r="C1578" i="81"/>
  <c r="B1578" i="81"/>
  <c r="A1578" i="81"/>
  <c r="L1577" i="81"/>
  <c r="K1577" i="81"/>
  <c r="J1577" i="81"/>
  <c r="I1577" i="81"/>
  <c r="H1577" i="81"/>
  <c r="G1577" i="81"/>
  <c r="F1577" i="81"/>
  <c r="E1577" i="81"/>
  <c r="C1577" i="81"/>
  <c r="B1577" i="81"/>
  <c r="A1577" i="81"/>
  <c r="L1576" i="81"/>
  <c r="K1576" i="81"/>
  <c r="J1576" i="81"/>
  <c r="I1576" i="81"/>
  <c r="H1576" i="81"/>
  <c r="G1576" i="81"/>
  <c r="F1576" i="81"/>
  <c r="E1576" i="81"/>
  <c r="C1576" i="81"/>
  <c r="B1576" i="81"/>
  <c r="A1576" i="81"/>
  <c r="L1575" i="81"/>
  <c r="K1575" i="81"/>
  <c r="J1575" i="81"/>
  <c r="I1575" i="81"/>
  <c r="H1575" i="81"/>
  <c r="G1575" i="81"/>
  <c r="F1575" i="81"/>
  <c r="E1575" i="81"/>
  <c r="C1575" i="81"/>
  <c r="B1575" i="81"/>
  <c r="A1575" i="81"/>
  <c r="L1574" i="81"/>
  <c r="K1574" i="81"/>
  <c r="J1574" i="81"/>
  <c r="I1574" i="81"/>
  <c r="H1574" i="81"/>
  <c r="G1574" i="81"/>
  <c r="F1574" i="81"/>
  <c r="E1574" i="81"/>
  <c r="C1574" i="81"/>
  <c r="B1574" i="81"/>
  <c r="A1574" i="81"/>
  <c r="L1573" i="81"/>
  <c r="K1573" i="81"/>
  <c r="J1573" i="81"/>
  <c r="I1573" i="81"/>
  <c r="H1573" i="81"/>
  <c r="G1573" i="81"/>
  <c r="F1573" i="81"/>
  <c r="E1573" i="81"/>
  <c r="C1573" i="81"/>
  <c r="B1573" i="81"/>
  <c r="A1573" i="81"/>
  <c r="L1572" i="81"/>
  <c r="K1572" i="81"/>
  <c r="J1572" i="81"/>
  <c r="I1572" i="81"/>
  <c r="H1572" i="81"/>
  <c r="G1572" i="81"/>
  <c r="F1572" i="81"/>
  <c r="E1572" i="81"/>
  <c r="C1572" i="81"/>
  <c r="B1572" i="81"/>
  <c r="A1572" i="81"/>
  <c r="L1571" i="81"/>
  <c r="K1571" i="81"/>
  <c r="J1571" i="81"/>
  <c r="I1571" i="81"/>
  <c r="H1571" i="81"/>
  <c r="G1571" i="81"/>
  <c r="F1571" i="81"/>
  <c r="E1571" i="81"/>
  <c r="C1571" i="81"/>
  <c r="B1571" i="81"/>
  <c r="A1571" i="81"/>
  <c r="L1570" i="81"/>
  <c r="K1570" i="81"/>
  <c r="J1570" i="81"/>
  <c r="I1570" i="81"/>
  <c r="H1570" i="81"/>
  <c r="G1570" i="81"/>
  <c r="F1570" i="81"/>
  <c r="E1570" i="81"/>
  <c r="C1570" i="81"/>
  <c r="B1570" i="81"/>
  <c r="A1570" i="81"/>
  <c r="L1569" i="81"/>
  <c r="K1569" i="81"/>
  <c r="J1569" i="81"/>
  <c r="I1569" i="81"/>
  <c r="H1569" i="81"/>
  <c r="G1569" i="81"/>
  <c r="F1569" i="81"/>
  <c r="E1569" i="81"/>
  <c r="C1569" i="81"/>
  <c r="B1569" i="81"/>
  <c r="A1569" i="81"/>
  <c r="L1568" i="81"/>
  <c r="K1568" i="81"/>
  <c r="J1568" i="81"/>
  <c r="I1568" i="81"/>
  <c r="H1568" i="81"/>
  <c r="G1568" i="81"/>
  <c r="F1568" i="81"/>
  <c r="E1568" i="81"/>
  <c r="C1568" i="81"/>
  <c r="B1568" i="81"/>
  <c r="A1568" i="81"/>
  <c r="L1567" i="81"/>
  <c r="K1567" i="81"/>
  <c r="J1567" i="81"/>
  <c r="I1567" i="81"/>
  <c r="H1567" i="81"/>
  <c r="G1567" i="81"/>
  <c r="F1567" i="81"/>
  <c r="E1567" i="81"/>
  <c r="C1567" i="81"/>
  <c r="B1567" i="81"/>
  <c r="A1567" i="81"/>
  <c r="L1566" i="81"/>
  <c r="K1566" i="81"/>
  <c r="J1566" i="81"/>
  <c r="I1566" i="81"/>
  <c r="H1566" i="81"/>
  <c r="G1566" i="81"/>
  <c r="F1566" i="81"/>
  <c r="E1566" i="81"/>
  <c r="C1566" i="81"/>
  <c r="B1566" i="81"/>
  <c r="A1566" i="81"/>
  <c r="L1565" i="81"/>
  <c r="K1565" i="81"/>
  <c r="J1565" i="81"/>
  <c r="I1565" i="81"/>
  <c r="H1565" i="81"/>
  <c r="G1565" i="81"/>
  <c r="F1565" i="81"/>
  <c r="E1565" i="81"/>
  <c r="C1565" i="81"/>
  <c r="B1565" i="81"/>
  <c r="A1565" i="81"/>
  <c r="L1564" i="81"/>
  <c r="K1564" i="81"/>
  <c r="J1564" i="81"/>
  <c r="I1564" i="81"/>
  <c r="H1564" i="81"/>
  <c r="G1564" i="81"/>
  <c r="F1564" i="81"/>
  <c r="E1564" i="81"/>
  <c r="C1564" i="81"/>
  <c r="B1564" i="81"/>
  <c r="A1564" i="81"/>
  <c r="L1563" i="81"/>
  <c r="K1563" i="81"/>
  <c r="J1563" i="81"/>
  <c r="I1563" i="81"/>
  <c r="H1563" i="81"/>
  <c r="G1563" i="81"/>
  <c r="F1563" i="81"/>
  <c r="E1563" i="81"/>
  <c r="C1563" i="81"/>
  <c r="B1563" i="81"/>
  <c r="A1563" i="81"/>
  <c r="L1562" i="81"/>
  <c r="K1562" i="81"/>
  <c r="J1562" i="81"/>
  <c r="I1562" i="81"/>
  <c r="H1562" i="81"/>
  <c r="G1562" i="81"/>
  <c r="F1562" i="81"/>
  <c r="E1562" i="81"/>
  <c r="C1562" i="81"/>
  <c r="B1562" i="81"/>
  <c r="A1562" i="81"/>
  <c r="L1561" i="81"/>
  <c r="K1561" i="81"/>
  <c r="J1561" i="81"/>
  <c r="I1561" i="81"/>
  <c r="H1561" i="81"/>
  <c r="G1561" i="81"/>
  <c r="F1561" i="81"/>
  <c r="E1561" i="81"/>
  <c r="C1561" i="81"/>
  <c r="B1561" i="81"/>
  <c r="A1561" i="81"/>
  <c r="L1560" i="81"/>
  <c r="K1560" i="81"/>
  <c r="J1560" i="81"/>
  <c r="I1560" i="81"/>
  <c r="H1560" i="81"/>
  <c r="G1560" i="81"/>
  <c r="F1560" i="81"/>
  <c r="E1560" i="81"/>
  <c r="C1560" i="81"/>
  <c r="B1560" i="81"/>
  <c r="A1560" i="81"/>
  <c r="L1559" i="81"/>
  <c r="K1559" i="81"/>
  <c r="J1559" i="81"/>
  <c r="I1559" i="81"/>
  <c r="H1559" i="81"/>
  <c r="G1559" i="81"/>
  <c r="F1559" i="81"/>
  <c r="E1559" i="81"/>
  <c r="C1559" i="81"/>
  <c r="B1559" i="81"/>
  <c r="A1559" i="81"/>
  <c r="L1558" i="81"/>
  <c r="K1558" i="81"/>
  <c r="J1558" i="81"/>
  <c r="I1558" i="81"/>
  <c r="H1558" i="81"/>
  <c r="G1558" i="81"/>
  <c r="F1558" i="81"/>
  <c r="E1558" i="81"/>
  <c r="C1558" i="81"/>
  <c r="B1558" i="81"/>
  <c r="A1558" i="81"/>
  <c r="L1557" i="81"/>
  <c r="K1557" i="81"/>
  <c r="J1557" i="81"/>
  <c r="I1557" i="81"/>
  <c r="H1557" i="81"/>
  <c r="G1557" i="81"/>
  <c r="F1557" i="81"/>
  <c r="E1557" i="81"/>
  <c r="C1557" i="81"/>
  <c r="B1557" i="81"/>
  <c r="A1557" i="81"/>
  <c r="L1556" i="81"/>
  <c r="K1556" i="81"/>
  <c r="J1556" i="81"/>
  <c r="I1556" i="81"/>
  <c r="H1556" i="81"/>
  <c r="G1556" i="81"/>
  <c r="F1556" i="81"/>
  <c r="E1556" i="81"/>
  <c r="C1556" i="81"/>
  <c r="B1556" i="81"/>
  <c r="A1556" i="81"/>
  <c r="L1555" i="81"/>
  <c r="K1555" i="81"/>
  <c r="J1555" i="81"/>
  <c r="I1555" i="81"/>
  <c r="H1555" i="81"/>
  <c r="G1555" i="81"/>
  <c r="F1555" i="81"/>
  <c r="E1555" i="81"/>
  <c r="C1555" i="81"/>
  <c r="B1555" i="81"/>
  <c r="A1555" i="81"/>
  <c r="L1554" i="81"/>
  <c r="K1554" i="81"/>
  <c r="J1554" i="81"/>
  <c r="I1554" i="81"/>
  <c r="H1554" i="81"/>
  <c r="G1554" i="81"/>
  <c r="F1554" i="81"/>
  <c r="E1554" i="81"/>
  <c r="C1554" i="81"/>
  <c r="B1554" i="81"/>
  <c r="A1554" i="81"/>
  <c r="L1553" i="81"/>
  <c r="K1553" i="81"/>
  <c r="J1553" i="81"/>
  <c r="I1553" i="81"/>
  <c r="H1553" i="81"/>
  <c r="G1553" i="81"/>
  <c r="F1553" i="81"/>
  <c r="E1553" i="81"/>
  <c r="C1553" i="81"/>
  <c r="B1553" i="81"/>
  <c r="A1553" i="81"/>
  <c r="L1552" i="81"/>
  <c r="K1552" i="81"/>
  <c r="J1552" i="81"/>
  <c r="I1552" i="81"/>
  <c r="H1552" i="81"/>
  <c r="G1552" i="81"/>
  <c r="F1552" i="81"/>
  <c r="E1552" i="81"/>
  <c r="C1552" i="81"/>
  <c r="B1552" i="81"/>
  <c r="A1552" i="81"/>
  <c r="L1551" i="81"/>
  <c r="K1551" i="81"/>
  <c r="J1551" i="81"/>
  <c r="I1551" i="81"/>
  <c r="H1551" i="81"/>
  <c r="G1551" i="81"/>
  <c r="F1551" i="81"/>
  <c r="E1551" i="81"/>
  <c r="C1551" i="81"/>
  <c r="B1551" i="81"/>
  <c r="A1551" i="81"/>
  <c r="L1550" i="81"/>
  <c r="K1550" i="81"/>
  <c r="J1550" i="81"/>
  <c r="I1550" i="81"/>
  <c r="H1550" i="81"/>
  <c r="G1550" i="81"/>
  <c r="F1550" i="81"/>
  <c r="E1550" i="81"/>
  <c r="C1550" i="81"/>
  <c r="B1550" i="81"/>
  <c r="A1550" i="81"/>
  <c r="L1549" i="81"/>
  <c r="K1549" i="81"/>
  <c r="J1549" i="81"/>
  <c r="I1549" i="81"/>
  <c r="H1549" i="81"/>
  <c r="G1549" i="81"/>
  <c r="F1549" i="81"/>
  <c r="E1549" i="81"/>
  <c r="C1549" i="81"/>
  <c r="B1549" i="81"/>
  <c r="A1549" i="81"/>
  <c r="L1548" i="81"/>
  <c r="K1548" i="81"/>
  <c r="J1548" i="81"/>
  <c r="I1548" i="81"/>
  <c r="H1548" i="81"/>
  <c r="G1548" i="81"/>
  <c r="F1548" i="81"/>
  <c r="E1548" i="81"/>
  <c r="C1548" i="81"/>
  <c r="B1548" i="81"/>
  <c r="A1548" i="81"/>
  <c r="L1547" i="81"/>
  <c r="K1547" i="81"/>
  <c r="J1547" i="81"/>
  <c r="I1547" i="81"/>
  <c r="H1547" i="81"/>
  <c r="G1547" i="81"/>
  <c r="F1547" i="81"/>
  <c r="E1547" i="81"/>
  <c r="C1547" i="81"/>
  <c r="B1547" i="81"/>
  <c r="A1547" i="81"/>
  <c r="L1546" i="81"/>
  <c r="K1546" i="81"/>
  <c r="J1546" i="81"/>
  <c r="I1546" i="81"/>
  <c r="H1546" i="81"/>
  <c r="G1546" i="81"/>
  <c r="F1546" i="81"/>
  <c r="E1546" i="81"/>
  <c r="C1546" i="81"/>
  <c r="B1546" i="81"/>
  <c r="A1546" i="81"/>
  <c r="L1545" i="81"/>
  <c r="K1545" i="81"/>
  <c r="J1545" i="81"/>
  <c r="I1545" i="81"/>
  <c r="H1545" i="81"/>
  <c r="G1545" i="81"/>
  <c r="F1545" i="81"/>
  <c r="E1545" i="81"/>
  <c r="C1545" i="81"/>
  <c r="B1545" i="81"/>
  <c r="A1545" i="81"/>
  <c r="L1544" i="81"/>
  <c r="K1544" i="81"/>
  <c r="J1544" i="81"/>
  <c r="I1544" i="81"/>
  <c r="H1544" i="81"/>
  <c r="G1544" i="81"/>
  <c r="F1544" i="81"/>
  <c r="E1544" i="81"/>
  <c r="C1544" i="81"/>
  <c r="B1544" i="81"/>
  <c r="A1544" i="81"/>
  <c r="L1543" i="81"/>
  <c r="K1543" i="81"/>
  <c r="J1543" i="81"/>
  <c r="I1543" i="81"/>
  <c r="H1543" i="81"/>
  <c r="G1543" i="81"/>
  <c r="F1543" i="81"/>
  <c r="E1543" i="81"/>
  <c r="C1543" i="81"/>
  <c r="B1543" i="81"/>
  <c r="A1543" i="81"/>
  <c r="L1542" i="81"/>
  <c r="K1542" i="81"/>
  <c r="J1542" i="81"/>
  <c r="I1542" i="81"/>
  <c r="H1542" i="81"/>
  <c r="G1542" i="81"/>
  <c r="F1542" i="81"/>
  <c r="E1542" i="81"/>
  <c r="C1542" i="81"/>
  <c r="B1542" i="81"/>
  <c r="A1542" i="81"/>
  <c r="L1541" i="81"/>
  <c r="K1541" i="81"/>
  <c r="J1541" i="81"/>
  <c r="I1541" i="81"/>
  <c r="H1541" i="81"/>
  <c r="G1541" i="81"/>
  <c r="F1541" i="81"/>
  <c r="E1541" i="81"/>
  <c r="C1541" i="81"/>
  <c r="B1541" i="81"/>
  <c r="A1541" i="81"/>
  <c r="L1540" i="81"/>
  <c r="K1540" i="81"/>
  <c r="J1540" i="81"/>
  <c r="I1540" i="81"/>
  <c r="H1540" i="81"/>
  <c r="G1540" i="81"/>
  <c r="F1540" i="81"/>
  <c r="E1540" i="81"/>
  <c r="C1540" i="81"/>
  <c r="B1540" i="81"/>
  <c r="A1540" i="81"/>
  <c r="L1539" i="81"/>
  <c r="K1539" i="81"/>
  <c r="J1539" i="81"/>
  <c r="I1539" i="81"/>
  <c r="H1539" i="81"/>
  <c r="G1539" i="81"/>
  <c r="F1539" i="81"/>
  <c r="E1539" i="81"/>
  <c r="C1539" i="81"/>
  <c r="B1539" i="81"/>
  <c r="A1539" i="81"/>
  <c r="L1538" i="81"/>
  <c r="K1538" i="81"/>
  <c r="J1538" i="81"/>
  <c r="I1538" i="81"/>
  <c r="H1538" i="81"/>
  <c r="G1538" i="81"/>
  <c r="F1538" i="81"/>
  <c r="E1538" i="81"/>
  <c r="C1538" i="81"/>
  <c r="B1538" i="81"/>
  <c r="A1538" i="81"/>
  <c r="L1537" i="81"/>
  <c r="K1537" i="81"/>
  <c r="J1537" i="81"/>
  <c r="I1537" i="81"/>
  <c r="H1537" i="81"/>
  <c r="G1537" i="81"/>
  <c r="F1537" i="81"/>
  <c r="E1537" i="81"/>
  <c r="C1537" i="81"/>
  <c r="B1537" i="81"/>
  <c r="A1537" i="81"/>
  <c r="L1536" i="81"/>
  <c r="K1536" i="81"/>
  <c r="J1536" i="81"/>
  <c r="I1536" i="81"/>
  <c r="H1536" i="81"/>
  <c r="G1536" i="81"/>
  <c r="F1536" i="81"/>
  <c r="E1536" i="81"/>
  <c r="C1536" i="81"/>
  <c r="B1536" i="81"/>
  <c r="A1536" i="81"/>
  <c r="L1535" i="81"/>
  <c r="K1535" i="81"/>
  <c r="J1535" i="81"/>
  <c r="I1535" i="81"/>
  <c r="H1535" i="81"/>
  <c r="G1535" i="81"/>
  <c r="F1535" i="81"/>
  <c r="E1535" i="81"/>
  <c r="C1535" i="81"/>
  <c r="B1535" i="81"/>
  <c r="A1535" i="81"/>
  <c r="L1534" i="81"/>
  <c r="K1534" i="81"/>
  <c r="J1534" i="81"/>
  <c r="I1534" i="81"/>
  <c r="H1534" i="81"/>
  <c r="G1534" i="81"/>
  <c r="F1534" i="81"/>
  <c r="E1534" i="81"/>
  <c r="C1534" i="81"/>
  <c r="B1534" i="81"/>
  <c r="A1534" i="81"/>
  <c r="L1533" i="81"/>
  <c r="K1533" i="81"/>
  <c r="J1533" i="81"/>
  <c r="I1533" i="81"/>
  <c r="H1533" i="81"/>
  <c r="G1533" i="81"/>
  <c r="F1533" i="81"/>
  <c r="E1533" i="81"/>
  <c r="C1533" i="81"/>
  <c r="B1533" i="81"/>
  <c r="A1533" i="81"/>
  <c r="L1532" i="81"/>
  <c r="K1532" i="81"/>
  <c r="J1532" i="81"/>
  <c r="I1532" i="81"/>
  <c r="H1532" i="81"/>
  <c r="G1532" i="81"/>
  <c r="F1532" i="81"/>
  <c r="E1532" i="81"/>
  <c r="C1532" i="81"/>
  <c r="B1532" i="81"/>
  <c r="A1532" i="81"/>
  <c r="L1531" i="81"/>
  <c r="K1531" i="81"/>
  <c r="J1531" i="81"/>
  <c r="I1531" i="81"/>
  <c r="H1531" i="81"/>
  <c r="G1531" i="81"/>
  <c r="F1531" i="81"/>
  <c r="E1531" i="81"/>
  <c r="C1531" i="81"/>
  <c r="B1531" i="81"/>
  <c r="A1531" i="81"/>
  <c r="L1530" i="81"/>
  <c r="K1530" i="81"/>
  <c r="J1530" i="81"/>
  <c r="I1530" i="81"/>
  <c r="H1530" i="81"/>
  <c r="G1530" i="81"/>
  <c r="F1530" i="81"/>
  <c r="E1530" i="81"/>
  <c r="C1530" i="81"/>
  <c r="B1530" i="81"/>
  <c r="A1530" i="81"/>
  <c r="L1529" i="81"/>
  <c r="K1529" i="81"/>
  <c r="J1529" i="81"/>
  <c r="I1529" i="81"/>
  <c r="H1529" i="81"/>
  <c r="G1529" i="81"/>
  <c r="F1529" i="81"/>
  <c r="E1529" i="81"/>
  <c r="C1529" i="81"/>
  <c r="B1529" i="81"/>
  <c r="A1529" i="81"/>
  <c r="L1528" i="81"/>
  <c r="K1528" i="81"/>
  <c r="J1528" i="81"/>
  <c r="I1528" i="81"/>
  <c r="H1528" i="81"/>
  <c r="G1528" i="81"/>
  <c r="F1528" i="81"/>
  <c r="E1528" i="81"/>
  <c r="C1528" i="81"/>
  <c r="B1528" i="81"/>
  <c r="A1528" i="81"/>
  <c r="L1527" i="81"/>
  <c r="K1527" i="81"/>
  <c r="J1527" i="81"/>
  <c r="I1527" i="81"/>
  <c r="H1527" i="81"/>
  <c r="G1527" i="81"/>
  <c r="F1527" i="81"/>
  <c r="E1527" i="81"/>
  <c r="C1527" i="81"/>
  <c r="B1527" i="81"/>
  <c r="A1527" i="81"/>
  <c r="L1526" i="81"/>
  <c r="K1526" i="81"/>
  <c r="J1526" i="81"/>
  <c r="I1526" i="81"/>
  <c r="H1526" i="81"/>
  <c r="G1526" i="81"/>
  <c r="F1526" i="81"/>
  <c r="E1526" i="81"/>
  <c r="C1526" i="81"/>
  <c r="B1526" i="81"/>
  <c r="A1526" i="81"/>
  <c r="L1525" i="81"/>
  <c r="K1525" i="81"/>
  <c r="J1525" i="81"/>
  <c r="I1525" i="81"/>
  <c r="H1525" i="81"/>
  <c r="G1525" i="81"/>
  <c r="F1525" i="81"/>
  <c r="E1525" i="81"/>
  <c r="C1525" i="81"/>
  <c r="B1525" i="81"/>
  <c r="A1525" i="81"/>
  <c r="L1524" i="81"/>
  <c r="K1524" i="81"/>
  <c r="J1524" i="81"/>
  <c r="I1524" i="81"/>
  <c r="H1524" i="81"/>
  <c r="G1524" i="81"/>
  <c r="F1524" i="81"/>
  <c r="E1524" i="81"/>
  <c r="C1524" i="81"/>
  <c r="B1524" i="81"/>
  <c r="A1524" i="81"/>
  <c r="L1523" i="81"/>
  <c r="K1523" i="81"/>
  <c r="J1523" i="81"/>
  <c r="I1523" i="81"/>
  <c r="H1523" i="81"/>
  <c r="G1523" i="81"/>
  <c r="F1523" i="81"/>
  <c r="E1523" i="81"/>
  <c r="C1523" i="81"/>
  <c r="B1523" i="81"/>
  <c r="A1523" i="81"/>
  <c r="L1522" i="81"/>
  <c r="K1522" i="81"/>
  <c r="J1522" i="81"/>
  <c r="I1522" i="81"/>
  <c r="H1522" i="81"/>
  <c r="G1522" i="81"/>
  <c r="F1522" i="81"/>
  <c r="E1522" i="81"/>
  <c r="C1522" i="81"/>
  <c r="B1522" i="81"/>
  <c r="A1522" i="81"/>
  <c r="L1521" i="81"/>
  <c r="K1521" i="81"/>
  <c r="J1521" i="81"/>
  <c r="I1521" i="81"/>
  <c r="H1521" i="81"/>
  <c r="G1521" i="81"/>
  <c r="F1521" i="81"/>
  <c r="E1521" i="81"/>
  <c r="C1521" i="81"/>
  <c r="B1521" i="81"/>
  <c r="A1521" i="81"/>
  <c r="L1520" i="81"/>
  <c r="K1520" i="81"/>
  <c r="J1520" i="81"/>
  <c r="I1520" i="81"/>
  <c r="H1520" i="81"/>
  <c r="G1520" i="81"/>
  <c r="F1520" i="81"/>
  <c r="E1520" i="81"/>
  <c r="C1520" i="81"/>
  <c r="B1520" i="81"/>
  <c r="A1520" i="81"/>
  <c r="L1519" i="81"/>
  <c r="K1519" i="81"/>
  <c r="J1519" i="81"/>
  <c r="I1519" i="81"/>
  <c r="H1519" i="81"/>
  <c r="G1519" i="81"/>
  <c r="F1519" i="81"/>
  <c r="E1519" i="81"/>
  <c r="C1519" i="81"/>
  <c r="B1519" i="81"/>
  <c r="A1519" i="81"/>
  <c r="L1518" i="81"/>
  <c r="K1518" i="81"/>
  <c r="J1518" i="81"/>
  <c r="I1518" i="81"/>
  <c r="H1518" i="81"/>
  <c r="G1518" i="81"/>
  <c r="F1518" i="81"/>
  <c r="E1518" i="81"/>
  <c r="C1518" i="81"/>
  <c r="B1518" i="81"/>
  <c r="A1518" i="81"/>
  <c r="L1517" i="81"/>
  <c r="K1517" i="81"/>
  <c r="J1517" i="81"/>
  <c r="I1517" i="81"/>
  <c r="H1517" i="81"/>
  <c r="G1517" i="81"/>
  <c r="F1517" i="81"/>
  <c r="E1517" i="81"/>
  <c r="C1517" i="81"/>
  <c r="B1517" i="81"/>
  <c r="A1517" i="81"/>
  <c r="L1516" i="81"/>
  <c r="K1516" i="81"/>
  <c r="J1516" i="81"/>
  <c r="I1516" i="81"/>
  <c r="H1516" i="81"/>
  <c r="G1516" i="81"/>
  <c r="F1516" i="81"/>
  <c r="E1516" i="81"/>
  <c r="C1516" i="81"/>
  <c r="B1516" i="81"/>
  <c r="A1516" i="81"/>
  <c r="L1515" i="81"/>
  <c r="K1515" i="81"/>
  <c r="J1515" i="81"/>
  <c r="I1515" i="81"/>
  <c r="H1515" i="81"/>
  <c r="G1515" i="81"/>
  <c r="F1515" i="81"/>
  <c r="E1515" i="81"/>
  <c r="C1515" i="81"/>
  <c r="B1515" i="81"/>
  <c r="A1515" i="81"/>
  <c r="L1514" i="81"/>
  <c r="K1514" i="81"/>
  <c r="J1514" i="81"/>
  <c r="I1514" i="81"/>
  <c r="H1514" i="81"/>
  <c r="G1514" i="81"/>
  <c r="F1514" i="81"/>
  <c r="E1514" i="81"/>
  <c r="C1514" i="81"/>
  <c r="B1514" i="81"/>
  <c r="A1514" i="81"/>
  <c r="L1513" i="81"/>
  <c r="K1513" i="81"/>
  <c r="J1513" i="81"/>
  <c r="I1513" i="81"/>
  <c r="H1513" i="81"/>
  <c r="G1513" i="81"/>
  <c r="F1513" i="81"/>
  <c r="E1513" i="81"/>
  <c r="C1513" i="81"/>
  <c r="B1513" i="81"/>
  <c r="A1513" i="81"/>
  <c r="L1512" i="81"/>
  <c r="K1512" i="81"/>
  <c r="J1512" i="81"/>
  <c r="I1512" i="81"/>
  <c r="H1512" i="81"/>
  <c r="G1512" i="81"/>
  <c r="F1512" i="81"/>
  <c r="E1512" i="81"/>
  <c r="C1512" i="81"/>
  <c r="B1512" i="81"/>
  <c r="A1512" i="81"/>
  <c r="L1511" i="81"/>
  <c r="K1511" i="81"/>
  <c r="J1511" i="81"/>
  <c r="I1511" i="81"/>
  <c r="H1511" i="81"/>
  <c r="G1511" i="81"/>
  <c r="F1511" i="81"/>
  <c r="E1511" i="81"/>
  <c r="C1511" i="81"/>
  <c r="B1511" i="81"/>
  <c r="A1511" i="81"/>
  <c r="L1510" i="81"/>
  <c r="K1510" i="81"/>
  <c r="J1510" i="81"/>
  <c r="I1510" i="81"/>
  <c r="H1510" i="81"/>
  <c r="G1510" i="81"/>
  <c r="F1510" i="81"/>
  <c r="E1510" i="81"/>
  <c r="C1510" i="81"/>
  <c r="B1510" i="81"/>
  <c r="A1510" i="81"/>
  <c r="L1509" i="81"/>
  <c r="K1509" i="81"/>
  <c r="J1509" i="81"/>
  <c r="I1509" i="81"/>
  <c r="H1509" i="81"/>
  <c r="G1509" i="81"/>
  <c r="F1509" i="81"/>
  <c r="E1509" i="81"/>
  <c r="C1509" i="81"/>
  <c r="B1509" i="81"/>
  <c r="A1509" i="81"/>
  <c r="L1508" i="81"/>
  <c r="K1508" i="81"/>
  <c r="J1508" i="81"/>
  <c r="I1508" i="81"/>
  <c r="H1508" i="81"/>
  <c r="G1508" i="81"/>
  <c r="F1508" i="81"/>
  <c r="E1508" i="81"/>
  <c r="C1508" i="81"/>
  <c r="B1508" i="81"/>
  <c r="A1508" i="81"/>
  <c r="L1507" i="81"/>
  <c r="K1507" i="81"/>
  <c r="J1507" i="81"/>
  <c r="I1507" i="81"/>
  <c r="H1507" i="81"/>
  <c r="G1507" i="81"/>
  <c r="F1507" i="81"/>
  <c r="E1507" i="81"/>
  <c r="C1507" i="81"/>
  <c r="B1507" i="81"/>
  <c r="A1507" i="81"/>
  <c r="L1506" i="81"/>
  <c r="K1506" i="81"/>
  <c r="J1506" i="81"/>
  <c r="I1506" i="81"/>
  <c r="H1506" i="81"/>
  <c r="G1506" i="81"/>
  <c r="F1506" i="81"/>
  <c r="E1506" i="81"/>
  <c r="C1506" i="81"/>
  <c r="B1506" i="81"/>
  <c r="A1506" i="81"/>
  <c r="L1505" i="81"/>
  <c r="K1505" i="81"/>
  <c r="J1505" i="81"/>
  <c r="I1505" i="81"/>
  <c r="H1505" i="81"/>
  <c r="G1505" i="81"/>
  <c r="F1505" i="81"/>
  <c r="E1505" i="81"/>
  <c r="C1505" i="81"/>
  <c r="B1505" i="81"/>
  <c r="A1505" i="81"/>
  <c r="L1504" i="81"/>
  <c r="K1504" i="81"/>
  <c r="J1504" i="81"/>
  <c r="I1504" i="81"/>
  <c r="H1504" i="81"/>
  <c r="G1504" i="81"/>
  <c r="F1504" i="81"/>
  <c r="E1504" i="81"/>
  <c r="C1504" i="81"/>
  <c r="B1504" i="81"/>
  <c r="A1504" i="81"/>
  <c r="L1503" i="81"/>
  <c r="K1503" i="81"/>
  <c r="J1503" i="81"/>
  <c r="I1503" i="81"/>
  <c r="H1503" i="81"/>
  <c r="G1503" i="81"/>
  <c r="F1503" i="81"/>
  <c r="E1503" i="81"/>
  <c r="C1503" i="81"/>
  <c r="B1503" i="81"/>
  <c r="A1503" i="81"/>
  <c r="L1502" i="81"/>
  <c r="K1502" i="81"/>
  <c r="J1502" i="81"/>
  <c r="I1502" i="81"/>
  <c r="H1502" i="81"/>
  <c r="G1502" i="81"/>
  <c r="F1502" i="81"/>
  <c r="E1502" i="81"/>
  <c r="C1502" i="81"/>
  <c r="B1502" i="81"/>
  <c r="A1502" i="81"/>
  <c r="L1501" i="81"/>
  <c r="K1501" i="81"/>
  <c r="J1501" i="81"/>
  <c r="I1501" i="81"/>
  <c r="H1501" i="81"/>
  <c r="G1501" i="81"/>
  <c r="F1501" i="81"/>
  <c r="E1501" i="81"/>
  <c r="C1501" i="81"/>
  <c r="B1501" i="81"/>
  <c r="A1501" i="81"/>
  <c r="L1500" i="81"/>
  <c r="K1500" i="81"/>
  <c r="J1500" i="81"/>
  <c r="I1500" i="81"/>
  <c r="H1500" i="81"/>
  <c r="G1500" i="81"/>
  <c r="F1500" i="81"/>
  <c r="E1500" i="81"/>
  <c r="C1500" i="81"/>
  <c r="B1500" i="81"/>
  <c r="A1500" i="81"/>
  <c r="L1499" i="81"/>
  <c r="K1499" i="81"/>
  <c r="J1499" i="81"/>
  <c r="I1499" i="81"/>
  <c r="H1499" i="81"/>
  <c r="G1499" i="81"/>
  <c r="F1499" i="81"/>
  <c r="E1499" i="81"/>
  <c r="C1499" i="81"/>
  <c r="B1499" i="81"/>
  <c r="A1499" i="81"/>
  <c r="L1498" i="81"/>
  <c r="K1498" i="81"/>
  <c r="J1498" i="81"/>
  <c r="I1498" i="81"/>
  <c r="H1498" i="81"/>
  <c r="G1498" i="81"/>
  <c r="F1498" i="81"/>
  <c r="E1498" i="81"/>
  <c r="C1498" i="81"/>
  <c r="B1498" i="81"/>
  <c r="A1498" i="81"/>
  <c r="L1497" i="81"/>
  <c r="K1497" i="81"/>
  <c r="J1497" i="81"/>
  <c r="I1497" i="81"/>
  <c r="H1497" i="81"/>
  <c r="G1497" i="81"/>
  <c r="F1497" i="81"/>
  <c r="E1497" i="81"/>
  <c r="C1497" i="81"/>
  <c r="B1497" i="81"/>
  <c r="A1497" i="81"/>
  <c r="L1496" i="81"/>
  <c r="K1496" i="81"/>
  <c r="J1496" i="81"/>
  <c r="I1496" i="81"/>
  <c r="H1496" i="81"/>
  <c r="G1496" i="81"/>
  <c r="F1496" i="81"/>
  <c r="E1496" i="81"/>
  <c r="C1496" i="81"/>
  <c r="B1496" i="81"/>
  <c r="A1496" i="81"/>
  <c r="L1495" i="81"/>
  <c r="K1495" i="81"/>
  <c r="J1495" i="81"/>
  <c r="I1495" i="81"/>
  <c r="H1495" i="81"/>
  <c r="G1495" i="81"/>
  <c r="F1495" i="81"/>
  <c r="E1495" i="81"/>
  <c r="C1495" i="81"/>
  <c r="B1495" i="81"/>
  <c r="A1495" i="81"/>
  <c r="L1494" i="81"/>
  <c r="K1494" i="81"/>
  <c r="J1494" i="81"/>
  <c r="I1494" i="81"/>
  <c r="H1494" i="81"/>
  <c r="G1494" i="81"/>
  <c r="F1494" i="81"/>
  <c r="E1494" i="81"/>
  <c r="C1494" i="81"/>
  <c r="B1494" i="81"/>
  <c r="A1494" i="81"/>
  <c r="L1493" i="81"/>
  <c r="K1493" i="81"/>
  <c r="J1493" i="81"/>
  <c r="I1493" i="81"/>
  <c r="H1493" i="81"/>
  <c r="G1493" i="81"/>
  <c r="F1493" i="81"/>
  <c r="E1493" i="81"/>
  <c r="C1493" i="81"/>
  <c r="B1493" i="81"/>
  <c r="A1493" i="81"/>
  <c r="L1492" i="81"/>
  <c r="K1492" i="81"/>
  <c r="J1492" i="81"/>
  <c r="I1492" i="81"/>
  <c r="H1492" i="81"/>
  <c r="G1492" i="81"/>
  <c r="F1492" i="81"/>
  <c r="E1492" i="81"/>
  <c r="C1492" i="81"/>
  <c r="B1492" i="81"/>
  <c r="A1492" i="81"/>
  <c r="L1491" i="81"/>
  <c r="K1491" i="81"/>
  <c r="J1491" i="81"/>
  <c r="I1491" i="81"/>
  <c r="H1491" i="81"/>
  <c r="G1491" i="81"/>
  <c r="F1491" i="81"/>
  <c r="E1491" i="81"/>
  <c r="C1491" i="81"/>
  <c r="B1491" i="81"/>
  <c r="A1491" i="81"/>
  <c r="L1490" i="81"/>
  <c r="K1490" i="81"/>
  <c r="J1490" i="81"/>
  <c r="I1490" i="81"/>
  <c r="H1490" i="81"/>
  <c r="G1490" i="81"/>
  <c r="F1490" i="81"/>
  <c r="E1490" i="81"/>
  <c r="C1490" i="81"/>
  <c r="B1490" i="81"/>
  <c r="A1490" i="81"/>
  <c r="L1489" i="81"/>
  <c r="K1489" i="81"/>
  <c r="J1489" i="81"/>
  <c r="I1489" i="81"/>
  <c r="H1489" i="81"/>
  <c r="G1489" i="81"/>
  <c r="F1489" i="81"/>
  <c r="E1489" i="81"/>
  <c r="C1489" i="81"/>
  <c r="B1489" i="81"/>
  <c r="A1489" i="81"/>
  <c r="L1488" i="81"/>
  <c r="K1488" i="81"/>
  <c r="J1488" i="81"/>
  <c r="I1488" i="81"/>
  <c r="H1488" i="81"/>
  <c r="G1488" i="81"/>
  <c r="F1488" i="81"/>
  <c r="E1488" i="81"/>
  <c r="C1488" i="81"/>
  <c r="B1488" i="81"/>
  <c r="A1488" i="81"/>
  <c r="L1487" i="81"/>
  <c r="K1487" i="81"/>
  <c r="J1487" i="81"/>
  <c r="I1487" i="81"/>
  <c r="H1487" i="81"/>
  <c r="G1487" i="81"/>
  <c r="F1487" i="81"/>
  <c r="E1487" i="81"/>
  <c r="C1487" i="81"/>
  <c r="B1487" i="81"/>
  <c r="A1487" i="81"/>
  <c r="L1486" i="81"/>
  <c r="K1486" i="81"/>
  <c r="J1486" i="81"/>
  <c r="I1486" i="81"/>
  <c r="H1486" i="81"/>
  <c r="G1486" i="81"/>
  <c r="F1486" i="81"/>
  <c r="E1486" i="81"/>
  <c r="C1486" i="81"/>
  <c r="B1486" i="81"/>
  <c r="A1486" i="81"/>
  <c r="L1485" i="81"/>
  <c r="K1485" i="81"/>
  <c r="J1485" i="81"/>
  <c r="I1485" i="81"/>
  <c r="H1485" i="81"/>
  <c r="G1485" i="81"/>
  <c r="F1485" i="81"/>
  <c r="E1485" i="81"/>
  <c r="C1485" i="81"/>
  <c r="B1485" i="81"/>
  <c r="A1485" i="81"/>
  <c r="L1484" i="81"/>
  <c r="K1484" i="81"/>
  <c r="J1484" i="81"/>
  <c r="I1484" i="81"/>
  <c r="H1484" i="81"/>
  <c r="G1484" i="81"/>
  <c r="F1484" i="81"/>
  <c r="E1484" i="81"/>
  <c r="C1484" i="81"/>
  <c r="B1484" i="81"/>
  <c r="A1484" i="81"/>
  <c r="L1483" i="81"/>
  <c r="K1483" i="81"/>
  <c r="J1483" i="81"/>
  <c r="I1483" i="81"/>
  <c r="H1483" i="81"/>
  <c r="G1483" i="81"/>
  <c r="F1483" i="81"/>
  <c r="E1483" i="81"/>
  <c r="C1483" i="81"/>
  <c r="B1483" i="81"/>
  <c r="A1483" i="81"/>
  <c r="L1482" i="81"/>
  <c r="K1482" i="81"/>
  <c r="J1482" i="81"/>
  <c r="I1482" i="81"/>
  <c r="H1482" i="81"/>
  <c r="G1482" i="81"/>
  <c r="F1482" i="81"/>
  <c r="E1482" i="81"/>
  <c r="C1482" i="81"/>
  <c r="B1482" i="81"/>
  <c r="A1482" i="81"/>
  <c r="L1481" i="81"/>
  <c r="K1481" i="81"/>
  <c r="J1481" i="81"/>
  <c r="I1481" i="81"/>
  <c r="H1481" i="81"/>
  <c r="G1481" i="81"/>
  <c r="F1481" i="81"/>
  <c r="E1481" i="81"/>
  <c r="C1481" i="81"/>
  <c r="B1481" i="81"/>
  <c r="A1481" i="81"/>
  <c r="L1480" i="81"/>
  <c r="K1480" i="81"/>
  <c r="J1480" i="81"/>
  <c r="I1480" i="81"/>
  <c r="H1480" i="81"/>
  <c r="G1480" i="81"/>
  <c r="F1480" i="81"/>
  <c r="E1480" i="81"/>
  <c r="C1480" i="81"/>
  <c r="B1480" i="81"/>
  <c r="A1480" i="81"/>
  <c r="L1479" i="81"/>
  <c r="K1479" i="81"/>
  <c r="J1479" i="81"/>
  <c r="I1479" i="81"/>
  <c r="H1479" i="81"/>
  <c r="G1479" i="81"/>
  <c r="F1479" i="81"/>
  <c r="E1479" i="81"/>
  <c r="C1479" i="81"/>
  <c r="B1479" i="81"/>
  <c r="A1479" i="81"/>
  <c r="L1478" i="81"/>
  <c r="K1478" i="81"/>
  <c r="J1478" i="81"/>
  <c r="I1478" i="81"/>
  <c r="H1478" i="81"/>
  <c r="G1478" i="81"/>
  <c r="F1478" i="81"/>
  <c r="E1478" i="81"/>
  <c r="C1478" i="81"/>
  <c r="B1478" i="81"/>
  <c r="A1478" i="81"/>
  <c r="L1477" i="81"/>
  <c r="K1477" i="81"/>
  <c r="J1477" i="81"/>
  <c r="I1477" i="81"/>
  <c r="H1477" i="81"/>
  <c r="G1477" i="81"/>
  <c r="F1477" i="81"/>
  <c r="E1477" i="81"/>
  <c r="C1477" i="81"/>
  <c r="B1477" i="81"/>
  <c r="A1477" i="81"/>
  <c r="L1476" i="81"/>
  <c r="K1476" i="81"/>
  <c r="J1476" i="81"/>
  <c r="I1476" i="81"/>
  <c r="H1476" i="81"/>
  <c r="G1476" i="81"/>
  <c r="F1476" i="81"/>
  <c r="E1476" i="81"/>
  <c r="C1476" i="81"/>
  <c r="B1476" i="81"/>
  <c r="A1476" i="81"/>
  <c r="L1475" i="81"/>
  <c r="K1475" i="81"/>
  <c r="J1475" i="81"/>
  <c r="I1475" i="81"/>
  <c r="H1475" i="81"/>
  <c r="G1475" i="81"/>
  <c r="F1475" i="81"/>
  <c r="E1475" i="81"/>
  <c r="C1475" i="81"/>
  <c r="B1475" i="81"/>
  <c r="A1475" i="81"/>
  <c r="L1474" i="81"/>
  <c r="K1474" i="81"/>
  <c r="J1474" i="81"/>
  <c r="I1474" i="81"/>
  <c r="H1474" i="81"/>
  <c r="G1474" i="81"/>
  <c r="F1474" i="81"/>
  <c r="E1474" i="81"/>
  <c r="C1474" i="81"/>
  <c r="B1474" i="81"/>
  <c r="A1474" i="81"/>
  <c r="L1473" i="81"/>
  <c r="K1473" i="81"/>
  <c r="J1473" i="81"/>
  <c r="I1473" i="81"/>
  <c r="H1473" i="81"/>
  <c r="G1473" i="81"/>
  <c r="F1473" i="81"/>
  <c r="E1473" i="81"/>
  <c r="C1473" i="81"/>
  <c r="B1473" i="81"/>
  <c r="A1473" i="81"/>
  <c r="L1472" i="81"/>
  <c r="K1472" i="81"/>
  <c r="J1472" i="81"/>
  <c r="I1472" i="81"/>
  <c r="H1472" i="81"/>
  <c r="G1472" i="81"/>
  <c r="F1472" i="81"/>
  <c r="E1472" i="81"/>
  <c r="C1472" i="81"/>
  <c r="B1472" i="81"/>
  <c r="A1472" i="81"/>
  <c r="L1471" i="81"/>
  <c r="K1471" i="81"/>
  <c r="J1471" i="81"/>
  <c r="I1471" i="81"/>
  <c r="H1471" i="81"/>
  <c r="G1471" i="81"/>
  <c r="F1471" i="81"/>
  <c r="E1471" i="81"/>
  <c r="C1471" i="81"/>
  <c r="B1471" i="81"/>
  <c r="A1471" i="81"/>
  <c r="L1470" i="81"/>
  <c r="K1470" i="81"/>
  <c r="J1470" i="81"/>
  <c r="I1470" i="81"/>
  <c r="H1470" i="81"/>
  <c r="G1470" i="81"/>
  <c r="F1470" i="81"/>
  <c r="E1470" i="81"/>
  <c r="C1470" i="81"/>
  <c r="B1470" i="81"/>
  <c r="A1470" i="81"/>
  <c r="L1469" i="81"/>
  <c r="K1469" i="81"/>
  <c r="J1469" i="81"/>
  <c r="I1469" i="81"/>
  <c r="H1469" i="81"/>
  <c r="G1469" i="81"/>
  <c r="F1469" i="81"/>
  <c r="E1469" i="81"/>
  <c r="C1469" i="81"/>
  <c r="B1469" i="81"/>
  <c r="A1469" i="81"/>
  <c r="L1468" i="81"/>
  <c r="K1468" i="81"/>
  <c r="J1468" i="81"/>
  <c r="I1468" i="81"/>
  <c r="H1468" i="81"/>
  <c r="G1468" i="81"/>
  <c r="F1468" i="81"/>
  <c r="E1468" i="81"/>
  <c r="C1468" i="81"/>
  <c r="B1468" i="81"/>
  <c r="A1468" i="81"/>
  <c r="L1467" i="81"/>
  <c r="K1467" i="81"/>
  <c r="J1467" i="81"/>
  <c r="I1467" i="81"/>
  <c r="H1467" i="81"/>
  <c r="G1467" i="81"/>
  <c r="F1467" i="81"/>
  <c r="E1467" i="81"/>
  <c r="C1467" i="81"/>
  <c r="B1467" i="81"/>
  <c r="A1467" i="81"/>
  <c r="L1466" i="81"/>
  <c r="K1466" i="81"/>
  <c r="J1466" i="81"/>
  <c r="I1466" i="81"/>
  <c r="H1466" i="81"/>
  <c r="G1466" i="81"/>
  <c r="F1466" i="81"/>
  <c r="E1466" i="81"/>
  <c r="C1466" i="81"/>
  <c r="B1466" i="81"/>
  <c r="A1466" i="81"/>
  <c r="L1465" i="81"/>
  <c r="K1465" i="81"/>
  <c r="J1465" i="81"/>
  <c r="I1465" i="81"/>
  <c r="H1465" i="81"/>
  <c r="G1465" i="81"/>
  <c r="F1465" i="81"/>
  <c r="E1465" i="81"/>
  <c r="C1465" i="81"/>
  <c r="B1465" i="81"/>
  <c r="A1465" i="81"/>
  <c r="L1464" i="81"/>
  <c r="K1464" i="81"/>
  <c r="J1464" i="81"/>
  <c r="I1464" i="81"/>
  <c r="H1464" i="81"/>
  <c r="G1464" i="81"/>
  <c r="F1464" i="81"/>
  <c r="E1464" i="81"/>
  <c r="C1464" i="81"/>
  <c r="B1464" i="81"/>
  <c r="A1464" i="81"/>
  <c r="L1463" i="81"/>
  <c r="K1463" i="81"/>
  <c r="J1463" i="81"/>
  <c r="I1463" i="81"/>
  <c r="H1463" i="81"/>
  <c r="G1463" i="81"/>
  <c r="F1463" i="81"/>
  <c r="E1463" i="81"/>
  <c r="C1463" i="81"/>
  <c r="B1463" i="81"/>
  <c r="A1463" i="81"/>
  <c r="L1462" i="81"/>
  <c r="K1462" i="81"/>
  <c r="J1462" i="81"/>
  <c r="I1462" i="81"/>
  <c r="H1462" i="81"/>
  <c r="G1462" i="81"/>
  <c r="F1462" i="81"/>
  <c r="E1462" i="81"/>
  <c r="C1462" i="81"/>
  <c r="B1462" i="81"/>
  <c r="A1462" i="81"/>
  <c r="L1461" i="81"/>
  <c r="K1461" i="81"/>
  <c r="J1461" i="81"/>
  <c r="I1461" i="81"/>
  <c r="H1461" i="81"/>
  <c r="G1461" i="81"/>
  <c r="F1461" i="81"/>
  <c r="E1461" i="81"/>
  <c r="C1461" i="81"/>
  <c r="B1461" i="81"/>
  <c r="A1461" i="81"/>
  <c r="L1460" i="81"/>
  <c r="K1460" i="81"/>
  <c r="J1460" i="81"/>
  <c r="I1460" i="81"/>
  <c r="H1460" i="81"/>
  <c r="G1460" i="81"/>
  <c r="F1460" i="81"/>
  <c r="E1460" i="81"/>
  <c r="C1460" i="81"/>
  <c r="B1460" i="81"/>
  <c r="A1460" i="81"/>
  <c r="L1459" i="81"/>
  <c r="K1459" i="81"/>
  <c r="J1459" i="81"/>
  <c r="I1459" i="81"/>
  <c r="H1459" i="81"/>
  <c r="G1459" i="81"/>
  <c r="F1459" i="81"/>
  <c r="E1459" i="81"/>
  <c r="C1459" i="81"/>
  <c r="B1459" i="81"/>
  <c r="A1459" i="81"/>
  <c r="L1458" i="81"/>
  <c r="K1458" i="81"/>
  <c r="J1458" i="81"/>
  <c r="I1458" i="81"/>
  <c r="H1458" i="81"/>
  <c r="G1458" i="81"/>
  <c r="F1458" i="81"/>
  <c r="E1458" i="81"/>
  <c r="C1458" i="81"/>
  <c r="B1458" i="81"/>
  <c r="A1458" i="81"/>
  <c r="L1457" i="81"/>
  <c r="K1457" i="81"/>
  <c r="J1457" i="81"/>
  <c r="I1457" i="81"/>
  <c r="H1457" i="81"/>
  <c r="G1457" i="81"/>
  <c r="F1457" i="81"/>
  <c r="E1457" i="81"/>
  <c r="C1457" i="81"/>
  <c r="B1457" i="81"/>
  <c r="A1457" i="81"/>
  <c r="L1456" i="81"/>
  <c r="K1456" i="81"/>
  <c r="J1456" i="81"/>
  <c r="I1456" i="81"/>
  <c r="H1456" i="81"/>
  <c r="G1456" i="81"/>
  <c r="F1456" i="81"/>
  <c r="E1456" i="81"/>
  <c r="C1456" i="81"/>
  <c r="B1456" i="81"/>
  <c r="A1456" i="81"/>
  <c r="L1455" i="81"/>
  <c r="K1455" i="81"/>
  <c r="J1455" i="81"/>
  <c r="I1455" i="81"/>
  <c r="H1455" i="81"/>
  <c r="G1455" i="81"/>
  <c r="F1455" i="81"/>
  <c r="E1455" i="81"/>
  <c r="C1455" i="81"/>
  <c r="B1455" i="81"/>
  <c r="A1455" i="81"/>
  <c r="L1454" i="81"/>
  <c r="K1454" i="81"/>
  <c r="J1454" i="81"/>
  <c r="I1454" i="81"/>
  <c r="H1454" i="81"/>
  <c r="G1454" i="81"/>
  <c r="F1454" i="81"/>
  <c r="E1454" i="81"/>
  <c r="C1454" i="81"/>
  <c r="B1454" i="81"/>
  <c r="A1454" i="81"/>
  <c r="L1453" i="81"/>
  <c r="K1453" i="81"/>
  <c r="J1453" i="81"/>
  <c r="I1453" i="81"/>
  <c r="H1453" i="81"/>
  <c r="G1453" i="81"/>
  <c r="F1453" i="81"/>
  <c r="E1453" i="81"/>
  <c r="C1453" i="81"/>
  <c r="B1453" i="81"/>
  <c r="A1453" i="81"/>
  <c r="L1452" i="81"/>
  <c r="K1452" i="81"/>
  <c r="J1452" i="81"/>
  <c r="I1452" i="81"/>
  <c r="H1452" i="81"/>
  <c r="G1452" i="81"/>
  <c r="F1452" i="81"/>
  <c r="E1452" i="81"/>
  <c r="C1452" i="81"/>
  <c r="B1452" i="81"/>
  <c r="A1452" i="81"/>
  <c r="L1451" i="81"/>
  <c r="K1451" i="81"/>
  <c r="J1451" i="81"/>
  <c r="I1451" i="81"/>
  <c r="H1451" i="81"/>
  <c r="G1451" i="81"/>
  <c r="F1451" i="81"/>
  <c r="E1451" i="81"/>
  <c r="C1451" i="81"/>
  <c r="B1451" i="81"/>
  <c r="A1451" i="81"/>
  <c r="L1450" i="81"/>
  <c r="K1450" i="81"/>
  <c r="J1450" i="81"/>
  <c r="I1450" i="81"/>
  <c r="H1450" i="81"/>
  <c r="G1450" i="81"/>
  <c r="F1450" i="81"/>
  <c r="E1450" i="81"/>
  <c r="C1450" i="81"/>
  <c r="B1450" i="81"/>
  <c r="A1450" i="81"/>
  <c r="L1449" i="81"/>
  <c r="K1449" i="81"/>
  <c r="J1449" i="81"/>
  <c r="I1449" i="81"/>
  <c r="H1449" i="81"/>
  <c r="G1449" i="81"/>
  <c r="F1449" i="81"/>
  <c r="E1449" i="81"/>
  <c r="C1449" i="81"/>
  <c r="B1449" i="81"/>
  <c r="A1449" i="81"/>
  <c r="L1448" i="81"/>
  <c r="K1448" i="81"/>
  <c r="J1448" i="81"/>
  <c r="I1448" i="81"/>
  <c r="H1448" i="81"/>
  <c r="G1448" i="81"/>
  <c r="F1448" i="81"/>
  <c r="E1448" i="81"/>
  <c r="C1448" i="81"/>
  <c r="B1448" i="81"/>
  <c r="A1448" i="81"/>
  <c r="L1447" i="81"/>
  <c r="K1447" i="81"/>
  <c r="J1447" i="81"/>
  <c r="I1447" i="81"/>
  <c r="H1447" i="81"/>
  <c r="G1447" i="81"/>
  <c r="F1447" i="81"/>
  <c r="E1447" i="81"/>
  <c r="C1447" i="81"/>
  <c r="B1447" i="81"/>
  <c r="A1447" i="81"/>
  <c r="L1446" i="81"/>
  <c r="K1446" i="81"/>
  <c r="J1446" i="81"/>
  <c r="I1446" i="81"/>
  <c r="H1446" i="81"/>
  <c r="G1446" i="81"/>
  <c r="F1446" i="81"/>
  <c r="E1446" i="81"/>
  <c r="C1446" i="81"/>
  <c r="B1446" i="81"/>
  <c r="A1446" i="81"/>
  <c r="L1445" i="81"/>
  <c r="K1445" i="81"/>
  <c r="J1445" i="81"/>
  <c r="I1445" i="81"/>
  <c r="H1445" i="81"/>
  <c r="G1445" i="81"/>
  <c r="F1445" i="81"/>
  <c r="E1445" i="81"/>
  <c r="C1445" i="81"/>
  <c r="B1445" i="81"/>
  <c r="A1445" i="81"/>
  <c r="L1444" i="81"/>
  <c r="K1444" i="81"/>
  <c r="J1444" i="81"/>
  <c r="I1444" i="81"/>
  <c r="H1444" i="81"/>
  <c r="G1444" i="81"/>
  <c r="F1444" i="81"/>
  <c r="E1444" i="81"/>
  <c r="C1444" i="81"/>
  <c r="B1444" i="81"/>
  <c r="A1444" i="81"/>
  <c r="L1443" i="81"/>
  <c r="K1443" i="81"/>
  <c r="J1443" i="81"/>
  <c r="I1443" i="81"/>
  <c r="H1443" i="81"/>
  <c r="G1443" i="81"/>
  <c r="F1443" i="81"/>
  <c r="E1443" i="81"/>
  <c r="C1443" i="81"/>
  <c r="B1443" i="81"/>
  <c r="A1443" i="81"/>
  <c r="L1442" i="81"/>
  <c r="K1442" i="81"/>
  <c r="J1442" i="81"/>
  <c r="I1442" i="81"/>
  <c r="H1442" i="81"/>
  <c r="G1442" i="81"/>
  <c r="F1442" i="81"/>
  <c r="E1442" i="81"/>
  <c r="C1442" i="81"/>
  <c r="B1442" i="81"/>
  <c r="A1442" i="81"/>
  <c r="L1441" i="81"/>
  <c r="K1441" i="81"/>
  <c r="J1441" i="81"/>
  <c r="I1441" i="81"/>
  <c r="H1441" i="81"/>
  <c r="G1441" i="81"/>
  <c r="F1441" i="81"/>
  <c r="E1441" i="81"/>
  <c r="C1441" i="81"/>
  <c r="B1441" i="81"/>
  <c r="A1441" i="81"/>
  <c r="L1440" i="81"/>
  <c r="K1440" i="81"/>
  <c r="J1440" i="81"/>
  <c r="I1440" i="81"/>
  <c r="H1440" i="81"/>
  <c r="G1440" i="81"/>
  <c r="F1440" i="81"/>
  <c r="E1440" i="81"/>
  <c r="C1440" i="81"/>
  <c r="B1440" i="81"/>
  <c r="A1440" i="81"/>
  <c r="L1439" i="81"/>
  <c r="K1439" i="81"/>
  <c r="J1439" i="81"/>
  <c r="I1439" i="81"/>
  <c r="H1439" i="81"/>
  <c r="G1439" i="81"/>
  <c r="F1439" i="81"/>
  <c r="E1439" i="81"/>
  <c r="C1439" i="81"/>
  <c r="B1439" i="81"/>
  <c r="A1439" i="81"/>
  <c r="L1438" i="81"/>
  <c r="K1438" i="81"/>
  <c r="J1438" i="81"/>
  <c r="I1438" i="81"/>
  <c r="H1438" i="81"/>
  <c r="G1438" i="81"/>
  <c r="F1438" i="81"/>
  <c r="E1438" i="81"/>
  <c r="C1438" i="81"/>
  <c r="B1438" i="81"/>
  <c r="A1438" i="81"/>
  <c r="L1437" i="81"/>
  <c r="K1437" i="81"/>
  <c r="J1437" i="81"/>
  <c r="I1437" i="81"/>
  <c r="H1437" i="81"/>
  <c r="G1437" i="81"/>
  <c r="F1437" i="81"/>
  <c r="E1437" i="81"/>
  <c r="C1437" i="81"/>
  <c r="B1437" i="81"/>
  <c r="A1437" i="81"/>
  <c r="L1436" i="81"/>
  <c r="K1436" i="81"/>
  <c r="J1436" i="81"/>
  <c r="I1436" i="81"/>
  <c r="H1436" i="81"/>
  <c r="G1436" i="81"/>
  <c r="F1436" i="81"/>
  <c r="E1436" i="81"/>
  <c r="C1436" i="81"/>
  <c r="B1436" i="81"/>
  <c r="A1436" i="81"/>
  <c r="L1435" i="81"/>
  <c r="K1435" i="81"/>
  <c r="J1435" i="81"/>
  <c r="I1435" i="81"/>
  <c r="H1435" i="81"/>
  <c r="G1435" i="81"/>
  <c r="F1435" i="81"/>
  <c r="E1435" i="81"/>
  <c r="C1435" i="81"/>
  <c r="B1435" i="81"/>
  <c r="A1435" i="81"/>
  <c r="L1434" i="81"/>
  <c r="K1434" i="81"/>
  <c r="J1434" i="81"/>
  <c r="I1434" i="81"/>
  <c r="H1434" i="81"/>
  <c r="G1434" i="81"/>
  <c r="F1434" i="81"/>
  <c r="E1434" i="81"/>
  <c r="C1434" i="81"/>
  <c r="B1434" i="81"/>
  <c r="A1434" i="81"/>
  <c r="L1433" i="81"/>
  <c r="K1433" i="81"/>
  <c r="J1433" i="81"/>
  <c r="I1433" i="81"/>
  <c r="H1433" i="81"/>
  <c r="G1433" i="81"/>
  <c r="F1433" i="81"/>
  <c r="E1433" i="81"/>
  <c r="C1433" i="81"/>
  <c r="B1433" i="81"/>
  <c r="A1433" i="81"/>
  <c r="L1432" i="81"/>
  <c r="K1432" i="81"/>
  <c r="J1432" i="81"/>
  <c r="I1432" i="81"/>
  <c r="H1432" i="81"/>
  <c r="G1432" i="81"/>
  <c r="F1432" i="81"/>
  <c r="E1432" i="81"/>
  <c r="C1432" i="81"/>
  <c r="B1432" i="81"/>
  <c r="A1432" i="81"/>
  <c r="L1431" i="81"/>
  <c r="K1431" i="81"/>
  <c r="J1431" i="81"/>
  <c r="I1431" i="81"/>
  <c r="H1431" i="81"/>
  <c r="G1431" i="81"/>
  <c r="F1431" i="81"/>
  <c r="E1431" i="81"/>
  <c r="C1431" i="81"/>
  <c r="B1431" i="81"/>
  <c r="A1431" i="81"/>
  <c r="L1430" i="81"/>
  <c r="K1430" i="81"/>
  <c r="J1430" i="81"/>
  <c r="I1430" i="81"/>
  <c r="H1430" i="81"/>
  <c r="G1430" i="81"/>
  <c r="F1430" i="81"/>
  <c r="E1430" i="81"/>
  <c r="C1430" i="81"/>
  <c r="B1430" i="81"/>
  <c r="A1430" i="81"/>
  <c r="L1429" i="81"/>
  <c r="K1429" i="81"/>
  <c r="J1429" i="81"/>
  <c r="I1429" i="81"/>
  <c r="H1429" i="81"/>
  <c r="G1429" i="81"/>
  <c r="F1429" i="81"/>
  <c r="E1429" i="81"/>
  <c r="C1429" i="81"/>
  <c r="B1429" i="81"/>
  <c r="A1429" i="81"/>
  <c r="L1428" i="81"/>
  <c r="K1428" i="81"/>
  <c r="J1428" i="81"/>
  <c r="I1428" i="81"/>
  <c r="H1428" i="81"/>
  <c r="G1428" i="81"/>
  <c r="F1428" i="81"/>
  <c r="E1428" i="81"/>
  <c r="C1428" i="81"/>
  <c r="B1428" i="81"/>
  <c r="A1428" i="81"/>
  <c r="L1427" i="81"/>
  <c r="K1427" i="81"/>
  <c r="J1427" i="81"/>
  <c r="I1427" i="81"/>
  <c r="H1427" i="81"/>
  <c r="G1427" i="81"/>
  <c r="F1427" i="81"/>
  <c r="E1427" i="81"/>
  <c r="C1427" i="81"/>
  <c r="B1427" i="81"/>
  <c r="A1427" i="81"/>
  <c r="L1426" i="81"/>
  <c r="K1426" i="81"/>
  <c r="J1426" i="81"/>
  <c r="I1426" i="81"/>
  <c r="H1426" i="81"/>
  <c r="G1426" i="81"/>
  <c r="F1426" i="81"/>
  <c r="E1426" i="81"/>
  <c r="C1426" i="81"/>
  <c r="B1426" i="81"/>
  <c r="A1426" i="81"/>
  <c r="L1425" i="81"/>
  <c r="K1425" i="81"/>
  <c r="J1425" i="81"/>
  <c r="I1425" i="81"/>
  <c r="H1425" i="81"/>
  <c r="G1425" i="81"/>
  <c r="F1425" i="81"/>
  <c r="E1425" i="81"/>
  <c r="C1425" i="81"/>
  <c r="B1425" i="81"/>
  <c r="A1425" i="81"/>
  <c r="L1424" i="81"/>
  <c r="K1424" i="81"/>
  <c r="J1424" i="81"/>
  <c r="I1424" i="81"/>
  <c r="H1424" i="81"/>
  <c r="G1424" i="81"/>
  <c r="F1424" i="81"/>
  <c r="E1424" i="81"/>
  <c r="C1424" i="81"/>
  <c r="B1424" i="81"/>
  <c r="A1424" i="81"/>
  <c r="L1423" i="81"/>
  <c r="K1423" i="81"/>
  <c r="J1423" i="81"/>
  <c r="I1423" i="81"/>
  <c r="H1423" i="81"/>
  <c r="G1423" i="81"/>
  <c r="F1423" i="81"/>
  <c r="E1423" i="81"/>
  <c r="C1423" i="81"/>
  <c r="B1423" i="81"/>
  <c r="A1423" i="81"/>
  <c r="L1422" i="81"/>
  <c r="K1422" i="81"/>
  <c r="J1422" i="81"/>
  <c r="I1422" i="81"/>
  <c r="H1422" i="81"/>
  <c r="G1422" i="81"/>
  <c r="F1422" i="81"/>
  <c r="E1422" i="81"/>
  <c r="C1422" i="81"/>
  <c r="B1422" i="81"/>
  <c r="A1422" i="81"/>
  <c r="L1421" i="81"/>
  <c r="K1421" i="81"/>
  <c r="J1421" i="81"/>
  <c r="I1421" i="81"/>
  <c r="H1421" i="81"/>
  <c r="G1421" i="81"/>
  <c r="F1421" i="81"/>
  <c r="E1421" i="81"/>
  <c r="C1421" i="81"/>
  <c r="B1421" i="81"/>
  <c r="A1421" i="81"/>
  <c r="L1420" i="81"/>
  <c r="K1420" i="81"/>
  <c r="J1420" i="81"/>
  <c r="I1420" i="81"/>
  <c r="H1420" i="81"/>
  <c r="G1420" i="81"/>
  <c r="F1420" i="81"/>
  <c r="E1420" i="81"/>
  <c r="C1420" i="81"/>
  <c r="B1420" i="81"/>
  <c r="A1420" i="81"/>
  <c r="L1419" i="81"/>
  <c r="K1419" i="81"/>
  <c r="J1419" i="81"/>
  <c r="I1419" i="81"/>
  <c r="H1419" i="81"/>
  <c r="G1419" i="81"/>
  <c r="F1419" i="81"/>
  <c r="E1419" i="81"/>
  <c r="C1419" i="81"/>
  <c r="B1419" i="81"/>
  <c r="A1419" i="81"/>
  <c r="L1418" i="81"/>
  <c r="K1418" i="81"/>
  <c r="J1418" i="81"/>
  <c r="I1418" i="81"/>
  <c r="H1418" i="81"/>
  <c r="G1418" i="81"/>
  <c r="F1418" i="81"/>
  <c r="E1418" i="81"/>
  <c r="C1418" i="81"/>
  <c r="B1418" i="81"/>
  <c r="A1418" i="81"/>
  <c r="L1417" i="81"/>
  <c r="K1417" i="81"/>
  <c r="J1417" i="81"/>
  <c r="I1417" i="81"/>
  <c r="H1417" i="81"/>
  <c r="G1417" i="81"/>
  <c r="F1417" i="81"/>
  <c r="E1417" i="81"/>
  <c r="C1417" i="81"/>
  <c r="B1417" i="81"/>
  <c r="A1417" i="81"/>
  <c r="L1416" i="81"/>
  <c r="K1416" i="81"/>
  <c r="J1416" i="81"/>
  <c r="I1416" i="81"/>
  <c r="H1416" i="81"/>
  <c r="G1416" i="81"/>
  <c r="F1416" i="81"/>
  <c r="E1416" i="81"/>
  <c r="C1416" i="81"/>
  <c r="B1416" i="81"/>
  <c r="A1416" i="81"/>
  <c r="L1415" i="81"/>
  <c r="K1415" i="81"/>
  <c r="J1415" i="81"/>
  <c r="I1415" i="81"/>
  <c r="H1415" i="81"/>
  <c r="G1415" i="81"/>
  <c r="F1415" i="81"/>
  <c r="E1415" i="81"/>
  <c r="C1415" i="81"/>
  <c r="B1415" i="81"/>
  <c r="A1415" i="81"/>
  <c r="L1414" i="81"/>
  <c r="K1414" i="81"/>
  <c r="J1414" i="81"/>
  <c r="I1414" i="81"/>
  <c r="H1414" i="81"/>
  <c r="G1414" i="81"/>
  <c r="F1414" i="81"/>
  <c r="E1414" i="81"/>
  <c r="C1414" i="81"/>
  <c r="B1414" i="81"/>
  <c r="A1414" i="81"/>
  <c r="L1413" i="81"/>
  <c r="K1413" i="81"/>
  <c r="J1413" i="81"/>
  <c r="I1413" i="81"/>
  <c r="H1413" i="81"/>
  <c r="G1413" i="81"/>
  <c r="F1413" i="81"/>
  <c r="E1413" i="81"/>
  <c r="C1413" i="81"/>
  <c r="B1413" i="81"/>
  <c r="A1413" i="81"/>
  <c r="L1412" i="81"/>
  <c r="K1412" i="81"/>
  <c r="J1412" i="81"/>
  <c r="I1412" i="81"/>
  <c r="H1412" i="81"/>
  <c r="G1412" i="81"/>
  <c r="F1412" i="81"/>
  <c r="E1412" i="81"/>
  <c r="C1412" i="81"/>
  <c r="B1412" i="81"/>
  <c r="A1412" i="81"/>
  <c r="L1411" i="81"/>
  <c r="K1411" i="81"/>
  <c r="J1411" i="81"/>
  <c r="I1411" i="81"/>
  <c r="H1411" i="81"/>
  <c r="G1411" i="81"/>
  <c r="F1411" i="81"/>
  <c r="E1411" i="81"/>
  <c r="C1411" i="81"/>
  <c r="B1411" i="81"/>
  <c r="A1411" i="81"/>
  <c r="L1410" i="81"/>
  <c r="K1410" i="81"/>
  <c r="J1410" i="81"/>
  <c r="I1410" i="81"/>
  <c r="H1410" i="81"/>
  <c r="G1410" i="81"/>
  <c r="F1410" i="81"/>
  <c r="E1410" i="81"/>
  <c r="C1410" i="81"/>
  <c r="B1410" i="81"/>
  <c r="A1410" i="81"/>
  <c r="L1409" i="81"/>
  <c r="K1409" i="81"/>
  <c r="J1409" i="81"/>
  <c r="I1409" i="81"/>
  <c r="H1409" i="81"/>
  <c r="G1409" i="81"/>
  <c r="F1409" i="81"/>
  <c r="E1409" i="81"/>
  <c r="C1409" i="81"/>
  <c r="B1409" i="81"/>
  <c r="A1409" i="81"/>
  <c r="L1408" i="81"/>
  <c r="K1408" i="81"/>
  <c r="J1408" i="81"/>
  <c r="I1408" i="81"/>
  <c r="H1408" i="81"/>
  <c r="G1408" i="81"/>
  <c r="F1408" i="81"/>
  <c r="E1408" i="81"/>
  <c r="C1408" i="81"/>
  <c r="B1408" i="81"/>
  <c r="A1408" i="81"/>
  <c r="L1407" i="81"/>
  <c r="K1407" i="81"/>
  <c r="J1407" i="81"/>
  <c r="I1407" i="81"/>
  <c r="H1407" i="81"/>
  <c r="G1407" i="81"/>
  <c r="F1407" i="81"/>
  <c r="E1407" i="81"/>
  <c r="C1407" i="81"/>
  <c r="B1407" i="81"/>
  <c r="A1407" i="81"/>
  <c r="L1406" i="81"/>
  <c r="K1406" i="81"/>
  <c r="J1406" i="81"/>
  <c r="I1406" i="81"/>
  <c r="H1406" i="81"/>
  <c r="G1406" i="81"/>
  <c r="F1406" i="81"/>
  <c r="E1406" i="81"/>
  <c r="C1406" i="81"/>
  <c r="B1406" i="81"/>
  <c r="A1406" i="81"/>
  <c r="L1405" i="81"/>
  <c r="K1405" i="81"/>
  <c r="J1405" i="81"/>
  <c r="I1405" i="81"/>
  <c r="H1405" i="81"/>
  <c r="G1405" i="81"/>
  <c r="F1405" i="81"/>
  <c r="E1405" i="81"/>
  <c r="C1405" i="81"/>
  <c r="B1405" i="81"/>
  <c r="A1405" i="81"/>
  <c r="L1404" i="81"/>
  <c r="K1404" i="81"/>
  <c r="J1404" i="81"/>
  <c r="I1404" i="81"/>
  <c r="H1404" i="81"/>
  <c r="G1404" i="81"/>
  <c r="F1404" i="81"/>
  <c r="E1404" i="81"/>
  <c r="C1404" i="81"/>
  <c r="B1404" i="81"/>
  <c r="A1404" i="81"/>
  <c r="L1403" i="81"/>
  <c r="K1403" i="81"/>
  <c r="J1403" i="81"/>
  <c r="I1403" i="81"/>
  <c r="H1403" i="81"/>
  <c r="G1403" i="81"/>
  <c r="F1403" i="81"/>
  <c r="E1403" i="81"/>
  <c r="C1403" i="81"/>
  <c r="B1403" i="81"/>
  <c r="A1403" i="81"/>
  <c r="L1402" i="81"/>
  <c r="K1402" i="81"/>
  <c r="J1402" i="81"/>
  <c r="I1402" i="81"/>
  <c r="H1402" i="81"/>
  <c r="G1402" i="81"/>
  <c r="F1402" i="81"/>
  <c r="E1402" i="81"/>
  <c r="C1402" i="81"/>
  <c r="B1402" i="81"/>
  <c r="A1402" i="81"/>
  <c r="L1401" i="81"/>
  <c r="K1401" i="81"/>
  <c r="J1401" i="81"/>
  <c r="I1401" i="81"/>
  <c r="H1401" i="81"/>
  <c r="G1401" i="81"/>
  <c r="F1401" i="81"/>
  <c r="E1401" i="81"/>
  <c r="C1401" i="81"/>
  <c r="B1401" i="81"/>
  <c r="A1401" i="81"/>
  <c r="L1400" i="81"/>
  <c r="K1400" i="81"/>
  <c r="J1400" i="81"/>
  <c r="I1400" i="81"/>
  <c r="H1400" i="81"/>
  <c r="G1400" i="81"/>
  <c r="F1400" i="81"/>
  <c r="E1400" i="81"/>
  <c r="C1400" i="81"/>
  <c r="B1400" i="81"/>
  <c r="A1400" i="81"/>
  <c r="L1399" i="81"/>
  <c r="K1399" i="81"/>
  <c r="J1399" i="81"/>
  <c r="I1399" i="81"/>
  <c r="H1399" i="81"/>
  <c r="G1399" i="81"/>
  <c r="F1399" i="81"/>
  <c r="E1399" i="81"/>
  <c r="C1399" i="81"/>
  <c r="B1399" i="81"/>
  <c r="A1399" i="81"/>
  <c r="L1398" i="81"/>
  <c r="K1398" i="81"/>
  <c r="J1398" i="81"/>
  <c r="I1398" i="81"/>
  <c r="H1398" i="81"/>
  <c r="G1398" i="81"/>
  <c r="F1398" i="81"/>
  <c r="E1398" i="81"/>
  <c r="C1398" i="81"/>
  <c r="B1398" i="81"/>
  <c r="A1398" i="81"/>
  <c r="L1397" i="81"/>
  <c r="K1397" i="81"/>
  <c r="J1397" i="81"/>
  <c r="I1397" i="81"/>
  <c r="H1397" i="81"/>
  <c r="G1397" i="81"/>
  <c r="F1397" i="81"/>
  <c r="E1397" i="81"/>
  <c r="C1397" i="81"/>
  <c r="B1397" i="81"/>
  <c r="A1397" i="81"/>
  <c r="L1396" i="81"/>
  <c r="K1396" i="81"/>
  <c r="J1396" i="81"/>
  <c r="I1396" i="81"/>
  <c r="H1396" i="81"/>
  <c r="G1396" i="81"/>
  <c r="F1396" i="81"/>
  <c r="E1396" i="81"/>
  <c r="C1396" i="81"/>
  <c r="B1396" i="81"/>
  <c r="A1396" i="81"/>
  <c r="L1395" i="81"/>
  <c r="K1395" i="81"/>
  <c r="J1395" i="81"/>
  <c r="I1395" i="81"/>
  <c r="H1395" i="81"/>
  <c r="G1395" i="81"/>
  <c r="F1395" i="81"/>
  <c r="E1395" i="81"/>
  <c r="C1395" i="81"/>
  <c r="B1395" i="81"/>
  <c r="A1395" i="81"/>
  <c r="L1394" i="81"/>
  <c r="K1394" i="81"/>
  <c r="J1394" i="81"/>
  <c r="I1394" i="81"/>
  <c r="H1394" i="81"/>
  <c r="G1394" i="81"/>
  <c r="F1394" i="81"/>
  <c r="E1394" i="81"/>
  <c r="C1394" i="81"/>
  <c r="B1394" i="81"/>
  <c r="A1394" i="81"/>
  <c r="L1393" i="81"/>
  <c r="K1393" i="81"/>
  <c r="J1393" i="81"/>
  <c r="I1393" i="81"/>
  <c r="H1393" i="81"/>
  <c r="G1393" i="81"/>
  <c r="F1393" i="81"/>
  <c r="E1393" i="81"/>
  <c r="C1393" i="81"/>
  <c r="B1393" i="81"/>
  <c r="A1393" i="81"/>
  <c r="L1392" i="81"/>
  <c r="K1392" i="81"/>
  <c r="J1392" i="81"/>
  <c r="I1392" i="81"/>
  <c r="H1392" i="81"/>
  <c r="G1392" i="81"/>
  <c r="F1392" i="81"/>
  <c r="E1392" i="81"/>
  <c r="C1392" i="81"/>
  <c r="B1392" i="81"/>
  <c r="A1392" i="81"/>
  <c r="L1391" i="81"/>
  <c r="K1391" i="81"/>
  <c r="J1391" i="81"/>
  <c r="I1391" i="81"/>
  <c r="H1391" i="81"/>
  <c r="G1391" i="81"/>
  <c r="F1391" i="81"/>
  <c r="E1391" i="81"/>
  <c r="C1391" i="81"/>
  <c r="B1391" i="81"/>
  <c r="A1391" i="81"/>
  <c r="L1390" i="81"/>
  <c r="K1390" i="81"/>
  <c r="J1390" i="81"/>
  <c r="I1390" i="81"/>
  <c r="H1390" i="81"/>
  <c r="G1390" i="81"/>
  <c r="F1390" i="81"/>
  <c r="E1390" i="81"/>
  <c r="C1390" i="81"/>
  <c r="B1390" i="81"/>
  <c r="A1390" i="81"/>
  <c r="L1389" i="81"/>
  <c r="K1389" i="81"/>
  <c r="J1389" i="81"/>
  <c r="I1389" i="81"/>
  <c r="H1389" i="81"/>
  <c r="G1389" i="81"/>
  <c r="F1389" i="81"/>
  <c r="E1389" i="81"/>
  <c r="C1389" i="81"/>
  <c r="B1389" i="81"/>
  <c r="A1389" i="81"/>
  <c r="L1388" i="81"/>
  <c r="K1388" i="81"/>
  <c r="J1388" i="81"/>
  <c r="I1388" i="81"/>
  <c r="H1388" i="81"/>
  <c r="G1388" i="81"/>
  <c r="F1388" i="81"/>
  <c r="E1388" i="81"/>
  <c r="C1388" i="81"/>
  <c r="B1388" i="81"/>
  <c r="A1388" i="81"/>
  <c r="L1387" i="81"/>
  <c r="K1387" i="81"/>
  <c r="J1387" i="81"/>
  <c r="I1387" i="81"/>
  <c r="H1387" i="81"/>
  <c r="G1387" i="81"/>
  <c r="F1387" i="81"/>
  <c r="E1387" i="81"/>
  <c r="C1387" i="81"/>
  <c r="B1387" i="81"/>
  <c r="A1387" i="81"/>
  <c r="L1386" i="81"/>
  <c r="K1386" i="81"/>
  <c r="J1386" i="81"/>
  <c r="I1386" i="81"/>
  <c r="H1386" i="81"/>
  <c r="G1386" i="81"/>
  <c r="F1386" i="81"/>
  <c r="E1386" i="81"/>
  <c r="C1386" i="81"/>
  <c r="B1386" i="81"/>
  <c r="A1386" i="81"/>
  <c r="L1385" i="81"/>
  <c r="K1385" i="81"/>
  <c r="J1385" i="81"/>
  <c r="I1385" i="81"/>
  <c r="H1385" i="81"/>
  <c r="G1385" i="81"/>
  <c r="F1385" i="81"/>
  <c r="E1385" i="81"/>
  <c r="C1385" i="81"/>
  <c r="B1385" i="81"/>
  <c r="A1385" i="81"/>
  <c r="L1384" i="81"/>
  <c r="K1384" i="81"/>
  <c r="J1384" i="81"/>
  <c r="I1384" i="81"/>
  <c r="H1384" i="81"/>
  <c r="G1384" i="81"/>
  <c r="F1384" i="81"/>
  <c r="E1384" i="81"/>
  <c r="C1384" i="81"/>
  <c r="B1384" i="81"/>
  <c r="A1384" i="81"/>
  <c r="L1383" i="81"/>
  <c r="K1383" i="81"/>
  <c r="J1383" i="81"/>
  <c r="I1383" i="81"/>
  <c r="H1383" i="81"/>
  <c r="G1383" i="81"/>
  <c r="F1383" i="81"/>
  <c r="E1383" i="81"/>
  <c r="C1383" i="81"/>
  <c r="B1383" i="81"/>
  <c r="A1383" i="81"/>
  <c r="L1382" i="81"/>
  <c r="K1382" i="81"/>
  <c r="J1382" i="81"/>
  <c r="I1382" i="81"/>
  <c r="H1382" i="81"/>
  <c r="G1382" i="81"/>
  <c r="F1382" i="81"/>
  <c r="E1382" i="81"/>
  <c r="C1382" i="81"/>
  <c r="B1382" i="81"/>
  <c r="A1382" i="81"/>
  <c r="L1381" i="81"/>
  <c r="K1381" i="81"/>
  <c r="J1381" i="81"/>
  <c r="I1381" i="81"/>
  <c r="H1381" i="81"/>
  <c r="G1381" i="81"/>
  <c r="F1381" i="81"/>
  <c r="E1381" i="81"/>
  <c r="C1381" i="81"/>
  <c r="B1381" i="81"/>
  <c r="A1381" i="81"/>
  <c r="L1380" i="81"/>
  <c r="K1380" i="81"/>
  <c r="J1380" i="81"/>
  <c r="I1380" i="81"/>
  <c r="H1380" i="81"/>
  <c r="G1380" i="81"/>
  <c r="F1380" i="81"/>
  <c r="E1380" i="81"/>
  <c r="C1380" i="81"/>
  <c r="B1380" i="81"/>
  <c r="A1380" i="81"/>
  <c r="L1379" i="81"/>
  <c r="K1379" i="81"/>
  <c r="J1379" i="81"/>
  <c r="I1379" i="81"/>
  <c r="H1379" i="81"/>
  <c r="G1379" i="81"/>
  <c r="F1379" i="81"/>
  <c r="E1379" i="81"/>
  <c r="C1379" i="81"/>
  <c r="B1379" i="81"/>
  <c r="A1379" i="81"/>
  <c r="L1378" i="81"/>
  <c r="K1378" i="81"/>
  <c r="J1378" i="81"/>
  <c r="I1378" i="81"/>
  <c r="H1378" i="81"/>
  <c r="G1378" i="81"/>
  <c r="F1378" i="81"/>
  <c r="E1378" i="81"/>
  <c r="C1378" i="81"/>
  <c r="B1378" i="81"/>
  <c r="A1378" i="81"/>
  <c r="L1377" i="81"/>
  <c r="K1377" i="81"/>
  <c r="J1377" i="81"/>
  <c r="I1377" i="81"/>
  <c r="H1377" i="81"/>
  <c r="G1377" i="81"/>
  <c r="F1377" i="81"/>
  <c r="E1377" i="81"/>
  <c r="C1377" i="81"/>
  <c r="B1377" i="81"/>
  <c r="A1377" i="81"/>
  <c r="L1376" i="81"/>
  <c r="K1376" i="81"/>
  <c r="J1376" i="81"/>
  <c r="I1376" i="81"/>
  <c r="H1376" i="81"/>
  <c r="G1376" i="81"/>
  <c r="F1376" i="81"/>
  <c r="E1376" i="81"/>
  <c r="C1376" i="81"/>
  <c r="B1376" i="81"/>
  <c r="A1376" i="81"/>
  <c r="L1375" i="81"/>
  <c r="K1375" i="81"/>
  <c r="J1375" i="81"/>
  <c r="I1375" i="81"/>
  <c r="H1375" i="81"/>
  <c r="G1375" i="81"/>
  <c r="F1375" i="81"/>
  <c r="E1375" i="81"/>
  <c r="C1375" i="81"/>
  <c r="B1375" i="81"/>
  <c r="A1375" i="81"/>
  <c r="L1374" i="81"/>
  <c r="K1374" i="81"/>
  <c r="J1374" i="81"/>
  <c r="I1374" i="81"/>
  <c r="H1374" i="81"/>
  <c r="G1374" i="81"/>
  <c r="F1374" i="81"/>
  <c r="E1374" i="81"/>
  <c r="C1374" i="81"/>
  <c r="B1374" i="81"/>
  <c r="A1374" i="81"/>
  <c r="L1373" i="81"/>
  <c r="K1373" i="81"/>
  <c r="J1373" i="81"/>
  <c r="I1373" i="81"/>
  <c r="H1373" i="81"/>
  <c r="G1373" i="81"/>
  <c r="F1373" i="81"/>
  <c r="E1373" i="81"/>
  <c r="C1373" i="81"/>
  <c r="B1373" i="81"/>
  <c r="A1373" i="81"/>
  <c r="L1372" i="81"/>
  <c r="K1372" i="81"/>
  <c r="J1372" i="81"/>
  <c r="I1372" i="81"/>
  <c r="H1372" i="81"/>
  <c r="G1372" i="81"/>
  <c r="F1372" i="81"/>
  <c r="E1372" i="81"/>
  <c r="C1372" i="81"/>
  <c r="B1372" i="81"/>
  <c r="A1372" i="81"/>
  <c r="L1371" i="81"/>
  <c r="K1371" i="81"/>
  <c r="J1371" i="81"/>
  <c r="I1371" i="81"/>
  <c r="H1371" i="81"/>
  <c r="G1371" i="81"/>
  <c r="F1371" i="81"/>
  <c r="E1371" i="81"/>
  <c r="C1371" i="81"/>
  <c r="B1371" i="81"/>
  <c r="A1371" i="81"/>
  <c r="L1370" i="81"/>
  <c r="K1370" i="81"/>
  <c r="J1370" i="81"/>
  <c r="I1370" i="81"/>
  <c r="H1370" i="81"/>
  <c r="G1370" i="81"/>
  <c r="F1370" i="81"/>
  <c r="E1370" i="81"/>
  <c r="C1370" i="81"/>
  <c r="B1370" i="81"/>
  <c r="A1370" i="81"/>
  <c r="L1369" i="81"/>
  <c r="K1369" i="81"/>
  <c r="J1369" i="81"/>
  <c r="I1369" i="81"/>
  <c r="H1369" i="81"/>
  <c r="G1369" i="81"/>
  <c r="F1369" i="81"/>
  <c r="E1369" i="81"/>
  <c r="C1369" i="81"/>
  <c r="B1369" i="81"/>
  <c r="A1369" i="81"/>
  <c r="L1368" i="81"/>
  <c r="K1368" i="81"/>
  <c r="J1368" i="81"/>
  <c r="I1368" i="81"/>
  <c r="H1368" i="81"/>
  <c r="G1368" i="81"/>
  <c r="F1368" i="81"/>
  <c r="E1368" i="81"/>
  <c r="C1368" i="81"/>
  <c r="B1368" i="81"/>
  <c r="A1368" i="81"/>
  <c r="L1367" i="81"/>
  <c r="K1367" i="81"/>
  <c r="J1367" i="81"/>
  <c r="I1367" i="81"/>
  <c r="H1367" i="81"/>
  <c r="G1367" i="81"/>
  <c r="F1367" i="81"/>
  <c r="E1367" i="81"/>
  <c r="C1367" i="81"/>
  <c r="B1367" i="81"/>
  <c r="A1367" i="81"/>
  <c r="L1366" i="81"/>
  <c r="K1366" i="81"/>
  <c r="J1366" i="81"/>
  <c r="I1366" i="81"/>
  <c r="H1366" i="81"/>
  <c r="G1366" i="81"/>
  <c r="F1366" i="81"/>
  <c r="E1366" i="81"/>
  <c r="C1366" i="81"/>
  <c r="B1366" i="81"/>
  <c r="A1366" i="81"/>
  <c r="L1365" i="81"/>
  <c r="K1365" i="81"/>
  <c r="J1365" i="81"/>
  <c r="I1365" i="81"/>
  <c r="H1365" i="81"/>
  <c r="G1365" i="81"/>
  <c r="F1365" i="81"/>
  <c r="E1365" i="81"/>
  <c r="C1365" i="81"/>
  <c r="B1365" i="81"/>
  <c r="A1365" i="81"/>
  <c r="L1364" i="81"/>
  <c r="K1364" i="81"/>
  <c r="J1364" i="81"/>
  <c r="I1364" i="81"/>
  <c r="H1364" i="81"/>
  <c r="G1364" i="81"/>
  <c r="F1364" i="81"/>
  <c r="E1364" i="81"/>
  <c r="C1364" i="81"/>
  <c r="B1364" i="81"/>
  <c r="A1364" i="81"/>
  <c r="L1363" i="81"/>
  <c r="K1363" i="81"/>
  <c r="J1363" i="81"/>
  <c r="I1363" i="81"/>
  <c r="H1363" i="81"/>
  <c r="G1363" i="81"/>
  <c r="F1363" i="81"/>
  <c r="E1363" i="81"/>
  <c r="C1363" i="81"/>
  <c r="B1363" i="81"/>
  <c r="A1363" i="81"/>
  <c r="L1362" i="81"/>
  <c r="K1362" i="81"/>
  <c r="J1362" i="81"/>
  <c r="I1362" i="81"/>
  <c r="H1362" i="81"/>
  <c r="G1362" i="81"/>
  <c r="F1362" i="81"/>
  <c r="E1362" i="81"/>
  <c r="C1362" i="81"/>
  <c r="B1362" i="81"/>
  <c r="A1362" i="81"/>
  <c r="L1361" i="81"/>
  <c r="K1361" i="81"/>
  <c r="J1361" i="81"/>
  <c r="I1361" i="81"/>
  <c r="H1361" i="81"/>
  <c r="G1361" i="81"/>
  <c r="F1361" i="81"/>
  <c r="E1361" i="81"/>
  <c r="C1361" i="81"/>
  <c r="B1361" i="81"/>
  <c r="A1361" i="81"/>
  <c r="L1360" i="81"/>
  <c r="K1360" i="81"/>
  <c r="J1360" i="81"/>
  <c r="I1360" i="81"/>
  <c r="H1360" i="81"/>
  <c r="G1360" i="81"/>
  <c r="F1360" i="81"/>
  <c r="E1360" i="81"/>
  <c r="C1360" i="81"/>
  <c r="B1360" i="81"/>
  <c r="A1360" i="81"/>
  <c r="L1359" i="81"/>
  <c r="K1359" i="81"/>
  <c r="J1359" i="81"/>
  <c r="I1359" i="81"/>
  <c r="H1359" i="81"/>
  <c r="G1359" i="81"/>
  <c r="F1359" i="81"/>
  <c r="E1359" i="81"/>
  <c r="C1359" i="81"/>
  <c r="B1359" i="81"/>
  <c r="A1359" i="81"/>
  <c r="L1358" i="81"/>
  <c r="K1358" i="81"/>
  <c r="J1358" i="81"/>
  <c r="I1358" i="81"/>
  <c r="H1358" i="81"/>
  <c r="G1358" i="81"/>
  <c r="F1358" i="81"/>
  <c r="E1358" i="81"/>
  <c r="C1358" i="81"/>
  <c r="B1358" i="81"/>
  <c r="A1358" i="81"/>
  <c r="L1357" i="81"/>
  <c r="K1357" i="81"/>
  <c r="J1357" i="81"/>
  <c r="I1357" i="81"/>
  <c r="H1357" i="81"/>
  <c r="G1357" i="81"/>
  <c r="F1357" i="81"/>
  <c r="E1357" i="81"/>
  <c r="C1357" i="81"/>
  <c r="B1357" i="81"/>
  <c r="A1357" i="81"/>
  <c r="L1356" i="81"/>
  <c r="K1356" i="81"/>
  <c r="J1356" i="81"/>
  <c r="I1356" i="81"/>
  <c r="H1356" i="81"/>
  <c r="G1356" i="81"/>
  <c r="F1356" i="81"/>
  <c r="E1356" i="81"/>
  <c r="C1356" i="81"/>
  <c r="B1356" i="81"/>
  <c r="A1356" i="81"/>
  <c r="L1355" i="81"/>
  <c r="K1355" i="81"/>
  <c r="J1355" i="81"/>
  <c r="I1355" i="81"/>
  <c r="H1355" i="81"/>
  <c r="G1355" i="81"/>
  <c r="F1355" i="81"/>
  <c r="E1355" i="81"/>
  <c r="C1355" i="81"/>
  <c r="B1355" i="81"/>
  <c r="A1355" i="81"/>
  <c r="L1354" i="81"/>
  <c r="K1354" i="81"/>
  <c r="J1354" i="81"/>
  <c r="I1354" i="81"/>
  <c r="H1354" i="81"/>
  <c r="G1354" i="81"/>
  <c r="F1354" i="81"/>
  <c r="E1354" i="81"/>
  <c r="C1354" i="81"/>
  <c r="B1354" i="81"/>
  <c r="A1354" i="81"/>
  <c r="L1353" i="81"/>
  <c r="K1353" i="81"/>
  <c r="J1353" i="81"/>
  <c r="I1353" i="81"/>
  <c r="H1353" i="81"/>
  <c r="G1353" i="81"/>
  <c r="F1353" i="81"/>
  <c r="E1353" i="81"/>
  <c r="C1353" i="81"/>
  <c r="B1353" i="81"/>
  <c r="A1353" i="81"/>
  <c r="L1352" i="81"/>
  <c r="K1352" i="81"/>
  <c r="J1352" i="81"/>
  <c r="I1352" i="81"/>
  <c r="H1352" i="81"/>
  <c r="G1352" i="81"/>
  <c r="F1352" i="81"/>
  <c r="E1352" i="81"/>
  <c r="C1352" i="81"/>
  <c r="B1352" i="81"/>
  <c r="A1352" i="81"/>
  <c r="L1351" i="81"/>
  <c r="K1351" i="81"/>
  <c r="J1351" i="81"/>
  <c r="I1351" i="81"/>
  <c r="H1351" i="81"/>
  <c r="G1351" i="81"/>
  <c r="F1351" i="81"/>
  <c r="E1351" i="81"/>
  <c r="C1351" i="81"/>
  <c r="B1351" i="81"/>
  <c r="A1351" i="81"/>
  <c r="L1350" i="81"/>
  <c r="K1350" i="81"/>
  <c r="J1350" i="81"/>
  <c r="I1350" i="81"/>
  <c r="H1350" i="81"/>
  <c r="G1350" i="81"/>
  <c r="F1350" i="81"/>
  <c r="E1350" i="81"/>
  <c r="C1350" i="81"/>
  <c r="B1350" i="81"/>
  <c r="A1350" i="81"/>
  <c r="L1349" i="81"/>
  <c r="K1349" i="81"/>
  <c r="J1349" i="81"/>
  <c r="I1349" i="81"/>
  <c r="H1349" i="81"/>
  <c r="G1349" i="81"/>
  <c r="F1349" i="81"/>
  <c r="E1349" i="81"/>
  <c r="C1349" i="81"/>
  <c r="B1349" i="81"/>
  <c r="A1349" i="81"/>
  <c r="L1348" i="81"/>
  <c r="K1348" i="81"/>
  <c r="J1348" i="81"/>
  <c r="I1348" i="81"/>
  <c r="H1348" i="81"/>
  <c r="G1348" i="81"/>
  <c r="F1348" i="81"/>
  <c r="E1348" i="81"/>
  <c r="C1348" i="81"/>
  <c r="B1348" i="81"/>
  <c r="A1348" i="81"/>
  <c r="L1347" i="81"/>
  <c r="K1347" i="81"/>
  <c r="J1347" i="81"/>
  <c r="I1347" i="81"/>
  <c r="H1347" i="81"/>
  <c r="G1347" i="81"/>
  <c r="F1347" i="81"/>
  <c r="E1347" i="81"/>
  <c r="C1347" i="81"/>
  <c r="B1347" i="81"/>
  <c r="A1347" i="81"/>
  <c r="L1346" i="81"/>
  <c r="K1346" i="81"/>
  <c r="J1346" i="81"/>
  <c r="I1346" i="81"/>
  <c r="H1346" i="81"/>
  <c r="G1346" i="81"/>
  <c r="F1346" i="81"/>
  <c r="E1346" i="81"/>
  <c r="C1346" i="81"/>
  <c r="B1346" i="81"/>
  <c r="A1346" i="81"/>
  <c r="L1345" i="81"/>
  <c r="K1345" i="81"/>
  <c r="J1345" i="81"/>
  <c r="I1345" i="81"/>
  <c r="H1345" i="81"/>
  <c r="G1345" i="81"/>
  <c r="F1345" i="81"/>
  <c r="E1345" i="81"/>
  <c r="C1345" i="81"/>
  <c r="B1345" i="81"/>
  <c r="A1345" i="81"/>
  <c r="L1344" i="81"/>
  <c r="K1344" i="81"/>
  <c r="J1344" i="81"/>
  <c r="I1344" i="81"/>
  <c r="H1344" i="81"/>
  <c r="G1344" i="81"/>
  <c r="F1344" i="81"/>
  <c r="E1344" i="81"/>
  <c r="C1344" i="81"/>
  <c r="B1344" i="81"/>
  <c r="A1344" i="81"/>
  <c r="L1343" i="81"/>
  <c r="K1343" i="81"/>
  <c r="J1343" i="81"/>
  <c r="I1343" i="81"/>
  <c r="H1343" i="81"/>
  <c r="G1343" i="81"/>
  <c r="F1343" i="81"/>
  <c r="E1343" i="81"/>
  <c r="C1343" i="81"/>
  <c r="B1343" i="81"/>
  <c r="A1343" i="81"/>
  <c r="L1342" i="81"/>
  <c r="K1342" i="81"/>
  <c r="J1342" i="81"/>
  <c r="I1342" i="81"/>
  <c r="H1342" i="81"/>
  <c r="G1342" i="81"/>
  <c r="F1342" i="81"/>
  <c r="E1342" i="81"/>
  <c r="C1342" i="81"/>
  <c r="B1342" i="81"/>
  <c r="A1342" i="81"/>
  <c r="L1341" i="81"/>
  <c r="K1341" i="81"/>
  <c r="J1341" i="81"/>
  <c r="I1341" i="81"/>
  <c r="H1341" i="81"/>
  <c r="G1341" i="81"/>
  <c r="F1341" i="81"/>
  <c r="E1341" i="81"/>
  <c r="C1341" i="81"/>
  <c r="B1341" i="81"/>
  <c r="A1341" i="81"/>
  <c r="L1340" i="81"/>
  <c r="K1340" i="81"/>
  <c r="J1340" i="81"/>
  <c r="I1340" i="81"/>
  <c r="H1340" i="81"/>
  <c r="G1340" i="81"/>
  <c r="F1340" i="81"/>
  <c r="E1340" i="81"/>
  <c r="C1340" i="81"/>
  <c r="B1340" i="81"/>
  <c r="A1340" i="81"/>
  <c r="L1339" i="81"/>
  <c r="K1339" i="81"/>
  <c r="J1339" i="81"/>
  <c r="I1339" i="81"/>
  <c r="H1339" i="81"/>
  <c r="G1339" i="81"/>
  <c r="F1339" i="81"/>
  <c r="E1339" i="81"/>
  <c r="C1339" i="81"/>
  <c r="B1339" i="81"/>
  <c r="A1339" i="81"/>
  <c r="L1338" i="81"/>
  <c r="K1338" i="81"/>
  <c r="J1338" i="81"/>
  <c r="I1338" i="81"/>
  <c r="H1338" i="81"/>
  <c r="G1338" i="81"/>
  <c r="F1338" i="81"/>
  <c r="E1338" i="81"/>
  <c r="C1338" i="81"/>
  <c r="B1338" i="81"/>
  <c r="A1338" i="81"/>
  <c r="L1337" i="81"/>
  <c r="K1337" i="81"/>
  <c r="J1337" i="81"/>
  <c r="I1337" i="81"/>
  <c r="H1337" i="81"/>
  <c r="G1337" i="81"/>
  <c r="F1337" i="81"/>
  <c r="E1337" i="81"/>
  <c r="C1337" i="81"/>
  <c r="B1337" i="81"/>
  <c r="A1337" i="81"/>
  <c r="L1336" i="81"/>
  <c r="K1336" i="81"/>
  <c r="J1336" i="81"/>
  <c r="I1336" i="81"/>
  <c r="H1336" i="81"/>
  <c r="G1336" i="81"/>
  <c r="F1336" i="81"/>
  <c r="E1336" i="81"/>
  <c r="C1336" i="81"/>
  <c r="B1336" i="81"/>
  <c r="A1336" i="81"/>
  <c r="L1335" i="81"/>
  <c r="K1335" i="81"/>
  <c r="J1335" i="81"/>
  <c r="I1335" i="81"/>
  <c r="H1335" i="81"/>
  <c r="G1335" i="81"/>
  <c r="F1335" i="81"/>
  <c r="E1335" i="81"/>
  <c r="C1335" i="81"/>
  <c r="B1335" i="81"/>
  <c r="A1335" i="81"/>
  <c r="L1334" i="81"/>
  <c r="K1334" i="81"/>
  <c r="J1334" i="81"/>
  <c r="I1334" i="81"/>
  <c r="H1334" i="81"/>
  <c r="G1334" i="81"/>
  <c r="F1334" i="81"/>
  <c r="E1334" i="81"/>
  <c r="C1334" i="81"/>
  <c r="B1334" i="81"/>
  <c r="A1334" i="81"/>
  <c r="L1333" i="81"/>
  <c r="K1333" i="81"/>
  <c r="J1333" i="81"/>
  <c r="I1333" i="81"/>
  <c r="H1333" i="81"/>
  <c r="G1333" i="81"/>
  <c r="F1333" i="81"/>
  <c r="E1333" i="81"/>
  <c r="C1333" i="81"/>
  <c r="B1333" i="81"/>
  <c r="A1333" i="81"/>
  <c r="L1332" i="81"/>
  <c r="K1332" i="81"/>
  <c r="J1332" i="81"/>
  <c r="I1332" i="81"/>
  <c r="H1332" i="81"/>
  <c r="G1332" i="81"/>
  <c r="F1332" i="81"/>
  <c r="E1332" i="81"/>
  <c r="C1332" i="81"/>
  <c r="B1332" i="81"/>
  <c r="A1332" i="81"/>
  <c r="L1331" i="81"/>
  <c r="K1331" i="81"/>
  <c r="J1331" i="81"/>
  <c r="I1331" i="81"/>
  <c r="H1331" i="81"/>
  <c r="G1331" i="81"/>
  <c r="F1331" i="81"/>
  <c r="E1331" i="81"/>
  <c r="C1331" i="81"/>
  <c r="B1331" i="81"/>
  <c r="A1331" i="81"/>
  <c r="L1330" i="81"/>
  <c r="K1330" i="81"/>
  <c r="J1330" i="81"/>
  <c r="I1330" i="81"/>
  <c r="H1330" i="81"/>
  <c r="G1330" i="81"/>
  <c r="F1330" i="81"/>
  <c r="E1330" i="81"/>
  <c r="C1330" i="81"/>
  <c r="B1330" i="81"/>
  <c r="A1330" i="81"/>
  <c r="L1329" i="81"/>
  <c r="K1329" i="81"/>
  <c r="J1329" i="81"/>
  <c r="I1329" i="81"/>
  <c r="H1329" i="81"/>
  <c r="G1329" i="81"/>
  <c r="F1329" i="81"/>
  <c r="E1329" i="81"/>
  <c r="C1329" i="81"/>
  <c r="B1329" i="81"/>
  <c r="A1329" i="81"/>
  <c r="L1328" i="81"/>
  <c r="K1328" i="81"/>
  <c r="J1328" i="81"/>
  <c r="I1328" i="81"/>
  <c r="H1328" i="81"/>
  <c r="G1328" i="81"/>
  <c r="F1328" i="81"/>
  <c r="E1328" i="81"/>
  <c r="C1328" i="81"/>
  <c r="B1328" i="81"/>
  <c r="A1328" i="81"/>
  <c r="L1327" i="81"/>
  <c r="K1327" i="81"/>
  <c r="J1327" i="81"/>
  <c r="I1327" i="81"/>
  <c r="H1327" i="81"/>
  <c r="G1327" i="81"/>
  <c r="F1327" i="81"/>
  <c r="E1327" i="81"/>
  <c r="C1327" i="81"/>
  <c r="B1327" i="81"/>
  <c r="A1327" i="81"/>
  <c r="L1326" i="81"/>
  <c r="K1326" i="81"/>
  <c r="J1326" i="81"/>
  <c r="I1326" i="81"/>
  <c r="H1326" i="81"/>
  <c r="G1326" i="81"/>
  <c r="F1326" i="81"/>
  <c r="E1326" i="81"/>
  <c r="C1326" i="81"/>
  <c r="B1326" i="81"/>
  <c r="A1326" i="81"/>
  <c r="L1325" i="81"/>
  <c r="K1325" i="81"/>
  <c r="J1325" i="81"/>
  <c r="I1325" i="81"/>
  <c r="H1325" i="81"/>
  <c r="G1325" i="81"/>
  <c r="F1325" i="81"/>
  <c r="E1325" i="81"/>
  <c r="C1325" i="81"/>
  <c r="B1325" i="81"/>
  <c r="A1325" i="81"/>
  <c r="L1324" i="81"/>
  <c r="K1324" i="81"/>
  <c r="J1324" i="81"/>
  <c r="I1324" i="81"/>
  <c r="H1324" i="81"/>
  <c r="G1324" i="81"/>
  <c r="F1324" i="81"/>
  <c r="E1324" i="81"/>
  <c r="C1324" i="81"/>
  <c r="B1324" i="81"/>
  <c r="A1324" i="81"/>
  <c r="L1323" i="81"/>
  <c r="K1323" i="81"/>
  <c r="J1323" i="81"/>
  <c r="I1323" i="81"/>
  <c r="H1323" i="81"/>
  <c r="G1323" i="81"/>
  <c r="F1323" i="81"/>
  <c r="E1323" i="81"/>
  <c r="C1323" i="81"/>
  <c r="B1323" i="81"/>
  <c r="A1323" i="81"/>
  <c r="L1322" i="81"/>
  <c r="K1322" i="81"/>
  <c r="J1322" i="81"/>
  <c r="I1322" i="81"/>
  <c r="H1322" i="81"/>
  <c r="G1322" i="81"/>
  <c r="F1322" i="81"/>
  <c r="E1322" i="81"/>
  <c r="C1322" i="81"/>
  <c r="B1322" i="81"/>
  <c r="A1322" i="81"/>
  <c r="L1321" i="81"/>
  <c r="K1321" i="81"/>
  <c r="J1321" i="81"/>
  <c r="I1321" i="81"/>
  <c r="H1321" i="81"/>
  <c r="G1321" i="81"/>
  <c r="F1321" i="81"/>
  <c r="E1321" i="81"/>
  <c r="C1321" i="81"/>
  <c r="B1321" i="81"/>
  <c r="A1321" i="81"/>
  <c r="L1320" i="81"/>
  <c r="K1320" i="81"/>
  <c r="J1320" i="81"/>
  <c r="I1320" i="81"/>
  <c r="H1320" i="81"/>
  <c r="G1320" i="81"/>
  <c r="F1320" i="81"/>
  <c r="E1320" i="81"/>
  <c r="C1320" i="81"/>
  <c r="B1320" i="81"/>
  <c r="A1320" i="81"/>
  <c r="L1319" i="81"/>
  <c r="K1319" i="81"/>
  <c r="J1319" i="81"/>
  <c r="I1319" i="81"/>
  <c r="H1319" i="81"/>
  <c r="G1319" i="81"/>
  <c r="F1319" i="81"/>
  <c r="E1319" i="81"/>
  <c r="C1319" i="81"/>
  <c r="B1319" i="81"/>
  <c r="A1319" i="81"/>
  <c r="L1318" i="81"/>
  <c r="K1318" i="81"/>
  <c r="J1318" i="81"/>
  <c r="I1318" i="81"/>
  <c r="H1318" i="81"/>
  <c r="G1318" i="81"/>
  <c r="F1318" i="81"/>
  <c r="E1318" i="81"/>
  <c r="C1318" i="81"/>
  <c r="B1318" i="81"/>
  <c r="A1318" i="81"/>
  <c r="L1317" i="81"/>
  <c r="K1317" i="81"/>
  <c r="J1317" i="81"/>
  <c r="I1317" i="81"/>
  <c r="H1317" i="81"/>
  <c r="G1317" i="81"/>
  <c r="F1317" i="81"/>
  <c r="E1317" i="81"/>
  <c r="C1317" i="81"/>
  <c r="B1317" i="81"/>
  <c r="A1317" i="81"/>
  <c r="L1316" i="81"/>
  <c r="K1316" i="81"/>
  <c r="J1316" i="81"/>
  <c r="I1316" i="81"/>
  <c r="H1316" i="81"/>
  <c r="G1316" i="81"/>
  <c r="F1316" i="81"/>
  <c r="E1316" i="81"/>
  <c r="C1316" i="81"/>
  <c r="B1316" i="81"/>
  <c r="A1316" i="81"/>
  <c r="L1315" i="81"/>
  <c r="K1315" i="81"/>
  <c r="J1315" i="81"/>
  <c r="I1315" i="81"/>
  <c r="H1315" i="81"/>
  <c r="G1315" i="81"/>
  <c r="F1315" i="81"/>
  <c r="E1315" i="81"/>
  <c r="C1315" i="81"/>
  <c r="B1315" i="81"/>
  <c r="A1315" i="81"/>
  <c r="L1314" i="81"/>
  <c r="K1314" i="81"/>
  <c r="J1314" i="81"/>
  <c r="I1314" i="81"/>
  <c r="H1314" i="81"/>
  <c r="G1314" i="81"/>
  <c r="F1314" i="81"/>
  <c r="E1314" i="81"/>
  <c r="C1314" i="81"/>
  <c r="B1314" i="81"/>
  <c r="A1314" i="81"/>
  <c r="L1313" i="81"/>
  <c r="K1313" i="81"/>
  <c r="J1313" i="81"/>
  <c r="I1313" i="81"/>
  <c r="H1313" i="81"/>
  <c r="G1313" i="81"/>
  <c r="F1313" i="81"/>
  <c r="E1313" i="81"/>
  <c r="C1313" i="81"/>
  <c r="B1313" i="81"/>
  <c r="A1313" i="81"/>
  <c r="L1312" i="81"/>
  <c r="K1312" i="81"/>
  <c r="J1312" i="81"/>
  <c r="I1312" i="81"/>
  <c r="H1312" i="81"/>
  <c r="G1312" i="81"/>
  <c r="F1312" i="81"/>
  <c r="E1312" i="81"/>
  <c r="C1312" i="81"/>
  <c r="B1312" i="81"/>
  <c r="A1312" i="81"/>
  <c r="L1311" i="81"/>
  <c r="K1311" i="81"/>
  <c r="J1311" i="81"/>
  <c r="I1311" i="81"/>
  <c r="H1311" i="81"/>
  <c r="G1311" i="81"/>
  <c r="F1311" i="81"/>
  <c r="E1311" i="81"/>
  <c r="C1311" i="81"/>
  <c r="B1311" i="81"/>
  <c r="A1311" i="81"/>
  <c r="L1310" i="81"/>
  <c r="K1310" i="81"/>
  <c r="J1310" i="81"/>
  <c r="I1310" i="81"/>
  <c r="H1310" i="81"/>
  <c r="G1310" i="81"/>
  <c r="F1310" i="81"/>
  <c r="E1310" i="81"/>
  <c r="C1310" i="81"/>
  <c r="B1310" i="81"/>
  <c r="A1310" i="81"/>
  <c r="L1309" i="81"/>
  <c r="K1309" i="81"/>
  <c r="J1309" i="81"/>
  <c r="I1309" i="81"/>
  <c r="H1309" i="81"/>
  <c r="G1309" i="81"/>
  <c r="F1309" i="81"/>
  <c r="E1309" i="81"/>
  <c r="C1309" i="81"/>
  <c r="B1309" i="81"/>
  <c r="A1309" i="81"/>
  <c r="L1308" i="81"/>
  <c r="K1308" i="81"/>
  <c r="J1308" i="81"/>
  <c r="I1308" i="81"/>
  <c r="H1308" i="81"/>
  <c r="G1308" i="81"/>
  <c r="F1308" i="81"/>
  <c r="E1308" i="81"/>
  <c r="C1308" i="81"/>
  <c r="B1308" i="81"/>
  <c r="A1308" i="81"/>
  <c r="L1307" i="81"/>
  <c r="K1307" i="81"/>
  <c r="J1307" i="81"/>
  <c r="I1307" i="81"/>
  <c r="H1307" i="81"/>
  <c r="G1307" i="81"/>
  <c r="F1307" i="81"/>
  <c r="E1307" i="81"/>
  <c r="C1307" i="81"/>
  <c r="B1307" i="81"/>
  <c r="A1307" i="81"/>
  <c r="L1306" i="81"/>
  <c r="K1306" i="81"/>
  <c r="J1306" i="81"/>
  <c r="I1306" i="81"/>
  <c r="H1306" i="81"/>
  <c r="G1306" i="81"/>
  <c r="F1306" i="81"/>
  <c r="E1306" i="81"/>
  <c r="C1306" i="81"/>
  <c r="B1306" i="81"/>
  <c r="A1306" i="81"/>
  <c r="L1305" i="81"/>
  <c r="K1305" i="81"/>
  <c r="J1305" i="81"/>
  <c r="I1305" i="81"/>
  <c r="H1305" i="81"/>
  <c r="G1305" i="81"/>
  <c r="F1305" i="81"/>
  <c r="E1305" i="81"/>
  <c r="C1305" i="81"/>
  <c r="B1305" i="81"/>
  <c r="A1305" i="81"/>
  <c r="L1304" i="81"/>
  <c r="K1304" i="81"/>
  <c r="J1304" i="81"/>
  <c r="I1304" i="81"/>
  <c r="H1304" i="81"/>
  <c r="G1304" i="81"/>
  <c r="F1304" i="81"/>
  <c r="E1304" i="81"/>
  <c r="C1304" i="81"/>
  <c r="B1304" i="81"/>
  <c r="A1304" i="81"/>
  <c r="L1303" i="81"/>
  <c r="K1303" i="81"/>
  <c r="J1303" i="81"/>
  <c r="I1303" i="81"/>
  <c r="H1303" i="81"/>
  <c r="G1303" i="81"/>
  <c r="F1303" i="81"/>
  <c r="E1303" i="81"/>
  <c r="C1303" i="81"/>
  <c r="B1303" i="81"/>
  <c r="A1303" i="81"/>
  <c r="L1302" i="81"/>
  <c r="K1302" i="81"/>
  <c r="J1302" i="81"/>
  <c r="I1302" i="81"/>
  <c r="H1302" i="81"/>
  <c r="G1302" i="81"/>
  <c r="F1302" i="81"/>
  <c r="E1302" i="81"/>
  <c r="C1302" i="81"/>
  <c r="B1302" i="81"/>
  <c r="A1302" i="81"/>
  <c r="L1301" i="81"/>
  <c r="K1301" i="81"/>
  <c r="J1301" i="81"/>
  <c r="I1301" i="81"/>
  <c r="H1301" i="81"/>
  <c r="G1301" i="81"/>
  <c r="F1301" i="81"/>
  <c r="E1301" i="81"/>
  <c r="C1301" i="81"/>
  <c r="B1301" i="81"/>
  <c r="A1301" i="81"/>
  <c r="L1300" i="81"/>
  <c r="K1300" i="81"/>
  <c r="J1300" i="81"/>
  <c r="I1300" i="81"/>
  <c r="H1300" i="81"/>
  <c r="G1300" i="81"/>
  <c r="F1300" i="81"/>
  <c r="E1300" i="81"/>
  <c r="C1300" i="81"/>
  <c r="B1300" i="81"/>
  <c r="A1300" i="81"/>
  <c r="L1299" i="81"/>
  <c r="K1299" i="81"/>
  <c r="J1299" i="81"/>
  <c r="I1299" i="81"/>
  <c r="H1299" i="81"/>
  <c r="G1299" i="81"/>
  <c r="F1299" i="81"/>
  <c r="E1299" i="81"/>
  <c r="C1299" i="81"/>
  <c r="B1299" i="81"/>
  <c r="A1299" i="81"/>
  <c r="L1298" i="81"/>
  <c r="K1298" i="81"/>
  <c r="J1298" i="81"/>
  <c r="I1298" i="81"/>
  <c r="H1298" i="81"/>
  <c r="G1298" i="81"/>
  <c r="F1298" i="81"/>
  <c r="E1298" i="81"/>
  <c r="C1298" i="81"/>
  <c r="B1298" i="81"/>
  <c r="A1298" i="81"/>
  <c r="L1297" i="81"/>
  <c r="K1297" i="81"/>
  <c r="J1297" i="81"/>
  <c r="I1297" i="81"/>
  <c r="H1297" i="81"/>
  <c r="G1297" i="81"/>
  <c r="F1297" i="81"/>
  <c r="E1297" i="81"/>
  <c r="C1297" i="81"/>
  <c r="B1297" i="81"/>
  <c r="A1297" i="81"/>
  <c r="L1296" i="81"/>
  <c r="K1296" i="81"/>
  <c r="J1296" i="81"/>
  <c r="I1296" i="81"/>
  <c r="H1296" i="81"/>
  <c r="G1296" i="81"/>
  <c r="F1296" i="81"/>
  <c r="E1296" i="81"/>
  <c r="C1296" i="81"/>
  <c r="B1296" i="81"/>
  <c r="A1296" i="81"/>
  <c r="L1295" i="81"/>
  <c r="K1295" i="81"/>
  <c r="J1295" i="81"/>
  <c r="I1295" i="81"/>
  <c r="H1295" i="81"/>
  <c r="G1295" i="81"/>
  <c r="F1295" i="81"/>
  <c r="E1295" i="81"/>
  <c r="C1295" i="81"/>
  <c r="B1295" i="81"/>
  <c r="A1295" i="81"/>
  <c r="L1294" i="81"/>
  <c r="K1294" i="81"/>
  <c r="J1294" i="81"/>
  <c r="I1294" i="81"/>
  <c r="H1294" i="81"/>
  <c r="G1294" i="81"/>
  <c r="F1294" i="81"/>
  <c r="E1294" i="81"/>
  <c r="C1294" i="81"/>
  <c r="B1294" i="81"/>
  <c r="A1294" i="81"/>
  <c r="L1293" i="81"/>
  <c r="K1293" i="81"/>
  <c r="J1293" i="81"/>
  <c r="I1293" i="81"/>
  <c r="H1293" i="81"/>
  <c r="G1293" i="81"/>
  <c r="F1293" i="81"/>
  <c r="E1293" i="81"/>
  <c r="C1293" i="81"/>
  <c r="B1293" i="81"/>
  <c r="A1293" i="81"/>
  <c r="L1292" i="81"/>
  <c r="K1292" i="81"/>
  <c r="J1292" i="81"/>
  <c r="I1292" i="81"/>
  <c r="H1292" i="81"/>
  <c r="G1292" i="81"/>
  <c r="F1292" i="81"/>
  <c r="E1292" i="81"/>
  <c r="C1292" i="81"/>
  <c r="B1292" i="81"/>
  <c r="A1292" i="81"/>
  <c r="L1291" i="81"/>
  <c r="K1291" i="81"/>
  <c r="J1291" i="81"/>
  <c r="I1291" i="81"/>
  <c r="H1291" i="81"/>
  <c r="G1291" i="81"/>
  <c r="F1291" i="81"/>
  <c r="E1291" i="81"/>
  <c r="C1291" i="81"/>
  <c r="B1291" i="81"/>
  <c r="A1291" i="81"/>
  <c r="L1290" i="81"/>
  <c r="K1290" i="81"/>
  <c r="J1290" i="81"/>
  <c r="I1290" i="81"/>
  <c r="H1290" i="81"/>
  <c r="G1290" i="81"/>
  <c r="F1290" i="81"/>
  <c r="E1290" i="81"/>
  <c r="C1290" i="81"/>
  <c r="B1290" i="81"/>
  <c r="A1290" i="81"/>
  <c r="L1289" i="81"/>
  <c r="K1289" i="81"/>
  <c r="J1289" i="81"/>
  <c r="I1289" i="81"/>
  <c r="H1289" i="81"/>
  <c r="G1289" i="81"/>
  <c r="F1289" i="81"/>
  <c r="E1289" i="81"/>
  <c r="C1289" i="81"/>
  <c r="B1289" i="81"/>
  <c r="A1289" i="81"/>
  <c r="L1288" i="81"/>
  <c r="K1288" i="81"/>
  <c r="J1288" i="81"/>
  <c r="I1288" i="81"/>
  <c r="H1288" i="81"/>
  <c r="G1288" i="81"/>
  <c r="F1288" i="81"/>
  <c r="E1288" i="81"/>
  <c r="C1288" i="81"/>
  <c r="B1288" i="81"/>
  <c r="A1288" i="81"/>
  <c r="L1287" i="81"/>
  <c r="K1287" i="81"/>
  <c r="J1287" i="81"/>
  <c r="I1287" i="81"/>
  <c r="H1287" i="81"/>
  <c r="G1287" i="81"/>
  <c r="F1287" i="81"/>
  <c r="E1287" i="81"/>
  <c r="C1287" i="81"/>
  <c r="B1287" i="81"/>
  <c r="A1287" i="81"/>
  <c r="L1286" i="81"/>
  <c r="K1286" i="81"/>
  <c r="J1286" i="81"/>
  <c r="I1286" i="81"/>
  <c r="H1286" i="81"/>
  <c r="G1286" i="81"/>
  <c r="F1286" i="81"/>
  <c r="E1286" i="81"/>
  <c r="C1286" i="81"/>
  <c r="B1286" i="81"/>
  <c r="A1286" i="81"/>
  <c r="L1285" i="81"/>
  <c r="K1285" i="81"/>
  <c r="J1285" i="81"/>
  <c r="I1285" i="81"/>
  <c r="H1285" i="81"/>
  <c r="G1285" i="81"/>
  <c r="F1285" i="81"/>
  <c r="E1285" i="81"/>
  <c r="C1285" i="81"/>
  <c r="B1285" i="81"/>
  <c r="A1285" i="81"/>
  <c r="L1284" i="81"/>
  <c r="K1284" i="81"/>
  <c r="J1284" i="81"/>
  <c r="I1284" i="81"/>
  <c r="H1284" i="81"/>
  <c r="G1284" i="81"/>
  <c r="F1284" i="81"/>
  <c r="E1284" i="81"/>
  <c r="C1284" i="81"/>
  <c r="B1284" i="81"/>
  <c r="A1284" i="81"/>
  <c r="L1283" i="81"/>
  <c r="K1283" i="81"/>
  <c r="J1283" i="81"/>
  <c r="I1283" i="81"/>
  <c r="H1283" i="81"/>
  <c r="G1283" i="81"/>
  <c r="F1283" i="81"/>
  <c r="E1283" i="81"/>
  <c r="C1283" i="81"/>
  <c r="B1283" i="81"/>
  <c r="A1283" i="81"/>
  <c r="L1282" i="81"/>
  <c r="K1282" i="81"/>
  <c r="J1282" i="81"/>
  <c r="I1282" i="81"/>
  <c r="H1282" i="81"/>
  <c r="G1282" i="81"/>
  <c r="F1282" i="81"/>
  <c r="E1282" i="81"/>
  <c r="C1282" i="81"/>
  <c r="B1282" i="81"/>
  <c r="A1282" i="81"/>
  <c r="L1281" i="81"/>
  <c r="K1281" i="81"/>
  <c r="J1281" i="81"/>
  <c r="I1281" i="81"/>
  <c r="H1281" i="81"/>
  <c r="G1281" i="81"/>
  <c r="F1281" i="81"/>
  <c r="E1281" i="81"/>
  <c r="C1281" i="81"/>
  <c r="B1281" i="81"/>
  <c r="A1281" i="81"/>
  <c r="L1280" i="81"/>
  <c r="K1280" i="81"/>
  <c r="J1280" i="81"/>
  <c r="I1280" i="81"/>
  <c r="H1280" i="81"/>
  <c r="G1280" i="81"/>
  <c r="F1280" i="81"/>
  <c r="E1280" i="81"/>
  <c r="C1280" i="81"/>
  <c r="B1280" i="81"/>
  <c r="A1280" i="81"/>
  <c r="L1279" i="81"/>
  <c r="K1279" i="81"/>
  <c r="J1279" i="81"/>
  <c r="I1279" i="81"/>
  <c r="H1279" i="81"/>
  <c r="G1279" i="81"/>
  <c r="F1279" i="81"/>
  <c r="E1279" i="81"/>
  <c r="C1279" i="81"/>
  <c r="B1279" i="81"/>
  <c r="A1279" i="81"/>
  <c r="L1278" i="81"/>
  <c r="K1278" i="81"/>
  <c r="J1278" i="81"/>
  <c r="I1278" i="81"/>
  <c r="H1278" i="81"/>
  <c r="G1278" i="81"/>
  <c r="F1278" i="81"/>
  <c r="E1278" i="81"/>
  <c r="C1278" i="81"/>
  <c r="B1278" i="81"/>
  <c r="A1278" i="81"/>
  <c r="L1277" i="81"/>
  <c r="K1277" i="81"/>
  <c r="J1277" i="81"/>
  <c r="I1277" i="81"/>
  <c r="H1277" i="81"/>
  <c r="G1277" i="81"/>
  <c r="F1277" i="81"/>
  <c r="E1277" i="81"/>
  <c r="C1277" i="81"/>
  <c r="B1277" i="81"/>
  <c r="A1277" i="81"/>
  <c r="L1276" i="81"/>
  <c r="K1276" i="81"/>
  <c r="J1276" i="81"/>
  <c r="I1276" i="81"/>
  <c r="H1276" i="81"/>
  <c r="G1276" i="81"/>
  <c r="F1276" i="81"/>
  <c r="E1276" i="81"/>
  <c r="C1276" i="81"/>
  <c r="B1276" i="81"/>
  <c r="A1276" i="81"/>
  <c r="L1275" i="81"/>
  <c r="K1275" i="81"/>
  <c r="J1275" i="81"/>
  <c r="I1275" i="81"/>
  <c r="H1275" i="81"/>
  <c r="G1275" i="81"/>
  <c r="F1275" i="81"/>
  <c r="E1275" i="81"/>
  <c r="C1275" i="81"/>
  <c r="B1275" i="81"/>
  <c r="A1275" i="81"/>
  <c r="L1274" i="81"/>
  <c r="K1274" i="81"/>
  <c r="J1274" i="81"/>
  <c r="I1274" i="81"/>
  <c r="H1274" i="81"/>
  <c r="G1274" i="81"/>
  <c r="F1274" i="81"/>
  <c r="E1274" i="81"/>
  <c r="C1274" i="81"/>
  <c r="B1274" i="81"/>
  <c r="A1274" i="81"/>
  <c r="L1273" i="81"/>
  <c r="K1273" i="81"/>
  <c r="J1273" i="81"/>
  <c r="I1273" i="81"/>
  <c r="H1273" i="81"/>
  <c r="G1273" i="81"/>
  <c r="F1273" i="81"/>
  <c r="E1273" i="81"/>
  <c r="C1273" i="81"/>
  <c r="B1273" i="81"/>
  <c r="A1273" i="81"/>
  <c r="L1272" i="81"/>
  <c r="K1272" i="81"/>
  <c r="J1272" i="81"/>
  <c r="I1272" i="81"/>
  <c r="H1272" i="81"/>
  <c r="G1272" i="81"/>
  <c r="F1272" i="81"/>
  <c r="E1272" i="81"/>
  <c r="C1272" i="81"/>
  <c r="B1272" i="81"/>
  <c r="A1272" i="81"/>
  <c r="L1271" i="81"/>
  <c r="K1271" i="81"/>
  <c r="J1271" i="81"/>
  <c r="I1271" i="81"/>
  <c r="H1271" i="81"/>
  <c r="G1271" i="81"/>
  <c r="F1271" i="81"/>
  <c r="E1271" i="81"/>
  <c r="C1271" i="81"/>
  <c r="B1271" i="81"/>
  <c r="A1271" i="81"/>
  <c r="L1270" i="81"/>
  <c r="K1270" i="81"/>
  <c r="J1270" i="81"/>
  <c r="I1270" i="81"/>
  <c r="H1270" i="81"/>
  <c r="G1270" i="81"/>
  <c r="F1270" i="81"/>
  <c r="E1270" i="81"/>
  <c r="C1270" i="81"/>
  <c r="B1270" i="81"/>
  <c r="A1270" i="81"/>
  <c r="L1269" i="81"/>
  <c r="K1269" i="81"/>
  <c r="J1269" i="81"/>
  <c r="I1269" i="81"/>
  <c r="H1269" i="81"/>
  <c r="G1269" i="81"/>
  <c r="F1269" i="81"/>
  <c r="E1269" i="81"/>
  <c r="C1269" i="81"/>
  <c r="B1269" i="81"/>
  <c r="A1269" i="81"/>
  <c r="L1268" i="81"/>
  <c r="K1268" i="81"/>
  <c r="J1268" i="81"/>
  <c r="I1268" i="81"/>
  <c r="H1268" i="81"/>
  <c r="G1268" i="81"/>
  <c r="F1268" i="81"/>
  <c r="E1268" i="81"/>
  <c r="C1268" i="81"/>
  <c r="B1268" i="81"/>
  <c r="A1268" i="81"/>
  <c r="L1267" i="81"/>
  <c r="K1267" i="81"/>
  <c r="J1267" i="81"/>
  <c r="I1267" i="81"/>
  <c r="H1267" i="81"/>
  <c r="G1267" i="81"/>
  <c r="F1267" i="81"/>
  <c r="E1267" i="81"/>
  <c r="C1267" i="81"/>
  <c r="B1267" i="81"/>
  <c r="A1267" i="81"/>
  <c r="L1266" i="81"/>
  <c r="K1266" i="81"/>
  <c r="J1266" i="81"/>
  <c r="I1266" i="81"/>
  <c r="H1266" i="81"/>
  <c r="G1266" i="81"/>
  <c r="F1266" i="81"/>
  <c r="E1266" i="81"/>
  <c r="C1266" i="81"/>
  <c r="B1266" i="81"/>
  <c r="A1266" i="81"/>
  <c r="L1265" i="81"/>
  <c r="K1265" i="81"/>
  <c r="J1265" i="81"/>
  <c r="I1265" i="81"/>
  <c r="H1265" i="81"/>
  <c r="G1265" i="81"/>
  <c r="F1265" i="81"/>
  <c r="E1265" i="81"/>
  <c r="C1265" i="81"/>
  <c r="B1265" i="81"/>
  <c r="A1265" i="81"/>
  <c r="L1264" i="81"/>
  <c r="K1264" i="81"/>
  <c r="J1264" i="81"/>
  <c r="I1264" i="81"/>
  <c r="H1264" i="81"/>
  <c r="G1264" i="81"/>
  <c r="F1264" i="81"/>
  <c r="E1264" i="81"/>
  <c r="C1264" i="81"/>
  <c r="B1264" i="81"/>
  <c r="A1264" i="81"/>
  <c r="L1263" i="81"/>
  <c r="K1263" i="81"/>
  <c r="J1263" i="81"/>
  <c r="I1263" i="81"/>
  <c r="H1263" i="81"/>
  <c r="G1263" i="81"/>
  <c r="F1263" i="81"/>
  <c r="E1263" i="81"/>
  <c r="C1263" i="81"/>
  <c r="B1263" i="81"/>
  <c r="A1263" i="81"/>
  <c r="L1262" i="81"/>
  <c r="K1262" i="81"/>
  <c r="J1262" i="81"/>
  <c r="I1262" i="81"/>
  <c r="H1262" i="81"/>
  <c r="G1262" i="81"/>
  <c r="F1262" i="81"/>
  <c r="E1262" i="81"/>
  <c r="C1262" i="81"/>
  <c r="B1262" i="81"/>
  <c r="A1262" i="81"/>
  <c r="L1261" i="81"/>
  <c r="K1261" i="81"/>
  <c r="J1261" i="81"/>
  <c r="I1261" i="81"/>
  <c r="H1261" i="81"/>
  <c r="G1261" i="81"/>
  <c r="F1261" i="81"/>
  <c r="E1261" i="81"/>
  <c r="C1261" i="81"/>
  <c r="B1261" i="81"/>
  <c r="A1261" i="81"/>
  <c r="L1260" i="81"/>
  <c r="K1260" i="81"/>
  <c r="J1260" i="81"/>
  <c r="I1260" i="81"/>
  <c r="H1260" i="81"/>
  <c r="G1260" i="81"/>
  <c r="F1260" i="81"/>
  <c r="E1260" i="81"/>
  <c r="C1260" i="81"/>
  <c r="B1260" i="81"/>
  <c r="A1260" i="81"/>
  <c r="L1259" i="81"/>
  <c r="K1259" i="81"/>
  <c r="J1259" i="81"/>
  <c r="I1259" i="81"/>
  <c r="H1259" i="81"/>
  <c r="G1259" i="81"/>
  <c r="F1259" i="81"/>
  <c r="E1259" i="81"/>
  <c r="C1259" i="81"/>
  <c r="B1259" i="81"/>
  <c r="A1259" i="81"/>
  <c r="L1258" i="81"/>
  <c r="K1258" i="81"/>
  <c r="J1258" i="81"/>
  <c r="I1258" i="81"/>
  <c r="H1258" i="81"/>
  <c r="G1258" i="81"/>
  <c r="F1258" i="81"/>
  <c r="E1258" i="81"/>
  <c r="C1258" i="81"/>
  <c r="B1258" i="81"/>
  <c r="A1258" i="81"/>
  <c r="L1257" i="81"/>
  <c r="K1257" i="81"/>
  <c r="J1257" i="81"/>
  <c r="I1257" i="81"/>
  <c r="H1257" i="81"/>
  <c r="G1257" i="81"/>
  <c r="F1257" i="81"/>
  <c r="E1257" i="81"/>
  <c r="C1257" i="81"/>
  <c r="B1257" i="81"/>
  <c r="A1257" i="81"/>
  <c r="L1256" i="81"/>
  <c r="K1256" i="81"/>
  <c r="J1256" i="81"/>
  <c r="I1256" i="81"/>
  <c r="H1256" i="81"/>
  <c r="G1256" i="81"/>
  <c r="F1256" i="81"/>
  <c r="E1256" i="81"/>
  <c r="C1256" i="81"/>
  <c r="B1256" i="81"/>
  <c r="A1256" i="81"/>
  <c r="L1255" i="81"/>
  <c r="K1255" i="81"/>
  <c r="J1255" i="81"/>
  <c r="I1255" i="81"/>
  <c r="H1255" i="81"/>
  <c r="G1255" i="81"/>
  <c r="F1255" i="81"/>
  <c r="E1255" i="81"/>
  <c r="C1255" i="81"/>
  <c r="B1255" i="81"/>
  <c r="A1255" i="81"/>
  <c r="L1254" i="81"/>
  <c r="K1254" i="81"/>
  <c r="J1254" i="81"/>
  <c r="I1254" i="81"/>
  <c r="H1254" i="81"/>
  <c r="G1254" i="81"/>
  <c r="F1254" i="81"/>
  <c r="E1254" i="81"/>
  <c r="C1254" i="81"/>
  <c r="B1254" i="81"/>
  <c r="A1254" i="81"/>
  <c r="L1253" i="81"/>
  <c r="K1253" i="81"/>
  <c r="J1253" i="81"/>
  <c r="I1253" i="81"/>
  <c r="H1253" i="81"/>
  <c r="G1253" i="81"/>
  <c r="F1253" i="81"/>
  <c r="E1253" i="81"/>
  <c r="C1253" i="81"/>
  <c r="B1253" i="81"/>
  <c r="A1253" i="81"/>
  <c r="L1252" i="81"/>
  <c r="K1252" i="81"/>
  <c r="J1252" i="81"/>
  <c r="I1252" i="81"/>
  <c r="H1252" i="81"/>
  <c r="G1252" i="81"/>
  <c r="F1252" i="81"/>
  <c r="E1252" i="81"/>
  <c r="C1252" i="81"/>
  <c r="B1252" i="81"/>
  <c r="A1252" i="81"/>
  <c r="L1251" i="81"/>
  <c r="K1251" i="81"/>
  <c r="J1251" i="81"/>
  <c r="I1251" i="81"/>
  <c r="H1251" i="81"/>
  <c r="G1251" i="81"/>
  <c r="F1251" i="81"/>
  <c r="E1251" i="81"/>
  <c r="C1251" i="81"/>
  <c r="B1251" i="81"/>
  <c r="A1251" i="81"/>
  <c r="L1250" i="81"/>
  <c r="K1250" i="81"/>
  <c r="J1250" i="81"/>
  <c r="I1250" i="81"/>
  <c r="H1250" i="81"/>
  <c r="G1250" i="81"/>
  <c r="F1250" i="81"/>
  <c r="E1250" i="81"/>
  <c r="C1250" i="81"/>
  <c r="B1250" i="81"/>
  <c r="A1250" i="81"/>
  <c r="L1249" i="81"/>
  <c r="K1249" i="81"/>
  <c r="J1249" i="81"/>
  <c r="I1249" i="81"/>
  <c r="H1249" i="81"/>
  <c r="G1249" i="81"/>
  <c r="F1249" i="81"/>
  <c r="E1249" i="81"/>
  <c r="C1249" i="81"/>
  <c r="B1249" i="81"/>
  <c r="A1249" i="81"/>
  <c r="L1248" i="81"/>
  <c r="K1248" i="81"/>
  <c r="J1248" i="81"/>
  <c r="I1248" i="81"/>
  <c r="H1248" i="81"/>
  <c r="G1248" i="81"/>
  <c r="F1248" i="81"/>
  <c r="E1248" i="81"/>
  <c r="C1248" i="81"/>
  <c r="B1248" i="81"/>
  <c r="A1248" i="81"/>
  <c r="L1247" i="81"/>
  <c r="K1247" i="81"/>
  <c r="J1247" i="81"/>
  <c r="I1247" i="81"/>
  <c r="H1247" i="81"/>
  <c r="G1247" i="81"/>
  <c r="F1247" i="81"/>
  <c r="E1247" i="81"/>
  <c r="C1247" i="81"/>
  <c r="B1247" i="81"/>
  <c r="A1247" i="81"/>
  <c r="L1246" i="81"/>
  <c r="K1246" i="81"/>
  <c r="J1246" i="81"/>
  <c r="I1246" i="81"/>
  <c r="H1246" i="81"/>
  <c r="G1246" i="81"/>
  <c r="F1246" i="81"/>
  <c r="E1246" i="81"/>
  <c r="C1246" i="81"/>
  <c r="B1246" i="81"/>
  <c r="A1246" i="81"/>
  <c r="L1245" i="81"/>
  <c r="K1245" i="81"/>
  <c r="J1245" i="81"/>
  <c r="I1245" i="81"/>
  <c r="H1245" i="81"/>
  <c r="G1245" i="81"/>
  <c r="F1245" i="81"/>
  <c r="E1245" i="81"/>
  <c r="C1245" i="81"/>
  <c r="B1245" i="81"/>
  <c r="A1245" i="81"/>
  <c r="L1244" i="81"/>
  <c r="K1244" i="81"/>
  <c r="J1244" i="81"/>
  <c r="I1244" i="81"/>
  <c r="H1244" i="81"/>
  <c r="G1244" i="81"/>
  <c r="F1244" i="81"/>
  <c r="E1244" i="81"/>
  <c r="C1244" i="81"/>
  <c r="B1244" i="81"/>
  <c r="A1244" i="81"/>
  <c r="L1243" i="81"/>
  <c r="K1243" i="81"/>
  <c r="J1243" i="81"/>
  <c r="I1243" i="81"/>
  <c r="H1243" i="81"/>
  <c r="G1243" i="81"/>
  <c r="F1243" i="81"/>
  <c r="E1243" i="81"/>
  <c r="C1243" i="81"/>
  <c r="B1243" i="81"/>
  <c r="A1243" i="81"/>
  <c r="L1242" i="81"/>
  <c r="K1242" i="81"/>
  <c r="J1242" i="81"/>
  <c r="I1242" i="81"/>
  <c r="H1242" i="81"/>
  <c r="G1242" i="81"/>
  <c r="F1242" i="81"/>
  <c r="E1242" i="81"/>
  <c r="C1242" i="81"/>
  <c r="B1242" i="81"/>
  <c r="A1242" i="81"/>
  <c r="L1241" i="81"/>
  <c r="K1241" i="81"/>
  <c r="J1241" i="81"/>
  <c r="I1241" i="81"/>
  <c r="H1241" i="81"/>
  <c r="G1241" i="81"/>
  <c r="F1241" i="81"/>
  <c r="E1241" i="81"/>
  <c r="C1241" i="81"/>
  <c r="B1241" i="81"/>
  <c r="A1241" i="81"/>
  <c r="L1240" i="81"/>
  <c r="K1240" i="81"/>
  <c r="J1240" i="81"/>
  <c r="I1240" i="81"/>
  <c r="H1240" i="81"/>
  <c r="G1240" i="81"/>
  <c r="F1240" i="81"/>
  <c r="E1240" i="81"/>
  <c r="C1240" i="81"/>
  <c r="B1240" i="81"/>
  <c r="A1240" i="81"/>
  <c r="L1239" i="81"/>
  <c r="K1239" i="81"/>
  <c r="J1239" i="81"/>
  <c r="I1239" i="81"/>
  <c r="H1239" i="81"/>
  <c r="G1239" i="81"/>
  <c r="F1239" i="81"/>
  <c r="E1239" i="81"/>
  <c r="C1239" i="81"/>
  <c r="B1239" i="81"/>
  <c r="A1239" i="81"/>
  <c r="L1238" i="81"/>
  <c r="K1238" i="81"/>
  <c r="J1238" i="81"/>
  <c r="I1238" i="81"/>
  <c r="H1238" i="81"/>
  <c r="G1238" i="81"/>
  <c r="F1238" i="81"/>
  <c r="E1238" i="81"/>
  <c r="C1238" i="81"/>
  <c r="B1238" i="81"/>
  <c r="A1238" i="81"/>
  <c r="L1237" i="81"/>
  <c r="K1237" i="81"/>
  <c r="J1237" i="81"/>
  <c r="I1237" i="81"/>
  <c r="H1237" i="81"/>
  <c r="G1237" i="81"/>
  <c r="F1237" i="81"/>
  <c r="E1237" i="81"/>
  <c r="C1237" i="81"/>
  <c r="B1237" i="81"/>
  <c r="A1237" i="81"/>
  <c r="L1236" i="81"/>
  <c r="K1236" i="81"/>
  <c r="J1236" i="81"/>
  <c r="I1236" i="81"/>
  <c r="H1236" i="81"/>
  <c r="G1236" i="81"/>
  <c r="F1236" i="81"/>
  <c r="E1236" i="81"/>
  <c r="C1236" i="81"/>
  <c r="B1236" i="81"/>
  <c r="A1236" i="81"/>
  <c r="L1235" i="81"/>
  <c r="K1235" i="81"/>
  <c r="J1235" i="81"/>
  <c r="I1235" i="81"/>
  <c r="H1235" i="81"/>
  <c r="G1235" i="81"/>
  <c r="F1235" i="81"/>
  <c r="E1235" i="81"/>
  <c r="C1235" i="81"/>
  <c r="B1235" i="81"/>
  <c r="A1235" i="81"/>
  <c r="L1234" i="81"/>
  <c r="K1234" i="81"/>
  <c r="J1234" i="81"/>
  <c r="I1234" i="81"/>
  <c r="H1234" i="81"/>
  <c r="G1234" i="81"/>
  <c r="F1234" i="81"/>
  <c r="E1234" i="81"/>
  <c r="C1234" i="81"/>
  <c r="B1234" i="81"/>
  <c r="A1234" i="81"/>
  <c r="L1233" i="81"/>
  <c r="K1233" i="81"/>
  <c r="J1233" i="81"/>
  <c r="I1233" i="81"/>
  <c r="H1233" i="81"/>
  <c r="G1233" i="81"/>
  <c r="F1233" i="81"/>
  <c r="E1233" i="81"/>
  <c r="C1233" i="81"/>
  <c r="B1233" i="81"/>
  <c r="A1233" i="81"/>
  <c r="L1232" i="81"/>
  <c r="K1232" i="81"/>
  <c r="J1232" i="81"/>
  <c r="I1232" i="81"/>
  <c r="H1232" i="81"/>
  <c r="G1232" i="81"/>
  <c r="F1232" i="81"/>
  <c r="E1232" i="81"/>
  <c r="C1232" i="81"/>
  <c r="B1232" i="81"/>
  <c r="A1232" i="81"/>
  <c r="L1231" i="81"/>
  <c r="K1231" i="81"/>
  <c r="J1231" i="81"/>
  <c r="I1231" i="81"/>
  <c r="H1231" i="81"/>
  <c r="G1231" i="81"/>
  <c r="F1231" i="81"/>
  <c r="E1231" i="81"/>
  <c r="C1231" i="81"/>
  <c r="B1231" i="81"/>
  <c r="A1231" i="81"/>
  <c r="L1230" i="81"/>
  <c r="K1230" i="81"/>
  <c r="J1230" i="81"/>
  <c r="I1230" i="81"/>
  <c r="H1230" i="81"/>
  <c r="G1230" i="81"/>
  <c r="F1230" i="81"/>
  <c r="E1230" i="81"/>
  <c r="C1230" i="81"/>
  <c r="B1230" i="81"/>
  <c r="A1230" i="81"/>
  <c r="L1229" i="81"/>
  <c r="K1229" i="81"/>
  <c r="J1229" i="81"/>
  <c r="I1229" i="81"/>
  <c r="H1229" i="81"/>
  <c r="G1229" i="81"/>
  <c r="F1229" i="81"/>
  <c r="E1229" i="81"/>
  <c r="C1229" i="81"/>
  <c r="B1229" i="81"/>
  <c r="A1229" i="81"/>
  <c r="L1228" i="81"/>
  <c r="K1228" i="81"/>
  <c r="J1228" i="81"/>
  <c r="I1228" i="81"/>
  <c r="H1228" i="81"/>
  <c r="G1228" i="81"/>
  <c r="F1228" i="81"/>
  <c r="E1228" i="81"/>
  <c r="C1228" i="81"/>
  <c r="B1228" i="81"/>
  <c r="A1228" i="81"/>
  <c r="L1227" i="81"/>
  <c r="K1227" i="81"/>
  <c r="J1227" i="81"/>
  <c r="I1227" i="81"/>
  <c r="H1227" i="81"/>
  <c r="G1227" i="81"/>
  <c r="F1227" i="81"/>
  <c r="E1227" i="81"/>
  <c r="C1227" i="81"/>
  <c r="B1227" i="81"/>
  <c r="A1227" i="81"/>
  <c r="L1226" i="81"/>
  <c r="K1226" i="81"/>
  <c r="J1226" i="81"/>
  <c r="I1226" i="81"/>
  <c r="H1226" i="81"/>
  <c r="G1226" i="81"/>
  <c r="F1226" i="81"/>
  <c r="E1226" i="81"/>
  <c r="C1226" i="81"/>
  <c r="B1226" i="81"/>
  <c r="A1226" i="81"/>
  <c r="L1225" i="81"/>
  <c r="K1225" i="81"/>
  <c r="J1225" i="81"/>
  <c r="I1225" i="81"/>
  <c r="H1225" i="81"/>
  <c r="G1225" i="81"/>
  <c r="F1225" i="81"/>
  <c r="E1225" i="81"/>
  <c r="C1225" i="81"/>
  <c r="B1225" i="81"/>
  <c r="A1225" i="81"/>
  <c r="L1224" i="81"/>
  <c r="K1224" i="81"/>
  <c r="J1224" i="81"/>
  <c r="I1224" i="81"/>
  <c r="H1224" i="81"/>
  <c r="G1224" i="81"/>
  <c r="F1224" i="81"/>
  <c r="E1224" i="81"/>
  <c r="C1224" i="81"/>
  <c r="B1224" i="81"/>
  <c r="A1224" i="81"/>
  <c r="L1223" i="81"/>
  <c r="K1223" i="81"/>
  <c r="J1223" i="81"/>
  <c r="I1223" i="81"/>
  <c r="H1223" i="81"/>
  <c r="G1223" i="81"/>
  <c r="F1223" i="81"/>
  <c r="E1223" i="81"/>
  <c r="C1223" i="81"/>
  <c r="B1223" i="81"/>
  <c r="A1223" i="81"/>
  <c r="L1222" i="81"/>
  <c r="K1222" i="81"/>
  <c r="J1222" i="81"/>
  <c r="I1222" i="81"/>
  <c r="H1222" i="81"/>
  <c r="G1222" i="81"/>
  <c r="F1222" i="81"/>
  <c r="E1222" i="81"/>
  <c r="C1222" i="81"/>
  <c r="B1222" i="81"/>
  <c r="A1222" i="81"/>
  <c r="L1221" i="81"/>
  <c r="K1221" i="81"/>
  <c r="J1221" i="81"/>
  <c r="I1221" i="81"/>
  <c r="H1221" i="81"/>
  <c r="G1221" i="81"/>
  <c r="F1221" i="81"/>
  <c r="E1221" i="81"/>
  <c r="C1221" i="81"/>
  <c r="B1221" i="81"/>
  <c r="A1221" i="81"/>
  <c r="L1220" i="81"/>
  <c r="K1220" i="81"/>
  <c r="J1220" i="81"/>
  <c r="I1220" i="81"/>
  <c r="H1220" i="81"/>
  <c r="G1220" i="81"/>
  <c r="F1220" i="81"/>
  <c r="E1220" i="81"/>
  <c r="C1220" i="81"/>
  <c r="B1220" i="81"/>
  <c r="A1220" i="81"/>
  <c r="L1219" i="81"/>
  <c r="K1219" i="81"/>
  <c r="J1219" i="81"/>
  <c r="I1219" i="81"/>
  <c r="H1219" i="81"/>
  <c r="G1219" i="81"/>
  <c r="F1219" i="81"/>
  <c r="E1219" i="81"/>
  <c r="C1219" i="81"/>
  <c r="B1219" i="81"/>
  <c r="A1219" i="81"/>
  <c r="L1218" i="81"/>
  <c r="K1218" i="81"/>
  <c r="J1218" i="81"/>
  <c r="I1218" i="81"/>
  <c r="H1218" i="81"/>
  <c r="G1218" i="81"/>
  <c r="F1218" i="81"/>
  <c r="E1218" i="81"/>
  <c r="C1218" i="81"/>
  <c r="B1218" i="81"/>
  <c r="A1218" i="81"/>
  <c r="L1217" i="81"/>
  <c r="K1217" i="81"/>
  <c r="J1217" i="81"/>
  <c r="I1217" i="81"/>
  <c r="H1217" i="81"/>
  <c r="G1217" i="81"/>
  <c r="F1217" i="81"/>
  <c r="E1217" i="81"/>
  <c r="C1217" i="81"/>
  <c r="B1217" i="81"/>
  <c r="A1217" i="81"/>
  <c r="L1216" i="81"/>
  <c r="K1216" i="81"/>
  <c r="J1216" i="81"/>
  <c r="I1216" i="81"/>
  <c r="H1216" i="81"/>
  <c r="G1216" i="81"/>
  <c r="F1216" i="81"/>
  <c r="E1216" i="81"/>
  <c r="C1216" i="81"/>
  <c r="B1216" i="81"/>
  <c r="A1216" i="81"/>
  <c r="L1215" i="81"/>
  <c r="K1215" i="81"/>
  <c r="J1215" i="81"/>
  <c r="I1215" i="81"/>
  <c r="H1215" i="81"/>
  <c r="G1215" i="81"/>
  <c r="F1215" i="81"/>
  <c r="E1215" i="81"/>
  <c r="C1215" i="81"/>
  <c r="B1215" i="81"/>
  <c r="A1215" i="81"/>
  <c r="L1214" i="81"/>
  <c r="K1214" i="81"/>
  <c r="J1214" i="81"/>
  <c r="I1214" i="81"/>
  <c r="H1214" i="81"/>
  <c r="G1214" i="81"/>
  <c r="F1214" i="81"/>
  <c r="E1214" i="81"/>
  <c r="C1214" i="81"/>
  <c r="B1214" i="81"/>
  <c r="A1214" i="81"/>
  <c r="L1213" i="81"/>
  <c r="K1213" i="81"/>
  <c r="J1213" i="81"/>
  <c r="I1213" i="81"/>
  <c r="H1213" i="81"/>
  <c r="G1213" i="81"/>
  <c r="F1213" i="81"/>
  <c r="E1213" i="81"/>
  <c r="C1213" i="81"/>
  <c r="B1213" i="81"/>
  <c r="A1213" i="81"/>
  <c r="L1212" i="81"/>
  <c r="K1212" i="81"/>
  <c r="J1212" i="81"/>
  <c r="I1212" i="81"/>
  <c r="H1212" i="81"/>
  <c r="G1212" i="81"/>
  <c r="F1212" i="81"/>
  <c r="E1212" i="81"/>
  <c r="C1212" i="81"/>
  <c r="B1212" i="81"/>
  <c r="A1212" i="81"/>
  <c r="L1211" i="81"/>
  <c r="K1211" i="81"/>
  <c r="J1211" i="81"/>
  <c r="I1211" i="81"/>
  <c r="H1211" i="81"/>
  <c r="G1211" i="81"/>
  <c r="F1211" i="81"/>
  <c r="E1211" i="81"/>
  <c r="C1211" i="81"/>
  <c r="B1211" i="81"/>
  <c r="A1211" i="81"/>
  <c r="L1210" i="81"/>
  <c r="K1210" i="81"/>
  <c r="J1210" i="81"/>
  <c r="I1210" i="81"/>
  <c r="H1210" i="81"/>
  <c r="G1210" i="81"/>
  <c r="F1210" i="81"/>
  <c r="E1210" i="81"/>
  <c r="C1210" i="81"/>
  <c r="B1210" i="81"/>
  <c r="A1210" i="81"/>
  <c r="L1209" i="81"/>
  <c r="K1209" i="81"/>
  <c r="J1209" i="81"/>
  <c r="I1209" i="81"/>
  <c r="H1209" i="81"/>
  <c r="G1209" i="81"/>
  <c r="F1209" i="81"/>
  <c r="E1209" i="81"/>
  <c r="C1209" i="81"/>
  <c r="B1209" i="81"/>
  <c r="A1209" i="81"/>
  <c r="L1208" i="81"/>
  <c r="K1208" i="81"/>
  <c r="J1208" i="81"/>
  <c r="I1208" i="81"/>
  <c r="H1208" i="81"/>
  <c r="G1208" i="81"/>
  <c r="F1208" i="81"/>
  <c r="E1208" i="81"/>
  <c r="C1208" i="81"/>
  <c r="B1208" i="81"/>
  <c r="A1208" i="81"/>
  <c r="L1207" i="81"/>
  <c r="K1207" i="81"/>
  <c r="J1207" i="81"/>
  <c r="I1207" i="81"/>
  <c r="H1207" i="81"/>
  <c r="G1207" i="81"/>
  <c r="F1207" i="81"/>
  <c r="E1207" i="81"/>
  <c r="C1207" i="81"/>
  <c r="B1207" i="81"/>
  <c r="A1207" i="81"/>
  <c r="L1206" i="81"/>
  <c r="K1206" i="81"/>
  <c r="J1206" i="81"/>
  <c r="I1206" i="81"/>
  <c r="H1206" i="81"/>
  <c r="G1206" i="81"/>
  <c r="F1206" i="81"/>
  <c r="E1206" i="81"/>
  <c r="C1206" i="81"/>
  <c r="B1206" i="81"/>
  <c r="A1206" i="81"/>
  <c r="L1205" i="81"/>
  <c r="K1205" i="81"/>
  <c r="J1205" i="81"/>
  <c r="I1205" i="81"/>
  <c r="H1205" i="81"/>
  <c r="G1205" i="81"/>
  <c r="F1205" i="81"/>
  <c r="E1205" i="81"/>
  <c r="C1205" i="81"/>
  <c r="B1205" i="81"/>
  <c r="A1205" i="81"/>
  <c r="L1204" i="81"/>
  <c r="K1204" i="81"/>
  <c r="J1204" i="81"/>
  <c r="I1204" i="81"/>
  <c r="H1204" i="81"/>
  <c r="G1204" i="81"/>
  <c r="F1204" i="81"/>
  <c r="E1204" i="81"/>
  <c r="C1204" i="81"/>
  <c r="B1204" i="81"/>
  <c r="A1204" i="81"/>
  <c r="L1203" i="81"/>
  <c r="K1203" i="81"/>
  <c r="J1203" i="81"/>
  <c r="I1203" i="81"/>
  <c r="H1203" i="81"/>
  <c r="G1203" i="81"/>
  <c r="F1203" i="81"/>
  <c r="E1203" i="81"/>
  <c r="C1203" i="81"/>
  <c r="B1203" i="81"/>
  <c r="A1203" i="81"/>
  <c r="L1202" i="81"/>
  <c r="K1202" i="81"/>
  <c r="J1202" i="81"/>
  <c r="I1202" i="81"/>
  <c r="H1202" i="81"/>
  <c r="G1202" i="81"/>
  <c r="F1202" i="81"/>
  <c r="E1202" i="81"/>
  <c r="C1202" i="81"/>
  <c r="B1202" i="81"/>
  <c r="A1202" i="81"/>
  <c r="L1201" i="81"/>
  <c r="K1201" i="81"/>
  <c r="J1201" i="81"/>
  <c r="I1201" i="81"/>
  <c r="H1201" i="81"/>
  <c r="G1201" i="81"/>
  <c r="F1201" i="81"/>
  <c r="E1201" i="81"/>
  <c r="C1201" i="81"/>
  <c r="B1201" i="81"/>
  <c r="A1201" i="81"/>
  <c r="L1200" i="81"/>
  <c r="K1200" i="81"/>
  <c r="J1200" i="81"/>
  <c r="I1200" i="81"/>
  <c r="H1200" i="81"/>
  <c r="G1200" i="81"/>
  <c r="F1200" i="81"/>
  <c r="E1200" i="81"/>
  <c r="C1200" i="81"/>
  <c r="B1200" i="81"/>
  <c r="A1200" i="81"/>
  <c r="L1199" i="81"/>
  <c r="K1199" i="81"/>
  <c r="J1199" i="81"/>
  <c r="I1199" i="81"/>
  <c r="H1199" i="81"/>
  <c r="G1199" i="81"/>
  <c r="F1199" i="81"/>
  <c r="E1199" i="81"/>
  <c r="C1199" i="81"/>
  <c r="B1199" i="81"/>
  <c r="A1199" i="81"/>
  <c r="L1198" i="81"/>
  <c r="K1198" i="81"/>
  <c r="J1198" i="81"/>
  <c r="I1198" i="81"/>
  <c r="H1198" i="81"/>
  <c r="G1198" i="81"/>
  <c r="F1198" i="81"/>
  <c r="E1198" i="81"/>
  <c r="C1198" i="81"/>
  <c r="B1198" i="81"/>
  <c r="A1198" i="81"/>
  <c r="L1197" i="81"/>
  <c r="K1197" i="81"/>
  <c r="J1197" i="81"/>
  <c r="I1197" i="81"/>
  <c r="H1197" i="81"/>
  <c r="G1197" i="81"/>
  <c r="F1197" i="81"/>
  <c r="E1197" i="81"/>
  <c r="C1197" i="81"/>
  <c r="B1197" i="81"/>
  <c r="A1197" i="81"/>
  <c r="L1196" i="81"/>
  <c r="K1196" i="81"/>
  <c r="J1196" i="81"/>
  <c r="I1196" i="81"/>
  <c r="H1196" i="81"/>
  <c r="G1196" i="81"/>
  <c r="F1196" i="81"/>
  <c r="E1196" i="81"/>
  <c r="C1196" i="81"/>
  <c r="B1196" i="81"/>
  <c r="A1196" i="81"/>
  <c r="L1195" i="81"/>
  <c r="K1195" i="81"/>
  <c r="J1195" i="81"/>
  <c r="I1195" i="81"/>
  <c r="H1195" i="81"/>
  <c r="G1195" i="81"/>
  <c r="F1195" i="81"/>
  <c r="E1195" i="81"/>
  <c r="C1195" i="81"/>
  <c r="B1195" i="81"/>
  <c r="A1195" i="81"/>
  <c r="L1194" i="81"/>
  <c r="K1194" i="81"/>
  <c r="J1194" i="81"/>
  <c r="I1194" i="81"/>
  <c r="H1194" i="81"/>
  <c r="G1194" i="81"/>
  <c r="F1194" i="81"/>
  <c r="E1194" i="81"/>
  <c r="C1194" i="81"/>
  <c r="B1194" i="81"/>
  <c r="A1194" i="81"/>
  <c r="L1193" i="81"/>
  <c r="K1193" i="81"/>
  <c r="J1193" i="81"/>
  <c r="I1193" i="81"/>
  <c r="H1193" i="81"/>
  <c r="G1193" i="81"/>
  <c r="F1193" i="81"/>
  <c r="E1193" i="81"/>
  <c r="C1193" i="81"/>
  <c r="B1193" i="81"/>
  <c r="A1193" i="81"/>
  <c r="L1192" i="81"/>
  <c r="K1192" i="81"/>
  <c r="J1192" i="81"/>
  <c r="I1192" i="81"/>
  <c r="H1192" i="81"/>
  <c r="G1192" i="81"/>
  <c r="F1192" i="81"/>
  <c r="E1192" i="81"/>
  <c r="C1192" i="81"/>
  <c r="B1192" i="81"/>
  <c r="A1192" i="81"/>
  <c r="L1191" i="81"/>
  <c r="K1191" i="81"/>
  <c r="J1191" i="81"/>
  <c r="I1191" i="81"/>
  <c r="H1191" i="81"/>
  <c r="G1191" i="81"/>
  <c r="F1191" i="81"/>
  <c r="E1191" i="81"/>
  <c r="C1191" i="81"/>
  <c r="B1191" i="81"/>
  <c r="A1191" i="81"/>
  <c r="L1190" i="81"/>
  <c r="K1190" i="81"/>
  <c r="J1190" i="81"/>
  <c r="I1190" i="81"/>
  <c r="H1190" i="81"/>
  <c r="G1190" i="81"/>
  <c r="F1190" i="81"/>
  <c r="E1190" i="81"/>
  <c r="C1190" i="81"/>
  <c r="B1190" i="81"/>
  <c r="A1190" i="81"/>
  <c r="L1189" i="81"/>
  <c r="K1189" i="81"/>
  <c r="J1189" i="81"/>
  <c r="I1189" i="81"/>
  <c r="H1189" i="81"/>
  <c r="G1189" i="81"/>
  <c r="F1189" i="81"/>
  <c r="E1189" i="81"/>
  <c r="C1189" i="81"/>
  <c r="B1189" i="81"/>
  <c r="A1189" i="81"/>
  <c r="L1188" i="81"/>
  <c r="K1188" i="81"/>
  <c r="J1188" i="81"/>
  <c r="I1188" i="81"/>
  <c r="H1188" i="81"/>
  <c r="G1188" i="81"/>
  <c r="F1188" i="81"/>
  <c r="E1188" i="81"/>
  <c r="C1188" i="81"/>
  <c r="B1188" i="81"/>
  <c r="A1188" i="81"/>
  <c r="L1187" i="81"/>
  <c r="K1187" i="81"/>
  <c r="J1187" i="81"/>
  <c r="I1187" i="81"/>
  <c r="H1187" i="81"/>
  <c r="G1187" i="81"/>
  <c r="F1187" i="81"/>
  <c r="E1187" i="81"/>
  <c r="C1187" i="81"/>
  <c r="B1187" i="81"/>
  <c r="A1187" i="81"/>
  <c r="L1186" i="81"/>
  <c r="K1186" i="81"/>
  <c r="J1186" i="81"/>
  <c r="I1186" i="81"/>
  <c r="H1186" i="81"/>
  <c r="G1186" i="81"/>
  <c r="F1186" i="81"/>
  <c r="E1186" i="81"/>
  <c r="C1186" i="81"/>
  <c r="B1186" i="81"/>
  <c r="A1186" i="81"/>
  <c r="L1185" i="81"/>
  <c r="K1185" i="81"/>
  <c r="J1185" i="81"/>
  <c r="I1185" i="81"/>
  <c r="H1185" i="81"/>
  <c r="G1185" i="81"/>
  <c r="F1185" i="81"/>
  <c r="E1185" i="81"/>
  <c r="C1185" i="81"/>
  <c r="B1185" i="81"/>
  <c r="A1185" i="81"/>
  <c r="L1184" i="81"/>
  <c r="K1184" i="81"/>
  <c r="J1184" i="81"/>
  <c r="I1184" i="81"/>
  <c r="H1184" i="81"/>
  <c r="G1184" i="81"/>
  <c r="F1184" i="81"/>
  <c r="E1184" i="81"/>
  <c r="C1184" i="81"/>
  <c r="B1184" i="81"/>
  <c r="A1184" i="81"/>
  <c r="L1183" i="81"/>
  <c r="K1183" i="81"/>
  <c r="J1183" i="81"/>
  <c r="I1183" i="81"/>
  <c r="H1183" i="81"/>
  <c r="G1183" i="81"/>
  <c r="F1183" i="81"/>
  <c r="E1183" i="81"/>
  <c r="C1183" i="81"/>
  <c r="B1183" i="81"/>
  <c r="A1183" i="81"/>
  <c r="L1182" i="81"/>
  <c r="K1182" i="81"/>
  <c r="J1182" i="81"/>
  <c r="I1182" i="81"/>
  <c r="H1182" i="81"/>
  <c r="G1182" i="81"/>
  <c r="F1182" i="81"/>
  <c r="E1182" i="81"/>
  <c r="C1182" i="81"/>
  <c r="B1182" i="81"/>
  <c r="A1182" i="81"/>
  <c r="L1181" i="81"/>
  <c r="K1181" i="81"/>
  <c r="J1181" i="81"/>
  <c r="I1181" i="81"/>
  <c r="H1181" i="81"/>
  <c r="G1181" i="81"/>
  <c r="F1181" i="81"/>
  <c r="E1181" i="81"/>
  <c r="C1181" i="81"/>
  <c r="B1181" i="81"/>
  <c r="A1181" i="81"/>
  <c r="L1180" i="81"/>
  <c r="K1180" i="81"/>
  <c r="J1180" i="81"/>
  <c r="I1180" i="81"/>
  <c r="H1180" i="81"/>
  <c r="G1180" i="81"/>
  <c r="F1180" i="81"/>
  <c r="E1180" i="81"/>
  <c r="C1180" i="81"/>
  <c r="B1180" i="81"/>
  <c r="A1180" i="81"/>
  <c r="L1179" i="81"/>
  <c r="K1179" i="81"/>
  <c r="J1179" i="81"/>
  <c r="I1179" i="81"/>
  <c r="H1179" i="81"/>
  <c r="G1179" i="81"/>
  <c r="F1179" i="81"/>
  <c r="E1179" i="81"/>
  <c r="C1179" i="81"/>
  <c r="B1179" i="81"/>
  <c r="A1179" i="81"/>
  <c r="L1178" i="81"/>
  <c r="K1178" i="81"/>
  <c r="J1178" i="81"/>
  <c r="I1178" i="81"/>
  <c r="H1178" i="81"/>
  <c r="G1178" i="81"/>
  <c r="F1178" i="81"/>
  <c r="E1178" i="81"/>
  <c r="C1178" i="81"/>
  <c r="B1178" i="81"/>
  <c r="A1178" i="81"/>
  <c r="L1177" i="81"/>
  <c r="K1177" i="81"/>
  <c r="J1177" i="81"/>
  <c r="I1177" i="81"/>
  <c r="H1177" i="81"/>
  <c r="G1177" i="81"/>
  <c r="F1177" i="81"/>
  <c r="E1177" i="81"/>
  <c r="C1177" i="81"/>
  <c r="B1177" i="81"/>
  <c r="A1177" i="81"/>
  <c r="L1176" i="81"/>
  <c r="K1176" i="81"/>
  <c r="J1176" i="81"/>
  <c r="I1176" i="81"/>
  <c r="H1176" i="81"/>
  <c r="G1176" i="81"/>
  <c r="F1176" i="81"/>
  <c r="E1176" i="81"/>
  <c r="C1176" i="81"/>
  <c r="B1176" i="81"/>
  <c r="A1176" i="81"/>
  <c r="L1175" i="81"/>
  <c r="K1175" i="81"/>
  <c r="J1175" i="81"/>
  <c r="I1175" i="81"/>
  <c r="H1175" i="81"/>
  <c r="G1175" i="81"/>
  <c r="F1175" i="81"/>
  <c r="E1175" i="81"/>
  <c r="C1175" i="81"/>
  <c r="B1175" i="81"/>
  <c r="A1175" i="81"/>
  <c r="L1174" i="81"/>
  <c r="K1174" i="81"/>
  <c r="J1174" i="81"/>
  <c r="I1174" i="81"/>
  <c r="H1174" i="81"/>
  <c r="G1174" i="81"/>
  <c r="F1174" i="81"/>
  <c r="E1174" i="81"/>
  <c r="C1174" i="81"/>
  <c r="B1174" i="81"/>
  <c r="A1174" i="81"/>
  <c r="L1173" i="81"/>
  <c r="K1173" i="81"/>
  <c r="J1173" i="81"/>
  <c r="I1173" i="81"/>
  <c r="H1173" i="81"/>
  <c r="G1173" i="81"/>
  <c r="F1173" i="81"/>
  <c r="E1173" i="81"/>
  <c r="C1173" i="81"/>
  <c r="B1173" i="81"/>
  <c r="A1173" i="81"/>
  <c r="L1172" i="81"/>
  <c r="K1172" i="81"/>
  <c r="J1172" i="81"/>
  <c r="I1172" i="81"/>
  <c r="H1172" i="81"/>
  <c r="G1172" i="81"/>
  <c r="F1172" i="81"/>
  <c r="E1172" i="81"/>
  <c r="C1172" i="81"/>
  <c r="B1172" i="81"/>
  <c r="A1172" i="81"/>
  <c r="L1171" i="81"/>
  <c r="K1171" i="81"/>
  <c r="J1171" i="81"/>
  <c r="I1171" i="81"/>
  <c r="H1171" i="81"/>
  <c r="G1171" i="81"/>
  <c r="F1171" i="81"/>
  <c r="E1171" i="81"/>
  <c r="C1171" i="81"/>
  <c r="B1171" i="81"/>
  <c r="A1171" i="81"/>
  <c r="L1170" i="81"/>
  <c r="K1170" i="81"/>
  <c r="J1170" i="81"/>
  <c r="I1170" i="81"/>
  <c r="H1170" i="81"/>
  <c r="G1170" i="81"/>
  <c r="F1170" i="81"/>
  <c r="E1170" i="81"/>
  <c r="C1170" i="81"/>
  <c r="B1170" i="81"/>
  <c r="A1170" i="81"/>
  <c r="L1169" i="81"/>
  <c r="K1169" i="81"/>
  <c r="J1169" i="81"/>
  <c r="I1169" i="81"/>
  <c r="H1169" i="81"/>
  <c r="G1169" i="81"/>
  <c r="F1169" i="81"/>
  <c r="E1169" i="81"/>
  <c r="C1169" i="81"/>
  <c r="B1169" i="81"/>
  <c r="A1169" i="81"/>
  <c r="L1168" i="81"/>
  <c r="K1168" i="81"/>
  <c r="J1168" i="81"/>
  <c r="I1168" i="81"/>
  <c r="H1168" i="81"/>
  <c r="G1168" i="81"/>
  <c r="F1168" i="81"/>
  <c r="E1168" i="81"/>
  <c r="C1168" i="81"/>
  <c r="B1168" i="81"/>
  <c r="A1168" i="81"/>
  <c r="L1167" i="81"/>
  <c r="K1167" i="81"/>
  <c r="J1167" i="81"/>
  <c r="I1167" i="81"/>
  <c r="H1167" i="81"/>
  <c r="G1167" i="81"/>
  <c r="F1167" i="81"/>
  <c r="E1167" i="81"/>
  <c r="C1167" i="81"/>
  <c r="B1167" i="81"/>
  <c r="A1167" i="81"/>
  <c r="L1166" i="81"/>
  <c r="K1166" i="81"/>
  <c r="J1166" i="81"/>
  <c r="I1166" i="81"/>
  <c r="H1166" i="81"/>
  <c r="G1166" i="81"/>
  <c r="F1166" i="81"/>
  <c r="E1166" i="81"/>
  <c r="C1166" i="81"/>
  <c r="B1166" i="81"/>
  <c r="A1166" i="81"/>
  <c r="L1165" i="81"/>
  <c r="K1165" i="81"/>
  <c r="J1165" i="81"/>
  <c r="I1165" i="81"/>
  <c r="H1165" i="81"/>
  <c r="G1165" i="81"/>
  <c r="F1165" i="81"/>
  <c r="E1165" i="81"/>
  <c r="C1165" i="81"/>
  <c r="B1165" i="81"/>
  <c r="A1165" i="81"/>
  <c r="L1164" i="81"/>
  <c r="K1164" i="81"/>
  <c r="J1164" i="81"/>
  <c r="I1164" i="81"/>
  <c r="H1164" i="81"/>
  <c r="G1164" i="81"/>
  <c r="F1164" i="81"/>
  <c r="E1164" i="81"/>
  <c r="C1164" i="81"/>
  <c r="B1164" i="81"/>
  <c r="A1164" i="81"/>
  <c r="L1163" i="81"/>
  <c r="K1163" i="81"/>
  <c r="J1163" i="81"/>
  <c r="I1163" i="81"/>
  <c r="H1163" i="81"/>
  <c r="G1163" i="81"/>
  <c r="F1163" i="81"/>
  <c r="E1163" i="81"/>
  <c r="C1163" i="81"/>
  <c r="B1163" i="81"/>
  <c r="A1163" i="81"/>
  <c r="L1162" i="81"/>
  <c r="K1162" i="81"/>
  <c r="J1162" i="81"/>
  <c r="I1162" i="81"/>
  <c r="H1162" i="81"/>
  <c r="G1162" i="81"/>
  <c r="F1162" i="81"/>
  <c r="E1162" i="81"/>
  <c r="C1162" i="81"/>
  <c r="B1162" i="81"/>
  <c r="A1162" i="81"/>
  <c r="L1161" i="81"/>
  <c r="K1161" i="81"/>
  <c r="J1161" i="81"/>
  <c r="I1161" i="81"/>
  <c r="H1161" i="81"/>
  <c r="G1161" i="81"/>
  <c r="F1161" i="81"/>
  <c r="E1161" i="81"/>
  <c r="C1161" i="81"/>
  <c r="B1161" i="81"/>
  <c r="A1161" i="81"/>
  <c r="L1160" i="81"/>
  <c r="K1160" i="81"/>
  <c r="J1160" i="81"/>
  <c r="I1160" i="81"/>
  <c r="H1160" i="81"/>
  <c r="G1160" i="81"/>
  <c r="F1160" i="81"/>
  <c r="E1160" i="81"/>
  <c r="C1160" i="81"/>
  <c r="B1160" i="81"/>
  <c r="A1160" i="81"/>
  <c r="L1159" i="81"/>
  <c r="K1159" i="81"/>
  <c r="J1159" i="81"/>
  <c r="I1159" i="81"/>
  <c r="H1159" i="81"/>
  <c r="G1159" i="81"/>
  <c r="F1159" i="81"/>
  <c r="E1159" i="81"/>
  <c r="C1159" i="81"/>
  <c r="B1159" i="81"/>
  <c r="A1159" i="81"/>
  <c r="L1158" i="81"/>
  <c r="K1158" i="81"/>
  <c r="J1158" i="81"/>
  <c r="I1158" i="81"/>
  <c r="H1158" i="81"/>
  <c r="G1158" i="81"/>
  <c r="F1158" i="81"/>
  <c r="E1158" i="81"/>
  <c r="C1158" i="81"/>
  <c r="B1158" i="81"/>
  <c r="A1158" i="81"/>
  <c r="L1157" i="81"/>
  <c r="K1157" i="81"/>
  <c r="J1157" i="81"/>
  <c r="I1157" i="81"/>
  <c r="H1157" i="81"/>
  <c r="G1157" i="81"/>
  <c r="F1157" i="81"/>
  <c r="E1157" i="81"/>
  <c r="C1157" i="81"/>
  <c r="B1157" i="81"/>
  <c r="A1157" i="81"/>
  <c r="L1156" i="81"/>
  <c r="K1156" i="81"/>
  <c r="J1156" i="81"/>
  <c r="I1156" i="81"/>
  <c r="H1156" i="81"/>
  <c r="G1156" i="81"/>
  <c r="F1156" i="81"/>
  <c r="E1156" i="81"/>
  <c r="C1156" i="81"/>
  <c r="B1156" i="81"/>
  <c r="A1156" i="81"/>
  <c r="L1155" i="81"/>
  <c r="K1155" i="81"/>
  <c r="J1155" i="81"/>
  <c r="I1155" i="81"/>
  <c r="H1155" i="81"/>
  <c r="G1155" i="81"/>
  <c r="F1155" i="81"/>
  <c r="E1155" i="81"/>
  <c r="C1155" i="81"/>
  <c r="B1155" i="81"/>
  <c r="A1155" i="81"/>
  <c r="L1154" i="81"/>
  <c r="K1154" i="81"/>
  <c r="J1154" i="81"/>
  <c r="I1154" i="81"/>
  <c r="H1154" i="81"/>
  <c r="G1154" i="81"/>
  <c r="F1154" i="81"/>
  <c r="E1154" i="81"/>
  <c r="C1154" i="81"/>
  <c r="B1154" i="81"/>
  <c r="A1154" i="81"/>
  <c r="L1153" i="81"/>
  <c r="K1153" i="81"/>
  <c r="J1153" i="81"/>
  <c r="I1153" i="81"/>
  <c r="H1153" i="81"/>
  <c r="G1153" i="81"/>
  <c r="F1153" i="81"/>
  <c r="E1153" i="81"/>
  <c r="C1153" i="81"/>
  <c r="B1153" i="81"/>
  <c r="A1153" i="81"/>
  <c r="L1152" i="81"/>
  <c r="K1152" i="81"/>
  <c r="J1152" i="81"/>
  <c r="I1152" i="81"/>
  <c r="H1152" i="81"/>
  <c r="G1152" i="81"/>
  <c r="F1152" i="81"/>
  <c r="E1152" i="81"/>
  <c r="C1152" i="81"/>
  <c r="B1152" i="81"/>
  <c r="A1152" i="81"/>
  <c r="L1151" i="81"/>
  <c r="K1151" i="81"/>
  <c r="J1151" i="81"/>
  <c r="I1151" i="81"/>
  <c r="H1151" i="81"/>
  <c r="G1151" i="81"/>
  <c r="F1151" i="81"/>
  <c r="E1151" i="81"/>
  <c r="C1151" i="81"/>
  <c r="B1151" i="81"/>
  <c r="A1151" i="81"/>
  <c r="L1150" i="81"/>
  <c r="K1150" i="81"/>
  <c r="J1150" i="81"/>
  <c r="I1150" i="81"/>
  <c r="H1150" i="81"/>
  <c r="G1150" i="81"/>
  <c r="F1150" i="81"/>
  <c r="E1150" i="81"/>
  <c r="C1150" i="81"/>
  <c r="B1150" i="81"/>
  <c r="A1150" i="81"/>
  <c r="L1149" i="81"/>
  <c r="K1149" i="81"/>
  <c r="J1149" i="81"/>
  <c r="I1149" i="81"/>
  <c r="H1149" i="81"/>
  <c r="G1149" i="81"/>
  <c r="F1149" i="81"/>
  <c r="E1149" i="81"/>
  <c r="C1149" i="81"/>
  <c r="B1149" i="81"/>
  <c r="A1149" i="81"/>
  <c r="L1148" i="81"/>
  <c r="K1148" i="81"/>
  <c r="J1148" i="81"/>
  <c r="I1148" i="81"/>
  <c r="H1148" i="81"/>
  <c r="G1148" i="81"/>
  <c r="F1148" i="81"/>
  <c r="E1148" i="81"/>
  <c r="C1148" i="81"/>
  <c r="B1148" i="81"/>
  <c r="A1148" i="81"/>
  <c r="L1147" i="81"/>
  <c r="K1147" i="81"/>
  <c r="J1147" i="81"/>
  <c r="I1147" i="81"/>
  <c r="H1147" i="81"/>
  <c r="G1147" i="81"/>
  <c r="F1147" i="81"/>
  <c r="E1147" i="81"/>
  <c r="C1147" i="81"/>
  <c r="B1147" i="81"/>
  <c r="A1147" i="81"/>
  <c r="L1146" i="81"/>
  <c r="K1146" i="81"/>
  <c r="J1146" i="81"/>
  <c r="I1146" i="81"/>
  <c r="H1146" i="81"/>
  <c r="G1146" i="81"/>
  <c r="F1146" i="81"/>
  <c r="E1146" i="81"/>
  <c r="C1146" i="81"/>
  <c r="B1146" i="81"/>
  <c r="A1146" i="81"/>
  <c r="L1145" i="81"/>
  <c r="K1145" i="81"/>
  <c r="J1145" i="81"/>
  <c r="I1145" i="81"/>
  <c r="H1145" i="81"/>
  <c r="G1145" i="81"/>
  <c r="F1145" i="81"/>
  <c r="E1145" i="81"/>
  <c r="C1145" i="81"/>
  <c r="B1145" i="81"/>
  <c r="A1145" i="81"/>
  <c r="L1144" i="81"/>
  <c r="K1144" i="81"/>
  <c r="J1144" i="81"/>
  <c r="I1144" i="81"/>
  <c r="H1144" i="81"/>
  <c r="G1144" i="81"/>
  <c r="F1144" i="81"/>
  <c r="E1144" i="81"/>
  <c r="C1144" i="81"/>
  <c r="B1144" i="81"/>
  <c r="A1144" i="81"/>
  <c r="L1143" i="81"/>
  <c r="K1143" i="81"/>
  <c r="J1143" i="81"/>
  <c r="I1143" i="81"/>
  <c r="H1143" i="81"/>
  <c r="G1143" i="81"/>
  <c r="F1143" i="81"/>
  <c r="E1143" i="81"/>
  <c r="C1143" i="81"/>
  <c r="B1143" i="81"/>
  <c r="A1143" i="81"/>
  <c r="L1142" i="81"/>
  <c r="K1142" i="81"/>
  <c r="J1142" i="81"/>
  <c r="I1142" i="81"/>
  <c r="H1142" i="81"/>
  <c r="G1142" i="81"/>
  <c r="F1142" i="81"/>
  <c r="E1142" i="81"/>
  <c r="C1142" i="81"/>
  <c r="B1142" i="81"/>
  <c r="A1142" i="81"/>
  <c r="L1141" i="81"/>
  <c r="K1141" i="81"/>
  <c r="J1141" i="81"/>
  <c r="I1141" i="81"/>
  <c r="H1141" i="81"/>
  <c r="G1141" i="81"/>
  <c r="F1141" i="81"/>
  <c r="E1141" i="81"/>
  <c r="C1141" i="81"/>
  <c r="B1141" i="81"/>
  <c r="A1141" i="81"/>
  <c r="L1140" i="81"/>
  <c r="K1140" i="81"/>
  <c r="J1140" i="81"/>
  <c r="I1140" i="81"/>
  <c r="H1140" i="81"/>
  <c r="G1140" i="81"/>
  <c r="F1140" i="81"/>
  <c r="E1140" i="81"/>
  <c r="C1140" i="81"/>
  <c r="B1140" i="81"/>
  <c r="A1140" i="81"/>
  <c r="L1139" i="81"/>
  <c r="K1139" i="81"/>
  <c r="J1139" i="81"/>
  <c r="I1139" i="81"/>
  <c r="H1139" i="81"/>
  <c r="G1139" i="81"/>
  <c r="F1139" i="81"/>
  <c r="E1139" i="81"/>
  <c r="C1139" i="81"/>
  <c r="B1139" i="81"/>
  <c r="A1139" i="81"/>
  <c r="L1138" i="81"/>
  <c r="K1138" i="81"/>
  <c r="J1138" i="81"/>
  <c r="I1138" i="81"/>
  <c r="H1138" i="81"/>
  <c r="G1138" i="81"/>
  <c r="F1138" i="81"/>
  <c r="E1138" i="81"/>
  <c r="C1138" i="81"/>
  <c r="B1138" i="81"/>
  <c r="A1138" i="81"/>
  <c r="L1137" i="81"/>
  <c r="K1137" i="81"/>
  <c r="J1137" i="81"/>
  <c r="I1137" i="81"/>
  <c r="H1137" i="81"/>
  <c r="G1137" i="81"/>
  <c r="F1137" i="81"/>
  <c r="E1137" i="81"/>
  <c r="C1137" i="81"/>
  <c r="B1137" i="81"/>
  <c r="A1137" i="81"/>
  <c r="L1136" i="81"/>
  <c r="K1136" i="81"/>
  <c r="J1136" i="81"/>
  <c r="I1136" i="81"/>
  <c r="H1136" i="81"/>
  <c r="G1136" i="81"/>
  <c r="F1136" i="81"/>
  <c r="E1136" i="81"/>
  <c r="C1136" i="81"/>
  <c r="B1136" i="81"/>
  <c r="A1136" i="81"/>
  <c r="L1135" i="81"/>
  <c r="K1135" i="81"/>
  <c r="J1135" i="81"/>
  <c r="I1135" i="81"/>
  <c r="H1135" i="81"/>
  <c r="G1135" i="81"/>
  <c r="F1135" i="81"/>
  <c r="E1135" i="81"/>
  <c r="C1135" i="81"/>
  <c r="B1135" i="81"/>
  <c r="A1135" i="81"/>
  <c r="L1134" i="81"/>
  <c r="K1134" i="81"/>
  <c r="J1134" i="81"/>
  <c r="I1134" i="81"/>
  <c r="H1134" i="81"/>
  <c r="G1134" i="81"/>
  <c r="F1134" i="81"/>
  <c r="E1134" i="81"/>
  <c r="C1134" i="81"/>
  <c r="B1134" i="81"/>
  <c r="A1134" i="81"/>
  <c r="L1133" i="81"/>
  <c r="K1133" i="81"/>
  <c r="J1133" i="81"/>
  <c r="I1133" i="81"/>
  <c r="H1133" i="81"/>
  <c r="G1133" i="81"/>
  <c r="F1133" i="81"/>
  <c r="E1133" i="81"/>
  <c r="C1133" i="81"/>
  <c r="B1133" i="81"/>
  <c r="A1133" i="81"/>
  <c r="L1132" i="81"/>
  <c r="K1132" i="81"/>
  <c r="J1132" i="81"/>
  <c r="I1132" i="81"/>
  <c r="H1132" i="81"/>
  <c r="G1132" i="81"/>
  <c r="F1132" i="81"/>
  <c r="E1132" i="81"/>
  <c r="C1132" i="81"/>
  <c r="B1132" i="81"/>
  <c r="A1132" i="81"/>
  <c r="L1131" i="81"/>
  <c r="K1131" i="81"/>
  <c r="J1131" i="81"/>
  <c r="I1131" i="81"/>
  <c r="H1131" i="81"/>
  <c r="G1131" i="81"/>
  <c r="F1131" i="81"/>
  <c r="E1131" i="81"/>
  <c r="C1131" i="81"/>
  <c r="B1131" i="81"/>
  <c r="A1131" i="81"/>
  <c r="L1130" i="81"/>
  <c r="K1130" i="81"/>
  <c r="J1130" i="81"/>
  <c r="I1130" i="81"/>
  <c r="H1130" i="81"/>
  <c r="G1130" i="81"/>
  <c r="F1130" i="81"/>
  <c r="E1130" i="81"/>
  <c r="C1130" i="81"/>
  <c r="B1130" i="81"/>
  <c r="A1130" i="81"/>
  <c r="L1129" i="81"/>
  <c r="K1129" i="81"/>
  <c r="J1129" i="81"/>
  <c r="I1129" i="81"/>
  <c r="H1129" i="81"/>
  <c r="G1129" i="81"/>
  <c r="F1129" i="81"/>
  <c r="E1129" i="81"/>
  <c r="C1129" i="81"/>
  <c r="B1129" i="81"/>
  <c r="A1129" i="81"/>
  <c r="L1128" i="81"/>
  <c r="K1128" i="81"/>
  <c r="J1128" i="81"/>
  <c r="I1128" i="81"/>
  <c r="H1128" i="81"/>
  <c r="G1128" i="81"/>
  <c r="F1128" i="81"/>
  <c r="E1128" i="81"/>
  <c r="C1128" i="81"/>
  <c r="B1128" i="81"/>
  <c r="A1128" i="81"/>
  <c r="L1127" i="81"/>
  <c r="K1127" i="81"/>
  <c r="J1127" i="81"/>
  <c r="I1127" i="81"/>
  <c r="H1127" i="81"/>
  <c r="G1127" i="81"/>
  <c r="F1127" i="81"/>
  <c r="E1127" i="81"/>
  <c r="C1127" i="81"/>
  <c r="B1127" i="81"/>
  <c r="A1127" i="81"/>
  <c r="L1126" i="81"/>
  <c r="K1126" i="81"/>
  <c r="J1126" i="81"/>
  <c r="I1126" i="81"/>
  <c r="H1126" i="81"/>
  <c r="G1126" i="81"/>
  <c r="F1126" i="81"/>
  <c r="E1126" i="81"/>
  <c r="C1126" i="81"/>
  <c r="B1126" i="81"/>
  <c r="A1126" i="81"/>
  <c r="L1125" i="81"/>
  <c r="K1125" i="81"/>
  <c r="J1125" i="81"/>
  <c r="I1125" i="81"/>
  <c r="H1125" i="81"/>
  <c r="G1125" i="81"/>
  <c r="F1125" i="81"/>
  <c r="E1125" i="81"/>
  <c r="C1125" i="81"/>
  <c r="B1125" i="81"/>
  <c r="A1125" i="81"/>
  <c r="L1124" i="81"/>
  <c r="K1124" i="81"/>
  <c r="J1124" i="81"/>
  <c r="I1124" i="81"/>
  <c r="H1124" i="81"/>
  <c r="G1124" i="81"/>
  <c r="F1124" i="81"/>
  <c r="E1124" i="81"/>
  <c r="C1124" i="81"/>
  <c r="B1124" i="81"/>
  <c r="A1124" i="81"/>
  <c r="L1123" i="81"/>
  <c r="K1123" i="81"/>
  <c r="J1123" i="81"/>
  <c r="I1123" i="81"/>
  <c r="H1123" i="81"/>
  <c r="G1123" i="81"/>
  <c r="F1123" i="81"/>
  <c r="E1123" i="81"/>
  <c r="C1123" i="81"/>
  <c r="B1123" i="81"/>
  <c r="A1123" i="81"/>
  <c r="L1122" i="81"/>
  <c r="K1122" i="81"/>
  <c r="J1122" i="81"/>
  <c r="I1122" i="81"/>
  <c r="H1122" i="81"/>
  <c r="G1122" i="81"/>
  <c r="F1122" i="81"/>
  <c r="E1122" i="81"/>
  <c r="C1122" i="81"/>
  <c r="B1122" i="81"/>
  <c r="A1122" i="81"/>
  <c r="L1121" i="81"/>
  <c r="K1121" i="81"/>
  <c r="J1121" i="81"/>
  <c r="I1121" i="81"/>
  <c r="H1121" i="81"/>
  <c r="G1121" i="81"/>
  <c r="F1121" i="81"/>
  <c r="E1121" i="81"/>
  <c r="C1121" i="81"/>
  <c r="B1121" i="81"/>
  <c r="A1121" i="81"/>
  <c r="L1120" i="81"/>
  <c r="K1120" i="81"/>
  <c r="J1120" i="81"/>
  <c r="I1120" i="81"/>
  <c r="H1120" i="81"/>
  <c r="G1120" i="81"/>
  <c r="F1120" i="81"/>
  <c r="E1120" i="81"/>
  <c r="C1120" i="81"/>
  <c r="B1120" i="81"/>
  <c r="A1120" i="81"/>
  <c r="L1119" i="81"/>
  <c r="K1119" i="81"/>
  <c r="J1119" i="81"/>
  <c r="I1119" i="81"/>
  <c r="H1119" i="81"/>
  <c r="G1119" i="81"/>
  <c r="F1119" i="81"/>
  <c r="E1119" i="81"/>
  <c r="C1119" i="81"/>
  <c r="B1119" i="81"/>
  <c r="A1119" i="81"/>
  <c r="L1118" i="81"/>
  <c r="K1118" i="81"/>
  <c r="J1118" i="81"/>
  <c r="I1118" i="81"/>
  <c r="H1118" i="81"/>
  <c r="G1118" i="81"/>
  <c r="F1118" i="81"/>
  <c r="E1118" i="81"/>
  <c r="C1118" i="81"/>
  <c r="B1118" i="81"/>
  <c r="A1118" i="81"/>
  <c r="L1117" i="81"/>
  <c r="K1117" i="81"/>
  <c r="J1117" i="81"/>
  <c r="I1117" i="81"/>
  <c r="H1117" i="81"/>
  <c r="G1117" i="81"/>
  <c r="F1117" i="81"/>
  <c r="E1117" i="81"/>
  <c r="C1117" i="81"/>
  <c r="B1117" i="81"/>
  <c r="A1117" i="81"/>
  <c r="L1116" i="81"/>
  <c r="K1116" i="81"/>
  <c r="J1116" i="81"/>
  <c r="I1116" i="81"/>
  <c r="H1116" i="81"/>
  <c r="G1116" i="81"/>
  <c r="F1116" i="81"/>
  <c r="E1116" i="81"/>
  <c r="C1116" i="81"/>
  <c r="B1116" i="81"/>
  <c r="A1116" i="81"/>
  <c r="L1115" i="81"/>
  <c r="K1115" i="81"/>
  <c r="J1115" i="81"/>
  <c r="I1115" i="81"/>
  <c r="H1115" i="81"/>
  <c r="G1115" i="81"/>
  <c r="F1115" i="81"/>
  <c r="E1115" i="81"/>
  <c r="C1115" i="81"/>
  <c r="B1115" i="81"/>
  <c r="A1115" i="81"/>
  <c r="L1114" i="81"/>
  <c r="K1114" i="81"/>
  <c r="J1114" i="81"/>
  <c r="I1114" i="81"/>
  <c r="H1114" i="81"/>
  <c r="G1114" i="81"/>
  <c r="F1114" i="81"/>
  <c r="E1114" i="81"/>
  <c r="C1114" i="81"/>
  <c r="B1114" i="81"/>
  <c r="A1114" i="81"/>
  <c r="L1113" i="81"/>
  <c r="K1113" i="81"/>
  <c r="J1113" i="81"/>
  <c r="I1113" i="81"/>
  <c r="H1113" i="81"/>
  <c r="G1113" i="81"/>
  <c r="F1113" i="81"/>
  <c r="E1113" i="81"/>
  <c r="C1113" i="81"/>
  <c r="B1113" i="81"/>
  <c r="A1113" i="81"/>
  <c r="L1112" i="81"/>
  <c r="K1112" i="81"/>
  <c r="J1112" i="81"/>
  <c r="I1112" i="81"/>
  <c r="H1112" i="81"/>
  <c r="G1112" i="81"/>
  <c r="F1112" i="81"/>
  <c r="E1112" i="81"/>
  <c r="C1112" i="81"/>
  <c r="B1112" i="81"/>
  <c r="A1112" i="81"/>
  <c r="L1111" i="81"/>
  <c r="K1111" i="81"/>
  <c r="J1111" i="81"/>
  <c r="I1111" i="81"/>
  <c r="H1111" i="81"/>
  <c r="G1111" i="81"/>
  <c r="F1111" i="81"/>
  <c r="E1111" i="81"/>
  <c r="C1111" i="81"/>
  <c r="B1111" i="81"/>
  <c r="A1111" i="81"/>
  <c r="L1110" i="81"/>
  <c r="K1110" i="81"/>
  <c r="J1110" i="81"/>
  <c r="I1110" i="81"/>
  <c r="H1110" i="81"/>
  <c r="G1110" i="81"/>
  <c r="F1110" i="81"/>
  <c r="E1110" i="81"/>
  <c r="C1110" i="81"/>
  <c r="B1110" i="81"/>
  <c r="A1110" i="81"/>
  <c r="L1109" i="81"/>
  <c r="K1109" i="81"/>
  <c r="J1109" i="81"/>
  <c r="I1109" i="81"/>
  <c r="H1109" i="81"/>
  <c r="G1109" i="81"/>
  <c r="F1109" i="81"/>
  <c r="E1109" i="81"/>
  <c r="C1109" i="81"/>
  <c r="B1109" i="81"/>
  <c r="A1109" i="81"/>
  <c r="L1108" i="81"/>
  <c r="K1108" i="81"/>
  <c r="J1108" i="81"/>
  <c r="I1108" i="81"/>
  <c r="H1108" i="81"/>
  <c r="G1108" i="81"/>
  <c r="F1108" i="81"/>
  <c r="E1108" i="81"/>
  <c r="C1108" i="81"/>
  <c r="B1108" i="81"/>
  <c r="A1108" i="81"/>
  <c r="L1107" i="81"/>
  <c r="K1107" i="81"/>
  <c r="J1107" i="81"/>
  <c r="I1107" i="81"/>
  <c r="H1107" i="81"/>
  <c r="G1107" i="81"/>
  <c r="F1107" i="81"/>
  <c r="E1107" i="81"/>
  <c r="C1107" i="81"/>
  <c r="B1107" i="81"/>
  <c r="A1107" i="81"/>
  <c r="L1106" i="81"/>
  <c r="K1106" i="81"/>
  <c r="J1106" i="81"/>
  <c r="I1106" i="81"/>
  <c r="H1106" i="81"/>
  <c r="G1106" i="81"/>
  <c r="F1106" i="81"/>
  <c r="E1106" i="81"/>
  <c r="C1106" i="81"/>
  <c r="B1106" i="81"/>
  <c r="A1106" i="81"/>
  <c r="L1105" i="81"/>
  <c r="K1105" i="81"/>
  <c r="J1105" i="81"/>
  <c r="I1105" i="81"/>
  <c r="H1105" i="81"/>
  <c r="G1105" i="81"/>
  <c r="F1105" i="81"/>
  <c r="E1105" i="81"/>
  <c r="C1105" i="81"/>
  <c r="B1105" i="81"/>
  <c r="A1105" i="81"/>
  <c r="L1104" i="81"/>
  <c r="K1104" i="81"/>
  <c r="J1104" i="81"/>
  <c r="I1104" i="81"/>
  <c r="H1104" i="81"/>
  <c r="G1104" i="81"/>
  <c r="F1104" i="81"/>
  <c r="E1104" i="81"/>
  <c r="C1104" i="81"/>
  <c r="B1104" i="81"/>
  <c r="A1104" i="81"/>
  <c r="L1103" i="81"/>
  <c r="K1103" i="81"/>
  <c r="J1103" i="81"/>
  <c r="I1103" i="81"/>
  <c r="H1103" i="81"/>
  <c r="G1103" i="81"/>
  <c r="F1103" i="81"/>
  <c r="E1103" i="81"/>
  <c r="C1103" i="81"/>
  <c r="B1103" i="81"/>
  <c r="A1103" i="81"/>
  <c r="L1102" i="81"/>
  <c r="K1102" i="81"/>
  <c r="J1102" i="81"/>
  <c r="I1102" i="81"/>
  <c r="H1102" i="81"/>
  <c r="G1102" i="81"/>
  <c r="F1102" i="81"/>
  <c r="E1102" i="81"/>
  <c r="C1102" i="81"/>
  <c r="B1102" i="81"/>
  <c r="A1102" i="81"/>
  <c r="L1101" i="81"/>
  <c r="K1101" i="81"/>
  <c r="J1101" i="81"/>
  <c r="I1101" i="81"/>
  <c r="H1101" i="81"/>
  <c r="G1101" i="81"/>
  <c r="F1101" i="81"/>
  <c r="E1101" i="81"/>
  <c r="C1101" i="81"/>
  <c r="B1101" i="81"/>
  <c r="A1101" i="81"/>
  <c r="L1100" i="81"/>
  <c r="K1100" i="81"/>
  <c r="J1100" i="81"/>
  <c r="I1100" i="81"/>
  <c r="H1100" i="81"/>
  <c r="G1100" i="81"/>
  <c r="F1100" i="81"/>
  <c r="E1100" i="81"/>
  <c r="C1100" i="81"/>
  <c r="B1100" i="81"/>
  <c r="A1100" i="81"/>
  <c r="L1099" i="81"/>
  <c r="K1099" i="81"/>
  <c r="J1099" i="81"/>
  <c r="I1099" i="81"/>
  <c r="H1099" i="81"/>
  <c r="G1099" i="81"/>
  <c r="F1099" i="81"/>
  <c r="E1099" i="81"/>
  <c r="C1099" i="81"/>
  <c r="B1099" i="81"/>
  <c r="A1099" i="81"/>
  <c r="L1098" i="81"/>
  <c r="K1098" i="81"/>
  <c r="J1098" i="81"/>
  <c r="I1098" i="81"/>
  <c r="H1098" i="81"/>
  <c r="G1098" i="81"/>
  <c r="F1098" i="81"/>
  <c r="E1098" i="81"/>
  <c r="C1098" i="81"/>
  <c r="B1098" i="81"/>
  <c r="A1098" i="81"/>
  <c r="L1097" i="81"/>
  <c r="K1097" i="81"/>
  <c r="J1097" i="81"/>
  <c r="I1097" i="81"/>
  <c r="H1097" i="81"/>
  <c r="G1097" i="81"/>
  <c r="F1097" i="81"/>
  <c r="E1097" i="81"/>
  <c r="C1097" i="81"/>
  <c r="B1097" i="81"/>
  <c r="A1097" i="81"/>
  <c r="L1096" i="81"/>
  <c r="K1096" i="81"/>
  <c r="J1096" i="81"/>
  <c r="I1096" i="81"/>
  <c r="H1096" i="81"/>
  <c r="G1096" i="81"/>
  <c r="F1096" i="81"/>
  <c r="E1096" i="81"/>
  <c r="C1096" i="81"/>
  <c r="B1096" i="81"/>
  <c r="A1096" i="81"/>
  <c r="L1095" i="81"/>
  <c r="K1095" i="81"/>
  <c r="J1095" i="81"/>
  <c r="I1095" i="81"/>
  <c r="H1095" i="81"/>
  <c r="G1095" i="81"/>
  <c r="F1095" i="81"/>
  <c r="E1095" i="81"/>
  <c r="C1095" i="81"/>
  <c r="B1095" i="81"/>
  <c r="A1095" i="81"/>
  <c r="L1094" i="81"/>
  <c r="K1094" i="81"/>
  <c r="J1094" i="81"/>
  <c r="I1094" i="81"/>
  <c r="H1094" i="81"/>
  <c r="G1094" i="81"/>
  <c r="F1094" i="81"/>
  <c r="E1094" i="81"/>
  <c r="C1094" i="81"/>
  <c r="B1094" i="81"/>
  <c r="A1094" i="81"/>
  <c r="L1093" i="81"/>
  <c r="K1093" i="81"/>
  <c r="J1093" i="81"/>
  <c r="I1093" i="81"/>
  <c r="H1093" i="81"/>
  <c r="G1093" i="81"/>
  <c r="F1093" i="81"/>
  <c r="E1093" i="81"/>
  <c r="C1093" i="81"/>
  <c r="B1093" i="81"/>
  <c r="A1093" i="81"/>
  <c r="L1092" i="81"/>
  <c r="K1092" i="81"/>
  <c r="J1092" i="81"/>
  <c r="I1092" i="81"/>
  <c r="H1092" i="81"/>
  <c r="G1092" i="81"/>
  <c r="F1092" i="81"/>
  <c r="E1092" i="81"/>
  <c r="C1092" i="81"/>
  <c r="B1092" i="81"/>
  <c r="A1092" i="81"/>
  <c r="L1091" i="81"/>
  <c r="K1091" i="81"/>
  <c r="J1091" i="81"/>
  <c r="I1091" i="81"/>
  <c r="H1091" i="81"/>
  <c r="G1091" i="81"/>
  <c r="F1091" i="81"/>
  <c r="E1091" i="81"/>
  <c r="C1091" i="81"/>
  <c r="B1091" i="81"/>
  <c r="A1091" i="81"/>
  <c r="L1090" i="81"/>
  <c r="K1090" i="81"/>
  <c r="J1090" i="81"/>
  <c r="I1090" i="81"/>
  <c r="H1090" i="81"/>
  <c r="G1090" i="81"/>
  <c r="F1090" i="81"/>
  <c r="E1090" i="81"/>
  <c r="C1090" i="81"/>
  <c r="B1090" i="81"/>
  <c r="A1090" i="81"/>
  <c r="L1089" i="81"/>
  <c r="K1089" i="81"/>
  <c r="J1089" i="81"/>
  <c r="I1089" i="81"/>
  <c r="H1089" i="81"/>
  <c r="G1089" i="81"/>
  <c r="F1089" i="81"/>
  <c r="E1089" i="81"/>
  <c r="C1089" i="81"/>
  <c r="B1089" i="81"/>
  <c r="A1089" i="81"/>
  <c r="L1088" i="81"/>
  <c r="K1088" i="81"/>
  <c r="J1088" i="81"/>
  <c r="I1088" i="81"/>
  <c r="H1088" i="81"/>
  <c r="G1088" i="81"/>
  <c r="F1088" i="81"/>
  <c r="E1088" i="81"/>
  <c r="C1088" i="81"/>
  <c r="B1088" i="81"/>
  <c r="A1088" i="81"/>
  <c r="L1087" i="81"/>
  <c r="K1087" i="81"/>
  <c r="J1087" i="81"/>
  <c r="I1087" i="81"/>
  <c r="H1087" i="81"/>
  <c r="G1087" i="81"/>
  <c r="F1087" i="81"/>
  <c r="E1087" i="81"/>
  <c r="C1087" i="81"/>
  <c r="B1087" i="81"/>
  <c r="A1087" i="81"/>
  <c r="L1086" i="81"/>
  <c r="K1086" i="81"/>
  <c r="J1086" i="81"/>
  <c r="I1086" i="81"/>
  <c r="H1086" i="81"/>
  <c r="G1086" i="81"/>
  <c r="F1086" i="81"/>
  <c r="E1086" i="81"/>
  <c r="C1086" i="81"/>
  <c r="B1086" i="81"/>
  <c r="A1086" i="81"/>
  <c r="L1085" i="81"/>
  <c r="K1085" i="81"/>
  <c r="J1085" i="81"/>
  <c r="I1085" i="81"/>
  <c r="H1085" i="81"/>
  <c r="G1085" i="81"/>
  <c r="F1085" i="81"/>
  <c r="E1085" i="81"/>
  <c r="C1085" i="81"/>
  <c r="B1085" i="81"/>
  <c r="A1085" i="81"/>
  <c r="L1084" i="81"/>
  <c r="K1084" i="81"/>
  <c r="J1084" i="81"/>
  <c r="I1084" i="81"/>
  <c r="H1084" i="81"/>
  <c r="G1084" i="81"/>
  <c r="F1084" i="81"/>
  <c r="E1084" i="81"/>
  <c r="C1084" i="81"/>
  <c r="B1084" i="81"/>
  <c r="A1084" i="81"/>
  <c r="L1083" i="81"/>
  <c r="K1083" i="81"/>
  <c r="J1083" i="81"/>
  <c r="I1083" i="81"/>
  <c r="H1083" i="81"/>
  <c r="G1083" i="81"/>
  <c r="F1083" i="81"/>
  <c r="E1083" i="81"/>
  <c r="C1083" i="81"/>
  <c r="B1083" i="81"/>
  <c r="A1083" i="81"/>
  <c r="L1082" i="81"/>
  <c r="K1082" i="81"/>
  <c r="J1082" i="81"/>
  <c r="I1082" i="81"/>
  <c r="H1082" i="81"/>
  <c r="G1082" i="81"/>
  <c r="F1082" i="81"/>
  <c r="E1082" i="81"/>
  <c r="C1082" i="81"/>
  <c r="B1082" i="81"/>
  <c r="A1082" i="81"/>
  <c r="L1081" i="81"/>
  <c r="K1081" i="81"/>
  <c r="J1081" i="81"/>
  <c r="I1081" i="81"/>
  <c r="H1081" i="81"/>
  <c r="G1081" i="81"/>
  <c r="F1081" i="81"/>
  <c r="E1081" i="81"/>
  <c r="C1081" i="81"/>
  <c r="B1081" i="81"/>
  <c r="A1081" i="81"/>
  <c r="L1080" i="81"/>
  <c r="K1080" i="81"/>
  <c r="J1080" i="81"/>
  <c r="I1080" i="81"/>
  <c r="H1080" i="81"/>
  <c r="G1080" i="81"/>
  <c r="F1080" i="81"/>
  <c r="E1080" i="81"/>
  <c r="C1080" i="81"/>
  <c r="B1080" i="81"/>
  <c r="A1080" i="81"/>
  <c r="L1079" i="81"/>
  <c r="K1079" i="81"/>
  <c r="J1079" i="81"/>
  <c r="I1079" i="81"/>
  <c r="H1079" i="81"/>
  <c r="G1079" i="81"/>
  <c r="F1079" i="81"/>
  <c r="E1079" i="81"/>
  <c r="C1079" i="81"/>
  <c r="B1079" i="81"/>
  <c r="A1079" i="81"/>
  <c r="L1078" i="81"/>
  <c r="K1078" i="81"/>
  <c r="J1078" i="81"/>
  <c r="I1078" i="81"/>
  <c r="H1078" i="81"/>
  <c r="G1078" i="81"/>
  <c r="F1078" i="81"/>
  <c r="E1078" i="81"/>
  <c r="C1078" i="81"/>
  <c r="B1078" i="81"/>
  <c r="A1078" i="81"/>
  <c r="L1077" i="81"/>
  <c r="K1077" i="81"/>
  <c r="J1077" i="81"/>
  <c r="I1077" i="81"/>
  <c r="H1077" i="81"/>
  <c r="G1077" i="81"/>
  <c r="F1077" i="81"/>
  <c r="E1077" i="81"/>
  <c r="C1077" i="81"/>
  <c r="B1077" i="81"/>
  <c r="A1077" i="81"/>
  <c r="L1076" i="81"/>
  <c r="K1076" i="81"/>
  <c r="J1076" i="81"/>
  <c r="I1076" i="81"/>
  <c r="H1076" i="81"/>
  <c r="G1076" i="81"/>
  <c r="F1076" i="81"/>
  <c r="E1076" i="81"/>
  <c r="C1076" i="81"/>
  <c r="B1076" i="81"/>
  <c r="A1076" i="81"/>
  <c r="L1075" i="81"/>
  <c r="K1075" i="81"/>
  <c r="J1075" i="81"/>
  <c r="I1075" i="81"/>
  <c r="H1075" i="81"/>
  <c r="G1075" i="81"/>
  <c r="F1075" i="81"/>
  <c r="E1075" i="81"/>
  <c r="C1075" i="81"/>
  <c r="B1075" i="81"/>
  <c r="A1075" i="81"/>
  <c r="L1074" i="81"/>
  <c r="K1074" i="81"/>
  <c r="J1074" i="81"/>
  <c r="I1074" i="81"/>
  <c r="H1074" i="81"/>
  <c r="G1074" i="81"/>
  <c r="F1074" i="81"/>
  <c r="E1074" i="81"/>
  <c r="C1074" i="81"/>
  <c r="B1074" i="81"/>
  <c r="A1074" i="81"/>
  <c r="L1073" i="81"/>
  <c r="K1073" i="81"/>
  <c r="J1073" i="81"/>
  <c r="I1073" i="81"/>
  <c r="H1073" i="81"/>
  <c r="G1073" i="81"/>
  <c r="F1073" i="81"/>
  <c r="E1073" i="81"/>
  <c r="C1073" i="81"/>
  <c r="B1073" i="81"/>
  <c r="A1073" i="81"/>
  <c r="L1072" i="81"/>
  <c r="K1072" i="81"/>
  <c r="J1072" i="81"/>
  <c r="I1072" i="81"/>
  <c r="H1072" i="81"/>
  <c r="G1072" i="81"/>
  <c r="F1072" i="81"/>
  <c r="E1072" i="81"/>
  <c r="C1072" i="81"/>
  <c r="B1072" i="81"/>
  <c r="A1072" i="81"/>
  <c r="L1071" i="81"/>
  <c r="K1071" i="81"/>
  <c r="J1071" i="81"/>
  <c r="I1071" i="81"/>
  <c r="H1071" i="81"/>
  <c r="G1071" i="81"/>
  <c r="F1071" i="81"/>
  <c r="E1071" i="81"/>
  <c r="C1071" i="81"/>
  <c r="B1071" i="81"/>
  <c r="A1071" i="81"/>
  <c r="L1070" i="81"/>
  <c r="K1070" i="81"/>
  <c r="J1070" i="81"/>
  <c r="I1070" i="81"/>
  <c r="H1070" i="81"/>
  <c r="G1070" i="81"/>
  <c r="F1070" i="81"/>
  <c r="E1070" i="81"/>
  <c r="C1070" i="81"/>
  <c r="B1070" i="81"/>
  <c r="A1070" i="81"/>
  <c r="L1069" i="81"/>
  <c r="K1069" i="81"/>
  <c r="J1069" i="81"/>
  <c r="I1069" i="81"/>
  <c r="H1069" i="81"/>
  <c r="G1069" i="81"/>
  <c r="F1069" i="81"/>
  <c r="E1069" i="81"/>
  <c r="C1069" i="81"/>
  <c r="B1069" i="81"/>
  <c r="A1069" i="81"/>
  <c r="L1068" i="81"/>
  <c r="K1068" i="81"/>
  <c r="J1068" i="81"/>
  <c r="I1068" i="81"/>
  <c r="H1068" i="81"/>
  <c r="G1068" i="81"/>
  <c r="F1068" i="81"/>
  <c r="E1068" i="81"/>
  <c r="C1068" i="81"/>
  <c r="B1068" i="81"/>
  <c r="A1068" i="81"/>
  <c r="L1067" i="81"/>
  <c r="K1067" i="81"/>
  <c r="J1067" i="81"/>
  <c r="I1067" i="81"/>
  <c r="H1067" i="81"/>
  <c r="G1067" i="81"/>
  <c r="F1067" i="81"/>
  <c r="E1067" i="81"/>
  <c r="C1067" i="81"/>
  <c r="B1067" i="81"/>
  <c r="A1067" i="81"/>
  <c r="L1066" i="81"/>
  <c r="K1066" i="81"/>
  <c r="J1066" i="81"/>
  <c r="I1066" i="81"/>
  <c r="H1066" i="81"/>
  <c r="G1066" i="81"/>
  <c r="F1066" i="81"/>
  <c r="E1066" i="81"/>
  <c r="C1066" i="81"/>
  <c r="B1066" i="81"/>
  <c r="A1066" i="81"/>
  <c r="L1065" i="81"/>
  <c r="K1065" i="81"/>
  <c r="J1065" i="81"/>
  <c r="I1065" i="81"/>
  <c r="H1065" i="81"/>
  <c r="G1065" i="81"/>
  <c r="F1065" i="81"/>
  <c r="E1065" i="81"/>
  <c r="C1065" i="81"/>
  <c r="B1065" i="81"/>
  <c r="A1065" i="81"/>
  <c r="L1064" i="81"/>
  <c r="K1064" i="81"/>
  <c r="J1064" i="81"/>
  <c r="I1064" i="81"/>
  <c r="H1064" i="81"/>
  <c r="G1064" i="81"/>
  <c r="F1064" i="81"/>
  <c r="E1064" i="81"/>
  <c r="C1064" i="81"/>
  <c r="B1064" i="81"/>
  <c r="A1064" i="81"/>
  <c r="L1063" i="81"/>
  <c r="K1063" i="81"/>
  <c r="J1063" i="81"/>
  <c r="I1063" i="81"/>
  <c r="H1063" i="81"/>
  <c r="G1063" i="81"/>
  <c r="F1063" i="81"/>
  <c r="E1063" i="81"/>
  <c r="C1063" i="81"/>
  <c r="B1063" i="81"/>
  <c r="A1063" i="81"/>
  <c r="L1062" i="81"/>
  <c r="K1062" i="81"/>
  <c r="J1062" i="81"/>
  <c r="I1062" i="81"/>
  <c r="H1062" i="81"/>
  <c r="G1062" i="81"/>
  <c r="F1062" i="81"/>
  <c r="E1062" i="81"/>
  <c r="C1062" i="81"/>
  <c r="B1062" i="81"/>
  <c r="A1062" i="81"/>
  <c r="L1061" i="81"/>
  <c r="K1061" i="81"/>
  <c r="J1061" i="81"/>
  <c r="I1061" i="81"/>
  <c r="H1061" i="81"/>
  <c r="G1061" i="81"/>
  <c r="F1061" i="81"/>
  <c r="E1061" i="81"/>
  <c r="C1061" i="81"/>
  <c r="B1061" i="81"/>
  <c r="A1061" i="81"/>
  <c r="L1060" i="81"/>
  <c r="K1060" i="81"/>
  <c r="J1060" i="81"/>
  <c r="I1060" i="81"/>
  <c r="H1060" i="81"/>
  <c r="G1060" i="81"/>
  <c r="F1060" i="81"/>
  <c r="E1060" i="81"/>
  <c r="C1060" i="81"/>
  <c r="B1060" i="81"/>
  <c r="A1060" i="81"/>
  <c r="L1059" i="81"/>
  <c r="K1059" i="81"/>
  <c r="J1059" i="81"/>
  <c r="I1059" i="81"/>
  <c r="H1059" i="81"/>
  <c r="G1059" i="81"/>
  <c r="F1059" i="81"/>
  <c r="E1059" i="81"/>
  <c r="C1059" i="81"/>
  <c r="B1059" i="81"/>
  <c r="A1059" i="81"/>
  <c r="L1058" i="81"/>
  <c r="K1058" i="81"/>
  <c r="J1058" i="81"/>
  <c r="I1058" i="81"/>
  <c r="H1058" i="81"/>
  <c r="G1058" i="81"/>
  <c r="F1058" i="81"/>
  <c r="E1058" i="81"/>
  <c r="C1058" i="81"/>
  <c r="B1058" i="81"/>
  <c r="A1058" i="81"/>
  <c r="L1057" i="81"/>
  <c r="K1057" i="81"/>
  <c r="J1057" i="81"/>
  <c r="I1057" i="81"/>
  <c r="H1057" i="81"/>
  <c r="G1057" i="81"/>
  <c r="F1057" i="81"/>
  <c r="E1057" i="81"/>
  <c r="C1057" i="81"/>
  <c r="B1057" i="81"/>
  <c r="A1057" i="81"/>
  <c r="L1056" i="81"/>
  <c r="K1056" i="81"/>
  <c r="J1056" i="81"/>
  <c r="I1056" i="81"/>
  <c r="H1056" i="81"/>
  <c r="G1056" i="81"/>
  <c r="F1056" i="81"/>
  <c r="E1056" i="81"/>
  <c r="C1056" i="81"/>
  <c r="B1056" i="81"/>
  <c r="A1056" i="81"/>
  <c r="L1055" i="81"/>
  <c r="K1055" i="81"/>
  <c r="J1055" i="81"/>
  <c r="I1055" i="81"/>
  <c r="H1055" i="81"/>
  <c r="G1055" i="81"/>
  <c r="F1055" i="81"/>
  <c r="E1055" i="81"/>
  <c r="C1055" i="81"/>
  <c r="B1055" i="81"/>
  <c r="A1055" i="81"/>
  <c r="L1054" i="81"/>
  <c r="K1054" i="81"/>
  <c r="J1054" i="81"/>
  <c r="I1054" i="81"/>
  <c r="H1054" i="81"/>
  <c r="G1054" i="81"/>
  <c r="F1054" i="81"/>
  <c r="E1054" i="81"/>
  <c r="C1054" i="81"/>
  <c r="B1054" i="81"/>
  <c r="A1054" i="81"/>
  <c r="L1053" i="81"/>
  <c r="K1053" i="81"/>
  <c r="J1053" i="81"/>
  <c r="I1053" i="81"/>
  <c r="H1053" i="81"/>
  <c r="G1053" i="81"/>
  <c r="F1053" i="81"/>
  <c r="E1053" i="81"/>
  <c r="C1053" i="81"/>
  <c r="B1053" i="81"/>
  <c r="A1053" i="81"/>
  <c r="L1052" i="81"/>
  <c r="K1052" i="81"/>
  <c r="J1052" i="81"/>
  <c r="I1052" i="81"/>
  <c r="H1052" i="81"/>
  <c r="G1052" i="81"/>
  <c r="F1052" i="81"/>
  <c r="E1052" i="81"/>
  <c r="C1052" i="81"/>
  <c r="B1052" i="81"/>
  <c r="A1052" i="81"/>
  <c r="L1051" i="81"/>
  <c r="K1051" i="81"/>
  <c r="J1051" i="81"/>
  <c r="I1051" i="81"/>
  <c r="H1051" i="81"/>
  <c r="G1051" i="81"/>
  <c r="F1051" i="81"/>
  <c r="E1051" i="81"/>
  <c r="C1051" i="81"/>
  <c r="B1051" i="81"/>
  <c r="A1051" i="81"/>
  <c r="L1050" i="81"/>
  <c r="K1050" i="81"/>
  <c r="J1050" i="81"/>
  <c r="I1050" i="81"/>
  <c r="H1050" i="81"/>
  <c r="G1050" i="81"/>
  <c r="F1050" i="81"/>
  <c r="E1050" i="81"/>
  <c r="C1050" i="81"/>
  <c r="B1050" i="81"/>
  <c r="A1050" i="81"/>
  <c r="L1049" i="81"/>
  <c r="K1049" i="81"/>
  <c r="J1049" i="81"/>
  <c r="I1049" i="81"/>
  <c r="H1049" i="81"/>
  <c r="G1049" i="81"/>
  <c r="F1049" i="81"/>
  <c r="E1049" i="81"/>
  <c r="C1049" i="81"/>
  <c r="B1049" i="81"/>
  <c r="A1049" i="81"/>
  <c r="L1048" i="81"/>
  <c r="K1048" i="81"/>
  <c r="J1048" i="81"/>
  <c r="I1048" i="81"/>
  <c r="H1048" i="81"/>
  <c r="G1048" i="81"/>
  <c r="F1048" i="81"/>
  <c r="E1048" i="81"/>
  <c r="C1048" i="81"/>
  <c r="B1048" i="81"/>
  <c r="A1048" i="81"/>
  <c r="L1047" i="81"/>
  <c r="K1047" i="81"/>
  <c r="J1047" i="81"/>
  <c r="I1047" i="81"/>
  <c r="H1047" i="81"/>
  <c r="G1047" i="81"/>
  <c r="F1047" i="81"/>
  <c r="E1047" i="81"/>
  <c r="C1047" i="81"/>
  <c r="B1047" i="81"/>
  <c r="A1047" i="81"/>
  <c r="L1046" i="81"/>
  <c r="K1046" i="81"/>
  <c r="J1046" i="81"/>
  <c r="I1046" i="81"/>
  <c r="H1046" i="81"/>
  <c r="G1046" i="81"/>
  <c r="F1046" i="81"/>
  <c r="E1046" i="81"/>
  <c r="C1046" i="81"/>
  <c r="B1046" i="81"/>
  <c r="A1046" i="81"/>
  <c r="L1045" i="81"/>
  <c r="K1045" i="81"/>
  <c r="J1045" i="81"/>
  <c r="I1045" i="81"/>
  <c r="H1045" i="81"/>
  <c r="G1045" i="81"/>
  <c r="F1045" i="81"/>
  <c r="E1045" i="81"/>
  <c r="C1045" i="81"/>
  <c r="B1045" i="81"/>
  <c r="A1045" i="81"/>
  <c r="L1044" i="81"/>
  <c r="K1044" i="81"/>
  <c r="J1044" i="81"/>
  <c r="I1044" i="81"/>
  <c r="H1044" i="81"/>
  <c r="G1044" i="81"/>
  <c r="F1044" i="81"/>
  <c r="E1044" i="81"/>
  <c r="C1044" i="81"/>
  <c r="B1044" i="81"/>
  <c r="A1044" i="81"/>
  <c r="L1043" i="81"/>
  <c r="K1043" i="81"/>
  <c r="J1043" i="81"/>
  <c r="I1043" i="81"/>
  <c r="H1043" i="81"/>
  <c r="G1043" i="81"/>
  <c r="F1043" i="81"/>
  <c r="E1043" i="81"/>
  <c r="C1043" i="81"/>
  <c r="B1043" i="81"/>
  <c r="A1043" i="81"/>
  <c r="L1042" i="81"/>
  <c r="K1042" i="81"/>
  <c r="J1042" i="81"/>
  <c r="I1042" i="81"/>
  <c r="H1042" i="81"/>
  <c r="G1042" i="81"/>
  <c r="F1042" i="81"/>
  <c r="E1042" i="81"/>
  <c r="C1042" i="81"/>
  <c r="B1042" i="81"/>
  <c r="A1042" i="81"/>
  <c r="L1041" i="81"/>
  <c r="K1041" i="81"/>
  <c r="J1041" i="81"/>
  <c r="I1041" i="81"/>
  <c r="H1041" i="81"/>
  <c r="G1041" i="81"/>
  <c r="F1041" i="81"/>
  <c r="E1041" i="81"/>
  <c r="C1041" i="81"/>
  <c r="B1041" i="81"/>
  <c r="A1041" i="81"/>
  <c r="L1040" i="81"/>
  <c r="K1040" i="81"/>
  <c r="J1040" i="81"/>
  <c r="I1040" i="81"/>
  <c r="H1040" i="81"/>
  <c r="G1040" i="81"/>
  <c r="F1040" i="81"/>
  <c r="E1040" i="81"/>
  <c r="C1040" i="81"/>
  <c r="B1040" i="81"/>
  <c r="A1040" i="81"/>
  <c r="L1039" i="81"/>
  <c r="K1039" i="81"/>
  <c r="J1039" i="81"/>
  <c r="I1039" i="81"/>
  <c r="H1039" i="81"/>
  <c r="G1039" i="81"/>
  <c r="F1039" i="81"/>
  <c r="E1039" i="81"/>
  <c r="C1039" i="81"/>
  <c r="B1039" i="81"/>
  <c r="A1039" i="81"/>
  <c r="L1038" i="81"/>
  <c r="K1038" i="81"/>
  <c r="J1038" i="81"/>
  <c r="I1038" i="81"/>
  <c r="H1038" i="81"/>
  <c r="G1038" i="81"/>
  <c r="F1038" i="81"/>
  <c r="E1038" i="81"/>
  <c r="C1038" i="81"/>
  <c r="B1038" i="81"/>
  <c r="A1038" i="81"/>
  <c r="L1037" i="81"/>
  <c r="K1037" i="81"/>
  <c r="J1037" i="81"/>
  <c r="I1037" i="81"/>
  <c r="H1037" i="81"/>
  <c r="G1037" i="81"/>
  <c r="F1037" i="81"/>
  <c r="E1037" i="81"/>
  <c r="C1037" i="81"/>
  <c r="B1037" i="81"/>
  <c r="A1037" i="81"/>
  <c r="L1036" i="81"/>
  <c r="K1036" i="81"/>
  <c r="J1036" i="81"/>
  <c r="I1036" i="81"/>
  <c r="H1036" i="81"/>
  <c r="G1036" i="81"/>
  <c r="F1036" i="81"/>
  <c r="E1036" i="81"/>
  <c r="C1036" i="81"/>
  <c r="B1036" i="81"/>
  <c r="A1036" i="81"/>
  <c r="L1035" i="81"/>
  <c r="K1035" i="81"/>
  <c r="J1035" i="81"/>
  <c r="I1035" i="81"/>
  <c r="H1035" i="81"/>
  <c r="G1035" i="81"/>
  <c r="F1035" i="81"/>
  <c r="E1035" i="81"/>
  <c r="C1035" i="81"/>
  <c r="B1035" i="81"/>
  <c r="A1035" i="81"/>
  <c r="L1034" i="81"/>
  <c r="K1034" i="81"/>
  <c r="J1034" i="81"/>
  <c r="I1034" i="81"/>
  <c r="H1034" i="81"/>
  <c r="G1034" i="81"/>
  <c r="F1034" i="81"/>
  <c r="E1034" i="81"/>
  <c r="C1034" i="81"/>
  <c r="B1034" i="81"/>
  <c r="A1034" i="81"/>
  <c r="L1033" i="81"/>
  <c r="K1033" i="81"/>
  <c r="J1033" i="81"/>
  <c r="I1033" i="81"/>
  <c r="H1033" i="81"/>
  <c r="G1033" i="81"/>
  <c r="F1033" i="81"/>
  <c r="E1033" i="81"/>
  <c r="C1033" i="81"/>
  <c r="B1033" i="81"/>
  <c r="A1033" i="81"/>
  <c r="L1032" i="81"/>
  <c r="K1032" i="81"/>
  <c r="J1032" i="81"/>
  <c r="I1032" i="81"/>
  <c r="H1032" i="81"/>
  <c r="G1032" i="81"/>
  <c r="F1032" i="81"/>
  <c r="E1032" i="81"/>
  <c r="C1032" i="81"/>
  <c r="B1032" i="81"/>
  <c r="A1032" i="81"/>
  <c r="L1031" i="81"/>
  <c r="K1031" i="81"/>
  <c r="J1031" i="81"/>
  <c r="I1031" i="81"/>
  <c r="H1031" i="81"/>
  <c r="G1031" i="81"/>
  <c r="F1031" i="81"/>
  <c r="E1031" i="81"/>
  <c r="C1031" i="81"/>
  <c r="B1031" i="81"/>
  <c r="A1031" i="81"/>
  <c r="L1030" i="81"/>
  <c r="K1030" i="81"/>
  <c r="J1030" i="81"/>
  <c r="I1030" i="81"/>
  <c r="H1030" i="81"/>
  <c r="G1030" i="81"/>
  <c r="F1030" i="81"/>
  <c r="E1030" i="81"/>
  <c r="C1030" i="81"/>
  <c r="B1030" i="81"/>
  <c r="A1030" i="81"/>
  <c r="L1029" i="81"/>
  <c r="K1029" i="81"/>
  <c r="J1029" i="81"/>
  <c r="I1029" i="81"/>
  <c r="H1029" i="81"/>
  <c r="G1029" i="81"/>
  <c r="F1029" i="81"/>
  <c r="E1029" i="81"/>
  <c r="C1029" i="81"/>
  <c r="B1029" i="81"/>
  <c r="A1029" i="81"/>
  <c r="L1028" i="81"/>
  <c r="K1028" i="81"/>
  <c r="J1028" i="81"/>
  <c r="I1028" i="81"/>
  <c r="H1028" i="81"/>
  <c r="G1028" i="81"/>
  <c r="F1028" i="81"/>
  <c r="E1028" i="81"/>
  <c r="C1028" i="81"/>
  <c r="B1028" i="81"/>
  <c r="A1028" i="81"/>
  <c r="L1027" i="81"/>
  <c r="K1027" i="81"/>
  <c r="J1027" i="81"/>
  <c r="I1027" i="81"/>
  <c r="H1027" i="81"/>
  <c r="G1027" i="81"/>
  <c r="F1027" i="81"/>
  <c r="E1027" i="81"/>
  <c r="C1027" i="81"/>
  <c r="B1027" i="81"/>
  <c r="A1027" i="81"/>
  <c r="L1026" i="81"/>
  <c r="K1026" i="81"/>
  <c r="J1026" i="81"/>
  <c r="I1026" i="81"/>
  <c r="H1026" i="81"/>
  <c r="G1026" i="81"/>
  <c r="F1026" i="81"/>
  <c r="E1026" i="81"/>
  <c r="C1026" i="81"/>
  <c r="B1026" i="81"/>
  <c r="A1026" i="81"/>
  <c r="L1025" i="81"/>
  <c r="K1025" i="81"/>
  <c r="J1025" i="81"/>
  <c r="I1025" i="81"/>
  <c r="H1025" i="81"/>
  <c r="G1025" i="81"/>
  <c r="F1025" i="81"/>
  <c r="E1025" i="81"/>
  <c r="C1025" i="81"/>
  <c r="B1025" i="81"/>
  <c r="A1025" i="81"/>
  <c r="L1024" i="81"/>
  <c r="K1024" i="81"/>
  <c r="J1024" i="81"/>
  <c r="I1024" i="81"/>
  <c r="H1024" i="81"/>
  <c r="G1024" i="81"/>
  <c r="F1024" i="81"/>
  <c r="E1024" i="81"/>
  <c r="C1024" i="81"/>
  <c r="B1024" i="81"/>
  <c r="A1024" i="81"/>
  <c r="L1023" i="81"/>
  <c r="K1023" i="81"/>
  <c r="J1023" i="81"/>
  <c r="I1023" i="81"/>
  <c r="H1023" i="81"/>
  <c r="G1023" i="81"/>
  <c r="F1023" i="81"/>
  <c r="E1023" i="81"/>
  <c r="C1023" i="81"/>
  <c r="B1023" i="81"/>
  <c r="A1023" i="81"/>
  <c r="L1022" i="81"/>
  <c r="K1022" i="81"/>
  <c r="J1022" i="81"/>
  <c r="I1022" i="81"/>
  <c r="H1022" i="81"/>
  <c r="G1022" i="81"/>
  <c r="F1022" i="81"/>
  <c r="E1022" i="81"/>
  <c r="C1022" i="81"/>
  <c r="B1022" i="81"/>
  <c r="A1022" i="81"/>
  <c r="L1021" i="81"/>
  <c r="K1021" i="81"/>
  <c r="J1021" i="81"/>
  <c r="I1021" i="81"/>
  <c r="H1021" i="81"/>
  <c r="G1021" i="81"/>
  <c r="F1021" i="81"/>
  <c r="E1021" i="81"/>
  <c r="C1021" i="81"/>
  <c r="B1021" i="81"/>
  <c r="A1021" i="81"/>
  <c r="L1020" i="81"/>
  <c r="K1020" i="81"/>
  <c r="J1020" i="81"/>
  <c r="I1020" i="81"/>
  <c r="H1020" i="81"/>
  <c r="G1020" i="81"/>
  <c r="F1020" i="81"/>
  <c r="E1020" i="81"/>
  <c r="C1020" i="81"/>
  <c r="B1020" i="81"/>
  <c r="A1020" i="81"/>
  <c r="L1019" i="81"/>
  <c r="K1019" i="81"/>
  <c r="J1019" i="81"/>
  <c r="I1019" i="81"/>
  <c r="H1019" i="81"/>
  <c r="G1019" i="81"/>
  <c r="F1019" i="81"/>
  <c r="E1019" i="81"/>
  <c r="C1019" i="81"/>
  <c r="B1019" i="81"/>
  <c r="A1019" i="81"/>
  <c r="L1018" i="81"/>
  <c r="K1018" i="81"/>
  <c r="J1018" i="81"/>
  <c r="I1018" i="81"/>
  <c r="H1018" i="81"/>
  <c r="G1018" i="81"/>
  <c r="F1018" i="81"/>
  <c r="E1018" i="81"/>
  <c r="C1018" i="81"/>
  <c r="B1018" i="81"/>
  <c r="A1018" i="81"/>
  <c r="L1017" i="81"/>
  <c r="K1017" i="81"/>
  <c r="J1017" i="81"/>
  <c r="I1017" i="81"/>
  <c r="H1017" i="81"/>
  <c r="G1017" i="81"/>
  <c r="F1017" i="81"/>
  <c r="E1017" i="81"/>
  <c r="C1017" i="81"/>
  <c r="B1017" i="81"/>
  <c r="A1017" i="81"/>
  <c r="L1016" i="81"/>
  <c r="K1016" i="81"/>
  <c r="J1016" i="81"/>
  <c r="I1016" i="81"/>
  <c r="H1016" i="81"/>
  <c r="G1016" i="81"/>
  <c r="F1016" i="81"/>
  <c r="E1016" i="81"/>
  <c r="C1016" i="81"/>
  <c r="B1016" i="81"/>
  <c r="A1016" i="81"/>
  <c r="L1015" i="81"/>
  <c r="K1015" i="81"/>
  <c r="J1015" i="81"/>
  <c r="I1015" i="81"/>
  <c r="H1015" i="81"/>
  <c r="G1015" i="81"/>
  <c r="F1015" i="81"/>
  <c r="E1015" i="81"/>
  <c r="C1015" i="81"/>
  <c r="B1015" i="81"/>
  <c r="A1015" i="81"/>
  <c r="L1014" i="81"/>
  <c r="K1014" i="81"/>
  <c r="J1014" i="81"/>
  <c r="I1014" i="81"/>
  <c r="H1014" i="81"/>
  <c r="G1014" i="81"/>
  <c r="F1014" i="81"/>
  <c r="E1014" i="81"/>
  <c r="C1014" i="81"/>
  <c r="B1014" i="81"/>
  <c r="A1014" i="81"/>
  <c r="L1013" i="81"/>
  <c r="K1013" i="81"/>
  <c r="J1013" i="81"/>
  <c r="I1013" i="81"/>
  <c r="H1013" i="81"/>
  <c r="G1013" i="81"/>
  <c r="F1013" i="81"/>
  <c r="E1013" i="81"/>
  <c r="C1013" i="81"/>
  <c r="B1013" i="81"/>
  <c r="A1013" i="81"/>
  <c r="L1012" i="81"/>
  <c r="K1012" i="81"/>
  <c r="J1012" i="81"/>
  <c r="I1012" i="81"/>
  <c r="H1012" i="81"/>
  <c r="G1012" i="81"/>
  <c r="F1012" i="81"/>
  <c r="E1012" i="81"/>
  <c r="C1012" i="81"/>
  <c r="B1012" i="81"/>
  <c r="A1012" i="81"/>
  <c r="L1011" i="81"/>
  <c r="K1011" i="81"/>
  <c r="J1011" i="81"/>
  <c r="I1011" i="81"/>
  <c r="H1011" i="81"/>
  <c r="G1011" i="81"/>
  <c r="F1011" i="81"/>
  <c r="E1011" i="81"/>
  <c r="C1011" i="81"/>
  <c r="B1011" i="81"/>
  <c r="A1011" i="81"/>
  <c r="L1010" i="81"/>
  <c r="K1010" i="81"/>
  <c r="J1010" i="81"/>
  <c r="I1010" i="81"/>
  <c r="H1010" i="81"/>
  <c r="G1010" i="81"/>
  <c r="F1010" i="81"/>
  <c r="E1010" i="81"/>
  <c r="C1010" i="81"/>
  <c r="B1010" i="81"/>
  <c r="A1010" i="81"/>
  <c r="L1009" i="81"/>
  <c r="K1009" i="81"/>
  <c r="J1009" i="81"/>
  <c r="I1009" i="81"/>
  <c r="H1009" i="81"/>
  <c r="G1009" i="81"/>
  <c r="F1009" i="81"/>
  <c r="E1009" i="81"/>
  <c r="C1009" i="81"/>
  <c r="B1009" i="81"/>
  <c r="A1009" i="81"/>
  <c r="L1008" i="81"/>
  <c r="K1008" i="81"/>
  <c r="J1008" i="81"/>
  <c r="I1008" i="81"/>
  <c r="H1008" i="81"/>
  <c r="G1008" i="81"/>
  <c r="F1008" i="81"/>
  <c r="E1008" i="81"/>
  <c r="C1008" i="81"/>
  <c r="B1008" i="81"/>
  <c r="A1008" i="81"/>
  <c r="L1007" i="81"/>
  <c r="K1007" i="81"/>
  <c r="J1007" i="81"/>
  <c r="I1007" i="81"/>
  <c r="H1007" i="81"/>
  <c r="G1007" i="81"/>
  <c r="F1007" i="81"/>
  <c r="E1007" i="81"/>
  <c r="C1007" i="81"/>
  <c r="B1007" i="81"/>
  <c r="A1007" i="81"/>
  <c r="L1006" i="81"/>
  <c r="K1006" i="81"/>
  <c r="J1006" i="81"/>
  <c r="I1006" i="81"/>
  <c r="H1006" i="81"/>
  <c r="G1006" i="81"/>
  <c r="F1006" i="81"/>
  <c r="E1006" i="81"/>
  <c r="C1006" i="81"/>
  <c r="B1006" i="81"/>
  <c r="A1006" i="81"/>
  <c r="L1005" i="81"/>
  <c r="K1005" i="81"/>
  <c r="J1005" i="81"/>
  <c r="I1005" i="81"/>
  <c r="H1005" i="81"/>
  <c r="G1005" i="81"/>
  <c r="F1005" i="81"/>
  <c r="E1005" i="81"/>
  <c r="C1005" i="81"/>
  <c r="B1005" i="81"/>
  <c r="A1005" i="81"/>
  <c r="L1004" i="81"/>
  <c r="K1004" i="81"/>
  <c r="J1004" i="81"/>
  <c r="I1004" i="81"/>
  <c r="H1004" i="81"/>
  <c r="G1004" i="81"/>
  <c r="F1004" i="81"/>
  <c r="E1004" i="81"/>
  <c r="C1004" i="81"/>
  <c r="B1004" i="81"/>
  <c r="A1004" i="81"/>
  <c r="L1003" i="81"/>
  <c r="K1003" i="81"/>
  <c r="J1003" i="81"/>
  <c r="I1003" i="81"/>
  <c r="H1003" i="81"/>
  <c r="G1003" i="81"/>
  <c r="F1003" i="81"/>
  <c r="E1003" i="81"/>
  <c r="C1003" i="81"/>
  <c r="B1003" i="81"/>
  <c r="A1003" i="81"/>
  <c r="L1002" i="81"/>
  <c r="K1002" i="81"/>
  <c r="J1002" i="81"/>
  <c r="I1002" i="81"/>
  <c r="H1002" i="81"/>
  <c r="G1002" i="81"/>
  <c r="F1002" i="81"/>
  <c r="E1002" i="81"/>
  <c r="C1002" i="81"/>
  <c r="B1002" i="81"/>
  <c r="A1002" i="81"/>
  <c r="L1001" i="81"/>
  <c r="K1001" i="81"/>
  <c r="J1001" i="81"/>
  <c r="I1001" i="81"/>
  <c r="H1001" i="81"/>
  <c r="G1001" i="81"/>
  <c r="F1001" i="81"/>
  <c r="E1001" i="81"/>
  <c r="C1001" i="81"/>
  <c r="B1001" i="81"/>
  <c r="A1001" i="81"/>
  <c r="L1000" i="81"/>
  <c r="K1000" i="81"/>
  <c r="J1000" i="81"/>
  <c r="I1000" i="81"/>
  <c r="H1000" i="81"/>
  <c r="G1000" i="81"/>
  <c r="F1000" i="81"/>
  <c r="E1000" i="81"/>
  <c r="C1000" i="81"/>
  <c r="B1000" i="81"/>
  <c r="A1000" i="81"/>
  <c r="L999" i="81"/>
  <c r="K999" i="81"/>
  <c r="J999" i="81"/>
  <c r="I999" i="81"/>
  <c r="H999" i="81"/>
  <c r="G999" i="81"/>
  <c r="F999" i="81"/>
  <c r="E999" i="81"/>
  <c r="C999" i="81"/>
  <c r="B999" i="81"/>
  <c r="A999" i="81"/>
  <c r="L998" i="81"/>
  <c r="K998" i="81"/>
  <c r="J998" i="81"/>
  <c r="I998" i="81"/>
  <c r="H998" i="81"/>
  <c r="G998" i="81"/>
  <c r="F998" i="81"/>
  <c r="E998" i="81"/>
  <c r="C998" i="81"/>
  <c r="B998" i="81"/>
  <c r="A998" i="81"/>
  <c r="L997" i="81"/>
  <c r="K997" i="81"/>
  <c r="J997" i="81"/>
  <c r="I997" i="81"/>
  <c r="H997" i="81"/>
  <c r="G997" i="81"/>
  <c r="F997" i="81"/>
  <c r="E997" i="81"/>
  <c r="C997" i="81"/>
  <c r="B997" i="81"/>
  <c r="A997" i="81"/>
  <c r="L996" i="81"/>
  <c r="K996" i="81"/>
  <c r="J996" i="81"/>
  <c r="I996" i="81"/>
  <c r="H996" i="81"/>
  <c r="G996" i="81"/>
  <c r="F996" i="81"/>
  <c r="E996" i="81"/>
  <c r="C996" i="81"/>
  <c r="B996" i="81"/>
  <c r="A996" i="81"/>
  <c r="L995" i="81"/>
  <c r="K995" i="81"/>
  <c r="J995" i="81"/>
  <c r="I995" i="81"/>
  <c r="H995" i="81"/>
  <c r="G995" i="81"/>
  <c r="F995" i="81"/>
  <c r="E995" i="81"/>
  <c r="C995" i="81"/>
  <c r="B995" i="81"/>
  <c r="A995" i="81"/>
  <c r="L994" i="81"/>
  <c r="K994" i="81"/>
  <c r="J994" i="81"/>
  <c r="I994" i="81"/>
  <c r="H994" i="81"/>
  <c r="G994" i="81"/>
  <c r="F994" i="81"/>
  <c r="E994" i="81"/>
  <c r="C994" i="81"/>
  <c r="B994" i="81"/>
  <c r="A994" i="81"/>
  <c r="L993" i="81"/>
  <c r="K993" i="81"/>
  <c r="J993" i="81"/>
  <c r="I993" i="81"/>
  <c r="H993" i="81"/>
  <c r="G993" i="81"/>
  <c r="F993" i="81"/>
  <c r="E993" i="81"/>
  <c r="C993" i="81"/>
  <c r="B993" i="81"/>
  <c r="A993" i="81"/>
  <c r="L992" i="81"/>
  <c r="K992" i="81"/>
  <c r="J992" i="81"/>
  <c r="I992" i="81"/>
  <c r="H992" i="81"/>
  <c r="G992" i="81"/>
  <c r="F992" i="81"/>
  <c r="E992" i="81"/>
  <c r="C992" i="81"/>
  <c r="B992" i="81"/>
  <c r="A992" i="81"/>
  <c r="L991" i="81"/>
  <c r="K991" i="81"/>
  <c r="J991" i="81"/>
  <c r="I991" i="81"/>
  <c r="H991" i="81"/>
  <c r="G991" i="81"/>
  <c r="F991" i="81"/>
  <c r="E991" i="81"/>
  <c r="C991" i="81"/>
  <c r="B991" i="81"/>
  <c r="A991" i="81"/>
  <c r="L990" i="81"/>
  <c r="K990" i="81"/>
  <c r="J990" i="81"/>
  <c r="I990" i="81"/>
  <c r="H990" i="81"/>
  <c r="G990" i="81"/>
  <c r="F990" i="81"/>
  <c r="E990" i="81"/>
  <c r="C990" i="81"/>
  <c r="B990" i="81"/>
  <c r="A990" i="81"/>
  <c r="L989" i="81"/>
  <c r="K989" i="81"/>
  <c r="J989" i="81"/>
  <c r="I989" i="81"/>
  <c r="H989" i="81"/>
  <c r="G989" i="81"/>
  <c r="F989" i="81"/>
  <c r="E989" i="81"/>
  <c r="C989" i="81"/>
  <c r="B989" i="81"/>
  <c r="A989" i="81"/>
  <c r="L988" i="81"/>
  <c r="K988" i="81"/>
  <c r="J988" i="81"/>
  <c r="I988" i="81"/>
  <c r="H988" i="81"/>
  <c r="G988" i="81"/>
  <c r="F988" i="81"/>
  <c r="E988" i="81"/>
  <c r="C988" i="81"/>
  <c r="B988" i="81"/>
  <c r="A988" i="81"/>
  <c r="L987" i="81"/>
  <c r="K987" i="81"/>
  <c r="J987" i="81"/>
  <c r="I987" i="81"/>
  <c r="H987" i="81"/>
  <c r="G987" i="81"/>
  <c r="F987" i="81"/>
  <c r="E987" i="81"/>
  <c r="C987" i="81"/>
  <c r="B987" i="81"/>
  <c r="A987" i="81"/>
  <c r="L986" i="81"/>
  <c r="K986" i="81"/>
  <c r="J986" i="81"/>
  <c r="I986" i="81"/>
  <c r="H986" i="81"/>
  <c r="G986" i="81"/>
  <c r="F986" i="81"/>
  <c r="E986" i="81"/>
  <c r="C986" i="81"/>
  <c r="B986" i="81"/>
  <c r="A986" i="81"/>
  <c r="L985" i="81"/>
  <c r="K985" i="81"/>
  <c r="J985" i="81"/>
  <c r="I985" i="81"/>
  <c r="H985" i="81"/>
  <c r="G985" i="81"/>
  <c r="F985" i="81"/>
  <c r="E985" i="81"/>
  <c r="C985" i="81"/>
  <c r="B985" i="81"/>
  <c r="A985" i="81"/>
  <c r="L984" i="81"/>
  <c r="K984" i="81"/>
  <c r="J984" i="81"/>
  <c r="I984" i="81"/>
  <c r="H984" i="81"/>
  <c r="G984" i="81"/>
  <c r="F984" i="81"/>
  <c r="E984" i="81"/>
  <c r="C984" i="81"/>
  <c r="B984" i="81"/>
  <c r="A984" i="81"/>
  <c r="L983" i="81"/>
  <c r="K983" i="81"/>
  <c r="J983" i="81"/>
  <c r="I983" i="81"/>
  <c r="H983" i="81"/>
  <c r="G983" i="81"/>
  <c r="F983" i="81"/>
  <c r="E983" i="81"/>
  <c r="C983" i="81"/>
  <c r="B983" i="81"/>
  <c r="A983" i="81"/>
  <c r="L982" i="81"/>
  <c r="K982" i="81"/>
  <c r="J982" i="81"/>
  <c r="I982" i="81"/>
  <c r="H982" i="81"/>
  <c r="G982" i="81"/>
  <c r="F982" i="81"/>
  <c r="E982" i="81"/>
  <c r="C982" i="81"/>
  <c r="B982" i="81"/>
  <c r="A982" i="81"/>
  <c r="L981" i="81"/>
  <c r="K981" i="81"/>
  <c r="J981" i="81"/>
  <c r="I981" i="81"/>
  <c r="H981" i="81"/>
  <c r="G981" i="81"/>
  <c r="F981" i="81"/>
  <c r="E981" i="81"/>
  <c r="C981" i="81"/>
  <c r="B981" i="81"/>
  <c r="A981" i="81"/>
  <c r="L980" i="81"/>
  <c r="K980" i="81"/>
  <c r="J980" i="81"/>
  <c r="I980" i="81"/>
  <c r="H980" i="81"/>
  <c r="G980" i="81"/>
  <c r="F980" i="81"/>
  <c r="E980" i="81"/>
  <c r="C980" i="81"/>
  <c r="B980" i="81"/>
  <c r="A980" i="81"/>
  <c r="L979" i="81"/>
  <c r="K979" i="81"/>
  <c r="J979" i="81"/>
  <c r="I979" i="81"/>
  <c r="H979" i="81"/>
  <c r="G979" i="81"/>
  <c r="F979" i="81"/>
  <c r="E979" i="81"/>
  <c r="C979" i="81"/>
  <c r="B979" i="81"/>
  <c r="A979" i="81"/>
  <c r="L978" i="81"/>
  <c r="K978" i="81"/>
  <c r="J978" i="81"/>
  <c r="I978" i="81"/>
  <c r="H978" i="81"/>
  <c r="G978" i="81"/>
  <c r="F978" i="81"/>
  <c r="E978" i="81"/>
  <c r="C978" i="81"/>
  <c r="B978" i="81"/>
  <c r="A978" i="81"/>
  <c r="L977" i="81"/>
  <c r="K977" i="81"/>
  <c r="J977" i="81"/>
  <c r="I977" i="81"/>
  <c r="H977" i="81"/>
  <c r="G977" i="81"/>
  <c r="F977" i="81"/>
  <c r="E977" i="81"/>
  <c r="C977" i="81"/>
  <c r="B977" i="81"/>
  <c r="A977" i="81"/>
  <c r="L976" i="81"/>
  <c r="K976" i="81"/>
  <c r="J976" i="81"/>
  <c r="I976" i="81"/>
  <c r="H976" i="81"/>
  <c r="G976" i="81"/>
  <c r="F976" i="81"/>
  <c r="E976" i="81"/>
  <c r="C976" i="81"/>
  <c r="B976" i="81"/>
  <c r="A976" i="81"/>
  <c r="L975" i="81"/>
  <c r="K975" i="81"/>
  <c r="J975" i="81"/>
  <c r="I975" i="81"/>
  <c r="H975" i="81"/>
  <c r="G975" i="81"/>
  <c r="F975" i="81"/>
  <c r="E975" i="81"/>
  <c r="C975" i="81"/>
  <c r="B975" i="81"/>
  <c r="A975" i="81"/>
  <c r="L974" i="81"/>
  <c r="K974" i="81"/>
  <c r="J974" i="81"/>
  <c r="I974" i="81"/>
  <c r="H974" i="81"/>
  <c r="G974" i="81"/>
  <c r="F974" i="81"/>
  <c r="E974" i="81"/>
  <c r="C974" i="81"/>
  <c r="B974" i="81"/>
  <c r="A974" i="81"/>
  <c r="L973" i="81"/>
  <c r="K973" i="81"/>
  <c r="J973" i="81"/>
  <c r="I973" i="81"/>
  <c r="H973" i="81"/>
  <c r="G973" i="81"/>
  <c r="F973" i="81"/>
  <c r="E973" i="81"/>
  <c r="C973" i="81"/>
  <c r="B973" i="81"/>
  <c r="A973" i="81"/>
  <c r="L972" i="81"/>
  <c r="K972" i="81"/>
  <c r="J972" i="81"/>
  <c r="I972" i="81"/>
  <c r="H972" i="81"/>
  <c r="G972" i="81"/>
  <c r="F972" i="81"/>
  <c r="E972" i="81"/>
  <c r="C972" i="81"/>
  <c r="B972" i="81"/>
  <c r="A972" i="81"/>
  <c r="L971" i="81"/>
  <c r="K971" i="81"/>
  <c r="J971" i="81"/>
  <c r="I971" i="81"/>
  <c r="H971" i="81"/>
  <c r="G971" i="81"/>
  <c r="F971" i="81"/>
  <c r="E971" i="81"/>
  <c r="C971" i="81"/>
  <c r="B971" i="81"/>
  <c r="A971" i="81"/>
  <c r="L970" i="81"/>
  <c r="K970" i="81"/>
  <c r="J970" i="81"/>
  <c r="I970" i="81"/>
  <c r="H970" i="81"/>
  <c r="G970" i="81"/>
  <c r="F970" i="81"/>
  <c r="E970" i="81"/>
  <c r="C970" i="81"/>
  <c r="B970" i="81"/>
  <c r="A970" i="81"/>
  <c r="L969" i="81"/>
  <c r="K969" i="81"/>
  <c r="J969" i="81"/>
  <c r="I969" i="81"/>
  <c r="H969" i="81"/>
  <c r="G969" i="81"/>
  <c r="F969" i="81"/>
  <c r="E969" i="81"/>
  <c r="C969" i="81"/>
  <c r="B969" i="81"/>
  <c r="A969" i="81"/>
  <c r="L968" i="81"/>
  <c r="K968" i="81"/>
  <c r="J968" i="81"/>
  <c r="I968" i="81"/>
  <c r="H968" i="81"/>
  <c r="G968" i="81"/>
  <c r="F968" i="81"/>
  <c r="E968" i="81"/>
  <c r="C968" i="81"/>
  <c r="B968" i="81"/>
  <c r="A968" i="81"/>
  <c r="L967" i="81"/>
  <c r="K967" i="81"/>
  <c r="J967" i="81"/>
  <c r="I967" i="81"/>
  <c r="H967" i="81"/>
  <c r="G967" i="81"/>
  <c r="F967" i="81"/>
  <c r="E967" i="81"/>
  <c r="C967" i="81"/>
  <c r="B967" i="81"/>
  <c r="A967" i="81"/>
  <c r="L966" i="81"/>
  <c r="K966" i="81"/>
  <c r="J966" i="81"/>
  <c r="I966" i="81"/>
  <c r="H966" i="81"/>
  <c r="G966" i="81"/>
  <c r="F966" i="81"/>
  <c r="E966" i="81"/>
  <c r="C966" i="81"/>
  <c r="B966" i="81"/>
  <c r="A966" i="81"/>
  <c r="L965" i="81"/>
  <c r="K965" i="81"/>
  <c r="J965" i="81"/>
  <c r="I965" i="81"/>
  <c r="H965" i="81"/>
  <c r="G965" i="81"/>
  <c r="F965" i="81"/>
  <c r="E965" i="81"/>
  <c r="C965" i="81"/>
  <c r="B965" i="81"/>
  <c r="A965" i="81"/>
  <c r="L964" i="81"/>
  <c r="K964" i="81"/>
  <c r="J964" i="81"/>
  <c r="I964" i="81"/>
  <c r="H964" i="81"/>
  <c r="G964" i="81"/>
  <c r="F964" i="81"/>
  <c r="E964" i="81"/>
  <c r="C964" i="81"/>
  <c r="B964" i="81"/>
  <c r="A964" i="81"/>
  <c r="L963" i="81"/>
  <c r="K963" i="81"/>
  <c r="J963" i="81"/>
  <c r="I963" i="81"/>
  <c r="H963" i="81"/>
  <c r="G963" i="81"/>
  <c r="F963" i="81"/>
  <c r="E963" i="81"/>
  <c r="C963" i="81"/>
  <c r="B963" i="81"/>
  <c r="A963" i="81"/>
  <c r="L962" i="81"/>
  <c r="K962" i="81"/>
  <c r="J962" i="81"/>
  <c r="I962" i="81"/>
  <c r="H962" i="81"/>
  <c r="G962" i="81"/>
  <c r="F962" i="81"/>
  <c r="E962" i="81"/>
  <c r="C962" i="81"/>
  <c r="B962" i="81"/>
  <c r="A962" i="81"/>
  <c r="L961" i="81"/>
  <c r="K961" i="81"/>
  <c r="J961" i="81"/>
  <c r="I961" i="81"/>
  <c r="H961" i="81"/>
  <c r="G961" i="81"/>
  <c r="F961" i="81"/>
  <c r="E961" i="81"/>
  <c r="C961" i="81"/>
  <c r="B961" i="81"/>
  <c r="A961" i="81"/>
  <c r="L960" i="81"/>
  <c r="K960" i="81"/>
  <c r="J960" i="81"/>
  <c r="I960" i="81"/>
  <c r="H960" i="81"/>
  <c r="G960" i="81"/>
  <c r="F960" i="81"/>
  <c r="E960" i="81"/>
  <c r="C960" i="81"/>
  <c r="B960" i="81"/>
  <c r="A960" i="81"/>
  <c r="L959" i="81"/>
  <c r="K959" i="81"/>
  <c r="J959" i="81"/>
  <c r="I959" i="81"/>
  <c r="H959" i="81"/>
  <c r="G959" i="81"/>
  <c r="F959" i="81"/>
  <c r="E959" i="81"/>
  <c r="C959" i="81"/>
  <c r="B959" i="81"/>
  <c r="A959" i="81"/>
  <c r="L958" i="81"/>
  <c r="K958" i="81"/>
  <c r="J958" i="81"/>
  <c r="I958" i="81"/>
  <c r="H958" i="81"/>
  <c r="G958" i="81"/>
  <c r="F958" i="81"/>
  <c r="E958" i="81"/>
  <c r="C958" i="81"/>
  <c r="B958" i="81"/>
  <c r="A958" i="81"/>
  <c r="L957" i="81"/>
  <c r="K957" i="81"/>
  <c r="J957" i="81"/>
  <c r="I957" i="81"/>
  <c r="H957" i="81"/>
  <c r="G957" i="81"/>
  <c r="F957" i="81"/>
  <c r="E957" i="81"/>
  <c r="C957" i="81"/>
  <c r="B957" i="81"/>
  <c r="A957" i="81"/>
  <c r="L956" i="81"/>
  <c r="K956" i="81"/>
  <c r="J956" i="81"/>
  <c r="I956" i="81"/>
  <c r="H956" i="81"/>
  <c r="G956" i="81"/>
  <c r="F956" i="81"/>
  <c r="E956" i="81"/>
  <c r="C956" i="81"/>
  <c r="B956" i="81"/>
  <c r="A956" i="81"/>
  <c r="L955" i="81"/>
  <c r="K955" i="81"/>
  <c r="J955" i="81"/>
  <c r="I955" i="81"/>
  <c r="H955" i="81"/>
  <c r="G955" i="81"/>
  <c r="F955" i="81"/>
  <c r="E955" i="81"/>
  <c r="C955" i="81"/>
  <c r="B955" i="81"/>
  <c r="A955" i="81"/>
  <c r="L954" i="81"/>
  <c r="K954" i="81"/>
  <c r="J954" i="81"/>
  <c r="I954" i="81"/>
  <c r="H954" i="81"/>
  <c r="G954" i="81"/>
  <c r="F954" i="81"/>
  <c r="E954" i="81"/>
  <c r="C954" i="81"/>
  <c r="B954" i="81"/>
  <c r="A954" i="81"/>
  <c r="L953" i="81"/>
  <c r="K953" i="81"/>
  <c r="J953" i="81"/>
  <c r="I953" i="81"/>
  <c r="H953" i="81"/>
  <c r="G953" i="81"/>
  <c r="F953" i="81"/>
  <c r="E953" i="81"/>
  <c r="C953" i="81"/>
  <c r="B953" i="81"/>
  <c r="A953" i="81"/>
  <c r="L952" i="81"/>
  <c r="K952" i="81"/>
  <c r="J952" i="81"/>
  <c r="I952" i="81"/>
  <c r="H952" i="81"/>
  <c r="G952" i="81"/>
  <c r="F952" i="81"/>
  <c r="E952" i="81"/>
  <c r="C952" i="81"/>
  <c r="B952" i="81"/>
  <c r="A952" i="81"/>
  <c r="L951" i="81"/>
  <c r="K951" i="81"/>
  <c r="J951" i="81"/>
  <c r="I951" i="81"/>
  <c r="H951" i="81"/>
  <c r="G951" i="81"/>
  <c r="F951" i="81"/>
  <c r="E951" i="81"/>
  <c r="C951" i="81"/>
  <c r="B951" i="81"/>
  <c r="A951" i="81"/>
  <c r="L950" i="81"/>
  <c r="K950" i="81"/>
  <c r="J950" i="81"/>
  <c r="I950" i="81"/>
  <c r="H950" i="81"/>
  <c r="G950" i="81"/>
  <c r="F950" i="81"/>
  <c r="E950" i="81"/>
  <c r="C950" i="81"/>
  <c r="B950" i="81"/>
  <c r="A950" i="81"/>
  <c r="L949" i="81"/>
  <c r="K949" i="81"/>
  <c r="J949" i="81"/>
  <c r="I949" i="81"/>
  <c r="H949" i="81"/>
  <c r="G949" i="81"/>
  <c r="F949" i="81"/>
  <c r="E949" i="81"/>
  <c r="C949" i="81"/>
  <c r="B949" i="81"/>
  <c r="A949" i="81"/>
  <c r="L948" i="81"/>
  <c r="K948" i="81"/>
  <c r="J948" i="81"/>
  <c r="I948" i="81"/>
  <c r="H948" i="81"/>
  <c r="G948" i="81"/>
  <c r="F948" i="81"/>
  <c r="E948" i="81"/>
  <c r="C948" i="81"/>
  <c r="B948" i="81"/>
  <c r="A948" i="81"/>
  <c r="L947" i="81"/>
  <c r="K947" i="81"/>
  <c r="J947" i="81"/>
  <c r="I947" i="81"/>
  <c r="H947" i="81"/>
  <c r="G947" i="81"/>
  <c r="F947" i="81"/>
  <c r="E947" i="81"/>
  <c r="C947" i="81"/>
  <c r="B947" i="81"/>
  <c r="A947" i="81"/>
  <c r="L946" i="81"/>
  <c r="K946" i="81"/>
  <c r="J946" i="81"/>
  <c r="I946" i="81"/>
  <c r="H946" i="81"/>
  <c r="G946" i="81"/>
  <c r="F946" i="81"/>
  <c r="E946" i="81"/>
  <c r="C946" i="81"/>
  <c r="B946" i="81"/>
  <c r="A946" i="81"/>
  <c r="L945" i="81"/>
  <c r="K945" i="81"/>
  <c r="J945" i="81"/>
  <c r="I945" i="81"/>
  <c r="H945" i="81"/>
  <c r="G945" i="81"/>
  <c r="F945" i="81"/>
  <c r="E945" i="81"/>
  <c r="C945" i="81"/>
  <c r="B945" i="81"/>
  <c r="A945" i="81"/>
  <c r="L944" i="81"/>
  <c r="K944" i="81"/>
  <c r="J944" i="81"/>
  <c r="I944" i="81"/>
  <c r="H944" i="81"/>
  <c r="G944" i="81"/>
  <c r="F944" i="81"/>
  <c r="E944" i="81"/>
  <c r="C944" i="81"/>
  <c r="B944" i="81"/>
  <c r="A944" i="81"/>
  <c r="L943" i="81"/>
  <c r="K943" i="81"/>
  <c r="J943" i="81"/>
  <c r="I943" i="81"/>
  <c r="H943" i="81"/>
  <c r="G943" i="81"/>
  <c r="F943" i="81"/>
  <c r="E943" i="81"/>
  <c r="C943" i="81"/>
  <c r="B943" i="81"/>
  <c r="A943" i="81"/>
  <c r="L942" i="81"/>
  <c r="K942" i="81"/>
  <c r="J942" i="81"/>
  <c r="I942" i="81"/>
  <c r="H942" i="81"/>
  <c r="G942" i="81"/>
  <c r="F942" i="81"/>
  <c r="E942" i="81"/>
  <c r="C942" i="81"/>
  <c r="B942" i="81"/>
  <c r="A942" i="81"/>
  <c r="L941" i="81"/>
  <c r="K941" i="81"/>
  <c r="J941" i="81"/>
  <c r="I941" i="81"/>
  <c r="H941" i="81"/>
  <c r="G941" i="81"/>
  <c r="F941" i="81"/>
  <c r="E941" i="81"/>
  <c r="C941" i="81"/>
  <c r="B941" i="81"/>
  <c r="A941" i="81"/>
  <c r="L940" i="81"/>
  <c r="K940" i="81"/>
  <c r="J940" i="81"/>
  <c r="I940" i="81"/>
  <c r="H940" i="81"/>
  <c r="G940" i="81"/>
  <c r="F940" i="81"/>
  <c r="E940" i="81"/>
  <c r="C940" i="81"/>
  <c r="B940" i="81"/>
  <c r="A940" i="81"/>
  <c r="L939" i="81"/>
  <c r="K939" i="81"/>
  <c r="J939" i="81"/>
  <c r="I939" i="81"/>
  <c r="H939" i="81"/>
  <c r="G939" i="81"/>
  <c r="F939" i="81"/>
  <c r="E939" i="81"/>
  <c r="C939" i="81"/>
  <c r="B939" i="81"/>
  <c r="A939" i="81"/>
  <c r="L938" i="81"/>
  <c r="K938" i="81"/>
  <c r="J938" i="81"/>
  <c r="I938" i="81"/>
  <c r="H938" i="81"/>
  <c r="G938" i="81"/>
  <c r="F938" i="81"/>
  <c r="E938" i="81"/>
  <c r="C938" i="81"/>
  <c r="B938" i="81"/>
  <c r="A938" i="81"/>
  <c r="L937" i="81"/>
  <c r="K937" i="81"/>
  <c r="J937" i="81"/>
  <c r="I937" i="81"/>
  <c r="H937" i="81"/>
  <c r="G937" i="81"/>
  <c r="F937" i="81"/>
  <c r="E937" i="81"/>
  <c r="C937" i="81"/>
  <c r="B937" i="81"/>
  <c r="A937" i="81"/>
  <c r="L936" i="81"/>
  <c r="K936" i="81"/>
  <c r="J936" i="81"/>
  <c r="I936" i="81"/>
  <c r="H936" i="81"/>
  <c r="G936" i="81"/>
  <c r="F936" i="81"/>
  <c r="E936" i="81"/>
  <c r="C936" i="81"/>
  <c r="B936" i="81"/>
  <c r="A936" i="81"/>
  <c r="L935" i="81"/>
  <c r="K935" i="81"/>
  <c r="J935" i="81"/>
  <c r="I935" i="81"/>
  <c r="H935" i="81"/>
  <c r="G935" i="81"/>
  <c r="F935" i="81"/>
  <c r="E935" i="81"/>
  <c r="C935" i="81"/>
  <c r="B935" i="81"/>
  <c r="A935" i="81"/>
  <c r="L934" i="81"/>
  <c r="K934" i="81"/>
  <c r="J934" i="81"/>
  <c r="I934" i="81"/>
  <c r="H934" i="81"/>
  <c r="G934" i="81"/>
  <c r="F934" i="81"/>
  <c r="E934" i="81"/>
  <c r="C934" i="81"/>
  <c r="B934" i="81"/>
  <c r="A934" i="81"/>
  <c r="L933" i="81"/>
  <c r="K933" i="81"/>
  <c r="J933" i="81"/>
  <c r="I933" i="81"/>
  <c r="H933" i="81"/>
  <c r="G933" i="81"/>
  <c r="F933" i="81"/>
  <c r="E933" i="81"/>
  <c r="C933" i="81"/>
  <c r="B933" i="81"/>
  <c r="A933" i="81"/>
  <c r="L932" i="81"/>
  <c r="K932" i="81"/>
  <c r="J932" i="81"/>
  <c r="I932" i="81"/>
  <c r="H932" i="81"/>
  <c r="G932" i="81"/>
  <c r="F932" i="81"/>
  <c r="E932" i="81"/>
  <c r="C932" i="81"/>
  <c r="B932" i="81"/>
  <c r="A932" i="81"/>
  <c r="L931" i="81"/>
  <c r="K931" i="81"/>
  <c r="J931" i="81"/>
  <c r="I931" i="81"/>
  <c r="H931" i="81"/>
  <c r="G931" i="81"/>
  <c r="F931" i="81"/>
  <c r="E931" i="81"/>
  <c r="C931" i="81"/>
  <c r="B931" i="81"/>
  <c r="A931" i="81"/>
  <c r="L930" i="81"/>
  <c r="K930" i="81"/>
  <c r="J930" i="81"/>
  <c r="I930" i="81"/>
  <c r="H930" i="81"/>
  <c r="G930" i="81"/>
  <c r="F930" i="81"/>
  <c r="E930" i="81"/>
  <c r="C930" i="81"/>
  <c r="B930" i="81"/>
  <c r="A930" i="81"/>
  <c r="L929" i="81"/>
  <c r="K929" i="81"/>
  <c r="J929" i="81"/>
  <c r="I929" i="81"/>
  <c r="H929" i="81"/>
  <c r="G929" i="81"/>
  <c r="F929" i="81"/>
  <c r="E929" i="81"/>
  <c r="C929" i="81"/>
  <c r="B929" i="81"/>
  <c r="A929" i="81"/>
  <c r="L928" i="81"/>
  <c r="K928" i="81"/>
  <c r="J928" i="81"/>
  <c r="I928" i="81"/>
  <c r="H928" i="81"/>
  <c r="G928" i="81"/>
  <c r="F928" i="81"/>
  <c r="E928" i="81"/>
  <c r="C928" i="81"/>
  <c r="B928" i="81"/>
  <c r="A928" i="81"/>
  <c r="L927" i="81"/>
  <c r="K927" i="81"/>
  <c r="J927" i="81"/>
  <c r="I927" i="81"/>
  <c r="H927" i="81"/>
  <c r="G927" i="81"/>
  <c r="F927" i="81"/>
  <c r="E927" i="81"/>
  <c r="C927" i="81"/>
  <c r="B927" i="81"/>
  <c r="A927" i="81"/>
  <c r="L926" i="81"/>
  <c r="K926" i="81"/>
  <c r="J926" i="81"/>
  <c r="I926" i="81"/>
  <c r="H926" i="81"/>
  <c r="G926" i="81"/>
  <c r="F926" i="81"/>
  <c r="E926" i="81"/>
  <c r="C926" i="81"/>
  <c r="B926" i="81"/>
  <c r="A926" i="81"/>
  <c r="L925" i="81"/>
  <c r="K925" i="81"/>
  <c r="J925" i="81"/>
  <c r="I925" i="81"/>
  <c r="H925" i="81"/>
  <c r="G925" i="81"/>
  <c r="F925" i="81"/>
  <c r="E925" i="81"/>
  <c r="C925" i="81"/>
  <c r="B925" i="81"/>
  <c r="A925" i="81"/>
  <c r="L924" i="81"/>
  <c r="K924" i="81"/>
  <c r="J924" i="81"/>
  <c r="I924" i="81"/>
  <c r="H924" i="81"/>
  <c r="G924" i="81"/>
  <c r="F924" i="81"/>
  <c r="E924" i="81"/>
  <c r="C924" i="81"/>
  <c r="B924" i="81"/>
  <c r="A924" i="81"/>
  <c r="L923" i="81"/>
  <c r="K923" i="81"/>
  <c r="J923" i="81"/>
  <c r="I923" i="81"/>
  <c r="H923" i="81"/>
  <c r="G923" i="81"/>
  <c r="F923" i="81"/>
  <c r="E923" i="81"/>
  <c r="C923" i="81"/>
  <c r="B923" i="81"/>
  <c r="A923" i="81"/>
  <c r="L922" i="81"/>
  <c r="K922" i="81"/>
  <c r="J922" i="81"/>
  <c r="I922" i="81"/>
  <c r="H922" i="81"/>
  <c r="G922" i="81"/>
  <c r="F922" i="81"/>
  <c r="E922" i="81"/>
  <c r="C922" i="81"/>
  <c r="B922" i="81"/>
  <c r="A922" i="81"/>
  <c r="L921" i="81"/>
  <c r="K921" i="81"/>
  <c r="J921" i="81"/>
  <c r="I921" i="81"/>
  <c r="H921" i="81"/>
  <c r="G921" i="81"/>
  <c r="F921" i="81"/>
  <c r="E921" i="81"/>
  <c r="C921" i="81"/>
  <c r="B921" i="81"/>
  <c r="A921" i="81"/>
  <c r="L920" i="81"/>
  <c r="K920" i="81"/>
  <c r="J920" i="81"/>
  <c r="I920" i="81"/>
  <c r="H920" i="81"/>
  <c r="G920" i="81"/>
  <c r="F920" i="81"/>
  <c r="E920" i="81"/>
  <c r="C920" i="81"/>
  <c r="B920" i="81"/>
  <c r="A920" i="81"/>
  <c r="L919" i="81"/>
  <c r="K919" i="81"/>
  <c r="J919" i="81"/>
  <c r="I919" i="81"/>
  <c r="H919" i="81"/>
  <c r="G919" i="81"/>
  <c r="F919" i="81"/>
  <c r="E919" i="81"/>
  <c r="C919" i="81"/>
  <c r="B919" i="81"/>
  <c r="A919" i="81"/>
  <c r="L918" i="81"/>
  <c r="K918" i="81"/>
  <c r="J918" i="81"/>
  <c r="I918" i="81"/>
  <c r="H918" i="81"/>
  <c r="G918" i="81"/>
  <c r="F918" i="81"/>
  <c r="E918" i="81"/>
  <c r="C918" i="81"/>
  <c r="B918" i="81"/>
  <c r="A918" i="81"/>
  <c r="L917" i="81"/>
  <c r="K917" i="81"/>
  <c r="J917" i="81"/>
  <c r="I917" i="81"/>
  <c r="H917" i="81"/>
  <c r="G917" i="81"/>
  <c r="F917" i="81"/>
  <c r="E917" i="81"/>
  <c r="C917" i="81"/>
  <c r="B917" i="81"/>
  <c r="A917" i="81"/>
  <c r="L916" i="81"/>
  <c r="K916" i="81"/>
  <c r="J916" i="81"/>
  <c r="I916" i="81"/>
  <c r="H916" i="81"/>
  <c r="G916" i="81"/>
  <c r="F916" i="81"/>
  <c r="E916" i="81"/>
  <c r="C916" i="81"/>
  <c r="B916" i="81"/>
  <c r="A916" i="81"/>
  <c r="L915" i="81"/>
  <c r="K915" i="81"/>
  <c r="J915" i="81"/>
  <c r="I915" i="81"/>
  <c r="H915" i="81"/>
  <c r="G915" i="81"/>
  <c r="F915" i="81"/>
  <c r="E915" i="81"/>
  <c r="C915" i="81"/>
  <c r="B915" i="81"/>
  <c r="A915" i="81"/>
  <c r="L914" i="81"/>
  <c r="K914" i="81"/>
  <c r="J914" i="81"/>
  <c r="I914" i="81"/>
  <c r="H914" i="81"/>
  <c r="G914" i="81"/>
  <c r="F914" i="81"/>
  <c r="E914" i="81"/>
  <c r="C914" i="81"/>
  <c r="B914" i="81"/>
  <c r="A914" i="81"/>
  <c r="L913" i="81"/>
  <c r="K913" i="81"/>
  <c r="J913" i="81"/>
  <c r="I913" i="81"/>
  <c r="H913" i="81"/>
  <c r="G913" i="81"/>
  <c r="F913" i="81"/>
  <c r="E913" i="81"/>
  <c r="C913" i="81"/>
  <c r="B913" i="81"/>
  <c r="A913" i="81"/>
  <c r="L912" i="81"/>
  <c r="K912" i="81"/>
  <c r="J912" i="81"/>
  <c r="I912" i="81"/>
  <c r="H912" i="81"/>
  <c r="G912" i="81"/>
  <c r="F912" i="81"/>
  <c r="E912" i="81"/>
  <c r="C912" i="81"/>
  <c r="B912" i="81"/>
  <c r="A912" i="81"/>
  <c r="L911" i="81"/>
  <c r="K911" i="81"/>
  <c r="J911" i="81"/>
  <c r="I911" i="81"/>
  <c r="H911" i="81"/>
  <c r="G911" i="81"/>
  <c r="F911" i="81"/>
  <c r="E911" i="81"/>
  <c r="C911" i="81"/>
  <c r="B911" i="81"/>
  <c r="A911" i="81"/>
  <c r="L910" i="81"/>
  <c r="K910" i="81"/>
  <c r="J910" i="81"/>
  <c r="I910" i="81"/>
  <c r="H910" i="81"/>
  <c r="G910" i="81"/>
  <c r="F910" i="81"/>
  <c r="E910" i="81"/>
  <c r="C910" i="81"/>
  <c r="B910" i="81"/>
  <c r="A910" i="81"/>
  <c r="L909" i="81"/>
  <c r="K909" i="81"/>
  <c r="J909" i="81"/>
  <c r="I909" i="81"/>
  <c r="H909" i="81"/>
  <c r="G909" i="81"/>
  <c r="F909" i="81"/>
  <c r="E909" i="81"/>
  <c r="C909" i="81"/>
  <c r="B909" i="81"/>
  <c r="A909" i="81"/>
  <c r="L908" i="81"/>
  <c r="K908" i="81"/>
  <c r="J908" i="81"/>
  <c r="I908" i="81"/>
  <c r="H908" i="81"/>
  <c r="G908" i="81"/>
  <c r="F908" i="81"/>
  <c r="E908" i="81"/>
  <c r="C908" i="81"/>
  <c r="B908" i="81"/>
  <c r="A908" i="81"/>
  <c r="L907" i="81"/>
  <c r="K907" i="81"/>
  <c r="J907" i="81"/>
  <c r="I907" i="81"/>
  <c r="H907" i="81"/>
  <c r="G907" i="81"/>
  <c r="F907" i="81"/>
  <c r="E907" i="81"/>
  <c r="C907" i="81"/>
  <c r="B907" i="81"/>
  <c r="A907" i="81"/>
  <c r="L906" i="81"/>
  <c r="K906" i="81"/>
  <c r="J906" i="81"/>
  <c r="I906" i="81"/>
  <c r="H906" i="81"/>
  <c r="G906" i="81"/>
  <c r="F906" i="81"/>
  <c r="E906" i="81"/>
  <c r="C906" i="81"/>
  <c r="B906" i="81"/>
  <c r="A906" i="81"/>
  <c r="L905" i="81"/>
  <c r="K905" i="81"/>
  <c r="J905" i="81"/>
  <c r="I905" i="81"/>
  <c r="H905" i="81"/>
  <c r="G905" i="81"/>
  <c r="F905" i="81"/>
  <c r="E905" i="81"/>
  <c r="C905" i="81"/>
  <c r="B905" i="81"/>
  <c r="A905" i="81"/>
  <c r="L904" i="81"/>
  <c r="K904" i="81"/>
  <c r="J904" i="81"/>
  <c r="I904" i="81"/>
  <c r="H904" i="81"/>
  <c r="G904" i="81"/>
  <c r="F904" i="81"/>
  <c r="E904" i="81"/>
  <c r="C904" i="81"/>
  <c r="B904" i="81"/>
  <c r="A904" i="81"/>
  <c r="L903" i="81"/>
  <c r="K903" i="81"/>
  <c r="J903" i="81"/>
  <c r="I903" i="81"/>
  <c r="H903" i="81"/>
  <c r="G903" i="81"/>
  <c r="F903" i="81"/>
  <c r="E903" i="81"/>
  <c r="C903" i="81"/>
  <c r="B903" i="81"/>
  <c r="A903" i="81"/>
  <c r="L902" i="81"/>
  <c r="K902" i="81"/>
  <c r="J902" i="81"/>
  <c r="I902" i="81"/>
  <c r="H902" i="81"/>
  <c r="G902" i="81"/>
  <c r="F902" i="81"/>
  <c r="E902" i="81"/>
  <c r="C902" i="81"/>
  <c r="B902" i="81"/>
  <c r="A902" i="81"/>
  <c r="L901" i="81"/>
  <c r="K901" i="81"/>
  <c r="J901" i="81"/>
  <c r="I901" i="81"/>
  <c r="H901" i="81"/>
  <c r="G901" i="81"/>
  <c r="F901" i="81"/>
  <c r="E901" i="81"/>
  <c r="C901" i="81"/>
  <c r="B901" i="81"/>
  <c r="A901" i="81"/>
  <c r="L900" i="81"/>
  <c r="K900" i="81"/>
  <c r="J900" i="81"/>
  <c r="I900" i="81"/>
  <c r="H900" i="81"/>
  <c r="G900" i="81"/>
  <c r="F900" i="81"/>
  <c r="E900" i="81"/>
  <c r="C900" i="81"/>
  <c r="B900" i="81"/>
  <c r="A900" i="81"/>
  <c r="L899" i="81"/>
  <c r="K899" i="81"/>
  <c r="J899" i="81"/>
  <c r="I899" i="81"/>
  <c r="H899" i="81"/>
  <c r="G899" i="81"/>
  <c r="F899" i="81"/>
  <c r="E899" i="81"/>
  <c r="C899" i="81"/>
  <c r="B899" i="81"/>
  <c r="A899" i="81"/>
  <c r="L898" i="81"/>
  <c r="K898" i="81"/>
  <c r="J898" i="81"/>
  <c r="I898" i="81"/>
  <c r="H898" i="81"/>
  <c r="G898" i="81"/>
  <c r="F898" i="81"/>
  <c r="E898" i="81"/>
  <c r="C898" i="81"/>
  <c r="B898" i="81"/>
  <c r="A898" i="81"/>
  <c r="L897" i="81"/>
  <c r="K897" i="81"/>
  <c r="J897" i="81"/>
  <c r="I897" i="81"/>
  <c r="H897" i="81"/>
  <c r="G897" i="81"/>
  <c r="F897" i="81"/>
  <c r="E897" i="81"/>
  <c r="C897" i="81"/>
  <c r="B897" i="81"/>
  <c r="A897" i="81"/>
  <c r="L896" i="81"/>
  <c r="K896" i="81"/>
  <c r="J896" i="81"/>
  <c r="I896" i="81"/>
  <c r="H896" i="81"/>
  <c r="G896" i="81"/>
  <c r="F896" i="81"/>
  <c r="E896" i="81"/>
  <c r="C896" i="81"/>
  <c r="B896" i="81"/>
  <c r="A896" i="81"/>
  <c r="L895" i="81"/>
  <c r="K895" i="81"/>
  <c r="J895" i="81"/>
  <c r="I895" i="81"/>
  <c r="H895" i="81"/>
  <c r="G895" i="81"/>
  <c r="F895" i="81"/>
  <c r="E895" i="81"/>
  <c r="C895" i="81"/>
  <c r="B895" i="81"/>
  <c r="A895" i="81"/>
  <c r="L894" i="81"/>
  <c r="K894" i="81"/>
  <c r="J894" i="81"/>
  <c r="I894" i="81"/>
  <c r="H894" i="81"/>
  <c r="G894" i="81"/>
  <c r="F894" i="81"/>
  <c r="E894" i="81"/>
  <c r="C894" i="81"/>
  <c r="B894" i="81"/>
  <c r="A894" i="81"/>
  <c r="L893" i="81"/>
  <c r="K893" i="81"/>
  <c r="J893" i="81"/>
  <c r="I893" i="81"/>
  <c r="H893" i="81"/>
  <c r="G893" i="81"/>
  <c r="F893" i="81"/>
  <c r="E893" i="81"/>
  <c r="C893" i="81"/>
  <c r="B893" i="81"/>
  <c r="A893" i="81"/>
  <c r="L892" i="81"/>
  <c r="K892" i="81"/>
  <c r="J892" i="81"/>
  <c r="I892" i="81"/>
  <c r="H892" i="81"/>
  <c r="G892" i="81"/>
  <c r="F892" i="81"/>
  <c r="E892" i="81"/>
  <c r="C892" i="81"/>
  <c r="B892" i="81"/>
  <c r="A892" i="81"/>
  <c r="L891" i="81"/>
  <c r="K891" i="81"/>
  <c r="J891" i="81"/>
  <c r="I891" i="81"/>
  <c r="H891" i="81"/>
  <c r="G891" i="81"/>
  <c r="F891" i="81"/>
  <c r="E891" i="81"/>
  <c r="C891" i="81"/>
  <c r="B891" i="81"/>
  <c r="A891" i="81"/>
  <c r="L890" i="81"/>
  <c r="K890" i="81"/>
  <c r="J890" i="81"/>
  <c r="I890" i="81"/>
  <c r="H890" i="81"/>
  <c r="G890" i="81"/>
  <c r="F890" i="81"/>
  <c r="E890" i="81"/>
  <c r="C890" i="81"/>
  <c r="B890" i="81"/>
  <c r="A890" i="81"/>
  <c r="L889" i="81"/>
  <c r="K889" i="81"/>
  <c r="J889" i="81"/>
  <c r="I889" i="81"/>
  <c r="H889" i="81"/>
  <c r="G889" i="81"/>
  <c r="F889" i="81"/>
  <c r="E889" i="81"/>
  <c r="C889" i="81"/>
  <c r="B889" i="81"/>
  <c r="A889" i="81"/>
  <c r="L888" i="81"/>
  <c r="K888" i="81"/>
  <c r="J888" i="81"/>
  <c r="I888" i="81"/>
  <c r="H888" i="81"/>
  <c r="G888" i="81"/>
  <c r="F888" i="81"/>
  <c r="E888" i="81"/>
  <c r="C888" i="81"/>
  <c r="B888" i="81"/>
  <c r="A888" i="81"/>
  <c r="L887" i="81"/>
  <c r="K887" i="81"/>
  <c r="J887" i="81"/>
  <c r="I887" i="81"/>
  <c r="H887" i="81"/>
  <c r="G887" i="81"/>
  <c r="F887" i="81"/>
  <c r="E887" i="81"/>
  <c r="C887" i="81"/>
  <c r="B887" i="81"/>
  <c r="A887" i="81"/>
  <c r="L886" i="81"/>
  <c r="K886" i="81"/>
  <c r="J886" i="81"/>
  <c r="I886" i="81"/>
  <c r="H886" i="81"/>
  <c r="G886" i="81"/>
  <c r="F886" i="81"/>
  <c r="E886" i="81"/>
  <c r="C886" i="81"/>
  <c r="B886" i="81"/>
  <c r="A886" i="81"/>
  <c r="L885" i="81"/>
  <c r="K885" i="81"/>
  <c r="J885" i="81"/>
  <c r="I885" i="81"/>
  <c r="H885" i="81"/>
  <c r="G885" i="81"/>
  <c r="F885" i="81"/>
  <c r="E885" i="81"/>
  <c r="C885" i="81"/>
  <c r="B885" i="81"/>
  <c r="A885" i="81"/>
  <c r="L884" i="81"/>
  <c r="K884" i="81"/>
  <c r="J884" i="81"/>
  <c r="I884" i="81"/>
  <c r="H884" i="81"/>
  <c r="G884" i="81"/>
  <c r="F884" i="81"/>
  <c r="E884" i="81"/>
  <c r="C884" i="81"/>
  <c r="B884" i="81"/>
  <c r="A884" i="81"/>
  <c r="L883" i="81"/>
  <c r="K883" i="81"/>
  <c r="J883" i="81"/>
  <c r="I883" i="81"/>
  <c r="H883" i="81"/>
  <c r="G883" i="81"/>
  <c r="F883" i="81"/>
  <c r="E883" i="81"/>
  <c r="C883" i="81"/>
  <c r="B883" i="81"/>
  <c r="A883" i="81"/>
  <c r="L882" i="81"/>
  <c r="K882" i="81"/>
  <c r="J882" i="81"/>
  <c r="I882" i="81"/>
  <c r="H882" i="81"/>
  <c r="G882" i="81"/>
  <c r="F882" i="81"/>
  <c r="E882" i="81"/>
  <c r="C882" i="81"/>
  <c r="B882" i="81"/>
  <c r="A882" i="81"/>
  <c r="L881" i="81"/>
  <c r="K881" i="81"/>
  <c r="J881" i="81"/>
  <c r="I881" i="81"/>
  <c r="H881" i="81"/>
  <c r="G881" i="81"/>
  <c r="F881" i="81"/>
  <c r="E881" i="81"/>
  <c r="C881" i="81"/>
  <c r="B881" i="81"/>
  <c r="A881" i="81"/>
  <c r="L880" i="81"/>
  <c r="K880" i="81"/>
  <c r="J880" i="81"/>
  <c r="I880" i="81"/>
  <c r="H880" i="81"/>
  <c r="G880" i="81"/>
  <c r="F880" i="81"/>
  <c r="E880" i="81"/>
  <c r="C880" i="81"/>
  <c r="B880" i="81"/>
  <c r="A880" i="81"/>
  <c r="L879" i="81"/>
  <c r="K879" i="81"/>
  <c r="J879" i="81"/>
  <c r="I879" i="81"/>
  <c r="H879" i="81"/>
  <c r="G879" i="81"/>
  <c r="F879" i="81"/>
  <c r="E879" i="81"/>
  <c r="C879" i="81"/>
  <c r="B879" i="81"/>
  <c r="A879" i="81"/>
  <c r="L878" i="81"/>
  <c r="K878" i="81"/>
  <c r="J878" i="81"/>
  <c r="I878" i="81"/>
  <c r="H878" i="81"/>
  <c r="G878" i="81"/>
  <c r="F878" i="81"/>
  <c r="E878" i="81"/>
  <c r="C878" i="81"/>
  <c r="B878" i="81"/>
  <c r="A878" i="81"/>
  <c r="L877" i="81"/>
  <c r="K877" i="81"/>
  <c r="J877" i="81"/>
  <c r="I877" i="81"/>
  <c r="H877" i="81"/>
  <c r="G877" i="81"/>
  <c r="F877" i="81"/>
  <c r="E877" i="81"/>
  <c r="C877" i="81"/>
  <c r="B877" i="81"/>
  <c r="A877" i="81"/>
  <c r="L876" i="81"/>
  <c r="K876" i="81"/>
  <c r="J876" i="81"/>
  <c r="I876" i="81"/>
  <c r="H876" i="81"/>
  <c r="G876" i="81"/>
  <c r="F876" i="81"/>
  <c r="E876" i="81"/>
  <c r="C876" i="81"/>
  <c r="B876" i="81"/>
  <c r="A876" i="81"/>
  <c r="L875" i="81"/>
  <c r="K875" i="81"/>
  <c r="J875" i="81"/>
  <c r="I875" i="81"/>
  <c r="H875" i="81"/>
  <c r="G875" i="81"/>
  <c r="F875" i="81"/>
  <c r="E875" i="81"/>
  <c r="C875" i="81"/>
  <c r="B875" i="81"/>
  <c r="A875" i="81"/>
  <c r="L874" i="81"/>
  <c r="K874" i="81"/>
  <c r="J874" i="81"/>
  <c r="I874" i="81"/>
  <c r="H874" i="81"/>
  <c r="G874" i="81"/>
  <c r="F874" i="81"/>
  <c r="E874" i="81"/>
  <c r="C874" i="81"/>
  <c r="B874" i="81"/>
  <c r="A874" i="81"/>
  <c r="L873" i="81"/>
  <c r="K873" i="81"/>
  <c r="J873" i="81"/>
  <c r="I873" i="81"/>
  <c r="H873" i="81"/>
  <c r="G873" i="81"/>
  <c r="F873" i="81"/>
  <c r="E873" i="81"/>
  <c r="C873" i="81"/>
  <c r="B873" i="81"/>
  <c r="A873" i="81"/>
  <c r="L872" i="81"/>
  <c r="K872" i="81"/>
  <c r="J872" i="81"/>
  <c r="I872" i="81"/>
  <c r="H872" i="81"/>
  <c r="G872" i="81"/>
  <c r="F872" i="81"/>
  <c r="E872" i="81"/>
  <c r="C872" i="81"/>
  <c r="B872" i="81"/>
  <c r="A872" i="81"/>
  <c r="L871" i="81"/>
  <c r="K871" i="81"/>
  <c r="J871" i="81"/>
  <c r="I871" i="81"/>
  <c r="H871" i="81"/>
  <c r="G871" i="81"/>
  <c r="F871" i="81"/>
  <c r="E871" i="81"/>
  <c r="C871" i="81"/>
  <c r="B871" i="81"/>
  <c r="A871" i="81"/>
  <c r="L870" i="81"/>
  <c r="K870" i="81"/>
  <c r="J870" i="81"/>
  <c r="I870" i="81"/>
  <c r="H870" i="81"/>
  <c r="G870" i="81"/>
  <c r="F870" i="81"/>
  <c r="E870" i="81"/>
  <c r="C870" i="81"/>
  <c r="B870" i="81"/>
  <c r="A870" i="81"/>
  <c r="L869" i="81"/>
  <c r="K869" i="81"/>
  <c r="J869" i="81"/>
  <c r="I869" i="81"/>
  <c r="H869" i="81"/>
  <c r="G869" i="81"/>
  <c r="F869" i="81"/>
  <c r="E869" i="81"/>
  <c r="C869" i="81"/>
  <c r="B869" i="81"/>
  <c r="A869" i="81"/>
  <c r="L868" i="81"/>
  <c r="K868" i="81"/>
  <c r="J868" i="81"/>
  <c r="I868" i="81"/>
  <c r="H868" i="81"/>
  <c r="G868" i="81"/>
  <c r="F868" i="81"/>
  <c r="E868" i="81"/>
  <c r="C868" i="81"/>
  <c r="B868" i="81"/>
  <c r="A868" i="81"/>
  <c r="L867" i="81"/>
  <c r="K867" i="81"/>
  <c r="J867" i="81"/>
  <c r="I867" i="81"/>
  <c r="H867" i="81"/>
  <c r="G867" i="81"/>
  <c r="F867" i="81"/>
  <c r="E867" i="81"/>
  <c r="C867" i="81"/>
  <c r="B867" i="81"/>
  <c r="A867" i="81"/>
  <c r="L866" i="81"/>
  <c r="K866" i="81"/>
  <c r="J866" i="81"/>
  <c r="I866" i="81"/>
  <c r="H866" i="81"/>
  <c r="G866" i="81"/>
  <c r="F866" i="81"/>
  <c r="E866" i="81"/>
  <c r="C866" i="81"/>
  <c r="B866" i="81"/>
  <c r="A866" i="81"/>
  <c r="L865" i="81"/>
  <c r="K865" i="81"/>
  <c r="J865" i="81"/>
  <c r="I865" i="81"/>
  <c r="H865" i="81"/>
  <c r="G865" i="81"/>
  <c r="F865" i="81"/>
  <c r="E865" i="81"/>
  <c r="C865" i="81"/>
  <c r="B865" i="81"/>
  <c r="A865" i="81"/>
  <c r="L864" i="81"/>
  <c r="K864" i="81"/>
  <c r="J864" i="81"/>
  <c r="I864" i="81"/>
  <c r="H864" i="81"/>
  <c r="G864" i="81"/>
  <c r="F864" i="81"/>
  <c r="E864" i="81"/>
  <c r="C864" i="81"/>
  <c r="B864" i="81"/>
  <c r="A864" i="81"/>
  <c r="L863" i="81"/>
  <c r="K863" i="81"/>
  <c r="J863" i="81"/>
  <c r="I863" i="81"/>
  <c r="H863" i="81"/>
  <c r="G863" i="81"/>
  <c r="F863" i="81"/>
  <c r="E863" i="81"/>
  <c r="C863" i="81"/>
  <c r="B863" i="81"/>
  <c r="A863" i="81"/>
  <c r="L862" i="81"/>
  <c r="K862" i="81"/>
  <c r="J862" i="81"/>
  <c r="I862" i="81"/>
  <c r="H862" i="81"/>
  <c r="G862" i="81"/>
  <c r="F862" i="81"/>
  <c r="E862" i="81"/>
  <c r="C862" i="81"/>
  <c r="B862" i="81"/>
  <c r="A862" i="81"/>
  <c r="L861" i="81"/>
  <c r="K861" i="81"/>
  <c r="J861" i="81"/>
  <c r="I861" i="81"/>
  <c r="H861" i="81"/>
  <c r="G861" i="81"/>
  <c r="F861" i="81"/>
  <c r="E861" i="81"/>
  <c r="C861" i="81"/>
  <c r="B861" i="81"/>
  <c r="A861" i="81"/>
  <c r="L860" i="81"/>
  <c r="K860" i="81"/>
  <c r="J860" i="81"/>
  <c r="I860" i="81"/>
  <c r="H860" i="81"/>
  <c r="G860" i="81"/>
  <c r="F860" i="81"/>
  <c r="E860" i="81"/>
  <c r="C860" i="81"/>
  <c r="B860" i="81"/>
  <c r="A860" i="81"/>
  <c r="L859" i="81"/>
  <c r="K859" i="81"/>
  <c r="J859" i="81"/>
  <c r="I859" i="81"/>
  <c r="H859" i="81"/>
  <c r="G859" i="81"/>
  <c r="F859" i="81"/>
  <c r="E859" i="81"/>
  <c r="C859" i="81"/>
  <c r="B859" i="81"/>
  <c r="A859" i="81"/>
  <c r="L858" i="81"/>
  <c r="K858" i="81"/>
  <c r="J858" i="81"/>
  <c r="I858" i="81"/>
  <c r="H858" i="81"/>
  <c r="G858" i="81"/>
  <c r="F858" i="81"/>
  <c r="E858" i="81"/>
  <c r="C858" i="81"/>
  <c r="B858" i="81"/>
  <c r="A858" i="81"/>
  <c r="L857" i="81"/>
  <c r="K857" i="81"/>
  <c r="J857" i="81"/>
  <c r="I857" i="81"/>
  <c r="H857" i="81"/>
  <c r="G857" i="81"/>
  <c r="F857" i="81"/>
  <c r="E857" i="81"/>
  <c r="C857" i="81"/>
  <c r="B857" i="81"/>
  <c r="A857" i="81"/>
  <c r="L856" i="81"/>
  <c r="K856" i="81"/>
  <c r="J856" i="81"/>
  <c r="I856" i="81"/>
  <c r="H856" i="81"/>
  <c r="G856" i="81"/>
  <c r="F856" i="81"/>
  <c r="E856" i="81"/>
  <c r="C856" i="81"/>
  <c r="B856" i="81"/>
  <c r="A856" i="81"/>
  <c r="L855" i="81"/>
  <c r="K855" i="81"/>
  <c r="J855" i="81"/>
  <c r="I855" i="81"/>
  <c r="H855" i="81"/>
  <c r="G855" i="81"/>
  <c r="F855" i="81"/>
  <c r="E855" i="81"/>
  <c r="C855" i="81"/>
  <c r="B855" i="81"/>
  <c r="A855" i="81"/>
  <c r="L854" i="81"/>
  <c r="K854" i="81"/>
  <c r="J854" i="81"/>
  <c r="I854" i="81"/>
  <c r="H854" i="81"/>
  <c r="G854" i="81"/>
  <c r="F854" i="81"/>
  <c r="E854" i="81"/>
  <c r="C854" i="81"/>
  <c r="B854" i="81"/>
  <c r="A854" i="81"/>
  <c r="L853" i="81"/>
  <c r="K853" i="81"/>
  <c r="J853" i="81"/>
  <c r="I853" i="81"/>
  <c r="H853" i="81"/>
  <c r="G853" i="81"/>
  <c r="F853" i="81"/>
  <c r="E853" i="81"/>
  <c r="C853" i="81"/>
  <c r="B853" i="81"/>
  <c r="A853" i="81"/>
  <c r="L852" i="81"/>
  <c r="K852" i="81"/>
  <c r="J852" i="81"/>
  <c r="I852" i="81"/>
  <c r="H852" i="81"/>
  <c r="G852" i="81"/>
  <c r="F852" i="81"/>
  <c r="E852" i="81"/>
  <c r="C852" i="81"/>
  <c r="B852" i="81"/>
  <c r="A852" i="81"/>
  <c r="L851" i="81"/>
  <c r="K851" i="81"/>
  <c r="J851" i="81"/>
  <c r="I851" i="81"/>
  <c r="H851" i="81"/>
  <c r="G851" i="81"/>
  <c r="F851" i="81"/>
  <c r="E851" i="81"/>
  <c r="C851" i="81"/>
  <c r="B851" i="81"/>
  <c r="A851" i="81"/>
  <c r="L850" i="81"/>
  <c r="K850" i="81"/>
  <c r="J850" i="81"/>
  <c r="I850" i="81"/>
  <c r="H850" i="81"/>
  <c r="G850" i="81"/>
  <c r="F850" i="81"/>
  <c r="E850" i="81"/>
  <c r="C850" i="81"/>
  <c r="B850" i="81"/>
  <c r="A850" i="81"/>
  <c r="L849" i="81"/>
  <c r="K849" i="81"/>
  <c r="J849" i="81"/>
  <c r="I849" i="81"/>
  <c r="H849" i="81"/>
  <c r="G849" i="81"/>
  <c r="F849" i="81"/>
  <c r="E849" i="81"/>
  <c r="C849" i="81"/>
  <c r="B849" i="81"/>
  <c r="A849" i="81"/>
  <c r="L848" i="81"/>
  <c r="K848" i="81"/>
  <c r="J848" i="81"/>
  <c r="I848" i="81"/>
  <c r="H848" i="81"/>
  <c r="G848" i="81"/>
  <c r="F848" i="81"/>
  <c r="E848" i="81"/>
  <c r="C848" i="81"/>
  <c r="B848" i="81"/>
  <c r="A848" i="81"/>
  <c r="L847" i="81"/>
  <c r="K847" i="81"/>
  <c r="J847" i="81"/>
  <c r="I847" i="81"/>
  <c r="H847" i="81"/>
  <c r="G847" i="81"/>
  <c r="F847" i="81"/>
  <c r="E847" i="81"/>
  <c r="C847" i="81"/>
  <c r="B847" i="81"/>
  <c r="A847" i="81"/>
  <c r="L846" i="81"/>
  <c r="K846" i="81"/>
  <c r="J846" i="81"/>
  <c r="I846" i="81"/>
  <c r="H846" i="81"/>
  <c r="G846" i="81"/>
  <c r="F846" i="81"/>
  <c r="E846" i="81"/>
  <c r="C846" i="81"/>
  <c r="B846" i="81"/>
  <c r="A846" i="81"/>
  <c r="L845" i="81"/>
  <c r="K845" i="81"/>
  <c r="J845" i="81"/>
  <c r="I845" i="81"/>
  <c r="H845" i="81"/>
  <c r="G845" i="81"/>
  <c r="F845" i="81"/>
  <c r="E845" i="81"/>
  <c r="C845" i="81"/>
  <c r="B845" i="81"/>
  <c r="A845" i="81"/>
  <c r="L844" i="81"/>
  <c r="K844" i="81"/>
  <c r="J844" i="81"/>
  <c r="I844" i="81"/>
  <c r="H844" i="81"/>
  <c r="G844" i="81"/>
  <c r="F844" i="81"/>
  <c r="E844" i="81"/>
  <c r="C844" i="81"/>
  <c r="B844" i="81"/>
  <c r="A844" i="81"/>
  <c r="L843" i="81"/>
  <c r="K843" i="81"/>
  <c r="J843" i="81"/>
  <c r="I843" i="81"/>
  <c r="H843" i="81"/>
  <c r="G843" i="81"/>
  <c r="F843" i="81"/>
  <c r="E843" i="81"/>
  <c r="C843" i="81"/>
  <c r="B843" i="81"/>
  <c r="A843" i="81"/>
  <c r="L842" i="81"/>
  <c r="K842" i="81"/>
  <c r="J842" i="81"/>
  <c r="I842" i="81"/>
  <c r="H842" i="81"/>
  <c r="G842" i="81"/>
  <c r="F842" i="81"/>
  <c r="E842" i="81"/>
  <c r="C842" i="81"/>
  <c r="B842" i="81"/>
  <c r="A842" i="81"/>
  <c r="L841" i="81"/>
  <c r="K841" i="81"/>
  <c r="J841" i="81"/>
  <c r="I841" i="81"/>
  <c r="H841" i="81"/>
  <c r="G841" i="81"/>
  <c r="F841" i="81"/>
  <c r="E841" i="81"/>
  <c r="C841" i="81"/>
  <c r="B841" i="81"/>
  <c r="A841" i="81"/>
  <c r="L840" i="81"/>
  <c r="K840" i="81"/>
  <c r="J840" i="81"/>
  <c r="I840" i="81"/>
  <c r="H840" i="81"/>
  <c r="G840" i="81"/>
  <c r="F840" i="81"/>
  <c r="E840" i="81"/>
  <c r="C840" i="81"/>
  <c r="B840" i="81"/>
  <c r="A840" i="81"/>
  <c r="L839" i="81"/>
  <c r="K839" i="81"/>
  <c r="J839" i="81"/>
  <c r="I839" i="81"/>
  <c r="H839" i="81"/>
  <c r="G839" i="81"/>
  <c r="F839" i="81"/>
  <c r="E839" i="81"/>
  <c r="C839" i="81"/>
  <c r="B839" i="81"/>
  <c r="A839" i="81"/>
  <c r="L838" i="81"/>
  <c r="K838" i="81"/>
  <c r="J838" i="81"/>
  <c r="I838" i="81"/>
  <c r="H838" i="81"/>
  <c r="G838" i="81"/>
  <c r="F838" i="81"/>
  <c r="E838" i="81"/>
  <c r="C838" i="81"/>
  <c r="B838" i="81"/>
  <c r="A838" i="81"/>
  <c r="L837" i="81"/>
  <c r="K837" i="81"/>
  <c r="J837" i="81"/>
  <c r="I837" i="81"/>
  <c r="H837" i="81"/>
  <c r="G837" i="81"/>
  <c r="F837" i="81"/>
  <c r="E837" i="81"/>
  <c r="C837" i="81"/>
  <c r="B837" i="81"/>
  <c r="A837" i="81"/>
  <c r="L836" i="81"/>
  <c r="K836" i="81"/>
  <c r="J836" i="81"/>
  <c r="I836" i="81"/>
  <c r="H836" i="81"/>
  <c r="G836" i="81"/>
  <c r="F836" i="81"/>
  <c r="E836" i="81"/>
  <c r="C836" i="81"/>
  <c r="B836" i="81"/>
  <c r="A836" i="81"/>
  <c r="L835" i="81"/>
  <c r="K835" i="81"/>
  <c r="J835" i="81"/>
  <c r="I835" i="81"/>
  <c r="H835" i="81"/>
  <c r="G835" i="81"/>
  <c r="F835" i="81"/>
  <c r="E835" i="81"/>
  <c r="C835" i="81"/>
  <c r="B835" i="81"/>
  <c r="A835" i="81"/>
  <c r="L834" i="81"/>
  <c r="K834" i="81"/>
  <c r="J834" i="81"/>
  <c r="I834" i="81"/>
  <c r="H834" i="81"/>
  <c r="G834" i="81"/>
  <c r="F834" i="81"/>
  <c r="E834" i="81"/>
  <c r="C834" i="81"/>
  <c r="B834" i="81"/>
  <c r="A834" i="81"/>
  <c r="L833" i="81"/>
  <c r="K833" i="81"/>
  <c r="J833" i="81"/>
  <c r="I833" i="81"/>
  <c r="H833" i="81"/>
  <c r="G833" i="81"/>
  <c r="F833" i="81"/>
  <c r="E833" i="81"/>
  <c r="C833" i="81"/>
  <c r="B833" i="81"/>
  <c r="A833" i="81"/>
  <c r="L832" i="81"/>
  <c r="K832" i="81"/>
  <c r="J832" i="81"/>
  <c r="I832" i="81"/>
  <c r="H832" i="81"/>
  <c r="G832" i="81"/>
  <c r="F832" i="81"/>
  <c r="E832" i="81"/>
  <c r="C832" i="81"/>
  <c r="B832" i="81"/>
  <c r="A832" i="81"/>
  <c r="L831" i="81"/>
  <c r="K831" i="81"/>
  <c r="J831" i="81"/>
  <c r="I831" i="81"/>
  <c r="H831" i="81"/>
  <c r="G831" i="81"/>
  <c r="F831" i="81"/>
  <c r="E831" i="81"/>
  <c r="C831" i="81"/>
  <c r="B831" i="81"/>
  <c r="A831" i="81"/>
  <c r="L830" i="81"/>
  <c r="K830" i="81"/>
  <c r="J830" i="81"/>
  <c r="I830" i="81"/>
  <c r="H830" i="81"/>
  <c r="G830" i="81"/>
  <c r="F830" i="81"/>
  <c r="E830" i="81"/>
  <c r="C830" i="81"/>
  <c r="B830" i="81"/>
  <c r="A830" i="81"/>
  <c r="L829" i="81"/>
  <c r="K829" i="81"/>
  <c r="J829" i="81"/>
  <c r="I829" i="81"/>
  <c r="H829" i="81"/>
  <c r="G829" i="81"/>
  <c r="F829" i="81"/>
  <c r="E829" i="81"/>
  <c r="C829" i="81"/>
  <c r="B829" i="81"/>
  <c r="A829" i="81"/>
  <c r="L828" i="81"/>
  <c r="K828" i="81"/>
  <c r="J828" i="81"/>
  <c r="I828" i="81"/>
  <c r="H828" i="81"/>
  <c r="G828" i="81"/>
  <c r="F828" i="81"/>
  <c r="E828" i="81"/>
  <c r="C828" i="81"/>
  <c r="B828" i="81"/>
  <c r="A828" i="81"/>
  <c r="L827" i="81"/>
  <c r="K827" i="81"/>
  <c r="J827" i="81"/>
  <c r="I827" i="81"/>
  <c r="H827" i="81"/>
  <c r="G827" i="81"/>
  <c r="F827" i="81"/>
  <c r="E827" i="81"/>
  <c r="C827" i="81"/>
  <c r="B827" i="81"/>
  <c r="A827" i="81"/>
  <c r="L826" i="81"/>
  <c r="K826" i="81"/>
  <c r="J826" i="81"/>
  <c r="I826" i="81"/>
  <c r="H826" i="81"/>
  <c r="G826" i="81"/>
  <c r="F826" i="81"/>
  <c r="E826" i="81"/>
  <c r="C826" i="81"/>
  <c r="B826" i="81"/>
  <c r="A826" i="81"/>
  <c r="L825" i="81"/>
  <c r="K825" i="81"/>
  <c r="J825" i="81"/>
  <c r="I825" i="81"/>
  <c r="H825" i="81"/>
  <c r="G825" i="81"/>
  <c r="F825" i="81"/>
  <c r="E825" i="81"/>
  <c r="C825" i="81"/>
  <c r="B825" i="81"/>
  <c r="A825" i="81"/>
  <c r="L824" i="81"/>
  <c r="K824" i="81"/>
  <c r="J824" i="81"/>
  <c r="I824" i="81"/>
  <c r="H824" i="81"/>
  <c r="G824" i="81"/>
  <c r="F824" i="81"/>
  <c r="E824" i="81"/>
  <c r="C824" i="81"/>
  <c r="B824" i="81"/>
  <c r="A824" i="81"/>
  <c r="L823" i="81"/>
  <c r="K823" i="81"/>
  <c r="J823" i="81"/>
  <c r="I823" i="81"/>
  <c r="H823" i="81"/>
  <c r="G823" i="81"/>
  <c r="F823" i="81"/>
  <c r="E823" i="81"/>
  <c r="C823" i="81"/>
  <c r="B823" i="81"/>
  <c r="A823" i="81"/>
  <c r="L822" i="81"/>
  <c r="K822" i="81"/>
  <c r="J822" i="81"/>
  <c r="I822" i="81"/>
  <c r="H822" i="81"/>
  <c r="G822" i="81"/>
  <c r="F822" i="81"/>
  <c r="E822" i="81"/>
  <c r="C822" i="81"/>
  <c r="B822" i="81"/>
  <c r="A822" i="81"/>
  <c r="L821" i="81"/>
  <c r="K821" i="81"/>
  <c r="J821" i="81"/>
  <c r="I821" i="81"/>
  <c r="H821" i="81"/>
  <c r="G821" i="81"/>
  <c r="F821" i="81"/>
  <c r="E821" i="81"/>
  <c r="C821" i="81"/>
  <c r="B821" i="81"/>
  <c r="A821" i="81"/>
  <c r="L820" i="81"/>
  <c r="K820" i="81"/>
  <c r="J820" i="81"/>
  <c r="I820" i="81"/>
  <c r="H820" i="81"/>
  <c r="G820" i="81"/>
  <c r="F820" i="81"/>
  <c r="E820" i="81"/>
  <c r="C820" i="81"/>
  <c r="B820" i="81"/>
  <c r="A820" i="81"/>
  <c r="L819" i="81"/>
  <c r="K819" i="81"/>
  <c r="J819" i="81"/>
  <c r="I819" i="81"/>
  <c r="H819" i="81"/>
  <c r="G819" i="81"/>
  <c r="F819" i="81"/>
  <c r="E819" i="81"/>
  <c r="C819" i="81"/>
  <c r="B819" i="81"/>
  <c r="A819" i="81"/>
  <c r="L818" i="81"/>
  <c r="K818" i="81"/>
  <c r="J818" i="81"/>
  <c r="I818" i="81"/>
  <c r="H818" i="81"/>
  <c r="G818" i="81"/>
  <c r="F818" i="81"/>
  <c r="E818" i="81"/>
  <c r="C818" i="81"/>
  <c r="B818" i="81"/>
  <c r="A818" i="81"/>
  <c r="L817" i="81"/>
  <c r="K817" i="81"/>
  <c r="J817" i="81"/>
  <c r="I817" i="81"/>
  <c r="H817" i="81"/>
  <c r="G817" i="81"/>
  <c r="F817" i="81"/>
  <c r="E817" i="81"/>
  <c r="C817" i="81"/>
  <c r="B817" i="81"/>
  <c r="A817" i="81"/>
  <c r="L816" i="81"/>
  <c r="K816" i="81"/>
  <c r="J816" i="81"/>
  <c r="I816" i="81"/>
  <c r="H816" i="81"/>
  <c r="G816" i="81"/>
  <c r="F816" i="81"/>
  <c r="E816" i="81"/>
  <c r="C816" i="81"/>
  <c r="B816" i="81"/>
  <c r="A816" i="81"/>
  <c r="L815" i="81"/>
  <c r="K815" i="81"/>
  <c r="J815" i="81"/>
  <c r="I815" i="81"/>
  <c r="H815" i="81"/>
  <c r="G815" i="81"/>
  <c r="F815" i="81"/>
  <c r="E815" i="81"/>
  <c r="C815" i="81"/>
  <c r="B815" i="81"/>
  <c r="A815" i="81"/>
  <c r="L814" i="81"/>
  <c r="K814" i="81"/>
  <c r="J814" i="81"/>
  <c r="I814" i="81"/>
  <c r="H814" i="81"/>
  <c r="G814" i="81"/>
  <c r="F814" i="81"/>
  <c r="E814" i="81"/>
  <c r="C814" i="81"/>
  <c r="B814" i="81"/>
  <c r="A814" i="81"/>
  <c r="L813" i="81"/>
  <c r="K813" i="81"/>
  <c r="J813" i="81"/>
  <c r="I813" i="81"/>
  <c r="H813" i="81"/>
  <c r="G813" i="81"/>
  <c r="F813" i="81"/>
  <c r="E813" i="81"/>
  <c r="C813" i="81"/>
  <c r="B813" i="81"/>
  <c r="A813" i="81"/>
  <c r="L812" i="81"/>
  <c r="K812" i="81"/>
  <c r="J812" i="81"/>
  <c r="I812" i="81"/>
  <c r="H812" i="81"/>
  <c r="G812" i="81"/>
  <c r="F812" i="81"/>
  <c r="E812" i="81"/>
  <c r="C812" i="81"/>
  <c r="B812" i="81"/>
  <c r="A812" i="81"/>
  <c r="L811" i="81"/>
  <c r="K811" i="81"/>
  <c r="J811" i="81"/>
  <c r="I811" i="81"/>
  <c r="H811" i="81"/>
  <c r="G811" i="81"/>
  <c r="F811" i="81"/>
  <c r="E811" i="81"/>
  <c r="C811" i="81"/>
  <c r="B811" i="81"/>
  <c r="A811" i="81"/>
  <c r="L810" i="81"/>
  <c r="K810" i="81"/>
  <c r="J810" i="81"/>
  <c r="I810" i="81"/>
  <c r="H810" i="81"/>
  <c r="G810" i="81"/>
  <c r="F810" i="81"/>
  <c r="E810" i="81"/>
  <c r="C810" i="81"/>
  <c r="B810" i="81"/>
  <c r="A810" i="81"/>
  <c r="L809" i="81"/>
  <c r="K809" i="81"/>
  <c r="J809" i="81"/>
  <c r="I809" i="81"/>
  <c r="H809" i="81"/>
  <c r="G809" i="81"/>
  <c r="F809" i="81"/>
  <c r="E809" i="81"/>
  <c r="C809" i="81"/>
  <c r="B809" i="81"/>
  <c r="A809" i="81"/>
  <c r="L808" i="81"/>
  <c r="K808" i="81"/>
  <c r="J808" i="81"/>
  <c r="I808" i="81"/>
  <c r="H808" i="81"/>
  <c r="G808" i="81"/>
  <c r="F808" i="81"/>
  <c r="E808" i="81"/>
  <c r="C808" i="81"/>
  <c r="B808" i="81"/>
  <c r="A808" i="81"/>
  <c r="L807" i="81"/>
  <c r="K807" i="81"/>
  <c r="J807" i="81"/>
  <c r="I807" i="81"/>
  <c r="H807" i="81"/>
  <c r="G807" i="81"/>
  <c r="F807" i="81"/>
  <c r="E807" i="81"/>
  <c r="C807" i="81"/>
  <c r="B807" i="81"/>
  <c r="A807" i="81"/>
  <c r="L806" i="81"/>
  <c r="K806" i="81"/>
  <c r="J806" i="81"/>
  <c r="I806" i="81"/>
  <c r="H806" i="81"/>
  <c r="G806" i="81"/>
  <c r="F806" i="81"/>
  <c r="E806" i="81"/>
  <c r="C806" i="81"/>
  <c r="B806" i="81"/>
  <c r="A806" i="81"/>
  <c r="L805" i="81"/>
  <c r="K805" i="81"/>
  <c r="J805" i="81"/>
  <c r="I805" i="81"/>
  <c r="H805" i="81"/>
  <c r="G805" i="81"/>
  <c r="F805" i="81"/>
  <c r="E805" i="81"/>
  <c r="C805" i="81"/>
  <c r="B805" i="81"/>
  <c r="A805" i="81"/>
  <c r="L804" i="81"/>
  <c r="K804" i="81"/>
  <c r="J804" i="81"/>
  <c r="I804" i="81"/>
  <c r="H804" i="81"/>
  <c r="G804" i="81"/>
  <c r="F804" i="81"/>
  <c r="E804" i="81"/>
  <c r="C804" i="81"/>
  <c r="B804" i="81"/>
  <c r="A804" i="81"/>
  <c r="L803" i="81"/>
  <c r="K803" i="81"/>
  <c r="J803" i="81"/>
  <c r="I803" i="81"/>
  <c r="H803" i="81"/>
  <c r="G803" i="81"/>
  <c r="F803" i="81"/>
  <c r="E803" i="81"/>
  <c r="C803" i="81"/>
  <c r="B803" i="81"/>
  <c r="A803" i="81"/>
  <c r="L802" i="81"/>
  <c r="K802" i="81"/>
  <c r="J802" i="81"/>
  <c r="I802" i="81"/>
  <c r="H802" i="81"/>
  <c r="G802" i="81"/>
  <c r="F802" i="81"/>
  <c r="E802" i="81"/>
  <c r="C802" i="81"/>
  <c r="B802" i="81"/>
  <c r="A802" i="81"/>
  <c r="L801" i="81"/>
  <c r="K801" i="81"/>
  <c r="J801" i="81"/>
  <c r="I801" i="81"/>
  <c r="H801" i="81"/>
  <c r="G801" i="81"/>
  <c r="F801" i="81"/>
  <c r="E801" i="81"/>
  <c r="C801" i="81"/>
  <c r="B801" i="81"/>
  <c r="A801" i="81"/>
  <c r="L800" i="81"/>
  <c r="K800" i="81"/>
  <c r="J800" i="81"/>
  <c r="I800" i="81"/>
  <c r="H800" i="81"/>
  <c r="G800" i="81"/>
  <c r="F800" i="81"/>
  <c r="E800" i="81"/>
  <c r="C800" i="81"/>
  <c r="B800" i="81"/>
  <c r="A800" i="81"/>
  <c r="L799" i="81"/>
  <c r="K799" i="81"/>
  <c r="J799" i="81"/>
  <c r="I799" i="81"/>
  <c r="H799" i="81"/>
  <c r="G799" i="81"/>
  <c r="F799" i="81"/>
  <c r="E799" i="81"/>
  <c r="C799" i="81"/>
  <c r="B799" i="81"/>
  <c r="A799" i="81"/>
  <c r="L798" i="81"/>
  <c r="K798" i="81"/>
  <c r="J798" i="81"/>
  <c r="I798" i="81"/>
  <c r="H798" i="81"/>
  <c r="G798" i="81"/>
  <c r="F798" i="81"/>
  <c r="E798" i="81"/>
  <c r="C798" i="81"/>
  <c r="B798" i="81"/>
  <c r="A798" i="81"/>
  <c r="L797" i="81"/>
  <c r="K797" i="81"/>
  <c r="J797" i="81"/>
  <c r="I797" i="81"/>
  <c r="H797" i="81"/>
  <c r="G797" i="81"/>
  <c r="F797" i="81"/>
  <c r="E797" i="81"/>
  <c r="C797" i="81"/>
  <c r="B797" i="81"/>
  <c r="A797" i="81"/>
  <c r="L796" i="81"/>
  <c r="K796" i="81"/>
  <c r="J796" i="81"/>
  <c r="I796" i="81"/>
  <c r="H796" i="81"/>
  <c r="G796" i="81"/>
  <c r="F796" i="81"/>
  <c r="E796" i="81"/>
  <c r="C796" i="81"/>
  <c r="B796" i="81"/>
  <c r="A796" i="81"/>
  <c r="L795" i="81"/>
  <c r="K795" i="81"/>
  <c r="J795" i="81"/>
  <c r="I795" i="81"/>
  <c r="H795" i="81"/>
  <c r="G795" i="81"/>
  <c r="F795" i="81"/>
  <c r="E795" i="81"/>
  <c r="C795" i="81"/>
  <c r="B795" i="81"/>
  <c r="A795" i="81"/>
  <c r="L794" i="81"/>
  <c r="K794" i="81"/>
  <c r="J794" i="81"/>
  <c r="I794" i="81"/>
  <c r="H794" i="81"/>
  <c r="G794" i="81"/>
  <c r="F794" i="81"/>
  <c r="E794" i="81"/>
  <c r="C794" i="81"/>
  <c r="B794" i="81"/>
  <c r="A794" i="81"/>
  <c r="L793" i="81"/>
  <c r="K793" i="81"/>
  <c r="J793" i="81"/>
  <c r="I793" i="81"/>
  <c r="H793" i="81"/>
  <c r="G793" i="81"/>
  <c r="F793" i="81"/>
  <c r="E793" i="81"/>
  <c r="C793" i="81"/>
  <c r="B793" i="81"/>
  <c r="A793" i="81"/>
  <c r="L792" i="81"/>
  <c r="K792" i="81"/>
  <c r="J792" i="81"/>
  <c r="I792" i="81"/>
  <c r="H792" i="81"/>
  <c r="G792" i="81"/>
  <c r="F792" i="81"/>
  <c r="E792" i="81"/>
  <c r="C792" i="81"/>
  <c r="B792" i="81"/>
  <c r="A792" i="81"/>
  <c r="L791" i="81"/>
  <c r="K791" i="81"/>
  <c r="J791" i="81"/>
  <c r="I791" i="81"/>
  <c r="H791" i="81"/>
  <c r="G791" i="81"/>
  <c r="F791" i="81"/>
  <c r="E791" i="81"/>
  <c r="C791" i="81"/>
  <c r="B791" i="81"/>
  <c r="A791" i="81"/>
  <c r="L790" i="81"/>
  <c r="K790" i="81"/>
  <c r="J790" i="81"/>
  <c r="I790" i="81"/>
  <c r="H790" i="81"/>
  <c r="G790" i="81"/>
  <c r="F790" i="81"/>
  <c r="E790" i="81"/>
  <c r="C790" i="81"/>
  <c r="B790" i="81"/>
  <c r="A790" i="81"/>
  <c r="L789" i="81"/>
  <c r="K789" i="81"/>
  <c r="J789" i="81"/>
  <c r="I789" i="81"/>
  <c r="H789" i="81"/>
  <c r="G789" i="81"/>
  <c r="F789" i="81"/>
  <c r="E789" i="81"/>
  <c r="C789" i="81"/>
  <c r="B789" i="81"/>
  <c r="A789" i="81"/>
  <c r="L788" i="81"/>
  <c r="K788" i="81"/>
  <c r="J788" i="81"/>
  <c r="I788" i="81"/>
  <c r="H788" i="81"/>
  <c r="G788" i="81"/>
  <c r="F788" i="81"/>
  <c r="E788" i="81"/>
  <c r="C788" i="81"/>
  <c r="B788" i="81"/>
  <c r="A788" i="81"/>
  <c r="L787" i="81"/>
  <c r="K787" i="81"/>
  <c r="J787" i="81"/>
  <c r="I787" i="81"/>
  <c r="H787" i="81"/>
  <c r="G787" i="81"/>
  <c r="F787" i="81"/>
  <c r="E787" i="81"/>
  <c r="C787" i="81"/>
  <c r="B787" i="81"/>
  <c r="A787" i="81"/>
  <c r="L786" i="81"/>
  <c r="K786" i="81"/>
  <c r="J786" i="81"/>
  <c r="I786" i="81"/>
  <c r="H786" i="81"/>
  <c r="G786" i="81"/>
  <c r="F786" i="81"/>
  <c r="E786" i="81"/>
  <c r="C786" i="81"/>
  <c r="B786" i="81"/>
  <c r="A786" i="81"/>
  <c r="L785" i="81"/>
  <c r="K785" i="81"/>
  <c r="J785" i="81"/>
  <c r="I785" i="81"/>
  <c r="H785" i="81"/>
  <c r="G785" i="81"/>
  <c r="F785" i="81"/>
  <c r="E785" i="81"/>
  <c r="C785" i="81"/>
  <c r="B785" i="81"/>
  <c r="A785" i="81"/>
  <c r="L784" i="81"/>
  <c r="K784" i="81"/>
  <c r="J784" i="81"/>
  <c r="I784" i="81"/>
  <c r="H784" i="81"/>
  <c r="G784" i="81"/>
  <c r="F784" i="81"/>
  <c r="E784" i="81"/>
  <c r="C784" i="81"/>
  <c r="B784" i="81"/>
  <c r="A784" i="81"/>
  <c r="L783" i="81"/>
  <c r="K783" i="81"/>
  <c r="J783" i="81"/>
  <c r="I783" i="81"/>
  <c r="H783" i="81"/>
  <c r="G783" i="81"/>
  <c r="F783" i="81"/>
  <c r="E783" i="81"/>
  <c r="C783" i="81"/>
  <c r="B783" i="81"/>
  <c r="A783" i="81"/>
  <c r="L782" i="81"/>
  <c r="K782" i="81"/>
  <c r="J782" i="81"/>
  <c r="I782" i="81"/>
  <c r="H782" i="81"/>
  <c r="G782" i="81"/>
  <c r="F782" i="81"/>
  <c r="E782" i="81"/>
  <c r="C782" i="81"/>
  <c r="B782" i="81"/>
  <c r="A782" i="81"/>
  <c r="L781" i="81"/>
  <c r="K781" i="81"/>
  <c r="J781" i="81"/>
  <c r="I781" i="81"/>
  <c r="H781" i="81"/>
  <c r="G781" i="81"/>
  <c r="F781" i="81"/>
  <c r="E781" i="81"/>
  <c r="C781" i="81"/>
  <c r="B781" i="81"/>
  <c r="A781" i="81"/>
  <c r="L780" i="81"/>
  <c r="K780" i="81"/>
  <c r="J780" i="81"/>
  <c r="I780" i="81"/>
  <c r="H780" i="81"/>
  <c r="G780" i="81"/>
  <c r="F780" i="81"/>
  <c r="E780" i="81"/>
  <c r="C780" i="81"/>
  <c r="B780" i="81"/>
  <c r="A780" i="81"/>
  <c r="L779" i="81"/>
  <c r="K779" i="81"/>
  <c r="J779" i="81"/>
  <c r="I779" i="81"/>
  <c r="H779" i="81"/>
  <c r="G779" i="81"/>
  <c r="F779" i="81"/>
  <c r="E779" i="81"/>
  <c r="C779" i="81"/>
  <c r="B779" i="81"/>
  <c r="A779" i="81"/>
  <c r="L778" i="81"/>
  <c r="K778" i="81"/>
  <c r="J778" i="81"/>
  <c r="I778" i="81"/>
  <c r="H778" i="81"/>
  <c r="G778" i="81"/>
  <c r="F778" i="81"/>
  <c r="E778" i="81"/>
  <c r="C778" i="81"/>
  <c r="B778" i="81"/>
  <c r="A778" i="81"/>
  <c r="L777" i="81"/>
  <c r="K777" i="81"/>
  <c r="J777" i="81"/>
  <c r="I777" i="81"/>
  <c r="H777" i="81"/>
  <c r="G777" i="81"/>
  <c r="F777" i="81"/>
  <c r="E777" i="81"/>
  <c r="C777" i="81"/>
  <c r="B777" i="81"/>
  <c r="A777" i="81"/>
  <c r="L776" i="81"/>
  <c r="K776" i="81"/>
  <c r="J776" i="81"/>
  <c r="I776" i="81"/>
  <c r="H776" i="81"/>
  <c r="G776" i="81"/>
  <c r="F776" i="81"/>
  <c r="E776" i="81"/>
  <c r="C776" i="81"/>
  <c r="B776" i="81"/>
  <c r="A776" i="81"/>
  <c r="L775" i="81"/>
  <c r="K775" i="81"/>
  <c r="J775" i="81"/>
  <c r="I775" i="81"/>
  <c r="H775" i="81"/>
  <c r="G775" i="81"/>
  <c r="F775" i="81"/>
  <c r="E775" i="81"/>
  <c r="C775" i="81"/>
  <c r="B775" i="81"/>
  <c r="A775" i="81"/>
  <c r="L774" i="81"/>
  <c r="K774" i="81"/>
  <c r="J774" i="81"/>
  <c r="I774" i="81"/>
  <c r="H774" i="81"/>
  <c r="G774" i="81"/>
  <c r="F774" i="81"/>
  <c r="E774" i="81"/>
  <c r="C774" i="81"/>
  <c r="B774" i="81"/>
  <c r="A774" i="81"/>
  <c r="L773" i="81"/>
  <c r="K773" i="81"/>
  <c r="J773" i="81"/>
  <c r="I773" i="81"/>
  <c r="H773" i="81"/>
  <c r="G773" i="81"/>
  <c r="F773" i="81"/>
  <c r="E773" i="81"/>
  <c r="C773" i="81"/>
  <c r="B773" i="81"/>
  <c r="A773" i="81"/>
  <c r="L772" i="81"/>
  <c r="K772" i="81"/>
  <c r="J772" i="81"/>
  <c r="I772" i="81"/>
  <c r="H772" i="81"/>
  <c r="G772" i="81"/>
  <c r="F772" i="81"/>
  <c r="E772" i="81"/>
  <c r="C772" i="81"/>
  <c r="B772" i="81"/>
  <c r="A772" i="81"/>
  <c r="L771" i="81"/>
  <c r="K771" i="81"/>
  <c r="J771" i="81"/>
  <c r="I771" i="81"/>
  <c r="H771" i="81"/>
  <c r="G771" i="81"/>
  <c r="F771" i="81"/>
  <c r="E771" i="81"/>
  <c r="C771" i="81"/>
  <c r="B771" i="81"/>
  <c r="A771" i="81"/>
  <c r="L770" i="81"/>
  <c r="K770" i="81"/>
  <c r="J770" i="81"/>
  <c r="I770" i="81"/>
  <c r="H770" i="81"/>
  <c r="G770" i="81"/>
  <c r="F770" i="81"/>
  <c r="E770" i="81"/>
  <c r="C770" i="81"/>
  <c r="B770" i="81"/>
  <c r="A770" i="81"/>
  <c r="L769" i="81"/>
  <c r="K769" i="81"/>
  <c r="J769" i="81"/>
  <c r="I769" i="81"/>
  <c r="H769" i="81"/>
  <c r="G769" i="81"/>
  <c r="F769" i="81"/>
  <c r="E769" i="81"/>
  <c r="C769" i="81"/>
  <c r="B769" i="81"/>
  <c r="A769" i="81"/>
  <c r="L768" i="81"/>
  <c r="K768" i="81"/>
  <c r="J768" i="81"/>
  <c r="I768" i="81"/>
  <c r="H768" i="81"/>
  <c r="G768" i="81"/>
  <c r="F768" i="81"/>
  <c r="E768" i="81"/>
  <c r="C768" i="81"/>
  <c r="B768" i="81"/>
  <c r="A768" i="81"/>
  <c r="L767" i="81"/>
  <c r="K767" i="81"/>
  <c r="J767" i="81"/>
  <c r="I767" i="81"/>
  <c r="H767" i="81"/>
  <c r="G767" i="81"/>
  <c r="F767" i="81"/>
  <c r="E767" i="81"/>
  <c r="C767" i="81"/>
  <c r="B767" i="81"/>
  <c r="A767" i="81"/>
  <c r="L766" i="81"/>
  <c r="K766" i="81"/>
  <c r="J766" i="81"/>
  <c r="I766" i="81"/>
  <c r="H766" i="81"/>
  <c r="G766" i="81"/>
  <c r="F766" i="81"/>
  <c r="E766" i="81"/>
  <c r="C766" i="81"/>
  <c r="B766" i="81"/>
  <c r="A766" i="81"/>
  <c r="L765" i="81"/>
  <c r="K765" i="81"/>
  <c r="J765" i="81"/>
  <c r="I765" i="81"/>
  <c r="H765" i="81"/>
  <c r="G765" i="81"/>
  <c r="F765" i="81"/>
  <c r="E765" i="81"/>
  <c r="C765" i="81"/>
  <c r="B765" i="81"/>
  <c r="A765" i="81"/>
  <c r="L764" i="81"/>
  <c r="K764" i="81"/>
  <c r="J764" i="81"/>
  <c r="I764" i="81"/>
  <c r="H764" i="81"/>
  <c r="G764" i="81"/>
  <c r="F764" i="81"/>
  <c r="E764" i="81"/>
  <c r="C764" i="81"/>
  <c r="B764" i="81"/>
  <c r="A764" i="81"/>
  <c r="L763" i="81"/>
  <c r="K763" i="81"/>
  <c r="J763" i="81"/>
  <c r="I763" i="81"/>
  <c r="H763" i="81"/>
  <c r="G763" i="81"/>
  <c r="F763" i="81"/>
  <c r="E763" i="81"/>
  <c r="C763" i="81"/>
  <c r="B763" i="81"/>
  <c r="A763" i="81"/>
  <c r="L762" i="81"/>
  <c r="K762" i="81"/>
  <c r="J762" i="81"/>
  <c r="I762" i="81"/>
  <c r="H762" i="81"/>
  <c r="G762" i="81"/>
  <c r="F762" i="81"/>
  <c r="E762" i="81"/>
  <c r="C762" i="81"/>
  <c r="B762" i="81"/>
  <c r="A762" i="81"/>
  <c r="L761" i="81"/>
  <c r="K761" i="81"/>
  <c r="J761" i="81"/>
  <c r="I761" i="81"/>
  <c r="H761" i="81"/>
  <c r="G761" i="81"/>
  <c r="F761" i="81"/>
  <c r="E761" i="81"/>
  <c r="C761" i="81"/>
  <c r="B761" i="81"/>
  <c r="A761" i="81"/>
  <c r="L760" i="81"/>
  <c r="K760" i="81"/>
  <c r="J760" i="81"/>
  <c r="I760" i="81"/>
  <c r="H760" i="81"/>
  <c r="G760" i="81"/>
  <c r="F760" i="81"/>
  <c r="E760" i="81"/>
  <c r="C760" i="81"/>
  <c r="B760" i="81"/>
  <c r="A760" i="81"/>
  <c r="L759" i="81"/>
  <c r="K759" i="81"/>
  <c r="J759" i="81"/>
  <c r="I759" i="81"/>
  <c r="H759" i="81"/>
  <c r="G759" i="81"/>
  <c r="F759" i="81"/>
  <c r="E759" i="81"/>
  <c r="C759" i="81"/>
  <c r="B759" i="81"/>
  <c r="A759" i="81"/>
  <c r="L758" i="81"/>
  <c r="K758" i="81"/>
  <c r="J758" i="81"/>
  <c r="I758" i="81"/>
  <c r="H758" i="81"/>
  <c r="G758" i="81"/>
  <c r="F758" i="81"/>
  <c r="E758" i="81"/>
  <c r="C758" i="81"/>
  <c r="B758" i="81"/>
  <c r="A758" i="81"/>
  <c r="L757" i="81"/>
  <c r="K757" i="81"/>
  <c r="J757" i="81"/>
  <c r="I757" i="81"/>
  <c r="H757" i="81"/>
  <c r="G757" i="81"/>
  <c r="F757" i="81"/>
  <c r="E757" i="81"/>
  <c r="C757" i="81"/>
  <c r="B757" i="81"/>
  <c r="A757" i="81"/>
  <c r="L756" i="81"/>
  <c r="K756" i="81"/>
  <c r="J756" i="81"/>
  <c r="I756" i="81"/>
  <c r="H756" i="81"/>
  <c r="G756" i="81"/>
  <c r="F756" i="81"/>
  <c r="E756" i="81"/>
  <c r="C756" i="81"/>
  <c r="B756" i="81"/>
  <c r="A756" i="81"/>
  <c r="L755" i="81"/>
  <c r="K755" i="81"/>
  <c r="J755" i="81"/>
  <c r="I755" i="81"/>
  <c r="H755" i="81"/>
  <c r="G755" i="81"/>
  <c r="F755" i="81"/>
  <c r="E755" i="81"/>
  <c r="C755" i="81"/>
  <c r="B755" i="81"/>
  <c r="A755" i="81"/>
  <c r="L754" i="81"/>
  <c r="K754" i="81"/>
  <c r="J754" i="81"/>
  <c r="I754" i="81"/>
  <c r="H754" i="81"/>
  <c r="G754" i="81"/>
  <c r="F754" i="81"/>
  <c r="E754" i="81"/>
  <c r="C754" i="81"/>
  <c r="B754" i="81"/>
  <c r="A754" i="81"/>
  <c r="L753" i="81"/>
  <c r="K753" i="81"/>
  <c r="J753" i="81"/>
  <c r="I753" i="81"/>
  <c r="H753" i="81"/>
  <c r="G753" i="81"/>
  <c r="F753" i="81"/>
  <c r="E753" i="81"/>
  <c r="C753" i="81"/>
  <c r="B753" i="81"/>
  <c r="A753" i="81"/>
  <c r="L752" i="81"/>
  <c r="K752" i="81"/>
  <c r="J752" i="81"/>
  <c r="I752" i="81"/>
  <c r="H752" i="81"/>
  <c r="G752" i="81"/>
  <c r="F752" i="81"/>
  <c r="E752" i="81"/>
  <c r="C752" i="81"/>
  <c r="B752" i="81"/>
  <c r="A752" i="81"/>
  <c r="L751" i="81"/>
  <c r="K751" i="81"/>
  <c r="J751" i="81"/>
  <c r="I751" i="81"/>
  <c r="H751" i="81"/>
  <c r="G751" i="81"/>
  <c r="F751" i="81"/>
  <c r="E751" i="81"/>
  <c r="C751" i="81"/>
  <c r="B751" i="81"/>
  <c r="A751" i="81"/>
  <c r="L750" i="81"/>
  <c r="K750" i="81"/>
  <c r="J750" i="81"/>
  <c r="I750" i="81"/>
  <c r="H750" i="81"/>
  <c r="G750" i="81"/>
  <c r="F750" i="81"/>
  <c r="E750" i="81"/>
  <c r="C750" i="81"/>
  <c r="B750" i="81"/>
  <c r="A750" i="81"/>
  <c r="L749" i="81"/>
  <c r="K749" i="81"/>
  <c r="J749" i="81"/>
  <c r="I749" i="81"/>
  <c r="H749" i="81"/>
  <c r="G749" i="81"/>
  <c r="F749" i="81"/>
  <c r="E749" i="81"/>
  <c r="C749" i="81"/>
  <c r="B749" i="81"/>
  <c r="A749" i="81"/>
  <c r="L748" i="81"/>
  <c r="K748" i="81"/>
  <c r="J748" i="81"/>
  <c r="I748" i="81"/>
  <c r="H748" i="81"/>
  <c r="G748" i="81"/>
  <c r="F748" i="81"/>
  <c r="E748" i="81"/>
  <c r="C748" i="81"/>
  <c r="B748" i="81"/>
  <c r="A748" i="81"/>
  <c r="L747" i="81"/>
  <c r="K747" i="81"/>
  <c r="J747" i="81"/>
  <c r="I747" i="81"/>
  <c r="H747" i="81"/>
  <c r="G747" i="81"/>
  <c r="F747" i="81"/>
  <c r="E747" i="81"/>
  <c r="C747" i="81"/>
  <c r="B747" i="81"/>
  <c r="A747" i="81"/>
  <c r="L746" i="81"/>
  <c r="K746" i="81"/>
  <c r="J746" i="81"/>
  <c r="I746" i="81"/>
  <c r="H746" i="81"/>
  <c r="G746" i="81"/>
  <c r="F746" i="81"/>
  <c r="E746" i="81"/>
  <c r="C746" i="81"/>
  <c r="B746" i="81"/>
  <c r="A746" i="81"/>
  <c r="L745" i="81"/>
  <c r="K745" i="81"/>
  <c r="J745" i="81"/>
  <c r="I745" i="81"/>
  <c r="H745" i="81"/>
  <c r="G745" i="81"/>
  <c r="F745" i="81"/>
  <c r="E745" i="81"/>
  <c r="C745" i="81"/>
  <c r="B745" i="81"/>
  <c r="A745" i="81"/>
  <c r="L744" i="81"/>
  <c r="K744" i="81"/>
  <c r="J744" i="81"/>
  <c r="I744" i="81"/>
  <c r="H744" i="81"/>
  <c r="G744" i="81"/>
  <c r="F744" i="81"/>
  <c r="E744" i="81"/>
  <c r="C744" i="81"/>
  <c r="B744" i="81"/>
  <c r="A744" i="81"/>
  <c r="L743" i="81"/>
  <c r="K743" i="81"/>
  <c r="J743" i="81"/>
  <c r="I743" i="81"/>
  <c r="H743" i="81"/>
  <c r="G743" i="81"/>
  <c r="F743" i="81"/>
  <c r="E743" i="81"/>
  <c r="C743" i="81"/>
  <c r="B743" i="81"/>
  <c r="A743" i="81"/>
  <c r="L742" i="81"/>
  <c r="K742" i="81"/>
  <c r="J742" i="81"/>
  <c r="I742" i="81"/>
  <c r="H742" i="81"/>
  <c r="G742" i="81"/>
  <c r="F742" i="81"/>
  <c r="E742" i="81"/>
  <c r="C742" i="81"/>
  <c r="B742" i="81"/>
  <c r="A742" i="81"/>
  <c r="L741" i="81"/>
  <c r="K741" i="81"/>
  <c r="J741" i="81"/>
  <c r="I741" i="81"/>
  <c r="H741" i="81"/>
  <c r="G741" i="81"/>
  <c r="F741" i="81"/>
  <c r="E741" i="81"/>
  <c r="C741" i="81"/>
  <c r="B741" i="81"/>
  <c r="A741" i="81"/>
  <c r="L740" i="81"/>
  <c r="K740" i="81"/>
  <c r="J740" i="81"/>
  <c r="I740" i="81"/>
  <c r="H740" i="81"/>
  <c r="G740" i="81"/>
  <c r="F740" i="81"/>
  <c r="E740" i="81"/>
  <c r="C740" i="81"/>
  <c r="B740" i="81"/>
  <c r="A740" i="81"/>
  <c r="L739" i="81"/>
  <c r="K739" i="81"/>
  <c r="J739" i="81"/>
  <c r="I739" i="81"/>
  <c r="H739" i="81"/>
  <c r="G739" i="81"/>
  <c r="F739" i="81"/>
  <c r="E739" i="81"/>
  <c r="C739" i="81"/>
  <c r="B739" i="81"/>
  <c r="A739" i="81"/>
  <c r="L738" i="81"/>
  <c r="K738" i="81"/>
  <c r="J738" i="81"/>
  <c r="I738" i="81"/>
  <c r="H738" i="81"/>
  <c r="G738" i="81"/>
  <c r="F738" i="81"/>
  <c r="E738" i="81"/>
  <c r="C738" i="81"/>
  <c r="B738" i="81"/>
  <c r="A738" i="81"/>
  <c r="L737" i="81"/>
  <c r="K737" i="81"/>
  <c r="J737" i="81"/>
  <c r="I737" i="81"/>
  <c r="H737" i="81"/>
  <c r="G737" i="81"/>
  <c r="F737" i="81"/>
  <c r="E737" i="81"/>
  <c r="C737" i="81"/>
  <c r="B737" i="81"/>
  <c r="A737" i="81"/>
  <c r="L736" i="81"/>
  <c r="K736" i="81"/>
  <c r="J736" i="81"/>
  <c r="I736" i="81"/>
  <c r="H736" i="81"/>
  <c r="G736" i="81"/>
  <c r="F736" i="81"/>
  <c r="E736" i="81"/>
  <c r="C736" i="81"/>
  <c r="B736" i="81"/>
  <c r="A736" i="81"/>
  <c r="L735" i="81"/>
  <c r="K735" i="81"/>
  <c r="J735" i="81"/>
  <c r="I735" i="81"/>
  <c r="H735" i="81"/>
  <c r="G735" i="81"/>
  <c r="F735" i="81"/>
  <c r="E735" i="81"/>
  <c r="C735" i="81"/>
  <c r="B735" i="81"/>
  <c r="A735" i="81"/>
  <c r="L734" i="81"/>
  <c r="K734" i="81"/>
  <c r="J734" i="81"/>
  <c r="I734" i="81"/>
  <c r="H734" i="81"/>
  <c r="G734" i="81"/>
  <c r="F734" i="81"/>
  <c r="E734" i="81"/>
  <c r="C734" i="81"/>
  <c r="B734" i="81"/>
  <c r="A734" i="81"/>
  <c r="L733" i="81"/>
  <c r="K733" i="81"/>
  <c r="J733" i="81"/>
  <c r="I733" i="81"/>
  <c r="H733" i="81"/>
  <c r="G733" i="81"/>
  <c r="F733" i="81"/>
  <c r="E733" i="81"/>
  <c r="C733" i="81"/>
  <c r="B733" i="81"/>
  <c r="A733" i="81"/>
  <c r="L732" i="81"/>
  <c r="K732" i="81"/>
  <c r="J732" i="81"/>
  <c r="I732" i="81"/>
  <c r="H732" i="81"/>
  <c r="G732" i="81"/>
  <c r="F732" i="81"/>
  <c r="E732" i="81"/>
  <c r="C732" i="81"/>
  <c r="B732" i="81"/>
  <c r="A732" i="81"/>
  <c r="L731" i="81"/>
  <c r="K731" i="81"/>
  <c r="J731" i="81"/>
  <c r="I731" i="81"/>
  <c r="H731" i="81"/>
  <c r="G731" i="81"/>
  <c r="F731" i="81"/>
  <c r="E731" i="81"/>
  <c r="C731" i="81"/>
  <c r="B731" i="81"/>
  <c r="A731" i="81"/>
  <c r="L730" i="81"/>
  <c r="K730" i="81"/>
  <c r="J730" i="81"/>
  <c r="I730" i="81"/>
  <c r="H730" i="81"/>
  <c r="G730" i="81"/>
  <c r="F730" i="81"/>
  <c r="E730" i="81"/>
  <c r="C730" i="81"/>
  <c r="B730" i="81"/>
  <c r="A730" i="81"/>
  <c r="L729" i="81"/>
  <c r="K729" i="81"/>
  <c r="J729" i="81"/>
  <c r="I729" i="81"/>
  <c r="H729" i="81"/>
  <c r="G729" i="81"/>
  <c r="F729" i="81"/>
  <c r="E729" i="81"/>
  <c r="C729" i="81"/>
  <c r="B729" i="81"/>
  <c r="A729" i="81"/>
  <c r="L728" i="81"/>
  <c r="K728" i="81"/>
  <c r="J728" i="81"/>
  <c r="I728" i="81"/>
  <c r="H728" i="81"/>
  <c r="G728" i="81"/>
  <c r="F728" i="81"/>
  <c r="E728" i="81"/>
  <c r="C728" i="81"/>
  <c r="B728" i="81"/>
  <c r="A728" i="81"/>
  <c r="L727" i="81"/>
  <c r="K727" i="81"/>
  <c r="J727" i="81"/>
  <c r="I727" i="81"/>
  <c r="H727" i="81"/>
  <c r="G727" i="81"/>
  <c r="F727" i="81"/>
  <c r="E727" i="81"/>
  <c r="C727" i="81"/>
  <c r="B727" i="81"/>
  <c r="A727" i="81"/>
  <c r="L726" i="81"/>
  <c r="K726" i="81"/>
  <c r="J726" i="81"/>
  <c r="I726" i="81"/>
  <c r="H726" i="81"/>
  <c r="G726" i="81"/>
  <c r="F726" i="81"/>
  <c r="E726" i="81"/>
  <c r="C726" i="81"/>
  <c r="B726" i="81"/>
  <c r="A726" i="81"/>
  <c r="L725" i="81"/>
  <c r="K725" i="81"/>
  <c r="J725" i="81"/>
  <c r="I725" i="81"/>
  <c r="H725" i="81"/>
  <c r="G725" i="81"/>
  <c r="F725" i="81"/>
  <c r="E725" i="81"/>
  <c r="C725" i="81"/>
  <c r="B725" i="81"/>
  <c r="A725" i="81"/>
  <c r="L724" i="81"/>
  <c r="K724" i="81"/>
  <c r="J724" i="81"/>
  <c r="I724" i="81"/>
  <c r="H724" i="81"/>
  <c r="G724" i="81"/>
  <c r="F724" i="81"/>
  <c r="E724" i="81"/>
  <c r="C724" i="81"/>
  <c r="B724" i="81"/>
  <c r="A724" i="81"/>
  <c r="L723" i="81"/>
  <c r="K723" i="81"/>
  <c r="J723" i="81"/>
  <c r="I723" i="81"/>
  <c r="H723" i="81"/>
  <c r="G723" i="81"/>
  <c r="F723" i="81"/>
  <c r="E723" i="81"/>
  <c r="C723" i="81"/>
  <c r="B723" i="81"/>
  <c r="A723" i="81"/>
  <c r="L722" i="81"/>
  <c r="K722" i="81"/>
  <c r="J722" i="81"/>
  <c r="I722" i="81"/>
  <c r="H722" i="81"/>
  <c r="G722" i="81"/>
  <c r="F722" i="81"/>
  <c r="E722" i="81"/>
  <c r="C722" i="81"/>
  <c r="B722" i="81"/>
  <c r="A722" i="81"/>
  <c r="L721" i="81"/>
  <c r="K721" i="81"/>
  <c r="J721" i="81"/>
  <c r="I721" i="81"/>
  <c r="H721" i="81"/>
  <c r="G721" i="81"/>
  <c r="F721" i="81"/>
  <c r="E721" i="81"/>
  <c r="C721" i="81"/>
  <c r="B721" i="81"/>
  <c r="A721" i="81"/>
  <c r="L720" i="81"/>
  <c r="K720" i="81"/>
  <c r="J720" i="81"/>
  <c r="I720" i="81"/>
  <c r="H720" i="81"/>
  <c r="G720" i="81"/>
  <c r="F720" i="81"/>
  <c r="E720" i="81"/>
  <c r="C720" i="81"/>
  <c r="B720" i="81"/>
  <c r="A720" i="81"/>
  <c r="L719" i="81"/>
  <c r="K719" i="81"/>
  <c r="J719" i="81"/>
  <c r="I719" i="81"/>
  <c r="H719" i="81"/>
  <c r="G719" i="81"/>
  <c r="F719" i="81"/>
  <c r="E719" i="81"/>
  <c r="C719" i="81"/>
  <c r="B719" i="81"/>
  <c r="A719" i="81"/>
  <c r="L718" i="81"/>
  <c r="K718" i="81"/>
  <c r="J718" i="81"/>
  <c r="I718" i="81"/>
  <c r="H718" i="81"/>
  <c r="G718" i="81"/>
  <c r="F718" i="81"/>
  <c r="E718" i="81"/>
  <c r="C718" i="81"/>
  <c r="B718" i="81"/>
  <c r="A718" i="81"/>
  <c r="L717" i="81"/>
  <c r="K717" i="81"/>
  <c r="J717" i="81"/>
  <c r="I717" i="81"/>
  <c r="H717" i="81"/>
  <c r="G717" i="81"/>
  <c r="F717" i="81"/>
  <c r="E717" i="81"/>
  <c r="C717" i="81"/>
  <c r="B717" i="81"/>
  <c r="A717" i="81"/>
  <c r="L716" i="81"/>
  <c r="K716" i="81"/>
  <c r="J716" i="81"/>
  <c r="I716" i="81"/>
  <c r="H716" i="81"/>
  <c r="G716" i="81"/>
  <c r="F716" i="81"/>
  <c r="E716" i="81"/>
  <c r="C716" i="81"/>
  <c r="B716" i="81"/>
  <c r="A716" i="81"/>
  <c r="L715" i="81"/>
  <c r="K715" i="81"/>
  <c r="J715" i="81"/>
  <c r="I715" i="81"/>
  <c r="H715" i="81"/>
  <c r="G715" i="81"/>
  <c r="F715" i="81"/>
  <c r="E715" i="81"/>
  <c r="C715" i="81"/>
  <c r="B715" i="81"/>
  <c r="A715" i="81"/>
  <c r="L714" i="81"/>
  <c r="K714" i="81"/>
  <c r="J714" i="81"/>
  <c r="I714" i="81"/>
  <c r="H714" i="81"/>
  <c r="G714" i="81"/>
  <c r="F714" i="81"/>
  <c r="E714" i="81"/>
  <c r="C714" i="81"/>
  <c r="B714" i="81"/>
  <c r="A714" i="81"/>
  <c r="L713" i="81"/>
  <c r="K713" i="81"/>
  <c r="J713" i="81"/>
  <c r="I713" i="81"/>
  <c r="H713" i="81"/>
  <c r="G713" i="81"/>
  <c r="F713" i="81"/>
  <c r="E713" i="81"/>
  <c r="C713" i="81"/>
  <c r="B713" i="81"/>
  <c r="A713" i="81"/>
  <c r="L712" i="81"/>
  <c r="K712" i="81"/>
  <c r="J712" i="81"/>
  <c r="I712" i="81"/>
  <c r="H712" i="81"/>
  <c r="G712" i="81"/>
  <c r="F712" i="81"/>
  <c r="E712" i="81"/>
  <c r="C712" i="81"/>
  <c r="B712" i="81"/>
  <c r="A712" i="81"/>
  <c r="L711" i="81"/>
  <c r="K711" i="81"/>
  <c r="J711" i="81"/>
  <c r="I711" i="81"/>
  <c r="H711" i="81"/>
  <c r="G711" i="81"/>
  <c r="F711" i="81"/>
  <c r="E711" i="81"/>
  <c r="C711" i="81"/>
  <c r="B711" i="81"/>
  <c r="A711" i="81"/>
  <c r="L710" i="81"/>
  <c r="K710" i="81"/>
  <c r="J710" i="81"/>
  <c r="I710" i="81"/>
  <c r="H710" i="81"/>
  <c r="G710" i="81"/>
  <c r="F710" i="81"/>
  <c r="E710" i="81"/>
  <c r="C710" i="81"/>
  <c r="B710" i="81"/>
  <c r="A710" i="81"/>
  <c r="L709" i="81"/>
  <c r="K709" i="81"/>
  <c r="J709" i="81"/>
  <c r="I709" i="81"/>
  <c r="H709" i="81"/>
  <c r="G709" i="81"/>
  <c r="F709" i="81"/>
  <c r="E709" i="81"/>
  <c r="C709" i="81"/>
  <c r="B709" i="81"/>
  <c r="A709" i="81"/>
  <c r="L708" i="81"/>
  <c r="K708" i="81"/>
  <c r="J708" i="81"/>
  <c r="I708" i="81"/>
  <c r="H708" i="81"/>
  <c r="G708" i="81"/>
  <c r="F708" i="81"/>
  <c r="E708" i="81"/>
  <c r="C708" i="81"/>
  <c r="B708" i="81"/>
  <c r="A708" i="81"/>
  <c r="L707" i="81"/>
  <c r="K707" i="81"/>
  <c r="J707" i="81"/>
  <c r="I707" i="81"/>
  <c r="H707" i="81"/>
  <c r="G707" i="81"/>
  <c r="F707" i="81"/>
  <c r="E707" i="81"/>
  <c r="C707" i="81"/>
  <c r="B707" i="81"/>
  <c r="A707" i="81"/>
  <c r="L706" i="81"/>
  <c r="K706" i="81"/>
  <c r="J706" i="81"/>
  <c r="I706" i="81"/>
  <c r="H706" i="81"/>
  <c r="G706" i="81"/>
  <c r="F706" i="81"/>
  <c r="E706" i="81"/>
  <c r="C706" i="81"/>
  <c r="B706" i="81"/>
  <c r="A706" i="81"/>
  <c r="L705" i="81"/>
  <c r="K705" i="81"/>
  <c r="J705" i="81"/>
  <c r="I705" i="81"/>
  <c r="H705" i="81"/>
  <c r="G705" i="81"/>
  <c r="F705" i="81"/>
  <c r="E705" i="81"/>
  <c r="C705" i="81"/>
  <c r="B705" i="81"/>
  <c r="A705" i="81"/>
  <c r="L704" i="81"/>
  <c r="K704" i="81"/>
  <c r="J704" i="81"/>
  <c r="I704" i="81"/>
  <c r="H704" i="81"/>
  <c r="G704" i="81"/>
  <c r="F704" i="81"/>
  <c r="E704" i="81"/>
  <c r="C704" i="81"/>
  <c r="B704" i="81"/>
  <c r="A704" i="81"/>
  <c r="L703" i="81"/>
  <c r="K703" i="81"/>
  <c r="J703" i="81"/>
  <c r="I703" i="81"/>
  <c r="H703" i="81"/>
  <c r="G703" i="81"/>
  <c r="F703" i="81"/>
  <c r="E703" i="81"/>
  <c r="C703" i="81"/>
  <c r="B703" i="81"/>
  <c r="A703" i="81"/>
  <c r="L702" i="81"/>
  <c r="K702" i="81"/>
  <c r="J702" i="81"/>
  <c r="I702" i="81"/>
  <c r="H702" i="81"/>
  <c r="G702" i="81"/>
  <c r="F702" i="81"/>
  <c r="E702" i="81"/>
  <c r="C702" i="81"/>
  <c r="B702" i="81"/>
  <c r="A702" i="81"/>
  <c r="L701" i="81"/>
  <c r="K701" i="81"/>
  <c r="J701" i="81"/>
  <c r="I701" i="81"/>
  <c r="H701" i="81"/>
  <c r="G701" i="81"/>
  <c r="F701" i="81"/>
  <c r="E701" i="81"/>
  <c r="C701" i="81"/>
  <c r="B701" i="81"/>
  <c r="A701" i="81"/>
  <c r="L700" i="81"/>
  <c r="K700" i="81"/>
  <c r="J700" i="81"/>
  <c r="I700" i="81"/>
  <c r="H700" i="81"/>
  <c r="G700" i="81"/>
  <c r="F700" i="81"/>
  <c r="E700" i="81"/>
  <c r="C700" i="81"/>
  <c r="B700" i="81"/>
  <c r="A700" i="81"/>
  <c r="L699" i="81"/>
  <c r="K699" i="81"/>
  <c r="J699" i="81"/>
  <c r="I699" i="81"/>
  <c r="H699" i="81"/>
  <c r="G699" i="81"/>
  <c r="F699" i="81"/>
  <c r="E699" i="81"/>
  <c r="C699" i="81"/>
  <c r="B699" i="81"/>
  <c r="A699" i="81"/>
  <c r="L698" i="81"/>
  <c r="K698" i="81"/>
  <c r="J698" i="81"/>
  <c r="I698" i="81"/>
  <c r="H698" i="81"/>
  <c r="G698" i="81"/>
  <c r="F698" i="81"/>
  <c r="E698" i="81"/>
  <c r="C698" i="81"/>
  <c r="B698" i="81"/>
  <c r="A698" i="81"/>
  <c r="L697" i="81"/>
  <c r="K697" i="81"/>
  <c r="J697" i="81"/>
  <c r="I697" i="81"/>
  <c r="H697" i="81"/>
  <c r="G697" i="81"/>
  <c r="F697" i="81"/>
  <c r="E697" i="81"/>
  <c r="C697" i="81"/>
  <c r="B697" i="81"/>
  <c r="A697" i="81"/>
  <c r="L696" i="81"/>
  <c r="K696" i="81"/>
  <c r="J696" i="81"/>
  <c r="I696" i="81"/>
  <c r="H696" i="81"/>
  <c r="G696" i="81"/>
  <c r="F696" i="81"/>
  <c r="E696" i="81"/>
  <c r="C696" i="81"/>
  <c r="B696" i="81"/>
  <c r="A696" i="81"/>
  <c r="L695" i="81"/>
  <c r="K695" i="81"/>
  <c r="J695" i="81"/>
  <c r="I695" i="81"/>
  <c r="H695" i="81"/>
  <c r="G695" i="81"/>
  <c r="F695" i="81"/>
  <c r="E695" i="81"/>
  <c r="C695" i="81"/>
  <c r="B695" i="81"/>
  <c r="A695" i="81"/>
  <c r="L694" i="81"/>
  <c r="K694" i="81"/>
  <c r="J694" i="81"/>
  <c r="I694" i="81"/>
  <c r="H694" i="81"/>
  <c r="G694" i="81"/>
  <c r="F694" i="81"/>
  <c r="E694" i="81"/>
  <c r="C694" i="81"/>
  <c r="B694" i="81"/>
  <c r="A694" i="81"/>
  <c r="L693" i="81"/>
  <c r="K693" i="81"/>
  <c r="J693" i="81"/>
  <c r="I693" i="81"/>
  <c r="H693" i="81"/>
  <c r="G693" i="81"/>
  <c r="F693" i="81"/>
  <c r="E693" i="81"/>
  <c r="C693" i="81"/>
  <c r="B693" i="81"/>
  <c r="A693" i="81"/>
  <c r="L692" i="81"/>
  <c r="K692" i="81"/>
  <c r="J692" i="81"/>
  <c r="I692" i="81"/>
  <c r="H692" i="81"/>
  <c r="G692" i="81"/>
  <c r="F692" i="81"/>
  <c r="E692" i="81"/>
  <c r="C692" i="81"/>
  <c r="B692" i="81"/>
  <c r="A692" i="81"/>
  <c r="L691" i="81"/>
  <c r="K691" i="81"/>
  <c r="J691" i="81"/>
  <c r="I691" i="81"/>
  <c r="H691" i="81"/>
  <c r="G691" i="81"/>
  <c r="F691" i="81"/>
  <c r="E691" i="81"/>
  <c r="C691" i="81"/>
  <c r="B691" i="81"/>
  <c r="A691" i="81"/>
  <c r="L690" i="81"/>
  <c r="K690" i="81"/>
  <c r="J690" i="81"/>
  <c r="I690" i="81"/>
  <c r="H690" i="81"/>
  <c r="G690" i="81"/>
  <c r="F690" i="81"/>
  <c r="E690" i="81"/>
  <c r="C690" i="81"/>
  <c r="B690" i="81"/>
  <c r="A690" i="81"/>
  <c r="L689" i="81"/>
  <c r="K689" i="81"/>
  <c r="J689" i="81"/>
  <c r="I689" i="81"/>
  <c r="H689" i="81"/>
  <c r="G689" i="81"/>
  <c r="F689" i="81"/>
  <c r="E689" i="81"/>
  <c r="C689" i="81"/>
  <c r="B689" i="81"/>
  <c r="A689" i="81"/>
  <c r="L688" i="81"/>
  <c r="K688" i="81"/>
  <c r="J688" i="81"/>
  <c r="I688" i="81"/>
  <c r="H688" i="81"/>
  <c r="G688" i="81"/>
  <c r="F688" i="81"/>
  <c r="E688" i="81"/>
  <c r="C688" i="81"/>
  <c r="B688" i="81"/>
  <c r="A688" i="81"/>
  <c r="L687" i="81"/>
  <c r="K687" i="81"/>
  <c r="J687" i="81"/>
  <c r="I687" i="81"/>
  <c r="H687" i="81"/>
  <c r="G687" i="81"/>
  <c r="F687" i="81"/>
  <c r="E687" i="81"/>
  <c r="C687" i="81"/>
  <c r="B687" i="81"/>
  <c r="A687" i="81"/>
  <c r="L686" i="81"/>
  <c r="K686" i="81"/>
  <c r="J686" i="81"/>
  <c r="I686" i="81"/>
  <c r="H686" i="81"/>
  <c r="G686" i="81"/>
  <c r="F686" i="81"/>
  <c r="E686" i="81"/>
  <c r="C686" i="81"/>
  <c r="B686" i="81"/>
  <c r="A686" i="81"/>
  <c r="L685" i="81"/>
  <c r="K685" i="81"/>
  <c r="J685" i="81"/>
  <c r="I685" i="81"/>
  <c r="H685" i="81"/>
  <c r="G685" i="81"/>
  <c r="F685" i="81"/>
  <c r="E685" i="81"/>
  <c r="C685" i="81"/>
  <c r="B685" i="81"/>
  <c r="A685" i="81"/>
  <c r="L684" i="81"/>
  <c r="K684" i="81"/>
  <c r="J684" i="81"/>
  <c r="I684" i="81"/>
  <c r="H684" i="81"/>
  <c r="G684" i="81"/>
  <c r="F684" i="81"/>
  <c r="E684" i="81"/>
  <c r="C684" i="81"/>
  <c r="B684" i="81"/>
  <c r="A684" i="81"/>
  <c r="L683" i="81"/>
  <c r="K683" i="81"/>
  <c r="J683" i="81"/>
  <c r="I683" i="81"/>
  <c r="H683" i="81"/>
  <c r="G683" i="81"/>
  <c r="F683" i="81"/>
  <c r="E683" i="81"/>
  <c r="C683" i="81"/>
  <c r="B683" i="81"/>
  <c r="A683" i="81"/>
  <c r="L682" i="81"/>
  <c r="K682" i="81"/>
  <c r="J682" i="81"/>
  <c r="I682" i="81"/>
  <c r="H682" i="81"/>
  <c r="G682" i="81"/>
  <c r="F682" i="81"/>
  <c r="E682" i="81"/>
  <c r="C682" i="81"/>
  <c r="B682" i="81"/>
  <c r="A682" i="81"/>
  <c r="L681" i="81"/>
  <c r="K681" i="81"/>
  <c r="J681" i="81"/>
  <c r="I681" i="81"/>
  <c r="H681" i="81"/>
  <c r="G681" i="81"/>
  <c r="F681" i="81"/>
  <c r="E681" i="81"/>
  <c r="C681" i="81"/>
  <c r="B681" i="81"/>
  <c r="A681" i="81"/>
  <c r="L680" i="81"/>
  <c r="K680" i="81"/>
  <c r="J680" i="81"/>
  <c r="I680" i="81"/>
  <c r="H680" i="81"/>
  <c r="G680" i="81"/>
  <c r="F680" i="81"/>
  <c r="E680" i="81"/>
  <c r="C680" i="81"/>
  <c r="B680" i="81"/>
  <c r="A680" i="81"/>
  <c r="L679" i="81"/>
  <c r="K679" i="81"/>
  <c r="J679" i="81"/>
  <c r="I679" i="81"/>
  <c r="H679" i="81"/>
  <c r="G679" i="81"/>
  <c r="F679" i="81"/>
  <c r="E679" i="81"/>
  <c r="C679" i="81"/>
  <c r="B679" i="81"/>
  <c r="A679" i="81"/>
  <c r="L678" i="81"/>
  <c r="K678" i="81"/>
  <c r="J678" i="81"/>
  <c r="I678" i="81"/>
  <c r="H678" i="81"/>
  <c r="G678" i="81"/>
  <c r="F678" i="81"/>
  <c r="E678" i="81"/>
  <c r="C678" i="81"/>
  <c r="B678" i="81"/>
  <c r="A678" i="81"/>
  <c r="L677" i="81"/>
  <c r="K677" i="81"/>
  <c r="J677" i="81"/>
  <c r="I677" i="81"/>
  <c r="H677" i="81"/>
  <c r="G677" i="81"/>
  <c r="F677" i="81"/>
  <c r="E677" i="81"/>
  <c r="C677" i="81"/>
  <c r="B677" i="81"/>
  <c r="A677" i="81"/>
  <c r="L676" i="81"/>
  <c r="K676" i="81"/>
  <c r="J676" i="81"/>
  <c r="I676" i="81"/>
  <c r="H676" i="81"/>
  <c r="G676" i="81"/>
  <c r="F676" i="81"/>
  <c r="E676" i="81"/>
  <c r="C676" i="81"/>
  <c r="B676" i="81"/>
  <c r="A676" i="81"/>
  <c r="L675" i="81"/>
  <c r="K675" i="81"/>
  <c r="J675" i="81"/>
  <c r="I675" i="81"/>
  <c r="H675" i="81"/>
  <c r="G675" i="81"/>
  <c r="F675" i="81"/>
  <c r="E675" i="81"/>
  <c r="C675" i="81"/>
  <c r="B675" i="81"/>
  <c r="A675" i="81"/>
  <c r="L674" i="81"/>
  <c r="K674" i="81"/>
  <c r="J674" i="81"/>
  <c r="I674" i="81"/>
  <c r="H674" i="81"/>
  <c r="G674" i="81"/>
  <c r="F674" i="81"/>
  <c r="E674" i="81"/>
  <c r="C674" i="81"/>
  <c r="B674" i="81"/>
  <c r="A674" i="81"/>
  <c r="L673" i="81"/>
  <c r="K673" i="81"/>
  <c r="J673" i="81"/>
  <c r="I673" i="81"/>
  <c r="H673" i="81"/>
  <c r="G673" i="81"/>
  <c r="F673" i="81"/>
  <c r="E673" i="81"/>
  <c r="C673" i="81"/>
  <c r="B673" i="81"/>
  <c r="A673" i="81"/>
  <c r="L672" i="81"/>
  <c r="K672" i="81"/>
  <c r="J672" i="81"/>
  <c r="I672" i="81"/>
  <c r="H672" i="81"/>
  <c r="G672" i="81"/>
  <c r="F672" i="81"/>
  <c r="E672" i="81"/>
  <c r="C672" i="81"/>
  <c r="B672" i="81"/>
  <c r="A672" i="81"/>
  <c r="L671" i="81"/>
  <c r="K671" i="81"/>
  <c r="J671" i="81"/>
  <c r="I671" i="81"/>
  <c r="H671" i="81"/>
  <c r="G671" i="81"/>
  <c r="F671" i="81"/>
  <c r="E671" i="81"/>
  <c r="C671" i="81"/>
  <c r="B671" i="81"/>
  <c r="A671" i="81"/>
  <c r="L670" i="81"/>
  <c r="K670" i="81"/>
  <c r="J670" i="81"/>
  <c r="I670" i="81"/>
  <c r="H670" i="81"/>
  <c r="G670" i="81"/>
  <c r="F670" i="81"/>
  <c r="E670" i="81"/>
  <c r="C670" i="81"/>
  <c r="B670" i="81"/>
  <c r="A670" i="81"/>
  <c r="L669" i="81"/>
  <c r="K669" i="81"/>
  <c r="J669" i="81"/>
  <c r="I669" i="81"/>
  <c r="H669" i="81"/>
  <c r="G669" i="81"/>
  <c r="F669" i="81"/>
  <c r="E669" i="81"/>
  <c r="C669" i="81"/>
  <c r="B669" i="81"/>
  <c r="A669" i="81"/>
  <c r="L668" i="81"/>
  <c r="K668" i="81"/>
  <c r="J668" i="81"/>
  <c r="I668" i="81"/>
  <c r="H668" i="81"/>
  <c r="G668" i="81"/>
  <c r="F668" i="81"/>
  <c r="E668" i="81"/>
  <c r="C668" i="81"/>
  <c r="B668" i="81"/>
  <c r="A668" i="81"/>
  <c r="L667" i="81"/>
  <c r="K667" i="81"/>
  <c r="J667" i="81"/>
  <c r="I667" i="81"/>
  <c r="H667" i="81"/>
  <c r="G667" i="81"/>
  <c r="F667" i="81"/>
  <c r="E667" i="81"/>
  <c r="C667" i="81"/>
  <c r="B667" i="81"/>
  <c r="A667" i="81"/>
  <c r="L666" i="81"/>
  <c r="K666" i="81"/>
  <c r="J666" i="81"/>
  <c r="I666" i="81"/>
  <c r="H666" i="81"/>
  <c r="G666" i="81"/>
  <c r="F666" i="81"/>
  <c r="E666" i="81"/>
  <c r="C666" i="81"/>
  <c r="B666" i="81"/>
  <c r="A666" i="81"/>
  <c r="L665" i="81"/>
  <c r="K665" i="81"/>
  <c r="J665" i="81"/>
  <c r="I665" i="81"/>
  <c r="H665" i="81"/>
  <c r="G665" i="81"/>
  <c r="F665" i="81"/>
  <c r="E665" i="81"/>
  <c r="C665" i="81"/>
  <c r="B665" i="81"/>
  <c r="A665" i="81"/>
  <c r="L664" i="81"/>
  <c r="K664" i="81"/>
  <c r="J664" i="81"/>
  <c r="I664" i="81"/>
  <c r="H664" i="81"/>
  <c r="G664" i="81"/>
  <c r="F664" i="81"/>
  <c r="E664" i="81"/>
  <c r="C664" i="81"/>
  <c r="B664" i="81"/>
  <c r="A664" i="81"/>
  <c r="L663" i="81"/>
  <c r="K663" i="81"/>
  <c r="J663" i="81"/>
  <c r="I663" i="81"/>
  <c r="H663" i="81"/>
  <c r="G663" i="81"/>
  <c r="F663" i="81"/>
  <c r="E663" i="81"/>
  <c r="C663" i="81"/>
  <c r="B663" i="81"/>
  <c r="A663" i="81"/>
  <c r="L662" i="81"/>
  <c r="K662" i="81"/>
  <c r="J662" i="81"/>
  <c r="I662" i="81"/>
  <c r="H662" i="81"/>
  <c r="G662" i="81"/>
  <c r="F662" i="81"/>
  <c r="E662" i="81"/>
  <c r="C662" i="81"/>
  <c r="B662" i="81"/>
  <c r="A662" i="81"/>
  <c r="L661" i="81"/>
  <c r="K661" i="81"/>
  <c r="J661" i="81"/>
  <c r="I661" i="81"/>
  <c r="H661" i="81"/>
  <c r="G661" i="81"/>
  <c r="F661" i="81"/>
  <c r="E661" i="81"/>
  <c r="C661" i="81"/>
  <c r="B661" i="81"/>
  <c r="A661" i="81"/>
  <c r="L660" i="81"/>
  <c r="K660" i="81"/>
  <c r="J660" i="81"/>
  <c r="I660" i="81"/>
  <c r="H660" i="81"/>
  <c r="G660" i="81"/>
  <c r="F660" i="81"/>
  <c r="E660" i="81"/>
  <c r="C660" i="81"/>
  <c r="B660" i="81"/>
  <c r="A660" i="81"/>
  <c r="L659" i="81"/>
  <c r="K659" i="81"/>
  <c r="J659" i="81"/>
  <c r="I659" i="81"/>
  <c r="H659" i="81"/>
  <c r="G659" i="81"/>
  <c r="F659" i="81"/>
  <c r="E659" i="81"/>
  <c r="C659" i="81"/>
  <c r="B659" i="81"/>
  <c r="A659" i="81"/>
  <c r="L658" i="81"/>
  <c r="K658" i="81"/>
  <c r="J658" i="81"/>
  <c r="I658" i="81"/>
  <c r="H658" i="81"/>
  <c r="G658" i="81"/>
  <c r="F658" i="81"/>
  <c r="E658" i="81"/>
  <c r="C658" i="81"/>
  <c r="B658" i="81"/>
  <c r="A658" i="81"/>
  <c r="L657" i="81"/>
  <c r="K657" i="81"/>
  <c r="J657" i="81"/>
  <c r="I657" i="81"/>
  <c r="H657" i="81"/>
  <c r="G657" i="81"/>
  <c r="F657" i="81"/>
  <c r="E657" i="81"/>
  <c r="C657" i="81"/>
  <c r="B657" i="81"/>
  <c r="A657" i="81"/>
  <c r="L656" i="81"/>
  <c r="K656" i="81"/>
  <c r="J656" i="81"/>
  <c r="I656" i="81"/>
  <c r="H656" i="81"/>
  <c r="G656" i="81"/>
  <c r="F656" i="81"/>
  <c r="E656" i="81"/>
  <c r="C656" i="81"/>
  <c r="B656" i="81"/>
  <c r="A656" i="81"/>
  <c r="L655" i="81"/>
  <c r="K655" i="81"/>
  <c r="J655" i="81"/>
  <c r="I655" i="81"/>
  <c r="H655" i="81"/>
  <c r="G655" i="81"/>
  <c r="F655" i="81"/>
  <c r="E655" i="81"/>
  <c r="C655" i="81"/>
  <c r="B655" i="81"/>
  <c r="A655" i="81"/>
  <c r="L654" i="81"/>
  <c r="K654" i="81"/>
  <c r="J654" i="81"/>
  <c r="I654" i="81"/>
  <c r="H654" i="81"/>
  <c r="G654" i="81"/>
  <c r="F654" i="81"/>
  <c r="E654" i="81"/>
  <c r="C654" i="81"/>
  <c r="B654" i="81"/>
  <c r="A654" i="81"/>
  <c r="L653" i="81"/>
  <c r="K653" i="81"/>
  <c r="J653" i="81"/>
  <c r="I653" i="81"/>
  <c r="H653" i="81"/>
  <c r="G653" i="81"/>
  <c r="F653" i="81"/>
  <c r="E653" i="81"/>
  <c r="C653" i="81"/>
  <c r="B653" i="81"/>
  <c r="A653" i="81"/>
  <c r="L652" i="81"/>
  <c r="K652" i="81"/>
  <c r="J652" i="81"/>
  <c r="I652" i="81"/>
  <c r="H652" i="81"/>
  <c r="G652" i="81"/>
  <c r="F652" i="81"/>
  <c r="E652" i="81"/>
  <c r="C652" i="81"/>
  <c r="B652" i="81"/>
  <c r="A652" i="81"/>
  <c r="L651" i="81"/>
  <c r="K651" i="81"/>
  <c r="J651" i="81"/>
  <c r="I651" i="81"/>
  <c r="H651" i="81"/>
  <c r="G651" i="81"/>
  <c r="F651" i="81"/>
  <c r="E651" i="81"/>
  <c r="C651" i="81"/>
  <c r="B651" i="81"/>
  <c r="A651" i="81"/>
  <c r="L650" i="81"/>
  <c r="K650" i="81"/>
  <c r="J650" i="81"/>
  <c r="I650" i="81"/>
  <c r="H650" i="81"/>
  <c r="G650" i="81"/>
  <c r="F650" i="81"/>
  <c r="E650" i="81"/>
  <c r="C650" i="81"/>
  <c r="B650" i="81"/>
  <c r="A650" i="81"/>
  <c r="L649" i="81"/>
  <c r="K649" i="81"/>
  <c r="J649" i="81"/>
  <c r="I649" i="81"/>
  <c r="H649" i="81"/>
  <c r="G649" i="81"/>
  <c r="F649" i="81"/>
  <c r="E649" i="81"/>
  <c r="C649" i="81"/>
  <c r="B649" i="81"/>
  <c r="A649" i="81"/>
  <c r="L648" i="81"/>
  <c r="K648" i="81"/>
  <c r="J648" i="81"/>
  <c r="I648" i="81"/>
  <c r="H648" i="81"/>
  <c r="G648" i="81"/>
  <c r="F648" i="81"/>
  <c r="E648" i="81"/>
  <c r="C648" i="81"/>
  <c r="B648" i="81"/>
  <c r="A648" i="81"/>
  <c r="L647" i="81"/>
  <c r="K647" i="81"/>
  <c r="J647" i="81"/>
  <c r="I647" i="81"/>
  <c r="H647" i="81"/>
  <c r="G647" i="81"/>
  <c r="F647" i="81"/>
  <c r="E647" i="81"/>
  <c r="C647" i="81"/>
  <c r="B647" i="81"/>
  <c r="A647" i="81"/>
  <c r="L646" i="81"/>
  <c r="K646" i="81"/>
  <c r="J646" i="81"/>
  <c r="I646" i="81"/>
  <c r="H646" i="81"/>
  <c r="G646" i="81"/>
  <c r="F646" i="81"/>
  <c r="E646" i="81"/>
  <c r="C646" i="81"/>
  <c r="B646" i="81"/>
  <c r="A646" i="81"/>
  <c r="L645" i="81"/>
  <c r="K645" i="81"/>
  <c r="J645" i="81"/>
  <c r="I645" i="81"/>
  <c r="H645" i="81"/>
  <c r="G645" i="81"/>
  <c r="F645" i="81"/>
  <c r="E645" i="81"/>
  <c r="C645" i="81"/>
  <c r="B645" i="81"/>
  <c r="A645" i="81"/>
  <c r="L644" i="81"/>
  <c r="K644" i="81"/>
  <c r="J644" i="81"/>
  <c r="I644" i="81"/>
  <c r="H644" i="81"/>
  <c r="G644" i="81"/>
  <c r="F644" i="81"/>
  <c r="E644" i="81"/>
  <c r="C644" i="81"/>
  <c r="B644" i="81"/>
  <c r="A644" i="81"/>
  <c r="L643" i="81"/>
  <c r="K643" i="81"/>
  <c r="J643" i="81"/>
  <c r="I643" i="81"/>
  <c r="H643" i="81"/>
  <c r="G643" i="81"/>
  <c r="F643" i="81"/>
  <c r="E643" i="81"/>
  <c r="C643" i="81"/>
  <c r="B643" i="81"/>
  <c r="A643" i="81"/>
  <c r="L642" i="81"/>
  <c r="K642" i="81"/>
  <c r="J642" i="81"/>
  <c r="I642" i="81"/>
  <c r="H642" i="81"/>
  <c r="G642" i="81"/>
  <c r="F642" i="81"/>
  <c r="E642" i="81"/>
  <c r="C642" i="81"/>
  <c r="B642" i="81"/>
  <c r="A642" i="81"/>
  <c r="L641" i="81"/>
  <c r="K641" i="81"/>
  <c r="J641" i="81"/>
  <c r="I641" i="81"/>
  <c r="H641" i="81"/>
  <c r="G641" i="81"/>
  <c r="F641" i="81"/>
  <c r="E641" i="81"/>
  <c r="C641" i="81"/>
  <c r="B641" i="81"/>
  <c r="A641" i="81"/>
  <c r="L640" i="81"/>
  <c r="K640" i="81"/>
  <c r="J640" i="81"/>
  <c r="I640" i="81"/>
  <c r="H640" i="81"/>
  <c r="G640" i="81"/>
  <c r="F640" i="81"/>
  <c r="E640" i="81"/>
  <c r="C640" i="81"/>
  <c r="B640" i="81"/>
  <c r="A640" i="81"/>
  <c r="L639" i="81"/>
  <c r="K639" i="81"/>
  <c r="J639" i="81"/>
  <c r="I639" i="81"/>
  <c r="H639" i="81"/>
  <c r="G639" i="81"/>
  <c r="F639" i="81"/>
  <c r="E639" i="81"/>
  <c r="C639" i="81"/>
  <c r="B639" i="81"/>
  <c r="A639" i="81"/>
  <c r="L638" i="81"/>
  <c r="K638" i="81"/>
  <c r="J638" i="81"/>
  <c r="I638" i="81"/>
  <c r="H638" i="81"/>
  <c r="G638" i="81"/>
  <c r="F638" i="81"/>
  <c r="E638" i="81"/>
  <c r="C638" i="81"/>
  <c r="B638" i="81"/>
  <c r="A638" i="81"/>
  <c r="L637" i="81"/>
  <c r="K637" i="81"/>
  <c r="J637" i="81"/>
  <c r="I637" i="81"/>
  <c r="H637" i="81"/>
  <c r="G637" i="81"/>
  <c r="F637" i="81"/>
  <c r="E637" i="81"/>
  <c r="C637" i="81"/>
  <c r="B637" i="81"/>
  <c r="A637" i="81"/>
  <c r="L636" i="81"/>
  <c r="K636" i="81"/>
  <c r="J636" i="81"/>
  <c r="I636" i="81"/>
  <c r="H636" i="81"/>
  <c r="G636" i="81"/>
  <c r="F636" i="81"/>
  <c r="E636" i="81"/>
  <c r="C636" i="81"/>
  <c r="B636" i="81"/>
  <c r="A636" i="81"/>
  <c r="L635" i="81"/>
  <c r="K635" i="81"/>
  <c r="J635" i="81"/>
  <c r="I635" i="81"/>
  <c r="H635" i="81"/>
  <c r="G635" i="81"/>
  <c r="F635" i="81"/>
  <c r="E635" i="81"/>
  <c r="C635" i="81"/>
  <c r="B635" i="81"/>
  <c r="A635" i="81"/>
  <c r="L634" i="81"/>
  <c r="K634" i="81"/>
  <c r="J634" i="81"/>
  <c r="I634" i="81"/>
  <c r="H634" i="81"/>
  <c r="G634" i="81"/>
  <c r="F634" i="81"/>
  <c r="E634" i="81"/>
  <c r="C634" i="81"/>
  <c r="B634" i="81"/>
  <c r="A634" i="81"/>
  <c r="L633" i="81"/>
  <c r="K633" i="81"/>
  <c r="J633" i="81"/>
  <c r="I633" i="81"/>
  <c r="H633" i="81"/>
  <c r="G633" i="81"/>
  <c r="F633" i="81"/>
  <c r="E633" i="81"/>
  <c r="C633" i="81"/>
  <c r="B633" i="81"/>
  <c r="A633" i="81"/>
  <c r="L632" i="81"/>
  <c r="K632" i="81"/>
  <c r="J632" i="81"/>
  <c r="I632" i="81"/>
  <c r="H632" i="81"/>
  <c r="G632" i="81"/>
  <c r="F632" i="81"/>
  <c r="E632" i="81"/>
  <c r="C632" i="81"/>
  <c r="B632" i="81"/>
  <c r="A632" i="81"/>
  <c r="L631" i="81"/>
  <c r="K631" i="81"/>
  <c r="J631" i="81"/>
  <c r="I631" i="81"/>
  <c r="H631" i="81"/>
  <c r="G631" i="81"/>
  <c r="F631" i="81"/>
  <c r="E631" i="81"/>
  <c r="C631" i="81"/>
  <c r="B631" i="81"/>
  <c r="A631" i="81"/>
  <c r="L630" i="81"/>
  <c r="K630" i="81"/>
  <c r="J630" i="81"/>
  <c r="I630" i="81"/>
  <c r="H630" i="81"/>
  <c r="G630" i="81"/>
  <c r="F630" i="81"/>
  <c r="E630" i="81"/>
  <c r="C630" i="81"/>
  <c r="B630" i="81"/>
  <c r="A630" i="81"/>
  <c r="L629" i="81"/>
  <c r="K629" i="81"/>
  <c r="J629" i="81"/>
  <c r="I629" i="81"/>
  <c r="H629" i="81"/>
  <c r="G629" i="81"/>
  <c r="F629" i="81"/>
  <c r="E629" i="81"/>
  <c r="C629" i="81"/>
  <c r="B629" i="81"/>
  <c r="A629" i="81"/>
  <c r="L628" i="81"/>
  <c r="K628" i="81"/>
  <c r="J628" i="81"/>
  <c r="I628" i="81"/>
  <c r="H628" i="81"/>
  <c r="G628" i="81"/>
  <c r="F628" i="81"/>
  <c r="E628" i="81"/>
  <c r="C628" i="81"/>
  <c r="B628" i="81"/>
  <c r="A628" i="81"/>
  <c r="L627" i="81"/>
  <c r="K627" i="81"/>
  <c r="J627" i="81"/>
  <c r="I627" i="81"/>
  <c r="H627" i="81"/>
  <c r="G627" i="81"/>
  <c r="F627" i="81"/>
  <c r="E627" i="81"/>
  <c r="C627" i="81"/>
  <c r="B627" i="81"/>
  <c r="A627" i="81"/>
  <c r="L626" i="81"/>
  <c r="K626" i="81"/>
  <c r="J626" i="81"/>
  <c r="I626" i="81"/>
  <c r="H626" i="81"/>
  <c r="G626" i="81"/>
  <c r="F626" i="81"/>
  <c r="E626" i="81"/>
  <c r="C626" i="81"/>
  <c r="B626" i="81"/>
  <c r="A626" i="81"/>
  <c r="L625" i="81"/>
  <c r="K625" i="81"/>
  <c r="J625" i="81"/>
  <c r="I625" i="81"/>
  <c r="H625" i="81"/>
  <c r="G625" i="81"/>
  <c r="F625" i="81"/>
  <c r="E625" i="81"/>
  <c r="C625" i="81"/>
  <c r="B625" i="81"/>
  <c r="A625" i="81"/>
  <c r="L624" i="81"/>
  <c r="K624" i="81"/>
  <c r="J624" i="81"/>
  <c r="I624" i="81"/>
  <c r="H624" i="81"/>
  <c r="G624" i="81"/>
  <c r="F624" i="81"/>
  <c r="E624" i="81"/>
  <c r="C624" i="81"/>
  <c r="B624" i="81"/>
  <c r="A624" i="81"/>
  <c r="L623" i="81"/>
  <c r="K623" i="81"/>
  <c r="J623" i="81"/>
  <c r="I623" i="81"/>
  <c r="H623" i="81"/>
  <c r="G623" i="81"/>
  <c r="F623" i="81"/>
  <c r="E623" i="81"/>
  <c r="C623" i="81"/>
  <c r="B623" i="81"/>
  <c r="A623" i="81"/>
  <c r="L622" i="81"/>
  <c r="K622" i="81"/>
  <c r="J622" i="81"/>
  <c r="I622" i="81"/>
  <c r="H622" i="81"/>
  <c r="G622" i="81"/>
  <c r="F622" i="81"/>
  <c r="E622" i="81"/>
  <c r="C622" i="81"/>
  <c r="B622" i="81"/>
  <c r="A622" i="81"/>
  <c r="L621" i="81"/>
  <c r="K621" i="81"/>
  <c r="J621" i="81"/>
  <c r="I621" i="81"/>
  <c r="H621" i="81"/>
  <c r="G621" i="81"/>
  <c r="F621" i="81"/>
  <c r="E621" i="81"/>
  <c r="C621" i="81"/>
  <c r="B621" i="81"/>
  <c r="A621" i="81"/>
  <c r="L620" i="81"/>
  <c r="K620" i="81"/>
  <c r="J620" i="81"/>
  <c r="I620" i="81"/>
  <c r="H620" i="81"/>
  <c r="G620" i="81"/>
  <c r="F620" i="81"/>
  <c r="E620" i="81"/>
  <c r="C620" i="81"/>
  <c r="B620" i="81"/>
  <c r="A620" i="81"/>
  <c r="L619" i="81"/>
  <c r="K619" i="81"/>
  <c r="J619" i="81"/>
  <c r="I619" i="81"/>
  <c r="H619" i="81"/>
  <c r="G619" i="81"/>
  <c r="F619" i="81"/>
  <c r="E619" i="81"/>
  <c r="C619" i="81"/>
  <c r="B619" i="81"/>
  <c r="A619" i="81"/>
  <c r="L618" i="81"/>
  <c r="K618" i="81"/>
  <c r="J618" i="81"/>
  <c r="I618" i="81"/>
  <c r="H618" i="81"/>
  <c r="G618" i="81"/>
  <c r="F618" i="81"/>
  <c r="E618" i="81"/>
  <c r="C618" i="81"/>
  <c r="B618" i="81"/>
  <c r="A618" i="81"/>
  <c r="L617" i="81"/>
  <c r="K617" i="81"/>
  <c r="J617" i="81"/>
  <c r="I617" i="81"/>
  <c r="H617" i="81"/>
  <c r="G617" i="81"/>
  <c r="F617" i="81"/>
  <c r="E617" i="81"/>
  <c r="C617" i="81"/>
  <c r="B617" i="81"/>
  <c r="A617" i="81"/>
  <c r="L616" i="81"/>
  <c r="K616" i="81"/>
  <c r="J616" i="81"/>
  <c r="I616" i="81"/>
  <c r="H616" i="81"/>
  <c r="G616" i="81"/>
  <c r="F616" i="81"/>
  <c r="E616" i="81"/>
  <c r="C616" i="81"/>
  <c r="B616" i="81"/>
  <c r="A616" i="81"/>
  <c r="L615" i="81"/>
  <c r="K615" i="81"/>
  <c r="J615" i="81"/>
  <c r="I615" i="81"/>
  <c r="H615" i="81"/>
  <c r="G615" i="81"/>
  <c r="F615" i="81"/>
  <c r="E615" i="81"/>
  <c r="C615" i="81"/>
  <c r="B615" i="81"/>
  <c r="A615" i="81"/>
  <c r="L614" i="81"/>
  <c r="K614" i="81"/>
  <c r="J614" i="81"/>
  <c r="I614" i="81"/>
  <c r="H614" i="81"/>
  <c r="G614" i="81"/>
  <c r="F614" i="81"/>
  <c r="E614" i="81"/>
  <c r="C614" i="81"/>
  <c r="B614" i="81"/>
  <c r="A614" i="81"/>
  <c r="L613" i="81"/>
  <c r="K613" i="81"/>
  <c r="J613" i="81"/>
  <c r="I613" i="81"/>
  <c r="H613" i="81"/>
  <c r="G613" i="81"/>
  <c r="F613" i="81"/>
  <c r="E613" i="81"/>
  <c r="C613" i="81"/>
  <c r="B613" i="81"/>
  <c r="A613" i="81"/>
  <c r="L612" i="81"/>
  <c r="K612" i="81"/>
  <c r="J612" i="81"/>
  <c r="I612" i="81"/>
  <c r="H612" i="81"/>
  <c r="G612" i="81"/>
  <c r="F612" i="81"/>
  <c r="E612" i="81"/>
  <c r="C612" i="81"/>
  <c r="B612" i="81"/>
  <c r="A612" i="81"/>
  <c r="L611" i="81"/>
  <c r="K611" i="81"/>
  <c r="J611" i="81"/>
  <c r="I611" i="81"/>
  <c r="H611" i="81"/>
  <c r="G611" i="81"/>
  <c r="F611" i="81"/>
  <c r="E611" i="81"/>
  <c r="C611" i="81"/>
  <c r="B611" i="81"/>
  <c r="A611" i="81"/>
  <c r="L610" i="81"/>
  <c r="K610" i="81"/>
  <c r="J610" i="81"/>
  <c r="I610" i="81"/>
  <c r="H610" i="81"/>
  <c r="G610" i="81"/>
  <c r="F610" i="81"/>
  <c r="E610" i="81"/>
  <c r="C610" i="81"/>
  <c r="B610" i="81"/>
  <c r="A610" i="81"/>
  <c r="L609" i="81"/>
  <c r="K609" i="81"/>
  <c r="J609" i="81"/>
  <c r="I609" i="81"/>
  <c r="H609" i="81"/>
  <c r="G609" i="81"/>
  <c r="F609" i="81"/>
  <c r="E609" i="81"/>
  <c r="C609" i="81"/>
  <c r="B609" i="81"/>
  <c r="A609" i="81"/>
  <c r="L608" i="81"/>
  <c r="K608" i="81"/>
  <c r="J608" i="81"/>
  <c r="I608" i="81"/>
  <c r="H608" i="81"/>
  <c r="G608" i="81"/>
  <c r="F608" i="81"/>
  <c r="E608" i="81"/>
  <c r="C608" i="81"/>
  <c r="B608" i="81"/>
  <c r="A608" i="81"/>
  <c r="L607" i="81"/>
  <c r="K607" i="81"/>
  <c r="J607" i="81"/>
  <c r="I607" i="81"/>
  <c r="H607" i="81"/>
  <c r="G607" i="81"/>
  <c r="F607" i="81"/>
  <c r="E607" i="81"/>
  <c r="C607" i="81"/>
  <c r="B607" i="81"/>
  <c r="A607" i="81"/>
  <c r="L606" i="81"/>
  <c r="K606" i="81"/>
  <c r="J606" i="81"/>
  <c r="I606" i="81"/>
  <c r="H606" i="81"/>
  <c r="G606" i="81"/>
  <c r="F606" i="81"/>
  <c r="E606" i="81"/>
  <c r="C606" i="81"/>
  <c r="B606" i="81"/>
  <c r="A606" i="81"/>
  <c r="L605" i="81"/>
  <c r="K605" i="81"/>
  <c r="J605" i="81"/>
  <c r="I605" i="81"/>
  <c r="H605" i="81"/>
  <c r="G605" i="81"/>
  <c r="F605" i="81"/>
  <c r="E605" i="81"/>
  <c r="C605" i="81"/>
  <c r="B605" i="81"/>
  <c r="A605" i="81"/>
  <c r="L604" i="81"/>
  <c r="K604" i="81"/>
  <c r="J604" i="81"/>
  <c r="I604" i="81"/>
  <c r="H604" i="81"/>
  <c r="G604" i="81"/>
  <c r="F604" i="81"/>
  <c r="E604" i="81"/>
  <c r="C604" i="81"/>
  <c r="B604" i="81"/>
  <c r="A604" i="81"/>
  <c r="L603" i="81"/>
  <c r="K603" i="81"/>
  <c r="J603" i="81"/>
  <c r="I603" i="81"/>
  <c r="H603" i="81"/>
  <c r="G603" i="81"/>
  <c r="F603" i="81"/>
  <c r="E603" i="81"/>
  <c r="C603" i="81"/>
  <c r="B603" i="81"/>
  <c r="A603" i="81"/>
  <c r="L602" i="81"/>
  <c r="K602" i="81"/>
  <c r="J602" i="81"/>
  <c r="I602" i="81"/>
  <c r="H602" i="81"/>
  <c r="G602" i="81"/>
  <c r="F602" i="81"/>
  <c r="E602" i="81"/>
  <c r="C602" i="81"/>
  <c r="B602" i="81"/>
  <c r="A602" i="81"/>
  <c r="L601" i="81"/>
  <c r="K601" i="81"/>
  <c r="J601" i="81"/>
  <c r="I601" i="81"/>
  <c r="H601" i="81"/>
  <c r="G601" i="81"/>
  <c r="F601" i="81"/>
  <c r="E601" i="81"/>
  <c r="C601" i="81"/>
  <c r="B601" i="81"/>
  <c r="A601" i="81"/>
  <c r="L600" i="81"/>
  <c r="K600" i="81"/>
  <c r="J600" i="81"/>
  <c r="I600" i="81"/>
  <c r="H600" i="81"/>
  <c r="G600" i="81"/>
  <c r="F600" i="81"/>
  <c r="E600" i="81"/>
  <c r="C600" i="81"/>
  <c r="B600" i="81"/>
  <c r="A600" i="81"/>
  <c r="L599" i="81"/>
  <c r="K599" i="81"/>
  <c r="J599" i="81"/>
  <c r="I599" i="81"/>
  <c r="H599" i="81"/>
  <c r="G599" i="81"/>
  <c r="F599" i="81"/>
  <c r="E599" i="81"/>
  <c r="C599" i="81"/>
  <c r="B599" i="81"/>
  <c r="A599" i="81"/>
  <c r="L598" i="81"/>
  <c r="K598" i="81"/>
  <c r="J598" i="81"/>
  <c r="I598" i="81"/>
  <c r="H598" i="81"/>
  <c r="G598" i="81"/>
  <c r="F598" i="81"/>
  <c r="E598" i="81"/>
  <c r="C598" i="81"/>
  <c r="B598" i="81"/>
  <c r="A598" i="81"/>
  <c r="L597" i="81"/>
  <c r="K597" i="81"/>
  <c r="J597" i="81"/>
  <c r="I597" i="81"/>
  <c r="H597" i="81"/>
  <c r="G597" i="81"/>
  <c r="F597" i="81"/>
  <c r="E597" i="81"/>
  <c r="C597" i="81"/>
  <c r="B597" i="81"/>
  <c r="A597" i="81"/>
  <c r="L596" i="81"/>
  <c r="K596" i="81"/>
  <c r="J596" i="81"/>
  <c r="I596" i="81"/>
  <c r="H596" i="81"/>
  <c r="G596" i="81"/>
  <c r="F596" i="81"/>
  <c r="E596" i="81"/>
  <c r="C596" i="81"/>
  <c r="B596" i="81"/>
  <c r="A596" i="81"/>
  <c r="L595" i="81"/>
  <c r="K595" i="81"/>
  <c r="J595" i="81"/>
  <c r="I595" i="81"/>
  <c r="H595" i="81"/>
  <c r="G595" i="81"/>
  <c r="F595" i="81"/>
  <c r="E595" i="81"/>
  <c r="C595" i="81"/>
  <c r="B595" i="81"/>
  <c r="A595" i="81"/>
  <c r="L594" i="81"/>
  <c r="K594" i="81"/>
  <c r="J594" i="81"/>
  <c r="I594" i="81"/>
  <c r="H594" i="81"/>
  <c r="G594" i="81"/>
  <c r="F594" i="81"/>
  <c r="E594" i="81"/>
  <c r="C594" i="81"/>
  <c r="B594" i="81"/>
  <c r="A594" i="81"/>
  <c r="L593" i="81"/>
  <c r="K593" i="81"/>
  <c r="J593" i="81"/>
  <c r="I593" i="81"/>
  <c r="H593" i="81"/>
  <c r="G593" i="81"/>
  <c r="F593" i="81"/>
  <c r="E593" i="81"/>
  <c r="C593" i="81"/>
  <c r="B593" i="81"/>
  <c r="A593" i="81"/>
  <c r="L592" i="81"/>
  <c r="K592" i="81"/>
  <c r="J592" i="81"/>
  <c r="I592" i="81"/>
  <c r="H592" i="81"/>
  <c r="G592" i="81"/>
  <c r="F592" i="81"/>
  <c r="E592" i="81"/>
  <c r="C592" i="81"/>
  <c r="B592" i="81"/>
  <c r="A592" i="81"/>
  <c r="L591" i="81"/>
  <c r="K591" i="81"/>
  <c r="J591" i="81"/>
  <c r="I591" i="81"/>
  <c r="H591" i="81"/>
  <c r="G591" i="81"/>
  <c r="F591" i="81"/>
  <c r="E591" i="81"/>
  <c r="C591" i="81"/>
  <c r="B591" i="81"/>
  <c r="A591" i="81"/>
  <c r="L590" i="81"/>
  <c r="K590" i="81"/>
  <c r="J590" i="81"/>
  <c r="I590" i="81"/>
  <c r="H590" i="81"/>
  <c r="G590" i="81"/>
  <c r="F590" i="81"/>
  <c r="E590" i="81"/>
  <c r="C590" i="81"/>
  <c r="B590" i="81"/>
  <c r="A590" i="81"/>
  <c r="L589" i="81"/>
  <c r="K589" i="81"/>
  <c r="J589" i="81"/>
  <c r="I589" i="81"/>
  <c r="H589" i="81"/>
  <c r="G589" i="81"/>
  <c r="F589" i="81"/>
  <c r="E589" i="81"/>
  <c r="C589" i="81"/>
  <c r="B589" i="81"/>
  <c r="A589" i="81"/>
  <c r="L588" i="81"/>
  <c r="K588" i="81"/>
  <c r="J588" i="81"/>
  <c r="I588" i="81"/>
  <c r="H588" i="81"/>
  <c r="G588" i="81"/>
  <c r="F588" i="81"/>
  <c r="E588" i="81"/>
  <c r="C588" i="81"/>
  <c r="B588" i="81"/>
  <c r="A588" i="81"/>
  <c r="L587" i="81"/>
  <c r="K587" i="81"/>
  <c r="J587" i="81"/>
  <c r="I587" i="81"/>
  <c r="H587" i="81"/>
  <c r="G587" i="81"/>
  <c r="F587" i="81"/>
  <c r="E587" i="81"/>
  <c r="C587" i="81"/>
  <c r="B587" i="81"/>
  <c r="A587" i="81"/>
  <c r="L586" i="81"/>
  <c r="K586" i="81"/>
  <c r="J586" i="81"/>
  <c r="I586" i="81"/>
  <c r="H586" i="81"/>
  <c r="G586" i="81"/>
  <c r="F586" i="81"/>
  <c r="E586" i="81"/>
  <c r="C586" i="81"/>
  <c r="B586" i="81"/>
  <c r="A586" i="81"/>
  <c r="L585" i="81"/>
  <c r="K585" i="81"/>
  <c r="J585" i="81"/>
  <c r="I585" i="81"/>
  <c r="H585" i="81"/>
  <c r="G585" i="81"/>
  <c r="F585" i="81"/>
  <c r="E585" i="81"/>
  <c r="C585" i="81"/>
  <c r="B585" i="81"/>
  <c r="A585" i="81"/>
  <c r="L584" i="81"/>
  <c r="K584" i="81"/>
  <c r="J584" i="81"/>
  <c r="I584" i="81"/>
  <c r="H584" i="81"/>
  <c r="G584" i="81"/>
  <c r="F584" i="81"/>
  <c r="E584" i="81"/>
  <c r="C584" i="81"/>
  <c r="B584" i="81"/>
  <c r="A584" i="81"/>
  <c r="L583" i="81"/>
  <c r="K583" i="81"/>
  <c r="J583" i="81"/>
  <c r="I583" i="81"/>
  <c r="H583" i="81"/>
  <c r="G583" i="81"/>
  <c r="F583" i="81"/>
  <c r="E583" i="81"/>
  <c r="C583" i="81"/>
  <c r="B583" i="81"/>
  <c r="A583" i="81"/>
  <c r="L582" i="81"/>
  <c r="K582" i="81"/>
  <c r="J582" i="81"/>
  <c r="I582" i="81"/>
  <c r="H582" i="81"/>
  <c r="G582" i="81"/>
  <c r="F582" i="81"/>
  <c r="E582" i="81"/>
  <c r="C582" i="81"/>
  <c r="B582" i="81"/>
  <c r="A582" i="81"/>
  <c r="L581" i="81"/>
  <c r="K581" i="81"/>
  <c r="J581" i="81"/>
  <c r="I581" i="81"/>
  <c r="H581" i="81"/>
  <c r="G581" i="81"/>
  <c r="F581" i="81"/>
  <c r="E581" i="81"/>
  <c r="C581" i="81"/>
  <c r="B581" i="81"/>
  <c r="A581" i="81"/>
  <c r="L580" i="81"/>
  <c r="K580" i="81"/>
  <c r="J580" i="81"/>
  <c r="I580" i="81"/>
  <c r="H580" i="81"/>
  <c r="G580" i="81"/>
  <c r="F580" i="81"/>
  <c r="E580" i="81"/>
  <c r="C580" i="81"/>
  <c r="B580" i="81"/>
  <c r="A580" i="81"/>
  <c r="L579" i="81"/>
  <c r="K579" i="81"/>
  <c r="J579" i="81"/>
  <c r="I579" i="81"/>
  <c r="H579" i="81"/>
  <c r="G579" i="81"/>
  <c r="F579" i="81"/>
  <c r="E579" i="81"/>
  <c r="C579" i="81"/>
  <c r="B579" i="81"/>
  <c r="A579" i="81"/>
  <c r="L578" i="81"/>
  <c r="K578" i="81"/>
  <c r="J578" i="81"/>
  <c r="I578" i="81"/>
  <c r="H578" i="81"/>
  <c r="G578" i="81"/>
  <c r="F578" i="81"/>
  <c r="E578" i="81"/>
  <c r="C578" i="81"/>
  <c r="B578" i="81"/>
  <c r="A578" i="81"/>
  <c r="L577" i="81"/>
  <c r="K577" i="81"/>
  <c r="J577" i="81"/>
  <c r="I577" i="81"/>
  <c r="H577" i="81"/>
  <c r="G577" i="81"/>
  <c r="F577" i="81"/>
  <c r="E577" i="81"/>
  <c r="C577" i="81"/>
  <c r="B577" i="81"/>
  <c r="A577" i="81"/>
  <c r="L576" i="81"/>
  <c r="K576" i="81"/>
  <c r="J576" i="81"/>
  <c r="I576" i="81"/>
  <c r="H576" i="81"/>
  <c r="G576" i="81"/>
  <c r="F576" i="81"/>
  <c r="E576" i="81"/>
  <c r="C576" i="81"/>
  <c r="B576" i="81"/>
  <c r="A576" i="81"/>
  <c r="L575" i="81"/>
  <c r="K575" i="81"/>
  <c r="J575" i="81"/>
  <c r="I575" i="81"/>
  <c r="H575" i="81"/>
  <c r="G575" i="81"/>
  <c r="F575" i="81"/>
  <c r="E575" i="81"/>
  <c r="C575" i="81"/>
  <c r="B575" i="81"/>
  <c r="A575" i="81"/>
  <c r="L574" i="81"/>
  <c r="K574" i="81"/>
  <c r="J574" i="81"/>
  <c r="I574" i="81"/>
  <c r="H574" i="81"/>
  <c r="G574" i="81"/>
  <c r="F574" i="81"/>
  <c r="E574" i="81"/>
  <c r="C574" i="81"/>
  <c r="B574" i="81"/>
  <c r="A574" i="81"/>
  <c r="L573" i="81"/>
  <c r="K573" i="81"/>
  <c r="J573" i="81"/>
  <c r="I573" i="81"/>
  <c r="H573" i="81"/>
  <c r="G573" i="81"/>
  <c r="F573" i="81"/>
  <c r="E573" i="81"/>
  <c r="C573" i="81"/>
  <c r="B573" i="81"/>
  <c r="A573" i="81"/>
  <c r="L572" i="81"/>
  <c r="K572" i="81"/>
  <c r="J572" i="81"/>
  <c r="I572" i="81"/>
  <c r="H572" i="81"/>
  <c r="G572" i="81"/>
  <c r="F572" i="81"/>
  <c r="E572" i="81"/>
  <c r="C572" i="81"/>
  <c r="B572" i="81"/>
  <c r="A572" i="81"/>
  <c r="L571" i="81"/>
  <c r="K571" i="81"/>
  <c r="J571" i="81"/>
  <c r="I571" i="81"/>
  <c r="H571" i="81"/>
  <c r="G571" i="81"/>
  <c r="F571" i="81"/>
  <c r="E571" i="81"/>
  <c r="C571" i="81"/>
  <c r="B571" i="81"/>
  <c r="A571" i="81"/>
  <c r="L570" i="81"/>
  <c r="K570" i="81"/>
  <c r="J570" i="81"/>
  <c r="I570" i="81"/>
  <c r="H570" i="81"/>
  <c r="G570" i="81"/>
  <c r="F570" i="81"/>
  <c r="E570" i="81"/>
  <c r="C570" i="81"/>
  <c r="B570" i="81"/>
  <c r="A570" i="81"/>
  <c r="L569" i="81"/>
  <c r="K569" i="81"/>
  <c r="J569" i="81"/>
  <c r="I569" i="81"/>
  <c r="H569" i="81"/>
  <c r="G569" i="81"/>
  <c r="F569" i="81"/>
  <c r="E569" i="81"/>
  <c r="C569" i="81"/>
  <c r="B569" i="81"/>
  <c r="A569" i="81"/>
  <c r="L568" i="81"/>
  <c r="K568" i="81"/>
  <c r="J568" i="81"/>
  <c r="I568" i="81"/>
  <c r="H568" i="81"/>
  <c r="G568" i="81"/>
  <c r="F568" i="81"/>
  <c r="E568" i="81"/>
  <c r="C568" i="81"/>
  <c r="B568" i="81"/>
  <c r="A568" i="81"/>
  <c r="L567" i="81"/>
  <c r="K567" i="81"/>
  <c r="J567" i="81"/>
  <c r="I567" i="81"/>
  <c r="H567" i="81"/>
  <c r="G567" i="81"/>
  <c r="F567" i="81"/>
  <c r="E567" i="81"/>
  <c r="C567" i="81"/>
  <c r="B567" i="81"/>
  <c r="A567" i="81"/>
  <c r="L566" i="81"/>
  <c r="K566" i="81"/>
  <c r="J566" i="81"/>
  <c r="I566" i="81"/>
  <c r="H566" i="81"/>
  <c r="G566" i="81"/>
  <c r="F566" i="81"/>
  <c r="E566" i="81"/>
  <c r="C566" i="81"/>
  <c r="B566" i="81"/>
  <c r="A566" i="81"/>
  <c r="L565" i="81"/>
  <c r="K565" i="81"/>
  <c r="J565" i="81"/>
  <c r="I565" i="81"/>
  <c r="H565" i="81"/>
  <c r="G565" i="81"/>
  <c r="F565" i="81"/>
  <c r="E565" i="81"/>
  <c r="C565" i="81"/>
  <c r="B565" i="81"/>
  <c r="A565" i="81"/>
  <c r="L564" i="81"/>
  <c r="K564" i="81"/>
  <c r="J564" i="81"/>
  <c r="I564" i="81"/>
  <c r="H564" i="81"/>
  <c r="G564" i="81"/>
  <c r="F564" i="81"/>
  <c r="E564" i="81"/>
  <c r="C564" i="81"/>
  <c r="B564" i="81"/>
  <c r="A564" i="81"/>
  <c r="L563" i="81"/>
  <c r="K563" i="81"/>
  <c r="J563" i="81"/>
  <c r="I563" i="81"/>
  <c r="H563" i="81"/>
  <c r="G563" i="81"/>
  <c r="F563" i="81"/>
  <c r="E563" i="81"/>
  <c r="C563" i="81"/>
  <c r="B563" i="81"/>
  <c r="A563" i="81"/>
  <c r="L562" i="81"/>
  <c r="K562" i="81"/>
  <c r="J562" i="81"/>
  <c r="I562" i="81"/>
  <c r="H562" i="81"/>
  <c r="G562" i="81"/>
  <c r="F562" i="81"/>
  <c r="E562" i="81"/>
  <c r="C562" i="81"/>
  <c r="B562" i="81"/>
  <c r="A562" i="81"/>
  <c r="L561" i="81"/>
  <c r="K561" i="81"/>
  <c r="J561" i="81"/>
  <c r="I561" i="81"/>
  <c r="H561" i="81"/>
  <c r="G561" i="81"/>
  <c r="F561" i="81"/>
  <c r="E561" i="81"/>
  <c r="C561" i="81"/>
  <c r="B561" i="81"/>
  <c r="A561" i="81"/>
  <c r="L560" i="81"/>
  <c r="K560" i="81"/>
  <c r="J560" i="81"/>
  <c r="I560" i="81"/>
  <c r="H560" i="81"/>
  <c r="G560" i="81"/>
  <c r="F560" i="81"/>
  <c r="E560" i="81"/>
  <c r="C560" i="81"/>
  <c r="B560" i="81"/>
  <c r="A560" i="81"/>
  <c r="L559" i="81"/>
  <c r="K559" i="81"/>
  <c r="J559" i="81"/>
  <c r="I559" i="81"/>
  <c r="H559" i="81"/>
  <c r="G559" i="81"/>
  <c r="F559" i="81"/>
  <c r="E559" i="81"/>
  <c r="C559" i="81"/>
  <c r="B559" i="81"/>
  <c r="A559" i="81"/>
  <c r="L558" i="81"/>
  <c r="K558" i="81"/>
  <c r="J558" i="81"/>
  <c r="I558" i="81"/>
  <c r="H558" i="81"/>
  <c r="G558" i="81"/>
  <c r="F558" i="81"/>
  <c r="E558" i="81"/>
  <c r="C558" i="81"/>
  <c r="B558" i="81"/>
  <c r="A558" i="81"/>
  <c r="L557" i="81"/>
  <c r="K557" i="81"/>
  <c r="J557" i="81"/>
  <c r="I557" i="81"/>
  <c r="H557" i="81"/>
  <c r="G557" i="81"/>
  <c r="F557" i="81"/>
  <c r="E557" i="81"/>
  <c r="C557" i="81"/>
  <c r="B557" i="81"/>
  <c r="A557" i="81"/>
  <c r="L556" i="81"/>
  <c r="K556" i="81"/>
  <c r="J556" i="81"/>
  <c r="I556" i="81"/>
  <c r="H556" i="81"/>
  <c r="G556" i="81"/>
  <c r="F556" i="81"/>
  <c r="E556" i="81"/>
  <c r="C556" i="81"/>
  <c r="B556" i="81"/>
  <c r="A556" i="81"/>
  <c r="L555" i="81"/>
  <c r="K555" i="81"/>
  <c r="J555" i="81"/>
  <c r="I555" i="81"/>
  <c r="H555" i="81"/>
  <c r="G555" i="81"/>
  <c r="F555" i="81"/>
  <c r="E555" i="81"/>
  <c r="C555" i="81"/>
  <c r="B555" i="81"/>
  <c r="A555" i="81"/>
  <c r="L554" i="81"/>
  <c r="K554" i="81"/>
  <c r="J554" i="81"/>
  <c r="I554" i="81"/>
  <c r="H554" i="81"/>
  <c r="G554" i="81"/>
  <c r="F554" i="81"/>
  <c r="E554" i="81"/>
  <c r="C554" i="81"/>
  <c r="B554" i="81"/>
  <c r="A554" i="81"/>
  <c r="L553" i="81"/>
  <c r="K553" i="81"/>
  <c r="J553" i="81"/>
  <c r="I553" i="81"/>
  <c r="H553" i="81"/>
  <c r="G553" i="81"/>
  <c r="F553" i="81"/>
  <c r="E553" i="81"/>
  <c r="C553" i="81"/>
  <c r="B553" i="81"/>
  <c r="A553" i="81"/>
  <c r="L552" i="81"/>
  <c r="K552" i="81"/>
  <c r="J552" i="81"/>
  <c r="I552" i="81"/>
  <c r="H552" i="81"/>
  <c r="G552" i="81"/>
  <c r="F552" i="81"/>
  <c r="E552" i="81"/>
  <c r="C552" i="81"/>
  <c r="B552" i="81"/>
  <c r="A552" i="81"/>
  <c r="L551" i="81"/>
  <c r="K551" i="81"/>
  <c r="J551" i="81"/>
  <c r="I551" i="81"/>
  <c r="H551" i="81"/>
  <c r="G551" i="81"/>
  <c r="F551" i="81"/>
  <c r="E551" i="81"/>
  <c r="C551" i="81"/>
  <c r="B551" i="81"/>
  <c r="A551" i="81"/>
  <c r="L550" i="81"/>
  <c r="K550" i="81"/>
  <c r="J550" i="81"/>
  <c r="I550" i="81"/>
  <c r="H550" i="81"/>
  <c r="G550" i="81"/>
  <c r="F550" i="81"/>
  <c r="E550" i="81"/>
  <c r="C550" i="81"/>
  <c r="B550" i="81"/>
  <c r="A550" i="81"/>
  <c r="L549" i="81"/>
  <c r="K549" i="81"/>
  <c r="J549" i="81"/>
  <c r="I549" i="81"/>
  <c r="H549" i="81"/>
  <c r="G549" i="81"/>
  <c r="F549" i="81"/>
  <c r="E549" i="81"/>
  <c r="C549" i="81"/>
  <c r="B549" i="81"/>
  <c r="A549" i="81"/>
  <c r="L548" i="81"/>
  <c r="K548" i="81"/>
  <c r="J548" i="81"/>
  <c r="I548" i="81"/>
  <c r="H548" i="81"/>
  <c r="G548" i="81"/>
  <c r="F548" i="81"/>
  <c r="E548" i="81"/>
  <c r="C548" i="81"/>
  <c r="B548" i="81"/>
  <c r="A548" i="81"/>
  <c r="L547" i="81"/>
  <c r="K547" i="81"/>
  <c r="J547" i="81"/>
  <c r="I547" i="81"/>
  <c r="H547" i="81"/>
  <c r="G547" i="81"/>
  <c r="F547" i="81"/>
  <c r="E547" i="81"/>
  <c r="C547" i="81"/>
  <c r="B547" i="81"/>
  <c r="A547" i="81"/>
  <c r="L546" i="81"/>
  <c r="K546" i="81"/>
  <c r="J546" i="81"/>
  <c r="I546" i="81"/>
  <c r="H546" i="81"/>
  <c r="G546" i="81"/>
  <c r="F546" i="81"/>
  <c r="E546" i="81"/>
  <c r="C546" i="81"/>
  <c r="B546" i="81"/>
  <c r="A546" i="81"/>
  <c r="L545" i="81"/>
  <c r="K545" i="81"/>
  <c r="J545" i="81"/>
  <c r="I545" i="81"/>
  <c r="H545" i="81"/>
  <c r="G545" i="81"/>
  <c r="F545" i="81"/>
  <c r="E545" i="81"/>
  <c r="C545" i="81"/>
  <c r="B545" i="81"/>
  <c r="A545" i="81"/>
  <c r="L544" i="81"/>
  <c r="K544" i="81"/>
  <c r="J544" i="81"/>
  <c r="I544" i="81"/>
  <c r="H544" i="81"/>
  <c r="G544" i="81"/>
  <c r="F544" i="81"/>
  <c r="E544" i="81"/>
  <c r="C544" i="81"/>
  <c r="B544" i="81"/>
  <c r="A544" i="81"/>
  <c r="L543" i="81"/>
  <c r="K543" i="81"/>
  <c r="J543" i="81"/>
  <c r="I543" i="81"/>
  <c r="H543" i="81"/>
  <c r="G543" i="81"/>
  <c r="F543" i="81"/>
  <c r="E543" i="81"/>
  <c r="C543" i="81"/>
  <c r="B543" i="81"/>
  <c r="A543" i="81"/>
  <c r="L542" i="81"/>
  <c r="K542" i="81"/>
  <c r="J542" i="81"/>
  <c r="I542" i="81"/>
  <c r="H542" i="81"/>
  <c r="G542" i="81"/>
  <c r="F542" i="81"/>
  <c r="E542" i="81"/>
  <c r="C542" i="81"/>
  <c r="B542" i="81"/>
  <c r="A542" i="81"/>
  <c r="L541" i="81"/>
  <c r="K541" i="81"/>
  <c r="J541" i="81"/>
  <c r="I541" i="81"/>
  <c r="H541" i="81"/>
  <c r="G541" i="81"/>
  <c r="F541" i="81"/>
  <c r="E541" i="81"/>
  <c r="C541" i="81"/>
  <c r="B541" i="81"/>
  <c r="A541" i="81"/>
  <c r="L540" i="81"/>
  <c r="K540" i="81"/>
  <c r="J540" i="81"/>
  <c r="I540" i="81"/>
  <c r="H540" i="81"/>
  <c r="G540" i="81"/>
  <c r="F540" i="81"/>
  <c r="E540" i="81"/>
  <c r="C540" i="81"/>
  <c r="B540" i="81"/>
  <c r="A540" i="81"/>
  <c r="L539" i="81"/>
  <c r="K539" i="81"/>
  <c r="J539" i="81"/>
  <c r="I539" i="81"/>
  <c r="H539" i="81"/>
  <c r="G539" i="81"/>
  <c r="F539" i="81"/>
  <c r="E539" i="81"/>
  <c r="C539" i="81"/>
  <c r="B539" i="81"/>
  <c r="A539" i="81"/>
  <c r="L538" i="81"/>
  <c r="K538" i="81"/>
  <c r="J538" i="81"/>
  <c r="I538" i="81"/>
  <c r="H538" i="81"/>
  <c r="G538" i="81"/>
  <c r="F538" i="81"/>
  <c r="E538" i="81"/>
  <c r="C538" i="81"/>
  <c r="B538" i="81"/>
  <c r="A538" i="81"/>
  <c r="L537" i="81"/>
  <c r="K537" i="81"/>
  <c r="J537" i="81"/>
  <c r="I537" i="81"/>
  <c r="H537" i="81"/>
  <c r="G537" i="81"/>
  <c r="F537" i="81"/>
  <c r="E537" i="81"/>
  <c r="C537" i="81"/>
  <c r="B537" i="81"/>
  <c r="A537" i="81"/>
  <c r="L536" i="81"/>
  <c r="K536" i="81"/>
  <c r="J536" i="81"/>
  <c r="I536" i="81"/>
  <c r="H536" i="81"/>
  <c r="G536" i="81"/>
  <c r="F536" i="81"/>
  <c r="E536" i="81"/>
  <c r="C536" i="81"/>
  <c r="B536" i="81"/>
  <c r="A536" i="81"/>
  <c r="L535" i="81"/>
  <c r="K535" i="81"/>
  <c r="J535" i="81"/>
  <c r="I535" i="81"/>
  <c r="H535" i="81"/>
  <c r="G535" i="81"/>
  <c r="F535" i="81"/>
  <c r="E535" i="81"/>
  <c r="C535" i="81"/>
  <c r="B535" i="81"/>
  <c r="A535" i="81"/>
  <c r="L534" i="81"/>
  <c r="K534" i="81"/>
  <c r="J534" i="81"/>
  <c r="I534" i="81"/>
  <c r="H534" i="81"/>
  <c r="G534" i="81"/>
  <c r="F534" i="81"/>
  <c r="E534" i="81"/>
  <c r="C534" i="81"/>
  <c r="B534" i="81"/>
  <c r="A534" i="81"/>
  <c r="L533" i="81"/>
  <c r="K533" i="81"/>
  <c r="J533" i="81"/>
  <c r="I533" i="81"/>
  <c r="H533" i="81"/>
  <c r="G533" i="81"/>
  <c r="F533" i="81"/>
  <c r="E533" i="81"/>
  <c r="C533" i="81"/>
  <c r="B533" i="81"/>
  <c r="A533" i="81"/>
  <c r="L532" i="81"/>
  <c r="K532" i="81"/>
  <c r="J532" i="81"/>
  <c r="I532" i="81"/>
  <c r="H532" i="81"/>
  <c r="G532" i="81"/>
  <c r="F532" i="81"/>
  <c r="E532" i="81"/>
  <c r="C532" i="81"/>
  <c r="B532" i="81"/>
  <c r="A532" i="81"/>
  <c r="L531" i="81"/>
  <c r="K531" i="81"/>
  <c r="J531" i="81"/>
  <c r="I531" i="81"/>
  <c r="H531" i="81"/>
  <c r="G531" i="81"/>
  <c r="F531" i="81"/>
  <c r="E531" i="81"/>
  <c r="C531" i="81"/>
  <c r="B531" i="81"/>
  <c r="A531" i="81"/>
  <c r="L530" i="81"/>
  <c r="K530" i="81"/>
  <c r="J530" i="81"/>
  <c r="I530" i="81"/>
  <c r="H530" i="81"/>
  <c r="G530" i="81"/>
  <c r="F530" i="81"/>
  <c r="E530" i="81"/>
  <c r="C530" i="81"/>
  <c r="B530" i="81"/>
  <c r="A530" i="81"/>
  <c r="L529" i="81"/>
  <c r="K529" i="81"/>
  <c r="J529" i="81"/>
  <c r="I529" i="81"/>
  <c r="H529" i="81"/>
  <c r="G529" i="81"/>
  <c r="F529" i="81"/>
  <c r="E529" i="81"/>
  <c r="C529" i="81"/>
  <c r="B529" i="81"/>
  <c r="A529" i="81"/>
  <c r="L528" i="81"/>
  <c r="K528" i="81"/>
  <c r="J528" i="81"/>
  <c r="I528" i="81"/>
  <c r="H528" i="81"/>
  <c r="G528" i="81"/>
  <c r="F528" i="81"/>
  <c r="E528" i="81"/>
  <c r="C528" i="81"/>
  <c r="B528" i="81"/>
  <c r="A528" i="81"/>
  <c r="L527" i="81"/>
  <c r="K527" i="81"/>
  <c r="J527" i="81"/>
  <c r="I527" i="81"/>
  <c r="H527" i="81"/>
  <c r="G527" i="81"/>
  <c r="F527" i="81"/>
  <c r="E527" i="81"/>
  <c r="C527" i="81"/>
  <c r="B527" i="81"/>
  <c r="A527" i="81"/>
  <c r="L526" i="81"/>
  <c r="K526" i="81"/>
  <c r="J526" i="81"/>
  <c r="I526" i="81"/>
  <c r="H526" i="81"/>
  <c r="G526" i="81"/>
  <c r="F526" i="81"/>
  <c r="E526" i="81"/>
  <c r="C526" i="81"/>
  <c r="B526" i="81"/>
  <c r="A526" i="81"/>
  <c r="L525" i="81"/>
  <c r="K525" i="81"/>
  <c r="J525" i="81"/>
  <c r="I525" i="81"/>
  <c r="H525" i="81"/>
  <c r="G525" i="81"/>
  <c r="F525" i="81"/>
  <c r="E525" i="81"/>
  <c r="C525" i="81"/>
  <c r="B525" i="81"/>
  <c r="A525" i="81"/>
  <c r="L524" i="81"/>
  <c r="K524" i="81"/>
  <c r="J524" i="81"/>
  <c r="I524" i="81"/>
  <c r="H524" i="81"/>
  <c r="G524" i="81"/>
  <c r="F524" i="81"/>
  <c r="E524" i="81"/>
  <c r="C524" i="81"/>
  <c r="B524" i="81"/>
  <c r="A524" i="81"/>
  <c r="L523" i="81"/>
  <c r="K523" i="81"/>
  <c r="J523" i="81"/>
  <c r="I523" i="81"/>
  <c r="H523" i="81"/>
  <c r="G523" i="81"/>
  <c r="F523" i="81"/>
  <c r="E523" i="81"/>
  <c r="C523" i="81"/>
  <c r="B523" i="81"/>
  <c r="A523" i="81"/>
  <c r="L522" i="81"/>
  <c r="K522" i="81"/>
  <c r="J522" i="81"/>
  <c r="I522" i="81"/>
  <c r="H522" i="81"/>
  <c r="G522" i="81"/>
  <c r="F522" i="81"/>
  <c r="E522" i="81"/>
  <c r="C522" i="81"/>
  <c r="B522" i="81"/>
  <c r="A522" i="81"/>
  <c r="L521" i="81"/>
  <c r="K521" i="81"/>
  <c r="J521" i="81"/>
  <c r="I521" i="81"/>
  <c r="H521" i="81"/>
  <c r="G521" i="81"/>
  <c r="F521" i="81"/>
  <c r="E521" i="81"/>
  <c r="C521" i="81"/>
  <c r="B521" i="81"/>
  <c r="A521" i="81"/>
  <c r="L520" i="81"/>
  <c r="K520" i="81"/>
  <c r="J520" i="81"/>
  <c r="I520" i="81"/>
  <c r="H520" i="81"/>
  <c r="G520" i="81"/>
  <c r="F520" i="81"/>
  <c r="E520" i="81"/>
  <c r="C520" i="81"/>
  <c r="B520" i="81"/>
  <c r="A520" i="81"/>
  <c r="L519" i="81"/>
  <c r="K519" i="81"/>
  <c r="J519" i="81"/>
  <c r="I519" i="81"/>
  <c r="H519" i="81"/>
  <c r="G519" i="81"/>
  <c r="F519" i="81"/>
  <c r="E519" i="81"/>
  <c r="C519" i="81"/>
  <c r="B519" i="81"/>
  <c r="A519" i="81"/>
  <c r="L518" i="81"/>
  <c r="K518" i="81"/>
  <c r="J518" i="81"/>
  <c r="I518" i="81"/>
  <c r="H518" i="81"/>
  <c r="G518" i="81"/>
  <c r="F518" i="81"/>
  <c r="E518" i="81"/>
  <c r="C518" i="81"/>
  <c r="B518" i="81"/>
  <c r="A518" i="81"/>
  <c r="L517" i="81"/>
  <c r="K517" i="81"/>
  <c r="J517" i="81"/>
  <c r="I517" i="81"/>
  <c r="H517" i="81"/>
  <c r="G517" i="81"/>
  <c r="F517" i="81"/>
  <c r="E517" i="81"/>
  <c r="C517" i="81"/>
  <c r="B517" i="81"/>
  <c r="A517" i="81"/>
  <c r="L516" i="81"/>
  <c r="K516" i="81"/>
  <c r="J516" i="81"/>
  <c r="I516" i="81"/>
  <c r="H516" i="81"/>
  <c r="G516" i="81"/>
  <c r="F516" i="81"/>
  <c r="E516" i="81"/>
  <c r="C516" i="81"/>
  <c r="B516" i="81"/>
  <c r="A516" i="81"/>
  <c r="L515" i="81"/>
  <c r="K515" i="81"/>
  <c r="J515" i="81"/>
  <c r="I515" i="81"/>
  <c r="H515" i="81"/>
  <c r="G515" i="81"/>
  <c r="F515" i="81"/>
  <c r="E515" i="81"/>
  <c r="C515" i="81"/>
  <c r="B515" i="81"/>
  <c r="A515" i="81"/>
  <c r="L514" i="81"/>
  <c r="K514" i="81"/>
  <c r="J514" i="81"/>
  <c r="I514" i="81"/>
  <c r="H514" i="81"/>
  <c r="G514" i="81"/>
  <c r="F514" i="81"/>
  <c r="E514" i="81"/>
  <c r="C514" i="81"/>
  <c r="B514" i="81"/>
  <c r="A514" i="81"/>
  <c r="L513" i="81"/>
  <c r="K513" i="81"/>
  <c r="J513" i="81"/>
  <c r="I513" i="81"/>
  <c r="H513" i="81"/>
  <c r="G513" i="81"/>
  <c r="F513" i="81"/>
  <c r="E513" i="81"/>
  <c r="C513" i="81"/>
  <c r="B513" i="81"/>
  <c r="A513" i="81"/>
  <c r="L512" i="81"/>
  <c r="K512" i="81"/>
  <c r="J512" i="81"/>
  <c r="I512" i="81"/>
  <c r="H512" i="81"/>
  <c r="G512" i="81"/>
  <c r="F512" i="81"/>
  <c r="E512" i="81"/>
  <c r="C512" i="81"/>
  <c r="B512" i="81"/>
  <c r="A512" i="81"/>
  <c r="L511" i="81"/>
  <c r="K511" i="81"/>
  <c r="J511" i="81"/>
  <c r="I511" i="81"/>
  <c r="H511" i="81"/>
  <c r="G511" i="81"/>
  <c r="F511" i="81"/>
  <c r="E511" i="81"/>
  <c r="C511" i="81"/>
  <c r="B511" i="81"/>
  <c r="A511" i="81"/>
  <c r="L510" i="81"/>
  <c r="K510" i="81"/>
  <c r="J510" i="81"/>
  <c r="I510" i="81"/>
  <c r="H510" i="81"/>
  <c r="G510" i="81"/>
  <c r="F510" i="81"/>
  <c r="E510" i="81"/>
  <c r="C510" i="81"/>
  <c r="B510" i="81"/>
  <c r="A510" i="81"/>
  <c r="L509" i="81"/>
  <c r="K509" i="81"/>
  <c r="J509" i="81"/>
  <c r="I509" i="81"/>
  <c r="H509" i="81"/>
  <c r="G509" i="81"/>
  <c r="F509" i="81"/>
  <c r="E509" i="81"/>
  <c r="C509" i="81"/>
  <c r="B509" i="81"/>
  <c r="A509" i="81"/>
  <c r="L508" i="81"/>
  <c r="K508" i="81"/>
  <c r="J508" i="81"/>
  <c r="I508" i="81"/>
  <c r="H508" i="81"/>
  <c r="G508" i="81"/>
  <c r="F508" i="81"/>
  <c r="E508" i="81"/>
  <c r="C508" i="81"/>
  <c r="B508" i="81"/>
  <c r="A508" i="81"/>
  <c r="L507" i="81"/>
  <c r="K507" i="81"/>
  <c r="J507" i="81"/>
  <c r="I507" i="81"/>
  <c r="H507" i="81"/>
  <c r="G507" i="81"/>
  <c r="F507" i="81"/>
  <c r="E507" i="81"/>
  <c r="C507" i="81"/>
  <c r="B507" i="81"/>
  <c r="A507" i="81"/>
  <c r="L506" i="81"/>
  <c r="K506" i="81"/>
  <c r="J506" i="81"/>
  <c r="I506" i="81"/>
  <c r="H506" i="81"/>
  <c r="G506" i="81"/>
  <c r="F506" i="81"/>
  <c r="E506" i="81"/>
  <c r="C506" i="81"/>
  <c r="B506" i="81"/>
  <c r="A506" i="81"/>
  <c r="L505" i="81"/>
  <c r="K505" i="81"/>
  <c r="J505" i="81"/>
  <c r="I505" i="81"/>
  <c r="H505" i="81"/>
  <c r="G505" i="81"/>
  <c r="F505" i="81"/>
  <c r="E505" i="81"/>
  <c r="C505" i="81"/>
  <c r="B505" i="81"/>
  <c r="A505" i="81"/>
  <c r="L504" i="81"/>
  <c r="K504" i="81"/>
  <c r="J504" i="81"/>
  <c r="I504" i="81"/>
  <c r="H504" i="81"/>
  <c r="G504" i="81"/>
  <c r="F504" i="81"/>
  <c r="E504" i="81"/>
  <c r="C504" i="81"/>
  <c r="B504" i="81"/>
  <c r="A504" i="81"/>
  <c r="L503" i="81"/>
  <c r="K503" i="81"/>
  <c r="J503" i="81"/>
  <c r="I503" i="81"/>
  <c r="H503" i="81"/>
  <c r="G503" i="81"/>
  <c r="F503" i="81"/>
  <c r="E503" i="81"/>
  <c r="C503" i="81"/>
  <c r="B503" i="81"/>
  <c r="A503" i="81"/>
  <c r="L502" i="81"/>
  <c r="K502" i="81"/>
  <c r="J502" i="81"/>
  <c r="I502" i="81"/>
  <c r="H502" i="81"/>
  <c r="G502" i="81"/>
  <c r="F502" i="81"/>
  <c r="E502" i="81"/>
  <c r="C502" i="81"/>
  <c r="B502" i="81"/>
  <c r="A502" i="81"/>
  <c r="L501" i="81"/>
  <c r="K501" i="81"/>
  <c r="J501" i="81"/>
  <c r="I501" i="81"/>
  <c r="H501" i="81"/>
  <c r="G501" i="81"/>
  <c r="F501" i="81"/>
  <c r="E501" i="81"/>
  <c r="C501" i="81"/>
  <c r="B501" i="81"/>
  <c r="A501" i="81"/>
  <c r="L500" i="81"/>
  <c r="K500" i="81"/>
  <c r="J500" i="81"/>
  <c r="I500" i="81"/>
  <c r="H500" i="81"/>
  <c r="G500" i="81"/>
  <c r="F500" i="81"/>
  <c r="E500" i="81"/>
  <c r="C500" i="81"/>
  <c r="B500" i="81"/>
  <c r="A500" i="81"/>
  <c r="L499" i="81"/>
  <c r="K499" i="81"/>
  <c r="J499" i="81"/>
  <c r="I499" i="81"/>
  <c r="H499" i="81"/>
  <c r="G499" i="81"/>
  <c r="F499" i="81"/>
  <c r="E499" i="81"/>
  <c r="C499" i="81"/>
  <c r="B499" i="81"/>
  <c r="A499" i="81"/>
  <c r="L498" i="81"/>
  <c r="K498" i="81"/>
  <c r="J498" i="81"/>
  <c r="I498" i="81"/>
  <c r="H498" i="81"/>
  <c r="G498" i="81"/>
  <c r="F498" i="81"/>
  <c r="E498" i="81"/>
  <c r="C498" i="81"/>
  <c r="B498" i="81"/>
  <c r="A498" i="81"/>
  <c r="L497" i="81"/>
  <c r="K497" i="81"/>
  <c r="J497" i="81"/>
  <c r="I497" i="81"/>
  <c r="H497" i="81"/>
  <c r="G497" i="81"/>
  <c r="F497" i="81"/>
  <c r="E497" i="81"/>
  <c r="C497" i="81"/>
  <c r="B497" i="81"/>
  <c r="A497" i="81"/>
  <c r="L496" i="81"/>
  <c r="K496" i="81"/>
  <c r="J496" i="81"/>
  <c r="I496" i="81"/>
  <c r="H496" i="81"/>
  <c r="G496" i="81"/>
  <c r="F496" i="81"/>
  <c r="E496" i="81"/>
  <c r="C496" i="81"/>
  <c r="B496" i="81"/>
  <c r="A496" i="81"/>
  <c r="L495" i="81"/>
  <c r="K495" i="81"/>
  <c r="J495" i="81"/>
  <c r="I495" i="81"/>
  <c r="H495" i="81"/>
  <c r="G495" i="81"/>
  <c r="F495" i="81"/>
  <c r="E495" i="81"/>
  <c r="C495" i="81"/>
  <c r="B495" i="81"/>
  <c r="A495" i="81"/>
  <c r="L494" i="81"/>
  <c r="K494" i="81"/>
  <c r="J494" i="81"/>
  <c r="I494" i="81"/>
  <c r="H494" i="81"/>
  <c r="G494" i="81"/>
  <c r="F494" i="81"/>
  <c r="E494" i="81"/>
  <c r="C494" i="81"/>
  <c r="B494" i="81"/>
  <c r="A494" i="81"/>
  <c r="L493" i="81"/>
  <c r="K493" i="81"/>
  <c r="J493" i="81"/>
  <c r="I493" i="81"/>
  <c r="H493" i="81"/>
  <c r="G493" i="81"/>
  <c r="F493" i="81"/>
  <c r="E493" i="81"/>
  <c r="C493" i="81"/>
  <c r="B493" i="81"/>
  <c r="A493" i="81"/>
  <c r="L492" i="81"/>
  <c r="K492" i="81"/>
  <c r="J492" i="81"/>
  <c r="I492" i="81"/>
  <c r="H492" i="81"/>
  <c r="G492" i="81"/>
  <c r="F492" i="81"/>
  <c r="E492" i="81"/>
  <c r="C492" i="81"/>
  <c r="B492" i="81"/>
  <c r="A492" i="81"/>
  <c r="L491" i="81"/>
  <c r="K491" i="81"/>
  <c r="J491" i="81"/>
  <c r="I491" i="81"/>
  <c r="H491" i="81"/>
  <c r="G491" i="81"/>
  <c r="F491" i="81"/>
  <c r="E491" i="81"/>
  <c r="C491" i="81"/>
  <c r="B491" i="81"/>
  <c r="A491" i="81"/>
  <c r="L490" i="81"/>
  <c r="K490" i="81"/>
  <c r="J490" i="81"/>
  <c r="I490" i="81"/>
  <c r="H490" i="81"/>
  <c r="G490" i="81"/>
  <c r="F490" i="81"/>
  <c r="E490" i="81"/>
  <c r="C490" i="81"/>
  <c r="B490" i="81"/>
  <c r="A490" i="81"/>
  <c r="L489" i="81"/>
  <c r="K489" i="81"/>
  <c r="J489" i="81"/>
  <c r="I489" i="81"/>
  <c r="H489" i="81"/>
  <c r="G489" i="81"/>
  <c r="F489" i="81"/>
  <c r="E489" i="81"/>
  <c r="C489" i="81"/>
  <c r="B489" i="81"/>
  <c r="A489" i="81"/>
  <c r="L488" i="81"/>
  <c r="K488" i="81"/>
  <c r="J488" i="81"/>
  <c r="I488" i="81"/>
  <c r="H488" i="81"/>
  <c r="G488" i="81"/>
  <c r="F488" i="81"/>
  <c r="E488" i="81"/>
  <c r="C488" i="81"/>
  <c r="B488" i="81"/>
  <c r="A488" i="81"/>
  <c r="L487" i="81"/>
  <c r="K487" i="81"/>
  <c r="J487" i="81"/>
  <c r="I487" i="81"/>
  <c r="H487" i="81"/>
  <c r="G487" i="81"/>
  <c r="F487" i="81"/>
  <c r="E487" i="81"/>
  <c r="C487" i="81"/>
  <c r="B487" i="81"/>
  <c r="A487" i="81"/>
  <c r="L486" i="81"/>
  <c r="K486" i="81"/>
  <c r="J486" i="81"/>
  <c r="I486" i="81"/>
  <c r="H486" i="81"/>
  <c r="G486" i="81"/>
  <c r="F486" i="81"/>
  <c r="E486" i="81"/>
  <c r="C486" i="81"/>
  <c r="B486" i="81"/>
  <c r="A486" i="81"/>
  <c r="L485" i="81"/>
  <c r="K485" i="81"/>
  <c r="J485" i="81"/>
  <c r="I485" i="81"/>
  <c r="H485" i="81"/>
  <c r="G485" i="81"/>
  <c r="F485" i="81"/>
  <c r="E485" i="81"/>
  <c r="C485" i="81"/>
  <c r="B485" i="81"/>
  <c r="A485" i="81"/>
  <c r="L484" i="81"/>
  <c r="K484" i="81"/>
  <c r="J484" i="81"/>
  <c r="I484" i="81"/>
  <c r="H484" i="81"/>
  <c r="G484" i="81"/>
  <c r="F484" i="81"/>
  <c r="E484" i="81"/>
  <c r="C484" i="81"/>
  <c r="B484" i="81"/>
  <c r="A484" i="81"/>
  <c r="L483" i="81"/>
  <c r="K483" i="81"/>
  <c r="J483" i="81"/>
  <c r="I483" i="81"/>
  <c r="H483" i="81"/>
  <c r="G483" i="81"/>
  <c r="F483" i="81"/>
  <c r="E483" i="81"/>
  <c r="C483" i="81"/>
  <c r="B483" i="81"/>
  <c r="A483" i="81"/>
  <c r="L482" i="81"/>
  <c r="K482" i="81"/>
  <c r="J482" i="81"/>
  <c r="I482" i="81"/>
  <c r="H482" i="81"/>
  <c r="G482" i="81"/>
  <c r="F482" i="81"/>
  <c r="E482" i="81"/>
  <c r="C482" i="81"/>
  <c r="B482" i="81"/>
  <c r="A482" i="81"/>
  <c r="L481" i="81"/>
  <c r="K481" i="81"/>
  <c r="J481" i="81"/>
  <c r="I481" i="81"/>
  <c r="H481" i="81"/>
  <c r="G481" i="81"/>
  <c r="F481" i="81"/>
  <c r="E481" i="81"/>
  <c r="C481" i="81"/>
  <c r="B481" i="81"/>
  <c r="A481" i="81"/>
  <c r="L480" i="81"/>
  <c r="K480" i="81"/>
  <c r="J480" i="81"/>
  <c r="I480" i="81"/>
  <c r="H480" i="81"/>
  <c r="G480" i="81"/>
  <c r="F480" i="81"/>
  <c r="E480" i="81"/>
  <c r="C480" i="81"/>
  <c r="B480" i="81"/>
  <c r="A480" i="81"/>
  <c r="L479" i="81"/>
  <c r="K479" i="81"/>
  <c r="J479" i="81"/>
  <c r="I479" i="81"/>
  <c r="H479" i="81"/>
  <c r="G479" i="81"/>
  <c r="F479" i="81"/>
  <c r="E479" i="81"/>
  <c r="C479" i="81"/>
  <c r="B479" i="81"/>
  <c r="A479" i="81"/>
  <c r="L478" i="81"/>
  <c r="K478" i="81"/>
  <c r="J478" i="81"/>
  <c r="I478" i="81"/>
  <c r="H478" i="81"/>
  <c r="G478" i="81"/>
  <c r="F478" i="81"/>
  <c r="E478" i="81"/>
  <c r="C478" i="81"/>
  <c r="B478" i="81"/>
  <c r="A478" i="81"/>
  <c r="L477" i="81"/>
  <c r="K477" i="81"/>
  <c r="J477" i="81"/>
  <c r="I477" i="81"/>
  <c r="H477" i="81"/>
  <c r="G477" i="81"/>
  <c r="F477" i="81"/>
  <c r="E477" i="81"/>
  <c r="C477" i="81"/>
  <c r="B477" i="81"/>
  <c r="A477" i="81"/>
  <c r="L476" i="81"/>
  <c r="K476" i="81"/>
  <c r="J476" i="81"/>
  <c r="I476" i="81"/>
  <c r="H476" i="81"/>
  <c r="G476" i="81"/>
  <c r="F476" i="81"/>
  <c r="E476" i="81"/>
  <c r="C476" i="81"/>
  <c r="B476" i="81"/>
  <c r="A476" i="81"/>
  <c r="L475" i="81"/>
  <c r="K475" i="81"/>
  <c r="J475" i="81"/>
  <c r="I475" i="81"/>
  <c r="H475" i="81"/>
  <c r="G475" i="81"/>
  <c r="F475" i="81"/>
  <c r="E475" i="81"/>
  <c r="C475" i="81"/>
  <c r="B475" i="81"/>
  <c r="A475" i="81"/>
  <c r="L474" i="81"/>
  <c r="K474" i="81"/>
  <c r="J474" i="81"/>
  <c r="I474" i="81"/>
  <c r="H474" i="81"/>
  <c r="G474" i="81"/>
  <c r="F474" i="81"/>
  <c r="E474" i="81"/>
  <c r="C474" i="81"/>
  <c r="B474" i="81"/>
  <c r="A474" i="81"/>
  <c r="L473" i="81"/>
  <c r="K473" i="81"/>
  <c r="J473" i="81"/>
  <c r="I473" i="81"/>
  <c r="H473" i="81"/>
  <c r="G473" i="81"/>
  <c r="F473" i="81"/>
  <c r="E473" i="81"/>
  <c r="C473" i="81"/>
  <c r="B473" i="81"/>
  <c r="A473" i="81"/>
  <c r="L472" i="81"/>
  <c r="K472" i="81"/>
  <c r="J472" i="81"/>
  <c r="I472" i="81"/>
  <c r="H472" i="81"/>
  <c r="G472" i="81"/>
  <c r="F472" i="81"/>
  <c r="E472" i="81"/>
  <c r="C472" i="81"/>
  <c r="B472" i="81"/>
  <c r="A472" i="81"/>
  <c r="L471" i="81"/>
  <c r="K471" i="81"/>
  <c r="J471" i="81"/>
  <c r="I471" i="81"/>
  <c r="H471" i="81"/>
  <c r="G471" i="81"/>
  <c r="F471" i="81"/>
  <c r="E471" i="81"/>
  <c r="C471" i="81"/>
  <c r="B471" i="81"/>
  <c r="A471" i="81"/>
  <c r="L470" i="81"/>
  <c r="K470" i="81"/>
  <c r="J470" i="81"/>
  <c r="I470" i="81"/>
  <c r="H470" i="81"/>
  <c r="G470" i="81"/>
  <c r="F470" i="81"/>
  <c r="E470" i="81"/>
  <c r="C470" i="81"/>
  <c r="B470" i="81"/>
  <c r="A470" i="81"/>
  <c r="L469" i="81"/>
  <c r="K469" i="81"/>
  <c r="J469" i="81"/>
  <c r="I469" i="81"/>
  <c r="H469" i="81"/>
  <c r="G469" i="81"/>
  <c r="F469" i="81"/>
  <c r="E469" i="81"/>
  <c r="C469" i="81"/>
  <c r="B469" i="81"/>
  <c r="A469" i="81"/>
  <c r="L468" i="81"/>
  <c r="K468" i="81"/>
  <c r="J468" i="81"/>
  <c r="I468" i="81"/>
  <c r="H468" i="81"/>
  <c r="G468" i="81"/>
  <c r="F468" i="81"/>
  <c r="E468" i="81"/>
  <c r="C468" i="81"/>
  <c r="B468" i="81"/>
  <c r="A468" i="81"/>
  <c r="L467" i="81"/>
  <c r="K467" i="81"/>
  <c r="J467" i="81"/>
  <c r="I467" i="81"/>
  <c r="H467" i="81"/>
  <c r="G467" i="81"/>
  <c r="F467" i="81"/>
  <c r="E467" i="81"/>
  <c r="C467" i="81"/>
  <c r="B467" i="81"/>
  <c r="A467" i="81"/>
  <c r="L466" i="81"/>
  <c r="K466" i="81"/>
  <c r="J466" i="81"/>
  <c r="I466" i="81"/>
  <c r="H466" i="81"/>
  <c r="G466" i="81"/>
  <c r="F466" i="81"/>
  <c r="E466" i="81"/>
  <c r="C466" i="81"/>
  <c r="B466" i="81"/>
  <c r="A466" i="81"/>
  <c r="L465" i="81"/>
  <c r="K465" i="81"/>
  <c r="J465" i="81"/>
  <c r="I465" i="81"/>
  <c r="H465" i="81"/>
  <c r="G465" i="81"/>
  <c r="F465" i="81"/>
  <c r="E465" i="81"/>
  <c r="C465" i="81"/>
  <c r="B465" i="81"/>
  <c r="A465" i="81"/>
  <c r="L464" i="81"/>
  <c r="K464" i="81"/>
  <c r="J464" i="81"/>
  <c r="I464" i="81"/>
  <c r="H464" i="81"/>
  <c r="G464" i="81"/>
  <c r="F464" i="81"/>
  <c r="E464" i="81"/>
  <c r="C464" i="81"/>
  <c r="B464" i="81"/>
  <c r="A464" i="81"/>
  <c r="L463" i="81"/>
  <c r="K463" i="81"/>
  <c r="J463" i="81"/>
  <c r="I463" i="81"/>
  <c r="H463" i="81"/>
  <c r="G463" i="81"/>
  <c r="F463" i="81"/>
  <c r="E463" i="81"/>
  <c r="C463" i="81"/>
  <c r="B463" i="81"/>
  <c r="A463" i="81"/>
  <c r="L462" i="81"/>
  <c r="K462" i="81"/>
  <c r="J462" i="81"/>
  <c r="I462" i="81"/>
  <c r="H462" i="81"/>
  <c r="G462" i="81"/>
  <c r="F462" i="81"/>
  <c r="E462" i="81"/>
  <c r="C462" i="81"/>
  <c r="B462" i="81"/>
  <c r="A462" i="81"/>
  <c r="L461" i="81"/>
  <c r="K461" i="81"/>
  <c r="J461" i="81"/>
  <c r="I461" i="81"/>
  <c r="H461" i="81"/>
  <c r="G461" i="81"/>
  <c r="F461" i="81"/>
  <c r="E461" i="81"/>
  <c r="C461" i="81"/>
  <c r="B461" i="81"/>
  <c r="A461" i="81"/>
  <c r="L460" i="81"/>
  <c r="K460" i="81"/>
  <c r="J460" i="81"/>
  <c r="I460" i="81"/>
  <c r="H460" i="81"/>
  <c r="G460" i="81"/>
  <c r="F460" i="81"/>
  <c r="E460" i="81"/>
  <c r="C460" i="81"/>
  <c r="B460" i="81"/>
  <c r="A460" i="81"/>
  <c r="L459" i="81"/>
  <c r="K459" i="81"/>
  <c r="J459" i="81"/>
  <c r="I459" i="81"/>
  <c r="H459" i="81"/>
  <c r="G459" i="81"/>
  <c r="F459" i="81"/>
  <c r="E459" i="81"/>
  <c r="C459" i="81"/>
  <c r="B459" i="81"/>
  <c r="A459" i="81"/>
  <c r="L458" i="81"/>
  <c r="K458" i="81"/>
  <c r="J458" i="81"/>
  <c r="I458" i="81"/>
  <c r="H458" i="81"/>
  <c r="G458" i="81"/>
  <c r="F458" i="81"/>
  <c r="E458" i="81"/>
  <c r="C458" i="81"/>
  <c r="B458" i="81"/>
  <c r="A458" i="81"/>
  <c r="L457" i="81"/>
  <c r="K457" i="81"/>
  <c r="J457" i="81"/>
  <c r="I457" i="81"/>
  <c r="H457" i="81"/>
  <c r="G457" i="81"/>
  <c r="F457" i="81"/>
  <c r="E457" i="81"/>
  <c r="C457" i="81"/>
  <c r="B457" i="81"/>
  <c r="A457" i="81"/>
  <c r="L456" i="81"/>
  <c r="K456" i="81"/>
  <c r="J456" i="81"/>
  <c r="I456" i="81"/>
  <c r="H456" i="81"/>
  <c r="G456" i="81"/>
  <c r="F456" i="81"/>
  <c r="E456" i="81"/>
  <c r="C456" i="81"/>
  <c r="B456" i="81"/>
  <c r="A456" i="81"/>
  <c r="L455" i="81"/>
  <c r="K455" i="81"/>
  <c r="J455" i="81"/>
  <c r="I455" i="81"/>
  <c r="H455" i="81"/>
  <c r="G455" i="81"/>
  <c r="F455" i="81"/>
  <c r="E455" i="81"/>
  <c r="C455" i="81"/>
  <c r="B455" i="81"/>
  <c r="A455" i="81"/>
  <c r="L454" i="81"/>
  <c r="K454" i="81"/>
  <c r="J454" i="81"/>
  <c r="I454" i="81"/>
  <c r="H454" i="81"/>
  <c r="G454" i="81"/>
  <c r="F454" i="81"/>
  <c r="E454" i="81"/>
  <c r="C454" i="81"/>
  <c r="B454" i="81"/>
  <c r="A454" i="81"/>
  <c r="L453" i="81"/>
  <c r="K453" i="81"/>
  <c r="J453" i="81"/>
  <c r="I453" i="81"/>
  <c r="H453" i="81"/>
  <c r="G453" i="81"/>
  <c r="F453" i="81"/>
  <c r="E453" i="81"/>
  <c r="C453" i="81"/>
  <c r="B453" i="81"/>
  <c r="A453" i="81"/>
  <c r="L452" i="81"/>
  <c r="K452" i="81"/>
  <c r="J452" i="81"/>
  <c r="I452" i="81"/>
  <c r="H452" i="81"/>
  <c r="G452" i="81"/>
  <c r="F452" i="81"/>
  <c r="E452" i="81"/>
  <c r="C452" i="81"/>
  <c r="B452" i="81"/>
  <c r="A452" i="81"/>
  <c r="L451" i="81"/>
  <c r="K451" i="81"/>
  <c r="J451" i="81"/>
  <c r="I451" i="81"/>
  <c r="H451" i="81"/>
  <c r="G451" i="81"/>
  <c r="F451" i="81"/>
  <c r="E451" i="81"/>
  <c r="C451" i="81"/>
  <c r="B451" i="81"/>
  <c r="A451" i="81"/>
  <c r="L450" i="81"/>
  <c r="K450" i="81"/>
  <c r="J450" i="81"/>
  <c r="I450" i="81"/>
  <c r="H450" i="81"/>
  <c r="G450" i="81"/>
  <c r="F450" i="81"/>
  <c r="E450" i="81"/>
  <c r="C450" i="81"/>
  <c r="B450" i="81"/>
  <c r="A450" i="81"/>
  <c r="L449" i="81"/>
  <c r="K449" i="81"/>
  <c r="J449" i="81"/>
  <c r="I449" i="81"/>
  <c r="H449" i="81"/>
  <c r="G449" i="81"/>
  <c r="F449" i="81"/>
  <c r="E449" i="81"/>
  <c r="C449" i="81"/>
  <c r="B449" i="81"/>
  <c r="A449" i="81"/>
  <c r="L448" i="81"/>
  <c r="K448" i="81"/>
  <c r="J448" i="81"/>
  <c r="I448" i="81"/>
  <c r="H448" i="81"/>
  <c r="G448" i="81"/>
  <c r="F448" i="81"/>
  <c r="E448" i="81"/>
  <c r="C448" i="81"/>
  <c r="B448" i="81"/>
  <c r="A448" i="81"/>
  <c r="L447" i="81"/>
  <c r="K447" i="81"/>
  <c r="J447" i="81"/>
  <c r="I447" i="81"/>
  <c r="H447" i="81"/>
  <c r="G447" i="81"/>
  <c r="F447" i="81"/>
  <c r="E447" i="81"/>
  <c r="C447" i="81"/>
  <c r="B447" i="81"/>
  <c r="A447" i="81"/>
  <c r="L446" i="81"/>
  <c r="K446" i="81"/>
  <c r="J446" i="81"/>
  <c r="I446" i="81"/>
  <c r="H446" i="81"/>
  <c r="G446" i="81"/>
  <c r="F446" i="81"/>
  <c r="E446" i="81"/>
  <c r="C446" i="81"/>
  <c r="B446" i="81"/>
  <c r="A446" i="81"/>
  <c r="L445" i="81"/>
  <c r="K445" i="81"/>
  <c r="J445" i="81"/>
  <c r="I445" i="81"/>
  <c r="H445" i="81"/>
  <c r="G445" i="81"/>
  <c r="F445" i="81"/>
  <c r="E445" i="81"/>
  <c r="C445" i="81"/>
  <c r="B445" i="81"/>
  <c r="A445" i="81"/>
  <c r="L444" i="81"/>
  <c r="K444" i="81"/>
  <c r="J444" i="81"/>
  <c r="I444" i="81"/>
  <c r="H444" i="81"/>
  <c r="G444" i="81"/>
  <c r="F444" i="81"/>
  <c r="E444" i="81"/>
  <c r="C444" i="81"/>
  <c r="B444" i="81"/>
  <c r="A444" i="81"/>
  <c r="L443" i="81"/>
  <c r="K443" i="81"/>
  <c r="J443" i="81"/>
  <c r="I443" i="81"/>
  <c r="H443" i="81"/>
  <c r="G443" i="81"/>
  <c r="F443" i="81"/>
  <c r="E443" i="81"/>
  <c r="C443" i="81"/>
  <c r="B443" i="81"/>
  <c r="A443" i="81"/>
  <c r="L442" i="81"/>
  <c r="K442" i="81"/>
  <c r="J442" i="81"/>
  <c r="I442" i="81"/>
  <c r="H442" i="81"/>
  <c r="G442" i="81"/>
  <c r="F442" i="81"/>
  <c r="E442" i="81"/>
  <c r="C442" i="81"/>
  <c r="B442" i="81"/>
  <c r="A442" i="81"/>
  <c r="L441" i="81"/>
  <c r="K441" i="81"/>
  <c r="J441" i="81"/>
  <c r="I441" i="81"/>
  <c r="H441" i="81"/>
  <c r="G441" i="81"/>
  <c r="F441" i="81"/>
  <c r="E441" i="81"/>
  <c r="C441" i="81"/>
  <c r="B441" i="81"/>
  <c r="A441" i="81"/>
  <c r="L440" i="81"/>
  <c r="K440" i="81"/>
  <c r="J440" i="81"/>
  <c r="I440" i="81"/>
  <c r="H440" i="81"/>
  <c r="G440" i="81"/>
  <c r="F440" i="81"/>
  <c r="E440" i="81"/>
  <c r="C440" i="81"/>
  <c r="B440" i="81"/>
  <c r="A440" i="81"/>
  <c r="L439" i="81"/>
  <c r="K439" i="81"/>
  <c r="J439" i="81"/>
  <c r="I439" i="81"/>
  <c r="H439" i="81"/>
  <c r="G439" i="81"/>
  <c r="F439" i="81"/>
  <c r="E439" i="81"/>
  <c r="C439" i="81"/>
  <c r="B439" i="81"/>
  <c r="A439" i="81"/>
  <c r="L438" i="81"/>
  <c r="K438" i="81"/>
  <c r="J438" i="81"/>
  <c r="I438" i="81"/>
  <c r="H438" i="81"/>
  <c r="G438" i="81"/>
  <c r="F438" i="81"/>
  <c r="E438" i="81"/>
  <c r="C438" i="81"/>
  <c r="B438" i="81"/>
  <c r="A438" i="81"/>
  <c r="L437" i="81"/>
  <c r="K437" i="81"/>
  <c r="J437" i="81"/>
  <c r="I437" i="81"/>
  <c r="H437" i="81"/>
  <c r="G437" i="81"/>
  <c r="F437" i="81"/>
  <c r="E437" i="81"/>
  <c r="C437" i="81"/>
  <c r="B437" i="81"/>
  <c r="A437" i="81"/>
  <c r="L436" i="81"/>
  <c r="K436" i="81"/>
  <c r="J436" i="81"/>
  <c r="I436" i="81"/>
  <c r="H436" i="81"/>
  <c r="G436" i="81"/>
  <c r="F436" i="81"/>
  <c r="E436" i="81"/>
  <c r="C436" i="81"/>
  <c r="B436" i="81"/>
  <c r="A436" i="81"/>
  <c r="L435" i="81"/>
  <c r="K435" i="81"/>
  <c r="J435" i="81"/>
  <c r="I435" i="81"/>
  <c r="H435" i="81"/>
  <c r="G435" i="81"/>
  <c r="F435" i="81"/>
  <c r="E435" i="81"/>
  <c r="C435" i="81"/>
  <c r="B435" i="81"/>
  <c r="A435" i="81"/>
  <c r="L434" i="81"/>
  <c r="K434" i="81"/>
  <c r="J434" i="81"/>
  <c r="I434" i="81"/>
  <c r="H434" i="81"/>
  <c r="G434" i="81"/>
  <c r="F434" i="81"/>
  <c r="E434" i="81"/>
  <c r="C434" i="81"/>
  <c r="B434" i="81"/>
  <c r="A434" i="81"/>
  <c r="L433" i="81"/>
  <c r="K433" i="81"/>
  <c r="J433" i="81"/>
  <c r="I433" i="81"/>
  <c r="H433" i="81"/>
  <c r="G433" i="81"/>
  <c r="F433" i="81"/>
  <c r="E433" i="81"/>
  <c r="C433" i="81"/>
  <c r="B433" i="81"/>
  <c r="A433" i="81"/>
  <c r="L432" i="81"/>
  <c r="K432" i="81"/>
  <c r="J432" i="81"/>
  <c r="I432" i="81"/>
  <c r="H432" i="81"/>
  <c r="G432" i="81"/>
  <c r="F432" i="81"/>
  <c r="E432" i="81"/>
  <c r="C432" i="81"/>
  <c r="B432" i="81"/>
  <c r="A432" i="81"/>
  <c r="L431" i="81"/>
  <c r="K431" i="81"/>
  <c r="J431" i="81"/>
  <c r="I431" i="81"/>
  <c r="H431" i="81"/>
  <c r="G431" i="81"/>
  <c r="F431" i="81"/>
  <c r="E431" i="81"/>
  <c r="C431" i="81"/>
  <c r="B431" i="81"/>
  <c r="A431" i="81"/>
  <c r="L430" i="81"/>
  <c r="K430" i="81"/>
  <c r="J430" i="81"/>
  <c r="I430" i="81"/>
  <c r="H430" i="81"/>
  <c r="G430" i="81"/>
  <c r="F430" i="81"/>
  <c r="E430" i="81"/>
  <c r="C430" i="81"/>
  <c r="B430" i="81"/>
  <c r="A430" i="81"/>
  <c r="L429" i="81"/>
  <c r="K429" i="81"/>
  <c r="J429" i="81"/>
  <c r="I429" i="81"/>
  <c r="H429" i="81"/>
  <c r="G429" i="81"/>
  <c r="F429" i="81"/>
  <c r="E429" i="81"/>
  <c r="C429" i="81"/>
  <c r="B429" i="81"/>
  <c r="A429" i="81"/>
  <c r="L428" i="81"/>
  <c r="K428" i="81"/>
  <c r="J428" i="81"/>
  <c r="I428" i="81"/>
  <c r="H428" i="81"/>
  <c r="G428" i="81"/>
  <c r="F428" i="81"/>
  <c r="E428" i="81"/>
  <c r="C428" i="81"/>
  <c r="B428" i="81"/>
  <c r="A428" i="81"/>
  <c r="L427" i="81"/>
  <c r="K427" i="81"/>
  <c r="J427" i="81"/>
  <c r="I427" i="81"/>
  <c r="H427" i="81"/>
  <c r="G427" i="81"/>
  <c r="F427" i="81"/>
  <c r="E427" i="81"/>
  <c r="C427" i="81"/>
  <c r="B427" i="81"/>
  <c r="A427" i="81"/>
  <c r="L426" i="81"/>
  <c r="K426" i="81"/>
  <c r="J426" i="81"/>
  <c r="I426" i="81"/>
  <c r="H426" i="81"/>
  <c r="G426" i="81"/>
  <c r="F426" i="81"/>
  <c r="E426" i="81"/>
  <c r="C426" i="81"/>
  <c r="B426" i="81"/>
  <c r="A426" i="81"/>
  <c r="L425" i="81"/>
  <c r="K425" i="81"/>
  <c r="J425" i="81"/>
  <c r="I425" i="81"/>
  <c r="H425" i="81"/>
  <c r="G425" i="81"/>
  <c r="F425" i="81"/>
  <c r="E425" i="81"/>
  <c r="C425" i="81"/>
  <c r="B425" i="81"/>
  <c r="A425" i="81"/>
  <c r="L424" i="81"/>
  <c r="K424" i="81"/>
  <c r="J424" i="81"/>
  <c r="I424" i="81"/>
  <c r="H424" i="81"/>
  <c r="G424" i="81"/>
  <c r="F424" i="81"/>
  <c r="E424" i="81"/>
  <c r="C424" i="81"/>
  <c r="B424" i="81"/>
  <c r="A424" i="81"/>
  <c r="L423" i="81"/>
  <c r="K423" i="81"/>
  <c r="J423" i="81"/>
  <c r="I423" i="81"/>
  <c r="H423" i="81"/>
  <c r="G423" i="81"/>
  <c r="F423" i="81"/>
  <c r="E423" i="81"/>
  <c r="C423" i="81"/>
  <c r="B423" i="81"/>
  <c r="A423" i="81"/>
  <c r="L422" i="81"/>
  <c r="K422" i="81"/>
  <c r="J422" i="81"/>
  <c r="I422" i="81"/>
  <c r="H422" i="81"/>
  <c r="G422" i="81"/>
  <c r="F422" i="81"/>
  <c r="E422" i="81"/>
  <c r="C422" i="81"/>
  <c r="B422" i="81"/>
  <c r="A422" i="81"/>
  <c r="L421" i="81"/>
  <c r="K421" i="81"/>
  <c r="J421" i="81"/>
  <c r="I421" i="81"/>
  <c r="H421" i="81"/>
  <c r="G421" i="81"/>
  <c r="F421" i="81"/>
  <c r="E421" i="81"/>
  <c r="C421" i="81"/>
  <c r="B421" i="81"/>
  <c r="A421" i="81"/>
  <c r="L420" i="81"/>
  <c r="K420" i="81"/>
  <c r="J420" i="81"/>
  <c r="I420" i="81"/>
  <c r="H420" i="81"/>
  <c r="G420" i="81"/>
  <c r="F420" i="81"/>
  <c r="E420" i="81"/>
  <c r="C420" i="81"/>
  <c r="B420" i="81"/>
  <c r="A420" i="81"/>
  <c r="L419" i="81"/>
  <c r="K419" i="81"/>
  <c r="J419" i="81"/>
  <c r="I419" i="81"/>
  <c r="H419" i="81"/>
  <c r="G419" i="81"/>
  <c r="F419" i="81"/>
  <c r="E419" i="81"/>
  <c r="C419" i="81"/>
  <c r="B419" i="81"/>
  <c r="A419" i="81"/>
  <c r="L418" i="81"/>
  <c r="K418" i="81"/>
  <c r="J418" i="81"/>
  <c r="I418" i="81"/>
  <c r="H418" i="81"/>
  <c r="G418" i="81"/>
  <c r="F418" i="81"/>
  <c r="E418" i="81"/>
  <c r="C418" i="81"/>
  <c r="B418" i="81"/>
  <c r="A418" i="81"/>
  <c r="L417" i="81"/>
  <c r="K417" i="81"/>
  <c r="J417" i="81"/>
  <c r="I417" i="81"/>
  <c r="H417" i="81"/>
  <c r="G417" i="81"/>
  <c r="F417" i="81"/>
  <c r="E417" i="81"/>
  <c r="C417" i="81"/>
  <c r="B417" i="81"/>
  <c r="A417" i="81"/>
  <c r="L416" i="81"/>
  <c r="K416" i="81"/>
  <c r="J416" i="81"/>
  <c r="I416" i="81"/>
  <c r="H416" i="81"/>
  <c r="G416" i="81"/>
  <c r="F416" i="81"/>
  <c r="E416" i="81"/>
  <c r="C416" i="81"/>
  <c r="B416" i="81"/>
  <c r="A416" i="81"/>
  <c r="L415" i="81"/>
  <c r="K415" i="81"/>
  <c r="J415" i="81"/>
  <c r="I415" i="81"/>
  <c r="H415" i="81"/>
  <c r="G415" i="81"/>
  <c r="F415" i="81"/>
  <c r="E415" i="81"/>
  <c r="C415" i="81"/>
  <c r="B415" i="81"/>
  <c r="A415" i="81"/>
  <c r="L414" i="81"/>
  <c r="K414" i="81"/>
  <c r="J414" i="81"/>
  <c r="I414" i="81"/>
  <c r="H414" i="81"/>
  <c r="G414" i="81"/>
  <c r="F414" i="81"/>
  <c r="E414" i="81"/>
  <c r="C414" i="81"/>
  <c r="B414" i="81"/>
  <c r="A414" i="81"/>
  <c r="L413" i="81"/>
  <c r="K413" i="81"/>
  <c r="J413" i="81"/>
  <c r="I413" i="81"/>
  <c r="H413" i="81"/>
  <c r="G413" i="81"/>
  <c r="F413" i="81"/>
  <c r="E413" i="81"/>
  <c r="C413" i="81"/>
  <c r="B413" i="81"/>
  <c r="A413" i="81"/>
  <c r="L412" i="81"/>
  <c r="K412" i="81"/>
  <c r="J412" i="81"/>
  <c r="I412" i="81"/>
  <c r="H412" i="81"/>
  <c r="G412" i="81"/>
  <c r="F412" i="81"/>
  <c r="E412" i="81"/>
  <c r="C412" i="81"/>
  <c r="B412" i="81"/>
  <c r="A412" i="81"/>
  <c r="L411" i="81"/>
  <c r="K411" i="81"/>
  <c r="J411" i="81"/>
  <c r="I411" i="81"/>
  <c r="H411" i="81"/>
  <c r="G411" i="81"/>
  <c r="F411" i="81"/>
  <c r="E411" i="81"/>
  <c r="C411" i="81"/>
  <c r="B411" i="81"/>
  <c r="A411" i="81"/>
  <c r="L410" i="81"/>
  <c r="K410" i="81"/>
  <c r="J410" i="81"/>
  <c r="I410" i="81"/>
  <c r="H410" i="81"/>
  <c r="G410" i="81"/>
  <c r="F410" i="81"/>
  <c r="E410" i="81"/>
  <c r="C410" i="81"/>
  <c r="B410" i="81"/>
  <c r="A410" i="81"/>
  <c r="L409" i="81"/>
  <c r="K409" i="81"/>
  <c r="J409" i="81"/>
  <c r="I409" i="81"/>
  <c r="H409" i="81"/>
  <c r="G409" i="81"/>
  <c r="F409" i="81"/>
  <c r="E409" i="81"/>
  <c r="C409" i="81"/>
  <c r="B409" i="81"/>
  <c r="A409" i="81"/>
  <c r="L408" i="81"/>
  <c r="K408" i="81"/>
  <c r="J408" i="81"/>
  <c r="I408" i="81"/>
  <c r="H408" i="81"/>
  <c r="G408" i="81"/>
  <c r="F408" i="81"/>
  <c r="E408" i="81"/>
  <c r="C408" i="81"/>
  <c r="B408" i="81"/>
  <c r="A408" i="81"/>
  <c r="L407" i="81"/>
  <c r="K407" i="81"/>
  <c r="J407" i="81"/>
  <c r="I407" i="81"/>
  <c r="H407" i="81"/>
  <c r="G407" i="81"/>
  <c r="F407" i="81"/>
  <c r="E407" i="81"/>
  <c r="C407" i="81"/>
  <c r="B407" i="81"/>
  <c r="A407" i="81"/>
  <c r="L406" i="81"/>
  <c r="K406" i="81"/>
  <c r="J406" i="81"/>
  <c r="I406" i="81"/>
  <c r="H406" i="81"/>
  <c r="G406" i="81"/>
  <c r="F406" i="81"/>
  <c r="E406" i="81"/>
  <c r="C406" i="81"/>
  <c r="B406" i="81"/>
  <c r="A406" i="81"/>
  <c r="L405" i="81"/>
  <c r="K405" i="81"/>
  <c r="J405" i="81"/>
  <c r="I405" i="81"/>
  <c r="H405" i="81"/>
  <c r="G405" i="81"/>
  <c r="F405" i="81"/>
  <c r="E405" i="81"/>
  <c r="C405" i="81"/>
  <c r="B405" i="81"/>
  <c r="A405" i="81"/>
  <c r="L404" i="81"/>
  <c r="K404" i="81"/>
  <c r="J404" i="81"/>
  <c r="I404" i="81"/>
  <c r="H404" i="81"/>
  <c r="G404" i="81"/>
  <c r="F404" i="81"/>
  <c r="E404" i="81"/>
  <c r="C404" i="81"/>
  <c r="B404" i="81"/>
  <c r="A404" i="81"/>
  <c r="L403" i="81"/>
  <c r="K403" i="81"/>
  <c r="J403" i="81"/>
  <c r="I403" i="81"/>
  <c r="H403" i="81"/>
  <c r="G403" i="81"/>
  <c r="F403" i="81"/>
  <c r="E403" i="81"/>
  <c r="C403" i="81"/>
  <c r="B403" i="81"/>
  <c r="A403" i="81"/>
  <c r="L402" i="81"/>
  <c r="K402" i="81"/>
  <c r="J402" i="81"/>
  <c r="I402" i="81"/>
  <c r="H402" i="81"/>
  <c r="G402" i="81"/>
  <c r="F402" i="81"/>
  <c r="E402" i="81"/>
  <c r="C402" i="81"/>
  <c r="B402" i="81"/>
  <c r="A402" i="81"/>
  <c r="L401" i="81"/>
  <c r="K401" i="81"/>
  <c r="J401" i="81"/>
  <c r="I401" i="81"/>
  <c r="H401" i="81"/>
  <c r="G401" i="81"/>
  <c r="F401" i="81"/>
  <c r="E401" i="81"/>
  <c r="C401" i="81"/>
  <c r="B401" i="81"/>
  <c r="A401" i="81"/>
  <c r="L400" i="81"/>
  <c r="K400" i="81"/>
  <c r="J400" i="81"/>
  <c r="I400" i="81"/>
  <c r="H400" i="81"/>
  <c r="G400" i="81"/>
  <c r="F400" i="81"/>
  <c r="E400" i="81"/>
  <c r="C400" i="81"/>
  <c r="B400" i="81"/>
  <c r="A400" i="81"/>
  <c r="L399" i="81"/>
  <c r="K399" i="81"/>
  <c r="J399" i="81"/>
  <c r="I399" i="81"/>
  <c r="H399" i="81"/>
  <c r="G399" i="81"/>
  <c r="F399" i="81"/>
  <c r="E399" i="81"/>
  <c r="C399" i="81"/>
  <c r="B399" i="81"/>
  <c r="A399" i="81"/>
  <c r="L398" i="81"/>
  <c r="K398" i="81"/>
  <c r="J398" i="81"/>
  <c r="I398" i="81"/>
  <c r="H398" i="81"/>
  <c r="G398" i="81"/>
  <c r="F398" i="81"/>
  <c r="E398" i="81"/>
  <c r="C398" i="81"/>
  <c r="B398" i="81"/>
  <c r="A398" i="81"/>
  <c r="L397" i="81"/>
  <c r="K397" i="81"/>
  <c r="J397" i="81"/>
  <c r="I397" i="81"/>
  <c r="H397" i="81"/>
  <c r="G397" i="81"/>
  <c r="F397" i="81"/>
  <c r="E397" i="81"/>
  <c r="C397" i="81"/>
  <c r="B397" i="81"/>
  <c r="A397" i="81"/>
  <c r="L396" i="81"/>
  <c r="K396" i="81"/>
  <c r="J396" i="81"/>
  <c r="I396" i="81"/>
  <c r="H396" i="81"/>
  <c r="G396" i="81"/>
  <c r="F396" i="81"/>
  <c r="E396" i="81"/>
  <c r="C396" i="81"/>
  <c r="B396" i="81"/>
  <c r="A396" i="81"/>
  <c r="L395" i="81"/>
  <c r="K395" i="81"/>
  <c r="J395" i="81"/>
  <c r="I395" i="81"/>
  <c r="H395" i="81"/>
  <c r="G395" i="81"/>
  <c r="F395" i="81"/>
  <c r="E395" i="81"/>
  <c r="C395" i="81"/>
  <c r="B395" i="81"/>
  <c r="A395" i="81"/>
  <c r="L394" i="81"/>
  <c r="K394" i="81"/>
  <c r="J394" i="81"/>
  <c r="I394" i="81"/>
  <c r="H394" i="81"/>
  <c r="G394" i="81"/>
  <c r="F394" i="81"/>
  <c r="E394" i="81"/>
  <c r="C394" i="81"/>
  <c r="B394" i="81"/>
  <c r="A394" i="81"/>
  <c r="L393" i="81"/>
  <c r="K393" i="81"/>
  <c r="J393" i="81"/>
  <c r="I393" i="81"/>
  <c r="H393" i="81"/>
  <c r="G393" i="81"/>
  <c r="F393" i="81"/>
  <c r="E393" i="81"/>
  <c r="C393" i="81"/>
  <c r="B393" i="81"/>
  <c r="A393" i="81"/>
  <c r="L392" i="81"/>
  <c r="K392" i="81"/>
  <c r="J392" i="81"/>
  <c r="I392" i="81"/>
  <c r="H392" i="81"/>
  <c r="G392" i="81"/>
  <c r="F392" i="81"/>
  <c r="E392" i="81"/>
  <c r="C392" i="81"/>
  <c r="B392" i="81"/>
  <c r="A392" i="81"/>
  <c r="L391" i="81"/>
  <c r="K391" i="81"/>
  <c r="J391" i="81"/>
  <c r="I391" i="81"/>
  <c r="H391" i="81"/>
  <c r="G391" i="81"/>
  <c r="F391" i="81"/>
  <c r="E391" i="81"/>
  <c r="C391" i="81"/>
  <c r="B391" i="81"/>
  <c r="A391" i="81"/>
  <c r="L390" i="81"/>
  <c r="K390" i="81"/>
  <c r="J390" i="81"/>
  <c r="I390" i="81"/>
  <c r="H390" i="81"/>
  <c r="G390" i="81"/>
  <c r="F390" i="81"/>
  <c r="E390" i="81"/>
  <c r="C390" i="81"/>
  <c r="B390" i="81"/>
  <c r="A390" i="81"/>
  <c r="L389" i="81"/>
  <c r="K389" i="81"/>
  <c r="J389" i="81"/>
  <c r="I389" i="81"/>
  <c r="H389" i="81"/>
  <c r="G389" i="81"/>
  <c r="F389" i="81"/>
  <c r="E389" i="81"/>
  <c r="C389" i="81"/>
  <c r="B389" i="81"/>
  <c r="A389" i="81"/>
  <c r="L388" i="81"/>
  <c r="K388" i="81"/>
  <c r="J388" i="81"/>
  <c r="I388" i="81"/>
  <c r="H388" i="81"/>
  <c r="G388" i="81"/>
  <c r="F388" i="81"/>
  <c r="E388" i="81"/>
  <c r="C388" i="81"/>
  <c r="B388" i="81"/>
  <c r="A388" i="81"/>
  <c r="L387" i="81"/>
  <c r="K387" i="81"/>
  <c r="J387" i="81"/>
  <c r="I387" i="81"/>
  <c r="H387" i="81"/>
  <c r="G387" i="81"/>
  <c r="F387" i="81"/>
  <c r="E387" i="81"/>
  <c r="C387" i="81"/>
  <c r="B387" i="81"/>
  <c r="A387" i="81"/>
  <c r="L386" i="81"/>
  <c r="K386" i="81"/>
  <c r="J386" i="81"/>
  <c r="I386" i="81"/>
  <c r="H386" i="81"/>
  <c r="G386" i="81"/>
  <c r="F386" i="81"/>
  <c r="E386" i="81"/>
  <c r="C386" i="81"/>
  <c r="B386" i="81"/>
  <c r="A386" i="81"/>
  <c r="L385" i="81"/>
  <c r="K385" i="81"/>
  <c r="J385" i="81"/>
  <c r="I385" i="81"/>
  <c r="H385" i="81"/>
  <c r="G385" i="81"/>
  <c r="F385" i="81"/>
  <c r="E385" i="81"/>
  <c r="C385" i="81"/>
  <c r="B385" i="81"/>
  <c r="A385" i="81"/>
  <c r="L384" i="81"/>
  <c r="K384" i="81"/>
  <c r="J384" i="81"/>
  <c r="I384" i="81"/>
  <c r="H384" i="81"/>
  <c r="G384" i="81"/>
  <c r="F384" i="81"/>
  <c r="E384" i="81"/>
  <c r="C384" i="81"/>
  <c r="B384" i="81"/>
  <c r="A384" i="81"/>
  <c r="L383" i="81"/>
  <c r="K383" i="81"/>
  <c r="J383" i="81"/>
  <c r="I383" i="81"/>
  <c r="H383" i="81"/>
  <c r="G383" i="81"/>
  <c r="F383" i="81"/>
  <c r="E383" i="81"/>
  <c r="C383" i="81"/>
  <c r="B383" i="81"/>
  <c r="A383" i="81"/>
  <c r="L382" i="81"/>
  <c r="K382" i="81"/>
  <c r="J382" i="81"/>
  <c r="I382" i="81"/>
  <c r="H382" i="81"/>
  <c r="G382" i="81"/>
  <c r="F382" i="81"/>
  <c r="E382" i="81"/>
  <c r="C382" i="81"/>
  <c r="B382" i="81"/>
  <c r="A382" i="81"/>
  <c r="L381" i="81"/>
  <c r="K381" i="81"/>
  <c r="J381" i="81"/>
  <c r="I381" i="81"/>
  <c r="H381" i="81"/>
  <c r="G381" i="81"/>
  <c r="F381" i="81"/>
  <c r="E381" i="81"/>
  <c r="C381" i="81"/>
  <c r="B381" i="81"/>
  <c r="A381" i="81"/>
  <c r="L380" i="81"/>
  <c r="K380" i="81"/>
  <c r="J380" i="81"/>
  <c r="I380" i="81"/>
  <c r="H380" i="81"/>
  <c r="G380" i="81"/>
  <c r="F380" i="81"/>
  <c r="E380" i="81"/>
  <c r="C380" i="81"/>
  <c r="B380" i="81"/>
  <c r="A380" i="81"/>
  <c r="L379" i="81"/>
  <c r="K379" i="81"/>
  <c r="J379" i="81"/>
  <c r="I379" i="81"/>
  <c r="H379" i="81"/>
  <c r="G379" i="81"/>
  <c r="F379" i="81"/>
  <c r="E379" i="81"/>
  <c r="C379" i="81"/>
  <c r="B379" i="81"/>
  <c r="A379" i="81"/>
  <c r="L378" i="81"/>
  <c r="K378" i="81"/>
  <c r="J378" i="81"/>
  <c r="I378" i="81"/>
  <c r="H378" i="81"/>
  <c r="G378" i="81"/>
  <c r="F378" i="81"/>
  <c r="E378" i="81"/>
  <c r="C378" i="81"/>
  <c r="B378" i="81"/>
  <c r="A378" i="81"/>
  <c r="L377" i="81"/>
  <c r="K377" i="81"/>
  <c r="J377" i="81"/>
  <c r="I377" i="81"/>
  <c r="H377" i="81"/>
  <c r="G377" i="81"/>
  <c r="F377" i="81"/>
  <c r="E377" i="81"/>
  <c r="C377" i="81"/>
  <c r="B377" i="81"/>
  <c r="A377" i="81"/>
  <c r="L376" i="81"/>
  <c r="K376" i="81"/>
  <c r="J376" i="81"/>
  <c r="I376" i="81"/>
  <c r="H376" i="81"/>
  <c r="G376" i="81"/>
  <c r="F376" i="81"/>
  <c r="E376" i="81"/>
  <c r="C376" i="81"/>
  <c r="B376" i="81"/>
  <c r="A376" i="81"/>
  <c r="L375" i="81"/>
  <c r="K375" i="81"/>
  <c r="J375" i="81"/>
  <c r="I375" i="81"/>
  <c r="H375" i="81"/>
  <c r="G375" i="81"/>
  <c r="F375" i="81"/>
  <c r="E375" i="81"/>
  <c r="C375" i="81"/>
  <c r="B375" i="81"/>
  <c r="A375" i="81"/>
  <c r="L374" i="81"/>
  <c r="K374" i="81"/>
  <c r="J374" i="81"/>
  <c r="I374" i="81"/>
  <c r="H374" i="81"/>
  <c r="G374" i="81"/>
  <c r="F374" i="81"/>
  <c r="E374" i="81"/>
  <c r="C374" i="81"/>
  <c r="B374" i="81"/>
  <c r="A374" i="81"/>
  <c r="L373" i="81"/>
  <c r="K373" i="81"/>
  <c r="J373" i="81"/>
  <c r="I373" i="81"/>
  <c r="H373" i="81"/>
  <c r="G373" i="81"/>
  <c r="F373" i="81"/>
  <c r="E373" i="81"/>
  <c r="C373" i="81"/>
  <c r="B373" i="81"/>
  <c r="A373" i="81"/>
  <c r="L372" i="81"/>
  <c r="K372" i="81"/>
  <c r="J372" i="81"/>
  <c r="I372" i="81"/>
  <c r="H372" i="81"/>
  <c r="G372" i="81"/>
  <c r="F372" i="81"/>
  <c r="E372" i="81"/>
  <c r="C372" i="81"/>
  <c r="B372" i="81"/>
  <c r="A372" i="81"/>
  <c r="L371" i="81"/>
  <c r="K371" i="81"/>
  <c r="J371" i="81"/>
  <c r="I371" i="81"/>
  <c r="H371" i="81"/>
  <c r="G371" i="81"/>
  <c r="F371" i="81"/>
  <c r="E371" i="81"/>
  <c r="C371" i="81"/>
  <c r="B371" i="81"/>
  <c r="A371" i="81"/>
  <c r="L370" i="81"/>
  <c r="K370" i="81"/>
  <c r="J370" i="81"/>
  <c r="I370" i="81"/>
  <c r="H370" i="81"/>
  <c r="G370" i="81"/>
  <c r="F370" i="81"/>
  <c r="E370" i="81"/>
  <c r="C370" i="81"/>
  <c r="B370" i="81"/>
  <c r="A370" i="81"/>
  <c r="L369" i="81"/>
  <c r="K369" i="81"/>
  <c r="J369" i="81"/>
  <c r="I369" i="81"/>
  <c r="H369" i="81"/>
  <c r="G369" i="81"/>
  <c r="F369" i="81"/>
  <c r="E369" i="81"/>
  <c r="C369" i="81"/>
  <c r="B369" i="81"/>
  <c r="A369" i="81"/>
  <c r="L368" i="81"/>
  <c r="K368" i="81"/>
  <c r="J368" i="81"/>
  <c r="I368" i="81"/>
  <c r="H368" i="81"/>
  <c r="G368" i="81"/>
  <c r="F368" i="81"/>
  <c r="E368" i="81"/>
  <c r="C368" i="81"/>
  <c r="B368" i="81"/>
  <c r="A368" i="81"/>
  <c r="L367" i="81"/>
  <c r="K367" i="81"/>
  <c r="J367" i="81"/>
  <c r="I367" i="81"/>
  <c r="H367" i="81"/>
  <c r="G367" i="81"/>
  <c r="F367" i="81"/>
  <c r="E367" i="81"/>
  <c r="C367" i="81"/>
  <c r="B367" i="81"/>
  <c r="A367" i="81"/>
  <c r="L366" i="81"/>
  <c r="K366" i="81"/>
  <c r="J366" i="81"/>
  <c r="I366" i="81"/>
  <c r="H366" i="81"/>
  <c r="G366" i="81"/>
  <c r="F366" i="81"/>
  <c r="E366" i="81"/>
  <c r="C366" i="81"/>
  <c r="B366" i="81"/>
  <c r="A366" i="81"/>
  <c r="L365" i="81"/>
  <c r="K365" i="81"/>
  <c r="J365" i="81"/>
  <c r="I365" i="81"/>
  <c r="H365" i="81"/>
  <c r="G365" i="81"/>
  <c r="F365" i="81"/>
  <c r="E365" i="81"/>
  <c r="C365" i="81"/>
  <c r="B365" i="81"/>
  <c r="A365" i="81"/>
  <c r="L364" i="81"/>
  <c r="K364" i="81"/>
  <c r="J364" i="81"/>
  <c r="I364" i="81"/>
  <c r="H364" i="81"/>
  <c r="G364" i="81"/>
  <c r="F364" i="81"/>
  <c r="E364" i="81"/>
  <c r="C364" i="81"/>
  <c r="B364" i="81"/>
  <c r="A364" i="81"/>
  <c r="L363" i="81"/>
  <c r="K363" i="81"/>
  <c r="J363" i="81"/>
  <c r="I363" i="81"/>
  <c r="H363" i="81"/>
  <c r="G363" i="81"/>
  <c r="F363" i="81"/>
  <c r="E363" i="81"/>
  <c r="C363" i="81"/>
  <c r="B363" i="81"/>
  <c r="A363" i="81"/>
  <c r="L362" i="81"/>
  <c r="K362" i="81"/>
  <c r="J362" i="81"/>
  <c r="I362" i="81"/>
  <c r="H362" i="81"/>
  <c r="G362" i="81"/>
  <c r="F362" i="81"/>
  <c r="E362" i="81"/>
  <c r="C362" i="81"/>
  <c r="B362" i="81"/>
  <c r="A362" i="81"/>
  <c r="L361" i="81"/>
  <c r="K361" i="81"/>
  <c r="J361" i="81"/>
  <c r="I361" i="81"/>
  <c r="H361" i="81"/>
  <c r="G361" i="81"/>
  <c r="F361" i="81"/>
  <c r="E361" i="81"/>
  <c r="C361" i="81"/>
  <c r="B361" i="81"/>
  <c r="A361" i="81"/>
  <c r="L360" i="81"/>
  <c r="K360" i="81"/>
  <c r="J360" i="81"/>
  <c r="I360" i="81"/>
  <c r="H360" i="81"/>
  <c r="G360" i="81"/>
  <c r="F360" i="81"/>
  <c r="E360" i="81"/>
  <c r="C360" i="81"/>
  <c r="B360" i="81"/>
  <c r="A360" i="81"/>
  <c r="L359" i="81"/>
  <c r="K359" i="81"/>
  <c r="J359" i="81"/>
  <c r="I359" i="81"/>
  <c r="H359" i="81"/>
  <c r="G359" i="81"/>
  <c r="F359" i="81"/>
  <c r="E359" i="81"/>
  <c r="C359" i="81"/>
  <c r="B359" i="81"/>
  <c r="A359" i="81"/>
  <c r="L358" i="81"/>
  <c r="K358" i="81"/>
  <c r="J358" i="81"/>
  <c r="I358" i="81"/>
  <c r="H358" i="81"/>
  <c r="G358" i="81"/>
  <c r="F358" i="81"/>
  <c r="E358" i="81"/>
  <c r="C358" i="81"/>
  <c r="B358" i="81"/>
  <c r="A358" i="81"/>
  <c r="L357" i="81"/>
  <c r="K357" i="81"/>
  <c r="J357" i="81"/>
  <c r="I357" i="81"/>
  <c r="H357" i="81"/>
  <c r="G357" i="81"/>
  <c r="F357" i="81"/>
  <c r="E357" i="81"/>
  <c r="C357" i="81"/>
  <c r="B357" i="81"/>
  <c r="A357" i="81"/>
  <c r="L356" i="81"/>
  <c r="K356" i="81"/>
  <c r="J356" i="81"/>
  <c r="I356" i="81"/>
  <c r="H356" i="81"/>
  <c r="G356" i="81"/>
  <c r="F356" i="81"/>
  <c r="E356" i="81"/>
  <c r="C356" i="81"/>
  <c r="B356" i="81"/>
  <c r="A356" i="81"/>
  <c r="L355" i="81"/>
  <c r="K355" i="81"/>
  <c r="J355" i="81"/>
  <c r="I355" i="81"/>
  <c r="H355" i="81"/>
  <c r="G355" i="81"/>
  <c r="F355" i="81"/>
  <c r="E355" i="81"/>
  <c r="C355" i="81"/>
  <c r="B355" i="81"/>
  <c r="A355" i="81"/>
  <c r="L354" i="81"/>
  <c r="K354" i="81"/>
  <c r="J354" i="81"/>
  <c r="I354" i="81"/>
  <c r="H354" i="81"/>
  <c r="G354" i="81"/>
  <c r="F354" i="81"/>
  <c r="E354" i="81"/>
  <c r="C354" i="81"/>
  <c r="B354" i="81"/>
  <c r="A354" i="81"/>
  <c r="L353" i="81"/>
  <c r="K353" i="81"/>
  <c r="J353" i="81"/>
  <c r="I353" i="81"/>
  <c r="H353" i="81"/>
  <c r="G353" i="81"/>
  <c r="F353" i="81"/>
  <c r="E353" i="81"/>
  <c r="C353" i="81"/>
  <c r="B353" i="81"/>
  <c r="A353" i="81"/>
  <c r="L352" i="81"/>
  <c r="K352" i="81"/>
  <c r="J352" i="81"/>
  <c r="I352" i="81"/>
  <c r="H352" i="81"/>
  <c r="G352" i="81"/>
  <c r="F352" i="81"/>
  <c r="E352" i="81"/>
  <c r="C352" i="81"/>
  <c r="B352" i="81"/>
  <c r="A352" i="81"/>
  <c r="L351" i="81"/>
  <c r="K351" i="81"/>
  <c r="J351" i="81"/>
  <c r="I351" i="81"/>
  <c r="H351" i="81"/>
  <c r="G351" i="81"/>
  <c r="F351" i="81"/>
  <c r="E351" i="81"/>
  <c r="C351" i="81"/>
  <c r="B351" i="81"/>
  <c r="A351" i="81"/>
  <c r="L350" i="81"/>
  <c r="K350" i="81"/>
  <c r="J350" i="81"/>
  <c r="I350" i="81"/>
  <c r="H350" i="81"/>
  <c r="G350" i="81"/>
  <c r="F350" i="81"/>
  <c r="E350" i="81"/>
  <c r="C350" i="81"/>
  <c r="B350" i="81"/>
  <c r="A350" i="81"/>
  <c r="L349" i="81"/>
  <c r="K349" i="81"/>
  <c r="J349" i="81"/>
  <c r="I349" i="81"/>
  <c r="H349" i="81"/>
  <c r="G349" i="81"/>
  <c r="F349" i="81"/>
  <c r="E349" i="81"/>
  <c r="C349" i="81"/>
  <c r="B349" i="81"/>
  <c r="A349" i="81"/>
  <c r="L348" i="81"/>
  <c r="K348" i="81"/>
  <c r="J348" i="81"/>
  <c r="I348" i="81"/>
  <c r="H348" i="81"/>
  <c r="G348" i="81"/>
  <c r="F348" i="81"/>
  <c r="E348" i="81"/>
  <c r="C348" i="81"/>
  <c r="B348" i="81"/>
  <c r="A348" i="81"/>
  <c r="L347" i="81"/>
  <c r="K347" i="81"/>
  <c r="J347" i="81"/>
  <c r="I347" i="81"/>
  <c r="H347" i="81"/>
  <c r="G347" i="81"/>
  <c r="F347" i="81"/>
  <c r="E347" i="81"/>
  <c r="C347" i="81"/>
  <c r="B347" i="81"/>
  <c r="A347" i="81"/>
  <c r="L346" i="81"/>
  <c r="K346" i="81"/>
  <c r="J346" i="81"/>
  <c r="I346" i="81"/>
  <c r="H346" i="81"/>
  <c r="G346" i="81"/>
  <c r="F346" i="81"/>
  <c r="E346" i="81"/>
  <c r="C346" i="81"/>
  <c r="B346" i="81"/>
  <c r="A346" i="81"/>
  <c r="L345" i="81"/>
  <c r="K345" i="81"/>
  <c r="J345" i="81"/>
  <c r="I345" i="81"/>
  <c r="H345" i="81"/>
  <c r="G345" i="81"/>
  <c r="F345" i="81"/>
  <c r="E345" i="81"/>
  <c r="C345" i="81"/>
  <c r="B345" i="81"/>
  <c r="A345" i="81"/>
  <c r="L344" i="81"/>
  <c r="K344" i="81"/>
  <c r="J344" i="81"/>
  <c r="I344" i="81"/>
  <c r="H344" i="81"/>
  <c r="G344" i="81"/>
  <c r="F344" i="81"/>
  <c r="E344" i="81"/>
  <c r="C344" i="81"/>
  <c r="B344" i="81"/>
  <c r="A344" i="81"/>
  <c r="L343" i="81"/>
  <c r="K343" i="81"/>
  <c r="J343" i="81"/>
  <c r="I343" i="81"/>
  <c r="H343" i="81"/>
  <c r="G343" i="81"/>
  <c r="F343" i="81"/>
  <c r="E343" i="81"/>
  <c r="C343" i="81"/>
  <c r="B343" i="81"/>
  <c r="A343" i="81"/>
  <c r="L342" i="81"/>
  <c r="K342" i="81"/>
  <c r="J342" i="81"/>
  <c r="I342" i="81"/>
  <c r="H342" i="81"/>
  <c r="G342" i="81"/>
  <c r="F342" i="81"/>
  <c r="E342" i="81"/>
  <c r="C342" i="81"/>
  <c r="B342" i="81"/>
  <c r="A342" i="81"/>
  <c r="L341" i="81"/>
  <c r="K341" i="81"/>
  <c r="J341" i="81"/>
  <c r="I341" i="81"/>
  <c r="H341" i="81"/>
  <c r="G341" i="81"/>
  <c r="F341" i="81"/>
  <c r="E341" i="81"/>
  <c r="C341" i="81"/>
  <c r="B341" i="81"/>
  <c r="A341" i="81"/>
  <c r="L340" i="81"/>
  <c r="K340" i="81"/>
  <c r="J340" i="81"/>
  <c r="I340" i="81"/>
  <c r="H340" i="81"/>
  <c r="G340" i="81"/>
  <c r="F340" i="81"/>
  <c r="E340" i="81"/>
  <c r="C340" i="81"/>
  <c r="B340" i="81"/>
  <c r="A340" i="81"/>
  <c r="L339" i="81"/>
  <c r="K339" i="81"/>
  <c r="J339" i="81"/>
  <c r="I339" i="81"/>
  <c r="H339" i="81"/>
  <c r="G339" i="81"/>
  <c r="F339" i="81"/>
  <c r="E339" i="81"/>
  <c r="C339" i="81"/>
  <c r="B339" i="81"/>
  <c r="A339" i="81"/>
  <c r="L338" i="81"/>
  <c r="K338" i="81"/>
  <c r="J338" i="81"/>
  <c r="I338" i="81"/>
  <c r="H338" i="81"/>
  <c r="G338" i="81"/>
  <c r="F338" i="81"/>
  <c r="E338" i="81"/>
  <c r="C338" i="81"/>
  <c r="B338" i="81"/>
  <c r="A338" i="81"/>
  <c r="L337" i="81"/>
  <c r="K337" i="81"/>
  <c r="J337" i="81"/>
  <c r="I337" i="81"/>
  <c r="H337" i="81"/>
  <c r="G337" i="81"/>
  <c r="F337" i="81"/>
  <c r="E337" i="81"/>
  <c r="C337" i="81"/>
  <c r="B337" i="81"/>
  <c r="A337" i="81"/>
  <c r="L336" i="81"/>
  <c r="K336" i="81"/>
  <c r="J336" i="81"/>
  <c r="I336" i="81"/>
  <c r="H336" i="81"/>
  <c r="G336" i="81"/>
  <c r="F336" i="81"/>
  <c r="E336" i="81"/>
  <c r="C336" i="81"/>
  <c r="B336" i="81"/>
  <c r="A336" i="81"/>
  <c r="L335" i="81"/>
  <c r="K335" i="81"/>
  <c r="J335" i="81"/>
  <c r="I335" i="81"/>
  <c r="H335" i="81"/>
  <c r="G335" i="81"/>
  <c r="F335" i="81"/>
  <c r="E335" i="81"/>
  <c r="C335" i="81"/>
  <c r="B335" i="81"/>
  <c r="A335" i="81"/>
  <c r="L334" i="81"/>
  <c r="K334" i="81"/>
  <c r="J334" i="81"/>
  <c r="I334" i="81"/>
  <c r="H334" i="81"/>
  <c r="G334" i="81"/>
  <c r="F334" i="81"/>
  <c r="E334" i="81"/>
  <c r="C334" i="81"/>
  <c r="B334" i="81"/>
  <c r="A334" i="81"/>
  <c r="L333" i="81"/>
  <c r="K333" i="81"/>
  <c r="J333" i="81"/>
  <c r="I333" i="81"/>
  <c r="H333" i="81"/>
  <c r="G333" i="81"/>
  <c r="F333" i="81"/>
  <c r="E333" i="81"/>
  <c r="C333" i="81"/>
  <c r="B333" i="81"/>
  <c r="A333" i="81"/>
  <c r="L332" i="81"/>
  <c r="K332" i="81"/>
  <c r="J332" i="81"/>
  <c r="I332" i="81"/>
  <c r="H332" i="81"/>
  <c r="G332" i="81"/>
  <c r="F332" i="81"/>
  <c r="E332" i="81"/>
  <c r="C332" i="81"/>
  <c r="B332" i="81"/>
  <c r="A332" i="81"/>
  <c r="L331" i="81"/>
  <c r="K331" i="81"/>
  <c r="J331" i="81"/>
  <c r="I331" i="81"/>
  <c r="H331" i="81"/>
  <c r="G331" i="81"/>
  <c r="F331" i="81"/>
  <c r="E331" i="81"/>
  <c r="C331" i="81"/>
  <c r="B331" i="81"/>
  <c r="A331" i="81"/>
  <c r="L330" i="81"/>
  <c r="K330" i="81"/>
  <c r="J330" i="81"/>
  <c r="I330" i="81"/>
  <c r="H330" i="81"/>
  <c r="G330" i="81"/>
  <c r="F330" i="81"/>
  <c r="E330" i="81"/>
  <c r="C330" i="81"/>
  <c r="B330" i="81"/>
  <c r="A330" i="81"/>
  <c r="L329" i="81"/>
  <c r="K329" i="81"/>
  <c r="J329" i="81"/>
  <c r="I329" i="81"/>
  <c r="H329" i="81"/>
  <c r="G329" i="81"/>
  <c r="F329" i="81"/>
  <c r="E329" i="81"/>
  <c r="C329" i="81"/>
  <c r="B329" i="81"/>
  <c r="A329" i="81"/>
  <c r="L328" i="81"/>
  <c r="K328" i="81"/>
  <c r="J328" i="81"/>
  <c r="I328" i="81"/>
  <c r="H328" i="81"/>
  <c r="G328" i="81"/>
  <c r="F328" i="81"/>
  <c r="E328" i="81"/>
  <c r="C328" i="81"/>
  <c r="B328" i="81"/>
  <c r="A328" i="81"/>
  <c r="L327" i="81"/>
  <c r="K327" i="81"/>
  <c r="J327" i="81"/>
  <c r="I327" i="81"/>
  <c r="H327" i="81"/>
  <c r="G327" i="81"/>
  <c r="F327" i="81"/>
  <c r="E327" i="81"/>
  <c r="C327" i="81"/>
  <c r="B327" i="81"/>
  <c r="A327" i="81"/>
  <c r="L326" i="81"/>
  <c r="K326" i="81"/>
  <c r="J326" i="81"/>
  <c r="I326" i="81"/>
  <c r="H326" i="81"/>
  <c r="G326" i="81"/>
  <c r="F326" i="81"/>
  <c r="E326" i="81"/>
  <c r="C326" i="81"/>
  <c r="B326" i="81"/>
  <c r="A326" i="81"/>
  <c r="L325" i="81"/>
  <c r="K325" i="81"/>
  <c r="J325" i="81"/>
  <c r="I325" i="81"/>
  <c r="H325" i="81"/>
  <c r="G325" i="81"/>
  <c r="F325" i="81"/>
  <c r="E325" i="81"/>
  <c r="C325" i="81"/>
  <c r="B325" i="81"/>
  <c r="A325" i="81"/>
  <c r="L324" i="81"/>
  <c r="K324" i="81"/>
  <c r="J324" i="81"/>
  <c r="I324" i="81"/>
  <c r="H324" i="81"/>
  <c r="G324" i="81"/>
  <c r="F324" i="81"/>
  <c r="E324" i="81"/>
  <c r="C324" i="81"/>
  <c r="B324" i="81"/>
  <c r="A324" i="81"/>
  <c r="L323" i="81"/>
  <c r="K323" i="81"/>
  <c r="J323" i="81"/>
  <c r="I323" i="81"/>
  <c r="H323" i="81"/>
  <c r="G323" i="81"/>
  <c r="F323" i="81"/>
  <c r="E323" i="81"/>
  <c r="C323" i="81"/>
  <c r="B323" i="81"/>
  <c r="A323" i="81"/>
  <c r="L322" i="81"/>
  <c r="K322" i="81"/>
  <c r="J322" i="81"/>
  <c r="I322" i="81"/>
  <c r="H322" i="81"/>
  <c r="G322" i="81"/>
  <c r="F322" i="81"/>
  <c r="E322" i="81"/>
  <c r="C322" i="81"/>
  <c r="B322" i="81"/>
  <c r="A322" i="81"/>
  <c r="L321" i="81"/>
  <c r="K321" i="81"/>
  <c r="J321" i="81"/>
  <c r="I321" i="81"/>
  <c r="H321" i="81"/>
  <c r="G321" i="81"/>
  <c r="F321" i="81"/>
  <c r="E321" i="81"/>
  <c r="C321" i="81"/>
  <c r="B321" i="81"/>
  <c r="A321" i="81"/>
  <c r="L320" i="81"/>
  <c r="K320" i="81"/>
  <c r="J320" i="81"/>
  <c r="I320" i="81"/>
  <c r="H320" i="81"/>
  <c r="G320" i="81"/>
  <c r="F320" i="81"/>
  <c r="E320" i="81"/>
  <c r="C320" i="81"/>
  <c r="B320" i="81"/>
  <c r="A320" i="81"/>
  <c r="L319" i="81"/>
  <c r="K319" i="81"/>
  <c r="J319" i="81"/>
  <c r="I319" i="81"/>
  <c r="H319" i="81"/>
  <c r="G319" i="81"/>
  <c r="F319" i="81"/>
  <c r="E319" i="81"/>
  <c r="C319" i="81"/>
  <c r="B319" i="81"/>
  <c r="A319" i="81"/>
  <c r="L318" i="81"/>
  <c r="K318" i="81"/>
  <c r="J318" i="81"/>
  <c r="I318" i="81"/>
  <c r="H318" i="81"/>
  <c r="G318" i="81"/>
  <c r="F318" i="81"/>
  <c r="E318" i="81"/>
  <c r="C318" i="81"/>
  <c r="B318" i="81"/>
  <c r="A318" i="81"/>
  <c r="L317" i="81"/>
  <c r="K317" i="81"/>
  <c r="J317" i="81"/>
  <c r="I317" i="81"/>
  <c r="H317" i="81"/>
  <c r="G317" i="81"/>
  <c r="F317" i="81"/>
  <c r="E317" i="81"/>
  <c r="C317" i="81"/>
  <c r="B317" i="81"/>
  <c r="A317" i="81"/>
  <c r="L316" i="81"/>
  <c r="K316" i="81"/>
  <c r="J316" i="81"/>
  <c r="I316" i="81"/>
  <c r="H316" i="81"/>
  <c r="G316" i="81"/>
  <c r="F316" i="81"/>
  <c r="E316" i="81"/>
  <c r="C316" i="81"/>
  <c r="B316" i="81"/>
  <c r="A316" i="81"/>
  <c r="L315" i="81"/>
  <c r="K315" i="81"/>
  <c r="J315" i="81"/>
  <c r="I315" i="81"/>
  <c r="H315" i="81"/>
  <c r="G315" i="81"/>
  <c r="F315" i="81"/>
  <c r="E315" i="81"/>
  <c r="C315" i="81"/>
  <c r="B315" i="81"/>
  <c r="A315" i="81"/>
  <c r="L314" i="81"/>
  <c r="K314" i="81"/>
  <c r="J314" i="81"/>
  <c r="I314" i="81"/>
  <c r="H314" i="81"/>
  <c r="G314" i="81"/>
  <c r="F314" i="81"/>
  <c r="E314" i="81"/>
  <c r="C314" i="81"/>
  <c r="B314" i="81"/>
  <c r="A314" i="81"/>
  <c r="L313" i="81"/>
  <c r="K313" i="81"/>
  <c r="J313" i="81"/>
  <c r="I313" i="81"/>
  <c r="H313" i="81"/>
  <c r="G313" i="81"/>
  <c r="F313" i="81"/>
  <c r="E313" i="81"/>
  <c r="C313" i="81"/>
  <c r="B313" i="81"/>
  <c r="A313" i="81"/>
  <c r="L312" i="81"/>
  <c r="K312" i="81"/>
  <c r="J312" i="81"/>
  <c r="I312" i="81"/>
  <c r="H312" i="81"/>
  <c r="G312" i="81"/>
  <c r="F312" i="81"/>
  <c r="E312" i="81"/>
  <c r="C312" i="81"/>
  <c r="B312" i="81"/>
  <c r="A312" i="81"/>
  <c r="L311" i="81"/>
  <c r="K311" i="81"/>
  <c r="J311" i="81"/>
  <c r="I311" i="81"/>
  <c r="H311" i="81"/>
  <c r="G311" i="81"/>
  <c r="F311" i="81"/>
  <c r="E311" i="81"/>
  <c r="C311" i="81"/>
  <c r="B311" i="81"/>
  <c r="A311" i="81"/>
  <c r="L310" i="81"/>
  <c r="K310" i="81"/>
  <c r="J310" i="81"/>
  <c r="I310" i="81"/>
  <c r="H310" i="81"/>
  <c r="G310" i="81"/>
  <c r="F310" i="81"/>
  <c r="E310" i="81"/>
  <c r="C310" i="81"/>
  <c r="B310" i="81"/>
  <c r="A310" i="81"/>
  <c r="L309" i="81"/>
  <c r="K309" i="81"/>
  <c r="J309" i="81"/>
  <c r="I309" i="81"/>
  <c r="H309" i="81"/>
  <c r="G309" i="81"/>
  <c r="F309" i="81"/>
  <c r="E309" i="81"/>
  <c r="C309" i="81"/>
  <c r="B309" i="81"/>
  <c r="A309" i="81"/>
  <c r="L308" i="81"/>
  <c r="K308" i="81"/>
  <c r="J308" i="81"/>
  <c r="I308" i="81"/>
  <c r="H308" i="81"/>
  <c r="G308" i="81"/>
  <c r="F308" i="81"/>
  <c r="E308" i="81"/>
  <c r="C308" i="81"/>
  <c r="B308" i="81"/>
  <c r="A308" i="81"/>
  <c r="L307" i="81"/>
  <c r="K307" i="81"/>
  <c r="J307" i="81"/>
  <c r="I307" i="81"/>
  <c r="H307" i="81"/>
  <c r="G307" i="81"/>
  <c r="F307" i="81"/>
  <c r="E307" i="81"/>
  <c r="C307" i="81"/>
  <c r="B307" i="81"/>
  <c r="A307" i="81"/>
  <c r="L306" i="81"/>
  <c r="K306" i="81"/>
  <c r="J306" i="81"/>
  <c r="I306" i="81"/>
  <c r="H306" i="81"/>
  <c r="G306" i="81"/>
  <c r="F306" i="81"/>
  <c r="E306" i="81"/>
  <c r="C306" i="81"/>
  <c r="B306" i="81"/>
  <c r="A306" i="81"/>
  <c r="L305" i="81"/>
  <c r="K305" i="81"/>
  <c r="J305" i="81"/>
  <c r="I305" i="81"/>
  <c r="H305" i="81"/>
  <c r="G305" i="81"/>
  <c r="F305" i="81"/>
  <c r="E305" i="81"/>
  <c r="C305" i="81"/>
  <c r="B305" i="81"/>
  <c r="A305" i="81"/>
  <c r="L304" i="81"/>
  <c r="K304" i="81"/>
  <c r="J304" i="81"/>
  <c r="I304" i="81"/>
  <c r="H304" i="81"/>
  <c r="G304" i="81"/>
  <c r="F304" i="81"/>
  <c r="E304" i="81"/>
  <c r="C304" i="81"/>
  <c r="B304" i="81"/>
  <c r="A304" i="81"/>
  <c r="L303" i="81"/>
  <c r="K303" i="81"/>
  <c r="J303" i="81"/>
  <c r="I303" i="81"/>
  <c r="H303" i="81"/>
  <c r="G303" i="81"/>
  <c r="F303" i="81"/>
  <c r="E303" i="81"/>
  <c r="C303" i="81"/>
  <c r="B303" i="81"/>
  <c r="A303" i="81"/>
  <c r="L302" i="81"/>
  <c r="K302" i="81"/>
  <c r="J302" i="81"/>
  <c r="I302" i="81"/>
  <c r="H302" i="81"/>
  <c r="G302" i="81"/>
  <c r="F302" i="81"/>
  <c r="E302" i="81"/>
  <c r="C302" i="81"/>
  <c r="B302" i="81"/>
  <c r="A302" i="81"/>
  <c r="L301" i="81"/>
  <c r="K301" i="81"/>
  <c r="J301" i="81"/>
  <c r="I301" i="81"/>
  <c r="H301" i="81"/>
  <c r="G301" i="81"/>
  <c r="F301" i="81"/>
  <c r="E301" i="81"/>
  <c r="C301" i="81"/>
  <c r="B301" i="81"/>
  <c r="A301" i="81"/>
  <c r="L300" i="81"/>
  <c r="K300" i="81"/>
  <c r="J300" i="81"/>
  <c r="I300" i="81"/>
  <c r="H300" i="81"/>
  <c r="G300" i="81"/>
  <c r="F300" i="81"/>
  <c r="E300" i="81"/>
  <c r="C300" i="81"/>
  <c r="B300" i="81"/>
  <c r="A300" i="81"/>
  <c r="L299" i="81"/>
  <c r="K299" i="81"/>
  <c r="J299" i="81"/>
  <c r="I299" i="81"/>
  <c r="H299" i="81"/>
  <c r="G299" i="81"/>
  <c r="F299" i="81"/>
  <c r="E299" i="81"/>
  <c r="C299" i="81"/>
  <c r="B299" i="81"/>
  <c r="A299" i="81"/>
  <c r="L298" i="81"/>
  <c r="K298" i="81"/>
  <c r="J298" i="81"/>
  <c r="I298" i="81"/>
  <c r="H298" i="81"/>
  <c r="G298" i="81"/>
  <c r="F298" i="81"/>
  <c r="E298" i="81"/>
  <c r="C298" i="81"/>
  <c r="B298" i="81"/>
  <c r="A298" i="81"/>
  <c r="L297" i="81"/>
  <c r="K297" i="81"/>
  <c r="J297" i="81"/>
  <c r="I297" i="81"/>
  <c r="H297" i="81"/>
  <c r="G297" i="81"/>
  <c r="F297" i="81"/>
  <c r="E297" i="81"/>
  <c r="C297" i="81"/>
  <c r="B297" i="81"/>
  <c r="A297" i="81"/>
  <c r="L296" i="81"/>
  <c r="K296" i="81"/>
  <c r="J296" i="81"/>
  <c r="I296" i="81"/>
  <c r="H296" i="81"/>
  <c r="G296" i="81"/>
  <c r="F296" i="81"/>
  <c r="E296" i="81"/>
  <c r="C296" i="81"/>
  <c r="B296" i="81"/>
  <c r="A296" i="81"/>
  <c r="L295" i="81"/>
  <c r="K295" i="81"/>
  <c r="J295" i="81"/>
  <c r="I295" i="81"/>
  <c r="H295" i="81"/>
  <c r="G295" i="81"/>
  <c r="F295" i="81"/>
  <c r="E295" i="81"/>
  <c r="C295" i="81"/>
  <c r="B295" i="81"/>
  <c r="A295" i="81"/>
  <c r="L294" i="81"/>
  <c r="K294" i="81"/>
  <c r="J294" i="81"/>
  <c r="I294" i="81"/>
  <c r="H294" i="81"/>
  <c r="G294" i="81"/>
  <c r="F294" i="81"/>
  <c r="E294" i="81"/>
  <c r="C294" i="81"/>
  <c r="B294" i="81"/>
  <c r="A294" i="81"/>
  <c r="L293" i="81"/>
  <c r="K293" i="81"/>
  <c r="J293" i="81"/>
  <c r="I293" i="81"/>
  <c r="H293" i="81"/>
  <c r="G293" i="81"/>
  <c r="F293" i="81"/>
  <c r="E293" i="81"/>
  <c r="C293" i="81"/>
  <c r="B293" i="81"/>
  <c r="A293" i="81"/>
  <c r="L292" i="81"/>
  <c r="K292" i="81"/>
  <c r="J292" i="81"/>
  <c r="I292" i="81"/>
  <c r="H292" i="81"/>
  <c r="G292" i="81"/>
  <c r="F292" i="81"/>
  <c r="E292" i="81"/>
  <c r="C292" i="81"/>
  <c r="B292" i="81"/>
  <c r="A292" i="81"/>
  <c r="L291" i="81"/>
  <c r="K291" i="81"/>
  <c r="J291" i="81"/>
  <c r="I291" i="81"/>
  <c r="H291" i="81"/>
  <c r="G291" i="81"/>
  <c r="F291" i="81"/>
  <c r="E291" i="81"/>
  <c r="C291" i="81"/>
  <c r="B291" i="81"/>
  <c r="A291" i="81"/>
  <c r="L290" i="81"/>
  <c r="K290" i="81"/>
  <c r="J290" i="81"/>
  <c r="I290" i="81"/>
  <c r="H290" i="81"/>
  <c r="G290" i="81"/>
  <c r="F290" i="81"/>
  <c r="E290" i="81"/>
  <c r="C290" i="81"/>
  <c r="B290" i="81"/>
  <c r="A290" i="81"/>
  <c r="L289" i="81"/>
  <c r="K289" i="81"/>
  <c r="J289" i="81"/>
  <c r="I289" i="81"/>
  <c r="H289" i="81"/>
  <c r="G289" i="81"/>
  <c r="F289" i="81"/>
  <c r="E289" i="81"/>
  <c r="C289" i="81"/>
  <c r="B289" i="81"/>
  <c r="A289" i="81"/>
  <c r="L288" i="81"/>
  <c r="K288" i="81"/>
  <c r="J288" i="81"/>
  <c r="I288" i="81"/>
  <c r="H288" i="81"/>
  <c r="G288" i="81"/>
  <c r="F288" i="81"/>
  <c r="E288" i="81"/>
  <c r="C288" i="81"/>
  <c r="B288" i="81"/>
  <c r="A288" i="81"/>
  <c r="L287" i="81"/>
  <c r="K287" i="81"/>
  <c r="J287" i="81"/>
  <c r="I287" i="81"/>
  <c r="H287" i="81"/>
  <c r="G287" i="81"/>
  <c r="F287" i="81"/>
  <c r="E287" i="81"/>
  <c r="C287" i="81"/>
  <c r="B287" i="81"/>
  <c r="A287" i="81"/>
  <c r="L286" i="81"/>
  <c r="K286" i="81"/>
  <c r="J286" i="81"/>
  <c r="I286" i="81"/>
  <c r="H286" i="81"/>
  <c r="G286" i="81"/>
  <c r="F286" i="81"/>
  <c r="E286" i="81"/>
  <c r="C286" i="81"/>
  <c r="B286" i="81"/>
  <c r="A286" i="81"/>
  <c r="L285" i="81"/>
  <c r="K285" i="81"/>
  <c r="J285" i="81"/>
  <c r="I285" i="81"/>
  <c r="H285" i="81"/>
  <c r="G285" i="81"/>
  <c r="F285" i="81"/>
  <c r="E285" i="81"/>
  <c r="C285" i="81"/>
  <c r="B285" i="81"/>
  <c r="A285" i="81"/>
  <c r="L284" i="81"/>
  <c r="K284" i="81"/>
  <c r="J284" i="81"/>
  <c r="I284" i="81"/>
  <c r="H284" i="81"/>
  <c r="G284" i="81"/>
  <c r="F284" i="81"/>
  <c r="E284" i="81"/>
  <c r="C284" i="81"/>
  <c r="B284" i="81"/>
  <c r="A284" i="81"/>
  <c r="L283" i="81"/>
  <c r="K283" i="81"/>
  <c r="J283" i="81"/>
  <c r="I283" i="81"/>
  <c r="H283" i="81"/>
  <c r="G283" i="81"/>
  <c r="F283" i="81"/>
  <c r="E283" i="81"/>
  <c r="C283" i="81"/>
  <c r="B283" i="81"/>
  <c r="A283" i="81"/>
  <c r="L282" i="81"/>
  <c r="K282" i="81"/>
  <c r="J282" i="81"/>
  <c r="I282" i="81"/>
  <c r="H282" i="81"/>
  <c r="G282" i="81"/>
  <c r="F282" i="81"/>
  <c r="E282" i="81"/>
  <c r="C282" i="81"/>
  <c r="B282" i="81"/>
  <c r="A282" i="81"/>
  <c r="L281" i="81"/>
  <c r="K281" i="81"/>
  <c r="J281" i="81"/>
  <c r="I281" i="81"/>
  <c r="H281" i="81"/>
  <c r="G281" i="81"/>
  <c r="F281" i="81"/>
  <c r="E281" i="81"/>
  <c r="C281" i="81"/>
  <c r="B281" i="81"/>
  <c r="A281" i="81"/>
  <c r="L280" i="81"/>
  <c r="K280" i="81"/>
  <c r="J280" i="81"/>
  <c r="I280" i="81"/>
  <c r="H280" i="81"/>
  <c r="G280" i="81"/>
  <c r="F280" i="81"/>
  <c r="E280" i="81"/>
  <c r="C280" i="81"/>
  <c r="B280" i="81"/>
  <c r="A280" i="81"/>
  <c r="L279" i="81"/>
  <c r="K279" i="81"/>
  <c r="J279" i="81"/>
  <c r="I279" i="81"/>
  <c r="H279" i="81"/>
  <c r="G279" i="81"/>
  <c r="F279" i="81"/>
  <c r="E279" i="81"/>
  <c r="C279" i="81"/>
  <c r="B279" i="81"/>
  <c r="A279" i="81"/>
  <c r="L278" i="81"/>
  <c r="K278" i="81"/>
  <c r="J278" i="81"/>
  <c r="I278" i="81"/>
  <c r="H278" i="81"/>
  <c r="G278" i="81"/>
  <c r="F278" i="81"/>
  <c r="E278" i="81"/>
  <c r="C278" i="81"/>
  <c r="B278" i="81"/>
  <c r="A278" i="81"/>
  <c r="L277" i="81"/>
  <c r="K277" i="81"/>
  <c r="J277" i="81"/>
  <c r="I277" i="81"/>
  <c r="H277" i="81"/>
  <c r="G277" i="81"/>
  <c r="F277" i="81"/>
  <c r="E277" i="81"/>
  <c r="C277" i="81"/>
  <c r="B277" i="81"/>
  <c r="A277" i="81"/>
  <c r="L276" i="81"/>
  <c r="K276" i="81"/>
  <c r="J276" i="81"/>
  <c r="I276" i="81"/>
  <c r="H276" i="81"/>
  <c r="G276" i="81"/>
  <c r="F276" i="81"/>
  <c r="E276" i="81"/>
  <c r="C276" i="81"/>
  <c r="B276" i="81"/>
  <c r="A276" i="81"/>
  <c r="L275" i="81"/>
  <c r="K275" i="81"/>
  <c r="J275" i="81"/>
  <c r="I275" i="81"/>
  <c r="H275" i="81"/>
  <c r="G275" i="81"/>
  <c r="F275" i="81"/>
  <c r="E275" i="81"/>
  <c r="C275" i="81"/>
  <c r="B275" i="81"/>
  <c r="A275" i="81"/>
  <c r="L274" i="81"/>
  <c r="K274" i="81"/>
  <c r="J274" i="81"/>
  <c r="I274" i="81"/>
  <c r="H274" i="81"/>
  <c r="G274" i="81"/>
  <c r="F274" i="81"/>
  <c r="E274" i="81"/>
  <c r="C274" i="81"/>
  <c r="B274" i="81"/>
  <c r="A274" i="81"/>
  <c r="L273" i="81"/>
  <c r="K273" i="81"/>
  <c r="J273" i="81"/>
  <c r="I273" i="81"/>
  <c r="H273" i="81"/>
  <c r="G273" i="81"/>
  <c r="F273" i="81"/>
  <c r="E273" i="81"/>
  <c r="C273" i="81"/>
  <c r="B273" i="81"/>
  <c r="A273" i="81"/>
  <c r="L272" i="81"/>
  <c r="K272" i="81"/>
  <c r="J272" i="81"/>
  <c r="I272" i="81"/>
  <c r="H272" i="81"/>
  <c r="G272" i="81"/>
  <c r="F272" i="81"/>
  <c r="E272" i="81"/>
  <c r="C272" i="81"/>
  <c r="B272" i="81"/>
  <c r="A272" i="81"/>
  <c r="L271" i="81"/>
  <c r="K271" i="81"/>
  <c r="J271" i="81"/>
  <c r="I271" i="81"/>
  <c r="H271" i="81"/>
  <c r="G271" i="81"/>
  <c r="F271" i="81"/>
  <c r="E271" i="81"/>
  <c r="C271" i="81"/>
  <c r="B271" i="81"/>
  <c r="A271" i="81"/>
  <c r="L270" i="81"/>
  <c r="K270" i="81"/>
  <c r="J270" i="81"/>
  <c r="I270" i="81"/>
  <c r="H270" i="81"/>
  <c r="G270" i="81"/>
  <c r="F270" i="81"/>
  <c r="E270" i="81"/>
  <c r="C270" i="81"/>
  <c r="B270" i="81"/>
  <c r="A270" i="81"/>
  <c r="L269" i="81"/>
  <c r="K269" i="81"/>
  <c r="J269" i="81"/>
  <c r="I269" i="81"/>
  <c r="H269" i="81"/>
  <c r="G269" i="81"/>
  <c r="F269" i="81"/>
  <c r="E269" i="81"/>
  <c r="C269" i="81"/>
  <c r="B269" i="81"/>
  <c r="A269" i="81"/>
  <c r="L268" i="81"/>
  <c r="K268" i="81"/>
  <c r="J268" i="81"/>
  <c r="I268" i="81"/>
  <c r="H268" i="81"/>
  <c r="G268" i="81"/>
  <c r="F268" i="81"/>
  <c r="E268" i="81"/>
  <c r="C268" i="81"/>
  <c r="B268" i="81"/>
  <c r="A268" i="81"/>
  <c r="L267" i="81"/>
  <c r="K267" i="81"/>
  <c r="J267" i="81"/>
  <c r="I267" i="81"/>
  <c r="H267" i="81"/>
  <c r="G267" i="81"/>
  <c r="F267" i="81"/>
  <c r="E267" i="81"/>
  <c r="C267" i="81"/>
  <c r="B267" i="81"/>
  <c r="A267" i="81"/>
  <c r="L266" i="81"/>
  <c r="K266" i="81"/>
  <c r="J266" i="81"/>
  <c r="I266" i="81"/>
  <c r="H266" i="81"/>
  <c r="G266" i="81"/>
  <c r="F266" i="81"/>
  <c r="E266" i="81"/>
  <c r="C266" i="81"/>
  <c r="B266" i="81"/>
  <c r="A266" i="81"/>
  <c r="L265" i="81"/>
  <c r="K265" i="81"/>
  <c r="J265" i="81"/>
  <c r="I265" i="81"/>
  <c r="H265" i="81"/>
  <c r="G265" i="81"/>
  <c r="F265" i="81"/>
  <c r="E265" i="81"/>
  <c r="C265" i="81"/>
  <c r="B265" i="81"/>
  <c r="A265" i="81"/>
  <c r="L264" i="81"/>
  <c r="K264" i="81"/>
  <c r="J264" i="81"/>
  <c r="I264" i="81"/>
  <c r="H264" i="81"/>
  <c r="G264" i="81"/>
  <c r="F264" i="81"/>
  <c r="E264" i="81"/>
  <c r="C264" i="81"/>
  <c r="B264" i="81"/>
  <c r="A264" i="81"/>
  <c r="L263" i="81"/>
  <c r="K263" i="81"/>
  <c r="J263" i="81"/>
  <c r="I263" i="81"/>
  <c r="H263" i="81"/>
  <c r="G263" i="81"/>
  <c r="F263" i="81"/>
  <c r="E263" i="81"/>
  <c r="C263" i="81"/>
  <c r="B263" i="81"/>
  <c r="A263" i="81"/>
  <c r="L262" i="81"/>
  <c r="K262" i="81"/>
  <c r="J262" i="81"/>
  <c r="I262" i="81"/>
  <c r="H262" i="81"/>
  <c r="G262" i="81"/>
  <c r="F262" i="81"/>
  <c r="E262" i="81"/>
  <c r="C262" i="81"/>
  <c r="B262" i="81"/>
  <c r="A262" i="81"/>
  <c r="L261" i="81"/>
  <c r="K261" i="81"/>
  <c r="J261" i="81"/>
  <c r="I261" i="81"/>
  <c r="H261" i="81"/>
  <c r="G261" i="81"/>
  <c r="F261" i="81"/>
  <c r="E261" i="81"/>
  <c r="C261" i="81"/>
  <c r="B261" i="81"/>
  <c r="A261" i="81"/>
  <c r="L260" i="81"/>
  <c r="K260" i="81"/>
  <c r="J260" i="81"/>
  <c r="I260" i="81"/>
  <c r="H260" i="81"/>
  <c r="G260" i="81"/>
  <c r="F260" i="81"/>
  <c r="E260" i="81"/>
  <c r="C260" i="81"/>
  <c r="B260" i="81"/>
  <c r="A260" i="81"/>
  <c r="L259" i="81"/>
  <c r="K259" i="81"/>
  <c r="J259" i="81"/>
  <c r="I259" i="81"/>
  <c r="H259" i="81"/>
  <c r="G259" i="81"/>
  <c r="F259" i="81"/>
  <c r="E259" i="81"/>
  <c r="C259" i="81"/>
  <c r="B259" i="81"/>
  <c r="A259" i="81"/>
  <c r="L258" i="81"/>
  <c r="K258" i="81"/>
  <c r="J258" i="81"/>
  <c r="I258" i="81"/>
  <c r="H258" i="81"/>
  <c r="G258" i="81"/>
  <c r="F258" i="81"/>
  <c r="E258" i="81"/>
  <c r="C258" i="81"/>
  <c r="B258" i="81"/>
  <c r="A258" i="81"/>
  <c r="L257" i="81"/>
  <c r="K257" i="81"/>
  <c r="J257" i="81"/>
  <c r="I257" i="81"/>
  <c r="H257" i="81"/>
  <c r="G257" i="81"/>
  <c r="F257" i="81"/>
  <c r="E257" i="81"/>
  <c r="C257" i="81"/>
  <c r="B257" i="81"/>
  <c r="A257" i="81"/>
  <c r="L256" i="81"/>
  <c r="K256" i="81"/>
  <c r="J256" i="81"/>
  <c r="I256" i="81"/>
  <c r="H256" i="81"/>
  <c r="G256" i="81"/>
  <c r="F256" i="81"/>
  <c r="E256" i="81"/>
  <c r="C256" i="81"/>
  <c r="B256" i="81"/>
  <c r="A256" i="81"/>
  <c r="L255" i="81"/>
  <c r="K255" i="81"/>
  <c r="J255" i="81"/>
  <c r="I255" i="81"/>
  <c r="H255" i="81"/>
  <c r="G255" i="81"/>
  <c r="F255" i="81"/>
  <c r="E255" i="81"/>
  <c r="C255" i="81"/>
  <c r="B255" i="81"/>
  <c r="A255" i="81"/>
  <c r="L254" i="81"/>
  <c r="K254" i="81"/>
  <c r="J254" i="81"/>
  <c r="I254" i="81"/>
  <c r="H254" i="81"/>
  <c r="G254" i="81"/>
  <c r="F254" i="81"/>
  <c r="E254" i="81"/>
  <c r="C254" i="81"/>
  <c r="B254" i="81"/>
  <c r="A254" i="81"/>
  <c r="L253" i="81"/>
  <c r="K253" i="81"/>
  <c r="J253" i="81"/>
  <c r="I253" i="81"/>
  <c r="H253" i="81"/>
  <c r="G253" i="81"/>
  <c r="F253" i="81"/>
  <c r="E253" i="81"/>
  <c r="C253" i="81"/>
  <c r="B253" i="81"/>
  <c r="A253" i="81"/>
  <c r="L252" i="81"/>
  <c r="K252" i="81"/>
  <c r="J252" i="81"/>
  <c r="I252" i="81"/>
  <c r="H252" i="81"/>
  <c r="G252" i="81"/>
  <c r="F252" i="81"/>
  <c r="E252" i="81"/>
  <c r="C252" i="81"/>
  <c r="B252" i="81"/>
  <c r="A252" i="81"/>
  <c r="L251" i="81"/>
  <c r="K251" i="81"/>
  <c r="J251" i="81"/>
  <c r="I251" i="81"/>
  <c r="H251" i="81"/>
  <c r="G251" i="81"/>
  <c r="F251" i="81"/>
  <c r="E251" i="81"/>
  <c r="C251" i="81"/>
  <c r="B251" i="81"/>
  <c r="A251" i="81"/>
  <c r="L250" i="81"/>
  <c r="K250" i="81"/>
  <c r="J250" i="81"/>
  <c r="I250" i="81"/>
  <c r="H250" i="81"/>
  <c r="G250" i="81"/>
  <c r="F250" i="81"/>
  <c r="E250" i="81"/>
  <c r="C250" i="81"/>
  <c r="B250" i="81"/>
  <c r="A250" i="81"/>
  <c r="L249" i="81"/>
  <c r="K249" i="81"/>
  <c r="J249" i="81"/>
  <c r="I249" i="81"/>
  <c r="H249" i="81"/>
  <c r="G249" i="81"/>
  <c r="F249" i="81"/>
  <c r="E249" i="81"/>
  <c r="C249" i="81"/>
  <c r="B249" i="81"/>
  <c r="A249" i="81"/>
  <c r="L248" i="81"/>
  <c r="K248" i="81"/>
  <c r="J248" i="81"/>
  <c r="I248" i="81"/>
  <c r="H248" i="81"/>
  <c r="G248" i="81"/>
  <c r="F248" i="81"/>
  <c r="E248" i="81"/>
  <c r="C248" i="81"/>
  <c r="B248" i="81"/>
  <c r="A248" i="81"/>
  <c r="L247" i="81"/>
  <c r="K247" i="81"/>
  <c r="J247" i="81"/>
  <c r="I247" i="81"/>
  <c r="H247" i="81"/>
  <c r="G247" i="81"/>
  <c r="F247" i="81"/>
  <c r="E247" i="81"/>
  <c r="C247" i="81"/>
  <c r="B247" i="81"/>
  <c r="A247" i="81"/>
  <c r="L246" i="81"/>
  <c r="K246" i="81"/>
  <c r="J246" i="81"/>
  <c r="I246" i="81"/>
  <c r="H246" i="81"/>
  <c r="G246" i="81"/>
  <c r="F246" i="81"/>
  <c r="E246" i="81"/>
  <c r="C246" i="81"/>
  <c r="B246" i="81"/>
  <c r="A246" i="81"/>
  <c r="L245" i="81"/>
  <c r="K245" i="81"/>
  <c r="J245" i="81"/>
  <c r="I245" i="81"/>
  <c r="H245" i="81"/>
  <c r="G245" i="81"/>
  <c r="F245" i="81"/>
  <c r="E245" i="81"/>
  <c r="C245" i="81"/>
  <c r="B245" i="81"/>
  <c r="A245" i="81"/>
  <c r="L244" i="81"/>
  <c r="K244" i="81"/>
  <c r="J244" i="81"/>
  <c r="I244" i="81"/>
  <c r="H244" i="81"/>
  <c r="G244" i="81"/>
  <c r="F244" i="81"/>
  <c r="E244" i="81"/>
  <c r="C244" i="81"/>
  <c r="B244" i="81"/>
  <c r="A244" i="81"/>
  <c r="L243" i="81"/>
  <c r="K243" i="81"/>
  <c r="J243" i="81"/>
  <c r="I243" i="81"/>
  <c r="H243" i="81"/>
  <c r="G243" i="81"/>
  <c r="F243" i="81"/>
  <c r="E243" i="81"/>
  <c r="C243" i="81"/>
  <c r="B243" i="81"/>
  <c r="A243" i="81"/>
  <c r="L242" i="81"/>
  <c r="K242" i="81"/>
  <c r="J242" i="81"/>
  <c r="I242" i="81"/>
  <c r="H242" i="81"/>
  <c r="G242" i="81"/>
  <c r="F242" i="81"/>
  <c r="E242" i="81"/>
  <c r="C242" i="81"/>
  <c r="B242" i="81"/>
  <c r="A242" i="81"/>
  <c r="L241" i="81"/>
  <c r="K241" i="81"/>
  <c r="J241" i="81"/>
  <c r="I241" i="81"/>
  <c r="H241" i="81"/>
  <c r="G241" i="81"/>
  <c r="F241" i="81"/>
  <c r="E241" i="81"/>
  <c r="C241" i="81"/>
  <c r="B241" i="81"/>
  <c r="A241" i="81"/>
  <c r="L240" i="81"/>
  <c r="K240" i="81"/>
  <c r="J240" i="81"/>
  <c r="I240" i="81"/>
  <c r="H240" i="81"/>
  <c r="G240" i="81"/>
  <c r="F240" i="81"/>
  <c r="E240" i="81"/>
  <c r="C240" i="81"/>
  <c r="B240" i="81"/>
  <c r="A240" i="81"/>
  <c r="L239" i="81"/>
  <c r="K239" i="81"/>
  <c r="J239" i="81"/>
  <c r="I239" i="81"/>
  <c r="H239" i="81"/>
  <c r="G239" i="81"/>
  <c r="F239" i="81"/>
  <c r="E239" i="81"/>
  <c r="C239" i="81"/>
  <c r="B239" i="81"/>
  <c r="A239" i="81"/>
  <c r="L238" i="81"/>
  <c r="K238" i="81"/>
  <c r="J238" i="81"/>
  <c r="I238" i="81"/>
  <c r="H238" i="81"/>
  <c r="G238" i="81"/>
  <c r="F238" i="81"/>
  <c r="E238" i="81"/>
  <c r="C238" i="81"/>
  <c r="B238" i="81"/>
  <c r="A238" i="81"/>
  <c r="L237" i="81"/>
  <c r="K237" i="81"/>
  <c r="J237" i="81"/>
  <c r="I237" i="81"/>
  <c r="H237" i="81"/>
  <c r="G237" i="81"/>
  <c r="F237" i="81"/>
  <c r="E237" i="81"/>
  <c r="C237" i="81"/>
  <c r="B237" i="81"/>
  <c r="A237" i="81"/>
  <c r="L236" i="81"/>
  <c r="K236" i="81"/>
  <c r="J236" i="81"/>
  <c r="I236" i="81"/>
  <c r="H236" i="81"/>
  <c r="G236" i="81"/>
  <c r="F236" i="81"/>
  <c r="E236" i="81"/>
  <c r="C236" i="81"/>
  <c r="B236" i="81"/>
  <c r="A236" i="81"/>
  <c r="L235" i="81"/>
  <c r="K235" i="81"/>
  <c r="J235" i="81"/>
  <c r="I235" i="81"/>
  <c r="H235" i="81"/>
  <c r="G235" i="81"/>
  <c r="F235" i="81"/>
  <c r="E235" i="81"/>
  <c r="C235" i="81"/>
  <c r="B235" i="81"/>
  <c r="A235" i="81"/>
  <c r="L234" i="81"/>
  <c r="K234" i="81"/>
  <c r="J234" i="81"/>
  <c r="I234" i="81"/>
  <c r="H234" i="81"/>
  <c r="G234" i="81"/>
  <c r="F234" i="81"/>
  <c r="E234" i="81"/>
  <c r="C234" i="81"/>
  <c r="B234" i="81"/>
  <c r="A234" i="81"/>
  <c r="L233" i="81"/>
  <c r="K233" i="81"/>
  <c r="J233" i="81"/>
  <c r="I233" i="81"/>
  <c r="H233" i="81"/>
  <c r="G233" i="81"/>
  <c r="F233" i="81"/>
  <c r="E233" i="81"/>
  <c r="C233" i="81"/>
  <c r="B233" i="81"/>
  <c r="A233" i="81"/>
  <c r="L232" i="81"/>
  <c r="K232" i="81"/>
  <c r="J232" i="81"/>
  <c r="I232" i="81"/>
  <c r="H232" i="81"/>
  <c r="G232" i="81"/>
  <c r="F232" i="81"/>
  <c r="E232" i="81"/>
  <c r="C232" i="81"/>
  <c r="B232" i="81"/>
  <c r="A232" i="81"/>
  <c r="L231" i="81"/>
  <c r="K231" i="81"/>
  <c r="J231" i="81"/>
  <c r="I231" i="81"/>
  <c r="H231" i="81"/>
  <c r="G231" i="81"/>
  <c r="F231" i="81"/>
  <c r="E231" i="81"/>
  <c r="C231" i="81"/>
  <c r="B231" i="81"/>
  <c r="A231" i="81"/>
  <c r="L230" i="81"/>
  <c r="K230" i="81"/>
  <c r="J230" i="81"/>
  <c r="I230" i="81"/>
  <c r="H230" i="81"/>
  <c r="G230" i="81"/>
  <c r="F230" i="81"/>
  <c r="E230" i="81"/>
  <c r="C230" i="81"/>
  <c r="B230" i="81"/>
  <c r="A230" i="81"/>
  <c r="L229" i="81"/>
  <c r="K229" i="81"/>
  <c r="J229" i="81"/>
  <c r="I229" i="81"/>
  <c r="H229" i="81"/>
  <c r="G229" i="81"/>
  <c r="F229" i="81"/>
  <c r="E229" i="81"/>
  <c r="C229" i="81"/>
  <c r="B229" i="81"/>
  <c r="A229" i="81"/>
  <c r="L228" i="81"/>
  <c r="K228" i="81"/>
  <c r="J228" i="81"/>
  <c r="I228" i="81"/>
  <c r="H228" i="81"/>
  <c r="G228" i="81"/>
  <c r="F228" i="81"/>
  <c r="E228" i="81"/>
  <c r="C228" i="81"/>
  <c r="B228" i="81"/>
  <c r="A228" i="81"/>
  <c r="L227" i="81"/>
  <c r="K227" i="81"/>
  <c r="J227" i="81"/>
  <c r="I227" i="81"/>
  <c r="H227" i="81"/>
  <c r="G227" i="81"/>
  <c r="F227" i="81"/>
  <c r="E227" i="81"/>
  <c r="C227" i="81"/>
  <c r="B227" i="81"/>
  <c r="A227" i="81"/>
  <c r="L226" i="81"/>
  <c r="K226" i="81"/>
  <c r="J226" i="81"/>
  <c r="I226" i="81"/>
  <c r="H226" i="81"/>
  <c r="G226" i="81"/>
  <c r="F226" i="81"/>
  <c r="E226" i="81"/>
  <c r="C226" i="81"/>
  <c r="B226" i="81"/>
  <c r="A226" i="81"/>
  <c r="L225" i="81"/>
  <c r="K225" i="81"/>
  <c r="J225" i="81"/>
  <c r="I225" i="81"/>
  <c r="H225" i="81"/>
  <c r="G225" i="81"/>
  <c r="F225" i="81"/>
  <c r="E225" i="81"/>
  <c r="C225" i="81"/>
  <c r="B225" i="81"/>
  <c r="A225" i="81"/>
  <c r="L224" i="81"/>
  <c r="K224" i="81"/>
  <c r="J224" i="81"/>
  <c r="I224" i="81"/>
  <c r="H224" i="81"/>
  <c r="G224" i="81"/>
  <c r="F224" i="81"/>
  <c r="E224" i="81"/>
  <c r="C224" i="81"/>
  <c r="B224" i="81"/>
  <c r="A224" i="81"/>
  <c r="L223" i="81"/>
  <c r="K223" i="81"/>
  <c r="J223" i="81"/>
  <c r="I223" i="81"/>
  <c r="H223" i="81"/>
  <c r="G223" i="81"/>
  <c r="F223" i="81"/>
  <c r="E223" i="81"/>
  <c r="C223" i="81"/>
  <c r="B223" i="81"/>
  <c r="A223" i="81"/>
  <c r="L222" i="81"/>
  <c r="K222" i="81"/>
  <c r="J222" i="81"/>
  <c r="I222" i="81"/>
  <c r="H222" i="81"/>
  <c r="G222" i="81"/>
  <c r="F222" i="81"/>
  <c r="E222" i="81"/>
  <c r="C222" i="81"/>
  <c r="B222" i="81"/>
  <c r="A222" i="81"/>
  <c r="L221" i="81"/>
  <c r="K221" i="81"/>
  <c r="J221" i="81"/>
  <c r="I221" i="81"/>
  <c r="H221" i="81"/>
  <c r="G221" i="81"/>
  <c r="F221" i="81"/>
  <c r="E221" i="81"/>
  <c r="C221" i="81"/>
  <c r="B221" i="81"/>
  <c r="A221" i="81"/>
  <c r="L220" i="81"/>
  <c r="K220" i="81"/>
  <c r="J220" i="81"/>
  <c r="I220" i="81"/>
  <c r="H220" i="81"/>
  <c r="G220" i="81"/>
  <c r="F220" i="81"/>
  <c r="E220" i="81"/>
  <c r="C220" i="81"/>
  <c r="B220" i="81"/>
  <c r="A220" i="81"/>
  <c r="L219" i="81"/>
  <c r="K219" i="81"/>
  <c r="J219" i="81"/>
  <c r="I219" i="81"/>
  <c r="H219" i="81"/>
  <c r="G219" i="81"/>
  <c r="F219" i="81"/>
  <c r="E219" i="81"/>
  <c r="C219" i="81"/>
  <c r="B219" i="81"/>
  <c r="A219" i="81"/>
  <c r="L218" i="81"/>
  <c r="K218" i="81"/>
  <c r="J218" i="81"/>
  <c r="I218" i="81"/>
  <c r="H218" i="81"/>
  <c r="G218" i="81"/>
  <c r="F218" i="81"/>
  <c r="E218" i="81"/>
  <c r="C218" i="81"/>
  <c r="B218" i="81"/>
  <c r="A218" i="81"/>
  <c r="L217" i="81"/>
  <c r="K217" i="81"/>
  <c r="J217" i="81"/>
  <c r="I217" i="81"/>
  <c r="H217" i="81"/>
  <c r="G217" i="81"/>
  <c r="F217" i="81"/>
  <c r="E217" i="81"/>
  <c r="C217" i="81"/>
  <c r="B217" i="81"/>
  <c r="A217" i="81"/>
  <c r="L216" i="81"/>
  <c r="K216" i="81"/>
  <c r="J216" i="81"/>
  <c r="I216" i="81"/>
  <c r="H216" i="81"/>
  <c r="G216" i="81"/>
  <c r="F216" i="81"/>
  <c r="E216" i="81"/>
  <c r="C216" i="81"/>
  <c r="B216" i="81"/>
  <c r="A216" i="81"/>
  <c r="L215" i="81"/>
  <c r="K215" i="81"/>
  <c r="J215" i="81"/>
  <c r="I215" i="81"/>
  <c r="H215" i="81"/>
  <c r="G215" i="81"/>
  <c r="F215" i="81"/>
  <c r="E215" i="81"/>
  <c r="C215" i="81"/>
  <c r="B215" i="81"/>
  <c r="A215" i="81"/>
  <c r="L214" i="81"/>
  <c r="K214" i="81"/>
  <c r="J214" i="81"/>
  <c r="I214" i="81"/>
  <c r="H214" i="81"/>
  <c r="G214" i="81"/>
  <c r="F214" i="81"/>
  <c r="E214" i="81"/>
  <c r="C214" i="81"/>
  <c r="B214" i="81"/>
  <c r="A214" i="81"/>
  <c r="L213" i="81"/>
  <c r="K213" i="81"/>
  <c r="J213" i="81"/>
  <c r="I213" i="81"/>
  <c r="H213" i="81"/>
  <c r="G213" i="81"/>
  <c r="F213" i="81"/>
  <c r="E213" i="81"/>
  <c r="C213" i="81"/>
  <c r="B213" i="81"/>
  <c r="A213" i="81"/>
  <c r="L212" i="81"/>
  <c r="K212" i="81"/>
  <c r="J212" i="81"/>
  <c r="I212" i="81"/>
  <c r="H212" i="81"/>
  <c r="G212" i="81"/>
  <c r="F212" i="81"/>
  <c r="E212" i="81"/>
  <c r="C212" i="81"/>
  <c r="B212" i="81"/>
  <c r="A212" i="81"/>
  <c r="L211" i="81"/>
  <c r="K211" i="81"/>
  <c r="J211" i="81"/>
  <c r="I211" i="81"/>
  <c r="H211" i="81"/>
  <c r="G211" i="81"/>
  <c r="F211" i="81"/>
  <c r="E211" i="81"/>
  <c r="C211" i="81"/>
  <c r="B211" i="81"/>
  <c r="A211" i="81"/>
  <c r="L210" i="81"/>
  <c r="K210" i="81"/>
  <c r="J210" i="81"/>
  <c r="I210" i="81"/>
  <c r="H210" i="81"/>
  <c r="G210" i="81"/>
  <c r="F210" i="81"/>
  <c r="E210" i="81"/>
  <c r="C210" i="81"/>
  <c r="B210" i="81"/>
  <c r="A210" i="81"/>
  <c r="L209" i="81"/>
  <c r="K209" i="81"/>
  <c r="J209" i="81"/>
  <c r="I209" i="81"/>
  <c r="H209" i="81"/>
  <c r="G209" i="81"/>
  <c r="F209" i="81"/>
  <c r="E209" i="81"/>
  <c r="C209" i="81"/>
  <c r="B209" i="81"/>
  <c r="A209" i="81"/>
  <c r="L208" i="81"/>
  <c r="K208" i="81"/>
  <c r="J208" i="81"/>
  <c r="I208" i="81"/>
  <c r="H208" i="81"/>
  <c r="G208" i="81"/>
  <c r="F208" i="81"/>
  <c r="E208" i="81"/>
  <c r="C208" i="81"/>
  <c r="B208" i="81"/>
  <c r="A208" i="81"/>
  <c r="L207" i="81"/>
  <c r="K207" i="81"/>
  <c r="J207" i="81"/>
  <c r="I207" i="81"/>
  <c r="H207" i="81"/>
  <c r="G207" i="81"/>
  <c r="F207" i="81"/>
  <c r="E207" i="81"/>
  <c r="C207" i="81"/>
  <c r="B207" i="81"/>
  <c r="A207" i="81"/>
  <c r="L206" i="81"/>
  <c r="K206" i="81"/>
  <c r="J206" i="81"/>
  <c r="I206" i="81"/>
  <c r="H206" i="81"/>
  <c r="G206" i="81"/>
  <c r="F206" i="81"/>
  <c r="E206" i="81"/>
  <c r="C206" i="81"/>
  <c r="B206" i="81"/>
  <c r="A206" i="81"/>
  <c r="L205" i="81"/>
  <c r="K205" i="81"/>
  <c r="J205" i="81"/>
  <c r="I205" i="81"/>
  <c r="H205" i="81"/>
  <c r="G205" i="81"/>
  <c r="F205" i="81"/>
  <c r="E205" i="81"/>
  <c r="C205" i="81"/>
  <c r="B205" i="81"/>
  <c r="A205" i="81"/>
  <c r="L204" i="81"/>
  <c r="K204" i="81"/>
  <c r="J204" i="81"/>
  <c r="I204" i="81"/>
  <c r="H204" i="81"/>
  <c r="G204" i="81"/>
  <c r="F204" i="81"/>
  <c r="E204" i="81"/>
  <c r="C204" i="81"/>
  <c r="B204" i="81"/>
  <c r="A204" i="81"/>
  <c r="L203" i="81"/>
  <c r="K203" i="81"/>
  <c r="J203" i="81"/>
  <c r="I203" i="81"/>
  <c r="H203" i="81"/>
  <c r="G203" i="81"/>
  <c r="F203" i="81"/>
  <c r="E203" i="81"/>
  <c r="C203" i="81"/>
  <c r="B203" i="81"/>
  <c r="A203" i="81"/>
  <c r="L202" i="81"/>
  <c r="K202" i="81"/>
  <c r="J202" i="81"/>
  <c r="I202" i="81"/>
  <c r="H202" i="81"/>
  <c r="G202" i="81"/>
  <c r="F202" i="81"/>
  <c r="E202" i="81"/>
  <c r="C202" i="81"/>
  <c r="B202" i="81"/>
  <c r="A202" i="81"/>
  <c r="L201" i="81"/>
  <c r="K201" i="81"/>
  <c r="J201" i="81"/>
  <c r="I201" i="81"/>
  <c r="H201" i="81"/>
  <c r="G201" i="81"/>
  <c r="F201" i="81"/>
  <c r="E201" i="81"/>
  <c r="C201" i="81"/>
  <c r="B201" i="81"/>
  <c r="A201" i="81"/>
  <c r="L200" i="81"/>
  <c r="K200" i="81"/>
  <c r="J200" i="81"/>
  <c r="I200" i="81"/>
  <c r="H200" i="81"/>
  <c r="G200" i="81"/>
  <c r="F200" i="81"/>
  <c r="E200" i="81"/>
  <c r="C200" i="81"/>
  <c r="B200" i="81"/>
  <c r="A200" i="81"/>
  <c r="L199" i="81"/>
  <c r="K199" i="81"/>
  <c r="J199" i="81"/>
  <c r="I199" i="81"/>
  <c r="H199" i="81"/>
  <c r="G199" i="81"/>
  <c r="F199" i="81"/>
  <c r="E199" i="81"/>
  <c r="C199" i="81"/>
  <c r="B199" i="81"/>
  <c r="A199" i="81"/>
  <c r="L198" i="81"/>
  <c r="K198" i="81"/>
  <c r="J198" i="81"/>
  <c r="I198" i="81"/>
  <c r="H198" i="81"/>
  <c r="G198" i="81"/>
  <c r="F198" i="81"/>
  <c r="E198" i="81"/>
  <c r="C198" i="81"/>
  <c r="B198" i="81"/>
  <c r="A198" i="81"/>
  <c r="L197" i="81"/>
  <c r="K197" i="81"/>
  <c r="J197" i="81"/>
  <c r="I197" i="81"/>
  <c r="H197" i="81"/>
  <c r="G197" i="81"/>
  <c r="F197" i="81"/>
  <c r="E197" i="81"/>
  <c r="C197" i="81"/>
  <c r="B197" i="81"/>
  <c r="A197" i="81"/>
  <c r="L196" i="81"/>
  <c r="K196" i="81"/>
  <c r="J196" i="81"/>
  <c r="I196" i="81"/>
  <c r="H196" i="81"/>
  <c r="G196" i="81"/>
  <c r="F196" i="81"/>
  <c r="E196" i="81"/>
  <c r="C196" i="81"/>
  <c r="B196" i="81"/>
  <c r="A196" i="81"/>
  <c r="L195" i="81"/>
  <c r="K195" i="81"/>
  <c r="J195" i="81"/>
  <c r="I195" i="81"/>
  <c r="H195" i="81"/>
  <c r="G195" i="81"/>
  <c r="F195" i="81"/>
  <c r="E195" i="81"/>
  <c r="C195" i="81"/>
  <c r="B195" i="81"/>
  <c r="A195" i="81"/>
  <c r="L194" i="81"/>
  <c r="K194" i="81"/>
  <c r="J194" i="81"/>
  <c r="I194" i="81"/>
  <c r="H194" i="81"/>
  <c r="G194" i="81"/>
  <c r="F194" i="81"/>
  <c r="E194" i="81"/>
  <c r="C194" i="81"/>
  <c r="B194" i="81"/>
  <c r="A194" i="81"/>
  <c r="L193" i="81"/>
  <c r="K193" i="81"/>
  <c r="J193" i="81"/>
  <c r="I193" i="81"/>
  <c r="H193" i="81"/>
  <c r="G193" i="81"/>
  <c r="F193" i="81"/>
  <c r="E193" i="81"/>
  <c r="C193" i="81"/>
  <c r="B193" i="81"/>
  <c r="A193" i="81"/>
  <c r="L192" i="81"/>
  <c r="K192" i="81"/>
  <c r="J192" i="81"/>
  <c r="I192" i="81"/>
  <c r="H192" i="81"/>
  <c r="G192" i="81"/>
  <c r="F192" i="81"/>
  <c r="E192" i="81"/>
  <c r="C192" i="81"/>
  <c r="B192" i="81"/>
  <c r="A192" i="81"/>
  <c r="L191" i="81"/>
  <c r="K191" i="81"/>
  <c r="J191" i="81"/>
  <c r="I191" i="81"/>
  <c r="H191" i="81"/>
  <c r="G191" i="81"/>
  <c r="F191" i="81"/>
  <c r="E191" i="81"/>
  <c r="C191" i="81"/>
  <c r="B191" i="81"/>
  <c r="A191" i="81"/>
  <c r="L190" i="81"/>
  <c r="K190" i="81"/>
  <c r="J190" i="81"/>
  <c r="I190" i="81"/>
  <c r="H190" i="81"/>
  <c r="G190" i="81"/>
  <c r="F190" i="81"/>
  <c r="E190" i="81"/>
  <c r="C190" i="81"/>
  <c r="B190" i="81"/>
  <c r="A190" i="81"/>
  <c r="L189" i="81"/>
  <c r="K189" i="81"/>
  <c r="J189" i="81"/>
  <c r="I189" i="81"/>
  <c r="H189" i="81"/>
  <c r="G189" i="81"/>
  <c r="F189" i="81"/>
  <c r="E189" i="81"/>
  <c r="C189" i="81"/>
  <c r="B189" i="81"/>
  <c r="A189" i="81"/>
  <c r="L188" i="81"/>
  <c r="K188" i="81"/>
  <c r="J188" i="81"/>
  <c r="I188" i="81"/>
  <c r="H188" i="81"/>
  <c r="G188" i="81"/>
  <c r="F188" i="81"/>
  <c r="E188" i="81"/>
  <c r="C188" i="81"/>
  <c r="B188" i="81"/>
  <c r="A188" i="81"/>
  <c r="L187" i="81"/>
  <c r="K187" i="81"/>
  <c r="J187" i="81"/>
  <c r="I187" i="81"/>
  <c r="H187" i="81"/>
  <c r="G187" i="81"/>
  <c r="F187" i="81"/>
  <c r="E187" i="81"/>
  <c r="C187" i="81"/>
  <c r="B187" i="81"/>
  <c r="A187" i="81"/>
  <c r="L186" i="81"/>
  <c r="K186" i="81"/>
  <c r="J186" i="81"/>
  <c r="I186" i="81"/>
  <c r="H186" i="81"/>
  <c r="G186" i="81"/>
  <c r="F186" i="81"/>
  <c r="E186" i="81"/>
  <c r="C186" i="81"/>
  <c r="B186" i="81"/>
  <c r="A186" i="81"/>
  <c r="L185" i="81"/>
  <c r="K185" i="81"/>
  <c r="J185" i="81"/>
  <c r="I185" i="81"/>
  <c r="H185" i="81"/>
  <c r="G185" i="81"/>
  <c r="F185" i="81"/>
  <c r="E185" i="81"/>
  <c r="C185" i="81"/>
  <c r="B185" i="81"/>
  <c r="A185" i="81"/>
  <c r="L184" i="81"/>
  <c r="K184" i="81"/>
  <c r="J184" i="81"/>
  <c r="I184" i="81"/>
  <c r="H184" i="81"/>
  <c r="G184" i="81"/>
  <c r="F184" i="81"/>
  <c r="E184" i="81"/>
  <c r="C184" i="81"/>
  <c r="B184" i="81"/>
  <c r="A184" i="81"/>
  <c r="L183" i="81"/>
  <c r="K183" i="81"/>
  <c r="J183" i="81"/>
  <c r="I183" i="81"/>
  <c r="H183" i="81"/>
  <c r="G183" i="81"/>
  <c r="F183" i="81"/>
  <c r="E183" i="81"/>
  <c r="C183" i="81"/>
  <c r="B183" i="81"/>
  <c r="A183" i="81"/>
  <c r="L182" i="81"/>
  <c r="K182" i="81"/>
  <c r="J182" i="81"/>
  <c r="I182" i="81"/>
  <c r="H182" i="81"/>
  <c r="G182" i="81"/>
  <c r="F182" i="81"/>
  <c r="E182" i="81"/>
  <c r="C182" i="81"/>
  <c r="B182" i="81"/>
  <c r="A182" i="81"/>
  <c r="L181" i="81"/>
  <c r="K181" i="81"/>
  <c r="J181" i="81"/>
  <c r="I181" i="81"/>
  <c r="H181" i="81"/>
  <c r="G181" i="81"/>
  <c r="F181" i="81"/>
  <c r="E181" i="81"/>
  <c r="C181" i="81"/>
  <c r="B181" i="81"/>
  <c r="A181" i="81"/>
  <c r="L180" i="81"/>
  <c r="K180" i="81"/>
  <c r="J180" i="81"/>
  <c r="I180" i="81"/>
  <c r="H180" i="81"/>
  <c r="G180" i="81"/>
  <c r="F180" i="81"/>
  <c r="E180" i="81"/>
  <c r="C180" i="81"/>
  <c r="B180" i="81"/>
  <c r="A180" i="81"/>
  <c r="L179" i="81"/>
  <c r="K179" i="81"/>
  <c r="J179" i="81"/>
  <c r="I179" i="81"/>
  <c r="H179" i="81"/>
  <c r="G179" i="81"/>
  <c r="F179" i="81"/>
  <c r="E179" i="81"/>
  <c r="C179" i="81"/>
  <c r="B179" i="81"/>
  <c r="A179" i="81"/>
  <c r="L178" i="81"/>
  <c r="K178" i="81"/>
  <c r="J178" i="81"/>
  <c r="I178" i="81"/>
  <c r="H178" i="81"/>
  <c r="G178" i="81"/>
  <c r="F178" i="81"/>
  <c r="E178" i="81"/>
  <c r="C178" i="81"/>
  <c r="B178" i="81"/>
  <c r="A178" i="81"/>
  <c r="L177" i="81"/>
  <c r="K177" i="81"/>
  <c r="J177" i="81"/>
  <c r="I177" i="81"/>
  <c r="H177" i="81"/>
  <c r="G177" i="81"/>
  <c r="F177" i="81"/>
  <c r="E177" i="81"/>
  <c r="C177" i="81"/>
  <c r="B177" i="81"/>
  <c r="A177" i="81"/>
  <c r="L176" i="81"/>
  <c r="K176" i="81"/>
  <c r="J176" i="81"/>
  <c r="I176" i="81"/>
  <c r="H176" i="81"/>
  <c r="G176" i="81"/>
  <c r="F176" i="81"/>
  <c r="E176" i="81"/>
  <c r="C176" i="81"/>
  <c r="B176" i="81"/>
  <c r="A176" i="81"/>
  <c r="L175" i="81"/>
  <c r="K175" i="81"/>
  <c r="J175" i="81"/>
  <c r="I175" i="81"/>
  <c r="H175" i="81"/>
  <c r="G175" i="81"/>
  <c r="F175" i="81"/>
  <c r="E175" i="81"/>
  <c r="C175" i="81"/>
  <c r="B175" i="81"/>
  <c r="A175" i="81"/>
  <c r="L174" i="81"/>
  <c r="K174" i="81"/>
  <c r="J174" i="81"/>
  <c r="I174" i="81"/>
  <c r="H174" i="81"/>
  <c r="G174" i="81"/>
  <c r="F174" i="81"/>
  <c r="E174" i="81"/>
  <c r="C174" i="81"/>
  <c r="B174" i="81"/>
  <c r="A174" i="81"/>
  <c r="L173" i="81"/>
  <c r="K173" i="81"/>
  <c r="J173" i="81"/>
  <c r="I173" i="81"/>
  <c r="H173" i="81"/>
  <c r="G173" i="81"/>
  <c r="F173" i="81"/>
  <c r="E173" i="81"/>
  <c r="C173" i="81"/>
  <c r="B173" i="81"/>
  <c r="A173" i="81"/>
  <c r="L172" i="81"/>
  <c r="K172" i="81"/>
  <c r="J172" i="81"/>
  <c r="I172" i="81"/>
  <c r="H172" i="81"/>
  <c r="G172" i="81"/>
  <c r="F172" i="81"/>
  <c r="E172" i="81"/>
  <c r="C172" i="81"/>
  <c r="B172" i="81"/>
  <c r="A172" i="81"/>
  <c r="L171" i="81"/>
  <c r="K171" i="81"/>
  <c r="J171" i="81"/>
  <c r="I171" i="81"/>
  <c r="H171" i="81"/>
  <c r="G171" i="81"/>
  <c r="F171" i="81"/>
  <c r="E171" i="81"/>
  <c r="C171" i="81"/>
  <c r="B171" i="81"/>
  <c r="A171" i="81"/>
  <c r="L170" i="81"/>
  <c r="K170" i="81"/>
  <c r="J170" i="81"/>
  <c r="I170" i="81"/>
  <c r="H170" i="81"/>
  <c r="G170" i="81"/>
  <c r="F170" i="81"/>
  <c r="E170" i="81"/>
  <c r="C170" i="81"/>
  <c r="B170" i="81"/>
  <c r="A170" i="81"/>
  <c r="L169" i="81"/>
  <c r="K169" i="81"/>
  <c r="J169" i="81"/>
  <c r="I169" i="81"/>
  <c r="H169" i="81"/>
  <c r="G169" i="81"/>
  <c r="F169" i="81"/>
  <c r="E169" i="81"/>
  <c r="C169" i="81"/>
  <c r="B169" i="81"/>
  <c r="A169" i="81"/>
  <c r="L168" i="81"/>
  <c r="K168" i="81"/>
  <c r="J168" i="81"/>
  <c r="I168" i="81"/>
  <c r="H168" i="81"/>
  <c r="G168" i="81"/>
  <c r="F168" i="81"/>
  <c r="E168" i="81"/>
  <c r="C168" i="81"/>
  <c r="B168" i="81"/>
  <c r="A168" i="81"/>
  <c r="L167" i="81"/>
  <c r="K167" i="81"/>
  <c r="J167" i="81"/>
  <c r="I167" i="81"/>
  <c r="H167" i="81"/>
  <c r="G167" i="81"/>
  <c r="F167" i="81"/>
  <c r="E167" i="81"/>
  <c r="C167" i="81"/>
  <c r="B167" i="81"/>
  <c r="A167" i="81"/>
  <c r="L166" i="81"/>
  <c r="K166" i="81"/>
  <c r="J166" i="81"/>
  <c r="I166" i="81"/>
  <c r="H166" i="81"/>
  <c r="G166" i="81"/>
  <c r="F166" i="81"/>
  <c r="E166" i="81"/>
  <c r="C166" i="81"/>
  <c r="B166" i="81"/>
  <c r="A166" i="81"/>
  <c r="L165" i="81"/>
  <c r="K165" i="81"/>
  <c r="J165" i="81"/>
  <c r="I165" i="81"/>
  <c r="H165" i="81"/>
  <c r="G165" i="81"/>
  <c r="F165" i="81"/>
  <c r="E165" i="81"/>
  <c r="C165" i="81"/>
  <c r="B165" i="81"/>
  <c r="A165" i="81"/>
  <c r="L164" i="81"/>
  <c r="K164" i="81"/>
  <c r="J164" i="81"/>
  <c r="I164" i="81"/>
  <c r="H164" i="81"/>
  <c r="G164" i="81"/>
  <c r="F164" i="81"/>
  <c r="E164" i="81"/>
  <c r="C164" i="81"/>
  <c r="B164" i="81"/>
  <c r="A164" i="81"/>
  <c r="L163" i="81"/>
  <c r="K163" i="81"/>
  <c r="J163" i="81"/>
  <c r="I163" i="81"/>
  <c r="H163" i="81"/>
  <c r="G163" i="81"/>
  <c r="F163" i="81"/>
  <c r="E163" i="81"/>
  <c r="C163" i="81"/>
  <c r="B163" i="81"/>
  <c r="A163" i="81"/>
  <c r="L162" i="81"/>
  <c r="K162" i="81"/>
  <c r="J162" i="81"/>
  <c r="I162" i="81"/>
  <c r="H162" i="81"/>
  <c r="G162" i="81"/>
  <c r="F162" i="81"/>
  <c r="E162" i="81"/>
  <c r="C162" i="81"/>
  <c r="B162" i="81"/>
  <c r="A162" i="81"/>
  <c r="L161" i="81"/>
  <c r="K161" i="81"/>
  <c r="J161" i="81"/>
  <c r="I161" i="81"/>
  <c r="H161" i="81"/>
  <c r="G161" i="81"/>
  <c r="F161" i="81"/>
  <c r="E161" i="81"/>
  <c r="C161" i="81"/>
  <c r="B161" i="81"/>
  <c r="A161" i="81"/>
  <c r="L160" i="81"/>
  <c r="K160" i="81"/>
  <c r="J160" i="81"/>
  <c r="I160" i="81"/>
  <c r="H160" i="81"/>
  <c r="G160" i="81"/>
  <c r="F160" i="81"/>
  <c r="E160" i="81"/>
  <c r="C160" i="81"/>
  <c r="B160" i="81"/>
  <c r="A160" i="81"/>
  <c r="L159" i="81"/>
  <c r="K159" i="81"/>
  <c r="J159" i="81"/>
  <c r="I159" i="81"/>
  <c r="H159" i="81"/>
  <c r="G159" i="81"/>
  <c r="F159" i="81"/>
  <c r="E159" i="81"/>
  <c r="C159" i="81"/>
  <c r="B159" i="81"/>
  <c r="A159" i="81"/>
  <c r="L158" i="81"/>
  <c r="K158" i="81"/>
  <c r="J158" i="81"/>
  <c r="I158" i="81"/>
  <c r="H158" i="81"/>
  <c r="G158" i="81"/>
  <c r="F158" i="81"/>
  <c r="E158" i="81"/>
  <c r="C158" i="81"/>
  <c r="B158" i="81"/>
  <c r="A158" i="81"/>
  <c r="L157" i="81"/>
  <c r="K157" i="81"/>
  <c r="J157" i="81"/>
  <c r="I157" i="81"/>
  <c r="H157" i="81"/>
  <c r="G157" i="81"/>
  <c r="F157" i="81"/>
  <c r="E157" i="81"/>
  <c r="C157" i="81"/>
  <c r="B157" i="81"/>
  <c r="A157" i="81"/>
  <c r="L156" i="81"/>
  <c r="K156" i="81"/>
  <c r="J156" i="81"/>
  <c r="I156" i="81"/>
  <c r="H156" i="81"/>
  <c r="G156" i="81"/>
  <c r="F156" i="81"/>
  <c r="E156" i="81"/>
  <c r="C156" i="81"/>
  <c r="B156" i="81"/>
  <c r="A156" i="81"/>
  <c r="L155" i="81"/>
  <c r="K155" i="81"/>
  <c r="J155" i="81"/>
  <c r="I155" i="81"/>
  <c r="H155" i="81"/>
  <c r="G155" i="81"/>
  <c r="F155" i="81"/>
  <c r="E155" i="81"/>
  <c r="C155" i="81"/>
  <c r="B155" i="81"/>
  <c r="A155" i="81"/>
  <c r="L154" i="81"/>
  <c r="K154" i="81"/>
  <c r="J154" i="81"/>
  <c r="I154" i="81"/>
  <c r="H154" i="81"/>
  <c r="G154" i="81"/>
  <c r="F154" i="81"/>
  <c r="E154" i="81"/>
  <c r="C154" i="81"/>
  <c r="B154" i="81"/>
  <c r="A154" i="81"/>
  <c r="L153" i="81"/>
  <c r="K153" i="81"/>
  <c r="J153" i="81"/>
  <c r="I153" i="81"/>
  <c r="H153" i="81"/>
  <c r="G153" i="81"/>
  <c r="F153" i="81"/>
  <c r="E153" i="81"/>
  <c r="C153" i="81"/>
  <c r="B153" i="81"/>
  <c r="A153" i="81"/>
  <c r="L152" i="81"/>
  <c r="K152" i="81"/>
  <c r="J152" i="81"/>
  <c r="I152" i="81"/>
  <c r="H152" i="81"/>
  <c r="G152" i="81"/>
  <c r="F152" i="81"/>
  <c r="E152" i="81"/>
  <c r="C152" i="81"/>
  <c r="B152" i="81"/>
  <c r="A152" i="81"/>
  <c r="L151" i="81"/>
  <c r="K151" i="81"/>
  <c r="J151" i="81"/>
  <c r="I151" i="81"/>
  <c r="H151" i="81"/>
  <c r="G151" i="81"/>
  <c r="F151" i="81"/>
  <c r="E151" i="81"/>
  <c r="C151" i="81"/>
  <c r="B151" i="81"/>
  <c r="A151" i="81"/>
  <c r="L150" i="81"/>
  <c r="K150" i="81"/>
  <c r="J150" i="81"/>
  <c r="I150" i="81"/>
  <c r="H150" i="81"/>
  <c r="G150" i="81"/>
  <c r="F150" i="81"/>
  <c r="E150" i="81"/>
  <c r="C150" i="81"/>
  <c r="B150" i="81"/>
  <c r="A150" i="81"/>
  <c r="L149" i="81"/>
  <c r="K149" i="81"/>
  <c r="J149" i="81"/>
  <c r="I149" i="81"/>
  <c r="H149" i="81"/>
  <c r="G149" i="81"/>
  <c r="F149" i="81"/>
  <c r="E149" i="81"/>
  <c r="C149" i="81"/>
  <c r="B149" i="81"/>
  <c r="A149" i="81"/>
  <c r="L148" i="81"/>
  <c r="K148" i="81"/>
  <c r="J148" i="81"/>
  <c r="I148" i="81"/>
  <c r="H148" i="81"/>
  <c r="G148" i="81"/>
  <c r="F148" i="81"/>
  <c r="E148" i="81"/>
  <c r="C148" i="81"/>
  <c r="B148" i="81"/>
  <c r="A148" i="81"/>
  <c r="L147" i="81"/>
  <c r="K147" i="81"/>
  <c r="J147" i="81"/>
  <c r="I147" i="81"/>
  <c r="H147" i="81"/>
  <c r="G147" i="81"/>
  <c r="F147" i="81"/>
  <c r="E147" i="81"/>
  <c r="C147" i="81"/>
  <c r="B147" i="81"/>
  <c r="A147" i="81"/>
  <c r="L146" i="81"/>
  <c r="K146" i="81"/>
  <c r="J146" i="81"/>
  <c r="I146" i="81"/>
  <c r="H146" i="81"/>
  <c r="G146" i="81"/>
  <c r="F146" i="81"/>
  <c r="E146" i="81"/>
  <c r="C146" i="81"/>
  <c r="B146" i="81"/>
  <c r="A146" i="81"/>
  <c r="L145" i="81"/>
  <c r="K145" i="81"/>
  <c r="J145" i="81"/>
  <c r="I145" i="81"/>
  <c r="H145" i="81"/>
  <c r="G145" i="81"/>
  <c r="F145" i="81"/>
  <c r="E145" i="81"/>
  <c r="C145" i="81"/>
  <c r="B145" i="81"/>
  <c r="A145" i="81"/>
  <c r="L144" i="81"/>
  <c r="K144" i="81"/>
  <c r="J144" i="81"/>
  <c r="I144" i="81"/>
  <c r="H144" i="81"/>
  <c r="G144" i="81"/>
  <c r="F144" i="81"/>
  <c r="E144" i="81"/>
  <c r="C144" i="81"/>
  <c r="B144" i="81"/>
  <c r="A144" i="81"/>
  <c r="L143" i="81"/>
  <c r="K143" i="81"/>
  <c r="J143" i="81"/>
  <c r="I143" i="81"/>
  <c r="H143" i="81"/>
  <c r="G143" i="81"/>
  <c r="F143" i="81"/>
  <c r="E143" i="81"/>
  <c r="C143" i="81"/>
  <c r="B143" i="81"/>
  <c r="A143" i="81"/>
  <c r="L142" i="81"/>
  <c r="K142" i="81"/>
  <c r="J142" i="81"/>
  <c r="I142" i="81"/>
  <c r="H142" i="81"/>
  <c r="G142" i="81"/>
  <c r="F142" i="81"/>
  <c r="E142" i="81"/>
  <c r="C142" i="81"/>
  <c r="B142" i="81"/>
  <c r="A142" i="81"/>
  <c r="L141" i="81"/>
  <c r="K141" i="81"/>
  <c r="J141" i="81"/>
  <c r="I141" i="81"/>
  <c r="H141" i="81"/>
  <c r="G141" i="81"/>
  <c r="F141" i="81"/>
  <c r="E141" i="81"/>
  <c r="C141" i="81"/>
  <c r="B141" i="81"/>
  <c r="A141" i="81"/>
  <c r="L140" i="81"/>
  <c r="K140" i="81"/>
  <c r="J140" i="81"/>
  <c r="I140" i="81"/>
  <c r="H140" i="81"/>
  <c r="G140" i="81"/>
  <c r="F140" i="81"/>
  <c r="E140" i="81"/>
  <c r="C140" i="81"/>
  <c r="B140" i="81"/>
  <c r="A140" i="81"/>
  <c r="L139" i="81"/>
  <c r="K139" i="81"/>
  <c r="J139" i="81"/>
  <c r="I139" i="81"/>
  <c r="H139" i="81"/>
  <c r="G139" i="81"/>
  <c r="F139" i="81"/>
  <c r="E139" i="81"/>
  <c r="C139" i="81"/>
  <c r="B139" i="81"/>
  <c r="A139" i="81"/>
  <c r="L138" i="81"/>
  <c r="K138" i="81"/>
  <c r="J138" i="81"/>
  <c r="I138" i="81"/>
  <c r="H138" i="81"/>
  <c r="G138" i="81"/>
  <c r="F138" i="81"/>
  <c r="E138" i="81"/>
  <c r="C138" i="81"/>
  <c r="B138" i="81"/>
  <c r="A138" i="81"/>
  <c r="L137" i="81"/>
  <c r="K137" i="81"/>
  <c r="J137" i="81"/>
  <c r="I137" i="81"/>
  <c r="H137" i="81"/>
  <c r="G137" i="81"/>
  <c r="F137" i="81"/>
  <c r="E137" i="81"/>
  <c r="C137" i="81"/>
  <c r="B137" i="81"/>
  <c r="A137" i="81"/>
  <c r="L136" i="81"/>
  <c r="K136" i="81"/>
  <c r="J136" i="81"/>
  <c r="I136" i="81"/>
  <c r="H136" i="81"/>
  <c r="G136" i="81"/>
  <c r="F136" i="81"/>
  <c r="E136" i="81"/>
  <c r="C136" i="81"/>
  <c r="B136" i="81"/>
  <c r="A136" i="81"/>
  <c r="L135" i="81"/>
  <c r="K135" i="81"/>
  <c r="J135" i="81"/>
  <c r="I135" i="81"/>
  <c r="H135" i="81"/>
  <c r="G135" i="81"/>
  <c r="F135" i="81"/>
  <c r="E135" i="81"/>
  <c r="C135" i="81"/>
  <c r="B135" i="81"/>
  <c r="A135" i="81"/>
  <c r="L134" i="81"/>
  <c r="K134" i="81"/>
  <c r="J134" i="81"/>
  <c r="I134" i="81"/>
  <c r="H134" i="81"/>
  <c r="G134" i="81"/>
  <c r="F134" i="81"/>
  <c r="E134" i="81"/>
  <c r="C134" i="81"/>
  <c r="B134" i="81"/>
  <c r="A134" i="81"/>
  <c r="L133" i="81"/>
  <c r="K133" i="81"/>
  <c r="J133" i="81"/>
  <c r="I133" i="81"/>
  <c r="H133" i="81"/>
  <c r="G133" i="81"/>
  <c r="F133" i="81"/>
  <c r="E133" i="81"/>
  <c r="C133" i="81"/>
  <c r="B133" i="81"/>
  <c r="A133" i="81"/>
  <c r="L132" i="81"/>
  <c r="K132" i="81"/>
  <c r="J132" i="81"/>
  <c r="I132" i="81"/>
  <c r="H132" i="81"/>
  <c r="G132" i="81"/>
  <c r="F132" i="81"/>
  <c r="E132" i="81"/>
  <c r="C132" i="81"/>
  <c r="B132" i="81"/>
  <c r="A132" i="81"/>
  <c r="L131" i="81"/>
  <c r="K131" i="81"/>
  <c r="J131" i="81"/>
  <c r="I131" i="81"/>
  <c r="H131" i="81"/>
  <c r="G131" i="81"/>
  <c r="F131" i="81"/>
  <c r="E131" i="81"/>
  <c r="C131" i="81"/>
  <c r="B131" i="81"/>
  <c r="A131" i="81"/>
  <c r="L130" i="81"/>
  <c r="K130" i="81"/>
  <c r="J130" i="81"/>
  <c r="I130" i="81"/>
  <c r="H130" i="81"/>
  <c r="G130" i="81"/>
  <c r="F130" i="81"/>
  <c r="E130" i="81"/>
  <c r="C130" i="81"/>
  <c r="B130" i="81"/>
  <c r="A130" i="81"/>
  <c r="L129" i="81"/>
  <c r="K129" i="81"/>
  <c r="J129" i="81"/>
  <c r="I129" i="81"/>
  <c r="H129" i="81"/>
  <c r="G129" i="81"/>
  <c r="F129" i="81"/>
  <c r="E129" i="81"/>
  <c r="C129" i="81"/>
  <c r="B129" i="81"/>
  <c r="A129" i="81"/>
  <c r="L128" i="81"/>
  <c r="K128" i="81"/>
  <c r="J128" i="81"/>
  <c r="I128" i="81"/>
  <c r="H128" i="81"/>
  <c r="G128" i="81"/>
  <c r="F128" i="81"/>
  <c r="E128" i="81"/>
  <c r="C128" i="81"/>
  <c r="B128" i="81"/>
  <c r="A128" i="81"/>
  <c r="L127" i="81"/>
  <c r="K127" i="81"/>
  <c r="J127" i="81"/>
  <c r="I127" i="81"/>
  <c r="H127" i="81"/>
  <c r="G127" i="81"/>
  <c r="F127" i="81"/>
  <c r="E127" i="81"/>
  <c r="C127" i="81"/>
  <c r="B127" i="81"/>
  <c r="A127" i="81"/>
  <c r="L126" i="81"/>
  <c r="K126" i="81"/>
  <c r="J126" i="81"/>
  <c r="I126" i="81"/>
  <c r="H126" i="81"/>
  <c r="G126" i="81"/>
  <c r="F126" i="81"/>
  <c r="E126" i="81"/>
  <c r="C126" i="81"/>
  <c r="B126" i="81"/>
  <c r="A126" i="81"/>
  <c r="L125" i="81"/>
  <c r="K125" i="81"/>
  <c r="J125" i="81"/>
  <c r="I125" i="81"/>
  <c r="H125" i="81"/>
  <c r="G125" i="81"/>
  <c r="F125" i="81"/>
  <c r="E125" i="81"/>
  <c r="C125" i="81"/>
  <c r="B125" i="81"/>
  <c r="A125" i="81"/>
  <c r="L124" i="81"/>
  <c r="K124" i="81"/>
  <c r="J124" i="81"/>
  <c r="I124" i="81"/>
  <c r="H124" i="81"/>
  <c r="G124" i="81"/>
  <c r="F124" i="81"/>
  <c r="E124" i="81"/>
  <c r="C124" i="81"/>
  <c r="B124" i="81"/>
  <c r="A124" i="81"/>
  <c r="L123" i="81"/>
  <c r="K123" i="81"/>
  <c r="J123" i="81"/>
  <c r="I123" i="81"/>
  <c r="H123" i="81"/>
  <c r="G123" i="81"/>
  <c r="F123" i="81"/>
  <c r="E123" i="81"/>
  <c r="C123" i="81"/>
  <c r="B123" i="81"/>
  <c r="A123" i="81"/>
  <c r="L122" i="81"/>
  <c r="K122" i="81"/>
  <c r="J122" i="81"/>
  <c r="I122" i="81"/>
  <c r="H122" i="81"/>
  <c r="G122" i="81"/>
  <c r="F122" i="81"/>
  <c r="E122" i="81"/>
  <c r="C122" i="81"/>
  <c r="B122" i="81"/>
  <c r="A122" i="81"/>
  <c r="L121" i="81"/>
  <c r="K121" i="81"/>
  <c r="J121" i="81"/>
  <c r="I121" i="81"/>
  <c r="H121" i="81"/>
  <c r="G121" i="81"/>
  <c r="F121" i="81"/>
  <c r="E121" i="81"/>
  <c r="C121" i="81"/>
  <c r="B121" i="81"/>
  <c r="A121" i="81"/>
  <c r="L120" i="81"/>
  <c r="K120" i="81"/>
  <c r="J120" i="81"/>
  <c r="I120" i="81"/>
  <c r="H120" i="81"/>
  <c r="G120" i="81"/>
  <c r="F120" i="81"/>
  <c r="E120" i="81"/>
  <c r="C120" i="81"/>
  <c r="B120" i="81"/>
  <c r="A120" i="81"/>
  <c r="L119" i="81"/>
  <c r="K119" i="81"/>
  <c r="J119" i="81"/>
  <c r="I119" i="81"/>
  <c r="H119" i="81"/>
  <c r="G119" i="81"/>
  <c r="F119" i="81"/>
  <c r="E119" i="81"/>
  <c r="C119" i="81"/>
  <c r="B119" i="81"/>
  <c r="A119" i="81"/>
  <c r="L118" i="81"/>
  <c r="K118" i="81"/>
  <c r="J118" i="81"/>
  <c r="I118" i="81"/>
  <c r="H118" i="81"/>
  <c r="G118" i="81"/>
  <c r="F118" i="81"/>
  <c r="E118" i="81"/>
  <c r="C118" i="81"/>
  <c r="B118" i="81"/>
  <c r="A118" i="81"/>
  <c r="L117" i="81"/>
  <c r="K117" i="81"/>
  <c r="J117" i="81"/>
  <c r="I117" i="81"/>
  <c r="H117" i="81"/>
  <c r="G117" i="81"/>
  <c r="F117" i="81"/>
  <c r="E117" i="81"/>
  <c r="C117" i="81"/>
  <c r="B117" i="81"/>
  <c r="A117" i="81"/>
  <c r="L116" i="81"/>
  <c r="K116" i="81"/>
  <c r="J116" i="81"/>
  <c r="I116" i="81"/>
  <c r="H116" i="81"/>
  <c r="G116" i="81"/>
  <c r="F116" i="81"/>
  <c r="E116" i="81"/>
  <c r="C116" i="81"/>
  <c r="B116" i="81"/>
  <c r="A116" i="81"/>
  <c r="L115" i="81"/>
  <c r="K115" i="81"/>
  <c r="J115" i="81"/>
  <c r="I115" i="81"/>
  <c r="H115" i="81"/>
  <c r="G115" i="81"/>
  <c r="F115" i="81"/>
  <c r="E115" i="81"/>
  <c r="C115" i="81"/>
  <c r="B115" i="81"/>
  <c r="A115" i="81"/>
  <c r="L114" i="81"/>
  <c r="K114" i="81"/>
  <c r="J114" i="81"/>
  <c r="I114" i="81"/>
  <c r="H114" i="81"/>
  <c r="G114" i="81"/>
  <c r="F114" i="81"/>
  <c r="E114" i="81"/>
  <c r="C114" i="81"/>
  <c r="B114" i="81"/>
  <c r="A114" i="81"/>
  <c r="L113" i="81"/>
  <c r="K113" i="81"/>
  <c r="J113" i="81"/>
  <c r="I113" i="81"/>
  <c r="H113" i="81"/>
  <c r="G113" i="81"/>
  <c r="F113" i="81"/>
  <c r="E113" i="81"/>
  <c r="C113" i="81"/>
  <c r="B113" i="81"/>
  <c r="A113" i="81"/>
  <c r="L112" i="81"/>
  <c r="K112" i="81"/>
  <c r="J112" i="81"/>
  <c r="I112" i="81"/>
  <c r="H112" i="81"/>
  <c r="G112" i="81"/>
  <c r="F112" i="81"/>
  <c r="E112" i="81"/>
  <c r="C112" i="81"/>
  <c r="B112" i="81"/>
  <c r="A112" i="81"/>
  <c r="L111" i="81"/>
  <c r="K111" i="81"/>
  <c r="J111" i="81"/>
  <c r="I111" i="81"/>
  <c r="H111" i="81"/>
  <c r="G111" i="81"/>
  <c r="F111" i="81"/>
  <c r="E111" i="81"/>
  <c r="C111" i="81"/>
  <c r="B111" i="81"/>
  <c r="A111" i="81"/>
  <c r="L110" i="81"/>
  <c r="K110" i="81"/>
  <c r="J110" i="81"/>
  <c r="I110" i="81"/>
  <c r="H110" i="81"/>
  <c r="G110" i="81"/>
  <c r="F110" i="81"/>
  <c r="E110" i="81"/>
  <c r="C110" i="81"/>
  <c r="B110" i="81"/>
  <c r="A110" i="81"/>
  <c r="L109" i="81"/>
  <c r="K109" i="81"/>
  <c r="J109" i="81"/>
  <c r="I109" i="81"/>
  <c r="H109" i="81"/>
  <c r="G109" i="81"/>
  <c r="F109" i="81"/>
  <c r="E109" i="81"/>
  <c r="C109" i="81"/>
  <c r="B109" i="81"/>
  <c r="A109" i="81"/>
  <c r="L108" i="81"/>
  <c r="K108" i="81"/>
  <c r="J108" i="81"/>
  <c r="I108" i="81"/>
  <c r="H108" i="81"/>
  <c r="G108" i="81"/>
  <c r="F108" i="81"/>
  <c r="E108" i="81"/>
  <c r="C108" i="81"/>
  <c r="B108" i="81"/>
  <c r="A108" i="81"/>
  <c r="L107" i="81"/>
  <c r="K107" i="81"/>
  <c r="J107" i="81"/>
  <c r="I107" i="81"/>
  <c r="H107" i="81"/>
  <c r="G107" i="81"/>
  <c r="F107" i="81"/>
  <c r="E107" i="81"/>
  <c r="C107" i="81"/>
  <c r="B107" i="81"/>
  <c r="A107" i="81"/>
  <c r="L106" i="81"/>
  <c r="K106" i="81"/>
  <c r="J106" i="81"/>
  <c r="I106" i="81"/>
  <c r="H106" i="81"/>
  <c r="G106" i="81"/>
  <c r="F106" i="81"/>
  <c r="E106" i="81"/>
  <c r="C106" i="81"/>
  <c r="B106" i="81"/>
  <c r="A106" i="81"/>
  <c r="L105" i="81"/>
  <c r="K105" i="81"/>
  <c r="J105" i="81"/>
  <c r="I105" i="81"/>
  <c r="H105" i="81"/>
  <c r="G105" i="81"/>
  <c r="F105" i="81"/>
  <c r="E105" i="81"/>
  <c r="C105" i="81"/>
  <c r="B105" i="81"/>
  <c r="A105" i="81"/>
  <c r="L104" i="81"/>
  <c r="K104" i="81"/>
  <c r="J104" i="81"/>
  <c r="I104" i="81"/>
  <c r="H104" i="81"/>
  <c r="G104" i="81"/>
  <c r="F104" i="81"/>
  <c r="E104" i="81"/>
  <c r="C104" i="81"/>
  <c r="B104" i="81"/>
  <c r="A104" i="81"/>
  <c r="L103" i="81"/>
  <c r="K103" i="81"/>
  <c r="J103" i="81"/>
  <c r="I103" i="81"/>
  <c r="H103" i="81"/>
  <c r="G103" i="81"/>
  <c r="F103" i="81"/>
  <c r="E103" i="81"/>
  <c r="C103" i="81"/>
  <c r="B103" i="81"/>
  <c r="A103" i="81"/>
  <c r="L102" i="81"/>
  <c r="K102" i="81"/>
  <c r="J102" i="81"/>
  <c r="I102" i="81"/>
  <c r="H102" i="81"/>
  <c r="G102" i="81"/>
  <c r="F102" i="81"/>
  <c r="E102" i="81"/>
  <c r="C102" i="81"/>
  <c r="B102" i="81"/>
  <c r="A102" i="81"/>
  <c r="L101" i="81"/>
  <c r="K101" i="81"/>
  <c r="J101" i="81"/>
  <c r="I101" i="81"/>
  <c r="H101" i="81"/>
  <c r="G101" i="81"/>
  <c r="F101" i="81"/>
  <c r="E101" i="81"/>
  <c r="C101" i="81"/>
  <c r="B101" i="81"/>
  <c r="A101" i="81"/>
  <c r="L100" i="81"/>
  <c r="K100" i="81"/>
  <c r="J100" i="81"/>
  <c r="I100" i="81"/>
  <c r="H100" i="81"/>
  <c r="G100" i="81"/>
  <c r="F100" i="81"/>
  <c r="E100" i="81"/>
  <c r="C100" i="81"/>
  <c r="B100" i="81"/>
  <c r="A100" i="81"/>
  <c r="L99" i="81"/>
  <c r="K99" i="81"/>
  <c r="J99" i="81"/>
  <c r="I99" i="81"/>
  <c r="H99" i="81"/>
  <c r="G99" i="81"/>
  <c r="F99" i="81"/>
  <c r="E99" i="81"/>
  <c r="C99" i="81"/>
  <c r="B99" i="81"/>
  <c r="A99" i="81"/>
  <c r="L98" i="81"/>
  <c r="K98" i="81"/>
  <c r="J98" i="81"/>
  <c r="I98" i="81"/>
  <c r="H98" i="81"/>
  <c r="G98" i="81"/>
  <c r="F98" i="81"/>
  <c r="E98" i="81"/>
  <c r="C98" i="81"/>
  <c r="B98" i="81"/>
  <c r="A98" i="81"/>
  <c r="L97" i="81"/>
  <c r="K97" i="81"/>
  <c r="J97" i="81"/>
  <c r="I97" i="81"/>
  <c r="H97" i="81"/>
  <c r="G97" i="81"/>
  <c r="F97" i="81"/>
  <c r="E97" i="81"/>
  <c r="C97" i="81"/>
  <c r="B97" i="81"/>
  <c r="A97" i="81"/>
  <c r="L96" i="81"/>
  <c r="K96" i="81"/>
  <c r="J96" i="81"/>
  <c r="I96" i="81"/>
  <c r="H96" i="81"/>
  <c r="G96" i="81"/>
  <c r="F96" i="81"/>
  <c r="E96" i="81"/>
  <c r="C96" i="81"/>
  <c r="B96" i="81"/>
  <c r="A96" i="81"/>
  <c r="L95" i="81"/>
  <c r="K95" i="81"/>
  <c r="J95" i="81"/>
  <c r="I95" i="81"/>
  <c r="H95" i="81"/>
  <c r="G95" i="81"/>
  <c r="F95" i="81"/>
  <c r="E95" i="81"/>
  <c r="C95" i="81"/>
  <c r="B95" i="81"/>
  <c r="A95" i="81"/>
  <c r="L94" i="81"/>
  <c r="K94" i="81"/>
  <c r="J94" i="81"/>
  <c r="I94" i="81"/>
  <c r="H94" i="81"/>
  <c r="G94" i="81"/>
  <c r="F94" i="81"/>
  <c r="E94" i="81"/>
  <c r="C94" i="81"/>
  <c r="B94" i="81"/>
  <c r="A94" i="81"/>
  <c r="L93" i="81"/>
  <c r="K93" i="81"/>
  <c r="J93" i="81"/>
  <c r="I93" i="81"/>
  <c r="H93" i="81"/>
  <c r="G93" i="81"/>
  <c r="F93" i="81"/>
  <c r="E93" i="81"/>
  <c r="C93" i="81"/>
  <c r="B93" i="81"/>
  <c r="A93" i="81"/>
  <c r="L92" i="81"/>
  <c r="K92" i="81"/>
  <c r="J92" i="81"/>
  <c r="I92" i="81"/>
  <c r="H92" i="81"/>
  <c r="G92" i="81"/>
  <c r="F92" i="81"/>
  <c r="E92" i="81"/>
  <c r="C92" i="81"/>
  <c r="B92" i="81"/>
  <c r="A92" i="81"/>
  <c r="L91" i="81"/>
  <c r="K91" i="81"/>
  <c r="J91" i="81"/>
  <c r="I91" i="81"/>
  <c r="H91" i="81"/>
  <c r="G91" i="81"/>
  <c r="F91" i="81"/>
  <c r="E91" i="81"/>
  <c r="C91" i="81"/>
  <c r="B91" i="81"/>
  <c r="A91" i="81"/>
  <c r="L90" i="81"/>
  <c r="K90" i="81"/>
  <c r="J90" i="81"/>
  <c r="I90" i="81"/>
  <c r="H90" i="81"/>
  <c r="G90" i="81"/>
  <c r="F90" i="81"/>
  <c r="E90" i="81"/>
  <c r="C90" i="81"/>
  <c r="B90" i="81"/>
  <c r="A90" i="81"/>
  <c r="L89" i="81"/>
  <c r="K89" i="81"/>
  <c r="J89" i="81"/>
  <c r="I89" i="81"/>
  <c r="H89" i="81"/>
  <c r="G89" i="81"/>
  <c r="F89" i="81"/>
  <c r="E89" i="81"/>
  <c r="C89" i="81"/>
  <c r="B89" i="81"/>
  <c r="A89" i="81"/>
  <c r="L88" i="81"/>
  <c r="K88" i="81"/>
  <c r="J88" i="81"/>
  <c r="I88" i="81"/>
  <c r="H88" i="81"/>
  <c r="G88" i="81"/>
  <c r="F88" i="81"/>
  <c r="E88" i="81"/>
  <c r="C88" i="81"/>
  <c r="B88" i="81"/>
  <c r="A88" i="81"/>
  <c r="L87" i="81"/>
  <c r="K87" i="81"/>
  <c r="J87" i="81"/>
  <c r="I87" i="81"/>
  <c r="H87" i="81"/>
  <c r="G87" i="81"/>
  <c r="F87" i="81"/>
  <c r="E87" i="81"/>
  <c r="C87" i="81"/>
  <c r="B87" i="81"/>
  <c r="A87" i="81"/>
  <c r="L86" i="81"/>
  <c r="K86" i="81"/>
  <c r="J86" i="81"/>
  <c r="I86" i="81"/>
  <c r="H86" i="81"/>
  <c r="G86" i="81"/>
  <c r="F86" i="81"/>
  <c r="E86" i="81"/>
  <c r="C86" i="81"/>
  <c r="B86" i="81"/>
  <c r="A86" i="81"/>
  <c r="L85" i="81"/>
  <c r="K85" i="81"/>
  <c r="J85" i="81"/>
  <c r="I85" i="81"/>
  <c r="H85" i="81"/>
  <c r="G85" i="81"/>
  <c r="F85" i="81"/>
  <c r="E85" i="81"/>
  <c r="C85" i="81"/>
  <c r="B85" i="81"/>
  <c r="A85" i="81"/>
  <c r="L84" i="81"/>
  <c r="K84" i="81"/>
  <c r="J84" i="81"/>
  <c r="I84" i="81"/>
  <c r="H84" i="81"/>
  <c r="G84" i="81"/>
  <c r="F84" i="81"/>
  <c r="E84" i="81"/>
  <c r="C84" i="81"/>
  <c r="B84" i="81"/>
  <c r="A84" i="81"/>
  <c r="L83" i="81"/>
  <c r="K83" i="81"/>
  <c r="J83" i="81"/>
  <c r="I83" i="81"/>
  <c r="H83" i="81"/>
  <c r="G83" i="81"/>
  <c r="F83" i="81"/>
  <c r="E83" i="81"/>
  <c r="C83" i="81"/>
  <c r="B83" i="81"/>
  <c r="A83" i="81"/>
  <c r="L82" i="81"/>
  <c r="K82" i="81"/>
  <c r="J82" i="81"/>
  <c r="I82" i="81"/>
  <c r="H82" i="81"/>
  <c r="G82" i="81"/>
  <c r="F82" i="81"/>
  <c r="E82" i="81"/>
  <c r="C82" i="81"/>
  <c r="B82" i="81"/>
  <c r="A82" i="81"/>
  <c r="L81" i="81"/>
  <c r="K81" i="81"/>
  <c r="J81" i="81"/>
  <c r="I81" i="81"/>
  <c r="H81" i="81"/>
  <c r="G81" i="81"/>
  <c r="F81" i="81"/>
  <c r="E81" i="81"/>
  <c r="C81" i="81"/>
  <c r="B81" i="81"/>
  <c r="A81" i="81"/>
  <c r="L80" i="81"/>
  <c r="K80" i="81"/>
  <c r="J80" i="81"/>
  <c r="I80" i="81"/>
  <c r="H80" i="81"/>
  <c r="G80" i="81"/>
  <c r="F80" i="81"/>
  <c r="E80" i="81"/>
  <c r="C80" i="81"/>
  <c r="B80" i="81"/>
  <c r="A80" i="81"/>
  <c r="L79" i="81"/>
  <c r="K79" i="81"/>
  <c r="J79" i="81"/>
  <c r="I79" i="81"/>
  <c r="H79" i="81"/>
  <c r="G79" i="81"/>
  <c r="F79" i="81"/>
  <c r="E79" i="81"/>
  <c r="C79" i="81"/>
  <c r="B79" i="81"/>
  <c r="A79" i="81"/>
  <c r="L78" i="81"/>
  <c r="K78" i="81"/>
  <c r="J78" i="81"/>
  <c r="I78" i="81"/>
  <c r="H78" i="81"/>
  <c r="G78" i="81"/>
  <c r="F78" i="81"/>
  <c r="E78" i="81"/>
  <c r="C78" i="81"/>
  <c r="B78" i="81"/>
  <c r="A78" i="81"/>
  <c r="L77" i="81"/>
  <c r="K77" i="81"/>
  <c r="J77" i="81"/>
  <c r="I77" i="81"/>
  <c r="H77" i="81"/>
  <c r="G77" i="81"/>
  <c r="F77" i="81"/>
  <c r="E77" i="81"/>
  <c r="C77" i="81"/>
  <c r="B77" i="81"/>
  <c r="A77" i="81"/>
  <c r="L76" i="81"/>
  <c r="K76" i="81"/>
  <c r="J76" i="81"/>
  <c r="I76" i="81"/>
  <c r="H76" i="81"/>
  <c r="G76" i="81"/>
  <c r="F76" i="81"/>
  <c r="E76" i="81"/>
  <c r="C76" i="81"/>
  <c r="B76" i="81"/>
  <c r="A76" i="81"/>
  <c r="L75" i="81"/>
  <c r="K75" i="81"/>
  <c r="J75" i="81"/>
  <c r="I75" i="81"/>
  <c r="H75" i="81"/>
  <c r="G75" i="81"/>
  <c r="F75" i="81"/>
  <c r="E75" i="81"/>
  <c r="C75" i="81"/>
  <c r="B75" i="81"/>
  <c r="A75" i="81"/>
  <c r="L74" i="81"/>
  <c r="K74" i="81"/>
  <c r="J74" i="81"/>
  <c r="I74" i="81"/>
  <c r="H74" i="81"/>
  <c r="G74" i="81"/>
  <c r="F74" i="81"/>
  <c r="E74" i="81"/>
  <c r="C74" i="81"/>
  <c r="B74" i="81"/>
  <c r="A74" i="81"/>
  <c r="L73" i="81"/>
  <c r="K73" i="81"/>
  <c r="J73" i="81"/>
  <c r="I73" i="81"/>
  <c r="H73" i="81"/>
  <c r="G73" i="81"/>
  <c r="F73" i="81"/>
  <c r="E73" i="81"/>
  <c r="C73" i="81"/>
  <c r="B73" i="81"/>
  <c r="A73" i="81"/>
  <c r="L72" i="81"/>
  <c r="K72" i="81"/>
  <c r="J72" i="81"/>
  <c r="I72" i="81"/>
  <c r="H72" i="81"/>
  <c r="G72" i="81"/>
  <c r="F72" i="81"/>
  <c r="E72" i="81"/>
  <c r="C72" i="81"/>
  <c r="B72" i="81"/>
  <c r="A72" i="81"/>
  <c r="L71" i="81"/>
  <c r="K71" i="81"/>
  <c r="J71" i="81"/>
  <c r="I71" i="81"/>
  <c r="H71" i="81"/>
  <c r="G71" i="81"/>
  <c r="F71" i="81"/>
  <c r="E71" i="81"/>
  <c r="C71" i="81"/>
  <c r="B71" i="81"/>
  <c r="A71" i="81"/>
  <c r="L70" i="81"/>
  <c r="K70" i="81"/>
  <c r="J70" i="81"/>
  <c r="I70" i="81"/>
  <c r="H70" i="81"/>
  <c r="G70" i="81"/>
  <c r="F70" i="81"/>
  <c r="E70" i="81"/>
  <c r="C70" i="81"/>
  <c r="B70" i="81"/>
  <c r="A70" i="81"/>
  <c r="L69" i="81"/>
  <c r="K69" i="81"/>
  <c r="J69" i="81"/>
  <c r="I69" i="81"/>
  <c r="H69" i="81"/>
  <c r="G69" i="81"/>
  <c r="F69" i="81"/>
  <c r="E69" i="81"/>
  <c r="C69" i="81"/>
  <c r="B69" i="81"/>
  <c r="A69" i="81"/>
  <c r="L68" i="81"/>
  <c r="K68" i="81"/>
  <c r="J68" i="81"/>
  <c r="I68" i="81"/>
  <c r="H68" i="81"/>
  <c r="G68" i="81"/>
  <c r="F68" i="81"/>
  <c r="E68" i="81"/>
  <c r="C68" i="81"/>
  <c r="B68" i="81"/>
  <c r="A68" i="81"/>
  <c r="L67" i="81"/>
  <c r="K67" i="81"/>
  <c r="J67" i="81"/>
  <c r="I67" i="81"/>
  <c r="H67" i="81"/>
  <c r="G67" i="81"/>
  <c r="F67" i="81"/>
  <c r="E67" i="81"/>
  <c r="C67" i="81"/>
  <c r="B67" i="81"/>
  <c r="A67" i="81"/>
  <c r="L66" i="81"/>
  <c r="K66" i="81"/>
  <c r="J66" i="81"/>
  <c r="I66" i="81"/>
  <c r="H66" i="81"/>
  <c r="G66" i="81"/>
  <c r="F66" i="81"/>
  <c r="E66" i="81"/>
  <c r="C66" i="81"/>
  <c r="B66" i="81"/>
  <c r="A66" i="81"/>
  <c r="L65" i="81"/>
  <c r="K65" i="81"/>
  <c r="J65" i="81"/>
  <c r="I65" i="81"/>
  <c r="H65" i="81"/>
  <c r="G65" i="81"/>
  <c r="F65" i="81"/>
  <c r="E65" i="81"/>
  <c r="C65" i="81"/>
  <c r="B65" i="81"/>
  <c r="A65" i="81"/>
  <c r="L64" i="81"/>
  <c r="K64" i="81"/>
  <c r="J64" i="81"/>
  <c r="I64" i="81"/>
  <c r="H64" i="81"/>
  <c r="G64" i="81"/>
  <c r="F64" i="81"/>
  <c r="E64" i="81"/>
  <c r="C64" i="81"/>
  <c r="B64" i="81"/>
  <c r="A64" i="81"/>
  <c r="L63" i="81"/>
  <c r="K63" i="81"/>
  <c r="J63" i="81"/>
  <c r="I63" i="81"/>
  <c r="H63" i="81"/>
  <c r="G63" i="81"/>
  <c r="F63" i="81"/>
  <c r="E63" i="81"/>
  <c r="C63" i="81"/>
  <c r="B63" i="81"/>
  <c r="A63" i="81"/>
  <c r="L62" i="81"/>
  <c r="K62" i="81"/>
  <c r="J62" i="81"/>
  <c r="I62" i="81"/>
  <c r="H62" i="81"/>
  <c r="G62" i="81"/>
  <c r="F62" i="81"/>
  <c r="E62" i="81"/>
  <c r="C62" i="81"/>
  <c r="B62" i="81"/>
  <c r="A62" i="81"/>
  <c r="L61" i="81"/>
  <c r="K61" i="81"/>
  <c r="J61" i="81"/>
  <c r="I61" i="81"/>
  <c r="H61" i="81"/>
  <c r="G61" i="81"/>
  <c r="F61" i="81"/>
  <c r="E61" i="81"/>
  <c r="C61" i="81"/>
  <c r="B61" i="81"/>
  <c r="A61" i="81"/>
  <c r="L60" i="81"/>
  <c r="K60" i="81"/>
  <c r="J60" i="81"/>
  <c r="I60" i="81"/>
  <c r="H60" i="81"/>
  <c r="G60" i="81"/>
  <c r="F60" i="81"/>
  <c r="E60" i="81"/>
  <c r="C60" i="81"/>
  <c r="B60" i="81"/>
  <c r="A60" i="81"/>
  <c r="L59" i="81"/>
  <c r="K59" i="81"/>
  <c r="J59" i="81"/>
  <c r="I59" i="81"/>
  <c r="H59" i="81"/>
  <c r="G59" i="81"/>
  <c r="F59" i="81"/>
  <c r="E59" i="81"/>
  <c r="C59" i="81"/>
  <c r="B59" i="81"/>
  <c r="A59" i="81"/>
  <c r="L58" i="81"/>
  <c r="K58" i="81"/>
  <c r="J58" i="81"/>
  <c r="I58" i="81"/>
  <c r="H58" i="81"/>
  <c r="G58" i="81"/>
  <c r="F58" i="81"/>
  <c r="E58" i="81"/>
  <c r="C58" i="81"/>
  <c r="B58" i="81"/>
  <c r="A58" i="81"/>
  <c r="L57" i="81"/>
  <c r="K57" i="81"/>
  <c r="J57" i="81"/>
  <c r="I57" i="81"/>
  <c r="H57" i="81"/>
  <c r="G57" i="81"/>
  <c r="F57" i="81"/>
  <c r="E57" i="81"/>
  <c r="C57" i="81"/>
  <c r="B57" i="81"/>
  <c r="A57" i="81"/>
  <c r="L56" i="81"/>
  <c r="K56" i="81"/>
  <c r="J56" i="81"/>
  <c r="I56" i="81"/>
  <c r="H56" i="81"/>
  <c r="G56" i="81"/>
  <c r="F56" i="81"/>
  <c r="E56" i="81"/>
  <c r="C56" i="81"/>
  <c r="B56" i="81"/>
  <c r="A56" i="81"/>
  <c r="L55" i="81"/>
  <c r="K55" i="81"/>
  <c r="J55" i="81"/>
  <c r="I55" i="81"/>
  <c r="H55" i="81"/>
  <c r="G55" i="81"/>
  <c r="F55" i="81"/>
  <c r="E55" i="81"/>
  <c r="C55" i="81"/>
  <c r="B55" i="81"/>
  <c r="A55" i="81"/>
  <c r="L54" i="81"/>
  <c r="K54" i="81"/>
  <c r="J54" i="81"/>
  <c r="I54" i="81"/>
  <c r="H54" i="81"/>
  <c r="G54" i="81"/>
  <c r="F54" i="81"/>
  <c r="E54" i="81"/>
  <c r="C54" i="81"/>
  <c r="B54" i="81"/>
  <c r="A54" i="81"/>
  <c r="L53" i="81"/>
  <c r="K53" i="81"/>
  <c r="J53" i="81"/>
  <c r="I53" i="81"/>
  <c r="H53" i="81"/>
  <c r="G53" i="81"/>
  <c r="F53" i="81"/>
  <c r="E53" i="81"/>
  <c r="C53" i="81"/>
  <c r="B53" i="81"/>
  <c r="A53" i="81"/>
  <c r="L52" i="81"/>
  <c r="K52" i="81"/>
  <c r="J52" i="81"/>
  <c r="I52" i="81"/>
  <c r="H52" i="81"/>
  <c r="G52" i="81"/>
  <c r="F52" i="81"/>
  <c r="E52" i="81"/>
  <c r="C52" i="81"/>
  <c r="B52" i="81"/>
  <c r="A52" i="81"/>
  <c r="L51" i="81"/>
  <c r="K51" i="81"/>
  <c r="J51" i="81"/>
  <c r="I51" i="81"/>
  <c r="H51" i="81"/>
  <c r="G51" i="81"/>
  <c r="F51" i="81"/>
  <c r="E51" i="81"/>
  <c r="C51" i="81"/>
  <c r="B51" i="81"/>
  <c r="A51" i="81"/>
  <c r="L50" i="81"/>
  <c r="K50" i="81"/>
  <c r="J50" i="81"/>
  <c r="I50" i="81"/>
  <c r="H50" i="81"/>
  <c r="G50" i="81"/>
  <c r="F50" i="81"/>
  <c r="E50" i="81"/>
  <c r="C50" i="81"/>
  <c r="B50" i="81"/>
  <c r="A50" i="81"/>
  <c r="L49" i="81"/>
  <c r="K49" i="81"/>
  <c r="J49" i="81"/>
  <c r="I49" i="81"/>
  <c r="H49" i="81"/>
  <c r="G49" i="81"/>
  <c r="F49" i="81"/>
  <c r="E49" i="81"/>
  <c r="C49" i="81"/>
  <c r="B49" i="81"/>
  <c r="A49" i="81"/>
  <c r="L48" i="81"/>
  <c r="K48" i="81"/>
  <c r="J48" i="81"/>
  <c r="I48" i="81"/>
  <c r="H48" i="81"/>
  <c r="G48" i="81"/>
  <c r="F48" i="81"/>
  <c r="E48" i="81"/>
  <c r="C48" i="81"/>
  <c r="B48" i="81"/>
  <c r="A48" i="81"/>
  <c r="L47" i="81"/>
  <c r="K47" i="81"/>
  <c r="J47" i="81"/>
  <c r="I47" i="81"/>
  <c r="H47" i="81"/>
  <c r="G47" i="81"/>
  <c r="F47" i="81"/>
  <c r="E47" i="81"/>
  <c r="C47" i="81"/>
  <c r="B47" i="81"/>
  <c r="A47" i="81"/>
  <c r="L46" i="81"/>
  <c r="K46" i="81"/>
  <c r="J46" i="81"/>
  <c r="I46" i="81"/>
  <c r="H46" i="81"/>
  <c r="G46" i="81"/>
  <c r="F46" i="81"/>
  <c r="E46" i="81"/>
  <c r="C46" i="81"/>
  <c r="B46" i="81"/>
  <c r="A46" i="81"/>
  <c r="L45" i="81"/>
  <c r="K45" i="81"/>
  <c r="J45" i="81"/>
  <c r="I45" i="81"/>
  <c r="H45" i="81"/>
  <c r="G45" i="81"/>
  <c r="F45" i="81"/>
  <c r="E45" i="81"/>
  <c r="C45" i="81"/>
  <c r="B45" i="81"/>
  <c r="A45" i="81"/>
  <c r="L44" i="81"/>
  <c r="K44" i="81"/>
  <c r="J44" i="81"/>
  <c r="I44" i="81"/>
  <c r="H44" i="81"/>
  <c r="G44" i="81"/>
  <c r="F44" i="81"/>
  <c r="E44" i="81"/>
  <c r="C44" i="81"/>
  <c r="B44" i="81"/>
  <c r="A44" i="81"/>
  <c r="L43" i="81"/>
  <c r="K43" i="81"/>
  <c r="J43" i="81"/>
  <c r="I43" i="81"/>
  <c r="H43" i="81"/>
  <c r="G43" i="81"/>
  <c r="F43" i="81"/>
  <c r="E43" i="81"/>
  <c r="C43" i="81"/>
  <c r="B43" i="81"/>
  <c r="A43" i="81"/>
  <c r="L42" i="81"/>
  <c r="K42" i="81"/>
  <c r="J42" i="81"/>
  <c r="I42" i="81"/>
  <c r="H42" i="81"/>
  <c r="G42" i="81"/>
  <c r="F42" i="81"/>
  <c r="E42" i="81"/>
  <c r="C42" i="81"/>
  <c r="B42" i="81"/>
  <c r="A42" i="81"/>
  <c r="L41" i="81"/>
  <c r="K41" i="81"/>
  <c r="J41" i="81"/>
  <c r="I41" i="81"/>
  <c r="H41" i="81"/>
  <c r="G41" i="81"/>
  <c r="F41" i="81"/>
  <c r="E41" i="81"/>
  <c r="C41" i="81"/>
  <c r="B41" i="81"/>
  <c r="A41" i="81"/>
  <c r="L40" i="81"/>
  <c r="K40" i="81"/>
  <c r="J40" i="81"/>
  <c r="I40" i="81"/>
  <c r="H40" i="81"/>
  <c r="G40" i="81"/>
  <c r="F40" i="81"/>
  <c r="E40" i="81"/>
  <c r="C40" i="81"/>
  <c r="B40" i="81"/>
  <c r="A40" i="81"/>
  <c r="L39" i="81"/>
  <c r="K39" i="81"/>
  <c r="J39" i="81"/>
  <c r="I39" i="81"/>
  <c r="H39" i="81"/>
  <c r="G39" i="81"/>
  <c r="F39" i="81"/>
  <c r="E39" i="81"/>
  <c r="C39" i="81"/>
  <c r="B39" i="81"/>
  <c r="A39" i="81"/>
  <c r="L38" i="81"/>
  <c r="K38" i="81"/>
  <c r="J38" i="81"/>
  <c r="I38" i="81"/>
  <c r="H38" i="81"/>
  <c r="G38" i="81"/>
  <c r="F38" i="81"/>
  <c r="E38" i="81"/>
  <c r="C38" i="81"/>
  <c r="B38" i="81"/>
  <c r="A38" i="81"/>
  <c r="L37" i="81"/>
  <c r="K37" i="81"/>
  <c r="J37" i="81"/>
  <c r="I37" i="81"/>
  <c r="H37" i="81"/>
  <c r="G37" i="81"/>
  <c r="F37" i="81"/>
  <c r="E37" i="81"/>
  <c r="C37" i="81"/>
  <c r="B37" i="81"/>
  <c r="A37" i="81"/>
  <c r="L36" i="81"/>
  <c r="K36" i="81"/>
  <c r="J36" i="81"/>
  <c r="I36" i="81"/>
  <c r="H36" i="81"/>
  <c r="G36" i="81"/>
  <c r="F36" i="81"/>
  <c r="E36" i="81"/>
  <c r="C36" i="81"/>
  <c r="B36" i="81"/>
  <c r="A36" i="81"/>
  <c r="L35" i="81"/>
  <c r="K35" i="81"/>
  <c r="J35" i="81"/>
  <c r="I35" i="81"/>
  <c r="H35" i="81"/>
  <c r="G35" i="81"/>
  <c r="F35" i="81"/>
  <c r="E35" i="81"/>
  <c r="C35" i="81"/>
  <c r="B35" i="81"/>
  <c r="A35" i="81"/>
  <c r="L34" i="81"/>
  <c r="K34" i="81"/>
  <c r="J34" i="81"/>
  <c r="I34" i="81"/>
  <c r="H34" i="81"/>
  <c r="G34" i="81"/>
  <c r="F34" i="81"/>
  <c r="E34" i="81"/>
  <c r="C34" i="81"/>
  <c r="B34" i="81"/>
  <c r="A34" i="81"/>
  <c r="L33" i="81"/>
  <c r="K33" i="81"/>
  <c r="J33" i="81"/>
  <c r="I33" i="81"/>
  <c r="H33" i="81"/>
  <c r="G33" i="81"/>
  <c r="F33" i="81"/>
  <c r="E33" i="81"/>
  <c r="C33" i="81"/>
  <c r="B33" i="81"/>
  <c r="A33" i="81"/>
  <c r="L32" i="81"/>
  <c r="K32" i="81"/>
  <c r="J32" i="81"/>
  <c r="I32" i="81"/>
  <c r="H32" i="81"/>
  <c r="G32" i="81"/>
  <c r="F32" i="81"/>
  <c r="E32" i="81"/>
  <c r="C32" i="81"/>
  <c r="B32" i="81"/>
  <c r="A32" i="81"/>
  <c r="L31" i="81"/>
  <c r="K31" i="81"/>
  <c r="J31" i="81"/>
  <c r="I31" i="81"/>
  <c r="H31" i="81"/>
  <c r="G31" i="81"/>
  <c r="F31" i="81"/>
  <c r="E31" i="81"/>
  <c r="C31" i="81"/>
  <c r="B31" i="81"/>
  <c r="A31" i="81"/>
  <c r="L30" i="81"/>
  <c r="K30" i="81"/>
  <c r="J30" i="81"/>
  <c r="I30" i="81"/>
  <c r="H30" i="81"/>
  <c r="G30" i="81"/>
  <c r="F30" i="81"/>
  <c r="E30" i="81"/>
  <c r="C30" i="81"/>
  <c r="B30" i="81"/>
  <c r="A30" i="81"/>
  <c r="L29" i="81"/>
  <c r="K29" i="81"/>
  <c r="J29" i="81"/>
  <c r="I29" i="81"/>
  <c r="H29" i="81"/>
  <c r="G29" i="81"/>
  <c r="F29" i="81"/>
  <c r="E29" i="81"/>
  <c r="C29" i="81"/>
  <c r="B29" i="81"/>
  <c r="A29" i="81"/>
  <c r="L28" i="81"/>
  <c r="K28" i="81"/>
  <c r="J28" i="81"/>
  <c r="I28" i="81"/>
  <c r="H28" i="81"/>
  <c r="G28" i="81"/>
  <c r="F28" i="81"/>
  <c r="E28" i="81"/>
  <c r="C28" i="81"/>
  <c r="B28" i="81"/>
  <c r="A28" i="81"/>
  <c r="L27" i="81"/>
  <c r="K27" i="81"/>
  <c r="J27" i="81"/>
  <c r="I27" i="81"/>
  <c r="H27" i="81"/>
  <c r="G27" i="81"/>
  <c r="F27" i="81"/>
  <c r="E27" i="81"/>
  <c r="C27" i="81"/>
  <c r="B27" i="81"/>
  <c r="A27" i="81"/>
  <c r="L26" i="81"/>
  <c r="K26" i="81"/>
  <c r="J26" i="81"/>
  <c r="I26" i="81"/>
  <c r="H26" i="81"/>
  <c r="G26" i="81"/>
  <c r="F26" i="81"/>
  <c r="E26" i="81"/>
  <c r="C26" i="81"/>
  <c r="B26" i="81"/>
  <c r="A26" i="81"/>
  <c r="L25" i="81"/>
  <c r="K25" i="81"/>
  <c r="J25" i="81"/>
  <c r="I25" i="81"/>
  <c r="H25" i="81"/>
  <c r="G25" i="81"/>
  <c r="F25" i="81"/>
  <c r="E25" i="81"/>
  <c r="C25" i="81"/>
  <c r="B25" i="81"/>
  <c r="A25" i="81"/>
  <c r="L24" i="81"/>
  <c r="K24" i="81"/>
  <c r="J24" i="81"/>
  <c r="I24" i="81"/>
  <c r="H24" i="81"/>
  <c r="G24" i="81"/>
  <c r="F24" i="81"/>
  <c r="E24" i="81"/>
  <c r="C24" i="81"/>
  <c r="B24" i="81"/>
  <c r="A24" i="81"/>
  <c r="L23" i="81"/>
  <c r="K23" i="81"/>
  <c r="J23" i="81"/>
  <c r="I23" i="81"/>
  <c r="H23" i="81"/>
  <c r="G23" i="81"/>
  <c r="F23" i="81"/>
  <c r="E23" i="81"/>
  <c r="C23" i="81"/>
  <c r="B23" i="81"/>
  <c r="A23" i="81"/>
  <c r="L22" i="81"/>
  <c r="K22" i="81"/>
  <c r="J22" i="81"/>
  <c r="I22" i="81"/>
  <c r="H22" i="81"/>
  <c r="G22" i="81"/>
  <c r="F22" i="81"/>
  <c r="E22" i="81"/>
  <c r="C22" i="81"/>
  <c r="B22" i="81"/>
  <c r="A22" i="81"/>
  <c r="L21" i="81"/>
  <c r="K21" i="81"/>
  <c r="J21" i="81"/>
  <c r="I21" i="81"/>
  <c r="H21" i="81"/>
  <c r="G21" i="81"/>
  <c r="F21" i="81"/>
  <c r="E21" i="81"/>
  <c r="C21" i="81"/>
  <c r="B21" i="81"/>
  <c r="A21" i="81"/>
  <c r="L20" i="81"/>
  <c r="K20" i="81"/>
  <c r="J20" i="81"/>
  <c r="I20" i="81"/>
  <c r="H20" i="81"/>
  <c r="G20" i="81"/>
  <c r="F20" i="81"/>
  <c r="E20" i="81"/>
  <c r="C20" i="81"/>
  <c r="B20" i="81"/>
  <c r="A20" i="81"/>
  <c r="L19" i="81"/>
  <c r="K19" i="81"/>
  <c r="J19" i="81"/>
  <c r="I19" i="81"/>
  <c r="H19" i="81"/>
  <c r="G19" i="81"/>
  <c r="F19" i="81"/>
  <c r="E19" i="81"/>
  <c r="C19" i="81"/>
  <c r="B19" i="81"/>
  <c r="A19" i="81"/>
  <c r="L18" i="81"/>
  <c r="K18" i="81"/>
  <c r="J18" i="81"/>
  <c r="I18" i="81"/>
  <c r="H18" i="81"/>
  <c r="G18" i="81"/>
  <c r="F18" i="81"/>
  <c r="E18" i="81"/>
  <c r="C18" i="81"/>
  <c r="B18" i="81"/>
  <c r="A18" i="81"/>
  <c r="L17" i="81"/>
  <c r="K17" i="81"/>
  <c r="J17" i="81"/>
  <c r="I17" i="81"/>
  <c r="H17" i="81"/>
  <c r="G17" i="81"/>
  <c r="F17" i="81"/>
  <c r="E17" i="81"/>
  <c r="C17" i="81"/>
  <c r="B17" i="81"/>
  <c r="A17" i="81"/>
  <c r="L16" i="81"/>
  <c r="K16" i="81"/>
  <c r="J16" i="81"/>
  <c r="I16" i="81"/>
  <c r="H16" i="81"/>
  <c r="G16" i="81"/>
  <c r="F16" i="81"/>
  <c r="E16" i="81"/>
  <c r="C16" i="81"/>
  <c r="B16" i="81"/>
  <c r="A16" i="81"/>
  <c r="L15" i="81"/>
  <c r="K15" i="81"/>
  <c r="J15" i="81"/>
  <c r="I15" i="81"/>
  <c r="H15" i="81"/>
  <c r="G15" i="81"/>
  <c r="F15" i="81"/>
  <c r="E15" i="81"/>
  <c r="C15" i="81"/>
  <c r="B15" i="81"/>
  <c r="A15" i="81"/>
  <c r="L14" i="81"/>
  <c r="K14" i="81"/>
  <c r="J14" i="81"/>
  <c r="I14" i="81"/>
  <c r="H14" i="81"/>
  <c r="G14" i="81"/>
  <c r="F14" i="81"/>
  <c r="E14" i="81"/>
  <c r="C14" i="81"/>
  <c r="B14" i="81"/>
  <c r="A14" i="81"/>
  <c r="L13" i="81"/>
  <c r="K13" i="81"/>
  <c r="J13" i="81"/>
  <c r="I13" i="81"/>
  <c r="H13" i="81"/>
  <c r="G13" i="81"/>
  <c r="F13" i="81"/>
  <c r="E13" i="81"/>
  <c r="C13" i="81"/>
  <c r="B13" i="81"/>
  <c r="A13" i="81"/>
  <c r="L12" i="81"/>
  <c r="K12" i="81"/>
  <c r="J12" i="81"/>
  <c r="I12" i="81"/>
  <c r="H12" i="81"/>
  <c r="G12" i="81"/>
  <c r="F12" i="81"/>
  <c r="E12" i="81"/>
  <c r="C12" i="81"/>
  <c r="B12" i="81"/>
  <c r="A12" i="81"/>
  <c r="L11" i="81"/>
  <c r="K11" i="81"/>
  <c r="J11" i="81"/>
  <c r="I11" i="81"/>
  <c r="H11" i="81"/>
  <c r="G11" i="81"/>
  <c r="F11" i="81"/>
  <c r="E11" i="81"/>
  <c r="C11" i="81"/>
  <c r="B11" i="81"/>
  <c r="A11" i="81"/>
  <c r="L10" i="81"/>
  <c r="K10" i="81"/>
  <c r="J10" i="81"/>
  <c r="I10" i="81"/>
  <c r="H10" i="81"/>
  <c r="G10" i="81"/>
  <c r="F10" i="81"/>
  <c r="E10" i="81"/>
  <c r="C10" i="81"/>
  <c r="B10" i="81"/>
  <c r="A10" i="81"/>
  <c r="L9" i="81"/>
  <c r="K9" i="81"/>
  <c r="J9" i="81"/>
  <c r="I9" i="81"/>
  <c r="H9" i="81"/>
  <c r="G9" i="81"/>
  <c r="F9" i="81"/>
  <c r="E9" i="81"/>
  <c r="C9" i="81"/>
  <c r="B9" i="81"/>
  <c r="A9" i="81"/>
  <c r="L8" i="81"/>
  <c r="K8" i="81"/>
  <c r="J8" i="81"/>
  <c r="I8" i="81"/>
  <c r="H8" i="81"/>
  <c r="G8" i="81"/>
  <c r="F8" i="81"/>
  <c r="E8" i="81"/>
  <c r="C8" i="81"/>
  <c r="B8" i="81"/>
  <c r="A8" i="81"/>
  <c r="L7" i="81"/>
  <c r="K7" i="81"/>
  <c r="J7" i="81"/>
  <c r="I7" i="81"/>
  <c r="H7" i="81"/>
  <c r="G7" i="81"/>
  <c r="F7" i="81"/>
  <c r="E7" i="81"/>
  <c r="C7" i="81"/>
  <c r="B7" i="81"/>
  <c r="A7" i="81"/>
  <c r="L6" i="81"/>
  <c r="K6" i="81"/>
  <c r="J6" i="81"/>
  <c r="I6" i="81"/>
  <c r="H6" i="81"/>
  <c r="G6" i="81"/>
  <c r="F6" i="81"/>
  <c r="E6" i="81"/>
  <c r="A5" i="81"/>
  <c r="L4" i="81"/>
  <c r="K4" i="81"/>
  <c r="J4" i="81"/>
  <c r="I4" i="81"/>
  <c r="H4" i="81"/>
  <c r="G4" i="81"/>
  <c r="F4" i="81"/>
  <c r="E4" i="81"/>
  <c r="D4" i="81"/>
  <c r="C4" i="81"/>
  <c r="B4" i="81"/>
  <c r="A4" i="81"/>
  <c r="A3" i="81"/>
  <c r="A2" i="81"/>
  <c r="L1" i="81"/>
  <c r="F1" i="81"/>
  <c r="A1" i="81"/>
  <c r="F32" i="78"/>
  <c r="B32" i="78"/>
  <c r="A32" i="78"/>
  <c r="F31" i="78"/>
  <c r="B31" i="78"/>
  <c r="A31" i="78"/>
  <c r="F30" i="78"/>
  <c r="B30" i="78"/>
  <c r="A30" i="78"/>
  <c r="B29" i="78"/>
  <c r="A29" i="78"/>
  <c r="A28" i="78"/>
  <c r="H27" i="78"/>
  <c r="G27" i="78"/>
  <c r="F27" i="78"/>
  <c r="E27" i="78"/>
  <c r="D27" i="78"/>
  <c r="B27" i="78"/>
  <c r="A27" i="78"/>
  <c r="A26" i="78"/>
  <c r="H25" i="78"/>
  <c r="G25" i="78"/>
  <c r="F25" i="78"/>
  <c r="E25" i="78"/>
  <c r="D25" i="78"/>
  <c r="C25" i="78"/>
  <c r="B25" i="78"/>
  <c r="A25" i="78"/>
  <c r="A24" i="78"/>
  <c r="H23" i="78"/>
  <c r="G23" i="78"/>
  <c r="F23" i="78"/>
  <c r="E23" i="78"/>
  <c r="D23" i="78"/>
  <c r="B23" i="78"/>
  <c r="A23" i="78"/>
  <c r="A22" i="78"/>
  <c r="H21" i="78"/>
  <c r="G21" i="78"/>
  <c r="F21" i="78"/>
  <c r="E21" i="78"/>
  <c r="D21" i="78"/>
  <c r="B21" i="78"/>
  <c r="A21" i="78"/>
  <c r="H20" i="78"/>
  <c r="G20" i="78"/>
  <c r="F20" i="78"/>
  <c r="E20" i="78"/>
  <c r="D20" i="78"/>
  <c r="B20" i="78"/>
  <c r="A20" i="78"/>
  <c r="H19" i="78"/>
  <c r="G19" i="78"/>
  <c r="F19" i="78"/>
  <c r="E19" i="78"/>
  <c r="D19" i="78"/>
  <c r="B19" i="78"/>
  <c r="A19" i="78"/>
  <c r="H18" i="78"/>
  <c r="G18" i="78"/>
  <c r="F18" i="78"/>
  <c r="E18" i="78"/>
  <c r="D18" i="78"/>
  <c r="B18" i="78"/>
  <c r="A18" i="78"/>
  <c r="H17" i="78"/>
  <c r="G17" i="78"/>
  <c r="F17" i="78"/>
  <c r="E17" i="78"/>
  <c r="D17" i="78"/>
  <c r="B17" i="78"/>
  <c r="A17" i="78"/>
  <c r="H16" i="78"/>
  <c r="G16" i="78"/>
  <c r="F16" i="78"/>
  <c r="E16" i="78"/>
  <c r="D16" i="78"/>
  <c r="B16" i="78"/>
  <c r="A16" i="78"/>
  <c r="H15" i="78"/>
  <c r="G15" i="78"/>
  <c r="F15" i="78"/>
  <c r="E15" i="78"/>
  <c r="D15" i="78"/>
  <c r="B15" i="78"/>
  <c r="A15" i="78"/>
  <c r="H14" i="78"/>
  <c r="G14" i="78"/>
  <c r="F14" i="78"/>
  <c r="E14" i="78"/>
  <c r="D14" i="78"/>
  <c r="B14" i="78"/>
  <c r="A14" i="78"/>
  <c r="H12" i="78"/>
  <c r="G12" i="78"/>
  <c r="F12" i="78"/>
  <c r="E12" i="78"/>
  <c r="D12" i="78"/>
  <c r="B12" i="78"/>
  <c r="A12" i="78"/>
  <c r="H11" i="78"/>
  <c r="G11" i="78"/>
  <c r="F11" i="78"/>
  <c r="E11" i="78"/>
  <c r="D11" i="78"/>
  <c r="B11" i="78"/>
  <c r="A11" i="78"/>
  <c r="H10" i="78"/>
  <c r="F10" i="78"/>
  <c r="D10" i="78"/>
  <c r="H9" i="78"/>
  <c r="F9" i="78"/>
  <c r="A8" i="78"/>
  <c r="A7" i="78"/>
  <c r="A6" i="78"/>
  <c r="A5" i="78"/>
  <c r="H47" i="69"/>
  <c r="G47" i="69"/>
  <c r="F47" i="69"/>
  <c r="E47" i="69"/>
  <c r="D47" i="69"/>
  <c r="B47" i="69"/>
  <c r="A47" i="69"/>
  <c r="H46" i="69"/>
  <c r="G46" i="69"/>
  <c r="F46" i="69"/>
  <c r="E46" i="69"/>
  <c r="D46" i="69"/>
  <c r="C46" i="69"/>
  <c r="B46" i="69"/>
  <c r="A46" i="69"/>
  <c r="H45" i="69"/>
  <c r="G45" i="69"/>
  <c r="F45" i="69"/>
  <c r="E45" i="69"/>
  <c r="D45" i="69"/>
  <c r="B45" i="69"/>
  <c r="A45" i="69"/>
  <c r="A44" i="69"/>
  <c r="H43" i="69"/>
  <c r="G43" i="69"/>
  <c r="F43" i="69"/>
  <c r="E43" i="69"/>
  <c r="D43" i="69"/>
  <c r="A43" i="69"/>
  <c r="H42" i="69"/>
  <c r="G42" i="69"/>
  <c r="F42" i="69"/>
  <c r="E42" i="69"/>
  <c r="D42" i="69"/>
  <c r="B42" i="69"/>
  <c r="A42" i="69"/>
  <c r="H41" i="69"/>
  <c r="G41" i="69"/>
  <c r="F41" i="69"/>
  <c r="E41" i="69"/>
  <c r="D41" i="69"/>
  <c r="B41" i="69"/>
  <c r="A41" i="69"/>
  <c r="H40" i="69"/>
  <c r="G40" i="69"/>
  <c r="F40" i="69"/>
  <c r="E40" i="69"/>
  <c r="D40" i="69"/>
  <c r="B40" i="69"/>
  <c r="A40" i="69"/>
  <c r="H39" i="69"/>
  <c r="G39" i="69"/>
  <c r="F39" i="69"/>
  <c r="E39" i="69"/>
  <c r="D39" i="69"/>
  <c r="B39" i="69"/>
  <c r="A39" i="69"/>
  <c r="H38" i="69"/>
  <c r="G38" i="69"/>
  <c r="F38" i="69"/>
  <c r="E38" i="69"/>
  <c r="D38" i="69"/>
  <c r="B38" i="69"/>
  <c r="A38" i="69"/>
  <c r="H37" i="69"/>
  <c r="G37" i="69"/>
  <c r="F37" i="69"/>
  <c r="E37" i="69"/>
  <c r="D37" i="69"/>
  <c r="B37" i="69"/>
  <c r="A37" i="69"/>
  <c r="H36" i="69"/>
  <c r="G36" i="69"/>
  <c r="F36" i="69"/>
  <c r="E36" i="69"/>
  <c r="D36" i="69"/>
  <c r="B36" i="69"/>
  <c r="A36" i="69"/>
  <c r="H35" i="69"/>
  <c r="G35" i="69"/>
  <c r="F35" i="69"/>
  <c r="E35" i="69"/>
  <c r="D35" i="69"/>
  <c r="B35" i="69"/>
  <c r="A35" i="69"/>
  <c r="H34" i="69"/>
  <c r="G34" i="69"/>
  <c r="F34" i="69"/>
  <c r="E34" i="69"/>
  <c r="D34" i="69"/>
  <c r="B34" i="69"/>
  <c r="A34" i="69"/>
  <c r="H33" i="69"/>
  <c r="G33" i="69"/>
  <c r="F33" i="69"/>
  <c r="E33" i="69"/>
  <c r="D33" i="69"/>
  <c r="B33" i="69"/>
  <c r="A33" i="69"/>
  <c r="B32" i="69"/>
  <c r="A32" i="69"/>
  <c r="A31" i="69"/>
  <c r="H30" i="69"/>
  <c r="G30" i="69"/>
  <c r="F30" i="69"/>
  <c r="E30" i="69"/>
  <c r="D30" i="69"/>
  <c r="B30" i="69"/>
  <c r="A30" i="69"/>
  <c r="H29" i="69"/>
  <c r="G29" i="69"/>
  <c r="F29" i="69"/>
  <c r="E29" i="69"/>
  <c r="D29" i="69"/>
  <c r="C29" i="69"/>
  <c r="B29" i="69"/>
  <c r="A29" i="69"/>
  <c r="H28" i="69"/>
  <c r="G28" i="69"/>
  <c r="F28" i="69"/>
  <c r="E28" i="69"/>
  <c r="D28" i="69"/>
  <c r="C28" i="69"/>
  <c r="B28" i="69"/>
  <c r="A28" i="69"/>
  <c r="H27" i="69"/>
  <c r="G27" i="69"/>
  <c r="F27" i="69"/>
  <c r="E27" i="69"/>
  <c r="D27" i="69"/>
  <c r="C27" i="69"/>
  <c r="B27" i="69"/>
  <c r="A27" i="69"/>
  <c r="B26" i="69"/>
  <c r="A26" i="69"/>
  <c r="A25" i="69"/>
  <c r="O24" i="69"/>
  <c r="N24" i="69"/>
  <c r="M24" i="69"/>
  <c r="L24" i="69"/>
  <c r="K24" i="69"/>
  <c r="H24" i="69"/>
  <c r="G24" i="69"/>
  <c r="F24" i="69"/>
  <c r="E24" i="69"/>
  <c r="D24" i="69"/>
  <c r="B24" i="69"/>
  <c r="A24" i="69"/>
  <c r="L23" i="69"/>
  <c r="K23" i="69"/>
  <c r="J23" i="69"/>
  <c r="H23" i="69"/>
  <c r="G23" i="69"/>
  <c r="F23" i="69"/>
  <c r="E23" i="69"/>
  <c r="D23" i="69"/>
  <c r="B23" i="69"/>
  <c r="A23" i="69"/>
  <c r="O22" i="69"/>
  <c r="L22" i="69"/>
  <c r="K22" i="69"/>
  <c r="J22" i="69"/>
  <c r="H22" i="69"/>
  <c r="G22" i="69"/>
  <c r="F22" i="69"/>
  <c r="E22" i="69"/>
  <c r="D22" i="69"/>
  <c r="B22" i="69"/>
  <c r="A22" i="69"/>
  <c r="L21" i="69"/>
  <c r="K21" i="69"/>
  <c r="J21" i="69"/>
  <c r="H21" i="69"/>
  <c r="G21" i="69"/>
  <c r="F21" i="69"/>
  <c r="E21" i="69"/>
  <c r="D21" i="69"/>
  <c r="B21" i="69"/>
  <c r="A21" i="69"/>
  <c r="O20" i="69"/>
  <c r="L20" i="69"/>
  <c r="K20" i="69"/>
  <c r="J20" i="69"/>
  <c r="H20" i="69"/>
  <c r="G20" i="69"/>
  <c r="F20" i="69"/>
  <c r="E20" i="69"/>
  <c r="D20" i="69"/>
  <c r="B20" i="69"/>
  <c r="A20" i="69"/>
  <c r="L19" i="69"/>
  <c r="K19" i="69"/>
  <c r="J19" i="69"/>
  <c r="H19" i="69"/>
  <c r="G19" i="69"/>
  <c r="F19" i="69"/>
  <c r="E19" i="69"/>
  <c r="D19" i="69"/>
  <c r="B19" i="69"/>
  <c r="A19" i="69"/>
  <c r="O18" i="69"/>
  <c r="L18" i="69"/>
  <c r="K18" i="69"/>
  <c r="J18" i="69"/>
  <c r="H18" i="69"/>
  <c r="G18" i="69"/>
  <c r="F18" i="69"/>
  <c r="E18" i="69"/>
  <c r="D18" i="69"/>
  <c r="B18" i="69"/>
  <c r="A18" i="69"/>
  <c r="L17" i="69"/>
  <c r="K17" i="69"/>
  <c r="J17" i="69"/>
  <c r="H17" i="69"/>
  <c r="G17" i="69"/>
  <c r="F17" i="69"/>
  <c r="E17" i="69"/>
  <c r="D17" i="69"/>
  <c r="B17" i="69"/>
  <c r="A17" i="69"/>
  <c r="H16" i="69"/>
  <c r="G16" i="69"/>
  <c r="F16" i="69"/>
  <c r="E16" i="69"/>
  <c r="D16" i="69"/>
  <c r="B16" i="69"/>
  <c r="A16" i="69"/>
  <c r="N15" i="69"/>
  <c r="L15" i="69"/>
  <c r="K15" i="69"/>
  <c r="J15" i="69"/>
  <c r="H15" i="69"/>
  <c r="G15" i="69"/>
  <c r="F15" i="69"/>
  <c r="E15" i="69"/>
  <c r="D15" i="69"/>
  <c r="B15" i="69"/>
  <c r="A15" i="69"/>
  <c r="M14" i="69"/>
  <c r="L14" i="69"/>
  <c r="K14" i="69"/>
  <c r="J14" i="69"/>
  <c r="H14" i="69"/>
  <c r="G14" i="69"/>
  <c r="F14" i="69"/>
  <c r="E14" i="69"/>
  <c r="D14" i="69"/>
  <c r="B14" i="69"/>
  <c r="A14" i="69"/>
  <c r="N13" i="69"/>
  <c r="L13" i="69"/>
  <c r="K13" i="69"/>
  <c r="J13" i="69"/>
  <c r="H13" i="69"/>
  <c r="G13" i="69"/>
  <c r="F13" i="69"/>
  <c r="E13" i="69"/>
  <c r="D13" i="69"/>
  <c r="B13" i="69"/>
  <c r="A13" i="69"/>
  <c r="N12" i="69"/>
  <c r="L12" i="69"/>
  <c r="K12" i="69"/>
  <c r="J12" i="69"/>
  <c r="H12" i="69"/>
  <c r="G12" i="69"/>
  <c r="F12" i="69"/>
  <c r="E12" i="69"/>
  <c r="D12" i="69"/>
  <c r="B12" i="69"/>
  <c r="A12" i="69"/>
  <c r="N11" i="69"/>
  <c r="L11" i="69"/>
  <c r="K11" i="69"/>
  <c r="J11" i="69"/>
  <c r="H11" i="69"/>
  <c r="G11" i="69"/>
  <c r="F11" i="69"/>
  <c r="E11" i="69"/>
  <c r="D11" i="69"/>
  <c r="B11" i="69"/>
  <c r="A11" i="69"/>
  <c r="B10" i="69"/>
  <c r="A10" i="69"/>
  <c r="H8" i="69"/>
  <c r="G8" i="69"/>
  <c r="F8" i="69"/>
  <c r="E8" i="69"/>
  <c r="D8" i="69"/>
  <c r="C8" i="69"/>
  <c r="B8" i="69"/>
  <c r="A8" i="69"/>
  <c r="H7" i="69"/>
  <c r="G7" i="69"/>
  <c r="F7" i="69"/>
  <c r="E7" i="69"/>
  <c r="D7" i="69"/>
  <c r="A7" i="69"/>
  <c r="H6" i="69"/>
  <c r="F6" i="69"/>
  <c r="D6" i="69"/>
  <c r="H5" i="69"/>
  <c r="F5" i="69"/>
  <c r="A4" i="69"/>
  <c r="A3" i="69"/>
  <c r="A2" i="69"/>
  <c r="A1" i="69"/>
  <c r="H31" i="68"/>
  <c r="G31" i="68"/>
  <c r="F31" i="68"/>
  <c r="B31" i="68"/>
  <c r="A31" i="68"/>
  <c r="H30" i="68"/>
  <c r="G30" i="68"/>
  <c r="F30" i="68"/>
  <c r="B30" i="68"/>
  <c r="A30" i="68"/>
  <c r="H29" i="68"/>
  <c r="G29" i="68"/>
  <c r="F29" i="68"/>
  <c r="B29" i="68"/>
  <c r="A29" i="68"/>
  <c r="H28" i="68"/>
  <c r="G28" i="68"/>
  <c r="F28" i="68"/>
  <c r="E28" i="68"/>
  <c r="D28" i="68"/>
  <c r="A28" i="68"/>
  <c r="H27" i="68"/>
  <c r="G27" i="68"/>
  <c r="F27" i="68"/>
  <c r="E27" i="68"/>
  <c r="D27" i="68"/>
  <c r="B27" i="68"/>
  <c r="A27" i="68"/>
  <c r="H26" i="68"/>
  <c r="G26" i="68"/>
  <c r="F26" i="68"/>
  <c r="E26" i="68"/>
  <c r="D26" i="68"/>
  <c r="C26" i="68"/>
  <c r="B26" i="68"/>
  <c r="A26" i="68"/>
  <c r="A25" i="68"/>
  <c r="H24" i="68"/>
  <c r="G24" i="68"/>
  <c r="F24" i="68"/>
  <c r="E24" i="68"/>
  <c r="D24" i="68"/>
  <c r="B24" i="68"/>
  <c r="A24" i="68"/>
  <c r="A23" i="68"/>
  <c r="H22" i="68"/>
  <c r="G22" i="68"/>
  <c r="F22" i="68"/>
  <c r="E22" i="68"/>
  <c r="D22" i="68"/>
  <c r="B22" i="68"/>
  <c r="A22" i="68"/>
  <c r="H21" i="68"/>
  <c r="G21" i="68"/>
  <c r="F21" i="68"/>
  <c r="E21" i="68"/>
  <c r="D21" i="68"/>
  <c r="C21" i="68"/>
  <c r="B21" i="68"/>
  <c r="A21" i="68"/>
  <c r="H20" i="68"/>
  <c r="G20" i="68"/>
  <c r="F20" i="68"/>
  <c r="E20" i="68"/>
  <c r="D20" i="68"/>
  <c r="C20" i="68"/>
  <c r="B20" i="68"/>
  <c r="A20" i="68"/>
  <c r="H19" i="68"/>
  <c r="G19" i="68"/>
  <c r="F19" i="68"/>
  <c r="E19" i="68"/>
  <c r="D19" i="68"/>
  <c r="C19" i="68"/>
  <c r="B19" i="68"/>
  <c r="A19" i="68"/>
  <c r="A18" i="68"/>
  <c r="Q17" i="68"/>
  <c r="P17" i="68"/>
  <c r="O17" i="68"/>
  <c r="M17" i="68"/>
  <c r="L17" i="68"/>
  <c r="K17" i="68"/>
  <c r="J17" i="68"/>
  <c r="H17" i="68"/>
  <c r="G17" i="68"/>
  <c r="F17" i="68"/>
  <c r="E17" i="68"/>
  <c r="D17" i="68"/>
  <c r="B17" i="68"/>
  <c r="A17" i="68"/>
  <c r="A16" i="68"/>
  <c r="H15" i="68"/>
  <c r="G15" i="68"/>
  <c r="F15" i="68"/>
  <c r="E15" i="68"/>
  <c r="D15" i="68"/>
  <c r="B15" i="68"/>
  <c r="A15" i="68"/>
  <c r="A14" i="68"/>
  <c r="H13" i="68"/>
  <c r="G13" i="68"/>
  <c r="F13" i="68"/>
  <c r="E13" i="68"/>
  <c r="D13" i="68"/>
  <c r="B13" i="68"/>
  <c r="A13" i="68"/>
  <c r="A12" i="68"/>
  <c r="H11" i="68"/>
  <c r="G11" i="68"/>
  <c r="F11" i="68"/>
  <c r="E11" i="68"/>
  <c r="D11" i="68"/>
  <c r="C11" i="68"/>
  <c r="B11" i="68"/>
  <c r="A11" i="68"/>
  <c r="H10" i="68"/>
  <c r="G10" i="68"/>
  <c r="F10" i="68"/>
  <c r="E10" i="68"/>
  <c r="D10" i="68"/>
  <c r="A10" i="68"/>
  <c r="H9" i="68"/>
  <c r="F9" i="68"/>
  <c r="D9" i="68"/>
  <c r="H8" i="68"/>
  <c r="F8" i="68"/>
  <c r="A7" i="68"/>
  <c r="A6" i="68"/>
  <c r="A5" i="68"/>
  <c r="A4" i="68"/>
  <c r="B53" i="80"/>
  <c r="A53" i="80"/>
  <c r="B52" i="80"/>
  <c r="A52" i="80"/>
  <c r="A51" i="80"/>
  <c r="H50" i="80"/>
  <c r="F50" i="80"/>
  <c r="B50" i="80"/>
  <c r="A50" i="80"/>
  <c r="H49" i="80"/>
  <c r="F49" i="80"/>
  <c r="C49" i="80"/>
  <c r="B49" i="80"/>
  <c r="A49" i="80"/>
  <c r="A48" i="80"/>
  <c r="H47" i="80"/>
  <c r="F47" i="80"/>
  <c r="B47" i="80"/>
  <c r="A47" i="80"/>
  <c r="A46" i="80"/>
  <c r="H45" i="80"/>
  <c r="F45" i="80"/>
  <c r="C45" i="80"/>
  <c r="B45" i="80"/>
  <c r="A45" i="80"/>
  <c r="H44" i="80"/>
  <c r="F44" i="80"/>
  <c r="C44" i="80"/>
  <c r="B44" i="80"/>
  <c r="A44" i="80"/>
  <c r="H43" i="80"/>
  <c r="F43" i="80"/>
  <c r="C43" i="80"/>
  <c r="B43" i="80"/>
  <c r="A43" i="80"/>
  <c r="H42" i="80"/>
  <c r="F42" i="80"/>
  <c r="C42" i="80"/>
  <c r="B42" i="80"/>
  <c r="A42" i="80"/>
  <c r="H41" i="80"/>
  <c r="F41" i="80"/>
  <c r="A41" i="80"/>
  <c r="A40" i="80"/>
  <c r="H39" i="80"/>
  <c r="F39" i="80"/>
  <c r="B39" i="80"/>
  <c r="A39" i="80"/>
  <c r="H38" i="80"/>
  <c r="F38" i="80"/>
  <c r="B38" i="80"/>
  <c r="A38" i="80"/>
  <c r="H37" i="80"/>
  <c r="G37" i="80"/>
  <c r="F37" i="80"/>
  <c r="D37" i="80"/>
  <c r="B37" i="80"/>
  <c r="A37" i="80"/>
  <c r="B36" i="80"/>
  <c r="A36" i="80"/>
  <c r="A35" i="80"/>
  <c r="A34" i="80"/>
  <c r="A33" i="80"/>
  <c r="W32" i="80"/>
  <c r="V32" i="80"/>
  <c r="U32" i="80"/>
  <c r="T32" i="80"/>
  <c r="S32" i="80"/>
  <c r="R32" i="80"/>
  <c r="Q32" i="80"/>
  <c r="O32" i="80"/>
  <c r="N32" i="80"/>
  <c r="M32" i="80"/>
  <c r="L32" i="80"/>
  <c r="K32" i="80"/>
  <c r="J32" i="80"/>
  <c r="H32" i="80"/>
  <c r="F32" i="80"/>
  <c r="B32" i="80"/>
  <c r="A32" i="80"/>
  <c r="W31" i="80"/>
  <c r="V31" i="80"/>
  <c r="U31" i="80"/>
  <c r="T31" i="80"/>
  <c r="S31" i="80"/>
  <c r="R31" i="80"/>
  <c r="Q31" i="80"/>
  <c r="O31" i="80"/>
  <c r="N31" i="80"/>
  <c r="M31" i="80"/>
  <c r="L31" i="80"/>
  <c r="K31" i="80"/>
  <c r="J31" i="80"/>
  <c r="H31" i="80"/>
  <c r="F31" i="80"/>
  <c r="B31" i="80"/>
  <c r="A31" i="80"/>
  <c r="W30" i="80"/>
  <c r="R30" i="80"/>
  <c r="Q30" i="80"/>
  <c r="J30" i="80"/>
  <c r="H30" i="80"/>
  <c r="F30" i="80"/>
  <c r="B30" i="80"/>
  <c r="A30" i="80"/>
  <c r="W29" i="80"/>
  <c r="R29" i="80"/>
  <c r="Q29" i="80"/>
  <c r="J29" i="80"/>
  <c r="H29" i="80"/>
  <c r="F29" i="80"/>
  <c r="B29" i="80"/>
  <c r="A29" i="80"/>
  <c r="R28" i="80"/>
  <c r="Q28" i="80"/>
  <c r="O28" i="80"/>
  <c r="K28" i="80"/>
  <c r="J28" i="80"/>
  <c r="H28" i="80"/>
  <c r="F28" i="80"/>
  <c r="B28" i="80"/>
  <c r="A28" i="80"/>
  <c r="R27" i="80"/>
  <c r="Q27" i="80"/>
  <c r="O27" i="80"/>
  <c r="K27" i="80"/>
  <c r="J27" i="80"/>
  <c r="H27" i="80"/>
  <c r="F27" i="80"/>
  <c r="B27" i="80"/>
  <c r="A27" i="80"/>
  <c r="W26" i="80"/>
  <c r="R26" i="80"/>
  <c r="Q26" i="80"/>
  <c r="J26" i="80"/>
  <c r="H26" i="80"/>
  <c r="F26" i="80"/>
  <c r="B26" i="80"/>
  <c r="A26" i="80"/>
  <c r="R25" i="80"/>
  <c r="Q25" i="80"/>
  <c r="O25" i="80"/>
  <c r="K25" i="80"/>
  <c r="J25" i="80"/>
  <c r="H25" i="80"/>
  <c r="G25" i="80"/>
  <c r="F25" i="80"/>
  <c r="D25" i="80"/>
  <c r="B25" i="80"/>
  <c r="A25" i="80"/>
  <c r="B24" i="80"/>
  <c r="A24" i="80"/>
  <c r="V23" i="80"/>
  <c r="U23" i="80"/>
  <c r="T23" i="80"/>
  <c r="S23" i="80"/>
  <c r="R23" i="80"/>
  <c r="Q23" i="80"/>
  <c r="O23" i="80"/>
  <c r="N23" i="80"/>
  <c r="M23" i="80"/>
  <c r="L23" i="80"/>
  <c r="K23" i="80"/>
  <c r="J23" i="80"/>
  <c r="H23" i="80"/>
  <c r="F23" i="80"/>
  <c r="B23" i="80"/>
  <c r="A23" i="80"/>
  <c r="R22" i="80"/>
  <c r="Q22" i="80"/>
  <c r="L22" i="80"/>
  <c r="K22" i="80"/>
  <c r="J22" i="80"/>
  <c r="H22" i="80"/>
  <c r="F22" i="80"/>
  <c r="B22" i="80"/>
  <c r="A22" i="80"/>
  <c r="R21" i="80"/>
  <c r="Q21" i="80"/>
  <c r="N21" i="80"/>
  <c r="M21" i="80"/>
  <c r="K21" i="80"/>
  <c r="J21" i="80"/>
  <c r="H21" i="80"/>
  <c r="F21" i="80"/>
  <c r="B21" i="80"/>
  <c r="A21" i="80"/>
  <c r="V20" i="80"/>
  <c r="S20" i="80"/>
  <c r="R20" i="80"/>
  <c r="Q20" i="80"/>
  <c r="J20" i="80"/>
  <c r="H20" i="80"/>
  <c r="F20" i="80"/>
  <c r="B20" i="80"/>
  <c r="A20" i="80"/>
  <c r="R19" i="80"/>
  <c r="Q19" i="80"/>
  <c r="N19" i="80"/>
  <c r="K19" i="80"/>
  <c r="J19" i="80"/>
  <c r="H19" i="80"/>
  <c r="F19" i="80"/>
  <c r="B19" i="80"/>
  <c r="A19" i="80"/>
  <c r="R18" i="80"/>
  <c r="Q18" i="80"/>
  <c r="N18" i="80"/>
  <c r="L18" i="80"/>
  <c r="K18" i="80"/>
  <c r="J18" i="80"/>
  <c r="H18" i="80"/>
  <c r="F18" i="80"/>
  <c r="B18" i="80"/>
  <c r="A18" i="80"/>
  <c r="S17" i="80"/>
  <c r="R17" i="80"/>
  <c r="Q17" i="80"/>
  <c r="J17" i="80"/>
  <c r="H17" i="80"/>
  <c r="F17" i="80"/>
  <c r="B17" i="80"/>
  <c r="A17" i="80"/>
  <c r="S16" i="80"/>
  <c r="R16" i="80"/>
  <c r="Q16" i="80"/>
  <c r="J16" i="80"/>
  <c r="H16" i="80"/>
  <c r="F16" i="80"/>
  <c r="B16" i="80"/>
  <c r="A16" i="80"/>
  <c r="R15" i="80"/>
  <c r="Q15" i="80"/>
  <c r="N15" i="80"/>
  <c r="L15" i="80"/>
  <c r="K15" i="80"/>
  <c r="J15" i="80"/>
  <c r="H15" i="80"/>
  <c r="F15" i="80"/>
  <c r="B15" i="80"/>
  <c r="A15" i="80"/>
  <c r="R14" i="80"/>
  <c r="Q14" i="80"/>
  <c r="N14" i="80"/>
  <c r="L14" i="80"/>
  <c r="K14" i="80"/>
  <c r="J14" i="80"/>
  <c r="H14" i="80"/>
  <c r="G14" i="80"/>
  <c r="F14" i="80"/>
  <c r="D14" i="80"/>
  <c r="B14" i="80"/>
  <c r="A14" i="80"/>
  <c r="B13" i="80"/>
  <c r="A13" i="80"/>
  <c r="H12" i="80"/>
  <c r="G12" i="80"/>
  <c r="F12" i="80"/>
  <c r="E12" i="80"/>
  <c r="D12" i="80"/>
  <c r="C12" i="80"/>
  <c r="B12" i="80"/>
  <c r="A12" i="80"/>
  <c r="H11" i="80"/>
  <c r="G11" i="80"/>
  <c r="F11" i="80"/>
  <c r="E11" i="80"/>
  <c r="D11" i="80"/>
  <c r="A11" i="80"/>
  <c r="H10" i="80"/>
  <c r="F10" i="80"/>
  <c r="D10" i="80"/>
  <c r="H9" i="80"/>
  <c r="F9" i="80"/>
  <c r="A8" i="80"/>
  <c r="A7" i="80"/>
  <c r="A6" i="80"/>
  <c r="A5" i="80"/>
  <c r="F38" i="70"/>
  <c r="E38" i="70"/>
  <c r="D38" i="70"/>
  <c r="C38" i="70"/>
  <c r="B38" i="70"/>
  <c r="A38" i="70"/>
  <c r="A37" i="70"/>
  <c r="F36" i="70"/>
  <c r="E36" i="70"/>
  <c r="D36" i="70"/>
  <c r="C36" i="70"/>
  <c r="B36" i="70"/>
  <c r="A36" i="70"/>
  <c r="A35" i="70"/>
  <c r="A34" i="70"/>
  <c r="F33" i="70"/>
  <c r="E33" i="70"/>
  <c r="D33" i="70"/>
  <c r="C33" i="70"/>
  <c r="B33" i="70"/>
  <c r="A33" i="70"/>
  <c r="J32" i="70"/>
  <c r="I32" i="70"/>
  <c r="F32" i="70"/>
  <c r="E32" i="70"/>
  <c r="D32" i="70"/>
  <c r="C32" i="70"/>
  <c r="B32" i="70"/>
  <c r="A32" i="70"/>
  <c r="J31" i="70"/>
  <c r="I31" i="70"/>
  <c r="F31" i="70"/>
  <c r="E31" i="70"/>
  <c r="D31" i="70"/>
  <c r="C31" i="70"/>
  <c r="B31" i="70"/>
  <c r="A31" i="70"/>
  <c r="J30" i="70"/>
  <c r="I30" i="70"/>
  <c r="F30" i="70"/>
  <c r="E30" i="70"/>
  <c r="D30" i="70"/>
  <c r="C30" i="70"/>
  <c r="B30" i="70"/>
  <c r="A30" i="70"/>
  <c r="J29" i="70"/>
  <c r="I29" i="70"/>
  <c r="F29" i="70"/>
  <c r="E29" i="70"/>
  <c r="D29" i="70"/>
  <c r="C29" i="70"/>
  <c r="B29" i="70"/>
  <c r="A29" i="70"/>
  <c r="B28" i="70"/>
  <c r="A28" i="70"/>
  <c r="A27" i="70"/>
  <c r="F26" i="70"/>
  <c r="E26" i="70"/>
  <c r="D26" i="70"/>
  <c r="C26" i="70"/>
  <c r="B26" i="70"/>
  <c r="A26" i="70"/>
  <c r="A25" i="70"/>
  <c r="F24" i="70"/>
  <c r="E24" i="70"/>
  <c r="D24" i="70"/>
  <c r="C24" i="70"/>
  <c r="B24" i="70"/>
  <c r="A24" i="70"/>
  <c r="F23" i="70"/>
  <c r="E23" i="70"/>
  <c r="D23" i="70"/>
  <c r="C23" i="70"/>
  <c r="B23" i="70"/>
  <c r="A23" i="70"/>
  <c r="J22" i="70"/>
  <c r="I22" i="70"/>
  <c r="F22" i="70"/>
  <c r="E22" i="70"/>
  <c r="D22" i="70"/>
  <c r="C22" i="70"/>
  <c r="B22" i="70"/>
  <c r="A22" i="70"/>
  <c r="I21" i="70"/>
  <c r="F21" i="70"/>
  <c r="E21" i="70"/>
  <c r="D21" i="70"/>
  <c r="C21" i="70"/>
  <c r="B21" i="70"/>
  <c r="A21" i="70"/>
  <c r="J20" i="70"/>
  <c r="I20" i="70"/>
  <c r="F20" i="70"/>
  <c r="E20" i="70"/>
  <c r="D20" i="70"/>
  <c r="C20" i="70"/>
  <c r="B20" i="70"/>
  <c r="A20" i="70"/>
  <c r="J19" i="70"/>
  <c r="I19" i="70"/>
  <c r="F19" i="70"/>
  <c r="E19" i="70"/>
  <c r="D19" i="70"/>
  <c r="C19" i="70"/>
  <c r="B19" i="70"/>
  <c r="A19" i="70"/>
  <c r="J18" i="70"/>
  <c r="I18" i="70"/>
  <c r="F18" i="70"/>
  <c r="E18" i="70"/>
  <c r="D18" i="70"/>
  <c r="C18" i="70"/>
  <c r="B18" i="70"/>
  <c r="A18" i="70"/>
  <c r="J17" i="70"/>
  <c r="I17" i="70"/>
  <c r="F17" i="70"/>
  <c r="E17" i="70"/>
  <c r="D17" i="70"/>
  <c r="C17" i="70"/>
  <c r="B17" i="70"/>
  <c r="A17" i="70"/>
  <c r="J16" i="70"/>
  <c r="I16" i="70"/>
  <c r="F16" i="70"/>
  <c r="E16" i="70"/>
  <c r="D16" i="70"/>
  <c r="C16" i="70"/>
  <c r="B16" i="70"/>
  <c r="A16" i="70"/>
  <c r="J15" i="70"/>
  <c r="I15" i="70"/>
  <c r="F15" i="70"/>
  <c r="E15" i="70"/>
  <c r="D15" i="70"/>
  <c r="C15" i="70"/>
  <c r="B15" i="70"/>
  <c r="A15" i="70"/>
  <c r="J14" i="70"/>
  <c r="I14" i="70"/>
  <c r="F14" i="70"/>
  <c r="E14" i="70"/>
  <c r="D14" i="70"/>
  <c r="C14" i="70"/>
  <c r="B14" i="70"/>
  <c r="A14" i="70"/>
  <c r="J13" i="70"/>
  <c r="I13" i="70"/>
  <c r="F13" i="70"/>
  <c r="E13" i="70"/>
  <c r="D13" i="70"/>
  <c r="C13" i="70"/>
  <c r="B13" i="70"/>
  <c r="A13" i="70"/>
  <c r="J12" i="70"/>
  <c r="I12" i="70"/>
  <c r="F12" i="70"/>
  <c r="E12" i="70"/>
  <c r="D12" i="70"/>
  <c r="C12" i="70"/>
  <c r="B12" i="70"/>
  <c r="A12" i="70"/>
  <c r="J11" i="70"/>
  <c r="I11" i="70"/>
  <c r="F11" i="70"/>
  <c r="E11" i="70"/>
  <c r="D11" i="70"/>
  <c r="C11" i="70"/>
  <c r="B11" i="70"/>
  <c r="A11" i="70"/>
  <c r="B10" i="70"/>
  <c r="A10" i="70"/>
  <c r="A9" i="70"/>
  <c r="H8" i="70"/>
  <c r="F8" i="70"/>
  <c r="E8" i="70"/>
  <c r="D8" i="70"/>
  <c r="C8" i="70"/>
  <c r="B8" i="70"/>
  <c r="A8" i="70"/>
  <c r="F7" i="70"/>
  <c r="E7" i="70"/>
  <c r="D7" i="70"/>
  <c r="C7" i="70"/>
  <c r="B7" i="70"/>
  <c r="F6" i="70"/>
  <c r="E6" i="70"/>
  <c r="D6" i="70"/>
  <c r="C6" i="70"/>
  <c r="B6" i="70"/>
  <c r="A6" i="70"/>
  <c r="A3" i="70"/>
  <c r="A2" i="70"/>
  <c r="A1" i="70"/>
  <c r="V49" i="100"/>
  <c r="U49" i="100"/>
  <c r="S49" i="100"/>
  <c r="Q49" i="100"/>
  <c r="P49" i="100"/>
  <c r="N49" i="100"/>
  <c r="L49" i="100"/>
  <c r="I49" i="100"/>
  <c r="G49" i="100"/>
  <c r="C49" i="100"/>
  <c r="A49" i="100"/>
  <c r="V47" i="100"/>
  <c r="U47" i="100"/>
  <c r="S47" i="100"/>
  <c r="Q47" i="100"/>
  <c r="P47" i="100"/>
  <c r="N47" i="100"/>
  <c r="L47" i="100"/>
  <c r="J47" i="100"/>
  <c r="I47" i="100"/>
  <c r="G47" i="100"/>
  <c r="E47" i="100"/>
  <c r="C47" i="100"/>
  <c r="A47" i="100"/>
  <c r="V45" i="100"/>
  <c r="U45" i="100"/>
  <c r="S45" i="100"/>
  <c r="Q45" i="100"/>
  <c r="P45" i="100"/>
  <c r="N45" i="100"/>
  <c r="L45" i="100"/>
  <c r="I45" i="100"/>
  <c r="G45" i="100"/>
  <c r="C45" i="100"/>
  <c r="A45" i="100"/>
  <c r="V43" i="100"/>
  <c r="U43" i="100"/>
  <c r="S43" i="100"/>
  <c r="Q43" i="100"/>
  <c r="P43" i="100"/>
  <c r="N43" i="100"/>
  <c r="L43" i="100"/>
  <c r="I43" i="100"/>
  <c r="G43" i="100"/>
  <c r="E43" i="100"/>
  <c r="C43" i="100"/>
  <c r="A43" i="100"/>
  <c r="V41" i="100"/>
  <c r="U41" i="100"/>
  <c r="S41" i="100"/>
  <c r="Q41" i="100"/>
  <c r="P41" i="100"/>
  <c r="N41" i="100"/>
  <c r="L41" i="100"/>
  <c r="I41" i="100"/>
  <c r="G41" i="100"/>
  <c r="C41" i="100"/>
  <c r="A41" i="100"/>
  <c r="S40" i="100"/>
  <c r="Q40" i="100"/>
  <c r="P40" i="100"/>
  <c r="N40" i="100"/>
  <c r="L40" i="100"/>
  <c r="J40" i="100"/>
  <c r="I40" i="100"/>
  <c r="G40" i="100"/>
  <c r="E40" i="100"/>
  <c r="C40" i="100"/>
  <c r="A40" i="100"/>
  <c r="S39" i="100"/>
  <c r="Q39" i="100"/>
  <c r="P39" i="100"/>
  <c r="N39" i="100"/>
  <c r="L39" i="100"/>
  <c r="J39" i="100"/>
  <c r="I39" i="100"/>
  <c r="G39" i="100"/>
  <c r="E39" i="100"/>
  <c r="C39" i="100"/>
  <c r="A39" i="100"/>
  <c r="C38" i="100"/>
  <c r="V36" i="100"/>
  <c r="U36" i="100"/>
  <c r="S36" i="100"/>
  <c r="Q36" i="100"/>
  <c r="P36" i="100"/>
  <c r="N36" i="100"/>
  <c r="L36" i="100"/>
  <c r="I36" i="100"/>
  <c r="G36" i="100"/>
  <c r="C36" i="100"/>
  <c r="A36" i="100"/>
  <c r="S35" i="100"/>
  <c r="Q35" i="100"/>
  <c r="P35" i="100"/>
  <c r="N35" i="100"/>
  <c r="L35" i="100"/>
  <c r="J35" i="100"/>
  <c r="I35" i="100"/>
  <c r="G35" i="100"/>
  <c r="E35" i="100"/>
  <c r="C35" i="100"/>
  <c r="A35" i="100"/>
  <c r="S34" i="100"/>
  <c r="Q34" i="100"/>
  <c r="P34" i="100"/>
  <c r="N34" i="100"/>
  <c r="L34" i="100"/>
  <c r="J34" i="100"/>
  <c r="I34" i="100"/>
  <c r="G34" i="100"/>
  <c r="E34" i="100"/>
  <c r="C34" i="100"/>
  <c r="A34" i="100"/>
  <c r="C33" i="100"/>
  <c r="V31" i="100"/>
  <c r="U31" i="100"/>
  <c r="S31" i="100"/>
  <c r="Q31" i="100"/>
  <c r="P31" i="100"/>
  <c r="N31" i="100"/>
  <c r="L31" i="100"/>
  <c r="I31" i="100"/>
  <c r="G31" i="100"/>
  <c r="C31" i="100"/>
  <c r="A31" i="100"/>
  <c r="S30" i="100"/>
  <c r="Q30" i="100"/>
  <c r="P30" i="100"/>
  <c r="N30" i="100"/>
  <c r="L30" i="100"/>
  <c r="J30" i="100"/>
  <c r="I30" i="100"/>
  <c r="G30" i="100"/>
  <c r="E30" i="100"/>
  <c r="C30" i="100"/>
  <c r="A30" i="100"/>
  <c r="S29" i="100"/>
  <c r="Q29" i="100"/>
  <c r="P29" i="100"/>
  <c r="N29" i="100"/>
  <c r="L29" i="100"/>
  <c r="J29" i="100"/>
  <c r="I29" i="100"/>
  <c r="G29" i="100"/>
  <c r="E29" i="100"/>
  <c r="C29" i="100"/>
  <c r="A29" i="100"/>
  <c r="S28" i="100"/>
  <c r="Q28" i="100"/>
  <c r="P28" i="100"/>
  <c r="N28" i="100"/>
  <c r="L28" i="100"/>
  <c r="J28" i="100"/>
  <c r="I28" i="100"/>
  <c r="G28" i="100"/>
  <c r="E28" i="100"/>
  <c r="C28" i="100"/>
  <c r="A28" i="100"/>
  <c r="C27" i="100"/>
  <c r="V25" i="100"/>
  <c r="U25" i="100"/>
  <c r="S25" i="100"/>
  <c r="Q25" i="100"/>
  <c r="P25" i="100"/>
  <c r="N25" i="100"/>
  <c r="L25" i="100"/>
  <c r="I25" i="100"/>
  <c r="G25" i="100"/>
  <c r="C25" i="100"/>
  <c r="A25" i="100"/>
  <c r="S24" i="100"/>
  <c r="Q24" i="100"/>
  <c r="P24" i="100"/>
  <c r="N24" i="100"/>
  <c r="L24" i="100"/>
  <c r="J24" i="100"/>
  <c r="I24" i="100"/>
  <c r="G24" i="100"/>
  <c r="E24" i="100"/>
  <c r="C24" i="100"/>
  <c r="A24" i="100"/>
  <c r="S23" i="100"/>
  <c r="Q23" i="100"/>
  <c r="P23" i="100"/>
  <c r="N23" i="100"/>
  <c r="L23" i="100"/>
  <c r="J23" i="100"/>
  <c r="I23" i="100"/>
  <c r="G23" i="100"/>
  <c r="E23" i="100"/>
  <c r="C23" i="100"/>
  <c r="A23" i="100"/>
  <c r="S22" i="100"/>
  <c r="Q22" i="100"/>
  <c r="P22" i="100"/>
  <c r="N22" i="100"/>
  <c r="L22" i="100"/>
  <c r="J22" i="100"/>
  <c r="I22" i="100"/>
  <c r="G22" i="100"/>
  <c r="E22" i="100"/>
  <c r="C22" i="100"/>
  <c r="A22" i="100"/>
  <c r="S21" i="100"/>
  <c r="Q21" i="100"/>
  <c r="P21" i="100"/>
  <c r="N21" i="100"/>
  <c r="L21" i="100"/>
  <c r="I21" i="100"/>
  <c r="G21" i="100"/>
  <c r="E21" i="100"/>
  <c r="C21" i="100"/>
  <c r="A21" i="100"/>
  <c r="Q20" i="100"/>
  <c r="P20" i="100"/>
  <c r="N20" i="100"/>
  <c r="L20" i="100"/>
  <c r="I20" i="100"/>
  <c r="G20" i="100"/>
  <c r="C20" i="100"/>
  <c r="V18" i="100"/>
  <c r="U18" i="100"/>
  <c r="S18" i="100"/>
  <c r="Q18" i="100"/>
  <c r="P18" i="100"/>
  <c r="N18" i="100"/>
  <c r="L18" i="100"/>
  <c r="I18" i="100"/>
  <c r="G18" i="100"/>
  <c r="C18" i="100"/>
  <c r="A18" i="100"/>
  <c r="S17" i="100"/>
  <c r="Q17" i="100"/>
  <c r="P17" i="100"/>
  <c r="N17" i="100"/>
  <c r="L17" i="100"/>
  <c r="I17" i="100"/>
  <c r="G17" i="100"/>
  <c r="E17" i="100"/>
  <c r="C17" i="100"/>
  <c r="A17" i="100"/>
  <c r="C16" i="100"/>
  <c r="V15" i="100"/>
  <c r="S15" i="100"/>
  <c r="Q15" i="100"/>
  <c r="P15" i="100"/>
  <c r="V14" i="100"/>
  <c r="U14" i="100"/>
  <c r="S14" i="100"/>
  <c r="Q14" i="100"/>
  <c r="P14" i="100"/>
  <c r="N14" i="100"/>
  <c r="L14" i="100"/>
  <c r="J14" i="100"/>
  <c r="I14" i="100"/>
  <c r="G14" i="100"/>
  <c r="E14" i="100"/>
  <c r="C14" i="100"/>
  <c r="S13" i="100"/>
  <c r="Q13" i="100"/>
  <c r="P13" i="100"/>
  <c r="N13" i="100"/>
  <c r="L13" i="100"/>
  <c r="J13" i="100"/>
  <c r="I13" i="100"/>
  <c r="G13" i="100"/>
  <c r="E13" i="100"/>
  <c r="C13" i="100"/>
  <c r="A13" i="100"/>
  <c r="S12" i="100"/>
  <c r="Q12" i="100"/>
  <c r="P12" i="100"/>
  <c r="N12" i="100"/>
  <c r="L12" i="100"/>
  <c r="J12" i="100"/>
  <c r="I12" i="100"/>
  <c r="G12" i="100"/>
  <c r="E12" i="100"/>
  <c r="A12" i="100"/>
  <c r="V11" i="100"/>
  <c r="U11" i="100"/>
  <c r="S11" i="100"/>
  <c r="P11" i="100"/>
  <c r="N11" i="100"/>
  <c r="L11" i="100"/>
  <c r="E11" i="100"/>
  <c r="N10" i="100"/>
  <c r="L10" i="100"/>
  <c r="N9" i="100"/>
  <c r="A6" i="100"/>
  <c r="A5" i="100"/>
  <c r="A4" i="100"/>
  <c r="A3" i="100"/>
  <c r="A2" i="100"/>
  <c r="T17" i="97"/>
  <c r="S17" i="97"/>
  <c r="R17" i="97"/>
  <c r="Q17" i="97"/>
  <c r="P17" i="97"/>
  <c r="O17" i="97"/>
  <c r="N17" i="97"/>
  <c r="I17" i="97"/>
  <c r="H17" i="97"/>
  <c r="G17" i="97"/>
  <c r="F17" i="97"/>
  <c r="E17" i="97"/>
  <c r="D17" i="97"/>
  <c r="C17" i="97"/>
  <c r="T16" i="97"/>
  <c r="S16" i="97"/>
  <c r="R16" i="97"/>
  <c r="Q16" i="97"/>
  <c r="P16" i="97"/>
  <c r="O16" i="97"/>
  <c r="N16" i="97"/>
  <c r="I16" i="97"/>
  <c r="H16" i="97"/>
  <c r="G16" i="97"/>
  <c r="F16" i="97"/>
  <c r="E16" i="97"/>
  <c r="D16" i="97"/>
  <c r="C16" i="97"/>
  <c r="T15" i="97"/>
  <c r="S15" i="97"/>
  <c r="R15" i="97"/>
  <c r="Q15" i="97"/>
  <c r="P15" i="97"/>
  <c r="O15" i="97"/>
  <c r="N15" i="97"/>
  <c r="I15" i="97"/>
  <c r="H15" i="97"/>
  <c r="G15" i="97"/>
  <c r="F15" i="97"/>
  <c r="E15" i="97"/>
  <c r="D15" i="97"/>
  <c r="C15" i="97"/>
  <c r="T14" i="97"/>
  <c r="S14" i="97"/>
  <c r="R14" i="97"/>
  <c r="Q14" i="97"/>
  <c r="P14" i="97"/>
  <c r="O14" i="97"/>
  <c r="N14" i="97"/>
  <c r="I14" i="97"/>
  <c r="H14" i="97"/>
  <c r="G14" i="97"/>
  <c r="F14" i="97"/>
  <c r="E14" i="97"/>
  <c r="D14" i="97"/>
  <c r="C14" i="97"/>
  <c r="T13" i="97"/>
  <c r="S13" i="97"/>
  <c r="R13" i="97"/>
  <c r="Q13" i="97"/>
  <c r="P13" i="97"/>
  <c r="O13" i="97"/>
  <c r="N13" i="97"/>
  <c r="I13" i="97"/>
  <c r="H13" i="97"/>
  <c r="G13" i="97"/>
  <c r="F13" i="97"/>
  <c r="E13" i="97"/>
  <c r="D13" i="97"/>
  <c r="C13" i="97"/>
  <c r="T12" i="97"/>
  <c r="S12" i="97"/>
  <c r="R12" i="97"/>
  <c r="Q12" i="97"/>
  <c r="P12" i="97"/>
  <c r="O12" i="97"/>
  <c r="N12" i="97"/>
  <c r="I12" i="97"/>
  <c r="H12" i="97"/>
  <c r="G12" i="97"/>
  <c r="F12" i="97"/>
  <c r="E12" i="97"/>
  <c r="D12" i="97"/>
  <c r="C12" i="97"/>
  <c r="T11" i="97"/>
  <c r="S11" i="97"/>
  <c r="R11" i="97"/>
  <c r="Q11" i="97"/>
  <c r="P11" i="97"/>
  <c r="O11" i="97"/>
  <c r="N11" i="97"/>
  <c r="I11" i="97"/>
  <c r="H11" i="97"/>
  <c r="G11" i="97"/>
  <c r="F11" i="97"/>
  <c r="E11" i="97"/>
  <c r="D11" i="97"/>
  <c r="C11" i="97"/>
  <c r="T10" i="97"/>
  <c r="S10" i="97"/>
  <c r="R10" i="97"/>
  <c r="Q10" i="97"/>
  <c r="P10" i="97"/>
  <c r="O10" i="97"/>
  <c r="N10" i="97"/>
  <c r="I10" i="97"/>
  <c r="H10" i="97"/>
  <c r="G10" i="97"/>
  <c r="F10" i="97"/>
  <c r="E10" i="97"/>
  <c r="D10" i="97"/>
  <c r="C10" i="97"/>
  <c r="T9" i="97"/>
  <c r="S9" i="97"/>
  <c r="R9" i="97"/>
  <c r="Q9" i="97"/>
  <c r="P9" i="97"/>
  <c r="O9" i="97"/>
  <c r="N9" i="97"/>
  <c r="I9" i="97"/>
  <c r="H9" i="97"/>
  <c r="G9" i="97"/>
  <c r="F9" i="97"/>
  <c r="E9" i="97"/>
  <c r="D9" i="97"/>
  <c r="C9" i="97"/>
  <c r="D55" i="99"/>
  <c r="C55" i="99"/>
  <c r="D54" i="99"/>
  <c r="B54" i="99"/>
  <c r="D53" i="99"/>
  <c r="C53" i="99"/>
  <c r="B53" i="99"/>
  <c r="D52" i="99"/>
  <c r="C52" i="99"/>
  <c r="B52" i="99"/>
  <c r="D51" i="99"/>
  <c r="C51" i="99"/>
  <c r="B51" i="99"/>
  <c r="D50" i="99"/>
  <c r="C50" i="99"/>
  <c r="B50" i="99"/>
  <c r="D49" i="99"/>
  <c r="D47" i="99"/>
  <c r="C47" i="99"/>
  <c r="B47" i="99"/>
  <c r="A47" i="99"/>
  <c r="D46" i="99"/>
  <c r="C46" i="99"/>
  <c r="B46" i="99"/>
  <c r="A46" i="99"/>
  <c r="D45" i="99"/>
  <c r="C45" i="99"/>
  <c r="B45" i="99"/>
  <c r="A45" i="99"/>
  <c r="D44" i="99"/>
  <c r="C44" i="99"/>
  <c r="B44" i="99"/>
  <c r="A44" i="99"/>
  <c r="D43" i="99"/>
  <c r="C43" i="99"/>
  <c r="A43" i="99"/>
  <c r="D42" i="99"/>
  <c r="C42" i="99"/>
  <c r="A42" i="99"/>
  <c r="D41" i="99"/>
  <c r="C41" i="99"/>
  <c r="A41" i="99"/>
  <c r="A40" i="99"/>
  <c r="C39" i="99"/>
  <c r="B39" i="99"/>
  <c r="A39" i="99"/>
  <c r="G38" i="99"/>
  <c r="F38" i="99"/>
  <c r="C38" i="99"/>
  <c r="B38" i="99"/>
  <c r="A38" i="99"/>
  <c r="G37" i="99"/>
  <c r="F37" i="99"/>
  <c r="C37" i="99"/>
  <c r="B37" i="99"/>
  <c r="A37" i="99"/>
  <c r="G36" i="99"/>
  <c r="F36" i="99"/>
  <c r="D36" i="99"/>
  <c r="C36" i="99"/>
  <c r="B36" i="99"/>
  <c r="A36" i="99"/>
  <c r="F35" i="99"/>
  <c r="E35" i="99"/>
  <c r="D35" i="99"/>
  <c r="C35" i="99"/>
  <c r="B35" i="99"/>
  <c r="A35" i="99"/>
  <c r="F34" i="99"/>
  <c r="E34" i="99"/>
  <c r="D34" i="99"/>
  <c r="C34" i="99"/>
  <c r="B34" i="99"/>
  <c r="A34" i="99"/>
  <c r="F33" i="99"/>
  <c r="E33" i="99"/>
  <c r="D33" i="99"/>
  <c r="C33" i="99"/>
  <c r="B33" i="99"/>
  <c r="A33" i="99"/>
  <c r="F32" i="99"/>
  <c r="E32" i="99"/>
  <c r="D32" i="99"/>
  <c r="C32" i="99"/>
  <c r="B32" i="99"/>
  <c r="A32" i="99"/>
  <c r="G31" i="99"/>
  <c r="E31" i="99"/>
  <c r="D31" i="99"/>
  <c r="C31" i="99"/>
  <c r="B31" i="99"/>
  <c r="A31" i="99"/>
  <c r="G30" i="99"/>
  <c r="E30" i="99"/>
  <c r="D30" i="99"/>
  <c r="C30" i="99"/>
  <c r="B30" i="99"/>
  <c r="A30" i="99"/>
  <c r="F29" i="99"/>
  <c r="E29" i="99"/>
  <c r="D29" i="99"/>
  <c r="C29" i="99"/>
  <c r="B29" i="99"/>
  <c r="A29" i="99"/>
  <c r="F28" i="99"/>
  <c r="E28" i="99"/>
  <c r="D28" i="99"/>
  <c r="C28" i="99"/>
  <c r="B28" i="99"/>
  <c r="A28" i="99"/>
  <c r="G27" i="99"/>
  <c r="E27" i="99"/>
  <c r="D27" i="99"/>
  <c r="C27" i="99"/>
  <c r="B27" i="99"/>
  <c r="A27" i="99"/>
  <c r="G26" i="99"/>
  <c r="E26" i="99"/>
  <c r="D26" i="99"/>
  <c r="C26" i="99"/>
  <c r="B26" i="99"/>
  <c r="A26" i="99"/>
  <c r="G25" i="99"/>
  <c r="E25" i="99"/>
  <c r="D25" i="99"/>
  <c r="C25" i="99"/>
  <c r="B25" i="99"/>
  <c r="A25" i="99"/>
  <c r="F24" i="99"/>
  <c r="E24" i="99"/>
  <c r="D24" i="99"/>
  <c r="C24" i="99"/>
  <c r="B24" i="99"/>
  <c r="A24" i="99"/>
  <c r="G23" i="99"/>
  <c r="E23" i="99"/>
  <c r="D23" i="99"/>
  <c r="C23" i="99"/>
  <c r="B23" i="99"/>
  <c r="A23" i="99"/>
  <c r="F22" i="99"/>
  <c r="E22" i="99"/>
  <c r="D22" i="99"/>
  <c r="C22" i="99"/>
  <c r="B22" i="99"/>
  <c r="A22" i="99"/>
  <c r="F21" i="99"/>
  <c r="E21" i="99"/>
  <c r="D21" i="99"/>
  <c r="C21" i="99"/>
  <c r="B21" i="99"/>
  <c r="A21" i="99"/>
  <c r="F20" i="99"/>
  <c r="E20" i="99"/>
  <c r="D20" i="99"/>
  <c r="C20" i="99"/>
  <c r="B20" i="99"/>
  <c r="A20" i="99"/>
  <c r="G19" i="99"/>
  <c r="E19" i="99"/>
  <c r="D19" i="99"/>
  <c r="C19" i="99"/>
  <c r="B19" i="99"/>
  <c r="A19" i="99"/>
  <c r="G18" i="99"/>
  <c r="E18" i="99"/>
  <c r="D18" i="99"/>
  <c r="C18" i="99"/>
  <c r="B18" i="99"/>
  <c r="A18" i="99"/>
  <c r="F17" i="99"/>
  <c r="E17" i="99"/>
  <c r="D17" i="99"/>
  <c r="C17" i="99"/>
  <c r="B17" i="99"/>
  <c r="A17" i="99"/>
  <c r="F16" i="99"/>
  <c r="E16" i="99"/>
  <c r="D16" i="99"/>
  <c r="C16" i="99"/>
  <c r="B16" i="99"/>
  <c r="A16" i="99"/>
  <c r="G15" i="99"/>
  <c r="E15" i="99"/>
  <c r="D15" i="99"/>
  <c r="C15" i="99"/>
  <c r="B15" i="99"/>
  <c r="A15" i="99"/>
  <c r="F14" i="99"/>
  <c r="E14" i="99"/>
  <c r="D14" i="99"/>
  <c r="C14" i="99"/>
  <c r="B14" i="99"/>
  <c r="A14" i="99"/>
  <c r="G13" i="99"/>
  <c r="F13" i="99"/>
  <c r="E13" i="99"/>
  <c r="D13" i="99"/>
  <c r="C13" i="99"/>
  <c r="B13" i="99"/>
  <c r="A13" i="99"/>
  <c r="G12" i="99"/>
  <c r="F12" i="99"/>
  <c r="D12" i="99"/>
  <c r="A12" i="99"/>
  <c r="G11" i="99"/>
  <c r="F11" i="99"/>
  <c r="D11" i="99"/>
  <c r="A11" i="99"/>
  <c r="G10" i="99"/>
  <c r="F10" i="99"/>
  <c r="C10" i="99"/>
  <c r="B10" i="99"/>
  <c r="A10" i="99"/>
  <c r="C9" i="99"/>
  <c r="A9" i="99"/>
  <c r="C8" i="99"/>
  <c r="B8" i="99"/>
  <c r="A8" i="99"/>
  <c r="C7" i="99"/>
  <c r="B7" i="99"/>
  <c r="A7" i="99"/>
  <c r="C6" i="99"/>
  <c r="B6" i="99"/>
  <c r="A6" i="99"/>
  <c r="C5" i="99"/>
  <c r="A5" i="99"/>
  <c r="A2" i="99"/>
  <c r="A1" i="99"/>
  <c r="E43" i="82"/>
  <c r="B43" i="82"/>
  <c r="A43" i="82"/>
  <c r="E42" i="82"/>
  <c r="D42" i="82"/>
  <c r="B42" i="82"/>
  <c r="A42" i="82"/>
  <c r="E41" i="82"/>
  <c r="B41" i="82"/>
  <c r="A41" i="82"/>
  <c r="A40" i="82"/>
  <c r="E39" i="82"/>
  <c r="B39" i="82"/>
  <c r="A39" i="82"/>
  <c r="A38" i="82"/>
  <c r="E37" i="82"/>
  <c r="D37" i="82"/>
  <c r="B37" i="82"/>
  <c r="A37" i="82"/>
  <c r="E36" i="82"/>
  <c r="B36" i="82"/>
  <c r="A36" i="82"/>
  <c r="E35" i="82"/>
  <c r="B35" i="82"/>
  <c r="A35" i="82"/>
  <c r="B33" i="82"/>
  <c r="A33" i="82"/>
  <c r="A32" i="82"/>
  <c r="B29" i="82"/>
  <c r="B28" i="82"/>
  <c r="B27" i="82"/>
  <c r="B26" i="82"/>
  <c r="B25" i="82"/>
  <c r="E20" i="82"/>
  <c r="C20" i="82"/>
  <c r="B20" i="82"/>
  <c r="A20" i="82"/>
  <c r="E19" i="82"/>
  <c r="D19" i="82"/>
  <c r="C19" i="82"/>
  <c r="B19" i="82"/>
  <c r="A19" i="82"/>
  <c r="E18" i="82"/>
  <c r="D18" i="82"/>
  <c r="C18" i="82"/>
  <c r="B18" i="82"/>
  <c r="A18" i="82"/>
  <c r="A17" i="82"/>
  <c r="E16" i="82"/>
  <c r="C16" i="82"/>
  <c r="B16" i="82"/>
  <c r="A16" i="82"/>
  <c r="E15" i="82"/>
  <c r="D15" i="82"/>
  <c r="C15" i="82"/>
  <c r="B15" i="82"/>
  <c r="A15" i="82"/>
  <c r="E14" i="82"/>
  <c r="D14" i="82"/>
  <c r="C14" i="82"/>
  <c r="B14" i="82"/>
  <c r="A14" i="82"/>
  <c r="E12" i="82"/>
  <c r="D12" i="82"/>
  <c r="C12" i="82"/>
  <c r="B12" i="82"/>
  <c r="A12" i="82"/>
  <c r="E11" i="82"/>
  <c r="C11" i="82"/>
  <c r="A11" i="82"/>
  <c r="A8" i="82"/>
  <c r="A7" i="82"/>
  <c r="A6" i="82"/>
  <c r="A5" i="82"/>
  <c r="A4" i="82"/>
  <c r="BK279" i="75"/>
  <c r="BJ279" i="75"/>
  <c r="BI279" i="75"/>
  <c r="BH279" i="75"/>
  <c r="BG279" i="75"/>
  <c r="BF279" i="75"/>
  <c r="BE279" i="75"/>
  <c r="BD279" i="75"/>
  <c r="BC279" i="75"/>
  <c r="BB279" i="75"/>
  <c r="BA279" i="75"/>
  <c r="AZ279" i="75"/>
  <c r="AY279" i="75"/>
  <c r="AX279" i="75"/>
  <c r="AW279" i="75"/>
  <c r="AV279" i="75"/>
  <c r="AU279" i="75"/>
  <c r="AT279" i="75"/>
  <c r="AS279" i="75"/>
  <c r="AR279" i="75"/>
  <c r="AQ279" i="75"/>
  <c r="AP279" i="75"/>
  <c r="AO279" i="75"/>
  <c r="AN279" i="75"/>
  <c r="AM279" i="75"/>
  <c r="AL279" i="75"/>
  <c r="AK279" i="75"/>
  <c r="AJ279" i="75"/>
  <c r="AI279" i="75"/>
  <c r="AH279" i="75"/>
  <c r="AG279" i="75"/>
  <c r="AF279" i="75"/>
  <c r="AE279" i="75"/>
  <c r="AD279" i="75"/>
  <c r="AC279" i="75"/>
  <c r="AB279" i="75"/>
  <c r="AA279" i="75"/>
  <c r="Z279" i="75"/>
  <c r="Y279" i="75"/>
  <c r="X279" i="75"/>
  <c r="W279" i="75"/>
  <c r="V279" i="75"/>
  <c r="U279" i="75"/>
  <c r="T279" i="75"/>
  <c r="S279" i="75"/>
  <c r="R279" i="75"/>
  <c r="Q279" i="75"/>
  <c r="P279" i="75"/>
  <c r="O279" i="75"/>
  <c r="N279" i="75"/>
  <c r="M279" i="75"/>
  <c r="L279" i="75"/>
  <c r="K279" i="75"/>
  <c r="J279" i="75"/>
  <c r="I279" i="75"/>
  <c r="H279" i="75"/>
  <c r="G279" i="75"/>
  <c r="F279" i="75"/>
  <c r="E279" i="75"/>
  <c r="D279" i="75"/>
  <c r="C279" i="75"/>
  <c r="B279" i="75"/>
  <c r="A279" i="75"/>
  <c r="A278" i="75"/>
  <c r="BK277" i="75"/>
  <c r="BJ277" i="75"/>
  <c r="BI277" i="75"/>
  <c r="BH277" i="75"/>
  <c r="BG277" i="75"/>
  <c r="BF277" i="75"/>
  <c r="BE277" i="75"/>
  <c r="BD277" i="75"/>
  <c r="BC277" i="75"/>
  <c r="BB277" i="75"/>
  <c r="BA277" i="75"/>
  <c r="AZ277" i="75"/>
  <c r="AY277" i="75"/>
  <c r="AX277" i="75"/>
  <c r="AW277" i="75"/>
  <c r="AV277" i="75"/>
  <c r="AU277" i="75"/>
  <c r="AT277" i="75"/>
  <c r="AS277" i="75"/>
  <c r="AR277" i="75"/>
  <c r="AQ277" i="75"/>
  <c r="AP277" i="75"/>
  <c r="AO277" i="75"/>
  <c r="AN277" i="75"/>
  <c r="AM277" i="75"/>
  <c r="AL277" i="75"/>
  <c r="AK277" i="75"/>
  <c r="AJ277" i="75"/>
  <c r="AI277" i="75"/>
  <c r="AH277" i="75"/>
  <c r="AG277" i="75"/>
  <c r="AF277" i="75"/>
  <c r="AE277" i="75"/>
  <c r="AD277" i="75"/>
  <c r="AC277" i="75"/>
  <c r="AB277" i="75"/>
  <c r="AA277" i="75"/>
  <c r="Z277" i="75"/>
  <c r="Y277" i="75"/>
  <c r="X277" i="75"/>
  <c r="W277" i="75"/>
  <c r="V277" i="75"/>
  <c r="U277" i="75"/>
  <c r="T277" i="75"/>
  <c r="S277" i="75"/>
  <c r="R277" i="75"/>
  <c r="Q277" i="75"/>
  <c r="P277" i="75"/>
  <c r="O277" i="75"/>
  <c r="N277" i="75"/>
  <c r="M277" i="75"/>
  <c r="L277" i="75"/>
  <c r="K277" i="75"/>
  <c r="J277" i="75"/>
  <c r="I277" i="75"/>
  <c r="H277" i="75"/>
  <c r="G277" i="75"/>
  <c r="F277" i="75"/>
  <c r="E277" i="75"/>
  <c r="D277" i="75"/>
  <c r="C277" i="75"/>
  <c r="B277" i="75"/>
  <c r="A277" i="75"/>
  <c r="BK276" i="75"/>
  <c r="BJ276" i="75"/>
  <c r="BI276" i="75"/>
  <c r="BH276" i="75"/>
  <c r="BG276" i="75"/>
  <c r="BF276" i="75"/>
  <c r="BE276" i="75"/>
  <c r="BD276" i="75"/>
  <c r="BC276" i="75"/>
  <c r="BB276" i="75"/>
  <c r="BA276" i="75"/>
  <c r="AZ276" i="75"/>
  <c r="AY276" i="75"/>
  <c r="AX276" i="75"/>
  <c r="AW276" i="75"/>
  <c r="AV276" i="75"/>
  <c r="AU276" i="75"/>
  <c r="AT276" i="75"/>
  <c r="AS276" i="75"/>
  <c r="AR276" i="75"/>
  <c r="AQ276" i="75"/>
  <c r="AP276" i="75"/>
  <c r="AO276" i="75"/>
  <c r="AN276" i="75"/>
  <c r="AM276" i="75"/>
  <c r="AL276" i="75"/>
  <c r="AK276" i="75"/>
  <c r="AJ276" i="75"/>
  <c r="AI276" i="75"/>
  <c r="AH276" i="75"/>
  <c r="AG276" i="75"/>
  <c r="AF276" i="75"/>
  <c r="AE276" i="75"/>
  <c r="AD276" i="75"/>
  <c r="AC276" i="75"/>
  <c r="AB276" i="75"/>
  <c r="AA276" i="75"/>
  <c r="Z276" i="75"/>
  <c r="Y276" i="75"/>
  <c r="X276" i="75"/>
  <c r="W276" i="75"/>
  <c r="V276" i="75"/>
  <c r="U276" i="75"/>
  <c r="T276" i="75"/>
  <c r="S276" i="75"/>
  <c r="R276" i="75"/>
  <c r="Q276" i="75"/>
  <c r="P276" i="75"/>
  <c r="O276" i="75"/>
  <c r="N276" i="75"/>
  <c r="M276" i="75"/>
  <c r="L276" i="75"/>
  <c r="K276" i="75"/>
  <c r="J276" i="75"/>
  <c r="I276" i="75"/>
  <c r="H276" i="75"/>
  <c r="G276" i="75"/>
  <c r="F276" i="75"/>
  <c r="E276" i="75"/>
  <c r="D276" i="75"/>
  <c r="C276" i="75"/>
  <c r="B276" i="75"/>
  <c r="A276" i="75"/>
  <c r="BK275" i="75"/>
  <c r="BJ275" i="75"/>
  <c r="BI275" i="75"/>
  <c r="BH275" i="75"/>
  <c r="BG275" i="75"/>
  <c r="BF275" i="75"/>
  <c r="BE275" i="75"/>
  <c r="BD275" i="75"/>
  <c r="BC275" i="75"/>
  <c r="BB275" i="75"/>
  <c r="BA275" i="75"/>
  <c r="AZ275" i="75"/>
  <c r="AY275" i="75"/>
  <c r="AX275" i="75"/>
  <c r="AW275" i="75"/>
  <c r="AV275" i="75"/>
  <c r="AU275" i="75"/>
  <c r="AT275" i="75"/>
  <c r="AS275" i="75"/>
  <c r="AR275" i="75"/>
  <c r="AQ275" i="75"/>
  <c r="AP275" i="75"/>
  <c r="AO275" i="75"/>
  <c r="AN275" i="75"/>
  <c r="AM275" i="75"/>
  <c r="AL275" i="75"/>
  <c r="AK275" i="75"/>
  <c r="AJ275" i="75"/>
  <c r="AI275" i="75"/>
  <c r="AH275" i="75"/>
  <c r="AG275" i="75"/>
  <c r="AF275" i="75"/>
  <c r="AE275" i="75"/>
  <c r="AD275" i="75"/>
  <c r="AC275" i="75"/>
  <c r="AB275" i="75"/>
  <c r="AA275" i="75"/>
  <c r="Z275" i="75"/>
  <c r="Y275" i="75"/>
  <c r="X275" i="75"/>
  <c r="W275" i="75"/>
  <c r="V275" i="75"/>
  <c r="U275" i="75"/>
  <c r="T275" i="75"/>
  <c r="S275" i="75"/>
  <c r="R275" i="75"/>
  <c r="Q275" i="75"/>
  <c r="P275" i="75"/>
  <c r="O275" i="75"/>
  <c r="N275" i="75"/>
  <c r="M275" i="75"/>
  <c r="L275" i="75"/>
  <c r="K275" i="75"/>
  <c r="J275" i="75"/>
  <c r="I275" i="75"/>
  <c r="H275" i="75"/>
  <c r="G275" i="75"/>
  <c r="F275" i="75"/>
  <c r="E275" i="75"/>
  <c r="D275" i="75"/>
  <c r="C275" i="75"/>
  <c r="B275" i="75"/>
  <c r="A275" i="75"/>
  <c r="BK274" i="75"/>
  <c r="BJ274" i="75"/>
  <c r="BI274" i="75"/>
  <c r="BH274" i="75"/>
  <c r="BG274" i="75"/>
  <c r="BF274" i="75"/>
  <c r="BE274" i="75"/>
  <c r="BD274" i="75"/>
  <c r="BC274" i="75"/>
  <c r="BB274" i="75"/>
  <c r="BA274" i="75"/>
  <c r="AZ274" i="75"/>
  <c r="AY274" i="75"/>
  <c r="AX274" i="75"/>
  <c r="AW274" i="75"/>
  <c r="AV274" i="75"/>
  <c r="AU274" i="75"/>
  <c r="AT274" i="75"/>
  <c r="AS274" i="75"/>
  <c r="AR274" i="75"/>
  <c r="AQ274" i="75"/>
  <c r="AP274" i="75"/>
  <c r="AO274" i="75"/>
  <c r="AN274" i="75"/>
  <c r="AM274" i="75"/>
  <c r="AL274" i="75"/>
  <c r="AK274" i="75"/>
  <c r="AJ274" i="75"/>
  <c r="AI274" i="75"/>
  <c r="AH274" i="75"/>
  <c r="AG274" i="75"/>
  <c r="AF274" i="75"/>
  <c r="AE274" i="75"/>
  <c r="AD274" i="75"/>
  <c r="AC274" i="75"/>
  <c r="AB274" i="75"/>
  <c r="AA274" i="75"/>
  <c r="Z274" i="75"/>
  <c r="Y274" i="75"/>
  <c r="X274" i="75"/>
  <c r="W274" i="75"/>
  <c r="V274" i="75"/>
  <c r="U274" i="75"/>
  <c r="T274" i="75"/>
  <c r="S274" i="75"/>
  <c r="R274" i="75"/>
  <c r="Q274" i="75"/>
  <c r="P274" i="75"/>
  <c r="O274" i="75"/>
  <c r="N274" i="75"/>
  <c r="M274" i="75"/>
  <c r="L274" i="75"/>
  <c r="K274" i="75"/>
  <c r="J274" i="75"/>
  <c r="I274" i="75"/>
  <c r="H274" i="75"/>
  <c r="G274" i="75"/>
  <c r="F274" i="75"/>
  <c r="E274" i="75"/>
  <c r="D274" i="75"/>
  <c r="C274" i="75"/>
  <c r="B274" i="75"/>
  <c r="A274" i="75"/>
  <c r="A273" i="75"/>
  <c r="BK272" i="75"/>
  <c r="BJ272" i="75"/>
  <c r="BI272" i="75"/>
  <c r="BH272" i="75"/>
  <c r="BG272" i="75"/>
  <c r="BF272" i="75"/>
  <c r="BE272" i="75"/>
  <c r="BD272" i="75"/>
  <c r="BC272" i="75"/>
  <c r="BB272" i="75"/>
  <c r="BA272" i="75"/>
  <c r="AZ272" i="75"/>
  <c r="AY272" i="75"/>
  <c r="AX272" i="75"/>
  <c r="AW272" i="75"/>
  <c r="AV272" i="75"/>
  <c r="AU272" i="75"/>
  <c r="AT272" i="75"/>
  <c r="AS272" i="75"/>
  <c r="AR272" i="75"/>
  <c r="AQ272" i="75"/>
  <c r="AP272" i="75"/>
  <c r="AO272" i="75"/>
  <c r="AN272" i="75"/>
  <c r="AM272" i="75"/>
  <c r="AL272" i="75"/>
  <c r="AK272" i="75"/>
  <c r="AJ272" i="75"/>
  <c r="AI272" i="75"/>
  <c r="AH272" i="75"/>
  <c r="AG272" i="75"/>
  <c r="AF272" i="75"/>
  <c r="AE272" i="75"/>
  <c r="AD272" i="75"/>
  <c r="AC272" i="75"/>
  <c r="AB272" i="75"/>
  <c r="AA272" i="75"/>
  <c r="Z272" i="75"/>
  <c r="Y272" i="75"/>
  <c r="X272" i="75"/>
  <c r="W272" i="75"/>
  <c r="V272" i="75"/>
  <c r="U272" i="75"/>
  <c r="T272" i="75"/>
  <c r="S272" i="75"/>
  <c r="R272" i="75"/>
  <c r="Q272" i="75"/>
  <c r="P272" i="75"/>
  <c r="O272" i="75"/>
  <c r="N272" i="75"/>
  <c r="M272" i="75"/>
  <c r="L272" i="75"/>
  <c r="K272" i="75"/>
  <c r="J272" i="75"/>
  <c r="I272" i="75"/>
  <c r="H272" i="75"/>
  <c r="G272" i="75"/>
  <c r="F272" i="75"/>
  <c r="E272" i="75"/>
  <c r="D272" i="75"/>
  <c r="C272" i="75"/>
  <c r="B272" i="75"/>
  <c r="A272" i="75"/>
  <c r="BK271" i="75"/>
  <c r="BJ271" i="75"/>
  <c r="BI271" i="75"/>
  <c r="BH271" i="75"/>
  <c r="BG271" i="75"/>
  <c r="BF271" i="75"/>
  <c r="BE271" i="75"/>
  <c r="BD271" i="75"/>
  <c r="BC271" i="75"/>
  <c r="BB271" i="75"/>
  <c r="BA271" i="75"/>
  <c r="AZ271" i="75"/>
  <c r="AY271" i="75"/>
  <c r="AX271" i="75"/>
  <c r="AW271" i="75"/>
  <c r="AV271" i="75"/>
  <c r="AU271" i="75"/>
  <c r="AT271" i="75"/>
  <c r="AS271" i="75"/>
  <c r="AR271" i="75"/>
  <c r="AQ271" i="75"/>
  <c r="AP271" i="75"/>
  <c r="AO271" i="75"/>
  <c r="AN271" i="75"/>
  <c r="AM271" i="75"/>
  <c r="AL271" i="75"/>
  <c r="AK271" i="75"/>
  <c r="AJ271" i="75"/>
  <c r="AI271" i="75"/>
  <c r="AH271" i="75"/>
  <c r="AG271" i="75"/>
  <c r="AF271" i="75"/>
  <c r="AE271" i="75"/>
  <c r="AD271" i="75"/>
  <c r="AC271" i="75"/>
  <c r="AB271" i="75"/>
  <c r="AA271" i="75"/>
  <c r="Z271" i="75"/>
  <c r="Y271" i="75"/>
  <c r="X271" i="75"/>
  <c r="W271" i="75"/>
  <c r="V271" i="75"/>
  <c r="U271" i="75"/>
  <c r="T271" i="75"/>
  <c r="S271" i="75"/>
  <c r="R271" i="75"/>
  <c r="Q271" i="75"/>
  <c r="P271" i="75"/>
  <c r="O271" i="75"/>
  <c r="N271" i="75"/>
  <c r="M271" i="75"/>
  <c r="L271" i="75"/>
  <c r="K271" i="75"/>
  <c r="J271" i="75"/>
  <c r="I271" i="75"/>
  <c r="H271" i="75"/>
  <c r="G271" i="75"/>
  <c r="F271" i="75"/>
  <c r="E271" i="75"/>
  <c r="D271" i="75"/>
  <c r="C271" i="75"/>
  <c r="B271" i="75"/>
  <c r="A271" i="75"/>
  <c r="BK270" i="75"/>
  <c r="BJ270" i="75"/>
  <c r="BI270" i="75"/>
  <c r="BH270" i="75"/>
  <c r="BG270" i="75"/>
  <c r="BF270" i="75"/>
  <c r="BE270" i="75"/>
  <c r="BD270" i="75"/>
  <c r="BC270" i="75"/>
  <c r="BB270" i="75"/>
  <c r="BA270" i="75"/>
  <c r="AZ270" i="75"/>
  <c r="AY270" i="75"/>
  <c r="AX270" i="75"/>
  <c r="AW270" i="75"/>
  <c r="AV270" i="75"/>
  <c r="AU270" i="75"/>
  <c r="AT270" i="75"/>
  <c r="AS270" i="75"/>
  <c r="AR270" i="75"/>
  <c r="AQ270" i="75"/>
  <c r="AP270" i="75"/>
  <c r="AO270" i="75"/>
  <c r="AN270" i="75"/>
  <c r="AM270" i="75"/>
  <c r="AL270" i="75"/>
  <c r="AK270" i="75"/>
  <c r="AJ270" i="75"/>
  <c r="AI270" i="75"/>
  <c r="AH270" i="75"/>
  <c r="AG270" i="75"/>
  <c r="AF270" i="75"/>
  <c r="AE270" i="75"/>
  <c r="AD270" i="75"/>
  <c r="AC270" i="75"/>
  <c r="AB270" i="75"/>
  <c r="AA270" i="75"/>
  <c r="Z270" i="75"/>
  <c r="Y270" i="75"/>
  <c r="X270" i="75"/>
  <c r="W270" i="75"/>
  <c r="V270" i="75"/>
  <c r="U270" i="75"/>
  <c r="T270" i="75"/>
  <c r="S270" i="75"/>
  <c r="R270" i="75"/>
  <c r="Q270" i="75"/>
  <c r="P270" i="75"/>
  <c r="O270" i="75"/>
  <c r="N270" i="75"/>
  <c r="M270" i="75"/>
  <c r="L270" i="75"/>
  <c r="K270" i="75"/>
  <c r="J270" i="75"/>
  <c r="I270" i="75"/>
  <c r="H270" i="75"/>
  <c r="G270" i="75"/>
  <c r="F270" i="75"/>
  <c r="E270" i="75"/>
  <c r="D270" i="75"/>
  <c r="C270" i="75"/>
  <c r="B270" i="75"/>
  <c r="A270" i="75"/>
  <c r="BK269" i="75"/>
  <c r="BJ269" i="75"/>
  <c r="BI269" i="75"/>
  <c r="BH269" i="75"/>
  <c r="BG269" i="75"/>
  <c r="BF269" i="75"/>
  <c r="BE269" i="75"/>
  <c r="BD269" i="75"/>
  <c r="BC269" i="75"/>
  <c r="BB269" i="75"/>
  <c r="BA269" i="75"/>
  <c r="AZ269" i="75"/>
  <c r="AY269" i="75"/>
  <c r="AX269" i="75"/>
  <c r="AW269" i="75"/>
  <c r="AV269" i="75"/>
  <c r="AU269" i="75"/>
  <c r="AT269" i="75"/>
  <c r="AS269" i="75"/>
  <c r="AR269" i="75"/>
  <c r="AQ269" i="75"/>
  <c r="AP269" i="75"/>
  <c r="AO269" i="75"/>
  <c r="AN269" i="75"/>
  <c r="AM269" i="75"/>
  <c r="AL269" i="75"/>
  <c r="AK269" i="75"/>
  <c r="AJ269" i="75"/>
  <c r="AI269" i="75"/>
  <c r="AH269" i="75"/>
  <c r="AG269" i="75"/>
  <c r="AF269" i="75"/>
  <c r="AE269" i="75"/>
  <c r="AD269" i="75"/>
  <c r="AC269" i="75"/>
  <c r="AB269" i="75"/>
  <c r="AA269" i="75"/>
  <c r="Z269" i="75"/>
  <c r="Y269" i="75"/>
  <c r="X269" i="75"/>
  <c r="W269" i="75"/>
  <c r="V269" i="75"/>
  <c r="U269" i="75"/>
  <c r="T269" i="75"/>
  <c r="S269" i="75"/>
  <c r="R269" i="75"/>
  <c r="Q269" i="75"/>
  <c r="P269" i="75"/>
  <c r="O269" i="75"/>
  <c r="N269" i="75"/>
  <c r="M269" i="75"/>
  <c r="L269" i="75"/>
  <c r="K269" i="75"/>
  <c r="J269" i="75"/>
  <c r="I269" i="75"/>
  <c r="H269" i="75"/>
  <c r="G269" i="75"/>
  <c r="F269" i="75"/>
  <c r="E269" i="75"/>
  <c r="D269" i="75"/>
  <c r="C269" i="75"/>
  <c r="B269" i="75"/>
  <c r="A269" i="75"/>
  <c r="A268" i="75"/>
  <c r="BK267" i="75"/>
  <c r="BJ267" i="75"/>
  <c r="BI267" i="75"/>
  <c r="BH267" i="75"/>
  <c r="BG267" i="75"/>
  <c r="BF267" i="75"/>
  <c r="BE267" i="75"/>
  <c r="BD267" i="75"/>
  <c r="BC267" i="75"/>
  <c r="BB267" i="75"/>
  <c r="BA267" i="75"/>
  <c r="AZ267" i="75"/>
  <c r="AY267" i="75"/>
  <c r="AX267" i="75"/>
  <c r="AW267" i="75"/>
  <c r="AV267" i="75"/>
  <c r="AU267" i="75"/>
  <c r="AT267" i="75"/>
  <c r="AS267" i="75"/>
  <c r="AR267" i="75"/>
  <c r="AQ267" i="75"/>
  <c r="AP267" i="75"/>
  <c r="AO267" i="75"/>
  <c r="AN267" i="75"/>
  <c r="AM267" i="75"/>
  <c r="AL267" i="75"/>
  <c r="AK267" i="75"/>
  <c r="AJ267" i="75"/>
  <c r="AI267" i="75"/>
  <c r="AH267" i="75"/>
  <c r="AG267" i="75"/>
  <c r="AF267" i="75"/>
  <c r="AE267" i="75"/>
  <c r="AD267" i="75"/>
  <c r="AC267" i="75"/>
  <c r="AB267" i="75"/>
  <c r="AA267" i="75"/>
  <c r="Z267" i="75"/>
  <c r="Y267" i="75"/>
  <c r="X267" i="75"/>
  <c r="W267" i="75"/>
  <c r="V267" i="75"/>
  <c r="U267" i="75"/>
  <c r="T267" i="75"/>
  <c r="S267" i="75"/>
  <c r="R267" i="75"/>
  <c r="Q267" i="75"/>
  <c r="P267" i="75"/>
  <c r="O267" i="75"/>
  <c r="N267" i="75"/>
  <c r="M267" i="75"/>
  <c r="L267" i="75"/>
  <c r="K267" i="75"/>
  <c r="J267" i="75"/>
  <c r="I267" i="75"/>
  <c r="H267" i="75"/>
  <c r="G267" i="75"/>
  <c r="F267" i="75"/>
  <c r="E267" i="75"/>
  <c r="D267" i="75"/>
  <c r="C267" i="75"/>
  <c r="B267" i="75"/>
  <c r="A267" i="75"/>
  <c r="BK266" i="75"/>
  <c r="BJ266" i="75"/>
  <c r="BI266" i="75"/>
  <c r="BH266" i="75"/>
  <c r="BG266" i="75"/>
  <c r="BF266" i="75"/>
  <c r="BE266" i="75"/>
  <c r="BD266" i="75"/>
  <c r="BC266" i="75"/>
  <c r="BB266" i="75"/>
  <c r="BA266" i="75"/>
  <c r="AZ266" i="75"/>
  <c r="AY266" i="75"/>
  <c r="AX266" i="75"/>
  <c r="AW266" i="75"/>
  <c r="AV266" i="75"/>
  <c r="AU266" i="75"/>
  <c r="AT266" i="75"/>
  <c r="AS266" i="75"/>
  <c r="AR266" i="75"/>
  <c r="AQ266" i="75"/>
  <c r="AP266" i="75"/>
  <c r="AO266" i="75"/>
  <c r="AN266" i="75"/>
  <c r="AM266" i="75"/>
  <c r="AL266" i="75"/>
  <c r="AK266" i="75"/>
  <c r="AJ266" i="75"/>
  <c r="AI266" i="75"/>
  <c r="AH266" i="75"/>
  <c r="AG266" i="75"/>
  <c r="AF266" i="75"/>
  <c r="AE266" i="75"/>
  <c r="AD266" i="75"/>
  <c r="AC266" i="75"/>
  <c r="AB266" i="75"/>
  <c r="AA266" i="75"/>
  <c r="Z266" i="75"/>
  <c r="Y266" i="75"/>
  <c r="X266" i="75"/>
  <c r="W266" i="75"/>
  <c r="V266" i="75"/>
  <c r="U266" i="75"/>
  <c r="T266" i="75"/>
  <c r="S266" i="75"/>
  <c r="R266" i="75"/>
  <c r="Q266" i="75"/>
  <c r="P266" i="75"/>
  <c r="O266" i="75"/>
  <c r="N266" i="75"/>
  <c r="M266" i="75"/>
  <c r="L266" i="75"/>
  <c r="K266" i="75"/>
  <c r="J266" i="75"/>
  <c r="I266" i="75"/>
  <c r="H266" i="75"/>
  <c r="G266" i="75"/>
  <c r="F266" i="75"/>
  <c r="E266" i="75"/>
  <c r="D266" i="75"/>
  <c r="C266" i="75"/>
  <c r="B266" i="75"/>
  <c r="A266" i="75"/>
  <c r="A265" i="75"/>
  <c r="A264" i="75"/>
  <c r="BK263" i="75"/>
  <c r="BJ263" i="75"/>
  <c r="BI263" i="75"/>
  <c r="BH263" i="75"/>
  <c r="BG263" i="75"/>
  <c r="BF263" i="75"/>
  <c r="BE263" i="75"/>
  <c r="BD263" i="75"/>
  <c r="BC263" i="75"/>
  <c r="BB263" i="75"/>
  <c r="BA263" i="75"/>
  <c r="AZ263" i="75"/>
  <c r="AY263" i="75"/>
  <c r="AX263" i="75"/>
  <c r="AW263" i="75"/>
  <c r="AV263" i="75"/>
  <c r="AU263" i="75"/>
  <c r="AT263" i="75"/>
  <c r="AS263" i="75"/>
  <c r="AR263" i="75"/>
  <c r="AQ263" i="75"/>
  <c r="AP263" i="75"/>
  <c r="AO263" i="75"/>
  <c r="AN263" i="75"/>
  <c r="AM263" i="75"/>
  <c r="AL263" i="75"/>
  <c r="AK263" i="75"/>
  <c r="AJ263" i="75"/>
  <c r="AI263" i="75"/>
  <c r="AH263" i="75"/>
  <c r="AG263" i="75"/>
  <c r="AF263" i="75"/>
  <c r="AE263" i="75"/>
  <c r="AD263" i="75"/>
  <c r="AC263" i="75"/>
  <c r="AB263" i="75"/>
  <c r="AA263" i="75"/>
  <c r="Z263" i="75"/>
  <c r="Y263" i="75"/>
  <c r="X263" i="75"/>
  <c r="W263" i="75"/>
  <c r="V263" i="75"/>
  <c r="U263" i="75"/>
  <c r="T263" i="75"/>
  <c r="S263" i="75"/>
  <c r="R263" i="75"/>
  <c r="Q263" i="75"/>
  <c r="P263" i="75"/>
  <c r="O263" i="75"/>
  <c r="N263" i="75"/>
  <c r="M263" i="75"/>
  <c r="L263" i="75"/>
  <c r="K263" i="75"/>
  <c r="J263" i="75"/>
  <c r="I263" i="75"/>
  <c r="H263" i="75"/>
  <c r="G263" i="75"/>
  <c r="F263" i="75"/>
  <c r="E263" i="75"/>
  <c r="D263" i="75"/>
  <c r="C263" i="75"/>
  <c r="B263" i="75"/>
  <c r="A263" i="75"/>
  <c r="BK262" i="75"/>
  <c r="BJ262" i="75"/>
  <c r="BI262" i="75"/>
  <c r="BH262" i="75"/>
  <c r="BG262" i="75"/>
  <c r="BF262" i="75"/>
  <c r="BE262" i="75"/>
  <c r="BD262" i="75"/>
  <c r="BC262" i="75"/>
  <c r="BB262" i="75"/>
  <c r="BA262" i="75"/>
  <c r="AZ262" i="75"/>
  <c r="AY262" i="75"/>
  <c r="AX262" i="75"/>
  <c r="AW262" i="75"/>
  <c r="AV262" i="75"/>
  <c r="AU262" i="75"/>
  <c r="AT262" i="75"/>
  <c r="AS262" i="75"/>
  <c r="AR262" i="75"/>
  <c r="AQ262" i="75"/>
  <c r="AP262" i="75"/>
  <c r="AO262" i="75"/>
  <c r="AN262" i="75"/>
  <c r="AM262" i="75"/>
  <c r="AL262" i="75"/>
  <c r="AK262" i="75"/>
  <c r="AJ262" i="75"/>
  <c r="AI262" i="75"/>
  <c r="AH262" i="75"/>
  <c r="AG262" i="75"/>
  <c r="AF262" i="75"/>
  <c r="AE262" i="75"/>
  <c r="AD262" i="75"/>
  <c r="AC262" i="75"/>
  <c r="AB262" i="75"/>
  <c r="AA262" i="75"/>
  <c r="Z262" i="75"/>
  <c r="Y262" i="75"/>
  <c r="X262" i="75"/>
  <c r="W262" i="75"/>
  <c r="V262" i="75"/>
  <c r="U262" i="75"/>
  <c r="T262" i="75"/>
  <c r="S262" i="75"/>
  <c r="R262" i="75"/>
  <c r="Q262" i="75"/>
  <c r="P262" i="75"/>
  <c r="O262" i="75"/>
  <c r="N262" i="75"/>
  <c r="M262" i="75"/>
  <c r="L262" i="75"/>
  <c r="K262" i="75"/>
  <c r="J262" i="75"/>
  <c r="I262" i="75"/>
  <c r="H262" i="75"/>
  <c r="G262" i="75"/>
  <c r="F262" i="75"/>
  <c r="E262" i="75"/>
  <c r="D262" i="75"/>
  <c r="C262" i="75"/>
  <c r="B262" i="75"/>
  <c r="A262" i="75"/>
  <c r="BK261" i="75"/>
  <c r="BJ261" i="75"/>
  <c r="BI261" i="75"/>
  <c r="BH261" i="75"/>
  <c r="BG261" i="75"/>
  <c r="BF261" i="75"/>
  <c r="BE261" i="75"/>
  <c r="BD261" i="75"/>
  <c r="BC261" i="75"/>
  <c r="BB261" i="75"/>
  <c r="BA261" i="75"/>
  <c r="AZ261" i="75"/>
  <c r="AY261" i="75"/>
  <c r="AX261" i="75"/>
  <c r="AW261" i="75"/>
  <c r="AV261" i="75"/>
  <c r="AU261" i="75"/>
  <c r="AT261" i="75"/>
  <c r="AS261" i="75"/>
  <c r="AR261" i="75"/>
  <c r="AQ261" i="75"/>
  <c r="AP261" i="75"/>
  <c r="AO261" i="75"/>
  <c r="AN261" i="75"/>
  <c r="AM261" i="75"/>
  <c r="AL261" i="75"/>
  <c r="AK261" i="75"/>
  <c r="AJ261" i="75"/>
  <c r="AI261" i="75"/>
  <c r="AH261" i="75"/>
  <c r="AG261" i="75"/>
  <c r="AF261" i="75"/>
  <c r="AE261" i="75"/>
  <c r="AD261" i="75"/>
  <c r="AC261" i="75"/>
  <c r="AB261" i="75"/>
  <c r="AA261" i="75"/>
  <c r="Z261" i="75"/>
  <c r="Y261" i="75"/>
  <c r="X261" i="75"/>
  <c r="W261" i="75"/>
  <c r="V261" i="75"/>
  <c r="U261" i="75"/>
  <c r="T261" i="75"/>
  <c r="S261" i="75"/>
  <c r="R261" i="75"/>
  <c r="Q261" i="75"/>
  <c r="P261" i="75"/>
  <c r="O261" i="75"/>
  <c r="N261" i="75"/>
  <c r="M261" i="75"/>
  <c r="L261" i="75"/>
  <c r="K261" i="75"/>
  <c r="J261" i="75"/>
  <c r="I261" i="75"/>
  <c r="H261" i="75"/>
  <c r="G261" i="75"/>
  <c r="F261" i="75"/>
  <c r="E261" i="75"/>
  <c r="D261" i="75"/>
  <c r="C261" i="75"/>
  <c r="B261" i="75"/>
  <c r="A261" i="75"/>
  <c r="BK260" i="75"/>
  <c r="BJ260" i="75"/>
  <c r="BI260" i="75"/>
  <c r="BH260" i="75"/>
  <c r="BG260" i="75"/>
  <c r="BF260" i="75"/>
  <c r="BE260" i="75"/>
  <c r="BD260" i="75"/>
  <c r="BC260" i="75"/>
  <c r="BB260" i="75"/>
  <c r="BA260" i="75"/>
  <c r="AZ260" i="75"/>
  <c r="AY260" i="75"/>
  <c r="AX260" i="75"/>
  <c r="AW260" i="75"/>
  <c r="AV260" i="75"/>
  <c r="AU260" i="75"/>
  <c r="AT260" i="75"/>
  <c r="AS260" i="75"/>
  <c r="AR260" i="75"/>
  <c r="AQ260" i="75"/>
  <c r="AP260" i="75"/>
  <c r="AO260" i="75"/>
  <c r="AN260" i="75"/>
  <c r="AM260" i="75"/>
  <c r="AL260" i="75"/>
  <c r="AK260" i="75"/>
  <c r="AJ260" i="75"/>
  <c r="AI260" i="75"/>
  <c r="AH260" i="75"/>
  <c r="AG260" i="75"/>
  <c r="AF260" i="75"/>
  <c r="AE260" i="75"/>
  <c r="AD260" i="75"/>
  <c r="AC260" i="75"/>
  <c r="AB260" i="75"/>
  <c r="AA260" i="75"/>
  <c r="Z260" i="75"/>
  <c r="Y260" i="75"/>
  <c r="X260" i="75"/>
  <c r="W260" i="75"/>
  <c r="V260" i="75"/>
  <c r="U260" i="75"/>
  <c r="T260" i="75"/>
  <c r="S260" i="75"/>
  <c r="R260" i="75"/>
  <c r="Q260" i="75"/>
  <c r="P260" i="75"/>
  <c r="O260" i="75"/>
  <c r="N260" i="75"/>
  <c r="M260" i="75"/>
  <c r="L260" i="75"/>
  <c r="K260" i="75"/>
  <c r="J260" i="75"/>
  <c r="I260" i="75"/>
  <c r="H260" i="75"/>
  <c r="G260" i="75"/>
  <c r="F260" i="75"/>
  <c r="E260" i="75"/>
  <c r="D260" i="75"/>
  <c r="C260" i="75"/>
  <c r="B260" i="75"/>
  <c r="A260" i="75"/>
  <c r="A259" i="75"/>
  <c r="BK258" i="75"/>
  <c r="BJ258" i="75"/>
  <c r="BI258" i="75"/>
  <c r="BH258" i="75"/>
  <c r="BG258" i="75"/>
  <c r="BF258" i="75"/>
  <c r="BE258" i="75"/>
  <c r="BD258" i="75"/>
  <c r="BC258" i="75"/>
  <c r="BB258" i="75"/>
  <c r="BA258" i="75"/>
  <c r="AZ258" i="75"/>
  <c r="AY258" i="75"/>
  <c r="AX258" i="75"/>
  <c r="AW258" i="75"/>
  <c r="AV258" i="75"/>
  <c r="AU258" i="75"/>
  <c r="AT258" i="75"/>
  <c r="AS258" i="75"/>
  <c r="AR258" i="75"/>
  <c r="AQ258" i="75"/>
  <c r="AP258" i="75"/>
  <c r="AO258" i="75"/>
  <c r="AN258" i="75"/>
  <c r="AM258" i="75"/>
  <c r="AL258" i="75"/>
  <c r="AK258" i="75"/>
  <c r="AJ258" i="75"/>
  <c r="AI258" i="75"/>
  <c r="AH258" i="75"/>
  <c r="AG258" i="75"/>
  <c r="AF258" i="75"/>
  <c r="AE258" i="75"/>
  <c r="AD258" i="75"/>
  <c r="AC258" i="75"/>
  <c r="AB258" i="75"/>
  <c r="AA258" i="75"/>
  <c r="Z258" i="75"/>
  <c r="Y258" i="75"/>
  <c r="X258" i="75"/>
  <c r="W258" i="75"/>
  <c r="V258" i="75"/>
  <c r="U258" i="75"/>
  <c r="T258" i="75"/>
  <c r="S258" i="75"/>
  <c r="R258" i="75"/>
  <c r="Q258" i="75"/>
  <c r="P258" i="75"/>
  <c r="O258" i="75"/>
  <c r="N258" i="75"/>
  <c r="M258" i="75"/>
  <c r="L258" i="75"/>
  <c r="K258" i="75"/>
  <c r="J258" i="75"/>
  <c r="I258" i="75"/>
  <c r="H258" i="75"/>
  <c r="G258" i="75"/>
  <c r="F258" i="75"/>
  <c r="E258" i="75"/>
  <c r="D258" i="75"/>
  <c r="C258" i="75"/>
  <c r="B258" i="75"/>
  <c r="A258" i="75"/>
  <c r="BK257" i="75"/>
  <c r="BJ257" i="75"/>
  <c r="BI257" i="75"/>
  <c r="BH257" i="75"/>
  <c r="BG257" i="75"/>
  <c r="BF257" i="75"/>
  <c r="BE257" i="75"/>
  <c r="BD257" i="75"/>
  <c r="BC257" i="75"/>
  <c r="BB257" i="75"/>
  <c r="BA257" i="75"/>
  <c r="AZ257" i="75"/>
  <c r="AY257" i="75"/>
  <c r="AX257" i="75"/>
  <c r="AW257" i="75"/>
  <c r="AV257" i="75"/>
  <c r="AU257" i="75"/>
  <c r="AT257" i="75"/>
  <c r="AS257" i="75"/>
  <c r="AR257" i="75"/>
  <c r="AQ257" i="75"/>
  <c r="AP257" i="75"/>
  <c r="AO257" i="75"/>
  <c r="AN257" i="75"/>
  <c r="AM257" i="75"/>
  <c r="AL257" i="75"/>
  <c r="AK257" i="75"/>
  <c r="AJ257" i="75"/>
  <c r="AI257" i="75"/>
  <c r="AH257" i="75"/>
  <c r="AG257" i="75"/>
  <c r="AF257" i="75"/>
  <c r="AE257" i="75"/>
  <c r="AD257" i="75"/>
  <c r="AC257" i="75"/>
  <c r="AB257" i="75"/>
  <c r="AA257" i="75"/>
  <c r="Z257" i="75"/>
  <c r="Y257" i="75"/>
  <c r="X257" i="75"/>
  <c r="W257" i="75"/>
  <c r="V257" i="75"/>
  <c r="U257" i="75"/>
  <c r="T257" i="75"/>
  <c r="S257" i="75"/>
  <c r="R257" i="75"/>
  <c r="Q257" i="75"/>
  <c r="P257" i="75"/>
  <c r="O257" i="75"/>
  <c r="N257" i="75"/>
  <c r="M257" i="75"/>
  <c r="L257" i="75"/>
  <c r="K257" i="75"/>
  <c r="J257" i="75"/>
  <c r="I257" i="75"/>
  <c r="H257" i="75"/>
  <c r="G257" i="75"/>
  <c r="F257" i="75"/>
  <c r="E257" i="75"/>
  <c r="D257" i="75"/>
  <c r="C257" i="75"/>
  <c r="B257" i="75"/>
  <c r="A257" i="75"/>
  <c r="BK256" i="75"/>
  <c r="BJ256" i="75"/>
  <c r="BI256" i="75"/>
  <c r="BH256" i="75"/>
  <c r="BG256" i="75"/>
  <c r="BF256" i="75"/>
  <c r="BE256" i="75"/>
  <c r="BD256" i="75"/>
  <c r="BC256" i="75"/>
  <c r="BB256" i="75"/>
  <c r="BA256" i="75"/>
  <c r="AZ256" i="75"/>
  <c r="AY256" i="75"/>
  <c r="AX256" i="75"/>
  <c r="AW256" i="75"/>
  <c r="AV256" i="75"/>
  <c r="AU256" i="75"/>
  <c r="AT256" i="75"/>
  <c r="AS256" i="75"/>
  <c r="AR256" i="75"/>
  <c r="AQ256" i="75"/>
  <c r="AP256" i="75"/>
  <c r="AO256" i="75"/>
  <c r="AN256" i="75"/>
  <c r="AM256" i="75"/>
  <c r="AL256" i="75"/>
  <c r="AK256" i="75"/>
  <c r="AJ256" i="75"/>
  <c r="AI256" i="75"/>
  <c r="AH256" i="75"/>
  <c r="AG256" i="75"/>
  <c r="AF256" i="75"/>
  <c r="AE256" i="75"/>
  <c r="AD256" i="75"/>
  <c r="AC256" i="75"/>
  <c r="AB256" i="75"/>
  <c r="AA256" i="75"/>
  <c r="Z256" i="75"/>
  <c r="Y256" i="75"/>
  <c r="X256" i="75"/>
  <c r="W256" i="75"/>
  <c r="V256" i="75"/>
  <c r="U256" i="75"/>
  <c r="T256" i="75"/>
  <c r="S256" i="75"/>
  <c r="R256" i="75"/>
  <c r="Q256" i="75"/>
  <c r="P256" i="75"/>
  <c r="O256" i="75"/>
  <c r="N256" i="75"/>
  <c r="M256" i="75"/>
  <c r="L256" i="75"/>
  <c r="K256" i="75"/>
  <c r="J256" i="75"/>
  <c r="I256" i="75"/>
  <c r="H256" i="75"/>
  <c r="G256" i="75"/>
  <c r="F256" i="75"/>
  <c r="E256" i="75"/>
  <c r="D256" i="75"/>
  <c r="C256" i="75"/>
  <c r="B256" i="75"/>
  <c r="A256" i="75"/>
  <c r="BK255" i="75"/>
  <c r="BJ255" i="75"/>
  <c r="BI255" i="75"/>
  <c r="BH255" i="75"/>
  <c r="BG255" i="75"/>
  <c r="BF255" i="75"/>
  <c r="BE255" i="75"/>
  <c r="BD255" i="75"/>
  <c r="BC255" i="75"/>
  <c r="BB255" i="75"/>
  <c r="BA255" i="75"/>
  <c r="AZ255" i="75"/>
  <c r="AY255" i="75"/>
  <c r="AX255" i="75"/>
  <c r="AW255" i="75"/>
  <c r="AV255" i="75"/>
  <c r="AU255" i="75"/>
  <c r="AT255" i="75"/>
  <c r="AS255" i="75"/>
  <c r="AR255" i="75"/>
  <c r="AQ255" i="75"/>
  <c r="AP255" i="75"/>
  <c r="AO255" i="75"/>
  <c r="AN255" i="75"/>
  <c r="AM255" i="75"/>
  <c r="AL255" i="75"/>
  <c r="AK255" i="75"/>
  <c r="AJ255" i="75"/>
  <c r="AI255" i="75"/>
  <c r="AH255" i="75"/>
  <c r="AG255" i="75"/>
  <c r="AF255" i="75"/>
  <c r="AE255" i="75"/>
  <c r="AD255" i="75"/>
  <c r="AC255" i="75"/>
  <c r="AB255" i="75"/>
  <c r="AA255" i="75"/>
  <c r="Z255" i="75"/>
  <c r="Y255" i="75"/>
  <c r="X255" i="75"/>
  <c r="W255" i="75"/>
  <c r="V255" i="75"/>
  <c r="U255" i="75"/>
  <c r="T255" i="75"/>
  <c r="S255" i="75"/>
  <c r="R255" i="75"/>
  <c r="Q255" i="75"/>
  <c r="P255" i="75"/>
  <c r="O255" i="75"/>
  <c r="N255" i="75"/>
  <c r="M255" i="75"/>
  <c r="L255" i="75"/>
  <c r="K255" i="75"/>
  <c r="J255" i="75"/>
  <c r="I255" i="75"/>
  <c r="H255" i="75"/>
  <c r="G255" i="75"/>
  <c r="F255" i="75"/>
  <c r="E255" i="75"/>
  <c r="D255" i="75"/>
  <c r="C255" i="75"/>
  <c r="B255" i="75"/>
  <c r="A255" i="75"/>
  <c r="BK254" i="75"/>
  <c r="BJ254" i="75"/>
  <c r="BI254" i="75"/>
  <c r="BH254" i="75"/>
  <c r="BG254" i="75"/>
  <c r="BF254" i="75"/>
  <c r="BE254" i="75"/>
  <c r="BD254" i="75"/>
  <c r="BC254" i="75"/>
  <c r="BB254" i="75"/>
  <c r="BA254" i="75"/>
  <c r="AZ254" i="75"/>
  <c r="AY254" i="75"/>
  <c r="AX254" i="75"/>
  <c r="AW254" i="75"/>
  <c r="AV254" i="75"/>
  <c r="AU254" i="75"/>
  <c r="AT254" i="75"/>
  <c r="AS254" i="75"/>
  <c r="AR254" i="75"/>
  <c r="AQ254" i="75"/>
  <c r="AP254" i="75"/>
  <c r="AO254" i="75"/>
  <c r="AN254" i="75"/>
  <c r="AM254" i="75"/>
  <c r="AL254" i="75"/>
  <c r="AK254" i="75"/>
  <c r="AJ254" i="75"/>
  <c r="AI254" i="75"/>
  <c r="AH254" i="75"/>
  <c r="AG254" i="75"/>
  <c r="AF254" i="75"/>
  <c r="AE254" i="75"/>
  <c r="AD254" i="75"/>
  <c r="AC254" i="75"/>
  <c r="AB254" i="75"/>
  <c r="AA254" i="75"/>
  <c r="Z254" i="75"/>
  <c r="Y254" i="75"/>
  <c r="X254" i="75"/>
  <c r="W254" i="75"/>
  <c r="V254" i="75"/>
  <c r="U254" i="75"/>
  <c r="T254" i="75"/>
  <c r="S254" i="75"/>
  <c r="R254" i="75"/>
  <c r="Q254" i="75"/>
  <c r="P254" i="75"/>
  <c r="O254" i="75"/>
  <c r="N254" i="75"/>
  <c r="M254" i="75"/>
  <c r="L254" i="75"/>
  <c r="K254" i="75"/>
  <c r="J254" i="75"/>
  <c r="I254" i="75"/>
  <c r="H254" i="75"/>
  <c r="G254" i="75"/>
  <c r="F254" i="75"/>
  <c r="E254" i="75"/>
  <c r="D254" i="75"/>
  <c r="C254" i="75"/>
  <c r="B254" i="75"/>
  <c r="A254" i="75"/>
  <c r="BK253" i="75"/>
  <c r="BJ253" i="75"/>
  <c r="BI253" i="75"/>
  <c r="BH253" i="75"/>
  <c r="BG253" i="75"/>
  <c r="BF253" i="75"/>
  <c r="BE253" i="75"/>
  <c r="BD253" i="75"/>
  <c r="BC253" i="75"/>
  <c r="BB253" i="75"/>
  <c r="BA253" i="75"/>
  <c r="AZ253" i="75"/>
  <c r="AY253" i="75"/>
  <c r="AX253" i="75"/>
  <c r="AW253" i="75"/>
  <c r="AV253" i="75"/>
  <c r="AU253" i="75"/>
  <c r="AT253" i="75"/>
  <c r="AS253" i="75"/>
  <c r="AR253" i="75"/>
  <c r="AQ253" i="75"/>
  <c r="AP253" i="75"/>
  <c r="AO253" i="75"/>
  <c r="AN253" i="75"/>
  <c r="AM253" i="75"/>
  <c r="AL253" i="75"/>
  <c r="AK253" i="75"/>
  <c r="AJ253" i="75"/>
  <c r="AI253" i="75"/>
  <c r="AH253" i="75"/>
  <c r="AG253" i="75"/>
  <c r="AF253" i="75"/>
  <c r="AE253" i="75"/>
  <c r="AD253" i="75"/>
  <c r="AC253" i="75"/>
  <c r="AB253" i="75"/>
  <c r="AA253" i="75"/>
  <c r="Z253" i="75"/>
  <c r="Y253" i="75"/>
  <c r="X253" i="75"/>
  <c r="W253" i="75"/>
  <c r="V253" i="75"/>
  <c r="U253" i="75"/>
  <c r="T253" i="75"/>
  <c r="S253" i="75"/>
  <c r="R253" i="75"/>
  <c r="Q253" i="75"/>
  <c r="P253" i="75"/>
  <c r="O253" i="75"/>
  <c r="N253" i="75"/>
  <c r="M253" i="75"/>
  <c r="L253" i="75"/>
  <c r="K253" i="75"/>
  <c r="J253" i="75"/>
  <c r="I253" i="75"/>
  <c r="H253" i="75"/>
  <c r="G253" i="75"/>
  <c r="F253" i="75"/>
  <c r="E253" i="75"/>
  <c r="D253" i="75"/>
  <c r="C253" i="75"/>
  <c r="B253" i="75"/>
  <c r="A253" i="75"/>
  <c r="BK252" i="75"/>
  <c r="BJ252" i="75"/>
  <c r="BI252" i="75"/>
  <c r="BH252" i="75"/>
  <c r="BG252" i="75"/>
  <c r="BF252" i="75"/>
  <c r="BE252" i="75"/>
  <c r="BD252" i="75"/>
  <c r="BC252" i="75"/>
  <c r="BB252" i="75"/>
  <c r="BA252" i="75"/>
  <c r="AZ252" i="75"/>
  <c r="AY252" i="75"/>
  <c r="AX252" i="75"/>
  <c r="AW252" i="75"/>
  <c r="AV252" i="75"/>
  <c r="AU252" i="75"/>
  <c r="AT252" i="75"/>
  <c r="AS252" i="75"/>
  <c r="AR252" i="75"/>
  <c r="AQ252" i="75"/>
  <c r="AP252" i="75"/>
  <c r="AO252" i="75"/>
  <c r="AN252" i="75"/>
  <c r="AM252" i="75"/>
  <c r="AL252" i="75"/>
  <c r="AK252" i="75"/>
  <c r="AJ252" i="75"/>
  <c r="AI252" i="75"/>
  <c r="AH252" i="75"/>
  <c r="AG252" i="75"/>
  <c r="AF252" i="75"/>
  <c r="AE252" i="75"/>
  <c r="AD252" i="75"/>
  <c r="AC252" i="75"/>
  <c r="AB252" i="75"/>
  <c r="AA252" i="75"/>
  <c r="Z252" i="75"/>
  <c r="Y252" i="75"/>
  <c r="X252" i="75"/>
  <c r="W252" i="75"/>
  <c r="V252" i="75"/>
  <c r="U252" i="75"/>
  <c r="T252" i="75"/>
  <c r="S252" i="75"/>
  <c r="R252" i="75"/>
  <c r="Q252" i="75"/>
  <c r="P252" i="75"/>
  <c r="O252" i="75"/>
  <c r="N252" i="75"/>
  <c r="M252" i="75"/>
  <c r="L252" i="75"/>
  <c r="K252" i="75"/>
  <c r="J252" i="75"/>
  <c r="I252" i="75"/>
  <c r="H252" i="75"/>
  <c r="G252" i="75"/>
  <c r="F252" i="75"/>
  <c r="E252" i="75"/>
  <c r="D252" i="75"/>
  <c r="C252" i="75"/>
  <c r="B252" i="75"/>
  <c r="A252" i="75"/>
  <c r="A251" i="75"/>
  <c r="BK250" i="75"/>
  <c r="BJ250" i="75"/>
  <c r="BI250" i="75"/>
  <c r="BH250" i="75"/>
  <c r="BG250" i="75"/>
  <c r="BF250" i="75"/>
  <c r="BE250" i="75"/>
  <c r="BD250" i="75"/>
  <c r="BC250" i="75"/>
  <c r="BB250" i="75"/>
  <c r="BA250" i="75"/>
  <c r="AZ250" i="75"/>
  <c r="AY250" i="75"/>
  <c r="AX250" i="75"/>
  <c r="AW250" i="75"/>
  <c r="AV250" i="75"/>
  <c r="AU250" i="75"/>
  <c r="AT250" i="75"/>
  <c r="AS250" i="75"/>
  <c r="AR250" i="75"/>
  <c r="AQ250" i="75"/>
  <c r="AP250" i="75"/>
  <c r="AO250" i="75"/>
  <c r="AN250" i="75"/>
  <c r="AM250" i="75"/>
  <c r="AL250" i="75"/>
  <c r="AK250" i="75"/>
  <c r="AJ250" i="75"/>
  <c r="AI250" i="75"/>
  <c r="AH250" i="75"/>
  <c r="AG250" i="75"/>
  <c r="AF250" i="75"/>
  <c r="AE250" i="75"/>
  <c r="AD250" i="75"/>
  <c r="AC250" i="75"/>
  <c r="AB250" i="75"/>
  <c r="AA250" i="75"/>
  <c r="Z250" i="75"/>
  <c r="Y250" i="75"/>
  <c r="X250" i="75"/>
  <c r="W250" i="75"/>
  <c r="V250" i="75"/>
  <c r="U250" i="75"/>
  <c r="T250" i="75"/>
  <c r="S250" i="75"/>
  <c r="R250" i="75"/>
  <c r="Q250" i="75"/>
  <c r="P250" i="75"/>
  <c r="O250" i="75"/>
  <c r="N250" i="75"/>
  <c r="M250" i="75"/>
  <c r="L250" i="75"/>
  <c r="K250" i="75"/>
  <c r="J250" i="75"/>
  <c r="I250" i="75"/>
  <c r="H250" i="75"/>
  <c r="G250" i="75"/>
  <c r="F250" i="75"/>
  <c r="E250" i="75"/>
  <c r="D250" i="75"/>
  <c r="C250" i="75"/>
  <c r="B250" i="75"/>
  <c r="A250" i="75"/>
  <c r="BK249" i="75"/>
  <c r="BJ249" i="75"/>
  <c r="BI249" i="75"/>
  <c r="BH249" i="75"/>
  <c r="BG249" i="75"/>
  <c r="BF249" i="75"/>
  <c r="BE249" i="75"/>
  <c r="BD249" i="75"/>
  <c r="BC249" i="75"/>
  <c r="BB249" i="75"/>
  <c r="BA249" i="75"/>
  <c r="AZ249" i="75"/>
  <c r="AY249" i="75"/>
  <c r="AX249" i="75"/>
  <c r="AW249" i="75"/>
  <c r="AV249" i="75"/>
  <c r="AU249" i="75"/>
  <c r="AT249" i="75"/>
  <c r="AS249" i="75"/>
  <c r="AR249" i="75"/>
  <c r="AQ249" i="75"/>
  <c r="AP249" i="75"/>
  <c r="AO249" i="75"/>
  <c r="AN249" i="75"/>
  <c r="AM249" i="75"/>
  <c r="AL249" i="75"/>
  <c r="AK249" i="75"/>
  <c r="AJ249" i="75"/>
  <c r="AI249" i="75"/>
  <c r="AH249" i="75"/>
  <c r="AG249" i="75"/>
  <c r="AF249" i="75"/>
  <c r="AE249" i="75"/>
  <c r="AD249" i="75"/>
  <c r="AC249" i="75"/>
  <c r="AB249" i="75"/>
  <c r="AA249" i="75"/>
  <c r="Z249" i="75"/>
  <c r="Y249" i="75"/>
  <c r="X249" i="75"/>
  <c r="W249" i="75"/>
  <c r="V249" i="75"/>
  <c r="U249" i="75"/>
  <c r="T249" i="75"/>
  <c r="S249" i="75"/>
  <c r="R249" i="75"/>
  <c r="Q249" i="75"/>
  <c r="P249" i="75"/>
  <c r="O249" i="75"/>
  <c r="N249" i="75"/>
  <c r="M249" i="75"/>
  <c r="L249" i="75"/>
  <c r="K249" i="75"/>
  <c r="J249" i="75"/>
  <c r="I249" i="75"/>
  <c r="H249" i="75"/>
  <c r="G249" i="75"/>
  <c r="F249" i="75"/>
  <c r="E249" i="75"/>
  <c r="D249" i="75"/>
  <c r="C249" i="75"/>
  <c r="B249" i="75"/>
  <c r="A249" i="75"/>
  <c r="A248" i="75"/>
  <c r="BK247" i="75"/>
  <c r="BJ247" i="75"/>
  <c r="BI247" i="75"/>
  <c r="BH247" i="75"/>
  <c r="BG247" i="75"/>
  <c r="BF247" i="75"/>
  <c r="BE247" i="75"/>
  <c r="BD247" i="75"/>
  <c r="BC247" i="75"/>
  <c r="BB247" i="75"/>
  <c r="BA247" i="75"/>
  <c r="AZ247" i="75"/>
  <c r="AY247" i="75"/>
  <c r="AX247" i="75"/>
  <c r="AW247" i="75"/>
  <c r="AV247" i="75"/>
  <c r="AU247" i="75"/>
  <c r="AT247" i="75"/>
  <c r="AS247" i="75"/>
  <c r="AR247" i="75"/>
  <c r="AQ247" i="75"/>
  <c r="AP247" i="75"/>
  <c r="AO247" i="75"/>
  <c r="AN247" i="75"/>
  <c r="AM247" i="75"/>
  <c r="AL247" i="75"/>
  <c r="AK247" i="75"/>
  <c r="AJ247" i="75"/>
  <c r="AI247" i="75"/>
  <c r="AH247" i="75"/>
  <c r="AG247" i="75"/>
  <c r="AF247" i="75"/>
  <c r="AE247" i="75"/>
  <c r="AD247" i="75"/>
  <c r="AC247" i="75"/>
  <c r="AB247" i="75"/>
  <c r="AA247" i="75"/>
  <c r="Z247" i="75"/>
  <c r="Y247" i="75"/>
  <c r="X247" i="75"/>
  <c r="W247" i="75"/>
  <c r="V247" i="75"/>
  <c r="U247" i="75"/>
  <c r="T247" i="75"/>
  <c r="S247" i="75"/>
  <c r="R247" i="75"/>
  <c r="Q247" i="75"/>
  <c r="P247" i="75"/>
  <c r="O247" i="75"/>
  <c r="N247" i="75"/>
  <c r="M247" i="75"/>
  <c r="L247" i="75"/>
  <c r="K247" i="75"/>
  <c r="J247" i="75"/>
  <c r="I247" i="75"/>
  <c r="H247" i="75"/>
  <c r="G247" i="75"/>
  <c r="F247" i="75"/>
  <c r="E247" i="75"/>
  <c r="D247" i="75"/>
  <c r="C247" i="75"/>
  <c r="B247" i="75"/>
  <c r="A247" i="75"/>
  <c r="BK246" i="75"/>
  <c r="BJ246" i="75"/>
  <c r="BI246" i="75"/>
  <c r="BH246" i="75"/>
  <c r="BG246" i="75"/>
  <c r="BF246" i="75"/>
  <c r="BE246" i="75"/>
  <c r="BD246" i="75"/>
  <c r="BC246" i="75"/>
  <c r="BB246" i="75"/>
  <c r="BA246" i="75"/>
  <c r="AZ246" i="75"/>
  <c r="AY246" i="75"/>
  <c r="AX246" i="75"/>
  <c r="AW246" i="75"/>
  <c r="AV246" i="75"/>
  <c r="AU246" i="75"/>
  <c r="AT246" i="75"/>
  <c r="AS246" i="75"/>
  <c r="AR246" i="75"/>
  <c r="AQ246" i="75"/>
  <c r="AP246" i="75"/>
  <c r="AO246" i="75"/>
  <c r="AN246" i="75"/>
  <c r="AM246" i="75"/>
  <c r="AL246" i="75"/>
  <c r="AK246" i="75"/>
  <c r="AJ246" i="75"/>
  <c r="AI246" i="75"/>
  <c r="AH246" i="75"/>
  <c r="AG246" i="75"/>
  <c r="AF246" i="75"/>
  <c r="AE246" i="75"/>
  <c r="AD246" i="75"/>
  <c r="AC246" i="75"/>
  <c r="AB246" i="75"/>
  <c r="AA246" i="75"/>
  <c r="Z246" i="75"/>
  <c r="Y246" i="75"/>
  <c r="X246" i="75"/>
  <c r="W246" i="75"/>
  <c r="V246" i="75"/>
  <c r="U246" i="75"/>
  <c r="T246" i="75"/>
  <c r="S246" i="75"/>
  <c r="R246" i="75"/>
  <c r="Q246" i="75"/>
  <c r="P246" i="75"/>
  <c r="O246" i="75"/>
  <c r="N246" i="75"/>
  <c r="M246" i="75"/>
  <c r="L246" i="75"/>
  <c r="K246" i="75"/>
  <c r="J246" i="75"/>
  <c r="I246" i="75"/>
  <c r="H246" i="75"/>
  <c r="G246" i="75"/>
  <c r="F246" i="75"/>
  <c r="E246" i="75"/>
  <c r="D246" i="75"/>
  <c r="C246" i="75"/>
  <c r="B246" i="75"/>
  <c r="A246" i="75"/>
  <c r="BK245" i="75"/>
  <c r="BJ245" i="75"/>
  <c r="BI245" i="75"/>
  <c r="BH245" i="75"/>
  <c r="BG245" i="75"/>
  <c r="BF245" i="75"/>
  <c r="BE245" i="75"/>
  <c r="BD245" i="75"/>
  <c r="BC245" i="75"/>
  <c r="BB245" i="75"/>
  <c r="BA245" i="75"/>
  <c r="AZ245" i="75"/>
  <c r="AY245" i="75"/>
  <c r="AX245" i="75"/>
  <c r="AW245" i="75"/>
  <c r="AV245" i="75"/>
  <c r="AU245" i="75"/>
  <c r="AT245" i="75"/>
  <c r="AS245" i="75"/>
  <c r="AR245" i="75"/>
  <c r="AQ245" i="75"/>
  <c r="AP245" i="75"/>
  <c r="AO245" i="75"/>
  <c r="AN245" i="75"/>
  <c r="AM245" i="75"/>
  <c r="AL245" i="75"/>
  <c r="AK245" i="75"/>
  <c r="AJ245" i="75"/>
  <c r="AI245" i="75"/>
  <c r="AH245" i="75"/>
  <c r="AG245" i="75"/>
  <c r="AF245" i="75"/>
  <c r="AE245" i="75"/>
  <c r="AD245" i="75"/>
  <c r="AC245" i="75"/>
  <c r="AB245" i="75"/>
  <c r="AA245" i="75"/>
  <c r="Z245" i="75"/>
  <c r="Y245" i="75"/>
  <c r="X245" i="75"/>
  <c r="W245" i="75"/>
  <c r="V245" i="75"/>
  <c r="U245" i="75"/>
  <c r="T245" i="75"/>
  <c r="S245" i="75"/>
  <c r="R245" i="75"/>
  <c r="Q245" i="75"/>
  <c r="P245" i="75"/>
  <c r="O245" i="75"/>
  <c r="N245" i="75"/>
  <c r="M245" i="75"/>
  <c r="L245" i="75"/>
  <c r="K245" i="75"/>
  <c r="J245" i="75"/>
  <c r="I245" i="75"/>
  <c r="H245" i="75"/>
  <c r="G245" i="75"/>
  <c r="F245" i="75"/>
  <c r="E245" i="75"/>
  <c r="D245" i="75"/>
  <c r="C245" i="75"/>
  <c r="B245" i="75"/>
  <c r="A245" i="75"/>
  <c r="BK244" i="75"/>
  <c r="BJ244" i="75"/>
  <c r="BI244" i="75"/>
  <c r="BH244" i="75"/>
  <c r="BG244" i="75"/>
  <c r="BF244" i="75"/>
  <c r="BE244" i="75"/>
  <c r="BD244" i="75"/>
  <c r="BC244" i="75"/>
  <c r="BB244" i="75"/>
  <c r="BA244" i="75"/>
  <c r="AZ244" i="75"/>
  <c r="AY244" i="75"/>
  <c r="AX244" i="75"/>
  <c r="AW244" i="75"/>
  <c r="AV244" i="75"/>
  <c r="AU244" i="75"/>
  <c r="AT244" i="75"/>
  <c r="AS244" i="75"/>
  <c r="AR244" i="75"/>
  <c r="AQ244" i="75"/>
  <c r="AP244" i="75"/>
  <c r="AO244" i="75"/>
  <c r="AN244" i="75"/>
  <c r="AM244" i="75"/>
  <c r="AL244" i="75"/>
  <c r="AK244" i="75"/>
  <c r="AJ244" i="75"/>
  <c r="AI244" i="75"/>
  <c r="AH244" i="75"/>
  <c r="AG244" i="75"/>
  <c r="AF244" i="75"/>
  <c r="AE244" i="75"/>
  <c r="AD244" i="75"/>
  <c r="AC244" i="75"/>
  <c r="AB244" i="75"/>
  <c r="AA244" i="75"/>
  <c r="Z244" i="75"/>
  <c r="Y244" i="75"/>
  <c r="X244" i="75"/>
  <c r="W244" i="75"/>
  <c r="V244" i="75"/>
  <c r="U244" i="75"/>
  <c r="T244" i="75"/>
  <c r="S244" i="75"/>
  <c r="R244" i="75"/>
  <c r="Q244" i="75"/>
  <c r="P244" i="75"/>
  <c r="O244" i="75"/>
  <c r="N244" i="75"/>
  <c r="M244" i="75"/>
  <c r="L244" i="75"/>
  <c r="K244" i="75"/>
  <c r="J244" i="75"/>
  <c r="I244" i="75"/>
  <c r="H244" i="75"/>
  <c r="G244" i="75"/>
  <c r="F244" i="75"/>
  <c r="E244" i="75"/>
  <c r="D244" i="75"/>
  <c r="C244" i="75"/>
  <c r="B244" i="75"/>
  <c r="A244" i="75"/>
  <c r="A243" i="75"/>
  <c r="BK242" i="75"/>
  <c r="BJ242" i="75"/>
  <c r="BI242" i="75"/>
  <c r="BH242" i="75"/>
  <c r="BG242" i="75"/>
  <c r="BF242" i="75"/>
  <c r="BE242" i="75"/>
  <c r="BD242" i="75"/>
  <c r="BC242" i="75"/>
  <c r="BB242" i="75"/>
  <c r="BA242" i="75"/>
  <c r="AZ242" i="75"/>
  <c r="AY242" i="75"/>
  <c r="AX242" i="75"/>
  <c r="AW242" i="75"/>
  <c r="AV242" i="75"/>
  <c r="AU242" i="75"/>
  <c r="AT242" i="75"/>
  <c r="AS242" i="75"/>
  <c r="AR242" i="75"/>
  <c r="AQ242" i="75"/>
  <c r="AP242" i="75"/>
  <c r="AO242" i="75"/>
  <c r="AN242" i="75"/>
  <c r="AM242" i="75"/>
  <c r="AL242" i="75"/>
  <c r="AK242" i="75"/>
  <c r="AJ242" i="75"/>
  <c r="AI242" i="75"/>
  <c r="AH242" i="75"/>
  <c r="AG242" i="75"/>
  <c r="AF242" i="75"/>
  <c r="AE242" i="75"/>
  <c r="AD242" i="75"/>
  <c r="AC242" i="75"/>
  <c r="AB242" i="75"/>
  <c r="AA242" i="75"/>
  <c r="Z242" i="75"/>
  <c r="Y242" i="75"/>
  <c r="X242" i="75"/>
  <c r="W242" i="75"/>
  <c r="V242" i="75"/>
  <c r="U242" i="75"/>
  <c r="T242" i="75"/>
  <c r="S242" i="75"/>
  <c r="R242" i="75"/>
  <c r="Q242" i="75"/>
  <c r="P242" i="75"/>
  <c r="O242" i="75"/>
  <c r="N242" i="75"/>
  <c r="M242" i="75"/>
  <c r="L242" i="75"/>
  <c r="K242" i="75"/>
  <c r="J242" i="75"/>
  <c r="I242" i="75"/>
  <c r="H242" i="75"/>
  <c r="G242" i="75"/>
  <c r="F242" i="75"/>
  <c r="E242" i="75"/>
  <c r="D242" i="75"/>
  <c r="C242" i="75"/>
  <c r="B242" i="75"/>
  <c r="A242" i="75"/>
  <c r="BK241" i="75"/>
  <c r="BJ241" i="75"/>
  <c r="BI241" i="75"/>
  <c r="BH241" i="75"/>
  <c r="BG241" i="75"/>
  <c r="BF241" i="75"/>
  <c r="BE241" i="75"/>
  <c r="BD241" i="75"/>
  <c r="BC241" i="75"/>
  <c r="BB241" i="75"/>
  <c r="BA241" i="75"/>
  <c r="AZ241" i="75"/>
  <c r="AY241" i="75"/>
  <c r="AX241" i="75"/>
  <c r="AW241" i="75"/>
  <c r="AV241" i="75"/>
  <c r="AU241" i="75"/>
  <c r="AT241" i="75"/>
  <c r="AS241" i="75"/>
  <c r="AR241" i="75"/>
  <c r="AQ241" i="75"/>
  <c r="AP241" i="75"/>
  <c r="AO241" i="75"/>
  <c r="AN241" i="75"/>
  <c r="AM241" i="75"/>
  <c r="AL241" i="75"/>
  <c r="AK241" i="75"/>
  <c r="AJ241" i="75"/>
  <c r="AI241" i="75"/>
  <c r="AH241" i="75"/>
  <c r="AG241" i="75"/>
  <c r="AF241" i="75"/>
  <c r="AE241" i="75"/>
  <c r="AD241" i="75"/>
  <c r="AC241" i="75"/>
  <c r="AB241" i="75"/>
  <c r="AA241" i="75"/>
  <c r="Z241" i="75"/>
  <c r="Y241" i="75"/>
  <c r="X241" i="75"/>
  <c r="W241" i="75"/>
  <c r="V241" i="75"/>
  <c r="U241" i="75"/>
  <c r="T241" i="75"/>
  <c r="S241" i="75"/>
  <c r="R241" i="75"/>
  <c r="Q241" i="75"/>
  <c r="P241" i="75"/>
  <c r="O241" i="75"/>
  <c r="N241" i="75"/>
  <c r="M241" i="75"/>
  <c r="L241" i="75"/>
  <c r="K241" i="75"/>
  <c r="J241" i="75"/>
  <c r="I241" i="75"/>
  <c r="H241" i="75"/>
  <c r="G241" i="75"/>
  <c r="F241" i="75"/>
  <c r="E241" i="75"/>
  <c r="D241" i="75"/>
  <c r="C241" i="75"/>
  <c r="B241" i="75"/>
  <c r="A241" i="75"/>
  <c r="BK240" i="75"/>
  <c r="BJ240" i="75"/>
  <c r="BI240" i="75"/>
  <c r="BH240" i="75"/>
  <c r="BG240" i="75"/>
  <c r="BF240" i="75"/>
  <c r="BE240" i="75"/>
  <c r="BD240" i="75"/>
  <c r="BC240" i="75"/>
  <c r="BB240" i="75"/>
  <c r="BA240" i="75"/>
  <c r="AZ240" i="75"/>
  <c r="AY240" i="75"/>
  <c r="AX240" i="75"/>
  <c r="AW240" i="75"/>
  <c r="AV240" i="75"/>
  <c r="AU240" i="75"/>
  <c r="AT240" i="75"/>
  <c r="AS240" i="75"/>
  <c r="AR240" i="75"/>
  <c r="AQ240" i="75"/>
  <c r="AP240" i="75"/>
  <c r="AO240" i="75"/>
  <c r="AN240" i="75"/>
  <c r="AM240" i="75"/>
  <c r="AL240" i="75"/>
  <c r="AK240" i="75"/>
  <c r="AJ240" i="75"/>
  <c r="AI240" i="75"/>
  <c r="AH240" i="75"/>
  <c r="AG240" i="75"/>
  <c r="AF240" i="75"/>
  <c r="AE240" i="75"/>
  <c r="AD240" i="75"/>
  <c r="AC240" i="75"/>
  <c r="AB240" i="75"/>
  <c r="AA240" i="75"/>
  <c r="Z240" i="75"/>
  <c r="Y240" i="75"/>
  <c r="X240" i="75"/>
  <c r="W240" i="75"/>
  <c r="V240" i="75"/>
  <c r="U240" i="75"/>
  <c r="T240" i="75"/>
  <c r="S240" i="75"/>
  <c r="R240" i="75"/>
  <c r="Q240" i="75"/>
  <c r="P240" i="75"/>
  <c r="O240" i="75"/>
  <c r="N240" i="75"/>
  <c r="M240" i="75"/>
  <c r="L240" i="75"/>
  <c r="K240" i="75"/>
  <c r="J240" i="75"/>
  <c r="I240" i="75"/>
  <c r="H240" i="75"/>
  <c r="G240" i="75"/>
  <c r="F240" i="75"/>
  <c r="E240" i="75"/>
  <c r="D240" i="75"/>
  <c r="C240" i="75"/>
  <c r="B240" i="75"/>
  <c r="A240" i="75"/>
  <c r="A239" i="75"/>
  <c r="A238" i="75"/>
  <c r="A237" i="75"/>
  <c r="BK236" i="75"/>
  <c r="BJ236" i="75"/>
  <c r="BI236" i="75"/>
  <c r="BH236" i="75"/>
  <c r="BG236" i="75"/>
  <c r="BF236" i="75"/>
  <c r="BE236" i="75"/>
  <c r="BD236" i="75"/>
  <c r="BC236" i="75"/>
  <c r="BB236" i="75"/>
  <c r="BA236" i="75"/>
  <c r="AZ236" i="75"/>
  <c r="AY236" i="75"/>
  <c r="AX236" i="75"/>
  <c r="AW236" i="75"/>
  <c r="AV236" i="75"/>
  <c r="AU236" i="75"/>
  <c r="AT236" i="75"/>
  <c r="AS236" i="75"/>
  <c r="AR236" i="75"/>
  <c r="AQ236" i="75"/>
  <c r="AP236" i="75"/>
  <c r="AO236" i="75"/>
  <c r="AN236" i="75"/>
  <c r="AM236" i="75"/>
  <c r="AL236" i="75"/>
  <c r="AK236" i="75"/>
  <c r="AJ236" i="75"/>
  <c r="AI236" i="75"/>
  <c r="AH236" i="75"/>
  <c r="AG236" i="75"/>
  <c r="AF236" i="75"/>
  <c r="AE236" i="75"/>
  <c r="AD236" i="75"/>
  <c r="AC236" i="75"/>
  <c r="AB236" i="75"/>
  <c r="AA236" i="75"/>
  <c r="Z236" i="75"/>
  <c r="Y236" i="75"/>
  <c r="X236" i="75"/>
  <c r="W236" i="75"/>
  <c r="V236" i="75"/>
  <c r="U236" i="75"/>
  <c r="T236" i="75"/>
  <c r="S236" i="75"/>
  <c r="R236" i="75"/>
  <c r="Q236" i="75"/>
  <c r="P236" i="75"/>
  <c r="O236" i="75"/>
  <c r="N236" i="75"/>
  <c r="M236" i="75"/>
  <c r="L236" i="75"/>
  <c r="K236" i="75"/>
  <c r="J236" i="75"/>
  <c r="I236" i="75"/>
  <c r="H236" i="75"/>
  <c r="G236" i="75"/>
  <c r="F236" i="75"/>
  <c r="E236" i="75"/>
  <c r="D236" i="75"/>
  <c r="C236" i="75"/>
  <c r="B236" i="75"/>
  <c r="A236" i="75"/>
  <c r="BK235" i="75"/>
  <c r="BJ235" i="75"/>
  <c r="BI235" i="75"/>
  <c r="BH235" i="75"/>
  <c r="BG235" i="75"/>
  <c r="BF235" i="75"/>
  <c r="BE235" i="75"/>
  <c r="BD235" i="75"/>
  <c r="BC235" i="75"/>
  <c r="BB235" i="75"/>
  <c r="BA235" i="75"/>
  <c r="AZ235" i="75"/>
  <c r="AY235" i="75"/>
  <c r="AX235" i="75"/>
  <c r="AW235" i="75"/>
  <c r="AV235" i="75"/>
  <c r="AU235" i="75"/>
  <c r="AT235" i="75"/>
  <c r="AS235" i="75"/>
  <c r="AR235" i="75"/>
  <c r="AQ235" i="75"/>
  <c r="AP235" i="75"/>
  <c r="AO235" i="75"/>
  <c r="AN235" i="75"/>
  <c r="AM235" i="75"/>
  <c r="AL235" i="75"/>
  <c r="AK235" i="75"/>
  <c r="AJ235" i="75"/>
  <c r="AI235" i="75"/>
  <c r="AH235" i="75"/>
  <c r="AG235" i="75"/>
  <c r="AF235" i="75"/>
  <c r="AE235" i="75"/>
  <c r="AD235" i="75"/>
  <c r="AC235" i="75"/>
  <c r="AB235" i="75"/>
  <c r="AA235" i="75"/>
  <c r="Z235" i="75"/>
  <c r="Y235" i="75"/>
  <c r="X235" i="75"/>
  <c r="W235" i="75"/>
  <c r="V235" i="75"/>
  <c r="U235" i="75"/>
  <c r="T235" i="75"/>
  <c r="S235" i="75"/>
  <c r="R235" i="75"/>
  <c r="Q235" i="75"/>
  <c r="P235" i="75"/>
  <c r="O235" i="75"/>
  <c r="N235" i="75"/>
  <c r="M235" i="75"/>
  <c r="L235" i="75"/>
  <c r="K235" i="75"/>
  <c r="J235" i="75"/>
  <c r="I235" i="75"/>
  <c r="H235" i="75"/>
  <c r="G235" i="75"/>
  <c r="F235" i="75"/>
  <c r="E235" i="75"/>
  <c r="D235" i="75"/>
  <c r="C235" i="75"/>
  <c r="B235" i="75"/>
  <c r="A235" i="75"/>
  <c r="BK234" i="75"/>
  <c r="BJ234" i="75"/>
  <c r="BI234" i="75"/>
  <c r="BH234" i="75"/>
  <c r="BG234" i="75"/>
  <c r="BF234" i="75"/>
  <c r="BE234" i="75"/>
  <c r="BD234" i="75"/>
  <c r="BC234" i="75"/>
  <c r="BB234" i="75"/>
  <c r="BA234" i="75"/>
  <c r="AZ234" i="75"/>
  <c r="AY234" i="75"/>
  <c r="AX234" i="75"/>
  <c r="AW234" i="75"/>
  <c r="AV234" i="75"/>
  <c r="AU234" i="75"/>
  <c r="AT234" i="75"/>
  <c r="AS234" i="75"/>
  <c r="AR234" i="75"/>
  <c r="AQ234" i="75"/>
  <c r="AP234" i="75"/>
  <c r="AO234" i="75"/>
  <c r="AN234" i="75"/>
  <c r="AM234" i="75"/>
  <c r="AL234" i="75"/>
  <c r="AK234" i="75"/>
  <c r="AJ234" i="75"/>
  <c r="AI234" i="75"/>
  <c r="AH234" i="75"/>
  <c r="AG234" i="75"/>
  <c r="AF234" i="75"/>
  <c r="AE234" i="75"/>
  <c r="AD234" i="75"/>
  <c r="AC234" i="75"/>
  <c r="AB234" i="75"/>
  <c r="AA234" i="75"/>
  <c r="Z234" i="75"/>
  <c r="Y234" i="75"/>
  <c r="X234" i="75"/>
  <c r="W234" i="75"/>
  <c r="V234" i="75"/>
  <c r="U234" i="75"/>
  <c r="T234" i="75"/>
  <c r="S234" i="75"/>
  <c r="R234" i="75"/>
  <c r="Q234" i="75"/>
  <c r="P234" i="75"/>
  <c r="O234" i="75"/>
  <c r="N234" i="75"/>
  <c r="M234" i="75"/>
  <c r="L234" i="75"/>
  <c r="K234" i="75"/>
  <c r="J234" i="75"/>
  <c r="I234" i="75"/>
  <c r="H234" i="75"/>
  <c r="G234" i="75"/>
  <c r="F234" i="75"/>
  <c r="E234" i="75"/>
  <c r="D234" i="75"/>
  <c r="C234" i="75"/>
  <c r="B234" i="75"/>
  <c r="A234" i="75"/>
  <c r="BK233" i="75"/>
  <c r="BJ233" i="75"/>
  <c r="BI233" i="75"/>
  <c r="BH233" i="75"/>
  <c r="BG233" i="75"/>
  <c r="BF233" i="75"/>
  <c r="BE233" i="75"/>
  <c r="BD233" i="75"/>
  <c r="BC233" i="75"/>
  <c r="BB233" i="75"/>
  <c r="BA233" i="75"/>
  <c r="AZ233" i="75"/>
  <c r="AY233" i="75"/>
  <c r="AX233" i="75"/>
  <c r="AW233" i="75"/>
  <c r="AV233" i="75"/>
  <c r="AU233" i="75"/>
  <c r="AT233" i="75"/>
  <c r="AS233" i="75"/>
  <c r="AR233" i="75"/>
  <c r="AQ233" i="75"/>
  <c r="AP233" i="75"/>
  <c r="AO233" i="75"/>
  <c r="AN233" i="75"/>
  <c r="AM233" i="75"/>
  <c r="AL233" i="75"/>
  <c r="AK233" i="75"/>
  <c r="AJ233" i="75"/>
  <c r="AI233" i="75"/>
  <c r="AH233" i="75"/>
  <c r="AG233" i="75"/>
  <c r="AF233" i="75"/>
  <c r="AE233" i="75"/>
  <c r="AD233" i="75"/>
  <c r="AC233" i="75"/>
  <c r="AB233" i="75"/>
  <c r="AA233" i="75"/>
  <c r="Z233" i="75"/>
  <c r="Y233" i="75"/>
  <c r="X233" i="75"/>
  <c r="W233" i="75"/>
  <c r="V233" i="75"/>
  <c r="U233" i="75"/>
  <c r="T233" i="75"/>
  <c r="S233" i="75"/>
  <c r="R233" i="75"/>
  <c r="Q233" i="75"/>
  <c r="P233" i="75"/>
  <c r="O233" i="75"/>
  <c r="N233" i="75"/>
  <c r="M233" i="75"/>
  <c r="L233" i="75"/>
  <c r="K233" i="75"/>
  <c r="J233" i="75"/>
  <c r="I233" i="75"/>
  <c r="H233" i="75"/>
  <c r="G233" i="75"/>
  <c r="F233" i="75"/>
  <c r="E233" i="75"/>
  <c r="D233" i="75"/>
  <c r="C233" i="75"/>
  <c r="B233" i="75"/>
  <c r="A233" i="75"/>
  <c r="BK232" i="75"/>
  <c r="BJ232" i="75"/>
  <c r="BI232" i="75"/>
  <c r="BH232" i="75"/>
  <c r="BG232" i="75"/>
  <c r="BF232" i="75"/>
  <c r="BE232" i="75"/>
  <c r="BD232" i="75"/>
  <c r="BC232" i="75"/>
  <c r="BB232" i="75"/>
  <c r="BA232" i="75"/>
  <c r="AZ232" i="75"/>
  <c r="AY232" i="75"/>
  <c r="AX232" i="75"/>
  <c r="AW232" i="75"/>
  <c r="AV232" i="75"/>
  <c r="AU232" i="75"/>
  <c r="AT232" i="75"/>
  <c r="AS232" i="75"/>
  <c r="AR232" i="75"/>
  <c r="AQ232" i="75"/>
  <c r="AP232" i="75"/>
  <c r="AO232" i="75"/>
  <c r="AN232" i="75"/>
  <c r="AM232" i="75"/>
  <c r="AL232" i="75"/>
  <c r="AK232" i="75"/>
  <c r="AJ232" i="75"/>
  <c r="AI232" i="75"/>
  <c r="AH232" i="75"/>
  <c r="AG232" i="75"/>
  <c r="AF232" i="75"/>
  <c r="AE232" i="75"/>
  <c r="AD232" i="75"/>
  <c r="AC232" i="75"/>
  <c r="AB232" i="75"/>
  <c r="AA232" i="75"/>
  <c r="Z232" i="75"/>
  <c r="Y232" i="75"/>
  <c r="X232" i="75"/>
  <c r="W232" i="75"/>
  <c r="V232" i="75"/>
  <c r="U232" i="75"/>
  <c r="T232" i="75"/>
  <c r="S232" i="75"/>
  <c r="R232" i="75"/>
  <c r="Q232" i="75"/>
  <c r="P232" i="75"/>
  <c r="O232" i="75"/>
  <c r="N232" i="75"/>
  <c r="M232" i="75"/>
  <c r="L232" i="75"/>
  <c r="K232" i="75"/>
  <c r="J232" i="75"/>
  <c r="I232" i="75"/>
  <c r="H232" i="75"/>
  <c r="G232" i="75"/>
  <c r="F232" i="75"/>
  <c r="E232" i="75"/>
  <c r="D232" i="75"/>
  <c r="C232" i="75"/>
  <c r="B232" i="75"/>
  <c r="A232" i="75"/>
  <c r="BK231" i="75"/>
  <c r="BJ231" i="75"/>
  <c r="BI231" i="75"/>
  <c r="BH231" i="75"/>
  <c r="BG231" i="75"/>
  <c r="BF231" i="75"/>
  <c r="BE231" i="75"/>
  <c r="BD231" i="75"/>
  <c r="BC231" i="75"/>
  <c r="BB231" i="75"/>
  <c r="BA231" i="75"/>
  <c r="AZ231" i="75"/>
  <c r="AY231" i="75"/>
  <c r="AX231" i="75"/>
  <c r="AW231" i="75"/>
  <c r="AV231" i="75"/>
  <c r="AU231" i="75"/>
  <c r="AT231" i="75"/>
  <c r="AS231" i="75"/>
  <c r="AR231" i="75"/>
  <c r="AQ231" i="75"/>
  <c r="AP231" i="75"/>
  <c r="AO231" i="75"/>
  <c r="AN231" i="75"/>
  <c r="AM231" i="75"/>
  <c r="AL231" i="75"/>
  <c r="AK231" i="75"/>
  <c r="AJ231" i="75"/>
  <c r="AI231" i="75"/>
  <c r="AH231" i="75"/>
  <c r="AG231" i="75"/>
  <c r="AF231" i="75"/>
  <c r="AE231" i="75"/>
  <c r="AD231" i="75"/>
  <c r="AC231" i="75"/>
  <c r="AB231" i="75"/>
  <c r="AA231" i="75"/>
  <c r="Z231" i="75"/>
  <c r="Y231" i="75"/>
  <c r="X231" i="75"/>
  <c r="W231" i="75"/>
  <c r="V231" i="75"/>
  <c r="U231" i="75"/>
  <c r="T231" i="75"/>
  <c r="S231" i="75"/>
  <c r="R231" i="75"/>
  <c r="Q231" i="75"/>
  <c r="P231" i="75"/>
  <c r="O231" i="75"/>
  <c r="N231" i="75"/>
  <c r="M231" i="75"/>
  <c r="L231" i="75"/>
  <c r="K231" i="75"/>
  <c r="J231" i="75"/>
  <c r="I231" i="75"/>
  <c r="H231" i="75"/>
  <c r="G231" i="75"/>
  <c r="F231" i="75"/>
  <c r="E231" i="75"/>
  <c r="D231" i="75"/>
  <c r="C231" i="75"/>
  <c r="B231" i="75"/>
  <c r="A231" i="75"/>
  <c r="BK230" i="75"/>
  <c r="BJ230" i="75"/>
  <c r="BI230" i="75"/>
  <c r="BH230" i="75"/>
  <c r="BG230" i="75"/>
  <c r="BF230" i="75"/>
  <c r="BE230" i="75"/>
  <c r="BD230" i="75"/>
  <c r="BC230" i="75"/>
  <c r="BB230" i="75"/>
  <c r="BA230" i="75"/>
  <c r="AZ230" i="75"/>
  <c r="AY230" i="75"/>
  <c r="AX230" i="75"/>
  <c r="AW230" i="75"/>
  <c r="AV230" i="75"/>
  <c r="AU230" i="75"/>
  <c r="AT230" i="75"/>
  <c r="AS230" i="75"/>
  <c r="AR230" i="75"/>
  <c r="AQ230" i="75"/>
  <c r="AP230" i="75"/>
  <c r="AO230" i="75"/>
  <c r="AN230" i="75"/>
  <c r="AM230" i="75"/>
  <c r="AL230" i="75"/>
  <c r="AK230" i="75"/>
  <c r="AJ230" i="75"/>
  <c r="AI230" i="75"/>
  <c r="AH230" i="75"/>
  <c r="AG230" i="75"/>
  <c r="AF230" i="75"/>
  <c r="AE230" i="75"/>
  <c r="AD230" i="75"/>
  <c r="AC230" i="75"/>
  <c r="AB230" i="75"/>
  <c r="AA230" i="75"/>
  <c r="Z230" i="75"/>
  <c r="Y230" i="75"/>
  <c r="X230" i="75"/>
  <c r="W230" i="75"/>
  <c r="V230" i="75"/>
  <c r="U230" i="75"/>
  <c r="T230" i="75"/>
  <c r="S230" i="75"/>
  <c r="R230" i="75"/>
  <c r="Q230" i="75"/>
  <c r="P230" i="75"/>
  <c r="O230" i="75"/>
  <c r="N230" i="75"/>
  <c r="M230" i="75"/>
  <c r="L230" i="75"/>
  <c r="K230" i="75"/>
  <c r="J230" i="75"/>
  <c r="I230" i="75"/>
  <c r="H230" i="75"/>
  <c r="G230" i="75"/>
  <c r="F230" i="75"/>
  <c r="E230" i="75"/>
  <c r="D230" i="75"/>
  <c r="C230" i="75"/>
  <c r="B230" i="75"/>
  <c r="A230" i="75"/>
  <c r="BK229" i="75"/>
  <c r="BJ229" i="75"/>
  <c r="BI229" i="75"/>
  <c r="BH229" i="75"/>
  <c r="BG229" i="75"/>
  <c r="BF229" i="75"/>
  <c r="BE229" i="75"/>
  <c r="BD229" i="75"/>
  <c r="BC229" i="75"/>
  <c r="BB229" i="75"/>
  <c r="BA229" i="75"/>
  <c r="AZ229" i="75"/>
  <c r="AY229" i="75"/>
  <c r="AX229" i="75"/>
  <c r="AW229" i="75"/>
  <c r="AV229" i="75"/>
  <c r="AU229" i="75"/>
  <c r="AT229" i="75"/>
  <c r="AS229" i="75"/>
  <c r="AR229" i="75"/>
  <c r="AQ229" i="75"/>
  <c r="AP229" i="75"/>
  <c r="AO229" i="75"/>
  <c r="AN229" i="75"/>
  <c r="AM229" i="75"/>
  <c r="AL229" i="75"/>
  <c r="AK229" i="75"/>
  <c r="AJ229" i="75"/>
  <c r="AI229" i="75"/>
  <c r="AH229" i="75"/>
  <c r="AG229" i="75"/>
  <c r="AF229" i="75"/>
  <c r="AE229" i="75"/>
  <c r="AD229" i="75"/>
  <c r="AC229" i="75"/>
  <c r="AB229" i="75"/>
  <c r="AA229" i="75"/>
  <c r="Z229" i="75"/>
  <c r="Y229" i="75"/>
  <c r="X229" i="75"/>
  <c r="W229" i="75"/>
  <c r="V229" i="75"/>
  <c r="U229" i="75"/>
  <c r="T229" i="75"/>
  <c r="S229" i="75"/>
  <c r="R229" i="75"/>
  <c r="Q229" i="75"/>
  <c r="P229" i="75"/>
  <c r="O229" i="75"/>
  <c r="N229" i="75"/>
  <c r="M229" i="75"/>
  <c r="L229" i="75"/>
  <c r="K229" i="75"/>
  <c r="J229" i="75"/>
  <c r="I229" i="75"/>
  <c r="H229" i="75"/>
  <c r="G229" i="75"/>
  <c r="F229" i="75"/>
  <c r="E229" i="75"/>
  <c r="D229" i="75"/>
  <c r="C229" i="75"/>
  <c r="B229" i="75"/>
  <c r="A229" i="75"/>
  <c r="BK228" i="75"/>
  <c r="BJ228" i="75"/>
  <c r="BI228" i="75"/>
  <c r="BH228" i="75"/>
  <c r="BG228" i="75"/>
  <c r="BF228" i="75"/>
  <c r="BE228" i="75"/>
  <c r="BD228" i="75"/>
  <c r="BC228" i="75"/>
  <c r="BB228" i="75"/>
  <c r="BA228" i="75"/>
  <c r="AZ228" i="75"/>
  <c r="AY228" i="75"/>
  <c r="AX228" i="75"/>
  <c r="AW228" i="75"/>
  <c r="AV228" i="75"/>
  <c r="AU228" i="75"/>
  <c r="AT228" i="75"/>
  <c r="AS228" i="75"/>
  <c r="AR228" i="75"/>
  <c r="AQ228" i="75"/>
  <c r="AP228" i="75"/>
  <c r="AO228" i="75"/>
  <c r="AN228" i="75"/>
  <c r="AM228" i="75"/>
  <c r="AL228" i="75"/>
  <c r="AK228" i="75"/>
  <c r="AJ228" i="75"/>
  <c r="AI228" i="75"/>
  <c r="AH228" i="75"/>
  <c r="AG228" i="75"/>
  <c r="AF228" i="75"/>
  <c r="AE228" i="75"/>
  <c r="AD228" i="75"/>
  <c r="AC228" i="75"/>
  <c r="AB228" i="75"/>
  <c r="AA228" i="75"/>
  <c r="Z228" i="75"/>
  <c r="Y228" i="75"/>
  <c r="X228" i="75"/>
  <c r="W228" i="75"/>
  <c r="V228" i="75"/>
  <c r="U228" i="75"/>
  <c r="T228" i="75"/>
  <c r="S228" i="75"/>
  <c r="R228" i="75"/>
  <c r="Q228" i="75"/>
  <c r="P228" i="75"/>
  <c r="O228" i="75"/>
  <c r="N228" i="75"/>
  <c r="M228" i="75"/>
  <c r="L228" i="75"/>
  <c r="K228" i="75"/>
  <c r="J228" i="75"/>
  <c r="I228" i="75"/>
  <c r="H228" i="75"/>
  <c r="G228" i="75"/>
  <c r="F228" i="75"/>
  <c r="E228" i="75"/>
  <c r="D228" i="75"/>
  <c r="C228" i="75"/>
  <c r="B228" i="75"/>
  <c r="A228" i="75"/>
  <c r="BK227" i="75"/>
  <c r="BJ227" i="75"/>
  <c r="BI227" i="75"/>
  <c r="BH227" i="75"/>
  <c r="BG227" i="75"/>
  <c r="BF227" i="75"/>
  <c r="BE227" i="75"/>
  <c r="BD227" i="75"/>
  <c r="BC227" i="75"/>
  <c r="BB227" i="75"/>
  <c r="BA227" i="75"/>
  <c r="AZ227" i="75"/>
  <c r="AY227" i="75"/>
  <c r="AX227" i="75"/>
  <c r="AW227" i="75"/>
  <c r="AV227" i="75"/>
  <c r="AU227" i="75"/>
  <c r="AT227" i="75"/>
  <c r="AS227" i="75"/>
  <c r="AR227" i="75"/>
  <c r="AQ227" i="75"/>
  <c r="AP227" i="75"/>
  <c r="AO227" i="75"/>
  <c r="AN227" i="75"/>
  <c r="AM227" i="75"/>
  <c r="AL227" i="75"/>
  <c r="AK227" i="75"/>
  <c r="AJ227" i="75"/>
  <c r="AI227" i="75"/>
  <c r="AH227" i="75"/>
  <c r="AG227" i="75"/>
  <c r="AF227" i="75"/>
  <c r="AE227" i="75"/>
  <c r="AD227" i="75"/>
  <c r="AC227" i="75"/>
  <c r="AB227" i="75"/>
  <c r="AA227" i="75"/>
  <c r="Z227" i="75"/>
  <c r="Y227" i="75"/>
  <c r="X227" i="75"/>
  <c r="W227" i="75"/>
  <c r="V227" i="75"/>
  <c r="U227" i="75"/>
  <c r="T227" i="75"/>
  <c r="S227" i="75"/>
  <c r="R227" i="75"/>
  <c r="Q227" i="75"/>
  <c r="P227" i="75"/>
  <c r="O227" i="75"/>
  <c r="N227" i="75"/>
  <c r="M227" i="75"/>
  <c r="L227" i="75"/>
  <c r="K227" i="75"/>
  <c r="J227" i="75"/>
  <c r="I227" i="75"/>
  <c r="H227" i="75"/>
  <c r="G227" i="75"/>
  <c r="F227" i="75"/>
  <c r="E227" i="75"/>
  <c r="D227" i="75"/>
  <c r="C227" i="75"/>
  <c r="B227" i="75"/>
  <c r="A227" i="75"/>
  <c r="BK226" i="75"/>
  <c r="BJ226" i="75"/>
  <c r="BI226" i="75"/>
  <c r="BH226" i="75"/>
  <c r="BG226" i="75"/>
  <c r="BF226" i="75"/>
  <c r="BE226" i="75"/>
  <c r="BD226" i="75"/>
  <c r="BC226" i="75"/>
  <c r="BB226" i="75"/>
  <c r="BA226" i="75"/>
  <c r="AZ226" i="75"/>
  <c r="AY226" i="75"/>
  <c r="AX226" i="75"/>
  <c r="AW226" i="75"/>
  <c r="AV226" i="75"/>
  <c r="AU226" i="75"/>
  <c r="AT226" i="75"/>
  <c r="AS226" i="75"/>
  <c r="AR226" i="75"/>
  <c r="AQ226" i="75"/>
  <c r="AP226" i="75"/>
  <c r="AO226" i="75"/>
  <c r="AN226" i="75"/>
  <c r="AM226" i="75"/>
  <c r="AL226" i="75"/>
  <c r="AK226" i="75"/>
  <c r="AJ226" i="75"/>
  <c r="AI226" i="75"/>
  <c r="AH226" i="75"/>
  <c r="AG226" i="75"/>
  <c r="AF226" i="75"/>
  <c r="AE226" i="75"/>
  <c r="AD226" i="75"/>
  <c r="AC226" i="75"/>
  <c r="AB226" i="75"/>
  <c r="AA226" i="75"/>
  <c r="Z226" i="75"/>
  <c r="Y226" i="75"/>
  <c r="X226" i="75"/>
  <c r="W226" i="75"/>
  <c r="V226" i="75"/>
  <c r="U226" i="75"/>
  <c r="T226" i="75"/>
  <c r="S226" i="75"/>
  <c r="R226" i="75"/>
  <c r="Q226" i="75"/>
  <c r="P226" i="75"/>
  <c r="O226" i="75"/>
  <c r="N226" i="75"/>
  <c r="M226" i="75"/>
  <c r="L226" i="75"/>
  <c r="K226" i="75"/>
  <c r="J226" i="75"/>
  <c r="I226" i="75"/>
  <c r="H226" i="75"/>
  <c r="G226" i="75"/>
  <c r="F226" i="75"/>
  <c r="E226" i="75"/>
  <c r="D226" i="75"/>
  <c r="C226" i="75"/>
  <c r="B226" i="75"/>
  <c r="A226" i="75"/>
  <c r="BK225" i="75"/>
  <c r="BJ225" i="75"/>
  <c r="BI225" i="75"/>
  <c r="BH225" i="75"/>
  <c r="BG225" i="75"/>
  <c r="BF225" i="75"/>
  <c r="BE225" i="75"/>
  <c r="BD225" i="75"/>
  <c r="BC225" i="75"/>
  <c r="BB225" i="75"/>
  <c r="BA225" i="75"/>
  <c r="AZ225" i="75"/>
  <c r="AY225" i="75"/>
  <c r="AX225" i="75"/>
  <c r="AW225" i="75"/>
  <c r="AV225" i="75"/>
  <c r="AU225" i="75"/>
  <c r="AT225" i="75"/>
  <c r="AS225" i="75"/>
  <c r="AR225" i="75"/>
  <c r="AQ225" i="75"/>
  <c r="AP225" i="75"/>
  <c r="AO225" i="75"/>
  <c r="AN225" i="75"/>
  <c r="AM225" i="75"/>
  <c r="AL225" i="75"/>
  <c r="AK225" i="75"/>
  <c r="AJ225" i="75"/>
  <c r="AI225" i="75"/>
  <c r="AH225" i="75"/>
  <c r="AG225" i="75"/>
  <c r="AF225" i="75"/>
  <c r="AE225" i="75"/>
  <c r="AD225" i="75"/>
  <c r="AC225" i="75"/>
  <c r="AB225" i="75"/>
  <c r="AA225" i="75"/>
  <c r="Z225" i="75"/>
  <c r="Y225" i="75"/>
  <c r="X225" i="75"/>
  <c r="W225" i="75"/>
  <c r="V225" i="75"/>
  <c r="U225" i="75"/>
  <c r="T225" i="75"/>
  <c r="S225" i="75"/>
  <c r="R225" i="75"/>
  <c r="Q225" i="75"/>
  <c r="P225" i="75"/>
  <c r="O225" i="75"/>
  <c r="N225" i="75"/>
  <c r="M225" i="75"/>
  <c r="L225" i="75"/>
  <c r="K225" i="75"/>
  <c r="J225" i="75"/>
  <c r="I225" i="75"/>
  <c r="H225" i="75"/>
  <c r="G225" i="75"/>
  <c r="F225" i="75"/>
  <c r="E225" i="75"/>
  <c r="D225" i="75"/>
  <c r="C225" i="75"/>
  <c r="B225" i="75"/>
  <c r="A225" i="75"/>
  <c r="BK224" i="75"/>
  <c r="BJ224" i="75"/>
  <c r="BI224" i="75"/>
  <c r="BH224" i="75"/>
  <c r="BG224" i="75"/>
  <c r="BF224" i="75"/>
  <c r="BE224" i="75"/>
  <c r="BD224" i="75"/>
  <c r="BC224" i="75"/>
  <c r="BB224" i="75"/>
  <c r="BA224" i="75"/>
  <c r="AZ224" i="75"/>
  <c r="AY224" i="75"/>
  <c r="AX224" i="75"/>
  <c r="AW224" i="75"/>
  <c r="AV224" i="75"/>
  <c r="AU224" i="75"/>
  <c r="AT224" i="75"/>
  <c r="AS224" i="75"/>
  <c r="AR224" i="75"/>
  <c r="AQ224" i="75"/>
  <c r="AP224" i="75"/>
  <c r="AO224" i="75"/>
  <c r="AN224" i="75"/>
  <c r="AM224" i="75"/>
  <c r="AL224" i="75"/>
  <c r="AK224" i="75"/>
  <c r="AJ224" i="75"/>
  <c r="AI224" i="75"/>
  <c r="AH224" i="75"/>
  <c r="AG224" i="75"/>
  <c r="AF224" i="75"/>
  <c r="AE224" i="75"/>
  <c r="AD224" i="75"/>
  <c r="AC224" i="75"/>
  <c r="AB224" i="75"/>
  <c r="AA224" i="75"/>
  <c r="Z224" i="75"/>
  <c r="Y224" i="75"/>
  <c r="X224" i="75"/>
  <c r="W224" i="75"/>
  <c r="V224" i="75"/>
  <c r="U224" i="75"/>
  <c r="T224" i="75"/>
  <c r="S224" i="75"/>
  <c r="R224" i="75"/>
  <c r="Q224" i="75"/>
  <c r="P224" i="75"/>
  <c r="O224" i="75"/>
  <c r="N224" i="75"/>
  <c r="M224" i="75"/>
  <c r="L224" i="75"/>
  <c r="K224" i="75"/>
  <c r="J224" i="75"/>
  <c r="I224" i="75"/>
  <c r="H224" i="75"/>
  <c r="G224" i="75"/>
  <c r="F224" i="75"/>
  <c r="E224" i="75"/>
  <c r="D224" i="75"/>
  <c r="C224" i="75"/>
  <c r="B224" i="75"/>
  <c r="A224" i="75"/>
  <c r="BK223" i="75"/>
  <c r="BJ223" i="75"/>
  <c r="BI223" i="75"/>
  <c r="BH223" i="75"/>
  <c r="BG223" i="75"/>
  <c r="BF223" i="75"/>
  <c r="BE223" i="75"/>
  <c r="BD223" i="75"/>
  <c r="BC223" i="75"/>
  <c r="BB223" i="75"/>
  <c r="BA223" i="75"/>
  <c r="AZ223" i="75"/>
  <c r="AY223" i="75"/>
  <c r="AX223" i="75"/>
  <c r="AW223" i="75"/>
  <c r="AV223" i="75"/>
  <c r="AU223" i="75"/>
  <c r="AT223" i="75"/>
  <c r="AS223" i="75"/>
  <c r="AR223" i="75"/>
  <c r="AQ223" i="75"/>
  <c r="AP223" i="75"/>
  <c r="AO223" i="75"/>
  <c r="AN223" i="75"/>
  <c r="AM223" i="75"/>
  <c r="AL223" i="75"/>
  <c r="AK223" i="75"/>
  <c r="AJ223" i="75"/>
  <c r="AI223" i="75"/>
  <c r="AH223" i="75"/>
  <c r="AG223" i="75"/>
  <c r="AF223" i="75"/>
  <c r="AE223" i="75"/>
  <c r="AD223" i="75"/>
  <c r="AC223" i="75"/>
  <c r="AB223" i="75"/>
  <c r="AA223" i="75"/>
  <c r="Z223" i="75"/>
  <c r="Y223" i="75"/>
  <c r="X223" i="75"/>
  <c r="W223" i="75"/>
  <c r="V223" i="75"/>
  <c r="U223" i="75"/>
  <c r="T223" i="75"/>
  <c r="S223" i="75"/>
  <c r="R223" i="75"/>
  <c r="Q223" i="75"/>
  <c r="P223" i="75"/>
  <c r="O223" i="75"/>
  <c r="N223" i="75"/>
  <c r="M223" i="75"/>
  <c r="L223" i="75"/>
  <c r="K223" i="75"/>
  <c r="J223" i="75"/>
  <c r="I223" i="75"/>
  <c r="H223" i="75"/>
  <c r="G223" i="75"/>
  <c r="F223" i="75"/>
  <c r="E223" i="75"/>
  <c r="D223" i="75"/>
  <c r="C223" i="75"/>
  <c r="B223" i="75"/>
  <c r="A223" i="75"/>
  <c r="BK222" i="75"/>
  <c r="BJ222" i="75"/>
  <c r="BI222" i="75"/>
  <c r="BH222" i="75"/>
  <c r="BG222" i="75"/>
  <c r="BF222" i="75"/>
  <c r="BE222" i="75"/>
  <c r="BD222" i="75"/>
  <c r="BC222" i="75"/>
  <c r="BB222" i="75"/>
  <c r="BA222" i="75"/>
  <c r="AZ222" i="75"/>
  <c r="AY222" i="75"/>
  <c r="AX222" i="75"/>
  <c r="AW222" i="75"/>
  <c r="AV222" i="75"/>
  <c r="AU222" i="75"/>
  <c r="AT222" i="75"/>
  <c r="AS222" i="75"/>
  <c r="AR222" i="75"/>
  <c r="AQ222" i="75"/>
  <c r="AP222" i="75"/>
  <c r="AO222" i="75"/>
  <c r="AN222" i="75"/>
  <c r="AM222" i="75"/>
  <c r="AL222" i="75"/>
  <c r="AK222" i="75"/>
  <c r="AJ222" i="75"/>
  <c r="AI222" i="75"/>
  <c r="AH222" i="75"/>
  <c r="AG222" i="75"/>
  <c r="AF222" i="75"/>
  <c r="AE222" i="75"/>
  <c r="AD222" i="75"/>
  <c r="AC222" i="75"/>
  <c r="AB222" i="75"/>
  <c r="AA222" i="75"/>
  <c r="Z222" i="75"/>
  <c r="Y222" i="75"/>
  <c r="X222" i="75"/>
  <c r="W222" i="75"/>
  <c r="V222" i="75"/>
  <c r="U222" i="75"/>
  <c r="T222" i="75"/>
  <c r="S222" i="75"/>
  <c r="R222" i="75"/>
  <c r="Q222" i="75"/>
  <c r="P222" i="75"/>
  <c r="O222" i="75"/>
  <c r="N222" i="75"/>
  <c r="M222" i="75"/>
  <c r="L222" i="75"/>
  <c r="K222" i="75"/>
  <c r="J222" i="75"/>
  <c r="I222" i="75"/>
  <c r="H222" i="75"/>
  <c r="G222" i="75"/>
  <c r="F222" i="75"/>
  <c r="E222" i="75"/>
  <c r="D222" i="75"/>
  <c r="C222" i="75"/>
  <c r="B222" i="75"/>
  <c r="A222" i="75"/>
  <c r="A221" i="75"/>
  <c r="BK220" i="75"/>
  <c r="BJ220" i="75"/>
  <c r="BI220" i="75"/>
  <c r="BH220" i="75"/>
  <c r="BG220" i="75"/>
  <c r="BF220" i="75"/>
  <c r="BE220" i="75"/>
  <c r="BD220" i="75"/>
  <c r="BC220" i="75"/>
  <c r="BB220" i="75"/>
  <c r="BA220" i="75"/>
  <c r="AZ220" i="75"/>
  <c r="AY220" i="75"/>
  <c r="AX220" i="75"/>
  <c r="AW220" i="75"/>
  <c r="AV220" i="75"/>
  <c r="AU220" i="75"/>
  <c r="AT220" i="75"/>
  <c r="AS220" i="75"/>
  <c r="AR220" i="75"/>
  <c r="AQ220" i="75"/>
  <c r="AP220" i="75"/>
  <c r="AO220" i="75"/>
  <c r="AN220" i="75"/>
  <c r="AM220" i="75"/>
  <c r="AL220" i="75"/>
  <c r="AK220" i="75"/>
  <c r="AJ220" i="75"/>
  <c r="AI220" i="75"/>
  <c r="AH220" i="75"/>
  <c r="AG220" i="75"/>
  <c r="AF220" i="75"/>
  <c r="AE220" i="75"/>
  <c r="AD220" i="75"/>
  <c r="AC220" i="75"/>
  <c r="AB220" i="75"/>
  <c r="AA220" i="75"/>
  <c r="Z220" i="75"/>
  <c r="Y220" i="75"/>
  <c r="X220" i="75"/>
  <c r="W220" i="75"/>
  <c r="V220" i="75"/>
  <c r="U220" i="75"/>
  <c r="T220" i="75"/>
  <c r="S220" i="75"/>
  <c r="R220" i="75"/>
  <c r="Q220" i="75"/>
  <c r="P220" i="75"/>
  <c r="O220" i="75"/>
  <c r="N220" i="75"/>
  <c r="M220" i="75"/>
  <c r="L220" i="75"/>
  <c r="K220" i="75"/>
  <c r="J220" i="75"/>
  <c r="I220" i="75"/>
  <c r="H220" i="75"/>
  <c r="G220" i="75"/>
  <c r="F220" i="75"/>
  <c r="E220" i="75"/>
  <c r="D220" i="75"/>
  <c r="C220" i="75"/>
  <c r="B220" i="75"/>
  <c r="A220" i="75"/>
  <c r="BK219" i="75"/>
  <c r="BJ219" i="75"/>
  <c r="BI219" i="75"/>
  <c r="BH219" i="75"/>
  <c r="BG219" i="75"/>
  <c r="BF219" i="75"/>
  <c r="BE219" i="75"/>
  <c r="BD219" i="75"/>
  <c r="BC219" i="75"/>
  <c r="BB219" i="75"/>
  <c r="BA219" i="75"/>
  <c r="AZ219" i="75"/>
  <c r="AY219" i="75"/>
  <c r="AX219" i="75"/>
  <c r="AW219" i="75"/>
  <c r="AV219" i="75"/>
  <c r="AU219" i="75"/>
  <c r="AT219" i="75"/>
  <c r="AS219" i="75"/>
  <c r="AR219" i="75"/>
  <c r="AQ219" i="75"/>
  <c r="AP219" i="75"/>
  <c r="AO219" i="75"/>
  <c r="AN219" i="75"/>
  <c r="AM219" i="75"/>
  <c r="AL219" i="75"/>
  <c r="AK219" i="75"/>
  <c r="AJ219" i="75"/>
  <c r="AI219" i="75"/>
  <c r="AH219" i="75"/>
  <c r="AG219" i="75"/>
  <c r="AF219" i="75"/>
  <c r="AE219" i="75"/>
  <c r="AD219" i="75"/>
  <c r="AC219" i="75"/>
  <c r="AB219" i="75"/>
  <c r="AA219" i="75"/>
  <c r="Z219" i="75"/>
  <c r="Y219" i="75"/>
  <c r="X219" i="75"/>
  <c r="W219" i="75"/>
  <c r="V219" i="75"/>
  <c r="U219" i="75"/>
  <c r="T219" i="75"/>
  <c r="S219" i="75"/>
  <c r="R219" i="75"/>
  <c r="Q219" i="75"/>
  <c r="P219" i="75"/>
  <c r="O219" i="75"/>
  <c r="N219" i="75"/>
  <c r="M219" i="75"/>
  <c r="L219" i="75"/>
  <c r="K219" i="75"/>
  <c r="J219" i="75"/>
  <c r="I219" i="75"/>
  <c r="H219" i="75"/>
  <c r="G219" i="75"/>
  <c r="F219" i="75"/>
  <c r="E219" i="75"/>
  <c r="D219" i="75"/>
  <c r="C219" i="75"/>
  <c r="B219" i="75"/>
  <c r="A219" i="75"/>
  <c r="A218" i="75"/>
  <c r="BK217" i="75"/>
  <c r="BJ217" i="75"/>
  <c r="BI217" i="75"/>
  <c r="BH217" i="75"/>
  <c r="BG217" i="75"/>
  <c r="BF217" i="75"/>
  <c r="BE217" i="75"/>
  <c r="BD217" i="75"/>
  <c r="BC217" i="75"/>
  <c r="BB217" i="75"/>
  <c r="BA217" i="75"/>
  <c r="AZ217" i="75"/>
  <c r="AY217" i="75"/>
  <c r="AX217" i="75"/>
  <c r="AW217" i="75"/>
  <c r="AV217" i="75"/>
  <c r="AU217" i="75"/>
  <c r="AT217" i="75"/>
  <c r="AS217" i="75"/>
  <c r="AR217" i="75"/>
  <c r="AQ217" i="75"/>
  <c r="AP217" i="75"/>
  <c r="AO217" i="75"/>
  <c r="AN217" i="75"/>
  <c r="AM217" i="75"/>
  <c r="AL217" i="75"/>
  <c r="AK217" i="75"/>
  <c r="AJ217" i="75"/>
  <c r="AI217" i="75"/>
  <c r="AH217" i="75"/>
  <c r="AG217" i="75"/>
  <c r="AF217" i="75"/>
  <c r="AE217" i="75"/>
  <c r="AD217" i="75"/>
  <c r="AC217" i="75"/>
  <c r="AB217" i="75"/>
  <c r="AA217" i="75"/>
  <c r="Z217" i="75"/>
  <c r="Y217" i="75"/>
  <c r="X217" i="75"/>
  <c r="W217" i="75"/>
  <c r="V217" i="75"/>
  <c r="U217" i="75"/>
  <c r="T217" i="75"/>
  <c r="S217" i="75"/>
  <c r="R217" i="75"/>
  <c r="Q217" i="75"/>
  <c r="P217" i="75"/>
  <c r="O217" i="75"/>
  <c r="N217" i="75"/>
  <c r="M217" i="75"/>
  <c r="L217" i="75"/>
  <c r="K217" i="75"/>
  <c r="J217" i="75"/>
  <c r="I217" i="75"/>
  <c r="H217" i="75"/>
  <c r="G217" i="75"/>
  <c r="F217" i="75"/>
  <c r="E217" i="75"/>
  <c r="D217" i="75"/>
  <c r="C217" i="75"/>
  <c r="B217" i="75"/>
  <c r="A217" i="75"/>
  <c r="BK216" i="75"/>
  <c r="BJ216" i="75"/>
  <c r="BI216" i="75"/>
  <c r="BH216" i="75"/>
  <c r="BG216" i="75"/>
  <c r="BF216" i="75"/>
  <c r="BE216" i="75"/>
  <c r="BD216" i="75"/>
  <c r="BC216" i="75"/>
  <c r="BB216" i="75"/>
  <c r="BA216" i="75"/>
  <c r="AZ216" i="75"/>
  <c r="AY216" i="75"/>
  <c r="AX216" i="75"/>
  <c r="AW216" i="75"/>
  <c r="AV216" i="75"/>
  <c r="AU216" i="75"/>
  <c r="AT216" i="75"/>
  <c r="AS216" i="75"/>
  <c r="AR216" i="75"/>
  <c r="AQ216" i="75"/>
  <c r="AP216" i="75"/>
  <c r="AO216" i="75"/>
  <c r="AN216" i="75"/>
  <c r="AM216" i="75"/>
  <c r="AL216" i="75"/>
  <c r="AK216" i="75"/>
  <c r="AJ216" i="75"/>
  <c r="AI216" i="75"/>
  <c r="AH216" i="75"/>
  <c r="AG216" i="75"/>
  <c r="AF216" i="75"/>
  <c r="AE216" i="75"/>
  <c r="AD216" i="75"/>
  <c r="AC216" i="75"/>
  <c r="AB216" i="75"/>
  <c r="AA216" i="75"/>
  <c r="Z216" i="75"/>
  <c r="Y216" i="75"/>
  <c r="X216" i="75"/>
  <c r="W216" i="75"/>
  <c r="V216" i="75"/>
  <c r="U216" i="75"/>
  <c r="T216" i="75"/>
  <c r="S216" i="75"/>
  <c r="R216" i="75"/>
  <c r="Q216" i="75"/>
  <c r="P216" i="75"/>
  <c r="O216" i="75"/>
  <c r="N216" i="75"/>
  <c r="M216" i="75"/>
  <c r="L216" i="75"/>
  <c r="K216" i="75"/>
  <c r="J216" i="75"/>
  <c r="I216" i="75"/>
  <c r="H216" i="75"/>
  <c r="G216" i="75"/>
  <c r="F216" i="75"/>
  <c r="E216" i="75"/>
  <c r="D216" i="75"/>
  <c r="C216" i="75"/>
  <c r="B216" i="75"/>
  <c r="A216" i="75"/>
  <c r="BK215" i="75"/>
  <c r="BJ215" i="75"/>
  <c r="BI215" i="75"/>
  <c r="BH215" i="75"/>
  <c r="BG215" i="75"/>
  <c r="BF215" i="75"/>
  <c r="BE215" i="75"/>
  <c r="BD215" i="75"/>
  <c r="BC215" i="75"/>
  <c r="BB215" i="75"/>
  <c r="BA215" i="75"/>
  <c r="AZ215" i="75"/>
  <c r="AY215" i="75"/>
  <c r="AX215" i="75"/>
  <c r="AW215" i="75"/>
  <c r="AV215" i="75"/>
  <c r="AU215" i="75"/>
  <c r="AT215" i="75"/>
  <c r="AS215" i="75"/>
  <c r="AR215" i="75"/>
  <c r="AQ215" i="75"/>
  <c r="AP215" i="75"/>
  <c r="AO215" i="75"/>
  <c r="AN215" i="75"/>
  <c r="AM215" i="75"/>
  <c r="AL215" i="75"/>
  <c r="AK215" i="75"/>
  <c r="AJ215" i="75"/>
  <c r="AI215" i="75"/>
  <c r="AH215" i="75"/>
  <c r="AG215" i="75"/>
  <c r="AF215" i="75"/>
  <c r="AE215" i="75"/>
  <c r="AD215" i="75"/>
  <c r="AC215" i="75"/>
  <c r="AB215" i="75"/>
  <c r="AA215" i="75"/>
  <c r="Z215" i="75"/>
  <c r="Y215" i="75"/>
  <c r="X215" i="75"/>
  <c r="W215" i="75"/>
  <c r="V215" i="75"/>
  <c r="U215" i="75"/>
  <c r="T215" i="75"/>
  <c r="S215" i="75"/>
  <c r="R215" i="75"/>
  <c r="Q215" i="75"/>
  <c r="P215" i="75"/>
  <c r="O215" i="75"/>
  <c r="N215" i="75"/>
  <c r="M215" i="75"/>
  <c r="L215" i="75"/>
  <c r="K215" i="75"/>
  <c r="J215" i="75"/>
  <c r="I215" i="75"/>
  <c r="H215" i="75"/>
  <c r="G215" i="75"/>
  <c r="F215" i="75"/>
  <c r="E215" i="75"/>
  <c r="D215" i="75"/>
  <c r="C215" i="75"/>
  <c r="B215" i="75"/>
  <c r="A215" i="75"/>
  <c r="BK214" i="75"/>
  <c r="BJ214" i="75"/>
  <c r="BI214" i="75"/>
  <c r="BH214" i="75"/>
  <c r="BG214" i="75"/>
  <c r="BF214" i="75"/>
  <c r="BE214" i="75"/>
  <c r="BD214" i="75"/>
  <c r="BC214" i="75"/>
  <c r="BB214" i="75"/>
  <c r="BA214" i="75"/>
  <c r="AZ214" i="75"/>
  <c r="AY214" i="75"/>
  <c r="AX214" i="75"/>
  <c r="AW214" i="75"/>
  <c r="AV214" i="75"/>
  <c r="AU214" i="75"/>
  <c r="AT214" i="75"/>
  <c r="AS214" i="75"/>
  <c r="AR214" i="75"/>
  <c r="AQ214" i="75"/>
  <c r="AP214" i="75"/>
  <c r="AO214" i="75"/>
  <c r="AN214" i="75"/>
  <c r="AM214" i="75"/>
  <c r="AL214" i="75"/>
  <c r="AK214" i="75"/>
  <c r="AJ214" i="75"/>
  <c r="AI214" i="75"/>
  <c r="AH214" i="75"/>
  <c r="AG214" i="75"/>
  <c r="AF214" i="75"/>
  <c r="AE214" i="75"/>
  <c r="AD214" i="75"/>
  <c r="AC214" i="75"/>
  <c r="AB214" i="75"/>
  <c r="AA214" i="75"/>
  <c r="Z214" i="75"/>
  <c r="Y214" i="75"/>
  <c r="X214" i="75"/>
  <c r="W214" i="75"/>
  <c r="V214" i="75"/>
  <c r="U214" i="75"/>
  <c r="T214" i="75"/>
  <c r="S214" i="75"/>
  <c r="R214" i="75"/>
  <c r="Q214" i="75"/>
  <c r="P214" i="75"/>
  <c r="O214" i="75"/>
  <c r="N214" i="75"/>
  <c r="M214" i="75"/>
  <c r="L214" i="75"/>
  <c r="K214" i="75"/>
  <c r="J214" i="75"/>
  <c r="I214" i="75"/>
  <c r="H214" i="75"/>
  <c r="G214" i="75"/>
  <c r="F214" i="75"/>
  <c r="E214" i="75"/>
  <c r="D214" i="75"/>
  <c r="C214" i="75"/>
  <c r="B214" i="75"/>
  <c r="A214" i="75"/>
  <c r="BK213" i="75"/>
  <c r="BJ213" i="75"/>
  <c r="BI213" i="75"/>
  <c r="BH213" i="75"/>
  <c r="BG213" i="75"/>
  <c r="BF213" i="75"/>
  <c r="BE213" i="75"/>
  <c r="BD213" i="75"/>
  <c r="BC213" i="75"/>
  <c r="BB213" i="75"/>
  <c r="BA213" i="75"/>
  <c r="AZ213" i="75"/>
  <c r="AY213" i="75"/>
  <c r="AX213" i="75"/>
  <c r="AW213" i="75"/>
  <c r="AV213" i="75"/>
  <c r="AU213" i="75"/>
  <c r="AT213" i="75"/>
  <c r="AS213" i="75"/>
  <c r="AR213" i="75"/>
  <c r="AQ213" i="75"/>
  <c r="AP213" i="75"/>
  <c r="AO213" i="75"/>
  <c r="AN213" i="75"/>
  <c r="AM213" i="75"/>
  <c r="AL213" i="75"/>
  <c r="AK213" i="75"/>
  <c r="AJ213" i="75"/>
  <c r="AI213" i="75"/>
  <c r="AH213" i="75"/>
  <c r="AG213" i="75"/>
  <c r="AF213" i="75"/>
  <c r="AE213" i="75"/>
  <c r="AD213" i="75"/>
  <c r="AC213" i="75"/>
  <c r="AB213" i="75"/>
  <c r="AA213" i="75"/>
  <c r="Z213" i="75"/>
  <c r="Y213" i="75"/>
  <c r="X213" i="75"/>
  <c r="W213" i="75"/>
  <c r="V213" i="75"/>
  <c r="U213" i="75"/>
  <c r="T213" i="75"/>
  <c r="S213" i="75"/>
  <c r="R213" i="75"/>
  <c r="Q213" i="75"/>
  <c r="P213" i="75"/>
  <c r="O213" i="75"/>
  <c r="N213" i="75"/>
  <c r="M213" i="75"/>
  <c r="L213" i="75"/>
  <c r="K213" i="75"/>
  <c r="J213" i="75"/>
  <c r="I213" i="75"/>
  <c r="H213" i="75"/>
  <c r="G213" i="75"/>
  <c r="F213" i="75"/>
  <c r="E213" i="75"/>
  <c r="D213" i="75"/>
  <c r="C213" i="75"/>
  <c r="B213" i="75"/>
  <c r="A213" i="75"/>
  <c r="BK212" i="75"/>
  <c r="BJ212" i="75"/>
  <c r="BI212" i="75"/>
  <c r="BH212" i="75"/>
  <c r="BG212" i="75"/>
  <c r="BF212" i="75"/>
  <c r="BE212" i="75"/>
  <c r="BD212" i="75"/>
  <c r="BC212" i="75"/>
  <c r="BB212" i="75"/>
  <c r="BA212" i="75"/>
  <c r="AZ212" i="75"/>
  <c r="AY212" i="75"/>
  <c r="AX212" i="75"/>
  <c r="AW212" i="75"/>
  <c r="AV212" i="75"/>
  <c r="AU212" i="75"/>
  <c r="AT212" i="75"/>
  <c r="AS212" i="75"/>
  <c r="AR212" i="75"/>
  <c r="AQ212" i="75"/>
  <c r="AP212" i="75"/>
  <c r="AO212" i="75"/>
  <c r="AN212" i="75"/>
  <c r="AM212" i="75"/>
  <c r="AL212" i="75"/>
  <c r="AK212" i="75"/>
  <c r="AJ212" i="75"/>
  <c r="AI212" i="75"/>
  <c r="AH212" i="75"/>
  <c r="AG212" i="75"/>
  <c r="AF212" i="75"/>
  <c r="AE212" i="75"/>
  <c r="AD212" i="75"/>
  <c r="AC212" i="75"/>
  <c r="AB212" i="75"/>
  <c r="AA212" i="75"/>
  <c r="Z212" i="75"/>
  <c r="Y212" i="75"/>
  <c r="X212" i="75"/>
  <c r="W212" i="75"/>
  <c r="V212" i="75"/>
  <c r="U212" i="75"/>
  <c r="T212" i="75"/>
  <c r="S212" i="75"/>
  <c r="R212" i="75"/>
  <c r="Q212" i="75"/>
  <c r="P212" i="75"/>
  <c r="O212" i="75"/>
  <c r="N212" i="75"/>
  <c r="M212" i="75"/>
  <c r="L212" i="75"/>
  <c r="K212" i="75"/>
  <c r="J212" i="75"/>
  <c r="I212" i="75"/>
  <c r="H212" i="75"/>
  <c r="G212" i="75"/>
  <c r="F212" i="75"/>
  <c r="E212" i="75"/>
  <c r="D212" i="75"/>
  <c r="C212" i="75"/>
  <c r="B212" i="75"/>
  <c r="A212" i="75"/>
  <c r="BK211" i="75"/>
  <c r="BJ211" i="75"/>
  <c r="BI211" i="75"/>
  <c r="BH211" i="75"/>
  <c r="BG211" i="75"/>
  <c r="BF211" i="75"/>
  <c r="BE211" i="75"/>
  <c r="BD211" i="75"/>
  <c r="BC211" i="75"/>
  <c r="BB211" i="75"/>
  <c r="BA211" i="75"/>
  <c r="AZ211" i="75"/>
  <c r="AY211" i="75"/>
  <c r="AX211" i="75"/>
  <c r="AW211" i="75"/>
  <c r="AV211" i="75"/>
  <c r="AU211" i="75"/>
  <c r="AT211" i="75"/>
  <c r="AS211" i="75"/>
  <c r="AR211" i="75"/>
  <c r="AQ211" i="75"/>
  <c r="AP211" i="75"/>
  <c r="AO211" i="75"/>
  <c r="AN211" i="75"/>
  <c r="AM211" i="75"/>
  <c r="AL211" i="75"/>
  <c r="AK211" i="75"/>
  <c r="AJ211" i="75"/>
  <c r="AI211" i="75"/>
  <c r="AH211" i="75"/>
  <c r="AG211" i="75"/>
  <c r="AF211" i="75"/>
  <c r="AE211" i="75"/>
  <c r="AD211" i="75"/>
  <c r="AC211" i="75"/>
  <c r="AB211" i="75"/>
  <c r="AA211" i="75"/>
  <c r="Z211" i="75"/>
  <c r="Y211" i="75"/>
  <c r="X211" i="75"/>
  <c r="W211" i="75"/>
  <c r="V211" i="75"/>
  <c r="U211" i="75"/>
  <c r="T211" i="75"/>
  <c r="S211" i="75"/>
  <c r="R211" i="75"/>
  <c r="Q211" i="75"/>
  <c r="P211" i="75"/>
  <c r="O211" i="75"/>
  <c r="N211" i="75"/>
  <c r="M211" i="75"/>
  <c r="L211" i="75"/>
  <c r="K211" i="75"/>
  <c r="J211" i="75"/>
  <c r="I211" i="75"/>
  <c r="H211" i="75"/>
  <c r="G211" i="75"/>
  <c r="F211" i="75"/>
  <c r="E211" i="75"/>
  <c r="D211" i="75"/>
  <c r="C211" i="75"/>
  <c r="B211" i="75"/>
  <c r="A211" i="75"/>
  <c r="BK210" i="75"/>
  <c r="BJ210" i="75"/>
  <c r="BI210" i="75"/>
  <c r="BH210" i="75"/>
  <c r="BG210" i="75"/>
  <c r="BF210" i="75"/>
  <c r="BE210" i="75"/>
  <c r="BD210" i="75"/>
  <c r="BC210" i="75"/>
  <c r="BB210" i="75"/>
  <c r="BA210" i="75"/>
  <c r="AZ210" i="75"/>
  <c r="AY210" i="75"/>
  <c r="AX210" i="75"/>
  <c r="AW210" i="75"/>
  <c r="AV210" i="75"/>
  <c r="AU210" i="75"/>
  <c r="AT210" i="75"/>
  <c r="AS210" i="75"/>
  <c r="AR210" i="75"/>
  <c r="AQ210" i="75"/>
  <c r="AP210" i="75"/>
  <c r="AO210" i="75"/>
  <c r="AN210" i="75"/>
  <c r="AM210" i="75"/>
  <c r="AL210" i="75"/>
  <c r="AK210" i="75"/>
  <c r="AJ210" i="75"/>
  <c r="AI210" i="75"/>
  <c r="AH210" i="75"/>
  <c r="AG210" i="75"/>
  <c r="AF210" i="75"/>
  <c r="AE210" i="75"/>
  <c r="AD210" i="75"/>
  <c r="AC210" i="75"/>
  <c r="AB210" i="75"/>
  <c r="AA210" i="75"/>
  <c r="Z210" i="75"/>
  <c r="Y210" i="75"/>
  <c r="X210" i="75"/>
  <c r="W210" i="75"/>
  <c r="V210" i="75"/>
  <c r="U210" i="75"/>
  <c r="T210" i="75"/>
  <c r="S210" i="75"/>
  <c r="R210" i="75"/>
  <c r="Q210" i="75"/>
  <c r="P210" i="75"/>
  <c r="O210" i="75"/>
  <c r="N210" i="75"/>
  <c r="M210" i="75"/>
  <c r="L210" i="75"/>
  <c r="K210" i="75"/>
  <c r="J210" i="75"/>
  <c r="I210" i="75"/>
  <c r="H210" i="75"/>
  <c r="G210" i="75"/>
  <c r="F210" i="75"/>
  <c r="E210" i="75"/>
  <c r="D210" i="75"/>
  <c r="C210" i="75"/>
  <c r="B210" i="75"/>
  <c r="A210" i="75"/>
  <c r="A209" i="75"/>
  <c r="BK208" i="75"/>
  <c r="BJ208" i="75"/>
  <c r="BI208" i="75"/>
  <c r="BH208" i="75"/>
  <c r="BG208" i="75"/>
  <c r="BF208" i="75"/>
  <c r="BE208" i="75"/>
  <c r="BD208" i="75"/>
  <c r="BC208" i="75"/>
  <c r="BB208" i="75"/>
  <c r="BA208" i="75"/>
  <c r="AZ208" i="75"/>
  <c r="AY208" i="75"/>
  <c r="AX208" i="75"/>
  <c r="AW208" i="75"/>
  <c r="AV208" i="75"/>
  <c r="AU208" i="75"/>
  <c r="AT208" i="75"/>
  <c r="AS208" i="75"/>
  <c r="AR208" i="75"/>
  <c r="AQ208" i="75"/>
  <c r="AP208" i="75"/>
  <c r="AO208" i="75"/>
  <c r="AN208" i="75"/>
  <c r="AM208" i="75"/>
  <c r="AL208" i="75"/>
  <c r="AK208" i="75"/>
  <c r="AJ208" i="75"/>
  <c r="AI208" i="75"/>
  <c r="AH208" i="75"/>
  <c r="AG208" i="75"/>
  <c r="AF208" i="75"/>
  <c r="AE208" i="75"/>
  <c r="AD208" i="75"/>
  <c r="AC208" i="75"/>
  <c r="AB208" i="75"/>
  <c r="AA208" i="75"/>
  <c r="Z208" i="75"/>
  <c r="Y208" i="75"/>
  <c r="X208" i="75"/>
  <c r="W208" i="75"/>
  <c r="V208" i="75"/>
  <c r="U208" i="75"/>
  <c r="T208" i="75"/>
  <c r="S208" i="75"/>
  <c r="R208" i="75"/>
  <c r="Q208" i="75"/>
  <c r="P208" i="75"/>
  <c r="O208" i="75"/>
  <c r="N208" i="75"/>
  <c r="M208" i="75"/>
  <c r="L208" i="75"/>
  <c r="K208" i="75"/>
  <c r="J208" i="75"/>
  <c r="I208" i="75"/>
  <c r="H208" i="75"/>
  <c r="G208" i="75"/>
  <c r="F208" i="75"/>
  <c r="E208" i="75"/>
  <c r="D208" i="75"/>
  <c r="C208" i="75"/>
  <c r="B208" i="75"/>
  <c r="A208" i="75"/>
  <c r="BK207" i="75"/>
  <c r="BJ207" i="75"/>
  <c r="BI207" i="75"/>
  <c r="BH207" i="75"/>
  <c r="BG207" i="75"/>
  <c r="BF207" i="75"/>
  <c r="BE207" i="75"/>
  <c r="BD207" i="75"/>
  <c r="BC207" i="75"/>
  <c r="BB207" i="75"/>
  <c r="BA207" i="75"/>
  <c r="AZ207" i="75"/>
  <c r="AY207" i="75"/>
  <c r="AX207" i="75"/>
  <c r="AW207" i="75"/>
  <c r="AV207" i="75"/>
  <c r="AU207" i="75"/>
  <c r="AT207" i="75"/>
  <c r="AS207" i="75"/>
  <c r="AR207" i="75"/>
  <c r="AQ207" i="75"/>
  <c r="AP207" i="75"/>
  <c r="AO207" i="75"/>
  <c r="AN207" i="75"/>
  <c r="AM207" i="75"/>
  <c r="AL207" i="75"/>
  <c r="AK207" i="75"/>
  <c r="AJ207" i="75"/>
  <c r="AI207" i="75"/>
  <c r="AH207" i="75"/>
  <c r="AG207" i="75"/>
  <c r="AF207" i="75"/>
  <c r="AE207" i="75"/>
  <c r="AD207" i="75"/>
  <c r="AC207" i="75"/>
  <c r="AB207" i="75"/>
  <c r="AA207" i="75"/>
  <c r="Z207" i="75"/>
  <c r="Y207" i="75"/>
  <c r="X207" i="75"/>
  <c r="W207" i="75"/>
  <c r="V207" i="75"/>
  <c r="U207" i="75"/>
  <c r="T207" i="75"/>
  <c r="S207" i="75"/>
  <c r="R207" i="75"/>
  <c r="Q207" i="75"/>
  <c r="P207" i="75"/>
  <c r="O207" i="75"/>
  <c r="N207" i="75"/>
  <c r="M207" i="75"/>
  <c r="L207" i="75"/>
  <c r="K207" i="75"/>
  <c r="J207" i="75"/>
  <c r="I207" i="75"/>
  <c r="H207" i="75"/>
  <c r="G207" i="75"/>
  <c r="F207" i="75"/>
  <c r="E207" i="75"/>
  <c r="D207" i="75"/>
  <c r="C207" i="75"/>
  <c r="B207" i="75"/>
  <c r="A207" i="75"/>
  <c r="BK206" i="75"/>
  <c r="BJ206" i="75"/>
  <c r="BI206" i="75"/>
  <c r="BH206" i="75"/>
  <c r="BG206" i="75"/>
  <c r="BF206" i="75"/>
  <c r="BE206" i="75"/>
  <c r="BD206" i="75"/>
  <c r="BC206" i="75"/>
  <c r="BB206" i="75"/>
  <c r="BA206" i="75"/>
  <c r="AZ206" i="75"/>
  <c r="AY206" i="75"/>
  <c r="AX206" i="75"/>
  <c r="AW206" i="75"/>
  <c r="AV206" i="75"/>
  <c r="AU206" i="75"/>
  <c r="AT206" i="75"/>
  <c r="AS206" i="75"/>
  <c r="AR206" i="75"/>
  <c r="AQ206" i="75"/>
  <c r="AP206" i="75"/>
  <c r="AO206" i="75"/>
  <c r="AN206" i="75"/>
  <c r="AM206" i="75"/>
  <c r="AL206" i="75"/>
  <c r="AK206" i="75"/>
  <c r="AJ206" i="75"/>
  <c r="AI206" i="75"/>
  <c r="AH206" i="75"/>
  <c r="AG206" i="75"/>
  <c r="AF206" i="75"/>
  <c r="AE206" i="75"/>
  <c r="AD206" i="75"/>
  <c r="AC206" i="75"/>
  <c r="AB206" i="75"/>
  <c r="AA206" i="75"/>
  <c r="Z206" i="75"/>
  <c r="Y206" i="75"/>
  <c r="X206" i="75"/>
  <c r="W206" i="75"/>
  <c r="V206" i="75"/>
  <c r="U206" i="75"/>
  <c r="T206" i="75"/>
  <c r="S206" i="75"/>
  <c r="R206" i="75"/>
  <c r="Q206" i="75"/>
  <c r="P206" i="75"/>
  <c r="O206" i="75"/>
  <c r="N206" i="75"/>
  <c r="M206" i="75"/>
  <c r="L206" i="75"/>
  <c r="K206" i="75"/>
  <c r="J206" i="75"/>
  <c r="I206" i="75"/>
  <c r="H206" i="75"/>
  <c r="G206" i="75"/>
  <c r="F206" i="75"/>
  <c r="E206" i="75"/>
  <c r="D206" i="75"/>
  <c r="C206" i="75"/>
  <c r="B206" i="75"/>
  <c r="A206" i="75"/>
  <c r="BK205" i="75"/>
  <c r="BJ205" i="75"/>
  <c r="BI205" i="75"/>
  <c r="BH205" i="75"/>
  <c r="BG205" i="75"/>
  <c r="BF205" i="75"/>
  <c r="BE205" i="75"/>
  <c r="BD205" i="75"/>
  <c r="BC205" i="75"/>
  <c r="BB205" i="75"/>
  <c r="BA205" i="75"/>
  <c r="AZ205" i="75"/>
  <c r="AY205" i="75"/>
  <c r="AX205" i="75"/>
  <c r="AW205" i="75"/>
  <c r="AV205" i="75"/>
  <c r="AU205" i="75"/>
  <c r="AT205" i="75"/>
  <c r="AS205" i="75"/>
  <c r="AR205" i="75"/>
  <c r="AQ205" i="75"/>
  <c r="AP205" i="75"/>
  <c r="AO205" i="75"/>
  <c r="AN205" i="75"/>
  <c r="AM205" i="75"/>
  <c r="AL205" i="75"/>
  <c r="AK205" i="75"/>
  <c r="AJ205" i="75"/>
  <c r="AI205" i="75"/>
  <c r="AH205" i="75"/>
  <c r="AG205" i="75"/>
  <c r="AF205" i="75"/>
  <c r="AE205" i="75"/>
  <c r="AD205" i="75"/>
  <c r="AC205" i="75"/>
  <c r="AB205" i="75"/>
  <c r="AA205" i="75"/>
  <c r="Z205" i="75"/>
  <c r="Y205" i="75"/>
  <c r="X205" i="75"/>
  <c r="W205" i="75"/>
  <c r="V205" i="75"/>
  <c r="U205" i="75"/>
  <c r="T205" i="75"/>
  <c r="S205" i="75"/>
  <c r="R205" i="75"/>
  <c r="Q205" i="75"/>
  <c r="P205" i="75"/>
  <c r="O205" i="75"/>
  <c r="N205" i="75"/>
  <c r="M205" i="75"/>
  <c r="L205" i="75"/>
  <c r="K205" i="75"/>
  <c r="J205" i="75"/>
  <c r="I205" i="75"/>
  <c r="H205" i="75"/>
  <c r="G205" i="75"/>
  <c r="F205" i="75"/>
  <c r="E205" i="75"/>
  <c r="D205" i="75"/>
  <c r="C205" i="75"/>
  <c r="B205" i="75"/>
  <c r="A205" i="75"/>
  <c r="BK204" i="75"/>
  <c r="BJ204" i="75"/>
  <c r="BI204" i="75"/>
  <c r="BH204" i="75"/>
  <c r="BG204" i="75"/>
  <c r="BF204" i="75"/>
  <c r="BE204" i="75"/>
  <c r="BD204" i="75"/>
  <c r="BC204" i="75"/>
  <c r="BB204" i="75"/>
  <c r="BA204" i="75"/>
  <c r="AZ204" i="75"/>
  <c r="AY204" i="75"/>
  <c r="AX204" i="75"/>
  <c r="AW204" i="75"/>
  <c r="AV204" i="75"/>
  <c r="AU204" i="75"/>
  <c r="AT204" i="75"/>
  <c r="AS204" i="75"/>
  <c r="AR204" i="75"/>
  <c r="AQ204" i="75"/>
  <c r="AP204" i="75"/>
  <c r="AO204" i="75"/>
  <c r="AN204" i="75"/>
  <c r="AM204" i="75"/>
  <c r="AL204" i="75"/>
  <c r="AK204" i="75"/>
  <c r="AJ204" i="75"/>
  <c r="AI204" i="75"/>
  <c r="AH204" i="75"/>
  <c r="AG204" i="75"/>
  <c r="AF204" i="75"/>
  <c r="AE204" i="75"/>
  <c r="AD204" i="75"/>
  <c r="AC204" i="75"/>
  <c r="AB204" i="75"/>
  <c r="AA204" i="75"/>
  <c r="Z204" i="75"/>
  <c r="Y204" i="75"/>
  <c r="X204" i="75"/>
  <c r="W204" i="75"/>
  <c r="V204" i="75"/>
  <c r="U204" i="75"/>
  <c r="T204" i="75"/>
  <c r="S204" i="75"/>
  <c r="R204" i="75"/>
  <c r="Q204" i="75"/>
  <c r="P204" i="75"/>
  <c r="O204" i="75"/>
  <c r="N204" i="75"/>
  <c r="M204" i="75"/>
  <c r="L204" i="75"/>
  <c r="K204" i="75"/>
  <c r="J204" i="75"/>
  <c r="I204" i="75"/>
  <c r="H204" i="75"/>
  <c r="G204" i="75"/>
  <c r="F204" i="75"/>
  <c r="E204" i="75"/>
  <c r="D204" i="75"/>
  <c r="C204" i="75"/>
  <c r="B204" i="75"/>
  <c r="A204" i="75"/>
  <c r="BK203" i="75"/>
  <c r="BJ203" i="75"/>
  <c r="BI203" i="75"/>
  <c r="BH203" i="75"/>
  <c r="BG203" i="75"/>
  <c r="BF203" i="75"/>
  <c r="BE203" i="75"/>
  <c r="BD203" i="75"/>
  <c r="BC203" i="75"/>
  <c r="BB203" i="75"/>
  <c r="BA203" i="75"/>
  <c r="AZ203" i="75"/>
  <c r="AY203" i="75"/>
  <c r="AX203" i="75"/>
  <c r="AW203" i="75"/>
  <c r="AV203" i="75"/>
  <c r="AU203" i="75"/>
  <c r="AT203" i="75"/>
  <c r="AS203" i="75"/>
  <c r="AR203" i="75"/>
  <c r="AQ203" i="75"/>
  <c r="AP203" i="75"/>
  <c r="AO203" i="75"/>
  <c r="AN203" i="75"/>
  <c r="AM203" i="75"/>
  <c r="AL203" i="75"/>
  <c r="AK203" i="75"/>
  <c r="AJ203" i="75"/>
  <c r="AI203" i="75"/>
  <c r="AH203" i="75"/>
  <c r="AG203" i="75"/>
  <c r="AF203" i="75"/>
  <c r="AE203" i="75"/>
  <c r="AD203" i="75"/>
  <c r="AC203" i="75"/>
  <c r="AB203" i="75"/>
  <c r="AA203" i="75"/>
  <c r="Z203" i="75"/>
  <c r="Y203" i="75"/>
  <c r="X203" i="75"/>
  <c r="W203" i="75"/>
  <c r="V203" i="75"/>
  <c r="U203" i="75"/>
  <c r="T203" i="75"/>
  <c r="S203" i="75"/>
  <c r="R203" i="75"/>
  <c r="Q203" i="75"/>
  <c r="P203" i="75"/>
  <c r="O203" i="75"/>
  <c r="N203" i="75"/>
  <c r="M203" i="75"/>
  <c r="L203" i="75"/>
  <c r="K203" i="75"/>
  <c r="J203" i="75"/>
  <c r="I203" i="75"/>
  <c r="H203" i="75"/>
  <c r="G203" i="75"/>
  <c r="F203" i="75"/>
  <c r="E203" i="75"/>
  <c r="D203" i="75"/>
  <c r="C203" i="75"/>
  <c r="B203" i="75"/>
  <c r="A203" i="75"/>
  <c r="A202" i="75"/>
  <c r="BK201" i="75"/>
  <c r="BJ201" i="75"/>
  <c r="BI201" i="75"/>
  <c r="BH201" i="75"/>
  <c r="BG201" i="75"/>
  <c r="BF201" i="75"/>
  <c r="BE201" i="75"/>
  <c r="BD201" i="75"/>
  <c r="BC201" i="75"/>
  <c r="BB201" i="75"/>
  <c r="BA201" i="75"/>
  <c r="AZ201" i="75"/>
  <c r="AY201" i="75"/>
  <c r="AX201" i="75"/>
  <c r="AW201" i="75"/>
  <c r="AV201" i="75"/>
  <c r="AU201" i="75"/>
  <c r="AT201" i="75"/>
  <c r="AS201" i="75"/>
  <c r="AR201" i="75"/>
  <c r="AQ201" i="75"/>
  <c r="AP201" i="75"/>
  <c r="AO201" i="75"/>
  <c r="AN201" i="75"/>
  <c r="AM201" i="75"/>
  <c r="AL201" i="75"/>
  <c r="AK201" i="75"/>
  <c r="AJ201" i="75"/>
  <c r="AI201" i="75"/>
  <c r="AH201" i="75"/>
  <c r="AG201" i="75"/>
  <c r="AF201" i="75"/>
  <c r="AE201" i="75"/>
  <c r="AD201" i="75"/>
  <c r="AC201" i="75"/>
  <c r="AB201" i="75"/>
  <c r="AA201" i="75"/>
  <c r="Z201" i="75"/>
  <c r="Y201" i="75"/>
  <c r="X201" i="75"/>
  <c r="W201" i="75"/>
  <c r="V201" i="75"/>
  <c r="U201" i="75"/>
  <c r="T201" i="75"/>
  <c r="S201" i="75"/>
  <c r="R201" i="75"/>
  <c r="Q201" i="75"/>
  <c r="P201" i="75"/>
  <c r="O201" i="75"/>
  <c r="N201" i="75"/>
  <c r="M201" i="75"/>
  <c r="L201" i="75"/>
  <c r="K201" i="75"/>
  <c r="J201" i="75"/>
  <c r="I201" i="75"/>
  <c r="H201" i="75"/>
  <c r="G201" i="75"/>
  <c r="F201" i="75"/>
  <c r="E201" i="75"/>
  <c r="D201" i="75"/>
  <c r="C201" i="75"/>
  <c r="B201" i="75"/>
  <c r="A201" i="75"/>
  <c r="BK200" i="75"/>
  <c r="BJ200" i="75"/>
  <c r="BI200" i="75"/>
  <c r="BH200" i="75"/>
  <c r="BG200" i="75"/>
  <c r="BF200" i="75"/>
  <c r="BE200" i="75"/>
  <c r="BD200" i="75"/>
  <c r="BC200" i="75"/>
  <c r="BB200" i="75"/>
  <c r="BA200" i="75"/>
  <c r="AZ200" i="75"/>
  <c r="AY200" i="75"/>
  <c r="AX200" i="75"/>
  <c r="AW200" i="75"/>
  <c r="AV200" i="75"/>
  <c r="AU200" i="75"/>
  <c r="AT200" i="75"/>
  <c r="AS200" i="75"/>
  <c r="AR200" i="75"/>
  <c r="AQ200" i="75"/>
  <c r="AP200" i="75"/>
  <c r="AO200" i="75"/>
  <c r="AN200" i="75"/>
  <c r="AM200" i="75"/>
  <c r="AL200" i="75"/>
  <c r="AK200" i="75"/>
  <c r="AJ200" i="75"/>
  <c r="AI200" i="75"/>
  <c r="AH200" i="75"/>
  <c r="AG200" i="75"/>
  <c r="AF200" i="75"/>
  <c r="AE200" i="75"/>
  <c r="AD200" i="75"/>
  <c r="AC200" i="75"/>
  <c r="AB200" i="75"/>
  <c r="AA200" i="75"/>
  <c r="Z200" i="75"/>
  <c r="Y200" i="75"/>
  <c r="X200" i="75"/>
  <c r="W200" i="75"/>
  <c r="V200" i="75"/>
  <c r="U200" i="75"/>
  <c r="T200" i="75"/>
  <c r="S200" i="75"/>
  <c r="R200" i="75"/>
  <c r="Q200" i="75"/>
  <c r="P200" i="75"/>
  <c r="O200" i="75"/>
  <c r="N200" i="75"/>
  <c r="M200" i="75"/>
  <c r="L200" i="75"/>
  <c r="K200" i="75"/>
  <c r="J200" i="75"/>
  <c r="I200" i="75"/>
  <c r="H200" i="75"/>
  <c r="G200" i="75"/>
  <c r="F200" i="75"/>
  <c r="E200" i="75"/>
  <c r="D200" i="75"/>
  <c r="C200" i="75"/>
  <c r="B200" i="75"/>
  <c r="A200" i="75"/>
  <c r="BK199" i="75"/>
  <c r="BJ199" i="75"/>
  <c r="BI199" i="75"/>
  <c r="BH199" i="75"/>
  <c r="BG199" i="75"/>
  <c r="BF199" i="75"/>
  <c r="BE199" i="75"/>
  <c r="BD199" i="75"/>
  <c r="BC199" i="75"/>
  <c r="BB199" i="75"/>
  <c r="BA199" i="75"/>
  <c r="AZ199" i="75"/>
  <c r="AY199" i="75"/>
  <c r="AX199" i="75"/>
  <c r="AW199" i="75"/>
  <c r="AV199" i="75"/>
  <c r="AU199" i="75"/>
  <c r="AT199" i="75"/>
  <c r="AS199" i="75"/>
  <c r="AR199" i="75"/>
  <c r="AQ199" i="75"/>
  <c r="AP199" i="75"/>
  <c r="AO199" i="75"/>
  <c r="AN199" i="75"/>
  <c r="AM199" i="75"/>
  <c r="AL199" i="75"/>
  <c r="AK199" i="75"/>
  <c r="AJ199" i="75"/>
  <c r="AI199" i="75"/>
  <c r="AH199" i="75"/>
  <c r="AG199" i="75"/>
  <c r="AF199" i="75"/>
  <c r="AE199" i="75"/>
  <c r="AD199" i="75"/>
  <c r="AC199" i="75"/>
  <c r="AB199" i="75"/>
  <c r="AA199" i="75"/>
  <c r="Z199" i="75"/>
  <c r="Y199" i="75"/>
  <c r="X199" i="75"/>
  <c r="W199" i="75"/>
  <c r="V199" i="75"/>
  <c r="U199" i="75"/>
  <c r="T199" i="75"/>
  <c r="S199" i="75"/>
  <c r="R199" i="75"/>
  <c r="Q199" i="75"/>
  <c r="P199" i="75"/>
  <c r="O199" i="75"/>
  <c r="N199" i="75"/>
  <c r="M199" i="75"/>
  <c r="L199" i="75"/>
  <c r="K199" i="75"/>
  <c r="J199" i="75"/>
  <c r="I199" i="75"/>
  <c r="H199" i="75"/>
  <c r="G199" i="75"/>
  <c r="F199" i="75"/>
  <c r="E199" i="75"/>
  <c r="D199" i="75"/>
  <c r="C199" i="75"/>
  <c r="B199" i="75"/>
  <c r="A199" i="75"/>
  <c r="BK198" i="75"/>
  <c r="BJ198" i="75"/>
  <c r="BI198" i="75"/>
  <c r="BH198" i="75"/>
  <c r="BG198" i="75"/>
  <c r="BF198" i="75"/>
  <c r="BE198" i="75"/>
  <c r="BD198" i="75"/>
  <c r="BC198" i="75"/>
  <c r="BB198" i="75"/>
  <c r="BA198" i="75"/>
  <c r="AZ198" i="75"/>
  <c r="AY198" i="75"/>
  <c r="AX198" i="75"/>
  <c r="AW198" i="75"/>
  <c r="AV198" i="75"/>
  <c r="AU198" i="75"/>
  <c r="AT198" i="75"/>
  <c r="AS198" i="75"/>
  <c r="AR198" i="75"/>
  <c r="AQ198" i="75"/>
  <c r="AP198" i="75"/>
  <c r="AO198" i="75"/>
  <c r="AN198" i="75"/>
  <c r="AM198" i="75"/>
  <c r="AL198" i="75"/>
  <c r="AK198" i="75"/>
  <c r="AJ198" i="75"/>
  <c r="AI198" i="75"/>
  <c r="AH198" i="75"/>
  <c r="AG198" i="75"/>
  <c r="AF198" i="75"/>
  <c r="AE198" i="75"/>
  <c r="AD198" i="75"/>
  <c r="AC198" i="75"/>
  <c r="AB198" i="75"/>
  <c r="AA198" i="75"/>
  <c r="Z198" i="75"/>
  <c r="Y198" i="75"/>
  <c r="X198" i="75"/>
  <c r="W198" i="75"/>
  <c r="V198" i="75"/>
  <c r="U198" i="75"/>
  <c r="T198" i="75"/>
  <c r="S198" i="75"/>
  <c r="R198" i="75"/>
  <c r="Q198" i="75"/>
  <c r="P198" i="75"/>
  <c r="O198" i="75"/>
  <c r="N198" i="75"/>
  <c r="M198" i="75"/>
  <c r="L198" i="75"/>
  <c r="K198" i="75"/>
  <c r="J198" i="75"/>
  <c r="I198" i="75"/>
  <c r="H198" i="75"/>
  <c r="G198" i="75"/>
  <c r="F198" i="75"/>
  <c r="E198" i="75"/>
  <c r="D198" i="75"/>
  <c r="C198" i="75"/>
  <c r="B198" i="75"/>
  <c r="A198" i="75"/>
  <c r="BK197" i="75"/>
  <c r="BJ197" i="75"/>
  <c r="BI197" i="75"/>
  <c r="BH197" i="75"/>
  <c r="BG197" i="75"/>
  <c r="BF197" i="75"/>
  <c r="BE197" i="75"/>
  <c r="BD197" i="75"/>
  <c r="BC197" i="75"/>
  <c r="BB197" i="75"/>
  <c r="BA197" i="75"/>
  <c r="AZ197" i="75"/>
  <c r="AY197" i="75"/>
  <c r="AX197" i="75"/>
  <c r="AW197" i="75"/>
  <c r="AV197" i="75"/>
  <c r="AU197" i="75"/>
  <c r="AT197" i="75"/>
  <c r="AS197" i="75"/>
  <c r="AR197" i="75"/>
  <c r="AQ197" i="75"/>
  <c r="AP197" i="75"/>
  <c r="AO197" i="75"/>
  <c r="AN197" i="75"/>
  <c r="AM197" i="75"/>
  <c r="AL197" i="75"/>
  <c r="AK197" i="75"/>
  <c r="AJ197" i="75"/>
  <c r="AI197" i="75"/>
  <c r="AH197" i="75"/>
  <c r="AG197" i="75"/>
  <c r="AF197" i="75"/>
  <c r="AE197" i="75"/>
  <c r="AD197" i="75"/>
  <c r="AC197" i="75"/>
  <c r="AB197" i="75"/>
  <c r="AA197" i="75"/>
  <c r="Z197" i="75"/>
  <c r="Y197" i="75"/>
  <c r="X197" i="75"/>
  <c r="W197" i="75"/>
  <c r="V197" i="75"/>
  <c r="U197" i="75"/>
  <c r="T197" i="75"/>
  <c r="S197" i="75"/>
  <c r="R197" i="75"/>
  <c r="Q197" i="75"/>
  <c r="P197" i="75"/>
  <c r="O197" i="75"/>
  <c r="N197" i="75"/>
  <c r="M197" i="75"/>
  <c r="L197" i="75"/>
  <c r="K197" i="75"/>
  <c r="J197" i="75"/>
  <c r="I197" i="75"/>
  <c r="H197" i="75"/>
  <c r="G197" i="75"/>
  <c r="F197" i="75"/>
  <c r="E197" i="75"/>
  <c r="D197" i="75"/>
  <c r="C197" i="75"/>
  <c r="B197" i="75"/>
  <c r="A197" i="75"/>
  <c r="BK196" i="75"/>
  <c r="BJ196" i="75"/>
  <c r="BI196" i="75"/>
  <c r="BH196" i="75"/>
  <c r="BG196" i="75"/>
  <c r="BF196" i="75"/>
  <c r="BE196" i="75"/>
  <c r="BD196" i="75"/>
  <c r="BC196" i="75"/>
  <c r="BB196" i="75"/>
  <c r="BA196" i="75"/>
  <c r="AZ196" i="75"/>
  <c r="AY196" i="75"/>
  <c r="AX196" i="75"/>
  <c r="AW196" i="75"/>
  <c r="AV196" i="75"/>
  <c r="AU196" i="75"/>
  <c r="AT196" i="75"/>
  <c r="AS196" i="75"/>
  <c r="AR196" i="75"/>
  <c r="AQ196" i="75"/>
  <c r="AP196" i="75"/>
  <c r="AO196" i="75"/>
  <c r="AN196" i="75"/>
  <c r="AM196" i="75"/>
  <c r="AL196" i="75"/>
  <c r="AK196" i="75"/>
  <c r="AJ196" i="75"/>
  <c r="AI196" i="75"/>
  <c r="AH196" i="75"/>
  <c r="AG196" i="75"/>
  <c r="AF196" i="75"/>
  <c r="AE196" i="75"/>
  <c r="AD196" i="75"/>
  <c r="AC196" i="75"/>
  <c r="AB196" i="75"/>
  <c r="AA196" i="75"/>
  <c r="Z196" i="75"/>
  <c r="Y196" i="75"/>
  <c r="X196" i="75"/>
  <c r="W196" i="75"/>
  <c r="V196" i="75"/>
  <c r="U196" i="75"/>
  <c r="T196" i="75"/>
  <c r="S196" i="75"/>
  <c r="R196" i="75"/>
  <c r="Q196" i="75"/>
  <c r="P196" i="75"/>
  <c r="O196" i="75"/>
  <c r="N196" i="75"/>
  <c r="M196" i="75"/>
  <c r="L196" i="75"/>
  <c r="K196" i="75"/>
  <c r="J196" i="75"/>
  <c r="I196" i="75"/>
  <c r="H196" i="75"/>
  <c r="G196" i="75"/>
  <c r="F196" i="75"/>
  <c r="E196" i="75"/>
  <c r="D196" i="75"/>
  <c r="C196" i="75"/>
  <c r="B196" i="75"/>
  <c r="A196" i="75"/>
  <c r="BK195" i="75"/>
  <c r="BJ195" i="75"/>
  <c r="BI195" i="75"/>
  <c r="BH195" i="75"/>
  <c r="BG195" i="75"/>
  <c r="BF195" i="75"/>
  <c r="BE195" i="75"/>
  <c r="BD195" i="75"/>
  <c r="BC195" i="75"/>
  <c r="BB195" i="75"/>
  <c r="BA195" i="75"/>
  <c r="AZ195" i="75"/>
  <c r="AY195" i="75"/>
  <c r="AX195" i="75"/>
  <c r="AW195" i="75"/>
  <c r="AV195" i="75"/>
  <c r="AU195" i="75"/>
  <c r="AT195" i="75"/>
  <c r="AS195" i="75"/>
  <c r="AR195" i="75"/>
  <c r="AQ195" i="75"/>
  <c r="AP195" i="75"/>
  <c r="AO195" i="75"/>
  <c r="AN195" i="75"/>
  <c r="AM195" i="75"/>
  <c r="AL195" i="75"/>
  <c r="AK195" i="75"/>
  <c r="AJ195" i="75"/>
  <c r="AI195" i="75"/>
  <c r="AH195" i="75"/>
  <c r="AG195" i="75"/>
  <c r="AF195" i="75"/>
  <c r="AE195" i="75"/>
  <c r="AD195" i="75"/>
  <c r="AC195" i="75"/>
  <c r="AB195" i="75"/>
  <c r="AA195" i="75"/>
  <c r="Z195" i="75"/>
  <c r="Y195" i="75"/>
  <c r="X195" i="75"/>
  <c r="W195" i="75"/>
  <c r="V195" i="75"/>
  <c r="U195" i="75"/>
  <c r="T195" i="75"/>
  <c r="S195" i="75"/>
  <c r="R195" i="75"/>
  <c r="Q195" i="75"/>
  <c r="P195" i="75"/>
  <c r="O195" i="75"/>
  <c r="N195" i="75"/>
  <c r="M195" i="75"/>
  <c r="L195" i="75"/>
  <c r="K195" i="75"/>
  <c r="J195" i="75"/>
  <c r="I195" i="75"/>
  <c r="H195" i="75"/>
  <c r="G195" i="75"/>
  <c r="F195" i="75"/>
  <c r="E195" i="75"/>
  <c r="D195" i="75"/>
  <c r="C195" i="75"/>
  <c r="B195" i="75"/>
  <c r="A195" i="75"/>
  <c r="BK194" i="75"/>
  <c r="BJ194" i="75"/>
  <c r="BI194" i="75"/>
  <c r="BH194" i="75"/>
  <c r="BG194" i="75"/>
  <c r="BF194" i="75"/>
  <c r="BE194" i="75"/>
  <c r="BD194" i="75"/>
  <c r="BC194" i="75"/>
  <c r="BB194" i="75"/>
  <c r="BA194" i="75"/>
  <c r="AZ194" i="75"/>
  <c r="AY194" i="75"/>
  <c r="AX194" i="75"/>
  <c r="AW194" i="75"/>
  <c r="AV194" i="75"/>
  <c r="AU194" i="75"/>
  <c r="AT194" i="75"/>
  <c r="AS194" i="75"/>
  <c r="AR194" i="75"/>
  <c r="AQ194" i="75"/>
  <c r="AP194" i="75"/>
  <c r="AO194" i="75"/>
  <c r="AN194" i="75"/>
  <c r="AM194" i="75"/>
  <c r="AL194" i="75"/>
  <c r="AK194" i="75"/>
  <c r="AJ194" i="75"/>
  <c r="AI194" i="75"/>
  <c r="AH194" i="75"/>
  <c r="AG194" i="75"/>
  <c r="AF194" i="75"/>
  <c r="AE194" i="75"/>
  <c r="AD194" i="75"/>
  <c r="AC194" i="75"/>
  <c r="AB194" i="75"/>
  <c r="AA194" i="75"/>
  <c r="Z194" i="75"/>
  <c r="Y194" i="75"/>
  <c r="X194" i="75"/>
  <c r="W194" i="75"/>
  <c r="V194" i="75"/>
  <c r="U194" i="75"/>
  <c r="T194" i="75"/>
  <c r="S194" i="75"/>
  <c r="R194" i="75"/>
  <c r="Q194" i="75"/>
  <c r="P194" i="75"/>
  <c r="O194" i="75"/>
  <c r="N194" i="75"/>
  <c r="M194" i="75"/>
  <c r="L194" i="75"/>
  <c r="K194" i="75"/>
  <c r="J194" i="75"/>
  <c r="I194" i="75"/>
  <c r="H194" i="75"/>
  <c r="G194" i="75"/>
  <c r="F194" i="75"/>
  <c r="E194" i="75"/>
  <c r="D194" i="75"/>
  <c r="C194" i="75"/>
  <c r="B194" i="75"/>
  <c r="A194" i="75"/>
  <c r="BK193" i="75"/>
  <c r="BJ193" i="75"/>
  <c r="BI193" i="75"/>
  <c r="BH193" i="75"/>
  <c r="BG193" i="75"/>
  <c r="BF193" i="75"/>
  <c r="BE193" i="75"/>
  <c r="BD193" i="75"/>
  <c r="BC193" i="75"/>
  <c r="BB193" i="75"/>
  <c r="BA193" i="75"/>
  <c r="AZ193" i="75"/>
  <c r="AY193" i="75"/>
  <c r="AX193" i="75"/>
  <c r="AW193" i="75"/>
  <c r="AV193" i="75"/>
  <c r="AU193" i="75"/>
  <c r="AT193" i="75"/>
  <c r="AS193" i="75"/>
  <c r="AR193" i="75"/>
  <c r="AQ193" i="75"/>
  <c r="AP193" i="75"/>
  <c r="AO193" i="75"/>
  <c r="AN193" i="75"/>
  <c r="AM193" i="75"/>
  <c r="AL193" i="75"/>
  <c r="AK193" i="75"/>
  <c r="AJ193" i="75"/>
  <c r="AI193" i="75"/>
  <c r="AH193" i="75"/>
  <c r="AG193" i="75"/>
  <c r="AF193" i="75"/>
  <c r="AE193" i="75"/>
  <c r="AD193" i="75"/>
  <c r="AC193" i="75"/>
  <c r="AB193" i="75"/>
  <c r="AA193" i="75"/>
  <c r="Z193" i="75"/>
  <c r="Y193" i="75"/>
  <c r="X193" i="75"/>
  <c r="W193" i="75"/>
  <c r="V193" i="75"/>
  <c r="U193" i="75"/>
  <c r="T193" i="75"/>
  <c r="S193" i="75"/>
  <c r="R193" i="75"/>
  <c r="Q193" i="75"/>
  <c r="P193" i="75"/>
  <c r="O193" i="75"/>
  <c r="N193" i="75"/>
  <c r="M193" i="75"/>
  <c r="L193" i="75"/>
  <c r="K193" i="75"/>
  <c r="J193" i="75"/>
  <c r="I193" i="75"/>
  <c r="H193" i="75"/>
  <c r="G193" i="75"/>
  <c r="F193" i="75"/>
  <c r="E193" i="75"/>
  <c r="D193" i="75"/>
  <c r="C193" i="75"/>
  <c r="B193" i="75"/>
  <c r="A193" i="75"/>
  <c r="BK192" i="75"/>
  <c r="BJ192" i="75"/>
  <c r="BI192" i="75"/>
  <c r="BH192" i="75"/>
  <c r="BG192" i="75"/>
  <c r="BF192" i="75"/>
  <c r="BE192" i="75"/>
  <c r="BD192" i="75"/>
  <c r="BC192" i="75"/>
  <c r="BB192" i="75"/>
  <c r="BA192" i="75"/>
  <c r="AZ192" i="75"/>
  <c r="AY192" i="75"/>
  <c r="AX192" i="75"/>
  <c r="AW192" i="75"/>
  <c r="AV192" i="75"/>
  <c r="AU192" i="75"/>
  <c r="AT192" i="75"/>
  <c r="AS192" i="75"/>
  <c r="AR192" i="75"/>
  <c r="AQ192" i="75"/>
  <c r="AP192" i="75"/>
  <c r="AO192" i="75"/>
  <c r="AN192" i="75"/>
  <c r="AM192" i="75"/>
  <c r="AL192" i="75"/>
  <c r="AK192" i="75"/>
  <c r="AJ192" i="75"/>
  <c r="AI192" i="75"/>
  <c r="AH192" i="75"/>
  <c r="AG192" i="75"/>
  <c r="AF192" i="75"/>
  <c r="AE192" i="75"/>
  <c r="AD192" i="75"/>
  <c r="AC192" i="75"/>
  <c r="AB192" i="75"/>
  <c r="AA192" i="75"/>
  <c r="Z192" i="75"/>
  <c r="Y192" i="75"/>
  <c r="X192" i="75"/>
  <c r="W192" i="75"/>
  <c r="V192" i="75"/>
  <c r="U192" i="75"/>
  <c r="T192" i="75"/>
  <c r="S192" i="75"/>
  <c r="R192" i="75"/>
  <c r="Q192" i="75"/>
  <c r="P192" i="75"/>
  <c r="O192" i="75"/>
  <c r="N192" i="75"/>
  <c r="M192" i="75"/>
  <c r="L192" i="75"/>
  <c r="K192" i="75"/>
  <c r="J192" i="75"/>
  <c r="I192" i="75"/>
  <c r="H192" i="75"/>
  <c r="G192" i="75"/>
  <c r="F192" i="75"/>
  <c r="E192" i="75"/>
  <c r="D192" i="75"/>
  <c r="C192" i="75"/>
  <c r="B192" i="75"/>
  <c r="A192" i="75"/>
  <c r="BK191" i="75"/>
  <c r="BJ191" i="75"/>
  <c r="BI191" i="75"/>
  <c r="BH191" i="75"/>
  <c r="BG191" i="75"/>
  <c r="BF191" i="75"/>
  <c r="BE191" i="75"/>
  <c r="BD191" i="75"/>
  <c r="BC191" i="75"/>
  <c r="BB191" i="75"/>
  <c r="BA191" i="75"/>
  <c r="AZ191" i="75"/>
  <c r="AY191" i="75"/>
  <c r="AX191" i="75"/>
  <c r="AW191" i="75"/>
  <c r="AV191" i="75"/>
  <c r="AU191" i="75"/>
  <c r="AT191" i="75"/>
  <c r="AS191" i="75"/>
  <c r="AR191" i="75"/>
  <c r="AQ191" i="75"/>
  <c r="AP191" i="75"/>
  <c r="AO191" i="75"/>
  <c r="AN191" i="75"/>
  <c r="AM191" i="75"/>
  <c r="AL191" i="75"/>
  <c r="AK191" i="75"/>
  <c r="AJ191" i="75"/>
  <c r="AI191" i="75"/>
  <c r="AH191" i="75"/>
  <c r="AG191" i="75"/>
  <c r="AF191" i="75"/>
  <c r="AE191" i="75"/>
  <c r="AD191" i="75"/>
  <c r="AC191" i="75"/>
  <c r="AB191" i="75"/>
  <c r="AA191" i="75"/>
  <c r="Z191" i="75"/>
  <c r="Y191" i="75"/>
  <c r="X191" i="75"/>
  <c r="W191" i="75"/>
  <c r="V191" i="75"/>
  <c r="U191" i="75"/>
  <c r="T191" i="75"/>
  <c r="S191" i="75"/>
  <c r="R191" i="75"/>
  <c r="Q191" i="75"/>
  <c r="P191" i="75"/>
  <c r="O191" i="75"/>
  <c r="N191" i="75"/>
  <c r="M191" i="75"/>
  <c r="L191" i="75"/>
  <c r="K191" i="75"/>
  <c r="J191" i="75"/>
  <c r="I191" i="75"/>
  <c r="H191" i="75"/>
  <c r="G191" i="75"/>
  <c r="F191" i="75"/>
  <c r="E191" i="75"/>
  <c r="D191" i="75"/>
  <c r="C191" i="75"/>
  <c r="B191" i="75"/>
  <c r="A191" i="75"/>
  <c r="BK190" i="75"/>
  <c r="BJ190" i="75"/>
  <c r="BI190" i="75"/>
  <c r="BH190" i="75"/>
  <c r="BG190" i="75"/>
  <c r="BF190" i="75"/>
  <c r="BE190" i="75"/>
  <c r="BD190" i="75"/>
  <c r="BC190" i="75"/>
  <c r="BB190" i="75"/>
  <c r="BA190" i="75"/>
  <c r="AZ190" i="75"/>
  <c r="AY190" i="75"/>
  <c r="AX190" i="75"/>
  <c r="AW190" i="75"/>
  <c r="AV190" i="75"/>
  <c r="AU190" i="75"/>
  <c r="AT190" i="75"/>
  <c r="AS190" i="75"/>
  <c r="AR190" i="75"/>
  <c r="AQ190" i="75"/>
  <c r="AP190" i="75"/>
  <c r="AO190" i="75"/>
  <c r="AN190" i="75"/>
  <c r="AM190" i="75"/>
  <c r="AL190" i="75"/>
  <c r="AK190" i="75"/>
  <c r="AJ190" i="75"/>
  <c r="AI190" i="75"/>
  <c r="AH190" i="75"/>
  <c r="AG190" i="75"/>
  <c r="AF190" i="75"/>
  <c r="AE190" i="75"/>
  <c r="AD190" i="75"/>
  <c r="AC190" i="75"/>
  <c r="AB190" i="75"/>
  <c r="AA190" i="75"/>
  <c r="Z190" i="75"/>
  <c r="Y190" i="75"/>
  <c r="X190" i="75"/>
  <c r="W190" i="75"/>
  <c r="V190" i="75"/>
  <c r="U190" i="75"/>
  <c r="T190" i="75"/>
  <c r="S190" i="75"/>
  <c r="R190" i="75"/>
  <c r="Q190" i="75"/>
  <c r="P190" i="75"/>
  <c r="O190" i="75"/>
  <c r="N190" i="75"/>
  <c r="M190" i="75"/>
  <c r="L190" i="75"/>
  <c r="K190" i="75"/>
  <c r="J190" i="75"/>
  <c r="I190" i="75"/>
  <c r="H190" i="75"/>
  <c r="G190" i="75"/>
  <c r="F190" i="75"/>
  <c r="E190" i="75"/>
  <c r="D190" i="75"/>
  <c r="C190" i="75"/>
  <c r="B190" i="75"/>
  <c r="A190" i="75"/>
  <c r="BK189" i="75"/>
  <c r="BJ189" i="75"/>
  <c r="BI189" i="75"/>
  <c r="BH189" i="75"/>
  <c r="BG189" i="75"/>
  <c r="BF189" i="75"/>
  <c r="BE189" i="75"/>
  <c r="BD189" i="75"/>
  <c r="BC189" i="75"/>
  <c r="BB189" i="75"/>
  <c r="BA189" i="75"/>
  <c r="AZ189" i="75"/>
  <c r="AY189" i="75"/>
  <c r="AX189" i="75"/>
  <c r="AW189" i="75"/>
  <c r="AV189" i="75"/>
  <c r="AU189" i="75"/>
  <c r="AT189" i="75"/>
  <c r="AS189" i="75"/>
  <c r="AR189" i="75"/>
  <c r="AQ189" i="75"/>
  <c r="AP189" i="75"/>
  <c r="AO189" i="75"/>
  <c r="AN189" i="75"/>
  <c r="AM189" i="75"/>
  <c r="AL189" i="75"/>
  <c r="AK189" i="75"/>
  <c r="AJ189" i="75"/>
  <c r="AI189" i="75"/>
  <c r="AH189" i="75"/>
  <c r="AG189" i="75"/>
  <c r="AF189" i="75"/>
  <c r="AE189" i="75"/>
  <c r="AD189" i="75"/>
  <c r="AC189" i="75"/>
  <c r="AB189" i="75"/>
  <c r="AA189" i="75"/>
  <c r="Z189" i="75"/>
  <c r="Y189" i="75"/>
  <c r="X189" i="75"/>
  <c r="W189" i="75"/>
  <c r="V189" i="75"/>
  <c r="U189" i="75"/>
  <c r="T189" i="75"/>
  <c r="S189" i="75"/>
  <c r="R189" i="75"/>
  <c r="Q189" i="75"/>
  <c r="P189" i="75"/>
  <c r="O189" i="75"/>
  <c r="N189" i="75"/>
  <c r="M189" i="75"/>
  <c r="L189" i="75"/>
  <c r="K189" i="75"/>
  <c r="J189" i="75"/>
  <c r="I189" i="75"/>
  <c r="H189" i="75"/>
  <c r="G189" i="75"/>
  <c r="F189" i="75"/>
  <c r="E189" i="75"/>
  <c r="D189" i="75"/>
  <c r="C189" i="75"/>
  <c r="B189" i="75"/>
  <c r="A189" i="75"/>
  <c r="BK188" i="75"/>
  <c r="BJ188" i="75"/>
  <c r="BI188" i="75"/>
  <c r="BH188" i="75"/>
  <c r="BG188" i="75"/>
  <c r="BF188" i="75"/>
  <c r="BE188" i="75"/>
  <c r="BD188" i="75"/>
  <c r="BC188" i="75"/>
  <c r="BB188" i="75"/>
  <c r="BA188" i="75"/>
  <c r="AZ188" i="75"/>
  <c r="AY188" i="75"/>
  <c r="AX188" i="75"/>
  <c r="AW188" i="75"/>
  <c r="AV188" i="75"/>
  <c r="AU188" i="75"/>
  <c r="AT188" i="75"/>
  <c r="AS188" i="75"/>
  <c r="AR188" i="75"/>
  <c r="AQ188" i="75"/>
  <c r="AP188" i="75"/>
  <c r="AO188" i="75"/>
  <c r="AN188" i="75"/>
  <c r="AM188" i="75"/>
  <c r="AL188" i="75"/>
  <c r="AK188" i="75"/>
  <c r="AJ188" i="75"/>
  <c r="AI188" i="75"/>
  <c r="AH188" i="75"/>
  <c r="AG188" i="75"/>
  <c r="AF188" i="75"/>
  <c r="AE188" i="75"/>
  <c r="AD188" i="75"/>
  <c r="AC188" i="75"/>
  <c r="AB188" i="75"/>
  <c r="AA188" i="75"/>
  <c r="Z188" i="75"/>
  <c r="Y188" i="75"/>
  <c r="X188" i="75"/>
  <c r="W188" i="75"/>
  <c r="V188" i="75"/>
  <c r="U188" i="75"/>
  <c r="T188" i="75"/>
  <c r="S188" i="75"/>
  <c r="R188" i="75"/>
  <c r="Q188" i="75"/>
  <c r="P188" i="75"/>
  <c r="O188" i="75"/>
  <c r="N188" i="75"/>
  <c r="M188" i="75"/>
  <c r="L188" i="75"/>
  <c r="K188" i="75"/>
  <c r="J188" i="75"/>
  <c r="I188" i="75"/>
  <c r="H188" i="75"/>
  <c r="G188" i="75"/>
  <c r="F188" i="75"/>
  <c r="E188" i="75"/>
  <c r="D188" i="75"/>
  <c r="C188" i="75"/>
  <c r="B188" i="75"/>
  <c r="A188" i="75"/>
  <c r="BK187" i="75"/>
  <c r="BJ187" i="75"/>
  <c r="BI187" i="75"/>
  <c r="BH187" i="75"/>
  <c r="BG187" i="75"/>
  <c r="BF187" i="75"/>
  <c r="BE187" i="75"/>
  <c r="BD187" i="75"/>
  <c r="BC187" i="75"/>
  <c r="BB187" i="75"/>
  <c r="BA187" i="75"/>
  <c r="AZ187" i="75"/>
  <c r="AY187" i="75"/>
  <c r="AX187" i="75"/>
  <c r="AW187" i="75"/>
  <c r="AV187" i="75"/>
  <c r="AU187" i="75"/>
  <c r="AT187" i="75"/>
  <c r="AS187" i="75"/>
  <c r="AR187" i="75"/>
  <c r="AQ187" i="75"/>
  <c r="AP187" i="75"/>
  <c r="AO187" i="75"/>
  <c r="AN187" i="75"/>
  <c r="AM187" i="75"/>
  <c r="AL187" i="75"/>
  <c r="AK187" i="75"/>
  <c r="AJ187" i="75"/>
  <c r="AI187" i="75"/>
  <c r="AH187" i="75"/>
  <c r="AG187" i="75"/>
  <c r="AF187" i="75"/>
  <c r="AE187" i="75"/>
  <c r="AD187" i="75"/>
  <c r="AC187" i="75"/>
  <c r="AB187" i="75"/>
  <c r="AA187" i="75"/>
  <c r="Z187" i="75"/>
  <c r="Y187" i="75"/>
  <c r="X187" i="75"/>
  <c r="W187" i="75"/>
  <c r="V187" i="75"/>
  <c r="U187" i="75"/>
  <c r="T187" i="75"/>
  <c r="S187" i="75"/>
  <c r="R187" i="75"/>
  <c r="Q187" i="75"/>
  <c r="P187" i="75"/>
  <c r="O187" i="75"/>
  <c r="N187" i="75"/>
  <c r="M187" i="75"/>
  <c r="L187" i="75"/>
  <c r="K187" i="75"/>
  <c r="J187" i="75"/>
  <c r="I187" i="75"/>
  <c r="H187" i="75"/>
  <c r="G187" i="75"/>
  <c r="F187" i="75"/>
  <c r="E187" i="75"/>
  <c r="D187" i="75"/>
  <c r="C187" i="75"/>
  <c r="B187" i="75"/>
  <c r="A187" i="75"/>
  <c r="BK186" i="75"/>
  <c r="BJ186" i="75"/>
  <c r="BI186" i="75"/>
  <c r="BH186" i="75"/>
  <c r="BG186" i="75"/>
  <c r="BF186" i="75"/>
  <c r="BE186" i="75"/>
  <c r="BD186" i="75"/>
  <c r="BC186" i="75"/>
  <c r="BB186" i="75"/>
  <c r="BA186" i="75"/>
  <c r="AZ186" i="75"/>
  <c r="AY186" i="75"/>
  <c r="AX186" i="75"/>
  <c r="AW186" i="75"/>
  <c r="AV186" i="75"/>
  <c r="AU186" i="75"/>
  <c r="AT186" i="75"/>
  <c r="AS186" i="75"/>
  <c r="AR186" i="75"/>
  <c r="AQ186" i="75"/>
  <c r="AP186" i="75"/>
  <c r="AO186" i="75"/>
  <c r="AN186" i="75"/>
  <c r="AM186" i="75"/>
  <c r="AL186" i="75"/>
  <c r="AK186" i="75"/>
  <c r="AJ186" i="75"/>
  <c r="AI186" i="75"/>
  <c r="AH186" i="75"/>
  <c r="AG186" i="75"/>
  <c r="AF186" i="75"/>
  <c r="AE186" i="75"/>
  <c r="AD186" i="75"/>
  <c r="AC186" i="75"/>
  <c r="AB186" i="75"/>
  <c r="AA186" i="75"/>
  <c r="Z186" i="75"/>
  <c r="Y186" i="75"/>
  <c r="X186" i="75"/>
  <c r="W186" i="75"/>
  <c r="V186" i="75"/>
  <c r="U186" i="75"/>
  <c r="T186" i="75"/>
  <c r="S186" i="75"/>
  <c r="R186" i="75"/>
  <c r="Q186" i="75"/>
  <c r="P186" i="75"/>
  <c r="O186" i="75"/>
  <c r="N186" i="75"/>
  <c r="M186" i="75"/>
  <c r="L186" i="75"/>
  <c r="K186" i="75"/>
  <c r="J186" i="75"/>
  <c r="I186" i="75"/>
  <c r="H186" i="75"/>
  <c r="G186" i="75"/>
  <c r="F186" i="75"/>
  <c r="E186" i="75"/>
  <c r="D186" i="75"/>
  <c r="C186" i="75"/>
  <c r="B186" i="75"/>
  <c r="A186" i="75"/>
  <c r="BK185" i="75"/>
  <c r="BJ185" i="75"/>
  <c r="BI185" i="75"/>
  <c r="BH185" i="75"/>
  <c r="BG185" i="75"/>
  <c r="BF185" i="75"/>
  <c r="BE185" i="75"/>
  <c r="BD185" i="75"/>
  <c r="BC185" i="75"/>
  <c r="BB185" i="75"/>
  <c r="BA185" i="75"/>
  <c r="AZ185" i="75"/>
  <c r="AY185" i="75"/>
  <c r="AX185" i="75"/>
  <c r="AW185" i="75"/>
  <c r="AV185" i="75"/>
  <c r="AU185" i="75"/>
  <c r="AT185" i="75"/>
  <c r="AS185" i="75"/>
  <c r="AR185" i="75"/>
  <c r="AQ185" i="75"/>
  <c r="AP185" i="75"/>
  <c r="AO185" i="75"/>
  <c r="AN185" i="75"/>
  <c r="AM185" i="75"/>
  <c r="AL185" i="75"/>
  <c r="AK185" i="75"/>
  <c r="AJ185" i="75"/>
  <c r="AI185" i="75"/>
  <c r="AH185" i="75"/>
  <c r="AG185" i="75"/>
  <c r="AF185" i="75"/>
  <c r="AE185" i="75"/>
  <c r="AD185" i="75"/>
  <c r="AC185" i="75"/>
  <c r="AB185" i="75"/>
  <c r="AA185" i="75"/>
  <c r="Z185" i="75"/>
  <c r="Y185" i="75"/>
  <c r="X185" i="75"/>
  <c r="W185" i="75"/>
  <c r="V185" i="75"/>
  <c r="U185" i="75"/>
  <c r="T185" i="75"/>
  <c r="S185" i="75"/>
  <c r="R185" i="75"/>
  <c r="Q185" i="75"/>
  <c r="P185" i="75"/>
  <c r="O185" i="75"/>
  <c r="N185" i="75"/>
  <c r="M185" i="75"/>
  <c r="L185" i="75"/>
  <c r="K185" i="75"/>
  <c r="J185" i="75"/>
  <c r="I185" i="75"/>
  <c r="H185" i="75"/>
  <c r="G185" i="75"/>
  <c r="F185" i="75"/>
  <c r="E185" i="75"/>
  <c r="D185" i="75"/>
  <c r="C185" i="75"/>
  <c r="B185" i="75"/>
  <c r="A185" i="75"/>
  <c r="BK184" i="75"/>
  <c r="BJ184" i="75"/>
  <c r="BI184" i="75"/>
  <c r="BH184" i="75"/>
  <c r="BG184" i="75"/>
  <c r="BF184" i="75"/>
  <c r="BE184" i="75"/>
  <c r="BD184" i="75"/>
  <c r="BC184" i="75"/>
  <c r="BB184" i="75"/>
  <c r="BA184" i="75"/>
  <c r="AZ184" i="75"/>
  <c r="AY184" i="75"/>
  <c r="AX184" i="75"/>
  <c r="AW184" i="75"/>
  <c r="AV184" i="75"/>
  <c r="AU184" i="75"/>
  <c r="AT184" i="75"/>
  <c r="AS184" i="75"/>
  <c r="AR184" i="75"/>
  <c r="AQ184" i="75"/>
  <c r="AP184" i="75"/>
  <c r="AO184" i="75"/>
  <c r="AN184" i="75"/>
  <c r="AM184" i="75"/>
  <c r="AL184" i="75"/>
  <c r="AK184" i="75"/>
  <c r="AJ184" i="75"/>
  <c r="AI184" i="75"/>
  <c r="AH184" i="75"/>
  <c r="AG184" i="75"/>
  <c r="AF184" i="75"/>
  <c r="AE184" i="75"/>
  <c r="AD184" i="75"/>
  <c r="AC184" i="75"/>
  <c r="AB184" i="75"/>
  <c r="AA184" i="75"/>
  <c r="Z184" i="75"/>
  <c r="Y184" i="75"/>
  <c r="X184" i="75"/>
  <c r="W184" i="75"/>
  <c r="V184" i="75"/>
  <c r="U184" i="75"/>
  <c r="T184" i="75"/>
  <c r="S184" i="75"/>
  <c r="R184" i="75"/>
  <c r="Q184" i="75"/>
  <c r="P184" i="75"/>
  <c r="O184" i="75"/>
  <c r="N184" i="75"/>
  <c r="M184" i="75"/>
  <c r="L184" i="75"/>
  <c r="K184" i="75"/>
  <c r="J184" i="75"/>
  <c r="I184" i="75"/>
  <c r="H184" i="75"/>
  <c r="G184" i="75"/>
  <c r="F184" i="75"/>
  <c r="E184" i="75"/>
  <c r="D184" i="75"/>
  <c r="C184" i="75"/>
  <c r="B184" i="75"/>
  <c r="A184" i="75"/>
  <c r="BK183" i="75"/>
  <c r="BJ183" i="75"/>
  <c r="BI183" i="75"/>
  <c r="BH183" i="75"/>
  <c r="BG183" i="75"/>
  <c r="BF183" i="75"/>
  <c r="BE183" i="75"/>
  <c r="BD183" i="75"/>
  <c r="BC183" i="75"/>
  <c r="BB183" i="75"/>
  <c r="BA183" i="75"/>
  <c r="AZ183" i="75"/>
  <c r="AY183" i="75"/>
  <c r="AX183" i="75"/>
  <c r="AW183" i="75"/>
  <c r="AV183" i="75"/>
  <c r="AU183" i="75"/>
  <c r="AT183" i="75"/>
  <c r="AS183" i="75"/>
  <c r="AR183" i="75"/>
  <c r="AQ183" i="75"/>
  <c r="AP183" i="75"/>
  <c r="AO183" i="75"/>
  <c r="AN183" i="75"/>
  <c r="AM183" i="75"/>
  <c r="AL183" i="75"/>
  <c r="AK183" i="75"/>
  <c r="AJ183" i="75"/>
  <c r="AI183" i="75"/>
  <c r="AH183" i="75"/>
  <c r="AG183" i="75"/>
  <c r="AF183" i="75"/>
  <c r="AE183" i="75"/>
  <c r="AD183" i="75"/>
  <c r="AC183" i="75"/>
  <c r="AB183" i="75"/>
  <c r="AA183" i="75"/>
  <c r="Z183" i="75"/>
  <c r="Y183" i="75"/>
  <c r="X183" i="75"/>
  <c r="W183" i="75"/>
  <c r="V183" i="75"/>
  <c r="U183" i="75"/>
  <c r="T183" i="75"/>
  <c r="S183" i="75"/>
  <c r="R183" i="75"/>
  <c r="Q183" i="75"/>
  <c r="P183" i="75"/>
  <c r="O183" i="75"/>
  <c r="N183" i="75"/>
  <c r="M183" i="75"/>
  <c r="L183" i="75"/>
  <c r="K183" i="75"/>
  <c r="J183" i="75"/>
  <c r="I183" i="75"/>
  <c r="H183" i="75"/>
  <c r="G183" i="75"/>
  <c r="F183" i="75"/>
  <c r="E183" i="75"/>
  <c r="D183" i="75"/>
  <c r="C183" i="75"/>
  <c r="B183" i="75"/>
  <c r="A183" i="75"/>
  <c r="BK182" i="75"/>
  <c r="BJ182" i="75"/>
  <c r="BI182" i="75"/>
  <c r="BH182" i="75"/>
  <c r="BG182" i="75"/>
  <c r="BF182" i="75"/>
  <c r="BE182" i="75"/>
  <c r="BD182" i="75"/>
  <c r="BC182" i="75"/>
  <c r="BB182" i="75"/>
  <c r="BA182" i="75"/>
  <c r="AZ182" i="75"/>
  <c r="AY182" i="75"/>
  <c r="AX182" i="75"/>
  <c r="AW182" i="75"/>
  <c r="AV182" i="75"/>
  <c r="AU182" i="75"/>
  <c r="AT182" i="75"/>
  <c r="AS182" i="75"/>
  <c r="AR182" i="75"/>
  <c r="AQ182" i="75"/>
  <c r="AP182" i="75"/>
  <c r="AO182" i="75"/>
  <c r="AN182" i="75"/>
  <c r="AM182" i="75"/>
  <c r="AL182" i="75"/>
  <c r="AK182" i="75"/>
  <c r="AJ182" i="75"/>
  <c r="AI182" i="75"/>
  <c r="AH182" i="75"/>
  <c r="AG182" i="75"/>
  <c r="AF182" i="75"/>
  <c r="AE182" i="75"/>
  <c r="AD182" i="75"/>
  <c r="AC182" i="75"/>
  <c r="AB182" i="75"/>
  <c r="AA182" i="75"/>
  <c r="Z182" i="75"/>
  <c r="Y182" i="75"/>
  <c r="X182" i="75"/>
  <c r="W182" i="75"/>
  <c r="V182" i="75"/>
  <c r="U182" i="75"/>
  <c r="T182" i="75"/>
  <c r="S182" i="75"/>
  <c r="R182" i="75"/>
  <c r="Q182" i="75"/>
  <c r="P182" i="75"/>
  <c r="O182" i="75"/>
  <c r="N182" i="75"/>
  <c r="M182" i="75"/>
  <c r="L182" i="75"/>
  <c r="K182" i="75"/>
  <c r="J182" i="75"/>
  <c r="I182" i="75"/>
  <c r="H182" i="75"/>
  <c r="G182" i="75"/>
  <c r="F182" i="75"/>
  <c r="E182" i="75"/>
  <c r="D182" i="75"/>
  <c r="C182" i="75"/>
  <c r="B182" i="75"/>
  <c r="A182" i="75"/>
  <c r="BK181" i="75"/>
  <c r="BJ181" i="75"/>
  <c r="BI181" i="75"/>
  <c r="BH181" i="75"/>
  <c r="BG181" i="75"/>
  <c r="BF181" i="75"/>
  <c r="BE181" i="75"/>
  <c r="BD181" i="75"/>
  <c r="BC181" i="75"/>
  <c r="BB181" i="75"/>
  <c r="BA181" i="75"/>
  <c r="AZ181" i="75"/>
  <c r="AY181" i="75"/>
  <c r="AX181" i="75"/>
  <c r="AW181" i="75"/>
  <c r="AV181" i="75"/>
  <c r="AU181" i="75"/>
  <c r="AT181" i="75"/>
  <c r="AS181" i="75"/>
  <c r="AR181" i="75"/>
  <c r="AQ181" i="75"/>
  <c r="AP181" i="75"/>
  <c r="AO181" i="75"/>
  <c r="AN181" i="75"/>
  <c r="AM181" i="75"/>
  <c r="AL181" i="75"/>
  <c r="AK181" i="75"/>
  <c r="AJ181" i="75"/>
  <c r="AI181" i="75"/>
  <c r="AH181" i="75"/>
  <c r="AG181" i="75"/>
  <c r="AF181" i="75"/>
  <c r="AE181" i="75"/>
  <c r="AD181" i="75"/>
  <c r="AC181" i="75"/>
  <c r="AB181" i="75"/>
  <c r="AA181" i="75"/>
  <c r="Z181" i="75"/>
  <c r="Y181" i="75"/>
  <c r="X181" i="75"/>
  <c r="W181" i="75"/>
  <c r="V181" i="75"/>
  <c r="U181" i="75"/>
  <c r="T181" i="75"/>
  <c r="S181" i="75"/>
  <c r="R181" i="75"/>
  <c r="Q181" i="75"/>
  <c r="P181" i="75"/>
  <c r="O181" i="75"/>
  <c r="N181" i="75"/>
  <c r="M181" i="75"/>
  <c r="L181" i="75"/>
  <c r="K181" i="75"/>
  <c r="J181" i="75"/>
  <c r="I181" i="75"/>
  <c r="H181" i="75"/>
  <c r="G181" i="75"/>
  <c r="F181" i="75"/>
  <c r="E181" i="75"/>
  <c r="D181" i="75"/>
  <c r="C181" i="75"/>
  <c r="B181" i="75"/>
  <c r="A181" i="75"/>
  <c r="BK180" i="75"/>
  <c r="BJ180" i="75"/>
  <c r="BI180" i="75"/>
  <c r="BH180" i="75"/>
  <c r="BG180" i="75"/>
  <c r="BF180" i="75"/>
  <c r="BE180" i="75"/>
  <c r="BD180" i="75"/>
  <c r="BC180" i="75"/>
  <c r="BB180" i="75"/>
  <c r="BA180" i="75"/>
  <c r="AZ180" i="75"/>
  <c r="AY180" i="75"/>
  <c r="AX180" i="75"/>
  <c r="AW180" i="75"/>
  <c r="AV180" i="75"/>
  <c r="AU180" i="75"/>
  <c r="AT180" i="75"/>
  <c r="AS180" i="75"/>
  <c r="AR180" i="75"/>
  <c r="AQ180" i="75"/>
  <c r="AP180" i="75"/>
  <c r="AO180" i="75"/>
  <c r="AN180" i="75"/>
  <c r="AM180" i="75"/>
  <c r="AL180" i="75"/>
  <c r="AK180" i="75"/>
  <c r="AJ180" i="75"/>
  <c r="AI180" i="75"/>
  <c r="AH180" i="75"/>
  <c r="AG180" i="75"/>
  <c r="AF180" i="75"/>
  <c r="AE180" i="75"/>
  <c r="AD180" i="75"/>
  <c r="AC180" i="75"/>
  <c r="AB180" i="75"/>
  <c r="AA180" i="75"/>
  <c r="Z180" i="75"/>
  <c r="Y180" i="75"/>
  <c r="X180" i="75"/>
  <c r="W180" i="75"/>
  <c r="V180" i="75"/>
  <c r="U180" i="75"/>
  <c r="T180" i="75"/>
  <c r="S180" i="75"/>
  <c r="R180" i="75"/>
  <c r="Q180" i="75"/>
  <c r="P180" i="75"/>
  <c r="O180" i="75"/>
  <c r="N180" i="75"/>
  <c r="M180" i="75"/>
  <c r="L180" i="75"/>
  <c r="K180" i="75"/>
  <c r="J180" i="75"/>
  <c r="I180" i="75"/>
  <c r="H180" i="75"/>
  <c r="G180" i="75"/>
  <c r="F180" i="75"/>
  <c r="E180" i="75"/>
  <c r="D180" i="75"/>
  <c r="C180" i="75"/>
  <c r="B180" i="75"/>
  <c r="A180" i="75"/>
  <c r="BK179" i="75"/>
  <c r="BJ179" i="75"/>
  <c r="BI179" i="75"/>
  <c r="BH179" i="75"/>
  <c r="BG179" i="75"/>
  <c r="BF179" i="75"/>
  <c r="BE179" i="75"/>
  <c r="BD179" i="75"/>
  <c r="BC179" i="75"/>
  <c r="BB179" i="75"/>
  <c r="BA179" i="75"/>
  <c r="AZ179" i="75"/>
  <c r="AY179" i="75"/>
  <c r="AX179" i="75"/>
  <c r="AW179" i="75"/>
  <c r="AV179" i="75"/>
  <c r="AU179" i="75"/>
  <c r="AT179" i="75"/>
  <c r="AS179" i="75"/>
  <c r="AR179" i="75"/>
  <c r="AQ179" i="75"/>
  <c r="AP179" i="75"/>
  <c r="AO179" i="75"/>
  <c r="AN179" i="75"/>
  <c r="AM179" i="75"/>
  <c r="AL179" i="75"/>
  <c r="AK179" i="75"/>
  <c r="AJ179" i="75"/>
  <c r="AI179" i="75"/>
  <c r="AH179" i="75"/>
  <c r="AG179" i="75"/>
  <c r="AF179" i="75"/>
  <c r="AE179" i="75"/>
  <c r="AD179" i="75"/>
  <c r="AC179" i="75"/>
  <c r="AB179" i="75"/>
  <c r="AA179" i="75"/>
  <c r="Z179" i="75"/>
  <c r="Y179" i="75"/>
  <c r="X179" i="75"/>
  <c r="W179" i="75"/>
  <c r="V179" i="75"/>
  <c r="U179" i="75"/>
  <c r="T179" i="75"/>
  <c r="S179" i="75"/>
  <c r="R179" i="75"/>
  <c r="Q179" i="75"/>
  <c r="P179" i="75"/>
  <c r="O179" i="75"/>
  <c r="N179" i="75"/>
  <c r="M179" i="75"/>
  <c r="L179" i="75"/>
  <c r="K179" i="75"/>
  <c r="J179" i="75"/>
  <c r="I179" i="75"/>
  <c r="H179" i="75"/>
  <c r="G179" i="75"/>
  <c r="F179" i="75"/>
  <c r="E179" i="75"/>
  <c r="D179" i="75"/>
  <c r="C179" i="75"/>
  <c r="B179" i="75"/>
  <c r="A179" i="75"/>
  <c r="BK178" i="75"/>
  <c r="BJ178" i="75"/>
  <c r="BI178" i="75"/>
  <c r="BH178" i="75"/>
  <c r="BG178" i="75"/>
  <c r="BF178" i="75"/>
  <c r="BE178" i="75"/>
  <c r="BD178" i="75"/>
  <c r="BC178" i="75"/>
  <c r="BB178" i="75"/>
  <c r="BA178" i="75"/>
  <c r="AZ178" i="75"/>
  <c r="AY178" i="75"/>
  <c r="AX178" i="75"/>
  <c r="AW178" i="75"/>
  <c r="AV178" i="75"/>
  <c r="AU178" i="75"/>
  <c r="AT178" i="75"/>
  <c r="AS178" i="75"/>
  <c r="AR178" i="75"/>
  <c r="AQ178" i="75"/>
  <c r="AP178" i="75"/>
  <c r="AO178" i="75"/>
  <c r="AN178" i="75"/>
  <c r="AM178" i="75"/>
  <c r="AL178" i="75"/>
  <c r="AK178" i="75"/>
  <c r="AJ178" i="75"/>
  <c r="AI178" i="75"/>
  <c r="AH178" i="75"/>
  <c r="AG178" i="75"/>
  <c r="AF178" i="75"/>
  <c r="AE178" i="75"/>
  <c r="AD178" i="75"/>
  <c r="AC178" i="75"/>
  <c r="AB178" i="75"/>
  <c r="AA178" i="75"/>
  <c r="Z178" i="75"/>
  <c r="Y178" i="75"/>
  <c r="X178" i="75"/>
  <c r="W178" i="75"/>
  <c r="V178" i="75"/>
  <c r="U178" i="75"/>
  <c r="T178" i="75"/>
  <c r="S178" i="75"/>
  <c r="R178" i="75"/>
  <c r="Q178" i="75"/>
  <c r="P178" i="75"/>
  <c r="O178" i="75"/>
  <c r="N178" i="75"/>
  <c r="M178" i="75"/>
  <c r="L178" i="75"/>
  <c r="K178" i="75"/>
  <c r="J178" i="75"/>
  <c r="I178" i="75"/>
  <c r="H178" i="75"/>
  <c r="G178" i="75"/>
  <c r="F178" i="75"/>
  <c r="E178" i="75"/>
  <c r="D178" i="75"/>
  <c r="C178" i="75"/>
  <c r="B178" i="75"/>
  <c r="A178" i="75"/>
  <c r="BK177" i="75"/>
  <c r="BJ177" i="75"/>
  <c r="BI177" i="75"/>
  <c r="BH177" i="75"/>
  <c r="BG177" i="75"/>
  <c r="BF177" i="75"/>
  <c r="BE177" i="75"/>
  <c r="BD177" i="75"/>
  <c r="BC177" i="75"/>
  <c r="BB177" i="75"/>
  <c r="BA177" i="75"/>
  <c r="AZ177" i="75"/>
  <c r="AY177" i="75"/>
  <c r="AX177" i="75"/>
  <c r="AW177" i="75"/>
  <c r="AV177" i="75"/>
  <c r="AU177" i="75"/>
  <c r="AT177" i="75"/>
  <c r="AS177" i="75"/>
  <c r="AR177" i="75"/>
  <c r="AQ177" i="75"/>
  <c r="AP177" i="75"/>
  <c r="AO177" i="75"/>
  <c r="AN177" i="75"/>
  <c r="AM177" i="75"/>
  <c r="AL177" i="75"/>
  <c r="AK177" i="75"/>
  <c r="AJ177" i="75"/>
  <c r="AI177" i="75"/>
  <c r="AH177" i="75"/>
  <c r="AG177" i="75"/>
  <c r="AF177" i="75"/>
  <c r="AE177" i="75"/>
  <c r="AD177" i="75"/>
  <c r="AC177" i="75"/>
  <c r="AB177" i="75"/>
  <c r="AA177" i="75"/>
  <c r="Z177" i="75"/>
  <c r="Y177" i="75"/>
  <c r="X177" i="75"/>
  <c r="W177" i="75"/>
  <c r="V177" i="75"/>
  <c r="U177" i="75"/>
  <c r="T177" i="75"/>
  <c r="S177" i="75"/>
  <c r="R177" i="75"/>
  <c r="Q177" i="75"/>
  <c r="P177" i="75"/>
  <c r="O177" i="75"/>
  <c r="N177" i="75"/>
  <c r="M177" i="75"/>
  <c r="L177" i="75"/>
  <c r="K177" i="75"/>
  <c r="J177" i="75"/>
  <c r="I177" i="75"/>
  <c r="H177" i="75"/>
  <c r="G177" i="75"/>
  <c r="F177" i="75"/>
  <c r="E177" i="75"/>
  <c r="D177" i="75"/>
  <c r="C177" i="75"/>
  <c r="B177" i="75"/>
  <c r="A177" i="75"/>
  <c r="BK176" i="75"/>
  <c r="BJ176" i="75"/>
  <c r="BI176" i="75"/>
  <c r="BH176" i="75"/>
  <c r="BG176" i="75"/>
  <c r="BF176" i="75"/>
  <c r="BE176" i="75"/>
  <c r="BD176" i="75"/>
  <c r="BC176" i="75"/>
  <c r="BB176" i="75"/>
  <c r="BA176" i="75"/>
  <c r="AZ176" i="75"/>
  <c r="AY176" i="75"/>
  <c r="AX176" i="75"/>
  <c r="AW176" i="75"/>
  <c r="AV176" i="75"/>
  <c r="AU176" i="75"/>
  <c r="AT176" i="75"/>
  <c r="AS176" i="75"/>
  <c r="AR176" i="75"/>
  <c r="AQ176" i="75"/>
  <c r="AP176" i="75"/>
  <c r="AO176" i="75"/>
  <c r="AN176" i="75"/>
  <c r="AM176" i="75"/>
  <c r="AL176" i="75"/>
  <c r="AK176" i="75"/>
  <c r="AJ176" i="75"/>
  <c r="AI176" i="75"/>
  <c r="AH176" i="75"/>
  <c r="AG176" i="75"/>
  <c r="AF176" i="75"/>
  <c r="AE176" i="75"/>
  <c r="AD176" i="75"/>
  <c r="AC176" i="75"/>
  <c r="AB176" i="75"/>
  <c r="AA176" i="75"/>
  <c r="Z176" i="75"/>
  <c r="Y176" i="75"/>
  <c r="X176" i="75"/>
  <c r="W176" i="75"/>
  <c r="V176" i="75"/>
  <c r="U176" i="75"/>
  <c r="T176" i="75"/>
  <c r="S176" i="75"/>
  <c r="R176" i="75"/>
  <c r="Q176" i="75"/>
  <c r="P176" i="75"/>
  <c r="O176" i="75"/>
  <c r="N176" i="75"/>
  <c r="M176" i="75"/>
  <c r="L176" i="75"/>
  <c r="K176" i="75"/>
  <c r="J176" i="75"/>
  <c r="I176" i="75"/>
  <c r="H176" i="75"/>
  <c r="G176" i="75"/>
  <c r="F176" i="75"/>
  <c r="E176" i="75"/>
  <c r="D176" i="75"/>
  <c r="C176" i="75"/>
  <c r="B176" i="75"/>
  <c r="A176" i="75"/>
  <c r="BK175" i="75"/>
  <c r="BJ175" i="75"/>
  <c r="BI175" i="75"/>
  <c r="BH175" i="75"/>
  <c r="BG175" i="75"/>
  <c r="BF175" i="75"/>
  <c r="BE175" i="75"/>
  <c r="BD175" i="75"/>
  <c r="BC175" i="75"/>
  <c r="BB175" i="75"/>
  <c r="BA175" i="75"/>
  <c r="AZ175" i="75"/>
  <c r="AY175" i="75"/>
  <c r="AX175" i="75"/>
  <c r="AW175" i="75"/>
  <c r="AV175" i="75"/>
  <c r="AU175" i="75"/>
  <c r="AT175" i="75"/>
  <c r="AS175" i="75"/>
  <c r="AR175" i="75"/>
  <c r="AQ175" i="75"/>
  <c r="AP175" i="75"/>
  <c r="AO175" i="75"/>
  <c r="AN175" i="75"/>
  <c r="AM175" i="75"/>
  <c r="AL175" i="75"/>
  <c r="AK175" i="75"/>
  <c r="AJ175" i="75"/>
  <c r="AI175" i="75"/>
  <c r="AH175" i="75"/>
  <c r="AG175" i="75"/>
  <c r="AF175" i="75"/>
  <c r="AE175" i="75"/>
  <c r="AD175" i="75"/>
  <c r="AC175" i="75"/>
  <c r="AB175" i="75"/>
  <c r="AA175" i="75"/>
  <c r="Z175" i="75"/>
  <c r="Y175" i="75"/>
  <c r="X175" i="75"/>
  <c r="W175" i="75"/>
  <c r="V175" i="75"/>
  <c r="U175" i="75"/>
  <c r="T175" i="75"/>
  <c r="S175" i="75"/>
  <c r="R175" i="75"/>
  <c r="Q175" i="75"/>
  <c r="P175" i="75"/>
  <c r="O175" i="75"/>
  <c r="N175" i="75"/>
  <c r="M175" i="75"/>
  <c r="L175" i="75"/>
  <c r="K175" i="75"/>
  <c r="J175" i="75"/>
  <c r="I175" i="75"/>
  <c r="H175" i="75"/>
  <c r="G175" i="75"/>
  <c r="F175" i="75"/>
  <c r="E175" i="75"/>
  <c r="D175" i="75"/>
  <c r="C175" i="75"/>
  <c r="B175" i="75"/>
  <c r="A175" i="75"/>
  <c r="BK174" i="75"/>
  <c r="BJ174" i="75"/>
  <c r="BI174" i="75"/>
  <c r="BH174" i="75"/>
  <c r="BG174" i="75"/>
  <c r="BF174" i="75"/>
  <c r="BE174" i="75"/>
  <c r="BD174" i="75"/>
  <c r="BC174" i="75"/>
  <c r="BB174" i="75"/>
  <c r="BA174" i="75"/>
  <c r="AZ174" i="75"/>
  <c r="AY174" i="75"/>
  <c r="AX174" i="75"/>
  <c r="AW174" i="75"/>
  <c r="AV174" i="75"/>
  <c r="AU174" i="75"/>
  <c r="AT174" i="75"/>
  <c r="AS174" i="75"/>
  <c r="AR174" i="75"/>
  <c r="AQ174" i="75"/>
  <c r="AP174" i="75"/>
  <c r="AO174" i="75"/>
  <c r="AN174" i="75"/>
  <c r="AM174" i="75"/>
  <c r="AL174" i="75"/>
  <c r="AK174" i="75"/>
  <c r="AJ174" i="75"/>
  <c r="AI174" i="75"/>
  <c r="AH174" i="75"/>
  <c r="AG174" i="75"/>
  <c r="AF174" i="75"/>
  <c r="AE174" i="75"/>
  <c r="AD174" i="75"/>
  <c r="AC174" i="75"/>
  <c r="AB174" i="75"/>
  <c r="AA174" i="75"/>
  <c r="Z174" i="75"/>
  <c r="Y174" i="75"/>
  <c r="X174" i="75"/>
  <c r="W174" i="75"/>
  <c r="V174" i="75"/>
  <c r="U174" i="75"/>
  <c r="T174" i="75"/>
  <c r="S174" i="75"/>
  <c r="R174" i="75"/>
  <c r="Q174" i="75"/>
  <c r="P174" i="75"/>
  <c r="O174" i="75"/>
  <c r="N174" i="75"/>
  <c r="M174" i="75"/>
  <c r="L174" i="75"/>
  <c r="K174" i="75"/>
  <c r="J174" i="75"/>
  <c r="I174" i="75"/>
  <c r="H174" i="75"/>
  <c r="G174" i="75"/>
  <c r="F174" i="75"/>
  <c r="E174" i="75"/>
  <c r="D174" i="75"/>
  <c r="C174" i="75"/>
  <c r="B174" i="75"/>
  <c r="A174" i="75"/>
  <c r="BK173" i="75"/>
  <c r="BJ173" i="75"/>
  <c r="BI173" i="75"/>
  <c r="BH173" i="75"/>
  <c r="BG173" i="75"/>
  <c r="BF173" i="75"/>
  <c r="BE173" i="75"/>
  <c r="BD173" i="75"/>
  <c r="BC173" i="75"/>
  <c r="BB173" i="75"/>
  <c r="BA173" i="75"/>
  <c r="AZ173" i="75"/>
  <c r="AY173" i="75"/>
  <c r="AX173" i="75"/>
  <c r="AW173" i="75"/>
  <c r="AV173" i="75"/>
  <c r="AU173" i="75"/>
  <c r="AT173" i="75"/>
  <c r="AS173" i="75"/>
  <c r="AR173" i="75"/>
  <c r="AQ173" i="75"/>
  <c r="AP173" i="75"/>
  <c r="AO173" i="75"/>
  <c r="AN173" i="75"/>
  <c r="AM173" i="75"/>
  <c r="AL173" i="75"/>
  <c r="AK173" i="75"/>
  <c r="AJ173" i="75"/>
  <c r="AI173" i="75"/>
  <c r="AH173" i="75"/>
  <c r="AG173" i="75"/>
  <c r="AF173" i="75"/>
  <c r="AE173" i="75"/>
  <c r="AD173" i="75"/>
  <c r="AC173" i="75"/>
  <c r="AB173" i="75"/>
  <c r="AA173" i="75"/>
  <c r="Z173" i="75"/>
  <c r="Y173" i="75"/>
  <c r="X173" i="75"/>
  <c r="W173" i="75"/>
  <c r="V173" i="75"/>
  <c r="U173" i="75"/>
  <c r="T173" i="75"/>
  <c r="S173" i="75"/>
  <c r="R173" i="75"/>
  <c r="Q173" i="75"/>
  <c r="P173" i="75"/>
  <c r="O173" i="75"/>
  <c r="N173" i="75"/>
  <c r="M173" i="75"/>
  <c r="L173" i="75"/>
  <c r="K173" i="75"/>
  <c r="J173" i="75"/>
  <c r="I173" i="75"/>
  <c r="H173" i="75"/>
  <c r="G173" i="75"/>
  <c r="F173" i="75"/>
  <c r="E173" i="75"/>
  <c r="D173" i="75"/>
  <c r="C173" i="75"/>
  <c r="B173" i="75"/>
  <c r="A173" i="75"/>
  <c r="BK172" i="75"/>
  <c r="BJ172" i="75"/>
  <c r="BI172" i="75"/>
  <c r="BH172" i="75"/>
  <c r="BG172" i="75"/>
  <c r="BF172" i="75"/>
  <c r="BE172" i="75"/>
  <c r="BD172" i="75"/>
  <c r="BC172" i="75"/>
  <c r="BB172" i="75"/>
  <c r="BA172" i="75"/>
  <c r="AZ172" i="75"/>
  <c r="AY172" i="75"/>
  <c r="AX172" i="75"/>
  <c r="AW172" i="75"/>
  <c r="AV172" i="75"/>
  <c r="AU172" i="75"/>
  <c r="AT172" i="75"/>
  <c r="AS172" i="75"/>
  <c r="AR172" i="75"/>
  <c r="AQ172" i="75"/>
  <c r="AP172" i="75"/>
  <c r="AO172" i="75"/>
  <c r="AN172" i="75"/>
  <c r="AM172" i="75"/>
  <c r="AL172" i="75"/>
  <c r="AK172" i="75"/>
  <c r="AJ172" i="75"/>
  <c r="AI172" i="75"/>
  <c r="AH172" i="75"/>
  <c r="AG172" i="75"/>
  <c r="AF172" i="75"/>
  <c r="AE172" i="75"/>
  <c r="AD172" i="75"/>
  <c r="AC172" i="75"/>
  <c r="AB172" i="75"/>
  <c r="AA172" i="75"/>
  <c r="Z172" i="75"/>
  <c r="Y172" i="75"/>
  <c r="X172" i="75"/>
  <c r="W172" i="75"/>
  <c r="V172" i="75"/>
  <c r="U172" i="75"/>
  <c r="T172" i="75"/>
  <c r="S172" i="75"/>
  <c r="R172" i="75"/>
  <c r="Q172" i="75"/>
  <c r="P172" i="75"/>
  <c r="O172" i="75"/>
  <c r="N172" i="75"/>
  <c r="M172" i="75"/>
  <c r="L172" i="75"/>
  <c r="K172" i="75"/>
  <c r="J172" i="75"/>
  <c r="I172" i="75"/>
  <c r="H172" i="75"/>
  <c r="G172" i="75"/>
  <c r="F172" i="75"/>
  <c r="E172" i="75"/>
  <c r="D172" i="75"/>
  <c r="C172" i="75"/>
  <c r="B172" i="75"/>
  <c r="A172" i="75"/>
  <c r="BK171" i="75"/>
  <c r="BJ171" i="75"/>
  <c r="BI171" i="75"/>
  <c r="BH171" i="75"/>
  <c r="BG171" i="75"/>
  <c r="BF171" i="75"/>
  <c r="BE171" i="75"/>
  <c r="BD171" i="75"/>
  <c r="BC171" i="75"/>
  <c r="BB171" i="75"/>
  <c r="BA171" i="75"/>
  <c r="AZ171" i="75"/>
  <c r="AY171" i="75"/>
  <c r="AX171" i="75"/>
  <c r="AW171" i="75"/>
  <c r="AV171" i="75"/>
  <c r="AU171" i="75"/>
  <c r="AT171" i="75"/>
  <c r="AS171" i="75"/>
  <c r="AR171" i="75"/>
  <c r="AQ171" i="75"/>
  <c r="AP171" i="75"/>
  <c r="AO171" i="75"/>
  <c r="AN171" i="75"/>
  <c r="AM171" i="75"/>
  <c r="AL171" i="75"/>
  <c r="AK171" i="75"/>
  <c r="AJ171" i="75"/>
  <c r="AI171" i="75"/>
  <c r="AH171" i="75"/>
  <c r="AG171" i="75"/>
  <c r="AF171" i="75"/>
  <c r="AE171" i="75"/>
  <c r="AD171" i="75"/>
  <c r="AC171" i="75"/>
  <c r="AB171" i="75"/>
  <c r="AA171" i="75"/>
  <c r="Z171" i="75"/>
  <c r="Y171" i="75"/>
  <c r="X171" i="75"/>
  <c r="W171" i="75"/>
  <c r="V171" i="75"/>
  <c r="U171" i="75"/>
  <c r="T171" i="75"/>
  <c r="S171" i="75"/>
  <c r="R171" i="75"/>
  <c r="Q171" i="75"/>
  <c r="P171" i="75"/>
  <c r="O171" i="75"/>
  <c r="N171" i="75"/>
  <c r="M171" i="75"/>
  <c r="L171" i="75"/>
  <c r="K171" i="75"/>
  <c r="J171" i="75"/>
  <c r="I171" i="75"/>
  <c r="H171" i="75"/>
  <c r="G171" i="75"/>
  <c r="F171" i="75"/>
  <c r="E171" i="75"/>
  <c r="D171" i="75"/>
  <c r="C171" i="75"/>
  <c r="B171" i="75"/>
  <c r="A171" i="75"/>
  <c r="BK170" i="75"/>
  <c r="BJ170" i="75"/>
  <c r="BI170" i="75"/>
  <c r="BH170" i="75"/>
  <c r="BG170" i="75"/>
  <c r="BF170" i="75"/>
  <c r="BE170" i="75"/>
  <c r="BD170" i="75"/>
  <c r="BC170" i="75"/>
  <c r="BB170" i="75"/>
  <c r="BA170" i="75"/>
  <c r="AZ170" i="75"/>
  <c r="AY170" i="75"/>
  <c r="AX170" i="75"/>
  <c r="AW170" i="75"/>
  <c r="AV170" i="75"/>
  <c r="AU170" i="75"/>
  <c r="AT170" i="75"/>
  <c r="AS170" i="75"/>
  <c r="AR170" i="75"/>
  <c r="AQ170" i="75"/>
  <c r="AP170" i="75"/>
  <c r="AO170" i="75"/>
  <c r="AN170" i="75"/>
  <c r="AM170" i="75"/>
  <c r="AL170" i="75"/>
  <c r="AK170" i="75"/>
  <c r="AJ170" i="75"/>
  <c r="AI170" i="75"/>
  <c r="AH170" i="75"/>
  <c r="AG170" i="75"/>
  <c r="AF170" i="75"/>
  <c r="AE170" i="75"/>
  <c r="AD170" i="75"/>
  <c r="AC170" i="75"/>
  <c r="AB170" i="75"/>
  <c r="AA170" i="75"/>
  <c r="Z170" i="75"/>
  <c r="Y170" i="75"/>
  <c r="X170" i="75"/>
  <c r="W170" i="75"/>
  <c r="V170" i="75"/>
  <c r="U170" i="75"/>
  <c r="T170" i="75"/>
  <c r="S170" i="75"/>
  <c r="R170" i="75"/>
  <c r="Q170" i="75"/>
  <c r="P170" i="75"/>
  <c r="O170" i="75"/>
  <c r="N170" i="75"/>
  <c r="M170" i="75"/>
  <c r="L170" i="75"/>
  <c r="K170" i="75"/>
  <c r="J170" i="75"/>
  <c r="I170" i="75"/>
  <c r="H170" i="75"/>
  <c r="G170" i="75"/>
  <c r="F170" i="75"/>
  <c r="E170" i="75"/>
  <c r="D170" i="75"/>
  <c r="C170" i="75"/>
  <c r="B170" i="75"/>
  <c r="A170" i="75"/>
  <c r="BK169" i="75"/>
  <c r="BJ169" i="75"/>
  <c r="BI169" i="75"/>
  <c r="BH169" i="75"/>
  <c r="BG169" i="75"/>
  <c r="BF169" i="75"/>
  <c r="BE169" i="75"/>
  <c r="BD169" i="75"/>
  <c r="BC169" i="75"/>
  <c r="BB169" i="75"/>
  <c r="BA169" i="75"/>
  <c r="AZ169" i="75"/>
  <c r="AY169" i="75"/>
  <c r="AX169" i="75"/>
  <c r="AW169" i="75"/>
  <c r="AV169" i="75"/>
  <c r="AU169" i="75"/>
  <c r="AT169" i="75"/>
  <c r="AS169" i="75"/>
  <c r="AR169" i="75"/>
  <c r="AQ169" i="75"/>
  <c r="AP169" i="75"/>
  <c r="AO169" i="75"/>
  <c r="AN169" i="75"/>
  <c r="AM169" i="75"/>
  <c r="AL169" i="75"/>
  <c r="AK169" i="75"/>
  <c r="AJ169" i="75"/>
  <c r="AI169" i="75"/>
  <c r="AH169" i="75"/>
  <c r="AG169" i="75"/>
  <c r="AF169" i="75"/>
  <c r="AE169" i="75"/>
  <c r="AD169" i="75"/>
  <c r="AC169" i="75"/>
  <c r="AB169" i="75"/>
  <c r="AA169" i="75"/>
  <c r="Z169" i="75"/>
  <c r="Y169" i="75"/>
  <c r="X169" i="75"/>
  <c r="W169" i="75"/>
  <c r="V169" i="75"/>
  <c r="U169" i="75"/>
  <c r="T169" i="75"/>
  <c r="S169" i="75"/>
  <c r="R169" i="75"/>
  <c r="Q169" i="75"/>
  <c r="P169" i="75"/>
  <c r="O169" i="75"/>
  <c r="N169" i="75"/>
  <c r="M169" i="75"/>
  <c r="L169" i="75"/>
  <c r="K169" i="75"/>
  <c r="J169" i="75"/>
  <c r="I169" i="75"/>
  <c r="H169" i="75"/>
  <c r="G169" i="75"/>
  <c r="F169" i="75"/>
  <c r="E169" i="75"/>
  <c r="D169" i="75"/>
  <c r="C169" i="75"/>
  <c r="B169" i="75"/>
  <c r="A169" i="75"/>
  <c r="BK168" i="75"/>
  <c r="BJ168" i="75"/>
  <c r="BI168" i="75"/>
  <c r="BH168" i="75"/>
  <c r="BG168" i="75"/>
  <c r="BF168" i="75"/>
  <c r="BE168" i="75"/>
  <c r="BD168" i="75"/>
  <c r="BC168" i="75"/>
  <c r="BB168" i="75"/>
  <c r="BA168" i="75"/>
  <c r="AZ168" i="75"/>
  <c r="AY168" i="75"/>
  <c r="AX168" i="75"/>
  <c r="AW168" i="75"/>
  <c r="AV168" i="75"/>
  <c r="AU168" i="75"/>
  <c r="AT168" i="75"/>
  <c r="AS168" i="75"/>
  <c r="AR168" i="75"/>
  <c r="AQ168" i="75"/>
  <c r="AP168" i="75"/>
  <c r="AO168" i="75"/>
  <c r="AN168" i="75"/>
  <c r="AM168" i="75"/>
  <c r="AL168" i="75"/>
  <c r="AK168" i="75"/>
  <c r="AJ168" i="75"/>
  <c r="AI168" i="75"/>
  <c r="AH168" i="75"/>
  <c r="AG168" i="75"/>
  <c r="AF168" i="75"/>
  <c r="AE168" i="75"/>
  <c r="AD168" i="75"/>
  <c r="AC168" i="75"/>
  <c r="AB168" i="75"/>
  <c r="AA168" i="75"/>
  <c r="Z168" i="75"/>
  <c r="Y168" i="75"/>
  <c r="X168" i="75"/>
  <c r="W168" i="75"/>
  <c r="V168" i="75"/>
  <c r="U168" i="75"/>
  <c r="T168" i="75"/>
  <c r="S168" i="75"/>
  <c r="R168" i="75"/>
  <c r="Q168" i="75"/>
  <c r="P168" i="75"/>
  <c r="O168" i="75"/>
  <c r="N168" i="75"/>
  <c r="M168" i="75"/>
  <c r="L168" i="75"/>
  <c r="K168" i="75"/>
  <c r="J168" i="75"/>
  <c r="I168" i="75"/>
  <c r="H168" i="75"/>
  <c r="G168" i="75"/>
  <c r="F168" i="75"/>
  <c r="E168" i="75"/>
  <c r="D168" i="75"/>
  <c r="C168" i="75"/>
  <c r="B168" i="75"/>
  <c r="A168" i="75"/>
  <c r="BK167" i="75"/>
  <c r="BJ167" i="75"/>
  <c r="BI167" i="75"/>
  <c r="BH167" i="75"/>
  <c r="BG167" i="75"/>
  <c r="BF167" i="75"/>
  <c r="BE167" i="75"/>
  <c r="BD167" i="75"/>
  <c r="BC167" i="75"/>
  <c r="BB167" i="75"/>
  <c r="BA167" i="75"/>
  <c r="AZ167" i="75"/>
  <c r="AY167" i="75"/>
  <c r="AX167" i="75"/>
  <c r="AW167" i="75"/>
  <c r="AV167" i="75"/>
  <c r="AU167" i="75"/>
  <c r="AT167" i="75"/>
  <c r="AS167" i="75"/>
  <c r="AR167" i="75"/>
  <c r="AQ167" i="75"/>
  <c r="AP167" i="75"/>
  <c r="AO167" i="75"/>
  <c r="AN167" i="75"/>
  <c r="AM167" i="75"/>
  <c r="AL167" i="75"/>
  <c r="AK167" i="75"/>
  <c r="AJ167" i="75"/>
  <c r="AI167" i="75"/>
  <c r="AH167" i="75"/>
  <c r="AG167" i="75"/>
  <c r="AF167" i="75"/>
  <c r="AE167" i="75"/>
  <c r="AD167" i="75"/>
  <c r="AC167" i="75"/>
  <c r="AB167" i="75"/>
  <c r="AA167" i="75"/>
  <c r="Z167" i="75"/>
  <c r="Y167" i="75"/>
  <c r="X167" i="75"/>
  <c r="W167" i="75"/>
  <c r="V167" i="75"/>
  <c r="U167" i="75"/>
  <c r="T167" i="75"/>
  <c r="S167" i="75"/>
  <c r="R167" i="75"/>
  <c r="Q167" i="75"/>
  <c r="P167" i="75"/>
  <c r="O167" i="75"/>
  <c r="N167" i="75"/>
  <c r="M167" i="75"/>
  <c r="L167" i="75"/>
  <c r="K167" i="75"/>
  <c r="J167" i="75"/>
  <c r="I167" i="75"/>
  <c r="H167" i="75"/>
  <c r="G167" i="75"/>
  <c r="F167" i="75"/>
  <c r="E167" i="75"/>
  <c r="D167" i="75"/>
  <c r="C167" i="75"/>
  <c r="B167" i="75"/>
  <c r="A167" i="75"/>
  <c r="BK166" i="75"/>
  <c r="BJ166" i="75"/>
  <c r="BI166" i="75"/>
  <c r="BH166" i="75"/>
  <c r="BG166" i="75"/>
  <c r="BF166" i="75"/>
  <c r="BE166" i="75"/>
  <c r="BD166" i="75"/>
  <c r="BC166" i="75"/>
  <c r="BB166" i="75"/>
  <c r="BA166" i="75"/>
  <c r="AZ166" i="75"/>
  <c r="AY166" i="75"/>
  <c r="AX166" i="75"/>
  <c r="AW166" i="75"/>
  <c r="AV166" i="75"/>
  <c r="AU166" i="75"/>
  <c r="AT166" i="75"/>
  <c r="AS166" i="75"/>
  <c r="AR166" i="75"/>
  <c r="AQ166" i="75"/>
  <c r="AP166" i="75"/>
  <c r="AO166" i="75"/>
  <c r="AN166" i="75"/>
  <c r="AM166" i="75"/>
  <c r="AL166" i="75"/>
  <c r="AK166" i="75"/>
  <c r="AJ166" i="75"/>
  <c r="AI166" i="75"/>
  <c r="AH166" i="75"/>
  <c r="AG166" i="75"/>
  <c r="AF166" i="75"/>
  <c r="AE166" i="75"/>
  <c r="AD166" i="75"/>
  <c r="AC166" i="75"/>
  <c r="AB166" i="75"/>
  <c r="AA166" i="75"/>
  <c r="Z166" i="75"/>
  <c r="Y166" i="75"/>
  <c r="X166" i="75"/>
  <c r="W166" i="75"/>
  <c r="V166" i="75"/>
  <c r="U166" i="75"/>
  <c r="T166" i="75"/>
  <c r="S166" i="75"/>
  <c r="R166" i="75"/>
  <c r="Q166" i="75"/>
  <c r="P166" i="75"/>
  <c r="O166" i="75"/>
  <c r="N166" i="75"/>
  <c r="M166" i="75"/>
  <c r="L166" i="75"/>
  <c r="K166" i="75"/>
  <c r="J166" i="75"/>
  <c r="I166" i="75"/>
  <c r="H166" i="75"/>
  <c r="G166" i="75"/>
  <c r="F166" i="75"/>
  <c r="E166" i="75"/>
  <c r="D166" i="75"/>
  <c r="C166" i="75"/>
  <c r="B166" i="75"/>
  <c r="A166" i="75"/>
  <c r="BK165" i="75"/>
  <c r="BJ165" i="75"/>
  <c r="BI165" i="75"/>
  <c r="BH165" i="75"/>
  <c r="BG165" i="75"/>
  <c r="BF165" i="75"/>
  <c r="BE165" i="75"/>
  <c r="BD165" i="75"/>
  <c r="BC165" i="75"/>
  <c r="BB165" i="75"/>
  <c r="BA165" i="75"/>
  <c r="AZ165" i="75"/>
  <c r="AY165" i="75"/>
  <c r="AX165" i="75"/>
  <c r="AW165" i="75"/>
  <c r="AV165" i="75"/>
  <c r="AU165" i="75"/>
  <c r="AT165" i="75"/>
  <c r="AS165" i="75"/>
  <c r="AR165" i="75"/>
  <c r="AQ165" i="75"/>
  <c r="AP165" i="75"/>
  <c r="AO165" i="75"/>
  <c r="AN165" i="75"/>
  <c r="AM165" i="75"/>
  <c r="AL165" i="75"/>
  <c r="AK165" i="75"/>
  <c r="AJ165" i="75"/>
  <c r="AI165" i="75"/>
  <c r="AH165" i="75"/>
  <c r="AG165" i="75"/>
  <c r="AF165" i="75"/>
  <c r="AE165" i="75"/>
  <c r="AD165" i="75"/>
  <c r="AC165" i="75"/>
  <c r="AB165" i="75"/>
  <c r="AA165" i="75"/>
  <c r="Z165" i="75"/>
  <c r="Y165" i="75"/>
  <c r="X165" i="75"/>
  <c r="W165" i="75"/>
  <c r="V165" i="75"/>
  <c r="U165" i="75"/>
  <c r="T165" i="75"/>
  <c r="S165" i="75"/>
  <c r="R165" i="75"/>
  <c r="Q165" i="75"/>
  <c r="P165" i="75"/>
  <c r="O165" i="75"/>
  <c r="N165" i="75"/>
  <c r="M165" i="75"/>
  <c r="L165" i="75"/>
  <c r="K165" i="75"/>
  <c r="J165" i="75"/>
  <c r="I165" i="75"/>
  <c r="H165" i="75"/>
  <c r="G165" i="75"/>
  <c r="F165" i="75"/>
  <c r="E165" i="75"/>
  <c r="D165" i="75"/>
  <c r="C165" i="75"/>
  <c r="B165" i="75"/>
  <c r="A165" i="75"/>
  <c r="A164" i="75"/>
  <c r="BK163" i="75"/>
  <c r="BJ163" i="75"/>
  <c r="BI163" i="75"/>
  <c r="BH163" i="75"/>
  <c r="BG163" i="75"/>
  <c r="BF163" i="75"/>
  <c r="BE163" i="75"/>
  <c r="BD163" i="75"/>
  <c r="BC163" i="75"/>
  <c r="BB163" i="75"/>
  <c r="BA163" i="75"/>
  <c r="AZ163" i="75"/>
  <c r="AY163" i="75"/>
  <c r="AX163" i="75"/>
  <c r="AW163" i="75"/>
  <c r="AV163" i="75"/>
  <c r="AU163" i="75"/>
  <c r="AT163" i="75"/>
  <c r="AS163" i="75"/>
  <c r="AR163" i="75"/>
  <c r="AQ163" i="75"/>
  <c r="AP163" i="75"/>
  <c r="AO163" i="75"/>
  <c r="AN163" i="75"/>
  <c r="AM163" i="75"/>
  <c r="AL163" i="75"/>
  <c r="AK163" i="75"/>
  <c r="AJ163" i="75"/>
  <c r="AI163" i="75"/>
  <c r="AH163" i="75"/>
  <c r="AG163" i="75"/>
  <c r="AF163" i="75"/>
  <c r="AE163" i="75"/>
  <c r="AD163" i="75"/>
  <c r="AC163" i="75"/>
  <c r="AB163" i="75"/>
  <c r="AA163" i="75"/>
  <c r="Z163" i="75"/>
  <c r="Y163" i="75"/>
  <c r="X163" i="75"/>
  <c r="W163" i="75"/>
  <c r="V163" i="75"/>
  <c r="U163" i="75"/>
  <c r="T163" i="75"/>
  <c r="S163" i="75"/>
  <c r="R163" i="75"/>
  <c r="Q163" i="75"/>
  <c r="P163" i="75"/>
  <c r="O163" i="75"/>
  <c r="N163" i="75"/>
  <c r="M163" i="75"/>
  <c r="L163" i="75"/>
  <c r="K163" i="75"/>
  <c r="J163" i="75"/>
  <c r="I163" i="75"/>
  <c r="H163" i="75"/>
  <c r="G163" i="75"/>
  <c r="F163" i="75"/>
  <c r="E163" i="75"/>
  <c r="D163" i="75"/>
  <c r="C163" i="75"/>
  <c r="B163" i="75"/>
  <c r="A163" i="75"/>
  <c r="BK162" i="75"/>
  <c r="BJ162" i="75"/>
  <c r="BI162" i="75"/>
  <c r="BH162" i="75"/>
  <c r="BG162" i="75"/>
  <c r="BF162" i="75"/>
  <c r="BE162" i="75"/>
  <c r="BD162" i="75"/>
  <c r="BC162" i="75"/>
  <c r="BB162" i="75"/>
  <c r="BA162" i="75"/>
  <c r="AZ162" i="75"/>
  <c r="AY162" i="75"/>
  <c r="AX162" i="75"/>
  <c r="AW162" i="75"/>
  <c r="AV162" i="75"/>
  <c r="AU162" i="75"/>
  <c r="AT162" i="75"/>
  <c r="AS162" i="75"/>
  <c r="AR162" i="75"/>
  <c r="AQ162" i="75"/>
  <c r="AP162" i="75"/>
  <c r="AO162" i="75"/>
  <c r="AN162" i="75"/>
  <c r="AM162" i="75"/>
  <c r="AL162" i="75"/>
  <c r="AK162" i="75"/>
  <c r="AJ162" i="75"/>
  <c r="AI162" i="75"/>
  <c r="AH162" i="75"/>
  <c r="AG162" i="75"/>
  <c r="AF162" i="75"/>
  <c r="AE162" i="75"/>
  <c r="AD162" i="75"/>
  <c r="AC162" i="75"/>
  <c r="AB162" i="75"/>
  <c r="AA162" i="75"/>
  <c r="Z162" i="75"/>
  <c r="Y162" i="75"/>
  <c r="X162" i="75"/>
  <c r="W162" i="75"/>
  <c r="V162" i="75"/>
  <c r="U162" i="75"/>
  <c r="T162" i="75"/>
  <c r="S162" i="75"/>
  <c r="R162" i="75"/>
  <c r="Q162" i="75"/>
  <c r="P162" i="75"/>
  <c r="O162" i="75"/>
  <c r="N162" i="75"/>
  <c r="M162" i="75"/>
  <c r="L162" i="75"/>
  <c r="K162" i="75"/>
  <c r="J162" i="75"/>
  <c r="I162" i="75"/>
  <c r="H162" i="75"/>
  <c r="G162" i="75"/>
  <c r="F162" i="75"/>
  <c r="E162" i="75"/>
  <c r="D162" i="75"/>
  <c r="C162" i="75"/>
  <c r="B162" i="75"/>
  <c r="A162" i="75"/>
  <c r="BK161" i="75"/>
  <c r="BJ161" i="75"/>
  <c r="BI161" i="75"/>
  <c r="BH161" i="75"/>
  <c r="BG161" i="75"/>
  <c r="BF161" i="75"/>
  <c r="BE161" i="75"/>
  <c r="BD161" i="75"/>
  <c r="BC161" i="75"/>
  <c r="BB161" i="75"/>
  <c r="BA161" i="75"/>
  <c r="AZ161" i="75"/>
  <c r="AY161" i="75"/>
  <c r="AX161" i="75"/>
  <c r="AW161" i="75"/>
  <c r="AV161" i="75"/>
  <c r="AU161" i="75"/>
  <c r="AT161" i="75"/>
  <c r="AS161" i="75"/>
  <c r="AR161" i="75"/>
  <c r="AQ161" i="75"/>
  <c r="AP161" i="75"/>
  <c r="AO161" i="75"/>
  <c r="AN161" i="75"/>
  <c r="AM161" i="75"/>
  <c r="AL161" i="75"/>
  <c r="AK161" i="75"/>
  <c r="AJ161" i="75"/>
  <c r="AI161" i="75"/>
  <c r="AH161" i="75"/>
  <c r="AG161" i="75"/>
  <c r="AF161" i="75"/>
  <c r="AE161" i="75"/>
  <c r="AD161" i="75"/>
  <c r="AC161" i="75"/>
  <c r="AB161" i="75"/>
  <c r="AA161" i="75"/>
  <c r="Z161" i="75"/>
  <c r="Y161" i="75"/>
  <c r="X161" i="75"/>
  <c r="W161" i="75"/>
  <c r="V161" i="75"/>
  <c r="U161" i="75"/>
  <c r="T161" i="75"/>
  <c r="S161" i="75"/>
  <c r="R161" i="75"/>
  <c r="Q161" i="75"/>
  <c r="P161" i="75"/>
  <c r="O161" i="75"/>
  <c r="N161" i="75"/>
  <c r="M161" i="75"/>
  <c r="L161" i="75"/>
  <c r="K161" i="75"/>
  <c r="J161" i="75"/>
  <c r="I161" i="75"/>
  <c r="H161" i="75"/>
  <c r="G161" i="75"/>
  <c r="F161" i="75"/>
  <c r="E161" i="75"/>
  <c r="D161" i="75"/>
  <c r="C161" i="75"/>
  <c r="B161" i="75"/>
  <c r="A161" i="75"/>
  <c r="BK160" i="75"/>
  <c r="BJ160" i="75"/>
  <c r="BI160" i="75"/>
  <c r="BH160" i="75"/>
  <c r="BG160" i="75"/>
  <c r="BF160" i="75"/>
  <c r="BE160" i="75"/>
  <c r="BD160" i="75"/>
  <c r="BC160" i="75"/>
  <c r="BB160" i="75"/>
  <c r="BA160" i="75"/>
  <c r="AZ160" i="75"/>
  <c r="AY160" i="75"/>
  <c r="AX160" i="75"/>
  <c r="AW160" i="75"/>
  <c r="AV160" i="75"/>
  <c r="AU160" i="75"/>
  <c r="AT160" i="75"/>
  <c r="AS160" i="75"/>
  <c r="AR160" i="75"/>
  <c r="AQ160" i="75"/>
  <c r="AP160" i="75"/>
  <c r="AO160" i="75"/>
  <c r="AN160" i="75"/>
  <c r="AM160" i="75"/>
  <c r="AL160" i="75"/>
  <c r="AK160" i="75"/>
  <c r="AJ160" i="75"/>
  <c r="AI160" i="75"/>
  <c r="AH160" i="75"/>
  <c r="AG160" i="75"/>
  <c r="AF160" i="75"/>
  <c r="AE160" i="75"/>
  <c r="AD160" i="75"/>
  <c r="AC160" i="75"/>
  <c r="AB160" i="75"/>
  <c r="AA160" i="75"/>
  <c r="Z160" i="75"/>
  <c r="Y160" i="75"/>
  <c r="X160" i="75"/>
  <c r="W160" i="75"/>
  <c r="V160" i="75"/>
  <c r="U160" i="75"/>
  <c r="T160" i="75"/>
  <c r="S160" i="75"/>
  <c r="R160" i="75"/>
  <c r="Q160" i="75"/>
  <c r="P160" i="75"/>
  <c r="O160" i="75"/>
  <c r="N160" i="75"/>
  <c r="M160" i="75"/>
  <c r="L160" i="75"/>
  <c r="K160" i="75"/>
  <c r="J160" i="75"/>
  <c r="I160" i="75"/>
  <c r="H160" i="75"/>
  <c r="G160" i="75"/>
  <c r="F160" i="75"/>
  <c r="E160" i="75"/>
  <c r="D160" i="75"/>
  <c r="C160" i="75"/>
  <c r="B160" i="75"/>
  <c r="A160" i="75"/>
  <c r="BK159" i="75"/>
  <c r="BJ159" i="75"/>
  <c r="BI159" i="75"/>
  <c r="BH159" i="75"/>
  <c r="BG159" i="75"/>
  <c r="BF159" i="75"/>
  <c r="BE159" i="75"/>
  <c r="BD159" i="75"/>
  <c r="BC159" i="75"/>
  <c r="BB159" i="75"/>
  <c r="BA159" i="75"/>
  <c r="AZ159" i="75"/>
  <c r="AY159" i="75"/>
  <c r="AX159" i="75"/>
  <c r="AW159" i="75"/>
  <c r="AV159" i="75"/>
  <c r="AU159" i="75"/>
  <c r="AT159" i="75"/>
  <c r="AS159" i="75"/>
  <c r="AR159" i="75"/>
  <c r="AQ159" i="75"/>
  <c r="AP159" i="75"/>
  <c r="AO159" i="75"/>
  <c r="AN159" i="75"/>
  <c r="AM159" i="75"/>
  <c r="AL159" i="75"/>
  <c r="AK159" i="75"/>
  <c r="AJ159" i="75"/>
  <c r="AI159" i="75"/>
  <c r="AH159" i="75"/>
  <c r="AG159" i="75"/>
  <c r="AF159" i="75"/>
  <c r="AE159" i="75"/>
  <c r="AD159" i="75"/>
  <c r="AC159" i="75"/>
  <c r="AB159" i="75"/>
  <c r="AA159" i="75"/>
  <c r="Z159" i="75"/>
  <c r="Y159" i="75"/>
  <c r="X159" i="75"/>
  <c r="W159" i="75"/>
  <c r="V159" i="75"/>
  <c r="U159" i="75"/>
  <c r="T159" i="75"/>
  <c r="S159" i="75"/>
  <c r="R159" i="75"/>
  <c r="Q159" i="75"/>
  <c r="P159" i="75"/>
  <c r="O159" i="75"/>
  <c r="N159" i="75"/>
  <c r="M159" i="75"/>
  <c r="L159" i="75"/>
  <c r="K159" i="75"/>
  <c r="J159" i="75"/>
  <c r="I159" i="75"/>
  <c r="H159" i="75"/>
  <c r="G159" i="75"/>
  <c r="F159" i="75"/>
  <c r="E159" i="75"/>
  <c r="D159" i="75"/>
  <c r="C159" i="75"/>
  <c r="B159" i="75"/>
  <c r="A159" i="75"/>
  <c r="BK158" i="75"/>
  <c r="BJ158" i="75"/>
  <c r="BI158" i="75"/>
  <c r="BH158" i="75"/>
  <c r="BG158" i="75"/>
  <c r="BF158" i="75"/>
  <c r="BE158" i="75"/>
  <c r="BD158" i="75"/>
  <c r="BC158" i="75"/>
  <c r="BB158" i="75"/>
  <c r="BA158" i="75"/>
  <c r="AZ158" i="75"/>
  <c r="AY158" i="75"/>
  <c r="AX158" i="75"/>
  <c r="AW158" i="75"/>
  <c r="AV158" i="75"/>
  <c r="AU158" i="75"/>
  <c r="AT158" i="75"/>
  <c r="AS158" i="75"/>
  <c r="AR158" i="75"/>
  <c r="AQ158" i="75"/>
  <c r="AP158" i="75"/>
  <c r="AO158" i="75"/>
  <c r="AN158" i="75"/>
  <c r="AM158" i="75"/>
  <c r="AL158" i="75"/>
  <c r="AK158" i="75"/>
  <c r="AJ158" i="75"/>
  <c r="AI158" i="75"/>
  <c r="AH158" i="75"/>
  <c r="AG158" i="75"/>
  <c r="AF158" i="75"/>
  <c r="AE158" i="75"/>
  <c r="AD158" i="75"/>
  <c r="AC158" i="75"/>
  <c r="AB158" i="75"/>
  <c r="AA158" i="75"/>
  <c r="Z158" i="75"/>
  <c r="Y158" i="75"/>
  <c r="X158" i="75"/>
  <c r="W158" i="75"/>
  <c r="V158" i="75"/>
  <c r="U158" i="75"/>
  <c r="T158" i="75"/>
  <c r="S158" i="75"/>
  <c r="R158" i="75"/>
  <c r="Q158" i="75"/>
  <c r="P158" i="75"/>
  <c r="O158" i="75"/>
  <c r="N158" i="75"/>
  <c r="M158" i="75"/>
  <c r="L158" i="75"/>
  <c r="K158" i="75"/>
  <c r="J158" i="75"/>
  <c r="I158" i="75"/>
  <c r="H158" i="75"/>
  <c r="G158" i="75"/>
  <c r="F158" i="75"/>
  <c r="E158" i="75"/>
  <c r="D158" i="75"/>
  <c r="C158" i="75"/>
  <c r="B158" i="75"/>
  <c r="A158" i="75"/>
  <c r="BK157" i="75"/>
  <c r="BJ157" i="75"/>
  <c r="BI157" i="75"/>
  <c r="BH157" i="75"/>
  <c r="BG157" i="75"/>
  <c r="BF157" i="75"/>
  <c r="BE157" i="75"/>
  <c r="BD157" i="75"/>
  <c r="BC157" i="75"/>
  <c r="BB157" i="75"/>
  <c r="BA157" i="75"/>
  <c r="AZ157" i="75"/>
  <c r="AY157" i="75"/>
  <c r="AX157" i="75"/>
  <c r="AW157" i="75"/>
  <c r="AV157" i="75"/>
  <c r="AU157" i="75"/>
  <c r="AT157" i="75"/>
  <c r="AS157" i="75"/>
  <c r="AR157" i="75"/>
  <c r="AQ157" i="75"/>
  <c r="AP157" i="75"/>
  <c r="AO157" i="75"/>
  <c r="AN157" i="75"/>
  <c r="AM157" i="75"/>
  <c r="AL157" i="75"/>
  <c r="AK157" i="75"/>
  <c r="AJ157" i="75"/>
  <c r="AI157" i="75"/>
  <c r="AH157" i="75"/>
  <c r="AG157" i="75"/>
  <c r="AF157" i="75"/>
  <c r="AE157" i="75"/>
  <c r="AD157" i="75"/>
  <c r="AC157" i="75"/>
  <c r="AB157" i="75"/>
  <c r="AA157" i="75"/>
  <c r="Z157" i="75"/>
  <c r="Y157" i="75"/>
  <c r="X157" i="75"/>
  <c r="W157" i="75"/>
  <c r="V157" i="75"/>
  <c r="U157" i="75"/>
  <c r="T157" i="75"/>
  <c r="S157" i="75"/>
  <c r="R157" i="75"/>
  <c r="Q157" i="75"/>
  <c r="P157" i="75"/>
  <c r="O157" i="75"/>
  <c r="N157" i="75"/>
  <c r="M157" i="75"/>
  <c r="L157" i="75"/>
  <c r="K157" i="75"/>
  <c r="J157" i="75"/>
  <c r="I157" i="75"/>
  <c r="H157" i="75"/>
  <c r="G157" i="75"/>
  <c r="F157" i="75"/>
  <c r="E157" i="75"/>
  <c r="D157" i="75"/>
  <c r="C157" i="75"/>
  <c r="B157" i="75"/>
  <c r="A157" i="75"/>
  <c r="BK156" i="75"/>
  <c r="BJ156" i="75"/>
  <c r="BI156" i="75"/>
  <c r="BH156" i="75"/>
  <c r="BG156" i="75"/>
  <c r="BF156" i="75"/>
  <c r="BE156" i="75"/>
  <c r="BD156" i="75"/>
  <c r="BC156" i="75"/>
  <c r="BB156" i="75"/>
  <c r="BA156" i="75"/>
  <c r="AZ156" i="75"/>
  <c r="AY156" i="75"/>
  <c r="AX156" i="75"/>
  <c r="AW156" i="75"/>
  <c r="AV156" i="75"/>
  <c r="AU156" i="75"/>
  <c r="AT156" i="75"/>
  <c r="AS156" i="75"/>
  <c r="AR156" i="75"/>
  <c r="AQ156" i="75"/>
  <c r="AP156" i="75"/>
  <c r="AO156" i="75"/>
  <c r="AN156" i="75"/>
  <c r="AM156" i="75"/>
  <c r="AL156" i="75"/>
  <c r="AK156" i="75"/>
  <c r="AJ156" i="75"/>
  <c r="AI156" i="75"/>
  <c r="AH156" i="75"/>
  <c r="AG156" i="75"/>
  <c r="AF156" i="75"/>
  <c r="AE156" i="75"/>
  <c r="AD156" i="75"/>
  <c r="AC156" i="75"/>
  <c r="AB156" i="75"/>
  <c r="AA156" i="75"/>
  <c r="Z156" i="75"/>
  <c r="Y156" i="75"/>
  <c r="X156" i="75"/>
  <c r="W156" i="75"/>
  <c r="V156" i="75"/>
  <c r="U156" i="75"/>
  <c r="T156" i="75"/>
  <c r="S156" i="75"/>
  <c r="R156" i="75"/>
  <c r="Q156" i="75"/>
  <c r="P156" i="75"/>
  <c r="O156" i="75"/>
  <c r="N156" i="75"/>
  <c r="M156" i="75"/>
  <c r="L156" i="75"/>
  <c r="K156" i="75"/>
  <c r="J156" i="75"/>
  <c r="I156" i="75"/>
  <c r="H156" i="75"/>
  <c r="G156" i="75"/>
  <c r="F156" i="75"/>
  <c r="E156" i="75"/>
  <c r="D156" i="75"/>
  <c r="C156" i="75"/>
  <c r="B156" i="75"/>
  <c r="A156" i="75"/>
  <c r="BK155" i="75"/>
  <c r="BJ155" i="75"/>
  <c r="BI155" i="75"/>
  <c r="BH155" i="75"/>
  <c r="BG155" i="75"/>
  <c r="BF155" i="75"/>
  <c r="BE155" i="75"/>
  <c r="BD155" i="75"/>
  <c r="BC155" i="75"/>
  <c r="BB155" i="75"/>
  <c r="BA155" i="75"/>
  <c r="AZ155" i="75"/>
  <c r="AY155" i="75"/>
  <c r="AX155" i="75"/>
  <c r="AW155" i="75"/>
  <c r="AV155" i="75"/>
  <c r="AU155" i="75"/>
  <c r="AT155" i="75"/>
  <c r="AS155" i="75"/>
  <c r="AR155" i="75"/>
  <c r="AQ155" i="75"/>
  <c r="AP155" i="75"/>
  <c r="AO155" i="75"/>
  <c r="AN155" i="75"/>
  <c r="AM155" i="75"/>
  <c r="AL155" i="75"/>
  <c r="AK155" i="75"/>
  <c r="AJ155" i="75"/>
  <c r="AI155" i="75"/>
  <c r="AH155" i="75"/>
  <c r="AG155" i="75"/>
  <c r="AF155" i="75"/>
  <c r="AE155" i="75"/>
  <c r="AD155" i="75"/>
  <c r="AC155" i="75"/>
  <c r="AB155" i="75"/>
  <c r="AA155" i="75"/>
  <c r="Z155" i="75"/>
  <c r="Y155" i="75"/>
  <c r="X155" i="75"/>
  <c r="W155" i="75"/>
  <c r="V155" i="75"/>
  <c r="U155" i="75"/>
  <c r="T155" i="75"/>
  <c r="S155" i="75"/>
  <c r="R155" i="75"/>
  <c r="Q155" i="75"/>
  <c r="P155" i="75"/>
  <c r="O155" i="75"/>
  <c r="N155" i="75"/>
  <c r="M155" i="75"/>
  <c r="L155" i="75"/>
  <c r="K155" i="75"/>
  <c r="J155" i="75"/>
  <c r="I155" i="75"/>
  <c r="H155" i="75"/>
  <c r="G155" i="75"/>
  <c r="F155" i="75"/>
  <c r="E155" i="75"/>
  <c r="D155" i="75"/>
  <c r="C155" i="75"/>
  <c r="B155" i="75"/>
  <c r="A155" i="75"/>
  <c r="BK154" i="75"/>
  <c r="BJ154" i="75"/>
  <c r="BI154" i="75"/>
  <c r="BH154" i="75"/>
  <c r="BG154" i="75"/>
  <c r="BF154" i="75"/>
  <c r="BE154" i="75"/>
  <c r="BD154" i="75"/>
  <c r="BC154" i="75"/>
  <c r="BB154" i="75"/>
  <c r="BA154" i="75"/>
  <c r="AZ154" i="75"/>
  <c r="AY154" i="75"/>
  <c r="AX154" i="75"/>
  <c r="AW154" i="75"/>
  <c r="AV154" i="75"/>
  <c r="AU154" i="75"/>
  <c r="AT154" i="75"/>
  <c r="AS154" i="75"/>
  <c r="AR154" i="75"/>
  <c r="AQ154" i="75"/>
  <c r="AP154" i="75"/>
  <c r="AO154" i="75"/>
  <c r="AN154" i="75"/>
  <c r="AM154" i="75"/>
  <c r="AL154" i="75"/>
  <c r="AK154" i="75"/>
  <c r="AJ154" i="75"/>
  <c r="AI154" i="75"/>
  <c r="AH154" i="75"/>
  <c r="AG154" i="75"/>
  <c r="AF154" i="75"/>
  <c r="AE154" i="75"/>
  <c r="AD154" i="75"/>
  <c r="AC154" i="75"/>
  <c r="AB154" i="75"/>
  <c r="AA154" i="75"/>
  <c r="Z154" i="75"/>
  <c r="Y154" i="75"/>
  <c r="X154" i="75"/>
  <c r="W154" i="75"/>
  <c r="V154" i="75"/>
  <c r="U154" i="75"/>
  <c r="T154" i="75"/>
  <c r="S154" i="75"/>
  <c r="R154" i="75"/>
  <c r="Q154" i="75"/>
  <c r="P154" i="75"/>
  <c r="O154" i="75"/>
  <c r="N154" i="75"/>
  <c r="M154" i="75"/>
  <c r="L154" i="75"/>
  <c r="K154" i="75"/>
  <c r="J154" i="75"/>
  <c r="I154" i="75"/>
  <c r="H154" i="75"/>
  <c r="G154" i="75"/>
  <c r="F154" i="75"/>
  <c r="E154" i="75"/>
  <c r="D154" i="75"/>
  <c r="C154" i="75"/>
  <c r="B154" i="75"/>
  <c r="A154" i="75"/>
  <c r="BK153" i="75"/>
  <c r="BJ153" i="75"/>
  <c r="BI153" i="75"/>
  <c r="BH153" i="75"/>
  <c r="BG153" i="75"/>
  <c r="BF153" i="75"/>
  <c r="BE153" i="75"/>
  <c r="BD153" i="75"/>
  <c r="BC153" i="75"/>
  <c r="BB153" i="75"/>
  <c r="BA153" i="75"/>
  <c r="AZ153" i="75"/>
  <c r="AY153" i="75"/>
  <c r="AX153" i="75"/>
  <c r="AW153" i="75"/>
  <c r="AV153" i="75"/>
  <c r="AU153" i="75"/>
  <c r="AT153" i="75"/>
  <c r="AS153" i="75"/>
  <c r="AR153" i="75"/>
  <c r="AQ153" i="75"/>
  <c r="AP153" i="75"/>
  <c r="AO153" i="75"/>
  <c r="AN153" i="75"/>
  <c r="AM153" i="75"/>
  <c r="AL153" i="75"/>
  <c r="AK153" i="75"/>
  <c r="AJ153" i="75"/>
  <c r="AI153" i="75"/>
  <c r="AH153" i="75"/>
  <c r="AG153" i="75"/>
  <c r="AF153" i="75"/>
  <c r="AE153" i="75"/>
  <c r="AD153" i="75"/>
  <c r="AC153" i="75"/>
  <c r="AB153" i="75"/>
  <c r="AA153" i="75"/>
  <c r="Z153" i="75"/>
  <c r="Y153" i="75"/>
  <c r="X153" i="75"/>
  <c r="W153" i="75"/>
  <c r="V153" i="75"/>
  <c r="U153" i="75"/>
  <c r="T153" i="75"/>
  <c r="S153" i="75"/>
  <c r="R153" i="75"/>
  <c r="Q153" i="75"/>
  <c r="P153" i="75"/>
  <c r="O153" i="75"/>
  <c r="N153" i="75"/>
  <c r="M153" i="75"/>
  <c r="L153" i="75"/>
  <c r="K153" i="75"/>
  <c r="J153" i="75"/>
  <c r="I153" i="75"/>
  <c r="H153" i="75"/>
  <c r="G153" i="75"/>
  <c r="F153" i="75"/>
  <c r="E153" i="75"/>
  <c r="D153" i="75"/>
  <c r="C153" i="75"/>
  <c r="B153" i="75"/>
  <c r="A153" i="75"/>
  <c r="BK152" i="75"/>
  <c r="BJ152" i="75"/>
  <c r="BI152" i="75"/>
  <c r="BH152" i="75"/>
  <c r="BG152" i="75"/>
  <c r="BF152" i="75"/>
  <c r="BE152" i="75"/>
  <c r="BD152" i="75"/>
  <c r="BC152" i="75"/>
  <c r="BB152" i="75"/>
  <c r="BA152" i="75"/>
  <c r="AZ152" i="75"/>
  <c r="AY152" i="75"/>
  <c r="AX152" i="75"/>
  <c r="AW152" i="75"/>
  <c r="AV152" i="75"/>
  <c r="AU152" i="75"/>
  <c r="AT152" i="75"/>
  <c r="AS152" i="75"/>
  <c r="AR152" i="75"/>
  <c r="AQ152" i="75"/>
  <c r="AP152" i="75"/>
  <c r="AO152" i="75"/>
  <c r="AN152" i="75"/>
  <c r="AM152" i="75"/>
  <c r="AL152" i="75"/>
  <c r="AK152" i="75"/>
  <c r="AJ152" i="75"/>
  <c r="AI152" i="75"/>
  <c r="AH152" i="75"/>
  <c r="AG152" i="75"/>
  <c r="AF152" i="75"/>
  <c r="AE152" i="75"/>
  <c r="AD152" i="75"/>
  <c r="AC152" i="75"/>
  <c r="AB152" i="75"/>
  <c r="AA152" i="75"/>
  <c r="Z152" i="75"/>
  <c r="Y152" i="75"/>
  <c r="X152" i="75"/>
  <c r="W152" i="75"/>
  <c r="V152" i="75"/>
  <c r="U152" i="75"/>
  <c r="T152" i="75"/>
  <c r="S152" i="75"/>
  <c r="R152" i="75"/>
  <c r="Q152" i="75"/>
  <c r="P152" i="75"/>
  <c r="O152" i="75"/>
  <c r="N152" i="75"/>
  <c r="M152" i="75"/>
  <c r="L152" i="75"/>
  <c r="K152" i="75"/>
  <c r="J152" i="75"/>
  <c r="I152" i="75"/>
  <c r="H152" i="75"/>
  <c r="G152" i="75"/>
  <c r="F152" i="75"/>
  <c r="E152" i="75"/>
  <c r="D152" i="75"/>
  <c r="C152" i="75"/>
  <c r="B152" i="75"/>
  <c r="A152" i="75"/>
  <c r="BK151" i="75"/>
  <c r="BJ151" i="75"/>
  <c r="BI151" i="75"/>
  <c r="BH151" i="75"/>
  <c r="BG151" i="75"/>
  <c r="BF151" i="75"/>
  <c r="BE151" i="75"/>
  <c r="BD151" i="75"/>
  <c r="BC151" i="75"/>
  <c r="BB151" i="75"/>
  <c r="BA151" i="75"/>
  <c r="AZ151" i="75"/>
  <c r="AY151" i="75"/>
  <c r="AX151" i="75"/>
  <c r="AW151" i="75"/>
  <c r="AV151" i="75"/>
  <c r="AU151" i="75"/>
  <c r="AT151" i="75"/>
  <c r="AS151" i="75"/>
  <c r="AR151" i="75"/>
  <c r="AQ151" i="75"/>
  <c r="AP151" i="75"/>
  <c r="AO151" i="75"/>
  <c r="AN151" i="75"/>
  <c r="AM151" i="75"/>
  <c r="AL151" i="75"/>
  <c r="AK151" i="75"/>
  <c r="AJ151" i="75"/>
  <c r="AI151" i="75"/>
  <c r="AH151" i="75"/>
  <c r="AG151" i="75"/>
  <c r="AF151" i="75"/>
  <c r="AE151" i="75"/>
  <c r="AD151" i="75"/>
  <c r="AC151" i="75"/>
  <c r="AB151" i="75"/>
  <c r="AA151" i="75"/>
  <c r="Z151" i="75"/>
  <c r="Y151" i="75"/>
  <c r="X151" i="75"/>
  <c r="W151" i="75"/>
  <c r="V151" i="75"/>
  <c r="U151" i="75"/>
  <c r="T151" i="75"/>
  <c r="S151" i="75"/>
  <c r="R151" i="75"/>
  <c r="Q151" i="75"/>
  <c r="P151" i="75"/>
  <c r="O151" i="75"/>
  <c r="N151" i="75"/>
  <c r="M151" i="75"/>
  <c r="L151" i="75"/>
  <c r="K151" i="75"/>
  <c r="J151" i="75"/>
  <c r="I151" i="75"/>
  <c r="H151" i="75"/>
  <c r="G151" i="75"/>
  <c r="F151" i="75"/>
  <c r="E151" i="75"/>
  <c r="D151" i="75"/>
  <c r="C151" i="75"/>
  <c r="B151" i="75"/>
  <c r="A151" i="75"/>
  <c r="BK150" i="75"/>
  <c r="BJ150" i="75"/>
  <c r="BI150" i="75"/>
  <c r="BH150" i="75"/>
  <c r="BG150" i="75"/>
  <c r="BF150" i="75"/>
  <c r="BE150" i="75"/>
  <c r="BD150" i="75"/>
  <c r="BC150" i="75"/>
  <c r="BB150" i="75"/>
  <c r="BA150" i="75"/>
  <c r="AZ150" i="75"/>
  <c r="AY150" i="75"/>
  <c r="AX150" i="75"/>
  <c r="AW150" i="75"/>
  <c r="AV150" i="75"/>
  <c r="AU150" i="75"/>
  <c r="AT150" i="75"/>
  <c r="AS150" i="75"/>
  <c r="AR150" i="75"/>
  <c r="AQ150" i="75"/>
  <c r="AP150" i="75"/>
  <c r="AO150" i="75"/>
  <c r="AN150" i="75"/>
  <c r="AM150" i="75"/>
  <c r="AL150" i="75"/>
  <c r="AK150" i="75"/>
  <c r="AJ150" i="75"/>
  <c r="AI150" i="75"/>
  <c r="AH150" i="75"/>
  <c r="AG150" i="75"/>
  <c r="AF150" i="75"/>
  <c r="AE150" i="75"/>
  <c r="AD150" i="75"/>
  <c r="AC150" i="75"/>
  <c r="AB150" i="75"/>
  <c r="AA150" i="75"/>
  <c r="Z150" i="75"/>
  <c r="Y150" i="75"/>
  <c r="X150" i="75"/>
  <c r="W150" i="75"/>
  <c r="V150" i="75"/>
  <c r="U150" i="75"/>
  <c r="T150" i="75"/>
  <c r="S150" i="75"/>
  <c r="R150" i="75"/>
  <c r="Q150" i="75"/>
  <c r="P150" i="75"/>
  <c r="O150" i="75"/>
  <c r="N150" i="75"/>
  <c r="M150" i="75"/>
  <c r="L150" i="75"/>
  <c r="K150" i="75"/>
  <c r="J150" i="75"/>
  <c r="I150" i="75"/>
  <c r="H150" i="75"/>
  <c r="G150" i="75"/>
  <c r="F150" i="75"/>
  <c r="E150" i="75"/>
  <c r="D150" i="75"/>
  <c r="C150" i="75"/>
  <c r="B150" i="75"/>
  <c r="A150" i="75"/>
  <c r="BK149" i="75"/>
  <c r="BJ149" i="75"/>
  <c r="BI149" i="75"/>
  <c r="BH149" i="75"/>
  <c r="BG149" i="75"/>
  <c r="BF149" i="75"/>
  <c r="BE149" i="75"/>
  <c r="BD149" i="75"/>
  <c r="BC149" i="75"/>
  <c r="BB149" i="75"/>
  <c r="BA149" i="75"/>
  <c r="AZ149" i="75"/>
  <c r="AY149" i="75"/>
  <c r="AX149" i="75"/>
  <c r="AW149" i="75"/>
  <c r="AV149" i="75"/>
  <c r="AU149" i="75"/>
  <c r="AT149" i="75"/>
  <c r="AS149" i="75"/>
  <c r="AR149" i="75"/>
  <c r="AQ149" i="75"/>
  <c r="AP149" i="75"/>
  <c r="AO149" i="75"/>
  <c r="AN149" i="75"/>
  <c r="AM149" i="75"/>
  <c r="AL149" i="75"/>
  <c r="AK149" i="75"/>
  <c r="AJ149" i="75"/>
  <c r="AI149" i="75"/>
  <c r="AH149" i="75"/>
  <c r="AG149" i="75"/>
  <c r="AF149" i="75"/>
  <c r="AE149" i="75"/>
  <c r="AD149" i="75"/>
  <c r="AC149" i="75"/>
  <c r="AB149" i="75"/>
  <c r="AA149" i="75"/>
  <c r="Z149" i="75"/>
  <c r="Y149" i="75"/>
  <c r="X149" i="75"/>
  <c r="W149" i="75"/>
  <c r="V149" i="75"/>
  <c r="U149" i="75"/>
  <c r="T149" i="75"/>
  <c r="S149" i="75"/>
  <c r="R149" i="75"/>
  <c r="Q149" i="75"/>
  <c r="P149" i="75"/>
  <c r="O149" i="75"/>
  <c r="N149" i="75"/>
  <c r="M149" i="75"/>
  <c r="L149" i="75"/>
  <c r="K149" i="75"/>
  <c r="J149" i="75"/>
  <c r="I149" i="75"/>
  <c r="H149" i="75"/>
  <c r="G149" i="75"/>
  <c r="F149" i="75"/>
  <c r="E149" i="75"/>
  <c r="D149" i="75"/>
  <c r="C149" i="75"/>
  <c r="B149" i="75"/>
  <c r="A149" i="75"/>
  <c r="BK148" i="75"/>
  <c r="BJ148" i="75"/>
  <c r="BI148" i="75"/>
  <c r="BH148" i="75"/>
  <c r="BG148" i="75"/>
  <c r="BF148" i="75"/>
  <c r="BE148" i="75"/>
  <c r="BD148" i="75"/>
  <c r="BC148" i="75"/>
  <c r="BB148" i="75"/>
  <c r="BA148" i="75"/>
  <c r="AZ148" i="75"/>
  <c r="AY148" i="75"/>
  <c r="AX148" i="75"/>
  <c r="AW148" i="75"/>
  <c r="AV148" i="75"/>
  <c r="AU148" i="75"/>
  <c r="AT148" i="75"/>
  <c r="AS148" i="75"/>
  <c r="AR148" i="75"/>
  <c r="AQ148" i="75"/>
  <c r="AP148" i="75"/>
  <c r="AO148" i="75"/>
  <c r="AN148" i="75"/>
  <c r="AM148" i="75"/>
  <c r="AL148" i="75"/>
  <c r="AK148" i="75"/>
  <c r="AJ148" i="75"/>
  <c r="AI148" i="75"/>
  <c r="AH148" i="75"/>
  <c r="AG148" i="75"/>
  <c r="AF148" i="75"/>
  <c r="AE148" i="75"/>
  <c r="AD148" i="75"/>
  <c r="AC148" i="75"/>
  <c r="AB148" i="75"/>
  <c r="AA148" i="75"/>
  <c r="Z148" i="75"/>
  <c r="Y148" i="75"/>
  <c r="X148" i="75"/>
  <c r="W148" i="75"/>
  <c r="V148" i="75"/>
  <c r="U148" i="75"/>
  <c r="T148" i="75"/>
  <c r="S148" i="75"/>
  <c r="R148" i="75"/>
  <c r="Q148" i="75"/>
  <c r="P148" i="75"/>
  <c r="O148" i="75"/>
  <c r="N148" i="75"/>
  <c r="M148" i="75"/>
  <c r="L148" i="75"/>
  <c r="K148" i="75"/>
  <c r="J148" i="75"/>
  <c r="I148" i="75"/>
  <c r="H148" i="75"/>
  <c r="G148" i="75"/>
  <c r="F148" i="75"/>
  <c r="E148" i="75"/>
  <c r="D148" i="75"/>
  <c r="C148" i="75"/>
  <c r="B148" i="75"/>
  <c r="A148" i="75"/>
  <c r="BK147" i="75"/>
  <c r="BJ147" i="75"/>
  <c r="BI147" i="75"/>
  <c r="BH147" i="75"/>
  <c r="BG147" i="75"/>
  <c r="BF147" i="75"/>
  <c r="BE147" i="75"/>
  <c r="BD147" i="75"/>
  <c r="BC147" i="75"/>
  <c r="BB147" i="75"/>
  <c r="BA147" i="75"/>
  <c r="AZ147" i="75"/>
  <c r="AY147" i="75"/>
  <c r="AX147" i="75"/>
  <c r="AW147" i="75"/>
  <c r="AV147" i="75"/>
  <c r="AU147" i="75"/>
  <c r="AT147" i="75"/>
  <c r="AS147" i="75"/>
  <c r="AR147" i="75"/>
  <c r="AQ147" i="75"/>
  <c r="AP147" i="75"/>
  <c r="AO147" i="75"/>
  <c r="AN147" i="75"/>
  <c r="AM147" i="75"/>
  <c r="AL147" i="75"/>
  <c r="AK147" i="75"/>
  <c r="AJ147" i="75"/>
  <c r="AI147" i="75"/>
  <c r="AH147" i="75"/>
  <c r="AG147" i="75"/>
  <c r="AF147" i="75"/>
  <c r="AE147" i="75"/>
  <c r="AD147" i="75"/>
  <c r="AC147" i="75"/>
  <c r="AB147" i="75"/>
  <c r="AA147" i="75"/>
  <c r="Z147" i="75"/>
  <c r="Y147" i="75"/>
  <c r="X147" i="75"/>
  <c r="W147" i="75"/>
  <c r="V147" i="75"/>
  <c r="U147" i="75"/>
  <c r="T147" i="75"/>
  <c r="S147" i="75"/>
  <c r="R147" i="75"/>
  <c r="Q147" i="75"/>
  <c r="P147" i="75"/>
  <c r="O147" i="75"/>
  <c r="N147" i="75"/>
  <c r="M147" i="75"/>
  <c r="L147" i="75"/>
  <c r="K147" i="75"/>
  <c r="J147" i="75"/>
  <c r="I147" i="75"/>
  <c r="H147" i="75"/>
  <c r="G147" i="75"/>
  <c r="F147" i="75"/>
  <c r="E147" i="75"/>
  <c r="D147" i="75"/>
  <c r="C147" i="75"/>
  <c r="B147" i="75"/>
  <c r="A147" i="75"/>
  <c r="BK146" i="75"/>
  <c r="BJ146" i="75"/>
  <c r="BI146" i="75"/>
  <c r="BH146" i="75"/>
  <c r="BG146" i="75"/>
  <c r="BF146" i="75"/>
  <c r="BE146" i="75"/>
  <c r="BD146" i="75"/>
  <c r="BC146" i="75"/>
  <c r="BB146" i="75"/>
  <c r="BA146" i="75"/>
  <c r="AZ146" i="75"/>
  <c r="AY146" i="75"/>
  <c r="AX146" i="75"/>
  <c r="AW146" i="75"/>
  <c r="AV146" i="75"/>
  <c r="AU146" i="75"/>
  <c r="AT146" i="75"/>
  <c r="AS146" i="75"/>
  <c r="AR146" i="75"/>
  <c r="AQ146" i="75"/>
  <c r="AP146" i="75"/>
  <c r="AO146" i="75"/>
  <c r="AN146" i="75"/>
  <c r="AM146" i="75"/>
  <c r="AL146" i="75"/>
  <c r="AK146" i="75"/>
  <c r="AJ146" i="75"/>
  <c r="AI146" i="75"/>
  <c r="AH146" i="75"/>
  <c r="AG146" i="75"/>
  <c r="AF146" i="75"/>
  <c r="AE146" i="75"/>
  <c r="AD146" i="75"/>
  <c r="AC146" i="75"/>
  <c r="AB146" i="75"/>
  <c r="AA146" i="75"/>
  <c r="Z146" i="75"/>
  <c r="Y146" i="75"/>
  <c r="X146" i="75"/>
  <c r="W146" i="75"/>
  <c r="V146" i="75"/>
  <c r="U146" i="75"/>
  <c r="T146" i="75"/>
  <c r="S146" i="75"/>
  <c r="R146" i="75"/>
  <c r="Q146" i="75"/>
  <c r="P146" i="75"/>
  <c r="O146" i="75"/>
  <c r="N146" i="75"/>
  <c r="M146" i="75"/>
  <c r="L146" i="75"/>
  <c r="K146" i="75"/>
  <c r="J146" i="75"/>
  <c r="I146" i="75"/>
  <c r="H146" i="75"/>
  <c r="G146" i="75"/>
  <c r="F146" i="75"/>
  <c r="E146" i="75"/>
  <c r="D146" i="75"/>
  <c r="C146" i="75"/>
  <c r="B146" i="75"/>
  <c r="A146" i="75"/>
  <c r="BK145" i="75"/>
  <c r="BJ145" i="75"/>
  <c r="BI145" i="75"/>
  <c r="BH145" i="75"/>
  <c r="BG145" i="75"/>
  <c r="BF145" i="75"/>
  <c r="BE145" i="75"/>
  <c r="BD145" i="75"/>
  <c r="BC145" i="75"/>
  <c r="BB145" i="75"/>
  <c r="BA145" i="75"/>
  <c r="AZ145" i="75"/>
  <c r="AY145" i="75"/>
  <c r="AX145" i="75"/>
  <c r="AW145" i="75"/>
  <c r="AV145" i="75"/>
  <c r="AU145" i="75"/>
  <c r="AT145" i="75"/>
  <c r="AS145" i="75"/>
  <c r="AR145" i="75"/>
  <c r="AQ145" i="75"/>
  <c r="AP145" i="75"/>
  <c r="AO145" i="75"/>
  <c r="AN145" i="75"/>
  <c r="AM145" i="75"/>
  <c r="AL145" i="75"/>
  <c r="AK145" i="75"/>
  <c r="AJ145" i="75"/>
  <c r="AI145" i="75"/>
  <c r="AH145" i="75"/>
  <c r="AG145" i="75"/>
  <c r="AF145" i="75"/>
  <c r="AE145" i="75"/>
  <c r="AD145" i="75"/>
  <c r="AC145" i="75"/>
  <c r="AB145" i="75"/>
  <c r="AA145" i="75"/>
  <c r="Z145" i="75"/>
  <c r="Y145" i="75"/>
  <c r="X145" i="75"/>
  <c r="W145" i="75"/>
  <c r="V145" i="75"/>
  <c r="U145" i="75"/>
  <c r="T145" i="75"/>
  <c r="S145" i="75"/>
  <c r="R145" i="75"/>
  <c r="Q145" i="75"/>
  <c r="P145" i="75"/>
  <c r="O145" i="75"/>
  <c r="N145" i="75"/>
  <c r="M145" i="75"/>
  <c r="L145" i="75"/>
  <c r="K145" i="75"/>
  <c r="J145" i="75"/>
  <c r="I145" i="75"/>
  <c r="H145" i="75"/>
  <c r="G145" i="75"/>
  <c r="F145" i="75"/>
  <c r="E145" i="75"/>
  <c r="D145" i="75"/>
  <c r="C145" i="75"/>
  <c r="B145" i="75"/>
  <c r="A145" i="75"/>
  <c r="BK144" i="75"/>
  <c r="BJ144" i="75"/>
  <c r="BI144" i="75"/>
  <c r="BH144" i="75"/>
  <c r="BG144" i="75"/>
  <c r="BF144" i="75"/>
  <c r="BE144" i="75"/>
  <c r="BD144" i="75"/>
  <c r="BC144" i="75"/>
  <c r="BB144" i="75"/>
  <c r="BA144" i="75"/>
  <c r="AZ144" i="75"/>
  <c r="AY144" i="75"/>
  <c r="AX144" i="75"/>
  <c r="AW144" i="75"/>
  <c r="AV144" i="75"/>
  <c r="AU144" i="75"/>
  <c r="AT144" i="75"/>
  <c r="AS144" i="75"/>
  <c r="AR144" i="75"/>
  <c r="AQ144" i="75"/>
  <c r="AP144" i="75"/>
  <c r="AO144" i="75"/>
  <c r="AN144" i="75"/>
  <c r="AM144" i="75"/>
  <c r="AL144" i="75"/>
  <c r="AK144" i="75"/>
  <c r="AJ144" i="75"/>
  <c r="AI144" i="75"/>
  <c r="AH144" i="75"/>
  <c r="AG144" i="75"/>
  <c r="AF144" i="75"/>
  <c r="AE144" i="75"/>
  <c r="AD144" i="75"/>
  <c r="AC144" i="75"/>
  <c r="AB144" i="75"/>
  <c r="AA144" i="75"/>
  <c r="Z144" i="75"/>
  <c r="Y144" i="75"/>
  <c r="X144" i="75"/>
  <c r="W144" i="75"/>
  <c r="V144" i="75"/>
  <c r="U144" i="75"/>
  <c r="T144" i="75"/>
  <c r="S144" i="75"/>
  <c r="R144" i="75"/>
  <c r="Q144" i="75"/>
  <c r="P144" i="75"/>
  <c r="O144" i="75"/>
  <c r="N144" i="75"/>
  <c r="M144" i="75"/>
  <c r="L144" i="75"/>
  <c r="K144" i="75"/>
  <c r="J144" i="75"/>
  <c r="I144" i="75"/>
  <c r="H144" i="75"/>
  <c r="G144" i="75"/>
  <c r="F144" i="75"/>
  <c r="E144" i="75"/>
  <c r="D144" i="75"/>
  <c r="C144" i="75"/>
  <c r="B144" i="75"/>
  <c r="A144" i="75"/>
  <c r="BK143" i="75"/>
  <c r="BJ143" i="75"/>
  <c r="BI143" i="75"/>
  <c r="BH143" i="75"/>
  <c r="BG143" i="75"/>
  <c r="BF143" i="75"/>
  <c r="BE143" i="75"/>
  <c r="BD143" i="75"/>
  <c r="BC143" i="75"/>
  <c r="BB143" i="75"/>
  <c r="BA143" i="75"/>
  <c r="AZ143" i="75"/>
  <c r="AY143" i="75"/>
  <c r="AX143" i="75"/>
  <c r="AW143" i="75"/>
  <c r="AV143" i="75"/>
  <c r="AU143" i="75"/>
  <c r="AT143" i="75"/>
  <c r="AS143" i="75"/>
  <c r="AR143" i="75"/>
  <c r="AQ143" i="75"/>
  <c r="AP143" i="75"/>
  <c r="AO143" i="75"/>
  <c r="AN143" i="75"/>
  <c r="AM143" i="75"/>
  <c r="AL143" i="75"/>
  <c r="AK143" i="75"/>
  <c r="AJ143" i="75"/>
  <c r="AI143" i="75"/>
  <c r="AH143" i="75"/>
  <c r="AG143" i="75"/>
  <c r="AF143" i="75"/>
  <c r="AE143" i="75"/>
  <c r="AD143" i="75"/>
  <c r="AC143" i="75"/>
  <c r="AB143" i="75"/>
  <c r="AA143" i="75"/>
  <c r="Z143" i="75"/>
  <c r="Y143" i="75"/>
  <c r="X143" i="75"/>
  <c r="W143" i="75"/>
  <c r="V143" i="75"/>
  <c r="U143" i="75"/>
  <c r="T143" i="75"/>
  <c r="S143" i="75"/>
  <c r="R143" i="75"/>
  <c r="Q143" i="75"/>
  <c r="P143" i="75"/>
  <c r="O143" i="75"/>
  <c r="N143" i="75"/>
  <c r="M143" i="75"/>
  <c r="L143" i="75"/>
  <c r="K143" i="75"/>
  <c r="J143" i="75"/>
  <c r="I143" i="75"/>
  <c r="H143" i="75"/>
  <c r="G143" i="75"/>
  <c r="F143" i="75"/>
  <c r="E143" i="75"/>
  <c r="D143" i="75"/>
  <c r="C143" i="75"/>
  <c r="B143" i="75"/>
  <c r="A143" i="75"/>
  <c r="BK142" i="75"/>
  <c r="BJ142" i="75"/>
  <c r="BI142" i="75"/>
  <c r="BH142" i="75"/>
  <c r="BG142" i="75"/>
  <c r="BF142" i="75"/>
  <c r="BE142" i="75"/>
  <c r="BD142" i="75"/>
  <c r="BC142" i="75"/>
  <c r="BB142" i="75"/>
  <c r="BA142" i="75"/>
  <c r="AZ142" i="75"/>
  <c r="AY142" i="75"/>
  <c r="AX142" i="75"/>
  <c r="AW142" i="75"/>
  <c r="AV142" i="75"/>
  <c r="AU142" i="75"/>
  <c r="AT142" i="75"/>
  <c r="AS142" i="75"/>
  <c r="AR142" i="75"/>
  <c r="AQ142" i="75"/>
  <c r="AP142" i="75"/>
  <c r="AO142" i="75"/>
  <c r="AN142" i="75"/>
  <c r="AM142" i="75"/>
  <c r="AL142" i="75"/>
  <c r="AK142" i="75"/>
  <c r="AJ142" i="75"/>
  <c r="AI142" i="75"/>
  <c r="AH142" i="75"/>
  <c r="AG142" i="75"/>
  <c r="AF142" i="75"/>
  <c r="AE142" i="75"/>
  <c r="AD142" i="75"/>
  <c r="AC142" i="75"/>
  <c r="AB142" i="75"/>
  <c r="AA142" i="75"/>
  <c r="Z142" i="75"/>
  <c r="Y142" i="75"/>
  <c r="X142" i="75"/>
  <c r="W142" i="75"/>
  <c r="V142" i="75"/>
  <c r="U142" i="75"/>
  <c r="T142" i="75"/>
  <c r="S142" i="75"/>
  <c r="R142" i="75"/>
  <c r="Q142" i="75"/>
  <c r="P142" i="75"/>
  <c r="O142" i="75"/>
  <c r="N142" i="75"/>
  <c r="M142" i="75"/>
  <c r="L142" i="75"/>
  <c r="K142" i="75"/>
  <c r="J142" i="75"/>
  <c r="I142" i="75"/>
  <c r="H142" i="75"/>
  <c r="G142" i="75"/>
  <c r="F142" i="75"/>
  <c r="E142" i="75"/>
  <c r="D142" i="75"/>
  <c r="C142" i="75"/>
  <c r="B142" i="75"/>
  <c r="A142" i="75"/>
  <c r="BK141" i="75"/>
  <c r="BJ141" i="75"/>
  <c r="BI141" i="75"/>
  <c r="BH141" i="75"/>
  <c r="BG141" i="75"/>
  <c r="BF141" i="75"/>
  <c r="BE141" i="75"/>
  <c r="BD141" i="75"/>
  <c r="BC141" i="75"/>
  <c r="BB141" i="75"/>
  <c r="BA141" i="75"/>
  <c r="AZ141" i="75"/>
  <c r="AY141" i="75"/>
  <c r="AX141" i="75"/>
  <c r="AW141" i="75"/>
  <c r="AV141" i="75"/>
  <c r="AU141" i="75"/>
  <c r="AT141" i="75"/>
  <c r="AS141" i="75"/>
  <c r="AR141" i="75"/>
  <c r="AQ141" i="75"/>
  <c r="AP141" i="75"/>
  <c r="AO141" i="75"/>
  <c r="AN141" i="75"/>
  <c r="AM141" i="75"/>
  <c r="AL141" i="75"/>
  <c r="AK141" i="75"/>
  <c r="AJ141" i="75"/>
  <c r="AI141" i="75"/>
  <c r="AH141" i="75"/>
  <c r="AG141" i="75"/>
  <c r="AF141" i="75"/>
  <c r="AE141" i="75"/>
  <c r="AD141" i="75"/>
  <c r="AC141" i="75"/>
  <c r="AB141" i="75"/>
  <c r="AA141" i="75"/>
  <c r="Z141" i="75"/>
  <c r="Y141" i="75"/>
  <c r="X141" i="75"/>
  <c r="W141" i="75"/>
  <c r="V141" i="75"/>
  <c r="U141" i="75"/>
  <c r="T141" i="75"/>
  <c r="S141" i="75"/>
  <c r="R141" i="75"/>
  <c r="Q141" i="75"/>
  <c r="P141" i="75"/>
  <c r="O141" i="75"/>
  <c r="N141" i="75"/>
  <c r="M141" i="75"/>
  <c r="L141" i="75"/>
  <c r="K141" i="75"/>
  <c r="J141" i="75"/>
  <c r="I141" i="75"/>
  <c r="H141" i="75"/>
  <c r="G141" i="75"/>
  <c r="F141" i="75"/>
  <c r="E141" i="75"/>
  <c r="D141" i="75"/>
  <c r="C141" i="75"/>
  <c r="B141" i="75"/>
  <c r="A141" i="75"/>
  <c r="BK140" i="75"/>
  <c r="BJ140" i="75"/>
  <c r="BI140" i="75"/>
  <c r="BH140" i="75"/>
  <c r="BG140" i="75"/>
  <c r="BF140" i="75"/>
  <c r="BE140" i="75"/>
  <c r="BD140" i="75"/>
  <c r="BC140" i="75"/>
  <c r="BB140" i="75"/>
  <c r="BA140" i="75"/>
  <c r="AZ140" i="75"/>
  <c r="AY140" i="75"/>
  <c r="AX140" i="75"/>
  <c r="AW140" i="75"/>
  <c r="AV140" i="75"/>
  <c r="AU140" i="75"/>
  <c r="AT140" i="75"/>
  <c r="AS140" i="75"/>
  <c r="AR140" i="75"/>
  <c r="AQ140" i="75"/>
  <c r="AP140" i="75"/>
  <c r="AO140" i="75"/>
  <c r="AN140" i="75"/>
  <c r="AM140" i="75"/>
  <c r="AL140" i="75"/>
  <c r="AK140" i="75"/>
  <c r="AJ140" i="75"/>
  <c r="AI140" i="75"/>
  <c r="AH140" i="75"/>
  <c r="AG140" i="75"/>
  <c r="AF140" i="75"/>
  <c r="AE140" i="75"/>
  <c r="AD140" i="75"/>
  <c r="AC140" i="75"/>
  <c r="AB140" i="75"/>
  <c r="AA140" i="75"/>
  <c r="Z140" i="75"/>
  <c r="Y140" i="75"/>
  <c r="X140" i="75"/>
  <c r="W140" i="75"/>
  <c r="V140" i="75"/>
  <c r="U140" i="75"/>
  <c r="T140" i="75"/>
  <c r="S140" i="75"/>
  <c r="R140" i="75"/>
  <c r="Q140" i="75"/>
  <c r="P140" i="75"/>
  <c r="O140" i="75"/>
  <c r="N140" i="75"/>
  <c r="M140" i="75"/>
  <c r="L140" i="75"/>
  <c r="K140" i="75"/>
  <c r="J140" i="75"/>
  <c r="I140" i="75"/>
  <c r="H140" i="75"/>
  <c r="G140" i="75"/>
  <c r="F140" i="75"/>
  <c r="E140" i="75"/>
  <c r="D140" i="75"/>
  <c r="C140" i="75"/>
  <c r="B140" i="75"/>
  <c r="A140" i="75"/>
  <c r="BK139" i="75"/>
  <c r="BJ139" i="75"/>
  <c r="BI139" i="75"/>
  <c r="BH139" i="75"/>
  <c r="BG139" i="75"/>
  <c r="BF139" i="75"/>
  <c r="BE139" i="75"/>
  <c r="BD139" i="75"/>
  <c r="BC139" i="75"/>
  <c r="BB139" i="75"/>
  <c r="BA139" i="75"/>
  <c r="AZ139" i="75"/>
  <c r="AY139" i="75"/>
  <c r="AX139" i="75"/>
  <c r="AW139" i="75"/>
  <c r="AV139" i="75"/>
  <c r="AU139" i="75"/>
  <c r="AT139" i="75"/>
  <c r="AS139" i="75"/>
  <c r="AR139" i="75"/>
  <c r="AQ139" i="75"/>
  <c r="AP139" i="75"/>
  <c r="AO139" i="75"/>
  <c r="AN139" i="75"/>
  <c r="AM139" i="75"/>
  <c r="AL139" i="75"/>
  <c r="AK139" i="75"/>
  <c r="AJ139" i="75"/>
  <c r="AI139" i="75"/>
  <c r="AH139" i="75"/>
  <c r="AG139" i="75"/>
  <c r="AF139" i="75"/>
  <c r="AE139" i="75"/>
  <c r="AD139" i="75"/>
  <c r="AC139" i="75"/>
  <c r="AB139" i="75"/>
  <c r="AA139" i="75"/>
  <c r="Z139" i="75"/>
  <c r="Y139" i="75"/>
  <c r="X139" i="75"/>
  <c r="W139" i="75"/>
  <c r="V139" i="75"/>
  <c r="U139" i="75"/>
  <c r="T139" i="75"/>
  <c r="S139" i="75"/>
  <c r="R139" i="75"/>
  <c r="Q139" i="75"/>
  <c r="P139" i="75"/>
  <c r="O139" i="75"/>
  <c r="N139" i="75"/>
  <c r="M139" i="75"/>
  <c r="L139" i="75"/>
  <c r="K139" i="75"/>
  <c r="J139" i="75"/>
  <c r="I139" i="75"/>
  <c r="H139" i="75"/>
  <c r="G139" i="75"/>
  <c r="F139" i="75"/>
  <c r="E139" i="75"/>
  <c r="D139" i="75"/>
  <c r="C139" i="75"/>
  <c r="B139" i="75"/>
  <c r="A139" i="75"/>
  <c r="BK138" i="75"/>
  <c r="BJ138" i="75"/>
  <c r="BI138" i="75"/>
  <c r="BH138" i="75"/>
  <c r="BG138" i="75"/>
  <c r="BF138" i="75"/>
  <c r="BE138" i="75"/>
  <c r="BD138" i="75"/>
  <c r="BC138" i="75"/>
  <c r="BB138" i="75"/>
  <c r="BA138" i="75"/>
  <c r="AZ138" i="75"/>
  <c r="AY138" i="75"/>
  <c r="AX138" i="75"/>
  <c r="AW138" i="75"/>
  <c r="AV138" i="75"/>
  <c r="AU138" i="75"/>
  <c r="AT138" i="75"/>
  <c r="AS138" i="75"/>
  <c r="AR138" i="75"/>
  <c r="AQ138" i="75"/>
  <c r="AP138" i="75"/>
  <c r="AO138" i="75"/>
  <c r="AN138" i="75"/>
  <c r="AM138" i="75"/>
  <c r="AL138" i="75"/>
  <c r="AK138" i="75"/>
  <c r="AJ138" i="75"/>
  <c r="AI138" i="75"/>
  <c r="AH138" i="75"/>
  <c r="AG138" i="75"/>
  <c r="AF138" i="75"/>
  <c r="AE138" i="75"/>
  <c r="AD138" i="75"/>
  <c r="AC138" i="75"/>
  <c r="AB138" i="75"/>
  <c r="AA138" i="75"/>
  <c r="Z138" i="75"/>
  <c r="Y138" i="75"/>
  <c r="X138" i="75"/>
  <c r="W138" i="75"/>
  <c r="V138" i="75"/>
  <c r="U138" i="75"/>
  <c r="T138" i="75"/>
  <c r="S138" i="75"/>
  <c r="R138" i="75"/>
  <c r="Q138" i="75"/>
  <c r="P138" i="75"/>
  <c r="O138" i="75"/>
  <c r="N138" i="75"/>
  <c r="M138" i="75"/>
  <c r="L138" i="75"/>
  <c r="K138" i="75"/>
  <c r="J138" i="75"/>
  <c r="I138" i="75"/>
  <c r="H138" i="75"/>
  <c r="G138" i="75"/>
  <c r="F138" i="75"/>
  <c r="E138" i="75"/>
  <c r="D138" i="75"/>
  <c r="C138" i="75"/>
  <c r="B138" i="75"/>
  <c r="A138" i="75"/>
  <c r="BK137" i="75"/>
  <c r="BJ137" i="75"/>
  <c r="BI137" i="75"/>
  <c r="BH137" i="75"/>
  <c r="BG137" i="75"/>
  <c r="BF137" i="75"/>
  <c r="BE137" i="75"/>
  <c r="BD137" i="75"/>
  <c r="BC137" i="75"/>
  <c r="BB137" i="75"/>
  <c r="BA137" i="75"/>
  <c r="AZ137" i="75"/>
  <c r="AY137" i="75"/>
  <c r="AX137" i="75"/>
  <c r="AW137" i="75"/>
  <c r="AV137" i="75"/>
  <c r="AU137" i="75"/>
  <c r="AT137" i="75"/>
  <c r="AS137" i="75"/>
  <c r="AR137" i="75"/>
  <c r="AQ137" i="75"/>
  <c r="AP137" i="75"/>
  <c r="AO137" i="75"/>
  <c r="AN137" i="75"/>
  <c r="AM137" i="75"/>
  <c r="AL137" i="75"/>
  <c r="AK137" i="75"/>
  <c r="AJ137" i="75"/>
  <c r="AI137" i="75"/>
  <c r="AH137" i="75"/>
  <c r="AG137" i="75"/>
  <c r="AF137" i="75"/>
  <c r="AE137" i="75"/>
  <c r="AD137" i="75"/>
  <c r="AC137" i="75"/>
  <c r="AB137" i="75"/>
  <c r="AA137" i="75"/>
  <c r="Z137" i="75"/>
  <c r="Y137" i="75"/>
  <c r="X137" i="75"/>
  <c r="W137" i="75"/>
  <c r="V137" i="75"/>
  <c r="U137" i="75"/>
  <c r="T137" i="75"/>
  <c r="S137" i="75"/>
  <c r="R137" i="75"/>
  <c r="Q137" i="75"/>
  <c r="P137" i="75"/>
  <c r="O137" i="75"/>
  <c r="N137" i="75"/>
  <c r="M137" i="75"/>
  <c r="L137" i="75"/>
  <c r="K137" i="75"/>
  <c r="J137" i="75"/>
  <c r="I137" i="75"/>
  <c r="H137" i="75"/>
  <c r="G137" i="75"/>
  <c r="F137" i="75"/>
  <c r="E137" i="75"/>
  <c r="D137" i="75"/>
  <c r="C137" i="75"/>
  <c r="B137" i="75"/>
  <c r="A137" i="75"/>
  <c r="BK136" i="75"/>
  <c r="BJ136" i="75"/>
  <c r="BI136" i="75"/>
  <c r="BH136" i="75"/>
  <c r="BG136" i="75"/>
  <c r="BF136" i="75"/>
  <c r="BE136" i="75"/>
  <c r="BD136" i="75"/>
  <c r="BC136" i="75"/>
  <c r="BB136" i="75"/>
  <c r="BA136" i="75"/>
  <c r="AZ136" i="75"/>
  <c r="AY136" i="75"/>
  <c r="AX136" i="75"/>
  <c r="AW136" i="75"/>
  <c r="AV136" i="75"/>
  <c r="AU136" i="75"/>
  <c r="AT136" i="75"/>
  <c r="AS136" i="75"/>
  <c r="AR136" i="75"/>
  <c r="AQ136" i="75"/>
  <c r="AP136" i="75"/>
  <c r="AO136" i="75"/>
  <c r="AN136" i="75"/>
  <c r="AM136" i="75"/>
  <c r="AL136" i="75"/>
  <c r="AK136" i="75"/>
  <c r="AJ136" i="75"/>
  <c r="AI136" i="75"/>
  <c r="AH136" i="75"/>
  <c r="AG136" i="75"/>
  <c r="AF136" i="75"/>
  <c r="AE136" i="75"/>
  <c r="AD136" i="75"/>
  <c r="AC136" i="75"/>
  <c r="AB136" i="75"/>
  <c r="AA136" i="75"/>
  <c r="Z136" i="75"/>
  <c r="Y136" i="75"/>
  <c r="X136" i="75"/>
  <c r="W136" i="75"/>
  <c r="V136" i="75"/>
  <c r="U136" i="75"/>
  <c r="T136" i="75"/>
  <c r="S136" i="75"/>
  <c r="R136" i="75"/>
  <c r="Q136" i="75"/>
  <c r="P136" i="75"/>
  <c r="O136" i="75"/>
  <c r="N136" i="75"/>
  <c r="M136" i="75"/>
  <c r="L136" i="75"/>
  <c r="K136" i="75"/>
  <c r="J136" i="75"/>
  <c r="I136" i="75"/>
  <c r="H136" i="75"/>
  <c r="G136" i="75"/>
  <c r="F136" i="75"/>
  <c r="E136" i="75"/>
  <c r="D136" i="75"/>
  <c r="C136" i="75"/>
  <c r="B136" i="75"/>
  <c r="A136" i="75"/>
  <c r="BK135" i="75"/>
  <c r="BJ135" i="75"/>
  <c r="BI135" i="75"/>
  <c r="BH135" i="75"/>
  <c r="BG135" i="75"/>
  <c r="BF135" i="75"/>
  <c r="BE135" i="75"/>
  <c r="BD135" i="75"/>
  <c r="BC135" i="75"/>
  <c r="BB135" i="75"/>
  <c r="BA135" i="75"/>
  <c r="AZ135" i="75"/>
  <c r="AY135" i="75"/>
  <c r="AX135" i="75"/>
  <c r="AW135" i="75"/>
  <c r="AV135" i="75"/>
  <c r="AU135" i="75"/>
  <c r="AT135" i="75"/>
  <c r="AS135" i="75"/>
  <c r="AR135" i="75"/>
  <c r="AQ135" i="75"/>
  <c r="AP135" i="75"/>
  <c r="AO135" i="75"/>
  <c r="AN135" i="75"/>
  <c r="AM135" i="75"/>
  <c r="AL135" i="75"/>
  <c r="AK135" i="75"/>
  <c r="AJ135" i="75"/>
  <c r="AI135" i="75"/>
  <c r="AH135" i="75"/>
  <c r="AG135" i="75"/>
  <c r="AF135" i="75"/>
  <c r="AE135" i="75"/>
  <c r="AD135" i="75"/>
  <c r="AC135" i="75"/>
  <c r="AB135" i="75"/>
  <c r="AA135" i="75"/>
  <c r="Z135" i="75"/>
  <c r="Y135" i="75"/>
  <c r="X135" i="75"/>
  <c r="W135" i="75"/>
  <c r="V135" i="75"/>
  <c r="U135" i="75"/>
  <c r="T135" i="75"/>
  <c r="S135" i="75"/>
  <c r="R135" i="75"/>
  <c r="Q135" i="75"/>
  <c r="P135" i="75"/>
  <c r="O135" i="75"/>
  <c r="N135" i="75"/>
  <c r="M135" i="75"/>
  <c r="L135" i="75"/>
  <c r="K135" i="75"/>
  <c r="J135" i="75"/>
  <c r="I135" i="75"/>
  <c r="H135" i="75"/>
  <c r="G135" i="75"/>
  <c r="F135" i="75"/>
  <c r="E135" i="75"/>
  <c r="D135" i="75"/>
  <c r="C135" i="75"/>
  <c r="B135" i="75"/>
  <c r="A135" i="75"/>
  <c r="A134" i="75"/>
  <c r="BK133" i="75"/>
  <c r="BJ133" i="75"/>
  <c r="BI133" i="75"/>
  <c r="BH133" i="75"/>
  <c r="BG133" i="75"/>
  <c r="BF133" i="75"/>
  <c r="BE133" i="75"/>
  <c r="BD133" i="75"/>
  <c r="BC133" i="75"/>
  <c r="BB133" i="75"/>
  <c r="BA133" i="75"/>
  <c r="AZ133" i="75"/>
  <c r="AY133" i="75"/>
  <c r="AX133" i="75"/>
  <c r="AW133" i="75"/>
  <c r="AV133" i="75"/>
  <c r="AU133" i="75"/>
  <c r="AT133" i="75"/>
  <c r="AS133" i="75"/>
  <c r="AR133" i="75"/>
  <c r="AQ133" i="75"/>
  <c r="AP133" i="75"/>
  <c r="AO133" i="75"/>
  <c r="AN133" i="75"/>
  <c r="AM133" i="75"/>
  <c r="AL133" i="75"/>
  <c r="AK133" i="75"/>
  <c r="AJ133" i="75"/>
  <c r="AI133" i="75"/>
  <c r="AH133" i="75"/>
  <c r="AG133" i="75"/>
  <c r="AF133" i="75"/>
  <c r="AE133" i="75"/>
  <c r="AD133" i="75"/>
  <c r="AC133" i="75"/>
  <c r="AB133" i="75"/>
  <c r="AA133" i="75"/>
  <c r="Z133" i="75"/>
  <c r="Y133" i="75"/>
  <c r="X133" i="75"/>
  <c r="W133" i="75"/>
  <c r="V133" i="75"/>
  <c r="U133" i="75"/>
  <c r="T133" i="75"/>
  <c r="S133" i="75"/>
  <c r="R133" i="75"/>
  <c r="Q133" i="75"/>
  <c r="P133" i="75"/>
  <c r="O133" i="75"/>
  <c r="N133" i="75"/>
  <c r="M133" i="75"/>
  <c r="L133" i="75"/>
  <c r="K133" i="75"/>
  <c r="J133" i="75"/>
  <c r="I133" i="75"/>
  <c r="H133" i="75"/>
  <c r="G133" i="75"/>
  <c r="F133" i="75"/>
  <c r="E133" i="75"/>
  <c r="D133" i="75"/>
  <c r="C133" i="75"/>
  <c r="B133" i="75"/>
  <c r="A133" i="75"/>
  <c r="BK132" i="75"/>
  <c r="BJ132" i="75"/>
  <c r="BI132" i="75"/>
  <c r="BH132" i="75"/>
  <c r="BG132" i="75"/>
  <c r="BF132" i="75"/>
  <c r="BE132" i="75"/>
  <c r="BD132" i="75"/>
  <c r="BC132" i="75"/>
  <c r="BB132" i="75"/>
  <c r="BA132" i="75"/>
  <c r="AZ132" i="75"/>
  <c r="AY132" i="75"/>
  <c r="AX132" i="75"/>
  <c r="AW132" i="75"/>
  <c r="AV132" i="75"/>
  <c r="AU132" i="75"/>
  <c r="AT132" i="75"/>
  <c r="AS132" i="75"/>
  <c r="AR132" i="75"/>
  <c r="AQ132" i="75"/>
  <c r="AP132" i="75"/>
  <c r="AO132" i="75"/>
  <c r="AN132" i="75"/>
  <c r="AM132" i="75"/>
  <c r="AL132" i="75"/>
  <c r="AK132" i="75"/>
  <c r="AJ132" i="75"/>
  <c r="AI132" i="75"/>
  <c r="AH132" i="75"/>
  <c r="AG132" i="75"/>
  <c r="AF132" i="75"/>
  <c r="AE132" i="75"/>
  <c r="AD132" i="75"/>
  <c r="AC132" i="75"/>
  <c r="AB132" i="75"/>
  <c r="AA132" i="75"/>
  <c r="Z132" i="75"/>
  <c r="Y132" i="75"/>
  <c r="X132" i="75"/>
  <c r="W132" i="75"/>
  <c r="V132" i="75"/>
  <c r="U132" i="75"/>
  <c r="T132" i="75"/>
  <c r="S132" i="75"/>
  <c r="R132" i="75"/>
  <c r="Q132" i="75"/>
  <c r="P132" i="75"/>
  <c r="O132" i="75"/>
  <c r="N132" i="75"/>
  <c r="M132" i="75"/>
  <c r="L132" i="75"/>
  <c r="K132" i="75"/>
  <c r="J132" i="75"/>
  <c r="I132" i="75"/>
  <c r="H132" i="75"/>
  <c r="G132" i="75"/>
  <c r="F132" i="75"/>
  <c r="E132" i="75"/>
  <c r="D132" i="75"/>
  <c r="C132" i="75"/>
  <c r="B132" i="75"/>
  <c r="A132" i="75"/>
  <c r="BK131" i="75"/>
  <c r="BJ131" i="75"/>
  <c r="BI131" i="75"/>
  <c r="BH131" i="75"/>
  <c r="BG131" i="75"/>
  <c r="BF131" i="75"/>
  <c r="BE131" i="75"/>
  <c r="BD131" i="75"/>
  <c r="BC131" i="75"/>
  <c r="BB131" i="75"/>
  <c r="BA131" i="75"/>
  <c r="AZ131" i="75"/>
  <c r="AY131" i="75"/>
  <c r="AX131" i="75"/>
  <c r="AW131" i="75"/>
  <c r="AV131" i="75"/>
  <c r="AU131" i="75"/>
  <c r="AT131" i="75"/>
  <c r="AS131" i="75"/>
  <c r="AR131" i="75"/>
  <c r="AQ131" i="75"/>
  <c r="AP131" i="75"/>
  <c r="AO131" i="75"/>
  <c r="AN131" i="75"/>
  <c r="AM131" i="75"/>
  <c r="AL131" i="75"/>
  <c r="AK131" i="75"/>
  <c r="AJ131" i="75"/>
  <c r="AI131" i="75"/>
  <c r="AH131" i="75"/>
  <c r="AG131" i="75"/>
  <c r="AF131" i="75"/>
  <c r="AE131" i="75"/>
  <c r="AD131" i="75"/>
  <c r="AC131" i="75"/>
  <c r="AB131" i="75"/>
  <c r="AA131" i="75"/>
  <c r="Z131" i="75"/>
  <c r="Y131" i="75"/>
  <c r="X131" i="75"/>
  <c r="W131" i="75"/>
  <c r="V131" i="75"/>
  <c r="U131" i="75"/>
  <c r="T131" i="75"/>
  <c r="S131" i="75"/>
  <c r="R131" i="75"/>
  <c r="Q131" i="75"/>
  <c r="P131" i="75"/>
  <c r="O131" i="75"/>
  <c r="N131" i="75"/>
  <c r="M131" i="75"/>
  <c r="L131" i="75"/>
  <c r="K131" i="75"/>
  <c r="J131" i="75"/>
  <c r="I131" i="75"/>
  <c r="H131" i="75"/>
  <c r="G131" i="75"/>
  <c r="F131" i="75"/>
  <c r="E131" i="75"/>
  <c r="D131" i="75"/>
  <c r="C131" i="75"/>
  <c r="B131" i="75"/>
  <c r="A131" i="75"/>
  <c r="BK130" i="75"/>
  <c r="BJ130" i="75"/>
  <c r="BI130" i="75"/>
  <c r="BH130" i="75"/>
  <c r="BG130" i="75"/>
  <c r="BF130" i="75"/>
  <c r="BE130" i="75"/>
  <c r="BD130" i="75"/>
  <c r="BC130" i="75"/>
  <c r="BB130" i="75"/>
  <c r="BA130" i="75"/>
  <c r="AZ130" i="75"/>
  <c r="AY130" i="75"/>
  <c r="AX130" i="75"/>
  <c r="AW130" i="75"/>
  <c r="AV130" i="75"/>
  <c r="AU130" i="75"/>
  <c r="AT130" i="75"/>
  <c r="AS130" i="75"/>
  <c r="AR130" i="75"/>
  <c r="AQ130" i="75"/>
  <c r="AP130" i="75"/>
  <c r="AO130" i="75"/>
  <c r="AN130" i="75"/>
  <c r="AM130" i="75"/>
  <c r="AL130" i="75"/>
  <c r="AK130" i="75"/>
  <c r="AJ130" i="75"/>
  <c r="AI130" i="75"/>
  <c r="AH130" i="75"/>
  <c r="AG130" i="75"/>
  <c r="AF130" i="75"/>
  <c r="AE130" i="75"/>
  <c r="AD130" i="75"/>
  <c r="AC130" i="75"/>
  <c r="AB130" i="75"/>
  <c r="AA130" i="75"/>
  <c r="Z130" i="75"/>
  <c r="Y130" i="75"/>
  <c r="X130" i="75"/>
  <c r="W130" i="75"/>
  <c r="V130" i="75"/>
  <c r="U130" i="75"/>
  <c r="T130" i="75"/>
  <c r="S130" i="75"/>
  <c r="R130" i="75"/>
  <c r="Q130" i="75"/>
  <c r="P130" i="75"/>
  <c r="O130" i="75"/>
  <c r="N130" i="75"/>
  <c r="M130" i="75"/>
  <c r="L130" i="75"/>
  <c r="K130" i="75"/>
  <c r="J130" i="75"/>
  <c r="I130" i="75"/>
  <c r="H130" i="75"/>
  <c r="G130" i="75"/>
  <c r="F130" i="75"/>
  <c r="E130" i="75"/>
  <c r="D130" i="75"/>
  <c r="C130" i="75"/>
  <c r="B130" i="75"/>
  <c r="A130" i="75"/>
  <c r="BK129" i="75"/>
  <c r="BJ129" i="75"/>
  <c r="BI129" i="75"/>
  <c r="BH129" i="75"/>
  <c r="BG129" i="75"/>
  <c r="BF129" i="75"/>
  <c r="BE129" i="75"/>
  <c r="BD129" i="75"/>
  <c r="BC129" i="75"/>
  <c r="BB129" i="75"/>
  <c r="BA129" i="75"/>
  <c r="AZ129" i="75"/>
  <c r="AY129" i="75"/>
  <c r="AX129" i="75"/>
  <c r="AW129" i="75"/>
  <c r="AV129" i="75"/>
  <c r="AU129" i="75"/>
  <c r="AT129" i="75"/>
  <c r="AS129" i="75"/>
  <c r="AR129" i="75"/>
  <c r="AQ129" i="75"/>
  <c r="AP129" i="75"/>
  <c r="AO129" i="75"/>
  <c r="AN129" i="75"/>
  <c r="AM129" i="75"/>
  <c r="AL129" i="75"/>
  <c r="AK129" i="75"/>
  <c r="AJ129" i="75"/>
  <c r="AI129" i="75"/>
  <c r="AH129" i="75"/>
  <c r="AG129" i="75"/>
  <c r="AF129" i="75"/>
  <c r="AE129" i="75"/>
  <c r="AD129" i="75"/>
  <c r="AC129" i="75"/>
  <c r="AB129" i="75"/>
  <c r="AA129" i="75"/>
  <c r="Z129" i="75"/>
  <c r="Y129" i="75"/>
  <c r="X129" i="75"/>
  <c r="W129" i="75"/>
  <c r="V129" i="75"/>
  <c r="U129" i="75"/>
  <c r="T129" i="75"/>
  <c r="S129" i="75"/>
  <c r="R129" i="75"/>
  <c r="Q129" i="75"/>
  <c r="P129" i="75"/>
  <c r="O129" i="75"/>
  <c r="N129" i="75"/>
  <c r="M129" i="75"/>
  <c r="L129" i="75"/>
  <c r="K129" i="75"/>
  <c r="J129" i="75"/>
  <c r="I129" i="75"/>
  <c r="H129" i="75"/>
  <c r="G129" i="75"/>
  <c r="F129" i="75"/>
  <c r="E129" i="75"/>
  <c r="D129" i="75"/>
  <c r="C129" i="75"/>
  <c r="B129" i="75"/>
  <c r="A129" i="75"/>
  <c r="BK128" i="75"/>
  <c r="BJ128" i="75"/>
  <c r="BI128" i="75"/>
  <c r="BH128" i="75"/>
  <c r="BG128" i="75"/>
  <c r="BF128" i="75"/>
  <c r="BE128" i="75"/>
  <c r="BD128" i="75"/>
  <c r="BC128" i="75"/>
  <c r="BB128" i="75"/>
  <c r="BA128" i="75"/>
  <c r="AZ128" i="75"/>
  <c r="AY128" i="75"/>
  <c r="AX128" i="75"/>
  <c r="AW128" i="75"/>
  <c r="AV128" i="75"/>
  <c r="AU128" i="75"/>
  <c r="AT128" i="75"/>
  <c r="AS128" i="75"/>
  <c r="AR128" i="75"/>
  <c r="AQ128" i="75"/>
  <c r="AP128" i="75"/>
  <c r="AO128" i="75"/>
  <c r="AN128" i="75"/>
  <c r="AM128" i="75"/>
  <c r="AL128" i="75"/>
  <c r="AK128" i="75"/>
  <c r="AJ128" i="75"/>
  <c r="AI128" i="75"/>
  <c r="AH128" i="75"/>
  <c r="AG128" i="75"/>
  <c r="AF128" i="75"/>
  <c r="AE128" i="75"/>
  <c r="AD128" i="75"/>
  <c r="AC128" i="75"/>
  <c r="AB128" i="75"/>
  <c r="AA128" i="75"/>
  <c r="Z128" i="75"/>
  <c r="Y128" i="75"/>
  <c r="X128" i="75"/>
  <c r="W128" i="75"/>
  <c r="V128" i="75"/>
  <c r="U128" i="75"/>
  <c r="T128" i="75"/>
  <c r="S128" i="75"/>
  <c r="R128" i="75"/>
  <c r="Q128" i="75"/>
  <c r="P128" i="75"/>
  <c r="O128" i="75"/>
  <c r="N128" i="75"/>
  <c r="M128" i="75"/>
  <c r="L128" i="75"/>
  <c r="K128" i="75"/>
  <c r="J128" i="75"/>
  <c r="I128" i="75"/>
  <c r="H128" i="75"/>
  <c r="G128" i="75"/>
  <c r="F128" i="75"/>
  <c r="E128" i="75"/>
  <c r="D128" i="75"/>
  <c r="C128" i="75"/>
  <c r="B128" i="75"/>
  <c r="A128" i="75"/>
  <c r="BK127" i="75"/>
  <c r="BJ127" i="75"/>
  <c r="BI127" i="75"/>
  <c r="BH127" i="75"/>
  <c r="BG127" i="75"/>
  <c r="BF127" i="75"/>
  <c r="BE127" i="75"/>
  <c r="BD127" i="75"/>
  <c r="BC127" i="75"/>
  <c r="BB127" i="75"/>
  <c r="BA127" i="75"/>
  <c r="AZ127" i="75"/>
  <c r="AY127" i="75"/>
  <c r="AX127" i="75"/>
  <c r="AW127" i="75"/>
  <c r="AV127" i="75"/>
  <c r="AU127" i="75"/>
  <c r="AT127" i="75"/>
  <c r="AS127" i="75"/>
  <c r="AR127" i="75"/>
  <c r="AQ127" i="75"/>
  <c r="AP127" i="75"/>
  <c r="AO127" i="75"/>
  <c r="AN127" i="75"/>
  <c r="AM127" i="75"/>
  <c r="AL127" i="75"/>
  <c r="AK127" i="75"/>
  <c r="AJ127" i="75"/>
  <c r="AI127" i="75"/>
  <c r="AH127" i="75"/>
  <c r="AG127" i="75"/>
  <c r="AF127" i="75"/>
  <c r="AE127" i="75"/>
  <c r="AD127" i="75"/>
  <c r="AC127" i="75"/>
  <c r="AB127" i="75"/>
  <c r="AA127" i="75"/>
  <c r="Z127" i="75"/>
  <c r="Y127" i="75"/>
  <c r="X127" i="75"/>
  <c r="W127" i="75"/>
  <c r="V127" i="75"/>
  <c r="U127" i="75"/>
  <c r="T127" i="75"/>
  <c r="S127" i="75"/>
  <c r="R127" i="75"/>
  <c r="Q127" i="75"/>
  <c r="P127" i="75"/>
  <c r="O127" i="75"/>
  <c r="N127" i="75"/>
  <c r="M127" i="75"/>
  <c r="L127" i="75"/>
  <c r="K127" i="75"/>
  <c r="J127" i="75"/>
  <c r="I127" i="75"/>
  <c r="H127" i="75"/>
  <c r="G127" i="75"/>
  <c r="F127" i="75"/>
  <c r="E127" i="75"/>
  <c r="D127" i="75"/>
  <c r="C127" i="75"/>
  <c r="B127" i="75"/>
  <c r="A127" i="75"/>
  <c r="BK126" i="75"/>
  <c r="BJ126" i="75"/>
  <c r="BI126" i="75"/>
  <c r="BH126" i="75"/>
  <c r="BG126" i="75"/>
  <c r="BF126" i="75"/>
  <c r="BE126" i="75"/>
  <c r="BD126" i="75"/>
  <c r="BC126" i="75"/>
  <c r="BB126" i="75"/>
  <c r="BA126" i="75"/>
  <c r="AZ126" i="75"/>
  <c r="AY126" i="75"/>
  <c r="AX126" i="75"/>
  <c r="AW126" i="75"/>
  <c r="AV126" i="75"/>
  <c r="AU126" i="75"/>
  <c r="AT126" i="75"/>
  <c r="AS126" i="75"/>
  <c r="AR126" i="75"/>
  <c r="AQ126" i="75"/>
  <c r="AP126" i="75"/>
  <c r="AO126" i="75"/>
  <c r="AN126" i="75"/>
  <c r="AM126" i="75"/>
  <c r="AL126" i="75"/>
  <c r="AK126" i="75"/>
  <c r="AJ126" i="75"/>
  <c r="AI126" i="75"/>
  <c r="AH126" i="75"/>
  <c r="AG126" i="75"/>
  <c r="AF126" i="75"/>
  <c r="AE126" i="75"/>
  <c r="AD126" i="75"/>
  <c r="AC126" i="75"/>
  <c r="AB126" i="75"/>
  <c r="AA126" i="75"/>
  <c r="Z126" i="75"/>
  <c r="Y126" i="75"/>
  <c r="X126" i="75"/>
  <c r="W126" i="75"/>
  <c r="V126" i="75"/>
  <c r="U126" i="75"/>
  <c r="T126" i="75"/>
  <c r="S126" i="75"/>
  <c r="R126" i="75"/>
  <c r="Q126" i="75"/>
  <c r="P126" i="75"/>
  <c r="O126" i="75"/>
  <c r="N126" i="75"/>
  <c r="M126" i="75"/>
  <c r="L126" i="75"/>
  <c r="K126" i="75"/>
  <c r="J126" i="75"/>
  <c r="I126" i="75"/>
  <c r="H126" i="75"/>
  <c r="G126" i="75"/>
  <c r="F126" i="75"/>
  <c r="E126" i="75"/>
  <c r="D126" i="75"/>
  <c r="C126" i="75"/>
  <c r="B126" i="75"/>
  <c r="A126" i="75"/>
  <c r="BK125" i="75"/>
  <c r="BJ125" i="75"/>
  <c r="BI125" i="75"/>
  <c r="BH125" i="75"/>
  <c r="BG125" i="75"/>
  <c r="BF125" i="75"/>
  <c r="BE125" i="75"/>
  <c r="BD125" i="75"/>
  <c r="BC125" i="75"/>
  <c r="BB125" i="75"/>
  <c r="BA125" i="75"/>
  <c r="AZ125" i="75"/>
  <c r="AY125" i="75"/>
  <c r="AX125" i="75"/>
  <c r="AW125" i="75"/>
  <c r="AV125" i="75"/>
  <c r="AU125" i="75"/>
  <c r="AT125" i="75"/>
  <c r="AS125" i="75"/>
  <c r="AR125" i="75"/>
  <c r="AQ125" i="75"/>
  <c r="AP125" i="75"/>
  <c r="AO125" i="75"/>
  <c r="AN125" i="75"/>
  <c r="AM125" i="75"/>
  <c r="AL125" i="75"/>
  <c r="AK125" i="75"/>
  <c r="AJ125" i="75"/>
  <c r="AI125" i="75"/>
  <c r="AH125" i="75"/>
  <c r="AG125" i="75"/>
  <c r="AF125" i="75"/>
  <c r="AE125" i="75"/>
  <c r="AD125" i="75"/>
  <c r="AC125" i="75"/>
  <c r="AB125" i="75"/>
  <c r="AA125" i="75"/>
  <c r="Z125" i="75"/>
  <c r="Y125" i="75"/>
  <c r="X125" i="75"/>
  <c r="W125" i="75"/>
  <c r="V125" i="75"/>
  <c r="U125" i="75"/>
  <c r="T125" i="75"/>
  <c r="S125" i="75"/>
  <c r="R125" i="75"/>
  <c r="Q125" i="75"/>
  <c r="P125" i="75"/>
  <c r="O125" i="75"/>
  <c r="N125" i="75"/>
  <c r="M125" i="75"/>
  <c r="L125" i="75"/>
  <c r="K125" i="75"/>
  <c r="J125" i="75"/>
  <c r="I125" i="75"/>
  <c r="H125" i="75"/>
  <c r="G125" i="75"/>
  <c r="F125" i="75"/>
  <c r="E125" i="75"/>
  <c r="D125" i="75"/>
  <c r="C125" i="75"/>
  <c r="B125" i="75"/>
  <c r="A125" i="75"/>
  <c r="BK124" i="75"/>
  <c r="BJ124" i="75"/>
  <c r="BI124" i="75"/>
  <c r="BH124" i="75"/>
  <c r="BG124" i="75"/>
  <c r="BF124" i="75"/>
  <c r="BE124" i="75"/>
  <c r="BD124" i="75"/>
  <c r="BC124" i="75"/>
  <c r="BB124" i="75"/>
  <c r="BA124" i="75"/>
  <c r="AZ124" i="75"/>
  <c r="AY124" i="75"/>
  <c r="AX124" i="75"/>
  <c r="AW124" i="75"/>
  <c r="AV124" i="75"/>
  <c r="AU124" i="75"/>
  <c r="AT124" i="75"/>
  <c r="AS124" i="75"/>
  <c r="AR124" i="75"/>
  <c r="AQ124" i="75"/>
  <c r="AP124" i="75"/>
  <c r="AO124" i="75"/>
  <c r="AN124" i="75"/>
  <c r="AM124" i="75"/>
  <c r="AL124" i="75"/>
  <c r="AK124" i="75"/>
  <c r="AJ124" i="75"/>
  <c r="AI124" i="75"/>
  <c r="AH124" i="75"/>
  <c r="AG124" i="75"/>
  <c r="AF124" i="75"/>
  <c r="AE124" i="75"/>
  <c r="AD124" i="75"/>
  <c r="AC124" i="75"/>
  <c r="AB124" i="75"/>
  <c r="AA124" i="75"/>
  <c r="Z124" i="75"/>
  <c r="Y124" i="75"/>
  <c r="X124" i="75"/>
  <c r="W124" i="75"/>
  <c r="V124" i="75"/>
  <c r="U124" i="75"/>
  <c r="T124" i="75"/>
  <c r="S124" i="75"/>
  <c r="R124" i="75"/>
  <c r="Q124" i="75"/>
  <c r="P124" i="75"/>
  <c r="O124" i="75"/>
  <c r="N124" i="75"/>
  <c r="M124" i="75"/>
  <c r="L124" i="75"/>
  <c r="K124" i="75"/>
  <c r="J124" i="75"/>
  <c r="I124" i="75"/>
  <c r="H124" i="75"/>
  <c r="G124" i="75"/>
  <c r="F124" i="75"/>
  <c r="E124" i="75"/>
  <c r="D124" i="75"/>
  <c r="C124" i="75"/>
  <c r="B124" i="75"/>
  <c r="A124" i="75"/>
  <c r="BK123" i="75"/>
  <c r="BJ123" i="75"/>
  <c r="BI123" i="75"/>
  <c r="BH123" i="75"/>
  <c r="BG123" i="75"/>
  <c r="BF123" i="75"/>
  <c r="BE123" i="75"/>
  <c r="BD123" i="75"/>
  <c r="BC123" i="75"/>
  <c r="BB123" i="75"/>
  <c r="BA123" i="75"/>
  <c r="AZ123" i="75"/>
  <c r="AY123" i="75"/>
  <c r="AX123" i="75"/>
  <c r="AW123" i="75"/>
  <c r="AV123" i="75"/>
  <c r="AU123" i="75"/>
  <c r="AT123" i="75"/>
  <c r="AS123" i="75"/>
  <c r="AR123" i="75"/>
  <c r="AQ123" i="75"/>
  <c r="AP123" i="75"/>
  <c r="AO123" i="75"/>
  <c r="AN123" i="75"/>
  <c r="AM123" i="75"/>
  <c r="AL123" i="75"/>
  <c r="AK123" i="75"/>
  <c r="AJ123" i="75"/>
  <c r="AI123" i="75"/>
  <c r="AH123" i="75"/>
  <c r="AG123" i="75"/>
  <c r="AF123" i="75"/>
  <c r="AE123" i="75"/>
  <c r="AD123" i="75"/>
  <c r="AC123" i="75"/>
  <c r="AB123" i="75"/>
  <c r="AA123" i="75"/>
  <c r="Z123" i="75"/>
  <c r="Y123" i="75"/>
  <c r="X123" i="75"/>
  <c r="W123" i="75"/>
  <c r="V123" i="75"/>
  <c r="U123" i="75"/>
  <c r="T123" i="75"/>
  <c r="S123" i="75"/>
  <c r="R123" i="75"/>
  <c r="Q123" i="75"/>
  <c r="P123" i="75"/>
  <c r="O123" i="75"/>
  <c r="N123" i="75"/>
  <c r="M123" i="75"/>
  <c r="L123" i="75"/>
  <c r="K123" i="75"/>
  <c r="J123" i="75"/>
  <c r="I123" i="75"/>
  <c r="H123" i="75"/>
  <c r="G123" i="75"/>
  <c r="F123" i="75"/>
  <c r="E123" i="75"/>
  <c r="D123" i="75"/>
  <c r="C123" i="75"/>
  <c r="B123" i="75"/>
  <c r="A123" i="75"/>
  <c r="BK122" i="75"/>
  <c r="BJ122" i="75"/>
  <c r="BI122" i="75"/>
  <c r="BH122" i="75"/>
  <c r="BG122" i="75"/>
  <c r="BF122" i="75"/>
  <c r="BE122" i="75"/>
  <c r="BD122" i="75"/>
  <c r="BC122" i="75"/>
  <c r="BB122" i="75"/>
  <c r="BA122" i="75"/>
  <c r="AZ122" i="75"/>
  <c r="AY122" i="75"/>
  <c r="AX122" i="75"/>
  <c r="AW122" i="75"/>
  <c r="AV122" i="75"/>
  <c r="AU122" i="75"/>
  <c r="AT122" i="75"/>
  <c r="AS122" i="75"/>
  <c r="AR122" i="75"/>
  <c r="AQ122" i="75"/>
  <c r="AP122" i="75"/>
  <c r="AO122" i="75"/>
  <c r="AN122" i="75"/>
  <c r="AM122" i="75"/>
  <c r="AL122" i="75"/>
  <c r="AK122" i="75"/>
  <c r="AJ122" i="75"/>
  <c r="AI122" i="75"/>
  <c r="AH122" i="75"/>
  <c r="AG122" i="75"/>
  <c r="AF122" i="75"/>
  <c r="AE122" i="75"/>
  <c r="AD122" i="75"/>
  <c r="AC122" i="75"/>
  <c r="AB122" i="75"/>
  <c r="AA122" i="75"/>
  <c r="Z122" i="75"/>
  <c r="Y122" i="75"/>
  <c r="X122" i="75"/>
  <c r="W122" i="75"/>
  <c r="V122" i="75"/>
  <c r="U122" i="75"/>
  <c r="T122" i="75"/>
  <c r="S122" i="75"/>
  <c r="R122" i="75"/>
  <c r="Q122" i="75"/>
  <c r="P122" i="75"/>
  <c r="O122" i="75"/>
  <c r="N122" i="75"/>
  <c r="M122" i="75"/>
  <c r="L122" i="75"/>
  <c r="K122" i="75"/>
  <c r="J122" i="75"/>
  <c r="I122" i="75"/>
  <c r="H122" i="75"/>
  <c r="G122" i="75"/>
  <c r="F122" i="75"/>
  <c r="E122" i="75"/>
  <c r="D122" i="75"/>
  <c r="C122" i="75"/>
  <c r="B122" i="75"/>
  <c r="A122" i="75"/>
  <c r="BK121" i="75"/>
  <c r="BJ121" i="75"/>
  <c r="BI121" i="75"/>
  <c r="BH121" i="75"/>
  <c r="BG121" i="75"/>
  <c r="BF121" i="75"/>
  <c r="BE121" i="75"/>
  <c r="BD121" i="75"/>
  <c r="BC121" i="75"/>
  <c r="BB121" i="75"/>
  <c r="BA121" i="75"/>
  <c r="AZ121" i="75"/>
  <c r="AY121" i="75"/>
  <c r="AX121" i="75"/>
  <c r="AW121" i="75"/>
  <c r="AV121" i="75"/>
  <c r="AU121" i="75"/>
  <c r="AT121" i="75"/>
  <c r="AS121" i="75"/>
  <c r="AR121" i="75"/>
  <c r="AQ121" i="75"/>
  <c r="AP121" i="75"/>
  <c r="AO121" i="75"/>
  <c r="AN121" i="75"/>
  <c r="AM121" i="75"/>
  <c r="AL121" i="75"/>
  <c r="AK121" i="75"/>
  <c r="AJ121" i="75"/>
  <c r="AI121" i="75"/>
  <c r="AH121" i="75"/>
  <c r="AG121" i="75"/>
  <c r="AF121" i="75"/>
  <c r="AE121" i="75"/>
  <c r="AD121" i="75"/>
  <c r="AC121" i="75"/>
  <c r="AB121" i="75"/>
  <c r="AA121" i="75"/>
  <c r="Z121" i="75"/>
  <c r="Y121" i="75"/>
  <c r="X121" i="75"/>
  <c r="W121" i="75"/>
  <c r="V121" i="75"/>
  <c r="U121" i="75"/>
  <c r="T121" i="75"/>
  <c r="S121" i="75"/>
  <c r="R121" i="75"/>
  <c r="Q121" i="75"/>
  <c r="P121" i="75"/>
  <c r="O121" i="75"/>
  <c r="N121" i="75"/>
  <c r="M121" i="75"/>
  <c r="L121" i="75"/>
  <c r="K121" i="75"/>
  <c r="J121" i="75"/>
  <c r="I121" i="75"/>
  <c r="H121" i="75"/>
  <c r="G121" i="75"/>
  <c r="F121" i="75"/>
  <c r="E121" i="75"/>
  <c r="D121" i="75"/>
  <c r="C121" i="75"/>
  <c r="B121" i="75"/>
  <c r="A121" i="75"/>
  <c r="BK120" i="75"/>
  <c r="BJ120" i="75"/>
  <c r="BI120" i="75"/>
  <c r="BH120" i="75"/>
  <c r="BG120" i="75"/>
  <c r="BF120" i="75"/>
  <c r="BE120" i="75"/>
  <c r="BD120" i="75"/>
  <c r="BC120" i="75"/>
  <c r="BB120" i="75"/>
  <c r="BA120" i="75"/>
  <c r="AZ120" i="75"/>
  <c r="AY120" i="75"/>
  <c r="AX120" i="75"/>
  <c r="AW120" i="75"/>
  <c r="AV120" i="75"/>
  <c r="AU120" i="75"/>
  <c r="AT120" i="75"/>
  <c r="AS120" i="75"/>
  <c r="AR120" i="75"/>
  <c r="AQ120" i="75"/>
  <c r="AP120" i="75"/>
  <c r="AO120" i="75"/>
  <c r="AN120" i="75"/>
  <c r="AM120" i="75"/>
  <c r="AL120" i="75"/>
  <c r="AK120" i="75"/>
  <c r="AJ120" i="75"/>
  <c r="AI120" i="75"/>
  <c r="AH120" i="75"/>
  <c r="AG120" i="75"/>
  <c r="AF120" i="75"/>
  <c r="AE120" i="75"/>
  <c r="AD120" i="75"/>
  <c r="AC120" i="75"/>
  <c r="AB120" i="75"/>
  <c r="AA120" i="75"/>
  <c r="Z120" i="75"/>
  <c r="Y120" i="75"/>
  <c r="X120" i="75"/>
  <c r="W120" i="75"/>
  <c r="V120" i="75"/>
  <c r="U120" i="75"/>
  <c r="T120" i="75"/>
  <c r="S120" i="75"/>
  <c r="R120" i="75"/>
  <c r="Q120" i="75"/>
  <c r="P120" i="75"/>
  <c r="O120" i="75"/>
  <c r="N120" i="75"/>
  <c r="M120" i="75"/>
  <c r="L120" i="75"/>
  <c r="K120" i="75"/>
  <c r="J120" i="75"/>
  <c r="I120" i="75"/>
  <c r="H120" i="75"/>
  <c r="G120" i="75"/>
  <c r="F120" i="75"/>
  <c r="E120" i="75"/>
  <c r="D120" i="75"/>
  <c r="C120" i="75"/>
  <c r="B120" i="75"/>
  <c r="A120" i="75"/>
  <c r="BK119" i="75"/>
  <c r="BJ119" i="75"/>
  <c r="BI119" i="75"/>
  <c r="BH119" i="75"/>
  <c r="BG119" i="75"/>
  <c r="BF119" i="75"/>
  <c r="BE119" i="75"/>
  <c r="BD119" i="75"/>
  <c r="BC119" i="75"/>
  <c r="BB119" i="75"/>
  <c r="BA119" i="75"/>
  <c r="AZ119" i="75"/>
  <c r="AY119" i="75"/>
  <c r="AX119" i="75"/>
  <c r="AW119" i="75"/>
  <c r="AV119" i="75"/>
  <c r="AU119" i="75"/>
  <c r="AT119" i="75"/>
  <c r="AS119" i="75"/>
  <c r="AR119" i="75"/>
  <c r="AQ119" i="75"/>
  <c r="AP119" i="75"/>
  <c r="AO119" i="75"/>
  <c r="AN119" i="75"/>
  <c r="AM119" i="75"/>
  <c r="AL119" i="75"/>
  <c r="AK119" i="75"/>
  <c r="AJ119" i="75"/>
  <c r="AI119" i="75"/>
  <c r="AH119" i="75"/>
  <c r="AG119" i="75"/>
  <c r="AF119" i="75"/>
  <c r="AE119" i="75"/>
  <c r="AD119" i="75"/>
  <c r="AC119" i="75"/>
  <c r="AB119" i="75"/>
  <c r="AA119" i="75"/>
  <c r="Z119" i="75"/>
  <c r="Y119" i="75"/>
  <c r="X119" i="75"/>
  <c r="W119" i="75"/>
  <c r="V119" i="75"/>
  <c r="U119" i="75"/>
  <c r="T119" i="75"/>
  <c r="S119" i="75"/>
  <c r="R119" i="75"/>
  <c r="Q119" i="75"/>
  <c r="P119" i="75"/>
  <c r="O119" i="75"/>
  <c r="N119" i="75"/>
  <c r="M119" i="75"/>
  <c r="L119" i="75"/>
  <c r="K119" i="75"/>
  <c r="J119" i="75"/>
  <c r="I119" i="75"/>
  <c r="H119" i="75"/>
  <c r="G119" i="75"/>
  <c r="F119" i="75"/>
  <c r="E119" i="75"/>
  <c r="D119" i="75"/>
  <c r="C119" i="75"/>
  <c r="B119" i="75"/>
  <c r="A119" i="75"/>
  <c r="BK118" i="75"/>
  <c r="BJ118" i="75"/>
  <c r="BI118" i="75"/>
  <c r="BH118" i="75"/>
  <c r="BG118" i="75"/>
  <c r="BF118" i="75"/>
  <c r="BE118" i="75"/>
  <c r="BD118" i="75"/>
  <c r="BC118" i="75"/>
  <c r="BB118" i="75"/>
  <c r="BA118" i="75"/>
  <c r="AZ118" i="75"/>
  <c r="AY118" i="75"/>
  <c r="AX118" i="75"/>
  <c r="AW118" i="75"/>
  <c r="AV118" i="75"/>
  <c r="AU118" i="75"/>
  <c r="AT118" i="75"/>
  <c r="AS118" i="75"/>
  <c r="AR118" i="75"/>
  <c r="AQ118" i="75"/>
  <c r="AP118" i="75"/>
  <c r="AO118" i="75"/>
  <c r="AN118" i="75"/>
  <c r="AM118" i="75"/>
  <c r="AL118" i="75"/>
  <c r="AK118" i="75"/>
  <c r="AJ118" i="75"/>
  <c r="AI118" i="75"/>
  <c r="AH118" i="75"/>
  <c r="AG118" i="75"/>
  <c r="AF118" i="75"/>
  <c r="AE118" i="75"/>
  <c r="AD118" i="75"/>
  <c r="AC118" i="75"/>
  <c r="AB118" i="75"/>
  <c r="AA118" i="75"/>
  <c r="Z118" i="75"/>
  <c r="Y118" i="75"/>
  <c r="X118" i="75"/>
  <c r="W118" i="75"/>
  <c r="V118" i="75"/>
  <c r="U118" i="75"/>
  <c r="T118" i="75"/>
  <c r="S118" i="75"/>
  <c r="R118" i="75"/>
  <c r="Q118" i="75"/>
  <c r="P118" i="75"/>
  <c r="O118" i="75"/>
  <c r="N118" i="75"/>
  <c r="M118" i="75"/>
  <c r="L118" i="75"/>
  <c r="K118" i="75"/>
  <c r="J118" i="75"/>
  <c r="I118" i="75"/>
  <c r="H118" i="75"/>
  <c r="G118" i="75"/>
  <c r="F118" i="75"/>
  <c r="E118" i="75"/>
  <c r="D118" i="75"/>
  <c r="C118" i="75"/>
  <c r="B118" i="75"/>
  <c r="A118" i="75"/>
  <c r="BK117" i="75"/>
  <c r="BJ117" i="75"/>
  <c r="BI117" i="75"/>
  <c r="BH117" i="75"/>
  <c r="BG117" i="75"/>
  <c r="BF117" i="75"/>
  <c r="BE117" i="75"/>
  <c r="BD117" i="75"/>
  <c r="BC117" i="75"/>
  <c r="BB117" i="75"/>
  <c r="BA117" i="75"/>
  <c r="AZ117" i="75"/>
  <c r="AY117" i="75"/>
  <c r="AX117" i="75"/>
  <c r="AW117" i="75"/>
  <c r="AV117" i="75"/>
  <c r="AU117" i="75"/>
  <c r="AT117" i="75"/>
  <c r="AS117" i="75"/>
  <c r="AR117" i="75"/>
  <c r="AQ117" i="75"/>
  <c r="AP117" i="75"/>
  <c r="AO117" i="75"/>
  <c r="AN117" i="75"/>
  <c r="AM117" i="75"/>
  <c r="AL117" i="75"/>
  <c r="AK117" i="75"/>
  <c r="AJ117" i="75"/>
  <c r="AI117" i="75"/>
  <c r="AH117" i="75"/>
  <c r="AG117" i="75"/>
  <c r="AF117" i="75"/>
  <c r="AE117" i="75"/>
  <c r="AD117" i="75"/>
  <c r="AC117" i="75"/>
  <c r="AB117" i="75"/>
  <c r="AA117" i="75"/>
  <c r="Z117" i="75"/>
  <c r="Y117" i="75"/>
  <c r="X117" i="75"/>
  <c r="W117" i="75"/>
  <c r="V117" i="75"/>
  <c r="U117" i="75"/>
  <c r="T117" i="75"/>
  <c r="S117" i="75"/>
  <c r="R117" i="75"/>
  <c r="Q117" i="75"/>
  <c r="P117" i="75"/>
  <c r="O117" i="75"/>
  <c r="N117" i="75"/>
  <c r="M117" i="75"/>
  <c r="L117" i="75"/>
  <c r="K117" i="75"/>
  <c r="J117" i="75"/>
  <c r="I117" i="75"/>
  <c r="H117" i="75"/>
  <c r="G117" i="75"/>
  <c r="F117" i="75"/>
  <c r="E117" i="75"/>
  <c r="D117" i="75"/>
  <c r="C117" i="75"/>
  <c r="B117" i="75"/>
  <c r="A117" i="75"/>
  <c r="BK116" i="75"/>
  <c r="BJ116" i="75"/>
  <c r="BI116" i="75"/>
  <c r="BH116" i="75"/>
  <c r="BG116" i="75"/>
  <c r="BF116" i="75"/>
  <c r="BE116" i="75"/>
  <c r="BD116" i="75"/>
  <c r="BC116" i="75"/>
  <c r="BB116" i="75"/>
  <c r="BA116" i="75"/>
  <c r="AZ116" i="75"/>
  <c r="AY116" i="75"/>
  <c r="AX116" i="75"/>
  <c r="AW116" i="75"/>
  <c r="AV116" i="75"/>
  <c r="AU116" i="75"/>
  <c r="AT116" i="75"/>
  <c r="AS116" i="75"/>
  <c r="AR116" i="75"/>
  <c r="AQ116" i="75"/>
  <c r="AP116" i="75"/>
  <c r="AO116" i="75"/>
  <c r="AN116" i="75"/>
  <c r="AM116" i="75"/>
  <c r="AL116" i="75"/>
  <c r="AK116" i="75"/>
  <c r="AJ116" i="75"/>
  <c r="AI116" i="75"/>
  <c r="AH116" i="75"/>
  <c r="AG116" i="75"/>
  <c r="AF116" i="75"/>
  <c r="AE116" i="75"/>
  <c r="AD116" i="75"/>
  <c r="AC116" i="75"/>
  <c r="AB116" i="75"/>
  <c r="AA116" i="75"/>
  <c r="Z116" i="75"/>
  <c r="Y116" i="75"/>
  <c r="X116" i="75"/>
  <c r="W116" i="75"/>
  <c r="V116" i="75"/>
  <c r="U116" i="75"/>
  <c r="T116" i="75"/>
  <c r="S116" i="75"/>
  <c r="R116" i="75"/>
  <c r="Q116" i="75"/>
  <c r="P116" i="75"/>
  <c r="O116" i="75"/>
  <c r="N116" i="75"/>
  <c r="M116" i="75"/>
  <c r="L116" i="75"/>
  <c r="K116" i="75"/>
  <c r="J116" i="75"/>
  <c r="I116" i="75"/>
  <c r="H116" i="75"/>
  <c r="G116" i="75"/>
  <c r="F116" i="75"/>
  <c r="E116" i="75"/>
  <c r="D116" i="75"/>
  <c r="C116" i="75"/>
  <c r="B116" i="75"/>
  <c r="A116" i="75"/>
  <c r="BK115" i="75"/>
  <c r="BJ115" i="75"/>
  <c r="BI115" i="75"/>
  <c r="BH115" i="75"/>
  <c r="BG115" i="75"/>
  <c r="BF115" i="75"/>
  <c r="BE115" i="75"/>
  <c r="BD115" i="75"/>
  <c r="BC115" i="75"/>
  <c r="BB115" i="75"/>
  <c r="BA115" i="75"/>
  <c r="AZ115" i="75"/>
  <c r="AY115" i="75"/>
  <c r="AX115" i="75"/>
  <c r="AW115" i="75"/>
  <c r="AV115" i="75"/>
  <c r="AU115" i="75"/>
  <c r="AT115" i="75"/>
  <c r="AS115" i="75"/>
  <c r="AR115" i="75"/>
  <c r="AQ115" i="75"/>
  <c r="AP115" i="75"/>
  <c r="AO115" i="75"/>
  <c r="AN115" i="75"/>
  <c r="AM115" i="75"/>
  <c r="AL115" i="75"/>
  <c r="AK115" i="75"/>
  <c r="AJ115" i="75"/>
  <c r="AI115" i="75"/>
  <c r="AH115" i="75"/>
  <c r="AG115" i="75"/>
  <c r="AF115" i="75"/>
  <c r="AE115" i="75"/>
  <c r="AD115" i="75"/>
  <c r="AC115" i="75"/>
  <c r="AB115" i="75"/>
  <c r="AA115" i="75"/>
  <c r="Z115" i="75"/>
  <c r="Y115" i="75"/>
  <c r="X115" i="75"/>
  <c r="W115" i="75"/>
  <c r="V115" i="75"/>
  <c r="U115" i="75"/>
  <c r="T115" i="75"/>
  <c r="S115" i="75"/>
  <c r="R115" i="75"/>
  <c r="Q115" i="75"/>
  <c r="P115" i="75"/>
  <c r="O115" i="75"/>
  <c r="N115" i="75"/>
  <c r="M115" i="75"/>
  <c r="L115" i="75"/>
  <c r="K115" i="75"/>
  <c r="J115" i="75"/>
  <c r="I115" i="75"/>
  <c r="H115" i="75"/>
  <c r="G115" i="75"/>
  <c r="F115" i="75"/>
  <c r="E115" i="75"/>
  <c r="D115" i="75"/>
  <c r="C115" i="75"/>
  <c r="B115" i="75"/>
  <c r="A115" i="75"/>
  <c r="BK114" i="75"/>
  <c r="BJ114" i="75"/>
  <c r="BI114" i="75"/>
  <c r="BH114" i="75"/>
  <c r="BG114" i="75"/>
  <c r="BF114" i="75"/>
  <c r="BE114" i="75"/>
  <c r="BD114" i="75"/>
  <c r="BC114" i="75"/>
  <c r="BB114" i="75"/>
  <c r="BA114" i="75"/>
  <c r="AZ114" i="75"/>
  <c r="AY114" i="75"/>
  <c r="AX114" i="75"/>
  <c r="AW114" i="75"/>
  <c r="AV114" i="75"/>
  <c r="AU114" i="75"/>
  <c r="AT114" i="75"/>
  <c r="AS114" i="75"/>
  <c r="AR114" i="75"/>
  <c r="AQ114" i="75"/>
  <c r="AP114" i="75"/>
  <c r="AO114" i="75"/>
  <c r="AN114" i="75"/>
  <c r="AM114" i="75"/>
  <c r="AL114" i="75"/>
  <c r="AK114" i="75"/>
  <c r="AJ114" i="75"/>
  <c r="AI114" i="75"/>
  <c r="AH114" i="75"/>
  <c r="AG114" i="75"/>
  <c r="AF114" i="75"/>
  <c r="AE114" i="75"/>
  <c r="AD114" i="75"/>
  <c r="AC114" i="75"/>
  <c r="AB114" i="75"/>
  <c r="AA114" i="75"/>
  <c r="Z114" i="75"/>
  <c r="Y114" i="75"/>
  <c r="X114" i="75"/>
  <c r="W114" i="75"/>
  <c r="V114" i="75"/>
  <c r="U114" i="75"/>
  <c r="T114" i="75"/>
  <c r="S114" i="75"/>
  <c r="R114" i="75"/>
  <c r="Q114" i="75"/>
  <c r="P114" i="75"/>
  <c r="O114" i="75"/>
  <c r="N114" i="75"/>
  <c r="M114" i="75"/>
  <c r="L114" i="75"/>
  <c r="K114" i="75"/>
  <c r="J114" i="75"/>
  <c r="I114" i="75"/>
  <c r="H114" i="75"/>
  <c r="G114" i="75"/>
  <c r="F114" i="75"/>
  <c r="E114" i="75"/>
  <c r="D114" i="75"/>
  <c r="C114" i="75"/>
  <c r="B114" i="75"/>
  <c r="A114" i="75"/>
  <c r="BK113" i="75"/>
  <c r="BJ113" i="75"/>
  <c r="BI113" i="75"/>
  <c r="BH113" i="75"/>
  <c r="BG113" i="75"/>
  <c r="BF113" i="75"/>
  <c r="BE113" i="75"/>
  <c r="BD113" i="75"/>
  <c r="BC113" i="75"/>
  <c r="BB113" i="75"/>
  <c r="BA113" i="75"/>
  <c r="AZ113" i="75"/>
  <c r="AY113" i="75"/>
  <c r="AX113" i="75"/>
  <c r="AW113" i="75"/>
  <c r="AV113" i="75"/>
  <c r="AU113" i="75"/>
  <c r="AT113" i="75"/>
  <c r="AS113" i="75"/>
  <c r="AR113" i="75"/>
  <c r="AQ113" i="75"/>
  <c r="AP113" i="75"/>
  <c r="AO113" i="75"/>
  <c r="AN113" i="75"/>
  <c r="AM113" i="75"/>
  <c r="AL113" i="75"/>
  <c r="AK113" i="75"/>
  <c r="AJ113" i="75"/>
  <c r="AI113" i="75"/>
  <c r="AH113" i="75"/>
  <c r="AG113" i="75"/>
  <c r="AF113" i="75"/>
  <c r="AE113" i="75"/>
  <c r="AD113" i="75"/>
  <c r="AC113" i="75"/>
  <c r="AB113" i="75"/>
  <c r="AA113" i="75"/>
  <c r="Z113" i="75"/>
  <c r="Y113" i="75"/>
  <c r="X113" i="75"/>
  <c r="W113" i="75"/>
  <c r="V113" i="75"/>
  <c r="U113" i="75"/>
  <c r="T113" i="75"/>
  <c r="S113" i="75"/>
  <c r="R113" i="75"/>
  <c r="Q113" i="75"/>
  <c r="P113" i="75"/>
  <c r="O113" i="75"/>
  <c r="N113" i="75"/>
  <c r="M113" i="75"/>
  <c r="L113" i="75"/>
  <c r="K113" i="75"/>
  <c r="J113" i="75"/>
  <c r="I113" i="75"/>
  <c r="H113" i="75"/>
  <c r="G113" i="75"/>
  <c r="F113" i="75"/>
  <c r="E113" i="75"/>
  <c r="D113" i="75"/>
  <c r="C113" i="75"/>
  <c r="B113" i="75"/>
  <c r="A113" i="75"/>
  <c r="BK112" i="75"/>
  <c r="BJ112" i="75"/>
  <c r="BI112" i="75"/>
  <c r="BH112" i="75"/>
  <c r="BG112" i="75"/>
  <c r="BF112" i="75"/>
  <c r="BE112" i="75"/>
  <c r="BD112" i="75"/>
  <c r="BC112" i="75"/>
  <c r="BB112" i="75"/>
  <c r="BA112" i="75"/>
  <c r="AZ112" i="75"/>
  <c r="AY112" i="75"/>
  <c r="AX112" i="75"/>
  <c r="AW112" i="75"/>
  <c r="AV112" i="75"/>
  <c r="AU112" i="75"/>
  <c r="AT112" i="75"/>
  <c r="AS112" i="75"/>
  <c r="AR112" i="75"/>
  <c r="AQ112" i="75"/>
  <c r="AP112" i="75"/>
  <c r="AO112" i="75"/>
  <c r="AN112" i="75"/>
  <c r="AM112" i="75"/>
  <c r="AL112" i="75"/>
  <c r="AK112" i="75"/>
  <c r="AJ112" i="75"/>
  <c r="AI112" i="75"/>
  <c r="AH112" i="75"/>
  <c r="AG112" i="75"/>
  <c r="AF112" i="75"/>
  <c r="AE112" i="75"/>
  <c r="AD112" i="75"/>
  <c r="AC112" i="75"/>
  <c r="AB112" i="75"/>
  <c r="AA112" i="75"/>
  <c r="Z112" i="75"/>
  <c r="Y112" i="75"/>
  <c r="X112" i="75"/>
  <c r="W112" i="75"/>
  <c r="V112" i="75"/>
  <c r="U112" i="75"/>
  <c r="T112" i="75"/>
  <c r="S112" i="75"/>
  <c r="R112" i="75"/>
  <c r="Q112" i="75"/>
  <c r="P112" i="75"/>
  <c r="O112" i="75"/>
  <c r="N112" i="75"/>
  <c r="M112" i="75"/>
  <c r="L112" i="75"/>
  <c r="K112" i="75"/>
  <c r="J112" i="75"/>
  <c r="I112" i="75"/>
  <c r="H112" i="75"/>
  <c r="G112" i="75"/>
  <c r="F112" i="75"/>
  <c r="E112" i="75"/>
  <c r="D112" i="75"/>
  <c r="C112" i="75"/>
  <c r="B112" i="75"/>
  <c r="A112" i="75"/>
  <c r="BK111" i="75"/>
  <c r="BJ111" i="75"/>
  <c r="BI111" i="75"/>
  <c r="BH111" i="75"/>
  <c r="BG111" i="75"/>
  <c r="BF111" i="75"/>
  <c r="BE111" i="75"/>
  <c r="BD111" i="75"/>
  <c r="BC111" i="75"/>
  <c r="BB111" i="75"/>
  <c r="BA111" i="75"/>
  <c r="AZ111" i="75"/>
  <c r="AY111" i="75"/>
  <c r="AX111" i="75"/>
  <c r="AW111" i="75"/>
  <c r="AV111" i="75"/>
  <c r="AU111" i="75"/>
  <c r="AT111" i="75"/>
  <c r="AS111" i="75"/>
  <c r="AR111" i="75"/>
  <c r="AQ111" i="75"/>
  <c r="AP111" i="75"/>
  <c r="AO111" i="75"/>
  <c r="AN111" i="75"/>
  <c r="AM111" i="75"/>
  <c r="AL111" i="75"/>
  <c r="AK111" i="75"/>
  <c r="AJ111" i="75"/>
  <c r="AI111" i="75"/>
  <c r="AH111" i="75"/>
  <c r="AG111" i="75"/>
  <c r="AF111" i="75"/>
  <c r="AE111" i="75"/>
  <c r="AD111" i="75"/>
  <c r="AC111" i="75"/>
  <c r="AB111" i="75"/>
  <c r="AA111" i="75"/>
  <c r="Z111" i="75"/>
  <c r="Y111" i="75"/>
  <c r="X111" i="75"/>
  <c r="W111" i="75"/>
  <c r="V111" i="75"/>
  <c r="U111" i="75"/>
  <c r="T111" i="75"/>
  <c r="S111" i="75"/>
  <c r="R111" i="75"/>
  <c r="Q111" i="75"/>
  <c r="P111" i="75"/>
  <c r="O111" i="75"/>
  <c r="N111" i="75"/>
  <c r="M111" i="75"/>
  <c r="L111" i="75"/>
  <c r="K111" i="75"/>
  <c r="J111" i="75"/>
  <c r="I111" i="75"/>
  <c r="H111" i="75"/>
  <c r="G111" i="75"/>
  <c r="F111" i="75"/>
  <c r="E111" i="75"/>
  <c r="D111" i="75"/>
  <c r="C111" i="75"/>
  <c r="B111" i="75"/>
  <c r="A111" i="75"/>
  <c r="BK110" i="75"/>
  <c r="BJ110" i="75"/>
  <c r="BI110" i="75"/>
  <c r="BH110" i="75"/>
  <c r="BG110" i="75"/>
  <c r="BF110" i="75"/>
  <c r="BE110" i="75"/>
  <c r="BD110" i="75"/>
  <c r="BC110" i="75"/>
  <c r="BB110" i="75"/>
  <c r="BA110" i="75"/>
  <c r="AZ110" i="75"/>
  <c r="AY110" i="75"/>
  <c r="AX110" i="75"/>
  <c r="AW110" i="75"/>
  <c r="AV110" i="75"/>
  <c r="AU110" i="75"/>
  <c r="AT110" i="75"/>
  <c r="AS110" i="75"/>
  <c r="AR110" i="75"/>
  <c r="AQ110" i="75"/>
  <c r="AP110" i="75"/>
  <c r="AO110" i="75"/>
  <c r="AN110" i="75"/>
  <c r="AM110" i="75"/>
  <c r="AL110" i="75"/>
  <c r="AK110" i="75"/>
  <c r="AJ110" i="75"/>
  <c r="AI110" i="75"/>
  <c r="AH110" i="75"/>
  <c r="AG110" i="75"/>
  <c r="AF110" i="75"/>
  <c r="AE110" i="75"/>
  <c r="AD110" i="75"/>
  <c r="AC110" i="75"/>
  <c r="AB110" i="75"/>
  <c r="AA110" i="75"/>
  <c r="Z110" i="75"/>
  <c r="Y110" i="75"/>
  <c r="X110" i="75"/>
  <c r="W110" i="75"/>
  <c r="V110" i="75"/>
  <c r="U110" i="75"/>
  <c r="T110" i="75"/>
  <c r="S110" i="75"/>
  <c r="R110" i="75"/>
  <c r="Q110" i="75"/>
  <c r="P110" i="75"/>
  <c r="O110" i="75"/>
  <c r="N110" i="75"/>
  <c r="M110" i="75"/>
  <c r="L110" i="75"/>
  <c r="K110" i="75"/>
  <c r="J110" i="75"/>
  <c r="I110" i="75"/>
  <c r="H110" i="75"/>
  <c r="G110" i="75"/>
  <c r="F110" i="75"/>
  <c r="E110" i="75"/>
  <c r="D110" i="75"/>
  <c r="C110" i="75"/>
  <c r="B110" i="75"/>
  <c r="A110" i="75"/>
  <c r="BK109" i="75"/>
  <c r="BJ109" i="75"/>
  <c r="BI109" i="75"/>
  <c r="BH109" i="75"/>
  <c r="BG109" i="75"/>
  <c r="BF109" i="75"/>
  <c r="BE109" i="75"/>
  <c r="BD109" i="75"/>
  <c r="BC109" i="75"/>
  <c r="BB109" i="75"/>
  <c r="BA109" i="75"/>
  <c r="AZ109" i="75"/>
  <c r="AY109" i="75"/>
  <c r="AX109" i="75"/>
  <c r="AW109" i="75"/>
  <c r="AV109" i="75"/>
  <c r="AU109" i="75"/>
  <c r="AT109" i="75"/>
  <c r="AS109" i="75"/>
  <c r="AR109" i="75"/>
  <c r="AQ109" i="75"/>
  <c r="AP109" i="75"/>
  <c r="AO109" i="75"/>
  <c r="AN109" i="75"/>
  <c r="AM109" i="75"/>
  <c r="AL109" i="75"/>
  <c r="AK109" i="75"/>
  <c r="AJ109" i="75"/>
  <c r="AI109" i="75"/>
  <c r="AH109" i="75"/>
  <c r="AG109" i="75"/>
  <c r="AF109" i="75"/>
  <c r="AE109" i="75"/>
  <c r="AD109" i="75"/>
  <c r="AC109" i="75"/>
  <c r="AB109" i="75"/>
  <c r="AA109" i="75"/>
  <c r="Z109" i="75"/>
  <c r="Y109" i="75"/>
  <c r="X109" i="75"/>
  <c r="W109" i="75"/>
  <c r="V109" i="75"/>
  <c r="U109" i="75"/>
  <c r="T109" i="75"/>
  <c r="S109" i="75"/>
  <c r="R109" i="75"/>
  <c r="Q109" i="75"/>
  <c r="P109" i="75"/>
  <c r="O109" i="75"/>
  <c r="N109" i="75"/>
  <c r="M109" i="75"/>
  <c r="L109" i="75"/>
  <c r="K109" i="75"/>
  <c r="J109" i="75"/>
  <c r="I109" i="75"/>
  <c r="H109" i="75"/>
  <c r="G109" i="75"/>
  <c r="F109" i="75"/>
  <c r="E109" i="75"/>
  <c r="D109" i="75"/>
  <c r="C109" i="75"/>
  <c r="B109" i="75"/>
  <c r="A109" i="75"/>
  <c r="BK108" i="75"/>
  <c r="BJ108" i="75"/>
  <c r="BI108" i="75"/>
  <c r="BH108" i="75"/>
  <c r="BG108" i="75"/>
  <c r="BF108" i="75"/>
  <c r="BE108" i="75"/>
  <c r="BD108" i="75"/>
  <c r="BC108" i="75"/>
  <c r="BB108" i="75"/>
  <c r="BA108" i="75"/>
  <c r="AZ108" i="75"/>
  <c r="AY108" i="75"/>
  <c r="AX108" i="75"/>
  <c r="AW108" i="75"/>
  <c r="AV108" i="75"/>
  <c r="AU108" i="75"/>
  <c r="AT108" i="75"/>
  <c r="AS108" i="75"/>
  <c r="AR108" i="75"/>
  <c r="AQ108" i="75"/>
  <c r="AP108" i="75"/>
  <c r="AO108" i="75"/>
  <c r="AN108" i="75"/>
  <c r="AM108" i="75"/>
  <c r="AL108" i="75"/>
  <c r="AK108" i="75"/>
  <c r="AJ108" i="75"/>
  <c r="AI108" i="75"/>
  <c r="AH108" i="75"/>
  <c r="AG108" i="75"/>
  <c r="AF108" i="75"/>
  <c r="AE108" i="75"/>
  <c r="AD108" i="75"/>
  <c r="AC108" i="75"/>
  <c r="AB108" i="75"/>
  <c r="AA108" i="75"/>
  <c r="Z108" i="75"/>
  <c r="Y108" i="75"/>
  <c r="X108" i="75"/>
  <c r="W108" i="75"/>
  <c r="V108" i="75"/>
  <c r="U108" i="75"/>
  <c r="T108" i="75"/>
  <c r="S108" i="75"/>
  <c r="R108" i="75"/>
  <c r="Q108" i="75"/>
  <c r="P108" i="75"/>
  <c r="O108" i="75"/>
  <c r="N108" i="75"/>
  <c r="M108" i="75"/>
  <c r="L108" i="75"/>
  <c r="K108" i="75"/>
  <c r="J108" i="75"/>
  <c r="I108" i="75"/>
  <c r="H108" i="75"/>
  <c r="G108" i="75"/>
  <c r="F108" i="75"/>
  <c r="E108" i="75"/>
  <c r="D108" i="75"/>
  <c r="C108" i="75"/>
  <c r="B108" i="75"/>
  <c r="A108" i="75"/>
  <c r="BK107" i="75"/>
  <c r="BJ107" i="75"/>
  <c r="BI107" i="75"/>
  <c r="BH107" i="75"/>
  <c r="BG107" i="75"/>
  <c r="BF107" i="75"/>
  <c r="BE107" i="75"/>
  <c r="BD107" i="75"/>
  <c r="BC107" i="75"/>
  <c r="BB107" i="75"/>
  <c r="BA107" i="75"/>
  <c r="AZ107" i="75"/>
  <c r="AY107" i="75"/>
  <c r="AX107" i="75"/>
  <c r="AW107" i="75"/>
  <c r="AV107" i="75"/>
  <c r="AU107" i="75"/>
  <c r="AT107" i="75"/>
  <c r="AS107" i="75"/>
  <c r="AR107" i="75"/>
  <c r="AQ107" i="75"/>
  <c r="AP107" i="75"/>
  <c r="AO107" i="75"/>
  <c r="AN107" i="75"/>
  <c r="AM107" i="75"/>
  <c r="AL107" i="75"/>
  <c r="AK107" i="75"/>
  <c r="AJ107" i="75"/>
  <c r="AI107" i="75"/>
  <c r="AH107" i="75"/>
  <c r="AG107" i="75"/>
  <c r="AF107" i="75"/>
  <c r="AE107" i="75"/>
  <c r="AD107" i="75"/>
  <c r="AC107" i="75"/>
  <c r="AB107" i="75"/>
  <c r="AA107" i="75"/>
  <c r="Z107" i="75"/>
  <c r="Y107" i="75"/>
  <c r="X107" i="75"/>
  <c r="W107" i="75"/>
  <c r="V107" i="75"/>
  <c r="U107" i="75"/>
  <c r="T107" i="75"/>
  <c r="S107" i="75"/>
  <c r="R107" i="75"/>
  <c r="Q107" i="75"/>
  <c r="P107" i="75"/>
  <c r="O107" i="75"/>
  <c r="N107" i="75"/>
  <c r="M107" i="75"/>
  <c r="L107" i="75"/>
  <c r="K107" i="75"/>
  <c r="J107" i="75"/>
  <c r="I107" i="75"/>
  <c r="H107" i="75"/>
  <c r="G107" i="75"/>
  <c r="F107" i="75"/>
  <c r="E107" i="75"/>
  <c r="D107" i="75"/>
  <c r="C107" i="75"/>
  <c r="B107" i="75"/>
  <c r="A107" i="75"/>
  <c r="BK106" i="75"/>
  <c r="BJ106" i="75"/>
  <c r="BI106" i="75"/>
  <c r="BH106" i="75"/>
  <c r="BG106" i="75"/>
  <c r="BF106" i="75"/>
  <c r="BE106" i="75"/>
  <c r="BD106" i="75"/>
  <c r="BC106" i="75"/>
  <c r="BB106" i="75"/>
  <c r="BA106" i="75"/>
  <c r="AZ106" i="75"/>
  <c r="AY106" i="75"/>
  <c r="AX106" i="75"/>
  <c r="AW106" i="75"/>
  <c r="AV106" i="75"/>
  <c r="AU106" i="75"/>
  <c r="AT106" i="75"/>
  <c r="AS106" i="75"/>
  <c r="AR106" i="75"/>
  <c r="AQ106" i="75"/>
  <c r="AP106" i="75"/>
  <c r="AO106" i="75"/>
  <c r="AN106" i="75"/>
  <c r="AM106" i="75"/>
  <c r="AL106" i="75"/>
  <c r="AK106" i="75"/>
  <c r="AJ106" i="75"/>
  <c r="AI106" i="75"/>
  <c r="AH106" i="75"/>
  <c r="AG106" i="75"/>
  <c r="AF106" i="75"/>
  <c r="AE106" i="75"/>
  <c r="AD106" i="75"/>
  <c r="AC106" i="75"/>
  <c r="AB106" i="75"/>
  <c r="AA106" i="75"/>
  <c r="Z106" i="75"/>
  <c r="Y106" i="75"/>
  <c r="X106" i="75"/>
  <c r="W106" i="75"/>
  <c r="V106" i="75"/>
  <c r="U106" i="75"/>
  <c r="T106" i="75"/>
  <c r="S106" i="75"/>
  <c r="R106" i="75"/>
  <c r="Q106" i="75"/>
  <c r="P106" i="75"/>
  <c r="O106" i="75"/>
  <c r="N106" i="75"/>
  <c r="M106" i="75"/>
  <c r="L106" i="75"/>
  <c r="K106" i="75"/>
  <c r="J106" i="75"/>
  <c r="I106" i="75"/>
  <c r="H106" i="75"/>
  <c r="G106" i="75"/>
  <c r="F106" i="75"/>
  <c r="E106" i="75"/>
  <c r="D106" i="75"/>
  <c r="C106" i="75"/>
  <c r="B106" i="75"/>
  <c r="A106" i="75"/>
  <c r="BK105" i="75"/>
  <c r="BJ105" i="75"/>
  <c r="BI105" i="75"/>
  <c r="BH105" i="75"/>
  <c r="BG105" i="75"/>
  <c r="BF105" i="75"/>
  <c r="BE105" i="75"/>
  <c r="BD105" i="75"/>
  <c r="BC105" i="75"/>
  <c r="BB105" i="75"/>
  <c r="BA105" i="75"/>
  <c r="AZ105" i="75"/>
  <c r="AY105" i="75"/>
  <c r="AX105" i="75"/>
  <c r="AW105" i="75"/>
  <c r="AV105" i="75"/>
  <c r="AU105" i="75"/>
  <c r="AT105" i="75"/>
  <c r="AS105" i="75"/>
  <c r="AR105" i="75"/>
  <c r="AQ105" i="75"/>
  <c r="AP105" i="75"/>
  <c r="AO105" i="75"/>
  <c r="AN105" i="75"/>
  <c r="AM105" i="75"/>
  <c r="AL105" i="75"/>
  <c r="AK105" i="75"/>
  <c r="AJ105" i="75"/>
  <c r="AI105" i="75"/>
  <c r="AH105" i="75"/>
  <c r="AG105" i="75"/>
  <c r="AF105" i="75"/>
  <c r="AE105" i="75"/>
  <c r="AD105" i="75"/>
  <c r="AC105" i="75"/>
  <c r="AB105" i="75"/>
  <c r="AA105" i="75"/>
  <c r="Z105" i="75"/>
  <c r="Y105" i="75"/>
  <c r="X105" i="75"/>
  <c r="W105" i="75"/>
  <c r="V105" i="75"/>
  <c r="U105" i="75"/>
  <c r="T105" i="75"/>
  <c r="S105" i="75"/>
  <c r="R105" i="75"/>
  <c r="Q105" i="75"/>
  <c r="P105" i="75"/>
  <c r="O105" i="75"/>
  <c r="N105" i="75"/>
  <c r="M105" i="75"/>
  <c r="L105" i="75"/>
  <c r="K105" i="75"/>
  <c r="J105" i="75"/>
  <c r="I105" i="75"/>
  <c r="H105" i="75"/>
  <c r="G105" i="75"/>
  <c r="F105" i="75"/>
  <c r="E105" i="75"/>
  <c r="D105" i="75"/>
  <c r="C105" i="75"/>
  <c r="B105" i="75"/>
  <c r="A105" i="75"/>
  <c r="BK104" i="75"/>
  <c r="BJ104" i="75"/>
  <c r="BI104" i="75"/>
  <c r="BH104" i="75"/>
  <c r="BG104" i="75"/>
  <c r="BF104" i="75"/>
  <c r="BE104" i="75"/>
  <c r="BD104" i="75"/>
  <c r="BC104" i="75"/>
  <c r="BB104" i="75"/>
  <c r="BA104" i="75"/>
  <c r="AZ104" i="75"/>
  <c r="AY104" i="75"/>
  <c r="AX104" i="75"/>
  <c r="AW104" i="75"/>
  <c r="AV104" i="75"/>
  <c r="AU104" i="75"/>
  <c r="AT104" i="75"/>
  <c r="AS104" i="75"/>
  <c r="AR104" i="75"/>
  <c r="AQ104" i="75"/>
  <c r="AP104" i="75"/>
  <c r="AO104" i="75"/>
  <c r="AN104" i="75"/>
  <c r="AM104" i="75"/>
  <c r="AL104" i="75"/>
  <c r="AK104" i="75"/>
  <c r="AJ104" i="75"/>
  <c r="AI104" i="75"/>
  <c r="AH104" i="75"/>
  <c r="AG104" i="75"/>
  <c r="AF104" i="75"/>
  <c r="AE104" i="75"/>
  <c r="AD104" i="75"/>
  <c r="AC104" i="75"/>
  <c r="AB104" i="75"/>
  <c r="AA104" i="75"/>
  <c r="Z104" i="75"/>
  <c r="Y104" i="75"/>
  <c r="X104" i="75"/>
  <c r="W104" i="75"/>
  <c r="V104" i="75"/>
  <c r="U104" i="75"/>
  <c r="T104" i="75"/>
  <c r="S104" i="75"/>
  <c r="R104" i="75"/>
  <c r="Q104" i="75"/>
  <c r="P104" i="75"/>
  <c r="O104" i="75"/>
  <c r="N104" i="75"/>
  <c r="M104" i="75"/>
  <c r="L104" i="75"/>
  <c r="K104" i="75"/>
  <c r="J104" i="75"/>
  <c r="I104" i="75"/>
  <c r="H104" i="75"/>
  <c r="G104" i="75"/>
  <c r="F104" i="75"/>
  <c r="E104" i="75"/>
  <c r="D104" i="75"/>
  <c r="C104" i="75"/>
  <c r="B104" i="75"/>
  <c r="A104" i="75"/>
  <c r="BK103" i="75"/>
  <c r="BJ103" i="75"/>
  <c r="BI103" i="75"/>
  <c r="BH103" i="75"/>
  <c r="BG103" i="75"/>
  <c r="BF103" i="75"/>
  <c r="BE103" i="75"/>
  <c r="BD103" i="75"/>
  <c r="BC103" i="75"/>
  <c r="BB103" i="75"/>
  <c r="BA103" i="75"/>
  <c r="AZ103" i="75"/>
  <c r="AY103" i="75"/>
  <c r="AX103" i="75"/>
  <c r="AW103" i="75"/>
  <c r="AV103" i="75"/>
  <c r="AU103" i="75"/>
  <c r="AT103" i="75"/>
  <c r="AS103" i="75"/>
  <c r="AR103" i="75"/>
  <c r="AQ103" i="75"/>
  <c r="AP103" i="75"/>
  <c r="AO103" i="75"/>
  <c r="AN103" i="75"/>
  <c r="AM103" i="75"/>
  <c r="AL103" i="75"/>
  <c r="AK103" i="75"/>
  <c r="AJ103" i="75"/>
  <c r="AI103" i="75"/>
  <c r="AH103" i="75"/>
  <c r="AG103" i="75"/>
  <c r="AF103" i="75"/>
  <c r="AE103" i="75"/>
  <c r="AD103" i="75"/>
  <c r="AC103" i="75"/>
  <c r="AB103" i="75"/>
  <c r="AA103" i="75"/>
  <c r="Z103" i="75"/>
  <c r="Y103" i="75"/>
  <c r="X103" i="75"/>
  <c r="W103" i="75"/>
  <c r="V103" i="75"/>
  <c r="U103" i="75"/>
  <c r="T103" i="75"/>
  <c r="S103" i="75"/>
  <c r="R103" i="75"/>
  <c r="Q103" i="75"/>
  <c r="P103" i="75"/>
  <c r="O103" i="75"/>
  <c r="N103" i="75"/>
  <c r="M103" i="75"/>
  <c r="L103" i="75"/>
  <c r="K103" i="75"/>
  <c r="J103" i="75"/>
  <c r="I103" i="75"/>
  <c r="H103" i="75"/>
  <c r="G103" i="75"/>
  <c r="F103" i="75"/>
  <c r="E103" i="75"/>
  <c r="D103" i="75"/>
  <c r="C103" i="75"/>
  <c r="B103" i="75"/>
  <c r="A103" i="75"/>
  <c r="BK102" i="75"/>
  <c r="BJ102" i="75"/>
  <c r="BI102" i="75"/>
  <c r="BH102" i="75"/>
  <c r="BG102" i="75"/>
  <c r="BF102" i="75"/>
  <c r="BE102" i="75"/>
  <c r="BD102" i="75"/>
  <c r="BC102" i="75"/>
  <c r="BB102" i="75"/>
  <c r="BA102" i="75"/>
  <c r="AZ102" i="75"/>
  <c r="AY102" i="75"/>
  <c r="AX102" i="75"/>
  <c r="AW102" i="75"/>
  <c r="AV102" i="75"/>
  <c r="AU102" i="75"/>
  <c r="AT102" i="75"/>
  <c r="AS102" i="75"/>
  <c r="AR102" i="75"/>
  <c r="AQ102" i="75"/>
  <c r="AP102" i="75"/>
  <c r="AO102" i="75"/>
  <c r="AN102" i="75"/>
  <c r="AM102" i="75"/>
  <c r="AL102" i="75"/>
  <c r="AK102" i="75"/>
  <c r="AJ102" i="75"/>
  <c r="AI102" i="75"/>
  <c r="AH102" i="75"/>
  <c r="AG102" i="75"/>
  <c r="AF102" i="75"/>
  <c r="AE102" i="75"/>
  <c r="AD102" i="75"/>
  <c r="AC102" i="75"/>
  <c r="AB102" i="75"/>
  <c r="AA102" i="75"/>
  <c r="Z102" i="75"/>
  <c r="Y102" i="75"/>
  <c r="X102" i="75"/>
  <c r="W102" i="75"/>
  <c r="V102" i="75"/>
  <c r="U102" i="75"/>
  <c r="T102" i="75"/>
  <c r="S102" i="75"/>
  <c r="R102" i="75"/>
  <c r="Q102" i="75"/>
  <c r="P102" i="75"/>
  <c r="O102" i="75"/>
  <c r="N102" i="75"/>
  <c r="M102" i="75"/>
  <c r="L102" i="75"/>
  <c r="K102" i="75"/>
  <c r="J102" i="75"/>
  <c r="I102" i="75"/>
  <c r="H102" i="75"/>
  <c r="G102" i="75"/>
  <c r="F102" i="75"/>
  <c r="E102" i="75"/>
  <c r="D102" i="75"/>
  <c r="C102" i="75"/>
  <c r="B102" i="75"/>
  <c r="A102" i="75"/>
  <c r="BK101" i="75"/>
  <c r="BJ101" i="75"/>
  <c r="BI101" i="75"/>
  <c r="BH101" i="75"/>
  <c r="BG101" i="75"/>
  <c r="BF101" i="75"/>
  <c r="BE101" i="75"/>
  <c r="BD101" i="75"/>
  <c r="BC101" i="75"/>
  <c r="BB101" i="75"/>
  <c r="BA101" i="75"/>
  <c r="AZ101" i="75"/>
  <c r="AY101" i="75"/>
  <c r="AX101" i="75"/>
  <c r="AW101" i="75"/>
  <c r="AV101" i="75"/>
  <c r="AU101" i="75"/>
  <c r="AT101" i="75"/>
  <c r="AS101" i="75"/>
  <c r="AR101" i="75"/>
  <c r="AQ101" i="75"/>
  <c r="AP101" i="75"/>
  <c r="AO101" i="75"/>
  <c r="AN101" i="75"/>
  <c r="AM101" i="75"/>
  <c r="AL101" i="75"/>
  <c r="AK101" i="75"/>
  <c r="AJ101" i="75"/>
  <c r="AI101" i="75"/>
  <c r="AH101" i="75"/>
  <c r="AG101" i="75"/>
  <c r="AF101" i="75"/>
  <c r="AE101" i="75"/>
  <c r="AD101" i="75"/>
  <c r="AC101" i="75"/>
  <c r="AB101" i="75"/>
  <c r="AA101" i="75"/>
  <c r="Z101" i="75"/>
  <c r="Y101" i="75"/>
  <c r="X101" i="75"/>
  <c r="W101" i="75"/>
  <c r="V101" i="75"/>
  <c r="U101" i="75"/>
  <c r="T101" i="75"/>
  <c r="S101" i="75"/>
  <c r="R101" i="75"/>
  <c r="Q101" i="75"/>
  <c r="P101" i="75"/>
  <c r="O101" i="75"/>
  <c r="N101" i="75"/>
  <c r="M101" i="75"/>
  <c r="L101" i="75"/>
  <c r="K101" i="75"/>
  <c r="J101" i="75"/>
  <c r="I101" i="75"/>
  <c r="H101" i="75"/>
  <c r="G101" i="75"/>
  <c r="F101" i="75"/>
  <c r="E101" i="75"/>
  <c r="D101" i="75"/>
  <c r="C101" i="75"/>
  <c r="B101" i="75"/>
  <c r="A101" i="75"/>
  <c r="BK100" i="75"/>
  <c r="BJ100" i="75"/>
  <c r="BI100" i="75"/>
  <c r="BH100" i="75"/>
  <c r="BG100" i="75"/>
  <c r="BF100" i="75"/>
  <c r="BE100" i="75"/>
  <c r="BD100" i="75"/>
  <c r="BC100" i="75"/>
  <c r="BB100" i="75"/>
  <c r="BA100" i="75"/>
  <c r="AZ100" i="75"/>
  <c r="AY100" i="75"/>
  <c r="AX100" i="75"/>
  <c r="AW100" i="75"/>
  <c r="AV100" i="75"/>
  <c r="AU100" i="75"/>
  <c r="AT100" i="75"/>
  <c r="AS100" i="75"/>
  <c r="AR100" i="75"/>
  <c r="AQ100" i="75"/>
  <c r="AP100" i="75"/>
  <c r="AO100" i="75"/>
  <c r="AN100" i="75"/>
  <c r="AM100" i="75"/>
  <c r="AL100" i="75"/>
  <c r="AK100" i="75"/>
  <c r="AJ100" i="75"/>
  <c r="AI100" i="75"/>
  <c r="AH100" i="75"/>
  <c r="AG100" i="75"/>
  <c r="AF100" i="75"/>
  <c r="AE100" i="75"/>
  <c r="AD100" i="75"/>
  <c r="AC100" i="75"/>
  <c r="AB100" i="75"/>
  <c r="AA100" i="75"/>
  <c r="Z100" i="75"/>
  <c r="Y100" i="75"/>
  <c r="X100" i="75"/>
  <c r="W100" i="75"/>
  <c r="V100" i="75"/>
  <c r="U100" i="75"/>
  <c r="T100" i="75"/>
  <c r="S100" i="75"/>
  <c r="R100" i="75"/>
  <c r="Q100" i="75"/>
  <c r="P100" i="75"/>
  <c r="O100" i="75"/>
  <c r="N100" i="75"/>
  <c r="M100" i="75"/>
  <c r="L100" i="75"/>
  <c r="K100" i="75"/>
  <c r="J100" i="75"/>
  <c r="I100" i="75"/>
  <c r="H100" i="75"/>
  <c r="G100" i="75"/>
  <c r="F100" i="75"/>
  <c r="E100" i="75"/>
  <c r="D100" i="75"/>
  <c r="C100" i="75"/>
  <c r="B100" i="75"/>
  <c r="A100" i="75"/>
  <c r="BK99" i="75"/>
  <c r="BJ99" i="75"/>
  <c r="BI99" i="75"/>
  <c r="BH99" i="75"/>
  <c r="BG99" i="75"/>
  <c r="BF99" i="75"/>
  <c r="BE99" i="75"/>
  <c r="BD99" i="75"/>
  <c r="BC99" i="75"/>
  <c r="BB99" i="75"/>
  <c r="BA99" i="75"/>
  <c r="AZ99" i="75"/>
  <c r="AY99" i="75"/>
  <c r="AX99" i="75"/>
  <c r="AW99" i="75"/>
  <c r="AV99" i="75"/>
  <c r="AU99" i="75"/>
  <c r="AT99" i="75"/>
  <c r="AS99" i="75"/>
  <c r="AR99" i="75"/>
  <c r="AQ99" i="75"/>
  <c r="AP99" i="75"/>
  <c r="AO99" i="75"/>
  <c r="AN99" i="75"/>
  <c r="AM99" i="75"/>
  <c r="AL99" i="75"/>
  <c r="AK99" i="75"/>
  <c r="AJ99" i="75"/>
  <c r="AI99" i="75"/>
  <c r="AH99" i="75"/>
  <c r="AG99" i="75"/>
  <c r="AF99" i="75"/>
  <c r="AE99" i="75"/>
  <c r="AD99" i="75"/>
  <c r="AC99" i="75"/>
  <c r="AB99" i="75"/>
  <c r="AA99" i="75"/>
  <c r="Z99" i="75"/>
  <c r="Y99" i="75"/>
  <c r="X99" i="75"/>
  <c r="W99" i="75"/>
  <c r="V99" i="75"/>
  <c r="U99" i="75"/>
  <c r="T99" i="75"/>
  <c r="S99" i="75"/>
  <c r="R99" i="75"/>
  <c r="Q99" i="75"/>
  <c r="P99" i="75"/>
  <c r="O99" i="75"/>
  <c r="N99" i="75"/>
  <c r="M99" i="75"/>
  <c r="L99" i="75"/>
  <c r="K99" i="75"/>
  <c r="J99" i="75"/>
  <c r="I99" i="75"/>
  <c r="H99" i="75"/>
  <c r="G99" i="75"/>
  <c r="F99" i="75"/>
  <c r="E99" i="75"/>
  <c r="D99" i="75"/>
  <c r="C99" i="75"/>
  <c r="B99" i="75"/>
  <c r="A99" i="75"/>
  <c r="BK98" i="75"/>
  <c r="BJ98" i="75"/>
  <c r="BI98" i="75"/>
  <c r="BH98" i="75"/>
  <c r="BG98" i="75"/>
  <c r="BF98" i="75"/>
  <c r="BE98" i="75"/>
  <c r="BD98" i="75"/>
  <c r="BC98" i="75"/>
  <c r="BB98" i="75"/>
  <c r="BA98" i="75"/>
  <c r="AZ98" i="75"/>
  <c r="AY98" i="75"/>
  <c r="AX98" i="75"/>
  <c r="AW98" i="75"/>
  <c r="AV98" i="75"/>
  <c r="AU98" i="75"/>
  <c r="AT98" i="75"/>
  <c r="AS98" i="75"/>
  <c r="AR98" i="75"/>
  <c r="AQ98" i="75"/>
  <c r="AP98" i="75"/>
  <c r="AO98" i="75"/>
  <c r="AN98" i="75"/>
  <c r="AM98" i="75"/>
  <c r="AL98" i="75"/>
  <c r="AK98" i="75"/>
  <c r="AJ98" i="75"/>
  <c r="AI98" i="75"/>
  <c r="AH98" i="75"/>
  <c r="AG98" i="75"/>
  <c r="AF98" i="75"/>
  <c r="AE98" i="75"/>
  <c r="AD98" i="75"/>
  <c r="AC98" i="75"/>
  <c r="AB98" i="75"/>
  <c r="AA98" i="75"/>
  <c r="Z98" i="75"/>
  <c r="Y98" i="75"/>
  <c r="X98" i="75"/>
  <c r="W98" i="75"/>
  <c r="V98" i="75"/>
  <c r="U98" i="75"/>
  <c r="T98" i="75"/>
  <c r="S98" i="75"/>
  <c r="R98" i="75"/>
  <c r="Q98" i="75"/>
  <c r="P98" i="75"/>
  <c r="O98" i="75"/>
  <c r="N98" i="75"/>
  <c r="M98" i="75"/>
  <c r="L98" i="75"/>
  <c r="K98" i="75"/>
  <c r="J98" i="75"/>
  <c r="I98" i="75"/>
  <c r="H98" i="75"/>
  <c r="G98" i="75"/>
  <c r="F98" i="75"/>
  <c r="E98" i="75"/>
  <c r="D98" i="75"/>
  <c r="C98" i="75"/>
  <c r="B98" i="75"/>
  <c r="A98" i="75"/>
  <c r="BK97" i="75"/>
  <c r="BJ97" i="75"/>
  <c r="BI97" i="75"/>
  <c r="BH97" i="75"/>
  <c r="BG97" i="75"/>
  <c r="BF97" i="75"/>
  <c r="BE97" i="75"/>
  <c r="BD97" i="75"/>
  <c r="BC97" i="75"/>
  <c r="BB97" i="75"/>
  <c r="BA97" i="75"/>
  <c r="AZ97" i="75"/>
  <c r="AY97" i="75"/>
  <c r="AX97" i="75"/>
  <c r="AW97" i="75"/>
  <c r="AV97" i="75"/>
  <c r="AU97" i="75"/>
  <c r="AT97" i="75"/>
  <c r="AS97" i="75"/>
  <c r="AR97" i="75"/>
  <c r="AQ97" i="75"/>
  <c r="AP97" i="75"/>
  <c r="AO97" i="75"/>
  <c r="AN97" i="75"/>
  <c r="AM97" i="75"/>
  <c r="AL97" i="75"/>
  <c r="AK97" i="75"/>
  <c r="AJ97" i="75"/>
  <c r="AI97" i="75"/>
  <c r="AH97" i="75"/>
  <c r="AG97" i="75"/>
  <c r="AF97" i="75"/>
  <c r="AE97" i="75"/>
  <c r="AD97" i="75"/>
  <c r="AC97" i="75"/>
  <c r="AB97" i="75"/>
  <c r="AA97" i="75"/>
  <c r="Z97" i="75"/>
  <c r="Y97" i="75"/>
  <c r="X97" i="75"/>
  <c r="W97" i="75"/>
  <c r="V97" i="75"/>
  <c r="U97" i="75"/>
  <c r="T97" i="75"/>
  <c r="S97" i="75"/>
  <c r="R97" i="75"/>
  <c r="Q97" i="75"/>
  <c r="P97" i="75"/>
  <c r="O97" i="75"/>
  <c r="N97" i="75"/>
  <c r="M97" i="75"/>
  <c r="L97" i="75"/>
  <c r="K97" i="75"/>
  <c r="J97" i="75"/>
  <c r="I97" i="75"/>
  <c r="H97" i="75"/>
  <c r="G97" i="75"/>
  <c r="F97" i="75"/>
  <c r="E97" i="75"/>
  <c r="D97" i="75"/>
  <c r="C97" i="75"/>
  <c r="B97" i="75"/>
  <c r="A97" i="75"/>
  <c r="BK96" i="75"/>
  <c r="BJ96" i="75"/>
  <c r="BI96" i="75"/>
  <c r="BH96" i="75"/>
  <c r="BG96" i="75"/>
  <c r="BF96" i="75"/>
  <c r="BE96" i="75"/>
  <c r="BD96" i="75"/>
  <c r="BC96" i="75"/>
  <c r="BB96" i="75"/>
  <c r="BA96" i="75"/>
  <c r="AZ96" i="75"/>
  <c r="AY96" i="75"/>
  <c r="AX96" i="75"/>
  <c r="AW96" i="75"/>
  <c r="AV96" i="75"/>
  <c r="AU96" i="75"/>
  <c r="AT96" i="75"/>
  <c r="AS96" i="75"/>
  <c r="AR96" i="75"/>
  <c r="AQ96" i="75"/>
  <c r="AP96" i="75"/>
  <c r="AO96" i="75"/>
  <c r="AN96" i="75"/>
  <c r="AM96" i="75"/>
  <c r="AL96" i="75"/>
  <c r="AK96" i="75"/>
  <c r="AJ96" i="75"/>
  <c r="AI96" i="75"/>
  <c r="AH96" i="75"/>
  <c r="AG96" i="75"/>
  <c r="AF96" i="75"/>
  <c r="AE96" i="75"/>
  <c r="AD96" i="75"/>
  <c r="AC96" i="75"/>
  <c r="AB96" i="75"/>
  <c r="AA96" i="75"/>
  <c r="Z96" i="75"/>
  <c r="Y96" i="75"/>
  <c r="X96" i="75"/>
  <c r="W96" i="75"/>
  <c r="V96" i="75"/>
  <c r="U96" i="75"/>
  <c r="T96" i="75"/>
  <c r="S96" i="75"/>
  <c r="R96" i="75"/>
  <c r="Q96" i="75"/>
  <c r="P96" i="75"/>
  <c r="O96" i="75"/>
  <c r="N96" i="75"/>
  <c r="M96" i="75"/>
  <c r="L96" i="75"/>
  <c r="K96" i="75"/>
  <c r="J96" i="75"/>
  <c r="I96" i="75"/>
  <c r="H96" i="75"/>
  <c r="G96" i="75"/>
  <c r="F96" i="75"/>
  <c r="E96" i="75"/>
  <c r="D96" i="75"/>
  <c r="C96" i="75"/>
  <c r="B96" i="75"/>
  <c r="A96" i="75"/>
  <c r="BK95" i="75"/>
  <c r="BJ95" i="75"/>
  <c r="BI95" i="75"/>
  <c r="BH95" i="75"/>
  <c r="BG95" i="75"/>
  <c r="BF95" i="75"/>
  <c r="BE95" i="75"/>
  <c r="BD95" i="75"/>
  <c r="BC95" i="75"/>
  <c r="BB95" i="75"/>
  <c r="BA95" i="75"/>
  <c r="AZ95" i="75"/>
  <c r="AY95" i="75"/>
  <c r="AX95" i="75"/>
  <c r="AW95" i="75"/>
  <c r="AV95" i="75"/>
  <c r="AU95" i="75"/>
  <c r="AT95" i="75"/>
  <c r="AS95" i="75"/>
  <c r="AR95" i="75"/>
  <c r="AQ95" i="75"/>
  <c r="AP95" i="75"/>
  <c r="AO95" i="75"/>
  <c r="AN95" i="75"/>
  <c r="AM95" i="75"/>
  <c r="AL95" i="75"/>
  <c r="AK95" i="75"/>
  <c r="AJ95" i="75"/>
  <c r="AI95" i="75"/>
  <c r="AH95" i="75"/>
  <c r="AG95" i="75"/>
  <c r="AF95" i="75"/>
  <c r="AE95" i="75"/>
  <c r="AD95" i="75"/>
  <c r="AC95" i="75"/>
  <c r="AB95" i="75"/>
  <c r="AA95" i="75"/>
  <c r="Z95" i="75"/>
  <c r="Y95" i="75"/>
  <c r="X95" i="75"/>
  <c r="W95" i="75"/>
  <c r="V95" i="75"/>
  <c r="U95" i="75"/>
  <c r="T95" i="75"/>
  <c r="S95" i="75"/>
  <c r="R95" i="75"/>
  <c r="Q95" i="75"/>
  <c r="P95" i="75"/>
  <c r="O95" i="75"/>
  <c r="N95" i="75"/>
  <c r="M95" i="75"/>
  <c r="L95" i="75"/>
  <c r="K95" i="75"/>
  <c r="J95" i="75"/>
  <c r="I95" i="75"/>
  <c r="H95" i="75"/>
  <c r="G95" i="75"/>
  <c r="F95" i="75"/>
  <c r="E95" i="75"/>
  <c r="D95" i="75"/>
  <c r="C95" i="75"/>
  <c r="B95" i="75"/>
  <c r="A95" i="75"/>
  <c r="BK94" i="75"/>
  <c r="BJ94" i="75"/>
  <c r="BI94" i="75"/>
  <c r="BH94" i="75"/>
  <c r="BG94" i="75"/>
  <c r="BF94" i="75"/>
  <c r="BE94" i="75"/>
  <c r="BD94" i="75"/>
  <c r="BC94" i="75"/>
  <c r="BB94" i="75"/>
  <c r="BA94" i="75"/>
  <c r="AZ94" i="75"/>
  <c r="AY94" i="75"/>
  <c r="AX94" i="75"/>
  <c r="AW94" i="75"/>
  <c r="AV94" i="75"/>
  <c r="AU94" i="75"/>
  <c r="AT94" i="75"/>
  <c r="AS94" i="75"/>
  <c r="AR94" i="75"/>
  <c r="AQ94" i="75"/>
  <c r="AP94" i="75"/>
  <c r="AO94" i="75"/>
  <c r="AN94" i="75"/>
  <c r="AM94" i="75"/>
  <c r="AL94" i="75"/>
  <c r="AK94" i="75"/>
  <c r="AJ94" i="75"/>
  <c r="AI94" i="75"/>
  <c r="AH94" i="75"/>
  <c r="AG94" i="75"/>
  <c r="AF94" i="75"/>
  <c r="AE94" i="75"/>
  <c r="AD94" i="75"/>
  <c r="AC94" i="75"/>
  <c r="AB94" i="75"/>
  <c r="AA94" i="75"/>
  <c r="Z94" i="75"/>
  <c r="Y94" i="75"/>
  <c r="X94" i="75"/>
  <c r="W94" i="75"/>
  <c r="V94" i="75"/>
  <c r="U94" i="75"/>
  <c r="T94" i="75"/>
  <c r="S94" i="75"/>
  <c r="R94" i="75"/>
  <c r="Q94" i="75"/>
  <c r="P94" i="75"/>
  <c r="O94" i="75"/>
  <c r="N94" i="75"/>
  <c r="M94" i="75"/>
  <c r="L94" i="75"/>
  <c r="K94" i="75"/>
  <c r="J94" i="75"/>
  <c r="I94" i="75"/>
  <c r="H94" i="75"/>
  <c r="G94" i="75"/>
  <c r="F94" i="75"/>
  <c r="E94" i="75"/>
  <c r="D94" i="75"/>
  <c r="C94" i="75"/>
  <c r="B94" i="75"/>
  <c r="A94" i="75"/>
  <c r="BK93" i="75"/>
  <c r="BJ93" i="75"/>
  <c r="BI93" i="75"/>
  <c r="BH93" i="75"/>
  <c r="BG93" i="75"/>
  <c r="BF93" i="75"/>
  <c r="BE93" i="75"/>
  <c r="BD93" i="75"/>
  <c r="BC93" i="75"/>
  <c r="BB93" i="75"/>
  <c r="BA93" i="75"/>
  <c r="AZ93" i="75"/>
  <c r="AY93" i="75"/>
  <c r="AX93" i="75"/>
  <c r="AW93" i="75"/>
  <c r="AV93" i="75"/>
  <c r="AU93" i="75"/>
  <c r="AT93" i="75"/>
  <c r="AS93" i="75"/>
  <c r="AR93" i="75"/>
  <c r="AQ93" i="75"/>
  <c r="AP93" i="75"/>
  <c r="AO93" i="75"/>
  <c r="AN93" i="75"/>
  <c r="AM93" i="75"/>
  <c r="AL93" i="75"/>
  <c r="AK93" i="75"/>
  <c r="AJ93" i="75"/>
  <c r="AI93" i="75"/>
  <c r="AH93" i="75"/>
  <c r="AG93" i="75"/>
  <c r="AF93" i="75"/>
  <c r="AE93" i="75"/>
  <c r="AD93" i="75"/>
  <c r="AC93" i="75"/>
  <c r="AB93" i="75"/>
  <c r="AA93" i="75"/>
  <c r="Z93" i="75"/>
  <c r="Y93" i="75"/>
  <c r="X93" i="75"/>
  <c r="W93" i="75"/>
  <c r="V93" i="75"/>
  <c r="U93" i="75"/>
  <c r="T93" i="75"/>
  <c r="S93" i="75"/>
  <c r="R93" i="75"/>
  <c r="Q93" i="75"/>
  <c r="P93" i="75"/>
  <c r="O93" i="75"/>
  <c r="N93" i="75"/>
  <c r="M93" i="75"/>
  <c r="L93" i="75"/>
  <c r="K93" i="75"/>
  <c r="J93" i="75"/>
  <c r="I93" i="75"/>
  <c r="H93" i="75"/>
  <c r="G93" i="75"/>
  <c r="F93" i="75"/>
  <c r="E93" i="75"/>
  <c r="D93" i="75"/>
  <c r="C93" i="75"/>
  <c r="B93" i="75"/>
  <c r="A93" i="75"/>
  <c r="BK92" i="75"/>
  <c r="BJ92" i="75"/>
  <c r="BI92" i="75"/>
  <c r="BH92" i="75"/>
  <c r="BG92" i="75"/>
  <c r="BF92" i="75"/>
  <c r="BE92" i="75"/>
  <c r="BD92" i="75"/>
  <c r="BC92" i="75"/>
  <c r="BB92" i="75"/>
  <c r="BA92" i="75"/>
  <c r="AZ92" i="75"/>
  <c r="AY92" i="75"/>
  <c r="AX92" i="75"/>
  <c r="AW92" i="75"/>
  <c r="AV92" i="75"/>
  <c r="AU92" i="75"/>
  <c r="AT92" i="75"/>
  <c r="AS92" i="75"/>
  <c r="AR92" i="75"/>
  <c r="AQ92" i="75"/>
  <c r="AP92" i="75"/>
  <c r="AO92" i="75"/>
  <c r="AN92" i="75"/>
  <c r="AM92" i="75"/>
  <c r="AL92" i="75"/>
  <c r="AK92" i="75"/>
  <c r="AJ92" i="75"/>
  <c r="AI92" i="75"/>
  <c r="AH92" i="75"/>
  <c r="AG92" i="75"/>
  <c r="AF92" i="75"/>
  <c r="AE92" i="75"/>
  <c r="AD92" i="75"/>
  <c r="AC92" i="75"/>
  <c r="AB92" i="75"/>
  <c r="AA92" i="75"/>
  <c r="Z92" i="75"/>
  <c r="Y92" i="75"/>
  <c r="X92" i="75"/>
  <c r="W92" i="75"/>
  <c r="V92" i="75"/>
  <c r="U92" i="75"/>
  <c r="T92" i="75"/>
  <c r="S92" i="75"/>
  <c r="R92" i="75"/>
  <c r="Q92" i="75"/>
  <c r="P92" i="75"/>
  <c r="O92" i="75"/>
  <c r="N92" i="75"/>
  <c r="M92" i="75"/>
  <c r="L92" i="75"/>
  <c r="K92" i="75"/>
  <c r="J92" i="75"/>
  <c r="I92" i="75"/>
  <c r="H92" i="75"/>
  <c r="G92" i="75"/>
  <c r="F92" i="75"/>
  <c r="E92" i="75"/>
  <c r="D92" i="75"/>
  <c r="C92" i="75"/>
  <c r="B92" i="75"/>
  <c r="A92" i="75"/>
  <c r="BK91" i="75"/>
  <c r="BJ91" i="75"/>
  <c r="BI91" i="75"/>
  <c r="BH91" i="75"/>
  <c r="BG91" i="75"/>
  <c r="BF91" i="75"/>
  <c r="BE91" i="75"/>
  <c r="BD91" i="75"/>
  <c r="BC91" i="75"/>
  <c r="BB91" i="75"/>
  <c r="BA91" i="75"/>
  <c r="AZ91" i="75"/>
  <c r="AY91" i="75"/>
  <c r="AX91" i="75"/>
  <c r="AW91" i="75"/>
  <c r="AV91" i="75"/>
  <c r="AU91" i="75"/>
  <c r="AT91" i="75"/>
  <c r="AS91" i="75"/>
  <c r="AR91" i="75"/>
  <c r="AQ91" i="75"/>
  <c r="AP91" i="75"/>
  <c r="AO91" i="75"/>
  <c r="AN91" i="75"/>
  <c r="AM91" i="75"/>
  <c r="AL91" i="75"/>
  <c r="AK91" i="75"/>
  <c r="AJ91" i="75"/>
  <c r="AI91" i="75"/>
  <c r="AH91" i="75"/>
  <c r="AG91" i="75"/>
  <c r="AF91" i="75"/>
  <c r="AE91" i="75"/>
  <c r="AD91" i="75"/>
  <c r="AC91" i="75"/>
  <c r="AB91" i="75"/>
  <c r="AA91" i="75"/>
  <c r="Z91" i="75"/>
  <c r="Y91" i="75"/>
  <c r="X91" i="75"/>
  <c r="W91" i="75"/>
  <c r="V91" i="75"/>
  <c r="U91" i="75"/>
  <c r="T91" i="75"/>
  <c r="S91" i="75"/>
  <c r="R91" i="75"/>
  <c r="Q91" i="75"/>
  <c r="P91" i="75"/>
  <c r="O91" i="75"/>
  <c r="N91" i="75"/>
  <c r="M91" i="75"/>
  <c r="L91" i="75"/>
  <c r="K91" i="75"/>
  <c r="J91" i="75"/>
  <c r="I91" i="75"/>
  <c r="H91" i="75"/>
  <c r="G91" i="75"/>
  <c r="F91" i="75"/>
  <c r="E91" i="75"/>
  <c r="D91" i="75"/>
  <c r="C91" i="75"/>
  <c r="B91" i="75"/>
  <c r="A91" i="75"/>
  <c r="BK90" i="75"/>
  <c r="BJ90" i="75"/>
  <c r="BI90" i="75"/>
  <c r="BH90" i="75"/>
  <c r="BG90" i="75"/>
  <c r="BF90" i="75"/>
  <c r="BE90" i="75"/>
  <c r="BD90" i="75"/>
  <c r="BC90" i="75"/>
  <c r="BB90" i="75"/>
  <c r="BA90" i="75"/>
  <c r="AZ90" i="75"/>
  <c r="AY90" i="75"/>
  <c r="AX90" i="75"/>
  <c r="AW90" i="75"/>
  <c r="AV90" i="75"/>
  <c r="AU90" i="75"/>
  <c r="AT90" i="75"/>
  <c r="AS90" i="75"/>
  <c r="AR90" i="75"/>
  <c r="AQ90" i="75"/>
  <c r="AP90" i="75"/>
  <c r="AO90" i="75"/>
  <c r="AN90" i="75"/>
  <c r="AM90" i="75"/>
  <c r="AL90" i="75"/>
  <c r="AK90" i="75"/>
  <c r="AJ90" i="75"/>
  <c r="AI90" i="75"/>
  <c r="AH90" i="75"/>
  <c r="AG90" i="75"/>
  <c r="AF90" i="75"/>
  <c r="AE90" i="75"/>
  <c r="AD90" i="75"/>
  <c r="AC90" i="75"/>
  <c r="AB90" i="75"/>
  <c r="AA90" i="75"/>
  <c r="Z90" i="75"/>
  <c r="Y90" i="75"/>
  <c r="X90" i="75"/>
  <c r="W90" i="75"/>
  <c r="V90" i="75"/>
  <c r="U90" i="75"/>
  <c r="T90" i="75"/>
  <c r="S90" i="75"/>
  <c r="R90" i="75"/>
  <c r="Q90" i="75"/>
  <c r="P90" i="75"/>
  <c r="O90" i="75"/>
  <c r="N90" i="75"/>
  <c r="M90" i="75"/>
  <c r="L90" i="75"/>
  <c r="K90" i="75"/>
  <c r="J90" i="75"/>
  <c r="I90" i="75"/>
  <c r="H90" i="75"/>
  <c r="G90" i="75"/>
  <c r="F90" i="75"/>
  <c r="E90" i="75"/>
  <c r="D90" i="75"/>
  <c r="C90" i="75"/>
  <c r="B90" i="75"/>
  <c r="A90" i="75"/>
  <c r="BK89" i="75"/>
  <c r="BJ89" i="75"/>
  <c r="BI89" i="75"/>
  <c r="BH89" i="75"/>
  <c r="BG89" i="75"/>
  <c r="BF89" i="75"/>
  <c r="BE89" i="75"/>
  <c r="BD89" i="75"/>
  <c r="BC89" i="75"/>
  <c r="BB89" i="75"/>
  <c r="BA89" i="75"/>
  <c r="AZ89" i="75"/>
  <c r="AY89" i="75"/>
  <c r="AX89" i="75"/>
  <c r="AW89" i="75"/>
  <c r="AV89" i="75"/>
  <c r="AU89" i="75"/>
  <c r="AT89" i="75"/>
  <c r="AS89" i="75"/>
  <c r="AR89" i="75"/>
  <c r="AQ89" i="75"/>
  <c r="AP89" i="75"/>
  <c r="AO89" i="75"/>
  <c r="AN89" i="75"/>
  <c r="AM89" i="75"/>
  <c r="AL89" i="75"/>
  <c r="AK89" i="75"/>
  <c r="AJ89" i="75"/>
  <c r="AI89" i="75"/>
  <c r="AH89" i="75"/>
  <c r="AG89" i="75"/>
  <c r="AF89" i="75"/>
  <c r="AE89" i="75"/>
  <c r="AD89" i="75"/>
  <c r="AC89" i="75"/>
  <c r="AB89" i="75"/>
  <c r="AA89" i="75"/>
  <c r="Z89" i="75"/>
  <c r="Y89" i="75"/>
  <c r="X89" i="75"/>
  <c r="W89" i="75"/>
  <c r="V89" i="75"/>
  <c r="U89" i="75"/>
  <c r="T89" i="75"/>
  <c r="S89" i="75"/>
  <c r="R89" i="75"/>
  <c r="Q89" i="75"/>
  <c r="P89" i="75"/>
  <c r="O89" i="75"/>
  <c r="N89" i="75"/>
  <c r="M89" i="75"/>
  <c r="L89" i="75"/>
  <c r="K89" i="75"/>
  <c r="J89" i="75"/>
  <c r="I89" i="75"/>
  <c r="H89" i="75"/>
  <c r="G89" i="75"/>
  <c r="F89" i="75"/>
  <c r="E89" i="75"/>
  <c r="D89" i="75"/>
  <c r="C89" i="75"/>
  <c r="B89" i="75"/>
  <c r="A89" i="75"/>
  <c r="BK88" i="75"/>
  <c r="BJ88" i="75"/>
  <c r="BI88" i="75"/>
  <c r="BH88" i="75"/>
  <c r="BG88" i="75"/>
  <c r="BF88" i="75"/>
  <c r="BE88" i="75"/>
  <c r="BD88" i="75"/>
  <c r="BC88" i="75"/>
  <c r="BB88" i="75"/>
  <c r="BA88" i="75"/>
  <c r="AZ88" i="75"/>
  <c r="AY88" i="75"/>
  <c r="AX88" i="75"/>
  <c r="AW88" i="75"/>
  <c r="AV88" i="75"/>
  <c r="AU88" i="75"/>
  <c r="AT88" i="75"/>
  <c r="AS88" i="75"/>
  <c r="AR88" i="75"/>
  <c r="AQ88" i="75"/>
  <c r="AP88" i="75"/>
  <c r="AO88" i="75"/>
  <c r="AN88" i="75"/>
  <c r="AM88" i="75"/>
  <c r="AL88" i="75"/>
  <c r="AK88" i="75"/>
  <c r="AJ88" i="75"/>
  <c r="AI88" i="75"/>
  <c r="AH88" i="75"/>
  <c r="AG88" i="75"/>
  <c r="AF88" i="75"/>
  <c r="AE88" i="75"/>
  <c r="AD88" i="75"/>
  <c r="AC88" i="75"/>
  <c r="AB88" i="75"/>
  <c r="AA88" i="75"/>
  <c r="Z88" i="75"/>
  <c r="Y88" i="75"/>
  <c r="X88" i="75"/>
  <c r="W88" i="75"/>
  <c r="V88" i="75"/>
  <c r="U88" i="75"/>
  <c r="T88" i="75"/>
  <c r="S88" i="75"/>
  <c r="R88" i="75"/>
  <c r="Q88" i="75"/>
  <c r="P88" i="75"/>
  <c r="O88" i="75"/>
  <c r="N88" i="75"/>
  <c r="M88" i="75"/>
  <c r="L88" i="75"/>
  <c r="K88" i="75"/>
  <c r="J88" i="75"/>
  <c r="I88" i="75"/>
  <c r="H88" i="75"/>
  <c r="G88" i="75"/>
  <c r="F88" i="75"/>
  <c r="E88" i="75"/>
  <c r="D88" i="75"/>
  <c r="C88" i="75"/>
  <c r="B88" i="75"/>
  <c r="A88" i="75"/>
  <c r="BK87" i="75"/>
  <c r="BJ87" i="75"/>
  <c r="BI87" i="75"/>
  <c r="BH87" i="75"/>
  <c r="BG87" i="75"/>
  <c r="BF87" i="75"/>
  <c r="BE87" i="75"/>
  <c r="BD87" i="75"/>
  <c r="BC87" i="75"/>
  <c r="BB87" i="75"/>
  <c r="BA87" i="75"/>
  <c r="AZ87" i="75"/>
  <c r="AY87" i="75"/>
  <c r="AX87" i="75"/>
  <c r="AW87" i="75"/>
  <c r="AV87" i="75"/>
  <c r="AU87" i="75"/>
  <c r="AT87" i="75"/>
  <c r="AS87" i="75"/>
  <c r="AR87" i="75"/>
  <c r="AQ87" i="75"/>
  <c r="AP87" i="75"/>
  <c r="AO87" i="75"/>
  <c r="AN87" i="75"/>
  <c r="AM87" i="75"/>
  <c r="AL87" i="75"/>
  <c r="AK87" i="75"/>
  <c r="AJ87" i="75"/>
  <c r="AI87" i="75"/>
  <c r="AH87" i="75"/>
  <c r="AG87" i="75"/>
  <c r="AF87" i="75"/>
  <c r="AE87" i="75"/>
  <c r="AD87" i="75"/>
  <c r="AC87" i="75"/>
  <c r="AB87" i="75"/>
  <c r="AA87" i="75"/>
  <c r="Z87" i="75"/>
  <c r="Y87" i="75"/>
  <c r="X87" i="75"/>
  <c r="W87" i="75"/>
  <c r="V87" i="75"/>
  <c r="U87" i="75"/>
  <c r="T87" i="75"/>
  <c r="S87" i="75"/>
  <c r="R87" i="75"/>
  <c r="Q87" i="75"/>
  <c r="P87" i="75"/>
  <c r="O87" i="75"/>
  <c r="N87" i="75"/>
  <c r="M87" i="75"/>
  <c r="L87" i="75"/>
  <c r="K87" i="75"/>
  <c r="J87" i="75"/>
  <c r="I87" i="75"/>
  <c r="H87" i="75"/>
  <c r="G87" i="75"/>
  <c r="F87" i="75"/>
  <c r="E87" i="75"/>
  <c r="D87" i="75"/>
  <c r="C87" i="75"/>
  <c r="B87" i="75"/>
  <c r="A87" i="75"/>
  <c r="BK86" i="75"/>
  <c r="BJ86" i="75"/>
  <c r="BI86" i="75"/>
  <c r="BH86" i="75"/>
  <c r="BG86" i="75"/>
  <c r="BF86" i="75"/>
  <c r="BE86" i="75"/>
  <c r="BD86" i="75"/>
  <c r="BC86" i="75"/>
  <c r="BB86" i="75"/>
  <c r="BA86" i="75"/>
  <c r="AZ86" i="75"/>
  <c r="AY86" i="75"/>
  <c r="AX86" i="75"/>
  <c r="AW86" i="75"/>
  <c r="AV86" i="75"/>
  <c r="AU86" i="75"/>
  <c r="AT86" i="75"/>
  <c r="AS86" i="75"/>
  <c r="AR86" i="75"/>
  <c r="AQ86" i="75"/>
  <c r="AP86" i="75"/>
  <c r="AO86" i="75"/>
  <c r="AN86" i="75"/>
  <c r="AM86" i="75"/>
  <c r="AL86" i="75"/>
  <c r="AK86" i="75"/>
  <c r="AJ86" i="75"/>
  <c r="AI86" i="75"/>
  <c r="AH86" i="75"/>
  <c r="AG86" i="75"/>
  <c r="AF86" i="75"/>
  <c r="AE86" i="75"/>
  <c r="AD86" i="75"/>
  <c r="AC86" i="75"/>
  <c r="AB86" i="75"/>
  <c r="AA86" i="75"/>
  <c r="Z86" i="75"/>
  <c r="Y86" i="75"/>
  <c r="X86" i="75"/>
  <c r="W86" i="75"/>
  <c r="V86" i="75"/>
  <c r="U86" i="75"/>
  <c r="T86" i="75"/>
  <c r="S86" i="75"/>
  <c r="R86" i="75"/>
  <c r="Q86" i="75"/>
  <c r="P86" i="75"/>
  <c r="O86" i="75"/>
  <c r="N86" i="75"/>
  <c r="M86" i="75"/>
  <c r="L86" i="75"/>
  <c r="K86" i="75"/>
  <c r="J86" i="75"/>
  <c r="I86" i="75"/>
  <c r="H86" i="75"/>
  <c r="G86" i="75"/>
  <c r="F86" i="75"/>
  <c r="E86" i="75"/>
  <c r="D86" i="75"/>
  <c r="C86" i="75"/>
  <c r="B86" i="75"/>
  <c r="A86" i="75"/>
  <c r="BK85" i="75"/>
  <c r="BJ85" i="75"/>
  <c r="BI85" i="75"/>
  <c r="BH85" i="75"/>
  <c r="BG85" i="75"/>
  <c r="BF85" i="75"/>
  <c r="BE85" i="75"/>
  <c r="BD85" i="75"/>
  <c r="BC85" i="75"/>
  <c r="BB85" i="75"/>
  <c r="BA85" i="75"/>
  <c r="AZ85" i="75"/>
  <c r="AY85" i="75"/>
  <c r="AX85" i="75"/>
  <c r="AW85" i="75"/>
  <c r="AV85" i="75"/>
  <c r="AU85" i="75"/>
  <c r="AT85" i="75"/>
  <c r="AS85" i="75"/>
  <c r="AR85" i="75"/>
  <c r="AQ85" i="75"/>
  <c r="AP85" i="75"/>
  <c r="AO85" i="75"/>
  <c r="AN85" i="75"/>
  <c r="AM85" i="75"/>
  <c r="AL85" i="75"/>
  <c r="AK85" i="75"/>
  <c r="AJ85" i="75"/>
  <c r="AI85" i="75"/>
  <c r="AH85" i="75"/>
  <c r="AG85" i="75"/>
  <c r="AF85" i="75"/>
  <c r="AE85" i="75"/>
  <c r="AD85" i="75"/>
  <c r="AC85" i="75"/>
  <c r="AB85" i="75"/>
  <c r="AA85" i="75"/>
  <c r="Z85" i="75"/>
  <c r="Y85" i="75"/>
  <c r="X85" i="75"/>
  <c r="W85" i="75"/>
  <c r="V85" i="75"/>
  <c r="U85" i="75"/>
  <c r="T85" i="75"/>
  <c r="S85" i="75"/>
  <c r="R85" i="75"/>
  <c r="Q85" i="75"/>
  <c r="P85" i="75"/>
  <c r="O85" i="75"/>
  <c r="N85" i="75"/>
  <c r="M85" i="75"/>
  <c r="L85" i="75"/>
  <c r="K85" i="75"/>
  <c r="J85" i="75"/>
  <c r="I85" i="75"/>
  <c r="H85" i="75"/>
  <c r="G85" i="75"/>
  <c r="F85" i="75"/>
  <c r="E85" i="75"/>
  <c r="D85" i="75"/>
  <c r="C85" i="75"/>
  <c r="B85" i="75"/>
  <c r="A85" i="75"/>
  <c r="BK84" i="75"/>
  <c r="BJ84" i="75"/>
  <c r="BI84" i="75"/>
  <c r="BH84" i="75"/>
  <c r="BG84" i="75"/>
  <c r="BF84" i="75"/>
  <c r="BE84" i="75"/>
  <c r="BD84" i="75"/>
  <c r="BC84" i="75"/>
  <c r="BB84" i="75"/>
  <c r="BA84" i="75"/>
  <c r="AZ84" i="75"/>
  <c r="AY84" i="75"/>
  <c r="AX84" i="75"/>
  <c r="AW84" i="75"/>
  <c r="AV84" i="75"/>
  <c r="AU84" i="75"/>
  <c r="AT84" i="75"/>
  <c r="AS84" i="75"/>
  <c r="AR84" i="75"/>
  <c r="AQ84" i="75"/>
  <c r="AP84" i="75"/>
  <c r="AO84" i="75"/>
  <c r="AN84" i="75"/>
  <c r="AM84" i="75"/>
  <c r="AL84" i="75"/>
  <c r="AK84" i="75"/>
  <c r="AJ84" i="75"/>
  <c r="AI84" i="75"/>
  <c r="AH84" i="75"/>
  <c r="AG84" i="75"/>
  <c r="AF84" i="75"/>
  <c r="AE84" i="75"/>
  <c r="AD84" i="75"/>
  <c r="AC84" i="75"/>
  <c r="AB84" i="75"/>
  <c r="AA84" i="75"/>
  <c r="Z84" i="75"/>
  <c r="Y84" i="75"/>
  <c r="X84" i="75"/>
  <c r="W84" i="75"/>
  <c r="V84" i="75"/>
  <c r="U84" i="75"/>
  <c r="T84" i="75"/>
  <c r="S84" i="75"/>
  <c r="R84" i="75"/>
  <c r="Q84" i="75"/>
  <c r="P84" i="75"/>
  <c r="O84" i="75"/>
  <c r="N84" i="75"/>
  <c r="M84" i="75"/>
  <c r="L84" i="75"/>
  <c r="K84" i="75"/>
  <c r="J84" i="75"/>
  <c r="I84" i="75"/>
  <c r="H84" i="75"/>
  <c r="G84" i="75"/>
  <c r="F84" i="75"/>
  <c r="E84" i="75"/>
  <c r="D84" i="75"/>
  <c r="C84" i="75"/>
  <c r="B84" i="75"/>
  <c r="A84" i="75"/>
  <c r="BK83" i="75"/>
  <c r="BJ83" i="75"/>
  <c r="BI83" i="75"/>
  <c r="BH83" i="75"/>
  <c r="BG83" i="75"/>
  <c r="BF83" i="75"/>
  <c r="BE83" i="75"/>
  <c r="BD83" i="75"/>
  <c r="BC83" i="75"/>
  <c r="BB83" i="75"/>
  <c r="BA83" i="75"/>
  <c r="AZ83" i="75"/>
  <c r="AY83" i="75"/>
  <c r="AX83" i="75"/>
  <c r="AW83" i="75"/>
  <c r="AV83" i="75"/>
  <c r="AU83" i="75"/>
  <c r="AT83" i="75"/>
  <c r="AS83" i="75"/>
  <c r="AR83" i="75"/>
  <c r="AQ83" i="75"/>
  <c r="AP83" i="75"/>
  <c r="AO83" i="75"/>
  <c r="AN83" i="75"/>
  <c r="AM83" i="75"/>
  <c r="AL83" i="75"/>
  <c r="AK83" i="75"/>
  <c r="AJ83" i="75"/>
  <c r="AI83" i="75"/>
  <c r="AH83" i="75"/>
  <c r="AG83" i="75"/>
  <c r="AF83" i="75"/>
  <c r="AE83" i="75"/>
  <c r="AD83" i="75"/>
  <c r="AC83" i="75"/>
  <c r="AB83" i="75"/>
  <c r="AA83" i="75"/>
  <c r="Z83" i="75"/>
  <c r="Y83" i="75"/>
  <c r="X83" i="75"/>
  <c r="W83" i="75"/>
  <c r="V83" i="75"/>
  <c r="U83" i="75"/>
  <c r="T83" i="75"/>
  <c r="S83" i="75"/>
  <c r="R83" i="75"/>
  <c r="Q83" i="75"/>
  <c r="P83" i="75"/>
  <c r="O83" i="75"/>
  <c r="N83" i="75"/>
  <c r="M83" i="75"/>
  <c r="L83" i="75"/>
  <c r="K83" i="75"/>
  <c r="J83" i="75"/>
  <c r="I83" i="75"/>
  <c r="H83" i="75"/>
  <c r="G83" i="75"/>
  <c r="F83" i="75"/>
  <c r="E83" i="75"/>
  <c r="D83" i="75"/>
  <c r="C83" i="75"/>
  <c r="B83" i="75"/>
  <c r="A83" i="75"/>
  <c r="BK82" i="75"/>
  <c r="BJ82" i="75"/>
  <c r="BI82" i="75"/>
  <c r="BH82" i="75"/>
  <c r="BG82" i="75"/>
  <c r="BF82" i="75"/>
  <c r="BE82" i="75"/>
  <c r="BD82" i="75"/>
  <c r="BC82" i="75"/>
  <c r="BB82" i="75"/>
  <c r="BA82" i="75"/>
  <c r="AZ82" i="75"/>
  <c r="AY82" i="75"/>
  <c r="AX82" i="75"/>
  <c r="AW82" i="75"/>
  <c r="AV82" i="75"/>
  <c r="AU82" i="75"/>
  <c r="AT82" i="75"/>
  <c r="AS82" i="75"/>
  <c r="AR82" i="75"/>
  <c r="AQ82" i="75"/>
  <c r="AP82" i="75"/>
  <c r="AO82" i="75"/>
  <c r="AN82" i="75"/>
  <c r="AM82" i="75"/>
  <c r="AL82" i="75"/>
  <c r="AK82" i="75"/>
  <c r="AJ82" i="75"/>
  <c r="AI82" i="75"/>
  <c r="AH82" i="75"/>
  <c r="AG82" i="75"/>
  <c r="AF82" i="75"/>
  <c r="AE82" i="75"/>
  <c r="AD82" i="75"/>
  <c r="AC82" i="75"/>
  <c r="AB82" i="75"/>
  <c r="AA82" i="75"/>
  <c r="Z82" i="75"/>
  <c r="Y82" i="75"/>
  <c r="X82" i="75"/>
  <c r="W82" i="75"/>
  <c r="V82" i="75"/>
  <c r="U82" i="75"/>
  <c r="T82" i="75"/>
  <c r="S82" i="75"/>
  <c r="R82" i="75"/>
  <c r="Q82" i="75"/>
  <c r="P82" i="75"/>
  <c r="O82" i="75"/>
  <c r="N82" i="75"/>
  <c r="M82" i="75"/>
  <c r="L82" i="75"/>
  <c r="K82" i="75"/>
  <c r="J82" i="75"/>
  <c r="I82" i="75"/>
  <c r="H82" i="75"/>
  <c r="G82" i="75"/>
  <c r="F82" i="75"/>
  <c r="E82" i="75"/>
  <c r="D82" i="75"/>
  <c r="C82" i="75"/>
  <c r="B82" i="75"/>
  <c r="A82" i="75"/>
  <c r="BK81" i="75"/>
  <c r="BJ81" i="75"/>
  <c r="BI81" i="75"/>
  <c r="BH81" i="75"/>
  <c r="BG81" i="75"/>
  <c r="BF81" i="75"/>
  <c r="BE81" i="75"/>
  <c r="BD81" i="75"/>
  <c r="BC81" i="75"/>
  <c r="BB81" i="75"/>
  <c r="BA81" i="75"/>
  <c r="AZ81" i="75"/>
  <c r="AY81" i="75"/>
  <c r="AX81" i="75"/>
  <c r="AW81" i="75"/>
  <c r="AV81" i="75"/>
  <c r="AU81" i="75"/>
  <c r="AT81" i="75"/>
  <c r="AS81" i="75"/>
  <c r="AR81" i="75"/>
  <c r="AQ81" i="75"/>
  <c r="AP81" i="75"/>
  <c r="AO81" i="75"/>
  <c r="AN81" i="75"/>
  <c r="AM81" i="75"/>
  <c r="AL81" i="75"/>
  <c r="AK81" i="75"/>
  <c r="AJ81" i="75"/>
  <c r="AI81" i="75"/>
  <c r="AH81" i="75"/>
  <c r="AG81" i="75"/>
  <c r="AF81" i="75"/>
  <c r="AE81" i="75"/>
  <c r="AD81" i="75"/>
  <c r="AC81" i="75"/>
  <c r="AB81" i="75"/>
  <c r="AA81" i="75"/>
  <c r="Z81" i="75"/>
  <c r="Y81" i="75"/>
  <c r="X81" i="75"/>
  <c r="W81" i="75"/>
  <c r="V81" i="75"/>
  <c r="U81" i="75"/>
  <c r="T81" i="75"/>
  <c r="S81" i="75"/>
  <c r="R81" i="75"/>
  <c r="Q81" i="75"/>
  <c r="P81" i="75"/>
  <c r="O81" i="75"/>
  <c r="N81" i="75"/>
  <c r="M81" i="75"/>
  <c r="L81" i="75"/>
  <c r="K81" i="75"/>
  <c r="J81" i="75"/>
  <c r="I81" i="75"/>
  <c r="H81" i="75"/>
  <c r="G81" i="75"/>
  <c r="F81" i="75"/>
  <c r="E81" i="75"/>
  <c r="D81" i="75"/>
  <c r="C81" i="75"/>
  <c r="B81" i="75"/>
  <c r="A81" i="75"/>
  <c r="BK80" i="75"/>
  <c r="BJ80" i="75"/>
  <c r="BI80" i="75"/>
  <c r="BH80" i="75"/>
  <c r="BG80" i="75"/>
  <c r="BF80" i="75"/>
  <c r="BE80" i="75"/>
  <c r="BD80" i="75"/>
  <c r="BC80" i="75"/>
  <c r="BB80" i="75"/>
  <c r="BA80" i="75"/>
  <c r="AZ80" i="75"/>
  <c r="AY80" i="75"/>
  <c r="AX80" i="75"/>
  <c r="AW80" i="75"/>
  <c r="AV80" i="75"/>
  <c r="AU80" i="75"/>
  <c r="AT80" i="75"/>
  <c r="AS80" i="75"/>
  <c r="AR80" i="75"/>
  <c r="AQ80" i="75"/>
  <c r="AP80" i="75"/>
  <c r="AO80" i="75"/>
  <c r="AN80" i="75"/>
  <c r="AM80" i="75"/>
  <c r="AL80" i="75"/>
  <c r="AK80" i="75"/>
  <c r="AJ80" i="75"/>
  <c r="AI80" i="75"/>
  <c r="AH80" i="75"/>
  <c r="AG80" i="75"/>
  <c r="AF80" i="75"/>
  <c r="AE80" i="75"/>
  <c r="AD80" i="75"/>
  <c r="AC80" i="75"/>
  <c r="AB80" i="75"/>
  <c r="AA80" i="75"/>
  <c r="Z80" i="75"/>
  <c r="Y80" i="75"/>
  <c r="X80" i="75"/>
  <c r="W80" i="75"/>
  <c r="V80" i="75"/>
  <c r="U80" i="75"/>
  <c r="T80" i="75"/>
  <c r="S80" i="75"/>
  <c r="R80" i="75"/>
  <c r="Q80" i="75"/>
  <c r="P80" i="75"/>
  <c r="O80" i="75"/>
  <c r="N80" i="75"/>
  <c r="M80" i="75"/>
  <c r="L80" i="75"/>
  <c r="K80" i="75"/>
  <c r="J80" i="75"/>
  <c r="I80" i="75"/>
  <c r="H80" i="75"/>
  <c r="G80" i="75"/>
  <c r="F80" i="75"/>
  <c r="E80" i="75"/>
  <c r="D80" i="75"/>
  <c r="C80" i="75"/>
  <c r="B80" i="75"/>
  <c r="A80" i="75"/>
  <c r="BK79" i="75"/>
  <c r="BJ79" i="75"/>
  <c r="BI79" i="75"/>
  <c r="BH79" i="75"/>
  <c r="BG79" i="75"/>
  <c r="BF79" i="75"/>
  <c r="BE79" i="75"/>
  <c r="BD79" i="75"/>
  <c r="BC79" i="75"/>
  <c r="BB79" i="75"/>
  <c r="BA79" i="75"/>
  <c r="AZ79" i="75"/>
  <c r="AY79" i="75"/>
  <c r="AX79" i="75"/>
  <c r="AW79" i="75"/>
  <c r="AV79" i="75"/>
  <c r="AU79" i="75"/>
  <c r="AT79" i="75"/>
  <c r="AS79" i="75"/>
  <c r="AR79" i="75"/>
  <c r="AQ79" i="75"/>
  <c r="AP79" i="75"/>
  <c r="AO79" i="75"/>
  <c r="AN79" i="75"/>
  <c r="AM79" i="75"/>
  <c r="AL79" i="75"/>
  <c r="AK79" i="75"/>
  <c r="AJ79" i="75"/>
  <c r="AI79" i="75"/>
  <c r="AH79" i="75"/>
  <c r="AG79" i="75"/>
  <c r="AF79" i="75"/>
  <c r="AE79" i="75"/>
  <c r="AD79" i="75"/>
  <c r="AC79" i="75"/>
  <c r="AB79" i="75"/>
  <c r="AA79" i="75"/>
  <c r="Z79" i="75"/>
  <c r="Y79" i="75"/>
  <c r="X79" i="75"/>
  <c r="W79" i="75"/>
  <c r="V79" i="75"/>
  <c r="U79" i="75"/>
  <c r="T79" i="75"/>
  <c r="S79" i="75"/>
  <c r="R79" i="75"/>
  <c r="Q79" i="75"/>
  <c r="P79" i="75"/>
  <c r="O79" i="75"/>
  <c r="N79" i="75"/>
  <c r="M79" i="75"/>
  <c r="L79" i="75"/>
  <c r="K79" i="75"/>
  <c r="J79" i="75"/>
  <c r="I79" i="75"/>
  <c r="H79" i="75"/>
  <c r="G79" i="75"/>
  <c r="F79" i="75"/>
  <c r="E79" i="75"/>
  <c r="D79" i="75"/>
  <c r="C79" i="75"/>
  <c r="B79" i="75"/>
  <c r="A79" i="75"/>
  <c r="BK78" i="75"/>
  <c r="BJ78" i="75"/>
  <c r="BI78" i="75"/>
  <c r="BH78" i="75"/>
  <c r="BG78" i="75"/>
  <c r="BF78" i="75"/>
  <c r="BE78" i="75"/>
  <c r="BD78" i="75"/>
  <c r="BC78" i="75"/>
  <c r="BB78" i="75"/>
  <c r="BA78" i="75"/>
  <c r="AZ78" i="75"/>
  <c r="AY78" i="75"/>
  <c r="AX78" i="75"/>
  <c r="AW78" i="75"/>
  <c r="AV78" i="75"/>
  <c r="AU78" i="75"/>
  <c r="AT78" i="75"/>
  <c r="AS78" i="75"/>
  <c r="AR78" i="75"/>
  <c r="AQ78" i="75"/>
  <c r="AP78" i="75"/>
  <c r="AO78" i="75"/>
  <c r="AN78" i="75"/>
  <c r="AM78" i="75"/>
  <c r="AL78" i="75"/>
  <c r="AK78" i="75"/>
  <c r="AJ78" i="75"/>
  <c r="AI78" i="75"/>
  <c r="AH78" i="75"/>
  <c r="AG78" i="75"/>
  <c r="AF78" i="75"/>
  <c r="AE78" i="75"/>
  <c r="AD78" i="75"/>
  <c r="AC78" i="75"/>
  <c r="AB78" i="75"/>
  <c r="AA78" i="75"/>
  <c r="Z78" i="75"/>
  <c r="Y78" i="75"/>
  <c r="X78" i="75"/>
  <c r="W78" i="75"/>
  <c r="V78" i="75"/>
  <c r="U78" i="75"/>
  <c r="T78" i="75"/>
  <c r="S78" i="75"/>
  <c r="R78" i="75"/>
  <c r="Q78" i="75"/>
  <c r="P78" i="75"/>
  <c r="O78" i="75"/>
  <c r="N78" i="75"/>
  <c r="M78" i="75"/>
  <c r="L78" i="75"/>
  <c r="K78" i="75"/>
  <c r="J78" i="75"/>
  <c r="I78" i="75"/>
  <c r="H78" i="75"/>
  <c r="G78" i="75"/>
  <c r="F78" i="75"/>
  <c r="E78" i="75"/>
  <c r="D78" i="75"/>
  <c r="C78" i="75"/>
  <c r="B78" i="75"/>
  <c r="A78" i="75"/>
  <c r="BK77" i="75"/>
  <c r="BJ77" i="75"/>
  <c r="BI77" i="75"/>
  <c r="BH77" i="75"/>
  <c r="BG77" i="75"/>
  <c r="BF77" i="75"/>
  <c r="BE77" i="75"/>
  <c r="BD77" i="75"/>
  <c r="BC77" i="75"/>
  <c r="BB77" i="75"/>
  <c r="BA77" i="75"/>
  <c r="AZ77" i="75"/>
  <c r="AY77" i="75"/>
  <c r="AX77" i="75"/>
  <c r="AW77" i="75"/>
  <c r="AV77" i="75"/>
  <c r="AU77" i="75"/>
  <c r="AT77" i="75"/>
  <c r="AS77" i="75"/>
  <c r="AR77" i="75"/>
  <c r="AQ77" i="75"/>
  <c r="AP77" i="75"/>
  <c r="AO77" i="75"/>
  <c r="AN77" i="75"/>
  <c r="AM77" i="75"/>
  <c r="AL77" i="75"/>
  <c r="AK77" i="75"/>
  <c r="AJ77" i="75"/>
  <c r="AI77" i="75"/>
  <c r="AH77" i="75"/>
  <c r="AG77" i="75"/>
  <c r="AF77" i="75"/>
  <c r="AE77" i="75"/>
  <c r="AD77" i="75"/>
  <c r="AC77" i="75"/>
  <c r="AB77" i="75"/>
  <c r="AA77" i="75"/>
  <c r="Z77" i="75"/>
  <c r="Y77" i="75"/>
  <c r="X77" i="75"/>
  <c r="W77" i="75"/>
  <c r="V77" i="75"/>
  <c r="U77" i="75"/>
  <c r="T77" i="75"/>
  <c r="S77" i="75"/>
  <c r="R77" i="75"/>
  <c r="Q77" i="75"/>
  <c r="P77" i="75"/>
  <c r="O77" i="75"/>
  <c r="N77" i="75"/>
  <c r="M77" i="75"/>
  <c r="L77" i="75"/>
  <c r="K77" i="75"/>
  <c r="J77" i="75"/>
  <c r="I77" i="75"/>
  <c r="H77" i="75"/>
  <c r="G77" i="75"/>
  <c r="F77" i="75"/>
  <c r="E77" i="75"/>
  <c r="D77" i="75"/>
  <c r="C77" i="75"/>
  <c r="B77" i="75"/>
  <c r="A77" i="75"/>
  <c r="BK76" i="75"/>
  <c r="BJ76" i="75"/>
  <c r="BI76" i="75"/>
  <c r="BH76" i="75"/>
  <c r="BG76" i="75"/>
  <c r="BF76" i="75"/>
  <c r="BE76" i="75"/>
  <c r="BD76" i="75"/>
  <c r="BC76" i="75"/>
  <c r="BB76" i="75"/>
  <c r="BA76" i="75"/>
  <c r="AZ76" i="75"/>
  <c r="AY76" i="75"/>
  <c r="AX76" i="75"/>
  <c r="AW76" i="75"/>
  <c r="AV76" i="75"/>
  <c r="AU76" i="75"/>
  <c r="AT76" i="75"/>
  <c r="AS76" i="75"/>
  <c r="AR76" i="75"/>
  <c r="AQ76" i="75"/>
  <c r="AP76" i="75"/>
  <c r="AO76" i="75"/>
  <c r="AN76" i="75"/>
  <c r="AM76" i="75"/>
  <c r="AL76" i="75"/>
  <c r="AK76" i="75"/>
  <c r="AJ76" i="75"/>
  <c r="AI76" i="75"/>
  <c r="AH76" i="75"/>
  <c r="AG76" i="75"/>
  <c r="AF76" i="75"/>
  <c r="AE76" i="75"/>
  <c r="AD76" i="75"/>
  <c r="AC76" i="75"/>
  <c r="AB76" i="75"/>
  <c r="AA76" i="75"/>
  <c r="Z76" i="75"/>
  <c r="Y76" i="75"/>
  <c r="X76" i="75"/>
  <c r="W76" i="75"/>
  <c r="V76" i="75"/>
  <c r="U76" i="75"/>
  <c r="T76" i="75"/>
  <c r="S76" i="75"/>
  <c r="R76" i="75"/>
  <c r="Q76" i="75"/>
  <c r="P76" i="75"/>
  <c r="O76" i="75"/>
  <c r="N76" i="75"/>
  <c r="M76" i="75"/>
  <c r="L76" i="75"/>
  <c r="K76" i="75"/>
  <c r="J76" i="75"/>
  <c r="I76" i="75"/>
  <c r="H76" i="75"/>
  <c r="G76" i="75"/>
  <c r="F76" i="75"/>
  <c r="E76" i="75"/>
  <c r="D76" i="75"/>
  <c r="C76" i="75"/>
  <c r="B76" i="75"/>
  <c r="A76" i="75"/>
  <c r="BK75" i="75"/>
  <c r="BJ75" i="75"/>
  <c r="BI75" i="75"/>
  <c r="BH75" i="75"/>
  <c r="BG75" i="75"/>
  <c r="BF75" i="75"/>
  <c r="BE75" i="75"/>
  <c r="BD75" i="75"/>
  <c r="BC75" i="75"/>
  <c r="BB75" i="75"/>
  <c r="BA75" i="75"/>
  <c r="AZ75" i="75"/>
  <c r="AY75" i="75"/>
  <c r="AX75" i="75"/>
  <c r="AW75" i="75"/>
  <c r="AV75" i="75"/>
  <c r="AU75" i="75"/>
  <c r="AT75" i="75"/>
  <c r="AS75" i="75"/>
  <c r="AR75" i="75"/>
  <c r="AQ75" i="75"/>
  <c r="AP75" i="75"/>
  <c r="AO75" i="75"/>
  <c r="AN75" i="75"/>
  <c r="AM75" i="75"/>
  <c r="AL75" i="75"/>
  <c r="AK75" i="75"/>
  <c r="AJ75" i="75"/>
  <c r="AI75" i="75"/>
  <c r="AH75" i="75"/>
  <c r="AG75" i="75"/>
  <c r="AF75" i="75"/>
  <c r="AE75" i="75"/>
  <c r="AD75" i="75"/>
  <c r="AC75" i="75"/>
  <c r="AB75" i="75"/>
  <c r="AA75" i="75"/>
  <c r="Z75" i="75"/>
  <c r="Y75" i="75"/>
  <c r="X75" i="75"/>
  <c r="W75" i="75"/>
  <c r="V75" i="75"/>
  <c r="U75" i="75"/>
  <c r="T75" i="75"/>
  <c r="S75" i="75"/>
  <c r="R75" i="75"/>
  <c r="Q75" i="75"/>
  <c r="P75" i="75"/>
  <c r="O75" i="75"/>
  <c r="N75" i="75"/>
  <c r="M75" i="75"/>
  <c r="L75" i="75"/>
  <c r="K75" i="75"/>
  <c r="J75" i="75"/>
  <c r="I75" i="75"/>
  <c r="H75" i="75"/>
  <c r="G75" i="75"/>
  <c r="F75" i="75"/>
  <c r="E75" i="75"/>
  <c r="D75" i="75"/>
  <c r="C75" i="75"/>
  <c r="B75" i="75"/>
  <c r="A75" i="75"/>
  <c r="BK74" i="75"/>
  <c r="BJ74" i="75"/>
  <c r="BI74" i="75"/>
  <c r="BH74" i="75"/>
  <c r="BG74" i="75"/>
  <c r="BF74" i="75"/>
  <c r="BE74" i="75"/>
  <c r="BD74" i="75"/>
  <c r="BC74" i="75"/>
  <c r="BB74" i="75"/>
  <c r="BA74" i="75"/>
  <c r="AZ74" i="75"/>
  <c r="AY74" i="75"/>
  <c r="AX74" i="75"/>
  <c r="AW74" i="75"/>
  <c r="AV74" i="75"/>
  <c r="AU74" i="75"/>
  <c r="AT74" i="75"/>
  <c r="AS74" i="75"/>
  <c r="AR74" i="75"/>
  <c r="AQ74" i="75"/>
  <c r="AP74" i="75"/>
  <c r="AO74" i="75"/>
  <c r="AN74" i="75"/>
  <c r="AM74" i="75"/>
  <c r="AL74" i="75"/>
  <c r="AK74" i="75"/>
  <c r="AJ74" i="75"/>
  <c r="AI74" i="75"/>
  <c r="AH74" i="75"/>
  <c r="AG74" i="75"/>
  <c r="AF74" i="75"/>
  <c r="AE74" i="75"/>
  <c r="AD74" i="75"/>
  <c r="AC74" i="75"/>
  <c r="AB74" i="75"/>
  <c r="AA74" i="75"/>
  <c r="Z74" i="75"/>
  <c r="Y74" i="75"/>
  <c r="X74" i="75"/>
  <c r="W74" i="75"/>
  <c r="V74" i="75"/>
  <c r="U74" i="75"/>
  <c r="T74" i="75"/>
  <c r="S74" i="75"/>
  <c r="R74" i="75"/>
  <c r="Q74" i="75"/>
  <c r="P74" i="75"/>
  <c r="O74" i="75"/>
  <c r="N74" i="75"/>
  <c r="M74" i="75"/>
  <c r="L74" i="75"/>
  <c r="K74" i="75"/>
  <c r="J74" i="75"/>
  <c r="I74" i="75"/>
  <c r="H74" i="75"/>
  <c r="G74" i="75"/>
  <c r="F74" i="75"/>
  <c r="E74" i="75"/>
  <c r="D74" i="75"/>
  <c r="C74" i="75"/>
  <c r="B74" i="75"/>
  <c r="A74" i="75"/>
  <c r="BK73" i="75"/>
  <c r="BJ73" i="75"/>
  <c r="BI73" i="75"/>
  <c r="BH73" i="75"/>
  <c r="BG73" i="75"/>
  <c r="BF73" i="75"/>
  <c r="BE73" i="75"/>
  <c r="BD73" i="75"/>
  <c r="BC73" i="75"/>
  <c r="BB73" i="75"/>
  <c r="BA73" i="75"/>
  <c r="AZ73" i="75"/>
  <c r="AY73" i="75"/>
  <c r="AX73" i="75"/>
  <c r="AW73" i="75"/>
  <c r="AV73" i="75"/>
  <c r="AU73" i="75"/>
  <c r="AT73" i="75"/>
  <c r="AS73" i="75"/>
  <c r="AR73" i="75"/>
  <c r="AQ73" i="75"/>
  <c r="AP73" i="75"/>
  <c r="AO73" i="75"/>
  <c r="AN73" i="75"/>
  <c r="AM73" i="75"/>
  <c r="AL73" i="75"/>
  <c r="AK73" i="75"/>
  <c r="AJ73" i="75"/>
  <c r="AI73" i="75"/>
  <c r="AH73" i="75"/>
  <c r="AG73" i="75"/>
  <c r="AF73" i="75"/>
  <c r="AE73" i="75"/>
  <c r="AD73" i="75"/>
  <c r="AC73" i="75"/>
  <c r="AB73" i="75"/>
  <c r="AA73" i="75"/>
  <c r="Z73" i="75"/>
  <c r="Y73" i="75"/>
  <c r="X73" i="75"/>
  <c r="W73" i="75"/>
  <c r="V73" i="75"/>
  <c r="U73" i="75"/>
  <c r="T73" i="75"/>
  <c r="S73" i="75"/>
  <c r="R73" i="75"/>
  <c r="Q73" i="75"/>
  <c r="P73" i="75"/>
  <c r="O73" i="75"/>
  <c r="N73" i="75"/>
  <c r="M73" i="75"/>
  <c r="L73" i="75"/>
  <c r="K73" i="75"/>
  <c r="J73" i="75"/>
  <c r="I73" i="75"/>
  <c r="H73" i="75"/>
  <c r="G73" i="75"/>
  <c r="F73" i="75"/>
  <c r="E73" i="75"/>
  <c r="D73" i="75"/>
  <c r="C73" i="75"/>
  <c r="B73" i="75"/>
  <c r="A73" i="75"/>
  <c r="BK72" i="75"/>
  <c r="BJ72" i="75"/>
  <c r="BI72" i="75"/>
  <c r="BH72" i="75"/>
  <c r="BG72" i="75"/>
  <c r="BF72" i="75"/>
  <c r="BE72" i="75"/>
  <c r="BD72" i="75"/>
  <c r="BC72" i="75"/>
  <c r="BB72" i="75"/>
  <c r="BA72" i="75"/>
  <c r="AZ72" i="75"/>
  <c r="AY72" i="75"/>
  <c r="AX72" i="75"/>
  <c r="AW72" i="75"/>
  <c r="AV72" i="75"/>
  <c r="AU72" i="75"/>
  <c r="AT72" i="75"/>
  <c r="AS72" i="75"/>
  <c r="AR72" i="75"/>
  <c r="AQ72" i="75"/>
  <c r="AP72" i="75"/>
  <c r="AO72" i="75"/>
  <c r="AN72" i="75"/>
  <c r="AM72" i="75"/>
  <c r="AL72" i="75"/>
  <c r="AK72" i="75"/>
  <c r="AJ72" i="75"/>
  <c r="AI72" i="75"/>
  <c r="AH72" i="75"/>
  <c r="AG72" i="75"/>
  <c r="AF72" i="75"/>
  <c r="AE72" i="75"/>
  <c r="AD72" i="75"/>
  <c r="AC72" i="75"/>
  <c r="AB72" i="75"/>
  <c r="AA72" i="75"/>
  <c r="Z72" i="75"/>
  <c r="Y72" i="75"/>
  <c r="X72" i="75"/>
  <c r="W72" i="75"/>
  <c r="V72" i="75"/>
  <c r="U72" i="75"/>
  <c r="T72" i="75"/>
  <c r="S72" i="75"/>
  <c r="R72" i="75"/>
  <c r="Q72" i="75"/>
  <c r="P72" i="75"/>
  <c r="O72" i="75"/>
  <c r="N72" i="75"/>
  <c r="M72" i="75"/>
  <c r="L72" i="75"/>
  <c r="K72" i="75"/>
  <c r="J72" i="75"/>
  <c r="I72" i="75"/>
  <c r="H72" i="75"/>
  <c r="G72" i="75"/>
  <c r="F72" i="75"/>
  <c r="E72" i="75"/>
  <c r="D72" i="75"/>
  <c r="C72" i="75"/>
  <c r="B72" i="75"/>
  <c r="A72" i="75"/>
  <c r="BK71" i="75"/>
  <c r="BJ71" i="75"/>
  <c r="BI71" i="75"/>
  <c r="BH71" i="75"/>
  <c r="BG71" i="75"/>
  <c r="BF71" i="75"/>
  <c r="BE71" i="75"/>
  <c r="BD71" i="75"/>
  <c r="BC71" i="75"/>
  <c r="BB71" i="75"/>
  <c r="BA71" i="75"/>
  <c r="AZ71" i="75"/>
  <c r="AY71" i="75"/>
  <c r="AX71" i="75"/>
  <c r="AW71" i="75"/>
  <c r="AV71" i="75"/>
  <c r="AU71" i="75"/>
  <c r="AT71" i="75"/>
  <c r="AS71" i="75"/>
  <c r="AR71" i="75"/>
  <c r="AQ71" i="75"/>
  <c r="AP71" i="75"/>
  <c r="AO71" i="75"/>
  <c r="AN71" i="75"/>
  <c r="AM71" i="75"/>
  <c r="AL71" i="75"/>
  <c r="AK71" i="75"/>
  <c r="AJ71" i="75"/>
  <c r="AI71" i="75"/>
  <c r="AH71" i="75"/>
  <c r="AG71" i="75"/>
  <c r="AF71" i="75"/>
  <c r="AE71" i="75"/>
  <c r="AD71" i="75"/>
  <c r="AC71" i="75"/>
  <c r="AB71" i="75"/>
  <c r="AA71" i="75"/>
  <c r="Z71" i="75"/>
  <c r="Y71" i="75"/>
  <c r="X71" i="75"/>
  <c r="W71" i="75"/>
  <c r="V71" i="75"/>
  <c r="U71" i="75"/>
  <c r="T71" i="75"/>
  <c r="S71" i="75"/>
  <c r="R71" i="75"/>
  <c r="Q71" i="75"/>
  <c r="P71" i="75"/>
  <c r="O71" i="75"/>
  <c r="N71" i="75"/>
  <c r="M71" i="75"/>
  <c r="L71" i="75"/>
  <c r="K71" i="75"/>
  <c r="J71" i="75"/>
  <c r="I71" i="75"/>
  <c r="H71" i="75"/>
  <c r="G71" i="75"/>
  <c r="F71" i="75"/>
  <c r="E71" i="75"/>
  <c r="D71" i="75"/>
  <c r="C71" i="75"/>
  <c r="B71" i="75"/>
  <c r="A71" i="75"/>
  <c r="BK70" i="75"/>
  <c r="BJ70" i="75"/>
  <c r="BI70" i="75"/>
  <c r="BH70" i="75"/>
  <c r="BG70" i="75"/>
  <c r="BF70" i="75"/>
  <c r="BE70" i="75"/>
  <c r="BD70" i="75"/>
  <c r="BC70" i="75"/>
  <c r="BB70" i="75"/>
  <c r="BA70" i="75"/>
  <c r="AZ70" i="75"/>
  <c r="AY70" i="75"/>
  <c r="AX70" i="75"/>
  <c r="AW70" i="75"/>
  <c r="AV70" i="75"/>
  <c r="AU70" i="75"/>
  <c r="AT70" i="75"/>
  <c r="AS70" i="75"/>
  <c r="AR70" i="75"/>
  <c r="AQ70" i="75"/>
  <c r="AP70" i="75"/>
  <c r="AO70" i="75"/>
  <c r="AN70" i="75"/>
  <c r="AM70" i="75"/>
  <c r="AL70" i="75"/>
  <c r="AK70" i="75"/>
  <c r="AJ70" i="75"/>
  <c r="AI70" i="75"/>
  <c r="AH70" i="75"/>
  <c r="AG70" i="75"/>
  <c r="AF70" i="75"/>
  <c r="AE70" i="75"/>
  <c r="AD70" i="75"/>
  <c r="AC70" i="75"/>
  <c r="AB70" i="75"/>
  <c r="AA70" i="75"/>
  <c r="Z70" i="75"/>
  <c r="Y70" i="75"/>
  <c r="X70" i="75"/>
  <c r="W70" i="75"/>
  <c r="V70" i="75"/>
  <c r="U70" i="75"/>
  <c r="T70" i="75"/>
  <c r="S70" i="75"/>
  <c r="R70" i="75"/>
  <c r="Q70" i="75"/>
  <c r="P70" i="75"/>
  <c r="O70" i="75"/>
  <c r="N70" i="75"/>
  <c r="M70" i="75"/>
  <c r="L70" i="75"/>
  <c r="K70" i="75"/>
  <c r="J70" i="75"/>
  <c r="I70" i="75"/>
  <c r="H70" i="75"/>
  <c r="G70" i="75"/>
  <c r="F70" i="75"/>
  <c r="E70" i="75"/>
  <c r="D70" i="75"/>
  <c r="C70" i="75"/>
  <c r="B70" i="75"/>
  <c r="A70" i="75"/>
  <c r="BK69" i="75"/>
  <c r="BJ69" i="75"/>
  <c r="BI69" i="75"/>
  <c r="BH69" i="75"/>
  <c r="BG69" i="75"/>
  <c r="BF69" i="75"/>
  <c r="BE69" i="75"/>
  <c r="BD69" i="75"/>
  <c r="BC69" i="75"/>
  <c r="BB69" i="75"/>
  <c r="BA69" i="75"/>
  <c r="AZ69" i="75"/>
  <c r="AY69" i="75"/>
  <c r="AX69" i="75"/>
  <c r="AW69" i="75"/>
  <c r="AV69" i="75"/>
  <c r="AU69" i="75"/>
  <c r="AT69" i="75"/>
  <c r="AS69" i="75"/>
  <c r="AR69" i="75"/>
  <c r="AQ69" i="75"/>
  <c r="AP69" i="75"/>
  <c r="AO69" i="75"/>
  <c r="AN69" i="75"/>
  <c r="AM69" i="75"/>
  <c r="AL69" i="75"/>
  <c r="AK69" i="75"/>
  <c r="AJ69" i="75"/>
  <c r="AI69" i="75"/>
  <c r="AH69" i="75"/>
  <c r="AG69" i="75"/>
  <c r="AF69" i="75"/>
  <c r="AE69" i="75"/>
  <c r="AD69" i="75"/>
  <c r="AC69" i="75"/>
  <c r="AB69" i="75"/>
  <c r="AA69" i="75"/>
  <c r="Z69" i="75"/>
  <c r="Y69" i="75"/>
  <c r="X69" i="75"/>
  <c r="W69" i="75"/>
  <c r="V69" i="75"/>
  <c r="U69" i="75"/>
  <c r="T69" i="75"/>
  <c r="S69" i="75"/>
  <c r="R69" i="75"/>
  <c r="Q69" i="75"/>
  <c r="P69" i="75"/>
  <c r="O69" i="75"/>
  <c r="N69" i="75"/>
  <c r="M69" i="75"/>
  <c r="L69" i="75"/>
  <c r="K69" i="75"/>
  <c r="J69" i="75"/>
  <c r="I69" i="75"/>
  <c r="H69" i="75"/>
  <c r="G69" i="75"/>
  <c r="F69" i="75"/>
  <c r="E69" i="75"/>
  <c r="D69" i="75"/>
  <c r="C69" i="75"/>
  <c r="B69" i="75"/>
  <c r="A69" i="75"/>
  <c r="BK68" i="75"/>
  <c r="BJ68" i="75"/>
  <c r="BI68" i="75"/>
  <c r="BH68" i="75"/>
  <c r="BG68" i="75"/>
  <c r="BF68" i="75"/>
  <c r="BE68" i="75"/>
  <c r="BD68" i="75"/>
  <c r="BC68" i="75"/>
  <c r="BB68" i="75"/>
  <c r="BA68" i="75"/>
  <c r="AZ68" i="75"/>
  <c r="AY68" i="75"/>
  <c r="AX68" i="75"/>
  <c r="AW68" i="75"/>
  <c r="AV68" i="75"/>
  <c r="AU68" i="75"/>
  <c r="AT68" i="75"/>
  <c r="AS68" i="75"/>
  <c r="AR68" i="75"/>
  <c r="AQ68" i="75"/>
  <c r="AP68" i="75"/>
  <c r="AO68" i="75"/>
  <c r="AN68" i="75"/>
  <c r="AM68" i="75"/>
  <c r="AL68" i="75"/>
  <c r="AK68" i="75"/>
  <c r="AJ68" i="75"/>
  <c r="AI68" i="75"/>
  <c r="AH68" i="75"/>
  <c r="AG68" i="75"/>
  <c r="AF68" i="75"/>
  <c r="AE68" i="75"/>
  <c r="AD68" i="75"/>
  <c r="AC68" i="75"/>
  <c r="AB68" i="75"/>
  <c r="AA68" i="75"/>
  <c r="Z68" i="75"/>
  <c r="Y68" i="75"/>
  <c r="X68" i="75"/>
  <c r="W68" i="75"/>
  <c r="V68" i="75"/>
  <c r="U68" i="75"/>
  <c r="T68" i="75"/>
  <c r="S68" i="75"/>
  <c r="R68" i="75"/>
  <c r="Q68" i="75"/>
  <c r="P68" i="75"/>
  <c r="O68" i="75"/>
  <c r="N68" i="75"/>
  <c r="M68" i="75"/>
  <c r="L68" i="75"/>
  <c r="K68" i="75"/>
  <c r="J68" i="75"/>
  <c r="I68" i="75"/>
  <c r="H68" i="75"/>
  <c r="G68" i="75"/>
  <c r="F68" i="75"/>
  <c r="E68" i="75"/>
  <c r="D68" i="75"/>
  <c r="C68" i="75"/>
  <c r="B68" i="75"/>
  <c r="A68" i="75"/>
  <c r="BK67" i="75"/>
  <c r="BJ67" i="75"/>
  <c r="BI67" i="75"/>
  <c r="BH67" i="75"/>
  <c r="BG67" i="75"/>
  <c r="BF67" i="75"/>
  <c r="BE67" i="75"/>
  <c r="BD67" i="75"/>
  <c r="BC67" i="75"/>
  <c r="BB67" i="75"/>
  <c r="BA67" i="75"/>
  <c r="AZ67" i="75"/>
  <c r="AY67" i="75"/>
  <c r="AX67" i="75"/>
  <c r="AW67" i="75"/>
  <c r="AV67" i="75"/>
  <c r="AU67" i="75"/>
  <c r="AT67" i="75"/>
  <c r="AS67" i="75"/>
  <c r="AR67" i="75"/>
  <c r="AQ67" i="75"/>
  <c r="AP67" i="75"/>
  <c r="AO67" i="75"/>
  <c r="AN67" i="75"/>
  <c r="AM67" i="75"/>
  <c r="AL67" i="75"/>
  <c r="AK67" i="75"/>
  <c r="AJ67" i="75"/>
  <c r="AI67" i="75"/>
  <c r="AH67" i="75"/>
  <c r="AG67" i="75"/>
  <c r="AF67" i="75"/>
  <c r="AE67" i="75"/>
  <c r="AD67" i="75"/>
  <c r="AC67" i="75"/>
  <c r="AB67" i="75"/>
  <c r="AA67" i="75"/>
  <c r="Z67" i="75"/>
  <c r="Y67" i="75"/>
  <c r="X67" i="75"/>
  <c r="W67" i="75"/>
  <c r="V67" i="75"/>
  <c r="U67" i="75"/>
  <c r="T67" i="75"/>
  <c r="S67" i="75"/>
  <c r="R67" i="75"/>
  <c r="Q67" i="75"/>
  <c r="P67" i="75"/>
  <c r="O67" i="75"/>
  <c r="N67" i="75"/>
  <c r="M67" i="75"/>
  <c r="L67" i="75"/>
  <c r="K67" i="75"/>
  <c r="J67" i="75"/>
  <c r="I67" i="75"/>
  <c r="H67" i="75"/>
  <c r="G67" i="75"/>
  <c r="F67" i="75"/>
  <c r="E67" i="75"/>
  <c r="D67" i="75"/>
  <c r="C67" i="75"/>
  <c r="B67" i="75"/>
  <c r="A67" i="75"/>
  <c r="BK66" i="75"/>
  <c r="BJ66" i="75"/>
  <c r="BI66" i="75"/>
  <c r="BH66" i="75"/>
  <c r="BG66" i="75"/>
  <c r="BF66" i="75"/>
  <c r="BE66" i="75"/>
  <c r="BD66" i="75"/>
  <c r="BC66" i="75"/>
  <c r="BB66" i="75"/>
  <c r="BA66" i="75"/>
  <c r="AZ66" i="75"/>
  <c r="AY66" i="75"/>
  <c r="AX66" i="75"/>
  <c r="AW66" i="75"/>
  <c r="AV66" i="75"/>
  <c r="AU66" i="75"/>
  <c r="AT66" i="75"/>
  <c r="AS66" i="75"/>
  <c r="AR66" i="75"/>
  <c r="AQ66" i="75"/>
  <c r="AP66" i="75"/>
  <c r="AO66" i="75"/>
  <c r="AN66" i="75"/>
  <c r="AM66" i="75"/>
  <c r="AL66" i="75"/>
  <c r="AK66" i="75"/>
  <c r="AJ66" i="75"/>
  <c r="AI66" i="75"/>
  <c r="AH66" i="75"/>
  <c r="AG66" i="75"/>
  <c r="AF66" i="75"/>
  <c r="AE66" i="75"/>
  <c r="AD66" i="75"/>
  <c r="AC66" i="75"/>
  <c r="AB66" i="75"/>
  <c r="AA66" i="75"/>
  <c r="Z66" i="75"/>
  <c r="Y66" i="75"/>
  <c r="X66" i="75"/>
  <c r="W66" i="75"/>
  <c r="V66" i="75"/>
  <c r="U66" i="75"/>
  <c r="T66" i="75"/>
  <c r="S66" i="75"/>
  <c r="R66" i="75"/>
  <c r="Q66" i="75"/>
  <c r="P66" i="75"/>
  <c r="O66" i="75"/>
  <c r="N66" i="75"/>
  <c r="M66" i="75"/>
  <c r="L66" i="75"/>
  <c r="K66" i="75"/>
  <c r="J66" i="75"/>
  <c r="I66" i="75"/>
  <c r="H66" i="75"/>
  <c r="G66" i="75"/>
  <c r="F66" i="75"/>
  <c r="E66" i="75"/>
  <c r="D66" i="75"/>
  <c r="C66" i="75"/>
  <c r="B66" i="75"/>
  <c r="A66" i="75"/>
  <c r="A65" i="75"/>
  <c r="A64" i="75"/>
  <c r="A63" i="75"/>
  <c r="A62" i="75"/>
  <c r="BK61" i="75"/>
  <c r="BJ61" i="75"/>
  <c r="BI61" i="75"/>
  <c r="BH61" i="75"/>
  <c r="BG61" i="75"/>
  <c r="BF61" i="75"/>
  <c r="BE61" i="75"/>
  <c r="BD61" i="75"/>
  <c r="BC61" i="75"/>
  <c r="BB61" i="75"/>
  <c r="BA61" i="75"/>
  <c r="AZ61" i="75"/>
  <c r="AY61" i="75"/>
  <c r="AX61" i="75"/>
  <c r="AW61" i="75"/>
  <c r="AV61" i="75"/>
  <c r="AU61" i="75"/>
  <c r="AT61" i="75"/>
  <c r="AS61" i="75"/>
  <c r="AR61" i="75"/>
  <c r="AQ61" i="75"/>
  <c r="AP61" i="75"/>
  <c r="AO61" i="75"/>
  <c r="AN61" i="75"/>
  <c r="AM61" i="75"/>
  <c r="AL61" i="75"/>
  <c r="AK61" i="75"/>
  <c r="AJ61" i="75"/>
  <c r="AI61" i="75"/>
  <c r="AH61" i="75"/>
  <c r="AG61" i="75"/>
  <c r="AF61" i="75"/>
  <c r="AE61" i="75"/>
  <c r="AD61" i="75"/>
  <c r="AC61" i="75"/>
  <c r="AB61" i="75"/>
  <c r="AA61" i="75"/>
  <c r="Z61" i="75"/>
  <c r="Y61" i="75"/>
  <c r="X61" i="75"/>
  <c r="W61" i="75"/>
  <c r="V61" i="75"/>
  <c r="U61" i="75"/>
  <c r="T61" i="75"/>
  <c r="S61" i="75"/>
  <c r="R61" i="75"/>
  <c r="Q61" i="75"/>
  <c r="P61" i="75"/>
  <c r="O61" i="75"/>
  <c r="N61" i="75"/>
  <c r="M61" i="75"/>
  <c r="L61" i="75"/>
  <c r="K61" i="75"/>
  <c r="J61" i="75"/>
  <c r="I61" i="75"/>
  <c r="H61" i="75"/>
  <c r="G61" i="75"/>
  <c r="F61" i="75"/>
  <c r="E61" i="75"/>
  <c r="D61" i="75"/>
  <c r="C61" i="75"/>
  <c r="B61" i="75"/>
  <c r="A61" i="75"/>
  <c r="A60" i="75"/>
  <c r="BK59" i="75"/>
  <c r="BJ59" i="75"/>
  <c r="BI59" i="75"/>
  <c r="BH59" i="75"/>
  <c r="BG59" i="75"/>
  <c r="BF59" i="75"/>
  <c r="BE59" i="75"/>
  <c r="BD59" i="75"/>
  <c r="BC59" i="75"/>
  <c r="BB59" i="75"/>
  <c r="BA59" i="75"/>
  <c r="AZ59" i="75"/>
  <c r="AY59" i="75"/>
  <c r="AX59" i="75"/>
  <c r="AW59" i="75"/>
  <c r="AV59" i="75"/>
  <c r="AU59" i="75"/>
  <c r="AT59" i="75"/>
  <c r="AS59" i="75"/>
  <c r="AR59" i="75"/>
  <c r="AQ59" i="75"/>
  <c r="AP59" i="75"/>
  <c r="AO59" i="75"/>
  <c r="AN59" i="75"/>
  <c r="AM59" i="75"/>
  <c r="AL59" i="75"/>
  <c r="AK59" i="75"/>
  <c r="AJ59" i="75"/>
  <c r="AI59" i="75"/>
  <c r="AH59" i="75"/>
  <c r="AG59" i="75"/>
  <c r="AF59" i="75"/>
  <c r="AE59" i="75"/>
  <c r="AD59" i="75"/>
  <c r="AC59" i="75"/>
  <c r="AB59" i="75"/>
  <c r="AA59" i="75"/>
  <c r="Z59" i="75"/>
  <c r="Y59" i="75"/>
  <c r="X59" i="75"/>
  <c r="W59" i="75"/>
  <c r="V59" i="75"/>
  <c r="U59" i="75"/>
  <c r="T59" i="75"/>
  <c r="S59" i="75"/>
  <c r="R59" i="75"/>
  <c r="Q59" i="75"/>
  <c r="P59" i="75"/>
  <c r="O59" i="75"/>
  <c r="N59" i="75"/>
  <c r="M59" i="75"/>
  <c r="L59" i="75"/>
  <c r="K59" i="75"/>
  <c r="J59" i="75"/>
  <c r="I59" i="75"/>
  <c r="H59" i="75"/>
  <c r="G59" i="75"/>
  <c r="F59" i="75"/>
  <c r="E59" i="75"/>
  <c r="D59" i="75"/>
  <c r="C59" i="75"/>
  <c r="B59" i="75"/>
  <c r="A59" i="75"/>
  <c r="BK58" i="75"/>
  <c r="BJ58" i="75"/>
  <c r="BI58" i="75"/>
  <c r="BH58" i="75"/>
  <c r="BG58" i="75"/>
  <c r="BF58" i="75"/>
  <c r="BE58" i="75"/>
  <c r="BD58" i="75"/>
  <c r="BC58" i="75"/>
  <c r="BB58" i="75"/>
  <c r="BA58" i="75"/>
  <c r="AZ58" i="75"/>
  <c r="AY58" i="75"/>
  <c r="AX58" i="75"/>
  <c r="AW58" i="75"/>
  <c r="AV58" i="75"/>
  <c r="AU58" i="75"/>
  <c r="AT58" i="75"/>
  <c r="AS58" i="75"/>
  <c r="AR58" i="75"/>
  <c r="AQ58" i="75"/>
  <c r="AP58" i="75"/>
  <c r="AO58" i="75"/>
  <c r="AN58" i="75"/>
  <c r="AM58" i="75"/>
  <c r="AL58" i="75"/>
  <c r="AK58" i="75"/>
  <c r="AJ58" i="75"/>
  <c r="AI58" i="75"/>
  <c r="AH58" i="75"/>
  <c r="AG58" i="75"/>
  <c r="AF58" i="75"/>
  <c r="AE58" i="75"/>
  <c r="AD58" i="75"/>
  <c r="AC58" i="75"/>
  <c r="AB58" i="75"/>
  <c r="AA58" i="75"/>
  <c r="Z58" i="75"/>
  <c r="Y58" i="75"/>
  <c r="X58" i="75"/>
  <c r="W58" i="75"/>
  <c r="V58" i="75"/>
  <c r="U58" i="75"/>
  <c r="T58" i="75"/>
  <c r="S58" i="75"/>
  <c r="R58" i="75"/>
  <c r="Q58" i="75"/>
  <c r="P58" i="75"/>
  <c r="O58" i="75"/>
  <c r="N58" i="75"/>
  <c r="M58" i="75"/>
  <c r="L58" i="75"/>
  <c r="K58" i="75"/>
  <c r="J58" i="75"/>
  <c r="I58" i="75"/>
  <c r="H58" i="75"/>
  <c r="G58" i="75"/>
  <c r="F58" i="75"/>
  <c r="E58" i="75"/>
  <c r="D58" i="75"/>
  <c r="C58" i="75"/>
  <c r="B58" i="75"/>
  <c r="A58" i="75"/>
  <c r="BK57" i="75"/>
  <c r="BJ57" i="75"/>
  <c r="BI57" i="75"/>
  <c r="BH57" i="75"/>
  <c r="BG57" i="75"/>
  <c r="BF57" i="75"/>
  <c r="BE57" i="75"/>
  <c r="BD57" i="75"/>
  <c r="BC57" i="75"/>
  <c r="BB57" i="75"/>
  <c r="BA57" i="75"/>
  <c r="AZ57" i="75"/>
  <c r="AY57" i="75"/>
  <c r="AX57" i="75"/>
  <c r="AW57" i="75"/>
  <c r="AV57" i="75"/>
  <c r="AU57" i="75"/>
  <c r="AT57" i="75"/>
  <c r="AS57" i="75"/>
  <c r="AR57" i="75"/>
  <c r="AQ57" i="75"/>
  <c r="AP57" i="75"/>
  <c r="AO57" i="75"/>
  <c r="AN57" i="75"/>
  <c r="AM57" i="75"/>
  <c r="AL57" i="75"/>
  <c r="AK57" i="75"/>
  <c r="AJ57" i="75"/>
  <c r="AI57" i="75"/>
  <c r="AH57" i="75"/>
  <c r="AG57" i="75"/>
  <c r="AF57" i="75"/>
  <c r="AE57" i="75"/>
  <c r="AD57" i="75"/>
  <c r="AC57" i="75"/>
  <c r="AB57" i="75"/>
  <c r="AA57" i="75"/>
  <c r="Z57" i="75"/>
  <c r="Y57" i="75"/>
  <c r="X57" i="75"/>
  <c r="W57" i="75"/>
  <c r="V57" i="75"/>
  <c r="U57" i="75"/>
  <c r="T57" i="75"/>
  <c r="S57" i="75"/>
  <c r="R57" i="75"/>
  <c r="Q57" i="75"/>
  <c r="P57" i="75"/>
  <c r="O57" i="75"/>
  <c r="N57" i="75"/>
  <c r="M57" i="75"/>
  <c r="L57" i="75"/>
  <c r="K57" i="75"/>
  <c r="J57" i="75"/>
  <c r="I57" i="75"/>
  <c r="H57" i="75"/>
  <c r="G57" i="75"/>
  <c r="F57" i="75"/>
  <c r="E57" i="75"/>
  <c r="D57" i="75"/>
  <c r="C57" i="75"/>
  <c r="B57" i="75"/>
  <c r="A57" i="75"/>
  <c r="A56" i="75"/>
  <c r="BK55" i="75"/>
  <c r="BJ55" i="75"/>
  <c r="BI55" i="75"/>
  <c r="BH55" i="75"/>
  <c r="BG55" i="75"/>
  <c r="BF55" i="75"/>
  <c r="BE55" i="75"/>
  <c r="BD55" i="75"/>
  <c r="BC55" i="75"/>
  <c r="BB55" i="75"/>
  <c r="BA55" i="75"/>
  <c r="AZ55" i="75"/>
  <c r="AY55" i="75"/>
  <c r="AX55" i="75"/>
  <c r="AW55" i="75"/>
  <c r="AV55" i="75"/>
  <c r="AU55" i="75"/>
  <c r="AT55" i="75"/>
  <c r="AS55" i="75"/>
  <c r="AR55" i="75"/>
  <c r="AQ55" i="75"/>
  <c r="AP55" i="75"/>
  <c r="AO55" i="75"/>
  <c r="AN55" i="75"/>
  <c r="AM55" i="75"/>
  <c r="AL55" i="75"/>
  <c r="AK55" i="75"/>
  <c r="AJ55" i="75"/>
  <c r="AI55" i="75"/>
  <c r="AH55" i="75"/>
  <c r="AG55" i="75"/>
  <c r="AF55" i="75"/>
  <c r="AE55" i="75"/>
  <c r="AD55" i="75"/>
  <c r="AC55" i="75"/>
  <c r="AB55" i="75"/>
  <c r="AA55" i="75"/>
  <c r="Z55" i="75"/>
  <c r="Y55" i="75"/>
  <c r="X55" i="75"/>
  <c r="W55" i="75"/>
  <c r="V55" i="75"/>
  <c r="U55" i="75"/>
  <c r="T55" i="75"/>
  <c r="S55" i="75"/>
  <c r="R55" i="75"/>
  <c r="Q55" i="75"/>
  <c r="P55" i="75"/>
  <c r="O55" i="75"/>
  <c r="N55" i="75"/>
  <c r="M55" i="75"/>
  <c r="L55" i="75"/>
  <c r="K55" i="75"/>
  <c r="J55" i="75"/>
  <c r="I55" i="75"/>
  <c r="H55" i="75"/>
  <c r="G55" i="75"/>
  <c r="F55" i="75"/>
  <c r="E55" i="75"/>
  <c r="D55" i="75"/>
  <c r="C55" i="75"/>
  <c r="B55" i="75"/>
  <c r="A55" i="75"/>
  <c r="BK54" i="75"/>
  <c r="BJ54" i="75"/>
  <c r="BI54" i="75"/>
  <c r="BH54" i="75"/>
  <c r="BG54" i="75"/>
  <c r="BF54" i="75"/>
  <c r="BE54" i="75"/>
  <c r="BD54" i="75"/>
  <c r="BC54" i="75"/>
  <c r="BB54" i="75"/>
  <c r="BA54" i="75"/>
  <c r="AZ54" i="75"/>
  <c r="AY54" i="75"/>
  <c r="AX54" i="75"/>
  <c r="AW54" i="75"/>
  <c r="AV54" i="75"/>
  <c r="AU54" i="75"/>
  <c r="AT54" i="75"/>
  <c r="AS54" i="75"/>
  <c r="AR54" i="75"/>
  <c r="AQ54" i="75"/>
  <c r="AP54" i="75"/>
  <c r="AO54" i="75"/>
  <c r="AN54" i="75"/>
  <c r="AM54" i="75"/>
  <c r="AL54" i="75"/>
  <c r="AK54" i="75"/>
  <c r="AJ54" i="75"/>
  <c r="AI54" i="75"/>
  <c r="AH54" i="75"/>
  <c r="AG54" i="75"/>
  <c r="AF54" i="75"/>
  <c r="AE54" i="75"/>
  <c r="AD54" i="75"/>
  <c r="AC54" i="75"/>
  <c r="AB54" i="75"/>
  <c r="AA54" i="75"/>
  <c r="Z54" i="75"/>
  <c r="Y54" i="75"/>
  <c r="X54" i="75"/>
  <c r="W54" i="75"/>
  <c r="V54" i="75"/>
  <c r="U54" i="75"/>
  <c r="T54" i="75"/>
  <c r="S54" i="75"/>
  <c r="R54" i="75"/>
  <c r="Q54" i="75"/>
  <c r="P54" i="75"/>
  <c r="O54" i="75"/>
  <c r="N54" i="75"/>
  <c r="M54" i="75"/>
  <c r="L54" i="75"/>
  <c r="K54" i="75"/>
  <c r="J54" i="75"/>
  <c r="I54" i="75"/>
  <c r="H54" i="75"/>
  <c r="G54" i="75"/>
  <c r="F54" i="75"/>
  <c r="E54" i="75"/>
  <c r="D54" i="75"/>
  <c r="C54" i="75"/>
  <c r="B54" i="75"/>
  <c r="A54" i="75"/>
  <c r="A53" i="75"/>
  <c r="BK52" i="75"/>
  <c r="BJ52" i="75"/>
  <c r="BI52" i="75"/>
  <c r="BH52" i="75"/>
  <c r="BG52" i="75"/>
  <c r="BF52" i="75"/>
  <c r="BE52" i="75"/>
  <c r="BD52" i="75"/>
  <c r="BC52" i="75"/>
  <c r="BB52" i="75"/>
  <c r="BA52" i="75"/>
  <c r="AZ52" i="75"/>
  <c r="AY52" i="75"/>
  <c r="AX52" i="75"/>
  <c r="AW52" i="75"/>
  <c r="AV52" i="75"/>
  <c r="AU52" i="75"/>
  <c r="AT52" i="75"/>
  <c r="AS52" i="75"/>
  <c r="AR52" i="75"/>
  <c r="AQ52" i="75"/>
  <c r="AP52" i="75"/>
  <c r="AO52" i="75"/>
  <c r="AN52" i="75"/>
  <c r="AM52" i="75"/>
  <c r="AL52" i="75"/>
  <c r="AK52" i="75"/>
  <c r="AJ52" i="75"/>
  <c r="AI52" i="75"/>
  <c r="AH52" i="75"/>
  <c r="AG52" i="75"/>
  <c r="AF52" i="75"/>
  <c r="AE52" i="75"/>
  <c r="AD52" i="75"/>
  <c r="AC52" i="75"/>
  <c r="AB52" i="75"/>
  <c r="AA52" i="75"/>
  <c r="Z52" i="75"/>
  <c r="Y52" i="75"/>
  <c r="X52" i="75"/>
  <c r="W52" i="75"/>
  <c r="V52" i="75"/>
  <c r="U52" i="75"/>
  <c r="T52" i="75"/>
  <c r="S52" i="75"/>
  <c r="R52" i="75"/>
  <c r="Q52" i="75"/>
  <c r="P52" i="75"/>
  <c r="O52" i="75"/>
  <c r="N52" i="75"/>
  <c r="M52" i="75"/>
  <c r="L52" i="75"/>
  <c r="K52" i="75"/>
  <c r="J52" i="75"/>
  <c r="I52" i="75"/>
  <c r="H52" i="75"/>
  <c r="G52" i="75"/>
  <c r="F52" i="75"/>
  <c r="E52" i="75"/>
  <c r="D52" i="75"/>
  <c r="C52" i="75"/>
  <c r="B52" i="75"/>
  <c r="A52" i="75"/>
  <c r="BK51" i="75"/>
  <c r="BJ51" i="75"/>
  <c r="BI51" i="75"/>
  <c r="BH51" i="75"/>
  <c r="BG51" i="75"/>
  <c r="BF51" i="75"/>
  <c r="BE51" i="75"/>
  <c r="BD51" i="75"/>
  <c r="BC51" i="75"/>
  <c r="BB51" i="75"/>
  <c r="BA51" i="75"/>
  <c r="AZ51" i="75"/>
  <c r="AY51" i="75"/>
  <c r="AX51" i="75"/>
  <c r="AW51" i="75"/>
  <c r="AV51" i="75"/>
  <c r="AU51" i="75"/>
  <c r="AT51" i="75"/>
  <c r="AS51" i="75"/>
  <c r="AR51" i="75"/>
  <c r="AQ51" i="75"/>
  <c r="AP51" i="75"/>
  <c r="AO51" i="75"/>
  <c r="AN51" i="75"/>
  <c r="AM51" i="75"/>
  <c r="AL51" i="75"/>
  <c r="AK51" i="75"/>
  <c r="AJ51" i="75"/>
  <c r="AI51" i="75"/>
  <c r="AH51" i="75"/>
  <c r="AG51" i="75"/>
  <c r="AF51" i="75"/>
  <c r="AE51" i="75"/>
  <c r="AD51" i="75"/>
  <c r="AC51" i="75"/>
  <c r="AB51" i="75"/>
  <c r="AA51" i="75"/>
  <c r="Z51" i="75"/>
  <c r="Y51" i="75"/>
  <c r="X51" i="75"/>
  <c r="W51" i="75"/>
  <c r="V51" i="75"/>
  <c r="U51" i="75"/>
  <c r="T51" i="75"/>
  <c r="S51" i="75"/>
  <c r="R51" i="75"/>
  <c r="Q51" i="75"/>
  <c r="P51" i="75"/>
  <c r="O51" i="75"/>
  <c r="N51" i="75"/>
  <c r="M51" i="75"/>
  <c r="L51" i="75"/>
  <c r="K51" i="75"/>
  <c r="J51" i="75"/>
  <c r="I51" i="75"/>
  <c r="H51" i="75"/>
  <c r="G51" i="75"/>
  <c r="F51" i="75"/>
  <c r="E51" i="75"/>
  <c r="D51" i="75"/>
  <c r="C51" i="75"/>
  <c r="B51" i="75"/>
  <c r="A51" i="75"/>
  <c r="BK50" i="75"/>
  <c r="BJ50" i="75"/>
  <c r="BI50" i="75"/>
  <c r="BH50" i="75"/>
  <c r="BG50" i="75"/>
  <c r="BF50" i="75"/>
  <c r="BE50" i="75"/>
  <c r="BD50" i="75"/>
  <c r="BC50" i="75"/>
  <c r="BB50" i="75"/>
  <c r="BA50" i="75"/>
  <c r="AZ50" i="75"/>
  <c r="AY50" i="75"/>
  <c r="AX50" i="75"/>
  <c r="AW50" i="75"/>
  <c r="AV50" i="75"/>
  <c r="AU50" i="75"/>
  <c r="AT50" i="75"/>
  <c r="AS50" i="75"/>
  <c r="AR50" i="75"/>
  <c r="AQ50" i="75"/>
  <c r="AP50" i="75"/>
  <c r="AO50" i="75"/>
  <c r="AN50" i="75"/>
  <c r="AM50" i="75"/>
  <c r="AL50" i="75"/>
  <c r="AK50" i="75"/>
  <c r="AJ50" i="75"/>
  <c r="AI50" i="75"/>
  <c r="AH50" i="75"/>
  <c r="AG50" i="75"/>
  <c r="AF50" i="75"/>
  <c r="AE50" i="75"/>
  <c r="AD50" i="75"/>
  <c r="AC50" i="75"/>
  <c r="AB50" i="75"/>
  <c r="AA50" i="75"/>
  <c r="Z50" i="75"/>
  <c r="Y50" i="75"/>
  <c r="X50" i="75"/>
  <c r="W50" i="75"/>
  <c r="V50" i="75"/>
  <c r="U50" i="75"/>
  <c r="T50" i="75"/>
  <c r="S50" i="75"/>
  <c r="R50" i="75"/>
  <c r="Q50" i="75"/>
  <c r="P50" i="75"/>
  <c r="O50" i="75"/>
  <c r="N50" i="75"/>
  <c r="M50" i="75"/>
  <c r="L50" i="75"/>
  <c r="K50" i="75"/>
  <c r="J50" i="75"/>
  <c r="I50" i="75"/>
  <c r="H50" i="75"/>
  <c r="G50" i="75"/>
  <c r="F50" i="75"/>
  <c r="E50" i="75"/>
  <c r="D50" i="75"/>
  <c r="C50" i="75"/>
  <c r="B50" i="75"/>
  <c r="A50" i="75"/>
  <c r="BK49" i="75"/>
  <c r="BJ49" i="75"/>
  <c r="BI49" i="75"/>
  <c r="BH49" i="75"/>
  <c r="BG49" i="75"/>
  <c r="BF49" i="75"/>
  <c r="BE49" i="75"/>
  <c r="BD49" i="75"/>
  <c r="BC49" i="75"/>
  <c r="BB49" i="75"/>
  <c r="BA49" i="75"/>
  <c r="AZ49" i="75"/>
  <c r="AY49" i="75"/>
  <c r="AX49" i="75"/>
  <c r="AW49" i="75"/>
  <c r="AV49" i="75"/>
  <c r="AU49" i="75"/>
  <c r="AT49" i="75"/>
  <c r="AS49" i="75"/>
  <c r="AR49" i="75"/>
  <c r="AQ49" i="75"/>
  <c r="AP49" i="75"/>
  <c r="AO49" i="75"/>
  <c r="AN49" i="75"/>
  <c r="AM49" i="75"/>
  <c r="AL49" i="75"/>
  <c r="AK49" i="75"/>
  <c r="AJ49" i="75"/>
  <c r="AI49" i="75"/>
  <c r="AH49" i="75"/>
  <c r="AG49" i="75"/>
  <c r="AF49" i="75"/>
  <c r="AE49" i="75"/>
  <c r="AD49" i="75"/>
  <c r="AC49" i="75"/>
  <c r="AB49" i="75"/>
  <c r="AA49" i="75"/>
  <c r="Z49" i="75"/>
  <c r="Y49" i="75"/>
  <c r="X49" i="75"/>
  <c r="W49" i="75"/>
  <c r="V49" i="75"/>
  <c r="U49" i="75"/>
  <c r="T49" i="75"/>
  <c r="S49" i="75"/>
  <c r="R49" i="75"/>
  <c r="Q49" i="75"/>
  <c r="P49" i="75"/>
  <c r="O49" i="75"/>
  <c r="N49" i="75"/>
  <c r="M49" i="75"/>
  <c r="L49" i="75"/>
  <c r="K49" i="75"/>
  <c r="J49" i="75"/>
  <c r="I49" i="75"/>
  <c r="H49" i="75"/>
  <c r="G49" i="75"/>
  <c r="F49" i="75"/>
  <c r="E49" i="75"/>
  <c r="D49" i="75"/>
  <c r="C49" i="75"/>
  <c r="B49" i="75"/>
  <c r="A49" i="75"/>
  <c r="BK48" i="75"/>
  <c r="BJ48" i="75"/>
  <c r="BI48" i="75"/>
  <c r="BH48" i="75"/>
  <c r="BG48" i="75"/>
  <c r="BF48" i="75"/>
  <c r="BE48" i="75"/>
  <c r="BD48" i="75"/>
  <c r="BC48" i="75"/>
  <c r="BB48" i="75"/>
  <c r="BA48" i="75"/>
  <c r="AZ48" i="75"/>
  <c r="AY48" i="75"/>
  <c r="AX48" i="75"/>
  <c r="AW48" i="75"/>
  <c r="AV48" i="75"/>
  <c r="AU48" i="75"/>
  <c r="AT48" i="75"/>
  <c r="AS48" i="75"/>
  <c r="AR48" i="75"/>
  <c r="AQ48" i="75"/>
  <c r="AP48" i="75"/>
  <c r="AO48" i="75"/>
  <c r="AN48" i="75"/>
  <c r="AM48" i="75"/>
  <c r="AL48" i="75"/>
  <c r="AK48" i="75"/>
  <c r="AJ48" i="75"/>
  <c r="AI48" i="75"/>
  <c r="AH48" i="75"/>
  <c r="AG48" i="75"/>
  <c r="AF48" i="75"/>
  <c r="AE48" i="75"/>
  <c r="AD48" i="75"/>
  <c r="AC48" i="75"/>
  <c r="AB48" i="75"/>
  <c r="AA48" i="75"/>
  <c r="Z48" i="75"/>
  <c r="Y48" i="75"/>
  <c r="X48" i="75"/>
  <c r="W48" i="75"/>
  <c r="V48" i="75"/>
  <c r="U48" i="75"/>
  <c r="T48" i="75"/>
  <c r="S48" i="75"/>
  <c r="R48" i="75"/>
  <c r="Q48" i="75"/>
  <c r="P48" i="75"/>
  <c r="O48" i="75"/>
  <c r="N48" i="75"/>
  <c r="M48" i="75"/>
  <c r="L48" i="75"/>
  <c r="K48" i="75"/>
  <c r="J48" i="75"/>
  <c r="I48" i="75"/>
  <c r="H48" i="75"/>
  <c r="G48" i="75"/>
  <c r="F48" i="75"/>
  <c r="E48" i="75"/>
  <c r="D48" i="75"/>
  <c r="C48" i="75"/>
  <c r="B48" i="75"/>
  <c r="A48" i="75"/>
  <c r="BK47" i="75"/>
  <c r="BJ47" i="75"/>
  <c r="BI47" i="75"/>
  <c r="BH47" i="75"/>
  <c r="BG47" i="75"/>
  <c r="BF47" i="75"/>
  <c r="BE47" i="75"/>
  <c r="BD47" i="75"/>
  <c r="BC47" i="75"/>
  <c r="BB47" i="75"/>
  <c r="BA47" i="75"/>
  <c r="AZ47" i="75"/>
  <c r="AY47" i="75"/>
  <c r="AX47" i="75"/>
  <c r="AW47" i="75"/>
  <c r="AV47" i="75"/>
  <c r="AU47" i="75"/>
  <c r="AT47" i="75"/>
  <c r="AS47" i="75"/>
  <c r="AR47" i="75"/>
  <c r="AQ47" i="75"/>
  <c r="AP47" i="75"/>
  <c r="AO47" i="75"/>
  <c r="AN47" i="75"/>
  <c r="AM47" i="75"/>
  <c r="AL47" i="75"/>
  <c r="AK47" i="75"/>
  <c r="AJ47" i="75"/>
  <c r="AI47" i="75"/>
  <c r="AH47" i="75"/>
  <c r="AG47" i="75"/>
  <c r="AF47" i="75"/>
  <c r="AE47" i="75"/>
  <c r="AD47" i="75"/>
  <c r="AC47" i="75"/>
  <c r="AB47" i="75"/>
  <c r="AA47" i="75"/>
  <c r="Z47" i="75"/>
  <c r="Y47" i="75"/>
  <c r="X47" i="75"/>
  <c r="W47" i="75"/>
  <c r="V47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I47" i="75"/>
  <c r="H47" i="75"/>
  <c r="G47" i="75"/>
  <c r="F47" i="75"/>
  <c r="E47" i="75"/>
  <c r="D47" i="75"/>
  <c r="C47" i="75"/>
  <c r="B47" i="75"/>
  <c r="A47" i="75"/>
  <c r="BK46" i="75"/>
  <c r="BJ46" i="75"/>
  <c r="BI46" i="75"/>
  <c r="BH46" i="75"/>
  <c r="BG46" i="75"/>
  <c r="BF46" i="75"/>
  <c r="BE46" i="75"/>
  <c r="BD46" i="75"/>
  <c r="BC46" i="75"/>
  <c r="BB46" i="75"/>
  <c r="BA46" i="75"/>
  <c r="AZ46" i="75"/>
  <c r="AY46" i="75"/>
  <c r="AX46" i="75"/>
  <c r="AW46" i="75"/>
  <c r="AV46" i="75"/>
  <c r="AU46" i="75"/>
  <c r="AT46" i="75"/>
  <c r="AS46" i="75"/>
  <c r="AR46" i="75"/>
  <c r="AQ46" i="75"/>
  <c r="AP46" i="75"/>
  <c r="AO46" i="75"/>
  <c r="AN46" i="75"/>
  <c r="AM46" i="75"/>
  <c r="AL46" i="75"/>
  <c r="AK46" i="75"/>
  <c r="AJ46" i="75"/>
  <c r="AI46" i="75"/>
  <c r="AH46" i="75"/>
  <c r="AG46" i="75"/>
  <c r="AF46" i="75"/>
  <c r="AE46" i="75"/>
  <c r="AD46" i="75"/>
  <c r="AC46" i="75"/>
  <c r="AB46" i="75"/>
  <c r="AA46" i="75"/>
  <c r="Z46" i="75"/>
  <c r="Y46" i="75"/>
  <c r="X46" i="75"/>
  <c r="W46" i="75"/>
  <c r="V46" i="75"/>
  <c r="U46" i="75"/>
  <c r="T46" i="75"/>
  <c r="S46" i="75"/>
  <c r="R46" i="75"/>
  <c r="Q46" i="75"/>
  <c r="P46" i="75"/>
  <c r="O46" i="75"/>
  <c r="N46" i="75"/>
  <c r="M46" i="75"/>
  <c r="L46" i="75"/>
  <c r="K46" i="75"/>
  <c r="J46" i="75"/>
  <c r="I46" i="75"/>
  <c r="H46" i="75"/>
  <c r="G46" i="75"/>
  <c r="F46" i="75"/>
  <c r="E46" i="75"/>
  <c r="D46" i="75"/>
  <c r="C46" i="75"/>
  <c r="B46" i="75"/>
  <c r="A46" i="75"/>
  <c r="BK45" i="75"/>
  <c r="BJ45" i="75"/>
  <c r="BI45" i="75"/>
  <c r="BH45" i="75"/>
  <c r="BG45" i="75"/>
  <c r="BF45" i="75"/>
  <c r="BE45" i="75"/>
  <c r="BD45" i="75"/>
  <c r="BC45" i="75"/>
  <c r="BB45" i="75"/>
  <c r="BA45" i="75"/>
  <c r="AZ45" i="75"/>
  <c r="AY45" i="75"/>
  <c r="AX45" i="75"/>
  <c r="AW45" i="75"/>
  <c r="AV45" i="75"/>
  <c r="AU45" i="75"/>
  <c r="AT45" i="75"/>
  <c r="AS45" i="75"/>
  <c r="AR45" i="75"/>
  <c r="AQ45" i="75"/>
  <c r="AP45" i="75"/>
  <c r="AO45" i="75"/>
  <c r="AN45" i="75"/>
  <c r="AM45" i="75"/>
  <c r="AL45" i="75"/>
  <c r="AK45" i="75"/>
  <c r="AJ45" i="75"/>
  <c r="AI45" i="75"/>
  <c r="AH45" i="75"/>
  <c r="AG45" i="75"/>
  <c r="AF45" i="75"/>
  <c r="AE45" i="75"/>
  <c r="AD45" i="75"/>
  <c r="AC45" i="75"/>
  <c r="AB45" i="75"/>
  <c r="AA45" i="75"/>
  <c r="Z45" i="75"/>
  <c r="Y45" i="75"/>
  <c r="X45" i="75"/>
  <c r="W45" i="75"/>
  <c r="V45" i="75"/>
  <c r="U45" i="75"/>
  <c r="T45" i="75"/>
  <c r="S45" i="75"/>
  <c r="R45" i="75"/>
  <c r="Q45" i="75"/>
  <c r="P45" i="75"/>
  <c r="O45" i="75"/>
  <c r="N45" i="75"/>
  <c r="M45" i="75"/>
  <c r="L45" i="75"/>
  <c r="K45" i="75"/>
  <c r="J45" i="75"/>
  <c r="I45" i="75"/>
  <c r="H45" i="75"/>
  <c r="G45" i="75"/>
  <c r="F45" i="75"/>
  <c r="E45" i="75"/>
  <c r="D45" i="75"/>
  <c r="C45" i="75"/>
  <c r="B45" i="75"/>
  <c r="A45" i="75"/>
  <c r="A44" i="75"/>
  <c r="BK43" i="75"/>
  <c r="BJ43" i="75"/>
  <c r="BI43" i="75"/>
  <c r="BH43" i="75"/>
  <c r="BG43" i="75"/>
  <c r="BF43" i="75"/>
  <c r="BE43" i="75"/>
  <c r="BD43" i="75"/>
  <c r="BC43" i="75"/>
  <c r="BB43" i="75"/>
  <c r="BA43" i="75"/>
  <c r="AZ43" i="75"/>
  <c r="AY43" i="75"/>
  <c r="AX43" i="75"/>
  <c r="AW43" i="75"/>
  <c r="AV43" i="75"/>
  <c r="AU43" i="75"/>
  <c r="AT43" i="75"/>
  <c r="AS43" i="75"/>
  <c r="AR43" i="75"/>
  <c r="AQ43" i="75"/>
  <c r="AP43" i="75"/>
  <c r="AO43" i="75"/>
  <c r="AN43" i="75"/>
  <c r="AM43" i="75"/>
  <c r="AL43" i="75"/>
  <c r="AK43" i="75"/>
  <c r="AJ43" i="75"/>
  <c r="AI43" i="75"/>
  <c r="AH43" i="75"/>
  <c r="AG43" i="75"/>
  <c r="AF43" i="75"/>
  <c r="AE43" i="75"/>
  <c r="AD43" i="75"/>
  <c r="AC43" i="75"/>
  <c r="AB43" i="75"/>
  <c r="AA43" i="75"/>
  <c r="Z43" i="75"/>
  <c r="Y43" i="75"/>
  <c r="X43" i="75"/>
  <c r="W43" i="75"/>
  <c r="V43" i="75"/>
  <c r="U43" i="75"/>
  <c r="T43" i="75"/>
  <c r="S43" i="75"/>
  <c r="R43" i="75"/>
  <c r="Q43" i="75"/>
  <c r="P43" i="75"/>
  <c r="O43" i="75"/>
  <c r="N43" i="75"/>
  <c r="M43" i="75"/>
  <c r="L43" i="75"/>
  <c r="K43" i="75"/>
  <c r="J43" i="75"/>
  <c r="I43" i="75"/>
  <c r="H43" i="75"/>
  <c r="G43" i="75"/>
  <c r="F43" i="75"/>
  <c r="E43" i="75"/>
  <c r="D43" i="75"/>
  <c r="C43" i="75"/>
  <c r="B43" i="75"/>
  <c r="A43" i="75"/>
  <c r="BK42" i="75"/>
  <c r="BJ42" i="75"/>
  <c r="BI42" i="75"/>
  <c r="BH42" i="75"/>
  <c r="BG42" i="75"/>
  <c r="BF42" i="75"/>
  <c r="BE42" i="75"/>
  <c r="BD42" i="75"/>
  <c r="BC42" i="75"/>
  <c r="BB42" i="75"/>
  <c r="BA42" i="75"/>
  <c r="AZ42" i="75"/>
  <c r="AY42" i="75"/>
  <c r="AX42" i="75"/>
  <c r="AW42" i="75"/>
  <c r="AV42" i="75"/>
  <c r="AU42" i="75"/>
  <c r="AT42" i="75"/>
  <c r="AS42" i="75"/>
  <c r="AR42" i="75"/>
  <c r="AQ42" i="75"/>
  <c r="AP42" i="75"/>
  <c r="AO42" i="75"/>
  <c r="AN42" i="75"/>
  <c r="AM42" i="75"/>
  <c r="AL42" i="75"/>
  <c r="AK42" i="75"/>
  <c r="AJ42" i="75"/>
  <c r="AI42" i="75"/>
  <c r="AH42" i="75"/>
  <c r="AG42" i="75"/>
  <c r="AF42" i="75"/>
  <c r="AE42" i="75"/>
  <c r="AD42" i="75"/>
  <c r="AC42" i="75"/>
  <c r="AB42" i="75"/>
  <c r="AA42" i="75"/>
  <c r="Z42" i="75"/>
  <c r="Y42" i="75"/>
  <c r="X42" i="75"/>
  <c r="W42" i="75"/>
  <c r="V42" i="75"/>
  <c r="U42" i="75"/>
  <c r="T42" i="75"/>
  <c r="S42" i="75"/>
  <c r="R42" i="75"/>
  <c r="Q42" i="75"/>
  <c r="P42" i="75"/>
  <c r="O42" i="75"/>
  <c r="N42" i="75"/>
  <c r="M42" i="75"/>
  <c r="L42" i="75"/>
  <c r="K42" i="75"/>
  <c r="J42" i="75"/>
  <c r="I42" i="75"/>
  <c r="H42" i="75"/>
  <c r="G42" i="75"/>
  <c r="F42" i="75"/>
  <c r="E42" i="75"/>
  <c r="D42" i="75"/>
  <c r="C42" i="75"/>
  <c r="B42" i="75"/>
  <c r="A42" i="75"/>
  <c r="BK41" i="75"/>
  <c r="BJ41" i="75"/>
  <c r="BI41" i="75"/>
  <c r="BH41" i="75"/>
  <c r="BG41" i="75"/>
  <c r="BF41" i="75"/>
  <c r="BE41" i="75"/>
  <c r="BD41" i="75"/>
  <c r="BC41" i="75"/>
  <c r="BB41" i="75"/>
  <c r="BA41" i="75"/>
  <c r="AZ41" i="75"/>
  <c r="AY41" i="75"/>
  <c r="AX41" i="75"/>
  <c r="AW41" i="75"/>
  <c r="AV41" i="75"/>
  <c r="AU41" i="75"/>
  <c r="AT41" i="75"/>
  <c r="AS41" i="75"/>
  <c r="AR41" i="75"/>
  <c r="AQ41" i="75"/>
  <c r="AP41" i="75"/>
  <c r="AO41" i="75"/>
  <c r="AN41" i="75"/>
  <c r="AM41" i="75"/>
  <c r="AL41" i="75"/>
  <c r="AK41" i="75"/>
  <c r="AJ41" i="75"/>
  <c r="AI41" i="75"/>
  <c r="AH41" i="75"/>
  <c r="AG41" i="75"/>
  <c r="AF41" i="75"/>
  <c r="AE41" i="75"/>
  <c r="AD41" i="75"/>
  <c r="AC41" i="75"/>
  <c r="AB41" i="75"/>
  <c r="AA41" i="75"/>
  <c r="Z41" i="75"/>
  <c r="Y41" i="75"/>
  <c r="X41" i="75"/>
  <c r="W41" i="75"/>
  <c r="V41" i="75"/>
  <c r="U41" i="75"/>
  <c r="T41" i="75"/>
  <c r="S41" i="75"/>
  <c r="R41" i="75"/>
  <c r="Q41" i="75"/>
  <c r="P41" i="75"/>
  <c r="O41" i="75"/>
  <c r="N41" i="75"/>
  <c r="M41" i="75"/>
  <c r="L41" i="75"/>
  <c r="K41" i="75"/>
  <c r="J41" i="75"/>
  <c r="I41" i="75"/>
  <c r="H41" i="75"/>
  <c r="G41" i="75"/>
  <c r="F41" i="75"/>
  <c r="E41" i="75"/>
  <c r="D41" i="75"/>
  <c r="C41" i="75"/>
  <c r="B41" i="75"/>
  <c r="A41" i="75"/>
  <c r="BK40" i="75"/>
  <c r="BJ40" i="75"/>
  <c r="BI40" i="75"/>
  <c r="BH40" i="75"/>
  <c r="BG40" i="75"/>
  <c r="BF40" i="75"/>
  <c r="BE40" i="75"/>
  <c r="BD40" i="75"/>
  <c r="BC40" i="75"/>
  <c r="BB40" i="75"/>
  <c r="BA40" i="75"/>
  <c r="AZ40" i="75"/>
  <c r="AY40" i="75"/>
  <c r="AX40" i="75"/>
  <c r="AW40" i="75"/>
  <c r="AV40" i="75"/>
  <c r="AU40" i="75"/>
  <c r="AT40" i="75"/>
  <c r="AS40" i="75"/>
  <c r="AR40" i="75"/>
  <c r="AQ40" i="75"/>
  <c r="AP40" i="75"/>
  <c r="AO40" i="75"/>
  <c r="AN40" i="75"/>
  <c r="AM40" i="75"/>
  <c r="AL40" i="75"/>
  <c r="AK40" i="75"/>
  <c r="AJ40" i="75"/>
  <c r="AI40" i="75"/>
  <c r="AH40" i="75"/>
  <c r="AG40" i="75"/>
  <c r="AF40" i="75"/>
  <c r="AE40" i="75"/>
  <c r="AD40" i="75"/>
  <c r="AC40" i="75"/>
  <c r="AB40" i="75"/>
  <c r="AA40" i="75"/>
  <c r="Z40" i="75"/>
  <c r="Y40" i="75"/>
  <c r="X40" i="75"/>
  <c r="W40" i="75"/>
  <c r="V40" i="75"/>
  <c r="U40" i="75"/>
  <c r="T40" i="75"/>
  <c r="S40" i="75"/>
  <c r="R40" i="75"/>
  <c r="Q40" i="75"/>
  <c r="P40" i="75"/>
  <c r="O40" i="75"/>
  <c r="N40" i="75"/>
  <c r="M40" i="75"/>
  <c r="L40" i="75"/>
  <c r="K40" i="75"/>
  <c r="J40" i="75"/>
  <c r="I40" i="75"/>
  <c r="H40" i="75"/>
  <c r="G40" i="75"/>
  <c r="F40" i="75"/>
  <c r="E40" i="75"/>
  <c r="D40" i="75"/>
  <c r="C40" i="75"/>
  <c r="B40" i="75"/>
  <c r="A40" i="75"/>
  <c r="A39" i="75"/>
  <c r="BK37" i="75"/>
  <c r="BJ37" i="75"/>
  <c r="BI37" i="75"/>
  <c r="BH37" i="75"/>
  <c r="BG37" i="75"/>
  <c r="BF37" i="75"/>
  <c r="BE37" i="75"/>
  <c r="BD37" i="75"/>
  <c r="BC37" i="75"/>
  <c r="BB37" i="75"/>
  <c r="BA37" i="75"/>
  <c r="AZ37" i="75"/>
  <c r="AY37" i="75"/>
  <c r="AX37" i="75"/>
  <c r="AW37" i="75"/>
  <c r="AV37" i="75"/>
  <c r="AU37" i="75"/>
  <c r="AT37" i="75"/>
  <c r="AS37" i="75"/>
  <c r="AR37" i="75"/>
  <c r="AQ37" i="75"/>
  <c r="AP37" i="75"/>
  <c r="AO37" i="75"/>
  <c r="AN37" i="75"/>
  <c r="AM37" i="75"/>
  <c r="AL37" i="75"/>
  <c r="AK37" i="75"/>
  <c r="AJ37" i="75"/>
  <c r="AI37" i="75"/>
  <c r="AH37" i="75"/>
  <c r="AG37" i="75"/>
  <c r="AF37" i="75"/>
  <c r="AE37" i="75"/>
  <c r="AD37" i="75"/>
  <c r="AC37" i="75"/>
  <c r="AB37" i="75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G37" i="75"/>
  <c r="F37" i="75"/>
  <c r="E37" i="75"/>
  <c r="D37" i="75"/>
  <c r="C37" i="75"/>
  <c r="B37" i="75"/>
  <c r="A37" i="75"/>
  <c r="BK36" i="75"/>
  <c r="BJ36" i="75"/>
  <c r="BI36" i="75"/>
  <c r="BH36" i="75"/>
  <c r="BG36" i="75"/>
  <c r="BF36" i="75"/>
  <c r="BE36" i="75"/>
  <c r="BD36" i="75"/>
  <c r="BC36" i="75"/>
  <c r="BB36" i="75"/>
  <c r="BA36" i="75"/>
  <c r="AZ36" i="75"/>
  <c r="AY36" i="75"/>
  <c r="AX36" i="75"/>
  <c r="AW36" i="75"/>
  <c r="AV36" i="75"/>
  <c r="AU36" i="75"/>
  <c r="AT36" i="75"/>
  <c r="AS36" i="75"/>
  <c r="AR36" i="75"/>
  <c r="AQ36" i="75"/>
  <c r="AP36" i="75"/>
  <c r="AO36" i="75"/>
  <c r="AN36" i="75"/>
  <c r="AM36" i="75"/>
  <c r="AL36" i="75"/>
  <c r="AK36" i="75"/>
  <c r="AJ36" i="75"/>
  <c r="AI36" i="75"/>
  <c r="AH36" i="75"/>
  <c r="AG36" i="75"/>
  <c r="AF36" i="75"/>
  <c r="AE36" i="75"/>
  <c r="AD36" i="75"/>
  <c r="AC36" i="75"/>
  <c r="AB36" i="75"/>
  <c r="AA36" i="75"/>
  <c r="Z36" i="75"/>
  <c r="Y36" i="75"/>
  <c r="X36" i="75"/>
  <c r="W36" i="75"/>
  <c r="V36" i="75"/>
  <c r="U36" i="75"/>
  <c r="T36" i="75"/>
  <c r="S36" i="75"/>
  <c r="R36" i="75"/>
  <c r="Q36" i="75"/>
  <c r="P36" i="75"/>
  <c r="O36" i="75"/>
  <c r="N36" i="75"/>
  <c r="M36" i="75"/>
  <c r="L36" i="75"/>
  <c r="K36" i="75"/>
  <c r="J36" i="75"/>
  <c r="I36" i="75"/>
  <c r="H36" i="75"/>
  <c r="G36" i="75"/>
  <c r="F36" i="75"/>
  <c r="E36" i="75"/>
  <c r="D36" i="75"/>
  <c r="C36" i="75"/>
  <c r="B36" i="75"/>
  <c r="A36" i="75"/>
  <c r="BK35" i="75"/>
  <c r="BJ35" i="75"/>
  <c r="BI35" i="75"/>
  <c r="BH35" i="75"/>
  <c r="BG35" i="75"/>
  <c r="BF35" i="75"/>
  <c r="BE35" i="75"/>
  <c r="BD35" i="75"/>
  <c r="BC35" i="75"/>
  <c r="BB35" i="75"/>
  <c r="BA35" i="75"/>
  <c r="AZ35" i="75"/>
  <c r="AY35" i="75"/>
  <c r="AX35" i="75"/>
  <c r="AW35" i="75"/>
  <c r="AV35" i="75"/>
  <c r="AU35" i="75"/>
  <c r="AT35" i="75"/>
  <c r="AS35" i="75"/>
  <c r="AR35" i="75"/>
  <c r="AQ35" i="75"/>
  <c r="AP35" i="75"/>
  <c r="AO35" i="75"/>
  <c r="AN35" i="75"/>
  <c r="AM35" i="75"/>
  <c r="AL35" i="75"/>
  <c r="AK35" i="75"/>
  <c r="AJ35" i="75"/>
  <c r="AI35" i="75"/>
  <c r="AH35" i="75"/>
  <c r="AG35" i="75"/>
  <c r="AF35" i="75"/>
  <c r="AE35" i="75"/>
  <c r="AD35" i="75"/>
  <c r="AC35" i="75"/>
  <c r="AB35" i="75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G35" i="75"/>
  <c r="F35" i="75"/>
  <c r="E35" i="75"/>
  <c r="D35" i="75"/>
  <c r="C35" i="75"/>
  <c r="B35" i="75"/>
  <c r="A35" i="75"/>
  <c r="BK34" i="75"/>
  <c r="BJ34" i="75"/>
  <c r="BI34" i="75"/>
  <c r="BH34" i="75"/>
  <c r="BG34" i="75"/>
  <c r="BF34" i="75"/>
  <c r="BE34" i="75"/>
  <c r="BD34" i="75"/>
  <c r="BC34" i="75"/>
  <c r="BB34" i="75"/>
  <c r="BA34" i="75"/>
  <c r="AZ34" i="75"/>
  <c r="AY34" i="75"/>
  <c r="AX34" i="75"/>
  <c r="AW34" i="75"/>
  <c r="AV34" i="75"/>
  <c r="AU34" i="75"/>
  <c r="AT34" i="75"/>
  <c r="AS34" i="75"/>
  <c r="AR34" i="75"/>
  <c r="AQ34" i="75"/>
  <c r="AP34" i="75"/>
  <c r="AO34" i="75"/>
  <c r="AN34" i="75"/>
  <c r="AM34" i="75"/>
  <c r="AL34" i="75"/>
  <c r="AK34" i="75"/>
  <c r="AJ34" i="75"/>
  <c r="AI34" i="75"/>
  <c r="AH34" i="75"/>
  <c r="AG34" i="75"/>
  <c r="AF34" i="75"/>
  <c r="AE34" i="75"/>
  <c r="AD34" i="75"/>
  <c r="AC34" i="75"/>
  <c r="AB34" i="75"/>
  <c r="AA34" i="75"/>
  <c r="Z34" i="75"/>
  <c r="Y34" i="75"/>
  <c r="X34" i="75"/>
  <c r="W34" i="75"/>
  <c r="V34" i="75"/>
  <c r="U34" i="75"/>
  <c r="T34" i="75"/>
  <c r="S34" i="75"/>
  <c r="R34" i="75"/>
  <c r="Q34" i="75"/>
  <c r="P34" i="75"/>
  <c r="O34" i="75"/>
  <c r="N34" i="75"/>
  <c r="M34" i="75"/>
  <c r="L34" i="75"/>
  <c r="K34" i="75"/>
  <c r="J34" i="75"/>
  <c r="I34" i="75"/>
  <c r="H34" i="75"/>
  <c r="G34" i="75"/>
  <c r="F34" i="75"/>
  <c r="E34" i="75"/>
  <c r="D34" i="75"/>
  <c r="C34" i="75"/>
  <c r="B34" i="75"/>
  <c r="A34" i="75"/>
  <c r="BK33" i="75"/>
  <c r="BJ33" i="75"/>
  <c r="BI33" i="75"/>
  <c r="BH33" i="75"/>
  <c r="BG33" i="75"/>
  <c r="BF33" i="75"/>
  <c r="BE33" i="75"/>
  <c r="BD33" i="75"/>
  <c r="BC33" i="75"/>
  <c r="BB33" i="75"/>
  <c r="BA33" i="75"/>
  <c r="AZ33" i="75"/>
  <c r="AY33" i="75"/>
  <c r="AX33" i="75"/>
  <c r="AW33" i="75"/>
  <c r="AV33" i="75"/>
  <c r="AU33" i="75"/>
  <c r="AT33" i="75"/>
  <c r="AS33" i="75"/>
  <c r="AR33" i="75"/>
  <c r="AQ33" i="75"/>
  <c r="AP33" i="75"/>
  <c r="AO33" i="75"/>
  <c r="AN33" i="75"/>
  <c r="AM33" i="75"/>
  <c r="AL33" i="75"/>
  <c r="AK33" i="75"/>
  <c r="AJ33" i="75"/>
  <c r="AI33" i="75"/>
  <c r="AH33" i="75"/>
  <c r="AG33" i="75"/>
  <c r="AF33" i="75"/>
  <c r="AE33" i="75"/>
  <c r="AD33" i="75"/>
  <c r="AC33" i="75"/>
  <c r="AB33" i="75"/>
  <c r="AA33" i="75"/>
  <c r="Z33" i="75"/>
  <c r="Y33" i="75"/>
  <c r="X33" i="75"/>
  <c r="W33" i="75"/>
  <c r="V33" i="75"/>
  <c r="U33" i="75"/>
  <c r="T33" i="75"/>
  <c r="S33" i="75"/>
  <c r="R33" i="75"/>
  <c r="Q33" i="75"/>
  <c r="P33" i="75"/>
  <c r="O33" i="75"/>
  <c r="N33" i="75"/>
  <c r="M33" i="75"/>
  <c r="L33" i="75"/>
  <c r="K33" i="75"/>
  <c r="J33" i="75"/>
  <c r="I33" i="75"/>
  <c r="H33" i="75"/>
  <c r="G33" i="75"/>
  <c r="F33" i="75"/>
  <c r="E33" i="75"/>
  <c r="D33" i="75"/>
  <c r="C33" i="75"/>
  <c r="B33" i="75"/>
  <c r="A33" i="75"/>
  <c r="BK32" i="75"/>
  <c r="BJ32" i="75"/>
  <c r="BI32" i="75"/>
  <c r="BH32" i="75"/>
  <c r="BG32" i="75"/>
  <c r="BF32" i="75"/>
  <c r="BE32" i="75"/>
  <c r="BD32" i="75"/>
  <c r="BC32" i="75"/>
  <c r="BB32" i="75"/>
  <c r="BA32" i="75"/>
  <c r="AZ32" i="75"/>
  <c r="AY32" i="75"/>
  <c r="AX32" i="75"/>
  <c r="AW32" i="75"/>
  <c r="AV32" i="75"/>
  <c r="AU32" i="75"/>
  <c r="AT32" i="75"/>
  <c r="AS32" i="75"/>
  <c r="AR32" i="75"/>
  <c r="AQ32" i="75"/>
  <c r="AP32" i="75"/>
  <c r="AO32" i="75"/>
  <c r="AN32" i="75"/>
  <c r="AM32" i="75"/>
  <c r="AL32" i="75"/>
  <c r="AK32" i="75"/>
  <c r="AJ32" i="75"/>
  <c r="AI32" i="75"/>
  <c r="AH32" i="75"/>
  <c r="AG32" i="75"/>
  <c r="AF32" i="75"/>
  <c r="AE32" i="75"/>
  <c r="AD32" i="75"/>
  <c r="AC32" i="75"/>
  <c r="AB32" i="75"/>
  <c r="AA32" i="75"/>
  <c r="Z32" i="75"/>
  <c r="Y32" i="75"/>
  <c r="X32" i="75"/>
  <c r="W32" i="75"/>
  <c r="V32" i="75"/>
  <c r="U32" i="75"/>
  <c r="T32" i="75"/>
  <c r="S32" i="75"/>
  <c r="R32" i="75"/>
  <c r="Q32" i="75"/>
  <c r="P32" i="75"/>
  <c r="O32" i="75"/>
  <c r="N32" i="75"/>
  <c r="M32" i="75"/>
  <c r="L32" i="75"/>
  <c r="K32" i="75"/>
  <c r="J32" i="75"/>
  <c r="I32" i="75"/>
  <c r="H32" i="75"/>
  <c r="G32" i="75"/>
  <c r="F32" i="75"/>
  <c r="E32" i="75"/>
  <c r="D32" i="75"/>
  <c r="C32" i="75"/>
  <c r="B32" i="75"/>
  <c r="A32" i="75"/>
  <c r="BK31" i="75"/>
  <c r="BJ31" i="75"/>
  <c r="BI31" i="75"/>
  <c r="BH31" i="75"/>
  <c r="BG31" i="75"/>
  <c r="BF31" i="75"/>
  <c r="BE31" i="75"/>
  <c r="BD31" i="75"/>
  <c r="BC31" i="75"/>
  <c r="BB31" i="75"/>
  <c r="BA31" i="75"/>
  <c r="AZ31" i="75"/>
  <c r="AY31" i="75"/>
  <c r="AX31" i="75"/>
  <c r="AW31" i="75"/>
  <c r="AV31" i="75"/>
  <c r="AU31" i="75"/>
  <c r="AT31" i="75"/>
  <c r="AS31" i="75"/>
  <c r="AR31" i="75"/>
  <c r="AQ31" i="75"/>
  <c r="AP31" i="75"/>
  <c r="AO31" i="75"/>
  <c r="AN31" i="75"/>
  <c r="AM31" i="75"/>
  <c r="AL31" i="75"/>
  <c r="AK31" i="75"/>
  <c r="AJ31" i="75"/>
  <c r="AI31" i="75"/>
  <c r="AH31" i="75"/>
  <c r="AG31" i="75"/>
  <c r="AF31" i="75"/>
  <c r="AE31" i="75"/>
  <c r="AD31" i="75"/>
  <c r="AC31" i="75"/>
  <c r="AB31" i="75"/>
  <c r="AA31" i="75"/>
  <c r="Z31" i="75"/>
  <c r="Y31" i="75"/>
  <c r="X31" i="75"/>
  <c r="W31" i="75"/>
  <c r="V31" i="75"/>
  <c r="U31" i="75"/>
  <c r="T31" i="75"/>
  <c r="S31" i="75"/>
  <c r="R31" i="75"/>
  <c r="Q31" i="75"/>
  <c r="P31" i="75"/>
  <c r="O31" i="75"/>
  <c r="N31" i="75"/>
  <c r="M31" i="75"/>
  <c r="L31" i="75"/>
  <c r="K31" i="75"/>
  <c r="J31" i="75"/>
  <c r="I31" i="75"/>
  <c r="H31" i="75"/>
  <c r="G31" i="75"/>
  <c r="F31" i="75"/>
  <c r="E31" i="75"/>
  <c r="D31" i="75"/>
  <c r="C31" i="75"/>
  <c r="B31" i="75"/>
  <c r="A31" i="75"/>
  <c r="BK30" i="75"/>
  <c r="BJ30" i="75"/>
  <c r="BI30" i="75"/>
  <c r="BH30" i="75"/>
  <c r="BG30" i="75"/>
  <c r="BF30" i="75"/>
  <c r="BE30" i="75"/>
  <c r="BD30" i="75"/>
  <c r="BC30" i="75"/>
  <c r="BB30" i="75"/>
  <c r="BA30" i="75"/>
  <c r="AZ30" i="75"/>
  <c r="AY30" i="75"/>
  <c r="AX30" i="75"/>
  <c r="AW30" i="75"/>
  <c r="AV30" i="75"/>
  <c r="AU30" i="75"/>
  <c r="AT30" i="75"/>
  <c r="AS30" i="75"/>
  <c r="AR30" i="75"/>
  <c r="AQ30" i="75"/>
  <c r="AP30" i="75"/>
  <c r="AO30" i="75"/>
  <c r="AN30" i="75"/>
  <c r="AM30" i="75"/>
  <c r="AL30" i="75"/>
  <c r="AK30" i="75"/>
  <c r="AJ30" i="75"/>
  <c r="AI30" i="75"/>
  <c r="AH30" i="75"/>
  <c r="AG30" i="75"/>
  <c r="AF30" i="75"/>
  <c r="AE30" i="75"/>
  <c r="AD30" i="75"/>
  <c r="AC30" i="75"/>
  <c r="AB30" i="75"/>
  <c r="AA30" i="75"/>
  <c r="Z30" i="75"/>
  <c r="Y30" i="75"/>
  <c r="X30" i="75"/>
  <c r="W30" i="75"/>
  <c r="V30" i="75"/>
  <c r="U30" i="75"/>
  <c r="T30" i="75"/>
  <c r="S30" i="75"/>
  <c r="R30" i="75"/>
  <c r="Q30" i="75"/>
  <c r="P30" i="75"/>
  <c r="O30" i="75"/>
  <c r="N30" i="75"/>
  <c r="M30" i="75"/>
  <c r="L30" i="75"/>
  <c r="K30" i="75"/>
  <c r="J30" i="75"/>
  <c r="I30" i="75"/>
  <c r="H30" i="75"/>
  <c r="G30" i="75"/>
  <c r="F30" i="75"/>
  <c r="E30" i="75"/>
  <c r="D30" i="75"/>
  <c r="C30" i="75"/>
  <c r="B30" i="75"/>
  <c r="A30" i="75"/>
  <c r="BK29" i="75"/>
  <c r="BJ29" i="75"/>
  <c r="BI29" i="75"/>
  <c r="BH29" i="75"/>
  <c r="BG29" i="75"/>
  <c r="BF29" i="75"/>
  <c r="BE29" i="75"/>
  <c r="BD29" i="75"/>
  <c r="BC29" i="75"/>
  <c r="BB29" i="75"/>
  <c r="BA29" i="75"/>
  <c r="AZ29" i="75"/>
  <c r="AY29" i="75"/>
  <c r="AX29" i="75"/>
  <c r="AW29" i="75"/>
  <c r="AV29" i="75"/>
  <c r="AU29" i="75"/>
  <c r="AT29" i="75"/>
  <c r="AS29" i="75"/>
  <c r="AR29" i="75"/>
  <c r="AQ29" i="75"/>
  <c r="AP29" i="75"/>
  <c r="AO29" i="75"/>
  <c r="AN29" i="75"/>
  <c r="AM29" i="75"/>
  <c r="AL29" i="75"/>
  <c r="AK29" i="75"/>
  <c r="AJ29" i="75"/>
  <c r="AI29" i="75"/>
  <c r="AH29" i="75"/>
  <c r="AG29" i="75"/>
  <c r="AF29" i="75"/>
  <c r="AE29" i="75"/>
  <c r="AD29" i="75"/>
  <c r="AC29" i="75"/>
  <c r="AB29" i="75"/>
  <c r="AA29" i="75"/>
  <c r="Z29" i="75"/>
  <c r="Y29" i="75"/>
  <c r="X29" i="75"/>
  <c r="W29" i="75"/>
  <c r="V29" i="75"/>
  <c r="U29" i="75"/>
  <c r="T29" i="75"/>
  <c r="S29" i="75"/>
  <c r="R29" i="75"/>
  <c r="Q29" i="75"/>
  <c r="P29" i="75"/>
  <c r="O29" i="75"/>
  <c r="N29" i="75"/>
  <c r="M29" i="75"/>
  <c r="L29" i="75"/>
  <c r="K29" i="75"/>
  <c r="J29" i="75"/>
  <c r="I29" i="75"/>
  <c r="H29" i="75"/>
  <c r="G29" i="75"/>
  <c r="F29" i="75"/>
  <c r="E29" i="75"/>
  <c r="D29" i="75"/>
  <c r="C29" i="75"/>
  <c r="B29" i="75"/>
  <c r="A29" i="75"/>
  <c r="BK28" i="75"/>
  <c r="BJ28" i="75"/>
  <c r="BI28" i="75"/>
  <c r="BH28" i="75"/>
  <c r="BG28" i="75"/>
  <c r="BF28" i="75"/>
  <c r="BE28" i="75"/>
  <c r="BD28" i="75"/>
  <c r="BC28" i="75"/>
  <c r="BB28" i="75"/>
  <c r="BA28" i="75"/>
  <c r="AZ28" i="75"/>
  <c r="AY28" i="75"/>
  <c r="AX28" i="75"/>
  <c r="AW28" i="75"/>
  <c r="AV28" i="75"/>
  <c r="AU28" i="75"/>
  <c r="AT28" i="75"/>
  <c r="AS28" i="75"/>
  <c r="AR28" i="75"/>
  <c r="AQ28" i="75"/>
  <c r="AP28" i="75"/>
  <c r="AO28" i="75"/>
  <c r="AN28" i="75"/>
  <c r="AM28" i="75"/>
  <c r="AL28" i="75"/>
  <c r="AK28" i="75"/>
  <c r="AJ28" i="75"/>
  <c r="AI28" i="75"/>
  <c r="AH28" i="75"/>
  <c r="AG28" i="75"/>
  <c r="AF28" i="75"/>
  <c r="AE28" i="75"/>
  <c r="AD28" i="75"/>
  <c r="AC28" i="75"/>
  <c r="AB28" i="75"/>
  <c r="AA28" i="75"/>
  <c r="Z28" i="75"/>
  <c r="Y28" i="75"/>
  <c r="X28" i="75"/>
  <c r="W28" i="75"/>
  <c r="V28" i="75"/>
  <c r="U28" i="75"/>
  <c r="T28" i="75"/>
  <c r="S28" i="75"/>
  <c r="R28" i="75"/>
  <c r="Q28" i="75"/>
  <c r="P28" i="75"/>
  <c r="O28" i="75"/>
  <c r="N28" i="75"/>
  <c r="M28" i="75"/>
  <c r="L28" i="75"/>
  <c r="K28" i="75"/>
  <c r="J28" i="75"/>
  <c r="I28" i="75"/>
  <c r="H28" i="75"/>
  <c r="G28" i="75"/>
  <c r="F28" i="75"/>
  <c r="E28" i="75"/>
  <c r="D28" i="75"/>
  <c r="C28" i="75"/>
  <c r="B28" i="75"/>
  <c r="A28" i="75"/>
  <c r="BK27" i="75"/>
  <c r="BJ27" i="75"/>
  <c r="BI27" i="75"/>
  <c r="BH27" i="75"/>
  <c r="BG27" i="75"/>
  <c r="BF27" i="75"/>
  <c r="BE27" i="75"/>
  <c r="BD27" i="75"/>
  <c r="BC27" i="75"/>
  <c r="BB27" i="75"/>
  <c r="BA27" i="75"/>
  <c r="AZ27" i="75"/>
  <c r="AY27" i="75"/>
  <c r="AX27" i="75"/>
  <c r="AW27" i="75"/>
  <c r="AV27" i="75"/>
  <c r="AU27" i="75"/>
  <c r="AT27" i="75"/>
  <c r="AS27" i="75"/>
  <c r="AR27" i="75"/>
  <c r="AQ27" i="75"/>
  <c r="AP27" i="75"/>
  <c r="AO27" i="75"/>
  <c r="AN27" i="75"/>
  <c r="AM27" i="75"/>
  <c r="AL27" i="75"/>
  <c r="AK27" i="75"/>
  <c r="AJ27" i="75"/>
  <c r="AI27" i="75"/>
  <c r="AH27" i="75"/>
  <c r="AG27" i="75"/>
  <c r="AF27" i="75"/>
  <c r="AE27" i="75"/>
  <c r="AD27" i="75"/>
  <c r="AC27" i="75"/>
  <c r="AB27" i="75"/>
  <c r="AA27" i="75"/>
  <c r="Z27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E27" i="75"/>
  <c r="D27" i="75"/>
  <c r="C27" i="75"/>
  <c r="B27" i="75"/>
  <c r="A27" i="75"/>
  <c r="BK26" i="75"/>
  <c r="BJ26" i="75"/>
  <c r="BI26" i="75"/>
  <c r="BH26" i="75"/>
  <c r="BG26" i="75"/>
  <c r="BF26" i="75"/>
  <c r="BE26" i="75"/>
  <c r="BD26" i="75"/>
  <c r="BC26" i="75"/>
  <c r="BB26" i="75"/>
  <c r="BA26" i="75"/>
  <c r="AZ26" i="75"/>
  <c r="AY26" i="75"/>
  <c r="AX26" i="75"/>
  <c r="AW26" i="75"/>
  <c r="AV26" i="75"/>
  <c r="AU26" i="75"/>
  <c r="AT26" i="75"/>
  <c r="AS26" i="75"/>
  <c r="AR26" i="75"/>
  <c r="AQ26" i="75"/>
  <c r="AP26" i="75"/>
  <c r="AO26" i="75"/>
  <c r="AN26" i="75"/>
  <c r="AM26" i="75"/>
  <c r="AL26" i="75"/>
  <c r="AK26" i="75"/>
  <c r="AJ26" i="75"/>
  <c r="AI26" i="75"/>
  <c r="AH26" i="75"/>
  <c r="AG26" i="75"/>
  <c r="AF26" i="75"/>
  <c r="AE26" i="75"/>
  <c r="AD26" i="75"/>
  <c r="AC26" i="75"/>
  <c r="AB26" i="75"/>
  <c r="AA26" i="75"/>
  <c r="Z26" i="75"/>
  <c r="Y26" i="75"/>
  <c r="X26" i="75"/>
  <c r="W26" i="75"/>
  <c r="V26" i="75"/>
  <c r="U26" i="75"/>
  <c r="T26" i="75"/>
  <c r="S26" i="75"/>
  <c r="R26" i="75"/>
  <c r="Q26" i="75"/>
  <c r="P26" i="75"/>
  <c r="O26" i="75"/>
  <c r="N26" i="75"/>
  <c r="M26" i="75"/>
  <c r="L26" i="75"/>
  <c r="K26" i="75"/>
  <c r="J26" i="75"/>
  <c r="I26" i="75"/>
  <c r="H26" i="75"/>
  <c r="G26" i="75"/>
  <c r="F26" i="75"/>
  <c r="E26" i="75"/>
  <c r="D26" i="75"/>
  <c r="C26" i="75"/>
  <c r="B26" i="75"/>
  <c r="A26" i="75"/>
  <c r="BK25" i="75"/>
  <c r="BJ25" i="75"/>
  <c r="BI25" i="75"/>
  <c r="BH25" i="75"/>
  <c r="BG25" i="75"/>
  <c r="BF25" i="75"/>
  <c r="BE25" i="75"/>
  <c r="BD25" i="75"/>
  <c r="BC25" i="75"/>
  <c r="BB25" i="75"/>
  <c r="BA25" i="75"/>
  <c r="AZ25" i="75"/>
  <c r="AY25" i="75"/>
  <c r="AX25" i="75"/>
  <c r="AW25" i="75"/>
  <c r="AV25" i="75"/>
  <c r="AU25" i="75"/>
  <c r="AT25" i="75"/>
  <c r="AS25" i="75"/>
  <c r="AR25" i="75"/>
  <c r="AQ25" i="75"/>
  <c r="AP25" i="75"/>
  <c r="AO25" i="75"/>
  <c r="AN25" i="75"/>
  <c r="AM25" i="75"/>
  <c r="AL25" i="75"/>
  <c r="AK25" i="75"/>
  <c r="AJ25" i="75"/>
  <c r="AI25" i="75"/>
  <c r="AH25" i="75"/>
  <c r="AG25" i="75"/>
  <c r="AF25" i="75"/>
  <c r="AE25" i="75"/>
  <c r="AD25" i="75"/>
  <c r="AC25" i="75"/>
  <c r="AB25" i="75"/>
  <c r="AA25" i="75"/>
  <c r="Z25" i="75"/>
  <c r="Y25" i="75"/>
  <c r="X25" i="75"/>
  <c r="W25" i="75"/>
  <c r="V25" i="75"/>
  <c r="U25" i="75"/>
  <c r="T25" i="75"/>
  <c r="S25" i="75"/>
  <c r="R25" i="75"/>
  <c r="Q25" i="75"/>
  <c r="P25" i="75"/>
  <c r="O25" i="75"/>
  <c r="N25" i="75"/>
  <c r="M25" i="75"/>
  <c r="L25" i="75"/>
  <c r="K25" i="75"/>
  <c r="J25" i="75"/>
  <c r="I25" i="75"/>
  <c r="H25" i="75"/>
  <c r="G25" i="75"/>
  <c r="F25" i="75"/>
  <c r="E25" i="75"/>
  <c r="D25" i="75"/>
  <c r="C25" i="75"/>
  <c r="B25" i="75"/>
  <c r="A25" i="75"/>
  <c r="BK24" i="75"/>
  <c r="BJ24" i="75"/>
  <c r="BI24" i="75"/>
  <c r="BH24" i="75"/>
  <c r="BG24" i="75"/>
  <c r="BF24" i="75"/>
  <c r="BE24" i="75"/>
  <c r="BD24" i="75"/>
  <c r="BC24" i="75"/>
  <c r="BB24" i="75"/>
  <c r="BA24" i="75"/>
  <c r="AZ24" i="75"/>
  <c r="AY24" i="75"/>
  <c r="AX24" i="75"/>
  <c r="AW24" i="75"/>
  <c r="AV24" i="75"/>
  <c r="AU24" i="75"/>
  <c r="AT24" i="75"/>
  <c r="AS24" i="75"/>
  <c r="AR24" i="75"/>
  <c r="AQ24" i="75"/>
  <c r="AP24" i="75"/>
  <c r="AO24" i="75"/>
  <c r="AN24" i="75"/>
  <c r="AM24" i="75"/>
  <c r="AL24" i="75"/>
  <c r="AK24" i="75"/>
  <c r="AJ24" i="75"/>
  <c r="AI24" i="75"/>
  <c r="AH24" i="75"/>
  <c r="AG24" i="75"/>
  <c r="AF24" i="75"/>
  <c r="AE24" i="75"/>
  <c r="AD24" i="75"/>
  <c r="AC24" i="75"/>
  <c r="AB24" i="75"/>
  <c r="AA24" i="75"/>
  <c r="Z24" i="75"/>
  <c r="Y24" i="75"/>
  <c r="X24" i="75"/>
  <c r="W24" i="75"/>
  <c r="V24" i="75"/>
  <c r="U24" i="75"/>
  <c r="T24" i="75"/>
  <c r="S24" i="75"/>
  <c r="R24" i="75"/>
  <c r="Q24" i="75"/>
  <c r="P24" i="75"/>
  <c r="O24" i="75"/>
  <c r="N24" i="75"/>
  <c r="M24" i="75"/>
  <c r="L24" i="75"/>
  <c r="K24" i="75"/>
  <c r="J24" i="75"/>
  <c r="I24" i="75"/>
  <c r="H24" i="75"/>
  <c r="G24" i="75"/>
  <c r="F24" i="75"/>
  <c r="E24" i="75"/>
  <c r="D24" i="75"/>
  <c r="C24" i="75"/>
  <c r="B24" i="75"/>
  <c r="A24" i="75"/>
  <c r="BK23" i="75"/>
  <c r="BJ23" i="75"/>
  <c r="BI23" i="75"/>
  <c r="BH23" i="75"/>
  <c r="BG23" i="75"/>
  <c r="BF23" i="75"/>
  <c r="BE23" i="75"/>
  <c r="BD23" i="75"/>
  <c r="BC23" i="75"/>
  <c r="BB23" i="75"/>
  <c r="BA23" i="75"/>
  <c r="AZ23" i="75"/>
  <c r="AY23" i="75"/>
  <c r="AX23" i="75"/>
  <c r="AW23" i="75"/>
  <c r="AV23" i="75"/>
  <c r="AU23" i="75"/>
  <c r="AT23" i="75"/>
  <c r="AS23" i="75"/>
  <c r="AR23" i="75"/>
  <c r="AQ23" i="75"/>
  <c r="AP23" i="75"/>
  <c r="AO23" i="75"/>
  <c r="AN23" i="75"/>
  <c r="AM23" i="75"/>
  <c r="AL23" i="75"/>
  <c r="AK23" i="75"/>
  <c r="AJ23" i="75"/>
  <c r="AI23" i="75"/>
  <c r="AH23" i="75"/>
  <c r="AG23" i="75"/>
  <c r="AF23" i="75"/>
  <c r="AE23" i="75"/>
  <c r="AD23" i="75"/>
  <c r="AC23" i="75"/>
  <c r="AB23" i="75"/>
  <c r="AA23" i="75"/>
  <c r="Z23" i="75"/>
  <c r="Y23" i="75"/>
  <c r="X23" i="75"/>
  <c r="W23" i="75"/>
  <c r="V23" i="75"/>
  <c r="U23" i="75"/>
  <c r="T23" i="75"/>
  <c r="S23" i="75"/>
  <c r="R23" i="75"/>
  <c r="Q23" i="75"/>
  <c r="P23" i="75"/>
  <c r="O23" i="75"/>
  <c r="N23" i="75"/>
  <c r="M23" i="75"/>
  <c r="L23" i="75"/>
  <c r="K23" i="75"/>
  <c r="J23" i="75"/>
  <c r="I23" i="75"/>
  <c r="H23" i="75"/>
  <c r="G23" i="75"/>
  <c r="F23" i="75"/>
  <c r="E23" i="75"/>
  <c r="D23" i="75"/>
  <c r="C23" i="75"/>
  <c r="B23" i="75"/>
  <c r="A23" i="75"/>
  <c r="A22" i="75"/>
  <c r="BK21" i="75"/>
  <c r="BJ21" i="75"/>
  <c r="BI21" i="75"/>
  <c r="BH21" i="75"/>
  <c r="BG21" i="75"/>
  <c r="BF21" i="75"/>
  <c r="BE21" i="75"/>
  <c r="BD21" i="75"/>
  <c r="BC21" i="75"/>
  <c r="BB21" i="75"/>
  <c r="BA21" i="75"/>
  <c r="AZ21" i="75"/>
  <c r="AY21" i="75"/>
  <c r="AX21" i="75"/>
  <c r="AW21" i="75"/>
  <c r="AV21" i="75"/>
  <c r="AU21" i="75"/>
  <c r="AT21" i="75"/>
  <c r="AS21" i="75"/>
  <c r="AR21" i="75"/>
  <c r="AQ21" i="75"/>
  <c r="AP21" i="75"/>
  <c r="AO21" i="75"/>
  <c r="AN21" i="75"/>
  <c r="AM21" i="75"/>
  <c r="AL21" i="75"/>
  <c r="AK21" i="75"/>
  <c r="AJ21" i="75"/>
  <c r="AI21" i="75"/>
  <c r="AH21" i="75"/>
  <c r="AG21" i="75"/>
  <c r="AF21" i="75"/>
  <c r="AE21" i="75"/>
  <c r="AD21" i="75"/>
  <c r="AC21" i="75"/>
  <c r="AB21" i="75"/>
  <c r="AA21" i="75"/>
  <c r="Z21" i="75"/>
  <c r="Y21" i="75"/>
  <c r="X21" i="75"/>
  <c r="W21" i="75"/>
  <c r="V21" i="75"/>
  <c r="U21" i="75"/>
  <c r="T21" i="75"/>
  <c r="S21" i="75"/>
  <c r="R21" i="75"/>
  <c r="Q21" i="75"/>
  <c r="P21" i="75"/>
  <c r="O21" i="75"/>
  <c r="N21" i="75"/>
  <c r="M21" i="75"/>
  <c r="L21" i="75"/>
  <c r="K21" i="75"/>
  <c r="J21" i="75"/>
  <c r="I21" i="75"/>
  <c r="H21" i="75"/>
  <c r="G21" i="75"/>
  <c r="F21" i="75"/>
  <c r="E21" i="75"/>
  <c r="D21" i="75"/>
  <c r="C21" i="75"/>
  <c r="B21" i="75"/>
  <c r="A21" i="75"/>
  <c r="BK20" i="75"/>
  <c r="BJ20" i="75"/>
  <c r="BI20" i="75"/>
  <c r="BH20" i="75"/>
  <c r="BG20" i="75"/>
  <c r="BF20" i="75"/>
  <c r="BE20" i="75"/>
  <c r="BD20" i="75"/>
  <c r="BC20" i="75"/>
  <c r="BB20" i="75"/>
  <c r="BA20" i="75"/>
  <c r="AZ20" i="75"/>
  <c r="AY20" i="75"/>
  <c r="AX20" i="75"/>
  <c r="AW20" i="75"/>
  <c r="AV20" i="75"/>
  <c r="AU20" i="75"/>
  <c r="AT20" i="75"/>
  <c r="AS20" i="75"/>
  <c r="AR20" i="75"/>
  <c r="AQ20" i="75"/>
  <c r="AP20" i="75"/>
  <c r="AO20" i="75"/>
  <c r="AN20" i="75"/>
  <c r="AM20" i="75"/>
  <c r="AL20" i="75"/>
  <c r="AK20" i="75"/>
  <c r="AJ20" i="75"/>
  <c r="AI20" i="75"/>
  <c r="AH20" i="75"/>
  <c r="AG20" i="75"/>
  <c r="AF20" i="75"/>
  <c r="AE20" i="75"/>
  <c r="AD20" i="75"/>
  <c r="AC20" i="75"/>
  <c r="AB20" i="75"/>
  <c r="AA20" i="75"/>
  <c r="Z20" i="75"/>
  <c r="Y20" i="75"/>
  <c r="X20" i="75"/>
  <c r="W20" i="75"/>
  <c r="V20" i="75"/>
  <c r="U20" i="75"/>
  <c r="T20" i="75"/>
  <c r="S20" i="75"/>
  <c r="R20" i="75"/>
  <c r="Q20" i="75"/>
  <c r="P20" i="75"/>
  <c r="O20" i="75"/>
  <c r="N20" i="75"/>
  <c r="M20" i="75"/>
  <c r="L20" i="75"/>
  <c r="K20" i="75"/>
  <c r="J20" i="75"/>
  <c r="I20" i="75"/>
  <c r="H20" i="75"/>
  <c r="G20" i="75"/>
  <c r="F20" i="75"/>
  <c r="E20" i="75"/>
  <c r="D20" i="75"/>
  <c r="C20" i="75"/>
  <c r="B20" i="75"/>
  <c r="A20" i="75"/>
  <c r="BK19" i="75"/>
  <c r="BJ19" i="75"/>
  <c r="BI19" i="75"/>
  <c r="BH19" i="75"/>
  <c r="BG19" i="75"/>
  <c r="BF19" i="75"/>
  <c r="BE19" i="75"/>
  <c r="BD19" i="75"/>
  <c r="BC19" i="75"/>
  <c r="BB19" i="75"/>
  <c r="BA19" i="75"/>
  <c r="AZ19" i="75"/>
  <c r="AY19" i="75"/>
  <c r="AX19" i="75"/>
  <c r="AW19" i="75"/>
  <c r="AV19" i="75"/>
  <c r="AU19" i="75"/>
  <c r="AT19" i="75"/>
  <c r="AS19" i="75"/>
  <c r="AR19" i="75"/>
  <c r="AQ19" i="75"/>
  <c r="AP19" i="75"/>
  <c r="AO19" i="75"/>
  <c r="AN19" i="75"/>
  <c r="AM19" i="75"/>
  <c r="AL19" i="75"/>
  <c r="AK19" i="75"/>
  <c r="AJ19" i="75"/>
  <c r="AI19" i="75"/>
  <c r="AH19" i="75"/>
  <c r="AG19" i="75"/>
  <c r="AF19" i="75"/>
  <c r="AE19" i="75"/>
  <c r="AD19" i="75"/>
  <c r="AC19" i="75"/>
  <c r="AB19" i="75"/>
  <c r="AA19" i="75"/>
  <c r="Z19" i="75"/>
  <c r="Y19" i="75"/>
  <c r="X19" i="75"/>
  <c r="W19" i="75"/>
  <c r="V19" i="75"/>
  <c r="U19" i="75"/>
  <c r="T19" i="75"/>
  <c r="S19" i="75"/>
  <c r="R19" i="75"/>
  <c r="Q19" i="75"/>
  <c r="P19" i="75"/>
  <c r="O19" i="75"/>
  <c r="N19" i="75"/>
  <c r="M19" i="75"/>
  <c r="L19" i="75"/>
  <c r="K19" i="75"/>
  <c r="J19" i="75"/>
  <c r="I19" i="75"/>
  <c r="H19" i="75"/>
  <c r="G19" i="75"/>
  <c r="F19" i="75"/>
  <c r="E19" i="75"/>
  <c r="D19" i="75"/>
  <c r="C19" i="75"/>
  <c r="B19" i="75"/>
  <c r="A19" i="75"/>
  <c r="A18" i="75"/>
  <c r="BK17" i="75"/>
  <c r="BJ17" i="75"/>
  <c r="BI17" i="75"/>
  <c r="BH17" i="75"/>
  <c r="BG17" i="75"/>
  <c r="BF17" i="75"/>
  <c r="BE17" i="75"/>
  <c r="BD17" i="75"/>
  <c r="BC17" i="75"/>
  <c r="BB17" i="75"/>
  <c r="BA17" i="75"/>
  <c r="AZ17" i="75"/>
  <c r="AY17" i="75"/>
  <c r="AX17" i="75"/>
  <c r="AW17" i="75"/>
  <c r="AV17" i="75"/>
  <c r="AU17" i="75"/>
  <c r="AT17" i="75"/>
  <c r="AS17" i="75"/>
  <c r="AR17" i="75"/>
  <c r="AQ17" i="75"/>
  <c r="AP17" i="75"/>
  <c r="AO17" i="75"/>
  <c r="AN17" i="75"/>
  <c r="AM17" i="75"/>
  <c r="AL17" i="75"/>
  <c r="AK17" i="75"/>
  <c r="AJ17" i="75"/>
  <c r="AI17" i="75"/>
  <c r="AH17" i="75"/>
  <c r="AG17" i="75"/>
  <c r="AF17" i="75"/>
  <c r="AE17" i="75"/>
  <c r="AD17" i="75"/>
  <c r="AC17" i="75"/>
  <c r="AB17" i="75"/>
  <c r="AA17" i="75"/>
  <c r="Z17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E17" i="75"/>
  <c r="D17" i="75"/>
  <c r="C17" i="75"/>
  <c r="B17" i="75"/>
  <c r="A17" i="75"/>
  <c r="BK16" i="75"/>
  <c r="BJ16" i="75"/>
  <c r="BI16" i="75"/>
  <c r="BH16" i="75"/>
  <c r="BG16" i="75"/>
  <c r="BF16" i="75"/>
  <c r="BE16" i="75"/>
  <c r="BD16" i="75"/>
  <c r="BC16" i="75"/>
  <c r="BB16" i="75"/>
  <c r="BA16" i="75"/>
  <c r="AZ16" i="75"/>
  <c r="AY16" i="75"/>
  <c r="AX16" i="75"/>
  <c r="AW16" i="75"/>
  <c r="AV16" i="75"/>
  <c r="AU16" i="75"/>
  <c r="AT16" i="75"/>
  <c r="AS16" i="75"/>
  <c r="AR16" i="75"/>
  <c r="AQ16" i="75"/>
  <c r="AP16" i="75"/>
  <c r="AO16" i="75"/>
  <c r="AN16" i="75"/>
  <c r="AM16" i="75"/>
  <c r="AL16" i="75"/>
  <c r="AK16" i="75"/>
  <c r="AJ16" i="75"/>
  <c r="AI16" i="75"/>
  <c r="AH16" i="75"/>
  <c r="AG16" i="75"/>
  <c r="AF16" i="75"/>
  <c r="AE16" i="75"/>
  <c r="AD16" i="75"/>
  <c r="AC16" i="75"/>
  <c r="AB16" i="75"/>
  <c r="AA16" i="75"/>
  <c r="Z16" i="75"/>
  <c r="Y16" i="75"/>
  <c r="X16" i="75"/>
  <c r="W16" i="75"/>
  <c r="V16" i="75"/>
  <c r="U16" i="75"/>
  <c r="T16" i="75"/>
  <c r="S16" i="75"/>
  <c r="R16" i="75"/>
  <c r="Q16" i="75"/>
  <c r="P16" i="75"/>
  <c r="O16" i="75"/>
  <c r="N16" i="75"/>
  <c r="M16" i="75"/>
  <c r="L16" i="75"/>
  <c r="K16" i="75"/>
  <c r="J16" i="75"/>
  <c r="I16" i="75"/>
  <c r="H16" i="75"/>
  <c r="G16" i="75"/>
  <c r="F16" i="75"/>
  <c r="E16" i="75"/>
  <c r="D16" i="75"/>
  <c r="C16" i="75"/>
  <c r="B16" i="75"/>
  <c r="A16" i="75"/>
  <c r="A15" i="75"/>
  <c r="BK14" i="75"/>
  <c r="BJ14" i="75"/>
  <c r="BI14" i="75"/>
  <c r="BH14" i="75"/>
  <c r="BG14" i="75"/>
  <c r="BF14" i="75"/>
  <c r="BE14" i="75"/>
  <c r="BD14" i="75"/>
  <c r="BC14" i="75"/>
  <c r="BB14" i="75"/>
  <c r="BA14" i="75"/>
  <c r="AZ14" i="75"/>
  <c r="AY14" i="75"/>
  <c r="AX14" i="75"/>
  <c r="AW14" i="75"/>
  <c r="AV14" i="75"/>
  <c r="AU14" i="75"/>
  <c r="AT14" i="75"/>
  <c r="AS14" i="75"/>
  <c r="AR14" i="75"/>
  <c r="AQ14" i="75"/>
  <c r="AP14" i="75"/>
  <c r="AO14" i="75"/>
  <c r="AN14" i="75"/>
  <c r="AM14" i="75"/>
  <c r="AL14" i="75"/>
  <c r="AK14" i="75"/>
  <c r="AJ14" i="75"/>
  <c r="AI14" i="75"/>
  <c r="AH14" i="75"/>
  <c r="AG14" i="75"/>
  <c r="AF14" i="75"/>
  <c r="AE14" i="75"/>
  <c r="AD14" i="75"/>
  <c r="AC14" i="75"/>
  <c r="AB14" i="75"/>
  <c r="AA14" i="75"/>
  <c r="Z14" i="75"/>
  <c r="Y14" i="75"/>
  <c r="X14" i="75"/>
  <c r="W14" i="75"/>
  <c r="V14" i="75"/>
  <c r="U14" i="75"/>
  <c r="T14" i="75"/>
  <c r="S14" i="75"/>
  <c r="R14" i="75"/>
  <c r="Q14" i="75"/>
  <c r="P14" i="75"/>
  <c r="O14" i="75"/>
  <c r="N14" i="75"/>
  <c r="M14" i="75"/>
  <c r="L14" i="75"/>
  <c r="K14" i="75"/>
  <c r="J14" i="75"/>
  <c r="I14" i="75"/>
  <c r="H14" i="75"/>
  <c r="G14" i="75"/>
  <c r="F14" i="75"/>
  <c r="E14" i="75"/>
  <c r="D14" i="75"/>
  <c r="C14" i="75"/>
  <c r="B14" i="75"/>
  <c r="A14" i="75"/>
  <c r="BK13" i="75"/>
  <c r="BJ13" i="75"/>
  <c r="BI13" i="75"/>
  <c r="BH13" i="75"/>
  <c r="BG13" i="75"/>
  <c r="BF13" i="75"/>
  <c r="BE13" i="75"/>
  <c r="BD13" i="75"/>
  <c r="BC13" i="75"/>
  <c r="BB13" i="75"/>
  <c r="BA13" i="75"/>
  <c r="AZ13" i="75"/>
  <c r="AY13" i="75"/>
  <c r="AX13" i="75"/>
  <c r="AW13" i="75"/>
  <c r="AV13" i="75"/>
  <c r="AU13" i="75"/>
  <c r="AT13" i="75"/>
  <c r="AS13" i="75"/>
  <c r="AR13" i="75"/>
  <c r="AQ13" i="75"/>
  <c r="AP13" i="75"/>
  <c r="AO13" i="75"/>
  <c r="AN13" i="75"/>
  <c r="AM13" i="75"/>
  <c r="AL13" i="75"/>
  <c r="AK13" i="75"/>
  <c r="AJ13" i="75"/>
  <c r="AI13" i="75"/>
  <c r="AH13" i="75"/>
  <c r="AG13" i="75"/>
  <c r="AF13" i="75"/>
  <c r="AE13" i="75"/>
  <c r="AD13" i="75"/>
  <c r="AC13" i="75"/>
  <c r="AB13" i="75"/>
  <c r="AA13" i="75"/>
  <c r="Z13" i="75"/>
  <c r="Y13" i="75"/>
  <c r="X13" i="75"/>
  <c r="W13" i="75"/>
  <c r="V13" i="75"/>
  <c r="U13" i="75"/>
  <c r="T13" i="75"/>
  <c r="S13" i="75"/>
  <c r="R13" i="75"/>
  <c r="Q13" i="75"/>
  <c r="P13" i="75"/>
  <c r="O13" i="75"/>
  <c r="N13" i="75"/>
  <c r="M13" i="75"/>
  <c r="L13" i="75"/>
  <c r="K13" i="75"/>
  <c r="J13" i="75"/>
  <c r="I13" i="75"/>
  <c r="H13" i="75"/>
  <c r="G13" i="75"/>
  <c r="F13" i="75"/>
  <c r="E13" i="75"/>
  <c r="D13" i="75"/>
  <c r="C13" i="75"/>
  <c r="B13" i="75"/>
  <c r="A13" i="75"/>
  <c r="BK12" i="75"/>
  <c r="BJ12" i="75"/>
  <c r="BI12" i="75"/>
  <c r="BH12" i="75"/>
  <c r="BG12" i="75"/>
  <c r="BF12" i="75"/>
  <c r="BE12" i="75"/>
  <c r="BD12" i="75"/>
  <c r="BC12" i="75"/>
  <c r="BB12" i="75"/>
  <c r="BA12" i="75"/>
  <c r="AZ12" i="75"/>
  <c r="AY12" i="75"/>
  <c r="AX12" i="75"/>
  <c r="AW12" i="75"/>
  <c r="AV12" i="75"/>
  <c r="AU12" i="75"/>
  <c r="AT12" i="75"/>
  <c r="AS12" i="75"/>
  <c r="AR12" i="75"/>
  <c r="AQ12" i="75"/>
  <c r="AP12" i="75"/>
  <c r="AO12" i="75"/>
  <c r="AN12" i="75"/>
  <c r="AM12" i="75"/>
  <c r="AL12" i="75"/>
  <c r="AK12" i="75"/>
  <c r="AJ12" i="75"/>
  <c r="AI12" i="75"/>
  <c r="AH12" i="75"/>
  <c r="AG12" i="75"/>
  <c r="AF12" i="75"/>
  <c r="AE12" i="75"/>
  <c r="AD12" i="75"/>
  <c r="AC12" i="75"/>
  <c r="AB12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E12" i="75"/>
  <c r="D12" i="75"/>
  <c r="C12" i="75"/>
  <c r="B12" i="75"/>
  <c r="A12" i="75"/>
  <c r="BK11" i="75"/>
  <c r="BJ11" i="75"/>
  <c r="BI11" i="75"/>
  <c r="BH11" i="75"/>
  <c r="BG11" i="75"/>
  <c r="BF11" i="75"/>
  <c r="BE11" i="75"/>
  <c r="BD11" i="75"/>
  <c r="BC11" i="75"/>
  <c r="BB11" i="75"/>
  <c r="BA11" i="75"/>
  <c r="AZ11" i="75"/>
  <c r="AY11" i="75"/>
  <c r="AX11" i="75"/>
  <c r="AW11" i="75"/>
  <c r="AV11" i="75"/>
  <c r="AU11" i="75"/>
  <c r="AT11" i="75"/>
  <c r="AS11" i="75"/>
  <c r="AR11" i="75"/>
  <c r="AQ11" i="75"/>
  <c r="AP11" i="75"/>
  <c r="AO11" i="75"/>
  <c r="AN11" i="75"/>
  <c r="AM11" i="75"/>
  <c r="AL11" i="75"/>
  <c r="AK11" i="75"/>
  <c r="AJ11" i="75"/>
  <c r="AI11" i="75"/>
  <c r="AH11" i="75"/>
  <c r="AG11" i="75"/>
  <c r="AF11" i="75"/>
  <c r="AE11" i="75"/>
  <c r="AD11" i="75"/>
  <c r="AC11" i="75"/>
  <c r="AB11" i="75"/>
  <c r="AA11" i="75"/>
  <c r="Z11" i="75"/>
  <c r="Y11" i="75"/>
  <c r="X11" i="75"/>
  <c r="W11" i="75"/>
  <c r="V11" i="75"/>
  <c r="U11" i="75"/>
  <c r="T11" i="75"/>
  <c r="S11" i="75"/>
  <c r="R11" i="75"/>
  <c r="Q11" i="75"/>
  <c r="P11" i="75"/>
  <c r="O11" i="75"/>
  <c r="N11" i="75"/>
  <c r="M11" i="75"/>
  <c r="L11" i="75"/>
  <c r="K11" i="75"/>
  <c r="J11" i="75"/>
  <c r="I11" i="75"/>
  <c r="H11" i="75"/>
  <c r="G11" i="75"/>
  <c r="F11" i="75"/>
  <c r="E11" i="75"/>
  <c r="D11" i="75"/>
  <c r="C11" i="75"/>
  <c r="B11" i="75"/>
  <c r="A11" i="75"/>
  <c r="BK10" i="75"/>
  <c r="BJ10" i="75"/>
  <c r="BI10" i="75"/>
  <c r="BH10" i="75"/>
  <c r="BG10" i="75"/>
  <c r="BF10" i="75"/>
  <c r="BE10" i="75"/>
  <c r="BD10" i="75"/>
  <c r="BC10" i="75"/>
  <c r="BB10" i="75"/>
  <c r="BA10" i="75"/>
  <c r="AZ10" i="75"/>
  <c r="AY10" i="75"/>
  <c r="AX10" i="75"/>
  <c r="AW10" i="75"/>
  <c r="AV10" i="75"/>
  <c r="AU10" i="75"/>
  <c r="AT10" i="75"/>
  <c r="AS10" i="75"/>
  <c r="AR10" i="75"/>
  <c r="AQ10" i="75"/>
  <c r="AP10" i="75"/>
  <c r="AO10" i="75"/>
  <c r="AN10" i="75"/>
  <c r="AM10" i="75"/>
  <c r="AL10" i="75"/>
  <c r="AK10" i="75"/>
  <c r="AJ10" i="75"/>
  <c r="AI10" i="75"/>
  <c r="AH10" i="75"/>
  <c r="AG10" i="75"/>
  <c r="AF10" i="75"/>
  <c r="AE10" i="75"/>
  <c r="AD10" i="75"/>
  <c r="AC10" i="75"/>
  <c r="AB10" i="75"/>
  <c r="AA10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E10" i="75"/>
  <c r="D10" i="75"/>
  <c r="C10" i="75"/>
  <c r="B10" i="75"/>
  <c r="A10" i="75"/>
  <c r="BK9" i="75"/>
  <c r="BJ9" i="75"/>
  <c r="BI9" i="75"/>
  <c r="BH9" i="75"/>
  <c r="BG9" i="75"/>
  <c r="BF9" i="75"/>
  <c r="BE9" i="75"/>
  <c r="BD9" i="75"/>
  <c r="BC9" i="75"/>
  <c r="BB9" i="75"/>
  <c r="BA9" i="75"/>
  <c r="AZ9" i="75"/>
  <c r="AY9" i="75"/>
  <c r="AX9" i="75"/>
  <c r="AW9" i="75"/>
  <c r="AV9" i="75"/>
  <c r="AU9" i="75"/>
  <c r="AT9" i="75"/>
  <c r="AS9" i="75"/>
  <c r="AR9" i="75"/>
  <c r="AQ9" i="75"/>
  <c r="AP9" i="75"/>
  <c r="AO9" i="75"/>
  <c r="AN9" i="75"/>
  <c r="AM9" i="75"/>
  <c r="AL9" i="75"/>
  <c r="AK9" i="75"/>
  <c r="AJ9" i="75"/>
  <c r="AI9" i="75"/>
  <c r="AH9" i="75"/>
  <c r="AG9" i="75"/>
  <c r="AF9" i="75"/>
  <c r="AE9" i="75"/>
  <c r="AD9" i="75"/>
  <c r="AC9" i="75"/>
  <c r="AB9" i="75"/>
  <c r="AA9" i="75"/>
  <c r="Z9" i="75"/>
  <c r="Y9" i="75"/>
  <c r="X9" i="75"/>
  <c r="W9" i="75"/>
  <c r="V9" i="75"/>
  <c r="U9" i="75"/>
  <c r="T9" i="75"/>
  <c r="S9" i="75"/>
  <c r="R9" i="75"/>
  <c r="Q9" i="75"/>
  <c r="P9" i="75"/>
  <c r="O9" i="75"/>
  <c r="N9" i="75"/>
  <c r="M9" i="75"/>
  <c r="L9" i="75"/>
  <c r="K9" i="75"/>
  <c r="J9" i="75"/>
  <c r="I9" i="75"/>
  <c r="H9" i="75"/>
  <c r="G9" i="75"/>
  <c r="F9" i="75"/>
  <c r="E9" i="75"/>
  <c r="D9" i="75"/>
  <c r="C9" i="75"/>
  <c r="B9" i="75"/>
  <c r="A9" i="75"/>
  <c r="BK8" i="75"/>
  <c r="BJ8" i="75"/>
  <c r="BI8" i="75"/>
  <c r="BH8" i="75"/>
  <c r="BG8" i="75"/>
  <c r="BF8" i="75"/>
  <c r="BE8" i="75"/>
  <c r="BD8" i="75"/>
  <c r="BC8" i="75"/>
  <c r="BB8" i="75"/>
  <c r="BA8" i="75"/>
  <c r="AZ8" i="75"/>
  <c r="AY8" i="75"/>
  <c r="AX8" i="75"/>
  <c r="AW8" i="75"/>
  <c r="AV8" i="75"/>
  <c r="AU8" i="75"/>
  <c r="AT8" i="75"/>
  <c r="AS8" i="75"/>
  <c r="AR8" i="75"/>
  <c r="AQ8" i="75"/>
  <c r="AP8" i="75"/>
  <c r="AO8" i="75"/>
  <c r="AN8" i="75"/>
  <c r="AM8" i="75"/>
  <c r="AL8" i="75"/>
  <c r="AK8" i="75"/>
  <c r="AJ8" i="75"/>
  <c r="AI8" i="75"/>
  <c r="AH8" i="75"/>
  <c r="AG8" i="75"/>
  <c r="AF8" i="75"/>
  <c r="AE8" i="75"/>
  <c r="AD8" i="75"/>
  <c r="AC8" i="75"/>
  <c r="AB8" i="75"/>
  <c r="AA8" i="75"/>
  <c r="Z8" i="75"/>
  <c r="Y8" i="75"/>
  <c r="X8" i="75"/>
  <c r="W8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I8" i="75"/>
  <c r="H8" i="75"/>
  <c r="G8" i="75"/>
  <c r="F8" i="75"/>
  <c r="E8" i="75"/>
  <c r="D8" i="75"/>
  <c r="C8" i="75"/>
  <c r="B8" i="75"/>
  <c r="A8" i="75"/>
  <c r="A7" i="75"/>
  <c r="A6" i="75"/>
  <c r="BK4" i="75"/>
  <c r="BJ4" i="75"/>
  <c r="BI4" i="75"/>
  <c r="BH4" i="75"/>
  <c r="BG4" i="75"/>
  <c r="BF4" i="75"/>
  <c r="BE4" i="75"/>
  <c r="BD4" i="75"/>
  <c r="BC4" i="75"/>
  <c r="BB4" i="75"/>
  <c r="BA4" i="75"/>
  <c r="AZ4" i="75"/>
  <c r="AY4" i="75"/>
  <c r="AX4" i="75"/>
  <c r="AW4" i="75"/>
  <c r="AV4" i="75"/>
  <c r="AU4" i="75"/>
  <c r="AT4" i="75"/>
  <c r="AS4" i="75"/>
  <c r="AR4" i="75"/>
  <c r="AQ4" i="75"/>
  <c r="AP4" i="75"/>
  <c r="AO4" i="75"/>
  <c r="AN4" i="75"/>
  <c r="AM4" i="75"/>
  <c r="AL4" i="75"/>
  <c r="AK4" i="75"/>
  <c r="AJ4" i="75"/>
  <c r="AI4" i="75"/>
  <c r="AH4" i="75"/>
  <c r="AG4" i="75"/>
  <c r="AF4" i="75"/>
  <c r="AE4" i="75"/>
  <c r="AD4" i="75"/>
  <c r="AC4" i="75"/>
  <c r="AB4" i="75"/>
  <c r="AA4" i="75"/>
  <c r="Z4" i="75"/>
  <c r="Y4" i="75"/>
  <c r="X4" i="75"/>
  <c r="W4" i="75"/>
  <c r="V4" i="75"/>
  <c r="U4" i="75"/>
  <c r="T4" i="75"/>
  <c r="S4" i="75"/>
  <c r="R4" i="75"/>
  <c r="Q4" i="75"/>
  <c r="P4" i="75"/>
  <c r="O4" i="75"/>
  <c r="N4" i="75"/>
  <c r="M4" i="75"/>
  <c r="L4" i="75"/>
  <c r="K4" i="75"/>
  <c r="J4" i="75"/>
  <c r="I4" i="75"/>
  <c r="H4" i="75"/>
  <c r="G4" i="75"/>
  <c r="F4" i="75"/>
  <c r="E4" i="75"/>
  <c r="D4" i="75"/>
  <c r="C4" i="75"/>
  <c r="B4" i="75"/>
  <c r="A4" i="75"/>
  <c r="BK3" i="75"/>
  <c r="BJ3" i="75"/>
  <c r="BI3" i="75"/>
  <c r="BH3" i="75"/>
  <c r="BG3" i="75"/>
  <c r="BF3" i="75"/>
  <c r="BE3" i="75"/>
  <c r="BD3" i="75"/>
  <c r="BC3" i="75"/>
  <c r="BB3" i="75"/>
  <c r="BA3" i="75"/>
  <c r="AZ3" i="75"/>
  <c r="AY3" i="75"/>
  <c r="AX3" i="75"/>
  <c r="AW3" i="75"/>
  <c r="AV3" i="75"/>
  <c r="AU3" i="75"/>
  <c r="AT3" i="75"/>
  <c r="AS3" i="75"/>
  <c r="AR3" i="75"/>
  <c r="AQ3" i="75"/>
  <c r="AP3" i="75"/>
  <c r="AO3" i="75"/>
  <c r="AN3" i="75"/>
  <c r="AM3" i="75"/>
  <c r="AL3" i="75"/>
  <c r="AK3" i="75"/>
  <c r="AJ3" i="75"/>
  <c r="AI3" i="75"/>
  <c r="AH3" i="75"/>
  <c r="AG3" i="75"/>
  <c r="AF3" i="75"/>
  <c r="AE3" i="75"/>
  <c r="AD3" i="75"/>
  <c r="AC3" i="75"/>
  <c r="AB3" i="75"/>
  <c r="AA3" i="75"/>
  <c r="Z3" i="75"/>
  <c r="Y3" i="75"/>
  <c r="X3" i="75"/>
  <c r="W3" i="75"/>
  <c r="V3" i="75"/>
  <c r="U3" i="75"/>
  <c r="T3" i="75"/>
  <c r="S3" i="75"/>
  <c r="R3" i="75"/>
  <c r="Q3" i="75"/>
  <c r="P3" i="75"/>
  <c r="O3" i="75"/>
  <c r="N3" i="75"/>
  <c r="M3" i="75"/>
  <c r="L3" i="75"/>
  <c r="K3" i="75"/>
  <c r="J3" i="75"/>
  <c r="I3" i="75"/>
  <c r="H3" i="75"/>
  <c r="G3" i="75"/>
  <c r="F3" i="75"/>
  <c r="E3" i="75"/>
  <c r="D3" i="75"/>
  <c r="C3" i="75"/>
  <c r="B3" i="75"/>
  <c r="A3" i="75"/>
  <c r="BK2" i="75"/>
  <c r="BJ2" i="75"/>
  <c r="BI2" i="75"/>
  <c r="BH2" i="75"/>
  <c r="BG2" i="75"/>
  <c r="BF2" i="75"/>
  <c r="BE2" i="75"/>
  <c r="BD2" i="75"/>
  <c r="BC2" i="75"/>
  <c r="BB2" i="75"/>
  <c r="BA2" i="75"/>
  <c r="AZ2" i="75"/>
  <c r="AY2" i="75"/>
  <c r="AX2" i="75"/>
  <c r="AW2" i="75"/>
  <c r="AV2" i="75"/>
  <c r="AU2" i="75"/>
  <c r="AT2" i="75"/>
  <c r="AS2" i="75"/>
  <c r="AR2" i="75"/>
  <c r="AQ2" i="75"/>
  <c r="AP2" i="75"/>
  <c r="AO2" i="75"/>
  <c r="AN2" i="75"/>
  <c r="AM2" i="75"/>
  <c r="AL2" i="75"/>
  <c r="AK2" i="75"/>
  <c r="AJ2" i="75"/>
  <c r="AI2" i="75"/>
  <c r="AH2" i="75"/>
  <c r="AG2" i="75"/>
  <c r="AF2" i="75"/>
  <c r="AE2" i="75"/>
  <c r="AD2" i="75"/>
  <c r="AC2" i="75"/>
  <c r="AB2" i="75"/>
  <c r="AA2" i="75"/>
  <c r="Z2" i="75"/>
  <c r="Y2" i="75"/>
  <c r="X2" i="75"/>
  <c r="W2" i="75"/>
  <c r="V2" i="75"/>
  <c r="U2" i="75"/>
  <c r="T2" i="75"/>
  <c r="S2" i="75"/>
  <c r="R2" i="75"/>
  <c r="Q2" i="75"/>
  <c r="P2" i="75"/>
  <c r="O2" i="75"/>
  <c r="N2" i="75"/>
  <c r="M2" i="75"/>
  <c r="L2" i="75"/>
  <c r="K2" i="75"/>
  <c r="J2" i="75"/>
  <c r="I2" i="75"/>
  <c r="H2" i="75"/>
  <c r="G2" i="75"/>
  <c r="F2" i="75"/>
  <c r="E2" i="75"/>
  <c r="D2" i="75"/>
  <c r="C2" i="75"/>
  <c r="B2" i="75"/>
  <c r="BK1" i="75"/>
  <c r="BJ1" i="75"/>
  <c r="BI1" i="75"/>
  <c r="BH1" i="75"/>
  <c r="BG1" i="75"/>
  <c r="BF1" i="75"/>
  <c r="BE1" i="75"/>
  <c r="BD1" i="75"/>
  <c r="BC1" i="75"/>
  <c r="BB1" i="75"/>
  <c r="BA1" i="75"/>
  <c r="AZ1" i="75"/>
  <c r="AY1" i="75"/>
  <c r="AX1" i="75"/>
  <c r="AW1" i="75"/>
  <c r="AV1" i="75"/>
  <c r="AU1" i="75"/>
  <c r="AT1" i="75"/>
  <c r="AS1" i="75"/>
  <c r="AR1" i="75"/>
  <c r="AQ1" i="75"/>
  <c r="AP1" i="75"/>
  <c r="AO1" i="75"/>
  <c r="AN1" i="75"/>
  <c r="AM1" i="75"/>
  <c r="AL1" i="75"/>
  <c r="AK1" i="75"/>
  <c r="AJ1" i="75"/>
  <c r="AI1" i="75"/>
  <c r="AH1" i="75"/>
  <c r="AG1" i="75"/>
  <c r="AF1" i="75"/>
  <c r="AE1" i="75"/>
  <c r="AD1" i="75"/>
  <c r="AC1" i="75"/>
  <c r="AB1" i="75"/>
  <c r="AA1" i="75"/>
  <c r="Z1" i="75"/>
  <c r="Y1" i="75"/>
  <c r="X1" i="75"/>
  <c r="W1" i="75"/>
  <c r="V1" i="75"/>
  <c r="U1" i="75"/>
  <c r="T1" i="75"/>
  <c r="S1" i="75"/>
  <c r="R1" i="75"/>
  <c r="Q1" i="75"/>
  <c r="P1" i="75"/>
  <c r="O1" i="75"/>
  <c r="N1" i="75"/>
  <c r="M1" i="75"/>
  <c r="L1" i="75"/>
  <c r="K1" i="75"/>
  <c r="J1" i="75"/>
  <c r="I1" i="75"/>
  <c r="H1" i="75"/>
  <c r="G1" i="75"/>
  <c r="F1" i="75"/>
  <c r="E1" i="75"/>
  <c r="D1" i="75"/>
  <c r="C1" i="75"/>
  <c r="B1" i="75"/>
  <c r="BK77" i="93"/>
  <c r="BJ77" i="93"/>
  <c r="BI77" i="93"/>
  <c r="BH77" i="93"/>
  <c r="BG77" i="93"/>
  <c r="BF77" i="93"/>
  <c r="BE77" i="93"/>
  <c r="BD77" i="93"/>
  <c r="BC77" i="93"/>
  <c r="BB77" i="93"/>
  <c r="BA77" i="93"/>
  <c r="AZ77" i="93"/>
  <c r="AY77" i="93"/>
  <c r="AX77" i="93"/>
  <c r="AW77" i="93"/>
  <c r="AV77" i="93"/>
  <c r="AU77" i="93"/>
  <c r="AT77" i="93"/>
  <c r="AS77" i="93"/>
  <c r="AR77" i="93"/>
  <c r="AQ77" i="93"/>
  <c r="AP77" i="93"/>
  <c r="AO77" i="93"/>
  <c r="AN77" i="93"/>
  <c r="AM77" i="93"/>
  <c r="AL77" i="93"/>
  <c r="AK77" i="93"/>
  <c r="AJ77" i="93"/>
  <c r="AI77" i="93"/>
  <c r="AH77" i="93"/>
  <c r="AG77" i="93"/>
  <c r="AF77" i="93"/>
  <c r="AE77" i="93"/>
  <c r="AD77" i="93"/>
  <c r="AC77" i="93"/>
  <c r="AB77" i="93"/>
  <c r="AA77" i="93"/>
  <c r="Z77" i="93"/>
  <c r="Y77" i="93"/>
  <c r="X77" i="93"/>
  <c r="W77" i="93"/>
  <c r="V77" i="93"/>
  <c r="U77" i="93"/>
  <c r="T77" i="93"/>
  <c r="S77" i="93"/>
  <c r="R77" i="93"/>
  <c r="Q77" i="93"/>
  <c r="P77" i="93"/>
  <c r="O77" i="93"/>
  <c r="N77" i="93"/>
  <c r="M77" i="93"/>
  <c r="L77" i="93"/>
  <c r="K77" i="93"/>
  <c r="J77" i="93"/>
  <c r="I77" i="93"/>
  <c r="H77" i="93"/>
  <c r="G77" i="93"/>
  <c r="F77" i="93"/>
  <c r="E77" i="93"/>
  <c r="D77" i="93"/>
  <c r="C77" i="93"/>
  <c r="B77" i="93"/>
  <c r="BK76" i="93"/>
  <c r="BJ76" i="93"/>
  <c r="BI76" i="93"/>
  <c r="BH76" i="93"/>
  <c r="BG76" i="93"/>
  <c r="BF76" i="93"/>
  <c r="BE76" i="93"/>
  <c r="BD76" i="93"/>
  <c r="BC76" i="93"/>
  <c r="BB76" i="93"/>
  <c r="BA76" i="93"/>
  <c r="AZ76" i="93"/>
  <c r="AY76" i="93"/>
  <c r="AX76" i="93"/>
  <c r="AW76" i="93"/>
  <c r="AV76" i="93"/>
  <c r="AU76" i="93"/>
  <c r="AT76" i="93"/>
  <c r="AS76" i="93"/>
  <c r="AR76" i="93"/>
  <c r="AQ76" i="93"/>
  <c r="AP76" i="93"/>
  <c r="AO76" i="93"/>
  <c r="AN76" i="93"/>
  <c r="AM76" i="93"/>
  <c r="AL76" i="93"/>
  <c r="AK76" i="93"/>
  <c r="AJ76" i="93"/>
  <c r="AI76" i="93"/>
  <c r="AH76" i="93"/>
  <c r="AG76" i="93"/>
  <c r="AF76" i="93"/>
  <c r="AE76" i="93"/>
  <c r="AD76" i="93"/>
  <c r="AC76" i="93"/>
  <c r="AB76" i="93"/>
  <c r="AA76" i="93"/>
  <c r="Z76" i="93"/>
  <c r="Y76" i="93"/>
  <c r="X76" i="93"/>
  <c r="W76" i="93"/>
  <c r="V76" i="93"/>
  <c r="U76" i="93"/>
  <c r="T76" i="93"/>
  <c r="S76" i="93"/>
  <c r="R76" i="93"/>
  <c r="Q76" i="93"/>
  <c r="P76" i="93"/>
  <c r="O76" i="93"/>
  <c r="N76" i="93"/>
  <c r="M76" i="93"/>
  <c r="L76" i="93"/>
  <c r="K76" i="93"/>
  <c r="J76" i="93"/>
  <c r="I76" i="93"/>
  <c r="H76" i="93"/>
  <c r="G76" i="93"/>
  <c r="F76" i="93"/>
  <c r="E76" i="93"/>
  <c r="D76" i="93"/>
  <c r="C76" i="93"/>
  <c r="B76" i="93"/>
  <c r="BK75" i="93"/>
  <c r="BJ75" i="93"/>
  <c r="BI75" i="93"/>
  <c r="BH75" i="93"/>
  <c r="BG75" i="93"/>
  <c r="BF75" i="93"/>
  <c r="BE75" i="93"/>
  <c r="BD75" i="93"/>
  <c r="BC75" i="93"/>
  <c r="BB75" i="93"/>
  <c r="BA75" i="93"/>
  <c r="AZ75" i="93"/>
  <c r="AY75" i="93"/>
  <c r="AX75" i="93"/>
  <c r="AW75" i="93"/>
  <c r="AV75" i="93"/>
  <c r="AU75" i="93"/>
  <c r="AT75" i="93"/>
  <c r="AS75" i="93"/>
  <c r="AR75" i="93"/>
  <c r="AQ75" i="93"/>
  <c r="AP75" i="93"/>
  <c r="AO75" i="93"/>
  <c r="AN75" i="93"/>
  <c r="AM75" i="93"/>
  <c r="AL75" i="93"/>
  <c r="AK75" i="93"/>
  <c r="AJ75" i="93"/>
  <c r="AI75" i="93"/>
  <c r="AH75" i="93"/>
  <c r="AG75" i="93"/>
  <c r="AF75" i="93"/>
  <c r="AE75" i="93"/>
  <c r="AD75" i="93"/>
  <c r="AC75" i="93"/>
  <c r="AB75" i="93"/>
  <c r="AA75" i="93"/>
  <c r="Z75" i="93"/>
  <c r="Y75" i="93"/>
  <c r="X75" i="93"/>
  <c r="W75" i="93"/>
  <c r="V75" i="93"/>
  <c r="U75" i="93"/>
  <c r="T75" i="93"/>
  <c r="S75" i="93"/>
  <c r="R75" i="93"/>
  <c r="Q75" i="93"/>
  <c r="P75" i="93"/>
  <c r="O75" i="93"/>
  <c r="N75" i="93"/>
  <c r="M75" i="93"/>
  <c r="L75" i="93"/>
  <c r="K75" i="93"/>
  <c r="J75" i="93"/>
  <c r="I75" i="93"/>
  <c r="H75" i="93"/>
  <c r="G75" i="93"/>
  <c r="F75" i="93"/>
  <c r="E75" i="93"/>
  <c r="D75" i="93"/>
  <c r="C75" i="93"/>
  <c r="B75" i="93"/>
  <c r="BK74" i="93"/>
  <c r="BJ74" i="93"/>
  <c r="BI74" i="93"/>
  <c r="BH74" i="93"/>
  <c r="BG74" i="93"/>
  <c r="BF74" i="93"/>
  <c r="BE74" i="93"/>
  <c r="BD74" i="93"/>
  <c r="BC74" i="93"/>
  <c r="BB74" i="93"/>
  <c r="BA74" i="93"/>
  <c r="AZ74" i="93"/>
  <c r="AY74" i="93"/>
  <c r="AX74" i="93"/>
  <c r="AW74" i="93"/>
  <c r="AV74" i="93"/>
  <c r="AU74" i="93"/>
  <c r="AT74" i="93"/>
  <c r="AS74" i="93"/>
  <c r="AR74" i="93"/>
  <c r="AQ74" i="93"/>
  <c r="AP74" i="93"/>
  <c r="AO74" i="93"/>
  <c r="AN74" i="93"/>
  <c r="AM74" i="93"/>
  <c r="AL74" i="93"/>
  <c r="AK74" i="93"/>
  <c r="AJ74" i="93"/>
  <c r="AI74" i="93"/>
  <c r="AH74" i="93"/>
  <c r="AG74" i="93"/>
  <c r="AF74" i="93"/>
  <c r="AE74" i="93"/>
  <c r="AD74" i="93"/>
  <c r="AC74" i="93"/>
  <c r="AB74" i="93"/>
  <c r="AA74" i="93"/>
  <c r="Z74" i="93"/>
  <c r="Y74" i="93"/>
  <c r="X74" i="93"/>
  <c r="W74" i="93"/>
  <c r="V74" i="93"/>
  <c r="U74" i="93"/>
  <c r="T74" i="93"/>
  <c r="S74" i="93"/>
  <c r="R74" i="93"/>
  <c r="Q74" i="93"/>
  <c r="P74" i="93"/>
  <c r="O74" i="93"/>
  <c r="N74" i="93"/>
  <c r="M74" i="93"/>
  <c r="L74" i="93"/>
  <c r="K74" i="93"/>
  <c r="J74" i="93"/>
  <c r="I74" i="93"/>
  <c r="H74" i="93"/>
  <c r="G74" i="93"/>
  <c r="F74" i="93"/>
  <c r="E74" i="93"/>
  <c r="D74" i="93"/>
  <c r="C74" i="93"/>
  <c r="B74" i="93"/>
  <c r="BK73" i="93"/>
  <c r="BJ73" i="93"/>
  <c r="BI73" i="93"/>
  <c r="BH73" i="93"/>
  <c r="BG73" i="93"/>
  <c r="BF73" i="93"/>
  <c r="BE73" i="93"/>
  <c r="BD73" i="93"/>
  <c r="BC73" i="93"/>
  <c r="BB73" i="93"/>
  <c r="BA73" i="93"/>
  <c r="AZ73" i="93"/>
  <c r="AY73" i="93"/>
  <c r="AX73" i="93"/>
  <c r="AW73" i="93"/>
  <c r="AV73" i="93"/>
  <c r="AU73" i="93"/>
  <c r="AT73" i="93"/>
  <c r="AS73" i="93"/>
  <c r="AR73" i="93"/>
  <c r="AQ73" i="93"/>
  <c r="AP73" i="93"/>
  <c r="AO73" i="93"/>
  <c r="AN73" i="93"/>
  <c r="AM73" i="93"/>
  <c r="AL73" i="93"/>
  <c r="AK73" i="93"/>
  <c r="AJ73" i="93"/>
  <c r="AI73" i="93"/>
  <c r="AH73" i="93"/>
  <c r="AG73" i="93"/>
  <c r="AF73" i="93"/>
  <c r="AE73" i="93"/>
  <c r="AD73" i="93"/>
  <c r="AC73" i="93"/>
  <c r="AB73" i="93"/>
  <c r="AA73" i="93"/>
  <c r="Z73" i="93"/>
  <c r="Y73" i="93"/>
  <c r="X73" i="93"/>
  <c r="W73" i="93"/>
  <c r="V73" i="93"/>
  <c r="U73" i="93"/>
  <c r="T73" i="93"/>
  <c r="S73" i="93"/>
  <c r="R73" i="93"/>
  <c r="Q73" i="93"/>
  <c r="P73" i="93"/>
  <c r="O73" i="93"/>
  <c r="N73" i="93"/>
  <c r="M73" i="93"/>
  <c r="L73" i="93"/>
  <c r="K73" i="93"/>
  <c r="J73" i="93"/>
  <c r="I73" i="93"/>
  <c r="H73" i="93"/>
  <c r="G73" i="93"/>
  <c r="F73" i="93"/>
  <c r="E73" i="93"/>
  <c r="D73" i="93"/>
  <c r="C73" i="93"/>
  <c r="B73" i="93"/>
  <c r="BK72" i="93"/>
  <c r="BJ72" i="93"/>
  <c r="BI72" i="93"/>
  <c r="BH72" i="93"/>
  <c r="BG72" i="93"/>
  <c r="BF72" i="93"/>
  <c r="BE72" i="93"/>
  <c r="BD72" i="93"/>
  <c r="BC72" i="93"/>
  <c r="BB72" i="93"/>
  <c r="BA72" i="93"/>
  <c r="AZ72" i="93"/>
  <c r="AY72" i="93"/>
  <c r="AX72" i="93"/>
  <c r="AW72" i="93"/>
  <c r="AV72" i="93"/>
  <c r="AU72" i="93"/>
  <c r="AT72" i="93"/>
  <c r="AS72" i="93"/>
  <c r="AR72" i="93"/>
  <c r="AQ72" i="93"/>
  <c r="AP72" i="93"/>
  <c r="AO72" i="93"/>
  <c r="AN72" i="93"/>
  <c r="AM72" i="93"/>
  <c r="AL72" i="93"/>
  <c r="AK72" i="93"/>
  <c r="AJ72" i="93"/>
  <c r="AI72" i="93"/>
  <c r="AH72" i="93"/>
  <c r="AG72" i="93"/>
  <c r="AF72" i="93"/>
  <c r="AE72" i="93"/>
  <c r="AD72" i="93"/>
  <c r="AC72" i="93"/>
  <c r="AB72" i="93"/>
  <c r="AA72" i="93"/>
  <c r="Z72" i="93"/>
  <c r="Y72" i="93"/>
  <c r="X72" i="93"/>
  <c r="W72" i="93"/>
  <c r="V72" i="93"/>
  <c r="U72" i="93"/>
  <c r="T72" i="93"/>
  <c r="S72" i="93"/>
  <c r="R72" i="93"/>
  <c r="Q72" i="93"/>
  <c r="P72" i="93"/>
  <c r="O72" i="93"/>
  <c r="N72" i="93"/>
  <c r="M72" i="93"/>
  <c r="L72" i="93"/>
  <c r="K72" i="93"/>
  <c r="J72" i="93"/>
  <c r="I72" i="93"/>
  <c r="H72" i="93"/>
  <c r="G72" i="93"/>
  <c r="F72" i="93"/>
  <c r="E72" i="93"/>
  <c r="D72" i="93"/>
  <c r="C72" i="93"/>
  <c r="B72" i="93"/>
  <c r="BK71" i="93"/>
  <c r="BJ71" i="93"/>
  <c r="BI71" i="93"/>
  <c r="BH71" i="93"/>
  <c r="BG71" i="93"/>
  <c r="BF71" i="93"/>
  <c r="BE71" i="93"/>
  <c r="BD71" i="93"/>
  <c r="BC71" i="93"/>
  <c r="BB71" i="93"/>
  <c r="BA71" i="93"/>
  <c r="AZ71" i="93"/>
  <c r="AY71" i="93"/>
  <c r="AX71" i="93"/>
  <c r="AW71" i="93"/>
  <c r="AV71" i="93"/>
  <c r="AU71" i="93"/>
  <c r="AT71" i="93"/>
  <c r="AS71" i="93"/>
  <c r="AR71" i="93"/>
  <c r="AQ71" i="93"/>
  <c r="AP71" i="93"/>
  <c r="AO71" i="93"/>
  <c r="AN71" i="93"/>
  <c r="AM71" i="93"/>
  <c r="AL71" i="93"/>
  <c r="AK71" i="93"/>
  <c r="AJ71" i="93"/>
  <c r="AI71" i="93"/>
  <c r="AH71" i="93"/>
  <c r="AG71" i="93"/>
  <c r="AF71" i="93"/>
  <c r="AE71" i="93"/>
  <c r="AD71" i="93"/>
  <c r="AC71" i="93"/>
  <c r="AB71" i="93"/>
  <c r="AA71" i="93"/>
  <c r="Z71" i="93"/>
  <c r="Y71" i="93"/>
  <c r="X71" i="93"/>
  <c r="W71" i="93"/>
  <c r="V71" i="93"/>
  <c r="U71" i="93"/>
  <c r="T71" i="93"/>
  <c r="S71" i="93"/>
  <c r="R71" i="93"/>
  <c r="Q71" i="93"/>
  <c r="P71" i="93"/>
  <c r="O71" i="93"/>
  <c r="N71" i="93"/>
  <c r="M71" i="93"/>
  <c r="L71" i="93"/>
  <c r="K71" i="93"/>
  <c r="J71" i="93"/>
  <c r="I71" i="93"/>
  <c r="H71" i="93"/>
  <c r="G71" i="93"/>
  <c r="F71" i="93"/>
  <c r="E71" i="93"/>
  <c r="D71" i="93"/>
  <c r="C71" i="93"/>
  <c r="B71" i="93"/>
  <c r="BK70" i="93"/>
  <c r="BJ70" i="93"/>
  <c r="BI70" i="93"/>
  <c r="BH70" i="93"/>
  <c r="BG70" i="93"/>
  <c r="BF70" i="93"/>
  <c r="BE70" i="93"/>
  <c r="BD70" i="93"/>
  <c r="BC70" i="93"/>
  <c r="BB70" i="93"/>
  <c r="BA70" i="93"/>
  <c r="AZ70" i="93"/>
  <c r="AY70" i="93"/>
  <c r="AX70" i="93"/>
  <c r="AW70" i="93"/>
  <c r="AV70" i="93"/>
  <c r="AU70" i="93"/>
  <c r="AT70" i="93"/>
  <c r="AS70" i="93"/>
  <c r="AR70" i="93"/>
  <c r="AQ70" i="93"/>
  <c r="AP70" i="93"/>
  <c r="AO70" i="93"/>
  <c r="AN70" i="93"/>
  <c r="AM70" i="93"/>
  <c r="AL70" i="93"/>
  <c r="AK70" i="93"/>
  <c r="AJ70" i="93"/>
  <c r="AI70" i="93"/>
  <c r="AH70" i="93"/>
  <c r="AG70" i="93"/>
  <c r="AF70" i="93"/>
  <c r="AE70" i="93"/>
  <c r="AD70" i="93"/>
  <c r="AC70" i="93"/>
  <c r="AB70" i="93"/>
  <c r="AA70" i="93"/>
  <c r="Z70" i="93"/>
  <c r="Y70" i="93"/>
  <c r="X70" i="93"/>
  <c r="W70" i="93"/>
  <c r="V70" i="93"/>
  <c r="U70" i="93"/>
  <c r="T70" i="93"/>
  <c r="S70" i="93"/>
  <c r="R70" i="93"/>
  <c r="Q70" i="93"/>
  <c r="P70" i="93"/>
  <c r="O70" i="93"/>
  <c r="N70" i="93"/>
  <c r="M70" i="93"/>
  <c r="L70" i="93"/>
  <c r="K70" i="93"/>
  <c r="J70" i="93"/>
  <c r="I70" i="93"/>
  <c r="H70" i="93"/>
  <c r="G70" i="93"/>
  <c r="F70" i="93"/>
  <c r="E70" i="93"/>
  <c r="D70" i="93"/>
  <c r="C70" i="93"/>
  <c r="B70" i="93"/>
  <c r="BK69" i="93"/>
  <c r="BJ69" i="93"/>
  <c r="BI69" i="93"/>
  <c r="BH69" i="93"/>
  <c r="BG69" i="93"/>
  <c r="BF69" i="93"/>
  <c r="BE69" i="93"/>
  <c r="BD69" i="93"/>
  <c r="BC69" i="93"/>
  <c r="BB69" i="93"/>
  <c r="BA69" i="93"/>
  <c r="AZ69" i="93"/>
  <c r="AY69" i="93"/>
  <c r="AX69" i="93"/>
  <c r="AW69" i="93"/>
  <c r="AV69" i="93"/>
  <c r="AU69" i="93"/>
  <c r="AT69" i="93"/>
  <c r="AS69" i="93"/>
  <c r="AR69" i="93"/>
  <c r="AQ69" i="93"/>
  <c r="AP69" i="93"/>
  <c r="AO69" i="93"/>
  <c r="AN69" i="93"/>
  <c r="AM69" i="93"/>
  <c r="AL69" i="93"/>
  <c r="AK69" i="93"/>
  <c r="AJ69" i="93"/>
  <c r="AI69" i="93"/>
  <c r="AH69" i="93"/>
  <c r="AG69" i="93"/>
  <c r="AF69" i="93"/>
  <c r="AE69" i="93"/>
  <c r="AD69" i="93"/>
  <c r="AC69" i="93"/>
  <c r="AB69" i="93"/>
  <c r="AA69" i="93"/>
  <c r="Z69" i="93"/>
  <c r="Y69" i="93"/>
  <c r="X69" i="93"/>
  <c r="W69" i="93"/>
  <c r="V69" i="93"/>
  <c r="U69" i="93"/>
  <c r="T69" i="93"/>
  <c r="S69" i="93"/>
  <c r="R69" i="93"/>
  <c r="Q69" i="93"/>
  <c r="P69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C69" i="93"/>
  <c r="B69" i="93"/>
  <c r="BK64" i="93"/>
  <c r="BJ64" i="93"/>
  <c r="BI64" i="93"/>
  <c r="BH64" i="93"/>
  <c r="BG64" i="93"/>
  <c r="BF64" i="93"/>
  <c r="BE64" i="93"/>
  <c r="BD64" i="93"/>
  <c r="BC64" i="93"/>
  <c r="BB64" i="93"/>
  <c r="BA64" i="93"/>
  <c r="AZ64" i="93"/>
  <c r="AY64" i="93"/>
  <c r="AX64" i="93"/>
  <c r="AW64" i="93"/>
  <c r="AV64" i="93"/>
  <c r="AU64" i="93"/>
  <c r="AT64" i="93"/>
  <c r="AS64" i="93"/>
  <c r="AR64" i="93"/>
  <c r="AQ64" i="93"/>
  <c r="AP64" i="93"/>
  <c r="AO64" i="93"/>
  <c r="AN64" i="93"/>
  <c r="AM64" i="93"/>
  <c r="AL64" i="93"/>
  <c r="AK64" i="93"/>
  <c r="AJ64" i="93"/>
  <c r="AI64" i="93"/>
  <c r="AH64" i="93"/>
  <c r="AG64" i="93"/>
  <c r="AF64" i="93"/>
  <c r="AE64" i="93"/>
  <c r="AD64" i="93"/>
  <c r="AC64" i="93"/>
  <c r="AB64" i="93"/>
  <c r="AA64" i="93"/>
  <c r="Z64" i="93"/>
  <c r="Y64" i="93"/>
  <c r="X64" i="93"/>
  <c r="W64" i="93"/>
  <c r="V64" i="93"/>
  <c r="U64" i="93"/>
  <c r="T64" i="93"/>
  <c r="S64" i="93"/>
  <c r="R64" i="93"/>
  <c r="Q64" i="93"/>
  <c r="P64" i="93"/>
  <c r="O64" i="93"/>
  <c r="N64" i="93"/>
  <c r="M64" i="93"/>
  <c r="L64" i="93"/>
  <c r="K64" i="93"/>
  <c r="J64" i="93"/>
  <c r="I64" i="93"/>
  <c r="H64" i="93"/>
  <c r="G64" i="93"/>
  <c r="F64" i="93"/>
  <c r="E64" i="93"/>
  <c r="D64" i="93"/>
  <c r="C64" i="93"/>
  <c r="B64" i="93"/>
  <c r="A64" i="93"/>
  <c r="BK63" i="93"/>
  <c r="BJ63" i="93"/>
  <c r="BI63" i="93"/>
  <c r="BH63" i="93"/>
  <c r="BG63" i="93"/>
  <c r="BF63" i="93"/>
  <c r="BE63" i="93"/>
  <c r="BD63" i="93"/>
  <c r="BC63" i="93"/>
  <c r="BB63" i="93"/>
  <c r="BA63" i="93"/>
  <c r="AZ63" i="93"/>
  <c r="AY63" i="93"/>
  <c r="AX63" i="93"/>
  <c r="AW63" i="93"/>
  <c r="AV63" i="93"/>
  <c r="AU63" i="93"/>
  <c r="AT63" i="93"/>
  <c r="AS63" i="93"/>
  <c r="AR63" i="93"/>
  <c r="AQ63" i="93"/>
  <c r="AP63" i="93"/>
  <c r="AO63" i="93"/>
  <c r="AN63" i="93"/>
  <c r="AM63" i="93"/>
  <c r="AL63" i="93"/>
  <c r="AK63" i="93"/>
  <c r="AJ63" i="93"/>
  <c r="AI63" i="93"/>
  <c r="AH63" i="93"/>
  <c r="AG63" i="93"/>
  <c r="AF63" i="93"/>
  <c r="AE63" i="93"/>
  <c r="AD63" i="93"/>
  <c r="AC63" i="93"/>
  <c r="AB63" i="93"/>
  <c r="AA63" i="93"/>
  <c r="Z63" i="93"/>
  <c r="Y63" i="93"/>
  <c r="X63" i="93"/>
  <c r="W63" i="93"/>
  <c r="V63" i="93"/>
  <c r="U63" i="93"/>
  <c r="T63" i="93"/>
  <c r="S63" i="93"/>
  <c r="R63" i="93"/>
  <c r="Q63" i="93"/>
  <c r="P63" i="93"/>
  <c r="O63" i="93"/>
  <c r="N63" i="93"/>
  <c r="M63" i="93"/>
  <c r="L63" i="93"/>
  <c r="K63" i="93"/>
  <c r="J63" i="93"/>
  <c r="I63" i="93"/>
  <c r="H63" i="93"/>
  <c r="G63" i="93"/>
  <c r="F63" i="93"/>
  <c r="E63" i="93"/>
  <c r="D63" i="93"/>
  <c r="C63" i="93"/>
  <c r="B63" i="93"/>
  <c r="A63" i="93"/>
  <c r="BK62" i="93"/>
  <c r="BJ62" i="93"/>
  <c r="BI62" i="93"/>
  <c r="BH62" i="93"/>
  <c r="BG62" i="93"/>
  <c r="BF62" i="93"/>
  <c r="BE62" i="93"/>
  <c r="BD62" i="93"/>
  <c r="BC62" i="93"/>
  <c r="BB62" i="93"/>
  <c r="BA62" i="93"/>
  <c r="AZ62" i="93"/>
  <c r="AY62" i="93"/>
  <c r="AX62" i="93"/>
  <c r="AW62" i="93"/>
  <c r="AV62" i="93"/>
  <c r="AU62" i="93"/>
  <c r="AT62" i="93"/>
  <c r="AS62" i="93"/>
  <c r="AR62" i="93"/>
  <c r="AQ62" i="93"/>
  <c r="AP62" i="93"/>
  <c r="AO62" i="93"/>
  <c r="AN62" i="93"/>
  <c r="AM62" i="93"/>
  <c r="AL62" i="93"/>
  <c r="AK62" i="93"/>
  <c r="AJ62" i="93"/>
  <c r="AI62" i="93"/>
  <c r="AH62" i="93"/>
  <c r="AG62" i="93"/>
  <c r="AF62" i="93"/>
  <c r="AE62" i="93"/>
  <c r="AD62" i="93"/>
  <c r="AC62" i="93"/>
  <c r="AB62" i="93"/>
  <c r="AA62" i="93"/>
  <c r="Z62" i="93"/>
  <c r="Y62" i="93"/>
  <c r="X62" i="93"/>
  <c r="W62" i="93"/>
  <c r="V62" i="93"/>
  <c r="U62" i="93"/>
  <c r="T62" i="93"/>
  <c r="S62" i="93"/>
  <c r="R62" i="93"/>
  <c r="Q62" i="93"/>
  <c r="P62" i="93"/>
  <c r="O62" i="93"/>
  <c r="N62" i="93"/>
  <c r="M62" i="93"/>
  <c r="L62" i="93"/>
  <c r="K62" i="93"/>
  <c r="J62" i="93"/>
  <c r="I62" i="93"/>
  <c r="H62" i="93"/>
  <c r="G62" i="93"/>
  <c r="F62" i="93"/>
  <c r="E62" i="93"/>
  <c r="D62" i="93"/>
  <c r="C62" i="93"/>
  <c r="B62" i="93"/>
  <c r="A62" i="93"/>
  <c r="BK61" i="93"/>
  <c r="BJ61" i="93"/>
  <c r="BI61" i="93"/>
  <c r="BH61" i="93"/>
  <c r="BG61" i="93"/>
  <c r="BF61" i="93"/>
  <c r="BE61" i="93"/>
  <c r="BD61" i="93"/>
  <c r="BC61" i="93"/>
  <c r="BB61" i="93"/>
  <c r="BA61" i="93"/>
  <c r="AZ61" i="93"/>
  <c r="AY61" i="93"/>
  <c r="AX61" i="93"/>
  <c r="AW61" i="93"/>
  <c r="AV61" i="93"/>
  <c r="AU61" i="93"/>
  <c r="AT61" i="93"/>
  <c r="AS61" i="93"/>
  <c r="AR61" i="93"/>
  <c r="AQ61" i="93"/>
  <c r="AP61" i="93"/>
  <c r="AO61" i="93"/>
  <c r="AN61" i="93"/>
  <c r="AM61" i="93"/>
  <c r="AL61" i="93"/>
  <c r="AK61" i="93"/>
  <c r="AJ61" i="93"/>
  <c r="AI61" i="93"/>
  <c r="AH61" i="93"/>
  <c r="AG61" i="93"/>
  <c r="AF61" i="93"/>
  <c r="AE61" i="93"/>
  <c r="AD61" i="93"/>
  <c r="AC61" i="93"/>
  <c r="AB61" i="93"/>
  <c r="AA61" i="93"/>
  <c r="Z61" i="93"/>
  <c r="Y61" i="93"/>
  <c r="X61" i="93"/>
  <c r="W61" i="93"/>
  <c r="V61" i="93"/>
  <c r="U61" i="93"/>
  <c r="T61" i="93"/>
  <c r="S61" i="93"/>
  <c r="R61" i="93"/>
  <c r="Q61" i="93"/>
  <c r="P61" i="93"/>
  <c r="O61" i="93"/>
  <c r="N61" i="93"/>
  <c r="M61" i="93"/>
  <c r="L61" i="93"/>
  <c r="K61" i="93"/>
  <c r="J61" i="93"/>
  <c r="I61" i="93"/>
  <c r="H61" i="93"/>
  <c r="G61" i="93"/>
  <c r="F61" i="93"/>
  <c r="E61" i="93"/>
  <c r="D61" i="93"/>
  <c r="C61" i="93"/>
  <c r="B61" i="93"/>
  <c r="A61" i="93"/>
  <c r="A60" i="93"/>
  <c r="BK59" i="93"/>
  <c r="BJ59" i="93"/>
  <c r="BI59" i="93"/>
  <c r="BH59" i="93"/>
  <c r="BG59" i="93"/>
  <c r="BF59" i="93"/>
  <c r="BE59" i="93"/>
  <c r="BD59" i="93"/>
  <c r="BC59" i="93"/>
  <c r="BB59" i="93"/>
  <c r="BA59" i="93"/>
  <c r="AZ59" i="93"/>
  <c r="AY59" i="93"/>
  <c r="AX59" i="93"/>
  <c r="AW59" i="93"/>
  <c r="AV59" i="93"/>
  <c r="AU59" i="93"/>
  <c r="AT59" i="93"/>
  <c r="AS59" i="93"/>
  <c r="AR59" i="93"/>
  <c r="AQ59" i="93"/>
  <c r="AP59" i="93"/>
  <c r="AO59" i="93"/>
  <c r="AN59" i="93"/>
  <c r="AM59" i="93"/>
  <c r="AL59" i="93"/>
  <c r="AK59" i="93"/>
  <c r="AJ59" i="93"/>
  <c r="AI59" i="93"/>
  <c r="AH59" i="93"/>
  <c r="AG59" i="93"/>
  <c r="AF59" i="93"/>
  <c r="AE59" i="93"/>
  <c r="AD59" i="93"/>
  <c r="AC59" i="93"/>
  <c r="AB59" i="93"/>
  <c r="AA59" i="93"/>
  <c r="Z59" i="93"/>
  <c r="Y59" i="93"/>
  <c r="X59" i="93"/>
  <c r="W59" i="93"/>
  <c r="V59" i="93"/>
  <c r="U59" i="93"/>
  <c r="T59" i="93"/>
  <c r="S59" i="93"/>
  <c r="R59" i="93"/>
  <c r="Q59" i="93"/>
  <c r="P59" i="93"/>
  <c r="O59" i="93"/>
  <c r="N59" i="93"/>
  <c r="M59" i="93"/>
  <c r="L59" i="93"/>
  <c r="K59" i="93"/>
  <c r="J59" i="93"/>
  <c r="I59" i="93"/>
  <c r="H59" i="93"/>
  <c r="G59" i="93"/>
  <c r="F59" i="93"/>
  <c r="E59" i="93"/>
  <c r="D59" i="93"/>
  <c r="C59" i="93"/>
  <c r="B59" i="93"/>
  <c r="A59" i="93"/>
  <c r="BK58" i="93"/>
  <c r="BJ58" i="93"/>
  <c r="BI58" i="93"/>
  <c r="BH58" i="93"/>
  <c r="BG58" i="93"/>
  <c r="BF58" i="93"/>
  <c r="BE58" i="93"/>
  <c r="BD58" i="93"/>
  <c r="BC58" i="93"/>
  <c r="BB58" i="93"/>
  <c r="BA58" i="93"/>
  <c r="AZ58" i="93"/>
  <c r="AY58" i="93"/>
  <c r="AX58" i="93"/>
  <c r="AW58" i="93"/>
  <c r="AV58" i="93"/>
  <c r="AU58" i="93"/>
  <c r="AT58" i="93"/>
  <c r="AS58" i="93"/>
  <c r="AR58" i="93"/>
  <c r="AQ58" i="93"/>
  <c r="AP58" i="93"/>
  <c r="AO58" i="93"/>
  <c r="AN58" i="93"/>
  <c r="AM58" i="93"/>
  <c r="AL58" i="93"/>
  <c r="AK58" i="93"/>
  <c r="AJ58" i="93"/>
  <c r="AI58" i="93"/>
  <c r="AH58" i="93"/>
  <c r="AG58" i="93"/>
  <c r="AF58" i="93"/>
  <c r="AE58" i="93"/>
  <c r="AD58" i="93"/>
  <c r="AC58" i="93"/>
  <c r="AB58" i="93"/>
  <c r="AA58" i="93"/>
  <c r="Z58" i="93"/>
  <c r="Y58" i="93"/>
  <c r="X58" i="93"/>
  <c r="W58" i="93"/>
  <c r="V58" i="93"/>
  <c r="U58" i="93"/>
  <c r="T58" i="93"/>
  <c r="S58" i="93"/>
  <c r="R58" i="93"/>
  <c r="Q58" i="93"/>
  <c r="P58" i="93"/>
  <c r="O58" i="93"/>
  <c r="N58" i="93"/>
  <c r="M58" i="93"/>
  <c r="L58" i="93"/>
  <c r="K58" i="93"/>
  <c r="J58" i="93"/>
  <c r="I58" i="93"/>
  <c r="H58" i="93"/>
  <c r="G58" i="93"/>
  <c r="F58" i="93"/>
  <c r="E58" i="93"/>
  <c r="D58" i="93"/>
  <c r="C58" i="93"/>
  <c r="B58" i="93"/>
  <c r="A58" i="93"/>
  <c r="BK57" i="93"/>
  <c r="BJ57" i="93"/>
  <c r="BI57" i="93"/>
  <c r="BH57" i="93"/>
  <c r="BG57" i="93"/>
  <c r="BF57" i="93"/>
  <c r="BE57" i="93"/>
  <c r="BD57" i="93"/>
  <c r="BC57" i="93"/>
  <c r="BB57" i="93"/>
  <c r="BA57" i="93"/>
  <c r="AZ57" i="93"/>
  <c r="AY57" i="93"/>
  <c r="AX57" i="93"/>
  <c r="AW57" i="93"/>
  <c r="AV57" i="93"/>
  <c r="AU57" i="93"/>
  <c r="AT57" i="93"/>
  <c r="AS57" i="93"/>
  <c r="AR57" i="93"/>
  <c r="AQ57" i="93"/>
  <c r="AP57" i="93"/>
  <c r="AO57" i="93"/>
  <c r="AN57" i="93"/>
  <c r="AM57" i="93"/>
  <c r="AL57" i="93"/>
  <c r="AK57" i="93"/>
  <c r="AJ57" i="93"/>
  <c r="AI57" i="93"/>
  <c r="AH57" i="93"/>
  <c r="AG57" i="93"/>
  <c r="AF57" i="93"/>
  <c r="AE57" i="93"/>
  <c r="AD57" i="93"/>
  <c r="AC57" i="93"/>
  <c r="AB57" i="93"/>
  <c r="AA57" i="93"/>
  <c r="Z57" i="93"/>
  <c r="Y57" i="93"/>
  <c r="X57" i="93"/>
  <c r="W57" i="93"/>
  <c r="V57" i="93"/>
  <c r="U57" i="93"/>
  <c r="T57" i="93"/>
  <c r="S57" i="93"/>
  <c r="R57" i="93"/>
  <c r="Q57" i="93"/>
  <c r="P57" i="93"/>
  <c r="O57" i="93"/>
  <c r="N57" i="93"/>
  <c r="M57" i="93"/>
  <c r="L57" i="93"/>
  <c r="K57" i="93"/>
  <c r="J57" i="93"/>
  <c r="I57" i="93"/>
  <c r="H57" i="93"/>
  <c r="G57" i="93"/>
  <c r="F57" i="93"/>
  <c r="E57" i="93"/>
  <c r="D57" i="93"/>
  <c r="C57" i="93"/>
  <c r="B57" i="93"/>
  <c r="A57" i="93"/>
  <c r="BK56" i="93"/>
  <c r="BJ56" i="93"/>
  <c r="BI56" i="93"/>
  <c r="BH56" i="93"/>
  <c r="BG56" i="93"/>
  <c r="BF56" i="93"/>
  <c r="BE56" i="93"/>
  <c r="BD56" i="93"/>
  <c r="BC56" i="93"/>
  <c r="BB56" i="93"/>
  <c r="BA56" i="93"/>
  <c r="AZ56" i="93"/>
  <c r="AY56" i="93"/>
  <c r="AX56" i="93"/>
  <c r="AW56" i="93"/>
  <c r="AV56" i="93"/>
  <c r="AU56" i="93"/>
  <c r="AT56" i="93"/>
  <c r="AS56" i="93"/>
  <c r="AR56" i="93"/>
  <c r="AQ56" i="93"/>
  <c r="AP56" i="93"/>
  <c r="AO56" i="93"/>
  <c r="AN56" i="93"/>
  <c r="AM56" i="93"/>
  <c r="AL56" i="93"/>
  <c r="AK56" i="93"/>
  <c r="AJ56" i="93"/>
  <c r="AI56" i="93"/>
  <c r="AH56" i="93"/>
  <c r="AG56" i="93"/>
  <c r="AF56" i="93"/>
  <c r="AE56" i="93"/>
  <c r="AD56" i="93"/>
  <c r="AC56" i="93"/>
  <c r="AB56" i="93"/>
  <c r="AA56" i="93"/>
  <c r="Z56" i="93"/>
  <c r="Y56" i="93"/>
  <c r="X56" i="93"/>
  <c r="W56" i="93"/>
  <c r="V56" i="93"/>
  <c r="U56" i="93"/>
  <c r="T56" i="93"/>
  <c r="S56" i="93"/>
  <c r="R56" i="93"/>
  <c r="Q56" i="93"/>
  <c r="P56" i="93"/>
  <c r="O56" i="93"/>
  <c r="N56" i="93"/>
  <c r="M56" i="93"/>
  <c r="L56" i="93"/>
  <c r="K56" i="93"/>
  <c r="J56" i="93"/>
  <c r="I56" i="93"/>
  <c r="H56" i="93"/>
  <c r="G56" i="93"/>
  <c r="F56" i="93"/>
  <c r="E56" i="93"/>
  <c r="D56" i="93"/>
  <c r="C56" i="93"/>
  <c r="B56" i="93"/>
  <c r="A56" i="93"/>
  <c r="BK55" i="93"/>
  <c r="BJ55" i="93"/>
  <c r="BI55" i="93"/>
  <c r="BH55" i="93"/>
  <c r="BG55" i="93"/>
  <c r="BF55" i="93"/>
  <c r="BE55" i="93"/>
  <c r="BD55" i="93"/>
  <c r="BC55" i="93"/>
  <c r="BB55" i="93"/>
  <c r="BA55" i="93"/>
  <c r="AZ55" i="93"/>
  <c r="AY55" i="93"/>
  <c r="AX55" i="93"/>
  <c r="AW55" i="93"/>
  <c r="AV55" i="93"/>
  <c r="AU55" i="93"/>
  <c r="AT55" i="93"/>
  <c r="AS55" i="93"/>
  <c r="AR55" i="93"/>
  <c r="AQ55" i="93"/>
  <c r="AP55" i="93"/>
  <c r="AO55" i="93"/>
  <c r="AN55" i="93"/>
  <c r="AM55" i="93"/>
  <c r="AL55" i="93"/>
  <c r="AK55" i="93"/>
  <c r="AJ55" i="93"/>
  <c r="AI55" i="93"/>
  <c r="AH55" i="93"/>
  <c r="AG55" i="93"/>
  <c r="AF55" i="93"/>
  <c r="AE55" i="93"/>
  <c r="AD55" i="93"/>
  <c r="AC55" i="93"/>
  <c r="AB55" i="93"/>
  <c r="AA55" i="93"/>
  <c r="Z55" i="93"/>
  <c r="Y55" i="93"/>
  <c r="X55" i="93"/>
  <c r="W55" i="93"/>
  <c r="V55" i="93"/>
  <c r="U55" i="93"/>
  <c r="T55" i="93"/>
  <c r="S55" i="93"/>
  <c r="R55" i="93"/>
  <c r="Q55" i="93"/>
  <c r="P55" i="93"/>
  <c r="O55" i="93"/>
  <c r="N55" i="93"/>
  <c r="M55" i="93"/>
  <c r="L55" i="93"/>
  <c r="K55" i="93"/>
  <c r="J55" i="93"/>
  <c r="I55" i="93"/>
  <c r="H55" i="93"/>
  <c r="G55" i="93"/>
  <c r="F55" i="93"/>
  <c r="E55" i="93"/>
  <c r="D55" i="93"/>
  <c r="C55" i="93"/>
  <c r="B55" i="93"/>
  <c r="A55" i="93"/>
  <c r="BK54" i="93"/>
  <c r="BJ54" i="93"/>
  <c r="BI54" i="93"/>
  <c r="BH54" i="93"/>
  <c r="BG54" i="93"/>
  <c r="BF54" i="93"/>
  <c r="BE54" i="93"/>
  <c r="BD54" i="93"/>
  <c r="BC54" i="93"/>
  <c r="BB54" i="93"/>
  <c r="BA54" i="93"/>
  <c r="AZ54" i="93"/>
  <c r="AY54" i="93"/>
  <c r="AX54" i="93"/>
  <c r="AW54" i="93"/>
  <c r="AV54" i="93"/>
  <c r="AU54" i="93"/>
  <c r="AT54" i="93"/>
  <c r="AS54" i="93"/>
  <c r="AR54" i="93"/>
  <c r="AQ54" i="93"/>
  <c r="AP54" i="93"/>
  <c r="AO54" i="93"/>
  <c r="AN54" i="93"/>
  <c r="AM54" i="93"/>
  <c r="AL54" i="93"/>
  <c r="AK54" i="93"/>
  <c r="AJ54" i="93"/>
  <c r="AI54" i="93"/>
  <c r="AH54" i="93"/>
  <c r="AG54" i="93"/>
  <c r="AF54" i="93"/>
  <c r="AE54" i="93"/>
  <c r="AD54" i="93"/>
  <c r="AC54" i="93"/>
  <c r="AB54" i="93"/>
  <c r="AA54" i="93"/>
  <c r="Z54" i="93"/>
  <c r="Y54" i="93"/>
  <c r="X54" i="93"/>
  <c r="W54" i="93"/>
  <c r="V54" i="93"/>
  <c r="U54" i="93"/>
  <c r="T54" i="93"/>
  <c r="S54" i="93"/>
  <c r="R54" i="93"/>
  <c r="Q54" i="93"/>
  <c r="P54" i="93"/>
  <c r="O54" i="93"/>
  <c r="N54" i="93"/>
  <c r="M54" i="93"/>
  <c r="L54" i="93"/>
  <c r="K54" i="93"/>
  <c r="J54" i="93"/>
  <c r="I54" i="93"/>
  <c r="H54" i="93"/>
  <c r="G54" i="93"/>
  <c r="F54" i="93"/>
  <c r="E54" i="93"/>
  <c r="D54" i="93"/>
  <c r="C54" i="93"/>
  <c r="B54" i="93"/>
  <c r="A54" i="93"/>
  <c r="BK53" i="93"/>
  <c r="BJ53" i="93"/>
  <c r="BI53" i="93"/>
  <c r="BH53" i="93"/>
  <c r="BG53" i="93"/>
  <c r="BF53" i="93"/>
  <c r="BE53" i="93"/>
  <c r="BD53" i="93"/>
  <c r="BC53" i="93"/>
  <c r="BB53" i="93"/>
  <c r="BA53" i="93"/>
  <c r="AZ53" i="93"/>
  <c r="AY53" i="93"/>
  <c r="AX53" i="93"/>
  <c r="AW53" i="93"/>
  <c r="AV53" i="93"/>
  <c r="AU53" i="93"/>
  <c r="AT53" i="93"/>
  <c r="AS53" i="93"/>
  <c r="AR53" i="93"/>
  <c r="AQ53" i="93"/>
  <c r="AP53" i="93"/>
  <c r="AO53" i="93"/>
  <c r="AN53" i="93"/>
  <c r="AM53" i="93"/>
  <c r="AL53" i="93"/>
  <c r="AK53" i="93"/>
  <c r="AJ53" i="93"/>
  <c r="AI53" i="93"/>
  <c r="AH53" i="93"/>
  <c r="AG53" i="93"/>
  <c r="AF53" i="93"/>
  <c r="AE53" i="93"/>
  <c r="AD53" i="93"/>
  <c r="AC53" i="93"/>
  <c r="AB53" i="93"/>
  <c r="AA53" i="93"/>
  <c r="Z53" i="93"/>
  <c r="Y53" i="93"/>
  <c r="X53" i="93"/>
  <c r="W53" i="93"/>
  <c r="V53" i="93"/>
  <c r="U53" i="93"/>
  <c r="T53" i="93"/>
  <c r="S53" i="93"/>
  <c r="R53" i="93"/>
  <c r="Q53" i="93"/>
  <c r="P53" i="93"/>
  <c r="O53" i="93"/>
  <c r="N53" i="93"/>
  <c r="M53" i="93"/>
  <c r="L53" i="93"/>
  <c r="K53" i="93"/>
  <c r="J53" i="93"/>
  <c r="I53" i="93"/>
  <c r="H53" i="93"/>
  <c r="G53" i="93"/>
  <c r="F53" i="93"/>
  <c r="E53" i="93"/>
  <c r="D53" i="93"/>
  <c r="C53" i="93"/>
  <c r="B53" i="93"/>
  <c r="A53" i="93"/>
  <c r="B52" i="93"/>
  <c r="A52" i="93"/>
  <c r="H51" i="93"/>
  <c r="G51" i="93"/>
  <c r="A51" i="93"/>
  <c r="H50" i="93"/>
  <c r="G50" i="93"/>
  <c r="C50" i="93"/>
  <c r="B50" i="93"/>
  <c r="A50" i="93"/>
  <c r="H49" i="93"/>
  <c r="G49" i="93"/>
  <c r="B49" i="93"/>
  <c r="A49" i="93"/>
  <c r="BK48" i="93"/>
  <c r="BJ48" i="93"/>
  <c r="BI48" i="93"/>
  <c r="BH48" i="93"/>
  <c r="BG48" i="93"/>
  <c r="BF48" i="93"/>
  <c r="BE48" i="93"/>
  <c r="BD48" i="93"/>
  <c r="BC48" i="93"/>
  <c r="BB48" i="93"/>
  <c r="BA48" i="93"/>
  <c r="AZ48" i="93"/>
  <c r="AY48" i="93"/>
  <c r="AX48" i="93"/>
  <c r="AW48" i="93"/>
  <c r="AV48" i="93"/>
  <c r="AU48" i="93"/>
  <c r="AT48" i="93"/>
  <c r="AS48" i="93"/>
  <c r="AR48" i="93"/>
  <c r="AQ48" i="93"/>
  <c r="AP48" i="93"/>
  <c r="AO48" i="93"/>
  <c r="AN48" i="93"/>
  <c r="AM48" i="93"/>
  <c r="AL48" i="93"/>
  <c r="AK48" i="93"/>
  <c r="AJ48" i="93"/>
  <c r="AI48" i="93"/>
  <c r="AH48" i="93"/>
  <c r="AG48" i="93"/>
  <c r="AF48" i="93"/>
  <c r="AE48" i="93"/>
  <c r="AD48" i="93"/>
  <c r="AC48" i="93"/>
  <c r="AB48" i="93"/>
  <c r="AA48" i="93"/>
  <c r="Z48" i="93"/>
  <c r="Y48" i="93"/>
  <c r="X48" i="93"/>
  <c r="W48" i="93"/>
  <c r="V48" i="93"/>
  <c r="U48" i="93"/>
  <c r="T48" i="93"/>
  <c r="S48" i="93"/>
  <c r="R48" i="93"/>
  <c r="Q48" i="93"/>
  <c r="P48" i="93"/>
  <c r="O48" i="93"/>
  <c r="N48" i="93"/>
  <c r="M48" i="93"/>
  <c r="L48" i="93"/>
  <c r="K48" i="93"/>
  <c r="J48" i="93"/>
  <c r="I48" i="93"/>
  <c r="H48" i="93"/>
  <c r="G48" i="93"/>
  <c r="F48" i="93"/>
  <c r="E48" i="93"/>
  <c r="D48" i="93"/>
  <c r="C48" i="93"/>
  <c r="B48" i="93"/>
  <c r="A48" i="93"/>
  <c r="BK47" i="93"/>
  <c r="BJ47" i="93"/>
  <c r="BI47" i="93"/>
  <c r="BH47" i="93"/>
  <c r="BG47" i="93"/>
  <c r="BF47" i="93"/>
  <c r="BE47" i="93"/>
  <c r="BD47" i="93"/>
  <c r="BC47" i="93"/>
  <c r="BB47" i="93"/>
  <c r="BA47" i="93"/>
  <c r="AZ47" i="93"/>
  <c r="AY47" i="93"/>
  <c r="AX47" i="93"/>
  <c r="AW47" i="93"/>
  <c r="AV47" i="93"/>
  <c r="AU47" i="93"/>
  <c r="AT47" i="93"/>
  <c r="AS47" i="93"/>
  <c r="AR47" i="93"/>
  <c r="AQ47" i="93"/>
  <c r="AP47" i="93"/>
  <c r="AO47" i="93"/>
  <c r="AN47" i="93"/>
  <c r="AM47" i="93"/>
  <c r="AL47" i="93"/>
  <c r="AK47" i="93"/>
  <c r="AJ47" i="93"/>
  <c r="AI47" i="93"/>
  <c r="AH47" i="93"/>
  <c r="AG47" i="93"/>
  <c r="AF47" i="93"/>
  <c r="AE47" i="93"/>
  <c r="AD47" i="93"/>
  <c r="AC47" i="93"/>
  <c r="AB47" i="93"/>
  <c r="AA47" i="93"/>
  <c r="Z47" i="93"/>
  <c r="Y47" i="93"/>
  <c r="X47" i="93"/>
  <c r="W47" i="93"/>
  <c r="V47" i="93"/>
  <c r="U47" i="93"/>
  <c r="T47" i="93"/>
  <c r="S47" i="93"/>
  <c r="R47" i="93"/>
  <c r="Q47" i="93"/>
  <c r="P47" i="93"/>
  <c r="O47" i="93"/>
  <c r="N47" i="93"/>
  <c r="M47" i="93"/>
  <c r="L47" i="93"/>
  <c r="K47" i="93"/>
  <c r="J47" i="93"/>
  <c r="I47" i="93"/>
  <c r="H47" i="93"/>
  <c r="G47" i="93"/>
  <c r="F47" i="93"/>
  <c r="E47" i="93"/>
  <c r="D47" i="93"/>
  <c r="C47" i="93"/>
  <c r="B47" i="93"/>
  <c r="A47" i="93"/>
  <c r="BK46" i="93"/>
  <c r="BJ46" i="93"/>
  <c r="BI46" i="93"/>
  <c r="BH46" i="93"/>
  <c r="BG46" i="93"/>
  <c r="BF46" i="93"/>
  <c r="BE46" i="93"/>
  <c r="BD46" i="93"/>
  <c r="BC46" i="93"/>
  <c r="BB46" i="93"/>
  <c r="BA46" i="93"/>
  <c r="AZ46" i="93"/>
  <c r="AY46" i="93"/>
  <c r="AX46" i="93"/>
  <c r="AW46" i="93"/>
  <c r="AV46" i="93"/>
  <c r="AU46" i="93"/>
  <c r="AT46" i="93"/>
  <c r="AS46" i="93"/>
  <c r="AR46" i="93"/>
  <c r="AQ46" i="93"/>
  <c r="AP46" i="93"/>
  <c r="AO46" i="93"/>
  <c r="AN46" i="93"/>
  <c r="AM46" i="93"/>
  <c r="AL46" i="93"/>
  <c r="AK46" i="93"/>
  <c r="AJ46" i="93"/>
  <c r="AI46" i="93"/>
  <c r="AH46" i="93"/>
  <c r="AG46" i="93"/>
  <c r="AF46" i="93"/>
  <c r="AE46" i="93"/>
  <c r="AD46" i="93"/>
  <c r="AC46" i="93"/>
  <c r="AB46" i="93"/>
  <c r="AA46" i="93"/>
  <c r="Z46" i="93"/>
  <c r="Y46" i="93"/>
  <c r="X46" i="93"/>
  <c r="W46" i="93"/>
  <c r="V46" i="93"/>
  <c r="U46" i="93"/>
  <c r="T46" i="93"/>
  <c r="S46" i="93"/>
  <c r="R46" i="93"/>
  <c r="Q46" i="93"/>
  <c r="P46" i="93"/>
  <c r="O46" i="93"/>
  <c r="N46" i="93"/>
  <c r="M46" i="93"/>
  <c r="L46" i="93"/>
  <c r="K46" i="93"/>
  <c r="J46" i="93"/>
  <c r="I46" i="93"/>
  <c r="H46" i="93"/>
  <c r="G46" i="93"/>
  <c r="F46" i="93"/>
  <c r="E46" i="93"/>
  <c r="D46" i="93"/>
  <c r="C46" i="93"/>
  <c r="B46" i="93"/>
  <c r="A46" i="93"/>
  <c r="A45" i="93"/>
  <c r="BK44" i="93"/>
  <c r="BJ44" i="93"/>
  <c r="BI44" i="93"/>
  <c r="BH44" i="93"/>
  <c r="BG44" i="93"/>
  <c r="BF44" i="93"/>
  <c r="BE44" i="93"/>
  <c r="BD44" i="93"/>
  <c r="BC44" i="93"/>
  <c r="BB44" i="93"/>
  <c r="BA44" i="93"/>
  <c r="AZ44" i="93"/>
  <c r="AY44" i="93"/>
  <c r="AX44" i="93"/>
  <c r="AW44" i="93"/>
  <c r="AV44" i="93"/>
  <c r="AU44" i="93"/>
  <c r="AT44" i="93"/>
  <c r="AS44" i="93"/>
  <c r="AR44" i="93"/>
  <c r="AQ44" i="93"/>
  <c r="AP44" i="93"/>
  <c r="AO44" i="93"/>
  <c r="AN44" i="93"/>
  <c r="AM44" i="93"/>
  <c r="AL44" i="93"/>
  <c r="AK44" i="93"/>
  <c r="AJ44" i="93"/>
  <c r="AI44" i="93"/>
  <c r="AH44" i="93"/>
  <c r="AG44" i="93"/>
  <c r="AF44" i="93"/>
  <c r="AE44" i="93"/>
  <c r="AD44" i="93"/>
  <c r="AC44" i="93"/>
  <c r="AB44" i="93"/>
  <c r="AA44" i="93"/>
  <c r="Z44" i="93"/>
  <c r="Y44" i="93"/>
  <c r="X44" i="93"/>
  <c r="W44" i="93"/>
  <c r="V44" i="93"/>
  <c r="U44" i="93"/>
  <c r="T44" i="93"/>
  <c r="S44" i="93"/>
  <c r="R44" i="93"/>
  <c r="Q44" i="93"/>
  <c r="P44" i="93"/>
  <c r="O44" i="93"/>
  <c r="N44" i="93"/>
  <c r="M44" i="93"/>
  <c r="L44" i="93"/>
  <c r="K44" i="93"/>
  <c r="J44" i="93"/>
  <c r="I44" i="93"/>
  <c r="H44" i="93"/>
  <c r="G44" i="93"/>
  <c r="F44" i="93"/>
  <c r="E44" i="93"/>
  <c r="D44" i="93"/>
  <c r="C44" i="93"/>
  <c r="B44" i="93"/>
  <c r="A44" i="93"/>
  <c r="BK43" i="93"/>
  <c r="BJ43" i="93"/>
  <c r="BI43" i="93"/>
  <c r="BH43" i="93"/>
  <c r="BG43" i="93"/>
  <c r="BF43" i="93"/>
  <c r="BE43" i="93"/>
  <c r="BD43" i="93"/>
  <c r="BC43" i="93"/>
  <c r="BB43" i="93"/>
  <c r="BA43" i="93"/>
  <c r="AZ43" i="93"/>
  <c r="AY43" i="93"/>
  <c r="AX43" i="93"/>
  <c r="AW43" i="93"/>
  <c r="AV43" i="93"/>
  <c r="AU43" i="93"/>
  <c r="AT43" i="93"/>
  <c r="AS43" i="93"/>
  <c r="AR43" i="93"/>
  <c r="AQ43" i="93"/>
  <c r="AP43" i="93"/>
  <c r="AO43" i="93"/>
  <c r="AN43" i="93"/>
  <c r="AM43" i="93"/>
  <c r="AL43" i="93"/>
  <c r="AK43" i="93"/>
  <c r="AJ43" i="93"/>
  <c r="AI43" i="93"/>
  <c r="AH43" i="93"/>
  <c r="AG43" i="93"/>
  <c r="AF43" i="93"/>
  <c r="AE43" i="93"/>
  <c r="AD43" i="93"/>
  <c r="AC43" i="93"/>
  <c r="AB43" i="93"/>
  <c r="AA43" i="93"/>
  <c r="Z43" i="93"/>
  <c r="Y43" i="93"/>
  <c r="X43" i="93"/>
  <c r="W43" i="93"/>
  <c r="V43" i="93"/>
  <c r="U43" i="93"/>
  <c r="T43" i="93"/>
  <c r="S43" i="93"/>
  <c r="R43" i="93"/>
  <c r="Q43" i="93"/>
  <c r="P43" i="93"/>
  <c r="O43" i="93"/>
  <c r="N43" i="93"/>
  <c r="M43" i="93"/>
  <c r="L43" i="93"/>
  <c r="K43" i="93"/>
  <c r="J43" i="93"/>
  <c r="I43" i="93"/>
  <c r="H43" i="93"/>
  <c r="G43" i="93"/>
  <c r="F43" i="93"/>
  <c r="E43" i="93"/>
  <c r="D43" i="93"/>
  <c r="C43" i="93"/>
  <c r="B43" i="93"/>
  <c r="A43" i="93"/>
  <c r="BK42" i="93"/>
  <c r="BJ42" i="93"/>
  <c r="BI42" i="93"/>
  <c r="BH42" i="93"/>
  <c r="BG42" i="93"/>
  <c r="BF42" i="93"/>
  <c r="BE42" i="93"/>
  <c r="BD42" i="93"/>
  <c r="BC42" i="93"/>
  <c r="BB42" i="93"/>
  <c r="BA42" i="93"/>
  <c r="AZ42" i="93"/>
  <c r="AY42" i="93"/>
  <c r="AX42" i="93"/>
  <c r="AW42" i="93"/>
  <c r="AV42" i="93"/>
  <c r="AU42" i="93"/>
  <c r="AT42" i="93"/>
  <c r="AS42" i="93"/>
  <c r="AR42" i="93"/>
  <c r="AQ42" i="93"/>
  <c r="AP42" i="93"/>
  <c r="AO42" i="93"/>
  <c r="AN42" i="93"/>
  <c r="AM42" i="93"/>
  <c r="AL42" i="93"/>
  <c r="AK42" i="93"/>
  <c r="AJ42" i="93"/>
  <c r="AI42" i="93"/>
  <c r="AH42" i="93"/>
  <c r="AG42" i="93"/>
  <c r="AF42" i="93"/>
  <c r="AE42" i="93"/>
  <c r="AD42" i="93"/>
  <c r="AC42" i="93"/>
  <c r="AB42" i="93"/>
  <c r="AA42" i="93"/>
  <c r="Z42" i="93"/>
  <c r="Y42" i="93"/>
  <c r="X42" i="93"/>
  <c r="W42" i="93"/>
  <c r="V42" i="93"/>
  <c r="U42" i="93"/>
  <c r="T42" i="93"/>
  <c r="S42" i="93"/>
  <c r="R42" i="93"/>
  <c r="Q42" i="93"/>
  <c r="P42" i="93"/>
  <c r="O42" i="93"/>
  <c r="N42" i="93"/>
  <c r="M42" i="93"/>
  <c r="L42" i="93"/>
  <c r="K42" i="93"/>
  <c r="J42" i="93"/>
  <c r="I42" i="93"/>
  <c r="H42" i="93"/>
  <c r="G42" i="93"/>
  <c r="F42" i="93"/>
  <c r="E42" i="93"/>
  <c r="D42" i="93"/>
  <c r="C42" i="93"/>
  <c r="B42" i="93"/>
  <c r="A42" i="93"/>
  <c r="BK41" i="93"/>
  <c r="BJ41" i="93"/>
  <c r="BI41" i="93"/>
  <c r="BH41" i="93"/>
  <c r="BG41" i="93"/>
  <c r="BF41" i="93"/>
  <c r="BE41" i="93"/>
  <c r="BD41" i="93"/>
  <c r="BC41" i="93"/>
  <c r="BB41" i="93"/>
  <c r="BA41" i="93"/>
  <c r="AZ41" i="93"/>
  <c r="AY41" i="93"/>
  <c r="AX41" i="93"/>
  <c r="AW41" i="93"/>
  <c r="AV41" i="93"/>
  <c r="AU41" i="93"/>
  <c r="AT41" i="93"/>
  <c r="AS41" i="93"/>
  <c r="AR41" i="93"/>
  <c r="AQ41" i="93"/>
  <c r="AP41" i="93"/>
  <c r="AO41" i="93"/>
  <c r="AN41" i="93"/>
  <c r="AM41" i="93"/>
  <c r="AL41" i="93"/>
  <c r="AK41" i="93"/>
  <c r="AJ41" i="93"/>
  <c r="AI41" i="93"/>
  <c r="AH41" i="93"/>
  <c r="AG41" i="93"/>
  <c r="AF41" i="93"/>
  <c r="AE41" i="93"/>
  <c r="AD41" i="93"/>
  <c r="AC41" i="93"/>
  <c r="AB41" i="93"/>
  <c r="AA41" i="93"/>
  <c r="Z41" i="93"/>
  <c r="Y41" i="93"/>
  <c r="X41" i="93"/>
  <c r="W41" i="93"/>
  <c r="V41" i="93"/>
  <c r="U41" i="93"/>
  <c r="T41" i="93"/>
  <c r="S41" i="93"/>
  <c r="R41" i="93"/>
  <c r="Q41" i="93"/>
  <c r="P41" i="93"/>
  <c r="O41" i="93"/>
  <c r="N41" i="93"/>
  <c r="M41" i="93"/>
  <c r="L41" i="93"/>
  <c r="K41" i="93"/>
  <c r="J41" i="93"/>
  <c r="I41" i="93"/>
  <c r="H41" i="93"/>
  <c r="G41" i="93"/>
  <c r="F41" i="93"/>
  <c r="E41" i="93"/>
  <c r="D41" i="93"/>
  <c r="C41" i="93"/>
  <c r="B41" i="93"/>
  <c r="A41" i="93"/>
  <c r="BK40" i="93"/>
  <c r="BJ40" i="93"/>
  <c r="BI40" i="93"/>
  <c r="BH40" i="93"/>
  <c r="BG40" i="93"/>
  <c r="BF40" i="93"/>
  <c r="BE40" i="93"/>
  <c r="BD40" i="93"/>
  <c r="BC40" i="93"/>
  <c r="BB40" i="93"/>
  <c r="BA40" i="93"/>
  <c r="AZ40" i="93"/>
  <c r="AY40" i="93"/>
  <c r="AX40" i="93"/>
  <c r="AW40" i="93"/>
  <c r="AV40" i="93"/>
  <c r="AU40" i="93"/>
  <c r="AT40" i="93"/>
  <c r="AS40" i="93"/>
  <c r="AR40" i="93"/>
  <c r="AQ40" i="93"/>
  <c r="AP40" i="93"/>
  <c r="AO40" i="93"/>
  <c r="AN40" i="93"/>
  <c r="AM40" i="93"/>
  <c r="AL40" i="93"/>
  <c r="AK40" i="93"/>
  <c r="AJ40" i="93"/>
  <c r="AI40" i="93"/>
  <c r="AH40" i="93"/>
  <c r="AG40" i="93"/>
  <c r="AF40" i="93"/>
  <c r="AE40" i="93"/>
  <c r="AD40" i="93"/>
  <c r="AC40" i="93"/>
  <c r="AB40" i="93"/>
  <c r="AA40" i="93"/>
  <c r="Z40" i="93"/>
  <c r="Y40" i="93"/>
  <c r="X40" i="93"/>
  <c r="W40" i="93"/>
  <c r="V40" i="93"/>
  <c r="U40" i="93"/>
  <c r="T40" i="93"/>
  <c r="S40" i="93"/>
  <c r="R40" i="93"/>
  <c r="Q40" i="93"/>
  <c r="P40" i="93"/>
  <c r="O40" i="93"/>
  <c r="N40" i="93"/>
  <c r="M40" i="93"/>
  <c r="L40" i="93"/>
  <c r="K40" i="93"/>
  <c r="J40" i="93"/>
  <c r="I40" i="93"/>
  <c r="H40" i="93"/>
  <c r="G40" i="93"/>
  <c r="F40" i="93"/>
  <c r="E40" i="93"/>
  <c r="D40" i="93"/>
  <c r="C40" i="93"/>
  <c r="B40" i="93"/>
  <c r="A40" i="93"/>
  <c r="BK39" i="93"/>
  <c r="BJ39" i="93"/>
  <c r="BI39" i="93"/>
  <c r="BH39" i="93"/>
  <c r="BG39" i="93"/>
  <c r="BF39" i="93"/>
  <c r="BE39" i="93"/>
  <c r="BD39" i="93"/>
  <c r="BC39" i="93"/>
  <c r="BB39" i="93"/>
  <c r="BA39" i="93"/>
  <c r="AZ39" i="93"/>
  <c r="AY39" i="93"/>
  <c r="AX39" i="93"/>
  <c r="AW39" i="93"/>
  <c r="AV39" i="93"/>
  <c r="AU39" i="93"/>
  <c r="AT39" i="93"/>
  <c r="AS39" i="93"/>
  <c r="AR39" i="93"/>
  <c r="AQ39" i="93"/>
  <c r="AP39" i="93"/>
  <c r="AO39" i="93"/>
  <c r="AN39" i="93"/>
  <c r="AM39" i="93"/>
  <c r="AL39" i="93"/>
  <c r="AK39" i="93"/>
  <c r="AJ39" i="93"/>
  <c r="AI39" i="93"/>
  <c r="AH39" i="93"/>
  <c r="AG39" i="93"/>
  <c r="AF39" i="93"/>
  <c r="AE39" i="93"/>
  <c r="AD39" i="93"/>
  <c r="AC39" i="93"/>
  <c r="AB39" i="93"/>
  <c r="AA39" i="93"/>
  <c r="Z39" i="93"/>
  <c r="Y39" i="93"/>
  <c r="X39" i="93"/>
  <c r="W39" i="93"/>
  <c r="V39" i="93"/>
  <c r="U39" i="93"/>
  <c r="T39" i="93"/>
  <c r="S39" i="93"/>
  <c r="R39" i="93"/>
  <c r="Q39" i="93"/>
  <c r="P39" i="93"/>
  <c r="O39" i="93"/>
  <c r="N39" i="93"/>
  <c r="M39" i="93"/>
  <c r="L39" i="93"/>
  <c r="K39" i="93"/>
  <c r="J39" i="93"/>
  <c r="I39" i="93"/>
  <c r="H39" i="93"/>
  <c r="G39" i="93"/>
  <c r="F39" i="93"/>
  <c r="E39" i="93"/>
  <c r="D39" i="93"/>
  <c r="C39" i="93"/>
  <c r="B39" i="93"/>
  <c r="A39" i="93"/>
  <c r="BK38" i="93"/>
  <c r="BJ38" i="93"/>
  <c r="BI38" i="93"/>
  <c r="BH38" i="93"/>
  <c r="BG38" i="93"/>
  <c r="BF38" i="93"/>
  <c r="BE38" i="93"/>
  <c r="BD38" i="93"/>
  <c r="BC38" i="93"/>
  <c r="BB38" i="93"/>
  <c r="BA38" i="93"/>
  <c r="AZ38" i="93"/>
  <c r="AY38" i="93"/>
  <c r="AX38" i="93"/>
  <c r="AW38" i="93"/>
  <c r="AV38" i="93"/>
  <c r="AU38" i="93"/>
  <c r="AT38" i="93"/>
  <c r="AS38" i="93"/>
  <c r="AR38" i="93"/>
  <c r="AQ38" i="93"/>
  <c r="AP38" i="93"/>
  <c r="AO38" i="93"/>
  <c r="AN38" i="93"/>
  <c r="AM38" i="93"/>
  <c r="AL38" i="93"/>
  <c r="AK38" i="93"/>
  <c r="AJ38" i="93"/>
  <c r="AI38" i="93"/>
  <c r="AH38" i="93"/>
  <c r="AG38" i="93"/>
  <c r="AF38" i="93"/>
  <c r="AE38" i="93"/>
  <c r="AD38" i="93"/>
  <c r="AC38" i="93"/>
  <c r="AB38" i="93"/>
  <c r="AA38" i="93"/>
  <c r="Z38" i="93"/>
  <c r="Y38" i="93"/>
  <c r="X38" i="93"/>
  <c r="W38" i="93"/>
  <c r="V38" i="93"/>
  <c r="U38" i="93"/>
  <c r="T38" i="93"/>
  <c r="S38" i="93"/>
  <c r="R38" i="93"/>
  <c r="Q38" i="93"/>
  <c r="P38" i="93"/>
  <c r="O38" i="93"/>
  <c r="N38" i="93"/>
  <c r="M38" i="93"/>
  <c r="L38" i="93"/>
  <c r="K38" i="93"/>
  <c r="J38" i="93"/>
  <c r="I38" i="93"/>
  <c r="H38" i="93"/>
  <c r="G38" i="93"/>
  <c r="F38" i="93"/>
  <c r="E38" i="93"/>
  <c r="D38" i="93"/>
  <c r="C38" i="93"/>
  <c r="B38" i="93"/>
  <c r="A38" i="93"/>
  <c r="BK37" i="93"/>
  <c r="BJ37" i="93"/>
  <c r="BI37" i="93"/>
  <c r="BH37" i="93"/>
  <c r="BG37" i="93"/>
  <c r="BF37" i="93"/>
  <c r="BE37" i="93"/>
  <c r="BD37" i="93"/>
  <c r="BC37" i="93"/>
  <c r="BB37" i="93"/>
  <c r="BA37" i="93"/>
  <c r="AZ37" i="93"/>
  <c r="AY37" i="93"/>
  <c r="AX37" i="93"/>
  <c r="AW37" i="93"/>
  <c r="AV37" i="93"/>
  <c r="AU37" i="93"/>
  <c r="AT37" i="93"/>
  <c r="AS37" i="93"/>
  <c r="AR37" i="93"/>
  <c r="AQ37" i="93"/>
  <c r="AP37" i="93"/>
  <c r="AO37" i="93"/>
  <c r="AN37" i="93"/>
  <c r="AM37" i="93"/>
  <c r="AL37" i="93"/>
  <c r="AK37" i="93"/>
  <c r="AJ37" i="93"/>
  <c r="AI37" i="93"/>
  <c r="AH37" i="93"/>
  <c r="AG37" i="93"/>
  <c r="AF37" i="93"/>
  <c r="AE37" i="93"/>
  <c r="AD37" i="93"/>
  <c r="AC37" i="93"/>
  <c r="AB37" i="93"/>
  <c r="AA37" i="93"/>
  <c r="Z37" i="93"/>
  <c r="Y37" i="93"/>
  <c r="X37" i="93"/>
  <c r="W37" i="93"/>
  <c r="V37" i="93"/>
  <c r="U37" i="93"/>
  <c r="T37" i="93"/>
  <c r="S37" i="93"/>
  <c r="R37" i="93"/>
  <c r="Q37" i="93"/>
  <c r="P37" i="93"/>
  <c r="O37" i="93"/>
  <c r="N37" i="93"/>
  <c r="M37" i="93"/>
  <c r="L37" i="93"/>
  <c r="K37" i="93"/>
  <c r="J37" i="93"/>
  <c r="I37" i="93"/>
  <c r="H37" i="93"/>
  <c r="G37" i="93"/>
  <c r="F37" i="93"/>
  <c r="E37" i="93"/>
  <c r="D37" i="93"/>
  <c r="C37" i="93"/>
  <c r="B37" i="93"/>
  <c r="A37" i="93"/>
  <c r="BK36" i="93"/>
  <c r="BJ36" i="93"/>
  <c r="BI36" i="93"/>
  <c r="BH36" i="93"/>
  <c r="BG36" i="93"/>
  <c r="BF36" i="93"/>
  <c r="BE36" i="93"/>
  <c r="BD36" i="93"/>
  <c r="BC36" i="93"/>
  <c r="BB36" i="93"/>
  <c r="BA36" i="93"/>
  <c r="AZ36" i="93"/>
  <c r="AY36" i="93"/>
  <c r="AX36" i="93"/>
  <c r="AW36" i="93"/>
  <c r="AV36" i="93"/>
  <c r="AU36" i="93"/>
  <c r="AT36" i="93"/>
  <c r="AS36" i="93"/>
  <c r="AR36" i="93"/>
  <c r="AQ36" i="93"/>
  <c r="AP36" i="93"/>
  <c r="AO36" i="93"/>
  <c r="AN36" i="93"/>
  <c r="AM36" i="93"/>
  <c r="AL36" i="93"/>
  <c r="AK36" i="93"/>
  <c r="AJ36" i="93"/>
  <c r="AI36" i="93"/>
  <c r="AH36" i="93"/>
  <c r="AG36" i="93"/>
  <c r="AF36" i="93"/>
  <c r="AE36" i="93"/>
  <c r="AD36" i="93"/>
  <c r="AC36" i="93"/>
  <c r="AB36" i="93"/>
  <c r="AA36" i="93"/>
  <c r="Z36" i="93"/>
  <c r="Y36" i="93"/>
  <c r="X36" i="93"/>
  <c r="W36" i="93"/>
  <c r="V36" i="93"/>
  <c r="U36" i="93"/>
  <c r="T36" i="93"/>
  <c r="S36" i="93"/>
  <c r="R36" i="93"/>
  <c r="Q36" i="93"/>
  <c r="P36" i="93"/>
  <c r="O36" i="93"/>
  <c r="N36" i="93"/>
  <c r="M36" i="93"/>
  <c r="L36" i="93"/>
  <c r="K36" i="93"/>
  <c r="J36" i="93"/>
  <c r="I36" i="93"/>
  <c r="H36" i="93"/>
  <c r="G36" i="93"/>
  <c r="F36" i="93"/>
  <c r="E36" i="93"/>
  <c r="D36" i="93"/>
  <c r="C36" i="93"/>
  <c r="B36" i="93"/>
  <c r="A36" i="93"/>
  <c r="BK35" i="93"/>
  <c r="BJ35" i="93"/>
  <c r="BI35" i="93"/>
  <c r="BH35" i="93"/>
  <c r="BG35" i="93"/>
  <c r="BF35" i="93"/>
  <c r="BE35" i="93"/>
  <c r="BD35" i="93"/>
  <c r="BC35" i="93"/>
  <c r="BB35" i="93"/>
  <c r="BA35" i="93"/>
  <c r="AZ35" i="93"/>
  <c r="AY35" i="93"/>
  <c r="AX35" i="93"/>
  <c r="AW35" i="93"/>
  <c r="AV35" i="93"/>
  <c r="AU35" i="93"/>
  <c r="AT35" i="93"/>
  <c r="AS35" i="93"/>
  <c r="AR35" i="93"/>
  <c r="AQ35" i="93"/>
  <c r="AP35" i="93"/>
  <c r="AO35" i="93"/>
  <c r="AN35" i="93"/>
  <c r="AM35" i="93"/>
  <c r="AL35" i="93"/>
  <c r="AK35" i="93"/>
  <c r="AJ35" i="93"/>
  <c r="AI35" i="93"/>
  <c r="AH35" i="93"/>
  <c r="AG35" i="93"/>
  <c r="AF35" i="93"/>
  <c r="AE35" i="93"/>
  <c r="AD35" i="93"/>
  <c r="AC35" i="93"/>
  <c r="AB35" i="93"/>
  <c r="AA35" i="93"/>
  <c r="Z35" i="93"/>
  <c r="Y35" i="93"/>
  <c r="X35" i="93"/>
  <c r="W35" i="93"/>
  <c r="V35" i="93"/>
  <c r="U35" i="93"/>
  <c r="T35" i="93"/>
  <c r="S35" i="93"/>
  <c r="R35" i="93"/>
  <c r="Q35" i="93"/>
  <c r="P35" i="93"/>
  <c r="O35" i="93"/>
  <c r="N35" i="93"/>
  <c r="M35" i="93"/>
  <c r="L35" i="93"/>
  <c r="K35" i="93"/>
  <c r="J35" i="93"/>
  <c r="I35" i="93"/>
  <c r="H35" i="93"/>
  <c r="G35" i="93"/>
  <c r="F35" i="93"/>
  <c r="E35" i="93"/>
  <c r="D35" i="93"/>
  <c r="C35" i="93"/>
  <c r="B35" i="93"/>
  <c r="A35" i="93"/>
  <c r="BK34" i="93"/>
  <c r="BJ34" i="93"/>
  <c r="BI34" i="93"/>
  <c r="BH34" i="93"/>
  <c r="BG34" i="93"/>
  <c r="BF34" i="93"/>
  <c r="BE34" i="93"/>
  <c r="BD34" i="93"/>
  <c r="BC34" i="93"/>
  <c r="BB34" i="93"/>
  <c r="BA34" i="93"/>
  <c r="AZ34" i="93"/>
  <c r="AY34" i="93"/>
  <c r="AX34" i="93"/>
  <c r="AW34" i="93"/>
  <c r="AV34" i="93"/>
  <c r="AU34" i="93"/>
  <c r="AT34" i="93"/>
  <c r="AS34" i="93"/>
  <c r="AR34" i="93"/>
  <c r="AQ34" i="93"/>
  <c r="AP34" i="93"/>
  <c r="AO34" i="93"/>
  <c r="AN34" i="93"/>
  <c r="AM34" i="93"/>
  <c r="AL34" i="93"/>
  <c r="AK34" i="93"/>
  <c r="AJ34" i="93"/>
  <c r="AI34" i="93"/>
  <c r="AH34" i="93"/>
  <c r="AG34" i="93"/>
  <c r="AF34" i="93"/>
  <c r="AE34" i="93"/>
  <c r="AD34" i="93"/>
  <c r="AC34" i="93"/>
  <c r="AB34" i="93"/>
  <c r="AA34" i="93"/>
  <c r="Z34" i="93"/>
  <c r="Y34" i="93"/>
  <c r="X34" i="93"/>
  <c r="W34" i="93"/>
  <c r="V34" i="93"/>
  <c r="U34" i="93"/>
  <c r="T34" i="93"/>
  <c r="S34" i="93"/>
  <c r="R34" i="93"/>
  <c r="Q34" i="93"/>
  <c r="P34" i="93"/>
  <c r="O34" i="93"/>
  <c r="N34" i="93"/>
  <c r="M34" i="93"/>
  <c r="L34" i="93"/>
  <c r="K34" i="93"/>
  <c r="J34" i="93"/>
  <c r="I34" i="93"/>
  <c r="H34" i="93"/>
  <c r="G34" i="93"/>
  <c r="F34" i="93"/>
  <c r="E34" i="93"/>
  <c r="D34" i="93"/>
  <c r="C34" i="93"/>
  <c r="B34" i="93"/>
  <c r="A34" i="93"/>
  <c r="BK33" i="93"/>
  <c r="BJ33" i="93"/>
  <c r="BI33" i="93"/>
  <c r="BH33" i="93"/>
  <c r="BG33" i="93"/>
  <c r="BF33" i="93"/>
  <c r="BE33" i="93"/>
  <c r="BD33" i="93"/>
  <c r="BC33" i="93"/>
  <c r="BB33" i="93"/>
  <c r="BA33" i="93"/>
  <c r="AZ33" i="93"/>
  <c r="AY33" i="93"/>
  <c r="AX33" i="93"/>
  <c r="AW33" i="93"/>
  <c r="AV33" i="93"/>
  <c r="AU33" i="93"/>
  <c r="AT33" i="93"/>
  <c r="AS33" i="93"/>
  <c r="AR33" i="93"/>
  <c r="AQ33" i="93"/>
  <c r="AP33" i="93"/>
  <c r="AO33" i="93"/>
  <c r="AN33" i="93"/>
  <c r="AM33" i="93"/>
  <c r="AL33" i="93"/>
  <c r="AK33" i="93"/>
  <c r="AJ33" i="93"/>
  <c r="AI33" i="93"/>
  <c r="AH33" i="93"/>
  <c r="AG33" i="93"/>
  <c r="AF33" i="93"/>
  <c r="AE33" i="93"/>
  <c r="AD33" i="93"/>
  <c r="AC33" i="93"/>
  <c r="AB33" i="93"/>
  <c r="AA33" i="93"/>
  <c r="Z33" i="93"/>
  <c r="Y33" i="93"/>
  <c r="X33" i="93"/>
  <c r="W33" i="93"/>
  <c r="V33" i="93"/>
  <c r="U33" i="93"/>
  <c r="T33" i="93"/>
  <c r="S33" i="93"/>
  <c r="R33" i="93"/>
  <c r="Q33" i="93"/>
  <c r="P33" i="93"/>
  <c r="O33" i="93"/>
  <c r="N33" i="93"/>
  <c r="M33" i="93"/>
  <c r="L33" i="93"/>
  <c r="K33" i="93"/>
  <c r="J33" i="93"/>
  <c r="I33" i="93"/>
  <c r="H33" i="93"/>
  <c r="G33" i="93"/>
  <c r="F33" i="93"/>
  <c r="E33" i="93"/>
  <c r="D33" i="93"/>
  <c r="C33" i="93"/>
  <c r="B33" i="93"/>
  <c r="A33" i="93"/>
  <c r="BK32" i="93"/>
  <c r="BJ32" i="93"/>
  <c r="BI32" i="93"/>
  <c r="BH32" i="93"/>
  <c r="BG32" i="93"/>
  <c r="BF32" i="93"/>
  <c r="BE32" i="93"/>
  <c r="BD32" i="93"/>
  <c r="BC32" i="93"/>
  <c r="BB32" i="93"/>
  <c r="BA32" i="93"/>
  <c r="AZ32" i="93"/>
  <c r="AY32" i="93"/>
  <c r="AX32" i="93"/>
  <c r="AW32" i="93"/>
  <c r="AV32" i="93"/>
  <c r="AU32" i="93"/>
  <c r="AT32" i="93"/>
  <c r="AS32" i="93"/>
  <c r="AR32" i="93"/>
  <c r="AQ32" i="93"/>
  <c r="AP32" i="93"/>
  <c r="AO32" i="93"/>
  <c r="AN32" i="93"/>
  <c r="AM32" i="93"/>
  <c r="AL32" i="93"/>
  <c r="AK32" i="93"/>
  <c r="AJ32" i="93"/>
  <c r="AI32" i="93"/>
  <c r="AH32" i="93"/>
  <c r="AG32" i="93"/>
  <c r="AF32" i="93"/>
  <c r="AE32" i="93"/>
  <c r="AD32" i="93"/>
  <c r="AC32" i="93"/>
  <c r="AB32" i="93"/>
  <c r="AA32" i="93"/>
  <c r="Z32" i="93"/>
  <c r="Y32" i="93"/>
  <c r="X32" i="93"/>
  <c r="W32" i="93"/>
  <c r="V32" i="93"/>
  <c r="U32" i="93"/>
  <c r="T32" i="93"/>
  <c r="S32" i="93"/>
  <c r="R32" i="93"/>
  <c r="Q32" i="93"/>
  <c r="P32" i="93"/>
  <c r="O32" i="93"/>
  <c r="N32" i="93"/>
  <c r="M32" i="93"/>
  <c r="L32" i="93"/>
  <c r="K32" i="93"/>
  <c r="J32" i="93"/>
  <c r="I32" i="93"/>
  <c r="H32" i="93"/>
  <c r="G32" i="93"/>
  <c r="F32" i="93"/>
  <c r="E32" i="93"/>
  <c r="D32" i="93"/>
  <c r="C32" i="93"/>
  <c r="B32" i="93"/>
  <c r="A32" i="93"/>
  <c r="BK31" i="93"/>
  <c r="BJ31" i="93"/>
  <c r="BI31" i="93"/>
  <c r="BH31" i="93"/>
  <c r="BG31" i="93"/>
  <c r="BF31" i="93"/>
  <c r="BE31" i="93"/>
  <c r="BD31" i="93"/>
  <c r="BC31" i="93"/>
  <c r="BB31" i="93"/>
  <c r="BA31" i="93"/>
  <c r="AZ31" i="93"/>
  <c r="AY31" i="93"/>
  <c r="AX31" i="93"/>
  <c r="AW31" i="93"/>
  <c r="AV31" i="93"/>
  <c r="AU31" i="93"/>
  <c r="AT31" i="93"/>
  <c r="AS31" i="93"/>
  <c r="AR31" i="93"/>
  <c r="AQ31" i="93"/>
  <c r="AP31" i="93"/>
  <c r="AO31" i="93"/>
  <c r="AN31" i="93"/>
  <c r="AM31" i="93"/>
  <c r="AL31" i="93"/>
  <c r="AK31" i="93"/>
  <c r="AJ31" i="93"/>
  <c r="AI31" i="93"/>
  <c r="AH31" i="93"/>
  <c r="AG31" i="93"/>
  <c r="AF31" i="93"/>
  <c r="AE31" i="93"/>
  <c r="AD31" i="93"/>
  <c r="AC31" i="93"/>
  <c r="AB31" i="93"/>
  <c r="AA31" i="93"/>
  <c r="Z31" i="93"/>
  <c r="Y31" i="93"/>
  <c r="X31" i="93"/>
  <c r="W31" i="93"/>
  <c r="V31" i="93"/>
  <c r="U31" i="93"/>
  <c r="T31" i="93"/>
  <c r="S31" i="93"/>
  <c r="R31" i="93"/>
  <c r="Q31" i="93"/>
  <c r="P31" i="93"/>
  <c r="O31" i="93"/>
  <c r="N31" i="93"/>
  <c r="M31" i="93"/>
  <c r="L31" i="93"/>
  <c r="K31" i="93"/>
  <c r="J31" i="93"/>
  <c r="I31" i="93"/>
  <c r="H31" i="93"/>
  <c r="G31" i="93"/>
  <c r="F31" i="93"/>
  <c r="E31" i="93"/>
  <c r="D31" i="93"/>
  <c r="C31" i="93"/>
  <c r="B31" i="93"/>
  <c r="A31" i="93"/>
  <c r="BK30" i="93"/>
  <c r="BJ30" i="93"/>
  <c r="BI30" i="93"/>
  <c r="BH30" i="93"/>
  <c r="BG30" i="93"/>
  <c r="BF30" i="93"/>
  <c r="BE30" i="93"/>
  <c r="BD30" i="93"/>
  <c r="BC30" i="93"/>
  <c r="BB30" i="93"/>
  <c r="BA30" i="93"/>
  <c r="AZ30" i="93"/>
  <c r="AY30" i="93"/>
  <c r="AX30" i="93"/>
  <c r="AW30" i="93"/>
  <c r="AV30" i="93"/>
  <c r="AU30" i="93"/>
  <c r="AT30" i="93"/>
  <c r="AS30" i="93"/>
  <c r="AR30" i="93"/>
  <c r="AQ30" i="93"/>
  <c r="AP30" i="93"/>
  <c r="AO30" i="93"/>
  <c r="AN30" i="93"/>
  <c r="AM30" i="93"/>
  <c r="AL30" i="93"/>
  <c r="AK30" i="93"/>
  <c r="AJ30" i="93"/>
  <c r="AI30" i="93"/>
  <c r="AH30" i="93"/>
  <c r="AG30" i="93"/>
  <c r="AF30" i="93"/>
  <c r="AE30" i="93"/>
  <c r="AD30" i="93"/>
  <c r="AC30" i="93"/>
  <c r="AB30" i="93"/>
  <c r="AA30" i="93"/>
  <c r="Z30" i="93"/>
  <c r="Y30" i="93"/>
  <c r="X30" i="93"/>
  <c r="W30" i="93"/>
  <c r="V30" i="93"/>
  <c r="U30" i="93"/>
  <c r="T30" i="93"/>
  <c r="S30" i="93"/>
  <c r="R30" i="93"/>
  <c r="Q30" i="93"/>
  <c r="P30" i="93"/>
  <c r="O30" i="93"/>
  <c r="N30" i="93"/>
  <c r="M30" i="93"/>
  <c r="L30" i="93"/>
  <c r="K30" i="93"/>
  <c r="J30" i="93"/>
  <c r="I30" i="93"/>
  <c r="H30" i="93"/>
  <c r="G30" i="93"/>
  <c r="F30" i="93"/>
  <c r="E30" i="93"/>
  <c r="D30" i="93"/>
  <c r="C30" i="93"/>
  <c r="B30" i="93"/>
  <c r="A30" i="93"/>
  <c r="BK29" i="93"/>
  <c r="BJ29" i="93"/>
  <c r="BI29" i="93"/>
  <c r="BH29" i="93"/>
  <c r="BG29" i="93"/>
  <c r="BF29" i="93"/>
  <c r="BE29" i="93"/>
  <c r="BD29" i="93"/>
  <c r="BC29" i="93"/>
  <c r="BB29" i="93"/>
  <c r="BA29" i="93"/>
  <c r="AZ29" i="93"/>
  <c r="AY29" i="93"/>
  <c r="AX29" i="93"/>
  <c r="AW29" i="93"/>
  <c r="AV29" i="93"/>
  <c r="AU29" i="93"/>
  <c r="AT29" i="93"/>
  <c r="AS29" i="93"/>
  <c r="AR29" i="93"/>
  <c r="AQ29" i="93"/>
  <c r="AP29" i="93"/>
  <c r="AO29" i="93"/>
  <c r="AN29" i="93"/>
  <c r="AM29" i="93"/>
  <c r="AL29" i="93"/>
  <c r="AK29" i="93"/>
  <c r="AJ29" i="93"/>
  <c r="AI29" i="93"/>
  <c r="AH29" i="93"/>
  <c r="AG29" i="93"/>
  <c r="AF29" i="93"/>
  <c r="AE29" i="93"/>
  <c r="AD29" i="93"/>
  <c r="AC29" i="93"/>
  <c r="AB29" i="93"/>
  <c r="AA29" i="93"/>
  <c r="Z29" i="93"/>
  <c r="Y29" i="93"/>
  <c r="X29" i="93"/>
  <c r="W29" i="93"/>
  <c r="V29" i="93"/>
  <c r="U29" i="93"/>
  <c r="T29" i="93"/>
  <c r="S29" i="93"/>
  <c r="R29" i="93"/>
  <c r="Q29" i="93"/>
  <c r="P29" i="93"/>
  <c r="O29" i="93"/>
  <c r="N29" i="93"/>
  <c r="M29" i="93"/>
  <c r="L29" i="93"/>
  <c r="K29" i="93"/>
  <c r="J29" i="93"/>
  <c r="I29" i="93"/>
  <c r="H29" i="93"/>
  <c r="G29" i="93"/>
  <c r="F29" i="93"/>
  <c r="E29" i="93"/>
  <c r="D29" i="93"/>
  <c r="C29" i="93"/>
  <c r="B29" i="93"/>
  <c r="A29" i="93"/>
  <c r="A28" i="93"/>
  <c r="BK27" i="93"/>
  <c r="BJ27" i="93"/>
  <c r="BI27" i="93"/>
  <c r="BH27" i="93"/>
  <c r="BG27" i="93"/>
  <c r="BF27" i="93"/>
  <c r="BE27" i="93"/>
  <c r="BD27" i="93"/>
  <c r="BC27" i="93"/>
  <c r="BB27" i="93"/>
  <c r="BA27" i="93"/>
  <c r="AZ27" i="93"/>
  <c r="AY27" i="93"/>
  <c r="AX27" i="93"/>
  <c r="AW27" i="93"/>
  <c r="AV27" i="93"/>
  <c r="AU27" i="93"/>
  <c r="AT27" i="93"/>
  <c r="AS27" i="93"/>
  <c r="AR27" i="93"/>
  <c r="AQ27" i="93"/>
  <c r="AP27" i="93"/>
  <c r="AO27" i="93"/>
  <c r="AN27" i="93"/>
  <c r="AM27" i="93"/>
  <c r="AL27" i="93"/>
  <c r="AK27" i="93"/>
  <c r="AJ27" i="93"/>
  <c r="AI27" i="93"/>
  <c r="AH27" i="93"/>
  <c r="AG27" i="93"/>
  <c r="AF27" i="93"/>
  <c r="AE27" i="93"/>
  <c r="AD27" i="93"/>
  <c r="AC27" i="93"/>
  <c r="AB27" i="93"/>
  <c r="AA27" i="93"/>
  <c r="Z27" i="93"/>
  <c r="Y27" i="93"/>
  <c r="X27" i="93"/>
  <c r="W27" i="93"/>
  <c r="V27" i="93"/>
  <c r="U27" i="93"/>
  <c r="T27" i="93"/>
  <c r="S27" i="93"/>
  <c r="R27" i="93"/>
  <c r="Q27" i="93"/>
  <c r="P27" i="93"/>
  <c r="O27" i="93"/>
  <c r="N27" i="93"/>
  <c r="M27" i="93"/>
  <c r="L27" i="93"/>
  <c r="K27" i="93"/>
  <c r="J27" i="93"/>
  <c r="I27" i="93"/>
  <c r="H27" i="93"/>
  <c r="G27" i="93"/>
  <c r="F27" i="93"/>
  <c r="E27" i="93"/>
  <c r="D27" i="93"/>
  <c r="C27" i="93"/>
  <c r="B27" i="93"/>
  <c r="A27" i="93"/>
  <c r="BK26" i="93"/>
  <c r="BJ26" i="93"/>
  <c r="BI26" i="93"/>
  <c r="BH26" i="93"/>
  <c r="BG26" i="93"/>
  <c r="BF26" i="93"/>
  <c r="BE26" i="93"/>
  <c r="BD26" i="93"/>
  <c r="BC26" i="93"/>
  <c r="BB26" i="93"/>
  <c r="BA26" i="93"/>
  <c r="AZ26" i="93"/>
  <c r="AY26" i="93"/>
  <c r="AX26" i="93"/>
  <c r="AW26" i="93"/>
  <c r="AV26" i="93"/>
  <c r="AU26" i="93"/>
  <c r="AT26" i="93"/>
  <c r="AS26" i="93"/>
  <c r="AR26" i="93"/>
  <c r="AQ26" i="93"/>
  <c r="AP26" i="93"/>
  <c r="AO26" i="93"/>
  <c r="AN26" i="93"/>
  <c r="AM26" i="93"/>
  <c r="AL26" i="93"/>
  <c r="AK26" i="93"/>
  <c r="AJ26" i="93"/>
  <c r="AI26" i="93"/>
  <c r="AH26" i="93"/>
  <c r="AG26" i="93"/>
  <c r="AF26" i="93"/>
  <c r="AE26" i="93"/>
  <c r="AD26" i="93"/>
  <c r="AC26" i="93"/>
  <c r="AB26" i="93"/>
  <c r="AA26" i="93"/>
  <c r="Z26" i="93"/>
  <c r="Y26" i="93"/>
  <c r="X26" i="93"/>
  <c r="W26" i="93"/>
  <c r="V26" i="93"/>
  <c r="U26" i="93"/>
  <c r="T26" i="93"/>
  <c r="S26" i="93"/>
  <c r="R26" i="93"/>
  <c r="Q26" i="93"/>
  <c r="P26" i="93"/>
  <c r="O26" i="93"/>
  <c r="N26" i="93"/>
  <c r="M26" i="93"/>
  <c r="L26" i="93"/>
  <c r="K26" i="93"/>
  <c r="J26" i="93"/>
  <c r="I26" i="93"/>
  <c r="H26" i="93"/>
  <c r="G26" i="93"/>
  <c r="F26" i="93"/>
  <c r="E26" i="93"/>
  <c r="D26" i="93"/>
  <c r="C26" i="93"/>
  <c r="B26" i="93"/>
  <c r="A26" i="93"/>
  <c r="BK25" i="93"/>
  <c r="BJ25" i="93"/>
  <c r="BI25" i="93"/>
  <c r="BH25" i="93"/>
  <c r="BG25" i="93"/>
  <c r="BF25" i="93"/>
  <c r="BE25" i="93"/>
  <c r="BD25" i="93"/>
  <c r="BC25" i="93"/>
  <c r="BB25" i="93"/>
  <c r="BA25" i="93"/>
  <c r="AZ25" i="93"/>
  <c r="AY25" i="93"/>
  <c r="AX25" i="93"/>
  <c r="AW25" i="93"/>
  <c r="AV25" i="93"/>
  <c r="AU25" i="93"/>
  <c r="AT25" i="93"/>
  <c r="AS25" i="93"/>
  <c r="AR25" i="93"/>
  <c r="AQ25" i="93"/>
  <c r="AP25" i="93"/>
  <c r="AO25" i="93"/>
  <c r="AN25" i="93"/>
  <c r="AM25" i="93"/>
  <c r="AL25" i="93"/>
  <c r="AK25" i="93"/>
  <c r="AJ25" i="93"/>
  <c r="AI25" i="93"/>
  <c r="AH25" i="93"/>
  <c r="AG25" i="93"/>
  <c r="AF25" i="93"/>
  <c r="AE25" i="93"/>
  <c r="AD25" i="93"/>
  <c r="AC25" i="93"/>
  <c r="AB25" i="93"/>
  <c r="AA25" i="93"/>
  <c r="Z25" i="93"/>
  <c r="Y25" i="93"/>
  <c r="X25" i="93"/>
  <c r="W25" i="93"/>
  <c r="V25" i="93"/>
  <c r="U25" i="93"/>
  <c r="T25" i="93"/>
  <c r="S25" i="93"/>
  <c r="R25" i="93"/>
  <c r="Q25" i="93"/>
  <c r="P25" i="93"/>
  <c r="O25" i="93"/>
  <c r="N25" i="93"/>
  <c r="M25" i="93"/>
  <c r="L25" i="93"/>
  <c r="K25" i="93"/>
  <c r="J25" i="93"/>
  <c r="I25" i="93"/>
  <c r="H25" i="93"/>
  <c r="G25" i="93"/>
  <c r="F25" i="93"/>
  <c r="E25" i="93"/>
  <c r="D25" i="93"/>
  <c r="C25" i="93"/>
  <c r="B25" i="93"/>
  <c r="A25" i="93"/>
  <c r="BK24" i="93"/>
  <c r="BJ24" i="93"/>
  <c r="BI24" i="93"/>
  <c r="BH24" i="93"/>
  <c r="BG24" i="93"/>
  <c r="BF24" i="93"/>
  <c r="BE24" i="93"/>
  <c r="BD24" i="93"/>
  <c r="BC24" i="93"/>
  <c r="BB24" i="93"/>
  <c r="BA24" i="93"/>
  <c r="AZ24" i="93"/>
  <c r="AY24" i="93"/>
  <c r="AX24" i="93"/>
  <c r="AW24" i="93"/>
  <c r="AV24" i="93"/>
  <c r="AU24" i="93"/>
  <c r="AT24" i="93"/>
  <c r="AS24" i="93"/>
  <c r="AR24" i="93"/>
  <c r="AQ24" i="93"/>
  <c r="AP24" i="93"/>
  <c r="AO24" i="93"/>
  <c r="AN24" i="93"/>
  <c r="AM24" i="93"/>
  <c r="AL24" i="93"/>
  <c r="AK24" i="93"/>
  <c r="AJ24" i="93"/>
  <c r="AI24" i="93"/>
  <c r="AH24" i="93"/>
  <c r="AG24" i="93"/>
  <c r="AF24" i="93"/>
  <c r="AE24" i="93"/>
  <c r="AD24" i="93"/>
  <c r="AC24" i="93"/>
  <c r="AB24" i="93"/>
  <c r="AA24" i="93"/>
  <c r="Z24" i="93"/>
  <c r="Y24" i="93"/>
  <c r="X24" i="93"/>
  <c r="W24" i="93"/>
  <c r="V24" i="93"/>
  <c r="U24" i="93"/>
  <c r="T24" i="93"/>
  <c r="S24" i="93"/>
  <c r="R24" i="93"/>
  <c r="Q24" i="93"/>
  <c r="P24" i="93"/>
  <c r="O24" i="93"/>
  <c r="N24" i="93"/>
  <c r="M24" i="93"/>
  <c r="L24" i="93"/>
  <c r="K24" i="93"/>
  <c r="J24" i="93"/>
  <c r="I24" i="93"/>
  <c r="H24" i="93"/>
  <c r="G24" i="93"/>
  <c r="F24" i="93"/>
  <c r="E24" i="93"/>
  <c r="D24" i="93"/>
  <c r="C24" i="93"/>
  <c r="B24" i="93"/>
  <c r="A24" i="93"/>
  <c r="BK23" i="93"/>
  <c r="BJ23" i="93"/>
  <c r="BI23" i="93"/>
  <c r="BH23" i="93"/>
  <c r="BG23" i="93"/>
  <c r="BF23" i="93"/>
  <c r="BE23" i="93"/>
  <c r="BD23" i="93"/>
  <c r="BC23" i="93"/>
  <c r="BB23" i="93"/>
  <c r="BA23" i="93"/>
  <c r="AZ23" i="93"/>
  <c r="AY23" i="93"/>
  <c r="AX23" i="93"/>
  <c r="AW23" i="93"/>
  <c r="AV23" i="93"/>
  <c r="AU23" i="93"/>
  <c r="AT23" i="93"/>
  <c r="AS23" i="93"/>
  <c r="AR23" i="93"/>
  <c r="AQ23" i="93"/>
  <c r="AP23" i="93"/>
  <c r="AO23" i="93"/>
  <c r="AN23" i="93"/>
  <c r="AM23" i="93"/>
  <c r="AL23" i="93"/>
  <c r="AK23" i="93"/>
  <c r="AJ23" i="93"/>
  <c r="AI23" i="93"/>
  <c r="AH23" i="93"/>
  <c r="AG23" i="93"/>
  <c r="AF23" i="93"/>
  <c r="AE23" i="93"/>
  <c r="AD23" i="93"/>
  <c r="AC23" i="93"/>
  <c r="AB23" i="93"/>
  <c r="AA23" i="93"/>
  <c r="Z23" i="93"/>
  <c r="Y23" i="93"/>
  <c r="X23" i="93"/>
  <c r="W23" i="93"/>
  <c r="V23" i="93"/>
  <c r="U23" i="93"/>
  <c r="T23" i="93"/>
  <c r="S23" i="93"/>
  <c r="R23" i="93"/>
  <c r="Q23" i="93"/>
  <c r="P23" i="93"/>
  <c r="O23" i="93"/>
  <c r="N23" i="93"/>
  <c r="M23" i="93"/>
  <c r="L23" i="93"/>
  <c r="K23" i="93"/>
  <c r="J23" i="93"/>
  <c r="I23" i="93"/>
  <c r="H23" i="93"/>
  <c r="G23" i="93"/>
  <c r="F23" i="93"/>
  <c r="E23" i="93"/>
  <c r="D23" i="93"/>
  <c r="C23" i="93"/>
  <c r="B23" i="93"/>
  <c r="A23" i="93"/>
  <c r="B22" i="93"/>
  <c r="A22" i="93"/>
  <c r="A21" i="93"/>
  <c r="B20" i="93"/>
  <c r="A20" i="93"/>
  <c r="A19" i="93"/>
  <c r="BK18" i="93"/>
  <c r="BJ18" i="93"/>
  <c r="BI18" i="93"/>
  <c r="BH18" i="93"/>
  <c r="BG18" i="93"/>
  <c r="BF18" i="93"/>
  <c r="BE18" i="93"/>
  <c r="BD18" i="93"/>
  <c r="BC18" i="93"/>
  <c r="BB18" i="93"/>
  <c r="BA18" i="93"/>
  <c r="AZ18" i="93"/>
  <c r="AY18" i="93"/>
  <c r="AX18" i="93"/>
  <c r="AW18" i="93"/>
  <c r="AV18" i="93"/>
  <c r="AU18" i="93"/>
  <c r="AT18" i="93"/>
  <c r="AS18" i="93"/>
  <c r="AR18" i="93"/>
  <c r="AQ18" i="93"/>
  <c r="AP18" i="93"/>
  <c r="AO18" i="93"/>
  <c r="AN18" i="93"/>
  <c r="AM18" i="93"/>
  <c r="AL18" i="93"/>
  <c r="AK18" i="93"/>
  <c r="AJ18" i="93"/>
  <c r="AI18" i="93"/>
  <c r="AH18" i="93"/>
  <c r="AG18" i="93"/>
  <c r="AF18" i="93"/>
  <c r="AE18" i="93"/>
  <c r="AD18" i="93"/>
  <c r="AC18" i="93"/>
  <c r="AB18" i="93"/>
  <c r="AA18" i="93"/>
  <c r="Z18" i="93"/>
  <c r="Y18" i="93"/>
  <c r="X18" i="93"/>
  <c r="W18" i="93"/>
  <c r="V18" i="93"/>
  <c r="U18" i="93"/>
  <c r="T18" i="93"/>
  <c r="S18" i="93"/>
  <c r="R18" i="93"/>
  <c r="Q18" i="93"/>
  <c r="P18" i="93"/>
  <c r="O18" i="93"/>
  <c r="N18" i="93"/>
  <c r="M18" i="93"/>
  <c r="L18" i="93"/>
  <c r="K18" i="93"/>
  <c r="J18" i="93"/>
  <c r="I18" i="93"/>
  <c r="H18" i="93"/>
  <c r="G18" i="93"/>
  <c r="F18" i="93"/>
  <c r="E18" i="93"/>
  <c r="D18" i="93"/>
  <c r="C18" i="93"/>
  <c r="B18" i="93"/>
  <c r="A18" i="93"/>
  <c r="BK17" i="93"/>
  <c r="BJ17" i="93"/>
  <c r="BI17" i="93"/>
  <c r="BH17" i="93"/>
  <c r="BG17" i="93"/>
  <c r="BF17" i="93"/>
  <c r="BE17" i="93"/>
  <c r="BD17" i="93"/>
  <c r="BC17" i="93"/>
  <c r="BB17" i="93"/>
  <c r="BA17" i="93"/>
  <c r="AZ17" i="93"/>
  <c r="AY17" i="93"/>
  <c r="AX17" i="93"/>
  <c r="AW17" i="93"/>
  <c r="AV17" i="93"/>
  <c r="AU17" i="93"/>
  <c r="AT17" i="93"/>
  <c r="AS17" i="93"/>
  <c r="AR17" i="93"/>
  <c r="AQ17" i="93"/>
  <c r="AP17" i="93"/>
  <c r="AO17" i="93"/>
  <c r="AN17" i="93"/>
  <c r="AM17" i="93"/>
  <c r="AL17" i="93"/>
  <c r="AK17" i="93"/>
  <c r="AJ17" i="93"/>
  <c r="AI17" i="93"/>
  <c r="AH17" i="93"/>
  <c r="AG17" i="93"/>
  <c r="AF17" i="93"/>
  <c r="AE17" i="93"/>
  <c r="AD17" i="93"/>
  <c r="AC17" i="93"/>
  <c r="AB17" i="93"/>
  <c r="AA17" i="93"/>
  <c r="Z17" i="93"/>
  <c r="Y17" i="93"/>
  <c r="X17" i="93"/>
  <c r="W17" i="93"/>
  <c r="V17" i="93"/>
  <c r="U17" i="93"/>
  <c r="T17" i="93"/>
  <c r="S17" i="93"/>
  <c r="R17" i="93"/>
  <c r="Q17" i="93"/>
  <c r="P17" i="93"/>
  <c r="O17" i="93"/>
  <c r="N17" i="93"/>
  <c r="M17" i="93"/>
  <c r="L17" i="93"/>
  <c r="K17" i="93"/>
  <c r="J17" i="93"/>
  <c r="I17" i="93"/>
  <c r="H17" i="93"/>
  <c r="G17" i="93"/>
  <c r="F17" i="93"/>
  <c r="E17" i="93"/>
  <c r="D17" i="93"/>
  <c r="C17" i="93"/>
  <c r="B17" i="93"/>
  <c r="A17" i="93"/>
  <c r="BK16" i="93"/>
  <c r="BJ16" i="93"/>
  <c r="BI16" i="93"/>
  <c r="BH16" i="93"/>
  <c r="BG16" i="93"/>
  <c r="BF16" i="93"/>
  <c r="BE16" i="93"/>
  <c r="BD16" i="93"/>
  <c r="BC16" i="93"/>
  <c r="BB16" i="93"/>
  <c r="BA16" i="93"/>
  <c r="AZ16" i="93"/>
  <c r="AY16" i="93"/>
  <c r="AX16" i="93"/>
  <c r="AW16" i="93"/>
  <c r="AV16" i="93"/>
  <c r="AU16" i="93"/>
  <c r="AT16" i="93"/>
  <c r="AS16" i="93"/>
  <c r="AR16" i="93"/>
  <c r="AQ16" i="93"/>
  <c r="AP16" i="93"/>
  <c r="AO16" i="93"/>
  <c r="AN16" i="93"/>
  <c r="AM16" i="93"/>
  <c r="AL16" i="93"/>
  <c r="AK16" i="93"/>
  <c r="AJ16" i="93"/>
  <c r="AI16" i="93"/>
  <c r="AH16" i="93"/>
  <c r="AG16" i="93"/>
  <c r="AF16" i="93"/>
  <c r="AE16" i="93"/>
  <c r="AD16" i="93"/>
  <c r="AC16" i="93"/>
  <c r="AB16" i="93"/>
  <c r="AA16" i="93"/>
  <c r="Z16" i="93"/>
  <c r="Y16" i="93"/>
  <c r="X16" i="93"/>
  <c r="W16" i="93"/>
  <c r="V16" i="93"/>
  <c r="U16" i="93"/>
  <c r="T16" i="93"/>
  <c r="S16" i="93"/>
  <c r="R16" i="93"/>
  <c r="Q16" i="93"/>
  <c r="P16" i="93"/>
  <c r="O16" i="93"/>
  <c r="N16" i="93"/>
  <c r="M16" i="93"/>
  <c r="L16" i="93"/>
  <c r="K16" i="93"/>
  <c r="J16" i="93"/>
  <c r="I16" i="93"/>
  <c r="H16" i="93"/>
  <c r="G16" i="93"/>
  <c r="F16" i="93"/>
  <c r="E16" i="93"/>
  <c r="D16" i="93"/>
  <c r="C16" i="93"/>
  <c r="B16" i="93"/>
  <c r="A16" i="93"/>
  <c r="BK15" i="93"/>
  <c r="BJ15" i="93"/>
  <c r="BI15" i="93"/>
  <c r="BH15" i="93"/>
  <c r="BG15" i="93"/>
  <c r="BF15" i="93"/>
  <c r="BE15" i="93"/>
  <c r="BD15" i="93"/>
  <c r="BC15" i="93"/>
  <c r="BB15" i="93"/>
  <c r="BA15" i="93"/>
  <c r="AZ15" i="93"/>
  <c r="AY15" i="93"/>
  <c r="AX15" i="93"/>
  <c r="AW15" i="93"/>
  <c r="AV15" i="93"/>
  <c r="AU15" i="93"/>
  <c r="AT15" i="93"/>
  <c r="AS15" i="93"/>
  <c r="AR15" i="93"/>
  <c r="AQ15" i="93"/>
  <c r="AP15" i="93"/>
  <c r="AO15" i="93"/>
  <c r="AN15" i="93"/>
  <c r="AM15" i="93"/>
  <c r="AL15" i="93"/>
  <c r="AK15" i="93"/>
  <c r="AJ15" i="93"/>
  <c r="AI15" i="93"/>
  <c r="AH15" i="93"/>
  <c r="AG15" i="93"/>
  <c r="AF15" i="93"/>
  <c r="AE15" i="93"/>
  <c r="AD15" i="93"/>
  <c r="AC15" i="93"/>
  <c r="AB15" i="93"/>
  <c r="AA15" i="93"/>
  <c r="Z15" i="93"/>
  <c r="Y15" i="93"/>
  <c r="X15" i="93"/>
  <c r="W15" i="93"/>
  <c r="V15" i="93"/>
  <c r="U15" i="93"/>
  <c r="T15" i="93"/>
  <c r="S15" i="93"/>
  <c r="R15" i="93"/>
  <c r="Q15" i="93"/>
  <c r="P15" i="93"/>
  <c r="O15" i="93"/>
  <c r="N15" i="93"/>
  <c r="M15" i="93"/>
  <c r="L15" i="93"/>
  <c r="K15" i="93"/>
  <c r="J15" i="93"/>
  <c r="I15" i="93"/>
  <c r="H15" i="93"/>
  <c r="G15" i="93"/>
  <c r="F15" i="93"/>
  <c r="E15" i="93"/>
  <c r="D15" i="93"/>
  <c r="C15" i="93"/>
  <c r="B15" i="93"/>
  <c r="A15" i="93"/>
  <c r="BK14" i="93"/>
  <c r="BJ14" i="93"/>
  <c r="BI14" i="93"/>
  <c r="BH14" i="93"/>
  <c r="BG14" i="93"/>
  <c r="BF14" i="93"/>
  <c r="BE14" i="93"/>
  <c r="BD14" i="93"/>
  <c r="BC14" i="93"/>
  <c r="BB14" i="93"/>
  <c r="BA14" i="93"/>
  <c r="AZ14" i="93"/>
  <c r="AY14" i="93"/>
  <c r="AX14" i="93"/>
  <c r="AW14" i="93"/>
  <c r="AV14" i="93"/>
  <c r="AU14" i="93"/>
  <c r="AT14" i="93"/>
  <c r="AS14" i="93"/>
  <c r="AR14" i="93"/>
  <c r="AQ14" i="93"/>
  <c r="AP14" i="93"/>
  <c r="AO14" i="93"/>
  <c r="AN14" i="93"/>
  <c r="AM14" i="93"/>
  <c r="AL14" i="93"/>
  <c r="AK14" i="93"/>
  <c r="AJ14" i="93"/>
  <c r="AI14" i="93"/>
  <c r="AH14" i="93"/>
  <c r="AG14" i="93"/>
  <c r="AF14" i="93"/>
  <c r="AE14" i="93"/>
  <c r="AD14" i="93"/>
  <c r="AC14" i="93"/>
  <c r="AB14" i="93"/>
  <c r="AA14" i="93"/>
  <c r="Z14" i="93"/>
  <c r="Y14" i="93"/>
  <c r="X14" i="93"/>
  <c r="W14" i="93"/>
  <c r="V14" i="93"/>
  <c r="U14" i="93"/>
  <c r="T14" i="93"/>
  <c r="S14" i="93"/>
  <c r="R14" i="93"/>
  <c r="Q14" i="93"/>
  <c r="P14" i="93"/>
  <c r="O14" i="93"/>
  <c r="N14" i="93"/>
  <c r="M14" i="93"/>
  <c r="L14" i="93"/>
  <c r="K14" i="93"/>
  <c r="J14" i="93"/>
  <c r="I14" i="93"/>
  <c r="H14" i="93"/>
  <c r="G14" i="93"/>
  <c r="F14" i="93"/>
  <c r="E14" i="93"/>
  <c r="D14" i="93"/>
  <c r="C14" i="93"/>
  <c r="B14" i="93"/>
  <c r="A14" i="93"/>
  <c r="B13" i="93"/>
  <c r="A13" i="93"/>
  <c r="BK12" i="93"/>
  <c r="BJ12" i="93"/>
  <c r="BI12" i="93"/>
  <c r="BH12" i="93"/>
  <c r="BG12" i="93"/>
  <c r="BF12" i="93"/>
  <c r="BE12" i="93"/>
  <c r="BD12" i="93"/>
  <c r="BC12" i="93"/>
  <c r="BB12" i="93"/>
  <c r="BA12" i="93"/>
  <c r="AZ12" i="93"/>
  <c r="AY12" i="93"/>
  <c r="AX12" i="93"/>
  <c r="AW12" i="93"/>
  <c r="AV12" i="93"/>
  <c r="AU12" i="93"/>
  <c r="AT12" i="93"/>
  <c r="AS12" i="93"/>
  <c r="AR12" i="93"/>
  <c r="AQ12" i="93"/>
  <c r="AP12" i="93"/>
  <c r="AO12" i="93"/>
  <c r="AN12" i="93"/>
  <c r="AM12" i="93"/>
  <c r="AL12" i="93"/>
  <c r="AK12" i="93"/>
  <c r="AJ12" i="93"/>
  <c r="AI12" i="93"/>
  <c r="AH12" i="93"/>
  <c r="AG12" i="93"/>
  <c r="AF12" i="93"/>
  <c r="AE12" i="93"/>
  <c r="AD12" i="93"/>
  <c r="AC12" i="93"/>
  <c r="AB12" i="93"/>
  <c r="AA12" i="93"/>
  <c r="Z12" i="93"/>
  <c r="Y12" i="93"/>
  <c r="X12" i="93"/>
  <c r="W12" i="93"/>
  <c r="V12" i="93"/>
  <c r="U12" i="93"/>
  <c r="T12" i="93"/>
  <c r="S12" i="93"/>
  <c r="R12" i="93"/>
  <c r="Q12" i="93"/>
  <c r="P12" i="93"/>
  <c r="O12" i="93"/>
  <c r="N12" i="93"/>
  <c r="M12" i="93"/>
  <c r="L12" i="93"/>
  <c r="K12" i="93"/>
  <c r="J12" i="93"/>
  <c r="I12" i="93"/>
  <c r="H12" i="93"/>
  <c r="G12" i="93"/>
  <c r="F12" i="93"/>
  <c r="E12" i="93"/>
  <c r="D12" i="93"/>
  <c r="C12" i="93"/>
  <c r="BK11" i="93"/>
  <c r="BJ11" i="93"/>
  <c r="BI11" i="93"/>
  <c r="BH11" i="93"/>
  <c r="BG11" i="93"/>
  <c r="BF11" i="93"/>
  <c r="BE11" i="93"/>
  <c r="BD11" i="93"/>
  <c r="BC11" i="93"/>
  <c r="BB11" i="93"/>
  <c r="BA11" i="93"/>
  <c r="AZ11" i="93"/>
  <c r="AY11" i="93"/>
  <c r="AX11" i="93"/>
  <c r="AW11" i="93"/>
  <c r="AV11" i="93"/>
  <c r="AU11" i="93"/>
  <c r="AT11" i="93"/>
  <c r="AS11" i="93"/>
  <c r="AR11" i="93"/>
  <c r="AQ11" i="93"/>
  <c r="AP11" i="93"/>
  <c r="AO11" i="93"/>
  <c r="AN11" i="93"/>
  <c r="AM11" i="93"/>
  <c r="AL11" i="93"/>
  <c r="AK11" i="93"/>
  <c r="AJ11" i="93"/>
  <c r="AI11" i="93"/>
  <c r="AH11" i="93"/>
  <c r="AG11" i="93"/>
  <c r="AF11" i="93"/>
  <c r="AE11" i="93"/>
  <c r="AD11" i="93"/>
  <c r="AC11" i="93"/>
  <c r="AB11" i="93"/>
  <c r="AA11" i="93"/>
  <c r="Z11" i="93"/>
  <c r="Y11" i="93"/>
  <c r="X11" i="93"/>
  <c r="W11" i="93"/>
  <c r="V11" i="93"/>
  <c r="U11" i="93"/>
  <c r="T11" i="93"/>
  <c r="S11" i="93"/>
  <c r="R11" i="93"/>
  <c r="Q11" i="93"/>
  <c r="P11" i="93"/>
  <c r="O11" i="93"/>
  <c r="N11" i="93"/>
  <c r="M11" i="93"/>
  <c r="L11" i="93"/>
  <c r="K11" i="93"/>
  <c r="J11" i="93"/>
  <c r="I11" i="93"/>
  <c r="H11" i="93"/>
  <c r="G11" i="93"/>
  <c r="F11" i="93"/>
  <c r="E11" i="93"/>
  <c r="D11" i="93"/>
  <c r="C11" i="93"/>
  <c r="A11" i="93"/>
  <c r="BK10" i="93"/>
  <c r="BJ10" i="93"/>
  <c r="BI10" i="93"/>
  <c r="BH10" i="93"/>
  <c r="BG10" i="93"/>
  <c r="BF10" i="93"/>
  <c r="BE10" i="93"/>
  <c r="BD10" i="93"/>
  <c r="BC10" i="93"/>
  <c r="BB10" i="93"/>
  <c r="BA10" i="93"/>
  <c r="AZ10" i="93"/>
  <c r="AY10" i="93"/>
  <c r="AX10" i="93"/>
  <c r="AW10" i="93"/>
  <c r="AV10" i="93"/>
  <c r="AU10" i="93"/>
  <c r="AT10" i="93"/>
  <c r="AS10" i="93"/>
  <c r="AR10" i="93"/>
  <c r="AQ10" i="93"/>
  <c r="AP10" i="93"/>
  <c r="AO10" i="93"/>
  <c r="AN10" i="93"/>
  <c r="AM10" i="93"/>
  <c r="AL10" i="93"/>
  <c r="AK10" i="93"/>
  <c r="AJ10" i="93"/>
  <c r="AI10" i="93"/>
  <c r="AH10" i="93"/>
  <c r="AG10" i="93"/>
  <c r="AF10" i="93"/>
  <c r="AE10" i="93"/>
  <c r="AD10" i="93"/>
  <c r="AC10" i="93"/>
  <c r="AB10" i="93"/>
  <c r="AA10" i="93"/>
  <c r="Z10" i="93"/>
  <c r="Y10" i="93"/>
  <c r="X10" i="93"/>
  <c r="W10" i="93"/>
  <c r="V10" i="93"/>
  <c r="U10" i="93"/>
  <c r="T10" i="93"/>
  <c r="S10" i="93"/>
  <c r="R10" i="93"/>
  <c r="Q10" i="93"/>
  <c r="P10" i="93"/>
  <c r="O10" i="93"/>
  <c r="N10" i="93"/>
  <c r="M10" i="93"/>
  <c r="L10" i="93"/>
  <c r="K10" i="93"/>
  <c r="J10" i="93"/>
  <c r="I10" i="93"/>
  <c r="H10" i="93"/>
  <c r="G10" i="93"/>
  <c r="F10" i="93"/>
  <c r="E10" i="93"/>
  <c r="D10" i="93"/>
  <c r="C10" i="93"/>
  <c r="B10" i="93"/>
  <c r="A10" i="93"/>
  <c r="BK9" i="93"/>
  <c r="BJ9" i="93"/>
  <c r="BI9" i="93"/>
  <c r="BH9" i="93"/>
  <c r="BG9" i="93"/>
  <c r="BF9" i="93"/>
  <c r="BE9" i="93"/>
  <c r="BD9" i="93"/>
  <c r="BC9" i="93"/>
  <c r="BB9" i="93"/>
  <c r="BA9" i="93"/>
  <c r="AZ9" i="93"/>
  <c r="AY9" i="93"/>
  <c r="AX9" i="93"/>
  <c r="AW9" i="93"/>
  <c r="AV9" i="93"/>
  <c r="AU9" i="93"/>
  <c r="AT9" i="93"/>
  <c r="AS9" i="93"/>
  <c r="AR9" i="93"/>
  <c r="AQ9" i="93"/>
  <c r="AP9" i="93"/>
  <c r="AO9" i="93"/>
  <c r="AN9" i="93"/>
  <c r="AM9" i="93"/>
  <c r="AL9" i="93"/>
  <c r="AK9" i="93"/>
  <c r="AJ9" i="93"/>
  <c r="AI9" i="93"/>
  <c r="AH9" i="93"/>
  <c r="AG9" i="93"/>
  <c r="AF9" i="93"/>
  <c r="AE9" i="93"/>
  <c r="AD9" i="93"/>
  <c r="AC9" i="93"/>
  <c r="AB9" i="93"/>
  <c r="AA9" i="93"/>
  <c r="Z9" i="93"/>
  <c r="Y9" i="93"/>
  <c r="X9" i="93"/>
  <c r="W9" i="93"/>
  <c r="V9" i="93"/>
  <c r="U9" i="93"/>
  <c r="T9" i="93"/>
  <c r="S9" i="93"/>
  <c r="R9" i="93"/>
  <c r="Q9" i="93"/>
  <c r="P9" i="93"/>
  <c r="O9" i="93"/>
  <c r="N9" i="93"/>
  <c r="M9" i="93"/>
  <c r="L9" i="93"/>
  <c r="K9" i="93"/>
  <c r="J9" i="93"/>
  <c r="I9" i="93"/>
  <c r="H9" i="93"/>
  <c r="G9" i="93"/>
  <c r="F9" i="93"/>
  <c r="E9" i="93"/>
  <c r="D9" i="93"/>
  <c r="C9" i="93"/>
  <c r="BK7" i="93"/>
  <c r="BJ7" i="93"/>
  <c r="BI7" i="93"/>
  <c r="BH7" i="93"/>
  <c r="BG7" i="93"/>
  <c r="BF7" i="93"/>
  <c r="BE7" i="93"/>
  <c r="BD7" i="93"/>
  <c r="BC7" i="93"/>
  <c r="BB7" i="93"/>
  <c r="BA7" i="93"/>
  <c r="AZ7" i="93"/>
  <c r="AY7" i="93"/>
  <c r="AX7" i="93"/>
  <c r="AW7" i="93"/>
  <c r="AV7" i="93"/>
  <c r="AU7" i="93"/>
  <c r="AT7" i="93"/>
  <c r="AS7" i="93"/>
  <c r="AR7" i="93"/>
  <c r="AQ7" i="93"/>
  <c r="AP7" i="93"/>
  <c r="AO7" i="93"/>
  <c r="AN7" i="93"/>
  <c r="AM7" i="93"/>
  <c r="AL7" i="93"/>
  <c r="AK7" i="93"/>
  <c r="AJ7" i="93"/>
  <c r="AI7" i="93"/>
  <c r="AH7" i="93"/>
  <c r="AG7" i="93"/>
  <c r="AF7" i="93"/>
  <c r="AE7" i="93"/>
  <c r="AD7" i="93"/>
  <c r="AC7" i="93"/>
  <c r="AB7" i="93"/>
  <c r="AA7" i="93"/>
  <c r="Z7" i="93"/>
  <c r="Y7" i="93"/>
  <c r="X7" i="93"/>
  <c r="W7" i="93"/>
  <c r="V7" i="93"/>
  <c r="U7" i="93"/>
  <c r="T7" i="93"/>
  <c r="S7" i="93"/>
  <c r="R7" i="93"/>
  <c r="Q7" i="93"/>
  <c r="P7" i="93"/>
  <c r="O7" i="93"/>
  <c r="N7" i="93"/>
  <c r="M7" i="93"/>
  <c r="L7" i="93"/>
  <c r="K7" i="93"/>
  <c r="J7" i="93"/>
  <c r="I7" i="93"/>
  <c r="H7" i="93"/>
  <c r="G7" i="93"/>
  <c r="F7" i="93"/>
  <c r="E7" i="93"/>
  <c r="D7" i="93"/>
  <c r="BK6" i="93"/>
  <c r="BJ6" i="93"/>
  <c r="BI6" i="93"/>
  <c r="BH6" i="93"/>
  <c r="BG6" i="93"/>
  <c r="BF6" i="93"/>
  <c r="BE6" i="93"/>
  <c r="BD6" i="93"/>
  <c r="BC6" i="93"/>
  <c r="BB6" i="93"/>
  <c r="BA6" i="93"/>
  <c r="AZ6" i="93"/>
  <c r="AY6" i="93"/>
  <c r="AX6" i="93"/>
  <c r="AW6" i="93"/>
  <c r="AV6" i="93"/>
  <c r="AU6" i="93"/>
  <c r="AT6" i="93"/>
  <c r="AS6" i="93"/>
  <c r="AR6" i="93"/>
  <c r="AQ6" i="93"/>
  <c r="AP6" i="93"/>
  <c r="AO6" i="93"/>
  <c r="AN6" i="93"/>
  <c r="AM6" i="93"/>
  <c r="AL6" i="93"/>
  <c r="AK6" i="93"/>
  <c r="AJ6" i="93"/>
  <c r="AI6" i="93"/>
  <c r="AH6" i="93"/>
  <c r="AG6" i="93"/>
  <c r="AF6" i="93"/>
  <c r="AE6" i="93"/>
  <c r="AD6" i="93"/>
  <c r="AC6" i="93"/>
  <c r="AB6" i="93"/>
  <c r="AA6" i="93"/>
  <c r="Z6" i="93"/>
  <c r="Y6" i="93"/>
  <c r="X6" i="93"/>
  <c r="W6" i="93"/>
  <c r="V6" i="93"/>
  <c r="U6" i="93"/>
  <c r="T6" i="93"/>
  <c r="S6" i="93"/>
  <c r="R6" i="93"/>
  <c r="Q6" i="93"/>
  <c r="P6" i="93"/>
  <c r="O6" i="93"/>
  <c r="N6" i="93"/>
  <c r="M6" i="93"/>
  <c r="L6" i="93"/>
  <c r="K6" i="93"/>
  <c r="J6" i="93"/>
  <c r="I6" i="93"/>
  <c r="H6" i="93"/>
  <c r="G6" i="93"/>
  <c r="F6" i="93"/>
  <c r="E6" i="93"/>
  <c r="D6" i="93"/>
  <c r="A5" i="93"/>
  <c r="A4" i="93"/>
  <c r="A3" i="93"/>
  <c r="A2" i="93"/>
  <c r="AL1" i="93"/>
  <c r="Y1" i="93"/>
  <c r="A1" i="93"/>
  <c r="I330" i="64"/>
  <c r="H330" i="64"/>
  <c r="G330" i="64"/>
  <c r="F330" i="64"/>
  <c r="E330" i="64"/>
  <c r="D330" i="64"/>
  <c r="C330" i="64"/>
  <c r="B330" i="64"/>
  <c r="A330" i="64"/>
  <c r="I328" i="64"/>
  <c r="H328" i="64"/>
  <c r="G328" i="64"/>
  <c r="F328" i="64"/>
  <c r="E328" i="64"/>
  <c r="D328" i="64"/>
  <c r="C328" i="64"/>
  <c r="B328" i="64"/>
  <c r="A328" i="64"/>
  <c r="I326" i="64"/>
  <c r="H326" i="64"/>
  <c r="G326" i="64"/>
  <c r="F326" i="64"/>
  <c r="E326" i="64"/>
  <c r="D326" i="64"/>
  <c r="C326" i="64"/>
  <c r="B326" i="64"/>
  <c r="A326" i="64"/>
  <c r="I325" i="64"/>
  <c r="H325" i="64"/>
  <c r="G325" i="64"/>
  <c r="F325" i="64"/>
  <c r="E325" i="64"/>
  <c r="D325" i="64"/>
  <c r="C325" i="64"/>
  <c r="B325" i="64"/>
  <c r="A325" i="64"/>
  <c r="I324" i="64"/>
  <c r="H324" i="64"/>
  <c r="G324" i="64"/>
  <c r="F324" i="64"/>
  <c r="E324" i="64"/>
  <c r="D324" i="64"/>
  <c r="C324" i="64"/>
  <c r="B324" i="64"/>
  <c r="A324" i="64"/>
  <c r="I323" i="64"/>
  <c r="H323" i="64"/>
  <c r="G323" i="64"/>
  <c r="F323" i="64"/>
  <c r="E323" i="64"/>
  <c r="D323" i="64"/>
  <c r="C323" i="64"/>
  <c r="B323" i="64"/>
  <c r="A323" i="64"/>
  <c r="I322" i="64"/>
  <c r="H322" i="64"/>
  <c r="G322" i="64"/>
  <c r="F322" i="64"/>
  <c r="E322" i="64"/>
  <c r="D322" i="64"/>
  <c r="C322" i="64"/>
  <c r="B322" i="64"/>
  <c r="A322" i="64"/>
  <c r="I321" i="64"/>
  <c r="H321" i="64"/>
  <c r="G321" i="64"/>
  <c r="F321" i="64"/>
  <c r="E321" i="64"/>
  <c r="D321" i="64"/>
  <c r="C321" i="64"/>
  <c r="B321" i="64"/>
  <c r="A321" i="64"/>
  <c r="I320" i="64"/>
  <c r="H320" i="64"/>
  <c r="G320" i="64"/>
  <c r="F320" i="64"/>
  <c r="E320" i="64"/>
  <c r="D320" i="64"/>
  <c r="C320" i="64"/>
  <c r="B320" i="64"/>
  <c r="A320" i="64"/>
  <c r="I319" i="64"/>
  <c r="H319" i="64"/>
  <c r="G319" i="64"/>
  <c r="F319" i="64"/>
  <c r="E319" i="64"/>
  <c r="D319" i="64"/>
  <c r="C319" i="64"/>
  <c r="B319" i="64"/>
  <c r="A319" i="64"/>
  <c r="I318" i="64"/>
  <c r="H318" i="64"/>
  <c r="G318" i="64"/>
  <c r="F318" i="64"/>
  <c r="E318" i="64"/>
  <c r="D318" i="64"/>
  <c r="C318" i="64"/>
  <c r="B318" i="64"/>
  <c r="A318" i="64"/>
  <c r="I317" i="64"/>
  <c r="H317" i="64"/>
  <c r="G317" i="64"/>
  <c r="F317" i="64"/>
  <c r="E317" i="64"/>
  <c r="D317" i="64"/>
  <c r="C317" i="64"/>
  <c r="B317" i="64"/>
  <c r="A317" i="64"/>
  <c r="I316" i="64"/>
  <c r="H316" i="64"/>
  <c r="G316" i="64"/>
  <c r="F316" i="64"/>
  <c r="E316" i="64"/>
  <c r="D316" i="64"/>
  <c r="C316" i="64"/>
  <c r="B316" i="64"/>
  <c r="A316" i="64"/>
  <c r="I315" i="64"/>
  <c r="H315" i="64"/>
  <c r="G315" i="64"/>
  <c r="F315" i="64"/>
  <c r="E315" i="64"/>
  <c r="D315" i="64"/>
  <c r="C315" i="64"/>
  <c r="B315" i="64"/>
  <c r="A315" i="64"/>
  <c r="I314" i="64"/>
  <c r="H314" i="64"/>
  <c r="G314" i="64"/>
  <c r="F314" i="64"/>
  <c r="E314" i="64"/>
  <c r="D314" i="64"/>
  <c r="C314" i="64"/>
  <c r="B314" i="64"/>
  <c r="A314" i="64"/>
  <c r="I313" i="64"/>
  <c r="H313" i="64"/>
  <c r="G313" i="64"/>
  <c r="F313" i="64"/>
  <c r="E313" i="64"/>
  <c r="D313" i="64"/>
  <c r="C313" i="64"/>
  <c r="B313" i="64"/>
  <c r="A313" i="64"/>
  <c r="A312" i="64"/>
  <c r="I311" i="64"/>
  <c r="H311" i="64"/>
  <c r="G311" i="64"/>
  <c r="F311" i="64"/>
  <c r="E311" i="64"/>
  <c r="D311" i="64"/>
  <c r="C311" i="64"/>
  <c r="B311" i="64"/>
  <c r="A311" i="64"/>
  <c r="I310" i="64"/>
  <c r="H310" i="64"/>
  <c r="G310" i="64"/>
  <c r="F310" i="64"/>
  <c r="E310" i="64"/>
  <c r="D310" i="64"/>
  <c r="C310" i="64"/>
  <c r="B310" i="64"/>
  <c r="A310" i="64"/>
  <c r="I309" i="64"/>
  <c r="H309" i="64"/>
  <c r="G309" i="64"/>
  <c r="F309" i="64"/>
  <c r="E309" i="64"/>
  <c r="D309" i="64"/>
  <c r="C309" i="64"/>
  <c r="B309" i="64"/>
  <c r="A309" i="64"/>
  <c r="I308" i="64"/>
  <c r="H308" i="64"/>
  <c r="G308" i="64"/>
  <c r="F308" i="64"/>
  <c r="E308" i="64"/>
  <c r="D308" i="64"/>
  <c r="C308" i="64"/>
  <c r="B308" i="64"/>
  <c r="A308" i="64"/>
  <c r="I307" i="64"/>
  <c r="H307" i="64"/>
  <c r="G307" i="64"/>
  <c r="F307" i="64"/>
  <c r="E307" i="64"/>
  <c r="D307" i="64"/>
  <c r="C307" i="64"/>
  <c r="B307" i="64"/>
  <c r="A307" i="64"/>
  <c r="I306" i="64"/>
  <c r="H306" i="64"/>
  <c r="G306" i="64"/>
  <c r="F306" i="64"/>
  <c r="E306" i="64"/>
  <c r="D306" i="64"/>
  <c r="C306" i="64"/>
  <c r="B306" i="64"/>
  <c r="A306" i="64"/>
  <c r="I305" i="64"/>
  <c r="H305" i="64"/>
  <c r="G305" i="64"/>
  <c r="F305" i="64"/>
  <c r="E305" i="64"/>
  <c r="D305" i="64"/>
  <c r="C305" i="64"/>
  <c r="B305" i="64"/>
  <c r="A305" i="64"/>
  <c r="I304" i="64"/>
  <c r="H304" i="64"/>
  <c r="G304" i="64"/>
  <c r="F304" i="64"/>
  <c r="E304" i="64"/>
  <c r="D304" i="64"/>
  <c r="C304" i="64"/>
  <c r="B304" i="64"/>
  <c r="A304" i="64"/>
  <c r="I303" i="64"/>
  <c r="H303" i="64"/>
  <c r="G303" i="64"/>
  <c r="F303" i="64"/>
  <c r="E303" i="64"/>
  <c r="D303" i="64"/>
  <c r="C303" i="64"/>
  <c r="B303" i="64"/>
  <c r="A303" i="64"/>
  <c r="I302" i="64"/>
  <c r="H302" i="64"/>
  <c r="G302" i="64"/>
  <c r="F302" i="64"/>
  <c r="E302" i="64"/>
  <c r="D302" i="64"/>
  <c r="C302" i="64"/>
  <c r="B302" i="64"/>
  <c r="A302" i="64"/>
  <c r="I301" i="64"/>
  <c r="H301" i="64"/>
  <c r="G301" i="64"/>
  <c r="F301" i="64"/>
  <c r="E301" i="64"/>
  <c r="D301" i="64"/>
  <c r="C301" i="64"/>
  <c r="B301" i="64"/>
  <c r="A301" i="64"/>
  <c r="I300" i="64"/>
  <c r="H300" i="64"/>
  <c r="G300" i="64"/>
  <c r="F300" i="64"/>
  <c r="E300" i="64"/>
  <c r="D300" i="64"/>
  <c r="C300" i="64"/>
  <c r="B300" i="64"/>
  <c r="A300" i="64"/>
  <c r="I299" i="64"/>
  <c r="H299" i="64"/>
  <c r="G299" i="64"/>
  <c r="F299" i="64"/>
  <c r="E299" i="64"/>
  <c r="D299" i="64"/>
  <c r="C299" i="64"/>
  <c r="B299" i="64"/>
  <c r="A299" i="64"/>
  <c r="I298" i="64"/>
  <c r="H298" i="64"/>
  <c r="G298" i="64"/>
  <c r="F298" i="64"/>
  <c r="E298" i="64"/>
  <c r="D298" i="64"/>
  <c r="C298" i="64"/>
  <c r="B298" i="64"/>
  <c r="A298" i="64"/>
  <c r="I297" i="64"/>
  <c r="H297" i="64"/>
  <c r="G297" i="64"/>
  <c r="F297" i="64"/>
  <c r="E297" i="64"/>
  <c r="D297" i="64"/>
  <c r="C297" i="64"/>
  <c r="B297" i="64"/>
  <c r="A297" i="64"/>
  <c r="I296" i="64"/>
  <c r="H296" i="64"/>
  <c r="G296" i="64"/>
  <c r="F296" i="64"/>
  <c r="E296" i="64"/>
  <c r="D296" i="64"/>
  <c r="C296" i="64"/>
  <c r="B296" i="64"/>
  <c r="A296" i="64"/>
  <c r="I295" i="64"/>
  <c r="H295" i="64"/>
  <c r="G295" i="64"/>
  <c r="F295" i="64"/>
  <c r="E295" i="64"/>
  <c r="D295" i="64"/>
  <c r="C295" i="64"/>
  <c r="B295" i="64"/>
  <c r="A295" i="64"/>
  <c r="I294" i="64"/>
  <c r="H294" i="64"/>
  <c r="G294" i="64"/>
  <c r="F294" i="64"/>
  <c r="E294" i="64"/>
  <c r="D294" i="64"/>
  <c r="C294" i="64"/>
  <c r="B294" i="64"/>
  <c r="A294" i="64"/>
  <c r="I293" i="64"/>
  <c r="H293" i="64"/>
  <c r="G293" i="64"/>
  <c r="F293" i="64"/>
  <c r="E293" i="64"/>
  <c r="D293" i="64"/>
  <c r="C293" i="64"/>
  <c r="B293" i="64"/>
  <c r="A293" i="64"/>
  <c r="I292" i="64"/>
  <c r="H292" i="64"/>
  <c r="G292" i="64"/>
  <c r="F292" i="64"/>
  <c r="E292" i="64"/>
  <c r="D292" i="64"/>
  <c r="C292" i="64"/>
  <c r="B292" i="64"/>
  <c r="A292" i="64"/>
  <c r="I291" i="64"/>
  <c r="H291" i="64"/>
  <c r="G291" i="64"/>
  <c r="F291" i="64"/>
  <c r="E291" i="64"/>
  <c r="D291" i="64"/>
  <c r="C291" i="64"/>
  <c r="B291" i="64"/>
  <c r="A291" i="64"/>
  <c r="I290" i="64"/>
  <c r="H290" i="64"/>
  <c r="G290" i="64"/>
  <c r="F290" i="64"/>
  <c r="E290" i="64"/>
  <c r="D290" i="64"/>
  <c r="C290" i="64"/>
  <c r="B290" i="64"/>
  <c r="A290" i="64"/>
  <c r="I289" i="64"/>
  <c r="H289" i="64"/>
  <c r="G289" i="64"/>
  <c r="F289" i="64"/>
  <c r="E289" i="64"/>
  <c r="D289" i="64"/>
  <c r="C289" i="64"/>
  <c r="B289" i="64"/>
  <c r="A289" i="64"/>
  <c r="I288" i="64"/>
  <c r="H288" i="64"/>
  <c r="G288" i="64"/>
  <c r="F288" i="64"/>
  <c r="E288" i="64"/>
  <c r="D288" i="64"/>
  <c r="C288" i="64"/>
  <c r="B288" i="64"/>
  <c r="A288" i="64"/>
  <c r="I287" i="64"/>
  <c r="H287" i="64"/>
  <c r="G287" i="64"/>
  <c r="F287" i="64"/>
  <c r="E287" i="64"/>
  <c r="D287" i="64"/>
  <c r="C287" i="64"/>
  <c r="B287" i="64"/>
  <c r="A287" i="64"/>
  <c r="I286" i="64"/>
  <c r="H286" i="64"/>
  <c r="G286" i="64"/>
  <c r="F286" i="64"/>
  <c r="E286" i="64"/>
  <c r="D286" i="64"/>
  <c r="C286" i="64"/>
  <c r="B286" i="64"/>
  <c r="A286" i="64"/>
  <c r="I285" i="64"/>
  <c r="H285" i="64"/>
  <c r="G285" i="64"/>
  <c r="F285" i="64"/>
  <c r="E285" i="64"/>
  <c r="D285" i="64"/>
  <c r="C285" i="64"/>
  <c r="B285" i="64"/>
  <c r="A285" i="64"/>
  <c r="I283" i="64"/>
  <c r="H283" i="64"/>
  <c r="G283" i="64"/>
  <c r="F283" i="64"/>
  <c r="E283" i="64"/>
  <c r="D283" i="64"/>
  <c r="C283" i="64"/>
  <c r="B283" i="64"/>
  <c r="A283" i="64"/>
  <c r="I281" i="64"/>
  <c r="H281" i="64"/>
  <c r="G281" i="64"/>
  <c r="F281" i="64"/>
  <c r="E281" i="64"/>
  <c r="D281" i="64"/>
  <c r="C281" i="64"/>
  <c r="B281" i="64"/>
  <c r="A281" i="64"/>
  <c r="I280" i="64"/>
  <c r="H280" i="64"/>
  <c r="G280" i="64"/>
  <c r="F280" i="64"/>
  <c r="E280" i="64"/>
  <c r="D280" i="64"/>
  <c r="C280" i="64"/>
  <c r="B280" i="64"/>
  <c r="A280" i="64"/>
  <c r="K279" i="64"/>
  <c r="J279" i="64"/>
  <c r="I279" i="64"/>
  <c r="H279" i="64"/>
  <c r="G279" i="64"/>
  <c r="F279" i="64"/>
  <c r="E279" i="64"/>
  <c r="D279" i="64"/>
  <c r="C279" i="64"/>
  <c r="B279" i="64"/>
  <c r="A279" i="64"/>
  <c r="K278" i="64"/>
  <c r="J278" i="64"/>
  <c r="I278" i="64"/>
  <c r="H278" i="64"/>
  <c r="G278" i="64"/>
  <c r="F278" i="64"/>
  <c r="E278" i="64"/>
  <c r="D278" i="64"/>
  <c r="C278" i="64"/>
  <c r="B278" i="64"/>
  <c r="A278" i="64"/>
  <c r="A277" i="64"/>
  <c r="I276" i="64"/>
  <c r="H276" i="64"/>
  <c r="G276" i="64"/>
  <c r="F276" i="64"/>
  <c r="E276" i="64"/>
  <c r="D276" i="64"/>
  <c r="C276" i="64"/>
  <c r="B276" i="64"/>
  <c r="A276" i="64"/>
  <c r="I275" i="64"/>
  <c r="H275" i="64"/>
  <c r="G275" i="64"/>
  <c r="F275" i="64"/>
  <c r="E275" i="64"/>
  <c r="D275" i="64"/>
  <c r="C275" i="64"/>
  <c r="B275" i="64"/>
  <c r="A275" i="64"/>
  <c r="I274" i="64"/>
  <c r="H274" i="64"/>
  <c r="G274" i="64"/>
  <c r="F274" i="64"/>
  <c r="E274" i="64"/>
  <c r="D274" i="64"/>
  <c r="C274" i="64"/>
  <c r="B274" i="64"/>
  <c r="A274" i="64"/>
  <c r="A273" i="64"/>
  <c r="A272" i="64"/>
  <c r="I271" i="64"/>
  <c r="H271" i="64"/>
  <c r="G271" i="64"/>
  <c r="F271" i="64"/>
  <c r="E271" i="64"/>
  <c r="D271" i="64"/>
  <c r="C271" i="64"/>
  <c r="B271" i="64"/>
  <c r="A271" i="64"/>
  <c r="K270" i="64"/>
  <c r="J270" i="64"/>
  <c r="I270" i="64"/>
  <c r="H270" i="64"/>
  <c r="G270" i="64"/>
  <c r="F270" i="64"/>
  <c r="E270" i="64"/>
  <c r="D270" i="64"/>
  <c r="C270" i="64"/>
  <c r="B270" i="64"/>
  <c r="A270" i="64"/>
  <c r="A269" i="64"/>
  <c r="A268" i="64"/>
  <c r="I267" i="64"/>
  <c r="H267" i="64"/>
  <c r="G267" i="64"/>
  <c r="F267" i="64"/>
  <c r="E267" i="64"/>
  <c r="D267" i="64"/>
  <c r="C267" i="64"/>
  <c r="B267" i="64"/>
  <c r="A267" i="64"/>
  <c r="I266" i="64"/>
  <c r="H266" i="64"/>
  <c r="G266" i="64"/>
  <c r="F266" i="64"/>
  <c r="E266" i="64"/>
  <c r="D266" i="64"/>
  <c r="C266" i="64"/>
  <c r="B266" i="64"/>
  <c r="A266" i="64"/>
  <c r="I265" i="64"/>
  <c r="H265" i="64"/>
  <c r="G265" i="64"/>
  <c r="F265" i="64"/>
  <c r="E265" i="64"/>
  <c r="D265" i="64"/>
  <c r="C265" i="64"/>
  <c r="B265" i="64"/>
  <c r="A265" i="64"/>
  <c r="I264" i="64"/>
  <c r="H264" i="64"/>
  <c r="G264" i="64"/>
  <c r="F264" i="64"/>
  <c r="E264" i="64"/>
  <c r="D264" i="64"/>
  <c r="C264" i="64"/>
  <c r="B264" i="64"/>
  <c r="A264" i="64"/>
  <c r="A263" i="64"/>
  <c r="I262" i="64"/>
  <c r="H262" i="64"/>
  <c r="G262" i="64"/>
  <c r="F262" i="64"/>
  <c r="E262" i="64"/>
  <c r="D262" i="64"/>
  <c r="C262" i="64"/>
  <c r="B262" i="64"/>
  <c r="A262" i="64"/>
  <c r="I261" i="64"/>
  <c r="H261" i="64"/>
  <c r="G261" i="64"/>
  <c r="F261" i="64"/>
  <c r="E261" i="64"/>
  <c r="D261" i="64"/>
  <c r="C261" i="64"/>
  <c r="B261" i="64"/>
  <c r="A261" i="64"/>
  <c r="I260" i="64"/>
  <c r="H260" i="64"/>
  <c r="G260" i="64"/>
  <c r="F260" i="64"/>
  <c r="E260" i="64"/>
  <c r="D260" i="64"/>
  <c r="C260" i="64"/>
  <c r="B260" i="64"/>
  <c r="A260" i="64"/>
  <c r="I259" i="64"/>
  <c r="H259" i="64"/>
  <c r="G259" i="64"/>
  <c r="F259" i="64"/>
  <c r="E259" i="64"/>
  <c r="D259" i="64"/>
  <c r="C259" i="64"/>
  <c r="B259" i="64"/>
  <c r="A259" i="64"/>
  <c r="I258" i="64"/>
  <c r="H258" i="64"/>
  <c r="G258" i="64"/>
  <c r="F258" i="64"/>
  <c r="E258" i="64"/>
  <c r="D258" i="64"/>
  <c r="C258" i="64"/>
  <c r="B258" i="64"/>
  <c r="A258" i="64"/>
  <c r="I257" i="64"/>
  <c r="H257" i="64"/>
  <c r="G257" i="64"/>
  <c r="F257" i="64"/>
  <c r="E257" i="64"/>
  <c r="D257" i="64"/>
  <c r="C257" i="64"/>
  <c r="B257" i="64"/>
  <c r="A257" i="64"/>
  <c r="I256" i="64"/>
  <c r="H256" i="64"/>
  <c r="G256" i="64"/>
  <c r="F256" i="64"/>
  <c r="E256" i="64"/>
  <c r="D256" i="64"/>
  <c r="C256" i="64"/>
  <c r="B256" i="64"/>
  <c r="A256" i="64"/>
  <c r="A255" i="64"/>
  <c r="I254" i="64"/>
  <c r="H254" i="64"/>
  <c r="G254" i="64"/>
  <c r="F254" i="64"/>
  <c r="E254" i="64"/>
  <c r="D254" i="64"/>
  <c r="C254" i="64"/>
  <c r="B254" i="64"/>
  <c r="A254" i="64"/>
  <c r="I253" i="64"/>
  <c r="H253" i="64"/>
  <c r="G253" i="64"/>
  <c r="F253" i="64"/>
  <c r="E253" i="64"/>
  <c r="D253" i="64"/>
  <c r="C253" i="64"/>
  <c r="B253" i="64"/>
  <c r="A253" i="64"/>
  <c r="A252" i="64"/>
  <c r="I251" i="64"/>
  <c r="H251" i="64"/>
  <c r="G251" i="64"/>
  <c r="F251" i="64"/>
  <c r="E251" i="64"/>
  <c r="D251" i="64"/>
  <c r="C251" i="64"/>
  <c r="B251" i="64"/>
  <c r="A251" i="64"/>
  <c r="K250" i="64"/>
  <c r="J250" i="64"/>
  <c r="I250" i="64"/>
  <c r="H250" i="64"/>
  <c r="G250" i="64"/>
  <c r="F250" i="64"/>
  <c r="E250" i="64"/>
  <c r="D250" i="64"/>
  <c r="C250" i="64"/>
  <c r="B250" i="64"/>
  <c r="A250" i="64"/>
  <c r="K249" i="64"/>
  <c r="J249" i="64"/>
  <c r="I249" i="64"/>
  <c r="H249" i="64"/>
  <c r="G249" i="64"/>
  <c r="F249" i="64"/>
  <c r="E249" i="64"/>
  <c r="D249" i="64"/>
  <c r="C249" i="64"/>
  <c r="B249" i="64"/>
  <c r="A249" i="64"/>
  <c r="K248" i="64"/>
  <c r="J248" i="64"/>
  <c r="I248" i="64"/>
  <c r="H248" i="64"/>
  <c r="G248" i="64"/>
  <c r="F248" i="64"/>
  <c r="E248" i="64"/>
  <c r="D248" i="64"/>
  <c r="C248" i="64"/>
  <c r="B248" i="64"/>
  <c r="A248" i="64"/>
  <c r="A247" i="64"/>
  <c r="I246" i="64"/>
  <c r="H246" i="64"/>
  <c r="G246" i="64"/>
  <c r="F246" i="64"/>
  <c r="E246" i="64"/>
  <c r="D246" i="64"/>
  <c r="C246" i="64"/>
  <c r="B246" i="64"/>
  <c r="A246" i="64"/>
  <c r="K245" i="64"/>
  <c r="J245" i="64"/>
  <c r="I245" i="64"/>
  <c r="H245" i="64"/>
  <c r="G245" i="64"/>
  <c r="F245" i="64"/>
  <c r="E245" i="64"/>
  <c r="D245" i="64"/>
  <c r="C245" i="64"/>
  <c r="B245" i="64"/>
  <c r="A245" i="64"/>
  <c r="K244" i="64"/>
  <c r="J244" i="64"/>
  <c r="I244" i="64"/>
  <c r="H244" i="64"/>
  <c r="G244" i="64"/>
  <c r="F244" i="64"/>
  <c r="E244" i="64"/>
  <c r="D244" i="64"/>
  <c r="C244" i="64"/>
  <c r="B244" i="64"/>
  <c r="A244" i="64"/>
  <c r="A243" i="64"/>
  <c r="A242" i="64"/>
  <c r="I240" i="64"/>
  <c r="H240" i="64"/>
  <c r="G240" i="64"/>
  <c r="F240" i="64"/>
  <c r="E240" i="64"/>
  <c r="D240" i="64"/>
  <c r="C240" i="64"/>
  <c r="B240" i="64"/>
  <c r="A240" i="64"/>
  <c r="I239" i="64"/>
  <c r="H239" i="64"/>
  <c r="G239" i="64"/>
  <c r="F239" i="64"/>
  <c r="E239" i="64"/>
  <c r="D239" i="64"/>
  <c r="C239" i="64"/>
  <c r="B239" i="64"/>
  <c r="A239" i="64"/>
  <c r="K238" i="64"/>
  <c r="J238" i="64"/>
  <c r="I238" i="64"/>
  <c r="H238" i="64"/>
  <c r="G238" i="64"/>
  <c r="F238" i="64"/>
  <c r="E238" i="64"/>
  <c r="D238" i="64"/>
  <c r="C238" i="64"/>
  <c r="B238" i="64"/>
  <c r="A238" i="64"/>
  <c r="K237" i="64"/>
  <c r="J237" i="64"/>
  <c r="I237" i="64"/>
  <c r="H237" i="64"/>
  <c r="G237" i="64"/>
  <c r="F237" i="64"/>
  <c r="E237" i="64"/>
  <c r="D237" i="64"/>
  <c r="C237" i="64"/>
  <c r="B237" i="64"/>
  <c r="A237" i="64"/>
  <c r="K236" i="64"/>
  <c r="J236" i="64"/>
  <c r="I236" i="64"/>
  <c r="H236" i="64"/>
  <c r="G236" i="64"/>
  <c r="F236" i="64"/>
  <c r="E236" i="64"/>
  <c r="D236" i="64"/>
  <c r="C236" i="64"/>
  <c r="B236" i="64"/>
  <c r="A236" i="64"/>
  <c r="K235" i="64"/>
  <c r="J235" i="64"/>
  <c r="I235" i="64"/>
  <c r="H235" i="64"/>
  <c r="G235" i="64"/>
  <c r="F235" i="64"/>
  <c r="E235" i="64"/>
  <c r="D235" i="64"/>
  <c r="C235" i="64"/>
  <c r="B235" i="64"/>
  <c r="A235" i="64"/>
  <c r="K234" i="64"/>
  <c r="J234" i="64"/>
  <c r="I234" i="64"/>
  <c r="H234" i="64"/>
  <c r="G234" i="64"/>
  <c r="F234" i="64"/>
  <c r="E234" i="64"/>
  <c r="D234" i="64"/>
  <c r="C234" i="64"/>
  <c r="B234" i="64"/>
  <c r="A234" i="64"/>
  <c r="K233" i="64"/>
  <c r="J233" i="64"/>
  <c r="I233" i="64"/>
  <c r="H233" i="64"/>
  <c r="G233" i="64"/>
  <c r="F233" i="64"/>
  <c r="E233" i="64"/>
  <c r="D233" i="64"/>
  <c r="C233" i="64"/>
  <c r="B233" i="64"/>
  <c r="A233" i="64"/>
  <c r="K232" i="64"/>
  <c r="J232" i="64"/>
  <c r="I232" i="64"/>
  <c r="H232" i="64"/>
  <c r="G232" i="64"/>
  <c r="F232" i="64"/>
  <c r="E232" i="64"/>
  <c r="D232" i="64"/>
  <c r="C232" i="64"/>
  <c r="B232" i="64"/>
  <c r="A232" i="64"/>
  <c r="K231" i="64"/>
  <c r="J231" i="64"/>
  <c r="I231" i="64"/>
  <c r="H231" i="64"/>
  <c r="G231" i="64"/>
  <c r="F231" i="64"/>
  <c r="E231" i="64"/>
  <c r="D231" i="64"/>
  <c r="C231" i="64"/>
  <c r="B231" i="64"/>
  <c r="A231" i="64"/>
  <c r="K230" i="64"/>
  <c r="J230" i="64"/>
  <c r="I230" i="64"/>
  <c r="H230" i="64"/>
  <c r="G230" i="64"/>
  <c r="F230" i="64"/>
  <c r="E230" i="64"/>
  <c r="D230" i="64"/>
  <c r="C230" i="64"/>
  <c r="B230" i="64"/>
  <c r="A230" i="64"/>
  <c r="K229" i="64"/>
  <c r="J229" i="64"/>
  <c r="I229" i="64"/>
  <c r="H229" i="64"/>
  <c r="G229" i="64"/>
  <c r="F229" i="64"/>
  <c r="E229" i="64"/>
  <c r="D229" i="64"/>
  <c r="C229" i="64"/>
  <c r="B229" i="64"/>
  <c r="A229" i="64"/>
  <c r="K228" i="64"/>
  <c r="J228" i="64"/>
  <c r="I228" i="64"/>
  <c r="H228" i="64"/>
  <c r="G228" i="64"/>
  <c r="F228" i="64"/>
  <c r="E228" i="64"/>
  <c r="D228" i="64"/>
  <c r="C228" i="64"/>
  <c r="B228" i="64"/>
  <c r="A228" i="64"/>
  <c r="K227" i="64"/>
  <c r="J227" i="64"/>
  <c r="I227" i="64"/>
  <c r="H227" i="64"/>
  <c r="G227" i="64"/>
  <c r="F227" i="64"/>
  <c r="E227" i="64"/>
  <c r="D227" i="64"/>
  <c r="C227" i="64"/>
  <c r="B227" i="64"/>
  <c r="A227" i="64"/>
  <c r="K226" i="64"/>
  <c r="J226" i="64"/>
  <c r="I226" i="64"/>
  <c r="H226" i="64"/>
  <c r="G226" i="64"/>
  <c r="F226" i="64"/>
  <c r="E226" i="64"/>
  <c r="D226" i="64"/>
  <c r="C226" i="64"/>
  <c r="B226" i="64"/>
  <c r="A226" i="64"/>
  <c r="A225" i="64"/>
  <c r="I224" i="64"/>
  <c r="H224" i="64"/>
  <c r="G224" i="64"/>
  <c r="F224" i="64"/>
  <c r="E224" i="64"/>
  <c r="D224" i="64"/>
  <c r="C224" i="64"/>
  <c r="B224" i="64"/>
  <c r="A224" i="64"/>
  <c r="I223" i="64"/>
  <c r="H223" i="64"/>
  <c r="G223" i="64"/>
  <c r="F223" i="64"/>
  <c r="E223" i="64"/>
  <c r="D223" i="64"/>
  <c r="C223" i="64"/>
  <c r="B223" i="64"/>
  <c r="A223" i="64"/>
  <c r="A222" i="64"/>
  <c r="I221" i="64"/>
  <c r="H221" i="64"/>
  <c r="G221" i="64"/>
  <c r="F221" i="64"/>
  <c r="E221" i="64"/>
  <c r="D221" i="64"/>
  <c r="C221" i="64"/>
  <c r="B221" i="64"/>
  <c r="A221" i="64"/>
  <c r="K220" i="64"/>
  <c r="J220" i="64"/>
  <c r="I220" i="64"/>
  <c r="H220" i="64"/>
  <c r="G220" i="64"/>
  <c r="F220" i="64"/>
  <c r="E220" i="64"/>
  <c r="D220" i="64"/>
  <c r="C220" i="64"/>
  <c r="B220" i="64"/>
  <c r="A220" i="64"/>
  <c r="K219" i="64"/>
  <c r="J219" i="64"/>
  <c r="I219" i="64"/>
  <c r="H219" i="64"/>
  <c r="G219" i="64"/>
  <c r="F219" i="64"/>
  <c r="E219" i="64"/>
  <c r="D219" i="64"/>
  <c r="C219" i="64"/>
  <c r="B219" i="64"/>
  <c r="A219" i="64"/>
  <c r="K218" i="64"/>
  <c r="J218" i="64"/>
  <c r="I218" i="64"/>
  <c r="H218" i="64"/>
  <c r="G218" i="64"/>
  <c r="F218" i="64"/>
  <c r="E218" i="64"/>
  <c r="D218" i="64"/>
  <c r="C218" i="64"/>
  <c r="B218" i="64"/>
  <c r="A218" i="64"/>
  <c r="K217" i="64"/>
  <c r="J217" i="64"/>
  <c r="I217" i="64"/>
  <c r="H217" i="64"/>
  <c r="G217" i="64"/>
  <c r="F217" i="64"/>
  <c r="E217" i="64"/>
  <c r="D217" i="64"/>
  <c r="C217" i="64"/>
  <c r="B217" i="64"/>
  <c r="A217" i="64"/>
  <c r="K216" i="64"/>
  <c r="J216" i="64"/>
  <c r="I216" i="64"/>
  <c r="H216" i="64"/>
  <c r="G216" i="64"/>
  <c r="F216" i="64"/>
  <c r="E216" i="64"/>
  <c r="D216" i="64"/>
  <c r="C216" i="64"/>
  <c r="B216" i="64"/>
  <c r="A216" i="64"/>
  <c r="K215" i="64"/>
  <c r="J215" i="64"/>
  <c r="I215" i="64"/>
  <c r="H215" i="64"/>
  <c r="G215" i="64"/>
  <c r="F215" i="64"/>
  <c r="E215" i="64"/>
  <c r="D215" i="64"/>
  <c r="C215" i="64"/>
  <c r="B215" i="64"/>
  <c r="A215" i="64"/>
  <c r="K214" i="64"/>
  <c r="J214" i="64"/>
  <c r="I214" i="64"/>
  <c r="H214" i="64"/>
  <c r="G214" i="64"/>
  <c r="F214" i="64"/>
  <c r="E214" i="64"/>
  <c r="D214" i="64"/>
  <c r="C214" i="64"/>
  <c r="B214" i="64"/>
  <c r="A214" i="64"/>
  <c r="A213" i="64"/>
  <c r="I212" i="64"/>
  <c r="H212" i="64"/>
  <c r="G212" i="64"/>
  <c r="F212" i="64"/>
  <c r="E212" i="64"/>
  <c r="D212" i="64"/>
  <c r="C212" i="64"/>
  <c r="B212" i="64"/>
  <c r="A212" i="64"/>
  <c r="I211" i="64"/>
  <c r="H211" i="64"/>
  <c r="G211" i="64"/>
  <c r="F211" i="64"/>
  <c r="E211" i="64"/>
  <c r="D211" i="64"/>
  <c r="C211" i="64"/>
  <c r="B211" i="64"/>
  <c r="A211" i="64"/>
  <c r="K210" i="64"/>
  <c r="J210" i="64"/>
  <c r="I210" i="64"/>
  <c r="H210" i="64"/>
  <c r="G210" i="64"/>
  <c r="F210" i="64"/>
  <c r="E210" i="64"/>
  <c r="D210" i="64"/>
  <c r="C210" i="64"/>
  <c r="B210" i="64"/>
  <c r="A210" i="64"/>
  <c r="K209" i="64"/>
  <c r="J209" i="64"/>
  <c r="I209" i="64"/>
  <c r="H209" i="64"/>
  <c r="G209" i="64"/>
  <c r="F209" i="64"/>
  <c r="E209" i="64"/>
  <c r="D209" i="64"/>
  <c r="C209" i="64"/>
  <c r="B209" i="64"/>
  <c r="A209" i="64"/>
  <c r="K208" i="64"/>
  <c r="J208" i="64"/>
  <c r="I208" i="64"/>
  <c r="H208" i="64"/>
  <c r="G208" i="64"/>
  <c r="F208" i="64"/>
  <c r="E208" i="64"/>
  <c r="D208" i="64"/>
  <c r="C208" i="64"/>
  <c r="B208" i="64"/>
  <c r="A208" i="64"/>
  <c r="K207" i="64"/>
  <c r="J207" i="64"/>
  <c r="I207" i="64"/>
  <c r="H207" i="64"/>
  <c r="G207" i="64"/>
  <c r="F207" i="64"/>
  <c r="E207" i="64"/>
  <c r="D207" i="64"/>
  <c r="C207" i="64"/>
  <c r="B207" i="64"/>
  <c r="A207" i="64"/>
  <c r="A206" i="64"/>
  <c r="I205" i="64"/>
  <c r="H205" i="64"/>
  <c r="G205" i="64"/>
  <c r="F205" i="64"/>
  <c r="E205" i="64"/>
  <c r="D205" i="64"/>
  <c r="C205" i="64"/>
  <c r="B205" i="64"/>
  <c r="A205" i="64"/>
  <c r="I204" i="64"/>
  <c r="H204" i="64"/>
  <c r="G204" i="64"/>
  <c r="F204" i="64"/>
  <c r="E204" i="64"/>
  <c r="D204" i="64"/>
  <c r="C204" i="64"/>
  <c r="B204" i="64"/>
  <c r="A204" i="64"/>
  <c r="I203" i="64"/>
  <c r="H203" i="64"/>
  <c r="G203" i="64"/>
  <c r="F203" i="64"/>
  <c r="E203" i="64"/>
  <c r="D203" i="64"/>
  <c r="C203" i="64"/>
  <c r="B203" i="64"/>
  <c r="A203" i="64"/>
  <c r="I202" i="64"/>
  <c r="H202" i="64"/>
  <c r="G202" i="64"/>
  <c r="F202" i="64"/>
  <c r="E202" i="64"/>
  <c r="D202" i="64"/>
  <c r="C202" i="64"/>
  <c r="B202" i="64"/>
  <c r="A202" i="64"/>
  <c r="I201" i="64"/>
  <c r="H201" i="64"/>
  <c r="G201" i="64"/>
  <c r="F201" i="64"/>
  <c r="E201" i="64"/>
  <c r="D201" i="64"/>
  <c r="C201" i="64"/>
  <c r="B201" i="64"/>
  <c r="A201" i="64"/>
  <c r="I200" i="64"/>
  <c r="H200" i="64"/>
  <c r="G200" i="64"/>
  <c r="F200" i="64"/>
  <c r="E200" i="64"/>
  <c r="D200" i="64"/>
  <c r="C200" i="64"/>
  <c r="B200" i="64"/>
  <c r="A200" i="64"/>
  <c r="I199" i="64"/>
  <c r="H199" i="64"/>
  <c r="G199" i="64"/>
  <c r="F199" i="64"/>
  <c r="E199" i="64"/>
  <c r="D199" i="64"/>
  <c r="C199" i="64"/>
  <c r="B199" i="64"/>
  <c r="A199" i="64"/>
  <c r="I198" i="64"/>
  <c r="H198" i="64"/>
  <c r="G198" i="64"/>
  <c r="F198" i="64"/>
  <c r="E198" i="64"/>
  <c r="D198" i="64"/>
  <c r="C198" i="64"/>
  <c r="B198" i="64"/>
  <c r="A198" i="64"/>
  <c r="I197" i="64"/>
  <c r="H197" i="64"/>
  <c r="G197" i="64"/>
  <c r="F197" i="64"/>
  <c r="E197" i="64"/>
  <c r="D197" i="64"/>
  <c r="C197" i="64"/>
  <c r="B197" i="64"/>
  <c r="A197" i="64"/>
  <c r="I196" i="64"/>
  <c r="H196" i="64"/>
  <c r="G196" i="64"/>
  <c r="F196" i="64"/>
  <c r="E196" i="64"/>
  <c r="D196" i="64"/>
  <c r="C196" i="64"/>
  <c r="B196" i="64"/>
  <c r="A196" i="64"/>
  <c r="I195" i="64"/>
  <c r="H195" i="64"/>
  <c r="G195" i="64"/>
  <c r="F195" i="64"/>
  <c r="E195" i="64"/>
  <c r="D195" i="64"/>
  <c r="C195" i="64"/>
  <c r="B195" i="64"/>
  <c r="A195" i="64"/>
  <c r="I194" i="64"/>
  <c r="H194" i="64"/>
  <c r="G194" i="64"/>
  <c r="F194" i="64"/>
  <c r="E194" i="64"/>
  <c r="D194" i="64"/>
  <c r="C194" i="64"/>
  <c r="B194" i="64"/>
  <c r="A194" i="64"/>
  <c r="I193" i="64"/>
  <c r="H193" i="64"/>
  <c r="G193" i="64"/>
  <c r="F193" i="64"/>
  <c r="E193" i="64"/>
  <c r="D193" i="64"/>
  <c r="C193" i="64"/>
  <c r="B193" i="64"/>
  <c r="A193" i="64"/>
  <c r="I192" i="64"/>
  <c r="H192" i="64"/>
  <c r="G192" i="64"/>
  <c r="F192" i="64"/>
  <c r="E192" i="64"/>
  <c r="D192" i="64"/>
  <c r="C192" i="64"/>
  <c r="B192" i="64"/>
  <c r="A192" i="64"/>
  <c r="I191" i="64"/>
  <c r="H191" i="64"/>
  <c r="G191" i="64"/>
  <c r="F191" i="64"/>
  <c r="E191" i="64"/>
  <c r="D191" i="64"/>
  <c r="C191" i="64"/>
  <c r="B191" i="64"/>
  <c r="A191" i="64"/>
  <c r="I190" i="64"/>
  <c r="H190" i="64"/>
  <c r="G190" i="64"/>
  <c r="F190" i="64"/>
  <c r="E190" i="64"/>
  <c r="D190" i="64"/>
  <c r="C190" i="64"/>
  <c r="B190" i="64"/>
  <c r="A190" i="64"/>
  <c r="I189" i="64"/>
  <c r="H189" i="64"/>
  <c r="G189" i="64"/>
  <c r="F189" i="64"/>
  <c r="E189" i="64"/>
  <c r="D189" i="64"/>
  <c r="C189" i="64"/>
  <c r="B189" i="64"/>
  <c r="A189" i="64"/>
  <c r="I188" i="64"/>
  <c r="H188" i="64"/>
  <c r="G188" i="64"/>
  <c r="F188" i="64"/>
  <c r="E188" i="64"/>
  <c r="D188" i="64"/>
  <c r="C188" i="64"/>
  <c r="B188" i="64"/>
  <c r="A188" i="64"/>
  <c r="I187" i="64"/>
  <c r="H187" i="64"/>
  <c r="G187" i="64"/>
  <c r="F187" i="64"/>
  <c r="E187" i="64"/>
  <c r="D187" i="64"/>
  <c r="C187" i="64"/>
  <c r="B187" i="64"/>
  <c r="A187" i="64"/>
  <c r="I186" i="64"/>
  <c r="H186" i="64"/>
  <c r="G186" i="64"/>
  <c r="F186" i="64"/>
  <c r="E186" i="64"/>
  <c r="D186" i="64"/>
  <c r="C186" i="64"/>
  <c r="B186" i="64"/>
  <c r="A186" i="64"/>
  <c r="I185" i="64"/>
  <c r="H185" i="64"/>
  <c r="G185" i="64"/>
  <c r="F185" i="64"/>
  <c r="E185" i="64"/>
  <c r="D185" i="64"/>
  <c r="C185" i="64"/>
  <c r="B185" i="64"/>
  <c r="A185" i="64"/>
  <c r="I184" i="64"/>
  <c r="H184" i="64"/>
  <c r="G184" i="64"/>
  <c r="F184" i="64"/>
  <c r="E184" i="64"/>
  <c r="D184" i="64"/>
  <c r="C184" i="64"/>
  <c r="B184" i="64"/>
  <c r="A184" i="64"/>
  <c r="I183" i="64"/>
  <c r="H183" i="64"/>
  <c r="G183" i="64"/>
  <c r="F183" i="64"/>
  <c r="E183" i="64"/>
  <c r="D183" i="64"/>
  <c r="C183" i="64"/>
  <c r="B183" i="64"/>
  <c r="A183" i="64"/>
  <c r="I182" i="64"/>
  <c r="H182" i="64"/>
  <c r="G182" i="64"/>
  <c r="F182" i="64"/>
  <c r="E182" i="64"/>
  <c r="D182" i="64"/>
  <c r="C182" i="64"/>
  <c r="B182" i="64"/>
  <c r="A182" i="64"/>
  <c r="I181" i="64"/>
  <c r="H181" i="64"/>
  <c r="G181" i="64"/>
  <c r="F181" i="64"/>
  <c r="E181" i="64"/>
  <c r="D181" i="64"/>
  <c r="C181" i="64"/>
  <c r="B181" i="64"/>
  <c r="A181" i="64"/>
  <c r="I180" i="64"/>
  <c r="H180" i="64"/>
  <c r="G180" i="64"/>
  <c r="F180" i="64"/>
  <c r="E180" i="64"/>
  <c r="D180" i="64"/>
  <c r="C180" i="64"/>
  <c r="B180" i="64"/>
  <c r="A180" i="64"/>
  <c r="I179" i="64"/>
  <c r="H179" i="64"/>
  <c r="G179" i="64"/>
  <c r="F179" i="64"/>
  <c r="E179" i="64"/>
  <c r="D179" i="64"/>
  <c r="C179" i="64"/>
  <c r="B179" i="64"/>
  <c r="A179" i="64"/>
  <c r="I178" i="64"/>
  <c r="H178" i="64"/>
  <c r="G178" i="64"/>
  <c r="F178" i="64"/>
  <c r="E178" i="64"/>
  <c r="D178" i="64"/>
  <c r="C178" i="64"/>
  <c r="B178" i="64"/>
  <c r="A178" i="64"/>
  <c r="I177" i="64"/>
  <c r="H177" i="64"/>
  <c r="G177" i="64"/>
  <c r="F177" i="64"/>
  <c r="E177" i="64"/>
  <c r="D177" i="64"/>
  <c r="C177" i="64"/>
  <c r="B177" i="64"/>
  <c r="A177" i="64"/>
  <c r="I176" i="64"/>
  <c r="H176" i="64"/>
  <c r="G176" i="64"/>
  <c r="F176" i="64"/>
  <c r="E176" i="64"/>
  <c r="D176" i="64"/>
  <c r="C176" i="64"/>
  <c r="B176" i="64"/>
  <c r="A176" i="64"/>
  <c r="I175" i="64"/>
  <c r="H175" i="64"/>
  <c r="G175" i="64"/>
  <c r="F175" i="64"/>
  <c r="E175" i="64"/>
  <c r="D175" i="64"/>
  <c r="C175" i="64"/>
  <c r="B175" i="64"/>
  <c r="A175" i="64"/>
  <c r="I174" i="64"/>
  <c r="H174" i="64"/>
  <c r="G174" i="64"/>
  <c r="F174" i="64"/>
  <c r="E174" i="64"/>
  <c r="D174" i="64"/>
  <c r="C174" i="64"/>
  <c r="B174" i="64"/>
  <c r="A174" i="64"/>
  <c r="I173" i="64"/>
  <c r="H173" i="64"/>
  <c r="G173" i="64"/>
  <c r="F173" i="64"/>
  <c r="E173" i="64"/>
  <c r="D173" i="64"/>
  <c r="C173" i="64"/>
  <c r="B173" i="64"/>
  <c r="A173" i="64"/>
  <c r="I172" i="64"/>
  <c r="H172" i="64"/>
  <c r="G172" i="64"/>
  <c r="F172" i="64"/>
  <c r="E172" i="64"/>
  <c r="D172" i="64"/>
  <c r="C172" i="64"/>
  <c r="B172" i="64"/>
  <c r="A172" i="64"/>
  <c r="I171" i="64"/>
  <c r="H171" i="64"/>
  <c r="G171" i="64"/>
  <c r="F171" i="64"/>
  <c r="E171" i="64"/>
  <c r="D171" i="64"/>
  <c r="C171" i="64"/>
  <c r="B171" i="64"/>
  <c r="A171" i="64"/>
  <c r="I170" i="64"/>
  <c r="H170" i="64"/>
  <c r="G170" i="64"/>
  <c r="F170" i="64"/>
  <c r="E170" i="64"/>
  <c r="D170" i="64"/>
  <c r="C170" i="64"/>
  <c r="B170" i="64"/>
  <c r="A170" i="64"/>
  <c r="I169" i="64"/>
  <c r="H169" i="64"/>
  <c r="G169" i="64"/>
  <c r="F169" i="64"/>
  <c r="E169" i="64"/>
  <c r="D169" i="64"/>
  <c r="C169" i="64"/>
  <c r="B169" i="64"/>
  <c r="A169" i="64"/>
  <c r="A168" i="64"/>
  <c r="I167" i="64"/>
  <c r="H167" i="64"/>
  <c r="G167" i="64"/>
  <c r="F167" i="64"/>
  <c r="E167" i="64"/>
  <c r="D167" i="64"/>
  <c r="C167" i="64"/>
  <c r="B167" i="64"/>
  <c r="A167" i="64"/>
  <c r="I166" i="64"/>
  <c r="H166" i="64"/>
  <c r="G166" i="64"/>
  <c r="F166" i="64"/>
  <c r="E166" i="64"/>
  <c r="D166" i="64"/>
  <c r="C166" i="64"/>
  <c r="B166" i="64"/>
  <c r="A166" i="64"/>
  <c r="I165" i="64"/>
  <c r="H165" i="64"/>
  <c r="G165" i="64"/>
  <c r="F165" i="64"/>
  <c r="E165" i="64"/>
  <c r="D165" i="64"/>
  <c r="C165" i="64"/>
  <c r="B165" i="64"/>
  <c r="A165" i="64"/>
  <c r="I164" i="64"/>
  <c r="H164" i="64"/>
  <c r="G164" i="64"/>
  <c r="F164" i="64"/>
  <c r="E164" i="64"/>
  <c r="D164" i="64"/>
  <c r="C164" i="64"/>
  <c r="B164" i="64"/>
  <c r="A164" i="64"/>
  <c r="I163" i="64"/>
  <c r="H163" i="64"/>
  <c r="G163" i="64"/>
  <c r="F163" i="64"/>
  <c r="E163" i="64"/>
  <c r="D163" i="64"/>
  <c r="C163" i="64"/>
  <c r="B163" i="64"/>
  <c r="A163" i="64"/>
  <c r="I162" i="64"/>
  <c r="H162" i="64"/>
  <c r="G162" i="64"/>
  <c r="F162" i="64"/>
  <c r="E162" i="64"/>
  <c r="D162" i="64"/>
  <c r="C162" i="64"/>
  <c r="B162" i="64"/>
  <c r="A162" i="64"/>
  <c r="I161" i="64"/>
  <c r="H161" i="64"/>
  <c r="G161" i="64"/>
  <c r="F161" i="64"/>
  <c r="E161" i="64"/>
  <c r="D161" i="64"/>
  <c r="C161" i="64"/>
  <c r="B161" i="64"/>
  <c r="A161" i="64"/>
  <c r="I160" i="64"/>
  <c r="H160" i="64"/>
  <c r="G160" i="64"/>
  <c r="F160" i="64"/>
  <c r="E160" i="64"/>
  <c r="D160" i="64"/>
  <c r="C160" i="64"/>
  <c r="B160" i="64"/>
  <c r="A160" i="64"/>
  <c r="I159" i="64"/>
  <c r="H159" i="64"/>
  <c r="G159" i="64"/>
  <c r="F159" i="64"/>
  <c r="E159" i="64"/>
  <c r="D159" i="64"/>
  <c r="C159" i="64"/>
  <c r="B159" i="64"/>
  <c r="A159" i="64"/>
  <c r="I158" i="64"/>
  <c r="H158" i="64"/>
  <c r="G158" i="64"/>
  <c r="F158" i="64"/>
  <c r="E158" i="64"/>
  <c r="D158" i="64"/>
  <c r="C158" i="64"/>
  <c r="B158" i="64"/>
  <c r="A158" i="64"/>
  <c r="I157" i="64"/>
  <c r="H157" i="64"/>
  <c r="G157" i="64"/>
  <c r="F157" i="64"/>
  <c r="E157" i="64"/>
  <c r="D157" i="64"/>
  <c r="C157" i="64"/>
  <c r="B157" i="64"/>
  <c r="A157" i="64"/>
  <c r="I156" i="64"/>
  <c r="H156" i="64"/>
  <c r="G156" i="64"/>
  <c r="F156" i="64"/>
  <c r="E156" i="64"/>
  <c r="D156" i="64"/>
  <c r="C156" i="64"/>
  <c r="B156" i="64"/>
  <c r="A156" i="64"/>
  <c r="I155" i="64"/>
  <c r="H155" i="64"/>
  <c r="G155" i="64"/>
  <c r="F155" i="64"/>
  <c r="E155" i="64"/>
  <c r="D155" i="64"/>
  <c r="C155" i="64"/>
  <c r="B155" i="64"/>
  <c r="A155" i="64"/>
  <c r="I154" i="64"/>
  <c r="H154" i="64"/>
  <c r="G154" i="64"/>
  <c r="F154" i="64"/>
  <c r="E154" i="64"/>
  <c r="D154" i="64"/>
  <c r="C154" i="64"/>
  <c r="B154" i="64"/>
  <c r="A154" i="64"/>
  <c r="I153" i="64"/>
  <c r="H153" i="64"/>
  <c r="G153" i="64"/>
  <c r="F153" i="64"/>
  <c r="E153" i="64"/>
  <c r="D153" i="64"/>
  <c r="C153" i="64"/>
  <c r="B153" i="64"/>
  <c r="A153" i="64"/>
  <c r="I152" i="64"/>
  <c r="H152" i="64"/>
  <c r="G152" i="64"/>
  <c r="F152" i="64"/>
  <c r="E152" i="64"/>
  <c r="D152" i="64"/>
  <c r="C152" i="64"/>
  <c r="B152" i="64"/>
  <c r="A152" i="64"/>
  <c r="I151" i="64"/>
  <c r="H151" i="64"/>
  <c r="G151" i="64"/>
  <c r="F151" i="64"/>
  <c r="E151" i="64"/>
  <c r="D151" i="64"/>
  <c r="C151" i="64"/>
  <c r="B151" i="64"/>
  <c r="A151" i="64"/>
  <c r="I150" i="64"/>
  <c r="H150" i="64"/>
  <c r="G150" i="64"/>
  <c r="F150" i="64"/>
  <c r="E150" i="64"/>
  <c r="D150" i="64"/>
  <c r="C150" i="64"/>
  <c r="B150" i="64"/>
  <c r="A150" i="64"/>
  <c r="I149" i="64"/>
  <c r="H149" i="64"/>
  <c r="G149" i="64"/>
  <c r="F149" i="64"/>
  <c r="E149" i="64"/>
  <c r="D149" i="64"/>
  <c r="C149" i="64"/>
  <c r="B149" i="64"/>
  <c r="A149" i="64"/>
  <c r="I148" i="64"/>
  <c r="H148" i="64"/>
  <c r="G148" i="64"/>
  <c r="F148" i="64"/>
  <c r="E148" i="64"/>
  <c r="D148" i="64"/>
  <c r="C148" i="64"/>
  <c r="B148" i="64"/>
  <c r="A148" i="64"/>
  <c r="I147" i="64"/>
  <c r="H147" i="64"/>
  <c r="G147" i="64"/>
  <c r="F147" i="64"/>
  <c r="E147" i="64"/>
  <c r="D147" i="64"/>
  <c r="C147" i="64"/>
  <c r="B147" i="64"/>
  <c r="A147" i="64"/>
  <c r="I146" i="64"/>
  <c r="H146" i="64"/>
  <c r="G146" i="64"/>
  <c r="F146" i="64"/>
  <c r="E146" i="64"/>
  <c r="D146" i="64"/>
  <c r="C146" i="64"/>
  <c r="B146" i="64"/>
  <c r="A146" i="64"/>
  <c r="I145" i="64"/>
  <c r="H145" i="64"/>
  <c r="G145" i="64"/>
  <c r="F145" i="64"/>
  <c r="E145" i="64"/>
  <c r="D145" i="64"/>
  <c r="C145" i="64"/>
  <c r="B145" i="64"/>
  <c r="A145" i="64"/>
  <c r="I144" i="64"/>
  <c r="H144" i="64"/>
  <c r="G144" i="64"/>
  <c r="F144" i="64"/>
  <c r="E144" i="64"/>
  <c r="D144" i="64"/>
  <c r="C144" i="64"/>
  <c r="B144" i="64"/>
  <c r="A144" i="64"/>
  <c r="I143" i="64"/>
  <c r="H143" i="64"/>
  <c r="G143" i="64"/>
  <c r="F143" i="64"/>
  <c r="E143" i="64"/>
  <c r="D143" i="64"/>
  <c r="C143" i="64"/>
  <c r="B143" i="64"/>
  <c r="A143" i="64"/>
  <c r="I142" i="64"/>
  <c r="H142" i="64"/>
  <c r="G142" i="64"/>
  <c r="F142" i="64"/>
  <c r="E142" i="64"/>
  <c r="D142" i="64"/>
  <c r="C142" i="64"/>
  <c r="B142" i="64"/>
  <c r="A142" i="64"/>
  <c r="I141" i="64"/>
  <c r="H141" i="64"/>
  <c r="G141" i="64"/>
  <c r="F141" i="64"/>
  <c r="E141" i="64"/>
  <c r="D141" i="64"/>
  <c r="C141" i="64"/>
  <c r="B141" i="64"/>
  <c r="A141" i="64"/>
  <c r="I140" i="64"/>
  <c r="H140" i="64"/>
  <c r="G140" i="64"/>
  <c r="F140" i="64"/>
  <c r="E140" i="64"/>
  <c r="D140" i="64"/>
  <c r="C140" i="64"/>
  <c r="B140" i="64"/>
  <c r="A140" i="64"/>
  <c r="I139" i="64"/>
  <c r="H139" i="64"/>
  <c r="G139" i="64"/>
  <c r="F139" i="64"/>
  <c r="E139" i="64"/>
  <c r="D139" i="64"/>
  <c r="C139" i="64"/>
  <c r="B139" i="64"/>
  <c r="A139" i="64"/>
  <c r="A138" i="64"/>
  <c r="I137" i="64"/>
  <c r="H137" i="64"/>
  <c r="G137" i="64"/>
  <c r="F137" i="64"/>
  <c r="E137" i="64"/>
  <c r="D137" i="64"/>
  <c r="C137" i="64"/>
  <c r="B137" i="64"/>
  <c r="A137" i="64"/>
  <c r="I136" i="64"/>
  <c r="H136" i="64"/>
  <c r="G136" i="64"/>
  <c r="F136" i="64"/>
  <c r="E136" i="64"/>
  <c r="D136" i="64"/>
  <c r="C136" i="64"/>
  <c r="B136" i="64"/>
  <c r="A136" i="64"/>
  <c r="I135" i="64"/>
  <c r="H135" i="64"/>
  <c r="G135" i="64"/>
  <c r="F135" i="64"/>
  <c r="E135" i="64"/>
  <c r="D135" i="64"/>
  <c r="C135" i="64"/>
  <c r="B135" i="64"/>
  <c r="A135" i="64"/>
  <c r="I134" i="64"/>
  <c r="H134" i="64"/>
  <c r="G134" i="64"/>
  <c r="F134" i="64"/>
  <c r="E134" i="64"/>
  <c r="D134" i="64"/>
  <c r="C134" i="64"/>
  <c r="B134" i="64"/>
  <c r="A134" i="64"/>
  <c r="I133" i="64"/>
  <c r="H133" i="64"/>
  <c r="G133" i="64"/>
  <c r="F133" i="64"/>
  <c r="E133" i="64"/>
  <c r="D133" i="64"/>
  <c r="C133" i="64"/>
  <c r="B133" i="64"/>
  <c r="A133" i="64"/>
  <c r="I132" i="64"/>
  <c r="H132" i="64"/>
  <c r="G132" i="64"/>
  <c r="F132" i="64"/>
  <c r="E132" i="64"/>
  <c r="D132" i="64"/>
  <c r="C132" i="64"/>
  <c r="B132" i="64"/>
  <c r="A132" i="64"/>
  <c r="I131" i="64"/>
  <c r="H131" i="64"/>
  <c r="G131" i="64"/>
  <c r="F131" i="64"/>
  <c r="E131" i="64"/>
  <c r="D131" i="64"/>
  <c r="C131" i="64"/>
  <c r="B131" i="64"/>
  <c r="A131" i="64"/>
  <c r="I130" i="64"/>
  <c r="H130" i="64"/>
  <c r="G130" i="64"/>
  <c r="F130" i="64"/>
  <c r="E130" i="64"/>
  <c r="D130" i="64"/>
  <c r="C130" i="64"/>
  <c r="B130" i="64"/>
  <c r="A130" i="64"/>
  <c r="I129" i="64"/>
  <c r="H129" i="64"/>
  <c r="G129" i="64"/>
  <c r="F129" i="64"/>
  <c r="E129" i="64"/>
  <c r="D129" i="64"/>
  <c r="C129" i="64"/>
  <c r="B129" i="64"/>
  <c r="A129" i="64"/>
  <c r="I128" i="64"/>
  <c r="H128" i="64"/>
  <c r="G128" i="64"/>
  <c r="F128" i="64"/>
  <c r="E128" i="64"/>
  <c r="D128" i="64"/>
  <c r="C128" i="64"/>
  <c r="B128" i="64"/>
  <c r="A128" i="64"/>
  <c r="I127" i="64"/>
  <c r="H127" i="64"/>
  <c r="G127" i="64"/>
  <c r="F127" i="64"/>
  <c r="E127" i="64"/>
  <c r="D127" i="64"/>
  <c r="C127" i="64"/>
  <c r="B127" i="64"/>
  <c r="A127" i="64"/>
  <c r="I126" i="64"/>
  <c r="H126" i="64"/>
  <c r="G126" i="64"/>
  <c r="F126" i="64"/>
  <c r="E126" i="64"/>
  <c r="D126" i="64"/>
  <c r="C126" i="64"/>
  <c r="B126" i="64"/>
  <c r="A126" i="64"/>
  <c r="I125" i="64"/>
  <c r="H125" i="64"/>
  <c r="G125" i="64"/>
  <c r="F125" i="64"/>
  <c r="E125" i="64"/>
  <c r="D125" i="64"/>
  <c r="C125" i="64"/>
  <c r="B125" i="64"/>
  <c r="A125" i="64"/>
  <c r="I124" i="64"/>
  <c r="H124" i="64"/>
  <c r="G124" i="64"/>
  <c r="F124" i="64"/>
  <c r="E124" i="64"/>
  <c r="D124" i="64"/>
  <c r="C124" i="64"/>
  <c r="B124" i="64"/>
  <c r="A124" i="64"/>
  <c r="I123" i="64"/>
  <c r="H123" i="64"/>
  <c r="G123" i="64"/>
  <c r="F123" i="64"/>
  <c r="E123" i="64"/>
  <c r="D123" i="64"/>
  <c r="C123" i="64"/>
  <c r="B123" i="64"/>
  <c r="A123" i="64"/>
  <c r="I122" i="64"/>
  <c r="H122" i="64"/>
  <c r="G122" i="64"/>
  <c r="F122" i="64"/>
  <c r="E122" i="64"/>
  <c r="D122" i="64"/>
  <c r="C122" i="64"/>
  <c r="B122" i="64"/>
  <c r="A122" i="64"/>
  <c r="I121" i="64"/>
  <c r="H121" i="64"/>
  <c r="G121" i="64"/>
  <c r="F121" i="64"/>
  <c r="E121" i="64"/>
  <c r="D121" i="64"/>
  <c r="C121" i="64"/>
  <c r="B121" i="64"/>
  <c r="A121" i="64"/>
  <c r="I120" i="64"/>
  <c r="H120" i="64"/>
  <c r="G120" i="64"/>
  <c r="F120" i="64"/>
  <c r="E120" i="64"/>
  <c r="D120" i="64"/>
  <c r="C120" i="64"/>
  <c r="B120" i="64"/>
  <c r="A120" i="64"/>
  <c r="I119" i="64"/>
  <c r="H119" i="64"/>
  <c r="G119" i="64"/>
  <c r="F119" i="64"/>
  <c r="E119" i="64"/>
  <c r="D119" i="64"/>
  <c r="C119" i="64"/>
  <c r="B119" i="64"/>
  <c r="A119" i="64"/>
  <c r="I118" i="64"/>
  <c r="H118" i="64"/>
  <c r="G118" i="64"/>
  <c r="F118" i="64"/>
  <c r="E118" i="64"/>
  <c r="D118" i="64"/>
  <c r="C118" i="64"/>
  <c r="B118" i="64"/>
  <c r="A118" i="64"/>
  <c r="I117" i="64"/>
  <c r="H117" i="64"/>
  <c r="G117" i="64"/>
  <c r="F117" i="64"/>
  <c r="E117" i="64"/>
  <c r="D117" i="64"/>
  <c r="C117" i="64"/>
  <c r="B117" i="64"/>
  <c r="A117" i="64"/>
  <c r="I116" i="64"/>
  <c r="H116" i="64"/>
  <c r="G116" i="64"/>
  <c r="F116" i="64"/>
  <c r="E116" i="64"/>
  <c r="D116" i="64"/>
  <c r="C116" i="64"/>
  <c r="B116" i="64"/>
  <c r="A116" i="64"/>
  <c r="I115" i="64"/>
  <c r="H115" i="64"/>
  <c r="G115" i="64"/>
  <c r="F115" i="64"/>
  <c r="E115" i="64"/>
  <c r="D115" i="64"/>
  <c r="C115" i="64"/>
  <c r="B115" i="64"/>
  <c r="A115" i="64"/>
  <c r="I114" i="64"/>
  <c r="H114" i="64"/>
  <c r="G114" i="64"/>
  <c r="F114" i="64"/>
  <c r="E114" i="64"/>
  <c r="D114" i="64"/>
  <c r="C114" i="64"/>
  <c r="B114" i="64"/>
  <c r="A114" i="64"/>
  <c r="I113" i="64"/>
  <c r="H113" i="64"/>
  <c r="G113" i="64"/>
  <c r="F113" i="64"/>
  <c r="E113" i="64"/>
  <c r="D113" i="64"/>
  <c r="C113" i="64"/>
  <c r="B113" i="64"/>
  <c r="A113" i="64"/>
  <c r="I112" i="64"/>
  <c r="H112" i="64"/>
  <c r="G112" i="64"/>
  <c r="F112" i="64"/>
  <c r="E112" i="64"/>
  <c r="D112" i="64"/>
  <c r="C112" i="64"/>
  <c r="B112" i="64"/>
  <c r="A112" i="64"/>
  <c r="I111" i="64"/>
  <c r="H111" i="64"/>
  <c r="G111" i="64"/>
  <c r="F111" i="64"/>
  <c r="E111" i="64"/>
  <c r="D111" i="64"/>
  <c r="C111" i="64"/>
  <c r="B111" i="64"/>
  <c r="A111" i="64"/>
  <c r="I110" i="64"/>
  <c r="H110" i="64"/>
  <c r="G110" i="64"/>
  <c r="F110" i="64"/>
  <c r="E110" i="64"/>
  <c r="D110" i="64"/>
  <c r="C110" i="64"/>
  <c r="B110" i="64"/>
  <c r="A110" i="64"/>
  <c r="I109" i="64"/>
  <c r="H109" i="64"/>
  <c r="G109" i="64"/>
  <c r="F109" i="64"/>
  <c r="E109" i="64"/>
  <c r="D109" i="64"/>
  <c r="C109" i="64"/>
  <c r="B109" i="64"/>
  <c r="A109" i="64"/>
  <c r="I108" i="64"/>
  <c r="H108" i="64"/>
  <c r="G108" i="64"/>
  <c r="F108" i="64"/>
  <c r="E108" i="64"/>
  <c r="D108" i="64"/>
  <c r="C108" i="64"/>
  <c r="B108" i="64"/>
  <c r="A108" i="64"/>
  <c r="I107" i="64"/>
  <c r="H107" i="64"/>
  <c r="G107" i="64"/>
  <c r="F107" i="64"/>
  <c r="E107" i="64"/>
  <c r="D107" i="64"/>
  <c r="C107" i="64"/>
  <c r="B107" i="64"/>
  <c r="A107" i="64"/>
  <c r="I106" i="64"/>
  <c r="H106" i="64"/>
  <c r="G106" i="64"/>
  <c r="F106" i="64"/>
  <c r="E106" i="64"/>
  <c r="D106" i="64"/>
  <c r="C106" i="64"/>
  <c r="B106" i="64"/>
  <c r="A106" i="64"/>
  <c r="I105" i="64"/>
  <c r="H105" i="64"/>
  <c r="G105" i="64"/>
  <c r="F105" i="64"/>
  <c r="E105" i="64"/>
  <c r="D105" i="64"/>
  <c r="C105" i="64"/>
  <c r="B105" i="64"/>
  <c r="A105" i="64"/>
  <c r="I104" i="64"/>
  <c r="H104" i="64"/>
  <c r="G104" i="64"/>
  <c r="F104" i="64"/>
  <c r="E104" i="64"/>
  <c r="D104" i="64"/>
  <c r="C104" i="64"/>
  <c r="B104" i="64"/>
  <c r="A104" i="64"/>
  <c r="I103" i="64"/>
  <c r="H103" i="64"/>
  <c r="G103" i="64"/>
  <c r="F103" i="64"/>
  <c r="E103" i="64"/>
  <c r="D103" i="64"/>
  <c r="C103" i="64"/>
  <c r="B103" i="64"/>
  <c r="A103" i="64"/>
  <c r="I102" i="64"/>
  <c r="H102" i="64"/>
  <c r="G102" i="64"/>
  <c r="F102" i="64"/>
  <c r="E102" i="64"/>
  <c r="D102" i="64"/>
  <c r="C102" i="64"/>
  <c r="B102" i="64"/>
  <c r="A102" i="64"/>
  <c r="I101" i="64"/>
  <c r="H101" i="64"/>
  <c r="G101" i="64"/>
  <c r="F101" i="64"/>
  <c r="E101" i="64"/>
  <c r="D101" i="64"/>
  <c r="C101" i="64"/>
  <c r="B101" i="64"/>
  <c r="A101" i="64"/>
  <c r="I100" i="64"/>
  <c r="H100" i="64"/>
  <c r="G100" i="64"/>
  <c r="F100" i="64"/>
  <c r="E100" i="64"/>
  <c r="D100" i="64"/>
  <c r="C100" i="64"/>
  <c r="B100" i="64"/>
  <c r="A100" i="64"/>
  <c r="I99" i="64"/>
  <c r="H99" i="64"/>
  <c r="G99" i="64"/>
  <c r="F99" i="64"/>
  <c r="E99" i="64"/>
  <c r="D99" i="64"/>
  <c r="C99" i="64"/>
  <c r="B99" i="64"/>
  <c r="A99" i="64"/>
  <c r="I98" i="64"/>
  <c r="H98" i="64"/>
  <c r="G98" i="64"/>
  <c r="F98" i="64"/>
  <c r="E98" i="64"/>
  <c r="D98" i="64"/>
  <c r="C98" i="64"/>
  <c r="B98" i="64"/>
  <c r="A98" i="64"/>
  <c r="I97" i="64"/>
  <c r="H97" i="64"/>
  <c r="G97" i="64"/>
  <c r="F97" i="64"/>
  <c r="E97" i="64"/>
  <c r="D97" i="64"/>
  <c r="C97" i="64"/>
  <c r="B97" i="64"/>
  <c r="A97" i="64"/>
  <c r="I96" i="64"/>
  <c r="H96" i="64"/>
  <c r="G96" i="64"/>
  <c r="F96" i="64"/>
  <c r="E96" i="64"/>
  <c r="D96" i="64"/>
  <c r="C96" i="64"/>
  <c r="B96" i="64"/>
  <c r="A96" i="64"/>
  <c r="I95" i="64"/>
  <c r="H95" i="64"/>
  <c r="G95" i="64"/>
  <c r="F95" i="64"/>
  <c r="E95" i="64"/>
  <c r="D95" i="64"/>
  <c r="C95" i="64"/>
  <c r="B95" i="64"/>
  <c r="A95" i="64"/>
  <c r="I94" i="64"/>
  <c r="H94" i="64"/>
  <c r="G94" i="64"/>
  <c r="F94" i="64"/>
  <c r="E94" i="64"/>
  <c r="D94" i="64"/>
  <c r="C94" i="64"/>
  <c r="B94" i="64"/>
  <c r="A94" i="64"/>
  <c r="I93" i="64"/>
  <c r="H93" i="64"/>
  <c r="G93" i="64"/>
  <c r="F93" i="64"/>
  <c r="E93" i="64"/>
  <c r="D93" i="64"/>
  <c r="C93" i="64"/>
  <c r="B93" i="64"/>
  <c r="A93" i="64"/>
  <c r="I92" i="64"/>
  <c r="H92" i="64"/>
  <c r="G92" i="64"/>
  <c r="F92" i="64"/>
  <c r="E92" i="64"/>
  <c r="D92" i="64"/>
  <c r="C92" i="64"/>
  <c r="B92" i="64"/>
  <c r="A92" i="64"/>
  <c r="I91" i="64"/>
  <c r="H91" i="64"/>
  <c r="G91" i="64"/>
  <c r="F91" i="64"/>
  <c r="E91" i="64"/>
  <c r="D91" i="64"/>
  <c r="C91" i="64"/>
  <c r="B91" i="64"/>
  <c r="A91" i="64"/>
  <c r="I90" i="64"/>
  <c r="H90" i="64"/>
  <c r="G90" i="64"/>
  <c r="F90" i="64"/>
  <c r="E90" i="64"/>
  <c r="D90" i="64"/>
  <c r="C90" i="64"/>
  <c r="B90" i="64"/>
  <c r="A90" i="64"/>
  <c r="I89" i="64"/>
  <c r="H89" i="64"/>
  <c r="G89" i="64"/>
  <c r="F89" i="64"/>
  <c r="E89" i="64"/>
  <c r="D89" i="64"/>
  <c r="C89" i="64"/>
  <c r="B89" i="64"/>
  <c r="A89" i="64"/>
  <c r="I88" i="64"/>
  <c r="H88" i="64"/>
  <c r="G88" i="64"/>
  <c r="F88" i="64"/>
  <c r="E88" i="64"/>
  <c r="D88" i="64"/>
  <c r="C88" i="64"/>
  <c r="B88" i="64"/>
  <c r="A88" i="64"/>
  <c r="I87" i="64"/>
  <c r="H87" i="64"/>
  <c r="G87" i="64"/>
  <c r="F87" i="64"/>
  <c r="E87" i="64"/>
  <c r="D87" i="64"/>
  <c r="C87" i="64"/>
  <c r="B87" i="64"/>
  <c r="A87" i="64"/>
  <c r="I86" i="64"/>
  <c r="H86" i="64"/>
  <c r="G86" i="64"/>
  <c r="F86" i="64"/>
  <c r="E86" i="64"/>
  <c r="D86" i="64"/>
  <c r="C86" i="64"/>
  <c r="B86" i="64"/>
  <c r="A86" i="64"/>
  <c r="I85" i="64"/>
  <c r="H85" i="64"/>
  <c r="G85" i="64"/>
  <c r="F85" i="64"/>
  <c r="E85" i="64"/>
  <c r="D85" i="64"/>
  <c r="C85" i="64"/>
  <c r="B85" i="64"/>
  <c r="A85" i="64"/>
  <c r="I84" i="64"/>
  <c r="H84" i="64"/>
  <c r="G84" i="64"/>
  <c r="F84" i="64"/>
  <c r="E84" i="64"/>
  <c r="D84" i="64"/>
  <c r="C84" i="64"/>
  <c r="B84" i="64"/>
  <c r="A84" i="64"/>
  <c r="I83" i="64"/>
  <c r="H83" i="64"/>
  <c r="G83" i="64"/>
  <c r="F83" i="64"/>
  <c r="E83" i="64"/>
  <c r="D83" i="64"/>
  <c r="C83" i="64"/>
  <c r="B83" i="64"/>
  <c r="A83" i="64"/>
  <c r="I82" i="64"/>
  <c r="H82" i="64"/>
  <c r="G82" i="64"/>
  <c r="F82" i="64"/>
  <c r="E82" i="64"/>
  <c r="D82" i="64"/>
  <c r="C82" i="64"/>
  <c r="B82" i="64"/>
  <c r="A82" i="64"/>
  <c r="I81" i="64"/>
  <c r="H81" i="64"/>
  <c r="G81" i="64"/>
  <c r="F81" i="64"/>
  <c r="E81" i="64"/>
  <c r="D81" i="64"/>
  <c r="C81" i="64"/>
  <c r="B81" i="64"/>
  <c r="A81" i="64"/>
  <c r="I80" i="64"/>
  <c r="H80" i="64"/>
  <c r="G80" i="64"/>
  <c r="F80" i="64"/>
  <c r="E80" i="64"/>
  <c r="D80" i="64"/>
  <c r="C80" i="64"/>
  <c r="B80" i="64"/>
  <c r="A80" i="64"/>
  <c r="I79" i="64"/>
  <c r="H79" i="64"/>
  <c r="G79" i="64"/>
  <c r="F79" i="64"/>
  <c r="E79" i="64"/>
  <c r="D79" i="64"/>
  <c r="C79" i="64"/>
  <c r="B79" i="64"/>
  <c r="A79" i="64"/>
  <c r="I78" i="64"/>
  <c r="H78" i="64"/>
  <c r="G78" i="64"/>
  <c r="F78" i="64"/>
  <c r="E78" i="64"/>
  <c r="D78" i="64"/>
  <c r="C78" i="64"/>
  <c r="B78" i="64"/>
  <c r="A78" i="64"/>
  <c r="I77" i="64"/>
  <c r="H77" i="64"/>
  <c r="G77" i="64"/>
  <c r="F77" i="64"/>
  <c r="E77" i="64"/>
  <c r="D77" i="64"/>
  <c r="C77" i="64"/>
  <c r="B77" i="64"/>
  <c r="A77" i="64"/>
  <c r="I76" i="64"/>
  <c r="H76" i="64"/>
  <c r="G76" i="64"/>
  <c r="F76" i="64"/>
  <c r="E76" i="64"/>
  <c r="D76" i="64"/>
  <c r="C76" i="64"/>
  <c r="B76" i="64"/>
  <c r="A76" i="64"/>
  <c r="I75" i="64"/>
  <c r="H75" i="64"/>
  <c r="G75" i="64"/>
  <c r="F75" i="64"/>
  <c r="E75" i="64"/>
  <c r="D75" i="64"/>
  <c r="C75" i="64"/>
  <c r="B75" i="64"/>
  <c r="A75" i="64"/>
  <c r="I74" i="64"/>
  <c r="H74" i="64"/>
  <c r="G74" i="64"/>
  <c r="F74" i="64"/>
  <c r="E74" i="64"/>
  <c r="D74" i="64"/>
  <c r="C74" i="64"/>
  <c r="B74" i="64"/>
  <c r="A74" i="64"/>
  <c r="I73" i="64"/>
  <c r="H73" i="64"/>
  <c r="G73" i="64"/>
  <c r="F73" i="64"/>
  <c r="E73" i="64"/>
  <c r="D73" i="64"/>
  <c r="C73" i="64"/>
  <c r="B73" i="64"/>
  <c r="A73" i="64"/>
  <c r="I72" i="64"/>
  <c r="H72" i="64"/>
  <c r="G72" i="64"/>
  <c r="F72" i="64"/>
  <c r="E72" i="64"/>
  <c r="D72" i="64"/>
  <c r="C72" i="64"/>
  <c r="B72" i="64"/>
  <c r="A72" i="64"/>
  <c r="I71" i="64"/>
  <c r="H71" i="64"/>
  <c r="G71" i="64"/>
  <c r="F71" i="64"/>
  <c r="E71" i="64"/>
  <c r="D71" i="64"/>
  <c r="C71" i="64"/>
  <c r="B71" i="64"/>
  <c r="A71" i="64"/>
  <c r="I70" i="64"/>
  <c r="H70" i="64"/>
  <c r="G70" i="64"/>
  <c r="F70" i="64"/>
  <c r="E70" i="64"/>
  <c r="D70" i="64"/>
  <c r="C70" i="64"/>
  <c r="B70" i="64"/>
  <c r="A70" i="64"/>
  <c r="A69" i="64"/>
  <c r="A68" i="64"/>
  <c r="A67" i="64"/>
  <c r="I65" i="64"/>
  <c r="H65" i="64"/>
  <c r="G65" i="64"/>
  <c r="F65" i="64"/>
  <c r="E65" i="64"/>
  <c r="D65" i="64"/>
  <c r="C65" i="64"/>
  <c r="B65" i="64"/>
  <c r="A65" i="64"/>
  <c r="I63" i="64"/>
  <c r="H63" i="64"/>
  <c r="G63" i="64"/>
  <c r="F63" i="64"/>
  <c r="E63" i="64"/>
  <c r="D63" i="64"/>
  <c r="C63" i="64"/>
  <c r="B63" i="64"/>
  <c r="A63" i="64"/>
  <c r="I62" i="64"/>
  <c r="H62" i="64"/>
  <c r="G62" i="64"/>
  <c r="F62" i="64"/>
  <c r="E62" i="64"/>
  <c r="D62" i="64"/>
  <c r="C62" i="64"/>
  <c r="B62" i="64"/>
  <c r="A62" i="64"/>
  <c r="I61" i="64"/>
  <c r="H61" i="64"/>
  <c r="G61" i="64"/>
  <c r="F61" i="64"/>
  <c r="E61" i="64"/>
  <c r="D61" i="64"/>
  <c r="C61" i="64"/>
  <c r="B61" i="64"/>
  <c r="A61" i="64"/>
  <c r="A60" i="64"/>
  <c r="I59" i="64"/>
  <c r="H59" i="64"/>
  <c r="G59" i="64"/>
  <c r="F59" i="64"/>
  <c r="E59" i="64"/>
  <c r="D59" i="64"/>
  <c r="C59" i="64"/>
  <c r="B59" i="64"/>
  <c r="A59" i="64"/>
  <c r="I58" i="64"/>
  <c r="H58" i="64"/>
  <c r="G58" i="64"/>
  <c r="F58" i="64"/>
  <c r="E58" i="64"/>
  <c r="D58" i="64"/>
  <c r="C58" i="64"/>
  <c r="B58" i="64"/>
  <c r="A58" i="64"/>
  <c r="A57" i="64"/>
  <c r="I56" i="64"/>
  <c r="H56" i="64"/>
  <c r="G56" i="64"/>
  <c r="F56" i="64"/>
  <c r="E56" i="64"/>
  <c r="D56" i="64"/>
  <c r="C56" i="64"/>
  <c r="B56" i="64"/>
  <c r="A56" i="64"/>
  <c r="I55" i="64"/>
  <c r="H55" i="64"/>
  <c r="G55" i="64"/>
  <c r="F55" i="64"/>
  <c r="E55" i="64"/>
  <c r="D55" i="64"/>
  <c r="C55" i="64"/>
  <c r="B55" i="64"/>
  <c r="A55" i="64"/>
  <c r="I54" i="64"/>
  <c r="H54" i="64"/>
  <c r="G54" i="64"/>
  <c r="F54" i="64"/>
  <c r="E54" i="64"/>
  <c r="D54" i="64"/>
  <c r="C54" i="64"/>
  <c r="B54" i="64"/>
  <c r="A54" i="64"/>
  <c r="I53" i="64"/>
  <c r="H53" i="64"/>
  <c r="G53" i="64"/>
  <c r="F53" i="64"/>
  <c r="E53" i="64"/>
  <c r="D53" i="64"/>
  <c r="C53" i="64"/>
  <c r="B53" i="64"/>
  <c r="A53" i="64"/>
  <c r="I52" i="64"/>
  <c r="H52" i="64"/>
  <c r="G52" i="64"/>
  <c r="F52" i="64"/>
  <c r="E52" i="64"/>
  <c r="D52" i="64"/>
  <c r="C52" i="64"/>
  <c r="B52" i="64"/>
  <c r="A52" i="64"/>
  <c r="I51" i="64"/>
  <c r="H51" i="64"/>
  <c r="G51" i="64"/>
  <c r="F51" i="64"/>
  <c r="E51" i="64"/>
  <c r="D51" i="64"/>
  <c r="C51" i="64"/>
  <c r="B51" i="64"/>
  <c r="A51" i="64"/>
  <c r="I50" i="64"/>
  <c r="H50" i="64"/>
  <c r="G50" i="64"/>
  <c r="F50" i="64"/>
  <c r="E50" i="64"/>
  <c r="D50" i="64"/>
  <c r="C50" i="64"/>
  <c r="B50" i="64"/>
  <c r="A50" i="64"/>
  <c r="I49" i="64"/>
  <c r="H49" i="64"/>
  <c r="G49" i="64"/>
  <c r="F49" i="64"/>
  <c r="E49" i="64"/>
  <c r="D49" i="64"/>
  <c r="C49" i="64"/>
  <c r="B49" i="64"/>
  <c r="A49" i="64"/>
  <c r="A48" i="64"/>
  <c r="I47" i="64"/>
  <c r="H47" i="64"/>
  <c r="G47" i="64"/>
  <c r="F47" i="64"/>
  <c r="E47" i="64"/>
  <c r="D47" i="64"/>
  <c r="C47" i="64"/>
  <c r="B47" i="64"/>
  <c r="A47" i="64"/>
  <c r="I46" i="64"/>
  <c r="H46" i="64"/>
  <c r="G46" i="64"/>
  <c r="F46" i="64"/>
  <c r="E46" i="64"/>
  <c r="D46" i="64"/>
  <c r="C46" i="64"/>
  <c r="B46" i="64"/>
  <c r="A46" i="64"/>
  <c r="I45" i="64"/>
  <c r="H45" i="64"/>
  <c r="G45" i="64"/>
  <c r="F45" i="64"/>
  <c r="E45" i="64"/>
  <c r="D45" i="64"/>
  <c r="C45" i="64"/>
  <c r="B45" i="64"/>
  <c r="A45" i="64"/>
  <c r="I44" i="64"/>
  <c r="H44" i="64"/>
  <c r="G44" i="64"/>
  <c r="F44" i="64"/>
  <c r="E44" i="64"/>
  <c r="D44" i="64"/>
  <c r="C44" i="64"/>
  <c r="B44" i="64"/>
  <c r="A44" i="64"/>
  <c r="A43" i="64"/>
  <c r="I41" i="64"/>
  <c r="H41" i="64"/>
  <c r="G41" i="64"/>
  <c r="F41" i="64"/>
  <c r="E41" i="64"/>
  <c r="D41" i="64"/>
  <c r="C41" i="64"/>
  <c r="B41" i="64"/>
  <c r="A41" i="64"/>
  <c r="I40" i="64"/>
  <c r="H40" i="64"/>
  <c r="G40" i="64"/>
  <c r="F40" i="64"/>
  <c r="E40" i="64"/>
  <c r="D40" i="64"/>
  <c r="C40" i="64"/>
  <c r="B40" i="64"/>
  <c r="A40" i="64"/>
  <c r="I39" i="64"/>
  <c r="H39" i="64"/>
  <c r="G39" i="64"/>
  <c r="F39" i="64"/>
  <c r="E39" i="64"/>
  <c r="D39" i="64"/>
  <c r="C39" i="64"/>
  <c r="B39" i="64"/>
  <c r="A39" i="64"/>
  <c r="I38" i="64"/>
  <c r="H38" i="64"/>
  <c r="G38" i="64"/>
  <c r="F38" i="64"/>
  <c r="E38" i="64"/>
  <c r="D38" i="64"/>
  <c r="C38" i="64"/>
  <c r="B38" i="64"/>
  <c r="A38" i="64"/>
  <c r="I37" i="64"/>
  <c r="H37" i="64"/>
  <c r="G37" i="64"/>
  <c r="F37" i="64"/>
  <c r="E37" i="64"/>
  <c r="D37" i="64"/>
  <c r="C37" i="64"/>
  <c r="B37" i="64"/>
  <c r="A37" i="64"/>
  <c r="I36" i="64"/>
  <c r="H36" i="64"/>
  <c r="G36" i="64"/>
  <c r="F36" i="64"/>
  <c r="E36" i="64"/>
  <c r="D36" i="64"/>
  <c r="C36" i="64"/>
  <c r="B36" i="64"/>
  <c r="A36" i="64"/>
  <c r="I35" i="64"/>
  <c r="H35" i="64"/>
  <c r="G35" i="64"/>
  <c r="F35" i="64"/>
  <c r="E35" i="64"/>
  <c r="D35" i="64"/>
  <c r="C35" i="64"/>
  <c r="B35" i="64"/>
  <c r="A35" i="64"/>
  <c r="I34" i="64"/>
  <c r="H34" i="64"/>
  <c r="G34" i="64"/>
  <c r="F34" i="64"/>
  <c r="E34" i="64"/>
  <c r="D34" i="64"/>
  <c r="C34" i="64"/>
  <c r="B34" i="64"/>
  <c r="A34" i="64"/>
  <c r="I33" i="64"/>
  <c r="H33" i="64"/>
  <c r="G33" i="64"/>
  <c r="F33" i="64"/>
  <c r="E33" i="64"/>
  <c r="D33" i="64"/>
  <c r="C33" i="64"/>
  <c r="B33" i="64"/>
  <c r="A33" i="64"/>
  <c r="I32" i="64"/>
  <c r="H32" i="64"/>
  <c r="G32" i="64"/>
  <c r="F32" i="64"/>
  <c r="E32" i="64"/>
  <c r="D32" i="64"/>
  <c r="C32" i="64"/>
  <c r="B32" i="64"/>
  <c r="A32" i="64"/>
  <c r="I31" i="64"/>
  <c r="H31" i="64"/>
  <c r="G31" i="64"/>
  <c r="F31" i="64"/>
  <c r="E31" i="64"/>
  <c r="D31" i="64"/>
  <c r="C31" i="64"/>
  <c r="B31" i="64"/>
  <c r="A31" i="64"/>
  <c r="I30" i="64"/>
  <c r="H30" i="64"/>
  <c r="G30" i="64"/>
  <c r="F30" i="64"/>
  <c r="E30" i="64"/>
  <c r="D30" i="64"/>
  <c r="C30" i="64"/>
  <c r="B30" i="64"/>
  <c r="A30" i="64"/>
  <c r="I29" i="64"/>
  <c r="H29" i="64"/>
  <c r="G29" i="64"/>
  <c r="F29" i="64"/>
  <c r="E29" i="64"/>
  <c r="D29" i="64"/>
  <c r="C29" i="64"/>
  <c r="B29" i="64"/>
  <c r="A29" i="64"/>
  <c r="I28" i="64"/>
  <c r="H28" i="64"/>
  <c r="G28" i="64"/>
  <c r="F28" i="64"/>
  <c r="E28" i="64"/>
  <c r="D28" i="64"/>
  <c r="C28" i="64"/>
  <c r="B28" i="64"/>
  <c r="A28" i="64"/>
  <c r="I27" i="64"/>
  <c r="H27" i="64"/>
  <c r="G27" i="64"/>
  <c r="F27" i="64"/>
  <c r="E27" i="64"/>
  <c r="D27" i="64"/>
  <c r="C27" i="64"/>
  <c r="B27" i="64"/>
  <c r="A27" i="64"/>
  <c r="A26" i="64"/>
  <c r="I25" i="64"/>
  <c r="H25" i="64"/>
  <c r="G25" i="64"/>
  <c r="F25" i="64"/>
  <c r="E25" i="64"/>
  <c r="D25" i="64"/>
  <c r="C25" i="64"/>
  <c r="B25" i="64"/>
  <c r="A25" i="64"/>
  <c r="I24" i="64"/>
  <c r="H24" i="64"/>
  <c r="G24" i="64"/>
  <c r="F24" i="64"/>
  <c r="E24" i="64"/>
  <c r="D24" i="64"/>
  <c r="C24" i="64"/>
  <c r="B24" i="64"/>
  <c r="A24" i="64"/>
  <c r="I23" i="64"/>
  <c r="H23" i="64"/>
  <c r="G23" i="64"/>
  <c r="F23" i="64"/>
  <c r="E23" i="64"/>
  <c r="D23" i="64"/>
  <c r="C23" i="64"/>
  <c r="B23" i="64"/>
  <c r="A23" i="64"/>
  <c r="A22" i="64"/>
  <c r="I21" i="64"/>
  <c r="H21" i="64"/>
  <c r="G21" i="64"/>
  <c r="F21" i="64"/>
  <c r="E21" i="64"/>
  <c r="D21" i="64"/>
  <c r="C21" i="64"/>
  <c r="B21" i="64"/>
  <c r="A21" i="64"/>
  <c r="I20" i="64"/>
  <c r="H20" i="64"/>
  <c r="G20" i="64"/>
  <c r="F20" i="64"/>
  <c r="E20" i="64"/>
  <c r="D20" i="64"/>
  <c r="C20" i="64"/>
  <c r="B20" i="64"/>
  <c r="A20" i="64"/>
  <c r="A19" i="64"/>
  <c r="I18" i="64"/>
  <c r="H18" i="64"/>
  <c r="G18" i="64"/>
  <c r="F18" i="64"/>
  <c r="E18" i="64"/>
  <c r="D18" i="64"/>
  <c r="C18" i="64"/>
  <c r="B18" i="64"/>
  <c r="A18" i="64"/>
  <c r="I17" i="64"/>
  <c r="H17" i="64"/>
  <c r="G17" i="64"/>
  <c r="F17" i="64"/>
  <c r="E17" i="64"/>
  <c r="D17" i="64"/>
  <c r="C17" i="64"/>
  <c r="B17" i="64"/>
  <c r="A17" i="64"/>
  <c r="I16" i="64"/>
  <c r="H16" i="64"/>
  <c r="G16" i="64"/>
  <c r="F16" i="64"/>
  <c r="E16" i="64"/>
  <c r="D16" i="64"/>
  <c r="C16" i="64"/>
  <c r="B16" i="64"/>
  <c r="A16" i="64"/>
  <c r="I15" i="64"/>
  <c r="H15" i="64"/>
  <c r="G15" i="64"/>
  <c r="F15" i="64"/>
  <c r="E15" i="64"/>
  <c r="D15" i="64"/>
  <c r="C15" i="64"/>
  <c r="B15" i="64"/>
  <c r="A15" i="64"/>
  <c r="I14" i="64"/>
  <c r="H14" i="64"/>
  <c r="G14" i="64"/>
  <c r="F14" i="64"/>
  <c r="E14" i="64"/>
  <c r="D14" i="64"/>
  <c r="C14" i="64"/>
  <c r="B14" i="64"/>
  <c r="A14" i="64"/>
  <c r="I13" i="64"/>
  <c r="H13" i="64"/>
  <c r="G13" i="64"/>
  <c r="F13" i="64"/>
  <c r="E13" i="64"/>
  <c r="D13" i="64"/>
  <c r="C13" i="64"/>
  <c r="B13" i="64"/>
  <c r="A13" i="64"/>
  <c r="I12" i="64"/>
  <c r="H12" i="64"/>
  <c r="G12" i="64"/>
  <c r="F12" i="64"/>
  <c r="E12" i="64"/>
  <c r="D12" i="64"/>
  <c r="C12" i="64"/>
  <c r="B12" i="64"/>
  <c r="A12" i="64"/>
  <c r="I11" i="64"/>
  <c r="H11" i="64"/>
  <c r="G11" i="64"/>
  <c r="F11" i="64"/>
  <c r="E11" i="64"/>
  <c r="D11" i="64"/>
  <c r="C11" i="64"/>
  <c r="B11" i="64"/>
  <c r="A11" i="64"/>
  <c r="A10" i="64"/>
  <c r="K6" i="64"/>
  <c r="J6" i="64"/>
  <c r="I6" i="64"/>
  <c r="H6" i="64"/>
  <c r="G6" i="64"/>
  <c r="F6" i="64"/>
  <c r="E6" i="64"/>
  <c r="D6" i="64"/>
  <c r="C6" i="64"/>
  <c r="B6" i="64"/>
  <c r="A6" i="64"/>
  <c r="K5" i="64"/>
  <c r="J5" i="64"/>
  <c r="A3" i="64"/>
  <c r="A2" i="64"/>
  <c r="A1" i="64"/>
  <c r="BM15" i="84"/>
  <c r="BL15" i="84"/>
  <c r="BK15" i="84"/>
  <c r="BJ15" i="84"/>
  <c r="BI15" i="84"/>
  <c r="BH15" i="84"/>
  <c r="BG15" i="84"/>
  <c r="BF15" i="84"/>
  <c r="BE15" i="84"/>
  <c r="BD15" i="84"/>
  <c r="BC15" i="84"/>
  <c r="BB15" i="84"/>
  <c r="BA15" i="84"/>
  <c r="AZ15" i="84"/>
  <c r="AY15" i="84"/>
  <c r="AX15" i="84"/>
  <c r="AW15" i="84"/>
  <c r="AV15" i="84"/>
  <c r="AU15" i="84"/>
  <c r="AT15" i="84"/>
  <c r="AS15" i="84"/>
  <c r="AR15" i="84"/>
  <c r="AQ15" i="84"/>
  <c r="AP15" i="84"/>
  <c r="AO15" i="84"/>
  <c r="AN15" i="84"/>
  <c r="AM15" i="84"/>
  <c r="AL15" i="84"/>
  <c r="AK15" i="84"/>
  <c r="AJ15" i="84"/>
  <c r="AI15" i="84"/>
  <c r="AH15" i="84"/>
  <c r="AG15" i="84"/>
  <c r="AF15" i="84"/>
  <c r="AE15" i="84"/>
  <c r="AD15" i="84"/>
  <c r="AC15" i="84"/>
  <c r="AB15" i="84"/>
  <c r="AA15" i="84"/>
  <c r="Z15" i="84"/>
  <c r="Y15" i="84"/>
  <c r="X15" i="84"/>
  <c r="W15" i="84"/>
  <c r="V15" i="84"/>
  <c r="U15" i="84"/>
  <c r="T15" i="84"/>
  <c r="S15" i="84"/>
  <c r="R15" i="84"/>
  <c r="Q15" i="84"/>
  <c r="P15" i="84"/>
  <c r="O15" i="84"/>
  <c r="N15" i="84"/>
  <c r="M15" i="84"/>
  <c r="L15" i="84"/>
  <c r="K15" i="84"/>
  <c r="J15" i="84"/>
  <c r="I15" i="84"/>
  <c r="H15" i="84"/>
  <c r="G15" i="84"/>
  <c r="F15" i="84"/>
  <c r="E15" i="84"/>
  <c r="D15" i="84"/>
  <c r="C15" i="84"/>
  <c r="B15" i="84"/>
  <c r="A15" i="84"/>
  <c r="BM14" i="84"/>
  <c r="BL14" i="84"/>
  <c r="AP14" i="84"/>
  <c r="AI14" i="84"/>
  <c r="AH14" i="84"/>
  <c r="T14" i="84"/>
  <c r="M14" i="84"/>
  <c r="J14" i="84"/>
  <c r="E14" i="84"/>
  <c r="D14" i="84"/>
  <c r="C14" i="84"/>
  <c r="A14" i="84"/>
  <c r="BM13" i="84"/>
  <c r="BL13" i="84"/>
  <c r="AP13" i="84"/>
  <c r="AI13" i="84"/>
  <c r="AH13" i="84"/>
  <c r="J13" i="84"/>
  <c r="E13" i="84"/>
  <c r="B13" i="84"/>
  <c r="A13" i="84"/>
  <c r="BM12" i="84"/>
  <c r="BL12" i="84"/>
  <c r="AP12" i="84"/>
  <c r="AI12" i="84"/>
  <c r="AH12" i="84"/>
  <c r="J12" i="84"/>
  <c r="E12" i="84"/>
  <c r="B12" i="84"/>
  <c r="A12" i="84"/>
  <c r="BM11" i="84"/>
  <c r="BL11" i="84"/>
  <c r="AP11" i="84"/>
  <c r="AI11" i="84"/>
  <c r="AH11" i="84"/>
  <c r="J11" i="84"/>
  <c r="E11" i="84"/>
  <c r="B11" i="84"/>
  <c r="A11" i="84"/>
  <c r="BM10" i="84"/>
  <c r="BL10" i="84"/>
  <c r="AP10" i="84"/>
  <c r="AI10" i="84"/>
  <c r="AH10" i="84"/>
  <c r="J10" i="84"/>
  <c r="E10" i="84"/>
  <c r="B10" i="84"/>
  <c r="A10" i="84"/>
  <c r="BM9" i="84"/>
  <c r="BL9" i="84"/>
  <c r="BE9" i="84"/>
  <c r="BD9" i="84"/>
  <c r="AP9" i="84"/>
  <c r="AI9" i="84"/>
  <c r="AH9" i="84"/>
  <c r="AA9" i="84"/>
  <c r="J9" i="84"/>
  <c r="E9" i="84"/>
  <c r="B9" i="84"/>
  <c r="A9" i="84"/>
  <c r="BM8" i="84"/>
  <c r="BL8" i="84"/>
  <c r="AP8" i="84"/>
  <c r="AI8" i="84"/>
  <c r="AH8" i="84"/>
  <c r="J8" i="84"/>
  <c r="E8" i="84"/>
  <c r="B8" i="84"/>
  <c r="A8" i="84"/>
  <c r="BM7" i="84"/>
  <c r="BL7" i="84"/>
  <c r="AP7" i="84"/>
  <c r="AI7" i="84"/>
  <c r="AH7" i="84"/>
  <c r="J7" i="84"/>
  <c r="E7" i="84"/>
  <c r="D7" i="84"/>
  <c r="B7" i="84"/>
  <c r="A7" i="84"/>
  <c r="BM6" i="84"/>
  <c r="BL6" i="84"/>
  <c r="BC6" i="84"/>
  <c r="AP6" i="84"/>
  <c r="AM6" i="84"/>
  <c r="AK6" i="84"/>
  <c r="AJ6" i="84"/>
  <c r="AI6" i="84"/>
  <c r="AH6" i="84"/>
  <c r="N6" i="84"/>
  <c r="J6" i="84"/>
  <c r="G6" i="84"/>
  <c r="F6" i="84"/>
  <c r="E6" i="84"/>
  <c r="B6" i="84"/>
  <c r="A6" i="84"/>
  <c r="E5" i="84"/>
  <c r="D5" i="84"/>
  <c r="C5" i="84"/>
  <c r="B5" i="84"/>
  <c r="A5" i="84"/>
  <c r="BM4" i="84"/>
  <c r="BL4" i="84"/>
  <c r="BK4" i="84"/>
  <c r="BJ4" i="84"/>
  <c r="BI4" i="84"/>
  <c r="BH4" i="84"/>
  <c r="BG4" i="84"/>
  <c r="BF4" i="84"/>
  <c r="BE4" i="84"/>
  <c r="BD4" i="84"/>
  <c r="BC4" i="84"/>
  <c r="BB4" i="84"/>
  <c r="BA4" i="84"/>
  <c r="AZ4" i="84"/>
  <c r="AY4" i="84"/>
  <c r="AX4" i="84"/>
  <c r="AW4" i="84"/>
  <c r="AV4" i="84"/>
  <c r="AU4" i="84"/>
  <c r="AT4" i="84"/>
  <c r="AS4" i="84"/>
  <c r="AR4" i="84"/>
  <c r="AQ4" i="84"/>
  <c r="AP4" i="84"/>
  <c r="AO4" i="84"/>
  <c r="AN4" i="84"/>
  <c r="AM4" i="84"/>
  <c r="AL4" i="84"/>
  <c r="AK4" i="84"/>
  <c r="AJ4" i="84"/>
  <c r="AI4" i="84"/>
  <c r="AH4" i="84"/>
  <c r="AG4" i="84"/>
  <c r="AF4" i="84"/>
  <c r="AE4" i="84"/>
  <c r="AD4" i="84"/>
  <c r="AC4" i="84"/>
  <c r="AB4" i="84"/>
  <c r="AA4" i="84"/>
  <c r="Z4" i="84"/>
  <c r="Y4" i="84"/>
  <c r="X4" i="84"/>
  <c r="W4" i="84"/>
  <c r="V4" i="84"/>
  <c r="U4" i="84"/>
  <c r="T4" i="84"/>
  <c r="S4" i="84"/>
  <c r="R4" i="84"/>
  <c r="Q4" i="84"/>
  <c r="P4" i="84"/>
  <c r="O4" i="84"/>
  <c r="N4" i="84"/>
  <c r="M4" i="84"/>
  <c r="L4" i="84"/>
  <c r="K4" i="84"/>
  <c r="J4" i="84"/>
  <c r="I4" i="84"/>
  <c r="H4" i="84"/>
  <c r="G4" i="84"/>
  <c r="F4" i="84"/>
  <c r="E4" i="84"/>
  <c r="BM3" i="84"/>
  <c r="BL3" i="84"/>
  <c r="BK3" i="84"/>
  <c r="BJ3" i="84"/>
  <c r="BI3" i="84"/>
  <c r="BH3" i="84"/>
  <c r="BG3" i="84"/>
  <c r="BF3" i="84"/>
  <c r="BE3" i="84"/>
  <c r="BD3" i="84"/>
  <c r="BC3" i="84"/>
  <c r="BB3" i="84"/>
  <c r="BA3" i="84"/>
  <c r="AZ3" i="84"/>
  <c r="AY3" i="84"/>
  <c r="AX3" i="84"/>
  <c r="AW3" i="84"/>
  <c r="AV3" i="84"/>
  <c r="AU3" i="84"/>
  <c r="AT3" i="84"/>
  <c r="AS3" i="84"/>
  <c r="AR3" i="84"/>
  <c r="AQ3" i="84"/>
  <c r="AP3" i="84"/>
  <c r="AO3" i="84"/>
  <c r="AN3" i="84"/>
  <c r="AM3" i="84"/>
  <c r="AL3" i="84"/>
  <c r="AK3" i="84"/>
  <c r="AJ3" i="84"/>
  <c r="AI3" i="84"/>
  <c r="AH3" i="84"/>
  <c r="AG3" i="84"/>
  <c r="AF3" i="84"/>
  <c r="AE3" i="84"/>
  <c r="AD3" i="84"/>
  <c r="AC3" i="84"/>
  <c r="AB3" i="84"/>
  <c r="AA3" i="84"/>
  <c r="Z3" i="84"/>
  <c r="Y3" i="84"/>
  <c r="X3" i="84"/>
  <c r="W3" i="84"/>
  <c r="V3" i="84"/>
  <c r="U3" i="84"/>
  <c r="T3" i="84"/>
  <c r="S3" i="84"/>
  <c r="R3" i="84"/>
  <c r="Q3" i="84"/>
  <c r="P3" i="84"/>
  <c r="O3" i="84"/>
  <c r="N3" i="84"/>
  <c r="M3" i="84"/>
  <c r="L3" i="84"/>
  <c r="K3" i="84"/>
  <c r="J3" i="84"/>
  <c r="I3" i="84"/>
  <c r="H3" i="84"/>
  <c r="G3" i="84"/>
  <c r="F3" i="84"/>
  <c r="E3" i="84"/>
  <c r="BM2" i="84"/>
  <c r="BL2" i="84"/>
  <c r="BK2" i="84"/>
  <c r="BJ2" i="84"/>
  <c r="BI2" i="84"/>
  <c r="BH2" i="84"/>
  <c r="BG2" i="84"/>
  <c r="BF2" i="84"/>
  <c r="BE2" i="84"/>
  <c r="BD2" i="84"/>
  <c r="BC2" i="84"/>
  <c r="BB2" i="84"/>
  <c r="BA2" i="84"/>
  <c r="AZ2" i="84"/>
  <c r="AY2" i="84"/>
  <c r="AX2" i="84"/>
  <c r="AW2" i="84"/>
  <c r="AV2" i="84"/>
  <c r="AU2" i="84"/>
  <c r="AT2" i="84"/>
  <c r="AS2" i="84"/>
  <c r="AR2" i="84"/>
  <c r="AQ2" i="84"/>
  <c r="AP2" i="84"/>
  <c r="AO2" i="84"/>
  <c r="AN2" i="84"/>
  <c r="AM2" i="84"/>
  <c r="AL2" i="84"/>
  <c r="AK2" i="84"/>
  <c r="AJ2" i="84"/>
  <c r="AI2" i="84"/>
  <c r="AH2" i="84"/>
  <c r="AG2" i="84"/>
  <c r="AF2" i="84"/>
  <c r="AE2" i="84"/>
  <c r="AD2" i="84"/>
  <c r="AC2" i="84"/>
  <c r="AB2" i="84"/>
  <c r="AA2" i="84"/>
  <c r="Z2" i="84"/>
  <c r="Y2" i="84"/>
  <c r="X2" i="84"/>
  <c r="W2" i="84"/>
  <c r="V2" i="84"/>
  <c r="U2" i="84"/>
  <c r="T2" i="84"/>
  <c r="S2" i="84"/>
  <c r="R2" i="84"/>
  <c r="Q2" i="84"/>
  <c r="P2" i="84"/>
  <c r="O2" i="84"/>
  <c r="N2" i="84"/>
  <c r="M2" i="84"/>
  <c r="L2" i="84"/>
  <c r="K2" i="84"/>
  <c r="J2" i="84"/>
  <c r="I2" i="84"/>
  <c r="H2" i="84"/>
  <c r="G2" i="84"/>
  <c r="F2" i="84"/>
  <c r="E2" i="84"/>
  <c r="BM1" i="84"/>
  <c r="BL1" i="84"/>
  <c r="BK1" i="84"/>
  <c r="BJ1" i="84"/>
  <c r="BI1" i="84"/>
  <c r="BH1" i="84"/>
  <c r="BG1" i="84"/>
  <c r="BF1" i="84"/>
  <c r="BE1" i="84"/>
  <c r="BD1" i="84"/>
  <c r="BC1" i="84"/>
  <c r="BB1" i="84"/>
  <c r="BA1" i="84"/>
  <c r="AZ1" i="84"/>
  <c r="AY1" i="84"/>
  <c r="AX1" i="84"/>
  <c r="AW1" i="84"/>
  <c r="AV1" i="84"/>
  <c r="AU1" i="84"/>
  <c r="AT1" i="84"/>
  <c r="AS1" i="84"/>
  <c r="AR1" i="84"/>
  <c r="AQ1" i="84"/>
  <c r="AP1" i="84"/>
  <c r="AO1" i="84"/>
  <c r="AN1" i="84"/>
  <c r="AM1" i="84"/>
  <c r="AL1" i="84"/>
  <c r="AK1" i="84"/>
  <c r="AJ1" i="84"/>
  <c r="AI1" i="84"/>
  <c r="AH1" i="84"/>
  <c r="AG1" i="84"/>
  <c r="AF1" i="84"/>
  <c r="AE1" i="84"/>
  <c r="AD1" i="84"/>
  <c r="AC1" i="84"/>
  <c r="AB1" i="84"/>
  <c r="AA1" i="84"/>
  <c r="Z1" i="84"/>
  <c r="Y1" i="84"/>
  <c r="X1" i="84"/>
  <c r="W1" i="84"/>
  <c r="V1" i="84"/>
  <c r="U1" i="84"/>
  <c r="T1" i="84"/>
  <c r="S1" i="84"/>
  <c r="R1" i="84"/>
  <c r="Q1" i="84"/>
  <c r="P1" i="84"/>
  <c r="O1" i="84"/>
  <c r="N1" i="84"/>
  <c r="M1" i="84"/>
  <c r="L1" i="84"/>
  <c r="K1" i="84"/>
  <c r="J1" i="84"/>
  <c r="I1" i="84"/>
  <c r="H1" i="84"/>
  <c r="G1" i="84"/>
  <c r="F1" i="84"/>
  <c r="E1" i="84"/>
  <c r="AH63" i="1"/>
  <c r="AG63" i="1"/>
  <c r="I63" i="1"/>
  <c r="BI61" i="1"/>
  <c r="AZ61" i="1"/>
  <c r="BJ59" i="1"/>
  <c r="AG58" i="1"/>
  <c r="E57" i="1"/>
  <c r="AG56" i="1"/>
  <c r="I56" i="1"/>
  <c r="E56" i="1"/>
  <c r="I51" i="1"/>
  <c r="I48" i="1"/>
  <c r="AZ47" i="1"/>
  <c r="BJ43" i="1"/>
  <c r="BI43" i="1"/>
  <c r="AZ43" i="1"/>
  <c r="E15" i="1"/>
  <c r="AZ13" i="1"/>
  <c r="AH13" i="1"/>
  <c r="AG13" i="1"/>
  <c r="I13" i="1"/>
  <c r="BI12" i="1"/>
  <c r="AH10" i="1"/>
  <c r="AG10" i="1"/>
  <c r="I10" i="1"/>
  <c r="E9" i="1"/>
  <c r="BI8" i="1"/>
  <c r="AG8" i="1"/>
  <c r="I7" i="1"/>
  <c r="E7" i="1"/>
  <c r="D7" i="1"/>
  <c r="BI6" i="1"/>
  <c r="AG6" i="1"/>
  <c r="E6" i="1"/>
</calcChain>
</file>

<file path=xl/comments1.xml><?xml version="1.0" encoding="utf-8"?>
<comments xmlns="http://schemas.openxmlformats.org/spreadsheetml/2006/main">
  <authors>
    <author>Navigant Employee</author>
  </authors>
  <commentList>
    <comment ref="A1" authorId="0" shapeId="0">
      <text>
        <r>
          <rPr>
            <sz val="12"/>
            <color indexed="9"/>
            <rFont val="Palatino"/>
            <family val="1"/>
          </rPr>
          <t>If you add a new row, you must also add a row in the same location on the following pages: CLASS, and FUNCALLOC. Remember to check sub-totals if you are adding a row at the beginning or the end of the section</t>
        </r>
        <r>
          <rPr>
            <sz val="8"/>
            <color indexed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<sst xmlns="http://schemas.openxmlformats.org/spreadsheetml/2006/main" count="2068" uniqueCount="1255">
  <si>
    <t>A&amp;G Exp - Transfer (Credit)</t>
  </si>
  <si>
    <t>A&amp;G Exp - Pensions &amp; Benefits</t>
  </si>
  <si>
    <t>AGE.T</t>
  </si>
  <si>
    <t xml:space="preserve">A&amp;G Expense -Total </t>
  </si>
  <si>
    <t>Depreciation Exp - VROW</t>
  </si>
  <si>
    <t>OOE.T</t>
  </si>
  <si>
    <t>DEP.T</t>
  </si>
  <si>
    <t>404.T</t>
  </si>
  <si>
    <t>406.T</t>
  </si>
  <si>
    <t xml:space="preserve">Property Taxes </t>
  </si>
  <si>
    <t>Total Taxes Other Than FIT</t>
  </si>
  <si>
    <t xml:space="preserve">Current Federal Income Tax @ Rate </t>
  </si>
  <si>
    <t>ID447.01</t>
  </si>
  <si>
    <t>Sales of Electricity - Firm Revenue</t>
  </si>
  <si>
    <t>Sales of Electricity - Transportation Revenue</t>
  </si>
  <si>
    <t>Sales of Electricity - Small Firm Resale</t>
  </si>
  <si>
    <t>Sales of Electricity - Non Firm Revenue</t>
  </si>
  <si>
    <t>ID454.02</t>
  </si>
  <si>
    <t>Rental Revenue</t>
  </si>
  <si>
    <t>REV.ST1</t>
  </si>
  <si>
    <t>REV.T1</t>
  </si>
  <si>
    <t>Sales of Electricity - Total Revenue</t>
  </si>
  <si>
    <t>450.T</t>
  </si>
  <si>
    <t>Late Payment Revenue - Total</t>
  </si>
  <si>
    <t>451.T</t>
  </si>
  <si>
    <t>Misc Service Revenue - Total</t>
  </si>
  <si>
    <t>454.T</t>
  </si>
  <si>
    <t>Rental Revenue - Total</t>
  </si>
  <si>
    <t>ID456.05</t>
  </si>
  <si>
    <t>456.T</t>
  </si>
  <si>
    <t>REV.T2</t>
  </si>
  <si>
    <t>Other Operating Revenue - Total</t>
  </si>
  <si>
    <t>Other Elect Revenue - Total</t>
  </si>
  <si>
    <t>REV.T3</t>
  </si>
  <si>
    <t>FIT.T</t>
  </si>
  <si>
    <t>TOTF.T</t>
  </si>
  <si>
    <t>Demonstration &amp; Selling</t>
  </si>
  <si>
    <t>Advertising</t>
  </si>
  <si>
    <t>Misc Selling Expense</t>
  </si>
  <si>
    <t>ID456.02</t>
  </si>
  <si>
    <t>ID456.03</t>
  </si>
  <si>
    <t>ID912.00</t>
  </si>
  <si>
    <t>Misc Deferred Debits - Subtotal</t>
  </si>
  <si>
    <t>ID366.01</t>
  </si>
  <si>
    <t>ID913.00</t>
  </si>
  <si>
    <t>ID916.00</t>
  </si>
  <si>
    <t>ID407.01</t>
  </si>
  <si>
    <t>Amort of Property Losses - Hydro</t>
  </si>
  <si>
    <t>Amort of Property Losses - Storm T&amp;D</t>
  </si>
  <si>
    <t>ID108.370</t>
  </si>
  <si>
    <t>ID108.373</t>
  </si>
  <si>
    <t>ID108.374</t>
  </si>
  <si>
    <t>ID108.41</t>
  </si>
  <si>
    <t>ID108.42</t>
  </si>
  <si>
    <t>Underground Conduit</t>
  </si>
  <si>
    <t>Meters</t>
  </si>
  <si>
    <t>Steam Production</t>
  </si>
  <si>
    <t>Hydro Production</t>
  </si>
  <si>
    <t>Other Production</t>
  </si>
  <si>
    <t>Structures &amp; Improvements</t>
  </si>
  <si>
    <t>Station Equipment - Assigned</t>
  </si>
  <si>
    <t>Poles, Towers &amp; Fixtures</t>
  </si>
  <si>
    <t>Overhead Conductors &amp; Devices</t>
  </si>
  <si>
    <t>Underground Conductors &amp; Devices</t>
  </si>
  <si>
    <t>Street &amp; Area Lights - Assigned</t>
  </si>
  <si>
    <t>General</t>
  </si>
  <si>
    <t>RWIP</t>
  </si>
  <si>
    <t>Asset Retirement Obligation</t>
  </si>
  <si>
    <t>ID399.00</t>
  </si>
  <si>
    <t>Total</t>
  </si>
  <si>
    <t>Energy Diversion</t>
  </si>
  <si>
    <t>Temporary Service</t>
  </si>
  <si>
    <t>Reconnection Charge</t>
  </si>
  <si>
    <t>Modified Service Charges</t>
  </si>
  <si>
    <t>Billing Initiation Fee</t>
  </si>
  <si>
    <t>NSF Handling Charge</t>
  </si>
  <si>
    <t>CIAC Sch 87</t>
  </si>
  <si>
    <t>Summit Buyout</t>
  </si>
  <si>
    <t>Sumas Water Sale</t>
  </si>
  <si>
    <t>Amort Exp - Acquis Adj - Prod</t>
  </si>
  <si>
    <t>ID236.01</t>
  </si>
  <si>
    <t>ID236.02</t>
  </si>
  <si>
    <t>ID236.03</t>
  </si>
  <si>
    <t>ID236.04</t>
  </si>
  <si>
    <t>Lifetime O&amp;M Revenue for Distribution Plant</t>
  </si>
  <si>
    <t>Non Core Gas Sales</t>
  </si>
  <si>
    <t>Green Energy Option</t>
  </si>
  <si>
    <t>Intolight</t>
  </si>
  <si>
    <t>Steam Plant</t>
  </si>
  <si>
    <t>Transformer &amp; Misc Equip</t>
  </si>
  <si>
    <t>Land &amp; Building</t>
  </si>
  <si>
    <t>Total Amort Exp Acquisition Adjustment</t>
  </si>
  <si>
    <t>Total Amortization &amp; Depletion</t>
  </si>
  <si>
    <t>Total Property Losses</t>
  </si>
  <si>
    <t>Land &amp; Land Rights</t>
  </si>
  <si>
    <t>ID182.01</t>
  </si>
  <si>
    <t>ID182.02</t>
  </si>
  <si>
    <t>ID253.00</t>
  </si>
  <si>
    <t>Land &amp; Land Rights - Assigned</t>
  </si>
  <si>
    <t>Structures &amp; Improvements - Assigned</t>
  </si>
  <si>
    <t>Overhead Line Transformers</t>
  </si>
  <si>
    <t>Underground Line Transformers</t>
  </si>
  <si>
    <t>Line Transformers - Assigned</t>
  </si>
  <si>
    <t>Overhead Services</t>
  </si>
  <si>
    <t>Underground Services</t>
  </si>
  <si>
    <t>Office Furniture &amp; Equipment</t>
  </si>
  <si>
    <t>Transportation Equipment</t>
  </si>
  <si>
    <t>Stores Equipment</t>
  </si>
  <si>
    <t>Tools &amp; Shop/Garage Equipment</t>
  </si>
  <si>
    <t>Laboratory Equipment</t>
  </si>
  <si>
    <t>Power Operated Equipment</t>
  </si>
  <si>
    <t>Communication Equipment</t>
  </si>
  <si>
    <t>Miscellaneous Equipment</t>
  </si>
  <si>
    <t>Other Tangible Property</t>
  </si>
  <si>
    <t>ID365.01</t>
  </si>
  <si>
    <t>ID108.361a</t>
  </si>
  <si>
    <t>ID108.361b</t>
  </si>
  <si>
    <t>ID108.362a</t>
  </si>
  <si>
    <t>ID108.362b</t>
  </si>
  <si>
    <t>ID108.364a</t>
  </si>
  <si>
    <t>ID108.360a</t>
  </si>
  <si>
    <t>ID108.360b</t>
  </si>
  <si>
    <t>ID108.365a</t>
  </si>
  <si>
    <t>ID108.365b</t>
  </si>
  <si>
    <t>ID108.366a</t>
  </si>
  <si>
    <t>ID108.367a</t>
  </si>
  <si>
    <t>Subtotal - Other Ratebase</t>
  </si>
  <si>
    <t>ID111.00</t>
  </si>
  <si>
    <t>UG Conduit &amp; Conductor - Assigned</t>
  </si>
  <si>
    <t>Puget Sound Energy</t>
  </si>
  <si>
    <t>Line No.</t>
  </si>
  <si>
    <t>Account ID</t>
  </si>
  <si>
    <t>Description</t>
  </si>
  <si>
    <t>Historical Test Year</t>
  </si>
  <si>
    <t>Total Adjusted Operations</t>
  </si>
  <si>
    <t>Additional Charges (Late Payment)</t>
  </si>
  <si>
    <t>ID450.01</t>
  </si>
  <si>
    <t>ID450.02</t>
  </si>
  <si>
    <t>Miscellaneous Service Revenue</t>
  </si>
  <si>
    <t>ID451.01</t>
  </si>
  <si>
    <t>ID451.02</t>
  </si>
  <si>
    <t>ID451.03</t>
  </si>
  <si>
    <t>ID451.04</t>
  </si>
  <si>
    <t>ID451.05</t>
  </si>
  <si>
    <t>ID451.06</t>
  </si>
  <si>
    <t>ID451.07</t>
  </si>
  <si>
    <t>ID451.08</t>
  </si>
  <si>
    <t>ID454.01</t>
  </si>
  <si>
    <t>ID454.03</t>
  </si>
  <si>
    <t>ID454.04</t>
  </si>
  <si>
    <t>ID454.05</t>
  </si>
  <si>
    <t>Other Electric Revenue</t>
  </si>
  <si>
    <t>ID456.01</t>
  </si>
  <si>
    <t>ID456.04</t>
  </si>
  <si>
    <t>ID456.06</t>
  </si>
  <si>
    <t>ID456.07</t>
  </si>
  <si>
    <t>ID456.08</t>
  </si>
  <si>
    <t>ID456.09</t>
  </si>
  <si>
    <t>ID456.10</t>
  </si>
  <si>
    <t>ID456.11</t>
  </si>
  <si>
    <t>ID456.12</t>
  </si>
  <si>
    <t>Total Operating Revenue</t>
  </si>
  <si>
    <t>FUEL.ST</t>
  </si>
  <si>
    <t>FUEL.OT</t>
  </si>
  <si>
    <t>Other Prod O&amp;M - Fuel</t>
  </si>
  <si>
    <t>ID555.00</t>
  </si>
  <si>
    <t>Purchased Power - Other</t>
  </si>
  <si>
    <t>ID555.01</t>
  </si>
  <si>
    <t>ID557.00</t>
  </si>
  <si>
    <t>Regulation &amp; Frequency Response</t>
  </si>
  <si>
    <t>ID565.00</t>
  </si>
  <si>
    <t>ID500.00</t>
  </si>
  <si>
    <t>Steam Prod O&amp;M</t>
  </si>
  <si>
    <t>ID535.00</t>
  </si>
  <si>
    <t>Hydro Prod O&amp;M</t>
  </si>
  <si>
    <t>ID545.00</t>
  </si>
  <si>
    <t>Other Prod O&amp;M</t>
  </si>
  <si>
    <t>Total Other Energy Supply Expense</t>
  </si>
  <si>
    <t>ID565.01</t>
  </si>
  <si>
    <t>ID580.00</t>
  </si>
  <si>
    <t>Distribution Op - Supv &amp; Eng</t>
  </si>
  <si>
    <t>ID581.00</t>
  </si>
  <si>
    <t>Distribution Op - Load Dispatch</t>
  </si>
  <si>
    <t>ID582.00</t>
  </si>
  <si>
    <t>Distribution Op - Station</t>
  </si>
  <si>
    <t>ID583.00</t>
  </si>
  <si>
    <t>Distribution Op - OH Lines</t>
  </si>
  <si>
    <t>ID584.00</t>
  </si>
  <si>
    <t>Distribution Op - UG Lines</t>
  </si>
  <si>
    <t>ID585.00</t>
  </si>
  <si>
    <t>Distribution Op - Street Light</t>
  </si>
  <si>
    <t>ID586.00</t>
  </si>
  <si>
    <t>Distribution Op - Meters</t>
  </si>
  <si>
    <t>ID587.00</t>
  </si>
  <si>
    <t>Distribution Op - Cust Install Meters</t>
  </si>
  <si>
    <t>ID588.00</t>
  </si>
  <si>
    <t>Distribution Op - Misc</t>
  </si>
  <si>
    <t>ID589.00</t>
  </si>
  <si>
    <t>Distribution Op - Rents</t>
  </si>
  <si>
    <t>ID591.00</t>
  </si>
  <si>
    <t>Distribution Maint - Structure</t>
  </si>
  <si>
    <t>ID592.00</t>
  </si>
  <si>
    <t>Distribution Maint - Station Equip</t>
  </si>
  <si>
    <t>ID593.00</t>
  </si>
  <si>
    <t>Distribution Maint - OH Lines</t>
  </si>
  <si>
    <t>ID594.00</t>
  </si>
  <si>
    <t>Distribution Maint - UG Lines</t>
  </si>
  <si>
    <t>ID595.00</t>
  </si>
  <si>
    <t>Distribution Maint - Transformers</t>
  </si>
  <si>
    <t>ID596.00</t>
  </si>
  <si>
    <t>Distribution Maint - Street Lights</t>
  </si>
  <si>
    <t>ID597.00</t>
  </si>
  <si>
    <t>Distribution Maint - Meters</t>
  </si>
  <si>
    <t>ID901.00</t>
  </si>
  <si>
    <t>Cust Accts Exp - Supv</t>
  </si>
  <si>
    <t>ID902.00</t>
  </si>
  <si>
    <t>Cust Accts Exp - Meter</t>
  </si>
  <si>
    <t>ID903.00</t>
  </si>
  <si>
    <t>Cust Accts Exp - Record</t>
  </si>
  <si>
    <t>ID904.00</t>
  </si>
  <si>
    <t>Cust Accts Exp - Uncollectibles</t>
  </si>
  <si>
    <t>ID905.00</t>
  </si>
  <si>
    <t>Cust Accts Exp - Misc</t>
  </si>
  <si>
    <t>ID908.01</t>
  </si>
  <si>
    <t>Cust Svc Exp - Cust Assistance</t>
  </si>
  <si>
    <t>ID909.00</t>
  </si>
  <si>
    <t>Cust Svc Exp - Informational</t>
  </si>
  <si>
    <t>ID910.00</t>
  </si>
  <si>
    <t>Cust Svc Exp - Misc</t>
  </si>
  <si>
    <t>ID908.02</t>
  </si>
  <si>
    <t>ID920.00</t>
  </si>
  <si>
    <t>A&amp;G Exp - Salaries</t>
  </si>
  <si>
    <t>ID921.00</t>
  </si>
  <si>
    <t>A&amp;G Exp - Office Supplies</t>
  </si>
  <si>
    <t>ID922.00</t>
  </si>
  <si>
    <t>ID923.00</t>
  </si>
  <si>
    <t>A&amp;G Exp - Outside Services</t>
  </si>
  <si>
    <t>ID924.00</t>
  </si>
  <si>
    <t>ID925.00</t>
  </si>
  <si>
    <t>ID926.00</t>
  </si>
  <si>
    <t>ID928.00</t>
  </si>
  <si>
    <t>A&amp;G Exp - Reg Commission</t>
  </si>
  <si>
    <t>ID930.00</t>
  </si>
  <si>
    <t>A&amp;G Exp - Miscellaneous</t>
  </si>
  <si>
    <t>ID931.00</t>
  </si>
  <si>
    <t>A&amp;G Exp - Rents</t>
  </si>
  <si>
    <t>ID935.00</t>
  </si>
  <si>
    <t>A&amp;G Exp - Maintenance of Gen Plant</t>
  </si>
  <si>
    <t>ID403.01</t>
  </si>
  <si>
    <t>Depreciation Exp - Steam Production</t>
  </si>
  <si>
    <t>ID403.02</t>
  </si>
  <si>
    <t>Depreciation Exp - Hydro Production</t>
  </si>
  <si>
    <t>ID403.03</t>
  </si>
  <si>
    <t>Depreciation Exp - Other Production</t>
  </si>
  <si>
    <t>ID403.06</t>
  </si>
  <si>
    <t>Depreciation Exp - General</t>
  </si>
  <si>
    <t>Total Depreciation Expense</t>
  </si>
  <si>
    <t>ID404.00</t>
  </si>
  <si>
    <t>ID404.01</t>
  </si>
  <si>
    <t>ID404.02</t>
  </si>
  <si>
    <t>Amort Exp - Gen Plant Rel</t>
  </si>
  <si>
    <t>Total Amortization Expense</t>
  </si>
  <si>
    <t>ID406.00</t>
  </si>
  <si>
    <t>ID406.01</t>
  </si>
  <si>
    <t>ID406.02</t>
  </si>
  <si>
    <t>Amort Exp - FERC Colstrip Adj - Prod</t>
  </si>
  <si>
    <t>ID406.03</t>
  </si>
  <si>
    <t>ID406.04</t>
  </si>
  <si>
    <t>Total Depreciation &amp; Amortization Exp</t>
  </si>
  <si>
    <t>ID407.00</t>
  </si>
  <si>
    <t>ID236.00</t>
  </si>
  <si>
    <t>Other Tax - Washington Excise</t>
  </si>
  <si>
    <t>Other Tax - Municipal</t>
  </si>
  <si>
    <t>409.1.T</t>
  </si>
  <si>
    <t>410.1.T</t>
  </si>
  <si>
    <t>Provision for Deferred FIT</t>
  </si>
  <si>
    <t>411.1.T</t>
  </si>
  <si>
    <t>Provision for Deferred FIT - Credit</t>
  </si>
  <si>
    <t>Total FIT</t>
  </si>
  <si>
    <t>Total Operating Revenue Deductions</t>
  </si>
  <si>
    <t>Revenue from Operations</t>
  </si>
  <si>
    <t>Net Operating Income</t>
  </si>
  <si>
    <t>Intangible Plant</t>
  </si>
  <si>
    <t>ID300.02</t>
  </si>
  <si>
    <t xml:space="preserve">  General</t>
  </si>
  <si>
    <t>Production Plant</t>
  </si>
  <si>
    <t>ID330.00</t>
  </si>
  <si>
    <t>ID340.00</t>
  </si>
  <si>
    <t>ID350.00</t>
  </si>
  <si>
    <t>ID350.01</t>
  </si>
  <si>
    <t>Distribution Plant</t>
  </si>
  <si>
    <t>ID362.01</t>
  </si>
  <si>
    <t>ID364.00</t>
  </si>
  <si>
    <t>ID365.00</t>
  </si>
  <si>
    <t>ID367.00</t>
  </si>
  <si>
    <t>DIR368.OH</t>
  </si>
  <si>
    <t>DIR368.UG</t>
  </si>
  <si>
    <t>ID370.00</t>
  </si>
  <si>
    <t>DIR373.00</t>
  </si>
  <si>
    <t>ID374.00</t>
  </si>
  <si>
    <t>General Plant</t>
  </si>
  <si>
    <t>ID389.00</t>
  </si>
  <si>
    <t>ID390.00</t>
  </si>
  <si>
    <t>ID391.00</t>
  </si>
  <si>
    <t>ID392.00</t>
  </si>
  <si>
    <t>ID393.00</t>
  </si>
  <si>
    <t>ID394.00</t>
  </si>
  <si>
    <t>ID395.00</t>
  </si>
  <si>
    <t>ID396.00</t>
  </si>
  <si>
    <t>ID397.00</t>
  </si>
  <si>
    <t>ID398.00</t>
  </si>
  <si>
    <t>Total Electric Plant in Service</t>
  </si>
  <si>
    <t xml:space="preserve">  Production</t>
  </si>
  <si>
    <t>WC.T</t>
  </si>
  <si>
    <t>Working Capital</t>
  </si>
  <si>
    <t>Provision for Depreciation</t>
  </si>
  <si>
    <t>ID108.10</t>
  </si>
  <si>
    <t>ID108.20</t>
  </si>
  <si>
    <t>ID108.30</t>
  </si>
  <si>
    <t>ID108.40</t>
  </si>
  <si>
    <t>ID108.60</t>
  </si>
  <si>
    <t>ID111.01</t>
  </si>
  <si>
    <t>Total Provision Depreciation &amp; Amortization</t>
  </si>
  <si>
    <t>ID282.00</t>
  </si>
  <si>
    <t>ID282.01</t>
  </si>
  <si>
    <t>ID235.00</t>
  </si>
  <si>
    <t>Customer Deposits</t>
  </si>
  <si>
    <t>ID252.00</t>
  </si>
  <si>
    <t>Total Ratebase</t>
  </si>
  <si>
    <t>Return</t>
  </si>
  <si>
    <t>Purchased Power - Residential Exchange</t>
  </si>
  <si>
    <t>Total Transmission O&amp;M</t>
  </si>
  <si>
    <t>Cust Svc Exp - Conservation Amort</t>
  </si>
  <si>
    <t xml:space="preserve">  Interest Fee</t>
  </si>
  <si>
    <t xml:space="preserve">  Field Calls (Disconnects)</t>
  </si>
  <si>
    <t>Check</t>
  </si>
  <si>
    <t>Payroll - Other Taxes</t>
  </si>
  <si>
    <t>ID456.13</t>
  </si>
  <si>
    <t>ID556.00</t>
  </si>
  <si>
    <t xml:space="preserve">System Control &amp; Load Dispatch </t>
  </si>
  <si>
    <t>ID911.00</t>
  </si>
  <si>
    <t>ID300.00</t>
  </si>
  <si>
    <t>ID310.00</t>
  </si>
  <si>
    <t>ID350.02</t>
  </si>
  <si>
    <t>ID403.08</t>
  </si>
  <si>
    <t>Difference</t>
  </si>
  <si>
    <t>ID447.00</t>
  </si>
  <si>
    <t>ID447.02</t>
  </si>
  <si>
    <t>ID590.00</t>
  </si>
  <si>
    <t>Distribution Maint - Superv &amp; Engineering</t>
  </si>
  <si>
    <t>Accretion Exp - FAS 143</t>
  </si>
  <si>
    <t>Total Other Operation Expenses</t>
  </si>
  <si>
    <t>ID447.05</t>
  </si>
  <si>
    <t>Total Intangible Plant</t>
  </si>
  <si>
    <t>INTP.T</t>
  </si>
  <si>
    <t>Thermal Baseload Generation</t>
  </si>
  <si>
    <t>Hydro Baseload Generation</t>
  </si>
  <si>
    <t>Other Production Plant</t>
  </si>
  <si>
    <t>Total Production Plant</t>
  </si>
  <si>
    <t>PP.T</t>
  </si>
  <si>
    <t>TP.T</t>
  </si>
  <si>
    <t>Total Transmission Plant</t>
  </si>
  <si>
    <t>DP.T</t>
  </si>
  <si>
    <t>Total Distribution Plant</t>
  </si>
  <si>
    <t>GP.T</t>
  </si>
  <si>
    <t>Total General Plant</t>
  </si>
  <si>
    <t>EP.T</t>
  </si>
  <si>
    <t>ID108.70</t>
  </si>
  <si>
    <t>PFD.T</t>
  </si>
  <si>
    <t>Total Prov for Depreciation</t>
  </si>
  <si>
    <t>111.T</t>
  </si>
  <si>
    <t>Total Prov for Amortization</t>
  </si>
  <si>
    <t>PFDA.T</t>
  </si>
  <si>
    <t>Accum Deferred Income Tax</t>
  </si>
  <si>
    <t>Accum Deferred Income Tax -- Total</t>
  </si>
  <si>
    <t>ADIT.T</t>
  </si>
  <si>
    <t>RB.T</t>
  </si>
  <si>
    <t>Steam Prod O&amp;M - Fuel</t>
  </si>
  <si>
    <t>FUEL.T</t>
  </si>
  <si>
    <t>Total Fuel Expense</t>
  </si>
  <si>
    <t>ID555.02</t>
  </si>
  <si>
    <t>Purchased Power - Transp Ancillary</t>
  </si>
  <si>
    <t>OPSE.T</t>
  </si>
  <si>
    <t>Purchased Power - Total</t>
  </si>
  <si>
    <t>Wheeling by Others - Wheeling</t>
  </si>
  <si>
    <t>TE.T</t>
  </si>
  <si>
    <t>DE.T</t>
  </si>
  <si>
    <t xml:space="preserve">Dist O&amp;M Expense - Total </t>
  </si>
  <si>
    <t>CAE.T</t>
  </si>
  <si>
    <t>Cust Accts Exp - Total</t>
  </si>
  <si>
    <t>Cust Svc Exp - Demonstration</t>
  </si>
  <si>
    <t>CSI.T</t>
  </si>
  <si>
    <t>Customer Service Expense - Total</t>
  </si>
  <si>
    <t>REC Revenue</t>
  </si>
  <si>
    <t>Cedar Hills Facility Fee</t>
  </si>
  <si>
    <t>ID114.01</t>
  </si>
  <si>
    <t>ID115.01</t>
  </si>
  <si>
    <t>ID114.T</t>
  </si>
  <si>
    <t>ID114.02</t>
  </si>
  <si>
    <t>ID114.03</t>
  </si>
  <si>
    <t>Misc Deferred Debit - Prod</t>
  </si>
  <si>
    <t>Misc Deferred Debit - Transm</t>
  </si>
  <si>
    <t>ID182.03</t>
  </si>
  <si>
    <t>ID182.T</t>
  </si>
  <si>
    <t>Provision for Amortization</t>
  </si>
  <si>
    <t>Amort Acquisition Adj - Production</t>
  </si>
  <si>
    <t>Amort Acquisition Adj - Transmission</t>
  </si>
  <si>
    <t>Amort Acquisition Adj - Distribution</t>
  </si>
  <si>
    <t>ID115.02</t>
  </si>
  <si>
    <t>ID115.03</t>
  </si>
  <si>
    <t xml:space="preserve">Acquisition Adjustment - Production </t>
  </si>
  <si>
    <t>Acquisition Adjustment - Transmission</t>
  </si>
  <si>
    <t>Acquisition Adjustment - Distribution</t>
  </si>
  <si>
    <t>Acquisition Adjustment - Total</t>
  </si>
  <si>
    <t>Landlord Incentive</t>
  </si>
  <si>
    <t>ID230.00</t>
  </si>
  <si>
    <t>Overhead Conductors &amp; Devices - Assigned</t>
  </si>
  <si>
    <t>ID108.369a</t>
  </si>
  <si>
    <t>ID108.369b</t>
  </si>
  <si>
    <t>Services - OH</t>
  </si>
  <si>
    <t>Services - UG</t>
  </si>
  <si>
    <t>ID235.01</t>
  </si>
  <si>
    <t>Customer Deposits - Transmission</t>
  </si>
  <si>
    <t>ID230.01</t>
  </si>
  <si>
    <t>ID230.02</t>
  </si>
  <si>
    <t>ID230.03</t>
  </si>
  <si>
    <t>ARO - Production</t>
  </si>
  <si>
    <t>ARO - Transmission</t>
  </si>
  <si>
    <t>ARO - Distribution</t>
  </si>
  <si>
    <t>ARO - General</t>
  </si>
  <si>
    <t>ARO - Total</t>
  </si>
  <si>
    <t>Amort Exp - Prod Rel</t>
  </si>
  <si>
    <t>Common</t>
  </si>
  <si>
    <t>ID411.10</t>
  </si>
  <si>
    <t>Total Amortizaton</t>
  </si>
  <si>
    <t>Total Accretion Exp</t>
  </si>
  <si>
    <t>411.1T</t>
  </si>
  <si>
    <t>Amort Acq - WUTC AFUDC</t>
  </si>
  <si>
    <t>Amort Acq - Trans</t>
  </si>
  <si>
    <t>Amort Acq - Dist</t>
  </si>
  <si>
    <t>Regulatory Debit</t>
  </si>
  <si>
    <t>Regulatory Credit</t>
  </si>
  <si>
    <t>Loss on Utility Plant</t>
  </si>
  <si>
    <t>Gain on Utility Plant</t>
  </si>
  <si>
    <t>Gain Disp Allowance</t>
  </si>
  <si>
    <t>ID407.40</t>
  </si>
  <si>
    <t>ID407.30</t>
  </si>
  <si>
    <t>ID411.60</t>
  </si>
  <si>
    <t>ID411.70</t>
  </si>
  <si>
    <t>ID411.80</t>
  </si>
  <si>
    <t>FAS 133 Gain</t>
  </si>
  <si>
    <t>FAS 133 Loss</t>
  </si>
  <si>
    <t>Total FAS 133</t>
  </si>
  <si>
    <t>ID421.00</t>
  </si>
  <si>
    <t>ID426.50</t>
  </si>
  <si>
    <t>Residential Exchange</t>
  </si>
  <si>
    <t>WC</t>
  </si>
  <si>
    <t>Transmission Wheeling</t>
  </si>
  <si>
    <t>Other</t>
  </si>
  <si>
    <t>Decoupling Amortization</t>
  </si>
  <si>
    <t>Firm Resale</t>
  </si>
  <si>
    <t>Transportation</t>
  </si>
  <si>
    <t>Sales</t>
  </si>
  <si>
    <t>Transport</t>
  </si>
  <si>
    <t>Other Operating</t>
  </si>
  <si>
    <t>Total Energy Cost</t>
  </si>
  <si>
    <t>A&amp;G Exp - Property Insurance</t>
  </si>
  <si>
    <t xml:space="preserve">A&amp;G Exp - Injuries &amp; Damages </t>
  </si>
  <si>
    <t>DIR360.00</t>
  </si>
  <si>
    <t>ID360.01</t>
  </si>
  <si>
    <t>DIR361.00</t>
  </si>
  <si>
    <t>ID361.01</t>
  </si>
  <si>
    <t>DIR362.00</t>
  </si>
  <si>
    <t>Underground Conduit - Assigned</t>
  </si>
  <si>
    <t>Station Equipment</t>
  </si>
  <si>
    <t>DIR366.00</t>
  </si>
  <si>
    <t>DIR368.00</t>
  </si>
  <si>
    <t xml:space="preserve">Overhead Conductors &amp; Devices </t>
  </si>
  <si>
    <t>ID108.366b</t>
  </si>
  <si>
    <t>UG Conduit &amp; Conductor</t>
  </si>
  <si>
    <t>ID108.368a</t>
  </si>
  <si>
    <t>ID108.368b</t>
  </si>
  <si>
    <t>ID108.368c</t>
  </si>
  <si>
    <t>Line Transformers - OH</t>
  </si>
  <si>
    <t>Line Transformers - UG</t>
  </si>
  <si>
    <t>ID369.01</t>
  </si>
  <si>
    <t>ID369.00</t>
  </si>
  <si>
    <t>Land &amp; Land Rights &amp; Easements</t>
  </si>
  <si>
    <t>Transmission - Transportation</t>
  </si>
  <si>
    <t>Other Items</t>
  </si>
  <si>
    <t>ID282.02</t>
  </si>
  <si>
    <t>ID363.00</t>
  </si>
  <si>
    <t>Battery Storage</t>
  </si>
  <si>
    <t>ID108.363a</t>
  </si>
  <si>
    <t>ASC 815</t>
  </si>
  <si>
    <t>EXPENSES</t>
  </si>
  <si>
    <t>Amort Exp - Trans Related</t>
  </si>
  <si>
    <t>ID300.01</t>
  </si>
  <si>
    <t>Transmission</t>
  </si>
  <si>
    <t>ID111.02</t>
  </si>
  <si>
    <t>ID404.03</t>
  </si>
  <si>
    <t>Gross plant</t>
  </si>
  <si>
    <t>Accum Depr &amp; Amort</t>
  </si>
  <si>
    <t>Def Debits</t>
  </si>
  <si>
    <t>Def Tax</t>
  </si>
  <si>
    <t>Total Sales</t>
  </si>
  <si>
    <t>Retail cust</t>
  </si>
  <si>
    <t>Other Oper</t>
  </si>
  <si>
    <t>EXPENSE</t>
  </si>
  <si>
    <t>Amortization</t>
  </si>
  <si>
    <t>Total O&amp;M Expense (Excl Energy Cost)</t>
  </si>
  <si>
    <t>Total O&amp;M Expense (Incl Energy Cost)</t>
  </si>
  <si>
    <t>Gross Margin</t>
  </si>
  <si>
    <t>Property Taxes</t>
  </si>
  <si>
    <t>Payroll Taxes</t>
  </si>
  <si>
    <t>Account Inputs</t>
  </si>
  <si>
    <t xml:space="preserve">No. </t>
  </si>
  <si>
    <t>Account Description</t>
  </si>
  <si>
    <t>Rate Increase Related Adjustments</t>
  </si>
  <si>
    <t>RATE BASE</t>
  </si>
  <si>
    <t>Plant-in-Service</t>
  </si>
  <si>
    <t>Transmission Plant</t>
  </si>
  <si>
    <t>Sub-total</t>
  </si>
  <si>
    <t>Other Production Generation</t>
  </si>
  <si>
    <t>~</t>
  </si>
  <si>
    <t>Land &amp; Land Rights - Allocated</t>
  </si>
  <si>
    <t>Structures &amp; Improve - Assigned</t>
  </si>
  <si>
    <t>Structures &amp; Improve - Allocated</t>
  </si>
  <si>
    <t>Station Equipment - Allocated</t>
  </si>
  <si>
    <t xml:space="preserve">Poles Towers &amp; Fixtures </t>
  </si>
  <si>
    <t>OH Lines Direct Assignment</t>
  </si>
  <si>
    <t xml:space="preserve">OVHD Cond &amp; Devices </t>
  </si>
  <si>
    <t>UG Conduit Direct Assignment</t>
  </si>
  <si>
    <t xml:space="preserve">UG Conduit </t>
  </si>
  <si>
    <t xml:space="preserve">UG Conductor &amp; Devices </t>
  </si>
  <si>
    <t>368.01</t>
  </si>
  <si>
    <t>Line Transf  OVHD</t>
  </si>
  <si>
    <t>368.02</t>
  </si>
  <si>
    <t>Line Transf  UNGD</t>
  </si>
  <si>
    <t>Line Transf  Assigned</t>
  </si>
  <si>
    <t>369.01</t>
  </si>
  <si>
    <t>Services - OVHD</t>
  </si>
  <si>
    <t>369.02</t>
  </si>
  <si>
    <t>Services - UNGD</t>
  </si>
  <si>
    <t xml:space="preserve">Str &amp; Area Lighting Sys </t>
  </si>
  <si>
    <t>Office Furniture &amp; Equip</t>
  </si>
  <si>
    <t>Transportation Equip</t>
  </si>
  <si>
    <t>Stores Equip</t>
  </si>
  <si>
    <t>Tools &amp; Shop &amp; Garage Equip</t>
  </si>
  <si>
    <t>Lab Equip</t>
  </si>
  <si>
    <t>Power Operated Equip</t>
  </si>
  <si>
    <t>Communication Equip</t>
  </si>
  <si>
    <t>Miscellaneous Equip</t>
  </si>
  <si>
    <t>TOTAL PLANT-IN-SERVICE</t>
  </si>
  <si>
    <t>Accumulated Reserve for Depreciation</t>
  </si>
  <si>
    <t>Accum Amortization - Production</t>
  </si>
  <si>
    <t>Accum Amortization - Transmission</t>
  </si>
  <si>
    <t>Accum Amortization - General</t>
  </si>
  <si>
    <t>Accum Depreciation Thermal Baseload Generation</t>
  </si>
  <si>
    <t>Accum Depreciation Hydro Baseload Generation</t>
  </si>
  <si>
    <t>Accum Depreciation Other Production Generation</t>
  </si>
  <si>
    <t>Transmisson Plant</t>
  </si>
  <si>
    <t>108.05_360a</t>
  </si>
  <si>
    <t>Land Rights - Assigned</t>
  </si>
  <si>
    <t>108.05_360b</t>
  </si>
  <si>
    <t>Land Rights</t>
  </si>
  <si>
    <t>108.05_361a</t>
  </si>
  <si>
    <t>108.05_361b</t>
  </si>
  <si>
    <t>108.05_362a</t>
  </si>
  <si>
    <t>108.05_362b</t>
  </si>
  <si>
    <t>108.10_363</t>
  </si>
  <si>
    <t>108.10_364a</t>
  </si>
  <si>
    <t>108.10_364b</t>
  </si>
  <si>
    <t>Poles &amp; OH Conductor - Assigned</t>
  </si>
  <si>
    <t>108.10_365a</t>
  </si>
  <si>
    <t>108.10_366a</t>
  </si>
  <si>
    <t>108.10_366b</t>
  </si>
  <si>
    <t>108.10_367a</t>
  </si>
  <si>
    <t xml:space="preserve">UNGDCond &amp; Devices </t>
  </si>
  <si>
    <t>108.10_368a</t>
  </si>
  <si>
    <t>108.10_368b</t>
  </si>
  <si>
    <t>108.10_368c</t>
  </si>
  <si>
    <t>108.10_369a</t>
  </si>
  <si>
    <t>108.10_369b</t>
  </si>
  <si>
    <t>108.10_370</t>
  </si>
  <si>
    <t>108.10_373</t>
  </si>
  <si>
    <t>108.10_374</t>
  </si>
  <si>
    <t>Accum Depreciation General Plant</t>
  </si>
  <si>
    <t>TOTAL ACCUMULATED RESERVE FOR DEPRECIATION</t>
  </si>
  <si>
    <t>Rate Base Adjustments and Working Capital</t>
  </si>
  <si>
    <t>Construction Complete, Not Classified</t>
  </si>
  <si>
    <t>Working Capital Assets</t>
  </si>
  <si>
    <t>Misc Def Debits - Production</t>
  </si>
  <si>
    <t>Misc Def Debits - Transmission</t>
  </si>
  <si>
    <t xml:space="preserve">Accum Deferred Income Tax - Prod </t>
  </si>
  <si>
    <t>Accum Deferred Income Tax - Trans</t>
  </si>
  <si>
    <t>Accum Deferred Income Tax - General</t>
  </si>
  <si>
    <t>Customer Advances</t>
  </si>
  <si>
    <t>Acquisition Adjustment - Production</t>
  </si>
  <si>
    <t>Accum Amort Acquition Adj - Production</t>
  </si>
  <si>
    <t>Accum Amort Acquition Adj - Transmission</t>
  </si>
  <si>
    <t>Accum Amort Acquition Adj - Distribution</t>
  </si>
  <si>
    <t>TOTAL OTHER RATE BASE</t>
  </si>
  <si>
    <t>TOTAL RATE BASE</t>
  </si>
  <si>
    <t>O &amp; M Expenses</t>
  </si>
  <si>
    <t>Production - O&amp;M - Fuel</t>
  </si>
  <si>
    <t>Production - O&amp;M - Purchase Power</t>
  </si>
  <si>
    <t>Purch Pwr - Other</t>
  </si>
  <si>
    <t>Purch Pwr - Res Exchange</t>
  </si>
  <si>
    <t>Purch Pwr - Transp Ancillary</t>
  </si>
  <si>
    <t>Production - O&amp;M - Wheeling</t>
  </si>
  <si>
    <t>Production - O&amp;M - Other</t>
  </si>
  <si>
    <t xml:space="preserve">Steam Prod O&amp;M </t>
  </si>
  <si>
    <t>Hydro Prod O&amp;M - O&amp;M</t>
  </si>
  <si>
    <t>Other Prod O&amp;M - O&amp;M</t>
  </si>
  <si>
    <t>System Control &amp; Load Dispatch</t>
  </si>
  <si>
    <t>Transmission  - O&amp;M</t>
  </si>
  <si>
    <t>Transmission O&amp;M</t>
  </si>
  <si>
    <t>Distribution Expense - Operating</t>
  </si>
  <si>
    <t>Dist O&amp;M - Load Dispatch</t>
  </si>
  <si>
    <t>Dist O&amp;M - Station</t>
  </si>
  <si>
    <t>Dist O&amp;M - OVHD Lines</t>
  </si>
  <si>
    <t>Dist O&amp;M - UNGD Lines</t>
  </si>
  <si>
    <t>Dist O&amp;M - Street Lighting</t>
  </si>
  <si>
    <t>Dist O&amp;M - Meter</t>
  </si>
  <si>
    <t>Dist O&amp;M - Cust Installations - Meters</t>
  </si>
  <si>
    <t>Dist O&amp;M - Rents</t>
  </si>
  <si>
    <t>Dist O&amp;M - Supr &amp; Eng</t>
  </si>
  <si>
    <t>Dist O&amp;M - Miscellaneous</t>
  </si>
  <si>
    <t>Customer Accounts Expense</t>
  </si>
  <si>
    <t>CAE - Suprv</t>
  </si>
  <si>
    <t>CAE - Meter Reading</t>
  </si>
  <si>
    <t>CAE - Records &amp; Collections</t>
  </si>
  <si>
    <t xml:space="preserve">CAE - Uncollect Accts </t>
  </si>
  <si>
    <t>CAE - Miscellaneous</t>
  </si>
  <si>
    <t>Customer Service &amp; Information Expense</t>
  </si>
  <si>
    <t>Cust Svc Exp - Weatherization</t>
  </si>
  <si>
    <t>Cust Svc Exp - Info &amp; Instruct</t>
  </si>
  <si>
    <t>Cust Svc Exp - Demonstration &amp; Selling</t>
  </si>
  <si>
    <t>Cust Svc Exp - Advertising</t>
  </si>
  <si>
    <t>Cust Svc Exp - Misc Selling</t>
  </si>
  <si>
    <t>General Expenses</t>
  </si>
  <si>
    <t>A&amp;G Exp - Transf (credit)</t>
  </si>
  <si>
    <t>A&amp;G Exp - Outside Svcs</t>
  </si>
  <si>
    <t>A&amp;G Exp - Prop Insurance - Other</t>
  </si>
  <si>
    <t>A&amp;G Exp - Injuries &amp; Damages - Other</t>
  </si>
  <si>
    <t xml:space="preserve">A&amp;G Exp - Reg Comm Exp </t>
  </si>
  <si>
    <t>TOTAL OPERATING EXPENSES</t>
  </si>
  <si>
    <t>Distribution Expense - Maintenance</t>
  </si>
  <si>
    <t>Dist O&amp;M - Structure</t>
  </si>
  <si>
    <t>Dist O&amp;M - Station Eqpt</t>
  </si>
  <si>
    <t>Dist O&amp;M - Lines Transformers</t>
  </si>
  <si>
    <t>Dist O&amp;M - Meters</t>
  </si>
  <si>
    <t>General Expense - Maintenance &amp; Other</t>
  </si>
  <si>
    <t>A&amp;G Exp - Maint of Gen Plant</t>
  </si>
  <si>
    <t>TOTAL MAINTENANCE EXPENSES</t>
  </si>
  <si>
    <t>TOTAL O &amp; M EXPENSES</t>
  </si>
  <si>
    <t>Labor O &amp; M Expenses</t>
  </si>
  <si>
    <t>Production Labor Exp</t>
  </si>
  <si>
    <t>S100</t>
  </si>
  <si>
    <t>Salary &amp; Wages - Prod Related</t>
  </si>
  <si>
    <t>Production Labor Exp - Other</t>
  </si>
  <si>
    <t>Transmission Labor Exp</t>
  </si>
  <si>
    <t>S101</t>
  </si>
  <si>
    <t>Salary &amp; Wages - Trans Related</t>
  </si>
  <si>
    <t>Distribution Labor Expense - Operating</t>
  </si>
  <si>
    <t>S102</t>
  </si>
  <si>
    <t>Salary &amp; Wages - Dist Related</t>
  </si>
  <si>
    <t>Customer Accounts Labor Expense</t>
  </si>
  <si>
    <t>S103</t>
  </si>
  <si>
    <t>Salary &amp; Wages - Customer Accts Related</t>
  </si>
  <si>
    <t>Customer Service &amp; Information Labor Expense</t>
  </si>
  <si>
    <t>S104</t>
  </si>
  <si>
    <t>Salary &amp; Wages - Cust Svc Related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</si>
  <si>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</si>
  <si>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</si>
  <si>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</si>
  <si>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</si>
  <si>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</si>
  <si>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</si>
  <si>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S105</t>
  </si>
  <si>
    <t>Salary &amp; Wages - Admin &amp; Gen Related</t>
  </si>
  <si>
    <t>S106</t>
  </si>
  <si>
    <t>Salary &amp; Wages - Sales</t>
  </si>
  <si>
    <t>TOTAL LABOR MAINTENANCE EXPENSES</t>
  </si>
  <si>
    <t>TOTAL LABOR O &amp; M EXPENSES</t>
  </si>
  <si>
    <t>Depreciation Expense</t>
  </si>
  <si>
    <t>Depr Exp - Production Steam Baseload</t>
  </si>
  <si>
    <t>Depr Exp - Production Hydro</t>
  </si>
  <si>
    <t>Depr Exp - Production Other</t>
  </si>
  <si>
    <t>Depr Exp - General</t>
  </si>
  <si>
    <t>Depr Exp - VROW</t>
  </si>
  <si>
    <t>Amort Exp - Limited Term Plant - Prod</t>
  </si>
  <si>
    <t>Amort Exp - Limited Term Plant - Transmission</t>
  </si>
  <si>
    <t>Amort Exp - Limited Term Plant - General</t>
  </si>
  <si>
    <t>Amort Exp - WUTC AFUDC</t>
  </si>
  <si>
    <t>Amort Exp - Acq Adjustment - Transmission</t>
  </si>
  <si>
    <t>Amort Exp - Acq Adjustment - Distribution</t>
  </si>
  <si>
    <t>Amort Exp - FERC Colstrip</t>
  </si>
  <si>
    <t>Amort Exp - Acq Adjustment - Production</t>
  </si>
  <si>
    <t>Amort Exp - Property Losses - Production</t>
  </si>
  <si>
    <t>Amort Exp - Storm T&amp;D</t>
  </si>
  <si>
    <t>Regulatory Debit / Credit - Production</t>
  </si>
  <si>
    <t>Gain/Loss on Utility Plant</t>
  </si>
  <si>
    <t>Gain/Loss Disp Allowance</t>
  </si>
  <si>
    <t>FAS 133 Gain / Loss</t>
  </si>
  <si>
    <t>TOTAL DEPRECIATION EXPENSES</t>
  </si>
  <si>
    <t>Taxes (Other Than Income)</t>
  </si>
  <si>
    <t>Other Taxes - Wash Excise - Allocated</t>
  </si>
  <si>
    <t>Other Taxes - Muni</t>
  </si>
  <si>
    <t>TOTAL TAXES OTHER THAN INCOME</t>
  </si>
  <si>
    <t>TOTAL EXPENSES</t>
  </si>
  <si>
    <t>OTHER OPERATING REVENUE</t>
  </si>
  <si>
    <t>Late Payment Revenue - Interest</t>
  </si>
  <si>
    <t>Late Payment Revenue - Field Call</t>
  </si>
  <si>
    <t xml:space="preserve">Misc Service Revenue - Temporary Service </t>
  </si>
  <si>
    <t>Misc Service Revenue - Reconnection Charge</t>
  </si>
  <si>
    <t>Misc Service Revenue - Modified Service Charge</t>
  </si>
  <si>
    <t>Misc Service Revenue - Line Extension/UG Conversions</t>
  </si>
  <si>
    <t>Misc Service Revenue - Billing Initiation Charge</t>
  </si>
  <si>
    <t>Misc Service Revenue - NSF Handling Chg</t>
  </si>
  <si>
    <t>Misc Service Revenue - Deferred FIT CIAC</t>
  </si>
  <si>
    <t>Misc Service Revenue - Energy Diversion</t>
  </si>
  <si>
    <t>Rental Revenue - Steam Plant</t>
  </si>
  <si>
    <t>Rental Revenue - Land &amp; Bldg</t>
  </si>
  <si>
    <t>Rental Revenue - Transf &amp; Equip</t>
  </si>
  <si>
    <t>Other Elect Revenue -  Wheeling</t>
  </si>
  <si>
    <t>Other Elect Revenue - Dist O&amp;M</t>
  </si>
  <si>
    <t>Other Elect Revenue - Summit Buyout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</si>
  <si>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</si>
  <si>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</si>
  <si>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</si>
  <si>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</si>
  <si>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Intolight</t>
  </si>
  <si>
    <t>Other Elect Revenue - REC Revenue</t>
  </si>
  <si>
    <t>Other Elect Revenue - Cedar Hills Facility Fee</t>
  </si>
  <si>
    <t>Other Elect Revenue -  Biogas Amortization</t>
  </si>
  <si>
    <t>Other Elect Revenue - Misc</t>
  </si>
  <si>
    <t>Other Elect Revenue -  Decoupling Amortization</t>
  </si>
  <si>
    <t>Other Elect Revenue - Transmission Transportation</t>
  </si>
  <si>
    <t>TOTAL OTHER OPERATING INCOME</t>
  </si>
  <si>
    <t>NON FIRM REVENUE</t>
  </si>
  <si>
    <t>TOTAL NON FIRM REVENUE</t>
  </si>
  <si>
    <t>TOTAL OTHER OPERATING AND NON FIRM REVENUE</t>
  </si>
  <si>
    <t>INCOME TAXES</t>
  </si>
  <si>
    <t>409.10</t>
  </si>
  <si>
    <t>Current Federal Income Tax @ Rate</t>
  </si>
  <si>
    <t>410.10</t>
  </si>
  <si>
    <t>Provision for Def Inc Tax</t>
  </si>
  <si>
    <t>TOTAL FIT</t>
  </si>
  <si>
    <t>REVENUE</t>
  </si>
  <si>
    <t>Sales of Electricity - Transportation Revenue - Retail</t>
  </si>
  <si>
    <t>TOTAL REVENUE</t>
  </si>
  <si>
    <t>TOTAL REVENUE - FIRM, NONFIRM &amp; OTHER OPERATING</t>
  </si>
  <si>
    <t>RATEBASE</t>
  </si>
  <si>
    <t>A&amp;G</t>
  </si>
  <si>
    <t>Depreciation</t>
  </si>
  <si>
    <t>Distribution O&amp;M</t>
  </si>
  <si>
    <t>Customer Acct</t>
  </si>
  <si>
    <t>Customer Service</t>
  </si>
  <si>
    <t>Amortization of Property Gains</t>
  </si>
  <si>
    <t>Other Operating Expense</t>
  </si>
  <si>
    <t>Other Tax</t>
  </si>
  <si>
    <t>Income Tax</t>
  </si>
  <si>
    <t>Deferred Tax</t>
  </si>
  <si>
    <t>Fuel</t>
  </si>
  <si>
    <t>Purchased &amp; Interchanged</t>
  </si>
  <si>
    <t>Wheeling</t>
  </si>
  <si>
    <t>Conservation Amortization</t>
  </si>
  <si>
    <t>UG Conversion / Line Extension Revenue</t>
  </si>
  <si>
    <t>ID456.14</t>
  </si>
  <si>
    <t>ID456.15</t>
  </si>
  <si>
    <t>Other Elect Revenue - Lower Baker Incentive</t>
  </si>
  <si>
    <t>Sales to Customers</t>
  </si>
  <si>
    <t>Sales from Resale / Firm / Special Contract</t>
  </si>
  <si>
    <t>Sales to Other Utilities</t>
  </si>
  <si>
    <t>Other Operating Revenue</t>
  </si>
  <si>
    <t>Cost of Service Revenue Inputs - Compliance</t>
  </si>
  <si>
    <t>Operating Expenses - Compliance</t>
  </si>
  <si>
    <t>Ratebase Items - Compliance</t>
  </si>
  <si>
    <t>Adjusted Test Year Twelve Months ended December 2018 @ Proforma Rev Requirement</t>
  </si>
  <si>
    <t>Historic Test Year Twelve Months ended December 2018</t>
  </si>
  <si>
    <t>ID565.02</t>
  </si>
  <si>
    <t>Distribution</t>
  </si>
  <si>
    <t>Transmission  - Integrated Generation</t>
  </si>
  <si>
    <t>Transmission - Non Generation</t>
  </si>
  <si>
    <t>Intangible</t>
  </si>
  <si>
    <t>Dist - 361</t>
  </si>
  <si>
    <t>Dist - 362</t>
  </si>
  <si>
    <t>Dist - 363</t>
  </si>
  <si>
    <t>Dist - 364</t>
  </si>
  <si>
    <t>Dist - 365</t>
  </si>
  <si>
    <t>Dist - 366</t>
  </si>
  <si>
    <t>Dist - 367</t>
  </si>
  <si>
    <t>Dist - 368</t>
  </si>
  <si>
    <t>Dist - 369</t>
  </si>
  <si>
    <t>Dist - 370</t>
  </si>
  <si>
    <t>Dist - 373</t>
  </si>
  <si>
    <t>Dist - 360.1</t>
  </si>
  <si>
    <t>Dist - 374</t>
  </si>
  <si>
    <t>EPIS</t>
  </si>
  <si>
    <t>EPIS + ARC</t>
  </si>
  <si>
    <t>Misc</t>
  </si>
  <si>
    <t>OATT</t>
  </si>
  <si>
    <t>SAP Order</t>
  </si>
  <si>
    <t>Ledger Sign</t>
  </si>
  <si>
    <t xml:space="preserve">     45610060  4310-Elec Trans Rev - Network 449 Transm</t>
  </si>
  <si>
    <t xml:space="preserve">     45610121  Elec Trans Rev-Ancillary Svcs Sch. 1 449</t>
  </si>
  <si>
    <t xml:space="preserve">     45610122  Elec Trans Rev-Ancillary Svcs Sch. 2 449</t>
  </si>
  <si>
    <t xml:space="preserve">     45610123  Elec Trans Rev-Ancillary Svcs Sch. 3 449</t>
  </si>
  <si>
    <t xml:space="preserve">     45610124  Elec Trans Rev-Ancillary Svcs Sch. 5 449</t>
  </si>
  <si>
    <t xml:space="preserve">     45610125  Elec Trans Rev-Ancillary Svcs Sch. 6 449</t>
  </si>
  <si>
    <t xml:space="preserve">     45610126  Unreserved Use Penalty-Refundable 449</t>
  </si>
  <si>
    <t xml:space="preserve">     45610127  Elec Trans Rev - WA ST Tax - OASIS 449</t>
  </si>
  <si>
    <t xml:space="preserve">     45610128  Elec Trans Rev - Transm Losses 449</t>
  </si>
  <si>
    <t>Total Tranportation Revenues in Other Operating</t>
  </si>
  <si>
    <t>6.04 ER
Tax Benefit 
of Interest</t>
  </si>
  <si>
    <t>6.03 ER
Federal 
Income Tax</t>
  </si>
  <si>
    <t>6.05 ER
Pass Through
Expenses</t>
  </si>
  <si>
    <t>6.06 ER
Injuries &amp;
Damages</t>
  </si>
  <si>
    <t>6.07 ER
Bad Debts</t>
  </si>
  <si>
    <t>6.08 ER
Incentive Pay</t>
  </si>
  <si>
    <t>6.09 ER
Excise Tax &amp;
Filing Fee</t>
  </si>
  <si>
    <t>6.10 ER
D&amp;O
Insurance</t>
  </si>
  <si>
    <t>6.11 ER
Interest On
Customer
Deposits</t>
  </si>
  <si>
    <t>6.12 ER
Rate Case
Expense</t>
  </si>
  <si>
    <t>6.13 ER
Pension
Plan</t>
  </si>
  <si>
    <t>6.14 ER
Property &amp;
Liability 
Insurance</t>
  </si>
  <si>
    <t>6.15 ER
Wage &amp;
Payroll Tax</t>
  </si>
  <si>
    <t>6.16 ER
Investment
Plan</t>
  </si>
  <si>
    <t>6.17 ER
Employee
Insurance</t>
  </si>
  <si>
    <t>6.18 ER
AMA to
EOP
Ratebase</t>
  </si>
  <si>
    <t>6.19 ER
AMA to
EOP
Depreciation</t>
  </si>
  <si>
    <t>7.01 ER
Power
Costs</t>
  </si>
  <si>
    <t>7.02 ER
Montana
Tax</t>
  </si>
  <si>
    <t>7.03 ER
Wild Horse
Solar</t>
  </si>
  <si>
    <t>7.04 ER
ASC 815</t>
  </si>
  <si>
    <t>7.05 ER
Storm
Damage</t>
  </si>
  <si>
    <t>7.07 ER
End of Life
Depr Thermals</t>
  </si>
  <si>
    <t>7.08 ER
open</t>
  </si>
  <si>
    <t>7.09 ER
open</t>
  </si>
  <si>
    <t>6.09 EP
Excise Tax &amp;
Filing Fee</t>
  </si>
  <si>
    <t>6.10 EP
D&amp;O
Insurance</t>
  </si>
  <si>
    <t>6.15 EP
Wage &amp;
Payroll Tax</t>
  </si>
  <si>
    <t>6.16 EP
Investment
Plan</t>
  </si>
  <si>
    <t>6.17 EP
Employee
Insurance</t>
  </si>
  <si>
    <t>6.04 EP
Tax Benefit 
of Interest</t>
  </si>
  <si>
    <t>7.02 EP
Montana
Tax</t>
  </si>
  <si>
    <t>7.05 EP
Storm
Damage</t>
  </si>
  <si>
    <t>7.01 EP
Power
Costs</t>
  </si>
  <si>
    <t>6.14 EP
Property &amp;
Liability 
Insurance</t>
  </si>
  <si>
    <t>6.20 EP
Deferred Gain/
Loss on Property
Sales</t>
  </si>
  <si>
    <t>6.21 EP
Environmental
Remediation</t>
  </si>
  <si>
    <t>7.06 EP
Regulatory Assets
&amp; Libialities</t>
  </si>
  <si>
    <t>Subtotal Adjustments</t>
  </si>
  <si>
    <t>7.08 EP
Remove EIM</t>
  </si>
  <si>
    <t>7.09 EP
High Molecular
Weigt Cable</t>
  </si>
  <si>
    <t>7.10 EP
Energy
Management
Systems (EMS)</t>
  </si>
  <si>
    <t>7.12 EP
Open</t>
  </si>
  <si>
    <t>3515- Other Revenue- Wireless</t>
  </si>
  <si>
    <t>Elec Amort FPC Decoupling</t>
  </si>
  <si>
    <t>QRE Annual Fee</t>
  </si>
  <si>
    <t>Restated Adjustment</t>
  </si>
  <si>
    <t>Proforma Adjustment</t>
  </si>
  <si>
    <t>Provision for Rate Refunds</t>
  </si>
  <si>
    <t>ID449.01</t>
  </si>
  <si>
    <t>449.T</t>
  </si>
  <si>
    <t>Rate Refund Provision</t>
  </si>
  <si>
    <t>Misc Deferred Debits - Misc</t>
  </si>
  <si>
    <t>month</t>
  </si>
  <si>
    <t>6.22 EP
AMI</t>
  </si>
  <si>
    <t>6.23 EP
Annualize
Rent Exp</t>
  </si>
  <si>
    <t>6.24 EP
GTZ
Plant &amp; 
Deferral</t>
  </si>
  <si>
    <t>6.25 EP
Credit Card
Amortization</t>
  </si>
  <si>
    <t>6.26 EP
Remove
Unprotected DFIT</t>
  </si>
  <si>
    <t>6.27 EP
Public
Improvement</t>
  </si>
  <si>
    <t>6.28 EP
Contract
Escalations</t>
  </si>
  <si>
    <t>6.29 EP
HR TOPS</t>
  </si>
  <si>
    <t>7.11 EP
Ancillary</t>
  </si>
  <si>
    <t>ARC in EPIS</t>
  </si>
  <si>
    <t>Depreciation Exp - FAS 143 - Prod</t>
  </si>
  <si>
    <t>Depreciation Exp - FAS 143 - Trans</t>
  </si>
  <si>
    <t>Adjusted ARC</t>
  </si>
  <si>
    <t>ID403.10</t>
  </si>
  <si>
    <t>ID403.11</t>
  </si>
  <si>
    <t>ID403.12</t>
  </si>
  <si>
    <t>ID403.13</t>
  </si>
  <si>
    <t>Depreciation Exp - FAS 143 - Distrib</t>
  </si>
  <si>
    <t>Depreciation Exp - FAS 143 - Gen / Intang</t>
  </si>
  <si>
    <t>Historical Test Year Ended 
12-31-2018</t>
  </si>
  <si>
    <t>GIF SUM AMA</t>
  </si>
  <si>
    <t>GIF SUM 12-31-18</t>
  </si>
  <si>
    <t>LIF SUM AMA</t>
  </si>
  <si>
    <t>LIF SUM 12-31-18</t>
  </si>
  <si>
    <t xml:space="preserve">  Distribution</t>
  </si>
  <si>
    <t>Adjustments</t>
  </si>
  <si>
    <t>403.04a</t>
  </si>
  <si>
    <t>403.04b</t>
  </si>
  <si>
    <t>Other Taxes - MT</t>
  </si>
  <si>
    <t>Other Tax - Montana</t>
  </si>
  <si>
    <t>Misc Def Debits - Other</t>
  </si>
  <si>
    <t>Provision for Rate Refund</t>
  </si>
  <si>
    <t>Provison for Rate Refunds</t>
  </si>
  <si>
    <t>Dist O&amp;M - Supervision &amp; Maintenance</t>
  </si>
  <si>
    <t>403.07a</t>
  </si>
  <si>
    <t>403.07b</t>
  </si>
  <si>
    <t>403.07c</t>
  </si>
  <si>
    <t>403.07d</t>
  </si>
  <si>
    <t>Depr Exp - FAS 143 - Prod</t>
  </si>
  <si>
    <t>Depr Exp - FAS 143 - Trans</t>
  </si>
  <si>
    <t>Depr Exp - FAS 143 - Distrib</t>
  </si>
  <si>
    <t>Depr Exp - FAS 143 - Gen / Intang</t>
  </si>
  <si>
    <t>6.23 ER
Annualize 
Rent Exp</t>
  </si>
  <si>
    <t>403.05a</t>
  </si>
  <si>
    <t>Depreciation Exp - Distribution 360</t>
  </si>
  <si>
    <t>Depreciation Exp - Distribution 361</t>
  </si>
  <si>
    <t>Depreciation Exp - Distribution 362</t>
  </si>
  <si>
    <t>Depreciation Exp - Distribution 363</t>
  </si>
  <si>
    <t>Depreciation Exp - Distribution 364</t>
  </si>
  <si>
    <t>Depreciation Exp - Distribution 365</t>
  </si>
  <si>
    <t>Depreciation Exp - Distribution 366</t>
  </si>
  <si>
    <t>Depreciation Exp - Distribution 367</t>
  </si>
  <si>
    <t>Depreciation Exp - Distribution 368</t>
  </si>
  <si>
    <t>Depreciation Exp - Distribution 369</t>
  </si>
  <si>
    <t>Depreciation Exp - Distribution 370</t>
  </si>
  <si>
    <t>Depreciation Exp - Distribution 373</t>
  </si>
  <si>
    <t>ID403.050</t>
  </si>
  <si>
    <t>ID403.051</t>
  </si>
  <si>
    <t>ID403.052</t>
  </si>
  <si>
    <t>ID403.053</t>
  </si>
  <si>
    <t>ID403.054</t>
  </si>
  <si>
    <t>ID403.055</t>
  </si>
  <si>
    <t>ID403.056</t>
  </si>
  <si>
    <t>ID403.057</t>
  </si>
  <si>
    <t>ID403.058</t>
  </si>
  <si>
    <t>ID403.059</t>
  </si>
  <si>
    <t>ID403.060</t>
  </si>
  <si>
    <t>ID403.061</t>
  </si>
  <si>
    <t>403.05b</t>
  </si>
  <si>
    <t>403.05c</t>
  </si>
  <si>
    <t>403.05d</t>
  </si>
  <si>
    <t>403.05e</t>
  </si>
  <si>
    <t>403.05f</t>
  </si>
  <si>
    <t>403.05g</t>
  </si>
  <si>
    <t>403.05h</t>
  </si>
  <si>
    <t>403.05i</t>
  </si>
  <si>
    <t>403.05j</t>
  </si>
  <si>
    <t>403.05k</t>
  </si>
  <si>
    <t>Depr Exp - Distribution - Easements</t>
  </si>
  <si>
    <t>Depr Exp - Distribution - Structures</t>
  </si>
  <si>
    <t>Depr Exp - Distribution - Station Equip</t>
  </si>
  <si>
    <t>Depr Exp - Distribution - Batteries</t>
  </si>
  <si>
    <t>Depr Exp - Distribution - OH Poles</t>
  </si>
  <si>
    <t>Depr Exp - Distribution - OH Conductor</t>
  </si>
  <si>
    <t>Depr Exp - Distribution - UG Conductor</t>
  </si>
  <si>
    <t>Depr Exp - Distribution - UG Conduit</t>
  </si>
  <si>
    <t>Depr Exp - Distribution - Line Transformers</t>
  </si>
  <si>
    <t>Depr Exp - Distribution - Services</t>
  </si>
  <si>
    <t>Depr Exp - Distribution - Meters</t>
  </si>
  <si>
    <t>Depr Exp - Distribution - Lighting</t>
  </si>
  <si>
    <t>403.05l</t>
  </si>
  <si>
    <t>Transmission - Non-Washington</t>
  </si>
  <si>
    <t>Transmission - Washington</t>
  </si>
  <si>
    <t xml:space="preserve">Transmission Plant - FERC Formula </t>
  </si>
  <si>
    <t>AMA Year Ended December 2018</t>
  </si>
  <si>
    <t>Month</t>
  </si>
  <si>
    <t>Total WA Transmission Plant</t>
  </si>
  <si>
    <t>Total Colstrip Transmission Plant</t>
  </si>
  <si>
    <t>Total Southern Intertie Plant</t>
  </si>
  <si>
    <t>Total ARO Transmission Plant</t>
  </si>
  <si>
    <t>Plant in Service</t>
  </si>
  <si>
    <t>AMA</t>
  </si>
  <si>
    <t>Accumulated Depreciation</t>
  </si>
  <si>
    <t>Leased Facilities (LIF incl in Washington Plant)</t>
  </si>
  <si>
    <t>Generation Integration Facilities (GIF Excl Colstrip)</t>
  </si>
  <si>
    <t>ID350.03</t>
  </si>
  <si>
    <t>Non-Washington SUM AMA</t>
  </si>
  <si>
    <t>Non-Washington  SUM 12-31-18</t>
  </si>
  <si>
    <t>ID108.43</t>
  </si>
  <si>
    <t>ID565.03</t>
  </si>
  <si>
    <t>Transmission O&amp;M  - Non-Washington</t>
  </si>
  <si>
    <t>ID565.04</t>
  </si>
  <si>
    <t>Non-Washington Transmission Plant</t>
  </si>
  <si>
    <t>Washington Transmission Plant</t>
  </si>
  <si>
    <t>Washington Integrated Generation (GIF) Transmission Plant</t>
  </si>
  <si>
    <t>Washington Integrated Lease Facilities (LIF) Transmission Plant</t>
  </si>
  <si>
    <t>108.04a</t>
  </si>
  <si>
    <t>108.04b</t>
  </si>
  <si>
    <t>108.04c</t>
  </si>
  <si>
    <t>108.04d</t>
  </si>
  <si>
    <t>Accum Depreciation Non-Washington Transmisson Plant</t>
  </si>
  <si>
    <t>Accum Depreciation Washington Transmisson Plant</t>
  </si>
  <si>
    <t>Accum Depreciation Washington GIF Transmisson Plant</t>
  </si>
  <si>
    <t>Accum Depreciation Washington LIF Transmisson Plant</t>
  </si>
  <si>
    <t>Transmission O&amp;M - Washington</t>
  </si>
  <si>
    <t>Transmission O&amp;M - Non-Washington</t>
  </si>
  <si>
    <t>Transmission O&amp;M - Washington GIF</t>
  </si>
  <si>
    <t>Transmission O&amp;M - Washington LIF</t>
  </si>
  <si>
    <t>Depreciation Exp - Transmission - Washington</t>
  </si>
  <si>
    <t>Depreciation Exp - Transmission - GIF</t>
  </si>
  <si>
    <t>Depreciation Exp - Transmission - LIF</t>
  </si>
  <si>
    <t>Depreciation Exp - Transmission - Non-Washington</t>
  </si>
  <si>
    <t>ID403.04a</t>
  </si>
  <si>
    <t>ID403.04b</t>
  </si>
  <si>
    <t>ID403.04c</t>
  </si>
  <si>
    <t>ID403.04d</t>
  </si>
  <si>
    <t>Depr Exp - Transmission - Washington GIF</t>
  </si>
  <si>
    <t>Depr Exp - Transmission - Washington LIF</t>
  </si>
  <si>
    <t>Depr Exp - Transmission - Washington</t>
  </si>
  <si>
    <t>Depr Exp - Transmission - Non-Washington</t>
  </si>
  <si>
    <t>403.04c</t>
  </si>
  <si>
    <t>403.04d</t>
  </si>
  <si>
    <t>Transmission O&amp;M  - Washington Integrated Generation (GIF)</t>
  </si>
  <si>
    <t>Transmission O&amp;M  - Washington Integrated Lease Facilities (LIF)</t>
  </si>
  <si>
    <t>Transmission - Washington LIF (Leased Facilities)</t>
  </si>
  <si>
    <t>Transmission - Washington GIF (Generation Facilities)</t>
  </si>
  <si>
    <t>ID456.16</t>
  </si>
  <si>
    <t>Special Contract - Wheeling</t>
  </si>
  <si>
    <t>Other Elect Revenue - Special Contract Wheeling</t>
  </si>
  <si>
    <t>Sales of Electricity - Special Contract</t>
  </si>
  <si>
    <t>ID447.03</t>
  </si>
  <si>
    <t>Special Contract</t>
  </si>
  <si>
    <t>6.01 ER
Revenue &amp; Exp</t>
  </si>
  <si>
    <t>6.02 ER
Temperature 
Normalization</t>
  </si>
  <si>
    <t>6.02 EP
Temperature 
Normalization</t>
  </si>
  <si>
    <t>6.01 EP
Revenue &amp; 
Expenses</t>
  </si>
  <si>
    <t>ID182.04</t>
  </si>
  <si>
    <t>Misc Deferred Debit - Dist</t>
  </si>
  <si>
    <t>Misc Def Debits - Distribution</t>
  </si>
  <si>
    <t>Rent from Pole Contacts - Transmission</t>
  </si>
  <si>
    <t>Rent from Pole Contacts - Distribution</t>
  </si>
  <si>
    <t>Trans Poles</t>
  </si>
  <si>
    <t>Dist Poles</t>
  </si>
  <si>
    <t>Total Poles</t>
  </si>
  <si>
    <t>% Trans</t>
  </si>
  <si>
    <t>% Dist</t>
  </si>
  <si>
    <t>Rental Revenue - Pole &amp; Personal Cell Site Contacts - Transmission</t>
  </si>
  <si>
    <t>Rental Revenue - Pole &amp; Personal Cell Site Contacts - Distribution</t>
  </si>
  <si>
    <t>Production / Transmission</t>
  </si>
  <si>
    <t>Other Operating Reveue</t>
  </si>
  <si>
    <t>Twelve Months ended December 2018</t>
  </si>
  <si>
    <t>FERC</t>
  </si>
  <si>
    <t>Sub FERC</t>
  </si>
  <si>
    <t>Order</t>
  </si>
  <si>
    <t>Annual Revenue</t>
  </si>
  <si>
    <t>Income Statement</t>
  </si>
  <si>
    <t>450</t>
  </si>
  <si>
    <t>45000011</t>
  </si>
  <si>
    <t>Late Pay Fees -Electric</t>
  </si>
  <si>
    <t>45000021</t>
  </si>
  <si>
    <t>Disconnect Visit Fees -Electric</t>
  </si>
  <si>
    <t>451</t>
  </si>
  <si>
    <t>45100002</t>
  </si>
  <si>
    <t>9900 - Misc. SD Revenue - Electric</t>
  </si>
  <si>
    <t>45100003</t>
  </si>
  <si>
    <t>9900 - SD Line Extension Revenue - Elec</t>
  </si>
  <si>
    <t>45100011</t>
  </si>
  <si>
    <t>Temporary Service Charge -Electric</t>
  </si>
  <si>
    <t>45100025</t>
  </si>
  <si>
    <t>4210 DBU-Misc. Elect Service Revenues</t>
  </si>
  <si>
    <t>45100031</t>
  </si>
  <si>
    <t>Reconnection Charge -Electric</t>
  </si>
  <si>
    <t>45100040</t>
  </si>
  <si>
    <t>1422 - Energy Div/Mtr Tamper Exp Recover</t>
  </si>
  <si>
    <t>45100073</t>
  </si>
  <si>
    <t>9900 - Conversion Sch 73 Revenue - Elec</t>
  </si>
  <si>
    <t>45100074</t>
  </si>
  <si>
    <t>9900 - Conversion Sch 74 Revenue - Elec</t>
  </si>
  <si>
    <t>45100081</t>
  </si>
  <si>
    <t>Acct. Service Charges -Electric</t>
  </si>
  <si>
    <t>45100091</t>
  </si>
  <si>
    <t>NSF Check Charge -Electric</t>
  </si>
  <si>
    <t>45100101</t>
  </si>
  <si>
    <t>Modified Svc Chrg-Misc Svc Revenues-Elec</t>
  </si>
  <si>
    <t>45100108</t>
  </si>
  <si>
    <t>Treble Damages - Electric Diversion</t>
  </si>
  <si>
    <t>45100111</t>
  </si>
  <si>
    <t>Schedule 87 Tax Surcharge - Electric</t>
  </si>
  <si>
    <t>45100121</t>
  </si>
  <si>
    <t>Wireless Applctn Fee Rvnue- Modification</t>
  </si>
  <si>
    <t>45100151</t>
  </si>
  <si>
    <t>Non-Consumption Utility Taxes - Electric</t>
  </si>
  <si>
    <t>454</t>
  </si>
  <si>
    <t>45400001</t>
  </si>
  <si>
    <t>CLSD- Rent Elec Prprty -Pole Contacts</t>
  </si>
  <si>
    <t>45400003</t>
  </si>
  <si>
    <t>Rent from Electric Property -Transformer</t>
  </si>
  <si>
    <t>45400004</t>
  </si>
  <si>
    <t>Rent from Electric Property - Land &amp; Bui</t>
  </si>
  <si>
    <t>45400006</t>
  </si>
  <si>
    <t>CLSD- 4001- Rent From PCS</t>
  </si>
  <si>
    <t>45400007</t>
  </si>
  <si>
    <t>1255- Rent from Common Prop-Land &amp; Build</t>
  </si>
  <si>
    <t>45400008</t>
  </si>
  <si>
    <t>5300 - Rent Revenue frm Colstrip #1 &amp; #2</t>
  </si>
  <si>
    <t>45400009</t>
  </si>
  <si>
    <t>5300 - Rent Revenue frm Colstrip #3 &amp; #4</t>
  </si>
  <si>
    <t>45400015</t>
  </si>
  <si>
    <t>Rent from Pole Contacts - Wireline</t>
  </si>
  <si>
    <t>45400016</t>
  </si>
  <si>
    <t>Rent from Pole Contacts - Wireless</t>
  </si>
  <si>
    <t>45400301</t>
  </si>
  <si>
    <t>BLKD-1265 - PSE 4th Fl Suble Limea -C</t>
  </si>
  <si>
    <t>456</t>
  </si>
  <si>
    <t>45600026</t>
  </si>
  <si>
    <t>INTOLIGHT Service Revenue</t>
  </si>
  <si>
    <t>45600028</t>
  </si>
  <si>
    <t>4210 DBU-Other Electric Revenues</t>
  </si>
  <si>
    <t>45600073</t>
  </si>
  <si>
    <t>3545 - Green Energy Option</t>
  </si>
  <si>
    <t>45600077</t>
  </si>
  <si>
    <t>45600078</t>
  </si>
  <si>
    <t>Other Elect Revenue-Maintenance Contract</t>
  </si>
  <si>
    <t>45600082</t>
  </si>
  <si>
    <t>Oth Elec Rev- Cedar Hills Facility Fee</t>
  </si>
  <si>
    <t>45600088</t>
  </si>
  <si>
    <t>1143 - Other Electric Rev -Summit Buyout</t>
  </si>
  <si>
    <t>45600089</t>
  </si>
  <si>
    <t>1143 - REC Revenue per Tariff Schedule-E</t>
  </si>
  <si>
    <t>45600143</t>
  </si>
  <si>
    <t>E FPC Decoup Amort Sch 142  - Sch 7 in R</t>
  </si>
  <si>
    <t>45600144</t>
  </si>
  <si>
    <t>E FPC Decoup Amort Sch 142 - Sch 8 &amp; 24</t>
  </si>
  <si>
    <t>45600146</t>
  </si>
  <si>
    <t>E FPC Decoup Amort Sch 142 - Sch 40 in R</t>
  </si>
  <si>
    <t>45600147</t>
  </si>
  <si>
    <t>E FPC Decoup Amort Sch 142 - Sch 12 &amp; 26</t>
  </si>
  <si>
    <t>45600148</t>
  </si>
  <si>
    <t>E FPC Decoup Amort Sch 142 - Sch 10 &amp; 31</t>
  </si>
  <si>
    <t>45600151</t>
  </si>
  <si>
    <t>E FPC Decoup Amort Sch 142 - Sch 46&amp;49</t>
  </si>
  <si>
    <t>45600154</t>
  </si>
  <si>
    <t>24M GAAP - E Non-Res Sch 40</t>
  </si>
  <si>
    <t>45600160</t>
  </si>
  <si>
    <t>5019 - Sumas DeMinrlzd  H2O Sale - Socco</t>
  </si>
  <si>
    <t>45600329</t>
  </si>
  <si>
    <t>9900 - Other Elec Rev - QRE Annual Fees</t>
  </si>
  <si>
    <t>45600351</t>
  </si>
  <si>
    <t>9900-Lifetime O&amp;M Revenue - Elec</t>
  </si>
  <si>
    <t>Decoupling</t>
  </si>
  <si>
    <t>Non-Core Gas</t>
  </si>
  <si>
    <t>Transmission Revenue</t>
  </si>
  <si>
    <t>Transmission Revenue - 449</t>
  </si>
  <si>
    <t>Total Other Operating Revenue</t>
  </si>
  <si>
    <t>Direct Assignment of Distribution Plant</t>
  </si>
  <si>
    <t>Test Year ended December 2018</t>
  </si>
  <si>
    <t>Line</t>
  </si>
  <si>
    <t>FERC Account</t>
  </si>
  <si>
    <t>Schedule 31</t>
  </si>
  <si>
    <t>Schedule 43</t>
  </si>
  <si>
    <t>Schedule 46 / 49</t>
  </si>
  <si>
    <t>Schedule 449HV</t>
  </si>
  <si>
    <t>All Direct Assignment</t>
  </si>
  <si>
    <t>364-365</t>
  </si>
  <si>
    <t>366-367</t>
  </si>
  <si>
    <t>368 OH</t>
  </si>
  <si>
    <t>368 UG</t>
  </si>
  <si>
    <t>Direct Assignment of Distribution Plant Accumulated Depreciation</t>
  </si>
  <si>
    <t>Total Direct Assignment</t>
  </si>
  <si>
    <t>Distribution Line Transformers &amp; Services</t>
  </si>
  <si>
    <t>Line No</t>
  </si>
  <si>
    <t>Original Cost AMA</t>
  </si>
  <si>
    <t>Allocated Reserve AMA</t>
  </si>
  <si>
    <t>Cost element name</t>
  </si>
  <si>
    <t>Amortization Expense</t>
  </si>
  <si>
    <t>Row Labels</t>
  </si>
  <si>
    <t>Sum of Val.in rep.cur.</t>
  </si>
  <si>
    <t>Function</t>
  </si>
  <si>
    <t>40400011</t>
  </si>
  <si>
    <t>Electric Franchise</t>
  </si>
  <si>
    <t>40400012</t>
  </si>
  <si>
    <t>Hydro Licenses</t>
  </si>
  <si>
    <t>Prod</t>
  </si>
  <si>
    <t>40400032</t>
  </si>
  <si>
    <t>Whitehorn 2&amp;3 Lease</t>
  </si>
  <si>
    <t>40400091</t>
  </si>
  <si>
    <t>Computer Software</t>
  </si>
  <si>
    <t>40400121</t>
  </si>
  <si>
    <t>Electric Leasehold Improvements</t>
  </si>
  <si>
    <t>Grand Total</t>
  </si>
  <si>
    <t>Name</t>
  </si>
  <si>
    <t>40600011</t>
  </si>
  <si>
    <t>To record monthly amort of Milwaukee Acq. Adj.</t>
  </si>
  <si>
    <t>40600011 Total</t>
  </si>
  <si>
    <t>40600012</t>
  </si>
  <si>
    <t>To record monthly amort. of Colstrip #3 Acq. Adj.</t>
  </si>
  <si>
    <t>To record monthly amort. of Colstrip 3&amp;4 AFUDC Adj</t>
  </si>
  <si>
    <t>40600012 Total</t>
  </si>
  <si>
    <t>Production</t>
  </si>
  <si>
    <t>40600021</t>
  </si>
  <si>
    <t>Amort WUTC AFUDC 01/2018</t>
  </si>
  <si>
    <t>Amort WUTC AFUDC 02/2018</t>
  </si>
  <si>
    <t>Amort WUTC AFUDC 03/2018</t>
  </si>
  <si>
    <t>Amort WUTC AFUDC 04/2018</t>
  </si>
  <si>
    <t>Amort WUTC AFUDC 05/2018</t>
  </si>
  <si>
    <t>Amort WUTC AFUDC 06/2018</t>
  </si>
  <si>
    <t>Amort WUTC AFUDC 07/2018</t>
  </si>
  <si>
    <t>Amort WUTC AFUDC 08/2018</t>
  </si>
  <si>
    <t>Amort WUTC AFUDC 09/2018</t>
  </si>
  <si>
    <t>Amort WUTC AFUDC 10/2018</t>
  </si>
  <si>
    <t>Amort WUTC AFUDC 11/2018</t>
  </si>
  <si>
    <t>Amort WUTC AFUDC 12/2018</t>
  </si>
  <si>
    <t>40600021 Total</t>
  </si>
  <si>
    <t>Electric Plant</t>
  </si>
  <si>
    <t>40600031</t>
  </si>
  <si>
    <t>To record monthly amortization of Encogen Acquisit</t>
  </si>
  <si>
    <t>40600031 Total</t>
  </si>
  <si>
    <t>40600041</t>
  </si>
  <si>
    <t>Amort of Mint Farm Elect Plant 1/2011-12/2041</t>
  </si>
  <si>
    <t>40600041 Total</t>
  </si>
  <si>
    <t>40600061</t>
  </si>
  <si>
    <t>Amort Ferndale Acquisition Adjustment</t>
  </si>
  <si>
    <t>40600061 Total</t>
  </si>
  <si>
    <t>40700014</t>
  </si>
  <si>
    <t>Amortize Electron of Asset Loss</t>
  </si>
  <si>
    <t>True Up Amort Electron Asset Loss</t>
  </si>
  <si>
    <t>40700014 Total</t>
  </si>
  <si>
    <t>40700015</t>
  </si>
  <si>
    <t>Correct 01-07.2018 White River Amort</t>
  </si>
  <si>
    <t>White River Amortization</t>
  </si>
  <si>
    <t>40700015 Total</t>
  </si>
  <si>
    <t>40700050</t>
  </si>
  <si>
    <t>2012 Storm Amortization - 6yrs</t>
  </si>
  <si>
    <t>40700050 Total</t>
  </si>
  <si>
    <t>T&amp;D</t>
  </si>
  <si>
    <t>40700055</t>
  </si>
  <si>
    <t>Storm Amortization 2010-2017 - 4yrs</t>
  </si>
  <si>
    <t>40700055 Total</t>
  </si>
  <si>
    <t>Transmission Depreciation Expense</t>
  </si>
  <si>
    <t>Year Ending December 20018</t>
  </si>
  <si>
    <t>2019 GRC</t>
  </si>
  <si>
    <t>Sum of Depreciation Expense per SAP with CBR Adjustments</t>
  </si>
  <si>
    <t>Sum of EOP Deprec Expense</t>
  </si>
  <si>
    <t>Sum of EOP Adjustment</t>
  </si>
  <si>
    <t>3rd AC</t>
  </si>
  <si>
    <t>ARO Transmission</t>
  </si>
  <si>
    <t>Colstrip</t>
  </si>
  <si>
    <t>Colstrip - GIF</t>
  </si>
  <si>
    <t>GIF</t>
  </si>
  <si>
    <t>Transmission LIF</t>
  </si>
  <si>
    <t>Transmission Washington</t>
  </si>
  <si>
    <t>Washington Transmission</t>
  </si>
  <si>
    <t>Washington Transmission - GIF</t>
  </si>
  <si>
    <t>Washington Transmission - LIF</t>
  </si>
  <si>
    <t>Non-Washington Transmission</t>
  </si>
  <si>
    <t>Intangible Functionalization</t>
  </si>
  <si>
    <t>AMA Plant</t>
  </si>
  <si>
    <t>% to Total</t>
  </si>
  <si>
    <t xml:space="preserve">Total </t>
  </si>
  <si>
    <t>Electric</t>
  </si>
  <si>
    <t>Allocated Common</t>
  </si>
  <si>
    <t>4-Factor</t>
  </si>
  <si>
    <t>Plant in Service @ December 2018</t>
  </si>
  <si>
    <t>Generation / Transmission</t>
  </si>
  <si>
    <t>Accumulated Reserve @ December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</si>
</sst>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#,##0_);[Red]\(#,##0\);&quot; &quot;"/>
    <numFmt numFmtId="168" formatCode="&quot;PAGE&quot;\ 0.00"/>
    <numFmt numFmtId="169" formatCode="#,##0;\(#,##0\)"/>
    <numFmt numFmtId="170" formatCode="_(* #,##0.000000_);_(* \(#,##0.000000\);_(* &quot;-&quot;??????_);_(@_)"/>
    <numFmt numFmtId="171" formatCode="0.0000%"/>
    <numFmt numFmtId="172" formatCode="_(* #,##0.0_);_(* \(#,##0.0\);_(* &quot;-&quot;?_);_(@_)"/>
    <numFmt numFmtId="173" formatCode="_(&quot;$&quot;* #,##0_);[Red]_(&quot;$&quot;* \(#,##0\);_(&quot;$&quot;* &quot;-&quot;_);_(@_)"/>
    <numFmt numFmtId="174" formatCode="0.00\ &quot;ER&quot;"/>
    <numFmt numFmtId="175" formatCode="0.00\ &quot;EP&quot;"/>
    <numFmt numFmtId="176" formatCode="&quot;$&quot;#,##0"/>
    <numFmt numFmtId="177" formatCode="_(* #,##0.00_);_(* \(#,##0.00\);_(* &quot;-&quot;_);_(@_)"/>
    <numFmt numFmtId="178" formatCode="&quot;$&quot;#,##0.00"/>
    <numFmt numFmtId="179" formatCode="&quot;PAGE&quot;\ 0.00\ &quot;ER&quot;"/>
    <numFmt numFmtId="180" formatCode="_(&quot;$&quot;* #,##0.000000_);_(&quot;$&quot;* \(#,##0.000000\);_(&quot;$&quot;* &quot;-&quot;??????_);_(@_)"/>
    <numFmt numFmtId="181" formatCode="0.0000000"/>
    <numFmt numFmtId="182" formatCode="_(* #,##0.000_);_(* \(#,##0.000\);_(* &quot;-&quot;_);_(@_)"/>
    <numFmt numFmtId="183" formatCode="_(&quot;$&quot;* #,##0.000_);_(&quot;$&quot;* \(#,##0.000\);_(&quot;$&quot;* &quot;-&quot;??_);_(@_)"/>
    <numFmt numFmtId="184" formatCode="_(* #,##0.0000000_);_(* \(#,##0.0000000\);_(* &quot;-&quot;??_);_(@_)"/>
    <numFmt numFmtId="185" formatCode="_(* #,##0.000_);_(* \(#,##0.000\);_(* &quot;-&quot;??_);_(@_)"/>
    <numFmt numFmtId="186" formatCode="_(* #,##0.000000_);_(* \(#,##0.000000\);_(* &quot;-&quot;??_);_(@_)"/>
    <numFmt numFmtId="187" formatCode="0.000"/>
    <numFmt numFmtId="188" formatCode="0.0%"/>
    <numFmt numFmtId="189" formatCode="#,##0.000_);\(#,##0.000\)"/>
    <numFmt numFmtId="190" formatCode="0.000_)"/>
    <numFmt numFmtId="191" formatCode="#,##0.0000"/>
    <numFmt numFmtId="192" formatCode="&quot;ADJ&quot;\ 0.00\ &quot;ER&quot;"/>
    <numFmt numFmtId="193" formatCode="&quot;ADJ&quot;\ 0.00\ &quot;EP&quot;"/>
  </numFmts>
  <fonts count="63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color indexed="24"/>
      <name val="Arial"/>
      <family val="2"/>
    </font>
    <font>
      <sz val="10"/>
      <color indexed="12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sz val="12"/>
      <color indexed="9"/>
      <name val="Palatino"/>
      <family val="1"/>
    </font>
    <font>
      <sz val="8"/>
      <color indexed="9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color indexed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CC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u/>
      <sz val="9"/>
      <color rgb="FFFF5050"/>
      <name val="Arial"/>
      <family val="2"/>
    </font>
    <font>
      <sz val="10"/>
      <color rgb="FFFF505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u/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name val="TimesNewRomanPS"/>
    </font>
    <font>
      <sz val="11"/>
      <name val="TimesNewRomanPS"/>
    </font>
    <font>
      <b/>
      <u/>
      <sz val="11"/>
      <color indexed="8"/>
      <name val="TimesNewRomanPS"/>
    </font>
    <font>
      <sz val="11"/>
      <name val="Times New Roman"/>
      <family val="1"/>
    </font>
    <font>
      <b/>
      <sz val="11"/>
      <color indexed="8"/>
      <name val="TimesNewRomanPS"/>
    </font>
    <font>
      <b/>
      <sz val="12"/>
      <color indexed="8"/>
      <name val="Times New Roman"/>
      <family val="1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b/>
      <i/>
      <sz val="9"/>
      <name val="Arial"/>
      <family val="2"/>
    </font>
    <font>
      <sz val="12"/>
      <name val="Calibri"/>
      <family val="2"/>
      <scheme val="minor"/>
    </font>
    <font>
      <b/>
      <sz val="1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7">
    <xf numFmtId="166" fontId="0" fillId="0" borderId="0">
      <alignment horizontal="left" wrapText="1"/>
    </xf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1" fillId="0" borderId="0"/>
    <xf numFmtId="0" fontId="31" fillId="0" borderId="0"/>
    <xf numFmtId="9" fontId="30" fillId="0" borderId="0" applyFont="0" applyFill="0" applyBorder="0" applyAlignment="0" applyProtection="0"/>
    <xf numFmtId="166" fontId="3" fillId="0" borderId="0">
      <alignment horizontal="left" wrapText="1"/>
    </xf>
  </cellStyleXfs>
  <cellXfs count="815">
    <xf numFmtId="0" fontId="0" fillId="0" borderId="0" xfId="0" applyNumberFormat="1" applyAlignment="1"/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left"/>
    </xf>
    <xf numFmtId="164" fontId="3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 indent="1"/>
    </xf>
    <xf numFmtId="166" fontId="2" fillId="0" borderId="0" xfId="0" applyFont="1" applyFill="1" applyAlignment="1">
      <alignment horizontal="centerContinuous"/>
    </xf>
    <xf numFmtId="43" fontId="10" fillId="0" borderId="8" xfId="0" applyNumberFormat="1" applyFont="1" applyFill="1" applyBorder="1" applyAlignment="1">
      <alignment horizontal="center"/>
    </xf>
    <xf numFmtId="165" fontId="10" fillId="0" borderId="8" xfId="0" applyNumberFormat="1" applyFont="1" applyFill="1" applyBorder="1" applyAlignment="1">
      <alignment horizontal="center"/>
    </xf>
    <xf numFmtId="166" fontId="0" fillId="0" borderId="0" xfId="0" applyAlignment="1">
      <alignment horizontal="left"/>
    </xf>
    <xf numFmtId="0" fontId="15" fillId="0" borderId="0" xfId="0" applyNumberFormat="1" applyFont="1" applyFill="1" applyAlignment="1"/>
    <xf numFmtId="0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right"/>
    </xf>
    <xf numFmtId="0" fontId="15" fillId="0" borderId="0" xfId="0" applyNumberFormat="1" applyFont="1" applyFill="1" applyBorder="1" applyAlignment="1">
      <alignment horizontal="right"/>
    </xf>
    <xf numFmtId="168" fontId="15" fillId="0" borderId="17" xfId="0" applyNumberFormat="1" applyFont="1" applyFill="1" applyBorder="1" applyAlignment="1"/>
    <xf numFmtId="0" fontId="15" fillId="0" borderId="0" xfId="0" applyNumberFormat="1" applyFont="1" applyFill="1" applyAlignment="1" applyProtection="1">
      <alignment horizontal="centerContinuous"/>
      <protection locked="0"/>
    </xf>
    <xf numFmtId="0" fontId="15" fillId="0" borderId="8" xfId="0" applyNumberFormat="1" applyFont="1" applyFill="1" applyBorder="1" applyAlignment="1" applyProtection="1">
      <alignment horizontal="center"/>
      <protection locked="0"/>
    </xf>
    <xf numFmtId="0" fontId="15" fillId="0" borderId="8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/>
    <xf numFmtId="0" fontId="16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 applyProtection="1">
      <alignment horizontal="center"/>
      <protection locked="0"/>
    </xf>
    <xf numFmtId="166" fontId="16" fillId="0" borderId="0" xfId="0" applyNumberFormat="1" applyFont="1" applyFill="1" applyBorder="1" applyAlignment="1"/>
    <xf numFmtId="42" fontId="16" fillId="0" borderId="0" xfId="0" applyNumberFormat="1" applyFont="1" applyFill="1" applyAlignment="1"/>
    <xf numFmtId="166" fontId="16" fillId="0" borderId="0" xfId="0" applyNumberFormat="1" applyFont="1" applyFill="1" applyAlignment="1"/>
    <xf numFmtId="166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/>
    <xf numFmtId="166" fontId="16" fillId="0" borderId="0" xfId="0" applyFont="1" applyFill="1" applyAlignment="1"/>
    <xf numFmtId="0" fontId="16" fillId="0" borderId="0" xfId="0" applyNumberFormat="1" applyFont="1" applyFill="1" applyAlignment="1">
      <alignment horizontal="left" indent="1"/>
    </xf>
    <xf numFmtId="41" fontId="16" fillId="0" borderId="0" xfId="0" applyNumberFormat="1" applyFont="1" applyFill="1" applyBorder="1" applyAlignment="1">
      <alignment horizontal="right"/>
    </xf>
    <xf numFmtId="37" fontId="16" fillId="0" borderId="0" xfId="0" applyNumberFormat="1" applyFont="1" applyFill="1" applyAlignment="1"/>
    <xf numFmtId="41" fontId="16" fillId="0" borderId="0" xfId="0" applyNumberFormat="1" applyFont="1" applyFill="1" applyBorder="1" applyAlignment="1"/>
    <xf numFmtId="166" fontId="15" fillId="0" borderId="8" xfId="0" applyFont="1" applyFill="1" applyBorder="1" applyAlignment="1">
      <alignment horizontal="center"/>
    </xf>
    <xf numFmtId="169" fontId="17" fillId="0" borderId="0" xfId="0" applyNumberFormat="1" applyFont="1" applyFill="1" applyBorder="1" applyAlignment="1"/>
    <xf numFmtId="166" fontId="16" fillId="0" borderId="0" xfId="0" applyFont="1" applyFill="1" applyAlignment="1">
      <alignment horizontal="left"/>
    </xf>
    <xf numFmtId="0" fontId="17" fillId="0" borderId="0" xfId="0" applyNumberFormat="1" applyFont="1" applyFill="1" applyAlignment="1"/>
    <xf numFmtId="164" fontId="0" fillId="0" borderId="0" xfId="0" applyNumberFormat="1" applyAlignment="1"/>
    <xf numFmtId="164" fontId="0" fillId="0" borderId="0" xfId="0" applyNumberFormat="1" applyFont="1" applyFill="1" applyAlignment="1"/>
    <xf numFmtId="164" fontId="3" fillId="0" borderId="0" xfId="0" applyNumberFormat="1" applyFont="1" applyFill="1" applyBorder="1" applyAlignment="1"/>
    <xf numFmtId="166" fontId="16" fillId="0" borderId="8" xfId="0" applyNumberFormat="1" applyFont="1" applyFill="1" applyBorder="1" applyAlignment="1"/>
    <xf numFmtId="0" fontId="16" fillId="0" borderId="0" xfId="0" applyNumberFormat="1" applyFont="1" applyFill="1" applyAlignment="1"/>
    <xf numFmtId="0" fontId="16" fillId="0" borderId="0" xfId="0" applyNumberFormat="1" applyFont="1" applyFill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right"/>
    </xf>
    <xf numFmtId="37" fontId="16" fillId="0" borderId="0" xfId="0" applyNumberFormat="1" applyFont="1" applyFill="1" applyBorder="1" applyAlignment="1">
      <alignment horizontal="right"/>
    </xf>
    <xf numFmtId="42" fontId="16" fillId="0" borderId="0" xfId="0" applyNumberFormat="1" applyFont="1" applyFill="1" applyAlignment="1">
      <alignment horizontal="right"/>
    </xf>
    <xf numFmtId="0" fontId="16" fillId="0" borderId="0" xfId="0" quotePrefix="1" applyNumberFormat="1" applyFont="1" applyFill="1" applyAlignment="1">
      <alignment horizontal="left"/>
    </xf>
    <xf numFmtId="166" fontId="2" fillId="0" borderId="0" xfId="0" applyFont="1" applyAlignment="1">
      <alignment horizontal="left"/>
    </xf>
    <xf numFmtId="9" fontId="16" fillId="0" borderId="0" xfId="0" applyNumberFormat="1" applyFont="1" applyFill="1" applyAlignment="1"/>
    <xf numFmtId="0" fontId="3" fillId="0" borderId="0" xfId="0" applyNumberFormat="1" applyFont="1" applyFill="1" applyBorder="1" applyAlignment="1"/>
    <xf numFmtId="171" fontId="16" fillId="0" borderId="0" xfId="0" applyNumberFormat="1" applyFont="1" applyFill="1" applyAlignment="1"/>
    <xf numFmtId="0" fontId="2" fillId="0" borderId="0" xfId="0" applyNumberFormat="1" applyFont="1" applyFill="1" applyAlignment="1">
      <alignment horizontal="right"/>
    </xf>
    <xf numFmtId="41" fontId="13" fillId="0" borderId="0" xfId="0" applyNumberFormat="1" applyFont="1" applyFill="1" applyAlignment="1"/>
    <xf numFmtId="41" fontId="13" fillId="0" borderId="0" xfId="0" applyNumberFormat="1" applyFont="1" applyFill="1" applyBorder="1" applyAlignment="1"/>
    <xf numFmtId="42" fontId="16" fillId="0" borderId="0" xfId="0" applyNumberFormat="1" applyFont="1" applyFill="1" applyAlignment="1" applyProtection="1">
      <protection locked="0"/>
    </xf>
    <xf numFmtId="172" fontId="8" fillId="0" borderId="0" xfId="0" applyNumberFormat="1" applyFont="1" applyAlignment="1">
      <alignment horizontal="left" vertical="center"/>
    </xf>
    <xf numFmtId="0" fontId="0" fillId="2" borderId="0" xfId="0" applyNumberFormat="1" applyFill="1" applyAlignment="1"/>
    <xf numFmtId="172" fontId="9" fillId="0" borderId="0" xfId="0" applyNumberFormat="1" applyFont="1" applyAlignment="1">
      <alignment horizontal="left"/>
    </xf>
    <xf numFmtId="166" fontId="0" fillId="0" borderId="0" xfId="0">
      <alignment horizontal="left" wrapText="1"/>
    </xf>
    <xf numFmtId="166" fontId="2" fillId="0" borderId="0" xfId="0" applyFont="1">
      <alignment horizontal="left" wrapText="1"/>
    </xf>
    <xf numFmtId="172" fontId="0" fillId="2" borderId="0" xfId="0" applyNumberFormat="1" applyFill="1" applyAlignment="1">
      <alignment horizontal="left"/>
    </xf>
    <xf numFmtId="172" fontId="7" fillId="0" borderId="0" xfId="0" applyNumberFormat="1" applyFont="1" applyAlignment="1">
      <alignment horizontal="left" vertical="center"/>
    </xf>
    <xf numFmtId="172" fontId="0" fillId="0" borderId="0" xfId="0" applyNumberFormat="1" applyAlignment="1">
      <alignment horizontal="left" vertical="center"/>
    </xf>
    <xf numFmtId="0" fontId="0" fillId="0" borderId="0" xfId="0" applyNumberFormat="1" applyFill="1" applyBorder="1" applyAlignment="1">
      <alignment horizontal="left"/>
    </xf>
    <xf numFmtId="39" fontId="6" fillId="3" borderId="4" xfId="0" applyNumberFormat="1" applyFont="1" applyFill="1" applyBorder="1" applyAlignment="1">
      <alignment horizontal="center"/>
    </xf>
    <xf numFmtId="166" fontId="6" fillId="3" borderId="4" xfId="0" applyFont="1" applyFill="1" applyBorder="1" applyAlignment="1">
      <alignment horizontal="left"/>
    </xf>
    <xf numFmtId="165" fontId="6" fillId="3" borderId="4" xfId="0" applyNumberFormat="1" applyFont="1" applyFill="1" applyBorder="1" applyAlignment="1">
      <alignment horizontal="left"/>
    </xf>
    <xf numFmtId="165" fontId="6" fillId="3" borderId="27" xfId="0" applyNumberFormat="1" applyFont="1" applyFill="1" applyBorder="1" applyAlignment="1">
      <alignment horizontal="left"/>
    </xf>
    <xf numFmtId="165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/>
    <xf numFmtId="166" fontId="6" fillId="3" borderId="4" xfId="0" quotePrefix="1" applyFont="1" applyFill="1" applyBorder="1" applyAlignment="1">
      <alignment horizontal="left"/>
    </xf>
    <xf numFmtId="39" fontId="6" fillId="3" borderId="4" xfId="0" quotePrefix="1" applyNumberFormat="1" applyFont="1" applyFill="1" applyBorder="1" applyAlignment="1">
      <alignment horizontal="center"/>
    </xf>
    <xf numFmtId="41" fontId="0" fillId="2" borderId="0" xfId="0" applyNumberFormat="1" applyFill="1" applyAlignment="1"/>
    <xf numFmtId="172" fontId="5" fillId="0" borderId="10" xfId="0" applyNumberFormat="1" applyFont="1" applyBorder="1" applyAlignment="1">
      <alignment horizontal="left"/>
    </xf>
    <xf numFmtId="0" fontId="2" fillId="0" borderId="10" xfId="0" applyNumberFormat="1" applyFont="1" applyBorder="1" applyAlignment="1">
      <alignment horizontal="left"/>
    </xf>
    <xf numFmtId="0" fontId="5" fillId="0" borderId="10" xfId="0" applyNumberFormat="1" applyFont="1" applyBorder="1" applyAlignment="1">
      <alignment horizontal="left"/>
    </xf>
    <xf numFmtId="172" fontId="0" fillId="0" borderId="0" xfId="0" applyNumberFormat="1" applyAlignment="1">
      <alignment horizontal="left"/>
    </xf>
    <xf numFmtId="165" fontId="0" fillId="2" borderId="0" xfId="0" applyNumberFormat="1" applyFill="1" applyAlignment="1"/>
    <xf numFmtId="166" fontId="6" fillId="3" borderId="27" xfId="0" applyFont="1" applyFill="1" applyBorder="1" applyAlignment="1">
      <alignment horizontal="left"/>
    </xf>
    <xf numFmtId="166" fontId="2" fillId="3" borderId="29" xfId="0" applyFont="1" applyFill="1" applyBorder="1" applyAlignment="1">
      <alignment horizontal="left"/>
    </xf>
    <xf numFmtId="166" fontId="2" fillId="3" borderId="31" xfId="0" applyFont="1" applyFill="1" applyBorder="1" applyAlignment="1">
      <alignment horizontal="left"/>
    </xf>
    <xf numFmtId="166" fontId="2" fillId="3" borderId="32" xfId="0" applyFont="1" applyFill="1" applyBorder="1" applyAlignment="1">
      <alignment horizontal="left"/>
    </xf>
    <xf numFmtId="166" fontId="2" fillId="3" borderId="31" xfId="0" quotePrefix="1" applyFont="1" applyFill="1" applyBorder="1" applyAlignment="1">
      <alignment horizontal="left"/>
    </xf>
    <xf numFmtId="166" fontId="2" fillId="3" borderId="39" xfId="0" applyFont="1" applyFill="1" applyBorder="1" applyAlignment="1">
      <alignment horizontal="left"/>
    </xf>
    <xf numFmtId="164" fontId="2" fillId="3" borderId="30" xfId="0" applyNumberFormat="1" applyFont="1" applyFill="1" applyBorder="1" applyAlignment="1">
      <alignment horizontal="left"/>
    </xf>
    <xf numFmtId="164" fontId="2" fillId="3" borderId="36" xfId="0" applyNumberFormat="1" applyFont="1" applyFill="1" applyBorder="1" applyAlignment="1">
      <alignment horizontal="left"/>
    </xf>
    <xf numFmtId="164" fontId="2" fillId="3" borderId="4" xfId="0" applyNumberFormat="1" applyFont="1" applyFill="1" applyBorder="1" applyAlignment="1">
      <alignment horizontal="left"/>
    </xf>
    <xf numFmtId="164" fontId="2" fillId="3" borderId="37" xfId="0" applyNumberFormat="1" applyFont="1" applyFill="1" applyBorder="1" applyAlignment="1">
      <alignment horizontal="left"/>
    </xf>
    <xf numFmtId="164" fontId="2" fillId="3" borderId="33" xfId="0" applyNumberFormat="1" applyFont="1" applyFill="1" applyBorder="1" applyAlignment="1">
      <alignment horizontal="left"/>
    </xf>
    <xf numFmtId="164" fontId="2" fillId="3" borderId="38" xfId="0" applyNumberFormat="1" applyFont="1" applyFill="1" applyBorder="1" applyAlignment="1">
      <alignment horizontal="left"/>
    </xf>
    <xf numFmtId="164" fontId="2" fillId="3" borderId="28" xfId="0" applyNumberFormat="1" applyFont="1" applyFill="1" applyBorder="1" applyAlignment="1">
      <alignment horizontal="left"/>
    </xf>
    <xf numFmtId="166" fontId="6" fillId="0" borderId="27" xfId="0" applyFont="1" applyFill="1" applyBorder="1" applyAlignment="1">
      <alignment horizontal="left"/>
    </xf>
    <xf numFmtId="165" fontId="6" fillId="0" borderId="4" xfId="0" applyNumberFormat="1" applyFont="1" applyFill="1" applyBorder="1" applyAlignment="1">
      <alignment horizontal="left"/>
    </xf>
    <xf numFmtId="165" fontId="6" fillId="0" borderId="27" xfId="0" applyNumberFormat="1" applyFont="1" applyFill="1" applyBorder="1" applyAlignment="1">
      <alignment horizontal="left"/>
    </xf>
    <xf numFmtId="0" fontId="0" fillId="0" borderId="0" xfId="0" applyNumberFormat="1" applyFont="1" applyFill="1" applyAlignment="1"/>
    <xf numFmtId="167" fontId="13" fillId="0" borderId="0" xfId="0" applyNumberFormat="1" applyFont="1" applyFill="1" applyBorder="1" applyAlignment="1">
      <alignment horizontal="right"/>
    </xf>
    <xf numFmtId="166" fontId="15" fillId="0" borderId="0" xfId="0" applyFont="1" applyFill="1" applyAlignment="1">
      <alignment horizontal="center"/>
    </xf>
    <xf numFmtId="42" fontId="16" fillId="0" borderId="7" xfId="0" applyNumberFormat="1" applyFont="1" applyFill="1" applyBorder="1" applyAlignment="1"/>
    <xf numFmtId="49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 vertical="top"/>
    </xf>
    <xf numFmtId="49" fontId="13" fillId="0" borderId="0" xfId="0" applyNumberFormat="1" applyFont="1" applyFill="1" applyAlignment="1">
      <alignment horizontal="center"/>
    </xf>
    <xf numFmtId="49" fontId="13" fillId="0" borderId="0" xfId="0" quotePrefix="1" applyNumberFormat="1" applyFont="1" applyFill="1" applyAlignment="1">
      <alignment horizontal="left"/>
    </xf>
    <xf numFmtId="49" fontId="13" fillId="0" borderId="0" xfId="0" applyNumberFormat="1" applyFont="1" applyFill="1" applyAlignment="1"/>
    <xf numFmtId="1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Continuous"/>
    </xf>
    <xf numFmtId="0" fontId="3" fillId="0" borderId="8" xfId="0" applyNumberFormat="1" applyFont="1" applyFill="1" applyBorder="1" applyAlignment="1">
      <alignment horizontal="center" wrapText="1"/>
    </xf>
    <xf numFmtId="164" fontId="3" fillId="0" borderId="8" xfId="0" quotePrefix="1" applyNumberFormat="1" applyFont="1" applyFill="1" applyBorder="1" applyAlignment="1">
      <alignment horizontal="center" wrapText="1"/>
    </xf>
    <xf numFmtId="44" fontId="3" fillId="0" borderId="0" xfId="0" applyNumberFormat="1" applyFont="1" applyFill="1" applyAlignment="1"/>
    <xf numFmtId="164" fontId="3" fillId="0" borderId="0" xfId="0" applyNumberFormat="1" applyFont="1" applyFill="1" applyAlignment="1"/>
    <xf numFmtId="164" fontId="3" fillId="0" borderId="2" xfId="0" applyNumberFormat="1" applyFont="1" applyFill="1" applyBorder="1" applyAlignment="1"/>
    <xf numFmtId="0" fontId="3" fillId="0" borderId="0" xfId="0" quotePrefix="1" applyNumberFormat="1" applyFont="1" applyFill="1" applyAlignment="1">
      <alignment horizontal="left" indent="1"/>
    </xf>
    <xf numFmtId="164" fontId="3" fillId="0" borderId="7" xfId="0" applyNumberFormat="1" applyFont="1" applyFill="1" applyBorder="1" applyAlignment="1"/>
    <xf numFmtId="4" fontId="3" fillId="0" borderId="5" xfId="0" applyNumberFormat="1" applyFont="1" applyFill="1" applyBorder="1" applyAlignment="1">
      <alignment horizontal="right" wrapText="1"/>
    </xf>
    <xf numFmtId="4" fontId="3" fillId="0" borderId="0" xfId="0" applyNumberFormat="1" applyFont="1" applyFill="1" applyAlignment="1"/>
    <xf numFmtId="166" fontId="0" fillId="0" borderId="0" xfId="0" applyFont="1" applyFill="1" applyAlignment="1"/>
    <xf numFmtId="42" fontId="0" fillId="0" borderId="0" xfId="0" applyNumberFormat="1" applyFont="1" applyFill="1" applyAlignment="1"/>
    <xf numFmtId="41" fontId="0" fillId="0" borderId="0" xfId="0" applyNumberFormat="1" applyFont="1" applyFill="1" applyAlignment="1"/>
    <xf numFmtId="164" fontId="0" fillId="0" borderId="0" xfId="0" applyNumberFormat="1" applyFont="1" applyFill="1" applyAlignment="1"/>
    <xf numFmtId="44" fontId="0" fillId="0" borderId="0" xfId="0" applyNumberFormat="1" applyFont="1" applyFill="1" applyAlignment="1"/>
    <xf numFmtId="167" fontId="13" fillId="0" borderId="0" xfId="0" applyNumberFormat="1" applyFont="1" applyFill="1" applyAlignment="1">
      <alignment horizontal="right"/>
    </xf>
    <xf numFmtId="167" fontId="13" fillId="0" borderId="0" xfId="0" applyNumberFormat="1" applyFont="1" applyFill="1" applyAlignment="1">
      <alignment horizontal="center"/>
    </xf>
    <xf numFmtId="41" fontId="13" fillId="0" borderId="0" xfId="0" applyNumberFormat="1" applyFont="1" applyFill="1" applyAlignment="1">
      <alignment horizontal="right"/>
    </xf>
    <xf numFmtId="43" fontId="0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right"/>
    </xf>
    <xf numFmtId="0" fontId="3" fillId="0" borderId="0" xfId="0" applyNumberFormat="1" applyFont="1" applyFill="1" applyAlignment="1" applyProtection="1">
      <alignment horizontal="left"/>
      <protection locked="0"/>
    </xf>
    <xf numFmtId="0" fontId="3" fillId="0" borderId="0" xfId="0" applyNumberFormat="1" applyFont="1" applyFill="1" applyAlignment="1">
      <alignment horizontal="right"/>
    </xf>
    <xf numFmtId="164" fontId="2" fillId="0" borderId="0" xfId="0" applyNumberFormat="1" applyFont="1" applyFill="1" applyAlignment="1"/>
    <xf numFmtId="164" fontId="3" fillId="0" borderId="9" xfId="0" applyNumberFormat="1" applyFont="1" applyFill="1" applyBorder="1" applyAlignment="1"/>
    <xf numFmtId="0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/>
    <xf numFmtId="164" fontId="3" fillId="0" borderId="0" xfId="0" applyNumberFormat="1" applyFont="1" applyFill="1" applyAlignment="1">
      <alignment horizontal="centerContinuous"/>
    </xf>
    <xf numFmtId="0" fontId="3" fillId="0" borderId="8" xfId="0" quotePrefix="1" applyNumberFormat="1" applyFont="1" applyFill="1" applyBorder="1" applyAlignment="1">
      <alignment horizontal="center" wrapText="1"/>
    </xf>
    <xf numFmtId="10" fontId="3" fillId="0" borderId="0" xfId="0" applyNumberFormat="1" applyFont="1" applyFill="1" applyAlignment="1"/>
    <xf numFmtId="0" fontId="0" fillId="4" borderId="0" xfId="0" applyNumberFormat="1" applyFont="1" applyFill="1" applyAlignment="1"/>
    <xf numFmtId="165" fontId="16" fillId="0" borderId="0" xfId="0" applyNumberFormat="1" applyFont="1" applyAlignment="1"/>
    <xf numFmtId="0" fontId="0" fillId="0" borderId="0" xfId="0" applyNumberFormat="1" applyFont="1" applyFill="1" applyAlignment="1">
      <alignment wrapText="1"/>
    </xf>
    <xf numFmtId="0" fontId="15" fillId="0" borderId="0" xfId="0" applyNumberFormat="1" applyFont="1" applyFill="1" applyBorder="1" applyAlignment="1">
      <alignment horizontal="centerContinuous"/>
    </xf>
    <xf numFmtId="41" fontId="16" fillId="0" borderId="0" xfId="0" applyNumberFormat="1" applyFont="1" applyFill="1" applyAlignment="1">
      <alignment horizontal="right"/>
    </xf>
    <xf numFmtId="164" fontId="16" fillId="0" borderId="7" xfId="0" applyNumberFormat="1" applyFont="1" applyFill="1" applyBorder="1" applyAlignment="1"/>
    <xf numFmtId="43" fontId="0" fillId="0" borderId="0" xfId="0" applyNumberFormat="1" applyFont="1" applyAlignment="1"/>
    <xf numFmtId="166" fontId="0" fillId="0" borderId="0" xfId="0" applyFill="1" applyAlignment="1">
      <alignment horizontal="center"/>
    </xf>
    <xf numFmtId="166" fontId="0" fillId="0" borderId="0" xfId="0" applyFill="1" applyAlignment="1"/>
    <xf numFmtId="166" fontId="0" fillId="0" borderId="0" xfId="0" applyAlignment="1"/>
    <xf numFmtId="166" fontId="0" fillId="0" borderId="8" xfId="0" applyBorder="1" applyAlignment="1">
      <alignment wrapText="1"/>
    </xf>
    <xf numFmtId="166" fontId="0" fillId="0" borderId="8" xfId="0" applyBorder="1" applyAlignment="1">
      <alignment horizontal="center" wrapText="1"/>
    </xf>
    <xf numFmtId="166" fontId="0" fillId="0" borderId="0" xfId="0" applyBorder="1" applyAlignment="1">
      <alignment wrapText="1"/>
    </xf>
    <xf numFmtId="166" fontId="0" fillId="0" borderId="0" xfId="0" applyBorder="1" applyAlignment="1">
      <alignment horizontal="center" wrapText="1"/>
    </xf>
    <xf numFmtId="166" fontId="0" fillId="0" borderId="0" xfId="0" quotePrefix="1" applyBorder="1" applyAlignment="1">
      <alignment horizontal="center" wrapText="1"/>
    </xf>
    <xf numFmtId="166" fontId="0" fillId="0" borderId="0" xfId="0" quotePrefix="1" applyAlignment="1">
      <alignment horizontal="left"/>
    </xf>
    <xf numFmtId="166" fontId="0" fillId="0" borderId="0" xfId="0" quotePrefix="1" applyAlignment="1">
      <alignment horizontal="left" indent="1"/>
    </xf>
    <xf numFmtId="0" fontId="15" fillId="0" borderId="0" xfId="0" applyNumberFormat="1" applyFont="1" applyFill="1" applyBorder="1" applyAlignment="1">
      <alignment horizontal="center"/>
    </xf>
    <xf numFmtId="169" fontId="16" fillId="0" borderId="0" xfId="0" applyNumberFormat="1" applyFont="1" applyFill="1" applyAlignment="1" applyProtection="1">
      <protection locked="0"/>
    </xf>
    <xf numFmtId="164" fontId="16" fillId="0" borderId="0" xfId="0" applyNumberFormat="1" applyFont="1" applyFill="1" applyAlignment="1"/>
    <xf numFmtId="165" fontId="16" fillId="0" borderId="0" xfId="0" applyNumberFormat="1" applyFont="1" applyFill="1" applyAlignment="1"/>
    <xf numFmtId="0" fontId="15" fillId="0" borderId="0" xfId="0" applyNumberFormat="1" applyFont="1" applyFill="1" applyAlignment="1" applyProtection="1">
      <alignment horizontal="center"/>
      <protection locked="0"/>
    </xf>
    <xf numFmtId="164" fontId="0" fillId="0" borderId="9" xfId="0" applyNumberFormat="1" applyFont="1" applyFill="1" applyBorder="1" applyAlignment="1"/>
    <xf numFmtId="0" fontId="15" fillId="0" borderId="0" xfId="0" applyNumberFormat="1" applyFont="1" applyFill="1" applyAlignment="1">
      <alignment horizontal="center"/>
    </xf>
    <xf numFmtId="166" fontId="24" fillId="0" borderId="0" xfId="0" applyFont="1" applyAlignment="1"/>
    <xf numFmtId="166" fontId="0" fillId="0" borderId="0" xfId="0" applyFont="1" applyAlignment="1"/>
    <xf numFmtId="0" fontId="14" fillId="0" borderId="0" xfId="0" applyNumberFormat="1" applyFont="1" applyFill="1" applyAlignment="1">
      <alignment horizontal="center"/>
    </xf>
    <xf numFmtId="174" fontId="26" fillId="0" borderId="0" xfId="0" applyNumberFormat="1" applyFont="1" applyFill="1" applyAlignment="1" applyProtection="1">
      <alignment horizontal="center"/>
      <protection locked="0"/>
    </xf>
    <xf numFmtId="0" fontId="26" fillId="8" borderId="12" xfId="0" applyNumberFormat="1" applyFont="1" applyFill="1" applyBorder="1" applyAlignment="1">
      <alignment horizontal="center"/>
    </xf>
    <xf numFmtId="175" fontId="26" fillId="0" borderId="0" xfId="0" applyNumberFormat="1" applyFont="1" applyFill="1" applyAlignment="1" applyProtection="1">
      <alignment horizontal="center"/>
      <protection locked="0"/>
    </xf>
    <xf numFmtId="0" fontId="14" fillId="8" borderId="12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 applyProtection="1">
      <alignment horizontal="center"/>
      <protection locked="0"/>
    </xf>
    <xf numFmtId="0" fontId="14" fillId="8" borderId="13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center" wrapText="1"/>
    </xf>
    <xf numFmtId="0" fontId="14" fillId="0" borderId="0" xfId="0" quotePrefix="1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protection locked="0"/>
    </xf>
    <xf numFmtId="165" fontId="0" fillId="0" borderId="9" xfId="0" applyNumberFormat="1" applyFont="1" applyFill="1" applyBorder="1" applyAlignment="1"/>
    <xf numFmtId="176" fontId="13" fillId="0" borderId="0" xfId="0" applyNumberFormat="1" applyFont="1" applyFill="1" applyAlignment="1"/>
    <xf numFmtId="0" fontId="13" fillId="0" borderId="0" xfId="0" applyNumberFormat="1" applyFont="1" applyFill="1" applyAlignment="1"/>
    <xf numFmtId="0" fontId="13" fillId="0" borderId="0" xfId="0" quotePrefix="1" applyNumberFormat="1" applyFont="1" applyFill="1" applyAlignment="1">
      <alignment horizontal="left"/>
    </xf>
    <xf numFmtId="165" fontId="0" fillId="0" borderId="0" xfId="0" applyNumberFormat="1" applyFont="1" applyAlignment="1"/>
    <xf numFmtId="166" fontId="0" fillId="0" borderId="9" xfId="0" applyFont="1" applyFill="1" applyBorder="1" applyAlignment="1"/>
    <xf numFmtId="42" fontId="13" fillId="0" borderId="16" xfId="0" applyNumberFormat="1" applyFont="1" applyFill="1" applyBorder="1" applyAlignment="1" applyProtection="1">
      <protection locked="0"/>
    </xf>
    <xf numFmtId="10" fontId="13" fillId="0" borderId="0" xfId="0" applyNumberFormat="1" applyFont="1" applyFill="1" applyAlignment="1" applyProtection="1">
      <protection locked="0"/>
    </xf>
    <xf numFmtId="42" fontId="0" fillId="0" borderId="7" xfId="0" applyNumberFormat="1" applyFont="1" applyFill="1" applyBorder="1" applyAlignment="1"/>
    <xf numFmtId="166" fontId="13" fillId="0" borderId="25" xfId="0" applyFont="1" applyFill="1" applyBorder="1" applyAlignment="1">
      <alignment horizontal="left"/>
    </xf>
    <xf numFmtId="176" fontId="13" fillId="0" borderId="9" xfId="0" applyNumberFormat="1" applyFont="1" applyFill="1" applyBorder="1" applyAlignment="1" applyProtection="1">
      <protection locked="0"/>
    </xf>
    <xf numFmtId="0" fontId="13" fillId="0" borderId="26" xfId="0" applyNumberFormat="1" applyFont="1" applyFill="1" applyBorder="1" applyAlignment="1"/>
    <xf numFmtId="166" fontId="13" fillId="0" borderId="26" xfId="0" applyFont="1" applyFill="1" applyBorder="1" applyAlignment="1"/>
    <xf numFmtId="0" fontId="13" fillId="0" borderId="25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Alignment="1"/>
    <xf numFmtId="165" fontId="13" fillId="0" borderId="0" xfId="0" applyNumberFormat="1" applyFont="1" applyFill="1" applyAlignment="1" applyProtection="1">
      <protection locked="0"/>
    </xf>
    <xf numFmtId="176" fontId="0" fillId="0" borderId="7" xfId="0" applyNumberFormat="1" applyFont="1" applyFill="1" applyBorder="1" applyAlignment="1"/>
    <xf numFmtId="166" fontId="27" fillId="0" borderId="0" xfId="0" applyFont="1" applyAlignment="1">
      <alignment horizontal="centerContinuous"/>
    </xf>
    <xf numFmtId="166" fontId="22" fillId="0" borderId="0" xfId="0" applyFont="1" applyAlignment="1">
      <alignment horizontal="centerContinuous"/>
    </xf>
    <xf numFmtId="166" fontId="28" fillId="0" borderId="0" xfId="0" applyFont="1" applyAlignment="1"/>
    <xf numFmtId="166" fontId="28" fillId="0" borderId="0" xfId="0" applyFont="1" applyAlignment="1">
      <alignment horizontal="centerContinuous"/>
    </xf>
    <xf numFmtId="166" fontId="27" fillId="0" borderId="0" xfId="0" applyFont="1" applyAlignment="1">
      <alignment horizontal="center"/>
    </xf>
    <xf numFmtId="10" fontId="28" fillId="0" borderId="0" xfId="0" applyNumberFormat="1" applyFont="1" applyFill="1" applyAlignment="1"/>
    <xf numFmtId="9" fontId="28" fillId="0" borderId="9" xfId="0" applyNumberFormat="1" applyFont="1" applyFill="1" applyBorder="1" applyAlignment="1"/>
    <xf numFmtId="166" fontId="28" fillId="0" borderId="9" xfId="0" applyFont="1" applyFill="1" applyBorder="1" applyAlignment="1"/>
    <xf numFmtId="10" fontId="28" fillId="0" borderId="9" xfId="0" applyNumberFormat="1" applyFont="1" applyFill="1" applyBorder="1" applyAlignment="1"/>
    <xf numFmtId="10" fontId="28" fillId="0" borderId="0" xfId="0" applyNumberFormat="1" applyFont="1" applyAlignment="1"/>
    <xf numFmtId="9" fontId="28" fillId="0" borderId="9" xfId="0" applyNumberFormat="1" applyFont="1" applyBorder="1" applyAlignment="1"/>
    <xf numFmtId="166" fontId="28" fillId="0" borderId="9" xfId="0" applyFont="1" applyBorder="1" applyAlignment="1"/>
    <xf numFmtId="10" fontId="28" fillId="0" borderId="9" xfId="0" applyNumberFormat="1" applyFont="1" applyBorder="1" applyAlignment="1"/>
    <xf numFmtId="166" fontId="15" fillId="0" borderId="7" xfId="0" applyNumberFormat="1" applyFont="1" applyFill="1" applyBorder="1" applyAlignment="1" applyProtection="1">
      <protection locked="0"/>
    </xf>
    <xf numFmtId="179" fontId="15" fillId="0" borderId="17" xfId="0" applyNumberFormat="1" applyFont="1" applyFill="1" applyBorder="1" applyAlignment="1"/>
    <xf numFmtId="0" fontId="29" fillId="0" borderId="0" xfId="0" applyNumberFormat="1" applyFont="1" applyFill="1" applyAlignment="1">
      <alignment horizontal="centerContinuous"/>
    </xf>
    <xf numFmtId="166" fontId="29" fillId="0" borderId="0" xfId="0" applyFont="1" applyAlignment="1">
      <alignment horizontal="centerContinuous"/>
    </xf>
    <xf numFmtId="0" fontId="29" fillId="0" borderId="0" xfId="0" applyNumberFormat="1" applyFont="1" applyFill="1" applyAlignment="1" applyProtection="1">
      <alignment horizontal="centerContinuous"/>
      <protection locked="0"/>
    </xf>
    <xf numFmtId="166" fontId="15" fillId="0" borderId="0" xfId="0" applyFont="1" applyFill="1" applyAlignment="1">
      <alignment horizontal="left"/>
    </xf>
    <xf numFmtId="166" fontId="15" fillId="0" borderId="0" xfId="0" applyFont="1" applyFill="1" applyAlignment="1" applyProtection="1">
      <alignment horizontal="left"/>
      <protection locked="0"/>
    </xf>
    <xf numFmtId="166" fontId="15" fillId="0" borderId="0" xfId="0" applyFont="1" applyFill="1" applyBorder="1" applyAlignment="1" applyProtection="1">
      <protection locked="0"/>
    </xf>
    <xf numFmtId="166" fontId="15" fillId="0" borderId="0" xfId="0" applyFont="1" applyFill="1" applyBorder="1" applyAlignment="1"/>
    <xf numFmtId="166" fontId="15" fillId="0" borderId="8" xfId="0" applyFont="1" applyFill="1" applyBorder="1" applyAlignment="1">
      <alignment horizontal="left"/>
    </xf>
    <xf numFmtId="166" fontId="15" fillId="0" borderId="8" xfId="0" quotePrefix="1" applyFont="1" applyFill="1" applyBorder="1" applyAlignment="1" applyProtection="1">
      <alignment horizontal="center"/>
      <protection locked="0"/>
    </xf>
    <xf numFmtId="166" fontId="27" fillId="0" borderId="8" xfId="0" applyFont="1" applyBorder="1" applyAlignment="1">
      <alignment horizontal="center"/>
    </xf>
    <xf numFmtId="166" fontId="17" fillId="0" borderId="0" xfId="0" applyFont="1" applyFill="1" applyAlignment="1"/>
    <xf numFmtId="166" fontId="16" fillId="0" borderId="0" xfId="0" applyFont="1" applyAlignment="1">
      <alignment horizontal="left"/>
    </xf>
    <xf numFmtId="42" fontId="16" fillId="0" borderId="0" xfId="0" applyNumberFormat="1" applyFont="1" applyAlignment="1"/>
    <xf numFmtId="42" fontId="16" fillId="0" borderId="0" xfId="0" applyNumberFormat="1" applyFont="1" applyAlignment="1" applyProtection="1">
      <alignment horizontal="right"/>
      <protection locked="0"/>
    </xf>
    <xf numFmtId="166" fontId="16" fillId="0" borderId="0" xfId="0" applyFont="1" applyFill="1" applyAlignment="1">
      <alignment horizontal="left" indent="1"/>
    </xf>
    <xf numFmtId="165" fontId="16" fillId="0" borderId="0" xfId="0" applyNumberFormat="1" applyFont="1" applyAlignment="1">
      <alignment horizontal="right"/>
    </xf>
    <xf numFmtId="165" fontId="16" fillId="0" borderId="0" xfId="0" applyNumberFormat="1" applyFont="1" applyAlignment="1" applyProtection="1">
      <alignment horizontal="right"/>
      <protection locked="0"/>
    </xf>
    <xf numFmtId="165" fontId="16" fillId="0" borderId="8" xfId="0" applyNumberFormat="1" applyFont="1" applyBorder="1" applyAlignment="1"/>
    <xf numFmtId="165" fontId="16" fillId="0" borderId="8" xfId="0" applyNumberFormat="1" applyFont="1" applyBorder="1" applyAlignment="1" applyProtection="1">
      <alignment horizontal="right"/>
      <protection locked="0"/>
    </xf>
    <xf numFmtId="166" fontId="16" fillId="0" borderId="0" xfId="0" applyFont="1" applyFill="1" applyAlignment="1">
      <alignment horizontal="left" vertical="center"/>
    </xf>
    <xf numFmtId="164" fontId="16" fillId="0" borderId="0" xfId="0" applyNumberFormat="1" applyFont="1" applyFill="1" applyAlignment="1" applyProtection="1">
      <alignment vertical="center"/>
      <protection locked="0"/>
    </xf>
    <xf numFmtId="9" fontId="28" fillId="0" borderId="0" xfId="0" applyNumberFormat="1" applyFont="1" applyAlignment="1">
      <alignment horizontal="right"/>
    </xf>
    <xf numFmtId="166" fontId="15" fillId="0" borderId="0" xfId="0" applyFont="1" applyFill="1" applyAlignment="1"/>
    <xf numFmtId="0" fontId="15" fillId="0" borderId="0" xfId="0" quotePrefix="1" applyNumberFormat="1" applyFont="1" applyFill="1" applyBorder="1" applyAlignment="1">
      <alignment horizontal="centerContinuous"/>
    </xf>
    <xf numFmtId="0" fontId="15" fillId="0" borderId="8" xfId="0" quotePrefix="1" applyNumberFormat="1" applyFont="1" applyFill="1" applyBorder="1" applyAlignment="1">
      <alignment horizontal="center"/>
    </xf>
    <xf numFmtId="166" fontId="16" fillId="0" borderId="0" xfId="0" quotePrefix="1" applyNumberFormat="1" applyFont="1" applyFill="1" applyBorder="1" applyAlignment="1">
      <alignment horizontal="left"/>
    </xf>
    <xf numFmtId="166" fontId="16" fillId="0" borderId="0" xfId="0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>
      <alignment horizontal="center"/>
    </xf>
    <xf numFmtId="10" fontId="17" fillId="0" borderId="0" xfId="0" applyNumberFormat="1" applyFont="1" applyFill="1" applyAlignment="1">
      <alignment horizontal="left"/>
    </xf>
    <xf numFmtId="10" fontId="17" fillId="0" borderId="0" xfId="0" applyNumberFormat="1" applyFont="1" applyFill="1" applyAlignment="1">
      <alignment horizontal="center"/>
    </xf>
    <xf numFmtId="180" fontId="16" fillId="0" borderId="0" xfId="0" applyNumberFormat="1" applyFont="1" applyFill="1" applyAlignment="1">
      <alignment horizontal="right"/>
    </xf>
    <xf numFmtId="170" fontId="16" fillId="0" borderId="0" xfId="0" applyNumberFormat="1" applyFont="1" applyFill="1" applyAlignment="1">
      <alignment horizontal="right"/>
    </xf>
    <xf numFmtId="166" fontId="24" fillId="0" borderId="8" xfId="0" applyFont="1" applyBorder="1" applyAlignment="1">
      <alignment horizontal="center"/>
    </xf>
    <xf numFmtId="0" fontId="16" fillId="0" borderId="0" xfId="0" applyNumberFormat="1" applyFont="1" applyFill="1" applyAlignment="1">
      <alignment horizontal="left" indent="2"/>
    </xf>
    <xf numFmtId="42" fontId="16" fillId="0" borderId="0" xfId="0" applyNumberFormat="1" applyFont="1" applyFill="1" applyBorder="1" applyAlignment="1">
      <alignment horizontal="right"/>
    </xf>
    <xf numFmtId="41" fontId="16" fillId="0" borderId="0" xfId="0" applyNumberFormat="1" applyFont="1" applyFill="1" applyBorder="1" applyAlignment="1" applyProtection="1">
      <protection locked="0"/>
    </xf>
    <xf numFmtId="41" fontId="16" fillId="0" borderId="8" xfId="0" applyNumberFormat="1" applyFont="1" applyFill="1" applyBorder="1" applyAlignment="1">
      <alignment horizontal="right"/>
    </xf>
    <xf numFmtId="0" fontId="15" fillId="0" borderId="0" xfId="0" applyNumberFormat="1" applyFont="1" applyFill="1" applyAlignment="1">
      <alignment horizontal="left" indent="1"/>
    </xf>
    <xf numFmtId="0" fontId="16" fillId="0" borderId="0" xfId="0" quotePrefix="1" applyNumberFormat="1" applyFont="1" applyFill="1" applyAlignment="1">
      <alignment horizontal="left" indent="2"/>
    </xf>
    <xf numFmtId="181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left"/>
    </xf>
    <xf numFmtId="165" fontId="10" fillId="0" borderId="0" xfId="0" applyNumberFormat="1" applyFont="1" applyFill="1" applyBorder="1" applyAlignment="1">
      <alignment horizontal="center"/>
    </xf>
    <xf numFmtId="41" fontId="0" fillId="0" borderId="0" xfId="0" applyNumberFormat="1" applyAlignment="1"/>
    <xf numFmtId="41" fontId="10" fillId="0" borderId="9" xfId="0" applyNumberFormat="1" applyFont="1" applyFill="1" applyBorder="1" applyAlignment="1">
      <alignment horizontal="right"/>
    </xf>
    <xf numFmtId="10" fontId="0" fillId="0" borderId="0" xfId="0" applyNumberFormat="1" applyAlignment="1"/>
    <xf numFmtId="43" fontId="10" fillId="0" borderId="8" xfId="1" applyFont="1" applyFill="1" applyBorder="1" applyAlignment="1">
      <alignment horizontal="center"/>
    </xf>
    <xf numFmtId="43" fontId="10" fillId="0" borderId="0" xfId="1" applyFont="1" applyFill="1" applyBorder="1" applyAlignment="1">
      <alignment horizontal="center"/>
    </xf>
    <xf numFmtId="42" fontId="0" fillId="0" borderId="0" xfId="0" applyNumberFormat="1" applyAlignment="1"/>
    <xf numFmtId="41" fontId="0" fillId="0" borderId="2" xfId="0" applyNumberFormat="1" applyBorder="1" applyAlignment="1"/>
    <xf numFmtId="166" fontId="0" fillId="0" borderId="0" xfId="0" applyAlignment="1">
      <alignment horizontal="center"/>
    </xf>
    <xf numFmtId="166" fontId="0" fillId="9" borderId="0" xfId="0" applyFill="1" applyAlignment="1"/>
    <xf numFmtId="43" fontId="0" fillId="0" borderId="42" xfId="0" applyNumberFormat="1" applyBorder="1" applyAlignment="1" applyProtection="1">
      <alignment horizontal="center"/>
      <protection locked="0"/>
    </xf>
    <xf numFmtId="166" fontId="24" fillId="0" borderId="0" xfId="0" applyFont="1" applyAlignment="1">
      <alignment horizontal="centerContinuous"/>
    </xf>
    <xf numFmtId="166" fontId="24" fillId="0" borderId="42" xfId="0" applyFont="1" applyBorder="1" applyAlignment="1">
      <alignment horizontal="centerContinuous"/>
    </xf>
    <xf numFmtId="166" fontId="21" fillId="0" borderId="0" xfId="0" applyFont="1" applyBorder="1" applyAlignment="1">
      <alignment horizontal="centerContinuous"/>
    </xf>
    <xf numFmtId="166" fontId="24" fillId="0" borderId="42" xfId="0" applyFont="1" applyBorder="1" applyAlignment="1">
      <alignment horizontal="center"/>
    </xf>
    <xf numFmtId="166" fontId="0" fillId="5" borderId="0" xfId="0" applyFill="1" applyAlignment="1"/>
    <xf numFmtId="166" fontId="23" fillId="0" borderId="0" xfId="0" applyFont="1" applyAlignment="1"/>
    <xf numFmtId="43" fontId="0" fillId="0" borderId="0" xfId="0" applyNumberFormat="1" applyAlignment="1">
      <alignment horizontal="center"/>
    </xf>
    <xf numFmtId="44" fontId="0" fillId="0" borderId="42" xfId="0" applyNumberFormat="1" applyBorder="1" applyAlignment="1">
      <alignment horizontal="center"/>
    </xf>
    <xf numFmtId="166" fontId="20" fillId="0" borderId="0" xfId="0" applyFont="1" applyAlignment="1">
      <alignment horizontal="center"/>
    </xf>
    <xf numFmtId="44" fontId="20" fillId="0" borderId="0" xfId="0" applyNumberFormat="1" applyFont="1" applyBorder="1" applyAlignment="1">
      <alignment horizontal="center"/>
    </xf>
    <xf numFmtId="166" fontId="0" fillId="0" borderId="42" xfId="0" applyBorder="1" applyAlignment="1">
      <alignment horizontal="center"/>
    </xf>
    <xf numFmtId="166" fontId="24" fillId="5" borderId="0" xfId="0" applyFont="1" applyFill="1" applyAlignment="1"/>
    <xf numFmtId="166" fontId="24" fillId="0" borderId="0" xfId="0" applyFont="1" applyFill="1" applyBorder="1" applyAlignment="1"/>
    <xf numFmtId="166" fontId="0" fillId="0" borderId="0" xfId="0" applyBorder="1" applyAlignment="1"/>
    <xf numFmtId="166" fontId="0" fillId="0" borderId="0" xfId="0" applyBorder="1" applyAlignment="1">
      <alignment horizontal="center"/>
    </xf>
    <xf numFmtId="166" fontId="24" fillId="0" borderId="0" xfId="0" applyFont="1" applyBorder="1" applyAlignment="1">
      <alignment horizontal="center" wrapText="1"/>
    </xf>
    <xf numFmtId="166" fontId="24" fillId="0" borderId="42" xfId="0" applyFont="1" applyBorder="1" applyAlignment="1">
      <alignment horizontal="center" wrapText="1"/>
    </xf>
    <xf numFmtId="43" fontId="24" fillId="0" borderId="42" xfId="0" applyNumberFormat="1" applyFont="1" applyBorder="1" applyAlignment="1">
      <alignment horizontal="center"/>
    </xf>
    <xf numFmtId="43" fontId="21" fillId="0" borderId="0" xfId="0" applyNumberFormat="1" applyFont="1" applyBorder="1" applyAlignment="1">
      <alignment horizontal="center"/>
    </xf>
    <xf numFmtId="14" fontId="0" fillId="9" borderId="0" xfId="0" applyNumberFormat="1" applyFill="1" applyAlignment="1"/>
    <xf numFmtId="166" fontId="24" fillId="0" borderId="0" xfId="0" applyFont="1" applyFill="1" applyAlignment="1"/>
    <xf numFmtId="14" fontId="24" fillId="0" borderId="0" xfId="0" applyNumberFormat="1" applyFont="1" applyBorder="1" applyAlignment="1">
      <alignment horizontal="center"/>
    </xf>
    <xf numFmtId="14" fontId="0" fillId="0" borderId="0" xfId="0" applyNumberFormat="1" applyAlignment="1"/>
    <xf numFmtId="14" fontId="0" fillId="5" borderId="0" xfId="0" applyNumberFormat="1" applyFill="1" applyAlignment="1"/>
    <xf numFmtId="44" fontId="0" fillId="0" borderId="0" xfId="0" applyNumberFormat="1" applyAlignment="1"/>
    <xf numFmtId="14" fontId="0" fillId="0" borderId="0" xfId="0" applyNumberFormat="1" applyFill="1" applyAlignment="1"/>
    <xf numFmtId="44" fontId="0" fillId="0" borderId="7" xfId="0" applyNumberFormat="1" applyFont="1" applyBorder="1" applyAlignment="1"/>
    <xf numFmtId="44" fontId="0" fillId="0" borderId="7" xfId="0" applyNumberFormat="1" applyFont="1" applyFill="1" applyBorder="1" applyAlignment="1"/>
    <xf numFmtId="43" fontId="0" fillId="0" borderId="44" xfId="0" applyNumberFormat="1" applyBorder="1" applyAlignment="1"/>
    <xf numFmtId="43" fontId="0" fillId="0" borderId="44" xfId="0" applyNumberFormat="1" applyBorder="1" applyAlignment="1">
      <alignment horizontal="right"/>
    </xf>
    <xf numFmtId="42" fontId="0" fillId="0" borderId="44" xfId="0" applyNumberFormat="1" applyBorder="1" applyAlignment="1"/>
    <xf numFmtId="43" fontId="23" fillId="0" borderId="44" xfId="0" applyNumberFormat="1" applyFont="1" applyBorder="1" applyAlignment="1"/>
    <xf numFmtId="43" fontId="20" fillId="0" borderId="44" xfId="0" applyNumberFormat="1" applyFont="1" applyBorder="1" applyAlignment="1"/>
    <xf numFmtId="10" fontId="0" fillId="0" borderId="45" xfId="0" applyNumberFormat="1" applyBorder="1" applyAlignment="1"/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1" fontId="0" fillId="0" borderId="0" xfId="0" applyNumberFormat="1" applyBorder="1" applyAlignment="1"/>
    <xf numFmtId="43" fontId="23" fillId="0" borderId="0" xfId="0" applyNumberFormat="1" applyFont="1" applyBorder="1" applyAlignment="1"/>
    <xf numFmtId="43" fontId="20" fillId="0" borderId="0" xfId="0" applyNumberFormat="1" applyFont="1" applyBorder="1" applyAlignment="1"/>
    <xf numFmtId="41" fontId="0" fillId="0" borderId="45" xfId="0" applyNumberFormat="1" applyBorder="1" applyAlignment="1"/>
    <xf numFmtId="42" fontId="0" fillId="0" borderId="45" xfId="0" applyNumberFormat="1" applyBorder="1" applyAlignment="1"/>
    <xf numFmtId="42" fontId="0" fillId="0" borderId="7" xfId="0" applyNumberFormat="1" applyBorder="1" applyAlignment="1"/>
    <xf numFmtId="43" fontId="23" fillId="0" borderId="0" xfId="0" applyNumberFormat="1" applyFont="1" applyBorder="1" applyAlignment="1">
      <alignment horizontal="left"/>
    </xf>
    <xf numFmtId="43" fontId="0" fillId="0" borderId="45" xfId="0" applyNumberFormat="1" applyBorder="1" applyAlignment="1"/>
    <xf numFmtId="41" fontId="23" fillId="0" borderId="0" xfId="0" applyNumberFormat="1" applyFont="1" applyBorder="1" applyAlignment="1">
      <alignment horizontal="right"/>
    </xf>
    <xf numFmtId="10" fontId="0" fillId="0" borderId="0" xfId="0" applyNumberFormat="1" applyBorder="1" applyAlignment="1"/>
    <xf numFmtId="42" fontId="0" fillId="0" borderId="0" xfId="0" applyNumberFormat="1" applyBorder="1" applyAlignment="1"/>
    <xf numFmtId="10" fontId="23" fillId="0" borderId="0" xfId="0" applyNumberFormat="1" applyFont="1" applyBorder="1" applyAlignment="1"/>
    <xf numFmtId="10" fontId="0" fillId="0" borderId="46" xfId="0" applyNumberFormat="1" applyBorder="1" applyAlignment="1"/>
    <xf numFmtId="43" fontId="0" fillId="0" borderId="47" xfId="0" applyNumberFormat="1" applyBorder="1" applyAlignment="1"/>
    <xf numFmtId="42" fontId="0" fillId="0" borderId="47" xfId="0" applyNumberFormat="1" applyBorder="1" applyAlignment="1"/>
    <xf numFmtId="10" fontId="23" fillId="0" borderId="47" xfId="0" applyNumberFormat="1" applyFont="1" applyBorder="1" applyAlignment="1"/>
    <xf numFmtId="43" fontId="23" fillId="0" borderId="47" xfId="0" applyNumberFormat="1" applyFont="1" applyBorder="1" applyAlignment="1"/>
    <xf numFmtId="43" fontId="20" fillId="0" borderId="47" xfId="0" applyNumberFormat="1" applyFont="1" applyBorder="1" applyAlignment="1"/>
    <xf numFmtId="43" fontId="0" fillId="0" borderId="0" xfId="0" applyNumberFormat="1" applyAlignment="1"/>
    <xf numFmtId="43" fontId="23" fillId="0" borderId="0" xfId="0" applyNumberFormat="1" applyFont="1" applyAlignment="1"/>
    <xf numFmtId="43" fontId="20" fillId="0" borderId="0" xfId="0" applyNumberFormat="1" applyFont="1" applyAlignment="1"/>
    <xf numFmtId="10" fontId="0" fillId="0" borderId="43" xfId="0" applyNumberFormat="1" applyBorder="1" applyAlignment="1"/>
    <xf numFmtId="166" fontId="0" fillId="0" borderId="45" xfId="0" applyBorder="1" applyAlignment="1"/>
    <xf numFmtId="41" fontId="20" fillId="0" borderId="0" xfId="0" applyNumberFormat="1" applyFont="1" applyBorder="1" applyAlignment="1"/>
    <xf numFmtId="166" fontId="20" fillId="0" borderId="0" xfId="0" applyFont="1" applyBorder="1" applyAlignment="1"/>
    <xf numFmtId="166" fontId="20" fillId="0" borderId="0" xfId="0" applyFont="1" applyAlignment="1"/>
    <xf numFmtId="42" fontId="0" fillId="0" borderId="0" xfId="0" applyNumberFormat="1" applyFont="1" applyBorder="1" applyAlignment="1"/>
    <xf numFmtId="0" fontId="0" fillId="0" borderId="0" xfId="0" quotePrefix="1" applyNumberFormat="1" applyFont="1" applyFill="1" applyAlignment="1">
      <alignment horizontal="left"/>
    </xf>
    <xf numFmtId="164" fontId="0" fillId="0" borderId="0" xfId="2" applyNumberFormat="1" applyFont="1" applyFill="1" applyAlignment="1"/>
    <xf numFmtId="166" fontId="0" fillId="0" borderId="8" xfId="0" quotePrefix="1" applyBorder="1" applyAlignment="1">
      <alignment horizontal="center" wrapText="1"/>
    </xf>
    <xf numFmtId="164" fontId="0" fillId="0" borderId="0" xfId="0" quotePrefix="1" applyNumberFormat="1" applyFont="1" applyFill="1" applyAlignment="1">
      <alignment horizontal="left" indent="1"/>
    </xf>
    <xf numFmtId="165" fontId="0" fillId="0" borderId="0" xfId="1" applyNumberFormat="1" applyFont="1" applyAlignment="1">
      <alignment horizontal="center"/>
    </xf>
    <xf numFmtId="166" fontId="32" fillId="0" borderId="8" xfId="0" applyFont="1" applyBorder="1" applyAlignment="1">
      <alignment horizontal="center"/>
    </xf>
    <xf numFmtId="44" fontId="0" fillId="0" borderId="0" xfId="2" applyFont="1"/>
    <xf numFmtId="166" fontId="32" fillId="0" borderId="0" xfId="0" applyFont="1" applyAlignment="1"/>
    <xf numFmtId="44" fontId="32" fillId="0" borderId="7" xfId="2" applyFont="1" applyBorder="1"/>
    <xf numFmtId="164" fontId="3" fillId="0" borderId="0" xfId="2" applyNumberFormat="1" applyFont="1" applyFill="1" applyAlignment="1"/>
    <xf numFmtId="164" fontId="3" fillId="0" borderId="2" xfId="2" applyNumberFormat="1" applyFont="1" applyFill="1" applyBorder="1" applyAlignment="1"/>
    <xf numFmtId="164" fontId="3" fillId="0" borderId="8" xfId="0" quotePrefix="1" applyNumberFormat="1" applyFont="1" applyFill="1" applyBorder="1" applyAlignment="1">
      <alignment horizontal="left" wrapText="1"/>
    </xf>
    <xf numFmtId="0" fontId="3" fillId="0" borderId="0" xfId="0" quotePrefix="1" applyNumberFormat="1" applyFont="1" applyFill="1" applyAlignment="1">
      <alignment horizontal="center" wrapText="1"/>
    </xf>
    <xf numFmtId="164" fontId="0" fillId="0" borderId="0" xfId="2" applyNumberFormat="1" applyFont="1"/>
    <xf numFmtId="1" fontId="0" fillId="0" borderId="0" xfId="0" applyNumberFormat="1" applyAlignment="1">
      <alignment horizontal="center"/>
    </xf>
    <xf numFmtId="44" fontId="3" fillId="0" borderId="0" xfId="2" applyNumberFormat="1" applyFont="1" applyFill="1" applyAlignment="1"/>
    <xf numFmtId="9" fontId="3" fillId="0" borderId="0" xfId="5" applyFont="1" applyFill="1" applyAlignment="1"/>
    <xf numFmtId="166" fontId="24" fillId="0" borderId="17" xfId="0" applyFont="1" applyBorder="1" applyAlignment="1"/>
    <xf numFmtId="166" fontId="24" fillId="0" borderId="1" xfId="0" applyFont="1" applyBorder="1" applyAlignment="1"/>
    <xf numFmtId="166" fontId="0" fillId="0" borderId="3" xfId="0" applyBorder="1" applyAlignment="1"/>
    <xf numFmtId="166" fontId="0" fillId="0" borderId="48" xfId="0" applyFont="1" applyBorder="1" applyAlignment="1"/>
    <xf numFmtId="165" fontId="0" fillId="0" borderId="0" xfId="1" applyNumberFormat="1" applyFont="1" applyBorder="1"/>
    <xf numFmtId="165" fontId="0" fillId="0" borderId="6" xfId="1" applyNumberFormat="1" applyFont="1" applyBorder="1"/>
    <xf numFmtId="0" fontId="15" fillId="0" borderId="18" xfId="0" applyNumberFormat="1" applyFont="1" applyFill="1" applyBorder="1" applyAlignment="1">
      <alignment horizontal="center"/>
    </xf>
    <xf numFmtId="0" fontId="15" fillId="0" borderId="0" xfId="0" applyNumberFormat="1" applyFont="1" applyFill="1" applyAlignment="1">
      <alignment horizontal="center" wrapText="1"/>
    </xf>
    <xf numFmtId="0" fontId="15" fillId="0" borderId="2" xfId="0" applyNumberFormat="1" applyFont="1" applyFill="1" applyBorder="1" applyAlignment="1">
      <alignment horizontal="center"/>
    </xf>
    <xf numFmtId="49" fontId="14" fillId="0" borderId="0" xfId="0" applyNumberFormat="1" applyFont="1" applyFill="1" applyAlignment="1">
      <alignment horizontal="center"/>
    </xf>
    <xf numFmtId="49" fontId="13" fillId="0" borderId="8" xfId="0" applyNumberFormat="1" applyFont="1" applyFill="1" applyBorder="1" applyAlignment="1">
      <alignment horizontal="left"/>
    </xf>
    <xf numFmtId="165" fontId="13" fillId="0" borderId="0" xfId="0" applyNumberFormat="1" applyFont="1" applyFill="1" applyAlignment="1">
      <alignment horizontal="right"/>
    </xf>
    <xf numFmtId="166" fontId="13" fillId="0" borderId="0" xfId="0" applyFont="1" applyFill="1" applyAlignment="1">
      <alignment horizontal="left"/>
    </xf>
    <xf numFmtId="177" fontId="13" fillId="0" borderId="0" xfId="0" applyNumberFormat="1" applyFont="1" applyFill="1" applyBorder="1" applyAlignment="1"/>
    <xf numFmtId="17" fontId="0" fillId="0" borderId="0" xfId="0" applyNumberFormat="1" applyAlignment="1"/>
    <xf numFmtId="166" fontId="0" fillId="0" borderId="0" xfId="0" applyAlignment="1">
      <alignment wrapText="1"/>
    </xf>
    <xf numFmtId="0" fontId="0" fillId="0" borderId="0" xfId="0" applyNumberFormat="1" applyAlignment="1">
      <alignment wrapText="1"/>
    </xf>
    <xf numFmtId="164" fontId="3" fillId="10" borderId="0" xfId="0" applyNumberFormat="1" applyFont="1" applyFill="1" applyAlignment="1"/>
    <xf numFmtId="0" fontId="3" fillId="10" borderId="0" xfId="0" applyNumberFormat="1" applyFont="1" applyFill="1" applyAlignment="1"/>
    <xf numFmtId="166" fontId="0" fillId="0" borderId="0" xfId="0" applyAlignment="1">
      <alignment horizontal="center" wrapText="1"/>
    </xf>
    <xf numFmtId="166" fontId="0" fillId="0" borderId="0" xfId="0" quotePrefix="1" applyAlignment="1">
      <alignment horizontal="center" wrapText="1"/>
    </xf>
    <xf numFmtId="164" fontId="3" fillId="0" borderId="0" xfId="0" applyNumberFormat="1" applyFont="1" applyAlignment="1"/>
    <xf numFmtId="166" fontId="33" fillId="0" borderId="8" xfId="0" applyFont="1" applyBorder="1" applyAlignment="1">
      <alignment horizontal="center" wrapText="1"/>
    </xf>
    <xf numFmtId="43" fontId="15" fillId="0" borderId="8" xfId="0" applyNumberFormat="1" applyFont="1" applyFill="1" applyBorder="1" applyAlignment="1">
      <alignment horizontal="center"/>
    </xf>
    <xf numFmtId="41" fontId="0" fillId="11" borderId="0" xfId="0" applyNumberFormat="1" applyFont="1" applyFill="1" applyAlignment="1"/>
    <xf numFmtId="164" fontId="2" fillId="0" borderId="0" xfId="2" applyNumberFormat="1" applyFont="1" applyFill="1" applyAlignment="1">
      <alignment horizontal="centerContinuous"/>
    </xf>
    <xf numFmtId="166" fontId="2" fillId="0" borderId="0" xfId="0" quotePrefix="1" applyFont="1" applyAlignment="1">
      <alignment horizontal="center" wrapText="1"/>
    </xf>
    <xf numFmtId="166" fontId="2" fillId="0" borderId="0" xfId="0" applyFont="1" applyAlignment="1">
      <alignment horizontal="center" wrapText="1"/>
    </xf>
    <xf numFmtId="44" fontId="2" fillId="3" borderId="33" xfId="2" applyFont="1" applyFill="1" applyBorder="1" applyAlignment="1">
      <alignment horizontal="left"/>
    </xf>
    <xf numFmtId="37" fontId="23" fillId="0" borderId="44" xfId="0" applyNumberFormat="1" applyFont="1" applyBorder="1" applyAlignment="1">
      <alignment horizontal="left"/>
    </xf>
    <xf numFmtId="37" fontId="23" fillId="0" borderId="0" xfId="0" applyNumberFormat="1" applyFont="1" applyBorder="1" applyAlignment="1">
      <alignment horizontal="left"/>
    </xf>
    <xf numFmtId="41" fontId="0" fillId="0" borderId="18" xfId="0" applyNumberFormat="1" applyBorder="1" applyAlignment="1"/>
    <xf numFmtId="42" fontId="0" fillId="0" borderId="18" xfId="0" applyNumberFormat="1" applyBorder="1" applyAlignment="1"/>
    <xf numFmtId="43" fontId="0" fillId="0" borderId="0" xfId="0" applyNumberFormat="1" applyFont="1" applyBorder="1" applyAlignment="1"/>
    <xf numFmtId="41" fontId="20" fillId="0" borderId="47" xfId="0" applyNumberFormat="1" applyFont="1" applyBorder="1" applyAlignment="1"/>
    <xf numFmtId="41" fontId="20" fillId="0" borderId="44" xfId="0" applyNumberFormat="1" applyFont="1" applyBorder="1" applyAlignment="1"/>
    <xf numFmtId="165" fontId="0" fillId="0" borderId="0" xfId="0" applyNumberFormat="1" applyAlignment="1"/>
    <xf numFmtId="166" fontId="34" fillId="0" borderId="0" xfId="0" applyFont="1" applyAlignment="1"/>
    <xf numFmtId="166" fontId="35" fillId="0" borderId="0" xfId="0" applyFont="1" applyAlignment="1"/>
    <xf numFmtId="166" fontId="35" fillId="0" borderId="0" xfId="0" applyFont="1" applyAlignment="1">
      <alignment horizontal="center"/>
    </xf>
    <xf numFmtId="0" fontId="35" fillId="0" borderId="0" xfId="0" applyNumberFormat="1" applyFont="1" applyFill="1" applyAlignment="1">
      <alignment horizontal="center"/>
    </xf>
    <xf numFmtId="164" fontId="35" fillId="10" borderId="0" xfId="1" applyNumberFormat="1" applyFont="1" applyFill="1"/>
    <xf numFmtId="41" fontId="35" fillId="10" borderId="0" xfId="0" applyNumberFormat="1" applyFont="1" applyFill="1" applyAlignment="1"/>
    <xf numFmtId="41" fontId="35" fillId="0" borderId="0" xfId="0" applyNumberFormat="1" applyFont="1" applyAlignment="1"/>
    <xf numFmtId="164" fontId="35" fillId="0" borderId="49" xfId="0" applyNumberFormat="1" applyFont="1" applyBorder="1" applyAlignment="1"/>
    <xf numFmtId="0" fontId="36" fillId="0" borderId="0" xfId="0" applyNumberFormat="1" applyFont="1" applyFill="1" applyBorder="1" applyAlignment="1">
      <alignment horizontal="left"/>
    </xf>
    <xf numFmtId="10" fontId="2" fillId="10" borderId="4" xfId="0" applyNumberFormat="1" applyFont="1" applyFill="1" applyBorder="1" applyAlignment="1"/>
    <xf numFmtId="43" fontId="36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 applyAlignment="1">
      <alignment horizontal="center"/>
    </xf>
    <xf numFmtId="10" fontId="38" fillId="0" borderId="4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165" fontId="39" fillId="0" borderId="8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64" fontId="3" fillId="10" borderId="0" xfId="0" applyNumberFormat="1" applyFont="1" applyFill="1" applyBorder="1" applyAlignment="1"/>
    <xf numFmtId="183" fontId="3" fillId="0" borderId="0" xfId="0" applyNumberFormat="1" applyFont="1" applyFill="1" applyBorder="1" applyAlignment="1"/>
    <xf numFmtId="183" fontId="3" fillId="0" borderId="0" xfId="0" applyNumberFormat="1" applyFont="1" applyFill="1" applyBorder="1" applyAlignment="1">
      <alignment horizontal="center"/>
    </xf>
    <xf numFmtId="165" fontId="3" fillId="1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NumberFormat="1" applyFont="1" applyFill="1" applyBorder="1" applyAlignment="1">
      <alignment vertical="top"/>
    </xf>
    <xf numFmtId="0" fontId="3" fillId="0" borderId="0" xfId="0" applyNumberFormat="1" applyFont="1" applyFill="1" applyBorder="1" applyAlignment="1">
      <alignment horizontal="left" vertical="center" indent="1"/>
    </xf>
    <xf numFmtId="164" fontId="3" fillId="0" borderId="50" xfId="0" applyNumberFormat="1" applyFont="1" applyFill="1" applyBorder="1" applyAlignment="1">
      <alignment vertical="center"/>
    </xf>
    <xf numFmtId="183" fontId="2" fillId="0" borderId="51" xfId="0" applyNumberFormat="1" applyFont="1" applyFill="1" applyBorder="1" applyAlignment="1">
      <alignment vertical="center"/>
    </xf>
    <xf numFmtId="183" fontId="2" fillId="0" borderId="18" xfId="0" applyNumberFormat="1" applyFont="1" applyFill="1" applyBorder="1" applyAlignment="1">
      <alignment vertical="center"/>
    </xf>
    <xf numFmtId="164" fontId="3" fillId="0" borderId="18" xfId="0" applyNumberFormat="1" applyFont="1" applyFill="1" applyBorder="1" applyAlignment="1">
      <alignment vertical="center"/>
    </xf>
    <xf numFmtId="184" fontId="3" fillId="0" borderId="8" xfId="0" applyNumberFormat="1" applyFont="1" applyFill="1" applyBorder="1" applyAlignment="1"/>
    <xf numFmtId="185" fontId="3" fillId="0" borderId="0" xfId="0" applyNumberFormat="1" applyFont="1" applyFill="1" applyBorder="1" applyAlignment="1"/>
    <xf numFmtId="186" fontId="3" fillId="0" borderId="0" xfId="0" applyNumberFormat="1" applyFont="1" applyFill="1" applyBorder="1" applyAlignment="1"/>
    <xf numFmtId="164" fontId="3" fillId="0" borderId="18" xfId="0" applyNumberFormat="1" applyFont="1" applyFill="1" applyBorder="1" applyAlignment="1"/>
    <xf numFmtId="187" fontId="40" fillId="0" borderId="0" xfId="0" applyNumberFormat="1" applyFont="1" applyFill="1" applyBorder="1" applyAlignment="1"/>
    <xf numFmtId="43" fontId="3" fillId="0" borderId="0" xfId="0" applyNumberFormat="1" applyFont="1" applyFill="1" applyBorder="1" applyAlignment="1">
      <alignment horizontal="center"/>
    </xf>
    <xf numFmtId="185" fontId="41" fillId="0" borderId="0" xfId="0" applyNumberFormat="1" applyFont="1" applyFill="1" applyBorder="1" applyAlignment="1">
      <alignment horizontal="center"/>
    </xf>
    <xf numFmtId="185" fontId="42" fillId="0" borderId="0" xfId="0" applyNumberFormat="1" applyFont="1" applyFill="1" applyBorder="1" applyAlignment="1">
      <alignment horizontal="right"/>
    </xf>
    <xf numFmtId="185" fontId="43" fillId="0" borderId="0" xfId="0" applyNumberFormat="1" applyFont="1" applyFill="1" applyBorder="1" applyAlignment="1">
      <alignment horizontal="left"/>
    </xf>
    <xf numFmtId="0" fontId="41" fillId="0" borderId="0" xfId="0" applyNumberFormat="1" applyFont="1" applyFill="1" applyBorder="1" applyAlignment="1">
      <alignment horizontal="center"/>
    </xf>
    <xf numFmtId="0" fontId="42" fillId="0" borderId="0" xfId="0" applyNumberFormat="1" applyFont="1" applyFill="1" applyBorder="1" applyAlignment="1">
      <alignment horizontal="right"/>
    </xf>
    <xf numFmtId="0" fontId="43" fillId="0" borderId="0" xfId="0" applyNumberFormat="1" applyFont="1" applyFill="1" applyBorder="1" applyAlignment="1"/>
    <xf numFmtId="185" fontId="41" fillId="0" borderId="0" xfId="0" applyNumberFormat="1" applyFont="1" applyFill="1" applyBorder="1" applyAlignment="1">
      <alignment horizontal="centerContinuous"/>
    </xf>
    <xf numFmtId="0" fontId="3" fillId="0" borderId="0" xfId="0" applyNumberFormat="1" applyFont="1" applyFill="1" applyBorder="1" applyAlignment="1">
      <alignment horizontal="centerContinuous"/>
    </xf>
    <xf numFmtId="183" fontId="44" fillId="0" borderId="0" xfId="0" applyNumberFormat="1" applyFont="1" applyFill="1" applyBorder="1" applyAlignment="1"/>
    <xf numFmtId="0" fontId="11" fillId="0" borderId="0" xfId="0" applyNumberFormat="1" applyFont="1" applyFill="1" applyBorder="1" applyAlignment="1"/>
    <xf numFmtId="183" fontId="3" fillId="0" borderId="8" xfId="0" applyNumberFormat="1" applyFont="1" applyFill="1" applyBorder="1" applyAlignment="1"/>
    <xf numFmtId="166" fontId="3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166" fontId="45" fillId="0" borderId="21" xfId="0" applyNumberFormat="1" applyFont="1" applyFill="1" applyBorder="1" applyAlignment="1">
      <alignment horizontal="left"/>
    </xf>
    <xf numFmtId="0" fontId="45" fillId="0" borderId="22" xfId="0" applyNumberFormat="1" applyFont="1" applyFill="1" applyBorder="1" applyAlignment="1">
      <alignment horizontal="center"/>
    </xf>
    <xf numFmtId="0" fontId="45" fillId="0" borderId="23" xfId="0" applyNumberFormat="1" applyFont="1" applyFill="1" applyBorder="1" applyAlignment="1">
      <alignment horizontal="center"/>
    </xf>
    <xf numFmtId="166" fontId="4" fillId="0" borderId="52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center"/>
    </xf>
    <xf numFmtId="41" fontId="4" fillId="0" borderId="50" xfId="0" applyNumberFormat="1" applyFont="1" applyFill="1" applyBorder="1" applyAlignment="1"/>
    <xf numFmtId="166" fontId="4" fillId="0" borderId="19" xfId="0" applyNumberFormat="1" applyFont="1" applyFill="1" applyBorder="1" applyAlignment="1">
      <alignment horizontal="left"/>
    </xf>
    <xf numFmtId="41" fontId="4" fillId="0" borderId="15" xfId="0" applyNumberFormat="1" applyFont="1" applyFill="1" applyBorder="1" applyAlignment="1"/>
    <xf numFmtId="0" fontId="4" fillId="0" borderId="0" xfId="0" applyNumberFormat="1" applyFont="1" applyFill="1" applyBorder="1" applyAlignment="1"/>
    <xf numFmtId="41" fontId="4" fillId="0" borderId="53" xfId="0" applyNumberFormat="1" applyFont="1" applyFill="1" applyBorder="1" applyAlignment="1"/>
    <xf numFmtId="0" fontId="4" fillId="0" borderId="20" xfId="0" applyNumberFormat="1" applyFont="1" applyBorder="1" applyAlignment="1"/>
    <xf numFmtId="0" fontId="46" fillId="0" borderId="6" xfId="0" applyNumberFormat="1" applyFont="1" applyBorder="1" applyAlignment="1">
      <alignment horizontal="right"/>
    </xf>
    <xf numFmtId="41" fontId="46" fillId="0" borderId="24" xfId="0" applyNumberFormat="1" applyFont="1" applyBorder="1" applyAlignment="1"/>
    <xf numFmtId="166" fontId="47" fillId="0" borderId="0" xfId="0" applyFont="1" applyAlignment="1">
      <alignment horizontal="center" wrapText="1"/>
    </xf>
    <xf numFmtId="165" fontId="0" fillId="0" borderId="0" xfId="2" applyNumberFormat="1" applyFont="1"/>
    <xf numFmtId="166" fontId="47" fillId="0" borderId="0" xfId="0" quotePrefix="1" applyFont="1" applyAlignment="1">
      <alignment horizontal="center" wrapText="1"/>
    </xf>
    <xf numFmtId="166" fontId="48" fillId="0" borderId="0" xfId="0" applyFont="1" applyFill="1" applyAlignment="1"/>
    <xf numFmtId="166" fontId="49" fillId="0" borderId="0" xfId="0" applyFont="1" applyFill="1" applyAlignment="1"/>
    <xf numFmtId="166" fontId="50" fillId="0" borderId="0" xfId="0" applyFont="1" applyFill="1" applyAlignment="1"/>
    <xf numFmtId="166" fontId="51" fillId="0" borderId="0" xfId="0" applyFont="1" applyFill="1" applyAlignment="1"/>
    <xf numFmtId="166" fontId="52" fillId="0" borderId="0" xfId="0" quotePrefix="1" applyFont="1" applyFill="1" applyAlignment="1"/>
    <xf numFmtId="166" fontId="52" fillId="0" borderId="0" xfId="0" applyFont="1" applyFill="1" applyAlignment="1"/>
    <xf numFmtId="166" fontId="52" fillId="0" borderId="0" xfId="0" quotePrefix="1" applyFont="1" applyFill="1" applyAlignment="1">
      <alignment horizontal="center"/>
    </xf>
    <xf numFmtId="166" fontId="48" fillId="0" borderId="0" xfId="0" applyFont="1" applyFill="1" applyBorder="1" applyAlignment="1"/>
    <xf numFmtId="166" fontId="52" fillId="0" borderId="0" xfId="0" applyFont="1" applyFill="1" applyBorder="1" applyAlignment="1">
      <alignment horizontal="center"/>
    </xf>
    <xf numFmtId="166" fontId="53" fillId="0" borderId="0" xfId="0" applyFont="1" applyFill="1" applyBorder="1" applyAlignment="1">
      <alignment horizontal="center"/>
    </xf>
    <xf numFmtId="166" fontId="53" fillId="0" borderId="0" xfId="0" quotePrefix="1" applyFont="1" applyFill="1" applyBorder="1" applyAlignment="1">
      <alignment horizontal="center"/>
    </xf>
    <xf numFmtId="166" fontId="48" fillId="0" borderId="0" xfId="0" applyFont="1" applyFill="1" applyAlignment="1">
      <alignment horizontal="center"/>
    </xf>
    <xf numFmtId="166" fontId="48" fillId="0" borderId="0" xfId="0" applyFont="1" applyFill="1" applyBorder="1" applyAlignment="1">
      <alignment horizontal="left"/>
    </xf>
    <xf numFmtId="166" fontId="48" fillId="0" borderId="0" xfId="0" applyFont="1" applyFill="1" applyBorder="1" applyAlignment="1">
      <alignment horizontal="center"/>
    </xf>
    <xf numFmtId="166" fontId="51" fillId="0" borderId="0" xfId="0" quotePrefix="1" applyFont="1" applyFill="1" applyAlignment="1">
      <alignment horizontal="center"/>
    </xf>
    <xf numFmtId="166" fontId="51" fillId="0" borderId="0" xfId="0" applyFont="1" applyFill="1" applyAlignment="1">
      <alignment horizontal="center"/>
    </xf>
    <xf numFmtId="166" fontId="48" fillId="0" borderId="0" xfId="0" quotePrefix="1" applyFont="1" applyFill="1" applyBorder="1" applyAlignment="1">
      <alignment horizontal="center"/>
    </xf>
    <xf numFmtId="166" fontId="48" fillId="0" borderId="0" xfId="0" quotePrefix="1" applyFont="1" applyFill="1" applyAlignment="1">
      <alignment horizontal="center"/>
    </xf>
    <xf numFmtId="5" fontId="48" fillId="0" borderId="0" xfId="0" applyNumberFormat="1" applyFont="1" applyBorder="1" applyAlignment="1">
      <alignment horizontal="center"/>
    </xf>
    <xf numFmtId="166" fontId="48" fillId="0" borderId="57" xfId="0" applyFont="1" applyFill="1" applyBorder="1" applyAlignment="1">
      <alignment horizontal="center"/>
    </xf>
    <xf numFmtId="166" fontId="51" fillId="0" borderId="57" xfId="0" applyFont="1" applyFill="1" applyBorder="1" applyAlignment="1">
      <alignment horizontal="center"/>
    </xf>
    <xf numFmtId="166" fontId="48" fillId="0" borderId="8" xfId="0" quotePrefix="1" applyFont="1" applyFill="1" applyBorder="1" applyAlignment="1">
      <alignment horizontal="center"/>
    </xf>
    <xf numFmtId="6" fontId="48" fillId="0" borderId="57" xfId="0" quotePrefix="1" applyNumberFormat="1" applyFont="1" applyFill="1" applyBorder="1" applyAlignment="1">
      <alignment horizontal="center"/>
    </xf>
    <xf numFmtId="5" fontId="48" fillId="0" borderId="8" xfId="0" quotePrefix="1" applyNumberFormat="1" applyFont="1" applyBorder="1" applyAlignment="1">
      <alignment horizontal="center"/>
    </xf>
    <xf numFmtId="6" fontId="48" fillId="0" borderId="0" xfId="0" quotePrefix="1" applyNumberFormat="1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0" xfId="0" quotePrefix="1" applyFont="1" applyFill="1" applyAlignment="1"/>
    <xf numFmtId="166" fontId="54" fillId="0" borderId="0" xfId="0" quotePrefix="1" applyFont="1" applyFill="1" applyAlignment="1">
      <alignment horizontal="left"/>
    </xf>
    <xf numFmtId="37" fontId="48" fillId="0" borderId="0" xfId="0" applyNumberFormat="1" applyFont="1" applyFill="1" applyAlignment="1" applyProtection="1"/>
    <xf numFmtId="176" fontId="51" fillId="0" borderId="0" xfId="0" applyNumberFormat="1" applyFont="1" applyFill="1" applyAlignment="1" applyProtection="1">
      <protection locked="0"/>
    </xf>
    <xf numFmtId="188" fontId="51" fillId="0" borderId="0" xfId="0" applyNumberFormat="1" applyFont="1" applyFill="1" applyAlignment="1" applyProtection="1">
      <protection locked="0"/>
    </xf>
    <xf numFmtId="10" fontId="51" fillId="0" borderId="0" xfId="0" applyNumberFormat="1" applyFont="1" applyFill="1" applyAlignment="1" applyProtection="1">
      <protection locked="0"/>
    </xf>
    <xf numFmtId="189" fontId="48" fillId="0" borderId="0" xfId="0" applyNumberFormat="1" applyFont="1" applyFill="1" applyAlignment="1" applyProtection="1"/>
    <xf numFmtId="10" fontId="51" fillId="0" borderId="0" xfId="0" applyNumberFormat="1" applyFont="1" applyFill="1" applyBorder="1" applyAlignment="1" applyProtection="1">
      <protection locked="0"/>
    </xf>
    <xf numFmtId="166" fontId="56" fillId="0" borderId="0" xfId="0" quotePrefix="1" applyFont="1" applyFill="1" applyAlignment="1">
      <alignment horizontal="left" indent="1"/>
    </xf>
    <xf numFmtId="37" fontId="48" fillId="0" borderId="2" xfId="0" applyNumberFormat="1" applyFont="1" applyFill="1" applyBorder="1" applyAlignment="1" applyProtection="1"/>
    <xf numFmtId="176" fontId="51" fillId="0" borderId="2" xfId="0" applyNumberFormat="1" applyFont="1" applyFill="1" applyBorder="1" applyAlignment="1" applyProtection="1">
      <protection locked="0"/>
    </xf>
    <xf numFmtId="188" fontId="51" fillId="0" borderId="2" xfId="0" applyNumberFormat="1" applyFont="1" applyFill="1" applyBorder="1" applyAlignment="1" applyProtection="1">
      <protection locked="0"/>
    </xf>
    <xf numFmtId="189" fontId="48" fillId="0" borderId="2" xfId="0" applyNumberFormat="1" applyFont="1" applyFill="1" applyBorder="1" applyAlignment="1" applyProtection="1"/>
    <xf numFmtId="164" fontId="51" fillId="0" borderId="2" xfId="0" applyNumberFormat="1" applyFont="1" applyFill="1" applyBorder="1" applyAlignment="1" applyProtection="1">
      <protection locked="0"/>
    </xf>
    <xf numFmtId="176" fontId="48" fillId="0" borderId="0" xfId="0" applyNumberFormat="1" applyFont="1" applyFill="1" applyAlignment="1"/>
    <xf numFmtId="188" fontId="48" fillId="0" borderId="0" xfId="0" applyNumberFormat="1" applyFont="1" applyFill="1" applyAlignment="1"/>
    <xf numFmtId="164" fontId="48" fillId="0" borderId="0" xfId="0" applyNumberFormat="1" applyFont="1" applyFill="1" applyAlignment="1"/>
    <xf numFmtId="166" fontId="56" fillId="0" borderId="0" xfId="0" applyFont="1" applyFill="1" applyAlignment="1"/>
    <xf numFmtId="37" fontId="48" fillId="0" borderId="0" xfId="0" applyNumberFormat="1" applyFont="1" applyFill="1" applyAlignment="1"/>
    <xf numFmtId="166" fontId="51" fillId="0" borderId="0" xfId="0" quotePrefix="1" applyFont="1" applyFill="1" applyAlignment="1">
      <alignment horizontal="left"/>
    </xf>
    <xf numFmtId="164" fontId="51" fillId="0" borderId="0" xfId="0" applyNumberFormat="1" applyFont="1" applyFill="1" applyAlignment="1" applyProtection="1">
      <protection locked="0"/>
    </xf>
    <xf numFmtId="166" fontId="56" fillId="0" borderId="0" xfId="0" quotePrefix="1" applyFont="1" applyFill="1" applyAlignment="1">
      <alignment horizontal="left"/>
    </xf>
    <xf numFmtId="166" fontId="57" fillId="0" borderId="0" xfId="0" quotePrefix="1" applyFont="1" applyFill="1" applyAlignment="1">
      <alignment horizontal="left"/>
    </xf>
    <xf numFmtId="37" fontId="48" fillId="0" borderId="16" xfId="0" applyNumberFormat="1" applyFont="1" applyFill="1" applyBorder="1" applyAlignment="1"/>
    <xf numFmtId="176" fontId="48" fillId="0" borderId="16" xfId="0" applyNumberFormat="1" applyFont="1" applyFill="1" applyBorder="1" applyAlignment="1"/>
    <xf numFmtId="176" fontId="48" fillId="0" borderId="0" xfId="0" applyNumberFormat="1" applyFont="1" applyFill="1" applyBorder="1" applyAlignment="1"/>
    <xf numFmtId="188" fontId="51" fillId="0" borderId="16" xfId="0" applyNumberFormat="1" applyFont="1" applyFill="1" applyBorder="1" applyAlignment="1" applyProtection="1">
      <protection locked="0"/>
    </xf>
    <xf numFmtId="190" fontId="0" fillId="0" borderId="16" xfId="0" applyNumberFormat="1" applyFill="1" applyBorder="1" applyAlignment="1" applyProtection="1"/>
    <xf numFmtId="164" fontId="48" fillId="0" borderId="16" xfId="0" applyNumberFormat="1" applyFont="1" applyFill="1" applyBorder="1" applyAlignment="1"/>
    <xf numFmtId="0" fontId="51" fillId="0" borderId="0" xfId="0" quotePrefix="1" applyNumberFormat="1" applyFont="1" applyFill="1" applyAlignment="1">
      <alignment horizontal="center"/>
    </xf>
    <xf numFmtId="0" fontId="51" fillId="0" borderId="0" xfId="0" applyNumberFormat="1" applyFont="1" applyFill="1" applyAlignment="1"/>
    <xf numFmtId="0" fontId="51" fillId="0" borderId="0" xfId="0" applyNumberFormat="1" applyFont="1" applyFill="1" applyAlignment="1">
      <alignment horizontal="center"/>
    </xf>
    <xf numFmtId="0" fontId="55" fillId="0" borderId="0" xfId="0" applyNumberFormat="1" applyFont="1" applyFill="1" applyAlignment="1">
      <alignment horizontal="center"/>
    </xf>
    <xf numFmtId="0" fontId="48" fillId="0" borderId="0" xfId="0" applyNumberFormat="1" applyFont="1" applyFill="1" applyAlignment="1"/>
    <xf numFmtId="166" fontId="0" fillId="0" borderId="0" xfId="0" applyAlignment="1">
      <alignment horizontal="center"/>
    </xf>
    <xf numFmtId="166" fontId="24" fillId="0" borderId="8" xfId="0" applyFont="1" applyFill="1" applyBorder="1" applyAlignment="1">
      <alignment horizontal="center"/>
    </xf>
    <xf numFmtId="166" fontId="24" fillId="0" borderId="58" xfId="0" applyFont="1" applyFill="1" applyBorder="1" applyAlignment="1" applyProtection="1">
      <alignment horizontal="center"/>
      <protection locked="0"/>
    </xf>
    <xf numFmtId="166" fontId="24" fillId="0" borderId="20" xfId="0" applyFont="1" applyBorder="1" applyAlignment="1">
      <alignment horizontal="center" wrapText="1"/>
    </xf>
    <xf numFmtId="166" fontId="24" fillId="0" borderId="6" xfId="0" applyFont="1" applyBorder="1" applyAlignment="1">
      <alignment horizontal="center" wrapText="1"/>
    </xf>
    <xf numFmtId="166" fontId="24" fillId="4" borderId="24" xfId="0" applyFont="1" applyFill="1" applyBorder="1" applyAlignment="1">
      <alignment horizontal="center" wrapText="1"/>
    </xf>
    <xf numFmtId="166" fontId="21" fillId="4" borderId="6" xfId="0" applyFont="1" applyFill="1" applyBorder="1" applyAlignment="1">
      <alignment horizontal="center" wrapText="1"/>
    </xf>
    <xf numFmtId="166" fontId="24" fillId="0" borderId="24" xfId="0" applyFont="1" applyBorder="1" applyAlignment="1">
      <alignment horizontal="center" wrapText="1"/>
    </xf>
    <xf numFmtId="166" fontId="0" fillId="0" borderId="0" xfId="0" applyFill="1" applyBorder="1" applyAlignment="1" applyProtection="1">
      <alignment horizontal="center"/>
      <protection locked="0"/>
    </xf>
    <xf numFmtId="166" fontId="24" fillId="0" borderId="59" xfId="0" applyFont="1" applyBorder="1" applyAlignment="1">
      <alignment horizontal="center" wrapText="1"/>
    </xf>
    <xf numFmtId="166" fontId="24" fillId="0" borderId="42" xfId="0" applyFont="1" applyFill="1" applyBorder="1" applyAlignment="1">
      <alignment horizontal="center" wrapText="1"/>
    </xf>
    <xf numFmtId="166" fontId="21" fillId="0" borderId="0" xfId="0" applyFont="1" applyFill="1" applyBorder="1" applyAlignment="1">
      <alignment horizontal="center" wrapText="1"/>
    </xf>
    <xf numFmtId="14" fontId="24" fillId="7" borderId="0" xfId="0" applyNumberFormat="1" applyFont="1" applyFill="1" applyBorder="1" applyAlignment="1" applyProtection="1">
      <alignment horizontal="center"/>
      <protection locked="0"/>
    </xf>
    <xf numFmtId="43" fontId="24" fillId="0" borderId="59" xfId="0" applyNumberFormat="1" applyFont="1" applyBorder="1" applyAlignment="1">
      <alignment horizontal="center"/>
    </xf>
    <xf numFmtId="43" fontId="24" fillId="0" borderId="0" xfId="0" applyNumberFormat="1" applyFont="1" applyBorder="1" applyAlignment="1">
      <alignment horizontal="center"/>
    </xf>
    <xf numFmtId="43" fontId="0" fillId="9" borderId="59" xfId="0" applyNumberFormat="1" applyFont="1" applyFill="1" applyBorder="1" applyAlignment="1"/>
    <xf numFmtId="10" fontId="0" fillId="9" borderId="0" xfId="0" applyNumberFormat="1" applyFill="1" applyBorder="1" applyAlignment="1"/>
    <xf numFmtId="43" fontId="0" fillId="9" borderId="42" xfId="0" applyNumberFormat="1" applyFont="1" applyFill="1" applyBorder="1" applyAlignment="1"/>
    <xf numFmtId="43" fontId="0" fillId="9" borderId="0" xfId="0" applyNumberFormat="1" applyFont="1" applyFill="1" applyBorder="1" applyAlignment="1"/>
    <xf numFmtId="43" fontId="0" fillId="9" borderId="42" xfId="0" applyNumberFormat="1" applyFill="1" applyBorder="1" applyAlignment="1"/>
    <xf numFmtId="44" fontId="1" fillId="0" borderId="7" xfId="0" applyNumberFormat="1" applyFont="1" applyBorder="1" applyAlignment="1"/>
    <xf numFmtId="43" fontId="0" fillId="0" borderId="59" xfId="0" applyNumberFormat="1" applyFont="1" applyBorder="1" applyAlignment="1"/>
    <xf numFmtId="43" fontId="0" fillId="0" borderId="42" xfId="0" applyNumberFormat="1" applyFont="1" applyBorder="1" applyAlignment="1"/>
    <xf numFmtId="43" fontId="0" fillId="5" borderId="59" xfId="0" applyNumberFormat="1" applyFont="1" applyFill="1" applyBorder="1" applyAlignment="1"/>
    <xf numFmtId="166" fontId="0" fillId="5" borderId="0" xfId="0" applyFill="1" applyBorder="1" applyAlignment="1"/>
    <xf numFmtId="43" fontId="0" fillId="5" borderId="42" xfId="0" applyNumberFormat="1" applyFont="1" applyFill="1" applyBorder="1" applyAlignment="1"/>
    <xf numFmtId="43" fontId="0" fillId="5" borderId="0" xfId="0" applyNumberFormat="1" applyFont="1" applyFill="1" applyBorder="1" applyAlignment="1"/>
    <xf numFmtId="166" fontId="0" fillId="10" borderId="0" xfId="0" applyFill="1" applyAlignment="1"/>
    <xf numFmtId="14" fontId="0" fillId="10" borderId="0" xfId="0" applyNumberFormat="1" applyFill="1" applyAlignment="1"/>
    <xf numFmtId="43" fontId="0" fillId="10" borderId="59" xfId="0" applyNumberFormat="1" applyFont="1" applyFill="1" applyBorder="1" applyAlignment="1"/>
    <xf numFmtId="166" fontId="0" fillId="10" borderId="0" xfId="0" applyFill="1" applyBorder="1" applyAlignment="1"/>
    <xf numFmtId="43" fontId="0" fillId="10" borderId="42" xfId="0" applyNumberFormat="1" applyFont="1" applyFill="1" applyBorder="1" applyAlignment="1"/>
    <xf numFmtId="43" fontId="0" fillId="10" borderId="0" xfId="0" applyNumberFormat="1" applyFont="1" applyFill="1" applyBorder="1" applyAlignment="1"/>
    <xf numFmtId="166" fontId="0" fillId="6" borderId="0" xfId="0" applyFill="1" applyAlignment="1"/>
    <xf numFmtId="14" fontId="0" fillId="6" borderId="0" xfId="0" applyNumberFormat="1" applyFill="1" applyAlignment="1"/>
    <xf numFmtId="43" fontId="0" fillId="6" borderId="59" xfId="0" applyNumberFormat="1" applyFont="1" applyFill="1" applyBorder="1" applyAlignment="1"/>
    <xf numFmtId="166" fontId="0" fillId="6" borderId="0" xfId="0" applyFill="1" applyBorder="1" applyAlignment="1"/>
    <xf numFmtId="43" fontId="0" fillId="6" borderId="42" xfId="0" applyNumberFormat="1" applyFont="1" applyFill="1" applyBorder="1" applyAlignment="1"/>
    <xf numFmtId="43" fontId="0" fillId="6" borderId="0" xfId="0" applyNumberFormat="1" applyFont="1" applyFill="1" applyBorder="1" applyAlignment="1"/>
    <xf numFmtId="10" fontId="0" fillId="10" borderId="0" xfId="0" applyNumberFormat="1" applyFill="1" applyBorder="1" applyAlignment="1"/>
    <xf numFmtId="10" fontId="0" fillId="6" borderId="0" xfId="0" applyNumberFormat="1" applyFill="1" applyBorder="1" applyAlignment="1"/>
    <xf numFmtId="44" fontId="1" fillId="0" borderId="18" xfId="0" applyNumberFormat="1" applyFont="1" applyBorder="1" applyAlignment="1"/>
    <xf numFmtId="43" fontId="0" fillId="0" borderId="21" xfId="0" applyNumberFormat="1" applyFont="1" applyBorder="1" applyAlignment="1"/>
    <xf numFmtId="10" fontId="0" fillId="0" borderId="22" xfId="0" applyNumberFormat="1" applyBorder="1" applyAlignment="1"/>
    <xf numFmtId="43" fontId="0" fillId="0" borderId="23" xfId="0" applyNumberFormat="1" applyFont="1" applyBorder="1" applyAlignment="1"/>
    <xf numFmtId="43" fontId="0" fillId="0" borderId="22" xfId="0" applyNumberFormat="1" applyFont="1" applyBorder="1" applyAlignment="1"/>
    <xf numFmtId="43" fontId="0" fillId="0" borderId="19" xfId="0" applyNumberFormat="1" applyFont="1" applyBorder="1" applyAlignment="1"/>
    <xf numFmtId="43" fontId="0" fillId="0" borderId="15" xfId="0" applyNumberFormat="1" applyFont="1" applyBorder="1" applyAlignment="1"/>
    <xf numFmtId="44" fontId="1" fillId="0" borderId="53" xfId="0" applyNumberFormat="1" applyFont="1" applyBorder="1" applyAlignment="1"/>
    <xf numFmtId="43" fontId="0" fillId="6" borderId="19" xfId="0" applyNumberFormat="1" applyFont="1" applyFill="1" applyBorder="1" applyAlignment="1"/>
    <xf numFmtId="43" fontId="0" fillId="6" borderId="15" xfId="0" applyNumberFormat="1" applyFont="1" applyFill="1" applyBorder="1" applyAlignment="1"/>
    <xf numFmtId="14" fontId="24" fillId="0" borderId="0" xfId="0" applyNumberFormat="1" applyFont="1" applyFill="1" applyBorder="1" applyAlignment="1">
      <alignment horizontal="center"/>
    </xf>
    <xf numFmtId="43" fontId="0" fillId="0" borderId="19" xfId="0" applyNumberFormat="1" applyFont="1" applyFill="1" applyBorder="1" applyAlignment="1"/>
    <xf numFmtId="10" fontId="0" fillId="0" borderId="0" xfId="0" applyNumberFormat="1" applyFill="1" applyBorder="1" applyAlignment="1"/>
    <xf numFmtId="44" fontId="1" fillId="0" borderId="53" xfId="0" applyNumberFormat="1" applyFont="1" applyFill="1" applyBorder="1" applyAlignment="1"/>
    <xf numFmtId="44" fontId="1" fillId="0" borderId="7" xfId="0" applyNumberFormat="1" applyFont="1" applyFill="1" applyBorder="1" applyAlignment="1"/>
    <xf numFmtId="43" fontId="0" fillId="0" borderId="20" xfId="0" applyNumberFormat="1" applyFont="1" applyBorder="1" applyAlignment="1"/>
    <xf numFmtId="10" fontId="0" fillId="0" borderId="6" xfId="0" applyNumberFormat="1" applyBorder="1" applyAlignment="1"/>
    <xf numFmtId="44" fontId="1" fillId="0" borderId="60" xfId="0" applyNumberFormat="1" applyFont="1" applyBorder="1" applyAlignment="1"/>
    <xf numFmtId="44" fontId="1" fillId="0" borderId="61" xfId="0" applyNumberFormat="1" applyFont="1" applyBorder="1" applyAlignment="1"/>
    <xf numFmtId="43" fontId="0" fillId="0" borderId="59" xfId="0" applyNumberFormat="1" applyFont="1" applyFill="1" applyBorder="1" applyAlignment="1"/>
    <xf numFmtId="43" fontId="0" fillId="5" borderId="0" xfId="0" applyNumberFormat="1" applyFill="1" applyBorder="1" applyAlignment="1"/>
    <xf numFmtId="166" fontId="20" fillId="10" borderId="0" xfId="0" applyFont="1" applyFill="1" applyAlignment="1"/>
    <xf numFmtId="14" fontId="20" fillId="10" borderId="0" xfId="0" applyNumberFormat="1" applyFont="1" applyFill="1" applyAlignment="1"/>
    <xf numFmtId="43" fontId="20" fillId="10" borderId="59" xfId="0" applyNumberFormat="1" applyFont="1" applyFill="1" applyBorder="1" applyAlignment="1"/>
    <xf numFmtId="10" fontId="20" fillId="10" borderId="0" xfId="0" applyNumberFormat="1" applyFont="1" applyFill="1" applyBorder="1" applyAlignment="1"/>
    <xf numFmtId="43" fontId="20" fillId="10" borderId="42" xfId="0" applyNumberFormat="1" applyFont="1" applyFill="1" applyBorder="1" applyAlignment="1"/>
    <xf numFmtId="43" fontId="20" fillId="10" borderId="0" xfId="0" applyNumberFormat="1" applyFont="1" applyFill="1" applyBorder="1" applyAlignment="1"/>
    <xf numFmtId="44" fontId="0" fillId="0" borderId="18" xfId="0" applyNumberFormat="1" applyFont="1" applyBorder="1" applyAlignment="1"/>
    <xf numFmtId="44" fontId="0" fillId="0" borderId="53" xfId="0" applyNumberFormat="1" applyFont="1" applyBorder="1" applyAlignment="1"/>
    <xf numFmtId="44" fontId="0" fillId="0" borderId="60" xfId="0" applyNumberFormat="1" applyFont="1" applyBorder="1" applyAlignment="1"/>
    <xf numFmtId="44" fontId="0" fillId="0" borderId="61" xfId="0" applyNumberFormat="1" applyFont="1" applyBorder="1" applyAlignment="1"/>
    <xf numFmtId="166" fontId="0" fillId="0" borderId="0" xfId="0" applyFill="1" applyBorder="1" applyAlignment="1"/>
    <xf numFmtId="41" fontId="0" fillId="0" borderId="0" xfId="0" applyNumberFormat="1" applyFill="1" applyBorder="1" applyAlignment="1"/>
    <xf numFmtId="166" fontId="0" fillId="0" borderId="46" xfId="0" applyBorder="1" applyAlignment="1"/>
    <xf numFmtId="166" fontId="0" fillId="0" borderId="47" xfId="0" applyBorder="1" applyAlignment="1"/>
    <xf numFmtId="41" fontId="0" fillId="0" borderId="47" xfId="0" applyNumberFormat="1" applyBorder="1" applyAlignment="1"/>
    <xf numFmtId="166" fontId="20" fillId="0" borderId="47" xfId="0" applyFont="1" applyBorder="1" applyAlignment="1"/>
    <xf numFmtId="166" fontId="0" fillId="0" borderId="43" xfId="0" applyBorder="1" applyAlignment="1"/>
    <xf numFmtId="166" fontId="0" fillId="0" borderId="44" xfId="0" applyBorder="1" applyAlignment="1"/>
    <xf numFmtId="41" fontId="0" fillId="0" borderId="44" xfId="0" applyNumberFormat="1" applyBorder="1" applyAlignment="1"/>
    <xf numFmtId="166" fontId="20" fillId="0" borderId="44" xfId="0" applyFont="1" applyBorder="1" applyAlignment="1"/>
    <xf numFmtId="42" fontId="20" fillId="0" borderId="0" xfId="0" applyNumberFormat="1" applyFont="1" applyBorder="1" applyAlignment="1"/>
    <xf numFmtId="166" fontId="0" fillId="0" borderId="45" xfId="0" applyBorder="1" applyAlignment="1">
      <alignment horizontal="right"/>
    </xf>
    <xf numFmtId="42" fontId="0" fillId="0" borderId="0" xfId="0" applyNumberFormat="1" applyFont="1" applyFill="1" applyBorder="1" applyAlignment="1"/>
    <xf numFmtId="42" fontId="0" fillId="0" borderId="7" xfId="0" applyNumberFormat="1" applyFill="1" applyBorder="1" applyAlignment="1"/>
    <xf numFmtId="42" fontId="0" fillId="0" borderId="18" xfId="0" applyNumberFormat="1" applyFont="1" applyFill="1" applyBorder="1" applyAlignment="1"/>
    <xf numFmtId="42" fontId="0" fillId="0" borderId="44" xfId="0" quotePrefix="1" applyNumberFormat="1" applyBorder="1" applyAlignment="1">
      <alignment horizontal="left"/>
    </xf>
    <xf numFmtId="166" fontId="6" fillId="3" borderId="27" xfId="0" quotePrefix="1" applyFont="1" applyFill="1" applyBorder="1" applyAlignment="1">
      <alignment horizontal="left"/>
    </xf>
    <xf numFmtId="164" fontId="0" fillId="0" borderId="0" xfId="2" applyNumberFormat="1" applyFont="1" applyAlignment="1"/>
    <xf numFmtId="49" fontId="15" fillId="0" borderId="0" xfId="0" applyNumberFormat="1" applyFont="1" applyFill="1" applyAlignment="1">
      <alignment horizontal="center"/>
    </xf>
    <xf numFmtId="38" fontId="15" fillId="0" borderId="18" xfId="0" applyNumberFormat="1" applyFont="1" applyFill="1" applyBorder="1" applyAlignment="1">
      <alignment horizontal="center"/>
    </xf>
    <xf numFmtId="38" fontId="15" fillId="0" borderId="0" xfId="0" applyNumberFormat="1" applyFont="1" applyFill="1" applyBorder="1" applyAlignment="1">
      <alignment horizontal="center"/>
    </xf>
    <xf numFmtId="40" fontId="15" fillId="0" borderId="8" xfId="0" applyNumberFormat="1" applyFont="1" applyFill="1" applyBorder="1" applyAlignment="1">
      <alignment horizontal="center"/>
    </xf>
    <xf numFmtId="40" fontId="15" fillId="0" borderId="2" xfId="0" applyNumberFormat="1" applyFont="1" applyFill="1" applyBorder="1" applyAlignment="1">
      <alignment horizontal="center"/>
    </xf>
    <xf numFmtId="41" fontId="16" fillId="0" borderId="2" xfId="0" applyNumberFormat="1" applyFont="1" applyFill="1" applyBorder="1" applyAlignment="1">
      <alignment horizontal="right"/>
    </xf>
    <xf numFmtId="191" fontId="16" fillId="0" borderId="0" xfId="0" applyNumberFormat="1" applyFont="1" applyFill="1" applyAlignment="1"/>
    <xf numFmtId="37" fontId="16" fillId="0" borderId="8" xfId="0" applyNumberFormat="1" applyFont="1" applyFill="1" applyBorder="1" applyAlignment="1"/>
    <xf numFmtId="41" fontId="16" fillId="0" borderId="18" xfId="0" applyNumberFormat="1" applyFont="1" applyFill="1" applyBorder="1" applyAlignment="1"/>
    <xf numFmtId="37" fontId="16" fillId="0" borderId="0" xfId="0" applyNumberFormat="1" applyFont="1" applyFill="1" applyBorder="1" applyAlignment="1"/>
    <xf numFmtId="9" fontId="16" fillId="0" borderId="0" xfId="0" applyNumberFormat="1" applyFont="1" applyFill="1" applyAlignment="1">
      <alignment horizontal="right"/>
    </xf>
    <xf numFmtId="37" fontId="16" fillId="0" borderId="18" xfId="0" applyNumberFormat="1" applyFont="1" applyFill="1" applyBorder="1" applyAlignment="1"/>
    <xf numFmtId="43" fontId="16" fillId="0" borderId="8" xfId="0" applyNumberFormat="1" applyFont="1" applyFill="1" applyBorder="1" applyAlignment="1"/>
    <xf numFmtId="165" fontId="16" fillId="0" borderId="8" xfId="0" applyNumberFormat="1" applyFont="1" applyFill="1" applyBorder="1" applyAlignment="1"/>
    <xf numFmtId="37" fontId="16" fillId="0" borderId="18" xfId="0" applyNumberFormat="1" applyFont="1" applyFill="1" applyBorder="1" applyAlignment="1">
      <alignment horizontal="right"/>
    </xf>
    <xf numFmtId="41" fontId="16" fillId="0" borderId="18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 applyProtection="1">
      <alignment horizontal="center"/>
      <protection locked="0"/>
    </xf>
    <xf numFmtId="192" fontId="15" fillId="0" borderId="17" xfId="0" applyNumberFormat="1" applyFont="1" applyFill="1" applyBorder="1" applyAlignment="1">
      <alignment horizontal="center"/>
    </xf>
    <xf numFmtId="166" fontId="16" fillId="0" borderId="8" xfId="6" applyFont="1" applyFill="1" applyBorder="1" applyAlignment="1">
      <alignment horizontal="left"/>
    </xf>
    <xf numFmtId="165" fontId="16" fillId="0" borderId="0" xfId="1" applyNumberFormat="1" applyFont="1" applyFill="1" applyAlignment="1"/>
    <xf numFmtId="43" fontId="16" fillId="0" borderId="0" xfId="0" applyNumberFormat="1" applyFont="1" applyFill="1" applyAlignment="1"/>
    <xf numFmtId="0" fontId="15" fillId="0" borderId="0" xfId="0" applyNumberFormat="1" applyFont="1" applyFill="1" applyBorder="1" applyAlignment="1" applyProtection="1">
      <protection locked="0"/>
    </xf>
    <xf numFmtId="193" fontId="15" fillId="0" borderId="17" xfId="0" applyNumberFormat="1" applyFont="1" applyFill="1" applyBorder="1" applyAlignment="1">
      <alignment horizontal="center"/>
    </xf>
    <xf numFmtId="0" fontId="28" fillId="0" borderId="0" xfId="0" applyNumberFormat="1" applyFont="1" applyAlignment="1"/>
    <xf numFmtId="166" fontId="28" fillId="0" borderId="21" xfId="0" applyFont="1" applyBorder="1" applyAlignment="1">
      <alignment horizontal="right"/>
    </xf>
    <xf numFmtId="0" fontId="15" fillId="0" borderId="23" xfId="0" applyNumberFormat="1" applyFont="1" applyFill="1" applyBorder="1" applyAlignment="1">
      <alignment horizontal="right"/>
    </xf>
    <xf numFmtId="166" fontId="28" fillId="0" borderId="20" xfId="0" applyFont="1" applyBorder="1" applyAlignment="1">
      <alignment horizontal="right"/>
    </xf>
    <xf numFmtId="192" fontId="15" fillId="0" borderId="24" xfId="0" applyNumberFormat="1" applyFont="1" applyFill="1" applyBorder="1" applyAlignment="1">
      <alignment horizontal="right"/>
    </xf>
    <xf numFmtId="0" fontId="15" fillId="0" borderId="22" xfId="0" applyNumberFormat="1" applyFont="1" applyFill="1" applyBorder="1" applyAlignment="1">
      <alignment horizontal="right"/>
    </xf>
    <xf numFmtId="166" fontId="16" fillId="0" borderId="0" xfId="0" applyFont="1" applyAlignment="1"/>
    <xf numFmtId="164" fontId="2" fillId="3" borderId="33" xfId="2" applyNumberFormat="1" applyFont="1" applyFill="1" applyBorder="1" applyAlignment="1">
      <alignment horizontal="left"/>
    </xf>
    <xf numFmtId="164" fontId="2" fillId="3" borderId="36" xfId="2" applyNumberFormat="1" applyFont="1" applyFill="1" applyBorder="1" applyAlignment="1">
      <alignment horizontal="left"/>
    </xf>
    <xf numFmtId="164" fontId="2" fillId="3" borderId="37" xfId="2" applyNumberFormat="1" applyFont="1" applyFill="1" applyBorder="1" applyAlignment="1">
      <alignment horizontal="left"/>
    </xf>
    <xf numFmtId="166" fontId="0" fillId="0" borderId="0" xfId="0" quotePrefix="1" applyAlignment="1"/>
    <xf numFmtId="165" fontId="0" fillId="0" borderId="0" xfId="1" applyNumberFormat="1" applyFont="1"/>
    <xf numFmtId="10" fontId="25" fillId="0" borderId="0" xfId="0" applyNumberFormat="1" applyFont="1" applyFill="1" applyAlignment="1">
      <alignment horizontal="center"/>
    </xf>
    <xf numFmtId="166" fontId="2" fillId="0" borderId="0" xfId="0" applyFont="1" applyFill="1" applyAlignment="1">
      <alignment horizontal="center"/>
    </xf>
    <xf numFmtId="166" fontId="0" fillId="0" borderId="0" xfId="0" applyFont="1" applyFill="1" applyAlignment="1">
      <alignment horizontal="center"/>
    </xf>
    <xf numFmtId="0" fontId="14" fillId="0" borderId="13" xfId="0" applyNumberFormat="1" applyFont="1" applyFill="1" applyBorder="1" applyAlignment="1">
      <alignment horizontal="center"/>
    </xf>
    <xf numFmtId="166" fontId="0" fillId="0" borderId="13" xfId="0" applyFont="1" applyFill="1" applyBorder="1" applyAlignment="1"/>
    <xf numFmtId="42" fontId="13" fillId="0" borderId="13" xfId="0" applyNumberFormat="1" applyFont="1" applyFill="1" applyBorder="1" applyAlignment="1" applyProtection="1">
      <protection locked="0"/>
    </xf>
    <xf numFmtId="41" fontId="13" fillId="0" borderId="13" xfId="0" applyNumberFormat="1" applyFont="1" applyFill="1" applyBorder="1" applyAlignment="1" applyProtection="1">
      <protection locked="0"/>
    </xf>
    <xf numFmtId="165" fontId="0" fillId="0" borderId="12" xfId="0" applyNumberFormat="1" applyFont="1" applyFill="1" applyBorder="1" applyAlignment="1"/>
    <xf numFmtId="176" fontId="0" fillId="0" borderId="0" xfId="0" applyNumberFormat="1" applyFont="1" applyFill="1" applyBorder="1" applyAlignment="1"/>
    <xf numFmtId="42" fontId="0" fillId="0" borderId="13" xfId="0" applyNumberFormat="1" applyFont="1" applyFill="1" applyBorder="1" applyAlignment="1"/>
    <xf numFmtId="164" fontId="0" fillId="0" borderId="12" xfId="0" applyNumberFormat="1" applyFont="1" applyFill="1" applyBorder="1" applyAlignment="1"/>
    <xf numFmtId="166" fontId="0" fillId="0" borderId="12" xfId="0" applyFont="1" applyFill="1" applyBorder="1" applyAlignment="1"/>
    <xf numFmtId="42" fontId="13" fillId="0" borderId="40" xfId="0" applyNumberFormat="1" applyFont="1" applyFill="1" applyBorder="1" applyAlignment="1" applyProtection="1">
      <protection locked="0"/>
    </xf>
    <xf numFmtId="10" fontId="13" fillId="0" borderId="13" xfId="0" applyNumberFormat="1" applyFont="1" applyFill="1" applyBorder="1" applyAlignment="1" applyProtection="1">
      <protection locked="0"/>
    </xf>
    <xf numFmtId="42" fontId="0" fillId="0" borderId="41" xfId="0" applyNumberFormat="1" applyFont="1" applyFill="1" applyBorder="1" applyAlignment="1"/>
    <xf numFmtId="165" fontId="0" fillId="0" borderId="14" xfId="0" applyNumberFormat="1" applyFont="1" applyFill="1" applyBorder="1" applyAlignment="1"/>
    <xf numFmtId="0" fontId="14" fillId="0" borderId="0" xfId="0" applyNumberFormat="1" applyFont="1" applyFill="1" applyBorder="1" applyAlignment="1">
      <alignment horizontal="left"/>
    </xf>
    <xf numFmtId="42" fontId="14" fillId="0" borderId="0" xfId="0" applyNumberFormat="1" applyFont="1" applyFill="1" applyBorder="1" applyAlignment="1"/>
    <xf numFmtId="42" fontId="13" fillId="0" borderId="0" xfId="0" applyNumberFormat="1" applyFont="1" applyFill="1" applyBorder="1" applyAlignment="1"/>
    <xf numFmtId="3" fontId="0" fillId="0" borderId="0" xfId="0" applyNumberFormat="1" applyFont="1" applyFill="1" applyAlignment="1"/>
    <xf numFmtId="176" fontId="0" fillId="0" borderId="0" xfId="0" applyNumberFormat="1" applyFont="1" applyFill="1" applyAlignment="1"/>
    <xf numFmtId="10" fontId="0" fillId="0" borderId="0" xfId="0" applyNumberFormat="1" applyFont="1" applyFill="1" applyAlignment="1"/>
    <xf numFmtId="178" fontId="0" fillId="0" borderId="0" xfId="0" applyNumberFormat="1" applyFont="1" applyFill="1" applyAlignment="1"/>
    <xf numFmtId="166" fontId="21" fillId="0" borderId="0" xfId="0" applyFont="1" applyFill="1" applyAlignment="1"/>
    <xf numFmtId="166" fontId="58" fillId="0" borderId="0" xfId="0" applyFont="1" applyFill="1" applyAlignment="1">
      <alignment horizontal="center"/>
    </xf>
    <xf numFmtId="166" fontId="20" fillId="0" borderId="0" xfId="0" applyFont="1" applyFill="1" applyAlignment="1"/>
    <xf numFmtId="166" fontId="13" fillId="0" borderId="0" xfId="0" applyFont="1" applyFill="1" applyAlignment="1"/>
    <xf numFmtId="174" fontId="14" fillId="0" borderId="0" xfId="0" applyNumberFormat="1" applyFont="1" applyFill="1" applyAlignment="1" applyProtection="1">
      <alignment horizontal="center"/>
      <protection locked="0"/>
    </xf>
    <xf numFmtId="0" fontId="14" fillId="0" borderId="12" xfId="0" applyNumberFormat="1" applyFont="1" applyFill="1" applyBorder="1" applyAlignment="1">
      <alignment horizontal="center"/>
    </xf>
    <xf numFmtId="175" fontId="14" fillId="0" borderId="0" xfId="0" applyNumberFormat="1" applyFont="1" applyFill="1" applyAlignment="1" applyProtection="1">
      <alignment horizontal="center"/>
      <protection locked="0"/>
    </xf>
    <xf numFmtId="166" fontId="13" fillId="0" borderId="0" xfId="0" applyFont="1" applyFill="1" applyAlignment="1">
      <alignment horizontal="center"/>
    </xf>
    <xf numFmtId="166" fontId="13" fillId="0" borderId="13" xfId="0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right"/>
    </xf>
    <xf numFmtId="41" fontId="58" fillId="0" borderId="0" xfId="0" applyNumberFormat="1" applyFont="1" applyFill="1" applyAlignment="1"/>
    <xf numFmtId="166" fontId="58" fillId="0" borderId="0" xfId="0" applyFont="1" applyFill="1" applyAlignment="1"/>
    <xf numFmtId="42" fontId="58" fillId="0" borderId="0" xfId="0" applyNumberFormat="1" applyFont="1" applyFill="1" applyAlignment="1"/>
    <xf numFmtId="166" fontId="58" fillId="0" borderId="13" xfId="0" applyFont="1" applyFill="1" applyBorder="1" applyAlignment="1"/>
    <xf numFmtId="173" fontId="13" fillId="0" borderId="0" xfId="0" applyNumberFormat="1" applyFont="1" applyFill="1" applyAlignment="1" applyProtection="1">
      <alignment horizontal="left"/>
    </xf>
    <xf numFmtId="42" fontId="13" fillId="0" borderId="0" xfId="0" applyNumberFormat="1" applyFont="1" applyFill="1" applyAlignment="1"/>
    <xf numFmtId="10" fontId="58" fillId="0" borderId="0" xfId="0" applyNumberFormat="1" applyFont="1" applyFill="1" applyAlignment="1"/>
    <xf numFmtId="10" fontId="58" fillId="0" borderId="17" xfId="0" applyNumberFormat="1" applyFont="1" applyFill="1" applyBorder="1" applyAlignment="1"/>
    <xf numFmtId="10" fontId="58" fillId="0" borderId="13" xfId="0" applyNumberFormat="1" applyFont="1" applyFill="1" applyBorder="1" applyAlignment="1"/>
    <xf numFmtId="41" fontId="59" fillId="0" borderId="9" xfId="0" applyNumberFormat="1" applyFont="1" applyFill="1" applyBorder="1" applyAlignment="1">
      <alignment vertical="center"/>
    </xf>
    <xf numFmtId="177" fontId="59" fillId="0" borderId="9" xfId="0" applyNumberFormat="1" applyFont="1" applyFill="1" applyBorder="1" applyAlignment="1">
      <alignment vertical="center"/>
    </xf>
    <xf numFmtId="166" fontId="59" fillId="0" borderId="0" xfId="0" applyFont="1" applyFill="1" applyAlignment="1">
      <alignment vertical="center"/>
    </xf>
    <xf numFmtId="41" fontId="59" fillId="0" borderId="0" xfId="0" applyNumberFormat="1" applyFont="1" applyFill="1" applyBorder="1" applyAlignment="1">
      <alignment vertical="center"/>
    </xf>
    <xf numFmtId="166" fontId="14" fillId="0" borderId="0" xfId="0" applyFont="1" applyFill="1" applyAlignment="1">
      <alignment horizontal="center"/>
    </xf>
    <xf numFmtId="166" fontId="14" fillId="0" borderId="0" xfId="0" applyFont="1" applyAlignment="1">
      <alignment horizontal="center"/>
    </xf>
    <xf numFmtId="10" fontId="58" fillId="0" borderId="0" xfId="0" applyNumberFormat="1" applyFont="1" applyAlignment="1"/>
    <xf numFmtId="166" fontId="58" fillId="0" borderId="0" xfId="0" applyFont="1" applyAlignment="1"/>
    <xf numFmtId="49" fontId="13" fillId="0" borderId="0" xfId="0" applyNumberFormat="1" applyFont="1" applyFill="1" applyAlignment="1">
      <alignment horizontal="left" wrapText="1"/>
    </xf>
    <xf numFmtId="49" fontId="13" fillId="0" borderId="0" xfId="0" applyNumberFormat="1" applyFont="1" applyFill="1" applyAlignment="1">
      <alignment horizontal="right" wrapText="1"/>
    </xf>
    <xf numFmtId="167" fontId="60" fillId="0" borderId="0" xfId="0" applyNumberFormat="1" applyFont="1" applyFill="1" applyAlignment="1">
      <alignment horizontal="left"/>
    </xf>
    <xf numFmtId="167" fontId="11" fillId="0" borderId="0" xfId="0" applyNumberFormat="1" applyFont="1" applyFill="1" applyAlignment="1">
      <alignment horizontal="right"/>
    </xf>
    <xf numFmtId="166" fontId="11" fillId="0" borderId="0" xfId="0" applyFont="1" applyFill="1" applyAlignment="1"/>
    <xf numFmtId="167" fontId="10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/>
    <xf numFmtId="167" fontId="12" fillId="0" borderId="0" xfId="0" applyNumberFormat="1" applyFont="1" applyFill="1" applyAlignment="1">
      <alignment horizontal="left"/>
    </xf>
    <xf numFmtId="41" fontId="11" fillId="0" borderId="0" xfId="0" applyNumberFormat="1" applyFont="1" applyFill="1" applyAlignment="1"/>
    <xf numFmtId="167" fontId="11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>
      <alignment horizontal="right"/>
    </xf>
    <xf numFmtId="41" fontId="11" fillId="0" borderId="0" xfId="0" applyNumberFormat="1" applyFont="1" applyFill="1" applyAlignment="1">
      <alignment horizontal="right"/>
    </xf>
    <xf numFmtId="41" fontId="11" fillId="0" borderId="8" xfId="0" applyNumberFormat="1" applyFont="1" applyFill="1" applyBorder="1" applyAlignment="1">
      <alignment horizontal="right"/>
    </xf>
    <xf numFmtId="41" fontId="10" fillId="0" borderId="2" xfId="0" applyNumberFormat="1" applyFont="1" applyFill="1" applyBorder="1" applyAlignment="1">
      <alignment horizontal="right"/>
    </xf>
    <xf numFmtId="167" fontId="0" fillId="0" borderId="0" xfId="0" applyNumberFormat="1" applyFont="1" applyFill="1" applyAlignment="1"/>
    <xf numFmtId="41" fontId="10" fillId="0" borderId="16" xfId="0" applyNumberFormat="1" applyFont="1" applyFill="1" applyBorder="1" applyAlignment="1">
      <alignment horizontal="right"/>
    </xf>
    <xf numFmtId="167" fontId="11" fillId="0" borderId="8" xfId="0" applyNumberFormat="1" applyFont="1" applyFill="1" applyBorder="1" applyAlignment="1">
      <alignment horizontal="left"/>
    </xf>
    <xf numFmtId="41" fontId="11" fillId="0" borderId="9" xfId="0" applyNumberFormat="1" applyFont="1" applyFill="1" applyBorder="1" applyAlignment="1">
      <alignment horizontal="right"/>
    </xf>
    <xf numFmtId="42" fontId="10" fillId="0" borderId="16" xfId="0" applyNumberFormat="1" applyFont="1" applyFill="1" applyBorder="1" applyAlignment="1">
      <alignment horizontal="right"/>
    </xf>
    <xf numFmtId="0" fontId="3" fillId="0" borderId="0" xfId="0" applyNumberFormat="1" applyFont="1" applyFill="1" applyAlignment="1">
      <alignment wrapText="1"/>
    </xf>
    <xf numFmtId="167" fontId="10" fillId="0" borderId="0" xfId="3" applyNumberFormat="1" applyFont="1" applyFill="1" applyAlignment="1">
      <alignment horizontal="center"/>
    </xf>
    <xf numFmtId="167" fontId="12" fillId="0" borderId="0" xfId="3" applyNumberFormat="1" applyFont="1" applyFill="1" applyAlignment="1">
      <alignment horizontal="center"/>
    </xf>
    <xf numFmtId="166" fontId="3" fillId="0" borderId="0" xfId="0" applyFont="1" applyFill="1" applyAlignment="1"/>
    <xf numFmtId="167" fontId="11" fillId="0" borderId="0" xfId="4" applyNumberFormat="1" applyFont="1" applyFill="1" applyAlignment="1">
      <alignment horizontal="center"/>
    </xf>
    <xf numFmtId="42" fontId="3" fillId="0" borderId="0" xfId="0" applyNumberFormat="1" applyFont="1" applyFill="1" applyAlignment="1"/>
    <xf numFmtId="41" fontId="3" fillId="0" borderId="0" xfId="2" applyNumberFormat="1" applyFont="1" applyFill="1"/>
    <xf numFmtId="167" fontId="11" fillId="0" borderId="8" xfId="4" applyNumberFormat="1" applyFont="1" applyFill="1" applyBorder="1" applyAlignment="1">
      <alignment horizontal="center"/>
    </xf>
    <xf numFmtId="41" fontId="3" fillId="0" borderId="9" xfId="0" applyNumberFormat="1" applyFont="1" applyFill="1" applyBorder="1" applyAlignment="1"/>
    <xf numFmtId="167" fontId="12" fillId="0" borderId="0" xfId="4" applyNumberFormat="1" applyFont="1" applyFill="1" applyAlignment="1">
      <alignment horizontal="center"/>
    </xf>
    <xf numFmtId="41" fontId="3" fillId="0" borderId="0" xfId="0" applyNumberFormat="1" applyFont="1" applyFill="1" applyAlignment="1"/>
    <xf numFmtId="41" fontId="3" fillId="0" borderId="9" xfId="2" applyNumberFormat="1" applyFont="1" applyFill="1" applyBorder="1"/>
    <xf numFmtId="167" fontId="11" fillId="0" borderId="2" xfId="4" applyNumberFormat="1" applyFont="1" applyFill="1" applyBorder="1" applyAlignment="1">
      <alignment horizontal="center"/>
    </xf>
    <xf numFmtId="41" fontId="3" fillId="0" borderId="2" xfId="0" applyNumberFormat="1" applyFont="1" applyFill="1" applyBorder="1" applyAlignment="1"/>
    <xf numFmtId="167" fontId="10" fillId="0" borderId="7" xfId="4" applyNumberFormat="1" applyFont="1" applyFill="1" applyBorder="1" applyAlignment="1">
      <alignment horizontal="center"/>
    </xf>
    <xf numFmtId="41" fontId="3" fillId="0" borderId="7" xfId="0" applyNumberFormat="1" applyFont="1" applyFill="1" applyBorder="1" applyAlignment="1"/>
    <xf numFmtId="0" fontId="11" fillId="0" borderId="0" xfId="4" applyFont="1" applyFill="1" applyAlignment="1">
      <alignment horizontal="center"/>
    </xf>
    <xf numFmtId="167" fontId="10" fillId="0" borderId="0" xfId="4" applyNumberFormat="1" applyFont="1" applyFill="1" applyAlignment="1">
      <alignment horizontal="center"/>
    </xf>
    <xf numFmtId="167" fontId="11" fillId="0" borderId="0" xfId="4" applyNumberFormat="1" applyFont="1" applyFill="1" applyBorder="1" applyAlignment="1">
      <alignment horizontal="center"/>
    </xf>
    <xf numFmtId="6" fontId="3" fillId="0" borderId="0" xfId="2" applyNumberFormat="1" applyFont="1" applyFill="1"/>
    <xf numFmtId="167" fontId="11" fillId="0" borderId="7" xfId="4" applyNumberFormat="1" applyFont="1" applyFill="1" applyBorder="1" applyAlignment="1">
      <alignment horizontal="center"/>
    </xf>
    <xf numFmtId="166" fontId="3" fillId="0" borderId="0" xfId="0" applyNumberFormat="1" applyFont="1" applyFill="1" applyAlignment="1">
      <alignment horizontal="left" wrapText="1"/>
    </xf>
    <xf numFmtId="37" fontId="20" fillId="0" borderId="0" xfId="0" applyNumberFormat="1" applyFont="1" applyFill="1" applyBorder="1" applyAlignment="1">
      <alignment horizontal="center" wrapText="1"/>
    </xf>
    <xf numFmtId="49" fontId="14" fillId="0" borderId="0" xfId="0" quotePrefix="1" applyNumberFormat="1" applyFont="1" applyFill="1" applyAlignment="1">
      <alignment horizontal="right" wrapText="1"/>
    </xf>
    <xf numFmtId="49" fontId="13" fillId="0" borderId="0" xfId="0" applyNumberFormat="1" applyFont="1" applyFill="1" applyAlignment="1">
      <alignment horizontal="center" wrapText="1"/>
    </xf>
    <xf numFmtId="167" fontId="13" fillId="0" borderId="0" xfId="0" applyNumberFormat="1" applyFont="1" applyFill="1" applyAlignment="1">
      <alignment horizontal="left"/>
    </xf>
    <xf numFmtId="40" fontId="13" fillId="0" borderId="0" xfId="0" applyNumberFormat="1" applyFont="1" applyFill="1" applyAlignment="1">
      <alignment horizontal="center"/>
    </xf>
    <xf numFmtId="167" fontId="13" fillId="0" borderId="11" xfId="0" applyNumberFormat="1" applyFont="1" applyFill="1" applyBorder="1" applyAlignment="1">
      <alignment horizontal="center"/>
    </xf>
    <xf numFmtId="167" fontId="13" fillId="0" borderId="2" xfId="0" applyNumberFormat="1" applyFont="1" applyFill="1" applyBorder="1" applyAlignment="1">
      <alignment horizontal="left"/>
    </xf>
    <xf numFmtId="167" fontId="14" fillId="0" borderId="2" xfId="0" applyNumberFormat="1" applyFont="1" applyFill="1" applyBorder="1" applyAlignment="1">
      <alignment horizontal="center"/>
    </xf>
    <xf numFmtId="40" fontId="14" fillId="0" borderId="2" xfId="0" applyNumberFormat="1" applyFont="1" applyFill="1" applyBorder="1" applyAlignment="1">
      <alignment horizontal="center"/>
    </xf>
    <xf numFmtId="167" fontId="14" fillId="0" borderId="0" xfId="0" applyNumberFormat="1" applyFont="1" applyFill="1" applyAlignment="1">
      <alignment horizontal="center"/>
    </xf>
    <xf numFmtId="167" fontId="14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>
      <alignment horizontal="right"/>
    </xf>
    <xf numFmtId="165" fontId="13" fillId="0" borderId="0" xfId="1" applyNumberFormat="1" applyFont="1" applyFill="1" applyAlignment="1">
      <alignment horizontal="right"/>
    </xf>
    <xf numFmtId="41" fontId="13" fillId="0" borderId="8" xfId="0" applyNumberFormat="1" applyFont="1" applyFill="1" applyBorder="1" applyAlignment="1">
      <alignment horizontal="right"/>
    </xf>
    <xf numFmtId="165" fontId="13" fillId="0" borderId="8" xfId="0" applyNumberFormat="1" applyFont="1" applyFill="1" applyBorder="1" applyAlignment="1">
      <alignment horizontal="right"/>
    </xf>
    <xf numFmtId="165" fontId="13" fillId="0" borderId="8" xfId="1" applyNumberFormat="1" applyFont="1" applyFill="1" applyBorder="1" applyAlignment="1">
      <alignment horizontal="right"/>
    </xf>
    <xf numFmtId="41" fontId="14" fillId="0" borderId="0" xfId="0" applyNumberFormat="1" applyFont="1" applyFill="1" applyAlignment="1">
      <alignment horizontal="right"/>
    </xf>
    <xf numFmtId="41" fontId="14" fillId="0" borderId="18" xfId="0" applyNumberFormat="1" applyFont="1" applyFill="1" applyBorder="1" applyAlignment="1">
      <alignment horizontal="right"/>
    </xf>
    <xf numFmtId="41" fontId="14" fillId="0" borderId="7" xfId="0" applyNumberFormat="1" applyFont="1" applyFill="1" applyBorder="1" applyAlignment="1">
      <alignment horizontal="right"/>
    </xf>
    <xf numFmtId="41" fontId="13" fillId="0" borderId="0" xfId="0" applyNumberFormat="1" applyFont="1" applyFill="1" applyBorder="1" applyAlignment="1">
      <alignment horizontal="right"/>
    </xf>
    <xf numFmtId="41" fontId="14" fillId="0" borderId="0" xfId="0" applyNumberFormat="1" applyFont="1" applyFill="1" applyBorder="1" applyAlignment="1">
      <alignment horizontal="right"/>
    </xf>
    <xf numFmtId="182" fontId="13" fillId="0" borderId="0" xfId="0" applyNumberFormat="1" applyFont="1" applyFill="1" applyBorder="1" applyAlignment="1">
      <alignment horizontal="right"/>
    </xf>
    <xf numFmtId="167" fontId="13" fillId="0" borderId="0" xfId="0" applyNumberFormat="1" applyFont="1" applyFill="1" applyAlignment="1">
      <alignment horizontal="left" indent="3"/>
    </xf>
    <xf numFmtId="49" fontId="14" fillId="0" borderId="18" xfId="0" applyNumberFormat="1" applyFont="1" applyFill="1" applyBorder="1" applyAlignment="1">
      <alignment horizontal="right"/>
    </xf>
    <xf numFmtId="49" fontId="14" fillId="0" borderId="0" xfId="0" applyNumberFormat="1" applyFont="1" applyFill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167" fontId="13" fillId="0" borderId="8" xfId="0" applyNumberFormat="1" applyFont="1" applyFill="1" applyBorder="1" applyAlignment="1">
      <alignment horizontal="right"/>
    </xf>
    <xf numFmtId="167" fontId="14" fillId="0" borderId="8" xfId="0" applyNumberFormat="1" applyFont="1" applyFill="1" applyBorder="1" applyAlignment="1">
      <alignment horizontal="center"/>
    </xf>
    <xf numFmtId="165" fontId="13" fillId="0" borderId="0" xfId="0" applyNumberFormat="1" applyFont="1" applyFill="1" applyBorder="1" applyAlignment="1">
      <alignment horizontal="right"/>
    </xf>
    <xf numFmtId="41" fontId="14" fillId="0" borderId="2" xfId="0" applyNumberFormat="1" applyFont="1" applyFill="1" applyBorder="1" applyAlignment="1">
      <alignment horizontal="right"/>
    </xf>
    <xf numFmtId="43" fontId="13" fillId="0" borderId="0" xfId="0" applyNumberFormat="1" applyFont="1" applyFill="1" applyAlignment="1">
      <alignment horizontal="right"/>
    </xf>
    <xf numFmtId="177" fontId="13" fillId="0" borderId="0" xfId="0" applyNumberFormat="1" applyFont="1" applyFill="1" applyAlignment="1">
      <alignment horizontal="right"/>
    </xf>
    <xf numFmtId="41" fontId="13" fillId="0" borderId="16" xfId="0" applyNumberFormat="1" applyFont="1" applyFill="1" applyBorder="1" applyAlignment="1">
      <alignment horizontal="right"/>
    </xf>
    <xf numFmtId="166" fontId="13" fillId="0" borderId="0" xfId="0" applyFont="1" applyFill="1" applyBorder="1" applyAlignment="1">
      <alignment horizontal="left"/>
    </xf>
    <xf numFmtId="167" fontId="61" fillId="0" borderId="0" xfId="0" applyNumberFormat="1" applyFont="1" applyFill="1" applyAlignment="1">
      <alignment horizontal="right"/>
    </xf>
    <xf numFmtId="41" fontId="13" fillId="0" borderId="7" xfId="0" applyNumberFormat="1" applyFont="1" applyFill="1" applyBorder="1" applyAlignment="1">
      <alignment horizontal="right"/>
    </xf>
    <xf numFmtId="167" fontId="13" fillId="0" borderId="0" xfId="0" applyNumberFormat="1" applyFont="1" applyFill="1" applyBorder="1" applyAlignment="1">
      <alignment horizontal="left"/>
    </xf>
    <xf numFmtId="166" fontId="0" fillId="0" borderId="8" xfId="0" applyFill="1" applyBorder="1" applyAlignment="1">
      <alignment horizontal="center" wrapText="1"/>
    </xf>
    <xf numFmtId="1" fontId="0" fillId="0" borderId="0" xfId="0" applyNumberFormat="1" applyFill="1" applyAlignment="1">
      <alignment horizontal="center"/>
    </xf>
    <xf numFmtId="164" fontId="0" fillId="0" borderId="0" xfId="2" applyNumberFormat="1" applyFont="1" applyFill="1"/>
    <xf numFmtId="41" fontId="0" fillId="0" borderId="0" xfId="0" applyNumberFormat="1" applyFill="1" applyAlignment="1"/>
    <xf numFmtId="166" fontId="0" fillId="0" borderId="0" xfId="0" quotePrefix="1" applyFill="1" applyAlignment="1">
      <alignment horizontal="left"/>
    </xf>
    <xf numFmtId="164" fontId="0" fillId="0" borderId="0" xfId="0" applyNumberFormat="1" applyFill="1" applyAlignment="1"/>
    <xf numFmtId="166" fontId="15" fillId="0" borderId="0" xfId="0" applyFont="1" applyFill="1" applyAlignment="1">
      <alignment horizontal="centerContinuous"/>
    </xf>
    <xf numFmtId="166" fontId="16" fillId="0" borderId="0" xfId="0" applyFont="1" applyFill="1" applyAlignment="1">
      <alignment horizontal="centerContinuous"/>
    </xf>
    <xf numFmtId="166" fontId="62" fillId="0" borderId="8" xfId="0" applyFont="1" applyFill="1" applyBorder="1" applyAlignment="1">
      <alignment horizontal="center"/>
    </xf>
    <xf numFmtId="166" fontId="21" fillId="0" borderId="8" xfId="0" applyFont="1" applyFill="1" applyBorder="1" applyAlignment="1">
      <alignment horizontal="center" wrapText="1"/>
    </xf>
    <xf numFmtId="166" fontId="15" fillId="0" borderId="8" xfId="0" applyFont="1" applyFill="1" applyBorder="1" applyAlignment="1" applyProtection="1">
      <alignment horizontal="left" wrapText="1"/>
      <protection locked="0"/>
    </xf>
    <xf numFmtId="166" fontId="16" fillId="0" borderId="0" xfId="0" quotePrefix="1" applyFont="1" applyFill="1" applyBorder="1" applyAlignment="1">
      <alignment horizontal="left"/>
    </xf>
    <xf numFmtId="166" fontId="16" fillId="0" borderId="0" xfId="0" applyFont="1" applyFill="1" applyBorder="1" applyAlignment="1"/>
    <xf numFmtId="166" fontId="16" fillId="0" borderId="0" xfId="0" applyFont="1" applyFill="1" applyBorder="1" applyAlignment="1">
      <alignment horizontal="left"/>
    </xf>
    <xf numFmtId="165" fontId="16" fillId="0" borderId="18" xfId="0" applyNumberFormat="1" applyFont="1" applyFill="1" applyBorder="1" applyAlignment="1"/>
    <xf numFmtId="166" fontId="17" fillId="0" borderId="0" xfId="0" applyFont="1" applyFill="1" applyBorder="1" applyAlignment="1">
      <alignment horizontal="left"/>
    </xf>
    <xf numFmtId="173" fontId="16" fillId="0" borderId="0" xfId="0" applyNumberFormat="1" applyFont="1" applyFill="1" applyAlignment="1" applyProtection="1">
      <alignment horizontal="left"/>
    </xf>
    <xf numFmtId="166" fontId="16" fillId="0" borderId="8" xfId="0" applyFont="1" applyFill="1" applyBorder="1" applyAlignment="1"/>
    <xf numFmtId="41" fontId="16" fillId="0" borderId="8" xfId="0" applyNumberFormat="1" applyFont="1" applyFill="1" applyBorder="1" applyAlignment="1"/>
    <xf numFmtId="41" fontId="16" fillId="0" borderId="7" xfId="0" applyNumberFormat="1" applyFont="1" applyFill="1" applyBorder="1" applyAlignment="1"/>
    <xf numFmtId="165" fontId="21" fillId="0" borderId="0" xfId="1" applyNumberFormat="1" applyFont="1" applyFill="1" applyAlignment="1">
      <alignment horizontal="center"/>
    </xf>
    <xf numFmtId="41" fontId="13" fillId="8" borderId="13" xfId="0" applyNumberFormat="1" applyFont="1" applyFill="1" applyBorder="1" applyAlignment="1" applyProtection="1">
      <protection locked="0"/>
    </xf>
    <xf numFmtId="4" fontId="0" fillId="0" borderId="0" xfId="0" applyNumberFormat="1" applyBorder="1" applyAlignment="1"/>
    <xf numFmtId="41" fontId="0" fillId="0" borderId="3" xfId="0" applyNumberFormat="1" applyBorder="1" applyAlignment="1"/>
    <xf numFmtId="165" fontId="0" fillId="0" borderId="3" xfId="0" applyNumberFormat="1" applyBorder="1" applyAlignment="1"/>
    <xf numFmtId="166" fontId="0" fillId="0" borderId="20" xfId="0" applyBorder="1" applyAlignment="1"/>
    <xf numFmtId="4" fontId="0" fillId="0" borderId="6" xfId="0" applyNumberFormat="1" applyBorder="1" applyAlignment="1"/>
    <xf numFmtId="4" fontId="24" fillId="0" borderId="6" xfId="0" applyNumberFormat="1" applyFont="1" applyBorder="1" applyAlignment="1"/>
    <xf numFmtId="41" fontId="24" fillId="0" borderId="3" xfId="0" applyNumberFormat="1" applyFont="1" applyBorder="1" applyAlignment="1"/>
    <xf numFmtId="2" fontId="0" fillId="0" borderId="0" xfId="0" applyNumberFormat="1" applyFont="1" applyFill="1" applyAlignment="1"/>
    <xf numFmtId="0" fontId="2" fillId="0" borderId="34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35" xfId="0" applyNumberFormat="1" applyFont="1" applyBorder="1" applyAlignment="1">
      <alignment horizontal="center"/>
    </xf>
    <xf numFmtId="166" fontId="21" fillId="0" borderId="0" xfId="0" applyFont="1" applyAlignment="1">
      <alignment horizontal="center"/>
    </xf>
    <xf numFmtId="166" fontId="24" fillId="0" borderId="0" xfId="0" applyFont="1" applyAlignment="1">
      <alignment horizontal="center"/>
    </xf>
    <xf numFmtId="166" fontId="0" fillId="0" borderId="0" xfId="0" quotePrefix="1" applyAlignment="1">
      <alignment horizontal="center"/>
    </xf>
    <xf numFmtId="166" fontId="0" fillId="0" borderId="0" xfId="0" applyAlignment="1">
      <alignment horizontal="center"/>
    </xf>
    <xf numFmtId="166" fontId="0" fillId="0" borderId="8" xfId="0" applyBorder="1" applyAlignment="1">
      <alignment horizontal="center"/>
    </xf>
    <xf numFmtId="166" fontId="2" fillId="0" borderId="0" xfId="0" applyFont="1" applyAlignment="1">
      <alignment horizontal="center"/>
    </xf>
    <xf numFmtId="166" fontId="2" fillId="0" borderId="0" xfId="0" quotePrefix="1" applyFont="1" applyAlignment="1">
      <alignment horizontal="center"/>
    </xf>
    <xf numFmtId="166" fontId="0" fillId="0" borderId="11" xfId="0" applyBorder="1" applyAlignment="1">
      <alignment horizontal="center"/>
    </xf>
    <xf numFmtId="166" fontId="0" fillId="0" borderId="2" xfId="0" applyBorder="1" applyAlignment="1">
      <alignment horizontal="center"/>
    </xf>
    <xf numFmtId="166" fontId="48" fillId="0" borderId="0" xfId="0" quotePrefix="1" applyFont="1" applyFill="1" applyAlignment="1">
      <alignment horizontal="center" wrapText="1"/>
    </xf>
    <xf numFmtId="166" fontId="48" fillId="0" borderId="0" xfId="0" applyFont="1" applyFill="1" applyAlignment="1">
      <alignment horizontal="center" wrapText="1"/>
    </xf>
    <xf numFmtId="166" fontId="52" fillId="0" borderId="0" xfId="0" quotePrefix="1" applyFont="1" applyFill="1" applyAlignment="1">
      <alignment horizontal="center"/>
    </xf>
    <xf numFmtId="166" fontId="52" fillId="0" borderId="0" xfId="0" applyFont="1" applyFill="1" applyAlignment="1">
      <alignment horizontal="center"/>
    </xf>
    <xf numFmtId="166" fontId="48" fillId="0" borderId="25" xfId="0" quotePrefix="1" applyFont="1" applyFill="1" applyBorder="1" applyAlignment="1">
      <alignment horizontal="center"/>
    </xf>
    <xf numFmtId="166" fontId="48" fillId="0" borderId="18" xfId="0" applyFont="1" applyFill="1" applyBorder="1" applyAlignment="1">
      <alignment horizontal="center"/>
    </xf>
    <xf numFmtId="166" fontId="48" fillId="0" borderId="54" xfId="0" applyFont="1" applyFill="1" applyBorder="1" applyAlignment="1">
      <alignment horizontal="center"/>
    </xf>
    <xf numFmtId="166" fontId="48" fillId="0" borderId="55" xfId="0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56" xfId="0" applyFont="1" applyFill="1" applyBorder="1" applyAlignment="1">
      <alignment horizontal="center"/>
    </xf>
    <xf numFmtId="166" fontId="0" fillId="0" borderId="0" xfId="0" applyFill="1" applyAlignment="1">
      <alignment horizontal="center"/>
    </xf>
    <xf numFmtId="41" fontId="16" fillId="0" borderId="0" xfId="0" applyNumberFormat="1" applyFont="1" applyFill="1" applyBorder="1" applyAlignment="1">
      <alignment horizontal="center" vertical="center"/>
    </xf>
    <xf numFmtId="41" fontId="16" fillId="0" borderId="8" xfId="0" applyNumberFormat="1" applyFont="1" applyFill="1" applyBorder="1" applyAlignment="1">
      <alignment horizontal="center" vertical="center"/>
    </xf>
    <xf numFmtId="0" fontId="0" fillId="0" borderId="0" xfId="0" quotePrefix="1" applyNumberFormat="1" applyFont="1" applyFill="1" applyAlignment="1">
      <alignment horizontal="center"/>
    </xf>
    <xf numFmtId="0" fontId="0" fillId="0" borderId="0" xfId="0" applyNumberFormat="1" applyFont="1" applyFill="1" applyAlignment="1">
      <alignment horizontal="center"/>
    </xf>
    <xf numFmtId="42" fontId="16" fillId="0" borderId="0" xfId="0" applyNumberFormat="1" applyFont="1" applyFill="1" applyAlignment="1">
      <alignment horizontal="center" vertical="center"/>
    </xf>
    <xf numFmtId="42" fontId="16" fillId="0" borderId="8" xfId="0" applyNumberFormat="1" applyFont="1" applyFill="1" applyBorder="1" applyAlignment="1">
      <alignment horizontal="center" vertical="center"/>
    </xf>
    <xf numFmtId="42" fontId="16" fillId="0" borderId="0" xfId="0" applyNumberFormat="1" applyFont="1" applyFill="1" applyBorder="1" applyAlignment="1">
      <alignment horizontal="center" vertical="center"/>
    </xf>
  </cellXfs>
  <cellStyles count="7">
    <cellStyle name="Comma" xfId="1" builtinId="3"/>
    <cellStyle name="Currency" xfId="2" builtinId="4"/>
    <cellStyle name="Normal" xfId="0" builtinId="0"/>
    <cellStyle name="Normal_Detail" xfId="4"/>
    <cellStyle name="Normal_UIP Detail 12ME0311" xfId="3"/>
    <cellStyle name="Percent" xfId="5" builtinId="5"/>
    <cellStyle name="Style 1" xfId="6"/>
  </cellStyles>
  <dxfs count="42"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190529-30-PSE-WP-SEF-14.00E-ELECTRIC-MODEL-SUPPLEMENTAL-19GRC-09-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JAP03-ELEC-TEMP-ADJ-(2018CBR)-19GRC-06-20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EF-6.19E-6.19G-AMA-EOP-Deprec-19GRC-06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ates\Public\RASANEN\%23%20%20%202019%20GRC\Data%20Requests\WUTC\WUTC%20DR%20065\190529-30%20PSE%20Resp%20WUTC%20DR%20016_Attach%20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JK-3.01E-3.01G-IncomeStatement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EF-4.07E-Electric-ISxFERC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EF-4.08E-Electric-RBxFERC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EF-11.01E-Exhibit-A-1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ates\Public\RASANEN\%23%20%20%202019%20GRC\Data%20Requests\WUTC\WUTC%20DR%20065\190529-30%20PSE%20Resp%20WUTC%20DR%20016_Attach%20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JAP06-ELEC-RATE-SPREAD-DESIGN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JAP03-ELEC-NORM-MO-REV-19GRC-06-2019(C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>
        <row r="2">
          <cell r="D2" t="str">
            <v xml:space="preserve">PUGET SOUND ENERGY </v>
          </cell>
          <cell r="J2" t="str">
            <v xml:space="preserve">PUGET SOUND ENERGY </v>
          </cell>
        </row>
        <row r="3">
          <cell r="D3" t="str">
            <v>ELECTRIC RESULTS OF OPERATIONS</v>
          </cell>
          <cell r="J3" t="str">
            <v>ELECTRIC RESULTS OF OPERATIONS</v>
          </cell>
        </row>
        <row r="4">
          <cell r="D4" t="str">
            <v>2019 GENERAL RATE CASE</v>
          </cell>
          <cell r="J4" t="str">
            <v>2019 GENERAL RATE CASE</v>
          </cell>
        </row>
        <row r="5">
          <cell r="D5" t="str">
            <v>12 MONTHS ENDED DECEMBER 31, 2018</v>
          </cell>
          <cell r="J5" t="str">
            <v>12 MONTHS ENDED DECEMBER 31, 2018</v>
          </cell>
        </row>
        <row r="6">
          <cell r="D6" t="str">
            <v>COST OF CAPITAL - GRC</v>
          </cell>
          <cell r="J6" t="str">
            <v>CONVERSION FACTOR</v>
          </cell>
        </row>
        <row r="9">
          <cell r="D9" t="str">
            <v>LINE</v>
          </cell>
          <cell r="F9" t="str">
            <v>CAPITAL</v>
          </cell>
          <cell r="H9" t="str">
            <v>WEIGHTED</v>
          </cell>
          <cell r="I9" t="str">
            <v>LINE</v>
          </cell>
        </row>
        <row r="10">
          <cell r="D10" t="str">
            <v>NO.</v>
          </cell>
          <cell r="E10" t="str">
            <v>DESCRIPTION</v>
          </cell>
          <cell r="F10" t="str">
            <v>STRUCTURE</v>
          </cell>
          <cell r="G10" t="str">
            <v>COST</v>
          </cell>
          <cell r="H10" t="str">
            <v>COST</v>
          </cell>
          <cell r="I10" t="str">
            <v>NO.</v>
          </cell>
          <cell r="J10" t="str">
            <v>DESCRIPTION</v>
          </cell>
        </row>
        <row r="12">
          <cell r="D12">
            <v>1</v>
          </cell>
          <cell r="E12" t="str">
            <v>SHORT AND LONG TERM DEBT</v>
          </cell>
          <cell r="F12">
            <v>0.51500000000000001</v>
          </cell>
          <cell r="G12">
            <v>5.5728155339805824E-2</v>
          </cell>
          <cell r="H12">
            <v>2.87E-2</v>
          </cell>
          <cell r="I12">
            <v>1</v>
          </cell>
          <cell r="J12" t="str">
            <v>BAD DEBTS</v>
          </cell>
          <cell r="M12">
            <v>8.4790000000000004E-3</v>
          </cell>
        </row>
        <row r="13">
          <cell r="D13">
            <v>2</v>
          </cell>
          <cell r="E13" t="str">
            <v>EQUITY</v>
          </cell>
          <cell r="F13">
            <v>0.48499999999999999</v>
          </cell>
          <cell r="G13">
            <v>9.8000000000000004E-2</v>
          </cell>
          <cell r="H13">
            <v>4.7500000000000001E-2</v>
          </cell>
          <cell r="I13">
            <v>2</v>
          </cell>
          <cell r="J13" t="str">
            <v>ANNUAL FILING FEE</v>
          </cell>
          <cell r="M13">
            <v>2E-3</v>
          </cell>
        </row>
        <row r="14">
          <cell r="D14">
            <v>3</v>
          </cell>
          <cell r="E14" t="str">
            <v>TOTAL</v>
          </cell>
          <cell r="F14">
            <v>1</v>
          </cell>
          <cell r="H14">
            <v>7.6200000000000004E-2</v>
          </cell>
          <cell r="I14">
            <v>3</v>
          </cell>
          <cell r="J14" t="str">
            <v>STATE UTILITY TAX ( 3.8406% - ( LINE 1 * 3.8406% )  )</v>
          </cell>
          <cell r="L14">
            <v>3.8733999999999998E-2</v>
          </cell>
          <cell r="M14">
            <v>3.8406000000000003E-2</v>
          </cell>
        </row>
        <row r="15">
          <cell r="D15">
            <v>4</v>
          </cell>
          <cell r="I15">
            <v>4</v>
          </cell>
        </row>
        <row r="16">
          <cell r="D16">
            <v>5</v>
          </cell>
          <cell r="E16" t="str">
            <v>AFTER TAX SHORT TERM DEBT ( (LINE 1)* 79%)</v>
          </cell>
          <cell r="F16">
            <v>0.51500000000000001</v>
          </cell>
          <cell r="G16">
            <v>4.40252427184466E-2</v>
          </cell>
          <cell r="H16">
            <v>2.2700000000000001E-2</v>
          </cell>
          <cell r="I16">
            <v>5</v>
          </cell>
          <cell r="J16" t="str">
            <v>SUM OF TAXES OTHER</v>
          </cell>
          <cell r="M16">
            <v>4.8884999999999998E-2</v>
          </cell>
        </row>
        <row r="17">
          <cell r="D17">
            <v>6</v>
          </cell>
          <cell r="E17" t="str">
            <v>EQUITY</v>
          </cell>
          <cell r="F17">
            <v>0.48499999999999999</v>
          </cell>
          <cell r="G17">
            <v>9.8000000000000004E-2</v>
          </cell>
          <cell r="H17">
            <v>4.7500000000000001E-2</v>
          </cell>
          <cell r="I17">
            <v>6</v>
          </cell>
        </row>
        <row r="18">
          <cell r="D18">
            <v>7</v>
          </cell>
          <cell r="E18" t="str">
            <v>TOTAL AFTER TAX COST OF CAPITAL</v>
          </cell>
          <cell r="F18">
            <v>1</v>
          </cell>
          <cell r="H18">
            <v>7.0199999999999999E-2</v>
          </cell>
          <cell r="I18">
            <v>7</v>
          </cell>
          <cell r="J18" t="str">
            <v>CONVERSION FACTOR EXCLUDING FEDERAL INCOME TAX ( 1 - LINE 6 )</v>
          </cell>
          <cell r="M18">
            <v>0.95111500000000004</v>
          </cell>
        </row>
        <row r="19">
          <cell r="I19">
            <v>8</v>
          </cell>
          <cell r="J19" t="str">
            <v>FEDERAL INCOME TAX ( LINE 7  * 21% )</v>
          </cell>
          <cell r="L19">
            <v>0.21</v>
          </cell>
          <cell r="M19">
            <v>0.19973399999999999</v>
          </cell>
        </row>
        <row r="20">
          <cell r="I20">
            <v>9</v>
          </cell>
          <cell r="J20" t="str">
            <v xml:space="preserve">CONVERSION FACTOR INCL FEDERAL INCOME TAX ( LINE 7 - LINE 8 ) </v>
          </cell>
          <cell r="M20">
            <v>0.75138099999999997</v>
          </cell>
        </row>
      </sheetData>
      <sheetData sheetId="1">
        <row r="1">
          <cell r="A1" t="str">
            <v xml:space="preserve">PUGET SOUND ENERGY </v>
          </cell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9">
          <cell r="C9" t="str">
            <v>ACTUAL</v>
          </cell>
          <cell r="E9" t="str">
            <v>RESTATED</v>
          </cell>
          <cell r="G9" t="str">
            <v>ADJUSTED</v>
          </cell>
          <cell r="H9" t="str">
            <v>NET REVENUE</v>
          </cell>
          <cell r="I9" t="str">
            <v>AFTER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 xml:space="preserve">RESTATING </v>
          </cell>
          <cell r="E10" t="str">
            <v>RESULTS OF</v>
          </cell>
          <cell r="F10" t="str">
            <v>PROFORMA</v>
          </cell>
          <cell r="G10" t="str">
            <v>RESULTS OF</v>
          </cell>
          <cell r="H10" t="str">
            <v>CHANGE TO</v>
          </cell>
          <cell r="I10" t="str">
            <v>RATE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ADJUSTMENTS</v>
          </cell>
          <cell r="E11" t="str">
            <v>OPERATIONS</v>
          </cell>
          <cell r="F11" t="str">
            <v>ADJUSTMENTS</v>
          </cell>
          <cell r="G11" t="str">
            <v>OPERATIONS</v>
          </cell>
          <cell r="H11" t="str">
            <v>BASE RATES</v>
          </cell>
          <cell r="I11" t="str">
            <v>INCREASE</v>
          </cell>
        </row>
        <row r="12">
          <cell r="C12" t="str">
            <v>a</v>
          </cell>
          <cell r="D12" t="str">
            <v>b</v>
          </cell>
          <cell r="E12" t="str">
            <v>c = a + b</v>
          </cell>
          <cell r="F12" t="str">
            <v>d</v>
          </cell>
          <cell r="G12" t="str">
            <v>e = c + d</v>
          </cell>
          <cell r="H12" t="str">
            <v>f</v>
          </cell>
          <cell r="I12" t="str">
            <v>g = e + f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-159861470.62876797</v>
          </cell>
          <cell r="E14">
            <v>2005372296.2612319</v>
          </cell>
          <cell r="F14">
            <v>-8697272.4800000004</v>
          </cell>
          <cell r="G14">
            <v>1996675023.7812319</v>
          </cell>
          <cell r="H14">
            <v>99886397.890568316</v>
          </cell>
          <cell r="I14">
            <v>2096561421.6718001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-13071.359999999999</v>
          </cell>
          <cell r="E15">
            <v>327360.15999999898</v>
          </cell>
          <cell r="F15">
            <v>0</v>
          </cell>
          <cell r="G15">
            <v>327360.15999999898</v>
          </cell>
          <cell r="H15">
            <v>354912.10943168448</v>
          </cell>
          <cell r="I15">
            <v>682272.26943168347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>
            <v>0</v>
          </cell>
          <cell r="E16">
            <v>155333122.24000001</v>
          </cell>
          <cell r="F16">
            <v>-149863634.21735081</v>
          </cell>
          <cell r="G16">
            <v>5469488.0226491988</v>
          </cell>
          <cell r="H16"/>
          <cell r="I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17627311.820000004</v>
          </cell>
          <cell r="E17">
            <v>139803179</v>
          </cell>
          <cell r="F17">
            <v>-62972000.016836591</v>
          </cell>
          <cell r="G17">
            <v>76831178.983163416</v>
          </cell>
          <cell r="H17"/>
          <cell r="I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-142247230.16876799</v>
          </cell>
          <cell r="E18">
            <v>2300835957.661232</v>
          </cell>
          <cell r="F18">
            <v>-221532906.71418738</v>
          </cell>
          <cell r="G18">
            <v>2079303050.9470446</v>
          </cell>
          <cell r="H18">
            <v>100241310</v>
          </cell>
          <cell r="I18">
            <v>2179544360.9470444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>
            <v>1063362.3599999994</v>
          </cell>
          <cell r="E23">
            <v>205237492.64999998</v>
          </cell>
          <cell r="F23">
            <v>-24564886.815952644</v>
          </cell>
          <cell r="G23">
            <v>180672605.83404732</v>
          </cell>
          <cell r="H23"/>
          <cell r="I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>
            <v>8537087.6701091882</v>
          </cell>
          <cell r="E24">
            <v>600379885.24010801</v>
          </cell>
          <cell r="F24">
            <v>-153700326.32723856</v>
          </cell>
          <cell r="G24">
            <v>446679558.91286945</v>
          </cell>
          <cell r="H24"/>
          <cell r="I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>
            <v>0</v>
          </cell>
          <cell r="E25">
            <v>115807777.5999999</v>
          </cell>
          <cell r="F25">
            <v>-3473456.2753740251</v>
          </cell>
          <cell r="G25">
            <v>112334321.32462588</v>
          </cell>
          <cell r="H25"/>
          <cell r="I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>
            <v>77453659.510000005</v>
          </cell>
          <cell r="E26">
            <v>0</v>
          </cell>
          <cell r="F26">
            <v>0</v>
          </cell>
          <cell r="G26">
            <v>0</v>
          </cell>
          <cell r="H26"/>
          <cell r="I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87054109.540109187</v>
          </cell>
          <cell r="E27">
            <v>921425155.49010789</v>
          </cell>
          <cell r="F27">
            <v>-181738669.41856524</v>
          </cell>
          <cell r="G27">
            <v>739686486.07154262</v>
          </cell>
          <cell r="H27">
            <v>0</v>
          </cell>
          <cell r="I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>
            <v>-35955.199816429289</v>
          </cell>
          <cell r="E29">
            <v>127132037.69018357</v>
          </cell>
          <cell r="F29">
            <v>-17956245.52205608</v>
          </cell>
          <cell r="G29">
            <v>109175792.16812748</v>
          </cell>
          <cell r="H29"/>
          <cell r="I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>
            <v>-119633.45425329165</v>
          </cell>
          <cell r="E30">
            <v>24319869.025746707</v>
          </cell>
          <cell r="F30">
            <v>488386.45716514532</v>
          </cell>
          <cell r="G30">
            <v>24808255.482911851</v>
          </cell>
          <cell r="H30"/>
          <cell r="I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>
            <v>70205.134423830081</v>
          </cell>
          <cell r="E31">
            <v>83321444.144423828</v>
          </cell>
          <cell r="F31">
            <v>2247362.7262155674</v>
          </cell>
          <cell r="G31">
            <v>85568806.870639399</v>
          </cell>
          <cell r="H31"/>
          <cell r="I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-785610.69141446229</v>
          </cell>
          <cell r="E32">
            <v>52414250.488585532</v>
          </cell>
          <cell r="F32">
            <v>-326705.24962682935</v>
          </cell>
          <cell r="G32">
            <v>52087545.238958701</v>
          </cell>
          <cell r="H32">
            <v>849946.06749000004</v>
          </cell>
          <cell r="I32">
            <v>52937491.306448698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>
            <v>-18125239.842409734</v>
          </cell>
          <cell r="E33">
            <v>4015681.2075902633</v>
          </cell>
          <cell r="F33">
            <v>67858.879361970816</v>
          </cell>
          <cell r="G33">
            <v>4083540.0869522342</v>
          </cell>
          <cell r="H33"/>
          <cell r="I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>
            <v>-97087902.950000003</v>
          </cell>
          <cell r="E34">
            <v>0</v>
          </cell>
          <cell r="F34">
            <v>0</v>
          </cell>
          <cell r="G34">
            <v>0</v>
          </cell>
          <cell r="H34"/>
          <cell r="I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749849.10089959786</v>
          </cell>
          <cell r="E35">
            <v>125575260.06089959</v>
          </cell>
          <cell r="F35">
            <v>2214730.8037713738</v>
          </cell>
          <cell r="G35">
            <v>127789990.86467096</v>
          </cell>
          <cell r="H35">
            <v>200482.62</v>
          </cell>
          <cell r="I35">
            <v>127990473.48467097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>
            <v>3138498.764109659</v>
          </cell>
          <cell r="E36">
            <v>344763758.72410965</v>
          </cell>
          <cell r="F36">
            <v>2034599.9561757615</v>
          </cell>
          <cell r="G36">
            <v>346798358.68028539</v>
          </cell>
          <cell r="H36"/>
          <cell r="I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>
            <v>15699257.697837964</v>
          </cell>
          <cell r="E37">
            <v>90992215.757837966</v>
          </cell>
          <cell r="F37">
            <v>3351444.016629471</v>
          </cell>
          <cell r="G37">
            <v>94343659.774467438</v>
          </cell>
          <cell r="H37"/>
          <cell r="I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>
            <v>0</v>
          </cell>
          <cell r="E38">
            <v>35645161.039999902</v>
          </cell>
          <cell r="F38">
            <v>7505238.283406239</v>
          </cell>
          <cell r="G38">
            <v>43150399.323406145</v>
          </cell>
          <cell r="H38"/>
          <cell r="I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31433177.98</v>
          </cell>
          <cell r="E39">
            <v>9800224.150000006</v>
          </cell>
          <cell r="F39">
            <v>2921342.3038131092</v>
          </cell>
          <cell r="G39">
            <v>12721566.453813115</v>
          </cell>
          <cell r="H39"/>
          <cell r="I39">
            <v>12721566.453813115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>
            <v>41661500.859999999</v>
          </cell>
          <cell r="E40">
            <v>0</v>
          </cell>
          <cell r="F40">
            <v>0</v>
          </cell>
          <cell r="G40">
            <v>0</v>
          </cell>
          <cell r="H40"/>
          <cell r="I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-146669918.51362866</v>
          </cell>
          <cell r="E41">
            <v>87770514.78637135</v>
          </cell>
          <cell r="F41">
            <v>-1274952.2814230258</v>
          </cell>
          <cell r="G41">
            <v>86495562.504948318</v>
          </cell>
          <cell r="H41">
            <v>3849867.7518600002</v>
          </cell>
          <cell r="I41">
            <v>90345430.256808311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60464596.108401269</v>
          </cell>
          <cell r="E42">
            <v>83306151.13840127</v>
          </cell>
          <cell r="F42">
            <v>-8236886.676063139</v>
          </cell>
          <cell r="G42">
            <v>75069264.462338135</v>
          </cell>
          <cell r="H42">
            <v>20021597.81154</v>
          </cell>
          <cell r="I42">
            <v>95090862.273878127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>
            <v>-90716508.465295345</v>
          </cell>
          <cell r="E43">
            <v>-51808800.905295342</v>
          </cell>
          <cell r="F43">
            <v>-9006372.2399999984</v>
          </cell>
          <cell r="G43">
            <v>-60815173.145295337</v>
          </cell>
          <cell r="H43"/>
          <cell r="I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-113269573.93103641</v>
          </cell>
          <cell r="E44">
            <v>1938672922.7989624</v>
          </cell>
          <cell r="F44">
            <v>-197708867.96119571</v>
          </cell>
          <cell r="G44">
            <v>1740964054.8377666</v>
          </cell>
          <cell r="H44">
            <v>24921894.250890002</v>
          </cell>
          <cell r="I44">
            <v>1765885949.0886564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-28977656.237731576</v>
          </cell>
          <cell r="E46">
            <v>362163034.86226964</v>
          </cell>
          <cell r="F46">
            <v>-23824038.752991676</v>
          </cell>
          <cell r="G46">
            <v>338338996.10927796</v>
          </cell>
          <cell r="H46">
            <v>75319415.749109998</v>
          </cell>
          <cell r="I46">
            <v>413658411.85838795</v>
          </cell>
        </row>
        <row r="47">
          <cell r="A47">
            <v>35</v>
          </cell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153279510.50530368</v>
          </cell>
          <cell r="E48">
            <v>5362058016.8102951</v>
          </cell>
          <cell r="F48">
            <v>66530063.71872431</v>
          </cell>
          <cell r="G48">
            <v>5428588080.5290194</v>
          </cell>
          <cell r="H48"/>
          <cell r="I48">
            <v>5428588080.5290194</v>
          </cell>
        </row>
        <row r="49">
          <cell r="A49">
            <v>37</v>
          </cell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D50"/>
          <cell r="E50">
            <v>6.7541797147078989E-2</v>
          </cell>
          <cell r="F50"/>
          <cell r="G50">
            <v>6.2325413365367482E-2</v>
          </cell>
          <cell r="H50"/>
          <cell r="I50">
            <v>7.6200000022487738E-2</v>
          </cell>
        </row>
        <row r="51">
          <cell r="A51">
            <v>39</v>
          </cell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>
            <v>321539876.75844002</v>
          </cell>
          <cell r="E53">
            <v>10894006827.153294</v>
          </cell>
          <cell r="F53">
            <v>71874912.325701013</v>
          </cell>
          <cell r="G53">
            <v>10965881739.478994</v>
          </cell>
          <cell r="H53"/>
          <cell r="I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>
            <v>-179466335.93937823</v>
          </cell>
          <cell r="E54">
            <v>-4424391593.9403849</v>
          </cell>
          <cell r="F54">
            <v>-5847455.7677531959</v>
          </cell>
          <cell r="G54">
            <v>-4430239049.7081385</v>
          </cell>
          <cell r="H54"/>
          <cell r="I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>
            <v>-12697238.698333323</v>
          </cell>
          <cell r="E55">
            <v>273144103.32999998</v>
          </cell>
          <cell r="F55">
            <v>-18238254.926652256</v>
          </cell>
          <cell r="G55">
            <v>254905848.40334773</v>
          </cell>
          <cell r="H55"/>
          <cell r="I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>
            <v>33698713.398487836</v>
          </cell>
          <cell r="E56">
            <v>-1409985756.1873004</v>
          </cell>
          <cell r="F56">
            <v>18740862.087428745</v>
          </cell>
          <cell r="G56">
            <v>-1391244894.0998716</v>
          </cell>
          <cell r="H56"/>
          <cell r="I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>
            <v>-7927989.0496875346</v>
          </cell>
          <cell r="E57">
            <v>137375215.94916266</v>
          </cell>
          <cell r="F57">
            <v>0</v>
          </cell>
          <cell r="G57">
            <v>137375215.94916266</v>
          </cell>
          <cell r="H57"/>
          <cell r="I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>
            <v>-1867515.9642250985</v>
          </cell>
          <cell r="E58">
            <v>-108090779.49447501</v>
          </cell>
          <cell r="F58">
            <v>0</v>
          </cell>
          <cell r="G58">
            <v>-108090779.49447501</v>
          </cell>
          <cell r="H58"/>
          <cell r="I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153279510.50530368</v>
          </cell>
          <cell r="E59">
            <v>5362058016.8102951</v>
          </cell>
          <cell r="F59">
            <v>66530063.71872431</v>
          </cell>
          <cell r="G59">
            <v>5428588080.5290194</v>
          </cell>
          <cell r="H59"/>
          <cell r="I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7.6200000000000004E-2</v>
          </cell>
          <cell r="H61">
            <v>7.6200000000000004E-2</v>
          </cell>
          <cell r="I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-40657554.938235715</v>
          </cell>
          <cell r="E63">
            <v>-46425786.01867485</v>
          </cell>
          <cell r="F63">
            <v>-28893629.608358469</v>
          </cell>
          <cell r="G63">
            <v>-75319415.627033353</v>
          </cell>
          <cell r="H63">
            <v>75319415.749109998</v>
          </cell>
          <cell r="I63">
            <v>0.12207663059234619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54110437.897998109</v>
          </cell>
          <cell r="E64">
            <v>61787277.052087896</v>
          </cell>
          <cell r="F64">
            <v>38454032.785442367</v>
          </cell>
          <cell r="G64">
            <v>100241309.8375303</v>
          </cell>
          <cell r="H64">
            <v>-100241310</v>
          </cell>
          <cell r="I64">
            <v>-0.16246967995244249</v>
          </cell>
        </row>
      </sheetData>
      <sheetData sheetId="2">
        <row r="1">
          <cell r="A1" t="str">
            <v xml:space="preserve">PUGET SOUND ENERGY </v>
          </cell>
          <cell r="AL1"/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6">
          <cell r="D6" t="str">
            <v>COMMON</v>
          </cell>
          <cell r="E6" t="str">
            <v>COMMON</v>
          </cell>
          <cell r="F6" t="str">
            <v>COMMON</v>
          </cell>
          <cell r="G6" t="str">
            <v>COMMON</v>
          </cell>
          <cell r="H6" t="str">
            <v>COMMON</v>
          </cell>
          <cell r="I6" t="str">
            <v>COMMON</v>
          </cell>
          <cell r="J6" t="str">
            <v>COMMON</v>
          </cell>
          <cell r="K6" t="str">
            <v>COMMON</v>
          </cell>
          <cell r="L6" t="str">
            <v>COMMON</v>
          </cell>
          <cell r="M6" t="str">
            <v>COMMON</v>
          </cell>
          <cell r="N6" t="str">
            <v>COMMON</v>
          </cell>
          <cell r="O6" t="str">
            <v>COMMON</v>
          </cell>
          <cell r="P6" t="str">
            <v>COMMON</v>
          </cell>
          <cell r="Q6" t="str">
            <v>COMMON</v>
          </cell>
          <cell r="R6" t="str">
            <v>COMMON</v>
          </cell>
          <cell r="S6" t="str">
            <v>COMMON</v>
          </cell>
          <cell r="T6" t="str">
            <v>COMMON</v>
          </cell>
          <cell r="U6" t="str">
            <v>COMMON</v>
          </cell>
          <cell r="V6" t="str">
            <v>COMMON</v>
          </cell>
          <cell r="W6" t="str">
            <v>COMMON</v>
          </cell>
          <cell r="X6" t="str">
            <v>ELECTRIC</v>
          </cell>
          <cell r="Y6" t="str">
            <v>ELECTRIC</v>
          </cell>
          <cell r="Z6" t="str">
            <v>ELECTRIC</v>
          </cell>
          <cell r="AA6" t="str">
            <v>ELECTRIC</v>
          </cell>
          <cell r="AB6" t="str">
            <v>ELECTRIC</v>
          </cell>
          <cell r="AC6" t="str">
            <v>ELECTRIC</v>
          </cell>
          <cell r="AD6" t="str">
            <v>ELECTRIC</v>
          </cell>
          <cell r="AE6" t="str">
            <v>ELECTRIC</v>
          </cell>
          <cell r="AH6" t="str">
            <v>COMMON</v>
          </cell>
          <cell r="AI6" t="str">
            <v>COMMON</v>
          </cell>
          <cell r="AJ6" t="str">
            <v>COMMON</v>
          </cell>
          <cell r="AK6" t="str">
            <v>COMMON</v>
          </cell>
          <cell r="AL6" t="str">
            <v>COMMON</v>
          </cell>
          <cell r="AM6" t="str">
            <v>COMMON</v>
          </cell>
          <cell r="AN6" t="str">
            <v>COMMON</v>
          </cell>
          <cell r="AO6" t="str">
            <v>COMMON</v>
          </cell>
          <cell r="AP6" t="str">
            <v>COMMON</v>
          </cell>
          <cell r="AQ6" t="str">
            <v>COMMON</v>
          </cell>
          <cell r="AR6" t="str">
            <v>COMMON</v>
          </cell>
          <cell r="AS6" t="str">
            <v>COMMON</v>
          </cell>
          <cell r="AT6" t="str">
            <v>COMMON</v>
          </cell>
          <cell r="AU6" t="str">
            <v>COMMON</v>
          </cell>
          <cell r="AV6" t="str">
            <v>COMMON</v>
          </cell>
          <cell r="AW6" t="str">
            <v>COMMON</v>
          </cell>
          <cell r="AX6" t="str">
            <v>COMMON</v>
          </cell>
          <cell r="AY6" t="str">
            <v>COMMON</v>
          </cell>
          <cell r="AZ6" t="str">
            <v>COMMON</v>
          </cell>
          <cell r="BA6" t="str">
            <v>ELECTRIC</v>
          </cell>
          <cell r="BB6" t="str">
            <v>ELECTRIC</v>
          </cell>
          <cell r="BC6" t="str">
            <v>ELECTRIC</v>
          </cell>
          <cell r="BD6" t="str">
            <v>ELECTRIC</v>
          </cell>
          <cell r="BE6" t="str">
            <v>ELECTRIC</v>
          </cell>
          <cell r="BF6" t="str">
            <v>ELECTRIC</v>
          </cell>
          <cell r="BG6" t="str">
            <v>ELECTRIC</v>
          </cell>
          <cell r="BH6" t="str">
            <v>ELECTRIC</v>
          </cell>
          <cell r="BI6" t="str">
            <v>ELECTRIC</v>
          </cell>
        </row>
        <row r="7">
          <cell r="D7" t="str">
            <v>RESTATING</v>
          </cell>
          <cell r="E7" t="str">
            <v>RESTATING</v>
          </cell>
          <cell r="F7" t="str">
            <v>RESTATING</v>
          </cell>
          <cell r="G7" t="str">
            <v>RESTATING</v>
          </cell>
          <cell r="H7" t="str">
            <v>RESTATING</v>
          </cell>
          <cell r="I7" t="str">
            <v>RESTATING</v>
          </cell>
          <cell r="J7" t="str">
            <v>RESTATING</v>
          </cell>
          <cell r="K7" t="str">
            <v>RESTATING</v>
          </cell>
          <cell r="L7" t="str">
            <v>RESTATING</v>
          </cell>
          <cell r="M7" t="str">
            <v>RESTATING</v>
          </cell>
          <cell r="N7" t="str">
            <v>RESTATING</v>
          </cell>
          <cell r="O7" t="str">
            <v>RESTATING</v>
          </cell>
          <cell r="P7" t="str">
            <v>RESTATING</v>
          </cell>
          <cell r="Q7" t="str">
            <v>RESTATING</v>
          </cell>
          <cell r="R7" t="str">
            <v>RESTATING</v>
          </cell>
          <cell r="S7" t="str">
            <v>RESTATING</v>
          </cell>
          <cell r="T7" t="str">
            <v>RESTATING</v>
          </cell>
          <cell r="U7" t="str">
            <v>RESTATING</v>
          </cell>
          <cell r="V7" t="str">
            <v>RESTATING</v>
          </cell>
          <cell r="W7" t="str">
            <v>RESTATING</v>
          </cell>
          <cell r="X7" t="str">
            <v>RESTATING</v>
          </cell>
          <cell r="Y7" t="str">
            <v>RESTATING</v>
          </cell>
          <cell r="Z7" t="str">
            <v>RESTATING</v>
          </cell>
          <cell r="AA7" t="str">
            <v>RESTATING</v>
          </cell>
          <cell r="AB7" t="str">
            <v>RESTATING</v>
          </cell>
          <cell r="AC7" t="str">
            <v>RESTATING</v>
          </cell>
          <cell r="AD7" t="str">
            <v>RESTATING</v>
          </cell>
          <cell r="AE7" t="str">
            <v>RESTATING</v>
          </cell>
          <cell r="AF7"/>
          <cell r="AG7"/>
          <cell r="AH7" t="str">
            <v>PROFORMA</v>
          </cell>
          <cell r="AI7" t="str">
            <v>PROFORMA</v>
          </cell>
          <cell r="AJ7" t="str">
            <v>PROFORMA</v>
          </cell>
          <cell r="AK7" t="str">
            <v>PROFORMA</v>
          </cell>
          <cell r="AL7" t="str">
            <v>PROFORMA</v>
          </cell>
          <cell r="AM7" t="str">
            <v>PROFORMA</v>
          </cell>
          <cell r="AN7" t="str">
            <v>PROFORMA</v>
          </cell>
          <cell r="AO7" t="str">
            <v>PROFORMA</v>
          </cell>
          <cell r="AP7" t="str">
            <v>PROFORMA</v>
          </cell>
          <cell r="AQ7" t="str">
            <v>PROFORMA</v>
          </cell>
          <cell r="AR7" t="str">
            <v>PROFORMA</v>
          </cell>
          <cell r="AS7" t="str">
            <v>PROFORMA</v>
          </cell>
          <cell r="AT7" t="str">
            <v>PROFORMA</v>
          </cell>
          <cell r="AU7" t="str">
            <v>PROFORMA</v>
          </cell>
          <cell r="AV7" t="str">
            <v>PROFORMA</v>
          </cell>
          <cell r="AW7" t="str">
            <v>PROFORMA</v>
          </cell>
          <cell r="AX7" t="str">
            <v>PROFORMA</v>
          </cell>
          <cell r="AY7" t="str">
            <v>PROFORMA</v>
          </cell>
          <cell r="AZ7" t="str">
            <v>PROFORMA</v>
          </cell>
          <cell r="BA7" t="str">
            <v>PROFORMA</v>
          </cell>
          <cell r="BB7" t="str">
            <v>PROFORMA</v>
          </cell>
          <cell r="BC7" t="str">
            <v>PROFORMA</v>
          </cell>
          <cell r="BD7" t="str">
            <v>PROFORMA</v>
          </cell>
          <cell r="BE7" t="str">
            <v>PROFORMA</v>
          </cell>
          <cell r="BF7" t="str">
            <v>PROFORMA</v>
          </cell>
          <cell r="BG7" t="str">
            <v>PROFORMA</v>
          </cell>
          <cell r="BH7" t="str">
            <v>PROFORMA</v>
          </cell>
          <cell r="BI7" t="str">
            <v>PROFORMA</v>
          </cell>
        </row>
        <row r="9">
          <cell r="C9" t="str">
            <v>ACTUAL</v>
          </cell>
          <cell r="D9">
            <v>6.01</v>
          </cell>
          <cell r="E9">
            <v>6.02</v>
          </cell>
          <cell r="F9">
            <v>6.0299999999999994</v>
          </cell>
          <cell r="G9">
            <v>6.0399999999999991</v>
          </cell>
          <cell r="H9">
            <v>6.0499999999999989</v>
          </cell>
          <cell r="I9">
            <v>6.0599999999999987</v>
          </cell>
          <cell r="J9">
            <v>6.0699999999999985</v>
          </cell>
          <cell r="K9">
            <v>6.0799999999999983</v>
          </cell>
          <cell r="L9">
            <v>6.0899999999999981</v>
          </cell>
          <cell r="M9">
            <v>6.0999999999999979</v>
          </cell>
          <cell r="N9">
            <v>6.1099999999999977</v>
          </cell>
          <cell r="O9">
            <v>6.1199999999999974</v>
          </cell>
          <cell r="P9">
            <v>6.1299999999999972</v>
          </cell>
          <cell r="Q9">
            <v>6.14</v>
          </cell>
          <cell r="R9">
            <v>6.15</v>
          </cell>
          <cell r="S9">
            <v>6.16</v>
          </cell>
          <cell r="T9">
            <v>6.17</v>
          </cell>
          <cell r="U9">
            <v>6.18</v>
          </cell>
          <cell r="V9">
            <v>6.1899999999999995</v>
          </cell>
          <cell r="W9">
            <v>6.23</v>
          </cell>
          <cell r="X9">
            <v>7.01</v>
          </cell>
          <cell r="Y9">
            <v>7.02</v>
          </cell>
          <cell r="Z9">
            <v>7.0299999999999994</v>
          </cell>
          <cell r="AA9">
            <v>7.0399999999999991</v>
          </cell>
          <cell r="AB9">
            <v>7.0499999999999989</v>
          </cell>
          <cell r="AC9">
            <v>7.0699999999999985</v>
          </cell>
          <cell r="AD9">
            <v>7.0799999999999983</v>
          </cell>
          <cell r="AE9">
            <v>7.0899999999999981</v>
          </cell>
          <cell r="AF9" t="str">
            <v>TOTAL</v>
          </cell>
          <cell r="AG9" t="str">
            <v>RESTATED</v>
          </cell>
          <cell r="AH9">
            <v>6.01</v>
          </cell>
          <cell r="AI9">
            <v>6.02</v>
          </cell>
          <cell r="AJ9">
            <v>6.0399999999999991</v>
          </cell>
          <cell r="AK9">
            <v>6.0899999999999981</v>
          </cell>
          <cell r="AL9">
            <v>6.0999999999999979</v>
          </cell>
          <cell r="AM9">
            <v>6.14</v>
          </cell>
          <cell r="AN9">
            <v>6.15</v>
          </cell>
          <cell r="AO9">
            <v>6.16</v>
          </cell>
          <cell r="AP9">
            <v>6.17</v>
          </cell>
          <cell r="AQ9">
            <v>16.2</v>
          </cell>
          <cell r="AR9">
            <v>6.21</v>
          </cell>
          <cell r="AS9">
            <v>6.22</v>
          </cell>
          <cell r="AT9">
            <v>6.2299999999999995</v>
          </cell>
          <cell r="AU9">
            <v>6.2399999999999993</v>
          </cell>
          <cell r="AV9">
            <v>6.2499999999999991</v>
          </cell>
          <cell r="AW9">
            <v>6.2599999999999989</v>
          </cell>
          <cell r="AX9">
            <v>6.2699999999999987</v>
          </cell>
          <cell r="AY9">
            <v>6.2799999999999985</v>
          </cell>
          <cell r="AZ9">
            <v>6.2899999999999983</v>
          </cell>
          <cell r="BA9">
            <v>7.01</v>
          </cell>
          <cell r="BB9">
            <v>7.02</v>
          </cell>
          <cell r="BC9">
            <v>7.0499999999999989</v>
          </cell>
          <cell r="BD9">
            <v>7.0599999999999987</v>
          </cell>
          <cell r="BE9">
            <v>7.08</v>
          </cell>
          <cell r="BF9">
            <v>7.09</v>
          </cell>
          <cell r="BG9">
            <v>7.1</v>
          </cell>
          <cell r="BH9">
            <v>7.12</v>
          </cell>
          <cell r="BI9">
            <v>7.12</v>
          </cell>
          <cell r="BJ9" t="str">
            <v>TOTAL</v>
          </cell>
          <cell r="BK9" t="str">
            <v>PROFORMA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>REVENUES</v>
          </cell>
          <cell r="E10" t="str">
            <v>TEMPERATURE</v>
          </cell>
          <cell r="F10" t="str">
            <v>FEDERAL</v>
          </cell>
          <cell r="G10" t="str">
            <v>TAX BENEFIT OF</v>
          </cell>
          <cell r="H10" t="str">
            <v>PASS-THROUGH</v>
          </cell>
          <cell r="I10" t="str">
            <v>INJURIES &amp;</v>
          </cell>
          <cell r="J10" t="str">
            <v>BAD</v>
          </cell>
          <cell r="K10" t="str">
            <v>INCENTIVE</v>
          </cell>
          <cell r="L10" t="str">
            <v xml:space="preserve">EXCISE TAX </v>
          </cell>
          <cell r="M10" t="str">
            <v>D&amp;O</v>
          </cell>
          <cell r="N10" t="str">
            <v xml:space="preserve">INTEREST ON </v>
          </cell>
          <cell r="O10" t="str">
            <v>RATE CASE</v>
          </cell>
          <cell r="P10" t="str">
            <v>PENSION</v>
          </cell>
          <cell r="Q10" t="str">
            <v>PROPERTY AND</v>
          </cell>
          <cell r="R10" t="str">
            <v>WAGE &amp;</v>
          </cell>
          <cell r="S10" t="str">
            <v>INVESTMENT</v>
          </cell>
          <cell r="T10" t="str">
            <v>EMPLOYEE</v>
          </cell>
          <cell r="U10" t="str">
            <v>AMA TO EOP</v>
          </cell>
          <cell r="V10" t="str">
            <v>AMA TO EOP</v>
          </cell>
          <cell r="W10" t="str">
            <v>ANNUALIZE</v>
          </cell>
          <cell r="X10" t="str">
            <v>POWER</v>
          </cell>
          <cell r="Y10" t="str">
            <v>MONTANA</v>
          </cell>
          <cell r="Z10" t="str">
            <v>WILD HORSE</v>
          </cell>
          <cell r="AA10" t="str">
            <v>ASC</v>
          </cell>
          <cell r="AB10" t="str">
            <v xml:space="preserve">STORM </v>
          </cell>
          <cell r="AC10" t="str">
            <v>COLSTRIP</v>
          </cell>
          <cell r="AD10" t="str">
            <v>OPEN</v>
          </cell>
          <cell r="AE10" t="str">
            <v>OPEN</v>
          </cell>
          <cell r="AF10" t="str">
            <v>RESTATING</v>
          </cell>
          <cell r="AG10" t="str">
            <v>RESULTS OF</v>
          </cell>
          <cell r="AH10" t="str">
            <v>REVENUES</v>
          </cell>
          <cell r="AI10" t="str">
            <v>TEMPERATURE</v>
          </cell>
          <cell r="AJ10" t="str">
            <v>TAX BENEFIT OF</v>
          </cell>
          <cell r="AK10" t="str">
            <v xml:space="preserve">EXCISE TAX </v>
          </cell>
          <cell r="AL10" t="str">
            <v>D&amp;O</v>
          </cell>
          <cell r="AM10" t="str">
            <v>PROPERTY &amp;</v>
          </cell>
          <cell r="AN10" t="str">
            <v>WAGE</v>
          </cell>
          <cell r="AO10" t="str">
            <v>INVESTMENT</v>
          </cell>
          <cell r="AP10" t="str">
            <v>EMPLOYEE</v>
          </cell>
          <cell r="AQ10" t="str">
            <v>DEFERRED G/L ON</v>
          </cell>
          <cell r="AR10" t="str">
            <v>ENVIRON</v>
          </cell>
          <cell r="AS10" t="str">
            <v>AMI</v>
          </cell>
          <cell r="AT10" t="str">
            <v>ANNUALIZE</v>
          </cell>
          <cell r="AU10" t="str">
            <v>GTZ PLANT</v>
          </cell>
          <cell r="AV10" t="str">
            <v>CREDIT  CARD</v>
          </cell>
          <cell r="AW10" t="str">
            <v>REMOVE UNPRO-</v>
          </cell>
          <cell r="AX10" t="str">
            <v>PUBLIC</v>
          </cell>
          <cell r="AY10" t="str">
            <v>CONTRACT</v>
          </cell>
          <cell r="AZ10"/>
          <cell r="BA10" t="str">
            <v>POWER</v>
          </cell>
          <cell r="BB10" t="str">
            <v>MONTANA</v>
          </cell>
          <cell r="BC10" t="str">
            <v xml:space="preserve">STORM </v>
          </cell>
          <cell r="BD10" t="str">
            <v xml:space="preserve">REGULATORY </v>
          </cell>
          <cell r="BE10" t="str">
            <v>REMOVE</v>
          </cell>
          <cell r="BF10" t="str">
            <v>HIGH MOLECULAR</v>
          </cell>
          <cell r="BG10" t="str">
            <v>ENERGY MGMT</v>
          </cell>
          <cell r="BH10"/>
          <cell r="BI10"/>
          <cell r="BJ10" t="str">
            <v>PROFORMING</v>
          </cell>
          <cell r="BK10" t="str">
            <v>RESULTS OF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&amp; EXPENSES</v>
          </cell>
          <cell r="E11" t="str">
            <v>NORMALIZATION</v>
          </cell>
          <cell r="F11" t="str">
            <v>INCOME TAX</v>
          </cell>
          <cell r="G11" t="str">
            <v>INTEREST</v>
          </cell>
          <cell r="H11" t="str">
            <v>REV &amp; EXP</v>
          </cell>
          <cell r="I11" t="str">
            <v>DAMAGES</v>
          </cell>
          <cell r="J11" t="str">
            <v>DEBTS</v>
          </cell>
          <cell r="K11" t="str">
            <v>PAY</v>
          </cell>
          <cell r="L11" t="str">
            <v>&amp; FILING FEE</v>
          </cell>
          <cell r="M11" t="str">
            <v>INSURANCE</v>
          </cell>
          <cell r="N11" t="str">
            <v>CUST DEPOSITS</v>
          </cell>
          <cell r="O11" t="str">
            <v>EXPENSE</v>
          </cell>
          <cell r="P11" t="str">
            <v>PLAN</v>
          </cell>
          <cell r="Q11" t="str">
            <v>LIAB INSURANCE</v>
          </cell>
          <cell r="R11" t="str">
            <v>PAYROLL TAX</v>
          </cell>
          <cell r="S11" t="str">
            <v>PLAN</v>
          </cell>
          <cell r="T11" t="str">
            <v xml:space="preserve"> INSURANCE</v>
          </cell>
          <cell r="U11" t="str">
            <v>RATE BASE</v>
          </cell>
          <cell r="V11" t="str">
            <v>DEPRECIATION</v>
          </cell>
          <cell r="W11" t="str">
            <v>RENT EXP</v>
          </cell>
          <cell r="X11" t="str">
            <v>COSTS</v>
          </cell>
          <cell r="Y11" t="str">
            <v>TAX</v>
          </cell>
          <cell r="Z11" t="str">
            <v>SOLAR</v>
          </cell>
          <cell r="AA11" t="str">
            <v>815</v>
          </cell>
          <cell r="AB11" t="str">
            <v>DAMAGE</v>
          </cell>
          <cell r="AC11" t="str">
            <v>DEPRECIATION</v>
          </cell>
          <cell r="AD11" t="str">
            <v/>
          </cell>
          <cell r="AE11" t="str">
            <v/>
          </cell>
          <cell r="AF11" t="str">
            <v>ADJUSTMENTS</v>
          </cell>
          <cell r="AG11" t="str">
            <v>OPERATIONS</v>
          </cell>
          <cell r="AH11" t="str">
            <v>&amp; EXPENSES</v>
          </cell>
          <cell r="AI11" t="str">
            <v>NORMALIZATION</v>
          </cell>
          <cell r="AJ11" t="str">
            <v>INTEREST</v>
          </cell>
          <cell r="AK11" t="str">
            <v>&amp; FILING FEE</v>
          </cell>
          <cell r="AL11" t="str">
            <v>INSURANCE</v>
          </cell>
          <cell r="AM11" t="str">
            <v>LIABILITY INS</v>
          </cell>
          <cell r="AN11" t="str">
            <v>INCREASE</v>
          </cell>
          <cell r="AO11" t="str">
            <v>PLAN</v>
          </cell>
          <cell r="AP11" t="str">
            <v>INSURANCE</v>
          </cell>
          <cell r="AQ11" t="str">
            <v>PROPERTY SALES</v>
          </cell>
          <cell r="AR11" t="str">
            <v>REMEDIATION</v>
          </cell>
          <cell r="AS11" t="str">
            <v/>
          </cell>
          <cell r="AT11" t="str">
            <v>RENT EXP</v>
          </cell>
          <cell r="AU11" t="str">
            <v>&amp; DFRL</v>
          </cell>
          <cell r="AV11" t="str">
            <v>AMORT</v>
          </cell>
          <cell r="AW11" t="str">
            <v>TECTED DFIT</v>
          </cell>
          <cell r="AX11" t="str">
            <v>IMPROVEMENT</v>
          </cell>
          <cell r="AY11" t="str">
            <v>ESCALATIONS</v>
          </cell>
          <cell r="AZ11" t="str">
            <v>HR TOPS</v>
          </cell>
          <cell r="BA11" t="str">
            <v>COST</v>
          </cell>
          <cell r="BB11" t="str">
            <v>TAX</v>
          </cell>
          <cell r="BC11" t="str">
            <v>DAMAGE</v>
          </cell>
          <cell r="BD11" t="str">
            <v>ASSETS &amp; LIAB</v>
          </cell>
          <cell r="BE11" t="str">
            <v>EIM</v>
          </cell>
          <cell r="BF11" t="str">
            <v>WEIGHT CABLE</v>
          </cell>
          <cell r="BG11" t="str">
            <v>SYSTEM (EMS)</v>
          </cell>
          <cell r="BH11" t="str">
            <v>OPEN</v>
          </cell>
          <cell r="BI11" t="str">
            <v>OPEN</v>
          </cell>
          <cell r="BJ11" t="str">
            <v>ADJUSTMENTS</v>
          </cell>
          <cell r="BK11" t="str">
            <v>OPERATIONS</v>
          </cell>
        </row>
        <row r="12">
          <cell r="C12" t="str">
            <v>a</v>
          </cell>
          <cell r="D12" t="str">
            <v>b</v>
          </cell>
          <cell r="E12" t="str">
            <v xml:space="preserve">c </v>
          </cell>
          <cell r="F12" t="str">
            <v>d</v>
          </cell>
          <cell r="G12" t="str">
            <v>e</v>
          </cell>
          <cell r="H12" t="str">
            <v>f</v>
          </cell>
          <cell r="I12" t="str">
            <v>g</v>
          </cell>
          <cell r="J12" t="str">
            <v>h</v>
          </cell>
          <cell r="K12" t="str">
            <v>i</v>
          </cell>
          <cell r="L12" t="str">
            <v>j</v>
          </cell>
          <cell r="M12" t="str">
            <v>k</v>
          </cell>
          <cell r="N12" t="str">
            <v>l</v>
          </cell>
          <cell r="O12" t="str">
            <v>m</v>
          </cell>
          <cell r="P12" t="str">
            <v>n</v>
          </cell>
          <cell r="Q12" t="str">
            <v>o</v>
          </cell>
          <cell r="R12" t="str">
            <v xml:space="preserve">p </v>
          </cell>
          <cell r="S12" t="str">
            <v xml:space="preserve">q </v>
          </cell>
          <cell r="T12" t="str">
            <v>r</v>
          </cell>
          <cell r="U12" t="str">
            <v>s</v>
          </cell>
          <cell r="V12" t="str">
            <v>t</v>
          </cell>
          <cell r="W12" t="str">
            <v>u</v>
          </cell>
          <cell r="X12" t="str">
            <v>v</v>
          </cell>
          <cell r="Y12" t="str">
            <v xml:space="preserve">w </v>
          </cell>
          <cell r="Z12" t="str">
            <v>x</v>
          </cell>
          <cell r="AA12" t="str">
            <v>y</v>
          </cell>
          <cell r="AB12" t="str">
            <v>z</v>
          </cell>
          <cell r="AC12" t="str">
            <v>aa</v>
          </cell>
          <cell r="AD12" t="str">
            <v>ab</v>
          </cell>
          <cell r="AE12" t="str">
            <v>ac</v>
          </cell>
          <cell r="AF12" t="str">
            <v>ab = ∑ b thru aa</v>
          </cell>
          <cell r="AG12" t="str">
            <v>ac = a + ab</v>
          </cell>
          <cell r="AH12" t="str">
            <v>ad</v>
          </cell>
          <cell r="AI12" t="str">
            <v>af</v>
          </cell>
          <cell r="AJ12" t="str">
            <v>ag</v>
          </cell>
          <cell r="AK12" t="str">
            <v>ah</v>
          </cell>
          <cell r="AL12" t="str">
            <v>ai</v>
          </cell>
          <cell r="AM12" t="str">
            <v>aj</v>
          </cell>
          <cell r="AN12" t="str">
            <v>ak</v>
          </cell>
          <cell r="AO12" t="str">
            <v>al</v>
          </cell>
          <cell r="AP12" t="str">
            <v>am</v>
          </cell>
          <cell r="AQ12" t="str">
            <v>an</v>
          </cell>
          <cell r="AR12" t="str">
            <v>ao</v>
          </cell>
          <cell r="AS12" t="str">
            <v>ap</v>
          </cell>
          <cell r="AT12" t="str">
            <v>aq</v>
          </cell>
          <cell r="AU12" t="str">
            <v>ar</v>
          </cell>
          <cell r="AV12" t="str">
            <v>as</v>
          </cell>
          <cell r="AW12" t="str">
            <v>at</v>
          </cell>
          <cell r="AX12" t="str">
            <v>au</v>
          </cell>
          <cell r="AY12" t="str">
            <v>av</v>
          </cell>
          <cell r="AZ12" t="str">
            <v>aw</v>
          </cell>
          <cell r="BA12" t="str">
            <v>ax</v>
          </cell>
          <cell r="BB12" t="str">
            <v>ay</v>
          </cell>
          <cell r="BC12" t="str">
            <v>az</v>
          </cell>
          <cell r="BD12" t="str">
            <v>ba</v>
          </cell>
          <cell r="BE12" t="str">
            <v>bb</v>
          </cell>
          <cell r="BF12" t="str">
            <v>bc</v>
          </cell>
          <cell r="BG12" t="str">
            <v>bd</v>
          </cell>
          <cell r="BH12" t="str">
            <v>bf</v>
          </cell>
          <cell r="BI12" t="str">
            <v>bg</v>
          </cell>
          <cell r="BJ12" t="str">
            <v>be = ∑ ad thru bd</v>
          </cell>
          <cell r="BK12" t="str">
            <v>bf = ac + be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41299982.399803981</v>
          </cell>
          <cell r="E14">
            <v>5274141</v>
          </cell>
          <cell r="F14"/>
          <cell r="G14"/>
          <cell r="H14">
            <v>-206435594.02857196</v>
          </cell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>
            <v>-8697272.4800000004</v>
          </cell>
          <cell r="BK14">
            <v>1996675023.7812319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114.23000000000138</v>
          </cell>
          <cell r="E15">
            <v>3019</v>
          </cell>
          <cell r="F15"/>
          <cell r="G15"/>
          <cell r="H15">
            <v>-16204.59</v>
          </cell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>
            <v>-13071.359999999999</v>
          </cell>
          <cell r="AG15">
            <v>327360.15999999898</v>
          </cell>
          <cell r="AH15"/>
          <cell r="AI15">
            <v>0</v>
          </cell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>
            <v>0</v>
          </cell>
          <cell r="BK15">
            <v>327360.15999999898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>
            <v>0</v>
          </cell>
          <cell r="AG16">
            <v>155333122.24000001</v>
          </cell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>
            <v>-149863634.21735081</v>
          </cell>
          <cell r="BB16"/>
          <cell r="BC16"/>
          <cell r="BD16"/>
          <cell r="BE16"/>
          <cell r="BF16"/>
          <cell r="BG16"/>
          <cell r="BH16"/>
          <cell r="BI16"/>
          <cell r="BJ16">
            <v>-149863634.21735081</v>
          </cell>
          <cell r="BK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2744403.99</v>
          </cell>
          <cell r="E17"/>
          <cell r="F17"/>
          <cell r="G17"/>
          <cell r="H17">
            <v>15741473.960000001</v>
          </cell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-858566.13</v>
          </cell>
          <cell r="X17"/>
          <cell r="Y17"/>
          <cell r="Z17"/>
          <cell r="AA17"/>
          <cell r="AB17"/>
          <cell r="AC17"/>
          <cell r="AD17"/>
          <cell r="AE17"/>
          <cell r="AF17">
            <v>17627311.820000004</v>
          </cell>
          <cell r="AG17">
            <v>139803179</v>
          </cell>
          <cell r="AH17">
            <v>-16381468.550000004</v>
          </cell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>
            <v>-46590531.466836587</v>
          </cell>
          <cell r="BB17"/>
          <cell r="BC17"/>
          <cell r="BD17"/>
          <cell r="BE17"/>
          <cell r="BF17"/>
          <cell r="BG17"/>
          <cell r="BH17"/>
          <cell r="BI17"/>
          <cell r="BJ17">
            <v>-62972000.016836591</v>
          </cell>
          <cell r="BK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44044500.61980398</v>
          </cell>
          <cell r="E18">
            <v>5277160</v>
          </cell>
          <cell r="F18">
            <v>0</v>
          </cell>
          <cell r="G18">
            <v>0</v>
          </cell>
          <cell r="H18">
            <v>-190710324.65857196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-858566.13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-142247230.16876799</v>
          </cell>
          <cell r="AG18">
            <v>2300835957.661232</v>
          </cell>
          <cell r="AH18">
            <v>-34187687.030000001</v>
          </cell>
          <cell r="AI18">
            <v>9108946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-196454165.68418741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-221532906.71418738</v>
          </cell>
          <cell r="BK18">
            <v>2079303050.9470446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>
            <v>1063362.3599999994</v>
          </cell>
          <cell r="Y23"/>
          <cell r="Z23"/>
          <cell r="AA23"/>
          <cell r="AB23"/>
          <cell r="AC23"/>
          <cell r="AD23"/>
          <cell r="AE23"/>
          <cell r="AF23">
            <v>1063362.3599999994</v>
          </cell>
          <cell r="AG23">
            <v>205237492.64999998</v>
          </cell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>
            <v>-24564886.815952644</v>
          </cell>
          <cell r="BB23"/>
          <cell r="BC23"/>
          <cell r="BD23"/>
          <cell r="BE23"/>
          <cell r="BF23"/>
          <cell r="BG23"/>
          <cell r="BH23"/>
          <cell r="BI23"/>
          <cell r="BJ23">
            <v>-24564886.815952644</v>
          </cell>
          <cell r="BK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/>
          <cell r="E24"/>
          <cell r="F24"/>
          <cell r="G24"/>
          <cell r="H24">
            <v>0</v>
          </cell>
          <cell r="I24"/>
          <cell r="J24"/>
          <cell r="K24">
            <v>-12929.322150284017</v>
          </cell>
          <cell r="L24"/>
          <cell r="M24"/>
          <cell r="N24"/>
          <cell r="O24"/>
          <cell r="P24"/>
          <cell r="Q24"/>
          <cell r="R24">
            <v>6341.1377968182787</v>
          </cell>
          <cell r="S24"/>
          <cell r="T24"/>
          <cell r="U24"/>
          <cell r="V24"/>
          <cell r="W24"/>
          <cell r="X24">
            <v>8543675.8544626534</v>
          </cell>
          <cell r="Y24"/>
          <cell r="Z24"/>
          <cell r="AA24"/>
          <cell r="AB24"/>
          <cell r="AC24"/>
          <cell r="AD24"/>
          <cell r="AE24"/>
          <cell r="AF24">
            <v>8537087.6701091882</v>
          </cell>
          <cell r="AG24">
            <v>600379885.24010801</v>
          </cell>
          <cell r="AH24"/>
          <cell r="AI24"/>
          <cell r="AJ24"/>
          <cell r="AK24"/>
          <cell r="AL24"/>
          <cell r="AM24"/>
          <cell r="AN24">
            <v>245950.53762489464</v>
          </cell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>
            <v>-153946276.86486346</v>
          </cell>
          <cell r="BB24"/>
          <cell r="BC24"/>
          <cell r="BD24"/>
          <cell r="BE24"/>
          <cell r="BF24"/>
          <cell r="BG24"/>
          <cell r="BH24"/>
          <cell r="BI24"/>
          <cell r="BJ24">
            <v>-153700326.32723856</v>
          </cell>
          <cell r="BK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>
            <v>0</v>
          </cell>
          <cell r="AG25">
            <v>115807777.5999999</v>
          </cell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>
            <v>-3473456.2753740251</v>
          </cell>
          <cell r="BB25"/>
          <cell r="BC25"/>
          <cell r="BD25"/>
          <cell r="BE25"/>
          <cell r="BF25"/>
          <cell r="BG25"/>
          <cell r="BH25"/>
          <cell r="BI25"/>
          <cell r="BJ25">
            <v>-3473456.2753740251</v>
          </cell>
          <cell r="BK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/>
          <cell r="E26"/>
          <cell r="F26"/>
          <cell r="G26"/>
          <cell r="H26">
            <v>77453659.510000005</v>
          </cell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>
            <v>77453659.510000005</v>
          </cell>
          <cell r="AG26">
            <v>0</v>
          </cell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>
            <v>0</v>
          </cell>
          <cell r="BK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77453659.510000005</v>
          </cell>
          <cell r="I27">
            <v>0</v>
          </cell>
          <cell r="J27">
            <v>0</v>
          </cell>
          <cell r="K27">
            <v>-12929.322150284017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6341.1377968182787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9607038.2144626528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87054109.540109187</v>
          </cell>
          <cell r="AG27">
            <v>921425155.49010789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245950.53762489464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-181984619.95619014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-181738669.41856524</v>
          </cell>
          <cell r="BK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/>
          <cell r="E29"/>
          <cell r="F29"/>
          <cell r="G29"/>
          <cell r="H29"/>
          <cell r="I29"/>
          <cell r="J29"/>
          <cell r="K29">
            <v>-43337.161375397118</v>
          </cell>
          <cell r="L29"/>
          <cell r="M29"/>
          <cell r="N29"/>
          <cell r="O29"/>
          <cell r="P29"/>
          <cell r="Q29"/>
          <cell r="R29">
            <v>7381.9615589678288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>
            <v>-35955.199816429289</v>
          </cell>
          <cell r="AG29">
            <v>127132037.69018357</v>
          </cell>
          <cell r="AH29"/>
          <cell r="AI29"/>
          <cell r="AJ29"/>
          <cell r="AK29"/>
          <cell r="AL29"/>
          <cell r="AM29"/>
          <cell r="AN29">
            <v>691614.88958714157</v>
          </cell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>
            <v>-18647860.411643222</v>
          </cell>
          <cell r="BB29"/>
          <cell r="BC29"/>
          <cell r="BD29"/>
          <cell r="BE29"/>
          <cell r="BF29"/>
          <cell r="BG29"/>
          <cell r="BH29"/>
          <cell r="BI29"/>
          <cell r="BJ29">
            <v>-17956245.52205608</v>
          </cell>
          <cell r="BK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/>
          <cell r="E30"/>
          <cell r="F30"/>
          <cell r="G30"/>
          <cell r="H30"/>
          <cell r="I30"/>
          <cell r="J30"/>
          <cell r="K30">
            <v>-18706.718945487402</v>
          </cell>
          <cell r="L30"/>
          <cell r="M30"/>
          <cell r="N30"/>
          <cell r="O30"/>
          <cell r="P30"/>
          <cell r="Q30"/>
          <cell r="R30">
            <v>6417.9413588624448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>
            <v>-107344.6766666667</v>
          </cell>
          <cell r="AC30"/>
          <cell r="AD30"/>
          <cell r="AE30"/>
          <cell r="AF30">
            <v>-119633.45425329165</v>
          </cell>
          <cell r="AG30">
            <v>24319869.025746707</v>
          </cell>
          <cell r="AH30"/>
          <cell r="AI30"/>
          <cell r="AJ30"/>
          <cell r="AK30"/>
          <cell r="AL30"/>
          <cell r="AM30"/>
          <cell r="AN30">
            <v>329177.9771651458</v>
          </cell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>
            <v>159208.47999999952</v>
          </cell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>
            <v>488386.45716514532</v>
          </cell>
          <cell r="BK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/>
          <cell r="E31"/>
          <cell r="F31"/>
          <cell r="G31"/>
          <cell r="H31"/>
          <cell r="I31"/>
          <cell r="J31"/>
          <cell r="K31">
            <v>-56877.492170206737</v>
          </cell>
          <cell r="L31"/>
          <cell r="M31"/>
          <cell r="N31"/>
          <cell r="O31"/>
          <cell r="P31"/>
          <cell r="Q31"/>
          <cell r="R31">
            <v>5812.8265940360725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>
            <v>121269.80000000075</v>
          </cell>
          <cell r="AC31"/>
          <cell r="AD31"/>
          <cell r="AE31"/>
          <cell r="AF31">
            <v>70205.134423830081</v>
          </cell>
          <cell r="AG31">
            <v>83321444.144423828</v>
          </cell>
          <cell r="AH31"/>
          <cell r="AI31"/>
          <cell r="AJ31"/>
          <cell r="AK31"/>
          <cell r="AL31"/>
          <cell r="AM31"/>
          <cell r="AN31">
            <v>869408.50621556863</v>
          </cell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>
            <v>1377954.2199999988</v>
          </cell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>
            <v>2247362.7262155674</v>
          </cell>
          <cell r="BK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373453.32075531798</v>
          </cell>
          <cell r="E32">
            <v>44745.039640000003</v>
          </cell>
          <cell r="F32"/>
          <cell r="G32"/>
          <cell r="H32">
            <v>-1605619.9023454485</v>
          </cell>
          <cell r="I32"/>
          <cell r="J32">
            <v>-383738.93548899889</v>
          </cell>
          <cell r="K32">
            <v>-22040.633999859798</v>
          </cell>
          <cell r="L32"/>
          <cell r="M32"/>
          <cell r="N32">
            <v>803909.33835699933</v>
          </cell>
          <cell r="O32"/>
          <cell r="P32"/>
          <cell r="Q32"/>
          <cell r="R32">
            <v>3681.0816675275564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-785610.69141446229</v>
          </cell>
          <cell r="AG32">
            <v>52414250.488585532</v>
          </cell>
          <cell r="AH32">
            <v>-289877.39832737</v>
          </cell>
          <cell r="AI32">
            <v>77234.753134000115</v>
          </cell>
          <cell r="AJ32"/>
          <cell r="AK32"/>
          <cell r="AL32"/>
          <cell r="AM32"/>
          <cell r="AN32">
            <v>344111.48429154046</v>
          </cell>
          <cell r="AO32"/>
          <cell r="AP32"/>
          <cell r="AQ32"/>
          <cell r="AR32"/>
          <cell r="AS32"/>
          <cell r="AT32"/>
          <cell r="AU32"/>
          <cell r="AV32">
            <v>-604216.168725</v>
          </cell>
          <cell r="AW32"/>
          <cell r="AX32"/>
          <cell r="AY32">
            <v>146042.08000000007</v>
          </cell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>
            <v>-326705.24962682935</v>
          </cell>
          <cell r="BK32">
            <v>52087545.238958701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/>
          <cell r="E33"/>
          <cell r="F33"/>
          <cell r="G33"/>
          <cell r="H33">
            <v>-18123263</v>
          </cell>
          <cell r="I33"/>
          <cell r="J33"/>
          <cell r="K33">
            <v>-3608.3649412231462</v>
          </cell>
          <cell r="L33"/>
          <cell r="M33"/>
          <cell r="N33"/>
          <cell r="O33"/>
          <cell r="P33"/>
          <cell r="Q33"/>
          <cell r="R33">
            <v>1631.5225314904237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-18125239.842409734</v>
          </cell>
          <cell r="AG33">
            <v>4015681.2075902633</v>
          </cell>
          <cell r="AH33"/>
          <cell r="AI33"/>
          <cell r="AJ33"/>
          <cell r="AK33"/>
          <cell r="AL33"/>
          <cell r="AM33"/>
          <cell r="AN33">
            <v>67858.879361970816</v>
          </cell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>
            <v>67858.879361970816</v>
          </cell>
          <cell r="BK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/>
          <cell r="E34"/>
          <cell r="F34"/>
          <cell r="G34"/>
          <cell r="H34">
            <v>-97087902.950000003</v>
          </cell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>
            <v>-97087902.950000003</v>
          </cell>
          <cell r="AG34">
            <v>0</v>
          </cell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>
            <v>0</v>
          </cell>
          <cell r="BK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88089.001239607955</v>
          </cell>
          <cell r="E35">
            <v>10554.32</v>
          </cell>
          <cell r="F35"/>
          <cell r="G35"/>
          <cell r="H35">
            <v>-408082.83062400005</v>
          </cell>
          <cell r="I35">
            <v>-84300.474512874614</v>
          </cell>
          <cell r="J35"/>
          <cell r="K35">
            <v>-56643.756348991301</v>
          </cell>
          <cell r="L35">
            <v>14061.997781991959</v>
          </cell>
          <cell r="M35">
            <v>-6710.549906840708</v>
          </cell>
          <cell r="N35"/>
          <cell r="O35">
            <v>628553.90760300006</v>
          </cell>
          <cell r="P35">
            <v>2184999.0024255933</v>
          </cell>
          <cell r="Q35">
            <v>-405001.75899837748</v>
          </cell>
          <cell r="R35">
            <v>27562.31451934576</v>
          </cell>
          <cell r="S35">
            <v>16653.918911919929</v>
          </cell>
          <cell r="T35">
            <v>30190.192556923255</v>
          </cell>
          <cell r="U35"/>
          <cell r="V35"/>
          <cell r="W35">
            <v>-1290076.1837477004</v>
          </cell>
          <cell r="X35"/>
          <cell r="Y35"/>
          <cell r="Z35"/>
          <cell r="AA35"/>
          <cell r="AB35"/>
          <cell r="AC35"/>
          <cell r="AD35"/>
          <cell r="AE35"/>
          <cell r="AF35">
            <v>749849.10089959786</v>
          </cell>
          <cell r="AG35">
            <v>125575260.06089959</v>
          </cell>
          <cell r="AH35">
            <v>-68375.374060000002</v>
          </cell>
          <cell r="AI35">
            <v>18217.891999999993</v>
          </cell>
          <cell r="AJ35"/>
          <cell r="AK35">
            <v>-14061.997781991959</v>
          </cell>
          <cell r="AL35">
            <v>6710.549906840708</v>
          </cell>
          <cell r="AM35">
            <v>560237.97633404168</v>
          </cell>
          <cell r="AN35">
            <v>1071660.7177337781</v>
          </cell>
          <cell r="AO35">
            <v>263515.60003291816</v>
          </cell>
          <cell r="AP35">
            <v>874996.06141313724</v>
          </cell>
          <cell r="AQ35"/>
          <cell r="AR35"/>
          <cell r="AS35"/>
          <cell r="AT35">
            <v>-499429.07517434994</v>
          </cell>
          <cell r="AU35"/>
          <cell r="AV35"/>
          <cell r="AW35"/>
          <cell r="AX35"/>
          <cell r="AY35">
            <v>1258.4533669999946</v>
          </cell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>
            <v>2214730.8037713738</v>
          </cell>
          <cell r="BK35">
            <v>127789990.86467096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>
            <v>5699417.5924432306</v>
          </cell>
          <cell r="W36"/>
          <cell r="X36"/>
          <cell r="Y36"/>
          <cell r="Z36">
            <v>-212064</v>
          </cell>
          <cell r="AA36"/>
          <cell r="AB36"/>
          <cell r="AC36">
            <v>-2348854.8283335716</v>
          </cell>
          <cell r="AD36"/>
          <cell r="AE36"/>
          <cell r="AF36">
            <v>3138498.764109659</v>
          </cell>
          <cell r="AG36">
            <v>344763758.72410965</v>
          </cell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>
            <v>1288993.5097277348</v>
          </cell>
          <cell r="AT36">
            <v>0</v>
          </cell>
          <cell r="AV36"/>
          <cell r="AW36"/>
          <cell r="AX36">
            <v>375013.99657122983</v>
          </cell>
          <cell r="AY36"/>
          <cell r="BA36"/>
          <cell r="BB36"/>
          <cell r="BC36"/>
          <cell r="BD36"/>
          <cell r="BE36"/>
          <cell r="BF36">
            <v>370592.44987679686</v>
          </cell>
          <cell r="BH36"/>
          <cell r="BI36"/>
          <cell r="BJ36">
            <v>2034599.9561757615</v>
          </cell>
          <cell r="BK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>
            <v>15699257.697837964</v>
          </cell>
          <cell r="W37"/>
          <cell r="X37"/>
          <cell r="Y37"/>
          <cell r="Z37"/>
          <cell r="AA37"/>
          <cell r="AB37"/>
          <cell r="AC37"/>
          <cell r="AD37"/>
          <cell r="AE37"/>
          <cell r="AF37">
            <v>15699257.697837964</v>
          </cell>
          <cell r="AG37">
            <v>90992215.757837966</v>
          </cell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>
            <v>5248913.9956294717</v>
          </cell>
          <cell r="AV37"/>
          <cell r="AW37"/>
          <cell r="AX37"/>
          <cell r="AY37"/>
          <cell r="AZ37">
            <v>681757.00000000012</v>
          </cell>
          <cell r="BA37"/>
          <cell r="BB37"/>
          <cell r="BC37"/>
          <cell r="BD37"/>
          <cell r="BE37">
            <v>-5669283.3340000007</v>
          </cell>
          <cell r="BF37"/>
          <cell r="BG37">
            <v>3090056.355</v>
          </cell>
          <cell r="BH37"/>
          <cell r="BI37"/>
          <cell r="BJ37">
            <v>3351444.016629471</v>
          </cell>
          <cell r="BK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>
            <v>0</v>
          </cell>
          <cell r="AG38">
            <v>35645161.039999902</v>
          </cell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>
            <v>13521271.800000004</v>
          </cell>
          <cell r="BD38">
            <v>-6016033.5165937655</v>
          </cell>
          <cell r="BE38"/>
          <cell r="BF38"/>
          <cell r="BG38"/>
          <cell r="BH38"/>
          <cell r="BI38"/>
          <cell r="BJ38">
            <v>7505238.283406239</v>
          </cell>
          <cell r="BK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31349866.02</v>
          </cell>
          <cell r="E39"/>
          <cell r="F39"/>
          <cell r="G39"/>
          <cell r="H39">
            <v>83311.960000000006</v>
          </cell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>
            <v>31433177.98</v>
          </cell>
          <cell r="AG39">
            <v>9800224.150000006</v>
          </cell>
          <cell r="AH39"/>
          <cell r="AI39"/>
          <cell r="AJ39"/>
          <cell r="AK39"/>
          <cell r="AL39"/>
          <cell r="AM39"/>
          <cell r="AN39"/>
          <cell r="AO39"/>
          <cell r="AP39"/>
          <cell r="AQ39">
            <v>-3533963.9933333327</v>
          </cell>
          <cell r="AR39">
            <v>152047.66032121028</v>
          </cell>
          <cell r="AS39">
            <v>4868445.0880221995</v>
          </cell>
          <cell r="AT39"/>
          <cell r="AU39">
            <v>6937913.5512456754</v>
          </cell>
          <cell r="AV39"/>
          <cell r="AW39"/>
          <cell r="AX39"/>
          <cell r="AY39"/>
          <cell r="AZ39"/>
          <cell r="BA39"/>
          <cell r="BB39"/>
          <cell r="BC39"/>
          <cell r="BD39">
            <v>-5503100.002442643</v>
          </cell>
          <cell r="BE39"/>
          <cell r="BF39"/>
          <cell r="BG39"/>
          <cell r="BH39"/>
          <cell r="BI39"/>
          <cell r="BJ39">
            <v>2921342.3038131092</v>
          </cell>
          <cell r="BK39">
            <v>12721566.453813115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>
            <v>41661500.859999999</v>
          </cell>
          <cell r="AB40"/>
          <cell r="AC40"/>
          <cell r="AD40"/>
          <cell r="AE40"/>
          <cell r="AF40">
            <v>41661500.859999999</v>
          </cell>
          <cell r="AG40">
            <v>0</v>
          </cell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>
            <v>0</v>
          </cell>
          <cell r="BK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1691573.0908041918</v>
          </cell>
          <cell r="E41">
            <v>202674.60696</v>
          </cell>
          <cell r="F41"/>
          <cell r="G41"/>
          <cell r="H41">
            <v>-148546495.51061568</v>
          </cell>
          <cell r="I41"/>
          <cell r="J41"/>
          <cell r="K41">
            <v>-18951.694391689729</v>
          </cell>
          <cell r="L41">
            <v>-104992.07986000087</v>
          </cell>
          <cell r="M41"/>
          <cell r="N41"/>
          <cell r="O41"/>
          <cell r="P41"/>
          <cell r="Q41"/>
          <cell r="R41">
            <v>19412.258474519269</v>
          </cell>
          <cell r="S41"/>
          <cell r="T41"/>
          <cell r="U41"/>
          <cell r="V41"/>
          <cell r="W41"/>
          <cell r="X41">
            <v>0</v>
          </cell>
          <cell r="Y41">
            <v>86860.814999999944</v>
          </cell>
          <cell r="Z41"/>
          <cell r="AA41"/>
          <cell r="AB41"/>
          <cell r="AC41"/>
          <cell r="AD41"/>
          <cell r="AE41"/>
          <cell r="AF41">
            <v>-146669918.51362866</v>
          </cell>
          <cell r="AG41">
            <v>87770514.78637135</v>
          </cell>
          <cell r="AH41">
            <v>-1313012.30807418</v>
          </cell>
          <cell r="AI41">
            <v>349838.18007599935</v>
          </cell>
          <cell r="AJ41"/>
          <cell r="AK41">
            <v>104992.07986000087</v>
          </cell>
          <cell r="AL41"/>
          <cell r="AM41"/>
          <cell r="AN41">
            <v>182188.09454757578</v>
          </cell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>
            <v>56751.381884112845</v>
          </cell>
          <cell r="BB41">
            <v>-655709.70971653459</v>
          </cell>
          <cell r="BC41"/>
          <cell r="BD41"/>
          <cell r="BE41"/>
          <cell r="BF41"/>
          <cell r="BG41"/>
          <cell r="BH41"/>
          <cell r="BI41"/>
          <cell r="BJ41">
            <v>-1274952.2814230258</v>
          </cell>
          <cell r="BK41">
            <v>86495562.504948318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2213719.029271021</v>
          </cell>
          <cell r="E42">
            <v>1054029.0670139999</v>
          </cell>
          <cell r="F42">
            <v>96903246.731522843</v>
          </cell>
          <cell r="G42">
            <v>-33105346.195786756</v>
          </cell>
          <cell r="H42">
            <v>-519945.70634724048</v>
          </cell>
          <cell r="I42">
            <v>17703.099647703668</v>
          </cell>
          <cell r="J42">
            <v>80585.176452689804</v>
          </cell>
          <cell r="K42">
            <v>48949.980307859136</v>
          </cell>
          <cell r="L42">
            <v>19095.317236382514</v>
          </cell>
          <cell r="M42">
            <v>1409.2154804365487</v>
          </cell>
          <cell r="N42"/>
          <cell r="O42">
            <v>-131996.32059662999</v>
          </cell>
          <cell r="P42">
            <v>-458849.79050937446</v>
          </cell>
          <cell r="Q42">
            <v>85050.369389659259</v>
          </cell>
          <cell r="R42">
            <v>-16430.619345331426</v>
          </cell>
          <cell r="S42">
            <v>-3497.3229715031848</v>
          </cell>
          <cell r="T42">
            <v>-6339.9404369538834</v>
          </cell>
          <cell r="U42"/>
          <cell r="V42">
            <v>-4493721.8109590504</v>
          </cell>
          <cell r="W42">
            <v>90617.111287017076</v>
          </cell>
          <cell r="X42">
            <v>-2017478.0250371571</v>
          </cell>
          <cell r="Y42">
            <v>-18240.771149999986</v>
          </cell>
          <cell r="Z42">
            <v>44533.439999999995</v>
          </cell>
          <cell r="AA42"/>
          <cell r="AB42">
            <v>-2924.2759000001502</v>
          </cell>
          <cell r="AC42">
            <v>680428.34983163839</v>
          </cell>
          <cell r="AD42"/>
          <cell r="AE42"/>
          <cell r="AF42">
            <v>60464596.108401269</v>
          </cell>
          <cell r="AG42">
            <v>83306151.13840127</v>
          </cell>
          <cell r="AH42">
            <v>-6828448.6094030747</v>
          </cell>
          <cell r="AI42">
            <v>1819367.5867059231</v>
          </cell>
          <cell r="AJ42">
            <v>387245.83443835971</v>
          </cell>
          <cell r="AK42">
            <v>-19095.31723638187</v>
          </cell>
          <cell r="AL42">
            <v>-1409.2154804365487</v>
          </cell>
          <cell r="AM42">
            <v>-117649.97503014863</v>
          </cell>
          <cell r="AN42">
            <v>-798413.9281708037</v>
          </cell>
          <cell r="AO42">
            <v>-55338.276006912813</v>
          </cell>
          <cell r="AP42">
            <v>-183749.17289675883</v>
          </cell>
          <cell r="AQ42">
            <v>742132.43859999988</v>
          </cell>
          <cell r="AR42">
            <v>-31930.008667454156</v>
          </cell>
          <cell r="AS42">
            <v>-1293062.105527486</v>
          </cell>
          <cell r="AT42">
            <v>104880.10578661348</v>
          </cell>
          <cell r="AU42">
            <v>-2559233.7848437806</v>
          </cell>
          <cell r="AV42">
            <v>126885.39543224999</v>
          </cell>
          <cell r="AW42"/>
          <cell r="AX42">
            <v>-78752.939279958257</v>
          </cell>
          <cell r="AY42">
            <v>-353737.27900707163</v>
          </cell>
          <cell r="AZ42">
            <v>-143168.97000000003</v>
          </cell>
          <cell r="BA42">
            <v>865528.29336999159</v>
          </cell>
          <cell r="BB42">
            <v>137699.03904047227</v>
          </cell>
          <cell r="BC42">
            <v>-2839467.0780000007</v>
          </cell>
          <cell r="BD42">
            <v>2419018.0389976455</v>
          </cell>
          <cell r="BE42">
            <v>1190549.5001400001</v>
          </cell>
          <cell r="BF42">
            <v>-77824.414474127334</v>
          </cell>
          <cell r="BG42">
            <v>-648911.83455000003</v>
          </cell>
          <cell r="BH42"/>
          <cell r="BI42"/>
          <cell r="BJ42">
            <v>-8236886.676063139</v>
          </cell>
          <cell r="BK42">
            <v>75069264.462338135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/>
          <cell r="E43"/>
          <cell r="F43">
            <v>-81967593.284695342</v>
          </cell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>
            <v>-8748915.1805999987</v>
          </cell>
          <cell r="AB43"/>
          <cell r="AC43"/>
          <cell r="AD43"/>
          <cell r="AE43"/>
          <cell r="AF43">
            <v>-90716508.465295345</v>
          </cell>
          <cell r="AG43">
            <v>-51808800.905295342</v>
          </cell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>
            <v>-9006372.2399999984</v>
          </cell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>
            <v>-9006372.2399999984</v>
          </cell>
          <cell r="BK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35716700.462070137</v>
          </cell>
          <cell r="E44">
            <v>1312003.0336139998</v>
          </cell>
          <cell r="F44">
            <v>14935653.446827501</v>
          </cell>
          <cell r="G44">
            <v>-33105346.195786756</v>
          </cell>
          <cell r="H44">
            <v>-188754338.42993236</v>
          </cell>
          <cell r="I44">
            <v>-66597.374865170947</v>
          </cell>
          <cell r="J44">
            <v>-303153.75903630909</v>
          </cell>
          <cell r="K44">
            <v>-184145.16401528011</v>
          </cell>
          <cell r="L44">
            <v>-71834.764841626398</v>
          </cell>
          <cell r="M44">
            <v>-5301.3344264041589</v>
          </cell>
          <cell r="N44">
            <v>803909.33835699933</v>
          </cell>
          <cell r="O44">
            <v>496557.58700637007</v>
          </cell>
          <cell r="P44">
            <v>1726149.211916219</v>
          </cell>
          <cell r="Q44">
            <v>-319951.38960871822</v>
          </cell>
          <cell r="R44">
            <v>61810.425156236211</v>
          </cell>
          <cell r="S44">
            <v>13156.595940416744</v>
          </cell>
          <cell r="T44">
            <v>23850.252119969373</v>
          </cell>
          <cell r="U44">
            <v>0</v>
          </cell>
          <cell r="V44">
            <v>16904953.479322143</v>
          </cell>
          <cell r="W44">
            <v>-1199459.0724606833</v>
          </cell>
          <cell r="X44">
            <v>7589560.1894254955</v>
          </cell>
          <cell r="Y44">
            <v>68620.043849999958</v>
          </cell>
          <cell r="Z44">
            <v>-167530.56</v>
          </cell>
          <cell r="AA44">
            <v>32912585.679400001</v>
          </cell>
          <cell r="AB44">
            <v>11000.8474333339</v>
          </cell>
          <cell r="AC44">
            <v>-1668426.4785019332</v>
          </cell>
          <cell r="AD44">
            <v>0</v>
          </cell>
          <cell r="AE44">
            <v>0</v>
          </cell>
          <cell r="AF44">
            <v>-113269573.93103641</v>
          </cell>
          <cell r="AG44">
            <v>1938672922.7989624</v>
          </cell>
          <cell r="AH44">
            <v>-8499713.6898646243</v>
          </cell>
          <cell r="AI44">
            <v>2264658.4119159225</v>
          </cell>
          <cell r="AJ44">
            <v>387245.83443835971</v>
          </cell>
          <cell r="AK44">
            <v>71834.764841627039</v>
          </cell>
          <cell r="AL44">
            <v>5301.3344264041589</v>
          </cell>
          <cell r="AM44">
            <v>442588.00130389305</v>
          </cell>
          <cell r="AN44">
            <v>3003557.1583568119</v>
          </cell>
          <cell r="AO44">
            <v>208177.32402600534</v>
          </cell>
          <cell r="AP44">
            <v>691246.88851637836</v>
          </cell>
          <cell r="AQ44">
            <v>-2791831.5547333327</v>
          </cell>
          <cell r="AR44">
            <v>120117.65165375613</v>
          </cell>
          <cell r="AS44">
            <v>4864376.4922224488</v>
          </cell>
          <cell r="AT44">
            <v>-394548.96938773646</v>
          </cell>
          <cell r="AU44">
            <v>9627593.762031367</v>
          </cell>
          <cell r="AV44">
            <v>-477330.77329275</v>
          </cell>
          <cell r="AW44">
            <v>-9006372.2399999984</v>
          </cell>
          <cell r="AX44">
            <v>296261.05729127157</v>
          </cell>
          <cell r="AY44">
            <v>1330725.9543599267</v>
          </cell>
          <cell r="AZ44">
            <v>538588.03</v>
          </cell>
          <cell r="BA44">
            <v>-199710200.6925793</v>
          </cell>
          <cell r="BB44">
            <v>-518010.67067606235</v>
          </cell>
          <cell r="BC44">
            <v>10681804.722000003</v>
          </cell>
          <cell r="BD44">
            <v>-9100115.4800387621</v>
          </cell>
          <cell r="BE44">
            <v>-4478733.8338600006</v>
          </cell>
          <cell r="BF44">
            <v>292768.03540266951</v>
          </cell>
          <cell r="BG44">
            <v>2441144.5204499997</v>
          </cell>
          <cell r="BH44">
            <v>0</v>
          </cell>
          <cell r="BI44">
            <v>0</v>
          </cell>
          <cell r="BJ44">
            <v>-197708867.96119571</v>
          </cell>
          <cell r="BK44">
            <v>1740964054.8377666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8327800.1577338427</v>
          </cell>
          <cell r="E46">
            <v>3965156.9663860002</v>
          </cell>
          <cell r="F46">
            <v>-14935653.446827501</v>
          </cell>
          <cell r="G46">
            <v>33105346.195786756</v>
          </cell>
          <cell r="H46">
            <v>-1955986.2286396027</v>
          </cell>
          <cell r="I46">
            <v>66597.374865170947</v>
          </cell>
          <cell r="J46">
            <v>303153.75903630909</v>
          </cell>
          <cell r="K46">
            <v>184145.16401528011</v>
          </cell>
          <cell r="L46">
            <v>71834.764841626398</v>
          </cell>
          <cell r="M46">
            <v>5301.3344264041589</v>
          </cell>
          <cell r="N46">
            <v>-803909.33835699933</v>
          </cell>
          <cell r="O46">
            <v>-496557.58700637007</v>
          </cell>
          <cell r="P46">
            <v>-1726149.211916219</v>
          </cell>
          <cell r="Q46">
            <v>319951.38960871822</v>
          </cell>
          <cell r="R46">
            <v>-61810.425156236211</v>
          </cell>
          <cell r="S46">
            <v>-13156.595940416744</v>
          </cell>
          <cell r="T46">
            <v>-23850.252119969373</v>
          </cell>
          <cell r="U46">
            <v>0</v>
          </cell>
          <cell r="V46">
            <v>-16904953.479322143</v>
          </cell>
          <cell r="W46">
            <v>340892.94246068329</v>
          </cell>
          <cell r="X46">
            <v>-7589560.1894254955</v>
          </cell>
          <cell r="Y46">
            <v>-68620.043849999958</v>
          </cell>
          <cell r="Z46">
            <v>167530.56</v>
          </cell>
          <cell r="AA46">
            <v>-32912585.679400001</v>
          </cell>
          <cell r="AB46">
            <v>-11000.8474333339</v>
          </cell>
          <cell r="AC46">
            <v>1668426.4785019332</v>
          </cell>
          <cell r="AD46">
            <v>0</v>
          </cell>
          <cell r="AE46">
            <v>0</v>
          </cell>
          <cell r="AF46">
            <v>-28977656.237731576</v>
          </cell>
          <cell r="AG46">
            <v>362163034.86226964</v>
          </cell>
          <cell r="AH46">
            <v>-25687973.340135377</v>
          </cell>
          <cell r="AI46">
            <v>6844287.5880840775</v>
          </cell>
          <cell r="AJ46">
            <v>-387245.83443835971</v>
          </cell>
          <cell r="AK46">
            <v>-71834.764841627039</v>
          </cell>
          <cell r="AL46">
            <v>-5301.3344264041589</v>
          </cell>
          <cell r="AM46">
            <v>-442588.00130389305</v>
          </cell>
          <cell r="AN46">
            <v>-3003557.1583568119</v>
          </cell>
          <cell r="AO46">
            <v>-208177.32402600534</v>
          </cell>
          <cell r="AP46">
            <v>-691246.88851637836</v>
          </cell>
          <cell r="AQ46">
            <v>2791831.5547333327</v>
          </cell>
          <cell r="AR46">
            <v>-120117.65165375613</v>
          </cell>
          <cell r="AS46">
            <v>-4864376.4922224488</v>
          </cell>
          <cell r="AT46">
            <v>394548.96938773646</v>
          </cell>
          <cell r="AU46">
            <v>-9627593.762031367</v>
          </cell>
          <cell r="AV46">
            <v>477330.77329275</v>
          </cell>
          <cell r="AW46">
            <v>9006372.2399999984</v>
          </cell>
          <cell r="AX46">
            <v>-296261.05729127157</v>
          </cell>
          <cell r="AY46">
            <v>-1330725.9543599267</v>
          </cell>
          <cell r="AZ46">
            <v>-538588.03</v>
          </cell>
          <cell r="BA46">
            <v>3256035.0083918869</v>
          </cell>
          <cell r="BB46">
            <v>518010.67067606235</v>
          </cell>
          <cell r="BC46">
            <v>-10681804.722000003</v>
          </cell>
          <cell r="BD46">
            <v>9100115.4800387621</v>
          </cell>
          <cell r="BE46">
            <v>4478733.8338600006</v>
          </cell>
          <cell r="BF46">
            <v>-292768.03540266951</v>
          </cell>
          <cell r="BG46">
            <v>-2441144.5204499997</v>
          </cell>
          <cell r="BH46">
            <v>0</v>
          </cell>
          <cell r="BI46">
            <v>0</v>
          </cell>
          <cell r="BJ46">
            <v>-23824038.752991676</v>
          </cell>
          <cell r="BK46">
            <v>338338996.10927796</v>
          </cell>
        </row>
        <row r="47">
          <cell r="A47">
            <v>35</v>
          </cell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>
            <v>0</v>
          </cell>
          <cell r="AE47">
            <v>0</v>
          </cell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182818242.10345364</v>
          </cell>
          <cell r="V48">
            <v>-16904953.479322143</v>
          </cell>
          <cell r="W48">
            <v>0</v>
          </cell>
          <cell r="X48">
            <v>0</v>
          </cell>
          <cell r="Y48">
            <v>0</v>
          </cell>
          <cell r="Z48">
            <v>-1615371.4300000002</v>
          </cell>
          <cell r="AA48">
            <v>0</v>
          </cell>
          <cell r="AB48">
            <v>0</v>
          </cell>
          <cell r="AC48">
            <v>-11018406.688827798</v>
          </cell>
          <cell r="AD48">
            <v>0</v>
          </cell>
          <cell r="AE48">
            <v>0</v>
          </cell>
          <cell r="AF48">
            <v>153279510.50530368</v>
          </cell>
          <cell r="AG48">
            <v>5362058016.8102951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28244978.592898086</v>
          </cell>
          <cell r="AT48">
            <v>0</v>
          </cell>
          <cell r="AU48">
            <v>25877605.564484786</v>
          </cell>
          <cell r="AV48">
            <v>0</v>
          </cell>
          <cell r="AW48">
            <v>4503186.1200000085</v>
          </cell>
          <cell r="AX48">
            <v>12855303.339327645</v>
          </cell>
          <cell r="AY48">
            <v>0</v>
          </cell>
          <cell r="AZ48">
            <v>5481049.5432116631</v>
          </cell>
          <cell r="BA48">
            <v>0</v>
          </cell>
          <cell r="BB48">
            <v>0</v>
          </cell>
          <cell r="BC48">
            <v>0</v>
          </cell>
          <cell r="BD48">
            <v>-23391891.903797138</v>
          </cell>
          <cell r="BE48">
            <v>-3321469.9169705859</v>
          </cell>
          <cell r="BF48">
            <v>11899759.55273651</v>
          </cell>
          <cell r="BG48">
            <v>4381542.8268333329</v>
          </cell>
          <cell r="BH48">
            <v>0</v>
          </cell>
          <cell r="BI48">
            <v>0</v>
          </cell>
          <cell r="BJ48">
            <v>66530063.71872431</v>
          </cell>
          <cell r="BK48">
            <v>5428588080.5290194</v>
          </cell>
        </row>
        <row r="49">
          <cell r="A49">
            <v>37</v>
          </cell>
          <cell r="B49"/>
          <cell r="G49"/>
          <cell r="H49"/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G50"/>
          <cell r="H50"/>
        </row>
        <row r="51">
          <cell r="A51">
            <v>39</v>
          </cell>
          <cell r="G51"/>
          <cell r="H51"/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>
            <v>326078876.75844002</v>
          </cell>
          <cell r="X53"/>
          <cell r="Y53"/>
          <cell r="Z53">
            <v>-4539000</v>
          </cell>
          <cell r="AA53"/>
          <cell r="AB53"/>
          <cell r="AC53"/>
          <cell r="AD53"/>
          <cell r="AE53"/>
          <cell r="AF53">
            <v>321539876.75844002</v>
          </cell>
          <cell r="AG53">
            <v>10894006827.153294</v>
          </cell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>
            <v>24644867.610000003</v>
          </cell>
          <cell r="AT53">
            <v>0</v>
          </cell>
          <cell r="AU53">
            <v>21484686.755701002</v>
          </cell>
          <cell r="AV53"/>
          <cell r="AW53"/>
          <cell r="AX53">
            <v>13639436.15</v>
          </cell>
          <cell r="AY53"/>
          <cell r="AZ53">
            <v>6817570</v>
          </cell>
          <cell r="BA53"/>
          <cell r="BB53"/>
          <cell r="BC53"/>
          <cell r="BD53"/>
          <cell r="BE53">
            <v>-16990239.199999999</v>
          </cell>
          <cell r="BF53">
            <v>12619474.160000008</v>
          </cell>
          <cell r="BG53">
            <v>9659116.8499999996</v>
          </cell>
          <cell r="BH53"/>
          <cell r="BI53"/>
          <cell r="BJ53">
            <v>71874912.325701013</v>
          </cell>
          <cell r="BK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>
            <v>-143742277.5314436</v>
          </cell>
          <cell r="V54">
            <v>-21398675.290281195</v>
          </cell>
          <cell r="W54"/>
          <cell r="X54"/>
          <cell r="Y54"/>
          <cell r="Z54">
            <v>2120000</v>
          </cell>
          <cell r="AA54"/>
          <cell r="AB54"/>
          <cell r="AC54">
            <v>-16445383.11765343</v>
          </cell>
          <cell r="AD54"/>
          <cell r="AE54"/>
          <cell r="AF54">
            <v>-179466335.93937823</v>
          </cell>
          <cell r="AG54">
            <v>-4424391593.9403849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>
            <v>-2140347.6892875</v>
          </cell>
          <cell r="AT54">
            <v>0</v>
          </cell>
          <cell r="AU54">
            <v>-8848582.893215416</v>
          </cell>
          <cell r="AV54"/>
          <cell r="AW54"/>
          <cell r="AX54">
            <v>-671553.6085628313</v>
          </cell>
          <cell r="AY54"/>
          <cell r="AZ54">
            <v>-965822.41666666651</v>
          </cell>
          <cell r="BA54"/>
          <cell r="BB54"/>
          <cell r="BC54"/>
          <cell r="BD54"/>
          <cell r="BE54">
            <v>12688074.934416663</v>
          </cell>
          <cell r="BF54">
            <v>-631650.07127077854</v>
          </cell>
          <cell r="BG54">
            <v>-5277574.0231666667</v>
          </cell>
          <cell r="BH54"/>
          <cell r="BI54"/>
          <cell r="BJ54">
            <v>-5847455.7677531959</v>
          </cell>
          <cell r="BK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>
            <v>-12697238.698333323</v>
          </cell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>
            <v>-12697238.698333323</v>
          </cell>
          <cell r="AG55">
            <v>273144103.32999998</v>
          </cell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>
            <v>-3679667.3302051304</v>
          </cell>
          <cell r="AT55"/>
          <cell r="AU55">
            <v>16851957.74198458</v>
          </cell>
          <cell r="AV55"/>
          <cell r="AW55"/>
          <cell r="AX55"/>
          <cell r="AY55"/>
          <cell r="AZ55">
            <v>-370698.04012167035</v>
          </cell>
          <cell r="BA55"/>
          <cell r="BB55"/>
          <cell r="BC55"/>
          <cell r="BD55">
            <v>-31039847.298310034</v>
          </cell>
          <cell r="BE55"/>
          <cell r="BF55"/>
          <cell r="BG55"/>
          <cell r="BH55"/>
          <cell r="BI55"/>
          <cell r="BJ55">
            <v>-18238254.926652256</v>
          </cell>
          <cell r="BK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>
            <v>22974386.588703156</v>
          </cell>
          <cell r="V56">
            <v>4493721.8109590504</v>
          </cell>
          <cell r="W56"/>
          <cell r="X56"/>
          <cell r="Y56"/>
          <cell r="Z56">
            <v>803628.57</v>
          </cell>
          <cell r="AA56"/>
          <cell r="AB56"/>
          <cell r="AC56">
            <v>5426976.4288256317</v>
          </cell>
          <cell r="AD56"/>
          <cell r="AE56"/>
          <cell r="AF56">
            <v>33698713.398487836</v>
          </cell>
          <cell r="AG56">
            <v>-1409985756.1873004</v>
          </cell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>
            <v>9420126.0023907125</v>
          </cell>
          <cell r="AT56">
            <v>0</v>
          </cell>
          <cell r="AU56">
            <v>-3610456.0399853778</v>
          </cell>
          <cell r="AV56"/>
          <cell r="AW56">
            <v>4503186.1200000085</v>
          </cell>
          <cell r="AX56">
            <v>-112579.20210952556</v>
          </cell>
          <cell r="AY56"/>
          <cell r="AZ56"/>
          <cell r="BA56"/>
          <cell r="BB56"/>
          <cell r="BC56"/>
          <cell r="BD56">
            <v>7647955.3945128955</v>
          </cell>
          <cell r="BE56">
            <v>980694.34861275041</v>
          </cell>
          <cell r="BF56">
            <v>-88064.535992719757</v>
          </cell>
          <cell r="BG56"/>
          <cell r="BH56"/>
          <cell r="BI56"/>
          <cell r="BJ56">
            <v>18740862.087428745</v>
          </cell>
          <cell r="BK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>
            <v>-7927989.0496875346</v>
          </cell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>
            <v>-7927989.0496875346</v>
          </cell>
          <cell r="AG57">
            <v>137375215.94916266</v>
          </cell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>
            <v>0</v>
          </cell>
          <cell r="BK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>
            <v>-1867515.9642250985</v>
          </cell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>
            <v>-1867515.9642250985</v>
          </cell>
          <cell r="AG58">
            <v>-108090779.49447501</v>
          </cell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>
            <v>0</v>
          </cell>
          <cell r="BK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182818242.10345364</v>
          </cell>
          <cell r="V59">
            <v>-16904953.479322143</v>
          </cell>
          <cell r="W59">
            <v>0</v>
          </cell>
          <cell r="X59">
            <v>0</v>
          </cell>
          <cell r="Y59">
            <v>0</v>
          </cell>
          <cell r="Z59">
            <v>-1615371.4300000002</v>
          </cell>
          <cell r="AA59">
            <v>0</v>
          </cell>
          <cell r="AB59">
            <v>0</v>
          </cell>
          <cell r="AC59">
            <v>-11018406.688827798</v>
          </cell>
          <cell r="AD59">
            <v>0</v>
          </cell>
          <cell r="AE59">
            <v>0</v>
          </cell>
          <cell r="AF59">
            <v>153279510.50530368</v>
          </cell>
          <cell r="AG59">
            <v>5362058016.8102951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28244978.592898086</v>
          </cell>
          <cell r="AT59">
            <v>0</v>
          </cell>
          <cell r="AU59">
            <v>25877605.564484786</v>
          </cell>
          <cell r="AV59">
            <v>0</v>
          </cell>
          <cell r="AW59">
            <v>4503186.1200000085</v>
          </cell>
          <cell r="AX59">
            <v>12855303.339327645</v>
          </cell>
          <cell r="AY59">
            <v>0</v>
          </cell>
          <cell r="AZ59">
            <v>5481049.5432116631</v>
          </cell>
          <cell r="BA59">
            <v>0</v>
          </cell>
          <cell r="BB59">
            <v>0</v>
          </cell>
          <cell r="BC59">
            <v>0</v>
          </cell>
          <cell r="BD59">
            <v>-23391891.903797138</v>
          </cell>
          <cell r="BE59">
            <v>-3321469.9169705859</v>
          </cell>
          <cell r="BF59">
            <v>11899759.55273651</v>
          </cell>
          <cell r="BG59">
            <v>4381542.8268333329</v>
          </cell>
          <cell r="BH59">
            <v>0</v>
          </cell>
          <cell r="BI59">
            <v>0</v>
          </cell>
          <cell r="BJ59">
            <v>66530063.71872431</v>
          </cell>
          <cell r="BK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7.5999999999999998E-2</v>
          </cell>
          <cell r="H61">
            <v>7.6200000000000004E-2</v>
          </cell>
          <cell r="I61">
            <v>7.6200000000000004E-2</v>
          </cell>
          <cell r="J61">
            <v>7.6200000000000004E-2</v>
          </cell>
          <cell r="K61">
            <v>7.6200000000000004E-2</v>
          </cell>
          <cell r="L61">
            <v>7.6200000000000004E-2</v>
          </cell>
          <cell r="M61">
            <v>7.6200000000000004E-2</v>
          </cell>
          <cell r="N61">
            <v>7.6200000000000004E-2</v>
          </cell>
          <cell r="O61">
            <v>7.6200000000000004E-2</v>
          </cell>
          <cell r="P61">
            <v>7.6200000000000004E-2</v>
          </cell>
          <cell r="Q61">
            <v>7.6200000000000004E-2</v>
          </cell>
          <cell r="R61">
            <v>7.6200000000000004E-2</v>
          </cell>
          <cell r="S61">
            <v>7.6200000000000004E-2</v>
          </cell>
          <cell r="T61">
            <v>7.6200000000000004E-2</v>
          </cell>
          <cell r="U61">
            <v>7.6200000000000004E-2</v>
          </cell>
          <cell r="V61">
            <v>7.6200000000000004E-2</v>
          </cell>
          <cell r="W61">
            <v>7.6200000000000004E-2</v>
          </cell>
          <cell r="X61">
            <v>7.6200000000000004E-2</v>
          </cell>
          <cell r="Y61">
            <v>7.6200000000000004E-2</v>
          </cell>
          <cell r="Z61">
            <v>7.6200000000000004E-2</v>
          </cell>
          <cell r="AA61">
            <v>7.6200000000000004E-2</v>
          </cell>
          <cell r="AB61">
            <v>7.6200000000000004E-2</v>
          </cell>
          <cell r="AC61">
            <v>7.6200000000000004E-2</v>
          </cell>
          <cell r="AD61">
            <v>7.6200000000000004E-2</v>
          </cell>
          <cell r="AE61">
            <v>7.6200000000000004E-2</v>
          </cell>
          <cell r="AF61">
            <v>7.6200000000000004E-2</v>
          </cell>
          <cell r="AG61">
            <v>7.6200000000000004E-2</v>
          </cell>
          <cell r="AH61">
            <v>7.6200000000000004E-2</v>
          </cell>
          <cell r="AI61">
            <v>7.6200000000000004E-2</v>
          </cell>
          <cell r="AJ61">
            <v>7.6200000000000004E-2</v>
          </cell>
          <cell r="AK61">
            <v>7.6200000000000004E-2</v>
          </cell>
          <cell r="AL61">
            <v>7.6200000000000004E-2</v>
          </cell>
          <cell r="AM61">
            <v>7.6200000000000004E-2</v>
          </cell>
          <cell r="AN61">
            <v>7.6200000000000004E-2</v>
          </cell>
          <cell r="AO61">
            <v>7.6200000000000004E-2</v>
          </cell>
          <cell r="AP61">
            <v>7.6200000000000004E-2</v>
          </cell>
          <cell r="AQ61">
            <v>7.6200000000000004E-2</v>
          </cell>
          <cell r="AR61">
            <v>7.6200000000000004E-2</v>
          </cell>
          <cell r="AS61">
            <v>7.6200000000000004E-2</v>
          </cell>
          <cell r="AT61">
            <v>7.6200000000000004E-2</v>
          </cell>
          <cell r="AU61">
            <v>7.6200000000000004E-2</v>
          </cell>
          <cell r="AV61">
            <v>7.6200000000000004E-2</v>
          </cell>
          <cell r="AW61">
            <v>7.6200000000000004E-2</v>
          </cell>
          <cell r="AX61">
            <v>7.6200000000000004E-2</v>
          </cell>
          <cell r="AY61">
            <v>7.6200000000000004E-2</v>
          </cell>
          <cell r="AZ61">
            <v>7.6200000000000004E-2</v>
          </cell>
          <cell r="BA61">
            <v>7.6200000000000004E-2</v>
          </cell>
          <cell r="BB61">
            <v>7.6200000000000004E-2</v>
          </cell>
          <cell r="BC61">
            <v>7.6200000000000004E-2</v>
          </cell>
          <cell r="BD61">
            <v>7.6200000000000004E-2</v>
          </cell>
          <cell r="BE61">
            <v>7.6200000000000004E-2</v>
          </cell>
          <cell r="BF61">
            <v>7.6200000000000004E-2</v>
          </cell>
          <cell r="BG61">
            <v>7.6200000000000004E-2</v>
          </cell>
          <cell r="BH61">
            <v>7.6200000000000004E-2</v>
          </cell>
          <cell r="BI61">
            <v>7.6200000000000004E-2</v>
          </cell>
          <cell r="BJ61">
            <v>7.6200000000000004E-2</v>
          </cell>
          <cell r="BK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  <cell r="J62">
            <v>0.75138099999999997</v>
          </cell>
          <cell r="K62">
            <v>0.75138099999999997</v>
          </cell>
          <cell r="L62">
            <v>0.75138099999999997</v>
          </cell>
          <cell r="M62">
            <v>0.75138099999999997</v>
          </cell>
          <cell r="N62">
            <v>0.75138099999999997</v>
          </cell>
          <cell r="O62">
            <v>0.75138099999999997</v>
          </cell>
          <cell r="P62">
            <v>0.75138099999999997</v>
          </cell>
          <cell r="Q62">
            <v>0.75138099999999997</v>
          </cell>
          <cell r="R62">
            <v>0.75138099999999997</v>
          </cell>
          <cell r="S62">
            <v>0.75138099999999997</v>
          </cell>
          <cell r="T62">
            <v>0.75138099999999997</v>
          </cell>
          <cell r="U62">
            <v>0.75138099999999997</v>
          </cell>
          <cell r="V62">
            <v>0.75138099999999997</v>
          </cell>
          <cell r="W62">
            <v>0.75138099999999997</v>
          </cell>
          <cell r="X62">
            <v>0.75138099999999997</v>
          </cell>
          <cell r="Y62">
            <v>0.75138099999999997</v>
          </cell>
          <cell r="Z62">
            <v>0.75138099999999997</v>
          </cell>
          <cell r="AA62">
            <v>0.75138099999999997</v>
          </cell>
          <cell r="AB62">
            <v>0.75138099999999997</v>
          </cell>
          <cell r="AC62">
            <v>0.75138099999999997</v>
          </cell>
          <cell r="AD62">
            <v>0.75138099999999997</v>
          </cell>
          <cell r="AE62">
            <v>0.75138099999999997</v>
          </cell>
          <cell r="AF62">
            <v>0.75138099999999997</v>
          </cell>
          <cell r="AG62">
            <v>0.75138099999999997</v>
          </cell>
          <cell r="AH62">
            <v>0.75138099999999997</v>
          </cell>
          <cell r="AI62">
            <v>0.75138099999999997</v>
          </cell>
          <cell r="AJ62">
            <v>0.75138099999999997</v>
          </cell>
          <cell r="AK62">
            <v>0.75138099999999997</v>
          </cell>
          <cell r="AL62">
            <v>0.75138099999999997</v>
          </cell>
          <cell r="AM62">
            <v>0.75138099999999997</v>
          </cell>
          <cell r="AN62">
            <v>0.75138099999999997</v>
          </cell>
          <cell r="AO62">
            <v>0.75138099999999997</v>
          </cell>
          <cell r="AP62">
            <v>0.75138099999999997</v>
          </cell>
          <cell r="AQ62">
            <v>0.75138099999999997</v>
          </cell>
          <cell r="AR62">
            <v>0.75138099999999997</v>
          </cell>
          <cell r="AS62">
            <v>0.75138099999999997</v>
          </cell>
          <cell r="AT62">
            <v>0.75138099999999997</v>
          </cell>
          <cell r="AU62">
            <v>0.75138099999999997</v>
          </cell>
          <cell r="AV62">
            <v>0.75138099999999997</v>
          </cell>
          <cell r="AW62">
            <v>0.75138099999999997</v>
          </cell>
          <cell r="AX62">
            <v>0.75138099999999997</v>
          </cell>
          <cell r="AY62">
            <v>0.75138099999999997</v>
          </cell>
          <cell r="AZ62">
            <v>0.75138099999999997</v>
          </cell>
          <cell r="BA62">
            <v>0.75138099999999997</v>
          </cell>
          <cell r="BB62">
            <v>0.75138099999999997</v>
          </cell>
          <cell r="BC62">
            <v>0.75138099999999997</v>
          </cell>
          <cell r="BD62">
            <v>0.75138099999999997</v>
          </cell>
          <cell r="BE62">
            <v>0.75138099999999997</v>
          </cell>
          <cell r="BF62">
            <v>0.75138099999999997</v>
          </cell>
          <cell r="BG62">
            <v>0.75138099999999997</v>
          </cell>
          <cell r="BH62">
            <v>0.75138099999999997</v>
          </cell>
          <cell r="BI62">
            <v>0.75138099999999997</v>
          </cell>
          <cell r="BJ62">
            <v>0.75138099999999997</v>
          </cell>
          <cell r="BK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8327800.1577338427</v>
          </cell>
          <cell r="E63">
            <v>3965156.9663860002</v>
          </cell>
          <cell r="F63">
            <v>-14935653.446827501</v>
          </cell>
          <cell r="G63">
            <v>33105346.195786756</v>
          </cell>
          <cell r="H63">
            <v>-1955986.2286396027</v>
          </cell>
          <cell r="I63">
            <v>66597.374865170947</v>
          </cell>
          <cell r="J63">
            <v>303153.75903630909</v>
          </cell>
          <cell r="K63">
            <v>184145.16401528011</v>
          </cell>
          <cell r="L63">
            <v>71834.764841626398</v>
          </cell>
          <cell r="M63">
            <v>5301.3344264041589</v>
          </cell>
          <cell r="N63">
            <v>-803909.33835699933</v>
          </cell>
          <cell r="O63">
            <v>-496557.58700637007</v>
          </cell>
          <cell r="P63">
            <v>-1726149.211916219</v>
          </cell>
          <cell r="Q63">
            <v>319951.38960871822</v>
          </cell>
          <cell r="R63">
            <v>-61810.425156236211</v>
          </cell>
          <cell r="S63">
            <v>-13156.595940416744</v>
          </cell>
          <cell r="T63">
            <v>-23850.252119969373</v>
          </cell>
          <cell r="U63">
            <v>-13930750.048283167</v>
          </cell>
          <cell r="V63">
            <v>-15616796.024197796</v>
          </cell>
          <cell r="W63">
            <v>340892.94246068329</v>
          </cell>
          <cell r="X63">
            <v>-7589560.1894254955</v>
          </cell>
          <cell r="Y63">
            <v>-68620.043849999958</v>
          </cell>
          <cell r="Z63">
            <v>290621.86296599999</v>
          </cell>
          <cell r="AA63">
            <v>-32912585.679400001</v>
          </cell>
          <cell r="AB63">
            <v>-11000.8474333339</v>
          </cell>
          <cell r="AC63">
            <v>2508029.0681906114</v>
          </cell>
          <cell r="AD63">
            <v>0</v>
          </cell>
          <cell r="AE63">
            <v>0</v>
          </cell>
          <cell r="AF63">
            <v>-40657554.938235708</v>
          </cell>
          <cell r="AG63">
            <v>-46425786.018675454</v>
          </cell>
          <cell r="AH63">
            <v>-25687973.340135377</v>
          </cell>
          <cell r="AI63">
            <v>6844287.5880840775</v>
          </cell>
          <cell r="AJ63">
            <v>-387245.83443835971</v>
          </cell>
          <cell r="AK63">
            <v>-71834.764841627039</v>
          </cell>
          <cell r="AL63">
            <v>-5301.3344264041589</v>
          </cell>
          <cell r="AM63">
            <v>-442588.00130389305</v>
          </cell>
          <cell r="AN63">
            <v>-3003557.1583568119</v>
          </cell>
          <cell r="AO63">
            <v>-208177.32402600534</v>
          </cell>
          <cell r="AP63">
            <v>-691246.88851637836</v>
          </cell>
          <cell r="AQ63">
            <v>2791831.5547333327</v>
          </cell>
          <cell r="AR63">
            <v>-120117.65165375613</v>
          </cell>
          <cell r="AS63">
            <v>-7016643.8610012829</v>
          </cell>
          <cell r="AT63">
            <v>394548.96938773646</v>
          </cell>
          <cell r="AU63">
            <v>-11599467.306045108</v>
          </cell>
          <cell r="AV63">
            <v>477330.77329275</v>
          </cell>
          <cell r="AW63">
            <v>8663229.4576559979</v>
          </cell>
          <cell r="AX63">
            <v>-1275835.1717480381</v>
          </cell>
          <cell r="AY63">
            <v>-1330725.9543599267</v>
          </cell>
          <cell r="AZ63">
            <v>-956244.00519272871</v>
          </cell>
          <cell r="BA63">
            <v>3256035.0083918869</v>
          </cell>
          <cell r="BB63">
            <v>518010.67067606235</v>
          </cell>
          <cell r="BC63">
            <v>-10681804.722000003</v>
          </cell>
          <cell r="BD63">
            <v>10882577.643108103</v>
          </cell>
          <cell r="BE63">
            <v>4731829.8415331589</v>
          </cell>
          <cell r="BF63">
            <v>-1199529.7133211915</v>
          </cell>
          <cell r="BG63">
            <v>-2775018.0838546995</v>
          </cell>
          <cell r="BH63">
            <v>0</v>
          </cell>
          <cell r="BI63">
            <v>0</v>
          </cell>
          <cell r="BJ63">
            <v>-28893629.608358487</v>
          </cell>
          <cell r="BK63">
            <v>-75319415.627033949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-11083325.44705528</v>
          </cell>
          <cell r="E64">
            <v>-5277158.9465078311</v>
          </cell>
          <cell r="F64">
            <v>19877603.302222844</v>
          </cell>
          <cell r="G64">
            <v>-44059333.674642764</v>
          </cell>
          <cell r="H64">
            <v>2603188.30079494</v>
          </cell>
          <cell r="I64">
            <v>-88633.296377165447</v>
          </cell>
          <cell r="J64">
            <v>-403462.10382789705</v>
          </cell>
          <cell r="K64">
            <v>-245075.6194464328</v>
          </cell>
          <cell r="L64">
            <v>-95603.64827115192</v>
          </cell>
          <cell r="M64">
            <v>-7055.4544583961524</v>
          </cell>
          <cell r="N64">
            <v>1069909.0585961042</v>
          </cell>
          <cell r="O64">
            <v>660859.91927713121</v>
          </cell>
          <cell r="P64">
            <v>2297302.1834678003</v>
          </cell>
          <cell r="Q64">
            <v>-425817.78033876052</v>
          </cell>
          <cell r="R64">
            <v>82262.427658187007</v>
          </cell>
          <cell r="S64">
            <v>17509.886383095585</v>
          </cell>
          <cell r="T64">
            <v>31741.888762118517</v>
          </cell>
          <cell r="U64">
            <v>18540194.719167996</v>
          </cell>
          <cell r="V64">
            <v>20784124.198240038</v>
          </cell>
          <cell r="W64">
            <v>-453688.53146497358</v>
          </cell>
          <cell r="X64">
            <v>10100814.619248418</v>
          </cell>
          <cell r="Y64">
            <v>91325.231606867834</v>
          </cell>
          <cell r="Z64">
            <v>-386783.61971622921</v>
          </cell>
          <cell r="AA64">
            <v>43802792.03147272</v>
          </cell>
          <cell r="AB64">
            <v>14640.837914897902</v>
          </cell>
          <cell r="AC64">
            <v>-3337892.5847081728</v>
          </cell>
          <cell r="AD64">
            <v>0</v>
          </cell>
          <cell r="AE64">
            <v>0</v>
          </cell>
          <cell r="AF64">
            <v>54110437.897998102</v>
          </cell>
          <cell r="AG64">
            <v>61787277.052088693</v>
          </cell>
          <cell r="AH64">
            <v>34187680.205029644</v>
          </cell>
          <cell r="AI64">
            <v>-9108944.1815591268</v>
          </cell>
          <cell r="AJ64">
            <v>515378.79509644205</v>
          </cell>
          <cell r="AK64">
            <v>95603.648271152779</v>
          </cell>
          <cell r="AL64">
            <v>7055.4544583961524</v>
          </cell>
          <cell r="AM64">
            <v>589032.7294726551</v>
          </cell>
          <cell r="AN64">
            <v>3997382.3644154058</v>
          </cell>
          <cell r="AO64">
            <v>277059.60627964424</v>
          </cell>
          <cell r="AP64">
            <v>919968.54926645523</v>
          </cell>
          <cell r="AQ64">
            <v>-3715600.4140819809</v>
          </cell>
          <cell r="AR64">
            <v>159862.50870564484</v>
          </cell>
          <cell r="AS64">
            <v>9338330.1693831533</v>
          </cell>
          <cell r="AT64">
            <v>-525098.41130895843</v>
          </cell>
          <cell r="AU64">
            <v>15437530.768072532</v>
          </cell>
          <cell r="AV64">
            <v>-635271.28486446955</v>
          </cell>
          <cell r="AW64">
            <v>-11529742.510997748</v>
          </cell>
          <cell r="AX64">
            <v>1697987.0022638824</v>
          </cell>
          <cell r="AY64">
            <v>1771040.1971302533</v>
          </cell>
          <cell r="AZ64">
            <v>1272648.6365675053</v>
          </cell>
          <cell r="BA64">
            <v>-4333400.7758938372</v>
          </cell>
          <cell r="BB64">
            <v>-689411.45793686877</v>
          </cell>
          <cell r="BC64">
            <v>14216229.4787864</v>
          </cell>
          <cell r="BD64">
            <v>-14483434.693062646</v>
          </cell>
          <cell r="BE64">
            <v>-6297510.639120711</v>
          </cell>
          <cell r="BF64">
            <v>1596433.3850885124</v>
          </cell>
          <cell r="BG64">
            <v>3693223.6559810531</v>
          </cell>
          <cell r="BH64">
            <v>0</v>
          </cell>
          <cell r="BI64">
            <v>0</v>
          </cell>
          <cell r="BJ64">
            <v>38454032.785442382</v>
          </cell>
          <cell r="BK64">
            <v>100241309.83753109</v>
          </cell>
        </row>
      </sheetData>
      <sheetData sheetId="3"/>
      <sheetData sheetId="4">
        <row r="2">
          <cell r="DP2" t="str">
            <v>UE-__________</v>
          </cell>
        </row>
        <row r="3">
          <cell r="DP3" t="str">
            <v>Exh. SEF-6E page 15 of 29</v>
          </cell>
        </row>
        <row r="5">
          <cell r="A5" t="str">
            <v>PUGET SOUND ENERGY - ELECTRIC</v>
          </cell>
          <cell r="I5" t="str">
            <v>PUGET SOUND ENERGY - ELECTRIC</v>
          </cell>
          <cell r="AG5" t="str">
            <v>PUGET SOUND ENERGY - ELECTRIC</v>
          </cell>
          <cell r="DI5" t="str">
            <v>PUGET SOUND ENERGY - ELECTRIC</v>
          </cell>
          <cell r="EO5" t="str">
            <v>PUGET SOUND ENERGY - ELECTRIC</v>
          </cell>
        </row>
        <row r="6">
          <cell r="A6" t="str">
            <v>REVENUES AND EXPENSES</v>
          </cell>
          <cell r="I6" t="str">
            <v>TEMPERATURE NORMALIZATION</v>
          </cell>
          <cell r="AG6" t="str">
            <v>PASS-THROUGH REVENUES AND EXPENSES</v>
          </cell>
          <cell r="DI6" t="str">
            <v>WAGE INCREASE</v>
          </cell>
          <cell r="EO6" t="str">
            <v>AMA TO EOP DEPRECIATION</v>
          </cell>
        </row>
        <row r="7">
          <cell r="A7" t="str">
            <v>12 MONTHS ENDED DECEMBER 31, 2018</v>
          </cell>
          <cell r="I7" t="str">
            <v>12 MONTHS ENDED DECEMBER 31, 2018</v>
          </cell>
          <cell r="AG7" t="str">
            <v>12 MONTHS ENDED DECEMBER 31, 2018</v>
          </cell>
          <cell r="DI7" t="str">
            <v>12 MONTHS ENDED DECEMBER 31, 2018</v>
          </cell>
          <cell r="EO7" t="str">
            <v>12 MONTHS ENDED DECEMBER 31, 2018</v>
          </cell>
        </row>
        <row r="8">
          <cell r="A8" t="str">
            <v>2019 GENERAL RATE CASE</v>
          </cell>
          <cell r="I8" t="str">
            <v>2019 GENERAL RATE CASE</v>
          </cell>
          <cell r="AG8" t="str">
            <v>2019 GENERAL RATE CASE</v>
          </cell>
          <cell r="DI8" t="str">
            <v>2019 GENERAL RATE CASE</v>
          </cell>
          <cell r="EO8" t="str">
            <v>2019 GENERAL RATE CASE</v>
          </cell>
        </row>
        <row r="9">
          <cell r="F9">
            <v>6.01</v>
          </cell>
          <cell r="H9">
            <v>6.01</v>
          </cell>
          <cell r="N9">
            <v>6.02</v>
          </cell>
          <cell r="P9">
            <v>6.02</v>
          </cell>
          <cell r="AL9">
            <v>6.0499999999999989</v>
          </cell>
          <cell r="AN9" t="str">
            <v>N/A</v>
          </cell>
          <cell r="DN9">
            <v>6.15</v>
          </cell>
          <cell r="DP9">
            <v>6.15</v>
          </cell>
          <cell r="ET9">
            <v>6.1899999999999995</v>
          </cell>
          <cell r="EV9" t="str">
            <v>N/A</v>
          </cell>
        </row>
        <row r="10">
          <cell r="D10" t="str">
            <v>TY</v>
          </cell>
          <cell r="F10" t="str">
            <v>RESTATED</v>
          </cell>
          <cell r="H10" t="str">
            <v>PROFORMA</v>
          </cell>
          <cell r="L10" t="str">
            <v>TY</v>
          </cell>
          <cell r="N10" t="str">
            <v>RESTATED</v>
          </cell>
          <cell r="P10" t="str">
            <v>PROFORMA</v>
          </cell>
          <cell r="AJ10" t="str">
            <v>TY</v>
          </cell>
          <cell r="AL10" t="str">
            <v>RESTATED</v>
          </cell>
          <cell r="AN10" t="str">
            <v>PROFORMA</v>
          </cell>
          <cell r="DL10" t="str">
            <v>TY</v>
          </cell>
          <cell r="DN10" t="str">
            <v>RESTATED</v>
          </cell>
          <cell r="DP10" t="str">
            <v>PROFORMA</v>
          </cell>
          <cell r="ER10" t="str">
            <v>TY</v>
          </cell>
          <cell r="ET10" t="str">
            <v>RESTATED</v>
          </cell>
          <cell r="EV10" t="str">
            <v>PROFORMA</v>
          </cell>
        </row>
        <row r="11">
          <cell r="A11" t="str">
            <v>LINE</v>
          </cell>
          <cell r="D11" t="str">
            <v>ACTUAL</v>
          </cell>
          <cell r="E11" t="str">
            <v>RESTATED</v>
          </cell>
          <cell r="F11" t="str">
            <v>ADJUSTMENT</v>
          </cell>
          <cell r="G11" t="str">
            <v>PROFORMA</v>
          </cell>
          <cell r="H11" t="str">
            <v>ADJUSTMENT</v>
          </cell>
          <cell r="I11" t="str">
            <v>LINE</v>
          </cell>
          <cell r="L11" t="str">
            <v>ACTUAL</v>
          </cell>
          <cell r="M11" t="str">
            <v>RESTATED</v>
          </cell>
          <cell r="N11" t="str">
            <v>ADJUSTMENT</v>
          </cell>
          <cell r="O11" t="str">
            <v>PROFORMA</v>
          </cell>
          <cell r="P11" t="str">
            <v>ADJUSTMENT</v>
          </cell>
          <cell r="AG11" t="str">
            <v>LINE</v>
          </cell>
          <cell r="AJ11" t="str">
            <v>ACTUAL</v>
          </cell>
          <cell r="AK11" t="str">
            <v>RESTATED</v>
          </cell>
          <cell r="AL11" t="str">
            <v>ADJUSTMENT</v>
          </cell>
          <cell r="AM11" t="str">
            <v>PROFORMA</v>
          </cell>
          <cell r="AN11" t="str">
            <v>ADJUSTMENT</v>
          </cell>
          <cell r="DI11" t="str">
            <v>LINE</v>
          </cell>
          <cell r="DL11" t="str">
            <v>ACTUAL</v>
          </cell>
          <cell r="DM11" t="str">
            <v>RESTATED</v>
          </cell>
          <cell r="DN11" t="str">
            <v>ADJUSTMENT</v>
          </cell>
          <cell r="DO11" t="str">
            <v>PROFORMA</v>
          </cell>
          <cell r="DP11" t="str">
            <v>ADJUSTMENT</v>
          </cell>
          <cell r="EO11" t="str">
            <v>LINE</v>
          </cell>
          <cell r="ER11" t="str">
            <v>ACTUAL</v>
          </cell>
          <cell r="ES11" t="str">
            <v>RESTATED</v>
          </cell>
          <cell r="ET11" t="str">
            <v>ADJUSTMENT</v>
          </cell>
          <cell r="EU11" t="str">
            <v>PROFORMA</v>
          </cell>
          <cell r="EV11" t="str">
            <v>ADJUSTMENT</v>
          </cell>
        </row>
        <row r="12">
          <cell r="A12" t="str">
            <v>NO.</v>
          </cell>
          <cell r="B12" t="str">
            <v>DESCRIPTION</v>
          </cell>
          <cell r="C12" t="str">
            <v>%'s</v>
          </cell>
          <cell r="D12" t="str">
            <v>(a)</v>
          </cell>
          <cell r="E12" t="str">
            <v>(b)</v>
          </cell>
          <cell r="F12" t="str">
            <v>(c)=(b)-(a)</v>
          </cell>
          <cell r="G12" t="str">
            <v>(d)</v>
          </cell>
          <cell r="H12" t="str">
            <v>(e)=(d)-(b)</v>
          </cell>
          <cell r="I12" t="str">
            <v>NO.</v>
          </cell>
          <cell r="J12" t="str">
            <v>DESCRIPTION</v>
          </cell>
          <cell r="K12" t="str">
            <v>%'s</v>
          </cell>
          <cell r="L12" t="str">
            <v>(a)</v>
          </cell>
          <cell r="M12" t="str">
            <v>(b)</v>
          </cell>
          <cell r="N12" t="str">
            <v>(c)=(b)-(a)</v>
          </cell>
          <cell r="O12" t="str">
            <v>(d)</v>
          </cell>
          <cell r="P12" t="str">
            <v>(e)=(d)-(b)</v>
          </cell>
          <cell r="AG12" t="str">
            <v>NO.</v>
          </cell>
          <cell r="AH12" t="str">
            <v>DESCRIPTION</v>
          </cell>
          <cell r="AI12" t="str">
            <v>%'s</v>
          </cell>
          <cell r="AJ12" t="str">
            <v>(a)</v>
          </cell>
          <cell r="AK12" t="str">
            <v>(b)</v>
          </cell>
          <cell r="AL12" t="str">
            <v>(c)=(b)-(a)</v>
          </cell>
          <cell r="AM12" t="str">
            <v>(d)</v>
          </cell>
          <cell r="AN12" t="str">
            <v>(e)=(d)-(b)</v>
          </cell>
          <cell r="DI12" t="str">
            <v>NO.</v>
          </cell>
          <cell r="DJ12" t="str">
            <v>DESCRIPTION</v>
          </cell>
          <cell r="DK12" t="str">
            <v>%'s</v>
          </cell>
          <cell r="DL12" t="str">
            <v>(a)</v>
          </cell>
          <cell r="DM12" t="str">
            <v>(b)</v>
          </cell>
          <cell r="DN12" t="str">
            <v>(c)=(b)-(a)</v>
          </cell>
          <cell r="DO12" t="str">
            <v>(d)</v>
          </cell>
          <cell r="DP12" t="str">
            <v>(e)=(d)-(b)</v>
          </cell>
          <cell r="EO12" t="str">
            <v>NO.</v>
          </cell>
          <cell r="EP12" t="str">
            <v>DESCRIPTION</v>
          </cell>
          <cell r="ER12" t="str">
            <v>(a)</v>
          </cell>
          <cell r="ES12" t="str">
            <v>(b)</v>
          </cell>
          <cell r="ET12" t="str">
            <v>(c)=(b)-(a)</v>
          </cell>
          <cell r="EU12" t="str">
            <v>(d)</v>
          </cell>
          <cell r="EV12" t="str">
            <v>(e)=(d)-(b)</v>
          </cell>
        </row>
        <row r="13">
          <cell r="A13">
            <v>1</v>
          </cell>
          <cell r="B13" t="str">
            <v>SALES TO CUSTOMERS</v>
          </cell>
          <cell r="I13">
            <v>1</v>
          </cell>
        </row>
        <row r="14">
          <cell r="A14">
            <v>2</v>
          </cell>
          <cell r="B14" t="str">
            <v>REMOVE SCHEDULE 132 - MERGER RATE CREDIT</v>
          </cell>
          <cell r="D14" t="str">
            <v>NOTE 1</v>
          </cell>
          <cell r="F14">
            <v>5983138.4299999997</v>
          </cell>
          <cell r="G14" t="str">
            <v>NOTE 1</v>
          </cell>
          <cell r="H14">
            <v>0</v>
          </cell>
          <cell r="I14">
            <v>2</v>
          </cell>
          <cell r="J14" t="str">
            <v>GPI IN KWH</v>
          </cell>
          <cell r="L14">
            <v>20655081094.767998</v>
          </cell>
          <cell r="M14">
            <v>20790328792.745289</v>
          </cell>
          <cell r="N14">
            <v>135247697.97729111</v>
          </cell>
          <cell r="O14">
            <v>20790328792.745289</v>
          </cell>
          <cell r="P14">
            <v>0</v>
          </cell>
          <cell r="AG14">
            <v>1</v>
          </cell>
          <cell r="AH14" t="str">
            <v>REMOVE REVENUE ASSOCIATED WITH RIDERS:</v>
          </cell>
          <cell r="DI14">
            <v>1</v>
          </cell>
          <cell r="DJ14" t="str">
            <v>WAGES:</v>
          </cell>
          <cell r="EO14">
            <v>1</v>
          </cell>
          <cell r="EP14" t="str">
            <v>403 ELEC. DEPRECIATION EXPENSE</v>
          </cell>
          <cell r="ER14">
            <v>316437620.50999957</v>
          </cell>
          <cell r="ES14">
            <v>320871178.06530237</v>
          </cell>
          <cell r="ET14">
            <v>4433557.5553027987</v>
          </cell>
          <cell r="EU14">
            <v>320871178.06530237</v>
          </cell>
          <cell r="EV14">
            <v>0</v>
          </cell>
        </row>
        <row r="15">
          <cell r="A15">
            <v>3</v>
          </cell>
          <cell r="B15" t="str">
            <v>REMOVE SCHEDULE 95A - FEDERAL INCENTIVE TRACKER</v>
          </cell>
          <cell r="F15">
            <v>41885179.539999999</v>
          </cell>
          <cell r="H15">
            <v>0</v>
          </cell>
          <cell r="I15">
            <v>3</v>
          </cell>
          <cell r="AG15">
            <v>2</v>
          </cell>
          <cell r="AH15" t="str">
            <v>REMOVE CONSERVATION RIDER - SCHEDULE 120</v>
          </cell>
          <cell r="AJ15">
            <v>101866388.838</v>
          </cell>
          <cell r="AK15">
            <v>0</v>
          </cell>
          <cell r="AL15">
            <v>-101866388.838</v>
          </cell>
          <cell r="AM15">
            <v>0</v>
          </cell>
          <cell r="AN15">
            <v>0</v>
          </cell>
          <cell r="DI15">
            <v>2</v>
          </cell>
          <cell r="DJ15" t="str">
            <v>PURCHASED POWER</v>
          </cell>
          <cell r="DL15">
            <v>6435874.2777891876</v>
          </cell>
          <cell r="DM15">
            <v>6442215.4155860059</v>
          </cell>
          <cell r="DN15">
            <v>6341.1377968182787</v>
          </cell>
          <cell r="DO15">
            <v>6688165.9532109005</v>
          </cell>
          <cell r="DP15">
            <v>245950.53762489464</v>
          </cell>
          <cell r="EO15">
            <v>2</v>
          </cell>
          <cell r="EP15" t="str">
            <v>403 ELEC. PORTION OF COMMON</v>
          </cell>
          <cell r="ER15">
            <v>17479184.218140036</v>
          </cell>
          <cell r="ES15">
            <v>18643869.746868491</v>
          </cell>
          <cell r="ET15">
            <v>1164685.5287284553</v>
          </cell>
          <cell r="EU15">
            <v>18643869.746868491</v>
          </cell>
          <cell r="EV15">
            <v>0</v>
          </cell>
        </row>
        <row r="16">
          <cell r="A16">
            <v>4</v>
          </cell>
          <cell r="B16" t="str">
            <v>REMOVE SCHEDULE 95 - POWER COST ONLY RATE CASE</v>
          </cell>
          <cell r="F16">
            <v>0</v>
          </cell>
          <cell r="H16">
            <v>1895876.7300000002</v>
          </cell>
          <cell r="I16">
            <v>4</v>
          </cell>
          <cell r="J16" t="str">
            <v>AVERAGE PRICING PER KWH</v>
          </cell>
          <cell r="L16">
            <v>3.901848296808768E-2</v>
          </cell>
          <cell r="M16">
            <v>3.901848296808768E-2</v>
          </cell>
          <cell r="N16">
            <v>3.901848296808768E-2</v>
          </cell>
          <cell r="O16">
            <v>3.9456616779765467E-2</v>
          </cell>
          <cell r="P16">
            <v>4.3813381167778775E-4</v>
          </cell>
          <cell r="AG16">
            <v>3</v>
          </cell>
          <cell r="AH16" t="str">
            <v>REMOVE PROPERTY TAX TRACKER - SCHEDULE 140</v>
          </cell>
          <cell r="AJ16">
            <v>62179769</v>
          </cell>
          <cell r="AK16">
            <v>0</v>
          </cell>
          <cell r="AL16">
            <v>-62179769</v>
          </cell>
          <cell r="AM16">
            <v>0</v>
          </cell>
          <cell r="AN16">
            <v>0</v>
          </cell>
          <cell r="DI16">
            <v>3</v>
          </cell>
          <cell r="DJ16" t="str">
            <v>OTHER POWER SUPPLY</v>
          </cell>
          <cell r="DL16">
            <v>21002062.650665939</v>
          </cell>
          <cell r="DM16">
            <v>21009444.612224907</v>
          </cell>
          <cell r="DN16">
            <v>7381.9615589678288</v>
          </cell>
          <cell r="DO16">
            <v>21701059.501812048</v>
          </cell>
          <cell r="DP16">
            <v>691614.88958714157</v>
          </cell>
          <cell r="EO16">
            <v>3</v>
          </cell>
          <cell r="EP16" t="str">
            <v>404 ELEC. DEPRECIATION EXPENSE</v>
          </cell>
          <cell r="ER16">
            <v>15706525.089999994</v>
          </cell>
          <cell r="ES16">
            <v>15702575.549999984</v>
          </cell>
          <cell r="ET16">
            <v>-3949.5400000102818</v>
          </cell>
          <cell r="EU16">
            <v>15702575.549999984</v>
          </cell>
          <cell r="EV16">
            <v>0</v>
          </cell>
        </row>
        <row r="17">
          <cell r="A17">
            <v>5</v>
          </cell>
          <cell r="B17" t="str">
            <v>REMOVE SCHEDULE 141 - EXPEDITED RATE FILING</v>
          </cell>
          <cell r="F17">
            <v>0</v>
          </cell>
          <cell r="H17">
            <v>-723802.14000000013</v>
          </cell>
          <cell r="I17">
            <v>5</v>
          </cell>
          <cell r="AG17">
            <v>4</v>
          </cell>
          <cell r="AH17" t="str">
            <v>REMOVE MUNICIPAL TAXES - SCHEDULE 81 - RETAIL CUSTOMERS</v>
          </cell>
          <cell r="AJ17">
            <v>85339739.170000002</v>
          </cell>
          <cell r="AK17">
            <v>0</v>
          </cell>
          <cell r="AL17">
            <v>-85339739.170000002</v>
          </cell>
          <cell r="AM17">
            <v>0</v>
          </cell>
          <cell r="AN17">
            <v>0</v>
          </cell>
          <cell r="DI17">
            <v>4</v>
          </cell>
          <cell r="DJ17" t="str">
            <v>TRANSMISSION</v>
          </cell>
          <cell r="DL17">
            <v>9188775.2244181</v>
          </cell>
          <cell r="DM17">
            <v>9195193.1657769624</v>
          </cell>
          <cell r="DN17">
            <v>6417.9413588624448</v>
          </cell>
          <cell r="DO17">
            <v>9524371.1429421082</v>
          </cell>
          <cell r="DP17">
            <v>329177.9771651458</v>
          </cell>
          <cell r="EO17">
            <v>4</v>
          </cell>
          <cell r="EP17" t="str">
            <v>404 ELEC. PORTION OF COMMON</v>
          </cell>
          <cell r="ER17">
            <v>44372353.199617065</v>
          </cell>
          <cell r="ES17">
            <v>60095545.457455039</v>
          </cell>
          <cell r="ET17">
            <v>15723192.257837974</v>
          </cell>
          <cell r="EU17">
            <v>60095545.457455039</v>
          </cell>
          <cell r="EV17">
            <v>0</v>
          </cell>
        </row>
        <row r="18">
          <cell r="A18">
            <v>6</v>
          </cell>
          <cell r="B18" t="str">
            <v>ANNUALIZE TAX REFORM REVENUES EFFECTIVE 5-1-2019 FROM UE-180282 - SALES TO CUSTOMERS</v>
          </cell>
          <cell r="F18">
            <v>-20725035.350196019</v>
          </cell>
          <cell r="H18">
            <v>0</v>
          </cell>
          <cell r="I18">
            <v>6</v>
          </cell>
          <cell r="J18" t="str">
            <v>TEMPERATURE NORMALIZATION ADJUSTMENT</v>
          </cell>
          <cell r="L18">
            <v>805929929.90067494</v>
          </cell>
          <cell r="M18">
            <v>811207089.90067494</v>
          </cell>
          <cell r="N18">
            <v>5277160</v>
          </cell>
          <cell r="O18">
            <v>820316035.90067494</v>
          </cell>
          <cell r="P18">
            <v>9108946</v>
          </cell>
          <cell r="AG18">
            <v>5</v>
          </cell>
          <cell r="AH18" t="str">
            <v>REMOVE MUNICIPAL TAXES - SCHEDULE 81 - WHOLESALE CUSTOMERS</v>
          </cell>
          <cell r="AJ18">
            <v>16204.59</v>
          </cell>
          <cell r="AK18">
            <v>0</v>
          </cell>
          <cell r="AL18">
            <v>-16204.59</v>
          </cell>
          <cell r="AM18">
            <v>0</v>
          </cell>
          <cell r="AN18">
            <v>0</v>
          </cell>
          <cell r="DI18">
            <v>5</v>
          </cell>
          <cell r="DJ18" t="str">
            <v>DISTRIBUTION</v>
          </cell>
          <cell r="DL18">
            <v>27417316.113969147</v>
          </cell>
          <cell r="DM18">
            <v>27423128.940563183</v>
          </cell>
          <cell r="DN18">
            <v>5812.8265940360725</v>
          </cell>
          <cell r="DO18">
            <v>28292537.446778752</v>
          </cell>
          <cell r="DP18">
            <v>869408.50621556863</v>
          </cell>
          <cell r="EO18">
            <v>5</v>
          </cell>
          <cell r="EP18" t="str">
            <v>SUBTOTAL DEPRECIATION EXPENSE 403</v>
          </cell>
          <cell r="ER18">
            <v>393995683.0177567</v>
          </cell>
          <cell r="ES18">
            <v>415313168.81962591</v>
          </cell>
          <cell r="ET18">
            <v>21317485.801869217</v>
          </cell>
          <cell r="EU18">
            <v>415313168.81962591</v>
          </cell>
          <cell r="EV18">
            <v>0</v>
          </cell>
        </row>
        <row r="19">
          <cell r="A19">
            <v>7</v>
          </cell>
          <cell r="B19" t="str">
            <v>RECLASSIFY TRANSPORTATION REVENUES FROM OTHER OPERATING</v>
          </cell>
          <cell r="F19">
            <v>10345744.779999999</v>
          </cell>
          <cell r="H19">
            <v>0</v>
          </cell>
          <cell r="I19">
            <v>7</v>
          </cell>
          <cell r="AG19">
            <v>6</v>
          </cell>
          <cell r="AH19" t="str">
            <v>REMOVE LOW INCOME AMORTIZATION - SCHEDULE 129</v>
          </cell>
          <cell r="AJ19">
            <v>17990501.364999998</v>
          </cell>
          <cell r="AK19">
            <v>0</v>
          </cell>
          <cell r="AL19">
            <v>-17990501.364999998</v>
          </cell>
          <cell r="AM19">
            <v>0</v>
          </cell>
          <cell r="AN19">
            <v>0</v>
          </cell>
          <cell r="DI19">
            <v>6</v>
          </cell>
          <cell r="DJ19" t="str">
            <v>CUSTOMER ACCTS</v>
          </cell>
          <cell r="DL19">
            <v>10657780.915169371</v>
          </cell>
          <cell r="DM19">
            <v>10661461.996836899</v>
          </cell>
          <cell r="DN19">
            <v>3681.0816675275564</v>
          </cell>
          <cell r="DO19">
            <v>11005573.481128439</v>
          </cell>
          <cell r="DP19">
            <v>344111.48429154046</v>
          </cell>
          <cell r="EO19">
            <v>6</v>
          </cell>
          <cell r="EP19" t="str">
            <v>403.1 ELEC. ASSET RETIREMENT COST DEPRECIATION</v>
          </cell>
          <cell r="ER19">
            <v>7708455.0157819996</v>
          </cell>
          <cell r="ES19">
            <v>7809629.5241939761</v>
          </cell>
          <cell r="ET19">
            <v>101174.50841197651</v>
          </cell>
          <cell r="EU19">
            <v>7809629.5241939761</v>
          </cell>
          <cell r="EV19">
            <v>0</v>
          </cell>
        </row>
        <row r="20">
          <cell r="A20">
            <v>8</v>
          </cell>
          <cell r="B20" t="str">
            <v>MIGRATE SCHEDULE 40 PURSUANT TO UE-170033</v>
          </cell>
          <cell r="F20">
            <v>0</v>
          </cell>
          <cell r="H20">
            <v>-18978293.07</v>
          </cell>
          <cell r="I20">
            <v>8</v>
          </cell>
          <cell r="J20" t="str">
            <v>UNCOLLECTIBLES @</v>
          </cell>
          <cell r="K20">
            <v>8.4790000000000004E-3</v>
          </cell>
          <cell r="L20">
            <v>6833479.8756278232</v>
          </cell>
          <cell r="M20">
            <v>6878224.9152678233</v>
          </cell>
          <cell r="N20">
            <v>44745.039640000003</v>
          </cell>
          <cell r="O20">
            <v>6955459.6684018234</v>
          </cell>
          <cell r="P20">
            <v>77234.753134000115</v>
          </cell>
          <cell r="AG20">
            <v>7</v>
          </cell>
          <cell r="AH20" t="str">
            <v>REMOVE RESIDENTIAL EXCHANGE - SCH 194</v>
          </cell>
          <cell r="AJ20">
            <v>-81156080.872999996</v>
          </cell>
          <cell r="AK20">
            <v>0</v>
          </cell>
          <cell r="AL20">
            <v>81156080.872999996</v>
          </cell>
          <cell r="AM20">
            <v>0</v>
          </cell>
          <cell r="AN20">
            <v>0</v>
          </cell>
          <cell r="DI20">
            <v>7</v>
          </cell>
          <cell r="DJ20" t="str">
            <v>CUSTOMER SERVICE</v>
          </cell>
          <cell r="DL20">
            <v>1325772.7039111818</v>
          </cell>
          <cell r="DM20">
            <v>1326921.5073119954</v>
          </cell>
          <cell r="DN20">
            <v>1148.8034008136019</v>
          </cell>
          <cell r="DO20">
            <v>1376273.7558263356</v>
          </cell>
          <cell r="DP20">
            <v>49352.248514340259</v>
          </cell>
          <cell r="EO20">
            <v>7</v>
          </cell>
          <cell r="EP20" t="str">
            <v>411.10 ELEC. ASSET RETIREMENT OBLIGATION ACCRETION</v>
          </cell>
          <cell r="ER20">
            <v>3557679.0999999996</v>
          </cell>
          <cell r="ES20">
            <v>3537694.0799999996</v>
          </cell>
          <cell r="ET20">
            <v>-19985.020000000019</v>
          </cell>
          <cell r="EU20">
            <v>3537694.0799999996</v>
          </cell>
          <cell r="EV20">
            <v>0</v>
          </cell>
        </row>
        <row r="21">
          <cell r="A21">
            <v>9</v>
          </cell>
          <cell r="B21" t="str">
            <v>ANNUALIZE TAX REFORM REVENUES EFFECTIVE 5-1-2019 FROM UE-180282 - SALES FOR RESALE FIRM</v>
          </cell>
          <cell r="F21">
            <v>114.23000000000138</v>
          </cell>
          <cell r="H21">
            <v>0</v>
          </cell>
          <cell r="I21">
            <v>9</v>
          </cell>
          <cell r="J21" t="str">
            <v>ANNUAL FILING FEE @</v>
          </cell>
          <cell r="K21">
            <v>2E-3</v>
          </cell>
          <cell r="L21">
            <v>1611859.8598013499</v>
          </cell>
          <cell r="M21">
            <v>1622414.17980135</v>
          </cell>
          <cell r="N21">
            <v>10554.32</v>
          </cell>
          <cell r="O21">
            <v>1640632.07180135</v>
          </cell>
          <cell r="P21">
            <v>18217.891999999993</v>
          </cell>
          <cell r="AG21">
            <v>8</v>
          </cell>
          <cell r="AH21" t="str">
            <v>REMOVE REC PROCEEDS - SCH 137</v>
          </cell>
          <cell r="AJ21">
            <v>-657452.02800000005</v>
          </cell>
          <cell r="AK21">
            <v>0</v>
          </cell>
          <cell r="AL21">
            <v>657452.02800000005</v>
          </cell>
          <cell r="AM21">
            <v>0</v>
          </cell>
          <cell r="AN21">
            <v>0</v>
          </cell>
          <cell r="DI21">
            <v>8</v>
          </cell>
          <cell r="DJ21" t="str">
            <v>SALES</v>
          </cell>
          <cell r="DL21">
            <v>482719.13067690859</v>
          </cell>
          <cell r="DM21">
            <v>483201.84980758541</v>
          </cell>
          <cell r="DN21">
            <v>482.71913067682181</v>
          </cell>
          <cell r="DO21">
            <v>501708.48065521597</v>
          </cell>
          <cell r="DP21">
            <v>18506.630847630557</v>
          </cell>
          <cell r="EO21">
            <v>8</v>
          </cell>
          <cell r="EP21" t="str">
            <v>TOTAL DEPRECIATION AND ACCRETION</v>
          </cell>
          <cell r="ER21">
            <v>405261817.13353872</v>
          </cell>
          <cell r="ES21">
            <v>426660492.4238199</v>
          </cell>
          <cell r="ET21">
            <v>21398675.290281195</v>
          </cell>
          <cell r="EU21">
            <v>426660492.4238199</v>
          </cell>
          <cell r="EV21">
            <v>0</v>
          </cell>
        </row>
        <row r="22">
          <cell r="A22">
            <v>10</v>
          </cell>
          <cell r="B22" t="str">
            <v>OTHER</v>
          </cell>
          <cell r="F22">
            <v>3810955</v>
          </cell>
          <cell r="H22">
            <v>0</v>
          </cell>
          <cell r="I22">
            <v>10</v>
          </cell>
          <cell r="J22" t="str">
            <v>STATE UTILITY TAX @</v>
          </cell>
          <cell r="K22">
            <v>3.8406000000000003E-2</v>
          </cell>
          <cell r="L22">
            <v>30952544.887765326</v>
          </cell>
          <cell r="M22">
            <v>31155219.494725324</v>
          </cell>
          <cell r="N22">
            <v>202674.60696</v>
          </cell>
          <cell r="O22">
            <v>31505057.674801324</v>
          </cell>
          <cell r="P22">
            <v>349838.18007599935</v>
          </cell>
          <cell r="AG22">
            <v>9</v>
          </cell>
          <cell r="AH22" t="str">
            <v>REMOVE EXPENSES ASSOCIATED WITH SCH 137 REC PROCEEDS</v>
          </cell>
          <cell r="AJ22">
            <v>544146.44999999995</v>
          </cell>
          <cell r="AK22">
            <v>0</v>
          </cell>
          <cell r="AL22">
            <v>-544146.44999999995</v>
          </cell>
          <cell r="AM22">
            <v>0</v>
          </cell>
          <cell r="AN22">
            <v>0</v>
          </cell>
          <cell r="DI22">
            <v>9</v>
          </cell>
          <cell r="DJ22" t="str">
            <v>ADMIN. &amp; GENERAL</v>
          </cell>
          <cell r="DL22">
            <v>28115834.299467236</v>
          </cell>
          <cell r="DM22">
            <v>28143396.613986582</v>
          </cell>
          <cell r="DN22">
            <v>27562.31451934576</v>
          </cell>
          <cell r="DO22">
            <v>29215057.33172036</v>
          </cell>
          <cell r="DP22">
            <v>1071660.7177337781</v>
          </cell>
          <cell r="EO22">
            <v>9</v>
          </cell>
        </row>
        <row r="23">
          <cell r="A23">
            <v>11</v>
          </cell>
          <cell r="B23" t="str">
            <v>ADJUSTMENTS TO SALES TO CUSTOMERS</v>
          </cell>
          <cell r="F23">
            <v>41300096.629803978</v>
          </cell>
          <cell r="H23">
            <v>-17806218.48</v>
          </cell>
          <cell r="I23">
            <v>11</v>
          </cell>
          <cell r="J23" t="str">
            <v>INCREASE (DECREASE) EXPENSE</v>
          </cell>
          <cell r="L23">
            <v>39397884.623194501</v>
          </cell>
          <cell r="M23">
            <v>39655858.589794502</v>
          </cell>
          <cell r="N23">
            <v>257973.96660000001</v>
          </cell>
          <cell r="O23">
            <v>40101149.415004499</v>
          </cell>
          <cell r="P23">
            <v>445290.82520999946</v>
          </cell>
          <cell r="AG23">
            <v>10</v>
          </cell>
          <cell r="AH23" t="str">
            <v>REMOVE DECOUPLING SCH 142 REVENUE</v>
          </cell>
          <cell r="AJ23">
            <v>16403352.696571918</v>
          </cell>
          <cell r="AK23">
            <v>0</v>
          </cell>
          <cell r="AL23">
            <v>-16403352.696571918</v>
          </cell>
          <cell r="AM23">
            <v>0</v>
          </cell>
          <cell r="AN23">
            <v>0</v>
          </cell>
          <cell r="DI23">
            <v>10</v>
          </cell>
          <cell r="DJ23" t="str">
            <v>TOTAL WAGE INCREASE</v>
          </cell>
          <cell r="DL23">
            <v>104626135.31606707</v>
          </cell>
          <cell r="DM23">
            <v>104684964.10209413</v>
          </cell>
          <cell r="DN23">
            <v>58828.786027058959</v>
          </cell>
          <cell r="DO23">
            <v>108304747.09407419</v>
          </cell>
          <cell r="DP23">
            <v>3619782.9919800609</v>
          </cell>
          <cell r="EO23">
            <v>10</v>
          </cell>
          <cell r="EP23" t="str">
            <v>INCREASE (DECREASE) EXPENSE</v>
          </cell>
          <cell r="ER23">
            <v>405261817.13353872</v>
          </cell>
          <cell r="ES23">
            <v>426660492.4238199</v>
          </cell>
          <cell r="ET23">
            <v>21398675.290281195</v>
          </cell>
          <cell r="EU23">
            <v>426660492.4238199</v>
          </cell>
          <cell r="EV23">
            <v>0</v>
          </cell>
        </row>
        <row r="24">
          <cell r="A24">
            <v>12</v>
          </cell>
          <cell r="B24" t="str">
            <v>OTHER OPERATING REVENUES</v>
          </cell>
          <cell r="I24">
            <v>12</v>
          </cell>
          <cell r="AG24">
            <v>11</v>
          </cell>
          <cell r="AH24" t="str">
            <v>REMOVE DECOUPLING SCH 142 SURCHARGE AMORT EXPENSE</v>
          </cell>
          <cell r="AJ24">
            <v>-15601474.800000001</v>
          </cell>
          <cell r="AK24">
            <v>0</v>
          </cell>
          <cell r="AL24">
            <v>15601474.800000001</v>
          </cell>
          <cell r="AM24">
            <v>0</v>
          </cell>
          <cell r="AN24">
            <v>0</v>
          </cell>
          <cell r="DI24">
            <v>11</v>
          </cell>
          <cell r="EO24">
            <v>11</v>
          </cell>
        </row>
        <row r="25">
          <cell r="A25">
            <v>13</v>
          </cell>
          <cell r="B25" t="str">
            <v>REMOVE OVEREARNINGS ACCRUALS</v>
          </cell>
          <cell r="D25" t="str">
            <v>NOTE 1</v>
          </cell>
          <cell r="F25">
            <v>-10964420.23</v>
          </cell>
          <cell r="G25" t="str">
            <v>NOTE 1</v>
          </cell>
          <cell r="H25">
            <v>0</v>
          </cell>
          <cell r="I25">
            <v>13</v>
          </cell>
          <cell r="J25" t="str">
            <v>INCREASE (DECREASE) OPERATING INCOME BEFORE INCOME TAXES</v>
          </cell>
          <cell r="L25">
            <v>766532045.27748048</v>
          </cell>
          <cell r="M25">
            <v>771551231.31088042</v>
          </cell>
          <cell r="N25">
            <v>5019186.0334000001</v>
          </cell>
          <cell r="O25">
            <v>780214886.48567045</v>
          </cell>
          <cell r="P25">
            <v>8663655.1747900005</v>
          </cell>
          <cell r="AG25">
            <v>12</v>
          </cell>
          <cell r="AH25" t="str">
            <v>GREEN POWER - SCH 135/136 (TAGS ELIM IN PAGE 4.03)</v>
          </cell>
          <cell r="AJ25">
            <v>4470609.87</v>
          </cell>
          <cell r="AK25">
            <v>0</v>
          </cell>
          <cell r="AL25">
            <v>-4470609.87</v>
          </cell>
          <cell r="AM25">
            <v>0</v>
          </cell>
          <cell r="AN25">
            <v>0</v>
          </cell>
          <cell r="DI25">
            <v>12</v>
          </cell>
          <cell r="DJ25" t="str">
            <v>PAYROLL TAXES</v>
          </cell>
          <cell r="DL25">
            <v>7658038.0723143257</v>
          </cell>
          <cell r="DM25">
            <v>7677450.3307888452</v>
          </cell>
          <cell r="DN25">
            <v>19412.258474519269</v>
          </cell>
          <cell r="DO25">
            <v>7859638.4253364205</v>
          </cell>
          <cell r="DP25">
            <v>182188.09454757578</v>
          </cell>
          <cell r="EO25">
            <v>12</v>
          </cell>
          <cell r="EP25" t="str">
            <v>INCREASE (DECREASE) FIT</v>
          </cell>
          <cell r="EQ25">
            <v>0.21</v>
          </cell>
          <cell r="ER25">
            <v>-85104981.598043129</v>
          </cell>
          <cell r="ES25">
            <v>-89598703.40900217</v>
          </cell>
          <cell r="ET25">
            <v>-4493721.8109590504</v>
          </cell>
          <cell r="EU25">
            <v>-89598703.40900217</v>
          </cell>
          <cell r="EV25">
            <v>0</v>
          </cell>
        </row>
        <row r="26">
          <cell r="A26">
            <v>14</v>
          </cell>
          <cell r="B26" t="str">
            <v>REMOVE CURRENT PERIOD DECOUPLING DEFERRALS</v>
          </cell>
          <cell r="F26">
            <v>0</v>
          </cell>
          <cell r="H26">
            <v>-18227053.410000004</v>
          </cell>
          <cell r="I26">
            <v>14</v>
          </cell>
          <cell r="AG26">
            <v>13</v>
          </cell>
          <cell r="AH26" t="str">
            <v>GREEN POWER - SCH 135/136 ELIMINATE UNDER EXPENSED</v>
          </cell>
          <cell r="AJ26">
            <v>-684145.61</v>
          </cell>
          <cell r="AK26">
            <v>0</v>
          </cell>
          <cell r="AL26">
            <v>684145.61</v>
          </cell>
          <cell r="AM26">
            <v>0</v>
          </cell>
          <cell r="AN26">
            <v>0</v>
          </cell>
          <cell r="DI26">
            <v>13</v>
          </cell>
          <cell r="DJ26" t="str">
            <v>TOTAL WAGES &amp; TAXES</v>
          </cell>
          <cell r="DL26">
            <v>112284173.38838139</v>
          </cell>
          <cell r="DM26">
            <v>112362414.43288298</v>
          </cell>
          <cell r="DN26">
            <v>78241.044501578232</v>
          </cell>
          <cell r="DO26">
            <v>116164385.51941061</v>
          </cell>
          <cell r="DP26">
            <v>3801971.0865276367</v>
          </cell>
          <cell r="EO26">
            <v>13</v>
          </cell>
        </row>
        <row r="27">
          <cell r="A27">
            <v>15</v>
          </cell>
          <cell r="B27" t="str">
            <v>REMOVE REVENUE DEFERRALS FOR TAX REFORM</v>
          </cell>
          <cell r="F27">
            <v>24054569</v>
          </cell>
          <cell r="H27">
            <v>0</v>
          </cell>
          <cell r="I27">
            <v>15</v>
          </cell>
          <cell r="J27" t="str">
            <v>INCREASE (DECREASE) FIT @</v>
          </cell>
          <cell r="K27">
            <v>0.21</v>
          </cell>
          <cell r="L27">
            <v>160971729.50827089</v>
          </cell>
          <cell r="M27">
            <v>162025758.57528487</v>
          </cell>
          <cell r="N27">
            <v>1054029.0670139999</v>
          </cell>
          <cell r="O27">
            <v>163845126.16199079</v>
          </cell>
          <cell r="P27">
            <v>1819367.5867059231</v>
          </cell>
          <cell r="AG27">
            <v>14</v>
          </cell>
          <cell r="AH27" t="str">
            <v>REMOVE JPUD GAIN ON SALE SCH 133</v>
          </cell>
          <cell r="AJ27">
            <v>-1234.01</v>
          </cell>
          <cell r="AK27">
            <v>0</v>
          </cell>
          <cell r="AL27">
            <v>1234.01</v>
          </cell>
          <cell r="AM27">
            <v>0</v>
          </cell>
          <cell r="AN27">
            <v>0</v>
          </cell>
          <cell r="DI27">
            <v>14</v>
          </cell>
          <cell r="EO27">
            <v>14</v>
          </cell>
          <cell r="EP27" t="str">
            <v>INCREASE (DECREASE) NOI</v>
          </cell>
          <cell r="ER27">
            <v>-320156835.53549558</v>
          </cell>
          <cell r="ES27">
            <v>-337061789.01481771</v>
          </cell>
          <cell r="ET27">
            <v>-16904953.479322143</v>
          </cell>
          <cell r="EU27">
            <v>-337061789.01481771</v>
          </cell>
          <cell r="EV27">
            <v>0</v>
          </cell>
        </row>
        <row r="28">
          <cell r="A28">
            <v>16</v>
          </cell>
          <cell r="B28" t="str">
            <v>RECLASSIFY TRANPORTATION REVENUES TO SALES TO CUSTOMERS</v>
          </cell>
          <cell r="F28">
            <v>-10345744.779999999</v>
          </cell>
          <cell r="H28">
            <v>0</v>
          </cell>
          <cell r="I28">
            <v>16</v>
          </cell>
          <cell r="J28" t="str">
            <v>INCREASE (DECREASE) NOI</v>
          </cell>
          <cell r="L28">
            <v>605560315.76920962</v>
          </cell>
          <cell r="M28">
            <v>609525472.73559558</v>
          </cell>
          <cell r="N28">
            <v>3965156.9663860002</v>
          </cell>
          <cell r="O28">
            <v>616369760.32367969</v>
          </cell>
          <cell r="P28">
            <v>6844287.5880840775</v>
          </cell>
          <cell r="AG28">
            <v>15</v>
          </cell>
          <cell r="AH28" t="str">
            <v>TOTAL INCREASE (DECREASE) IN REVENUES</v>
          </cell>
          <cell r="AJ28">
            <v>190710324.65857193</v>
          </cell>
          <cell r="AK28">
            <v>0</v>
          </cell>
          <cell r="AL28">
            <v>-190710324.65857193</v>
          </cell>
          <cell r="AM28">
            <v>0</v>
          </cell>
          <cell r="AN28">
            <v>0</v>
          </cell>
          <cell r="DI28">
            <v>15</v>
          </cell>
          <cell r="DJ28" t="str">
            <v>INCREASE (DECREASE) OPERATING EXPENSE</v>
          </cell>
          <cell r="DL28">
            <v>112284173.38838139</v>
          </cell>
          <cell r="DM28">
            <v>112362414.43288298</v>
          </cell>
          <cell r="DN28">
            <v>78241.044501578232</v>
          </cell>
          <cell r="DO28">
            <v>116164385.51941061</v>
          </cell>
          <cell r="DP28">
            <v>3801971.0865276367</v>
          </cell>
          <cell r="EO28">
            <v>15</v>
          </cell>
        </row>
        <row r="29">
          <cell r="A29">
            <v>17</v>
          </cell>
          <cell r="B29" t="str">
            <v>REMOVE 24 MONTH GAAP RESERVE</v>
          </cell>
          <cell r="F29">
            <v>0</v>
          </cell>
          <cell r="H29">
            <v>835357.9</v>
          </cell>
          <cell r="I29">
            <v>17</v>
          </cell>
          <cell r="L29"/>
          <cell r="M29"/>
          <cell r="N29"/>
          <cell r="O29"/>
          <cell r="P29"/>
          <cell r="AG29">
            <v>16</v>
          </cell>
          <cell r="DI29">
            <v>16</v>
          </cell>
          <cell r="DJ29" t="str">
            <v xml:space="preserve">INCREASE (DECREASE) FIT @ </v>
          </cell>
          <cell r="DK29">
            <v>0.21</v>
          </cell>
          <cell r="DL29">
            <v>-23579676.411560092</v>
          </cell>
          <cell r="DM29">
            <v>-23596107.030905426</v>
          </cell>
          <cell r="DN29">
            <v>-16430.619345331426</v>
          </cell>
          <cell r="DO29">
            <v>-24394520.959076226</v>
          </cell>
          <cell r="DP29">
            <v>-798413.9281708037</v>
          </cell>
          <cell r="EO29">
            <v>16</v>
          </cell>
          <cell r="EP29" t="str">
            <v>ADJUSTMENT TO RATE BASE</v>
          </cell>
        </row>
        <row r="30">
          <cell r="A30">
            <v>18</v>
          </cell>
          <cell r="B30" t="str">
            <v>POWEREX TRANSMISSION REVENUE FOR MICROSOFT-NON-RETAIL</v>
          </cell>
          <cell r="F30">
            <v>0</v>
          </cell>
          <cell r="H30">
            <v>1010226.96</v>
          </cell>
          <cell r="I30">
            <v>18</v>
          </cell>
          <cell r="J30" t="str">
            <v>PORTION OF LINE 6 ASSOCIATED WITH WHOLESALE CUSTOMERS</v>
          </cell>
          <cell r="N30">
            <v>3019</v>
          </cell>
          <cell r="O30"/>
          <cell r="P30">
            <v>0</v>
          </cell>
          <cell r="AG30">
            <v>17</v>
          </cell>
          <cell r="AH30" t="str">
            <v>DECREASE REVENUE SENSITIVE ITEMS FOR DECREASE IN REVENUES:</v>
          </cell>
          <cell r="DI30">
            <v>17</v>
          </cell>
          <cell r="DJ30" t="str">
            <v>INCREASE (DECREASE) NOI</v>
          </cell>
          <cell r="DL30">
            <v>-88704496.976821303</v>
          </cell>
          <cell r="DM30">
            <v>-88766307.401977554</v>
          </cell>
          <cell r="DN30">
            <v>-61810.425156246805</v>
          </cell>
          <cell r="DO30">
            <v>-91769864.560334384</v>
          </cell>
          <cell r="DP30">
            <v>-3003557.1583568333</v>
          </cell>
          <cell r="EO30">
            <v>17</v>
          </cell>
          <cell r="EP30" t="str">
            <v>ADJUSTMENT TO ACCUM. DEPREC. AT 100% DEPREC. EXP. LINE 8</v>
          </cell>
          <cell r="ET30">
            <v>-21398675.290281195</v>
          </cell>
        </row>
        <row r="31">
          <cell r="A31">
            <v>19</v>
          </cell>
          <cell r="B31" t="str">
            <v>ADJUSTMENTS TO OTHER OPERATING REVENUES</v>
          </cell>
          <cell r="F31">
            <v>2744403.99</v>
          </cell>
          <cell r="H31">
            <v>-16381468.550000004</v>
          </cell>
          <cell r="I31">
            <v>19</v>
          </cell>
          <cell r="J31" t="str">
            <v>PORTION OF LINE 6 ASSOCIATED WITH RETAIL CUSTOMERS</v>
          </cell>
          <cell r="N31">
            <v>5274141</v>
          </cell>
          <cell r="O31"/>
          <cell r="P31">
            <v>9108946</v>
          </cell>
          <cell r="AG31">
            <v>18</v>
          </cell>
          <cell r="AH31" t="str">
            <v>BAD DEBTS</v>
          </cell>
          <cell r="AI31">
            <v>8.4790000000000004E-3</v>
          </cell>
          <cell r="AJ31">
            <v>1605619.9023454485</v>
          </cell>
          <cell r="AK31">
            <v>0</v>
          </cell>
          <cell r="AL31">
            <v>-1605619.9023454485</v>
          </cell>
          <cell r="AM31">
            <v>0</v>
          </cell>
          <cell r="AN31">
            <v>0</v>
          </cell>
          <cell r="EO31">
            <v>18</v>
          </cell>
          <cell r="EP31" t="str">
            <v>DFIT</v>
          </cell>
          <cell r="ET31">
            <v>4493721.8109590504</v>
          </cell>
        </row>
        <row r="32">
          <cell r="A32">
            <v>20</v>
          </cell>
          <cell r="B32" t="str">
            <v>TOTAL INCREASE (DECREASE) REVENUES - RETAIL</v>
          </cell>
          <cell r="F32">
            <v>44044500.61980398</v>
          </cell>
          <cell r="H32">
            <v>-34187687.030000001</v>
          </cell>
          <cell r="I32">
            <v>20</v>
          </cell>
          <cell r="J32" t="str">
            <v xml:space="preserve">TOTAL </v>
          </cell>
          <cell r="N32">
            <v>5277160</v>
          </cell>
          <cell r="O32"/>
          <cell r="P32">
            <v>9108946</v>
          </cell>
          <cell r="AG32">
            <v>19</v>
          </cell>
          <cell r="AH32" t="str">
            <v>ANNUAL FILING FEE</v>
          </cell>
          <cell r="AI32">
            <v>2E-3</v>
          </cell>
          <cell r="AJ32">
            <v>378728.60062400007</v>
          </cell>
          <cell r="AK32">
            <v>0</v>
          </cell>
          <cell r="AL32">
            <v>-378728.60062400007</v>
          </cell>
          <cell r="AM32">
            <v>0</v>
          </cell>
          <cell r="AN32">
            <v>0</v>
          </cell>
          <cell r="EO32">
            <v>19</v>
          </cell>
          <cell r="EP32" t="str">
            <v>TOTAL ADJUSTMENT TO RATEBASE</v>
          </cell>
          <cell r="ET32">
            <v>-16904953.479322143</v>
          </cell>
        </row>
        <row r="33">
          <cell r="A33">
            <v>21</v>
          </cell>
          <cell r="AG33">
            <v>20</v>
          </cell>
          <cell r="AH33" t="str">
            <v>STATE UTILITY TAX</v>
          </cell>
          <cell r="AI33">
            <v>3.8406000000000003E-2</v>
          </cell>
          <cell r="AJ33">
            <v>7272725.317782674</v>
          </cell>
          <cell r="AK33">
            <v>0</v>
          </cell>
          <cell r="AL33">
            <v>-7272725.317782674</v>
          </cell>
          <cell r="AM33">
            <v>0</v>
          </cell>
          <cell r="AN33">
            <v>0</v>
          </cell>
        </row>
        <row r="34">
          <cell r="A34">
            <v>22</v>
          </cell>
          <cell r="AG34">
            <v>21</v>
          </cell>
          <cell r="AH34" t="str">
            <v>TOTAL</v>
          </cell>
          <cell r="AJ34">
            <v>9257073.8207521215</v>
          </cell>
          <cell r="AK34">
            <v>0</v>
          </cell>
          <cell r="AL34">
            <v>-9257073.8207521215</v>
          </cell>
          <cell r="AM34"/>
          <cell r="AN34"/>
        </row>
        <row r="35">
          <cell r="A35">
            <v>23</v>
          </cell>
          <cell r="AG35">
            <v>22</v>
          </cell>
        </row>
        <row r="36">
          <cell r="A36">
            <v>24</v>
          </cell>
          <cell r="B36" t="str">
            <v>OTHER OPERATING EXPENSES</v>
          </cell>
          <cell r="AG36">
            <v>23</v>
          </cell>
          <cell r="AH36" t="str">
            <v>REMOVE EXPENSES ASSOCIATED WITH RIDERS</v>
          </cell>
        </row>
        <row r="37">
          <cell r="A37">
            <v>25</v>
          </cell>
          <cell r="B37" t="str">
            <v>REMOVE SCHEDULE 95A TREASURY GRANTS AMORTIZATION OF INTEREST AND GRANTS</v>
          </cell>
          <cell r="D37" t="str">
            <v>NOTE 1</v>
          </cell>
          <cell r="F37">
            <v>31779966.02</v>
          </cell>
          <cell r="G37" t="str">
            <v>NOTE 1</v>
          </cell>
          <cell r="H37">
            <v>0</v>
          </cell>
          <cell r="AG37">
            <v>24</v>
          </cell>
          <cell r="AH37" t="str">
            <v>REMOVE CONSERVATION RIDER - SCHEDULE 120</v>
          </cell>
          <cell r="AJ37">
            <v>97087902.950000003</v>
          </cell>
          <cell r="AK37">
            <v>0</v>
          </cell>
          <cell r="AL37">
            <v>-97087902.950000003</v>
          </cell>
          <cell r="AM37">
            <v>0</v>
          </cell>
          <cell r="AN37">
            <v>0</v>
          </cell>
        </row>
        <row r="38">
          <cell r="A38">
            <v>26</v>
          </cell>
          <cell r="B38" t="str">
            <v>REMOVE ACCRUAL FOR FUTURE PTC LIABILITY</v>
          </cell>
          <cell r="F38">
            <v>-430100</v>
          </cell>
          <cell r="H38">
            <v>0</v>
          </cell>
          <cell r="AG38">
            <v>25</v>
          </cell>
          <cell r="AH38" t="str">
            <v>REMOVE PROPERTY TAX AMORTIZATION EXP - SCHEDULE 140</v>
          </cell>
          <cell r="AJ38">
            <v>59265943.382832997</v>
          </cell>
          <cell r="AK38">
            <v>0</v>
          </cell>
          <cell r="AL38">
            <v>-59265943.382832997</v>
          </cell>
          <cell r="AM38">
            <v>0</v>
          </cell>
          <cell r="AN38">
            <v>0</v>
          </cell>
        </row>
        <row r="39">
          <cell r="A39">
            <v>27</v>
          </cell>
          <cell r="B39" t="str">
            <v>TOTAL INCREASE (DECREASE) EXPENSES</v>
          </cell>
          <cell r="F39">
            <v>31349866.02</v>
          </cell>
          <cell r="H39">
            <v>0</v>
          </cell>
          <cell r="AG39">
            <v>26</v>
          </cell>
          <cell r="AH39" t="str">
            <v>REMOVE MUNICIPAL TAXES - SCHEDULE 81</v>
          </cell>
          <cell r="AJ39">
            <v>82000442.209999993</v>
          </cell>
          <cell r="AK39">
            <v>0</v>
          </cell>
          <cell r="AL39">
            <v>-82000442.209999993</v>
          </cell>
          <cell r="AM39">
            <v>0</v>
          </cell>
          <cell r="AN39">
            <v>0</v>
          </cell>
        </row>
        <row r="40">
          <cell r="A40">
            <v>28</v>
          </cell>
          <cell r="AG40">
            <v>27</v>
          </cell>
          <cell r="AH40" t="str">
            <v>REMOVE LOW INCOME AMORTIZATION - SCHEDULE 129</v>
          </cell>
          <cell r="AJ40">
            <v>17158857.68</v>
          </cell>
          <cell r="AK40">
            <v>0</v>
          </cell>
          <cell r="AL40">
            <v>-17158857.68</v>
          </cell>
          <cell r="AM40">
            <v>0</v>
          </cell>
          <cell r="AN40">
            <v>0</v>
          </cell>
        </row>
        <row r="41">
          <cell r="A41">
            <v>29</v>
          </cell>
          <cell r="F41"/>
          <cell r="H41"/>
          <cell r="AG41">
            <v>28</v>
          </cell>
          <cell r="AH41" t="str">
            <v>REMOVE RESIDENTIAL EXCHANGE - SCH 194</v>
          </cell>
          <cell r="AJ41">
            <v>-77453659.510000005</v>
          </cell>
          <cell r="AK41">
            <v>0</v>
          </cell>
          <cell r="AL41">
            <v>77453659.510000005</v>
          </cell>
          <cell r="AM41">
            <v>0</v>
          </cell>
          <cell r="AN41">
            <v>0</v>
          </cell>
        </row>
        <row r="42">
          <cell r="A42">
            <v>30</v>
          </cell>
          <cell r="B42" t="str">
            <v>UNCOLLECTIBLES @</v>
          </cell>
          <cell r="C42">
            <v>8.4790000000000004E-3</v>
          </cell>
          <cell r="F42">
            <v>373453.32075531798</v>
          </cell>
          <cell r="H42">
            <v>-289877.39832737</v>
          </cell>
          <cell r="AG42">
            <v>29</v>
          </cell>
          <cell r="AH42" t="str">
            <v>REMOVE AMORT ON INTEREST ON REC PROCEEDS SCH 137</v>
          </cell>
          <cell r="AJ42">
            <v>-83311.960000000006</v>
          </cell>
          <cell r="AK42">
            <v>0</v>
          </cell>
          <cell r="AL42">
            <v>83311.960000000006</v>
          </cell>
          <cell r="AM42">
            <v>0</v>
          </cell>
          <cell r="AN42">
            <v>0</v>
          </cell>
        </row>
        <row r="43">
          <cell r="A43">
            <v>31</v>
          </cell>
          <cell r="B43" t="str">
            <v>ANNUAL FILING FEE @</v>
          </cell>
          <cell r="C43">
            <v>2E-3</v>
          </cell>
          <cell r="F43">
            <v>88089.001239607955</v>
          </cell>
          <cell r="H43">
            <v>-68375.374060000002</v>
          </cell>
          <cell r="AG43">
            <v>30</v>
          </cell>
          <cell r="AH43" t="str">
            <v>GREEN POWER - SCH 135/136 TAGS CHARGED TO 557 (removed in Pwr Cost Adj)</v>
          </cell>
          <cell r="AJ43">
            <v>1459363.53</v>
          </cell>
          <cell r="AK43">
            <v>1459363.53</v>
          </cell>
          <cell r="AL43">
            <v>0</v>
          </cell>
          <cell r="AM43">
            <v>1459363.53</v>
          </cell>
          <cell r="AN43">
            <v>0</v>
          </cell>
        </row>
        <row r="44">
          <cell r="A44">
            <v>32</v>
          </cell>
          <cell r="B44" t="str">
            <v xml:space="preserve">STATE UTILITY TAX </v>
          </cell>
          <cell r="C44">
            <v>3.8406000000000003E-2</v>
          </cell>
          <cell r="F44">
            <v>1691573.0908041918</v>
          </cell>
          <cell r="H44">
            <v>-1313012.30807418</v>
          </cell>
          <cell r="AG44">
            <v>31</v>
          </cell>
          <cell r="AH44" t="str">
            <v>GREEN POWER - SCH 135/136 CHARGED TO C.99999.03.37.01</v>
          </cell>
          <cell r="AJ44">
            <v>964405.32000000007</v>
          </cell>
          <cell r="AK44">
            <v>0</v>
          </cell>
          <cell r="AL44">
            <v>-964405.32000000007</v>
          </cell>
          <cell r="AM44">
            <v>0</v>
          </cell>
          <cell r="AN44">
            <v>0</v>
          </cell>
        </row>
        <row r="45">
          <cell r="A45">
            <v>33</v>
          </cell>
          <cell r="B45" t="str">
            <v>TOTAL INCREASE (DECREASE) RSI</v>
          </cell>
          <cell r="C45"/>
          <cell r="F45">
            <v>2153115.4127991176</v>
          </cell>
          <cell r="H45">
            <v>-1671265.08046155</v>
          </cell>
          <cell r="AG45">
            <v>32</v>
          </cell>
          <cell r="AH45" t="str">
            <v>GREEN POWER - SCH 135/136 BENEFITS PORTION OF ADMIN</v>
          </cell>
          <cell r="AJ45">
            <v>29354.23</v>
          </cell>
          <cell r="AK45">
            <v>0</v>
          </cell>
          <cell r="AL45">
            <v>-29354.23</v>
          </cell>
          <cell r="AM45">
            <v>0</v>
          </cell>
          <cell r="AN45">
            <v>0</v>
          </cell>
        </row>
        <row r="46">
          <cell r="A46">
            <v>34</v>
          </cell>
          <cell r="AG46">
            <v>33</v>
          </cell>
          <cell r="AH46" t="str">
            <v>GREEN POWER - SCH 135/136 TAXES PORTION OF ADMIN</v>
          </cell>
          <cell r="AJ46">
            <v>7384.6</v>
          </cell>
          <cell r="AK46">
            <v>0</v>
          </cell>
          <cell r="AL46">
            <v>-7384.6</v>
          </cell>
          <cell r="AM46">
            <v>0</v>
          </cell>
          <cell r="AN46">
            <v>0</v>
          </cell>
        </row>
        <row r="47">
          <cell r="A47">
            <v>35</v>
          </cell>
          <cell r="B47" t="str">
            <v>INCREASE (DECREASE) INCOME</v>
          </cell>
          <cell r="F47">
            <v>10541519.187004862</v>
          </cell>
          <cell r="H47">
            <v>-32516421.949538451</v>
          </cell>
          <cell r="AG47">
            <v>34</v>
          </cell>
          <cell r="AJ47">
            <v>180436682.43283296</v>
          </cell>
          <cell r="AK47">
            <v>1459363.53</v>
          </cell>
          <cell r="AL47">
            <v>-178977318.90283296</v>
          </cell>
          <cell r="AM47">
            <v>1459363.53</v>
          </cell>
          <cell r="AN47">
            <v>0</v>
          </cell>
        </row>
        <row r="48">
          <cell r="A48">
            <v>36</v>
          </cell>
          <cell r="AG48">
            <v>35</v>
          </cell>
        </row>
        <row r="49">
          <cell r="A49">
            <v>37</v>
          </cell>
          <cell r="B49" t="str">
            <v>INCREASE (DECREASE) FIT @</v>
          </cell>
          <cell r="C49">
            <v>0.21</v>
          </cell>
          <cell r="F49">
            <v>2213719.029271021</v>
          </cell>
          <cell r="H49">
            <v>-6828448.6094030747</v>
          </cell>
          <cell r="AG49">
            <v>36</v>
          </cell>
          <cell r="AH49" t="str">
            <v>INCREASE (DECREASE) OPERATING INCOME BEFORE FIT</v>
          </cell>
          <cell r="AJ49">
            <v>1016568.4049868584</v>
          </cell>
          <cell r="AK49">
            <v>-1459363.53</v>
          </cell>
          <cell r="AL49">
            <v>-2475931.9349868596</v>
          </cell>
          <cell r="AM49">
            <v>-1459363.53</v>
          </cell>
          <cell r="AN49">
            <v>0</v>
          </cell>
        </row>
        <row r="50">
          <cell r="A50">
            <v>38</v>
          </cell>
          <cell r="B50" t="str">
            <v>INCREASE (DECREASE) NOI</v>
          </cell>
          <cell r="F50">
            <v>8327800.1577338409</v>
          </cell>
          <cell r="H50">
            <v>-25687973.340135377</v>
          </cell>
          <cell r="AG50">
            <v>37</v>
          </cell>
          <cell r="AH50" t="str">
            <v>INCREASE (DECREASE) FIT</v>
          </cell>
          <cell r="AI50">
            <v>0.21</v>
          </cell>
          <cell r="AJ50">
            <v>213479.36504724025</v>
          </cell>
          <cell r="AK50">
            <v>-306466.34129999997</v>
          </cell>
          <cell r="AL50">
            <v>-519945.70634724048</v>
          </cell>
          <cell r="AM50">
            <v>-306466.34129999997</v>
          </cell>
          <cell r="AN50">
            <v>0</v>
          </cell>
        </row>
        <row r="51">
          <cell r="A51">
            <v>39</v>
          </cell>
          <cell r="AG51">
            <v>38</v>
          </cell>
          <cell r="AH51" t="str">
            <v>INCREASE (DECREASE) NOI</v>
          </cell>
          <cell r="AJ51">
            <v>803089.03993961809</v>
          </cell>
          <cell r="AK51">
            <v>-1152897.1887000001</v>
          </cell>
          <cell r="AL51">
            <v>-1955986.228639619</v>
          </cell>
          <cell r="AM51">
            <v>-1152897.1887000001</v>
          </cell>
          <cell r="AN51">
            <v>0</v>
          </cell>
        </row>
        <row r="52">
          <cell r="A52">
            <v>40</v>
          </cell>
          <cell r="B52" t="str">
            <v>NOTE 1 - BECAUSE REVENUES ARE REFLECTED IN MULTIPLE REVENUE REQUIREMENT ADJUSTMENTS, IT IS NOT POSSIBLE TO PORTRAY TEST YEAR,</v>
          </cell>
        </row>
        <row r="53">
          <cell r="A53">
            <v>41</v>
          </cell>
          <cell r="B53" t="str">
            <v>RESTATED AND PROFORMA AMOUNTS AND SO ONLY THE AMOUNT OF THE ADJUSTMENTS IS DISPLAYED</v>
          </cell>
        </row>
      </sheetData>
      <sheetData sheetId="5">
        <row r="23">
          <cell r="H23">
            <v>48055688.225346237</v>
          </cell>
        </row>
        <row r="29">
          <cell r="H29">
            <v>-1465156.7585096518</v>
          </cell>
        </row>
      </sheetData>
      <sheetData sheetId="6"/>
      <sheetData sheetId="7">
        <row r="4">
          <cell r="C4" t="str">
            <v>2019 GENERAL RATE CASE</v>
          </cell>
        </row>
        <row r="5">
          <cell r="C5" t="str">
            <v>12 MONTHS ENDED DECEMBER 31, 2018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/>
      <sheetData sheetId="1">
        <row r="8">
          <cell r="B8">
            <v>5034452</v>
          </cell>
        </row>
        <row r="9">
          <cell r="B9">
            <v>339628</v>
          </cell>
        </row>
        <row r="10">
          <cell r="B10">
            <v>48971</v>
          </cell>
        </row>
        <row r="11">
          <cell r="B11">
            <v>-166014</v>
          </cell>
        </row>
        <row r="12">
          <cell r="B12">
            <v>-16598</v>
          </cell>
        </row>
        <row r="13">
          <cell r="B13">
            <v>-14844</v>
          </cell>
        </row>
        <row r="14">
          <cell r="B14">
            <v>-27061</v>
          </cell>
        </row>
        <row r="15">
          <cell r="B15">
            <v>75607</v>
          </cell>
        </row>
        <row r="16">
          <cell r="B16">
            <v>3019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</sheetNames>
    <sheetDataSet>
      <sheetData sheetId="0"/>
      <sheetData sheetId="1"/>
      <sheetData sheetId="2"/>
      <sheetData sheetId="3">
        <row r="1">
          <cell r="A1" t="str">
            <v>Not Studied</v>
          </cell>
          <cell r="F1" t="str">
            <v>Test Year</v>
          </cell>
          <cell r="L1" t="str">
            <v>Adjustment</v>
          </cell>
        </row>
        <row r="2">
          <cell r="A2" t="str">
            <v>End of Life</v>
          </cell>
        </row>
        <row r="3">
          <cell r="A3" t="str">
            <v>Underlying Asset</v>
          </cell>
        </row>
        <row r="4">
          <cell r="A4" t="str">
            <v>Row Labels</v>
          </cell>
          <cell r="B4" t="str">
            <v>Lookup Label</v>
          </cell>
          <cell r="C4" t="str">
            <v>FERC</v>
          </cell>
          <cell r="D4" t="str">
            <v>Category</v>
          </cell>
          <cell r="E4" t="str">
            <v>Month</v>
          </cell>
          <cell r="F4" t="str">
            <v>Depreciable Plant per SAP</v>
          </cell>
          <cell r="G4" t="str">
            <v>Test Year Rate</v>
          </cell>
          <cell r="H4" t="str">
            <v>Depreciation Expense per SAP with CBR Adjustments</v>
          </cell>
          <cell r="I4" t="str">
            <v>December 2018 Depreciable Balance</v>
          </cell>
          <cell r="J4" t="str">
            <v>Current Rate = Test Year Rate</v>
          </cell>
          <cell r="K4" t="str">
            <v>EOP Deprec Expense</v>
          </cell>
          <cell r="L4" t="str">
            <v>EOP Adjustment</v>
          </cell>
        </row>
        <row r="5">
          <cell r="A5" t="str">
            <v>Row Labels Total</v>
          </cell>
        </row>
        <row r="6">
          <cell r="E6" t="str">
            <v>z</v>
          </cell>
          <cell r="F6" t="str">
            <v>a</v>
          </cell>
          <cell r="G6" t="str">
            <v>b</v>
          </cell>
          <cell r="H6" t="str">
            <v>c</v>
          </cell>
          <cell r="I6" t="str">
            <v>d</v>
          </cell>
          <cell r="J6" t="str">
            <v>e=b</v>
          </cell>
          <cell r="K6" t="str">
            <v>f = (d × e) / 12</v>
          </cell>
          <cell r="L6" t="str">
            <v>g = f - c</v>
          </cell>
        </row>
        <row r="7">
          <cell r="A7" t="str">
            <v>C302 INT Franchises &amp; Consents</v>
          </cell>
          <cell r="B7" t="str">
            <v>C302 INT Franchises &amp; Consents-1</v>
          </cell>
          <cell r="C7" t="str">
            <v>404C</v>
          </cell>
          <cell r="E7">
            <v>43131</v>
          </cell>
          <cell r="F7">
            <v>196330.4</v>
          </cell>
          <cell r="G7">
            <v>0</v>
          </cell>
          <cell r="H7">
            <v>1493.73</v>
          </cell>
          <cell r="I7"/>
          <cell r="J7"/>
          <cell r="K7">
            <v>1477.87</v>
          </cell>
          <cell r="L7">
            <v>-15.86</v>
          </cell>
        </row>
        <row r="8">
          <cell r="A8" t="str">
            <v>C302 INT Franchises &amp; Consents</v>
          </cell>
          <cell r="B8" t="str">
            <v>C302 INT Franchises &amp; Consents-2</v>
          </cell>
          <cell r="C8" t="str">
            <v>404C</v>
          </cell>
          <cell r="E8">
            <v>43159</v>
          </cell>
          <cell r="F8">
            <v>194870</v>
          </cell>
          <cell r="G8">
            <v>0</v>
          </cell>
          <cell r="H8">
            <v>1493.83</v>
          </cell>
          <cell r="I8"/>
          <cell r="J8"/>
          <cell r="K8">
            <v>1477.87</v>
          </cell>
          <cell r="L8">
            <v>-15.96</v>
          </cell>
        </row>
        <row r="9">
          <cell r="A9" t="str">
            <v>C302 INT Franchises &amp; Consents</v>
          </cell>
          <cell r="B9" t="str">
            <v>C302 INT Franchises &amp; Consents-3</v>
          </cell>
          <cell r="C9" t="str">
            <v>404C</v>
          </cell>
          <cell r="E9">
            <v>43190</v>
          </cell>
          <cell r="F9">
            <v>193409.5</v>
          </cell>
          <cell r="G9">
            <v>0</v>
          </cell>
          <cell r="H9">
            <v>1493.92</v>
          </cell>
          <cell r="I9"/>
          <cell r="J9"/>
          <cell r="K9">
            <v>1477.87</v>
          </cell>
          <cell r="L9">
            <v>-16.05</v>
          </cell>
        </row>
        <row r="10">
          <cell r="A10" t="str">
            <v>C302 INT Franchises &amp; Consents</v>
          </cell>
          <cell r="B10" t="str">
            <v>C302 INT Franchises &amp; Consents-4</v>
          </cell>
          <cell r="C10" t="str">
            <v>404C</v>
          </cell>
          <cell r="E10">
            <v>43220</v>
          </cell>
          <cell r="F10">
            <v>191915.58</v>
          </cell>
          <cell r="G10">
            <v>0</v>
          </cell>
          <cell r="H10">
            <v>1493.93</v>
          </cell>
          <cell r="I10"/>
          <cell r="J10"/>
          <cell r="K10">
            <v>1477.87</v>
          </cell>
          <cell r="L10">
            <v>-16.059999999999999</v>
          </cell>
        </row>
        <row r="11">
          <cell r="A11" t="str">
            <v>C302 INT Franchises &amp; Consents</v>
          </cell>
          <cell r="B11" t="str">
            <v>C302 INT Franchises &amp; Consents-5</v>
          </cell>
          <cell r="C11" t="str">
            <v>404C</v>
          </cell>
          <cell r="E11">
            <v>43251</v>
          </cell>
          <cell r="F11">
            <v>190421.65</v>
          </cell>
          <cell r="G11">
            <v>0</v>
          </cell>
          <cell r="H11">
            <v>1493.92</v>
          </cell>
          <cell r="I11"/>
          <cell r="J11"/>
          <cell r="K11">
            <v>1477.87</v>
          </cell>
          <cell r="L11">
            <v>-16.05</v>
          </cell>
        </row>
        <row r="12">
          <cell r="A12" t="str">
            <v>C302 INT Franchises &amp; Consents</v>
          </cell>
          <cell r="B12" t="str">
            <v>C302 INT Franchises &amp; Consents-6</v>
          </cell>
          <cell r="C12" t="str">
            <v>404C</v>
          </cell>
          <cell r="E12">
            <v>43281</v>
          </cell>
          <cell r="F12">
            <v>188927.73</v>
          </cell>
          <cell r="G12">
            <v>0</v>
          </cell>
          <cell r="H12">
            <v>1493.93</v>
          </cell>
          <cell r="I12"/>
          <cell r="J12"/>
          <cell r="K12">
            <v>1477.87</v>
          </cell>
          <cell r="L12">
            <v>-16.059999999999999</v>
          </cell>
        </row>
        <row r="13">
          <cell r="A13" t="str">
            <v>C302 INT Franchises &amp; Consents</v>
          </cell>
          <cell r="B13" t="str">
            <v>C302 INT Franchises &amp; Consents-7</v>
          </cell>
          <cell r="C13" t="str">
            <v>404C</v>
          </cell>
          <cell r="E13">
            <v>43312</v>
          </cell>
          <cell r="F13">
            <v>187433.8</v>
          </cell>
          <cell r="G13">
            <v>0</v>
          </cell>
          <cell r="H13">
            <v>1493.92</v>
          </cell>
          <cell r="I13"/>
          <cell r="J13"/>
          <cell r="K13">
            <v>1477.87</v>
          </cell>
          <cell r="L13">
            <v>-16.05</v>
          </cell>
        </row>
        <row r="14">
          <cell r="A14" t="str">
            <v>C302 INT Franchises &amp; Consents</v>
          </cell>
          <cell r="B14" t="str">
            <v>C302 INT Franchises &amp; Consents-8</v>
          </cell>
          <cell r="C14" t="str">
            <v>404C</v>
          </cell>
          <cell r="E14">
            <v>43343</v>
          </cell>
          <cell r="F14">
            <v>185939.88</v>
          </cell>
          <cell r="G14">
            <v>0</v>
          </cell>
          <cell r="H14">
            <v>1493.93</v>
          </cell>
          <cell r="I14"/>
          <cell r="J14"/>
          <cell r="K14">
            <v>1477.87</v>
          </cell>
          <cell r="L14">
            <v>-16.059999999999999</v>
          </cell>
        </row>
        <row r="15">
          <cell r="A15" t="str">
            <v>C302 INT Franchises &amp; Consents</v>
          </cell>
          <cell r="B15" t="str">
            <v>C302 INT Franchises &amp; Consents-9</v>
          </cell>
          <cell r="C15" t="str">
            <v>404C</v>
          </cell>
          <cell r="E15">
            <v>43373</v>
          </cell>
          <cell r="F15">
            <v>184445.95</v>
          </cell>
          <cell r="G15">
            <v>0</v>
          </cell>
          <cell r="H15">
            <v>1507.45</v>
          </cell>
          <cell r="I15"/>
          <cell r="J15"/>
          <cell r="K15">
            <v>1477.87</v>
          </cell>
          <cell r="L15">
            <v>-29.58</v>
          </cell>
        </row>
        <row r="16">
          <cell r="A16" t="str">
            <v>C302 INT Franchises &amp; Consents</v>
          </cell>
          <cell r="B16" t="str">
            <v>C302 INT Franchises &amp; Consents-10</v>
          </cell>
          <cell r="C16" t="str">
            <v>404C</v>
          </cell>
          <cell r="E16">
            <v>43404</v>
          </cell>
          <cell r="F16">
            <v>182938.5</v>
          </cell>
          <cell r="G16">
            <v>0</v>
          </cell>
          <cell r="H16">
            <v>1507.46</v>
          </cell>
          <cell r="I16"/>
          <cell r="J16"/>
          <cell r="K16">
            <v>1477.87</v>
          </cell>
          <cell r="L16">
            <v>-29.59</v>
          </cell>
        </row>
        <row r="17">
          <cell r="A17" t="str">
            <v>C302 INT Franchises &amp; Consents</v>
          </cell>
          <cell r="B17" t="str">
            <v>C302 INT Franchises &amp; Consents-11</v>
          </cell>
          <cell r="C17" t="str">
            <v>404C</v>
          </cell>
          <cell r="E17">
            <v>43434</v>
          </cell>
          <cell r="F17">
            <v>181431.04000000001</v>
          </cell>
          <cell r="G17">
            <v>0</v>
          </cell>
          <cell r="H17">
            <v>1507.45</v>
          </cell>
          <cell r="I17"/>
          <cell r="J17"/>
          <cell r="K17">
            <v>1477.87</v>
          </cell>
          <cell r="L17">
            <v>-29.58</v>
          </cell>
        </row>
        <row r="18">
          <cell r="A18" t="str">
            <v>C302 INT Franchises &amp; Consents</v>
          </cell>
          <cell r="B18" t="str">
            <v>C302 INT Franchises &amp; Consents-12</v>
          </cell>
          <cell r="C18" t="str">
            <v>404C</v>
          </cell>
          <cell r="E18">
            <v>43465</v>
          </cell>
          <cell r="F18">
            <v>179923.59</v>
          </cell>
          <cell r="G18">
            <v>0</v>
          </cell>
          <cell r="H18">
            <v>1477.87</v>
          </cell>
          <cell r="I18"/>
          <cell r="J18"/>
          <cell r="K18">
            <v>1477.87</v>
          </cell>
          <cell r="L18">
            <v>0</v>
          </cell>
        </row>
        <row r="19">
          <cell r="A19" t="str">
            <v>C302 INT Franchises &amp; Consents Total</v>
          </cell>
          <cell r="C19" t="str">
            <v>CINT</v>
          </cell>
          <cell r="E19" t="str">
            <v>Total</v>
          </cell>
          <cell r="F19"/>
          <cell r="G19"/>
          <cell r="H19">
            <v>17951.34</v>
          </cell>
          <cell r="I19"/>
          <cell r="J19"/>
          <cell r="K19">
            <v>17734.439999999995</v>
          </cell>
          <cell r="L19">
            <v>-216.9</v>
          </cell>
        </row>
        <row r="20">
          <cell r="A20" t="str">
            <v>C303 INT Misc Intangible Plant</v>
          </cell>
          <cell r="B20" t="str">
            <v>C303 INT Misc Intangible Plant-1</v>
          </cell>
          <cell r="C20" t="str">
            <v>404C</v>
          </cell>
          <cell r="E20">
            <v>43131</v>
          </cell>
          <cell r="F20">
            <v>181990744.50999999</v>
          </cell>
          <cell r="G20">
            <v>0</v>
          </cell>
          <cell r="H20">
            <v>4339179.0599999996</v>
          </cell>
          <cell r="I20"/>
          <cell r="J20"/>
          <cell r="K20">
            <v>7324200.2999999998</v>
          </cell>
          <cell r="L20">
            <v>2985021.24</v>
          </cell>
        </row>
        <row r="21">
          <cell r="A21" t="str">
            <v>C303 INT Misc Intangible Plant</v>
          </cell>
          <cell r="B21" t="str">
            <v>C303 INT Misc Intangible Plant-2</v>
          </cell>
          <cell r="C21" t="str">
            <v>404C</v>
          </cell>
          <cell r="E21">
            <v>43159</v>
          </cell>
          <cell r="F21">
            <v>178095899.49000001</v>
          </cell>
          <cell r="G21">
            <v>0</v>
          </cell>
          <cell r="H21">
            <v>4257809.83</v>
          </cell>
          <cell r="I21"/>
          <cell r="J21"/>
          <cell r="K21">
            <v>7324200.2999999998</v>
          </cell>
          <cell r="L21">
            <v>3066390.47</v>
          </cell>
        </row>
        <row r="22">
          <cell r="A22" t="str">
            <v>C303 INT Misc Intangible Plant</v>
          </cell>
          <cell r="B22" t="str">
            <v>C303 INT Misc Intangible Plant-3</v>
          </cell>
          <cell r="C22" t="str">
            <v>404C</v>
          </cell>
          <cell r="E22">
            <v>43190</v>
          </cell>
          <cell r="F22">
            <v>174251888.16</v>
          </cell>
          <cell r="G22">
            <v>0</v>
          </cell>
          <cell r="H22">
            <v>4198218.37</v>
          </cell>
          <cell r="I22"/>
          <cell r="J22"/>
          <cell r="K22">
            <v>7324200.2999999998</v>
          </cell>
          <cell r="L22">
            <v>3125981.93</v>
          </cell>
        </row>
        <row r="23">
          <cell r="A23" t="str">
            <v>C303 INT Misc Intangible Plant</v>
          </cell>
          <cell r="B23" t="str">
            <v>C303 INT Misc Intangible Plant-4</v>
          </cell>
          <cell r="C23" t="str">
            <v>404C</v>
          </cell>
          <cell r="E23">
            <v>43220</v>
          </cell>
          <cell r="F23">
            <v>172422436.13</v>
          </cell>
          <cell r="G23">
            <v>0</v>
          </cell>
          <cell r="H23">
            <v>4224114.3600000003</v>
          </cell>
          <cell r="I23"/>
          <cell r="J23"/>
          <cell r="K23">
            <v>7324200.2999999998</v>
          </cell>
          <cell r="L23">
            <v>3100085.94</v>
          </cell>
        </row>
        <row r="24">
          <cell r="A24" t="str">
            <v>C303 INT Misc Intangible Plant</v>
          </cell>
          <cell r="B24" t="str">
            <v>C303 INT Misc Intangible Plant-5</v>
          </cell>
          <cell r="C24" t="str">
            <v>404C</v>
          </cell>
          <cell r="E24">
            <v>43251</v>
          </cell>
          <cell r="F24">
            <v>185887332.41</v>
          </cell>
          <cell r="G24">
            <v>0</v>
          </cell>
          <cell r="H24">
            <v>4255691.2699999996</v>
          </cell>
          <cell r="I24"/>
          <cell r="J24"/>
          <cell r="K24">
            <v>7324200.2999999998</v>
          </cell>
          <cell r="L24">
            <v>3068509.03</v>
          </cell>
        </row>
        <row r="25">
          <cell r="A25" t="str">
            <v>C303 INT Misc Intangible Plant</v>
          </cell>
          <cell r="B25" t="str">
            <v>C303 INT Misc Intangible Plant-6</v>
          </cell>
          <cell r="C25" t="str">
            <v>404C</v>
          </cell>
          <cell r="E25">
            <v>43281</v>
          </cell>
          <cell r="F25">
            <v>209822635.55000001</v>
          </cell>
          <cell r="G25">
            <v>0</v>
          </cell>
          <cell r="H25">
            <v>4864673.4400000004</v>
          </cell>
          <cell r="I25"/>
          <cell r="J25"/>
          <cell r="K25">
            <v>7324200.2999999998</v>
          </cell>
          <cell r="L25">
            <v>2459526.86</v>
          </cell>
        </row>
        <row r="26">
          <cell r="A26" t="str">
            <v>C303 INT Misc Intangible Plant</v>
          </cell>
          <cell r="B26" t="str">
            <v>C303 INT Misc Intangible Plant-7</v>
          </cell>
          <cell r="C26" t="str">
            <v>404C</v>
          </cell>
          <cell r="E26">
            <v>43312</v>
          </cell>
          <cell r="F26">
            <v>220032723.99000001</v>
          </cell>
          <cell r="G26">
            <v>0</v>
          </cell>
          <cell r="H26">
            <v>5249382.46</v>
          </cell>
          <cell r="I26"/>
          <cell r="J26"/>
          <cell r="K26">
            <v>7324200.2999999998</v>
          </cell>
          <cell r="L26">
            <v>2074817.84</v>
          </cell>
        </row>
        <row r="27">
          <cell r="A27" t="str">
            <v>C303 INT Misc Intangible Plant</v>
          </cell>
          <cell r="B27" t="str">
            <v>C303 INT Misc Intangible Plant-8</v>
          </cell>
          <cell r="C27" t="str">
            <v>404C</v>
          </cell>
          <cell r="E27">
            <v>43343</v>
          </cell>
          <cell r="F27">
            <v>217951076.19999999</v>
          </cell>
          <cell r="G27">
            <v>0</v>
          </cell>
          <cell r="H27">
            <v>5323489.51</v>
          </cell>
          <cell r="I27"/>
          <cell r="J27"/>
          <cell r="K27">
            <v>7324200.2999999998</v>
          </cell>
          <cell r="L27">
            <v>2000710.79</v>
          </cell>
        </row>
        <row r="28">
          <cell r="A28" t="str">
            <v>C303 INT Misc Intangible Plant</v>
          </cell>
          <cell r="B28" t="str">
            <v>C303 INT Misc Intangible Plant-9</v>
          </cell>
          <cell r="C28" t="str">
            <v>404C</v>
          </cell>
          <cell r="E28">
            <v>43373</v>
          </cell>
          <cell r="F28">
            <v>245918440.72</v>
          </cell>
          <cell r="G28">
            <v>0</v>
          </cell>
          <cell r="H28">
            <v>5904790.3399999999</v>
          </cell>
          <cell r="I28"/>
          <cell r="J28"/>
          <cell r="K28">
            <v>7324200.2999999998</v>
          </cell>
          <cell r="L28">
            <v>1419409.96</v>
          </cell>
        </row>
        <row r="29">
          <cell r="A29" t="str">
            <v>C303 INT Misc Intangible Plant</v>
          </cell>
          <cell r="B29" t="str">
            <v>C303 INT Misc Intangible Plant-10</v>
          </cell>
          <cell r="C29" t="str">
            <v>404C</v>
          </cell>
          <cell r="E29">
            <v>43404</v>
          </cell>
          <cell r="F29">
            <v>304240259.85000002</v>
          </cell>
          <cell r="G29">
            <v>0</v>
          </cell>
          <cell r="H29">
            <v>6645107.9800000004</v>
          </cell>
          <cell r="I29"/>
          <cell r="J29"/>
          <cell r="K29">
            <v>7324200.2999999998</v>
          </cell>
          <cell r="L29">
            <v>679092.32</v>
          </cell>
        </row>
        <row r="30">
          <cell r="A30" t="str">
            <v>C303 INT Misc Intangible Plant</v>
          </cell>
          <cell r="B30" t="str">
            <v>C303 INT Misc Intangible Plant-11</v>
          </cell>
          <cell r="C30" t="str">
            <v>404C</v>
          </cell>
          <cell r="E30">
            <v>43434</v>
          </cell>
          <cell r="F30">
            <v>326641089.95999998</v>
          </cell>
          <cell r="G30">
            <v>0</v>
          </cell>
          <cell r="H30">
            <v>7396829.6900000004</v>
          </cell>
          <cell r="I30"/>
          <cell r="J30"/>
          <cell r="K30">
            <v>7324200.2999999998</v>
          </cell>
          <cell r="L30">
            <v>-72629.39</v>
          </cell>
        </row>
        <row r="31">
          <cell r="A31" t="str">
            <v>C303 INT Misc Intangible Plant</v>
          </cell>
          <cell r="B31" t="str">
            <v>C303 INT Misc Intangible Plant-12</v>
          </cell>
          <cell r="C31" t="str">
            <v>404C</v>
          </cell>
          <cell r="E31">
            <v>43465</v>
          </cell>
          <cell r="F31">
            <v>338696634.56</v>
          </cell>
          <cell r="G31">
            <v>0</v>
          </cell>
          <cell r="H31">
            <v>7324200.2999999998</v>
          </cell>
          <cell r="I31"/>
          <cell r="J31"/>
          <cell r="K31">
            <v>7324200.2999999998</v>
          </cell>
          <cell r="L31">
            <v>0</v>
          </cell>
        </row>
        <row r="32">
          <cell r="A32" t="str">
            <v>C303 INT Misc Intangible Plant Total</v>
          </cell>
          <cell r="C32" t="str">
            <v>CINT</v>
          </cell>
          <cell r="E32" t="str">
            <v>Total</v>
          </cell>
          <cell r="F32"/>
          <cell r="G32"/>
          <cell r="H32">
            <v>63983486.609999999</v>
          </cell>
          <cell r="I32"/>
          <cell r="J32"/>
          <cell r="K32">
            <v>87890403.599999979</v>
          </cell>
          <cell r="L32">
            <v>23906916.989999998</v>
          </cell>
        </row>
        <row r="33">
          <cell r="A33" t="str">
            <v>C389 CMN Easements</v>
          </cell>
          <cell r="B33" t="str">
            <v>C389 CMN Easements-1</v>
          </cell>
          <cell r="C33" t="str">
            <v>403C</v>
          </cell>
          <cell r="E33">
            <v>43131</v>
          </cell>
          <cell r="F33">
            <v>14082567.58</v>
          </cell>
          <cell r="G33">
            <v>1.6500000000000001E-2</v>
          </cell>
          <cell r="H33">
            <v>19363.53</v>
          </cell>
          <cell r="I33">
            <v>14082567.58</v>
          </cell>
          <cell r="J33">
            <v>1.6500000000000001E-2</v>
          </cell>
          <cell r="K33">
            <v>19363.5304225</v>
          </cell>
          <cell r="L33">
            <v>0</v>
          </cell>
        </row>
        <row r="34">
          <cell r="A34" t="str">
            <v>C389 CMN Easements</v>
          </cell>
          <cell r="B34" t="str">
            <v>C389 CMN Easements-2</v>
          </cell>
          <cell r="C34" t="str">
            <v>403C</v>
          </cell>
          <cell r="E34">
            <v>43159</v>
          </cell>
          <cell r="F34">
            <v>14082567.58</v>
          </cell>
          <cell r="G34">
            <v>1.6500000000000001E-2</v>
          </cell>
          <cell r="H34">
            <v>19363.53</v>
          </cell>
          <cell r="I34">
            <v>14082567.58</v>
          </cell>
          <cell r="J34">
            <v>1.6500000000000001E-2</v>
          </cell>
          <cell r="K34">
            <v>19363.5304225</v>
          </cell>
          <cell r="L34">
            <v>0</v>
          </cell>
        </row>
        <row r="35">
          <cell r="A35" t="str">
            <v>C389 CMN Easements</v>
          </cell>
          <cell r="B35" t="str">
            <v>C389 CMN Easements-3</v>
          </cell>
          <cell r="C35" t="str">
            <v>403C</v>
          </cell>
          <cell r="E35">
            <v>43190</v>
          </cell>
          <cell r="F35">
            <v>14082567.58</v>
          </cell>
          <cell r="G35">
            <v>1.6500000000000001E-2</v>
          </cell>
          <cell r="H35">
            <v>19363.53</v>
          </cell>
          <cell r="I35">
            <v>14082567.58</v>
          </cell>
          <cell r="J35">
            <v>1.6500000000000001E-2</v>
          </cell>
          <cell r="K35">
            <v>19363.5304225</v>
          </cell>
          <cell r="L35">
            <v>0</v>
          </cell>
        </row>
        <row r="36">
          <cell r="A36" t="str">
            <v>C389 CMN Easements</v>
          </cell>
          <cell r="B36" t="str">
            <v>C389 CMN Easements-4</v>
          </cell>
          <cell r="C36" t="str">
            <v>403C</v>
          </cell>
          <cell r="E36">
            <v>43220</v>
          </cell>
          <cell r="F36">
            <v>14082567.58</v>
          </cell>
          <cell r="G36">
            <v>1.6500000000000001E-2</v>
          </cell>
          <cell r="H36">
            <v>19363.53</v>
          </cell>
          <cell r="I36">
            <v>14082567.58</v>
          </cell>
          <cell r="J36">
            <v>1.6500000000000001E-2</v>
          </cell>
          <cell r="K36">
            <v>19363.5304225</v>
          </cell>
          <cell r="L36">
            <v>0</v>
          </cell>
        </row>
        <row r="37">
          <cell r="A37" t="str">
            <v>C389 CMN Easements</v>
          </cell>
          <cell r="B37" t="str">
            <v>C389 CMN Easements-5</v>
          </cell>
          <cell r="C37" t="str">
            <v>403C</v>
          </cell>
          <cell r="E37">
            <v>43251</v>
          </cell>
          <cell r="F37">
            <v>14082567.58</v>
          </cell>
          <cell r="G37">
            <v>1.6500000000000001E-2</v>
          </cell>
          <cell r="H37">
            <v>19363.53</v>
          </cell>
          <cell r="I37">
            <v>14082567.58</v>
          </cell>
          <cell r="J37">
            <v>1.6500000000000001E-2</v>
          </cell>
          <cell r="K37">
            <v>19363.5304225</v>
          </cell>
          <cell r="L37">
            <v>0</v>
          </cell>
        </row>
        <row r="38">
          <cell r="A38" t="str">
            <v>C389 CMN Easements</v>
          </cell>
          <cell r="B38" t="str">
            <v>C389 CMN Easements-6</v>
          </cell>
          <cell r="C38" t="str">
            <v>403C</v>
          </cell>
          <cell r="E38">
            <v>43281</v>
          </cell>
          <cell r="F38">
            <v>14082567.58</v>
          </cell>
          <cell r="G38">
            <v>1.6500000000000001E-2</v>
          </cell>
          <cell r="H38">
            <v>19363.53</v>
          </cell>
          <cell r="I38">
            <v>14082567.58</v>
          </cell>
          <cell r="J38">
            <v>1.6500000000000001E-2</v>
          </cell>
          <cell r="K38">
            <v>19363.5304225</v>
          </cell>
          <cell r="L38">
            <v>0</v>
          </cell>
        </row>
        <row r="39">
          <cell r="A39" t="str">
            <v>C389 CMN Easements</v>
          </cell>
          <cell r="B39" t="str">
            <v>C389 CMN Easements-7</v>
          </cell>
          <cell r="C39" t="str">
            <v>403C</v>
          </cell>
          <cell r="E39">
            <v>43312</v>
          </cell>
          <cell r="F39">
            <v>14082567.58</v>
          </cell>
          <cell r="G39">
            <v>1.6500000000000001E-2</v>
          </cell>
          <cell r="H39">
            <v>19363.53</v>
          </cell>
          <cell r="I39">
            <v>14082567.58</v>
          </cell>
          <cell r="J39">
            <v>1.6500000000000001E-2</v>
          </cell>
          <cell r="K39">
            <v>19363.5304225</v>
          </cell>
          <cell r="L39">
            <v>0</v>
          </cell>
        </row>
        <row r="40">
          <cell r="A40" t="str">
            <v>C389 CMN Easements</v>
          </cell>
          <cell r="B40" t="str">
            <v>C389 CMN Easements-8</v>
          </cell>
          <cell r="C40" t="str">
            <v>403C</v>
          </cell>
          <cell r="E40">
            <v>43343</v>
          </cell>
          <cell r="F40">
            <v>14082567.58</v>
          </cell>
          <cell r="G40">
            <v>1.6500000000000001E-2</v>
          </cell>
          <cell r="H40">
            <v>19363.53</v>
          </cell>
          <cell r="I40">
            <v>14082567.58</v>
          </cell>
          <cell r="J40">
            <v>1.6500000000000001E-2</v>
          </cell>
          <cell r="K40">
            <v>19363.5304225</v>
          </cell>
          <cell r="L40">
            <v>0</v>
          </cell>
        </row>
        <row r="41">
          <cell r="A41" t="str">
            <v>C389 CMN Easements</v>
          </cell>
          <cell r="B41" t="str">
            <v>C389 CMN Easements-9</v>
          </cell>
          <cell r="C41" t="str">
            <v>403C</v>
          </cell>
          <cell r="E41">
            <v>43373</v>
          </cell>
          <cell r="F41">
            <v>14082567.58</v>
          </cell>
          <cell r="G41">
            <v>1.6500000000000001E-2</v>
          </cell>
          <cell r="H41">
            <v>19363.53</v>
          </cell>
          <cell r="I41">
            <v>14082567.58</v>
          </cell>
          <cell r="J41">
            <v>1.6500000000000001E-2</v>
          </cell>
          <cell r="K41">
            <v>19363.5304225</v>
          </cell>
          <cell r="L41">
            <v>0</v>
          </cell>
        </row>
        <row r="42">
          <cell r="A42" t="str">
            <v>C389 CMN Easements</v>
          </cell>
          <cell r="B42" t="str">
            <v>C389 CMN Easements-10</v>
          </cell>
          <cell r="C42" t="str">
            <v>403C</v>
          </cell>
          <cell r="E42">
            <v>43404</v>
          </cell>
          <cell r="F42">
            <v>14082567.58</v>
          </cell>
          <cell r="G42">
            <v>1.6500000000000001E-2</v>
          </cell>
          <cell r="H42">
            <v>19363.53</v>
          </cell>
          <cell r="I42">
            <v>14082567.58</v>
          </cell>
          <cell r="J42">
            <v>1.6500000000000001E-2</v>
          </cell>
          <cell r="K42">
            <v>19363.5304225</v>
          </cell>
          <cell r="L42">
            <v>0</v>
          </cell>
        </row>
        <row r="43">
          <cell r="A43" t="str">
            <v>C389 CMN Easements</v>
          </cell>
          <cell r="B43" t="str">
            <v>C389 CMN Easements-11</v>
          </cell>
          <cell r="C43" t="str">
            <v>403C</v>
          </cell>
          <cell r="E43">
            <v>43434</v>
          </cell>
          <cell r="F43">
            <v>14082567.58</v>
          </cell>
          <cell r="G43">
            <v>1.6500000000000001E-2</v>
          </cell>
          <cell r="H43">
            <v>19363.53</v>
          </cell>
          <cell r="I43">
            <v>14082567.58</v>
          </cell>
          <cell r="J43">
            <v>1.6500000000000001E-2</v>
          </cell>
          <cell r="K43">
            <v>19363.5304225</v>
          </cell>
          <cell r="L43">
            <v>0</v>
          </cell>
        </row>
        <row r="44">
          <cell r="A44" t="str">
            <v>C389 CMN Easements</v>
          </cell>
          <cell r="B44" t="str">
            <v>C389 CMN Easements-12</v>
          </cell>
          <cell r="C44" t="str">
            <v>403C</v>
          </cell>
          <cell r="E44">
            <v>43465</v>
          </cell>
          <cell r="F44">
            <v>14082567.58</v>
          </cell>
          <cell r="G44">
            <v>1.6500000000000001E-2</v>
          </cell>
          <cell r="H44">
            <v>19363.53</v>
          </cell>
          <cell r="I44">
            <v>14082567.58</v>
          </cell>
          <cell r="J44">
            <v>1.6500000000000001E-2</v>
          </cell>
          <cell r="K44">
            <v>19363.5304225</v>
          </cell>
          <cell r="L44">
            <v>0</v>
          </cell>
        </row>
        <row r="45">
          <cell r="A45" t="str">
            <v>C389 CMN Easements Total</v>
          </cell>
          <cell r="C45" t="str">
            <v>CGEN</v>
          </cell>
          <cell r="E45" t="str">
            <v>Total</v>
          </cell>
          <cell r="F45"/>
          <cell r="G45"/>
          <cell r="H45">
            <v>232362.36</v>
          </cell>
          <cell r="I45"/>
          <cell r="J45">
            <v>0</v>
          </cell>
          <cell r="K45">
            <v>232362.36506999994</v>
          </cell>
          <cell r="L45">
            <v>0.01</v>
          </cell>
        </row>
        <row r="46">
          <cell r="A46" t="str">
            <v>C3900 CMN Str/Impv, ESO</v>
          </cell>
          <cell r="B46" t="str">
            <v>C3900 CMN Str/Impv, ESO-1</v>
          </cell>
          <cell r="C46" t="str">
            <v>403C</v>
          </cell>
          <cell r="E46">
            <v>43131</v>
          </cell>
          <cell r="F46">
            <v>26511757.68</v>
          </cell>
          <cell r="G46">
            <v>2.9499999999999998E-2</v>
          </cell>
          <cell r="H46">
            <v>65174.74</v>
          </cell>
          <cell r="I46">
            <v>26511757.68</v>
          </cell>
          <cell r="J46">
            <v>2.9499999999999998E-2</v>
          </cell>
          <cell r="K46">
            <v>65174.737629999996</v>
          </cell>
          <cell r="L46">
            <v>0</v>
          </cell>
        </row>
        <row r="47">
          <cell r="A47" t="str">
            <v>C3900 CMN Str/Impv, ESO</v>
          </cell>
          <cell r="B47" t="str">
            <v>C3900 CMN Str/Impv, ESO-2</v>
          </cell>
          <cell r="C47" t="str">
            <v>403C</v>
          </cell>
          <cell r="E47">
            <v>43159</v>
          </cell>
          <cell r="F47">
            <v>26511757.68</v>
          </cell>
          <cell r="G47">
            <v>2.9499999999999998E-2</v>
          </cell>
          <cell r="H47">
            <v>65174.74</v>
          </cell>
          <cell r="I47">
            <v>26511757.68</v>
          </cell>
          <cell r="J47">
            <v>2.9499999999999998E-2</v>
          </cell>
          <cell r="K47">
            <v>65174.737629999996</v>
          </cell>
          <cell r="L47">
            <v>0</v>
          </cell>
        </row>
        <row r="48">
          <cell r="A48" t="str">
            <v>C3900 CMN Str/Impv, ESO</v>
          </cell>
          <cell r="B48" t="str">
            <v>C3900 CMN Str/Impv, ESO-3</v>
          </cell>
          <cell r="C48" t="str">
            <v>403C</v>
          </cell>
          <cell r="E48">
            <v>43190</v>
          </cell>
          <cell r="F48">
            <v>26511757.68</v>
          </cell>
          <cell r="G48">
            <v>2.9499999999999998E-2</v>
          </cell>
          <cell r="H48">
            <v>65174.74</v>
          </cell>
          <cell r="I48">
            <v>26511757.68</v>
          </cell>
          <cell r="J48">
            <v>2.9499999999999998E-2</v>
          </cell>
          <cell r="K48">
            <v>65174.737629999996</v>
          </cell>
          <cell r="L48">
            <v>0</v>
          </cell>
        </row>
        <row r="49">
          <cell r="A49" t="str">
            <v>C3900 CMN Str/Impv, ESO</v>
          </cell>
          <cell r="B49" t="str">
            <v>C3900 CMN Str/Impv, ESO-4</v>
          </cell>
          <cell r="C49" t="str">
            <v>403C</v>
          </cell>
          <cell r="E49">
            <v>43220</v>
          </cell>
          <cell r="F49">
            <v>26511757.68</v>
          </cell>
          <cell r="G49">
            <v>2.9499999999999998E-2</v>
          </cell>
          <cell r="H49">
            <v>65174.74</v>
          </cell>
          <cell r="I49">
            <v>26511757.68</v>
          </cell>
          <cell r="J49">
            <v>2.9499999999999998E-2</v>
          </cell>
          <cell r="K49">
            <v>65174.737629999996</v>
          </cell>
          <cell r="L49">
            <v>0</v>
          </cell>
        </row>
        <row r="50">
          <cell r="A50" t="str">
            <v>C3900 CMN Str/Impv, ESO</v>
          </cell>
          <cell r="B50" t="str">
            <v>C3900 CMN Str/Impv, ESO-5</v>
          </cell>
          <cell r="C50" t="str">
            <v>403C</v>
          </cell>
          <cell r="E50">
            <v>43251</v>
          </cell>
          <cell r="F50">
            <v>26511757.68</v>
          </cell>
          <cell r="G50">
            <v>2.9499999999999998E-2</v>
          </cell>
          <cell r="H50">
            <v>65174.74</v>
          </cell>
          <cell r="I50">
            <v>26511757.68</v>
          </cell>
          <cell r="J50">
            <v>2.9499999999999998E-2</v>
          </cell>
          <cell r="K50">
            <v>65174.737629999996</v>
          </cell>
          <cell r="L50">
            <v>0</v>
          </cell>
        </row>
        <row r="51">
          <cell r="A51" t="str">
            <v>C3900 CMN Str/Impv, ESO</v>
          </cell>
          <cell r="B51" t="str">
            <v>C3900 CMN Str/Impv, ESO-6</v>
          </cell>
          <cell r="C51" t="str">
            <v>403C</v>
          </cell>
          <cell r="E51">
            <v>43281</v>
          </cell>
          <cell r="F51">
            <v>26511757.68</v>
          </cell>
          <cell r="G51">
            <v>2.9499999999999998E-2</v>
          </cell>
          <cell r="H51">
            <v>65174.74</v>
          </cell>
          <cell r="I51">
            <v>26511757.68</v>
          </cell>
          <cell r="J51">
            <v>2.9499999999999998E-2</v>
          </cell>
          <cell r="K51">
            <v>65174.737629999996</v>
          </cell>
          <cell r="L51">
            <v>0</v>
          </cell>
        </row>
        <row r="52">
          <cell r="A52" t="str">
            <v>C3900 CMN Str/Impv, ESO</v>
          </cell>
          <cell r="B52" t="str">
            <v>C3900 CMN Str/Impv, ESO-7</v>
          </cell>
          <cell r="C52" t="str">
            <v>403C</v>
          </cell>
          <cell r="E52">
            <v>43312</v>
          </cell>
          <cell r="F52">
            <v>26511757.68</v>
          </cell>
          <cell r="G52">
            <v>2.9499999999999998E-2</v>
          </cell>
          <cell r="H52">
            <v>65174.74</v>
          </cell>
          <cell r="I52">
            <v>26511757.68</v>
          </cell>
          <cell r="J52">
            <v>2.9499999999999998E-2</v>
          </cell>
          <cell r="K52">
            <v>65174.737629999996</v>
          </cell>
          <cell r="L52">
            <v>0</v>
          </cell>
        </row>
        <row r="53">
          <cell r="A53" t="str">
            <v>C3900 CMN Str/Impv, ESO</v>
          </cell>
          <cell r="B53" t="str">
            <v>C3900 CMN Str/Impv, ESO-8</v>
          </cell>
          <cell r="C53" t="str">
            <v>403C</v>
          </cell>
          <cell r="E53">
            <v>43343</v>
          </cell>
          <cell r="F53">
            <v>26511757.68</v>
          </cell>
          <cell r="G53">
            <v>2.9499999999999998E-2</v>
          </cell>
          <cell r="H53">
            <v>65174.74</v>
          </cell>
          <cell r="I53">
            <v>26511757.68</v>
          </cell>
          <cell r="J53">
            <v>2.9499999999999998E-2</v>
          </cell>
          <cell r="K53">
            <v>65174.737629999996</v>
          </cell>
          <cell r="L53">
            <v>0</v>
          </cell>
        </row>
        <row r="54">
          <cell r="A54" t="str">
            <v>C3900 CMN Str/Impv, ESO</v>
          </cell>
          <cell r="B54" t="str">
            <v>C3900 CMN Str/Impv, ESO-9</v>
          </cell>
          <cell r="C54" t="str">
            <v>403C</v>
          </cell>
          <cell r="E54">
            <v>43373</v>
          </cell>
          <cell r="F54">
            <v>26511757.68</v>
          </cell>
          <cell r="G54">
            <v>2.9499999999999998E-2</v>
          </cell>
          <cell r="H54">
            <v>65174.74</v>
          </cell>
          <cell r="I54">
            <v>26511757.68</v>
          </cell>
          <cell r="J54">
            <v>2.9499999999999998E-2</v>
          </cell>
          <cell r="K54">
            <v>65174.737629999996</v>
          </cell>
          <cell r="L54">
            <v>0</v>
          </cell>
        </row>
        <row r="55">
          <cell r="A55" t="str">
            <v>C3900 CMN Str/Impv, ESO</v>
          </cell>
          <cell r="B55" t="str">
            <v>C3900 CMN Str/Impv, ESO-10</v>
          </cell>
          <cell r="C55" t="str">
            <v>403C</v>
          </cell>
          <cell r="E55">
            <v>43404</v>
          </cell>
          <cell r="F55">
            <v>26511757.68</v>
          </cell>
          <cell r="G55">
            <v>2.9499999999999998E-2</v>
          </cell>
          <cell r="H55">
            <v>65174.74</v>
          </cell>
          <cell r="I55">
            <v>26511757.68</v>
          </cell>
          <cell r="J55">
            <v>2.9499999999999998E-2</v>
          </cell>
          <cell r="K55">
            <v>65174.737629999996</v>
          </cell>
          <cell r="L55">
            <v>0</v>
          </cell>
        </row>
        <row r="56">
          <cell r="A56" t="str">
            <v>C3900 CMN Str/Impv, ESO</v>
          </cell>
          <cell r="B56" t="str">
            <v>C3900 CMN Str/Impv, ESO-11</v>
          </cell>
          <cell r="C56" t="str">
            <v>403C</v>
          </cell>
          <cell r="E56">
            <v>43434</v>
          </cell>
          <cell r="F56">
            <v>26511757.68</v>
          </cell>
          <cell r="G56">
            <v>2.9499999999999998E-2</v>
          </cell>
          <cell r="H56">
            <v>65174.74</v>
          </cell>
          <cell r="I56">
            <v>26511757.68</v>
          </cell>
          <cell r="J56">
            <v>2.9499999999999998E-2</v>
          </cell>
          <cell r="K56">
            <v>65174.737629999996</v>
          </cell>
          <cell r="L56">
            <v>0</v>
          </cell>
        </row>
        <row r="57">
          <cell r="A57" t="str">
            <v>C3900 CMN Str/Impv, ESO</v>
          </cell>
          <cell r="B57" t="str">
            <v>C3900 CMN Str/Impv, ESO-12</v>
          </cell>
          <cell r="C57" t="str">
            <v>403C</v>
          </cell>
          <cell r="E57">
            <v>43465</v>
          </cell>
          <cell r="F57">
            <v>26511757.68</v>
          </cell>
          <cell r="G57">
            <v>2.9499999999999998E-2</v>
          </cell>
          <cell r="H57">
            <v>65174.74</v>
          </cell>
          <cell r="I57">
            <v>26511757.68</v>
          </cell>
          <cell r="J57">
            <v>2.9499999999999998E-2</v>
          </cell>
          <cell r="K57">
            <v>65174.737629999996</v>
          </cell>
          <cell r="L57">
            <v>0</v>
          </cell>
        </row>
        <row r="58">
          <cell r="A58" t="str">
            <v>C3900 CMN Str/Impv, ESO Total</v>
          </cell>
          <cell r="C58" t="str">
            <v>CGEN</v>
          </cell>
          <cell r="E58" t="str">
            <v>Total</v>
          </cell>
          <cell r="F58"/>
          <cell r="G58"/>
          <cell r="H58">
            <v>782096.88</v>
          </cell>
          <cell r="I58"/>
          <cell r="J58">
            <v>0</v>
          </cell>
          <cell r="K58">
            <v>782096.85155999998</v>
          </cell>
          <cell r="L58">
            <v>-0.03</v>
          </cell>
        </row>
        <row r="59">
          <cell r="A59" t="str">
            <v>C3900 CMN Str/Impv, Factoria Svc Ct</v>
          </cell>
          <cell r="B59" t="str">
            <v>C3900 CMN Str/Impv, Factoria Svc Ct-1</v>
          </cell>
          <cell r="C59" t="str">
            <v>403C</v>
          </cell>
          <cell r="E59">
            <v>43131</v>
          </cell>
          <cell r="F59">
            <v>18043764</v>
          </cell>
          <cell r="G59">
            <v>1.8800000000000001E-2</v>
          </cell>
          <cell r="H59">
            <v>28268.559999999998</v>
          </cell>
          <cell r="I59">
            <v>18043764</v>
          </cell>
          <cell r="J59">
            <v>1.8800000000000001E-2</v>
          </cell>
          <cell r="K59">
            <v>28268.563599999998</v>
          </cell>
          <cell r="L59">
            <v>0</v>
          </cell>
        </row>
        <row r="60">
          <cell r="A60" t="str">
            <v>C3900 CMN Str/Impv, Factoria Svc Ct</v>
          </cell>
          <cell r="B60" t="str">
            <v>C3900 CMN Str/Impv, Factoria Svc Ct-2</v>
          </cell>
          <cell r="C60" t="str">
            <v>403C</v>
          </cell>
          <cell r="E60">
            <v>43159</v>
          </cell>
          <cell r="F60">
            <v>18043764</v>
          </cell>
          <cell r="G60">
            <v>1.8800000000000001E-2</v>
          </cell>
          <cell r="H60">
            <v>28268.559999999998</v>
          </cell>
          <cell r="I60">
            <v>18043764</v>
          </cell>
          <cell r="J60">
            <v>1.8800000000000001E-2</v>
          </cell>
          <cell r="K60">
            <v>28268.563599999998</v>
          </cell>
          <cell r="L60">
            <v>0</v>
          </cell>
        </row>
        <row r="61">
          <cell r="A61" t="str">
            <v>C3900 CMN Str/Impv, Factoria Svc Ct</v>
          </cell>
          <cell r="B61" t="str">
            <v>C3900 CMN Str/Impv, Factoria Svc Ct-3</v>
          </cell>
          <cell r="C61" t="str">
            <v>403C</v>
          </cell>
          <cell r="E61">
            <v>43190</v>
          </cell>
          <cell r="F61">
            <v>18043764</v>
          </cell>
          <cell r="G61">
            <v>1.8800000000000001E-2</v>
          </cell>
          <cell r="H61">
            <v>28268.559999999998</v>
          </cell>
          <cell r="I61">
            <v>18043764</v>
          </cell>
          <cell r="J61">
            <v>1.8800000000000001E-2</v>
          </cell>
          <cell r="K61">
            <v>28268.563599999998</v>
          </cell>
          <cell r="L61">
            <v>0</v>
          </cell>
        </row>
        <row r="62">
          <cell r="A62" t="str">
            <v>C3900 CMN Str/Impv, Factoria Svc Ct</v>
          </cell>
          <cell r="B62" t="str">
            <v>C3900 CMN Str/Impv, Factoria Svc Ct-4</v>
          </cell>
          <cell r="C62" t="str">
            <v>403C</v>
          </cell>
          <cell r="E62">
            <v>43220</v>
          </cell>
          <cell r="F62">
            <v>18043764</v>
          </cell>
          <cell r="G62">
            <v>1.8800000000000001E-2</v>
          </cell>
          <cell r="H62">
            <v>28268.559999999998</v>
          </cell>
          <cell r="I62">
            <v>18043764</v>
          </cell>
          <cell r="J62">
            <v>1.8800000000000001E-2</v>
          </cell>
          <cell r="K62">
            <v>28268.563599999998</v>
          </cell>
          <cell r="L62">
            <v>0</v>
          </cell>
        </row>
        <row r="63">
          <cell r="A63" t="str">
            <v>C3900 CMN Str/Impv, Factoria Svc Ct</v>
          </cell>
          <cell r="B63" t="str">
            <v>C3900 CMN Str/Impv, Factoria Svc Ct-5</v>
          </cell>
          <cell r="C63" t="str">
            <v>403C</v>
          </cell>
          <cell r="E63">
            <v>43251</v>
          </cell>
          <cell r="F63">
            <v>18043764</v>
          </cell>
          <cell r="G63">
            <v>1.8800000000000001E-2</v>
          </cell>
          <cell r="H63">
            <v>28268.559999999998</v>
          </cell>
          <cell r="I63">
            <v>18043764</v>
          </cell>
          <cell r="J63">
            <v>1.8800000000000001E-2</v>
          </cell>
          <cell r="K63">
            <v>28268.563599999998</v>
          </cell>
          <cell r="L63">
            <v>0</v>
          </cell>
        </row>
        <row r="64">
          <cell r="A64" t="str">
            <v>C3900 CMN Str/Impv, Factoria Svc Ct</v>
          </cell>
          <cell r="B64" t="str">
            <v>C3900 CMN Str/Impv, Factoria Svc Ct-6</v>
          </cell>
          <cell r="C64" t="str">
            <v>403C</v>
          </cell>
          <cell r="E64">
            <v>43281</v>
          </cell>
          <cell r="F64">
            <v>18043764</v>
          </cell>
          <cell r="G64">
            <v>1.8800000000000001E-2</v>
          </cell>
          <cell r="H64">
            <v>28268.559999999998</v>
          </cell>
          <cell r="I64">
            <v>18043764</v>
          </cell>
          <cell r="J64">
            <v>1.8800000000000001E-2</v>
          </cell>
          <cell r="K64">
            <v>28268.563599999998</v>
          </cell>
          <cell r="L64">
            <v>0</v>
          </cell>
        </row>
        <row r="65">
          <cell r="A65" t="str">
            <v>C3900 CMN Str/Impv, Factoria Svc Ct</v>
          </cell>
          <cell r="B65" t="str">
            <v>C3900 CMN Str/Impv, Factoria Svc Ct-7</v>
          </cell>
          <cell r="C65" t="str">
            <v>403C</v>
          </cell>
          <cell r="E65">
            <v>43312</v>
          </cell>
          <cell r="F65">
            <v>18043764</v>
          </cell>
          <cell r="G65">
            <v>1.8800000000000001E-2</v>
          </cell>
          <cell r="H65">
            <v>28268.559999999998</v>
          </cell>
          <cell r="I65">
            <v>18043764</v>
          </cell>
          <cell r="J65">
            <v>1.8800000000000001E-2</v>
          </cell>
          <cell r="K65">
            <v>28268.563599999998</v>
          </cell>
          <cell r="L65">
            <v>0</v>
          </cell>
        </row>
        <row r="66">
          <cell r="A66" t="str">
            <v>C3900 CMN Str/Impv, Factoria Svc Ct</v>
          </cell>
          <cell r="B66" t="str">
            <v>C3900 CMN Str/Impv, Factoria Svc Ct-8</v>
          </cell>
          <cell r="C66" t="str">
            <v>403C</v>
          </cell>
          <cell r="E66">
            <v>43343</v>
          </cell>
          <cell r="F66">
            <v>18043764</v>
          </cell>
          <cell r="G66">
            <v>1.8800000000000001E-2</v>
          </cell>
          <cell r="H66">
            <v>28268.559999999998</v>
          </cell>
          <cell r="I66">
            <v>18043764</v>
          </cell>
          <cell r="J66">
            <v>1.8800000000000001E-2</v>
          </cell>
          <cell r="K66">
            <v>28268.563599999998</v>
          </cell>
          <cell r="L66">
            <v>0</v>
          </cell>
        </row>
        <row r="67">
          <cell r="A67" t="str">
            <v>C3900 CMN Str/Impv, Factoria Svc Ct</v>
          </cell>
          <cell r="B67" t="str">
            <v>C3900 CMN Str/Impv, Factoria Svc Ct-9</v>
          </cell>
          <cell r="C67" t="str">
            <v>403C</v>
          </cell>
          <cell r="E67">
            <v>43373</v>
          </cell>
          <cell r="F67">
            <v>18043764</v>
          </cell>
          <cell r="G67">
            <v>1.8800000000000001E-2</v>
          </cell>
          <cell r="H67">
            <v>28268.559999999998</v>
          </cell>
          <cell r="I67">
            <v>18043764</v>
          </cell>
          <cell r="J67">
            <v>1.8800000000000001E-2</v>
          </cell>
          <cell r="K67">
            <v>28268.563599999998</v>
          </cell>
          <cell r="L67">
            <v>0</v>
          </cell>
        </row>
        <row r="68">
          <cell r="A68" t="str">
            <v>C3900 CMN Str/Impv, Factoria Svc Ct</v>
          </cell>
          <cell r="B68" t="str">
            <v>C3900 CMN Str/Impv, Factoria Svc Ct-10</v>
          </cell>
          <cell r="C68" t="str">
            <v>403C</v>
          </cell>
          <cell r="E68">
            <v>43404</v>
          </cell>
          <cell r="F68">
            <v>18043764</v>
          </cell>
          <cell r="G68">
            <v>1.8800000000000001E-2</v>
          </cell>
          <cell r="H68">
            <v>28268.559999999998</v>
          </cell>
          <cell r="I68">
            <v>18043764</v>
          </cell>
          <cell r="J68">
            <v>1.8800000000000001E-2</v>
          </cell>
          <cell r="K68">
            <v>28268.563599999998</v>
          </cell>
          <cell r="L68">
            <v>0</v>
          </cell>
        </row>
        <row r="69">
          <cell r="A69" t="str">
            <v>C3900 CMN Str/Impv, Factoria Svc Ct</v>
          </cell>
          <cell r="B69" t="str">
            <v>C3900 CMN Str/Impv, Factoria Svc Ct-11</v>
          </cell>
          <cell r="C69" t="str">
            <v>403C</v>
          </cell>
          <cell r="E69">
            <v>43434</v>
          </cell>
          <cell r="F69">
            <v>18043764</v>
          </cell>
          <cell r="G69">
            <v>1.8800000000000001E-2</v>
          </cell>
          <cell r="H69">
            <v>28268.559999999998</v>
          </cell>
          <cell r="I69">
            <v>18043764</v>
          </cell>
          <cell r="J69">
            <v>1.8800000000000001E-2</v>
          </cell>
          <cell r="K69">
            <v>28268.563599999998</v>
          </cell>
          <cell r="L69">
            <v>0</v>
          </cell>
        </row>
        <row r="70">
          <cell r="A70" t="str">
            <v>C3900 CMN Str/Impv, Factoria Svc Ct</v>
          </cell>
          <cell r="B70" t="str">
            <v>C3900 CMN Str/Impv, Factoria Svc Ct-12</v>
          </cell>
          <cell r="C70" t="str">
            <v>403C</v>
          </cell>
          <cell r="E70">
            <v>43465</v>
          </cell>
          <cell r="F70">
            <v>18043764</v>
          </cell>
          <cell r="G70">
            <v>1.8800000000000001E-2</v>
          </cell>
          <cell r="H70">
            <v>28268.559999999998</v>
          </cell>
          <cell r="I70">
            <v>18043764</v>
          </cell>
          <cell r="J70">
            <v>1.8800000000000001E-2</v>
          </cell>
          <cell r="K70">
            <v>28268.563599999998</v>
          </cell>
          <cell r="L70">
            <v>0</v>
          </cell>
        </row>
        <row r="71">
          <cell r="A71" t="str">
            <v>C3900 CMN Str/Impv, Factoria Svc Ct Total</v>
          </cell>
          <cell r="C71" t="str">
            <v>CGEN</v>
          </cell>
          <cell r="E71" t="str">
            <v>Total</v>
          </cell>
          <cell r="F71"/>
          <cell r="G71"/>
          <cell r="H71">
            <v>339222.72</v>
          </cell>
          <cell r="I71"/>
          <cell r="J71">
            <v>0</v>
          </cell>
          <cell r="K71">
            <v>339222.76319999999</v>
          </cell>
          <cell r="L71">
            <v>0.04</v>
          </cell>
        </row>
        <row r="72">
          <cell r="A72" t="str">
            <v>C3900 CMN Str/Impv, Factoria Trailr</v>
          </cell>
          <cell r="B72" t="str">
            <v>C3900 CMN Str/Impv, Factoria Trailr-1</v>
          </cell>
          <cell r="C72" t="str">
            <v>403C</v>
          </cell>
          <cell r="E72">
            <v>43131</v>
          </cell>
          <cell r="F72">
            <v>21238.23</v>
          </cell>
          <cell r="G72">
            <v>1.2800000000000001E-2</v>
          </cell>
          <cell r="H72">
            <v>22.65</v>
          </cell>
          <cell r="I72">
            <v>21238.23</v>
          </cell>
          <cell r="J72">
            <v>1.2800000000000001E-2</v>
          </cell>
          <cell r="K72">
            <v>22.654112000000001</v>
          </cell>
          <cell r="L72">
            <v>0</v>
          </cell>
        </row>
        <row r="73">
          <cell r="A73" t="str">
            <v>C3900 CMN Str/Impv, Factoria Trailr</v>
          </cell>
          <cell r="B73" t="str">
            <v>C3900 CMN Str/Impv, Factoria Trailr-2</v>
          </cell>
          <cell r="C73" t="str">
            <v>403C</v>
          </cell>
          <cell r="E73">
            <v>43159</v>
          </cell>
          <cell r="F73">
            <v>21238.23</v>
          </cell>
          <cell r="G73">
            <v>1.2800000000000001E-2</v>
          </cell>
          <cell r="H73">
            <v>22.65</v>
          </cell>
          <cell r="I73">
            <v>21238.23</v>
          </cell>
          <cell r="J73">
            <v>1.2800000000000001E-2</v>
          </cell>
          <cell r="K73">
            <v>22.654112000000001</v>
          </cell>
          <cell r="L73">
            <v>0</v>
          </cell>
        </row>
        <row r="74">
          <cell r="A74" t="str">
            <v>C3900 CMN Str/Impv, Factoria Trailr</v>
          </cell>
          <cell r="B74" t="str">
            <v>C3900 CMN Str/Impv, Factoria Trailr-3</v>
          </cell>
          <cell r="C74" t="str">
            <v>403C</v>
          </cell>
          <cell r="E74">
            <v>43190</v>
          </cell>
          <cell r="F74">
            <v>21238.23</v>
          </cell>
          <cell r="G74">
            <v>1.2800000000000001E-2</v>
          </cell>
          <cell r="H74">
            <v>22.65</v>
          </cell>
          <cell r="I74">
            <v>21238.23</v>
          </cell>
          <cell r="J74">
            <v>1.2800000000000001E-2</v>
          </cell>
          <cell r="K74">
            <v>22.654112000000001</v>
          </cell>
          <cell r="L74">
            <v>0</v>
          </cell>
        </row>
        <row r="75">
          <cell r="A75" t="str">
            <v>C3900 CMN Str/Impv, Factoria Trailr</v>
          </cell>
          <cell r="B75" t="str">
            <v>C3900 CMN Str/Impv, Factoria Trailr-4</v>
          </cell>
          <cell r="C75" t="str">
            <v>403C</v>
          </cell>
          <cell r="E75">
            <v>43220</v>
          </cell>
          <cell r="F75">
            <v>21238.23</v>
          </cell>
          <cell r="G75">
            <v>1.2800000000000001E-2</v>
          </cell>
          <cell r="H75">
            <v>22.65</v>
          </cell>
          <cell r="I75">
            <v>21238.23</v>
          </cell>
          <cell r="J75">
            <v>1.2800000000000001E-2</v>
          </cell>
          <cell r="K75">
            <v>22.654112000000001</v>
          </cell>
          <cell r="L75">
            <v>0</v>
          </cell>
        </row>
        <row r="76">
          <cell r="A76" t="str">
            <v>C3900 CMN Str/Impv, Factoria Trailr</v>
          </cell>
          <cell r="B76" t="str">
            <v>C3900 CMN Str/Impv, Factoria Trailr-5</v>
          </cell>
          <cell r="C76" t="str">
            <v>403C</v>
          </cell>
          <cell r="E76">
            <v>43251</v>
          </cell>
          <cell r="F76">
            <v>21238.23</v>
          </cell>
          <cell r="G76">
            <v>1.2800000000000001E-2</v>
          </cell>
          <cell r="H76">
            <v>22.65</v>
          </cell>
          <cell r="I76">
            <v>21238.23</v>
          </cell>
          <cell r="J76">
            <v>1.2800000000000001E-2</v>
          </cell>
          <cell r="K76">
            <v>22.654112000000001</v>
          </cell>
          <cell r="L76">
            <v>0</v>
          </cell>
        </row>
        <row r="77">
          <cell r="A77" t="str">
            <v>C3900 CMN Str/Impv, Factoria Trailr</v>
          </cell>
          <cell r="B77" t="str">
            <v>C3900 CMN Str/Impv, Factoria Trailr-6</v>
          </cell>
          <cell r="C77" t="str">
            <v>403C</v>
          </cell>
          <cell r="E77">
            <v>43281</v>
          </cell>
          <cell r="F77">
            <v>21238.23</v>
          </cell>
          <cell r="G77">
            <v>1.2800000000000001E-2</v>
          </cell>
          <cell r="H77">
            <v>22.65</v>
          </cell>
          <cell r="I77">
            <v>21238.23</v>
          </cell>
          <cell r="J77">
            <v>1.2800000000000001E-2</v>
          </cell>
          <cell r="K77">
            <v>22.654112000000001</v>
          </cell>
          <cell r="L77">
            <v>0</v>
          </cell>
        </row>
        <row r="78">
          <cell r="A78" t="str">
            <v>C3900 CMN Str/Impv, Factoria Trailr</v>
          </cell>
          <cell r="B78" t="str">
            <v>C3900 CMN Str/Impv, Factoria Trailr-7</v>
          </cell>
          <cell r="C78" t="str">
            <v>403C</v>
          </cell>
          <cell r="E78">
            <v>43312</v>
          </cell>
          <cell r="F78">
            <v>21238.23</v>
          </cell>
          <cell r="G78">
            <v>1.2800000000000001E-2</v>
          </cell>
          <cell r="H78">
            <v>22.65</v>
          </cell>
          <cell r="I78">
            <v>21238.23</v>
          </cell>
          <cell r="J78">
            <v>1.2800000000000001E-2</v>
          </cell>
          <cell r="K78">
            <v>22.654112000000001</v>
          </cell>
          <cell r="L78">
            <v>0</v>
          </cell>
        </row>
        <row r="79">
          <cell r="A79" t="str">
            <v>C3900 CMN Str/Impv, Factoria Trailr</v>
          </cell>
          <cell r="B79" t="str">
            <v>C3900 CMN Str/Impv, Factoria Trailr-8</v>
          </cell>
          <cell r="C79" t="str">
            <v>403C</v>
          </cell>
          <cell r="E79">
            <v>43343</v>
          </cell>
          <cell r="F79">
            <v>21238.23</v>
          </cell>
          <cell r="G79">
            <v>1.2800000000000001E-2</v>
          </cell>
          <cell r="H79">
            <v>22.65</v>
          </cell>
          <cell r="I79">
            <v>21238.23</v>
          </cell>
          <cell r="J79">
            <v>1.2800000000000001E-2</v>
          </cell>
          <cell r="K79">
            <v>22.654112000000001</v>
          </cell>
          <cell r="L79">
            <v>0</v>
          </cell>
        </row>
        <row r="80">
          <cell r="A80" t="str">
            <v>C3900 CMN Str/Impv, Factoria Trailr</v>
          </cell>
          <cell r="B80" t="str">
            <v>C3900 CMN Str/Impv, Factoria Trailr-9</v>
          </cell>
          <cell r="C80" t="str">
            <v>403C</v>
          </cell>
          <cell r="E80">
            <v>43373</v>
          </cell>
          <cell r="F80">
            <v>21238.23</v>
          </cell>
          <cell r="G80">
            <v>1.2800000000000001E-2</v>
          </cell>
          <cell r="H80">
            <v>22.65</v>
          </cell>
          <cell r="I80">
            <v>21238.23</v>
          </cell>
          <cell r="J80">
            <v>1.2800000000000001E-2</v>
          </cell>
          <cell r="K80">
            <v>22.654112000000001</v>
          </cell>
          <cell r="L80">
            <v>0</v>
          </cell>
        </row>
        <row r="81">
          <cell r="A81" t="str">
            <v>C3900 CMN Str/Impv, Factoria Trailr</v>
          </cell>
          <cell r="B81" t="str">
            <v>C3900 CMN Str/Impv, Factoria Trailr-10</v>
          </cell>
          <cell r="C81" t="str">
            <v>403C</v>
          </cell>
          <cell r="E81">
            <v>43404</v>
          </cell>
          <cell r="F81">
            <v>21238.23</v>
          </cell>
          <cell r="G81">
            <v>1.2800000000000001E-2</v>
          </cell>
          <cell r="H81">
            <v>22.65</v>
          </cell>
          <cell r="I81">
            <v>21238.23</v>
          </cell>
          <cell r="J81">
            <v>1.2800000000000001E-2</v>
          </cell>
          <cell r="K81">
            <v>22.654112000000001</v>
          </cell>
          <cell r="L81">
            <v>0</v>
          </cell>
        </row>
        <row r="82">
          <cell r="A82" t="str">
            <v>C3900 CMN Str/Impv, Factoria Trailr</v>
          </cell>
          <cell r="B82" t="str">
            <v>C3900 CMN Str/Impv, Factoria Trailr-11</v>
          </cell>
          <cell r="C82" t="str">
            <v>403C</v>
          </cell>
          <cell r="E82">
            <v>43434</v>
          </cell>
          <cell r="F82">
            <v>21238.23</v>
          </cell>
          <cell r="G82">
            <v>1.2800000000000001E-2</v>
          </cell>
          <cell r="H82">
            <v>22.65</v>
          </cell>
          <cell r="I82">
            <v>21238.23</v>
          </cell>
          <cell r="J82">
            <v>1.2800000000000001E-2</v>
          </cell>
          <cell r="K82">
            <v>22.654112000000001</v>
          </cell>
          <cell r="L82">
            <v>0</v>
          </cell>
        </row>
        <row r="83">
          <cell r="A83" t="str">
            <v>C3900 CMN Str/Impv, Factoria Trailr</v>
          </cell>
          <cell r="B83" t="str">
            <v>C3900 CMN Str/Impv, Factoria Trailr-12</v>
          </cell>
          <cell r="C83" t="str">
            <v>403C</v>
          </cell>
          <cell r="E83">
            <v>43465</v>
          </cell>
          <cell r="F83">
            <v>21238.23</v>
          </cell>
          <cell r="G83">
            <v>1.2800000000000001E-2</v>
          </cell>
          <cell r="H83">
            <v>22.65</v>
          </cell>
          <cell r="I83">
            <v>21238.23</v>
          </cell>
          <cell r="J83">
            <v>1.2800000000000001E-2</v>
          </cell>
          <cell r="K83">
            <v>22.654112000000001</v>
          </cell>
          <cell r="L83">
            <v>0</v>
          </cell>
        </row>
        <row r="84">
          <cell r="A84" t="str">
            <v>C3900 CMN Str/Impv, Factoria Trailr Total</v>
          </cell>
          <cell r="C84" t="str">
            <v>CGEN</v>
          </cell>
          <cell r="E84" t="str">
            <v>Total</v>
          </cell>
          <cell r="F84"/>
          <cell r="G84"/>
          <cell r="H84">
            <v>271.8</v>
          </cell>
          <cell r="I84"/>
          <cell r="J84">
            <v>0</v>
          </cell>
          <cell r="K84">
            <v>271.84934400000003</v>
          </cell>
          <cell r="L84">
            <v>0.05</v>
          </cell>
        </row>
        <row r="85">
          <cell r="A85" t="str">
            <v>C3900 CMN Str/Impv, Fleet Svc Facl</v>
          </cell>
          <cell r="B85" t="str">
            <v>C3900 CMN Str/Impv, Fleet Svc Facl-1</v>
          </cell>
          <cell r="C85" t="str">
            <v>403C</v>
          </cell>
          <cell r="E85">
            <v>43131</v>
          </cell>
          <cell r="F85">
            <v>4732297.46</v>
          </cell>
          <cell r="G85">
            <v>1.2800000000000001E-2</v>
          </cell>
          <cell r="H85">
            <v>5047.78</v>
          </cell>
          <cell r="I85">
            <v>4732297.46</v>
          </cell>
          <cell r="J85">
            <v>1.2800000000000001E-2</v>
          </cell>
          <cell r="K85">
            <v>5047.783957333334</v>
          </cell>
          <cell r="L85">
            <v>0</v>
          </cell>
        </row>
        <row r="86">
          <cell r="A86" t="str">
            <v>C3900 CMN Str/Impv, Fleet Svc Facl</v>
          </cell>
          <cell r="B86" t="str">
            <v>C3900 CMN Str/Impv, Fleet Svc Facl-2</v>
          </cell>
          <cell r="C86" t="str">
            <v>403C</v>
          </cell>
          <cell r="E86">
            <v>43159</v>
          </cell>
          <cell r="F86">
            <v>4732297.46</v>
          </cell>
          <cell r="G86">
            <v>1.2800000000000001E-2</v>
          </cell>
          <cell r="H86">
            <v>5047.78</v>
          </cell>
          <cell r="I86">
            <v>4732297.46</v>
          </cell>
          <cell r="J86">
            <v>1.2800000000000001E-2</v>
          </cell>
          <cell r="K86">
            <v>5047.783957333334</v>
          </cell>
          <cell r="L86">
            <v>0</v>
          </cell>
        </row>
        <row r="87">
          <cell r="A87" t="str">
            <v>C3900 CMN Str/Impv, Fleet Svc Facl</v>
          </cell>
          <cell r="B87" t="str">
            <v>C3900 CMN Str/Impv, Fleet Svc Facl-3</v>
          </cell>
          <cell r="C87" t="str">
            <v>403C</v>
          </cell>
          <cell r="E87">
            <v>43190</v>
          </cell>
          <cell r="F87">
            <v>4732297.46</v>
          </cell>
          <cell r="G87">
            <v>1.2800000000000001E-2</v>
          </cell>
          <cell r="H87">
            <v>5047.78</v>
          </cell>
          <cell r="I87">
            <v>4732297.46</v>
          </cell>
          <cell r="J87">
            <v>1.2800000000000001E-2</v>
          </cell>
          <cell r="K87">
            <v>5047.783957333334</v>
          </cell>
          <cell r="L87">
            <v>0</v>
          </cell>
        </row>
        <row r="88">
          <cell r="A88" t="str">
            <v>C3900 CMN Str/Impv, Fleet Svc Facl</v>
          </cell>
          <cell r="B88" t="str">
            <v>C3900 CMN Str/Impv, Fleet Svc Facl-4</v>
          </cell>
          <cell r="C88" t="str">
            <v>403C</v>
          </cell>
          <cell r="E88">
            <v>43220</v>
          </cell>
          <cell r="F88">
            <v>4732297.46</v>
          </cell>
          <cell r="G88">
            <v>1.2800000000000001E-2</v>
          </cell>
          <cell r="H88">
            <v>5047.78</v>
          </cell>
          <cell r="I88">
            <v>4732297.46</v>
          </cell>
          <cell r="J88">
            <v>1.2800000000000001E-2</v>
          </cell>
          <cell r="K88">
            <v>5047.783957333334</v>
          </cell>
          <cell r="L88">
            <v>0</v>
          </cell>
        </row>
        <row r="89">
          <cell r="A89" t="str">
            <v>C3900 CMN Str/Impv, Fleet Svc Facl</v>
          </cell>
          <cell r="B89" t="str">
            <v>C3900 CMN Str/Impv, Fleet Svc Facl-5</v>
          </cell>
          <cell r="C89" t="str">
            <v>403C</v>
          </cell>
          <cell r="E89">
            <v>43251</v>
          </cell>
          <cell r="F89">
            <v>4732297.46</v>
          </cell>
          <cell r="G89">
            <v>1.2800000000000001E-2</v>
          </cell>
          <cell r="H89">
            <v>5047.78</v>
          </cell>
          <cell r="I89">
            <v>4732297.46</v>
          </cell>
          <cell r="J89">
            <v>1.2800000000000001E-2</v>
          </cell>
          <cell r="K89">
            <v>5047.783957333334</v>
          </cell>
          <cell r="L89">
            <v>0</v>
          </cell>
        </row>
        <row r="90">
          <cell r="A90" t="str">
            <v>C3900 CMN Str/Impv, Fleet Svc Facl</v>
          </cell>
          <cell r="B90" t="str">
            <v>C3900 CMN Str/Impv, Fleet Svc Facl-6</v>
          </cell>
          <cell r="C90" t="str">
            <v>403C</v>
          </cell>
          <cell r="E90">
            <v>43281</v>
          </cell>
          <cell r="F90">
            <v>4732297.46</v>
          </cell>
          <cell r="G90">
            <v>1.2800000000000001E-2</v>
          </cell>
          <cell r="H90">
            <v>5047.78</v>
          </cell>
          <cell r="I90">
            <v>4732297.46</v>
          </cell>
          <cell r="J90">
            <v>1.2800000000000001E-2</v>
          </cell>
          <cell r="K90">
            <v>5047.783957333334</v>
          </cell>
          <cell r="L90">
            <v>0</v>
          </cell>
        </row>
        <row r="91">
          <cell r="A91" t="str">
            <v>C3900 CMN Str/Impv, Fleet Svc Facl</v>
          </cell>
          <cell r="B91" t="str">
            <v>C3900 CMN Str/Impv, Fleet Svc Facl-7</v>
          </cell>
          <cell r="C91" t="str">
            <v>403C</v>
          </cell>
          <cell r="E91">
            <v>43312</v>
          </cell>
          <cell r="F91">
            <v>4732297.46</v>
          </cell>
          <cell r="G91">
            <v>1.2800000000000001E-2</v>
          </cell>
          <cell r="H91">
            <v>5047.78</v>
          </cell>
          <cell r="I91">
            <v>4732297.46</v>
          </cell>
          <cell r="J91">
            <v>1.2800000000000001E-2</v>
          </cell>
          <cell r="K91">
            <v>5047.783957333334</v>
          </cell>
          <cell r="L91">
            <v>0</v>
          </cell>
        </row>
        <row r="92">
          <cell r="A92" t="str">
            <v>C3900 CMN Str/Impv, Fleet Svc Facl</v>
          </cell>
          <cell r="B92" t="str">
            <v>C3900 CMN Str/Impv, Fleet Svc Facl-8</v>
          </cell>
          <cell r="C92" t="str">
            <v>403C</v>
          </cell>
          <cell r="E92">
            <v>43343</v>
          </cell>
          <cell r="F92">
            <v>4732297.46</v>
          </cell>
          <cell r="G92">
            <v>1.2800000000000001E-2</v>
          </cell>
          <cell r="H92">
            <v>5047.78</v>
          </cell>
          <cell r="I92">
            <v>4732297.46</v>
          </cell>
          <cell r="J92">
            <v>1.2800000000000001E-2</v>
          </cell>
          <cell r="K92">
            <v>5047.783957333334</v>
          </cell>
          <cell r="L92">
            <v>0</v>
          </cell>
        </row>
        <row r="93">
          <cell r="A93" t="str">
            <v>C3900 CMN Str/Impv, Fleet Svc Facl</v>
          </cell>
          <cell r="B93" t="str">
            <v>C3900 CMN Str/Impv, Fleet Svc Facl-9</v>
          </cell>
          <cell r="C93" t="str">
            <v>403C</v>
          </cell>
          <cell r="E93">
            <v>43373</v>
          </cell>
          <cell r="F93">
            <v>4732297.46</v>
          </cell>
          <cell r="G93">
            <v>1.2800000000000001E-2</v>
          </cell>
          <cell r="H93">
            <v>5047.78</v>
          </cell>
          <cell r="I93">
            <v>4732297.46</v>
          </cell>
          <cell r="J93">
            <v>1.2800000000000001E-2</v>
          </cell>
          <cell r="K93">
            <v>5047.783957333334</v>
          </cell>
          <cell r="L93">
            <v>0</v>
          </cell>
        </row>
        <row r="94">
          <cell r="A94" t="str">
            <v>C3900 CMN Str/Impv, Fleet Svc Facl</v>
          </cell>
          <cell r="B94" t="str">
            <v>C3900 CMN Str/Impv, Fleet Svc Facl-10</v>
          </cell>
          <cell r="C94" t="str">
            <v>403C</v>
          </cell>
          <cell r="E94">
            <v>43404</v>
          </cell>
          <cell r="F94">
            <v>4732297.46</v>
          </cell>
          <cell r="G94">
            <v>1.2800000000000001E-2</v>
          </cell>
          <cell r="H94">
            <v>5047.78</v>
          </cell>
          <cell r="I94">
            <v>4732297.46</v>
          </cell>
          <cell r="J94">
            <v>1.2800000000000001E-2</v>
          </cell>
          <cell r="K94">
            <v>5047.783957333334</v>
          </cell>
          <cell r="L94">
            <v>0</v>
          </cell>
        </row>
        <row r="95">
          <cell r="A95" t="str">
            <v>C3900 CMN Str/Impv, Fleet Svc Facl</v>
          </cell>
          <cell r="B95" t="str">
            <v>C3900 CMN Str/Impv, Fleet Svc Facl-11</v>
          </cell>
          <cell r="C95" t="str">
            <v>403C</v>
          </cell>
          <cell r="E95">
            <v>43434</v>
          </cell>
          <cell r="F95">
            <v>4732297.46</v>
          </cell>
          <cell r="G95">
            <v>1.2800000000000001E-2</v>
          </cell>
          <cell r="H95">
            <v>5047.78</v>
          </cell>
          <cell r="I95">
            <v>4732297.46</v>
          </cell>
          <cell r="J95">
            <v>1.2800000000000001E-2</v>
          </cell>
          <cell r="K95">
            <v>5047.783957333334</v>
          </cell>
          <cell r="L95">
            <v>0</v>
          </cell>
        </row>
        <row r="96">
          <cell r="A96" t="str">
            <v>C3900 CMN Str/Impv, Fleet Svc Facl</v>
          </cell>
          <cell r="B96" t="str">
            <v>C3900 CMN Str/Impv, Fleet Svc Facl-12</v>
          </cell>
          <cell r="C96" t="str">
            <v>403C</v>
          </cell>
          <cell r="E96">
            <v>43465</v>
          </cell>
          <cell r="F96">
            <v>4732297.46</v>
          </cell>
          <cell r="G96">
            <v>1.2800000000000001E-2</v>
          </cell>
          <cell r="H96">
            <v>5047.78</v>
          </cell>
          <cell r="I96">
            <v>4732297.46</v>
          </cell>
          <cell r="J96">
            <v>1.2800000000000001E-2</v>
          </cell>
          <cell r="K96">
            <v>5047.783957333334</v>
          </cell>
          <cell r="L96">
            <v>0</v>
          </cell>
        </row>
        <row r="97">
          <cell r="A97" t="str">
            <v>C3900 CMN Str/Impv, Fleet Svc Facl Total</v>
          </cell>
          <cell r="C97" t="str">
            <v>CGEN</v>
          </cell>
          <cell r="E97" t="str">
            <v>Total</v>
          </cell>
          <cell r="F97"/>
          <cell r="G97"/>
          <cell r="H97">
            <v>60573.359999999993</v>
          </cell>
          <cell r="I97"/>
          <cell r="J97">
            <v>0</v>
          </cell>
          <cell r="K97">
            <v>60573.407488000004</v>
          </cell>
          <cell r="L97">
            <v>0.05</v>
          </cell>
        </row>
        <row r="98">
          <cell r="A98" t="str">
            <v>C3900 CMN Str/Impv, Howell Bldg</v>
          </cell>
          <cell r="B98" t="str">
            <v>C3900 CMN Str/Impv, Howell Bldg-1</v>
          </cell>
          <cell r="C98" t="str">
            <v>403C</v>
          </cell>
          <cell r="E98">
            <v>43131</v>
          </cell>
          <cell r="F98">
            <v>967387.93</v>
          </cell>
          <cell r="G98">
            <v>1.2800000000000001E-2</v>
          </cell>
          <cell r="H98">
            <v>1031.8799999999999</v>
          </cell>
          <cell r="I98">
            <v>967387.93</v>
          </cell>
          <cell r="J98">
            <v>1.2800000000000001E-2</v>
          </cell>
          <cell r="K98">
            <v>1031.8804586666668</v>
          </cell>
          <cell r="L98">
            <v>0</v>
          </cell>
        </row>
        <row r="99">
          <cell r="A99" t="str">
            <v>C3900 CMN Str/Impv, Howell Bldg</v>
          </cell>
          <cell r="B99" t="str">
            <v>C3900 CMN Str/Impv, Howell Bldg-2</v>
          </cell>
          <cell r="C99" t="str">
            <v>403C</v>
          </cell>
          <cell r="E99">
            <v>43159</v>
          </cell>
          <cell r="F99">
            <v>967387.93</v>
          </cell>
          <cell r="G99">
            <v>1.2800000000000001E-2</v>
          </cell>
          <cell r="H99">
            <v>1031.8799999999999</v>
          </cell>
          <cell r="I99">
            <v>967387.93</v>
          </cell>
          <cell r="J99">
            <v>1.2800000000000001E-2</v>
          </cell>
          <cell r="K99">
            <v>1031.8804586666668</v>
          </cell>
          <cell r="L99">
            <v>0</v>
          </cell>
        </row>
        <row r="100">
          <cell r="A100" t="str">
            <v>C3900 CMN Str/Impv, Howell Bldg</v>
          </cell>
          <cell r="B100" t="str">
            <v>C3900 CMN Str/Impv, Howell Bldg-3</v>
          </cell>
          <cell r="C100" t="str">
            <v>403C</v>
          </cell>
          <cell r="E100">
            <v>43190</v>
          </cell>
          <cell r="F100">
            <v>967387.93</v>
          </cell>
          <cell r="G100">
            <v>1.2800000000000001E-2</v>
          </cell>
          <cell r="H100">
            <v>1031.8799999999999</v>
          </cell>
          <cell r="I100">
            <v>967387.93</v>
          </cell>
          <cell r="J100">
            <v>1.2800000000000001E-2</v>
          </cell>
          <cell r="K100">
            <v>1031.8804586666668</v>
          </cell>
          <cell r="L100">
            <v>0</v>
          </cell>
        </row>
        <row r="101">
          <cell r="A101" t="str">
            <v>C3900 CMN Str/Impv, Howell Bldg</v>
          </cell>
          <cell r="B101" t="str">
            <v>C3900 CMN Str/Impv, Howell Bldg-4</v>
          </cell>
          <cell r="C101" t="str">
            <v>403C</v>
          </cell>
          <cell r="E101">
            <v>43220</v>
          </cell>
          <cell r="F101">
            <v>967387.93</v>
          </cell>
          <cell r="G101">
            <v>1.2800000000000001E-2</v>
          </cell>
          <cell r="H101">
            <v>1031.8799999999999</v>
          </cell>
          <cell r="I101">
            <v>967387.93</v>
          </cell>
          <cell r="J101">
            <v>1.2800000000000001E-2</v>
          </cell>
          <cell r="K101">
            <v>1031.8804586666668</v>
          </cell>
          <cell r="L101">
            <v>0</v>
          </cell>
        </row>
        <row r="102">
          <cell r="A102" t="str">
            <v>C3900 CMN Str/Impv, Howell Bldg</v>
          </cell>
          <cell r="B102" t="str">
            <v>C3900 CMN Str/Impv, Howell Bldg-5</v>
          </cell>
          <cell r="C102" t="str">
            <v>403C</v>
          </cell>
          <cell r="E102">
            <v>43251</v>
          </cell>
          <cell r="F102">
            <v>967387.93</v>
          </cell>
          <cell r="G102">
            <v>1.2800000000000001E-2</v>
          </cell>
          <cell r="H102">
            <v>1031.8799999999999</v>
          </cell>
          <cell r="I102">
            <v>967387.93</v>
          </cell>
          <cell r="J102">
            <v>1.2800000000000001E-2</v>
          </cell>
          <cell r="K102">
            <v>1031.8804586666668</v>
          </cell>
          <cell r="L102">
            <v>0</v>
          </cell>
        </row>
        <row r="103">
          <cell r="A103" t="str">
            <v>C3900 CMN Str/Impv, Howell Bldg</v>
          </cell>
          <cell r="B103" t="str">
            <v>C3900 CMN Str/Impv, Howell Bldg-6</v>
          </cell>
          <cell r="C103" t="str">
            <v>403C</v>
          </cell>
          <cell r="E103">
            <v>43281</v>
          </cell>
          <cell r="F103">
            <v>967387.93</v>
          </cell>
          <cell r="G103">
            <v>1.2800000000000001E-2</v>
          </cell>
          <cell r="H103">
            <v>1031.8799999999999</v>
          </cell>
          <cell r="I103">
            <v>967387.93</v>
          </cell>
          <cell r="J103">
            <v>1.2800000000000001E-2</v>
          </cell>
          <cell r="K103">
            <v>1031.8804586666668</v>
          </cell>
          <cell r="L103">
            <v>0</v>
          </cell>
        </row>
        <row r="104">
          <cell r="A104" t="str">
            <v>C3900 CMN Str/Impv, Howell Bldg</v>
          </cell>
          <cell r="B104" t="str">
            <v>C3900 CMN Str/Impv, Howell Bldg-7</v>
          </cell>
          <cell r="C104" t="str">
            <v>403C</v>
          </cell>
          <cell r="E104">
            <v>43312</v>
          </cell>
          <cell r="F104">
            <v>967387.93</v>
          </cell>
          <cell r="G104">
            <v>1.2800000000000001E-2</v>
          </cell>
          <cell r="H104">
            <v>1031.8799999999999</v>
          </cell>
          <cell r="I104">
            <v>967387.93</v>
          </cell>
          <cell r="J104">
            <v>1.2800000000000001E-2</v>
          </cell>
          <cell r="K104">
            <v>1031.8804586666668</v>
          </cell>
          <cell r="L104">
            <v>0</v>
          </cell>
        </row>
        <row r="105">
          <cell r="A105" t="str">
            <v>C3900 CMN Str/Impv, Howell Bldg</v>
          </cell>
          <cell r="B105" t="str">
            <v>C3900 CMN Str/Impv, Howell Bldg-8</v>
          </cell>
          <cell r="C105" t="str">
            <v>403C</v>
          </cell>
          <cell r="E105">
            <v>43343</v>
          </cell>
          <cell r="F105">
            <v>967387.93</v>
          </cell>
          <cell r="G105">
            <v>1.2800000000000001E-2</v>
          </cell>
          <cell r="H105">
            <v>1031.8799999999999</v>
          </cell>
          <cell r="I105">
            <v>967387.93</v>
          </cell>
          <cell r="J105">
            <v>1.2800000000000001E-2</v>
          </cell>
          <cell r="K105">
            <v>1031.8804586666668</v>
          </cell>
          <cell r="L105">
            <v>0</v>
          </cell>
        </row>
        <row r="106">
          <cell r="A106" t="str">
            <v>C3900 CMN Str/Impv, Howell Bldg</v>
          </cell>
          <cell r="B106" t="str">
            <v>C3900 CMN Str/Impv, Howell Bldg-9</v>
          </cell>
          <cell r="C106" t="str">
            <v>403C</v>
          </cell>
          <cell r="E106">
            <v>43373</v>
          </cell>
          <cell r="F106">
            <v>967387.93</v>
          </cell>
          <cell r="G106">
            <v>1.2800000000000001E-2</v>
          </cell>
          <cell r="H106">
            <v>1031.8799999999999</v>
          </cell>
          <cell r="I106">
            <v>967387.93</v>
          </cell>
          <cell r="J106">
            <v>1.2800000000000001E-2</v>
          </cell>
          <cell r="K106">
            <v>1031.8804586666668</v>
          </cell>
          <cell r="L106">
            <v>0</v>
          </cell>
        </row>
        <row r="107">
          <cell r="A107" t="str">
            <v>C3900 CMN Str/Impv, Howell Bldg</v>
          </cell>
          <cell r="B107" t="str">
            <v>C3900 CMN Str/Impv, Howell Bldg-10</v>
          </cell>
          <cell r="C107" t="str">
            <v>403C</v>
          </cell>
          <cell r="E107">
            <v>43404</v>
          </cell>
          <cell r="F107">
            <v>967387.93</v>
          </cell>
          <cell r="G107">
            <v>1.2800000000000001E-2</v>
          </cell>
          <cell r="H107">
            <v>1031.8799999999999</v>
          </cell>
          <cell r="I107">
            <v>967387.93</v>
          </cell>
          <cell r="J107">
            <v>1.2800000000000001E-2</v>
          </cell>
          <cell r="K107">
            <v>1031.8804586666668</v>
          </cell>
          <cell r="L107">
            <v>0</v>
          </cell>
        </row>
        <row r="108">
          <cell r="A108" t="str">
            <v>C3900 CMN Str/Impv, Howell Bldg</v>
          </cell>
          <cell r="B108" t="str">
            <v>C3900 CMN Str/Impv, Howell Bldg-11</v>
          </cell>
          <cell r="C108" t="str">
            <v>403C</v>
          </cell>
          <cell r="E108">
            <v>43434</v>
          </cell>
          <cell r="F108">
            <v>967387.93</v>
          </cell>
          <cell r="G108">
            <v>1.2800000000000001E-2</v>
          </cell>
          <cell r="H108">
            <v>1031.8799999999999</v>
          </cell>
          <cell r="I108">
            <v>967387.93</v>
          </cell>
          <cell r="J108">
            <v>1.2800000000000001E-2</v>
          </cell>
          <cell r="K108">
            <v>1031.8804586666668</v>
          </cell>
          <cell r="L108">
            <v>0</v>
          </cell>
        </row>
        <row r="109">
          <cell r="A109" t="str">
            <v>C3900 CMN Str/Impv, Howell Bldg</v>
          </cell>
          <cell r="B109" t="str">
            <v>C3900 CMN Str/Impv, Howell Bldg-12</v>
          </cell>
          <cell r="C109" t="str">
            <v>403C</v>
          </cell>
          <cell r="E109">
            <v>43465</v>
          </cell>
          <cell r="F109">
            <v>967387.93</v>
          </cell>
          <cell r="G109">
            <v>1.2800000000000001E-2</v>
          </cell>
          <cell r="H109">
            <v>1031.8799999999999</v>
          </cell>
          <cell r="I109">
            <v>967387.93</v>
          </cell>
          <cell r="J109">
            <v>1.2800000000000001E-2</v>
          </cell>
          <cell r="K109">
            <v>1031.8804586666668</v>
          </cell>
          <cell r="L109">
            <v>0</v>
          </cell>
        </row>
        <row r="110">
          <cell r="A110" t="str">
            <v>C3900 CMN Str/Impv, Howell Bldg Total</v>
          </cell>
          <cell r="C110" t="str">
            <v>CGEN</v>
          </cell>
          <cell r="E110" t="str">
            <v>Total</v>
          </cell>
          <cell r="F110"/>
          <cell r="G110"/>
          <cell r="H110">
            <v>12382.559999999996</v>
          </cell>
          <cell r="I110"/>
          <cell r="J110">
            <v>0</v>
          </cell>
          <cell r="K110">
            <v>12382.565504</v>
          </cell>
          <cell r="L110">
            <v>0.01</v>
          </cell>
        </row>
        <row r="111">
          <cell r="A111" t="str">
            <v>C3900 CMN Str/Impv, Kittitas Svc Ct</v>
          </cell>
          <cell r="B111" t="str">
            <v>C3900 CMN Str/Impv, Kittitas Svc Ct-1</v>
          </cell>
          <cell r="C111" t="str">
            <v>403C</v>
          </cell>
          <cell r="E111">
            <v>43131</v>
          </cell>
          <cell r="F111">
            <v>2967792.83</v>
          </cell>
          <cell r="G111">
            <v>1.2800000000000001E-2</v>
          </cell>
          <cell r="H111">
            <v>3165.65</v>
          </cell>
          <cell r="I111">
            <v>2967835.25</v>
          </cell>
          <cell r="J111">
            <v>1.2800000000000001E-2</v>
          </cell>
          <cell r="K111">
            <v>3165.6909333333333</v>
          </cell>
          <cell r="L111">
            <v>0.04</v>
          </cell>
        </row>
        <row r="112">
          <cell r="A112" t="str">
            <v>C3900 CMN Str/Impv, Kittitas Svc Ct</v>
          </cell>
          <cell r="B112" t="str">
            <v>C3900 CMN Str/Impv, Kittitas Svc Ct-2</v>
          </cell>
          <cell r="C112" t="str">
            <v>403C</v>
          </cell>
          <cell r="E112">
            <v>43159</v>
          </cell>
          <cell r="F112">
            <v>2967835.25</v>
          </cell>
          <cell r="G112">
            <v>1.2800000000000001E-2</v>
          </cell>
          <cell r="H112">
            <v>3165.69</v>
          </cell>
          <cell r="I112">
            <v>2967835.25</v>
          </cell>
          <cell r="J112">
            <v>1.2800000000000001E-2</v>
          </cell>
          <cell r="K112">
            <v>3165.6909333333333</v>
          </cell>
          <cell r="L112">
            <v>0</v>
          </cell>
        </row>
        <row r="113">
          <cell r="A113" t="str">
            <v>C3900 CMN Str/Impv, Kittitas Svc Ct</v>
          </cell>
          <cell r="B113" t="str">
            <v>C3900 CMN Str/Impv, Kittitas Svc Ct-3</v>
          </cell>
          <cell r="C113" t="str">
            <v>403C</v>
          </cell>
          <cell r="E113">
            <v>43190</v>
          </cell>
          <cell r="F113">
            <v>2967835.25</v>
          </cell>
          <cell r="G113">
            <v>1.2800000000000001E-2</v>
          </cell>
          <cell r="H113">
            <v>3165.69</v>
          </cell>
          <cell r="I113">
            <v>2967835.25</v>
          </cell>
          <cell r="J113">
            <v>1.2800000000000001E-2</v>
          </cell>
          <cell r="K113">
            <v>3165.6909333333333</v>
          </cell>
          <cell r="L113">
            <v>0</v>
          </cell>
        </row>
        <row r="114">
          <cell r="A114" t="str">
            <v>C3900 CMN Str/Impv, Kittitas Svc Ct</v>
          </cell>
          <cell r="B114" t="str">
            <v>C3900 CMN Str/Impv, Kittitas Svc Ct-4</v>
          </cell>
          <cell r="C114" t="str">
            <v>403C</v>
          </cell>
          <cell r="E114">
            <v>43220</v>
          </cell>
          <cell r="F114">
            <v>2967835.25</v>
          </cell>
          <cell r="G114">
            <v>1.2800000000000001E-2</v>
          </cell>
          <cell r="H114">
            <v>3165.69</v>
          </cell>
          <cell r="I114">
            <v>2967835.25</v>
          </cell>
          <cell r="J114">
            <v>1.2800000000000001E-2</v>
          </cell>
          <cell r="K114">
            <v>3165.6909333333333</v>
          </cell>
          <cell r="L114">
            <v>0</v>
          </cell>
        </row>
        <row r="115">
          <cell r="A115" t="str">
            <v>C3900 CMN Str/Impv, Kittitas Svc Ct</v>
          </cell>
          <cell r="B115" t="str">
            <v>C3900 CMN Str/Impv, Kittitas Svc Ct-5</v>
          </cell>
          <cell r="C115" t="str">
            <v>403C</v>
          </cell>
          <cell r="E115">
            <v>43251</v>
          </cell>
          <cell r="F115">
            <v>2967835.25</v>
          </cell>
          <cell r="G115">
            <v>1.2800000000000001E-2</v>
          </cell>
          <cell r="H115">
            <v>3165.69</v>
          </cell>
          <cell r="I115">
            <v>2967835.25</v>
          </cell>
          <cell r="J115">
            <v>1.2800000000000001E-2</v>
          </cell>
          <cell r="K115">
            <v>3165.6909333333333</v>
          </cell>
          <cell r="L115">
            <v>0</v>
          </cell>
        </row>
        <row r="116">
          <cell r="A116" t="str">
            <v>C3900 CMN Str/Impv, Kittitas Svc Ct</v>
          </cell>
          <cell r="B116" t="str">
            <v>C3900 CMN Str/Impv, Kittitas Svc Ct-6</v>
          </cell>
          <cell r="C116" t="str">
            <v>403C</v>
          </cell>
          <cell r="E116">
            <v>43281</v>
          </cell>
          <cell r="F116">
            <v>2967835.25</v>
          </cell>
          <cell r="G116">
            <v>1.2800000000000001E-2</v>
          </cell>
          <cell r="H116">
            <v>3165.69</v>
          </cell>
          <cell r="I116">
            <v>2967835.25</v>
          </cell>
          <cell r="J116">
            <v>1.2800000000000001E-2</v>
          </cell>
          <cell r="K116">
            <v>3165.6909333333333</v>
          </cell>
          <cell r="L116">
            <v>0</v>
          </cell>
        </row>
        <row r="117">
          <cell r="A117" t="str">
            <v>C3900 CMN Str/Impv, Kittitas Svc Ct</v>
          </cell>
          <cell r="B117" t="str">
            <v>C3900 CMN Str/Impv, Kittitas Svc Ct-7</v>
          </cell>
          <cell r="C117" t="str">
            <v>403C</v>
          </cell>
          <cell r="E117">
            <v>43312</v>
          </cell>
          <cell r="F117">
            <v>2967835.25</v>
          </cell>
          <cell r="G117">
            <v>1.2800000000000001E-2</v>
          </cell>
          <cell r="H117">
            <v>3165.69</v>
          </cell>
          <cell r="I117">
            <v>2967835.25</v>
          </cell>
          <cell r="J117">
            <v>1.2800000000000001E-2</v>
          </cell>
          <cell r="K117">
            <v>3165.6909333333333</v>
          </cell>
          <cell r="L117">
            <v>0</v>
          </cell>
        </row>
        <row r="118">
          <cell r="A118" t="str">
            <v>C3900 CMN Str/Impv, Kittitas Svc Ct</v>
          </cell>
          <cell r="B118" t="str">
            <v>C3900 CMN Str/Impv, Kittitas Svc Ct-8</v>
          </cell>
          <cell r="C118" t="str">
            <v>403C</v>
          </cell>
          <cell r="E118">
            <v>43343</v>
          </cell>
          <cell r="F118">
            <v>2967835.25</v>
          </cell>
          <cell r="G118">
            <v>1.2800000000000001E-2</v>
          </cell>
          <cell r="H118">
            <v>3165.69</v>
          </cell>
          <cell r="I118">
            <v>2967835.25</v>
          </cell>
          <cell r="J118">
            <v>1.2800000000000001E-2</v>
          </cell>
          <cell r="K118">
            <v>3165.6909333333333</v>
          </cell>
          <cell r="L118">
            <v>0</v>
          </cell>
        </row>
        <row r="119">
          <cell r="A119" t="str">
            <v>C3900 CMN Str/Impv, Kittitas Svc Ct</v>
          </cell>
          <cell r="B119" t="str">
            <v>C3900 CMN Str/Impv, Kittitas Svc Ct-9</v>
          </cell>
          <cell r="C119" t="str">
            <v>403C</v>
          </cell>
          <cell r="E119">
            <v>43373</v>
          </cell>
          <cell r="F119">
            <v>2967835.25</v>
          </cell>
          <cell r="G119">
            <v>1.2800000000000001E-2</v>
          </cell>
          <cell r="H119">
            <v>3165.69</v>
          </cell>
          <cell r="I119">
            <v>2967835.25</v>
          </cell>
          <cell r="J119">
            <v>1.2800000000000001E-2</v>
          </cell>
          <cell r="K119">
            <v>3165.6909333333333</v>
          </cell>
          <cell r="L119">
            <v>0</v>
          </cell>
        </row>
        <row r="120">
          <cell r="A120" t="str">
            <v>C3900 CMN Str/Impv, Kittitas Svc Ct</v>
          </cell>
          <cell r="B120" t="str">
            <v>C3900 CMN Str/Impv, Kittitas Svc Ct-10</v>
          </cell>
          <cell r="C120" t="str">
            <v>403C</v>
          </cell>
          <cell r="E120">
            <v>43404</v>
          </cell>
          <cell r="F120">
            <v>2967835.25</v>
          </cell>
          <cell r="G120">
            <v>1.2800000000000001E-2</v>
          </cell>
          <cell r="H120">
            <v>3165.69</v>
          </cell>
          <cell r="I120">
            <v>2967835.25</v>
          </cell>
          <cell r="J120">
            <v>1.2800000000000001E-2</v>
          </cell>
          <cell r="K120">
            <v>3165.6909333333333</v>
          </cell>
          <cell r="L120">
            <v>0</v>
          </cell>
        </row>
        <row r="121">
          <cell r="A121" t="str">
            <v>C3900 CMN Str/Impv, Kittitas Svc Ct</v>
          </cell>
          <cell r="B121" t="str">
            <v>C3900 CMN Str/Impv, Kittitas Svc Ct-11</v>
          </cell>
          <cell r="C121" t="str">
            <v>403C</v>
          </cell>
          <cell r="E121">
            <v>43434</v>
          </cell>
          <cell r="F121">
            <v>2967835.25</v>
          </cell>
          <cell r="G121">
            <v>1.2800000000000001E-2</v>
          </cell>
          <cell r="H121">
            <v>3165.69</v>
          </cell>
          <cell r="I121">
            <v>2967835.25</v>
          </cell>
          <cell r="J121">
            <v>1.2800000000000001E-2</v>
          </cell>
          <cell r="K121">
            <v>3165.6909333333333</v>
          </cell>
          <cell r="L121">
            <v>0</v>
          </cell>
        </row>
        <row r="122">
          <cell r="A122" t="str">
            <v>C3900 CMN Str/Impv, Kittitas Svc Ct</v>
          </cell>
          <cell r="B122" t="str">
            <v>C3900 CMN Str/Impv, Kittitas Svc Ct-12</v>
          </cell>
          <cell r="C122" t="str">
            <v>403C</v>
          </cell>
          <cell r="E122">
            <v>43465</v>
          </cell>
          <cell r="F122">
            <v>2967835.25</v>
          </cell>
          <cell r="G122">
            <v>1.2800000000000001E-2</v>
          </cell>
          <cell r="H122">
            <v>3165.69</v>
          </cell>
          <cell r="I122">
            <v>2967835.25</v>
          </cell>
          <cell r="J122">
            <v>1.2800000000000001E-2</v>
          </cell>
          <cell r="K122">
            <v>3165.6909333333333</v>
          </cell>
          <cell r="L122">
            <v>0</v>
          </cell>
        </row>
        <row r="123">
          <cell r="A123" t="str">
            <v>C3900 CMN Str/Impv, Kittitas Svc Ct Total</v>
          </cell>
          <cell r="C123" t="str">
            <v>CGEN</v>
          </cell>
          <cell r="E123" t="str">
            <v>Total</v>
          </cell>
          <cell r="F123"/>
          <cell r="G123"/>
          <cell r="H123">
            <v>37988.239999999998</v>
          </cell>
          <cell r="I123"/>
          <cell r="J123">
            <v>0</v>
          </cell>
          <cell r="K123">
            <v>37988.291199999992</v>
          </cell>
          <cell r="L123">
            <v>0.05</v>
          </cell>
        </row>
        <row r="124">
          <cell r="A124" t="str">
            <v>C3900 CMN Str/Impv, Olympia Bus/Eng</v>
          </cell>
          <cell r="B124" t="str">
            <v>C3900 CMN Str/Impv, Olympia Bus/Eng-1</v>
          </cell>
          <cell r="C124" t="str">
            <v>403C</v>
          </cell>
          <cell r="E124">
            <v>43131</v>
          </cell>
          <cell r="F124">
            <v>3458656.34</v>
          </cell>
          <cell r="G124">
            <v>1.2800000000000001E-2</v>
          </cell>
          <cell r="H124">
            <v>3689.23</v>
          </cell>
          <cell r="I124">
            <v>3458656.34</v>
          </cell>
          <cell r="J124">
            <v>1.2800000000000001E-2</v>
          </cell>
          <cell r="K124">
            <v>3689.2334293333333</v>
          </cell>
          <cell r="L124">
            <v>0</v>
          </cell>
        </row>
        <row r="125">
          <cell r="A125" t="str">
            <v>C3900 CMN Str/Impv, Olympia Bus/Eng</v>
          </cell>
          <cell r="B125" t="str">
            <v>C3900 CMN Str/Impv, Olympia Bus/Eng-2</v>
          </cell>
          <cell r="C125" t="str">
            <v>403C</v>
          </cell>
          <cell r="E125">
            <v>43159</v>
          </cell>
          <cell r="F125">
            <v>3458656.34</v>
          </cell>
          <cell r="G125">
            <v>1.2800000000000001E-2</v>
          </cell>
          <cell r="H125">
            <v>3689.23</v>
          </cell>
          <cell r="I125">
            <v>3458656.34</v>
          </cell>
          <cell r="J125">
            <v>1.2800000000000001E-2</v>
          </cell>
          <cell r="K125">
            <v>3689.2334293333333</v>
          </cell>
          <cell r="L125">
            <v>0</v>
          </cell>
        </row>
        <row r="126">
          <cell r="A126" t="str">
            <v>C3900 CMN Str/Impv, Olympia Bus/Eng</v>
          </cell>
          <cell r="B126" t="str">
            <v>C3900 CMN Str/Impv, Olympia Bus/Eng-3</v>
          </cell>
          <cell r="C126" t="str">
            <v>403C</v>
          </cell>
          <cell r="E126">
            <v>43190</v>
          </cell>
          <cell r="F126">
            <v>3458656.34</v>
          </cell>
          <cell r="G126">
            <v>1.2800000000000001E-2</v>
          </cell>
          <cell r="H126">
            <v>3689.23</v>
          </cell>
          <cell r="I126">
            <v>3458656.34</v>
          </cell>
          <cell r="J126">
            <v>1.2800000000000001E-2</v>
          </cell>
          <cell r="K126">
            <v>3689.2334293333333</v>
          </cell>
          <cell r="L126">
            <v>0</v>
          </cell>
        </row>
        <row r="127">
          <cell r="A127" t="str">
            <v>C3900 CMN Str/Impv, Olympia Bus/Eng</v>
          </cell>
          <cell r="B127" t="str">
            <v>C3900 CMN Str/Impv, Olympia Bus/Eng-4</v>
          </cell>
          <cell r="C127" t="str">
            <v>403C</v>
          </cell>
          <cell r="E127">
            <v>43220</v>
          </cell>
          <cell r="F127">
            <v>3458656.34</v>
          </cell>
          <cell r="G127">
            <v>1.2800000000000001E-2</v>
          </cell>
          <cell r="H127">
            <v>3689.23</v>
          </cell>
          <cell r="I127">
            <v>3458656.34</v>
          </cell>
          <cell r="J127">
            <v>1.2800000000000001E-2</v>
          </cell>
          <cell r="K127">
            <v>3689.2334293333333</v>
          </cell>
          <cell r="L127">
            <v>0</v>
          </cell>
        </row>
        <row r="128">
          <cell r="A128" t="str">
            <v>C3900 CMN Str/Impv, Olympia Bus/Eng</v>
          </cell>
          <cell r="B128" t="str">
            <v>C3900 CMN Str/Impv, Olympia Bus/Eng-5</v>
          </cell>
          <cell r="C128" t="str">
            <v>403C</v>
          </cell>
          <cell r="E128">
            <v>43251</v>
          </cell>
          <cell r="F128">
            <v>3458656.34</v>
          </cell>
          <cell r="G128">
            <v>1.2800000000000001E-2</v>
          </cell>
          <cell r="H128">
            <v>3689.23</v>
          </cell>
          <cell r="I128">
            <v>3458656.34</v>
          </cell>
          <cell r="J128">
            <v>1.2800000000000001E-2</v>
          </cell>
          <cell r="K128">
            <v>3689.2334293333333</v>
          </cell>
          <cell r="L128">
            <v>0</v>
          </cell>
        </row>
        <row r="129">
          <cell r="A129" t="str">
            <v>C3900 CMN Str/Impv, Olympia Bus/Eng</v>
          </cell>
          <cell r="B129" t="str">
            <v>C3900 CMN Str/Impv, Olympia Bus/Eng-6</v>
          </cell>
          <cell r="C129" t="str">
            <v>403C</v>
          </cell>
          <cell r="E129">
            <v>43281</v>
          </cell>
          <cell r="F129">
            <v>3458656.34</v>
          </cell>
          <cell r="G129">
            <v>1.2800000000000001E-2</v>
          </cell>
          <cell r="H129">
            <v>3689.23</v>
          </cell>
          <cell r="I129">
            <v>3458656.34</v>
          </cell>
          <cell r="J129">
            <v>1.2800000000000001E-2</v>
          </cell>
          <cell r="K129">
            <v>3689.2334293333333</v>
          </cell>
          <cell r="L129">
            <v>0</v>
          </cell>
        </row>
        <row r="130">
          <cell r="A130" t="str">
            <v>C3900 CMN Str/Impv, Olympia Bus/Eng</v>
          </cell>
          <cell r="B130" t="str">
            <v>C3900 CMN Str/Impv, Olympia Bus/Eng-7</v>
          </cell>
          <cell r="C130" t="str">
            <v>403C</v>
          </cell>
          <cell r="E130">
            <v>43312</v>
          </cell>
          <cell r="F130">
            <v>3458656.34</v>
          </cell>
          <cell r="G130">
            <v>1.2800000000000001E-2</v>
          </cell>
          <cell r="H130">
            <v>3689.23</v>
          </cell>
          <cell r="I130">
            <v>3458656.34</v>
          </cell>
          <cell r="J130">
            <v>1.2800000000000001E-2</v>
          </cell>
          <cell r="K130">
            <v>3689.2334293333333</v>
          </cell>
          <cell r="L130">
            <v>0</v>
          </cell>
        </row>
        <row r="131">
          <cell r="A131" t="str">
            <v>C3900 CMN Str/Impv, Olympia Bus/Eng</v>
          </cell>
          <cell r="B131" t="str">
            <v>C3900 CMN Str/Impv, Olympia Bus/Eng-8</v>
          </cell>
          <cell r="C131" t="str">
            <v>403C</v>
          </cell>
          <cell r="E131">
            <v>43343</v>
          </cell>
          <cell r="F131">
            <v>3458656.34</v>
          </cell>
          <cell r="G131">
            <v>1.2800000000000001E-2</v>
          </cell>
          <cell r="H131">
            <v>3689.23</v>
          </cell>
          <cell r="I131">
            <v>3458656.34</v>
          </cell>
          <cell r="J131">
            <v>1.2800000000000001E-2</v>
          </cell>
          <cell r="K131">
            <v>3689.2334293333333</v>
          </cell>
          <cell r="L131">
            <v>0</v>
          </cell>
        </row>
        <row r="132">
          <cell r="A132" t="str">
            <v>C3900 CMN Str/Impv, Olympia Bus/Eng</v>
          </cell>
          <cell r="B132" t="str">
            <v>C3900 CMN Str/Impv, Olympia Bus/Eng-9</v>
          </cell>
          <cell r="C132" t="str">
            <v>403C</v>
          </cell>
          <cell r="E132">
            <v>43373</v>
          </cell>
          <cell r="F132">
            <v>3458656.34</v>
          </cell>
          <cell r="G132">
            <v>1.2800000000000001E-2</v>
          </cell>
          <cell r="H132">
            <v>3689.23</v>
          </cell>
          <cell r="I132">
            <v>3458656.34</v>
          </cell>
          <cell r="J132">
            <v>1.2800000000000001E-2</v>
          </cell>
          <cell r="K132">
            <v>3689.2334293333333</v>
          </cell>
          <cell r="L132">
            <v>0</v>
          </cell>
        </row>
        <row r="133">
          <cell r="A133" t="str">
            <v>C3900 CMN Str/Impv, Olympia Bus/Eng</v>
          </cell>
          <cell r="B133" t="str">
            <v>C3900 CMN Str/Impv, Olympia Bus/Eng-10</v>
          </cell>
          <cell r="C133" t="str">
            <v>403C</v>
          </cell>
          <cell r="E133">
            <v>43404</v>
          </cell>
          <cell r="F133">
            <v>3458656.34</v>
          </cell>
          <cell r="G133">
            <v>1.2800000000000001E-2</v>
          </cell>
          <cell r="H133">
            <v>3689.23</v>
          </cell>
          <cell r="I133">
            <v>3458656.34</v>
          </cell>
          <cell r="J133">
            <v>1.2800000000000001E-2</v>
          </cell>
          <cell r="K133">
            <v>3689.2334293333333</v>
          </cell>
          <cell r="L133">
            <v>0</v>
          </cell>
        </row>
        <row r="134">
          <cell r="A134" t="str">
            <v>C3900 CMN Str/Impv, Olympia Bus/Eng</v>
          </cell>
          <cell r="B134" t="str">
            <v>C3900 CMN Str/Impv, Olympia Bus/Eng-11</v>
          </cell>
          <cell r="C134" t="str">
            <v>403C</v>
          </cell>
          <cell r="E134">
            <v>43434</v>
          </cell>
          <cell r="F134">
            <v>3458656.34</v>
          </cell>
          <cell r="G134">
            <v>1.2800000000000001E-2</v>
          </cell>
          <cell r="H134">
            <v>3689.23</v>
          </cell>
          <cell r="I134">
            <v>3458656.34</v>
          </cell>
          <cell r="J134">
            <v>1.2800000000000001E-2</v>
          </cell>
          <cell r="K134">
            <v>3689.2334293333333</v>
          </cell>
          <cell r="L134">
            <v>0</v>
          </cell>
        </row>
        <row r="135">
          <cell r="A135" t="str">
            <v>C3900 CMN Str/Impv, Olympia Bus/Eng</v>
          </cell>
          <cell r="B135" t="str">
            <v>C3900 CMN Str/Impv, Olympia Bus/Eng-12</v>
          </cell>
          <cell r="C135" t="str">
            <v>403C</v>
          </cell>
          <cell r="E135">
            <v>43465</v>
          </cell>
          <cell r="F135">
            <v>3458656.34</v>
          </cell>
          <cell r="G135">
            <v>1.2800000000000001E-2</v>
          </cell>
          <cell r="H135">
            <v>3689.23</v>
          </cell>
          <cell r="I135">
            <v>3458656.34</v>
          </cell>
          <cell r="J135">
            <v>1.2800000000000001E-2</v>
          </cell>
          <cell r="K135">
            <v>3689.2334293333333</v>
          </cell>
          <cell r="L135">
            <v>0</v>
          </cell>
        </row>
        <row r="136">
          <cell r="A136" t="str">
            <v>C3900 CMN Str/Impv, Olympia Bus/Eng Total</v>
          </cell>
          <cell r="C136" t="str">
            <v>CGEN</v>
          </cell>
          <cell r="E136" t="str">
            <v>Total</v>
          </cell>
          <cell r="F136"/>
          <cell r="G136"/>
          <cell r="H136">
            <v>44270.760000000009</v>
          </cell>
          <cell r="I136"/>
          <cell r="J136">
            <v>0</v>
          </cell>
          <cell r="K136">
            <v>44270.801152</v>
          </cell>
          <cell r="L136">
            <v>0.04</v>
          </cell>
        </row>
        <row r="137">
          <cell r="A137" t="str">
            <v>C3900 CMN Str/Impv, Olympia Svc Ctr</v>
          </cell>
          <cell r="B137" t="str">
            <v>C3900 CMN Str/Impv, Olympia Svc Ctr-1</v>
          </cell>
          <cell r="C137" t="str">
            <v>403C</v>
          </cell>
          <cell r="E137">
            <v>43131</v>
          </cell>
          <cell r="F137">
            <v>5740928.2599999998</v>
          </cell>
          <cell r="G137">
            <v>1.2800000000000001E-2</v>
          </cell>
          <cell r="H137">
            <v>6123.66</v>
          </cell>
          <cell r="I137">
            <v>5740928.2599999998</v>
          </cell>
          <cell r="J137">
            <v>1.2800000000000001E-2</v>
          </cell>
          <cell r="K137">
            <v>6123.6568106666673</v>
          </cell>
          <cell r="L137">
            <v>0</v>
          </cell>
        </row>
        <row r="138">
          <cell r="A138" t="str">
            <v>C3900 CMN Str/Impv, Olympia Svc Ctr</v>
          </cell>
          <cell r="B138" t="str">
            <v>C3900 CMN Str/Impv, Olympia Svc Ctr-2</v>
          </cell>
          <cell r="C138" t="str">
            <v>403C</v>
          </cell>
          <cell r="E138">
            <v>43159</v>
          </cell>
          <cell r="F138">
            <v>5740928.2599999998</v>
          </cell>
          <cell r="G138">
            <v>1.2800000000000001E-2</v>
          </cell>
          <cell r="H138">
            <v>6123.66</v>
          </cell>
          <cell r="I138">
            <v>5740928.2599999998</v>
          </cell>
          <cell r="J138">
            <v>1.2800000000000001E-2</v>
          </cell>
          <cell r="K138">
            <v>6123.6568106666673</v>
          </cell>
          <cell r="L138">
            <v>0</v>
          </cell>
        </row>
        <row r="139">
          <cell r="A139" t="str">
            <v>C3900 CMN Str/Impv, Olympia Svc Ctr</v>
          </cell>
          <cell r="B139" t="str">
            <v>C3900 CMN Str/Impv, Olympia Svc Ctr-3</v>
          </cell>
          <cell r="C139" t="str">
            <v>403C</v>
          </cell>
          <cell r="E139">
            <v>43190</v>
          </cell>
          <cell r="F139">
            <v>5740928.2599999998</v>
          </cell>
          <cell r="G139">
            <v>1.2800000000000001E-2</v>
          </cell>
          <cell r="H139">
            <v>6123.66</v>
          </cell>
          <cell r="I139">
            <v>5740928.2599999998</v>
          </cell>
          <cell r="J139">
            <v>1.2800000000000001E-2</v>
          </cell>
          <cell r="K139">
            <v>6123.6568106666673</v>
          </cell>
          <cell r="L139">
            <v>0</v>
          </cell>
        </row>
        <row r="140">
          <cell r="A140" t="str">
            <v>C3900 CMN Str/Impv, Olympia Svc Ctr</v>
          </cell>
          <cell r="B140" t="str">
            <v>C3900 CMN Str/Impv, Olympia Svc Ctr-4</v>
          </cell>
          <cell r="C140" t="str">
            <v>403C</v>
          </cell>
          <cell r="E140">
            <v>43220</v>
          </cell>
          <cell r="F140">
            <v>5740928.2599999998</v>
          </cell>
          <cell r="G140">
            <v>1.2800000000000001E-2</v>
          </cell>
          <cell r="H140">
            <v>6123.66</v>
          </cell>
          <cell r="I140">
            <v>5740928.2599999998</v>
          </cell>
          <cell r="J140">
            <v>1.2800000000000001E-2</v>
          </cell>
          <cell r="K140">
            <v>6123.6568106666673</v>
          </cell>
          <cell r="L140">
            <v>0</v>
          </cell>
        </row>
        <row r="141">
          <cell r="A141" t="str">
            <v>C3900 CMN Str/Impv, Olympia Svc Ctr</v>
          </cell>
          <cell r="B141" t="str">
            <v>C3900 CMN Str/Impv, Olympia Svc Ctr-5</v>
          </cell>
          <cell r="C141" t="str">
            <v>403C</v>
          </cell>
          <cell r="E141">
            <v>43251</v>
          </cell>
          <cell r="F141">
            <v>5740928.2599999998</v>
          </cell>
          <cell r="G141">
            <v>1.2800000000000001E-2</v>
          </cell>
          <cell r="H141">
            <v>6123.66</v>
          </cell>
          <cell r="I141">
            <v>5740928.2599999998</v>
          </cell>
          <cell r="J141">
            <v>1.2800000000000001E-2</v>
          </cell>
          <cell r="K141">
            <v>6123.6568106666673</v>
          </cell>
          <cell r="L141">
            <v>0</v>
          </cell>
        </row>
        <row r="142">
          <cell r="A142" t="str">
            <v>C3900 CMN Str/Impv, Olympia Svc Ctr</v>
          </cell>
          <cell r="B142" t="str">
            <v>C3900 CMN Str/Impv, Olympia Svc Ctr-6</v>
          </cell>
          <cell r="C142" t="str">
            <v>403C</v>
          </cell>
          <cell r="E142">
            <v>43281</v>
          </cell>
          <cell r="F142">
            <v>5740928.2599999998</v>
          </cell>
          <cell r="G142">
            <v>1.2800000000000001E-2</v>
          </cell>
          <cell r="H142">
            <v>6123.66</v>
          </cell>
          <cell r="I142">
            <v>5740928.2599999998</v>
          </cell>
          <cell r="J142">
            <v>1.2800000000000001E-2</v>
          </cell>
          <cell r="K142">
            <v>6123.6568106666673</v>
          </cell>
          <cell r="L142">
            <v>0</v>
          </cell>
        </row>
        <row r="143">
          <cell r="A143" t="str">
            <v>C3900 CMN Str/Impv, Olympia Svc Ctr</v>
          </cell>
          <cell r="B143" t="str">
            <v>C3900 CMN Str/Impv, Olympia Svc Ctr-7</v>
          </cell>
          <cell r="C143" t="str">
            <v>403C</v>
          </cell>
          <cell r="E143">
            <v>43312</v>
          </cell>
          <cell r="F143">
            <v>5740928.2599999998</v>
          </cell>
          <cell r="G143">
            <v>1.2800000000000001E-2</v>
          </cell>
          <cell r="H143">
            <v>6123.66</v>
          </cell>
          <cell r="I143">
            <v>5740928.2599999998</v>
          </cell>
          <cell r="J143">
            <v>1.2800000000000001E-2</v>
          </cell>
          <cell r="K143">
            <v>6123.6568106666673</v>
          </cell>
          <cell r="L143">
            <v>0</v>
          </cell>
        </row>
        <row r="144">
          <cell r="A144" t="str">
            <v>C3900 CMN Str/Impv, Olympia Svc Ctr</v>
          </cell>
          <cell r="B144" t="str">
            <v>C3900 CMN Str/Impv, Olympia Svc Ctr-8</v>
          </cell>
          <cell r="C144" t="str">
            <v>403C</v>
          </cell>
          <cell r="E144">
            <v>43343</v>
          </cell>
          <cell r="F144">
            <v>5740928.2599999998</v>
          </cell>
          <cell r="G144">
            <v>1.2800000000000001E-2</v>
          </cell>
          <cell r="H144">
            <v>6123.66</v>
          </cell>
          <cell r="I144">
            <v>5740928.2599999998</v>
          </cell>
          <cell r="J144">
            <v>1.2800000000000001E-2</v>
          </cell>
          <cell r="K144">
            <v>6123.6568106666673</v>
          </cell>
          <cell r="L144">
            <v>0</v>
          </cell>
        </row>
        <row r="145">
          <cell r="A145" t="str">
            <v>C3900 CMN Str/Impv, Olympia Svc Ctr</v>
          </cell>
          <cell r="B145" t="str">
            <v>C3900 CMN Str/Impv, Olympia Svc Ctr-9</v>
          </cell>
          <cell r="C145" t="str">
            <v>403C</v>
          </cell>
          <cell r="E145">
            <v>43373</v>
          </cell>
          <cell r="F145">
            <v>5740928.2599999998</v>
          </cell>
          <cell r="G145">
            <v>1.2800000000000001E-2</v>
          </cell>
          <cell r="H145">
            <v>6123.66</v>
          </cell>
          <cell r="I145">
            <v>5740928.2599999998</v>
          </cell>
          <cell r="J145">
            <v>1.2800000000000001E-2</v>
          </cell>
          <cell r="K145">
            <v>6123.6568106666673</v>
          </cell>
          <cell r="L145">
            <v>0</v>
          </cell>
        </row>
        <row r="146">
          <cell r="A146" t="str">
            <v>C3900 CMN Str/Impv, Olympia Svc Ctr</v>
          </cell>
          <cell r="B146" t="str">
            <v>C3900 CMN Str/Impv, Olympia Svc Ctr-10</v>
          </cell>
          <cell r="C146" t="str">
            <v>403C</v>
          </cell>
          <cell r="E146">
            <v>43404</v>
          </cell>
          <cell r="F146">
            <v>5740928.2599999998</v>
          </cell>
          <cell r="G146">
            <v>1.2800000000000001E-2</v>
          </cell>
          <cell r="H146">
            <v>6123.66</v>
          </cell>
          <cell r="I146">
            <v>5740928.2599999998</v>
          </cell>
          <cell r="J146">
            <v>1.2800000000000001E-2</v>
          </cell>
          <cell r="K146">
            <v>6123.6568106666673</v>
          </cell>
          <cell r="L146">
            <v>0</v>
          </cell>
        </row>
        <row r="147">
          <cell r="A147" t="str">
            <v>C3900 CMN Str/Impv, Olympia Svc Ctr</v>
          </cell>
          <cell r="B147" t="str">
            <v>C3900 CMN Str/Impv, Olympia Svc Ctr-11</v>
          </cell>
          <cell r="C147" t="str">
            <v>403C</v>
          </cell>
          <cell r="E147">
            <v>43434</v>
          </cell>
          <cell r="F147">
            <v>5740928.2599999998</v>
          </cell>
          <cell r="G147">
            <v>1.2800000000000001E-2</v>
          </cell>
          <cell r="H147">
            <v>6123.66</v>
          </cell>
          <cell r="I147">
            <v>5740928.2599999998</v>
          </cell>
          <cell r="J147">
            <v>1.2800000000000001E-2</v>
          </cell>
          <cell r="K147">
            <v>6123.6568106666673</v>
          </cell>
          <cell r="L147">
            <v>0</v>
          </cell>
        </row>
        <row r="148">
          <cell r="A148" t="str">
            <v>C3900 CMN Str/Impv, Olympia Svc Ctr</v>
          </cell>
          <cell r="B148" t="str">
            <v>C3900 CMN Str/Impv, Olympia Svc Ctr-12</v>
          </cell>
          <cell r="C148" t="str">
            <v>403C</v>
          </cell>
          <cell r="E148">
            <v>43465</v>
          </cell>
          <cell r="F148">
            <v>5740928.2599999998</v>
          </cell>
          <cell r="G148">
            <v>1.2800000000000001E-2</v>
          </cell>
          <cell r="H148">
            <v>6123.66</v>
          </cell>
          <cell r="I148">
            <v>5740928.2599999998</v>
          </cell>
          <cell r="J148">
            <v>1.2800000000000001E-2</v>
          </cell>
          <cell r="K148">
            <v>6123.6568106666673</v>
          </cell>
          <cell r="L148">
            <v>0</v>
          </cell>
        </row>
        <row r="149">
          <cell r="A149" t="str">
            <v>C3900 CMN Str/Impv, Olympia Svc Ctr Total</v>
          </cell>
          <cell r="C149" t="str">
            <v>CGEN</v>
          </cell>
          <cell r="E149" t="str">
            <v>Total</v>
          </cell>
          <cell r="F149"/>
          <cell r="G149"/>
          <cell r="H149">
            <v>73483.920000000013</v>
          </cell>
          <cell r="I149"/>
          <cell r="J149">
            <v>0</v>
          </cell>
          <cell r="K149">
            <v>73483.881728000008</v>
          </cell>
          <cell r="L149">
            <v>-0.04</v>
          </cell>
        </row>
        <row r="150">
          <cell r="A150" t="str">
            <v>C3900 CMN Str/Impv, Puyallup Svc Ct</v>
          </cell>
          <cell r="B150" t="str">
            <v>C3900 CMN Str/Impv, Puyallup Svc Ct-1</v>
          </cell>
          <cell r="C150" t="str">
            <v>403C</v>
          </cell>
          <cell r="E150">
            <v>43131</v>
          </cell>
          <cell r="F150">
            <v>1407437.77</v>
          </cell>
          <cell r="G150">
            <v>1.2800000000000001E-2</v>
          </cell>
          <cell r="H150">
            <v>1501.27</v>
          </cell>
          <cell r="I150">
            <v>1407437.77</v>
          </cell>
          <cell r="J150">
            <v>1.2800000000000001E-2</v>
          </cell>
          <cell r="K150">
            <v>1501.2669546666668</v>
          </cell>
          <cell r="L150">
            <v>0</v>
          </cell>
        </row>
        <row r="151">
          <cell r="A151" t="str">
            <v>C3900 CMN Str/Impv, Puyallup Svc Ct</v>
          </cell>
          <cell r="B151" t="str">
            <v>C3900 CMN Str/Impv, Puyallup Svc Ct-2</v>
          </cell>
          <cell r="C151" t="str">
            <v>403C</v>
          </cell>
          <cell r="E151">
            <v>43159</v>
          </cell>
          <cell r="F151">
            <v>1407437.77</v>
          </cell>
          <cell r="G151">
            <v>1.2800000000000001E-2</v>
          </cell>
          <cell r="H151">
            <v>1501.27</v>
          </cell>
          <cell r="I151">
            <v>1407437.77</v>
          </cell>
          <cell r="J151">
            <v>1.2800000000000001E-2</v>
          </cell>
          <cell r="K151">
            <v>1501.2669546666668</v>
          </cell>
          <cell r="L151">
            <v>0</v>
          </cell>
        </row>
        <row r="152">
          <cell r="A152" t="str">
            <v>C3900 CMN Str/Impv, Puyallup Svc Ct</v>
          </cell>
          <cell r="B152" t="str">
            <v>C3900 CMN Str/Impv, Puyallup Svc Ct-3</v>
          </cell>
          <cell r="C152" t="str">
            <v>403C</v>
          </cell>
          <cell r="E152">
            <v>43190</v>
          </cell>
          <cell r="F152">
            <v>1407437.77</v>
          </cell>
          <cell r="G152">
            <v>1.2800000000000001E-2</v>
          </cell>
          <cell r="H152">
            <v>1501.27</v>
          </cell>
          <cell r="I152">
            <v>1407437.77</v>
          </cell>
          <cell r="J152">
            <v>1.2800000000000001E-2</v>
          </cell>
          <cell r="K152">
            <v>1501.2669546666668</v>
          </cell>
          <cell r="L152">
            <v>0</v>
          </cell>
        </row>
        <row r="153">
          <cell r="A153" t="str">
            <v>C3900 CMN Str/Impv, Puyallup Svc Ct</v>
          </cell>
          <cell r="B153" t="str">
            <v>C3900 CMN Str/Impv, Puyallup Svc Ct-4</v>
          </cell>
          <cell r="C153" t="str">
            <v>403C</v>
          </cell>
          <cell r="E153">
            <v>43220</v>
          </cell>
          <cell r="F153">
            <v>1407437.77</v>
          </cell>
          <cell r="G153">
            <v>1.2800000000000001E-2</v>
          </cell>
          <cell r="H153">
            <v>1501.27</v>
          </cell>
          <cell r="I153">
            <v>1407437.77</v>
          </cell>
          <cell r="J153">
            <v>1.2800000000000001E-2</v>
          </cell>
          <cell r="K153">
            <v>1501.2669546666668</v>
          </cell>
          <cell r="L153">
            <v>0</v>
          </cell>
        </row>
        <row r="154">
          <cell r="A154" t="str">
            <v>C3900 CMN Str/Impv, Puyallup Svc Ct</v>
          </cell>
          <cell r="B154" t="str">
            <v>C3900 CMN Str/Impv, Puyallup Svc Ct-5</v>
          </cell>
          <cell r="C154" t="str">
            <v>403C</v>
          </cell>
          <cell r="E154">
            <v>43251</v>
          </cell>
          <cell r="F154">
            <v>1407437.77</v>
          </cell>
          <cell r="G154">
            <v>1.2800000000000001E-2</v>
          </cell>
          <cell r="H154">
            <v>1501.27</v>
          </cell>
          <cell r="I154">
            <v>1407437.77</v>
          </cell>
          <cell r="J154">
            <v>1.2800000000000001E-2</v>
          </cell>
          <cell r="K154">
            <v>1501.2669546666668</v>
          </cell>
          <cell r="L154">
            <v>0</v>
          </cell>
        </row>
        <row r="155">
          <cell r="A155" t="str">
            <v>C3900 CMN Str/Impv, Puyallup Svc Ct</v>
          </cell>
          <cell r="B155" t="str">
            <v>C3900 CMN Str/Impv, Puyallup Svc Ct-6</v>
          </cell>
          <cell r="C155" t="str">
            <v>403C</v>
          </cell>
          <cell r="E155">
            <v>43281</v>
          </cell>
          <cell r="F155">
            <v>1407437.77</v>
          </cell>
          <cell r="G155">
            <v>1.2800000000000001E-2</v>
          </cell>
          <cell r="H155">
            <v>1501.27</v>
          </cell>
          <cell r="I155">
            <v>1407437.77</v>
          </cell>
          <cell r="J155">
            <v>1.2800000000000001E-2</v>
          </cell>
          <cell r="K155">
            <v>1501.2669546666668</v>
          </cell>
          <cell r="L155">
            <v>0</v>
          </cell>
        </row>
        <row r="156">
          <cell r="A156" t="str">
            <v>C3900 CMN Str/Impv, Puyallup Svc Ct</v>
          </cell>
          <cell r="B156" t="str">
            <v>C3900 CMN Str/Impv, Puyallup Svc Ct-7</v>
          </cell>
          <cell r="C156" t="str">
            <v>403C</v>
          </cell>
          <cell r="E156">
            <v>43312</v>
          </cell>
          <cell r="F156">
            <v>1407437.77</v>
          </cell>
          <cell r="G156">
            <v>1.2800000000000001E-2</v>
          </cell>
          <cell r="H156">
            <v>1501.27</v>
          </cell>
          <cell r="I156">
            <v>1407437.77</v>
          </cell>
          <cell r="J156">
            <v>1.2800000000000001E-2</v>
          </cell>
          <cell r="K156">
            <v>1501.2669546666668</v>
          </cell>
          <cell r="L156">
            <v>0</v>
          </cell>
        </row>
        <row r="157">
          <cell r="A157" t="str">
            <v>C3900 CMN Str/Impv, Puyallup Svc Ct</v>
          </cell>
          <cell r="B157" t="str">
            <v>C3900 CMN Str/Impv, Puyallup Svc Ct-8</v>
          </cell>
          <cell r="C157" t="str">
            <v>403C</v>
          </cell>
          <cell r="E157">
            <v>43343</v>
          </cell>
          <cell r="F157">
            <v>1407437.77</v>
          </cell>
          <cell r="G157">
            <v>1.2800000000000001E-2</v>
          </cell>
          <cell r="H157">
            <v>1501.27</v>
          </cell>
          <cell r="I157">
            <v>1407437.77</v>
          </cell>
          <cell r="J157">
            <v>1.2800000000000001E-2</v>
          </cell>
          <cell r="K157">
            <v>1501.2669546666668</v>
          </cell>
          <cell r="L157">
            <v>0</v>
          </cell>
        </row>
        <row r="158">
          <cell r="A158" t="str">
            <v>C3900 CMN Str/Impv, Puyallup Svc Ct</v>
          </cell>
          <cell r="B158" t="str">
            <v>C3900 CMN Str/Impv, Puyallup Svc Ct-9</v>
          </cell>
          <cell r="C158" t="str">
            <v>403C</v>
          </cell>
          <cell r="E158">
            <v>43373</v>
          </cell>
          <cell r="F158">
            <v>1407437.77</v>
          </cell>
          <cell r="G158">
            <v>1.2800000000000001E-2</v>
          </cell>
          <cell r="H158">
            <v>1501.27</v>
          </cell>
          <cell r="I158">
            <v>1407437.77</v>
          </cell>
          <cell r="J158">
            <v>1.2800000000000001E-2</v>
          </cell>
          <cell r="K158">
            <v>1501.2669546666668</v>
          </cell>
          <cell r="L158">
            <v>0</v>
          </cell>
        </row>
        <row r="159">
          <cell r="A159" t="str">
            <v>C3900 CMN Str/Impv, Puyallup Svc Ct</v>
          </cell>
          <cell r="B159" t="str">
            <v>C3900 CMN Str/Impv, Puyallup Svc Ct-10</v>
          </cell>
          <cell r="C159" t="str">
            <v>403C</v>
          </cell>
          <cell r="E159">
            <v>43404</v>
          </cell>
          <cell r="F159">
            <v>1407437.77</v>
          </cell>
          <cell r="G159">
            <v>1.2800000000000001E-2</v>
          </cell>
          <cell r="H159">
            <v>1501.27</v>
          </cell>
          <cell r="I159">
            <v>1407437.77</v>
          </cell>
          <cell r="J159">
            <v>1.2800000000000001E-2</v>
          </cell>
          <cell r="K159">
            <v>1501.2669546666668</v>
          </cell>
          <cell r="L159">
            <v>0</v>
          </cell>
        </row>
        <row r="160">
          <cell r="A160" t="str">
            <v>C3900 CMN Str/Impv, Puyallup Svc Ct</v>
          </cell>
          <cell r="B160" t="str">
            <v>C3900 CMN Str/Impv, Puyallup Svc Ct-11</v>
          </cell>
          <cell r="C160" t="str">
            <v>403C</v>
          </cell>
          <cell r="E160">
            <v>43434</v>
          </cell>
          <cell r="F160">
            <v>1407437.77</v>
          </cell>
          <cell r="G160">
            <v>1.2800000000000001E-2</v>
          </cell>
          <cell r="H160">
            <v>1501.27</v>
          </cell>
          <cell r="I160">
            <v>1407437.77</v>
          </cell>
          <cell r="J160">
            <v>1.2800000000000001E-2</v>
          </cell>
          <cell r="K160">
            <v>1501.2669546666668</v>
          </cell>
          <cell r="L160">
            <v>0</v>
          </cell>
        </row>
        <row r="161">
          <cell r="A161" t="str">
            <v>C3900 CMN Str/Impv, Puyallup Svc Ct</v>
          </cell>
          <cell r="B161" t="str">
            <v>C3900 CMN Str/Impv, Puyallup Svc Ct-12</v>
          </cell>
          <cell r="C161" t="str">
            <v>403C</v>
          </cell>
          <cell r="E161">
            <v>43465</v>
          </cell>
          <cell r="F161">
            <v>1407437.77</v>
          </cell>
          <cell r="G161">
            <v>1.2800000000000001E-2</v>
          </cell>
          <cell r="H161">
            <v>1501.27</v>
          </cell>
          <cell r="I161">
            <v>1407437.77</v>
          </cell>
          <cell r="J161">
            <v>1.2800000000000001E-2</v>
          </cell>
          <cell r="K161">
            <v>1501.2669546666668</v>
          </cell>
          <cell r="L161">
            <v>0</v>
          </cell>
        </row>
        <row r="162">
          <cell r="A162" t="str">
            <v>C3900 CMN Str/Impv, Puyallup Svc Ct Total</v>
          </cell>
          <cell r="C162" t="str">
            <v>CGEN</v>
          </cell>
          <cell r="E162" t="str">
            <v>Total</v>
          </cell>
          <cell r="F162"/>
          <cell r="G162"/>
          <cell r="H162">
            <v>18015.240000000002</v>
          </cell>
          <cell r="I162"/>
          <cell r="J162">
            <v>0</v>
          </cell>
          <cell r="K162">
            <v>18015.203456000003</v>
          </cell>
          <cell r="L162">
            <v>-0.04</v>
          </cell>
        </row>
        <row r="163">
          <cell r="A163" t="str">
            <v>C3900 CMN Str/Impv, S King Complex</v>
          </cell>
          <cell r="B163" t="str">
            <v>C3900 CMN Str/Impv, S King Complex-1</v>
          </cell>
          <cell r="C163" t="str">
            <v>403C</v>
          </cell>
          <cell r="E163">
            <v>43131</v>
          </cell>
          <cell r="F163">
            <v>26394592.030000001</v>
          </cell>
          <cell r="G163">
            <v>1.2800000000000001E-2</v>
          </cell>
          <cell r="H163">
            <v>28154.23</v>
          </cell>
          <cell r="I163">
            <v>26439048</v>
          </cell>
          <cell r="J163">
            <v>1.2800000000000001E-2</v>
          </cell>
          <cell r="K163">
            <v>28201.651200000004</v>
          </cell>
          <cell r="L163">
            <v>47.42</v>
          </cell>
        </row>
        <row r="164">
          <cell r="A164" t="str">
            <v>C3900 CMN Str/Impv, S King Complex</v>
          </cell>
          <cell r="B164" t="str">
            <v>C3900 CMN Str/Impv, S King Complex-2</v>
          </cell>
          <cell r="C164" t="str">
            <v>403C</v>
          </cell>
          <cell r="E164">
            <v>43159</v>
          </cell>
          <cell r="F164">
            <v>26405318.41</v>
          </cell>
          <cell r="G164">
            <v>1.2800000000000001E-2</v>
          </cell>
          <cell r="H164">
            <v>28165.68</v>
          </cell>
          <cell r="I164">
            <v>26439048</v>
          </cell>
          <cell r="J164">
            <v>1.2800000000000001E-2</v>
          </cell>
          <cell r="K164">
            <v>28201.651200000004</v>
          </cell>
          <cell r="L164">
            <v>35.97</v>
          </cell>
        </row>
        <row r="165">
          <cell r="A165" t="str">
            <v>C3900 CMN Str/Impv, S King Complex</v>
          </cell>
          <cell r="B165" t="str">
            <v>C3900 CMN Str/Impv, S King Complex-3</v>
          </cell>
          <cell r="C165" t="str">
            <v>403C</v>
          </cell>
          <cell r="E165">
            <v>43190</v>
          </cell>
          <cell r="F165">
            <v>26458047.469999999</v>
          </cell>
          <cell r="G165">
            <v>1.2800000000000001E-2</v>
          </cell>
          <cell r="H165">
            <v>28221.91</v>
          </cell>
          <cell r="I165">
            <v>26439048</v>
          </cell>
          <cell r="J165">
            <v>1.2800000000000001E-2</v>
          </cell>
          <cell r="K165">
            <v>28201.651200000004</v>
          </cell>
          <cell r="L165">
            <v>-20.260000000000002</v>
          </cell>
        </row>
        <row r="166">
          <cell r="A166" t="str">
            <v>C3900 CMN Str/Impv, S King Complex</v>
          </cell>
          <cell r="B166" t="str">
            <v>C3900 CMN Str/Impv, S King Complex-4</v>
          </cell>
          <cell r="C166" t="str">
            <v>403C</v>
          </cell>
          <cell r="E166">
            <v>43220</v>
          </cell>
          <cell r="F166">
            <v>26456721.510000002</v>
          </cell>
          <cell r="G166">
            <v>1.2800000000000001E-2</v>
          </cell>
          <cell r="H166">
            <v>28220.51</v>
          </cell>
          <cell r="I166">
            <v>26439048</v>
          </cell>
          <cell r="J166">
            <v>1.2800000000000001E-2</v>
          </cell>
          <cell r="K166">
            <v>28201.651200000004</v>
          </cell>
          <cell r="L166">
            <v>-18.86</v>
          </cell>
        </row>
        <row r="167">
          <cell r="A167" t="str">
            <v>C3900 CMN Str/Impv, S King Complex</v>
          </cell>
          <cell r="B167" t="str">
            <v>C3900 CMN Str/Impv, S King Complex-5</v>
          </cell>
          <cell r="C167" t="str">
            <v>403C</v>
          </cell>
          <cell r="E167">
            <v>43251</v>
          </cell>
          <cell r="F167">
            <v>26459902.82</v>
          </cell>
          <cell r="G167">
            <v>1.2800000000000001E-2</v>
          </cell>
          <cell r="H167">
            <v>28223.9</v>
          </cell>
          <cell r="I167">
            <v>26439048</v>
          </cell>
          <cell r="J167">
            <v>1.2800000000000001E-2</v>
          </cell>
          <cell r="K167">
            <v>28201.651200000004</v>
          </cell>
          <cell r="L167">
            <v>-22.25</v>
          </cell>
        </row>
        <row r="168">
          <cell r="A168" t="str">
            <v>C3900 CMN Str/Impv, S King Complex</v>
          </cell>
          <cell r="B168" t="str">
            <v>C3900 CMN Str/Impv, S King Complex-6</v>
          </cell>
          <cell r="C168" t="str">
            <v>403C</v>
          </cell>
          <cell r="E168">
            <v>43281</v>
          </cell>
          <cell r="F168">
            <v>26462226.109999999</v>
          </cell>
          <cell r="G168">
            <v>1.2800000000000001E-2</v>
          </cell>
          <cell r="H168">
            <v>28226.37</v>
          </cell>
          <cell r="I168">
            <v>26439048</v>
          </cell>
          <cell r="J168">
            <v>1.2800000000000001E-2</v>
          </cell>
          <cell r="K168">
            <v>28201.651200000004</v>
          </cell>
          <cell r="L168">
            <v>-24.72</v>
          </cell>
        </row>
        <row r="169">
          <cell r="A169" t="str">
            <v>C3900 CMN Str/Impv, S King Complex</v>
          </cell>
          <cell r="B169" t="str">
            <v>C3900 CMN Str/Impv, S King Complex-7</v>
          </cell>
          <cell r="C169" t="str">
            <v>403C</v>
          </cell>
          <cell r="E169">
            <v>43312</v>
          </cell>
          <cell r="F169">
            <v>26462327.309999999</v>
          </cell>
          <cell r="G169">
            <v>1.2800000000000001E-2</v>
          </cell>
          <cell r="H169">
            <v>28226.489999999998</v>
          </cell>
          <cell r="I169">
            <v>26439048</v>
          </cell>
          <cell r="J169">
            <v>1.2800000000000001E-2</v>
          </cell>
          <cell r="K169">
            <v>28201.651200000004</v>
          </cell>
          <cell r="L169">
            <v>-24.84</v>
          </cell>
        </row>
        <row r="170">
          <cell r="A170" t="str">
            <v>C3900 CMN Str/Impv, S King Complex</v>
          </cell>
          <cell r="B170" t="str">
            <v>C3900 CMN Str/Impv, S King Complex-8</v>
          </cell>
          <cell r="C170" t="str">
            <v>403C</v>
          </cell>
          <cell r="E170">
            <v>43343</v>
          </cell>
          <cell r="F170">
            <v>26247838.899999999</v>
          </cell>
          <cell r="G170">
            <v>1.2800000000000001E-2</v>
          </cell>
          <cell r="H170">
            <v>27997.69</v>
          </cell>
          <cell r="I170">
            <v>26439048</v>
          </cell>
          <cell r="J170">
            <v>1.2800000000000001E-2</v>
          </cell>
          <cell r="K170">
            <v>28201.651200000004</v>
          </cell>
          <cell r="L170">
            <v>203.96</v>
          </cell>
        </row>
        <row r="171">
          <cell r="A171" t="str">
            <v>C3900 CMN Str/Impv, S King Complex</v>
          </cell>
          <cell r="B171" t="str">
            <v>C3900 CMN Str/Impv, S King Complex-9</v>
          </cell>
          <cell r="C171" t="str">
            <v>403C</v>
          </cell>
          <cell r="E171">
            <v>43373</v>
          </cell>
          <cell r="F171">
            <v>26242706.07</v>
          </cell>
          <cell r="G171">
            <v>1.2800000000000001E-2</v>
          </cell>
          <cell r="H171">
            <v>27992.22</v>
          </cell>
          <cell r="I171">
            <v>26439048</v>
          </cell>
          <cell r="J171">
            <v>1.2800000000000001E-2</v>
          </cell>
          <cell r="K171">
            <v>28201.651200000004</v>
          </cell>
          <cell r="L171">
            <v>209.43</v>
          </cell>
        </row>
        <row r="172">
          <cell r="A172" t="str">
            <v>C3900 CMN Str/Impv, S King Complex</v>
          </cell>
          <cell r="B172" t="str">
            <v>C3900 CMN Str/Impv, S King Complex-10</v>
          </cell>
          <cell r="C172" t="str">
            <v>403C</v>
          </cell>
          <cell r="E172">
            <v>43404</v>
          </cell>
          <cell r="F172">
            <v>26438497.109999999</v>
          </cell>
          <cell r="G172">
            <v>1.2800000000000001E-2</v>
          </cell>
          <cell r="H172">
            <v>28201.059999999998</v>
          </cell>
          <cell r="I172">
            <v>26439048</v>
          </cell>
          <cell r="J172">
            <v>1.2800000000000001E-2</v>
          </cell>
          <cell r="K172">
            <v>28201.651200000004</v>
          </cell>
          <cell r="L172">
            <v>0.59</v>
          </cell>
        </row>
        <row r="173">
          <cell r="A173" t="str">
            <v>C3900 CMN Str/Impv, S King Complex</v>
          </cell>
          <cell r="B173" t="str">
            <v>C3900 CMN Str/Impv, S King Complex-11</v>
          </cell>
          <cell r="C173" t="str">
            <v>403C</v>
          </cell>
          <cell r="E173">
            <v>43434</v>
          </cell>
          <cell r="F173">
            <v>26431970.75</v>
          </cell>
          <cell r="G173">
            <v>1.2800000000000001E-2</v>
          </cell>
          <cell r="H173">
            <v>28194.1</v>
          </cell>
          <cell r="I173">
            <v>26439048</v>
          </cell>
          <cell r="J173">
            <v>1.2800000000000001E-2</v>
          </cell>
          <cell r="K173">
            <v>28201.651200000004</v>
          </cell>
          <cell r="L173">
            <v>7.55</v>
          </cell>
        </row>
        <row r="174">
          <cell r="A174" t="str">
            <v>C3900 CMN Str/Impv, S King Complex</v>
          </cell>
          <cell r="B174" t="str">
            <v>C3900 CMN Str/Impv, S King Complex-12</v>
          </cell>
          <cell r="C174" t="str">
            <v>403C</v>
          </cell>
          <cell r="E174">
            <v>43465</v>
          </cell>
          <cell r="F174">
            <v>26439048</v>
          </cell>
          <cell r="G174">
            <v>1.2800000000000001E-2</v>
          </cell>
          <cell r="H174">
            <v>28201.65</v>
          </cell>
          <cell r="I174">
            <v>26439048</v>
          </cell>
          <cell r="J174">
            <v>1.2800000000000001E-2</v>
          </cell>
          <cell r="K174">
            <v>28201.651200000004</v>
          </cell>
          <cell r="L174">
            <v>0</v>
          </cell>
        </row>
        <row r="175">
          <cell r="A175" t="str">
            <v>C3900 CMN Str/Impv, S King Complex Total</v>
          </cell>
          <cell r="C175" t="str">
            <v>CGEN</v>
          </cell>
          <cell r="E175" t="str">
            <v>Total</v>
          </cell>
          <cell r="F175"/>
          <cell r="G175"/>
          <cell r="H175">
            <v>338025.81</v>
          </cell>
          <cell r="I175"/>
          <cell r="J175">
            <v>0</v>
          </cell>
          <cell r="K175">
            <v>338419.81440000003</v>
          </cell>
          <cell r="L175">
            <v>394</v>
          </cell>
        </row>
        <row r="176">
          <cell r="A176" t="str">
            <v>C3900 CMN Str/Impv, Tacoma Office</v>
          </cell>
          <cell r="B176" t="str">
            <v>C3900 CMN Str/Impv, Tacoma Office-1</v>
          </cell>
          <cell r="C176" t="str">
            <v>403C</v>
          </cell>
          <cell r="E176">
            <v>43131</v>
          </cell>
          <cell r="F176">
            <v>8415408.6500000004</v>
          </cell>
          <cell r="G176">
            <v>1.2800000000000001E-2</v>
          </cell>
          <cell r="H176">
            <v>8976.44</v>
          </cell>
          <cell r="I176">
            <v>8536559.8399999999</v>
          </cell>
          <cell r="J176">
            <v>1.2800000000000001E-2</v>
          </cell>
          <cell r="K176">
            <v>9105.6638293333326</v>
          </cell>
          <cell r="L176">
            <v>129.22</v>
          </cell>
        </row>
        <row r="177">
          <cell r="A177" t="str">
            <v>C3900 CMN Str/Impv, Tacoma Office</v>
          </cell>
          <cell r="B177" t="str">
            <v>C3900 CMN Str/Impv, Tacoma Office-2</v>
          </cell>
          <cell r="C177" t="str">
            <v>403C</v>
          </cell>
          <cell r="E177">
            <v>43159</v>
          </cell>
          <cell r="F177">
            <v>8303649.8200000003</v>
          </cell>
          <cell r="G177">
            <v>1.2800000000000001E-2</v>
          </cell>
          <cell r="H177">
            <v>8857.2200000000012</v>
          </cell>
          <cell r="I177">
            <v>8536559.8399999999</v>
          </cell>
          <cell r="J177">
            <v>1.2800000000000001E-2</v>
          </cell>
          <cell r="K177">
            <v>9105.6638293333326</v>
          </cell>
          <cell r="L177">
            <v>248.44</v>
          </cell>
        </row>
        <row r="178">
          <cell r="A178" t="str">
            <v>C3900 CMN Str/Impv, Tacoma Office</v>
          </cell>
          <cell r="B178" t="str">
            <v>C3900 CMN Str/Impv, Tacoma Office-3</v>
          </cell>
          <cell r="C178" t="str">
            <v>403C</v>
          </cell>
          <cell r="E178">
            <v>43190</v>
          </cell>
          <cell r="F178">
            <v>8305552.7400000002</v>
          </cell>
          <cell r="G178">
            <v>1.2800000000000001E-2</v>
          </cell>
          <cell r="H178">
            <v>8859.26</v>
          </cell>
          <cell r="I178">
            <v>8536559.8399999999</v>
          </cell>
          <cell r="J178">
            <v>1.2800000000000001E-2</v>
          </cell>
          <cell r="K178">
            <v>9105.6638293333326</v>
          </cell>
          <cell r="L178">
            <v>246.4</v>
          </cell>
        </row>
        <row r="179">
          <cell r="A179" t="str">
            <v>C3900 CMN Str/Impv, Tacoma Office</v>
          </cell>
          <cell r="B179" t="str">
            <v>C3900 CMN Str/Impv, Tacoma Office-4</v>
          </cell>
          <cell r="C179" t="str">
            <v>403C</v>
          </cell>
          <cell r="E179">
            <v>43220</v>
          </cell>
          <cell r="F179">
            <v>8316796.8399999999</v>
          </cell>
          <cell r="G179">
            <v>1.2800000000000001E-2</v>
          </cell>
          <cell r="H179">
            <v>8871.25</v>
          </cell>
          <cell r="I179">
            <v>8536559.8399999999</v>
          </cell>
          <cell r="J179">
            <v>1.2800000000000001E-2</v>
          </cell>
          <cell r="K179">
            <v>9105.6638293333326</v>
          </cell>
          <cell r="L179">
            <v>234.41</v>
          </cell>
        </row>
        <row r="180">
          <cell r="A180" t="str">
            <v>C3900 CMN Str/Impv, Tacoma Office</v>
          </cell>
          <cell r="B180" t="str">
            <v>C3900 CMN Str/Impv, Tacoma Office-5</v>
          </cell>
          <cell r="C180" t="str">
            <v>403C</v>
          </cell>
          <cell r="E180">
            <v>43251</v>
          </cell>
          <cell r="F180">
            <v>8431361.4499999993</v>
          </cell>
          <cell r="G180">
            <v>1.2800000000000001E-2</v>
          </cell>
          <cell r="H180">
            <v>8993.4499999999989</v>
          </cell>
          <cell r="I180">
            <v>8536559.8399999999</v>
          </cell>
          <cell r="J180">
            <v>1.2800000000000001E-2</v>
          </cell>
          <cell r="K180">
            <v>9105.6638293333326</v>
          </cell>
          <cell r="L180">
            <v>112.21</v>
          </cell>
        </row>
        <row r="181">
          <cell r="A181" t="str">
            <v>C3900 CMN Str/Impv, Tacoma Office</v>
          </cell>
          <cell r="B181" t="str">
            <v>C3900 CMN Str/Impv, Tacoma Office-6</v>
          </cell>
          <cell r="C181" t="str">
            <v>403C</v>
          </cell>
          <cell r="E181">
            <v>43281</v>
          </cell>
          <cell r="F181">
            <v>8536160.5199999996</v>
          </cell>
          <cell r="G181">
            <v>1.2800000000000001E-2</v>
          </cell>
          <cell r="H181">
            <v>9105.24</v>
          </cell>
          <cell r="I181">
            <v>8536559.8399999999</v>
          </cell>
          <cell r="J181">
            <v>1.2800000000000001E-2</v>
          </cell>
          <cell r="K181">
            <v>9105.6638293333326</v>
          </cell>
          <cell r="L181">
            <v>0.42</v>
          </cell>
        </row>
        <row r="182">
          <cell r="A182" t="str">
            <v>C3900 CMN Str/Impv, Tacoma Office</v>
          </cell>
          <cell r="B182" t="str">
            <v>C3900 CMN Str/Impv, Tacoma Office-7</v>
          </cell>
          <cell r="C182" t="str">
            <v>403C</v>
          </cell>
          <cell r="E182">
            <v>43312</v>
          </cell>
          <cell r="F182">
            <v>8536160.5199999996</v>
          </cell>
          <cell r="G182">
            <v>1.2800000000000001E-2</v>
          </cell>
          <cell r="H182">
            <v>9105.24</v>
          </cell>
          <cell r="I182">
            <v>8536559.8399999999</v>
          </cell>
          <cell r="J182">
            <v>1.2800000000000001E-2</v>
          </cell>
          <cell r="K182">
            <v>9105.6638293333326</v>
          </cell>
          <cell r="L182">
            <v>0.42</v>
          </cell>
        </row>
        <row r="183">
          <cell r="A183" t="str">
            <v>C3900 CMN Str/Impv, Tacoma Office</v>
          </cell>
          <cell r="B183" t="str">
            <v>C3900 CMN Str/Impv, Tacoma Office-8</v>
          </cell>
          <cell r="C183" t="str">
            <v>403C</v>
          </cell>
          <cell r="E183">
            <v>43343</v>
          </cell>
          <cell r="F183">
            <v>8536360.1799999997</v>
          </cell>
          <cell r="G183">
            <v>1.2800000000000001E-2</v>
          </cell>
          <cell r="H183">
            <v>9105.4499999999989</v>
          </cell>
          <cell r="I183">
            <v>8536559.8399999999</v>
          </cell>
          <cell r="J183">
            <v>1.2800000000000001E-2</v>
          </cell>
          <cell r="K183">
            <v>9105.6638293333326</v>
          </cell>
          <cell r="L183">
            <v>0.21</v>
          </cell>
        </row>
        <row r="184">
          <cell r="A184" t="str">
            <v>C3900 CMN Str/Impv, Tacoma Office</v>
          </cell>
          <cell r="B184" t="str">
            <v>C3900 CMN Str/Impv, Tacoma Office-9</v>
          </cell>
          <cell r="C184" t="str">
            <v>403C</v>
          </cell>
          <cell r="E184">
            <v>43373</v>
          </cell>
          <cell r="F184">
            <v>8536559.8399999999</v>
          </cell>
          <cell r="G184">
            <v>1.2800000000000001E-2</v>
          </cell>
          <cell r="H184">
            <v>9105.67</v>
          </cell>
          <cell r="I184">
            <v>8536559.8399999999</v>
          </cell>
          <cell r="J184">
            <v>1.2800000000000001E-2</v>
          </cell>
          <cell r="K184">
            <v>9105.6638293333326</v>
          </cell>
          <cell r="L184">
            <v>-0.01</v>
          </cell>
        </row>
        <row r="185">
          <cell r="A185" t="str">
            <v>C3900 CMN Str/Impv, Tacoma Office</v>
          </cell>
          <cell r="B185" t="str">
            <v>C3900 CMN Str/Impv, Tacoma Office-10</v>
          </cell>
          <cell r="C185" t="str">
            <v>403C</v>
          </cell>
          <cell r="E185">
            <v>43404</v>
          </cell>
          <cell r="F185">
            <v>8536559.8399999999</v>
          </cell>
          <cell r="G185">
            <v>1.2800000000000001E-2</v>
          </cell>
          <cell r="H185">
            <v>9105.67</v>
          </cell>
          <cell r="I185">
            <v>8536559.8399999999</v>
          </cell>
          <cell r="J185">
            <v>1.2800000000000001E-2</v>
          </cell>
          <cell r="K185">
            <v>9105.6638293333326</v>
          </cell>
          <cell r="L185">
            <v>-0.01</v>
          </cell>
        </row>
        <row r="186">
          <cell r="A186" t="str">
            <v>C3900 CMN Str/Impv, Tacoma Office</v>
          </cell>
          <cell r="B186" t="str">
            <v>C3900 CMN Str/Impv, Tacoma Office-11</v>
          </cell>
          <cell r="C186" t="str">
            <v>403C</v>
          </cell>
          <cell r="E186">
            <v>43434</v>
          </cell>
          <cell r="F186">
            <v>8536559.8399999999</v>
          </cell>
          <cell r="G186">
            <v>1.2800000000000001E-2</v>
          </cell>
          <cell r="H186">
            <v>9105.67</v>
          </cell>
          <cell r="I186">
            <v>8536559.8399999999</v>
          </cell>
          <cell r="J186">
            <v>1.2800000000000001E-2</v>
          </cell>
          <cell r="K186">
            <v>9105.6638293333326</v>
          </cell>
          <cell r="L186">
            <v>-0.01</v>
          </cell>
        </row>
        <row r="187">
          <cell r="A187" t="str">
            <v>C3900 CMN Str/Impv, Tacoma Office</v>
          </cell>
          <cell r="B187" t="str">
            <v>C3900 CMN Str/Impv, Tacoma Office-12</v>
          </cell>
          <cell r="C187" t="str">
            <v>403C</v>
          </cell>
          <cell r="E187">
            <v>43465</v>
          </cell>
          <cell r="F187">
            <v>8536559.8399999999</v>
          </cell>
          <cell r="G187">
            <v>1.2800000000000001E-2</v>
          </cell>
          <cell r="H187">
            <v>9105.67</v>
          </cell>
          <cell r="I187">
            <v>8536559.8399999999</v>
          </cell>
          <cell r="J187">
            <v>1.2800000000000001E-2</v>
          </cell>
          <cell r="K187">
            <v>9105.6638293333326</v>
          </cell>
          <cell r="L187">
            <v>-0.01</v>
          </cell>
        </row>
        <row r="188">
          <cell r="A188" t="str">
            <v>C3900 CMN Str/Impv, Tacoma Office Total</v>
          </cell>
          <cell r="C188" t="str">
            <v>CGEN</v>
          </cell>
          <cell r="E188" t="str">
            <v>Total</v>
          </cell>
          <cell r="F188"/>
          <cell r="G188"/>
          <cell r="H188">
            <v>108296.23</v>
          </cell>
          <cell r="I188"/>
          <cell r="J188">
            <v>0</v>
          </cell>
          <cell r="K188">
            <v>109267.96595200001</v>
          </cell>
          <cell r="L188">
            <v>971.74</v>
          </cell>
        </row>
        <row r="189">
          <cell r="A189" t="str">
            <v>C3900 CMN Structure &amp; Improvement</v>
          </cell>
          <cell r="B189" t="str">
            <v>C3900 CMN Structure &amp; Improvement-1</v>
          </cell>
          <cell r="C189" t="str">
            <v>403C</v>
          </cell>
          <cell r="E189">
            <v>43131</v>
          </cell>
          <cell r="F189">
            <v>48173333.119999997</v>
          </cell>
          <cell r="G189">
            <v>1.2800000000000001E-2</v>
          </cell>
          <cell r="H189">
            <v>51384.89</v>
          </cell>
          <cell r="I189">
            <v>61275284.009999998</v>
          </cell>
          <cell r="J189">
            <v>1.2800000000000001E-2</v>
          </cell>
          <cell r="K189">
            <v>65360.302944000003</v>
          </cell>
          <cell r="L189">
            <v>13975.41</v>
          </cell>
        </row>
        <row r="190">
          <cell r="A190" t="str">
            <v>C3900 CMN Structure &amp; Improvement</v>
          </cell>
          <cell r="B190" t="str">
            <v>C3900 CMN Structure &amp; Improvement-2</v>
          </cell>
          <cell r="C190" t="str">
            <v>403C</v>
          </cell>
          <cell r="E190">
            <v>43159</v>
          </cell>
          <cell r="F190">
            <v>48917380.810000002</v>
          </cell>
          <cell r="G190">
            <v>1.2800000000000001E-2</v>
          </cell>
          <cell r="H190">
            <v>52178.54</v>
          </cell>
          <cell r="I190">
            <v>61275284.009999998</v>
          </cell>
          <cell r="J190">
            <v>1.2800000000000001E-2</v>
          </cell>
          <cell r="K190">
            <v>65360.302944000003</v>
          </cell>
          <cell r="L190">
            <v>13181.76</v>
          </cell>
        </row>
        <row r="191">
          <cell r="A191" t="str">
            <v>C3900 CMN Structure &amp; Improvement</v>
          </cell>
          <cell r="B191" t="str">
            <v>C3900 CMN Structure &amp; Improvement-3</v>
          </cell>
          <cell r="C191" t="str">
            <v>403C</v>
          </cell>
          <cell r="E191">
            <v>43190</v>
          </cell>
          <cell r="F191">
            <v>51268123.149999999</v>
          </cell>
          <cell r="G191">
            <v>1.2800000000000001E-2</v>
          </cell>
          <cell r="H191">
            <v>54686</v>
          </cell>
          <cell r="I191">
            <v>61275284.009999998</v>
          </cell>
          <cell r="J191">
            <v>1.2800000000000001E-2</v>
          </cell>
          <cell r="K191">
            <v>65360.302944000003</v>
          </cell>
          <cell r="L191">
            <v>10674.3</v>
          </cell>
        </row>
        <row r="192">
          <cell r="A192" t="str">
            <v>C3900 CMN Structure &amp; Improvement</v>
          </cell>
          <cell r="B192" t="str">
            <v>C3900 CMN Structure &amp; Improvement-4</v>
          </cell>
          <cell r="C192" t="str">
            <v>403C</v>
          </cell>
          <cell r="E192">
            <v>43220</v>
          </cell>
          <cell r="F192">
            <v>51441337.68</v>
          </cell>
          <cell r="G192">
            <v>1.2800000000000001E-2</v>
          </cell>
          <cell r="H192">
            <v>54870.76</v>
          </cell>
          <cell r="I192">
            <v>61275284.009999998</v>
          </cell>
          <cell r="J192">
            <v>1.2800000000000001E-2</v>
          </cell>
          <cell r="K192">
            <v>65360.302944000003</v>
          </cell>
          <cell r="L192">
            <v>10489.54</v>
          </cell>
        </row>
        <row r="193">
          <cell r="A193" t="str">
            <v>C3900 CMN Structure &amp; Improvement</v>
          </cell>
          <cell r="B193" t="str">
            <v>C3900 CMN Structure &amp; Improvement-5</v>
          </cell>
          <cell r="C193" t="str">
            <v>403C</v>
          </cell>
          <cell r="E193">
            <v>43251</v>
          </cell>
          <cell r="F193">
            <v>49290079.189999998</v>
          </cell>
          <cell r="G193">
            <v>1.2800000000000001E-2</v>
          </cell>
          <cell r="H193">
            <v>52576.08</v>
          </cell>
          <cell r="I193">
            <v>61275284.009999998</v>
          </cell>
          <cell r="J193">
            <v>1.2800000000000001E-2</v>
          </cell>
          <cell r="K193">
            <v>65360.302944000003</v>
          </cell>
          <cell r="L193">
            <v>12784.22</v>
          </cell>
        </row>
        <row r="194">
          <cell r="A194" t="str">
            <v>C3900 CMN Structure &amp; Improvement</v>
          </cell>
          <cell r="B194" t="str">
            <v>C3900 CMN Structure &amp; Improvement-6</v>
          </cell>
          <cell r="C194" t="str">
            <v>403C</v>
          </cell>
          <cell r="E194">
            <v>43281</v>
          </cell>
          <cell r="F194">
            <v>49272962.07</v>
          </cell>
          <cell r="G194">
            <v>1.2800000000000001E-2</v>
          </cell>
          <cell r="H194">
            <v>52557.83</v>
          </cell>
          <cell r="I194">
            <v>61275284.009999998</v>
          </cell>
          <cell r="J194">
            <v>1.2800000000000001E-2</v>
          </cell>
          <cell r="K194">
            <v>65360.302944000003</v>
          </cell>
          <cell r="L194">
            <v>12802.47</v>
          </cell>
        </row>
        <row r="195">
          <cell r="A195" t="str">
            <v>C3900 CMN Structure &amp; Improvement</v>
          </cell>
          <cell r="B195" t="str">
            <v>C3900 CMN Structure &amp; Improvement-7</v>
          </cell>
          <cell r="C195" t="str">
            <v>403C</v>
          </cell>
          <cell r="E195">
            <v>43312</v>
          </cell>
          <cell r="F195">
            <v>49266886.140000001</v>
          </cell>
          <cell r="G195">
            <v>1.2800000000000001E-2</v>
          </cell>
          <cell r="H195">
            <v>52551.34</v>
          </cell>
          <cell r="I195">
            <v>61275284.009999998</v>
          </cell>
          <cell r="J195">
            <v>1.2800000000000001E-2</v>
          </cell>
          <cell r="K195">
            <v>65360.302944000003</v>
          </cell>
          <cell r="L195">
            <v>12808.96</v>
          </cell>
        </row>
        <row r="196">
          <cell r="A196" t="str">
            <v>C3900 CMN Structure &amp; Improvement</v>
          </cell>
          <cell r="B196" t="str">
            <v>C3900 CMN Structure &amp; Improvement-8</v>
          </cell>
          <cell r="C196" t="str">
            <v>403C</v>
          </cell>
          <cell r="E196">
            <v>43343</v>
          </cell>
          <cell r="F196">
            <v>49355777.829999998</v>
          </cell>
          <cell r="G196">
            <v>1.2800000000000001E-2</v>
          </cell>
          <cell r="H196">
            <v>52646.16</v>
          </cell>
          <cell r="I196">
            <v>61275284.009999998</v>
          </cell>
          <cell r="J196">
            <v>1.2800000000000001E-2</v>
          </cell>
          <cell r="K196">
            <v>65360.302944000003</v>
          </cell>
          <cell r="L196">
            <v>12714.14</v>
          </cell>
        </row>
        <row r="197">
          <cell r="A197" t="str">
            <v>C3900 CMN Structure &amp; Improvement</v>
          </cell>
          <cell r="B197" t="str">
            <v>C3900 CMN Structure &amp; Improvement-9</v>
          </cell>
          <cell r="C197" t="str">
            <v>403C</v>
          </cell>
          <cell r="E197">
            <v>43373</v>
          </cell>
          <cell r="F197">
            <v>53954658.759999998</v>
          </cell>
          <cell r="G197">
            <v>1.2800000000000001E-2</v>
          </cell>
          <cell r="H197">
            <v>57551.630000000005</v>
          </cell>
          <cell r="I197">
            <v>61275284.009999998</v>
          </cell>
          <cell r="J197">
            <v>1.2800000000000001E-2</v>
          </cell>
          <cell r="K197">
            <v>65360.302944000003</v>
          </cell>
          <cell r="L197">
            <v>7808.67</v>
          </cell>
        </row>
        <row r="198">
          <cell r="A198" t="str">
            <v>C3900 CMN Structure &amp; Improvement</v>
          </cell>
          <cell r="B198" t="str">
            <v>C3900 CMN Structure &amp; Improvement-10</v>
          </cell>
          <cell r="C198" t="str">
            <v>403C</v>
          </cell>
          <cell r="E198">
            <v>43404</v>
          </cell>
          <cell r="F198">
            <v>58560220.43</v>
          </cell>
          <cell r="G198">
            <v>1.2800000000000001E-2</v>
          </cell>
          <cell r="H198">
            <v>62464.23</v>
          </cell>
          <cell r="I198">
            <v>61275284.009999998</v>
          </cell>
          <cell r="J198">
            <v>1.2800000000000001E-2</v>
          </cell>
          <cell r="K198">
            <v>65360.302944000003</v>
          </cell>
          <cell r="L198">
            <v>2896.07</v>
          </cell>
        </row>
        <row r="199">
          <cell r="A199" t="str">
            <v>C3900 CMN Structure &amp; Improvement</v>
          </cell>
          <cell r="B199" t="str">
            <v>C3900 CMN Structure &amp; Improvement-11</v>
          </cell>
          <cell r="C199" t="str">
            <v>403C</v>
          </cell>
          <cell r="E199">
            <v>43434</v>
          </cell>
          <cell r="F199">
            <v>58744904.939999998</v>
          </cell>
          <cell r="G199">
            <v>1.2800000000000001E-2</v>
          </cell>
          <cell r="H199">
            <v>62661.24</v>
          </cell>
          <cell r="I199">
            <v>61275284.009999998</v>
          </cell>
          <cell r="J199">
            <v>1.2800000000000001E-2</v>
          </cell>
          <cell r="K199">
            <v>65360.302944000003</v>
          </cell>
          <cell r="L199">
            <v>2699.06</v>
          </cell>
        </row>
        <row r="200">
          <cell r="A200" t="str">
            <v>C3900 CMN Structure &amp; Improvement</v>
          </cell>
          <cell r="B200" t="str">
            <v>C3900 CMN Structure &amp; Improvement-12</v>
          </cell>
          <cell r="C200" t="str">
            <v>403C</v>
          </cell>
          <cell r="E200">
            <v>43465</v>
          </cell>
          <cell r="F200">
            <v>61275284.009999998</v>
          </cell>
          <cell r="G200">
            <v>1.2800000000000001E-2</v>
          </cell>
          <cell r="H200">
            <v>65360.3</v>
          </cell>
          <cell r="I200">
            <v>61275284.009999998</v>
          </cell>
          <cell r="J200">
            <v>1.2800000000000001E-2</v>
          </cell>
          <cell r="K200">
            <v>65360.302944000003</v>
          </cell>
          <cell r="L200">
            <v>0</v>
          </cell>
        </row>
        <row r="201">
          <cell r="A201" t="str">
            <v>C3900 CMN Structure &amp; Improvement Total</v>
          </cell>
          <cell r="C201" t="str">
            <v>CGEN</v>
          </cell>
          <cell r="E201" t="str">
            <v>Total</v>
          </cell>
          <cell r="F201"/>
          <cell r="G201"/>
          <cell r="H201">
            <v>671489.00000000012</v>
          </cell>
          <cell r="I201"/>
          <cell r="J201">
            <v>0</v>
          </cell>
          <cell r="K201">
            <v>784323.63532800006</v>
          </cell>
          <cell r="L201">
            <v>112834.64</v>
          </cell>
        </row>
        <row r="202">
          <cell r="A202" t="str">
            <v>C3901 CMN LH, Bothell Access Center</v>
          </cell>
          <cell r="B202" t="str">
            <v>C3901 CMN LH, Bothell Access Center-1</v>
          </cell>
          <cell r="C202" t="str">
            <v>404C</v>
          </cell>
          <cell r="E202">
            <v>43131</v>
          </cell>
          <cell r="F202">
            <v>604013.15</v>
          </cell>
          <cell r="G202" t="str">
            <v>End of Life</v>
          </cell>
          <cell r="H202">
            <v>14793.75</v>
          </cell>
          <cell r="I202"/>
          <cell r="J202" t="str">
            <v>End of Life</v>
          </cell>
          <cell r="K202">
            <v>14793.75</v>
          </cell>
          <cell r="L202">
            <v>0</v>
          </cell>
        </row>
        <row r="203">
          <cell r="A203" t="str">
            <v>C3901 CMN LH, Bothell Access Center</v>
          </cell>
          <cell r="B203" t="str">
            <v>C3901 CMN LH, Bothell Access Center-2</v>
          </cell>
          <cell r="C203" t="str">
            <v>404C</v>
          </cell>
          <cell r="E203">
            <v>43159</v>
          </cell>
          <cell r="F203">
            <v>589631.88</v>
          </cell>
          <cell r="G203" t="str">
            <v>End of Life</v>
          </cell>
          <cell r="H203">
            <v>14793.75</v>
          </cell>
          <cell r="I203"/>
          <cell r="J203" t="str">
            <v>End of Life</v>
          </cell>
          <cell r="K203">
            <v>14793.75</v>
          </cell>
          <cell r="L203">
            <v>0</v>
          </cell>
        </row>
        <row r="204">
          <cell r="A204" t="str">
            <v>C3901 CMN LH, Bothell Access Center</v>
          </cell>
          <cell r="B204" t="str">
            <v>C3901 CMN LH, Bothell Access Center-3</v>
          </cell>
          <cell r="C204" t="str">
            <v>404C</v>
          </cell>
          <cell r="E204">
            <v>43190</v>
          </cell>
          <cell r="F204">
            <v>575250.61</v>
          </cell>
          <cell r="G204" t="str">
            <v>End of Life</v>
          </cell>
          <cell r="H204">
            <v>14793.75</v>
          </cell>
          <cell r="I204"/>
          <cell r="J204" t="str">
            <v>End of Life</v>
          </cell>
          <cell r="K204">
            <v>14793.75</v>
          </cell>
          <cell r="L204">
            <v>0</v>
          </cell>
        </row>
        <row r="205">
          <cell r="A205" t="str">
            <v>C3901 CMN LH, Bothell Access Center</v>
          </cell>
          <cell r="B205" t="str">
            <v>C3901 CMN LH, Bothell Access Center-4</v>
          </cell>
          <cell r="C205" t="str">
            <v>404C</v>
          </cell>
          <cell r="E205">
            <v>43220</v>
          </cell>
          <cell r="F205">
            <v>560869.34</v>
          </cell>
          <cell r="G205" t="str">
            <v>End of Life</v>
          </cell>
          <cell r="H205">
            <v>14793.75</v>
          </cell>
          <cell r="I205"/>
          <cell r="J205" t="str">
            <v>End of Life</v>
          </cell>
          <cell r="K205">
            <v>14793.75</v>
          </cell>
          <cell r="L205">
            <v>0</v>
          </cell>
        </row>
        <row r="206">
          <cell r="A206" t="str">
            <v>C3901 CMN LH, Bothell Access Center</v>
          </cell>
          <cell r="B206" t="str">
            <v>C3901 CMN LH, Bothell Access Center-5</v>
          </cell>
          <cell r="C206" t="str">
            <v>404C</v>
          </cell>
          <cell r="E206">
            <v>43251</v>
          </cell>
          <cell r="F206">
            <v>546488.06999999995</v>
          </cell>
          <cell r="G206" t="str">
            <v>End of Life</v>
          </cell>
          <cell r="H206">
            <v>14793.75</v>
          </cell>
          <cell r="I206"/>
          <cell r="J206" t="str">
            <v>End of Life</v>
          </cell>
          <cell r="K206">
            <v>14793.75</v>
          </cell>
          <cell r="L206">
            <v>0</v>
          </cell>
        </row>
        <row r="207">
          <cell r="A207" t="str">
            <v>C3901 CMN LH, Bothell Access Center</v>
          </cell>
          <cell r="B207" t="str">
            <v>C3901 CMN LH, Bothell Access Center-6</v>
          </cell>
          <cell r="C207" t="str">
            <v>404C</v>
          </cell>
          <cell r="E207">
            <v>43281</v>
          </cell>
          <cell r="F207">
            <v>532106.80000000005</v>
          </cell>
          <cell r="G207" t="str">
            <v>End of Life</v>
          </cell>
          <cell r="H207">
            <v>14793.74</v>
          </cell>
          <cell r="I207"/>
          <cell r="J207" t="str">
            <v>End of Life</v>
          </cell>
          <cell r="K207">
            <v>14793.74</v>
          </cell>
          <cell r="L207">
            <v>0</v>
          </cell>
        </row>
        <row r="208">
          <cell r="A208" t="str">
            <v>C3901 CMN LH, Bothell Access Center</v>
          </cell>
          <cell r="B208" t="str">
            <v>C3901 CMN LH, Bothell Access Center-7</v>
          </cell>
          <cell r="C208" t="str">
            <v>404C</v>
          </cell>
          <cell r="E208">
            <v>43312</v>
          </cell>
          <cell r="F208">
            <v>517725.54</v>
          </cell>
          <cell r="G208" t="str">
            <v>End of Life</v>
          </cell>
          <cell r="H208">
            <v>14793.75</v>
          </cell>
          <cell r="I208"/>
          <cell r="J208" t="str">
            <v>End of Life</v>
          </cell>
          <cell r="K208">
            <v>14793.75</v>
          </cell>
          <cell r="L208">
            <v>0</v>
          </cell>
        </row>
        <row r="209">
          <cell r="A209" t="str">
            <v>C3901 CMN LH, Bothell Access Center</v>
          </cell>
          <cell r="B209" t="str">
            <v>C3901 CMN LH, Bothell Access Center-8</v>
          </cell>
          <cell r="C209" t="str">
            <v>404C</v>
          </cell>
          <cell r="E209">
            <v>43343</v>
          </cell>
          <cell r="F209">
            <v>503344.27</v>
          </cell>
          <cell r="G209" t="str">
            <v>End of Life</v>
          </cell>
          <cell r="H209">
            <v>14793.74</v>
          </cell>
          <cell r="I209"/>
          <cell r="J209" t="str">
            <v>End of Life</v>
          </cell>
          <cell r="K209">
            <v>14793.74</v>
          </cell>
          <cell r="L209">
            <v>0</v>
          </cell>
        </row>
        <row r="210">
          <cell r="A210" t="str">
            <v>C3901 CMN LH, Bothell Access Center</v>
          </cell>
          <cell r="B210" t="str">
            <v>C3901 CMN LH, Bothell Access Center-9</v>
          </cell>
          <cell r="C210" t="str">
            <v>404C</v>
          </cell>
          <cell r="E210">
            <v>43373</v>
          </cell>
          <cell r="F210">
            <v>488963.01</v>
          </cell>
          <cell r="G210" t="str">
            <v>End of Life</v>
          </cell>
          <cell r="H210">
            <v>14793.75</v>
          </cell>
          <cell r="I210"/>
          <cell r="J210" t="str">
            <v>End of Life</v>
          </cell>
          <cell r="K210">
            <v>14793.75</v>
          </cell>
          <cell r="L210">
            <v>0</v>
          </cell>
        </row>
        <row r="211">
          <cell r="A211" t="str">
            <v>C3901 CMN LH, Bothell Access Center</v>
          </cell>
          <cell r="B211" t="str">
            <v>C3901 CMN LH, Bothell Access Center-10</v>
          </cell>
          <cell r="C211" t="str">
            <v>404C</v>
          </cell>
          <cell r="E211">
            <v>43404</v>
          </cell>
          <cell r="F211">
            <v>474581.74</v>
          </cell>
          <cell r="G211" t="str">
            <v>End of Life</v>
          </cell>
          <cell r="H211">
            <v>14793.74</v>
          </cell>
          <cell r="I211"/>
          <cell r="J211" t="str">
            <v>End of Life</v>
          </cell>
          <cell r="K211">
            <v>14793.74</v>
          </cell>
          <cell r="L211">
            <v>0</v>
          </cell>
        </row>
        <row r="212">
          <cell r="A212" t="str">
            <v>C3901 CMN LH, Bothell Access Center</v>
          </cell>
          <cell r="B212" t="str">
            <v>C3901 CMN LH, Bothell Access Center-11</v>
          </cell>
          <cell r="C212" t="str">
            <v>404C</v>
          </cell>
          <cell r="E212">
            <v>43434</v>
          </cell>
          <cell r="F212">
            <v>460200.48</v>
          </cell>
          <cell r="G212" t="str">
            <v>End of Life</v>
          </cell>
          <cell r="H212">
            <v>14793.75</v>
          </cell>
          <cell r="I212"/>
          <cell r="J212" t="str">
            <v>End of Life</v>
          </cell>
          <cell r="K212">
            <v>14793.75</v>
          </cell>
          <cell r="L212">
            <v>0</v>
          </cell>
        </row>
        <row r="213">
          <cell r="A213" t="str">
            <v>C3901 CMN LH, Bothell Access Center</v>
          </cell>
          <cell r="B213" t="str">
            <v>C3901 CMN LH, Bothell Access Center-12</v>
          </cell>
          <cell r="C213" t="str">
            <v>404C</v>
          </cell>
          <cell r="E213">
            <v>43465</v>
          </cell>
          <cell r="F213">
            <v>445819.21</v>
          </cell>
          <cell r="G213" t="str">
            <v>End of Life</v>
          </cell>
          <cell r="H213">
            <v>14793.74</v>
          </cell>
          <cell r="I213"/>
          <cell r="J213" t="str">
            <v>End of Life</v>
          </cell>
          <cell r="K213">
            <v>14793.74</v>
          </cell>
          <cell r="L213">
            <v>0</v>
          </cell>
        </row>
        <row r="214">
          <cell r="A214" t="str">
            <v>C3901 CMN LH, Bothell Access Center Total</v>
          </cell>
          <cell r="C214" t="str">
            <v>CGEN</v>
          </cell>
          <cell r="E214" t="str">
            <v>Total</v>
          </cell>
          <cell r="F214"/>
          <cell r="G214"/>
          <cell r="H214">
            <v>177524.96</v>
          </cell>
          <cell r="I214"/>
          <cell r="J214">
            <v>0</v>
          </cell>
          <cell r="K214">
            <v>177524.96</v>
          </cell>
          <cell r="L214">
            <v>0</v>
          </cell>
        </row>
        <row r="215">
          <cell r="A215" t="str">
            <v>C3901 CMN LH, Bothell Data Center</v>
          </cell>
          <cell r="B215" t="str">
            <v>C3901 CMN LH, Bothell Data Center-1</v>
          </cell>
          <cell r="C215" t="str">
            <v>404C</v>
          </cell>
          <cell r="E215">
            <v>43131</v>
          </cell>
          <cell r="F215">
            <v>3144996</v>
          </cell>
          <cell r="G215" t="str">
            <v>End of Life</v>
          </cell>
          <cell r="H215">
            <v>74883.95</v>
          </cell>
          <cell r="I215"/>
          <cell r="J215" t="str">
            <v>End of Life</v>
          </cell>
          <cell r="K215">
            <v>74883.95</v>
          </cell>
          <cell r="L215">
            <v>0</v>
          </cell>
        </row>
        <row r="216">
          <cell r="A216" t="str">
            <v>C3901 CMN LH, Bothell Data Center</v>
          </cell>
          <cell r="B216" t="str">
            <v>C3901 CMN LH, Bothell Data Center-2</v>
          </cell>
          <cell r="C216" t="str">
            <v>404C</v>
          </cell>
          <cell r="E216">
            <v>43159</v>
          </cell>
          <cell r="F216">
            <v>3070115.14</v>
          </cell>
          <cell r="G216" t="str">
            <v>End of Life</v>
          </cell>
          <cell r="H216">
            <v>74883.95</v>
          </cell>
          <cell r="I216"/>
          <cell r="J216" t="str">
            <v>End of Life</v>
          </cell>
          <cell r="K216">
            <v>74883.95</v>
          </cell>
          <cell r="L216">
            <v>0</v>
          </cell>
        </row>
        <row r="217">
          <cell r="A217" t="str">
            <v>C3901 CMN LH, Bothell Data Center</v>
          </cell>
          <cell r="B217" t="str">
            <v>C3901 CMN LH, Bothell Data Center-3</v>
          </cell>
          <cell r="C217" t="str">
            <v>404C</v>
          </cell>
          <cell r="E217">
            <v>43190</v>
          </cell>
          <cell r="F217">
            <v>2995234.28</v>
          </cell>
          <cell r="G217" t="str">
            <v>End of Life</v>
          </cell>
          <cell r="H217">
            <v>74883.95</v>
          </cell>
          <cell r="I217"/>
          <cell r="J217" t="str">
            <v>End of Life</v>
          </cell>
          <cell r="K217">
            <v>74883.95</v>
          </cell>
          <cell r="L217">
            <v>0</v>
          </cell>
        </row>
        <row r="218">
          <cell r="A218" t="str">
            <v>C3901 CMN LH, Bothell Data Center</v>
          </cell>
          <cell r="B218" t="str">
            <v>C3901 CMN LH, Bothell Data Center-4</v>
          </cell>
          <cell r="C218" t="str">
            <v>404C</v>
          </cell>
          <cell r="E218">
            <v>43220</v>
          </cell>
          <cell r="F218">
            <v>2920353.42</v>
          </cell>
          <cell r="G218" t="str">
            <v>End of Life</v>
          </cell>
          <cell r="H218">
            <v>74883.95</v>
          </cell>
          <cell r="I218"/>
          <cell r="J218" t="str">
            <v>End of Life</v>
          </cell>
          <cell r="K218">
            <v>74883.95</v>
          </cell>
          <cell r="L218">
            <v>0</v>
          </cell>
        </row>
        <row r="219">
          <cell r="A219" t="str">
            <v>C3901 CMN LH, Bothell Data Center</v>
          </cell>
          <cell r="B219" t="str">
            <v>C3901 CMN LH, Bothell Data Center-5</v>
          </cell>
          <cell r="C219" t="str">
            <v>404C</v>
          </cell>
          <cell r="E219">
            <v>43251</v>
          </cell>
          <cell r="F219">
            <v>2845472.56</v>
          </cell>
          <cell r="G219" t="str">
            <v>End of Life</v>
          </cell>
          <cell r="H219">
            <v>74883.95</v>
          </cell>
          <cell r="I219"/>
          <cell r="J219" t="str">
            <v>End of Life</v>
          </cell>
          <cell r="K219">
            <v>74883.95</v>
          </cell>
          <cell r="L219">
            <v>0</v>
          </cell>
        </row>
        <row r="220">
          <cell r="A220" t="str">
            <v>C3901 CMN LH, Bothell Data Center</v>
          </cell>
          <cell r="B220" t="str">
            <v>C3901 CMN LH, Bothell Data Center-6</v>
          </cell>
          <cell r="C220" t="str">
            <v>404C</v>
          </cell>
          <cell r="E220">
            <v>43281</v>
          </cell>
          <cell r="F220">
            <v>2770591.7</v>
          </cell>
          <cell r="G220" t="str">
            <v>End of Life</v>
          </cell>
          <cell r="H220">
            <v>74883.95</v>
          </cell>
          <cell r="I220"/>
          <cell r="J220" t="str">
            <v>End of Life</v>
          </cell>
          <cell r="K220">
            <v>74883.95</v>
          </cell>
          <cell r="L220">
            <v>0</v>
          </cell>
        </row>
        <row r="221">
          <cell r="A221" t="str">
            <v>C3901 CMN LH, Bothell Data Center</v>
          </cell>
          <cell r="B221" t="str">
            <v>C3901 CMN LH, Bothell Data Center-7</v>
          </cell>
          <cell r="C221" t="str">
            <v>404C</v>
          </cell>
          <cell r="E221">
            <v>43312</v>
          </cell>
          <cell r="F221">
            <v>2695710.84</v>
          </cell>
          <cell r="G221" t="str">
            <v>End of Life</v>
          </cell>
          <cell r="H221">
            <v>74883.95</v>
          </cell>
          <cell r="I221"/>
          <cell r="J221" t="str">
            <v>End of Life</v>
          </cell>
          <cell r="K221">
            <v>74883.95</v>
          </cell>
          <cell r="L221">
            <v>0</v>
          </cell>
        </row>
        <row r="222">
          <cell r="A222" t="str">
            <v>C3901 CMN LH, Bothell Data Center</v>
          </cell>
          <cell r="B222" t="str">
            <v>C3901 CMN LH, Bothell Data Center-8</v>
          </cell>
          <cell r="C222" t="str">
            <v>404C</v>
          </cell>
          <cell r="E222">
            <v>43343</v>
          </cell>
          <cell r="F222">
            <v>2620829.98</v>
          </cell>
          <cell r="G222" t="str">
            <v>End of Life</v>
          </cell>
          <cell r="H222">
            <v>74883.95</v>
          </cell>
          <cell r="I222"/>
          <cell r="J222" t="str">
            <v>End of Life</v>
          </cell>
          <cell r="K222">
            <v>74883.95</v>
          </cell>
          <cell r="L222">
            <v>0</v>
          </cell>
        </row>
        <row r="223">
          <cell r="A223" t="str">
            <v>C3901 CMN LH, Bothell Data Center</v>
          </cell>
          <cell r="B223" t="str">
            <v>C3901 CMN LH, Bothell Data Center-9</v>
          </cell>
          <cell r="C223" t="str">
            <v>404C</v>
          </cell>
          <cell r="E223">
            <v>43373</v>
          </cell>
          <cell r="F223">
            <v>2545949.12</v>
          </cell>
          <cell r="G223" t="str">
            <v>End of Life</v>
          </cell>
          <cell r="H223">
            <v>74883.95</v>
          </cell>
          <cell r="I223"/>
          <cell r="J223" t="str">
            <v>End of Life</v>
          </cell>
          <cell r="K223">
            <v>74883.95</v>
          </cell>
          <cell r="L223">
            <v>0</v>
          </cell>
        </row>
        <row r="224">
          <cell r="A224" t="str">
            <v>C3901 CMN LH, Bothell Data Center</v>
          </cell>
          <cell r="B224" t="str">
            <v>C3901 CMN LH, Bothell Data Center-10</v>
          </cell>
          <cell r="C224" t="str">
            <v>404C</v>
          </cell>
          <cell r="E224">
            <v>43404</v>
          </cell>
          <cell r="F224">
            <v>2471068.2599999998</v>
          </cell>
          <cell r="G224" t="str">
            <v>End of Life</v>
          </cell>
          <cell r="H224">
            <v>74883.95</v>
          </cell>
          <cell r="I224"/>
          <cell r="J224" t="str">
            <v>End of Life</v>
          </cell>
          <cell r="K224">
            <v>74883.95</v>
          </cell>
          <cell r="L224">
            <v>0</v>
          </cell>
        </row>
        <row r="225">
          <cell r="A225" t="str">
            <v>C3901 CMN LH, Bothell Data Center</v>
          </cell>
          <cell r="B225" t="str">
            <v>C3901 CMN LH, Bothell Data Center-11</v>
          </cell>
          <cell r="C225" t="str">
            <v>404C</v>
          </cell>
          <cell r="E225">
            <v>43434</v>
          </cell>
          <cell r="F225">
            <v>2396187.4</v>
          </cell>
          <cell r="G225" t="str">
            <v>End of Life</v>
          </cell>
          <cell r="H225">
            <v>74883.95</v>
          </cell>
          <cell r="I225"/>
          <cell r="J225" t="str">
            <v>End of Life</v>
          </cell>
          <cell r="K225">
            <v>74883.95</v>
          </cell>
          <cell r="L225">
            <v>0</v>
          </cell>
        </row>
        <row r="226">
          <cell r="A226" t="str">
            <v>C3901 CMN LH, Bothell Data Center</v>
          </cell>
          <cell r="B226" t="str">
            <v>C3901 CMN LH, Bothell Data Center-12</v>
          </cell>
          <cell r="C226" t="str">
            <v>404C</v>
          </cell>
          <cell r="E226">
            <v>43465</v>
          </cell>
          <cell r="F226">
            <v>2321306.54</v>
          </cell>
          <cell r="G226" t="str">
            <v>End of Life</v>
          </cell>
          <cell r="H226">
            <v>74883.95</v>
          </cell>
          <cell r="I226"/>
          <cell r="J226" t="str">
            <v>End of Life</v>
          </cell>
          <cell r="K226">
            <v>74883.95</v>
          </cell>
          <cell r="L226">
            <v>0</v>
          </cell>
        </row>
        <row r="227">
          <cell r="A227" t="str">
            <v>C3901 CMN LH, Bothell Data Center Total</v>
          </cell>
          <cell r="C227" t="str">
            <v>CGEN</v>
          </cell>
          <cell r="E227" t="str">
            <v>Total</v>
          </cell>
          <cell r="F227"/>
          <cell r="G227"/>
          <cell r="H227">
            <v>898607.39999999979</v>
          </cell>
          <cell r="I227"/>
          <cell r="J227">
            <v>0</v>
          </cell>
          <cell r="K227">
            <v>898607.39999999979</v>
          </cell>
          <cell r="L227">
            <v>0</v>
          </cell>
        </row>
        <row r="228">
          <cell r="A228" t="str">
            <v>C3901 CMN LH, Freeland Bus Ofc</v>
          </cell>
          <cell r="B228" t="str">
            <v>C3901 CMN LH, Freeland Bus Ofc-1</v>
          </cell>
          <cell r="C228" t="str">
            <v>404C</v>
          </cell>
          <cell r="E228">
            <v>43131</v>
          </cell>
          <cell r="F228">
            <v>35885.43</v>
          </cell>
          <cell r="G228" t="str">
            <v>End of Life</v>
          </cell>
          <cell r="H228">
            <v>284.81</v>
          </cell>
          <cell r="I228"/>
          <cell r="J228" t="str">
            <v>End of Life</v>
          </cell>
          <cell r="K228">
            <v>284.81</v>
          </cell>
          <cell r="L228">
            <v>0</v>
          </cell>
        </row>
        <row r="229">
          <cell r="A229" t="str">
            <v>C3901 CMN LH, Freeland Bus Ofc</v>
          </cell>
          <cell r="B229" t="str">
            <v>C3901 CMN LH, Freeland Bus Ofc-2</v>
          </cell>
          <cell r="C229" t="str">
            <v>404C</v>
          </cell>
          <cell r="E229">
            <v>43159</v>
          </cell>
          <cell r="F229">
            <v>35600.620000000003</v>
          </cell>
          <cell r="G229" t="str">
            <v>End of Life</v>
          </cell>
          <cell r="H229">
            <v>284.8</v>
          </cell>
          <cell r="I229"/>
          <cell r="J229" t="str">
            <v>End of Life</v>
          </cell>
          <cell r="K229">
            <v>284.8</v>
          </cell>
          <cell r="L229">
            <v>0</v>
          </cell>
        </row>
        <row r="230">
          <cell r="A230" t="str">
            <v>C3901 CMN LH, Freeland Bus Ofc</v>
          </cell>
          <cell r="B230" t="str">
            <v>C3901 CMN LH, Freeland Bus Ofc-3</v>
          </cell>
          <cell r="C230" t="str">
            <v>404C</v>
          </cell>
          <cell r="E230">
            <v>43190</v>
          </cell>
          <cell r="F230">
            <v>35315.82</v>
          </cell>
          <cell r="G230" t="str">
            <v>End of Life</v>
          </cell>
          <cell r="H230">
            <v>284.81</v>
          </cell>
          <cell r="I230"/>
          <cell r="J230" t="str">
            <v>End of Life</v>
          </cell>
          <cell r="K230">
            <v>284.81</v>
          </cell>
          <cell r="L230">
            <v>0</v>
          </cell>
        </row>
        <row r="231">
          <cell r="A231" t="str">
            <v>C3901 CMN LH, Freeland Bus Ofc</v>
          </cell>
          <cell r="B231" t="str">
            <v>C3901 CMN LH, Freeland Bus Ofc-4</v>
          </cell>
          <cell r="C231" t="str">
            <v>404C</v>
          </cell>
          <cell r="E231">
            <v>43220</v>
          </cell>
          <cell r="F231">
            <v>35031.01</v>
          </cell>
          <cell r="G231" t="str">
            <v>End of Life</v>
          </cell>
          <cell r="H231">
            <v>284.8</v>
          </cell>
          <cell r="I231"/>
          <cell r="J231" t="str">
            <v>End of Life</v>
          </cell>
          <cell r="K231">
            <v>284.8</v>
          </cell>
          <cell r="L231">
            <v>0</v>
          </cell>
        </row>
        <row r="232">
          <cell r="A232" t="str">
            <v>C3901 CMN LH, Freeland Bus Ofc</v>
          </cell>
          <cell r="B232" t="str">
            <v>C3901 CMN LH, Freeland Bus Ofc-5</v>
          </cell>
          <cell r="C232" t="str">
            <v>404C</v>
          </cell>
          <cell r="E232">
            <v>43251</v>
          </cell>
          <cell r="F232">
            <v>34746.21</v>
          </cell>
          <cell r="G232" t="str">
            <v>End of Life</v>
          </cell>
          <cell r="H232">
            <v>284.81</v>
          </cell>
          <cell r="I232"/>
          <cell r="J232" t="str">
            <v>End of Life</v>
          </cell>
          <cell r="K232">
            <v>284.81</v>
          </cell>
          <cell r="L232">
            <v>0</v>
          </cell>
        </row>
        <row r="233">
          <cell r="A233" t="str">
            <v>C3901 CMN LH, Freeland Bus Ofc</v>
          </cell>
          <cell r="B233" t="str">
            <v>C3901 CMN LH, Freeland Bus Ofc-6</v>
          </cell>
          <cell r="C233" t="str">
            <v>404C</v>
          </cell>
          <cell r="E233">
            <v>43281</v>
          </cell>
          <cell r="F233">
            <v>34461.4</v>
          </cell>
          <cell r="G233" t="str">
            <v>End of Life</v>
          </cell>
          <cell r="H233">
            <v>284.8</v>
          </cell>
          <cell r="I233"/>
          <cell r="J233" t="str">
            <v>End of Life</v>
          </cell>
          <cell r="K233">
            <v>284.8</v>
          </cell>
          <cell r="L233">
            <v>0</v>
          </cell>
        </row>
        <row r="234">
          <cell r="A234" t="str">
            <v>C3901 CMN LH, Freeland Bus Ofc</v>
          </cell>
          <cell r="B234" t="str">
            <v>C3901 CMN LH, Freeland Bus Ofc-7</v>
          </cell>
          <cell r="C234" t="str">
            <v>404C</v>
          </cell>
          <cell r="E234">
            <v>43312</v>
          </cell>
          <cell r="F234">
            <v>34176.6</v>
          </cell>
          <cell r="G234" t="str">
            <v>End of Life</v>
          </cell>
          <cell r="H234">
            <v>284.81</v>
          </cell>
          <cell r="I234"/>
          <cell r="J234" t="str">
            <v>End of Life</v>
          </cell>
          <cell r="K234">
            <v>284.81</v>
          </cell>
          <cell r="L234">
            <v>0</v>
          </cell>
        </row>
        <row r="235">
          <cell r="A235" t="str">
            <v>C3901 CMN LH, Freeland Bus Ofc</v>
          </cell>
          <cell r="B235" t="str">
            <v>C3901 CMN LH, Freeland Bus Ofc-8</v>
          </cell>
          <cell r="C235" t="str">
            <v>404C</v>
          </cell>
          <cell r="E235">
            <v>43343</v>
          </cell>
          <cell r="F235">
            <v>33891.79</v>
          </cell>
          <cell r="G235" t="str">
            <v>End of Life</v>
          </cell>
          <cell r="H235">
            <v>284.8</v>
          </cell>
          <cell r="I235"/>
          <cell r="J235" t="str">
            <v>End of Life</v>
          </cell>
          <cell r="K235">
            <v>284.8</v>
          </cell>
          <cell r="L235">
            <v>0</v>
          </cell>
        </row>
        <row r="236">
          <cell r="A236" t="str">
            <v>C3901 CMN LH, Freeland Bus Ofc</v>
          </cell>
          <cell r="B236" t="str">
            <v>C3901 CMN LH, Freeland Bus Ofc-9</v>
          </cell>
          <cell r="C236" t="str">
            <v>404C</v>
          </cell>
          <cell r="E236">
            <v>43373</v>
          </cell>
          <cell r="F236">
            <v>33606.99</v>
          </cell>
          <cell r="G236" t="str">
            <v>End of Life</v>
          </cell>
          <cell r="H236">
            <v>284.81</v>
          </cell>
          <cell r="I236"/>
          <cell r="J236" t="str">
            <v>End of Life</v>
          </cell>
          <cell r="K236">
            <v>284.81</v>
          </cell>
          <cell r="L236">
            <v>0</v>
          </cell>
        </row>
        <row r="237">
          <cell r="A237" t="str">
            <v>C3901 CMN LH, Freeland Bus Ofc</v>
          </cell>
          <cell r="B237" t="str">
            <v>C3901 CMN LH, Freeland Bus Ofc-10</v>
          </cell>
          <cell r="C237" t="str">
            <v>404C</v>
          </cell>
          <cell r="E237">
            <v>43404</v>
          </cell>
          <cell r="F237">
            <v>33322.18</v>
          </cell>
          <cell r="G237" t="str">
            <v>End of Life</v>
          </cell>
          <cell r="H237">
            <v>284.8</v>
          </cell>
          <cell r="I237"/>
          <cell r="J237" t="str">
            <v>End of Life</v>
          </cell>
          <cell r="K237">
            <v>284.8</v>
          </cell>
          <cell r="L237">
            <v>0</v>
          </cell>
        </row>
        <row r="238">
          <cell r="A238" t="str">
            <v>C3901 CMN LH, Freeland Bus Ofc</v>
          </cell>
          <cell r="B238" t="str">
            <v>C3901 CMN LH, Freeland Bus Ofc-11</v>
          </cell>
          <cell r="C238" t="str">
            <v>404C</v>
          </cell>
          <cell r="E238">
            <v>43434</v>
          </cell>
          <cell r="F238">
            <v>33037.379999999997</v>
          </cell>
          <cell r="G238" t="str">
            <v>End of Life</v>
          </cell>
          <cell r="H238">
            <v>284.81</v>
          </cell>
          <cell r="I238"/>
          <cell r="J238" t="str">
            <v>End of Life</v>
          </cell>
          <cell r="K238">
            <v>284.81</v>
          </cell>
          <cell r="L238">
            <v>0</v>
          </cell>
        </row>
        <row r="239">
          <cell r="A239" t="str">
            <v>C3901 CMN LH, Freeland Bus Ofc</v>
          </cell>
          <cell r="B239" t="str">
            <v>C3901 CMN LH, Freeland Bus Ofc-12</v>
          </cell>
          <cell r="C239" t="str">
            <v>404C</v>
          </cell>
          <cell r="E239">
            <v>43465</v>
          </cell>
          <cell r="F239">
            <v>32752.57</v>
          </cell>
          <cell r="G239" t="str">
            <v>End of Life</v>
          </cell>
          <cell r="H239">
            <v>284.8</v>
          </cell>
          <cell r="I239"/>
          <cell r="J239" t="str">
            <v>End of Life</v>
          </cell>
          <cell r="K239">
            <v>284.8</v>
          </cell>
          <cell r="L239">
            <v>0</v>
          </cell>
        </row>
        <row r="240">
          <cell r="A240" t="str">
            <v>C3901 CMN LH, Freeland Bus Ofc Total</v>
          </cell>
          <cell r="C240" t="str">
            <v>CGEN</v>
          </cell>
          <cell r="E240" t="str">
            <v>Total</v>
          </cell>
          <cell r="F240"/>
          <cell r="G240"/>
          <cell r="H240">
            <v>3417.6600000000003</v>
          </cell>
          <cell r="I240"/>
          <cell r="J240">
            <v>0</v>
          </cell>
          <cell r="K240">
            <v>3417.6600000000003</v>
          </cell>
          <cell r="L240">
            <v>0</v>
          </cell>
        </row>
        <row r="241">
          <cell r="A241" t="str">
            <v>C3901 CMN LH, Lincoln Exec Ctr</v>
          </cell>
          <cell r="B241" t="str">
            <v>C3901 CMN LH, Lincoln Exec Ctr-1</v>
          </cell>
          <cell r="C241" t="str">
            <v>404C</v>
          </cell>
          <cell r="E241">
            <v>43131</v>
          </cell>
          <cell r="F241">
            <v>84293.6</v>
          </cell>
          <cell r="G241" t="str">
            <v>End of Life</v>
          </cell>
          <cell r="H241">
            <v>1296.82</v>
          </cell>
          <cell r="I241"/>
          <cell r="J241" t="str">
            <v>End of Life</v>
          </cell>
          <cell r="K241">
            <v>1296.82</v>
          </cell>
          <cell r="L241">
            <v>0</v>
          </cell>
        </row>
        <row r="242">
          <cell r="A242" t="str">
            <v>C3901 CMN LH, Lincoln Exec Ctr</v>
          </cell>
          <cell r="B242" t="str">
            <v>C3901 CMN LH, Lincoln Exec Ctr-2</v>
          </cell>
          <cell r="C242" t="str">
            <v>404C</v>
          </cell>
          <cell r="E242">
            <v>43159</v>
          </cell>
          <cell r="F242">
            <v>82996.78</v>
          </cell>
          <cell r="G242" t="str">
            <v>End of Life</v>
          </cell>
          <cell r="H242">
            <v>1296.82</v>
          </cell>
          <cell r="I242"/>
          <cell r="J242" t="str">
            <v>End of Life</v>
          </cell>
          <cell r="K242">
            <v>1296.82</v>
          </cell>
          <cell r="L242">
            <v>0</v>
          </cell>
        </row>
        <row r="243">
          <cell r="A243" t="str">
            <v>C3901 CMN LH, Lincoln Exec Ctr</v>
          </cell>
          <cell r="B243" t="str">
            <v>C3901 CMN LH, Lincoln Exec Ctr-3</v>
          </cell>
          <cell r="C243" t="str">
            <v>404C</v>
          </cell>
          <cell r="E243">
            <v>43190</v>
          </cell>
          <cell r="F243">
            <v>81699.960000000006</v>
          </cell>
          <cell r="G243" t="str">
            <v>End of Life</v>
          </cell>
          <cell r="H243">
            <v>1296.82</v>
          </cell>
          <cell r="I243"/>
          <cell r="J243" t="str">
            <v>End of Life</v>
          </cell>
          <cell r="K243">
            <v>1296.82</v>
          </cell>
          <cell r="L243">
            <v>0</v>
          </cell>
        </row>
        <row r="244">
          <cell r="A244" t="str">
            <v>C3901 CMN LH, Lincoln Exec Ctr</v>
          </cell>
          <cell r="B244" t="str">
            <v>C3901 CMN LH, Lincoln Exec Ctr-4</v>
          </cell>
          <cell r="C244" t="str">
            <v>404C</v>
          </cell>
          <cell r="E244">
            <v>43220</v>
          </cell>
          <cell r="F244">
            <v>80403.14</v>
          </cell>
          <cell r="G244" t="str">
            <v>End of Life</v>
          </cell>
          <cell r="H244">
            <v>1296.82</v>
          </cell>
          <cell r="I244"/>
          <cell r="J244" t="str">
            <v>End of Life</v>
          </cell>
          <cell r="K244">
            <v>1296.82</v>
          </cell>
          <cell r="L244">
            <v>0</v>
          </cell>
        </row>
        <row r="245">
          <cell r="A245" t="str">
            <v>C3901 CMN LH, Lincoln Exec Ctr</v>
          </cell>
          <cell r="B245" t="str">
            <v>C3901 CMN LH, Lincoln Exec Ctr-5</v>
          </cell>
          <cell r="C245" t="str">
            <v>404C</v>
          </cell>
          <cell r="E245">
            <v>43251</v>
          </cell>
          <cell r="F245">
            <v>79106.320000000007</v>
          </cell>
          <cell r="G245" t="str">
            <v>End of Life</v>
          </cell>
          <cell r="H245">
            <v>1296.82</v>
          </cell>
          <cell r="I245"/>
          <cell r="J245" t="str">
            <v>End of Life</v>
          </cell>
          <cell r="K245">
            <v>1296.82</v>
          </cell>
          <cell r="L245">
            <v>0</v>
          </cell>
        </row>
        <row r="246">
          <cell r="A246" t="str">
            <v>C3901 CMN LH, Lincoln Exec Ctr</v>
          </cell>
          <cell r="B246" t="str">
            <v>C3901 CMN LH, Lincoln Exec Ctr-6</v>
          </cell>
          <cell r="C246" t="str">
            <v>404C</v>
          </cell>
          <cell r="E246">
            <v>43281</v>
          </cell>
          <cell r="F246">
            <v>77809.5</v>
          </cell>
          <cell r="G246" t="str">
            <v>End of Life</v>
          </cell>
          <cell r="H246">
            <v>1296.83</v>
          </cell>
          <cell r="I246"/>
          <cell r="J246" t="str">
            <v>End of Life</v>
          </cell>
          <cell r="K246">
            <v>1296.83</v>
          </cell>
          <cell r="L246">
            <v>0</v>
          </cell>
        </row>
        <row r="247">
          <cell r="A247" t="str">
            <v>C3901 CMN LH, Lincoln Exec Ctr</v>
          </cell>
          <cell r="B247" t="str">
            <v>C3901 CMN LH, Lincoln Exec Ctr-7</v>
          </cell>
          <cell r="C247" t="str">
            <v>404C</v>
          </cell>
          <cell r="E247">
            <v>43312</v>
          </cell>
          <cell r="F247">
            <v>76512.67</v>
          </cell>
          <cell r="G247" t="str">
            <v>End of Life</v>
          </cell>
          <cell r="H247">
            <v>1296.82</v>
          </cell>
          <cell r="I247"/>
          <cell r="J247" t="str">
            <v>End of Life</v>
          </cell>
          <cell r="K247">
            <v>1296.82</v>
          </cell>
          <cell r="L247">
            <v>0</v>
          </cell>
        </row>
        <row r="248">
          <cell r="A248" t="str">
            <v>C3901 CMN LH, Lincoln Exec Ctr</v>
          </cell>
          <cell r="B248" t="str">
            <v>C3901 CMN LH, Lincoln Exec Ctr-8</v>
          </cell>
          <cell r="C248" t="str">
            <v>404C</v>
          </cell>
          <cell r="E248">
            <v>43343</v>
          </cell>
          <cell r="F248">
            <v>75215.850000000006</v>
          </cell>
          <cell r="G248" t="str">
            <v>End of Life</v>
          </cell>
          <cell r="H248">
            <v>1296.83</v>
          </cell>
          <cell r="I248"/>
          <cell r="J248" t="str">
            <v>End of Life</v>
          </cell>
          <cell r="K248">
            <v>1296.83</v>
          </cell>
          <cell r="L248">
            <v>0</v>
          </cell>
        </row>
        <row r="249">
          <cell r="A249" t="str">
            <v>C3901 CMN LH, Lincoln Exec Ctr</v>
          </cell>
          <cell r="B249" t="str">
            <v>C3901 CMN LH, Lincoln Exec Ctr-9</v>
          </cell>
          <cell r="C249" t="str">
            <v>404C</v>
          </cell>
          <cell r="E249">
            <v>43373</v>
          </cell>
          <cell r="F249">
            <v>73919.02</v>
          </cell>
          <cell r="G249" t="str">
            <v>End of Life</v>
          </cell>
          <cell r="H249">
            <v>1296.82</v>
          </cell>
          <cell r="I249"/>
          <cell r="J249" t="str">
            <v>End of Life</v>
          </cell>
          <cell r="K249">
            <v>1296.82</v>
          </cell>
          <cell r="L249">
            <v>0</v>
          </cell>
        </row>
        <row r="250">
          <cell r="A250" t="str">
            <v>C3901 CMN LH, Lincoln Exec Ctr</v>
          </cell>
          <cell r="B250" t="str">
            <v>C3901 CMN LH, Lincoln Exec Ctr-10</v>
          </cell>
          <cell r="C250" t="str">
            <v>404C</v>
          </cell>
          <cell r="E250">
            <v>43404</v>
          </cell>
          <cell r="F250">
            <v>72622.2</v>
          </cell>
          <cell r="G250" t="str">
            <v>End of Life</v>
          </cell>
          <cell r="H250">
            <v>1296.83</v>
          </cell>
          <cell r="I250"/>
          <cell r="J250" t="str">
            <v>End of Life</v>
          </cell>
          <cell r="K250">
            <v>1296.83</v>
          </cell>
          <cell r="L250">
            <v>0</v>
          </cell>
        </row>
        <row r="251">
          <cell r="A251" t="str">
            <v>C3901 CMN LH, Lincoln Exec Ctr</v>
          </cell>
          <cell r="B251" t="str">
            <v>C3901 CMN LH, Lincoln Exec Ctr-11</v>
          </cell>
          <cell r="C251" t="str">
            <v>404C</v>
          </cell>
          <cell r="E251">
            <v>43434</v>
          </cell>
          <cell r="F251">
            <v>71325.37</v>
          </cell>
          <cell r="G251" t="str">
            <v>End of Life</v>
          </cell>
          <cell r="H251">
            <v>1296.82</v>
          </cell>
          <cell r="I251"/>
          <cell r="J251" t="str">
            <v>End of Life</v>
          </cell>
          <cell r="K251">
            <v>1296.82</v>
          </cell>
          <cell r="L251">
            <v>0</v>
          </cell>
        </row>
        <row r="252">
          <cell r="A252" t="str">
            <v>C3901 CMN LH, Lincoln Exec Ctr</v>
          </cell>
          <cell r="B252" t="str">
            <v>C3901 CMN LH, Lincoln Exec Ctr-12</v>
          </cell>
          <cell r="C252" t="str">
            <v>404C</v>
          </cell>
          <cell r="E252">
            <v>43465</v>
          </cell>
          <cell r="F252">
            <v>70028.55</v>
          </cell>
          <cell r="G252" t="str">
            <v>End of Life</v>
          </cell>
          <cell r="H252">
            <v>1296.83</v>
          </cell>
          <cell r="I252"/>
          <cell r="J252" t="str">
            <v>End of Life</v>
          </cell>
          <cell r="K252">
            <v>1296.83</v>
          </cell>
          <cell r="L252">
            <v>0</v>
          </cell>
        </row>
        <row r="253">
          <cell r="A253" t="str">
            <v>C3901 CMN LH, Lincoln Exec Ctr Total</v>
          </cell>
          <cell r="C253" t="str">
            <v>CGEN</v>
          </cell>
          <cell r="E253" t="str">
            <v>Total</v>
          </cell>
          <cell r="F253"/>
          <cell r="G253"/>
          <cell r="H253">
            <v>15561.88</v>
          </cell>
          <cell r="I253"/>
          <cell r="J253">
            <v>0</v>
          </cell>
          <cell r="K253">
            <v>15561.88</v>
          </cell>
          <cell r="L253">
            <v>0</v>
          </cell>
        </row>
        <row r="254">
          <cell r="A254" t="str">
            <v>C3901 CMN LH, PSE Building</v>
          </cell>
          <cell r="B254" t="str">
            <v>C3901 CMN LH, PSE Building-1</v>
          </cell>
          <cell r="C254" t="str">
            <v>404C</v>
          </cell>
          <cell r="E254">
            <v>43131</v>
          </cell>
          <cell r="F254">
            <v>152066.07</v>
          </cell>
          <cell r="G254" t="str">
            <v>End of Life</v>
          </cell>
          <cell r="H254">
            <v>21723.72</v>
          </cell>
          <cell r="I254"/>
          <cell r="J254" t="str">
            <v>End of Life</v>
          </cell>
          <cell r="K254">
            <v>0</v>
          </cell>
          <cell r="L254">
            <v>-21723.72</v>
          </cell>
        </row>
        <row r="255">
          <cell r="A255" t="str">
            <v>C3901 CMN LH, PSE Building</v>
          </cell>
          <cell r="B255" t="str">
            <v>C3901 CMN LH, PSE Building-2</v>
          </cell>
          <cell r="C255" t="str">
            <v>404C</v>
          </cell>
          <cell r="E255">
            <v>43159</v>
          </cell>
          <cell r="F255">
            <v>130342.35</v>
          </cell>
          <cell r="G255" t="str">
            <v>End of Life</v>
          </cell>
          <cell r="H255">
            <v>21723.73</v>
          </cell>
          <cell r="I255"/>
          <cell r="J255" t="str">
            <v>End of Life</v>
          </cell>
          <cell r="K255">
            <v>0</v>
          </cell>
          <cell r="L255">
            <v>-21723.73</v>
          </cell>
        </row>
        <row r="256">
          <cell r="A256" t="str">
            <v>C3901 CMN LH, PSE Building</v>
          </cell>
          <cell r="B256" t="str">
            <v>C3901 CMN LH, PSE Building-3</v>
          </cell>
          <cell r="C256" t="str">
            <v>404C</v>
          </cell>
          <cell r="E256">
            <v>43190</v>
          </cell>
          <cell r="F256">
            <v>108618.62</v>
          </cell>
          <cell r="G256" t="str">
            <v>End of Life</v>
          </cell>
          <cell r="H256">
            <v>21723.72</v>
          </cell>
          <cell r="I256"/>
          <cell r="J256" t="str">
            <v>End of Life</v>
          </cell>
          <cell r="K256">
            <v>0</v>
          </cell>
          <cell r="L256">
            <v>-21723.72</v>
          </cell>
        </row>
        <row r="257">
          <cell r="A257" t="str">
            <v>C3901 CMN LH, PSE Building</v>
          </cell>
          <cell r="B257" t="str">
            <v>C3901 CMN LH, PSE Building-4</v>
          </cell>
          <cell r="C257" t="str">
            <v>404C</v>
          </cell>
          <cell r="E257">
            <v>43220</v>
          </cell>
          <cell r="F257">
            <v>86894.9</v>
          </cell>
          <cell r="G257" t="str">
            <v>End of Life</v>
          </cell>
          <cell r="H257">
            <v>21723.73</v>
          </cell>
          <cell r="I257"/>
          <cell r="J257" t="str">
            <v>End of Life</v>
          </cell>
          <cell r="K257">
            <v>0</v>
          </cell>
          <cell r="L257">
            <v>-21723.73</v>
          </cell>
        </row>
        <row r="258">
          <cell r="A258" t="str">
            <v>C3901 CMN LH, PSE Building</v>
          </cell>
          <cell r="B258" t="str">
            <v>C3901 CMN LH, PSE Building-5</v>
          </cell>
          <cell r="C258" t="str">
            <v>404C</v>
          </cell>
          <cell r="E258">
            <v>43251</v>
          </cell>
          <cell r="F258">
            <v>65171.17</v>
          </cell>
          <cell r="G258" t="str">
            <v>End of Life</v>
          </cell>
          <cell r="H258">
            <v>21723.72</v>
          </cell>
          <cell r="I258"/>
          <cell r="J258" t="str">
            <v>End of Life</v>
          </cell>
          <cell r="K258">
            <v>0</v>
          </cell>
          <cell r="L258">
            <v>-21723.72</v>
          </cell>
        </row>
        <row r="259">
          <cell r="A259" t="str">
            <v>C3901 CMN LH, PSE Building</v>
          </cell>
          <cell r="B259" t="str">
            <v>C3901 CMN LH, PSE Building-6</v>
          </cell>
          <cell r="C259" t="str">
            <v>404C</v>
          </cell>
          <cell r="E259">
            <v>43281</v>
          </cell>
          <cell r="F259">
            <v>43447.45</v>
          </cell>
          <cell r="G259" t="str">
            <v>End of Life</v>
          </cell>
          <cell r="H259">
            <v>21723.73</v>
          </cell>
          <cell r="I259"/>
          <cell r="J259" t="str">
            <v>End of Life</v>
          </cell>
          <cell r="K259">
            <v>0</v>
          </cell>
          <cell r="L259">
            <v>-21723.73</v>
          </cell>
        </row>
        <row r="260">
          <cell r="A260" t="str">
            <v>C3901 CMN LH, PSE Building</v>
          </cell>
          <cell r="B260" t="str">
            <v>C3901 CMN LH, PSE Building-7</v>
          </cell>
          <cell r="C260" t="str">
            <v>404C</v>
          </cell>
          <cell r="E260">
            <v>43312</v>
          </cell>
          <cell r="F260">
            <v>21723.72</v>
          </cell>
          <cell r="G260" t="str">
            <v>End of Life</v>
          </cell>
          <cell r="H260">
            <v>21723.72</v>
          </cell>
          <cell r="I260"/>
          <cell r="J260" t="str">
            <v>End of Life</v>
          </cell>
          <cell r="K260">
            <v>0</v>
          </cell>
          <cell r="L260">
            <v>-21723.72</v>
          </cell>
        </row>
        <row r="261">
          <cell r="A261" t="str">
            <v>C3901 CMN LH, PSE Building</v>
          </cell>
          <cell r="B261" t="str">
            <v>C3901 CMN LH, PSE Building-8</v>
          </cell>
          <cell r="C261" t="str">
            <v>404C</v>
          </cell>
          <cell r="E261">
            <v>43343</v>
          </cell>
          <cell r="F261">
            <v>0</v>
          </cell>
          <cell r="G261" t="str">
            <v>End of Life</v>
          </cell>
          <cell r="H261">
            <v>0</v>
          </cell>
          <cell r="I261"/>
          <cell r="J261" t="str">
            <v>End of Life</v>
          </cell>
          <cell r="K261">
            <v>0</v>
          </cell>
          <cell r="L261">
            <v>0</v>
          </cell>
        </row>
        <row r="262">
          <cell r="A262" t="str">
            <v>C3901 CMN LH, PSE Building</v>
          </cell>
          <cell r="B262" t="str">
            <v>C3901 CMN LH, PSE Building-9</v>
          </cell>
          <cell r="C262" t="str">
            <v>404C</v>
          </cell>
          <cell r="E262">
            <v>43373</v>
          </cell>
          <cell r="F262">
            <v>0</v>
          </cell>
          <cell r="G262" t="str">
            <v>End of Life</v>
          </cell>
          <cell r="H262">
            <v>0</v>
          </cell>
          <cell r="I262"/>
          <cell r="J262" t="str">
            <v>End of Life</v>
          </cell>
          <cell r="K262">
            <v>0</v>
          </cell>
          <cell r="L262">
            <v>0</v>
          </cell>
        </row>
        <row r="263">
          <cell r="A263" t="str">
            <v>C3901 CMN LH, PSE Building</v>
          </cell>
          <cell r="B263" t="str">
            <v>C3901 CMN LH, PSE Building-10</v>
          </cell>
          <cell r="C263" t="str">
            <v>404C</v>
          </cell>
          <cell r="E263">
            <v>43404</v>
          </cell>
          <cell r="F263">
            <v>0</v>
          </cell>
          <cell r="G263" t="str">
            <v>End of Life</v>
          </cell>
          <cell r="H263">
            <v>0</v>
          </cell>
          <cell r="I263"/>
          <cell r="J263" t="str">
            <v>End of Life</v>
          </cell>
          <cell r="K263">
            <v>0</v>
          </cell>
          <cell r="L263">
            <v>0</v>
          </cell>
        </row>
        <row r="264">
          <cell r="A264" t="str">
            <v>C3901 CMN LH, PSE Building</v>
          </cell>
          <cell r="B264" t="str">
            <v>C3901 CMN LH, PSE Building-11</v>
          </cell>
          <cell r="C264" t="str">
            <v>404C</v>
          </cell>
          <cell r="E264">
            <v>43434</v>
          </cell>
          <cell r="F264">
            <v>0</v>
          </cell>
          <cell r="G264" t="str">
            <v>End of Life</v>
          </cell>
          <cell r="H264">
            <v>0</v>
          </cell>
          <cell r="I264"/>
          <cell r="J264" t="str">
            <v>End of Life</v>
          </cell>
          <cell r="K264">
            <v>0</v>
          </cell>
          <cell r="L264">
            <v>0</v>
          </cell>
        </row>
        <row r="265">
          <cell r="A265" t="str">
            <v>C3901 CMN LH, PSE Building</v>
          </cell>
          <cell r="B265" t="str">
            <v>C3901 CMN LH, PSE Building-12</v>
          </cell>
          <cell r="C265" t="str">
            <v>404C</v>
          </cell>
          <cell r="E265">
            <v>43465</v>
          </cell>
          <cell r="F265">
            <v>0</v>
          </cell>
          <cell r="G265" t="str">
            <v>End of Life</v>
          </cell>
          <cell r="H265">
            <v>0</v>
          </cell>
          <cell r="I265"/>
          <cell r="J265" t="str">
            <v>End of Life</v>
          </cell>
          <cell r="K265">
            <v>0</v>
          </cell>
          <cell r="L265">
            <v>0</v>
          </cell>
        </row>
        <row r="266">
          <cell r="A266" t="str">
            <v>C3901 CMN LH, PSE Building Total</v>
          </cell>
          <cell r="C266" t="str">
            <v>CGEN</v>
          </cell>
          <cell r="E266" t="str">
            <v>Total</v>
          </cell>
          <cell r="F266"/>
          <cell r="G266"/>
          <cell r="H266">
            <v>152066.07</v>
          </cell>
          <cell r="I266"/>
          <cell r="J266">
            <v>0</v>
          </cell>
          <cell r="K266">
            <v>0</v>
          </cell>
          <cell r="L266">
            <v>-152066.07</v>
          </cell>
        </row>
        <row r="267">
          <cell r="A267" t="str">
            <v>C3901 CMN LH, PSE East Building</v>
          </cell>
          <cell r="B267" t="str">
            <v>C3901 CMN LH, PSE East Building-1</v>
          </cell>
          <cell r="C267" t="str">
            <v>404C</v>
          </cell>
          <cell r="E267">
            <v>43131</v>
          </cell>
          <cell r="F267">
            <v>2844314.57</v>
          </cell>
          <cell r="G267" t="str">
            <v>End of Life</v>
          </cell>
          <cell r="H267">
            <v>83661.34</v>
          </cell>
          <cell r="I267"/>
          <cell r="J267" t="str">
            <v>End of Life</v>
          </cell>
          <cell r="K267">
            <v>83661.34</v>
          </cell>
          <cell r="L267">
            <v>0</v>
          </cell>
        </row>
        <row r="268">
          <cell r="A268" t="str">
            <v>C3901 CMN LH, PSE East Building</v>
          </cell>
          <cell r="B268" t="str">
            <v>C3901 CMN LH, PSE East Building-2</v>
          </cell>
          <cell r="C268" t="str">
            <v>404C</v>
          </cell>
          <cell r="E268">
            <v>43159</v>
          </cell>
          <cell r="F268">
            <v>2760658.26</v>
          </cell>
          <cell r="G268" t="str">
            <v>End of Life</v>
          </cell>
          <cell r="H268">
            <v>83661.34</v>
          </cell>
          <cell r="I268"/>
          <cell r="J268" t="str">
            <v>End of Life</v>
          </cell>
          <cell r="K268">
            <v>83661.34</v>
          </cell>
          <cell r="L268">
            <v>0</v>
          </cell>
        </row>
        <row r="269">
          <cell r="A269" t="str">
            <v>C3901 CMN LH, PSE East Building</v>
          </cell>
          <cell r="B269" t="str">
            <v>C3901 CMN LH, PSE East Building-3</v>
          </cell>
          <cell r="C269" t="str">
            <v>404C</v>
          </cell>
          <cell r="E269">
            <v>43190</v>
          </cell>
          <cell r="F269">
            <v>2677001.9500000002</v>
          </cell>
          <cell r="G269" t="str">
            <v>End of Life</v>
          </cell>
          <cell r="H269">
            <v>83661.34</v>
          </cell>
          <cell r="I269"/>
          <cell r="J269" t="str">
            <v>End of Life</v>
          </cell>
          <cell r="K269">
            <v>83661.34</v>
          </cell>
          <cell r="L269">
            <v>0</v>
          </cell>
        </row>
        <row r="270">
          <cell r="A270" t="str">
            <v>C3901 CMN LH, PSE East Building</v>
          </cell>
          <cell r="B270" t="str">
            <v>C3901 CMN LH, PSE East Building-4</v>
          </cell>
          <cell r="C270" t="str">
            <v>404C</v>
          </cell>
          <cell r="E270">
            <v>43220</v>
          </cell>
          <cell r="F270">
            <v>2593345.64</v>
          </cell>
          <cell r="G270" t="str">
            <v>End of Life</v>
          </cell>
          <cell r="H270">
            <v>83661.34</v>
          </cell>
          <cell r="I270"/>
          <cell r="J270" t="str">
            <v>End of Life</v>
          </cell>
          <cell r="K270">
            <v>83661.34</v>
          </cell>
          <cell r="L270">
            <v>0</v>
          </cell>
        </row>
        <row r="271">
          <cell r="A271" t="str">
            <v>C3901 CMN LH, PSE East Building</v>
          </cell>
          <cell r="B271" t="str">
            <v>C3901 CMN LH, PSE East Building-5</v>
          </cell>
          <cell r="C271" t="str">
            <v>404C</v>
          </cell>
          <cell r="E271">
            <v>43251</v>
          </cell>
          <cell r="F271">
            <v>2509689.33</v>
          </cell>
          <cell r="G271" t="str">
            <v>End of Life</v>
          </cell>
          <cell r="H271">
            <v>83661.34</v>
          </cell>
          <cell r="I271"/>
          <cell r="J271" t="str">
            <v>End of Life</v>
          </cell>
          <cell r="K271">
            <v>83661.34</v>
          </cell>
          <cell r="L271">
            <v>0</v>
          </cell>
        </row>
        <row r="272">
          <cell r="A272" t="str">
            <v>C3901 CMN LH, PSE East Building</v>
          </cell>
          <cell r="B272" t="str">
            <v>C3901 CMN LH, PSE East Building-6</v>
          </cell>
          <cell r="C272" t="str">
            <v>404C</v>
          </cell>
          <cell r="E272">
            <v>43281</v>
          </cell>
          <cell r="F272">
            <v>2426033.02</v>
          </cell>
          <cell r="G272" t="str">
            <v>End of Life</v>
          </cell>
          <cell r="H272">
            <v>83661.34</v>
          </cell>
          <cell r="I272"/>
          <cell r="J272" t="str">
            <v>End of Life</v>
          </cell>
          <cell r="K272">
            <v>83661.34</v>
          </cell>
          <cell r="L272">
            <v>0</v>
          </cell>
        </row>
        <row r="273">
          <cell r="A273" t="str">
            <v>C3901 CMN LH, PSE East Building</v>
          </cell>
          <cell r="B273" t="str">
            <v>C3901 CMN LH, PSE East Building-7</v>
          </cell>
          <cell r="C273" t="str">
            <v>404C</v>
          </cell>
          <cell r="E273">
            <v>43312</v>
          </cell>
          <cell r="F273">
            <v>2342376.71</v>
          </cell>
          <cell r="G273" t="str">
            <v>End of Life</v>
          </cell>
          <cell r="H273">
            <v>83661.34</v>
          </cell>
          <cell r="I273"/>
          <cell r="J273" t="str">
            <v>End of Life</v>
          </cell>
          <cell r="K273">
            <v>83661.34</v>
          </cell>
          <cell r="L273">
            <v>0</v>
          </cell>
        </row>
        <row r="274">
          <cell r="A274" t="str">
            <v>C3901 CMN LH, PSE East Building</v>
          </cell>
          <cell r="B274" t="str">
            <v>C3901 CMN LH, PSE East Building-8</v>
          </cell>
          <cell r="C274" t="str">
            <v>404C</v>
          </cell>
          <cell r="E274">
            <v>43343</v>
          </cell>
          <cell r="F274">
            <v>2258720.4</v>
          </cell>
          <cell r="G274" t="str">
            <v>End of Life</v>
          </cell>
          <cell r="H274">
            <v>83661.34</v>
          </cell>
          <cell r="I274"/>
          <cell r="J274" t="str">
            <v>End of Life</v>
          </cell>
          <cell r="K274">
            <v>83661.34</v>
          </cell>
          <cell r="L274">
            <v>0</v>
          </cell>
        </row>
        <row r="275">
          <cell r="A275" t="str">
            <v>C3901 CMN LH, PSE East Building</v>
          </cell>
          <cell r="B275" t="str">
            <v>C3901 CMN LH, PSE East Building-9</v>
          </cell>
          <cell r="C275" t="str">
            <v>404C</v>
          </cell>
          <cell r="E275">
            <v>43373</v>
          </cell>
          <cell r="F275">
            <v>2175064.09</v>
          </cell>
          <cell r="G275" t="str">
            <v>End of Life</v>
          </cell>
          <cell r="H275">
            <v>83661.34</v>
          </cell>
          <cell r="I275"/>
          <cell r="J275" t="str">
            <v>End of Life</v>
          </cell>
          <cell r="K275">
            <v>83661.34</v>
          </cell>
          <cell r="L275">
            <v>0</v>
          </cell>
        </row>
        <row r="276">
          <cell r="A276" t="str">
            <v>C3901 CMN LH, PSE East Building</v>
          </cell>
          <cell r="B276" t="str">
            <v>C3901 CMN LH, PSE East Building-10</v>
          </cell>
          <cell r="C276" t="str">
            <v>404C</v>
          </cell>
          <cell r="E276">
            <v>43404</v>
          </cell>
          <cell r="F276">
            <v>2091407.78</v>
          </cell>
          <cell r="G276" t="str">
            <v>End of Life</v>
          </cell>
          <cell r="H276">
            <v>83661.34</v>
          </cell>
          <cell r="I276"/>
          <cell r="J276" t="str">
            <v>End of Life</v>
          </cell>
          <cell r="K276">
            <v>83661.34</v>
          </cell>
          <cell r="L276">
            <v>0</v>
          </cell>
        </row>
        <row r="277">
          <cell r="A277" t="str">
            <v>C3901 CMN LH, PSE East Building</v>
          </cell>
          <cell r="B277" t="str">
            <v>C3901 CMN LH, PSE East Building-11</v>
          </cell>
          <cell r="C277" t="str">
            <v>404C</v>
          </cell>
          <cell r="E277">
            <v>43434</v>
          </cell>
          <cell r="F277">
            <v>2007751.47</v>
          </cell>
          <cell r="G277" t="str">
            <v>End of Life</v>
          </cell>
          <cell r="H277">
            <v>83661.34</v>
          </cell>
          <cell r="I277"/>
          <cell r="J277" t="str">
            <v>End of Life</v>
          </cell>
          <cell r="K277">
            <v>83661.34</v>
          </cell>
          <cell r="L277">
            <v>0</v>
          </cell>
        </row>
        <row r="278">
          <cell r="A278" t="str">
            <v>C3901 CMN LH, PSE East Building</v>
          </cell>
          <cell r="B278" t="str">
            <v>C3901 CMN LH, PSE East Building-12</v>
          </cell>
          <cell r="C278" t="str">
            <v>404C</v>
          </cell>
          <cell r="E278">
            <v>43465</v>
          </cell>
          <cell r="F278">
            <v>1924095.16</v>
          </cell>
          <cell r="G278" t="str">
            <v>End of Life</v>
          </cell>
          <cell r="H278">
            <v>83661.34</v>
          </cell>
          <cell r="I278"/>
          <cell r="J278" t="str">
            <v>End of Life</v>
          </cell>
          <cell r="K278">
            <v>83661.34</v>
          </cell>
          <cell r="L278">
            <v>0</v>
          </cell>
        </row>
        <row r="279">
          <cell r="A279" t="str">
            <v>C3901 CMN LH, PSE East Building Total</v>
          </cell>
          <cell r="C279" t="str">
            <v>CGEN</v>
          </cell>
          <cell r="E279" t="str">
            <v>Total</v>
          </cell>
          <cell r="F279"/>
          <cell r="G279"/>
          <cell r="H279">
            <v>1003936.0799999997</v>
          </cell>
          <cell r="I279"/>
          <cell r="J279">
            <v>0</v>
          </cell>
          <cell r="K279">
            <v>1003936.0799999997</v>
          </cell>
          <cell r="L279">
            <v>0</v>
          </cell>
        </row>
        <row r="280">
          <cell r="A280" t="str">
            <v>C3901 CMN LH, Redmond West/Willow</v>
          </cell>
          <cell r="B280" t="str">
            <v>C3901 CMN LH, Redmond West/Willow-1</v>
          </cell>
          <cell r="C280" t="str">
            <v>404C</v>
          </cell>
          <cell r="E280">
            <v>43131</v>
          </cell>
          <cell r="F280">
            <v>1479254.7</v>
          </cell>
          <cell r="G280" t="str">
            <v>End of Life</v>
          </cell>
          <cell r="H280">
            <v>12430.589999999998</v>
          </cell>
          <cell r="I280"/>
          <cell r="J280" t="str">
            <v>End of Life</v>
          </cell>
          <cell r="K280">
            <v>12430.589999999998</v>
          </cell>
          <cell r="L280">
            <v>0</v>
          </cell>
        </row>
        <row r="281">
          <cell r="A281" t="str">
            <v>C3901 CMN LH, Redmond West/Willow</v>
          </cell>
          <cell r="B281" t="str">
            <v>C3901 CMN LH, Redmond West/Willow-2</v>
          </cell>
          <cell r="C281" t="str">
            <v>404C</v>
          </cell>
          <cell r="E281">
            <v>43159</v>
          </cell>
          <cell r="F281">
            <v>1457306.04</v>
          </cell>
          <cell r="G281" t="str">
            <v>End of Life</v>
          </cell>
          <cell r="H281">
            <v>12349.929999999998</v>
          </cell>
          <cell r="I281"/>
          <cell r="J281" t="str">
            <v>End of Life</v>
          </cell>
          <cell r="K281">
            <v>12349.929999999998</v>
          </cell>
          <cell r="L281">
            <v>0</v>
          </cell>
        </row>
        <row r="282">
          <cell r="A282" t="str">
            <v>C3901 CMN LH, Redmond West/Willow</v>
          </cell>
          <cell r="B282" t="str">
            <v>C3901 CMN LH, Redmond West/Willow-3</v>
          </cell>
          <cell r="C282" t="str">
            <v>404C</v>
          </cell>
          <cell r="E282">
            <v>43190</v>
          </cell>
          <cell r="F282">
            <v>1444955.99</v>
          </cell>
          <cell r="G282" t="str">
            <v>End of Life</v>
          </cell>
          <cell r="H282">
            <v>12349.929999999998</v>
          </cell>
          <cell r="I282"/>
          <cell r="J282" t="str">
            <v>End of Life</v>
          </cell>
          <cell r="K282">
            <v>12349.929999999998</v>
          </cell>
          <cell r="L282">
            <v>0</v>
          </cell>
        </row>
        <row r="283">
          <cell r="A283" t="str">
            <v>C3901 CMN LH, Redmond West/Willow</v>
          </cell>
          <cell r="B283" t="str">
            <v>C3901 CMN LH, Redmond West/Willow-4</v>
          </cell>
          <cell r="C283" t="str">
            <v>404C</v>
          </cell>
          <cell r="E283">
            <v>43220</v>
          </cell>
          <cell r="F283">
            <v>1432605.94</v>
          </cell>
          <cell r="G283" t="str">
            <v>End of Life</v>
          </cell>
          <cell r="H283">
            <v>12349.929999999998</v>
          </cell>
          <cell r="I283"/>
          <cell r="J283" t="str">
            <v>End of Life</v>
          </cell>
          <cell r="K283">
            <v>12349.929999999998</v>
          </cell>
          <cell r="L283">
            <v>0</v>
          </cell>
        </row>
        <row r="284">
          <cell r="A284" t="str">
            <v>C3901 CMN LH, Redmond West/Willow</v>
          </cell>
          <cell r="B284" t="str">
            <v>C3901 CMN LH, Redmond West/Willow-5</v>
          </cell>
          <cell r="C284" t="str">
            <v>404C</v>
          </cell>
          <cell r="E284">
            <v>43251</v>
          </cell>
          <cell r="F284">
            <v>1420255.89</v>
          </cell>
          <cell r="G284" t="str">
            <v>End of Life</v>
          </cell>
          <cell r="H284">
            <v>12349.929999999998</v>
          </cell>
          <cell r="I284"/>
          <cell r="J284" t="str">
            <v>End of Life</v>
          </cell>
          <cell r="K284">
            <v>12349.929999999998</v>
          </cell>
          <cell r="L284">
            <v>0</v>
          </cell>
        </row>
        <row r="285">
          <cell r="A285" t="str">
            <v>C3901 CMN LH, Redmond West/Willow</v>
          </cell>
          <cell r="B285" t="str">
            <v>C3901 CMN LH, Redmond West/Willow-6</v>
          </cell>
          <cell r="C285" t="str">
            <v>404C</v>
          </cell>
          <cell r="E285">
            <v>43281</v>
          </cell>
          <cell r="F285">
            <v>1407905.84</v>
          </cell>
          <cell r="G285" t="str">
            <v>End of Life</v>
          </cell>
          <cell r="H285">
            <v>12349.929999999998</v>
          </cell>
          <cell r="I285"/>
          <cell r="J285" t="str">
            <v>End of Life</v>
          </cell>
          <cell r="K285">
            <v>12349.929999999998</v>
          </cell>
          <cell r="L285">
            <v>0</v>
          </cell>
        </row>
        <row r="286">
          <cell r="A286" t="str">
            <v>C3901 CMN LH, Redmond West/Willow</v>
          </cell>
          <cell r="B286" t="str">
            <v>C3901 CMN LH, Redmond West/Willow-7</v>
          </cell>
          <cell r="C286" t="str">
            <v>404C</v>
          </cell>
          <cell r="E286">
            <v>43312</v>
          </cell>
          <cell r="F286">
            <v>1395555.79</v>
          </cell>
          <cell r="G286" t="str">
            <v>End of Life</v>
          </cell>
          <cell r="H286">
            <v>12349.929999999998</v>
          </cell>
          <cell r="I286"/>
          <cell r="J286" t="str">
            <v>End of Life</v>
          </cell>
          <cell r="K286">
            <v>12349.929999999998</v>
          </cell>
          <cell r="L286">
            <v>0</v>
          </cell>
        </row>
        <row r="287">
          <cell r="A287" t="str">
            <v>C3901 CMN LH, Redmond West/Willow</v>
          </cell>
          <cell r="B287" t="str">
            <v>C3901 CMN LH, Redmond West/Willow-8</v>
          </cell>
          <cell r="C287" t="str">
            <v>404C</v>
          </cell>
          <cell r="E287">
            <v>43343</v>
          </cell>
          <cell r="F287">
            <v>1383205.74</v>
          </cell>
          <cell r="G287" t="str">
            <v>End of Life</v>
          </cell>
          <cell r="H287">
            <v>12349.929999999998</v>
          </cell>
          <cell r="I287"/>
          <cell r="J287" t="str">
            <v>End of Life</v>
          </cell>
          <cell r="K287">
            <v>12349.929999999998</v>
          </cell>
          <cell r="L287">
            <v>0</v>
          </cell>
        </row>
        <row r="288">
          <cell r="A288" t="str">
            <v>C3901 CMN LH, Redmond West/Willow</v>
          </cell>
          <cell r="B288" t="str">
            <v>C3901 CMN LH, Redmond West/Willow-9</v>
          </cell>
          <cell r="C288" t="str">
            <v>404C</v>
          </cell>
          <cell r="E288">
            <v>43373</v>
          </cell>
          <cell r="F288">
            <v>1370855.69</v>
          </cell>
          <cell r="G288" t="str">
            <v>End of Life</v>
          </cell>
          <cell r="H288">
            <v>12349.929999999998</v>
          </cell>
          <cell r="I288"/>
          <cell r="J288" t="str">
            <v>End of Life</v>
          </cell>
          <cell r="K288">
            <v>12349.929999999998</v>
          </cell>
          <cell r="L288">
            <v>0</v>
          </cell>
        </row>
        <row r="289">
          <cell r="A289" t="str">
            <v>C3901 CMN LH, Redmond West/Willow</v>
          </cell>
          <cell r="B289" t="str">
            <v>C3901 CMN LH, Redmond West/Willow-10</v>
          </cell>
          <cell r="C289" t="str">
            <v>404C</v>
          </cell>
          <cell r="E289">
            <v>43404</v>
          </cell>
          <cell r="F289">
            <v>1358505.64</v>
          </cell>
          <cell r="G289" t="str">
            <v>End of Life</v>
          </cell>
          <cell r="H289">
            <v>12349.929999999998</v>
          </cell>
          <cell r="I289"/>
          <cell r="J289" t="str">
            <v>End of Life</v>
          </cell>
          <cell r="K289">
            <v>12349.929999999998</v>
          </cell>
          <cell r="L289">
            <v>0</v>
          </cell>
        </row>
        <row r="290">
          <cell r="A290" t="str">
            <v>C3901 CMN LH, Redmond West/Willow</v>
          </cell>
          <cell r="B290" t="str">
            <v>C3901 CMN LH, Redmond West/Willow-11</v>
          </cell>
          <cell r="C290" t="str">
            <v>404C</v>
          </cell>
          <cell r="E290">
            <v>43434</v>
          </cell>
          <cell r="F290">
            <v>1346155.59</v>
          </cell>
          <cell r="G290" t="str">
            <v>End of Life</v>
          </cell>
          <cell r="H290">
            <v>12349.929999999998</v>
          </cell>
          <cell r="I290"/>
          <cell r="J290" t="str">
            <v>End of Life</v>
          </cell>
          <cell r="K290">
            <v>12349.929999999998</v>
          </cell>
          <cell r="L290">
            <v>0</v>
          </cell>
        </row>
        <row r="291">
          <cell r="A291" t="str">
            <v>C3901 CMN LH, Redmond West/Willow</v>
          </cell>
          <cell r="B291" t="str">
            <v>C3901 CMN LH, Redmond West/Willow-12</v>
          </cell>
          <cell r="C291" t="str">
            <v>404C</v>
          </cell>
          <cell r="E291">
            <v>43465</v>
          </cell>
          <cell r="F291">
            <v>1333805.54</v>
          </cell>
          <cell r="G291" t="str">
            <v>End of Life</v>
          </cell>
          <cell r="H291">
            <v>12349.929999999998</v>
          </cell>
          <cell r="I291"/>
          <cell r="J291" t="str">
            <v>End of Life</v>
          </cell>
          <cell r="K291">
            <v>12349.929999999998</v>
          </cell>
          <cell r="L291">
            <v>0</v>
          </cell>
        </row>
        <row r="292">
          <cell r="A292" t="str">
            <v>C3901 CMN LH, Redmond West/Willow Total</v>
          </cell>
          <cell r="C292" t="str">
            <v>CGEN</v>
          </cell>
          <cell r="E292" t="str">
            <v>Total</v>
          </cell>
          <cell r="F292"/>
          <cell r="G292"/>
          <cell r="H292">
            <v>148279.81999999995</v>
          </cell>
          <cell r="I292"/>
          <cell r="J292">
            <v>0</v>
          </cell>
          <cell r="K292">
            <v>148279.81999999995</v>
          </cell>
          <cell r="L292">
            <v>0</v>
          </cell>
        </row>
        <row r="293">
          <cell r="A293" t="str">
            <v>C3911 CMN Office Furn &amp; Eq, new</v>
          </cell>
          <cell r="B293" t="str">
            <v>C3911 CMN Office Furn &amp; Eq, new-1</v>
          </cell>
          <cell r="C293" t="str">
            <v>403C</v>
          </cell>
          <cell r="E293">
            <v>43131</v>
          </cell>
          <cell r="F293">
            <v>12420759.6</v>
          </cell>
          <cell r="G293">
            <v>0.05</v>
          </cell>
          <cell r="H293">
            <v>51753.16</v>
          </cell>
          <cell r="I293">
            <v>26122033.010000002</v>
          </cell>
          <cell r="J293">
            <v>0.05</v>
          </cell>
          <cell r="K293">
            <v>-19613.770000000004</v>
          </cell>
          <cell r="L293">
            <v>-71366.929999999993</v>
          </cell>
        </row>
        <row r="294">
          <cell r="A294" t="str">
            <v>C3911 CMN Office Furn &amp; Eq, new</v>
          </cell>
          <cell r="B294" t="str">
            <v>C3911 CMN Office Furn &amp; Eq, new-2</v>
          </cell>
          <cell r="C294" t="str">
            <v>403C</v>
          </cell>
          <cell r="E294">
            <v>43159</v>
          </cell>
          <cell r="F294">
            <v>12417979.890000001</v>
          </cell>
          <cell r="G294">
            <v>0.05</v>
          </cell>
          <cell r="H294">
            <v>51741.58</v>
          </cell>
          <cell r="I294">
            <v>26122033.010000002</v>
          </cell>
          <cell r="J294">
            <v>0.05</v>
          </cell>
          <cell r="K294">
            <v>-19613.770000000004</v>
          </cell>
          <cell r="L294">
            <v>-71355.350000000006</v>
          </cell>
        </row>
        <row r="295">
          <cell r="A295" t="str">
            <v>C3911 CMN Office Furn &amp; Eq, new</v>
          </cell>
          <cell r="B295" t="str">
            <v>C3911 CMN Office Furn &amp; Eq, new-3</v>
          </cell>
          <cell r="C295" t="str">
            <v>403C</v>
          </cell>
          <cell r="E295">
            <v>43190</v>
          </cell>
          <cell r="F295">
            <v>12439414.869999999</v>
          </cell>
          <cell r="G295">
            <v>0.05</v>
          </cell>
          <cell r="H295">
            <v>51830.9</v>
          </cell>
          <cell r="I295">
            <v>26122033.010000002</v>
          </cell>
          <cell r="J295">
            <v>0.05</v>
          </cell>
          <cell r="K295">
            <v>-19613.770000000004</v>
          </cell>
          <cell r="L295">
            <v>-71444.67</v>
          </cell>
        </row>
        <row r="296">
          <cell r="A296" t="str">
            <v>C3911 CMN Office Furn &amp; Eq, new</v>
          </cell>
          <cell r="B296" t="str">
            <v>C3911 CMN Office Furn &amp; Eq, new-4</v>
          </cell>
          <cell r="C296" t="str">
            <v>403C</v>
          </cell>
          <cell r="E296">
            <v>43220</v>
          </cell>
          <cell r="F296">
            <v>12463896.65</v>
          </cell>
          <cell r="G296">
            <v>0.05</v>
          </cell>
          <cell r="H296">
            <v>51932.9</v>
          </cell>
          <cell r="I296">
            <v>26122033.010000002</v>
          </cell>
          <cell r="J296">
            <v>0.05</v>
          </cell>
          <cell r="K296">
            <v>-19613.770000000004</v>
          </cell>
          <cell r="L296">
            <v>-71546.67</v>
          </cell>
        </row>
        <row r="297">
          <cell r="A297" t="str">
            <v>C3911 CMN Office Furn &amp; Eq, new</v>
          </cell>
          <cell r="B297" t="str">
            <v>C3911 CMN Office Furn &amp; Eq, new-5</v>
          </cell>
          <cell r="C297" t="str">
            <v>403C</v>
          </cell>
          <cell r="E297">
            <v>43251</v>
          </cell>
          <cell r="F297">
            <v>12463082.359999999</v>
          </cell>
          <cell r="G297">
            <v>0.05</v>
          </cell>
          <cell r="H297">
            <v>51929.51</v>
          </cell>
          <cell r="I297">
            <v>26122033.010000002</v>
          </cell>
          <cell r="J297">
            <v>0.05</v>
          </cell>
          <cell r="K297">
            <v>-19613.770000000004</v>
          </cell>
          <cell r="L297">
            <v>-71543.28</v>
          </cell>
        </row>
        <row r="298">
          <cell r="A298" t="str">
            <v>C3911 CMN Office Furn &amp; Eq, new</v>
          </cell>
          <cell r="B298" t="str">
            <v>C3911 CMN Office Furn &amp; Eq, new-6</v>
          </cell>
          <cell r="C298" t="str">
            <v>403C</v>
          </cell>
          <cell r="E298">
            <v>43281</v>
          </cell>
          <cell r="F298">
            <v>12462268.060000001</v>
          </cell>
          <cell r="G298">
            <v>0.05</v>
          </cell>
          <cell r="H298">
            <v>51926.12</v>
          </cell>
          <cell r="I298">
            <v>26122033.010000002</v>
          </cell>
          <cell r="J298">
            <v>0.05</v>
          </cell>
          <cell r="K298">
            <v>-19613.770000000004</v>
          </cell>
          <cell r="L298">
            <v>-71539.89</v>
          </cell>
        </row>
        <row r="299">
          <cell r="A299" t="str">
            <v>C3911 CMN Office Furn &amp; Eq, new</v>
          </cell>
          <cell r="B299" t="str">
            <v>C3911 CMN Office Furn &amp; Eq, new-7</v>
          </cell>
          <cell r="C299" t="str">
            <v>403C</v>
          </cell>
          <cell r="E299">
            <v>43312</v>
          </cell>
          <cell r="F299">
            <v>23949415.620000001</v>
          </cell>
          <cell r="G299">
            <v>0.05</v>
          </cell>
          <cell r="H299">
            <v>-185731.15000000002</v>
          </cell>
          <cell r="I299">
            <v>26122033.010000002</v>
          </cell>
          <cell r="J299">
            <v>0.05</v>
          </cell>
          <cell r="K299">
            <v>-19613.770000000004</v>
          </cell>
          <cell r="L299">
            <v>166117.38</v>
          </cell>
        </row>
        <row r="300">
          <cell r="A300" t="str">
            <v>C3911 CMN Office Furn &amp; Eq, new</v>
          </cell>
          <cell r="B300" t="str">
            <v>C3911 CMN Office Furn &amp; Eq, new-8</v>
          </cell>
          <cell r="C300" t="str">
            <v>403C</v>
          </cell>
          <cell r="E300">
            <v>43343</v>
          </cell>
          <cell r="F300">
            <v>23949415.620000001</v>
          </cell>
          <cell r="G300">
            <v>0.05</v>
          </cell>
          <cell r="H300">
            <v>-157121.91000000003</v>
          </cell>
          <cell r="I300">
            <v>26122033.010000002</v>
          </cell>
          <cell r="J300">
            <v>0.05</v>
          </cell>
          <cell r="K300">
            <v>-19613.770000000004</v>
          </cell>
          <cell r="L300">
            <v>137508.14000000001</v>
          </cell>
        </row>
        <row r="301">
          <cell r="A301" t="str">
            <v>C3911 CMN Office Furn &amp; Eq, new</v>
          </cell>
          <cell r="B301" t="str">
            <v>C3911 CMN Office Furn &amp; Eq, new-9</v>
          </cell>
          <cell r="C301" t="str">
            <v>403C</v>
          </cell>
          <cell r="E301">
            <v>43373</v>
          </cell>
          <cell r="F301">
            <v>23949415.620000001</v>
          </cell>
          <cell r="G301">
            <v>0.05</v>
          </cell>
          <cell r="H301">
            <v>-28666.340000000011</v>
          </cell>
          <cell r="I301">
            <v>26122033.010000002</v>
          </cell>
          <cell r="J301">
            <v>0.05</v>
          </cell>
          <cell r="K301">
            <v>-19613.770000000004</v>
          </cell>
          <cell r="L301">
            <v>9052.57</v>
          </cell>
        </row>
        <row r="302">
          <cell r="A302" t="str">
            <v>C3911 CMN Office Furn &amp; Eq, new</v>
          </cell>
          <cell r="B302" t="str">
            <v>C3911 CMN Office Furn &amp; Eq, new-10</v>
          </cell>
          <cell r="C302" t="str">
            <v>403C</v>
          </cell>
          <cell r="E302">
            <v>43404</v>
          </cell>
          <cell r="F302">
            <v>23949415.620000001</v>
          </cell>
          <cell r="G302">
            <v>0.05</v>
          </cell>
          <cell r="H302">
            <v>-28666.340000000011</v>
          </cell>
          <cell r="I302">
            <v>26122033.010000002</v>
          </cell>
          <cell r="J302">
            <v>0.05</v>
          </cell>
          <cell r="K302">
            <v>-19613.770000000004</v>
          </cell>
          <cell r="L302">
            <v>9052.57</v>
          </cell>
        </row>
        <row r="303">
          <cell r="A303" t="str">
            <v>C3911 CMN Office Furn &amp; Eq, new</v>
          </cell>
          <cell r="B303" t="str">
            <v>C3911 CMN Office Furn &amp; Eq, new-11</v>
          </cell>
          <cell r="C303" t="str">
            <v>403C</v>
          </cell>
          <cell r="E303">
            <v>43434</v>
          </cell>
          <cell r="F303">
            <v>23949415.620000001</v>
          </cell>
          <cell r="G303">
            <v>0.05</v>
          </cell>
          <cell r="H303">
            <v>-28666.340000000011</v>
          </cell>
          <cell r="I303">
            <v>26122033.010000002</v>
          </cell>
          <cell r="J303">
            <v>0.05</v>
          </cell>
          <cell r="K303">
            <v>-19613.770000000004</v>
          </cell>
          <cell r="L303">
            <v>9052.57</v>
          </cell>
        </row>
        <row r="304">
          <cell r="A304" t="str">
            <v>C3911 CMN Office Furn &amp; Eq, new</v>
          </cell>
          <cell r="B304" t="str">
            <v>C3911 CMN Office Furn &amp; Eq, new-12</v>
          </cell>
          <cell r="C304" t="str">
            <v>403C</v>
          </cell>
          <cell r="E304">
            <v>43465</v>
          </cell>
          <cell r="F304">
            <v>26122033.010000002</v>
          </cell>
          <cell r="G304">
            <v>0.05</v>
          </cell>
          <cell r="H304">
            <v>-19613.770000000004</v>
          </cell>
          <cell r="I304">
            <v>26122033.010000002</v>
          </cell>
          <cell r="J304">
            <v>0.05</v>
          </cell>
          <cell r="K304">
            <v>-19613.770000000004</v>
          </cell>
          <cell r="L304">
            <v>0</v>
          </cell>
        </row>
        <row r="305">
          <cell r="A305" t="str">
            <v>C3911 CMN Office Furn &amp; Eq, new Total</v>
          </cell>
          <cell r="C305" t="str">
            <v>CGEN</v>
          </cell>
          <cell r="E305" t="str">
            <v>Total</v>
          </cell>
          <cell r="F305"/>
          <cell r="G305"/>
          <cell r="H305">
            <v>-137351.68000000005</v>
          </cell>
          <cell r="I305"/>
          <cell r="J305">
            <v>0</v>
          </cell>
          <cell r="K305">
            <v>-235365.24000000011</v>
          </cell>
          <cell r="L305">
            <v>-98013.56</v>
          </cell>
        </row>
        <row r="306">
          <cell r="A306" t="str">
            <v>C3911 CMN Office Furn &amp; Eq, old</v>
          </cell>
          <cell r="B306" t="str">
            <v>C3911 CMN Office Furn &amp; Eq, old-1</v>
          </cell>
          <cell r="C306" t="str">
            <v>403C</v>
          </cell>
          <cell r="E306">
            <v>43131</v>
          </cell>
          <cell r="F306">
            <v>5319104.41</v>
          </cell>
          <cell r="G306" t="str">
            <v>End of Life</v>
          </cell>
          <cell r="H306">
            <v>88651.74</v>
          </cell>
          <cell r="I306"/>
          <cell r="J306" t="str">
            <v>End of Life</v>
          </cell>
          <cell r="K306">
            <v>0</v>
          </cell>
          <cell r="L306">
            <v>-88651.74</v>
          </cell>
        </row>
        <row r="307">
          <cell r="A307" t="str">
            <v>C3911 CMN Office Furn &amp; Eq, old</v>
          </cell>
          <cell r="B307" t="str">
            <v>C3911 CMN Office Furn &amp; Eq, old-2</v>
          </cell>
          <cell r="C307" t="str">
            <v>403C</v>
          </cell>
          <cell r="E307">
            <v>43159</v>
          </cell>
          <cell r="F307">
            <v>5230452.67</v>
          </cell>
          <cell r="G307" t="str">
            <v>End of Life</v>
          </cell>
          <cell r="H307">
            <v>88651.74</v>
          </cell>
          <cell r="I307"/>
          <cell r="J307" t="str">
            <v>End of Life</v>
          </cell>
          <cell r="K307">
            <v>0</v>
          </cell>
          <cell r="L307">
            <v>-88651.74</v>
          </cell>
        </row>
        <row r="308">
          <cell r="A308" t="str">
            <v>C3911 CMN Office Furn &amp; Eq, old</v>
          </cell>
          <cell r="B308" t="str">
            <v>C3911 CMN Office Furn &amp; Eq, old-3</v>
          </cell>
          <cell r="C308" t="str">
            <v>403C</v>
          </cell>
          <cell r="E308">
            <v>43190</v>
          </cell>
          <cell r="F308">
            <v>5141800.93</v>
          </cell>
          <cell r="G308" t="str">
            <v>End of Life</v>
          </cell>
          <cell r="H308">
            <v>88651.74</v>
          </cell>
          <cell r="I308"/>
          <cell r="J308" t="str">
            <v>End of Life</v>
          </cell>
          <cell r="K308">
            <v>0</v>
          </cell>
          <cell r="L308">
            <v>-88651.74</v>
          </cell>
        </row>
        <row r="309">
          <cell r="A309" t="str">
            <v>C3911 CMN Office Furn &amp; Eq, old</v>
          </cell>
          <cell r="B309" t="str">
            <v>C3911 CMN Office Furn &amp; Eq, old-4</v>
          </cell>
          <cell r="C309" t="str">
            <v>403C</v>
          </cell>
          <cell r="E309">
            <v>43220</v>
          </cell>
          <cell r="F309">
            <v>5053149.1900000004</v>
          </cell>
          <cell r="G309" t="str">
            <v>End of Life</v>
          </cell>
          <cell r="H309">
            <v>88651.74</v>
          </cell>
          <cell r="I309"/>
          <cell r="J309" t="str">
            <v>End of Life</v>
          </cell>
          <cell r="K309">
            <v>0</v>
          </cell>
          <cell r="L309">
            <v>-88651.74</v>
          </cell>
        </row>
        <row r="310">
          <cell r="A310" t="str">
            <v>C3911 CMN Office Furn &amp; Eq, old</v>
          </cell>
          <cell r="B310" t="str">
            <v>C3911 CMN Office Furn &amp; Eq, old-5</v>
          </cell>
          <cell r="C310" t="str">
            <v>403C</v>
          </cell>
          <cell r="E310">
            <v>43251</v>
          </cell>
          <cell r="F310">
            <v>4964497.45</v>
          </cell>
          <cell r="G310" t="str">
            <v>End of Life</v>
          </cell>
          <cell r="H310">
            <v>88651.74</v>
          </cell>
          <cell r="I310"/>
          <cell r="J310" t="str">
            <v>End of Life</v>
          </cell>
          <cell r="K310">
            <v>0</v>
          </cell>
          <cell r="L310">
            <v>-88651.74</v>
          </cell>
        </row>
        <row r="311">
          <cell r="A311" t="str">
            <v>C3911 CMN Office Furn &amp; Eq, old</v>
          </cell>
          <cell r="B311" t="str">
            <v>C3911 CMN Office Furn &amp; Eq, old-6</v>
          </cell>
          <cell r="C311" t="str">
            <v>403C</v>
          </cell>
          <cell r="E311">
            <v>43281</v>
          </cell>
          <cell r="F311">
            <v>4875845.71</v>
          </cell>
          <cell r="G311" t="str">
            <v>End of Life</v>
          </cell>
          <cell r="H311">
            <v>88651.74</v>
          </cell>
          <cell r="I311"/>
          <cell r="J311" t="str">
            <v>End of Life</v>
          </cell>
          <cell r="K311">
            <v>0</v>
          </cell>
          <cell r="L311">
            <v>-88651.74</v>
          </cell>
        </row>
        <row r="312">
          <cell r="A312" t="str">
            <v>C3911 CMN Office Furn &amp; Eq, old</v>
          </cell>
          <cell r="B312" t="str">
            <v>C3911 CMN Office Furn &amp; Eq, old-7</v>
          </cell>
          <cell r="C312" t="str">
            <v>403C</v>
          </cell>
          <cell r="E312">
            <v>43312</v>
          </cell>
          <cell r="F312">
            <v>-0.03</v>
          </cell>
          <cell r="G312" t="str">
            <v>End of Life</v>
          </cell>
          <cell r="H312">
            <v>0</v>
          </cell>
          <cell r="I312"/>
          <cell r="J312" t="str">
            <v>End of Life</v>
          </cell>
          <cell r="K312">
            <v>0</v>
          </cell>
          <cell r="L312">
            <v>0</v>
          </cell>
        </row>
        <row r="313">
          <cell r="A313" t="str">
            <v>C3911 CMN Office Furn &amp; Eq, old</v>
          </cell>
          <cell r="B313" t="str">
            <v>C3911 CMN Office Furn &amp; Eq, old-8</v>
          </cell>
          <cell r="C313" t="str">
            <v>403C</v>
          </cell>
          <cell r="E313">
            <v>43343</v>
          </cell>
          <cell r="F313">
            <v>-0.03</v>
          </cell>
          <cell r="G313" t="str">
            <v>End of Life</v>
          </cell>
          <cell r="H313">
            <v>0</v>
          </cell>
          <cell r="I313"/>
          <cell r="J313" t="str">
            <v>End of Life</v>
          </cell>
          <cell r="K313">
            <v>0</v>
          </cell>
          <cell r="L313">
            <v>0</v>
          </cell>
        </row>
        <row r="314">
          <cell r="A314" t="str">
            <v>C3911 CMN Office Furn &amp; Eq, old</v>
          </cell>
          <cell r="B314" t="str">
            <v>C3911 CMN Office Furn &amp; Eq, old-9</v>
          </cell>
          <cell r="C314" t="str">
            <v>403C</v>
          </cell>
          <cell r="E314">
            <v>43373</v>
          </cell>
          <cell r="F314">
            <v>-0.03</v>
          </cell>
          <cell r="G314" t="str">
            <v>End of Life</v>
          </cell>
          <cell r="H314">
            <v>0</v>
          </cell>
          <cell r="I314"/>
          <cell r="J314" t="str">
            <v>End of Life</v>
          </cell>
          <cell r="K314">
            <v>0</v>
          </cell>
          <cell r="L314">
            <v>0</v>
          </cell>
        </row>
        <row r="315">
          <cell r="A315" t="str">
            <v>C3911 CMN Office Furn &amp; Eq, old</v>
          </cell>
          <cell r="B315" t="str">
            <v>C3911 CMN Office Furn &amp; Eq, old-10</v>
          </cell>
          <cell r="C315" t="str">
            <v>403C</v>
          </cell>
          <cell r="E315">
            <v>43404</v>
          </cell>
          <cell r="F315">
            <v>-0.03</v>
          </cell>
          <cell r="G315" t="str">
            <v>End of Life</v>
          </cell>
          <cell r="H315">
            <v>0</v>
          </cell>
          <cell r="I315"/>
          <cell r="J315" t="str">
            <v>End of Life</v>
          </cell>
          <cell r="K315">
            <v>0</v>
          </cell>
          <cell r="L315">
            <v>0</v>
          </cell>
        </row>
        <row r="316">
          <cell r="A316" t="str">
            <v>C3911 CMN Office Furn &amp; Eq, old</v>
          </cell>
          <cell r="B316" t="str">
            <v>C3911 CMN Office Furn &amp; Eq, old-11</v>
          </cell>
          <cell r="C316" t="str">
            <v>403C</v>
          </cell>
          <cell r="E316">
            <v>43434</v>
          </cell>
          <cell r="F316">
            <v>-0.03</v>
          </cell>
          <cell r="G316" t="str">
            <v>End of Life</v>
          </cell>
          <cell r="H316">
            <v>0</v>
          </cell>
          <cell r="I316"/>
          <cell r="J316" t="str">
            <v>End of Life</v>
          </cell>
          <cell r="K316">
            <v>0</v>
          </cell>
          <cell r="L316">
            <v>0</v>
          </cell>
        </row>
        <row r="317">
          <cell r="A317" t="str">
            <v>C3911 CMN Office Furn &amp; Eq, old</v>
          </cell>
          <cell r="B317" t="str">
            <v>C3911 CMN Office Furn &amp; Eq, old-12</v>
          </cell>
          <cell r="C317" t="str">
            <v>403C</v>
          </cell>
          <cell r="E317">
            <v>43465</v>
          </cell>
          <cell r="F317">
            <v>-0.03</v>
          </cell>
          <cell r="G317" t="str">
            <v>End of Life</v>
          </cell>
          <cell r="H317">
            <v>0</v>
          </cell>
          <cell r="I317"/>
          <cell r="J317" t="str">
            <v>End of Life</v>
          </cell>
          <cell r="K317">
            <v>0</v>
          </cell>
          <cell r="L317">
            <v>0</v>
          </cell>
        </row>
        <row r="318">
          <cell r="A318" t="str">
            <v>C3911 CMN Office Furn &amp; Eq, old Total</v>
          </cell>
          <cell r="C318" t="str">
            <v>CGEN</v>
          </cell>
          <cell r="E318" t="str">
            <v>Total</v>
          </cell>
          <cell r="F318"/>
          <cell r="G318"/>
          <cell r="H318">
            <v>531910.44000000006</v>
          </cell>
          <cell r="I318"/>
          <cell r="J318">
            <v>0</v>
          </cell>
          <cell r="K318">
            <v>0</v>
          </cell>
          <cell r="L318">
            <v>-531910.43999999994</v>
          </cell>
        </row>
        <row r="319">
          <cell r="A319" t="str">
            <v>C3912 CMN Computer Eq, new</v>
          </cell>
          <cell r="B319" t="str">
            <v>C3912 CMN Computer Eq, new-1</v>
          </cell>
          <cell r="C319" t="str">
            <v>403C</v>
          </cell>
          <cell r="E319">
            <v>43131</v>
          </cell>
          <cell r="F319">
            <v>88132044.370000005</v>
          </cell>
          <cell r="G319">
            <v>0.2</v>
          </cell>
          <cell r="H319">
            <v>1468867.41</v>
          </cell>
          <cell r="I319">
            <v>99624667.019999996</v>
          </cell>
          <cell r="J319">
            <v>0.2</v>
          </cell>
          <cell r="K319">
            <v>1660411.1169999999</v>
          </cell>
          <cell r="L319">
            <v>191543.71</v>
          </cell>
        </row>
        <row r="320">
          <cell r="A320" t="str">
            <v>C3912 CMN Computer Eq, new</v>
          </cell>
          <cell r="B320" t="str">
            <v>C3912 CMN Computer Eq, new-2</v>
          </cell>
          <cell r="C320" t="str">
            <v>403C</v>
          </cell>
          <cell r="E320">
            <v>43159</v>
          </cell>
          <cell r="F320">
            <v>90009522.239999995</v>
          </cell>
          <cell r="G320">
            <v>0.2</v>
          </cell>
          <cell r="H320">
            <v>1500158.7</v>
          </cell>
          <cell r="I320">
            <v>99624667.019999996</v>
          </cell>
          <cell r="J320">
            <v>0.2</v>
          </cell>
          <cell r="K320">
            <v>1660411.1169999999</v>
          </cell>
          <cell r="L320">
            <v>160252.42000000001</v>
          </cell>
        </row>
        <row r="321">
          <cell r="A321" t="str">
            <v>C3912 CMN Computer Eq, new</v>
          </cell>
          <cell r="B321" t="str">
            <v>C3912 CMN Computer Eq, new-3</v>
          </cell>
          <cell r="C321" t="str">
            <v>403C</v>
          </cell>
          <cell r="E321">
            <v>43190</v>
          </cell>
          <cell r="F321">
            <v>90276067.280000001</v>
          </cell>
          <cell r="G321">
            <v>0.2</v>
          </cell>
          <cell r="H321">
            <v>1504601.12</v>
          </cell>
          <cell r="I321">
            <v>99624667.019999996</v>
          </cell>
          <cell r="J321">
            <v>0.2</v>
          </cell>
          <cell r="K321">
            <v>1660411.1169999999</v>
          </cell>
          <cell r="L321">
            <v>155810</v>
          </cell>
        </row>
        <row r="322">
          <cell r="A322" t="str">
            <v>C3912 CMN Computer Eq, new</v>
          </cell>
          <cell r="B322" t="str">
            <v>C3912 CMN Computer Eq, new-4</v>
          </cell>
          <cell r="C322" t="str">
            <v>403C</v>
          </cell>
          <cell r="E322">
            <v>43220</v>
          </cell>
          <cell r="F322">
            <v>90364351.519999996</v>
          </cell>
          <cell r="G322">
            <v>0.2</v>
          </cell>
          <cell r="H322">
            <v>1506072.53</v>
          </cell>
          <cell r="I322">
            <v>99624667.019999996</v>
          </cell>
          <cell r="J322">
            <v>0.2</v>
          </cell>
          <cell r="K322">
            <v>1660411.1169999999</v>
          </cell>
          <cell r="L322">
            <v>154338.59</v>
          </cell>
        </row>
        <row r="323">
          <cell r="A323" t="str">
            <v>C3912 CMN Computer Eq, new</v>
          </cell>
          <cell r="B323" t="str">
            <v>C3912 CMN Computer Eq, new-5</v>
          </cell>
          <cell r="C323" t="str">
            <v>403C</v>
          </cell>
          <cell r="E323">
            <v>43251</v>
          </cell>
          <cell r="F323">
            <v>87405429.5</v>
          </cell>
          <cell r="G323">
            <v>0.2</v>
          </cell>
          <cell r="H323">
            <v>1456757.16</v>
          </cell>
          <cell r="I323">
            <v>99624667.019999996</v>
          </cell>
          <cell r="J323">
            <v>0.2</v>
          </cell>
          <cell r="K323">
            <v>1660411.1169999999</v>
          </cell>
          <cell r="L323">
            <v>203653.96</v>
          </cell>
        </row>
        <row r="324">
          <cell r="A324" t="str">
            <v>C3912 CMN Computer Eq, new</v>
          </cell>
          <cell r="B324" t="str">
            <v>C3912 CMN Computer Eq, new-6</v>
          </cell>
          <cell r="C324" t="str">
            <v>403C</v>
          </cell>
          <cell r="E324">
            <v>43281</v>
          </cell>
          <cell r="F324">
            <v>84711566.939999998</v>
          </cell>
          <cell r="G324">
            <v>0.2</v>
          </cell>
          <cell r="H324">
            <v>1411859.45</v>
          </cell>
          <cell r="I324">
            <v>99624667.019999996</v>
          </cell>
          <cell r="J324">
            <v>0.2</v>
          </cell>
          <cell r="K324">
            <v>1660411.1169999999</v>
          </cell>
          <cell r="L324">
            <v>248551.67</v>
          </cell>
        </row>
        <row r="325">
          <cell r="A325" t="str">
            <v>C3912 CMN Computer Eq, new</v>
          </cell>
          <cell r="B325" t="str">
            <v>C3912 CMN Computer Eq, new-7</v>
          </cell>
          <cell r="C325" t="str">
            <v>403C</v>
          </cell>
          <cell r="E325">
            <v>43312</v>
          </cell>
          <cell r="F325">
            <v>85496301.480000004</v>
          </cell>
          <cell r="G325">
            <v>0.2</v>
          </cell>
          <cell r="H325">
            <v>1232064.2400000002</v>
          </cell>
          <cell r="I325">
            <v>99624667.019999996</v>
          </cell>
          <cell r="J325">
            <v>0.2</v>
          </cell>
          <cell r="K325">
            <v>1660411.1169999999</v>
          </cell>
          <cell r="L325">
            <v>428346.88</v>
          </cell>
        </row>
        <row r="326">
          <cell r="A326" t="str">
            <v>C3912 CMN Computer Eq, new</v>
          </cell>
          <cell r="B326" t="str">
            <v>C3912 CMN Computer Eq, new-8</v>
          </cell>
          <cell r="C326" t="str">
            <v>403C</v>
          </cell>
          <cell r="E326">
            <v>43343</v>
          </cell>
          <cell r="F326">
            <v>87495348</v>
          </cell>
          <cell r="G326">
            <v>0.2</v>
          </cell>
          <cell r="H326">
            <v>1458255.8</v>
          </cell>
          <cell r="I326">
            <v>99624667.019999996</v>
          </cell>
          <cell r="J326">
            <v>0.2</v>
          </cell>
          <cell r="K326">
            <v>1660411.1169999999</v>
          </cell>
          <cell r="L326">
            <v>202155.32</v>
          </cell>
        </row>
        <row r="327">
          <cell r="A327" t="str">
            <v>C3912 CMN Computer Eq, new</v>
          </cell>
          <cell r="B327" t="str">
            <v>C3912 CMN Computer Eq, new-9</v>
          </cell>
          <cell r="C327" t="str">
            <v>403C</v>
          </cell>
          <cell r="E327">
            <v>43373</v>
          </cell>
          <cell r="F327">
            <v>90142089.620000005</v>
          </cell>
          <cell r="G327">
            <v>0.2</v>
          </cell>
          <cell r="H327">
            <v>1502368.16</v>
          </cell>
          <cell r="I327">
            <v>99624667.019999996</v>
          </cell>
          <cell r="J327">
            <v>0.2</v>
          </cell>
          <cell r="K327">
            <v>1660411.1169999999</v>
          </cell>
          <cell r="L327">
            <v>158042.96</v>
          </cell>
        </row>
        <row r="328">
          <cell r="A328" t="str">
            <v>C3912 CMN Computer Eq, new</v>
          </cell>
          <cell r="B328" t="str">
            <v>C3912 CMN Computer Eq, new-10</v>
          </cell>
          <cell r="C328" t="str">
            <v>403C</v>
          </cell>
          <cell r="E328">
            <v>43404</v>
          </cell>
          <cell r="F328">
            <v>92432970.109999999</v>
          </cell>
          <cell r="G328">
            <v>0.2</v>
          </cell>
          <cell r="H328">
            <v>1540549.5</v>
          </cell>
          <cell r="I328">
            <v>99624667.019999996</v>
          </cell>
          <cell r="J328">
            <v>0.2</v>
          </cell>
          <cell r="K328">
            <v>1660411.1169999999</v>
          </cell>
          <cell r="L328">
            <v>119861.62</v>
          </cell>
        </row>
        <row r="329">
          <cell r="A329" t="str">
            <v>C3912 CMN Computer Eq, new</v>
          </cell>
          <cell r="B329" t="str">
            <v>C3912 CMN Computer Eq, new-11</v>
          </cell>
          <cell r="C329" t="str">
            <v>403C</v>
          </cell>
          <cell r="E329">
            <v>43434</v>
          </cell>
          <cell r="F329">
            <v>93434654.700000003</v>
          </cell>
          <cell r="G329">
            <v>0.2</v>
          </cell>
          <cell r="H329">
            <v>1557244.24</v>
          </cell>
          <cell r="I329">
            <v>99624667.019999996</v>
          </cell>
          <cell r="J329">
            <v>0.2</v>
          </cell>
          <cell r="K329">
            <v>1660411.1169999999</v>
          </cell>
          <cell r="L329">
            <v>103166.88</v>
          </cell>
        </row>
        <row r="330">
          <cell r="A330" t="str">
            <v>C3912 CMN Computer Eq, new</v>
          </cell>
          <cell r="B330" t="str">
            <v>C3912 CMN Computer Eq, new-12</v>
          </cell>
          <cell r="C330" t="str">
            <v>403C</v>
          </cell>
          <cell r="E330">
            <v>43465</v>
          </cell>
          <cell r="F330">
            <v>99624667.019999996</v>
          </cell>
          <cell r="G330">
            <v>0.2</v>
          </cell>
          <cell r="H330">
            <v>1660411.12</v>
          </cell>
          <cell r="I330">
            <v>99624667.019999996</v>
          </cell>
          <cell r="J330">
            <v>0.2</v>
          </cell>
          <cell r="K330">
            <v>1660411.1169999999</v>
          </cell>
          <cell r="L330">
            <v>0</v>
          </cell>
        </row>
        <row r="331">
          <cell r="A331" t="str">
            <v>C3912 CMN Computer Eq, new Total</v>
          </cell>
          <cell r="C331" t="str">
            <v>CGEN</v>
          </cell>
          <cell r="E331" t="str">
            <v>Total</v>
          </cell>
          <cell r="F331"/>
          <cell r="G331"/>
          <cell r="H331">
            <v>17799209.430000003</v>
          </cell>
          <cell r="I331"/>
          <cell r="J331">
            <v>0</v>
          </cell>
          <cell r="K331">
            <v>19924933.403999999</v>
          </cell>
          <cell r="L331">
            <v>2125723.9700000002</v>
          </cell>
        </row>
        <row r="332">
          <cell r="A332" t="str">
            <v>C3920 GEN Trans Equip, new</v>
          </cell>
          <cell r="B332" t="str">
            <v>C3920 GEN Trans Equip, new-1</v>
          </cell>
          <cell r="C332" t="str">
            <v>403C</v>
          </cell>
          <cell r="E332">
            <v>43131</v>
          </cell>
          <cell r="F332">
            <v>4206114.32</v>
          </cell>
          <cell r="G332">
            <v>1.43E-2</v>
          </cell>
          <cell r="H332">
            <v>5012.29</v>
          </cell>
          <cell r="I332">
            <v>4056724.72</v>
          </cell>
          <cell r="J332">
            <v>1.43E-2</v>
          </cell>
          <cell r="K332">
            <v>4834.2636246666671</v>
          </cell>
          <cell r="L332">
            <v>-178.03</v>
          </cell>
        </row>
        <row r="333">
          <cell r="A333" t="str">
            <v>C3920 GEN Trans Equip, new</v>
          </cell>
          <cell r="B333" t="str">
            <v>C3920 GEN Trans Equip, new-2</v>
          </cell>
          <cell r="C333" t="str">
            <v>403C</v>
          </cell>
          <cell r="E333">
            <v>43159</v>
          </cell>
          <cell r="F333">
            <v>4203443.2</v>
          </cell>
          <cell r="G333">
            <v>1.43E-2</v>
          </cell>
          <cell r="H333">
            <v>5009.1000000000004</v>
          </cell>
          <cell r="I333">
            <v>4056724.72</v>
          </cell>
          <cell r="J333">
            <v>1.43E-2</v>
          </cell>
          <cell r="K333">
            <v>4834.2636246666671</v>
          </cell>
          <cell r="L333">
            <v>-174.84</v>
          </cell>
        </row>
        <row r="334">
          <cell r="A334" t="str">
            <v>C3920 GEN Trans Equip, new</v>
          </cell>
          <cell r="B334" t="str">
            <v>C3920 GEN Trans Equip, new-3</v>
          </cell>
          <cell r="C334" t="str">
            <v>403C</v>
          </cell>
          <cell r="E334">
            <v>43190</v>
          </cell>
          <cell r="F334">
            <v>3905960.3</v>
          </cell>
          <cell r="G334">
            <v>1.43E-2</v>
          </cell>
          <cell r="H334">
            <v>4654.6000000000004</v>
          </cell>
          <cell r="I334">
            <v>4056724.72</v>
          </cell>
          <cell r="J334">
            <v>1.43E-2</v>
          </cell>
          <cell r="K334">
            <v>4834.2636246666671</v>
          </cell>
          <cell r="L334">
            <v>179.66</v>
          </cell>
        </row>
        <row r="335">
          <cell r="A335" t="str">
            <v>C3920 GEN Trans Equip, new</v>
          </cell>
          <cell r="B335" t="str">
            <v>C3920 GEN Trans Equip, new-4</v>
          </cell>
          <cell r="C335" t="str">
            <v>403C</v>
          </cell>
          <cell r="E335">
            <v>43220</v>
          </cell>
          <cell r="F335">
            <v>3905960.3</v>
          </cell>
          <cell r="G335">
            <v>1.43E-2</v>
          </cell>
          <cell r="H335">
            <v>4654.6000000000004</v>
          </cell>
          <cell r="I335">
            <v>4056724.72</v>
          </cell>
          <cell r="J335">
            <v>1.43E-2</v>
          </cell>
          <cell r="K335">
            <v>4834.2636246666671</v>
          </cell>
          <cell r="L335">
            <v>179.66</v>
          </cell>
        </row>
        <row r="336">
          <cell r="A336" t="str">
            <v>C3920 GEN Trans Equip, new</v>
          </cell>
          <cell r="B336" t="str">
            <v>C3920 GEN Trans Equip, new-5</v>
          </cell>
          <cell r="C336" t="str">
            <v>403C</v>
          </cell>
          <cell r="E336">
            <v>43251</v>
          </cell>
          <cell r="F336">
            <v>3905960.3</v>
          </cell>
          <cell r="G336">
            <v>1.43E-2</v>
          </cell>
          <cell r="H336">
            <v>4654.6000000000004</v>
          </cell>
          <cell r="I336">
            <v>4056724.72</v>
          </cell>
          <cell r="J336">
            <v>1.43E-2</v>
          </cell>
          <cell r="K336">
            <v>4834.2636246666671</v>
          </cell>
          <cell r="L336">
            <v>179.66</v>
          </cell>
        </row>
        <row r="337">
          <cell r="A337" t="str">
            <v>C3920 GEN Trans Equip, new</v>
          </cell>
          <cell r="B337" t="str">
            <v>C3920 GEN Trans Equip, new-6</v>
          </cell>
          <cell r="C337" t="str">
            <v>403C</v>
          </cell>
          <cell r="E337">
            <v>43281</v>
          </cell>
          <cell r="F337">
            <v>3905960.3</v>
          </cell>
          <cell r="G337">
            <v>1.43E-2</v>
          </cell>
          <cell r="H337">
            <v>4654.6000000000004</v>
          </cell>
          <cell r="I337">
            <v>4056724.72</v>
          </cell>
          <cell r="J337">
            <v>1.43E-2</v>
          </cell>
          <cell r="K337">
            <v>4834.2636246666671</v>
          </cell>
          <cell r="L337">
            <v>179.66</v>
          </cell>
        </row>
        <row r="338">
          <cell r="A338" t="str">
            <v>C3920 GEN Trans Equip, new</v>
          </cell>
          <cell r="B338" t="str">
            <v>C3920 GEN Trans Equip, new-7</v>
          </cell>
          <cell r="C338" t="str">
            <v>403C</v>
          </cell>
          <cell r="E338">
            <v>43312</v>
          </cell>
          <cell r="F338">
            <v>3907694.84</v>
          </cell>
          <cell r="G338">
            <v>1.43E-2</v>
          </cell>
          <cell r="H338">
            <v>4656.67</v>
          </cell>
          <cell r="I338">
            <v>4056724.72</v>
          </cell>
          <cell r="J338">
            <v>1.43E-2</v>
          </cell>
          <cell r="K338">
            <v>4834.2636246666671</v>
          </cell>
          <cell r="L338">
            <v>177.59</v>
          </cell>
        </row>
        <row r="339">
          <cell r="A339" t="str">
            <v>C3920 GEN Trans Equip, new</v>
          </cell>
          <cell r="B339" t="str">
            <v>C3920 GEN Trans Equip, new-8</v>
          </cell>
          <cell r="C339" t="str">
            <v>403C</v>
          </cell>
          <cell r="E339">
            <v>43343</v>
          </cell>
          <cell r="F339">
            <v>3905960.3</v>
          </cell>
          <cell r="G339">
            <v>1.43E-2</v>
          </cell>
          <cell r="H339">
            <v>4654.6000000000004</v>
          </cell>
          <cell r="I339">
            <v>4056724.72</v>
          </cell>
          <cell r="J339">
            <v>1.43E-2</v>
          </cell>
          <cell r="K339">
            <v>4834.2636246666671</v>
          </cell>
          <cell r="L339">
            <v>179.66</v>
          </cell>
        </row>
        <row r="340">
          <cell r="A340" t="str">
            <v>C3920 GEN Trans Equip, new</v>
          </cell>
          <cell r="B340" t="str">
            <v>C3920 GEN Trans Equip, new-9</v>
          </cell>
          <cell r="C340" t="str">
            <v>403C</v>
          </cell>
          <cell r="E340">
            <v>43373</v>
          </cell>
          <cell r="F340">
            <v>3905960.3</v>
          </cell>
          <cell r="G340">
            <v>1.43E-2</v>
          </cell>
          <cell r="H340">
            <v>4654.6000000000004</v>
          </cell>
          <cell r="I340">
            <v>4056724.72</v>
          </cell>
          <cell r="J340">
            <v>1.43E-2</v>
          </cell>
          <cell r="K340">
            <v>4834.2636246666671</v>
          </cell>
          <cell r="L340">
            <v>179.66</v>
          </cell>
        </row>
        <row r="341">
          <cell r="A341" t="str">
            <v>C3920 GEN Trans Equip, new</v>
          </cell>
          <cell r="B341" t="str">
            <v>C3920 GEN Trans Equip, new-10</v>
          </cell>
          <cell r="C341" t="str">
            <v>403C</v>
          </cell>
          <cell r="E341">
            <v>43404</v>
          </cell>
          <cell r="F341">
            <v>3905960.3</v>
          </cell>
          <cell r="G341">
            <v>1.43E-2</v>
          </cell>
          <cell r="H341">
            <v>4654.6000000000004</v>
          </cell>
          <cell r="I341">
            <v>4056724.72</v>
          </cell>
          <cell r="J341">
            <v>1.43E-2</v>
          </cell>
          <cell r="K341">
            <v>4834.2636246666671</v>
          </cell>
          <cell r="L341">
            <v>179.66</v>
          </cell>
        </row>
        <row r="342">
          <cell r="A342" t="str">
            <v>C3920 GEN Trans Equip, new</v>
          </cell>
          <cell r="B342" t="str">
            <v>C3920 GEN Trans Equip, new-11</v>
          </cell>
          <cell r="C342" t="str">
            <v>403C</v>
          </cell>
          <cell r="E342">
            <v>43434</v>
          </cell>
          <cell r="F342">
            <v>3981342.51</v>
          </cell>
          <cell r="G342">
            <v>1.43E-2</v>
          </cell>
          <cell r="H342">
            <v>4744.43</v>
          </cell>
          <cell r="I342">
            <v>4056724.72</v>
          </cell>
          <cell r="J342">
            <v>1.43E-2</v>
          </cell>
          <cell r="K342">
            <v>4834.2636246666671</v>
          </cell>
          <cell r="L342">
            <v>89.83</v>
          </cell>
        </row>
        <row r="343">
          <cell r="A343" t="str">
            <v>C3920 GEN Trans Equip, new</v>
          </cell>
          <cell r="B343" t="str">
            <v>C3920 GEN Trans Equip, new-12</v>
          </cell>
          <cell r="C343" t="str">
            <v>403C</v>
          </cell>
          <cell r="E343">
            <v>43465</v>
          </cell>
          <cell r="F343">
            <v>4056724.72</v>
          </cell>
          <cell r="G343">
            <v>1.43E-2</v>
          </cell>
          <cell r="H343">
            <v>4834.26</v>
          </cell>
          <cell r="I343">
            <v>4056724.72</v>
          </cell>
          <cell r="J343">
            <v>1.43E-2</v>
          </cell>
          <cell r="K343">
            <v>4834.2636246666671</v>
          </cell>
          <cell r="L343">
            <v>0</v>
          </cell>
        </row>
        <row r="344">
          <cell r="A344" t="str">
            <v>C3920 GEN Trans Equip, new Total</v>
          </cell>
          <cell r="C344" t="str">
            <v>CGEN</v>
          </cell>
          <cell r="E344" t="str">
            <v>Total</v>
          </cell>
          <cell r="F344"/>
          <cell r="G344"/>
          <cell r="H344">
            <v>56838.95</v>
          </cell>
          <cell r="I344"/>
          <cell r="J344">
            <v>0</v>
          </cell>
          <cell r="K344">
            <v>58011.163496000001</v>
          </cell>
          <cell r="L344">
            <v>1172.21</v>
          </cell>
        </row>
        <row r="345">
          <cell r="A345" t="str">
            <v>C3920 GEN Trans Equip, old</v>
          </cell>
          <cell r="B345" t="str">
            <v>C3920 GEN Trans Equip, old-1</v>
          </cell>
          <cell r="C345" t="str">
            <v>403C</v>
          </cell>
          <cell r="E345">
            <v>43131</v>
          </cell>
          <cell r="F345">
            <v>-723.81</v>
          </cell>
          <cell r="G345" t="str">
            <v>End of Life</v>
          </cell>
          <cell r="H345">
            <v>-12.06</v>
          </cell>
          <cell r="I345"/>
          <cell r="J345" t="str">
            <v>End of Life</v>
          </cell>
          <cell r="K345">
            <v>0</v>
          </cell>
          <cell r="L345">
            <v>12.06</v>
          </cell>
        </row>
        <row r="346">
          <cell r="A346" t="str">
            <v>C3920 GEN Trans Equip, old</v>
          </cell>
          <cell r="B346" t="str">
            <v>C3920 GEN Trans Equip, old-2</v>
          </cell>
          <cell r="C346" t="str">
            <v>403C</v>
          </cell>
          <cell r="E346">
            <v>43159</v>
          </cell>
          <cell r="F346">
            <v>-711.75</v>
          </cell>
          <cell r="G346" t="str">
            <v>End of Life</v>
          </cell>
          <cell r="H346">
            <v>-12.06</v>
          </cell>
          <cell r="I346"/>
          <cell r="J346" t="str">
            <v>End of Life</v>
          </cell>
          <cell r="K346">
            <v>0</v>
          </cell>
          <cell r="L346">
            <v>12.06</v>
          </cell>
        </row>
        <row r="347">
          <cell r="A347" t="str">
            <v>C3920 GEN Trans Equip, old</v>
          </cell>
          <cell r="B347" t="str">
            <v>C3920 GEN Trans Equip, old-3</v>
          </cell>
          <cell r="C347" t="str">
            <v>403C</v>
          </cell>
          <cell r="E347">
            <v>43190</v>
          </cell>
          <cell r="F347">
            <v>-699.69</v>
          </cell>
          <cell r="G347" t="str">
            <v>End of Life</v>
          </cell>
          <cell r="H347">
            <v>-12.06</v>
          </cell>
          <cell r="I347"/>
          <cell r="J347" t="str">
            <v>End of Life</v>
          </cell>
          <cell r="K347">
            <v>0</v>
          </cell>
          <cell r="L347">
            <v>12.06</v>
          </cell>
        </row>
        <row r="348">
          <cell r="A348" t="str">
            <v>C3920 GEN Trans Equip, old</v>
          </cell>
          <cell r="B348" t="str">
            <v>C3920 GEN Trans Equip, old-4</v>
          </cell>
          <cell r="C348" t="str">
            <v>403C</v>
          </cell>
          <cell r="E348">
            <v>43220</v>
          </cell>
          <cell r="F348">
            <v>-687.63</v>
          </cell>
          <cell r="G348" t="str">
            <v>End of Life</v>
          </cell>
          <cell r="H348">
            <v>-12.06</v>
          </cell>
          <cell r="I348"/>
          <cell r="J348" t="str">
            <v>End of Life</v>
          </cell>
          <cell r="K348">
            <v>0</v>
          </cell>
          <cell r="L348">
            <v>12.06</v>
          </cell>
        </row>
        <row r="349">
          <cell r="A349" t="str">
            <v>C3920 GEN Trans Equip, old</v>
          </cell>
          <cell r="B349" t="str">
            <v>C3920 GEN Trans Equip, old-5</v>
          </cell>
          <cell r="C349" t="str">
            <v>403C</v>
          </cell>
          <cell r="E349">
            <v>43251</v>
          </cell>
          <cell r="F349">
            <v>-675.57</v>
          </cell>
          <cell r="G349" t="str">
            <v>End of Life</v>
          </cell>
          <cell r="H349">
            <v>-12.06</v>
          </cell>
          <cell r="I349"/>
          <cell r="J349" t="str">
            <v>End of Life</v>
          </cell>
          <cell r="K349">
            <v>0</v>
          </cell>
          <cell r="L349">
            <v>12.06</v>
          </cell>
        </row>
        <row r="350">
          <cell r="A350" t="str">
            <v>C3920 GEN Trans Equip, old</v>
          </cell>
          <cell r="B350" t="str">
            <v>C3920 GEN Trans Equip, old-6</v>
          </cell>
          <cell r="C350" t="str">
            <v>403C</v>
          </cell>
          <cell r="E350">
            <v>43281</v>
          </cell>
          <cell r="F350">
            <v>-663.51</v>
          </cell>
          <cell r="G350" t="str">
            <v>End of Life</v>
          </cell>
          <cell r="H350">
            <v>-12.06</v>
          </cell>
          <cell r="I350"/>
          <cell r="J350" t="str">
            <v>End of Life</v>
          </cell>
          <cell r="K350">
            <v>0</v>
          </cell>
          <cell r="L350">
            <v>12.06</v>
          </cell>
        </row>
        <row r="351">
          <cell r="A351" t="str">
            <v>C3920 GEN Trans Equip, old</v>
          </cell>
          <cell r="B351" t="str">
            <v>C3920 GEN Trans Equip, old-7</v>
          </cell>
          <cell r="C351" t="str">
            <v>403C</v>
          </cell>
          <cell r="E351">
            <v>43312</v>
          </cell>
          <cell r="F351">
            <v>0</v>
          </cell>
          <cell r="G351" t="str">
            <v>End of Life</v>
          </cell>
          <cell r="H351">
            <v>0</v>
          </cell>
          <cell r="I351"/>
          <cell r="J351" t="str">
            <v>End of Life</v>
          </cell>
          <cell r="K351">
            <v>0</v>
          </cell>
          <cell r="L351">
            <v>0</v>
          </cell>
        </row>
        <row r="352">
          <cell r="A352" t="str">
            <v>C3920 GEN Trans Equip, old</v>
          </cell>
          <cell r="B352" t="str">
            <v>C3920 GEN Trans Equip, old-8</v>
          </cell>
          <cell r="C352" t="str">
            <v>403C</v>
          </cell>
          <cell r="E352">
            <v>43343</v>
          </cell>
          <cell r="F352">
            <v>0</v>
          </cell>
          <cell r="G352" t="str">
            <v>End of Life</v>
          </cell>
          <cell r="H352">
            <v>0</v>
          </cell>
          <cell r="I352"/>
          <cell r="J352" t="str">
            <v>End of Life</v>
          </cell>
          <cell r="K352">
            <v>0</v>
          </cell>
          <cell r="L352">
            <v>0</v>
          </cell>
        </row>
        <row r="353">
          <cell r="A353" t="str">
            <v>C3920 GEN Trans Equip, old</v>
          </cell>
          <cell r="B353" t="str">
            <v>C3920 GEN Trans Equip, old-9</v>
          </cell>
          <cell r="C353" t="str">
            <v>403C</v>
          </cell>
          <cell r="E353">
            <v>43373</v>
          </cell>
          <cell r="F353">
            <v>0</v>
          </cell>
          <cell r="G353" t="str">
            <v>End of Life</v>
          </cell>
          <cell r="H353">
            <v>0</v>
          </cell>
          <cell r="I353"/>
          <cell r="J353" t="str">
            <v>End of Life</v>
          </cell>
          <cell r="K353">
            <v>0</v>
          </cell>
          <cell r="L353">
            <v>0</v>
          </cell>
        </row>
        <row r="354">
          <cell r="A354" t="str">
            <v>C3920 GEN Trans Equip, old</v>
          </cell>
          <cell r="B354" t="str">
            <v>C3920 GEN Trans Equip, old-10</v>
          </cell>
          <cell r="C354" t="str">
            <v>403C</v>
          </cell>
          <cell r="E354">
            <v>43404</v>
          </cell>
          <cell r="F354">
            <v>0</v>
          </cell>
          <cell r="G354" t="str">
            <v>End of Life</v>
          </cell>
          <cell r="H354">
            <v>0</v>
          </cell>
          <cell r="I354"/>
          <cell r="J354" t="str">
            <v>End of Life</v>
          </cell>
          <cell r="K354">
            <v>0</v>
          </cell>
          <cell r="L354">
            <v>0</v>
          </cell>
        </row>
        <row r="355">
          <cell r="A355" t="str">
            <v>C3920 GEN Trans Equip, old</v>
          </cell>
          <cell r="B355" t="str">
            <v>C3920 GEN Trans Equip, old-11</v>
          </cell>
          <cell r="C355" t="str">
            <v>403C</v>
          </cell>
          <cell r="E355">
            <v>43434</v>
          </cell>
          <cell r="F355">
            <v>0</v>
          </cell>
          <cell r="G355" t="str">
            <v>End of Life</v>
          </cell>
          <cell r="H355">
            <v>0</v>
          </cell>
          <cell r="I355"/>
          <cell r="J355" t="str">
            <v>End of Life</v>
          </cell>
          <cell r="K355">
            <v>0</v>
          </cell>
          <cell r="L355">
            <v>0</v>
          </cell>
        </row>
        <row r="356">
          <cell r="A356" t="str">
            <v>C3920 GEN Trans Equip, old</v>
          </cell>
          <cell r="B356" t="str">
            <v>C3920 GEN Trans Equip, old-12</v>
          </cell>
          <cell r="C356" t="str">
            <v>403C</v>
          </cell>
          <cell r="E356">
            <v>43465</v>
          </cell>
          <cell r="F356">
            <v>0</v>
          </cell>
          <cell r="G356" t="str">
            <v>End of Life</v>
          </cell>
          <cell r="H356">
            <v>0</v>
          </cell>
          <cell r="I356"/>
          <cell r="J356" t="str">
            <v>End of Life</v>
          </cell>
          <cell r="K356">
            <v>0</v>
          </cell>
          <cell r="L356">
            <v>0</v>
          </cell>
        </row>
        <row r="357">
          <cell r="A357" t="str">
            <v>C3920 GEN Trans Equip, old Total</v>
          </cell>
          <cell r="C357" t="str">
            <v>CGEN</v>
          </cell>
          <cell r="E357" t="str">
            <v>Total</v>
          </cell>
          <cell r="F357"/>
          <cell r="G357"/>
          <cell r="H357">
            <v>-72.36</v>
          </cell>
          <cell r="I357"/>
          <cell r="J357">
            <v>0</v>
          </cell>
          <cell r="K357">
            <v>0</v>
          </cell>
          <cell r="L357">
            <v>72.36</v>
          </cell>
        </row>
        <row r="358">
          <cell r="A358" t="str">
            <v>C393 CMN Stores Equipment new</v>
          </cell>
          <cell r="B358" t="str">
            <v>C393 CMN Stores Equipment new-1</v>
          </cell>
          <cell r="C358" t="str">
            <v>403C</v>
          </cell>
          <cell r="E358">
            <v>43131</v>
          </cell>
          <cell r="F358">
            <v>53673.84</v>
          </cell>
          <cell r="G358">
            <v>0.05</v>
          </cell>
          <cell r="H358">
            <v>223.64</v>
          </cell>
          <cell r="I358">
            <v>92575.77</v>
          </cell>
          <cell r="J358">
            <v>0.05</v>
          </cell>
          <cell r="K358">
            <v>24.439999999999998</v>
          </cell>
          <cell r="L358">
            <v>-199.2</v>
          </cell>
        </row>
        <row r="359">
          <cell r="A359" t="str">
            <v>C393 CMN Stores Equipment new</v>
          </cell>
          <cell r="B359" t="str">
            <v>C393 CMN Stores Equipment new-2</v>
          </cell>
          <cell r="C359" t="str">
            <v>403C</v>
          </cell>
          <cell r="E359">
            <v>43159</v>
          </cell>
          <cell r="F359">
            <v>53673.84</v>
          </cell>
          <cell r="G359">
            <v>0.05</v>
          </cell>
          <cell r="H359">
            <v>223.64</v>
          </cell>
          <cell r="I359">
            <v>92575.77</v>
          </cell>
          <cell r="J359">
            <v>0.05</v>
          </cell>
          <cell r="K359">
            <v>24.439999999999998</v>
          </cell>
          <cell r="L359">
            <v>-199.2</v>
          </cell>
        </row>
        <row r="360">
          <cell r="A360" t="str">
            <v>C393 CMN Stores Equipment new</v>
          </cell>
          <cell r="B360" t="str">
            <v>C393 CMN Stores Equipment new-3</v>
          </cell>
          <cell r="C360" t="str">
            <v>403C</v>
          </cell>
          <cell r="E360">
            <v>43190</v>
          </cell>
          <cell r="F360">
            <v>53673.84</v>
          </cell>
          <cell r="G360">
            <v>0.05</v>
          </cell>
          <cell r="H360">
            <v>223.64</v>
          </cell>
          <cell r="I360">
            <v>92575.77</v>
          </cell>
          <cell r="J360">
            <v>0.05</v>
          </cell>
          <cell r="K360">
            <v>24.439999999999998</v>
          </cell>
          <cell r="L360">
            <v>-199.2</v>
          </cell>
        </row>
        <row r="361">
          <cell r="A361" t="str">
            <v>C393 CMN Stores Equipment new</v>
          </cell>
          <cell r="B361" t="str">
            <v>C393 CMN Stores Equipment new-4</v>
          </cell>
          <cell r="C361" t="str">
            <v>403C</v>
          </cell>
          <cell r="E361">
            <v>43220</v>
          </cell>
          <cell r="F361">
            <v>53673.84</v>
          </cell>
          <cell r="G361">
            <v>0.05</v>
          </cell>
          <cell r="H361">
            <v>223.64</v>
          </cell>
          <cell r="I361">
            <v>92575.77</v>
          </cell>
          <cell r="J361">
            <v>0.05</v>
          </cell>
          <cell r="K361">
            <v>24.439999999999998</v>
          </cell>
          <cell r="L361">
            <v>-199.2</v>
          </cell>
        </row>
        <row r="362">
          <cell r="A362" t="str">
            <v>C393 CMN Stores Equipment new</v>
          </cell>
          <cell r="B362" t="str">
            <v>C393 CMN Stores Equipment new-5</v>
          </cell>
          <cell r="C362" t="str">
            <v>403C</v>
          </cell>
          <cell r="E362">
            <v>43251</v>
          </cell>
          <cell r="F362">
            <v>53673.84</v>
          </cell>
          <cell r="G362">
            <v>0.05</v>
          </cell>
          <cell r="H362">
            <v>223.64</v>
          </cell>
          <cell r="I362">
            <v>92575.77</v>
          </cell>
          <cell r="J362">
            <v>0.05</v>
          </cell>
          <cell r="K362">
            <v>24.439999999999998</v>
          </cell>
          <cell r="L362">
            <v>-199.2</v>
          </cell>
        </row>
        <row r="363">
          <cell r="A363" t="str">
            <v>C393 CMN Stores Equipment new</v>
          </cell>
          <cell r="B363" t="str">
            <v>C393 CMN Stores Equipment new-6</v>
          </cell>
          <cell r="C363" t="str">
            <v>403C</v>
          </cell>
          <cell r="E363">
            <v>43281</v>
          </cell>
          <cell r="F363">
            <v>53673.84</v>
          </cell>
          <cell r="G363">
            <v>0.05</v>
          </cell>
          <cell r="H363">
            <v>223.64</v>
          </cell>
          <cell r="I363">
            <v>92575.77</v>
          </cell>
          <cell r="J363">
            <v>0.05</v>
          </cell>
          <cell r="K363">
            <v>24.439999999999998</v>
          </cell>
          <cell r="L363">
            <v>-199.2</v>
          </cell>
        </row>
        <row r="364">
          <cell r="A364" t="str">
            <v>C393 CMN Stores Equipment new</v>
          </cell>
          <cell r="B364" t="str">
            <v>C393 CMN Stores Equipment new-7</v>
          </cell>
          <cell r="C364" t="str">
            <v>403C</v>
          </cell>
          <cell r="E364">
            <v>43312</v>
          </cell>
          <cell r="F364">
            <v>92575.77</v>
          </cell>
          <cell r="G364">
            <v>0.05</v>
          </cell>
          <cell r="H364">
            <v>-738.6099999999999</v>
          </cell>
          <cell r="I364">
            <v>92575.77</v>
          </cell>
          <cell r="J364">
            <v>0.05</v>
          </cell>
          <cell r="K364">
            <v>24.439999999999998</v>
          </cell>
          <cell r="L364">
            <v>763.05</v>
          </cell>
        </row>
        <row r="365">
          <cell r="A365" t="str">
            <v>C393 CMN Stores Equipment new</v>
          </cell>
          <cell r="B365" t="str">
            <v>C393 CMN Stores Equipment new-8</v>
          </cell>
          <cell r="C365" t="str">
            <v>403C</v>
          </cell>
          <cell r="E365">
            <v>43343</v>
          </cell>
          <cell r="F365">
            <v>92575.77</v>
          </cell>
          <cell r="G365">
            <v>0.05</v>
          </cell>
          <cell r="H365">
            <v>-336.85</v>
          </cell>
          <cell r="I365">
            <v>92575.77</v>
          </cell>
          <cell r="J365">
            <v>0.05</v>
          </cell>
          <cell r="K365">
            <v>24.439999999999998</v>
          </cell>
          <cell r="L365">
            <v>361.29</v>
          </cell>
        </row>
        <row r="366">
          <cell r="A366" t="str">
            <v>C393 CMN Stores Equipment new</v>
          </cell>
          <cell r="B366" t="str">
            <v>C393 CMN Stores Equipment new-9</v>
          </cell>
          <cell r="C366" t="str">
            <v>403C</v>
          </cell>
          <cell r="E366">
            <v>43373</v>
          </cell>
          <cell r="F366">
            <v>92575.77</v>
          </cell>
          <cell r="G366">
            <v>0.05</v>
          </cell>
          <cell r="H366">
            <v>24.439999999999998</v>
          </cell>
          <cell r="I366">
            <v>92575.77</v>
          </cell>
          <cell r="J366">
            <v>0.05</v>
          </cell>
          <cell r="K366">
            <v>24.439999999999998</v>
          </cell>
          <cell r="L366">
            <v>0</v>
          </cell>
        </row>
        <row r="367">
          <cell r="A367" t="str">
            <v>C393 CMN Stores Equipment new</v>
          </cell>
          <cell r="B367" t="str">
            <v>C393 CMN Stores Equipment new-10</v>
          </cell>
          <cell r="C367" t="str">
            <v>403C</v>
          </cell>
          <cell r="E367">
            <v>43404</v>
          </cell>
          <cell r="F367">
            <v>92575.77</v>
          </cell>
          <cell r="G367">
            <v>0.05</v>
          </cell>
          <cell r="H367">
            <v>24.439999999999998</v>
          </cell>
          <cell r="I367">
            <v>92575.77</v>
          </cell>
          <cell r="J367">
            <v>0.05</v>
          </cell>
          <cell r="K367">
            <v>24.439999999999998</v>
          </cell>
          <cell r="L367">
            <v>0</v>
          </cell>
        </row>
        <row r="368">
          <cell r="A368" t="str">
            <v>C393 CMN Stores Equipment new</v>
          </cell>
          <cell r="B368" t="str">
            <v>C393 CMN Stores Equipment new-11</v>
          </cell>
          <cell r="C368" t="str">
            <v>403C</v>
          </cell>
          <cell r="E368">
            <v>43434</v>
          </cell>
          <cell r="F368">
            <v>92575.77</v>
          </cell>
          <cell r="G368">
            <v>0.05</v>
          </cell>
          <cell r="H368">
            <v>24.439999999999998</v>
          </cell>
          <cell r="I368">
            <v>92575.77</v>
          </cell>
          <cell r="J368">
            <v>0.05</v>
          </cell>
          <cell r="K368">
            <v>24.439999999999998</v>
          </cell>
          <cell r="L368">
            <v>0</v>
          </cell>
        </row>
        <row r="369">
          <cell r="A369" t="str">
            <v>C393 CMN Stores Equipment new</v>
          </cell>
          <cell r="B369" t="str">
            <v>C393 CMN Stores Equipment new-12</v>
          </cell>
          <cell r="C369" t="str">
            <v>403C</v>
          </cell>
          <cell r="E369">
            <v>43465</v>
          </cell>
          <cell r="F369">
            <v>92575.77</v>
          </cell>
          <cell r="G369">
            <v>0.05</v>
          </cell>
          <cell r="H369">
            <v>24.439999999999998</v>
          </cell>
          <cell r="I369">
            <v>92575.77</v>
          </cell>
          <cell r="J369">
            <v>0.05</v>
          </cell>
          <cell r="K369">
            <v>24.439999999999998</v>
          </cell>
          <cell r="L369">
            <v>0</v>
          </cell>
        </row>
        <row r="370">
          <cell r="A370" t="str">
            <v>C393 CMN Stores Equipment new Total</v>
          </cell>
          <cell r="C370" t="str">
            <v>CGEN</v>
          </cell>
          <cell r="E370" t="str">
            <v>Total</v>
          </cell>
          <cell r="F370"/>
          <cell r="G370"/>
          <cell r="H370">
            <v>364.13999999999976</v>
          </cell>
          <cell r="I370"/>
          <cell r="J370">
            <v>0</v>
          </cell>
          <cell r="K370">
            <v>293.27999999999997</v>
          </cell>
          <cell r="L370">
            <v>-70.86</v>
          </cell>
        </row>
        <row r="371">
          <cell r="A371" t="str">
            <v>C393 CMN Stores Equipment old</v>
          </cell>
          <cell r="B371" t="str">
            <v>C393 CMN Stores Equipment old-1</v>
          </cell>
          <cell r="C371" t="str">
            <v>403C</v>
          </cell>
          <cell r="E371">
            <v>43131</v>
          </cell>
          <cell r="F371">
            <v>19362.72</v>
          </cell>
          <cell r="G371" t="str">
            <v>End of Life</v>
          </cell>
          <cell r="H371">
            <v>322.70999999999998</v>
          </cell>
          <cell r="I371"/>
          <cell r="J371" t="str">
            <v>End of Life</v>
          </cell>
          <cell r="K371">
            <v>0</v>
          </cell>
          <cell r="L371">
            <v>-322.70999999999998</v>
          </cell>
        </row>
        <row r="372">
          <cell r="A372" t="str">
            <v>C393 CMN Stores Equipment old</v>
          </cell>
          <cell r="B372" t="str">
            <v>C393 CMN Stores Equipment old-2</v>
          </cell>
          <cell r="C372" t="str">
            <v>403C</v>
          </cell>
          <cell r="E372">
            <v>43159</v>
          </cell>
          <cell r="F372">
            <v>19040.009999999998</v>
          </cell>
          <cell r="G372" t="str">
            <v>End of Life</v>
          </cell>
          <cell r="H372">
            <v>322.70999999999998</v>
          </cell>
          <cell r="I372"/>
          <cell r="J372" t="str">
            <v>End of Life</v>
          </cell>
          <cell r="K372">
            <v>0</v>
          </cell>
          <cell r="L372">
            <v>-322.70999999999998</v>
          </cell>
        </row>
        <row r="373">
          <cell r="A373" t="str">
            <v>C393 CMN Stores Equipment old</v>
          </cell>
          <cell r="B373" t="str">
            <v>C393 CMN Stores Equipment old-3</v>
          </cell>
          <cell r="C373" t="str">
            <v>403C</v>
          </cell>
          <cell r="E373">
            <v>43190</v>
          </cell>
          <cell r="F373">
            <v>18717.3</v>
          </cell>
          <cell r="G373" t="str">
            <v>End of Life</v>
          </cell>
          <cell r="H373">
            <v>322.70999999999998</v>
          </cell>
          <cell r="I373"/>
          <cell r="J373" t="str">
            <v>End of Life</v>
          </cell>
          <cell r="K373">
            <v>0</v>
          </cell>
          <cell r="L373">
            <v>-322.70999999999998</v>
          </cell>
        </row>
        <row r="374">
          <cell r="A374" t="str">
            <v>C393 CMN Stores Equipment old</v>
          </cell>
          <cell r="B374" t="str">
            <v>C393 CMN Stores Equipment old-4</v>
          </cell>
          <cell r="C374" t="str">
            <v>403C</v>
          </cell>
          <cell r="E374">
            <v>43220</v>
          </cell>
          <cell r="F374">
            <v>18394.59</v>
          </cell>
          <cell r="G374" t="str">
            <v>End of Life</v>
          </cell>
          <cell r="H374">
            <v>322.70999999999998</v>
          </cell>
          <cell r="I374"/>
          <cell r="J374" t="str">
            <v>End of Life</v>
          </cell>
          <cell r="K374">
            <v>0</v>
          </cell>
          <cell r="L374">
            <v>-322.70999999999998</v>
          </cell>
        </row>
        <row r="375">
          <cell r="A375" t="str">
            <v>C393 CMN Stores Equipment old</v>
          </cell>
          <cell r="B375" t="str">
            <v>C393 CMN Stores Equipment old-5</v>
          </cell>
          <cell r="C375" t="str">
            <v>403C</v>
          </cell>
          <cell r="E375">
            <v>43251</v>
          </cell>
          <cell r="F375">
            <v>18071.88</v>
          </cell>
          <cell r="G375" t="str">
            <v>End of Life</v>
          </cell>
          <cell r="H375">
            <v>322.70999999999998</v>
          </cell>
          <cell r="I375"/>
          <cell r="J375" t="str">
            <v>End of Life</v>
          </cell>
          <cell r="K375">
            <v>0</v>
          </cell>
          <cell r="L375">
            <v>-322.70999999999998</v>
          </cell>
        </row>
        <row r="376">
          <cell r="A376" t="str">
            <v>C393 CMN Stores Equipment old</v>
          </cell>
          <cell r="B376" t="str">
            <v>C393 CMN Stores Equipment old-6</v>
          </cell>
          <cell r="C376" t="str">
            <v>403C</v>
          </cell>
          <cell r="E376">
            <v>43281</v>
          </cell>
          <cell r="F376">
            <v>17749.169999999998</v>
          </cell>
          <cell r="G376" t="str">
            <v>End of Life</v>
          </cell>
          <cell r="H376">
            <v>322.70999999999998</v>
          </cell>
          <cell r="I376"/>
          <cell r="J376" t="str">
            <v>End of Life</v>
          </cell>
          <cell r="K376">
            <v>0</v>
          </cell>
          <cell r="L376">
            <v>-322.70999999999998</v>
          </cell>
        </row>
        <row r="377">
          <cell r="A377" t="str">
            <v>C393 CMN Stores Equipment old</v>
          </cell>
          <cell r="B377" t="str">
            <v>C393 CMN Stores Equipment old-7</v>
          </cell>
          <cell r="C377" t="str">
            <v>403C</v>
          </cell>
          <cell r="E377">
            <v>43312</v>
          </cell>
          <cell r="F377">
            <v>0</v>
          </cell>
          <cell r="G377" t="str">
            <v>End of Life</v>
          </cell>
          <cell r="H377">
            <v>0</v>
          </cell>
          <cell r="I377"/>
          <cell r="J377" t="str">
            <v>End of Life</v>
          </cell>
          <cell r="K377">
            <v>0</v>
          </cell>
          <cell r="L377">
            <v>0</v>
          </cell>
        </row>
        <row r="378">
          <cell r="A378" t="str">
            <v>C393 CMN Stores Equipment old</v>
          </cell>
          <cell r="B378" t="str">
            <v>C393 CMN Stores Equipment old-8</v>
          </cell>
          <cell r="C378" t="str">
            <v>403C</v>
          </cell>
          <cell r="E378">
            <v>43343</v>
          </cell>
          <cell r="F378">
            <v>0</v>
          </cell>
          <cell r="G378" t="str">
            <v>End of Life</v>
          </cell>
          <cell r="H378">
            <v>0</v>
          </cell>
          <cell r="I378"/>
          <cell r="J378" t="str">
            <v>End of Life</v>
          </cell>
          <cell r="K378">
            <v>0</v>
          </cell>
          <cell r="L378">
            <v>0</v>
          </cell>
        </row>
        <row r="379">
          <cell r="A379" t="str">
            <v>C393 CMN Stores Equipment old</v>
          </cell>
          <cell r="B379" t="str">
            <v>C393 CMN Stores Equipment old-9</v>
          </cell>
          <cell r="C379" t="str">
            <v>403C</v>
          </cell>
          <cell r="E379">
            <v>43373</v>
          </cell>
          <cell r="F379">
            <v>0</v>
          </cell>
          <cell r="G379" t="str">
            <v>End of Life</v>
          </cell>
          <cell r="H379">
            <v>0</v>
          </cell>
          <cell r="I379"/>
          <cell r="J379" t="str">
            <v>End of Life</v>
          </cell>
          <cell r="K379">
            <v>0</v>
          </cell>
          <cell r="L379">
            <v>0</v>
          </cell>
        </row>
        <row r="380">
          <cell r="A380" t="str">
            <v>C393 CMN Stores Equipment old</v>
          </cell>
          <cell r="B380" t="str">
            <v>C393 CMN Stores Equipment old-10</v>
          </cell>
          <cell r="C380" t="str">
            <v>403C</v>
          </cell>
          <cell r="E380">
            <v>43404</v>
          </cell>
          <cell r="F380">
            <v>0</v>
          </cell>
          <cell r="G380" t="str">
            <v>End of Life</v>
          </cell>
          <cell r="H380">
            <v>0</v>
          </cell>
          <cell r="I380"/>
          <cell r="J380" t="str">
            <v>End of Life</v>
          </cell>
          <cell r="K380">
            <v>0</v>
          </cell>
          <cell r="L380">
            <v>0</v>
          </cell>
        </row>
        <row r="381">
          <cell r="A381" t="str">
            <v>C393 CMN Stores Equipment old</v>
          </cell>
          <cell r="B381" t="str">
            <v>C393 CMN Stores Equipment old-11</v>
          </cell>
          <cell r="C381" t="str">
            <v>403C</v>
          </cell>
          <cell r="E381">
            <v>43434</v>
          </cell>
          <cell r="F381">
            <v>0</v>
          </cell>
          <cell r="G381" t="str">
            <v>End of Life</v>
          </cell>
          <cell r="H381">
            <v>0</v>
          </cell>
          <cell r="I381"/>
          <cell r="J381" t="str">
            <v>End of Life</v>
          </cell>
          <cell r="K381">
            <v>0</v>
          </cell>
          <cell r="L381">
            <v>0</v>
          </cell>
        </row>
        <row r="382">
          <cell r="A382" t="str">
            <v>C393 CMN Stores Equipment old</v>
          </cell>
          <cell r="B382" t="str">
            <v>C393 CMN Stores Equipment old-12</v>
          </cell>
          <cell r="C382" t="str">
            <v>403C</v>
          </cell>
          <cell r="E382">
            <v>43465</v>
          </cell>
          <cell r="F382">
            <v>0</v>
          </cell>
          <cell r="G382" t="str">
            <v>End of Life</v>
          </cell>
          <cell r="H382">
            <v>0</v>
          </cell>
          <cell r="I382"/>
          <cell r="J382" t="str">
            <v>End of Life</v>
          </cell>
          <cell r="K382">
            <v>0</v>
          </cell>
          <cell r="L382">
            <v>0</v>
          </cell>
        </row>
        <row r="383">
          <cell r="A383" t="str">
            <v>C393 CMN Stores Equipment old Total</v>
          </cell>
          <cell r="C383" t="str">
            <v>CGEN</v>
          </cell>
          <cell r="E383" t="str">
            <v>Total</v>
          </cell>
          <cell r="F383"/>
          <cell r="G383"/>
          <cell r="H383">
            <v>1936.26</v>
          </cell>
          <cell r="I383"/>
          <cell r="J383">
            <v>0</v>
          </cell>
          <cell r="K383">
            <v>0</v>
          </cell>
          <cell r="L383">
            <v>-1936.26</v>
          </cell>
        </row>
        <row r="384">
          <cell r="A384" t="str">
            <v>C3940 CMN Tools/Shop/Garage new</v>
          </cell>
          <cell r="B384" t="str">
            <v>C3940 CMN Tools/Shop/Garage new-1</v>
          </cell>
          <cell r="C384" t="str">
            <v>403C</v>
          </cell>
          <cell r="E384">
            <v>43131</v>
          </cell>
          <cell r="F384">
            <v>1139200.8700000001</v>
          </cell>
          <cell r="G384">
            <v>0.05</v>
          </cell>
          <cell r="H384">
            <v>4746.67</v>
          </cell>
          <cell r="I384">
            <v>1515058.23</v>
          </cell>
          <cell r="J384">
            <v>0.05</v>
          </cell>
          <cell r="K384">
            <v>-1659.4899999999998</v>
          </cell>
          <cell r="L384">
            <v>-6406.16</v>
          </cell>
        </row>
        <row r="385">
          <cell r="A385" t="str">
            <v>C3940 CMN Tools/Shop/Garage new</v>
          </cell>
          <cell r="B385" t="str">
            <v>C3940 CMN Tools/Shop/Garage new-2</v>
          </cell>
          <cell r="C385" t="str">
            <v>403C</v>
          </cell>
          <cell r="E385">
            <v>43159</v>
          </cell>
          <cell r="F385">
            <v>1139200.8700000001</v>
          </cell>
          <cell r="G385">
            <v>0.05</v>
          </cell>
          <cell r="H385">
            <v>4746.67</v>
          </cell>
          <cell r="I385">
            <v>1515058.23</v>
          </cell>
          <cell r="J385">
            <v>0.05</v>
          </cell>
          <cell r="K385">
            <v>-1659.4899999999998</v>
          </cell>
          <cell r="L385">
            <v>-6406.16</v>
          </cell>
        </row>
        <row r="386">
          <cell r="A386" t="str">
            <v>C3940 CMN Tools/Shop/Garage new</v>
          </cell>
          <cell r="B386" t="str">
            <v>C3940 CMN Tools/Shop/Garage new-3</v>
          </cell>
          <cell r="C386" t="str">
            <v>403C</v>
          </cell>
          <cell r="E386">
            <v>43190</v>
          </cell>
          <cell r="F386">
            <v>1139200.8700000001</v>
          </cell>
          <cell r="G386">
            <v>0.05</v>
          </cell>
          <cell r="H386">
            <v>4746.67</v>
          </cell>
          <cell r="I386">
            <v>1515058.23</v>
          </cell>
          <cell r="J386">
            <v>0.05</v>
          </cell>
          <cell r="K386">
            <v>-1659.4899999999998</v>
          </cell>
          <cell r="L386">
            <v>-6406.16</v>
          </cell>
        </row>
        <row r="387">
          <cell r="A387" t="str">
            <v>C3940 CMN Tools/Shop/Garage new</v>
          </cell>
          <cell r="B387" t="str">
            <v>C3940 CMN Tools/Shop/Garage new-4</v>
          </cell>
          <cell r="C387" t="str">
            <v>403C</v>
          </cell>
          <cell r="E387">
            <v>43220</v>
          </cell>
          <cell r="F387">
            <v>1139200.8700000001</v>
          </cell>
          <cell r="G387">
            <v>0.05</v>
          </cell>
          <cell r="H387">
            <v>4746.67</v>
          </cell>
          <cell r="I387">
            <v>1515058.23</v>
          </cell>
          <cell r="J387">
            <v>0.05</v>
          </cell>
          <cell r="K387">
            <v>-1659.4899999999998</v>
          </cell>
          <cell r="L387">
            <v>-6406.16</v>
          </cell>
        </row>
        <row r="388">
          <cell r="A388" t="str">
            <v>C3940 CMN Tools/Shop/Garage new</v>
          </cell>
          <cell r="B388" t="str">
            <v>C3940 CMN Tools/Shop/Garage new-5</v>
          </cell>
          <cell r="C388" t="str">
            <v>403C</v>
          </cell>
          <cell r="E388">
            <v>43251</v>
          </cell>
          <cell r="F388">
            <v>1139200.8700000001</v>
          </cell>
          <cell r="G388">
            <v>0.05</v>
          </cell>
          <cell r="H388">
            <v>4746.67</v>
          </cell>
          <cell r="I388">
            <v>1515058.23</v>
          </cell>
          <cell r="J388">
            <v>0.05</v>
          </cell>
          <cell r="K388">
            <v>-1659.4899999999998</v>
          </cell>
          <cell r="L388">
            <v>-6406.16</v>
          </cell>
        </row>
        <row r="389">
          <cell r="A389" t="str">
            <v>C3940 CMN Tools/Shop/Garage new</v>
          </cell>
          <cell r="B389" t="str">
            <v>C3940 CMN Tools/Shop/Garage new-6</v>
          </cell>
          <cell r="C389" t="str">
            <v>403C</v>
          </cell>
          <cell r="E389">
            <v>43281</v>
          </cell>
          <cell r="F389">
            <v>1139200.8700000001</v>
          </cell>
          <cell r="G389">
            <v>0.05</v>
          </cell>
          <cell r="H389">
            <v>4746.67</v>
          </cell>
          <cell r="I389">
            <v>1515058.23</v>
          </cell>
          <cell r="J389">
            <v>0.05</v>
          </cell>
          <cell r="K389">
            <v>-1659.4899999999998</v>
          </cell>
          <cell r="L389">
            <v>-6406.16</v>
          </cell>
        </row>
        <row r="390">
          <cell r="A390" t="str">
            <v>C3940 CMN Tools/Shop/Garage new</v>
          </cell>
          <cell r="B390" t="str">
            <v>C3940 CMN Tools/Shop/Garage new-7</v>
          </cell>
          <cell r="C390" t="str">
            <v>403C</v>
          </cell>
          <cell r="E390">
            <v>43312</v>
          </cell>
          <cell r="F390">
            <v>1515058.23</v>
          </cell>
          <cell r="G390">
            <v>0.05</v>
          </cell>
          <cell r="H390">
            <v>-8674.31</v>
          </cell>
          <cell r="I390">
            <v>1515058.23</v>
          </cell>
          <cell r="J390">
            <v>0.05</v>
          </cell>
          <cell r="K390">
            <v>-1659.4899999999998</v>
          </cell>
          <cell r="L390">
            <v>7014.82</v>
          </cell>
        </row>
        <row r="391">
          <cell r="A391" t="str">
            <v>C3940 CMN Tools/Shop/Garage new</v>
          </cell>
          <cell r="B391" t="str">
            <v>C3940 CMN Tools/Shop/Garage new-8</v>
          </cell>
          <cell r="C391" t="str">
            <v>403C</v>
          </cell>
          <cell r="E391">
            <v>43343</v>
          </cell>
          <cell r="F391">
            <v>1515058.23</v>
          </cell>
          <cell r="G391">
            <v>0.05</v>
          </cell>
          <cell r="H391">
            <v>-9631.7199999999993</v>
          </cell>
          <cell r="I391">
            <v>1515058.23</v>
          </cell>
          <cell r="J391">
            <v>0.05</v>
          </cell>
          <cell r="K391">
            <v>-1659.4899999999998</v>
          </cell>
          <cell r="L391">
            <v>7972.23</v>
          </cell>
        </row>
        <row r="392">
          <cell r="A392" t="str">
            <v>C3940 CMN Tools/Shop/Garage new</v>
          </cell>
          <cell r="B392" t="str">
            <v>C3940 CMN Tools/Shop/Garage new-9</v>
          </cell>
          <cell r="C392" t="str">
            <v>403C</v>
          </cell>
          <cell r="E392">
            <v>43373</v>
          </cell>
          <cell r="F392">
            <v>1515058.23</v>
          </cell>
          <cell r="G392">
            <v>0.05</v>
          </cell>
          <cell r="H392">
            <v>-1659.4899999999998</v>
          </cell>
          <cell r="I392">
            <v>1515058.23</v>
          </cell>
          <cell r="J392">
            <v>0.05</v>
          </cell>
          <cell r="K392">
            <v>-1659.4899999999998</v>
          </cell>
          <cell r="L392">
            <v>0</v>
          </cell>
        </row>
        <row r="393">
          <cell r="A393" t="str">
            <v>C3940 CMN Tools/Shop/Garage new</v>
          </cell>
          <cell r="B393" t="str">
            <v>C3940 CMN Tools/Shop/Garage new-10</v>
          </cell>
          <cell r="C393" t="str">
            <v>403C</v>
          </cell>
          <cell r="E393">
            <v>43404</v>
          </cell>
          <cell r="F393">
            <v>1515058.23</v>
          </cell>
          <cell r="G393">
            <v>0.05</v>
          </cell>
          <cell r="H393">
            <v>-1659.4899999999998</v>
          </cell>
          <cell r="I393">
            <v>1515058.23</v>
          </cell>
          <cell r="J393">
            <v>0.05</v>
          </cell>
          <cell r="K393">
            <v>-1659.4899999999998</v>
          </cell>
          <cell r="L393">
            <v>0</v>
          </cell>
        </row>
        <row r="394">
          <cell r="A394" t="str">
            <v>C3940 CMN Tools/Shop/Garage new</v>
          </cell>
          <cell r="B394" t="str">
            <v>C3940 CMN Tools/Shop/Garage new-11</v>
          </cell>
          <cell r="C394" t="str">
            <v>403C</v>
          </cell>
          <cell r="E394">
            <v>43434</v>
          </cell>
          <cell r="F394">
            <v>1515058.23</v>
          </cell>
          <cell r="G394">
            <v>0.05</v>
          </cell>
          <cell r="H394">
            <v>-1659.4899999999998</v>
          </cell>
          <cell r="I394">
            <v>1515058.23</v>
          </cell>
          <cell r="J394">
            <v>0.05</v>
          </cell>
          <cell r="K394">
            <v>-1659.4899999999998</v>
          </cell>
          <cell r="L394">
            <v>0</v>
          </cell>
        </row>
        <row r="395">
          <cell r="A395" t="str">
            <v>C3940 CMN Tools/Shop/Garage new</v>
          </cell>
          <cell r="B395" t="str">
            <v>C3940 CMN Tools/Shop/Garage new-12</v>
          </cell>
          <cell r="C395" t="str">
            <v>403C</v>
          </cell>
          <cell r="E395">
            <v>43465</v>
          </cell>
          <cell r="F395">
            <v>1515058.23</v>
          </cell>
          <cell r="G395">
            <v>0.05</v>
          </cell>
          <cell r="H395">
            <v>-1659.4899999999998</v>
          </cell>
          <cell r="I395">
            <v>1515058.23</v>
          </cell>
          <cell r="J395">
            <v>0.05</v>
          </cell>
          <cell r="K395">
            <v>-1659.4899999999998</v>
          </cell>
          <cell r="L395">
            <v>0</v>
          </cell>
        </row>
        <row r="396">
          <cell r="A396" t="str">
            <v>C3940 CMN Tools/Shop/Garage new Total</v>
          </cell>
          <cell r="C396" t="str">
            <v>CGEN</v>
          </cell>
          <cell r="E396" t="str">
            <v>Total</v>
          </cell>
          <cell r="F396"/>
          <cell r="G396"/>
          <cell r="H396">
            <v>3536.0300000000007</v>
          </cell>
          <cell r="I396"/>
          <cell r="J396">
            <v>0</v>
          </cell>
          <cell r="K396">
            <v>-19913.879999999997</v>
          </cell>
          <cell r="L396">
            <v>-23449.91</v>
          </cell>
        </row>
        <row r="397">
          <cell r="A397" t="str">
            <v>C3940 CMN Tools/Shop/Garage old</v>
          </cell>
          <cell r="B397" t="str">
            <v>C3940 CMN Tools/Shop/Garage old-1</v>
          </cell>
          <cell r="C397" t="str">
            <v>403C</v>
          </cell>
          <cell r="E397">
            <v>43131</v>
          </cell>
          <cell r="F397">
            <v>231741.67</v>
          </cell>
          <cell r="G397" t="str">
            <v>End of Life</v>
          </cell>
          <cell r="H397">
            <v>3862.36</v>
          </cell>
          <cell r="I397"/>
          <cell r="J397" t="str">
            <v>End of Life</v>
          </cell>
          <cell r="K397">
            <v>0</v>
          </cell>
          <cell r="L397">
            <v>-3862.36</v>
          </cell>
        </row>
        <row r="398">
          <cell r="A398" t="str">
            <v>C3940 CMN Tools/Shop/Garage old</v>
          </cell>
          <cell r="B398" t="str">
            <v>C3940 CMN Tools/Shop/Garage old-2</v>
          </cell>
          <cell r="C398" t="str">
            <v>403C</v>
          </cell>
          <cell r="E398">
            <v>43159</v>
          </cell>
          <cell r="F398">
            <v>227879.31</v>
          </cell>
          <cell r="G398" t="str">
            <v>End of Life</v>
          </cell>
          <cell r="H398">
            <v>3862.36</v>
          </cell>
          <cell r="I398"/>
          <cell r="J398" t="str">
            <v>End of Life</v>
          </cell>
          <cell r="K398">
            <v>0</v>
          </cell>
          <cell r="L398">
            <v>-3862.36</v>
          </cell>
        </row>
        <row r="399">
          <cell r="A399" t="str">
            <v>C3940 CMN Tools/Shop/Garage old</v>
          </cell>
          <cell r="B399" t="str">
            <v>C3940 CMN Tools/Shop/Garage old-3</v>
          </cell>
          <cell r="C399" t="str">
            <v>403C</v>
          </cell>
          <cell r="E399">
            <v>43190</v>
          </cell>
          <cell r="F399">
            <v>224016.95</v>
          </cell>
          <cell r="G399" t="str">
            <v>End of Life</v>
          </cell>
          <cell r="H399">
            <v>3862.36</v>
          </cell>
          <cell r="I399"/>
          <cell r="J399" t="str">
            <v>End of Life</v>
          </cell>
          <cell r="K399">
            <v>0</v>
          </cell>
          <cell r="L399">
            <v>-3862.36</v>
          </cell>
        </row>
        <row r="400">
          <cell r="A400" t="str">
            <v>C3940 CMN Tools/Shop/Garage old</v>
          </cell>
          <cell r="B400" t="str">
            <v>C3940 CMN Tools/Shop/Garage old-4</v>
          </cell>
          <cell r="C400" t="str">
            <v>403C</v>
          </cell>
          <cell r="E400">
            <v>43220</v>
          </cell>
          <cell r="F400">
            <v>220154.59</v>
          </cell>
          <cell r="G400" t="str">
            <v>End of Life</v>
          </cell>
          <cell r="H400">
            <v>3862.36</v>
          </cell>
          <cell r="I400"/>
          <cell r="J400" t="str">
            <v>End of Life</v>
          </cell>
          <cell r="K400">
            <v>0</v>
          </cell>
          <cell r="L400">
            <v>-3862.36</v>
          </cell>
        </row>
        <row r="401">
          <cell r="A401" t="str">
            <v>C3940 CMN Tools/Shop/Garage old</v>
          </cell>
          <cell r="B401" t="str">
            <v>C3940 CMN Tools/Shop/Garage old-5</v>
          </cell>
          <cell r="C401" t="str">
            <v>403C</v>
          </cell>
          <cell r="E401">
            <v>43251</v>
          </cell>
          <cell r="F401">
            <v>216292.23</v>
          </cell>
          <cell r="G401" t="str">
            <v>End of Life</v>
          </cell>
          <cell r="H401">
            <v>3862.36</v>
          </cell>
          <cell r="I401"/>
          <cell r="J401" t="str">
            <v>End of Life</v>
          </cell>
          <cell r="K401">
            <v>0</v>
          </cell>
          <cell r="L401">
            <v>-3862.36</v>
          </cell>
        </row>
        <row r="402">
          <cell r="A402" t="str">
            <v>C3940 CMN Tools/Shop/Garage old</v>
          </cell>
          <cell r="B402" t="str">
            <v>C3940 CMN Tools/Shop/Garage old-6</v>
          </cell>
          <cell r="C402" t="str">
            <v>403C</v>
          </cell>
          <cell r="E402">
            <v>43281</v>
          </cell>
          <cell r="F402">
            <v>212429.87</v>
          </cell>
          <cell r="G402" t="str">
            <v>End of Life</v>
          </cell>
          <cell r="H402">
            <v>3862.36</v>
          </cell>
          <cell r="I402"/>
          <cell r="J402" t="str">
            <v>End of Life</v>
          </cell>
          <cell r="K402">
            <v>0</v>
          </cell>
          <cell r="L402">
            <v>-3862.36</v>
          </cell>
        </row>
        <row r="403">
          <cell r="A403" t="str">
            <v>C3940 CMN Tools/Shop/Garage old</v>
          </cell>
          <cell r="B403" t="str">
            <v>C3940 CMN Tools/Shop/Garage old-7</v>
          </cell>
          <cell r="C403" t="str">
            <v>403C</v>
          </cell>
          <cell r="E403">
            <v>43312</v>
          </cell>
          <cell r="F403">
            <v>0</v>
          </cell>
          <cell r="G403" t="str">
            <v>End of Life</v>
          </cell>
          <cell r="H403">
            <v>0</v>
          </cell>
          <cell r="I403"/>
          <cell r="J403" t="str">
            <v>End of Life</v>
          </cell>
          <cell r="K403">
            <v>0</v>
          </cell>
          <cell r="L403">
            <v>0</v>
          </cell>
        </row>
        <row r="404">
          <cell r="A404" t="str">
            <v>C3940 CMN Tools/Shop/Garage old</v>
          </cell>
          <cell r="B404" t="str">
            <v>C3940 CMN Tools/Shop/Garage old-8</v>
          </cell>
          <cell r="C404" t="str">
            <v>403C</v>
          </cell>
          <cell r="E404">
            <v>43343</v>
          </cell>
          <cell r="F404">
            <v>0</v>
          </cell>
          <cell r="G404" t="str">
            <v>End of Life</v>
          </cell>
          <cell r="H404">
            <v>0</v>
          </cell>
          <cell r="I404"/>
          <cell r="J404" t="str">
            <v>End of Life</v>
          </cell>
          <cell r="K404">
            <v>0</v>
          </cell>
          <cell r="L404">
            <v>0</v>
          </cell>
        </row>
        <row r="405">
          <cell r="A405" t="str">
            <v>C3940 CMN Tools/Shop/Garage old</v>
          </cell>
          <cell r="B405" t="str">
            <v>C3940 CMN Tools/Shop/Garage old-9</v>
          </cell>
          <cell r="C405" t="str">
            <v>403C</v>
          </cell>
          <cell r="E405">
            <v>43373</v>
          </cell>
          <cell r="F405">
            <v>0</v>
          </cell>
          <cell r="G405" t="str">
            <v>End of Life</v>
          </cell>
          <cell r="H405">
            <v>0</v>
          </cell>
          <cell r="I405"/>
          <cell r="J405" t="str">
            <v>End of Life</v>
          </cell>
          <cell r="K405">
            <v>0</v>
          </cell>
          <cell r="L405">
            <v>0</v>
          </cell>
        </row>
        <row r="406">
          <cell r="A406" t="str">
            <v>C3940 CMN Tools/Shop/Garage old</v>
          </cell>
          <cell r="B406" t="str">
            <v>C3940 CMN Tools/Shop/Garage old-10</v>
          </cell>
          <cell r="C406" t="str">
            <v>403C</v>
          </cell>
          <cell r="E406">
            <v>43404</v>
          </cell>
          <cell r="F406">
            <v>0</v>
          </cell>
          <cell r="G406" t="str">
            <v>End of Life</v>
          </cell>
          <cell r="H406">
            <v>0</v>
          </cell>
          <cell r="I406"/>
          <cell r="J406" t="str">
            <v>End of Life</v>
          </cell>
          <cell r="K406">
            <v>0</v>
          </cell>
          <cell r="L406">
            <v>0</v>
          </cell>
        </row>
        <row r="407">
          <cell r="A407" t="str">
            <v>C3940 CMN Tools/Shop/Garage old</v>
          </cell>
          <cell r="B407" t="str">
            <v>C3940 CMN Tools/Shop/Garage old-11</v>
          </cell>
          <cell r="C407" t="str">
            <v>403C</v>
          </cell>
          <cell r="E407">
            <v>43434</v>
          </cell>
          <cell r="F407">
            <v>0</v>
          </cell>
          <cell r="G407" t="str">
            <v>End of Life</v>
          </cell>
          <cell r="H407">
            <v>0</v>
          </cell>
          <cell r="I407"/>
          <cell r="J407" t="str">
            <v>End of Life</v>
          </cell>
          <cell r="K407">
            <v>0</v>
          </cell>
          <cell r="L407">
            <v>0</v>
          </cell>
        </row>
        <row r="408">
          <cell r="A408" t="str">
            <v>C3940 CMN Tools/Shop/Garage old</v>
          </cell>
          <cell r="B408" t="str">
            <v>C3940 CMN Tools/Shop/Garage old-12</v>
          </cell>
          <cell r="C408" t="str">
            <v>403C</v>
          </cell>
          <cell r="E408">
            <v>43465</v>
          </cell>
          <cell r="F408">
            <v>0</v>
          </cell>
          <cell r="G408" t="str">
            <v>End of Life</v>
          </cell>
          <cell r="H408">
            <v>0</v>
          </cell>
          <cell r="I408"/>
          <cell r="J408" t="str">
            <v>End of Life</v>
          </cell>
          <cell r="K408">
            <v>0</v>
          </cell>
          <cell r="L408">
            <v>0</v>
          </cell>
        </row>
        <row r="409">
          <cell r="A409" t="str">
            <v>C3940 CMN Tools/Shop/Garage old Total</v>
          </cell>
          <cell r="C409" t="str">
            <v>CGEN</v>
          </cell>
          <cell r="E409" t="str">
            <v>Total</v>
          </cell>
          <cell r="F409"/>
          <cell r="G409"/>
          <cell r="H409">
            <v>23174.16</v>
          </cell>
          <cell r="I409"/>
          <cell r="J409">
            <v>0</v>
          </cell>
          <cell r="K409">
            <v>0</v>
          </cell>
          <cell r="L409">
            <v>-23174.16</v>
          </cell>
        </row>
        <row r="410">
          <cell r="A410" t="str">
            <v>C396 GEN Power Op Equip, new</v>
          </cell>
          <cell r="B410" t="str">
            <v>C396 GEN Power Op Equip, new-1</v>
          </cell>
          <cell r="C410" t="str">
            <v>403C</v>
          </cell>
          <cell r="E410">
            <v>43131</v>
          </cell>
          <cell r="F410">
            <v>409603.16</v>
          </cell>
          <cell r="G410">
            <v>2.8400000000000002E-2</v>
          </cell>
          <cell r="H410">
            <v>969.39</v>
          </cell>
          <cell r="I410">
            <v>726508.79</v>
          </cell>
          <cell r="J410">
            <v>2.8400000000000002E-2</v>
          </cell>
          <cell r="K410">
            <v>-13807.15</v>
          </cell>
          <cell r="L410">
            <v>-14776.54</v>
          </cell>
        </row>
        <row r="411">
          <cell r="A411" t="str">
            <v>C396 GEN Power Op Equip, new</v>
          </cell>
          <cell r="B411" t="str">
            <v>C396 GEN Power Op Equip, new-2</v>
          </cell>
          <cell r="C411" t="str">
            <v>403C</v>
          </cell>
          <cell r="E411">
            <v>43159</v>
          </cell>
          <cell r="F411">
            <v>412274.28</v>
          </cell>
          <cell r="G411">
            <v>2.8400000000000002E-2</v>
          </cell>
          <cell r="H411">
            <v>975.72</v>
          </cell>
          <cell r="I411">
            <v>726508.79</v>
          </cell>
          <cell r="J411">
            <v>2.8400000000000002E-2</v>
          </cell>
          <cell r="K411">
            <v>-13807.15</v>
          </cell>
          <cell r="L411">
            <v>-14782.87</v>
          </cell>
        </row>
        <row r="412">
          <cell r="A412" t="str">
            <v>C396 GEN Power Op Equip, new</v>
          </cell>
          <cell r="B412" t="str">
            <v>C396 GEN Power Op Equip, new-3</v>
          </cell>
          <cell r="C412" t="str">
            <v>403C</v>
          </cell>
          <cell r="E412">
            <v>43190</v>
          </cell>
          <cell r="F412">
            <v>709757.18</v>
          </cell>
          <cell r="G412">
            <v>2.8400000000000002E-2</v>
          </cell>
          <cell r="H412">
            <v>1679.76</v>
          </cell>
          <cell r="I412">
            <v>726508.79</v>
          </cell>
          <cell r="J412">
            <v>2.8400000000000002E-2</v>
          </cell>
          <cell r="K412">
            <v>-13807.15</v>
          </cell>
          <cell r="L412">
            <v>-15486.91</v>
          </cell>
        </row>
        <row r="413">
          <cell r="A413" t="str">
            <v>C396 GEN Power Op Equip, new</v>
          </cell>
          <cell r="B413" t="str">
            <v>C396 GEN Power Op Equip, new-4</v>
          </cell>
          <cell r="C413" t="str">
            <v>403C</v>
          </cell>
          <cell r="E413">
            <v>43220</v>
          </cell>
          <cell r="F413">
            <v>709757.18</v>
          </cell>
          <cell r="G413">
            <v>2.8400000000000002E-2</v>
          </cell>
          <cell r="H413">
            <v>1679.76</v>
          </cell>
          <cell r="I413">
            <v>726508.79</v>
          </cell>
          <cell r="J413">
            <v>2.8400000000000002E-2</v>
          </cell>
          <cell r="K413">
            <v>-13807.15</v>
          </cell>
          <cell r="L413">
            <v>-15486.91</v>
          </cell>
        </row>
        <row r="414">
          <cell r="A414" t="str">
            <v>C396 GEN Power Op Equip, new</v>
          </cell>
          <cell r="B414" t="str">
            <v>C396 GEN Power Op Equip, new-5</v>
          </cell>
          <cell r="C414" t="str">
            <v>403C</v>
          </cell>
          <cell r="E414">
            <v>43251</v>
          </cell>
          <cell r="F414">
            <v>709757.18</v>
          </cell>
          <cell r="G414">
            <v>2.8400000000000002E-2</v>
          </cell>
          <cell r="H414">
            <v>1679.76</v>
          </cell>
          <cell r="I414">
            <v>726508.79</v>
          </cell>
          <cell r="J414">
            <v>2.8400000000000002E-2</v>
          </cell>
          <cell r="K414">
            <v>-13807.15</v>
          </cell>
          <cell r="L414">
            <v>-15486.91</v>
          </cell>
        </row>
        <row r="415">
          <cell r="A415" t="str">
            <v>C396 GEN Power Op Equip, new</v>
          </cell>
          <cell r="B415" t="str">
            <v>C396 GEN Power Op Equip, new-6</v>
          </cell>
          <cell r="C415" t="str">
            <v>403C</v>
          </cell>
          <cell r="E415">
            <v>43281</v>
          </cell>
          <cell r="F415">
            <v>709757.18</v>
          </cell>
          <cell r="G415">
            <v>2.8400000000000002E-2</v>
          </cell>
          <cell r="H415">
            <v>1679.76</v>
          </cell>
          <cell r="I415">
            <v>726508.79</v>
          </cell>
          <cell r="J415">
            <v>2.8400000000000002E-2</v>
          </cell>
          <cell r="K415">
            <v>-13807.15</v>
          </cell>
          <cell r="L415">
            <v>-15486.91</v>
          </cell>
        </row>
        <row r="416">
          <cell r="A416" t="str">
            <v>C396 GEN Power Op Equip, new</v>
          </cell>
          <cell r="B416" t="str">
            <v>C396 GEN Power Op Equip, new-7</v>
          </cell>
          <cell r="C416" t="str">
            <v>403C</v>
          </cell>
          <cell r="E416">
            <v>43312</v>
          </cell>
          <cell r="F416">
            <v>709757.18</v>
          </cell>
          <cell r="G416">
            <v>2.8400000000000002E-2</v>
          </cell>
          <cell r="H416">
            <v>1679.76</v>
          </cell>
          <cell r="I416">
            <v>726508.79</v>
          </cell>
          <cell r="J416">
            <v>2.8400000000000002E-2</v>
          </cell>
          <cell r="K416">
            <v>-13807.15</v>
          </cell>
          <cell r="L416">
            <v>-15486.91</v>
          </cell>
        </row>
        <row r="417">
          <cell r="A417" t="str">
            <v>C396 GEN Power Op Equip, new</v>
          </cell>
          <cell r="B417" t="str">
            <v>C396 GEN Power Op Equip, new-8</v>
          </cell>
          <cell r="C417" t="str">
            <v>403C</v>
          </cell>
          <cell r="E417">
            <v>43343</v>
          </cell>
          <cell r="F417">
            <v>709757.18</v>
          </cell>
          <cell r="G417">
            <v>2.8400000000000002E-2</v>
          </cell>
          <cell r="H417">
            <v>-29373.34</v>
          </cell>
          <cell r="I417">
            <v>726508.79</v>
          </cell>
          <cell r="J417">
            <v>2.8400000000000002E-2</v>
          </cell>
          <cell r="K417">
            <v>-13807.15</v>
          </cell>
          <cell r="L417">
            <v>15566.19</v>
          </cell>
        </row>
        <row r="418">
          <cell r="A418" t="str">
            <v>C396 GEN Power Op Equip, new</v>
          </cell>
          <cell r="B418" t="str">
            <v>C396 GEN Power Op Equip, new-9</v>
          </cell>
          <cell r="C418" t="str">
            <v>403C</v>
          </cell>
          <cell r="E418">
            <v>43373</v>
          </cell>
          <cell r="F418">
            <v>709757.18</v>
          </cell>
          <cell r="G418">
            <v>2.8400000000000002E-2</v>
          </cell>
          <cell r="H418">
            <v>-13846.789999999999</v>
          </cell>
          <cell r="I418">
            <v>726508.79</v>
          </cell>
          <cell r="J418">
            <v>2.8400000000000002E-2</v>
          </cell>
          <cell r="K418">
            <v>-13807.15</v>
          </cell>
          <cell r="L418">
            <v>39.64</v>
          </cell>
        </row>
        <row r="419">
          <cell r="A419" t="str">
            <v>C396 GEN Power Op Equip, new</v>
          </cell>
          <cell r="B419" t="str">
            <v>C396 GEN Power Op Equip, new-10</v>
          </cell>
          <cell r="C419" t="str">
            <v>403C</v>
          </cell>
          <cell r="E419">
            <v>43404</v>
          </cell>
          <cell r="F419">
            <v>709757.18</v>
          </cell>
          <cell r="G419">
            <v>2.8400000000000002E-2</v>
          </cell>
          <cell r="H419">
            <v>-13846.789999999999</v>
          </cell>
          <cell r="I419">
            <v>726508.79</v>
          </cell>
          <cell r="J419">
            <v>2.8400000000000002E-2</v>
          </cell>
          <cell r="K419">
            <v>-13807.15</v>
          </cell>
          <cell r="L419">
            <v>39.64</v>
          </cell>
        </row>
        <row r="420">
          <cell r="A420" t="str">
            <v>C396 GEN Power Op Equip, new</v>
          </cell>
          <cell r="B420" t="str">
            <v>C396 GEN Power Op Equip, new-11</v>
          </cell>
          <cell r="C420" t="str">
            <v>403C</v>
          </cell>
          <cell r="E420">
            <v>43434</v>
          </cell>
          <cell r="F420">
            <v>718132.99</v>
          </cell>
          <cell r="G420">
            <v>2.8400000000000002E-2</v>
          </cell>
          <cell r="H420">
            <v>-13826.97</v>
          </cell>
          <cell r="I420">
            <v>726508.79</v>
          </cell>
          <cell r="J420">
            <v>2.8400000000000002E-2</v>
          </cell>
          <cell r="K420">
            <v>-13807.15</v>
          </cell>
          <cell r="L420">
            <v>19.82</v>
          </cell>
        </row>
        <row r="421">
          <cell r="A421" t="str">
            <v>C396 GEN Power Op Equip, new</v>
          </cell>
          <cell r="B421" t="str">
            <v>C396 GEN Power Op Equip, new-12</v>
          </cell>
          <cell r="C421" t="str">
            <v>403C</v>
          </cell>
          <cell r="E421">
            <v>43465</v>
          </cell>
          <cell r="F421">
            <v>726508.79</v>
          </cell>
          <cell r="G421">
            <v>2.8400000000000002E-2</v>
          </cell>
          <cell r="H421">
            <v>-13807.15</v>
          </cell>
          <cell r="I421">
            <v>726508.79</v>
          </cell>
          <cell r="J421">
            <v>2.8400000000000002E-2</v>
          </cell>
          <cell r="K421">
            <v>-13807.15</v>
          </cell>
          <cell r="L421">
            <v>0</v>
          </cell>
        </row>
        <row r="422">
          <cell r="A422" t="str">
            <v>C396 GEN Power Op Equip, new Total</v>
          </cell>
          <cell r="C422" t="str">
            <v>CGEN</v>
          </cell>
          <cell r="E422" t="str">
            <v>Total</v>
          </cell>
          <cell r="F422"/>
          <cell r="G422"/>
          <cell r="H422">
            <v>-74357.13</v>
          </cell>
          <cell r="I422"/>
          <cell r="J422">
            <v>0</v>
          </cell>
          <cell r="K422">
            <v>-165685.79999999996</v>
          </cell>
          <cell r="L422">
            <v>-91328.67</v>
          </cell>
        </row>
        <row r="423">
          <cell r="A423" t="str">
            <v>C3970 CMN Comm Equip, AMI Network</v>
          </cell>
          <cell r="B423" t="str">
            <v>C3970 CMN Comm Equip, AMI Network-1</v>
          </cell>
          <cell r="C423" t="str">
            <v>403C</v>
          </cell>
          <cell r="E423">
            <v>43131</v>
          </cell>
          <cell r="F423">
            <v>3992945.72</v>
          </cell>
          <cell r="G423">
            <v>6.6699999999999995E-2</v>
          </cell>
          <cell r="H423">
            <v>22194.12</v>
          </cell>
          <cell r="I423">
            <v>11872524.41</v>
          </cell>
          <cell r="J423">
            <v>6.6699999999999995E-2</v>
          </cell>
          <cell r="K423">
            <v>65991.44817891666</v>
          </cell>
          <cell r="L423">
            <v>43797.33</v>
          </cell>
        </row>
        <row r="424">
          <cell r="A424" t="str">
            <v>C3970 CMN Comm Equip, AMI Network</v>
          </cell>
          <cell r="B424" t="str">
            <v>C3970 CMN Comm Equip, AMI Network-2</v>
          </cell>
          <cell r="C424" t="str">
            <v>403C</v>
          </cell>
          <cell r="E424">
            <v>43159</v>
          </cell>
          <cell r="F424">
            <v>4402712.71</v>
          </cell>
          <cell r="G424">
            <v>6.6699999999999995E-2</v>
          </cell>
          <cell r="H424">
            <v>24471.74</v>
          </cell>
          <cell r="I424">
            <v>11872524.41</v>
          </cell>
          <cell r="J424">
            <v>6.6699999999999995E-2</v>
          </cell>
          <cell r="K424">
            <v>65991.44817891666</v>
          </cell>
          <cell r="L424">
            <v>41519.71</v>
          </cell>
        </row>
        <row r="425">
          <cell r="A425" t="str">
            <v>C3970 CMN Comm Equip, AMI Network</v>
          </cell>
          <cell r="B425" t="str">
            <v>C3970 CMN Comm Equip, AMI Network-3</v>
          </cell>
          <cell r="C425" t="str">
            <v>403C</v>
          </cell>
          <cell r="E425">
            <v>43190</v>
          </cell>
          <cell r="F425">
            <v>4808210.3899999997</v>
          </cell>
          <cell r="G425">
            <v>6.6699999999999995E-2</v>
          </cell>
          <cell r="H425">
            <v>26725.64</v>
          </cell>
          <cell r="I425">
            <v>11872524.41</v>
          </cell>
          <cell r="J425">
            <v>6.6699999999999995E-2</v>
          </cell>
          <cell r="K425">
            <v>65991.44817891666</v>
          </cell>
          <cell r="L425">
            <v>39265.81</v>
          </cell>
        </row>
        <row r="426">
          <cell r="A426" t="str">
            <v>C3970 CMN Comm Equip, AMI Network</v>
          </cell>
          <cell r="B426" t="str">
            <v>C3970 CMN Comm Equip, AMI Network-4</v>
          </cell>
          <cell r="C426" t="str">
            <v>403C</v>
          </cell>
          <cell r="E426">
            <v>43220</v>
          </cell>
          <cell r="F426">
            <v>4803941.09</v>
          </cell>
          <cell r="G426">
            <v>6.6699999999999995E-2</v>
          </cell>
          <cell r="H426">
            <v>26701.91</v>
          </cell>
          <cell r="I426">
            <v>11872524.41</v>
          </cell>
          <cell r="J426">
            <v>6.6699999999999995E-2</v>
          </cell>
          <cell r="K426">
            <v>65991.44817891666</v>
          </cell>
          <cell r="L426">
            <v>39289.54</v>
          </cell>
        </row>
        <row r="427">
          <cell r="A427" t="str">
            <v>C3970 CMN Comm Equip, AMI Network</v>
          </cell>
          <cell r="B427" t="str">
            <v>C3970 CMN Comm Equip, AMI Network-5</v>
          </cell>
          <cell r="C427" t="str">
            <v>403C</v>
          </cell>
          <cell r="E427">
            <v>43251</v>
          </cell>
          <cell r="F427">
            <v>4803941.09</v>
          </cell>
          <cell r="G427">
            <v>6.6699999999999995E-2</v>
          </cell>
          <cell r="H427">
            <v>26701.91</v>
          </cell>
          <cell r="I427">
            <v>11872524.41</v>
          </cell>
          <cell r="J427">
            <v>6.6699999999999995E-2</v>
          </cell>
          <cell r="K427">
            <v>65991.44817891666</v>
          </cell>
          <cell r="L427">
            <v>39289.54</v>
          </cell>
        </row>
        <row r="428">
          <cell r="A428" t="str">
            <v>C3970 CMN Comm Equip, AMI Network</v>
          </cell>
          <cell r="B428" t="str">
            <v>C3970 CMN Comm Equip, AMI Network-6</v>
          </cell>
          <cell r="C428" t="str">
            <v>403C</v>
          </cell>
          <cell r="E428">
            <v>43281</v>
          </cell>
          <cell r="F428">
            <v>4803941.09</v>
          </cell>
          <cell r="G428">
            <v>6.6699999999999995E-2</v>
          </cell>
          <cell r="H428">
            <v>26701.91</v>
          </cell>
          <cell r="I428">
            <v>11872524.41</v>
          </cell>
          <cell r="J428">
            <v>6.6699999999999995E-2</v>
          </cell>
          <cell r="K428">
            <v>65991.44817891666</v>
          </cell>
          <cell r="L428">
            <v>39289.54</v>
          </cell>
        </row>
        <row r="429">
          <cell r="A429" t="str">
            <v>C3970 CMN Comm Equip, AMI Network</v>
          </cell>
          <cell r="B429" t="str">
            <v>C3970 CMN Comm Equip, AMI Network-7</v>
          </cell>
          <cell r="C429" t="str">
            <v>403C</v>
          </cell>
          <cell r="E429">
            <v>43312</v>
          </cell>
          <cell r="F429">
            <v>4803941.09</v>
          </cell>
          <cell r="G429">
            <v>6.6699999999999995E-2</v>
          </cell>
          <cell r="H429">
            <v>26701.91</v>
          </cell>
          <cell r="I429">
            <v>11872524.41</v>
          </cell>
          <cell r="J429">
            <v>6.6699999999999995E-2</v>
          </cell>
          <cell r="K429">
            <v>65991.44817891666</v>
          </cell>
          <cell r="L429">
            <v>39289.54</v>
          </cell>
        </row>
        <row r="430">
          <cell r="A430" t="str">
            <v>C3970 CMN Comm Equip, AMI Network</v>
          </cell>
          <cell r="B430" t="str">
            <v>C3970 CMN Comm Equip, AMI Network-8</v>
          </cell>
          <cell r="C430" t="str">
            <v>403C</v>
          </cell>
          <cell r="E430">
            <v>43343</v>
          </cell>
          <cell r="F430">
            <v>8854918.6600000001</v>
          </cell>
          <cell r="G430">
            <v>6.6699999999999995E-2</v>
          </cell>
          <cell r="H430">
            <v>49218.59</v>
          </cell>
          <cell r="I430">
            <v>11872524.41</v>
          </cell>
          <cell r="J430">
            <v>6.6699999999999995E-2</v>
          </cell>
          <cell r="K430">
            <v>65991.44817891666</v>
          </cell>
          <cell r="L430">
            <v>16772.86</v>
          </cell>
        </row>
        <row r="431">
          <cell r="A431" t="str">
            <v>C3970 CMN Comm Equip, AMI Network</v>
          </cell>
          <cell r="B431" t="str">
            <v>C3970 CMN Comm Equip, AMI Network-9</v>
          </cell>
          <cell r="C431" t="str">
            <v>403C</v>
          </cell>
          <cell r="E431">
            <v>43373</v>
          </cell>
          <cell r="F431">
            <v>11872524.41</v>
          </cell>
          <cell r="G431">
            <v>6.6699999999999995E-2</v>
          </cell>
          <cell r="H431">
            <v>65991.45</v>
          </cell>
          <cell r="I431">
            <v>11872524.41</v>
          </cell>
          <cell r="J431">
            <v>6.6699999999999995E-2</v>
          </cell>
          <cell r="K431">
            <v>65991.44817891666</v>
          </cell>
          <cell r="L431">
            <v>0</v>
          </cell>
        </row>
        <row r="432">
          <cell r="A432" t="str">
            <v>C3970 CMN Comm Equip, AMI Network</v>
          </cell>
          <cell r="B432" t="str">
            <v>C3970 CMN Comm Equip, AMI Network-10</v>
          </cell>
          <cell r="C432" t="str">
            <v>403C</v>
          </cell>
          <cell r="E432">
            <v>43404</v>
          </cell>
          <cell r="F432">
            <v>11872524.41</v>
          </cell>
          <cell r="G432">
            <v>6.6699999999999995E-2</v>
          </cell>
          <cell r="H432">
            <v>65991.45</v>
          </cell>
          <cell r="I432">
            <v>11872524.41</v>
          </cell>
          <cell r="J432">
            <v>6.6699999999999995E-2</v>
          </cell>
          <cell r="K432">
            <v>65991.44817891666</v>
          </cell>
          <cell r="L432">
            <v>0</v>
          </cell>
        </row>
        <row r="433">
          <cell r="A433" t="str">
            <v>C3970 CMN Comm Equip, AMI Network</v>
          </cell>
          <cell r="B433" t="str">
            <v>C3970 CMN Comm Equip, AMI Network-11</v>
          </cell>
          <cell r="C433" t="str">
            <v>403C</v>
          </cell>
          <cell r="E433">
            <v>43434</v>
          </cell>
          <cell r="F433">
            <v>11872524.41</v>
          </cell>
          <cell r="G433">
            <v>6.6699999999999995E-2</v>
          </cell>
          <cell r="H433">
            <v>65991.45</v>
          </cell>
          <cell r="I433">
            <v>11872524.41</v>
          </cell>
          <cell r="J433">
            <v>6.6699999999999995E-2</v>
          </cell>
          <cell r="K433">
            <v>65991.44817891666</v>
          </cell>
          <cell r="L433">
            <v>0</v>
          </cell>
        </row>
        <row r="434">
          <cell r="A434" t="str">
            <v>C3970 CMN Comm Equip, AMI Network</v>
          </cell>
          <cell r="B434" t="str">
            <v>C3970 CMN Comm Equip, AMI Network-12</v>
          </cell>
          <cell r="C434" t="str">
            <v>403C</v>
          </cell>
          <cell r="E434">
            <v>43465</v>
          </cell>
          <cell r="F434">
            <v>11872524.41</v>
          </cell>
          <cell r="G434">
            <v>6.6699999999999995E-2</v>
          </cell>
          <cell r="H434">
            <v>65991.45</v>
          </cell>
          <cell r="I434">
            <v>11872524.41</v>
          </cell>
          <cell r="J434">
            <v>6.6699999999999995E-2</v>
          </cell>
          <cell r="K434">
            <v>65991.44817891666</v>
          </cell>
          <cell r="L434">
            <v>0</v>
          </cell>
        </row>
        <row r="435">
          <cell r="A435" t="str">
            <v>C3970 CMN Comm Equip, AMI Network Total</v>
          </cell>
          <cell r="C435" t="str">
            <v>CGEN</v>
          </cell>
          <cell r="E435" t="str">
            <v>Total</v>
          </cell>
          <cell r="F435"/>
          <cell r="G435"/>
          <cell r="H435">
            <v>493383.53</v>
          </cell>
          <cell r="I435"/>
          <cell r="J435">
            <v>0</v>
          </cell>
          <cell r="K435">
            <v>791897.3781470001</v>
          </cell>
          <cell r="L435">
            <v>298513.84999999998</v>
          </cell>
        </row>
        <row r="436">
          <cell r="A436" t="str">
            <v>C3970 CMN Comm Equip, new</v>
          </cell>
          <cell r="B436" t="str">
            <v>C3970 CMN Comm Equip, new-1</v>
          </cell>
          <cell r="C436" t="str">
            <v>403C</v>
          </cell>
          <cell r="E436">
            <v>43131</v>
          </cell>
          <cell r="F436">
            <v>62204036.090000004</v>
          </cell>
          <cell r="G436">
            <v>6.6699999999999995E-2</v>
          </cell>
          <cell r="H436">
            <v>345750.77</v>
          </cell>
          <cell r="I436">
            <v>70079594.519999996</v>
          </cell>
          <cell r="J436">
            <v>6.6699999999999995E-2</v>
          </cell>
          <cell r="K436">
            <v>434380.16000000003</v>
          </cell>
          <cell r="L436">
            <v>88629.39</v>
          </cell>
        </row>
        <row r="437">
          <cell r="A437" t="str">
            <v>C3970 CMN Comm Equip, new</v>
          </cell>
          <cell r="B437" t="str">
            <v>C3970 CMN Comm Equip, new-2</v>
          </cell>
          <cell r="C437" t="str">
            <v>403C</v>
          </cell>
          <cell r="E437">
            <v>43159</v>
          </cell>
          <cell r="F437">
            <v>64061749.340000004</v>
          </cell>
          <cell r="G437">
            <v>6.6699999999999995E-2</v>
          </cell>
          <cell r="H437">
            <v>356076.56</v>
          </cell>
          <cell r="I437">
            <v>70079594.519999996</v>
          </cell>
          <cell r="J437">
            <v>6.6699999999999995E-2</v>
          </cell>
          <cell r="K437">
            <v>434380.16000000003</v>
          </cell>
          <cell r="L437">
            <v>78303.600000000006</v>
          </cell>
        </row>
        <row r="438">
          <cell r="A438" t="str">
            <v>C3970 CMN Comm Equip, new</v>
          </cell>
          <cell r="B438" t="str">
            <v>C3970 CMN Comm Equip, new-3</v>
          </cell>
          <cell r="C438" t="str">
            <v>403C</v>
          </cell>
          <cell r="E438">
            <v>43190</v>
          </cell>
          <cell r="F438">
            <v>65930053.759999998</v>
          </cell>
          <cell r="G438">
            <v>6.6699999999999995E-2</v>
          </cell>
          <cell r="H438">
            <v>366461.22</v>
          </cell>
          <cell r="I438">
            <v>70079594.519999996</v>
          </cell>
          <cell r="J438">
            <v>6.6699999999999995E-2</v>
          </cell>
          <cell r="K438">
            <v>434380.16000000003</v>
          </cell>
          <cell r="L438">
            <v>67918.94</v>
          </cell>
        </row>
        <row r="439">
          <cell r="A439" t="str">
            <v>C3970 CMN Comm Equip, new</v>
          </cell>
          <cell r="B439" t="str">
            <v>C3970 CMN Comm Equip, new-4</v>
          </cell>
          <cell r="C439" t="str">
            <v>403C</v>
          </cell>
          <cell r="E439">
            <v>43220</v>
          </cell>
          <cell r="F439">
            <v>66125183.289999999</v>
          </cell>
          <cell r="G439">
            <v>6.6699999999999995E-2</v>
          </cell>
          <cell r="H439">
            <v>367545.81</v>
          </cell>
          <cell r="I439">
            <v>70079594.519999996</v>
          </cell>
          <cell r="J439">
            <v>6.6699999999999995E-2</v>
          </cell>
          <cell r="K439">
            <v>434380.16000000003</v>
          </cell>
          <cell r="L439">
            <v>66834.350000000006</v>
          </cell>
        </row>
        <row r="440">
          <cell r="A440" t="str">
            <v>C3970 CMN Comm Equip, new</v>
          </cell>
          <cell r="B440" t="str">
            <v>C3970 CMN Comm Equip, new-5</v>
          </cell>
          <cell r="C440" t="str">
            <v>403C</v>
          </cell>
          <cell r="E440">
            <v>43251</v>
          </cell>
          <cell r="F440">
            <v>66354593.600000001</v>
          </cell>
          <cell r="G440">
            <v>6.6699999999999995E-2</v>
          </cell>
          <cell r="H440">
            <v>368820.95</v>
          </cell>
          <cell r="I440">
            <v>70079594.519999996</v>
          </cell>
          <cell r="J440">
            <v>6.6699999999999995E-2</v>
          </cell>
          <cell r="K440">
            <v>434380.16000000003</v>
          </cell>
          <cell r="L440">
            <v>65559.210000000006</v>
          </cell>
        </row>
        <row r="441">
          <cell r="A441" t="str">
            <v>C3970 CMN Comm Equip, new</v>
          </cell>
          <cell r="B441" t="str">
            <v>C3970 CMN Comm Equip, new-6</v>
          </cell>
          <cell r="C441" t="str">
            <v>403C</v>
          </cell>
          <cell r="E441">
            <v>43281</v>
          </cell>
          <cell r="F441">
            <v>66413758.630000003</v>
          </cell>
          <cell r="G441">
            <v>6.6699999999999995E-2</v>
          </cell>
          <cell r="H441">
            <v>369149.81</v>
          </cell>
          <cell r="I441">
            <v>70079594.519999996</v>
          </cell>
          <cell r="J441">
            <v>6.6699999999999995E-2</v>
          </cell>
          <cell r="K441">
            <v>434380.16000000003</v>
          </cell>
          <cell r="L441">
            <v>65230.35</v>
          </cell>
        </row>
        <row r="442">
          <cell r="A442" t="str">
            <v>C3970 CMN Comm Equip, new</v>
          </cell>
          <cell r="B442" t="str">
            <v>C3970 CMN Comm Equip, new-7</v>
          </cell>
          <cell r="C442" t="str">
            <v>403C</v>
          </cell>
          <cell r="E442">
            <v>43312</v>
          </cell>
          <cell r="F442">
            <v>75683625.209999993</v>
          </cell>
          <cell r="G442">
            <v>6.6699999999999995E-2</v>
          </cell>
          <cell r="H442">
            <v>-510089.99999999994</v>
          </cell>
          <cell r="I442">
            <v>70079594.519999996</v>
          </cell>
          <cell r="J442">
            <v>6.6699999999999995E-2</v>
          </cell>
          <cell r="K442">
            <v>434380.16000000003</v>
          </cell>
          <cell r="L442">
            <v>944470.16</v>
          </cell>
        </row>
        <row r="443">
          <cell r="A443" t="str">
            <v>C3970 CMN Comm Equip, new</v>
          </cell>
          <cell r="B443" t="str">
            <v>C3970 CMN Comm Equip, new-8</v>
          </cell>
          <cell r="C443" t="str">
            <v>403C</v>
          </cell>
          <cell r="E443">
            <v>43343</v>
          </cell>
          <cell r="F443">
            <v>71846626.099999994</v>
          </cell>
          <cell r="G443">
            <v>6.6699999999999995E-2</v>
          </cell>
          <cell r="H443">
            <v>489056.32</v>
          </cell>
          <cell r="I443">
            <v>70079594.519999996</v>
          </cell>
          <cell r="J443">
            <v>6.6699999999999995E-2</v>
          </cell>
          <cell r="K443">
            <v>434380.16000000003</v>
          </cell>
          <cell r="L443">
            <v>-54676.160000000003</v>
          </cell>
        </row>
        <row r="444">
          <cell r="A444" t="str">
            <v>C3970 CMN Comm Equip, new</v>
          </cell>
          <cell r="B444" t="str">
            <v>C3970 CMN Comm Equip, new-9</v>
          </cell>
          <cell r="C444" t="str">
            <v>403C</v>
          </cell>
          <cell r="E444">
            <v>43373</v>
          </cell>
          <cell r="F444">
            <v>69072695.989999995</v>
          </cell>
          <cell r="G444">
            <v>6.6699999999999995E-2</v>
          </cell>
          <cell r="H444">
            <v>428783.48</v>
          </cell>
          <cell r="I444">
            <v>70079594.519999996</v>
          </cell>
          <cell r="J444">
            <v>6.6699999999999995E-2</v>
          </cell>
          <cell r="K444">
            <v>434380.16000000003</v>
          </cell>
          <cell r="L444">
            <v>5596.68</v>
          </cell>
        </row>
        <row r="445">
          <cell r="A445" t="str">
            <v>C3970 CMN Comm Equip, new</v>
          </cell>
          <cell r="B445" t="str">
            <v>C3970 CMN Comm Equip, new-10</v>
          </cell>
          <cell r="C445" t="str">
            <v>403C</v>
          </cell>
          <cell r="E445">
            <v>43404</v>
          </cell>
          <cell r="F445">
            <v>69089446.670000002</v>
          </cell>
          <cell r="G445">
            <v>6.6699999999999995E-2</v>
          </cell>
          <cell r="H445">
            <v>428876.57999999996</v>
          </cell>
          <cell r="I445">
            <v>70079594.519999996</v>
          </cell>
          <cell r="J445">
            <v>6.6699999999999995E-2</v>
          </cell>
          <cell r="K445">
            <v>434380.16000000003</v>
          </cell>
          <cell r="L445">
            <v>5503.58</v>
          </cell>
        </row>
        <row r="446">
          <cell r="A446" t="str">
            <v>C3970 CMN Comm Equip, new</v>
          </cell>
          <cell r="B446" t="str">
            <v>C3970 CMN Comm Equip, new-11</v>
          </cell>
          <cell r="C446" t="str">
            <v>403C</v>
          </cell>
          <cell r="E446">
            <v>43434</v>
          </cell>
          <cell r="F446">
            <v>69099669.349999994</v>
          </cell>
          <cell r="G446">
            <v>6.6699999999999995E-2</v>
          </cell>
          <cell r="H446">
            <v>428933.41000000003</v>
          </cell>
          <cell r="I446">
            <v>70079594.519999996</v>
          </cell>
          <cell r="J446">
            <v>6.6699999999999995E-2</v>
          </cell>
          <cell r="K446">
            <v>434380.16000000003</v>
          </cell>
          <cell r="L446">
            <v>5446.75</v>
          </cell>
        </row>
        <row r="447">
          <cell r="A447" t="str">
            <v>C3970 CMN Comm Equip, new</v>
          </cell>
          <cell r="B447" t="str">
            <v>C3970 CMN Comm Equip, new-12</v>
          </cell>
          <cell r="C447" t="str">
            <v>403C</v>
          </cell>
          <cell r="E447">
            <v>43465</v>
          </cell>
          <cell r="F447">
            <v>70079594.519999996</v>
          </cell>
          <cell r="G447">
            <v>6.6699999999999995E-2</v>
          </cell>
          <cell r="H447">
            <v>434380.16000000003</v>
          </cell>
          <cell r="I447">
            <v>70079594.519999996</v>
          </cell>
          <cell r="J447">
            <v>6.6699999999999995E-2</v>
          </cell>
          <cell r="K447">
            <v>434380.16000000003</v>
          </cell>
          <cell r="L447">
            <v>0</v>
          </cell>
        </row>
        <row r="448">
          <cell r="A448" t="str">
            <v>C3970 CMN Comm Equip, new Total</v>
          </cell>
          <cell r="C448" t="str">
            <v>CGEN</v>
          </cell>
          <cell r="E448" t="str">
            <v>Total</v>
          </cell>
          <cell r="F448"/>
          <cell r="G448"/>
          <cell r="H448">
            <v>3873745.0700000003</v>
          </cell>
          <cell r="I448"/>
          <cell r="J448">
            <v>0</v>
          </cell>
          <cell r="K448">
            <v>5212561.9200000009</v>
          </cell>
          <cell r="L448">
            <v>1338816.8500000001</v>
          </cell>
        </row>
        <row r="449">
          <cell r="A449" t="str">
            <v>C3970 CMN Comm Equip, old</v>
          </cell>
          <cell r="B449" t="str">
            <v>C3970 CMN Comm Equip, old-1</v>
          </cell>
          <cell r="C449" t="str">
            <v>403C</v>
          </cell>
          <cell r="E449">
            <v>43131</v>
          </cell>
          <cell r="F449">
            <v>11973815.369999999</v>
          </cell>
          <cell r="G449" t="str">
            <v>End of Life</v>
          </cell>
          <cell r="H449">
            <v>199646.19</v>
          </cell>
          <cell r="I449"/>
          <cell r="J449" t="str">
            <v>End of Life</v>
          </cell>
          <cell r="K449">
            <v>0</v>
          </cell>
          <cell r="L449">
            <v>-199646.19</v>
          </cell>
        </row>
        <row r="450">
          <cell r="A450" t="str">
            <v>C3970 CMN Comm Equip, old</v>
          </cell>
          <cell r="B450" t="str">
            <v>C3970 CMN Comm Equip, old-2</v>
          </cell>
          <cell r="C450" t="str">
            <v>403C</v>
          </cell>
          <cell r="E450">
            <v>43159</v>
          </cell>
          <cell r="F450">
            <v>11774251.779999999</v>
          </cell>
          <cell r="G450" t="str">
            <v>End of Life</v>
          </cell>
          <cell r="H450">
            <v>199646.19</v>
          </cell>
          <cell r="I450"/>
          <cell r="J450" t="str">
            <v>End of Life</v>
          </cell>
          <cell r="K450">
            <v>0</v>
          </cell>
          <cell r="L450">
            <v>-199646.19</v>
          </cell>
        </row>
        <row r="451">
          <cell r="A451" t="str">
            <v>C3970 CMN Comm Equip, old</v>
          </cell>
          <cell r="B451" t="str">
            <v>C3970 CMN Comm Equip, old-3</v>
          </cell>
          <cell r="C451" t="str">
            <v>403C</v>
          </cell>
          <cell r="E451">
            <v>43190</v>
          </cell>
          <cell r="F451">
            <v>11574688.189999999</v>
          </cell>
          <cell r="G451" t="str">
            <v>End of Life</v>
          </cell>
          <cell r="H451">
            <v>199646.19</v>
          </cell>
          <cell r="I451"/>
          <cell r="J451" t="str">
            <v>End of Life</v>
          </cell>
          <cell r="K451">
            <v>0</v>
          </cell>
          <cell r="L451">
            <v>-199646.19</v>
          </cell>
        </row>
        <row r="452">
          <cell r="A452" t="str">
            <v>C3970 CMN Comm Equip, old</v>
          </cell>
          <cell r="B452" t="str">
            <v>C3970 CMN Comm Equip, old-4</v>
          </cell>
          <cell r="C452" t="str">
            <v>403C</v>
          </cell>
          <cell r="E452">
            <v>43220</v>
          </cell>
          <cell r="F452">
            <v>11375124.6</v>
          </cell>
          <cell r="G452" t="str">
            <v>End of Life</v>
          </cell>
          <cell r="H452">
            <v>199646.19</v>
          </cell>
          <cell r="I452"/>
          <cell r="J452" t="str">
            <v>End of Life</v>
          </cell>
          <cell r="K452">
            <v>0</v>
          </cell>
          <cell r="L452">
            <v>-199646.19</v>
          </cell>
        </row>
        <row r="453">
          <cell r="A453" t="str">
            <v>C3970 CMN Comm Equip, old</v>
          </cell>
          <cell r="B453" t="str">
            <v>C3970 CMN Comm Equip, old-5</v>
          </cell>
          <cell r="C453" t="str">
            <v>403C</v>
          </cell>
          <cell r="E453">
            <v>43251</v>
          </cell>
          <cell r="F453">
            <v>11175561.01</v>
          </cell>
          <cell r="G453" t="str">
            <v>End of Life</v>
          </cell>
          <cell r="H453">
            <v>199646.19</v>
          </cell>
          <cell r="I453"/>
          <cell r="J453" t="str">
            <v>End of Life</v>
          </cell>
          <cell r="K453">
            <v>0</v>
          </cell>
          <cell r="L453">
            <v>-199646.19</v>
          </cell>
        </row>
        <row r="454">
          <cell r="A454" t="str">
            <v>C3970 CMN Comm Equip, old</v>
          </cell>
          <cell r="B454" t="str">
            <v>C3970 CMN Comm Equip, old-6</v>
          </cell>
          <cell r="C454" t="str">
            <v>403C</v>
          </cell>
          <cell r="E454">
            <v>43281</v>
          </cell>
          <cell r="F454">
            <v>10975997.42</v>
          </cell>
          <cell r="G454" t="str">
            <v>End of Life</v>
          </cell>
          <cell r="H454">
            <v>199646.19</v>
          </cell>
          <cell r="I454"/>
          <cell r="J454" t="str">
            <v>End of Life</v>
          </cell>
          <cell r="K454">
            <v>0</v>
          </cell>
          <cell r="L454">
            <v>-199646.19</v>
          </cell>
        </row>
        <row r="455">
          <cell r="A455" t="str">
            <v>C3970 CMN Comm Equip, old</v>
          </cell>
          <cell r="B455" t="str">
            <v>C3970 CMN Comm Equip, old-7</v>
          </cell>
          <cell r="C455" t="str">
            <v>403C</v>
          </cell>
          <cell r="E455">
            <v>43312</v>
          </cell>
          <cell r="F455">
            <v>7.0000000000000007E-2</v>
          </cell>
          <cell r="G455" t="str">
            <v>End of Life</v>
          </cell>
          <cell r="H455">
            <v>0</v>
          </cell>
          <cell r="I455"/>
          <cell r="J455" t="str">
            <v>End of Life</v>
          </cell>
          <cell r="K455">
            <v>0</v>
          </cell>
          <cell r="L455">
            <v>0</v>
          </cell>
        </row>
        <row r="456">
          <cell r="A456" t="str">
            <v>C3970 CMN Comm Equip, old</v>
          </cell>
          <cell r="B456" t="str">
            <v>C3970 CMN Comm Equip, old-8</v>
          </cell>
          <cell r="C456" t="str">
            <v>403C</v>
          </cell>
          <cell r="E456">
            <v>43343</v>
          </cell>
          <cell r="F456">
            <v>7.0000000000000007E-2</v>
          </cell>
          <cell r="G456" t="str">
            <v>End of Life</v>
          </cell>
          <cell r="H456">
            <v>0</v>
          </cell>
          <cell r="I456"/>
          <cell r="J456" t="str">
            <v>End of Life</v>
          </cell>
          <cell r="K456">
            <v>0</v>
          </cell>
          <cell r="L456">
            <v>0</v>
          </cell>
        </row>
        <row r="457">
          <cell r="A457" t="str">
            <v>C3970 CMN Comm Equip, old</v>
          </cell>
          <cell r="B457" t="str">
            <v>C3970 CMN Comm Equip, old-9</v>
          </cell>
          <cell r="C457" t="str">
            <v>403C</v>
          </cell>
          <cell r="E457">
            <v>43373</v>
          </cell>
          <cell r="F457">
            <v>7.0000000000000007E-2</v>
          </cell>
          <cell r="G457" t="str">
            <v>End of Life</v>
          </cell>
          <cell r="H457">
            <v>0</v>
          </cell>
          <cell r="I457"/>
          <cell r="J457" t="str">
            <v>End of Life</v>
          </cell>
          <cell r="K457">
            <v>0</v>
          </cell>
          <cell r="L457">
            <v>0</v>
          </cell>
        </row>
        <row r="458">
          <cell r="A458" t="str">
            <v>C3970 CMN Comm Equip, old</v>
          </cell>
          <cell r="B458" t="str">
            <v>C3970 CMN Comm Equip, old-10</v>
          </cell>
          <cell r="C458" t="str">
            <v>403C</v>
          </cell>
          <cell r="E458">
            <v>43404</v>
          </cell>
          <cell r="F458">
            <v>7.0000000000000007E-2</v>
          </cell>
          <cell r="G458" t="str">
            <v>End of Life</v>
          </cell>
          <cell r="H458">
            <v>0</v>
          </cell>
          <cell r="I458"/>
          <cell r="J458" t="str">
            <v>End of Life</v>
          </cell>
          <cell r="K458">
            <v>0</v>
          </cell>
          <cell r="L458">
            <v>0</v>
          </cell>
        </row>
        <row r="459">
          <cell r="A459" t="str">
            <v>C3970 CMN Comm Equip, old</v>
          </cell>
          <cell r="B459" t="str">
            <v>C3970 CMN Comm Equip, old-11</v>
          </cell>
          <cell r="C459" t="str">
            <v>403C</v>
          </cell>
          <cell r="E459">
            <v>43434</v>
          </cell>
          <cell r="F459">
            <v>0.04</v>
          </cell>
          <cell r="G459" t="str">
            <v>End of Life</v>
          </cell>
          <cell r="H459">
            <v>0</v>
          </cell>
          <cell r="I459"/>
          <cell r="J459" t="str">
            <v>End of Life</v>
          </cell>
          <cell r="K459">
            <v>0</v>
          </cell>
          <cell r="L459">
            <v>0</v>
          </cell>
        </row>
        <row r="460">
          <cell r="A460" t="str">
            <v>C3970 CMN Comm Equip, old</v>
          </cell>
          <cell r="B460" t="str">
            <v>C3970 CMN Comm Equip, old-12</v>
          </cell>
          <cell r="C460" t="str">
            <v>403C</v>
          </cell>
          <cell r="E460">
            <v>43465</v>
          </cell>
          <cell r="F460">
            <v>0</v>
          </cell>
          <cell r="G460" t="str">
            <v>End of Life</v>
          </cell>
          <cell r="H460">
            <v>0</v>
          </cell>
          <cell r="I460"/>
          <cell r="J460" t="str">
            <v>End of Life</v>
          </cell>
          <cell r="K460">
            <v>0</v>
          </cell>
          <cell r="L460">
            <v>0</v>
          </cell>
        </row>
        <row r="461">
          <cell r="A461" t="str">
            <v>C3970 CMN Comm Equip, old Total</v>
          </cell>
          <cell r="C461" t="str">
            <v>CGEN</v>
          </cell>
          <cell r="E461" t="str">
            <v>Total</v>
          </cell>
          <cell r="F461"/>
          <cell r="G461"/>
          <cell r="H461">
            <v>1197877.1399999999</v>
          </cell>
          <cell r="I461"/>
          <cell r="J461">
            <v>0</v>
          </cell>
          <cell r="K461">
            <v>0</v>
          </cell>
          <cell r="L461">
            <v>-1197877.1399999999</v>
          </cell>
        </row>
        <row r="462">
          <cell r="A462" t="str">
            <v>C3980 CMN Misc Equipment, new</v>
          </cell>
          <cell r="B462" t="str">
            <v>C3980 CMN Misc Equipment, new-1</v>
          </cell>
          <cell r="C462" t="str">
            <v>403C</v>
          </cell>
          <cell r="E462">
            <v>43131</v>
          </cell>
          <cell r="F462">
            <v>632323.23</v>
          </cell>
          <cell r="G462">
            <v>6.6699999999999995E-2</v>
          </cell>
          <cell r="H462">
            <v>3514.66</v>
          </cell>
          <cell r="I462">
            <v>1057959.6200000001</v>
          </cell>
          <cell r="J462">
            <v>6.6699999999999995E-2</v>
          </cell>
          <cell r="K462">
            <v>-19350.96</v>
          </cell>
          <cell r="L462">
            <v>-22865.62</v>
          </cell>
        </row>
        <row r="463">
          <cell r="A463" t="str">
            <v>C3980 CMN Misc Equipment, new</v>
          </cell>
          <cell r="B463" t="str">
            <v>C3980 CMN Misc Equipment, new-2</v>
          </cell>
          <cell r="C463" t="str">
            <v>403C</v>
          </cell>
          <cell r="E463">
            <v>43159</v>
          </cell>
          <cell r="F463">
            <v>632323.23</v>
          </cell>
          <cell r="G463">
            <v>6.6699999999999995E-2</v>
          </cell>
          <cell r="H463">
            <v>3514.66</v>
          </cell>
          <cell r="I463">
            <v>1057959.6200000001</v>
          </cell>
          <cell r="J463">
            <v>6.6699999999999995E-2</v>
          </cell>
          <cell r="K463">
            <v>-19350.96</v>
          </cell>
          <cell r="L463">
            <v>-22865.62</v>
          </cell>
        </row>
        <row r="464">
          <cell r="A464" t="str">
            <v>C3980 CMN Misc Equipment, new</v>
          </cell>
          <cell r="B464" t="str">
            <v>C3980 CMN Misc Equipment, new-3</v>
          </cell>
          <cell r="C464" t="str">
            <v>403C</v>
          </cell>
          <cell r="E464">
            <v>43190</v>
          </cell>
          <cell r="F464">
            <v>632323.23</v>
          </cell>
          <cell r="G464">
            <v>6.6699999999999995E-2</v>
          </cell>
          <cell r="H464">
            <v>3514.66</v>
          </cell>
          <cell r="I464">
            <v>1057959.6200000001</v>
          </cell>
          <cell r="J464">
            <v>6.6699999999999995E-2</v>
          </cell>
          <cell r="K464">
            <v>-19350.96</v>
          </cell>
          <cell r="L464">
            <v>-22865.62</v>
          </cell>
        </row>
        <row r="465">
          <cell r="A465" t="str">
            <v>C3980 CMN Misc Equipment, new</v>
          </cell>
          <cell r="B465" t="str">
            <v>C3980 CMN Misc Equipment, new-4</v>
          </cell>
          <cell r="C465" t="str">
            <v>403C</v>
          </cell>
          <cell r="E465">
            <v>43220</v>
          </cell>
          <cell r="F465">
            <v>632323.23</v>
          </cell>
          <cell r="G465">
            <v>6.6699999999999995E-2</v>
          </cell>
          <cell r="H465">
            <v>3514.66</v>
          </cell>
          <cell r="I465">
            <v>1057959.6200000001</v>
          </cell>
          <cell r="J465">
            <v>6.6699999999999995E-2</v>
          </cell>
          <cell r="K465">
            <v>-19350.96</v>
          </cell>
          <cell r="L465">
            <v>-22865.62</v>
          </cell>
        </row>
        <row r="466">
          <cell r="A466" t="str">
            <v>C3980 CMN Misc Equipment, new</v>
          </cell>
          <cell r="B466" t="str">
            <v>C3980 CMN Misc Equipment, new-5</v>
          </cell>
          <cell r="C466" t="str">
            <v>403C</v>
          </cell>
          <cell r="E466">
            <v>43251</v>
          </cell>
          <cell r="F466">
            <v>632323.23</v>
          </cell>
          <cell r="G466">
            <v>6.6699999999999995E-2</v>
          </cell>
          <cell r="H466">
            <v>3514.66</v>
          </cell>
          <cell r="I466">
            <v>1057959.6200000001</v>
          </cell>
          <cell r="J466">
            <v>6.6699999999999995E-2</v>
          </cell>
          <cell r="K466">
            <v>-19350.96</v>
          </cell>
          <cell r="L466">
            <v>-22865.62</v>
          </cell>
        </row>
        <row r="467">
          <cell r="A467" t="str">
            <v>C3980 CMN Misc Equipment, new</v>
          </cell>
          <cell r="B467" t="str">
            <v>C3980 CMN Misc Equipment, new-6</v>
          </cell>
          <cell r="C467" t="str">
            <v>403C</v>
          </cell>
          <cell r="E467">
            <v>43281</v>
          </cell>
          <cell r="F467">
            <v>632323.23</v>
          </cell>
          <cell r="G467">
            <v>6.6699999999999995E-2</v>
          </cell>
          <cell r="H467">
            <v>3514.66</v>
          </cell>
          <cell r="I467">
            <v>1057959.6200000001</v>
          </cell>
          <cell r="J467">
            <v>6.6699999999999995E-2</v>
          </cell>
          <cell r="K467">
            <v>-19350.96</v>
          </cell>
          <cell r="L467">
            <v>-22865.62</v>
          </cell>
        </row>
        <row r="468">
          <cell r="A468" t="str">
            <v>C3980 CMN Misc Equipment, new</v>
          </cell>
          <cell r="B468" t="str">
            <v>C3980 CMN Misc Equipment, new-7</v>
          </cell>
          <cell r="C468" t="str">
            <v>403C</v>
          </cell>
          <cell r="E468">
            <v>43312</v>
          </cell>
          <cell r="F468">
            <v>1057959.6200000001</v>
          </cell>
          <cell r="G468">
            <v>6.6699999999999995E-2</v>
          </cell>
          <cell r="H468">
            <v>3672.49</v>
          </cell>
          <cell r="I468">
            <v>1057959.6200000001</v>
          </cell>
          <cell r="J468">
            <v>6.6699999999999995E-2</v>
          </cell>
          <cell r="K468">
            <v>-19350.96</v>
          </cell>
          <cell r="L468">
            <v>-23023.45</v>
          </cell>
        </row>
        <row r="469">
          <cell r="A469" t="str">
            <v>C3980 CMN Misc Equipment, new</v>
          </cell>
          <cell r="B469" t="str">
            <v>C3980 CMN Misc Equipment, new-8</v>
          </cell>
          <cell r="C469" t="str">
            <v>403C</v>
          </cell>
          <cell r="E469">
            <v>43343</v>
          </cell>
          <cell r="F469">
            <v>1057959.6200000001</v>
          </cell>
          <cell r="G469">
            <v>6.6699999999999995E-2</v>
          </cell>
          <cell r="H469">
            <v>-44582.41</v>
          </cell>
          <cell r="I469">
            <v>1057959.6200000001</v>
          </cell>
          <cell r="J469">
            <v>6.6699999999999995E-2</v>
          </cell>
          <cell r="K469">
            <v>-19350.96</v>
          </cell>
          <cell r="L469">
            <v>25231.45</v>
          </cell>
        </row>
        <row r="470">
          <cell r="A470" t="str">
            <v>C3980 CMN Misc Equipment, new</v>
          </cell>
          <cell r="B470" t="str">
            <v>C3980 CMN Misc Equipment, new-9</v>
          </cell>
          <cell r="C470" t="str">
            <v>403C</v>
          </cell>
          <cell r="E470">
            <v>43373</v>
          </cell>
          <cell r="F470">
            <v>1057959.6200000001</v>
          </cell>
          <cell r="G470">
            <v>6.6699999999999995E-2</v>
          </cell>
          <cell r="H470">
            <v>-19350.96</v>
          </cell>
          <cell r="I470">
            <v>1057959.6200000001</v>
          </cell>
          <cell r="J470">
            <v>6.6699999999999995E-2</v>
          </cell>
          <cell r="K470">
            <v>-19350.96</v>
          </cell>
          <cell r="L470">
            <v>0</v>
          </cell>
        </row>
        <row r="471">
          <cell r="A471" t="str">
            <v>C3980 CMN Misc Equipment, new</v>
          </cell>
          <cell r="B471" t="str">
            <v>C3980 CMN Misc Equipment, new-10</v>
          </cell>
          <cell r="C471" t="str">
            <v>403C</v>
          </cell>
          <cell r="E471">
            <v>43404</v>
          </cell>
          <cell r="F471">
            <v>1057959.6200000001</v>
          </cell>
          <cell r="G471">
            <v>6.6699999999999995E-2</v>
          </cell>
          <cell r="H471">
            <v>-19350.96</v>
          </cell>
          <cell r="I471">
            <v>1057959.6200000001</v>
          </cell>
          <cell r="J471">
            <v>6.6699999999999995E-2</v>
          </cell>
          <cell r="K471">
            <v>-19350.96</v>
          </cell>
          <cell r="L471">
            <v>0</v>
          </cell>
        </row>
        <row r="472">
          <cell r="A472" t="str">
            <v>C3980 CMN Misc Equipment, new</v>
          </cell>
          <cell r="B472" t="str">
            <v>C3980 CMN Misc Equipment, new-11</v>
          </cell>
          <cell r="C472" t="str">
            <v>403C</v>
          </cell>
          <cell r="E472">
            <v>43434</v>
          </cell>
          <cell r="F472">
            <v>1057959.6200000001</v>
          </cell>
          <cell r="G472">
            <v>6.6699999999999995E-2</v>
          </cell>
          <cell r="H472">
            <v>-19350.96</v>
          </cell>
          <cell r="I472">
            <v>1057959.6200000001</v>
          </cell>
          <cell r="J472">
            <v>6.6699999999999995E-2</v>
          </cell>
          <cell r="K472">
            <v>-19350.96</v>
          </cell>
          <cell r="L472">
            <v>0</v>
          </cell>
        </row>
        <row r="473">
          <cell r="A473" t="str">
            <v>C3980 CMN Misc Equipment, new</v>
          </cell>
          <cell r="B473" t="str">
            <v>C3980 CMN Misc Equipment, new-12</v>
          </cell>
          <cell r="C473" t="str">
            <v>403C</v>
          </cell>
          <cell r="E473">
            <v>43465</v>
          </cell>
          <cell r="F473">
            <v>1057959.6200000001</v>
          </cell>
          <cell r="G473">
            <v>6.6699999999999995E-2</v>
          </cell>
          <cell r="H473">
            <v>-19350.96</v>
          </cell>
          <cell r="I473">
            <v>1057959.6200000001</v>
          </cell>
          <cell r="J473">
            <v>6.6699999999999995E-2</v>
          </cell>
          <cell r="K473">
            <v>-19350.96</v>
          </cell>
          <cell r="L473">
            <v>0</v>
          </cell>
        </row>
        <row r="474">
          <cell r="A474" t="str">
            <v>C3980 CMN Misc Equipment, new Total</v>
          </cell>
          <cell r="C474" t="str">
            <v>CGEN</v>
          </cell>
          <cell r="E474" t="str">
            <v>Total</v>
          </cell>
          <cell r="F474"/>
          <cell r="G474"/>
          <cell r="H474">
            <v>-97225.799999999988</v>
          </cell>
          <cell r="I474"/>
          <cell r="J474">
            <v>0</v>
          </cell>
          <cell r="K474">
            <v>-232211.51999999993</v>
          </cell>
          <cell r="L474">
            <v>-134985.72</v>
          </cell>
        </row>
        <row r="475">
          <cell r="A475" t="str">
            <v>C3980 CMN Misc Equipment, old</v>
          </cell>
          <cell r="B475" t="str">
            <v>C3980 CMN Misc Equipment, old-1</v>
          </cell>
          <cell r="C475" t="str">
            <v>403C</v>
          </cell>
          <cell r="E475">
            <v>43131</v>
          </cell>
          <cell r="F475">
            <v>161435.57999999999</v>
          </cell>
          <cell r="G475" t="str">
            <v>End of Life</v>
          </cell>
          <cell r="H475">
            <v>2690.59</v>
          </cell>
          <cell r="I475"/>
          <cell r="J475" t="str">
            <v>End of Life</v>
          </cell>
          <cell r="K475">
            <v>0</v>
          </cell>
          <cell r="L475">
            <v>-2690.59</v>
          </cell>
        </row>
        <row r="476">
          <cell r="A476" t="str">
            <v>C3980 CMN Misc Equipment, old</v>
          </cell>
          <cell r="B476" t="str">
            <v>C3980 CMN Misc Equipment, old-2</v>
          </cell>
          <cell r="C476" t="str">
            <v>403C</v>
          </cell>
          <cell r="E476">
            <v>43159</v>
          </cell>
          <cell r="F476">
            <v>158744.99</v>
          </cell>
          <cell r="G476" t="str">
            <v>End of Life</v>
          </cell>
          <cell r="H476">
            <v>2690.59</v>
          </cell>
          <cell r="I476"/>
          <cell r="J476" t="str">
            <v>End of Life</v>
          </cell>
          <cell r="K476">
            <v>0</v>
          </cell>
          <cell r="L476">
            <v>-2690.59</v>
          </cell>
        </row>
        <row r="477">
          <cell r="A477" t="str">
            <v>C3980 CMN Misc Equipment, old</v>
          </cell>
          <cell r="B477" t="str">
            <v>C3980 CMN Misc Equipment, old-3</v>
          </cell>
          <cell r="C477" t="str">
            <v>403C</v>
          </cell>
          <cell r="E477">
            <v>43190</v>
          </cell>
          <cell r="F477">
            <v>156054.39999999999</v>
          </cell>
          <cell r="G477" t="str">
            <v>End of Life</v>
          </cell>
          <cell r="H477">
            <v>2690.59</v>
          </cell>
          <cell r="I477"/>
          <cell r="J477" t="str">
            <v>End of Life</v>
          </cell>
          <cell r="K477">
            <v>0</v>
          </cell>
          <cell r="L477">
            <v>-2690.59</v>
          </cell>
        </row>
        <row r="478">
          <cell r="A478" t="str">
            <v>C3980 CMN Misc Equipment, old</v>
          </cell>
          <cell r="B478" t="str">
            <v>C3980 CMN Misc Equipment, old-4</v>
          </cell>
          <cell r="C478" t="str">
            <v>403C</v>
          </cell>
          <cell r="E478">
            <v>43220</v>
          </cell>
          <cell r="F478">
            <v>153363.81</v>
          </cell>
          <cell r="G478" t="str">
            <v>End of Life</v>
          </cell>
          <cell r="H478">
            <v>2690.59</v>
          </cell>
          <cell r="I478"/>
          <cell r="J478" t="str">
            <v>End of Life</v>
          </cell>
          <cell r="K478">
            <v>0</v>
          </cell>
          <cell r="L478">
            <v>-2690.59</v>
          </cell>
        </row>
        <row r="479">
          <cell r="A479" t="str">
            <v>C3980 CMN Misc Equipment, old</v>
          </cell>
          <cell r="B479" t="str">
            <v>C3980 CMN Misc Equipment, old-5</v>
          </cell>
          <cell r="C479" t="str">
            <v>403C</v>
          </cell>
          <cell r="E479">
            <v>43251</v>
          </cell>
          <cell r="F479">
            <v>150673.22</v>
          </cell>
          <cell r="G479" t="str">
            <v>End of Life</v>
          </cell>
          <cell r="H479">
            <v>2690.59</v>
          </cell>
          <cell r="I479"/>
          <cell r="J479" t="str">
            <v>End of Life</v>
          </cell>
          <cell r="K479">
            <v>0</v>
          </cell>
          <cell r="L479">
            <v>-2690.59</v>
          </cell>
        </row>
        <row r="480">
          <cell r="A480" t="str">
            <v>C3980 CMN Misc Equipment, old</v>
          </cell>
          <cell r="B480" t="str">
            <v>C3980 CMN Misc Equipment, old-6</v>
          </cell>
          <cell r="C480" t="str">
            <v>403C</v>
          </cell>
          <cell r="E480">
            <v>43281</v>
          </cell>
          <cell r="F480">
            <v>147982.63</v>
          </cell>
          <cell r="G480" t="str">
            <v>End of Life</v>
          </cell>
          <cell r="H480">
            <v>2690.59</v>
          </cell>
          <cell r="I480"/>
          <cell r="J480" t="str">
            <v>End of Life</v>
          </cell>
          <cell r="K480">
            <v>0</v>
          </cell>
          <cell r="L480">
            <v>-2690.59</v>
          </cell>
        </row>
        <row r="481">
          <cell r="A481" t="str">
            <v>C3980 CMN Misc Equipment, old</v>
          </cell>
          <cell r="B481" t="str">
            <v>C3980 CMN Misc Equipment, old-7</v>
          </cell>
          <cell r="C481" t="str">
            <v>403C</v>
          </cell>
          <cell r="E481">
            <v>43312</v>
          </cell>
          <cell r="F481">
            <v>-0.01</v>
          </cell>
          <cell r="G481" t="str">
            <v>End of Life</v>
          </cell>
          <cell r="H481">
            <v>0</v>
          </cell>
          <cell r="I481"/>
          <cell r="J481" t="str">
            <v>End of Life</v>
          </cell>
          <cell r="K481">
            <v>0</v>
          </cell>
          <cell r="L481">
            <v>0</v>
          </cell>
        </row>
        <row r="482">
          <cell r="A482" t="str">
            <v>C3980 CMN Misc Equipment, old</v>
          </cell>
          <cell r="B482" t="str">
            <v>C3980 CMN Misc Equipment, old-8</v>
          </cell>
          <cell r="C482" t="str">
            <v>403C</v>
          </cell>
          <cell r="E482">
            <v>43343</v>
          </cell>
          <cell r="F482">
            <v>-0.01</v>
          </cell>
          <cell r="G482" t="str">
            <v>End of Life</v>
          </cell>
          <cell r="H482">
            <v>0</v>
          </cell>
          <cell r="I482"/>
          <cell r="J482" t="str">
            <v>End of Life</v>
          </cell>
          <cell r="K482">
            <v>0</v>
          </cell>
          <cell r="L482">
            <v>0</v>
          </cell>
        </row>
        <row r="483">
          <cell r="A483" t="str">
            <v>C3980 CMN Misc Equipment, old</v>
          </cell>
          <cell r="B483" t="str">
            <v>C3980 CMN Misc Equipment, old-9</v>
          </cell>
          <cell r="C483" t="str">
            <v>403C</v>
          </cell>
          <cell r="E483">
            <v>43373</v>
          </cell>
          <cell r="F483">
            <v>-0.01</v>
          </cell>
          <cell r="G483" t="str">
            <v>End of Life</v>
          </cell>
          <cell r="H483">
            <v>0</v>
          </cell>
          <cell r="I483"/>
          <cell r="J483" t="str">
            <v>End of Life</v>
          </cell>
          <cell r="K483">
            <v>0</v>
          </cell>
          <cell r="L483">
            <v>0</v>
          </cell>
        </row>
        <row r="484">
          <cell r="A484" t="str">
            <v>C3980 CMN Misc Equipment, old</v>
          </cell>
          <cell r="B484" t="str">
            <v>C3980 CMN Misc Equipment, old-10</v>
          </cell>
          <cell r="C484" t="str">
            <v>403C</v>
          </cell>
          <cell r="E484">
            <v>43404</v>
          </cell>
          <cell r="F484">
            <v>-0.01</v>
          </cell>
          <cell r="G484" t="str">
            <v>End of Life</v>
          </cell>
          <cell r="H484">
            <v>0</v>
          </cell>
          <cell r="I484"/>
          <cell r="J484" t="str">
            <v>End of Life</v>
          </cell>
          <cell r="K484">
            <v>0</v>
          </cell>
          <cell r="L484">
            <v>0</v>
          </cell>
        </row>
        <row r="485">
          <cell r="A485" t="str">
            <v>C3980 CMN Misc Equipment, old</v>
          </cell>
          <cell r="B485" t="str">
            <v>C3980 CMN Misc Equipment, old-11</v>
          </cell>
          <cell r="C485" t="str">
            <v>403C</v>
          </cell>
          <cell r="E485">
            <v>43434</v>
          </cell>
          <cell r="F485">
            <v>-0.01</v>
          </cell>
          <cell r="G485" t="str">
            <v>End of Life</v>
          </cell>
          <cell r="H485">
            <v>0</v>
          </cell>
          <cell r="I485"/>
          <cell r="J485" t="str">
            <v>End of Life</v>
          </cell>
          <cell r="K485">
            <v>0</v>
          </cell>
          <cell r="L485">
            <v>0</v>
          </cell>
        </row>
        <row r="486">
          <cell r="A486" t="str">
            <v>C3980 CMN Misc Equipment, old</v>
          </cell>
          <cell r="B486" t="str">
            <v>C3980 CMN Misc Equipment, old-12</v>
          </cell>
          <cell r="C486" t="str">
            <v>403C</v>
          </cell>
          <cell r="E486">
            <v>43465</v>
          </cell>
          <cell r="F486">
            <v>-0.01</v>
          </cell>
          <cell r="G486" t="str">
            <v>End of Life</v>
          </cell>
          <cell r="H486">
            <v>0</v>
          </cell>
          <cell r="I486"/>
          <cell r="J486" t="str">
            <v>End of Life</v>
          </cell>
          <cell r="K486">
            <v>0</v>
          </cell>
          <cell r="L486">
            <v>0</v>
          </cell>
        </row>
        <row r="487">
          <cell r="A487" t="str">
            <v>C3980 CMN Misc Equipment, old Total</v>
          </cell>
          <cell r="C487" t="str">
            <v>CGEN</v>
          </cell>
          <cell r="E487" t="str">
            <v>Total</v>
          </cell>
          <cell r="F487"/>
          <cell r="G487"/>
          <cell r="H487">
            <v>16143.54</v>
          </cell>
          <cell r="I487"/>
          <cell r="J487">
            <v>0</v>
          </cell>
          <cell r="K487">
            <v>0</v>
          </cell>
          <cell r="L487">
            <v>-16143.54</v>
          </cell>
        </row>
        <row r="488">
          <cell r="A488" t="str">
            <v xml:space="preserve">C399 CMN ARO General Plant </v>
          </cell>
          <cell r="B488" t="str">
            <v>C399 CMN ARO General Plant -1</v>
          </cell>
          <cell r="C488" t="str">
            <v>403.1C</v>
          </cell>
          <cell r="E488">
            <v>43131</v>
          </cell>
          <cell r="F488">
            <v>0</v>
          </cell>
          <cell r="G488">
            <v>0</v>
          </cell>
          <cell r="H488">
            <v>0</v>
          </cell>
          <cell r="I488"/>
          <cell r="J488">
            <v>0</v>
          </cell>
          <cell r="K488">
            <v>2105.7800000000002</v>
          </cell>
          <cell r="L488">
            <v>2105.7800000000002</v>
          </cell>
        </row>
        <row r="489">
          <cell r="A489" t="str">
            <v xml:space="preserve">C399 CMN ARO General Plant </v>
          </cell>
          <cell r="B489" t="str">
            <v>C399 CMN ARO General Plant -2</v>
          </cell>
          <cell r="C489" t="str">
            <v>403.1C</v>
          </cell>
          <cell r="E489">
            <v>43159</v>
          </cell>
          <cell r="F489">
            <v>0</v>
          </cell>
          <cell r="G489">
            <v>0</v>
          </cell>
          <cell r="H489">
            <v>0</v>
          </cell>
          <cell r="I489"/>
          <cell r="J489">
            <v>0</v>
          </cell>
          <cell r="K489">
            <v>2105.7800000000002</v>
          </cell>
          <cell r="L489">
            <v>2105.7800000000002</v>
          </cell>
        </row>
        <row r="490">
          <cell r="A490" t="str">
            <v xml:space="preserve">C399 CMN ARO General Plant </v>
          </cell>
          <cell r="B490" t="str">
            <v>C399 CMN ARO General Plant -3</v>
          </cell>
          <cell r="C490" t="str">
            <v>403.1C</v>
          </cell>
          <cell r="E490">
            <v>43190</v>
          </cell>
          <cell r="F490">
            <v>0</v>
          </cell>
          <cell r="G490">
            <v>0</v>
          </cell>
          <cell r="H490">
            <v>0</v>
          </cell>
          <cell r="I490"/>
          <cell r="J490">
            <v>0</v>
          </cell>
          <cell r="K490">
            <v>2105.7800000000002</v>
          </cell>
          <cell r="L490">
            <v>2105.7800000000002</v>
          </cell>
        </row>
        <row r="491">
          <cell r="A491" t="str">
            <v xml:space="preserve">C399 CMN ARO General Plant </v>
          </cell>
          <cell r="B491" t="str">
            <v>C399 CMN ARO General Plant -4</v>
          </cell>
          <cell r="C491" t="str">
            <v>403.1C</v>
          </cell>
          <cell r="E491">
            <v>43220</v>
          </cell>
          <cell r="F491">
            <v>0</v>
          </cell>
          <cell r="G491">
            <v>0</v>
          </cell>
          <cell r="H491">
            <v>0</v>
          </cell>
          <cell r="I491"/>
          <cell r="J491">
            <v>0</v>
          </cell>
          <cell r="K491">
            <v>2105.7800000000002</v>
          </cell>
          <cell r="L491">
            <v>2105.7800000000002</v>
          </cell>
        </row>
        <row r="492">
          <cell r="A492" t="str">
            <v xml:space="preserve">C399 CMN ARO General Plant </v>
          </cell>
          <cell r="B492" t="str">
            <v>C399 CMN ARO General Plant -5</v>
          </cell>
          <cell r="C492" t="str">
            <v>403.1C</v>
          </cell>
          <cell r="E492">
            <v>43251</v>
          </cell>
          <cell r="F492">
            <v>0</v>
          </cell>
          <cell r="G492">
            <v>0</v>
          </cell>
          <cell r="H492">
            <v>0</v>
          </cell>
          <cell r="I492"/>
          <cell r="J492">
            <v>0</v>
          </cell>
          <cell r="K492">
            <v>2105.7800000000002</v>
          </cell>
          <cell r="L492">
            <v>2105.7800000000002</v>
          </cell>
        </row>
        <row r="493">
          <cell r="A493" t="str">
            <v xml:space="preserve">C399 CMN ARO General Plant </v>
          </cell>
          <cell r="B493" t="str">
            <v>C399 CMN ARO General Plant -6</v>
          </cell>
          <cell r="C493" t="str">
            <v>403.1C</v>
          </cell>
          <cell r="E493">
            <v>43281</v>
          </cell>
          <cell r="F493">
            <v>0</v>
          </cell>
          <cell r="G493">
            <v>0</v>
          </cell>
          <cell r="H493">
            <v>0</v>
          </cell>
          <cell r="I493"/>
          <cell r="J493">
            <v>0</v>
          </cell>
          <cell r="K493">
            <v>2105.7800000000002</v>
          </cell>
          <cell r="L493">
            <v>2105.7800000000002</v>
          </cell>
        </row>
        <row r="494">
          <cell r="A494" t="str">
            <v xml:space="preserve">C399 CMN ARO General Plant </v>
          </cell>
          <cell r="B494" t="str">
            <v>C399 CMN ARO General Plant -7</v>
          </cell>
          <cell r="C494" t="str">
            <v>403.1C</v>
          </cell>
          <cell r="E494">
            <v>43312</v>
          </cell>
          <cell r="F494">
            <v>0</v>
          </cell>
          <cell r="G494">
            <v>0</v>
          </cell>
          <cell r="H494">
            <v>0</v>
          </cell>
          <cell r="I494"/>
          <cell r="J494">
            <v>0</v>
          </cell>
          <cell r="K494">
            <v>2105.7800000000002</v>
          </cell>
          <cell r="L494">
            <v>2105.7800000000002</v>
          </cell>
        </row>
        <row r="495">
          <cell r="A495" t="str">
            <v xml:space="preserve">C399 CMN ARO General Plant </v>
          </cell>
          <cell r="B495" t="str">
            <v>C399 CMN ARO General Plant -8</v>
          </cell>
          <cell r="C495" t="str">
            <v>403.1C</v>
          </cell>
          <cell r="E495">
            <v>43343</v>
          </cell>
          <cell r="F495">
            <v>0</v>
          </cell>
          <cell r="G495">
            <v>0</v>
          </cell>
          <cell r="H495">
            <v>0</v>
          </cell>
          <cell r="I495"/>
          <cell r="J495">
            <v>0</v>
          </cell>
          <cell r="K495">
            <v>2105.7800000000002</v>
          </cell>
          <cell r="L495">
            <v>2105.7800000000002</v>
          </cell>
        </row>
        <row r="496">
          <cell r="A496" t="str">
            <v xml:space="preserve">C399 CMN ARO General Plant </v>
          </cell>
          <cell r="B496" t="str">
            <v>C399 CMN ARO General Plant -9</v>
          </cell>
          <cell r="C496" t="str">
            <v>403.1C</v>
          </cell>
          <cell r="E496">
            <v>43373</v>
          </cell>
          <cell r="F496">
            <v>0</v>
          </cell>
          <cell r="G496">
            <v>0</v>
          </cell>
          <cell r="H496">
            <v>0</v>
          </cell>
          <cell r="I496"/>
          <cell r="J496">
            <v>0</v>
          </cell>
          <cell r="K496">
            <v>2105.7800000000002</v>
          </cell>
          <cell r="L496">
            <v>2105.7800000000002</v>
          </cell>
        </row>
        <row r="497">
          <cell r="A497" t="str">
            <v xml:space="preserve">C399 CMN ARO General Plant </v>
          </cell>
          <cell r="B497" t="str">
            <v>C399 CMN ARO General Plant -10</v>
          </cell>
          <cell r="C497" t="str">
            <v>403.1C</v>
          </cell>
          <cell r="E497">
            <v>43404</v>
          </cell>
          <cell r="F497">
            <v>0</v>
          </cell>
          <cell r="G497">
            <v>0</v>
          </cell>
          <cell r="H497">
            <v>0</v>
          </cell>
          <cell r="I497"/>
          <cell r="J497">
            <v>0</v>
          </cell>
          <cell r="K497">
            <v>2105.7800000000002</v>
          </cell>
          <cell r="L497">
            <v>2105.7800000000002</v>
          </cell>
        </row>
        <row r="498">
          <cell r="A498" t="str">
            <v xml:space="preserve">C399 CMN ARO General Plant </v>
          </cell>
          <cell r="B498" t="str">
            <v>C399 CMN ARO General Plant -11</v>
          </cell>
          <cell r="C498" t="str">
            <v>403.1C</v>
          </cell>
          <cell r="E498">
            <v>43434</v>
          </cell>
          <cell r="F498">
            <v>0</v>
          </cell>
          <cell r="G498">
            <v>0</v>
          </cell>
          <cell r="H498">
            <v>0</v>
          </cell>
          <cell r="I498"/>
          <cell r="J498">
            <v>0</v>
          </cell>
          <cell r="K498">
            <v>2105.7800000000002</v>
          </cell>
          <cell r="L498">
            <v>2105.7800000000002</v>
          </cell>
        </row>
        <row r="499">
          <cell r="A499" t="str">
            <v xml:space="preserve">C399 CMN ARO General Plant </v>
          </cell>
          <cell r="B499" t="str">
            <v>C399 CMN ARO General Plant -12</v>
          </cell>
          <cell r="C499" t="str">
            <v>403.1C</v>
          </cell>
          <cell r="E499">
            <v>43465</v>
          </cell>
          <cell r="F499">
            <v>250588.37</v>
          </cell>
          <cell r="G499">
            <v>0</v>
          </cell>
          <cell r="H499">
            <v>2105.7800000000002</v>
          </cell>
          <cell r="I499"/>
          <cell r="J499">
            <v>0</v>
          </cell>
          <cell r="K499">
            <v>2105.7800000000002</v>
          </cell>
          <cell r="L499">
            <v>0</v>
          </cell>
        </row>
        <row r="500">
          <cell r="A500" t="str">
            <v>C399 CMN ARO General Plant  Total</v>
          </cell>
          <cell r="C500" t="str">
            <v>CGEN</v>
          </cell>
          <cell r="E500" t="str">
            <v>Total</v>
          </cell>
          <cell r="F500"/>
          <cell r="G500"/>
          <cell r="H500">
            <v>2105.7800000000002</v>
          </cell>
          <cell r="I500"/>
          <cell r="J500">
            <v>0</v>
          </cell>
          <cell r="K500">
            <v>25269.359999999997</v>
          </cell>
          <cell r="L500">
            <v>23163.58</v>
          </cell>
        </row>
        <row r="501">
          <cell r="A501" t="str">
            <v>Capital Lease, Printer Great Am</v>
          </cell>
          <cell r="B501" t="str">
            <v>Capital Lease, Printer Great Am-1</v>
          </cell>
          <cell r="C501" t="str">
            <v>404C</v>
          </cell>
          <cell r="E501">
            <v>43131</v>
          </cell>
          <cell r="F501">
            <v>352486.72</v>
          </cell>
          <cell r="G501" t="str">
            <v>End of Life</v>
          </cell>
          <cell r="H501">
            <v>25065.30966342504</v>
          </cell>
          <cell r="I501"/>
          <cell r="J501" t="str">
            <v>End of Life</v>
          </cell>
          <cell r="K501">
            <v>25065.30966342504</v>
          </cell>
          <cell r="L501">
            <v>0</v>
          </cell>
        </row>
        <row r="502">
          <cell r="A502" t="str">
            <v>Capital Lease, Printer Great Am</v>
          </cell>
          <cell r="B502" t="str">
            <v>Capital Lease, Printer Great Am-2</v>
          </cell>
          <cell r="C502" t="str">
            <v>404C</v>
          </cell>
          <cell r="E502">
            <v>43159</v>
          </cell>
          <cell r="F502">
            <v>328987.61</v>
          </cell>
          <cell r="G502" t="str">
            <v>End of Life</v>
          </cell>
          <cell r="H502">
            <v>25065.320329918224</v>
          </cell>
          <cell r="I502"/>
          <cell r="J502" t="str">
            <v>End of Life</v>
          </cell>
          <cell r="K502">
            <v>25065.320329918224</v>
          </cell>
          <cell r="L502">
            <v>0</v>
          </cell>
        </row>
        <row r="503">
          <cell r="A503" t="str">
            <v>Capital Lease, Printer Great Am</v>
          </cell>
          <cell r="B503" t="str">
            <v>Capital Lease, Printer Great Am-3</v>
          </cell>
          <cell r="C503" t="str">
            <v>404C</v>
          </cell>
          <cell r="E503">
            <v>43190</v>
          </cell>
          <cell r="F503">
            <v>305488.49</v>
          </cell>
          <cell r="G503" t="str">
            <v>End of Life</v>
          </cell>
          <cell r="H503">
            <v>25065.30966342504</v>
          </cell>
          <cell r="I503"/>
          <cell r="J503" t="str">
            <v>End of Life</v>
          </cell>
          <cell r="K503">
            <v>25065.30966342504</v>
          </cell>
          <cell r="L503">
            <v>0</v>
          </cell>
        </row>
        <row r="504">
          <cell r="A504" t="str">
            <v>Capital Lease, Printer Great Am</v>
          </cell>
          <cell r="B504" t="str">
            <v>Capital Lease, Printer Great Am-4</v>
          </cell>
          <cell r="C504" t="str">
            <v>404C</v>
          </cell>
          <cell r="E504">
            <v>43220</v>
          </cell>
          <cell r="F504">
            <v>281989.38</v>
          </cell>
          <cell r="G504" t="str">
            <v>End of Life</v>
          </cell>
          <cell r="H504">
            <v>25065.320329918224</v>
          </cell>
          <cell r="I504"/>
          <cell r="J504" t="str">
            <v>End of Life</v>
          </cell>
          <cell r="K504">
            <v>25065.320329918224</v>
          </cell>
          <cell r="L504">
            <v>0</v>
          </cell>
        </row>
        <row r="505">
          <cell r="A505" t="str">
            <v>Capital Lease, Printer Great Am</v>
          </cell>
          <cell r="B505" t="str">
            <v>Capital Lease, Printer Great Am-5</v>
          </cell>
          <cell r="C505" t="str">
            <v>404C</v>
          </cell>
          <cell r="E505">
            <v>43251</v>
          </cell>
          <cell r="F505">
            <v>258490.26</v>
          </cell>
          <cell r="G505" t="str">
            <v>End of Life</v>
          </cell>
          <cell r="H505">
            <v>25065.30966342504</v>
          </cell>
          <cell r="I505"/>
          <cell r="J505" t="str">
            <v>End of Life</v>
          </cell>
          <cell r="K505">
            <v>25065.30966342504</v>
          </cell>
          <cell r="L505">
            <v>0</v>
          </cell>
        </row>
        <row r="506">
          <cell r="A506" t="str">
            <v>Capital Lease, Printer Great Am</v>
          </cell>
          <cell r="B506" t="str">
            <v>Capital Lease, Printer Great Am-6</v>
          </cell>
          <cell r="C506" t="str">
            <v>404C</v>
          </cell>
          <cell r="E506">
            <v>43281</v>
          </cell>
          <cell r="F506">
            <v>234991.15</v>
          </cell>
          <cell r="G506" t="str">
            <v>End of Life</v>
          </cell>
          <cell r="H506">
            <v>25065.320329918224</v>
          </cell>
          <cell r="I506"/>
          <cell r="J506" t="str">
            <v>End of Life</v>
          </cell>
          <cell r="K506">
            <v>25065.320329918224</v>
          </cell>
          <cell r="L506">
            <v>0</v>
          </cell>
        </row>
        <row r="507">
          <cell r="A507" t="str">
            <v>Capital Lease, Printer Great Am</v>
          </cell>
          <cell r="B507" t="str">
            <v>Capital Lease, Printer Great Am-7</v>
          </cell>
          <cell r="C507" t="str">
            <v>404C</v>
          </cell>
          <cell r="E507">
            <v>43312</v>
          </cell>
          <cell r="F507">
            <v>211492.03</v>
          </cell>
          <cell r="G507" t="str">
            <v>End of Life</v>
          </cell>
          <cell r="H507">
            <v>25065.30966342504</v>
          </cell>
          <cell r="I507"/>
          <cell r="J507" t="str">
            <v>End of Life</v>
          </cell>
          <cell r="K507">
            <v>25065.30966342504</v>
          </cell>
          <cell r="L507">
            <v>0</v>
          </cell>
        </row>
        <row r="508">
          <cell r="A508" t="str">
            <v>Capital Lease, Printer Great Am</v>
          </cell>
          <cell r="B508" t="str">
            <v>Capital Lease, Printer Great Am-8</v>
          </cell>
          <cell r="C508" t="str">
            <v>404C</v>
          </cell>
          <cell r="E508">
            <v>43343</v>
          </cell>
          <cell r="F508">
            <v>187992.92</v>
          </cell>
          <cell r="G508" t="str">
            <v>End of Life</v>
          </cell>
          <cell r="H508">
            <v>25065.320329918224</v>
          </cell>
          <cell r="I508"/>
          <cell r="J508" t="str">
            <v>End of Life</v>
          </cell>
          <cell r="K508">
            <v>25065.320329918224</v>
          </cell>
          <cell r="L508">
            <v>0</v>
          </cell>
        </row>
        <row r="509">
          <cell r="A509" t="str">
            <v>Capital Lease, Printer Great Am</v>
          </cell>
          <cell r="B509" t="str">
            <v>Capital Lease, Printer Great Am-9</v>
          </cell>
          <cell r="C509" t="str">
            <v>404C</v>
          </cell>
          <cell r="E509">
            <v>43373</v>
          </cell>
          <cell r="F509">
            <v>164493.79999999999</v>
          </cell>
          <cell r="G509" t="str">
            <v>End of Life</v>
          </cell>
          <cell r="H509">
            <v>25065.30966342504</v>
          </cell>
          <cell r="I509"/>
          <cell r="J509" t="str">
            <v>End of Life</v>
          </cell>
          <cell r="K509">
            <v>25065.30966342504</v>
          </cell>
          <cell r="L509">
            <v>0</v>
          </cell>
        </row>
        <row r="510">
          <cell r="A510" t="str">
            <v>Capital Lease, Printer Great Am</v>
          </cell>
          <cell r="B510" t="str">
            <v>Capital Lease, Printer Great Am-10</v>
          </cell>
          <cell r="C510" t="str">
            <v>404C</v>
          </cell>
          <cell r="E510">
            <v>43404</v>
          </cell>
          <cell r="F510">
            <v>140994.69</v>
          </cell>
          <cell r="G510" t="str">
            <v>End of Life</v>
          </cell>
          <cell r="H510">
            <v>25065.320329918224</v>
          </cell>
          <cell r="I510"/>
          <cell r="J510" t="str">
            <v>End of Life</v>
          </cell>
          <cell r="K510">
            <v>25065.320329918224</v>
          </cell>
          <cell r="L510">
            <v>0</v>
          </cell>
        </row>
        <row r="511">
          <cell r="A511" t="str">
            <v>Capital Lease, Printer Great Am</v>
          </cell>
          <cell r="B511" t="str">
            <v>Capital Lease, Printer Great Am-11</v>
          </cell>
          <cell r="C511" t="str">
            <v>404C</v>
          </cell>
          <cell r="E511">
            <v>43434</v>
          </cell>
          <cell r="F511">
            <v>117495.57</v>
          </cell>
          <cell r="G511" t="str">
            <v>End of Life</v>
          </cell>
          <cell r="H511">
            <v>25065.30966342504</v>
          </cell>
          <cell r="I511"/>
          <cell r="J511" t="str">
            <v>End of Life</v>
          </cell>
          <cell r="K511">
            <v>25065.30966342504</v>
          </cell>
          <cell r="L511">
            <v>0</v>
          </cell>
        </row>
        <row r="512">
          <cell r="A512" t="str">
            <v>Capital Lease, Printer Great Am</v>
          </cell>
          <cell r="B512" t="str">
            <v>Capital Lease, Printer Great Am-12</v>
          </cell>
          <cell r="C512" t="str">
            <v>404C</v>
          </cell>
          <cell r="E512">
            <v>43465</v>
          </cell>
          <cell r="F512">
            <v>93996.46</v>
          </cell>
          <cell r="G512" t="str">
            <v>End of Life</v>
          </cell>
          <cell r="H512">
            <v>25065.320329918224</v>
          </cell>
          <cell r="I512"/>
          <cell r="J512" t="str">
            <v>End of Life</v>
          </cell>
          <cell r="K512">
            <v>25065.320329918224</v>
          </cell>
          <cell r="L512">
            <v>0</v>
          </cell>
        </row>
        <row r="513">
          <cell r="A513" t="str">
            <v>Capital Lease, Printer Great Am Total</v>
          </cell>
          <cell r="C513" t="str">
            <v>CGEN</v>
          </cell>
          <cell r="E513" t="str">
            <v>Total</v>
          </cell>
          <cell r="F513"/>
          <cell r="G513"/>
          <cell r="H513">
            <v>300783.77996005956</v>
          </cell>
          <cell r="I513"/>
          <cell r="J513">
            <v>0</v>
          </cell>
          <cell r="K513">
            <v>300783.77996005956</v>
          </cell>
          <cell r="L513">
            <v>0</v>
          </cell>
        </row>
        <row r="514">
          <cell r="A514" t="str">
            <v>Capital Lease, Printer Great Am 2</v>
          </cell>
          <cell r="B514" t="str">
            <v>Capital Lease, Printer Great Am 2-1</v>
          </cell>
          <cell r="C514" t="str">
            <v>404C</v>
          </cell>
          <cell r="E514">
            <v>43131</v>
          </cell>
          <cell r="F514">
            <v>776764.88</v>
          </cell>
          <cell r="G514" t="str">
            <v>End of Life</v>
          </cell>
          <cell r="H514">
            <v>20208.183327888837</v>
          </cell>
          <cell r="I514"/>
          <cell r="J514" t="str">
            <v>End of Life</v>
          </cell>
          <cell r="K514">
            <v>20208.183327888837</v>
          </cell>
          <cell r="L514">
            <v>0</v>
          </cell>
        </row>
        <row r="515">
          <cell r="A515" t="str">
            <v>Capital Lease, Printer Great Am 2</v>
          </cell>
          <cell r="B515" t="str">
            <v>Capital Lease, Printer Great Am 2-2</v>
          </cell>
          <cell r="C515" t="str">
            <v>404C</v>
          </cell>
          <cell r="E515">
            <v>43159</v>
          </cell>
          <cell r="F515">
            <v>757819.4</v>
          </cell>
          <cell r="G515" t="str">
            <v>End of Life</v>
          </cell>
          <cell r="H515">
            <v>20208.193994382022</v>
          </cell>
          <cell r="I515"/>
          <cell r="J515" t="str">
            <v>End of Life</v>
          </cell>
          <cell r="K515">
            <v>20208.193994382022</v>
          </cell>
          <cell r="L515">
            <v>0</v>
          </cell>
        </row>
        <row r="516">
          <cell r="A516" t="str">
            <v>Capital Lease, Printer Great Am 2</v>
          </cell>
          <cell r="B516" t="str">
            <v>Capital Lease, Printer Great Am 2-3</v>
          </cell>
          <cell r="C516" t="str">
            <v>404C</v>
          </cell>
          <cell r="E516">
            <v>43190</v>
          </cell>
          <cell r="F516">
            <v>738873.91</v>
          </cell>
          <cell r="G516" t="str">
            <v>End of Life</v>
          </cell>
          <cell r="H516">
            <v>20208.183327888837</v>
          </cell>
          <cell r="I516"/>
          <cell r="J516" t="str">
            <v>End of Life</v>
          </cell>
          <cell r="K516">
            <v>20208.183327888837</v>
          </cell>
          <cell r="L516">
            <v>0</v>
          </cell>
        </row>
        <row r="517">
          <cell r="A517" t="str">
            <v>Capital Lease, Printer Great Am 2</v>
          </cell>
          <cell r="B517" t="str">
            <v>Capital Lease, Printer Great Am 2-4</v>
          </cell>
          <cell r="C517" t="str">
            <v>404C</v>
          </cell>
          <cell r="E517">
            <v>43220</v>
          </cell>
          <cell r="F517">
            <v>719928.43</v>
          </cell>
          <cell r="G517" t="str">
            <v>End of Life</v>
          </cell>
          <cell r="H517">
            <v>20208.193994382022</v>
          </cell>
          <cell r="I517"/>
          <cell r="J517" t="str">
            <v>End of Life</v>
          </cell>
          <cell r="K517">
            <v>20208.193994382022</v>
          </cell>
          <cell r="L517">
            <v>0</v>
          </cell>
        </row>
        <row r="518">
          <cell r="A518" t="str">
            <v>Capital Lease, Printer Great Am 2</v>
          </cell>
          <cell r="B518" t="str">
            <v>Capital Lease, Printer Great Am 2-5</v>
          </cell>
          <cell r="C518" t="str">
            <v>404C</v>
          </cell>
          <cell r="E518">
            <v>43251</v>
          </cell>
          <cell r="F518">
            <v>700982.94</v>
          </cell>
          <cell r="G518" t="str">
            <v>End of Life</v>
          </cell>
          <cell r="H518">
            <v>20208.183327888837</v>
          </cell>
          <cell r="I518"/>
          <cell r="J518" t="str">
            <v>End of Life</v>
          </cell>
          <cell r="K518">
            <v>20208.183327888837</v>
          </cell>
          <cell r="L518">
            <v>0</v>
          </cell>
        </row>
        <row r="519">
          <cell r="A519" t="str">
            <v>Capital Lease, Printer Great Am 2</v>
          </cell>
          <cell r="B519" t="str">
            <v>Capital Lease, Printer Great Am 2-6</v>
          </cell>
          <cell r="C519" t="str">
            <v>404C</v>
          </cell>
          <cell r="E519">
            <v>43281</v>
          </cell>
          <cell r="F519">
            <v>682037.46</v>
          </cell>
          <cell r="G519" t="str">
            <v>End of Life</v>
          </cell>
          <cell r="H519">
            <v>20208.193994382022</v>
          </cell>
          <cell r="I519"/>
          <cell r="J519" t="str">
            <v>End of Life</v>
          </cell>
          <cell r="K519">
            <v>20208.193994382022</v>
          </cell>
          <cell r="L519">
            <v>0</v>
          </cell>
        </row>
        <row r="520">
          <cell r="A520" t="str">
            <v>Capital Lease, Printer Great Am 2</v>
          </cell>
          <cell r="B520" t="str">
            <v>Capital Lease, Printer Great Am 2-7</v>
          </cell>
          <cell r="C520" t="str">
            <v>404C</v>
          </cell>
          <cell r="E520">
            <v>43312</v>
          </cell>
          <cell r="F520">
            <v>663091.97</v>
          </cell>
          <cell r="G520" t="str">
            <v>End of Life</v>
          </cell>
          <cell r="H520">
            <v>20208.183327888837</v>
          </cell>
          <cell r="I520"/>
          <cell r="J520" t="str">
            <v>End of Life</v>
          </cell>
          <cell r="K520">
            <v>20208.183327888837</v>
          </cell>
          <cell r="L520">
            <v>0</v>
          </cell>
        </row>
        <row r="521">
          <cell r="A521" t="str">
            <v>Capital Lease, Printer Great Am 2</v>
          </cell>
          <cell r="B521" t="str">
            <v>Capital Lease, Printer Great Am 2-8</v>
          </cell>
          <cell r="C521" t="str">
            <v>404C</v>
          </cell>
          <cell r="E521">
            <v>43343</v>
          </cell>
          <cell r="F521">
            <v>644146.49</v>
          </cell>
          <cell r="G521" t="str">
            <v>End of Life</v>
          </cell>
          <cell r="H521">
            <v>20208.193994382022</v>
          </cell>
          <cell r="I521"/>
          <cell r="J521" t="str">
            <v>End of Life</v>
          </cell>
          <cell r="K521">
            <v>20208.193994382022</v>
          </cell>
          <cell r="L521">
            <v>0</v>
          </cell>
        </row>
        <row r="522">
          <cell r="A522" t="str">
            <v>Capital Lease, Printer Great Am 2</v>
          </cell>
          <cell r="B522" t="str">
            <v>Capital Lease, Printer Great Am 2-9</v>
          </cell>
          <cell r="C522" t="str">
            <v>404C</v>
          </cell>
          <cell r="E522">
            <v>43373</v>
          </cell>
          <cell r="F522">
            <v>625201</v>
          </cell>
          <cell r="G522" t="str">
            <v>End of Life</v>
          </cell>
          <cell r="H522">
            <v>20208.183327888837</v>
          </cell>
          <cell r="I522"/>
          <cell r="J522" t="str">
            <v>End of Life</v>
          </cell>
          <cell r="K522">
            <v>20208.183327888837</v>
          </cell>
          <cell r="L522">
            <v>0</v>
          </cell>
        </row>
        <row r="523">
          <cell r="A523" t="str">
            <v>Capital Lease, Printer Great Am 2</v>
          </cell>
          <cell r="B523" t="str">
            <v>Capital Lease, Printer Great Am 2-10</v>
          </cell>
          <cell r="C523" t="str">
            <v>404C</v>
          </cell>
          <cell r="E523">
            <v>43404</v>
          </cell>
          <cell r="F523">
            <v>606255.52</v>
          </cell>
          <cell r="G523" t="str">
            <v>End of Life</v>
          </cell>
          <cell r="H523">
            <v>20208.193994382022</v>
          </cell>
          <cell r="I523"/>
          <cell r="J523" t="str">
            <v>End of Life</v>
          </cell>
          <cell r="K523">
            <v>20208.193994382022</v>
          </cell>
          <cell r="L523">
            <v>0</v>
          </cell>
        </row>
        <row r="524">
          <cell r="A524" t="str">
            <v>Capital Lease, Printer Great Am 2</v>
          </cell>
          <cell r="B524" t="str">
            <v>Capital Lease, Printer Great Am 2-11</v>
          </cell>
          <cell r="C524" t="str">
            <v>404C</v>
          </cell>
          <cell r="E524">
            <v>43434</v>
          </cell>
          <cell r="F524">
            <v>587310.03</v>
          </cell>
          <cell r="G524" t="str">
            <v>End of Life</v>
          </cell>
          <cell r="H524">
            <v>20208.183327888837</v>
          </cell>
          <cell r="I524"/>
          <cell r="J524" t="str">
            <v>End of Life</v>
          </cell>
          <cell r="K524">
            <v>20208.183327888837</v>
          </cell>
          <cell r="L524">
            <v>0</v>
          </cell>
        </row>
        <row r="525">
          <cell r="A525" t="str">
            <v>Capital Lease, Printer Great Am 2</v>
          </cell>
          <cell r="B525" t="str">
            <v>Capital Lease, Printer Great Am 2-12</v>
          </cell>
          <cell r="C525" t="str">
            <v>404C</v>
          </cell>
          <cell r="E525">
            <v>43465</v>
          </cell>
          <cell r="F525">
            <v>568364.55000000005</v>
          </cell>
          <cell r="G525" t="str">
            <v>End of Life</v>
          </cell>
          <cell r="H525">
            <v>20208.193994382022</v>
          </cell>
          <cell r="I525"/>
          <cell r="J525" t="str">
            <v>End of Life</v>
          </cell>
          <cell r="K525">
            <v>20208.193994382022</v>
          </cell>
          <cell r="L525">
            <v>0</v>
          </cell>
        </row>
        <row r="526">
          <cell r="A526" t="str">
            <v>Capital Lease, Printer Great Am 2 Total</v>
          </cell>
          <cell r="C526" t="str">
            <v>CGEN</v>
          </cell>
          <cell r="E526" t="str">
            <v>Total</v>
          </cell>
          <cell r="F526"/>
          <cell r="G526"/>
          <cell r="H526">
            <v>242498.26393362513</v>
          </cell>
          <cell r="I526"/>
          <cell r="J526">
            <v>0</v>
          </cell>
          <cell r="K526">
            <v>242498.26393362513</v>
          </cell>
          <cell r="L526">
            <v>0</v>
          </cell>
        </row>
        <row r="527">
          <cell r="A527" t="str">
            <v>Capital Lease, Printer Great Am 3</v>
          </cell>
          <cell r="B527" t="str">
            <v>Capital Lease, Printer Great Am 3-2</v>
          </cell>
          <cell r="C527" t="str">
            <v>404C</v>
          </cell>
          <cell r="E527">
            <v>43159</v>
          </cell>
          <cell r="F527">
            <v>0</v>
          </cell>
          <cell r="G527" t="str">
            <v>End of Life</v>
          </cell>
          <cell r="H527">
            <v>0</v>
          </cell>
          <cell r="I527"/>
          <cell r="J527" t="str">
            <v>End of Life</v>
          </cell>
          <cell r="K527">
            <v>0</v>
          </cell>
          <cell r="L527">
            <v>0</v>
          </cell>
        </row>
        <row r="528">
          <cell r="A528" t="str">
            <v>Capital Lease, Printer Great Am 3</v>
          </cell>
          <cell r="B528" t="str">
            <v>Capital Lease, Printer Great Am 3-3</v>
          </cell>
          <cell r="C528" t="str">
            <v>404C</v>
          </cell>
          <cell r="E528">
            <v>43190</v>
          </cell>
          <cell r="F528">
            <v>198852.62</v>
          </cell>
          <cell r="G528" t="str">
            <v>End of Life</v>
          </cell>
          <cell r="H528">
            <v>13350.641527725224</v>
          </cell>
          <cell r="I528"/>
          <cell r="J528" t="str">
            <v>End of Life</v>
          </cell>
          <cell r="K528">
            <v>13350.641527725224</v>
          </cell>
          <cell r="L528">
            <v>0</v>
          </cell>
        </row>
        <row r="529">
          <cell r="A529" t="str">
            <v>Capital Lease, Printer Great Am 3</v>
          </cell>
          <cell r="B529" t="str">
            <v>Capital Lease, Printer Great Am 3-4</v>
          </cell>
          <cell r="C529" t="str">
            <v>404C</v>
          </cell>
          <cell r="E529">
            <v>43220</v>
          </cell>
          <cell r="F529">
            <v>385188.8</v>
          </cell>
          <cell r="G529" t="str">
            <v>End of Life</v>
          </cell>
          <cell r="H529">
            <v>8931.7693976211158</v>
          </cell>
          <cell r="I529"/>
          <cell r="J529" t="str">
            <v>End of Life</v>
          </cell>
          <cell r="K529">
            <v>8931.7693976211158</v>
          </cell>
          <cell r="L529">
            <v>0</v>
          </cell>
        </row>
        <row r="530">
          <cell r="A530" t="str">
            <v>Capital Lease, Printer Great Am 3</v>
          </cell>
          <cell r="B530" t="str">
            <v>Capital Lease, Printer Great Am 3-5</v>
          </cell>
          <cell r="C530" t="str">
            <v>404C</v>
          </cell>
          <cell r="E530">
            <v>43251</v>
          </cell>
          <cell r="F530">
            <v>376815.13</v>
          </cell>
          <cell r="G530" t="str">
            <v>End of Life</v>
          </cell>
          <cell r="H530">
            <v>8931.7693976211158</v>
          </cell>
          <cell r="I530"/>
          <cell r="J530" t="str">
            <v>End of Life</v>
          </cell>
          <cell r="K530">
            <v>8931.7693976211158</v>
          </cell>
          <cell r="L530">
            <v>0</v>
          </cell>
        </row>
        <row r="531">
          <cell r="A531" t="str">
            <v>Capital Lease, Printer Great Am 3</v>
          </cell>
          <cell r="B531" t="str">
            <v>Capital Lease, Printer Great Am 3-6</v>
          </cell>
          <cell r="C531" t="str">
            <v>404C</v>
          </cell>
          <cell r="E531">
            <v>43281</v>
          </cell>
          <cell r="F531">
            <v>368441.46</v>
          </cell>
          <cell r="G531" t="str">
            <v>End of Life</v>
          </cell>
          <cell r="H531">
            <v>8931.7693976211158</v>
          </cell>
          <cell r="I531"/>
          <cell r="J531" t="str">
            <v>End of Life</v>
          </cell>
          <cell r="K531">
            <v>8931.7693976211158</v>
          </cell>
          <cell r="L531">
            <v>0</v>
          </cell>
        </row>
        <row r="532">
          <cell r="A532" t="str">
            <v>Capital Lease, Printer Great Am 3</v>
          </cell>
          <cell r="B532" t="str">
            <v>Capital Lease, Printer Great Am 3-7</v>
          </cell>
          <cell r="C532" t="str">
            <v>404C</v>
          </cell>
          <cell r="E532">
            <v>43312</v>
          </cell>
          <cell r="F532">
            <v>360067.79</v>
          </cell>
          <cell r="G532" t="str">
            <v>End of Life</v>
          </cell>
          <cell r="H532">
            <v>8931.7693976211158</v>
          </cell>
          <cell r="I532"/>
          <cell r="J532" t="str">
            <v>End of Life</v>
          </cell>
          <cell r="K532">
            <v>8931.7693976211158</v>
          </cell>
          <cell r="L532">
            <v>0</v>
          </cell>
        </row>
        <row r="533">
          <cell r="A533" t="str">
            <v>Capital Lease, Printer Great Am 3</v>
          </cell>
          <cell r="B533" t="str">
            <v>Capital Lease, Printer Great Am 3-8</v>
          </cell>
          <cell r="C533" t="str">
            <v>404C</v>
          </cell>
          <cell r="E533">
            <v>43343</v>
          </cell>
          <cell r="F533">
            <v>351694.12</v>
          </cell>
          <cell r="G533" t="str">
            <v>End of Life</v>
          </cell>
          <cell r="H533">
            <v>8931.7693976211158</v>
          </cell>
          <cell r="I533"/>
          <cell r="J533" t="str">
            <v>End of Life</v>
          </cell>
          <cell r="K533">
            <v>8931.7693976211158</v>
          </cell>
          <cell r="L533">
            <v>0</v>
          </cell>
        </row>
        <row r="534">
          <cell r="A534" t="str">
            <v>Capital Lease, Printer Great Am 3</v>
          </cell>
          <cell r="B534" t="str">
            <v>Capital Lease, Printer Great Am 3-9</v>
          </cell>
          <cell r="C534" t="str">
            <v>404C</v>
          </cell>
          <cell r="E534">
            <v>43373</v>
          </cell>
          <cell r="F534">
            <v>343320.45</v>
          </cell>
          <cell r="G534" t="str">
            <v>End of Life</v>
          </cell>
          <cell r="H534">
            <v>8931.7693976211158</v>
          </cell>
          <cell r="I534"/>
          <cell r="J534" t="str">
            <v>End of Life</v>
          </cell>
          <cell r="K534">
            <v>8931.7693976211158</v>
          </cell>
          <cell r="L534">
            <v>0</v>
          </cell>
        </row>
        <row r="535">
          <cell r="A535" t="str">
            <v>Capital Lease, Printer Great Am 3</v>
          </cell>
          <cell r="B535" t="str">
            <v>Capital Lease, Printer Great Am 3-10</v>
          </cell>
          <cell r="C535" t="str">
            <v>404C</v>
          </cell>
          <cell r="E535">
            <v>43404</v>
          </cell>
          <cell r="F535">
            <v>334946.78000000003</v>
          </cell>
          <cell r="G535" t="str">
            <v>End of Life</v>
          </cell>
          <cell r="H535">
            <v>8931.7693976211158</v>
          </cell>
          <cell r="I535"/>
          <cell r="J535" t="str">
            <v>End of Life</v>
          </cell>
          <cell r="K535">
            <v>8931.7693976211158</v>
          </cell>
          <cell r="L535">
            <v>0</v>
          </cell>
        </row>
        <row r="536">
          <cell r="A536" t="str">
            <v>Capital Lease, Printer Great Am 3</v>
          </cell>
          <cell r="B536" t="str">
            <v>Capital Lease, Printer Great Am 3-11</v>
          </cell>
          <cell r="C536" t="str">
            <v>404C</v>
          </cell>
          <cell r="E536">
            <v>43434</v>
          </cell>
          <cell r="F536">
            <v>326573.11</v>
          </cell>
          <cell r="G536" t="str">
            <v>End of Life</v>
          </cell>
          <cell r="H536">
            <v>8931.7693976211158</v>
          </cell>
          <cell r="I536"/>
          <cell r="J536" t="str">
            <v>End of Life</v>
          </cell>
          <cell r="K536">
            <v>8931.7693976211158</v>
          </cell>
          <cell r="L536">
            <v>0</v>
          </cell>
        </row>
        <row r="537">
          <cell r="A537" t="str">
            <v>Capital Lease, Printer Great Am 3</v>
          </cell>
          <cell r="B537" t="str">
            <v>Capital Lease, Printer Great Am 3-12</v>
          </cell>
          <cell r="C537" t="str">
            <v>404C</v>
          </cell>
          <cell r="E537">
            <v>43465</v>
          </cell>
          <cell r="F537">
            <v>318199.44</v>
          </cell>
          <cell r="G537" t="str">
            <v>End of Life</v>
          </cell>
          <cell r="H537">
            <v>8931.7693976211158</v>
          </cell>
          <cell r="I537"/>
          <cell r="J537" t="str">
            <v>End of Life</v>
          </cell>
          <cell r="K537">
            <v>8931.7693976211158</v>
          </cell>
          <cell r="L537">
            <v>0</v>
          </cell>
        </row>
        <row r="538">
          <cell r="A538" t="str">
            <v>Capital Lease, Printer Great Am 3 Total</v>
          </cell>
          <cell r="C538" t="str">
            <v>CGEN</v>
          </cell>
          <cell r="E538" t="str">
            <v>Total</v>
          </cell>
          <cell r="F538"/>
          <cell r="G538"/>
          <cell r="H538">
            <v>93736.566106315266</v>
          </cell>
          <cell r="I538"/>
          <cell r="J538">
            <v>0</v>
          </cell>
          <cell r="K538">
            <v>93736.566106315266</v>
          </cell>
          <cell r="L538">
            <v>0</v>
          </cell>
        </row>
        <row r="539">
          <cell r="A539" t="str">
            <v>E302 INT Franchises</v>
          </cell>
          <cell r="B539" t="str">
            <v>E302 INT Franchises-1</v>
          </cell>
          <cell r="C539" t="str">
            <v>404E</v>
          </cell>
          <cell r="E539">
            <v>43131</v>
          </cell>
          <cell r="F539">
            <v>1034045.27</v>
          </cell>
          <cell r="G539">
            <v>0</v>
          </cell>
          <cell r="H539">
            <v>54897.41</v>
          </cell>
          <cell r="I539"/>
          <cell r="J539">
            <v>0</v>
          </cell>
          <cell r="K539">
            <v>58308.46</v>
          </cell>
          <cell r="L539">
            <v>3411.05</v>
          </cell>
        </row>
        <row r="540">
          <cell r="A540" t="str">
            <v>E302 INT Franchises</v>
          </cell>
          <cell r="B540" t="str">
            <v>E302 INT Franchises-2</v>
          </cell>
          <cell r="C540" t="str">
            <v>404E</v>
          </cell>
          <cell r="E540">
            <v>43159</v>
          </cell>
          <cell r="F540">
            <v>951164.24</v>
          </cell>
          <cell r="G540">
            <v>0</v>
          </cell>
          <cell r="H540">
            <v>86034.12</v>
          </cell>
          <cell r="I540"/>
          <cell r="J540">
            <v>0</v>
          </cell>
          <cell r="K540">
            <v>58308.46</v>
          </cell>
          <cell r="L540">
            <v>-27725.66</v>
          </cell>
        </row>
        <row r="541">
          <cell r="A541" t="str">
            <v>E302 INT Franchises</v>
          </cell>
          <cell r="B541" t="str">
            <v>E302 INT Franchises-3</v>
          </cell>
          <cell r="C541" t="str">
            <v>404E</v>
          </cell>
          <cell r="E541">
            <v>43190</v>
          </cell>
          <cell r="F541">
            <v>897939.87</v>
          </cell>
          <cell r="G541">
            <v>0</v>
          </cell>
          <cell r="H541">
            <v>55258.78</v>
          </cell>
          <cell r="I541"/>
          <cell r="J541">
            <v>0</v>
          </cell>
          <cell r="K541">
            <v>58308.46</v>
          </cell>
          <cell r="L541">
            <v>3049.68</v>
          </cell>
        </row>
        <row r="542">
          <cell r="A542" t="str">
            <v>E302 INT Franchises</v>
          </cell>
          <cell r="B542" t="str">
            <v>E302 INT Franchises-4</v>
          </cell>
          <cell r="C542" t="str">
            <v>404E</v>
          </cell>
          <cell r="E542">
            <v>43220</v>
          </cell>
          <cell r="F542">
            <v>842998.29</v>
          </cell>
          <cell r="G542">
            <v>0</v>
          </cell>
          <cell r="H542">
            <v>55286.31</v>
          </cell>
          <cell r="I542"/>
          <cell r="J542">
            <v>0</v>
          </cell>
          <cell r="K542">
            <v>58308.46</v>
          </cell>
          <cell r="L542">
            <v>3022.15</v>
          </cell>
        </row>
        <row r="543">
          <cell r="A543" t="str">
            <v>E302 INT Franchises</v>
          </cell>
          <cell r="B543" t="str">
            <v>E302 INT Franchises-5</v>
          </cell>
          <cell r="C543" t="str">
            <v>404E</v>
          </cell>
          <cell r="E543">
            <v>43251</v>
          </cell>
          <cell r="F543">
            <v>789466.91</v>
          </cell>
          <cell r="G543">
            <v>0</v>
          </cell>
          <cell r="H543">
            <v>55359.62</v>
          </cell>
          <cell r="I543"/>
          <cell r="J543">
            <v>0</v>
          </cell>
          <cell r="K543">
            <v>58308.46</v>
          </cell>
          <cell r="L543">
            <v>2948.84</v>
          </cell>
        </row>
        <row r="544">
          <cell r="A544" t="str">
            <v>E302 INT Franchises</v>
          </cell>
          <cell r="B544" t="str">
            <v>E302 INT Franchises-6</v>
          </cell>
          <cell r="C544" t="str">
            <v>404E</v>
          </cell>
          <cell r="E544">
            <v>43281</v>
          </cell>
          <cell r="F544">
            <v>941383.4</v>
          </cell>
          <cell r="G544">
            <v>0</v>
          </cell>
          <cell r="H544">
            <v>57152.12</v>
          </cell>
          <cell r="I544"/>
          <cell r="J544">
            <v>0</v>
          </cell>
          <cell r="K544">
            <v>58308.46</v>
          </cell>
          <cell r="L544">
            <v>1156.3399999999999</v>
          </cell>
        </row>
        <row r="545">
          <cell r="A545" t="str">
            <v>E302 INT Franchises</v>
          </cell>
          <cell r="B545" t="str">
            <v>E302 INT Franchises-7</v>
          </cell>
          <cell r="C545" t="str">
            <v>404E</v>
          </cell>
          <cell r="E545">
            <v>43312</v>
          </cell>
          <cell r="F545">
            <v>1091181.97</v>
          </cell>
          <cell r="G545">
            <v>0</v>
          </cell>
          <cell r="H545">
            <v>58696.34</v>
          </cell>
          <cell r="I545"/>
          <cell r="J545">
            <v>0</v>
          </cell>
          <cell r="K545">
            <v>58308.46</v>
          </cell>
          <cell r="L545">
            <v>-387.88</v>
          </cell>
        </row>
        <row r="546">
          <cell r="A546" t="str">
            <v>E302 INT Franchises</v>
          </cell>
          <cell r="B546" t="str">
            <v>E302 INT Franchises-8</v>
          </cell>
          <cell r="C546" t="str">
            <v>404E</v>
          </cell>
          <cell r="E546">
            <v>43343</v>
          </cell>
          <cell r="F546">
            <v>1033915.13</v>
          </cell>
          <cell r="G546">
            <v>0</v>
          </cell>
          <cell r="H546">
            <v>58504.35</v>
          </cell>
          <cell r="I546"/>
          <cell r="J546">
            <v>0</v>
          </cell>
          <cell r="K546">
            <v>58308.46</v>
          </cell>
          <cell r="L546">
            <v>-195.89</v>
          </cell>
        </row>
        <row r="547">
          <cell r="A547" t="str">
            <v>E302 INT Franchises</v>
          </cell>
          <cell r="B547" t="str">
            <v>E302 INT Franchises-9</v>
          </cell>
          <cell r="C547" t="str">
            <v>404E</v>
          </cell>
          <cell r="E547">
            <v>43373</v>
          </cell>
          <cell r="F547">
            <v>979138.55</v>
          </cell>
          <cell r="G547">
            <v>0</v>
          </cell>
          <cell r="H547">
            <v>58535.43</v>
          </cell>
          <cell r="I547"/>
          <cell r="J547">
            <v>0</v>
          </cell>
          <cell r="K547">
            <v>58308.46</v>
          </cell>
          <cell r="L547">
            <v>-226.97</v>
          </cell>
        </row>
        <row r="548">
          <cell r="A548" t="str">
            <v>E302 INT Franchises</v>
          </cell>
          <cell r="B548" t="str">
            <v>E302 INT Franchises-10</v>
          </cell>
          <cell r="C548" t="str">
            <v>404E</v>
          </cell>
          <cell r="E548">
            <v>43404</v>
          </cell>
          <cell r="F548">
            <v>930362.38</v>
          </cell>
          <cell r="G548">
            <v>0</v>
          </cell>
          <cell r="H548">
            <v>58617.01</v>
          </cell>
          <cell r="I548"/>
          <cell r="J548">
            <v>0</v>
          </cell>
          <cell r="K548">
            <v>58308.46</v>
          </cell>
          <cell r="L548">
            <v>-308.55</v>
          </cell>
        </row>
        <row r="549">
          <cell r="A549" t="str">
            <v>E302 INT Franchises</v>
          </cell>
          <cell r="B549" t="str">
            <v>E302 INT Franchises-11</v>
          </cell>
          <cell r="C549" t="str">
            <v>404E</v>
          </cell>
          <cell r="E549">
            <v>43434</v>
          </cell>
          <cell r="F549">
            <v>858402</v>
          </cell>
          <cell r="G549">
            <v>0</v>
          </cell>
          <cell r="H549">
            <v>58360.71</v>
          </cell>
          <cell r="I549"/>
          <cell r="J549">
            <v>0</v>
          </cell>
          <cell r="K549">
            <v>58308.46</v>
          </cell>
          <cell r="L549">
            <v>-52.25</v>
          </cell>
        </row>
        <row r="550">
          <cell r="A550" t="str">
            <v>E302 INT Franchises</v>
          </cell>
          <cell r="B550" t="str">
            <v>E302 INT Franchises-12</v>
          </cell>
          <cell r="C550" t="str">
            <v>404E</v>
          </cell>
          <cell r="E550">
            <v>43465</v>
          </cell>
          <cell r="F550">
            <v>799897.63</v>
          </cell>
          <cell r="G550">
            <v>0</v>
          </cell>
          <cell r="H550">
            <v>58308.46</v>
          </cell>
          <cell r="I550"/>
          <cell r="J550">
            <v>0</v>
          </cell>
          <cell r="K550">
            <v>58308.46</v>
          </cell>
          <cell r="L550">
            <v>0</v>
          </cell>
        </row>
        <row r="551">
          <cell r="A551" t="str">
            <v>E302 INT Franchises Total</v>
          </cell>
          <cell r="C551" t="str">
            <v>EINT</v>
          </cell>
          <cell r="E551" t="str">
            <v>Total</v>
          </cell>
          <cell r="F551"/>
          <cell r="G551"/>
          <cell r="H551">
            <v>715010.65999999992</v>
          </cell>
          <cell r="I551"/>
          <cell r="J551">
            <v>0</v>
          </cell>
          <cell r="K551">
            <v>699701.5199999999</v>
          </cell>
          <cell r="L551">
            <v>-15309.14</v>
          </cell>
        </row>
        <row r="552">
          <cell r="A552" t="str">
            <v>E302 INT Franchises, Baker Project</v>
          </cell>
          <cell r="B552" t="str">
            <v>E302 INT Franchises, Baker Project-1</v>
          </cell>
          <cell r="C552" t="str">
            <v>404E</v>
          </cell>
          <cell r="E552">
            <v>43131</v>
          </cell>
          <cell r="F552">
            <v>32784700.25</v>
          </cell>
          <cell r="G552">
            <v>0</v>
          </cell>
          <cell r="H552">
            <v>66838.63</v>
          </cell>
          <cell r="I552"/>
          <cell r="J552">
            <v>0</v>
          </cell>
          <cell r="K552">
            <v>66838.64</v>
          </cell>
          <cell r="L552">
            <v>0.01</v>
          </cell>
        </row>
        <row r="553">
          <cell r="A553" t="str">
            <v>E302 INT Franchises, Baker Project</v>
          </cell>
          <cell r="B553" t="str">
            <v>E302 INT Franchises, Baker Project-2</v>
          </cell>
          <cell r="C553" t="str">
            <v>404E</v>
          </cell>
          <cell r="E553">
            <v>43159</v>
          </cell>
          <cell r="F553">
            <v>32717861.620000001</v>
          </cell>
          <cell r="G553">
            <v>0</v>
          </cell>
          <cell r="H553">
            <v>66838.47</v>
          </cell>
          <cell r="I553"/>
          <cell r="J553">
            <v>0</v>
          </cell>
          <cell r="K553">
            <v>66838.64</v>
          </cell>
          <cell r="L553">
            <v>0.17</v>
          </cell>
        </row>
        <row r="554">
          <cell r="A554" t="str">
            <v>E302 INT Franchises, Baker Project</v>
          </cell>
          <cell r="B554" t="str">
            <v>E302 INT Franchises, Baker Project-3</v>
          </cell>
          <cell r="C554" t="str">
            <v>404E</v>
          </cell>
          <cell r="E554">
            <v>43190</v>
          </cell>
          <cell r="F554">
            <v>32651023.149999999</v>
          </cell>
          <cell r="G554">
            <v>0</v>
          </cell>
          <cell r="H554">
            <v>66838.41</v>
          </cell>
          <cell r="I554"/>
          <cell r="J554">
            <v>0</v>
          </cell>
          <cell r="K554">
            <v>66838.64</v>
          </cell>
          <cell r="L554">
            <v>0.23</v>
          </cell>
        </row>
        <row r="555">
          <cell r="A555" t="str">
            <v>E302 INT Franchises, Baker Project</v>
          </cell>
          <cell r="B555" t="str">
            <v>E302 INT Franchises, Baker Project-4</v>
          </cell>
          <cell r="C555" t="str">
            <v>404E</v>
          </cell>
          <cell r="E555">
            <v>43220</v>
          </cell>
          <cell r="F555">
            <v>32584184.739999998</v>
          </cell>
          <cell r="G555">
            <v>0</v>
          </cell>
          <cell r="H555">
            <v>66838.44</v>
          </cell>
          <cell r="I555"/>
          <cell r="J555">
            <v>0</v>
          </cell>
          <cell r="K555">
            <v>66838.64</v>
          </cell>
          <cell r="L555">
            <v>0.2</v>
          </cell>
        </row>
        <row r="556">
          <cell r="A556" t="str">
            <v>E302 INT Franchises, Baker Project</v>
          </cell>
          <cell r="B556" t="str">
            <v>E302 INT Franchises, Baker Project-5</v>
          </cell>
          <cell r="C556" t="str">
            <v>404E</v>
          </cell>
          <cell r="E556">
            <v>43251</v>
          </cell>
          <cell r="F556">
            <v>32517346.300000001</v>
          </cell>
          <cell r="G556">
            <v>0</v>
          </cell>
          <cell r="H556">
            <v>66838.55</v>
          </cell>
          <cell r="I556"/>
          <cell r="J556">
            <v>0</v>
          </cell>
          <cell r="K556">
            <v>66838.64</v>
          </cell>
          <cell r="L556">
            <v>0.09</v>
          </cell>
        </row>
        <row r="557">
          <cell r="A557" t="str">
            <v>E302 INT Franchises, Baker Project</v>
          </cell>
          <cell r="B557" t="str">
            <v>E302 INT Franchises, Baker Project-6</v>
          </cell>
          <cell r="C557" t="str">
            <v>404E</v>
          </cell>
          <cell r="E557">
            <v>43281</v>
          </cell>
          <cell r="F557">
            <v>32450507.75</v>
          </cell>
          <cell r="G557">
            <v>0</v>
          </cell>
          <cell r="H557">
            <v>66838.429999999993</v>
          </cell>
          <cell r="I557"/>
          <cell r="J557">
            <v>0</v>
          </cell>
          <cell r="K557">
            <v>66838.64</v>
          </cell>
          <cell r="L557">
            <v>0.21</v>
          </cell>
        </row>
        <row r="558">
          <cell r="A558" t="str">
            <v>E302 INT Franchises, Baker Project</v>
          </cell>
          <cell r="B558" t="str">
            <v>E302 INT Franchises, Baker Project-7</v>
          </cell>
          <cell r="C558" t="str">
            <v>404E</v>
          </cell>
          <cell r="E558">
            <v>43312</v>
          </cell>
          <cell r="F558">
            <v>32383669.32</v>
          </cell>
          <cell r="G558">
            <v>0</v>
          </cell>
          <cell r="H558">
            <v>66838.39</v>
          </cell>
          <cell r="I558"/>
          <cell r="J558">
            <v>0</v>
          </cell>
          <cell r="K558">
            <v>66838.64</v>
          </cell>
          <cell r="L558">
            <v>0.25</v>
          </cell>
        </row>
        <row r="559">
          <cell r="A559" t="str">
            <v>E302 INT Franchises, Baker Project</v>
          </cell>
          <cell r="B559" t="str">
            <v>E302 INT Franchises, Baker Project-8</v>
          </cell>
          <cell r="C559" t="str">
            <v>404E</v>
          </cell>
          <cell r="E559">
            <v>43343</v>
          </cell>
          <cell r="F559">
            <v>32316830.93</v>
          </cell>
          <cell r="G559">
            <v>0</v>
          </cell>
          <cell r="H559">
            <v>66838.429999999993</v>
          </cell>
          <cell r="I559"/>
          <cell r="J559">
            <v>0</v>
          </cell>
          <cell r="K559">
            <v>66838.64</v>
          </cell>
          <cell r="L559">
            <v>0.21</v>
          </cell>
        </row>
        <row r="560">
          <cell r="A560" t="str">
            <v>E302 INT Franchises, Baker Project</v>
          </cell>
          <cell r="B560" t="str">
            <v>E302 INT Franchises, Baker Project-9</v>
          </cell>
          <cell r="C560" t="str">
            <v>404E</v>
          </cell>
          <cell r="E560">
            <v>43373</v>
          </cell>
          <cell r="F560">
            <v>32249992.5</v>
          </cell>
          <cell r="G560">
            <v>0</v>
          </cell>
          <cell r="H560">
            <v>66838.539999999994</v>
          </cell>
          <cell r="I560"/>
          <cell r="J560">
            <v>0</v>
          </cell>
          <cell r="K560">
            <v>66838.64</v>
          </cell>
          <cell r="L560">
            <v>0.1</v>
          </cell>
        </row>
        <row r="561">
          <cell r="A561" t="str">
            <v>E302 INT Franchises, Baker Project</v>
          </cell>
          <cell r="B561" t="str">
            <v>E302 INT Franchises, Baker Project-10</v>
          </cell>
          <cell r="C561" t="str">
            <v>404E</v>
          </cell>
          <cell r="E561">
            <v>43404</v>
          </cell>
          <cell r="F561">
            <v>32183153.960000001</v>
          </cell>
          <cell r="G561">
            <v>0</v>
          </cell>
          <cell r="H561">
            <v>66838.399999999994</v>
          </cell>
          <cell r="I561"/>
          <cell r="J561">
            <v>0</v>
          </cell>
          <cell r="K561">
            <v>66838.64</v>
          </cell>
          <cell r="L561">
            <v>0.24</v>
          </cell>
        </row>
        <row r="562">
          <cell r="A562" t="str">
            <v>E302 INT Franchises, Baker Project</v>
          </cell>
          <cell r="B562" t="str">
            <v>E302 INT Franchises, Baker Project-11</v>
          </cell>
          <cell r="C562" t="str">
            <v>404E</v>
          </cell>
          <cell r="E562">
            <v>43434</v>
          </cell>
          <cell r="F562">
            <v>32116315.559999999</v>
          </cell>
          <cell r="G562">
            <v>0</v>
          </cell>
          <cell r="H562">
            <v>66838.649999999994</v>
          </cell>
          <cell r="I562"/>
          <cell r="J562">
            <v>0</v>
          </cell>
          <cell r="K562">
            <v>66838.64</v>
          </cell>
          <cell r="L562">
            <v>-0.01</v>
          </cell>
        </row>
        <row r="563">
          <cell r="A563" t="str">
            <v>E302 INT Franchises, Baker Project</v>
          </cell>
          <cell r="B563" t="str">
            <v>E302 INT Franchises, Baker Project-12</v>
          </cell>
          <cell r="C563" t="str">
            <v>404E</v>
          </cell>
          <cell r="E563">
            <v>43465</v>
          </cell>
          <cell r="F563">
            <v>32049476.91</v>
          </cell>
          <cell r="G563">
            <v>0</v>
          </cell>
          <cell r="H563">
            <v>66838.64</v>
          </cell>
          <cell r="I563"/>
          <cell r="J563">
            <v>0</v>
          </cell>
          <cell r="K563">
            <v>66838.64</v>
          </cell>
          <cell r="L563">
            <v>0</v>
          </cell>
        </row>
        <row r="564">
          <cell r="A564" t="str">
            <v>E302 INT Franchises, Baker Project Total</v>
          </cell>
          <cell r="C564" t="str">
            <v>EINT</v>
          </cell>
          <cell r="E564" t="str">
            <v>Total</v>
          </cell>
          <cell r="F564"/>
          <cell r="G564"/>
          <cell r="H564">
            <v>802061.9800000001</v>
          </cell>
          <cell r="I564"/>
          <cell r="J564">
            <v>0</v>
          </cell>
          <cell r="K564">
            <v>802063.68</v>
          </cell>
          <cell r="L564">
            <v>1.7</v>
          </cell>
        </row>
        <row r="565">
          <cell r="A565" t="str">
            <v xml:space="preserve">E302 INT Franchises, Snoqualmie </v>
          </cell>
          <cell r="B565" t="str">
            <v>E302 INT Franchises, Snoqualmie -1</v>
          </cell>
          <cell r="C565" t="str">
            <v>404E</v>
          </cell>
          <cell r="E565">
            <v>43131</v>
          </cell>
          <cell r="F565">
            <v>10219248.59</v>
          </cell>
          <cell r="G565">
            <v>0</v>
          </cell>
          <cell r="H565">
            <v>31935.15</v>
          </cell>
          <cell r="I565"/>
          <cell r="J565">
            <v>0</v>
          </cell>
          <cell r="K565">
            <v>31935.19</v>
          </cell>
          <cell r="L565">
            <v>0.04</v>
          </cell>
        </row>
        <row r="566">
          <cell r="A566" t="str">
            <v xml:space="preserve">E302 INT Franchises, Snoqualmie </v>
          </cell>
          <cell r="B566" t="str">
            <v>E302 INT Franchises, Snoqualmie -2</v>
          </cell>
          <cell r="C566" t="str">
            <v>404E</v>
          </cell>
          <cell r="E566">
            <v>43159</v>
          </cell>
          <cell r="F566">
            <v>10187313.439999999</v>
          </cell>
          <cell r="G566">
            <v>0</v>
          </cell>
          <cell r="H566">
            <v>31935.19</v>
          </cell>
          <cell r="I566"/>
          <cell r="J566">
            <v>0</v>
          </cell>
          <cell r="K566">
            <v>31935.19</v>
          </cell>
          <cell r="L566">
            <v>0</v>
          </cell>
        </row>
        <row r="567">
          <cell r="A567" t="str">
            <v xml:space="preserve">E302 INT Franchises, Snoqualmie </v>
          </cell>
          <cell r="B567" t="str">
            <v>E302 INT Franchises, Snoqualmie -3</v>
          </cell>
          <cell r="C567" t="str">
            <v>404E</v>
          </cell>
          <cell r="E567">
            <v>43190</v>
          </cell>
          <cell r="F567">
            <v>10155378.25</v>
          </cell>
          <cell r="G567">
            <v>0</v>
          </cell>
          <cell r="H567">
            <v>31935.1</v>
          </cell>
          <cell r="I567"/>
          <cell r="J567">
            <v>0</v>
          </cell>
          <cell r="K567">
            <v>31935.19</v>
          </cell>
          <cell r="L567">
            <v>0.09</v>
          </cell>
        </row>
        <row r="568">
          <cell r="A568" t="str">
            <v xml:space="preserve">E302 INT Franchises, Snoqualmie </v>
          </cell>
          <cell r="B568" t="str">
            <v>E302 INT Franchises, Snoqualmie -4</v>
          </cell>
          <cell r="C568" t="str">
            <v>404E</v>
          </cell>
          <cell r="E568">
            <v>43220</v>
          </cell>
          <cell r="F568">
            <v>10123443.15</v>
          </cell>
          <cell r="G568">
            <v>0</v>
          </cell>
          <cell r="H568">
            <v>31935.1</v>
          </cell>
          <cell r="I568"/>
          <cell r="J568">
            <v>0</v>
          </cell>
          <cell r="K568">
            <v>31935.19</v>
          </cell>
          <cell r="L568">
            <v>0.09</v>
          </cell>
        </row>
        <row r="569">
          <cell r="A569" t="str">
            <v xml:space="preserve">E302 INT Franchises, Snoqualmie </v>
          </cell>
          <cell r="B569" t="str">
            <v>E302 INT Franchises, Snoqualmie -5</v>
          </cell>
          <cell r="C569" t="str">
            <v>404E</v>
          </cell>
          <cell r="E569">
            <v>43251</v>
          </cell>
          <cell r="F569">
            <v>10091508.050000001</v>
          </cell>
          <cell r="G569">
            <v>0</v>
          </cell>
          <cell r="H569">
            <v>31935.18</v>
          </cell>
          <cell r="I569"/>
          <cell r="J569">
            <v>0</v>
          </cell>
          <cell r="K569">
            <v>31935.19</v>
          </cell>
          <cell r="L569">
            <v>0.01</v>
          </cell>
        </row>
        <row r="570">
          <cell r="A570" t="str">
            <v xml:space="preserve">E302 INT Franchises, Snoqualmie </v>
          </cell>
          <cell r="B570" t="str">
            <v>E302 INT Franchises, Snoqualmie -6</v>
          </cell>
          <cell r="C570" t="str">
            <v>404E</v>
          </cell>
          <cell r="E570">
            <v>43281</v>
          </cell>
          <cell r="F570">
            <v>10059572.869999999</v>
          </cell>
          <cell r="G570">
            <v>0</v>
          </cell>
          <cell r="H570">
            <v>31935.119999999999</v>
          </cell>
          <cell r="I570"/>
          <cell r="J570">
            <v>0</v>
          </cell>
          <cell r="K570">
            <v>31935.19</v>
          </cell>
          <cell r="L570">
            <v>7.0000000000000007E-2</v>
          </cell>
        </row>
        <row r="571">
          <cell r="A571" t="str">
            <v xml:space="preserve">E302 INT Franchises, Snoqualmie </v>
          </cell>
          <cell r="B571" t="str">
            <v>E302 INT Franchises, Snoqualmie -7</v>
          </cell>
          <cell r="C571" t="str">
            <v>404E</v>
          </cell>
          <cell r="E571">
            <v>43312</v>
          </cell>
          <cell r="F571">
            <v>10027637.75</v>
          </cell>
          <cell r="G571">
            <v>0</v>
          </cell>
          <cell r="H571">
            <v>31935.1</v>
          </cell>
          <cell r="I571"/>
          <cell r="J571">
            <v>0</v>
          </cell>
          <cell r="K571">
            <v>31935.19</v>
          </cell>
          <cell r="L571">
            <v>0.09</v>
          </cell>
        </row>
        <row r="572">
          <cell r="A572" t="str">
            <v xml:space="preserve">E302 INT Franchises, Snoqualmie </v>
          </cell>
          <cell r="B572" t="str">
            <v>E302 INT Franchises, Snoqualmie -8</v>
          </cell>
          <cell r="C572" t="str">
            <v>404E</v>
          </cell>
          <cell r="E572">
            <v>43343</v>
          </cell>
          <cell r="F572">
            <v>9995702.6500000004</v>
          </cell>
          <cell r="G572">
            <v>0</v>
          </cell>
          <cell r="H572">
            <v>31935.17</v>
          </cell>
          <cell r="I572"/>
          <cell r="J572">
            <v>0</v>
          </cell>
          <cell r="K572">
            <v>31935.19</v>
          </cell>
          <cell r="L572">
            <v>0.02</v>
          </cell>
        </row>
        <row r="573">
          <cell r="A573" t="str">
            <v xml:space="preserve">E302 INT Franchises, Snoqualmie </v>
          </cell>
          <cell r="B573" t="str">
            <v>E302 INT Franchises, Snoqualmie -9</v>
          </cell>
          <cell r="C573" t="str">
            <v>404E</v>
          </cell>
          <cell r="E573">
            <v>43373</v>
          </cell>
          <cell r="F573">
            <v>9963767.4800000004</v>
          </cell>
          <cell r="G573">
            <v>0</v>
          </cell>
          <cell r="H573">
            <v>31935.17</v>
          </cell>
          <cell r="I573"/>
          <cell r="J573">
            <v>0</v>
          </cell>
          <cell r="K573">
            <v>31935.19</v>
          </cell>
          <cell r="L573">
            <v>0.02</v>
          </cell>
        </row>
        <row r="574">
          <cell r="A574" t="str">
            <v xml:space="preserve">E302 INT Franchises, Snoqualmie </v>
          </cell>
          <cell r="B574" t="str">
            <v>E302 INT Franchises, Snoqualmie -10</v>
          </cell>
          <cell r="C574" t="str">
            <v>404E</v>
          </cell>
          <cell r="E574">
            <v>43404</v>
          </cell>
          <cell r="F574">
            <v>9931832.3100000005</v>
          </cell>
          <cell r="G574">
            <v>0</v>
          </cell>
          <cell r="H574">
            <v>31935.1</v>
          </cell>
          <cell r="I574"/>
          <cell r="J574">
            <v>0</v>
          </cell>
          <cell r="K574">
            <v>31935.19</v>
          </cell>
          <cell r="L574">
            <v>0.09</v>
          </cell>
        </row>
        <row r="575">
          <cell r="A575" t="str">
            <v xml:space="preserve">E302 INT Franchises, Snoqualmie </v>
          </cell>
          <cell r="B575" t="str">
            <v>E302 INT Franchises, Snoqualmie -11</v>
          </cell>
          <cell r="C575" t="str">
            <v>404E</v>
          </cell>
          <cell r="E575">
            <v>43434</v>
          </cell>
          <cell r="F575">
            <v>9899897.2100000009</v>
          </cell>
          <cell r="G575">
            <v>0</v>
          </cell>
          <cell r="H575">
            <v>31935.19</v>
          </cell>
          <cell r="I575"/>
          <cell r="J575">
            <v>0</v>
          </cell>
          <cell r="K575">
            <v>31935.19</v>
          </cell>
          <cell r="L575">
            <v>0</v>
          </cell>
        </row>
        <row r="576">
          <cell r="A576" t="str">
            <v xml:space="preserve">E302 INT Franchises, Snoqualmie </v>
          </cell>
          <cell r="B576" t="str">
            <v>E302 INT Franchises, Snoqualmie -12</v>
          </cell>
          <cell r="C576" t="str">
            <v>404E</v>
          </cell>
          <cell r="E576">
            <v>43465</v>
          </cell>
          <cell r="F576">
            <v>9867962.0199999996</v>
          </cell>
          <cell r="G576">
            <v>0</v>
          </cell>
          <cell r="H576">
            <v>31935.19</v>
          </cell>
          <cell r="I576"/>
          <cell r="J576">
            <v>0</v>
          </cell>
          <cell r="K576">
            <v>31935.19</v>
          </cell>
          <cell r="L576">
            <v>0</v>
          </cell>
        </row>
        <row r="577">
          <cell r="A577" t="str">
            <v>E302 INT Franchises, Snoqualmie  Total</v>
          </cell>
          <cell r="C577" t="str">
            <v>EINT</v>
          </cell>
          <cell r="E577" t="str">
            <v>Total</v>
          </cell>
          <cell r="F577"/>
          <cell r="G577"/>
          <cell r="H577">
            <v>383221.75999999995</v>
          </cell>
          <cell r="I577"/>
          <cell r="J577">
            <v>0</v>
          </cell>
          <cell r="K577">
            <v>383222.27999999997</v>
          </cell>
          <cell r="L577">
            <v>0.52</v>
          </cell>
        </row>
        <row r="578">
          <cell r="A578" t="str">
            <v>E303 INT Misc Intangible Plant</v>
          </cell>
          <cell r="B578" t="str">
            <v>E303 INT Misc Intangible Plant-1</v>
          </cell>
          <cell r="C578" t="str">
            <v>404E</v>
          </cell>
          <cell r="E578">
            <v>43131</v>
          </cell>
          <cell r="F578">
            <v>44397851.18</v>
          </cell>
          <cell r="G578">
            <v>0</v>
          </cell>
          <cell r="H578">
            <v>1156406.6599999999</v>
          </cell>
          <cell r="I578"/>
          <cell r="J578">
            <v>0</v>
          </cell>
          <cell r="K578">
            <v>1149340.92</v>
          </cell>
          <cell r="L578">
            <v>-7065.74</v>
          </cell>
        </row>
        <row r="579">
          <cell r="A579" t="str">
            <v>E303 INT Misc Intangible Plant</v>
          </cell>
          <cell r="B579" t="str">
            <v>E303 INT Misc Intangible Plant-2</v>
          </cell>
          <cell r="C579" t="str">
            <v>404E</v>
          </cell>
          <cell r="E579">
            <v>43159</v>
          </cell>
          <cell r="F579">
            <v>43004621.090000004</v>
          </cell>
          <cell r="G579">
            <v>0</v>
          </cell>
          <cell r="H579">
            <v>1144157.03</v>
          </cell>
          <cell r="I579"/>
          <cell r="J579">
            <v>0</v>
          </cell>
          <cell r="K579">
            <v>1149340.92</v>
          </cell>
          <cell r="L579">
            <v>5183.8900000000003</v>
          </cell>
        </row>
        <row r="580">
          <cell r="A580" t="str">
            <v>E303 INT Misc Intangible Plant</v>
          </cell>
          <cell r="B580" t="str">
            <v>E303 INT Misc Intangible Plant-3</v>
          </cell>
          <cell r="C580" t="str">
            <v>404E</v>
          </cell>
          <cell r="E580">
            <v>43190</v>
          </cell>
          <cell r="F580">
            <v>41837732.289999999</v>
          </cell>
          <cell r="G580">
            <v>0</v>
          </cell>
          <cell r="H580">
            <v>1150941.8799999999</v>
          </cell>
          <cell r="I580"/>
          <cell r="J580">
            <v>0</v>
          </cell>
          <cell r="K580">
            <v>1149340.92</v>
          </cell>
          <cell r="L580">
            <v>-1600.96</v>
          </cell>
        </row>
        <row r="581">
          <cell r="A581" t="str">
            <v>E303 INT Misc Intangible Plant</v>
          </cell>
          <cell r="B581" t="str">
            <v>E303 INT Misc Intangible Plant-4</v>
          </cell>
          <cell r="C581" t="str">
            <v>404E</v>
          </cell>
          <cell r="E581">
            <v>43220</v>
          </cell>
          <cell r="F581">
            <v>40692302.299999997</v>
          </cell>
          <cell r="G581">
            <v>0</v>
          </cell>
          <cell r="H581">
            <v>1150964.69</v>
          </cell>
          <cell r="I581"/>
          <cell r="J581">
            <v>0</v>
          </cell>
          <cell r="K581">
            <v>1149340.92</v>
          </cell>
          <cell r="L581">
            <v>-1623.77</v>
          </cell>
        </row>
        <row r="582">
          <cell r="A582" t="str">
            <v>E303 INT Misc Intangible Plant</v>
          </cell>
          <cell r="B582" t="str">
            <v>E303 INT Misc Intangible Plant-5</v>
          </cell>
          <cell r="C582" t="str">
            <v>404E</v>
          </cell>
          <cell r="E582">
            <v>43251</v>
          </cell>
          <cell r="F582">
            <v>39585510.159999996</v>
          </cell>
          <cell r="G582">
            <v>0</v>
          </cell>
          <cell r="H582">
            <v>1152252.29</v>
          </cell>
          <cell r="I582"/>
          <cell r="J582">
            <v>0</v>
          </cell>
          <cell r="K582">
            <v>1149340.92</v>
          </cell>
          <cell r="L582">
            <v>-2911.37</v>
          </cell>
        </row>
        <row r="583">
          <cell r="A583" t="str">
            <v>E303 INT Misc Intangible Plant</v>
          </cell>
          <cell r="B583" t="str">
            <v>E303 INT Misc Intangible Plant-6</v>
          </cell>
          <cell r="C583" t="str">
            <v>404E</v>
          </cell>
          <cell r="E583">
            <v>43281</v>
          </cell>
          <cell r="F583">
            <v>38465240.18</v>
          </cell>
          <cell r="G583">
            <v>0</v>
          </cell>
          <cell r="H583">
            <v>1147442.06</v>
          </cell>
          <cell r="I583"/>
          <cell r="J583">
            <v>0</v>
          </cell>
          <cell r="K583">
            <v>1149340.92</v>
          </cell>
          <cell r="L583">
            <v>1898.86</v>
          </cell>
        </row>
        <row r="584">
          <cell r="A584" t="str">
            <v>E303 INT Misc Intangible Plant</v>
          </cell>
          <cell r="B584" t="str">
            <v>E303 INT Misc Intangible Plant-7</v>
          </cell>
          <cell r="C584" t="str">
            <v>404E</v>
          </cell>
          <cell r="E584">
            <v>43312</v>
          </cell>
          <cell r="F584">
            <v>37339706.390000001</v>
          </cell>
          <cell r="G584">
            <v>0</v>
          </cell>
          <cell r="H584">
            <v>1142337.3700000001</v>
          </cell>
          <cell r="I584"/>
          <cell r="J584">
            <v>0</v>
          </cell>
          <cell r="K584">
            <v>1149340.92</v>
          </cell>
          <cell r="L584">
            <v>7003.55</v>
          </cell>
        </row>
        <row r="585">
          <cell r="A585" t="str">
            <v>E303 INT Misc Intangible Plant</v>
          </cell>
          <cell r="B585" t="str">
            <v>E303 INT Misc Intangible Plant-8</v>
          </cell>
          <cell r="C585" t="str">
            <v>404E</v>
          </cell>
          <cell r="E585">
            <v>43343</v>
          </cell>
          <cell r="F585">
            <v>36232112.299999997</v>
          </cell>
          <cell r="G585">
            <v>0</v>
          </cell>
          <cell r="H585">
            <v>1143302.55</v>
          </cell>
          <cell r="I585"/>
          <cell r="J585">
            <v>0</v>
          </cell>
          <cell r="K585">
            <v>1149340.92</v>
          </cell>
          <cell r="L585">
            <v>6038.37</v>
          </cell>
        </row>
        <row r="586">
          <cell r="A586" t="str">
            <v>E303 INT Misc Intangible Plant</v>
          </cell>
          <cell r="B586" t="str">
            <v>E303 INT Misc Intangible Plant-9</v>
          </cell>
          <cell r="C586" t="str">
            <v>404E</v>
          </cell>
          <cell r="E586">
            <v>43373</v>
          </cell>
          <cell r="F586">
            <v>35112800.579999998</v>
          </cell>
          <cell r="G586">
            <v>0</v>
          </cell>
          <cell r="H586">
            <v>1138312.7</v>
          </cell>
          <cell r="I586"/>
          <cell r="J586">
            <v>0</v>
          </cell>
          <cell r="K586">
            <v>1149340.92</v>
          </cell>
          <cell r="L586">
            <v>11028.22</v>
          </cell>
        </row>
        <row r="587">
          <cell r="A587" t="str">
            <v>E303 INT Misc Intangible Plant</v>
          </cell>
          <cell r="B587" t="str">
            <v>E303 INT Misc Intangible Plant-10</v>
          </cell>
          <cell r="C587" t="str">
            <v>404E</v>
          </cell>
          <cell r="E587">
            <v>43404</v>
          </cell>
          <cell r="F587">
            <v>34429752.829999998</v>
          </cell>
          <cell r="G587">
            <v>0</v>
          </cell>
          <cell r="H587">
            <v>1145302.48</v>
          </cell>
          <cell r="I587"/>
          <cell r="J587">
            <v>0</v>
          </cell>
          <cell r="K587">
            <v>1149340.92</v>
          </cell>
          <cell r="L587">
            <v>4038.44</v>
          </cell>
        </row>
        <row r="588">
          <cell r="A588" t="str">
            <v>E303 INT Misc Intangible Plant</v>
          </cell>
          <cell r="B588" t="str">
            <v>E303 INT Misc Intangible Plant-11</v>
          </cell>
          <cell r="C588" t="str">
            <v>404E</v>
          </cell>
          <cell r="E588">
            <v>43434</v>
          </cell>
          <cell r="F588">
            <v>33811569.219999999</v>
          </cell>
          <cell r="G588">
            <v>0</v>
          </cell>
          <cell r="H588">
            <v>1159972.98</v>
          </cell>
          <cell r="I588"/>
          <cell r="J588">
            <v>0</v>
          </cell>
          <cell r="K588">
            <v>1149340.92</v>
          </cell>
          <cell r="L588">
            <v>-10632.06</v>
          </cell>
        </row>
        <row r="589">
          <cell r="A589" t="str">
            <v>E303 INT Misc Intangible Plant</v>
          </cell>
          <cell r="B589" t="str">
            <v>E303 INT Misc Intangible Plant-12</v>
          </cell>
          <cell r="C589" t="str">
            <v>404E</v>
          </cell>
          <cell r="E589">
            <v>43465</v>
          </cell>
          <cell r="F589">
            <v>32837416.359999999</v>
          </cell>
          <cell r="G589">
            <v>0</v>
          </cell>
          <cell r="H589">
            <v>1149340.92</v>
          </cell>
          <cell r="I589"/>
          <cell r="J589">
            <v>0</v>
          </cell>
          <cell r="K589">
            <v>1149340.92</v>
          </cell>
          <cell r="L589">
            <v>0</v>
          </cell>
        </row>
        <row r="590">
          <cell r="A590" t="str">
            <v>E303 INT Misc Intangible Plant Total</v>
          </cell>
          <cell r="C590" t="str">
            <v>EINT</v>
          </cell>
          <cell r="E590" t="str">
            <v>Total</v>
          </cell>
          <cell r="F590"/>
          <cell r="G590"/>
          <cell r="H590">
            <v>13780733.609999999</v>
          </cell>
          <cell r="I590"/>
          <cell r="J590">
            <v>0</v>
          </cell>
          <cell r="K590">
            <v>13792091.039999999</v>
          </cell>
          <cell r="L590">
            <v>11357.43</v>
          </cell>
        </row>
        <row r="591">
          <cell r="A591" t="str">
            <v xml:space="preserve">E303 INT Whitehorn 2 &amp; 3 </v>
          </cell>
          <cell r="B591" t="str">
            <v>E303 INT Whitehorn 2 &amp; 3 -1</v>
          </cell>
          <cell r="C591" t="str">
            <v>404E</v>
          </cell>
          <cell r="E591">
            <v>43131</v>
          </cell>
          <cell r="F591">
            <v>38627.06</v>
          </cell>
          <cell r="G591">
            <v>0</v>
          </cell>
          <cell r="H591">
            <v>1643.7</v>
          </cell>
          <cell r="I591"/>
          <cell r="J591">
            <v>0</v>
          </cell>
          <cell r="K591">
            <v>1643.7</v>
          </cell>
          <cell r="L591">
            <v>0</v>
          </cell>
        </row>
        <row r="592">
          <cell r="A592" t="str">
            <v xml:space="preserve">E303 INT Whitehorn 2 &amp; 3 </v>
          </cell>
          <cell r="B592" t="str">
            <v>E303 INT Whitehorn 2 &amp; 3 -2</v>
          </cell>
          <cell r="C592" t="str">
            <v>404E</v>
          </cell>
          <cell r="E592">
            <v>43159</v>
          </cell>
          <cell r="F592">
            <v>36983.360000000001</v>
          </cell>
          <cell r="G592">
            <v>0</v>
          </cell>
          <cell r="H592">
            <v>1643.7</v>
          </cell>
          <cell r="I592"/>
          <cell r="J592">
            <v>0</v>
          </cell>
          <cell r="K592">
            <v>1643.7</v>
          </cell>
          <cell r="L592">
            <v>0</v>
          </cell>
        </row>
        <row r="593">
          <cell r="A593" t="str">
            <v xml:space="preserve">E303 INT Whitehorn 2 &amp; 3 </v>
          </cell>
          <cell r="B593" t="str">
            <v>E303 INT Whitehorn 2 &amp; 3 -3</v>
          </cell>
          <cell r="C593" t="str">
            <v>404E</v>
          </cell>
          <cell r="E593">
            <v>43190</v>
          </cell>
          <cell r="F593">
            <v>35339.660000000003</v>
          </cell>
          <cell r="G593">
            <v>0</v>
          </cell>
          <cell r="H593">
            <v>1643.71</v>
          </cell>
          <cell r="I593"/>
          <cell r="J593">
            <v>0</v>
          </cell>
          <cell r="K593">
            <v>1643.7</v>
          </cell>
          <cell r="L593">
            <v>-0.01</v>
          </cell>
        </row>
        <row r="594">
          <cell r="A594" t="str">
            <v xml:space="preserve">E303 INT Whitehorn 2 &amp; 3 </v>
          </cell>
          <cell r="B594" t="str">
            <v>E303 INT Whitehorn 2 &amp; 3 -4</v>
          </cell>
          <cell r="C594" t="str">
            <v>404E</v>
          </cell>
          <cell r="E594">
            <v>43220</v>
          </cell>
          <cell r="F594">
            <v>33695.949999999997</v>
          </cell>
          <cell r="G594">
            <v>0</v>
          </cell>
          <cell r="H594">
            <v>1643.7</v>
          </cell>
          <cell r="I594"/>
          <cell r="J594">
            <v>0</v>
          </cell>
          <cell r="K594">
            <v>1643.7</v>
          </cell>
          <cell r="L594">
            <v>0</v>
          </cell>
        </row>
        <row r="595">
          <cell r="A595" t="str">
            <v xml:space="preserve">E303 INT Whitehorn 2 &amp; 3 </v>
          </cell>
          <cell r="B595" t="str">
            <v>E303 INT Whitehorn 2 &amp; 3 -5</v>
          </cell>
          <cell r="C595" t="str">
            <v>404E</v>
          </cell>
          <cell r="E595">
            <v>43251</v>
          </cell>
          <cell r="F595">
            <v>32052.25</v>
          </cell>
          <cell r="G595">
            <v>0</v>
          </cell>
          <cell r="H595">
            <v>1643.71</v>
          </cell>
          <cell r="I595"/>
          <cell r="J595">
            <v>0</v>
          </cell>
          <cell r="K595">
            <v>1643.7</v>
          </cell>
          <cell r="L595">
            <v>-0.01</v>
          </cell>
        </row>
        <row r="596">
          <cell r="A596" t="str">
            <v xml:space="preserve">E303 INT Whitehorn 2 &amp; 3 </v>
          </cell>
          <cell r="B596" t="str">
            <v>E303 INT Whitehorn 2 &amp; 3 -6</v>
          </cell>
          <cell r="C596" t="str">
            <v>404E</v>
          </cell>
          <cell r="E596">
            <v>43281</v>
          </cell>
          <cell r="F596">
            <v>30408.54</v>
          </cell>
          <cell r="G596">
            <v>0</v>
          </cell>
          <cell r="H596">
            <v>1643.7</v>
          </cell>
          <cell r="I596"/>
          <cell r="J596">
            <v>0</v>
          </cell>
          <cell r="K596">
            <v>1643.7</v>
          </cell>
          <cell r="L596">
            <v>0</v>
          </cell>
        </row>
        <row r="597">
          <cell r="A597" t="str">
            <v xml:space="preserve">E303 INT Whitehorn 2 &amp; 3 </v>
          </cell>
          <cell r="B597" t="str">
            <v>E303 INT Whitehorn 2 &amp; 3 -7</v>
          </cell>
          <cell r="C597" t="str">
            <v>404E</v>
          </cell>
          <cell r="E597">
            <v>43312</v>
          </cell>
          <cell r="F597">
            <v>28764.84</v>
          </cell>
          <cell r="G597">
            <v>0</v>
          </cell>
          <cell r="H597">
            <v>1643.71</v>
          </cell>
          <cell r="I597"/>
          <cell r="J597">
            <v>0</v>
          </cell>
          <cell r="K597">
            <v>1643.7</v>
          </cell>
          <cell r="L597">
            <v>-0.01</v>
          </cell>
        </row>
        <row r="598">
          <cell r="A598" t="str">
            <v xml:space="preserve">E303 INT Whitehorn 2 &amp; 3 </v>
          </cell>
          <cell r="B598" t="str">
            <v>E303 INT Whitehorn 2 &amp; 3 -8</v>
          </cell>
          <cell r="C598" t="str">
            <v>404E</v>
          </cell>
          <cell r="E598">
            <v>43343</v>
          </cell>
          <cell r="F598">
            <v>27121.13</v>
          </cell>
          <cell r="G598">
            <v>0</v>
          </cell>
          <cell r="H598">
            <v>1643.7</v>
          </cell>
          <cell r="I598"/>
          <cell r="J598">
            <v>0</v>
          </cell>
          <cell r="K598">
            <v>1643.7</v>
          </cell>
          <cell r="L598">
            <v>0</v>
          </cell>
        </row>
        <row r="599">
          <cell r="A599" t="str">
            <v xml:space="preserve">E303 INT Whitehorn 2 &amp; 3 </v>
          </cell>
          <cell r="B599" t="str">
            <v>E303 INT Whitehorn 2 &amp; 3 -9</v>
          </cell>
          <cell r="C599" t="str">
            <v>404E</v>
          </cell>
          <cell r="E599">
            <v>43373</v>
          </cell>
          <cell r="F599">
            <v>25477.43</v>
          </cell>
          <cell r="G599">
            <v>0</v>
          </cell>
          <cell r="H599">
            <v>1643.71</v>
          </cell>
          <cell r="I599"/>
          <cell r="J599">
            <v>0</v>
          </cell>
          <cell r="K599">
            <v>1643.7</v>
          </cell>
          <cell r="L599">
            <v>-0.01</v>
          </cell>
        </row>
        <row r="600">
          <cell r="A600" t="str">
            <v xml:space="preserve">E303 INT Whitehorn 2 &amp; 3 </v>
          </cell>
          <cell r="B600" t="str">
            <v>E303 INT Whitehorn 2 &amp; 3 -10</v>
          </cell>
          <cell r="C600" t="str">
            <v>404E</v>
          </cell>
          <cell r="E600">
            <v>43404</v>
          </cell>
          <cell r="F600">
            <v>23833.72</v>
          </cell>
          <cell r="G600">
            <v>0</v>
          </cell>
          <cell r="H600">
            <v>1643.7</v>
          </cell>
          <cell r="I600"/>
          <cell r="J600">
            <v>0</v>
          </cell>
          <cell r="K600">
            <v>1643.7</v>
          </cell>
          <cell r="L600">
            <v>0</v>
          </cell>
        </row>
        <row r="601">
          <cell r="A601" t="str">
            <v xml:space="preserve">E303 INT Whitehorn 2 &amp; 3 </v>
          </cell>
          <cell r="B601" t="str">
            <v>E303 INT Whitehorn 2 &amp; 3 -11</v>
          </cell>
          <cell r="C601" t="str">
            <v>404E</v>
          </cell>
          <cell r="E601">
            <v>43434</v>
          </cell>
          <cell r="F601">
            <v>22190.02</v>
          </cell>
          <cell r="G601">
            <v>0</v>
          </cell>
          <cell r="H601">
            <v>1643.71</v>
          </cell>
          <cell r="I601"/>
          <cell r="J601">
            <v>0</v>
          </cell>
          <cell r="K601">
            <v>1643.7</v>
          </cell>
          <cell r="L601">
            <v>-0.01</v>
          </cell>
        </row>
        <row r="602">
          <cell r="A602" t="str">
            <v xml:space="preserve">E303 INT Whitehorn 2 &amp; 3 </v>
          </cell>
          <cell r="B602" t="str">
            <v>E303 INT Whitehorn 2 &amp; 3 -12</v>
          </cell>
          <cell r="C602" t="str">
            <v>404E</v>
          </cell>
          <cell r="E602">
            <v>43465</v>
          </cell>
          <cell r="F602">
            <v>20546.310000000001</v>
          </cell>
          <cell r="G602">
            <v>0</v>
          </cell>
          <cell r="H602">
            <v>1643.7</v>
          </cell>
          <cell r="I602"/>
          <cell r="J602">
            <v>0</v>
          </cell>
          <cell r="K602">
            <v>1643.7</v>
          </cell>
          <cell r="L602">
            <v>0</v>
          </cell>
        </row>
        <row r="603">
          <cell r="A603" t="str">
            <v>E303 INT Whitehorn 2 &amp; 3  Total</v>
          </cell>
          <cell r="C603" t="str">
            <v>EINT</v>
          </cell>
          <cell r="E603" t="str">
            <v>Total</v>
          </cell>
          <cell r="F603"/>
          <cell r="G603"/>
          <cell r="H603">
            <v>19724.45</v>
          </cell>
          <cell r="I603"/>
          <cell r="J603">
            <v>0</v>
          </cell>
          <cell r="K603">
            <v>19724.400000000005</v>
          </cell>
          <cell r="L603">
            <v>-0.05</v>
          </cell>
        </row>
        <row r="604">
          <cell r="A604" t="str">
            <v>E311 STM Str/Imprv, Mint Farm</v>
          </cell>
          <cell r="B604" t="str">
            <v>E311 STM Str/Imprv, Mint Farm-1</v>
          </cell>
          <cell r="C604" t="str">
            <v>403E</v>
          </cell>
          <cell r="E604">
            <v>43131</v>
          </cell>
          <cell r="F604">
            <v>0</v>
          </cell>
          <cell r="G604">
            <v>2.6699999999999998E-2</v>
          </cell>
          <cell r="H604">
            <v>0</v>
          </cell>
          <cell r="I604">
            <v>95029.34</v>
          </cell>
          <cell r="J604">
            <v>2.6699999999999998E-2</v>
          </cell>
          <cell r="K604">
            <v>211.44028149999997</v>
          </cell>
          <cell r="L604">
            <v>211.44</v>
          </cell>
        </row>
        <row r="605">
          <cell r="A605" t="str">
            <v>E311 STM Str/Imprv, Mint Farm</v>
          </cell>
          <cell r="B605" t="str">
            <v>E311 STM Str/Imprv, Mint Farm-2</v>
          </cell>
          <cell r="C605" t="str">
            <v>403E</v>
          </cell>
          <cell r="E605">
            <v>43159</v>
          </cell>
          <cell r="F605">
            <v>0</v>
          </cell>
          <cell r="G605">
            <v>2.6699999999999998E-2</v>
          </cell>
          <cell r="H605">
            <v>0</v>
          </cell>
          <cell r="I605">
            <v>95029.34</v>
          </cell>
          <cell r="J605">
            <v>2.6699999999999998E-2</v>
          </cell>
          <cell r="K605">
            <v>211.44028149999997</v>
          </cell>
          <cell r="L605">
            <v>211.44</v>
          </cell>
        </row>
        <row r="606">
          <cell r="A606" t="str">
            <v>E311 STM Str/Imprv, Mint Farm</v>
          </cell>
          <cell r="B606" t="str">
            <v>E311 STM Str/Imprv, Mint Farm-3</v>
          </cell>
          <cell r="C606" t="str">
            <v>403E</v>
          </cell>
          <cell r="E606">
            <v>43190</v>
          </cell>
          <cell r="F606">
            <v>0</v>
          </cell>
          <cell r="G606">
            <v>2.6699999999999998E-2</v>
          </cell>
          <cell r="H606">
            <v>0</v>
          </cell>
          <cell r="I606">
            <v>95029.34</v>
          </cell>
          <cell r="J606">
            <v>2.6699999999999998E-2</v>
          </cell>
          <cell r="K606">
            <v>211.44028149999997</v>
          </cell>
          <cell r="L606">
            <v>211.44</v>
          </cell>
        </row>
        <row r="607">
          <cell r="A607" t="str">
            <v>E311 STM Str/Imprv, Mint Farm</v>
          </cell>
          <cell r="B607" t="str">
            <v>E311 STM Str/Imprv, Mint Farm-4</v>
          </cell>
          <cell r="C607" t="str">
            <v>403E</v>
          </cell>
          <cell r="E607">
            <v>43220</v>
          </cell>
          <cell r="F607">
            <v>0</v>
          </cell>
          <cell r="G607">
            <v>2.6699999999999998E-2</v>
          </cell>
          <cell r="H607">
            <v>0</v>
          </cell>
          <cell r="I607">
            <v>95029.34</v>
          </cell>
          <cell r="J607">
            <v>2.6699999999999998E-2</v>
          </cell>
          <cell r="K607">
            <v>211.44028149999997</v>
          </cell>
          <cell r="L607">
            <v>211.44</v>
          </cell>
        </row>
        <row r="608">
          <cell r="A608" t="str">
            <v>E311 STM Str/Imprv, Mint Farm</v>
          </cell>
          <cell r="B608" t="str">
            <v>E311 STM Str/Imprv, Mint Farm-5</v>
          </cell>
          <cell r="C608" t="str">
            <v>403E</v>
          </cell>
          <cell r="E608">
            <v>43251</v>
          </cell>
          <cell r="F608">
            <v>0</v>
          </cell>
          <cell r="G608">
            <v>2.6699999999999998E-2</v>
          </cell>
          <cell r="H608">
            <v>0</v>
          </cell>
          <cell r="I608">
            <v>95029.34</v>
          </cell>
          <cell r="J608">
            <v>2.6699999999999998E-2</v>
          </cell>
          <cell r="K608">
            <v>211.44028149999997</v>
          </cell>
          <cell r="L608">
            <v>211.44</v>
          </cell>
        </row>
        <row r="609">
          <cell r="A609" t="str">
            <v>E311 STM Str/Imprv, Mint Farm</v>
          </cell>
          <cell r="B609" t="str">
            <v>E311 STM Str/Imprv, Mint Farm-6</v>
          </cell>
          <cell r="C609" t="str">
            <v>403E</v>
          </cell>
          <cell r="E609">
            <v>43281</v>
          </cell>
          <cell r="F609">
            <v>0</v>
          </cell>
          <cell r="G609">
            <v>2.6699999999999998E-2</v>
          </cell>
          <cell r="H609">
            <v>0</v>
          </cell>
          <cell r="I609">
            <v>95029.34</v>
          </cell>
          <cell r="J609">
            <v>2.6699999999999998E-2</v>
          </cell>
          <cell r="K609">
            <v>211.44028149999997</v>
          </cell>
          <cell r="L609">
            <v>211.44</v>
          </cell>
        </row>
        <row r="610">
          <cell r="A610" t="str">
            <v>E311 STM Str/Imprv, Mint Farm</v>
          </cell>
          <cell r="B610" t="str">
            <v>E311 STM Str/Imprv, Mint Farm-7</v>
          </cell>
          <cell r="C610" t="str">
            <v>403E</v>
          </cell>
          <cell r="E610">
            <v>43312</v>
          </cell>
          <cell r="F610">
            <v>0</v>
          </cell>
          <cell r="G610">
            <v>2.6699999999999998E-2</v>
          </cell>
          <cell r="H610">
            <v>0</v>
          </cell>
          <cell r="I610">
            <v>95029.34</v>
          </cell>
          <cell r="J610">
            <v>2.6699999999999998E-2</v>
          </cell>
          <cell r="K610">
            <v>211.44028149999997</v>
          </cell>
          <cell r="L610">
            <v>211.44</v>
          </cell>
        </row>
        <row r="611">
          <cell r="A611" t="str">
            <v>E311 STM Str/Imprv, Mint Farm</v>
          </cell>
          <cell r="B611" t="str">
            <v>E311 STM Str/Imprv, Mint Farm-8</v>
          </cell>
          <cell r="C611" t="str">
            <v>403E</v>
          </cell>
          <cell r="E611">
            <v>43343</v>
          </cell>
          <cell r="F611">
            <v>0</v>
          </cell>
          <cell r="G611">
            <v>2.6699999999999998E-2</v>
          </cell>
          <cell r="H611">
            <v>0</v>
          </cell>
          <cell r="I611">
            <v>95029.34</v>
          </cell>
          <cell r="J611">
            <v>2.6699999999999998E-2</v>
          </cell>
          <cell r="K611">
            <v>211.44028149999997</v>
          </cell>
          <cell r="L611">
            <v>211.44</v>
          </cell>
        </row>
        <row r="612">
          <cell r="A612" t="str">
            <v>E311 STM Str/Imprv, Mint Farm</v>
          </cell>
          <cell r="B612" t="str">
            <v>E311 STM Str/Imprv, Mint Farm-9</v>
          </cell>
          <cell r="C612" t="str">
            <v>403E</v>
          </cell>
          <cell r="E612">
            <v>43373</v>
          </cell>
          <cell r="F612">
            <v>47514.67</v>
          </cell>
          <cell r="G612">
            <v>2.6699999999999998E-2</v>
          </cell>
          <cell r="H612">
            <v>105.72</v>
          </cell>
          <cell r="I612">
            <v>95029.34</v>
          </cell>
          <cell r="J612">
            <v>2.6699999999999998E-2</v>
          </cell>
          <cell r="K612">
            <v>211.44028149999997</v>
          </cell>
          <cell r="L612">
            <v>105.72</v>
          </cell>
        </row>
        <row r="613">
          <cell r="A613" t="str">
            <v>E311 STM Str/Imprv, Mint Farm</v>
          </cell>
          <cell r="B613" t="str">
            <v>E311 STM Str/Imprv, Mint Farm-10</v>
          </cell>
          <cell r="C613" t="str">
            <v>403E</v>
          </cell>
          <cell r="E613">
            <v>43404</v>
          </cell>
          <cell r="F613">
            <v>95029.34</v>
          </cell>
          <cell r="G613">
            <v>2.6699999999999998E-2</v>
          </cell>
          <cell r="H613">
            <v>211.44</v>
          </cell>
          <cell r="I613">
            <v>95029.34</v>
          </cell>
          <cell r="J613">
            <v>2.6699999999999998E-2</v>
          </cell>
          <cell r="K613">
            <v>211.44028149999997</v>
          </cell>
          <cell r="L613">
            <v>0</v>
          </cell>
        </row>
        <row r="614">
          <cell r="A614" t="str">
            <v>E311 STM Str/Imprv, Mint Farm</v>
          </cell>
          <cell r="B614" t="str">
            <v>E311 STM Str/Imprv, Mint Farm-11</v>
          </cell>
          <cell r="C614" t="str">
            <v>403E</v>
          </cell>
          <cell r="E614">
            <v>43434</v>
          </cell>
          <cell r="F614">
            <v>95029.34</v>
          </cell>
          <cell r="G614">
            <v>2.6699999999999998E-2</v>
          </cell>
          <cell r="H614">
            <v>211.44</v>
          </cell>
          <cell r="I614">
            <v>95029.34</v>
          </cell>
          <cell r="J614">
            <v>2.6699999999999998E-2</v>
          </cell>
          <cell r="K614">
            <v>211.44028149999997</v>
          </cell>
          <cell r="L614">
            <v>0</v>
          </cell>
        </row>
        <row r="615">
          <cell r="A615" t="str">
            <v>E311 STM Str/Imprv, Mint Farm</v>
          </cell>
          <cell r="B615" t="str">
            <v>E311 STM Str/Imprv, Mint Farm-12</v>
          </cell>
          <cell r="C615" t="str">
            <v>403E</v>
          </cell>
          <cell r="E615">
            <v>43465</v>
          </cell>
          <cell r="F615">
            <v>95029.34</v>
          </cell>
          <cell r="G615">
            <v>2.6699999999999998E-2</v>
          </cell>
          <cell r="H615">
            <v>211.44</v>
          </cell>
          <cell r="I615">
            <v>95029.34</v>
          </cell>
          <cell r="J615">
            <v>2.6699999999999998E-2</v>
          </cell>
          <cell r="K615">
            <v>211.44028149999997</v>
          </cell>
          <cell r="L615">
            <v>0</v>
          </cell>
        </row>
        <row r="616">
          <cell r="A616" t="str">
            <v>E311 STM Str/Imprv, Mint Farm Total</v>
          </cell>
          <cell r="C616" t="str">
            <v>ESTM</v>
          </cell>
          <cell r="E616" t="str">
            <v>Total</v>
          </cell>
          <cell r="F616"/>
          <cell r="G616"/>
          <cell r="H616">
            <v>740.04</v>
          </cell>
          <cell r="I616"/>
          <cell r="J616">
            <v>0</v>
          </cell>
          <cell r="K616">
            <v>2537.2833779999987</v>
          </cell>
          <cell r="L616">
            <v>1797.24</v>
          </cell>
        </row>
        <row r="617">
          <cell r="A617" t="str">
            <v>E311 STM Str/Imprv, Mint Farm OP</v>
          </cell>
          <cell r="B617" t="str">
            <v>E311 STM Str/Imprv, Mint Farm OP-1</v>
          </cell>
          <cell r="C617" t="str">
            <v>403E</v>
          </cell>
          <cell r="E617">
            <v>43131</v>
          </cell>
          <cell r="F617">
            <v>458042</v>
          </cell>
          <cell r="G617">
            <v>2.6699999999999998E-2</v>
          </cell>
          <cell r="H617">
            <v>1019.14</v>
          </cell>
          <cell r="I617">
            <v>458042</v>
          </cell>
          <cell r="J617">
            <v>2.6699999999999998E-2</v>
          </cell>
          <cell r="K617">
            <v>1019.1434499999999</v>
          </cell>
          <cell r="L617">
            <v>0</v>
          </cell>
        </row>
        <row r="618">
          <cell r="A618" t="str">
            <v>E311 STM Str/Imprv, Mint Farm OP</v>
          </cell>
          <cell r="B618" t="str">
            <v>E311 STM Str/Imprv, Mint Farm OP-2</v>
          </cell>
          <cell r="C618" t="str">
            <v>403E</v>
          </cell>
          <cell r="E618">
            <v>43159</v>
          </cell>
          <cell r="F618">
            <v>458042</v>
          </cell>
          <cell r="G618">
            <v>2.6699999999999998E-2</v>
          </cell>
          <cell r="H618">
            <v>1019.14</v>
          </cell>
          <cell r="I618">
            <v>458042</v>
          </cell>
          <cell r="J618">
            <v>2.6699999999999998E-2</v>
          </cell>
          <cell r="K618">
            <v>1019.1434499999999</v>
          </cell>
          <cell r="L618">
            <v>0</v>
          </cell>
        </row>
        <row r="619">
          <cell r="A619" t="str">
            <v>E311 STM Str/Imprv, Mint Farm OP</v>
          </cell>
          <cell r="B619" t="str">
            <v>E311 STM Str/Imprv, Mint Farm OP-3</v>
          </cell>
          <cell r="C619" t="str">
            <v>403E</v>
          </cell>
          <cell r="E619">
            <v>43190</v>
          </cell>
          <cell r="F619">
            <v>458042</v>
          </cell>
          <cell r="G619">
            <v>2.6699999999999998E-2</v>
          </cell>
          <cell r="H619">
            <v>1019.14</v>
          </cell>
          <cell r="I619">
            <v>458042</v>
          </cell>
          <cell r="J619">
            <v>2.6699999999999998E-2</v>
          </cell>
          <cell r="K619">
            <v>1019.1434499999999</v>
          </cell>
          <cell r="L619">
            <v>0</v>
          </cell>
        </row>
        <row r="620">
          <cell r="A620" t="str">
            <v>E311 STM Str/Imprv, Mint Farm OP</v>
          </cell>
          <cell r="B620" t="str">
            <v>E311 STM Str/Imprv, Mint Farm OP-4</v>
          </cell>
          <cell r="C620" t="str">
            <v>403E</v>
          </cell>
          <cell r="E620">
            <v>43220</v>
          </cell>
          <cell r="F620">
            <v>458042</v>
          </cell>
          <cell r="G620">
            <v>2.6699999999999998E-2</v>
          </cell>
          <cell r="H620">
            <v>1019.14</v>
          </cell>
          <cell r="I620">
            <v>458042</v>
          </cell>
          <cell r="J620">
            <v>2.6699999999999998E-2</v>
          </cell>
          <cell r="K620">
            <v>1019.1434499999999</v>
          </cell>
          <cell r="L620">
            <v>0</v>
          </cell>
        </row>
        <row r="621">
          <cell r="A621" t="str">
            <v>E311 STM Str/Imprv, Mint Farm OP</v>
          </cell>
          <cell r="B621" t="str">
            <v>E311 STM Str/Imprv, Mint Farm OP-5</v>
          </cell>
          <cell r="C621" t="str">
            <v>403E</v>
          </cell>
          <cell r="E621">
            <v>43251</v>
          </cell>
          <cell r="F621">
            <v>458042</v>
          </cell>
          <cell r="G621">
            <v>2.6699999999999998E-2</v>
          </cell>
          <cell r="H621">
            <v>1019.14</v>
          </cell>
          <cell r="I621">
            <v>458042</v>
          </cell>
          <cell r="J621">
            <v>2.6699999999999998E-2</v>
          </cell>
          <cell r="K621">
            <v>1019.1434499999999</v>
          </cell>
          <cell r="L621">
            <v>0</v>
          </cell>
        </row>
        <row r="622">
          <cell r="A622" t="str">
            <v>E311 STM Str/Imprv, Mint Farm OP</v>
          </cell>
          <cell r="B622" t="str">
            <v>E311 STM Str/Imprv, Mint Farm OP-6</v>
          </cell>
          <cell r="C622" t="str">
            <v>403E</v>
          </cell>
          <cell r="E622">
            <v>43281</v>
          </cell>
          <cell r="F622">
            <v>458042</v>
          </cell>
          <cell r="G622">
            <v>2.6699999999999998E-2</v>
          </cell>
          <cell r="H622">
            <v>1019.14</v>
          </cell>
          <cell r="I622">
            <v>458042</v>
          </cell>
          <cell r="J622">
            <v>2.6699999999999998E-2</v>
          </cell>
          <cell r="K622">
            <v>1019.1434499999999</v>
          </cell>
          <cell r="L622">
            <v>0</v>
          </cell>
        </row>
        <row r="623">
          <cell r="A623" t="str">
            <v>E311 STM Str/Imprv, Mint Farm OP</v>
          </cell>
          <cell r="B623" t="str">
            <v>E311 STM Str/Imprv, Mint Farm OP-7</v>
          </cell>
          <cell r="C623" t="str">
            <v>403E</v>
          </cell>
          <cell r="E623">
            <v>43312</v>
          </cell>
          <cell r="F623">
            <v>458042</v>
          </cell>
          <cell r="G623">
            <v>2.6699999999999998E-2</v>
          </cell>
          <cell r="H623">
            <v>1019.14</v>
          </cell>
          <cell r="I623">
            <v>458042</v>
          </cell>
          <cell r="J623">
            <v>2.6699999999999998E-2</v>
          </cell>
          <cell r="K623">
            <v>1019.1434499999999</v>
          </cell>
          <cell r="L623">
            <v>0</v>
          </cell>
        </row>
        <row r="624">
          <cell r="A624" t="str">
            <v>E311 STM Str/Imprv, Mint Farm OP</v>
          </cell>
          <cell r="B624" t="str">
            <v>E311 STM Str/Imprv, Mint Farm OP-8</v>
          </cell>
          <cell r="C624" t="str">
            <v>403E</v>
          </cell>
          <cell r="E624">
            <v>43343</v>
          </cell>
          <cell r="F624">
            <v>458042</v>
          </cell>
          <cell r="G624">
            <v>2.6699999999999998E-2</v>
          </cell>
          <cell r="H624">
            <v>1019.14</v>
          </cell>
          <cell r="I624">
            <v>458042</v>
          </cell>
          <cell r="J624">
            <v>2.6699999999999998E-2</v>
          </cell>
          <cell r="K624">
            <v>1019.1434499999999</v>
          </cell>
          <cell r="L624">
            <v>0</v>
          </cell>
        </row>
        <row r="625">
          <cell r="A625" t="str">
            <v>E311 STM Str/Imprv, Mint Farm OP</v>
          </cell>
          <cell r="B625" t="str">
            <v>E311 STM Str/Imprv, Mint Farm OP-9</v>
          </cell>
          <cell r="C625" t="str">
            <v>403E</v>
          </cell>
          <cell r="E625">
            <v>43373</v>
          </cell>
          <cell r="F625">
            <v>458042</v>
          </cell>
          <cell r="G625">
            <v>2.6699999999999998E-2</v>
          </cell>
          <cell r="H625">
            <v>1019.14</v>
          </cell>
          <cell r="I625">
            <v>458042</v>
          </cell>
          <cell r="J625">
            <v>2.6699999999999998E-2</v>
          </cell>
          <cell r="K625">
            <v>1019.1434499999999</v>
          </cell>
          <cell r="L625">
            <v>0</v>
          </cell>
        </row>
        <row r="626">
          <cell r="A626" t="str">
            <v>E311 STM Str/Imprv, Mint Farm OP</v>
          </cell>
          <cell r="B626" t="str">
            <v>E311 STM Str/Imprv, Mint Farm OP-10</v>
          </cell>
          <cell r="C626" t="str">
            <v>403E</v>
          </cell>
          <cell r="E626">
            <v>43404</v>
          </cell>
          <cell r="F626">
            <v>458042</v>
          </cell>
          <cell r="G626">
            <v>2.6699999999999998E-2</v>
          </cell>
          <cell r="H626">
            <v>1019.14</v>
          </cell>
          <cell r="I626">
            <v>458042</v>
          </cell>
          <cell r="J626">
            <v>2.6699999999999998E-2</v>
          </cell>
          <cell r="K626">
            <v>1019.1434499999999</v>
          </cell>
          <cell r="L626">
            <v>0</v>
          </cell>
        </row>
        <row r="627">
          <cell r="A627" t="str">
            <v>E311 STM Str/Imprv, Mint Farm OP</v>
          </cell>
          <cell r="B627" t="str">
            <v>E311 STM Str/Imprv, Mint Farm OP-11</v>
          </cell>
          <cell r="C627" t="str">
            <v>403E</v>
          </cell>
          <cell r="E627">
            <v>43434</v>
          </cell>
          <cell r="F627">
            <v>458042</v>
          </cell>
          <cell r="G627">
            <v>2.6699999999999998E-2</v>
          </cell>
          <cell r="H627">
            <v>1019.14</v>
          </cell>
          <cell r="I627">
            <v>458042</v>
          </cell>
          <cell r="J627">
            <v>2.6699999999999998E-2</v>
          </cell>
          <cell r="K627">
            <v>1019.1434499999999</v>
          </cell>
          <cell r="L627">
            <v>0</v>
          </cell>
        </row>
        <row r="628">
          <cell r="A628" t="str">
            <v>E311 STM Str/Imprv, Mint Farm OP</v>
          </cell>
          <cell r="B628" t="str">
            <v>E311 STM Str/Imprv, Mint Farm OP-12</v>
          </cell>
          <cell r="C628" t="str">
            <v>403E</v>
          </cell>
          <cell r="E628">
            <v>43465</v>
          </cell>
          <cell r="F628">
            <v>458042</v>
          </cell>
          <cell r="G628">
            <v>2.6699999999999998E-2</v>
          </cell>
          <cell r="H628">
            <v>1019.14</v>
          </cell>
          <cell r="I628">
            <v>458042</v>
          </cell>
          <cell r="J628">
            <v>2.6699999999999998E-2</v>
          </cell>
          <cell r="K628">
            <v>1019.1434499999999</v>
          </cell>
          <cell r="L628">
            <v>0</v>
          </cell>
        </row>
        <row r="629">
          <cell r="A629" t="str">
            <v>E311 STM Str/Imprv, Mint Farm OP Total</v>
          </cell>
          <cell r="C629" t="str">
            <v>ESTM</v>
          </cell>
          <cell r="E629" t="str">
            <v>Total</v>
          </cell>
          <cell r="F629"/>
          <cell r="G629"/>
          <cell r="H629">
            <v>12229.679999999998</v>
          </cell>
          <cell r="I629"/>
          <cell r="J629">
            <v>0</v>
          </cell>
          <cell r="K629">
            <v>12229.721399999997</v>
          </cell>
          <cell r="L629">
            <v>0.04</v>
          </cell>
        </row>
        <row r="630">
          <cell r="A630" t="str">
            <v xml:space="preserve">E311 STM Str/Imprv, Sumas </v>
          </cell>
          <cell r="B630" t="str">
            <v>E311 STM Str/Imprv, Sumas -1</v>
          </cell>
          <cell r="C630" t="str">
            <v>403E</v>
          </cell>
          <cell r="E630">
            <v>43131</v>
          </cell>
          <cell r="F630">
            <v>167398.26</v>
          </cell>
          <cell r="G630">
            <v>1.4999999999999999E-2</v>
          </cell>
          <cell r="H630">
            <v>209.23999999999998</v>
          </cell>
          <cell r="I630">
            <v>407442.66</v>
          </cell>
          <cell r="J630">
            <v>1.4999999999999999E-2</v>
          </cell>
          <cell r="K630">
            <v>509.30332499999992</v>
          </cell>
          <cell r="L630">
            <v>300.06</v>
          </cell>
        </row>
        <row r="631">
          <cell r="A631" t="str">
            <v xml:space="preserve">E311 STM Str/Imprv, Sumas </v>
          </cell>
          <cell r="B631" t="str">
            <v>E311 STM Str/Imprv, Sumas -2</v>
          </cell>
          <cell r="C631" t="str">
            <v>403E</v>
          </cell>
          <cell r="E631">
            <v>43159</v>
          </cell>
          <cell r="F631">
            <v>167398.26</v>
          </cell>
          <cell r="G631">
            <v>1.4999999999999999E-2</v>
          </cell>
          <cell r="H631">
            <v>209.23999999999998</v>
          </cell>
          <cell r="I631">
            <v>407442.66</v>
          </cell>
          <cell r="J631">
            <v>1.4999999999999999E-2</v>
          </cell>
          <cell r="K631">
            <v>509.30332499999992</v>
          </cell>
          <cell r="L631">
            <v>300.06</v>
          </cell>
        </row>
        <row r="632">
          <cell r="A632" t="str">
            <v xml:space="preserve">E311 STM Str/Imprv, Sumas </v>
          </cell>
          <cell r="B632" t="str">
            <v>E311 STM Str/Imprv, Sumas -3</v>
          </cell>
          <cell r="C632" t="str">
            <v>403E</v>
          </cell>
          <cell r="E632">
            <v>43190</v>
          </cell>
          <cell r="F632">
            <v>167398.26</v>
          </cell>
          <cell r="G632">
            <v>1.4999999999999999E-2</v>
          </cell>
          <cell r="H632">
            <v>209.23999999999998</v>
          </cell>
          <cell r="I632">
            <v>407442.66</v>
          </cell>
          <cell r="J632">
            <v>1.4999999999999999E-2</v>
          </cell>
          <cell r="K632">
            <v>509.30332499999992</v>
          </cell>
          <cell r="L632">
            <v>300.06</v>
          </cell>
        </row>
        <row r="633">
          <cell r="A633" t="str">
            <v xml:space="preserve">E311 STM Str/Imprv, Sumas </v>
          </cell>
          <cell r="B633" t="str">
            <v>E311 STM Str/Imprv, Sumas -4</v>
          </cell>
          <cell r="C633" t="str">
            <v>403E</v>
          </cell>
          <cell r="E633">
            <v>43220</v>
          </cell>
          <cell r="F633">
            <v>167398.26</v>
          </cell>
          <cell r="G633">
            <v>1.4999999999999999E-2</v>
          </cell>
          <cell r="H633">
            <v>209.23999999999998</v>
          </cell>
          <cell r="I633">
            <v>407442.66</v>
          </cell>
          <cell r="J633">
            <v>1.4999999999999999E-2</v>
          </cell>
          <cell r="K633">
            <v>509.30332499999992</v>
          </cell>
          <cell r="L633">
            <v>300.06</v>
          </cell>
        </row>
        <row r="634">
          <cell r="A634" t="str">
            <v xml:space="preserve">E311 STM Str/Imprv, Sumas </v>
          </cell>
          <cell r="B634" t="str">
            <v>E311 STM Str/Imprv, Sumas -5</v>
          </cell>
          <cell r="C634" t="str">
            <v>403E</v>
          </cell>
          <cell r="E634">
            <v>43251</v>
          </cell>
          <cell r="F634">
            <v>167398.26</v>
          </cell>
          <cell r="G634">
            <v>1.4999999999999999E-2</v>
          </cell>
          <cell r="H634">
            <v>209.23999999999998</v>
          </cell>
          <cell r="I634">
            <v>407442.66</v>
          </cell>
          <cell r="J634">
            <v>1.4999999999999999E-2</v>
          </cell>
          <cell r="K634">
            <v>509.30332499999992</v>
          </cell>
          <cell r="L634">
            <v>300.06</v>
          </cell>
        </row>
        <row r="635">
          <cell r="A635" t="str">
            <v xml:space="preserve">E311 STM Str/Imprv, Sumas </v>
          </cell>
          <cell r="B635" t="str">
            <v>E311 STM Str/Imprv, Sumas -6</v>
          </cell>
          <cell r="C635" t="str">
            <v>403E</v>
          </cell>
          <cell r="E635">
            <v>43281</v>
          </cell>
          <cell r="F635">
            <v>167398.26</v>
          </cell>
          <cell r="G635">
            <v>1.4999999999999999E-2</v>
          </cell>
          <cell r="H635">
            <v>209.23999999999998</v>
          </cell>
          <cell r="I635">
            <v>407442.66</v>
          </cell>
          <cell r="J635">
            <v>1.4999999999999999E-2</v>
          </cell>
          <cell r="K635">
            <v>509.30332499999992</v>
          </cell>
          <cell r="L635">
            <v>300.06</v>
          </cell>
        </row>
        <row r="636">
          <cell r="A636" t="str">
            <v xml:space="preserve">E311 STM Str/Imprv, Sumas </v>
          </cell>
          <cell r="B636" t="str">
            <v>E311 STM Str/Imprv, Sumas -7</v>
          </cell>
          <cell r="C636" t="str">
            <v>403E</v>
          </cell>
          <cell r="E636">
            <v>43312</v>
          </cell>
          <cell r="F636">
            <v>167398.26</v>
          </cell>
          <cell r="G636">
            <v>1.4999999999999999E-2</v>
          </cell>
          <cell r="H636">
            <v>209.23999999999998</v>
          </cell>
          <cell r="I636">
            <v>407442.66</v>
          </cell>
          <cell r="J636">
            <v>1.4999999999999999E-2</v>
          </cell>
          <cell r="K636">
            <v>509.30332499999992</v>
          </cell>
          <cell r="L636">
            <v>300.06</v>
          </cell>
        </row>
        <row r="637">
          <cell r="A637" t="str">
            <v xml:space="preserve">E311 STM Str/Imprv, Sumas </v>
          </cell>
          <cell r="B637" t="str">
            <v>E311 STM Str/Imprv, Sumas -8</v>
          </cell>
          <cell r="C637" t="str">
            <v>403E</v>
          </cell>
          <cell r="E637">
            <v>43343</v>
          </cell>
          <cell r="F637">
            <v>167398.26</v>
          </cell>
          <cell r="G637">
            <v>1.4999999999999999E-2</v>
          </cell>
          <cell r="H637">
            <v>209.23999999999998</v>
          </cell>
          <cell r="I637">
            <v>407442.66</v>
          </cell>
          <cell r="J637">
            <v>1.4999999999999999E-2</v>
          </cell>
          <cell r="K637">
            <v>509.30332499999992</v>
          </cell>
          <cell r="L637">
            <v>300.06</v>
          </cell>
        </row>
        <row r="638">
          <cell r="A638" t="str">
            <v xml:space="preserve">E311 STM Str/Imprv, Sumas </v>
          </cell>
          <cell r="B638" t="str">
            <v>E311 STM Str/Imprv, Sumas -9</v>
          </cell>
          <cell r="C638" t="str">
            <v>403E</v>
          </cell>
          <cell r="E638">
            <v>43373</v>
          </cell>
          <cell r="F638">
            <v>167398.26</v>
          </cell>
          <cell r="G638">
            <v>1.4999999999999999E-2</v>
          </cell>
          <cell r="H638">
            <v>209.23999999999998</v>
          </cell>
          <cell r="I638">
            <v>407442.66</v>
          </cell>
          <cell r="J638">
            <v>1.4999999999999999E-2</v>
          </cell>
          <cell r="K638">
            <v>509.30332499999992</v>
          </cell>
          <cell r="L638">
            <v>300.06</v>
          </cell>
        </row>
        <row r="639">
          <cell r="A639" t="str">
            <v xml:space="preserve">E311 STM Str/Imprv, Sumas </v>
          </cell>
          <cell r="B639" t="str">
            <v>E311 STM Str/Imprv, Sumas -10</v>
          </cell>
          <cell r="C639" t="str">
            <v>403E</v>
          </cell>
          <cell r="E639">
            <v>43404</v>
          </cell>
          <cell r="F639">
            <v>167398.26</v>
          </cell>
          <cell r="G639">
            <v>1.4999999999999999E-2</v>
          </cell>
          <cell r="H639">
            <v>209.23999999999998</v>
          </cell>
          <cell r="I639">
            <v>407442.66</v>
          </cell>
          <cell r="J639">
            <v>1.4999999999999999E-2</v>
          </cell>
          <cell r="K639">
            <v>509.30332499999992</v>
          </cell>
          <cell r="L639">
            <v>300.06</v>
          </cell>
        </row>
        <row r="640">
          <cell r="A640" t="str">
            <v xml:space="preserve">E311 STM Str/Imprv, Sumas </v>
          </cell>
          <cell r="B640" t="str">
            <v>E311 STM Str/Imprv, Sumas -11</v>
          </cell>
          <cell r="C640" t="str">
            <v>403E</v>
          </cell>
          <cell r="E640">
            <v>43434</v>
          </cell>
          <cell r="F640">
            <v>167398.26</v>
          </cell>
          <cell r="G640">
            <v>1.4999999999999999E-2</v>
          </cell>
          <cell r="H640">
            <v>209.23999999999998</v>
          </cell>
          <cell r="I640">
            <v>407442.66</v>
          </cell>
          <cell r="J640">
            <v>1.4999999999999999E-2</v>
          </cell>
          <cell r="K640">
            <v>509.30332499999992</v>
          </cell>
          <cell r="L640">
            <v>300.06</v>
          </cell>
        </row>
        <row r="641">
          <cell r="A641" t="str">
            <v xml:space="preserve">E311 STM Str/Imprv, Sumas </v>
          </cell>
          <cell r="B641" t="str">
            <v>E311 STM Str/Imprv, Sumas -12</v>
          </cell>
          <cell r="C641" t="str">
            <v>403E</v>
          </cell>
          <cell r="E641">
            <v>43465</v>
          </cell>
          <cell r="F641">
            <v>407442.66</v>
          </cell>
          <cell r="G641">
            <v>1.4999999999999999E-2</v>
          </cell>
          <cell r="H641">
            <v>509.31</v>
          </cell>
          <cell r="I641">
            <v>407442.66</v>
          </cell>
          <cell r="J641">
            <v>1.4999999999999999E-2</v>
          </cell>
          <cell r="K641">
            <v>509.30332499999992</v>
          </cell>
          <cell r="L641">
            <v>-0.01</v>
          </cell>
        </row>
        <row r="642">
          <cell r="A642" t="str">
            <v>E311 STM Str/Imprv, Sumas  Total</v>
          </cell>
          <cell r="C642" t="str">
            <v>ESTM</v>
          </cell>
          <cell r="E642" t="str">
            <v>Total</v>
          </cell>
          <cell r="F642"/>
          <cell r="G642"/>
          <cell r="H642">
            <v>2810.9499999999994</v>
          </cell>
          <cell r="I642"/>
          <cell r="J642">
            <v>0</v>
          </cell>
          <cell r="K642">
            <v>6111.6398999999992</v>
          </cell>
          <cell r="L642">
            <v>3300.69</v>
          </cell>
        </row>
        <row r="643">
          <cell r="A643" t="str">
            <v>E311 STM Str/Imprv, Sumas OP</v>
          </cell>
          <cell r="B643" t="str">
            <v>E311 STM Str/Imprv, Sumas OP-1</v>
          </cell>
          <cell r="C643" t="str">
            <v>403E</v>
          </cell>
          <cell r="E643">
            <v>43131</v>
          </cell>
          <cell r="F643">
            <v>1325313.43</v>
          </cell>
          <cell r="G643">
            <v>1.4999999999999999E-2</v>
          </cell>
          <cell r="H643">
            <v>1656.6399999999999</v>
          </cell>
          <cell r="I643">
            <v>1325313.43</v>
          </cell>
          <cell r="J643">
            <v>1.4999999999999999E-2</v>
          </cell>
          <cell r="K643">
            <v>1656.6417874999997</v>
          </cell>
          <cell r="L643">
            <v>0</v>
          </cell>
        </row>
        <row r="644">
          <cell r="A644" t="str">
            <v>E311 STM Str/Imprv, Sumas OP</v>
          </cell>
          <cell r="B644" t="str">
            <v>E311 STM Str/Imprv, Sumas OP-2</v>
          </cell>
          <cell r="C644" t="str">
            <v>403E</v>
          </cell>
          <cell r="E644">
            <v>43159</v>
          </cell>
          <cell r="F644">
            <v>1325313.43</v>
          </cell>
          <cell r="G644">
            <v>1.4999999999999999E-2</v>
          </cell>
          <cell r="H644">
            <v>1656.6399999999999</v>
          </cell>
          <cell r="I644">
            <v>1325313.43</v>
          </cell>
          <cell r="J644">
            <v>1.4999999999999999E-2</v>
          </cell>
          <cell r="K644">
            <v>1656.6417874999997</v>
          </cell>
          <cell r="L644">
            <v>0</v>
          </cell>
        </row>
        <row r="645">
          <cell r="A645" t="str">
            <v>E311 STM Str/Imprv, Sumas OP</v>
          </cell>
          <cell r="B645" t="str">
            <v>E311 STM Str/Imprv, Sumas OP-3</v>
          </cell>
          <cell r="C645" t="str">
            <v>403E</v>
          </cell>
          <cell r="E645">
            <v>43190</v>
          </cell>
          <cell r="F645">
            <v>1325313.43</v>
          </cell>
          <cell r="G645">
            <v>1.4999999999999999E-2</v>
          </cell>
          <cell r="H645">
            <v>1656.6399999999999</v>
          </cell>
          <cell r="I645">
            <v>1325313.43</v>
          </cell>
          <cell r="J645">
            <v>1.4999999999999999E-2</v>
          </cell>
          <cell r="K645">
            <v>1656.6417874999997</v>
          </cell>
          <cell r="L645">
            <v>0</v>
          </cell>
        </row>
        <row r="646">
          <cell r="A646" t="str">
            <v>E311 STM Str/Imprv, Sumas OP</v>
          </cell>
          <cell r="B646" t="str">
            <v>E311 STM Str/Imprv, Sumas OP-4</v>
          </cell>
          <cell r="C646" t="str">
            <v>403E</v>
          </cell>
          <cell r="E646">
            <v>43220</v>
          </cell>
          <cell r="F646">
            <v>1325313.43</v>
          </cell>
          <cell r="G646">
            <v>1.4999999999999999E-2</v>
          </cell>
          <cell r="H646">
            <v>1656.6399999999999</v>
          </cell>
          <cell r="I646">
            <v>1325313.43</v>
          </cell>
          <cell r="J646">
            <v>1.4999999999999999E-2</v>
          </cell>
          <cell r="K646">
            <v>1656.6417874999997</v>
          </cell>
          <cell r="L646">
            <v>0</v>
          </cell>
        </row>
        <row r="647">
          <cell r="A647" t="str">
            <v>E311 STM Str/Imprv, Sumas OP</v>
          </cell>
          <cell r="B647" t="str">
            <v>E311 STM Str/Imprv, Sumas OP-5</v>
          </cell>
          <cell r="C647" t="str">
            <v>403E</v>
          </cell>
          <cell r="E647">
            <v>43251</v>
          </cell>
          <cell r="F647">
            <v>1325313.43</v>
          </cell>
          <cell r="G647">
            <v>1.4999999999999999E-2</v>
          </cell>
          <cell r="H647">
            <v>1656.6399999999999</v>
          </cell>
          <cell r="I647">
            <v>1325313.43</v>
          </cell>
          <cell r="J647">
            <v>1.4999999999999999E-2</v>
          </cell>
          <cell r="K647">
            <v>1656.6417874999997</v>
          </cell>
          <cell r="L647">
            <v>0</v>
          </cell>
        </row>
        <row r="648">
          <cell r="A648" t="str">
            <v>E311 STM Str/Imprv, Sumas OP</v>
          </cell>
          <cell r="B648" t="str">
            <v>E311 STM Str/Imprv, Sumas OP-6</v>
          </cell>
          <cell r="C648" t="str">
            <v>403E</v>
          </cell>
          <cell r="E648">
            <v>43281</v>
          </cell>
          <cell r="F648">
            <v>1325313.43</v>
          </cell>
          <cell r="G648">
            <v>1.4999999999999999E-2</v>
          </cell>
          <cell r="H648">
            <v>1656.6399999999999</v>
          </cell>
          <cell r="I648">
            <v>1325313.43</v>
          </cell>
          <cell r="J648">
            <v>1.4999999999999999E-2</v>
          </cell>
          <cell r="K648">
            <v>1656.6417874999997</v>
          </cell>
          <cell r="L648">
            <v>0</v>
          </cell>
        </row>
        <row r="649">
          <cell r="A649" t="str">
            <v>E311 STM Str/Imprv, Sumas OP</v>
          </cell>
          <cell r="B649" t="str">
            <v>E311 STM Str/Imprv, Sumas OP-7</v>
          </cell>
          <cell r="C649" t="str">
            <v>403E</v>
          </cell>
          <cell r="E649">
            <v>43312</v>
          </cell>
          <cell r="F649">
            <v>1325313.43</v>
          </cell>
          <cell r="G649">
            <v>1.4999999999999999E-2</v>
          </cell>
          <cell r="H649">
            <v>1656.6399999999999</v>
          </cell>
          <cell r="I649">
            <v>1325313.43</v>
          </cell>
          <cell r="J649">
            <v>1.4999999999999999E-2</v>
          </cell>
          <cell r="K649">
            <v>1656.6417874999997</v>
          </cell>
          <cell r="L649">
            <v>0</v>
          </cell>
        </row>
        <row r="650">
          <cell r="A650" t="str">
            <v>E311 STM Str/Imprv, Sumas OP</v>
          </cell>
          <cell r="B650" t="str">
            <v>E311 STM Str/Imprv, Sumas OP-8</v>
          </cell>
          <cell r="C650" t="str">
            <v>403E</v>
          </cell>
          <cell r="E650">
            <v>43343</v>
          </cell>
          <cell r="F650">
            <v>1325313.43</v>
          </cell>
          <cell r="G650">
            <v>1.4999999999999999E-2</v>
          </cell>
          <cell r="H650">
            <v>1656.6399999999999</v>
          </cell>
          <cell r="I650">
            <v>1325313.43</v>
          </cell>
          <cell r="J650">
            <v>1.4999999999999999E-2</v>
          </cell>
          <cell r="K650">
            <v>1656.6417874999997</v>
          </cell>
          <cell r="L650">
            <v>0</v>
          </cell>
        </row>
        <row r="651">
          <cell r="A651" t="str">
            <v>E311 STM Str/Imprv, Sumas OP</v>
          </cell>
          <cell r="B651" t="str">
            <v>E311 STM Str/Imprv, Sumas OP-9</v>
          </cell>
          <cell r="C651" t="str">
            <v>403E</v>
          </cell>
          <cell r="E651">
            <v>43373</v>
          </cell>
          <cell r="F651">
            <v>1325313.43</v>
          </cell>
          <cell r="G651">
            <v>1.4999999999999999E-2</v>
          </cell>
          <cell r="H651">
            <v>1656.6399999999999</v>
          </cell>
          <cell r="I651">
            <v>1325313.43</v>
          </cell>
          <cell r="J651">
            <v>1.4999999999999999E-2</v>
          </cell>
          <cell r="K651">
            <v>1656.6417874999997</v>
          </cell>
          <cell r="L651">
            <v>0</v>
          </cell>
        </row>
        <row r="652">
          <cell r="A652" t="str">
            <v>E311 STM Str/Imprv, Sumas OP</v>
          </cell>
          <cell r="B652" t="str">
            <v>E311 STM Str/Imprv, Sumas OP-10</v>
          </cell>
          <cell r="C652" t="str">
            <v>403E</v>
          </cell>
          <cell r="E652">
            <v>43404</v>
          </cell>
          <cell r="F652">
            <v>1325313.43</v>
          </cell>
          <cell r="G652">
            <v>1.4999999999999999E-2</v>
          </cell>
          <cell r="H652">
            <v>1656.6399999999999</v>
          </cell>
          <cell r="I652">
            <v>1325313.43</v>
          </cell>
          <cell r="J652">
            <v>1.4999999999999999E-2</v>
          </cell>
          <cell r="K652">
            <v>1656.6417874999997</v>
          </cell>
          <cell r="L652">
            <v>0</v>
          </cell>
        </row>
        <row r="653">
          <cell r="A653" t="str">
            <v>E311 STM Str/Imprv, Sumas OP</v>
          </cell>
          <cell r="B653" t="str">
            <v>E311 STM Str/Imprv, Sumas OP-11</v>
          </cell>
          <cell r="C653" t="str">
            <v>403E</v>
          </cell>
          <cell r="E653">
            <v>43434</v>
          </cell>
          <cell r="F653">
            <v>1325313.43</v>
          </cell>
          <cell r="G653">
            <v>1.4999999999999999E-2</v>
          </cell>
          <cell r="H653">
            <v>1656.6399999999999</v>
          </cell>
          <cell r="I653">
            <v>1325313.43</v>
          </cell>
          <cell r="J653">
            <v>1.4999999999999999E-2</v>
          </cell>
          <cell r="K653">
            <v>1656.6417874999997</v>
          </cell>
          <cell r="L653">
            <v>0</v>
          </cell>
        </row>
        <row r="654">
          <cell r="A654" t="str">
            <v>E311 STM Str/Imprv, Sumas OP</v>
          </cell>
          <cell r="B654" t="str">
            <v>E311 STM Str/Imprv, Sumas OP-12</v>
          </cell>
          <cell r="C654" t="str">
            <v>403E</v>
          </cell>
          <cell r="E654">
            <v>43465</v>
          </cell>
          <cell r="F654">
            <v>1325313.43</v>
          </cell>
          <cell r="G654">
            <v>1.4999999999999999E-2</v>
          </cell>
          <cell r="H654">
            <v>1656.6399999999999</v>
          </cell>
          <cell r="I654">
            <v>1325313.43</v>
          </cell>
          <cell r="J654">
            <v>1.4999999999999999E-2</v>
          </cell>
          <cell r="K654">
            <v>1656.6417874999997</v>
          </cell>
          <cell r="L654">
            <v>0</v>
          </cell>
        </row>
        <row r="655">
          <cell r="A655" t="str">
            <v>E311 STM Str/Imprv, Sumas OP Total</v>
          </cell>
          <cell r="C655" t="str">
            <v>ESTM</v>
          </cell>
          <cell r="E655" t="str">
            <v>Total</v>
          </cell>
          <cell r="F655"/>
          <cell r="G655"/>
          <cell r="H655">
            <v>19879.679999999997</v>
          </cell>
          <cell r="I655"/>
          <cell r="J655">
            <v>0</v>
          </cell>
          <cell r="K655">
            <v>19879.701450000004</v>
          </cell>
          <cell r="L655">
            <v>0.02</v>
          </cell>
        </row>
        <row r="656">
          <cell r="A656" t="str">
            <v>E311 STM Str/Impv, Colstrip 1</v>
          </cell>
          <cell r="B656" t="str">
            <v>E311 STM Str/Impv, Colstrip 1-1</v>
          </cell>
          <cell r="C656" t="str">
            <v>403E</v>
          </cell>
          <cell r="E656">
            <v>43131</v>
          </cell>
          <cell r="F656">
            <v>9365068.2599999998</v>
          </cell>
          <cell r="G656">
            <v>4.8599999999999997E-2</v>
          </cell>
          <cell r="H656">
            <v>37928.53</v>
          </cell>
          <cell r="I656">
            <v>9358904.8300000001</v>
          </cell>
          <cell r="J656">
            <v>4.8599999999999997E-2</v>
          </cell>
          <cell r="K656">
            <v>37903.564561500003</v>
          </cell>
          <cell r="L656">
            <v>-24.97</v>
          </cell>
        </row>
        <row r="657">
          <cell r="A657" t="str">
            <v>E311 STM Str/Impv, Colstrip 1</v>
          </cell>
          <cell r="B657" t="str">
            <v>E311 STM Str/Impv, Colstrip 1-2</v>
          </cell>
          <cell r="C657" t="str">
            <v>403E</v>
          </cell>
          <cell r="E657">
            <v>43159</v>
          </cell>
          <cell r="F657">
            <v>9304853.3200000003</v>
          </cell>
          <cell r="G657">
            <v>4.8599999999999997E-2</v>
          </cell>
          <cell r="H657">
            <v>37684.660000000003</v>
          </cell>
          <cell r="I657">
            <v>9358904.8300000001</v>
          </cell>
          <cell r="J657">
            <v>4.8599999999999997E-2</v>
          </cell>
          <cell r="K657">
            <v>37903.564561500003</v>
          </cell>
          <cell r="L657">
            <v>218.9</v>
          </cell>
        </row>
        <row r="658">
          <cell r="A658" t="str">
            <v>E311 STM Str/Impv, Colstrip 1</v>
          </cell>
          <cell r="B658" t="str">
            <v>E311 STM Str/Impv, Colstrip 1-3</v>
          </cell>
          <cell r="C658" t="str">
            <v>403E</v>
          </cell>
          <cell r="E658">
            <v>43190</v>
          </cell>
          <cell r="F658">
            <v>9304858.0500000007</v>
          </cell>
          <cell r="G658">
            <v>4.8599999999999997E-2</v>
          </cell>
          <cell r="H658">
            <v>37684.68</v>
          </cell>
          <cell r="I658">
            <v>9358904.8300000001</v>
          </cell>
          <cell r="J658">
            <v>4.8599999999999997E-2</v>
          </cell>
          <cell r="K658">
            <v>37903.564561500003</v>
          </cell>
          <cell r="L658">
            <v>218.88</v>
          </cell>
        </row>
        <row r="659">
          <cell r="A659" t="str">
            <v>E311 STM Str/Impv, Colstrip 1</v>
          </cell>
          <cell r="B659" t="str">
            <v>E311 STM Str/Impv, Colstrip 1-4</v>
          </cell>
          <cell r="C659" t="str">
            <v>403E</v>
          </cell>
          <cell r="E659">
            <v>43220</v>
          </cell>
          <cell r="F659">
            <v>9304864.9900000002</v>
          </cell>
          <cell r="G659">
            <v>4.8599999999999997E-2</v>
          </cell>
          <cell r="H659">
            <v>37684.699999999997</v>
          </cell>
          <cell r="I659">
            <v>9358904.8300000001</v>
          </cell>
          <cell r="J659">
            <v>4.8599999999999997E-2</v>
          </cell>
          <cell r="K659">
            <v>37903.564561500003</v>
          </cell>
          <cell r="L659">
            <v>218.86</v>
          </cell>
        </row>
        <row r="660">
          <cell r="A660" t="str">
            <v>E311 STM Str/Impv, Colstrip 1</v>
          </cell>
          <cell r="B660" t="str">
            <v>E311 STM Str/Impv, Colstrip 1-5</v>
          </cell>
          <cell r="C660" t="str">
            <v>403E</v>
          </cell>
          <cell r="E660">
            <v>43251</v>
          </cell>
          <cell r="F660">
            <v>9317947.0199999996</v>
          </cell>
          <cell r="G660">
            <v>4.8599999999999997E-2</v>
          </cell>
          <cell r="H660">
            <v>37737.69</v>
          </cell>
          <cell r="I660">
            <v>9358904.8300000001</v>
          </cell>
          <cell r="J660">
            <v>4.8599999999999997E-2</v>
          </cell>
          <cell r="K660">
            <v>37903.564561500003</v>
          </cell>
          <cell r="L660">
            <v>165.87</v>
          </cell>
        </row>
        <row r="661">
          <cell r="A661" t="str">
            <v>E311 STM Str/Impv, Colstrip 1</v>
          </cell>
          <cell r="B661" t="str">
            <v>E311 STM Str/Impv, Colstrip 1-6</v>
          </cell>
          <cell r="C661" t="str">
            <v>403E</v>
          </cell>
          <cell r="E661">
            <v>43281</v>
          </cell>
          <cell r="F661">
            <v>9331210.6799999997</v>
          </cell>
          <cell r="G661">
            <v>4.8599999999999997E-2</v>
          </cell>
          <cell r="H661">
            <v>37791.4</v>
          </cell>
          <cell r="I661">
            <v>9358904.8300000001</v>
          </cell>
          <cell r="J661">
            <v>4.8599999999999997E-2</v>
          </cell>
          <cell r="K661">
            <v>37903.564561500003</v>
          </cell>
          <cell r="L661">
            <v>112.16</v>
          </cell>
        </row>
        <row r="662">
          <cell r="A662" t="str">
            <v>E311 STM Str/Impv, Colstrip 1</v>
          </cell>
          <cell r="B662" t="str">
            <v>E311 STM Str/Impv, Colstrip 1-7</v>
          </cell>
          <cell r="C662" t="str">
            <v>403E</v>
          </cell>
          <cell r="E662">
            <v>43312</v>
          </cell>
          <cell r="F662">
            <v>9334996.0800000001</v>
          </cell>
          <cell r="G662">
            <v>4.8599999999999997E-2</v>
          </cell>
          <cell r="H662">
            <v>37806.730000000003</v>
          </cell>
          <cell r="I662">
            <v>9358904.8300000001</v>
          </cell>
          <cell r="J662">
            <v>4.8599999999999997E-2</v>
          </cell>
          <cell r="K662">
            <v>37903.564561500003</v>
          </cell>
          <cell r="L662">
            <v>96.83</v>
          </cell>
        </row>
        <row r="663">
          <cell r="A663" t="str">
            <v>E311 STM Str/Impv, Colstrip 1</v>
          </cell>
          <cell r="B663" t="str">
            <v>E311 STM Str/Impv, Colstrip 1-8</v>
          </cell>
          <cell r="C663" t="str">
            <v>403E</v>
          </cell>
          <cell r="E663">
            <v>43343</v>
          </cell>
          <cell r="F663">
            <v>9338592.9100000001</v>
          </cell>
          <cell r="G663">
            <v>4.8599999999999997E-2</v>
          </cell>
          <cell r="H663">
            <v>37821.300000000003</v>
          </cell>
          <cell r="I663">
            <v>9358904.8300000001</v>
          </cell>
          <cell r="J663">
            <v>4.8599999999999997E-2</v>
          </cell>
          <cell r="K663">
            <v>37903.564561500003</v>
          </cell>
          <cell r="L663">
            <v>82.26</v>
          </cell>
        </row>
        <row r="664">
          <cell r="A664" t="str">
            <v>E311 STM Str/Impv, Colstrip 1</v>
          </cell>
          <cell r="B664" t="str">
            <v>E311 STM Str/Impv, Colstrip 1-9</v>
          </cell>
          <cell r="C664" t="str">
            <v>403E</v>
          </cell>
          <cell r="E664">
            <v>43373</v>
          </cell>
          <cell r="F664">
            <v>9341549.7699999996</v>
          </cell>
          <cell r="G664">
            <v>4.8599999999999997E-2</v>
          </cell>
          <cell r="H664">
            <v>37833.279999999999</v>
          </cell>
          <cell r="I664">
            <v>9358904.8300000001</v>
          </cell>
          <cell r="J664">
            <v>4.8599999999999997E-2</v>
          </cell>
          <cell r="K664">
            <v>37903.564561500003</v>
          </cell>
          <cell r="L664">
            <v>70.28</v>
          </cell>
        </row>
        <row r="665">
          <cell r="A665" t="str">
            <v>E311 STM Str/Impv, Colstrip 1</v>
          </cell>
          <cell r="B665" t="str">
            <v>E311 STM Str/Impv, Colstrip 1-10</v>
          </cell>
          <cell r="C665" t="str">
            <v>403E</v>
          </cell>
          <cell r="E665">
            <v>43404</v>
          </cell>
          <cell r="F665">
            <v>9346404.0800000001</v>
          </cell>
          <cell r="G665">
            <v>4.8599999999999997E-2</v>
          </cell>
          <cell r="H665">
            <v>37852.94</v>
          </cell>
          <cell r="I665">
            <v>9358904.8300000001</v>
          </cell>
          <cell r="J665">
            <v>4.8599999999999997E-2</v>
          </cell>
          <cell r="K665">
            <v>37903.564561500003</v>
          </cell>
          <cell r="L665">
            <v>50.62</v>
          </cell>
        </row>
        <row r="666">
          <cell r="A666" t="str">
            <v>E311 STM Str/Impv, Colstrip 1</v>
          </cell>
          <cell r="B666" t="str">
            <v>E311 STM Str/Impv, Colstrip 1-11</v>
          </cell>
          <cell r="C666" t="str">
            <v>403E</v>
          </cell>
          <cell r="E666">
            <v>43434</v>
          </cell>
          <cell r="F666">
            <v>9356099.0600000005</v>
          </cell>
          <cell r="G666">
            <v>4.8599999999999997E-2</v>
          </cell>
          <cell r="H666">
            <v>37892.199999999997</v>
          </cell>
          <cell r="I666">
            <v>9358904.8300000001</v>
          </cell>
          <cell r="J666">
            <v>4.8599999999999997E-2</v>
          </cell>
          <cell r="K666">
            <v>37903.564561500003</v>
          </cell>
          <cell r="L666">
            <v>11.36</v>
          </cell>
        </row>
        <row r="667">
          <cell r="A667" t="str">
            <v>E311 STM Str/Impv, Colstrip 1</v>
          </cell>
          <cell r="B667" t="str">
            <v>E311 STM Str/Impv, Colstrip 1-12</v>
          </cell>
          <cell r="C667" t="str">
            <v>403E</v>
          </cell>
          <cell r="E667">
            <v>43465</v>
          </cell>
          <cell r="F667">
            <v>9358904.8300000001</v>
          </cell>
          <cell r="G667">
            <v>4.8599999999999997E-2</v>
          </cell>
          <cell r="H667">
            <v>37903.56</v>
          </cell>
          <cell r="I667">
            <v>9358904.8300000001</v>
          </cell>
          <cell r="J667">
            <v>4.8599999999999997E-2</v>
          </cell>
          <cell r="K667">
            <v>37903.564561500003</v>
          </cell>
          <cell r="L667">
            <v>0</v>
          </cell>
        </row>
        <row r="668">
          <cell r="A668" t="str">
            <v>E311 STM Str/Impv, Colstrip 1 Total</v>
          </cell>
          <cell r="C668" t="str">
            <v>ESTM</v>
          </cell>
          <cell r="E668" t="str">
            <v>Total</v>
          </cell>
          <cell r="F668"/>
          <cell r="G668"/>
          <cell r="H668">
            <v>453621.67</v>
          </cell>
          <cell r="I668"/>
          <cell r="J668">
            <v>0</v>
          </cell>
          <cell r="K668">
            <v>454842.77473799995</v>
          </cell>
          <cell r="L668">
            <v>1221.0999999999999</v>
          </cell>
        </row>
        <row r="669">
          <cell r="A669" t="str">
            <v>E311 STM Str/Impv, Colstrip 1-2 Com</v>
          </cell>
          <cell r="B669" t="str">
            <v>E311 STM Str/Impv, Colstrip 1-2 Com-1</v>
          </cell>
          <cell r="C669" t="str">
            <v>403E</v>
          </cell>
          <cell r="E669">
            <v>43131</v>
          </cell>
          <cell r="F669">
            <v>30924398.899999999</v>
          </cell>
          <cell r="G669">
            <v>2.6100000000000002E-2</v>
          </cell>
          <cell r="H669">
            <v>67260.570000000007</v>
          </cell>
          <cell r="I669">
            <v>30924398.899999999</v>
          </cell>
          <cell r="J669">
            <v>2.6100000000000002E-2</v>
          </cell>
          <cell r="K669">
            <v>67260.570000000007</v>
          </cell>
          <cell r="L669">
            <v>0</v>
          </cell>
        </row>
        <row r="670">
          <cell r="A670" t="str">
            <v>E311 STM Str/Impv, Colstrip 1-2 Com</v>
          </cell>
          <cell r="B670" t="str">
            <v>E311 STM Str/Impv, Colstrip 1-2 Com-2</v>
          </cell>
          <cell r="C670" t="str">
            <v>403E</v>
          </cell>
          <cell r="E670">
            <v>43159</v>
          </cell>
          <cell r="F670">
            <v>30924398.899999999</v>
          </cell>
          <cell r="G670">
            <v>2.6100000000000002E-2</v>
          </cell>
          <cell r="H670">
            <v>67260.570000000007</v>
          </cell>
          <cell r="I670">
            <v>30924398.899999999</v>
          </cell>
          <cell r="J670">
            <v>2.6100000000000002E-2</v>
          </cell>
          <cell r="K670">
            <v>67260.570000000007</v>
          </cell>
          <cell r="L670">
            <v>0</v>
          </cell>
        </row>
        <row r="671">
          <cell r="A671" t="str">
            <v>E311 STM Str/Impv, Colstrip 1-2 Com</v>
          </cell>
          <cell r="B671" t="str">
            <v>E311 STM Str/Impv, Colstrip 1-2 Com-3</v>
          </cell>
          <cell r="C671" t="str">
            <v>403E</v>
          </cell>
          <cell r="E671">
            <v>43190</v>
          </cell>
          <cell r="F671">
            <v>30924398.899999999</v>
          </cell>
          <cell r="G671">
            <v>2.6100000000000002E-2</v>
          </cell>
          <cell r="H671">
            <v>67260.570000000007</v>
          </cell>
          <cell r="I671">
            <v>30924398.899999999</v>
          </cell>
          <cell r="J671">
            <v>2.6100000000000002E-2</v>
          </cell>
          <cell r="K671">
            <v>67260.570000000007</v>
          </cell>
          <cell r="L671">
            <v>0</v>
          </cell>
        </row>
        <row r="672">
          <cell r="A672" t="str">
            <v>E311 STM Str/Impv, Colstrip 1-2 Com</v>
          </cell>
          <cell r="B672" t="str">
            <v>E311 STM Str/Impv, Colstrip 1-2 Com-4</v>
          </cell>
          <cell r="C672" t="str">
            <v>403E</v>
          </cell>
          <cell r="E672">
            <v>43220</v>
          </cell>
          <cell r="F672">
            <v>30924398.899999999</v>
          </cell>
          <cell r="G672">
            <v>2.6100000000000002E-2</v>
          </cell>
          <cell r="H672">
            <v>67260.570000000007</v>
          </cell>
          <cell r="I672">
            <v>30924398.899999999</v>
          </cell>
          <cell r="J672">
            <v>2.6100000000000002E-2</v>
          </cell>
          <cell r="K672">
            <v>67260.570000000007</v>
          </cell>
          <cell r="L672">
            <v>0</v>
          </cell>
        </row>
        <row r="673">
          <cell r="A673" t="str">
            <v>E311 STM Str/Impv, Colstrip 1-2 Com</v>
          </cell>
          <cell r="B673" t="str">
            <v>E311 STM Str/Impv, Colstrip 1-2 Com-5</v>
          </cell>
          <cell r="C673" t="str">
            <v>403E</v>
          </cell>
          <cell r="E673">
            <v>43251</v>
          </cell>
          <cell r="F673">
            <v>30924398.899999999</v>
          </cell>
          <cell r="G673">
            <v>2.6100000000000002E-2</v>
          </cell>
          <cell r="H673">
            <v>67260.570000000007</v>
          </cell>
          <cell r="I673">
            <v>30924398.899999999</v>
          </cell>
          <cell r="J673">
            <v>2.6100000000000002E-2</v>
          </cell>
          <cell r="K673">
            <v>67260.570000000007</v>
          </cell>
          <cell r="L673">
            <v>0</v>
          </cell>
        </row>
        <row r="674">
          <cell r="A674" t="str">
            <v>E311 STM Str/Impv, Colstrip 1-2 Com</v>
          </cell>
          <cell r="B674" t="str">
            <v>E311 STM Str/Impv, Colstrip 1-2 Com-6</v>
          </cell>
          <cell r="C674" t="str">
            <v>403E</v>
          </cell>
          <cell r="E674">
            <v>43281</v>
          </cell>
          <cell r="F674">
            <v>30924398.899999999</v>
          </cell>
          <cell r="G674">
            <v>2.6100000000000002E-2</v>
          </cell>
          <cell r="H674">
            <v>67260.570000000007</v>
          </cell>
          <cell r="I674">
            <v>30924398.899999999</v>
          </cell>
          <cell r="J674">
            <v>2.6100000000000002E-2</v>
          </cell>
          <cell r="K674">
            <v>67260.570000000007</v>
          </cell>
          <cell r="L674">
            <v>0</v>
          </cell>
        </row>
        <row r="675">
          <cell r="A675" t="str">
            <v>E311 STM Str/Impv, Colstrip 1-2 Com</v>
          </cell>
          <cell r="B675" t="str">
            <v>E311 STM Str/Impv, Colstrip 1-2 Com-7</v>
          </cell>
          <cell r="C675" t="str">
            <v>403E</v>
          </cell>
          <cell r="E675">
            <v>43312</v>
          </cell>
          <cell r="F675">
            <v>30924398.899999999</v>
          </cell>
          <cell r="G675">
            <v>2.6100000000000002E-2</v>
          </cell>
          <cell r="H675">
            <v>67260.570000000007</v>
          </cell>
          <cell r="I675">
            <v>30924398.899999999</v>
          </cell>
          <cell r="J675">
            <v>2.6100000000000002E-2</v>
          </cell>
          <cell r="K675">
            <v>67260.570000000007</v>
          </cell>
          <cell r="L675">
            <v>0</v>
          </cell>
        </row>
        <row r="676">
          <cell r="A676" t="str">
            <v>E311 STM Str/Impv, Colstrip 1-2 Com</v>
          </cell>
          <cell r="B676" t="str">
            <v>E311 STM Str/Impv, Colstrip 1-2 Com-8</v>
          </cell>
          <cell r="C676" t="str">
            <v>403E</v>
          </cell>
          <cell r="E676">
            <v>43343</v>
          </cell>
          <cell r="F676">
            <v>30924398.899999999</v>
          </cell>
          <cell r="G676">
            <v>2.6100000000000002E-2</v>
          </cell>
          <cell r="H676">
            <v>67260.570000000007</v>
          </cell>
          <cell r="I676">
            <v>30924398.899999999</v>
          </cell>
          <cell r="J676">
            <v>2.6100000000000002E-2</v>
          </cell>
          <cell r="K676">
            <v>67260.570000000007</v>
          </cell>
          <cell r="L676">
            <v>0</v>
          </cell>
        </row>
        <row r="677">
          <cell r="A677" t="str">
            <v>E311 STM Str/Impv, Colstrip 1-2 Com</v>
          </cell>
          <cell r="B677" t="str">
            <v>E311 STM Str/Impv, Colstrip 1-2 Com-9</v>
          </cell>
          <cell r="C677" t="str">
            <v>403E</v>
          </cell>
          <cell r="E677">
            <v>43373</v>
          </cell>
          <cell r="F677">
            <v>30924398.899999999</v>
          </cell>
          <cell r="G677">
            <v>2.6100000000000002E-2</v>
          </cell>
          <cell r="H677">
            <v>67260.570000000007</v>
          </cell>
          <cell r="I677">
            <v>30924398.899999999</v>
          </cell>
          <cell r="J677">
            <v>2.6100000000000002E-2</v>
          </cell>
          <cell r="K677">
            <v>67260.570000000007</v>
          </cell>
          <cell r="L677">
            <v>0</v>
          </cell>
        </row>
        <row r="678">
          <cell r="A678" t="str">
            <v>E311 STM Str/Impv, Colstrip 1-2 Com</v>
          </cell>
          <cell r="B678" t="str">
            <v>E311 STM Str/Impv, Colstrip 1-2 Com-10</v>
          </cell>
          <cell r="C678" t="str">
            <v>403E</v>
          </cell>
          <cell r="E678">
            <v>43404</v>
          </cell>
          <cell r="F678">
            <v>30924398.899999999</v>
          </cell>
          <cell r="G678">
            <v>2.6100000000000002E-2</v>
          </cell>
          <cell r="H678">
            <v>67260.570000000007</v>
          </cell>
          <cell r="I678">
            <v>30924398.899999999</v>
          </cell>
          <cell r="J678">
            <v>2.6100000000000002E-2</v>
          </cell>
          <cell r="K678">
            <v>67260.570000000007</v>
          </cell>
          <cell r="L678">
            <v>0</v>
          </cell>
        </row>
        <row r="679">
          <cell r="A679" t="str">
            <v>E311 STM Str/Impv, Colstrip 1-2 Com</v>
          </cell>
          <cell r="B679" t="str">
            <v>E311 STM Str/Impv, Colstrip 1-2 Com-11</v>
          </cell>
          <cell r="C679" t="str">
            <v>403E</v>
          </cell>
          <cell r="E679">
            <v>43434</v>
          </cell>
          <cell r="F679">
            <v>30924398.899999999</v>
          </cell>
          <cell r="G679">
            <v>2.6100000000000002E-2</v>
          </cell>
          <cell r="H679">
            <v>67260.570000000007</v>
          </cell>
          <cell r="I679">
            <v>30924398.899999999</v>
          </cell>
          <cell r="J679">
            <v>2.6100000000000002E-2</v>
          </cell>
          <cell r="K679">
            <v>67260.570000000007</v>
          </cell>
          <cell r="L679">
            <v>0</v>
          </cell>
        </row>
        <row r="680">
          <cell r="A680" t="str">
            <v>E311 STM Str/Impv, Colstrip 1-2 Com</v>
          </cell>
          <cell r="B680" t="str">
            <v>E311 STM Str/Impv, Colstrip 1-2 Com-12</v>
          </cell>
          <cell r="C680" t="str">
            <v>403E</v>
          </cell>
          <cell r="E680">
            <v>43465</v>
          </cell>
          <cell r="F680">
            <v>30924398.899999999</v>
          </cell>
          <cell r="G680">
            <v>2.6100000000000002E-2</v>
          </cell>
          <cell r="H680">
            <v>67260.570000000007</v>
          </cell>
          <cell r="I680">
            <v>30924398.899999999</v>
          </cell>
          <cell r="J680">
            <v>2.6100000000000002E-2</v>
          </cell>
          <cell r="K680">
            <v>67260.570000000007</v>
          </cell>
          <cell r="L680">
            <v>0</v>
          </cell>
        </row>
        <row r="681">
          <cell r="A681" t="str">
            <v>E311 STM Str/Impv, Colstrip 1-2 Com Total</v>
          </cell>
          <cell r="C681" t="str">
            <v>ESTM</v>
          </cell>
          <cell r="E681" t="str">
            <v>Total</v>
          </cell>
          <cell r="F681"/>
          <cell r="G681"/>
          <cell r="H681">
            <v>807126.84000000032</v>
          </cell>
          <cell r="I681" t="e">
            <v>#N/A</v>
          </cell>
          <cell r="J681">
            <v>0</v>
          </cell>
          <cell r="K681">
            <v>807126.84000000032</v>
          </cell>
          <cell r="L681">
            <v>0</v>
          </cell>
        </row>
        <row r="682">
          <cell r="A682" t="str">
            <v>E311 STM Str/Impv, Colstrip 2</v>
          </cell>
          <cell r="B682" t="str">
            <v>E311 STM Str/Impv, Colstrip 2-1</v>
          </cell>
          <cell r="C682" t="str">
            <v>403E</v>
          </cell>
          <cell r="E682">
            <v>43131</v>
          </cell>
          <cell r="F682">
            <v>4511430.51</v>
          </cell>
          <cell r="G682">
            <v>7.4200000000000002E-2</v>
          </cell>
          <cell r="H682">
            <v>27895.68</v>
          </cell>
          <cell r="I682">
            <v>4525462.8</v>
          </cell>
          <cell r="J682">
            <v>7.4200000000000002E-2</v>
          </cell>
          <cell r="K682">
            <v>27982.44498</v>
          </cell>
          <cell r="L682">
            <v>86.76</v>
          </cell>
        </row>
        <row r="683">
          <cell r="A683" t="str">
            <v>E311 STM Str/Impv, Colstrip 2</v>
          </cell>
          <cell r="B683" t="str">
            <v>E311 STM Str/Impv, Colstrip 2-2</v>
          </cell>
          <cell r="C683" t="str">
            <v>403E</v>
          </cell>
          <cell r="E683">
            <v>43159</v>
          </cell>
          <cell r="F683">
            <v>4471411.29</v>
          </cell>
          <cell r="G683">
            <v>7.4200000000000002E-2</v>
          </cell>
          <cell r="H683">
            <v>27648.23</v>
          </cell>
          <cell r="I683">
            <v>4525462.8</v>
          </cell>
          <cell r="J683">
            <v>7.4200000000000002E-2</v>
          </cell>
          <cell r="K683">
            <v>27982.44498</v>
          </cell>
          <cell r="L683">
            <v>334.21</v>
          </cell>
        </row>
        <row r="684">
          <cell r="A684" t="str">
            <v>E311 STM Str/Impv, Colstrip 2</v>
          </cell>
          <cell r="B684" t="str">
            <v>E311 STM Str/Impv, Colstrip 2-3</v>
          </cell>
          <cell r="C684" t="str">
            <v>403E</v>
          </cell>
          <cell r="E684">
            <v>43190</v>
          </cell>
          <cell r="F684">
            <v>4471416.0199999996</v>
          </cell>
          <cell r="G684">
            <v>7.4200000000000002E-2</v>
          </cell>
          <cell r="H684">
            <v>27648.26</v>
          </cell>
          <cell r="I684">
            <v>4525462.8</v>
          </cell>
          <cell r="J684">
            <v>7.4200000000000002E-2</v>
          </cell>
          <cell r="K684">
            <v>27982.44498</v>
          </cell>
          <cell r="L684">
            <v>334.18</v>
          </cell>
        </row>
        <row r="685">
          <cell r="A685" t="str">
            <v>E311 STM Str/Impv, Colstrip 2</v>
          </cell>
          <cell r="B685" t="str">
            <v>E311 STM Str/Impv, Colstrip 2-4</v>
          </cell>
          <cell r="C685" t="str">
            <v>403E</v>
          </cell>
          <cell r="E685">
            <v>43220</v>
          </cell>
          <cell r="F685">
            <v>4471422.96</v>
          </cell>
          <cell r="G685">
            <v>7.4200000000000002E-2</v>
          </cell>
          <cell r="H685">
            <v>27648.3</v>
          </cell>
          <cell r="I685">
            <v>4525462.8</v>
          </cell>
          <cell r="J685">
            <v>7.4200000000000002E-2</v>
          </cell>
          <cell r="K685">
            <v>27982.44498</v>
          </cell>
          <cell r="L685">
            <v>334.14</v>
          </cell>
        </row>
        <row r="686">
          <cell r="A686" t="str">
            <v>E311 STM Str/Impv, Colstrip 2</v>
          </cell>
          <cell r="B686" t="str">
            <v>E311 STM Str/Impv, Colstrip 2-5</v>
          </cell>
          <cell r="C686" t="str">
            <v>403E</v>
          </cell>
          <cell r="E686">
            <v>43251</v>
          </cell>
          <cell r="F686">
            <v>4484504.99</v>
          </cell>
          <cell r="G686">
            <v>7.4200000000000002E-2</v>
          </cell>
          <cell r="H686">
            <v>27729.19</v>
          </cell>
          <cell r="I686">
            <v>4525462.8</v>
          </cell>
          <cell r="J686">
            <v>7.4200000000000002E-2</v>
          </cell>
          <cell r="K686">
            <v>27982.44498</v>
          </cell>
          <cell r="L686">
            <v>253.25</v>
          </cell>
        </row>
        <row r="687">
          <cell r="A687" t="str">
            <v>E311 STM Str/Impv, Colstrip 2</v>
          </cell>
          <cell r="B687" t="str">
            <v>E311 STM Str/Impv, Colstrip 2-6</v>
          </cell>
          <cell r="C687" t="str">
            <v>403E</v>
          </cell>
          <cell r="E687">
            <v>43281</v>
          </cell>
          <cell r="F687">
            <v>4497768.6500000004</v>
          </cell>
          <cell r="G687">
            <v>7.4200000000000002E-2</v>
          </cell>
          <cell r="H687">
            <v>27811.200000000001</v>
          </cell>
          <cell r="I687">
            <v>4525462.8</v>
          </cell>
          <cell r="J687">
            <v>7.4200000000000002E-2</v>
          </cell>
          <cell r="K687">
            <v>27982.44498</v>
          </cell>
          <cell r="L687">
            <v>171.24</v>
          </cell>
        </row>
        <row r="688">
          <cell r="A688" t="str">
            <v>E311 STM Str/Impv, Colstrip 2</v>
          </cell>
          <cell r="B688" t="str">
            <v>E311 STM Str/Impv, Colstrip 2-7</v>
          </cell>
          <cell r="C688" t="str">
            <v>403E</v>
          </cell>
          <cell r="E688">
            <v>43312</v>
          </cell>
          <cell r="F688">
            <v>4501554.05</v>
          </cell>
          <cell r="G688">
            <v>7.4200000000000002E-2</v>
          </cell>
          <cell r="H688">
            <v>27834.61</v>
          </cell>
          <cell r="I688">
            <v>4525462.8</v>
          </cell>
          <cell r="J688">
            <v>7.4200000000000002E-2</v>
          </cell>
          <cell r="K688">
            <v>27982.44498</v>
          </cell>
          <cell r="L688">
            <v>147.83000000000001</v>
          </cell>
        </row>
        <row r="689">
          <cell r="A689" t="str">
            <v>E311 STM Str/Impv, Colstrip 2</v>
          </cell>
          <cell r="B689" t="str">
            <v>E311 STM Str/Impv, Colstrip 2-8</v>
          </cell>
          <cell r="C689" t="str">
            <v>403E</v>
          </cell>
          <cell r="E689">
            <v>43343</v>
          </cell>
          <cell r="F689">
            <v>4505150.88</v>
          </cell>
          <cell r="G689">
            <v>7.4200000000000002E-2</v>
          </cell>
          <cell r="H689">
            <v>27856.85</v>
          </cell>
          <cell r="I689">
            <v>4525462.8</v>
          </cell>
          <cell r="J689">
            <v>7.4200000000000002E-2</v>
          </cell>
          <cell r="K689">
            <v>27982.44498</v>
          </cell>
          <cell r="L689">
            <v>125.59</v>
          </cell>
        </row>
        <row r="690">
          <cell r="A690" t="str">
            <v>E311 STM Str/Impv, Colstrip 2</v>
          </cell>
          <cell r="B690" t="str">
            <v>E311 STM Str/Impv, Colstrip 2-9</v>
          </cell>
          <cell r="C690" t="str">
            <v>403E</v>
          </cell>
          <cell r="E690">
            <v>43373</v>
          </cell>
          <cell r="F690">
            <v>4508107.75</v>
          </cell>
          <cell r="G690">
            <v>7.4200000000000002E-2</v>
          </cell>
          <cell r="H690">
            <v>27875.13</v>
          </cell>
          <cell r="I690">
            <v>4525462.8</v>
          </cell>
          <cell r="J690">
            <v>7.4200000000000002E-2</v>
          </cell>
          <cell r="K690">
            <v>27982.44498</v>
          </cell>
          <cell r="L690">
            <v>107.31</v>
          </cell>
        </row>
        <row r="691">
          <cell r="A691" t="str">
            <v>E311 STM Str/Impv, Colstrip 2</v>
          </cell>
          <cell r="B691" t="str">
            <v>E311 STM Str/Impv, Colstrip 2-10</v>
          </cell>
          <cell r="C691" t="str">
            <v>403E</v>
          </cell>
          <cell r="E691">
            <v>43404</v>
          </cell>
          <cell r="F691">
            <v>4512962.0599999996</v>
          </cell>
          <cell r="G691">
            <v>7.4200000000000002E-2</v>
          </cell>
          <cell r="H691">
            <v>27905.15</v>
          </cell>
          <cell r="I691">
            <v>4525462.8</v>
          </cell>
          <cell r="J691">
            <v>7.4200000000000002E-2</v>
          </cell>
          <cell r="K691">
            <v>27982.44498</v>
          </cell>
          <cell r="L691">
            <v>77.290000000000006</v>
          </cell>
        </row>
        <row r="692">
          <cell r="A692" t="str">
            <v>E311 STM Str/Impv, Colstrip 2</v>
          </cell>
          <cell r="B692" t="str">
            <v>E311 STM Str/Impv, Colstrip 2-11</v>
          </cell>
          <cell r="C692" t="str">
            <v>403E</v>
          </cell>
          <cell r="E692">
            <v>43434</v>
          </cell>
          <cell r="F692">
            <v>4522657.03</v>
          </cell>
          <cell r="G692">
            <v>7.4200000000000002E-2</v>
          </cell>
          <cell r="H692">
            <v>27965.1</v>
          </cell>
          <cell r="I692">
            <v>4525462.8</v>
          </cell>
          <cell r="J692">
            <v>7.4200000000000002E-2</v>
          </cell>
          <cell r="K692">
            <v>27982.44498</v>
          </cell>
          <cell r="L692">
            <v>17.34</v>
          </cell>
        </row>
        <row r="693">
          <cell r="A693" t="str">
            <v>E311 STM Str/Impv, Colstrip 2</v>
          </cell>
          <cell r="B693" t="str">
            <v>E311 STM Str/Impv, Colstrip 2-12</v>
          </cell>
          <cell r="C693" t="str">
            <v>403E</v>
          </cell>
          <cell r="E693">
            <v>43465</v>
          </cell>
          <cell r="F693">
            <v>4525462.8</v>
          </cell>
          <cell r="G693">
            <v>7.4200000000000002E-2</v>
          </cell>
          <cell r="H693">
            <v>27982.44</v>
          </cell>
          <cell r="I693">
            <v>4525462.8</v>
          </cell>
          <cell r="J693">
            <v>7.4200000000000002E-2</v>
          </cell>
          <cell r="K693">
            <v>27982.44498</v>
          </cell>
          <cell r="L693">
            <v>0</v>
          </cell>
        </row>
        <row r="694">
          <cell r="A694" t="str">
            <v>E311 STM Str/Impv, Colstrip 2 Total</v>
          </cell>
          <cell r="C694" t="str">
            <v>ESTM</v>
          </cell>
          <cell r="E694" t="str">
            <v>Total</v>
          </cell>
          <cell r="F694"/>
          <cell r="G694"/>
          <cell r="H694">
            <v>333800.14</v>
          </cell>
          <cell r="I694"/>
          <cell r="J694">
            <v>0</v>
          </cell>
          <cell r="K694">
            <v>335789.33976</v>
          </cell>
          <cell r="L694">
            <v>1989.2</v>
          </cell>
        </row>
        <row r="695">
          <cell r="A695" t="str">
            <v>E311 STM Str/Impv, Colstrip 3</v>
          </cell>
          <cell r="B695" t="str">
            <v>E311 STM Str/Impv, Colstrip 3-1</v>
          </cell>
          <cell r="C695" t="str">
            <v>403E</v>
          </cell>
          <cell r="E695">
            <v>43131</v>
          </cell>
          <cell r="F695">
            <v>29131107.57</v>
          </cell>
          <cell r="G695">
            <v>3.4099999999999998E-2</v>
          </cell>
          <cell r="H695">
            <v>82780.899999999994</v>
          </cell>
          <cell r="I695">
            <v>30119954.219999999</v>
          </cell>
          <cell r="J695">
            <v>3.4099999999999998E-2</v>
          </cell>
          <cell r="K695">
            <v>85590.869908499997</v>
          </cell>
          <cell r="L695">
            <v>2809.97</v>
          </cell>
        </row>
        <row r="696">
          <cell r="A696" t="str">
            <v>E311 STM Str/Impv, Colstrip 3</v>
          </cell>
          <cell r="B696" t="str">
            <v>E311 STM Str/Impv, Colstrip 3-2</v>
          </cell>
          <cell r="C696" t="str">
            <v>403E</v>
          </cell>
          <cell r="E696">
            <v>43159</v>
          </cell>
          <cell r="F696">
            <v>29125873.43</v>
          </cell>
          <cell r="G696">
            <v>3.4099999999999998E-2</v>
          </cell>
          <cell r="H696">
            <v>82766.01999999999</v>
          </cell>
          <cell r="I696">
            <v>30119954.219999999</v>
          </cell>
          <cell r="J696">
            <v>3.4099999999999998E-2</v>
          </cell>
          <cell r="K696">
            <v>85590.869908499997</v>
          </cell>
          <cell r="L696">
            <v>2824.85</v>
          </cell>
        </row>
        <row r="697">
          <cell r="A697" t="str">
            <v>E311 STM Str/Impv, Colstrip 3</v>
          </cell>
          <cell r="B697" t="str">
            <v>E311 STM Str/Impv, Colstrip 3-3</v>
          </cell>
          <cell r="C697" t="str">
            <v>403E</v>
          </cell>
          <cell r="E697">
            <v>43190</v>
          </cell>
          <cell r="F697">
            <v>29134762.27</v>
          </cell>
          <cell r="G697">
            <v>3.4099999999999998E-2</v>
          </cell>
          <cell r="H697">
            <v>82791.28</v>
          </cell>
          <cell r="I697">
            <v>30119954.219999999</v>
          </cell>
          <cell r="J697">
            <v>3.4099999999999998E-2</v>
          </cell>
          <cell r="K697">
            <v>85590.869908499997</v>
          </cell>
          <cell r="L697">
            <v>2799.59</v>
          </cell>
        </row>
        <row r="698">
          <cell r="A698" t="str">
            <v>E311 STM Str/Impv, Colstrip 3</v>
          </cell>
          <cell r="B698" t="str">
            <v>E311 STM Str/Impv, Colstrip 3-4</v>
          </cell>
          <cell r="C698" t="str">
            <v>403E</v>
          </cell>
          <cell r="E698">
            <v>43220</v>
          </cell>
          <cell r="F698">
            <v>29142946.719999999</v>
          </cell>
          <cell r="G698">
            <v>3.4099999999999998E-2</v>
          </cell>
          <cell r="H698">
            <v>82814.539999999994</v>
          </cell>
          <cell r="I698">
            <v>30119954.219999999</v>
          </cell>
          <cell r="J698">
            <v>3.4099999999999998E-2</v>
          </cell>
          <cell r="K698">
            <v>85590.869908499997</v>
          </cell>
          <cell r="L698">
            <v>2776.33</v>
          </cell>
        </row>
        <row r="699">
          <cell r="A699" t="str">
            <v>E311 STM Str/Impv, Colstrip 3</v>
          </cell>
          <cell r="B699" t="str">
            <v>E311 STM Str/Impv, Colstrip 3-5</v>
          </cell>
          <cell r="C699" t="str">
            <v>403E</v>
          </cell>
          <cell r="E699">
            <v>43251</v>
          </cell>
          <cell r="F699">
            <v>29159257.059999999</v>
          </cell>
          <cell r="G699">
            <v>3.4099999999999998E-2</v>
          </cell>
          <cell r="H699">
            <v>82860.89</v>
          </cell>
          <cell r="I699">
            <v>30119954.219999999</v>
          </cell>
          <cell r="J699">
            <v>3.4099999999999998E-2</v>
          </cell>
          <cell r="K699">
            <v>85590.869908499997</v>
          </cell>
          <cell r="L699">
            <v>2729.98</v>
          </cell>
        </row>
        <row r="700">
          <cell r="A700" t="str">
            <v>E311 STM Str/Impv, Colstrip 3</v>
          </cell>
          <cell r="B700" t="str">
            <v>E311 STM Str/Impv, Colstrip 3-6</v>
          </cell>
          <cell r="C700" t="str">
            <v>403E</v>
          </cell>
          <cell r="E700">
            <v>43281</v>
          </cell>
          <cell r="F700">
            <v>29171856.699999999</v>
          </cell>
          <cell r="G700">
            <v>3.4099999999999998E-2</v>
          </cell>
          <cell r="H700">
            <v>82896.69</v>
          </cell>
          <cell r="I700">
            <v>30119954.219999999</v>
          </cell>
          <cell r="J700">
            <v>3.4099999999999998E-2</v>
          </cell>
          <cell r="K700">
            <v>85590.869908499997</v>
          </cell>
          <cell r="L700">
            <v>2694.18</v>
          </cell>
        </row>
        <row r="701">
          <cell r="A701" t="str">
            <v>E311 STM Str/Impv, Colstrip 3</v>
          </cell>
          <cell r="B701" t="str">
            <v>E311 STM Str/Impv, Colstrip 3-7</v>
          </cell>
          <cell r="C701" t="str">
            <v>403E</v>
          </cell>
          <cell r="E701">
            <v>43312</v>
          </cell>
          <cell r="F701">
            <v>30230669.809999999</v>
          </cell>
          <cell r="G701">
            <v>3.4099999999999998E-2</v>
          </cell>
          <cell r="H701">
            <v>85905.489999999991</v>
          </cell>
          <cell r="I701">
            <v>30119954.219999999</v>
          </cell>
          <cell r="J701">
            <v>3.4099999999999998E-2</v>
          </cell>
          <cell r="K701">
            <v>85590.869908499997</v>
          </cell>
          <cell r="L701">
            <v>-314.62</v>
          </cell>
        </row>
        <row r="702">
          <cell r="A702" t="str">
            <v>E311 STM Str/Impv, Colstrip 3</v>
          </cell>
          <cell r="B702" t="str">
            <v>E311 STM Str/Impv, Colstrip 3-8</v>
          </cell>
          <cell r="C702" t="str">
            <v>403E</v>
          </cell>
          <cell r="E702">
            <v>43343</v>
          </cell>
          <cell r="F702">
            <v>30231902.420000002</v>
          </cell>
          <cell r="G702">
            <v>3.4099999999999998E-2</v>
          </cell>
          <cell r="H702">
            <v>85908.99</v>
          </cell>
          <cell r="I702">
            <v>30119954.219999999</v>
          </cell>
          <cell r="J702">
            <v>3.4099999999999998E-2</v>
          </cell>
          <cell r="K702">
            <v>85590.869908499997</v>
          </cell>
          <cell r="L702">
            <v>-318.12</v>
          </cell>
        </row>
        <row r="703">
          <cell r="A703" t="str">
            <v>E311 STM Str/Impv, Colstrip 3</v>
          </cell>
          <cell r="B703" t="str">
            <v>E311 STM Str/Impv, Colstrip 3-9</v>
          </cell>
          <cell r="C703" t="str">
            <v>403E</v>
          </cell>
          <cell r="E703">
            <v>43373</v>
          </cell>
          <cell r="F703">
            <v>30235991.5</v>
          </cell>
          <cell r="G703">
            <v>3.4099999999999998E-2</v>
          </cell>
          <cell r="H703">
            <v>85920.6</v>
          </cell>
          <cell r="I703">
            <v>30119954.219999999</v>
          </cell>
          <cell r="J703">
            <v>3.4099999999999998E-2</v>
          </cell>
          <cell r="K703">
            <v>85590.869908499997</v>
          </cell>
          <cell r="L703">
            <v>-329.73</v>
          </cell>
        </row>
        <row r="704">
          <cell r="A704" t="str">
            <v>E311 STM Str/Impv, Colstrip 3</v>
          </cell>
          <cell r="B704" t="str">
            <v>E311 STM Str/Impv, Colstrip 3-10</v>
          </cell>
          <cell r="C704" t="str">
            <v>403E</v>
          </cell>
          <cell r="E704">
            <v>43404</v>
          </cell>
          <cell r="F704">
            <v>30246323.850000001</v>
          </cell>
          <cell r="G704">
            <v>3.4099999999999998E-2</v>
          </cell>
          <cell r="H704">
            <v>85949.97</v>
          </cell>
          <cell r="I704">
            <v>30119954.219999999</v>
          </cell>
          <cell r="J704">
            <v>3.4099999999999998E-2</v>
          </cell>
          <cell r="K704">
            <v>85590.869908499997</v>
          </cell>
          <cell r="L704">
            <v>-359.1</v>
          </cell>
        </row>
        <row r="705">
          <cell r="A705" t="str">
            <v>E311 STM Str/Impv, Colstrip 3</v>
          </cell>
          <cell r="B705" t="str">
            <v>E311 STM Str/Impv, Colstrip 3-11</v>
          </cell>
          <cell r="C705" t="str">
            <v>403E</v>
          </cell>
          <cell r="E705">
            <v>43434</v>
          </cell>
          <cell r="F705">
            <v>30252736.48</v>
          </cell>
          <cell r="G705">
            <v>3.4099999999999998E-2</v>
          </cell>
          <cell r="H705">
            <v>85968.189999999988</v>
          </cell>
          <cell r="I705">
            <v>30119954.219999999</v>
          </cell>
          <cell r="J705">
            <v>3.4099999999999998E-2</v>
          </cell>
          <cell r="K705">
            <v>85590.869908499997</v>
          </cell>
          <cell r="L705">
            <v>-377.32</v>
          </cell>
        </row>
        <row r="706">
          <cell r="A706" t="str">
            <v>E311 STM Str/Impv, Colstrip 3</v>
          </cell>
          <cell r="B706" t="str">
            <v>E311 STM Str/Impv, Colstrip 3-12</v>
          </cell>
          <cell r="C706" t="str">
            <v>403E</v>
          </cell>
          <cell r="E706">
            <v>43465</v>
          </cell>
          <cell r="F706">
            <v>30119954.219999999</v>
          </cell>
          <cell r="G706">
            <v>3.4099999999999998E-2</v>
          </cell>
          <cell r="H706">
            <v>85590.87000000001</v>
          </cell>
          <cell r="I706">
            <v>30119954.219999999</v>
          </cell>
          <cell r="J706">
            <v>3.4099999999999998E-2</v>
          </cell>
          <cell r="K706">
            <v>85590.869908499997</v>
          </cell>
          <cell r="L706">
            <v>0</v>
          </cell>
        </row>
        <row r="707">
          <cell r="A707" t="str">
            <v>E311 STM Str/Impv, Colstrip 3 Total</v>
          </cell>
          <cell r="C707" t="str">
            <v>ESTM</v>
          </cell>
          <cell r="E707" t="str">
            <v>Total</v>
          </cell>
          <cell r="F707"/>
          <cell r="G707"/>
          <cell r="H707">
            <v>1012154.4299999999</v>
          </cell>
          <cell r="I707"/>
          <cell r="J707">
            <v>0</v>
          </cell>
          <cell r="K707">
            <v>1027090.438902</v>
          </cell>
          <cell r="L707">
            <v>14936.01</v>
          </cell>
        </row>
        <row r="708">
          <cell r="A708" t="str">
            <v>E311 STM Str/Impv, Colstrip 3-4 Com</v>
          </cell>
          <cell r="B708" t="str">
            <v>E311 STM Str/Impv, Colstrip 3-4 Com-1</v>
          </cell>
          <cell r="C708" t="str">
            <v>403E</v>
          </cell>
          <cell r="E708">
            <v>43131</v>
          </cell>
          <cell r="F708">
            <v>70041117.890000001</v>
          </cell>
          <cell r="G708">
            <v>3.1699999999999999E-2</v>
          </cell>
          <cell r="H708">
            <v>150601.79673451092</v>
          </cell>
          <cell r="I708">
            <v>70041117.890000001</v>
          </cell>
          <cell r="J708">
            <v>3.1699999999999999E-2</v>
          </cell>
          <cell r="K708">
            <v>150679.52267862315</v>
          </cell>
          <cell r="L708">
            <v>77.73</v>
          </cell>
        </row>
        <row r="709">
          <cell r="A709" t="str">
            <v>E311 STM Str/Impv, Colstrip 3-4 Com</v>
          </cell>
          <cell r="B709" t="str">
            <v>E311 STM Str/Impv, Colstrip 3-4 Com-2</v>
          </cell>
          <cell r="C709" t="str">
            <v>403E</v>
          </cell>
          <cell r="E709">
            <v>43159</v>
          </cell>
          <cell r="F709">
            <v>70041117.890000001</v>
          </cell>
          <cell r="G709">
            <v>3.1699999999999999E-2</v>
          </cell>
          <cell r="H709">
            <v>150817.93000807188</v>
          </cell>
          <cell r="I709">
            <v>70041117.890000001</v>
          </cell>
          <cell r="J709">
            <v>3.1699999999999999E-2</v>
          </cell>
          <cell r="K709">
            <v>150679.52267862315</v>
          </cell>
          <cell r="L709">
            <v>-138.41</v>
          </cell>
        </row>
        <row r="710">
          <cell r="A710" t="str">
            <v>E311 STM Str/Impv, Colstrip 3-4 Com</v>
          </cell>
          <cell r="B710" t="str">
            <v>E311 STM Str/Impv, Colstrip 3-4 Com-3</v>
          </cell>
          <cell r="C710" t="str">
            <v>403E</v>
          </cell>
          <cell r="E710">
            <v>43190</v>
          </cell>
          <cell r="F710">
            <v>70041117.890000001</v>
          </cell>
          <cell r="G710">
            <v>3.1699999999999999E-2</v>
          </cell>
          <cell r="H710">
            <v>150777.37892756698</v>
          </cell>
          <cell r="I710">
            <v>70041117.890000001</v>
          </cell>
          <cell r="J710">
            <v>3.1699999999999999E-2</v>
          </cell>
          <cell r="K710">
            <v>150679.52267862315</v>
          </cell>
          <cell r="L710">
            <v>-97.86</v>
          </cell>
        </row>
        <row r="711">
          <cell r="A711" t="str">
            <v>E311 STM Str/Impv, Colstrip 3-4 Com</v>
          </cell>
          <cell r="B711" t="str">
            <v>E311 STM Str/Impv, Colstrip 3-4 Com-4</v>
          </cell>
          <cell r="C711" t="str">
            <v>403E</v>
          </cell>
          <cell r="E711">
            <v>43220</v>
          </cell>
          <cell r="F711">
            <v>70041117.890000001</v>
          </cell>
          <cell r="G711">
            <v>3.1699999999999999E-2</v>
          </cell>
          <cell r="H711">
            <v>151119.93321752519</v>
          </cell>
          <cell r="I711">
            <v>70041117.890000001</v>
          </cell>
          <cell r="J711">
            <v>3.1699999999999999E-2</v>
          </cell>
          <cell r="K711">
            <v>150679.52267862315</v>
          </cell>
          <cell r="L711">
            <v>-440.41</v>
          </cell>
        </row>
        <row r="712">
          <cell r="A712" t="str">
            <v>E311 STM Str/Impv, Colstrip 3-4 Com</v>
          </cell>
          <cell r="B712" t="str">
            <v>E311 STM Str/Impv, Colstrip 3-4 Com-5</v>
          </cell>
          <cell r="C712" t="str">
            <v>403E</v>
          </cell>
          <cell r="E712">
            <v>43251</v>
          </cell>
          <cell r="F712">
            <v>70041117.890000001</v>
          </cell>
          <cell r="G712">
            <v>3.1699999999999999E-2</v>
          </cell>
          <cell r="H712">
            <v>151080.22112489282</v>
          </cell>
          <cell r="I712">
            <v>70041117.890000001</v>
          </cell>
          <cell r="J712">
            <v>3.1699999999999999E-2</v>
          </cell>
          <cell r="K712">
            <v>150679.52267862315</v>
          </cell>
          <cell r="L712">
            <v>-400.7</v>
          </cell>
        </row>
        <row r="713">
          <cell r="A713" t="str">
            <v>E311 STM Str/Impv, Colstrip 3-4 Com</v>
          </cell>
          <cell r="B713" t="str">
            <v>E311 STM Str/Impv, Colstrip 3-4 Com-6</v>
          </cell>
          <cell r="C713" t="str">
            <v>403E</v>
          </cell>
          <cell r="E713">
            <v>43281</v>
          </cell>
          <cell r="F713">
            <v>70041117.890000001</v>
          </cell>
          <cell r="G713">
            <v>3.1699999999999999E-2</v>
          </cell>
          <cell r="H713">
            <v>151040.40905624989</v>
          </cell>
          <cell r="I713">
            <v>70041117.890000001</v>
          </cell>
          <cell r="J713">
            <v>3.1699999999999999E-2</v>
          </cell>
          <cell r="K713">
            <v>150679.52267862315</v>
          </cell>
          <cell r="L713">
            <v>-360.89</v>
          </cell>
        </row>
        <row r="714">
          <cell r="A714" t="str">
            <v>E311 STM Str/Impv, Colstrip 3-4 Com</v>
          </cell>
          <cell r="B714" t="str">
            <v>E311 STM Str/Impv, Colstrip 3-4 Com-7</v>
          </cell>
          <cell r="C714" t="str">
            <v>403E</v>
          </cell>
          <cell r="E714">
            <v>43312</v>
          </cell>
          <cell r="F714">
            <v>70041117.890000001</v>
          </cell>
          <cell r="G714">
            <v>3.1699999999999999E-2</v>
          </cell>
          <cell r="H714">
            <v>151136.77106914384</v>
          </cell>
          <cell r="I714">
            <v>70041117.890000001</v>
          </cell>
          <cell r="J714">
            <v>3.1699999999999999E-2</v>
          </cell>
          <cell r="K714">
            <v>150679.52267862315</v>
          </cell>
          <cell r="L714">
            <v>-457.25</v>
          </cell>
        </row>
        <row r="715">
          <cell r="A715" t="str">
            <v>E311 STM Str/Impv, Colstrip 3-4 Com</v>
          </cell>
          <cell r="B715" t="str">
            <v>E311 STM Str/Impv, Colstrip 3-4 Com-8</v>
          </cell>
          <cell r="C715" t="str">
            <v>403E</v>
          </cell>
          <cell r="E715">
            <v>43343</v>
          </cell>
          <cell r="F715">
            <v>70041117.890000001</v>
          </cell>
          <cell r="G715">
            <v>3.1699999999999999E-2</v>
          </cell>
          <cell r="H715">
            <v>151169.50645747082</v>
          </cell>
          <cell r="I715">
            <v>70041117.890000001</v>
          </cell>
          <cell r="J715">
            <v>3.1699999999999999E-2</v>
          </cell>
          <cell r="K715">
            <v>150679.52267862315</v>
          </cell>
          <cell r="L715">
            <v>-489.98</v>
          </cell>
        </row>
        <row r="716">
          <cell r="A716" t="str">
            <v>E311 STM Str/Impv, Colstrip 3-4 Com</v>
          </cell>
          <cell r="B716" t="str">
            <v>E311 STM Str/Impv, Colstrip 3-4 Com-9</v>
          </cell>
          <cell r="C716" t="str">
            <v>403E</v>
          </cell>
          <cell r="E716">
            <v>43373</v>
          </cell>
          <cell r="F716">
            <v>70041117.890000001</v>
          </cell>
          <cell r="G716">
            <v>3.1699999999999999E-2</v>
          </cell>
          <cell r="H716">
            <v>151375.96097238647</v>
          </cell>
          <cell r="I716">
            <v>70041117.890000001</v>
          </cell>
          <cell r="J716">
            <v>3.1699999999999999E-2</v>
          </cell>
          <cell r="K716">
            <v>150679.52267862315</v>
          </cell>
          <cell r="L716">
            <v>-696.44</v>
          </cell>
        </row>
        <row r="717">
          <cell r="A717" t="str">
            <v>E311 STM Str/Impv, Colstrip 3-4 Com</v>
          </cell>
          <cell r="B717" t="str">
            <v>E311 STM Str/Impv, Colstrip 3-4 Com-10</v>
          </cell>
          <cell r="C717" t="str">
            <v>403E</v>
          </cell>
          <cell r="E717">
            <v>43404</v>
          </cell>
          <cell r="F717">
            <v>70041117.890000001</v>
          </cell>
          <cell r="G717">
            <v>3.1699999999999999E-2</v>
          </cell>
          <cell r="H717">
            <v>151501.5200334494</v>
          </cell>
          <cell r="I717">
            <v>70041117.890000001</v>
          </cell>
          <cell r="J717">
            <v>3.1699999999999999E-2</v>
          </cell>
          <cell r="K717">
            <v>150679.52267862315</v>
          </cell>
          <cell r="L717">
            <v>-822</v>
          </cell>
        </row>
        <row r="718">
          <cell r="A718" t="str">
            <v>E311 STM Str/Impv, Colstrip 3-4 Com</v>
          </cell>
          <cell r="B718" t="str">
            <v>E311 STM Str/Impv, Colstrip 3-4 Com-11</v>
          </cell>
          <cell r="C718" t="str">
            <v>403E</v>
          </cell>
          <cell r="E718">
            <v>43434</v>
          </cell>
          <cell r="F718">
            <v>70041117.890000001</v>
          </cell>
          <cell r="G718">
            <v>3.1699999999999999E-2</v>
          </cell>
          <cell r="H718">
            <v>151572.6597201082</v>
          </cell>
          <cell r="I718">
            <v>70041117.890000001</v>
          </cell>
          <cell r="J718">
            <v>3.1699999999999999E-2</v>
          </cell>
          <cell r="K718">
            <v>150679.52267862315</v>
          </cell>
          <cell r="L718">
            <v>-893.14</v>
          </cell>
        </row>
        <row r="719">
          <cell r="A719" t="str">
            <v>E311 STM Str/Impv, Colstrip 3-4 Com</v>
          </cell>
          <cell r="B719" t="str">
            <v>E311 STM Str/Impv, Colstrip 3-4 Com-12</v>
          </cell>
          <cell r="C719" t="str">
            <v>403E</v>
          </cell>
          <cell r="E719">
            <v>43465</v>
          </cell>
          <cell r="F719">
            <v>70041117.890000001</v>
          </cell>
          <cell r="G719">
            <v>3.1699999999999999E-2</v>
          </cell>
          <cell r="H719">
            <v>150679.52267862315</v>
          </cell>
          <cell r="I719">
            <v>70041117.890000001</v>
          </cell>
          <cell r="J719">
            <v>3.1699999999999999E-2</v>
          </cell>
          <cell r="K719">
            <v>150679.52267862315</v>
          </cell>
          <cell r="L719">
            <v>0</v>
          </cell>
        </row>
        <row r="720">
          <cell r="A720" t="str">
            <v>E311 STM Str/Impv, Colstrip 3-4 Com Total</v>
          </cell>
          <cell r="C720" t="str">
            <v>ESTM</v>
          </cell>
          <cell r="E720" t="str">
            <v>Total</v>
          </cell>
          <cell r="F720"/>
          <cell r="G720"/>
          <cell r="H720">
            <v>1812873.6099999994</v>
          </cell>
          <cell r="I720"/>
          <cell r="J720">
            <v>0</v>
          </cell>
          <cell r="K720">
            <v>1808154.2721434783</v>
          </cell>
          <cell r="L720">
            <v>-4719.34</v>
          </cell>
        </row>
        <row r="721">
          <cell r="A721" t="str">
            <v>E311 STM Str/Impv, Colstrip 3-4 Com Reclass</v>
          </cell>
          <cell r="B721" t="str">
            <v>E311 STM Str/Impv, Colstrip 3-4 Com Reclass-1</v>
          </cell>
          <cell r="C721" t="str">
            <v>403E</v>
          </cell>
          <cell r="E721">
            <v>43131</v>
          </cell>
          <cell r="F721">
            <v>0</v>
          </cell>
          <cell r="G721"/>
          <cell r="H721">
            <v>-439820.17999999993</v>
          </cell>
          <cell r="I721">
            <v>0</v>
          </cell>
          <cell r="J721">
            <v>0</v>
          </cell>
          <cell r="K721">
            <v>-439244.87</v>
          </cell>
          <cell r="L721">
            <v>575.30999999999995</v>
          </cell>
        </row>
        <row r="722">
          <cell r="A722" t="str">
            <v>E311 STM Str/Impv, Colstrip 3-4 Com Reclass</v>
          </cell>
          <cell r="B722" t="str">
            <v>E311 STM Str/Impv, Colstrip 3-4 Com Reclass-2</v>
          </cell>
          <cell r="C722" t="str">
            <v>403E</v>
          </cell>
          <cell r="E722">
            <v>43159</v>
          </cell>
          <cell r="F722">
            <v>0</v>
          </cell>
          <cell r="G722"/>
          <cell r="H722">
            <v>-438220.40999999992</v>
          </cell>
          <cell r="I722">
            <v>0</v>
          </cell>
          <cell r="J722">
            <v>0</v>
          </cell>
          <cell r="K722">
            <v>-439244.87</v>
          </cell>
          <cell r="L722">
            <v>-1024.46</v>
          </cell>
        </row>
        <row r="723">
          <cell r="A723" t="str">
            <v>E311 STM Str/Impv, Colstrip 3-4 Com Reclass</v>
          </cell>
          <cell r="B723" t="str">
            <v>E311 STM Str/Impv, Colstrip 3-4 Com Reclass-3</v>
          </cell>
          <cell r="C723" t="str">
            <v>403E</v>
          </cell>
          <cell r="E723">
            <v>43190</v>
          </cell>
          <cell r="F723">
            <v>0</v>
          </cell>
          <cell r="G723"/>
          <cell r="H723">
            <v>-438520.55999999994</v>
          </cell>
          <cell r="I723">
            <v>0</v>
          </cell>
          <cell r="J723">
            <v>0</v>
          </cell>
          <cell r="K723">
            <v>-439244.87</v>
          </cell>
          <cell r="L723">
            <v>-724.31</v>
          </cell>
        </row>
        <row r="724">
          <cell r="A724" t="str">
            <v>E311 STM Str/Impv, Colstrip 3-4 Com Reclass</v>
          </cell>
          <cell r="B724" t="str">
            <v>E311 STM Str/Impv, Colstrip 3-4 Com Reclass-4</v>
          </cell>
          <cell r="C724" t="str">
            <v>403E</v>
          </cell>
          <cell r="E724">
            <v>43220</v>
          </cell>
          <cell r="F724">
            <v>0</v>
          </cell>
          <cell r="G724"/>
          <cell r="H724">
            <v>-435985.04999999993</v>
          </cell>
          <cell r="I724">
            <v>0</v>
          </cell>
          <cell r="J724">
            <v>0</v>
          </cell>
          <cell r="K724">
            <v>-439244.87</v>
          </cell>
          <cell r="L724">
            <v>-3259.82</v>
          </cell>
        </row>
        <row r="725">
          <cell r="A725" t="str">
            <v>E311 STM Str/Impv, Colstrip 3-4 Com Reclass</v>
          </cell>
          <cell r="B725" t="str">
            <v>E311 STM Str/Impv, Colstrip 3-4 Com Reclass-5</v>
          </cell>
          <cell r="C725" t="str">
            <v>403E</v>
          </cell>
          <cell r="E725">
            <v>43251</v>
          </cell>
          <cell r="F725">
            <v>0</v>
          </cell>
          <cell r="G725"/>
          <cell r="H725">
            <v>-436278.99</v>
          </cell>
          <cell r="I725">
            <v>0</v>
          </cell>
          <cell r="J725">
            <v>0</v>
          </cell>
          <cell r="K725">
            <v>-439244.87</v>
          </cell>
          <cell r="L725">
            <v>-2965.88</v>
          </cell>
        </row>
        <row r="726">
          <cell r="A726" t="str">
            <v>E311 STM Str/Impv, Colstrip 3-4 Com Reclass</v>
          </cell>
          <cell r="B726" t="str">
            <v>E311 STM Str/Impv, Colstrip 3-4 Com Reclass-6</v>
          </cell>
          <cell r="C726" t="str">
            <v>403E</v>
          </cell>
          <cell r="E726">
            <v>43281</v>
          </cell>
          <cell r="F726">
            <v>0</v>
          </cell>
          <cell r="G726"/>
          <cell r="H726">
            <v>-436573.67</v>
          </cell>
          <cell r="I726">
            <v>0</v>
          </cell>
          <cell r="J726">
            <v>0</v>
          </cell>
          <cell r="K726">
            <v>-439244.87</v>
          </cell>
          <cell r="L726">
            <v>-2671.2</v>
          </cell>
        </row>
        <row r="727">
          <cell r="A727" t="str">
            <v>E311 STM Str/Impv, Colstrip 3-4 Com Reclass</v>
          </cell>
          <cell r="B727" t="str">
            <v>E311 STM Str/Impv, Colstrip 3-4 Com Reclass-7</v>
          </cell>
          <cell r="C727" t="str">
            <v>403E</v>
          </cell>
          <cell r="E727">
            <v>43312</v>
          </cell>
          <cell r="F727">
            <v>0</v>
          </cell>
          <cell r="G727"/>
          <cell r="H727">
            <v>-435860.42</v>
          </cell>
          <cell r="I727">
            <v>0</v>
          </cell>
          <cell r="J727">
            <v>0</v>
          </cell>
          <cell r="K727">
            <v>-439244.87</v>
          </cell>
          <cell r="L727">
            <v>-3384.45</v>
          </cell>
        </row>
        <row r="728">
          <cell r="A728" t="str">
            <v>E311 STM Str/Impv, Colstrip 3-4 Com Reclass</v>
          </cell>
          <cell r="B728" t="str">
            <v>E311 STM Str/Impv, Colstrip 3-4 Com Reclass-8</v>
          </cell>
          <cell r="C728" t="str">
            <v>403E</v>
          </cell>
          <cell r="E728">
            <v>43343</v>
          </cell>
          <cell r="F728">
            <v>0</v>
          </cell>
          <cell r="G728"/>
          <cell r="H728">
            <v>-435618.12</v>
          </cell>
          <cell r="I728">
            <v>0</v>
          </cell>
          <cell r="J728">
            <v>0</v>
          </cell>
          <cell r="K728">
            <v>-439244.87</v>
          </cell>
          <cell r="L728">
            <v>-3626.75</v>
          </cell>
        </row>
        <row r="729">
          <cell r="A729" t="str">
            <v>E311 STM Str/Impv, Colstrip 3-4 Com Reclass</v>
          </cell>
          <cell r="B729" t="str">
            <v>E311 STM Str/Impv, Colstrip 3-4 Com Reclass-9</v>
          </cell>
          <cell r="C729" t="str">
            <v>403E</v>
          </cell>
          <cell r="E729">
            <v>43373</v>
          </cell>
          <cell r="F729">
            <v>0</v>
          </cell>
          <cell r="G729"/>
          <cell r="H729">
            <v>-434089.99</v>
          </cell>
          <cell r="I729">
            <v>0</v>
          </cell>
          <cell r="J729">
            <v>0</v>
          </cell>
          <cell r="K729">
            <v>-439244.87</v>
          </cell>
          <cell r="L729">
            <v>-5154.88</v>
          </cell>
        </row>
        <row r="730">
          <cell r="A730" t="str">
            <v>E311 STM Str/Impv, Colstrip 3-4 Com Reclass</v>
          </cell>
          <cell r="B730" t="str">
            <v>E311 STM Str/Impv, Colstrip 3-4 Com Reclass-10</v>
          </cell>
          <cell r="C730" t="str">
            <v>403E</v>
          </cell>
          <cell r="E730">
            <v>43404</v>
          </cell>
          <cell r="F730">
            <v>0</v>
          </cell>
          <cell r="G730"/>
          <cell r="H730">
            <v>-433160.63</v>
          </cell>
          <cell r="I730">
            <v>0</v>
          </cell>
          <cell r="J730">
            <v>0</v>
          </cell>
          <cell r="K730">
            <v>-439244.87</v>
          </cell>
          <cell r="L730">
            <v>-6084.24</v>
          </cell>
        </row>
        <row r="731">
          <cell r="A731" t="str">
            <v>E311 STM Str/Impv, Colstrip 3-4 Com Reclass</v>
          </cell>
          <cell r="B731" t="str">
            <v>E311 STM Str/Impv, Colstrip 3-4 Com Reclass-11</v>
          </cell>
          <cell r="C731" t="str">
            <v>403E</v>
          </cell>
          <cell r="E731">
            <v>43434</v>
          </cell>
          <cell r="F731">
            <v>0</v>
          </cell>
          <cell r="G731"/>
          <cell r="H731">
            <v>-432634.06999999995</v>
          </cell>
          <cell r="I731">
            <v>0</v>
          </cell>
          <cell r="J731">
            <v>0</v>
          </cell>
          <cell r="K731">
            <v>-439244.87</v>
          </cell>
          <cell r="L731">
            <v>-6610.8</v>
          </cell>
        </row>
        <row r="732">
          <cell r="A732" t="str">
            <v>E311 STM Str/Impv, Colstrip 3-4 Com Reclass</v>
          </cell>
          <cell r="B732" t="str">
            <v>E311 STM Str/Impv, Colstrip 3-4 Com Reclass-12</v>
          </cell>
          <cell r="C732" t="str">
            <v>403E</v>
          </cell>
          <cell r="E732">
            <v>43465</v>
          </cell>
          <cell r="F732">
            <v>0</v>
          </cell>
          <cell r="G732"/>
          <cell r="H732">
            <v>-439244.87</v>
          </cell>
          <cell r="I732">
            <v>0</v>
          </cell>
          <cell r="J732">
            <v>0</v>
          </cell>
          <cell r="K732">
            <v>-439244.87</v>
          </cell>
          <cell r="L732">
            <v>0</v>
          </cell>
        </row>
        <row r="733">
          <cell r="A733" t="str">
            <v>E311 STM Str/Impv, Colstrip 3-4 Com Total</v>
          </cell>
          <cell r="C733" t="str">
            <v>ESTM</v>
          </cell>
          <cell r="E733" t="str">
            <v>Total</v>
          </cell>
          <cell r="F733"/>
          <cell r="G733"/>
          <cell r="H733">
            <v>-5236006.96</v>
          </cell>
          <cell r="I733"/>
          <cell r="J733">
            <v>0</v>
          </cell>
          <cell r="K733">
            <v>-5270938.4400000004</v>
          </cell>
          <cell r="L733">
            <v>-34931.480000000003</v>
          </cell>
        </row>
        <row r="734">
          <cell r="A734" t="str">
            <v>E311 STM Str/Impv, Colstrip 4</v>
          </cell>
          <cell r="B734" t="str">
            <v>E311 STM Str/Impv, Colstrip 4-1</v>
          </cell>
          <cell r="C734" t="str">
            <v>403E</v>
          </cell>
          <cell r="E734">
            <v>43131</v>
          </cell>
          <cell r="F734">
            <v>27955008.539999999</v>
          </cell>
          <cell r="G734">
            <v>3.6799999999999999E-2</v>
          </cell>
          <cell r="H734">
            <v>85728.700000000012</v>
          </cell>
          <cell r="I734">
            <v>28076044.260000002</v>
          </cell>
          <cell r="J734">
            <v>3.6799999999999999E-2</v>
          </cell>
          <cell r="K734">
            <v>86099.869064000013</v>
          </cell>
          <cell r="L734">
            <v>371.17</v>
          </cell>
        </row>
        <row r="735">
          <cell r="A735" t="str">
            <v>E311 STM Str/Impv, Colstrip 4</v>
          </cell>
          <cell r="B735" t="str">
            <v>E311 STM Str/Impv, Colstrip 4-2</v>
          </cell>
          <cell r="C735" t="str">
            <v>403E</v>
          </cell>
          <cell r="E735">
            <v>43159</v>
          </cell>
          <cell r="F735">
            <v>27909740.960000001</v>
          </cell>
          <cell r="G735">
            <v>3.6799999999999999E-2</v>
          </cell>
          <cell r="H735">
            <v>85589.87</v>
          </cell>
          <cell r="I735">
            <v>28076044.260000002</v>
          </cell>
          <cell r="J735">
            <v>3.6799999999999999E-2</v>
          </cell>
          <cell r="K735">
            <v>86099.869064000013</v>
          </cell>
          <cell r="L735">
            <v>510</v>
          </cell>
        </row>
        <row r="736">
          <cell r="A736" t="str">
            <v>E311 STM Str/Impv, Colstrip 4</v>
          </cell>
          <cell r="B736" t="str">
            <v>E311 STM Str/Impv, Colstrip 4-3</v>
          </cell>
          <cell r="C736" t="str">
            <v>403E</v>
          </cell>
          <cell r="E736">
            <v>43190</v>
          </cell>
          <cell r="F736">
            <v>27918639.960000001</v>
          </cell>
          <cell r="G736">
            <v>3.6799999999999999E-2</v>
          </cell>
          <cell r="H736">
            <v>85617.17</v>
          </cell>
          <cell r="I736">
            <v>28076044.260000002</v>
          </cell>
          <cell r="J736">
            <v>3.6799999999999999E-2</v>
          </cell>
          <cell r="K736">
            <v>86099.869064000013</v>
          </cell>
          <cell r="L736">
            <v>482.7</v>
          </cell>
        </row>
        <row r="737">
          <cell r="A737" t="str">
            <v>E311 STM Str/Impv, Colstrip 4</v>
          </cell>
          <cell r="B737" t="str">
            <v>E311 STM Str/Impv, Colstrip 4-4</v>
          </cell>
          <cell r="C737" t="str">
            <v>403E</v>
          </cell>
          <cell r="E737">
            <v>43220</v>
          </cell>
          <cell r="F737">
            <v>27926996.800000001</v>
          </cell>
          <cell r="G737">
            <v>3.6799999999999999E-2</v>
          </cell>
          <cell r="H737">
            <v>85642.79</v>
          </cell>
          <cell r="I737">
            <v>28076044.260000002</v>
          </cell>
          <cell r="J737">
            <v>3.6799999999999999E-2</v>
          </cell>
          <cell r="K737">
            <v>86099.869064000013</v>
          </cell>
          <cell r="L737">
            <v>457.08</v>
          </cell>
        </row>
        <row r="738">
          <cell r="A738" t="str">
            <v>E311 STM Str/Impv, Colstrip 4</v>
          </cell>
          <cell r="B738" t="str">
            <v>E311 STM Str/Impv, Colstrip 4-5</v>
          </cell>
          <cell r="C738" t="str">
            <v>403E</v>
          </cell>
          <cell r="E738">
            <v>43251</v>
          </cell>
          <cell r="F738">
            <v>27963130.739999998</v>
          </cell>
          <cell r="G738">
            <v>3.6799999999999999E-2</v>
          </cell>
          <cell r="H738">
            <v>85753.600000000006</v>
          </cell>
          <cell r="I738">
            <v>28076044.260000002</v>
          </cell>
          <cell r="J738">
            <v>3.6799999999999999E-2</v>
          </cell>
          <cell r="K738">
            <v>86099.869064000013</v>
          </cell>
          <cell r="L738">
            <v>346.27</v>
          </cell>
        </row>
        <row r="739">
          <cell r="A739" t="str">
            <v>E311 STM Str/Impv, Colstrip 4</v>
          </cell>
          <cell r="B739" t="str">
            <v>E311 STM Str/Impv, Colstrip 4-6</v>
          </cell>
          <cell r="C739" t="str">
            <v>403E</v>
          </cell>
          <cell r="E739">
            <v>43281</v>
          </cell>
          <cell r="F739">
            <v>27995381.579999998</v>
          </cell>
          <cell r="G739">
            <v>3.6799999999999999E-2</v>
          </cell>
          <cell r="H739">
            <v>85852.5</v>
          </cell>
          <cell r="I739">
            <v>28076044.260000002</v>
          </cell>
          <cell r="J739">
            <v>3.6799999999999999E-2</v>
          </cell>
          <cell r="K739">
            <v>86099.869064000013</v>
          </cell>
          <cell r="L739">
            <v>247.37</v>
          </cell>
        </row>
        <row r="740">
          <cell r="A740" t="str">
            <v>E311 STM Str/Impv, Colstrip 4</v>
          </cell>
          <cell r="B740" t="str">
            <v>E311 STM Str/Impv, Colstrip 4-7</v>
          </cell>
          <cell r="C740" t="str">
            <v>403E</v>
          </cell>
          <cell r="E740">
            <v>43312</v>
          </cell>
          <cell r="F740">
            <v>28001194.23</v>
          </cell>
          <cell r="G740">
            <v>3.6799999999999999E-2</v>
          </cell>
          <cell r="H740">
            <v>85870.33</v>
          </cell>
          <cell r="I740">
            <v>28076044.260000002</v>
          </cell>
          <cell r="J740">
            <v>3.6799999999999999E-2</v>
          </cell>
          <cell r="K740">
            <v>86099.869064000013</v>
          </cell>
          <cell r="L740">
            <v>229.54</v>
          </cell>
        </row>
        <row r="741">
          <cell r="A741" t="str">
            <v>E311 STM Str/Impv, Colstrip 4</v>
          </cell>
          <cell r="B741" t="str">
            <v>E311 STM Str/Impv, Colstrip 4-8</v>
          </cell>
          <cell r="C741" t="str">
            <v>403E</v>
          </cell>
          <cell r="E741">
            <v>43343</v>
          </cell>
          <cell r="F741">
            <v>28006937.82</v>
          </cell>
          <cell r="G741">
            <v>3.6799999999999999E-2</v>
          </cell>
          <cell r="H741">
            <v>85887.94</v>
          </cell>
          <cell r="I741">
            <v>28076044.260000002</v>
          </cell>
          <cell r="J741">
            <v>3.6799999999999999E-2</v>
          </cell>
          <cell r="K741">
            <v>86099.869064000013</v>
          </cell>
          <cell r="L741">
            <v>211.93</v>
          </cell>
        </row>
        <row r="742">
          <cell r="A742" t="str">
            <v>E311 STM Str/Impv, Colstrip 4</v>
          </cell>
          <cell r="B742" t="str">
            <v>E311 STM Str/Impv, Colstrip 4-9</v>
          </cell>
          <cell r="C742" t="str">
            <v>403E</v>
          </cell>
          <cell r="E742">
            <v>43373</v>
          </cell>
          <cell r="F742">
            <v>28011026.899999999</v>
          </cell>
          <cell r="G742">
            <v>3.6799999999999999E-2</v>
          </cell>
          <cell r="H742">
            <v>85900.479999999996</v>
          </cell>
          <cell r="I742">
            <v>28076044.260000002</v>
          </cell>
          <cell r="J742">
            <v>3.6799999999999999E-2</v>
          </cell>
          <cell r="K742">
            <v>86099.869064000013</v>
          </cell>
          <cell r="L742">
            <v>199.39</v>
          </cell>
        </row>
        <row r="743">
          <cell r="A743" t="str">
            <v>E311 STM Str/Impv, Colstrip 4</v>
          </cell>
          <cell r="B743" t="str">
            <v>E311 STM Str/Impv, Colstrip 4-10</v>
          </cell>
          <cell r="C743" t="str">
            <v>403E</v>
          </cell>
          <cell r="E743">
            <v>43404</v>
          </cell>
          <cell r="F743">
            <v>28021359.260000002</v>
          </cell>
          <cell r="G743">
            <v>3.6799999999999999E-2</v>
          </cell>
          <cell r="H743">
            <v>85932.159999999989</v>
          </cell>
          <cell r="I743">
            <v>28076044.260000002</v>
          </cell>
          <cell r="J743">
            <v>3.6799999999999999E-2</v>
          </cell>
          <cell r="K743">
            <v>86099.869064000013</v>
          </cell>
          <cell r="L743">
            <v>167.71</v>
          </cell>
        </row>
        <row r="744">
          <cell r="A744" t="str">
            <v>E311 STM Str/Impv, Colstrip 4</v>
          </cell>
          <cell r="B744" t="str">
            <v>E311 STM Str/Impv, Colstrip 4-11</v>
          </cell>
          <cell r="C744" t="str">
            <v>403E</v>
          </cell>
          <cell r="E744">
            <v>43434</v>
          </cell>
          <cell r="F744">
            <v>28027771.879999999</v>
          </cell>
          <cell r="G744">
            <v>3.6799999999999999E-2</v>
          </cell>
          <cell r="H744">
            <v>85951.84</v>
          </cell>
          <cell r="I744">
            <v>28076044.260000002</v>
          </cell>
          <cell r="J744">
            <v>3.6799999999999999E-2</v>
          </cell>
          <cell r="K744">
            <v>86099.869064000013</v>
          </cell>
          <cell r="L744">
            <v>148.03</v>
          </cell>
        </row>
        <row r="745">
          <cell r="A745" t="str">
            <v>E311 STM Str/Impv, Colstrip 4</v>
          </cell>
          <cell r="B745" t="str">
            <v>E311 STM Str/Impv, Colstrip 4-12</v>
          </cell>
          <cell r="C745" t="str">
            <v>403E</v>
          </cell>
          <cell r="E745">
            <v>43465</v>
          </cell>
          <cell r="F745">
            <v>28076044.260000002</v>
          </cell>
          <cell r="G745">
            <v>3.6799999999999999E-2</v>
          </cell>
          <cell r="H745">
            <v>86099.87000000001</v>
          </cell>
          <cell r="I745">
            <v>28076044.260000002</v>
          </cell>
          <cell r="J745">
            <v>3.6799999999999999E-2</v>
          </cell>
          <cell r="K745">
            <v>86099.869064000013</v>
          </cell>
          <cell r="L745">
            <v>0</v>
          </cell>
        </row>
        <row r="746">
          <cell r="A746" t="str">
            <v>E311 STM Str/Impv, Colstrip 4 Total</v>
          </cell>
          <cell r="C746" t="str">
            <v>ESTM</v>
          </cell>
          <cell r="E746" t="str">
            <v>Total</v>
          </cell>
          <cell r="F746"/>
          <cell r="G746"/>
          <cell r="H746">
            <v>1029827.2499999999</v>
          </cell>
          <cell r="I746"/>
          <cell r="J746">
            <v>0</v>
          </cell>
          <cell r="K746">
            <v>1033198.428768</v>
          </cell>
          <cell r="L746">
            <v>3371.18</v>
          </cell>
        </row>
        <row r="747">
          <cell r="A747" t="str">
            <v>E311 STM Str/Impv, Ferndale</v>
          </cell>
          <cell r="B747" t="str">
            <v>E311 STM Str/Impv, Ferndale-1</v>
          </cell>
          <cell r="C747" t="str">
            <v>403E</v>
          </cell>
          <cell r="E747">
            <v>43131</v>
          </cell>
          <cell r="F747">
            <v>608933.94999999995</v>
          </cell>
          <cell r="G747">
            <v>2.3300000000000001E-2</v>
          </cell>
          <cell r="H747">
            <v>1182.3499999999999</v>
          </cell>
          <cell r="I747">
            <v>608933.94999999995</v>
          </cell>
          <cell r="J747">
            <v>2.3300000000000001E-2</v>
          </cell>
          <cell r="K747">
            <v>1182.3467529166667</v>
          </cell>
          <cell r="L747">
            <v>0</v>
          </cell>
        </row>
        <row r="748">
          <cell r="A748" t="str">
            <v>E311 STM Str/Impv, Ferndale</v>
          </cell>
          <cell r="B748" t="str">
            <v>E311 STM Str/Impv, Ferndale-2</v>
          </cell>
          <cell r="C748" t="str">
            <v>403E</v>
          </cell>
          <cell r="E748">
            <v>43159</v>
          </cell>
          <cell r="F748">
            <v>608933.94999999995</v>
          </cell>
          <cell r="G748">
            <v>2.3300000000000001E-2</v>
          </cell>
          <cell r="H748">
            <v>1182.3499999999999</v>
          </cell>
          <cell r="I748">
            <v>608933.94999999995</v>
          </cell>
          <cell r="J748">
            <v>2.3300000000000001E-2</v>
          </cell>
          <cell r="K748">
            <v>1182.3467529166667</v>
          </cell>
          <cell r="L748">
            <v>0</v>
          </cell>
        </row>
        <row r="749">
          <cell r="A749" t="str">
            <v>E311 STM Str/Impv, Ferndale</v>
          </cell>
          <cell r="B749" t="str">
            <v>E311 STM Str/Impv, Ferndale-3</v>
          </cell>
          <cell r="C749" t="str">
            <v>403E</v>
          </cell>
          <cell r="E749">
            <v>43190</v>
          </cell>
          <cell r="F749">
            <v>608933.94999999995</v>
          </cell>
          <cell r="G749">
            <v>2.3300000000000001E-2</v>
          </cell>
          <cell r="H749">
            <v>1182.3499999999999</v>
          </cell>
          <cell r="I749">
            <v>608933.94999999995</v>
          </cell>
          <cell r="J749">
            <v>2.3300000000000001E-2</v>
          </cell>
          <cell r="K749">
            <v>1182.3467529166667</v>
          </cell>
          <cell r="L749">
            <v>0</v>
          </cell>
        </row>
        <row r="750">
          <cell r="A750" t="str">
            <v>E311 STM Str/Impv, Ferndale</v>
          </cell>
          <cell r="B750" t="str">
            <v>E311 STM Str/Impv, Ferndale-4</v>
          </cell>
          <cell r="C750" t="str">
            <v>403E</v>
          </cell>
          <cell r="E750">
            <v>43220</v>
          </cell>
          <cell r="F750">
            <v>608933.94999999995</v>
          </cell>
          <cell r="G750">
            <v>2.3300000000000001E-2</v>
          </cell>
          <cell r="H750">
            <v>1182.3499999999999</v>
          </cell>
          <cell r="I750">
            <v>608933.94999999995</v>
          </cell>
          <cell r="J750">
            <v>2.3300000000000001E-2</v>
          </cell>
          <cell r="K750">
            <v>1182.3467529166667</v>
          </cell>
          <cell r="L750">
            <v>0</v>
          </cell>
        </row>
        <row r="751">
          <cell r="A751" t="str">
            <v>E311 STM Str/Impv, Ferndale</v>
          </cell>
          <cell r="B751" t="str">
            <v>E311 STM Str/Impv, Ferndale-5</v>
          </cell>
          <cell r="C751" t="str">
            <v>403E</v>
          </cell>
          <cell r="E751">
            <v>43251</v>
          </cell>
          <cell r="F751">
            <v>608933.94999999995</v>
          </cell>
          <cell r="G751">
            <v>2.3300000000000001E-2</v>
          </cell>
          <cell r="H751">
            <v>1182.3499999999999</v>
          </cell>
          <cell r="I751">
            <v>608933.94999999995</v>
          </cell>
          <cell r="J751">
            <v>2.3300000000000001E-2</v>
          </cell>
          <cell r="K751">
            <v>1182.3467529166667</v>
          </cell>
          <cell r="L751">
            <v>0</v>
          </cell>
        </row>
        <row r="752">
          <cell r="A752" t="str">
            <v>E311 STM Str/Impv, Ferndale</v>
          </cell>
          <cell r="B752" t="str">
            <v>E311 STM Str/Impv, Ferndale-6</v>
          </cell>
          <cell r="C752" t="str">
            <v>403E</v>
          </cell>
          <cell r="E752">
            <v>43281</v>
          </cell>
          <cell r="F752">
            <v>608933.94999999995</v>
          </cell>
          <cell r="G752">
            <v>2.3300000000000001E-2</v>
          </cell>
          <cell r="H752">
            <v>1182.3499999999999</v>
          </cell>
          <cell r="I752">
            <v>608933.94999999995</v>
          </cell>
          <cell r="J752">
            <v>2.3300000000000001E-2</v>
          </cell>
          <cell r="K752">
            <v>1182.3467529166667</v>
          </cell>
          <cell r="L752">
            <v>0</v>
          </cell>
        </row>
        <row r="753">
          <cell r="A753" t="str">
            <v>E311 STM Str/Impv, Ferndale</v>
          </cell>
          <cell r="B753" t="str">
            <v>E311 STM Str/Impv, Ferndale-7</v>
          </cell>
          <cell r="C753" t="str">
            <v>403E</v>
          </cell>
          <cell r="E753">
            <v>43312</v>
          </cell>
          <cell r="F753">
            <v>608933.94999999995</v>
          </cell>
          <cell r="G753">
            <v>2.3300000000000001E-2</v>
          </cell>
          <cell r="H753">
            <v>1182.3499999999999</v>
          </cell>
          <cell r="I753">
            <v>608933.94999999995</v>
          </cell>
          <cell r="J753">
            <v>2.3300000000000001E-2</v>
          </cell>
          <cell r="K753">
            <v>1182.3467529166667</v>
          </cell>
          <cell r="L753">
            <v>0</v>
          </cell>
        </row>
        <row r="754">
          <cell r="A754" t="str">
            <v>E311 STM Str/Impv, Ferndale</v>
          </cell>
          <cell r="B754" t="str">
            <v>E311 STM Str/Impv, Ferndale-8</v>
          </cell>
          <cell r="C754" t="str">
            <v>403E</v>
          </cell>
          <cell r="E754">
            <v>43343</v>
          </cell>
          <cell r="F754">
            <v>608933.94999999995</v>
          </cell>
          <cell r="G754">
            <v>2.3300000000000001E-2</v>
          </cell>
          <cell r="H754">
            <v>1182.3499999999999</v>
          </cell>
          <cell r="I754">
            <v>608933.94999999995</v>
          </cell>
          <cell r="J754">
            <v>2.3300000000000001E-2</v>
          </cell>
          <cell r="K754">
            <v>1182.3467529166667</v>
          </cell>
          <cell r="L754">
            <v>0</v>
          </cell>
        </row>
        <row r="755">
          <cell r="A755" t="str">
            <v>E311 STM Str/Impv, Ferndale</v>
          </cell>
          <cell r="B755" t="str">
            <v>E311 STM Str/Impv, Ferndale-9</v>
          </cell>
          <cell r="C755" t="str">
            <v>403E</v>
          </cell>
          <cell r="E755">
            <v>43373</v>
          </cell>
          <cell r="F755">
            <v>608933.94999999995</v>
          </cell>
          <cell r="G755">
            <v>2.3300000000000001E-2</v>
          </cell>
          <cell r="H755">
            <v>1182.3499999999999</v>
          </cell>
          <cell r="I755">
            <v>608933.94999999995</v>
          </cell>
          <cell r="J755">
            <v>2.3300000000000001E-2</v>
          </cell>
          <cell r="K755">
            <v>1182.3467529166667</v>
          </cell>
          <cell r="L755">
            <v>0</v>
          </cell>
        </row>
        <row r="756">
          <cell r="A756" t="str">
            <v>E311 STM Str/Impv, Ferndale</v>
          </cell>
          <cell r="B756" t="str">
            <v>E311 STM Str/Impv, Ferndale-10</v>
          </cell>
          <cell r="C756" t="str">
            <v>403E</v>
          </cell>
          <cell r="E756">
            <v>43404</v>
          </cell>
          <cell r="F756">
            <v>608933.94999999995</v>
          </cell>
          <cell r="G756">
            <v>2.3300000000000001E-2</v>
          </cell>
          <cell r="H756">
            <v>1182.3499999999999</v>
          </cell>
          <cell r="I756">
            <v>608933.94999999995</v>
          </cell>
          <cell r="J756">
            <v>2.3300000000000001E-2</v>
          </cell>
          <cell r="K756">
            <v>1182.3467529166667</v>
          </cell>
          <cell r="L756">
            <v>0</v>
          </cell>
        </row>
        <row r="757">
          <cell r="A757" t="str">
            <v>E311 STM Str/Impv, Ferndale</v>
          </cell>
          <cell r="B757" t="str">
            <v>E311 STM Str/Impv, Ferndale-11</v>
          </cell>
          <cell r="C757" t="str">
            <v>403E</v>
          </cell>
          <cell r="E757">
            <v>43434</v>
          </cell>
          <cell r="F757">
            <v>608933.94999999995</v>
          </cell>
          <cell r="G757">
            <v>2.3300000000000001E-2</v>
          </cell>
          <cell r="H757">
            <v>1182.3499999999999</v>
          </cell>
          <cell r="I757">
            <v>608933.94999999995</v>
          </cell>
          <cell r="J757">
            <v>2.3300000000000001E-2</v>
          </cell>
          <cell r="K757">
            <v>1182.3467529166667</v>
          </cell>
          <cell r="L757">
            <v>0</v>
          </cell>
        </row>
        <row r="758">
          <cell r="A758" t="str">
            <v>E311 STM Str/Impv, Ferndale</v>
          </cell>
          <cell r="B758" t="str">
            <v>E311 STM Str/Impv, Ferndale-12</v>
          </cell>
          <cell r="C758" t="str">
            <v>403E</v>
          </cell>
          <cell r="E758">
            <v>43465</v>
          </cell>
          <cell r="F758">
            <v>608933.94999999995</v>
          </cell>
          <cell r="G758">
            <v>2.3300000000000001E-2</v>
          </cell>
          <cell r="H758">
            <v>1182.3499999999999</v>
          </cell>
          <cell r="I758">
            <v>608933.94999999995</v>
          </cell>
          <cell r="J758">
            <v>2.3300000000000001E-2</v>
          </cell>
          <cell r="K758">
            <v>1182.3467529166667</v>
          </cell>
          <cell r="L758">
            <v>0</v>
          </cell>
        </row>
        <row r="759">
          <cell r="A759" t="str">
            <v>E311 STM Str/Impv, Ferndale Total</v>
          </cell>
          <cell r="C759" t="str">
            <v>ESTM</v>
          </cell>
          <cell r="E759" t="str">
            <v>Total</v>
          </cell>
          <cell r="F759"/>
          <cell r="G759"/>
          <cell r="H759">
            <v>14188.200000000003</v>
          </cell>
          <cell r="I759"/>
          <cell r="J759">
            <v>0</v>
          </cell>
          <cell r="K759">
            <v>14188.161034999999</v>
          </cell>
          <cell r="L759">
            <v>-0.04</v>
          </cell>
        </row>
        <row r="760">
          <cell r="A760" t="str">
            <v>E311 STM Str/Impv, Fred 1/APC</v>
          </cell>
          <cell r="B760" t="str">
            <v>E311 STM Str/Impv, Fred 1/APC-1</v>
          </cell>
          <cell r="C760" t="str">
            <v>403E</v>
          </cell>
          <cell r="E760">
            <v>43131</v>
          </cell>
          <cell r="F760">
            <v>403636</v>
          </cell>
          <cell r="G760">
            <v>4.1100000000000005E-2</v>
          </cell>
          <cell r="H760">
            <v>1382.45</v>
          </cell>
          <cell r="I760">
            <v>403636</v>
          </cell>
          <cell r="J760">
            <v>4.1100000000000005E-2</v>
          </cell>
          <cell r="K760">
            <v>1382.4533000000001</v>
          </cell>
          <cell r="L760">
            <v>0</v>
          </cell>
        </row>
        <row r="761">
          <cell r="A761" t="str">
            <v>E311 STM Str/Impv, Fred 1/APC</v>
          </cell>
          <cell r="B761" t="str">
            <v>E311 STM Str/Impv, Fred 1/APC-2</v>
          </cell>
          <cell r="C761" t="str">
            <v>403E</v>
          </cell>
          <cell r="E761">
            <v>43159</v>
          </cell>
          <cell r="F761">
            <v>403636</v>
          </cell>
          <cell r="G761">
            <v>4.1100000000000005E-2</v>
          </cell>
          <cell r="H761">
            <v>1382.45</v>
          </cell>
          <cell r="I761">
            <v>403636</v>
          </cell>
          <cell r="J761">
            <v>4.1100000000000005E-2</v>
          </cell>
          <cell r="K761">
            <v>1382.4533000000001</v>
          </cell>
          <cell r="L761">
            <v>0</v>
          </cell>
        </row>
        <row r="762">
          <cell r="A762" t="str">
            <v>E311 STM Str/Impv, Fred 1/APC</v>
          </cell>
          <cell r="B762" t="str">
            <v>E311 STM Str/Impv, Fred 1/APC-3</v>
          </cell>
          <cell r="C762" t="str">
            <v>403E</v>
          </cell>
          <cell r="E762">
            <v>43190</v>
          </cell>
          <cell r="F762">
            <v>403636</v>
          </cell>
          <cell r="G762">
            <v>4.1100000000000005E-2</v>
          </cell>
          <cell r="H762">
            <v>1382.45</v>
          </cell>
          <cell r="I762">
            <v>403636</v>
          </cell>
          <cell r="J762">
            <v>4.1100000000000005E-2</v>
          </cell>
          <cell r="K762">
            <v>1382.4533000000001</v>
          </cell>
          <cell r="L762">
            <v>0</v>
          </cell>
        </row>
        <row r="763">
          <cell r="A763" t="str">
            <v>E311 STM Str/Impv, Fred 1/APC</v>
          </cell>
          <cell r="B763" t="str">
            <v>E311 STM Str/Impv, Fred 1/APC-4</v>
          </cell>
          <cell r="C763" t="str">
            <v>403E</v>
          </cell>
          <cell r="E763">
            <v>43220</v>
          </cell>
          <cell r="F763">
            <v>403636</v>
          </cell>
          <cell r="G763">
            <v>4.1100000000000005E-2</v>
          </cell>
          <cell r="H763">
            <v>1382.45</v>
          </cell>
          <cell r="I763">
            <v>403636</v>
          </cell>
          <cell r="J763">
            <v>4.1100000000000005E-2</v>
          </cell>
          <cell r="K763">
            <v>1382.4533000000001</v>
          </cell>
          <cell r="L763">
            <v>0</v>
          </cell>
        </row>
        <row r="764">
          <cell r="A764" t="str">
            <v>E311 STM Str/Impv, Fred 1/APC</v>
          </cell>
          <cell r="B764" t="str">
            <v>E311 STM Str/Impv, Fred 1/APC-5</v>
          </cell>
          <cell r="C764" t="str">
            <v>403E</v>
          </cell>
          <cell r="E764">
            <v>43251</v>
          </cell>
          <cell r="F764">
            <v>403636</v>
          </cell>
          <cell r="G764">
            <v>4.1100000000000005E-2</v>
          </cell>
          <cell r="H764">
            <v>1382.45</v>
          </cell>
          <cell r="I764">
            <v>403636</v>
          </cell>
          <cell r="J764">
            <v>4.1100000000000005E-2</v>
          </cell>
          <cell r="K764">
            <v>1382.4533000000001</v>
          </cell>
          <cell r="L764">
            <v>0</v>
          </cell>
        </row>
        <row r="765">
          <cell r="A765" t="str">
            <v>E311 STM Str/Impv, Fred 1/APC</v>
          </cell>
          <cell r="B765" t="str">
            <v>E311 STM Str/Impv, Fred 1/APC-6</v>
          </cell>
          <cell r="C765" t="str">
            <v>403E</v>
          </cell>
          <cell r="E765">
            <v>43281</v>
          </cell>
          <cell r="F765">
            <v>403636</v>
          </cell>
          <cell r="G765">
            <v>4.1100000000000005E-2</v>
          </cell>
          <cell r="H765">
            <v>1382.45</v>
          </cell>
          <cell r="I765">
            <v>403636</v>
          </cell>
          <cell r="J765">
            <v>4.1100000000000005E-2</v>
          </cell>
          <cell r="K765">
            <v>1382.4533000000001</v>
          </cell>
          <cell r="L765">
            <v>0</v>
          </cell>
        </row>
        <row r="766">
          <cell r="A766" t="str">
            <v>E311 STM Str/Impv, Fred 1/APC</v>
          </cell>
          <cell r="B766" t="str">
            <v>E311 STM Str/Impv, Fred 1/APC-7</v>
          </cell>
          <cell r="C766" t="str">
            <v>403E</v>
          </cell>
          <cell r="E766">
            <v>43312</v>
          </cell>
          <cell r="F766">
            <v>403636</v>
          </cell>
          <cell r="G766">
            <v>4.1100000000000005E-2</v>
          </cell>
          <cell r="H766">
            <v>1382.45</v>
          </cell>
          <cell r="I766">
            <v>403636</v>
          </cell>
          <cell r="J766">
            <v>4.1100000000000005E-2</v>
          </cell>
          <cell r="K766">
            <v>1382.4533000000001</v>
          </cell>
          <cell r="L766">
            <v>0</v>
          </cell>
        </row>
        <row r="767">
          <cell r="A767" t="str">
            <v>E311 STM Str/Impv, Fred 1/APC</v>
          </cell>
          <cell r="B767" t="str">
            <v>E311 STM Str/Impv, Fred 1/APC-8</v>
          </cell>
          <cell r="C767" t="str">
            <v>403E</v>
          </cell>
          <cell r="E767">
            <v>43343</v>
          </cell>
          <cell r="F767">
            <v>403636</v>
          </cell>
          <cell r="G767">
            <v>4.1100000000000005E-2</v>
          </cell>
          <cell r="H767">
            <v>1382.45</v>
          </cell>
          <cell r="I767">
            <v>403636</v>
          </cell>
          <cell r="J767">
            <v>4.1100000000000005E-2</v>
          </cell>
          <cell r="K767">
            <v>1382.4533000000001</v>
          </cell>
          <cell r="L767">
            <v>0</v>
          </cell>
        </row>
        <row r="768">
          <cell r="A768" t="str">
            <v>E311 STM Str/Impv, Fred 1/APC</v>
          </cell>
          <cell r="B768" t="str">
            <v>E311 STM Str/Impv, Fred 1/APC-9</v>
          </cell>
          <cell r="C768" t="str">
            <v>403E</v>
          </cell>
          <cell r="E768">
            <v>43373</v>
          </cell>
          <cell r="F768">
            <v>403636</v>
          </cell>
          <cell r="G768">
            <v>4.1100000000000005E-2</v>
          </cell>
          <cell r="H768">
            <v>1382.45</v>
          </cell>
          <cell r="I768">
            <v>403636</v>
          </cell>
          <cell r="J768">
            <v>4.1100000000000005E-2</v>
          </cell>
          <cell r="K768">
            <v>1382.4533000000001</v>
          </cell>
          <cell r="L768">
            <v>0</v>
          </cell>
        </row>
        <row r="769">
          <cell r="A769" t="str">
            <v>E311 STM Str/Impv, Fred 1/APC</v>
          </cell>
          <cell r="B769" t="str">
            <v>E311 STM Str/Impv, Fred 1/APC-10</v>
          </cell>
          <cell r="C769" t="str">
            <v>403E</v>
          </cell>
          <cell r="E769">
            <v>43404</v>
          </cell>
          <cell r="F769">
            <v>403636</v>
          </cell>
          <cell r="G769">
            <v>4.1100000000000005E-2</v>
          </cell>
          <cell r="H769">
            <v>1382.45</v>
          </cell>
          <cell r="I769">
            <v>403636</v>
          </cell>
          <cell r="J769">
            <v>4.1100000000000005E-2</v>
          </cell>
          <cell r="K769">
            <v>1382.4533000000001</v>
          </cell>
          <cell r="L769">
            <v>0</v>
          </cell>
        </row>
        <row r="770">
          <cell r="A770" t="str">
            <v>E311 STM Str/Impv, Fred 1/APC</v>
          </cell>
          <cell r="B770" t="str">
            <v>E311 STM Str/Impv, Fred 1/APC-11</v>
          </cell>
          <cell r="C770" t="str">
            <v>403E</v>
          </cell>
          <cell r="E770">
            <v>43434</v>
          </cell>
          <cell r="F770">
            <v>403636</v>
          </cell>
          <cell r="G770">
            <v>4.1100000000000005E-2</v>
          </cell>
          <cell r="H770">
            <v>1382.45</v>
          </cell>
          <cell r="I770">
            <v>403636</v>
          </cell>
          <cell r="J770">
            <v>4.1100000000000005E-2</v>
          </cell>
          <cell r="K770">
            <v>1382.4533000000001</v>
          </cell>
          <cell r="L770">
            <v>0</v>
          </cell>
        </row>
        <row r="771">
          <cell r="A771" t="str">
            <v>E311 STM Str/Impv, Fred 1/APC</v>
          </cell>
          <cell r="B771" t="str">
            <v>E311 STM Str/Impv, Fred 1/APC-12</v>
          </cell>
          <cell r="C771" t="str">
            <v>403E</v>
          </cell>
          <cell r="E771">
            <v>43465</v>
          </cell>
          <cell r="F771">
            <v>403636</v>
          </cell>
          <cell r="G771">
            <v>4.1100000000000005E-2</v>
          </cell>
          <cell r="H771">
            <v>1382.45</v>
          </cell>
          <cell r="I771">
            <v>403636</v>
          </cell>
          <cell r="J771">
            <v>4.1100000000000005E-2</v>
          </cell>
          <cell r="K771">
            <v>1382.4533000000001</v>
          </cell>
          <cell r="L771">
            <v>0</v>
          </cell>
        </row>
        <row r="772">
          <cell r="A772" t="str">
            <v>E311 STM Str/Impv, Fred 1/APC Total</v>
          </cell>
          <cell r="C772" t="str">
            <v>ESTM</v>
          </cell>
          <cell r="E772" t="str">
            <v>Total</v>
          </cell>
          <cell r="F772"/>
          <cell r="G772"/>
          <cell r="H772">
            <v>16589.400000000005</v>
          </cell>
          <cell r="I772"/>
          <cell r="J772">
            <v>0</v>
          </cell>
          <cell r="K772">
            <v>16589.439600000005</v>
          </cell>
          <cell r="L772">
            <v>0.04</v>
          </cell>
        </row>
        <row r="773">
          <cell r="A773" t="str">
            <v>E311 STM Str/Impv, Goldendale</v>
          </cell>
          <cell r="B773" t="str">
            <v>E311 STM Str/Impv, Goldendale-1</v>
          </cell>
          <cell r="C773" t="str">
            <v>403E</v>
          </cell>
          <cell r="E773">
            <v>43131</v>
          </cell>
          <cell r="F773">
            <v>345525.11</v>
          </cell>
          <cell r="G773">
            <v>1.3299999999999999E-2</v>
          </cell>
          <cell r="H773">
            <v>382.96000000000004</v>
          </cell>
          <cell r="I773">
            <v>460485.93</v>
          </cell>
          <cell r="J773">
            <v>1.3299999999999999E-2</v>
          </cell>
          <cell r="K773">
            <v>510.37190575</v>
          </cell>
          <cell r="L773">
            <v>127.41</v>
          </cell>
        </row>
        <row r="774">
          <cell r="A774" t="str">
            <v>E311 STM Str/Impv, Goldendale</v>
          </cell>
          <cell r="B774" t="str">
            <v>E311 STM Str/Impv, Goldendale-2</v>
          </cell>
          <cell r="C774" t="str">
            <v>403E</v>
          </cell>
          <cell r="E774">
            <v>43159</v>
          </cell>
          <cell r="F774">
            <v>403476.71</v>
          </cell>
          <cell r="G774">
            <v>1.3299999999999999E-2</v>
          </cell>
          <cell r="H774">
            <v>447.18</v>
          </cell>
          <cell r="I774">
            <v>460485.93</v>
          </cell>
          <cell r="J774">
            <v>1.3299999999999999E-2</v>
          </cell>
          <cell r="K774">
            <v>510.37190575</v>
          </cell>
          <cell r="L774">
            <v>63.19</v>
          </cell>
        </row>
        <row r="775">
          <cell r="A775" t="str">
            <v>E311 STM Str/Impv, Goldendale</v>
          </cell>
          <cell r="B775" t="str">
            <v>E311 STM Str/Impv, Goldendale-3</v>
          </cell>
          <cell r="C775" t="str">
            <v>403E</v>
          </cell>
          <cell r="E775">
            <v>43190</v>
          </cell>
          <cell r="F775">
            <v>416150.33</v>
          </cell>
          <cell r="G775">
            <v>1.3299999999999999E-2</v>
          </cell>
          <cell r="H775">
            <v>461.24</v>
          </cell>
          <cell r="I775">
            <v>460485.93</v>
          </cell>
          <cell r="J775">
            <v>1.3299999999999999E-2</v>
          </cell>
          <cell r="K775">
            <v>510.37190575</v>
          </cell>
          <cell r="L775">
            <v>49.13</v>
          </cell>
        </row>
        <row r="776">
          <cell r="A776" t="str">
            <v>E311 STM Str/Impv, Goldendale</v>
          </cell>
          <cell r="B776" t="str">
            <v>E311 STM Str/Impv, Goldendale-4</v>
          </cell>
          <cell r="C776" t="str">
            <v>403E</v>
          </cell>
          <cell r="E776">
            <v>43220</v>
          </cell>
          <cell r="F776">
            <v>428859.48</v>
          </cell>
          <cell r="G776">
            <v>1.3299999999999999E-2</v>
          </cell>
          <cell r="H776">
            <v>475.32</v>
          </cell>
          <cell r="I776">
            <v>460485.93</v>
          </cell>
          <cell r="J776">
            <v>1.3299999999999999E-2</v>
          </cell>
          <cell r="K776">
            <v>510.37190575</v>
          </cell>
          <cell r="L776">
            <v>35.049999999999997</v>
          </cell>
        </row>
        <row r="777">
          <cell r="A777" t="str">
            <v>E311 STM Str/Impv, Goldendale</v>
          </cell>
          <cell r="B777" t="str">
            <v>E311 STM Str/Impv, Goldendale-5</v>
          </cell>
          <cell r="C777" t="str">
            <v>403E</v>
          </cell>
          <cell r="E777">
            <v>43251</v>
          </cell>
          <cell r="F777">
            <v>428859.48</v>
          </cell>
          <cell r="G777">
            <v>1.3299999999999999E-2</v>
          </cell>
          <cell r="H777">
            <v>475.32</v>
          </cell>
          <cell r="I777">
            <v>460485.93</v>
          </cell>
          <cell r="J777">
            <v>1.3299999999999999E-2</v>
          </cell>
          <cell r="K777">
            <v>510.37190575</v>
          </cell>
          <cell r="L777">
            <v>35.049999999999997</v>
          </cell>
        </row>
        <row r="778">
          <cell r="A778" t="str">
            <v>E311 STM Str/Impv, Goldendale</v>
          </cell>
          <cell r="B778" t="str">
            <v>E311 STM Str/Impv, Goldendale-6</v>
          </cell>
          <cell r="C778" t="str">
            <v>403E</v>
          </cell>
          <cell r="E778">
            <v>43281</v>
          </cell>
          <cell r="F778">
            <v>444475.09</v>
          </cell>
          <cell r="G778">
            <v>1.3299999999999999E-2</v>
          </cell>
          <cell r="H778">
            <v>492.62</v>
          </cell>
          <cell r="I778">
            <v>460485.93</v>
          </cell>
          <cell r="J778">
            <v>1.3299999999999999E-2</v>
          </cell>
          <cell r="K778">
            <v>510.37190575</v>
          </cell>
          <cell r="L778">
            <v>17.75</v>
          </cell>
        </row>
        <row r="779">
          <cell r="A779" t="str">
            <v>E311 STM Str/Impv, Goldendale</v>
          </cell>
          <cell r="B779" t="str">
            <v>E311 STM Str/Impv, Goldendale-7</v>
          </cell>
          <cell r="C779" t="str">
            <v>403E</v>
          </cell>
          <cell r="E779">
            <v>43312</v>
          </cell>
          <cell r="F779">
            <v>460090.7</v>
          </cell>
          <cell r="G779">
            <v>1.3299999999999999E-2</v>
          </cell>
          <cell r="H779">
            <v>509.93</v>
          </cell>
          <cell r="I779">
            <v>460485.93</v>
          </cell>
          <cell r="J779">
            <v>1.3299999999999999E-2</v>
          </cell>
          <cell r="K779">
            <v>510.37190575</v>
          </cell>
          <cell r="L779">
            <v>0.44</v>
          </cell>
        </row>
        <row r="780">
          <cell r="A780" t="str">
            <v>E311 STM Str/Impv, Goldendale</v>
          </cell>
          <cell r="B780" t="str">
            <v>E311 STM Str/Impv, Goldendale-8</v>
          </cell>
          <cell r="C780" t="str">
            <v>403E</v>
          </cell>
          <cell r="E780">
            <v>43343</v>
          </cell>
          <cell r="F780">
            <v>460090.7</v>
          </cell>
          <cell r="G780">
            <v>1.3299999999999999E-2</v>
          </cell>
          <cell r="H780">
            <v>509.93</v>
          </cell>
          <cell r="I780">
            <v>460485.93</v>
          </cell>
          <cell r="J780">
            <v>1.3299999999999999E-2</v>
          </cell>
          <cell r="K780">
            <v>510.37190575</v>
          </cell>
          <cell r="L780">
            <v>0.44</v>
          </cell>
        </row>
        <row r="781">
          <cell r="A781" t="str">
            <v>E311 STM Str/Impv, Goldendale</v>
          </cell>
          <cell r="B781" t="str">
            <v>E311 STM Str/Impv, Goldendale-9</v>
          </cell>
          <cell r="C781" t="str">
            <v>403E</v>
          </cell>
          <cell r="E781">
            <v>43373</v>
          </cell>
          <cell r="F781">
            <v>460288.32</v>
          </cell>
          <cell r="G781">
            <v>1.3299999999999999E-2</v>
          </cell>
          <cell r="H781">
            <v>510.15</v>
          </cell>
          <cell r="I781">
            <v>460485.93</v>
          </cell>
          <cell r="J781">
            <v>1.3299999999999999E-2</v>
          </cell>
          <cell r="K781">
            <v>510.37190575</v>
          </cell>
          <cell r="L781">
            <v>0.22</v>
          </cell>
        </row>
        <row r="782">
          <cell r="A782" t="str">
            <v>E311 STM Str/Impv, Goldendale</v>
          </cell>
          <cell r="B782" t="str">
            <v>E311 STM Str/Impv, Goldendale-10</v>
          </cell>
          <cell r="C782" t="str">
            <v>403E</v>
          </cell>
          <cell r="E782">
            <v>43404</v>
          </cell>
          <cell r="F782">
            <v>460485.93</v>
          </cell>
          <cell r="G782">
            <v>1.3299999999999999E-2</v>
          </cell>
          <cell r="H782">
            <v>510.37</v>
          </cell>
          <cell r="I782">
            <v>460485.93</v>
          </cell>
          <cell r="J782">
            <v>1.3299999999999999E-2</v>
          </cell>
          <cell r="K782">
            <v>510.37190575</v>
          </cell>
          <cell r="L782">
            <v>0</v>
          </cell>
        </row>
        <row r="783">
          <cell r="A783" t="str">
            <v>E311 STM Str/Impv, Goldendale</v>
          </cell>
          <cell r="B783" t="str">
            <v>E311 STM Str/Impv, Goldendale-11</v>
          </cell>
          <cell r="C783" t="str">
            <v>403E</v>
          </cell>
          <cell r="E783">
            <v>43434</v>
          </cell>
          <cell r="F783">
            <v>460485.93</v>
          </cell>
          <cell r="G783">
            <v>1.3299999999999999E-2</v>
          </cell>
          <cell r="H783">
            <v>510.37</v>
          </cell>
          <cell r="I783">
            <v>460485.93</v>
          </cell>
          <cell r="J783">
            <v>1.3299999999999999E-2</v>
          </cell>
          <cell r="K783">
            <v>510.37190575</v>
          </cell>
          <cell r="L783">
            <v>0</v>
          </cell>
        </row>
        <row r="784">
          <cell r="A784" t="str">
            <v>E311 STM Str/Impv, Goldendale</v>
          </cell>
          <cell r="B784" t="str">
            <v>E311 STM Str/Impv, Goldendale-12</v>
          </cell>
          <cell r="C784" t="str">
            <v>403E</v>
          </cell>
          <cell r="E784">
            <v>43465</v>
          </cell>
          <cell r="F784">
            <v>460485.93</v>
          </cell>
          <cell r="G784">
            <v>1.3299999999999999E-2</v>
          </cell>
          <cell r="H784">
            <v>510.37</v>
          </cell>
          <cell r="I784">
            <v>460485.93</v>
          </cell>
          <cell r="J784">
            <v>1.3299999999999999E-2</v>
          </cell>
          <cell r="K784">
            <v>510.37190575</v>
          </cell>
          <cell r="L784">
            <v>0</v>
          </cell>
        </row>
        <row r="785">
          <cell r="A785" t="str">
            <v>E311 STM Str/Impv, Goldendale Total</v>
          </cell>
          <cell r="C785" t="str">
            <v>ESTM</v>
          </cell>
          <cell r="E785" t="str">
            <v>Total</v>
          </cell>
          <cell r="F785"/>
          <cell r="G785"/>
          <cell r="H785">
            <v>5795.7599999999993</v>
          </cell>
          <cell r="I785"/>
          <cell r="J785">
            <v>0</v>
          </cell>
          <cell r="K785">
            <v>6124.4628690000018</v>
          </cell>
          <cell r="L785">
            <v>328.7</v>
          </cell>
        </row>
        <row r="786">
          <cell r="A786" t="str">
            <v>E311 STM Str/Impv, Goldendale OP</v>
          </cell>
          <cell r="B786" t="str">
            <v>E311 STM Str/Impv, Goldendale OP-1</v>
          </cell>
          <cell r="C786" t="str">
            <v>403E</v>
          </cell>
          <cell r="E786">
            <v>43131</v>
          </cell>
          <cell r="F786">
            <v>1843914</v>
          </cell>
          <cell r="G786">
            <v>1.3299999999999999E-2</v>
          </cell>
          <cell r="H786">
            <v>2043.68</v>
          </cell>
          <cell r="I786">
            <v>1843914</v>
          </cell>
          <cell r="J786">
            <v>1.3299999999999999E-2</v>
          </cell>
          <cell r="K786">
            <v>2043.6713499999998</v>
          </cell>
          <cell r="L786">
            <v>-0.01</v>
          </cell>
        </row>
        <row r="787">
          <cell r="A787" t="str">
            <v>E311 STM Str/Impv, Goldendale OP</v>
          </cell>
          <cell r="B787" t="str">
            <v>E311 STM Str/Impv, Goldendale OP-2</v>
          </cell>
          <cell r="C787" t="str">
            <v>403E</v>
          </cell>
          <cell r="E787">
            <v>43159</v>
          </cell>
          <cell r="F787">
            <v>1843914</v>
          </cell>
          <cell r="G787">
            <v>1.3299999999999999E-2</v>
          </cell>
          <cell r="H787">
            <v>2043.68</v>
          </cell>
          <cell r="I787">
            <v>1843914</v>
          </cell>
          <cell r="J787">
            <v>1.3299999999999999E-2</v>
          </cell>
          <cell r="K787">
            <v>2043.6713499999998</v>
          </cell>
          <cell r="L787">
            <v>-0.01</v>
          </cell>
        </row>
        <row r="788">
          <cell r="A788" t="str">
            <v>E311 STM Str/Impv, Goldendale OP</v>
          </cell>
          <cell r="B788" t="str">
            <v>E311 STM Str/Impv, Goldendale OP-3</v>
          </cell>
          <cell r="C788" t="str">
            <v>403E</v>
          </cell>
          <cell r="E788">
            <v>43190</v>
          </cell>
          <cell r="F788">
            <v>1843914</v>
          </cell>
          <cell r="G788">
            <v>1.3299999999999999E-2</v>
          </cell>
          <cell r="H788">
            <v>2043.68</v>
          </cell>
          <cell r="I788">
            <v>1843914</v>
          </cell>
          <cell r="J788">
            <v>1.3299999999999999E-2</v>
          </cell>
          <cell r="K788">
            <v>2043.6713499999998</v>
          </cell>
          <cell r="L788">
            <v>-0.01</v>
          </cell>
        </row>
        <row r="789">
          <cell r="A789" t="str">
            <v>E311 STM Str/Impv, Goldendale OP</v>
          </cell>
          <cell r="B789" t="str">
            <v>E311 STM Str/Impv, Goldendale OP-4</v>
          </cell>
          <cell r="C789" t="str">
            <v>403E</v>
          </cell>
          <cell r="E789">
            <v>43220</v>
          </cell>
          <cell r="F789">
            <v>1843914</v>
          </cell>
          <cell r="G789">
            <v>1.3299999999999999E-2</v>
          </cell>
          <cell r="H789">
            <v>2043.68</v>
          </cell>
          <cell r="I789">
            <v>1843914</v>
          </cell>
          <cell r="J789">
            <v>1.3299999999999999E-2</v>
          </cell>
          <cell r="K789">
            <v>2043.6713499999998</v>
          </cell>
          <cell r="L789">
            <v>-0.01</v>
          </cell>
        </row>
        <row r="790">
          <cell r="A790" t="str">
            <v>E311 STM Str/Impv, Goldendale OP</v>
          </cell>
          <cell r="B790" t="str">
            <v>E311 STM Str/Impv, Goldendale OP-5</v>
          </cell>
          <cell r="C790" t="str">
            <v>403E</v>
          </cell>
          <cell r="E790">
            <v>43251</v>
          </cell>
          <cell r="F790">
            <v>1843914</v>
          </cell>
          <cell r="G790">
            <v>1.3299999999999999E-2</v>
          </cell>
          <cell r="H790">
            <v>2043.68</v>
          </cell>
          <cell r="I790">
            <v>1843914</v>
          </cell>
          <cell r="J790">
            <v>1.3299999999999999E-2</v>
          </cell>
          <cell r="K790">
            <v>2043.6713499999998</v>
          </cell>
          <cell r="L790">
            <v>-0.01</v>
          </cell>
        </row>
        <row r="791">
          <cell r="A791" t="str">
            <v>E311 STM Str/Impv, Goldendale OP</v>
          </cell>
          <cell r="B791" t="str">
            <v>E311 STM Str/Impv, Goldendale OP-6</v>
          </cell>
          <cell r="C791" t="str">
            <v>403E</v>
          </cell>
          <cell r="E791">
            <v>43281</v>
          </cell>
          <cell r="F791">
            <v>1843914</v>
          </cell>
          <cell r="G791">
            <v>1.3299999999999999E-2</v>
          </cell>
          <cell r="H791">
            <v>2043.68</v>
          </cell>
          <cell r="I791">
            <v>1843914</v>
          </cell>
          <cell r="J791">
            <v>1.3299999999999999E-2</v>
          </cell>
          <cell r="K791">
            <v>2043.6713499999998</v>
          </cell>
          <cell r="L791">
            <v>-0.01</v>
          </cell>
        </row>
        <row r="792">
          <cell r="A792" t="str">
            <v>E311 STM Str/Impv, Goldendale OP</v>
          </cell>
          <cell r="B792" t="str">
            <v>E311 STM Str/Impv, Goldendale OP-7</v>
          </cell>
          <cell r="C792" t="str">
            <v>403E</v>
          </cell>
          <cell r="E792">
            <v>43312</v>
          </cell>
          <cell r="F792">
            <v>1843914</v>
          </cell>
          <cell r="G792">
            <v>1.3299999999999999E-2</v>
          </cell>
          <cell r="H792">
            <v>2043.68</v>
          </cell>
          <cell r="I792">
            <v>1843914</v>
          </cell>
          <cell r="J792">
            <v>1.3299999999999999E-2</v>
          </cell>
          <cell r="K792">
            <v>2043.6713499999998</v>
          </cell>
          <cell r="L792">
            <v>-0.01</v>
          </cell>
        </row>
        <row r="793">
          <cell r="A793" t="str">
            <v>E311 STM Str/Impv, Goldendale OP</v>
          </cell>
          <cell r="B793" t="str">
            <v>E311 STM Str/Impv, Goldendale OP-8</v>
          </cell>
          <cell r="C793" t="str">
            <v>403E</v>
          </cell>
          <cell r="E793">
            <v>43343</v>
          </cell>
          <cell r="F793">
            <v>1843914</v>
          </cell>
          <cell r="G793">
            <v>1.3299999999999999E-2</v>
          </cell>
          <cell r="H793">
            <v>2043.68</v>
          </cell>
          <cell r="I793">
            <v>1843914</v>
          </cell>
          <cell r="J793">
            <v>1.3299999999999999E-2</v>
          </cell>
          <cell r="K793">
            <v>2043.6713499999998</v>
          </cell>
          <cell r="L793">
            <v>-0.01</v>
          </cell>
        </row>
        <row r="794">
          <cell r="A794" t="str">
            <v>E311 STM Str/Impv, Goldendale OP</v>
          </cell>
          <cell r="B794" t="str">
            <v>E311 STM Str/Impv, Goldendale OP-9</v>
          </cell>
          <cell r="C794" t="str">
            <v>403E</v>
          </cell>
          <cell r="E794">
            <v>43373</v>
          </cell>
          <cell r="F794">
            <v>1843914</v>
          </cell>
          <cell r="G794">
            <v>1.3299999999999999E-2</v>
          </cell>
          <cell r="H794">
            <v>2043.68</v>
          </cell>
          <cell r="I794">
            <v>1843914</v>
          </cell>
          <cell r="J794">
            <v>1.3299999999999999E-2</v>
          </cell>
          <cell r="K794">
            <v>2043.6713499999998</v>
          </cell>
          <cell r="L794">
            <v>-0.01</v>
          </cell>
        </row>
        <row r="795">
          <cell r="A795" t="str">
            <v>E311 STM Str/Impv, Goldendale OP</v>
          </cell>
          <cell r="B795" t="str">
            <v>E311 STM Str/Impv, Goldendale OP-10</v>
          </cell>
          <cell r="C795" t="str">
            <v>403E</v>
          </cell>
          <cell r="E795">
            <v>43404</v>
          </cell>
          <cell r="F795">
            <v>1843914</v>
          </cell>
          <cell r="G795">
            <v>1.3299999999999999E-2</v>
          </cell>
          <cell r="H795">
            <v>2043.68</v>
          </cell>
          <cell r="I795">
            <v>1843914</v>
          </cell>
          <cell r="J795">
            <v>1.3299999999999999E-2</v>
          </cell>
          <cell r="K795">
            <v>2043.6713499999998</v>
          </cell>
          <cell r="L795">
            <v>-0.01</v>
          </cell>
        </row>
        <row r="796">
          <cell r="A796" t="str">
            <v>E311 STM Str/Impv, Goldendale OP</v>
          </cell>
          <cell r="B796" t="str">
            <v>E311 STM Str/Impv, Goldendale OP-11</v>
          </cell>
          <cell r="C796" t="str">
            <v>403E</v>
          </cell>
          <cell r="E796">
            <v>43434</v>
          </cell>
          <cell r="F796">
            <v>1843914</v>
          </cell>
          <cell r="G796">
            <v>1.3299999999999999E-2</v>
          </cell>
          <cell r="H796">
            <v>2043.68</v>
          </cell>
          <cell r="I796">
            <v>1843914</v>
          </cell>
          <cell r="J796">
            <v>1.3299999999999999E-2</v>
          </cell>
          <cell r="K796">
            <v>2043.6713499999998</v>
          </cell>
          <cell r="L796">
            <v>-0.01</v>
          </cell>
        </row>
        <row r="797">
          <cell r="A797" t="str">
            <v>E311 STM Str/Impv, Goldendale OP</v>
          </cell>
          <cell r="B797" t="str">
            <v>E311 STM Str/Impv, Goldendale OP-12</v>
          </cell>
          <cell r="C797" t="str">
            <v>403E</v>
          </cell>
          <cell r="E797">
            <v>43465</v>
          </cell>
          <cell r="F797">
            <v>1843914</v>
          </cell>
          <cell r="G797">
            <v>1.3299999999999999E-2</v>
          </cell>
          <cell r="H797">
            <v>2043.68</v>
          </cell>
          <cell r="I797">
            <v>1843914</v>
          </cell>
          <cell r="J797">
            <v>1.3299999999999999E-2</v>
          </cell>
          <cell r="K797">
            <v>2043.6713499999998</v>
          </cell>
          <cell r="L797">
            <v>-0.01</v>
          </cell>
        </row>
        <row r="798">
          <cell r="A798" t="str">
            <v>E311 STM Str/Impv, Goldendale OP Total</v>
          </cell>
          <cell r="C798" t="str">
            <v>ESTM</v>
          </cell>
          <cell r="E798" t="str">
            <v>Total</v>
          </cell>
          <cell r="F798"/>
          <cell r="G798"/>
          <cell r="H798">
            <v>24524.16</v>
          </cell>
          <cell r="I798"/>
          <cell r="J798">
            <v>0</v>
          </cell>
          <cell r="K798">
            <v>24524.056200000003</v>
          </cell>
          <cell r="L798">
            <v>-0.1</v>
          </cell>
        </row>
        <row r="799">
          <cell r="A799" t="str">
            <v>E312 STM Boiler, Colstrip 1</v>
          </cell>
          <cell r="B799" t="str">
            <v>E312 STM Boiler, Colstrip 1-1</v>
          </cell>
          <cell r="C799" t="str">
            <v>403E</v>
          </cell>
          <cell r="E799">
            <v>43131</v>
          </cell>
          <cell r="F799">
            <v>90911623.950000003</v>
          </cell>
          <cell r="G799">
            <v>6.1800000000000001E-2</v>
          </cell>
          <cell r="H799">
            <v>468194.86</v>
          </cell>
          <cell r="I799">
            <v>90558361.25</v>
          </cell>
          <cell r="J799">
            <v>6.1800000000000001E-2</v>
          </cell>
          <cell r="K799">
            <v>466375.56043750001</v>
          </cell>
          <cell r="L799">
            <v>-1819.3</v>
          </cell>
        </row>
        <row r="800">
          <cell r="A800" t="str">
            <v>E312 STM Boiler, Colstrip 1</v>
          </cell>
          <cell r="B800" t="str">
            <v>E312 STM Boiler, Colstrip 1-2</v>
          </cell>
          <cell r="C800" t="str">
            <v>403E</v>
          </cell>
          <cell r="E800">
            <v>43159</v>
          </cell>
          <cell r="F800">
            <v>90521523.170000002</v>
          </cell>
          <cell r="G800">
            <v>6.1800000000000001E-2</v>
          </cell>
          <cell r="H800">
            <v>466185.84</v>
          </cell>
          <cell r="I800">
            <v>90558361.25</v>
          </cell>
          <cell r="J800">
            <v>6.1800000000000001E-2</v>
          </cell>
          <cell r="K800">
            <v>466375.56043750001</v>
          </cell>
          <cell r="L800">
            <v>189.72</v>
          </cell>
        </row>
        <row r="801">
          <cell r="A801" t="str">
            <v>E312 STM Boiler, Colstrip 1</v>
          </cell>
          <cell r="B801" t="str">
            <v>E312 STM Boiler, Colstrip 1-3</v>
          </cell>
          <cell r="C801" t="str">
            <v>403E</v>
          </cell>
          <cell r="E801">
            <v>43190</v>
          </cell>
          <cell r="F801">
            <v>90522626.120000005</v>
          </cell>
          <cell r="G801">
            <v>6.1800000000000001E-2</v>
          </cell>
          <cell r="H801">
            <v>466191.52</v>
          </cell>
          <cell r="I801">
            <v>90558361.25</v>
          </cell>
          <cell r="J801">
            <v>6.1800000000000001E-2</v>
          </cell>
          <cell r="K801">
            <v>466375.56043750001</v>
          </cell>
          <cell r="L801">
            <v>184.04</v>
          </cell>
        </row>
        <row r="802">
          <cell r="A802" t="str">
            <v>E312 STM Boiler, Colstrip 1</v>
          </cell>
          <cell r="B802" t="str">
            <v>E312 STM Boiler, Colstrip 1-4</v>
          </cell>
          <cell r="C802" t="str">
            <v>403E</v>
          </cell>
          <cell r="E802">
            <v>43220</v>
          </cell>
          <cell r="F802">
            <v>90524411.760000005</v>
          </cell>
          <cell r="G802">
            <v>6.1800000000000001E-2</v>
          </cell>
          <cell r="H802">
            <v>466200.72</v>
          </cell>
          <cell r="I802">
            <v>90558361.25</v>
          </cell>
          <cell r="J802">
            <v>6.1800000000000001E-2</v>
          </cell>
          <cell r="K802">
            <v>466375.56043750001</v>
          </cell>
          <cell r="L802">
            <v>174.84</v>
          </cell>
        </row>
        <row r="803">
          <cell r="A803" t="str">
            <v>E312 STM Boiler, Colstrip 1</v>
          </cell>
          <cell r="B803" t="str">
            <v>E312 STM Boiler, Colstrip 1-5</v>
          </cell>
          <cell r="C803" t="str">
            <v>403E</v>
          </cell>
          <cell r="E803">
            <v>43251</v>
          </cell>
          <cell r="F803">
            <v>90555105.569999993</v>
          </cell>
          <cell r="G803">
            <v>6.1800000000000001E-2</v>
          </cell>
          <cell r="H803">
            <v>466358.79</v>
          </cell>
          <cell r="I803">
            <v>90558361.25</v>
          </cell>
          <cell r="J803">
            <v>6.1800000000000001E-2</v>
          </cell>
          <cell r="K803">
            <v>466375.56043750001</v>
          </cell>
          <cell r="L803">
            <v>16.77</v>
          </cell>
        </row>
        <row r="804">
          <cell r="A804" t="str">
            <v>E312 STM Boiler, Colstrip 1</v>
          </cell>
          <cell r="B804" t="str">
            <v>E312 STM Boiler, Colstrip 1-6</v>
          </cell>
          <cell r="C804" t="str">
            <v>403E</v>
          </cell>
          <cell r="E804">
            <v>43281</v>
          </cell>
          <cell r="F804">
            <v>90597513.090000004</v>
          </cell>
          <cell r="G804">
            <v>6.1800000000000001E-2</v>
          </cell>
          <cell r="H804">
            <v>466577.19</v>
          </cell>
          <cell r="I804">
            <v>90558361.25</v>
          </cell>
          <cell r="J804">
            <v>6.1800000000000001E-2</v>
          </cell>
          <cell r="K804">
            <v>466375.56043750001</v>
          </cell>
          <cell r="L804">
            <v>-201.63</v>
          </cell>
        </row>
        <row r="805">
          <cell r="A805" t="str">
            <v>E312 STM Boiler, Colstrip 1</v>
          </cell>
          <cell r="B805" t="str">
            <v>E312 STM Boiler, Colstrip 1-7</v>
          </cell>
          <cell r="C805" t="str">
            <v>403E</v>
          </cell>
          <cell r="E805">
            <v>43312</v>
          </cell>
          <cell r="F805">
            <v>90612596.760000005</v>
          </cell>
          <cell r="G805">
            <v>6.1800000000000001E-2</v>
          </cell>
          <cell r="H805">
            <v>466654.87</v>
          </cell>
          <cell r="I805">
            <v>90558361.25</v>
          </cell>
          <cell r="J805">
            <v>6.1800000000000001E-2</v>
          </cell>
          <cell r="K805">
            <v>466375.56043750001</v>
          </cell>
          <cell r="L805">
            <v>-279.31</v>
          </cell>
        </row>
        <row r="806">
          <cell r="A806" t="str">
            <v>E312 STM Boiler, Colstrip 1</v>
          </cell>
          <cell r="B806" t="str">
            <v>E312 STM Boiler, Colstrip 1-8</v>
          </cell>
          <cell r="C806" t="str">
            <v>403E</v>
          </cell>
          <cell r="E806">
            <v>43343</v>
          </cell>
          <cell r="F806">
            <v>90615284.030000001</v>
          </cell>
          <cell r="G806">
            <v>6.1800000000000001E-2</v>
          </cell>
          <cell r="H806">
            <v>466668.71</v>
          </cell>
          <cell r="I806">
            <v>90558361.25</v>
          </cell>
          <cell r="J806">
            <v>6.1800000000000001E-2</v>
          </cell>
          <cell r="K806">
            <v>466375.56043750001</v>
          </cell>
          <cell r="L806">
            <v>-293.14999999999998</v>
          </cell>
        </row>
        <row r="807">
          <cell r="A807" t="str">
            <v>E312 STM Boiler, Colstrip 1</v>
          </cell>
          <cell r="B807" t="str">
            <v>E312 STM Boiler, Colstrip 1-9</v>
          </cell>
          <cell r="C807" t="str">
            <v>403E</v>
          </cell>
          <cell r="E807">
            <v>43373</v>
          </cell>
          <cell r="F807">
            <v>90634452.129999995</v>
          </cell>
          <cell r="G807">
            <v>6.1800000000000001E-2</v>
          </cell>
          <cell r="H807">
            <v>466767.43</v>
          </cell>
          <cell r="I807">
            <v>90558361.25</v>
          </cell>
          <cell r="J807">
            <v>6.1800000000000001E-2</v>
          </cell>
          <cell r="K807">
            <v>466375.56043750001</v>
          </cell>
          <cell r="L807">
            <v>-391.87</v>
          </cell>
        </row>
        <row r="808">
          <cell r="A808" t="str">
            <v>E312 STM Boiler, Colstrip 1</v>
          </cell>
          <cell r="B808" t="str">
            <v>E312 STM Boiler, Colstrip 1-10</v>
          </cell>
          <cell r="C808" t="str">
            <v>403E</v>
          </cell>
          <cell r="E808">
            <v>43404</v>
          </cell>
          <cell r="F808">
            <v>90664121.090000004</v>
          </cell>
          <cell r="G808">
            <v>6.1800000000000001E-2</v>
          </cell>
          <cell r="H808">
            <v>466920.22</v>
          </cell>
          <cell r="I808">
            <v>90558361.25</v>
          </cell>
          <cell r="J808">
            <v>6.1800000000000001E-2</v>
          </cell>
          <cell r="K808">
            <v>466375.56043750001</v>
          </cell>
          <cell r="L808">
            <v>-544.66</v>
          </cell>
        </row>
        <row r="809">
          <cell r="A809" t="str">
            <v>E312 STM Boiler, Colstrip 1</v>
          </cell>
          <cell r="B809" t="str">
            <v>E312 STM Boiler, Colstrip 1-11</v>
          </cell>
          <cell r="C809" t="str">
            <v>403E</v>
          </cell>
          <cell r="E809">
            <v>43434</v>
          </cell>
          <cell r="F809">
            <v>90683986.930000007</v>
          </cell>
          <cell r="G809">
            <v>6.1800000000000001E-2</v>
          </cell>
          <cell r="H809">
            <v>467022.53</v>
          </cell>
          <cell r="I809">
            <v>90558361.25</v>
          </cell>
          <cell r="J809">
            <v>6.1800000000000001E-2</v>
          </cell>
          <cell r="K809">
            <v>466375.56043750001</v>
          </cell>
          <cell r="L809">
            <v>-646.97</v>
          </cell>
        </row>
        <row r="810">
          <cell r="A810" t="str">
            <v>E312 STM Boiler, Colstrip 1</v>
          </cell>
          <cell r="B810" t="str">
            <v>E312 STM Boiler, Colstrip 1-12</v>
          </cell>
          <cell r="C810" t="str">
            <v>403E</v>
          </cell>
          <cell r="E810">
            <v>43465</v>
          </cell>
          <cell r="F810">
            <v>90558361.25</v>
          </cell>
          <cell r="G810">
            <v>6.1800000000000001E-2</v>
          </cell>
          <cell r="H810">
            <v>466375.56</v>
          </cell>
          <cell r="I810">
            <v>90558361.25</v>
          </cell>
          <cell r="J810">
            <v>6.1800000000000001E-2</v>
          </cell>
          <cell r="K810">
            <v>466375.56043750001</v>
          </cell>
          <cell r="L810">
            <v>0</v>
          </cell>
        </row>
        <row r="811">
          <cell r="A811" t="str">
            <v>E312 STM Boiler, Colstrip 1 Total</v>
          </cell>
          <cell r="C811" t="str">
            <v>ESTM</v>
          </cell>
          <cell r="E811" t="str">
            <v>Total</v>
          </cell>
          <cell r="F811"/>
          <cell r="G811"/>
          <cell r="H811">
            <v>5600118.2399999993</v>
          </cell>
          <cell r="I811"/>
          <cell r="J811">
            <v>0</v>
          </cell>
          <cell r="K811">
            <v>5596506.725250002</v>
          </cell>
          <cell r="L811">
            <v>-3611.51</v>
          </cell>
        </row>
        <row r="812">
          <cell r="A812" t="str">
            <v>E312 STM Boiler, Colstrip 1-2 Com</v>
          </cell>
          <cell r="B812" t="str">
            <v>E312 STM Boiler, Colstrip 1-2 Com-1</v>
          </cell>
          <cell r="C812" t="str">
            <v>403E</v>
          </cell>
          <cell r="E812">
            <v>43131</v>
          </cell>
          <cell r="F812">
            <v>6036236.2699999996</v>
          </cell>
          <cell r="G812">
            <v>2.5100000000000001E-2</v>
          </cell>
          <cell r="H812">
            <v>12625.79</v>
          </cell>
          <cell r="I812">
            <v>6036236.2699999996</v>
          </cell>
          <cell r="J812">
            <v>2.5100000000000001E-2</v>
          </cell>
          <cell r="K812">
            <v>12625.794198083333</v>
          </cell>
          <cell r="L812">
            <v>0</v>
          </cell>
        </row>
        <row r="813">
          <cell r="A813" t="str">
            <v>E312 STM Boiler, Colstrip 1-2 Com</v>
          </cell>
          <cell r="B813" t="str">
            <v>E312 STM Boiler, Colstrip 1-2 Com-2</v>
          </cell>
          <cell r="C813" t="str">
            <v>403E</v>
          </cell>
          <cell r="E813">
            <v>43159</v>
          </cell>
          <cell r="F813">
            <v>6036236.2699999996</v>
          </cell>
          <cell r="G813">
            <v>2.5100000000000001E-2</v>
          </cell>
          <cell r="H813">
            <v>12625.79</v>
          </cell>
          <cell r="I813">
            <v>6036236.2699999996</v>
          </cell>
          <cell r="J813">
            <v>2.5100000000000001E-2</v>
          </cell>
          <cell r="K813">
            <v>12625.794198083333</v>
          </cell>
          <cell r="L813">
            <v>0</v>
          </cell>
        </row>
        <row r="814">
          <cell r="A814" t="str">
            <v>E312 STM Boiler, Colstrip 1-2 Com</v>
          </cell>
          <cell r="B814" t="str">
            <v>E312 STM Boiler, Colstrip 1-2 Com-3</v>
          </cell>
          <cell r="C814" t="str">
            <v>403E</v>
          </cell>
          <cell r="E814">
            <v>43190</v>
          </cell>
          <cell r="F814">
            <v>6036236.2699999996</v>
          </cell>
          <cell r="G814">
            <v>2.5100000000000001E-2</v>
          </cell>
          <cell r="H814">
            <v>12625.79</v>
          </cell>
          <cell r="I814">
            <v>6036236.2699999996</v>
          </cell>
          <cell r="J814">
            <v>2.5100000000000001E-2</v>
          </cell>
          <cell r="K814">
            <v>12625.794198083333</v>
          </cell>
          <cell r="L814">
            <v>0</v>
          </cell>
        </row>
        <row r="815">
          <cell r="A815" t="str">
            <v>E312 STM Boiler, Colstrip 1-2 Com</v>
          </cell>
          <cell r="B815" t="str">
            <v>E312 STM Boiler, Colstrip 1-2 Com-4</v>
          </cell>
          <cell r="C815" t="str">
            <v>403E</v>
          </cell>
          <cell r="E815">
            <v>43220</v>
          </cell>
          <cell r="F815">
            <v>6036236.2699999996</v>
          </cell>
          <cell r="G815">
            <v>2.5100000000000001E-2</v>
          </cell>
          <cell r="H815">
            <v>12625.79</v>
          </cell>
          <cell r="I815">
            <v>6036236.2699999996</v>
          </cell>
          <cell r="J815">
            <v>2.5100000000000001E-2</v>
          </cell>
          <cell r="K815">
            <v>12625.794198083333</v>
          </cell>
          <cell r="L815">
            <v>0</v>
          </cell>
        </row>
        <row r="816">
          <cell r="A816" t="str">
            <v>E312 STM Boiler, Colstrip 1-2 Com</v>
          </cell>
          <cell r="B816" t="str">
            <v>E312 STM Boiler, Colstrip 1-2 Com-5</v>
          </cell>
          <cell r="C816" t="str">
            <v>403E</v>
          </cell>
          <cell r="E816">
            <v>43251</v>
          </cell>
          <cell r="F816">
            <v>6036236.2699999996</v>
          </cell>
          <cell r="G816">
            <v>2.5100000000000001E-2</v>
          </cell>
          <cell r="H816">
            <v>12625.79</v>
          </cell>
          <cell r="I816">
            <v>6036236.2699999996</v>
          </cell>
          <cell r="J816">
            <v>2.5100000000000001E-2</v>
          </cell>
          <cell r="K816">
            <v>12625.794198083333</v>
          </cell>
          <cell r="L816">
            <v>0</v>
          </cell>
        </row>
        <row r="817">
          <cell r="A817" t="str">
            <v>E312 STM Boiler, Colstrip 1-2 Com</v>
          </cell>
          <cell r="B817" t="str">
            <v>E312 STM Boiler, Colstrip 1-2 Com-6</v>
          </cell>
          <cell r="C817" t="str">
            <v>403E</v>
          </cell>
          <cell r="E817">
            <v>43281</v>
          </cell>
          <cell r="F817">
            <v>6036236.2699999996</v>
          </cell>
          <cell r="G817">
            <v>2.5100000000000001E-2</v>
          </cell>
          <cell r="H817">
            <v>12625.79</v>
          </cell>
          <cell r="I817">
            <v>6036236.2699999996</v>
          </cell>
          <cell r="J817">
            <v>2.5100000000000001E-2</v>
          </cell>
          <cell r="K817">
            <v>12625.794198083333</v>
          </cell>
          <cell r="L817">
            <v>0</v>
          </cell>
        </row>
        <row r="818">
          <cell r="A818" t="str">
            <v>E312 STM Boiler, Colstrip 1-2 Com</v>
          </cell>
          <cell r="B818" t="str">
            <v>E312 STM Boiler, Colstrip 1-2 Com-7</v>
          </cell>
          <cell r="C818" t="str">
            <v>403E</v>
          </cell>
          <cell r="E818">
            <v>43312</v>
          </cell>
          <cell r="F818">
            <v>6036236.2699999996</v>
          </cell>
          <cell r="G818">
            <v>2.5100000000000001E-2</v>
          </cell>
          <cell r="H818">
            <v>12625.79</v>
          </cell>
          <cell r="I818">
            <v>6036236.2699999996</v>
          </cell>
          <cell r="J818">
            <v>2.5100000000000001E-2</v>
          </cell>
          <cell r="K818">
            <v>12625.794198083333</v>
          </cell>
          <cell r="L818">
            <v>0</v>
          </cell>
        </row>
        <row r="819">
          <cell r="A819" t="str">
            <v>E312 STM Boiler, Colstrip 1-2 Com</v>
          </cell>
          <cell r="B819" t="str">
            <v>E312 STM Boiler, Colstrip 1-2 Com-8</v>
          </cell>
          <cell r="C819" t="str">
            <v>403E</v>
          </cell>
          <cell r="E819">
            <v>43343</v>
          </cell>
          <cell r="F819">
            <v>6036236.2699999996</v>
          </cell>
          <cell r="G819">
            <v>2.5100000000000001E-2</v>
          </cell>
          <cell r="H819">
            <v>12625.79</v>
          </cell>
          <cell r="I819">
            <v>6036236.2699999996</v>
          </cell>
          <cell r="J819">
            <v>2.5100000000000001E-2</v>
          </cell>
          <cell r="K819">
            <v>12625.794198083333</v>
          </cell>
          <cell r="L819">
            <v>0</v>
          </cell>
        </row>
        <row r="820">
          <cell r="A820" t="str">
            <v>E312 STM Boiler, Colstrip 1-2 Com</v>
          </cell>
          <cell r="B820" t="str">
            <v>E312 STM Boiler, Colstrip 1-2 Com-9</v>
          </cell>
          <cell r="C820" t="str">
            <v>403E</v>
          </cell>
          <cell r="E820">
            <v>43373</v>
          </cell>
          <cell r="F820">
            <v>6036236.2699999996</v>
          </cell>
          <cell r="G820">
            <v>2.5100000000000001E-2</v>
          </cell>
          <cell r="H820">
            <v>12625.79</v>
          </cell>
          <cell r="I820">
            <v>6036236.2699999996</v>
          </cell>
          <cell r="J820">
            <v>2.5100000000000001E-2</v>
          </cell>
          <cell r="K820">
            <v>12625.794198083333</v>
          </cell>
          <cell r="L820">
            <v>0</v>
          </cell>
        </row>
        <row r="821">
          <cell r="A821" t="str">
            <v>E312 STM Boiler, Colstrip 1-2 Com</v>
          </cell>
          <cell r="B821" t="str">
            <v>E312 STM Boiler, Colstrip 1-2 Com-10</v>
          </cell>
          <cell r="C821" t="str">
            <v>403E</v>
          </cell>
          <cell r="E821">
            <v>43404</v>
          </cell>
          <cell r="F821">
            <v>6036236.2699999996</v>
          </cell>
          <cell r="G821">
            <v>2.5100000000000001E-2</v>
          </cell>
          <cell r="H821">
            <v>12625.79</v>
          </cell>
          <cell r="I821">
            <v>6036236.2699999996</v>
          </cell>
          <cell r="J821">
            <v>2.5100000000000001E-2</v>
          </cell>
          <cell r="K821">
            <v>12625.794198083333</v>
          </cell>
          <cell r="L821">
            <v>0</v>
          </cell>
        </row>
        <row r="822">
          <cell r="A822" t="str">
            <v>E312 STM Boiler, Colstrip 1-2 Com</v>
          </cell>
          <cell r="B822" t="str">
            <v>E312 STM Boiler, Colstrip 1-2 Com-11</v>
          </cell>
          <cell r="C822" t="str">
            <v>403E</v>
          </cell>
          <cell r="E822">
            <v>43434</v>
          </cell>
          <cell r="F822">
            <v>6036236.2699999996</v>
          </cell>
          <cell r="G822">
            <v>2.5100000000000001E-2</v>
          </cell>
          <cell r="H822">
            <v>12625.79</v>
          </cell>
          <cell r="I822">
            <v>6036236.2699999996</v>
          </cell>
          <cell r="J822">
            <v>2.5100000000000001E-2</v>
          </cell>
          <cell r="K822">
            <v>12625.794198083333</v>
          </cell>
          <cell r="L822">
            <v>0</v>
          </cell>
        </row>
        <row r="823">
          <cell r="A823" t="str">
            <v>E312 STM Boiler, Colstrip 1-2 Com</v>
          </cell>
          <cell r="B823" t="str">
            <v>E312 STM Boiler, Colstrip 1-2 Com-12</v>
          </cell>
          <cell r="C823" t="str">
            <v>403E</v>
          </cell>
          <cell r="E823">
            <v>43465</v>
          </cell>
          <cell r="F823">
            <v>6036236.2699999996</v>
          </cell>
          <cell r="G823">
            <v>2.5100000000000001E-2</v>
          </cell>
          <cell r="H823">
            <v>12625.79</v>
          </cell>
          <cell r="I823">
            <v>6036236.2699999996</v>
          </cell>
          <cell r="J823">
            <v>2.5100000000000001E-2</v>
          </cell>
          <cell r="K823">
            <v>12625.794198083333</v>
          </cell>
          <cell r="L823">
            <v>0</v>
          </cell>
        </row>
        <row r="824">
          <cell r="A824" t="str">
            <v>E312 STM Boiler, Colstrip 1-2 Com Total</v>
          </cell>
          <cell r="C824" t="str">
            <v>ESTM</v>
          </cell>
          <cell r="E824" t="str">
            <v>Total</v>
          </cell>
          <cell r="F824"/>
          <cell r="G824"/>
          <cell r="H824">
            <v>151509.48000000004</v>
          </cell>
          <cell r="I824"/>
          <cell r="J824">
            <v>0</v>
          </cell>
          <cell r="K824">
            <v>151509.53037699999</v>
          </cell>
          <cell r="L824">
            <v>0.05</v>
          </cell>
        </row>
        <row r="825">
          <cell r="A825" t="str">
            <v>E312 STM Boiler, Colstrip 2</v>
          </cell>
          <cell r="B825" t="str">
            <v>E312 STM Boiler, Colstrip 2-1</v>
          </cell>
          <cell r="C825" t="str">
            <v>403E</v>
          </cell>
          <cell r="E825">
            <v>43131</v>
          </cell>
          <cell r="F825">
            <v>89359616.920000002</v>
          </cell>
          <cell r="G825">
            <v>6.6900000000000001E-2</v>
          </cell>
          <cell r="H825">
            <v>498179.86</v>
          </cell>
          <cell r="I825">
            <v>90464552.840000004</v>
          </cell>
          <cell r="J825">
            <v>6.6900000000000001E-2</v>
          </cell>
          <cell r="K825">
            <v>504339.88208299997</v>
          </cell>
          <cell r="L825">
            <v>6160.02</v>
          </cell>
        </row>
        <row r="826">
          <cell r="A826" t="str">
            <v>E312 STM Boiler, Colstrip 2</v>
          </cell>
          <cell r="B826" t="str">
            <v>E312 STM Boiler, Colstrip 2-2</v>
          </cell>
          <cell r="C826" t="str">
            <v>403E</v>
          </cell>
          <cell r="E826">
            <v>43159</v>
          </cell>
          <cell r="F826">
            <v>89142890.870000005</v>
          </cell>
          <cell r="G826">
            <v>6.6900000000000001E-2</v>
          </cell>
          <cell r="H826">
            <v>496971.62</v>
          </cell>
          <cell r="I826">
            <v>90464552.840000004</v>
          </cell>
          <cell r="J826">
            <v>6.6900000000000001E-2</v>
          </cell>
          <cell r="K826">
            <v>504339.88208299997</v>
          </cell>
          <cell r="L826">
            <v>7368.26</v>
          </cell>
        </row>
        <row r="827">
          <cell r="A827" t="str">
            <v>E312 STM Boiler, Colstrip 2</v>
          </cell>
          <cell r="B827" t="str">
            <v>E312 STM Boiler, Colstrip 2-3</v>
          </cell>
          <cell r="C827" t="str">
            <v>403E</v>
          </cell>
          <cell r="E827">
            <v>43190</v>
          </cell>
          <cell r="F827">
            <v>89189832.069999993</v>
          </cell>
          <cell r="G827">
            <v>6.6900000000000001E-2</v>
          </cell>
          <cell r="H827">
            <v>497233.31</v>
          </cell>
          <cell r="I827">
            <v>90464552.840000004</v>
          </cell>
          <cell r="J827">
            <v>6.6900000000000001E-2</v>
          </cell>
          <cell r="K827">
            <v>504339.88208299997</v>
          </cell>
          <cell r="L827">
            <v>7106.57</v>
          </cell>
        </row>
        <row r="828">
          <cell r="A828" t="str">
            <v>E312 STM Boiler, Colstrip 2</v>
          </cell>
          <cell r="B828" t="str">
            <v>E312 STM Boiler, Colstrip 2-4</v>
          </cell>
          <cell r="C828" t="str">
            <v>403E</v>
          </cell>
          <cell r="E828">
            <v>43220</v>
          </cell>
          <cell r="F828">
            <v>89269761.129999995</v>
          </cell>
          <cell r="G828">
            <v>6.6900000000000001E-2</v>
          </cell>
          <cell r="H828">
            <v>497678.92</v>
          </cell>
          <cell r="I828">
            <v>90464552.840000004</v>
          </cell>
          <cell r="J828">
            <v>6.6900000000000001E-2</v>
          </cell>
          <cell r="K828">
            <v>504339.88208299997</v>
          </cell>
          <cell r="L828">
            <v>6660.96</v>
          </cell>
        </row>
        <row r="829">
          <cell r="A829" t="str">
            <v>E312 STM Boiler, Colstrip 2</v>
          </cell>
          <cell r="B829" t="str">
            <v>E312 STM Boiler, Colstrip 2-5</v>
          </cell>
          <cell r="C829" t="str">
            <v>403E</v>
          </cell>
          <cell r="E829">
            <v>43251</v>
          </cell>
          <cell r="F829">
            <v>89426847.620000005</v>
          </cell>
          <cell r="G829">
            <v>6.6900000000000001E-2</v>
          </cell>
          <cell r="H829">
            <v>498554.68</v>
          </cell>
          <cell r="I829">
            <v>90464552.840000004</v>
          </cell>
          <cell r="J829">
            <v>6.6900000000000001E-2</v>
          </cell>
          <cell r="K829">
            <v>504339.88208299997</v>
          </cell>
          <cell r="L829">
            <v>5785.2</v>
          </cell>
        </row>
        <row r="830">
          <cell r="A830" t="str">
            <v>E312 STM Boiler, Colstrip 2</v>
          </cell>
          <cell r="B830" t="str">
            <v>E312 STM Boiler, Colstrip 2-6</v>
          </cell>
          <cell r="C830" t="str">
            <v>403E</v>
          </cell>
          <cell r="E830">
            <v>43281</v>
          </cell>
          <cell r="F830">
            <v>90024176.090000004</v>
          </cell>
          <cell r="G830">
            <v>6.6900000000000001E-2</v>
          </cell>
          <cell r="H830">
            <v>501884.78</v>
          </cell>
          <cell r="I830">
            <v>90464552.840000004</v>
          </cell>
          <cell r="J830">
            <v>6.6900000000000001E-2</v>
          </cell>
          <cell r="K830">
            <v>504339.88208299997</v>
          </cell>
          <cell r="L830">
            <v>2455.1</v>
          </cell>
        </row>
        <row r="831">
          <cell r="A831" t="str">
            <v>E312 STM Boiler, Colstrip 2</v>
          </cell>
          <cell r="B831" t="str">
            <v>E312 STM Boiler, Colstrip 2-7</v>
          </cell>
          <cell r="C831" t="str">
            <v>403E</v>
          </cell>
          <cell r="E831">
            <v>43312</v>
          </cell>
          <cell r="F831">
            <v>90872110.230000004</v>
          </cell>
          <cell r="G831">
            <v>6.6900000000000001E-2</v>
          </cell>
          <cell r="H831">
            <v>506612.01</v>
          </cell>
          <cell r="I831">
            <v>90464552.840000004</v>
          </cell>
          <cell r="J831">
            <v>6.6900000000000001E-2</v>
          </cell>
          <cell r="K831">
            <v>504339.88208299997</v>
          </cell>
          <cell r="L831">
            <v>-2272.13</v>
          </cell>
        </row>
        <row r="832">
          <cell r="A832" t="str">
            <v>E312 STM Boiler, Colstrip 2</v>
          </cell>
          <cell r="B832" t="str">
            <v>E312 STM Boiler, Colstrip 2-8</v>
          </cell>
          <cell r="C832" t="str">
            <v>403E</v>
          </cell>
          <cell r="E832">
            <v>43343</v>
          </cell>
          <cell r="F832">
            <v>91246814.519999996</v>
          </cell>
          <cell r="G832">
            <v>6.6900000000000001E-2</v>
          </cell>
          <cell r="H832">
            <v>508700.99</v>
          </cell>
          <cell r="I832">
            <v>90464552.840000004</v>
          </cell>
          <cell r="J832">
            <v>6.6900000000000001E-2</v>
          </cell>
          <cell r="K832">
            <v>504339.88208299997</v>
          </cell>
          <cell r="L832">
            <v>-4361.1099999999997</v>
          </cell>
        </row>
        <row r="833">
          <cell r="A833" t="str">
            <v>E312 STM Boiler, Colstrip 2</v>
          </cell>
          <cell r="B833" t="str">
            <v>E312 STM Boiler, Colstrip 2-9</v>
          </cell>
          <cell r="C833" t="str">
            <v>403E</v>
          </cell>
          <cell r="E833">
            <v>43373</v>
          </cell>
          <cell r="F833">
            <v>91252601.340000004</v>
          </cell>
          <cell r="G833">
            <v>6.6900000000000001E-2</v>
          </cell>
          <cell r="H833">
            <v>508733.25</v>
          </cell>
          <cell r="I833">
            <v>90464552.840000004</v>
          </cell>
          <cell r="J833">
            <v>6.6900000000000001E-2</v>
          </cell>
          <cell r="K833">
            <v>504339.88208299997</v>
          </cell>
          <cell r="L833">
            <v>-4393.37</v>
          </cell>
        </row>
        <row r="834">
          <cell r="A834" t="str">
            <v>E312 STM Boiler, Colstrip 2</v>
          </cell>
          <cell r="B834" t="str">
            <v>E312 STM Boiler, Colstrip 2-10</v>
          </cell>
          <cell r="C834" t="str">
            <v>403E</v>
          </cell>
          <cell r="E834">
            <v>43404</v>
          </cell>
          <cell r="F834">
            <v>91268980.269999996</v>
          </cell>
          <cell r="G834">
            <v>6.6900000000000001E-2</v>
          </cell>
          <cell r="H834">
            <v>508824.57</v>
          </cell>
          <cell r="I834">
            <v>90464552.840000004</v>
          </cell>
          <cell r="J834">
            <v>6.6900000000000001E-2</v>
          </cell>
          <cell r="K834">
            <v>504339.88208299997</v>
          </cell>
          <cell r="L834">
            <v>-4484.6899999999996</v>
          </cell>
        </row>
        <row r="835">
          <cell r="A835" t="str">
            <v>E312 STM Boiler, Colstrip 2</v>
          </cell>
          <cell r="B835" t="str">
            <v>E312 STM Boiler, Colstrip 2-11</v>
          </cell>
          <cell r="C835" t="str">
            <v>403E</v>
          </cell>
          <cell r="E835">
            <v>43434</v>
          </cell>
          <cell r="F835">
            <v>91288937.359999999</v>
          </cell>
          <cell r="G835">
            <v>6.6900000000000001E-2</v>
          </cell>
          <cell r="H835">
            <v>508935.83</v>
          </cell>
          <cell r="I835">
            <v>90464552.840000004</v>
          </cell>
          <cell r="J835">
            <v>6.6900000000000001E-2</v>
          </cell>
          <cell r="K835">
            <v>504339.88208299997</v>
          </cell>
          <cell r="L835">
            <v>-4595.95</v>
          </cell>
        </row>
        <row r="836">
          <cell r="A836" t="str">
            <v>E312 STM Boiler, Colstrip 2</v>
          </cell>
          <cell r="B836" t="str">
            <v>E312 STM Boiler, Colstrip 2-12</v>
          </cell>
          <cell r="C836" t="str">
            <v>403E</v>
          </cell>
          <cell r="E836">
            <v>43465</v>
          </cell>
          <cell r="F836">
            <v>90464552.840000004</v>
          </cell>
          <cell r="G836">
            <v>6.6900000000000001E-2</v>
          </cell>
          <cell r="H836">
            <v>504339.88</v>
          </cell>
          <cell r="I836">
            <v>90464552.840000004</v>
          </cell>
          <cell r="J836">
            <v>6.6900000000000001E-2</v>
          </cell>
          <cell r="K836">
            <v>504339.88208299997</v>
          </cell>
          <cell r="L836">
            <v>0</v>
          </cell>
        </row>
        <row r="837">
          <cell r="A837" t="str">
            <v>E312 STM Boiler, Colstrip 2 Total</v>
          </cell>
          <cell r="C837" t="str">
            <v>ESTM</v>
          </cell>
          <cell r="E837" t="str">
            <v>Total</v>
          </cell>
          <cell r="F837"/>
          <cell r="G837"/>
          <cell r="H837">
            <v>6036649.7000000002</v>
          </cell>
          <cell r="I837"/>
          <cell r="J837">
            <v>0</v>
          </cell>
          <cell r="K837">
            <v>6052078.584995999</v>
          </cell>
          <cell r="L837">
            <v>15428.88</v>
          </cell>
        </row>
        <row r="838">
          <cell r="A838" t="str">
            <v>E312 STM Boiler, Colstrip 3</v>
          </cell>
          <cell r="B838" t="str">
            <v>E312 STM Boiler, Colstrip 3-1</v>
          </cell>
          <cell r="C838" t="str">
            <v>403E</v>
          </cell>
          <cell r="E838">
            <v>43131</v>
          </cell>
          <cell r="F838">
            <v>147624546.87</v>
          </cell>
          <cell r="G838">
            <v>4.1999999999999996E-2</v>
          </cell>
          <cell r="H838">
            <v>516685.91000000003</v>
          </cell>
          <cell r="I838">
            <v>147143422.55000001</v>
          </cell>
          <cell r="J838">
            <v>4.1999999999999996E-2</v>
          </cell>
          <cell r="K838">
            <v>515001.978925</v>
          </cell>
          <cell r="L838">
            <v>-1683.93</v>
          </cell>
        </row>
        <row r="839">
          <cell r="A839" t="str">
            <v>E312 STM Boiler, Colstrip 3</v>
          </cell>
          <cell r="B839" t="str">
            <v>E312 STM Boiler, Colstrip 3-2</v>
          </cell>
          <cell r="C839" t="str">
            <v>403E</v>
          </cell>
          <cell r="E839">
            <v>43159</v>
          </cell>
          <cell r="F839">
            <v>146800953.93000001</v>
          </cell>
          <cell r="G839">
            <v>4.1999999999999996E-2</v>
          </cell>
          <cell r="H839">
            <v>513803.33999999997</v>
          </cell>
          <cell r="I839">
            <v>147143422.55000001</v>
          </cell>
          <cell r="J839">
            <v>4.1999999999999996E-2</v>
          </cell>
          <cell r="K839">
            <v>515001.978925</v>
          </cell>
          <cell r="L839">
            <v>1198.6400000000001</v>
          </cell>
        </row>
        <row r="840">
          <cell r="A840" t="str">
            <v>E312 STM Boiler, Colstrip 3</v>
          </cell>
          <cell r="B840" t="str">
            <v>E312 STM Boiler, Colstrip 3-3</v>
          </cell>
          <cell r="C840" t="str">
            <v>403E</v>
          </cell>
          <cell r="E840">
            <v>43190</v>
          </cell>
          <cell r="F840">
            <v>146834402.99000001</v>
          </cell>
          <cell r="G840">
            <v>4.1999999999999996E-2</v>
          </cell>
          <cell r="H840">
            <v>513920.41</v>
          </cell>
          <cell r="I840">
            <v>147143422.55000001</v>
          </cell>
          <cell r="J840">
            <v>4.1999999999999996E-2</v>
          </cell>
          <cell r="K840">
            <v>515001.978925</v>
          </cell>
          <cell r="L840">
            <v>1081.57</v>
          </cell>
        </row>
        <row r="841">
          <cell r="A841" t="str">
            <v>E312 STM Boiler, Colstrip 3</v>
          </cell>
          <cell r="B841" t="str">
            <v>E312 STM Boiler, Colstrip 3-4</v>
          </cell>
          <cell r="C841" t="str">
            <v>403E</v>
          </cell>
          <cell r="E841">
            <v>43220</v>
          </cell>
          <cell r="F841">
            <v>146869522.49000001</v>
          </cell>
          <cell r="G841">
            <v>4.1999999999999996E-2</v>
          </cell>
          <cell r="H841">
            <v>514043.33</v>
          </cell>
          <cell r="I841">
            <v>147143422.55000001</v>
          </cell>
          <cell r="J841">
            <v>4.1999999999999996E-2</v>
          </cell>
          <cell r="K841">
            <v>515001.978925</v>
          </cell>
          <cell r="L841">
            <v>958.65</v>
          </cell>
        </row>
        <row r="842">
          <cell r="A842" t="str">
            <v>E312 STM Boiler, Colstrip 3</v>
          </cell>
          <cell r="B842" t="str">
            <v>E312 STM Boiler, Colstrip 3-5</v>
          </cell>
          <cell r="C842" t="str">
            <v>403E</v>
          </cell>
          <cell r="E842">
            <v>43251</v>
          </cell>
          <cell r="F842">
            <v>146905803.24000001</v>
          </cell>
          <cell r="G842">
            <v>4.1999999999999996E-2</v>
          </cell>
          <cell r="H842">
            <v>514170.31</v>
          </cell>
          <cell r="I842">
            <v>147143422.55000001</v>
          </cell>
          <cell r="J842">
            <v>4.1999999999999996E-2</v>
          </cell>
          <cell r="K842">
            <v>515001.978925</v>
          </cell>
          <cell r="L842">
            <v>831.67</v>
          </cell>
        </row>
        <row r="843">
          <cell r="A843" t="str">
            <v>E312 STM Boiler, Colstrip 3</v>
          </cell>
          <cell r="B843" t="str">
            <v>E312 STM Boiler, Colstrip 3-6</v>
          </cell>
          <cell r="C843" t="str">
            <v>403E</v>
          </cell>
          <cell r="E843">
            <v>43281</v>
          </cell>
          <cell r="F843">
            <v>146940523.72</v>
          </cell>
          <cell r="G843">
            <v>4.1999999999999996E-2</v>
          </cell>
          <cell r="H843">
            <v>514291.83999999997</v>
          </cell>
          <cell r="I843">
            <v>147143422.55000001</v>
          </cell>
          <cell r="J843">
            <v>4.1999999999999996E-2</v>
          </cell>
          <cell r="K843">
            <v>515001.978925</v>
          </cell>
          <cell r="L843">
            <v>710.14</v>
          </cell>
        </row>
        <row r="844">
          <cell r="A844" t="str">
            <v>E312 STM Boiler, Colstrip 3</v>
          </cell>
          <cell r="B844" t="str">
            <v>E312 STM Boiler, Colstrip 3-7</v>
          </cell>
          <cell r="C844" t="str">
            <v>403E</v>
          </cell>
          <cell r="E844">
            <v>43312</v>
          </cell>
          <cell r="F844">
            <v>146606638.30000001</v>
          </cell>
          <cell r="G844">
            <v>4.1999999999999996E-2</v>
          </cell>
          <cell r="H844">
            <v>513123.24</v>
          </cell>
          <cell r="I844">
            <v>147143422.55000001</v>
          </cell>
          <cell r="J844">
            <v>4.1999999999999996E-2</v>
          </cell>
          <cell r="K844">
            <v>515001.978925</v>
          </cell>
          <cell r="L844">
            <v>1878.74</v>
          </cell>
        </row>
        <row r="845">
          <cell r="A845" t="str">
            <v>E312 STM Boiler, Colstrip 3</v>
          </cell>
          <cell r="B845" t="str">
            <v>E312 STM Boiler, Colstrip 3-8</v>
          </cell>
          <cell r="C845" t="str">
            <v>403E</v>
          </cell>
          <cell r="E845">
            <v>43343</v>
          </cell>
          <cell r="F845">
            <v>146810219.47999999</v>
          </cell>
          <cell r="G845">
            <v>4.1999999999999996E-2</v>
          </cell>
          <cell r="H845">
            <v>513835.77</v>
          </cell>
          <cell r="I845">
            <v>147143422.55000001</v>
          </cell>
          <cell r="J845">
            <v>4.1999999999999996E-2</v>
          </cell>
          <cell r="K845">
            <v>515001.978925</v>
          </cell>
          <cell r="L845">
            <v>1166.21</v>
          </cell>
        </row>
        <row r="846">
          <cell r="A846" t="str">
            <v>E312 STM Boiler, Colstrip 3</v>
          </cell>
          <cell r="B846" t="str">
            <v>E312 STM Boiler, Colstrip 3-9</v>
          </cell>
          <cell r="C846" t="str">
            <v>403E</v>
          </cell>
          <cell r="E846">
            <v>43373</v>
          </cell>
          <cell r="F846">
            <v>146932693.13</v>
          </cell>
          <cell r="G846">
            <v>4.1999999999999996E-2</v>
          </cell>
          <cell r="H846">
            <v>514264.43</v>
          </cell>
          <cell r="I846">
            <v>147143422.55000001</v>
          </cell>
          <cell r="J846">
            <v>4.1999999999999996E-2</v>
          </cell>
          <cell r="K846">
            <v>515001.978925</v>
          </cell>
          <cell r="L846">
            <v>737.55</v>
          </cell>
        </row>
        <row r="847">
          <cell r="A847" t="str">
            <v>E312 STM Boiler, Colstrip 3</v>
          </cell>
          <cell r="B847" t="str">
            <v>E312 STM Boiler, Colstrip 3-10</v>
          </cell>
          <cell r="C847" t="str">
            <v>403E</v>
          </cell>
          <cell r="E847">
            <v>43404</v>
          </cell>
          <cell r="F847">
            <v>147094761.87</v>
          </cell>
          <cell r="G847">
            <v>4.1999999999999996E-2</v>
          </cell>
          <cell r="H847">
            <v>514831.67</v>
          </cell>
          <cell r="I847">
            <v>147143422.55000001</v>
          </cell>
          <cell r="J847">
            <v>4.1999999999999996E-2</v>
          </cell>
          <cell r="K847">
            <v>515001.978925</v>
          </cell>
          <cell r="L847">
            <v>170.31</v>
          </cell>
        </row>
        <row r="848">
          <cell r="A848" t="str">
            <v>E312 STM Boiler, Colstrip 3</v>
          </cell>
          <cell r="B848" t="str">
            <v>E312 STM Boiler, Colstrip 3-11</v>
          </cell>
          <cell r="C848" t="str">
            <v>403E</v>
          </cell>
          <cell r="E848">
            <v>43434</v>
          </cell>
          <cell r="F848">
            <v>147178619.38</v>
          </cell>
          <cell r="G848">
            <v>4.1999999999999996E-2</v>
          </cell>
          <cell r="H848">
            <v>515125.17</v>
          </cell>
          <cell r="I848">
            <v>147143422.55000001</v>
          </cell>
          <cell r="J848">
            <v>4.1999999999999996E-2</v>
          </cell>
          <cell r="K848">
            <v>515001.978925</v>
          </cell>
          <cell r="L848">
            <v>-123.19</v>
          </cell>
        </row>
        <row r="849">
          <cell r="A849" t="str">
            <v>E312 STM Boiler, Colstrip 3</v>
          </cell>
          <cell r="B849" t="str">
            <v>E312 STM Boiler, Colstrip 3-12</v>
          </cell>
          <cell r="C849" t="str">
            <v>403E</v>
          </cell>
          <cell r="E849">
            <v>43465</v>
          </cell>
          <cell r="F849">
            <v>147143422.55000001</v>
          </cell>
          <cell r="G849">
            <v>4.1999999999999996E-2</v>
          </cell>
          <cell r="H849">
            <v>515001.98</v>
          </cell>
          <cell r="I849">
            <v>147143422.55000001</v>
          </cell>
          <cell r="J849">
            <v>4.1999999999999996E-2</v>
          </cell>
          <cell r="K849">
            <v>515001.978925</v>
          </cell>
          <cell r="L849">
            <v>0</v>
          </cell>
        </row>
        <row r="850">
          <cell r="A850" t="str">
            <v>E312 STM Boiler, Colstrip 3 Total</v>
          </cell>
          <cell r="C850" t="str">
            <v>ESTM</v>
          </cell>
          <cell r="E850" t="str">
            <v>Total</v>
          </cell>
          <cell r="F850"/>
          <cell r="G850"/>
          <cell r="H850">
            <v>6173097.4000000004</v>
          </cell>
          <cell r="I850"/>
          <cell r="J850">
            <v>0</v>
          </cell>
          <cell r="K850">
            <v>6180023.7471000003</v>
          </cell>
          <cell r="L850">
            <v>6926.35</v>
          </cell>
        </row>
        <row r="851">
          <cell r="A851" t="str">
            <v>E312 STM Boiler, Colstrip 3-4 Com</v>
          </cell>
          <cell r="B851" t="str">
            <v>E312 STM Boiler, Colstrip 3-4 Com-1</v>
          </cell>
          <cell r="C851" t="str">
            <v>403E</v>
          </cell>
          <cell r="E851">
            <v>43131</v>
          </cell>
          <cell r="F851">
            <v>15171818.779999999</v>
          </cell>
          <cell r="G851">
            <v>4.0800000000000003E-2</v>
          </cell>
          <cell r="H851">
            <v>51584.19</v>
          </cell>
          <cell r="I851">
            <v>15171818.779999999</v>
          </cell>
          <cell r="J851">
            <v>4.0800000000000003E-2</v>
          </cell>
          <cell r="K851">
            <v>51584.183851999995</v>
          </cell>
          <cell r="L851">
            <v>-0.01</v>
          </cell>
        </row>
        <row r="852">
          <cell r="A852" t="str">
            <v>E312 STM Boiler, Colstrip 3-4 Com</v>
          </cell>
          <cell r="B852" t="str">
            <v>E312 STM Boiler, Colstrip 3-4 Com-2</v>
          </cell>
          <cell r="C852" t="str">
            <v>403E</v>
          </cell>
          <cell r="E852">
            <v>43159</v>
          </cell>
          <cell r="F852">
            <v>15171818.779999999</v>
          </cell>
          <cell r="G852">
            <v>4.0800000000000003E-2</v>
          </cell>
          <cell r="H852">
            <v>51584.19</v>
          </cell>
          <cell r="I852">
            <v>15171818.779999999</v>
          </cell>
          <cell r="J852">
            <v>4.0800000000000003E-2</v>
          </cell>
          <cell r="K852">
            <v>51584.183851999995</v>
          </cell>
          <cell r="L852">
            <v>-0.01</v>
          </cell>
        </row>
        <row r="853">
          <cell r="A853" t="str">
            <v>E312 STM Boiler, Colstrip 3-4 Com</v>
          </cell>
          <cell r="B853" t="str">
            <v>E312 STM Boiler, Colstrip 3-4 Com-3</v>
          </cell>
          <cell r="C853" t="str">
            <v>403E</v>
          </cell>
          <cell r="E853">
            <v>43190</v>
          </cell>
          <cell r="F853">
            <v>15171818.779999999</v>
          </cell>
          <cell r="G853">
            <v>4.0800000000000003E-2</v>
          </cell>
          <cell r="H853">
            <v>51584.19</v>
          </cell>
          <cell r="I853">
            <v>15171818.779999999</v>
          </cell>
          <cell r="J853">
            <v>4.0800000000000003E-2</v>
          </cell>
          <cell r="K853">
            <v>51584.183851999995</v>
          </cell>
          <cell r="L853">
            <v>-0.01</v>
          </cell>
        </row>
        <row r="854">
          <cell r="A854" t="str">
            <v>E312 STM Boiler, Colstrip 3-4 Com</v>
          </cell>
          <cell r="B854" t="str">
            <v>E312 STM Boiler, Colstrip 3-4 Com-4</v>
          </cell>
          <cell r="C854" t="str">
            <v>403E</v>
          </cell>
          <cell r="E854">
            <v>43220</v>
          </cell>
          <cell r="F854">
            <v>15171818.779999999</v>
          </cell>
          <cell r="G854">
            <v>4.0800000000000003E-2</v>
          </cell>
          <cell r="H854">
            <v>51584.19</v>
          </cell>
          <cell r="I854">
            <v>15171818.779999999</v>
          </cell>
          <cell r="J854">
            <v>4.0800000000000003E-2</v>
          </cell>
          <cell r="K854">
            <v>51584.183851999995</v>
          </cell>
          <cell r="L854">
            <v>-0.01</v>
          </cell>
        </row>
        <row r="855">
          <cell r="A855" t="str">
            <v>E312 STM Boiler, Colstrip 3-4 Com</v>
          </cell>
          <cell r="B855" t="str">
            <v>E312 STM Boiler, Colstrip 3-4 Com-5</v>
          </cell>
          <cell r="C855" t="str">
            <v>403E</v>
          </cell>
          <cell r="E855">
            <v>43251</v>
          </cell>
          <cell r="F855">
            <v>15171818.779999999</v>
          </cell>
          <cell r="G855">
            <v>4.0800000000000003E-2</v>
          </cell>
          <cell r="H855">
            <v>51584.19</v>
          </cell>
          <cell r="I855">
            <v>15171818.779999999</v>
          </cell>
          <cell r="J855">
            <v>4.0800000000000003E-2</v>
          </cell>
          <cell r="K855">
            <v>51584.183851999995</v>
          </cell>
          <cell r="L855">
            <v>-0.01</v>
          </cell>
        </row>
        <row r="856">
          <cell r="A856" t="str">
            <v>E312 STM Boiler, Colstrip 3-4 Com</v>
          </cell>
          <cell r="B856" t="str">
            <v>E312 STM Boiler, Colstrip 3-4 Com-6</v>
          </cell>
          <cell r="C856" t="str">
            <v>403E</v>
          </cell>
          <cell r="E856">
            <v>43281</v>
          </cell>
          <cell r="F856">
            <v>15171818.779999999</v>
          </cell>
          <cell r="G856">
            <v>4.0800000000000003E-2</v>
          </cell>
          <cell r="H856">
            <v>51584.19</v>
          </cell>
          <cell r="I856">
            <v>15171818.779999999</v>
          </cell>
          <cell r="J856">
            <v>4.0800000000000003E-2</v>
          </cell>
          <cell r="K856">
            <v>51584.183851999995</v>
          </cell>
          <cell r="L856">
            <v>-0.01</v>
          </cell>
        </row>
        <row r="857">
          <cell r="A857" t="str">
            <v>E312 STM Boiler, Colstrip 3-4 Com</v>
          </cell>
          <cell r="B857" t="str">
            <v>E312 STM Boiler, Colstrip 3-4 Com-7</v>
          </cell>
          <cell r="C857" t="str">
            <v>403E</v>
          </cell>
          <cell r="E857">
            <v>43312</v>
          </cell>
          <cell r="F857">
            <v>15171818.779999999</v>
          </cell>
          <cell r="G857">
            <v>4.0800000000000003E-2</v>
          </cell>
          <cell r="H857">
            <v>51584.19</v>
          </cell>
          <cell r="I857">
            <v>15171818.779999999</v>
          </cell>
          <cell r="J857">
            <v>4.0800000000000003E-2</v>
          </cell>
          <cell r="K857">
            <v>51584.183851999995</v>
          </cell>
          <cell r="L857">
            <v>-0.01</v>
          </cell>
        </row>
        <row r="858">
          <cell r="A858" t="str">
            <v>E312 STM Boiler, Colstrip 3-4 Com</v>
          </cell>
          <cell r="B858" t="str">
            <v>E312 STM Boiler, Colstrip 3-4 Com-8</v>
          </cell>
          <cell r="C858" t="str">
            <v>403E</v>
          </cell>
          <cell r="E858">
            <v>43343</v>
          </cell>
          <cell r="F858">
            <v>15171818.779999999</v>
          </cell>
          <cell r="G858">
            <v>4.0800000000000003E-2</v>
          </cell>
          <cell r="H858">
            <v>51584.19</v>
          </cell>
          <cell r="I858">
            <v>15171818.779999999</v>
          </cell>
          <cell r="J858">
            <v>4.0800000000000003E-2</v>
          </cell>
          <cell r="K858">
            <v>51584.183851999995</v>
          </cell>
          <cell r="L858">
            <v>-0.01</v>
          </cell>
        </row>
        <row r="859">
          <cell r="A859" t="str">
            <v>E312 STM Boiler, Colstrip 3-4 Com</v>
          </cell>
          <cell r="B859" t="str">
            <v>E312 STM Boiler, Colstrip 3-4 Com-9</v>
          </cell>
          <cell r="C859" t="str">
            <v>403E</v>
          </cell>
          <cell r="E859">
            <v>43373</v>
          </cell>
          <cell r="F859">
            <v>15171818.779999999</v>
          </cell>
          <cell r="G859">
            <v>4.0800000000000003E-2</v>
          </cell>
          <cell r="H859">
            <v>51584.19</v>
          </cell>
          <cell r="I859">
            <v>15171818.779999999</v>
          </cell>
          <cell r="J859">
            <v>4.0800000000000003E-2</v>
          </cell>
          <cell r="K859">
            <v>51584.183851999995</v>
          </cell>
          <cell r="L859">
            <v>-0.01</v>
          </cell>
        </row>
        <row r="860">
          <cell r="A860" t="str">
            <v>E312 STM Boiler, Colstrip 3-4 Com</v>
          </cell>
          <cell r="B860" t="str">
            <v>E312 STM Boiler, Colstrip 3-4 Com-10</v>
          </cell>
          <cell r="C860" t="str">
            <v>403E</v>
          </cell>
          <cell r="E860">
            <v>43404</v>
          </cell>
          <cell r="F860">
            <v>15171818.779999999</v>
          </cell>
          <cell r="G860">
            <v>4.0800000000000003E-2</v>
          </cell>
          <cell r="H860">
            <v>51584.19</v>
          </cell>
          <cell r="I860">
            <v>15171818.779999999</v>
          </cell>
          <cell r="J860">
            <v>4.0800000000000003E-2</v>
          </cell>
          <cell r="K860">
            <v>51584.183851999995</v>
          </cell>
          <cell r="L860">
            <v>-0.01</v>
          </cell>
        </row>
        <row r="861">
          <cell r="A861" t="str">
            <v>E312 STM Boiler, Colstrip 3-4 Com</v>
          </cell>
          <cell r="B861" t="str">
            <v>E312 STM Boiler, Colstrip 3-4 Com-11</v>
          </cell>
          <cell r="C861" t="str">
            <v>403E</v>
          </cell>
          <cell r="E861">
            <v>43434</v>
          </cell>
          <cell r="F861">
            <v>15171818.779999999</v>
          </cell>
          <cell r="G861">
            <v>4.0800000000000003E-2</v>
          </cell>
          <cell r="H861">
            <v>51584.19</v>
          </cell>
          <cell r="I861">
            <v>15171818.779999999</v>
          </cell>
          <cell r="J861">
            <v>4.0800000000000003E-2</v>
          </cell>
          <cell r="K861">
            <v>51584.183851999995</v>
          </cell>
          <cell r="L861">
            <v>-0.01</v>
          </cell>
        </row>
        <row r="862">
          <cell r="A862" t="str">
            <v>E312 STM Boiler, Colstrip 3-4 Com</v>
          </cell>
          <cell r="B862" t="str">
            <v>E312 STM Boiler, Colstrip 3-4 Com-12</v>
          </cell>
          <cell r="C862" t="str">
            <v>403E</v>
          </cell>
          <cell r="E862">
            <v>43465</v>
          </cell>
          <cell r="F862">
            <v>15171818.779999999</v>
          </cell>
          <cell r="G862">
            <v>4.0800000000000003E-2</v>
          </cell>
          <cell r="H862">
            <v>51584.19</v>
          </cell>
          <cell r="I862">
            <v>15171818.779999999</v>
          </cell>
          <cell r="J862">
            <v>4.0800000000000003E-2</v>
          </cell>
          <cell r="K862">
            <v>51584.183851999995</v>
          </cell>
          <cell r="L862">
            <v>-0.01</v>
          </cell>
        </row>
        <row r="863">
          <cell r="A863" t="str">
            <v>E312 STM Boiler, Colstrip 3-4 Com Total</v>
          </cell>
          <cell r="C863" t="str">
            <v>ESTM</v>
          </cell>
          <cell r="E863" t="str">
            <v>Total</v>
          </cell>
          <cell r="F863"/>
          <cell r="G863"/>
          <cell r="H863">
            <v>619010.28</v>
          </cell>
          <cell r="I863"/>
          <cell r="J863">
            <v>0</v>
          </cell>
          <cell r="K863">
            <v>619010.20622399997</v>
          </cell>
          <cell r="L863">
            <v>-7.0000000000000007E-2</v>
          </cell>
        </row>
        <row r="864">
          <cell r="A864" t="str">
            <v>E312 STM Boiler, Colstrip 4</v>
          </cell>
          <cell r="B864" t="str">
            <v>E312 STM Boiler, Colstrip 4-1</v>
          </cell>
          <cell r="C864" t="str">
            <v>403E</v>
          </cell>
          <cell r="E864">
            <v>43131</v>
          </cell>
          <cell r="F864">
            <v>129411675.13</v>
          </cell>
          <cell r="G864">
            <v>4.7E-2</v>
          </cell>
          <cell r="H864">
            <v>506862.4</v>
          </cell>
          <cell r="I864">
            <v>129771959.77</v>
          </cell>
          <cell r="J864">
            <v>4.7E-2</v>
          </cell>
          <cell r="K864">
            <v>508273.50909916667</v>
          </cell>
          <cell r="L864">
            <v>1411.11</v>
          </cell>
        </row>
        <row r="865">
          <cell r="A865" t="str">
            <v>E312 STM Boiler, Colstrip 4</v>
          </cell>
          <cell r="B865" t="str">
            <v>E312 STM Boiler, Colstrip 4-2</v>
          </cell>
          <cell r="C865" t="str">
            <v>403E</v>
          </cell>
          <cell r="E865">
            <v>43159</v>
          </cell>
          <cell r="F865">
            <v>129487835.69</v>
          </cell>
          <cell r="G865">
            <v>4.7E-2</v>
          </cell>
          <cell r="H865">
            <v>507160.69</v>
          </cell>
          <cell r="I865">
            <v>129771959.77</v>
          </cell>
          <cell r="J865">
            <v>4.7E-2</v>
          </cell>
          <cell r="K865">
            <v>508273.50909916667</v>
          </cell>
          <cell r="L865">
            <v>1112.82</v>
          </cell>
        </row>
        <row r="866">
          <cell r="A866" t="str">
            <v>E312 STM Boiler, Colstrip 4</v>
          </cell>
          <cell r="B866" t="str">
            <v>E312 STM Boiler, Colstrip 4-3</v>
          </cell>
          <cell r="C866" t="str">
            <v>403E</v>
          </cell>
          <cell r="E866">
            <v>43190</v>
          </cell>
          <cell r="F866">
            <v>129521436.65000001</v>
          </cell>
          <cell r="G866">
            <v>4.7E-2</v>
          </cell>
          <cell r="H866">
            <v>507292.3</v>
          </cell>
          <cell r="I866">
            <v>129771959.77</v>
          </cell>
          <cell r="J866">
            <v>4.7E-2</v>
          </cell>
          <cell r="K866">
            <v>508273.50909916667</v>
          </cell>
          <cell r="L866">
            <v>981.21</v>
          </cell>
        </row>
        <row r="867">
          <cell r="A867" t="str">
            <v>E312 STM Boiler, Colstrip 4</v>
          </cell>
          <cell r="B867" t="str">
            <v>E312 STM Boiler, Colstrip 4-4</v>
          </cell>
          <cell r="C867" t="str">
            <v>403E</v>
          </cell>
          <cell r="E867">
            <v>43220</v>
          </cell>
          <cell r="F867">
            <v>129560463.01000001</v>
          </cell>
          <cell r="G867">
            <v>4.7E-2</v>
          </cell>
          <cell r="H867">
            <v>507445.14</v>
          </cell>
          <cell r="I867">
            <v>129771959.77</v>
          </cell>
          <cell r="J867">
            <v>4.7E-2</v>
          </cell>
          <cell r="K867">
            <v>508273.50909916667</v>
          </cell>
          <cell r="L867">
            <v>828.37</v>
          </cell>
        </row>
        <row r="868">
          <cell r="A868" t="str">
            <v>E312 STM Boiler, Colstrip 4</v>
          </cell>
          <cell r="B868" t="str">
            <v>E312 STM Boiler, Colstrip 4-5</v>
          </cell>
          <cell r="C868" t="str">
            <v>403E</v>
          </cell>
          <cell r="E868">
            <v>43251</v>
          </cell>
          <cell r="F868">
            <v>129598629.16</v>
          </cell>
          <cell r="G868">
            <v>4.7E-2</v>
          </cell>
          <cell r="H868">
            <v>507594.63</v>
          </cell>
          <cell r="I868">
            <v>129771959.77</v>
          </cell>
          <cell r="J868">
            <v>4.7E-2</v>
          </cell>
          <cell r="K868">
            <v>508273.50909916667</v>
          </cell>
          <cell r="L868">
            <v>678.88</v>
          </cell>
        </row>
        <row r="869">
          <cell r="A869" t="str">
            <v>E312 STM Boiler, Colstrip 4</v>
          </cell>
          <cell r="B869" t="str">
            <v>E312 STM Boiler, Colstrip 4-6</v>
          </cell>
          <cell r="C869" t="str">
            <v>403E</v>
          </cell>
          <cell r="E869">
            <v>43281</v>
          </cell>
          <cell r="F869">
            <v>129635623.93000001</v>
          </cell>
          <cell r="G869">
            <v>4.7E-2</v>
          </cell>
          <cell r="H869">
            <v>507739.53</v>
          </cell>
          <cell r="I869">
            <v>129771959.77</v>
          </cell>
          <cell r="J869">
            <v>4.7E-2</v>
          </cell>
          <cell r="K869">
            <v>508273.50909916667</v>
          </cell>
          <cell r="L869">
            <v>533.98</v>
          </cell>
        </row>
        <row r="870">
          <cell r="A870" t="str">
            <v>E312 STM Boiler, Colstrip 4</v>
          </cell>
          <cell r="B870" t="str">
            <v>E312 STM Boiler, Colstrip 4-7</v>
          </cell>
          <cell r="C870" t="str">
            <v>403E</v>
          </cell>
          <cell r="E870">
            <v>43312</v>
          </cell>
          <cell r="F870">
            <v>129287806.8</v>
          </cell>
          <cell r="G870">
            <v>4.7E-2</v>
          </cell>
          <cell r="H870">
            <v>506377.24</v>
          </cell>
          <cell r="I870">
            <v>129771959.77</v>
          </cell>
          <cell r="J870">
            <v>4.7E-2</v>
          </cell>
          <cell r="K870">
            <v>508273.50909916667</v>
          </cell>
          <cell r="L870">
            <v>1896.27</v>
          </cell>
        </row>
        <row r="871">
          <cell r="A871" t="str">
            <v>E312 STM Boiler, Colstrip 4</v>
          </cell>
          <cell r="B871" t="str">
            <v>E312 STM Boiler, Colstrip 4-8</v>
          </cell>
          <cell r="C871" t="str">
            <v>403E</v>
          </cell>
          <cell r="E871">
            <v>43343</v>
          </cell>
          <cell r="F871">
            <v>129475692.88</v>
          </cell>
          <cell r="G871">
            <v>4.7E-2</v>
          </cell>
          <cell r="H871">
            <v>507113.13</v>
          </cell>
          <cell r="I871">
            <v>129771959.77</v>
          </cell>
          <cell r="J871">
            <v>4.7E-2</v>
          </cell>
          <cell r="K871">
            <v>508273.50909916667</v>
          </cell>
          <cell r="L871">
            <v>1160.3800000000001</v>
          </cell>
        </row>
        <row r="872">
          <cell r="A872" t="str">
            <v>E312 STM Boiler, Colstrip 4</v>
          </cell>
          <cell r="B872" t="str">
            <v>E312 STM Boiler, Colstrip 4-9</v>
          </cell>
          <cell r="C872" t="str">
            <v>403E</v>
          </cell>
          <cell r="E872">
            <v>43373</v>
          </cell>
          <cell r="F872">
            <v>129581061.65000001</v>
          </cell>
          <cell r="G872">
            <v>4.7E-2</v>
          </cell>
          <cell r="H872">
            <v>507525.82</v>
          </cell>
          <cell r="I872">
            <v>129771959.77</v>
          </cell>
          <cell r="J872">
            <v>4.7E-2</v>
          </cell>
          <cell r="K872">
            <v>508273.50909916667</v>
          </cell>
          <cell r="L872">
            <v>747.69</v>
          </cell>
        </row>
        <row r="873">
          <cell r="A873" t="str">
            <v>E312 STM Boiler, Colstrip 4</v>
          </cell>
          <cell r="B873" t="str">
            <v>E312 STM Boiler, Colstrip 4-10</v>
          </cell>
          <cell r="C873" t="str">
            <v>403E</v>
          </cell>
          <cell r="E873">
            <v>43404</v>
          </cell>
          <cell r="F873">
            <v>129726234.86</v>
          </cell>
          <cell r="G873">
            <v>4.7E-2</v>
          </cell>
          <cell r="H873">
            <v>508094.42</v>
          </cell>
          <cell r="I873">
            <v>129771959.77</v>
          </cell>
          <cell r="J873">
            <v>4.7E-2</v>
          </cell>
          <cell r="K873">
            <v>508273.50909916667</v>
          </cell>
          <cell r="L873">
            <v>179.09</v>
          </cell>
        </row>
        <row r="874">
          <cell r="A874" t="str">
            <v>E312 STM Boiler, Colstrip 4</v>
          </cell>
          <cell r="B874" t="str">
            <v>E312 STM Boiler, Colstrip 4-11</v>
          </cell>
          <cell r="C874" t="str">
            <v>403E</v>
          </cell>
          <cell r="E874">
            <v>43434</v>
          </cell>
          <cell r="F874">
            <v>129810441.94</v>
          </cell>
          <cell r="G874">
            <v>4.7E-2</v>
          </cell>
          <cell r="H874">
            <v>508424.23</v>
          </cell>
          <cell r="I874">
            <v>129771959.77</v>
          </cell>
          <cell r="J874">
            <v>4.7E-2</v>
          </cell>
          <cell r="K874">
            <v>508273.50909916667</v>
          </cell>
          <cell r="L874">
            <v>-150.72</v>
          </cell>
        </row>
        <row r="875">
          <cell r="A875" t="str">
            <v>E312 STM Boiler, Colstrip 4</v>
          </cell>
          <cell r="B875" t="str">
            <v>E312 STM Boiler, Colstrip 4-12</v>
          </cell>
          <cell r="C875" t="str">
            <v>403E</v>
          </cell>
          <cell r="E875">
            <v>43465</v>
          </cell>
          <cell r="F875">
            <v>129771959.77</v>
          </cell>
          <cell r="G875">
            <v>4.7E-2</v>
          </cell>
          <cell r="H875">
            <v>508273.51</v>
          </cell>
          <cell r="I875">
            <v>129771959.77</v>
          </cell>
          <cell r="J875">
            <v>4.7E-2</v>
          </cell>
          <cell r="K875">
            <v>508273.50909916667</v>
          </cell>
          <cell r="L875">
            <v>0</v>
          </cell>
        </row>
        <row r="876">
          <cell r="A876" t="str">
            <v>E312 STM Boiler, Colstrip 4 Total</v>
          </cell>
          <cell r="C876" t="str">
            <v>ESTM</v>
          </cell>
          <cell r="E876" t="str">
            <v>Total</v>
          </cell>
          <cell r="F876"/>
          <cell r="G876"/>
          <cell r="H876">
            <v>6089903.040000001</v>
          </cell>
          <cell r="I876"/>
          <cell r="J876">
            <v>0</v>
          </cell>
          <cell r="K876">
            <v>6099282.1091900012</v>
          </cell>
          <cell r="L876">
            <v>9379.07</v>
          </cell>
        </row>
        <row r="877">
          <cell r="A877" t="str">
            <v>E312 STM Boiler, Encogen</v>
          </cell>
          <cell r="B877" t="str">
            <v>E312 STM Boiler, Encogen-1</v>
          </cell>
          <cell r="C877" t="str">
            <v>403E</v>
          </cell>
          <cell r="E877">
            <v>43131</v>
          </cell>
          <cell r="F877">
            <v>43075517.219999999</v>
          </cell>
          <cell r="G877">
            <v>1.61E-2</v>
          </cell>
          <cell r="H877">
            <v>57792.979999999996</v>
          </cell>
          <cell r="I877">
            <v>42151922.530000001</v>
          </cell>
          <cell r="J877">
            <v>1.61E-2</v>
          </cell>
          <cell r="K877">
            <v>56553.829394416673</v>
          </cell>
          <cell r="L877">
            <v>-1239.1500000000001</v>
          </cell>
        </row>
        <row r="878">
          <cell r="A878" t="str">
            <v>E312 STM Boiler, Encogen</v>
          </cell>
          <cell r="B878" t="str">
            <v>E312 STM Boiler, Encogen-2</v>
          </cell>
          <cell r="C878" t="str">
            <v>403E</v>
          </cell>
          <cell r="E878">
            <v>43159</v>
          </cell>
          <cell r="F878">
            <v>43075517.219999999</v>
          </cell>
          <cell r="G878">
            <v>1.61E-2</v>
          </cell>
          <cell r="H878">
            <v>57792.979999999996</v>
          </cell>
          <cell r="I878">
            <v>42151922.530000001</v>
          </cell>
          <cell r="J878">
            <v>1.61E-2</v>
          </cell>
          <cell r="K878">
            <v>56553.829394416673</v>
          </cell>
          <cell r="L878">
            <v>-1239.1500000000001</v>
          </cell>
        </row>
        <row r="879">
          <cell r="A879" t="str">
            <v>E312 STM Boiler, Encogen</v>
          </cell>
          <cell r="B879" t="str">
            <v>E312 STM Boiler, Encogen-3</v>
          </cell>
          <cell r="C879" t="str">
            <v>403E</v>
          </cell>
          <cell r="E879">
            <v>43190</v>
          </cell>
          <cell r="F879">
            <v>43075517.219999999</v>
          </cell>
          <cell r="G879">
            <v>1.61E-2</v>
          </cell>
          <cell r="H879">
            <v>57792.979999999996</v>
          </cell>
          <cell r="I879">
            <v>42151922.530000001</v>
          </cell>
          <cell r="J879">
            <v>1.61E-2</v>
          </cell>
          <cell r="K879">
            <v>56553.829394416673</v>
          </cell>
          <cell r="L879">
            <v>-1239.1500000000001</v>
          </cell>
        </row>
        <row r="880">
          <cell r="A880" t="str">
            <v>E312 STM Boiler, Encogen</v>
          </cell>
          <cell r="B880" t="str">
            <v>E312 STM Boiler, Encogen-4</v>
          </cell>
          <cell r="C880" t="str">
            <v>403E</v>
          </cell>
          <cell r="E880">
            <v>43220</v>
          </cell>
          <cell r="F880">
            <v>43075517.219999999</v>
          </cell>
          <cell r="G880">
            <v>1.61E-2</v>
          </cell>
          <cell r="H880">
            <v>57792.979999999996</v>
          </cell>
          <cell r="I880">
            <v>42151922.530000001</v>
          </cell>
          <cell r="J880">
            <v>1.61E-2</v>
          </cell>
          <cell r="K880">
            <v>56553.829394416673</v>
          </cell>
          <cell r="L880">
            <v>-1239.1500000000001</v>
          </cell>
        </row>
        <row r="881">
          <cell r="A881" t="str">
            <v>E312 STM Boiler, Encogen</v>
          </cell>
          <cell r="B881" t="str">
            <v>E312 STM Boiler, Encogen-5</v>
          </cell>
          <cell r="C881" t="str">
            <v>403E</v>
          </cell>
          <cell r="E881">
            <v>43251</v>
          </cell>
          <cell r="F881">
            <v>43075517.219999999</v>
          </cell>
          <cell r="G881">
            <v>1.61E-2</v>
          </cell>
          <cell r="H881">
            <v>57792.979999999996</v>
          </cell>
          <cell r="I881">
            <v>42151922.530000001</v>
          </cell>
          <cell r="J881">
            <v>1.61E-2</v>
          </cell>
          <cell r="K881">
            <v>56553.829394416673</v>
          </cell>
          <cell r="L881">
            <v>-1239.1500000000001</v>
          </cell>
        </row>
        <row r="882">
          <cell r="A882" t="str">
            <v>E312 STM Boiler, Encogen</v>
          </cell>
          <cell r="B882" t="str">
            <v>E312 STM Boiler, Encogen-6</v>
          </cell>
          <cell r="C882" t="str">
            <v>403E</v>
          </cell>
          <cell r="E882">
            <v>43281</v>
          </cell>
          <cell r="F882">
            <v>43075517.219999999</v>
          </cell>
          <cell r="G882">
            <v>1.61E-2</v>
          </cell>
          <cell r="H882">
            <v>57792.979999999996</v>
          </cell>
          <cell r="I882">
            <v>42151922.530000001</v>
          </cell>
          <cell r="J882">
            <v>1.61E-2</v>
          </cell>
          <cell r="K882">
            <v>56553.829394416673</v>
          </cell>
          <cell r="L882">
            <v>-1239.1500000000001</v>
          </cell>
        </row>
        <row r="883">
          <cell r="A883" t="str">
            <v>E312 STM Boiler, Encogen</v>
          </cell>
          <cell r="B883" t="str">
            <v>E312 STM Boiler, Encogen-7</v>
          </cell>
          <cell r="C883" t="str">
            <v>403E</v>
          </cell>
          <cell r="E883">
            <v>43312</v>
          </cell>
          <cell r="F883">
            <v>42542622.670000002</v>
          </cell>
          <cell r="G883">
            <v>1.61E-2</v>
          </cell>
          <cell r="H883">
            <v>57078.009999999995</v>
          </cell>
          <cell r="I883">
            <v>42151922.530000001</v>
          </cell>
          <cell r="J883">
            <v>1.61E-2</v>
          </cell>
          <cell r="K883">
            <v>56553.829394416673</v>
          </cell>
          <cell r="L883">
            <v>-524.17999999999995</v>
          </cell>
        </row>
        <row r="884">
          <cell r="A884" t="str">
            <v>E312 STM Boiler, Encogen</v>
          </cell>
          <cell r="B884" t="str">
            <v>E312 STM Boiler, Encogen-8</v>
          </cell>
          <cell r="C884" t="str">
            <v>403E</v>
          </cell>
          <cell r="E884">
            <v>43343</v>
          </cell>
          <cell r="F884">
            <v>42009728.119999997</v>
          </cell>
          <cell r="G884">
            <v>1.61E-2</v>
          </cell>
          <cell r="H884">
            <v>56363.05</v>
          </cell>
          <cell r="I884">
            <v>42151922.530000001</v>
          </cell>
          <cell r="J884">
            <v>1.61E-2</v>
          </cell>
          <cell r="K884">
            <v>56553.829394416673</v>
          </cell>
          <cell r="L884">
            <v>190.78</v>
          </cell>
        </row>
        <row r="885">
          <cell r="A885" t="str">
            <v>E312 STM Boiler, Encogen</v>
          </cell>
          <cell r="B885" t="str">
            <v>E312 STM Boiler, Encogen-9</v>
          </cell>
          <cell r="C885" t="str">
            <v>403E</v>
          </cell>
          <cell r="E885">
            <v>43373</v>
          </cell>
          <cell r="F885">
            <v>42009728.119999997</v>
          </cell>
          <cell r="G885">
            <v>1.61E-2</v>
          </cell>
          <cell r="H885">
            <v>56363.05</v>
          </cell>
          <cell r="I885">
            <v>42151922.530000001</v>
          </cell>
          <cell r="J885">
            <v>1.61E-2</v>
          </cell>
          <cell r="K885">
            <v>56553.829394416673</v>
          </cell>
          <cell r="L885">
            <v>190.78</v>
          </cell>
        </row>
        <row r="886">
          <cell r="A886" t="str">
            <v>E312 STM Boiler, Encogen</v>
          </cell>
          <cell r="B886" t="str">
            <v>E312 STM Boiler, Encogen-10</v>
          </cell>
          <cell r="C886" t="str">
            <v>403E</v>
          </cell>
          <cell r="E886">
            <v>43404</v>
          </cell>
          <cell r="F886">
            <v>42009728.119999997</v>
          </cell>
          <cell r="G886">
            <v>1.61E-2</v>
          </cell>
          <cell r="H886">
            <v>56363.05</v>
          </cell>
          <cell r="I886">
            <v>42151922.530000001</v>
          </cell>
          <cell r="J886">
            <v>1.61E-2</v>
          </cell>
          <cell r="K886">
            <v>56553.829394416673</v>
          </cell>
          <cell r="L886">
            <v>190.78</v>
          </cell>
        </row>
        <row r="887">
          <cell r="A887" t="str">
            <v>E312 STM Boiler, Encogen</v>
          </cell>
          <cell r="B887" t="str">
            <v>E312 STM Boiler, Encogen-11</v>
          </cell>
          <cell r="C887" t="str">
            <v>403E</v>
          </cell>
          <cell r="E887">
            <v>43434</v>
          </cell>
          <cell r="F887">
            <v>42009728.119999997</v>
          </cell>
          <cell r="G887">
            <v>1.61E-2</v>
          </cell>
          <cell r="H887">
            <v>56363.05</v>
          </cell>
          <cell r="I887">
            <v>42151922.530000001</v>
          </cell>
          <cell r="J887">
            <v>1.61E-2</v>
          </cell>
          <cell r="K887">
            <v>56553.829394416673</v>
          </cell>
          <cell r="L887">
            <v>190.78</v>
          </cell>
        </row>
        <row r="888">
          <cell r="A888" t="str">
            <v>E312 STM Boiler, Encogen</v>
          </cell>
          <cell r="B888" t="str">
            <v>E312 STM Boiler, Encogen-12</v>
          </cell>
          <cell r="C888" t="str">
            <v>403E</v>
          </cell>
          <cell r="E888">
            <v>43465</v>
          </cell>
          <cell r="F888">
            <v>42151922.530000001</v>
          </cell>
          <cell r="G888">
            <v>1.61E-2</v>
          </cell>
          <cell r="H888">
            <v>56553.829999999994</v>
          </cell>
          <cell r="I888">
            <v>42151922.530000001</v>
          </cell>
          <cell r="J888">
            <v>1.61E-2</v>
          </cell>
          <cell r="K888">
            <v>56553.829394416673</v>
          </cell>
          <cell r="L888">
            <v>0</v>
          </cell>
        </row>
        <row r="889">
          <cell r="A889" t="str">
            <v>E312 STM Boiler, Encogen Total</v>
          </cell>
          <cell r="C889" t="str">
            <v>ESTM</v>
          </cell>
          <cell r="E889" t="str">
            <v>Total</v>
          </cell>
          <cell r="F889"/>
          <cell r="G889"/>
          <cell r="H889">
            <v>685841.91999999993</v>
          </cell>
          <cell r="I889"/>
          <cell r="J889">
            <v>0</v>
          </cell>
          <cell r="K889">
            <v>678645.95273299993</v>
          </cell>
          <cell r="L889">
            <v>-7195.97</v>
          </cell>
        </row>
        <row r="890">
          <cell r="A890" t="str">
            <v>E312 STM Boiler, Ferndale</v>
          </cell>
          <cell r="B890" t="str">
            <v>E312 STM Boiler, Ferndale-1</v>
          </cell>
          <cell r="C890" t="str">
            <v>403E</v>
          </cell>
          <cell r="E890">
            <v>43131</v>
          </cell>
          <cell r="F890">
            <v>44686467.799999997</v>
          </cell>
          <cell r="G890">
            <v>2.12E-2</v>
          </cell>
          <cell r="H890">
            <v>78946.09</v>
          </cell>
          <cell r="I890">
            <v>44686467.799999997</v>
          </cell>
          <cell r="J890">
            <v>2.12E-2</v>
          </cell>
          <cell r="K890">
            <v>78946.093113333322</v>
          </cell>
          <cell r="L890">
            <v>0</v>
          </cell>
        </row>
        <row r="891">
          <cell r="A891" t="str">
            <v>E312 STM Boiler, Ferndale</v>
          </cell>
          <cell r="B891" t="str">
            <v>E312 STM Boiler, Ferndale-2</v>
          </cell>
          <cell r="C891" t="str">
            <v>403E</v>
          </cell>
          <cell r="E891">
            <v>43159</v>
          </cell>
          <cell r="F891">
            <v>44686467.799999997</v>
          </cell>
          <cell r="G891">
            <v>2.12E-2</v>
          </cell>
          <cell r="H891">
            <v>78946.09</v>
          </cell>
          <cell r="I891">
            <v>44686467.799999997</v>
          </cell>
          <cell r="J891">
            <v>2.12E-2</v>
          </cell>
          <cell r="K891">
            <v>78946.093113333322</v>
          </cell>
          <cell r="L891">
            <v>0</v>
          </cell>
        </row>
        <row r="892">
          <cell r="A892" t="str">
            <v>E312 STM Boiler, Ferndale</v>
          </cell>
          <cell r="B892" t="str">
            <v>E312 STM Boiler, Ferndale-3</v>
          </cell>
          <cell r="C892" t="str">
            <v>403E</v>
          </cell>
          <cell r="E892">
            <v>43190</v>
          </cell>
          <cell r="F892">
            <v>44686467.799999997</v>
          </cell>
          <cell r="G892">
            <v>2.12E-2</v>
          </cell>
          <cell r="H892">
            <v>78946.09</v>
          </cell>
          <cell r="I892">
            <v>44686467.799999997</v>
          </cell>
          <cell r="J892">
            <v>2.12E-2</v>
          </cell>
          <cell r="K892">
            <v>78946.093113333322</v>
          </cell>
          <cell r="L892">
            <v>0</v>
          </cell>
        </row>
        <row r="893">
          <cell r="A893" t="str">
            <v>E312 STM Boiler, Ferndale</v>
          </cell>
          <cell r="B893" t="str">
            <v>E312 STM Boiler, Ferndale-4</v>
          </cell>
          <cell r="C893" t="str">
            <v>403E</v>
          </cell>
          <cell r="E893">
            <v>43220</v>
          </cell>
          <cell r="F893">
            <v>44686467.799999997</v>
          </cell>
          <cell r="G893">
            <v>2.12E-2</v>
          </cell>
          <cell r="H893">
            <v>78946.09</v>
          </cell>
          <cell r="I893">
            <v>44686467.799999997</v>
          </cell>
          <cell r="J893">
            <v>2.12E-2</v>
          </cell>
          <cell r="K893">
            <v>78946.093113333322</v>
          </cell>
          <cell r="L893">
            <v>0</v>
          </cell>
        </row>
        <row r="894">
          <cell r="A894" t="str">
            <v>E312 STM Boiler, Ferndale</v>
          </cell>
          <cell r="B894" t="str">
            <v>E312 STM Boiler, Ferndale-5</v>
          </cell>
          <cell r="C894" t="str">
            <v>403E</v>
          </cell>
          <cell r="E894">
            <v>43251</v>
          </cell>
          <cell r="F894">
            <v>44686467.799999997</v>
          </cell>
          <cell r="G894">
            <v>2.12E-2</v>
          </cell>
          <cell r="H894">
            <v>78946.09</v>
          </cell>
          <cell r="I894">
            <v>44686467.799999997</v>
          </cell>
          <cell r="J894">
            <v>2.12E-2</v>
          </cell>
          <cell r="K894">
            <v>78946.093113333322</v>
          </cell>
          <cell r="L894">
            <v>0</v>
          </cell>
        </row>
        <row r="895">
          <cell r="A895" t="str">
            <v>E312 STM Boiler, Ferndale</v>
          </cell>
          <cell r="B895" t="str">
            <v>E312 STM Boiler, Ferndale-6</v>
          </cell>
          <cell r="C895" t="str">
            <v>403E</v>
          </cell>
          <cell r="E895">
            <v>43281</v>
          </cell>
          <cell r="F895">
            <v>44686467.799999997</v>
          </cell>
          <cell r="G895">
            <v>2.12E-2</v>
          </cell>
          <cell r="H895">
            <v>78946.09</v>
          </cell>
          <cell r="I895">
            <v>44686467.799999997</v>
          </cell>
          <cell r="J895">
            <v>2.12E-2</v>
          </cell>
          <cell r="K895">
            <v>78946.093113333322</v>
          </cell>
          <cell r="L895">
            <v>0</v>
          </cell>
        </row>
        <row r="896">
          <cell r="A896" t="str">
            <v>E312 STM Boiler, Ferndale</v>
          </cell>
          <cell r="B896" t="str">
            <v>E312 STM Boiler, Ferndale-7</v>
          </cell>
          <cell r="C896" t="str">
            <v>403E</v>
          </cell>
          <cell r="E896">
            <v>43312</v>
          </cell>
          <cell r="F896">
            <v>44686467.799999997</v>
          </cell>
          <cell r="G896">
            <v>2.12E-2</v>
          </cell>
          <cell r="H896">
            <v>78946.09</v>
          </cell>
          <cell r="I896">
            <v>44686467.799999997</v>
          </cell>
          <cell r="J896">
            <v>2.12E-2</v>
          </cell>
          <cell r="K896">
            <v>78946.093113333322</v>
          </cell>
          <cell r="L896">
            <v>0</v>
          </cell>
        </row>
        <row r="897">
          <cell r="A897" t="str">
            <v>E312 STM Boiler, Ferndale</v>
          </cell>
          <cell r="B897" t="str">
            <v>E312 STM Boiler, Ferndale-8</v>
          </cell>
          <cell r="C897" t="str">
            <v>403E</v>
          </cell>
          <cell r="E897">
            <v>43343</v>
          </cell>
          <cell r="F897">
            <v>44686467.799999997</v>
          </cell>
          <cell r="G897">
            <v>2.12E-2</v>
          </cell>
          <cell r="H897">
            <v>78946.09</v>
          </cell>
          <cell r="I897">
            <v>44686467.799999997</v>
          </cell>
          <cell r="J897">
            <v>2.12E-2</v>
          </cell>
          <cell r="K897">
            <v>78946.093113333322</v>
          </cell>
          <cell r="L897">
            <v>0</v>
          </cell>
        </row>
        <row r="898">
          <cell r="A898" t="str">
            <v>E312 STM Boiler, Ferndale</v>
          </cell>
          <cell r="B898" t="str">
            <v>E312 STM Boiler, Ferndale-9</v>
          </cell>
          <cell r="C898" t="str">
            <v>403E</v>
          </cell>
          <cell r="E898">
            <v>43373</v>
          </cell>
          <cell r="F898">
            <v>44686467.799999997</v>
          </cell>
          <cell r="G898">
            <v>2.12E-2</v>
          </cell>
          <cell r="H898">
            <v>78946.09</v>
          </cell>
          <cell r="I898">
            <v>44686467.799999997</v>
          </cell>
          <cell r="J898">
            <v>2.12E-2</v>
          </cell>
          <cell r="K898">
            <v>78946.093113333322</v>
          </cell>
          <cell r="L898">
            <v>0</v>
          </cell>
        </row>
        <row r="899">
          <cell r="A899" t="str">
            <v>E312 STM Boiler, Ferndale</v>
          </cell>
          <cell r="B899" t="str">
            <v>E312 STM Boiler, Ferndale-10</v>
          </cell>
          <cell r="C899" t="str">
            <v>403E</v>
          </cell>
          <cell r="E899">
            <v>43404</v>
          </cell>
          <cell r="F899">
            <v>44686467.799999997</v>
          </cell>
          <cell r="G899">
            <v>2.12E-2</v>
          </cell>
          <cell r="H899">
            <v>78946.09</v>
          </cell>
          <cell r="I899">
            <v>44686467.799999997</v>
          </cell>
          <cell r="J899">
            <v>2.12E-2</v>
          </cell>
          <cell r="K899">
            <v>78946.093113333322</v>
          </cell>
          <cell r="L899">
            <v>0</v>
          </cell>
        </row>
        <row r="900">
          <cell r="A900" t="str">
            <v>E312 STM Boiler, Ferndale</v>
          </cell>
          <cell r="B900" t="str">
            <v>E312 STM Boiler, Ferndale-11</v>
          </cell>
          <cell r="C900" t="str">
            <v>403E</v>
          </cell>
          <cell r="E900">
            <v>43434</v>
          </cell>
          <cell r="F900">
            <v>44686467.799999997</v>
          </cell>
          <cell r="G900">
            <v>2.12E-2</v>
          </cell>
          <cell r="H900">
            <v>78946.09</v>
          </cell>
          <cell r="I900">
            <v>44686467.799999997</v>
          </cell>
          <cell r="J900">
            <v>2.12E-2</v>
          </cell>
          <cell r="K900">
            <v>78946.093113333322</v>
          </cell>
          <cell r="L900">
            <v>0</v>
          </cell>
        </row>
        <row r="901">
          <cell r="A901" t="str">
            <v>E312 STM Boiler, Ferndale</v>
          </cell>
          <cell r="B901" t="str">
            <v>E312 STM Boiler, Ferndale-12</v>
          </cell>
          <cell r="C901" t="str">
            <v>403E</v>
          </cell>
          <cell r="E901">
            <v>43465</v>
          </cell>
          <cell r="F901">
            <v>44686467.799999997</v>
          </cell>
          <cell r="G901">
            <v>2.12E-2</v>
          </cell>
          <cell r="H901">
            <v>78946.09</v>
          </cell>
          <cell r="I901">
            <v>44686467.799999997</v>
          </cell>
          <cell r="J901">
            <v>2.12E-2</v>
          </cell>
          <cell r="K901">
            <v>78946.093113333322</v>
          </cell>
          <cell r="L901">
            <v>0</v>
          </cell>
        </row>
        <row r="902">
          <cell r="A902" t="str">
            <v>E312 STM Boiler, Ferndale Total</v>
          </cell>
          <cell r="C902" t="str">
            <v>ESTM</v>
          </cell>
          <cell r="E902" t="str">
            <v>Total</v>
          </cell>
          <cell r="F902"/>
          <cell r="G902"/>
          <cell r="H902">
            <v>947353.07999999973</v>
          </cell>
          <cell r="I902"/>
          <cell r="J902">
            <v>0</v>
          </cell>
          <cell r="K902">
            <v>947353.11735999992</v>
          </cell>
          <cell r="L902">
            <v>0.04</v>
          </cell>
        </row>
        <row r="903">
          <cell r="A903" t="str">
            <v>E312 STM Boiler, Fred 1/APC</v>
          </cell>
          <cell r="B903" t="str">
            <v>E312 STM Boiler, Fred 1/APC-1</v>
          </cell>
          <cell r="C903" t="str">
            <v>403E</v>
          </cell>
          <cell r="E903">
            <v>43131</v>
          </cell>
          <cell r="F903">
            <v>18138531.280000001</v>
          </cell>
          <cell r="G903">
            <v>2.7E-2</v>
          </cell>
          <cell r="H903">
            <v>37465.120000000003</v>
          </cell>
          <cell r="I903">
            <v>18138531.280000001</v>
          </cell>
          <cell r="J903">
            <v>2.7E-2</v>
          </cell>
          <cell r="K903">
            <v>37297.21</v>
          </cell>
          <cell r="L903">
            <v>-167.91</v>
          </cell>
        </row>
        <row r="904">
          <cell r="A904" t="str">
            <v>E312 STM Boiler, Fred 1/APC</v>
          </cell>
          <cell r="B904" t="str">
            <v>E312 STM Boiler, Fred 1/APC-2</v>
          </cell>
          <cell r="C904" t="str">
            <v>403E</v>
          </cell>
          <cell r="E904">
            <v>43159</v>
          </cell>
          <cell r="F904">
            <v>18138531.280000001</v>
          </cell>
          <cell r="G904">
            <v>2.7E-2</v>
          </cell>
          <cell r="H904">
            <v>37450.240000000005</v>
          </cell>
          <cell r="I904">
            <v>18138531.280000001</v>
          </cell>
          <cell r="J904">
            <v>2.7E-2</v>
          </cell>
          <cell r="K904">
            <v>37297.21</v>
          </cell>
          <cell r="L904">
            <v>-153.03</v>
          </cell>
        </row>
        <row r="905">
          <cell r="A905" t="str">
            <v>E312 STM Boiler, Fred 1/APC</v>
          </cell>
          <cell r="B905" t="str">
            <v>E312 STM Boiler, Fred 1/APC-3</v>
          </cell>
          <cell r="C905" t="str">
            <v>403E</v>
          </cell>
          <cell r="E905">
            <v>43190</v>
          </cell>
          <cell r="F905">
            <v>18138531.280000001</v>
          </cell>
          <cell r="G905">
            <v>2.7E-2</v>
          </cell>
          <cell r="H905">
            <v>37435.280000000006</v>
          </cell>
          <cell r="I905">
            <v>18138531.280000001</v>
          </cell>
          <cell r="J905">
            <v>2.7E-2</v>
          </cell>
          <cell r="K905">
            <v>37297.21</v>
          </cell>
          <cell r="L905">
            <v>-138.07</v>
          </cell>
        </row>
        <row r="906">
          <cell r="A906" t="str">
            <v>E312 STM Boiler, Fred 1/APC</v>
          </cell>
          <cell r="B906" t="str">
            <v>E312 STM Boiler, Fred 1/APC-4</v>
          </cell>
          <cell r="C906" t="str">
            <v>403E</v>
          </cell>
          <cell r="E906">
            <v>43220</v>
          </cell>
          <cell r="F906">
            <v>18138531.280000001</v>
          </cell>
          <cell r="G906">
            <v>2.7E-2</v>
          </cell>
          <cell r="H906">
            <v>37420.250000000007</v>
          </cell>
          <cell r="I906">
            <v>18138531.280000001</v>
          </cell>
          <cell r="J906">
            <v>2.7E-2</v>
          </cell>
          <cell r="K906">
            <v>37297.21</v>
          </cell>
          <cell r="L906">
            <v>-123.04</v>
          </cell>
        </row>
        <row r="907">
          <cell r="A907" t="str">
            <v>E312 STM Boiler, Fred 1/APC</v>
          </cell>
          <cell r="B907" t="str">
            <v>E312 STM Boiler, Fred 1/APC-5</v>
          </cell>
          <cell r="C907" t="str">
            <v>403E</v>
          </cell>
          <cell r="E907">
            <v>43251</v>
          </cell>
          <cell r="F907">
            <v>18138531.280000001</v>
          </cell>
          <cell r="G907">
            <v>2.7E-2</v>
          </cell>
          <cell r="H907">
            <v>37405.15</v>
          </cell>
          <cell r="I907">
            <v>18138531.280000001</v>
          </cell>
          <cell r="J907">
            <v>2.7E-2</v>
          </cell>
          <cell r="K907">
            <v>37297.21</v>
          </cell>
          <cell r="L907">
            <v>-107.94</v>
          </cell>
        </row>
        <row r="908">
          <cell r="A908" t="str">
            <v>E312 STM Boiler, Fred 1/APC</v>
          </cell>
          <cell r="B908" t="str">
            <v>E312 STM Boiler, Fred 1/APC-6</v>
          </cell>
          <cell r="C908" t="str">
            <v>403E</v>
          </cell>
          <cell r="E908">
            <v>43281</v>
          </cell>
          <cell r="F908">
            <v>18138531.280000001</v>
          </cell>
          <cell r="G908">
            <v>2.7E-2</v>
          </cell>
          <cell r="H908">
            <v>37389.96</v>
          </cell>
          <cell r="I908">
            <v>18138531.280000001</v>
          </cell>
          <cell r="J908">
            <v>2.7E-2</v>
          </cell>
          <cell r="K908">
            <v>37297.21</v>
          </cell>
          <cell r="L908">
            <v>-92.75</v>
          </cell>
        </row>
        <row r="909">
          <cell r="A909" t="str">
            <v>E312 STM Boiler, Fred 1/APC</v>
          </cell>
          <cell r="B909" t="str">
            <v>E312 STM Boiler, Fred 1/APC-7</v>
          </cell>
          <cell r="C909" t="str">
            <v>403E</v>
          </cell>
          <cell r="E909">
            <v>43312</v>
          </cell>
          <cell r="F909">
            <v>18138531.280000001</v>
          </cell>
          <cell r="G909">
            <v>2.7E-2</v>
          </cell>
          <cell r="H909">
            <v>37374.69</v>
          </cell>
          <cell r="I909">
            <v>18138531.280000001</v>
          </cell>
          <cell r="J909">
            <v>2.7E-2</v>
          </cell>
          <cell r="K909">
            <v>37297.21</v>
          </cell>
          <cell r="L909">
            <v>-77.48</v>
          </cell>
        </row>
        <row r="910">
          <cell r="A910" t="str">
            <v>E312 STM Boiler, Fred 1/APC</v>
          </cell>
          <cell r="B910" t="str">
            <v>E312 STM Boiler, Fred 1/APC-8</v>
          </cell>
          <cell r="C910" t="str">
            <v>403E</v>
          </cell>
          <cell r="E910">
            <v>43343</v>
          </cell>
          <cell r="F910">
            <v>18138531.280000001</v>
          </cell>
          <cell r="G910">
            <v>2.7E-2</v>
          </cell>
          <cell r="H910">
            <v>37359.340000000004</v>
          </cell>
          <cell r="I910">
            <v>18138531.280000001</v>
          </cell>
          <cell r="J910">
            <v>2.7E-2</v>
          </cell>
          <cell r="K910">
            <v>37297.21</v>
          </cell>
          <cell r="L910">
            <v>-62.13</v>
          </cell>
        </row>
        <row r="911">
          <cell r="A911" t="str">
            <v>E312 STM Boiler, Fred 1/APC</v>
          </cell>
          <cell r="B911" t="str">
            <v>E312 STM Boiler, Fred 1/APC-9</v>
          </cell>
          <cell r="C911" t="str">
            <v>403E</v>
          </cell>
          <cell r="E911">
            <v>43373</v>
          </cell>
          <cell r="F911">
            <v>18138531.280000001</v>
          </cell>
          <cell r="G911">
            <v>2.7E-2</v>
          </cell>
          <cell r="H911">
            <v>37343.94</v>
          </cell>
          <cell r="I911">
            <v>18138531.280000001</v>
          </cell>
          <cell r="J911">
            <v>2.7E-2</v>
          </cell>
          <cell r="K911">
            <v>37297.21</v>
          </cell>
          <cell r="L911">
            <v>-46.73</v>
          </cell>
        </row>
        <row r="912">
          <cell r="A912" t="str">
            <v>E312 STM Boiler, Fred 1/APC</v>
          </cell>
          <cell r="B912" t="str">
            <v>E312 STM Boiler, Fred 1/APC-10</v>
          </cell>
          <cell r="C912" t="str">
            <v>403E</v>
          </cell>
          <cell r="E912">
            <v>43404</v>
          </cell>
          <cell r="F912">
            <v>18138531.280000001</v>
          </cell>
          <cell r="G912">
            <v>2.7E-2</v>
          </cell>
          <cell r="H912">
            <v>37328.43</v>
          </cell>
          <cell r="I912">
            <v>18138531.280000001</v>
          </cell>
          <cell r="J912">
            <v>2.7E-2</v>
          </cell>
          <cell r="K912">
            <v>37297.21</v>
          </cell>
          <cell r="L912">
            <v>-31.22</v>
          </cell>
        </row>
        <row r="913">
          <cell r="A913" t="str">
            <v>E312 STM Boiler, Fred 1/APC</v>
          </cell>
          <cell r="B913" t="str">
            <v>E312 STM Boiler, Fred 1/APC-11</v>
          </cell>
          <cell r="C913" t="str">
            <v>403E</v>
          </cell>
          <cell r="E913">
            <v>43434</v>
          </cell>
          <cell r="F913">
            <v>18138531.280000001</v>
          </cell>
          <cell r="G913">
            <v>2.7E-2</v>
          </cell>
          <cell r="H913">
            <v>37312.850000000006</v>
          </cell>
          <cell r="I913">
            <v>18138531.280000001</v>
          </cell>
          <cell r="J913">
            <v>2.7E-2</v>
          </cell>
          <cell r="K913">
            <v>37297.21</v>
          </cell>
          <cell r="L913">
            <v>-15.64</v>
          </cell>
        </row>
        <row r="914">
          <cell r="A914" t="str">
            <v>E312 STM Boiler, Fred 1/APC</v>
          </cell>
          <cell r="B914" t="str">
            <v>E312 STM Boiler, Fred 1/APC-12</v>
          </cell>
          <cell r="C914" t="str">
            <v>403E</v>
          </cell>
          <cell r="E914">
            <v>43465</v>
          </cell>
          <cell r="F914">
            <v>18138531.280000001</v>
          </cell>
          <cell r="G914">
            <v>2.7E-2</v>
          </cell>
          <cell r="H914">
            <v>37297.21</v>
          </cell>
          <cell r="I914">
            <v>18138531.280000001</v>
          </cell>
          <cell r="J914">
            <v>2.7E-2</v>
          </cell>
          <cell r="K914">
            <v>37297.21</v>
          </cell>
          <cell r="L914">
            <v>0</v>
          </cell>
        </row>
        <row r="915">
          <cell r="A915" t="str">
            <v>E312 STM Boiler, Fred 1/APC Total</v>
          </cell>
          <cell r="C915" t="str">
            <v>ESTM</v>
          </cell>
          <cell r="E915" t="str">
            <v>Total</v>
          </cell>
          <cell r="F915"/>
          <cell r="G915"/>
          <cell r="H915">
            <v>448582.46</v>
          </cell>
          <cell r="I915"/>
          <cell r="J915">
            <v>0</v>
          </cell>
          <cell r="K915">
            <v>447566.52000000008</v>
          </cell>
          <cell r="L915">
            <v>-1015.94</v>
          </cell>
        </row>
        <row r="916">
          <cell r="A916" t="str">
            <v>E312 STM Boiler, Goldendale</v>
          </cell>
          <cell r="B916" t="str">
            <v>E312 STM Boiler, Goldendale-1</v>
          </cell>
          <cell r="C916" t="str">
            <v>403E</v>
          </cell>
          <cell r="E916">
            <v>43131</v>
          </cell>
          <cell r="F916">
            <v>881824.9</v>
          </cell>
          <cell r="G916">
            <v>1.06E-2</v>
          </cell>
          <cell r="H916">
            <v>778.94</v>
          </cell>
          <cell r="I916">
            <v>1304891.8999999999</v>
          </cell>
          <cell r="J916">
            <v>1.06E-2</v>
          </cell>
          <cell r="K916">
            <v>1152.6545116666666</v>
          </cell>
          <cell r="L916">
            <v>373.71</v>
          </cell>
        </row>
        <row r="917">
          <cell r="A917" t="str">
            <v>E312 STM Boiler, Goldendale</v>
          </cell>
          <cell r="B917" t="str">
            <v>E312 STM Boiler, Goldendale-2</v>
          </cell>
          <cell r="C917" t="str">
            <v>403E</v>
          </cell>
          <cell r="E917">
            <v>43159</v>
          </cell>
          <cell r="F917">
            <v>881824.9</v>
          </cell>
          <cell r="G917">
            <v>1.06E-2</v>
          </cell>
          <cell r="H917">
            <v>778.94</v>
          </cell>
          <cell r="I917">
            <v>1304891.8999999999</v>
          </cell>
          <cell r="J917">
            <v>1.06E-2</v>
          </cell>
          <cell r="K917">
            <v>1152.6545116666666</v>
          </cell>
          <cell r="L917">
            <v>373.71</v>
          </cell>
        </row>
        <row r="918">
          <cell r="A918" t="str">
            <v>E312 STM Boiler, Goldendale</v>
          </cell>
          <cell r="B918" t="str">
            <v>E312 STM Boiler, Goldendale-3</v>
          </cell>
          <cell r="C918" t="str">
            <v>403E</v>
          </cell>
          <cell r="E918">
            <v>43190</v>
          </cell>
          <cell r="F918">
            <v>881824.9</v>
          </cell>
          <cell r="G918">
            <v>1.06E-2</v>
          </cell>
          <cell r="H918">
            <v>778.94</v>
          </cell>
          <cell r="I918">
            <v>1304891.8999999999</v>
          </cell>
          <cell r="J918">
            <v>1.06E-2</v>
          </cell>
          <cell r="K918">
            <v>1152.6545116666666</v>
          </cell>
          <cell r="L918">
            <v>373.71</v>
          </cell>
        </row>
        <row r="919">
          <cell r="A919" t="str">
            <v>E312 STM Boiler, Goldendale</v>
          </cell>
          <cell r="B919" t="str">
            <v>E312 STM Boiler, Goldendale-4</v>
          </cell>
          <cell r="C919" t="str">
            <v>403E</v>
          </cell>
          <cell r="E919">
            <v>43220</v>
          </cell>
          <cell r="F919">
            <v>881824.9</v>
          </cell>
          <cell r="G919">
            <v>1.06E-2</v>
          </cell>
          <cell r="H919">
            <v>778.94</v>
          </cell>
          <cell r="I919">
            <v>1304891.8999999999</v>
          </cell>
          <cell r="J919">
            <v>1.06E-2</v>
          </cell>
          <cell r="K919">
            <v>1152.6545116666666</v>
          </cell>
          <cell r="L919">
            <v>373.71</v>
          </cell>
        </row>
        <row r="920">
          <cell r="A920" t="str">
            <v>E312 STM Boiler, Goldendale</v>
          </cell>
          <cell r="B920" t="str">
            <v>E312 STM Boiler, Goldendale-5</v>
          </cell>
          <cell r="C920" t="str">
            <v>403E</v>
          </cell>
          <cell r="E920">
            <v>43251</v>
          </cell>
          <cell r="F920">
            <v>881824.9</v>
          </cell>
          <cell r="G920">
            <v>1.06E-2</v>
          </cell>
          <cell r="H920">
            <v>778.94</v>
          </cell>
          <cell r="I920">
            <v>1304891.8999999999</v>
          </cell>
          <cell r="J920">
            <v>1.06E-2</v>
          </cell>
          <cell r="K920">
            <v>1152.6545116666666</v>
          </cell>
          <cell r="L920">
            <v>373.71</v>
          </cell>
        </row>
        <row r="921">
          <cell r="A921" t="str">
            <v>E312 STM Boiler, Goldendale</v>
          </cell>
          <cell r="B921" t="str">
            <v>E312 STM Boiler, Goldendale-6</v>
          </cell>
          <cell r="C921" t="str">
            <v>403E</v>
          </cell>
          <cell r="E921">
            <v>43281</v>
          </cell>
          <cell r="F921">
            <v>881824.9</v>
          </cell>
          <cell r="G921">
            <v>1.06E-2</v>
          </cell>
          <cell r="H921">
            <v>778.94</v>
          </cell>
          <cell r="I921">
            <v>1304891.8999999999</v>
          </cell>
          <cell r="J921">
            <v>1.06E-2</v>
          </cell>
          <cell r="K921">
            <v>1152.6545116666666</v>
          </cell>
          <cell r="L921">
            <v>373.71</v>
          </cell>
        </row>
        <row r="922">
          <cell r="A922" t="str">
            <v>E312 STM Boiler, Goldendale</v>
          </cell>
          <cell r="B922" t="str">
            <v>E312 STM Boiler, Goldendale-7</v>
          </cell>
          <cell r="C922" t="str">
            <v>403E</v>
          </cell>
          <cell r="E922">
            <v>43312</v>
          </cell>
          <cell r="F922">
            <v>881824.9</v>
          </cell>
          <cell r="G922">
            <v>1.06E-2</v>
          </cell>
          <cell r="H922">
            <v>778.94</v>
          </cell>
          <cell r="I922">
            <v>1304891.8999999999</v>
          </cell>
          <cell r="J922">
            <v>1.06E-2</v>
          </cell>
          <cell r="K922">
            <v>1152.6545116666666</v>
          </cell>
          <cell r="L922">
            <v>373.71</v>
          </cell>
        </row>
        <row r="923">
          <cell r="A923" t="str">
            <v>E312 STM Boiler, Goldendale</v>
          </cell>
          <cell r="B923" t="str">
            <v>E312 STM Boiler, Goldendale-8</v>
          </cell>
          <cell r="C923" t="str">
            <v>403E</v>
          </cell>
          <cell r="E923">
            <v>43343</v>
          </cell>
          <cell r="F923">
            <v>1087845.1100000001</v>
          </cell>
          <cell r="G923">
            <v>1.06E-2</v>
          </cell>
          <cell r="H923">
            <v>960.93000000000006</v>
          </cell>
          <cell r="I923">
            <v>1304891.8999999999</v>
          </cell>
          <cell r="J923">
            <v>1.06E-2</v>
          </cell>
          <cell r="K923">
            <v>1152.6545116666666</v>
          </cell>
          <cell r="L923">
            <v>191.72</v>
          </cell>
        </row>
        <row r="924">
          <cell r="A924" t="str">
            <v>E312 STM Boiler, Goldendale</v>
          </cell>
          <cell r="B924" t="str">
            <v>E312 STM Boiler, Goldendale-9</v>
          </cell>
          <cell r="C924" t="str">
            <v>403E</v>
          </cell>
          <cell r="E924">
            <v>43373</v>
          </cell>
          <cell r="F924">
            <v>1294522.18</v>
          </cell>
          <cell r="G924">
            <v>1.06E-2</v>
          </cell>
          <cell r="H924">
            <v>1143.5</v>
          </cell>
          <cell r="I924">
            <v>1304891.8999999999</v>
          </cell>
          <cell r="J924">
            <v>1.06E-2</v>
          </cell>
          <cell r="K924">
            <v>1152.6545116666666</v>
          </cell>
          <cell r="L924">
            <v>9.15</v>
          </cell>
        </row>
        <row r="925">
          <cell r="A925" t="str">
            <v>E312 STM Boiler, Goldendale</v>
          </cell>
          <cell r="B925" t="str">
            <v>E312 STM Boiler, Goldendale-10</v>
          </cell>
          <cell r="C925" t="str">
            <v>403E</v>
          </cell>
          <cell r="E925">
            <v>43404</v>
          </cell>
          <cell r="F925">
            <v>1300035.47</v>
          </cell>
          <cell r="G925">
            <v>1.06E-2</v>
          </cell>
          <cell r="H925">
            <v>1148.3700000000001</v>
          </cell>
          <cell r="I925">
            <v>1304891.8999999999</v>
          </cell>
          <cell r="J925">
            <v>1.06E-2</v>
          </cell>
          <cell r="K925">
            <v>1152.6545116666666</v>
          </cell>
          <cell r="L925">
            <v>4.28</v>
          </cell>
        </row>
        <row r="926">
          <cell r="A926" t="str">
            <v>E312 STM Boiler, Goldendale</v>
          </cell>
          <cell r="B926" t="str">
            <v>E312 STM Boiler, Goldendale-11</v>
          </cell>
          <cell r="C926" t="str">
            <v>403E</v>
          </cell>
          <cell r="E926">
            <v>43434</v>
          </cell>
          <cell r="F926">
            <v>1304891.8999999999</v>
          </cell>
          <cell r="G926">
            <v>1.06E-2</v>
          </cell>
          <cell r="H926">
            <v>1152.6499999999999</v>
          </cell>
          <cell r="I926">
            <v>1304891.8999999999</v>
          </cell>
          <cell r="J926">
            <v>1.06E-2</v>
          </cell>
          <cell r="K926">
            <v>1152.6545116666666</v>
          </cell>
          <cell r="L926">
            <v>0</v>
          </cell>
        </row>
        <row r="927">
          <cell r="A927" t="str">
            <v>E312 STM Boiler, Goldendale</v>
          </cell>
          <cell r="B927" t="str">
            <v>E312 STM Boiler, Goldendale-12</v>
          </cell>
          <cell r="C927" t="str">
            <v>403E</v>
          </cell>
          <cell r="E927">
            <v>43465</v>
          </cell>
          <cell r="F927">
            <v>1304891.8999999999</v>
          </cell>
          <cell r="G927">
            <v>1.06E-2</v>
          </cell>
          <cell r="H927">
            <v>1152.6499999999999</v>
          </cell>
          <cell r="I927">
            <v>1304891.8999999999</v>
          </cell>
          <cell r="J927">
            <v>1.06E-2</v>
          </cell>
          <cell r="K927">
            <v>1152.6545116666666</v>
          </cell>
          <cell r="L927">
            <v>0</v>
          </cell>
        </row>
        <row r="928">
          <cell r="A928" t="str">
            <v>E312 STM Boiler, Goldendale Total</v>
          </cell>
          <cell r="C928" t="str">
            <v>ESTM</v>
          </cell>
          <cell r="E928" t="str">
            <v>Total</v>
          </cell>
          <cell r="F928"/>
          <cell r="G928"/>
          <cell r="H928">
            <v>11010.68</v>
          </cell>
          <cell r="I928"/>
          <cell r="J928">
            <v>0</v>
          </cell>
          <cell r="K928">
            <v>13831.854140000003</v>
          </cell>
          <cell r="L928">
            <v>2821.17</v>
          </cell>
        </row>
        <row r="929">
          <cell r="A929" t="str">
            <v>E312 STM Boiler, Goldendale OP</v>
          </cell>
          <cell r="B929" t="str">
            <v>E312 STM Boiler, Goldendale OP-1</v>
          </cell>
          <cell r="C929" t="str">
            <v>403E</v>
          </cell>
          <cell r="E929">
            <v>43131</v>
          </cell>
          <cell r="F929">
            <v>85493258.430000007</v>
          </cell>
          <cell r="G929">
            <v>1.06E-2</v>
          </cell>
          <cell r="H929">
            <v>75519.05</v>
          </cell>
          <cell r="I929">
            <v>85188020.430000007</v>
          </cell>
          <cell r="J929">
            <v>1.06E-2</v>
          </cell>
          <cell r="K929">
            <v>75249.41804650001</v>
          </cell>
          <cell r="L929">
            <v>-269.63</v>
          </cell>
        </row>
        <row r="930">
          <cell r="A930" t="str">
            <v>E312 STM Boiler, Goldendale OP</v>
          </cell>
          <cell r="B930" t="str">
            <v>E312 STM Boiler, Goldendale OP-2</v>
          </cell>
          <cell r="C930" t="str">
            <v>403E</v>
          </cell>
          <cell r="E930">
            <v>43159</v>
          </cell>
          <cell r="F930">
            <v>85493258.430000007</v>
          </cell>
          <cell r="G930">
            <v>1.06E-2</v>
          </cell>
          <cell r="H930">
            <v>75519.05</v>
          </cell>
          <cell r="I930">
            <v>85188020.430000007</v>
          </cell>
          <cell r="J930">
            <v>1.06E-2</v>
          </cell>
          <cell r="K930">
            <v>75249.41804650001</v>
          </cell>
          <cell r="L930">
            <v>-269.63</v>
          </cell>
        </row>
        <row r="931">
          <cell r="A931" t="str">
            <v>E312 STM Boiler, Goldendale OP</v>
          </cell>
          <cell r="B931" t="str">
            <v>E312 STM Boiler, Goldendale OP-3</v>
          </cell>
          <cell r="C931" t="str">
            <v>403E</v>
          </cell>
          <cell r="E931">
            <v>43190</v>
          </cell>
          <cell r="F931">
            <v>85493258.430000007</v>
          </cell>
          <cell r="G931">
            <v>1.06E-2</v>
          </cell>
          <cell r="H931">
            <v>75519.05</v>
          </cell>
          <cell r="I931">
            <v>85188020.430000007</v>
          </cell>
          <cell r="J931">
            <v>1.06E-2</v>
          </cell>
          <cell r="K931">
            <v>75249.41804650001</v>
          </cell>
          <cell r="L931">
            <v>-269.63</v>
          </cell>
        </row>
        <row r="932">
          <cell r="A932" t="str">
            <v>E312 STM Boiler, Goldendale OP</v>
          </cell>
          <cell r="B932" t="str">
            <v>E312 STM Boiler, Goldendale OP-4</v>
          </cell>
          <cell r="C932" t="str">
            <v>403E</v>
          </cell>
          <cell r="E932">
            <v>43220</v>
          </cell>
          <cell r="F932">
            <v>85493258.430000007</v>
          </cell>
          <cell r="G932">
            <v>1.06E-2</v>
          </cell>
          <cell r="H932">
            <v>75519.05</v>
          </cell>
          <cell r="I932">
            <v>85188020.430000007</v>
          </cell>
          <cell r="J932">
            <v>1.06E-2</v>
          </cell>
          <cell r="K932">
            <v>75249.41804650001</v>
          </cell>
          <cell r="L932">
            <v>-269.63</v>
          </cell>
        </row>
        <row r="933">
          <cell r="A933" t="str">
            <v>E312 STM Boiler, Goldendale OP</v>
          </cell>
          <cell r="B933" t="str">
            <v>E312 STM Boiler, Goldendale OP-5</v>
          </cell>
          <cell r="C933" t="str">
            <v>403E</v>
          </cell>
          <cell r="E933">
            <v>43251</v>
          </cell>
          <cell r="F933">
            <v>85493258.430000007</v>
          </cell>
          <cell r="G933">
            <v>1.06E-2</v>
          </cell>
          <cell r="H933">
            <v>75519.05</v>
          </cell>
          <cell r="I933">
            <v>85188020.430000007</v>
          </cell>
          <cell r="J933">
            <v>1.06E-2</v>
          </cell>
          <cell r="K933">
            <v>75249.41804650001</v>
          </cell>
          <cell r="L933">
            <v>-269.63</v>
          </cell>
        </row>
        <row r="934">
          <cell r="A934" t="str">
            <v>E312 STM Boiler, Goldendale OP</v>
          </cell>
          <cell r="B934" t="str">
            <v>E312 STM Boiler, Goldendale OP-6</v>
          </cell>
          <cell r="C934" t="str">
            <v>403E</v>
          </cell>
          <cell r="E934">
            <v>43281</v>
          </cell>
          <cell r="F934">
            <v>85493258.430000007</v>
          </cell>
          <cell r="G934">
            <v>1.06E-2</v>
          </cell>
          <cell r="H934">
            <v>75519.05</v>
          </cell>
          <cell r="I934">
            <v>85188020.430000007</v>
          </cell>
          <cell r="J934">
            <v>1.06E-2</v>
          </cell>
          <cell r="K934">
            <v>75249.41804650001</v>
          </cell>
          <cell r="L934">
            <v>-269.63</v>
          </cell>
        </row>
        <row r="935">
          <cell r="A935" t="str">
            <v>E312 STM Boiler, Goldendale OP</v>
          </cell>
          <cell r="B935" t="str">
            <v>E312 STM Boiler, Goldendale OP-7</v>
          </cell>
          <cell r="C935" t="str">
            <v>403E</v>
          </cell>
          <cell r="E935">
            <v>43312</v>
          </cell>
          <cell r="F935">
            <v>85493258.430000007</v>
          </cell>
          <cell r="G935">
            <v>1.06E-2</v>
          </cell>
          <cell r="H935">
            <v>75519.05</v>
          </cell>
          <cell r="I935">
            <v>85188020.430000007</v>
          </cell>
          <cell r="J935">
            <v>1.06E-2</v>
          </cell>
          <cell r="K935">
            <v>75249.41804650001</v>
          </cell>
          <cell r="L935">
            <v>-269.63</v>
          </cell>
        </row>
        <row r="936">
          <cell r="A936" t="str">
            <v>E312 STM Boiler, Goldendale OP</v>
          </cell>
          <cell r="B936" t="str">
            <v>E312 STM Boiler, Goldendale OP-8</v>
          </cell>
          <cell r="C936" t="str">
            <v>403E</v>
          </cell>
          <cell r="E936">
            <v>43343</v>
          </cell>
          <cell r="F936">
            <v>85340639.430000007</v>
          </cell>
          <cell r="G936">
            <v>1.06E-2</v>
          </cell>
          <cell r="H936">
            <v>75384.23</v>
          </cell>
          <cell r="I936">
            <v>85188020.430000007</v>
          </cell>
          <cell r="J936">
            <v>1.06E-2</v>
          </cell>
          <cell r="K936">
            <v>75249.41804650001</v>
          </cell>
          <cell r="L936">
            <v>-134.81</v>
          </cell>
        </row>
        <row r="937">
          <cell r="A937" t="str">
            <v>E312 STM Boiler, Goldendale OP</v>
          </cell>
          <cell r="B937" t="str">
            <v>E312 STM Boiler, Goldendale OP-9</v>
          </cell>
          <cell r="C937" t="str">
            <v>403E</v>
          </cell>
          <cell r="E937">
            <v>43373</v>
          </cell>
          <cell r="F937">
            <v>85188020.430000007</v>
          </cell>
          <cell r="G937">
            <v>1.06E-2</v>
          </cell>
          <cell r="H937">
            <v>75249.42</v>
          </cell>
          <cell r="I937">
            <v>85188020.430000007</v>
          </cell>
          <cell r="J937">
            <v>1.06E-2</v>
          </cell>
          <cell r="K937">
            <v>75249.41804650001</v>
          </cell>
          <cell r="L937">
            <v>0</v>
          </cell>
        </row>
        <row r="938">
          <cell r="A938" t="str">
            <v>E312 STM Boiler, Goldendale OP</v>
          </cell>
          <cell r="B938" t="str">
            <v>E312 STM Boiler, Goldendale OP-10</v>
          </cell>
          <cell r="C938" t="str">
            <v>403E</v>
          </cell>
          <cell r="E938">
            <v>43404</v>
          </cell>
          <cell r="F938">
            <v>85188020.430000007</v>
          </cell>
          <cell r="G938">
            <v>1.06E-2</v>
          </cell>
          <cell r="H938">
            <v>75249.42</v>
          </cell>
          <cell r="I938">
            <v>85188020.430000007</v>
          </cell>
          <cell r="J938">
            <v>1.06E-2</v>
          </cell>
          <cell r="K938">
            <v>75249.41804650001</v>
          </cell>
          <cell r="L938">
            <v>0</v>
          </cell>
        </row>
        <row r="939">
          <cell r="A939" t="str">
            <v>E312 STM Boiler, Goldendale OP</v>
          </cell>
          <cell r="B939" t="str">
            <v>E312 STM Boiler, Goldendale OP-11</v>
          </cell>
          <cell r="C939" t="str">
            <v>403E</v>
          </cell>
          <cell r="E939">
            <v>43434</v>
          </cell>
          <cell r="F939">
            <v>85188020.430000007</v>
          </cell>
          <cell r="G939">
            <v>1.06E-2</v>
          </cell>
          <cell r="H939">
            <v>75249.42</v>
          </cell>
          <cell r="I939">
            <v>85188020.430000007</v>
          </cell>
          <cell r="J939">
            <v>1.06E-2</v>
          </cell>
          <cell r="K939">
            <v>75249.41804650001</v>
          </cell>
          <cell r="L939">
            <v>0</v>
          </cell>
        </row>
        <row r="940">
          <cell r="A940" t="str">
            <v>E312 STM Boiler, Goldendale OP</v>
          </cell>
          <cell r="B940" t="str">
            <v>E312 STM Boiler, Goldendale OP-12</v>
          </cell>
          <cell r="C940" t="str">
            <v>403E</v>
          </cell>
          <cell r="E940">
            <v>43465</v>
          </cell>
          <cell r="F940">
            <v>85188020.430000007</v>
          </cell>
          <cell r="G940">
            <v>1.06E-2</v>
          </cell>
          <cell r="H940">
            <v>75249.42</v>
          </cell>
          <cell r="I940">
            <v>85188020.430000007</v>
          </cell>
          <cell r="J940">
            <v>1.06E-2</v>
          </cell>
          <cell r="K940">
            <v>75249.41804650001</v>
          </cell>
          <cell r="L940">
            <v>0</v>
          </cell>
        </row>
        <row r="941">
          <cell r="A941" t="str">
            <v>E312 STM Boiler, Goldendale OP Total</v>
          </cell>
          <cell r="C941" t="str">
            <v>ESTM</v>
          </cell>
          <cell r="E941" t="str">
            <v>Total</v>
          </cell>
          <cell r="F941"/>
          <cell r="G941"/>
          <cell r="H941">
            <v>905015.26000000013</v>
          </cell>
          <cell r="I941"/>
          <cell r="J941">
            <v>0</v>
          </cell>
          <cell r="K941">
            <v>902993.01655800035</v>
          </cell>
          <cell r="L941">
            <v>-2022.24</v>
          </cell>
        </row>
        <row r="942">
          <cell r="A942" t="str">
            <v xml:space="preserve">E312 STM Boiler, Mint Farm </v>
          </cell>
          <cell r="B942" t="str">
            <v>E312 STM Boiler, Mint Farm -1</v>
          </cell>
          <cell r="C942" t="str">
            <v>403E</v>
          </cell>
          <cell r="E942">
            <v>43131</v>
          </cell>
          <cell r="F942">
            <v>4039578.7</v>
          </cell>
          <cell r="G942">
            <v>3.27E-2</v>
          </cell>
          <cell r="H942">
            <v>11007.85</v>
          </cell>
          <cell r="I942">
            <v>4269761.42</v>
          </cell>
          <cell r="J942">
            <v>3.27E-2</v>
          </cell>
          <cell r="K942">
            <v>11635.0998695</v>
          </cell>
          <cell r="L942">
            <v>627.25</v>
          </cell>
        </row>
        <row r="943">
          <cell r="A943" t="str">
            <v xml:space="preserve">E312 STM Boiler, Mint Farm </v>
          </cell>
          <cell r="B943" t="str">
            <v>E312 STM Boiler, Mint Farm -2</v>
          </cell>
          <cell r="C943" t="str">
            <v>403E</v>
          </cell>
          <cell r="E943">
            <v>43159</v>
          </cell>
          <cell r="F943">
            <v>4039578.7</v>
          </cell>
          <cell r="G943">
            <v>3.27E-2</v>
          </cell>
          <cell r="H943">
            <v>11007.85</v>
          </cell>
          <cell r="I943">
            <v>4269761.42</v>
          </cell>
          <cell r="J943">
            <v>3.27E-2</v>
          </cell>
          <cell r="K943">
            <v>11635.0998695</v>
          </cell>
          <cell r="L943">
            <v>627.25</v>
          </cell>
        </row>
        <row r="944">
          <cell r="A944" t="str">
            <v xml:space="preserve">E312 STM Boiler, Mint Farm </v>
          </cell>
          <cell r="B944" t="str">
            <v>E312 STM Boiler, Mint Farm -3</v>
          </cell>
          <cell r="C944" t="str">
            <v>403E</v>
          </cell>
          <cell r="E944">
            <v>43190</v>
          </cell>
          <cell r="F944">
            <v>4039578.7</v>
          </cell>
          <cell r="G944">
            <v>3.27E-2</v>
          </cell>
          <cell r="H944">
            <v>11007.85</v>
          </cell>
          <cell r="I944">
            <v>4269761.42</v>
          </cell>
          <cell r="J944">
            <v>3.27E-2</v>
          </cell>
          <cell r="K944">
            <v>11635.0998695</v>
          </cell>
          <cell r="L944">
            <v>627.25</v>
          </cell>
        </row>
        <row r="945">
          <cell r="A945" t="str">
            <v xml:space="preserve">E312 STM Boiler, Mint Farm </v>
          </cell>
          <cell r="B945" t="str">
            <v>E312 STM Boiler, Mint Farm -4</v>
          </cell>
          <cell r="C945" t="str">
            <v>403E</v>
          </cell>
          <cell r="E945">
            <v>43220</v>
          </cell>
          <cell r="F945">
            <v>4039578.7</v>
          </cell>
          <cell r="G945">
            <v>3.27E-2</v>
          </cell>
          <cell r="H945">
            <v>11007.85</v>
          </cell>
          <cell r="I945">
            <v>4269761.42</v>
          </cell>
          <cell r="J945">
            <v>3.27E-2</v>
          </cell>
          <cell r="K945">
            <v>11635.0998695</v>
          </cell>
          <cell r="L945">
            <v>627.25</v>
          </cell>
        </row>
        <row r="946">
          <cell r="A946" t="str">
            <v xml:space="preserve">E312 STM Boiler, Mint Farm </v>
          </cell>
          <cell r="B946" t="str">
            <v>E312 STM Boiler, Mint Farm -5</v>
          </cell>
          <cell r="C946" t="str">
            <v>403E</v>
          </cell>
          <cell r="E946">
            <v>43251</v>
          </cell>
          <cell r="F946">
            <v>4160016.37</v>
          </cell>
          <cell r="G946">
            <v>3.27E-2</v>
          </cell>
          <cell r="H946">
            <v>11336.05</v>
          </cell>
          <cell r="I946">
            <v>4269761.42</v>
          </cell>
          <cell r="J946">
            <v>3.27E-2</v>
          </cell>
          <cell r="K946">
            <v>11635.0998695</v>
          </cell>
          <cell r="L946">
            <v>299.05</v>
          </cell>
        </row>
        <row r="947">
          <cell r="A947" t="str">
            <v xml:space="preserve">E312 STM Boiler, Mint Farm </v>
          </cell>
          <cell r="B947" t="str">
            <v>E312 STM Boiler, Mint Farm -6</v>
          </cell>
          <cell r="C947" t="str">
            <v>403E</v>
          </cell>
          <cell r="E947">
            <v>43281</v>
          </cell>
          <cell r="F947">
            <v>4275028.6900000004</v>
          </cell>
          <cell r="G947">
            <v>3.27E-2</v>
          </cell>
          <cell r="H947">
            <v>11649.45</v>
          </cell>
          <cell r="I947">
            <v>4269761.42</v>
          </cell>
          <cell r="J947">
            <v>3.27E-2</v>
          </cell>
          <cell r="K947">
            <v>11635.0998695</v>
          </cell>
          <cell r="L947">
            <v>-14.35</v>
          </cell>
        </row>
        <row r="948">
          <cell r="A948" t="str">
            <v xml:space="preserve">E312 STM Boiler, Mint Farm </v>
          </cell>
          <cell r="B948" t="str">
            <v>E312 STM Boiler, Mint Farm -7</v>
          </cell>
          <cell r="C948" t="str">
            <v>403E</v>
          </cell>
          <cell r="E948">
            <v>43312</v>
          </cell>
          <cell r="F948">
            <v>4269682.38</v>
          </cell>
          <cell r="G948">
            <v>3.27E-2</v>
          </cell>
          <cell r="H948">
            <v>11634.880000000001</v>
          </cell>
          <cell r="I948">
            <v>4269761.42</v>
          </cell>
          <cell r="J948">
            <v>3.27E-2</v>
          </cell>
          <cell r="K948">
            <v>11635.0998695</v>
          </cell>
          <cell r="L948">
            <v>0.22</v>
          </cell>
        </row>
        <row r="949">
          <cell r="A949" t="str">
            <v xml:space="preserve">E312 STM Boiler, Mint Farm </v>
          </cell>
          <cell r="B949" t="str">
            <v>E312 STM Boiler, Mint Farm -8</v>
          </cell>
          <cell r="C949" t="str">
            <v>403E</v>
          </cell>
          <cell r="E949">
            <v>43343</v>
          </cell>
          <cell r="F949">
            <v>4269761.42</v>
          </cell>
          <cell r="G949">
            <v>3.27E-2</v>
          </cell>
          <cell r="H949">
            <v>11635.099999999999</v>
          </cell>
          <cell r="I949">
            <v>4269761.42</v>
          </cell>
          <cell r="J949">
            <v>3.27E-2</v>
          </cell>
          <cell r="K949">
            <v>11635.0998695</v>
          </cell>
          <cell r="L949">
            <v>0</v>
          </cell>
        </row>
        <row r="950">
          <cell r="A950" t="str">
            <v xml:space="preserve">E312 STM Boiler, Mint Farm </v>
          </cell>
          <cell r="B950" t="str">
            <v>E312 STM Boiler, Mint Farm -9</v>
          </cell>
          <cell r="C950" t="str">
            <v>403E</v>
          </cell>
          <cell r="E950">
            <v>43373</v>
          </cell>
          <cell r="F950">
            <v>4269761.42</v>
          </cell>
          <cell r="G950">
            <v>3.27E-2</v>
          </cell>
          <cell r="H950">
            <v>11635.099999999999</v>
          </cell>
          <cell r="I950">
            <v>4269761.42</v>
          </cell>
          <cell r="J950">
            <v>3.27E-2</v>
          </cell>
          <cell r="K950">
            <v>11635.0998695</v>
          </cell>
          <cell r="L950">
            <v>0</v>
          </cell>
        </row>
        <row r="951">
          <cell r="A951" t="str">
            <v xml:space="preserve">E312 STM Boiler, Mint Farm </v>
          </cell>
          <cell r="B951" t="str">
            <v>E312 STM Boiler, Mint Farm -10</v>
          </cell>
          <cell r="C951" t="str">
            <v>403E</v>
          </cell>
          <cell r="E951">
            <v>43404</v>
          </cell>
          <cell r="F951">
            <v>4269761.42</v>
          </cell>
          <cell r="G951">
            <v>3.27E-2</v>
          </cell>
          <cell r="H951">
            <v>11635.099999999999</v>
          </cell>
          <cell r="I951">
            <v>4269761.42</v>
          </cell>
          <cell r="J951">
            <v>3.27E-2</v>
          </cell>
          <cell r="K951">
            <v>11635.0998695</v>
          </cell>
          <cell r="L951">
            <v>0</v>
          </cell>
        </row>
        <row r="952">
          <cell r="A952" t="str">
            <v xml:space="preserve">E312 STM Boiler, Mint Farm </v>
          </cell>
          <cell r="B952" t="str">
            <v>E312 STM Boiler, Mint Farm -11</v>
          </cell>
          <cell r="C952" t="str">
            <v>403E</v>
          </cell>
          <cell r="E952">
            <v>43434</v>
          </cell>
          <cell r="F952">
            <v>4269761.42</v>
          </cell>
          <cell r="G952">
            <v>3.27E-2</v>
          </cell>
          <cell r="H952">
            <v>11635.099999999999</v>
          </cell>
          <cell r="I952">
            <v>4269761.42</v>
          </cell>
          <cell r="J952">
            <v>3.27E-2</v>
          </cell>
          <cell r="K952">
            <v>11635.0998695</v>
          </cell>
          <cell r="L952">
            <v>0</v>
          </cell>
        </row>
        <row r="953">
          <cell r="A953" t="str">
            <v xml:space="preserve">E312 STM Boiler, Mint Farm </v>
          </cell>
          <cell r="B953" t="str">
            <v>E312 STM Boiler, Mint Farm -12</v>
          </cell>
          <cell r="C953" t="str">
            <v>403E</v>
          </cell>
          <cell r="E953">
            <v>43465</v>
          </cell>
          <cell r="F953">
            <v>4269761.42</v>
          </cell>
          <cell r="G953">
            <v>3.27E-2</v>
          </cell>
          <cell r="H953">
            <v>11635.099999999999</v>
          </cell>
          <cell r="I953">
            <v>4269761.42</v>
          </cell>
          <cell r="J953">
            <v>3.27E-2</v>
          </cell>
          <cell r="K953">
            <v>11635.0998695</v>
          </cell>
          <cell r="L953">
            <v>0</v>
          </cell>
        </row>
        <row r="954">
          <cell r="A954" t="str">
            <v>E312 STM Boiler, Mint Farm  Total</v>
          </cell>
          <cell r="C954" t="str">
            <v>ESTM</v>
          </cell>
          <cell r="E954" t="str">
            <v>Total</v>
          </cell>
          <cell r="F954"/>
          <cell r="G954"/>
          <cell r="H954">
            <v>136827.28000000003</v>
          </cell>
          <cell r="I954"/>
          <cell r="J954">
            <v>0</v>
          </cell>
          <cell r="K954">
            <v>139621.19843399999</v>
          </cell>
          <cell r="L954">
            <v>2793.92</v>
          </cell>
        </row>
        <row r="955">
          <cell r="A955" t="str">
            <v>E312 STM Boiler, Mint Farm OP</v>
          </cell>
          <cell r="B955" t="str">
            <v>E312 STM Boiler, Mint Farm OP-1</v>
          </cell>
          <cell r="C955" t="str">
            <v>403E</v>
          </cell>
          <cell r="E955">
            <v>43131</v>
          </cell>
          <cell r="F955">
            <v>22269601</v>
          </cell>
          <cell r="G955">
            <v>3.27E-2</v>
          </cell>
          <cell r="H955">
            <v>60684.659999999996</v>
          </cell>
          <cell r="I955">
            <v>22428253.34</v>
          </cell>
          <cell r="J955">
            <v>3.27E-2</v>
          </cell>
          <cell r="K955">
            <v>61116.990351499997</v>
          </cell>
          <cell r="L955">
            <v>432.33</v>
          </cell>
        </row>
        <row r="956">
          <cell r="A956" t="str">
            <v>E312 STM Boiler, Mint Farm OP</v>
          </cell>
          <cell r="B956" t="str">
            <v>E312 STM Boiler, Mint Farm OP-2</v>
          </cell>
          <cell r="C956" t="str">
            <v>403E</v>
          </cell>
          <cell r="E956">
            <v>43159</v>
          </cell>
          <cell r="F956">
            <v>22269601</v>
          </cell>
          <cell r="G956">
            <v>3.27E-2</v>
          </cell>
          <cell r="H956">
            <v>60684.659999999996</v>
          </cell>
          <cell r="I956">
            <v>22428253.34</v>
          </cell>
          <cell r="J956">
            <v>3.27E-2</v>
          </cell>
          <cell r="K956">
            <v>61116.990351499997</v>
          </cell>
          <cell r="L956">
            <v>432.33</v>
          </cell>
        </row>
        <row r="957">
          <cell r="A957" t="str">
            <v>E312 STM Boiler, Mint Farm OP</v>
          </cell>
          <cell r="B957" t="str">
            <v>E312 STM Boiler, Mint Farm OP-3</v>
          </cell>
          <cell r="C957" t="str">
            <v>403E</v>
          </cell>
          <cell r="E957">
            <v>43190</v>
          </cell>
          <cell r="F957">
            <v>22305624.390000001</v>
          </cell>
          <cell r="G957">
            <v>3.27E-2</v>
          </cell>
          <cell r="H957">
            <v>60782.82</v>
          </cell>
          <cell r="I957">
            <v>22428253.34</v>
          </cell>
          <cell r="J957">
            <v>3.27E-2</v>
          </cell>
          <cell r="K957">
            <v>61116.990351499997</v>
          </cell>
          <cell r="L957">
            <v>334.17</v>
          </cell>
        </row>
        <row r="958">
          <cell r="A958" t="str">
            <v>E312 STM Boiler, Mint Farm OP</v>
          </cell>
          <cell r="B958" t="str">
            <v>E312 STM Boiler, Mint Farm OP-4</v>
          </cell>
          <cell r="C958" t="str">
            <v>403E</v>
          </cell>
          <cell r="E958">
            <v>43220</v>
          </cell>
          <cell r="F958">
            <v>22341647.780000001</v>
          </cell>
          <cell r="G958">
            <v>3.27E-2</v>
          </cell>
          <cell r="H958">
            <v>60880.99</v>
          </cell>
          <cell r="I958">
            <v>22428253.34</v>
          </cell>
          <cell r="J958">
            <v>3.27E-2</v>
          </cell>
          <cell r="K958">
            <v>61116.990351499997</v>
          </cell>
          <cell r="L958">
            <v>236</v>
          </cell>
        </row>
        <row r="959">
          <cell r="A959" t="str">
            <v>E312 STM Boiler, Mint Farm OP</v>
          </cell>
          <cell r="B959" t="str">
            <v>E312 STM Boiler, Mint Farm OP-5</v>
          </cell>
          <cell r="C959" t="str">
            <v>403E</v>
          </cell>
          <cell r="E959">
            <v>43251</v>
          </cell>
          <cell r="F959">
            <v>22341647.780000001</v>
          </cell>
          <cell r="G959">
            <v>3.27E-2</v>
          </cell>
          <cell r="H959">
            <v>60880.99</v>
          </cell>
          <cell r="I959">
            <v>22428253.34</v>
          </cell>
          <cell r="J959">
            <v>3.27E-2</v>
          </cell>
          <cell r="K959">
            <v>61116.990351499997</v>
          </cell>
          <cell r="L959">
            <v>236</v>
          </cell>
        </row>
        <row r="960">
          <cell r="A960" t="str">
            <v>E312 STM Boiler, Mint Farm OP</v>
          </cell>
          <cell r="B960" t="str">
            <v>E312 STM Boiler, Mint Farm OP-6</v>
          </cell>
          <cell r="C960" t="str">
            <v>403E</v>
          </cell>
          <cell r="E960">
            <v>43281</v>
          </cell>
          <cell r="F960">
            <v>22341647.780000001</v>
          </cell>
          <cell r="G960">
            <v>3.27E-2</v>
          </cell>
          <cell r="H960">
            <v>60880.99</v>
          </cell>
          <cell r="I960">
            <v>22428253.34</v>
          </cell>
          <cell r="J960">
            <v>3.27E-2</v>
          </cell>
          <cell r="K960">
            <v>61116.990351499997</v>
          </cell>
          <cell r="L960">
            <v>236</v>
          </cell>
        </row>
        <row r="961">
          <cell r="A961" t="str">
            <v>E312 STM Boiler, Mint Farm OP</v>
          </cell>
          <cell r="B961" t="str">
            <v>E312 STM Boiler, Mint Farm OP-7</v>
          </cell>
          <cell r="C961" t="str">
            <v>403E</v>
          </cell>
          <cell r="E961">
            <v>43312</v>
          </cell>
          <cell r="F961">
            <v>22341647.780000001</v>
          </cell>
          <cell r="G961">
            <v>3.27E-2</v>
          </cell>
          <cell r="H961">
            <v>60880.99</v>
          </cell>
          <cell r="I961">
            <v>22428253.34</v>
          </cell>
          <cell r="J961">
            <v>3.27E-2</v>
          </cell>
          <cell r="K961">
            <v>61116.990351499997</v>
          </cell>
          <cell r="L961">
            <v>236</v>
          </cell>
        </row>
        <row r="962">
          <cell r="A962" t="str">
            <v>E312 STM Boiler, Mint Farm OP</v>
          </cell>
          <cell r="B962" t="str">
            <v>E312 STM Boiler, Mint Farm OP-8</v>
          </cell>
          <cell r="C962" t="str">
            <v>403E</v>
          </cell>
          <cell r="E962">
            <v>43343</v>
          </cell>
          <cell r="F962">
            <v>22384950.559999999</v>
          </cell>
          <cell r="G962">
            <v>3.27E-2</v>
          </cell>
          <cell r="H962">
            <v>60998.990000000005</v>
          </cell>
          <cell r="I962">
            <v>22428253.34</v>
          </cell>
          <cell r="J962">
            <v>3.27E-2</v>
          </cell>
          <cell r="K962">
            <v>61116.990351499997</v>
          </cell>
          <cell r="L962">
            <v>118</v>
          </cell>
        </row>
        <row r="963">
          <cell r="A963" t="str">
            <v>E312 STM Boiler, Mint Farm OP</v>
          </cell>
          <cell r="B963" t="str">
            <v>E312 STM Boiler, Mint Farm OP-9</v>
          </cell>
          <cell r="C963" t="str">
            <v>403E</v>
          </cell>
          <cell r="E963">
            <v>43373</v>
          </cell>
          <cell r="F963">
            <v>22428253.34</v>
          </cell>
          <cell r="G963">
            <v>3.27E-2</v>
          </cell>
          <cell r="H963">
            <v>61116.99</v>
          </cell>
          <cell r="I963">
            <v>22428253.34</v>
          </cell>
          <cell r="J963">
            <v>3.27E-2</v>
          </cell>
          <cell r="K963">
            <v>61116.990351499997</v>
          </cell>
          <cell r="L963">
            <v>0</v>
          </cell>
        </row>
        <row r="964">
          <cell r="A964" t="str">
            <v>E312 STM Boiler, Mint Farm OP</v>
          </cell>
          <cell r="B964" t="str">
            <v>E312 STM Boiler, Mint Farm OP-10</v>
          </cell>
          <cell r="C964" t="str">
            <v>403E</v>
          </cell>
          <cell r="E964">
            <v>43404</v>
          </cell>
          <cell r="F964">
            <v>22428253.34</v>
          </cell>
          <cell r="G964">
            <v>3.27E-2</v>
          </cell>
          <cell r="H964">
            <v>61116.99</v>
          </cell>
          <cell r="I964">
            <v>22428253.34</v>
          </cell>
          <cell r="J964">
            <v>3.27E-2</v>
          </cell>
          <cell r="K964">
            <v>61116.990351499997</v>
          </cell>
          <cell r="L964">
            <v>0</v>
          </cell>
        </row>
        <row r="965">
          <cell r="A965" t="str">
            <v>E312 STM Boiler, Mint Farm OP</v>
          </cell>
          <cell r="B965" t="str">
            <v>E312 STM Boiler, Mint Farm OP-11</v>
          </cell>
          <cell r="C965" t="str">
            <v>403E</v>
          </cell>
          <cell r="E965">
            <v>43434</v>
          </cell>
          <cell r="F965">
            <v>22428253.34</v>
          </cell>
          <cell r="G965">
            <v>3.27E-2</v>
          </cell>
          <cell r="H965">
            <v>61116.99</v>
          </cell>
          <cell r="I965">
            <v>22428253.34</v>
          </cell>
          <cell r="J965">
            <v>3.27E-2</v>
          </cell>
          <cell r="K965">
            <v>61116.990351499997</v>
          </cell>
          <cell r="L965">
            <v>0</v>
          </cell>
        </row>
        <row r="966">
          <cell r="A966" t="str">
            <v>E312 STM Boiler, Mint Farm OP</v>
          </cell>
          <cell r="B966" t="str">
            <v>E312 STM Boiler, Mint Farm OP-12</v>
          </cell>
          <cell r="C966" t="str">
            <v>403E</v>
          </cell>
          <cell r="E966">
            <v>43465</v>
          </cell>
          <cell r="F966">
            <v>22428253.34</v>
          </cell>
          <cell r="G966">
            <v>3.27E-2</v>
          </cell>
          <cell r="H966">
            <v>61116.99</v>
          </cell>
          <cell r="I966">
            <v>22428253.34</v>
          </cell>
          <cell r="J966">
            <v>3.27E-2</v>
          </cell>
          <cell r="K966">
            <v>61116.990351499997</v>
          </cell>
          <cell r="L966">
            <v>0</v>
          </cell>
        </row>
        <row r="967">
          <cell r="A967" t="str">
            <v>E312 STM Boiler, Mint Farm OP Total</v>
          </cell>
          <cell r="C967" t="str">
            <v>ESTM</v>
          </cell>
          <cell r="E967" t="str">
            <v>Total</v>
          </cell>
          <cell r="F967"/>
          <cell r="G967"/>
          <cell r="H967">
            <v>731143.04999999993</v>
          </cell>
          <cell r="I967"/>
          <cell r="J967">
            <v>0</v>
          </cell>
          <cell r="K967">
            <v>733403.88421799999</v>
          </cell>
          <cell r="L967">
            <v>2260.83</v>
          </cell>
        </row>
        <row r="968">
          <cell r="A968" t="str">
            <v xml:space="preserve">E312 STM Boiler, Sumas </v>
          </cell>
          <cell r="B968" t="str">
            <v>E312 STM Boiler, Sumas -1</v>
          </cell>
          <cell r="C968" t="str">
            <v>403E</v>
          </cell>
          <cell r="E968">
            <v>43131</v>
          </cell>
          <cell r="F968">
            <v>0</v>
          </cell>
          <cell r="G968">
            <v>0.01</v>
          </cell>
          <cell r="H968">
            <v>0</v>
          </cell>
          <cell r="I968">
            <v>200142.15</v>
          </cell>
          <cell r="J968">
            <v>0.01</v>
          </cell>
          <cell r="K968">
            <v>166.78512499999999</v>
          </cell>
          <cell r="L968">
            <v>166.79</v>
          </cell>
        </row>
        <row r="969">
          <cell r="A969" t="str">
            <v xml:space="preserve">E312 STM Boiler, Sumas </v>
          </cell>
          <cell r="B969" t="str">
            <v>E312 STM Boiler, Sumas -2</v>
          </cell>
          <cell r="C969" t="str">
            <v>403E</v>
          </cell>
          <cell r="E969">
            <v>43159</v>
          </cell>
          <cell r="F969">
            <v>0</v>
          </cell>
          <cell r="G969">
            <v>0.01</v>
          </cell>
          <cell r="H969">
            <v>0</v>
          </cell>
          <cell r="I969">
            <v>200142.15</v>
          </cell>
          <cell r="J969">
            <v>0.01</v>
          </cell>
          <cell r="K969">
            <v>166.78512499999999</v>
          </cell>
          <cell r="L969">
            <v>166.79</v>
          </cell>
        </row>
        <row r="970">
          <cell r="A970" t="str">
            <v xml:space="preserve">E312 STM Boiler, Sumas </v>
          </cell>
          <cell r="B970" t="str">
            <v>E312 STM Boiler, Sumas -3</v>
          </cell>
          <cell r="C970" t="str">
            <v>403E</v>
          </cell>
          <cell r="E970">
            <v>43190</v>
          </cell>
          <cell r="F970">
            <v>0</v>
          </cell>
          <cell r="G970">
            <v>0.01</v>
          </cell>
          <cell r="H970">
            <v>0</v>
          </cell>
          <cell r="I970">
            <v>200142.15</v>
          </cell>
          <cell r="J970">
            <v>0.01</v>
          </cell>
          <cell r="K970">
            <v>166.78512499999999</v>
          </cell>
          <cell r="L970">
            <v>166.79</v>
          </cell>
        </row>
        <row r="971">
          <cell r="A971" t="str">
            <v xml:space="preserve">E312 STM Boiler, Sumas </v>
          </cell>
          <cell r="B971" t="str">
            <v>E312 STM Boiler, Sumas -4</v>
          </cell>
          <cell r="C971" t="str">
            <v>403E</v>
          </cell>
          <cell r="E971">
            <v>43220</v>
          </cell>
          <cell r="F971">
            <v>0</v>
          </cell>
          <cell r="G971">
            <v>0.01</v>
          </cell>
          <cell r="H971">
            <v>0</v>
          </cell>
          <cell r="I971">
            <v>200142.15</v>
          </cell>
          <cell r="J971">
            <v>0.01</v>
          </cell>
          <cell r="K971">
            <v>166.78512499999999</v>
          </cell>
          <cell r="L971">
            <v>166.79</v>
          </cell>
        </row>
        <row r="972">
          <cell r="A972" t="str">
            <v xml:space="preserve">E312 STM Boiler, Sumas </v>
          </cell>
          <cell r="B972" t="str">
            <v>E312 STM Boiler, Sumas -5</v>
          </cell>
          <cell r="C972" t="str">
            <v>403E</v>
          </cell>
          <cell r="E972">
            <v>43251</v>
          </cell>
          <cell r="F972">
            <v>0</v>
          </cell>
          <cell r="G972">
            <v>0.01</v>
          </cell>
          <cell r="H972">
            <v>0</v>
          </cell>
          <cell r="I972">
            <v>200142.15</v>
          </cell>
          <cell r="J972">
            <v>0.01</v>
          </cell>
          <cell r="K972">
            <v>166.78512499999999</v>
          </cell>
          <cell r="L972">
            <v>166.79</v>
          </cell>
        </row>
        <row r="973">
          <cell r="A973" t="str">
            <v xml:space="preserve">E312 STM Boiler, Sumas </v>
          </cell>
          <cell r="B973" t="str">
            <v>E312 STM Boiler, Sumas -6</v>
          </cell>
          <cell r="C973" t="str">
            <v>403E</v>
          </cell>
          <cell r="E973">
            <v>43281</v>
          </cell>
          <cell r="F973">
            <v>0</v>
          </cell>
          <cell r="G973">
            <v>0.01</v>
          </cell>
          <cell r="H973">
            <v>0</v>
          </cell>
          <cell r="I973">
            <v>200142.15</v>
          </cell>
          <cell r="J973">
            <v>0.01</v>
          </cell>
          <cell r="K973">
            <v>166.78512499999999</v>
          </cell>
          <cell r="L973">
            <v>166.79</v>
          </cell>
        </row>
        <row r="974">
          <cell r="A974" t="str">
            <v xml:space="preserve">E312 STM Boiler, Sumas </v>
          </cell>
          <cell r="B974" t="str">
            <v>E312 STM Boiler, Sumas -7</v>
          </cell>
          <cell r="C974" t="str">
            <v>403E</v>
          </cell>
          <cell r="E974">
            <v>43312</v>
          </cell>
          <cell r="F974">
            <v>0</v>
          </cell>
          <cell r="G974">
            <v>0.01</v>
          </cell>
          <cell r="H974">
            <v>0</v>
          </cell>
          <cell r="I974">
            <v>200142.15</v>
          </cell>
          <cell r="J974">
            <v>0.01</v>
          </cell>
          <cell r="K974">
            <v>166.78512499999999</v>
          </cell>
          <cell r="L974">
            <v>166.79</v>
          </cell>
        </row>
        <row r="975">
          <cell r="A975" t="str">
            <v xml:space="preserve">E312 STM Boiler, Sumas </v>
          </cell>
          <cell r="B975" t="str">
            <v>E312 STM Boiler, Sumas -8</v>
          </cell>
          <cell r="C975" t="str">
            <v>403E</v>
          </cell>
          <cell r="E975">
            <v>43343</v>
          </cell>
          <cell r="F975">
            <v>0</v>
          </cell>
          <cell r="G975">
            <v>0.01</v>
          </cell>
          <cell r="H975">
            <v>0</v>
          </cell>
          <cell r="I975">
            <v>200142.15</v>
          </cell>
          <cell r="J975">
            <v>0.01</v>
          </cell>
          <cell r="K975">
            <v>166.78512499999999</v>
          </cell>
          <cell r="L975">
            <v>166.79</v>
          </cell>
        </row>
        <row r="976">
          <cell r="A976" t="str">
            <v xml:space="preserve">E312 STM Boiler, Sumas </v>
          </cell>
          <cell r="B976" t="str">
            <v>E312 STM Boiler, Sumas -9</v>
          </cell>
          <cell r="C976" t="str">
            <v>403E</v>
          </cell>
          <cell r="E976">
            <v>43373</v>
          </cell>
          <cell r="F976">
            <v>0</v>
          </cell>
          <cell r="G976">
            <v>0.01</v>
          </cell>
          <cell r="H976">
            <v>0</v>
          </cell>
          <cell r="I976">
            <v>200142.15</v>
          </cell>
          <cell r="J976">
            <v>0.01</v>
          </cell>
          <cell r="K976">
            <v>166.78512499999999</v>
          </cell>
          <cell r="L976">
            <v>166.79</v>
          </cell>
        </row>
        <row r="977">
          <cell r="A977" t="str">
            <v xml:space="preserve">E312 STM Boiler, Sumas </v>
          </cell>
          <cell r="B977" t="str">
            <v>E312 STM Boiler, Sumas -10</v>
          </cell>
          <cell r="C977" t="str">
            <v>403E</v>
          </cell>
          <cell r="E977">
            <v>43404</v>
          </cell>
          <cell r="F977">
            <v>0</v>
          </cell>
          <cell r="G977">
            <v>0.01</v>
          </cell>
          <cell r="H977">
            <v>0</v>
          </cell>
          <cell r="I977">
            <v>200142.15</v>
          </cell>
          <cell r="J977">
            <v>0.01</v>
          </cell>
          <cell r="K977">
            <v>166.78512499999999</v>
          </cell>
          <cell r="L977">
            <v>166.79</v>
          </cell>
        </row>
        <row r="978">
          <cell r="A978" t="str">
            <v xml:space="preserve">E312 STM Boiler, Sumas </v>
          </cell>
          <cell r="B978" t="str">
            <v>E312 STM Boiler, Sumas -11</v>
          </cell>
          <cell r="C978" t="str">
            <v>403E</v>
          </cell>
          <cell r="E978">
            <v>43434</v>
          </cell>
          <cell r="F978">
            <v>0</v>
          </cell>
          <cell r="G978">
            <v>0.01</v>
          </cell>
          <cell r="H978">
            <v>0</v>
          </cell>
          <cell r="I978">
            <v>200142.15</v>
          </cell>
          <cell r="J978">
            <v>0.01</v>
          </cell>
          <cell r="K978">
            <v>166.78512499999999</v>
          </cell>
          <cell r="L978">
            <v>166.79</v>
          </cell>
        </row>
        <row r="979">
          <cell r="A979" t="str">
            <v xml:space="preserve">E312 STM Boiler, Sumas </v>
          </cell>
          <cell r="B979" t="str">
            <v>E312 STM Boiler, Sumas -12</v>
          </cell>
          <cell r="C979" t="str">
            <v>403E</v>
          </cell>
          <cell r="E979">
            <v>43465</v>
          </cell>
          <cell r="F979">
            <v>200142.15</v>
          </cell>
          <cell r="G979">
            <v>0.01</v>
          </cell>
          <cell r="H979">
            <v>166.79</v>
          </cell>
          <cell r="I979">
            <v>200142.15</v>
          </cell>
          <cell r="J979">
            <v>0.01</v>
          </cell>
          <cell r="K979">
            <v>166.78512499999999</v>
          </cell>
          <cell r="L979">
            <v>0</v>
          </cell>
        </row>
        <row r="980">
          <cell r="A980" t="str">
            <v>E312 STM Boiler, Sumas  Total</v>
          </cell>
          <cell r="C980" t="str">
            <v>ESTM</v>
          </cell>
          <cell r="E980" t="str">
            <v>Total</v>
          </cell>
          <cell r="F980"/>
          <cell r="G980"/>
          <cell r="H980">
            <v>166.79</v>
          </cell>
          <cell r="I980"/>
          <cell r="J980">
            <v>0</v>
          </cell>
          <cell r="K980">
            <v>2001.4214999999995</v>
          </cell>
          <cell r="L980">
            <v>1834.63</v>
          </cell>
        </row>
        <row r="981">
          <cell r="A981" t="str">
            <v>E312 STM Boiler, Sumas OP</v>
          </cell>
          <cell r="B981" t="str">
            <v>E312 STM Boiler, Sumas OP-1</v>
          </cell>
          <cell r="C981" t="str">
            <v>403E</v>
          </cell>
          <cell r="E981">
            <v>43131</v>
          </cell>
          <cell r="F981">
            <v>15704258.640000001</v>
          </cell>
          <cell r="G981">
            <v>0.01</v>
          </cell>
          <cell r="H981">
            <v>13086.880000000001</v>
          </cell>
          <cell r="I981">
            <v>15704258.640000001</v>
          </cell>
          <cell r="J981">
            <v>0.01</v>
          </cell>
          <cell r="K981">
            <v>13086.8822</v>
          </cell>
          <cell r="L981">
            <v>0</v>
          </cell>
        </row>
        <row r="982">
          <cell r="A982" t="str">
            <v>E312 STM Boiler, Sumas OP</v>
          </cell>
          <cell r="B982" t="str">
            <v>E312 STM Boiler, Sumas OP-2</v>
          </cell>
          <cell r="C982" t="str">
            <v>403E</v>
          </cell>
          <cell r="E982">
            <v>43159</v>
          </cell>
          <cell r="F982">
            <v>15704258.640000001</v>
          </cell>
          <cell r="G982">
            <v>0.01</v>
          </cell>
          <cell r="H982">
            <v>13086.880000000001</v>
          </cell>
          <cell r="I982">
            <v>15704258.640000001</v>
          </cell>
          <cell r="J982">
            <v>0.01</v>
          </cell>
          <cell r="K982">
            <v>13086.8822</v>
          </cell>
          <cell r="L982">
            <v>0</v>
          </cell>
        </row>
        <row r="983">
          <cell r="A983" t="str">
            <v>E312 STM Boiler, Sumas OP</v>
          </cell>
          <cell r="B983" t="str">
            <v>E312 STM Boiler, Sumas OP-3</v>
          </cell>
          <cell r="C983" t="str">
            <v>403E</v>
          </cell>
          <cell r="E983">
            <v>43190</v>
          </cell>
          <cell r="F983">
            <v>15704258.640000001</v>
          </cell>
          <cell r="G983">
            <v>0.01</v>
          </cell>
          <cell r="H983">
            <v>13086.880000000001</v>
          </cell>
          <cell r="I983">
            <v>15704258.640000001</v>
          </cell>
          <cell r="J983">
            <v>0.01</v>
          </cell>
          <cell r="K983">
            <v>13086.8822</v>
          </cell>
          <cell r="L983">
            <v>0</v>
          </cell>
        </row>
        <row r="984">
          <cell r="A984" t="str">
            <v>E312 STM Boiler, Sumas OP</v>
          </cell>
          <cell r="B984" t="str">
            <v>E312 STM Boiler, Sumas OP-4</v>
          </cell>
          <cell r="C984" t="str">
            <v>403E</v>
          </cell>
          <cell r="E984">
            <v>43220</v>
          </cell>
          <cell r="F984">
            <v>15704258.640000001</v>
          </cell>
          <cell r="G984">
            <v>0.01</v>
          </cell>
          <cell r="H984">
            <v>13086.880000000001</v>
          </cell>
          <cell r="I984">
            <v>15704258.640000001</v>
          </cell>
          <cell r="J984">
            <v>0.01</v>
          </cell>
          <cell r="K984">
            <v>13086.8822</v>
          </cell>
          <cell r="L984">
            <v>0</v>
          </cell>
        </row>
        <row r="985">
          <cell r="A985" t="str">
            <v>E312 STM Boiler, Sumas OP</v>
          </cell>
          <cell r="B985" t="str">
            <v>E312 STM Boiler, Sumas OP-5</v>
          </cell>
          <cell r="C985" t="str">
            <v>403E</v>
          </cell>
          <cell r="E985">
            <v>43251</v>
          </cell>
          <cell r="F985">
            <v>15704258.640000001</v>
          </cell>
          <cell r="G985">
            <v>0.01</v>
          </cell>
          <cell r="H985">
            <v>13086.880000000001</v>
          </cell>
          <cell r="I985">
            <v>15704258.640000001</v>
          </cell>
          <cell r="J985">
            <v>0.01</v>
          </cell>
          <cell r="K985">
            <v>13086.8822</v>
          </cell>
          <cell r="L985">
            <v>0</v>
          </cell>
        </row>
        <row r="986">
          <cell r="A986" t="str">
            <v>E312 STM Boiler, Sumas OP</v>
          </cell>
          <cell r="B986" t="str">
            <v>E312 STM Boiler, Sumas OP-6</v>
          </cell>
          <cell r="C986" t="str">
            <v>403E</v>
          </cell>
          <cell r="E986">
            <v>43281</v>
          </cell>
          <cell r="F986">
            <v>15704258.640000001</v>
          </cell>
          <cell r="G986">
            <v>0.01</v>
          </cell>
          <cell r="H986">
            <v>13086.880000000001</v>
          </cell>
          <cell r="I986">
            <v>15704258.640000001</v>
          </cell>
          <cell r="J986">
            <v>0.01</v>
          </cell>
          <cell r="K986">
            <v>13086.8822</v>
          </cell>
          <cell r="L986">
            <v>0</v>
          </cell>
        </row>
        <row r="987">
          <cell r="A987" t="str">
            <v>E312 STM Boiler, Sumas OP</v>
          </cell>
          <cell r="B987" t="str">
            <v>E312 STM Boiler, Sumas OP-7</v>
          </cell>
          <cell r="C987" t="str">
            <v>403E</v>
          </cell>
          <cell r="E987">
            <v>43312</v>
          </cell>
          <cell r="F987">
            <v>15704258.640000001</v>
          </cell>
          <cell r="G987">
            <v>0.01</v>
          </cell>
          <cell r="H987">
            <v>13086.880000000001</v>
          </cell>
          <cell r="I987">
            <v>15704258.640000001</v>
          </cell>
          <cell r="J987">
            <v>0.01</v>
          </cell>
          <cell r="K987">
            <v>13086.8822</v>
          </cell>
          <cell r="L987">
            <v>0</v>
          </cell>
        </row>
        <row r="988">
          <cell r="A988" t="str">
            <v>E312 STM Boiler, Sumas OP</v>
          </cell>
          <cell r="B988" t="str">
            <v>E312 STM Boiler, Sumas OP-8</v>
          </cell>
          <cell r="C988" t="str">
            <v>403E</v>
          </cell>
          <cell r="E988">
            <v>43343</v>
          </cell>
          <cell r="F988">
            <v>15704258.640000001</v>
          </cell>
          <cell r="G988">
            <v>0.01</v>
          </cell>
          <cell r="H988">
            <v>13086.880000000001</v>
          </cell>
          <cell r="I988">
            <v>15704258.640000001</v>
          </cell>
          <cell r="J988">
            <v>0.01</v>
          </cell>
          <cell r="K988">
            <v>13086.8822</v>
          </cell>
          <cell r="L988">
            <v>0</v>
          </cell>
        </row>
        <row r="989">
          <cell r="A989" t="str">
            <v>E312 STM Boiler, Sumas OP</v>
          </cell>
          <cell r="B989" t="str">
            <v>E312 STM Boiler, Sumas OP-9</v>
          </cell>
          <cell r="C989" t="str">
            <v>403E</v>
          </cell>
          <cell r="E989">
            <v>43373</v>
          </cell>
          <cell r="F989">
            <v>15704258.640000001</v>
          </cell>
          <cell r="G989">
            <v>0.01</v>
          </cell>
          <cell r="H989">
            <v>13086.880000000001</v>
          </cell>
          <cell r="I989">
            <v>15704258.640000001</v>
          </cell>
          <cell r="J989">
            <v>0.01</v>
          </cell>
          <cell r="K989">
            <v>13086.8822</v>
          </cell>
          <cell r="L989">
            <v>0</v>
          </cell>
        </row>
        <row r="990">
          <cell r="A990" t="str">
            <v>E312 STM Boiler, Sumas OP</v>
          </cell>
          <cell r="B990" t="str">
            <v>E312 STM Boiler, Sumas OP-10</v>
          </cell>
          <cell r="C990" t="str">
            <v>403E</v>
          </cell>
          <cell r="E990">
            <v>43404</v>
          </cell>
          <cell r="F990">
            <v>15704258.640000001</v>
          </cell>
          <cell r="G990">
            <v>0.01</v>
          </cell>
          <cell r="H990">
            <v>13086.880000000001</v>
          </cell>
          <cell r="I990">
            <v>15704258.640000001</v>
          </cell>
          <cell r="J990">
            <v>0.01</v>
          </cell>
          <cell r="K990">
            <v>13086.8822</v>
          </cell>
          <cell r="L990">
            <v>0</v>
          </cell>
        </row>
        <row r="991">
          <cell r="A991" t="str">
            <v>E312 STM Boiler, Sumas OP</v>
          </cell>
          <cell r="B991" t="str">
            <v>E312 STM Boiler, Sumas OP-11</v>
          </cell>
          <cell r="C991" t="str">
            <v>403E</v>
          </cell>
          <cell r="E991">
            <v>43434</v>
          </cell>
          <cell r="F991">
            <v>15704258.640000001</v>
          </cell>
          <cell r="G991">
            <v>0.01</v>
          </cell>
          <cell r="H991">
            <v>13086.880000000001</v>
          </cell>
          <cell r="I991">
            <v>15704258.640000001</v>
          </cell>
          <cell r="J991">
            <v>0.01</v>
          </cell>
          <cell r="K991">
            <v>13086.8822</v>
          </cell>
          <cell r="L991">
            <v>0</v>
          </cell>
        </row>
        <row r="992">
          <cell r="A992" t="str">
            <v>E312 STM Boiler, Sumas OP</v>
          </cell>
          <cell r="B992" t="str">
            <v>E312 STM Boiler, Sumas OP-12</v>
          </cell>
          <cell r="C992" t="str">
            <v>403E</v>
          </cell>
          <cell r="E992">
            <v>43465</v>
          </cell>
          <cell r="F992">
            <v>15704258.640000001</v>
          </cell>
          <cell r="G992">
            <v>0.01</v>
          </cell>
          <cell r="H992">
            <v>13086.880000000001</v>
          </cell>
          <cell r="I992">
            <v>15704258.640000001</v>
          </cell>
          <cell r="J992">
            <v>0.01</v>
          </cell>
          <cell r="K992">
            <v>13086.8822</v>
          </cell>
          <cell r="L992">
            <v>0</v>
          </cell>
        </row>
        <row r="993">
          <cell r="A993" t="str">
            <v>E312 STM Boiler, Sumas OP Total</v>
          </cell>
          <cell r="C993" t="str">
            <v>ESTM</v>
          </cell>
          <cell r="E993" t="str">
            <v>Total</v>
          </cell>
          <cell r="F993"/>
          <cell r="G993"/>
          <cell r="H993">
            <v>157042.56000000003</v>
          </cell>
          <cell r="I993"/>
          <cell r="J993">
            <v>0</v>
          </cell>
          <cell r="K993">
            <v>157042.58639999997</v>
          </cell>
          <cell r="L993">
            <v>0.03</v>
          </cell>
        </row>
        <row r="994">
          <cell r="A994" t="str">
            <v>E314 STM Turbogen, Colstrip 1</v>
          </cell>
          <cell r="B994" t="str">
            <v>E314 STM Turbogen, Colstrip 1-1</v>
          </cell>
          <cell r="C994" t="str">
            <v>403E</v>
          </cell>
          <cell r="E994">
            <v>43131</v>
          </cell>
          <cell r="F994">
            <v>29260416.350000001</v>
          </cell>
          <cell r="G994">
            <v>6.7799999999999999E-2</v>
          </cell>
          <cell r="H994">
            <v>165321.35</v>
          </cell>
          <cell r="I994">
            <v>28851707.91</v>
          </cell>
          <cell r="J994">
            <v>6.7799999999999999E-2</v>
          </cell>
          <cell r="K994">
            <v>163012.1496915</v>
          </cell>
          <cell r="L994">
            <v>-2309.1999999999998</v>
          </cell>
        </row>
        <row r="995">
          <cell r="A995" t="str">
            <v>E314 STM Turbogen, Colstrip 1</v>
          </cell>
          <cell r="B995" t="str">
            <v>E314 STM Turbogen, Colstrip 1-2</v>
          </cell>
          <cell r="C995" t="str">
            <v>403E</v>
          </cell>
          <cell r="E995">
            <v>43159</v>
          </cell>
          <cell r="F995">
            <v>28909893.109999999</v>
          </cell>
          <cell r="G995">
            <v>6.7799999999999999E-2</v>
          </cell>
          <cell r="H995">
            <v>163340.9</v>
          </cell>
          <cell r="I995">
            <v>28851707.91</v>
          </cell>
          <cell r="J995">
            <v>6.7799999999999999E-2</v>
          </cell>
          <cell r="K995">
            <v>163012.1496915</v>
          </cell>
          <cell r="L995">
            <v>-328.75</v>
          </cell>
        </row>
        <row r="996">
          <cell r="A996" t="str">
            <v>E314 STM Turbogen, Colstrip 1</v>
          </cell>
          <cell r="B996" t="str">
            <v>E314 STM Turbogen, Colstrip 1-3</v>
          </cell>
          <cell r="C996" t="str">
            <v>403E</v>
          </cell>
          <cell r="E996">
            <v>43190</v>
          </cell>
          <cell r="F996">
            <v>28909893.109999999</v>
          </cell>
          <cell r="G996">
            <v>6.7799999999999999E-2</v>
          </cell>
          <cell r="H996">
            <v>163340.9</v>
          </cell>
          <cell r="I996">
            <v>28851707.91</v>
          </cell>
          <cell r="J996">
            <v>6.7799999999999999E-2</v>
          </cell>
          <cell r="K996">
            <v>163012.1496915</v>
          </cell>
          <cell r="L996">
            <v>-328.75</v>
          </cell>
        </row>
        <row r="997">
          <cell r="A997" t="str">
            <v>E314 STM Turbogen, Colstrip 1</v>
          </cell>
          <cell r="B997" t="str">
            <v>E314 STM Turbogen, Colstrip 1-4</v>
          </cell>
          <cell r="C997" t="str">
            <v>403E</v>
          </cell>
          <cell r="E997">
            <v>43220</v>
          </cell>
          <cell r="F997">
            <v>28909893.109999999</v>
          </cell>
          <cell r="G997">
            <v>6.7799999999999999E-2</v>
          </cell>
          <cell r="H997">
            <v>163340.9</v>
          </cell>
          <cell r="I997">
            <v>28851707.91</v>
          </cell>
          <cell r="J997">
            <v>6.7799999999999999E-2</v>
          </cell>
          <cell r="K997">
            <v>163012.1496915</v>
          </cell>
          <cell r="L997">
            <v>-328.75</v>
          </cell>
        </row>
        <row r="998">
          <cell r="A998" t="str">
            <v>E314 STM Turbogen, Colstrip 1</v>
          </cell>
          <cell r="B998" t="str">
            <v>E314 STM Turbogen, Colstrip 1-5</v>
          </cell>
          <cell r="C998" t="str">
            <v>403E</v>
          </cell>
          <cell r="E998">
            <v>43251</v>
          </cell>
          <cell r="F998">
            <v>28909893.120000001</v>
          </cell>
          <cell r="G998">
            <v>6.7799999999999999E-2</v>
          </cell>
          <cell r="H998">
            <v>163340.9</v>
          </cell>
          <cell r="I998">
            <v>28851707.91</v>
          </cell>
          <cell r="J998">
            <v>6.7799999999999999E-2</v>
          </cell>
          <cell r="K998">
            <v>163012.1496915</v>
          </cell>
          <cell r="L998">
            <v>-328.75</v>
          </cell>
        </row>
        <row r="999">
          <cell r="A999" t="str">
            <v>E314 STM Turbogen, Colstrip 1</v>
          </cell>
          <cell r="B999" t="str">
            <v>E314 STM Turbogen, Colstrip 1-6</v>
          </cell>
          <cell r="C999" t="str">
            <v>403E</v>
          </cell>
          <cell r="E999">
            <v>43281</v>
          </cell>
          <cell r="F999">
            <v>28909893.120000001</v>
          </cell>
          <cell r="G999">
            <v>6.7799999999999999E-2</v>
          </cell>
          <cell r="H999">
            <v>163340.9</v>
          </cell>
          <cell r="I999">
            <v>28851707.91</v>
          </cell>
          <cell r="J999">
            <v>6.7799999999999999E-2</v>
          </cell>
          <cell r="K999">
            <v>163012.1496915</v>
          </cell>
          <cell r="L999">
            <v>-328.75</v>
          </cell>
        </row>
        <row r="1000">
          <cell r="A1000" t="str">
            <v>E314 STM Turbogen, Colstrip 1</v>
          </cell>
          <cell r="B1000" t="str">
            <v>E314 STM Turbogen, Colstrip 1-7</v>
          </cell>
          <cell r="C1000" t="str">
            <v>403E</v>
          </cell>
          <cell r="E1000">
            <v>43312</v>
          </cell>
          <cell r="F1000">
            <v>28909893.120000001</v>
          </cell>
          <cell r="G1000">
            <v>6.7799999999999999E-2</v>
          </cell>
          <cell r="H1000">
            <v>163340.9</v>
          </cell>
          <cell r="I1000">
            <v>28851707.91</v>
          </cell>
          <cell r="J1000">
            <v>6.7799999999999999E-2</v>
          </cell>
          <cell r="K1000">
            <v>163012.1496915</v>
          </cell>
          <cell r="L1000">
            <v>-328.75</v>
          </cell>
        </row>
        <row r="1001">
          <cell r="A1001" t="str">
            <v>E314 STM Turbogen, Colstrip 1</v>
          </cell>
          <cell r="B1001" t="str">
            <v>E314 STM Turbogen, Colstrip 1-8</v>
          </cell>
          <cell r="C1001" t="str">
            <v>403E</v>
          </cell>
          <cell r="E1001">
            <v>43343</v>
          </cell>
          <cell r="F1001">
            <v>28909893.120000001</v>
          </cell>
          <cell r="G1001">
            <v>6.7799999999999999E-2</v>
          </cell>
          <cell r="H1001">
            <v>163340.9</v>
          </cell>
          <cell r="I1001">
            <v>28851707.91</v>
          </cell>
          <cell r="J1001">
            <v>6.7799999999999999E-2</v>
          </cell>
          <cell r="K1001">
            <v>163012.1496915</v>
          </cell>
          <cell r="L1001">
            <v>-328.75</v>
          </cell>
        </row>
        <row r="1002">
          <cell r="A1002" t="str">
            <v>E314 STM Turbogen, Colstrip 1</v>
          </cell>
          <cell r="B1002" t="str">
            <v>E314 STM Turbogen, Colstrip 1-9</v>
          </cell>
          <cell r="C1002" t="str">
            <v>403E</v>
          </cell>
          <cell r="E1002">
            <v>43373</v>
          </cell>
          <cell r="F1002">
            <v>28909893.120000001</v>
          </cell>
          <cell r="G1002">
            <v>6.7799999999999999E-2</v>
          </cell>
          <cell r="H1002">
            <v>163340.9</v>
          </cell>
          <cell r="I1002">
            <v>28851707.91</v>
          </cell>
          <cell r="J1002">
            <v>6.7799999999999999E-2</v>
          </cell>
          <cell r="K1002">
            <v>163012.1496915</v>
          </cell>
          <cell r="L1002">
            <v>-328.75</v>
          </cell>
        </row>
        <row r="1003">
          <cell r="A1003" t="str">
            <v>E314 STM Turbogen, Colstrip 1</v>
          </cell>
          <cell r="B1003" t="str">
            <v>E314 STM Turbogen, Colstrip 1-10</v>
          </cell>
          <cell r="C1003" t="str">
            <v>403E</v>
          </cell>
          <cell r="E1003">
            <v>43404</v>
          </cell>
          <cell r="F1003">
            <v>28909893.120000001</v>
          </cell>
          <cell r="G1003">
            <v>6.7799999999999999E-2</v>
          </cell>
          <cell r="H1003">
            <v>163340.9</v>
          </cell>
          <cell r="I1003">
            <v>28851707.91</v>
          </cell>
          <cell r="J1003">
            <v>6.7799999999999999E-2</v>
          </cell>
          <cell r="K1003">
            <v>163012.1496915</v>
          </cell>
          <cell r="L1003">
            <v>-328.75</v>
          </cell>
        </row>
        <row r="1004">
          <cell r="A1004" t="str">
            <v>E314 STM Turbogen, Colstrip 1</v>
          </cell>
          <cell r="B1004" t="str">
            <v>E314 STM Turbogen, Colstrip 1-11</v>
          </cell>
          <cell r="C1004" t="str">
            <v>403E</v>
          </cell>
          <cell r="E1004">
            <v>43434</v>
          </cell>
          <cell r="F1004">
            <v>28909893.120000001</v>
          </cell>
          <cell r="G1004">
            <v>6.7799999999999999E-2</v>
          </cell>
          <cell r="H1004">
            <v>163340.9</v>
          </cell>
          <cell r="I1004">
            <v>28851707.91</v>
          </cell>
          <cell r="J1004">
            <v>6.7799999999999999E-2</v>
          </cell>
          <cell r="K1004">
            <v>163012.1496915</v>
          </cell>
          <cell r="L1004">
            <v>-328.75</v>
          </cell>
        </row>
        <row r="1005">
          <cell r="A1005" t="str">
            <v>E314 STM Turbogen, Colstrip 1</v>
          </cell>
          <cell r="B1005" t="str">
            <v>E314 STM Turbogen, Colstrip 1-12</v>
          </cell>
          <cell r="C1005" t="str">
            <v>403E</v>
          </cell>
          <cell r="E1005">
            <v>43465</v>
          </cell>
          <cell r="F1005">
            <v>28851707.91</v>
          </cell>
          <cell r="G1005">
            <v>6.7799999999999999E-2</v>
          </cell>
          <cell r="H1005">
            <v>163012.15</v>
          </cell>
          <cell r="I1005">
            <v>28851707.91</v>
          </cell>
          <cell r="J1005">
            <v>6.7799999999999999E-2</v>
          </cell>
          <cell r="K1005">
            <v>163012.1496915</v>
          </cell>
          <cell r="L1005">
            <v>0</v>
          </cell>
        </row>
        <row r="1006">
          <cell r="A1006" t="str">
            <v>E314 STM Turbogen, Colstrip 1 Total</v>
          </cell>
          <cell r="C1006" t="str">
            <v>ESTM</v>
          </cell>
          <cell r="E1006" t="str">
            <v>Total</v>
          </cell>
          <cell r="F1006"/>
          <cell r="G1006"/>
          <cell r="H1006">
            <v>1961742.4999999995</v>
          </cell>
          <cell r="I1006"/>
          <cell r="J1006">
            <v>0</v>
          </cell>
          <cell r="K1006">
            <v>1956145.796298</v>
          </cell>
          <cell r="L1006">
            <v>-5596.7</v>
          </cell>
        </row>
        <row r="1007">
          <cell r="A1007" t="str">
            <v>E314 STM Turbogen, Colstrip 1-2 Com</v>
          </cell>
          <cell r="B1007" t="str">
            <v>E314 STM Turbogen, Colstrip 1-2 Com-1</v>
          </cell>
          <cell r="C1007" t="str">
            <v>403E</v>
          </cell>
          <cell r="E1007">
            <v>43131</v>
          </cell>
          <cell r="F1007">
            <v>3813725.5</v>
          </cell>
          <cell r="G1007">
            <v>2.76E-2</v>
          </cell>
          <cell r="H1007">
            <v>8771.57</v>
          </cell>
          <cell r="I1007">
            <v>3813725.5</v>
          </cell>
          <cell r="J1007">
            <v>2.76E-2</v>
          </cell>
          <cell r="K1007">
            <v>8771.5686499999993</v>
          </cell>
          <cell r="L1007">
            <v>0</v>
          </cell>
        </row>
        <row r="1008">
          <cell r="A1008" t="str">
            <v>E314 STM Turbogen, Colstrip 1-2 Com</v>
          </cell>
          <cell r="B1008" t="str">
            <v>E314 STM Turbogen, Colstrip 1-2 Com-2</v>
          </cell>
          <cell r="C1008" t="str">
            <v>403E</v>
          </cell>
          <cell r="E1008">
            <v>43159</v>
          </cell>
          <cell r="F1008">
            <v>3813725.5</v>
          </cell>
          <cell r="G1008">
            <v>2.76E-2</v>
          </cell>
          <cell r="H1008">
            <v>8771.57</v>
          </cell>
          <cell r="I1008">
            <v>3813725.5</v>
          </cell>
          <cell r="J1008">
            <v>2.76E-2</v>
          </cell>
          <cell r="K1008">
            <v>8771.5686499999993</v>
          </cell>
          <cell r="L1008">
            <v>0</v>
          </cell>
        </row>
        <row r="1009">
          <cell r="A1009" t="str">
            <v>E314 STM Turbogen, Colstrip 1-2 Com</v>
          </cell>
          <cell r="B1009" t="str">
            <v>E314 STM Turbogen, Colstrip 1-2 Com-3</v>
          </cell>
          <cell r="C1009" t="str">
            <v>403E</v>
          </cell>
          <cell r="E1009">
            <v>43190</v>
          </cell>
          <cell r="F1009">
            <v>3813725.5</v>
          </cell>
          <cell r="G1009">
            <v>2.76E-2</v>
          </cell>
          <cell r="H1009">
            <v>8771.57</v>
          </cell>
          <cell r="I1009">
            <v>3813725.5</v>
          </cell>
          <cell r="J1009">
            <v>2.76E-2</v>
          </cell>
          <cell r="K1009">
            <v>8771.5686499999993</v>
          </cell>
          <cell r="L1009">
            <v>0</v>
          </cell>
        </row>
        <row r="1010">
          <cell r="A1010" t="str">
            <v>E314 STM Turbogen, Colstrip 1-2 Com</v>
          </cell>
          <cell r="B1010" t="str">
            <v>E314 STM Turbogen, Colstrip 1-2 Com-4</v>
          </cell>
          <cell r="C1010" t="str">
            <v>403E</v>
          </cell>
          <cell r="E1010">
            <v>43220</v>
          </cell>
          <cell r="F1010">
            <v>3813725.5</v>
          </cell>
          <cell r="G1010">
            <v>2.76E-2</v>
          </cell>
          <cell r="H1010">
            <v>8771.57</v>
          </cell>
          <cell r="I1010">
            <v>3813725.5</v>
          </cell>
          <cell r="J1010">
            <v>2.76E-2</v>
          </cell>
          <cell r="K1010">
            <v>8771.5686499999993</v>
          </cell>
          <cell r="L1010">
            <v>0</v>
          </cell>
        </row>
        <row r="1011">
          <cell r="A1011" t="str">
            <v>E314 STM Turbogen, Colstrip 1-2 Com</v>
          </cell>
          <cell r="B1011" t="str">
            <v>E314 STM Turbogen, Colstrip 1-2 Com-5</v>
          </cell>
          <cell r="C1011" t="str">
            <v>403E</v>
          </cell>
          <cell r="E1011">
            <v>43251</v>
          </cell>
          <cell r="F1011">
            <v>3813725.5</v>
          </cell>
          <cell r="G1011">
            <v>2.76E-2</v>
          </cell>
          <cell r="H1011">
            <v>8771.57</v>
          </cell>
          <cell r="I1011">
            <v>3813725.5</v>
          </cell>
          <cell r="J1011">
            <v>2.76E-2</v>
          </cell>
          <cell r="K1011">
            <v>8771.5686499999993</v>
          </cell>
          <cell r="L1011">
            <v>0</v>
          </cell>
        </row>
        <row r="1012">
          <cell r="A1012" t="str">
            <v>E314 STM Turbogen, Colstrip 1-2 Com</v>
          </cell>
          <cell r="B1012" t="str">
            <v>E314 STM Turbogen, Colstrip 1-2 Com-6</v>
          </cell>
          <cell r="C1012" t="str">
            <v>403E</v>
          </cell>
          <cell r="E1012">
            <v>43281</v>
          </cell>
          <cell r="F1012">
            <v>3813725.5</v>
          </cell>
          <cell r="G1012">
            <v>2.76E-2</v>
          </cell>
          <cell r="H1012">
            <v>8771.57</v>
          </cell>
          <cell r="I1012">
            <v>3813725.5</v>
          </cell>
          <cell r="J1012">
            <v>2.76E-2</v>
          </cell>
          <cell r="K1012">
            <v>8771.5686499999993</v>
          </cell>
          <cell r="L1012">
            <v>0</v>
          </cell>
        </row>
        <row r="1013">
          <cell r="A1013" t="str">
            <v>E314 STM Turbogen, Colstrip 1-2 Com</v>
          </cell>
          <cell r="B1013" t="str">
            <v>E314 STM Turbogen, Colstrip 1-2 Com-7</v>
          </cell>
          <cell r="C1013" t="str">
            <v>403E</v>
          </cell>
          <cell r="E1013">
            <v>43312</v>
          </cell>
          <cell r="F1013">
            <v>3813725.5</v>
          </cell>
          <cell r="G1013">
            <v>2.76E-2</v>
          </cell>
          <cell r="H1013">
            <v>8771.57</v>
          </cell>
          <cell r="I1013">
            <v>3813725.5</v>
          </cell>
          <cell r="J1013">
            <v>2.76E-2</v>
          </cell>
          <cell r="K1013">
            <v>8771.5686499999993</v>
          </cell>
          <cell r="L1013">
            <v>0</v>
          </cell>
        </row>
        <row r="1014">
          <cell r="A1014" t="str">
            <v>E314 STM Turbogen, Colstrip 1-2 Com</v>
          </cell>
          <cell r="B1014" t="str">
            <v>E314 STM Turbogen, Colstrip 1-2 Com-8</v>
          </cell>
          <cell r="C1014" t="str">
            <v>403E</v>
          </cell>
          <cell r="E1014">
            <v>43343</v>
          </cell>
          <cell r="F1014">
            <v>3813725.5</v>
          </cell>
          <cell r="G1014">
            <v>2.76E-2</v>
          </cell>
          <cell r="H1014">
            <v>8771.57</v>
          </cell>
          <cell r="I1014">
            <v>3813725.5</v>
          </cell>
          <cell r="J1014">
            <v>2.76E-2</v>
          </cell>
          <cell r="K1014">
            <v>8771.5686499999993</v>
          </cell>
          <cell r="L1014">
            <v>0</v>
          </cell>
        </row>
        <row r="1015">
          <cell r="A1015" t="str">
            <v>E314 STM Turbogen, Colstrip 1-2 Com</v>
          </cell>
          <cell r="B1015" t="str">
            <v>E314 STM Turbogen, Colstrip 1-2 Com-9</v>
          </cell>
          <cell r="C1015" t="str">
            <v>403E</v>
          </cell>
          <cell r="E1015">
            <v>43373</v>
          </cell>
          <cell r="F1015">
            <v>3813725.5</v>
          </cell>
          <cell r="G1015">
            <v>2.76E-2</v>
          </cell>
          <cell r="H1015">
            <v>8771.57</v>
          </cell>
          <cell r="I1015">
            <v>3813725.5</v>
          </cell>
          <cell r="J1015">
            <v>2.76E-2</v>
          </cell>
          <cell r="K1015">
            <v>8771.5686499999993</v>
          </cell>
          <cell r="L1015">
            <v>0</v>
          </cell>
        </row>
        <row r="1016">
          <cell r="A1016" t="str">
            <v>E314 STM Turbogen, Colstrip 1-2 Com</v>
          </cell>
          <cell r="B1016" t="str">
            <v>E314 STM Turbogen, Colstrip 1-2 Com-10</v>
          </cell>
          <cell r="C1016" t="str">
            <v>403E</v>
          </cell>
          <cell r="E1016">
            <v>43404</v>
          </cell>
          <cell r="F1016">
            <v>3813725.5</v>
          </cell>
          <cell r="G1016">
            <v>2.76E-2</v>
          </cell>
          <cell r="H1016">
            <v>8771.57</v>
          </cell>
          <cell r="I1016">
            <v>3813725.5</v>
          </cell>
          <cell r="J1016">
            <v>2.76E-2</v>
          </cell>
          <cell r="K1016">
            <v>8771.5686499999993</v>
          </cell>
          <cell r="L1016">
            <v>0</v>
          </cell>
        </row>
        <row r="1017">
          <cell r="A1017" t="str">
            <v>E314 STM Turbogen, Colstrip 1-2 Com</v>
          </cell>
          <cell r="B1017" t="str">
            <v>E314 STM Turbogen, Colstrip 1-2 Com-11</v>
          </cell>
          <cell r="C1017" t="str">
            <v>403E</v>
          </cell>
          <cell r="E1017">
            <v>43434</v>
          </cell>
          <cell r="F1017">
            <v>3813725.5</v>
          </cell>
          <cell r="G1017">
            <v>2.76E-2</v>
          </cell>
          <cell r="H1017">
            <v>8771.57</v>
          </cell>
          <cell r="I1017">
            <v>3813725.5</v>
          </cell>
          <cell r="J1017">
            <v>2.76E-2</v>
          </cell>
          <cell r="K1017">
            <v>8771.5686499999993</v>
          </cell>
          <cell r="L1017">
            <v>0</v>
          </cell>
        </row>
        <row r="1018">
          <cell r="A1018" t="str">
            <v>E314 STM Turbogen, Colstrip 1-2 Com</v>
          </cell>
          <cell r="B1018" t="str">
            <v>E314 STM Turbogen, Colstrip 1-2 Com-12</v>
          </cell>
          <cell r="C1018" t="str">
            <v>403E</v>
          </cell>
          <cell r="E1018">
            <v>43465</v>
          </cell>
          <cell r="F1018">
            <v>3813725.5</v>
          </cell>
          <cell r="G1018">
            <v>2.76E-2</v>
          </cell>
          <cell r="H1018">
            <v>8771.57</v>
          </cell>
          <cell r="I1018">
            <v>3813725.5</v>
          </cell>
          <cell r="J1018">
            <v>2.76E-2</v>
          </cell>
          <cell r="K1018">
            <v>8771.5686499999993</v>
          </cell>
          <cell r="L1018">
            <v>0</v>
          </cell>
        </row>
        <row r="1019">
          <cell r="A1019" t="str">
            <v>E314 STM Turbogen, Colstrip 1-2 Com Total</v>
          </cell>
          <cell r="C1019" t="str">
            <v>ESTM</v>
          </cell>
          <cell r="E1019" t="str">
            <v>Total</v>
          </cell>
          <cell r="F1019"/>
          <cell r="G1019"/>
          <cell r="H1019">
            <v>105258.84000000003</v>
          </cell>
          <cell r="I1019"/>
          <cell r="J1019">
            <v>0</v>
          </cell>
          <cell r="K1019">
            <v>105258.8238</v>
          </cell>
          <cell r="L1019">
            <v>-0.02</v>
          </cell>
        </row>
        <row r="1020">
          <cell r="A1020" t="str">
            <v>E314 STM Turbogen, Colstrip 2</v>
          </cell>
          <cell r="B1020" t="str">
            <v>E314 STM Turbogen, Colstrip 2-1</v>
          </cell>
          <cell r="C1020" t="str">
            <v>403E</v>
          </cell>
          <cell r="E1020">
            <v>43131</v>
          </cell>
          <cell r="F1020">
            <v>33993652.859999999</v>
          </cell>
          <cell r="G1020">
            <v>6.6699999999999995E-2</v>
          </cell>
          <cell r="H1020">
            <v>188948.05</v>
          </cell>
          <cell r="I1020">
            <v>34137841.710000001</v>
          </cell>
          <cell r="J1020">
            <v>6.6699999999999995E-2</v>
          </cell>
          <cell r="K1020">
            <v>189749.50350475</v>
          </cell>
          <cell r="L1020">
            <v>801.45</v>
          </cell>
        </row>
        <row r="1021">
          <cell r="A1021" t="str">
            <v>E314 STM Turbogen, Colstrip 2</v>
          </cell>
          <cell r="B1021" t="str">
            <v>E314 STM Turbogen, Colstrip 2-2</v>
          </cell>
          <cell r="C1021" t="str">
            <v>403E</v>
          </cell>
          <cell r="E1021">
            <v>43159</v>
          </cell>
          <cell r="F1021">
            <v>33853111.170000002</v>
          </cell>
          <cell r="G1021">
            <v>6.6699999999999995E-2</v>
          </cell>
          <cell r="H1021">
            <v>188166.88</v>
          </cell>
          <cell r="I1021">
            <v>34137841.710000001</v>
          </cell>
          <cell r="J1021">
            <v>6.6699999999999995E-2</v>
          </cell>
          <cell r="K1021">
            <v>189749.50350475</v>
          </cell>
          <cell r="L1021">
            <v>1582.62</v>
          </cell>
        </row>
        <row r="1022">
          <cell r="A1022" t="str">
            <v>E314 STM Turbogen, Colstrip 2</v>
          </cell>
          <cell r="B1022" t="str">
            <v>E314 STM Turbogen, Colstrip 2-3</v>
          </cell>
          <cell r="C1022" t="str">
            <v>403E</v>
          </cell>
          <cell r="E1022">
            <v>43190</v>
          </cell>
          <cell r="F1022">
            <v>33853111.170000002</v>
          </cell>
          <cell r="G1022">
            <v>6.6699999999999995E-2</v>
          </cell>
          <cell r="H1022">
            <v>188166.88</v>
          </cell>
          <cell r="I1022">
            <v>34137841.710000001</v>
          </cell>
          <cell r="J1022">
            <v>6.6699999999999995E-2</v>
          </cell>
          <cell r="K1022">
            <v>189749.50350475</v>
          </cell>
          <cell r="L1022">
            <v>1582.62</v>
          </cell>
        </row>
        <row r="1023">
          <cell r="A1023" t="str">
            <v>E314 STM Turbogen, Colstrip 2</v>
          </cell>
          <cell r="B1023" t="str">
            <v>E314 STM Turbogen, Colstrip 2-4</v>
          </cell>
          <cell r="C1023" t="str">
            <v>403E</v>
          </cell>
          <cell r="E1023">
            <v>43220</v>
          </cell>
          <cell r="F1023">
            <v>33853200.219999999</v>
          </cell>
          <cell r="G1023">
            <v>6.6699999999999995E-2</v>
          </cell>
          <cell r="H1023">
            <v>188167.37</v>
          </cell>
          <cell r="I1023">
            <v>34137841.710000001</v>
          </cell>
          <cell r="J1023">
            <v>6.6699999999999995E-2</v>
          </cell>
          <cell r="K1023">
            <v>189749.50350475</v>
          </cell>
          <cell r="L1023">
            <v>1582.13</v>
          </cell>
        </row>
        <row r="1024">
          <cell r="A1024" t="str">
            <v>E314 STM Turbogen, Colstrip 2</v>
          </cell>
          <cell r="B1024" t="str">
            <v>E314 STM Turbogen, Colstrip 2-5</v>
          </cell>
          <cell r="C1024" t="str">
            <v>403E</v>
          </cell>
          <cell r="E1024">
            <v>43251</v>
          </cell>
          <cell r="F1024">
            <v>33854207.079999998</v>
          </cell>
          <cell r="G1024">
            <v>6.6699999999999995E-2</v>
          </cell>
          <cell r="H1024">
            <v>188172.97</v>
          </cell>
          <cell r="I1024">
            <v>34137841.710000001</v>
          </cell>
          <cell r="J1024">
            <v>6.6699999999999995E-2</v>
          </cell>
          <cell r="K1024">
            <v>189749.50350475</v>
          </cell>
          <cell r="L1024">
            <v>1576.53</v>
          </cell>
        </row>
        <row r="1025">
          <cell r="A1025" t="str">
            <v>E314 STM Turbogen, Colstrip 2</v>
          </cell>
          <cell r="B1025" t="str">
            <v>E314 STM Turbogen, Colstrip 2-6</v>
          </cell>
          <cell r="C1025" t="str">
            <v>403E</v>
          </cell>
          <cell r="E1025">
            <v>43281</v>
          </cell>
          <cell r="F1025">
            <v>34030823.729999997</v>
          </cell>
          <cell r="G1025">
            <v>6.6699999999999995E-2</v>
          </cell>
          <cell r="H1025">
            <v>189154.66</v>
          </cell>
          <cell r="I1025">
            <v>34137841.710000001</v>
          </cell>
          <cell r="J1025">
            <v>6.6699999999999995E-2</v>
          </cell>
          <cell r="K1025">
            <v>189749.50350475</v>
          </cell>
          <cell r="L1025">
            <v>594.84</v>
          </cell>
        </row>
        <row r="1026">
          <cell r="A1026" t="str">
            <v>E314 STM Turbogen, Colstrip 2</v>
          </cell>
          <cell r="B1026" t="str">
            <v>E314 STM Turbogen, Colstrip 2-7</v>
          </cell>
          <cell r="C1026" t="str">
            <v>403E</v>
          </cell>
          <cell r="E1026">
            <v>43312</v>
          </cell>
          <cell r="F1026">
            <v>34295616.170000002</v>
          </cell>
          <cell r="G1026">
            <v>6.6699999999999995E-2</v>
          </cell>
          <cell r="H1026">
            <v>190626.47</v>
          </cell>
          <cell r="I1026">
            <v>34137841.710000001</v>
          </cell>
          <cell r="J1026">
            <v>6.6699999999999995E-2</v>
          </cell>
          <cell r="K1026">
            <v>189749.50350475</v>
          </cell>
          <cell r="L1026">
            <v>-876.97</v>
          </cell>
        </row>
        <row r="1027">
          <cell r="A1027" t="str">
            <v>E314 STM Turbogen, Colstrip 2</v>
          </cell>
          <cell r="B1027" t="str">
            <v>E314 STM Turbogen, Colstrip 2-8</v>
          </cell>
          <cell r="C1027" t="str">
            <v>403E</v>
          </cell>
          <cell r="E1027">
            <v>43343</v>
          </cell>
          <cell r="F1027">
            <v>34384709.770000003</v>
          </cell>
          <cell r="G1027">
            <v>6.6699999999999995E-2</v>
          </cell>
          <cell r="H1027">
            <v>191121.68</v>
          </cell>
          <cell r="I1027">
            <v>34137841.710000001</v>
          </cell>
          <cell r="J1027">
            <v>6.6699999999999995E-2</v>
          </cell>
          <cell r="K1027">
            <v>189749.50350475</v>
          </cell>
          <cell r="L1027">
            <v>-1372.18</v>
          </cell>
        </row>
        <row r="1028">
          <cell r="A1028" t="str">
            <v>E314 STM Turbogen, Colstrip 2</v>
          </cell>
          <cell r="B1028" t="str">
            <v>E314 STM Turbogen, Colstrip 2-9</v>
          </cell>
          <cell r="C1028" t="str">
            <v>403E</v>
          </cell>
          <cell r="E1028">
            <v>43373</v>
          </cell>
          <cell r="F1028">
            <v>34383084.060000002</v>
          </cell>
          <cell r="G1028">
            <v>6.6699999999999995E-2</v>
          </cell>
          <cell r="H1028">
            <v>191112.64</v>
          </cell>
          <cell r="I1028">
            <v>34137841.710000001</v>
          </cell>
          <cell r="J1028">
            <v>6.6699999999999995E-2</v>
          </cell>
          <cell r="K1028">
            <v>189749.50350475</v>
          </cell>
          <cell r="L1028">
            <v>-1363.14</v>
          </cell>
        </row>
        <row r="1029">
          <cell r="A1029" t="str">
            <v>E314 STM Turbogen, Colstrip 2</v>
          </cell>
          <cell r="B1029" t="str">
            <v>E314 STM Turbogen, Colstrip 2-10</v>
          </cell>
          <cell r="C1029" t="str">
            <v>403E</v>
          </cell>
          <cell r="E1029">
            <v>43404</v>
          </cell>
          <cell r="F1029">
            <v>34381458.340000004</v>
          </cell>
          <cell r="G1029">
            <v>6.6699999999999995E-2</v>
          </cell>
          <cell r="H1029">
            <v>191103.61</v>
          </cell>
          <cell r="I1029">
            <v>34137841.710000001</v>
          </cell>
          <cell r="J1029">
            <v>6.6699999999999995E-2</v>
          </cell>
          <cell r="K1029">
            <v>189749.50350475</v>
          </cell>
          <cell r="L1029">
            <v>-1354.11</v>
          </cell>
        </row>
        <row r="1030">
          <cell r="A1030" t="str">
            <v>E314 STM Turbogen, Colstrip 2</v>
          </cell>
          <cell r="B1030" t="str">
            <v>E314 STM Turbogen, Colstrip 2-11</v>
          </cell>
          <cell r="C1030" t="str">
            <v>403E</v>
          </cell>
          <cell r="E1030">
            <v>43434</v>
          </cell>
          <cell r="F1030">
            <v>34381458.340000004</v>
          </cell>
          <cell r="G1030">
            <v>6.6699999999999995E-2</v>
          </cell>
          <cell r="H1030">
            <v>191103.61</v>
          </cell>
          <cell r="I1030">
            <v>34137841.710000001</v>
          </cell>
          <cell r="J1030">
            <v>6.6699999999999995E-2</v>
          </cell>
          <cell r="K1030">
            <v>189749.50350475</v>
          </cell>
          <cell r="L1030">
            <v>-1354.11</v>
          </cell>
        </row>
        <row r="1031">
          <cell r="A1031" t="str">
            <v>E314 STM Turbogen, Colstrip 2</v>
          </cell>
          <cell r="B1031" t="str">
            <v>E314 STM Turbogen, Colstrip 2-12</v>
          </cell>
          <cell r="C1031" t="str">
            <v>403E</v>
          </cell>
          <cell r="E1031">
            <v>43465</v>
          </cell>
          <cell r="F1031">
            <v>34137841.710000001</v>
          </cell>
          <cell r="G1031">
            <v>6.6699999999999995E-2</v>
          </cell>
          <cell r="H1031">
            <v>189749.5</v>
          </cell>
          <cell r="I1031">
            <v>34137841.710000001</v>
          </cell>
          <cell r="J1031">
            <v>6.6699999999999995E-2</v>
          </cell>
          <cell r="K1031">
            <v>189749.50350475</v>
          </cell>
          <cell r="L1031">
            <v>0</v>
          </cell>
        </row>
        <row r="1032">
          <cell r="A1032" t="str">
            <v>E314 STM Turbogen, Colstrip 2 Total</v>
          </cell>
          <cell r="C1032" t="str">
            <v>ESTM</v>
          </cell>
          <cell r="E1032" t="str">
            <v>Total</v>
          </cell>
          <cell r="F1032"/>
          <cell r="G1032"/>
          <cell r="H1032">
            <v>2275594.3199999998</v>
          </cell>
          <cell r="I1032"/>
          <cell r="J1032">
            <v>0</v>
          </cell>
          <cell r="K1032">
            <v>2276994.0420570006</v>
          </cell>
          <cell r="L1032">
            <v>1399.72</v>
          </cell>
        </row>
        <row r="1033">
          <cell r="A1033" t="str">
            <v>E314 STM Turbogen, Colstrip 3</v>
          </cell>
          <cell r="B1033" t="str">
            <v>E314 STM Turbogen, Colstrip 3-1</v>
          </cell>
          <cell r="C1033" t="str">
            <v>403E</v>
          </cell>
          <cell r="E1033">
            <v>43131</v>
          </cell>
          <cell r="F1033">
            <v>43504014.450000003</v>
          </cell>
          <cell r="G1033">
            <v>6.9699999999999998E-2</v>
          </cell>
          <cell r="H1033">
            <v>252685.82</v>
          </cell>
          <cell r="I1033">
            <v>42200709.869999997</v>
          </cell>
          <cell r="J1033">
            <v>6.9699999999999998E-2</v>
          </cell>
          <cell r="K1033">
            <v>245115.78982824998</v>
          </cell>
          <cell r="L1033">
            <v>-7570.03</v>
          </cell>
        </row>
        <row r="1034">
          <cell r="A1034" t="str">
            <v>E314 STM Turbogen, Colstrip 3</v>
          </cell>
          <cell r="B1034" t="str">
            <v>E314 STM Turbogen, Colstrip 3-2</v>
          </cell>
          <cell r="C1034" t="str">
            <v>403E</v>
          </cell>
          <cell r="E1034">
            <v>43159</v>
          </cell>
          <cell r="F1034">
            <v>42230002.07</v>
          </cell>
          <cell r="G1034">
            <v>6.9699999999999998E-2</v>
          </cell>
          <cell r="H1034">
            <v>245285.93</v>
          </cell>
          <cell r="I1034">
            <v>42200709.869999997</v>
          </cell>
          <cell r="J1034">
            <v>6.9699999999999998E-2</v>
          </cell>
          <cell r="K1034">
            <v>245115.78982824998</v>
          </cell>
          <cell r="L1034">
            <v>-170.14</v>
          </cell>
        </row>
        <row r="1035">
          <cell r="A1035" t="str">
            <v>E314 STM Turbogen, Colstrip 3</v>
          </cell>
          <cell r="B1035" t="str">
            <v>E314 STM Turbogen, Colstrip 3-3</v>
          </cell>
          <cell r="C1035" t="str">
            <v>403E</v>
          </cell>
          <cell r="E1035">
            <v>43190</v>
          </cell>
          <cell r="F1035">
            <v>42230562.659999996</v>
          </cell>
          <cell r="G1035">
            <v>6.9699999999999998E-2</v>
          </cell>
          <cell r="H1035">
            <v>245289.19</v>
          </cell>
          <cell r="I1035">
            <v>42200709.869999997</v>
          </cell>
          <cell r="J1035">
            <v>6.9699999999999998E-2</v>
          </cell>
          <cell r="K1035">
            <v>245115.78982824998</v>
          </cell>
          <cell r="L1035">
            <v>-173.4</v>
          </cell>
        </row>
        <row r="1036">
          <cell r="A1036" t="str">
            <v>E314 STM Turbogen, Colstrip 3</v>
          </cell>
          <cell r="B1036" t="str">
            <v>E314 STM Turbogen, Colstrip 3-4</v>
          </cell>
          <cell r="C1036" t="str">
            <v>403E</v>
          </cell>
          <cell r="E1036">
            <v>43220</v>
          </cell>
          <cell r="F1036">
            <v>42229760.280000001</v>
          </cell>
          <cell r="G1036">
            <v>6.9699999999999998E-2</v>
          </cell>
          <cell r="H1036">
            <v>245284.52</v>
          </cell>
          <cell r="I1036">
            <v>42200709.869999997</v>
          </cell>
          <cell r="J1036">
            <v>6.9699999999999998E-2</v>
          </cell>
          <cell r="K1036">
            <v>245115.78982824998</v>
          </cell>
          <cell r="L1036">
            <v>-168.73</v>
          </cell>
        </row>
        <row r="1037">
          <cell r="A1037" t="str">
            <v>E314 STM Turbogen, Colstrip 3</v>
          </cell>
          <cell r="B1037" t="str">
            <v>E314 STM Turbogen, Colstrip 3-5</v>
          </cell>
          <cell r="C1037" t="str">
            <v>403E</v>
          </cell>
          <cell r="E1037">
            <v>43251</v>
          </cell>
          <cell r="F1037">
            <v>42229760.280000001</v>
          </cell>
          <cell r="G1037">
            <v>6.9699999999999998E-2</v>
          </cell>
          <cell r="H1037">
            <v>245284.52</v>
          </cell>
          <cell r="I1037">
            <v>42200709.869999997</v>
          </cell>
          <cell r="J1037">
            <v>6.9699999999999998E-2</v>
          </cell>
          <cell r="K1037">
            <v>245115.78982824998</v>
          </cell>
          <cell r="L1037">
            <v>-168.73</v>
          </cell>
        </row>
        <row r="1038">
          <cell r="A1038" t="str">
            <v>E314 STM Turbogen, Colstrip 3</v>
          </cell>
          <cell r="B1038" t="str">
            <v>E314 STM Turbogen, Colstrip 3-6</v>
          </cell>
          <cell r="C1038" t="str">
            <v>403E</v>
          </cell>
          <cell r="E1038">
            <v>43281</v>
          </cell>
          <cell r="F1038">
            <v>42229760.280000001</v>
          </cell>
          <cell r="G1038">
            <v>6.9699999999999998E-2</v>
          </cell>
          <cell r="H1038">
            <v>245284.52</v>
          </cell>
          <cell r="I1038">
            <v>42200709.869999997</v>
          </cell>
          <cell r="J1038">
            <v>6.9699999999999998E-2</v>
          </cell>
          <cell r="K1038">
            <v>245115.78982824998</v>
          </cell>
          <cell r="L1038">
            <v>-168.73</v>
          </cell>
        </row>
        <row r="1039">
          <cell r="A1039" t="str">
            <v>E314 STM Turbogen, Colstrip 3</v>
          </cell>
          <cell r="B1039" t="str">
            <v>E314 STM Turbogen, Colstrip 3-7</v>
          </cell>
          <cell r="C1039" t="str">
            <v>403E</v>
          </cell>
          <cell r="E1039">
            <v>43312</v>
          </cell>
          <cell r="F1039">
            <v>42229760.280000001</v>
          </cell>
          <cell r="G1039">
            <v>6.9699999999999998E-2</v>
          </cell>
          <cell r="H1039">
            <v>245284.52</v>
          </cell>
          <cell r="I1039">
            <v>42200709.869999997</v>
          </cell>
          <cell r="J1039">
            <v>6.9699999999999998E-2</v>
          </cell>
          <cell r="K1039">
            <v>245115.78982824998</v>
          </cell>
          <cell r="L1039">
            <v>-168.73</v>
          </cell>
        </row>
        <row r="1040">
          <cell r="A1040" t="str">
            <v>E314 STM Turbogen, Colstrip 3</v>
          </cell>
          <cell r="B1040" t="str">
            <v>E314 STM Turbogen, Colstrip 3-8</v>
          </cell>
          <cell r="C1040" t="str">
            <v>403E</v>
          </cell>
          <cell r="E1040">
            <v>43343</v>
          </cell>
          <cell r="F1040">
            <v>42229760.280000001</v>
          </cell>
          <cell r="G1040">
            <v>6.9699999999999998E-2</v>
          </cell>
          <cell r="H1040">
            <v>245284.52</v>
          </cell>
          <cell r="I1040">
            <v>42200709.869999997</v>
          </cell>
          <cell r="J1040">
            <v>6.9699999999999998E-2</v>
          </cell>
          <cell r="K1040">
            <v>245115.78982824998</v>
          </cell>
          <cell r="L1040">
            <v>-168.73</v>
          </cell>
        </row>
        <row r="1041">
          <cell r="A1041" t="str">
            <v>E314 STM Turbogen, Colstrip 3</v>
          </cell>
          <cell r="B1041" t="str">
            <v>E314 STM Turbogen, Colstrip 3-9</v>
          </cell>
          <cell r="C1041" t="str">
            <v>403E</v>
          </cell>
          <cell r="E1041">
            <v>43373</v>
          </cell>
          <cell r="F1041">
            <v>42230578.159999996</v>
          </cell>
          <cell r="G1041">
            <v>6.9699999999999998E-2</v>
          </cell>
          <cell r="H1041">
            <v>245289.28</v>
          </cell>
          <cell r="I1041">
            <v>42200709.869999997</v>
          </cell>
          <cell r="J1041">
            <v>6.9699999999999998E-2</v>
          </cell>
          <cell r="K1041">
            <v>245115.78982824998</v>
          </cell>
          <cell r="L1041">
            <v>-173.49</v>
          </cell>
        </row>
        <row r="1042">
          <cell r="A1042" t="str">
            <v>E314 STM Turbogen, Colstrip 3</v>
          </cell>
          <cell r="B1042" t="str">
            <v>E314 STM Turbogen, Colstrip 3-10</v>
          </cell>
          <cell r="C1042" t="str">
            <v>403E</v>
          </cell>
          <cell r="E1042">
            <v>43404</v>
          </cell>
          <cell r="F1042">
            <v>42231396.039999999</v>
          </cell>
          <cell r="G1042">
            <v>6.9699999999999998E-2</v>
          </cell>
          <cell r="H1042">
            <v>245294.02</v>
          </cell>
          <cell r="I1042">
            <v>42200709.869999997</v>
          </cell>
          <cell r="J1042">
            <v>6.9699999999999998E-2</v>
          </cell>
          <cell r="K1042">
            <v>245115.78982824998</v>
          </cell>
          <cell r="L1042">
            <v>-178.23</v>
          </cell>
        </row>
        <row r="1043">
          <cell r="A1043" t="str">
            <v>E314 STM Turbogen, Colstrip 3</v>
          </cell>
          <cell r="B1043" t="str">
            <v>E314 STM Turbogen, Colstrip 3-11</v>
          </cell>
          <cell r="C1043" t="str">
            <v>403E</v>
          </cell>
          <cell r="E1043">
            <v>43434</v>
          </cell>
          <cell r="F1043">
            <v>42231396.039999999</v>
          </cell>
          <cell r="G1043">
            <v>6.9699999999999998E-2</v>
          </cell>
          <cell r="H1043">
            <v>245294.02</v>
          </cell>
          <cell r="I1043">
            <v>42200709.869999997</v>
          </cell>
          <cell r="J1043">
            <v>6.9699999999999998E-2</v>
          </cell>
          <cell r="K1043">
            <v>245115.78982824998</v>
          </cell>
          <cell r="L1043">
            <v>-178.23</v>
          </cell>
        </row>
        <row r="1044">
          <cell r="A1044" t="str">
            <v>E314 STM Turbogen, Colstrip 3</v>
          </cell>
          <cell r="B1044" t="str">
            <v>E314 STM Turbogen, Colstrip 3-12</v>
          </cell>
          <cell r="C1044" t="str">
            <v>403E</v>
          </cell>
          <cell r="E1044">
            <v>43465</v>
          </cell>
          <cell r="F1044">
            <v>42200709.869999997</v>
          </cell>
          <cell r="G1044">
            <v>6.9699999999999998E-2</v>
          </cell>
          <cell r="H1044">
            <v>245115.79</v>
          </cell>
          <cell r="I1044">
            <v>42200709.869999997</v>
          </cell>
          <cell r="J1044">
            <v>6.9699999999999998E-2</v>
          </cell>
          <cell r="K1044">
            <v>245115.78982824998</v>
          </cell>
          <cell r="L1044">
            <v>0</v>
          </cell>
        </row>
        <row r="1045">
          <cell r="A1045" t="str">
            <v>E314 STM Turbogen, Colstrip 3 Total</v>
          </cell>
          <cell r="C1045" t="str">
            <v>ESTM</v>
          </cell>
          <cell r="E1045" t="str">
            <v>Total</v>
          </cell>
          <cell r="F1045"/>
          <cell r="G1045"/>
          <cell r="H1045">
            <v>2950676.65</v>
          </cell>
          <cell r="I1045"/>
          <cell r="J1045">
            <v>0</v>
          </cell>
          <cell r="K1045">
            <v>2941389.4779390004</v>
          </cell>
          <cell r="L1045">
            <v>-9287.17</v>
          </cell>
        </row>
        <row r="1046">
          <cell r="A1046" t="str">
            <v>E314 STM Turbogen, Colstrip 4</v>
          </cell>
          <cell r="B1046" t="str">
            <v>E314 STM Turbogen, Colstrip 4-1</v>
          </cell>
          <cell r="C1046" t="str">
            <v>403E</v>
          </cell>
          <cell r="E1046">
            <v>43131</v>
          </cell>
          <cell r="F1046">
            <v>39080271.990000002</v>
          </cell>
          <cell r="G1046">
            <v>6.6000000000000003E-2</v>
          </cell>
          <cell r="H1046">
            <v>214941.49</v>
          </cell>
          <cell r="I1046">
            <v>39872471.740000002</v>
          </cell>
          <cell r="J1046">
            <v>6.6000000000000003E-2</v>
          </cell>
          <cell r="K1046">
            <v>219298.59457000004</v>
          </cell>
          <cell r="L1046">
            <v>4357.1000000000004</v>
          </cell>
        </row>
        <row r="1047">
          <cell r="A1047" t="str">
            <v>E314 STM Turbogen, Colstrip 4</v>
          </cell>
          <cell r="B1047" t="str">
            <v>E314 STM Turbogen, Colstrip 4-2</v>
          </cell>
          <cell r="C1047" t="str">
            <v>403E</v>
          </cell>
          <cell r="E1047">
            <v>43159</v>
          </cell>
          <cell r="F1047">
            <v>39094196.390000001</v>
          </cell>
          <cell r="G1047">
            <v>6.6000000000000003E-2</v>
          </cell>
          <cell r="H1047">
            <v>215018.08000000002</v>
          </cell>
          <cell r="I1047">
            <v>39872471.740000002</v>
          </cell>
          <cell r="J1047">
            <v>6.6000000000000003E-2</v>
          </cell>
          <cell r="K1047">
            <v>219298.59457000004</v>
          </cell>
          <cell r="L1047">
            <v>4280.51</v>
          </cell>
        </row>
        <row r="1048">
          <cell r="A1048" t="str">
            <v>E314 STM Turbogen, Colstrip 4</v>
          </cell>
          <cell r="B1048" t="str">
            <v>E314 STM Turbogen, Colstrip 4-3</v>
          </cell>
          <cell r="C1048" t="str">
            <v>403E</v>
          </cell>
          <cell r="E1048">
            <v>43190</v>
          </cell>
          <cell r="F1048">
            <v>39445290.140000001</v>
          </cell>
          <cell r="G1048">
            <v>6.6000000000000003E-2</v>
          </cell>
          <cell r="H1048">
            <v>216949.1</v>
          </cell>
          <cell r="I1048">
            <v>39872471.740000002</v>
          </cell>
          <cell r="J1048">
            <v>6.6000000000000003E-2</v>
          </cell>
          <cell r="K1048">
            <v>219298.59457000004</v>
          </cell>
          <cell r="L1048">
            <v>2349.4899999999998</v>
          </cell>
        </row>
        <row r="1049">
          <cell r="A1049" t="str">
            <v>E314 STM Turbogen, Colstrip 4</v>
          </cell>
          <cell r="B1049" t="str">
            <v>E314 STM Turbogen, Colstrip 4-4</v>
          </cell>
          <cell r="C1049" t="str">
            <v>403E</v>
          </cell>
          <cell r="E1049">
            <v>43220</v>
          </cell>
          <cell r="F1049">
            <v>39792194.880000003</v>
          </cell>
          <cell r="G1049">
            <v>6.6000000000000003E-2</v>
          </cell>
          <cell r="H1049">
            <v>218857.06999999998</v>
          </cell>
          <cell r="I1049">
            <v>39872471.740000002</v>
          </cell>
          <cell r="J1049">
            <v>6.6000000000000003E-2</v>
          </cell>
          <cell r="K1049">
            <v>219298.59457000004</v>
          </cell>
          <cell r="L1049">
            <v>441.52</v>
          </cell>
        </row>
        <row r="1050">
          <cell r="A1050" t="str">
            <v>E314 STM Turbogen, Colstrip 4</v>
          </cell>
          <cell r="B1050" t="str">
            <v>E314 STM Turbogen, Colstrip 4-5</v>
          </cell>
          <cell r="C1050" t="str">
            <v>403E</v>
          </cell>
          <cell r="E1050">
            <v>43251</v>
          </cell>
          <cell r="F1050">
            <v>39788005.859999999</v>
          </cell>
          <cell r="G1050">
            <v>6.6000000000000003E-2</v>
          </cell>
          <cell r="H1050">
            <v>218834.03</v>
          </cell>
          <cell r="I1050">
            <v>39872471.740000002</v>
          </cell>
          <cell r="J1050">
            <v>6.6000000000000003E-2</v>
          </cell>
          <cell r="K1050">
            <v>219298.59457000004</v>
          </cell>
          <cell r="L1050">
            <v>464.56</v>
          </cell>
        </row>
        <row r="1051">
          <cell r="A1051" t="str">
            <v>E314 STM Turbogen, Colstrip 4</v>
          </cell>
          <cell r="B1051" t="str">
            <v>E314 STM Turbogen, Colstrip 4-6</v>
          </cell>
          <cell r="C1051" t="str">
            <v>403E</v>
          </cell>
          <cell r="E1051">
            <v>43281</v>
          </cell>
          <cell r="F1051">
            <v>39788005.859999999</v>
          </cell>
          <cell r="G1051">
            <v>6.6000000000000003E-2</v>
          </cell>
          <cell r="H1051">
            <v>218834.03</v>
          </cell>
          <cell r="I1051">
            <v>39872471.740000002</v>
          </cell>
          <cell r="J1051">
            <v>6.6000000000000003E-2</v>
          </cell>
          <cell r="K1051">
            <v>219298.59457000004</v>
          </cell>
          <cell r="L1051">
            <v>464.56</v>
          </cell>
        </row>
        <row r="1052">
          <cell r="A1052" t="str">
            <v>E314 STM Turbogen, Colstrip 4</v>
          </cell>
          <cell r="B1052" t="str">
            <v>E314 STM Turbogen, Colstrip 4-7</v>
          </cell>
          <cell r="C1052" t="str">
            <v>403E</v>
          </cell>
          <cell r="E1052">
            <v>43312</v>
          </cell>
          <cell r="F1052">
            <v>39788005.859999999</v>
          </cell>
          <cell r="G1052">
            <v>6.6000000000000003E-2</v>
          </cell>
          <cell r="H1052">
            <v>218834.03</v>
          </cell>
          <cell r="I1052">
            <v>39872471.740000002</v>
          </cell>
          <cell r="J1052">
            <v>6.6000000000000003E-2</v>
          </cell>
          <cell r="K1052">
            <v>219298.59457000004</v>
          </cell>
          <cell r="L1052">
            <v>464.56</v>
          </cell>
        </row>
        <row r="1053">
          <cell r="A1053" t="str">
            <v>E314 STM Turbogen, Colstrip 4</v>
          </cell>
          <cell r="B1053" t="str">
            <v>E314 STM Turbogen, Colstrip 4-8</v>
          </cell>
          <cell r="C1053" t="str">
            <v>403E</v>
          </cell>
          <cell r="E1053">
            <v>43343</v>
          </cell>
          <cell r="F1053">
            <v>39788005.859999999</v>
          </cell>
          <cell r="G1053">
            <v>6.6000000000000003E-2</v>
          </cell>
          <cell r="H1053">
            <v>218834.03</v>
          </cell>
          <cell r="I1053">
            <v>39872471.740000002</v>
          </cell>
          <cell r="J1053">
            <v>6.6000000000000003E-2</v>
          </cell>
          <cell r="K1053">
            <v>219298.59457000004</v>
          </cell>
          <cell r="L1053">
            <v>464.56</v>
          </cell>
        </row>
        <row r="1054">
          <cell r="A1054" t="str">
            <v>E314 STM Turbogen, Colstrip 4</v>
          </cell>
          <cell r="B1054" t="str">
            <v>E314 STM Turbogen, Colstrip 4-9</v>
          </cell>
          <cell r="C1054" t="str">
            <v>403E</v>
          </cell>
          <cell r="E1054">
            <v>43373</v>
          </cell>
          <cell r="F1054">
            <v>39788823.740000002</v>
          </cell>
          <cell r="G1054">
            <v>6.6000000000000003E-2</v>
          </cell>
          <cell r="H1054">
            <v>218838.53</v>
          </cell>
          <cell r="I1054">
            <v>39872471.740000002</v>
          </cell>
          <cell r="J1054">
            <v>6.6000000000000003E-2</v>
          </cell>
          <cell r="K1054">
            <v>219298.59457000004</v>
          </cell>
          <cell r="L1054">
            <v>460.06</v>
          </cell>
        </row>
        <row r="1055">
          <cell r="A1055" t="str">
            <v>E314 STM Turbogen, Colstrip 4</v>
          </cell>
          <cell r="B1055" t="str">
            <v>E314 STM Turbogen, Colstrip 4-10</v>
          </cell>
          <cell r="C1055" t="str">
            <v>403E</v>
          </cell>
          <cell r="E1055">
            <v>43404</v>
          </cell>
          <cell r="F1055">
            <v>39789111.710000001</v>
          </cell>
          <cell r="G1055">
            <v>6.6000000000000003E-2</v>
          </cell>
          <cell r="H1055">
            <v>218840.11000000002</v>
          </cell>
          <cell r="I1055">
            <v>39872471.740000002</v>
          </cell>
          <cell r="J1055">
            <v>6.6000000000000003E-2</v>
          </cell>
          <cell r="K1055">
            <v>219298.59457000004</v>
          </cell>
          <cell r="L1055">
            <v>458.48</v>
          </cell>
        </row>
        <row r="1056">
          <cell r="A1056" t="str">
            <v>E314 STM Turbogen, Colstrip 4</v>
          </cell>
          <cell r="B1056" t="str">
            <v>E314 STM Turbogen, Colstrip 4-11</v>
          </cell>
          <cell r="C1056" t="str">
            <v>403E</v>
          </cell>
          <cell r="E1056">
            <v>43434</v>
          </cell>
          <cell r="F1056">
            <v>39788581.789999999</v>
          </cell>
          <cell r="G1056">
            <v>6.6000000000000003E-2</v>
          </cell>
          <cell r="H1056">
            <v>218837.2</v>
          </cell>
          <cell r="I1056">
            <v>39872471.740000002</v>
          </cell>
          <cell r="J1056">
            <v>6.6000000000000003E-2</v>
          </cell>
          <cell r="K1056">
            <v>219298.59457000004</v>
          </cell>
          <cell r="L1056">
            <v>461.39</v>
          </cell>
        </row>
        <row r="1057">
          <cell r="A1057" t="str">
            <v>E314 STM Turbogen, Colstrip 4</v>
          </cell>
          <cell r="B1057" t="str">
            <v>E314 STM Turbogen, Colstrip 4-12</v>
          </cell>
          <cell r="C1057" t="str">
            <v>403E</v>
          </cell>
          <cell r="E1057">
            <v>43465</v>
          </cell>
          <cell r="F1057">
            <v>39872471.740000002</v>
          </cell>
          <cell r="G1057">
            <v>6.6000000000000003E-2</v>
          </cell>
          <cell r="H1057">
            <v>219298.59000000003</v>
          </cell>
          <cell r="I1057">
            <v>39872471.740000002</v>
          </cell>
          <cell r="J1057">
            <v>6.6000000000000003E-2</v>
          </cell>
          <cell r="K1057">
            <v>219298.59457000004</v>
          </cell>
          <cell r="L1057">
            <v>0</v>
          </cell>
        </row>
        <row r="1058">
          <cell r="A1058" t="str">
            <v>E314 STM Turbogen, Colstrip 4 Total</v>
          </cell>
          <cell r="C1058" t="str">
            <v>ESTM</v>
          </cell>
          <cell r="E1058" t="str">
            <v>Total</v>
          </cell>
          <cell r="F1058"/>
          <cell r="G1058"/>
          <cell r="H1058">
            <v>2616916.29</v>
          </cell>
          <cell r="I1058"/>
          <cell r="J1058">
            <v>0</v>
          </cell>
          <cell r="K1058">
            <v>2631583.1348400004</v>
          </cell>
          <cell r="L1058">
            <v>14666.84</v>
          </cell>
        </row>
        <row r="1059">
          <cell r="A1059" t="str">
            <v>E314 STM Turbogen, Encogen</v>
          </cell>
          <cell r="B1059" t="str">
            <v>E314 STM Turbogen, Encogen-1</v>
          </cell>
          <cell r="C1059" t="str">
            <v>403E</v>
          </cell>
          <cell r="E1059">
            <v>43131</v>
          </cell>
          <cell r="F1059">
            <v>20710885.199999999</v>
          </cell>
          <cell r="G1059">
            <v>1.4999999999999999E-2</v>
          </cell>
          <cell r="H1059">
            <v>25888.600000000002</v>
          </cell>
          <cell r="I1059">
            <v>21847024.399999999</v>
          </cell>
          <cell r="J1059">
            <v>1.4999999999999999E-2</v>
          </cell>
          <cell r="K1059">
            <v>27308.780499999997</v>
          </cell>
          <cell r="L1059">
            <v>1420.18</v>
          </cell>
        </row>
        <row r="1060">
          <cell r="A1060" t="str">
            <v>E314 STM Turbogen, Encogen</v>
          </cell>
          <cell r="B1060" t="str">
            <v>E314 STM Turbogen, Encogen-2</v>
          </cell>
          <cell r="C1060" t="str">
            <v>403E</v>
          </cell>
          <cell r="E1060">
            <v>43159</v>
          </cell>
          <cell r="F1060">
            <v>20710885.199999999</v>
          </cell>
          <cell r="G1060">
            <v>1.4999999999999999E-2</v>
          </cell>
          <cell r="H1060">
            <v>25888.600000000002</v>
          </cell>
          <cell r="I1060">
            <v>21847024.399999999</v>
          </cell>
          <cell r="J1060">
            <v>1.4999999999999999E-2</v>
          </cell>
          <cell r="K1060">
            <v>27308.780499999997</v>
          </cell>
          <cell r="L1060">
            <v>1420.18</v>
          </cell>
        </row>
        <row r="1061">
          <cell r="A1061" t="str">
            <v>E314 STM Turbogen, Encogen</v>
          </cell>
          <cell r="B1061" t="str">
            <v>E314 STM Turbogen, Encogen-3</v>
          </cell>
          <cell r="C1061" t="str">
            <v>403E</v>
          </cell>
          <cell r="E1061">
            <v>43190</v>
          </cell>
          <cell r="F1061">
            <v>20710885.199999999</v>
          </cell>
          <cell r="G1061">
            <v>1.4999999999999999E-2</v>
          </cell>
          <cell r="H1061">
            <v>25888.600000000002</v>
          </cell>
          <cell r="I1061">
            <v>21847024.399999999</v>
          </cell>
          <cell r="J1061">
            <v>1.4999999999999999E-2</v>
          </cell>
          <cell r="K1061">
            <v>27308.780499999997</v>
          </cell>
          <cell r="L1061">
            <v>1420.18</v>
          </cell>
        </row>
        <row r="1062">
          <cell r="A1062" t="str">
            <v>E314 STM Turbogen, Encogen</v>
          </cell>
          <cell r="B1062" t="str">
            <v>E314 STM Turbogen, Encogen-4</v>
          </cell>
          <cell r="C1062" t="str">
            <v>403E</v>
          </cell>
          <cell r="E1062">
            <v>43220</v>
          </cell>
          <cell r="F1062">
            <v>20710885.199999999</v>
          </cell>
          <cell r="G1062">
            <v>1.4999999999999999E-2</v>
          </cell>
          <cell r="H1062">
            <v>25888.600000000002</v>
          </cell>
          <cell r="I1062">
            <v>21847024.399999999</v>
          </cell>
          <cell r="J1062">
            <v>1.4999999999999999E-2</v>
          </cell>
          <cell r="K1062">
            <v>27308.780499999997</v>
          </cell>
          <cell r="L1062">
            <v>1420.18</v>
          </cell>
        </row>
        <row r="1063">
          <cell r="A1063" t="str">
            <v>E314 STM Turbogen, Encogen</v>
          </cell>
          <cell r="B1063" t="str">
            <v>E314 STM Turbogen, Encogen-5</v>
          </cell>
          <cell r="C1063" t="str">
            <v>403E</v>
          </cell>
          <cell r="E1063">
            <v>43251</v>
          </cell>
          <cell r="F1063">
            <v>20710885.199999999</v>
          </cell>
          <cell r="G1063">
            <v>1.4999999999999999E-2</v>
          </cell>
          <cell r="H1063">
            <v>25888.600000000002</v>
          </cell>
          <cell r="I1063">
            <v>21847024.399999999</v>
          </cell>
          <cell r="J1063">
            <v>1.4999999999999999E-2</v>
          </cell>
          <cell r="K1063">
            <v>27308.780499999997</v>
          </cell>
          <cell r="L1063">
            <v>1420.18</v>
          </cell>
        </row>
        <row r="1064">
          <cell r="A1064" t="str">
            <v>E314 STM Turbogen, Encogen</v>
          </cell>
          <cell r="B1064" t="str">
            <v>E314 STM Turbogen, Encogen-6</v>
          </cell>
          <cell r="C1064" t="str">
            <v>403E</v>
          </cell>
          <cell r="E1064">
            <v>43281</v>
          </cell>
          <cell r="F1064">
            <v>20710885.199999999</v>
          </cell>
          <cell r="G1064">
            <v>1.4999999999999999E-2</v>
          </cell>
          <cell r="H1064">
            <v>25888.600000000002</v>
          </cell>
          <cell r="I1064">
            <v>21847024.399999999</v>
          </cell>
          <cell r="J1064">
            <v>1.4999999999999999E-2</v>
          </cell>
          <cell r="K1064">
            <v>27308.780499999997</v>
          </cell>
          <cell r="L1064">
            <v>1420.18</v>
          </cell>
        </row>
        <row r="1065">
          <cell r="A1065" t="str">
            <v>E314 STM Turbogen, Encogen</v>
          </cell>
          <cell r="B1065" t="str">
            <v>E314 STM Turbogen, Encogen-7</v>
          </cell>
          <cell r="C1065" t="str">
            <v>403E</v>
          </cell>
          <cell r="E1065">
            <v>43312</v>
          </cell>
          <cell r="F1065">
            <v>20710885.199999999</v>
          </cell>
          <cell r="G1065">
            <v>1.4999999999999999E-2</v>
          </cell>
          <cell r="H1065">
            <v>25888.600000000002</v>
          </cell>
          <cell r="I1065">
            <v>21847024.399999999</v>
          </cell>
          <cell r="J1065">
            <v>1.4999999999999999E-2</v>
          </cell>
          <cell r="K1065">
            <v>27308.780499999997</v>
          </cell>
          <cell r="L1065">
            <v>1420.18</v>
          </cell>
        </row>
        <row r="1066">
          <cell r="A1066" t="str">
            <v>E314 STM Turbogen, Encogen</v>
          </cell>
          <cell r="B1066" t="str">
            <v>E314 STM Turbogen, Encogen-8</v>
          </cell>
          <cell r="C1066" t="str">
            <v>403E</v>
          </cell>
          <cell r="E1066">
            <v>43343</v>
          </cell>
          <cell r="F1066">
            <v>20710885.199999999</v>
          </cell>
          <cell r="G1066">
            <v>1.4999999999999999E-2</v>
          </cell>
          <cell r="H1066">
            <v>25888.600000000002</v>
          </cell>
          <cell r="I1066">
            <v>21847024.399999999</v>
          </cell>
          <cell r="J1066">
            <v>1.4999999999999999E-2</v>
          </cell>
          <cell r="K1066">
            <v>27308.780499999997</v>
          </cell>
          <cell r="L1066">
            <v>1420.18</v>
          </cell>
        </row>
        <row r="1067">
          <cell r="A1067" t="str">
            <v>E314 STM Turbogen, Encogen</v>
          </cell>
          <cell r="B1067" t="str">
            <v>E314 STM Turbogen, Encogen-9</v>
          </cell>
          <cell r="C1067" t="str">
            <v>403E</v>
          </cell>
          <cell r="E1067">
            <v>43373</v>
          </cell>
          <cell r="F1067">
            <v>20710885.199999999</v>
          </cell>
          <cell r="G1067">
            <v>1.4999999999999999E-2</v>
          </cell>
          <cell r="H1067">
            <v>25888.600000000002</v>
          </cell>
          <cell r="I1067">
            <v>21847024.399999999</v>
          </cell>
          <cell r="J1067">
            <v>1.4999999999999999E-2</v>
          </cell>
          <cell r="K1067">
            <v>27308.780499999997</v>
          </cell>
          <cell r="L1067">
            <v>1420.18</v>
          </cell>
        </row>
        <row r="1068">
          <cell r="A1068" t="str">
            <v>E314 STM Turbogen, Encogen</v>
          </cell>
          <cell r="B1068" t="str">
            <v>E314 STM Turbogen, Encogen-10</v>
          </cell>
          <cell r="C1068" t="str">
            <v>403E</v>
          </cell>
          <cell r="E1068">
            <v>43404</v>
          </cell>
          <cell r="F1068">
            <v>20710885.199999999</v>
          </cell>
          <cell r="G1068">
            <v>1.4999999999999999E-2</v>
          </cell>
          <cell r="H1068">
            <v>25888.600000000002</v>
          </cell>
          <cell r="I1068">
            <v>21847024.399999999</v>
          </cell>
          <cell r="J1068">
            <v>1.4999999999999999E-2</v>
          </cell>
          <cell r="K1068">
            <v>27308.780499999997</v>
          </cell>
          <cell r="L1068">
            <v>1420.18</v>
          </cell>
        </row>
        <row r="1069">
          <cell r="A1069" t="str">
            <v>E314 STM Turbogen, Encogen</v>
          </cell>
          <cell r="B1069" t="str">
            <v>E314 STM Turbogen, Encogen-11</v>
          </cell>
          <cell r="C1069" t="str">
            <v>403E</v>
          </cell>
          <cell r="E1069">
            <v>43434</v>
          </cell>
          <cell r="F1069">
            <v>20710885.199999999</v>
          </cell>
          <cell r="G1069">
            <v>1.4999999999999999E-2</v>
          </cell>
          <cell r="H1069">
            <v>25888.600000000002</v>
          </cell>
          <cell r="I1069">
            <v>21847024.399999999</v>
          </cell>
          <cell r="J1069">
            <v>1.4999999999999999E-2</v>
          </cell>
          <cell r="K1069">
            <v>27308.780499999997</v>
          </cell>
          <cell r="L1069">
            <v>1420.18</v>
          </cell>
        </row>
        <row r="1070">
          <cell r="A1070" t="str">
            <v>E314 STM Turbogen, Encogen</v>
          </cell>
          <cell r="B1070" t="str">
            <v>E314 STM Turbogen, Encogen-12</v>
          </cell>
          <cell r="C1070" t="str">
            <v>403E</v>
          </cell>
          <cell r="E1070">
            <v>43465</v>
          </cell>
          <cell r="F1070">
            <v>21847024.399999999</v>
          </cell>
          <cell r="G1070">
            <v>1.4999999999999999E-2</v>
          </cell>
          <cell r="H1070">
            <v>27308.78</v>
          </cell>
          <cell r="I1070">
            <v>21847024.399999999</v>
          </cell>
          <cell r="J1070">
            <v>1.4999999999999999E-2</v>
          </cell>
          <cell r="K1070">
            <v>27308.780499999997</v>
          </cell>
          <cell r="L1070">
            <v>0</v>
          </cell>
        </row>
        <row r="1071">
          <cell r="A1071" t="str">
            <v>E314 STM Turbogen, Encogen Total</v>
          </cell>
          <cell r="C1071" t="str">
            <v>ESTM</v>
          </cell>
          <cell r="E1071" t="str">
            <v>Total</v>
          </cell>
          <cell r="F1071"/>
          <cell r="G1071"/>
          <cell r="H1071">
            <v>312083.38</v>
          </cell>
          <cell r="I1071"/>
          <cell r="J1071">
            <v>0</v>
          </cell>
          <cell r="K1071">
            <v>327705.36599999998</v>
          </cell>
          <cell r="L1071">
            <v>15621.99</v>
          </cell>
        </row>
        <row r="1072">
          <cell r="A1072" t="str">
            <v>E314 STM Turbogen, Ferndale</v>
          </cell>
          <cell r="B1072" t="str">
            <v>E314 STM Turbogen, Ferndale-1</v>
          </cell>
          <cell r="C1072" t="str">
            <v>403E</v>
          </cell>
          <cell r="E1072">
            <v>43131</v>
          </cell>
          <cell r="F1072">
            <v>18176144.670000002</v>
          </cell>
          <cell r="G1072">
            <v>2.4199999999999999E-2</v>
          </cell>
          <cell r="H1072">
            <v>36655.22</v>
          </cell>
          <cell r="I1072">
            <v>18176144.670000002</v>
          </cell>
          <cell r="J1072">
            <v>2.4199999999999999E-2</v>
          </cell>
          <cell r="K1072">
            <v>36655.225084500002</v>
          </cell>
          <cell r="L1072">
            <v>0.01</v>
          </cell>
        </row>
        <row r="1073">
          <cell r="A1073" t="str">
            <v>E314 STM Turbogen, Ferndale</v>
          </cell>
          <cell r="B1073" t="str">
            <v>E314 STM Turbogen, Ferndale-2</v>
          </cell>
          <cell r="C1073" t="str">
            <v>403E</v>
          </cell>
          <cell r="E1073">
            <v>43159</v>
          </cell>
          <cell r="F1073">
            <v>18176144.670000002</v>
          </cell>
          <cell r="G1073">
            <v>2.4199999999999999E-2</v>
          </cell>
          <cell r="H1073">
            <v>36655.22</v>
          </cell>
          <cell r="I1073">
            <v>18176144.670000002</v>
          </cell>
          <cell r="J1073">
            <v>2.4199999999999999E-2</v>
          </cell>
          <cell r="K1073">
            <v>36655.225084500002</v>
          </cell>
          <cell r="L1073">
            <v>0.01</v>
          </cell>
        </row>
        <row r="1074">
          <cell r="A1074" t="str">
            <v>E314 STM Turbogen, Ferndale</v>
          </cell>
          <cell r="B1074" t="str">
            <v>E314 STM Turbogen, Ferndale-3</v>
          </cell>
          <cell r="C1074" t="str">
            <v>403E</v>
          </cell>
          <cell r="E1074">
            <v>43190</v>
          </cell>
          <cell r="F1074">
            <v>18176144.670000002</v>
          </cell>
          <cell r="G1074">
            <v>2.4199999999999999E-2</v>
          </cell>
          <cell r="H1074">
            <v>36655.22</v>
          </cell>
          <cell r="I1074">
            <v>18176144.670000002</v>
          </cell>
          <cell r="J1074">
            <v>2.4199999999999999E-2</v>
          </cell>
          <cell r="K1074">
            <v>36655.225084500002</v>
          </cell>
          <cell r="L1074">
            <v>0.01</v>
          </cell>
        </row>
        <row r="1075">
          <cell r="A1075" t="str">
            <v>E314 STM Turbogen, Ferndale</v>
          </cell>
          <cell r="B1075" t="str">
            <v>E314 STM Turbogen, Ferndale-4</v>
          </cell>
          <cell r="C1075" t="str">
            <v>403E</v>
          </cell>
          <cell r="E1075">
            <v>43220</v>
          </cell>
          <cell r="F1075">
            <v>18176144.670000002</v>
          </cell>
          <cell r="G1075">
            <v>2.4199999999999999E-2</v>
          </cell>
          <cell r="H1075">
            <v>36655.22</v>
          </cell>
          <cell r="I1075">
            <v>18176144.670000002</v>
          </cell>
          <cell r="J1075">
            <v>2.4199999999999999E-2</v>
          </cell>
          <cell r="K1075">
            <v>36655.225084500002</v>
          </cell>
          <cell r="L1075">
            <v>0.01</v>
          </cell>
        </row>
        <row r="1076">
          <cell r="A1076" t="str">
            <v>E314 STM Turbogen, Ferndale</v>
          </cell>
          <cell r="B1076" t="str">
            <v>E314 STM Turbogen, Ferndale-5</v>
          </cell>
          <cell r="C1076" t="str">
            <v>403E</v>
          </cell>
          <cell r="E1076">
            <v>43251</v>
          </cell>
          <cell r="F1076">
            <v>18176144.670000002</v>
          </cell>
          <cell r="G1076">
            <v>2.4199999999999999E-2</v>
          </cell>
          <cell r="H1076">
            <v>36655.22</v>
          </cell>
          <cell r="I1076">
            <v>18176144.670000002</v>
          </cell>
          <cell r="J1076">
            <v>2.4199999999999999E-2</v>
          </cell>
          <cell r="K1076">
            <v>36655.225084500002</v>
          </cell>
          <cell r="L1076">
            <v>0.01</v>
          </cell>
        </row>
        <row r="1077">
          <cell r="A1077" t="str">
            <v>E314 STM Turbogen, Ferndale</v>
          </cell>
          <cell r="B1077" t="str">
            <v>E314 STM Turbogen, Ferndale-6</v>
          </cell>
          <cell r="C1077" t="str">
            <v>403E</v>
          </cell>
          <cell r="E1077">
            <v>43281</v>
          </cell>
          <cell r="F1077">
            <v>18176144.670000002</v>
          </cell>
          <cell r="G1077">
            <v>2.4199999999999999E-2</v>
          </cell>
          <cell r="H1077">
            <v>36655.22</v>
          </cell>
          <cell r="I1077">
            <v>18176144.670000002</v>
          </cell>
          <cell r="J1077">
            <v>2.4199999999999999E-2</v>
          </cell>
          <cell r="K1077">
            <v>36655.225084500002</v>
          </cell>
          <cell r="L1077">
            <v>0.01</v>
          </cell>
        </row>
        <row r="1078">
          <cell r="A1078" t="str">
            <v>E314 STM Turbogen, Ferndale</v>
          </cell>
          <cell r="B1078" t="str">
            <v>E314 STM Turbogen, Ferndale-7</v>
          </cell>
          <cell r="C1078" t="str">
            <v>403E</v>
          </cell>
          <cell r="E1078">
            <v>43312</v>
          </cell>
          <cell r="F1078">
            <v>18176144.670000002</v>
          </cell>
          <cell r="G1078">
            <v>2.4199999999999999E-2</v>
          </cell>
          <cell r="H1078">
            <v>36655.22</v>
          </cell>
          <cell r="I1078">
            <v>18176144.670000002</v>
          </cell>
          <cell r="J1078">
            <v>2.4199999999999999E-2</v>
          </cell>
          <cell r="K1078">
            <v>36655.225084500002</v>
          </cell>
          <cell r="L1078">
            <v>0.01</v>
          </cell>
        </row>
        <row r="1079">
          <cell r="A1079" t="str">
            <v>E314 STM Turbogen, Ferndale</v>
          </cell>
          <cell r="B1079" t="str">
            <v>E314 STM Turbogen, Ferndale-8</v>
          </cell>
          <cell r="C1079" t="str">
            <v>403E</v>
          </cell>
          <cell r="E1079">
            <v>43343</v>
          </cell>
          <cell r="F1079">
            <v>18176144.670000002</v>
          </cell>
          <cell r="G1079">
            <v>2.4199999999999999E-2</v>
          </cell>
          <cell r="H1079">
            <v>36655.22</v>
          </cell>
          <cell r="I1079">
            <v>18176144.670000002</v>
          </cell>
          <cell r="J1079">
            <v>2.4199999999999999E-2</v>
          </cell>
          <cell r="K1079">
            <v>36655.225084500002</v>
          </cell>
          <cell r="L1079">
            <v>0.01</v>
          </cell>
        </row>
        <row r="1080">
          <cell r="A1080" t="str">
            <v>E314 STM Turbogen, Ferndale</v>
          </cell>
          <cell r="B1080" t="str">
            <v>E314 STM Turbogen, Ferndale-9</v>
          </cell>
          <cell r="C1080" t="str">
            <v>403E</v>
          </cell>
          <cell r="E1080">
            <v>43373</v>
          </cell>
          <cell r="F1080">
            <v>18176144.670000002</v>
          </cell>
          <cell r="G1080">
            <v>2.4199999999999999E-2</v>
          </cell>
          <cell r="H1080">
            <v>36655.22</v>
          </cell>
          <cell r="I1080">
            <v>18176144.670000002</v>
          </cell>
          <cell r="J1080">
            <v>2.4199999999999999E-2</v>
          </cell>
          <cell r="K1080">
            <v>36655.225084500002</v>
          </cell>
          <cell r="L1080">
            <v>0.01</v>
          </cell>
        </row>
        <row r="1081">
          <cell r="A1081" t="str">
            <v>E314 STM Turbogen, Ferndale</v>
          </cell>
          <cell r="B1081" t="str">
            <v>E314 STM Turbogen, Ferndale-10</v>
          </cell>
          <cell r="C1081" t="str">
            <v>403E</v>
          </cell>
          <cell r="E1081">
            <v>43404</v>
          </cell>
          <cell r="F1081">
            <v>18176144.670000002</v>
          </cell>
          <cell r="G1081">
            <v>2.4199999999999999E-2</v>
          </cell>
          <cell r="H1081">
            <v>36655.22</v>
          </cell>
          <cell r="I1081">
            <v>18176144.670000002</v>
          </cell>
          <cell r="J1081">
            <v>2.4199999999999999E-2</v>
          </cell>
          <cell r="K1081">
            <v>36655.225084500002</v>
          </cell>
          <cell r="L1081">
            <v>0.01</v>
          </cell>
        </row>
        <row r="1082">
          <cell r="A1082" t="str">
            <v>E314 STM Turbogen, Ferndale</v>
          </cell>
          <cell r="B1082" t="str">
            <v>E314 STM Turbogen, Ferndale-11</v>
          </cell>
          <cell r="C1082" t="str">
            <v>403E</v>
          </cell>
          <cell r="E1082">
            <v>43434</v>
          </cell>
          <cell r="F1082">
            <v>18176144.670000002</v>
          </cell>
          <cell r="G1082">
            <v>2.4199999999999999E-2</v>
          </cell>
          <cell r="H1082">
            <v>36655.22</v>
          </cell>
          <cell r="I1082">
            <v>18176144.670000002</v>
          </cell>
          <cell r="J1082">
            <v>2.4199999999999999E-2</v>
          </cell>
          <cell r="K1082">
            <v>36655.225084500002</v>
          </cell>
          <cell r="L1082">
            <v>0.01</v>
          </cell>
        </row>
        <row r="1083">
          <cell r="A1083" t="str">
            <v>E314 STM Turbogen, Ferndale</v>
          </cell>
          <cell r="B1083" t="str">
            <v>E314 STM Turbogen, Ferndale-12</v>
          </cell>
          <cell r="C1083" t="str">
            <v>403E</v>
          </cell>
          <cell r="E1083">
            <v>43465</v>
          </cell>
          <cell r="F1083">
            <v>18176144.670000002</v>
          </cell>
          <cell r="G1083">
            <v>2.4199999999999999E-2</v>
          </cell>
          <cell r="H1083">
            <v>36655.22</v>
          </cell>
          <cell r="I1083">
            <v>18176144.670000002</v>
          </cell>
          <cell r="J1083">
            <v>2.4199999999999999E-2</v>
          </cell>
          <cell r="K1083">
            <v>36655.225084500002</v>
          </cell>
          <cell r="L1083">
            <v>0.01</v>
          </cell>
        </row>
        <row r="1084">
          <cell r="A1084" t="str">
            <v>E314 STM Turbogen, Ferndale Total</v>
          </cell>
          <cell r="C1084" t="str">
            <v>ESTM</v>
          </cell>
          <cell r="E1084" t="str">
            <v>Total</v>
          </cell>
          <cell r="F1084"/>
          <cell r="G1084"/>
          <cell r="H1084">
            <v>439862.6399999999</v>
          </cell>
          <cell r="I1084"/>
          <cell r="J1084">
            <v>0</v>
          </cell>
          <cell r="K1084">
            <v>439862.70101399993</v>
          </cell>
          <cell r="L1084">
            <v>0.06</v>
          </cell>
        </row>
        <row r="1085">
          <cell r="A1085" t="str">
            <v>E314 STM Turbogen, Fred 1/APC</v>
          </cell>
          <cell r="B1085" t="str">
            <v>E314 STM Turbogen, Fred 1/APC-1</v>
          </cell>
          <cell r="C1085" t="str">
            <v>403E</v>
          </cell>
          <cell r="E1085">
            <v>43131</v>
          </cell>
          <cell r="F1085">
            <v>16174210.01</v>
          </cell>
          <cell r="G1085">
            <v>2.8599999999999997E-2</v>
          </cell>
          <cell r="H1085">
            <v>38548.53</v>
          </cell>
          <cell r="I1085">
            <v>16174210.01</v>
          </cell>
          <cell r="J1085">
            <v>2.8599999999999997E-2</v>
          </cell>
          <cell r="K1085">
            <v>38548.533857166658</v>
          </cell>
          <cell r="L1085">
            <v>0</v>
          </cell>
        </row>
        <row r="1086">
          <cell r="A1086" t="str">
            <v>E314 STM Turbogen, Fred 1/APC</v>
          </cell>
          <cell r="B1086" t="str">
            <v>E314 STM Turbogen, Fred 1/APC-2</v>
          </cell>
          <cell r="C1086" t="str">
            <v>403E</v>
          </cell>
          <cell r="E1086">
            <v>43159</v>
          </cell>
          <cell r="F1086">
            <v>16174210.01</v>
          </cell>
          <cell r="G1086">
            <v>2.8599999999999997E-2</v>
          </cell>
          <cell r="H1086">
            <v>38548.53</v>
          </cell>
          <cell r="I1086">
            <v>16174210.01</v>
          </cell>
          <cell r="J1086">
            <v>2.8599999999999997E-2</v>
          </cell>
          <cell r="K1086">
            <v>38548.533857166658</v>
          </cell>
          <cell r="L1086">
            <v>0</v>
          </cell>
        </row>
        <row r="1087">
          <cell r="A1087" t="str">
            <v>E314 STM Turbogen, Fred 1/APC</v>
          </cell>
          <cell r="B1087" t="str">
            <v>E314 STM Turbogen, Fred 1/APC-3</v>
          </cell>
          <cell r="C1087" t="str">
            <v>403E</v>
          </cell>
          <cell r="E1087">
            <v>43190</v>
          </cell>
          <cell r="F1087">
            <v>16174210.01</v>
          </cell>
          <cell r="G1087">
            <v>2.8599999999999997E-2</v>
          </cell>
          <cell r="H1087">
            <v>38548.53</v>
          </cell>
          <cell r="I1087">
            <v>16174210.01</v>
          </cell>
          <cell r="J1087">
            <v>2.8599999999999997E-2</v>
          </cell>
          <cell r="K1087">
            <v>38548.533857166658</v>
          </cell>
          <cell r="L1087">
            <v>0</v>
          </cell>
        </row>
        <row r="1088">
          <cell r="A1088" t="str">
            <v>E314 STM Turbogen, Fred 1/APC</v>
          </cell>
          <cell r="B1088" t="str">
            <v>E314 STM Turbogen, Fred 1/APC-4</v>
          </cell>
          <cell r="C1088" t="str">
            <v>403E</v>
          </cell>
          <cell r="E1088">
            <v>43220</v>
          </cell>
          <cell r="F1088">
            <v>16174210.01</v>
          </cell>
          <cell r="G1088">
            <v>2.8599999999999997E-2</v>
          </cell>
          <cell r="H1088">
            <v>38548.53</v>
          </cell>
          <cell r="I1088">
            <v>16174210.01</v>
          </cell>
          <cell r="J1088">
            <v>2.8599999999999997E-2</v>
          </cell>
          <cell r="K1088">
            <v>38548.533857166658</v>
          </cell>
          <cell r="L1088">
            <v>0</v>
          </cell>
        </row>
        <row r="1089">
          <cell r="A1089" t="str">
            <v>E314 STM Turbogen, Fred 1/APC</v>
          </cell>
          <cell r="B1089" t="str">
            <v>E314 STM Turbogen, Fred 1/APC-5</v>
          </cell>
          <cell r="C1089" t="str">
            <v>403E</v>
          </cell>
          <cell r="E1089">
            <v>43251</v>
          </cell>
          <cell r="F1089">
            <v>16174210.01</v>
          </cell>
          <cell r="G1089">
            <v>2.8599999999999997E-2</v>
          </cell>
          <cell r="H1089">
            <v>38548.53</v>
          </cell>
          <cell r="I1089">
            <v>16174210.01</v>
          </cell>
          <cell r="J1089">
            <v>2.8599999999999997E-2</v>
          </cell>
          <cell r="K1089">
            <v>38548.533857166658</v>
          </cell>
          <cell r="L1089">
            <v>0</v>
          </cell>
        </row>
        <row r="1090">
          <cell r="A1090" t="str">
            <v>E314 STM Turbogen, Fred 1/APC</v>
          </cell>
          <cell r="B1090" t="str">
            <v>E314 STM Turbogen, Fred 1/APC-6</v>
          </cell>
          <cell r="C1090" t="str">
            <v>403E</v>
          </cell>
          <cell r="E1090">
            <v>43281</v>
          </cell>
          <cell r="F1090">
            <v>16174210.01</v>
          </cell>
          <cell r="G1090">
            <v>2.8599999999999997E-2</v>
          </cell>
          <cell r="H1090">
            <v>38548.53</v>
          </cell>
          <cell r="I1090">
            <v>16174210.01</v>
          </cell>
          <cell r="J1090">
            <v>2.8599999999999997E-2</v>
          </cell>
          <cell r="K1090">
            <v>38548.533857166658</v>
          </cell>
          <cell r="L1090">
            <v>0</v>
          </cell>
        </row>
        <row r="1091">
          <cell r="A1091" t="str">
            <v>E314 STM Turbogen, Fred 1/APC</v>
          </cell>
          <cell r="B1091" t="str">
            <v>E314 STM Turbogen, Fred 1/APC-7</v>
          </cell>
          <cell r="C1091" t="str">
            <v>403E</v>
          </cell>
          <cell r="E1091">
            <v>43312</v>
          </cell>
          <cell r="F1091">
            <v>16174210.01</v>
          </cell>
          <cell r="G1091">
            <v>2.8599999999999997E-2</v>
          </cell>
          <cell r="H1091">
            <v>38548.53</v>
          </cell>
          <cell r="I1091">
            <v>16174210.01</v>
          </cell>
          <cell r="J1091">
            <v>2.8599999999999997E-2</v>
          </cell>
          <cell r="K1091">
            <v>38548.533857166658</v>
          </cell>
          <cell r="L1091">
            <v>0</v>
          </cell>
        </row>
        <row r="1092">
          <cell r="A1092" t="str">
            <v>E314 STM Turbogen, Fred 1/APC</v>
          </cell>
          <cell r="B1092" t="str">
            <v>E314 STM Turbogen, Fred 1/APC-8</v>
          </cell>
          <cell r="C1092" t="str">
            <v>403E</v>
          </cell>
          <cell r="E1092">
            <v>43343</v>
          </cell>
          <cell r="F1092">
            <v>16174210.01</v>
          </cell>
          <cell r="G1092">
            <v>2.8599999999999997E-2</v>
          </cell>
          <cell r="H1092">
            <v>38548.53</v>
          </cell>
          <cell r="I1092">
            <v>16174210.01</v>
          </cell>
          <cell r="J1092">
            <v>2.8599999999999997E-2</v>
          </cell>
          <cell r="K1092">
            <v>38548.533857166658</v>
          </cell>
          <cell r="L1092">
            <v>0</v>
          </cell>
        </row>
        <row r="1093">
          <cell r="A1093" t="str">
            <v>E314 STM Turbogen, Fred 1/APC</v>
          </cell>
          <cell r="B1093" t="str">
            <v>E314 STM Turbogen, Fred 1/APC-9</v>
          </cell>
          <cell r="C1093" t="str">
            <v>403E</v>
          </cell>
          <cell r="E1093">
            <v>43373</v>
          </cell>
          <cell r="F1093">
            <v>16174210.01</v>
          </cell>
          <cell r="G1093">
            <v>2.8599999999999997E-2</v>
          </cell>
          <cell r="H1093">
            <v>38548.53</v>
          </cell>
          <cell r="I1093">
            <v>16174210.01</v>
          </cell>
          <cell r="J1093">
            <v>2.8599999999999997E-2</v>
          </cell>
          <cell r="K1093">
            <v>38548.533857166658</v>
          </cell>
          <cell r="L1093">
            <v>0</v>
          </cell>
        </row>
        <row r="1094">
          <cell r="A1094" t="str">
            <v>E314 STM Turbogen, Fred 1/APC</v>
          </cell>
          <cell r="B1094" t="str">
            <v>E314 STM Turbogen, Fred 1/APC-10</v>
          </cell>
          <cell r="C1094" t="str">
            <v>403E</v>
          </cell>
          <cell r="E1094">
            <v>43404</v>
          </cell>
          <cell r="F1094">
            <v>16174210.01</v>
          </cell>
          <cell r="G1094">
            <v>2.8599999999999997E-2</v>
          </cell>
          <cell r="H1094">
            <v>38548.53</v>
          </cell>
          <cell r="I1094">
            <v>16174210.01</v>
          </cell>
          <cell r="J1094">
            <v>2.8599999999999997E-2</v>
          </cell>
          <cell r="K1094">
            <v>38548.533857166658</v>
          </cell>
          <cell r="L1094">
            <v>0</v>
          </cell>
        </row>
        <row r="1095">
          <cell r="A1095" t="str">
            <v>E314 STM Turbogen, Fred 1/APC</v>
          </cell>
          <cell r="B1095" t="str">
            <v>E314 STM Turbogen, Fred 1/APC-11</v>
          </cell>
          <cell r="C1095" t="str">
            <v>403E</v>
          </cell>
          <cell r="E1095">
            <v>43434</v>
          </cell>
          <cell r="F1095">
            <v>16174210.01</v>
          </cell>
          <cell r="G1095">
            <v>2.8599999999999997E-2</v>
          </cell>
          <cell r="H1095">
            <v>38548.53</v>
          </cell>
          <cell r="I1095">
            <v>16174210.01</v>
          </cell>
          <cell r="J1095">
            <v>2.8599999999999997E-2</v>
          </cell>
          <cell r="K1095">
            <v>38548.533857166658</v>
          </cell>
          <cell r="L1095">
            <v>0</v>
          </cell>
        </row>
        <row r="1096">
          <cell r="A1096" t="str">
            <v>E314 STM Turbogen, Fred 1/APC</v>
          </cell>
          <cell r="B1096" t="str">
            <v>E314 STM Turbogen, Fred 1/APC-12</v>
          </cell>
          <cell r="C1096" t="str">
            <v>403E</v>
          </cell>
          <cell r="E1096">
            <v>43465</v>
          </cell>
          <cell r="F1096">
            <v>16174210.01</v>
          </cell>
          <cell r="G1096">
            <v>2.8599999999999997E-2</v>
          </cell>
          <cell r="H1096">
            <v>38548.53</v>
          </cell>
          <cell r="I1096">
            <v>16174210.01</v>
          </cell>
          <cell r="J1096">
            <v>2.8599999999999997E-2</v>
          </cell>
          <cell r="K1096">
            <v>38548.533857166658</v>
          </cell>
          <cell r="L1096">
            <v>0</v>
          </cell>
        </row>
        <row r="1097">
          <cell r="A1097" t="str">
            <v>E314 STM Turbogen, Fred 1/APC Total</v>
          </cell>
          <cell r="C1097" t="str">
            <v>ESTM</v>
          </cell>
          <cell r="E1097" t="str">
            <v>Total</v>
          </cell>
          <cell r="F1097"/>
          <cell r="G1097"/>
          <cell r="H1097">
            <v>462582.3600000001</v>
          </cell>
          <cell r="I1097"/>
          <cell r="J1097">
            <v>0</v>
          </cell>
          <cell r="K1097">
            <v>462582.40628599987</v>
          </cell>
          <cell r="L1097">
            <v>0.05</v>
          </cell>
        </row>
        <row r="1098">
          <cell r="A1098" t="str">
            <v>E314 STM Turbogen, Goldendale</v>
          </cell>
          <cell r="B1098" t="str">
            <v>E314 STM Turbogen, Goldendale-1</v>
          </cell>
          <cell r="C1098" t="str">
            <v>403E</v>
          </cell>
          <cell r="E1098">
            <v>43131</v>
          </cell>
          <cell r="F1098">
            <v>1408089.86</v>
          </cell>
          <cell r="G1098">
            <v>1.14E-2</v>
          </cell>
          <cell r="H1098">
            <v>1337.68</v>
          </cell>
          <cell r="I1098">
            <v>1827112.16</v>
          </cell>
          <cell r="J1098">
            <v>1.14E-2</v>
          </cell>
          <cell r="K1098">
            <v>1735.7565520000001</v>
          </cell>
          <cell r="L1098">
            <v>398.08</v>
          </cell>
        </row>
        <row r="1099">
          <cell r="A1099" t="str">
            <v>E314 STM Turbogen, Goldendale</v>
          </cell>
          <cell r="B1099" t="str">
            <v>E314 STM Turbogen, Goldendale-2</v>
          </cell>
          <cell r="C1099" t="str">
            <v>403E</v>
          </cell>
          <cell r="E1099">
            <v>43159</v>
          </cell>
          <cell r="F1099">
            <v>1408089.86</v>
          </cell>
          <cell r="G1099">
            <v>1.14E-2</v>
          </cell>
          <cell r="H1099">
            <v>1337.68</v>
          </cell>
          <cell r="I1099">
            <v>1827112.16</v>
          </cell>
          <cell r="J1099">
            <v>1.14E-2</v>
          </cell>
          <cell r="K1099">
            <v>1735.7565520000001</v>
          </cell>
          <cell r="L1099">
            <v>398.08</v>
          </cell>
        </row>
        <row r="1100">
          <cell r="A1100" t="str">
            <v>E314 STM Turbogen, Goldendale</v>
          </cell>
          <cell r="B1100" t="str">
            <v>E314 STM Turbogen, Goldendale-3</v>
          </cell>
          <cell r="C1100" t="str">
            <v>403E</v>
          </cell>
          <cell r="E1100">
            <v>43190</v>
          </cell>
          <cell r="F1100">
            <v>1408089.86</v>
          </cell>
          <cell r="G1100">
            <v>1.14E-2</v>
          </cell>
          <cell r="H1100">
            <v>1337.68</v>
          </cell>
          <cell r="I1100">
            <v>1827112.16</v>
          </cell>
          <cell r="J1100">
            <v>1.14E-2</v>
          </cell>
          <cell r="K1100">
            <v>1735.7565520000001</v>
          </cell>
          <cell r="L1100">
            <v>398.08</v>
          </cell>
        </row>
        <row r="1101">
          <cell r="A1101" t="str">
            <v>E314 STM Turbogen, Goldendale</v>
          </cell>
          <cell r="B1101" t="str">
            <v>E314 STM Turbogen, Goldendale-4</v>
          </cell>
          <cell r="C1101" t="str">
            <v>403E</v>
          </cell>
          <cell r="E1101">
            <v>43220</v>
          </cell>
          <cell r="F1101">
            <v>1408089.86</v>
          </cell>
          <cell r="G1101">
            <v>1.14E-2</v>
          </cell>
          <cell r="H1101">
            <v>1337.68</v>
          </cell>
          <cell r="I1101">
            <v>1827112.16</v>
          </cell>
          <cell r="J1101">
            <v>1.14E-2</v>
          </cell>
          <cell r="K1101">
            <v>1735.7565520000001</v>
          </cell>
          <cell r="L1101">
            <v>398.08</v>
          </cell>
        </row>
        <row r="1102">
          <cell r="A1102" t="str">
            <v>E314 STM Turbogen, Goldendale</v>
          </cell>
          <cell r="B1102" t="str">
            <v>E314 STM Turbogen, Goldendale-5</v>
          </cell>
          <cell r="C1102" t="str">
            <v>403E</v>
          </cell>
          <cell r="E1102">
            <v>43251</v>
          </cell>
          <cell r="F1102">
            <v>1408089.86</v>
          </cell>
          <cell r="G1102">
            <v>1.14E-2</v>
          </cell>
          <cell r="H1102">
            <v>1337.68</v>
          </cell>
          <cell r="I1102">
            <v>1827112.16</v>
          </cell>
          <cell r="J1102">
            <v>1.14E-2</v>
          </cell>
          <cell r="K1102">
            <v>1735.7565520000001</v>
          </cell>
          <cell r="L1102">
            <v>398.08</v>
          </cell>
        </row>
        <row r="1103">
          <cell r="A1103" t="str">
            <v>E314 STM Turbogen, Goldendale</v>
          </cell>
          <cell r="B1103" t="str">
            <v>E314 STM Turbogen, Goldendale-6</v>
          </cell>
          <cell r="C1103" t="str">
            <v>403E</v>
          </cell>
          <cell r="E1103">
            <v>43281</v>
          </cell>
          <cell r="F1103">
            <v>1408089.86</v>
          </cell>
          <cell r="G1103">
            <v>1.14E-2</v>
          </cell>
          <cell r="H1103">
            <v>1337.68</v>
          </cell>
          <cell r="I1103">
            <v>1827112.16</v>
          </cell>
          <cell r="J1103">
            <v>1.14E-2</v>
          </cell>
          <cell r="K1103">
            <v>1735.7565520000001</v>
          </cell>
          <cell r="L1103">
            <v>398.08</v>
          </cell>
        </row>
        <row r="1104">
          <cell r="A1104" t="str">
            <v>E314 STM Turbogen, Goldendale</v>
          </cell>
          <cell r="B1104" t="str">
            <v>E314 STM Turbogen, Goldendale-7</v>
          </cell>
          <cell r="C1104" t="str">
            <v>403E</v>
          </cell>
          <cell r="E1104">
            <v>43312</v>
          </cell>
          <cell r="F1104">
            <v>1617969.8</v>
          </cell>
          <cell r="G1104">
            <v>1.14E-2</v>
          </cell>
          <cell r="H1104">
            <v>1537.0800000000002</v>
          </cell>
          <cell r="I1104">
            <v>1827112.16</v>
          </cell>
          <cell r="J1104">
            <v>1.14E-2</v>
          </cell>
          <cell r="K1104">
            <v>1735.7565520000001</v>
          </cell>
          <cell r="L1104">
            <v>198.68</v>
          </cell>
        </row>
        <row r="1105">
          <cell r="A1105" t="str">
            <v>E314 STM Turbogen, Goldendale</v>
          </cell>
          <cell r="B1105" t="str">
            <v>E314 STM Turbogen, Goldendale-8</v>
          </cell>
          <cell r="C1105" t="str">
            <v>403E</v>
          </cell>
          <cell r="E1105">
            <v>43343</v>
          </cell>
          <cell r="F1105">
            <v>1826402.42</v>
          </cell>
          <cell r="G1105">
            <v>1.14E-2</v>
          </cell>
          <cell r="H1105">
            <v>1735.08</v>
          </cell>
          <cell r="I1105">
            <v>1827112.16</v>
          </cell>
          <cell r="J1105">
            <v>1.14E-2</v>
          </cell>
          <cell r="K1105">
            <v>1735.7565520000001</v>
          </cell>
          <cell r="L1105">
            <v>0.68</v>
          </cell>
        </row>
        <row r="1106">
          <cell r="A1106" t="str">
            <v>E314 STM Turbogen, Goldendale</v>
          </cell>
          <cell r="B1106" t="str">
            <v>E314 STM Turbogen, Goldendale-9</v>
          </cell>
          <cell r="C1106" t="str">
            <v>403E</v>
          </cell>
          <cell r="E1106">
            <v>43373</v>
          </cell>
          <cell r="F1106">
            <v>1824955.09</v>
          </cell>
          <cell r="G1106">
            <v>1.14E-2</v>
          </cell>
          <cell r="H1106">
            <v>1733.71</v>
          </cell>
          <cell r="I1106">
            <v>1827112.16</v>
          </cell>
          <cell r="J1106">
            <v>1.14E-2</v>
          </cell>
          <cell r="K1106">
            <v>1735.7565520000001</v>
          </cell>
          <cell r="L1106">
            <v>2.0499999999999998</v>
          </cell>
        </row>
        <row r="1107">
          <cell r="A1107" t="str">
            <v>E314 STM Turbogen, Goldendale</v>
          </cell>
          <cell r="B1107" t="str">
            <v>E314 STM Turbogen, Goldendale-10</v>
          </cell>
          <cell r="C1107" t="str">
            <v>403E</v>
          </cell>
          <cell r="E1107">
            <v>43404</v>
          </cell>
          <cell r="F1107">
            <v>1824955.09</v>
          </cell>
          <cell r="G1107">
            <v>1.14E-2</v>
          </cell>
          <cell r="H1107">
            <v>1733.71</v>
          </cell>
          <cell r="I1107">
            <v>1827112.16</v>
          </cell>
          <cell r="J1107">
            <v>1.14E-2</v>
          </cell>
          <cell r="K1107">
            <v>1735.7565520000001</v>
          </cell>
          <cell r="L1107">
            <v>2.0499999999999998</v>
          </cell>
        </row>
        <row r="1108">
          <cell r="A1108" t="str">
            <v>E314 STM Turbogen, Goldendale</v>
          </cell>
          <cell r="B1108" t="str">
            <v>E314 STM Turbogen, Goldendale-11</v>
          </cell>
          <cell r="C1108" t="str">
            <v>403E</v>
          </cell>
          <cell r="E1108">
            <v>43434</v>
          </cell>
          <cell r="F1108">
            <v>1824955.09</v>
          </cell>
          <cell r="G1108">
            <v>1.14E-2</v>
          </cell>
          <cell r="H1108">
            <v>1733.71</v>
          </cell>
          <cell r="I1108">
            <v>1827112.16</v>
          </cell>
          <cell r="J1108">
            <v>1.14E-2</v>
          </cell>
          <cell r="K1108">
            <v>1735.7565520000001</v>
          </cell>
          <cell r="L1108">
            <v>2.0499999999999998</v>
          </cell>
        </row>
        <row r="1109">
          <cell r="A1109" t="str">
            <v>E314 STM Turbogen, Goldendale</v>
          </cell>
          <cell r="B1109" t="str">
            <v>E314 STM Turbogen, Goldendale-12</v>
          </cell>
          <cell r="C1109" t="str">
            <v>403E</v>
          </cell>
          <cell r="E1109">
            <v>43465</v>
          </cell>
          <cell r="F1109">
            <v>1827112.16</v>
          </cell>
          <cell r="G1109">
            <v>1.14E-2</v>
          </cell>
          <cell r="H1109">
            <v>1735.7600000000002</v>
          </cell>
          <cell r="I1109">
            <v>1827112.16</v>
          </cell>
          <cell r="J1109">
            <v>1.14E-2</v>
          </cell>
          <cell r="K1109">
            <v>1735.7565520000001</v>
          </cell>
          <cell r="L1109">
            <v>0</v>
          </cell>
        </row>
        <row r="1110">
          <cell r="A1110" t="str">
            <v>E314 STM Turbogen, Goldendale Total</v>
          </cell>
          <cell r="C1110" t="str">
            <v>ESTM</v>
          </cell>
          <cell r="E1110" t="str">
            <v>Total</v>
          </cell>
          <cell r="F1110"/>
          <cell r="G1110"/>
          <cell r="H1110">
            <v>18235.129999999997</v>
          </cell>
          <cell r="I1110"/>
          <cell r="J1110">
            <v>0</v>
          </cell>
          <cell r="K1110">
            <v>20829.078624000002</v>
          </cell>
          <cell r="L1110">
            <v>2593.9499999999998</v>
          </cell>
        </row>
        <row r="1111">
          <cell r="A1111" t="str">
            <v>E314 STM Turbogen, Goldendale OP</v>
          </cell>
          <cell r="B1111" t="str">
            <v>E314 STM Turbogen, Goldendale OP-1</v>
          </cell>
          <cell r="C1111" t="str">
            <v>403E</v>
          </cell>
          <cell r="E1111">
            <v>43131</v>
          </cell>
          <cell r="F1111">
            <v>88275482.5</v>
          </cell>
          <cell r="G1111">
            <v>1.14E-2</v>
          </cell>
          <cell r="H1111">
            <v>83861.709999999992</v>
          </cell>
          <cell r="I1111">
            <v>88117012.359999999</v>
          </cell>
          <cell r="J1111">
            <v>1.14E-2</v>
          </cell>
          <cell r="K1111">
            <v>83711.161742000011</v>
          </cell>
          <cell r="L1111">
            <v>-150.55000000000001</v>
          </cell>
        </row>
        <row r="1112">
          <cell r="A1112" t="str">
            <v>E314 STM Turbogen, Goldendale OP</v>
          </cell>
          <cell r="B1112" t="str">
            <v>E314 STM Turbogen, Goldendale OP-2</v>
          </cell>
          <cell r="C1112" t="str">
            <v>403E</v>
          </cell>
          <cell r="E1112">
            <v>43159</v>
          </cell>
          <cell r="F1112">
            <v>88275482.5</v>
          </cell>
          <cell r="G1112">
            <v>1.14E-2</v>
          </cell>
          <cell r="H1112">
            <v>83861.709999999992</v>
          </cell>
          <cell r="I1112">
            <v>88117012.359999999</v>
          </cell>
          <cell r="J1112">
            <v>1.14E-2</v>
          </cell>
          <cell r="K1112">
            <v>83711.161742000011</v>
          </cell>
          <cell r="L1112">
            <v>-150.55000000000001</v>
          </cell>
        </row>
        <row r="1113">
          <cell r="A1113" t="str">
            <v>E314 STM Turbogen, Goldendale OP</v>
          </cell>
          <cell r="B1113" t="str">
            <v>E314 STM Turbogen, Goldendale OP-3</v>
          </cell>
          <cell r="C1113" t="str">
            <v>403E</v>
          </cell>
          <cell r="E1113">
            <v>43190</v>
          </cell>
          <cell r="F1113">
            <v>88275482.5</v>
          </cell>
          <cell r="G1113">
            <v>1.14E-2</v>
          </cell>
          <cell r="H1113">
            <v>83861.709999999992</v>
          </cell>
          <cell r="I1113">
            <v>88117012.359999999</v>
          </cell>
          <cell r="J1113">
            <v>1.14E-2</v>
          </cell>
          <cell r="K1113">
            <v>83711.161742000011</v>
          </cell>
          <cell r="L1113">
            <v>-150.55000000000001</v>
          </cell>
        </row>
        <row r="1114">
          <cell r="A1114" t="str">
            <v>E314 STM Turbogen, Goldendale OP</v>
          </cell>
          <cell r="B1114" t="str">
            <v>E314 STM Turbogen, Goldendale OP-4</v>
          </cell>
          <cell r="C1114" t="str">
            <v>403E</v>
          </cell>
          <cell r="E1114">
            <v>43220</v>
          </cell>
          <cell r="F1114">
            <v>88275482.5</v>
          </cell>
          <cell r="G1114">
            <v>1.14E-2</v>
          </cell>
          <cell r="H1114">
            <v>83861.709999999992</v>
          </cell>
          <cell r="I1114">
            <v>88117012.359999999</v>
          </cell>
          <cell r="J1114">
            <v>1.14E-2</v>
          </cell>
          <cell r="K1114">
            <v>83711.161742000011</v>
          </cell>
          <cell r="L1114">
            <v>-150.55000000000001</v>
          </cell>
        </row>
        <row r="1115">
          <cell r="A1115" t="str">
            <v>E314 STM Turbogen, Goldendale OP</v>
          </cell>
          <cell r="B1115" t="str">
            <v>E314 STM Turbogen, Goldendale OP-5</v>
          </cell>
          <cell r="C1115" t="str">
            <v>403E</v>
          </cell>
          <cell r="E1115">
            <v>43251</v>
          </cell>
          <cell r="F1115">
            <v>88275482.5</v>
          </cell>
          <cell r="G1115">
            <v>1.14E-2</v>
          </cell>
          <cell r="H1115">
            <v>83861.709999999992</v>
          </cell>
          <cell r="I1115">
            <v>88117012.359999999</v>
          </cell>
          <cell r="J1115">
            <v>1.14E-2</v>
          </cell>
          <cell r="K1115">
            <v>83711.161742000011</v>
          </cell>
          <cell r="L1115">
            <v>-150.55000000000001</v>
          </cell>
        </row>
        <row r="1116">
          <cell r="A1116" t="str">
            <v>E314 STM Turbogen, Goldendale OP</v>
          </cell>
          <cell r="B1116" t="str">
            <v>E314 STM Turbogen, Goldendale OP-6</v>
          </cell>
          <cell r="C1116" t="str">
            <v>403E</v>
          </cell>
          <cell r="E1116">
            <v>43281</v>
          </cell>
          <cell r="F1116">
            <v>88275482.5</v>
          </cell>
          <cell r="G1116">
            <v>1.14E-2</v>
          </cell>
          <cell r="H1116">
            <v>83861.709999999992</v>
          </cell>
          <cell r="I1116">
            <v>88117012.359999999</v>
          </cell>
          <cell r="J1116">
            <v>1.14E-2</v>
          </cell>
          <cell r="K1116">
            <v>83711.161742000011</v>
          </cell>
          <cell r="L1116">
            <v>-150.55000000000001</v>
          </cell>
        </row>
        <row r="1117">
          <cell r="A1117" t="str">
            <v>E314 STM Turbogen, Goldendale OP</v>
          </cell>
          <cell r="B1117" t="str">
            <v>E314 STM Turbogen, Goldendale OP-7</v>
          </cell>
          <cell r="C1117" t="str">
            <v>403E</v>
          </cell>
          <cell r="E1117">
            <v>43312</v>
          </cell>
          <cell r="F1117">
            <v>88196247.430000007</v>
          </cell>
          <cell r="G1117">
            <v>1.14E-2</v>
          </cell>
          <cell r="H1117">
            <v>83786.429999999993</v>
          </cell>
          <cell r="I1117">
            <v>88117012.359999999</v>
          </cell>
          <cell r="J1117">
            <v>1.14E-2</v>
          </cell>
          <cell r="K1117">
            <v>83711.161742000011</v>
          </cell>
          <cell r="L1117">
            <v>-75.27</v>
          </cell>
        </row>
        <row r="1118">
          <cell r="A1118" t="str">
            <v>E314 STM Turbogen, Goldendale OP</v>
          </cell>
          <cell r="B1118" t="str">
            <v>E314 STM Turbogen, Goldendale OP-8</v>
          </cell>
          <cell r="C1118" t="str">
            <v>403E</v>
          </cell>
          <cell r="E1118">
            <v>43343</v>
          </cell>
          <cell r="F1118">
            <v>88117012.359999999</v>
          </cell>
          <cell r="G1118">
            <v>1.14E-2</v>
          </cell>
          <cell r="H1118">
            <v>83711.159999999989</v>
          </cell>
          <cell r="I1118">
            <v>88117012.359999999</v>
          </cell>
          <cell r="J1118">
            <v>1.14E-2</v>
          </cell>
          <cell r="K1118">
            <v>83711.161742000011</v>
          </cell>
          <cell r="L1118">
            <v>0</v>
          </cell>
        </row>
        <row r="1119">
          <cell r="A1119" t="str">
            <v>E314 STM Turbogen, Goldendale OP</v>
          </cell>
          <cell r="B1119" t="str">
            <v>E314 STM Turbogen, Goldendale OP-9</v>
          </cell>
          <cell r="C1119" t="str">
            <v>403E</v>
          </cell>
          <cell r="E1119">
            <v>43373</v>
          </cell>
          <cell r="F1119">
            <v>88117012.359999999</v>
          </cell>
          <cell r="G1119">
            <v>1.14E-2</v>
          </cell>
          <cell r="H1119">
            <v>83711.159999999989</v>
          </cell>
          <cell r="I1119">
            <v>88117012.359999999</v>
          </cell>
          <cell r="J1119">
            <v>1.14E-2</v>
          </cell>
          <cell r="K1119">
            <v>83711.161742000011</v>
          </cell>
          <cell r="L1119">
            <v>0</v>
          </cell>
        </row>
        <row r="1120">
          <cell r="A1120" t="str">
            <v>E314 STM Turbogen, Goldendale OP</v>
          </cell>
          <cell r="B1120" t="str">
            <v>E314 STM Turbogen, Goldendale OP-10</v>
          </cell>
          <cell r="C1120" t="str">
            <v>403E</v>
          </cell>
          <cell r="E1120">
            <v>43404</v>
          </cell>
          <cell r="F1120">
            <v>88117012.359999999</v>
          </cell>
          <cell r="G1120">
            <v>1.14E-2</v>
          </cell>
          <cell r="H1120">
            <v>83711.159999999989</v>
          </cell>
          <cell r="I1120">
            <v>88117012.359999999</v>
          </cell>
          <cell r="J1120">
            <v>1.14E-2</v>
          </cell>
          <cell r="K1120">
            <v>83711.161742000011</v>
          </cell>
          <cell r="L1120">
            <v>0</v>
          </cell>
        </row>
        <row r="1121">
          <cell r="A1121" t="str">
            <v>E314 STM Turbogen, Goldendale OP</v>
          </cell>
          <cell r="B1121" t="str">
            <v>E314 STM Turbogen, Goldendale OP-11</v>
          </cell>
          <cell r="C1121" t="str">
            <v>403E</v>
          </cell>
          <cell r="E1121">
            <v>43434</v>
          </cell>
          <cell r="F1121">
            <v>88117012.359999999</v>
          </cell>
          <cell r="G1121">
            <v>1.14E-2</v>
          </cell>
          <cell r="H1121">
            <v>83711.159999999989</v>
          </cell>
          <cell r="I1121">
            <v>88117012.359999999</v>
          </cell>
          <cell r="J1121">
            <v>1.14E-2</v>
          </cell>
          <cell r="K1121">
            <v>83711.161742000011</v>
          </cell>
          <cell r="L1121">
            <v>0</v>
          </cell>
        </row>
        <row r="1122">
          <cell r="A1122" t="str">
            <v>E314 STM Turbogen, Goldendale OP</v>
          </cell>
          <cell r="B1122" t="str">
            <v>E314 STM Turbogen, Goldendale OP-12</v>
          </cell>
          <cell r="C1122" t="str">
            <v>403E</v>
          </cell>
          <cell r="E1122">
            <v>43465</v>
          </cell>
          <cell r="F1122">
            <v>88117012.359999999</v>
          </cell>
          <cell r="G1122">
            <v>1.14E-2</v>
          </cell>
          <cell r="H1122">
            <v>83711.159999999989</v>
          </cell>
          <cell r="I1122">
            <v>88117012.359999999</v>
          </cell>
          <cell r="J1122">
            <v>1.14E-2</v>
          </cell>
          <cell r="K1122">
            <v>83711.161742000011</v>
          </cell>
          <cell r="L1122">
            <v>0</v>
          </cell>
        </row>
        <row r="1123">
          <cell r="A1123" t="str">
            <v>E314 STM Turbogen, Goldendale OP Total</v>
          </cell>
          <cell r="C1123" t="str">
            <v>ESTM</v>
          </cell>
          <cell r="E1123" t="str">
            <v>Total</v>
          </cell>
          <cell r="F1123"/>
          <cell r="G1123"/>
          <cell r="H1123">
            <v>1005512.4900000001</v>
          </cell>
          <cell r="I1123"/>
          <cell r="J1123">
            <v>0</v>
          </cell>
          <cell r="K1123">
            <v>1004533.9409040002</v>
          </cell>
          <cell r="L1123">
            <v>-978.55</v>
          </cell>
        </row>
        <row r="1124">
          <cell r="A1124" t="str">
            <v>E314 STM Turbogen, Mint Farm</v>
          </cell>
          <cell r="B1124" t="str">
            <v>E314 STM Turbogen, Mint Farm-1</v>
          </cell>
          <cell r="C1124" t="str">
            <v>403E</v>
          </cell>
          <cell r="E1124">
            <v>43131</v>
          </cell>
          <cell r="F1124">
            <v>1250971.67</v>
          </cell>
          <cell r="G1124">
            <v>2.9599999999999998E-2</v>
          </cell>
          <cell r="H1124">
            <v>3085.73</v>
          </cell>
          <cell r="I1124">
            <v>1696848.62</v>
          </cell>
          <cell r="J1124">
            <v>2.9599999999999998E-2</v>
          </cell>
          <cell r="K1124">
            <v>4185.5599293333335</v>
          </cell>
          <cell r="L1124">
            <v>1099.83</v>
          </cell>
        </row>
        <row r="1125">
          <cell r="A1125" t="str">
            <v>E314 STM Turbogen, Mint Farm</v>
          </cell>
          <cell r="B1125" t="str">
            <v>E314 STM Turbogen, Mint Farm-2</v>
          </cell>
          <cell r="C1125" t="str">
            <v>403E</v>
          </cell>
          <cell r="E1125">
            <v>43159</v>
          </cell>
          <cell r="F1125">
            <v>1250971.67</v>
          </cell>
          <cell r="G1125">
            <v>2.9599999999999998E-2</v>
          </cell>
          <cell r="H1125">
            <v>3085.73</v>
          </cell>
          <cell r="I1125">
            <v>1696848.62</v>
          </cell>
          <cell r="J1125">
            <v>2.9599999999999998E-2</v>
          </cell>
          <cell r="K1125">
            <v>4185.5599293333335</v>
          </cell>
          <cell r="L1125">
            <v>1099.83</v>
          </cell>
        </row>
        <row r="1126">
          <cell r="A1126" t="str">
            <v>E314 STM Turbogen, Mint Farm</v>
          </cell>
          <cell r="B1126" t="str">
            <v>E314 STM Turbogen, Mint Farm-3</v>
          </cell>
          <cell r="C1126" t="str">
            <v>403E</v>
          </cell>
          <cell r="E1126">
            <v>43190</v>
          </cell>
          <cell r="F1126">
            <v>1250971.67</v>
          </cell>
          <cell r="G1126">
            <v>2.9599999999999998E-2</v>
          </cell>
          <cell r="H1126">
            <v>3085.73</v>
          </cell>
          <cell r="I1126">
            <v>1696848.62</v>
          </cell>
          <cell r="J1126">
            <v>2.9599999999999998E-2</v>
          </cell>
          <cell r="K1126">
            <v>4185.5599293333335</v>
          </cell>
          <cell r="L1126">
            <v>1099.83</v>
          </cell>
        </row>
        <row r="1127">
          <cell r="A1127" t="str">
            <v>E314 STM Turbogen, Mint Farm</v>
          </cell>
          <cell r="B1127" t="str">
            <v>E314 STM Turbogen, Mint Farm-4</v>
          </cell>
          <cell r="C1127" t="str">
            <v>403E</v>
          </cell>
          <cell r="E1127">
            <v>43220</v>
          </cell>
          <cell r="F1127">
            <v>1250971.67</v>
          </cell>
          <cell r="G1127">
            <v>2.9599999999999998E-2</v>
          </cell>
          <cell r="H1127">
            <v>3085.73</v>
          </cell>
          <cell r="I1127">
            <v>1696848.62</v>
          </cell>
          <cell r="J1127">
            <v>2.9599999999999998E-2</v>
          </cell>
          <cell r="K1127">
            <v>4185.5599293333335</v>
          </cell>
          <cell r="L1127">
            <v>1099.83</v>
          </cell>
        </row>
        <row r="1128">
          <cell r="A1128" t="str">
            <v>E314 STM Turbogen, Mint Farm</v>
          </cell>
          <cell r="B1128" t="str">
            <v>E314 STM Turbogen, Mint Farm-5</v>
          </cell>
          <cell r="C1128" t="str">
            <v>403E</v>
          </cell>
          <cell r="E1128">
            <v>43251</v>
          </cell>
          <cell r="F1128">
            <v>1473456.72</v>
          </cell>
          <cell r="G1128">
            <v>2.9599999999999998E-2</v>
          </cell>
          <cell r="H1128">
            <v>3634.52</v>
          </cell>
          <cell r="I1128">
            <v>1696848.62</v>
          </cell>
          <cell r="J1128">
            <v>2.9599999999999998E-2</v>
          </cell>
          <cell r="K1128">
            <v>4185.5599293333335</v>
          </cell>
          <cell r="L1128">
            <v>551.04</v>
          </cell>
        </row>
        <row r="1129">
          <cell r="A1129" t="str">
            <v>E314 STM Turbogen, Mint Farm</v>
          </cell>
          <cell r="B1129" t="str">
            <v>E314 STM Turbogen, Mint Farm-6</v>
          </cell>
          <cell r="C1129" t="str">
            <v>403E</v>
          </cell>
          <cell r="E1129">
            <v>43281</v>
          </cell>
          <cell r="F1129">
            <v>1695964.45</v>
          </cell>
          <cell r="G1129">
            <v>2.9599999999999998E-2</v>
          </cell>
          <cell r="H1129">
            <v>4183.38</v>
          </cell>
          <cell r="I1129">
            <v>1696848.62</v>
          </cell>
          <cell r="J1129">
            <v>2.9599999999999998E-2</v>
          </cell>
          <cell r="K1129">
            <v>4185.5599293333335</v>
          </cell>
          <cell r="L1129">
            <v>2.1800000000000002</v>
          </cell>
        </row>
        <row r="1130">
          <cell r="A1130" t="str">
            <v>E314 STM Turbogen, Mint Farm</v>
          </cell>
          <cell r="B1130" t="str">
            <v>E314 STM Turbogen, Mint Farm-7</v>
          </cell>
          <cell r="C1130" t="str">
            <v>403E</v>
          </cell>
          <cell r="E1130">
            <v>43312</v>
          </cell>
          <cell r="F1130">
            <v>1696417.88</v>
          </cell>
          <cell r="G1130">
            <v>2.9599999999999998E-2</v>
          </cell>
          <cell r="H1130">
            <v>4184.5</v>
          </cell>
          <cell r="I1130">
            <v>1696848.62</v>
          </cell>
          <cell r="J1130">
            <v>2.9599999999999998E-2</v>
          </cell>
          <cell r="K1130">
            <v>4185.5599293333335</v>
          </cell>
          <cell r="L1130">
            <v>1.06</v>
          </cell>
        </row>
        <row r="1131">
          <cell r="A1131" t="str">
            <v>E314 STM Turbogen, Mint Farm</v>
          </cell>
          <cell r="B1131" t="str">
            <v>E314 STM Turbogen, Mint Farm-8</v>
          </cell>
          <cell r="C1131" t="str">
            <v>403E</v>
          </cell>
          <cell r="E1131">
            <v>43343</v>
          </cell>
          <cell r="F1131">
            <v>1696848.62</v>
          </cell>
          <cell r="G1131">
            <v>2.9599999999999998E-2</v>
          </cell>
          <cell r="H1131">
            <v>4185.5600000000004</v>
          </cell>
          <cell r="I1131">
            <v>1696848.62</v>
          </cell>
          <cell r="J1131">
            <v>2.9599999999999998E-2</v>
          </cell>
          <cell r="K1131">
            <v>4185.5599293333335</v>
          </cell>
          <cell r="L1131">
            <v>0</v>
          </cell>
        </row>
        <row r="1132">
          <cell r="A1132" t="str">
            <v>E314 STM Turbogen, Mint Farm</v>
          </cell>
          <cell r="B1132" t="str">
            <v>E314 STM Turbogen, Mint Farm-9</v>
          </cell>
          <cell r="C1132" t="str">
            <v>403E</v>
          </cell>
          <cell r="E1132">
            <v>43373</v>
          </cell>
          <cell r="F1132">
            <v>1696848.62</v>
          </cell>
          <cell r="G1132">
            <v>2.9599999999999998E-2</v>
          </cell>
          <cell r="H1132">
            <v>4185.5600000000004</v>
          </cell>
          <cell r="I1132">
            <v>1696848.62</v>
          </cell>
          <cell r="J1132">
            <v>2.9599999999999998E-2</v>
          </cell>
          <cell r="K1132">
            <v>4185.5599293333335</v>
          </cell>
          <cell r="L1132">
            <v>0</v>
          </cell>
        </row>
        <row r="1133">
          <cell r="A1133" t="str">
            <v>E314 STM Turbogen, Mint Farm</v>
          </cell>
          <cell r="B1133" t="str">
            <v>E314 STM Turbogen, Mint Farm-10</v>
          </cell>
          <cell r="C1133" t="str">
            <v>403E</v>
          </cell>
          <cell r="E1133">
            <v>43404</v>
          </cell>
          <cell r="F1133">
            <v>1696848.62</v>
          </cell>
          <cell r="G1133">
            <v>2.9599999999999998E-2</v>
          </cell>
          <cell r="H1133">
            <v>4185.5600000000004</v>
          </cell>
          <cell r="I1133">
            <v>1696848.62</v>
          </cell>
          <cell r="J1133">
            <v>2.9599999999999998E-2</v>
          </cell>
          <cell r="K1133">
            <v>4185.5599293333335</v>
          </cell>
          <cell r="L1133">
            <v>0</v>
          </cell>
        </row>
        <row r="1134">
          <cell r="A1134" t="str">
            <v>E314 STM Turbogen, Mint Farm</v>
          </cell>
          <cell r="B1134" t="str">
            <v>E314 STM Turbogen, Mint Farm-11</v>
          </cell>
          <cell r="C1134" t="str">
            <v>403E</v>
          </cell>
          <cell r="E1134">
            <v>43434</v>
          </cell>
          <cell r="F1134">
            <v>1696848.62</v>
          </cell>
          <cell r="G1134">
            <v>2.9599999999999998E-2</v>
          </cell>
          <cell r="H1134">
            <v>4185.5600000000004</v>
          </cell>
          <cell r="I1134">
            <v>1696848.62</v>
          </cell>
          <cell r="J1134">
            <v>2.9599999999999998E-2</v>
          </cell>
          <cell r="K1134">
            <v>4185.5599293333335</v>
          </cell>
          <cell r="L1134">
            <v>0</v>
          </cell>
        </row>
        <row r="1135">
          <cell r="A1135" t="str">
            <v>E314 STM Turbogen, Mint Farm</v>
          </cell>
          <cell r="B1135" t="str">
            <v>E314 STM Turbogen, Mint Farm-12</v>
          </cell>
          <cell r="C1135" t="str">
            <v>403E</v>
          </cell>
          <cell r="E1135">
            <v>43465</v>
          </cell>
          <cell r="F1135">
            <v>1696848.62</v>
          </cell>
          <cell r="G1135">
            <v>2.9599999999999998E-2</v>
          </cell>
          <cell r="H1135">
            <v>4185.5600000000004</v>
          </cell>
          <cell r="I1135">
            <v>1696848.62</v>
          </cell>
          <cell r="J1135">
            <v>2.9599999999999998E-2</v>
          </cell>
          <cell r="K1135">
            <v>4185.5599293333335</v>
          </cell>
          <cell r="L1135">
            <v>0</v>
          </cell>
        </row>
        <row r="1136">
          <cell r="A1136" t="str">
            <v>E314 STM Turbogen, Mint Farm Total</v>
          </cell>
          <cell r="C1136" t="str">
            <v>ESTM</v>
          </cell>
          <cell r="E1136" t="str">
            <v>Total</v>
          </cell>
          <cell r="F1136"/>
          <cell r="G1136"/>
          <cell r="H1136">
            <v>45273.119999999995</v>
          </cell>
          <cell r="I1136"/>
          <cell r="J1136">
            <v>0</v>
          </cell>
          <cell r="K1136">
            <v>50226.719152000012</v>
          </cell>
          <cell r="L1136">
            <v>4953.6000000000004</v>
          </cell>
        </row>
        <row r="1137">
          <cell r="A1137" t="str">
            <v>E314 STM Turbogen, Mint Farm OP</v>
          </cell>
          <cell r="B1137" t="str">
            <v>E314 STM Turbogen, Mint Farm OP-1</v>
          </cell>
          <cell r="C1137" t="str">
            <v>403E</v>
          </cell>
          <cell r="E1137">
            <v>43131</v>
          </cell>
          <cell r="F1137">
            <v>23467176.829999998</v>
          </cell>
          <cell r="G1137">
            <v>2.9599999999999998E-2</v>
          </cell>
          <cell r="H1137">
            <v>57885.710000000006</v>
          </cell>
          <cell r="I1137">
            <v>23467176.829999998</v>
          </cell>
          <cell r="J1137">
            <v>2.9599999999999998E-2</v>
          </cell>
          <cell r="K1137">
            <v>57885.702847333327</v>
          </cell>
          <cell r="L1137">
            <v>-0.01</v>
          </cell>
        </row>
        <row r="1138">
          <cell r="A1138" t="str">
            <v>E314 STM Turbogen, Mint Farm OP</v>
          </cell>
          <cell r="B1138" t="str">
            <v>E314 STM Turbogen, Mint Farm OP-2</v>
          </cell>
          <cell r="C1138" t="str">
            <v>403E</v>
          </cell>
          <cell r="E1138">
            <v>43159</v>
          </cell>
          <cell r="F1138">
            <v>23467176.829999998</v>
          </cell>
          <cell r="G1138">
            <v>2.9599999999999998E-2</v>
          </cell>
          <cell r="H1138">
            <v>57885.710000000006</v>
          </cell>
          <cell r="I1138">
            <v>23467176.829999998</v>
          </cell>
          <cell r="J1138">
            <v>2.9599999999999998E-2</v>
          </cell>
          <cell r="K1138">
            <v>57885.702847333327</v>
          </cell>
          <cell r="L1138">
            <v>-0.01</v>
          </cell>
        </row>
        <row r="1139">
          <cell r="A1139" t="str">
            <v>E314 STM Turbogen, Mint Farm OP</v>
          </cell>
          <cell r="B1139" t="str">
            <v>E314 STM Turbogen, Mint Farm OP-3</v>
          </cell>
          <cell r="C1139" t="str">
            <v>403E</v>
          </cell>
          <cell r="E1139">
            <v>43190</v>
          </cell>
          <cell r="F1139">
            <v>23467176.829999998</v>
          </cell>
          <cell r="G1139">
            <v>2.9599999999999998E-2</v>
          </cell>
          <cell r="H1139">
            <v>57885.710000000006</v>
          </cell>
          <cell r="I1139">
            <v>23467176.829999998</v>
          </cell>
          <cell r="J1139">
            <v>2.9599999999999998E-2</v>
          </cell>
          <cell r="K1139">
            <v>57885.702847333327</v>
          </cell>
          <cell r="L1139">
            <v>-0.01</v>
          </cell>
        </row>
        <row r="1140">
          <cell r="A1140" t="str">
            <v>E314 STM Turbogen, Mint Farm OP</v>
          </cell>
          <cell r="B1140" t="str">
            <v>E314 STM Turbogen, Mint Farm OP-4</v>
          </cell>
          <cell r="C1140" t="str">
            <v>403E</v>
          </cell>
          <cell r="E1140">
            <v>43220</v>
          </cell>
          <cell r="F1140">
            <v>23467176.829999998</v>
          </cell>
          <cell r="G1140">
            <v>2.9599999999999998E-2</v>
          </cell>
          <cell r="H1140">
            <v>57885.710000000006</v>
          </cell>
          <cell r="I1140">
            <v>23467176.829999998</v>
          </cell>
          <cell r="J1140">
            <v>2.9599999999999998E-2</v>
          </cell>
          <cell r="K1140">
            <v>57885.702847333327</v>
          </cell>
          <cell r="L1140">
            <v>-0.01</v>
          </cell>
        </row>
        <row r="1141">
          <cell r="A1141" t="str">
            <v>E314 STM Turbogen, Mint Farm OP</v>
          </cell>
          <cell r="B1141" t="str">
            <v>E314 STM Turbogen, Mint Farm OP-5</v>
          </cell>
          <cell r="C1141" t="str">
            <v>403E</v>
          </cell>
          <cell r="E1141">
            <v>43251</v>
          </cell>
          <cell r="F1141">
            <v>23467176.829999998</v>
          </cell>
          <cell r="G1141">
            <v>2.9599999999999998E-2</v>
          </cell>
          <cell r="H1141">
            <v>57885.710000000006</v>
          </cell>
          <cell r="I1141">
            <v>23467176.829999998</v>
          </cell>
          <cell r="J1141">
            <v>2.9599999999999998E-2</v>
          </cell>
          <cell r="K1141">
            <v>57885.702847333327</v>
          </cell>
          <cell r="L1141">
            <v>-0.01</v>
          </cell>
        </row>
        <row r="1142">
          <cell r="A1142" t="str">
            <v>E314 STM Turbogen, Mint Farm OP</v>
          </cell>
          <cell r="B1142" t="str">
            <v>E314 STM Turbogen, Mint Farm OP-6</v>
          </cell>
          <cell r="C1142" t="str">
            <v>403E</v>
          </cell>
          <cell r="E1142">
            <v>43281</v>
          </cell>
          <cell r="F1142">
            <v>23467176.829999998</v>
          </cell>
          <cell r="G1142">
            <v>2.9599999999999998E-2</v>
          </cell>
          <cell r="H1142">
            <v>57885.710000000006</v>
          </cell>
          <cell r="I1142">
            <v>23467176.829999998</v>
          </cell>
          <cell r="J1142">
            <v>2.9599999999999998E-2</v>
          </cell>
          <cell r="K1142">
            <v>57885.702847333327</v>
          </cell>
          <cell r="L1142">
            <v>-0.01</v>
          </cell>
        </row>
        <row r="1143">
          <cell r="A1143" t="str">
            <v>E314 STM Turbogen, Mint Farm OP</v>
          </cell>
          <cell r="B1143" t="str">
            <v>E314 STM Turbogen, Mint Farm OP-7</v>
          </cell>
          <cell r="C1143" t="str">
            <v>403E</v>
          </cell>
          <cell r="E1143">
            <v>43312</v>
          </cell>
          <cell r="F1143">
            <v>23467176.829999998</v>
          </cell>
          <cell r="G1143">
            <v>2.9599999999999998E-2</v>
          </cell>
          <cell r="H1143">
            <v>57885.710000000006</v>
          </cell>
          <cell r="I1143">
            <v>23467176.829999998</v>
          </cell>
          <cell r="J1143">
            <v>2.9599999999999998E-2</v>
          </cell>
          <cell r="K1143">
            <v>57885.702847333327</v>
          </cell>
          <cell r="L1143">
            <v>-0.01</v>
          </cell>
        </row>
        <row r="1144">
          <cell r="A1144" t="str">
            <v>E314 STM Turbogen, Mint Farm OP</v>
          </cell>
          <cell r="B1144" t="str">
            <v>E314 STM Turbogen, Mint Farm OP-8</v>
          </cell>
          <cell r="C1144" t="str">
            <v>403E</v>
          </cell>
          <cell r="E1144">
            <v>43343</v>
          </cell>
          <cell r="F1144">
            <v>23467176.829999998</v>
          </cell>
          <cell r="G1144">
            <v>2.9599999999999998E-2</v>
          </cell>
          <cell r="H1144">
            <v>57885.710000000006</v>
          </cell>
          <cell r="I1144">
            <v>23467176.829999998</v>
          </cell>
          <cell r="J1144">
            <v>2.9599999999999998E-2</v>
          </cell>
          <cell r="K1144">
            <v>57885.702847333327</v>
          </cell>
          <cell r="L1144">
            <v>-0.01</v>
          </cell>
        </row>
        <row r="1145">
          <cell r="A1145" t="str">
            <v>E314 STM Turbogen, Mint Farm OP</v>
          </cell>
          <cell r="B1145" t="str">
            <v>E314 STM Turbogen, Mint Farm OP-9</v>
          </cell>
          <cell r="C1145" t="str">
            <v>403E</v>
          </cell>
          <cell r="E1145">
            <v>43373</v>
          </cell>
          <cell r="F1145">
            <v>23467176.829999998</v>
          </cell>
          <cell r="G1145">
            <v>2.9599999999999998E-2</v>
          </cell>
          <cell r="H1145">
            <v>57885.710000000006</v>
          </cell>
          <cell r="I1145">
            <v>23467176.829999998</v>
          </cell>
          <cell r="J1145">
            <v>2.9599999999999998E-2</v>
          </cell>
          <cell r="K1145">
            <v>57885.702847333327</v>
          </cell>
          <cell r="L1145">
            <v>-0.01</v>
          </cell>
        </row>
        <row r="1146">
          <cell r="A1146" t="str">
            <v>E314 STM Turbogen, Mint Farm OP</v>
          </cell>
          <cell r="B1146" t="str">
            <v>E314 STM Turbogen, Mint Farm OP-10</v>
          </cell>
          <cell r="C1146" t="str">
            <v>403E</v>
          </cell>
          <cell r="E1146">
            <v>43404</v>
          </cell>
          <cell r="F1146">
            <v>23467176.829999998</v>
          </cell>
          <cell r="G1146">
            <v>2.9599999999999998E-2</v>
          </cell>
          <cell r="H1146">
            <v>57885.710000000006</v>
          </cell>
          <cell r="I1146">
            <v>23467176.829999998</v>
          </cell>
          <cell r="J1146">
            <v>2.9599999999999998E-2</v>
          </cell>
          <cell r="K1146">
            <v>57885.702847333327</v>
          </cell>
          <cell r="L1146">
            <v>-0.01</v>
          </cell>
        </row>
        <row r="1147">
          <cell r="A1147" t="str">
            <v>E314 STM Turbogen, Mint Farm OP</v>
          </cell>
          <cell r="B1147" t="str">
            <v>E314 STM Turbogen, Mint Farm OP-11</v>
          </cell>
          <cell r="C1147" t="str">
            <v>403E</v>
          </cell>
          <cell r="E1147">
            <v>43434</v>
          </cell>
          <cell r="F1147">
            <v>23467176.829999998</v>
          </cell>
          <cell r="G1147">
            <v>2.9599999999999998E-2</v>
          </cell>
          <cell r="H1147">
            <v>57885.710000000006</v>
          </cell>
          <cell r="I1147">
            <v>23467176.829999998</v>
          </cell>
          <cell r="J1147">
            <v>2.9599999999999998E-2</v>
          </cell>
          <cell r="K1147">
            <v>57885.702847333327</v>
          </cell>
          <cell r="L1147">
            <v>-0.01</v>
          </cell>
        </row>
        <row r="1148">
          <cell r="A1148" t="str">
            <v>E314 STM Turbogen, Mint Farm OP</v>
          </cell>
          <cell r="B1148" t="str">
            <v>E314 STM Turbogen, Mint Farm OP-12</v>
          </cell>
          <cell r="C1148" t="str">
            <v>403E</v>
          </cell>
          <cell r="E1148">
            <v>43465</v>
          </cell>
          <cell r="F1148">
            <v>23467176.829999998</v>
          </cell>
          <cell r="G1148">
            <v>2.9599999999999998E-2</v>
          </cell>
          <cell r="H1148">
            <v>57885.710000000006</v>
          </cell>
          <cell r="I1148">
            <v>23467176.829999998</v>
          </cell>
          <cell r="J1148">
            <v>2.9599999999999998E-2</v>
          </cell>
          <cell r="K1148">
            <v>57885.702847333327</v>
          </cell>
          <cell r="L1148">
            <v>-0.01</v>
          </cell>
        </row>
        <row r="1149">
          <cell r="A1149" t="str">
            <v>E314 STM Turbogen, Mint Farm OP Total</v>
          </cell>
          <cell r="C1149" t="str">
            <v>ESTM</v>
          </cell>
          <cell r="E1149" t="str">
            <v>Total</v>
          </cell>
          <cell r="F1149"/>
          <cell r="G1149"/>
          <cell r="H1149">
            <v>694628.52</v>
          </cell>
          <cell r="I1149"/>
          <cell r="J1149">
            <v>0</v>
          </cell>
          <cell r="K1149">
            <v>694628.43416799977</v>
          </cell>
          <cell r="L1149">
            <v>-0.09</v>
          </cell>
        </row>
        <row r="1150">
          <cell r="A1150" t="str">
            <v xml:space="preserve">E314 STM Turbogen, Sumas </v>
          </cell>
          <cell r="B1150" t="str">
            <v>E314 STM Turbogen, Sumas -1</v>
          </cell>
          <cell r="C1150" t="str">
            <v>403E</v>
          </cell>
          <cell r="E1150">
            <v>43131</v>
          </cell>
          <cell r="F1150">
            <v>1553086.48</v>
          </cell>
          <cell r="G1150">
            <v>1.5299999999999999E-2</v>
          </cell>
          <cell r="H1150">
            <v>1980.1899999999998</v>
          </cell>
          <cell r="I1150">
            <v>3633631.06</v>
          </cell>
          <cell r="J1150">
            <v>1.5299999999999999E-2</v>
          </cell>
          <cell r="K1150">
            <v>4632.8796014999998</v>
          </cell>
          <cell r="L1150">
            <v>2652.69</v>
          </cell>
        </row>
        <row r="1151">
          <cell r="A1151" t="str">
            <v xml:space="preserve">E314 STM Turbogen, Sumas </v>
          </cell>
          <cell r="B1151" t="str">
            <v>E314 STM Turbogen, Sumas -2</v>
          </cell>
          <cell r="C1151" t="str">
            <v>403E</v>
          </cell>
          <cell r="E1151">
            <v>43159</v>
          </cell>
          <cell r="F1151">
            <v>1553086.48</v>
          </cell>
          <cell r="G1151">
            <v>1.5299999999999999E-2</v>
          </cell>
          <cell r="H1151">
            <v>1980.1899999999998</v>
          </cell>
          <cell r="I1151">
            <v>3633631.06</v>
          </cell>
          <cell r="J1151">
            <v>1.5299999999999999E-2</v>
          </cell>
          <cell r="K1151">
            <v>4632.8796014999998</v>
          </cell>
          <cell r="L1151">
            <v>2652.69</v>
          </cell>
        </row>
        <row r="1152">
          <cell r="A1152" t="str">
            <v xml:space="preserve">E314 STM Turbogen, Sumas </v>
          </cell>
          <cell r="B1152" t="str">
            <v>E314 STM Turbogen, Sumas -3</v>
          </cell>
          <cell r="C1152" t="str">
            <v>403E</v>
          </cell>
          <cell r="E1152">
            <v>43190</v>
          </cell>
          <cell r="F1152">
            <v>1553086.48</v>
          </cell>
          <cell r="G1152">
            <v>1.5299999999999999E-2</v>
          </cell>
          <cell r="H1152">
            <v>1980.1899999999998</v>
          </cell>
          <cell r="I1152">
            <v>3633631.06</v>
          </cell>
          <cell r="J1152">
            <v>1.5299999999999999E-2</v>
          </cell>
          <cell r="K1152">
            <v>4632.8796014999998</v>
          </cell>
          <cell r="L1152">
            <v>2652.69</v>
          </cell>
        </row>
        <row r="1153">
          <cell r="A1153" t="str">
            <v xml:space="preserve">E314 STM Turbogen, Sumas </v>
          </cell>
          <cell r="B1153" t="str">
            <v>E314 STM Turbogen, Sumas -4</v>
          </cell>
          <cell r="C1153" t="str">
            <v>403E</v>
          </cell>
          <cell r="E1153">
            <v>43220</v>
          </cell>
          <cell r="F1153">
            <v>1553086.48</v>
          </cell>
          <cell r="G1153">
            <v>1.5299999999999999E-2</v>
          </cell>
          <cell r="H1153">
            <v>1980.1899999999998</v>
          </cell>
          <cell r="I1153">
            <v>3633631.06</v>
          </cell>
          <cell r="J1153">
            <v>1.5299999999999999E-2</v>
          </cell>
          <cell r="K1153">
            <v>4632.8796014999998</v>
          </cell>
          <cell r="L1153">
            <v>2652.69</v>
          </cell>
        </row>
        <row r="1154">
          <cell r="A1154" t="str">
            <v xml:space="preserve">E314 STM Turbogen, Sumas </v>
          </cell>
          <cell r="B1154" t="str">
            <v>E314 STM Turbogen, Sumas -5</v>
          </cell>
          <cell r="C1154" t="str">
            <v>403E</v>
          </cell>
          <cell r="E1154">
            <v>43251</v>
          </cell>
          <cell r="F1154">
            <v>1553086.48</v>
          </cell>
          <cell r="G1154">
            <v>1.5299999999999999E-2</v>
          </cell>
          <cell r="H1154">
            <v>1980.1899999999998</v>
          </cell>
          <cell r="I1154">
            <v>3633631.06</v>
          </cell>
          <cell r="J1154">
            <v>1.5299999999999999E-2</v>
          </cell>
          <cell r="K1154">
            <v>4632.8796014999998</v>
          </cell>
          <cell r="L1154">
            <v>2652.69</v>
          </cell>
        </row>
        <row r="1155">
          <cell r="A1155" t="str">
            <v xml:space="preserve">E314 STM Turbogen, Sumas </v>
          </cell>
          <cell r="B1155" t="str">
            <v>E314 STM Turbogen, Sumas -6</v>
          </cell>
          <cell r="C1155" t="str">
            <v>403E</v>
          </cell>
          <cell r="E1155">
            <v>43281</v>
          </cell>
          <cell r="F1155">
            <v>1553086.48</v>
          </cell>
          <cell r="G1155">
            <v>1.5299999999999999E-2</v>
          </cell>
          <cell r="H1155">
            <v>1980.1899999999998</v>
          </cell>
          <cell r="I1155">
            <v>3633631.06</v>
          </cell>
          <cell r="J1155">
            <v>1.5299999999999999E-2</v>
          </cell>
          <cell r="K1155">
            <v>4632.8796014999998</v>
          </cell>
          <cell r="L1155">
            <v>2652.69</v>
          </cell>
        </row>
        <row r="1156">
          <cell r="A1156" t="str">
            <v xml:space="preserve">E314 STM Turbogen, Sumas </v>
          </cell>
          <cell r="B1156" t="str">
            <v>E314 STM Turbogen, Sumas -7</v>
          </cell>
          <cell r="C1156" t="str">
            <v>403E</v>
          </cell>
          <cell r="E1156">
            <v>43312</v>
          </cell>
          <cell r="F1156">
            <v>1553086.48</v>
          </cell>
          <cell r="G1156">
            <v>1.5299999999999999E-2</v>
          </cell>
          <cell r="H1156">
            <v>1980.1899999999998</v>
          </cell>
          <cell r="I1156">
            <v>3633631.06</v>
          </cell>
          <cell r="J1156">
            <v>1.5299999999999999E-2</v>
          </cell>
          <cell r="K1156">
            <v>4632.8796014999998</v>
          </cell>
          <cell r="L1156">
            <v>2652.69</v>
          </cell>
        </row>
        <row r="1157">
          <cell r="A1157" t="str">
            <v xml:space="preserve">E314 STM Turbogen, Sumas </v>
          </cell>
          <cell r="B1157" t="str">
            <v>E314 STM Turbogen, Sumas -8</v>
          </cell>
          <cell r="C1157" t="str">
            <v>403E</v>
          </cell>
          <cell r="E1157">
            <v>43343</v>
          </cell>
          <cell r="F1157">
            <v>1553086.48</v>
          </cell>
          <cell r="G1157">
            <v>1.5299999999999999E-2</v>
          </cell>
          <cell r="H1157">
            <v>1980.1899999999998</v>
          </cell>
          <cell r="I1157">
            <v>3633631.06</v>
          </cell>
          <cell r="J1157">
            <v>1.5299999999999999E-2</v>
          </cell>
          <cell r="K1157">
            <v>4632.8796014999998</v>
          </cell>
          <cell r="L1157">
            <v>2652.69</v>
          </cell>
        </row>
        <row r="1158">
          <cell r="A1158" t="str">
            <v xml:space="preserve">E314 STM Turbogen, Sumas </v>
          </cell>
          <cell r="B1158" t="str">
            <v>E314 STM Turbogen, Sumas -9</v>
          </cell>
          <cell r="C1158" t="str">
            <v>403E</v>
          </cell>
          <cell r="E1158">
            <v>43373</v>
          </cell>
          <cell r="F1158">
            <v>1553086.48</v>
          </cell>
          <cell r="G1158">
            <v>1.5299999999999999E-2</v>
          </cell>
          <cell r="H1158">
            <v>1980.1899999999998</v>
          </cell>
          <cell r="I1158">
            <v>3633631.06</v>
          </cell>
          <cell r="J1158">
            <v>1.5299999999999999E-2</v>
          </cell>
          <cell r="K1158">
            <v>4632.8796014999998</v>
          </cell>
          <cell r="L1158">
            <v>2652.69</v>
          </cell>
        </row>
        <row r="1159">
          <cell r="A1159" t="str">
            <v xml:space="preserve">E314 STM Turbogen, Sumas </v>
          </cell>
          <cell r="B1159" t="str">
            <v>E314 STM Turbogen, Sumas -10</v>
          </cell>
          <cell r="C1159" t="str">
            <v>403E</v>
          </cell>
          <cell r="E1159">
            <v>43404</v>
          </cell>
          <cell r="F1159">
            <v>1553086.48</v>
          </cell>
          <cell r="G1159">
            <v>1.5299999999999999E-2</v>
          </cell>
          <cell r="H1159">
            <v>1980.1899999999998</v>
          </cell>
          <cell r="I1159">
            <v>3633631.06</v>
          </cell>
          <cell r="J1159">
            <v>1.5299999999999999E-2</v>
          </cell>
          <cell r="K1159">
            <v>4632.8796014999998</v>
          </cell>
          <cell r="L1159">
            <v>2652.69</v>
          </cell>
        </row>
        <row r="1160">
          <cell r="A1160" t="str">
            <v xml:space="preserve">E314 STM Turbogen, Sumas </v>
          </cell>
          <cell r="B1160" t="str">
            <v>E314 STM Turbogen, Sumas -11</v>
          </cell>
          <cell r="C1160" t="str">
            <v>403E</v>
          </cell>
          <cell r="E1160">
            <v>43434</v>
          </cell>
          <cell r="F1160">
            <v>2563964.83</v>
          </cell>
          <cell r="G1160">
            <v>1.5299999999999999E-2</v>
          </cell>
          <cell r="H1160">
            <v>3269.0499999999997</v>
          </cell>
          <cell r="I1160">
            <v>3633631.06</v>
          </cell>
          <cell r="J1160">
            <v>1.5299999999999999E-2</v>
          </cell>
          <cell r="K1160">
            <v>4632.8796014999998</v>
          </cell>
          <cell r="L1160">
            <v>1363.83</v>
          </cell>
        </row>
        <row r="1161">
          <cell r="A1161" t="str">
            <v xml:space="preserve">E314 STM Turbogen, Sumas </v>
          </cell>
          <cell r="B1161" t="str">
            <v>E314 STM Turbogen, Sumas -12</v>
          </cell>
          <cell r="C1161" t="str">
            <v>403E</v>
          </cell>
          <cell r="E1161">
            <v>43465</v>
          </cell>
          <cell r="F1161">
            <v>3633631.06</v>
          </cell>
          <cell r="G1161">
            <v>1.5299999999999999E-2</v>
          </cell>
          <cell r="H1161">
            <v>4632.88</v>
          </cell>
          <cell r="I1161">
            <v>3633631.06</v>
          </cell>
          <cell r="J1161">
            <v>1.5299999999999999E-2</v>
          </cell>
          <cell r="K1161">
            <v>4632.8796014999998</v>
          </cell>
          <cell r="L1161">
            <v>0</v>
          </cell>
        </row>
        <row r="1162">
          <cell r="A1162" t="str">
            <v>E314 STM Turbogen, Sumas  Total</v>
          </cell>
          <cell r="C1162" t="str">
            <v>ESTM</v>
          </cell>
          <cell r="E1162" t="str">
            <v>Total</v>
          </cell>
          <cell r="F1162"/>
          <cell r="G1162"/>
          <cell r="H1162">
            <v>27703.829999999998</v>
          </cell>
          <cell r="I1162"/>
          <cell r="J1162">
            <v>0</v>
          </cell>
          <cell r="K1162">
            <v>55594.555217999987</v>
          </cell>
          <cell r="L1162">
            <v>27890.73</v>
          </cell>
        </row>
        <row r="1163">
          <cell r="A1163" t="str">
            <v>E314 STM Turbogen, Sumas OP</v>
          </cell>
          <cell r="B1163" t="str">
            <v>E314 STM Turbogen, Sumas OP-1</v>
          </cell>
          <cell r="C1163" t="str">
            <v>403E</v>
          </cell>
          <cell r="E1163">
            <v>43131</v>
          </cell>
          <cell r="F1163">
            <v>20479448.09</v>
          </cell>
          <cell r="G1163">
            <v>1.5299999999999999E-2</v>
          </cell>
          <cell r="H1163">
            <v>26111.29</v>
          </cell>
          <cell r="I1163">
            <v>20468966.530000001</v>
          </cell>
          <cell r="J1163">
            <v>1.5299999999999999E-2</v>
          </cell>
          <cell r="K1163">
            <v>26097.932325750004</v>
          </cell>
          <cell r="L1163">
            <v>-13.36</v>
          </cell>
        </row>
        <row r="1164">
          <cell r="A1164" t="str">
            <v>E314 STM Turbogen, Sumas OP</v>
          </cell>
          <cell r="B1164" t="str">
            <v>E314 STM Turbogen, Sumas OP-2</v>
          </cell>
          <cell r="C1164" t="str">
            <v>403E</v>
          </cell>
          <cell r="E1164">
            <v>43159</v>
          </cell>
          <cell r="F1164">
            <v>20479448.09</v>
          </cell>
          <cell r="G1164">
            <v>1.5299999999999999E-2</v>
          </cell>
          <cell r="H1164">
            <v>26111.29</v>
          </cell>
          <cell r="I1164">
            <v>20468966.530000001</v>
          </cell>
          <cell r="J1164">
            <v>1.5299999999999999E-2</v>
          </cell>
          <cell r="K1164">
            <v>26097.932325750004</v>
          </cell>
          <cell r="L1164">
            <v>-13.36</v>
          </cell>
        </row>
        <row r="1165">
          <cell r="A1165" t="str">
            <v>E314 STM Turbogen, Sumas OP</v>
          </cell>
          <cell r="B1165" t="str">
            <v>E314 STM Turbogen, Sumas OP-3</v>
          </cell>
          <cell r="C1165" t="str">
            <v>403E</v>
          </cell>
          <cell r="E1165">
            <v>43190</v>
          </cell>
          <cell r="F1165">
            <v>20479448.09</v>
          </cell>
          <cell r="G1165">
            <v>1.5299999999999999E-2</v>
          </cell>
          <cell r="H1165">
            <v>26111.29</v>
          </cell>
          <cell r="I1165">
            <v>20468966.530000001</v>
          </cell>
          <cell r="J1165">
            <v>1.5299999999999999E-2</v>
          </cell>
          <cell r="K1165">
            <v>26097.932325750004</v>
          </cell>
          <cell r="L1165">
            <v>-13.36</v>
          </cell>
        </row>
        <row r="1166">
          <cell r="A1166" t="str">
            <v>E314 STM Turbogen, Sumas OP</v>
          </cell>
          <cell r="B1166" t="str">
            <v>E314 STM Turbogen, Sumas OP-4</v>
          </cell>
          <cell r="C1166" t="str">
            <v>403E</v>
          </cell>
          <cell r="E1166">
            <v>43220</v>
          </cell>
          <cell r="F1166">
            <v>20479448.09</v>
          </cell>
          <cell r="G1166">
            <v>1.5299999999999999E-2</v>
          </cell>
          <cell r="H1166">
            <v>26111.29</v>
          </cell>
          <cell r="I1166">
            <v>20468966.530000001</v>
          </cell>
          <cell r="J1166">
            <v>1.5299999999999999E-2</v>
          </cell>
          <cell r="K1166">
            <v>26097.932325750004</v>
          </cell>
          <cell r="L1166">
            <v>-13.36</v>
          </cell>
        </row>
        <row r="1167">
          <cell r="A1167" t="str">
            <v>E314 STM Turbogen, Sumas OP</v>
          </cell>
          <cell r="B1167" t="str">
            <v>E314 STM Turbogen, Sumas OP-5</v>
          </cell>
          <cell r="C1167" t="str">
            <v>403E</v>
          </cell>
          <cell r="E1167">
            <v>43251</v>
          </cell>
          <cell r="F1167">
            <v>20479448.09</v>
          </cell>
          <cell r="G1167">
            <v>1.5299999999999999E-2</v>
          </cell>
          <cell r="H1167">
            <v>26111.29</v>
          </cell>
          <cell r="I1167">
            <v>20468966.530000001</v>
          </cell>
          <cell r="J1167">
            <v>1.5299999999999999E-2</v>
          </cell>
          <cell r="K1167">
            <v>26097.932325750004</v>
          </cell>
          <cell r="L1167">
            <v>-13.36</v>
          </cell>
        </row>
        <row r="1168">
          <cell r="A1168" t="str">
            <v>E314 STM Turbogen, Sumas OP</v>
          </cell>
          <cell r="B1168" t="str">
            <v>E314 STM Turbogen, Sumas OP-6</v>
          </cell>
          <cell r="C1168" t="str">
            <v>403E</v>
          </cell>
          <cell r="E1168">
            <v>43281</v>
          </cell>
          <cell r="F1168">
            <v>20479448.09</v>
          </cell>
          <cell r="G1168">
            <v>1.5299999999999999E-2</v>
          </cell>
          <cell r="H1168">
            <v>26111.29</v>
          </cell>
          <cell r="I1168">
            <v>20468966.530000001</v>
          </cell>
          <cell r="J1168">
            <v>1.5299999999999999E-2</v>
          </cell>
          <cell r="K1168">
            <v>26097.932325750004</v>
          </cell>
          <cell r="L1168">
            <v>-13.36</v>
          </cell>
        </row>
        <row r="1169">
          <cell r="A1169" t="str">
            <v>E314 STM Turbogen, Sumas OP</v>
          </cell>
          <cell r="B1169" t="str">
            <v>E314 STM Turbogen, Sumas OP-7</v>
          </cell>
          <cell r="C1169" t="str">
            <v>403E</v>
          </cell>
          <cell r="E1169">
            <v>43312</v>
          </cell>
          <cell r="F1169">
            <v>20479448.09</v>
          </cell>
          <cell r="G1169">
            <v>1.5299999999999999E-2</v>
          </cell>
          <cell r="H1169">
            <v>26111.29</v>
          </cell>
          <cell r="I1169">
            <v>20468966.530000001</v>
          </cell>
          <cell r="J1169">
            <v>1.5299999999999999E-2</v>
          </cell>
          <cell r="K1169">
            <v>26097.932325750004</v>
          </cell>
          <cell r="L1169">
            <v>-13.36</v>
          </cell>
        </row>
        <row r="1170">
          <cell r="A1170" t="str">
            <v>E314 STM Turbogen, Sumas OP</v>
          </cell>
          <cell r="B1170" t="str">
            <v>E314 STM Turbogen, Sumas OP-8</v>
          </cell>
          <cell r="C1170" t="str">
            <v>403E</v>
          </cell>
          <cell r="E1170">
            <v>43343</v>
          </cell>
          <cell r="F1170">
            <v>20479448.09</v>
          </cell>
          <cell r="G1170">
            <v>1.5299999999999999E-2</v>
          </cell>
          <cell r="H1170">
            <v>26111.29</v>
          </cell>
          <cell r="I1170">
            <v>20468966.530000001</v>
          </cell>
          <cell r="J1170">
            <v>1.5299999999999999E-2</v>
          </cell>
          <cell r="K1170">
            <v>26097.932325750004</v>
          </cell>
          <cell r="L1170">
            <v>-13.36</v>
          </cell>
        </row>
        <row r="1171">
          <cell r="A1171" t="str">
            <v>E314 STM Turbogen, Sumas OP</v>
          </cell>
          <cell r="B1171" t="str">
            <v>E314 STM Turbogen, Sumas OP-9</v>
          </cell>
          <cell r="C1171" t="str">
            <v>403E</v>
          </cell>
          <cell r="E1171">
            <v>43373</v>
          </cell>
          <cell r="F1171">
            <v>20479448.09</v>
          </cell>
          <cell r="G1171">
            <v>1.5299999999999999E-2</v>
          </cell>
          <cell r="H1171">
            <v>26111.29</v>
          </cell>
          <cell r="I1171">
            <v>20468966.530000001</v>
          </cell>
          <cell r="J1171">
            <v>1.5299999999999999E-2</v>
          </cell>
          <cell r="K1171">
            <v>26097.932325750004</v>
          </cell>
          <cell r="L1171">
            <v>-13.36</v>
          </cell>
        </row>
        <row r="1172">
          <cell r="A1172" t="str">
            <v>E314 STM Turbogen, Sumas OP</v>
          </cell>
          <cell r="B1172" t="str">
            <v>E314 STM Turbogen, Sumas OP-10</v>
          </cell>
          <cell r="C1172" t="str">
            <v>403E</v>
          </cell>
          <cell r="E1172">
            <v>43404</v>
          </cell>
          <cell r="F1172">
            <v>20479448.09</v>
          </cell>
          <cell r="G1172">
            <v>1.5299999999999999E-2</v>
          </cell>
          <cell r="H1172">
            <v>26111.29</v>
          </cell>
          <cell r="I1172">
            <v>20468966.530000001</v>
          </cell>
          <cell r="J1172">
            <v>1.5299999999999999E-2</v>
          </cell>
          <cell r="K1172">
            <v>26097.932325750004</v>
          </cell>
          <cell r="L1172">
            <v>-13.36</v>
          </cell>
        </row>
        <row r="1173">
          <cell r="A1173" t="str">
            <v>E314 STM Turbogen, Sumas OP</v>
          </cell>
          <cell r="B1173" t="str">
            <v>E314 STM Turbogen, Sumas OP-11</v>
          </cell>
          <cell r="C1173" t="str">
            <v>403E</v>
          </cell>
          <cell r="E1173">
            <v>43434</v>
          </cell>
          <cell r="F1173">
            <v>20474207.309999999</v>
          </cell>
          <cell r="G1173">
            <v>1.5299999999999999E-2</v>
          </cell>
          <cell r="H1173">
            <v>26104.620000000003</v>
          </cell>
          <cell r="I1173">
            <v>20468966.530000001</v>
          </cell>
          <cell r="J1173">
            <v>1.5299999999999999E-2</v>
          </cell>
          <cell r="K1173">
            <v>26097.932325750004</v>
          </cell>
          <cell r="L1173">
            <v>-6.69</v>
          </cell>
        </row>
        <row r="1174">
          <cell r="A1174" t="str">
            <v>E314 STM Turbogen, Sumas OP</v>
          </cell>
          <cell r="B1174" t="str">
            <v>E314 STM Turbogen, Sumas OP-12</v>
          </cell>
          <cell r="C1174" t="str">
            <v>403E</v>
          </cell>
          <cell r="E1174">
            <v>43465</v>
          </cell>
          <cell r="F1174">
            <v>20468966.530000001</v>
          </cell>
          <cell r="G1174">
            <v>1.5299999999999999E-2</v>
          </cell>
          <cell r="H1174">
            <v>26097.93</v>
          </cell>
          <cell r="I1174">
            <v>20468966.530000001</v>
          </cell>
          <cell r="J1174">
            <v>1.5299999999999999E-2</v>
          </cell>
          <cell r="K1174">
            <v>26097.932325750004</v>
          </cell>
          <cell r="L1174">
            <v>0</v>
          </cell>
        </row>
        <row r="1175">
          <cell r="A1175" t="str">
            <v>E314 STM Turbogen, Sumas OP Total</v>
          </cell>
          <cell r="C1175" t="str">
            <v>ESTM</v>
          </cell>
          <cell r="E1175" t="str">
            <v>Total</v>
          </cell>
          <cell r="F1175"/>
          <cell r="G1175"/>
          <cell r="H1175">
            <v>313315.45000000007</v>
          </cell>
          <cell r="I1175"/>
          <cell r="J1175">
            <v>0</v>
          </cell>
          <cell r="K1175">
            <v>313175.18790900003</v>
          </cell>
          <cell r="L1175">
            <v>-140.26</v>
          </cell>
        </row>
        <row r="1176">
          <cell r="A1176" t="str">
            <v>E315 STM Accessory, Colstrip 1</v>
          </cell>
          <cell r="B1176" t="str">
            <v>E315 STM Accessory, Colstrip 1-1</v>
          </cell>
          <cell r="C1176" t="str">
            <v>403E</v>
          </cell>
          <cell r="E1176">
            <v>43131</v>
          </cell>
          <cell r="F1176">
            <v>7392428.4699999997</v>
          </cell>
          <cell r="G1176">
            <v>5.3600000000000002E-2</v>
          </cell>
          <cell r="H1176">
            <v>33019.51</v>
          </cell>
          <cell r="I1176">
            <v>7371902.9900000002</v>
          </cell>
          <cell r="J1176">
            <v>5.3600000000000002E-2</v>
          </cell>
          <cell r="K1176">
            <v>32927.833355333336</v>
          </cell>
          <cell r="L1176">
            <v>-91.68</v>
          </cell>
        </row>
        <row r="1177">
          <cell r="A1177" t="str">
            <v>E315 STM Accessory, Colstrip 1</v>
          </cell>
          <cell r="B1177" t="str">
            <v>E315 STM Accessory, Colstrip 1-2</v>
          </cell>
          <cell r="C1177" t="str">
            <v>403E</v>
          </cell>
          <cell r="E1177">
            <v>43159</v>
          </cell>
          <cell r="F1177">
            <v>7383645.8600000003</v>
          </cell>
          <cell r="G1177">
            <v>5.3600000000000002E-2</v>
          </cell>
          <cell r="H1177">
            <v>32980.28</v>
          </cell>
          <cell r="I1177">
            <v>7371902.9900000002</v>
          </cell>
          <cell r="J1177">
            <v>5.3600000000000002E-2</v>
          </cell>
          <cell r="K1177">
            <v>32927.833355333336</v>
          </cell>
          <cell r="L1177">
            <v>-52.45</v>
          </cell>
        </row>
        <row r="1178">
          <cell r="A1178" t="str">
            <v>E315 STM Accessory, Colstrip 1</v>
          </cell>
          <cell r="B1178" t="str">
            <v>E315 STM Accessory, Colstrip 1-3</v>
          </cell>
          <cell r="C1178" t="str">
            <v>403E</v>
          </cell>
          <cell r="E1178">
            <v>43190</v>
          </cell>
          <cell r="F1178">
            <v>7383645.8600000003</v>
          </cell>
          <cell r="G1178">
            <v>5.3600000000000002E-2</v>
          </cell>
          <cell r="H1178">
            <v>32980.28</v>
          </cell>
          <cell r="I1178">
            <v>7371902.9900000002</v>
          </cell>
          <cell r="J1178">
            <v>5.3600000000000002E-2</v>
          </cell>
          <cell r="K1178">
            <v>32927.833355333336</v>
          </cell>
          <cell r="L1178">
            <v>-52.45</v>
          </cell>
        </row>
        <row r="1179">
          <cell r="A1179" t="str">
            <v>E315 STM Accessory, Colstrip 1</v>
          </cell>
          <cell r="B1179" t="str">
            <v>E315 STM Accessory, Colstrip 1-4</v>
          </cell>
          <cell r="C1179" t="str">
            <v>403E</v>
          </cell>
          <cell r="E1179">
            <v>43220</v>
          </cell>
          <cell r="F1179">
            <v>7383645.8600000003</v>
          </cell>
          <cell r="G1179">
            <v>5.3600000000000002E-2</v>
          </cell>
          <cell r="H1179">
            <v>32980.28</v>
          </cell>
          <cell r="I1179">
            <v>7371902.9900000002</v>
          </cell>
          <cell r="J1179">
            <v>5.3600000000000002E-2</v>
          </cell>
          <cell r="K1179">
            <v>32927.833355333336</v>
          </cell>
          <cell r="L1179">
            <v>-52.45</v>
          </cell>
        </row>
        <row r="1180">
          <cell r="A1180" t="str">
            <v>E315 STM Accessory, Colstrip 1</v>
          </cell>
          <cell r="B1180" t="str">
            <v>E315 STM Accessory, Colstrip 1-5</v>
          </cell>
          <cell r="C1180" t="str">
            <v>403E</v>
          </cell>
          <cell r="E1180">
            <v>43251</v>
          </cell>
          <cell r="F1180">
            <v>7392794.3600000003</v>
          </cell>
          <cell r="G1180">
            <v>5.3600000000000002E-2</v>
          </cell>
          <cell r="H1180">
            <v>33021.15</v>
          </cell>
          <cell r="I1180">
            <v>7371902.9900000002</v>
          </cell>
          <cell r="J1180">
            <v>5.3600000000000002E-2</v>
          </cell>
          <cell r="K1180">
            <v>32927.833355333336</v>
          </cell>
          <cell r="L1180">
            <v>-93.32</v>
          </cell>
        </row>
        <row r="1181">
          <cell r="A1181" t="str">
            <v>E315 STM Accessory, Colstrip 1</v>
          </cell>
          <cell r="B1181" t="str">
            <v>E315 STM Accessory, Colstrip 1-6</v>
          </cell>
          <cell r="C1181" t="str">
            <v>403E</v>
          </cell>
          <cell r="E1181">
            <v>43281</v>
          </cell>
          <cell r="F1181">
            <v>7402183.6100000003</v>
          </cell>
          <cell r="G1181">
            <v>5.3600000000000002E-2</v>
          </cell>
          <cell r="H1181">
            <v>33063.089999999997</v>
          </cell>
          <cell r="I1181">
            <v>7371902.9900000002</v>
          </cell>
          <cell r="J1181">
            <v>5.3600000000000002E-2</v>
          </cell>
          <cell r="K1181">
            <v>32927.833355333336</v>
          </cell>
          <cell r="L1181">
            <v>-135.26</v>
          </cell>
        </row>
        <row r="1182">
          <cell r="A1182" t="str">
            <v>E315 STM Accessory, Colstrip 1</v>
          </cell>
          <cell r="B1182" t="str">
            <v>E315 STM Accessory, Colstrip 1-7</v>
          </cell>
          <cell r="C1182" t="str">
            <v>403E</v>
          </cell>
          <cell r="E1182">
            <v>43312</v>
          </cell>
          <cell r="F1182">
            <v>7402825.6100000003</v>
          </cell>
          <cell r="G1182">
            <v>5.3600000000000002E-2</v>
          </cell>
          <cell r="H1182">
            <v>33065.949999999997</v>
          </cell>
          <cell r="I1182">
            <v>7371902.9900000002</v>
          </cell>
          <cell r="J1182">
            <v>5.3600000000000002E-2</v>
          </cell>
          <cell r="K1182">
            <v>32927.833355333336</v>
          </cell>
          <cell r="L1182">
            <v>-138.12</v>
          </cell>
        </row>
        <row r="1183">
          <cell r="A1183" t="str">
            <v>E315 STM Accessory, Colstrip 1</v>
          </cell>
          <cell r="B1183" t="str">
            <v>E315 STM Accessory, Colstrip 1-8</v>
          </cell>
          <cell r="C1183" t="str">
            <v>403E</v>
          </cell>
          <cell r="E1183">
            <v>43343</v>
          </cell>
          <cell r="F1183">
            <v>7403226.8600000003</v>
          </cell>
          <cell r="G1183">
            <v>5.3600000000000002E-2</v>
          </cell>
          <cell r="H1183">
            <v>33067.75</v>
          </cell>
          <cell r="I1183">
            <v>7371902.9900000002</v>
          </cell>
          <cell r="J1183">
            <v>5.3600000000000002E-2</v>
          </cell>
          <cell r="K1183">
            <v>32927.833355333336</v>
          </cell>
          <cell r="L1183">
            <v>-139.91999999999999</v>
          </cell>
        </row>
        <row r="1184">
          <cell r="A1184" t="str">
            <v>E315 STM Accessory, Colstrip 1</v>
          </cell>
          <cell r="B1184" t="str">
            <v>E315 STM Accessory, Colstrip 1-9</v>
          </cell>
          <cell r="C1184" t="str">
            <v>403E</v>
          </cell>
          <cell r="E1184">
            <v>43373</v>
          </cell>
          <cell r="F1184">
            <v>7403387.3600000003</v>
          </cell>
          <cell r="G1184">
            <v>5.3600000000000002E-2</v>
          </cell>
          <cell r="H1184">
            <v>33068.46</v>
          </cell>
          <cell r="I1184">
            <v>7371902.9900000002</v>
          </cell>
          <cell r="J1184">
            <v>5.3600000000000002E-2</v>
          </cell>
          <cell r="K1184">
            <v>32927.833355333336</v>
          </cell>
          <cell r="L1184">
            <v>-140.63</v>
          </cell>
        </row>
        <row r="1185">
          <cell r="A1185" t="str">
            <v>E315 STM Accessory, Colstrip 1</v>
          </cell>
          <cell r="B1185" t="str">
            <v>E315 STM Accessory, Colstrip 1-10</v>
          </cell>
          <cell r="C1185" t="str">
            <v>403E</v>
          </cell>
          <cell r="E1185">
            <v>43404</v>
          </cell>
          <cell r="F1185">
            <v>7403790.8600000003</v>
          </cell>
          <cell r="G1185">
            <v>5.3600000000000002E-2</v>
          </cell>
          <cell r="H1185">
            <v>33070.269999999997</v>
          </cell>
          <cell r="I1185">
            <v>7371902.9900000002</v>
          </cell>
          <cell r="J1185">
            <v>5.3600000000000002E-2</v>
          </cell>
          <cell r="K1185">
            <v>32927.833355333336</v>
          </cell>
          <cell r="L1185">
            <v>-142.44</v>
          </cell>
        </row>
        <row r="1186">
          <cell r="A1186" t="str">
            <v>E315 STM Accessory, Colstrip 1</v>
          </cell>
          <cell r="B1186" t="str">
            <v>E315 STM Accessory, Colstrip 1-11</v>
          </cell>
          <cell r="C1186" t="str">
            <v>403E</v>
          </cell>
          <cell r="E1186">
            <v>43434</v>
          </cell>
          <cell r="F1186">
            <v>7404560.3600000003</v>
          </cell>
          <cell r="G1186">
            <v>5.3600000000000002E-2</v>
          </cell>
          <cell r="H1186">
            <v>33073.699999999997</v>
          </cell>
          <cell r="I1186">
            <v>7371902.9900000002</v>
          </cell>
          <cell r="J1186">
            <v>5.3600000000000002E-2</v>
          </cell>
          <cell r="K1186">
            <v>32927.833355333336</v>
          </cell>
          <cell r="L1186">
            <v>-145.87</v>
          </cell>
        </row>
        <row r="1187">
          <cell r="A1187" t="str">
            <v>E315 STM Accessory, Colstrip 1</v>
          </cell>
          <cell r="B1187" t="str">
            <v>E315 STM Accessory, Colstrip 1-12</v>
          </cell>
          <cell r="C1187" t="str">
            <v>403E</v>
          </cell>
          <cell r="E1187">
            <v>43465</v>
          </cell>
          <cell r="F1187">
            <v>7371902.9900000002</v>
          </cell>
          <cell r="G1187">
            <v>5.3600000000000002E-2</v>
          </cell>
          <cell r="H1187">
            <v>32927.83</v>
          </cell>
          <cell r="I1187">
            <v>7371902.9900000002</v>
          </cell>
          <cell r="J1187">
            <v>5.3600000000000002E-2</v>
          </cell>
          <cell r="K1187">
            <v>32927.833355333336</v>
          </cell>
          <cell r="L1187">
            <v>0</v>
          </cell>
        </row>
        <row r="1188">
          <cell r="A1188" t="str">
            <v>E315 STM Accessory, Colstrip 1 Total</v>
          </cell>
          <cell r="C1188" t="str">
            <v>ESTM</v>
          </cell>
          <cell r="E1188" t="str">
            <v>Total</v>
          </cell>
          <cell r="F1188"/>
          <cell r="G1188"/>
          <cell r="H1188">
            <v>396318.55000000005</v>
          </cell>
          <cell r="I1188"/>
          <cell r="J1188">
            <v>0</v>
          </cell>
          <cell r="K1188">
            <v>395134.00026399991</v>
          </cell>
          <cell r="L1188">
            <v>-1184.55</v>
          </cell>
        </row>
        <row r="1189">
          <cell r="A1189" t="str">
            <v>E315 STM Accessory, Colstrip 1-2 Cm</v>
          </cell>
          <cell r="B1189" t="str">
            <v>E315 STM Accessory, Colstrip 1-2 Cm-1</v>
          </cell>
          <cell r="C1189" t="str">
            <v>403E</v>
          </cell>
          <cell r="E1189">
            <v>43131</v>
          </cell>
          <cell r="F1189">
            <v>2272860.64</v>
          </cell>
          <cell r="G1189">
            <v>2.3599999999999999E-2</v>
          </cell>
          <cell r="H1189">
            <v>4469.96</v>
          </cell>
          <cell r="I1189">
            <v>2272860.64</v>
          </cell>
          <cell r="J1189">
            <v>2.3599999999999999E-2</v>
          </cell>
          <cell r="K1189">
            <v>4469.9592586666668</v>
          </cell>
          <cell r="L1189">
            <v>0</v>
          </cell>
        </row>
        <row r="1190">
          <cell r="A1190" t="str">
            <v>E315 STM Accessory, Colstrip 1-2 Cm</v>
          </cell>
          <cell r="B1190" t="str">
            <v>E315 STM Accessory, Colstrip 1-2 Cm-2</v>
          </cell>
          <cell r="C1190" t="str">
            <v>403E</v>
          </cell>
          <cell r="E1190">
            <v>43159</v>
          </cell>
          <cell r="F1190">
            <v>2272860.64</v>
          </cell>
          <cell r="G1190">
            <v>2.3599999999999999E-2</v>
          </cell>
          <cell r="H1190">
            <v>4469.96</v>
          </cell>
          <cell r="I1190">
            <v>2272860.64</v>
          </cell>
          <cell r="J1190">
            <v>2.3599999999999999E-2</v>
          </cell>
          <cell r="K1190">
            <v>4469.9592586666668</v>
          </cell>
          <cell r="L1190">
            <v>0</v>
          </cell>
        </row>
        <row r="1191">
          <cell r="A1191" t="str">
            <v>E315 STM Accessory, Colstrip 1-2 Cm</v>
          </cell>
          <cell r="B1191" t="str">
            <v>E315 STM Accessory, Colstrip 1-2 Cm-3</v>
          </cell>
          <cell r="C1191" t="str">
            <v>403E</v>
          </cell>
          <cell r="E1191">
            <v>43190</v>
          </cell>
          <cell r="F1191">
            <v>2272860.64</v>
          </cell>
          <cell r="G1191">
            <v>2.3599999999999999E-2</v>
          </cell>
          <cell r="H1191">
            <v>4469.96</v>
          </cell>
          <cell r="I1191">
            <v>2272860.64</v>
          </cell>
          <cell r="J1191">
            <v>2.3599999999999999E-2</v>
          </cell>
          <cell r="K1191">
            <v>4469.9592586666668</v>
          </cell>
          <cell r="L1191">
            <v>0</v>
          </cell>
        </row>
        <row r="1192">
          <cell r="A1192" t="str">
            <v>E315 STM Accessory, Colstrip 1-2 Cm</v>
          </cell>
          <cell r="B1192" t="str">
            <v>E315 STM Accessory, Colstrip 1-2 Cm-4</v>
          </cell>
          <cell r="C1192" t="str">
            <v>403E</v>
          </cell>
          <cell r="E1192">
            <v>43220</v>
          </cell>
          <cell r="F1192">
            <v>2272860.64</v>
          </cell>
          <cell r="G1192">
            <v>2.3599999999999999E-2</v>
          </cell>
          <cell r="H1192">
            <v>4469.96</v>
          </cell>
          <cell r="I1192">
            <v>2272860.64</v>
          </cell>
          <cell r="J1192">
            <v>2.3599999999999999E-2</v>
          </cell>
          <cell r="K1192">
            <v>4469.9592586666668</v>
          </cell>
          <cell r="L1192">
            <v>0</v>
          </cell>
        </row>
        <row r="1193">
          <cell r="A1193" t="str">
            <v>E315 STM Accessory, Colstrip 1-2 Cm</v>
          </cell>
          <cell r="B1193" t="str">
            <v>E315 STM Accessory, Colstrip 1-2 Cm-5</v>
          </cell>
          <cell r="C1193" t="str">
            <v>403E</v>
          </cell>
          <cell r="E1193">
            <v>43251</v>
          </cell>
          <cell r="F1193">
            <v>2272860.64</v>
          </cell>
          <cell r="G1193">
            <v>2.3599999999999999E-2</v>
          </cell>
          <cell r="H1193">
            <v>4469.96</v>
          </cell>
          <cell r="I1193">
            <v>2272860.64</v>
          </cell>
          <cell r="J1193">
            <v>2.3599999999999999E-2</v>
          </cell>
          <cell r="K1193">
            <v>4469.9592586666668</v>
          </cell>
          <cell r="L1193">
            <v>0</v>
          </cell>
        </row>
        <row r="1194">
          <cell r="A1194" t="str">
            <v>E315 STM Accessory, Colstrip 1-2 Cm</v>
          </cell>
          <cell r="B1194" t="str">
            <v>E315 STM Accessory, Colstrip 1-2 Cm-6</v>
          </cell>
          <cell r="C1194" t="str">
            <v>403E</v>
          </cell>
          <cell r="E1194">
            <v>43281</v>
          </cell>
          <cell r="F1194">
            <v>2272860.64</v>
          </cell>
          <cell r="G1194">
            <v>2.3599999999999999E-2</v>
          </cell>
          <cell r="H1194">
            <v>4469.96</v>
          </cell>
          <cell r="I1194">
            <v>2272860.64</v>
          </cell>
          <cell r="J1194">
            <v>2.3599999999999999E-2</v>
          </cell>
          <cell r="K1194">
            <v>4469.9592586666668</v>
          </cell>
          <cell r="L1194">
            <v>0</v>
          </cell>
        </row>
        <row r="1195">
          <cell r="A1195" t="str">
            <v>E315 STM Accessory, Colstrip 1-2 Cm</v>
          </cell>
          <cell r="B1195" t="str">
            <v>E315 STM Accessory, Colstrip 1-2 Cm-7</v>
          </cell>
          <cell r="C1195" t="str">
            <v>403E</v>
          </cell>
          <cell r="E1195">
            <v>43312</v>
          </cell>
          <cell r="F1195">
            <v>2272860.64</v>
          </cell>
          <cell r="G1195">
            <v>2.3599999999999999E-2</v>
          </cell>
          <cell r="H1195">
            <v>4469.96</v>
          </cell>
          <cell r="I1195">
            <v>2272860.64</v>
          </cell>
          <cell r="J1195">
            <v>2.3599999999999999E-2</v>
          </cell>
          <cell r="K1195">
            <v>4469.9592586666668</v>
          </cell>
          <cell r="L1195">
            <v>0</v>
          </cell>
        </row>
        <row r="1196">
          <cell r="A1196" t="str">
            <v>E315 STM Accessory, Colstrip 1-2 Cm</v>
          </cell>
          <cell r="B1196" t="str">
            <v>E315 STM Accessory, Colstrip 1-2 Cm-8</v>
          </cell>
          <cell r="C1196" t="str">
            <v>403E</v>
          </cell>
          <cell r="E1196">
            <v>43343</v>
          </cell>
          <cell r="F1196">
            <v>2272860.64</v>
          </cell>
          <cell r="G1196">
            <v>2.3599999999999999E-2</v>
          </cell>
          <cell r="H1196">
            <v>4469.96</v>
          </cell>
          <cell r="I1196">
            <v>2272860.64</v>
          </cell>
          <cell r="J1196">
            <v>2.3599999999999999E-2</v>
          </cell>
          <cell r="K1196">
            <v>4469.9592586666668</v>
          </cell>
          <cell r="L1196">
            <v>0</v>
          </cell>
        </row>
        <row r="1197">
          <cell r="A1197" t="str">
            <v>E315 STM Accessory, Colstrip 1-2 Cm</v>
          </cell>
          <cell r="B1197" t="str">
            <v>E315 STM Accessory, Colstrip 1-2 Cm-9</v>
          </cell>
          <cell r="C1197" t="str">
            <v>403E</v>
          </cell>
          <cell r="E1197">
            <v>43373</v>
          </cell>
          <cell r="F1197">
            <v>2272860.64</v>
          </cell>
          <cell r="G1197">
            <v>2.3599999999999999E-2</v>
          </cell>
          <cell r="H1197">
            <v>4469.96</v>
          </cell>
          <cell r="I1197">
            <v>2272860.64</v>
          </cell>
          <cell r="J1197">
            <v>2.3599999999999999E-2</v>
          </cell>
          <cell r="K1197">
            <v>4469.9592586666668</v>
          </cell>
          <cell r="L1197">
            <v>0</v>
          </cell>
        </row>
        <row r="1198">
          <cell r="A1198" t="str">
            <v>E315 STM Accessory, Colstrip 1-2 Cm</v>
          </cell>
          <cell r="B1198" t="str">
            <v>E315 STM Accessory, Colstrip 1-2 Cm-10</v>
          </cell>
          <cell r="C1198" t="str">
            <v>403E</v>
          </cell>
          <cell r="E1198">
            <v>43404</v>
          </cell>
          <cell r="F1198">
            <v>2272860.64</v>
          </cell>
          <cell r="G1198">
            <v>2.3599999999999999E-2</v>
          </cell>
          <cell r="H1198">
            <v>4469.96</v>
          </cell>
          <cell r="I1198">
            <v>2272860.64</v>
          </cell>
          <cell r="J1198">
            <v>2.3599999999999999E-2</v>
          </cell>
          <cell r="K1198">
            <v>4469.9592586666668</v>
          </cell>
          <cell r="L1198">
            <v>0</v>
          </cell>
        </row>
        <row r="1199">
          <cell r="A1199" t="str">
            <v>E315 STM Accessory, Colstrip 1-2 Cm</v>
          </cell>
          <cell r="B1199" t="str">
            <v>E315 STM Accessory, Colstrip 1-2 Cm-11</v>
          </cell>
          <cell r="C1199" t="str">
            <v>403E</v>
          </cell>
          <cell r="E1199">
            <v>43434</v>
          </cell>
          <cell r="F1199">
            <v>2272860.64</v>
          </cell>
          <cell r="G1199">
            <v>2.3599999999999999E-2</v>
          </cell>
          <cell r="H1199">
            <v>4469.96</v>
          </cell>
          <cell r="I1199">
            <v>2272860.64</v>
          </cell>
          <cell r="J1199">
            <v>2.3599999999999999E-2</v>
          </cell>
          <cell r="K1199">
            <v>4469.9592586666668</v>
          </cell>
          <cell r="L1199">
            <v>0</v>
          </cell>
        </row>
        <row r="1200">
          <cell r="A1200" t="str">
            <v>E315 STM Accessory, Colstrip 1-2 Cm</v>
          </cell>
          <cell r="B1200" t="str">
            <v>E315 STM Accessory, Colstrip 1-2 Cm-12</v>
          </cell>
          <cell r="C1200" t="str">
            <v>403E</v>
          </cell>
          <cell r="E1200">
            <v>43465</v>
          </cell>
          <cell r="F1200">
            <v>2272860.64</v>
          </cell>
          <cell r="G1200">
            <v>2.3599999999999999E-2</v>
          </cell>
          <cell r="H1200">
            <v>4469.96</v>
          </cell>
          <cell r="I1200">
            <v>2272860.64</v>
          </cell>
          <cell r="J1200">
            <v>2.3599999999999999E-2</v>
          </cell>
          <cell r="K1200">
            <v>4469.9592586666668</v>
          </cell>
          <cell r="L1200">
            <v>0</v>
          </cell>
        </row>
        <row r="1201">
          <cell r="A1201" t="str">
            <v>E315 STM Accessory, Colstrip 1-2 Cm Total</v>
          </cell>
          <cell r="C1201" t="str">
            <v>ESTM</v>
          </cell>
          <cell r="E1201" t="str">
            <v>Total</v>
          </cell>
          <cell r="F1201"/>
          <cell r="G1201"/>
          <cell r="H1201">
            <v>53639.519999999997</v>
          </cell>
          <cell r="I1201"/>
          <cell r="J1201">
            <v>0</v>
          </cell>
          <cell r="K1201">
            <v>53639.511104000012</v>
          </cell>
          <cell r="L1201">
            <v>-0.01</v>
          </cell>
        </row>
        <row r="1202">
          <cell r="A1202" t="str">
            <v>E315 STM Accessory, Colstrip 2</v>
          </cell>
          <cell r="B1202" t="str">
            <v>E315 STM Accessory, Colstrip 2-1</v>
          </cell>
          <cell r="C1202" t="str">
            <v>403E</v>
          </cell>
          <cell r="E1202">
            <v>43131</v>
          </cell>
          <cell r="F1202">
            <v>4139010.11</v>
          </cell>
          <cell r="G1202">
            <v>6.5299999999999997E-2</v>
          </cell>
          <cell r="H1202">
            <v>22523.11</v>
          </cell>
          <cell r="I1202">
            <v>4118484.59</v>
          </cell>
          <cell r="J1202">
            <v>6.5299999999999997E-2</v>
          </cell>
          <cell r="K1202">
            <v>22411.420310583329</v>
          </cell>
          <cell r="L1202">
            <v>-111.69</v>
          </cell>
        </row>
        <row r="1203">
          <cell r="A1203" t="str">
            <v>E315 STM Accessory, Colstrip 2</v>
          </cell>
          <cell r="B1203" t="str">
            <v>E315 STM Accessory, Colstrip 2-2</v>
          </cell>
          <cell r="C1203" t="str">
            <v>403E</v>
          </cell>
          <cell r="E1203">
            <v>43159</v>
          </cell>
          <cell r="F1203">
            <v>4130227.49</v>
          </cell>
          <cell r="G1203">
            <v>6.5299999999999997E-2</v>
          </cell>
          <cell r="H1203">
            <v>22475.32</v>
          </cell>
          <cell r="I1203">
            <v>4118484.59</v>
          </cell>
          <cell r="J1203">
            <v>6.5299999999999997E-2</v>
          </cell>
          <cell r="K1203">
            <v>22411.420310583329</v>
          </cell>
          <cell r="L1203">
            <v>-63.9</v>
          </cell>
        </row>
        <row r="1204">
          <cell r="A1204" t="str">
            <v>E315 STM Accessory, Colstrip 2</v>
          </cell>
          <cell r="B1204" t="str">
            <v>E315 STM Accessory, Colstrip 2-3</v>
          </cell>
          <cell r="C1204" t="str">
            <v>403E</v>
          </cell>
          <cell r="E1204">
            <v>43190</v>
          </cell>
          <cell r="F1204">
            <v>4130227.49</v>
          </cell>
          <cell r="G1204">
            <v>6.5299999999999997E-2</v>
          </cell>
          <cell r="H1204">
            <v>22475.32</v>
          </cell>
          <cell r="I1204">
            <v>4118484.59</v>
          </cell>
          <cell r="J1204">
            <v>6.5299999999999997E-2</v>
          </cell>
          <cell r="K1204">
            <v>22411.420310583329</v>
          </cell>
          <cell r="L1204">
            <v>-63.9</v>
          </cell>
        </row>
        <row r="1205">
          <cell r="A1205" t="str">
            <v>E315 STM Accessory, Colstrip 2</v>
          </cell>
          <cell r="B1205" t="str">
            <v>E315 STM Accessory, Colstrip 2-4</v>
          </cell>
          <cell r="C1205" t="str">
            <v>403E</v>
          </cell>
          <cell r="E1205">
            <v>43220</v>
          </cell>
          <cell r="F1205">
            <v>4130227.49</v>
          </cell>
          <cell r="G1205">
            <v>6.5299999999999997E-2</v>
          </cell>
          <cell r="H1205">
            <v>22475.32</v>
          </cell>
          <cell r="I1205">
            <v>4118484.59</v>
          </cell>
          <cell r="J1205">
            <v>6.5299999999999997E-2</v>
          </cell>
          <cell r="K1205">
            <v>22411.420310583329</v>
          </cell>
          <cell r="L1205">
            <v>-63.9</v>
          </cell>
        </row>
        <row r="1206">
          <cell r="A1206" t="str">
            <v>E315 STM Accessory, Colstrip 2</v>
          </cell>
          <cell r="B1206" t="str">
            <v>E315 STM Accessory, Colstrip 2-5</v>
          </cell>
          <cell r="C1206" t="str">
            <v>403E</v>
          </cell>
          <cell r="E1206">
            <v>43251</v>
          </cell>
          <cell r="F1206">
            <v>4139375.99</v>
          </cell>
          <cell r="G1206">
            <v>6.5299999999999997E-2</v>
          </cell>
          <cell r="H1206">
            <v>22525.1</v>
          </cell>
          <cell r="I1206">
            <v>4118484.59</v>
          </cell>
          <cell r="J1206">
            <v>6.5299999999999997E-2</v>
          </cell>
          <cell r="K1206">
            <v>22411.420310583329</v>
          </cell>
          <cell r="L1206">
            <v>-113.68</v>
          </cell>
        </row>
        <row r="1207">
          <cell r="A1207" t="str">
            <v>E315 STM Accessory, Colstrip 2</v>
          </cell>
          <cell r="B1207" t="str">
            <v>E315 STM Accessory, Colstrip 2-6</v>
          </cell>
          <cell r="C1207" t="str">
            <v>403E</v>
          </cell>
          <cell r="E1207">
            <v>43281</v>
          </cell>
          <cell r="F1207">
            <v>4148765.24</v>
          </cell>
          <cell r="G1207">
            <v>6.5299999999999997E-2</v>
          </cell>
          <cell r="H1207">
            <v>22576.2</v>
          </cell>
          <cell r="I1207">
            <v>4118484.59</v>
          </cell>
          <cell r="J1207">
            <v>6.5299999999999997E-2</v>
          </cell>
          <cell r="K1207">
            <v>22411.420310583329</v>
          </cell>
          <cell r="L1207">
            <v>-164.78</v>
          </cell>
        </row>
        <row r="1208">
          <cell r="A1208" t="str">
            <v>E315 STM Accessory, Colstrip 2</v>
          </cell>
          <cell r="B1208" t="str">
            <v>E315 STM Accessory, Colstrip 2-7</v>
          </cell>
          <cell r="C1208" t="str">
            <v>403E</v>
          </cell>
          <cell r="E1208">
            <v>43312</v>
          </cell>
          <cell r="F1208">
            <v>4149407.24</v>
          </cell>
          <cell r="G1208">
            <v>6.5299999999999997E-2</v>
          </cell>
          <cell r="H1208">
            <v>22579.69</v>
          </cell>
          <cell r="I1208">
            <v>4118484.59</v>
          </cell>
          <cell r="J1208">
            <v>6.5299999999999997E-2</v>
          </cell>
          <cell r="K1208">
            <v>22411.420310583329</v>
          </cell>
          <cell r="L1208">
            <v>-168.27</v>
          </cell>
        </row>
        <row r="1209">
          <cell r="A1209" t="str">
            <v>E315 STM Accessory, Colstrip 2</v>
          </cell>
          <cell r="B1209" t="str">
            <v>E315 STM Accessory, Colstrip 2-8</v>
          </cell>
          <cell r="C1209" t="str">
            <v>403E</v>
          </cell>
          <cell r="E1209">
            <v>43343</v>
          </cell>
          <cell r="F1209">
            <v>4149808.49</v>
          </cell>
          <cell r="G1209">
            <v>6.5299999999999997E-2</v>
          </cell>
          <cell r="H1209">
            <v>22581.87</v>
          </cell>
          <cell r="I1209">
            <v>4118484.59</v>
          </cell>
          <cell r="J1209">
            <v>6.5299999999999997E-2</v>
          </cell>
          <cell r="K1209">
            <v>22411.420310583329</v>
          </cell>
          <cell r="L1209">
            <v>-170.45</v>
          </cell>
        </row>
        <row r="1210">
          <cell r="A1210" t="str">
            <v>E315 STM Accessory, Colstrip 2</v>
          </cell>
          <cell r="B1210" t="str">
            <v>E315 STM Accessory, Colstrip 2-9</v>
          </cell>
          <cell r="C1210" t="str">
            <v>403E</v>
          </cell>
          <cell r="E1210">
            <v>43373</v>
          </cell>
          <cell r="F1210">
            <v>4149968.99</v>
          </cell>
          <cell r="G1210">
            <v>6.5299999999999997E-2</v>
          </cell>
          <cell r="H1210">
            <v>22582.75</v>
          </cell>
          <cell r="I1210">
            <v>4118484.59</v>
          </cell>
          <cell r="J1210">
            <v>6.5299999999999997E-2</v>
          </cell>
          <cell r="K1210">
            <v>22411.420310583329</v>
          </cell>
          <cell r="L1210">
            <v>-171.33</v>
          </cell>
        </row>
        <row r="1211">
          <cell r="A1211" t="str">
            <v>E315 STM Accessory, Colstrip 2</v>
          </cell>
          <cell r="B1211" t="str">
            <v>E315 STM Accessory, Colstrip 2-10</v>
          </cell>
          <cell r="C1211" t="str">
            <v>403E</v>
          </cell>
          <cell r="E1211">
            <v>43404</v>
          </cell>
          <cell r="F1211">
            <v>4150372.49</v>
          </cell>
          <cell r="G1211">
            <v>6.5299999999999997E-2</v>
          </cell>
          <cell r="H1211">
            <v>22584.94</v>
          </cell>
          <cell r="I1211">
            <v>4118484.59</v>
          </cell>
          <cell r="J1211">
            <v>6.5299999999999997E-2</v>
          </cell>
          <cell r="K1211">
            <v>22411.420310583329</v>
          </cell>
          <cell r="L1211">
            <v>-173.52</v>
          </cell>
        </row>
        <row r="1212">
          <cell r="A1212" t="str">
            <v>E315 STM Accessory, Colstrip 2</v>
          </cell>
          <cell r="B1212" t="str">
            <v>E315 STM Accessory, Colstrip 2-11</v>
          </cell>
          <cell r="C1212" t="str">
            <v>403E</v>
          </cell>
          <cell r="E1212">
            <v>43434</v>
          </cell>
          <cell r="F1212">
            <v>4151141.98</v>
          </cell>
          <cell r="G1212">
            <v>6.5299999999999997E-2</v>
          </cell>
          <cell r="H1212">
            <v>22589.13</v>
          </cell>
          <cell r="I1212">
            <v>4118484.59</v>
          </cell>
          <cell r="J1212">
            <v>6.5299999999999997E-2</v>
          </cell>
          <cell r="K1212">
            <v>22411.420310583329</v>
          </cell>
          <cell r="L1212">
            <v>-177.71</v>
          </cell>
        </row>
        <row r="1213">
          <cell r="A1213" t="str">
            <v>E315 STM Accessory, Colstrip 2</v>
          </cell>
          <cell r="B1213" t="str">
            <v>E315 STM Accessory, Colstrip 2-12</v>
          </cell>
          <cell r="C1213" t="str">
            <v>403E</v>
          </cell>
          <cell r="E1213">
            <v>43465</v>
          </cell>
          <cell r="F1213">
            <v>4118484.59</v>
          </cell>
          <cell r="G1213">
            <v>6.5299999999999997E-2</v>
          </cell>
          <cell r="H1213">
            <v>22411.42</v>
          </cell>
          <cell r="I1213">
            <v>4118484.59</v>
          </cell>
          <cell r="J1213">
            <v>6.5299999999999997E-2</v>
          </cell>
          <cell r="K1213">
            <v>22411.420310583329</v>
          </cell>
          <cell r="L1213">
            <v>0</v>
          </cell>
        </row>
        <row r="1214">
          <cell r="A1214" t="str">
            <v>E315 STM Accessory, Colstrip 2 Total</v>
          </cell>
          <cell r="C1214" t="str">
            <v>ESTM</v>
          </cell>
          <cell r="E1214" t="str">
            <v>Total</v>
          </cell>
          <cell r="F1214"/>
          <cell r="G1214"/>
          <cell r="H1214">
            <v>270380.17000000004</v>
          </cell>
          <cell r="I1214"/>
          <cell r="J1214">
            <v>0</v>
          </cell>
          <cell r="K1214">
            <v>268937.04372699989</v>
          </cell>
          <cell r="L1214">
            <v>-1443.13</v>
          </cell>
        </row>
        <row r="1215">
          <cell r="A1215" t="str">
            <v>E315 STM Accessory, Colstrip 3</v>
          </cell>
          <cell r="B1215" t="str">
            <v>E315 STM Accessory, Colstrip 3-1</v>
          </cell>
          <cell r="C1215" t="str">
            <v>403E</v>
          </cell>
          <cell r="E1215">
            <v>43131</v>
          </cell>
          <cell r="F1215">
            <v>7386798.9500000002</v>
          </cell>
          <cell r="G1215">
            <v>4.0099999999999997E-2</v>
          </cell>
          <cell r="H1215">
            <v>24684.219999999998</v>
          </cell>
          <cell r="I1215">
            <v>7246780.3300000001</v>
          </cell>
          <cell r="J1215">
            <v>4.0099999999999997E-2</v>
          </cell>
          <cell r="K1215">
            <v>24216.324269416666</v>
          </cell>
          <cell r="L1215">
            <v>-467.9</v>
          </cell>
        </row>
        <row r="1216">
          <cell r="A1216" t="str">
            <v>E315 STM Accessory, Colstrip 3</v>
          </cell>
          <cell r="B1216" t="str">
            <v>E315 STM Accessory, Colstrip 3-2</v>
          </cell>
          <cell r="C1216" t="str">
            <v>403E</v>
          </cell>
          <cell r="E1216">
            <v>43159</v>
          </cell>
          <cell r="F1216">
            <v>7144669.4800000004</v>
          </cell>
          <cell r="G1216">
            <v>4.0099999999999997E-2</v>
          </cell>
          <cell r="H1216">
            <v>23875.1</v>
          </cell>
          <cell r="I1216">
            <v>7246780.3300000001</v>
          </cell>
          <cell r="J1216">
            <v>4.0099999999999997E-2</v>
          </cell>
          <cell r="K1216">
            <v>24216.324269416666</v>
          </cell>
          <cell r="L1216">
            <v>341.22</v>
          </cell>
        </row>
        <row r="1217">
          <cell r="A1217" t="str">
            <v>E315 STM Accessory, Colstrip 3</v>
          </cell>
          <cell r="B1217" t="str">
            <v>E315 STM Accessory, Colstrip 3-3</v>
          </cell>
          <cell r="C1217" t="str">
            <v>403E</v>
          </cell>
          <cell r="E1217">
            <v>43190</v>
          </cell>
          <cell r="F1217">
            <v>7145629.6299999999</v>
          </cell>
          <cell r="G1217">
            <v>4.0099999999999997E-2</v>
          </cell>
          <cell r="H1217">
            <v>23878.309999999998</v>
          </cell>
          <cell r="I1217">
            <v>7246780.3300000001</v>
          </cell>
          <cell r="J1217">
            <v>4.0099999999999997E-2</v>
          </cell>
          <cell r="K1217">
            <v>24216.324269416666</v>
          </cell>
          <cell r="L1217">
            <v>338.01</v>
          </cell>
        </row>
        <row r="1218">
          <cell r="A1218" t="str">
            <v>E315 STM Accessory, Colstrip 3</v>
          </cell>
          <cell r="B1218" t="str">
            <v>E315 STM Accessory, Colstrip 3-4</v>
          </cell>
          <cell r="C1218" t="str">
            <v>403E</v>
          </cell>
          <cell r="E1218">
            <v>43220</v>
          </cell>
          <cell r="F1218">
            <v>7147556.1799999997</v>
          </cell>
          <cell r="G1218">
            <v>4.0099999999999997E-2</v>
          </cell>
          <cell r="H1218">
            <v>23884.75</v>
          </cell>
          <cell r="I1218">
            <v>7246780.3300000001</v>
          </cell>
          <cell r="J1218">
            <v>4.0099999999999997E-2</v>
          </cell>
          <cell r="K1218">
            <v>24216.324269416666</v>
          </cell>
          <cell r="L1218">
            <v>331.57</v>
          </cell>
        </row>
        <row r="1219">
          <cell r="A1219" t="str">
            <v>E315 STM Accessory, Colstrip 3</v>
          </cell>
          <cell r="B1219" t="str">
            <v>E315 STM Accessory, Colstrip 3-5</v>
          </cell>
          <cell r="C1219" t="str">
            <v>403E</v>
          </cell>
          <cell r="E1219">
            <v>43251</v>
          </cell>
          <cell r="F1219">
            <v>7149669.6299999999</v>
          </cell>
          <cell r="G1219">
            <v>4.0099999999999997E-2</v>
          </cell>
          <cell r="H1219">
            <v>23891.81</v>
          </cell>
          <cell r="I1219">
            <v>7246780.3300000001</v>
          </cell>
          <cell r="J1219">
            <v>4.0099999999999997E-2</v>
          </cell>
          <cell r="K1219">
            <v>24216.324269416666</v>
          </cell>
          <cell r="L1219">
            <v>324.51</v>
          </cell>
        </row>
        <row r="1220">
          <cell r="A1220" t="str">
            <v>E315 STM Accessory, Colstrip 3</v>
          </cell>
          <cell r="B1220" t="str">
            <v>E315 STM Accessory, Colstrip 3-6</v>
          </cell>
          <cell r="C1220" t="str">
            <v>403E</v>
          </cell>
          <cell r="E1220">
            <v>43281</v>
          </cell>
          <cell r="F1220">
            <v>7156215.75</v>
          </cell>
          <cell r="G1220">
            <v>4.0099999999999997E-2</v>
          </cell>
          <cell r="H1220">
            <v>23913.69</v>
          </cell>
          <cell r="I1220">
            <v>7246780.3300000001</v>
          </cell>
          <cell r="J1220">
            <v>4.0099999999999997E-2</v>
          </cell>
          <cell r="K1220">
            <v>24216.324269416666</v>
          </cell>
          <cell r="L1220">
            <v>302.63</v>
          </cell>
        </row>
        <row r="1221">
          <cell r="A1221" t="str">
            <v>E315 STM Accessory, Colstrip 3</v>
          </cell>
          <cell r="B1221" t="str">
            <v>E315 STM Accessory, Colstrip 3-7</v>
          </cell>
          <cell r="C1221" t="str">
            <v>403E</v>
          </cell>
          <cell r="E1221">
            <v>43312</v>
          </cell>
          <cell r="F1221">
            <v>7143012.4199999999</v>
          </cell>
          <cell r="G1221">
            <v>4.0099999999999997E-2</v>
          </cell>
          <cell r="H1221">
            <v>23869.57</v>
          </cell>
          <cell r="I1221">
            <v>7246780.3300000001</v>
          </cell>
          <cell r="J1221">
            <v>4.0099999999999997E-2</v>
          </cell>
          <cell r="K1221">
            <v>24216.324269416666</v>
          </cell>
          <cell r="L1221">
            <v>346.75</v>
          </cell>
        </row>
        <row r="1222">
          <cell r="A1222" t="str">
            <v>E315 STM Accessory, Colstrip 3</v>
          </cell>
          <cell r="B1222" t="str">
            <v>E315 STM Accessory, Colstrip 3-8</v>
          </cell>
          <cell r="C1222" t="str">
            <v>403E</v>
          </cell>
          <cell r="E1222">
            <v>43343</v>
          </cell>
          <cell r="F1222">
            <v>7187628.2199999997</v>
          </cell>
          <cell r="G1222">
            <v>4.0099999999999997E-2</v>
          </cell>
          <cell r="H1222">
            <v>24018.66</v>
          </cell>
          <cell r="I1222">
            <v>7246780.3300000001</v>
          </cell>
          <cell r="J1222">
            <v>4.0099999999999997E-2</v>
          </cell>
          <cell r="K1222">
            <v>24216.324269416666</v>
          </cell>
          <cell r="L1222">
            <v>197.66</v>
          </cell>
        </row>
        <row r="1223">
          <cell r="A1223" t="str">
            <v>E315 STM Accessory, Colstrip 3</v>
          </cell>
          <cell r="B1223" t="str">
            <v>E315 STM Accessory, Colstrip 3-9</v>
          </cell>
          <cell r="C1223" t="str">
            <v>403E</v>
          </cell>
          <cell r="E1223">
            <v>43373</v>
          </cell>
          <cell r="F1223">
            <v>7233281.21</v>
          </cell>
          <cell r="G1223">
            <v>4.0099999999999997E-2</v>
          </cell>
          <cell r="H1223">
            <v>24171.210000000003</v>
          </cell>
          <cell r="I1223">
            <v>7246780.3300000001</v>
          </cell>
          <cell r="J1223">
            <v>4.0099999999999997E-2</v>
          </cell>
          <cell r="K1223">
            <v>24216.324269416666</v>
          </cell>
          <cell r="L1223">
            <v>45.11</v>
          </cell>
        </row>
        <row r="1224">
          <cell r="A1224" t="str">
            <v>E315 STM Accessory, Colstrip 3</v>
          </cell>
          <cell r="B1224" t="str">
            <v>E315 STM Accessory, Colstrip 3-10</v>
          </cell>
          <cell r="C1224" t="str">
            <v>403E</v>
          </cell>
          <cell r="E1224">
            <v>43404</v>
          </cell>
          <cell r="F1224">
            <v>7235717.5300000003</v>
          </cell>
          <cell r="G1224">
            <v>4.0099999999999997E-2</v>
          </cell>
          <cell r="H1224">
            <v>24179.35</v>
          </cell>
          <cell r="I1224">
            <v>7246780.3300000001</v>
          </cell>
          <cell r="J1224">
            <v>4.0099999999999997E-2</v>
          </cell>
          <cell r="K1224">
            <v>24216.324269416666</v>
          </cell>
          <cell r="L1224">
            <v>36.97</v>
          </cell>
        </row>
        <row r="1225">
          <cell r="A1225" t="str">
            <v>E315 STM Accessory, Colstrip 3</v>
          </cell>
          <cell r="B1225" t="str">
            <v>E315 STM Accessory, Colstrip 3-11</v>
          </cell>
          <cell r="C1225" t="str">
            <v>403E</v>
          </cell>
          <cell r="E1225">
            <v>43434</v>
          </cell>
          <cell r="F1225">
            <v>7235937.4800000004</v>
          </cell>
          <cell r="G1225">
            <v>4.0099999999999997E-2</v>
          </cell>
          <cell r="H1225">
            <v>24180.09</v>
          </cell>
          <cell r="I1225">
            <v>7246780.3300000001</v>
          </cell>
          <cell r="J1225">
            <v>4.0099999999999997E-2</v>
          </cell>
          <cell r="K1225">
            <v>24216.324269416666</v>
          </cell>
          <cell r="L1225">
            <v>36.229999999999997</v>
          </cell>
        </row>
        <row r="1226">
          <cell r="A1226" t="str">
            <v>E315 STM Accessory, Colstrip 3</v>
          </cell>
          <cell r="B1226" t="str">
            <v>E315 STM Accessory, Colstrip 3-12</v>
          </cell>
          <cell r="C1226" t="str">
            <v>403E</v>
          </cell>
          <cell r="E1226">
            <v>43465</v>
          </cell>
          <cell r="F1226">
            <v>7246780.3300000001</v>
          </cell>
          <cell r="G1226">
            <v>4.0099999999999997E-2</v>
          </cell>
          <cell r="H1226">
            <v>24216.32</v>
          </cell>
          <cell r="I1226">
            <v>7246780.3300000001</v>
          </cell>
          <cell r="J1226">
            <v>4.0099999999999997E-2</v>
          </cell>
          <cell r="K1226">
            <v>24216.324269416666</v>
          </cell>
          <cell r="L1226">
            <v>0</v>
          </cell>
        </row>
        <row r="1227">
          <cell r="A1227" t="str">
            <v>E315 STM Accessory, Colstrip 3 Total</v>
          </cell>
          <cell r="C1227" t="str">
            <v>ESTM</v>
          </cell>
          <cell r="E1227" t="str">
            <v>Total</v>
          </cell>
          <cell r="F1227"/>
          <cell r="G1227"/>
          <cell r="H1227">
            <v>288763.08</v>
          </cell>
          <cell r="I1227"/>
          <cell r="J1227">
            <v>0</v>
          </cell>
          <cell r="K1227">
            <v>290595.89123299997</v>
          </cell>
          <cell r="L1227">
            <v>1832.81</v>
          </cell>
        </row>
        <row r="1228">
          <cell r="A1228" t="str">
            <v>E315 STM Accessory, Colstrip 3-4 Cm</v>
          </cell>
          <cell r="B1228" t="str">
            <v>E315 STM Accessory, Colstrip 3-4 Cm-1</v>
          </cell>
          <cell r="C1228" t="str">
            <v>403E</v>
          </cell>
          <cell r="E1228">
            <v>43131</v>
          </cell>
          <cell r="F1228">
            <v>7639006.2400000002</v>
          </cell>
          <cell r="G1228">
            <v>3.5499999999999997E-2</v>
          </cell>
          <cell r="H1228">
            <v>22598.720000000001</v>
          </cell>
          <cell r="I1228">
            <v>7639006.2400000002</v>
          </cell>
          <cell r="J1228">
            <v>3.5499999999999997E-2</v>
          </cell>
          <cell r="K1228">
            <v>22598.726793333331</v>
          </cell>
          <cell r="L1228">
            <v>0.01</v>
          </cell>
        </row>
        <row r="1229">
          <cell r="A1229" t="str">
            <v>E315 STM Accessory, Colstrip 3-4 Cm</v>
          </cell>
          <cell r="B1229" t="str">
            <v>E315 STM Accessory, Colstrip 3-4 Cm-2</v>
          </cell>
          <cell r="C1229" t="str">
            <v>403E</v>
          </cell>
          <cell r="E1229">
            <v>43159</v>
          </cell>
          <cell r="F1229">
            <v>7639006.2400000002</v>
          </cell>
          <cell r="G1229">
            <v>3.5499999999999997E-2</v>
          </cell>
          <cell r="H1229">
            <v>22598.720000000001</v>
          </cell>
          <cell r="I1229">
            <v>7639006.2400000002</v>
          </cell>
          <cell r="J1229">
            <v>3.5499999999999997E-2</v>
          </cell>
          <cell r="K1229">
            <v>22598.726793333331</v>
          </cell>
          <cell r="L1229">
            <v>0.01</v>
          </cell>
        </row>
        <row r="1230">
          <cell r="A1230" t="str">
            <v>E315 STM Accessory, Colstrip 3-4 Cm</v>
          </cell>
          <cell r="B1230" t="str">
            <v>E315 STM Accessory, Colstrip 3-4 Cm-3</v>
          </cell>
          <cell r="C1230" t="str">
            <v>403E</v>
          </cell>
          <cell r="E1230">
            <v>43190</v>
          </cell>
          <cell r="F1230">
            <v>7639006.2400000002</v>
          </cell>
          <cell r="G1230">
            <v>3.5499999999999997E-2</v>
          </cell>
          <cell r="H1230">
            <v>22598.720000000001</v>
          </cell>
          <cell r="I1230">
            <v>7639006.2400000002</v>
          </cell>
          <cell r="J1230">
            <v>3.5499999999999997E-2</v>
          </cell>
          <cell r="K1230">
            <v>22598.726793333331</v>
          </cell>
          <cell r="L1230">
            <v>0.01</v>
          </cell>
        </row>
        <row r="1231">
          <cell r="A1231" t="str">
            <v>E315 STM Accessory, Colstrip 3-4 Cm</v>
          </cell>
          <cell r="B1231" t="str">
            <v>E315 STM Accessory, Colstrip 3-4 Cm-4</v>
          </cell>
          <cell r="C1231" t="str">
            <v>403E</v>
          </cell>
          <cell r="E1231">
            <v>43220</v>
          </cell>
          <cell r="F1231">
            <v>7639006.2400000002</v>
          </cell>
          <cell r="G1231">
            <v>3.5499999999999997E-2</v>
          </cell>
          <cell r="H1231">
            <v>22598.720000000001</v>
          </cell>
          <cell r="I1231">
            <v>7639006.2400000002</v>
          </cell>
          <cell r="J1231">
            <v>3.5499999999999997E-2</v>
          </cell>
          <cell r="K1231">
            <v>22598.726793333331</v>
          </cell>
          <cell r="L1231">
            <v>0.01</v>
          </cell>
        </row>
        <row r="1232">
          <cell r="A1232" t="str">
            <v>E315 STM Accessory, Colstrip 3-4 Cm</v>
          </cell>
          <cell r="B1232" t="str">
            <v>E315 STM Accessory, Colstrip 3-4 Cm-5</v>
          </cell>
          <cell r="C1232" t="str">
            <v>403E</v>
          </cell>
          <cell r="E1232">
            <v>43251</v>
          </cell>
          <cell r="F1232">
            <v>7639006.2400000002</v>
          </cell>
          <cell r="G1232">
            <v>3.5499999999999997E-2</v>
          </cell>
          <cell r="H1232">
            <v>22598.720000000001</v>
          </cell>
          <cell r="I1232">
            <v>7639006.2400000002</v>
          </cell>
          <cell r="J1232">
            <v>3.5499999999999997E-2</v>
          </cell>
          <cell r="K1232">
            <v>22598.726793333331</v>
          </cell>
          <cell r="L1232">
            <v>0.01</v>
          </cell>
        </row>
        <row r="1233">
          <cell r="A1233" t="str">
            <v>E315 STM Accessory, Colstrip 3-4 Cm</v>
          </cell>
          <cell r="B1233" t="str">
            <v>E315 STM Accessory, Colstrip 3-4 Cm-6</v>
          </cell>
          <cell r="C1233" t="str">
            <v>403E</v>
          </cell>
          <cell r="E1233">
            <v>43281</v>
          </cell>
          <cell r="F1233">
            <v>7639006.2400000002</v>
          </cell>
          <cell r="G1233">
            <v>3.5499999999999997E-2</v>
          </cell>
          <cell r="H1233">
            <v>22598.720000000001</v>
          </cell>
          <cell r="I1233">
            <v>7639006.2400000002</v>
          </cell>
          <cell r="J1233">
            <v>3.5499999999999997E-2</v>
          </cell>
          <cell r="K1233">
            <v>22598.726793333331</v>
          </cell>
          <cell r="L1233">
            <v>0.01</v>
          </cell>
        </row>
        <row r="1234">
          <cell r="A1234" t="str">
            <v>E315 STM Accessory, Colstrip 3-4 Cm</v>
          </cell>
          <cell r="B1234" t="str">
            <v>E315 STM Accessory, Colstrip 3-4 Cm-7</v>
          </cell>
          <cell r="C1234" t="str">
            <v>403E</v>
          </cell>
          <cell r="E1234">
            <v>43312</v>
          </cell>
          <cell r="F1234">
            <v>7639006.2400000002</v>
          </cell>
          <cell r="G1234">
            <v>3.5499999999999997E-2</v>
          </cell>
          <cell r="H1234">
            <v>22598.720000000001</v>
          </cell>
          <cell r="I1234">
            <v>7639006.2400000002</v>
          </cell>
          <cell r="J1234">
            <v>3.5499999999999997E-2</v>
          </cell>
          <cell r="K1234">
            <v>22598.726793333331</v>
          </cell>
          <cell r="L1234">
            <v>0.01</v>
          </cell>
        </row>
        <row r="1235">
          <cell r="A1235" t="str">
            <v>E315 STM Accessory, Colstrip 3-4 Cm</v>
          </cell>
          <cell r="B1235" t="str">
            <v>E315 STM Accessory, Colstrip 3-4 Cm-8</v>
          </cell>
          <cell r="C1235" t="str">
            <v>403E</v>
          </cell>
          <cell r="E1235">
            <v>43343</v>
          </cell>
          <cell r="F1235">
            <v>7639006.2400000002</v>
          </cell>
          <cell r="G1235">
            <v>3.5499999999999997E-2</v>
          </cell>
          <cell r="H1235">
            <v>22598.720000000001</v>
          </cell>
          <cell r="I1235">
            <v>7639006.2400000002</v>
          </cell>
          <cell r="J1235">
            <v>3.5499999999999997E-2</v>
          </cell>
          <cell r="K1235">
            <v>22598.726793333331</v>
          </cell>
          <cell r="L1235">
            <v>0.01</v>
          </cell>
        </row>
        <row r="1236">
          <cell r="A1236" t="str">
            <v>E315 STM Accessory, Colstrip 3-4 Cm</v>
          </cell>
          <cell r="B1236" t="str">
            <v>E315 STM Accessory, Colstrip 3-4 Cm-9</v>
          </cell>
          <cell r="C1236" t="str">
            <v>403E</v>
          </cell>
          <cell r="E1236">
            <v>43373</v>
          </cell>
          <cell r="F1236">
            <v>7639006.2400000002</v>
          </cell>
          <cell r="G1236">
            <v>3.5499999999999997E-2</v>
          </cell>
          <cell r="H1236">
            <v>22598.720000000001</v>
          </cell>
          <cell r="I1236">
            <v>7639006.2400000002</v>
          </cell>
          <cell r="J1236">
            <v>3.5499999999999997E-2</v>
          </cell>
          <cell r="K1236">
            <v>22598.726793333331</v>
          </cell>
          <cell r="L1236">
            <v>0.01</v>
          </cell>
        </row>
        <row r="1237">
          <cell r="A1237" t="str">
            <v>E315 STM Accessory, Colstrip 3-4 Cm</v>
          </cell>
          <cell r="B1237" t="str">
            <v>E315 STM Accessory, Colstrip 3-4 Cm-10</v>
          </cell>
          <cell r="C1237" t="str">
            <v>403E</v>
          </cell>
          <cell r="E1237">
            <v>43404</v>
          </cell>
          <cell r="F1237">
            <v>7639006.2400000002</v>
          </cell>
          <cell r="G1237">
            <v>3.5499999999999997E-2</v>
          </cell>
          <cell r="H1237">
            <v>22598.720000000001</v>
          </cell>
          <cell r="I1237">
            <v>7639006.2400000002</v>
          </cell>
          <cell r="J1237">
            <v>3.5499999999999997E-2</v>
          </cell>
          <cell r="K1237">
            <v>22598.726793333331</v>
          </cell>
          <cell r="L1237">
            <v>0.01</v>
          </cell>
        </row>
        <row r="1238">
          <cell r="A1238" t="str">
            <v>E315 STM Accessory, Colstrip 3-4 Cm</v>
          </cell>
          <cell r="B1238" t="str">
            <v>E315 STM Accessory, Colstrip 3-4 Cm-11</v>
          </cell>
          <cell r="C1238" t="str">
            <v>403E</v>
          </cell>
          <cell r="E1238">
            <v>43434</v>
          </cell>
          <cell r="F1238">
            <v>7639006.2400000002</v>
          </cell>
          <cell r="G1238">
            <v>3.5499999999999997E-2</v>
          </cell>
          <cell r="H1238">
            <v>22598.720000000001</v>
          </cell>
          <cell r="I1238">
            <v>7639006.2400000002</v>
          </cell>
          <cell r="J1238">
            <v>3.5499999999999997E-2</v>
          </cell>
          <cell r="K1238">
            <v>22598.726793333331</v>
          </cell>
          <cell r="L1238">
            <v>0.01</v>
          </cell>
        </row>
        <row r="1239">
          <cell r="A1239" t="str">
            <v>E315 STM Accessory, Colstrip 3-4 Cm</v>
          </cell>
          <cell r="B1239" t="str">
            <v>E315 STM Accessory, Colstrip 3-4 Cm-12</v>
          </cell>
          <cell r="C1239" t="str">
            <v>403E</v>
          </cell>
          <cell r="E1239">
            <v>43465</v>
          </cell>
          <cell r="F1239">
            <v>7639006.2400000002</v>
          </cell>
          <cell r="G1239">
            <v>3.5499999999999997E-2</v>
          </cell>
          <cell r="H1239">
            <v>22598.720000000001</v>
          </cell>
          <cell r="I1239">
            <v>7639006.2400000002</v>
          </cell>
          <cell r="J1239">
            <v>3.5499999999999997E-2</v>
          </cell>
          <cell r="K1239">
            <v>22598.726793333331</v>
          </cell>
          <cell r="L1239">
            <v>0.01</v>
          </cell>
        </row>
        <row r="1240">
          <cell r="A1240" t="str">
            <v>E315 STM Accessory, Colstrip 3-4 Cm Total</v>
          </cell>
          <cell r="C1240" t="str">
            <v>ESTM</v>
          </cell>
          <cell r="E1240" t="str">
            <v>Total</v>
          </cell>
          <cell r="F1240"/>
          <cell r="G1240"/>
          <cell r="H1240">
            <v>271184.64000000001</v>
          </cell>
          <cell r="I1240"/>
          <cell r="J1240">
            <v>0</v>
          </cell>
          <cell r="K1240">
            <v>271184.72151999996</v>
          </cell>
          <cell r="L1240">
            <v>0.08</v>
          </cell>
        </row>
        <row r="1241">
          <cell r="A1241" t="str">
            <v>E315 STM Accessory, Colstrip 4</v>
          </cell>
          <cell r="B1241" t="str">
            <v>E315 STM Accessory, Colstrip 4-1</v>
          </cell>
          <cell r="C1241" t="str">
            <v>403E</v>
          </cell>
          <cell r="E1241">
            <v>43131</v>
          </cell>
          <cell r="F1241">
            <v>6687945.9400000004</v>
          </cell>
          <cell r="G1241">
            <v>4.7100000000000003E-2</v>
          </cell>
          <cell r="H1241">
            <v>26250.190000000002</v>
          </cell>
          <cell r="I1241">
            <v>6562035.25</v>
          </cell>
          <cell r="J1241">
            <v>4.7100000000000003E-2</v>
          </cell>
          <cell r="K1241">
            <v>25755.988356250004</v>
          </cell>
          <cell r="L1241">
            <v>-494.2</v>
          </cell>
        </row>
        <row r="1242">
          <cell r="A1242" t="str">
            <v>E315 STM Accessory, Colstrip 4</v>
          </cell>
          <cell r="B1242" t="str">
            <v>E315 STM Accessory, Colstrip 4-2</v>
          </cell>
          <cell r="C1242" t="str">
            <v>403E</v>
          </cell>
          <cell r="E1242">
            <v>43159</v>
          </cell>
          <cell r="F1242">
            <v>6465275.3700000001</v>
          </cell>
          <cell r="G1242">
            <v>4.7100000000000003E-2</v>
          </cell>
          <cell r="H1242">
            <v>25376.2</v>
          </cell>
          <cell r="I1242">
            <v>6562035.25</v>
          </cell>
          <cell r="J1242">
            <v>4.7100000000000003E-2</v>
          </cell>
          <cell r="K1242">
            <v>25755.988356250004</v>
          </cell>
          <cell r="L1242">
            <v>379.79</v>
          </cell>
        </row>
        <row r="1243">
          <cell r="A1243" t="str">
            <v>E315 STM Accessory, Colstrip 4</v>
          </cell>
          <cell r="B1243" t="str">
            <v>E315 STM Accessory, Colstrip 4-3</v>
          </cell>
          <cell r="C1243" t="str">
            <v>403E</v>
          </cell>
          <cell r="E1243">
            <v>43190</v>
          </cell>
          <cell r="F1243">
            <v>6466235.4900000002</v>
          </cell>
          <cell r="G1243">
            <v>4.7100000000000003E-2</v>
          </cell>
          <cell r="H1243">
            <v>25379.98</v>
          </cell>
          <cell r="I1243">
            <v>6562035.25</v>
          </cell>
          <cell r="J1243">
            <v>4.7100000000000003E-2</v>
          </cell>
          <cell r="K1243">
            <v>25755.988356250004</v>
          </cell>
          <cell r="L1243">
            <v>376.01</v>
          </cell>
        </row>
        <row r="1244">
          <cell r="A1244" t="str">
            <v>E315 STM Accessory, Colstrip 4</v>
          </cell>
          <cell r="B1244" t="str">
            <v>E315 STM Accessory, Colstrip 4-4</v>
          </cell>
          <cell r="C1244" t="str">
            <v>403E</v>
          </cell>
          <cell r="E1244">
            <v>43220</v>
          </cell>
          <cell r="F1244">
            <v>6468162.04</v>
          </cell>
          <cell r="G1244">
            <v>4.7100000000000003E-2</v>
          </cell>
          <cell r="H1244">
            <v>25387.530000000002</v>
          </cell>
          <cell r="I1244">
            <v>6562035.25</v>
          </cell>
          <cell r="J1244">
            <v>4.7100000000000003E-2</v>
          </cell>
          <cell r="K1244">
            <v>25755.988356250004</v>
          </cell>
          <cell r="L1244">
            <v>368.46</v>
          </cell>
        </row>
        <row r="1245">
          <cell r="A1245" t="str">
            <v>E315 STM Accessory, Colstrip 4</v>
          </cell>
          <cell r="B1245" t="str">
            <v>E315 STM Accessory, Colstrip 4-5</v>
          </cell>
          <cell r="C1245" t="str">
            <v>403E</v>
          </cell>
          <cell r="E1245">
            <v>43251</v>
          </cell>
          <cell r="F1245">
            <v>6470275.4900000002</v>
          </cell>
          <cell r="G1245">
            <v>4.7100000000000003E-2</v>
          </cell>
          <cell r="H1245">
            <v>25395.83</v>
          </cell>
          <cell r="I1245">
            <v>6562035.25</v>
          </cell>
          <cell r="J1245">
            <v>4.7100000000000003E-2</v>
          </cell>
          <cell r="K1245">
            <v>25755.988356250004</v>
          </cell>
          <cell r="L1245">
            <v>360.16</v>
          </cell>
        </row>
        <row r="1246">
          <cell r="A1246" t="str">
            <v>E315 STM Accessory, Colstrip 4</v>
          </cell>
          <cell r="B1246" t="str">
            <v>E315 STM Accessory, Colstrip 4-6</v>
          </cell>
          <cell r="C1246" t="str">
            <v>403E</v>
          </cell>
          <cell r="E1246">
            <v>43281</v>
          </cell>
          <cell r="F1246">
            <v>6476821.5599999996</v>
          </cell>
          <cell r="G1246">
            <v>4.7100000000000003E-2</v>
          </cell>
          <cell r="H1246">
            <v>25421.530000000002</v>
          </cell>
          <cell r="I1246">
            <v>6562035.25</v>
          </cell>
          <cell r="J1246">
            <v>4.7100000000000003E-2</v>
          </cell>
          <cell r="K1246">
            <v>25755.988356250004</v>
          </cell>
          <cell r="L1246">
            <v>334.46</v>
          </cell>
        </row>
        <row r="1247">
          <cell r="A1247" t="str">
            <v>E315 STM Accessory, Colstrip 4</v>
          </cell>
          <cell r="B1247" t="str">
            <v>E315 STM Accessory, Colstrip 4-7</v>
          </cell>
          <cell r="C1247" t="str">
            <v>403E</v>
          </cell>
          <cell r="E1247">
            <v>43312</v>
          </cell>
          <cell r="F1247">
            <v>6463618.1900000004</v>
          </cell>
          <cell r="G1247">
            <v>4.7100000000000003E-2</v>
          </cell>
          <cell r="H1247">
            <v>25369.71</v>
          </cell>
          <cell r="I1247">
            <v>6562035.25</v>
          </cell>
          <cell r="J1247">
            <v>4.7100000000000003E-2</v>
          </cell>
          <cell r="K1247">
            <v>25755.988356250004</v>
          </cell>
          <cell r="L1247">
            <v>386.28</v>
          </cell>
        </row>
        <row r="1248">
          <cell r="A1248" t="str">
            <v>E315 STM Accessory, Colstrip 4</v>
          </cell>
          <cell r="B1248" t="str">
            <v>E315 STM Accessory, Colstrip 4-8</v>
          </cell>
          <cell r="C1248" t="str">
            <v>403E</v>
          </cell>
          <cell r="E1248">
            <v>43343</v>
          </cell>
          <cell r="F1248">
            <v>6508233.9800000004</v>
          </cell>
          <cell r="G1248">
            <v>4.7100000000000003E-2</v>
          </cell>
          <cell r="H1248">
            <v>25544.82</v>
          </cell>
          <cell r="I1248">
            <v>6562035.25</v>
          </cell>
          <cell r="J1248">
            <v>4.7100000000000003E-2</v>
          </cell>
          <cell r="K1248">
            <v>25755.988356250004</v>
          </cell>
          <cell r="L1248">
            <v>211.17</v>
          </cell>
        </row>
        <row r="1249">
          <cell r="A1249" t="str">
            <v>E315 STM Accessory, Colstrip 4</v>
          </cell>
          <cell r="B1249" t="str">
            <v>E315 STM Accessory, Colstrip 4-9</v>
          </cell>
          <cell r="C1249" t="str">
            <v>403E</v>
          </cell>
          <cell r="E1249">
            <v>43373</v>
          </cell>
          <cell r="F1249">
            <v>6553753.2199999997</v>
          </cell>
          <cell r="G1249">
            <v>4.7100000000000003E-2</v>
          </cell>
          <cell r="H1249">
            <v>25723.48</v>
          </cell>
          <cell r="I1249">
            <v>6562035.25</v>
          </cell>
          <cell r="J1249">
            <v>4.7100000000000003E-2</v>
          </cell>
          <cell r="K1249">
            <v>25755.988356250004</v>
          </cell>
          <cell r="L1249">
            <v>32.51</v>
          </cell>
        </row>
        <row r="1250">
          <cell r="A1250" t="str">
            <v>E315 STM Accessory, Colstrip 4</v>
          </cell>
          <cell r="B1250" t="str">
            <v>E315 STM Accessory, Colstrip 4-10</v>
          </cell>
          <cell r="C1250" t="str">
            <v>403E</v>
          </cell>
          <cell r="E1250">
            <v>43404</v>
          </cell>
          <cell r="F1250">
            <v>6556055.7699999996</v>
          </cell>
          <cell r="G1250">
            <v>4.7100000000000003E-2</v>
          </cell>
          <cell r="H1250">
            <v>25732.52</v>
          </cell>
          <cell r="I1250">
            <v>6562035.25</v>
          </cell>
          <cell r="J1250">
            <v>4.7100000000000003E-2</v>
          </cell>
          <cell r="K1250">
            <v>25755.988356250004</v>
          </cell>
          <cell r="L1250">
            <v>23.47</v>
          </cell>
        </row>
        <row r="1251">
          <cell r="A1251" t="str">
            <v>E315 STM Accessory, Colstrip 4</v>
          </cell>
          <cell r="B1251" t="str">
            <v>E315 STM Accessory, Colstrip 4-11</v>
          </cell>
          <cell r="C1251" t="str">
            <v>403E</v>
          </cell>
          <cell r="E1251">
            <v>43434</v>
          </cell>
          <cell r="F1251">
            <v>6556275.7199999997</v>
          </cell>
          <cell r="G1251">
            <v>4.7100000000000003E-2</v>
          </cell>
          <cell r="H1251">
            <v>25733.38</v>
          </cell>
          <cell r="I1251">
            <v>6562035.25</v>
          </cell>
          <cell r="J1251">
            <v>4.7100000000000003E-2</v>
          </cell>
          <cell r="K1251">
            <v>25755.988356250004</v>
          </cell>
          <cell r="L1251">
            <v>22.61</v>
          </cell>
        </row>
        <row r="1252">
          <cell r="A1252" t="str">
            <v>E315 STM Accessory, Colstrip 4</v>
          </cell>
          <cell r="B1252" t="str">
            <v>E315 STM Accessory, Colstrip 4-12</v>
          </cell>
          <cell r="C1252" t="str">
            <v>403E</v>
          </cell>
          <cell r="E1252">
            <v>43465</v>
          </cell>
          <cell r="F1252">
            <v>6562035.25</v>
          </cell>
          <cell r="G1252">
            <v>4.7100000000000003E-2</v>
          </cell>
          <cell r="H1252">
            <v>25755.99</v>
          </cell>
          <cell r="I1252">
            <v>6562035.25</v>
          </cell>
          <cell r="J1252">
            <v>4.7100000000000003E-2</v>
          </cell>
          <cell r="K1252">
            <v>25755.988356250004</v>
          </cell>
          <cell r="L1252">
            <v>0</v>
          </cell>
        </row>
        <row r="1253">
          <cell r="A1253" t="str">
            <v>E315 STM Accessory, Colstrip 4 Total</v>
          </cell>
          <cell r="C1253" t="str">
            <v>ESTM</v>
          </cell>
          <cell r="E1253" t="str">
            <v>Total</v>
          </cell>
          <cell r="F1253"/>
          <cell r="G1253"/>
          <cell r="H1253">
            <v>307071.15999999997</v>
          </cell>
          <cell r="I1253"/>
          <cell r="J1253">
            <v>0</v>
          </cell>
          <cell r="K1253">
            <v>309071.86027499998</v>
          </cell>
          <cell r="L1253">
            <v>2000.7</v>
          </cell>
        </row>
        <row r="1254">
          <cell r="A1254" t="str">
            <v>E315 STM Accessory, Encogen</v>
          </cell>
          <cell r="B1254" t="str">
            <v>E315 STM Accessory, Encogen-1</v>
          </cell>
          <cell r="C1254" t="str">
            <v>403E</v>
          </cell>
          <cell r="E1254">
            <v>43131</v>
          </cell>
          <cell r="F1254">
            <v>1678558.68</v>
          </cell>
          <cell r="G1254">
            <v>1.2800000000000001E-2</v>
          </cell>
          <cell r="H1254">
            <v>1790.46</v>
          </cell>
          <cell r="I1254">
            <v>1678558.68</v>
          </cell>
          <cell r="J1254">
            <v>1.2800000000000001E-2</v>
          </cell>
          <cell r="K1254">
            <v>1790.4625920000001</v>
          </cell>
          <cell r="L1254">
            <v>0</v>
          </cell>
        </row>
        <row r="1255">
          <cell r="A1255" t="str">
            <v>E315 STM Accessory, Encogen</v>
          </cell>
          <cell r="B1255" t="str">
            <v>E315 STM Accessory, Encogen-2</v>
          </cell>
          <cell r="C1255" t="str">
            <v>403E</v>
          </cell>
          <cell r="E1255">
            <v>43159</v>
          </cell>
          <cell r="F1255">
            <v>1678558.68</v>
          </cell>
          <cell r="G1255">
            <v>1.2800000000000001E-2</v>
          </cell>
          <cell r="H1255">
            <v>1790.46</v>
          </cell>
          <cell r="I1255">
            <v>1678558.68</v>
          </cell>
          <cell r="J1255">
            <v>1.2800000000000001E-2</v>
          </cell>
          <cell r="K1255">
            <v>1790.4625920000001</v>
          </cell>
          <cell r="L1255">
            <v>0</v>
          </cell>
        </row>
        <row r="1256">
          <cell r="A1256" t="str">
            <v>E315 STM Accessory, Encogen</v>
          </cell>
          <cell r="B1256" t="str">
            <v>E315 STM Accessory, Encogen-3</v>
          </cell>
          <cell r="C1256" t="str">
            <v>403E</v>
          </cell>
          <cell r="E1256">
            <v>43190</v>
          </cell>
          <cell r="F1256">
            <v>1678558.68</v>
          </cell>
          <cell r="G1256">
            <v>1.2800000000000001E-2</v>
          </cell>
          <cell r="H1256">
            <v>1790.46</v>
          </cell>
          <cell r="I1256">
            <v>1678558.68</v>
          </cell>
          <cell r="J1256">
            <v>1.2800000000000001E-2</v>
          </cell>
          <cell r="K1256">
            <v>1790.4625920000001</v>
          </cell>
          <cell r="L1256">
            <v>0</v>
          </cell>
        </row>
        <row r="1257">
          <cell r="A1257" t="str">
            <v>E315 STM Accessory, Encogen</v>
          </cell>
          <cell r="B1257" t="str">
            <v>E315 STM Accessory, Encogen-4</v>
          </cell>
          <cell r="C1257" t="str">
            <v>403E</v>
          </cell>
          <cell r="E1257">
            <v>43220</v>
          </cell>
          <cell r="F1257">
            <v>1678558.68</v>
          </cell>
          <cell r="G1257">
            <v>1.2800000000000001E-2</v>
          </cell>
          <cell r="H1257">
            <v>1790.46</v>
          </cell>
          <cell r="I1257">
            <v>1678558.68</v>
          </cell>
          <cell r="J1257">
            <v>1.2800000000000001E-2</v>
          </cell>
          <cell r="K1257">
            <v>1790.4625920000001</v>
          </cell>
          <cell r="L1257">
            <v>0</v>
          </cell>
        </row>
        <row r="1258">
          <cell r="A1258" t="str">
            <v>E315 STM Accessory, Encogen</v>
          </cell>
          <cell r="B1258" t="str">
            <v>E315 STM Accessory, Encogen-5</v>
          </cell>
          <cell r="C1258" t="str">
            <v>403E</v>
          </cell>
          <cell r="E1258">
            <v>43251</v>
          </cell>
          <cell r="F1258">
            <v>1678558.68</v>
          </cell>
          <cell r="G1258">
            <v>1.2800000000000001E-2</v>
          </cell>
          <cell r="H1258">
            <v>1790.46</v>
          </cell>
          <cell r="I1258">
            <v>1678558.68</v>
          </cell>
          <cell r="J1258">
            <v>1.2800000000000001E-2</v>
          </cell>
          <cell r="K1258">
            <v>1790.4625920000001</v>
          </cell>
          <cell r="L1258">
            <v>0</v>
          </cell>
        </row>
        <row r="1259">
          <cell r="A1259" t="str">
            <v>E315 STM Accessory, Encogen</v>
          </cell>
          <cell r="B1259" t="str">
            <v>E315 STM Accessory, Encogen-6</v>
          </cell>
          <cell r="C1259" t="str">
            <v>403E</v>
          </cell>
          <cell r="E1259">
            <v>43281</v>
          </cell>
          <cell r="F1259">
            <v>1678558.68</v>
          </cell>
          <cell r="G1259">
            <v>1.2800000000000001E-2</v>
          </cell>
          <cell r="H1259">
            <v>1790.46</v>
          </cell>
          <cell r="I1259">
            <v>1678558.68</v>
          </cell>
          <cell r="J1259">
            <v>1.2800000000000001E-2</v>
          </cell>
          <cell r="K1259">
            <v>1790.4625920000001</v>
          </cell>
          <cell r="L1259">
            <v>0</v>
          </cell>
        </row>
        <row r="1260">
          <cell r="A1260" t="str">
            <v>E315 STM Accessory, Encogen</v>
          </cell>
          <cell r="B1260" t="str">
            <v>E315 STM Accessory, Encogen-7</v>
          </cell>
          <cell r="C1260" t="str">
            <v>403E</v>
          </cell>
          <cell r="E1260">
            <v>43312</v>
          </cell>
          <cell r="F1260">
            <v>1678558.68</v>
          </cell>
          <cell r="G1260">
            <v>1.2800000000000001E-2</v>
          </cell>
          <cell r="H1260">
            <v>1790.46</v>
          </cell>
          <cell r="I1260">
            <v>1678558.68</v>
          </cell>
          <cell r="J1260">
            <v>1.2800000000000001E-2</v>
          </cell>
          <cell r="K1260">
            <v>1790.4625920000001</v>
          </cell>
          <cell r="L1260">
            <v>0</v>
          </cell>
        </row>
        <row r="1261">
          <cell r="A1261" t="str">
            <v>E315 STM Accessory, Encogen</v>
          </cell>
          <cell r="B1261" t="str">
            <v>E315 STM Accessory, Encogen-8</v>
          </cell>
          <cell r="C1261" t="str">
            <v>403E</v>
          </cell>
          <cell r="E1261">
            <v>43343</v>
          </cell>
          <cell r="F1261">
            <v>1678558.68</v>
          </cell>
          <cell r="G1261">
            <v>1.2800000000000001E-2</v>
          </cell>
          <cell r="H1261">
            <v>1790.46</v>
          </cell>
          <cell r="I1261">
            <v>1678558.68</v>
          </cell>
          <cell r="J1261">
            <v>1.2800000000000001E-2</v>
          </cell>
          <cell r="K1261">
            <v>1790.4625920000001</v>
          </cell>
          <cell r="L1261">
            <v>0</v>
          </cell>
        </row>
        <row r="1262">
          <cell r="A1262" t="str">
            <v>E315 STM Accessory, Encogen</v>
          </cell>
          <cell r="B1262" t="str">
            <v>E315 STM Accessory, Encogen-9</v>
          </cell>
          <cell r="C1262" t="str">
            <v>403E</v>
          </cell>
          <cell r="E1262">
            <v>43373</v>
          </cell>
          <cell r="F1262">
            <v>1678558.68</v>
          </cell>
          <cell r="G1262">
            <v>1.2800000000000001E-2</v>
          </cell>
          <cell r="H1262">
            <v>1790.46</v>
          </cell>
          <cell r="I1262">
            <v>1678558.68</v>
          </cell>
          <cell r="J1262">
            <v>1.2800000000000001E-2</v>
          </cell>
          <cell r="K1262">
            <v>1790.4625920000001</v>
          </cell>
          <cell r="L1262">
            <v>0</v>
          </cell>
        </row>
        <row r="1263">
          <cell r="A1263" t="str">
            <v>E315 STM Accessory, Encogen</v>
          </cell>
          <cell r="B1263" t="str">
            <v>E315 STM Accessory, Encogen-10</v>
          </cell>
          <cell r="C1263" t="str">
            <v>403E</v>
          </cell>
          <cell r="E1263">
            <v>43404</v>
          </cell>
          <cell r="F1263">
            <v>1678558.68</v>
          </cell>
          <cell r="G1263">
            <v>1.2800000000000001E-2</v>
          </cell>
          <cell r="H1263">
            <v>1790.46</v>
          </cell>
          <cell r="I1263">
            <v>1678558.68</v>
          </cell>
          <cell r="J1263">
            <v>1.2800000000000001E-2</v>
          </cell>
          <cell r="K1263">
            <v>1790.4625920000001</v>
          </cell>
          <cell r="L1263">
            <v>0</v>
          </cell>
        </row>
        <row r="1264">
          <cell r="A1264" t="str">
            <v>E315 STM Accessory, Encogen</v>
          </cell>
          <cell r="B1264" t="str">
            <v>E315 STM Accessory, Encogen-11</v>
          </cell>
          <cell r="C1264" t="str">
            <v>403E</v>
          </cell>
          <cell r="E1264">
            <v>43434</v>
          </cell>
          <cell r="F1264">
            <v>1678558.68</v>
          </cell>
          <cell r="G1264">
            <v>1.2800000000000001E-2</v>
          </cell>
          <cell r="H1264">
            <v>1790.46</v>
          </cell>
          <cell r="I1264">
            <v>1678558.68</v>
          </cell>
          <cell r="J1264">
            <v>1.2800000000000001E-2</v>
          </cell>
          <cell r="K1264">
            <v>1790.4625920000001</v>
          </cell>
          <cell r="L1264">
            <v>0</v>
          </cell>
        </row>
        <row r="1265">
          <cell r="A1265" t="str">
            <v>E315 STM Accessory, Encogen</v>
          </cell>
          <cell r="B1265" t="str">
            <v>E315 STM Accessory, Encogen-12</v>
          </cell>
          <cell r="C1265" t="str">
            <v>403E</v>
          </cell>
          <cell r="E1265">
            <v>43465</v>
          </cell>
          <cell r="F1265">
            <v>1678558.68</v>
          </cell>
          <cell r="G1265">
            <v>1.2800000000000001E-2</v>
          </cell>
          <cell r="H1265">
            <v>1790.46</v>
          </cell>
          <cell r="I1265">
            <v>1678558.68</v>
          </cell>
          <cell r="J1265">
            <v>1.2800000000000001E-2</v>
          </cell>
          <cell r="K1265">
            <v>1790.4625920000001</v>
          </cell>
          <cell r="L1265">
            <v>0</v>
          </cell>
        </row>
        <row r="1266">
          <cell r="A1266" t="str">
            <v>E315 STM Accessory, Encogen Total</v>
          </cell>
          <cell r="C1266" t="str">
            <v>ESTM</v>
          </cell>
          <cell r="E1266" t="str">
            <v>Total</v>
          </cell>
          <cell r="F1266"/>
          <cell r="G1266"/>
          <cell r="H1266">
            <v>21485.519999999993</v>
          </cell>
          <cell r="I1266"/>
          <cell r="J1266">
            <v>0</v>
          </cell>
          <cell r="K1266">
            <v>21485.551104000002</v>
          </cell>
          <cell r="L1266">
            <v>0.03</v>
          </cell>
        </row>
        <row r="1267">
          <cell r="A1267" t="str">
            <v>E315 STM Accessory, Ferndale</v>
          </cell>
          <cell r="B1267" t="str">
            <v>E315 STM Accessory, Ferndale-1</v>
          </cell>
          <cell r="C1267" t="str">
            <v>403E</v>
          </cell>
          <cell r="E1267">
            <v>43131</v>
          </cell>
          <cell r="F1267">
            <v>1412094.5</v>
          </cell>
          <cell r="G1267">
            <v>1.84E-2</v>
          </cell>
          <cell r="H1267">
            <v>2165.21</v>
          </cell>
          <cell r="I1267">
            <v>1412094.5</v>
          </cell>
          <cell r="J1267">
            <v>1.84E-2</v>
          </cell>
          <cell r="K1267">
            <v>2165.2115666666664</v>
          </cell>
          <cell r="L1267">
            <v>0</v>
          </cell>
        </row>
        <row r="1268">
          <cell r="A1268" t="str">
            <v>E315 STM Accessory, Ferndale</v>
          </cell>
          <cell r="B1268" t="str">
            <v>E315 STM Accessory, Ferndale-2</v>
          </cell>
          <cell r="C1268" t="str">
            <v>403E</v>
          </cell>
          <cell r="E1268">
            <v>43159</v>
          </cell>
          <cell r="F1268">
            <v>1412094.5</v>
          </cell>
          <cell r="G1268">
            <v>1.84E-2</v>
          </cell>
          <cell r="H1268">
            <v>2165.21</v>
          </cell>
          <cell r="I1268">
            <v>1412094.5</v>
          </cell>
          <cell r="J1268">
            <v>1.84E-2</v>
          </cell>
          <cell r="K1268">
            <v>2165.2115666666664</v>
          </cell>
          <cell r="L1268">
            <v>0</v>
          </cell>
        </row>
        <row r="1269">
          <cell r="A1269" t="str">
            <v>E315 STM Accessory, Ferndale</v>
          </cell>
          <cell r="B1269" t="str">
            <v>E315 STM Accessory, Ferndale-3</v>
          </cell>
          <cell r="C1269" t="str">
            <v>403E</v>
          </cell>
          <cell r="E1269">
            <v>43190</v>
          </cell>
          <cell r="F1269">
            <v>1412094.5</v>
          </cell>
          <cell r="G1269">
            <v>1.84E-2</v>
          </cell>
          <cell r="H1269">
            <v>2165.21</v>
          </cell>
          <cell r="I1269">
            <v>1412094.5</v>
          </cell>
          <cell r="J1269">
            <v>1.84E-2</v>
          </cell>
          <cell r="K1269">
            <v>2165.2115666666664</v>
          </cell>
          <cell r="L1269">
            <v>0</v>
          </cell>
        </row>
        <row r="1270">
          <cell r="A1270" t="str">
            <v>E315 STM Accessory, Ferndale</v>
          </cell>
          <cell r="B1270" t="str">
            <v>E315 STM Accessory, Ferndale-4</v>
          </cell>
          <cell r="C1270" t="str">
            <v>403E</v>
          </cell>
          <cell r="E1270">
            <v>43220</v>
          </cell>
          <cell r="F1270">
            <v>1412094.5</v>
          </cell>
          <cell r="G1270">
            <v>1.84E-2</v>
          </cell>
          <cell r="H1270">
            <v>2165.21</v>
          </cell>
          <cell r="I1270">
            <v>1412094.5</v>
          </cell>
          <cell r="J1270">
            <v>1.84E-2</v>
          </cell>
          <cell r="K1270">
            <v>2165.2115666666664</v>
          </cell>
          <cell r="L1270">
            <v>0</v>
          </cell>
        </row>
        <row r="1271">
          <cell r="A1271" t="str">
            <v>E315 STM Accessory, Ferndale</v>
          </cell>
          <cell r="B1271" t="str">
            <v>E315 STM Accessory, Ferndale-5</v>
          </cell>
          <cell r="C1271" t="str">
            <v>403E</v>
          </cell>
          <cell r="E1271">
            <v>43251</v>
          </cell>
          <cell r="F1271">
            <v>1412094.5</v>
          </cell>
          <cell r="G1271">
            <v>1.84E-2</v>
          </cell>
          <cell r="H1271">
            <v>2165.21</v>
          </cell>
          <cell r="I1271">
            <v>1412094.5</v>
          </cell>
          <cell r="J1271">
            <v>1.84E-2</v>
          </cell>
          <cell r="K1271">
            <v>2165.2115666666664</v>
          </cell>
          <cell r="L1271">
            <v>0</v>
          </cell>
        </row>
        <row r="1272">
          <cell r="A1272" t="str">
            <v>E315 STM Accessory, Ferndale</v>
          </cell>
          <cell r="B1272" t="str">
            <v>E315 STM Accessory, Ferndale-6</v>
          </cell>
          <cell r="C1272" t="str">
            <v>403E</v>
          </cell>
          <cell r="E1272">
            <v>43281</v>
          </cell>
          <cell r="F1272">
            <v>1412094.5</v>
          </cell>
          <cell r="G1272">
            <v>1.84E-2</v>
          </cell>
          <cell r="H1272">
            <v>2165.21</v>
          </cell>
          <cell r="I1272">
            <v>1412094.5</v>
          </cell>
          <cell r="J1272">
            <v>1.84E-2</v>
          </cell>
          <cell r="K1272">
            <v>2165.2115666666664</v>
          </cell>
          <cell r="L1272">
            <v>0</v>
          </cell>
        </row>
        <row r="1273">
          <cell r="A1273" t="str">
            <v>E315 STM Accessory, Ferndale</v>
          </cell>
          <cell r="B1273" t="str">
            <v>E315 STM Accessory, Ferndale-7</v>
          </cell>
          <cell r="C1273" t="str">
            <v>403E</v>
          </cell>
          <cell r="E1273">
            <v>43312</v>
          </cell>
          <cell r="F1273">
            <v>1412094.5</v>
          </cell>
          <cell r="G1273">
            <v>1.84E-2</v>
          </cell>
          <cell r="H1273">
            <v>2165.21</v>
          </cell>
          <cell r="I1273">
            <v>1412094.5</v>
          </cell>
          <cell r="J1273">
            <v>1.84E-2</v>
          </cell>
          <cell r="K1273">
            <v>2165.2115666666664</v>
          </cell>
          <cell r="L1273">
            <v>0</v>
          </cell>
        </row>
        <row r="1274">
          <cell r="A1274" t="str">
            <v>E315 STM Accessory, Ferndale</v>
          </cell>
          <cell r="B1274" t="str">
            <v>E315 STM Accessory, Ferndale-8</v>
          </cell>
          <cell r="C1274" t="str">
            <v>403E</v>
          </cell>
          <cell r="E1274">
            <v>43343</v>
          </cell>
          <cell r="F1274">
            <v>1412094.5</v>
          </cell>
          <cell r="G1274">
            <v>1.84E-2</v>
          </cell>
          <cell r="H1274">
            <v>2165.21</v>
          </cell>
          <cell r="I1274">
            <v>1412094.5</v>
          </cell>
          <cell r="J1274">
            <v>1.84E-2</v>
          </cell>
          <cell r="K1274">
            <v>2165.2115666666664</v>
          </cell>
          <cell r="L1274">
            <v>0</v>
          </cell>
        </row>
        <row r="1275">
          <cell r="A1275" t="str">
            <v>E315 STM Accessory, Ferndale</v>
          </cell>
          <cell r="B1275" t="str">
            <v>E315 STM Accessory, Ferndale-9</v>
          </cell>
          <cell r="C1275" t="str">
            <v>403E</v>
          </cell>
          <cell r="E1275">
            <v>43373</v>
          </cell>
          <cell r="F1275">
            <v>1412094.5</v>
          </cell>
          <cell r="G1275">
            <v>1.84E-2</v>
          </cell>
          <cell r="H1275">
            <v>2165.21</v>
          </cell>
          <cell r="I1275">
            <v>1412094.5</v>
          </cell>
          <cell r="J1275">
            <v>1.84E-2</v>
          </cell>
          <cell r="K1275">
            <v>2165.2115666666664</v>
          </cell>
          <cell r="L1275">
            <v>0</v>
          </cell>
        </row>
        <row r="1276">
          <cell r="A1276" t="str">
            <v>E315 STM Accessory, Ferndale</v>
          </cell>
          <cell r="B1276" t="str">
            <v>E315 STM Accessory, Ferndale-10</v>
          </cell>
          <cell r="C1276" t="str">
            <v>403E</v>
          </cell>
          <cell r="E1276">
            <v>43404</v>
          </cell>
          <cell r="F1276">
            <v>1412094.5</v>
          </cell>
          <cell r="G1276">
            <v>1.84E-2</v>
          </cell>
          <cell r="H1276">
            <v>2165.21</v>
          </cell>
          <cell r="I1276">
            <v>1412094.5</v>
          </cell>
          <cell r="J1276">
            <v>1.84E-2</v>
          </cell>
          <cell r="K1276">
            <v>2165.2115666666664</v>
          </cell>
          <cell r="L1276">
            <v>0</v>
          </cell>
        </row>
        <row r="1277">
          <cell r="A1277" t="str">
            <v>E315 STM Accessory, Ferndale</v>
          </cell>
          <cell r="B1277" t="str">
            <v>E315 STM Accessory, Ferndale-11</v>
          </cell>
          <cell r="C1277" t="str">
            <v>403E</v>
          </cell>
          <cell r="E1277">
            <v>43434</v>
          </cell>
          <cell r="F1277">
            <v>1412094.5</v>
          </cell>
          <cell r="G1277">
            <v>1.84E-2</v>
          </cell>
          <cell r="H1277">
            <v>2165.21</v>
          </cell>
          <cell r="I1277">
            <v>1412094.5</v>
          </cell>
          <cell r="J1277">
            <v>1.84E-2</v>
          </cell>
          <cell r="K1277">
            <v>2165.2115666666664</v>
          </cell>
          <cell r="L1277">
            <v>0</v>
          </cell>
        </row>
        <row r="1278">
          <cell r="A1278" t="str">
            <v>E315 STM Accessory, Ferndale</v>
          </cell>
          <cell r="B1278" t="str">
            <v>E315 STM Accessory, Ferndale-12</v>
          </cell>
          <cell r="C1278" t="str">
            <v>403E</v>
          </cell>
          <cell r="E1278">
            <v>43465</v>
          </cell>
          <cell r="F1278">
            <v>1412094.5</v>
          </cell>
          <cell r="G1278">
            <v>1.84E-2</v>
          </cell>
          <cell r="H1278">
            <v>2165.21</v>
          </cell>
          <cell r="I1278">
            <v>1412094.5</v>
          </cell>
          <cell r="J1278">
            <v>1.84E-2</v>
          </cell>
          <cell r="K1278">
            <v>2165.2115666666664</v>
          </cell>
          <cell r="L1278">
            <v>0</v>
          </cell>
        </row>
        <row r="1279">
          <cell r="A1279" t="str">
            <v>E315 STM Accessory, Ferndale Total</v>
          </cell>
          <cell r="C1279" t="str">
            <v>ESTM</v>
          </cell>
          <cell r="E1279" t="str">
            <v>Total</v>
          </cell>
          <cell r="F1279"/>
          <cell r="G1279"/>
          <cell r="H1279">
            <v>25982.519999999993</v>
          </cell>
          <cell r="I1279"/>
          <cell r="J1279">
            <v>0</v>
          </cell>
          <cell r="K1279">
            <v>25982.538799999991</v>
          </cell>
          <cell r="L1279">
            <v>0.02</v>
          </cell>
        </row>
        <row r="1280">
          <cell r="A1280" t="str">
            <v>E315 STM Accessory, Fred 1/APC</v>
          </cell>
          <cell r="B1280" t="str">
            <v>E315 STM Accessory, Fred 1/APC-1</v>
          </cell>
          <cell r="C1280" t="str">
            <v>403E</v>
          </cell>
          <cell r="E1280">
            <v>43131</v>
          </cell>
          <cell r="F1280">
            <v>962486.71</v>
          </cell>
          <cell r="G1280">
            <v>2.53E-2</v>
          </cell>
          <cell r="H1280">
            <v>2029.24</v>
          </cell>
          <cell r="I1280">
            <v>962486.71</v>
          </cell>
          <cell r="J1280">
            <v>2.53E-2</v>
          </cell>
          <cell r="K1280">
            <v>2029.2428135833331</v>
          </cell>
          <cell r="L1280">
            <v>0</v>
          </cell>
        </row>
        <row r="1281">
          <cell r="A1281" t="str">
            <v>E315 STM Accessory, Fred 1/APC</v>
          </cell>
          <cell r="B1281" t="str">
            <v>E315 STM Accessory, Fred 1/APC-2</v>
          </cell>
          <cell r="C1281" t="str">
            <v>403E</v>
          </cell>
          <cell r="E1281">
            <v>43159</v>
          </cell>
          <cell r="F1281">
            <v>962486.71</v>
          </cell>
          <cell r="G1281">
            <v>2.53E-2</v>
          </cell>
          <cell r="H1281">
            <v>2029.24</v>
          </cell>
          <cell r="I1281">
            <v>962486.71</v>
          </cell>
          <cell r="J1281">
            <v>2.53E-2</v>
          </cell>
          <cell r="K1281">
            <v>2029.2428135833331</v>
          </cell>
          <cell r="L1281">
            <v>0</v>
          </cell>
        </row>
        <row r="1282">
          <cell r="A1282" t="str">
            <v>E315 STM Accessory, Fred 1/APC</v>
          </cell>
          <cell r="B1282" t="str">
            <v>E315 STM Accessory, Fred 1/APC-3</v>
          </cell>
          <cell r="C1282" t="str">
            <v>403E</v>
          </cell>
          <cell r="E1282">
            <v>43190</v>
          </cell>
          <cell r="F1282">
            <v>962486.71</v>
          </cell>
          <cell r="G1282">
            <v>2.53E-2</v>
          </cell>
          <cell r="H1282">
            <v>2029.24</v>
          </cell>
          <cell r="I1282">
            <v>962486.71</v>
          </cell>
          <cell r="J1282">
            <v>2.53E-2</v>
          </cell>
          <cell r="K1282">
            <v>2029.2428135833331</v>
          </cell>
          <cell r="L1282">
            <v>0</v>
          </cell>
        </row>
        <row r="1283">
          <cell r="A1283" t="str">
            <v>E315 STM Accessory, Fred 1/APC</v>
          </cell>
          <cell r="B1283" t="str">
            <v>E315 STM Accessory, Fred 1/APC-4</v>
          </cell>
          <cell r="C1283" t="str">
            <v>403E</v>
          </cell>
          <cell r="E1283">
            <v>43220</v>
          </cell>
          <cell r="F1283">
            <v>962486.71</v>
          </cell>
          <cell r="G1283">
            <v>2.53E-2</v>
          </cell>
          <cell r="H1283">
            <v>2029.24</v>
          </cell>
          <cell r="I1283">
            <v>962486.71</v>
          </cell>
          <cell r="J1283">
            <v>2.53E-2</v>
          </cell>
          <cell r="K1283">
            <v>2029.2428135833331</v>
          </cell>
          <cell r="L1283">
            <v>0</v>
          </cell>
        </row>
        <row r="1284">
          <cell r="A1284" t="str">
            <v>E315 STM Accessory, Fred 1/APC</v>
          </cell>
          <cell r="B1284" t="str">
            <v>E315 STM Accessory, Fred 1/APC-5</v>
          </cell>
          <cell r="C1284" t="str">
            <v>403E</v>
          </cell>
          <cell r="E1284">
            <v>43251</v>
          </cell>
          <cell r="F1284">
            <v>962486.71</v>
          </cell>
          <cell r="G1284">
            <v>2.53E-2</v>
          </cell>
          <cell r="H1284">
            <v>2029.24</v>
          </cell>
          <cell r="I1284">
            <v>962486.71</v>
          </cell>
          <cell r="J1284">
            <v>2.53E-2</v>
          </cell>
          <cell r="K1284">
            <v>2029.2428135833331</v>
          </cell>
          <cell r="L1284">
            <v>0</v>
          </cell>
        </row>
        <row r="1285">
          <cell r="A1285" t="str">
            <v>E315 STM Accessory, Fred 1/APC</v>
          </cell>
          <cell r="B1285" t="str">
            <v>E315 STM Accessory, Fred 1/APC-6</v>
          </cell>
          <cell r="C1285" t="str">
            <v>403E</v>
          </cell>
          <cell r="E1285">
            <v>43281</v>
          </cell>
          <cell r="F1285">
            <v>962486.71</v>
          </cell>
          <cell r="G1285">
            <v>2.53E-2</v>
          </cell>
          <cell r="H1285">
            <v>2029.24</v>
          </cell>
          <cell r="I1285">
            <v>962486.71</v>
          </cell>
          <cell r="J1285">
            <v>2.53E-2</v>
          </cell>
          <cell r="K1285">
            <v>2029.2428135833331</v>
          </cell>
          <cell r="L1285">
            <v>0</v>
          </cell>
        </row>
        <row r="1286">
          <cell r="A1286" t="str">
            <v>E315 STM Accessory, Fred 1/APC</v>
          </cell>
          <cell r="B1286" t="str">
            <v>E315 STM Accessory, Fred 1/APC-7</v>
          </cell>
          <cell r="C1286" t="str">
            <v>403E</v>
          </cell>
          <cell r="E1286">
            <v>43312</v>
          </cell>
          <cell r="F1286">
            <v>962486.71</v>
          </cell>
          <cell r="G1286">
            <v>2.53E-2</v>
          </cell>
          <cell r="H1286">
            <v>2029.24</v>
          </cell>
          <cell r="I1286">
            <v>962486.71</v>
          </cell>
          <cell r="J1286">
            <v>2.53E-2</v>
          </cell>
          <cell r="K1286">
            <v>2029.2428135833331</v>
          </cell>
          <cell r="L1286">
            <v>0</v>
          </cell>
        </row>
        <row r="1287">
          <cell r="A1287" t="str">
            <v>E315 STM Accessory, Fred 1/APC</v>
          </cell>
          <cell r="B1287" t="str">
            <v>E315 STM Accessory, Fred 1/APC-8</v>
          </cell>
          <cell r="C1287" t="str">
            <v>403E</v>
          </cell>
          <cell r="E1287">
            <v>43343</v>
          </cell>
          <cell r="F1287">
            <v>962486.71</v>
          </cell>
          <cell r="G1287">
            <v>2.53E-2</v>
          </cell>
          <cell r="H1287">
            <v>2029.24</v>
          </cell>
          <cell r="I1287">
            <v>962486.71</v>
          </cell>
          <cell r="J1287">
            <v>2.53E-2</v>
          </cell>
          <cell r="K1287">
            <v>2029.2428135833331</v>
          </cell>
          <cell r="L1287">
            <v>0</v>
          </cell>
        </row>
        <row r="1288">
          <cell r="A1288" t="str">
            <v>E315 STM Accessory, Fred 1/APC</v>
          </cell>
          <cell r="B1288" t="str">
            <v>E315 STM Accessory, Fred 1/APC-9</v>
          </cell>
          <cell r="C1288" t="str">
            <v>403E</v>
          </cell>
          <cell r="E1288">
            <v>43373</v>
          </cell>
          <cell r="F1288">
            <v>962486.71</v>
          </cell>
          <cell r="G1288">
            <v>2.53E-2</v>
          </cell>
          <cell r="H1288">
            <v>2029.24</v>
          </cell>
          <cell r="I1288">
            <v>962486.71</v>
          </cell>
          <cell r="J1288">
            <v>2.53E-2</v>
          </cell>
          <cell r="K1288">
            <v>2029.2428135833331</v>
          </cell>
          <cell r="L1288">
            <v>0</v>
          </cell>
        </row>
        <row r="1289">
          <cell r="A1289" t="str">
            <v>E315 STM Accessory, Fred 1/APC</v>
          </cell>
          <cell r="B1289" t="str">
            <v>E315 STM Accessory, Fred 1/APC-10</v>
          </cell>
          <cell r="C1289" t="str">
            <v>403E</v>
          </cell>
          <cell r="E1289">
            <v>43404</v>
          </cell>
          <cell r="F1289">
            <v>962486.71</v>
          </cell>
          <cell r="G1289">
            <v>2.53E-2</v>
          </cell>
          <cell r="H1289">
            <v>2029.24</v>
          </cell>
          <cell r="I1289">
            <v>962486.71</v>
          </cell>
          <cell r="J1289">
            <v>2.53E-2</v>
          </cell>
          <cell r="K1289">
            <v>2029.2428135833331</v>
          </cell>
          <cell r="L1289">
            <v>0</v>
          </cell>
        </row>
        <row r="1290">
          <cell r="A1290" t="str">
            <v>E315 STM Accessory, Fred 1/APC</v>
          </cell>
          <cell r="B1290" t="str">
            <v>E315 STM Accessory, Fred 1/APC-11</v>
          </cell>
          <cell r="C1290" t="str">
            <v>403E</v>
          </cell>
          <cell r="E1290">
            <v>43434</v>
          </cell>
          <cell r="F1290">
            <v>962486.71</v>
          </cell>
          <cell r="G1290">
            <v>2.53E-2</v>
          </cell>
          <cell r="H1290">
            <v>2029.24</v>
          </cell>
          <cell r="I1290">
            <v>962486.71</v>
          </cell>
          <cell r="J1290">
            <v>2.53E-2</v>
          </cell>
          <cell r="K1290">
            <v>2029.2428135833331</v>
          </cell>
          <cell r="L1290">
            <v>0</v>
          </cell>
        </row>
        <row r="1291">
          <cell r="A1291" t="str">
            <v>E315 STM Accessory, Fred 1/APC</v>
          </cell>
          <cell r="B1291" t="str">
            <v>E315 STM Accessory, Fred 1/APC-12</v>
          </cell>
          <cell r="C1291" t="str">
            <v>403E</v>
          </cell>
          <cell r="E1291">
            <v>43465</v>
          </cell>
          <cell r="F1291">
            <v>962486.71</v>
          </cell>
          <cell r="G1291">
            <v>2.53E-2</v>
          </cell>
          <cell r="H1291">
            <v>2029.24</v>
          </cell>
          <cell r="I1291">
            <v>962486.71</v>
          </cell>
          <cell r="J1291">
            <v>2.53E-2</v>
          </cell>
          <cell r="K1291">
            <v>2029.2428135833331</v>
          </cell>
          <cell r="L1291">
            <v>0</v>
          </cell>
        </row>
        <row r="1292">
          <cell r="A1292" t="str">
            <v>E315 STM Accessory, Fred 1/APC Total</v>
          </cell>
          <cell r="C1292" t="str">
            <v>ESTM</v>
          </cell>
          <cell r="E1292" t="str">
            <v>Total</v>
          </cell>
          <cell r="F1292"/>
          <cell r="G1292"/>
          <cell r="H1292">
            <v>24350.880000000005</v>
          </cell>
          <cell r="I1292"/>
          <cell r="J1292">
            <v>0</v>
          </cell>
          <cell r="K1292">
            <v>24350.913762999993</v>
          </cell>
          <cell r="L1292">
            <v>0.03</v>
          </cell>
        </row>
        <row r="1293">
          <cell r="A1293" t="str">
            <v>E315 STM Accessory, Goldendale OP</v>
          </cell>
          <cell r="B1293" t="str">
            <v>E315 STM Accessory, Goldendale OP-1</v>
          </cell>
          <cell r="C1293" t="str">
            <v>403E</v>
          </cell>
          <cell r="E1293">
            <v>43131</v>
          </cell>
          <cell r="F1293">
            <v>7300879</v>
          </cell>
          <cell r="G1293">
            <v>8.0999999999999996E-3</v>
          </cell>
          <cell r="H1293">
            <v>4928.09</v>
          </cell>
          <cell r="I1293">
            <v>7300879</v>
          </cell>
          <cell r="J1293">
            <v>8.0999999999999996E-3</v>
          </cell>
          <cell r="K1293">
            <v>4928.0933249999998</v>
          </cell>
          <cell r="L1293">
            <v>0</v>
          </cell>
        </row>
        <row r="1294">
          <cell r="A1294" t="str">
            <v>E315 STM Accessory, Goldendale OP</v>
          </cell>
          <cell r="B1294" t="str">
            <v>E315 STM Accessory, Goldendale OP-2</v>
          </cell>
          <cell r="C1294" t="str">
            <v>403E</v>
          </cell>
          <cell r="E1294">
            <v>43159</v>
          </cell>
          <cell r="F1294">
            <v>7300879</v>
          </cell>
          <cell r="G1294">
            <v>8.0999999999999996E-3</v>
          </cell>
          <cell r="H1294">
            <v>4928.09</v>
          </cell>
          <cell r="I1294">
            <v>7300879</v>
          </cell>
          <cell r="J1294">
            <v>8.0999999999999996E-3</v>
          </cell>
          <cell r="K1294">
            <v>4928.0933249999998</v>
          </cell>
          <cell r="L1294">
            <v>0</v>
          </cell>
        </row>
        <row r="1295">
          <cell r="A1295" t="str">
            <v>E315 STM Accessory, Goldendale OP</v>
          </cell>
          <cell r="B1295" t="str">
            <v>E315 STM Accessory, Goldendale OP-3</v>
          </cell>
          <cell r="C1295" t="str">
            <v>403E</v>
          </cell>
          <cell r="E1295">
            <v>43190</v>
          </cell>
          <cell r="F1295">
            <v>7300879</v>
          </cell>
          <cell r="G1295">
            <v>8.0999999999999996E-3</v>
          </cell>
          <cell r="H1295">
            <v>4928.09</v>
          </cell>
          <cell r="I1295">
            <v>7300879</v>
          </cell>
          <cell r="J1295">
            <v>8.0999999999999996E-3</v>
          </cell>
          <cell r="K1295">
            <v>4928.0933249999998</v>
          </cell>
          <cell r="L1295">
            <v>0</v>
          </cell>
        </row>
        <row r="1296">
          <cell r="A1296" t="str">
            <v>E315 STM Accessory, Goldendale OP</v>
          </cell>
          <cell r="B1296" t="str">
            <v>E315 STM Accessory, Goldendale OP-4</v>
          </cell>
          <cell r="C1296" t="str">
            <v>403E</v>
          </cell>
          <cell r="E1296">
            <v>43220</v>
          </cell>
          <cell r="F1296">
            <v>7300879</v>
          </cell>
          <cell r="G1296">
            <v>8.0999999999999996E-3</v>
          </cell>
          <cell r="H1296">
            <v>4928.09</v>
          </cell>
          <cell r="I1296">
            <v>7300879</v>
          </cell>
          <cell r="J1296">
            <v>8.0999999999999996E-3</v>
          </cell>
          <cell r="K1296">
            <v>4928.0933249999998</v>
          </cell>
          <cell r="L1296">
            <v>0</v>
          </cell>
        </row>
        <row r="1297">
          <cell r="A1297" t="str">
            <v>E315 STM Accessory, Goldendale OP</v>
          </cell>
          <cell r="B1297" t="str">
            <v>E315 STM Accessory, Goldendale OP-5</v>
          </cell>
          <cell r="C1297" t="str">
            <v>403E</v>
          </cell>
          <cell r="E1297">
            <v>43251</v>
          </cell>
          <cell r="F1297">
            <v>7300879</v>
          </cell>
          <cell r="G1297">
            <v>8.0999999999999996E-3</v>
          </cell>
          <cell r="H1297">
            <v>4928.09</v>
          </cell>
          <cell r="I1297">
            <v>7300879</v>
          </cell>
          <cell r="J1297">
            <v>8.0999999999999996E-3</v>
          </cell>
          <cell r="K1297">
            <v>4928.0933249999998</v>
          </cell>
          <cell r="L1297">
            <v>0</v>
          </cell>
        </row>
        <row r="1298">
          <cell r="A1298" t="str">
            <v>E315 STM Accessory, Goldendale OP</v>
          </cell>
          <cell r="B1298" t="str">
            <v>E315 STM Accessory, Goldendale OP-6</v>
          </cell>
          <cell r="C1298" t="str">
            <v>403E</v>
          </cell>
          <cell r="E1298">
            <v>43281</v>
          </cell>
          <cell r="F1298">
            <v>7300879</v>
          </cell>
          <cell r="G1298">
            <v>8.0999999999999996E-3</v>
          </cell>
          <cell r="H1298">
            <v>4928.09</v>
          </cell>
          <cell r="I1298">
            <v>7300879</v>
          </cell>
          <cell r="J1298">
            <v>8.0999999999999996E-3</v>
          </cell>
          <cell r="K1298">
            <v>4928.0933249999998</v>
          </cell>
          <cell r="L1298">
            <v>0</v>
          </cell>
        </row>
        <row r="1299">
          <cell r="A1299" t="str">
            <v>E315 STM Accessory, Goldendale OP</v>
          </cell>
          <cell r="B1299" t="str">
            <v>E315 STM Accessory, Goldendale OP-7</v>
          </cell>
          <cell r="C1299" t="str">
            <v>403E</v>
          </cell>
          <cell r="E1299">
            <v>43312</v>
          </cell>
          <cell r="F1299">
            <v>7300879</v>
          </cell>
          <cell r="G1299">
            <v>8.0999999999999996E-3</v>
          </cell>
          <cell r="H1299">
            <v>4928.09</v>
          </cell>
          <cell r="I1299">
            <v>7300879</v>
          </cell>
          <cell r="J1299">
            <v>8.0999999999999996E-3</v>
          </cell>
          <cell r="K1299">
            <v>4928.0933249999998</v>
          </cell>
          <cell r="L1299">
            <v>0</v>
          </cell>
        </row>
        <row r="1300">
          <cell r="A1300" t="str">
            <v>E315 STM Accessory, Goldendale OP</v>
          </cell>
          <cell r="B1300" t="str">
            <v>E315 STM Accessory, Goldendale OP-8</v>
          </cell>
          <cell r="C1300" t="str">
            <v>403E</v>
          </cell>
          <cell r="E1300">
            <v>43343</v>
          </cell>
          <cell r="F1300">
            <v>7300879</v>
          </cell>
          <cell r="G1300">
            <v>8.0999999999999996E-3</v>
          </cell>
          <cell r="H1300">
            <v>4928.09</v>
          </cell>
          <cell r="I1300">
            <v>7300879</v>
          </cell>
          <cell r="J1300">
            <v>8.0999999999999996E-3</v>
          </cell>
          <cell r="K1300">
            <v>4928.0933249999998</v>
          </cell>
          <cell r="L1300">
            <v>0</v>
          </cell>
        </row>
        <row r="1301">
          <cell r="A1301" t="str">
            <v>E315 STM Accessory, Goldendale OP</v>
          </cell>
          <cell r="B1301" t="str">
            <v>E315 STM Accessory, Goldendale OP-9</v>
          </cell>
          <cell r="C1301" t="str">
            <v>403E</v>
          </cell>
          <cell r="E1301">
            <v>43373</v>
          </cell>
          <cell r="F1301">
            <v>7300879</v>
          </cell>
          <cell r="G1301">
            <v>8.0999999999999996E-3</v>
          </cell>
          <cell r="H1301">
            <v>4928.09</v>
          </cell>
          <cell r="I1301">
            <v>7300879</v>
          </cell>
          <cell r="J1301">
            <v>8.0999999999999996E-3</v>
          </cell>
          <cell r="K1301">
            <v>4928.0933249999998</v>
          </cell>
          <cell r="L1301">
            <v>0</v>
          </cell>
        </row>
        <row r="1302">
          <cell r="A1302" t="str">
            <v>E315 STM Accessory, Goldendale OP</v>
          </cell>
          <cell r="B1302" t="str">
            <v>E315 STM Accessory, Goldendale OP-10</v>
          </cell>
          <cell r="C1302" t="str">
            <v>403E</v>
          </cell>
          <cell r="E1302">
            <v>43404</v>
          </cell>
          <cell r="F1302">
            <v>7300879</v>
          </cell>
          <cell r="G1302">
            <v>8.0999999999999996E-3</v>
          </cell>
          <cell r="H1302">
            <v>4928.09</v>
          </cell>
          <cell r="I1302">
            <v>7300879</v>
          </cell>
          <cell r="J1302">
            <v>8.0999999999999996E-3</v>
          </cell>
          <cell r="K1302">
            <v>4928.0933249999998</v>
          </cell>
          <cell r="L1302">
            <v>0</v>
          </cell>
        </row>
        <row r="1303">
          <cell r="A1303" t="str">
            <v>E315 STM Accessory, Goldendale OP</v>
          </cell>
          <cell r="B1303" t="str">
            <v>E315 STM Accessory, Goldendale OP-11</v>
          </cell>
          <cell r="C1303" t="str">
            <v>403E</v>
          </cell>
          <cell r="E1303">
            <v>43434</v>
          </cell>
          <cell r="F1303">
            <v>7300879</v>
          </cell>
          <cell r="G1303">
            <v>8.0999999999999996E-3</v>
          </cell>
          <cell r="H1303">
            <v>4928.09</v>
          </cell>
          <cell r="I1303">
            <v>7300879</v>
          </cell>
          <cell r="J1303">
            <v>8.0999999999999996E-3</v>
          </cell>
          <cell r="K1303">
            <v>4928.0933249999998</v>
          </cell>
          <cell r="L1303">
            <v>0</v>
          </cell>
        </row>
        <row r="1304">
          <cell r="A1304" t="str">
            <v>E315 STM Accessory, Goldendale OP</v>
          </cell>
          <cell r="B1304" t="str">
            <v>E315 STM Accessory, Goldendale OP-12</v>
          </cell>
          <cell r="C1304" t="str">
            <v>403E</v>
          </cell>
          <cell r="E1304">
            <v>43465</v>
          </cell>
          <cell r="F1304">
            <v>7300879</v>
          </cell>
          <cell r="G1304">
            <v>8.0999999999999996E-3</v>
          </cell>
          <cell r="H1304">
            <v>4928.09</v>
          </cell>
          <cell r="I1304">
            <v>7300879</v>
          </cell>
          <cell r="J1304">
            <v>8.0999999999999996E-3</v>
          </cell>
          <cell r="K1304">
            <v>4928.0933249999998</v>
          </cell>
          <cell r="L1304">
            <v>0</v>
          </cell>
        </row>
        <row r="1305">
          <cell r="A1305" t="str">
            <v>E315 STM Accessory, Goldendale OP Total</v>
          </cell>
          <cell r="C1305" t="str">
            <v>ESTM</v>
          </cell>
          <cell r="E1305" t="str">
            <v>Total</v>
          </cell>
          <cell r="F1305"/>
          <cell r="G1305"/>
          <cell r="H1305">
            <v>59137.079999999987</v>
          </cell>
          <cell r="I1305"/>
          <cell r="J1305">
            <v>0</v>
          </cell>
          <cell r="K1305">
            <v>59137.119900000012</v>
          </cell>
          <cell r="L1305">
            <v>0.04</v>
          </cell>
        </row>
        <row r="1306">
          <cell r="A1306" t="str">
            <v>E315 STM Accessory, Mint Farm OP</v>
          </cell>
          <cell r="B1306" t="str">
            <v>E315 STM Accessory, Mint Farm OP-1</v>
          </cell>
          <cell r="C1306" t="str">
            <v>403E</v>
          </cell>
          <cell r="E1306">
            <v>43131</v>
          </cell>
          <cell r="F1306">
            <v>2199936</v>
          </cell>
          <cell r="G1306">
            <v>2.4799999999999999E-2</v>
          </cell>
          <cell r="H1306">
            <v>4546.53</v>
          </cell>
          <cell r="I1306">
            <v>2199936</v>
          </cell>
          <cell r="J1306">
            <v>2.4799999999999999E-2</v>
          </cell>
          <cell r="K1306">
            <v>4546.5343999999996</v>
          </cell>
          <cell r="L1306">
            <v>0</v>
          </cell>
        </row>
        <row r="1307">
          <cell r="A1307" t="str">
            <v>E315 STM Accessory, Mint Farm OP</v>
          </cell>
          <cell r="B1307" t="str">
            <v>E315 STM Accessory, Mint Farm OP-2</v>
          </cell>
          <cell r="C1307" t="str">
            <v>403E</v>
          </cell>
          <cell r="E1307">
            <v>43159</v>
          </cell>
          <cell r="F1307">
            <v>2199936</v>
          </cell>
          <cell r="G1307">
            <v>2.4799999999999999E-2</v>
          </cell>
          <cell r="H1307">
            <v>4546.53</v>
          </cell>
          <cell r="I1307">
            <v>2199936</v>
          </cell>
          <cell r="J1307">
            <v>2.4799999999999999E-2</v>
          </cell>
          <cell r="K1307">
            <v>4546.5343999999996</v>
          </cell>
          <cell r="L1307">
            <v>0</v>
          </cell>
        </row>
        <row r="1308">
          <cell r="A1308" t="str">
            <v>E315 STM Accessory, Mint Farm OP</v>
          </cell>
          <cell r="B1308" t="str">
            <v>E315 STM Accessory, Mint Farm OP-3</v>
          </cell>
          <cell r="C1308" t="str">
            <v>403E</v>
          </cell>
          <cell r="E1308">
            <v>43190</v>
          </cell>
          <cell r="F1308">
            <v>2199936</v>
          </cell>
          <cell r="G1308">
            <v>2.4799999999999999E-2</v>
          </cell>
          <cell r="H1308">
            <v>4546.53</v>
          </cell>
          <cell r="I1308">
            <v>2199936</v>
          </cell>
          <cell r="J1308">
            <v>2.4799999999999999E-2</v>
          </cell>
          <cell r="K1308">
            <v>4546.5343999999996</v>
          </cell>
          <cell r="L1308">
            <v>0</v>
          </cell>
        </row>
        <row r="1309">
          <cell r="A1309" t="str">
            <v>E315 STM Accessory, Mint Farm OP</v>
          </cell>
          <cell r="B1309" t="str">
            <v>E315 STM Accessory, Mint Farm OP-4</v>
          </cell>
          <cell r="C1309" t="str">
            <v>403E</v>
          </cell>
          <cell r="E1309">
            <v>43220</v>
          </cell>
          <cell r="F1309">
            <v>2199936</v>
          </cell>
          <cell r="G1309">
            <v>2.4799999999999999E-2</v>
          </cell>
          <cell r="H1309">
            <v>4546.53</v>
          </cell>
          <cell r="I1309">
            <v>2199936</v>
          </cell>
          <cell r="J1309">
            <v>2.4799999999999999E-2</v>
          </cell>
          <cell r="K1309">
            <v>4546.5343999999996</v>
          </cell>
          <cell r="L1309">
            <v>0</v>
          </cell>
        </row>
        <row r="1310">
          <cell r="A1310" t="str">
            <v>E315 STM Accessory, Mint Farm OP</v>
          </cell>
          <cell r="B1310" t="str">
            <v>E315 STM Accessory, Mint Farm OP-5</v>
          </cell>
          <cell r="C1310" t="str">
            <v>403E</v>
          </cell>
          <cell r="E1310">
            <v>43251</v>
          </cell>
          <cell r="F1310">
            <v>2199936</v>
          </cell>
          <cell r="G1310">
            <v>2.4799999999999999E-2</v>
          </cell>
          <cell r="H1310">
            <v>4546.53</v>
          </cell>
          <cell r="I1310">
            <v>2199936</v>
          </cell>
          <cell r="J1310">
            <v>2.4799999999999999E-2</v>
          </cell>
          <cell r="K1310">
            <v>4546.5343999999996</v>
          </cell>
          <cell r="L1310">
            <v>0</v>
          </cell>
        </row>
        <row r="1311">
          <cell r="A1311" t="str">
            <v>E315 STM Accessory, Mint Farm OP</v>
          </cell>
          <cell r="B1311" t="str">
            <v>E315 STM Accessory, Mint Farm OP-6</v>
          </cell>
          <cell r="C1311" t="str">
            <v>403E</v>
          </cell>
          <cell r="E1311">
            <v>43281</v>
          </cell>
          <cell r="F1311">
            <v>2199936</v>
          </cell>
          <cell r="G1311">
            <v>2.4799999999999999E-2</v>
          </cell>
          <cell r="H1311">
            <v>4546.53</v>
          </cell>
          <cell r="I1311">
            <v>2199936</v>
          </cell>
          <cell r="J1311">
            <v>2.4799999999999999E-2</v>
          </cell>
          <cell r="K1311">
            <v>4546.5343999999996</v>
          </cell>
          <cell r="L1311">
            <v>0</v>
          </cell>
        </row>
        <row r="1312">
          <cell r="A1312" t="str">
            <v>E315 STM Accessory, Mint Farm OP</v>
          </cell>
          <cell r="B1312" t="str">
            <v>E315 STM Accessory, Mint Farm OP-7</v>
          </cell>
          <cell r="C1312" t="str">
            <v>403E</v>
          </cell>
          <cell r="E1312">
            <v>43312</v>
          </cell>
          <cell r="F1312">
            <v>2199936</v>
          </cell>
          <cell r="G1312">
            <v>2.4799999999999999E-2</v>
          </cell>
          <cell r="H1312">
            <v>4546.53</v>
          </cell>
          <cell r="I1312">
            <v>2199936</v>
          </cell>
          <cell r="J1312">
            <v>2.4799999999999999E-2</v>
          </cell>
          <cell r="K1312">
            <v>4546.5343999999996</v>
          </cell>
          <cell r="L1312">
            <v>0</v>
          </cell>
        </row>
        <row r="1313">
          <cell r="A1313" t="str">
            <v>E315 STM Accessory, Mint Farm OP</v>
          </cell>
          <cell r="B1313" t="str">
            <v>E315 STM Accessory, Mint Farm OP-8</v>
          </cell>
          <cell r="C1313" t="str">
            <v>403E</v>
          </cell>
          <cell r="E1313">
            <v>43343</v>
          </cell>
          <cell r="F1313">
            <v>2199936</v>
          </cell>
          <cell r="G1313">
            <v>2.4799999999999999E-2</v>
          </cell>
          <cell r="H1313">
            <v>4546.53</v>
          </cell>
          <cell r="I1313">
            <v>2199936</v>
          </cell>
          <cell r="J1313">
            <v>2.4799999999999999E-2</v>
          </cell>
          <cell r="K1313">
            <v>4546.5343999999996</v>
          </cell>
          <cell r="L1313">
            <v>0</v>
          </cell>
        </row>
        <row r="1314">
          <cell r="A1314" t="str">
            <v>E315 STM Accessory, Mint Farm OP</v>
          </cell>
          <cell r="B1314" t="str">
            <v>E315 STM Accessory, Mint Farm OP-9</v>
          </cell>
          <cell r="C1314" t="str">
            <v>403E</v>
          </cell>
          <cell r="E1314">
            <v>43373</v>
          </cell>
          <cell r="F1314">
            <v>2199936</v>
          </cell>
          <cell r="G1314">
            <v>2.4799999999999999E-2</v>
          </cell>
          <cell r="H1314">
            <v>4546.53</v>
          </cell>
          <cell r="I1314">
            <v>2199936</v>
          </cell>
          <cell r="J1314">
            <v>2.4799999999999999E-2</v>
          </cell>
          <cell r="K1314">
            <v>4546.5343999999996</v>
          </cell>
          <cell r="L1314">
            <v>0</v>
          </cell>
        </row>
        <row r="1315">
          <cell r="A1315" t="str">
            <v>E315 STM Accessory, Mint Farm OP</v>
          </cell>
          <cell r="B1315" t="str">
            <v>E315 STM Accessory, Mint Farm OP-10</v>
          </cell>
          <cell r="C1315" t="str">
            <v>403E</v>
          </cell>
          <cell r="E1315">
            <v>43404</v>
          </cell>
          <cell r="F1315">
            <v>2199936</v>
          </cell>
          <cell r="G1315">
            <v>2.4799999999999999E-2</v>
          </cell>
          <cell r="H1315">
            <v>4546.53</v>
          </cell>
          <cell r="I1315">
            <v>2199936</v>
          </cell>
          <cell r="J1315">
            <v>2.4799999999999999E-2</v>
          </cell>
          <cell r="K1315">
            <v>4546.5343999999996</v>
          </cell>
          <cell r="L1315">
            <v>0</v>
          </cell>
        </row>
        <row r="1316">
          <cell r="A1316" t="str">
            <v>E315 STM Accessory, Mint Farm OP</v>
          </cell>
          <cell r="B1316" t="str">
            <v>E315 STM Accessory, Mint Farm OP-11</v>
          </cell>
          <cell r="C1316" t="str">
            <v>403E</v>
          </cell>
          <cell r="E1316">
            <v>43434</v>
          </cell>
          <cell r="F1316">
            <v>2199936</v>
          </cell>
          <cell r="G1316">
            <v>2.4799999999999999E-2</v>
          </cell>
          <cell r="H1316">
            <v>4546.53</v>
          </cell>
          <cell r="I1316">
            <v>2199936</v>
          </cell>
          <cell r="J1316">
            <v>2.4799999999999999E-2</v>
          </cell>
          <cell r="K1316">
            <v>4546.5343999999996</v>
          </cell>
          <cell r="L1316">
            <v>0</v>
          </cell>
        </row>
        <row r="1317">
          <cell r="A1317" t="str">
            <v>E315 STM Accessory, Mint Farm OP</v>
          </cell>
          <cell r="B1317" t="str">
            <v>E315 STM Accessory, Mint Farm OP-12</v>
          </cell>
          <cell r="C1317" t="str">
            <v>403E</v>
          </cell>
          <cell r="E1317">
            <v>43465</v>
          </cell>
          <cell r="F1317">
            <v>2199936</v>
          </cell>
          <cell r="G1317">
            <v>2.4799999999999999E-2</v>
          </cell>
          <cell r="H1317">
            <v>4546.53</v>
          </cell>
          <cell r="I1317">
            <v>2199936</v>
          </cell>
          <cell r="J1317">
            <v>2.4799999999999999E-2</v>
          </cell>
          <cell r="K1317">
            <v>4546.5343999999996</v>
          </cell>
          <cell r="L1317">
            <v>0</v>
          </cell>
        </row>
        <row r="1318">
          <cell r="A1318" t="str">
            <v>E315 STM Accessory, Mint Farm OP Total</v>
          </cell>
          <cell r="C1318" t="str">
            <v>ESTM</v>
          </cell>
          <cell r="E1318" t="str">
            <v>Total</v>
          </cell>
          <cell r="F1318"/>
          <cell r="G1318"/>
          <cell r="H1318">
            <v>54558.359999999993</v>
          </cell>
          <cell r="I1318"/>
          <cell r="J1318">
            <v>0</v>
          </cell>
          <cell r="K1318">
            <v>54558.412799999984</v>
          </cell>
          <cell r="L1318">
            <v>0.05</v>
          </cell>
        </row>
        <row r="1319">
          <cell r="A1319" t="str">
            <v>E315 STM Accessory, Sumas</v>
          </cell>
          <cell r="B1319" t="str">
            <v>E315 STM Accessory, Sumas-1</v>
          </cell>
          <cell r="C1319" t="str">
            <v>403E</v>
          </cell>
          <cell r="E1319">
            <v>43131</v>
          </cell>
          <cell r="F1319">
            <v>9857.85</v>
          </cell>
          <cell r="G1319">
            <v>8.2000000000000007E-3</v>
          </cell>
          <cell r="H1319">
            <v>6.74</v>
          </cell>
          <cell r="I1319">
            <v>78049.73</v>
          </cell>
          <cell r="J1319">
            <v>8.2000000000000007E-3</v>
          </cell>
          <cell r="K1319">
            <v>53.333982166666665</v>
          </cell>
          <cell r="L1319">
            <v>46.59</v>
          </cell>
        </row>
        <row r="1320">
          <cell r="A1320" t="str">
            <v>E315 STM Accessory, Sumas</v>
          </cell>
          <cell r="B1320" t="str">
            <v>E315 STM Accessory, Sumas-2</v>
          </cell>
          <cell r="C1320" t="str">
            <v>403E</v>
          </cell>
          <cell r="E1320">
            <v>43159</v>
          </cell>
          <cell r="F1320">
            <v>9857.85</v>
          </cell>
          <cell r="G1320">
            <v>8.2000000000000007E-3</v>
          </cell>
          <cell r="H1320">
            <v>6.74</v>
          </cell>
          <cell r="I1320">
            <v>78049.73</v>
          </cell>
          <cell r="J1320">
            <v>8.2000000000000007E-3</v>
          </cell>
          <cell r="K1320">
            <v>53.333982166666665</v>
          </cell>
          <cell r="L1320">
            <v>46.59</v>
          </cell>
        </row>
        <row r="1321">
          <cell r="A1321" t="str">
            <v>E315 STM Accessory, Sumas</v>
          </cell>
          <cell r="B1321" t="str">
            <v>E315 STM Accessory, Sumas-3</v>
          </cell>
          <cell r="C1321" t="str">
            <v>403E</v>
          </cell>
          <cell r="E1321">
            <v>43190</v>
          </cell>
          <cell r="F1321">
            <v>9857.85</v>
          </cell>
          <cell r="G1321">
            <v>8.2000000000000007E-3</v>
          </cell>
          <cell r="H1321">
            <v>6.74</v>
          </cell>
          <cell r="I1321">
            <v>78049.73</v>
          </cell>
          <cell r="J1321">
            <v>8.2000000000000007E-3</v>
          </cell>
          <cell r="K1321">
            <v>53.333982166666665</v>
          </cell>
          <cell r="L1321">
            <v>46.59</v>
          </cell>
        </row>
        <row r="1322">
          <cell r="A1322" t="str">
            <v>E315 STM Accessory, Sumas</v>
          </cell>
          <cell r="B1322" t="str">
            <v>E315 STM Accessory, Sumas-4</v>
          </cell>
          <cell r="C1322" t="str">
            <v>403E</v>
          </cell>
          <cell r="E1322">
            <v>43220</v>
          </cell>
          <cell r="F1322">
            <v>9857.85</v>
          </cell>
          <cell r="G1322">
            <v>8.2000000000000007E-3</v>
          </cell>
          <cell r="H1322">
            <v>6.74</v>
          </cell>
          <cell r="I1322">
            <v>78049.73</v>
          </cell>
          <cell r="J1322">
            <v>8.2000000000000007E-3</v>
          </cell>
          <cell r="K1322">
            <v>53.333982166666665</v>
          </cell>
          <cell r="L1322">
            <v>46.59</v>
          </cell>
        </row>
        <row r="1323">
          <cell r="A1323" t="str">
            <v>E315 STM Accessory, Sumas</v>
          </cell>
          <cell r="B1323" t="str">
            <v>E315 STM Accessory, Sumas-5</v>
          </cell>
          <cell r="C1323" t="str">
            <v>403E</v>
          </cell>
          <cell r="E1323">
            <v>43251</v>
          </cell>
          <cell r="F1323">
            <v>9857.85</v>
          </cell>
          <cell r="G1323">
            <v>8.2000000000000007E-3</v>
          </cell>
          <cell r="H1323">
            <v>6.74</v>
          </cell>
          <cell r="I1323">
            <v>78049.73</v>
          </cell>
          <cell r="J1323">
            <v>8.2000000000000007E-3</v>
          </cell>
          <cell r="K1323">
            <v>53.333982166666665</v>
          </cell>
          <cell r="L1323">
            <v>46.59</v>
          </cell>
        </row>
        <row r="1324">
          <cell r="A1324" t="str">
            <v>E315 STM Accessory, Sumas</v>
          </cell>
          <cell r="B1324" t="str">
            <v>E315 STM Accessory, Sumas-6</v>
          </cell>
          <cell r="C1324" t="str">
            <v>403E</v>
          </cell>
          <cell r="E1324">
            <v>43281</v>
          </cell>
          <cell r="F1324">
            <v>9857.85</v>
          </cell>
          <cell r="G1324">
            <v>8.2000000000000007E-3</v>
          </cell>
          <cell r="H1324">
            <v>6.74</v>
          </cell>
          <cell r="I1324">
            <v>78049.73</v>
          </cell>
          <cell r="J1324">
            <v>8.2000000000000007E-3</v>
          </cell>
          <cell r="K1324">
            <v>53.333982166666665</v>
          </cell>
          <cell r="L1324">
            <v>46.59</v>
          </cell>
        </row>
        <row r="1325">
          <cell r="A1325" t="str">
            <v>E315 STM Accessory, Sumas</v>
          </cell>
          <cell r="B1325" t="str">
            <v>E315 STM Accessory, Sumas-7</v>
          </cell>
          <cell r="C1325" t="str">
            <v>403E</v>
          </cell>
          <cell r="E1325">
            <v>43312</v>
          </cell>
          <cell r="F1325">
            <v>9857.85</v>
          </cell>
          <cell r="G1325">
            <v>8.2000000000000007E-3</v>
          </cell>
          <cell r="H1325">
            <v>6.74</v>
          </cell>
          <cell r="I1325">
            <v>78049.73</v>
          </cell>
          <cell r="J1325">
            <v>8.2000000000000007E-3</v>
          </cell>
          <cell r="K1325">
            <v>53.333982166666665</v>
          </cell>
          <cell r="L1325">
            <v>46.59</v>
          </cell>
        </row>
        <row r="1326">
          <cell r="A1326" t="str">
            <v>E315 STM Accessory, Sumas</v>
          </cell>
          <cell r="B1326" t="str">
            <v>E315 STM Accessory, Sumas-8</v>
          </cell>
          <cell r="C1326" t="str">
            <v>403E</v>
          </cell>
          <cell r="E1326">
            <v>43343</v>
          </cell>
          <cell r="F1326">
            <v>9857.85</v>
          </cell>
          <cell r="G1326">
            <v>8.2000000000000007E-3</v>
          </cell>
          <cell r="H1326">
            <v>6.74</v>
          </cell>
          <cell r="I1326">
            <v>78049.73</v>
          </cell>
          <cell r="J1326">
            <v>8.2000000000000007E-3</v>
          </cell>
          <cell r="K1326">
            <v>53.333982166666665</v>
          </cell>
          <cell r="L1326">
            <v>46.59</v>
          </cell>
        </row>
        <row r="1327">
          <cell r="A1327" t="str">
            <v>E315 STM Accessory, Sumas</v>
          </cell>
          <cell r="B1327" t="str">
            <v>E315 STM Accessory, Sumas-9</v>
          </cell>
          <cell r="C1327" t="str">
            <v>403E</v>
          </cell>
          <cell r="E1327">
            <v>43373</v>
          </cell>
          <cell r="F1327">
            <v>9857.85</v>
          </cell>
          <cell r="G1327">
            <v>8.2000000000000007E-3</v>
          </cell>
          <cell r="H1327">
            <v>6.74</v>
          </cell>
          <cell r="I1327">
            <v>78049.73</v>
          </cell>
          <cell r="J1327">
            <v>8.2000000000000007E-3</v>
          </cell>
          <cell r="K1327">
            <v>53.333982166666665</v>
          </cell>
          <cell r="L1327">
            <v>46.59</v>
          </cell>
        </row>
        <row r="1328">
          <cell r="A1328" t="str">
            <v>E315 STM Accessory, Sumas</v>
          </cell>
          <cell r="B1328" t="str">
            <v>E315 STM Accessory, Sumas-10</v>
          </cell>
          <cell r="C1328" t="str">
            <v>403E</v>
          </cell>
          <cell r="E1328">
            <v>43404</v>
          </cell>
          <cell r="F1328">
            <v>43953.79</v>
          </cell>
          <cell r="G1328">
            <v>8.2000000000000007E-3</v>
          </cell>
          <cell r="H1328">
            <v>30.04</v>
          </cell>
          <cell r="I1328">
            <v>78049.73</v>
          </cell>
          <cell r="J1328">
            <v>8.2000000000000007E-3</v>
          </cell>
          <cell r="K1328">
            <v>53.333982166666665</v>
          </cell>
          <cell r="L1328">
            <v>23.29</v>
          </cell>
        </row>
        <row r="1329">
          <cell r="A1329" t="str">
            <v>E315 STM Accessory, Sumas</v>
          </cell>
          <cell r="B1329" t="str">
            <v>E315 STM Accessory, Sumas-11</v>
          </cell>
          <cell r="C1329" t="str">
            <v>403E</v>
          </cell>
          <cell r="E1329">
            <v>43434</v>
          </cell>
          <cell r="F1329">
            <v>78049.73</v>
          </cell>
          <cell r="G1329">
            <v>8.2000000000000007E-3</v>
          </cell>
          <cell r="H1329">
            <v>53.33</v>
          </cell>
          <cell r="I1329">
            <v>78049.73</v>
          </cell>
          <cell r="J1329">
            <v>8.2000000000000007E-3</v>
          </cell>
          <cell r="K1329">
            <v>53.333982166666665</v>
          </cell>
          <cell r="L1329">
            <v>0</v>
          </cell>
        </row>
        <row r="1330">
          <cell r="A1330" t="str">
            <v>E315 STM Accessory, Sumas</v>
          </cell>
          <cell r="B1330" t="str">
            <v>E315 STM Accessory, Sumas-12</v>
          </cell>
          <cell r="C1330" t="str">
            <v>403E</v>
          </cell>
          <cell r="E1330">
            <v>43465</v>
          </cell>
          <cell r="F1330">
            <v>78049.73</v>
          </cell>
          <cell r="G1330">
            <v>8.2000000000000007E-3</v>
          </cell>
          <cell r="H1330">
            <v>53.33</v>
          </cell>
          <cell r="I1330">
            <v>78049.73</v>
          </cell>
          <cell r="J1330">
            <v>8.2000000000000007E-3</v>
          </cell>
          <cell r="K1330">
            <v>53.333982166666665</v>
          </cell>
          <cell r="L1330">
            <v>0</v>
          </cell>
        </row>
        <row r="1331">
          <cell r="A1331" t="str">
            <v>E315 STM Accessory, Sumas Total</v>
          </cell>
          <cell r="C1331" t="str">
            <v>ESTM</v>
          </cell>
          <cell r="E1331" t="str">
            <v>Total</v>
          </cell>
          <cell r="F1331"/>
          <cell r="G1331"/>
          <cell r="H1331">
            <v>197.36</v>
          </cell>
          <cell r="I1331"/>
          <cell r="J1331">
            <v>0</v>
          </cell>
          <cell r="K1331">
            <v>640.00778600000012</v>
          </cell>
          <cell r="L1331">
            <v>442.65</v>
          </cell>
        </row>
        <row r="1332">
          <cell r="A1332" t="str">
            <v>E315 STM Accessory, Sumas OP</v>
          </cell>
          <cell r="B1332" t="str">
            <v>E315 STM Accessory, Sumas OP-1</v>
          </cell>
          <cell r="C1332" t="str">
            <v>403E</v>
          </cell>
          <cell r="E1332">
            <v>43131</v>
          </cell>
          <cell r="F1332">
            <v>660424.04</v>
          </cell>
          <cell r="G1332">
            <v>8.2000000000000007E-3</v>
          </cell>
          <cell r="H1332">
            <v>451.29</v>
          </cell>
          <cell r="I1332">
            <v>660424.04</v>
          </cell>
          <cell r="J1332">
            <v>8.2000000000000007E-3</v>
          </cell>
          <cell r="K1332">
            <v>451.28976066666672</v>
          </cell>
          <cell r="L1332">
            <v>0</v>
          </cell>
        </row>
        <row r="1333">
          <cell r="A1333" t="str">
            <v>E315 STM Accessory, Sumas OP</v>
          </cell>
          <cell r="B1333" t="str">
            <v>E315 STM Accessory, Sumas OP-2</v>
          </cell>
          <cell r="C1333" t="str">
            <v>403E</v>
          </cell>
          <cell r="E1333">
            <v>43159</v>
          </cell>
          <cell r="F1333">
            <v>660424.04</v>
          </cell>
          <cell r="G1333">
            <v>8.2000000000000007E-3</v>
          </cell>
          <cell r="H1333">
            <v>451.29</v>
          </cell>
          <cell r="I1333">
            <v>660424.04</v>
          </cell>
          <cell r="J1333">
            <v>8.2000000000000007E-3</v>
          </cell>
          <cell r="K1333">
            <v>451.28976066666672</v>
          </cell>
          <cell r="L1333">
            <v>0</v>
          </cell>
        </row>
        <row r="1334">
          <cell r="A1334" t="str">
            <v>E315 STM Accessory, Sumas OP</v>
          </cell>
          <cell r="B1334" t="str">
            <v>E315 STM Accessory, Sumas OP-3</v>
          </cell>
          <cell r="C1334" t="str">
            <v>403E</v>
          </cell>
          <cell r="E1334">
            <v>43190</v>
          </cell>
          <cell r="F1334">
            <v>660424.04</v>
          </cell>
          <cell r="G1334">
            <v>8.2000000000000007E-3</v>
          </cell>
          <cell r="H1334">
            <v>451.29</v>
          </cell>
          <cell r="I1334">
            <v>660424.04</v>
          </cell>
          <cell r="J1334">
            <v>8.2000000000000007E-3</v>
          </cell>
          <cell r="K1334">
            <v>451.28976066666672</v>
          </cell>
          <cell r="L1334">
            <v>0</v>
          </cell>
        </row>
        <row r="1335">
          <cell r="A1335" t="str">
            <v>E315 STM Accessory, Sumas OP</v>
          </cell>
          <cell r="B1335" t="str">
            <v>E315 STM Accessory, Sumas OP-4</v>
          </cell>
          <cell r="C1335" t="str">
            <v>403E</v>
          </cell>
          <cell r="E1335">
            <v>43220</v>
          </cell>
          <cell r="F1335">
            <v>660424.04</v>
          </cell>
          <cell r="G1335">
            <v>8.2000000000000007E-3</v>
          </cell>
          <cell r="H1335">
            <v>451.29</v>
          </cell>
          <cell r="I1335">
            <v>660424.04</v>
          </cell>
          <cell r="J1335">
            <v>8.2000000000000007E-3</v>
          </cell>
          <cell r="K1335">
            <v>451.28976066666672</v>
          </cell>
          <cell r="L1335">
            <v>0</v>
          </cell>
        </row>
        <row r="1336">
          <cell r="A1336" t="str">
            <v>E315 STM Accessory, Sumas OP</v>
          </cell>
          <cell r="B1336" t="str">
            <v>E315 STM Accessory, Sumas OP-5</v>
          </cell>
          <cell r="C1336" t="str">
            <v>403E</v>
          </cell>
          <cell r="E1336">
            <v>43251</v>
          </cell>
          <cell r="F1336">
            <v>660424.04</v>
          </cell>
          <cell r="G1336">
            <v>8.2000000000000007E-3</v>
          </cell>
          <cell r="H1336">
            <v>451.29</v>
          </cell>
          <cell r="I1336">
            <v>660424.04</v>
          </cell>
          <cell r="J1336">
            <v>8.2000000000000007E-3</v>
          </cell>
          <cell r="K1336">
            <v>451.28976066666672</v>
          </cell>
          <cell r="L1336">
            <v>0</v>
          </cell>
        </row>
        <row r="1337">
          <cell r="A1337" t="str">
            <v>E315 STM Accessory, Sumas OP</v>
          </cell>
          <cell r="B1337" t="str">
            <v>E315 STM Accessory, Sumas OP-6</v>
          </cell>
          <cell r="C1337" t="str">
            <v>403E</v>
          </cell>
          <cell r="E1337">
            <v>43281</v>
          </cell>
          <cell r="F1337">
            <v>660424.04</v>
          </cell>
          <cell r="G1337">
            <v>8.2000000000000007E-3</v>
          </cell>
          <cell r="H1337">
            <v>451.29</v>
          </cell>
          <cell r="I1337">
            <v>660424.04</v>
          </cell>
          <cell r="J1337">
            <v>8.2000000000000007E-3</v>
          </cell>
          <cell r="K1337">
            <v>451.28976066666672</v>
          </cell>
          <cell r="L1337">
            <v>0</v>
          </cell>
        </row>
        <row r="1338">
          <cell r="A1338" t="str">
            <v>E315 STM Accessory, Sumas OP</v>
          </cell>
          <cell r="B1338" t="str">
            <v>E315 STM Accessory, Sumas OP-7</v>
          </cell>
          <cell r="C1338" t="str">
            <v>403E</v>
          </cell>
          <cell r="E1338">
            <v>43312</v>
          </cell>
          <cell r="F1338">
            <v>660424.04</v>
          </cell>
          <cell r="G1338">
            <v>8.2000000000000007E-3</v>
          </cell>
          <cell r="H1338">
            <v>451.29</v>
          </cell>
          <cell r="I1338">
            <v>660424.04</v>
          </cell>
          <cell r="J1338">
            <v>8.2000000000000007E-3</v>
          </cell>
          <cell r="K1338">
            <v>451.28976066666672</v>
          </cell>
          <cell r="L1338">
            <v>0</v>
          </cell>
        </row>
        <row r="1339">
          <cell r="A1339" t="str">
            <v>E315 STM Accessory, Sumas OP</v>
          </cell>
          <cell r="B1339" t="str">
            <v>E315 STM Accessory, Sumas OP-8</v>
          </cell>
          <cell r="C1339" t="str">
            <v>403E</v>
          </cell>
          <cell r="E1339">
            <v>43343</v>
          </cell>
          <cell r="F1339">
            <v>660424.04</v>
          </cell>
          <cell r="G1339">
            <v>8.2000000000000007E-3</v>
          </cell>
          <cell r="H1339">
            <v>451.29</v>
          </cell>
          <cell r="I1339">
            <v>660424.04</v>
          </cell>
          <cell r="J1339">
            <v>8.2000000000000007E-3</v>
          </cell>
          <cell r="K1339">
            <v>451.28976066666672</v>
          </cell>
          <cell r="L1339">
            <v>0</v>
          </cell>
        </row>
        <row r="1340">
          <cell r="A1340" t="str">
            <v>E315 STM Accessory, Sumas OP</v>
          </cell>
          <cell r="B1340" t="str">
            <v>E315 STM Accessory, Sumas OP-9</v>
          </cell>
          <cell r="C1340" t="str">
            <v>403E</v>
          </cell>
          <cell r="E1340">
            <v>43373</v>
          </cell>
          <cell r="F1340">
            <v>660424.04</v>
          </cell>
          <cell r="G1340">
            <v>8.2000000000000007E-3</v>
          </cell>
          <cell r="H1340">
            <v>451.29</v>
          </cell>
          <cell r="I1340">
            <v>660424.04</v>
          </cell>
          <cell r="J1340">
            <v>8.2000000000000007E-3</v>
          </cell>
          <cell r="K1340">
            <v>451.28976066666672</v>
          </cell>
          <cell r="L1340">
            <v>0</v>
          </cell>
        </row>
        <row r="1341">
          <cell r="A1341" t="str">
            <v>E315 STM Accessory, Sumas OP</v>
          </cell>
          <cell r="B1341" t="str">
            <v>E315 STM Accessory, Sumas OP-10</v>
          </cell>
          <cell r="C1341" t="str">
            <v>403E</v>
          </cell>
          <cell r="E1341">
            <v>43404</v>
          </cell>
          <cell r="F1341">
            <v>660424.04</v>
          </cell>
          <cell r="G1341">
            <v>8.2000000000000007E-3</v>
          </cell>
          <cell r="H1341">
            <v>451.29</v>
          </cell>
          <cell r="I1341">
            <v>660424.04</v>
          </cell>
          <cell r="J1341">
            <v>8.2000000000000007E-3</v>
          </cell>
          <cell r="K1341">
            <v>451.28976066666672</v>
          </cell>
          <cell r="L1341">
            <v>0</v>
          </cell>
        </row>
        <row r="1342">
          <cell r="A1342" t="str">
            <v>E315 STM Accessory, Sumas OP</v>
          </cell>
          <cell r="B1342" t="str">
            <v>E315 STM Accessory, Sumas OP-11</v>
          </cell>
          <cell r="C1342" t="str">
            <v>403E</v>
          </cell>
          <cell r="E1342">
            <v>43434</v>
          </cell>
          <cell r="F1342">
            <v>660424.04</v>
          </cell>
          <cell r="G1342">
            <v>8.2000000000000007E-3</v>
          </cell>
          <cell r="H1342">
            <v>451.29</v>
          </cell>
          <cell r="I1342">
            <v>660424.04</v>
          </cell>
          <cell r="J1342">
            <v>8.2000000000000007E-3</v>
          </cell>
          <cell r="K1342">
            <v>451.28976066666672</v>
          </cell>
          <cell r="L1342">
            <v>0</v>
          </cell>
        </row>
        <row r="1343">
          <cell r="A1343" t="str">
            <v>E315 STM Accessory, Sumas OP</v>
          </cell>
          <cell r="B1343" t="str">
            <v>E315 STM Accessory, Sumas OP-12</v>
          </cell>
          <cell r="C1343" t="str">
            <v>403E</v>
          </cell>
          <cell r="E1343">
            <v>43465</v>
          </cell>
          <cell r="F1343">
            <v>660424.04</v>
          </cell>
          <cell r="G1343">
            <v>8.2000000000000007E-3</v>
          </cell>
          <cell r="H1343">
            <v>451.29</v>
          </cell>
          <cell r="I1343">
            <v>660424.04</v>
          </cell>
          <cell r="J1343">
            <v>8.2000000000000007E-3</v>
          </cell>
          <cell r="K1343">
            <v>451.28976066666672</v>
          </cell>
          <cell r="L1343">
            <v>0</v>
          </cell>
        </row>
        <row r="1344">
          <cell r="A1344" t="str">
            <v>E315 STM Accessory, Sumas OP Total</v>
          </cell>
          <cell r="C1344" t="str">
            <v>ESTM</v>
          </cell>
          <cell r="E1344" t="str">
            <v>Total</v>
          </cell>
          <cell r="F1344"/>
          <cell r="G1344"/>
          <cell r="H1344">
            <v>5415.4800000000005</v>
          </cell>
          <cell r="I1344"/>
          <cell r="J1344">
            <v>0</v>
          </cell>
          <cell r="K1344">
            <v>5415.4771279999995</v>
          </cell>
          <cell r="L1344">
            <v>0</v>
          </cell>
        </row>
        <row r="1345">
          <cell r="A1345" t="str">
            <v>E316 STM Misc, Colstrip 1</v>
          </cell>
          <cell r="B1345" t="str">
            <v>E316 STM Misc, Colstrip 1-1</v>
          </cell>
          <cell r="C1345" t="str">
            <v>403E</v>
          </cell>
          <cell r="E1345">
            <v>43131</v>
          </cell>
          <cell r="F1345">
            <v>989235.3</v>
          </cell>
          <cell r="G1345">
            <v>6.7500000000000004E-2</v>
          </cell>
          <cell r="H1345">
            <v>5564.45</v>
          </cell>
          <cell r="I1345">
            <v>988048.93</v>
          </cell>
          <cell r="J1345">
            <v>6.7500000000000004E-2</v>
          </cell>
          <cell r="K1345">
            <v>5557.7752312500006</v>
          </cell>
          <cell r="L1345">
            <v>-6.67</v>
          </cell>
        </row>
        <row r="1346">
          <cell r="A1346" t="str">
            <v>E316 STM Misc, Colstrip 1</v>
          </cell>
          <cell r="B1346" t="str">
            <v>E316 STM Misc, Colstrip 1-2</v>
          </cell>
          <cell r="C1346" t="str">
            <v>403E</v>
          </cell>
          <cell r="E1346">
            <v>43159</v>
          </cell>
          <cell r="F1346">
            <v>989387.68</v>
          </cell>
          <cell r="G1346">
            <v>6.7500000000000004E-2</v>
          </cell>
          <cell r="H1346">
            <v>5565.31</v>
          </cell>
          <cell r="I1346">
            <v>988048.93</v>
          </cell>
          <cell r="J1346">
            <v>6.7500000000000004E-2</v>
          </cell>
          <cell r="K1346">
            <v>5557.7752312500006</v>
          </cell>
          <cell r="L1346">
            <v>-7.53</v>
          </cell>
        </row>
        <row r="1347">
          <cell r="A1347" t="str">
            <v>E316 STM Misc, Colstrip 1</v>
          </cell>
          <cell r="B1347" t="str">
            <v>E316 STM Misc, Colstrip 1-3</v>
          </cell>
          <cell r="C1347" t="str">
            <v>403E</v>
          </cell>
          <cell r="E1347">
            <v>43190</v>
          </cell>
          <cell r="F1347">
            <v>989387.68</v>
          </cell>
          <cell r="G1347">
            <v>6.7500000000000004E-2</v>
          </cell>
          <cell r="H1347">
            <v>5565.31</v>
          </cell>
          <cell r="I1347">
            <v>988048.93</v>
          </cell>
          <cell r="J1347">
            <v>6.7500000000000004E-2</v>
          </cell>
          <cell r="K1347">
            <v>5557.7752312500006</v>
          </cell>
          <cell r="L1347">
            <v>-7.53</v>
          </cell>
        </row>
        <row r="1348">
          <cell r="A1348" t="str">
            <v>E316 STM Misc, Colstrip 1</v>
          </cell>
          <cell r="B1348" t="str">
            <v>E316 STM Misc, Colstrip 1-4</v>
          </cell>
          <cell r="C1348" t="str">
            <v>403E</v>
          </cell>
          <cell r="E1348">
            <v>43220</v>
          </cell>
          <cell r="F1348">
            <v>989387.68</v>
          </cell>
          <cell r="G1348">
            <v>6.7500000000000004E-2</v>
          </cell>
          <cell r="H1348">
            <v>5565.31</v>
          </cell>
          <cell r="I1348">
            <v>988048.93</v>
          </cell>
          <cell r="J1348">
            <v>6.7500000000000004E-2</v>
          </cell>
          <cell r="K1348">
            <v>5557.7752312500006</v>
          </cell>
          <cell r="L1348">
            <v>-7.53</v>
          </cell>
        </row>
        <row r="1349">
          <cell r="A1349" t="str">
            <v>E316 STM Misc, Colstrip 1</v>
          </cell>
          <cell r="B1349" t="str">
            <v>E316 STM Misc, Colstrip 1-5</v>
          </cell>
          <cell r="C1349" t="str">
            <v>403E</v>
          </cell>
          <cell r="E1349">
            <v>43251</v>
          </cell>
          <cell r="F1349">
            <v>989387.68</v>
          </cell>
          <cell r="G1349">
            <v>6.7500000000000004E-2</v>
          </cell>
          <cell r="H1349">
            <v>5565.31</v>
          </cell>
          <cell r="I1349">
            <v>988048.93</v>
          </cell>
          <cell r="J1349">
            <v>6.7500000000000004E-2</v>
          </cell>
          <cell r="K1349">
            <v>5557.7752312500006</v>
          </cell>
          <cell r="L1349">
            <v>-7.53</v>
          </cell>
        </row>
        <row r="1350">
          <cell r="A1350" t="str">
            <v>E316 STM Misc, Colstrip 1</v>
          </cell>
          <cell r="B1350" t="str">
            <v>E316 STM Misc, Colstrip 1-6</v>
          </cell>
          <cell r="C1350" t="str">
            <v>403E</v>
          </cell>
          <cell r="E1350">
            <v>43281</v>
          </cell>
          <cell r="F1350">
            <v>989387.68</v>
          </cell>
          <cell r="G1350">
            <v>6.7500000000000004E-2</v>
          </cell>
          <cell r="H1350">
            <v>5565.31</v>
          </cell>
          <cell r="I1350">
            <v>988048.93</v>
          </cell>
          <cell r="J1350">
            <v>6.7500000000000004E-2</v>
          </cell>
          <cell r="K1350">
            <v>5557.7752312500006</v>
          </cell>
          <cell r="L1350">
            <v>-7.53</v>
          </cell>
        </row>
        <row r="1351">
          <cell r="A1351" t="str">
            <v>E316 STM Misc, Colstrip 1</v>
          </cell>
          <cell r="B1351" t="str">
            <v>E316 STM Misc, Colstrip 1-7</v>
          </cell>
          <cell r="C1351" t="str">
            <v>403E</v>
          </cell>
          <cell r="E1351">
            <v>43312</v>
          </cell>
          <cell r="F1351">
            <v>989387.68</v>
          </cell>
          <cell r="G1351">
            <v>6.7500000000000004E-2</v>
          </cell>
          <cell r="H1351">
            <v>5565.31</v>
          </cell>
          <cell r="I1351">
            <v>988048.93</v>
          </cell>
          <cell r="J1351">
            <v>6.7500000000000004E-2</v>
          </cell>
          <cell r="K1351">
            <v>5557.7752312500006</v>
          </cell>
          <cell r="L1351">
            <v>-7.53</v>
          </cell>
        </row>
        <row r="1352">
          <cell r="A1352" t="str">
            <v>E316 STM Misc, Colstrip 1</v>
          </cell>
          <cell r="B1352" t="str">
            <v>E316 STM Misc, Colstrip 1-8</v>
          </cell>
          <cell r="C1352" t="str">
            <v>403E</v>
          </cell>
          <cell r="E1352">
            <v>43343</v>
          </cell>
          <cell r="F1352">
            <v>989387.68</v>
          </cell>
          <cell r="G1352">
            <v>6.7500000000000004E-2</v>
          </cell>
          <cell r="H1352">
            <v>5565.31</v>
          </cell>
          <cell r="I1352">
            <v>988048.93</v>
          </cell>
          <cell r="J1352">
            <v>6.7500000000000004E-2</v>
          </cell>
          <cell r="K1352">
            <v>5557.7752312500006</v>
          </cell>
          <cell r="L1352">
            <v>-7.53</v>
          </cell>
        </row>
        <row r="1353">
          <cell r="A1353" t="str">
            <v>E316 STM Misc, Colstrip 1</v>
          </cell>
          <cell r="B1353" t="str">
            <v>E316 STM Misc, Colstrip 1-9</v>
          </cell>
          <cell r="C1353" t="str">
            <v>403E</v>
          </cell>
          <cell r="E1353">
            <v>43373</v>
          </cell>
          <cell r="F1353">
            <v>989387.68</v>
          </cell>
          <cell r="G1353">
            <v>6.7500000000000004E-2</v>
          </cell>
          <cell r="H1353">
            <v>5565.31</v>
          </cell>
          <cell r="I1353">
            <v>988048.93</v>
          </cell>
          <cell r="J1353">
            <v>6.7500000000000004E-2</v>
          </cell>
          <cell r="K1353">
            <v>5557.7752312500006</v>
          </cell>
          <cell r="L1353">
            <v>-7.53</v>
          </cell>
        </row>
        <row r="1354">
          <cell r="A1354" t="str">
            <v>E316 STM Misc, Colstrip 1</v>
          </cell>
          <cell r="B1354" t="str">
            <v>E316 STM Misc, Colstrip 1-10</v>
          </cell>
          <cell r="C1354" t="str">
            <v>403E</v>
          </cell>
          <cell r="E1354">
            <v>43404</v>
          </cell>
          <cell r="F1354">
            <v>989387.68</v>
          </cell>
          <cell r="G1354">
            <v>6.7500000000000004E-2</v>
          </cell>
          <cell r="H1354">
            <v>5565.31</v>
          </cell>
          <cell r="I1354">
            <v>988048.93</v>
          </cell>
          <cell r="J1354">
            <v>6.7500000000000004E-2</v>
          </cell>
          <cell r="K1354">
            <v>5557.7752312500006</v>
          </cell>
          <cell r="L1354">
            <v>-7.53</v>
          </cell>
        </row>
        <row r="1355">
          <cell r="A1355" t="str">
            <v>E316 STM Misc, Colstrip 1</v>
          </cell>
          <cell r="B1355" t="str">
            <v>E316 STM Misc, Colstrip 1-11</v>
          </cell>
          <cell r="C1355" t="str">
            <v>403E</v>
          </cell>
          <cell r="E1355">
            <v>43434</v>
          </cell>
          <cell r="F1355">
            <v>989387.68</v>
          </cell>
          <cell r="G1355">
            <v>6.7500000000000004E-2</v>
          </cell>
          <cell r="H1355">
            <v>5565.31</v>
          </cell>
          <cell r="I1355">
            <v>988048.93</v>
          </cell>
          <cell r="J1355">
            <v>6.7500000000000004E-2</v>
          </cell>
          <cell r="K1355">
            <v>5557.7752312500006</v>
          </cell>
          <cell r="L1355">
            <v>-7.53</v>
          </cell>
        </row>
        <row r="1356">
          <cell r="A1356" t="str">
            <v>E316 STM Misc, Colstrip 1</v>
          </cell>
          <cell r="B1356" t="str">
            <v>E316 STM Misc, Colstrip 1-12</v>
          </cell>
          <cell r="C1356" t="str">
            <v>403E</v>
          </cell>
          <cell r="E1356">
            <v>43465</v>
          </cell>
          <cell r="F1356">
            <v>988048.93</v>
          </cell>
          <cell r="G1356">
            <v>6.7500000000000004E-2</v>
          </cell>
          <cell r="H1356">
            <v>5557.78</v>
          </cell>
          <cell r="I1356">
            <v>988048.93</v>
          </cell>
          <cell r="J1356">
            <v>6.7500000000000004E-2</v>
          </cell>
          <cell r="K1356">
            <v>5557.7752312500006</v>
          </cell>
          <cell r="L1356">
            <v>0</v>
          </cell>
        </row>
        <row r="1357">
          <cell r="A1357" t="str">
            <v>E316 STM Misc, Colstrip 1 Total</v>
          </cell>
          <cell r="C1357" t="str">
            <v>ESTM</v>
          </cell>
          <cell r="E1357" t="str">
            <v>Total</v>
          </cell>
          <cell r="F1357"/>
          <cell r="G1357"/>
          <cell r="H1357">
            <v>66775.329999999987</v>
          </cell>
          <cell r="I1357"/>
          <cell r="J1357">
            <v>0</v>
          </cell>
          <cell r="K1357">
            <v>66693.302775000004</v>
          </cell>
          <cell r="L1357">
            <v>-82.03</v>
          </cell>
        </row>
        <row r="1358">
          <cell r="A1358" t="str">
            <v>E316 STM Misc, Colstrip 1-2 Com</v>
          </cell>
          <cell r="B1358" t="str">
            <v>E316 STM Misc, Colstrip 1-2 Com-1</v>
          </cell>
          <cell r="C1358" t="str">
            <v>403E</v>
          </cell>
          <cell r="E1358">
            <v>43131</v>
          </cell>
          <cell r="F1358">
            <v>6204689.75</v>
          </cell>
          <cell r="G1358">
            <v>3.27E-2</v>
          </cell>
          <cell r="H1358">
            <v>16907.78</v>
          </cell>
          <cell r="I1358">
            <v>6204689.75</v>
          </cell>
          <cell r="J1358">
            <v>3.27E-2</v>
          </cell>
          <cell r="K1358">
            <v>16907.77956875</v>
          </cell>
          <cell r="L1358">
            <v>0</v>
          </cell>
        </row>
        <row r="1359">
          <cell r="A1359" t="str">
            <v>E316 STM Misc, Colstrip 1-2 Com</v>
          </cell>
          <cell r="B1359" t="str">
            <v>E316 STM Misc, Colstrip 1-2 Com-2</v>
          </cell>
          <cell r="C1359" t="str">
            <v>403E</v>
          </cell>
          <cell r="E1359">
            <v>43159</v>
          </cell>
          <cell r="F1359">
            <v>6204689.75</v>
          </cell>
          <cell r="G1359">
            <v>3.27E-2</v>
          </cell>
          <cell r="H1359">
            <v>16907.78</v>
          </cell>
          <cell r="I1359">
            <v>6204689.75</v>
          </cell>
          <cell r="J1359">
            <v>3.27E-2</v>
          </cell>
          <cell r="K1359">
            <v>16907.77956875</v>
          </cell>
          <cell r="L1359">
            <v>0</v>
          </cell>
        </row>
        <row r="1360">
          <cell r="A1360" t="str">
            <v>E316 STM Misc, Colstrip 1-2 Com</v>
          </cell>
          <cell r="B1360" t="str">
            <v>E316 STM Misc, Colstrip 1-2 Com-3</v>
          </cell>
          <cell r="C1360" t="str">
            <v>403E</v>
          </cell>
          <cell r="E1360">
            <v>43190</v>
          </cell>
          <cell r="F1360">
            <v>6204689.75</v>
          </cell>
          <cell r="G1360">
            <v>3.27E-2</v>
          </cell>
          <cell r="H1360">
            <v>16907.78</v>
          </cell>
          <cell r="I1360">
            <v>6204689.75</v>
          </cell>
          <cell r="J1360">
            <v>3.27E-2</v>
          </cell>
          <cell r="K1360">
            <v>16907.77956875</v>
          </cell>
          <cell r="L1360">
            <v>0</v>
          </cell>
        </row>
        <row r="1361">
          <cell r="A1361" t="str">
            <v>E316 STM Misc, Colstrip 1-2 Com</v>
          </cell>
          <cell r="B1361" t="str">
            <v>E316 STM Misc, Colstrip 1-2 Com-4</v>
          </cell>
          <cell r="C1361" t="str">
            <v>403E</v>
          </cell>
          <cell r="E1361">
            <v>43220</v>
          </cell>
          <cell r="F1361">
            <v>6204689.75</v>
          </cell>
          <cell r="G1361">
            <v>3.27E-2</v>
          </cell>
          <cell r="H1361">
            <v>16907.78</v>
          </cell>
          <cell r="I1361">
            <v>6204689.75</v>
          </cell>
          <cell r="J1361">
            <v>3.27E-2</v>
          </cell>
          <cell r="K1361">
            <v>16907.77956875</v>
          </cell>
          <cell r="L1361">
            <v>0</v>
          </cell>
        </row>
        <row r="1362">
          <cell r="A1362" t="str">
            <v>E316 STM Misc, Colstrip 1-2 Com</v>
          </cell>
          <cell r="B1362" t="str">
            <v>E316 STM Misc, Colstrip 1-2 Com-5</v>
          </cell>
          <cell r="C1362" t="str">
            <v>403E</v>
          </cell>
          <cell r="E1362">
            <v>43251</v>
          </cell>
          <cell r="F1362">
            <v>6204689.75</v>
          </cell>
          <cell r="G1362">
            <v>3.27E-2</v>
          </cell>
          <cell r="H1362">
            <v>16907.78</v>
          </cell>
          <cell r="I1362">
            <v>6204689.75</v>
          </cell>
          <cell r="J1362">
            <v>3.27E-2</v>
          </cell>
          <cell r="K1362">
            <v>16907.77956875</v>
          </cell>
          <cell r="L1362">
            <v>0</v>
          </cell>
        </row>
        <row r="1363">
          <cell r="A1363" t="str">
            <v>E316 STM Misc, Colstrip 1-2 Com</v>
          </cell>
          <cell r="B1363" t="str">
            <v>E316 STM Misc, Colstrip 1-2 Com-6</v>
          </cell>
          <cell r="C1363" t="str">
            <v>403E</v>
          </cell>
          <cell r="E1363">
            <v>43281</v>
          </cell>
          <cell r="F1363">
            <v>6204689.75</v>
          </cell>
          <cell r="G1363">
            <v>3.27E-2</v>
          </cell>
          <cell r="H1363">
            <v>16907.78</v>
          </cell>
          <cell r="I1363">
            <v>6204689.75</v>
          </cell>
          <cell r="J1363">
            <v>3.27E-2</v>
          </cell>
          <cell r="K1363">
            <v>16907.77956875</v>
          </cell>
          <cell r="L1363">
            <v>0</v>
          </cell>
        </row>
        <row r="1364">
          <cell r="A1364" t="str">
            <v>E316 STM Misc, Colstrip 1-2 Com</v>
          </cell>
          <cell r="B1364" t="str">
            <v>E316 STM Misc, Colstrip 1-2 Com-7</v>
          </cell>
          <cell r="C1364" t="str">
            <v>403E</v>
          </cell>
          <cell r="E1364">
            <v>43312</v>
          </cell>
          <cell r="F1364">
            <v>6204689.75</v>
          </cell>
          <cell r="G1364">
            <v>3.27E-2</v>
          </cell>
          <cell r="H1364">
            <v>16907.78</v>
          </cell>
          <cell r="I1364">
            <v>6204689.75</v>
          </cell>
          <cell r="J1364">
            <v>3.27E-2</v>
          </cell>
          <cell r="K1364">
            <v>16907.77956875</v>
          </cell>
          <cell r="L1364">
            <v>0</v>
          </cell>
        </row>
        <row r="1365">
          <cell r="A1365" t="str">
            <v>E316 STM Misc, Colstrip 1-2 Com</v>
          </cell>
          <cell r="B1365" t="str">
            <v>E316 STM Misc, Colstrip 1-2 Com-8</v>
          </cell>
          <cell r="C1365" t="str">
            <v>403E</v>
          </cell>
          <cell r="E1365">
            <v>43343</v>
          </cell>
          <cell r="F1365">
            <v>6204689.75</v>
          </cell>
          <cell r="G1365">
            <v>3.27E-2</v>
          </cell>
          <cell r="H1365">
            <v>16907.78</v>
          </cell>
          <cell r="I1365">
            <v>6204689.75</v>
          </cell>
          <cell r="J1365">
            <v>3.27E-2</v>
          </cell>
          <cell r="K1365">
            <v>16907.77956875</v>
          </cell>
          <cell r="L1365">
            <v>0</v>
          </cell>
        </row>
        <row r="1366">
          <cell r="A1366" t="str">
            <v>E316 STM Misc, Colstrip 1-2 Com</v>
          </cell>
          <cell r="B1366" t="str">
            <v>E316 STM Misc, Colstrip 1-2 Com-9</v>
          </cell>
          <cell r="C1366" t="str">
            <v>403E</v>
          </cell>
          <cell r="E1366">
            <v>43373</v>
          </cell>
          <cell r="F1366">
            <v>6204689.75</v>
          </cell>
          <cell r="G1366">
            <v>3.27E-2</v>
          </cell>
          <cell r="H1366">
            <v>16907.78</v>
          </cell>
          <cell r="I1366">
            <v>6204689.75</v>
          </cell>
          <cell r="J1366">
            <v>3.27E-2</v>
          </cell>
          <cell r="K1366">
            <v>16907.77956875</v>
          </cell>
          <cell r="L1366">
            <v>0</v>
          </cell>
        </row>
        <row r="1367">
          <cell r="A1367" t="str">
            <v>E316 STM Misc, Colstrip 1-2 Com</v>
          </cell>
          <cell r="B1367" t="str">
            <v>E316 STM Misc, Colstrip 1-2 Com-10</v>
          </cell>
          <cell r="C1367" t="str">
            <v>403E</v>
          </cell>
          <cell r="E1367">
            <v>43404</v>
          </cell>
          <cell r="F1367">
            <v>6204689.75</v>
          </cell>
          <cell r="G1367">
            <v>3.27E-2</v>
          </cell>
          <cell r="H1367">
            <v>16907.78</v>
          </cell>
          <cell r="I1367">
            <v>6204689.75</v>
          </cell>
          <cell r="J1367">
            <v>3.27E-2</v>
          </cell>
          <cell r="K1367">
            <v>16907.77956875</v>
          </cell>
          <cell r="L1367">
            <v>0</v>
          </cell>
        </row>
        <row r="1368">
          <cell r="A1368" t="str">
            <v>E316 STM Misc, Colstrip 1-2 Com</v>
          </cell>
          <cell r="B1368" t="str">
            <v>E316 STM Misc, Colstrip 1-2 Com-11</v>
          </cell>
          <cell r="C1368" t="str">
            <v>403E</v>
          </cell>
          <cell r="E1368">
            <v>43434</v>
          </cell>
          <cell r="F1368">
            <v>6204689.75</v>
          </cell>
          <cell r="G1368">
            <v>3.27E-2</v>
          </cell>
          <cell r="H1368">
            <v>16907.78</v>
          </cell>
          <cell r="I1368">
            <v>6204689.75</v>
          </cell>
          <cell r="J1368">
            <v>3.27E-2</v>
          </cell>
          <cell r="K1368">
            <v>16907.77956875</v>
          </cell>
          <cell r="L1368">
            <v>0</v>
          </cell>
        </row>
        <row r="1369">
          <cell r="A1369" t="str">
            <v>E316 STM Misc, Colstrip 1-2 Com</v>
          </cell>
          <cell r="B1369" t="str">
            <v>E316 STM Misc, Colstrip 1-2 Com-12</v>
          </cell>
          <cell r="C1369" t="str">
            <v>403E</v>
          </cell>
          <cell r="E1369">
            <v>43465</v>
          </cell>
          <cell r="F1369">
            <v>6204689.75</v>
          </cell>
          <cell r="G1369">
            <v>3.27E-2</v>
          </cell>
          <cell r="H1369">
            <v>16907.78</v>
          </cell>
          <cell r="I1369">
            <v>6204689.75</v>
          </cell>
          <cell r="J1369">
            <v>3.27E-2</v>
          </cell>
          <cell r="K1369">
            <v>16907.77956875</v>
          </cell>
          <cell r="L1369">
            <v>0</v>
          </cell>
        </row>
        <row r="1370">
          <cell r="A1370" t="str">
            <v>E316 STM Misc, Colstrip 1-2 Com Total</v>
          </cell>
          <cell r="C1370" t="str">
            <v>ESTM</v>
          </cell>
          <cell r="E1370" t="str">
            <v>Total</v>
          </cell>
          <cell r="F1370"/>
          <cell r="G1370"/>
          <cell r="H1370">
            <v>202893.36</v>
          </cell>
          <cell r="I1370"/>
          <cell r="J1370">
            <v>0</v>
          </cell>
          <cell r="K1370">
            <v>202893.35482500002</v>
          </cell>
          <cell r="L1370">
            <v>-0.01</v>
          </cell>
        </row>
        <row r="1371">
          <cell r="A1371" t="str">
            <v>E316 STM Misc, Colstrip 1-4 Com</v>
          </cell>
          <cell r="B1371" t="str">
            <v>E316 STM Misc, Colstrip 1-4 Com-1</v>
          </cell>
          <cell r="C1371" t="str">
            <v>403E</v>
          </cell>
          <cell r="E1371">
            <v>43131</v>
          </cell>
          <cell r="F1371">
            <v>251533.56</v>
          </cell>
          <cell r="G1371">
            <v>2.9599999999999998E-2</v>
          </cell>
          <cell r="H1371">
            <v>620.44999999999993</v>
          </cell>
          <cell r="I1371">
            <v>251533.56</v>
          </cell>
          <cell r="J1371">
            <v>2.9599999999999998E-2</v>
          </cell>
          <cell r="K1371">
            <v>620.44944799999996</v>
          </cell>
          <cell r="L1371">
            <v>0</v>
          </cell>
        </row>
        <row r="1372">
          <cell r="A1372" t="str">
            <v>E316 STM Misc, Colstrip 1-4 Com</v>
          </cell>
          <cell r="B1372" t="str">
            <v>E316 STM Misc, Colstrip 1-4 Com-2</v>
          </cell>
          <cell r="C1372" t="str">
            <v>403E</v>
          </cell>
          <cell r="E1372">
            <v>43159</v>
          </cell>
          <cell r="F1372">
            <v>251533.56</v>
          </cell>
          <cell r="G1372">
            <v>2.9599999999999998E-2</v>
          </cell>
          <cell r="H1372">
            <v>620.44999999999993</v>
          </cell>
          <cell r="I1372">
            <v>251533.56</v>
          </cell>
          <cell r="J1372">
            <v>2.9599999999999998E-2</v>
          </cell>
          <cell r="K1372">
            <v>620.44944799999996</v>
          </cell>
          <cell r="L1372">
            <v>0</v>
          </cell>
        </row>
        <row r="1373">
          <cell r="A1373" t="str">
            <v>E316 STM Misc, Colstrip 1-4 Com</v>
          </cell>
          <cell r="B1373" t="str">
            <v>E316 STM Misc, Colstrip 1-4 Com-3</v>
          </cell>
          <cell r="C1373" t="str">
            <v>403E</v>
          </cell>
          <cell r="E1373">
            <v>43190</v>
          </cell>
          <cell r="F1373">
            <v>251533.56</v>
          </cell>
          <cell r="G1373">
            <v>2.9599999999999998E-2</v>
          </cell>
          <cell r="H1373">
            <v>620.44999999999993</v>
          </cell>
          <cell r="I1373">
            <v>251533.56</v>
          </cell>
          <cell r="J1373">
            <v>2.9599999999999998E-2</v>
          </cell>
          <cell r="K1373">
            <v>620.44944799999996</v>
          </cell>
          <cell r="L1373">
            <v>0</v>
          </cell>
        </row>
        <row r="1374">
          <cell r="A1374" t="str">
            <v>E316 STM Misc, Colstrip 1-4 Com</v>
          </cell>
          <cell r="B1374" t="str">
            <v>E316 STM Misc, Colstrip 1-4 Com-4</v>
          </cell>
          <cell r="C1374" t="str">
            <v>403E</v>
          </cell>
          <cell r="E1374">
            <v>43220</v>
          </cell>
          <cell r="F1374">
            <v>251533.56</v>
          </cell>
          <cell r="G1374">
            <v>2.9599999999999998E-2</v>
          </cell>
          <cell r="H1374">
            <v>620.44999999999993</v>
          </cell>
          <cell r="I1374">
            <v>251533.56</v>
          </cell>
          <cell r="J1374">
            <v>2.9599999999999998E-2</v>
          </cell>
          <cell r="K1374">
            <v>620.44944799999996</v>
          </cell>
          <cell r="L1374">
            <v>0</v>
          </cell>
        </row>
        <row r="1375">
          <cell r="A1375" t="str">
            <v>E316 STM Misc, Colstrip 1-4 Com</v>
          </cell>
          <cell r="B1375" t="str">
            <v>E316 STM Misc, Colstrip 1-4 Com-5</v>
          </cell>
          <cell r="C1375" t="str">
            <v>403E</v>
          </cell>
          <cell r="E1375">
            <v>43251</v>
          </cell>
          <cell r="F1375">
            <v>251533.56</v>
          </cell>
          <cell r="G1375">
            <v>2.9599999999999998E-2</v>
          </cell>
          <cell r="H1375">
            <v>620.44999999999993</v>
          </cell>
          <cell r="I1375">
            <v>251533.56</v>
          </cell>
          <cell r="J1375">
            <v>2.9599999999999998E-2</v>
          </cell>
          <cell r="K1375">
            <v>620.44944799999996</v>
          </cell>
          <cell r="L1375">
            <v>0</v>
          </cell>
        </row>
        <row r="1376">
          <cell r="A1376" t="str">
            <v>E316 STM Misc, Colstrip 1-4 Com</v>
          </cell>
          <cell r="B1376" t="str">
            <v>E316 STM Misc, Colstrip 1-4 Com-6</v>
          </cell>
          <cell r="C1376" t="str">
            <v>403E</v>
          </cell>
          <cell r="E1376">
            <v>43281</v>
          </cell>
          <cell r="F1376">
            <v>251533.56</v>
          </cell>
          <cell r="G1376">
            <v>2.9599999999999998E-2</v>
          </cell>
          <cell r="H1376">
            <v>620.44999999999993</v>
          </cell>
          <cell r="I1376">
            <v>251533.56</v>
          </cell>
          <cell r="J1376">
            <v>2.9599999999999998E-2</v>
          </cell>
          <cell r="K1376">
            <v>620.44944799999996</v>
          </cell>
          <cell r="L1376">
            <v>0</v>
          </cell>
        </row>
        <row r="1377">
          <cell r="A1377" t="str">
            <v>E316 STM Misc, Colstrip 1-4 Com</v>
          </cell>
          <cell r="B1377" t="str">
            <v>E316 STM Misc, Colstrip 1-4 Com-7</v>
          </cell>
          <cell r="C1377" t="str">
            <v>403E</v>
          </cell>
          <cell r="E1377">
            <v>43312</v>
          </cell>
          <cell r="F1377">
            <v>251533.56</v>
          </cell>
          <cell r="G1377">
            <v>2.9599999999999998E-2</v>
          </cell>
          <cell r="H1377">
            <v>620.44999999999993</v>
          </cell>
          <cell r="I1377">
            <v>251533.56</v>
          </cell>
          <cell r="J1377">
            <v>2.9599999999999998E-2</v>
          </cell>
          <cell r="K1377">
            <v>620.44944799999996</v>
          </cell>
          <cell r="L1377">
            <v>0</v>
          </cell>
        </row>
        <row r="1378">
          <cell r="A1378" t="str">
            <v>E316 STM Misc, Colstrip 1-4 Com</v>
          </cell>
          <cell r="B1378" t="str">
            <v>E316 STM Misc, Colstrip 1-4 Com-8</v>
          </cell>
          <cell r="C1378" t="str">
            <v>403E</v>
          </cell>
          <cell r="E1378">
            <v>43343</v>
          </cell>
          <cell r="F1378">
            <v>251533.56</v>
          </cell>
          <cell r="G1378">
            <v>2.9599999999999998E-2</v>
          </cell>
          <cell r="H1378">
            <v>620.44999999999993</v>
          </cell>
          <cell r="I1378">
            <v>251533.56</v>
          </cell>
          <cell r="J1378">
            <v>2.9599999999999998E-2</v>
          </cell>
          <cell r="K1378">
            <v>620.44944799999996</v>
          </cell>
          <cell r="L1378">
            <v>0</v>
          </cell>
        </row>
        <row r="1379">
          <cell r="A1379" t="str">
            <v>E316 STM Misc, Colstrip 1-4 Com</v>
          </cell>
          <cell r="B1379" t="str">
            <v>E316 STM Misc, Colstrip 1-4 Com-9</v>
          </cell>
          <cell r="C1379" t="str">
            <v>403E</v>
          </cell>
          <cell r="E1379">
            <v>43373</v>
          </cell>
          <cell r="F1379">
            <v>251533.56</v>
          </cell>
          <cell r="G1379">
            <v>2.9599999999999998E-2</v>
          </cell>
          <cell r="H1379">
            <v>620.44999999999993</v>
          </cell>
          <cell r="I1379">
            <v>251533.56</v>
          </cell>
          <cell r="J1379">
            <v>2.9599999999999998E-2</v>
          </cell>
          <cell r="K1379">
            <v>620.44944799999996</v>
          </cell>
          <cell r="L1379">
            <v>0</v>
          </cell>
        </row>
        <row r="1380">
          <cell r="A1380" t="str">
            <v>E316 STM Misc, Colstrip 1-4 Com</v>
          </cell>
          <cell r="B1380" t="str">
            <v>E316 STM Misc, Colstrip 1-4 Com-10</v>
          </cell>
          <cell r="C1380" t="str">
            <v>403E</v>
          </cell>
          <cell r="E1380">
            <v>43404</v>
          </cell>
          <cell r="F1380">
            <v>251533.56</v>
          </cell>
          <cell r="G1380">
            <v>2.9599999999999998E-2</v>
          </cell>
          <cell r="H1380">
            <v>620.44999999999993</v>
          </cell>
          <cell r="I1380">
            <v>251533.56</v>
          </cell>
          <cell r="J1380">
            <v>2.9599999999999998E-2</v>
          </cell>
          <cell r="K1380">
            <v>620.44944799999996</v>
          </cell>
          <cell r="L1380">
            <v>0</v>
          </cell>
        </row>
        <row r="1381">
          <cell r="A1381" t="str">
            <v>E316 STM Misc, Colstrip 1-4 Com</v>
          </cell>
          <cell r="B1381" t="str">
            <v>E316 STM Misc, Colstrip 1-4 Com-11</v>
          </cell>
          <cell r="C1381" t="str">
            <v>403E</v>
          </cell>
          <cell r="E1381">
            <v>43434</v>
          </cell>
          <cell r="F1381">
            <v>251533.56</v>
          </cell>
          <cell r="G1381">
            <v>2.9599999999999998E-2</v>
          </cell>
          <cell r="H1381">
            <v>620.44999999999993</v>
          </cell>
          <cell r="I1381">
            <v>251533.56</v>
          </cell>
          <cell r="J1381">
            <v>2.9599999999999998E-2</v>
          </cell>
          <cell r="K1381">
            <v>620.44944799999996</v>
          </cell>
          <cell r="L1381">
            <v>0</v>
          </cell>
        </row>
        <row r="1382">
          <cell r="A1382" t="str">
            <v>E316 STM Misc, Colstrip 1-4 Com</v>
          </cell>
          <cell r="B1382" t="str">
            <v>E316 STM Misc, Colstrip 1-4 Com-12</v>
          </cell>
          <cell r="C1382" t="str">
            <v>403E</v>
          </cell>
          <cell r="E1382">
            <v>43465</v>
          </cell>
          <cell r="F1382">
            <v>251533.56</v>
          </cell>
          <cell r="G1382">
            <v>2.9599999999999998E-2</v>
          </cell>
          <cell r="H1382">
            <v>620.44999999999993</v>
          </cell>
          <cell r="I1382">
            <v>251533.56</v>
          </cell>
          <cell r="J1382">
            <v>2.9599999999999998E-2</v>
          </cell>
          <cell r="K1382">
            <v>620.44944799999996</v>
          </cell>
          <cell r="L1382">
            <v>0</v>
          </cell>
        </row>
        <row r="1383">
          <cell r="A1383" t="str">
            <v>E316 STM Misc, Colstrip 1-4 Com Total</v>
          </cell>
          <cell r="C1383" t="str">
            <v>ESTM</v>
          </cell>
          <cell r="E1383" t="str">
            <v>Total</v>
          </cell>
          <cell r="F1383"/>
          <cell r="G1383"/>
          <cell r="H1383">
            <v>7445.3999999999987</v>
          </cell>
          <cell r="I1383"/>
          <cell r="J1383">
            <v>0</v>
          </cell>
          <cell r="K1383">
            <v>7445.3933760000009</v>
          </cell>
          <cell r="L1383">
            <v>-0.01</v>
          </cell>
        </row>
        <row r="1384">
          <cell r="A1384" t="str">
            <v>E316 STM Misc, Colstrip 2</v>
          </cell>
          <cell r="B1384" t="str">
            <v>E316 STM Misc, Colstrip 2-1</v>
          </cell>
          <cell r="C1384" t="str">
            <v>403E</v>
          </cell>
          <cell r="E1384">
            <v>43131</v>
          </cell>
          <cell r="F1384">
            <v>1119671.75</v>
          </cell>
          <cell r="G1384">
            <v>6.3200000000000006E-2</v>
          </cell>
          <cell r="H1384">
            <v>5896.94</v>
          </cell>
          <cell r="I1384">
            <v>1118485.3799999999</v>
          </cell>
          <cell r="J1384">
            <v>6.3200000000000006E-2</v>
          </cell>
          <cell r="K1384">
            <v>5890.689668</v>
          </cell>
          <cell r="L1384">
            <v>-6.25</v>
          </cell>
        </row>
        <row r="1385">
          <cell r="A1385" t="str">
            <v>E316 STM Misc, Colstrip 2</v>
          </cell>
          <cell r="B1385" t="str">
            <v>E316 STM Misc, Colstrip 2-2</v>
          </cell>
          <cell r="C1385" t="str">
            <v>403E</v>
          </cell>
          <cell r="E1385">
            <v>43159</v>
          </cell>
          <cell r="F1385">
            <v>1119824.1299999999</v>
          </cell>
          <cell r="G1385">
            <v>6.3200000000000006E-2</v>
          </cell>
          <cell r="H1385">
            <v>5897.74</v>
          </cell>
          <cell r="I1385">
            <v>1118485.3799999999</v>
          </cell>
          <cell r="J1385">
            <v>6.3200000000000006E-2</v>
          </cell>
          <cell r="K1385">
            <v>5890.689668</v>
          </cell>
          <cell r="L1385">
            <v>-7.05</v>
          </cell>
        </row>
        <row r="1386">
          <cell r="A1386" t="str">
            <v>E316 STM Misc, Colstrip 2</v>
          </cell>
          <cell r="B1386" t="str">
            <v>E316 STM Misc, Colstrip 2-3</v>
          </cell>
          <cell r="C1386" t="str">
            <v>403E</v>
          </cell>
          <cell r="E1386">
            <v>43190</v>
          </cell>
          <cell r="F1386">
            <v>1119824.1299999999</v>
          </cell>
          <cell r="G1386">
            <v>6.3200000000000006E-2</v>
          </cell>
          <cell r="H1386">
            <v>5897.74</v>
          </cell>
          <cell r="I1386">
            <v>1118485.3799999999</v>
          </cell>
          <cell r="J1386">
            <v>6.3200000000000006E-2</v>
          </cell>
          <cell r="K1386">
            <v>5890.689668</v>
          </cell>
          <cell r="L1386">
            <v>-7.05</v>
          </cell>
        </row>
        <row r="1387">
          <cell r="A1387" t="str">
            <v>E316 STM Misc, Colstrip 2</v>
          </cell>
          <cell r="B1387" t="str">
            <v>E316 STM Misc, Colstrip 2-4</v>
          </cell>
          <cell r="C1387" t="str">
            <v>403E</v>
          </cell>
          <cell r="E1387">
            <v>43220</v>
          </cell>
          <cell r="F1387">
            <v>1119824.1299999999</v>
          </cell>
          <cell r="G1387">
            <v>6.3200000000000006E-2</v>
          </cell>
          <cell r="H1387">
            <v>5897.74</v>
          </cell>
          <cell r="I1387">
            <v>1118485.3799999999</v>
          </cell>
          <cell r="J1387">
            <v>6.3200000000000006E-2</v>
          </cell>
          <cell r="K1387">
            <v>5890.689668</v>
          </cell>
          <cell r="L1387">
            <v>-7.05</v>
          </cell>
        </row>
        <row r="1388">
          <cell r="A1388" t="str">
            <v>E316 STM Misc, Colstrip 2</v>
          </cell>
          <cell r="B1388" t="str">
            <v>E316 STM Misc, Colstrip 2-5</v>
          </cell>
          <cell r="C1388" t="str">
            <v>403E</v>
          </cell>
          <cell r="E1388">
            <v>43251</v>
          </cell>
          <cell r="F1388">
            <v>1119824.1299999999</v>
          </cell>
          <cell r="G1388">
            <v>6.3200000000000006E-2</v>
          </cell>
          <cell r="H1388">
            <v>5897.74</v>
          </cell>
          <cell r="I1388">
            <v>1118485.3799999999</v>
          </cell>
          <cell r="J1388">
            <v>6.3200000000000006E-2</v>
          </cell>
          <cell r="K1388">
            <v>5890.689668</v>
          </cell>
          <cell r="L1388">
            <v>-7.05</v>
          </cell>
        </row>
        <row r="1389">
          <cell r="A1389" t="str">
            <v>E316 STM Misc, Colstrip 2</v>
          </cell>
          <cell r="B1389" t="str">
            <v>E316 STM Misc, Colstrip 2-6</v>
          </cell>
          <cell r="C1389" t="str">
            <v>403E</v>
          </cell>
          <cell r="E1389">
            <v>43281</v>
          </cell>
          <cell r="F1389">
            <v>1119824.1299999999</v>
          </cell>
          <cell r="G1389">
            <v>6.3200000000000006E-2</v>
          </cell>
          <cell r="H1389">
            <v>5897.74</v>
          </cell>
          <cell r="I1389">
            <v>1118485.3799999999</v>
          </cell>
          <cell r="J1389">
            <v>6.3200000000000006E-2</v>
          </cell>
          <cell r="K1389">
            <v>5890.689668</v>
          </cell>
          <cell r="L1389">
            <v>-7.05</v>
          </cell>
        </row>
        <row r="1390">
          <cell r="A1390" t="str">
            <v>E316 STM Misc, Colstrip 2</v>
          </cell>
          <cell r="B1390" t="str">
            <v>E316 STM Misc, Colstrip 2-7</v>
          </cell>
          <cell r="C1390" t="str">
            <v>403E</v>
          </cell>
          <cell r="E1390">
            <v>43312</v>
          </cell>
          <cell r="F1390">
            <v>1119824.1299999999</v>
          </cell>
          <cell r="G1390">
            <v>6.3200000000000006E-2</v>
          </cell>
          <cell r="H1390">
            <v>5897.74</v>
          </cell>
          <cell r="I1390">
            <v>1118485.3799999999</v>
          </cell>
          <cell r="J1390">
            <v>6.3200000000000006E-2</v>
          </cell>
          <cell r="K1390">
            <v>5890.689668</v>
          </cell>
          <cell r="L1390">
            <v>-7.05</v>
          </cell>
        </row>
        <row r="1391">
          <cell r="A1391" t="str">
            <v>E316 STM Misc, Colstrip 2</v>
          </cell>
          <cell r="B1391" t="str">
            <v>E316 STM Misc, Colstrip 2-8</v>
          </cell>
          <cell r="C1391" t="str">
            <v>403E</v>
          </cell>
          <cell r="E1391">
            <v>43343</v>
          </cell>
          <cell r="F1391">
            <v>1119824.1299999999</v>
          </cell>
          <cell r="G1391">
            <v>6.3200000000000006E-2</v>
          </cell>
          <cell r="H1391">
            <v>5897.74</v>
          </cell>
          <cell r="I1391">
            <v>1118485.3799999999</v>
          </cell>
          <cell r="J1391">
            <v>6.3200000000000006E-2</v>
          </cell>
          <cell r="K1391">
            <v>5890.689668</v>
          </cell>
          <cell r="L1391">
            <v>-7.05</v>
          </cell>
        </row>
        <row r="1392">
          <cell r="A1392" t="str">
            <v>E316 STM Misc, Colstrip 2</v>
          </cell>
          <cell r="B1392" t="str">
            <v>E316 STM Misc, Colstrip 2-9</v>
          </cell>
          <cell r="C1392" t="str">
            <v>403E</v>
          </cell>
          <cell r="E1392">
            <v>43373</v>
          </cell>
          <cell r="F1392">
            <v>1119824.1299999999</v>
          </cell>
          <cell r="G1392">
            <v>6.3200000000000006E-2</v>
          </cell>
          <cell r="H1392">
            <v>5897.74</v>
          </cell>
          <cell r="I1392">
            <v>1118485.3799999999</v>
          </cell>
          <cell r="J1392">
            <v>6.3200000000000006E-2</v>
          </cell>
          <cell r="K1392">
            <v>5890.689668</v>
          </cell>
          <cell r="L1392">
            <v>-7.05</v>
          </cell>
        </row>
        <row r="1393">
          <cell r="A1393" t="str">
            <v>E316 STM Misc, Colstrip 2</v>
          </cell>
          <cell r="B1393" t="str">
            <v>E316 STM Misc, Colstrip 2-10</v>
          </cell>
          <cell r="C1393" t="str">
            <v>403E</v>
          </cell>
          <cell r="E1393">
            <v>43404</v>
          </cell>
          <cell r="F1393">
            <v>1119824.1299999999</v>
          </cell>
          <cell r="G1393">
            <v>6.3200000000000006E-2</v>
          </cell>
          <cell r="H1393">
            <v>5897.74</v>
          </cell>
          <cell r="I1393">
            <v>1118485.3799999999</v>
          </cell>
          <cell r="J1393">
            <v>6.3200000000000006E-2</v>
          </cell>
          <cell r="K1393">
            <v>5890.689668</v>
          </cell>
          <cell r="L1393">
            <v>-7.05</v>
          </cell>
        </row>
        <row r="1394">
          <cell r="A1394" t="str">
            <v>E316 STM Misc, Colstrip 2</v>
          </cell>
          <cell r="B1394" t="str">
            <v>E316 STM Misc, Colstrip 2-11</v>
          </cell>
          <cell r="C1394" t="str">
            <v>403E</v>
          </cell>
          <cell r="E1394">
            <v>43434</v>
          </cell>
          <cell r="F1394">
            <v>1119824.1299999999</v>
          </cell>
          <cell r="G1394">
            <v>6.3200000000000006E-2</v>
          </cell>
          <cell r="H1394">
            <v>5897.74</v>
          </cell>
          <cell r="I1394">
            <v>1118485.3799999999</v>
          </cell>
          <cell r="J1394">
            <v>6.3200000000000006E-2</v>
          </cell>
          <cell r="K1394">
            <v>5890.689668</v>
          </cell>
          <cell r="L1394">
            <v>-7.05</v>
          </cell>
        </row>
        <row r="1395">
          <cell r="A1395" t="str">
            <v>E316 STM Misc, Colstrip 2</v>
          </cell>
          <cell r="B1395" t="str">
            <v>E316 STM Misc, Colstrip 2-12</v>
          </cell>
          <cell r="C1395" t="str">
            <v>403E</v>
          </cell>
          <cell r="E1395">
            <v>43465</v>
          </cell>
          <cell r="F1395">
            <v>1118485.3799999999</v>
          </cell>
          <cell r="G1395">
            <v>6.3200000000000006E-2</v>
          </cell>
          <cell r="H1395">
            <v>5890.69</v>
          </cell>
          <cell r="I1395">
            <v>1118485.3799999999</v>
          </cell>
          <cell r="J1395">
            <v>6.3200000000000006E-2</v>
          </cell>
          <cell r="K1395">
            <v>5890.689668</v>
          </cell>
          <cell r="L1395">
            <v>0</v>
          </cell>
        </row>
        <row r="1396">
          <cell r="A1396" t="str">
            <v>E316 STM Misc, Colstrip 2 Total</v>
          </cell>
          <cell r="C1396" t="str">
            <v>ESTM</v>
          </cell>
          <cell r="E1396" t="str">
            <v>Total</v>
          </cell>
          <cell r="F1396"/>
          <cell r="G1396"/>
          <cell r="H1396">
            <v>70765.029999999984</v>
          </cell>
          <cell r="I1396"/>
          <cell r="J1396">
            <v>0</v>
          </cell>
          <cell r="K1396">
            <v>70688.276016000003</v>
          </cell>
          <cell r="L1396">
            <v>-76.75</v>
          </cell>
        </row>
        <row r="1397">
          <cell r="A1397" t="str">
            <v>E316 STM Misc, Colstrip 3</v>
          </cell>
          <cell r="B1397" t="str">
            <v>E316 STM Misc, Colstrip 3-1</v>
          </cell>
          <cell r="C1397" t="str">
            <v>403E</v>
          </cell>
          <cell r="E1397">
            <v>43131</v>
          </cell>
          <cell r="F1397">
            <v>1073350.8899999999</v>
          </cell>
          <cell r="G1397">
            <v>6.7699999999999996E-2</v>
          </cell>
          <cell r="H1397">
            <v>6055.48</v>
          </cell>
          <cell r="I1397">
            <v>1070502.9099999999</v>
          </cell>
          <cell r="J1397">
            <v>6.7699999999999996E-2</v>
          </cell>
          <cell r="K1397">
            <v>6039.4205839166652</v>
          </cell>
          <cell r="L1397">
            <v>-16.059999999999999</v>
          </cell>
        </row>
        <row r="1398">
          <cell r="A1398" t="str">
            <v>E316 STM Misc, Colstrip 3</v>
          </cell>
          <cell r="B1398" t="str">
            <v>E316 STM Misc, Colstrip 3-2</v>
          </cell>
          <cell r="C1398" t="str">
            <v>403E</v>
          </cell>
          <cell r="E1398">
            <v>43159</v>
          </cell>
          <cell r="F1398">
            <v>1071172.29</v>
          </cell>
          <cell r="G1398">
            <v>6.7699999999999996E-2</v>
          </cell>
          <cell r="H1398">
            <v>6043.2000000000007</v>
          </cell>
          <cell r="I1398">
            <v>1070502.9099999999</v>
          </cell>
          <cell r="J1398">
            <v>6.7699999999999996E-2</v>
          </cell>
          <cell r="K1398">
            <v>6039.4205839166652</v>
          </cell>
          <cell r="L1398">
            <v>-3.78</v>
          </cell>
        </row>
        <row r="1399">
          <cell r="A1399" t="str">
            <v>E316 STM Misc, Colstrip 3</v>
          </cell>
          <cell r="B1399" t="str">
            <v>E316 STM Misc, Colstrip 3-3</v>
          </cell>
          <cell r="C1399" t="str">
            <v>403E</v>
          </cell>
          <cell r="E1399">
            <v>43190</v>
          </cell>
          <cell r="F1399">
            <v>1071172.29</v>
          </cell>
          <cell r="G1399">
            <v>6.7699999999999996E-2</v>
          </cell>
          <cell r="H1399">
            <v>6043.2000000000007</v>
          </cell>
          <cell r="I1399">
            <v>1070502.9099999999</v>
          </cell>
          <cell r="J1399">
            <v>6.7699999999999996E-2</v>
          </cell>
          <cell r="K1399">
            <v>6039.4205839166652</v>
          </cell>
          <cell r="L1399">
            <v>-3.78</v>
          </cell>
        </row>
        <row r="1400">
          <cell r="A1400" t="str">
            <v>E316 STM Misc, Colstrip 3</v>
          </cell>
          <cell r="B1400" t="str">
            <v>E316 STM Misc, Colstrip 3-4</v>
          </cell>
          <cell r="C1400" t="str">
            <v>403E</v>
          </cell>
          <cell r="E1400">
            <v>43220</v>
          </cell>
          <cell r="F1400">
            <v>1071172.29</v>
          </cell>
          <cell r="G1400">
            <v>6.7699999999999996E-2</v>
          </cell>
          <cell r="H1400">
            <v>6043.2000000000007</v>
          </cell>
          <cell r="I1400">
            <v>1070502.9099999999</v>
          </cell>
          <cell r="J1400">
            <v>6.7699999999999996E-2</v>
          </cell>
          <cell r="K1400">
            <v>6039.4205839166652</v>
          </cell>
          <cell r="L1400">
            <v>-3.78</v>
          </cell>
        </row>
        <row r="1401">
          <cell r="A1401" t="str">
            <v>E316 STM Misc, Colstrip 3</v>
          </cell>
          <cell r="B1401" t="str">
            <v>E316 STM Misc, Colstrip 3-5</v>
          </cell>
          <cell r="C1401" t="str">
            <v>403E</v>
          </cell>
          <cell r="E1401">
            <v>43251</v>
          </cell>
          <cell r="F1401">
            <v>1071172.29</v>
          </cell>
          <cell r="G1401">
            <v>6.7699999999999996E-2</v>
          </cell>
          <cell r="H1401">
            <v>6043.2000000000007</v>
          </cell>
          <cell r="I1401">
            <v>1070502.9099999999</v>
          </cell>
          <cell r="J1401">
            <v>6.7699999999999996E-2</v>
          </cell>
          <cell r="K1401">
            <v>6039.4205839166652</v>
          </cell>
          <cell r="L1401">
            <v>-3.78</v>
          </cell>
        </row>
        <row r="1402">
          <cell r="A1402" t="str">
            <v>E316 STM Misc, Colstrip 3</v>
          </cell>
          <cell r="B1402" t="str">
            <v>E316 STM Misc, Colstrip 3-6</v>
          </cell>
          <cell r="C1402" t="str">
            <v>403E</v>
          </cell>
          <cell r="E1402">
            <v>43281</v>
          </cell>
          <cell r="F1402">
            <v>1071172.29</v>
          </cell>
          <cell r="G1402">
            <v>6.7699999999999996E-2</v>
          </cell>
          <cell r="H1402">
            <v>6043.2000000000007</v>
          </cell>
          <cell r="I1402">
            <v>1070502.9099999999</v>
          </cell>
          <cell r="J1402">
            <v>6.7699999999999996E-2</v>
          </cell>
          <cell r="K1402">
            <v>6039.4205839166652</v>
          </cell>
          <cell r="L1402">
            <v>-3.78</v>
          </cell>
        </row>
        <row r="1403">
          <cell r="A1403" t="str">
            <v>E316 STM Misc, Colstrip 3</v>
          </cell>
          <cell r="B1403" t="str">
            <v>E316 STM Misc, Colstrip 3-7</v>
          </cell>
          <cell r="C1403" t="str">
            <v>403E</v>
          </cell>
          <cell r="E1403">
            <v>43312</v>
          </cell>
          <cell r="F1403">
            <v>1071172.29</v>
          </cell>
          <cell r="G1403">
            <v>6.7699999999999996E-2</v>
          </cell>
          <cell r="H1403">
            <v>6043.2000000000007</v>
          </cell>
          <cell r="I1403">
            <v>1070502.9099999999</v>
          </cell>
          <cell r="J1403">
            <v>6.7699999999999996E-2</v>
          </cell>
          <cell r="K1403">
            <v>6039.4205839166652</v>
          </cell>
          <cell r="L1403">
            <v>-3.78</v>
          </cell>
        </row>
        <row r="1404">
          <cell r="A1404" t="str">
            <v>E316 STM Misc, Colstrip 3</v>
          </cell>
          <cell r="B1404" t="str">
            <v>E316 STM Misc, Colstrip 3-8</v>
          </cell>
          <cell r="C1404" t="str">
            <v>403E</v>
          </cell>
          <cell r="E1404">
            <v>43343</v>
          </cell>
          <cell r="F1404">
            <v>1071172.29</v>
          </cell>
          <cell r="G1404">
            <v>6.7699999999999996E-2</v>
          </cell>
          <cell r="H1404">
            <v>6043.2000000000007</v>
          </cell>
          <cell r="I1404">
            <v>1070502.9099999999</v>
          </cell>
          <cell r="J1404">
            <v>6.7699999999999996E-2</v>
          </cell>
          <cell r="K1404">
            <v>6039.4205839166652</v>
          </cell>
          <cell r="L1404">
            <v>-3.78</v>
          </cell>
        </row>
        <row r="1405">
          <cell r="A1405" t="str">
            <v>E316 STM Misc, Colstrip 3</v>
          </cell>
          <cell r="B1405" t="str">
            <v>E316 STM Misc, Colstrip 3-9</v>
          </cell>
          <cell r="C1405" t="str">
            <v>403E</v>
          </cell>
          <cell r="E1405">
            <v>43373</v>
          </cell>
          <cell r="F1405">
            <v>1071172.29</v>
          </cell>
          <cell r="G1405">
            <v>6.7699999999999996E-2</v>
          </cell>
          <cell r="H1405">
            <v>6043.2000000000007</v>
          </cell>
          <cell r="I1405">
            <v>1070502.9099999999</v>
          </cell>
          <cell r="J1405">
            <v>6.7699999999999996E-2</v>
          </cell>
          <cell r="K1405">
            <v>6039.4205839166652</v>
          </cell>
          <cell r="L1405">
            <v>-3.78</v>
          </cell>
        </row>
        <row r="1406">
          <cell r="A1406" t="str">
            <v>E316 STM Misc, Colstrip 3</v>
          </cell>
          <cell r="B1406" t="str">
            <v>E316 STM Misc, Colstrip 3-10</v>
          </cell>
          <cell r="C1406" t="str">
            <v>403E</v>
          </cell>
          <cell r="E1406">
            <v>43404</v>
          </cell>
          <cell r="F1406">
            <v>1071172.29</v>
          </cell>
          <cell r="G1406">
            <v>6.7699999999999996E-2</v>
          </cell>
          <cell r="H1406">
            <v>6043.2000000000007</v>
          </cell>
          <cell r="I1406">
            <v>1070502.9099999999</v>
          </cell>
          <cell r="J1406">
            <v>6.7699999999999996E-2</v>
          </cell>
          <cell r="K1406">
            <v>6039.4205839166652</v>
          </cell>
          <cell r="L1406">
            <v>-3.78</v>
          </cell>
        </row>
        <row r="1407">
          <cell r="A1407" t="str">
            <v>E316 STM Misc, Colstrip 3</v>
          </cell>
          <cell r="B1407" t="str">
            <v>E316 STM Misc, Colstrip 3-11</v>
          </cell>
          <cell r="C1407" t="str">
            <v>403E</v>
          </cell>
          <cell r="E1407">
            <v>43434</v>
          </cell>
          <cell r="F1407">
            <v>1071172.29</v>
          </cell>
          <cell r="G1407">
            <v>6.7699999999999996E-2</v>
          </cell>
          <cell r="H1407">
            <v>6043.2000000000007</v>
          </cell>
          <cell r="I1407">
            <v>1070502.9099999999</v>
          </cell>
          <cell r="J1407">
            <v>6.7699999999999996E-2</v>
          </cell>
          <cell r="K1407">
            <v>6039.4205839166652</v>
          </cell>
          <cell r="L1407">
            <v>-3.78</v>
          </cell>
        </row>
        <row r="1408">
          <cell r="A1408" t="str">
            <v>E316 STM Misc, Colstrip 3</v>
          </cell>
          <cell r="B1408" t="str">
            <v>E316 STM Misc, Colstrip 3-12</v>
          </cell>
          <cell r="C1408" t="str">
            <v>403E</v>
          </cell>
          <cell r="E1408">
            <v>43465</v>
          </cell>
          <cell r="F1408">
            <v>1070502.9099999999</v>
          </cell>
          <cell r="G1408">
            <v>6.7699999999999996E-2</v>
          </cell>
          <cell r="H1408">
            <v>6039.42</v>
          </cell>
          <cell r="I1408">
            <v>1070502.9099999999</v>
          </cell>
          <cell r="J1408">
            <v>6.7699999999999996E-2</v>
          </cell>
          <cell r="K1408">
            <v>6039.4205839166652</v>
          </cell>
          <cell r="L1408">
            <v>0</v>
          </cell>
        </row>
        <row r="1409">
          <cell r="A1409" t="str">
            <v>E316 STM Misc, Colstrip 3 Total</v>
          </cell>
          <cell r="C1409" t="str">
            <v>ESTM</v>
          </cell>
          <cell r="E1409" t="str">
            <v>Total</v>
          </cell>
          <cell r="F1409"/>
          <cell r="G1409"/>
          <cell r="H1409">
            <v>72526.899999999994</v>
          </cell>
          <cell r="I1409"/>
          <cell r="J1409">
            <v>0</v>
          </cell>
          <cell r="K1409">
            <v>72473.047007000001</v>
          </cell>
          <cell r="L1409">
            <v>-53.85</v>
          </cell>
        </row>
        <row r="1410">
          <cell r="A1410" t="str">
            <v>E316 STM Misc, Colstrip 3-4 Com</v>
          </cell>
          <cell r="B1410" t="str">
            <v>E316 STM Misc, Colstrip 3-4 Com-1</v>
          </cell>
          <cell r="C1410" t="str">
            <v>403E</v>
          </cell>
          <cell r="E1410">
            <v>43131</v>
          </cell>
          <cell r="F1410">
            <v>4325614.8</v>
          </cell>
          <cell r="G1410">
            <v>4.1599999999999998E-2</v>
          </cell>
          <cell r="H1410">
            <v>14995.470000000001</v>
          </cell>
          <cell r="I1410">
            <v>4325614.8</v>
          </cell>
          <cell r="J1410">
            <v>4.1599999999999998E-2</v>
          </cell>
          <cell r="K1410">
            <v>14995.464639999998</v>
          </cell>
          <cell r="L1410">
            <v>-0.01</v>
          </cell>
        </row>
        <row r="1411">
          <cell r="A1411" t="str">
            <v>E316 STM Misc, Colstrip 3-4 Com</v>
          </cell>
          <cell r="B1411" t="str">
            <v>E316 STM Misc, Colstrip 3-4 Com-2</v>
          </cell>
          <cell r="C1411" t="str">
            <v>403E</v>
          </cell>
          <cell r="E1411">
            <v>43159</v>
          </cell>
          <cell r="F1411">
            <v>4325614.8</v>
          </cell>
          <cell r="G1411">
            <v>4.1599999999999998E-2</v>
          </cell>
          <cell r="H1411">
            <v>14995.470000000001</v>
          </cell>
          <cell r="I1411">
            <v>4325614.8</v>
          </cell>
          <cell r="J1411">
            <v>4.1599999999999998E-2</v>
          </cell>
          <cell r="K1411">
            <v>14995.464639999998</v>
          </cell>
          <cell r="L1411">
            <v>-0.01</v>
          </cell>
        </row>
        <row r="1412">
          <cell r="A1412" t="str">
            <v>E316 STM Misc, Colstrip 3-4 Com</v>
          </cell>
          <cell r="B1412" t="str">
            <v>E316 STM Misc, Colstrip 3-4 Com-3</v>
          </cell>
          <cell r="C1412" t="str">
            <v>403E</v>
          </cell>
          <cell r="E1412">
            <v>43190</v>
          </cell>
          <cell r="F1412">
            <v>4325614.8</v>
          </cell>
          <cell r="G1412">
            <v>4.1599999999999998E-2</v>
          </cell>
          <cell r="H1412">
            <v>14995.470000000001</v>
          </cell>
          <cell r="I1412">
            <v>4325614.8</v>
          </cell>
          <cell r="J1412">
            <v>4.1599999999999998E-2</v>
          </cell>
          <cell r="K1412">
            <v>14995.464639999998</v>
          </cell>
          <cell r="L1412">
            <v>-0.01</v>
          </cell>
        </row>
        <row r="1413">
          <cell r="A1413" t="str">
            <v>E316 STM Misc, Colstrip 3-4 Com</v>
          </cell>
          <cell r="B1413" t="str">
            <v>E316 STM Misc, Colstrip 3-4 Com-4</v>
          </cell>
          <cell r="C1413" t="str">
            <v>403E</v>
          </cell>
          <cell r="E1413">
            <v>43220</v>
          </cell>
          <cell r="F1413">
            <v>4325614.8</v>
          </cell>
          <cell r="G1413">
            <v>4.1599999999999998E-2</v>
          </cell>
          <cell r="H1413">
            <v>14995.470000000001</v>
          </cell>
          <cell r="I1413">
            <v>4325614.8</v>
          </cell>
          <cell r="J1413">
            <v>4.1599999999999998E-2</v>
          </cell>
          <cell r="K1413">
            <v>14995.464639999998</v>
          </cell>
          <cell r="L1413">
            <v>-0.01</v>
          </cell>
        </row>
        <row r="1414">
          <cell r="A1414" t="str">
            <v>E316 STM Misc, Colstrip 3-4 Com</v>
          </cell>
          <cell r="B1414" t="str">
            <v>E316 STM Misc, Colstrip 3-4 Com-5</v>
          </cell>
          <cell r="C1414" t="str">
            <v>403E</v>
          </cell>
          <cell r="E1414">
            <v>43251</v>
          </cell>
          <cell r="F1414">
            <v>4325614.8</v>
          </cell>
          <cell r="G1414">
            <v>4.1599999999999998E-2</v>
          </cell>
          <cell r="H1414">
            <v>14995.470000000001</v>
          </cell>
          <cell r="I1414">
            <v>4325614.8</v>
          </cell>
          <cell r="J1414">
            <v>4.1599999999999998E-2</v>
          </cell>
          <cell r="K1414">
            <v>14995.464639999998</v>
          </cell>
          <cell r="L1414">
            <v>-0.01</v>
          </cell>
        </row>
        <row r="1415">
          <cell r="A1415" t="str">
            <v>E316 STM Misc, Colstrip 3-4 Com</v>
          </cell>
          <cell r="B1415" t="str">
            <v>E316 STM Misc, Colstrip 3-4 Com-6</v>
          </cell>
          <cell r="C1415" t="str">
            <v>403E</v>
          </cell>
          <cell r="E1415">
            <v>43281</v>
          </cell>
          <cell r="F1415">
            <v>4325614.8</v>
          </cell>
          <cell r="G1415">
            <v>4.1599999999999998E-2</v>
          </cell>
          <cell r="H1415">
            <v>14995.470000000001</v>
          </cell>
          <cell r="I1415">
            <v>4325614.8</v>
          </cell>
          <cell r="J1415">
            <v>4.1599999999999998E-2</v>
          </cell>
          <cell r="K1415">
            <v>14995.464639999998</v>
          </cell>
          <cell r="L1415">
            <v>-0.01</v>
          </cell>
        </row>
        <row r="1416">
          <cell r="A1416" t="str">
            <v>E316 STM Misc, Colstrip 3-4 Com</v>
          </cell>
          <cell r="B1416" t="str">
            <v>E316 STM Misc, Colstrip 3-4 Com-7</v>
          </cell>
          <cell r="C1416" t="str">
            <v>403E</v>
          </cell>
          <cell r="E1416">
            <v>43312</v>
          </cell>
          <cell r="F1416">
            <v>4325614.8</v>
          </cell>
          <cell r="G1416">
            <v>4.1599999999999998E-2</v>
          </cell>
          <cell r="H1416">
            <v>14995.470000000001</v>
          </cell>
          <cell r="I1416">
            <v>4325614.8</v>
          </cell>
          <cell r="J1416">
            <v>4.1599999999999998E-2</v>
          </cell>
          <cell r="K1416">
            <v>14995.464639999998</v>
          </cell>
          <cell r="L1416">
            <v>-0.01</v>
          </cell>
        </row>
        <row r="1417">
          <cell r="A1417" t="str">
            <v>E316 STM Misc, Colstrip 3-4 Com</v>
          </cell>
          <cell r="B1417" t="str">
            <v>E316 STM Misc, Colstrip 3-4 Com-8</v>
          </cell>
          <cell r="C1417" t="str">
            <v>403E</v>
          </cell>
          <cell r="E1417">
            <v>43343</v>
          </cell>
          <cell r="F1417">
            <v>4325614.8</v>
          </cell>
          <cell r="G1417">
            <v>4.1599999999999998E-2</v>
          </cell>
          <cell r="H1417">
            <v>14995.470000000001</v>
          </cell>
          <cell r="I1417">
            <v>4325614.8</v>
          </cell>
          <cell r="J1417">
            <v>4.1599999999999998E-2</v>
          </cell>
          <cell r="K1417">
            <v>14995.464639999998</v>
          </cell>
          <cell r="L1417">
            <v>-0.01</v>
          </cell>
        </row>
        <row r="1418">
          <cell r="A1418" t="str">
            <v>E316 STM Misc, Colstrip 3-4 Com</v>
          </cell>
          <cell r="B1418" t="str">
            <v>E316 STM Misc, Colstrip 3-4 Com-9</v>
          </cell>
          <cell r="C1418" t="str">
            <v>403E</v>
          </cell>
          <cell r="E1418">
            <v>43373</v>
          </cell>
          <cell r="F1418">
            <v>4325614.8</v>
          </cell>
          <cell r="G1418">
            <v>4.1599999999999998E-2</v>
          </cell>
          <cell r="H1418">
            <v>14995.470000000001</v>
          </cell>
          <cell r="I1418">
            <v>4325614.8</v>
          </cell>
          <cell r="J1418">
            <v>4.1599999999999998E-2</v>
          </cell>
          <cell r="K1418">
            <v>14995.464639999998</v>
          </cell>
          <cell r="L1418">
            <v>-0.01</v>
          </cell>
        </row>
        <row r="1419">
          <cell r="A1419" t="str">
            <v>E316 STM Misc, Colstrip 3-4 Com</v>
          </cell>
          <cell r="B1419" t="str">
            <v>E316 STM Misc, Colstrip 3-4 Com-10</v>
          </cell>
          <cell r="C1419" t="str">
            <v>403E</v>
          </cell>
          <cell r="E1419">
            <v>43404</v>
          </cell>
          <cell r="F1419">
            <v>4325614.8</v>
          </cell>
          <cell r="G1419">
            <v>4.1599999999999998E-2</v>
          </cell>
          <cell r="H1419">
            <v>14995.470000000001</v>
          </cell>
          <cell r="I1419">
            <v>4325614.8</v>
          </cell>
          <cell r="J1419">
            <v>4.1599999999999998E-2</v>
          </cell>
          <cell r="K1419">
            <v>14995.464639999998</v>
          </cell>
          <cell r="L1419">
            <v>-0.01</v>
          </cell>
        </row>
        <row r="1420">
          <cell r="A1420" t="str">
            <v>E316 STM Misc, Colstrip 3-4 Com</v>
          </cell>
          <cell r="B1420" t="str">
            <v>E316 STM Misc, Colstrip 3-4 Com-11</v>
          </cell>
          <cell r="C1420" t="str">
            <v>403E</v>
          </cell>
          <cell r="E1420">
            <v>43434</v>
          </cell>
          <cell r="F1420">
            <v>4325614.8</v>
          </cell>
          <cell r="G1420">
            <v>4.1599999999999998E-2</v>
          </cell>
          <cell r="H1420">
            <v>14995.470000000001</v>
          </cell>
          <cell r="I1420">
            <v>4325614.8</v>
          </cell>
          <cell r="J1420">
            <v>4.1599999999999998E-2</v>
          </cell>
          <cell r="K1420">
            <v>14995.464639999998</v>
          </cell>
          <cell r="L1420">
            <v>-0.01</v>
          </cell>
        </row>
        <row r="1421">
          <cell r="A1421" t="str">
            <v>E316 STM Misc, Colstrip 3-4 Com</v>
          </cell>
          <cell r="B1421" t="str">
            <v>E316 STM Misc, Colstrip 3-4 Com-12</v>
          </cell>
          <cell r="C1421" t="str">
            <v>403E</v>
          </cell>
          <cell r="E1421">
            <v>43465</v>
          </cell>
          <cell r="F1421">
            <v>4325614.8</v>
          </cell>
          <cell r="G1421">
            <v>4.1599999999999998E-2</v>
          </cell>
          <cell r="H1421">
            <v>14995.470000000001</v>
          </cell>
          <cell r="I1421">
            <v>4325614.8</v>
          </cell>
          <cell r="J1421">
            <v>4.1599999999999998E-2</v>
          </cell>
          <cell r="K1421">
            <v>14995.464639999998</v>
          </cell>
          <cell r="L1421">
            <v>-0.01</v>
          </cell>
        </row>
        <row r="1422">
          <cell r="A1422" t="str">
            <v>E316 STM Misc, Colstrip 3-4 Com Total</v>
          </cell>
          <cell r="C1422" t="str">
            <v>ESTM</v>
          </cell>
          <cell r="E1422" t="str">
            <v>Total</v>
          </cell>
          <cell r="F1422"/>
          <cell r="G1422"/>
          <cell r="H1422">
            <v>179945.64</v>
          </cell>
          <cell r="I1422"/>
          <cell r="J1422">
            <v>0</v>
          </cell>
          <cell r="K1422">
            <v>179945.57567999992</v>
          </cell>
          <cell r="L1422">
            <v>-0.06</v>
          </cell>
        </row>
        <row r="1423">
          <cell r="A1423" t="str">
            <v>E316 STM Misc, Colstrip 4</v>
          </cell>
          <cell r="B1423" t="str">
            <v>E316 STM Misc, Colstrip 4-1</v>
          </cell>
          <cell r="C1423" t="str">
            <v>403E</v>
          </cell>
          <cell r="E1423">
            <v>43131</v>
          </cell>
          <cell r="F1423">
            <v>1195041.1000000001</v>
          </cell>
          <cell r="G1423">
            <v>6.8000000000000005E-2</v>
          </cell>
          <cell r="H1423">
            <v>6771.9</v>
          </cell>
          <cell r="I1423">
            <v>1192193.1200000001</v>
          </cell>
          <cell r="J1423">
            <v>6.8000000000000005E-2</v>
          </cell>
          <cell r="K1423">
            <v>6755.7610133333337</v>
          </cell>
          <cell r="L1423">
            <v>-16.14</v>
          </cell>
        </row>
        <row r="1424">
          <cell r="A1424" t="str">
            <v>E316 STM Misc, Colstrip 4</v>
          </cell>
          <cell r="B1424" t="str">
            <v>E316 STM Misc, Colstrip 4-2</v>
          </cell>
          <cell r="C1424" t="str">
            <v>403E</v>
          </cell>
          <cell r="E1424">
            <v>43159</v>
          </cell>
          <cell r="F1424">
            <v>1192862.5</v>
          </cell>
          <cell r="G1424">
            <v>6.8000000000000005E-2</v>
          </cell>
          <cell r="H1424">
            <v>6759.5499999999993</v>
          </cell>
          <cell r="I1424">
            <v>1192193.1200000001</v>
          </cell>
          <cell r="J1424">
            <v>6.8000000000000005E-2</v>
          </cell>
          <cell r="K1424">
            <v>6755.7610133333337</v>
          </cell>
          <cell r="L1424">
            <v>-3.79</v>
          </cell>
        </row>
        <row r="1425">
          <cell r="A1425" t="str">
            <v>E316 STM Misc, Colstrip 4</v>
          </cell>
          <cell r="B1425" t="str">
            <v>E316 STM Misc, Colstrip 4-3</v>
          </cell>
          <cell r="C1425" t="str">
            <v>403E</v>
          </cell>
          <cell r="E1425">
            <v>43190</v>
          </cell>
          <cell r="F1425">
            <v>1192862.5</v>
          </cell>
          <cell r="G1425">
            <v>6.8000000000000005E-2</v>
          </cell>
          <cell r="H1425">
            <v>6759.5499999999993</v>
          </cell>
          <cell r="I1425">
            <v>1192193.1200000001</v>
          </cell>
          <cell r="J1425">
            <v>6.8000000000000005E-2</v>
          </cell>
          <cell r="K1425">
            <v>6755.7610133333337</v>
          </cell>
          <cell r="L1425">
            <v>-3.79</v>
          </cell>
        </row>
        <row r="1426">
          <cell r="A1426" t="str">
            <v>E316 STM Misc, Colstrip 4</v>
          </cell>
          <cell r="B1426" t="str">
            <v>E316 STM Misc, Colstrip 4-4</v>
          </cell>
          <cell r="C1426" t="str">
            <v>403E</v>
          </cell>
          <cell r="E1426">
            <v>43220</v>
          </cell>
          <cell r="F1426">
            <v>1192862.5</v>
          </cell>
          <cell r="G1426">
            <v>6.8000000000000005E-2</v>
          </cell>
          <cell r="H1426">
            <v>6759.5499999999993</v>
          </cell>
          <cell r="I1426">
            <v>1192193.1200000001</v>
          </cell>
          <cell r="J1426">
            <v>6.8000000000000005E-2</v>
          </cell>
          <cell r="K1426">
            <v>6755.7610133333337</v>
          </cell>
          <cell r="L1426">
            <v>-3.79</v>
          </cell>
        </row>
        <row r="1427">
          <cell r="A1427" t="str">
            <v>E316 STM Misc, Colstrip 4</v>
          </cell>
          <cell r="B1427" t="str">
            <v>E316 STM Misc, Colstrip 4-5</v>
          </cell>
          <cell r="C1427" t="str">
            <v>403E</v>
          </cell>
          <cell r="E1427">
            <v>43251</v>
          </cell>
          <cell r="F1427">
            <v>1192862.5</v>
          </cell>
          <cell r="G1427">
            <v>6.8000000000000005E-2</v>
          </cell>
          <cell r="H1427">
            <v>6759.5499999999993</v>
          </cell>
          <cell r="I1427">
            <v>1192193.1200000001</v>
          </cell>
          <cell r="J1427">
            <v>6.8000000000000005E-2</v>
          </cell>
          <cell r="K1427">
            <v>6755.7610133333337</v>
          </cell>
          <cell r="L1427">
            <v>-3.79</v>
          </cell>
        </row>
        <row r="1428">
          <cell r="A1428" t="str">
            <v>E316 STM Misc, Colstrip 4</v>
          </cell>
          <cell r="B1428" t="str">
            <v>E316 STM Misc, Colstrip 4-6</v>
          </cell>
          <cell r="C1428" t="str">
            <v>403E</v>
          </cell>
          <cell r="E1428">
            <v>43281</v>
          </cell>
          <cell r="F1428">
            <v>1192862.5</v>
          </cell>
          <cell r="G1428">
            <v>6.8000000000000005E-2</v>
          </cell>
          <cell r="H1428">
            <v>6759.5499999999993</v>
          </cell>
          <cell r="I1428">
            <v>1192193.1200000001</v>
          </cell>
          <cell r="J1428">
            <v>6.8000000000000005E-2</v>
          </cell>
          <cell r="K1428">
            <v>6755.7610133333337</v>
          </cell>
          <cell r="L1428">
            <v>-3.79</v>
          </cell>
        </row>
        <row r="1429">
          <cell r="A1429" t="str">
            <v>E316 STM Misc, Colstrip 4</v>
          </cell>
          <cell r="B1429" t="str">
            <v>E316 STM Misc, Colstrip 4-7</v>
          </cell>
          <cell r="C1429" t="str">
            <v>403E</v>
          </cell>
          <cell r="E1429">
            <v>43312</v>
          </cell>
          <cell r="F1429">
            <v>1192862.5</v>
          </cell>
          <cell r="G1429">
            <v>6.8000000000000005E-2</v>
          </cell>
          <cell r="H1429">
            <v>6759.5499999999993</v>
          </cell>
          <cell r="I1429">
            <v>1192193.1200000001</v>
          </cell>
          <cell r="J1429">
            <v>6.8000000000000005E-2</v>
          </cell>
          <cell r="K1429">
            <v>6755.7610133333337</v>
          </cell>
          <cell r="L1429">
            <v>-3.79</v>
          </cell>
        </row>
        <row r="1430">
          <cell r="A1430" t="str">
            <v>E316 STM Misc, Colstrip 4</v>
          </cell>
          <cell r="B1430" t="str">
            <v>E316 STM Misc, Colstrip 4-8</v>
          </cell>
          <cell r="C1430" t="str">
            <v>403E</v>
          </cell>
          <cell r="E1430">
            <v>43343</v>
          </cell>
          <cell r="F1430">
            <v>1192862.5</v>
          </cell>
          <cell r="G1430">
            <v>6.8000000000000005E-2</v>
          </cell>
          <cell r="H1430">
            <v>6759.5499999999993</v>
          </cell>
          <cell r="I1430">
            <v>1192193.1200000001</v>
          </cell>
          <cell r="J1430">
            <v>6.8000000000000005E-2</v>
          </cell>
          <cell r="K1430">
            <v>6755.7610133333337</v>
          </cell>
          <cell r="L1430">
            <v>-3.79</v>
          </cell>
        </row>
        <row r="1431">
          <cell r="A1431" t="str">
            <v>E316 STM Misc, Colstrip 4</v>
          </cell>
          <cell r="B1431" t="str">
            <v>E316 STM Misc, Colstrip 4-9</v>
          </cell>
          <cell r="C1431" t="str">
            <v>403E</v>
          </cell>
          <cell r="E1431">
            <v>43373</v>
          </cell>
          <cell r="F1431">
            <v>1192862.5</v>
          </cell>
          <cell r="G1431">
            <v>6.8000000000000005E-2</v>
          </cell>
          <cell r="H1431">
            <v>6759.5499999999993</v>
          </cell>
          <cell r="I1431">
            <v>1192193.1200000001</v>
          </cell>
          <cell r="J1431">
            <v>6.8000000000000005E-2</v>
          </cell>
          <cell r="K1431">
            <v>6755.7610133333337</v>
          </cell>
          <cell r="L1431">
            <v>-3.79</v>
          </cell>
        </row>
        <row r="1432">
          <cell r="A1432" t="str">
            <v>E316 STM Misc, Colstrip 4</v>
          </cell>
          <cell r="B1432" t="str">
            <v>E316 STM Misc, Colstrip 4-10</v>
          </cell>
          <cell r="C1432" t="str">
            <v>403E</v>
          </cell>
          <cell r="E1432">
            <v>43404</v>
          </cell>
          <cell r="F1432">
            <v>1192862.5</v>
          </cell>
          <cell r="G1432">
            <v>6.8000000000000005E-2</v>
          </cell>
          <cell r="H1432">
            <v>6759.5499999999993</v>
          </cell>
          <cell r="I1432">
            <v>1192193.1200000001</v>
          </cell>
          <cell r="J1432">
            <v>6.8000000000000005E-2</v>
          </cell>
          <cell r="K1432">
            <v>6755.7610133333337</v>
          </cell>
          <cell r="L1432">
            <v>-3.79</v>
          </cell>
        </row>
        <row r="1433">
          <cell r="A1433" t="str">
            <v>E316 STM Misc, Colstrip 4</v>
          </cell>
          <cell r="B1433" t="str">
            <v>E316 STM Misc, Colstrip 4-11</v>
          </cell>
          <cell r="C1433" t="str">
            <v>403E</v>
          </cell>
          <cell r="E1433">
            <v>43434</v>
          </cell>
          <cell r="F1433">
            <v>1192862.5</v>
          </cell>
          <cell r="G1433">
            <v>6.8000000000000005E-2</v>
          </cell>
          <cell r="H1433">
            <v>6759.5499999999993</v>
          </cell>
          <cell r="I1433">
            <v>1192193.1200000001</v>
          </cell>
          <cell r="J1433">
            <v>6.8000000000000005E-2</v>
          </cell>
          <cell r="K1433">
            <v>6755.7610133333337</v>
          </cell>
          <cell r="L1433">
            <v>-3.79</v>
          </cell>
        </row>
        <row r="1434">
          <cell r="A1434" t="str">
            <v>E316 STM Misc, Colstrip 4</v>
          </cell>
          <cell r="B1434" t="str">
            <v>E316 STM Misc, Colstrip 4-12</v>
          </cell>
          <cell r="C1434" t="str">
            <v>403E</v>
          </cell>
          <cell r="E1434">
            <v>43465</v>
          </cell>
          <cell r="F1434">
            <v>1192193.1200000001</v>
          </cell>
          <cell r="G1434">
            <v>6.8000000000000005E-2</v>
          </cell>
          <cell r="H1434">
            <v>6755.76</v>
          </cell>
          <cell r="I1434">
            <v>1192193.1200000001</v>
          </cell>
          <cell r="J1434">
            <v>6.8000000000000005E-2</v>
          </cell>
          <cell r="K1434">
            <v>6755.7610133333337</v>
          </cell>
          <cell r="L1434">
            <v>0</v>
          </cell>
        </row>
        <row r="1435">
          <cell r="A1435" t="str">
            <v>E316 STM Misc, Colstrip 4 Total</v>
          </cell>
          <cell r="C1435" t="str">
            <v>ESTM</v>
          </cell>
          <cell r="E1435" t="str">
            <v>Total</v>
          </cell>
          <cell r="F1435"/>
          <cell r="G1435"/>
          <cell r="H1435">
            <v>81123.16</v>
          </cell>
          <cell r="I1435"/>
          <cell r="J1435">
            <v>0</v>
          </cell>
          <cell r="K1435">
            <v>81069.132160000023</v>
          </cell>
          <cell r="L1435">
            <v>-54.03</v>
          </cell>
        </row>
        <row r="1436">
          <cell r="A1436" t="str">
            <v>E316 STM Misc, Ferndale</v>
          </cell>
          <cell r="B1436" t="str">
            <v>E316 STM Misc, Ferndale-1</v>
          </cell>
          <cell r="C1436" t="str">
            <v>403E</v>
          </cell>
          <cell r="E1436">
            <v>43131</v>
          </cell>
          <cell r="F1436">
            <v>62866</v>
          </cell>
          <cell r="G1436">
            <v>1.8599999999999998E-2</v>
          </cell>
          <cell r="H1436">
            <v>97.44</v>
          </cell>
          <cell r="I1436">
            <v>62866</v>
          </cell>
          <cell r="J1436">
            <v>1.8599999999999998E-2</v>
          </cell>
          <cell r="K1436">
            <v>97.442299999999989</v>
          </cell>
          <cell r="L1436">
            <v>0</v>
          </cell>
        </row>
        <row r="1437">
          <cell r="A1437" t="str">
            <v>E316 STM Misc, Ferndale</v>
          </cell>
          <cell r="B1437" t="str">
            <v>E316 STM Misc, Ferndale-2</v>
          </cell>
          <cell r="C1437" t="str">
            <v>403E</v>
          </cell>
          <cell r="E1437">
            <v>43159</v>
          </cell>
          <cell r="F1437">
            <v>62866</v>
          </cell>
          <cell r="G1437">
            <v>1.8599999999999998E-2</v>
          </cell>
          <cell r="H1437">
            <v>97.44</v>
          </cell>
          <cell r="I1437">
            <v>62866</v>
          </cell>
          <cell r="J1437">
            <v>1.8599999999999998E-2</v>
          </cell>
          <cell r="K1437">
            <v>97.442299999999989</v>
          </cell>
          <cell r="L1437">
            <v>0</v>
          </cell>
        </row>
        <row r="1438">
          <cell r="A1438" t="str">
            <v>E316 STM Misc, Ferndale</v>
          </cell>
          <cell r="B1438" t="str">
            <v>E316 STM Misc, Ferndale-3</v>
          </cell>
          <cell r="C1438" t="str">
            <v>403E</v>
          </cell>
          <cell r="E1438">
            <v>43190</v>
          </cell>
          <cell r="F1438">
            <v>62866</v>
          </cell>
          <cell r="G1438">
            <v>1.8599999999999998E-2</v>
          </cell>
          <cell r="H1438">
            <v>97.44</v>
          </cell>
          <cell r="I1438">
            <v>62866</v>
          </cell>
          <cell r="J1438">
            <v>1.8599999999999998E-2</v>
          </cell>
          <cell r="K1438">
            <v>97.442299999999989</v>
          </cell>
          <cell r="L1438">
            <v>0</v>
          </cell>
        </row>
        <row r="1439">
          <cell r="A1439" t="str">
            <v>E316 STM Misc, Ferndale</v>
          </cell>
          <cell r="B1439" t="str">
            <v>E316 STM Misc, Ferndale-4</v>
          </cell>
          <cell r="C1439" t="str">
            <v>403E</v>
          </cell>
          <cell r="E1439">
            <v>43220</v>
          </cell>
          <cell r="F1439">
            <v>62866</v>
          </cell>
          <cell r="G1439">
            <v>1.8599999999999998E-2</v>
          </cell>
          <cell r="H1439">
            <v>97.44</v>
          </cell>
          <cell r="I1439">
            <v>62866</v>
          </cell>
          <cell r="J1439">
            <v>1.8599999999999998E-2</v>
          </cell>
          <cell r="K1439">
            <v>97.442299999999989</v>
          </cell>
          <cell r="L1439">
            <v>0</v>
          </cell>
        </row>
        <row r="1440">
          <cell r="A1440" t="str">
            <v>E316 STM Misc, Ferndale</v>
          </cell>
          <cell r="B1440" t="str">
            <v>E316 STM Misc, Ferndale-5</v>
          </cell>
          <cell r="C1440" t="str">
            <v>403E</v>
          </cell>
          <cell r="E1440">
            <v>43251</v>
          </cell>
          <cell r="F1440">
            <v>62866</v>
          </cell>
          <cell r="G1440">
            <v>1.8599999999999998E-2</v>
          </cell>
          <cell r="H1440">
            <v>97.44</v>
          </cell>
          <cell r="I1440">
            <v>62866</v>
          </cell>
          <cell r="J1440">
            <v>1.8599999999999998E-2</v>
          </cell>
          <cell r="K1440">
            <v>97.442299999999989</v>
          </cell>
          <cell r="L1440">
            <v>0</v>
          </cell>
        </row>
        <row r="1441">
          <cell r="A1441" t="str">
            <v>E316 STM Misc, Ferndale</v>
          </cell>
          <cell r="B1441" t="str">
            <v>E316 STM Misc, Ferndale-6</v>
          </cell>
          <cell r="C1441" t="str">
            <v>403E</v>
          </cell>
          <cell r="E1441">
            <v>43281</v>
          </cell>
          <cell r="F1441">
            <v>62866</v>
          </cell>
          <cell r="G1441">
            <v>1.8599999999999998E-2</v>
          </cell>
          <cell r="H1441">
            <v>97.44</v>
          </cell>
          <cell r="I1441">
            <v>62866</v>
          </cell>
          <cell r="J1441">
            <v>1.8599999999999998E-2</v>
          </cell>
          <cell r="K1441">
            <v>97.442299999999989</v>
          </cell>
          <cell r="L1441">
            <v>0</v>
          </cell>
        </row>
        <row r="1442">
          <cell r="A1442" t="str">
            <v>E316 STM Misc, Ferndale</v>
          </cell>
          <cell r="B1442" t="str">
            <v>E316 STM Misc, Ferndale-7</v>
          </cell>
          <cell r="C1442" t="str">
            <v>403E</v>
          </cell>
          <cell r="E1442">
            <v>43312</v>
          </cell>
          <cell r="F1442">
            <v>62866</v>
          </cell>
          <cell r="G1442">
            <v>1.8599999999999998E-2</v>
          </cell>
          <cell r="H1442">
            <v>97.44</v>
          </cell>
          <cell r="I1442">
            <v>62866</v>
          </cell>
          <cell r="J1442">
            <v>1.8599999999999998E-2</v>
          </cell>
          <cell r="K1442">
            <v>97.442299999999989</v>
          </cell>
          <cell r="L1442">
            <v>0</v>
          </cell>
        </row>
        <row r="1443">
          <cell r="A1443" t="str">
            <v>E316 STM Misc, Ferndale</v>
          </cell>
          <cell r="B1443" t="str">
            <v>E316 STM Misc, Ferndale-8</v>
          </cell>
          <cell r="C1443" t="str">
            <v>403E</v>
          </cell>
          <cell r="E1443">
            <v>43343</v>
          </cell>
          <cell r="F1443">
            <v>62866</v>
          </cell>
          <cell r="G1443">
            <v>1.8599999999999998E-2</v>
          </cell>
          <cell r="H1443">
            <v>97.44</v>
          </cell>
          <cell r="I1443">
            <v>62866</v>
          </cell>
          <cell r="J1443">
            <v>1.8599999999999998E-2</v>
          </cell>
          <cell r="K1443">
            <v>97.442299999999989</v>
          </cell>
          <cell r="L1443">
            <v>0</v>
          </cell>
        </row>
        <row r="1444">
          <cell r="A1444" t="str">
            <v>E316 STM Misc, Ferndale</v>
          </cell>
          <cell r="B1444" t="str">
            <v>E316 STM Misc, Ferndale-9</v>
          </cell>
          <cell r="C1444" t="str">
            <v>403E</v>
          </cell>
          <cell r="E1444">
            <v>43373</v>
          </cell>
          <cell r="F1444">
            <v>62866</v>
          </cell>
          <cell r="G1444">
            <v>1.8599999999999998E-2</v>
          </cell>
          <cell r="H1444">
            <v>97.44</v>
          </cell>
          <cell r="I1444">
            <v>62866</v>
          </cell>
          <cell r="J1444">
            <v>1.8599999999999998E-2</v>
          </cell>
          <cell r="K1444">
            <v>97.442299999999989</v>
          </cell>
          <cell r="L1444">
            <v>0</v>
          </cell>
        </row>
        <row r="1445">
          <cell r="A1445" t="str">
            <v>E316 STM Misc, Ferndale</v>
          </cell>
          <cell r="B1445" t="str">
            <v>E316 STM Misc, Ferndale-10</v>
          </cell>
          <cell r="C1445" t="str">
            <v>403E</v>
          </cell>
          <cell r="E1445">
            <v>43404</v>
          </cell>
          <cell r="F1445">
            <v>62866</v>
          </cell>
          <cell r="G1445">
            <v>1.8599999999999998E-2</v>
          </cell>
          <cell r="H1445">
            <v>97.44</v>
          </cell>
          <cell r="I1445">
            <v>62866</v>
          </cell>
          <cell r="J1445">
            <v>1.8599999999999998E-2</v>
          </cell>
          <cell r="K1445">
            <v>97.442299999999989</v>
          </cell>
          <cell r="L1445">
            <v>0</v>
          </cell>
        </row>
        <row r="1446">
          <cell r="A1446" t="str">
            <v>E316 STM Misc, Ferndale</v>
          </cell>
          <cell r="B1446" t="str">
            <v>E316 STM Misc, Ferndale-11</v>
          </cell>
          <cell r="C1446" t="str">
            <v>403E</v>
          </cell>
          <cell r="E1446">
            <v>43434</v>
          </cell>
          <cell r="F1446">
            <v>62866</v>
          </cell>
          <cell r="G1446">
            <v>1.8599999999999998E-2</v>
          </cell>
          <cell r="H1446">
            <v>97.44</v>
          </cell>
          <cell r="I1446">
            <v>62866</v>
          </cell>
          <cell r="J1446">
            <v>1.8599999999999998E-2</v>
          </cell>
          <cell r="K1446">
            <v>97.442299999999989</v>
          </cell>
          <cell r="L1446">
            <v>0</v>
          </cell>
        </row>
        <row r="1447">
          <cell r="A1447" t="str">
            <v>E316 STM Misc, Ferndale</v>
          </cell>
          <cell r="B1447" t="str">
            <v>E316 STM Misc, Ferndale-12</v>
          </cell>
          <cell r="C1447" t="str">
            <v>403E</v>
          </cell>
          <cell r="E1447">
            <v>43465</v>
          </cell>
          <cell r="F1447">
            <v>62866</v>
          </cell>
          <cell r="G1447">
            <v>1.8599999999999998E-2</v>
          </cell>
          <cell r="H1447">
            <v>97.44</v>
          </cell>
          <cell r="I1447">
            <v>62866</v>
          </cell>
          <cell r="J1447">
            <v>1.8599999999999998E-2</v>
          </cell>
          <cell r="K1447">
            <v>97.442299999999989</v>
          </cell>
          <cell r="L1447">
            <v>0</v>
          </cell>
        </row>
        <row r="1448">
          <cell r="A1448" t="str">
            <v>E316 STM Misc, Ferndale Total</v>
          </cell>
          <cell r="C1448" t="str">
            <v>ESTM</v>
          </cell>
          <cell r="E1448" t="str">
            <v>Total</v>
          </cell>
          <cell r="F1448"/>
          <cell r="G1448"/>
          <cell r="H1448">
            <v>1169.2800000000002</v>
          </cell>
          <cell r="I1448"/>
          <cell r="J1448">
            <v>0</v>
          </cell>
          <cell r="K1448">
            <v>1169.3075999999996</v>
          </cell>
          <cell r="L1448">
            <v>0.03</v>
          </cell>
        </row>
        <row r="1449">
          <cell r="A1449" t="str">
            <v>E316 STM Misc, Fred 1/APC</v>
          </cell>
          <cell r="B1449" t="str">
            <v>E316 STM Misc, Fred 1/APC-1</v>
          </cell>
          <cell r="C1449" t="str">
            <v>403E</v>
          </cell>
          <cell r="E1449">
            <v>43131</v>
          </cell>
          <cell r="F1449">
            <v>336377.91</v>
          </cell>
          <cell r="G1449">
            <v>2.5500000000000002E-2</v>
          </cell>
          <cell r="H1449">
            <v>714.8</v>
          </cell>
          <cell r="I1449">
            <v>336377.91</v>
          </cell>
          <cell r="J1449">
            <v>2.5500000000000002E-2</v>
          </cell>
          <cell r="K1449">
            <v>714.8030587500001</v>
          </cell>
          <cell r="L1449">
            <v>0</v>
          </cell>
        </row>
        <row r="1450">
          <cell r="A1450" t="str">
            <v>E316 STM Misc, Fred 1/APC</v>
          </cell>
          <cell r="B1450" t="str">
            <v>E316 STM Misc, Fred 1/APC-2</v>
          </cell>
          <cell r="C1450" t="str">
            <v>403E</v>
          </cell>
          <cell r="E1450">
            <v>43159</v>
          </cell>
          <cell r="F1450">
            <v>336377.91</v>
          </cell>
          <cell r="G1450">
            <v>2.5500000000000002E-2</v>
          </cell>
          <cell r="H1450">
            <v>714.8</v>
          </cell>
          <cell r="I1450">
            <v>336377.91</v>
          </cell>
          <cell r="J1450">
            <v>2.5500000000000002E-2</v>
          </cell>
          <cell r="K1450">
            <v>714.8030587500001</v>
          </cell>
          <cell r="L1450">
            <v>0</v>
          </cell>
        </row>
        <row r="1451">
          <cell r="A1451" t="str">
            <v>E316 STM Misc, Fred 1/APC</v>
          </cell>
          <cell r="B1451" t="str">
            <v>E316 STM Misc, Fred 1/APC-3</v>
          </cell>
          <cell r="C1451" t="str">
            <v>403E</v>
          </cell>
          <cell r="E1451">
            <v>43190</v>
          </cell>
          <cell r="F1451">
            <v>336377.91</v>
          </cell>
          <cell r="G1451">
            <v>2.5500000000000002E-2</v>
          </cell>
          <cell r="H1451">
            <v>714.8</v>
          </cell>
          <cell r="I1451">
            <v>336377.91</v>
          </cell>
          <cell r="J1451">
            <v>2.5500000000000002E-2</v>
          </cell>
          <cell r="K1451">
            <v>714.8030587500001</v>
          </cell>
          <cell r="L1451">
            <v>0</v>
          </cell>
        </row>
        <row r="1452">
          <cell r="A1452" t="str">
            <v>E316 STM Misc, Fred 1/APC</v>
          </cell>
          <cell r="B1452" t="str">
            <v>E316 STM Misc, Fred 1/APC-4</v>
          </cell>
          <cell r="C1452" t="str">
            <v>403E</v>
          </cell>
          <cell r="E1452">
            <v>43220</v>
          </cell>
          <cell r="F1452">
            <v>336377.91</v>
          </cell>
          <cell r="G1452">
            <v>2.5500000000000002E-2</v>
          </cell>
          <cell r="H1452">
            <v>714.8</v>
          </cell>
          <cell r="I1452">
            <v>336377.91</v>
          </cell>
          <cell r="J1452">
            <v>2.5500000000000002E-2</v>
          </cell>
          <cell r="K1452">
            <v>714.8030587500001</v>
          </cell>
          <cell r="L1452">
            <v>0</v>
          </cell>
        </row>
        <row r="1453">
          <cell r="A1453" t="str">
            <v>E316 STM Misc, Fred 1/APC</v>
          </cell>
          <cell r="B1453" t="str">
            <v>E316 STM Misc, Fred 1/APC-5</v>
          </cell>
          <cell r="C1453" t="str">
            <v>403E</v>
          </cell>
          <cell r="E1453">
            <v>43251</v>
          </cell>
          <cell r="F1453">
            <v>336377.91</v>
          </cell>
          <cell r="G1453">
            <v>2.5500000000000002E-2</v>
          </cell>
          <cell r="H1453">
            <v>714.8</v>
          </cell>
          <cell r="I1453">
            <v>336377.91</v>
          </cell>
          <cell r="J1453">
            <v>2.5500000000000002E-2</v>
          </cell>
          <cell r="K1453">
            <v>714.8030587500001</v>
          </cell>
          <cell r="L1453">
            <v>0</v>
          </cell>
        </row>
        <row r="1454">
          <cell r="A1454" t="str">
            <v>E316 STM Misc, Fred 1/APC</v>
          </cell>
          <cell r="B1454" t="str">
            <v>E316 STM Misc, Fred 1/APC-6</v>
          </cell>
          <cell r="C1454" t="str">
            <v>403E</v>
          </cell>
          <cell r="E1454">
            <v>43281</v>
          </cell>
          <cell r="F1454">
            <v>336377.91</v>
          </cell>
          <cell r="G1454">
            <v>2.5500000000000002E-2</v>
          </cell>
          <cell r="H1454">
            <v>714.8</v>
          </cell>
          <cell r="I1454">
            <v>336377.91</v>
          </cell>
          <cell r="J1454">
            <v>2.5500000000000002E-2</v>
          </cell>
          <cell r="K1454">
            <v>714.8030587500001</v>
          </cell>
          <cell r="L1454">
            <v>0</v>
          </cell>
        </row>
        <row r="1455">
          <cell r="A1455" t="str">
            <v>E316 STM Misc, Fred 1/APC</v>
          </cell>
          <cell r="B1455" t="str">
            <v>E316 STM Misc, Fred 1/APC-7</v>
          </cell>
          <cell r="C1455" t="str">
            <v>403E</v>
          </cell>
          <cell r="E1455">
            <v>43312</v>
          </cell>
          <cell r="F1455">
            <v>336377.91</v>
          </cell>
          <cell r="G1455">
            <v>2.5500000000000002E-2</v>
          </cell>
          <cell r="H1455">
            <v>714.8</v>
          </cell>
          <cell r="I1455">
            <v>336377.91</v>
          </cell>
          <cell r="J1455">
            <v>2.5500000000000002E-2</v>
          </cell>
          <cell r="K1455">
            <v>714.8030587500001</v>
          </cell>
          <cell r="L1455">
            <v>0</v>
          </cell>
        </row>
        <row r="1456">
          <cell r="A1456" t="str">
            <v>E316 STM Misc, Fred 1/APC</v>
          </cell>
          <cell r="B1456" t="str">
            <v>E316 STM Misc, Fred 1/APC-8</v>
          </cell>
          <cell r="C1456" t="str">
            <v>403E</v>
          </cell>
          <cell r="E1456">
            <v>43343</v>
          </cell>
          <cell r="F1456">
            <v>336377.91</v>
          </cell>
          <cell r="G1456">
            <v>2.5500000000000002E-2</v>
          </cell>
          <cell r="H1456">
            <v>714.8</v>
          </cell>
          <cell r="I1456">
            <v>336377.91</v>
          </cell>
          <cell r="J1456">
            <v>2.5500000000000002E-2</v>
          </cell>
          <cell r="K1456">
            <v>714.8030587500001</v>
          </cell>
          <cell r="L1456">
            <v>0</v>
          </cell>
        </row>
        <row r="1457">
          <cell r="A1457" t="str">
            <v>E316 STM Misc, Fred 1/APC</v>
          </cell>
          <cell r="B1457" t="str">
            <v>E316 STM Misc, Fred 1/APC-9</v>
          </cell>
          <cell r="C1457" t="str">
            <v>403E</v>
          </cell>
          <cell r="E1457">
            <v>43373</v>
          </cell>
          <cell r="F1457">
            <v>336377.91</v>
          </cell>
          <cell r="G1457">
            <v>2.5500000000000002E-2</v>
          </cell>
          <cell r="H1457">
            <v>714.8</v>
          </cell>
          <cell r="I1457">
            <v>336377.91</v>
          </cell>
          <cell r="J1457">
            <v>2.5500000000000002E-2</v>
          </cell>
          <cell r="K1457">
            <v>714.8030587500001</v>
          </cell>
          <cell r="L1457">
            <v>0</v>
          </cell>
        </row>
        <row r="1458">
          <cell r="A1458" t="str">
            <v>E316 STM Misc, Fred 1/APC</v>
          </cell>
          <cell r="B1458" t="str">
            <v>E316 STM Misc, Fred 1/APC-10</v>
          </cell>
          <cell r="C1458" t="str">
            <v>403E</v>
          </cell>
          <cell r="E1458">
            <v>43404</v>
          </cell>
          <cell r="F1458">
            <v>336377.91</v>
          </cell>
          <cell r="G1458">
            <v>2.5500000000000002E-2</v>
          </cell>
          <cell r="H1458">
            <v>714.8</v>
          </cell>
          <cell r="I1458">
            <v>336377.91</v>
          </cell>
          <cell r="J1458">
            <v>2.5500000000000002E-2</v>
          </cell>
          <cell r="K1458">
            <v>714.8030587500001</v>
          </cell>
          <cell r="L1458">
            <v>0</v>
          </cell>
        </row>
        <row r="1459">
          <cell r="A1459" t="str">
            <v>E316 STM Misc, Fred 1/APC</v>
          </cell>
          <cell r="B1459" t="str">
            <v>E316 STM Misc, Fred 1/APC-11</v>
          </cell>
          <cell r="C1459" t="str">
            <v>403E</v>
          </cell>
          <cell r="E1459">
            <v>43434</v>
          </cell>
          <cell r="F1459">
            <v>336377.91</v>
          </cell>
          <cell r="G1459">
            <v>2.5500000000000002E-2</v>
          </cell>
          <cell r="H1459">
            <v>714.8</v>
          </cell>
          <cell r="I1459">
            <v>336377.91</v>
          </cell>
          <cell r="J1459">
            <v>2.5500000000000002E-2</v>
          </cell>
          <cell r="K1459">
            <v>714.8030587500001</v>
          </cell>
          <cell r="L1459">
            <v>0</v>
          </cell>
        </row>
        <row r="1460">
          <cell r="A1460" t="str">
            <v>E316 STM Misc, Fred 1/APC</v>
          </cell>
          <cell r="B1460" t="str">
            <v>E316 STM Misc, Fred 1/APC-12</v>
          </cell>
          <cell r="C1460" t="str">
            <v>403E</v>
          </cell>
          <cell r="E1460">
            <v>43465</v>
          </cell>
          <cell r="F1460">
            <v>336377.91</v>
          </cell>
          <cell r="G1460">
            <v>2.5500000000000002E-2</v>
          </cell>
          <cell r="H1460">
            <v>714.8</v>
          </cell>
          <cell r="I1460">
            <v>336377.91</v>
          </cell>
          <cell r="J1460">
            <v>2.5500000000000002E-2</v>
          </cell>
          <cell r="K1460">
            <v>714.8030587500001</v>
          </cell>
          <cell r="L1460">
            <v>0</v>
          </cell>
        </row>
        <row r="1461">
          <cell r="A1461" t="str">
            <v>E316 STM Misc, Fred 1/APC Total</v>
          </cell>
          <cell r="C1461" t="str">
            <v>ESTM</v>
          </cell>
          <cell r="E1461" t="str">
            <v>Total</v>
          </cell>
          <cell r="F1461"/>
          <cell r="G1461"/>
          <cell r="H1461">
            <v>8577.6</v>
          </cell>
          <cell r="I1461"/>
          <cell r="J1461">
            <v>0</v>
          </cell>
          <cell r="K1461">
            <v>8577.636704999999</v>
          </cell>
          <cell r="L1461">
            <v>0.04</v>
          </cell>
        </row>
        <row r="1462">
          <cell r="A1462" t="str">
            <v>E316 STM Misc, Goldendale OP</v>
          </cell>
          <cell r="B1462" t="str">
            <v>E316 STM Misc, Goldendale OP-1</v>
          </cell>
          <cell r="C1462" t="str">
            <v>403E</v>
          </cell>
          <cell r="E1462">
            <v>43131</v>
          </cell>
          <cell r="F1462">
            <v>6163</v>
          </cell>
          <cell r="G1462">
            <v>8.7999999999999988E-3</v>
          </cell>
          <cell r="H1462">
            <v>4.5199999999999996</v>
          </cell>
          <cell r="I1462">
            <v>6163</v>
          </cell>
          <cell r="J1462">
            <v>8.7999999999999988E-3</v>
          </cell>
          <cell r="K1462">
            <v>4.5195333333333325</v>
          </cell>
          <cell r="L1462">
            <v>0</v>
          </cell>
        </row>
        <row r="1463">
          <cell r="A1463" t="str">
            <v>E316 STM Misc, Goldendale OP</v>
          </cell>
          <cell r="B1463" t="str">
            <v>E316 STM Misc, Goldendale OP-2</v>
          </cell>
          <cell r="C1463" t="str">
            <v>403E</v>
          </cell>
          <cell r="E1463">
            <v>43159</v>
          </cell>
          <cell r="F1463">
            <v>6163</v>
          </cell>
          <cell r="G1463">
            <v>8.7999999999999988E-3</v>
          </cell>
          <cell r="H1463">
            <v>4.5199999999999996</v>
          </cell>
          <cell r="I1463">
            <v>6163</v>
          </cell>
          <cell r="J1463">
            <v>8.7999999999999988E-3</v>
          </cell>
          <cell r="K1463">
            <v>4.5195333333333325</v>
          </cell>
          <cell r="L1463">
            <v>0</v>
          </cell>
        </row>
        <row r="1464">
          <cell r="A1464" t="str">
            <v>E316 STM Misc, Goldendale OP</v>
          </cell>
          <cell r="B1464" t="str">
            <v>E316 STM Misc, Goldendale OP-3</v>
          </cell>
          <cell r="C1464" t="str">
            <v>403E</v>
          </cell>
          <cell r="E1464">
            <v>43190</v>
          </cell>
          <cell r="F1464">
            <v>6163</v>
          </cell>
          <cell r="G1464">
            <v>8.7999999999999988E-3</v>
          </cell>
          <cell r="H1464">
            <v>4.5199999999999996</v>
          </cell>
          <cell r="I1464">
            <v>6163</v>
          </cell>
          <cell r="J1464">
            <v>8.7999999999999988E-3</v>
          </cell>
          <cell r="K1464">
            <v>4.5195333333333325</v>
          </cell>
          <cell r="L1464">
            <v>0</v>
          </cell>
        </row>
        <row r="1465">
          <cell r="A1465" t="str">
            <v>E316 STM Misc, Goldendale OP</v>
          </cell>
          <cell r="B1465" t="str">
            <v>E316 STM Misc, Goldendale OP-4</v>
          </cell>
          <cell r="C1465" t="str">
            <v>403E</v>
          </cell>
          <cell r="E1465">
            <v>43220</v>
          </cell>
          <cell r="F1465">
            <v>6163</v>
          </cell>
          <cell r="G1465">
            <v>8.7999999999999988E-3</v>
          </cell>
          <cell r="H1465">
            <v>4.5199999999999996</v>
          </cell>
          <cell r="I1465">
            <v>6163</v>
          </cell>
          <cell r="J1465">
            <v>8.7999999999999988E-3</v>
          </cell>
          <cell r="K1465">
            <v>4.5195333333333325</v>
          </cell>
          <cell r="L1465">
            <v>0</v>
          </cell>
        </row>
        <row r="1466">
          <cell r="A1466" t="str">
            <v>E316 STM Misc, Goldendale OP</v>
          </cell>
          <cell r="B1466" t="str">
            <v>E316 STM Misc, Goldendale OP-5</v>
          </cell>
          <cell r="C1466" t="str">
            <v>403E</v>
          </cell>
          <cell r="E1466">
            <v>43251</v>
          </cell>
          <cell r="F1466">
            <v>6163</v>
          </cell>
          <cell r="G1466">
            <v>8.7999999999999988E-3</v>
          </cell>
          <cell r="H1466">
            <v>4.5199999999999996</v>
          </cell>
          <cell r="I1466">
            <v>6163</v>
          </cell>
          <cell r="J1466">
            <v>8.7999999999999988E-3</v>
          </cell>
          <cell r="K1466">
            <v>4.5195333333333325</v>
          </cell>
          <cell r="L1466">
            <v>0</v>
          </cell>
        </row>
        <row r="1467">
          <cell r="A1467" t="str">
            <v>E316 STM Misc, Goldendale OP</v>
          </cell>
          <cell r="B1467" t="str">
            <v>E316 STM Misc, Goldendale OP-6</v>
          </cell>
          <cell r="C1467" t="str">
            <v>403E</v>
          </cell>
          <cell r="E1467">
            <v>43281</v>
          </cell>
          <cell r="F1467">
            <v>6163</v>
          </cell>
          <cell r="G1467">
            <v>8.7999999999999988E-3</v>
          </cell>
          <cell r="H1467">
            <v>4.5199999999999996</v>
          </cell>
          <cell r="I1467">
            <v>6163</v>
          </cell>
          <cell r="J1467">
            <v>8.7999999999999988E-3</v>
          </cell>
          <cell r="K1467">
            <v>4.5195333333333325</v>
          </cell>
          <cell r="L1467">
            <v>0</v>
          </cell>
        </row>
        <row r="1468">
          <cell r="A1468" t="str">
            <v>E316 STM Misc, Goldendale OP</v>
          </cell>
          <cell r="B1468" t="str">
            <v>E316 STM Misc, Goldendale OP-7</v>
          </cell>
          <cell r="C1468" t="str">
            <v>403E</v>
          </cell>
          <cell r="E1468">
            <v>43312</v>
          </cell>
          <cell r="F1468">
            <v>6163</v>
          </cell>
          <cell r="G1468">
            <v>8.7999999999999988E-3</v>
          </cell>
          <cell r="H1468">
            <v>4.5199999999999996</v>
          </cell>
          <cell r="I1468">
            <v>6163</v>
          </cell>
          <cell r="J1468">
            <v>8.7999999999999988E-3</v>
          </cell>
          <cell r="K1468">
            <v>4.5195333333333325</v>
          </cell>
          <cell r="L1468">
            <v>0</v>
          </cell>
        </row>
        <row r="1469">
          <cell r="A1469" t="str">
            <v>E316 STM Misc, Goldendale OP</v>
          </cell>
          <cell r="B1469" t="str">
            <v>E316 STM Misc, Goldendale OP-8</v>
          </cell>
          <cell r="C1469" t="str">
            <v>403E</v>
          </cell>
          <cell r="E1469">
            <v>43343</v>
          </cell>
          <cell r="F1469">
            <v>6163</v>
          </cell>
          <cell r="G1469">
            <v>8.7999999999999988E-3</v>
          </cell>
          <cell r="H1469">
            <v>4.5199999999999996</v>
          </cell>
          <cell r="I1469">
            <v>6163</v>
          </cell>
          <cell r="J1469">
            <v>8.7999999999999988E-3</v>
          </cell>
          <cell r="K1469">
            <v>4.5195333333333325</v>
          </cell>
          <cell r="L1469">
            <v>0</v>
          </cell>
        </row>
        <row r="1470">
          <cell r="A1470" t="str">
            <v>E316 STM Misc, Goldendale OP</v>
          </cell>
          <cell r="B1470" t="str">
            <v>E316 STM Misc, Goldendale OP-9</v>
          </cell>
          <cell r="C1470" t="str">
            <v>403E</v>
          </cell>
          <cell r="E1470">
            <v>43373</v>
          </cell>
          <cell r="F1470">
            <v>6163</v>
          </cell>
          <cell r="G1470">
            <v>8.7999999999999988E-3</v>
          </cell>
          <cell r="H1470">
            <v>4.5199999999999996</v>
          </cell>
          <cell r="I1470">
            <v>6163</v>
          </cell>
          <cell r="J1470">
            <v>8.7999999999999988E-3</v>
          </cell>
          <cell r="K1470">
            <v>4.5195333333333325</v>
          </cell>
          <cell r="L1470">
            <v>0</v>
          </cell>
        </row>
        <row r="1471">
          <cell r="A1471" t="str">
            <v>E316 STM Misc, Goldendale OP</v>
          </cell>
          <cell r="B1471" t="str">
            <v>E316 STM Misc, Goldendale OP-10</v>
          </cell>
          <cell r="C1471" t="str">
            <v>403E</v>
          </cell>
          <cell r="E1471">
            <v>43404</v>
          </cell>
          <cell r="F1471">
            <v>6163</v>
          </cell>
          <cell r="G1471">
            <v>8.7999999999999988E-3</v>
          </cell>
          <cell r="H1471">
            <v>4.5199999999999996</v>
          </cell>
          <cell r="I1471">
            <v>6163</v>
          </cell>
          <cell r="J1471">
            <v>8.7999999999999988E-3</v>
          </cell>
          <cell r="K1471">
            <v>4.5195333333333325</v>
          </cell>
          <cell r="L1471">
            <v>0</v>
          </cell>
        </row>
        <row r="1472">
          <cell r="A1472" t="str">
            <v>E316 STM Misc, Goldendale OP</v>
          </cell>
          <cell r="B1472" t="str">
            <v>E316 STM Misc, Goldendale OP-11</v>
          </cell>
          <cell r="C1472" t="str">
            <v>403E</v>
          </cell>
          <cell r="E1472">
            <v>43434</v>
          </cell>
          <cell r="F1472">
            <v>6163</v>
          </cell>
          <cell r="G1472">
            <v>8.7999999999999988E-3</v>
          </cell>
          <cell r="H1472">
            <v>4.5199999999999996</v>
          </cell>
          <cell r="I1472">
            <v>6163</v>
          </cell>
          <cell r="J1472">
            <v>8.7999999999999988E-3</v>
          </cell>
          <cell r="K1472">
            <v>4.5195333333333325</v>
          </cell>
          <cell r="L1472">
            <v>0</v>
          </cell>
        </row>
        <row r="1473">
          <cell r="A1473" t="str">
            <v>E316 STM Misc, Goldendale OP</v>
          </cell>
          <cell r="B1473" t="str">
            <v>E316 STM Misc, Goldendale OP-12</v>
          </cell>
          <cell r="C1473" t="str">
            <v>403E</v>
          </cell>
          <cell r="E1473">
            <v>43465</v>
          </cell>
          <cell r="F1473">
            <v>6163</v>
          </cell>
          <cell r="G1473">
            <v>8.7999999999999988E-3</v>
          </cell>
          <cell r="H1473">
            <v>4.5199999999999996</v>
          </cell>
          <cell r="I1473">
            <v>6163</v>
          </cell>
          <cell r="J1473">
            <v>8.7999999999999988E-3</v>
          </cell>
          <cell r="K1473">
            <v>4.5195333333333325</v>
          </cell>
          <cell r="L1473">
            <v>0</v>
          </cell>
        </row>
        <row r="1474">
          <cell r="A1474" t="str">
            <v>E316 STM Misc, Goldendale OP Total</v>
          </cell>
          <cell r="C1474" t="str">
            <v>ESTM</v>
          </cell>
          <cell r="E1474" t="str">
            <v>Total</v>
          </cell>
          <cell r="F1474"/>
          <cell r="G1474"/>
          <cell r="H1474">
            <v>54.239999999999981</v>
          </cell>
          <cell r="I1474"/>
          <cell r="J1474">
            <v>0</v>
          </cell>
          <cell r="K1474">
            <v>54.234400000000001</v>
          </cell>
          <cell r="L1474">
            <v>-0.01</v>
          </cell>
        </row>
        <row r="1475">
          <cell r="A1475" t="str">
            <v>E316 STM Misc, Mint Farm</v>
          </cell>
          <cell r="B1475" t="str">
            <v>E316 STM Misc, Mint Farm-1</v>
          </cell>
          <cell r="C1475" t="str">
            <v>403E</v>
          </cell>
          <cell r="E1475">
            <v>43131</v>
          </cell>
          <cell r="F1475">
            <v>0</v>
          </cell>
          <cell r="G1475">
            <v>2.7300000000000001E-2</v>
          </cell>
          <cell r="H1475">
            <v>0</v>
          </cell>
          <cell r="I1475">
            <v>10918.98</v>
          </cell>
          <cell r="J1475">
            <v>2.7300000000000001E-2</v>
          </cell>
          <cell r="K1475">
            <v>24.840679499999997</v>
          </cell>
          <cell r="L1475">
            <v>24.84</v>
          </cell>
        </row>
        <row r="1476">
          <cell r="A1476" t="str">
            <v>E316 STM Misc, Mint Farm</v>
          </cell>
          <cell r="B1476" t="str">
            <v>E316 STM Misc, Mint Farm-2</v>
          </cell>
          <cell r="C1476" t="str">
            <v>403E</v>
          </cell>
          <cell r="E1476">
            <v>43159</v>
          </cell>
          <cell r="F1476">
            <v>0</v>
          </cell>
          <cell r="G1476">
            <v>2.7300000000000001E-2</v>
          </cell>
          <cell r="H1476">
            <v>0</v>
          </cell>
          <cell r="I1476">
            <v>10918.98</v>
          </cell>
          <cell r="J1476">
            <v>2.7300000000000001E-2</v>
          </cell>
          <cell r="K1476">
            <v>24.840679499999997</v>
          </cell>
          <cell r="L1476">
            <v>24.84</v>
          </cell>
        </row>
        <row r="1477">
          <cell r="A1477" t="str">
            <v>E316 STM Misc, Mint Farm</v>
          </cell>
          <cell r="B1477" t="str">
            <v>E316 STM Misc, Mint Farm-3</v>
          </cell>
          <cell r="C1477" t="str">
            <v>403E</v>
          </cell>
          <cell r="E1477">
            <v>43190</v>
          </cell>
          <cell r="F1477">
            <v>0</v>
          </cell>
          <cell r="G1477">
            <v>2.7300000000000001E-2</v>
          </cell>
          <cell r="H1477">
            <v>0</v>
          </cell>
          <cell r="I1477">
            <v>10918.98</v>
          </cell>
          <cell r="J1477">
            <v>2.7300000000000001E-2</v>
          </cell>
          <cell r="K1477">
            <v>24.840679499999997</v>
          </cell>
          <cell r="L1477">
            <v>24.84</v>
          </cell>
        </row>
        <row r="1478">
          <cell r="A1478" t="str">
            <v>E316 STM Misc, Mint Farm</v>
          </cell>
          <cell r="B1478" t="str">
            <v>E316 STM Misc, Mint Farm-4</v>
          </cell>
          <cell r="C1478" t="str">
            <v>403E</v>
          </cell>
          <cell r="E1478">
            <v>43220</v>
          </cell>
          <cell r="F1478">
            <v>0</v>
          </cell>
          <cell r="G1478">
            <v>2.7300000000000001E-2</v>
          </cell>
          <cell r="H1478">
            <v>0</v>
          </cell>
          <cell r="I1478">
            <v>10918.98</v>
          </cell>
          <cell r="J1478">
            <v>2.7300000000000001E-2</v>
          </cell>
          <cell r="K1478">
            <v>24.840679499999997</v>
          </cell>
          <cell r="L1478">
            <v>24.84</v>
          </cell>
        </row>
        <row r="1479">
          <cell r="A1479" t="str">
            <v>E316 STM Misc, Mint Farm</v>
          </cell>
          <cell r="B1479" t="str">
            <v>E316 STM Misc, Mint Farm-5</v>
          </cell>
          <cell r="C1479" t="str">
            <v>403E</v>
          </cell>
          <cell r="E1479">
            <v>43251</v>
          </cell>
          <cell r="F1479">
            <v>0</v>
          </cell>
          <cell r="G1479">
            <v>2.7300000000000001E-2</v>
          </cell>
          <cell r="H1479">
            <v>0</v>
          </cell>
          <cell r="I1479">
            <v>10918.98</v>
          </cell>
          <cell r="J1479">
            <v>2.7300000000000001E-2</v>
          </cell>
          <cell r="K1479">
            <v>24.840679499999997</v>
          </cell>
          <cell r="L1479">
            <v>24.84</v>
          </cell>
        </row>
        <row r="1480">
          <cell r="A1480" t="str">
            <v>E316 STM Misc, Mint Farm</v>
          </cell>
          <cell r="B1480" t="str">
            <v>E316 STM Misc, Mint Farm-6</v>
          </cell>
          <cell r="C1480" t="str">
            <v>403E</v>
          </cell>
          <cell r="E1480">
            <v>43281</v>
          </cell>
          <cell r="F1480">
            <v>0</v>
          </cell>
          <cell r="G1480">
            <v>2.7300000000000001E-2</v>
          </cell>
          <cell r="H1480">
            <v>0</v>
          </cell>
          <cell r="I1480">
            <v>10918.98</v>
          </cell>
          <cell r="J1480">
            <v>2.7300000000000001E-2</v>
          </cell>
          <cell r="K1480">
            <v>24.840679499999997</v>
          </cell>
          <cell r="L1480">
            <v>24.84</v>
          </cell>
        </row>
        <row r="1481">
          <cell r="A1481" t="str">
            <v>E316 STM Misc, Mint Farm</v>
          </cell>
          <cell r="B1481" t="str">
            <v>E316 STM Misc, Mint Farm-7</v>
          </cell>
          <cell r="C1481" t="str">
            <v>403E</v>
          </cell>
          <cell r="E1481">
            <v>43312</v>
          </cell>
          <cell r="F1481">
            <v>0</v>
          </cell>
          <cell r="G1481">
            <v>2.7300000000000001E-2</v>
          </cell>
          <cell r="H1481">
            <v>0</v>
          </cell>
          <cell r="I1481">
            <v>10918.98</v>
          </cell>
          <cell r="J1481">
            <v>2.7300000000000001E-2</v>
          </cell>
          <cell r="K1481">
            <v>24.840679499999997</v>
          </cell>
          <cell r="L1481">
            <v>24.84</v>
          </cell>
        </row>
        <row r="1482">
          <cell r="A1482" t="str">
            <v>E316 STM Misc, Mint Farm</v>
          </cell>
          <cell r="B1482" t="str">
            <v>E316 STM Misc, Mint Farm-8</v>
          </cell>
          <cell r="C1482" t="str">
            <v>403E</v>
          </cell>
          <cell r="E1482">
            <v>43343</v>
          </cell>
          <cell r="F1482">
            <v>5459.49</v>
          </cell>
          <cell r="G1482">
            <v>2.7300000000000001E-2</v>
          </cell>
          <cell r="H1482">
            <v>12.42</v>
          </cell>
          <cell r="I1482">
            <v>10918.98</v>
          </cell>
          <cell r="J1482">
            <v>2.7300000000000001E-2</v>
          </cell>
          <cell r="K1482">
            <v>24.840679499999997</v>
          </cell>
          <cell r="L1482">
            <v>12.42</v>
          </cell>
        </row>
        <row r="1483">
          <cell r="A1483" t="str">
            <v>E316 STM Misc, Mint Farm</v>
          </cell>
          <cell r="B1483" t="str">
            <v>E316 STM Misc, Mint Farm-9</v>
          </cell>
          <cell r="C1483" t="str">
            <v>403E</v>
          </cell>
          <cell r="E1483">
            <v>43373</v>
          </cell>
          <cell r="F1483">
            <v>10918.98</v>
          </cell>
          <cell r="G1483">
            <v>2.7300000000000001E-2</v>
          </cell>
          <cell r="H1483">
            <v>24.84</v>
          </cell>
          <cell r="I1483">
            <v>10918.98</v>
          </cell>
          <cell r="J1483">
            <v>2.7300000000000001E-2</v>
          </cell>
          <cell r="K1483">
            <v>24.840679499999997</v>
          </cell>
          <cell r="L1483">
            <v>0</v>
          </cell>
        </row>
        <row r="1484">
          <cell r="A1484" t="str">
            <v>E316 STM Misc, Mint Farm</v>
          </cell>
          <cell r="B1484" t="str">
            <v>E316 STM Misc, Mint Farm-10</v>
          </cell>
          <cell r="C1484" t="str">
            <v>403E</v>
          </cell>
          <cell r="E1484">
            <v>43404</v>
          </cell>
          <cell r="F1484">
            <v>10918.98</v>
          </cell>
          <cell r="G1484">
            <v>2.7300000000000001E-2</v>
          </cell>
          <cell r="H1484">
            <v>24.84</v>
          </cell>
          <cell r="I1484">
            <v>10918.98</v>
          </cell>
          <cell r="J1484">
            <v>2.7300000000000001E-2</v>
          </cell>
          <cell r="K1484">
            <v>24.840679499999997</v>
          </cell>
          <cell r="L1484">
            <v>0</v>
          </cell>
        </row>
        <row r="1485">
          <cell r="A1485" t="str">
            <v>E316 STM Misc, Mint Farm</v>
          </cell>
          <cell r="B1485" t="str">
            <v>E316 STM Misc, Mint Farm-11</v>
          </cell>
          <cell r="C1485" t="str">
            <v>403E</v>
          </cell>
          <cell r="E1485">
            <v>43434</v>
          </cell>
          <cell r="F1485">
            <v>10918.98</v>
          </cell>
          <cell r="G1485">
            <v>2.7300000000000001E-2</v>
          </cell>
          <cell r="H1485">
            <v>24.84</v>
          </cell>
          <cell r="I1485">
            <v>10918.98</v>
          </cell>
          <cell r="J1485">
            <v>2.7300000000000001E-2</v>
          </cell>
          <cell r="K1485">
            <v>24.840679499999997</v>
          </cell>
          <cell r="L1485">
            <v>0</v>
          </cell>
        </row>
        <row r="1486">
          <cell r="A1486" t="str">
            <v>E316 STM Misc, Mint Farm</v>
          </cell>
          <cell r="B1486" t="str">
            <v>E316 STM Misc, Mint Farm-12</v>
          </cell>
          <cell r="C1486" t="str">
            <v>403E</v>
          </cell>
          <cell r="E1486">
            <v>43465</v>
          </cell>
          <cell r="F1486">
            <v>10918.98</v>
          </cell>
          <cell r="G1486">
            <v>2.7300000000000001E-2</v>
          </cell>
          <cell r="H1486">
            <v>24.84</v>
          </cell>
          <cell r="I1486">
            <v>10918.98</v>
          </cell>
          <cell r="J1486">
            <v>2.7300000000000001E-2</v>
          </cell>
          <cell r="K1486">
            <v>24.840679499999997</v>
          </cell>
          <cell r="L1486">
            <v>0</v>
          </cell>
        </row>
        <row r="1487">
          <cell r="A1487" t="str">
            <v>E316 STM Misc, Mint Farm Total</v>
          </cell>
          <cell r="C1487" t="str">
            <v>ESTM</v>
          </cell>
          <cell r="E1487" t="str">
            <v>Total</v>
          </cell>
          <cell r="F1487"/>
          <cell r="G1487"/>
          <cell r="H1487">
            <v>111.78</v>
          </cell>
          <cell r="I1487"/>
          <cell r="J1487">
            <v>0</v>
          </cell>
          <cell r="K1487">
            <v>298.08815399999997</v>
          </cell>
          <cell r="L1487">
            <v>186.31</v>
          </cell>
        </row>
        <row r="1488">
          <cell r="A1488" t="str">
            <v>E316 STM Misc, Mint Farm OP</v>
          </cell>
          <cell r="B1488" t="str">
            <v>E316 STM Misc, Mint Farm OP-1</v>
          </cell>
          <cell r="C1488" t="str">
            <v>403E</v>
          </cell>
          <cell r="E1488">
            <v>43131</v>
          </cell>
          <cell r="F1488">
            <v>152757</v>
          </cell>
          <cell r="G1488">
            <v>2.7300000000000001E-2</v>
          </cell>
          <cell r="H1488">
            <v>347.52</v>
          </cell>
          <cell r="I1488">
            <v>152757</v>
          </cell>
          <cell r="J1488">
            <v>2.7300000000000001E-2</v>
          </cell>
          <cell r="K1488">
            <v>347.522175</v>
          </cell>
          <cell r="L1488">
            <v>0</v>
          </cell>
        </row>
        <row r="1489">
          <cell r="A1489" t="str">
            <v>E316 STM Misc, Mint Farm OP</v>
          </cell>
          <cell r="B1489" t="str">
            <v>E316 STM Misc, Mint Farm OP-2</v>
          </cell>
          <cell r="C1489" t="str">
            <v>403E</v>
          </cell>
          <cell r="E1489">
            <v>43159</v>
          </cell>
          <cell r="F1489">
            <v>152757</v>
          </cell>
          <cell r="G1489">
            <v>2.7300000000000001E-2</v>
          </cell>
          <cell r="H1489">
            <v>347.52</v>
          </cell>
          <cell r="I1489">
            <v>152757</v>
          </cell>
          <cell r="J1489">
            <v>2.7300000000000001E-2</v>
          </cell>
          <cell r="K1489">
            <v>347.522175</v>
          </cell>
          <cell r="L1489">
            <v>0</v>
          </cell>
        </row>
        <row r="1490">
          <cell r="A1490" t="str">
            <v>E316 STM Misc, Mint Farm OP</v>
          </cell>
          <cell r="B1490" t="str">
            <v>E316 STM Misc, Mint Farm OP-3</v>
          </cell>
          <cell r="C1490" t="str">
            <v>403E</v>
          </cell>
          <cell r="E1490">
            <v>43190</v>
          </cell>
          <cell r="F1490">
            <v>152757</v>
          </cell>
          <cell r="G1490">
            <v>2.7300000000000001E-2</v>
          </cell>
          <cell r="H1490">
            <v>347.52</v>
          </cell>
          <cell r="I1490">
            <v>152757</v>
          </cell>
          <cell r="J1490">
            <v>2.7300000000000001E-2</v>
          </cell>
          <cell r="K1490">
            <v>347.522175</v>
          </cell>
          <cell r="L1490">
            <v>0</v>
          </cell>
        </row>
        <row r="1491">
          <cell r="A1491" t="str">
            <v>E316 STM Misc, Mint Farm OP</v>
          </cell>
          <cell r="B1491" t="str">
            <v>E316 STM Misc, Mint Farm OP-4</v>
          </cell>
          <cell r="C1491" t="str">
            <v>403E</v>
          </cell>
          <cell r="E1491">
            <v>43220</v>
          </cell>
          <cell r="F1491">
            <v>152757</v>
          </cell>
          <cell r="G1491">
            <v>2.7300000000000001E-2</v>
          </cell>
          <cell r="H1491">
            <v>347.52</v>
          </cell>
          <cell r="I1491">
            <v>152757</v>
          </cell>
          <cell r="J1491">
            <v>2.7300000000000001E-2</v>
          </cell>
          <cell r="K1491">
            <v>347.522175</v>
          </cell>
          <cell r="L1491">
            <v>0</v>
          </cell>
        </row>
        <row r="1492">
          <cell r="A1492" t="str">
            <v>E316 STM Misc, Mint Farm OP</v>
          </cell>
          <cell r="B1492" t="str">
            <v>E316 STM Misc, Mint Farm OP-5</v>
          </cell>
          <cell r="C1492" t="str">
            <v>403E</v>
          </cell>
          <cell r="E1492">
            <v>43251</v>
          </cell>
          <cell r="F1492">
            <v>152757</v>
          </cell>
          <cell r="G1492">
            <v>2.7300000000000001E-2</v>
          </cell>
          <cell r="H1492">
            <v>347.52</v>
          </cell>
          <cell r="I1492">
            <v>152757</v>
          </cell>
          <cell r="J1492">
            <v>2.7300000000000001E-2</v>
          </cell>
          <cell r="K1492">
            <v>347.522175</v>
          </cell>
          <cell r="L1492">
            <v>0</v>
          </cell>
        </row>
        <row r="1493">
          <cell r="A1493" t="str">
            <v>E316 STM Misc, Mint Farm OP</v>
          </cell>
          <cell r="B1493" t="str">
            <v>E316 STM Misc, Mint Farm OP-6</v>
          </cell>
          <cell r="C1493" t="str">
            <v>403E</v>
          </cell>
          <cell r="E1493">
            <v>43281</v>
          </cell>
          <cell r="F1493">
            <v>152757</v>
          </cell>
          <cell r="G1493">
            <v>2.7300000000000001E-2</v>
          </cell>
          <cell r="H1493">
            <v>347.52</v>
          </cell>
          <cell r="I1493">
            <v>152757</v>
          </cell>
          <cell r="J1493">
            <v>2.7300000000000001E-2</v>
          </cell>
          <cell r="K1493">
            <v>347.522175</v>
          </cell>
          <cell r="L1493">
            <v>0</v>
          </cell>
        </row>
        <row r="1494">
          <cell r="A1494" t="str">
            <v>E316 STM Misc, Mint Farm OP</v>
          </cell>
          <cell r="B1494" t="str">
            <v>E316 STM Misc, Mint Farm OP-7</v>
          </cell>
          <cell r="C1494" t="str">
            <v>403E</v>
          </cell>
          <cell r="E1494">
            <v>43312</v>
          </cell>
          <cell r="F1494">
            <v>152757</v>
          </cell>
          <cell r="G1494">
            <v>2.7300000000000001E-2</v>
          </cell>
          <cell r="H1494">
            <v>347.52</v>
          </cell>
          <cell r="I1494">
            <v>152757</v>
          </cell>
          <cell r="J1494">
            <v>2.7300000000000001E-2</v>
          </cell>
          <cell r="K1494">
            <v>347.522175</v>
          </cell>
          <cell r="L1494">
            <v>0</v>
          </cell>
        </row>
        <row r="1495">
          <cell r="A1495" t="str">
            <v>E316 STM Misc, Mint Farm OP</v>
          </cell>
          <cell r="B1495" t="str">
            <v>E316 STM Misc, Mint Farm OP-8</v>
          </cell>
          <cell r="C1495" t="str">
            <v>403E</v>
          </cell>
          <cell r="E1495">
            <v>43343</v>
          </cell>
          <cell r="F1495">
            <v>152757</v>
          </cell>
          <cell r="G1495">
            <v>2.7300000000000001E-2</v>
          </cell>
          <cell r="H1495">
            <v>347.52</v>
          </cell>
          <cell r="I1495">
            <v>152757</v>
          </cell>
          <cell r="J1495">
            <v>2.7300000000000001E-2</v>
          </cell>
          <cell r="K1495">
            <v>347.522175</v>
          </cell>
          <cell r="L1495">
            <v>0</v>
          </cell>
        </row>
        <row r="1496">
          <cell r="A1496" t="str">
            <v>E316 STM Misc, Mint Farm OP</v>
          </cell>
          <cell r="B1496" t="str">
            <v>E316 STM Misc, Mint Farm OP-9</v>
          </cell>
          <cell r="C1496" t="str">
            <v>403E</v>
          </cell>
          <cell r="E1496">
            <v>43373</v>
          </cell>
          <cell r="F1496">
            <v>152757</v>
          </cell>
          <cell r="G1496">
            <v>2.7300000000000001E-2</v>
          </cell>
          <cell r="H1496">
            <v>347.52</v>
          </cell>
          <cell r="I1496">
            <v>152757</v>
          </cell>
          <cell r="J1496">
            <v>2.7300000000000001E-2</v>
          </cell>
          <cell r="K1496">
            <v>347.522175</v>
          </cell>
          <cell r="L1496">
            <v>0</v>
          </cell>
        </row>
        <row r="1497">
          <cell r="A1497" t="str">
            <v>E316 STM Misc, Mint Farm OP</v>
          </cell>
          <cell r="B1497" t="str">
            <v>E316 STM Misc, Mint Farm OP-10</v>
          </cell>
          <cell r="C1497" t="str">
            <v>403E</v>
          </cell>
          <cell r="E1497">
            <v>43404</v>
          </cell>
          <cell r="F1497">
            <v>152757</v>
          </cell>
          <cell r="G1497">
            <v>2.7300000000000001E-2</v>
          </cell>
          <cell r="H1497">
            <v>347.52</v>
          </cell>
          <cell r="I1497">
            <v>152757</v>
          </cell>
          <cell r="J1497">
            <v>2.7300000000000001E-2</v>
          </cell>
          <cell r="K1497">
            <v>347.522175</v>
          </cell>
          <cell r="L1497">
            <v>0</v>
          </cell>
        </row>
        <row r="1498">
          <cell r="A1498" t="str">
            <v>E316 STM Misc, Mint Farm OP</v>
          </cell>
          <cell r="B1498" t="str">
            <v>E316 STM Misc, Mint Farm OP-11</v>
          </cell>
          <cell r="C1498" t="str">
            <v>403E</v>
          </cell>
          <cell r="E1498">
            <v>43434</v>
          </cell>
          <cell r="F1498">
            <v>152757</v>
          </cell>
          <cell r="G1498">
            <v>2.7300000000000001E-2</v>
          </cell>
          <cell r="H1498">
            <v>347.52</v>
          </cell>
          <cell r="I1498">
            <v>152757</v>
          </cell>
          <cell r="J1498">
            <v>2.7300000000000001E-2</v>
          </cell>
          <cell r="K1498">
            <v>347.522175</v>
          </cell>
          <cell r="L1498">
            <v>0</v>
          </cell>
        </row>
        <row r="1499">
          <cell r="A1499" t="str">
            <v>E316 STM Misc, Mint Farm OP</v>
          </cell>
          <cell r="B1499" t="str">
            <v>E316 STM Misc, Mint Farm OP-12</v>
          </cell>
          <cell r="C1499" t="str">
            <v>403E</v>
          </cell>
          <cell r="E1499">
            <v>43465</v>
          </cell>
          <cell r="F1499">
            <v>152757</v>
          </cell>
          <cell r="G1499">
            <v>2.7300000000000001E-2</v>
          </cell>
          <cell r="H1499">
            <v>347.52</v>
          </cell>
          <cell r="I1499">
            <v>152757</v>
          </cell>
          <cell r="J1499">
            <v>2.7300000000000001E-2</v>
          </cell>
          <cell r="K1499">
            <v>347.522175</v>
          </cell>
          <cell r="L1499">
            <v>0</v>
          </cell>
        </row>
        <row r="1500">
          <cell r="A1500" t="str">
            <v>E316 STM Misc, Mint Farm OP Total</v>
          </cell>
          <cell r="C1500" t="str">
            <v>ESTM</v>
          </cell>
          <cell r="E1500" t="str">
            <v>Total</v>
          </cell>
          <cell r="F1500"/>
          <cell r="G1500"/>
          <cell r="H1500">
            <v>4170.24</v>
          </cell>
          <cell r="I1500"/>
          <cell r="J1500">
            <v>0</v>
          </cell>
          <cell r="K1500">
            <v>4170.2660999999998</v>
          </cell>
          <cell r="L1500">
            <v>0.03</v>
          </cell>
        </row>
        <row r="1501">
          <cell r="A1501" t="str">
            <v xml:space="preserve">E316 STM Misc, Sumas </v>
          </cell>
          <cell r="B1501" t="str">
            <v>E316 STM Misc, Sumas -1</v>
          </cell>
          <cell r="C1501" t="str">
            <v>403E</v>
          </cell>
          <cell r="E1501">
            <v>43131</v>
          </cell>
          <cell r="F1501">
            <v>72066.83</v>
          </cell>
          <cell r="G1501">
            <v>7.1000000000000004E-3</v>
          </cell>
          <cell r="H1501">
            <v>42.64</v>
          </cell>
          <cell r="I1501">
            <v>72066.83</v>
          </cell>
          <cell r="J1501">
            <v>7.1000000000000004E-3</v>
          </cell>
          <cell r="K1501">
            <v>42.639541083333334</v>
          </cell>
          <cell r="L1501">
            <v>0</v>
          </cell>
        </row>
        <row r="1502">
          <cell r="A1502" t="str">
            <v xml:space="preserve">E316 STM Misc, Sumas </v>
          </cell>
          <cell r="B1502" t="str">
            <v>E316 STM Misc, Sumas -2</v>
          </cell>
          <cell r="C1502" t="str">
            <v>403E</v>
          </cell>
          <cell r="E1502">
            <v>43159</v>
          </cell>
          <cell r="F1502">
            <v>72066.83</v>
          </cell>
          <cell r="G1502">
            <v>7.1000000000000004E-3</v>
          </cell>
          <cell r="H1502">
            <v>42.64</v>
          </cell>
          <cell r="I1502">
            <v>72066.83</v>
          </cell>
          <cell r="J1502">
            <v>7.1000000000000004E-3</v>
          </cell>
          <cell r="K1502">
            <v>42.639541083333334</v>
          </cell>
          <cell r="L1502">
            <v>0</v>
          </cell>
        </row>
        <row r="1503">
          <cell r="A1503" t="str">
            <v xml:space="preserve">E316 STM Misc, Sumas </v>
          </cell>
          <cell r="B1503" t="str">
            <v>E316 STM Misc, Sumas -3</v>
          </cell>
          <cell r="C1503" t="str">
            <v>403E</v>
          </cell>
          <cell r="E1503">
            <v>43190</v>
          </cell>
          <cell r="F1503">
            <v>72066.83</v>
          </cell>
          <cell r="G1503">
            <v>7.1000000000000004E-3</v>
          </cell>
          <cell r="H1503">
            <v>42.64</v>
          </cell>
          <cell r="I1503">
            <v>72066.83</v>
          </cell>
          <cell r="J1503">
            <v>7.1000000000000004E-3</v>
          </cell>
          <cell r="K1503">
            <v>42.639541083333334</v>
          </cell>
          <cell r="L1503">
            <v>0</v>
          </cell>
        </row>
        <row r="1504">
          <cell r="A1504" t="str">
            <v xml:space="preserve">E316 STM Misc, Sumas </v>
          </cell>
          <cell r="B1504" t="str">
            <v>E316 STM Misc, Sumas -4</v>
          </cell>
          <cell r="C1504" t="str">
            <v>403E</v>
          </cell>
          <cell r="E1504">
            <v>43220</v>
          </cell>
          <cell r="F1504">
            <v>72066.83</v>
          </cell>
          <cell r="G1504">
            <v>7.1000000000000004E-3</v>
          </cell>
          <cell r="H1504">
            <v>42.64</v>
          </cell>
          <cell r="I1504">
            <v>72066.83</v>
          </cell>
          <cell r="J1504">
            <v>7.1000000000000004E-3</v>
          </cell>
          <cell r="K1504">
            <v>42.639541083333334</v>
          </cell>
          <cell r="L1504">
            <v>0</v>
          </cell>
        </row>
        <row r="1505">
          <cell r="A1505" t="str">
            <v xml:space="preserve">E316 STM Misc, Sumas </v>
          </cell>
          <cell r="B1505" t="str">
            <v>E316 STM Misc, Sumas -5</v>
          </cell>
          <cell r="C1505" t="str">
            <v>403E</v>
          </cell>
          <cell r="E1505">
            <v>43251</v>
          </cell>
          <cell r="F1505">
            <v>72066.83</v>
          </cell>
          <cell r="G1505">
            <v>7.1000000000000004E-3</v>
          </cell>
          <cell r="H1505">
            <v>42.64</v>
          </cell>
          <cell r="I1505">
            <v>72066.83</v>
          </cell>
          <cell r="J1505">
            <v>7.1000000000000004E-3</v>
          </cell>
          <cell r="K1505">
            <v>42.639541083333334</v>
          </cell>
          <cell r="L1505">
            <v>0</v>
          </cell>
        </row>
        <row r="1506">
          <cell r="A1506" t="str">
            <v xml:space="preserve">E316 STM Misc, Sumas </v>
          </cell>
          <cell r="B1506" t="str">
            <v>E316 STM Misc, Sumas -6</v>
          </cell>
          <cell r="C1506" t="str">
            <v>403E</v>
          </cell>
          <cell r="E1506">
            <v>43281</v>
          </cell>
          <cell r="F1506">
            <v>72066.83</v>
          </cell>
          <cell r="G1506">
            <v>7.1000000000000004E-3</v>
          </cell>
          <cell r="H1506">
            <v>42.64</v>
          </cell>
          <cell r="I1506">
            <v>72066.83</v>
          </cell>
          <cell r="J1506">
            <v>7.1000000000000004E-3</v>
          </cell>
          <cell r="K1506">
            <v>42.639541083333334</v>
          </cell>
          <cell r="L1506">
            <v>0</v>
          </cell>
        </row>
        <row r="1507">
          <cell r="A1507" t="str">
            <v xml:space="preserve">E316 STM Misc, Sumas </v>
          </cell>
          <cell r="B1507" t="str">
            <v>E316 STM Misc, Sumas -7</v>
          </cell>
          <cell r="C1507" t="str">
            <v>403E</v>
          </cell>
          <cell r="E1507">
            <v>43312</v>
          </cell>
          <cell r="F1507">
            <v>72066.83</v>
          </cell>
          <cell r="G1507">
            <v>7.1000000000000004E-3</v>
          </cell>
          <cell r="H1507">
            <v>42.64</v>
          </cell>
          <cell r="I1507">
            <v>72066.83</v>
          </cell>
          <cell r="J1507">
            <v>7.1000000000000004E-3</v>
          </cell>
          <cell r="K1507">
            <v>42.639541083333334</v>
          </cell>
          <cell r="L1507">
            <v>0</v>
          </cell>
        </row>
        <row r="1508">
          <cell r="A1508" t="str">
            <v xml:space="preserve">E316 STM Misc, Sumas </v>
          </cell>
          <cell r="B1508" t="str">
            <v>E316 STM Misc, Sumas -8</v>
          </cell>
          <cell r="C1508" t="str">
            <v>403E</v>
          </cell>
          <cell r="E1508">
            <v>43343</v>
          </cell>
          <cell r="F1508">
            <v>72066.83</v>
          </cell>
          <cell r="G1508">
            <v>7.1000000000000004E-3</v>
          </cell>
          <cell r="H1508">
            <v>42.64</v>
          </cell>
          <cell r="I1508">
            <v>72066.83</v>
          </cell>
          <cell r="J1508">
            <v>7.1000000000000004E-3</v>
          </cell>
          <cell r="K1508">
            <v>42.639541083333334</v>
          </cell>
          <cell r="L1508">
            <v>0</v>
          </cell>
        </row>
        <row r="1509">
          <cell r="A1509" t="str">
            <v xml:space="preserve">E316 STM Misc, Sumas </v>
          </cell>
          <cell r="B1509" t="str">
            <v>E316 STM Misc, Sumas -9</v>
          </cell>
          <cell r="C1509" t="str">
            <v>403E</v>
          </cell>
          <cell r="E1509">
            <v>43373</v>
          </cell>
          <cell r="F1509">
            <v>72066.83</v>
          </cell>
          <cell r="G1509">
            <v>7.1000000000000004E-3</v>
          </cell>
          <cell r="H1509">
            <v>42.64</v>
          </cell>
          <cell r="I1509">
            <v>72066.83</v>
          </cell>
          <cell r="J1509">
            <v>7.1000000000000004E-3</v>
          </cell>
          <cell r="K1509">
            <v>42.639541083333334</v>
          </cell>
          <cell r="L1509">
            <v>0</v>
          </cell>
        </row>
        <row r="1510">
          <cell r="A1510" t="str">
            <v xml:space="preserve">E316 STM Misc, Sumas </v>
          </cell>
          <cell r="B1510" t="str">
            <v>E316 STM Misc, Sumas -10</v>
          </cell>
          <cell r="C1510" t="str">
            <v>403E</v>
          </cell>
          <cell r="E1510">
            <v>43404</v>
          </cell>
          <cell r="F1510">
            <v>72066.83</v>
          </cell>
          <cell r="G1510">
            <v>7.1000000000000004E-3</v>
          </cell>
          <cell r="H1510">
            <v>42.64</v>
          </cell>
          <cell r="I1510">
            <v>72066.83</v>
          </cell>
          <cell r="J1510">
            <v>7.1000000000000004E-3</v>
          </cell>
          <cell r="K1510">
            <v>42.639541083333334</v>
          </cell>
          <cell r="L1510">
            <v>0</v>
          </cell>
        </row>
        <row r="1511">
          <cell r="A1511" t="str">
            <v xml:space="preserve">E316 STM Misc, Sumas </v>
          </cell>
          <cell r="B1511" t="str">
            <v>E316 STM Misc, Sumas -11</v>
          </cell>
          <cell r="C1511" t="str">
            <v>403E</v>
          </cell>
          <cell r="E1511">
            <v>43434</v>
          </cell>
          <cell r="F1511">
            <v>72066.83</v>
          </cell>
          <cell r="G1511">
            <v>7.1000000000000004E-3</v>
          </cell>
          <cell r="H1511">
            <v>42.64</v>
          </cell>
          <cell r="I1511">
            <v>72066.83</v>
          </cell>
          <cell r="J1511">
            <v>7.1000000000000004E-3</v>
          </cell>
          <cell r="K1511">
            <v>42.639541083333334</v>
          </cell>
          <cell r="L1511">
            <v>0</v>
          </cell>
        </row>
        <row r="1512">
          <cell r="A1512" t="str">
            <v xml:space="preserve">E316 STM Misc, Sumas </v>
          </cell>
          <cell r="B1512" t="str">
            <v>E316 STM Misc, Sumas -12</v>
          </cell>
          <cell r="C1512" t="str">
            <v>403E</v>
          </cell>
          <cell r="E1512">
            <v>43465</v>
          </cell>
          <cell r="F1512">
            <v>72066.83</v>
          </cell>
          <cell r="G1512">
            <v>7.1000000000000004E-3</v>
          </cell>
          <cell r="H1512">
            <v>42.64</v>
          </cell>
          <cell r="I1512">
            <v>72066.83</v>
          </cell>
          <cell r="J1512">
            <v>7.1000000000000004E-3</v>
          </cell>
          <cell r="K1512">
            <v>42.639541083333334</v>
          </cell>
          <cell r="L1512">
            <v>0</v>
          </cell>
        </row>
        <row r="1513">
          <cell r="A1513" t="str">
            <v>E316 STM Misc, Sumas  Total</v>
          </cell>
          <cell r="C1513" t="str">
            <v>ESTM</v>
          </cell>
          <cell r="E1513" t="str">
            <v>Total</v>
          </cell>
          <cell r="F1513"/>
          <cell r="G1513"/>
          <cell r="H1513">
            <v>511.67999999999989</v>
          </cell>
          <cell r="I1513"/>
          <cell r="J1513">
            <v>0</v>
          </cell>
          <cell r="K1513">
            <v>511.67449299999993</v>
          </cell>
          <cell r="L1513">
            <v>-0.01</v>
          </cell>
        </row>
        <row r="1514">
          <cell r="A1514" t="str">
            <v>E316 STM Misc, Sumas OP</v>
          </cell>
          <cell r="B1514" t="str">
            <v>E316 STM Misc, Sumas OP-1</v>
          </cell>
          <cell r="C1514" t="str">
            <v>403E</v>
          </cell>
          <cell r="E1514">
            <v>43131</v>
          </cell>
          <cell r="F1514">
            <v>110376.2</v>
          </cell>
          <cell r="G1514">
            <v>7.1000000000000004E-3</v>
          </cell>
          <cell r="H1514">
            <v>65.31</v>
          </cell>
          <cell r="I1514">
            <v>110376.2</v>
          </cell>
          <cell r="J1514">
            <v>7.1000000000000004E-3</v>
          </cell>
          <cell r="K1514">
            <v>65.305918333333338</v>
          </cell>
          <cell r="L1514">
            <v>0</v>
          </cell>
        </row>
        <row r="1515">
          <cell r="A1515" t="str">
            <v>E316 STM Misc, Sumas OP</v>
          </cell>
          <cell r="B1515" t="str">
            <v>E316 STM Misc, Sumas OP-2</v>
          </cell>
          <cell r="C1515" t="str">
            <v>403E</v>
          </cell>
          <cell r="E1515">
            <v>43159</v>
          </cell>
          <cell r="F1515">
            <v>110376.2</v>
          </cell>
          <cell r="G1515">
            <v>7.1000000000000004E-3</v>
          </cell>
          <cell r="H1515">
            <v>65.31</v>
          </cell>
          <cell r="I1515">
            <v>110376.2</v>
          </cell>
          <cell r="J1515">
            <v>7.1000000000000004E-3</v>
          </cell>
          <cell r="K1515">
            <v>65.305918333333338</v>
          </cell>
          <cell r="L1515">
            <v>0</v>
          </cell>
        </row>
        <row r="1516">
          <cell r="A1516" t="str">
            <v>E316 STM Misc, Sumas OP</v>
          </cell>
          <cell r="B1516" t="str">
            <v>E316 STM Misc, Sumas OP-3</v>
          </cell>
          <cell r="C1516" t="str">
            <v>403E</v>
          </cell>
          <cell r="E1516">
            <v>43190</v>
          </cell>
          <cell r="F1516">
            <v>110376.2</v>
          </cell>
          <cell r="G1516">
            <v>7.1000000000000004E-3</v>
          </cell>
          <cell r="H1516">
            <v>65.31</v>
          </cell>
          <cell r="I1516">
            <v>110376.2</v>
          </cell>
          <cell r="J1516">
            <v>7.1000000000000004E-3</v>
          </cell>
          <cell r="K1516">
            <v>65.305918333333338</v>
          </cell>
          <cell r="L1516">
            <v>0</v>
          </cell>
        </row>
        <row r="1517">
          <cell r="A1517" t="str">
            <v>E316 STM Misc, Sumas OP</v>
          </cell>
          <cell r="B1517" t="str">
            <v>E316 STM Misc, Sumas OP-4</v>
          </cell>
          <cell r="C1517" t="str">
            <v>403E</v>
          </cell>
          <cell r="E1517">
            <v>43220</v>
          </cell>
          <cell r="F1517">
            <v>110376.2</v>
          </cell>
          <cell r="G1517">
            <v>7.1000000000000004E-3</v>
          </cell>
          <cell r="H1517">
            <v>65.31</v>
          </cell>
          <cell r="I1517">
            <v>110376.2</v>
          </cell>
          <cell r="J1517">
            <v>7.1000000000000004E-3</v>
          </cell>
          <cell r="K1517">
            <v>65.305918333333338</v>
          </cell>
          <cell r="L1517">
            <v>0</v>
          </cell>
        </row>
        <row r="1518">
          <cell r="A1518" t="str">
            <v>E316 STM Misc, Sumas OP</v>
          </cell>
          <cell r="B1518" t="str">
            <v>E316 STM Misc, Sumas OP-5</v>
          </cell>
          <cell r="C1518" t="str">
            <v>403E</v>
          </cell>
          <cell r="E1518">
            <v>43251</v>
          </cell>
          <cell r="F1518">
            <v>110376.2</v>
          </cell>
          <cell r="G1518">
            <v>7.1000000000000004E-3</v>
          </cell>
          <cell r="H1518">
            <v>65.31</v>
          </cell>
          <cell r="I1518">
            <v>110376.2</v>
          </cell>
          <cell r="J1518">
            <v>7.1000000000000004E-3</v>
          </cell>
          <cell r="K1518">
            <v>65.305918333333338</v>
          </cell>
          <cell r="L1518">
            <v>0</v>
          </cell>
        </row>
        <row r="1519">
          <cell r="A1519" t="str">
            <v>E316 STM Misc, Sumas OP</v>
          </cell>
          <cell r="B1519" t="str">
            <v>E316 STM Misc, Sumas OP-6</v>
          </cell>
          <cell r="C1519" t="str">
            <v>403E</v>
          </cell>
          <cell r="E1519">
            <v>43281</v>
          </cell>
          <cell r="F1519">
            <v>110376.2</v>
          </cell>
          <cell r="G1519">
            <v>7.1000000000000004E-3</v>
          </cell>
          <cell r="H1519">
            <v>65.31</v>
          </cell>
          <cell r="I1519">
            <v>110376.2</v>
          </cell>
          <cell r="J1519">
            <v>7.1000000000000004E-3</v>
          </cell>
          <cell r="K1519">
            <v>65.305918333333338</v>
          </cell>
          <cell r="L1519">
            <v>0</v>
          </cell>
        </row>
        <row r="1520">
          <cell r="A1520" t="str">
            <v>E316 STM Misc, Sumas OP</v>
          </cell>
          <cell r="B1520" t="str">
            <v>E316 STM Misc, Sumas OP-7</v>
          </cell>
          <cell r="C1520" t="str">
            <v>403E</v>
          </cell>
          <cell r="E1520">
            <v>43312</v>
          </cell>
          <cell r="F1520">
            <v>110376.2</v>
          </cell>
          <cell r="G1520">
            <v>7.1000000000000004E-3</v>
          </cell>
          <cell r="H1520">
            <v>65.31</v>
          </cell>
          <cell r="I1520">
            <v>110376.2</v>
          </cell>
          <cell r="J1520">
            <v>7.1000000000000004E-3</v>
          </cell>
          <cell r="K1520">
            <v>65.305918333333338</v>
          </cell>
          <cell r="L1520">
            <v>0</v>
          </cell>
        </row>
        <row r="1521">
          <cell r="A1521" t="str">
            <v>E316 STM Misc, Sumas OP</v>
          </cell>
          <cell r="B1521" t="str">
            <v>E316 STM Misc, Sumas OP-8</v>
          </cell>
          <cell r="C1521" t="str">
            <v>403E</v>
          </cell>
          <cell r="E1521">
            <v>43343</v>
          </cell>
          <cell r="F1521">
            <v>110376.2</v>
          </cell>
          <cell r="G1521">
            <v>7.1000000000000004E-3</v>
          </cell>
          <cell r="H1521">
            <v>65.31</v>
          </cell>
          <cell r="I1521">
            <v>110376.2</v>
          </cell>
          <cell r="J1521">
            <v>7.1000000000000004E-3</v>
          </cell>
          <cell r="K1521">
            <v>65.305918333333338</v>
          </cell>
          <cell r="L1521">
            <v>0</v>
          </cell>
        </row>
        <row r="1522">
          <cell r="A1522" t="str">
            <v>E316 STM Misc, Sumas OP</v>
          </cell>
          <cell r="B1522" t="str">
            <v>E316 STM Misc, Sumas OP-9</v>
          </cell>
          <cell r="C1522" t="str">
            <v>403E</v>
          </cell>
          <cell r="E1522">
            <v>43373</v>
          </cell>
          <cell r="F1522">
            <v>110376.2</v>
          </cell>
          <cell r="G1522">
            <v>7.1000000000000004E-3</v>
          </cell>
          <cell r="H1522">
            <v>65.31</v>
          </cell>
          <cell r="I1522">
            <v>110376.2</v>
          </cell>
          <cell r="J1522">
            <v>7.1000000000000004E-3</v>
          </cell>
          <cell r="K1522">
            <v>65.305918333333338</v>
          </cell>
          <cell r="L1522">
            <v>0</v>
          </cell>
        </row>
        <row r="1523">
          <cell r="A1523" t="str">
            <v>E316 STM Misc, Sumas OP</v>
          </cell>
          <cell r="B1523" t="str">
            <v>E316 STM Misc, Sumas OP-10</v>
          </cell>
          <cell r="C1523" t="str">
            <v>403E</v>
          </cell>
          <cell r="E1523">
            <v>43404</v>
          </cell>
          <cell r="F1523">
            <v>110376.2</v>
          </cell>
          <cell r="G1523">
            <v>7.1000000000000004E-3</v>
          </cell>
          <cell r="H1523">
            <v>65.31</v>
          </cell>
          <cell r="I1523">
            <v>110376.2</v>
          </cell>
          <cell r="J1523">
            <v>7.1000000000000004E-3</v>
          </cell>
          <cell r="K1523">
            <v>65.305918333333338</v>
          </cell>
          <cell r="L1523">
            <v>0</v>
          </cell>
        </row>
        <row r="1524">
          <cell r="A1524" t="str">
            <v>E316 STM Misc, Sumas OP</v>
          </cell>
          <cell r="B1524" t="str">
            <v>E316 STM Misc, Sumas OP-11</v>
          </cell>
          <cell r="C1524" t="str">
            <v>403E</v>
          </cell>
          <cell r="E1524">
            <v>43434</v>
          </cell>
          <cell r="F1524">
            <v>110376.2</v>
          </cell>
          <cell r="G1524">
            <v>7.1000000000000004E-3</v>
          </cell>
          <cell r="H1524">
            <v>65.31</v>
          </cell>
          <cell r="I1524">
            <v>110376.2</v>
          </cell>
          <cell r="J1524">
            <v>7.1000000000000004E-3</v>
          </cell>
          <cell r="K1524">
            <v>65.305918333333338</v>
          </cell>
          <cell r="L1524">
            <v>0</v>
          </cell>
        </row>
        <row r="1525">
          <cell r="A1525" t="str">
            <v>E316 STM Misc, Sumas OP</v>
          </cell>
          <cell r="B1525" t="str">
            <v>E316 STM Misc, Sumas OP-12</v>
          </cell>
          <cell r="C1525" t="str">
            <v>403E</v>
          </cell>
          <cell r="E1525">
            <v>43465</v>
          </cell>
          <cell r="F1525">
            <v>110376.2</v>
          </cell>
          <cell r="G1525">
            <v>7.1000000000000004E-3</v>
          </cell>
          <cell r="H1525">
            <v>65.31</v>
          </cell>
          <cell r="I1525">
            <v>110376.2</v>
          </cell>
          <cell r="J1525">
            <v>7.1000000000000004E-3</v>
          </cell>
          <cell r="K1525">
            <v>65.305918333333338</v>
          </cell>
          <cell r="L1525">
            <v>0</v>
          </cell>
        </row>
        <row r="1526">
          <cell r="A1526" t="str">
            <v>E316 STM Misc, Sumas OP Total</v>
          </cell>
          <cell r="C1526" t="str">
            <v>ESTM</v>
          </cell>
          <cell r="E1526" t="str">
            <v>Total</v>
          </cell>
          <cell r="F1526"/>
          <cell r="G1526"/>
          <cell r="H1526">
            <v>783.7199999999998</v>
          </cell>
          <cell r="I1526"/>
          <cell r="J1526">
            <v>0</v>
          </cell>
          <cell r="K1526">
            <v>783.67102000000011</v>
          </cell>
          <cell r="L1526">
            <v>-0.05</v>
          </cell>
        </row>
        <row r="1527">
          <cell r="A1527" t="str">
            <v xml:space="preserve">E3170 STM ARO Steam Prd </v>
          </cell>
          <cell r="B1527" t="str">
            <v>E3170 STM ARO Steam Prd -1</v>
          </cell>
          <cell r="C1527" t="str">
            <v>403.1E</v>
          </cell>
          <cell r="E1527">
            <v>43131</v>
          </cell>
          <cell r="F1527">
            <v>175470.04</v>
          </cell>
          <cell r="G1527">
            <v>0</v>
          </cell>
          <cell r="H1527">
            <v>417.79</v>
          </cell>
          <cell r="I1527"/>
          <cell r="J1527">
            <v>0</v>
          </cell>
          <cell r="K1527">
            <v>417.79</v>
          </cell>
          <cell r="L1527">
            <v>0</v>
          </cell>
        </row>
        <row r="1528">
          <cell r="A1528" t="str">
            <v xml:space="preserve">E3170 STM ARO Steam Prd </v>
          </cell>
          <cell r="B1528" t="str">
            <v>E3170 STM ARO Steam Prd -2</v>
          </cell>
          <cell r="C1528" t="str">
            <v>403.1E</v>
          </cell>
          <cell r="E1528">
            <v>43159</v>
          </cell>
          <cell r="F1528">
            <v>175052.25</v>
          </cell>
          <cell r="G1528">
            <v>0</v>
          </cell>
          <cell r="H1528">
            <v>417.78</v>
          </cell>
          <cell r="I1528"/>
          <cell r="J1528">
            <v>0</v>
          </cell>
          <cell r="K1528">
            <v>417.79</v>
          </cell>
          <cell r="L1528">
            <v>0.01</v>
          </cell>
        </row>
        <row r="1529">
          <cell r="A1529" t="str">
            <v xml:space="preserve">E3170 STM ARO Steam Prd </v>
          </cell>
          <cell r="B1529" t="str">
            <v>E3170 STM ARO Steam Prd -3</v>
          </cell>
          <cell r="C1529" t="str">
            <v>403.1E</v>
          </cell>
          <cell r="E1529">
            <v>43190</v>
          </cell>
          <cell r="F1529">
            <v>174634.47</v>
          </cell>
          <cell r="G1529">
            <v>0</v>
          </cell>
          <cell r="H1529">
            <v>417.79</v>
          </cell>
          <cell r="I1529"/>
          <cell r="J1529">
            <v>0</v>
          </cell>
          <cell r="K1529">
            <v>417.79</v>
          </cell>
          <cell r="L1529">
            <v>0</v>
          </cell>
        </row>
        <row r="1530">
          <cell r="A1530" t="str">
            <v xml:space="preserve">E3170 STM ARO Steam Prd </v>
          </cell>
          <cell r="B1530" t="str">
            <v>E3170 STM ARO Steam Prd -4</v>
          </cell>
          <cell r="C1530" t="str">
            <v>403.1E</v>
          </cell>
          <cell r="E1530">
            <v>43220</v>
          </cell>
          <cell r="F1530">
            <v>174216.68</v>
          </cell>
          <cell r="G1530">
            <v>0</v>
          </cell>
          <cell r="H1530">
            <v>417.79</v>
          </cell>
          <cell r="I1530"/>
          <cell r="J1530">
            <v>0</v>
          </cell>
          <cell r="K1530">
            <v>417.79</v>
          </cell>
          <cell r="L1530">
            <v>0</v>
          </cell>
        </row>
        <row r="1531">
          <cell r="A1531" t="str">
            <v xml:space="preserve">E3170 STM ARO Steam Prd </v>
          </cell>
          <cell r="B1531" t="str">
            <v>E3170 STM ARO Steam Prd -5</v>
          </cell>
          <cell r="C1531" t="str">
            <v>403.1E</v>
          </cell>
          <cell r="E1531">
            <v>43251</v>
          </cell>
          <cell r="F1531">
            <v>173798.89</v>
          </cell>
          <cell r="G1531">
            <v>0</v>
          </cell>
          <cell r="H1531">
            <v>417.79</v>
          </cell>
          <cell r="I1531"/>
          <cell r="J1531">
            <v>0</v>
          </cell>
          <cell r="K1531">
            <v>417.79</v>
          </cell>
          <cell r="L1531">
            <v>0</v>
          </cell>
        </row>
        <row r="1532">
          <cell r="A1532" t="str">
            <v xml:space="preserve">E3170 STM ARO Steam Prd </v>
          </cell>
          <cell r="B1532" t="str">
            <v>E3170 STM ARO Steam Prd -6</v>
          </cell>
          <cell r="C1532" t="str">
            <v>403.1E</v>
          </cell>
          <cell r="E1532">
            <v>43281</v>
          </cell>
          <cell r="F1532">
            <v>173381.1</v>
          </cell>
          <cell r="G1532">
            <v>0</v>
          </cell>
          <cell r="H1532">
            <v>417.79</v>
          </cell>
          <cell r="I1532"/>
          <cell r="J1532">
            <v>0</v>
          </cell>
          <cell r="K1532">
            <v>417.79</v>
          </cell>
          <cell r="L1532">
            <v>0</v>
          </cell>
        </row>
        <row r="1533">
          <cell r="A1533" t="str">
            <v xml:space="preserve">E3170 STM ARO Steam Prd </v>
          </cell>
          <cell r="B1533" t="str">
            <v>E3170 STM ARO Steam Prd -7</v>
          </cell>
          <cell r="C1533" t="str">
            <v>403.1E</v>
          </cell>
          <cell r="E1533">
            <v>43312</v>
          </cell>
          <cell r="F1533">
            <v>172963.31</v>
          </cell>
          <cell r="G1533">
            <v>0</v>
          </cell>
          <cell r="H1533">
            <v>417.79</v>
          </cell>
          <cell r="I1533"/>
          <cell r="J1533">
            <v>0</v>
          </cell>
          <cell r="K1533">
            <v>417.79</v>
          </cell>
          <cell r="L1533">
            <v>0</v>
          </cell>
        </row>
        <row r="1534">
          <cell r="A1534" t="str">
            <v xml:space="preserve">E3170 STM ARO Steam Prd </v>
          </cell>
          <cell r="B1534" t="str">
            <v>E3170 STM ARO Steam Prd -8</v>
          </cell>
          <cell r="C1534" t="str">
            <v>403.1E</v>
          </cell>
          <cell r="E1534">
            <v>43343</v>
          </cell>
          <cell r="F1534">
            <v>172545.52</v>
          </cell>
          <cell r="G1534">
            <v>0</v>
          </cell>
          <cell r="H1534">
            <v>417.79</v>
          </cell>
          <cell r="I1534"/>
          <cell r="J1534">
            <v>0</v>
          </cell>
          <cell r="K1534">
            <v>417.79</v>
          </cell>
          <cell r="L1534">
            <v>0</v>
          </cell>
        </row>
        <row r="1535">
          <cell r="A1535" t="str">
            <v xml:space="preserve">E3170 STM ARO Steam Prd </v>
          </cell>
          <cell r="B1535" t="str">
            <v>E3170 STM ARO Steam Prd -9</v>
          </cell>
          <cell r="C1535" t="str">
            <v>403.1E</v>
          </cell>
          <cell r="E1535">
            <v>43373</v>
          </cell>
          <cell r="F1535">
            <v>172127.73</v>
          </cell>
          <cell r="G1535">
            <v>0</v>
          </cell>
          <cell r="H1535">
            <v>417.78</v>
          </cell>
          <cell r="I1535"/>
          <cell r="J1535">
            <v>0</v>
          </cell>
          <cell r="K1535">
            <v>417.79</v>
          </cell>
          <cell r="L1535">
            <v>0.01</v>
          </cell>
        </row>
        <row r="1536">
          <cell r="A1536" t="str">
            <v xml:space="preserve">E3170 STM ARO Steam Prd </v>
          </cell>
          <cell r="B1536" t="str">
            <v>E3170 STM ARO Steam Prd -10</v>
          </cell>
          <cell r="C1536" t="str">
            <v>403.1E</v>
          </cell>
          <cell r="E1536">
            <v>43404</v>
          </cell>
          <cell r="F1536">
            <v>171709.95</v>
          </cell>
          <cell r="G1536">
            <v>0</v>
          </cell>
          <cell r="H1536">
            <v>417.79</v>
          </cell>
          <cell r="I1536"/>
          <cell r="J1536">
            <v>0</v>
          </cell>
          <cell r="K1536">
            <v>417.79</v>
          </cell>
          <cell r="L1536">
            <v>0</v>
          </cell>
        </row>
        <row r="1537">
          <cell r="A1537" t="str">
            <v xml:space="preserve">E3170 STM ARO Steam Prd </v>
          </cell>
          <cell r="B1537" t="str">
            <v>E3170 STM ARO Steam Prd -11</v>
          </cell>
          <cell r="C1537" t="str">
            <v>403.1E</v>
          </cell>
          <cell r="E1537">
            <v>43434</v>
          </cell>
          <cell r="F1537">
            <v>171292.16</v>
          </cell>
          <cell r="G1537">
            <v>0</v>
          </cell>
          <cell r="H1537">
            <v>417.79</v>
          </cell>
          <cell r="I1537"/>
          <cell r="J1537">
            <v>0</v>
          </cell>
          <cell r="K1537">
            <v>417.79</v>
          </cell>
          <cell r="L1537">
            <v>0</v>
          </cell>
        </row>
        <row r="1538">
          <cell r="A1538" t="str">
            <v xml:space="preserve">E3170 STM ARO Steam Prd </v>
          </cell>
          <cell r="B1538" t="str">
            <v>E3170 STM ARO Steam Prd -12</v>
          </cell>
          <cell r="C1538" t="str">
            <v>403.1E</v>
          </cell>
          <cell r="E1538">
            <v>43465</v>
          </cell>
          <cell r="F1538">
            <v>170874.37</v>
          </cell>
          <cell r="G1538">
            <v>0</v>
          </cell>
          <cell r="H1538">
            <v>417.79</v>
          </cell>
          <cell r="I1538"/>
          <cell r="J1538">
            <v>0</v>
          </cell>
          <cell r="K1538">
            <v>417.79</v>
          </cell>
          <cell r="L1538">
            <v>0</v>
          </cell>
        </row>
        <row r="1539">
          <cell r="A1539" t="str">
            <v>E3170 STM ARO Steam Prd  Total</v>
          </cell>
          <cell r="C1539" t="str">
            <v>ESTM</v>
          </cell>
          <cell r="E1539" t="str">
            <v>Total</v>
          </cell>
          <cell r="F1539"/>
          <cell r="G1539"/>
          <cell r="H1539">
            <v>5013.46</v>
          </cell>
          <cell r="I1539"/>
          <cell r="J1539">
            <v>0</v>
          </cell>
          <cell r="K1539">
            <v>5013.4800000000005</v>
          </cell>
          <cell r="L1539">
            <v>0.02</v>
          </cell>
        </row>
        <row r="1540">
          <cell r="A1540" t="str">
            <v>E3171 STM ARO Steam Production</v>
          </cell>
          <cell r="B1540" t="str">
            <v>E3171 STM ARO Steam Production-1</v>
          </cell>
          <cell r="C1540" t="str">
            <v>403.1E</v>
          </cell>
          <cell r="E1540">
            <v>43131</v>
          </cell>
          <cell r="F1540">
            <v>91797619.379999995</v>
          </cell>
          <cell r="G1540">
            <v>0</v>
          </cell>
          <cell r="H1540">
            <v>359991.98350424558</v>
          </cell>
          <cell r="I1540"/>
          <cell r="J1540">
            <v>0</v>
          </cell>
          <cell r="K1540">
            <v>368960.52456749789</v>
          </cell>
          <cell r="L1540">
            <v>8968.5400000000009</v>
          </cell>
        </row>
        <row r="1541">
          <cell r="A1541" t="str">
            <v>E3171 STM ARO Steam Production</v>
          </cell>
          <cell r="B1541" t="str">
            <v>E3171 STM ARO Steam Production-2</v>
          </cell>
          <cell r="C1541" t="str">
            <v>403.1E</v>
          </cell>
          <cell r="E1541">
            <v>43159</v>
          </cell>
          <cell r="F1541">
            <v>90292527.519999996</v>
          </cell>
          <cell r="G1541">
            <v>0</v>
          </cell>
          <cell r="H1541">
            <v>359992.07181607618</v>
          </cell>
          <cell r="I1541"/>
          <cell r="J1541">
            <v>0</v>
          </cell>
          <cell r="K1541">
            <v>368960.52456749789</v>
          </cell>
          <cell r="L1541">
            <v>8968.4500000000007</v>
          </cell>
        </row>
        <row r="1542">
          <cell r="A1542" t="str">
            <v>E3171 STM ARO Steam Production</v>
          </cell>
          <cell r="B1542" t="str">
            <v>E3171 STM ARO Steam Production-3</v>
          </cell>
          <cell r="C1542" t="str">
            <v>403.1E</v>
          </cell>
          <cell r="E1542">
            <v>43190</v>
          </cell>
          <cell r="F1542">
            <v>88994994.450000003</v>
          </cell>
          <cell r="G1542">
            <v>0</v>
          </cell>
          <cell r="H1542">
            <v>359992.29259565234</v>
          </cell>
          <cell r="I1542"/>
          <cell r="J1542">
            <v>0</v>
          </cell>
          <cell r="K1542">
            <v>368960.52456749789</v>
          </cell>
          <cell r="L1542">
            <v>8968.23</v>
          </cell>
        </row>
        <row r="1543">
          <cell r="A1543" t="str">
            <v>E3171 STM ARO Steam Production</v>
          </cell>
          <cell r="B1543" t="str">
            <v>E3171 STM ARO Steam Production-4</v>
          </cell>
          <cell r="C1543" t="str">
            <v>403.1E</v>
          </cell>
          <cell r="E1543">
            <v>43220</v>
          </cell>
          <cell r="F1543">
            <v>87697460.900000006</v>
          </cell>
          <cell r="G1543">
            <v>0</v>
          </cell>
          <cell r="H1543">
            <v>359992.1932448431</v>
          </cell>
          <cell r="I1543"/>
          <cell r="J1543">
            <v>0</v>
          </cell>
          <cell r="K1543">
            <v>368960.52456749789</v>
          </cell>
          <cell r="L1543">
            <v>8968.33</v>
          </cell>
        </row>
        <row r="1544">
          <cell r="A1544" t="str">
            <v>E3171 STM ARO Steam Production</v>
          </cell>
          <cell r="B1544" t="str">
            <v>E3171 STM ARO Steam Production-5</v>
          </cell>
          <cell r="C1544" t="str">
            <v>403.1E</v>
          </cell>
          <cell r="E1544">
            <v>43251</v>
          </cell>
          <cell r="F1544">
            <v>86399927.640000001</v>
          </cell>
          <cell r="G1544">
            <v>0</v>
          </cell>
          <cell r="H1544">
            <v>359992.13804994908</v>
          </cell>
          <cell r="I1544"/>
          <cell r="J1544">
            <v>0</v>
          </cell>
          <cell r="K1544">
            <v>368960.52456749789</v>
          </cell>
          <cell r="L1544">
            <v>8968.39</v>
          </cell>
        </row>
        <row r="1545">
          <cell r="A1545" t="str">
            <v>E3171 STM ARO Steam Production</v>
          </cell>
          <cell r="B1545" t="str">
            <v>E3171 STM ARO Steam Production-6</v>
          </cell>
          <cell r="C1545" t="str">
            <v>403.1E</v>
          </cell>
          <cell r="E1545">
            <v>43281</v>
          </cell>
          <cell r="F1545">
            <v>85102394.269999996</v>
          </cell>
          <cell r="G1545">
            <v>0</v>
          </cell>
          <cell r="H1545">
            <v>359992.03869913955</v>
          </cell>
          <cell r="I1545"/>
          <cell r="J1545">
            <v>0</v>
          </cell>
          <cell r="K1545">
            <v>368960.52456749789</v>
          </cell>
          <cell r="L1545">
            <v>8968.49</v>
          </cell>
        </row>
        <row r="1546">
          <cell r="A1546" t="str">
            <v>E3171 STM ARO Steam Production</v>
          </cell>
          <cell r="B1546" t="str">
            <v>E3171 STM ARO Steam Production-7</v>
          </cell>
          <cell r="C1546" t="str">
            <v>403.1E</v>
          </cell>
          <cell r="E1546">
            <v>43312</v>
          </cell>
          <cell r="F1546">
            <v>83804861.140000001</v>
          </cell>
          <cell r="G1546">
            <v>0</v>
          </cell>
          <cell r="H1546">
            <v>359992.13804994896</v>
          </cell>
          <cell r="I1546"/>
          <cell r="J1546">
            <v>0</v>
          </cell>
          <cell r="K1546">
            <v>368960.52456749789</v>
          </cell>
          <cell r="L1546">
            <v>8968.39</v>
          </cell>
        </row>
        <row r="1547">
          <cell r="A1547" t="str">
            <v>E3171 STM ARO Steam Production</v>
          </cell>
          <cell r="B1547" t="str">
            <v>E3171 STM ARO Steam Production-8</v>
          </cell>
          <cell r="C1547" t="str">
            <v>403.1E</v>
          </cell>
          <cell r="E1547">
            <v>43343</v>
          </cell>
          <cell r="F1547">
            <v>82507327.920000002</v>
          </cell>
          <cell r="G1547">
            <v>0</v>
          </cell>
          <cell r="H1547">
            <v>359992.22636177944</v>
          </cell>
          <cell r="I1547"/>
          <cell r="J1547">
            <v>0</v>
          </cell>
          <cell r="K1547">
            <v>368960.52456749789</v>
          </cell>
          <cell r="L1547">
            <v>8968.2999999999993</v>
          </cell>
        </row>
        <row r="1548">
          <cell r="A1548" t="str">
            <v>E3171 STM ARO Steam Production</v>
          </cell>
          <cell r="B1548" t="str">
            <v>E3171 STM ARO Steam Production-9</v>
          </cell>
          <cell r="C1548" t="str">
            <v>403.1E</v>
          </cell>
          <cell r="E1548">
            <v>43373</v>
          </cell>
          <cell r="F1548">
            <v>81209794.269999996</v>
          </cell>
          <cell r="G1548">
            <v>0</v>
          </cell>
          <cell r="H1548">
            <v>359992.07181607618</v>
          </cell>
          <cell r="I1548"/>
          <cell r="J1548">
            <v>0</v>
          </cell>
          <cell r="K1548">
            <v>368960.52456749789</v>
          </cell>
          <cell r="L1548">
            <v>8968.4500000000007</v>
          </cell>
        </row>
        <row r="1549">
          <cell r="A1549" t="str">
            <v>E3171 STM ARO Steam Production</v>
          </cell>
          <cell r="B1549" t="str">
            <v>E3171 STM ARO Steam Production-10</v>
          </cell>
          <cell r="C1549" t="str">
            <v>403.1E</v>
          </cell>
          <cell r="E1549">
            <v>43404</v>
          </cell>
          <cell r="F1549">
            <v>79912260.980000004</v>
          </cell>
          <cell r="G1549">
            <v>0</v>
          </cell>
          <cell r="H1549">
            <v>359992.17116688541</v>
          </cell>
          <cell r="I1549"/>
          <cell r="J1549">
            <v>0</v>
          </cell>
          <cell r="K1549">
            <v>368960.52456749789</v>
          </cell>
          <cell r="L1549">
            <v>8968.35</v>
          </cell>
        </row>
        <row r="1550">
          <cell r="A1550" t="str">
            <v>E3171 STM ARO Steam Production</v>
          </cell>
          <cell r="B1550" t="str">
            <v>E3171 STM ARO Steam Production-11</v>
          </cell>
          <cell r="C1550" t="str">
            <v>403.1E</v>
          </cell>
          <cell r="E1550">
            <v>43434</v>
          </cell>
          <cell r="F1550">
            <v>78614727.670000002</v>
          </cell>
          <cell r="G1550">
            <v>0</v>
          </cell>
          <cell r="H1550">
            <v>359992.16012790659</v>
          </cell>
          <cell r="I1550"/>
          <cell r="J1550">
            <v>0</v>
          </cell>
          <cell r="K1550">
            <v>368960.52456749789</v>
          </cell>
          <cell r="L1550">
            <v>8968.36</v>
          </cell>
        </row>
        <row r="1551">
          <cell r="A1551" t="str">
            <v>E3171 STM ARO Steam Production</v>
          </cell>
          <cell r="B1551" t="str">
            <v>E3171 STM ARO Steam Production-12</v>
          </cell>
          <cell r="C1551" t="str">
            <v>403.1E</v>
          </cell>
          <cell r="E1551">
            <v>43465</v>
          </cell>
          <cell r="F1551">
            <v>72715685.510000005</v>
          </cell>
          <cell r="G1551">
            <v>0</v>
          </cell>
          <cell r="H1551">
            <v>368960.52456749789</v>
          </cell>
          <cell r="I1551"/>
          <cell r="J1551">
            <v>0</v>
          </cell>
          <cell r="K1551">
            <v>368960.52456749789</v>
          </cell>
          <cell r="L1551">
            <v>0</v>
          </cell>
        </row>
        <row r="1552">
          <cell r="A1552" t="str">
            <v>E3171 STM ARO Steam Production Total</v>
          </cell>
          <cell r="C1552" t="str">
            <v>ESTM</v>
          </cell>
          <cell r="E1552" t="str">
            <v>Total</v>
          </cell>
          <cell r="F1552"/>
          <cell r="G1552"/>
          <cell r="H1552">
            <v>4328874.01</v>
          </cell>
          <cell r="I1552"/>
          <cell r="J1552">
            <v>0</v>
          </cell>
          <cell r="K1552">
            <v>4427526.2948099747</v>
          </cell>
          <cell r="L1552">
            <v>98652.28</v>
          </cell>
        </row>
        <row r="1553">
          <cell r="A1553" t="str">
            <v>E33010 HYD Easements, Snoqualmie 1</v>
          </cell>
          <cell r="B1553" t="str">
            <v>E33010 HYD Easements, Snoqualmie 1-1</v>
          </cell>
          <cell r="C1553" t="str">
            <v>403E</v>
          </cell>
          <cell r="E1553">
            <v>43131</v>
          </cell>
          <cell r="F1553">
            <v>32898.730000000003</v>
          </cell>
          <cell r="G1553">
            <v>0.02</v>
          </cell>
          <cell r="H1553">
            <v>54.83</v>
          </cell>
          <cell r="I1553">
            <v>32898.730000000003</v>
          </cell>
          <cell r="J1553">
            <v>0.02</v>
          </cell>
          <cell r="K1553">
            <v>54.831216666666677</v>
          </cell>
          <cell r="L1553">
            <v>0</v>
          </cell>
        </row>
        <row r="1554">
          <cell r="A1554" t="str">
            <v>E33010 HYD Easements, Snoqualmie 1</v>
          </cell>
          <cell r="B1554" t="str">
            <v>E33010 HYD Easements, Snoqualmie 1-2</v>
          </cell>
          <cell r="C1554" t="str">
            <v>403E</v>
          </cell>
          <cell r="E1554">
            <v>43159</v>
          </cell>
          <cell r="F1554">
            <v>32898.730000000003</v>
          </cell>
          <cell r="G1554">
            <v>0.02</v>
          </cell>
          <cell r="H1554">
            <v>54.83</v>
          </cell>
          <cell r="I1554">
            <v>32898.730000000003</v>
          </cell>
          <cell r="J1554">
            <v>0.02</v>
          </cell>
          <cell r="K1554">
            <v>54.831216666666677</v>
          </cell>
          <cell r="L1554">
            <v>0</v>
          </cell>
        </row>
        <row r="1555">
          <cell r="A1555" t="str">
            <v>E33010 HYD Easements, Snoqualmie 1</v>
          </cell>
          <cell r="B1555" t="str">
            <v>E33010 HYD Easements, Snoqualmie 1-3</v>
          </cell>
          <cell r="C1555" t="str">
            <v>403E</v>
          </cell>
          <cell r="E1555">
            <v>43190</v>
          </cell>
          <cell r="F1555">
            <v>32898.730000000003</v>
          </cell>
          <cell r="G1555">
            <v>0.02</v>
          </cell>
          <cell r="H1555">
            <v>54.83</v>
          </cell>
          <cell r="I1555">
            <v>32898.730000000003</v>
          </cell>
          <cell r="J1555">
            <v>0.02</v>
          </cell>
          <cell r="K1555">
            <v>54.831216666666677</v>
          </cell>
          <cell r="L1555">
            <v>0</v>
          </cell>
        </row>
        <row r="1556">
          <cell r="A1556" t="str">
            <v>E33010 HYD Easements, Snoqualmie 1</v>
          </cell>
          <cell r="B1556" t="str">
            <v>E33010 HYD Easements, Snoqualmie 1-4</v>
          </cell>
          <cell r="C1556" t="str">
            <v>403E</v>
          </cell>
          <cell r="E1556">
            <v>43220</v>
          </cell>
          <cell r="F1556">
            <v>32898.730000000003</v>
          </cell>
          <cell r="G1556">
            <v>0.02</v>
          </cell>
          <cell r="H1556">
            <v>54.83</v>
          </cell>
          <cell r="I1556">
            <v>32898.730000000003</v>
          </cell>
          <cell r="J1556">
            <v>0.02</v>
          </cell>
          <cell r="K1556">
            <v>54.831216666666677</v>
          </cell>
          <cell r="L1556">
            <v>0</v>
          </cell>
        </row>
        <row r="1557">
          <cell r="A1557" t="str">
            <v>E33010 HYD Easements, Snoqualmie 1</v>
          </cell>
          <cell r="B1557" t="str">
            <v>E33010 HYD Easements, Snoqualmie 1-5</v>
          </cell>
          <cell r="C1557" t="str">
            <v>403E</v>
          </cell>
          <cell r="E1557">
            <v>43251</v>
          </cell>
          <cell r="F1557">
            <v>32898.730000000003</v>
          </cell>
          <cell r="G1557">
            <v>0.02</v>
          </cell>
          <cell r="H1557">
            <v>54.83</v>
          </cell>
          <cell r="I1557">
            <v>32898.730000000003</v>
          </cell>
          <cell r="J1557">
            <v>0.02</v>
          </cell>
          <cell r="K1557">
            <v>54.831216666666677</v>
          </cell>
          <cell r="L1557">
            <v>0</v>
          </cell>
        </row>
        <row r="1558">
          <cell r="A1558" t="str">
            <v>E33010 HYD Easements, Snoqualmie 1</v>
          </cell>
          <cell r="B1558" t="str">
            <v>E33010 HYD Easements, Snoqualmie 1-6</v>
          </cell>
          <cell r="C1558" t="str">
            <v>403E</v>
          </cell>
          <cell r="E1558">
            <v>43281</v>
          </cell>
          <cell r="F1558">
            <v>32898.730000000003</v>
          </cell>
          <cell r="G1558">
            <v>0.02</v>
          </cell>
          <cell r="H1558">
            <v>54.83</v>
          </cell>
          <cell r="I1558">
            <v>32898.730000000003</v>
          </cell>
          <cell r="J1558">
            <v>0.02</v>
          </cell>
          <cell r="K1558">
            <v>54.831216666666677</v>
          </cell>
          <cell r="L1558">
            <v>0</v>
          </cell>
        </row>
        <row r="1559">
          <cell r="A1559" t="str">
            <v>E33010 HYD Easements, Snoqualmie 1</v>
          </cell>
          <cell r="B1559" t="str">
            <v>E33010 HYD Easements, Snoqualmie 1-7</v>
          </cell>
          <cell r="C1559" t="str">
            <v>403E</v>
          </cell>
          <cell r="E1559">
            <v>43312</v>
          </cell>
          <cell r="F1559">
            <v>32898.730000000003</v>
          </cell>
          <cell r="G1559">
            <v>0.02</v>
          </cell>
          <cell r="H1559">
            <v>54.83</v>
          </cell>
          <cell r="I1559">
            <v>32898.730000000003</v>
          </cell>
          <cell r="J1559">
            <v>0.02</v>
          </cell>
          <cell r="K1559">
            <v>54.831216666666677</v>
          </cell>
          <cell r="L1559">
            <v>0</v>
          </cell>
        </row>
        <row r="1560">
          <cell r="A1560" t="str">
            <v>E33010 HYD Easements, Snoqualmie 1</v>
          </cell>
          <cell r="B1560" t="str">
            <v>E33010 HYD Easements, Snoqualmie 1-8</v>
          </cell>
          <cell r="C1560" t="str">
            <v>403E</v>
          </cell>
          <cell r="E1560">
            <v>43343</v>
          </cell>
          <cell r="F1560">
            <v>32898.730000000003</v>
          </cell>
          <cell r="G1560">
            <v>0.02</v>
          </cell>
          <cell r="H1560">
            <v>54.83</v>
          </cell>
          <cell r="I1560">
            <v>32898.730000000003</v>
          </cell>
          <cell r="J1560">
            <v>0.02</v>
          </cell>
          <cell r="K1560">
            <v>54.831216666666677</v>
          </cell>
          <cell r="L1560">
            <v>0</v>
          </cell>
        </row>
        <row r="1561">
          <cell r="A1561" t="str">
            <v>E33010 HYD Easements, Snoqualmie 1</v>
          </cell>
          <cell r="B1561" t="str">
            <v>E33010 HYD Easements, Snoqualmie 1-9</v>
          </cell>
          <cell r="C1561" t="str">
            <v>403E</v>
          </cell>
          <cell r="E1561">
            <v>43373</v>
          </cell>
          <cell r="F1561">
            <v>32898.730000000003</v>
          </cell>
          <cell r="G1561">
            <v>0.02</v>
          </cell>
          <cell r="H1561">
            <v>54.83</v>
          </cell>
          <cell r="I1561">
            <v>32898.730000000003</v>
          </cell>
          <cell r="J1561">
            <v>0.02</v>
          </cell>
          <cell r="K1561">
            <v>54.831216666666677</v>
          </cell>
          <cell r="L1561">
            <v>0</v>
          </cell>
        </row>
        <row r="1562">
          <cell r="A1562" t="str">
            <v>E33010 HYD Easements, Snoqualmie 1</v>
          </cell>
          <cell r="B1562" t="str">
            <v>E33010 HYD Easements, Snoqualmie 1-10</v>
          </cell>
          <cell r="C1562" t="str">
            <v>403E</v>
          </cell>
          <cell r="E1562">
            <v>43404</v>
          </cell>
          <cell r="F1562">
            <v>32898.730000000003</v>
          </cell>
          <cell r="G1562">
            <v>0.02</v>
          </cell>
          <cell r="H1562">
            <v>54.83</v>
          </cell>
          <cell r="I1562">
            <v>32898.730000000003</v>
          </cell>
          <cell r="J1562">
            <v>0.02</v>
          </cell>
          <cell r="K1562">
            <v>54.831216666666677</v>
          </cell>
          <cell r="L1562">
            <v>0</v>
          </cell>
        </row>
        <row r="1563">
          <cell r="A1563" t="str">
            <v>E33010 HYD Easements, Snoqualmie 1</v>
          </cell>
          <cell r="B1563" t="str">
            <v>E33010 HYD Easements, Snoqualmie 1-11</v>
          </cell>
          <cell r="C1563" t="str">
            <v>403E</v>
          </cell>
          <cell r="E1563">
            <v>43434</v>
          </cell>
          <cell r="F1563">
            <v>32898.730000000003</v>
          </cell>
          <cell r="G1563">
            <v>0.02</v>
          </cell>
          <cell r="H1563">
            <v>54.83</v>
          </cell>
          <cell r="I1563">
            <v>32898.730000000003</v>
          </cell>
          <cell r="J1563">
            <v>0.02</v>
          </cell>
          <cell r="K1563">
            <v>54.831216666666677</v>
          </cell>
          <cell r="L1563">
            <v>0</v>
          </cell>
        </row>
        <row r="1564">
          <cell r="A1564" t="str">
            <v>E33010 HYD Easements, Snoqualmie 1</v>
          </cell>
          <cell r="B1564" t="str">
            <v>E33010 HYD Easements, Snoqualmie 1-12</v>
          </cell>
          <cell r="C1564" t="str">
            <v>403E</v>
          </cell>
          <cell r="E1564">
            <v>43465</v>
          </cell>
          <cell r="F1564">
            <v>32898.730000000003</v>
          </cell>
          <cell r="G1564">
            <v>0.02</v>
          </cell>
          <cell r="H1564">
            <v>54.83</v>
          </cell>
          <cell r="I1564">
            <v>32898.730000000003</v>
          </cell>
          <cell r="J1564">
            <v>0.02</v>
          </cell>
          <cell r="K1564">
            <v>54.831216666666677</v>
          </cell>
          <cell r="L1564">
            <v>0</v>
          </cell>
        </row>
        <row r="1565">
          <cell r="A1565" t="str">
            <v>E33010 HYD Easements, Snoqualmie 1 Total</v>
          </cell>
          <cell r="C1565" t="str">
            <v>HYD</v>
          </cell>
          <cell r="E1565" t="str">
            <v>Total</v>
          </cell>
          <cell r="F1565"/>
          <cell r="G1565"/>
          <cell r="H1565">
            <v>657.96</v>
          </cell>
          <cell r="I1565"/>
          <cell r="J1565">
            <v>0</v>
          </cell>
          <cell r="K1565">
            <v>657.97460000000035</v>
          </cell>
          <cell r="L1565">
            <v>0.01</v>
          </cell>
        </row>
        <row r="1566">
          <cell r="A1566" t="str">
            <v>E331 HYD S/I, LB AdultFishTrap2010</v>
          </cell>
          <cell r="B1566" t="str">
            <v>E331 HYD S/I, LB AdultFishTrap2010-1</v>
          </cell>
          <cell r="C1566" t="str">
            <v>403E</v>
          </cell>
          <cell r="E1566">
            <v>43131</v>
          </cell>
          <cell r="F1566">
            <v>422422.56</v>
          </cell>
          <cell r="G1566">
            <v>2.2000000000000002E-2</v>
          </cell>
          <cell r="H1566">
            <v>774.44</v>
          </cell>
          <cell r="I1566">
            <v>422422.56</v>
          </cell>
          <cell r="J1566">
            <v>2.2000000000000002E-2</v>
          </cell>
          <cell r="K1566">
            <v>774.44136000000015</v>
          </cell>
          <cell r="L1566">
            <v>0</v>
          </cell>
        </row>
        <row r="1567">
          <cell r="A1567" t="str">
            <v>E331 HYD S/I, LB AdultFishTrap2010</v>
          </cell>
          <cell r="B1567" t="str">
            <v>E331 HYD S/I, LB AdultFishTrap2010-2</v>
          </cell>
          <cell r="C1567" t="str">
            <v>403E</v>
          </cell>
          <cell r="E1567">
            <v>43159</v>
          </cell>
          <cell r="F1567">
            <v>422422.56</v>
          </cell>
          <cell r="G1567">
            <v>2.2000000000000002E-2</v>
          </cell>
          <cell r="H1567">
            <v>774.44</v>
          </cell>
          <cell r="I1567">
            <v>422422.56</v>
          </cell>
          <cell r="J1567">
            <v>2.2000000000000002E-2</v>
          </cell>
          <cell r="K1567">
            <v>774.44136000000015</v>
          </cell>
          <cell r="L1567">
            <v>0</v>
          </cell>
        </row>
        <row r="1568">
          <cell r="A1568" t="str">
            <v>E331 HYD S/I, LB AdultFishTrap2010</v>
          </cell>
          <cell r="B1568" t="str">
            <v>E331 HYD S/I, LB AdultFishTrap2010-3</v>
          </cell>
          <cell r="C1568" t="str">
            <v>403E</v>
          </cell>
          <cell r="E1568">
            <v>43190</v>
          </cell>
          <cell r="F1568">
            <v>422422.56</v>
          </cell>
          <cell r="G1568">
            <v>2.2000000000000002E-2</v>
          </cell>
          <cell r="H1568">
            <v>774.44</v>
          </cell>
          <cell r="I1568">
            <v>422422.56</v>
          </cell>
          <cell r="J1568">
            <v>2.2000000000000002E-2</v>
          </cell>
          <cell r="K1568">
            <v>774.44136000000015</v>
          </cell>
          <cell r="L1568">
            <v>0</v>
          </cell>
        </row>
        <row r="1569">
          <cell r="A1569" t="str">
            <v>E331 HYD S/I, LB AdultFishTrap2010</v>
          </cell>
          <cell r="B1569" t="str">
            <v>E331 HYD S/I, LB AdultFishTrap2010-4</v>
          </cell>
          <cell r="C1569" t="str">
            <v>403E</v>
          </cell>
          <cell r="E1569">
            <v>43220</v>
          </cell>
          <cell r="F1569">
            <v>422422.56</v>
          </cell>
          <cell r="G1569">
            <v>2.2000000000000002E-2</v>
          </cell>
          <cell r="H1569">
            <v>774.44</v>
          </cell>
          <cell r="I1569">
            <v>422422.56</v>
          </cell>
          <cell r="J1569">
            <v>2.2000000000000002E-2</v>
          </cell>
          <cell r="K1569">
            <v>774.44136000000015</v>
          </cell>
          <cell r="L1569">
            <v>0</v>
          </cell>
        </row>
        <row r="1570">
          <cell r="A1570" t="str">
            <v>E331 HYD S/I, LB AdultFishTrap2010</v>
          </cell>
          <cell r="B1570" t="str">
            <v>E331 HYD S/I, LB AdultFishTrap2010-5</v>
          </cell>
          <cell r="C1570" t="str">
            <v>403E</v>
          </cell>
          <cell r="E1570">
            <v>43251</v>
          </cell>
          <cell r="F1570">
            <v>422422.56</v>
          </cell>
          <cell r="G1570">
            <v>2.2000000000000002E-2</v>
          </cell>
          <cell r="H1570">
            <v>774.44</v>
          </cell>
          <cell r="I1570">
            <v>422422.56</v>
          </cell>
          <cell r="J1570">
            <v>2.2000000000000002E-2</v>
          </cell>
          <cell r="K1570">
            <v>774.44136000000015</v>
          </cell>
          <cell r="L1570">
            <v>0</v>
          </cell>
        </row>
        <row r="1571">
          <cell r="A1571" t="str">
            <v>E331 HYD S/I, LB AdultFishTrap2010</v>
          </cell>
          <cell r="B1571" t="str">
            <v>E331 HYD S/I, LB AdultFishTrap2010-6</v>
          </cell>
          <cell r="C1571" t="str">
            <v>403E</v>
          </cell>
          <cell r="E1571">
            <v>43281</v>
          </cell>
          <cell r="F1571">
            <v>422422.56</v>
          </cell>
          <cell r="G1571">
            <v>2.2000000000000002E-2</v>
          </cell>
          <cell r="H1571">
            <v>774.44</v>
          </cell>
          <cell r="I1571">
            <v>422422.56</v>
          </cell>
          <cell r="J1571">
            <v>2.2000000000000002E-2</v>
          </cell>
          <cell r="K1571">
            <v>774.44136000000015</v>
          </cell>
          <cell r="L1571">
            <v>0</v>
          </cell>
        </row>
        <row r="1572">
          <cell r="A1572" t="str">
            <v>E331 HYD S/I, LB AdultFishTrap2010</v>
          </cell>
          <cell r="B1572" t="str">
            <v>E331 HYD S/I, LB AdultFishTrap2010-7</v>
          </cell>
          <cell r="C1572" t="str">
            <v>403E</v>
          </cell>
          <cell r="E1572">
            <v>43312</v>
          </cell>
          <cell r="F1572">
            <v>422422.56</v>
          </cell>
          <cell r="G1572">
            <v>2.2000000000000002E-2</v>
          </cell>
          <cell r="H1572">
            <v>774.44</v>
          </cell>
          <cell r="I1572">
            <v>422422.56</v>
          </cell>
          <cell r="J1572">
            <v>2.2000000000000002E-2</v>
          </cell>
          <cell r="K1572">
            <v>774.44136000000015</v>
          </cell>
          <cell r="L1572">
            <v>0</v>
          </cell>
        </row>
        <row r="1573">
          <cell r="A1573" t="str">
            <v>E331 HYD S/I, LB AdultFishTrap2010</v>
          </cell>
          <cell r="B1573" t="str">
            <v>E331 HYD S/I, LB AdultFishTrap2010-8</v>
          </cell>
          <cell r="C1573" t="str">
            <v>403E</v>
          </cell>
          <cell r="E1573">
            <v>43343</v>
          </cell>
          <cell r="F1573">
            <v>422422.56</v>
          </cell>
          <cell r="G1573">
            <v>2.2000000000000002E-2</v>
          </cell>
          <cell r="H1573">
            <v>774.44</v>
          </cell>
          <cell r="I1573">
            <v>422422.56</v>
          </cell>
          <cell r="J1573">
            <v>2.2000000000000002E-2</v>
          </cell>
          <cell r="K1573">
            <v>774.44136000000015</v>
          </cell>
          <cell r="L1573">
            <v>0</v>
          </cell>
        </row>
        <row r="1574">
          <cell r="A1574" t="str">
            <v>E331 HYD S/I, LB AdultFishTrap2010</v>
          </cell>
          <cell r="B1574" t="str">
            <v>E331 HYD S/I, LB AdultFishTrap2010-9</v>
          </cell>
          <cell r="C1574" t="str">
            <v>403E</v>
          </cell>
          <cell r="E1574">
            <v>43373</v>
          </cell>
          <cell r="F1574">
            <v>422422.56</v>
          </cell>
          <cell r="G1574">
            <v>2.2000000000000002E-2</v>
          </cell>
          <cell r="H1574">
            <v>774.44</v>
          </cell>
          <cell r="I1574">
            <v>422422.56</v>
          </cell>
          <cell r="J1574">
            <v>2.2000000000000002E-2</v>
          </cell>
          <cell r="K1574">
            <v>774.44136000000015</v>
          </cell>
          <cell r="L1574">
            <v>0</v>
          </cell>
        </row>
        <row r="1575">
          <cell r="A1575" t="str">
            <v>E331 HYD S/I, LB AdultFishTrap2010</v>
          </cell>
          <cell r="B1575" t="str">
            <v>E331 HYD S/I, LB AdultFishTrap2010-10</v>
          </cell>
          <cell r="C1575" t="str">
            <v>403E</v>
          </cell>
          <cell r="E1575">
            <v>43404</v>
          </cell>
          <cell r="F1575">
            <v>422422.56</v>
          </cell>
          <cell r="G1575">
            <v>2.2000000000000002E-2</v>
          </cell>
          <cell r="H1575">
            <v>774.44</v>
          </cell>
          <cell r="I1575">
            <v>422422.56</v>
          </cell>
          <cell r="J1575">
            <v>2.2000000000000002E-2</v>
          </cell>
          <cell r="K1575">
            <v>774.44136000000015</v>
          </cell>
          <cell r="L1575">
            <v>0</v>
          </cell>
        </row>
        <row r="1576">
          <cell r="A1576" t="str">
            <v>E331 HYD S/I, LB AdultFishTrap2010</v>
          </cell>
          <cell r="B1576" t="str">
            <v>E331 HYD S/I, LB AdultFishTrap2010-11</v>
          </cell>
          <cell r="C1576" t="str">
            <v>403E</v>
          </cell>
          <cell r="E1576">
            <v>43434</v>
          </cell>
          <cell r="F1576">
            <v>422422.56</v>
          </cell>
          <cell r="G1576">
            <v>2.2000000000000002E-2</v>
          </cell>
          <cell r="H1576">
            <v>774.44</v>
          </cell>
          <cell r="I1576">
            <v>422422.56</v>
          </cell>
          <cell r="J1576">
            <v>2.2000000000000002E-2</v>
          </cell>
          <cell r="K1576">
            <v>774.44136000000015</v>
          </cell>
          <cell r="L1576">
            <v>0</v>
          </cell>
        </row>
        <row r="1577">
          <cell r="A1577" t="str">
            <v>E331 HYD S/I, LB AdultFishTrap2010</v>
          </cell>
          <cell r="B1577" t="str">
            <v>E331 HYD S/I, LB AdultFishTrap2010-12</v>
          </cell>
          <cell r="C1577" t="str">
            <v>403E</v>
          </cell>
          <cell r="E1577">
            <v>43465</v>
          </cell>
          <cell r="F1577">
            <v>422422.56</v>
          </cell>
          <cell r="G1577">
            <v>2.2000000000000002E-2</v>
          </cell>
          <cell r="H1577">
            <v>774.44</v>
          </cell>
          <cell r="I1577">
            <v>422422.56</v>
          </cell>
          <cell r="J1577">
            <v>2.2000000000000002E-2</v>
          </cell>
          <cell r="K1577">
            <v>774.44136000000015</v>
          </cell>
          <cell r="L1577">
            <v>0</v>
          </cell>
        </row>
        <row r="1578">
          <cell r="A1578" t="str">
            <v>E331 HYD S/I, LB AdultFishTrap2010 Total</v>
          </cell>
          <cell r="C1578" t="str">
            <v>HYD</v>
          </cell>
          <cell r="E1578" t="str">
            <v>Total</v>
          </cell>
          <cell r="F1578"/>
          <cell r="G1578"/>
          <cell r="H1578">
            <v>9293.2800000000025</v>
          </cell>
          <cell r="I1578"/>
          <cell r="J1578">
            <v>0</v>
          </cell>
          <cell r="K1578">
            <v>9293.2963200000013</v>
          </cell>
          <cell r="L1578">
            <v>0.02</v>
          </cell>
        </row>
        <row r="1579">
          <cell r="A1579" t="str">
            <v>E331 HYD S/I, UB FishHatchery2010</v>
          </cell>
          <cell r="B1579" t="str">
            <v>E331 HYD S/I, UB FishHatchery2010-1</v>
          </cell>
          <cell r="C1579" t="str">
            <v>403E</v>
          </cell>
          <cell r="E1579">
            <v>43131</v>
          </cell>
          <cell r="F1579">
            <v>7877977</v>
          </cell>
          <cell r="G1579">
            <v>1.67E-2</v>
          </cell>
          <cell r="H1579">
            <v>10963.52</v>
          </cell>
          <cell r="I1579">
            <v>7877977</v>
          </cell>
          <cell r="J1579">
            <v>1.67E-2</v>
          </cell>
          <cell r="K1579">
            <v>10963.517991666668</v>
          </cell>
          <cell r="L1579">
            <v>0</v>
          </cell>
        </row>
        <row r="1580">
          <cell r="A1580" t="str">
            <v>E331 HYD S/I, UB FishHatchery2010</v>
          </cell>
          <cell r="B1580" t="str">
            <v>E331 HYD S/I, UB FishHatchery2010-2</v>
          </cell>
          <cell r="C1580" t="str">
            <v>403E</v>
          </cell>
          <cell r="E1580">
            <v>43159</v>
          </cell>
          <cell r="F1580">
            <v>7877977</v>
          </cell>
          <cell r="G1580">
            <v>1.67E-2</v>
          </cell>
          <cell r="H1580">
            <v>10963.52</v>
          </cell>
          <cell r="I1580">
            <v>7877977</v>
          </cell>
          <cell r="J1580">
            <v>1.67E-2</v>
          </cell>
          <cell r="K1580">
            <v>10963.517991666668</v>
          </cell>
          <cell r="L1580">
            <v>0</v>
          </cell>
        </row>
        <row r="1581">
          <cell r="A1581" t="str">
            <v>E331 HYD S/I, UB FishHatchery2010</v>
          </cell>
          <cell r="B1581" t="str">
            <v>E331 HYD S/I, UB FishHatchery2010-3</v>
          </cell>
          <cell r="C1581" t="str">
            <v>403E</v>
          </cell>
          <cell r="E1581">
            <v>43190</v>
          </cell>
          <cell r="F1581">
            <v>7877977</v>
          </cell>
          <cell r="G1581">
            <v>1.67E-2</v>
          </cell>
          <cell r="H1581">
            <v>10963.52</v>
          </cell>
          <cell r="I1581">
            <v>7877977</v>
          </cell>
          <cell r="J1581">
            <v>1.67E-2</v>
          </cell>
          <cell r="K1581">
            <v>10963.517991666668</v>
          </cell>
          <cell r="L1581">
            <v>0</v>
          </cell>
        </row>
        <row r="1582">
          <cell r="A1582" t="str">
            <v>E331 HYD S/I, UB FishHatchery2010</v>
          </cell>
          <cell r="B1582" t="str">
            <v>E331 HYD S/I, UB FishHatchery2010-4</v>
          </cell>
          <cell r="C1582" t="str">
            <v>403E</v>
          </cell>
          <cell r="E1582">
            <v>43220</v>
          </cell>
          <cell r="F1582">
            <v>7877977</v>
          </cell>
          <cell r="G1582">
            <v>1.67E-2</v>
          </cell>
          <cell r="H1582">
            <v>10963.52</v>
          </cell>
          <cell r="I1582">
            <v>7877977</v>
          </cell>
          <cell r="J1582">
            <v>1.67E-2</v>
          </cell>
          <cell r="K1582">
            <v>10963.517991666668</v>
          </cell>
          <cell r="L1582">
            <v>0</v>
          </cell>
        </row>
        <row r="1583">
          <cell r="A1583" t="str">
            <v>E331 HYD S/I, UB FishHatchery2010</v>
          </cell>
          <cell r="B1583" t="str">
            <v>E331 HYD S/I, UB FishHatchery2010-5</v>
          </cell>
          <cell r="C1583" t="str">
            <v>403E</v>
          </cell>
          <cell r="E1583">
            <v>43251</v>
          </cell>
          <cell r="F1583">
            <v>7877977</v>
          </cell>
          <cell r="G1583">
            <v>1.67E-2</v>
          </cell>
          <cell r="H1583">
            <v>10963.52</v>
          </cell>
          <cell r="I1583">
            <v>7877977</v>
          </cell>
          <cell r="J1583">
            <v>1.67E-2</v>
          </cell>
          <cell r="K1583">
            <v>10963.517991666668</v>
          </cell>
          <cell r="L1583">
            <v>0</v>
          </cell>
        </row>
        <row r="1584">
          <cell r="A1584" t="str">
            <v>E331 HYD S/I, UB FishHatchery2010</v>
          </cell>
          <cell r="B1584" t="str">
            <v>E331 HYD S/I, UB FishHatchery2010-6</v>
          </cell>
          <cell r="C1584" t="str">
            <v>403E</v>
          </cell>
          <cell r="E1584">
            <v>43281</v>
          </cell>
          <cell r="F1584">
            <v>7877977</v>
          </cell>
          <cell r="G1584">
            <v>1.67E-2</v>
          </cell>
          <cell r="H1584">
            <v>10963.52</v>
          </cell>
          <cell r="I1584">
            <v>7877977</v>
          </cell>
          <cell r="J1584">
            <v>1.67E-2</v>
          </cell>
          <cell r="K1584">
            <v>10963.517991666668</v>
          </cell>
          <cell r="L1584">
            <v>0</v>
          </cell>
        </row>
        <row r="1585">
          <cell r="A1585" t="str">
            <v>E331 HYD S/I, UB FishHatchery2010</v>
          </cell>
          <cell r="B1585" t="str">
            <v>E331 HYD S/I, UB FishHatchery2010-7</v>
          </cell>
          <cell r="C1585" t="str">
            <v>403E</v>
          </cell>
          <cell r="E1585">
            <v>43312</v>
          </cell>
          <cell r="F1585">
            <v>7877977</v>
          </cell>
          <cell r="G1585">
            <v>1.67E-2</v>
          </cell>
          <cell r="H1585">
            <v>10963.52</v>
          </cell>
          <cell r="I1585">
            <v>7877977</v>
          </cell>
          <cell r="J1585">
            <v>1.67E-2</v>
          </cell>
          <cell r="K1585">
            <v>10963.517991666668</v>
          </cell>
          <cell r="L1585">
            <v>0</v>
          </cell>
        </row>
        <row r="1586">
          <cell r="A1586" t="str">
            <v>E331 HYD S/I, UB FishHatchery2010</v>
          </cell>
          <cell r="B1586" t="str">
            <v>E331 HYD S/I, UB FishHatchery2010-8</v>
          </cell>
          <cell r="C1586" t="str">
            <v>403E</v>
          </cell>
          <cell r="E1586">
            <v>43343</v>
          </cell>
          <cell r="F1586">
            <v>7877977</v>
          </cell>
          <cell r="G1586">
            <v>1.67E-2</v>
          </cell>
          <cell r="H1586">
            <v>10963.52</v>
          </cell>
          <cell r="I1586">
            <v>7877977</v>
          </cell>
          <cell r="J1586">
            <v>1.67E-2</v>
          </cell>
          <cell r="K1586">
            <v>10963.517991666668</v>
          </cell>
          <cell r="L1586">
            <v>0</v>
          </cell>
        </row>
        <row r="1587">
          <cell r="A1587" t="str">
            <v>E331 HYD S/I, UB FishHatchery2010</v>
          </cell>
          <cell r="B1587" t="str">
            <v>E331 HYD S/I, UB FishHatchery2010-9</v>
          </cell>
          <cell r="C1587" t="str">
            <v>403E</v>
          </cell>
          <cell r="E1587">
            <v>43373</v>
          </cell>
          <cell r="F1587">
            <v>7877977</v>
          </cell>
          <cell r="G1587">
            <v>1.67E-2</v>
          </cell>
          <cell r="H1587">
            <v>10963.52</v>
          </cell>
          <cell r="I1587">
            <v>7877977</v>
          </cell>
          <cell r="J1587">
            <v>1.67E-2</v>
          </cell>
          <cell r="K1587">
            <v>10963.517991666668</v>
          </cell>
          <cell r="L1587">
            <v>0</v>
          </cell>
        </row>
        <row r="1588">
          <cell r="A1588" t="str">
            <v>E331 HYD S/I, UB FishHatchery2010</v>
          </cell>
          <cell r="B1588" t="str">
            <v>E331 HYD S/I, UB FishHatchery2010-10</v>
          </cell>
          <cell r="C1588" t="str">
            <v>403E</v>
          </cell>
          <cell r="E1588">
            <v>43404</v>
          </cell>
          <cell r="F1588">
            <v>7877977</v>
          </cell>
          <cell r="G1588">
            <v>1.67E-2</v>
          </cell>
          <cell r="H1588">
            <v>10963.52</v>
          </cell>
          <cell r="I1588">
            <v>7877977</v>
          </cell>
          <cell r="J1588">
            <v>1.67E-2</v>
          </cell>
          <cell r="K1588">
            <v>10963.517991666668</v>
          </cell>
          <cell r="L1588">
            <v>0</v>
          </cell>
        </row>
        <row r="1589">
          <cell r="A1589" t="str">
            <v>E331 HYD S/I, UB FishHatchery2010</v>
          </cell>
          <cell r="B1589" t="str">
            <v>E331 HYD S/I, UB FishHatchery2010-11</v>
          </cell>
          <cell r="C1589" t="str">
            <v>403E</v>
          </cell>
          <cell r="E1589">
            <v>43434</v>
          </cell>
          <cell r="F1589">
            <v>7877977</v>
          </cell>
          <cell r="G1589">
            <v>1.67E-2</v>
          </cell>
          <cell r="H1589">
            <v>10963.52</v>
          </cell>
          <cell r="I1589">
            <v>7877977</v>
          </cell>
          <cell r="J1589">
            <v>1.67E-2</v>
          </cell>
          <cell r="K1589">
            <v>10963.517991666668</v>
          </cell>
          <cell r="L1589">
            <v>0</v>
          </cell>
        </row>
        <row r="1590">
          <cell r="A1590" t="str">
            <v>E331 HYD S/I, UB FishHatchery2010</v>
          </cell>
          <cell r="B1590" t="str">
            <v>E331 HYD S/I, UB FishHatchery2010-12</v>
          </cell>
          <cell r="C1590" t="str">
            <v>403E</v>
          </cell>
          <cell r="E1590">
            <v>43465</v>
          </cell>
          <cell r="F1590">
            <v>7877977</v>
          </cell>
          <cell r="G1590">
            <v>1.67E-2</v>
          </cell>
          <cell r="H1590">
            <v>10963.52</v>
          </cell>
          <cell r="I1590">
            <v>7877977</v>
          </cell>
          <cell r="J1590">
            <v>1.67E-2</v>
          </cell>
          <cell r="K1590">
            <v>10963.517991666668</v>
          </cell>
          <cell r="L1590">
            <v>0</v>
          </cell>
        </row>
        <row r="1591">
          <cell r="A1591" t="str">
            <v>E331 HYD S/I, UB FishHatchery2010 Total</v>
          </cell>
          <cell r="C1591" t="str">
            <v>HYD</v>
          </cell>
          <cell r="E1591" t="str">
            <v>Total</v>
          </cell>
          <cell r="F1591"/>
          <cell r="G1591"/>
          <cell r="H1591">
            <v>131562.24000000002</v>
          </cell>
          <cell r="I1591"/>
          <cell r="J1591">
            <v>0</v>
          </cell>
          <cell r="K1591">
            <v>131562.21590000001</v>
          </cell>
          <cell r="L1591">
            <v>-0.02</v>
          </cell>
        </row>
        <row r="1592">
          <cell r="A1592" t="str">
            <v>E331 HYD Str/Impv, LB-2013</v>
          </cell>
          <cell r="B1592" t="str">
            <v>E331 HYD Str/Impv, LB-2013-1</v>
          </cell>
          <cell r="C1592" t="str">
            <v>403E</v>
          </cell>
          <cell r="E1592">
            <v>43131</v>
          </cell>
          <cell r="F1592">
            <v>30363652.280000001</v>
          </cell>
          <cell r="G1592">
            <v>2.2000000000000002E-2</v>
          </cell>
          <cell r="H1592">
            <v>55666.69</v>
          </cell>
          <cell r="I1592">
            <v>30363652.280000001</v>
          </cell>
          <cell r="J1592">
            <v>2.2000000000000002E-2</v>
          </cell>
          <cell r="K1592">
            <v>55666.695846666677</v>
          </cell>
          <cell r="L1592">
            <v>0.01</v>
          </cell>
        </row>
        <row r="1593">
          <cell r="A1593" t="str">
            <v>E331 HYD Str/Impv, LB-2013</v>
          </cell>
          <cell r="B1593" t="str">
            <v>E331 HYD Str/Impv, LB-2013-2</v>
          </cell>
          <cell r="C1593" t="str">
            <v>403E</v>
          </cell>
          <cell r="E1593">
            <v>43159</v>
          </cell>
          <cell r="F1593">
            <v>30363652.280000001</v>
          </cell>
          <cell r="G1593">
            <v>2.2000000000000002E-2</v>
          </cell>
          <cell r="H1593">
            <v>55666.69</v>
          </cell>
          <cell r="I1593">
            <v>30363652.280000001</v>
          </cell>
          <cell r="J1593">
            <v>2.2000000000000002E-2</v>
          </cell>
          <cell r="K1593">
            <v>55666.695846666677</v>
          </cell>
          <cell r="L1593">
            <v>0.01</v>
          </cell>
        </row>
        <row r="1594">
          <cell r="A1594" t="str">
            <v>E331 HYD Str/Impv, LB-2013</v>
          </cell>
          <cell r="B1594" t="str">
            <v>E331 HYD Str/Impv, LB-2013-3</v>
          </cell>
          <cell r="C1594" t="str">
            <v>403E</v>
          </cell>
          <cell r="E1594">
            <v>43190</v>
          </cell>
          <cell r="F1594">
            <v>30363652.280000001</v>
          </cell>
          <cell r="G1594">
            <v>2.2000000000000002E-2</v>
          </cell>
          <cell r="H1594">
            <v>55666.69</v>
          </cell>
          <cell r="I1594">
            <v>30363652.280000001</v>
          </cell>
          <cell r="J1594">
            <v>2.2000000000000002E-2</v>
          </cell>
          <cell r="K1594">
            <v>55666.695846666677</v>
          </cell>
          <cell r="L1594">
            <v>0.01</v>
          </cell>
        </row>
        <row r="1595">
          <cell r="A1595" t="str">
            <v>E331 HYD Str/Impv, LB-2013</v>
          </cell>
          <cell r="B1595" t="str">
            <v>E331 HYD Str/Impv, LB-2013-4</v>
          </cell>
          <cell r="C1595" t="str">
            <v>403E</v>
          </cell>
          <cell r="E1595">
            <v>43220</v>
          </cell>
          <cell r="F1595">
            <v>30363652.280000001</v>
          </cell>
          <cell r="G1595">
            <v>2.2000000000000002E-2</v>
          </cell>
          <cell r="H1595">
            <v>55666.69</v>
          </cell>
          <cell r="I1595">
            <v>30363652.280000001</v>
          </cell>
          <cell r="J1595">
            <v>2.2000000000000002E-2</v>
          </cell>
          <cell r="K1595">
            <v>55666.695846666677</v>
          </cell>
          <cell r="L1595">
            <v>0.01</v>
          </cell>
        </row>
        <row r="1596">
          <cell r="A1596" t="str">
            <v>E331 HYD Str/Impv, LB-2013</v>
          </cell>
          <cell r="B1596" t="str">
            <v>E331 HYD Str/Impv, LB-2013-5</v>
          </cell>
          <cell r="C1596" t="str">
            <v>403E</v>
          </cell>
          <cell r="E1596">
            <v>43251</v>
          </cell>
          <cell r="F1596">
            <v>30363652.280000001</v>
          </cell>
          <cell r="G1596">
            <v>2.2000000000000002E-2</v>
          </cell>
          <cell r="H1596">
            <v>55666.69</v>
          </cell>
          <cell r="I1596">
            <v>30363652.280000001</v>
          </cell>
          <cell r="J1596">
            <v>2.2000000000000002E-2</v>
          </cell>
          <cell r="K1596">
            <v>55666.695846666677</v>
          </cell>
          <cell r="L1596">
            <v>0.01</v>
          </cell>
        </row>
        <row r="1597">
          <cell r="A1597" t="str">
            <v>E331 HYD Str/Impv, LB-2013</v>
          </cell>
          <cell r="B1597" t="str">
            <v>E331 HYD Str/Impv, LB-2013-6</v>
          </cell>
          <cell r="C1597" t="str">
            <v>403E</v>
          </cell>
          <cell r="E1597">
            <v>43281</v>
          </cell>
          <cell r="F1597">
            <v>30363652.280000001</v>
          </cell>
          <cell r="G1597">
            <v>2.2000000000000002E-2</v>
          </cell>
          <cell r="H1597">
            <v>55666.69</v>
          </cell>
          <cell r="I1597">
            <v>30363652.280000001</v>
          </cell>
          <cell r="J1597">
            <v>2.2000000000000002E-2</v>
          </cell>
          <cell r="K1597">
            <v>55666.695846666677</v>
          </cell>
          <cell r="L1597">
            <v>0.01</v>
          </cell>
        </row>
        <row r="1598">
          <cell r="A1598" t="str">
            <v>E331 HYD Str/Impv, LB-2013</v>
          </cell>
          <cell r="B1598" t="str">
            <v>E331 HYD Str/Impv, LB-2013-7</v>
          </cell>
          <cell r="C1598" t="str">
            <v>403E</v>
          </cell>
          <cell r="E1598">
            <v>43312</v>
          </cell>
          <cell r="F1598">
            <v>30363652.280000001</v>
          </cell>
          <cell r="G1598">
            <v>2.2000000000000002E-2</v>
          </cell>
          <cell r="H1598">
            <v>55666.69</v>
          </cell>
          <cell r="I1598">
            <v>30363652.280000001</v>
          </cell>
          <cell r="J1598">
            <v>2.2000000000000002E-2</v>
          </cell>
          <cell r="K1598">
            <v>55666.695846666677</v>
          </cell>
          <cell r="L1598">
            <v>0.01</v>
          </cell>
        </row>
        <row r="1599">
          <cell r="A1599" t="str">
            <v>E331 HYD Str/Impv, LB-2013</v>
          </cell>
          <cell r="B1599" t="str">
            <v>E331 HYD Str/Impv, LB-2013-8</v>
          </cell>
          <cell r="C1599" t="str">
            <v>403E</v>
          </cell>
          <cell r="E1599">
            <v>43343</v>
          </cell>
          <cell r="F1599">
            <v>30363652.280000001</v>
          </cell>
          <cell r="G1599">
            <v>2.2000000000000002E-2</v>
          </cell>
          <cell r="H1599">
            <v>55666.69</v>
          </cell>
          <cell r="I1599">
            <v>30363652.280000001</v>
          </cell>
          <cell r="J1599">
            <v>2.2000000000000002E-2</v>
          </cell>
          <cell r="K1599">
            <v>55666.695846666677</v>
          </cell>
          <cell r="L1599">
            <v>0.01</v>
          </cell>
        </row>
        <row r="1600">
          <cell r="A1600" t="str">
            <v>E331 HYD Str/Impv, LB-2013</v>
          </cell>
          <cell r="B1600" t="str">
            <v>E331 HYD Str/Impv, LB-2013-9</v>
          </cell>
          <cell r="C1600" t="str">
            <v>403E</v>
          </cell>
          <cell r="E1600">
            <v>43373</v>
          </cell>
          <cell r="F1600">
            <v>30363652.280000001</v>
          </cell>
          <cell r="G1600">
            <v>2.2000000000000002E-2</v>
          </cell>
          <cell r="H1600">
            <v>55666.69</v>
          </cell>
          <cell r="I1600">
            <v>30363652.280000001</v>
          </cell>
          <cell r="J1600">
            <v>2.2000000000000002E-2</v>
          </cell>
          <cell r="K1600">
            <v>55666.695846666677</v>
          </cell>
          <cell r="L1600">
            <v>0.01</v>
          </cell>
        </row>
        <row r="1601">
          <cell r="A1601" t="str">
            <v>E331 HYD Str/Impv, LB-2013</v>
          </cell>
          <cell r="B1601" t="str">
            <v>E331 HYD Str/Impv, LB-2013-10</v>
          </cell>
          <cell r="C1601" t="str">
            <v>403E</v>
          </cell>
          <cell r="E1601">
            <v>43404</v>
          </cell>
          <cell r="F1601">
            <v>30363652.280000001</v>
          </cell>
          <cell r="G1601">
            <v>2.2000000000000002E-2</v>
          </cell>
          <cell r="H1601">
            <v>55666.69</v>
          </cell>
          <cell r="I1601">
            <v>30363652.280000001</v>
          </cell>
          <cell r="J1601">
            <v>2.2000000000000002E-2</v>
          </cell>
          <cell r="K1601">
            <v>55666.695846666677</v>
          </cell>
          <cell r="L1601">
            <v>0.01</v>
          </cell>
        </row>
        <row r="1602">
          <cell r="A1602" t="str">
            <v>E331 HYD Str/Impv, LB-2013</v>
          </cell>
          <cell r="B1602" t="str">
            <v>E331 HYD Str/Impv, LB-2013-11</v>
          </cell>
          <cell r="C1602" t="str">
            <v>403E</v>
          </cell>
          <cell r="E1602">
            <v>43434</v>
          </cell>
          <cell r="F1602">
            <v>30363652.280000001</v>
          </cell>
          <cell r="G1602">
            <v>2.2000000000000002E-2</v>
          </cell>
          <cell r="H1602">
            <v>55666.69</v>
          </cell>
          <cell r="I1602">
            <v>30363652.280000001</v>
          </cell>
          <cell r="J1602">
            <v>2.2000000000000002E-2</v>
          </cell>
          <cell r="K1602">
            <v>55666.695846666677</v>
          </cell>
          <cell r="L1602">
            <v>0.01</v>
          </cell>
        </row>
        <row r="1603">
          <cell r="A1603" t="str">
            <v>E331 HYD Str/Impv, LB-2013</v>
          </cell>
          <cell r="B1603" t="str">
            <v>E331 HYD Str/Impv, LB-2013-12</v>
          </cell>
          <cell r="C1603" t="str">
            <v>403E</v>
          </cell>
          <cell r="E1603">
            <v>43465</v>
          </cell>
          <cell r="F1603">
            <v>30363652.280000001</v>
          </cell>
          <cell r="G1603">
            <v>2.2000000000000002E-2</v>
          </cell>
          <cell r="H1603">
            <v>55666.69</v>
          </cell>
          <cell r="I1603">
            <v>30363652.280000001</v>
          </cell>
          <cell r="J1603">
            <v>2.2000000000000002E-2</v>
          </cell>
          <cell r="K1603">
            <v>55666.695846666677</v>
          </cell>
          <cell r="L1603">
            <v>0.01</v>
          </cell>
        </row>
        <row r="1604">
          <cell r="A1604" t="str">
            <v>E331 HYD Str/Impv, LB-2013 Total</v>
          </cell>
          <cell r="C1604" t="str">
            <v>HYD</v>
          </cell>
          <cell r="E1604" t="str">
            <v>Total</v>
          </cell>
          <cell r="F1604"/>
          <cell r="G1604"/>
          <cell r="H1604">
            <v>668000.28</v>
          </cell>
          <cell r="I1604"/>
          <cell r="J1604">
            <v>0</v>
          </cell>
          <cell r="K1604">
            <v>668000.35016000026</v>
          </cell>
          <cell r="L1604">
            <v>7.0000000000000007E-2</v>
          </cell>
        </row>
        <row r="1605">
          <cell r="A1605" t="str">
            <v>E331 HYD Str/Impv, Lower Baker</v>
          </cell>
          <cell r="B1605" t="str">
            <v>E331 HYD Str/Impv, Lower Baker-1</v>
          </cell>
          <cell r="C1605" t="str">
            <v>403E</v>
          </cell>
          <cell r="E1605">
            <v>43131</v>
          </cell>
          <cell r="F1605">
            <v>6317149.3600000003</v>
          </cell>
          <cell r="G1605">
            <v>2.2000000000000002E-2</v>
          </cell>
          <cell r="H1605">
            <v>11581.44</v>
          </cell>
          <cell r="I1605">
            <v>5117675.4400000004</v>
          </cell>
          <cell r="J1605">
            <v>2.2000000000000002E-2</v>
          </cell>
          <cell r="K1605">
            <v>9382.4049733333359</v>
          </cell>
          <cell r="L1605">
            <v>-2199.04</v>
          </cell>
        </row>
        <row r="1606">
          <cell r="A1606" t="str">
            <v>E331 HYD Str/Impv, Lower Baker</v>
          </cell>
          <cell r="B1606" t="str">
            <v>E331 HYD Str/Impv, Lower Baker-2</v>
          </cell>
          <cell r="C1606" t="str">
            <v>403E</v>
          </cell>
          <cell r="E1606">
            <v>43159</v>
          </cell>
          <cell r="F1606">
            <v>6317149.3600000003</v>
          </cell>
          <cell r="G1606">
            <v>2.2000000000000002E-2</v>
          </cell>
          <cell r="H1606">
            <v>11581.44</v>
          </cell>
          <cell r="I1606">
            <v>5117675.4400000004</v>
          </cell>
          <cell r="J1606">
            <v>2.2000000000000002E-2</v>
          </cell>
          <cell r="K1606">
            <v>9382.4049733333359</v>
          </cell>
          <cell r="L1606">
            <v>-2199.04</v>
          </cell>
        </row>
        <row r="1607">
          <cell r="A1607" t="str">
            <v>E331 HYD Str/Impv, Lower Baker</v>
          </cell>
          <cell r="B1607" t="str">
            <v>E331 HYD Str/Impv, Lower Baker-3</v>
          </cell>
          <cell r="C1607" t="str">
            <v>403E</v>
          </cell>
          <cell r="E1607">
            <v>43190</v>
          </cell>
          <cell r="F1607">
            <v>6317149.3600000003</v>
          </cell>
          <cell r="G1607">
            <v>2.2000000000000002E-2</v>
          </cell>
          <cell r="H1607">
            <v>11581.44</v>
          </cell>
          <cell r="I1607">
            <v>5117675.4400000004</v>
          </cell>
          <cell r="J1607">
            <v>2.2000000000000002E-2</v>
          </cell>
          <cell r="K1607">
            <v>9382.4049733333359</v>
          </cell>
          <cell r="L1607">
            <v>-2199.04</v>
          </cell>
        </row>
        <row r="1608">
          <cell r="A1608" t="str">
            <v>E331 HYD Str/Impv, Lower Baker</v>
          </cell>
          <cell r="B1608" t="str">
            <v>E331 HYD Str/Impv, Lower Baker-4</v>
          </cell>
          <cell r="C1608" t="str">
            <v>403E</v>
          </cell>
          <cell r="E1608">
            <v>43220</v>
          </cell>
          <cell r="F1608">
            <v>6317149.3600000003</v>
          </cell>
          <cell r="G1608">
            <v>2.2000000000000002E-2</v>
          </cell>
          <cell r="H1608">
            <v>11581.44</v>
          </cell>
          <cell r="I1608">
            <v>5117675.4400000004</v>
          </cell>
          <cell r="J1608">
            <v>2.2000000000000002E-2</v>
          </cell>
          <cell r="K1608">
            <v>9382.4049733333359</v>
          </cell>
          <cell r="L1608">
            <v>-2199.04</v>
          </cell>
        </row>
        <row r="1609">
          <cell r="A1609" t="str">
            <v>E331 HYD Str/Impv, Lower Baker</v>
          </cell>
          <cell r="B1609" t="str">
            <v>E331 HYD Str/Impv, Lower Baker-5</v>
          </cell>
          <cell r="C1609" t="str">
            <v>403E</v>
          </cell>
          <cell r="E1609">
            <v>43251</v>
          </cell>
          <cell r="F1609">
            <v>6317149.3600000003</v>
          </cell>
          <cell r="G1609">
            <v>2.2000000000000002E-2</v>
          </cell>
          <cell r="H1609">
            <v>11581.44</v>
          </cell>
          <cell r="I1609">
            <v>5117675.4400000004</v>
          </cell>
          <cell r="J1609">
            <v>2.2000000000000002E-2</v>
          </cell>
          <cell r="K1609">
            <v>9382.4049733333359</v>
          </cell>
          <cell r="L1609">
            <v>-2199.04</v>
          </cell>
        </row>
        <row r="1610">
          <cell r="A1610" t="str">
            <v>E331 HYD Str/Impv, Lower Baker</v>
          </cell>
          <cell r="B1610" t="str">
            <v>E331 HYD Str/Impv, Lower Baker-6</v>
          </cell>
          <cell r="C1610" t="str">
            <v>403E</v>
          </cell>
          <cell r="E1610">
            <v>43281</v>
          </cell>
          <cell r="F1610">
            <v>6317149.3600000003</v>
          </cell>
          <cell r="G1610">
            <v>2.2000000000000002E-2</v>
          </cell>
          <cell r="H1610">
            <v>11581.44</v>
          </cell>
          <cell r="I1610">
            <v>5117675.4400000004</v>
          </cell>
          <cell r="J1610">
            <v>2.2000000000000002E-2</v>
          </cell>
          <cell r="K1610">
            <v>9382.4049733333359</v>
          </cell>
          <cell r="L1610">
            <v>-2199.04</v>
          </cell>
        </row>
        <row r="1611">
          <cell r="A1611" t="str">
            <v>E331 HYD Str/Impv, Lower Baker</v>
          </cell>
          <cell r="B1611" t="str">
            <v>E331 HYD Str/Impv, Lower Baker-7</v>
          </cell>
          <cell r="C1611" t="str">
            <v>403E</v>
          </cell>
          <cell r="E1611">
            <v>43312</v>
          </cell>
          <cell r="F1611">
            <v>6317149.3600000003</v>
          </cell>
          <cell r="G1611">
            <v>2.2000000000000002E-2</v>
          </cell>
          <cell r="H1611">
            <v>11581.44</v>
          </cell>
          <cell r="I1611">
            <v>5117675.4400000004</v>
          </cell>
          <cell r="J1611">
            <v>2.2000000000000002E-2</v>
          </cell>
          <cell r="K1611">
            <v>9382.4049733333359</v>
          </cell>
          <cell r="L1611">
            <v>-2199.04</v>
          </cell>
        </row>
        <row r="1612">
          <cell r="A1612" t="str">
            <v>E331 HYD Str/Impv, Lower Baker</v>
          </cell>
          <cell r="B1612" t="str">
            <v>E331 HYD Str/Impv, Lower Baker-8</v>
          </cell>
          <cell r="C1612" t="str">
            <v>403E</v>
          </cell>
          <cell r="E1612">
            <v>43343</v>
          </cell>
          <cell r="F1612">
            <v>6317149.3600000003</v>
          </cell>
          <cell r="G1612">
            <v>2.2000000000000002E-2</v>
          </cell>
          <cell r="H1612">
            <v>11581.44</v>
          </cell>
          <cell r="I1612">
            <v>5117675.4400000004</v>
          </cell>
          <cell r="J1612">
            <v>2.2000000000000002E-2</v>
          </cell>
          <cell r="K1612">
            <v>9382.4049733333359</v>
          </cell>
          <cell r="L1612">
            <v>-2199.04</v>
          </cell>
        </row>
        <row r="1613">
          <cell r="A1613" t="str">
            <v>E331 HYD Str/Impv, Lower Baker</v>
          </cell>
          <cell r="B1613" t="str">
            <v>E331 HYD Str/Impv, Lower Baker-9</v>
          </cell>
          <cell r="C1613" t="str">
            <v>403E</v>
          </cell>
          <cell r="E1613">
            <v>43373</v>
          </cell>
          <cell r="F1613">
            <v>5717412.4000000004</v>
          </cell>
          <cell r="G1613">
            <v>2.2000000000000002E-2</v>
          </cell>
          <cell r="H1613">
            <v>10481.92</v>
          </cell>
          <cell r="I1613">
            <v>5117675.4400000004</v>
          </cell>
          <cell r="J1613">
            <v>2.2000000000000002E-2</v>
          </cell>
          <cell r="K1613">
            <v>9382.4049733333359</v>
          </cell>
          <cell r="L1613">
            <v>-1099.52</v>
          </cell>
        </row>
        <row r="1614">
          <cell r="A1614" t="str">
            <v>E331 HYD Str/Impv, Lower Baker</v>
          </cell>
          <cell r="B1614" t="str">
            <v>E331 HYD Str/Impv, Lower Baker-10</v>
          </cell>
          <cell r="C1614" t="str">
            <v>403E</v>
          </cell>
          <cell r="E1614">
            <v>43404</v>
          </cell>
          <cell r="F1614">
            <v>5117675.4400000004</v>
          </cell>
          <cell r="G1614">
            <v>2.2000000000000002E-2</v>
          </cell>
          <cell r="H1614">
            <v>9382.4</v>
          </cell>
          <cell r="I1614">
            <v>5117675.4400000004</v>
          </cell>
          <cell r="J1614">
            <v>2.2000000000000002E-2</v>
          </cell>
          <cell r="K1614">
            <v>9382.4049733333359</v>
          </cell>
          <cell r="L1614">
            <v>0</v>
          </cell>
        </row>
        <row r="1615">
          <cell r="A1615" t="str">
            <v>E331 HYD Str/Impv, Lower Baker</v>
          </cell>
          <cell r="B1615" t="str">
            <v>E331 HYD Str/Impv, Lower Baker-11</v>
          </cell>
          <cell r="C1615" t="str">
            <v>403E</v>
          </cell>
          <cell r="E1615">
            <v>43434</v>
          </cell>
          <cell r="F1615">
            <v>5117675.4400000004</v>
          </cell>
          <cell r="G1615">
            <v>2.2000000000000002E-2</v>
          </cell>
          <cell r="H1615">
            <v>9382.4</v>
          </cell>
          <cell r="I1615">
            <v>5117675.4400000004</v>
          </cell>
          <cell r="J1615">
            <v>2.2000000000000002E-2</v>
          </cell>
          <cell r="K1615">
            <v>9382.4049733333359</v>
          </cell>
          <cell r="L1615">
            <v>0</v>
          </cell>
        </row>
        <row r="1616">
          <cell r="A1616" t="str">
            <v>E331 HYD Str/Impv, Lower Baker</v>
          </cell>
          <cell r="B1616" t="str">
            <v>E331 HYD Str/Impv, Lower Baker-12</v>
          </cell>
          <cell r="C1616" t="str">
            <v>403E</v>
          </cell>
          <cell r="E1616">
            <v>43465</v>
          </cell>
          <cell r="F1616">
            <v>5117675.4400000004</v>
          </cell>
          <cell r="G1616">
            <v>2.2000000000000002E-2</v>
          </cell>
          <cell r="H1616">
            <v>9382.4</v>
          </cell>
          <cell r="I1616">
            <v>5117675.4400000004</v>
          </cell>
          <cell r="J1616">
            <v>2.2000000000000002E-2</v>
          </cell>
          <cell r="K1616">
            <v>9382.4049733333359</v>
          </cell>
          <cell r="L1616">
            <v>0</v>
          </cell>
        </row>
        <row r="1617">
          <cell r="A1617" t="str">
            <v>E331 HYD Str/Impv, Lower Baker Total</v>
          </cell>
          <cell r="C1617" t="str">
            <v>HYD</v>
          </cell>
          <cell r="E1617" t="str">
            <v>Total</v>
          </cell>
          <cell r="F1617"/>
          <cell r="G1617"/>
          <cell r="H1617">
            <v>131280.63999999998</v>
          </cell>
          <cell r="I1617"/>
          <cell r="J1617">
            <v>0</v>
          </cell>
          <cell r="K1617">
            <v>112588.85968000004</v>
          </cell>
          <cell r="L1617">
            <v>-18691.78</v>
          </cell>
        </row>
        <row r="1618">
          <cell r="A1618" t="str">
            <v>E331 HYD Str/Impv, Snoq 1 - 2013</v>
          </cell>
          <cell r="B1618" t="str">
            <v>E331 HYD Str/Impv, Snoq 1 - 2013-1</v>
          </cell>
          <cell r="C1618" t="str">
            <v>403E</v>
          </cell>
          <cell r="E1618">
            <v>43131</v>
          </cell>
          <cell r="F1618">
            <v>46881506.289999999</v>
          </cell>
          <cell r="G1618">
            <v>3.4299999999999997E-2</v>
          </cell>
          <cell r="H1618">
            <v>134002.97</v>
          </cell>
          <cell r="I1618">
            <v>46881506.289999999</v>
          </cell>
          <cell r="J1618">
            <v>3.4299999999999997E-2</v>
          </cell>
          <cell r="K1618">
            <v>134002.97214558334</v>
          </cell>
          <cell r="L1618">
            <v>0</v>
          </cell>
        </row>
        <row r="1619">
          <cell r="A1619" t="str">
            <v>E331 HYD Str/Impv, Snoq 1 - 2013</v>
          </cell>
          <cell r="B1619" t="str">
            <v>E331 HYD Str/Impv, Snoq 1 - 2013-2</v>
          </cell>
          <cell r="C1619" t="str">
            <v>403E</v>
          </cell>
          <cell r="E1619">
            <v>43159</v>
          </cell>
          <cell r="F1619">
            <v>46881506.289999999</v>
          </cell>
          <cell r="G1619">
            <v>3.4299999999999997E-2</v>
          </cell>
          <cell r="H1619">
            <v>134002.97</v>
          </cell>
          <cell r="I1619">
            <v>46881506.289999999</v>
          </cell>
          <cell r="J1619">
            <v>3.4299999999999997E-2</v>
          </cell>
          <cell r="K1619">
            <v>134002.97214558334</v>
          </cell>
          <cell r="L1619">
            <v>0</v>
          </cell>
        </row>
        <row r="1620">
          <cell r="A1620" t="str">
            <v>E331 HYD Str/Impv, Snoq 1 - 2013</v>
          </cell>
          <cell r="B1620" t="str">
            <v>E331 HYD Str/Impv, Snoq 1 - 2013-3</v>
          </cell>
          <cell r="C1620" t="str">
            <v>403E</v>
          </cell>
          <cell r="E1620">
            <v>43190</v>
          </cell>
          <cell r="F1620">
            <v>46881506.289999999</v>
          </cell>
          <cell r="G1620">
            <v>3.4299999999999997E-2</v>
          </cell>
          <cell r="H1620">
            <v>134002.97</v>
          </cell>
          <cell r="I1620">
            <v>46881506.289999999</v>
          </cell>
          <cell r="J1620">
            <v>3.4299999999999997E-2</v>
          </cell>
          <cell r="K1620">
            <v>134002.97214558334</v>
          </cell>
          <cell r="L1620">
            <v>0</v>
          </cell>
        </row>
        <row r="1621">
          <cell r="A1621" t="str">
            <v>E331 HYD Str/Impv, Snoq 1 - 2013</v>
          </cell>
          <cell r="B1621" t="str">
            <v>E331 HYD Str/Impv, Snoq 1 - 2013-4</v>
          </cell>
          <cell r="C1621" t="str">
            <v>403E</v>
          </cell>
          <cell r="E1621">
            <v>43220</v>
          </cell>
          <cell r="F1621">
            <v>46881506.289999999</v>
          </cell>
          <cell r="G1621">
            <v>3.4299999999999997E-2</v>
          </cell>
          <cell r="H1621">
            <v>134002.97</v>
          </cell>
          <cell r="I1621">
            <v>46881506.289999999</v>
          </cell>
          <cell r="J1621">
            <v>3.4299999999999997E-2</v>
          </cell>
          <cell r="K1621">
            <v>134002.97214558334</v>
          </cell>
          <cell r="L1621">
            <v>0</v>
          </cell>
        </row>
        <row r="1622">
          <cell r="A1622" t="str">
            <v>E331 HYD Str/Impv, Snoq 1 - 2013</v>
          </cell>
          <cell r="B1622" t="str">
            <v>E331 HYD Str/Impv, Snoq 1 - 2013-5</v>
          </cell>
          <cell r="C1622" t="str">
            <v>403E</v>
          </cell>
          <cell r="E1622">
            <v>43251</v>
          </cell>
          <cell r="F1622">
            <v>46881506.289999999</v>
          </cell>
          <cell r="G1622">
            <v>3.4299999999999997E-2</v>
          </cell>
          <cell r="H1622">
            <v>134002.97</v>
          </cell>
          <cell r="I1622">
            <v>46881506.289999999</v>
          </cell>
          <cell r="J1622">
            <v>3.4299999999999997E-2</v>
          </cell>
          <cell r="K1622">
            <v>134002.97214558334</v>
          </cell>
          <cell r="L1622">
            <v>0</v>
          </cell>
        </row>
        <row r="1623">
          <cell r="A1623" t="str">
            <v>E331 HYD Str/Impv, Snoq 1 - 2013</v>
          </cell>
          <cell r="B1623" t="str">
            <v>E331 HYD Str/Impv, Snoq 1 - 2013-6</v>
          </cell>
          <cell r="C1623" t="str">
            <v>403E</v>
          </cell>
          <cell r="E1623">
            <v>43281</v>
          </cell>
          <cell r="F1623">
            <v>46881506.289999999</v>
          </cell>
          <cell r="G1623">
            <v>3.4299999999999997E-2</v>
          </cell>
          <cell r="H1623">
            <v>134002.97</v>
          </cell>
          <cell r="I1623">
            <v>46881506.289999999</v>
          </cell>
          <cell r="J1623">
            <v>3.4299999999999997E-2</v>
          </cell>
          <cell r="K1623">
            <v>134002.97214558334</v>
          </cell>
          <cell r="L1623">
            <v>0</v>
          </cell>
        </row>
        <row r="1624">
          <cell r="A1624" t="str">
            <v>E331 HYD Str/Impv, Snoq 1 - 2013</v>
          </cell>
          <cell r="B1624" t="str">
            <v>E331 HYD Str/Impv, Snoq 1 - 2013-7</v>
          </cell>
          <cell r="C1624" t="str">
            <v>403E</v>
          </cell>
          <cell r="E1624">
            <v>43312</v>
          </cell>
          <cell r="F1624">
            <v>46881506.289999999</v>
          </cell>
          <cell r="G1624">
            <v>3.4299999999999997E-2</v>
          </cell>
          <cell r="H1624">
            <v>134002.97</v>
          </cell>
          <cell r="I1624">
            <v>46881506.289999999</v>
          </cell>
          <cell r="J1624">
            <v>3.4299999999999997E-2</v>
          </cell>
          <cell r="K1624">
            <v>134002.97214558334</v>
          </cell>
          <cell r="L1624">
            <v>0</v>
          </cell>
        </row>
        <row r="1625">
          <cell r="A1625" t="str">
            <v>E331 HYD Str/Impv, Snoq 1 - 2013</v>
          </cell>
          <cell r="B1625" t="str">
            <v>E331 HYD Str/Impv, Snoq 1 - 2013-8</v>
          </cell>
          <cell r="C1625" t="str">
            <v>403E</v>
          </cell>
          <cell r="E1625">
            <v>43343</v>
          </cell>
          <cell r="F1625">
            <v>46881506.289999999</v>
          </cell>
          <cell r="G1625">
            <v>3.4299999999999997E-2</v>
          </cell>
          <cell r="H1625">
            <v>134002.97</v>
          </cell>
          <cell r="I1625">
            <v>46881506.289999999</v>
          </cell>
          <cell r="J1625">
            <v>3.4299999999999997E-2</v>
          </cell>
          <cell r="K1625">
            <v>134002.97214558334</v>
          </cell>
          <cell r="L1625">
            <v>0</v>
          </cell>
        </row>
        <row r="1626">
          <cell r="A1626" t="str">
            <v>E331 HYD Str/Impv, Snoq 1 - 2013</v>
          </cell>
          <cell r="B1626" t="str">
            <v>E331 HYD Str/Impv, Snoq 1 - 2013-9</v>
          </cell>
          <cell r="C1626" t="str">
            <v>403E</v>
          </cell>
          <cell r="E1626">
            <v>43373</v>
          </cell>
          <cell r="F1626">
            <v>46881506.289999999</v>
          </cell>
          <cell r="G1626">
            <v>3.4299999999999997E-2</v>
          </cell>
          <cell r="H1626">
            <v>134002.97</v>
          </cell>
          <cell r="I1626">
            <v>46881506.289999999</v>
          </cell>
          <cell r="J1626">
            <v>3.4299999999999997E-2</v>
          </cell>
          <cell r="K1626">
            <v>134002.97214558334</v>
          </cell>
          <cell r="L1626">
            <v>0</v>
          </cell>
        </row>
        <row r="1627">
          <cell r="A1627" t="str">
            <v>E331 HYD Str/Impv, Snoq 1 - 2013</v>
          </cell>
          <cell r="B1627" t="str">
            <v>E331 HYD Str/Impv, Snoq 1 - 2013-10</v>
          </cell>
          <cell r="C1627" t="str">
            <v>403E</v>
          </cell>
          <cell r="E1627">
            <v>43404</v>
          </cell>
          <cell r="F1627">
            <v>46881506.289999999</v>
          </cell>
          <cell r="G1627">
            <v>3.4299999999999997E-2</v>
          </cell>
          <cell r="H1627">
            <v>134002.97</v>
          </cell>
          <cell r="I1627">
            <v>46881506.289999999</v>
          </cell>
          <cell r="J1627">
            <v>3.4299999999999997E-2</v>
          </cell>
          <cell r="K1627">
            <v>134002.97214558334</v>
          </cell>
          <cell r="L1627">
            <v>0</v>
          </cell>
        </row>
        <row r="1628">
          <cell r="A1628" t="str">
            <v>E331 HYD Str/Impv, Snoq 1 - 2013</v>
          </cell>
          <cell r="B1628" t="str">
            <v>E331 HYD Str/Impv, Snoq 1 - 2013-11</v>
          </cell>
          <cell r="C1628" t="str">
            <v>403E</v>
          </cell>
          <cell r="E1628">
            <v>43434</v>
          </cell>
          <cell r="F1628">
            <v>46881506.289999999</v>
          </cell>
          <cell r="G1628">
            <v>3.4299999999999997E-2</v>
          </cell>
          <cell r="H1628">
            <v>134002.97</v>
          </cell>
          <cell r="I1628">
            <v>46881506.289999999</v>
          </cell>
          <cell r="J1628">
            <v>3.4299999999999997E-2</v>
          </cell>
          <cell r="K1628">
            <v>134002.97214558334</v>
          </cell>
          <cell r="L1628">
            <v>0</v>
          </cell>
        </row>
        <row r="1629">
          <cell r="A1629" t="str">
            <v>E331 HYD Str/Impv, Snoq 1 - 2013</v>
          </cell>
          <cell r="B1629" t="str">
            <v>E331 HYD Str/Impv, Snoq 1 - 2013-12</v>
          </cell>
          <cell r="C1629" t="str">
            <v>403E</v>
          </cell>
          <cell r="E1629">
            <v>43465</v>
          </cell>
          <cell r="F1629">
            <v>46881506.289999999</v>
          </cell>
          <cell r="G1629">
            <v>3.4299999999999997E-2</v>
          </cell>
          <cell r="H1629">
            <v>134002.97</v>
          </cell>
          <cell r="I1629">
            <v>46881506.289999999</v>
          </cell>
          <cell r="J1629">
            <v>3.4299999999999997E-2</v>
          </cell>
          <cell r="K1629">
            <v>134002.97214558334</v>
          </cell>
          <cell r="L1629">
            <v>0</v>
          </cell>
        </row>
        <row r="1630">
          <cell r="A1630" t="str">
            <v>E331 HYD Str/Impv, Snoq 1 - 2013 Total</v>
          </cell>
          <cell r="C1630" t="str">
            <v>HYD</v>
          </cell>
          <cell r="E1630" t="str">
            <v>Total</v>
          </cell>
          <cell r="F1630"/>
          <cell r="G1630"/>
          <cell r="H1630">
            <v>1608035.64</v>
          </cell>
          <cell r="I1630"/>
          <cell r="J1630">
            <v>0</v>
          </cell>
          <cell r="K1630">
            <v>1608035.6657469997</v>
          </cell>
          <cell r="L1630">
            <v>0.03</v>
          </cell>
        </row>
        <row r="1631">
          <cell r="A1631" t="str">
            <v>E331 HYD Str/Impv, Snoq 2 - 2013</v>
          </cell>
          <cell r="B1631" t="str">
            <v>E331 HYD Str/Impv, Snoq 2 - 2013-1</v>
          </cell>
          <cell r="C1631" t="str">
            <v>403E</v>
          </cell>
          <cell r="E1631">
            <v>43131</v>
          </cell>
          <cell r="F1631">
            <v>49092760.119999997</v>
          </cell>
          <cell r="G1631">
            <v>3.3599999999999998E-2</v>
          </cell>
          <cell r="H1631">
            <v>137459.72</v>
          </cell>
          <cell r="I1631">
            <v>49094072.640000001</v>
          </cell>
          <cell r="J1631">
            <v>3.3599999999999998E-2</v>
          </cell>
          <cell r="K1631">
            <v>137463.40339199998</v>
          </cell>
          <cell r="L1631">
            <v>3.68</v>
          </cell>
        </row>
        <row r="1632">
          <cell r="A1632" t="str">
            <v>E331 HYD Str/Impv, Snoq 2 - 2013</v>
          </cell>
          <cell r="B1632" t="str">
            <v>E331 HYD Str/Impv, Snoq 2 - 2013-2</v>
          </cell>
          <cell r="C1632" t="str">
            <v>403E</v>
          </cell>
          <cell r="E1632">
            <v>43159</v>
          </cell>
          <cell r="F1632">
            <v>49092760.119999997</v>
          </cell>
          <cell r="G1632">
            <v>3.3599999999999998E-2</v>
          </cell>
          <cell r="H1632">
            <v>137459.72</v>
          </cell>
          <cell r="I1632">
            <v>49094072.640000001</v>
          </cell>
          <cell r="J1632">
            <v>3.3599999999999998E-2</v>
          </cell>
          <cell r="K1632">
            <v>137463.40339199998</v>
          </cell>
          <cell r="L1632">
            <v>3.68</v>
          </cell>
        </row>
        <row r="1633">
          <cell r="A1633" t="str">
            <v>E331 HYD Str/Impv, Snoq 2 - 2013</v>
          </cell>
          <cell r="B1633" t="str">
            <v>E331 HYD Str/Impv, Snoq 2 - 2013-3</v>
          </cell>
          <cell r="C1633" t="str">
            <v>403E</v>
          </cell>
          <cell r="E1633">
            <v>43190</v>
          </cell>
          <cell r="F1633">
            <v>49092760.119999997</v>
          </cell>
          <cell r="G1633">
            <v>3.3599999999999998E-2</v>
          </cell>
          <cell r="H1633">
            <v>137459.72</v>
          </cell>
          <cell r="I1633">
            <v>49094072.640000001</v>
          </cell>
          <cell r="J1633">
            <v>3.3599999999999998E-2</v>
          </cell>
          <cell r="K1633">
            <v>137463.40339199998</v>
          </cell>
          <cell r="L1633">
            <v>3.68</v>
          </cell>
        </row>
        <row r="1634">
          <cell r="A1634" t="str">
            <v>E331 HYD Str/Impv, Snoq 2 - 2013</v>
          </cell>
          <cell r="B1634" t="str">
            <v>E331 HYD Str/Impv, Snoq 2 - 2013-4</v>
          </cell>
          <cell r="C1634" t="str">
            <v>403E</v>
          </cell>
          <cell r="E1634">
            <v>43220</v>
          </cell>
          <cell r="F1634">
            <v>49092760.119999997</v>
          </cell>
          <cell r="G1634">
            <v>3.3599999999999998E-2</v>
          </cell>
          <cell r="H1634">
            <v>137459.72</v>
          </cell>
          <cell r="I1634">
            <v>49094072.640000001</v>
          </cell>
          <cell r="J1634">
            <v>3.3599999999999998E-2</v>
          </cell>
          <cell r="K1634">
            <v>137463.40339199998</v>
          </cell>
          <cell r="L1634">
            <v>3.68</v>
          </cell>
        </row>
        <row r="1635">
          <cell r="A1635" t="str">
            <v>E331 HYD Str/Impv, Snoq 2 - 2013</v>
          </cell>
          <cell r="B1635" t="str">
            <v>E331 HYD Str/Impv, Snoq 2 - 2013-5</v>
          </cell>
          <cell r="C1635" t="str">
            <v>403E</v>
          </cell>
          <cell r="E1635">
            <v>43251</v>
          </cell>
          <cell r="F1635">
            <v>49092760.119999997</v>
          </cell>
          <cell r="G1635">
            <v>3.3599999999999998E-2</v>
          </cell>
          <cell r="H1635">
            <v>137459.72</v>
          </cell>
          <cell r="I1635">
            <v>49094072.640000001</v>
          </cell>
          <cell r="J1635">
            <v>3.3599999999999998E-2</v>
          </cell>
          <cell r="K1635">
            <v>137463.40339199998</v>
          </cell>
          <cell r="L1635">
            <v>3.68</v>
          </cell>
        </row>
        <row r="1636">
          <cell r="A1636" t="str">
            <v>E331 HYD Str/Impv, Snoq 2 - 2013</v>
          </cell>
          <cell r="B1636" t="str">
            <v>E331 HYD Str/Impv, Snoq 2 - 2013-6</v>
          </cell>
          <cell r="C1636" t="str">
            <v>403E</v>
          </cell>
          <cell r="E1636">
            <v>43281</v>
          </cell>
          <cell r="F1636">
            <v>49092760.119999997</v>
          </cell>
          <cell r="G1636">
            <v>3.3599999999999998E-2</v>
          </cell>
          <cell r="H1636">
            <v>137459.72</v>
          </cell>
          <cell r="I1636">
            <v>49094072.640000001</v>
          </cell>
          <cell r="J1636">
            <v>3.3599999999999998E-2</v>
          </cell>
          <cell r="K1636">
            <v>137463.40339199998</v>
          </cell>
          <cell r="L1636">
            <v>3.68</v>
          </cell>
        </row>
        <row r="1637">
          <cell r="A1637" t="str">
            <v>E331 HYD Str/Impv, Snoq 2 - 2013</v>
          </cell>
          <cell r="B1637" t="str">
            <v>E331 HYD Str/Impv, Snoq 2 - 2013-7</v>
          </cell>
          <cell r="C1637" t="str">
            <v>403E</v>
          </cell>
          <cell r="E1637">
            <v>43312</v>
          </cell>
          <cell r="F1637">
            <v>49092760.119999997</v>
          </cell>
          <cell r="G1637">
            <v>3.3599999999999998E-2</v>
          </cell>
          <cell r="H1637">
            <v>137459.72</v>
          </cell>
          <cell r="I1637">
            <v>49094072.640000001</v>
          </cell>
          <cell r="J1637">
            <v>3.3599999999999998E-2</v>
          </cell>
          <cell r="K1637">
            <v>137463.40339199998</v>
          </cell>
          <cell r="L1637">
            <v>3.68</v>
          </cell>
        </row>
        <row r="1638">
          <cell r="A1638" t="str">
            <v>E331 HYD Str/Impv, Snoq 2 - 2013</v>
          </cell>
          <cell r="B1638" t="str">
            <v>E331 HYD Str/Impv, Snoq 2 - 2013-8</v>
          </cell>
          <cell r="C1638" t="str">
            <v>403E</v>
          </cell>
          <cell r="E1638">
            <v>43343</v>
          </cell>
          <cell r="F1638">
            <v>49092760.119999997</v>
          </cell>
          <cell r="G1638">
            <v>3.3599999999999998E-2</v>
          </cell>
          <cell r="H1638">
            <v>137459.72</v>
          </cell>
          <cell r="I1638">
            <v>49094072.640000001</v>
          </cell>
          <cell r="J1638">
            <v>3.3599999999999998E-2</v>
          </cell>
          <cell r="K1638">
            <v>137463.40339199998</v>
          </cell>
          <cell r="L1638">
            <v>3.68</v>
          </cell>
        </row>
        <row r="1639">
          <cell r="A1639" t="str">
            <v>E331 HYD Str/Impv, Snoq 2 - 2013</v>
          </cell>
          <cell r="B1639" t="str">
            <v>E331 HYD Str/Impv, Snoq 2 - 2013-9</v>
          </cell>
          <cell r="C1639" t="str">
            <v>403E</v>
          </cell>
          <cell r="E1639">
            <v>43373</v>
          </cell>
          <cell r="F1639">
            <v>49092760.119999997</v>
          </cell>
          <cell r="G1639">
            <v>3.3599999999999998E-2</v>
          </cell>
          <cell r="H1639">
            <v>137459.72</v>
          </cell>
          <cell r="I1639">
            <v>49094072.640000001</v>
          </cell>
          <cell r="J1639">
            <v>3.3599999999999998E-2</v>
          </cell>
          <cell r="K1639">
            <v>137463.40339199998</v>
          </cell>
          <cell r="L1639">
            <v>3.68</v>
          </cell>
        </row>
        <row r="1640">
          <cell r="A1640" t="str">
            <v>E331 HYD Str/Impv, Snoq 2 - 2013</v>
          </cell>
          <cell r="B1640" t="str">
            <v>E331 HYD Str/Impv, Snoq 2 - 2013-10</v>
          </cell>
          <cell r="C1640" t="str">
            <v>403E</v>
          </cell>
          <cell r="E1640">
            <v>43404</v>
          </cell>
          <cell r="F1640">
            <v>49092760.119999997</v>
          </cell>
          <cell r="G1640">
            <v>3.3599999999999998E-2</v>
          </cell>
          <cell r="H1640">
            <v>137459.72</v>
          </cell>
          <cell r="I1640">
            <v>49094072.640000001</v>
          </cell>
          <cell r="J1640">
            <v>3.3599999999999998E-2</v>
          </cell>
          <cell r="K1640">
            <v>137463.40339199998</v>
          </cell>
          <cell r="L1640">
            <v>3.68</v>
          </cell>
        </row>
        <row r="1641">
          <cell r="A1641" t="str">
            <v>E331 HYD Str/Impv, Snoq 2 - 2013</v>
          </cell>
          <cell r="B1641" t="str">
            <v>E331 HYD Str/Impv, Snoq 2 - 2013-11</v>
          </cell>
          <cell r="C1641" t="str">
            <v>403E</v>
          </cell>
          <cell r="E1641">
            <v>43434</v>
          </cell>
          <cell r="F1641">
            <v>49093416.380000003</v>
          </cell>
          <cell r="G1641">
            <v>3.3599999999999998E-2</v>
          </cell>
          <cell r="H1641">
            <v>137461.56</v>
          </cell>
          <cell r="I1641">
            <v>49094072.640000001</v>
          </cell>
          <cell r="J1641">
            <v>3.3599999999999998E-2</v>
          </cell>
          <cell r="K1641">
            <v>137463.40339199998</v>
          </cell>
          <cell r="L1641">
            <v>1.84</v>
          </cell>
        </row>
        <row r="1642">
          <cell r="A1642" t="str">
            <v>E331 HYD Str/Impv, Snoq 2 - 2013</v>
          </cell>
          <cell r="B1642" t="str">
            <v>E331 HYD Str/Impv, Snoq 2 - 2013-12</v>
          </cell>
          <cell r="C1642" t="str">
            <v>403E</v>
          </cell>
          <cell r="E1642">
            <v>43465</v>
          </cell>
          <cell r="F1642">
            <v>49094072.640000001</v>
          </cell>
          <cell r="G1642">
            <v>3.3599999999999998E-2</v>
          </cell>
          <cell r="H1642">
            <v>137463.4</v>
          </cell>
          <cell r="I1642">
            <v>49094072.640000001</v>
          </cell>
          <cell r="J1642">
            <v>3.3599999999999998E-2</v>
          </cell>
          <cell r="K1642">
            <v>137463.40339199998</v>
          </cell>
          <cell r="L1642">
            <v>0</v>
          </cell>
        </row>
        <row r="1643">
          <cell r="A1643" t="str">
            <v>E331 HYD Str/Impv, Snoq 2 - 2013 Total</v>
          </cell>
          <cell r="C1643" t="str">
            <v>HYD</v>
          </cell>
          <cell r="E1643" t="str">
            <v>Total</v>
          </cell>
          <cell r="F1643"/>
          <cell r="G1643"/>
          <cell r="H1643">
            <v>1649522.16</v>
          </cell>
          <cell r="I1643"/>
          <cell r="J1643">
            <v>0</v>
          </cell>
          <cell r="K1643">
            <v>1649560.8407039994</v>
          </cell>
          <cell r="L1643">
            <v>38.68</v>
          </cell>
        </row>
        <row r="1644">
          <cell r="A1644" t="str">
            <v>E331 HYD Str/Impv, Snoq Park</v>
          </cell>
          <cell r="B1644" t="str">
            <v>E331 HYD Str/Impv, Snoq Park-1</v>
          </cell>
          <cell r="C1644" t="str">
            <v>403E</v>
          </cell>
          <cell r="E1644">
            <v>43131</v>
          </cell>
          <cell r="F1644">
            <v>5838128.9000000004</v>
          </cell>
          <cell r="G1644">
            <v>3.3599999999999998E-2</v>
          </cell>
          <cell r="H1644">
            <v>16346.76</v>
          </cell>
          <cell r="I1644">
            <v>5838128.9000000004</v>
          </cell>
          <cell r="J1644">
            <v>3.3599999999999998E-2</v>
          </cell>
          <cell r="K1644">
            <v>16346.760920000001</v>
          </cell>
          <cell r="L1644">
            <v>0</v>
          </cell>
        </row>
        <row r="1645">
          <cell r="A1645" t="str">
            <v>E331 HYD Str/Impv, Snoq Park</v>
          </cell>
          <cell r="B1645" t="str">
            <v>E331 HYD Str/Impv, Snoq Park-2</v>
          </cell>
          <cell r="C1645" t="str">
            <v>403E</v>
          </cell>
          <cell r="E1645">
            <v>43159</v>
          </cell>
          <cell r="F1645">
            <v>5838128.9000000004</v>
          </cell>
          <cell r="G1645">
            <v>3.3599999999999998E-2</v>
          </cell>
          <cell r="H1645">
            <v>16346.76</v>
          </cell>
          <cell r="I1645">
            <v>5838128.9000000004</v>
          </cell>
          <cell r="J1645">
            <v>3.3599999999999998E-2</v>
          </cell>
          <cell r="K1645">
            <v>16346.760920000001</v>
          </cell>
          <cell r="L1645">
            <v>0</v>
          </cell>
        </row>
        <row r="1646">
          <cell r="A1646" t="str">
            <v>E331 HYD Str/Impv, Snoq Park</v>
          </cell>
          <cell r="B1646" t="str">
            <v>E331 HYD Str/Impv, Snoq Park-3</v>
          </cell>
          <cell r="C1646" t="str">
            <v>403E</v>
          </cell>
          <cell r="E1646">
            <v>43190</v>
          </cell>
          <cell r="F1646">
            <v>5838128.9000000004</v>
          </cell>
          <cell r="G1646">
            <v>3.3599999999999998E-2</v>
          </cell>
          <cell r="H1646">
            <v>16346.76</v>
          </cell>
          <cell r="I1646">
            <v>5838128.9000000004</v>
          </cell>
          <cell r="J1646">
            <v>3.3599999999999998E-2</v>
          </cell>
          <cell r="K1646">
            <v>16346.760920000001</v>
          </cell>
          <cell r="L1646">
            <v>0</v>
          </cell>
        </row>
        <row r="1647">
          <cell r="A1647" t="str">
            <v>E331 HYD Str/Impv, Snoq Park</v>
          </cell>
          <cell r="B1647" t="str">
            <v>E331 HYD Str/Impv, Snoq Park-4</v>
          </cell>
          <cell r="C1647" t="str">
            <v>403E</v>
          </cell>
          <cell r="E1647">
            <v>43220</v>
          </cell>
          <cell r="F1647">
            <v>5838128.9000000004</v>
          </cell>
          <cell r="G1647">
            <v>3.3599999999999998E-2</v>
          </cell>
          <cell r="H1647">
            <v>16346.76</v>
          </cell>
          <cell r="I1647">
            <v>5838128.9000000004</v>
          </cell>
          <cell r="J1647">
            <v>3.3599999999999998E-2</v>
          </cell>
          <cell r="K1647">
            <v>16346.760920000001</v>
          </cell>
          <cell r="L1647">
            <v>0</v>
          </cell>
        </row>
        <row r="1648">
          <cell r="A1648" t="str">
            <v>E331 HYD Str/Impv, Snoq Park</v>
          </cell>
          <cell r="B1648" t="str">
            <v>E331 HYD Str/Impv, Snoq Park-5</v>
          </cell>
          <cell r="C1648" t="str">
            <v>403E</v>
          </cell>
          <cell r="E1648">
            <v>43251</v>
          </cell>
          <cell r="F1648">
            <v>5838128.9000000004</v>
          </cell>
          <cell r="G1648">
            <v>3.3599999999999998E-2</v>
          </cell>
          <cell r="H1648">
            <v>16346.76</v>
          </cell>
          <cell r="I1648">
            <v>5838128.9000000004</v>
          </cell>
          <cell r="J1648">
            <v>3.3599999999999998E-2</v>
          </cell>
          <cell r="K1648">
            <v>16346.760920000001</v>
          </cell>
          <cell r="L1648">
            <v>0</v>
          </cell>
        </row>
        <row r="1649">
          <cell r="A1649" t="str">
            <v>E331 HYD Str/Impv, Snoq Park</v>
          </cell>
          <cell r="B1649" t="str">
            <v>E331 HYD Str/Impv, Snoq Park-6</v>
          </cell>
          <cell r="C1649" t="str">
            <v>403E</v>
          </cell>
          <cell r="E1649">
            <v>43281</v>
          </cell>
          <cell r="F1649">
            <v>5838128.9000000004</v>
          </cell>
          <cell r="G1649">
            <v>3.3599999999999998E-2</v>
          </cell>
          <cell r="H1649">
            <v>16346.76</v>
          </cell>
          <cell r="I1649">
            <v>5838128.9000000004</v>
          </cell>
          <cell r="J1649">
            <v>3.3599999999999998E-2</v>
          </cell>
          <cell r="K1649">
            <v>16346.760920000001</v>
          </cell>
          <cell r="L1649">
            <v>0</v>
          </cell>
        </row>
        <row r="1650">
          <cell r="A1650" t="str">
            <v>E331 HYD Str/Impv, Snoq Park</v>
          </cell>
          <cell r="B1650" t="str">
            <v>E331 HYD Str/Impv, Snoq Park-7</v>
          </cell>
          <cell r="C1650" t="str">
            <v>403E</v>
          </cell>
          <cell r="E1650">
            <v>43312</v>
          </cell>
          <cell r="F1650">
            <v>5838128.9000000004</v>
          </cell>
          <cell r="G1650">
            <v>3.3599999999999998E-2</v>
          </cell>
          <cell r="H1650">
            <v>16346.76</v>
          </cell>
          <cell r="I1650">
            <v>5838128.9000000004</v>
          </cell>
          <cell r="J1650">
            <v>3.3599999999999998E-2</v>
          </cell>
          <cell r="K1650">
            <v>16346.760920000001</v>
          </cell>
          <cell r="L1650">
            <v>0</v>
          </cell>
        </row>
        <row r="1651">
          <cell r="A1651" t="str">
            <v>E331 HYD Str/Impv, Snoq Park</v>
          </cell>
          <cell r="B1651" t="str">
            <v>E331 HYD Str/Impv, Snoq Park-8</v>
          </cell>
          <cell r="C1651" t="str">
            <v>403E</v>
          </cell>
          <cell r="E1651">
            <v>43343</v>
          </cell>
          <cell r="F1651">
            <v>5838128.9000000004</v>
          </cell>
          <cell r="G1651">
            <v>3.3599999999999998E-2</v>
          </cell>
          <cell r="H1651">
            <v>16346.76</v>
          </cell>
          <cell r="I1651">
            <v>5838128.9000000004</v>
          </cell>
          <cell r="J1651">
            <v>3.3599999999999998E-2</v>
          </cell>
          <cell r="K1651">
            <v>16346.760920000001</v>
          </cell>
          <cell r="L1651">
            <v>0</v>
          </cell>
        </row>
        <row r="1652">
          <cell r="A1652" t="str">
            <v>E331 HYD Str/Impv, Snoq Park</v>
          </cell>
          <cell r="B1652" t="str">
            <v>E331 HYD Str/Impv, Snoq Park-9</v>
          </cell>
          <cell r="C1652" t="str">
            <v>403E</v>
          </cell>
          <cell r="E1652">
            <v>43373</v>
          </cell>
          <cell r="F1652">
            <v>5838128.9000000004</v>
          </cell>
          <cell r="G1652">
            <v>3.3599999999999998E-2</v>
          </cell>
          <cell r="H1652">
            <v>16346.76</v>
          </cell>
          <cell r="I1652">
            <v>5838128.9000000004</v>
          </cell>
          <cell r="J1652">
            <v>3.3599999999999998E-2</v>
          </cell>
          <cell r="K1652">
            <v>16346.760920000001</v>
          </cell>
          <cell r="L1652">
            <v>0</v>
          </cell>
        </row>
        <row r="1653">
          <cell r="A1653" t="str">
            <v>E331 HYD Str/Impv, Snoq Park</v>
          </cell>
          <cell r="B1653" t="str">
            <v>E331 HYD Str/Impv, Snoq Park-10</v>
          </cell>
          <cell r="C1653" t="str">
            <v>403E</v>
          </cell>
          <cell r="E1653">
            <v>43404</v>
          </cell>
          <cell r="F1653">
            <v>5838128.9000000004</v>
          </cell>
          <cell r="G1653">
            <v>3.3599999999999998E-2</v>
          </cell>
          <cell r="H1653">
            <v>16346.76</v>
          </cell>
          <cell r="I1653">
            <v>5838128.9000000004</v>
          </cell>
          <cell r="J1653">
            <v>3.3599999999999998E-2</v>
          </cell>
          <cell r="K1653">
            <v>16346.760920000001</v>
          </cell>
          <cell r="L1653">
            <v>0</v>
          </cell>
        </row>
        <row r="1654">
          <cell r="A1654" t="str">
            <v>E331 HYD Str/Impv, Snoq Park</v>
          </cell>
          <cell r="B1654" t="str">
            <v>E331 HYD Str/Impv, Snoq Park-11</v>
          </cell>
          <cell r="C1654" t="str">
            <v>403E</v>
          </cell>
          <cell r="E1654">
            <v>43434</v>
          </cell>
          <cell r="F1654">
            <v>5838128.9000000004</v>
          </cell>
          <cell r="G1654">
            <v>3.3599999999999998E-2</v>
          </cell>
          <cell r="H1654">
            <v>16346.76</v>
          </cell>
          <cell r="I1654">
            <v>5838128.9000000004</v>
          </cell>
          <cell r="J1654">
            <v>3.3599999999999998E-2</v>
          </cell>
          <cell r="K1654">
            <v>16346.760920000001</v>
          </cell>
          <cell r="L1654">
            <v>0</v>
          </cell>
        </row>
        <row r="1655">
          <cell r="A1655" t="str">
            <v>E331 HYD Str/Impv, Snoq Park</v>
          </cell>
          <cell r="B1655" t="str">
            <v>E331 HYD Str/Impv, Snoq Park-12</v>
          </cell>
          <cell r="C1655" t="str">
            <v>403E</v>
          </cell>
          <cell r="E1655">
            <v>43465</v>
          </cell>
          <cell r="F1655">
            <v>5838128.9000000004</v>
          </cell>
          <cell r="G1655">
            <v>3.3599999999999998E-2</v>
          </cell>
          <cell r="H1655">
            <v>16346.76</v>
          </cell>
          <cell r="I1655">
            <v>5838128.9000000004</v>
          </cell>
          <cell r="J1655">
            <v>3.3599999999999998E-2</v>
          </cell>
          <cell r="K1655">
            <v>16346.760920000001</v>
          </cell>
          <cell r="L1655">
            <v>0</v>
          </cell>
        </row>
        <row r="1656">
          <cell r="A1656" t="str">
            <v>E331 HYD Str/Impv, Snoq Park Total</v>
          </cell>
          <cell r="C1656" t="str">
            <v>HYD</v>
          </cell>
          <cell r="E1656" t="str">
            <v>Total</v>
          </cell>
          <cell r="F1656"/>
          <cell r="G1656"/>
          <cell r="H1656">
            <v>196161.12000000002</v>
          </cell>
          <cell r="I1656"/>
          <cell r="J1656">
            <v>0</v>
          </cell>
          <cell r="K1656">
            <v>196161.13104000001</v>
          </cell>
          <cell r="L1656">
            <v>0.01</v>
          </cell>
        </row>
        <row r="1657">
          <cell r="A1657" t="str">
            <v>E331 HYD Str/Impv, Snoqualmie 1</v>
          </cell>
          <cell r="B1657" t="str">
            <v>E331 HYD Str/Impv, Snoqualmie 1-1</v>
          </cell>
          <cell r="C1657" t="str">
            <v>403E</v>
          </cell>
          <cell r="E1657">
            <v>43131</v>
          </cell>
          <cell r="F1657">
            <v>12648295.92</v>
          </cell>
          <cell r="G1657">
            <v>3.4299999999999997E-2</v>
          </cell>
          <cell r="H1657">
            <v>36153.050000000003</v>
          </cell>
          <cell r="I1657">
            <v>12648295.92</v>
          </cell>
          <cell r="J1657">
            <v>3.4299999999999997E-2</v>
          </cell>
          <cell r="K1657">
            <v>36153.045837999998</v>
          </cell>
          <cell r="L1657">
            <v>0</v>
          </cell>
        </row>
        <row r="1658">
          <cell r="A1658" t="str">
            <v>E331 HYD Str/Impv, Snoqualmie 1</v>
          </cell>
          <cell r="B1658" t="str">
            <v>E331 HYD Str/Impv, Snoqualmie 1-2</v>
          </cell>
          <cell r="C1658" t="str">
            <v>403E</v>
          </cell>
          <cell r="E1658">
            <v>43159</v>
          </cell>
          <cell r="F1658">
            <v>12648295.92</v>
          </cell>
          <cell r="G1658">
            <v>3.4299999999999997E-2</v>
          </cell>
          <cell r="H1658">
            <v>36153.050000000003</v>
          </cell>
          <cell r="I1658">
            <v>12648295.92</v>
          </cell>
          <cell r="J1658">
            <v>3.4299999999999997E-2</v>
          </cell>
          <cell r="K1658">
            <v>36153.045837999998</v>
          </cell>
          <cell r="L1658">
            <v>0</v>
          </cell>
        </row>
        <row r="1659">
          <cell r="A1659" t="str">
            <v>E331 HYD Str/Impv, Snoqualmie 1</v>
          </cell>
          <cell r="B1659" t="str">
            <v>E331 HYD Str/Impv, Snoqualmie 1-3</v>
          </cell>
          <cell r="C1659" t="str">
            <v>403E</v>
          </cell>
          <cell r="E1659">
            <v>43190</v>
          </cell>
          <cell r="F1659">
            <v>12648295.92</v>
          </cell>
          <cell r="G1659">
            <v>3.4299999999999997E-2</v>
          </cell>
          <cell r="H1659">
            <v>36153.050000000003</v>
          </cell>
          <cell r="I1659">
            <v>12648295.92</v>
          </cell>
          <cell r="J1659">
            <v>3.4299999999999997E-2</v>
          </cell>
          <cell r="K1659">
            <v>36153.045837999998</v>
          </cell>
          <cell r="L1659">
            <v>0</v>
          </cell>
        </row>
        <row r="1660">
          <cell r="A1660" t="str">
            <v>E331 HYD Str/Impv, Snoqualmie 1</v>
          </cell>
          <cell r="B1660" t="str">
            <v>E331 HYD Str/Impv, Snoqualmie 1-4</v>
          </cell>
          <cell r="C1660" t="str">
            <v>403E</v>
          </cell>
          <cell r="E1660">
            <v>43220</v>
          </cell>
          <cell r="F1660">
            <v>12648295.92</v>
          </cell>
          <cell r="G1660">
            <v>3.4299999999999997E-2</v>
          </cell>
          <cell r="H1660">
            <v>36153.050000000003</v>
          </cell>
          <cell r="I1660">
            <v>12648295.92</v>
          </cell>
          <cell r="J1660">
            <v>3.4299999999999997E-2</v>
          </cell>
          <cell r="K1660">
            <v>36153.045837999998</v>
          </cell>
          <cell r="L1660">
            <v>0</v>
          </cell>
        </row>
        <row r="1661">
          <cell r="A1661" t="str">
            <v>E331 HYD Str/Impv, Snoqualmie 1</v>
          </cell>
          <cell r="B1661" t="str">
            <v>E331 HYD Str/Impv, Snoqualmie 1-5</v>
          </cell>
          <cell r="C1661" t="str">
            <v>403E</v>
          </cell>
          <cell r="E1661">
            <v>43251</v>
          </cell>
          <cell r="F1661">
            <v>12648295.92</v>
          </cell>
          <cell r="G1661">
            <v>3.4299999999999997E-2</v>
          </cell>
          <cell r="H1661">
            <v>36153.050000000003</v>
          </cell>
          <cell r="I1661">
            <v>12648295.92</v>
          </cell>
          <cell r="J1661">
            <v>3.4299999999999997E-2</v>
          </cell>
          <cell r="K1661">
            <v>36153.045837999998</v>
          </cell>
          <cell r="L1661">
            <v>0</v>
          </cell>
        </row>
        <row r="1662">
          <cell r="A1662" t="str">
            <v>E331 HYD Str/Impv, Snoqualmie 1</v>
          </cell>
          <cell r="B1662" t="str">
            <v>E331 HYD Str/Impv, Snoqualmie 1-6</v>
          </cell>
          <cell r="C1662" t="str">
            <v>403E</v>
          </cell>
          <cell r="E1662">
            <v>43281</v>
          </cell>
          <cell r="F1662">
            <v>12648295.92</v>
          </cell>
          <cell r="G1662">
            <v>3.4299999999999997E-2</v>
          </cell>
          <cell r="H1662">
            <v>36153.050000000003</v>
          </cell>
          <cell r="I1662">
            <v>12648295.92</v>
          </cell>
          <cell r="J1662">
            <v>3.4299999999999997E-2</v>
          </cell>
          <cell r="K1662">
            <v>36153.045837999998</v>
          </cell>
          <cell r="L1662">
            <v>0</v>
          </cell>
        </row>
        <row r="1663">
          <cell r="A1663" t="str">
            <v>E331 HYD Str/Impv, Snoqualmie 1</v>
          </cell>
          <cell r="B1663" t="str">
            <v>E331 HYD Str/Impv, Snoqualmie 1-7</v>
          </cell>
          <cell r="C1663" t="str">
            <v>403E</v>
          </cell>
          <cell r="E1663">
            <v>43312</v>
          </cell>
          <cell r="F1663">
            <v>12648295.92</v>
          </cell>
          <cell r="G1663">
            <v>3.4299999999999997E-2</v>
          </cell>
          <cell r="H1663">
            <v>36153.050000000003</v>
          </cell>
          <cell r="I1663">
            <v>12648295.92</v>
          </cell>
          <cell r="J1663">
            <v>3.4299999999999997E-2</v>
          </cell>
          <cell r="K1663">
            <v>36153.045837999998</v>
          </cell>
          <cell r="L1663">
            <v>0</v>
          </cell>
        </row>
        <row r="1664">
          <cell r="A1664" t="str">
            <v>E331 HYD Str/Impv, Snoqualmie 1</v>
          </cell>
          <cell r="B1664" t="str">
            <v>E331 HYD Str/Impv, Snoqualmie 1-8</v>
          </cell>
          <cell r="C1664" t="str">
            <v>403E</v>
          </cell>
          <cell r="E1664">
            <v>43343</v>
          </cell>
          <cell r="F1664">
            <v>12648295.92</v>
          </cell>
          <cell r="G1664">
            <v>3.4299999999999997E-2</v>
          </cell>
          <cell r="H1664">
            <v>36153.050000000003</v>
          </cell>
          <cell r="I1664">
            <v>12648295.92</v>
          </cell>
          <cell r="J1664">
            <v>3.4299999999999997E-2</v>
          </cell>
          <cell r="K1664">
            <v>36153.045837999998</v>
          </cell>
          <cell r="L1664">
            <v>0</v>
          </cell>
        </row>
        <row r="1665">
          <cell r="A1665" t="str">
            <v>E331 HYD Str/Impv, Snoqualmie 1</v>
          </cell>
          <cell r="B1665" t="str">
            <v>E331 HYD Str/Impv, Snoqualmie 1-9</v>
          </cell>
          <cell r="C1665" t="str">
            <v>403E</v>
          </cell>
          <cell r="E1665">
            <v>43373</v>
          </cell>
          <cell r="F1665">
            <v>12648295.92</v>
          </cell>
          <cell r="G1665">
            <v>3.4299999999999997E-2</v>
          </cell>
          <cell r="H1665">
            <v>36153.050000000003</v>
          </cell>
          <cell r="I1665">
            <v>12648295.92</v>
          </cell>
          <cell r="J1665">
            <v>3.4299999999999997E-2</v>
          </cell>
          <cell r="K1665">
            <v>36153.045837999998</v>
          </cell>
          <cell r="L1665">
            <v>0</v>
          </cell>
        </row>
        <row r="1666">
          <cell r="A1666" t="str">
            <v>E331 HYD Str/Impv, Snoqualmie 1</v>
          </cell>
          <cell r="B1666" t="str">
            <v>E331 HYD Str/Impv, Snoqualmie 1-10</v>
          </cell>
          <cell r="C1666" t="str">
            <v>403E</v>
          </cell>
          <cell r="E1666">
            <v>43404</v>
          </cell>
          <cell r="F1666">
            <v>12648295.92</v>
          </cell>
          <cell r="G1666">
            <v>3.4299999999999997E-2</v>
          </cell>
          <cell r="H1666">
            <v>36153.050000000003</v>
          </cell>
          <cell r="I1666">
            <v>12648295.92</v>
          </cell>
          <cell r="J1666">
            <v>3.4299999999999997E-2</v>
          </cell>
          <cell r="K1666">
            <v>36153.045837999998</v>
          </cell>
          <cell r="L1666">
            <v>0</v>
          </cell>
        </row>
        <row r="1667">
          <cell r="A1667" t="str">
            <v>E331 HYD Str/Impv, Snoqualmie 1</v>
          </cell>
          <cell r="B1667" t="str">
            <v>E331 HYD Str/Impv, Snoqualmie 1-11</v>
          </cell>
          <cell r="C1667" t="str">
            <v>403E</v>
          </cell>
          <cell r="E1667">
            <v>43434</v>
          </cell>
          <cell r="F1667">
            <v>12648295.92</v>
          </cell>
          <cell r="G1667">
            <v>3.4299999999999997E-2</v>
          </cell>
          <cell r="H1667">
            <v>36153.050000000003</v>
          </cell>
          <cell r="I1667">
            <v>12648295.92</v>
          </cell>
          <cell r="J1667">
            <v>3.4299999999999997E-2</v>
          </cell>
          <cell r="K1667">
            <v>36153.045837999998</v>
          </cell>
          <cell r="L1667">
            <v>0</v>
          </cell>
        </row>
        <row r="1668">
          <cell r="A1668" t="str">
            <v>E331 HYD Str/Impv, Snoqualmie 1</v>
          </cell>
          <cell r="B1668" t="str">
            <v>E331 HYD Str/Impv, Snoqualmie 1-12</v>
          </cell>
          <cell r="C1668" t="str">
            <v>403E</v>
          </cell>
          <cell r="E1668">
            <v>43465</v>
          </cell>
          <cell r="F1668">
            <v>12648295.92</v>
          </cell>
          <cell r="G1668">
            <v>3.4299999999999997E-2</v>
          </cell>
          <cell r="H1668">
            <v>36153.050000000003</v>
          </cell>
          <cell r="I1668">
            <v>12648295.92</v>
          </cell>
          <cell r="J1668">
            <v>3.4299999999999997E-2</v>
          </cell>
          <cell r="K1668">
            <v>36153.045837999998</v>
          </cell>
          <cell r="L1668">
            <v>0</v>
          </cell>
        </row>
        <row r="1669">
          <cell r="A1669" t="str">
            <v>E331 HYD Str/Impv, Snoqualmie 1 Total</v>
          </cell>
          <cell r="C1669" t="str">
            <v>HYD</v>
          </cell>
          <cell r="E1669" t="str">
            <v>Total</v>
          </cell>
          <cell r="F1669"/>
          <cell r="G1669"/>
          <cell r="H1669">
            <v>433836.59999999992</v>
          </cell>
          <cell r="I1669"/>
          <cell r="J1669">
            <v>0</v>
          </cell>
          <cell r="K1669">
            <v>433836.55005600007</v>
          </cell>
          <cell r="L1669">
            <v>-0.05</v>
          </cell>
        </row>
        <row r="1670">
          <cell r="A1670" t="str">
            <v>E331 HYD Str/Impv, UB Koma Kulshan</v>
          </cell>
          <cell r="B1670" t="str">
            <v>E331 HYD Str/Impv, UB Koma Kulshan-1</v>
          </cell>
          <cell r="C1670" t="str">
            <v>403E</v>
          </cell>
          <cell r="E1670">
            <v>43131</v>
          </cell>
          <cell r="F1670">
            <v>762025.76</v>
          </cell>
          <cell r="G1670">
            <v>1.67E-2</v>
          </cell>
          <cell r="H1670">
            <v>1060.48</v>
          </cell>
          <cell r="I1670">
            <v>762025.76</v>
          </cell>
          <cell r="J1670">
            <v>1.67E-2</v>
          </cell>
          <cell r="K1670">
            <v>1060.4858493333334</v>
          </cell>
          <cell r="L1670">
            <v>0.01</v>
          </cell>
        </row>
        <row r="1671">
          <cell r="A1671" t="str">
            <v>E331 HYD Str/Impv, UB Koma Kulshan</v>
          </cell>
          <cell r="B1671" t="str">
            <v>E331 HYD Str/Impv, UB Koma Kulshan-2</v>
          </cell>
          <cell r="C1671" t="str">
            <v>403E</v>
          </cell>
          <cell r="E1671">
            <v>43159</v>
          </cell>
          <cell r="F1671">
            <v>762025.76</v>
          </cell>
          <cell r="G1671">
            <v>1.67E-2</v>
          </cell>
          <cell r="H1671">
            <v>1060.48</v>
          </cell>
          <cell r="I1671">
            <v>762025.76</v>
          </cell>
          <cell r="J1671">
            <v>1.67E-2</v>
          </cell>
          <cell r="K1671">
            <v>1060.4858493333334</v>
          </cell>
          <cell r="L1671">
            <v>0.01</v>
          </cell>
        </row>
        <row r="1672">
          <cell r="A1672" t="str">
            <v>E331 HYD Str/Impv, UB Koma Kulshan</v>
          </cell>
          <cell r="B1672" t="str">
            <v>E331 HYD Str/Impv, UB Koma Kulshan-3</v>
          </cell>
          <cell r="C1672" t="str">
            <v>403E</v>
          </cell>
          <cell r="E1672">
            <v>43190</v>
          </cell>
          <cell r="F1672">
            <v>762025.76</v>
          </cell>
          <cell r="G1672">
            <v>1.67E-2</v>
          </cell>
          <cell r="H1672">
            <v>1060.48</v>
          </cell>
          <cell r="I1672">
            <v>762025.76</v>
          </cell>
          <cell r="J1672">
            <v>1.67E-2</v>
          </cell>
          <cell r="K1672">
            <v>1060.4858493333334</v>
          </cell>
          <cell r="L1672">
            <v>0.01</v>
          </cell>
        </row>
        <row r="1673">
          <cell r="A1673" t="str">
            <v>E331 HYD Str/Impv, UB Koma Kulshan</v>
          </cell>
          <cell r="B1673" t="str">
            <v>E331 HYD Str/Impv, UB Koma Kulshan-4</v>
          </cell>
          <cell r="C1673" t="str">
            <v>403E</v>
          </cell>
          <cell r="E1673">
            <v>43220</v>
          </cell>
          <cell r="F1673">
            <v>762025.76</v>
          </cell>
          <cell r="G1673">
            <v>1.67E-2</v>
          </cell>
          <cell r="H1673">
            <v>1060.48</v>
          </cell>
          <cell r="I1673">
            <v>762025.76</v>
          </cell>
          <cell r="J1673">
            <v>1.67E-2</v>
          </cell>
          <cell r="K1673">
            <v>1060.4858493333334</v>
          </cell>
          <cell r="L1673">
            <v>0.01</v>
          </cell>
        </row>
        <row r="1674">
          <cell r="A1674" t="str">
            <v>E331 HYD Str/Impv, UB Koma Kulshan</v>
          </cell>
          <cell r="B1674" t="str">
            <v>E331 HYD Str/Impv, UB Koma Kulshan-5</v>
          </cell>
          <cell r="C1674" t="str">
            <v>403E</v>
          </cell>
          <cell r="E1674">
            <v>43251</v>
          </cell>
          <cell r="F1674">
            <v>762025.76</v>
          </cell>
          <cell r="G1674">
            <v>1.67E-2</v>
          </cell>
          <cell r="H1674">
            <v>1060.48</v>
          </cell>
          <cell r="I1674">
            <v>762025.76</v>
          </cell>
          <cell r="J1674">
            <v>1.67E-2</v>
          </cell>
          <cell r="K1674">
            <v>1060.4858493333334</v>
          </cell>
          <cell r="L1674">
            <v>0.01</v>
          </cell>
        </row>
        <row r="1675">
          <cell r="A1675" t="str">
            <v>E331 HYD Str/Impv, UB Koma Kulshan</v>
          </cell>
          <cell r="B1675" t="str">
            <v>E331 HYD Str/Impv, UB Koma Kulshan-6</v>
          </cell>
          <cell r="C1675" t="str">
            <v>403E</v>
          </cell>
          <cell r="E1675">
            <v>43281</v>
          </cell>
          <cell r="F1675">
            <v>762025.76</v>
          </cell>
          <cell r="G1675">
            <v>1.67E-2</v>
          </cell>
          <cell r="H1675">
            <v>1060.48</v>
          </cell>
          <cell r="I1675">
            <v>762025.76</v>
          </cell>
          <cell r="J1675">
            <v>1.67E-2</v>
          </cell>
          <cell r="K1675">
            <v>1060.4858493333334</v>
          </cell>
          <cell r="L1675">
            <v>0.01</v>
          </cell>
        </row>
        <row r="1676">
          <cell r="A1676" t="str">
            <v>E331 HYD Str/Impv, UB Koma Kulshan</v>
          </cell>
          <cell r="B1676" t="str">
            <v>E331 HYD Str/Impv, UB Koma Kulshan-7</v>
          </cell>
          <cell r="C1676" t="str">
            <v>403E</v>
          </cell>
          <cell r="E1676">
            <v>43312</v>
          </cell>
          <cell r="F1676">
            <v>762025.76</v>
          </cell>
          <cell r="G1676">
            <v>1.67E-2</v>
          </cell>
          <cell r="H1676">
            <v>1060.48</v>
          </cell>
          <cell r="I1676">
            <v>762025.76</v>
          </cell>
          <cell r="J1676">
            <v>1.67E-2</v>
          </cell>
          <cell r="K1676">
            <v>1060.4858493333334</v>
          </cell>
          <cell r="L1676">
            <v>0.01</v>
          </cell>
        </row>
        <row r="1677">
          <cell r="A1677" t="str">
            <v>E331 HYD Str/Impv, UB Koma Kulshan</v>
          </cell>
          <cell r="B1677" t="str">
            <v>E331 HYD Str/Impv, UB Koma Kulshan-8</v>
          </cell>
          <cell r="C1677" t="str">
            <v>403E</v>
          </cell>
          <cell r="E1677">
            <v>43343</v>
          </cell>
          <cell r="F1677">
            <v>762025.76</v>
          </cell>
          <cell r="G1677">
            <v>1.67E-2</v>
          </cell>
          <cell r="H1677">
            <v>1060.48</v>
          </cell>
          <cell r="I1677">
            <v>762025.76</v>
          </cell>
          <cell r="J1677">
            <v>1.67E-2</v>
          </cell>
          <cell r="K1677">
            <v>1060.4858493333334</v>
          </cell>
          <cell r="L1677">
            <v>0.01</v>
          </cell>
        </row>
        <row r="1678">
          <cell r="A1678" t="str">
            <v>E331 HYD Str/Impv, UB Koma Kulshan</v>
          </cell>
          <cell r="B1678" t="str">
            <v>E331 HYD Str/Impv, UB Koma Kulshan-9</v>
          </cell>
          <cell r="C1678" t="str">
            <v>403E</v>
          </cell>
          <cell r="E1678">
            <v>43373</v>
          </cell>
          <cell r="F1678">
            <v>762025.76</v>
          </cell>
          <cell r="G1678">
            <v>1.67E-2</v>
          </cell>
          <cell r="H1678">
            <v>1060.48</v>
          </cell>
          <cell r="I1678">
            <v>762025.76</v>
          </cell>
          <cell r="J1678">
            <v>1.67E-2</v>
          </cell>
          <cell r="K1678">
            <v>1060.4858493333334</v>
          </cell>
          <cell r="L1678">
            <v>0.01</v>
          </cell>
        </row>
        <row r="1679">
          <cell r="A1679" t="str">
            <v>E331 HYD Str/Impv, UB Koma Kulshan</v>
          </cell>
          <cell r="B1679" t="str">
            <v>E331 HYD Str/Impv, UB Koma Kulshan-10</v>
          </cell>
          <cell r="C1679" t="str">
            <v>403E</v>
          </cell>
          <cell r="E1679">
            <v>43404</v>
          </cell>
          <cell r="F1679">
            <v>762025.76</v>
          </cell>
          <cell r="G1679">
            <v>1.67E-2</v>
          </cell>
          <cell r="H1679">
            <v>1060.48</v>
          </cell>
          <cell r="I1679">
            <v>762025.76</v>
          </cell>
          <cell r="J1679">
            <v>1.67E-2</v>
          </cell>
          <cell r="K1679">
            <v>1060.4858493333334</v>
          </cell>
          <cell r="L1679">
            <v>0.01</v>
          </cell>
        </row>
        <row r="1680">
          <cell r="A1680" t="str">
            <v>E331 HYD Str/Impv, UB Koma Kulshan</v>
          </cell>
          <cell r="B1680" t="str">
            <v>E331 HYD Str/Impv, UB Koma Kulshan-11</v>
          </cell>
          <cell r="C1680" t="str">
            <v>403E</v>
          </cell>
          <cell r="E1680">
            <v>43434</v>
          </cell>
          <cell r="F1680">
            <v>762025.76</v>
          </cell>
          <cell r="G1680">
            <v>1.67E-2</v>
          </cell>
          <cell r="H1680">
            <v>1060.48</v>
          </cell>
          <cell r="I1680">
            <v>762025.76</v>
          </cell>
          <cell r="J1680">
            <v>1.67E-2</v>
          </cell>
          <cell r="K1680">
            <v>1060.4858493333334</v>
          </cell>
          <cell r="L1680">
            <v>0.01</v>
          </cell>
        </row>
        <row r="1681">
          <cell r="A1681" t="str">
            <v>E331 HYD Str/Impv, UB Koma Kulshan</v>
          </cell>
          <cell r="B1681" t="str">
            <v>E331 HYD Str/Impv, UB Koma Kulshan-12</v>
          </cell>
          <cell r="C1681" t="str">
            <v>403E</v>
          </cell>
          <cell r="E1681">
            <v>43465</v>
          </cell>
          <cell r="F1681">
            <v>762025.76</v>
          </cell>
          <cell r="G1681">
            <v>1.67E-2</v>
          </cell>
          <cell r="H1681">
            <v>1060.48</v>
          </cell>
          <cell r="I1681">
            <v>762025.76</v>
          </cell>
          <cell r="J1681">
            <v>1.67E-2</v>
          </cell>
          <cell r="K1681">
            <v>1060.4858493333334</v>
          </cell>
          <cell r="L1681">
            <v>0.01</v>
          </cell>
        </row>
        <row r="1682">
          <cell r="A1682" t="str">
            <v>E331 HYD Str/Impv, UB Koma Kulshan Total</v>
          </cell>
          <cell r="C1682" t="str">
            <v>HYD</v>
          </cell>
          <cell r="E1682" t="str">
            <v>Total</v>
          </cell>
          <cell r="F1682"/>
          <cell r="G1682"/>
          <cell r="H1682">
            <v>12725.759999999997</v>
          </cell>
          <cell r="I1682"/>
          <cell r="J1682">
            <v>0</v>
          </cell>
          <cell r="K1682">
            <v>12725.830192000003</v>
          </cell>
          <cell r="L1682">
            <v>7.0000000000000007E-2</v>
          </cell>
        </row>
        <row r="1683">
          <cell r="A1683" t="str">
            <v>E331 HYD Str/Impv, Upper Baker</v>
          </cell>
          <cell r="B1683" t="str">
            <v>E331 HYD Str/Impv, Upper Baker-1</v>
          </cell>
          <cell r="C1683" t="str">
            <v>403E</v>
          </cell>
          <cell r="E1683">
            <v>43131</v>
          </cell>
          <cell r="F1683">
            <v>7173925.7599999998</v>
          </cell>
          <cell r="G1683">
            <v>1.67E-2</v>
          </cell>
          <cell r="H1683">
            <v>9983.7100000000009</v>
          </cell>
          <cell r="I1683">
            <v>7246612.1699999999</v>
          </cell>
          <cell r="J1683">
            <v>1.67E-2</v>
          </cell>
          <cell r="K1683">
            <v>10084.868603249999</v>
          </cell>
          <cell r="L1683">
            <v>101.16</v>
          </cell>
        </row>
        <row r="1684">
          <cell r="A1684" t="str">
            <v>E331 HYD Str/Impv, Upper Baker</v>
          </cell>
          <cell r="B1684" t="str">
            <v>E331 HYD Str/Impv, Upper Baker-2</v>
          </cell>
          <cell r="C1684" t="str">
            <v>403E</v>
          </cell>
          <cell r="E1684">
            <v>43159</v>
          </cell>
          <cell r="F1684">
            <v>7173925.7599999998</v>
          </cell>
          <cell r="G1684">
            <v>1.67E-2</v>
          </cell>
          <cell r="H1684">
            <v>9983.7100000000009</v>
          </cell>
          <cell r="I1684">
            <v>7246612.1699999999</v>
          </cell>
          <cell r="J1684">
            <v>1.67E-2</v>
          </cell>
          <cell r="K1684">
            <v>10084.868603249999</v>
          </cell>
          <cell r="L1684">
            <v>101.16</v>
          </cell>
        </row>
        <row r="1685">
          <cell r="A1685" t="str">
            <v>E331 HYD Str/Impv, Upper Baker</v>
          </cell>
          <cell r="B1685" t="str">
            <v>E331 HYD Str/Impv, Upper Baker-3</v>
          </cell>
          <cell r="C1685" t="str">
            <v>403E</v>
          </cell>
          <cell r="E1685">
            <v>43190</v>
          </cell>
          <cell r="F1685">
            <v>7173925.7599999998</v>
          </cell>
          <cell r="G1685">
            <v>1.67E-2</v>
          </cell>
          <cell r="H1685">
            <v>9983.7100000000009</v>
          </cell>
          <cell r="I1685">
            <v>7246612.1699999999</v>
          </cell>
          <cell r="J1685">
            <v>1.67E-2</v>
          </cell>
          <cell r="K1685">
            <v>10084.868603249999</v>
          </cell>
          <cell r="L1685">
            <v>101.16</v>
          </cell>
        </row>
        <row r="1686">
          <cell r="A1686" t="str">
            <v>E331 HYD Str/Impv, Upper Baker</v>
          </cell>
          <cell r="B1686" t="str">
            <v>E331 HYD Str/Impv, Upper Baker-4</v>
          </cell>
          <cell r="C1686" t="str">
            <v>403E</v>
          </cell>
          <cell r="E1686">
            <v>43220</v>
          </cell>
          <cell r="F1686">
            <v>7173925.7599999998</v>
          </cell>
          <cell r="G1686">
            <v>1.67E-2</v>
          </cell>
          <cell r="H1686">
            <v>9983.7100000000009</v>
          </cell>
          <cell r="I1686">
            <v>7246612.1699999999</v>
          </cell>
          <cell r="J1686">
            <v>1.67E-2</v>
          </cell>
          <cell r="K1686">
            <v>10084.868603249999</v>
          </cell>
          <cell r="L1686">
            <v>101.16</v>
          </cell>
        </row>
        <row r="1687">
          <cell r="A1687" t="str">
            <v>E331 HYD Str/Impv, Upper Baker</v>
          </cell>
          <cell r="B1687" t="str">
            <v>E331 HYD Str/Impv, Upper Baker-5</v>
          </cell>
          <cell r="C1687" t="str">
            <v>403E</v>
          </cell>
          <cell r="E1687">
            <v>43251</v>
          </cell>
          <cell r="F1687">
            <v>7173925.7599999998</v>
          </cell>
          <cell r="G1687">
            <v>1.67E-2</v>
          </cell>
          <cell r="H1687">
            <v>9983.7100000000009</v>
          </cell>
          <cell r="I1687">
            <v>7246612.1699999999</v>
          </cell>
          <cell r="J1687">
            <v>1.67E-2</v>
          </cell>
          <cell r="K1687">
            <v>10084.868603249999</v>
          </cell>
          <cell r="L1687">
            <v>101.16</v>
          </cell>
        </row>
        <row r="1688">
          <cell r="A1688" t="str">
            <v>E331 HYD Str/Impv, Upper Baker</v>
          </cell>
          <cell r="B1688" t="str">
            <v>E331 HYD Str/Impv, Upper Baker-6</v>
          </cell>
          <cell r="C1688" t="str">
            <v>403E</v>
          </cell>
          <cell r="E1688">
            <v>43281</v>
          </cell>
          <cell r="F1688">
            <v>7173925.7599999998</v>
          </cell>
          <cell r="G1688">
            <v>1.67E-2</v>
          </cell>
          <cell r="H1688">
            <v>9983.7100000000009</v>
          </cell>
          <cell r="I1688">
            <v>7246612.1699999999</v>
          </cell>
          <cell r="J1688">
            <v>1.67E-2</v>
          </cell>
          <cell r="K1688">
            <v>10084.868603249999</v>
          </cell>
          <cell r="L1688">
            <v>101.16</v>
          </cell>
        </row>
        <row r="1689">
          <cell r="A1689" t="str">
            <v>E331 HYD Str/Impv, Upper Baker</v>
          </cell>
          <cell r="B1689" t="str">
            <v>E331 HYD Str/Impv, Upper Baker-7</v>
          </cell>
          <cell r="C1689" t="str">
            <v>403E</v>
          </cell>
          <cell r="E1689">
            <v>43312</v>
          </cell>
          <cell r="F1689">
            <v>7210268.9699999997</v>
          </cell>
          <cell r="G1689">
            <v>1.67E-2</v>
          </cell>
          <cell r="H1689">
            <v>10034.290000000001</v>
          </cell>
          <cell r="I1689">
            <v>7246612.1699999999</v>
          </cell>
          <cell r="J1689">
            <v>1.67E-2</v>
          </cell>
          <cell r="K1689">
            <v>10084.868603249999</v>
          </cell>
          <cell r="L1689">
            <v>50.58</v>
          </cell>
        </row>
        <row r="1690">
          <cell r="A1690" t="str">
            <v>E331 HYD Str/Impv, Upper Baker</v>
          </cell>
          <cell r="B1690" t="str">
            <v>E331 HYD Str/Impv, Upper Baker-8</v>
          </cell>
          <cell r="C1690" t="str">
            <v>403E</v>
          </cell>
          <cell r="E1690">
            <v>43343</v>
          </cell>
          <cell r="F1690">
            <v>7246612.1699999999</v>
          </cell>
          <cell r="G1690">
            <v>1.67E-2</v>
          </cell>
          <cell r="H1690">
            <v>10084.870000000001</v>
          </cell>
          <cell r="I1690">
            <v>7246612.1699999999</v>
          </cell>
          <cell r="J1690">
            <v>1.67E-2</v>
          </cell>
          <cell r="K1690">
            <v>10084.868603249999</v>
          </cell>
          <cell r="L1690">
            <v>0</v>
          </cell>
        </row>
        <row r="1691">
          <cell r="A1691" t="str">
            <v>E331 HYD Str/Impv, Upper Baker</v>
          </cell>
          <cell r="B1691" t="str">
            <v>E331 HYD Str/Impv, Upper Baker-9</v>
          </cell>
          <cell r="C1691" t="str">
            <v>403E</v>
          </cell>
          <cell r="E1691">
            <v>43373</v>
          </cell>
          <cell r="F1691">
            <v>7246612.1699999999</v>
          </cell>
          <cell r="G1691">
            <v>1.67E-2</v>
          </cell>
          <cell r="H1691">
            <v>10084.870000000001</v>
          </cell>
          <cell r="I1691">
            <v>7246612.1699999999</v>
          </cell>
          <cell r="J1691">
            <v>1.67E-2</v>
          </cell>
          <cell r="K1691">
            <v>10084.868603249999</v>
          </cell>
          <cell r="L1691">
            <v>0</v>
          </cell>
        </row>
        <row r="1692">
          <cell r="A1692" t="str">
            <v>E331 HYD Str/Impv, Upper Baker</v>
          </cell>
          <cell r="B1692" t="str">
            <v>E331 HYD Str/Impv, Upper Baker-10</v>
          </cell>
          <cell r="C1692" t="str">
            <v>403E</v>
          </cell>
          <cell r="E1692">
            <v>43404</v>
          </cell>
          <cell r="F1692">
            <v>7246612.1699999999</v>
          </cell>
          <cell r="G1692">
            <v>1.67E-2</v>
          </cell>
          <cell r="H1692">
            <v>10084.870000000001</v>
          </cell>
          <cell r="I1692">
            <v>7246612.1699999999</v>
          </cell>
          <cell r="J1692">
            <v>1.67E-2</v>
          </cell>
          <cell r="K1692">
            <v>10084.868603249999</v>
          </cell>
          <cell r="L1692">
            <v>0</v>
          </cell>
        </row>
        <row r="1693">
          <cell r="A1693" t="str">
            <v>E331 HYD Str/Impv, Upper Baker</v>
          </cell>
          <cell r="B1693" t="str">
            <v>E331 HYD Str/Impv, Upper Baker-11</v>
          </cell>
          <cell r="C1693" t="str">
            <v>403E</v>
          </cell>
          <cell r="E1693">
            <v>43434</v>
          </cell>
          <cell r="F1693">
            <v>7246612.1699999999</v>
          </cell>
          <cell r="G1693">
            <v>1.67E-2</v>
          </cell>
          <cell r="H1693">
            <v>10084.870000000001</v>
          </cell>
          <cell r="I1693">
            <v>7246612.1699999999</v>
          </cell>
          <cell r="J1693">
            <v>1.67E-2</v>
          </cell>
          <cell r="K1693">
            <v>10084.868603249999</v>
          </cell>
          <cell r="L1693">
            <v>0</v>
          </cell>
        </row>
        <row r="1694">
          <cell r="A1694" t="str">
            <v>E331 HYD Str/Impv, Upper Baker</v>
          </cell>
          <cell r="B1694" t="str">
            <v>E331 HYD Str/Impv, Upper Baker-12</v>
          </cell>
          <cell r="C1694" t="str">
            <v>403E</v>
          </cell>
          <cell r="E1694">
            <v>43465</v>
          </cell>
          <cell r="F1694">
            <v>7246612.1699999999</v>
          </cell>
          <cell r="G1694">
            <v>1.67E-2</v>
          </cell>
          <cell r="H1694">
            <v>10084.870000000001</v>
          </cell>
          <cell r="I1694">
            <v>7246612.1699999999</v>
          </cell>
          <cell r="J1694">
            <v>1.67E-2</v>
          </cell>
          <cell r="K1694">
            <v>10084.868603249999</v>
          </cell>
          <cell r="L1694">
            <v>0</v>
          </cell>
        </row>
        <row r="1695">
          <cell r="A1695" t="str">
            <v>E331 HYD Str/Impv, Upper Baker Total</v>
          </cell>
          <cell r="C1695" t="str">
            <v>HYD</v>
          </cell>
          <cell r="E1695" t="str">
            <v>Total</v>
          </cell>
          <cell r="F1695"/>
          <cell r="G1695"/>
          <cell r="H1695">
            <v>120360.89999999998</v>
          </cell>
          <cell r="I1695"/>
          <cell r="J1695">
            <v>0</v>
          </cell>
          <cell r="K1695">
            <v>121018.42323899998</v>
          </cell>
          <cell r="L1695">
            <v>657.52</v>
          </cell>
        </row>
        <row r="1696">
          <cell r="A1696" t="str">
            <v>E332 HYD R/D/W, Snoq 1 - 2013</v>
          </cell>
          <cell r="B1696" t="str">
            <v>E332 HYD R/D/W, Snoq 1 - 2013-1</v>
          </cell>
          <cell r="C1696" t="str">
            <v>403E</v>
          </cell>
          <cell r="E1696">
            <v>43131</v>
          </cell>
          <cell r="F1696">
            <v>53553621.439999998</v>
          </cell>
          <cell r="G1696">
            <v>3.5499999999999997E-2</v>
          </cell>
          <cell r="H1696">
            <v>158429.46000000002</v>
          </cell>
          <cell r="I1696">
            <v>53553621.439999998</v>
          </cell>
          <cell r="J1696">
            <v>3.5499999999999997E-2</v>
          </cell>
          <cell r="K1696">
            <v>158429.46342666665</v>
          </cell>
          <cell r="L1696">
            <v>0</v>
          </cell>
        </row>
        <row r="1697">
          <cell r="A1697" t="str">
            <v>E332 HYD R/D/W, Snoq 1 - 2013</v>
          </cell>
          <cell r="B1697" t="str">
            <v>E332 HYD R/D/W, Snoq 1 - 2013-2</v>
          </cell>
          <cell r="C1697" t="str">
            <v>403E</v>
          </cell>
          <cell r="E1697">
            <v>43159</v>
          </cell>
          <cell r="F1697">
            <v>53553621.439999998</v>
          </cell>
          <cell r="G1697">
            <v>3.5499999999999997E-2</v>
          </cell>
          <cell r="H1697">
            <v>158429.46000000002</v>
          </cell>
          <cell r="I1697">
            <v>53553621.439999998</v>
          </cell>
          <cell r="J1697">
            <v>3.5499999999999997E-2</v>
          </cell>
          <cell r="K1697">
            <v>158429.46342666665</v>
          </cell>
          <cell r="L1697">
            <v>0</v>
          </cell>
        </row>
        <row r="1698">
          <cell r="A1698" t="str">
            <v>E332 HYD R/D/W, Snoq 1 - 2013</v>
          </cell>
          <cell r="B1698" t="str">
            <v>E332 HYD R/D/W, Snoq 1 - 2013-3</v>
          </cell>
          <cell r="C1698" t="str">
            <v>403E</v>
          </cell>
          <cell r="E1698">
            <v>43190</v>
          </cell>
          <cell r="F1698">
            <v>53553621.439999998</v>
          </cell>
          <cell r="G1698">
            <v>3.5499999999999997E-2</v>
          </cell>
          <cell r="H1698">
            <v>158429.46000000002</v>
          </cell>
          <cell r="I1698">
            <v>53553621.439999998</v>
          </cell>
          <cell r="J1698">
            <v>3.5499999999999997E-2</v>
          </cell>
          <cell r="K1698">
            <v>158429.46342666665</v>
          </cell>
          <cell r="L1698">
            <v>0</v>
          </cell>
        </row>
        <row r="1699">
          <cell r="A1699" t="str">
            <v>E332 HYD R/D/W, Snoq 1 - 2013</v>
          </cell>
          <cell r="B1699" t="str">
            <v>E332 HYD R/D/W, Snoq 1 - 2013-4</v>
          </cell>
          <cell r="C1699" t="str">
            <v>403E</v>
          </cell>
          <cell r="E1699">
            <v>43220</v>
          </cell>
          <cell r="F1699">
            <v>53553621.439999998</v>
          </cell>
          <cell r="G1699">
            <v>3.5499999999999997E-2</v>
          </cell>
          <cell r="H1699">
            <v>158429.46000000002</v>
          </cell>
          <cell r="I1699">
            <v>53553621.439999998</v>
          </cell>
          <cell r="J1699">
            <v>3.5499999999999997E-2</v>
          </cell>
          <cell r="K1699">
            <v>158429.46342666665</v>
          </cell>
          <cell r="L1699">
            <v>0</v>
          </cell>
        </row>
        <row r="1700">
          <cell r="A1700" t="str">
            <v>E332 HYD R/D/W, Snoq 1 - 2013</v>
          </cell>
          <cell r="B1700" t="str">
            <v>E332 HYD R/D/W, Snoq 1 - 2013-5</v>
          </cell>
          <cell r="C1700" t="str">
            <v>403E</v>
          </cell>
          <cell r="E1700">
            <v>43251</v>
          </cell>
          <cell r="F1700">
            <v>53553621.439999998</v>
          </cell>
          <cell r="G1700">
            <v>3.5499999999999997E-2</v>
          </cell>
          <cell r="H1700">
            <v>158429.46000000002</v>
          </cell>
          <cell r="I1700">
            <v>53553621.439999998</v>
          </cell>
          <cell r="J1700">
            <v>3.5499999999999997E-2</v>
          </cell>
          <cell r="K1700">
            <v>158429.46342666665</v>
          </cell>
          <cell r="L1700">
            <v>0</v>
          </cell>
        </row>
        <row r="1701">
          <cell r="A1701" t="str">
            <v>E332 HYD R/D/W, Snoq 1 - 2013</v>
          </cell>
          <cell r="B1701" t="str">
            <v>E332 HYD R/D/W, Snoq 1 - 2013-6</v>
          </cell>
          <cell r="C1701" t="str">
            <v>403E</v>
          </cell>
          <cell r="E1701">
            <v>43281</v>
          </cell>
          <cell r="F1701">
            <v>53553621.439999998</v>
          </cell>
          <cell r="G1701">
            <v>3.5499999999999997E-2</v>
          </cell>
          <cell r="H1701">
            <v>158429.46000000002</v>
          </cell>
          <cell r="I1701">
            <v>53553621.439999998</v>
          </cell>
          <cell r="J1701">
            <v>3.5499999999999997E-2</v>
          </cell>
          <cell r="K1701">
            <v>158429.46342666665</v>
          </cell>
          <cell r="L1701">
            <v>0</v>
          </cell>
        </row>
        <row r="1702">
          <cell r="A1702" t="str">
            <v>E332 HYD R/D/W, Snoq 1 - 2013</v>
          </cell>
          <cell r="B1702" t="str">
            <v>E332 HYD R/D/W, Snoq 1 - 2013-7</v>
          </cell>
          <cell r="C1702" t="str">
            <v>403E</v>
          </cell>
          <cell r="E1702">
            <v>43312</v>
          </cell>
          <cell r="F1702">
            <v>53553621.439999998</v>
          </cell>
          <cell r="G1702">
            <v>3.5499999999999997E-2</v>
          </cell>
          <cell r="H1702">
            <v>158429.46000000002</v>
          </cell>
          <cell r="I1702">
            <v>53553621.439999998</v>
          </cell>
          <cell r="J1702">
            <v>3.5499999999999997E-2</v>
          </cell>
          <cell r="K1702">
            <v>158429.46342666665</v>
          </cell>
          <cell r="L1702">
            <v>0</v>
          </cell>
        </row>
        <row r="1703">
          <cell r="A1703" t="str">
            <v>E332 HYD R/D/W, Snoq 1 - 2013</v>
          </cell>
          <cell r="B1703" t="str">
            <v>E332 HYD R/D/W, Snoq 1 - 2013-8</v>
          </cell>
          <cell r="C1703" t="str">
            <v>403E</v>
          </cell>
          <cell r="E1703">
            <v>43343</v>
          </cell>
          <cell r="F1703">
            <v>53553621.439999998</v>
          </cell>
          <cell r="G1703">
            <v>3.5499999999999997E-2</v>
          </cell>
          <cell r="H1703">
            <v>158429.46000000002</v>
          </cell>
          <cell r="I1703">
            <v>53553621.439999998</v>
          </cell>
          <cell r="J1703">
            <v>3.5499999999999997E-2</v>
          </cell>
          <cell r="K1703">
            <v>158429.46342666665</v>
          </cell>
          <cell r="L1703">
            <v>0</v>
          </cell>
        </row>
        <row r="1704">
          <cell r="A1704" t="str">
            <v>E332 HYD R/D/W, Snoq 1 - 2013</v>
          </cell>
          <cell r="B1704" t="str">
            <v>E332 HYD R/D/W, Snoq 1 - 2013-9</v>
          </cell>
          <cell r="C1704" t="str">
            <v>403E</v>
          </cell>
          <cell r="E1704">
            <v>43373</v>
          </cell>
          <cell r="F1704">
            <v>53553621.439999998</v>
          </cell>
          <cell r="G1704">
            <v>3.5499999999999997E-2</v>
          </cell>
          <cell r="H1704">
            <v>158429.46000000002</v>
          </cell>
          <cell r="I1704">
            <v>53553621.439999998</v>
          </cell>
          <cell r="J1704">
            <v>3.5499999999999997E-2</v>
          </cell>
          <cell r="K1704">
            <v>158429.46342666665</v>
          </cell>
          <cell r="L1704">
            <v>0</v>
          </cell>
        </row>
        <row r="1705">
          <cell r="A1705" t="str">
            <v>E332 HYD R/D/W, Snoq 1 - 2013</v>
          </cell>
          <cell r="B1705" t="str">
            <v>E332 HYD R/D/W, Snoq 1 - 2013-10</v>
          </cell>
          <cell r="C1705" t="str">
            <v>403E</v>
          </cell>
          <cell r="E1705">
            <v>43404</v>
          </cell>
          <cell r="F1705">
            <v>53553621.439999998</v>
          </cell>
          <cell r="G1705">
            <v>3.5499999999999997E-2</v>
          </cell>
          <cell r="H1705">
            <v>158429.46000000002</v>
          </cell>
          <cell r="I1705">
            <v>53553621.439999998</v>
          </cell>
          <cell r="J1705">
            <v>3.5499999999999997E-2</v>
          </cell>
          <cell r="K1705">
            <v>158429.46342666665</v>
          </cell>
          <cell r="L1705">
            <v>0</v>
          </cell>
        </row>
        <row r="1706">
          <cell r="A1706" t="str">
            <v>E332 HYD R/D/W, Snoq 1 - 2013</v>
          </cell>
          <cell r="B1706" t="str">
            <v>E332 HYD R/D/W, Snoq 1 - 2013-11</v>
          </cell>
          <cell r="C1706" t="str">
            <v>403E</v>
          </cell>
          <cell r="E1706">
            <v>43434</v>
          </cell>
          <cell r="F1706">
            <v>53553621.439999998</v>
          </cell>
          <cell r="G1706">
            <v>3.5499999999999997E-2</v>
          </cell>
          <cell r="H1706">
            <v>158429.46000000002</v>
          </cell>
          <cell r="I1706">
            <v>53553621.439999998</v>
          </cell>
          <cell r="J1706">
            <v>3.5499999999999997E-2</v>
          </cell>
          <cell r="K1706">
            <v>158429.46342666665</v>
          </cell>
          <cell r="L1706">
            <v>0</v>
          </cell>
        </row>
        <row r="1707">
          <cell r="A1707" t="str">
            <v>E332 HYD R/D/W, Snoq 1 - 2013</v>
          </cell>
          <cell r="B1707" t="str">
            <v>E332 HYD R/D/W, Snoq 1 - 2013-12</v>
          </cell>
          <cell r="C1707" t="str">
            <v>403E</v>
          </cell>
          <cell r="E1707">
            <v>43465</v>
          </cell>
          <cell r="F1707">
            <v>53553621.439999998</v>
          </cell>
          <cell r="G1707">
            <v>3.5499999999999997E-2</v>
          </cell>
          <cell r="H1707">
            <v>158429.46000000002</v>
          </cell>
          <cell r="I1707">
            <v>53553621.439999998</v>
          </cell>
          <cell r="J1707">
            <v>3.5499999999999997E-2</v>
          </cell>
          <cell r="K1707">
            <v>158429.46342666665</v>
          </cell>
          <cell r="L1707">
            <v>0</v>
          </cell>
        </row>
        <row r="1708">
          <cell r="A1708" t="str">
            <v>E332 HYD R/D/W, Snoq 1 - 2013 Total</v>
          </cell>
          <cell r="C1708" t="str">
            <v>HYD</v>
          </cell>
          <cell r="E1708" t="str">
            <v>Total</v>
          </cell>
          <cell r="F1708"/>
          <cell r="G1708"/>
          <cell r="H1708">
            <v>1901153.5199999998</v>
          </cell>
          <cell r="I1708"/>
          <cell r="J1708">
            <v>0</v>
          </cell>
          <cell r="K1708">
            <v>1901153.5611199995</v>
          </cell>
          <cell r="L1708">
            <v>0.04</v>
          </cell>
        </row>
        <row r="1709">
          <cell r="A1709" t="str">
            <v>E332 HYD R/D/W, Snoq 2 - 2013</v>
          </cell>
          <cell r="B1709" t="str">
            <v>E332 HYD R/D/W, Snoq 2 - 2013-1</v>
          </cell>
          <cell r="C1709" t="str">
            <v>403E</v>
          </cell>
          <cell r="E1709">
            <v>43131</v>
          </cell>
          <cell r="F1709">
            <v>61017584.549999997</v>
          </cell>
          <cell r="G1709">
            <v>3.61E-2</v>
          </cell>
          <cell r="H1709">
            <v>183561.24</v>
          </cell>
          <cell r="I1709">
            <v>61019207.850000001</v>
          </cell>
          <cell r="J1709">
            <v>3.61E-2</v>
          </cell>
          <cell r="K1709">
            <v>183566.11694874999</v>
          </cell>
          <cell r="L1709">
            <v>4.88</v>
          </cell>
        </row>
        <row r="1710">
          <cell r="A1710" t="str">
            <v>E332 HYD R/D/W, Snoq 2 - 2013</v>
          </cell>
          <cell r="B1710" t="str">
            <v>E332 HYD R/D/W, Snoq 2 - 2013-2</v>
          </cell>
          <cell r="C1710" t="str">
            <v>403E</v>
          </cell>
          <cell r="E1710">
            <v>43159</v>
          </cell>
          <cell r="F1710">
            <v>61017584.549999997</v>
          </cell>
          <cell r="G1710">
            <v>3.61E-2</v>
          </cell>
          <cell r="H1710">
            <v>183561.24</v>
          </cell>
          <cell r="I1710">
            <v>61019207.850000001</v>
          </cell>
          <cell r="J1710">
            <v>3.61E-2</v>
          </cell>
          <cell r="K1710">
            <v>183566.11694874999</v>
          </cell>
          <cell r="L1710">
            <v>4.88</v>
          </cell>
        </row>
        <row r="1711">
          <cell r="A1711" t="str">
            <v>E332 HYD R/D/W, Snoq 2 - 2013</v>
          </cell>
          <cell r="B1711" t="str">
            <v>E332 HYD R/D/W, Snoq 2 - 2013-3</v>
          </cell>
          <cell r="C1711" t="str">
            <v>403E</v>
          </cell>
          <cell r="E1711">
            <v>43190</v>
          </cell>
          <cell r="F1711">
            <v>61017584.549999997</v>
          </cell>
          <cell r="G1711">
            <v>3.61E-2</v>
          </cell>
          <cell r="H1711">
            <v>183561.24</v>
          </cell>
          <cell r="I1711">
            <v>61019207.850000001</v>
          </cell>
          <cell r="J1711">
            <v>3.61E-2</v>
          </cell>
          <cell r="K1711">
            <v>183566.11694874999</v>
          </cell>
          <cell r="L1711">
            <v>4.88</v>
          </cell>
        </row>
        <row r="1712">
          <cell r="A1712" t="str">
            <v>E332 HYD R/D/W, Snoq 2 - 2013</v>
          </cell>
          <cell r="B1712" t="str">
            <v>E332 HYD R/D/W, Snoq 2 - 2013-4</v>
          </cell>
          <cell r="C1712" t="str">
            <v>403E</v>
          </cell>
          <cell r="E1712">
            <v>43220</v>
          </cell>
          <cell r="F1712">
            <v>61017584.549999997</v>
          </cell>
          <cell r="G1712">
            <v>3.61E-2</v>
          </cell>
          <cell r="H1712">
            <v>183561.24</v>
          </cell>
          <cell r="I1712">
            <v>61019207.850000001</v>
          </cell>
          <cell r="J1712">
            <v>3.61E-2</v>
          </cell>
          <cell r="K1712">
            <v>183566.11694874999</v>
          </cell>
          <cell r="L1712">
            <v>4.88</v>
          </cell>
        </row>
        <row r="1713">
          <cell r="A1713" t="str">
            <v>E332 HYD R/D/W, Snoq 2 - 2013</v>
          </cell>
          <cell r="B1713" t="str">
            <v>E332 HYD R/D/W, Snoq 2 - 2013-5</v>
          </cell>
          <cell r="C1713" t="str">
            <v>403E</v>
          </cell>
          <cell r="E1713">
            <v>43251</v>
          </cell>
          <cell r="F1713">
            <v>61017584.549999997</v>
          </cell>
          <cell r="G1713">
            <v>3.61E-2</v>
          </cell>
          <cell r="H1713">
            <v>183561.24</v>
          </cell>
          <cell r="I1713">
            <v>61019207.850000001</v>
          </cell>
          <cell r="J1713">
            <v>3.61E-2</v>
          </cell>
          <cell r="K1713">
            <v>183566.11694874999</v>
          </cell>
          <cell r="L1713">
            <v>4.88</v>
          </cell>
        </row>
        <row r="1714">
          <cell r="A1714" t="str">
            <v>E332 HYD R/D/W, Snoq 2 - 2013</v>
          </cell>
          <cell r="B1714" t="str">
            <v>E332 HYD R/D/W, Snoq 2 - 2013-6</v>
          </cell>
          <cell r="C1714" t="str">
            <v>403E</v>
          </cell>
          <cell r="E1714">
            <v>43281</v>
          </cell>
          <cell r="F1714">
            <v>61017584.549999997</v>
          </cell>
          <cell r="G1714">
            <v>3.61E-2</v>
          </cell>
          <cell r="H1714">
            <v>183561.24</v>
          </cell>
          <cell r="I1714">
            <v>61019207.850000001</v>
          </cell>
          <cell r="J1714">
            <v>3.61E-2</v>
          </cell>
          <cell r="K1714">
            <v>183566.11694874999</v>
          </cell>
          <cell r="L1714">
            <v>4.88</v>
          </cell>
        </row>
        <row r="1715">
          <cell r="A1715" t="str">
            <v>E332 HYD R/D/W, Snoq 2 - 2013</v>
          </cell>
          <cell r="B1715" t="str">
            <v>E332 HYD R/D/W, Snoq 2 - 2013-7</v>
          </cell>
          <cell r="C1715" t="str">
            <v>403E</v>
          </cell>
          <cell r="E1715">
            <v>43312</v>
          </cell>
          <cell r="F1715">
            <v>61017584.549999997</v>
          </cell>
          <cell r="G1715">
            <v>3.61E-2</v>
          </cell>
          <cell r="H1715">
            <v>183561.24</v>
          </cell>
          <cell r="I1715">
            <v>61019207.850000001</v>
          </cell>
          <cell r="J1715">
            <v>3.61E-2</v>
          </cell>
          <cell r="K1715">
            <v>183566.11694874999</v>
          </cell>
          <cell r="L1715">
            <v>4.88</v>
          </cell>
        </row>
        <row r="1716">
          <cell r="A1716" t="str">
            <v>E332 HYD R/D/W, Snoq 2 - 2013</v>
          </cell>
          <cell r="B1716" t="str">
            <v>E332 HYD R/D/W, Snoq 2 - 2013-8</v>
          </cell>
          <cell r="C1716" t="str">
            <v>403E</v>
          </cell>
          <cell r="E1716">
            <v>43343</v>
          </cell>
          <cell r="F1716">
            <v>61017584.549999997</v>
          </cell>
          <cell r="G1716">
            <v>3.61E-2</v>
          </cell>
          <cell r="H1716">
            <v>183561.24</v>
          </cell>
          <cell r="I1716">
            <v>61019207.850000001</v>
          </cell>
          <cell r="J1716">
            <v>3.61E-2</v>
          </cell>
          <cell r="K1716">
            <v>183566.11694874999</v>
          </cell>
          <cell r="L1716">
            <v>4.88</v>
          </cell>
        </row>
        <row r="1717">
          <cell r="A1717" t="str">
            <v>E332 HYD R/D/W, Snoq 2 - 2013</v>
          </cell>
          <cell r="B1717" t="str">
            <v>E332 HYD R/D/W, Snoq 2 - 2013-9</v>
          </cell>
          <cell r="C1717" t="str">
            <v>403E</v>
          </cell>
          <cell r="E1717">
            <v>43373</v>
          </cell>
          <cell r="F1717">
            <v>61017584.549999997</v>
          </cell>
          <cell r="G1717">
            <v>3.61E-2</v>
          </cell>
          <cell r="H1717">
            <v>183561.24</v>
          </cell>
          <cell r="I1717">
            <v>61019207.850000001</v>
          </cell>
          <cell r="J1717">
            <v>3.61E-2</v>
          </cell>
          <cell r="K1717">
            <v>183566.11694874999</v>
          </cell>
          <cell r="L1717">
            <v>4.88</v>
          </cell>
        </row>
        <row r="1718">
          <cell r="A1718" t="str">
            <v>E332 HYD R/D/W, Snoq 2 - 2013</v>
          </cell>
          <cell r="B1718" t="str">
            <v>E332 HYD R/D/W, Snoq 2 - 2013-10</v>
          </cell>
          <cell r="C1718" t="str">
            <v>403E</v>
          </cell>
          <cell r="E1718">
            <v>43404</v>
          </cell>
          <cell r="F1718">
            <v>61017584.549999997</v>
          </cell>
          <cell r="G1718">
            <v>3.61E-2</v>
          </cell>
          <cell r="H1718">
            <v>183561.24</v>
          </cell>
          <cell r="I1718">
            <v>61019207.850000001</v>
          </cell>
          <cell r="J1718">
            <v>3.61E-2</v>
          </cell>
          <cell r="K1718">
            <v>183566.11694874999</v>
          </cell>
          <cell r="L1718">
            <v>4.88</v>
          </cell>
        </row>
        <row r="1719">
          <cell r="A1719" t="str">
            <v>E332 HYD R/D/W, Snoq 2 - 2013</v>
          </cell>
          <cell r="B1719" t="str">
            <v>E332 HYD R/D/W, Snoq 2 - 2013-11</v>
          </cell>
          <cell r="C1719" t="str">
            <v>403E</v>
          </cell>
          <cell r="E1719">
            <v>43434</v>
          </cell>
          <cell r="F1719">
            <v>61018396.200000003</v>
          </cell>
          <cell r="G1719">
            <v>3.61E-2</v>
          </cell>
          <cell r="H1719">
            <v>183563.66999999998</v>
          </cell>
          <cell r="I1719">
            <v>61019207.850000001</v>
          </cell>
          <cell r="J1719">
            <v>3.61E-2</v>
          </cell>
          <cell r="K1719">
            <v>183566.11694874999</v>
          </cell>
          <cell r="L1719">
            <v>2.4500000000000002</v>
          </cell>
        </row>
        <row r="1720">
          <cell r="A1720" t="str">
            <v>E332 HYD R/D/W, Snoq 2 - 2013</v>
          </cell>
          <cell r="B1720" t="str">
            <v>E332 HYD R/D/W, Snoq 2 - 2013-12</v>
          </cell>
          <cell r="C1720" t="str">
            <v>403E</v>
          </cell>
          <cell r="E1720">
            <v>43465</v>
          </cell>
          <cell r="F1720">
            <v>61019207.850000001</v>
          </cell>
          <cell r="G1720">
            <v>3.61E-2</v>
          </cell>
          <cell r="H1720">
            <v>183566.12</v>
          </cell>
          <cell r="I1720">
            <v>61019207.850000001</v>
          </cell>
          <cell r="J1720">
            <v>3.61E-2</v>
          </cell>
          <cell r="K1720">
            <v>183566.11694874999</v>
          </cell>
          <cell r="L1720">
            <v>0</v>
          </cell>
        </row>
        <row r="1721">
          <cell r="A1721" t="str">
            <v>E332 HYD R/D/W, Snoq 2 - 2013 Total</v>
          </cell>
          <cell r="C1721" t="str">
            <v>HYD</v>
          </cell>
          <cell r="E1721" t="str">
            <v>Total</v>
          </cell>
          <cell r="F1721"/>
          <cell r="G1721"/>
          <cell r="H1721">
            <v>2202742.19</v>
          </cell>
          <cell r="I1721"/>
          <cell r="J1721">
            <v>0</v>
          </cell>
          <cell r="K1721">
            <v>2202793.4033849994</v>
          </cell>
          <cell r="L1721">
            <v>51.21</v>
          </cell>
        </row>
        <row r="1722">
          <cell r="A1722" t="str">
            <v>E332 HYD R/D/W,LBAdultFishTr2010</v>
          </cell>
          <cell r="B1722" t="str">
            <v>E332 HYD R/D/W,LBAdultFishTr2010-1</v>
          </cell>
          <cell r="C1722" t="str">
            <v>403E</v>
          </cell>
          <cell r="E1722">
            <v>43131</v>
          </cell>
          <cell r="F1722">
            <v>25887774.260000002</v>
          </cell>
          <cell r="G1722">
            <v>2.2799999999999997E-2</v>
          </cell>
          <cell r="H1722">
            <v>49186.770000000004</v>
          </cell>
          <cell r="I1722">
            <v>25887774.260000002</v>
          </cell>
          <cell r="J1722">
            <v>2.2799999999999997E-2</v>
          </cell>
          <cell r="K1722">
            <v>49186.771093999996</v>
          </cell>
          <cell r="L1722">
            <v>0</v>
          </cell>
        </row>
        <row r="1723">
          <cell r="A1723" t="str">
            <v>E332 HYD R/D/W,LBAdultFishTr2010</v>
          </cell>
          <cell r="B1723" t="str">
            <v>E332 HYD R/D/W,LBAdultFishTr2010-2</v>
          </cell>
          <cell r="C1723" t="str">
            <v>403E</v>
          </cell>
          <cell r="E1723">
            <v>43159</v>
          </cell>
          <cell r="F1723">
            <v>25887774.260000002</v>
          </cell>
          <cell r="G1723">
            <v>2.2799999999999997E-2</v>
          </cell>
          <cell r="H1723">
            <v>49186.770000000004</v>
          </cell>
          <cell r="I1723">
            <v>25887774.260000002</v>
          </cell>
          <cell r="J1723">
            <v>2.2799999999999997E-2</v>
          </cell>
          <cell r="K1723">
            <v>49186.771093999996</v>
          </cell>
          <cell r="L1723">
            <v>0</v>
          </cell>
        </row>
        <row r="1724">
          <cell r="A1724" t="str">
            <v>E332 HYD R/D/W,LBAdultFishTr2010</v>
          </cell>
          <cell r="B1724" t="str">
            <v>E332 HYD R/D/W,LBAdultFishTr2010-3</v>
          </cell>
          <cell r="C1724" t="str">
            <v>403E</v>
          </cell>
          <cell r="E1724">
            <v>43190</v>
          </cell>
          <cell r="F1724">
            <v>25887774.260000002</v>
          </cell>
          <cell r="G1724">
            <v>2.2799999999999997E-2</v>
          </cell>
          <cell r="H1724">
            <v>49186.770000000004</v>
          </cell>
          <cell r="I1724">
            <v>25887774.260000002</v>
          </cell>
          <cell r="J1724">
            <v>2.2799999999999997E-2</v>
          </cell>
          <cell r="K1724">
            <v>49186.771093999996</v>
          </cell>
          <cell r="L1724">
            <v>0</v>
          </cell>
        </row>
        <row r="1725">
          <cell r="A1725" t="str">
            <v>E332 HYD R/D/W,LBAdultFishTr2010</v>
          </cell>
          <cell r="B1725" t="str">
            <v>E332 HYD R/D/W,LBAdultFishTr2010-4</v>
          </cell>
          <cell r="C1725" t="str">
            <v>403E</v>
          </cell>
          <cell r="E1725">
            <v>43220</v>
          </cell>
          <cell r="F1725">
            <v>25887774.260000002</v>
          </cell>
          <cell r="G1725">
            <v>2.2799999999999997E-2</v>
          </cell>
          <cell r="H1725">
            <v>49186.770000000004</v>
          </cell>
          <cell r="I1725">
            <v>25887774.260000002</v>
          </cell>
          <cell r="J1725">
            <v>2.2799999999999997E-2</v>
          </cell>
          <cell r="K1725">
            <v>49186.771093999996</v>
          </cell>
          <cell r="L1725">
            <v>0</v>
          </cell>
        </row>
        <row r="1726">
          <cell r="A1726" t="str">
            <v>E332 HYD R/D/W,LBAdultFishTr2010</v>
          </cell>
          <cell r="B1726" t="str">
            <v>E332 HYD R/D/W,LBAdultFishTr2010-5</v>
          </cell>
          <cell r="C1726" t="str">
            <v>403E</v>
          </cell>
          <cell r="E1726">
            <v>43251</v>
          </cell>
          <cell r="F1726">
            <v>25887774.260000002</v>
          </cell>
          <cell r="G1726">
            <v>2.2799999999999997E-2</v>
          </cell>
          <cell r="H1726">
            <v>49186.770000000004</v>
          </cell>
          <cell r="I1726">
            <v>25887774.260000002</v>
          </cell>
          <cell r="J1726">
            <v>2.2799999999999997E-2</v>
          </cell>
          <cell r="K1726">
            <v>49186.771093999996</v>
          </cell>
          <cell r="L1726">
            <v>0</v>
          </cell>
        </row>
        <row r="1727">
          <cell r="A1727" t="str">
            <v>E332 HYD R/D/W,LBAdultFishTr2010</v>
          </cell>
          <cell r="B1727" t="str">
            <v>E332 HYD R/D/W,LBAdultFishTr2010-6</v>
          </cell>
          <cell r="C1727" t="str">
            <v>403E</v>
          </cell>
          <cell r="E1727">
            <v>43281</v>
          </cell>
          <cell r="F1727">
            <v>25887774.260000002</v>
          </cell>
          <cell r="G1727">
            <v>2.2799999999999997E-2</v>
          </cell>
          <cell r="H1727">
            <v>49186.770000000004</v>
          </cell>
          <cell r="I1727">
            <v>25887774.260000002</v>
          </cell>
          <cell r="J1727">
            <v>2.2799999999999997E-2</v>
          </cell>
          <cell r="K1727">
            <v>49186.771093999996</v>
          </cell>
          <cell r="L1727">
            <v>0</v>
          </cell>
        </row>
        <row r="1728">
          <cell r="A1728" t="str">
            <v>E332 HYD R/D/W,LBAdultFishTr2010</v>
          </cell>
          <cell r="B1728" t="str">
            <v>E332 HYD R/D/W,LBAdultFishTr2010-7</v>
          </cell>
          <cell r="C1728" t="str">
            <v>403E</v>
          </cell>
          <cell r="E1728">
            <v>43312</v>
          </cell>
          <cell r="F1728">
            <v>25887774.260000002</v>
          </cell>
          <cell r="G1728">
            <v>2.2799999999999997E-2</v>
          </cell>
          <cell r="H1728">
            <v>49186.770000000004</v>
          </cell>
          <cell r="I1728">
            <v>25887774.260000002</v>
          </cell>
          <cell r="J1728">
            <v>2.2799999999999997E-2</v>
          </cell>
          <cell r="K1728">
            <v>49186.771093999996</v>
          </cell>
          <cell r="L1728">
            <v>0</v>
          </cell>
        </row>
        <row r="1729">
          <cell r="A1729" t="str">
            <v>E332 HYD R/D/W,LBAdultFishTr2010</v>
          </cell>
          <cell r="B1729" t="str">
            <v>E332 HYD R/D/W,LBAdultFishTr2010-8</v>
          </cell>
          <cell r="C1729" t="str">
            <v>403E</v>
          </cell>
          <cell r="E1729">
            <v>43343</v>
          </cell>
          <cell r="F1729">
            <v>25887774.260000002</v>
          </cell>
          <cell r="G1729">
            <v>2.2799999999999997E-2</v>
          </cell>
          <cell r="H1729">
            <v>49186.770000000004</v>
          </cell>
          <cell r="I1729">
            <v>25887774.260000002</v>
          </cell>
          <cell r="J1729">
            <v>2.2799999999999997E-2</v>
          </cell>
          <cell r="K1729">
            <v>49186.771093999996</v>
          </cell>
          <cell r="L1729">
            <v>0</v>
          </cell>
        </row>
        <row r="1730">
          <cell r="A1730" t="str">
            <v>E332 HYD R/D/W,LBAdultFishTr2010</v>
          </cell>
          <cell r="B1730" t="str">
            <v>E332 HYD R/D/W,LBAdultFishTr2010-9</v>
          </cell>
          <cell r="C1730" t="str">
            <v>403E</v>
          </cell>
          <cell r="E1730">
            <v>43373</v>
          </cell>
          <cell r="F1730">
            <v>25887774.260000002</v>
          </cell>
          <cell r="G1730">
            <v>2.2799999999999997E-2</v>
          </cell>
          <cell r="H1730">
            <v>49186.770000000004</v>
          </cell>
          <cell r="I1730">
            <v>25887774.260000002</v>
          </cell>
          <cell r="J1730">
            <v>2.2799999999999997E-2</v>
          </cell>
          <cell r="K1730">
            <v>49186.771093999996</v>
          </cell>
          <cell r="L1730">
            <v>0</v>
          </cell>
        </row>
        <row r="1731">
          <cell r="A1731" t="str">
            <v>E332 HYD R/D/W,LBAdultFishTr2010</v>
          </cell>
          <cell r="B1731" t="str">
            <v>E332 HYD R/D/W,LBAdultFishTr2010-10</v>
          </cell>
          <cell r="C1731" t="str">
            <v>403E</v>
          </cell>
          <cell r="E1731">
            <v>43404</v>
          </cell>
          <cell r="F1731">
            <v>25887774.260000002</v>
          </cell>
          <cell r="G1731">
            <v>2.2799999999999997E-2</v>
          </cell>
          <cell r="H1731">
            <v>49186.770000000004</v>
          </cell>
          <cell r="I1731">
            <v>25887774.260000002</v>
          </cell>
          <cell r="J1731">
            <v>2.2799999999999997E-2</v>
          </cell>
          <cell r="K1731">
            <v>49186.771093999996</v>
          </cell>
          <cell r="L1731">
            <v>0</v>
          </cell>
        </row>
        <row r="1732">
          <cell r="A1732" t="str">
            <v>E332 HYD R/D/W,LBAdultFishTr2010</v>
          </cell>
          <cell r="B1732" t="str">
            <v>E332 HYD R/D/W,LBAdultFishTr2010-11</v>
          </cell>
          <cell r="C1732" t="str">
            <v>403E</v>
          </cell>
          <cell r="E1732">
            <v>43434</v>
          </cell>
          <cell r="F1732">
            <v>25887774.260000002</v>
          </cell>
          <cell r="G1732">
            <v>2.2799999999999997E-2</v>
          </cell>
          <cell r="H1732">
            <v>49186.770000000004</v>
          </cell>
          <cell r="I1732">
            <v>25887774.260000002</v>
          </cell>
          <cell r="J1732">
            <v>2.2799999999999997E-2</v>
          </cell>
          <cell r="K1732">
            <v>49186.771093999996</v>
          </cell>
          <cell r="L1732">
            <v>0</v>
          </cell>
        </row>
        <row r="1733">
          <cell r="A1733" t="str">
            <v>E332 HYD R/D/W,LBAdultFishTr2010</v>
          </cell>
          <cell r="B1733" t="str">
            <v>E332 HYD R/D/W,LBAdultFishTr2010-12</v>
          </cell>
          <cell r="C1733" t="str">
            <v>403E</v>
          </cell>
          <cell r="E1733">
            <v>43465</v>
          </cell>
          <cell r="F1733">
            <v>25887774.260000002</v>
          </cell>
          <cell r="G1733">
            <v>2.2799999999999997E-2</v>
          </cell>
          <cell r="H1733">
            <v>49186.770000000004</v>
          </cell>
          <cell r="I1733">
            <v>25887774.260000002</v>
          </cell>
          <cell r="J1733">
            <v>2.2799999999999997E-2</v>
          </cell>
          <cell r="K1733">
            <v>49186.771093999996</v>
          </cell>
          <cell r="L1733">
            <v>0</v>
          </cell>
        </row>
        <row r="1734">
          <cell r="A1734" t="str">
            <v>E332 HYD R/D/W,LBAdultFishTr2010 Total</v>
          </cell>
          <cell r="C1734" t="str">
            <v>HYD</v>
          </cell>
          <cell r="E1734" t="str">
            <v>Total</v>
          </cell>
          <cell r="F1734"/>
          <cell r="G1734"/>
          <cell r="H1734">
            <v>590241.24000000011</v>
          </cell>
          <cell r="I1734"/>
          <cell r="J1734">
            <v>0</v>
          </cell>
          <cell r="K1734">
            <v>590241.25312799984</v>
          </cell>
          <cell r="L1734">
            <v>0.01</v>
          </cell>
        </row>
        <row r="1735">
          <cell r="A1735" t="str">
            <v>E332 HYD R/D/W,UB FishHatch2010</v>
          </cell>
          <cell r="B1735" t="str">
            <v>E332 HYD R/D/W,UB FishHatch2010-1</v>
          </cell>
          <cell r="C1735" t="str">
            <v>403E</v>
          </cell>
          <cell r="E1735">
            <v>43131</v>
          </cell>
          <cell r="F1735">
            <v>18449224.960000001</v>
          </cell>
          <cell r="G1735">
            <v>1.5900000000000001E-2</v>
          </cell>
          <cell r="H1735">
            <v>24445.22</v>
          </cell>
          <cell r="I1735">
            <v>18449224.960000001</v>
          </cell>
          <cell r="J1735">
            <v>1.5900000000000001E-2</v>
          </cell>
          <cell r="K1735">
            <v>24445.223072000004</v>
          </cell>
          <cell r="L1735">
            <v>0</v>
          </cell>
        </row>
        <row r="1736">
          <cell r="A1736" t="str">
            <v>E332 HYD R/D/W,UB FishHatch2010</v>
          </cell>
          <cell r="B1736" t="str">
            <v>E332 HYD R/D/W,UB FishHatch2010-2</v>
          </cell>
          <cell r="C1736" t="str">
            <v>403E</v>
          </cell>
          <cell r="E1736">
            <v>43159</v>
          </cell>
          <cell r="F1736">
            <v>18449224.960000001</v>
          </cell>
          <cell r="G1736">
            <v>1.5900000000000001E-2</v>
          </cell>
          <cell r="H1736">
            <v>24445.22</v>
          </cell>
          <cell r="I1736">
            <v>18449224.960000001</v>
          </cell>
          <cell r="J1736">
            <v>1.5900000000000001E-2</v>
          </cell>
          <cell r="K1736">
            <v>24445.223072000004</v>
          </cell>
          <cell r="L1736">
            <v>0</v>
          </cell>
        </row>
        <row r="1737">
          <cell r="A1737" t="str">
            <v>E332 HYD R/D/W,UB FishHatch2010</v>
          </cell>
          <cell r="B1737" t="str">
            <v>E332 HYD R/D/W,UB FishHatch2010-3</v>
          </cell>
          <cell r="C1737" t="str">
            <v>403E</v>
          </cell>
          <cell r="E1737">
            <v>43190</v>
          </cell>
          <cell r="F1737">
            <v>18449224.960000001</v>
          </cell>
          <cell r="G1737">
            <v>1.5900000000000001E-2</v>
          </cell>
          <cell r="H1737">
            <v>24445.22</v>
          </cell>
          <cell r="I1737">
            <v>18449224.960000001</v>
          </cell>
          <cell r="J1737">
            <v>1.5900000000000001E-2</v>
          </cell>
          <cell r="K1737">
            <v>24445.223072000004</v>
          </cell>
          <cell r="L1737">
            <v>0</v>
          </cell>
        </row>
        <row r="1738">
          <cell r="A1738" t="str">
            <v>E332 HYD R/D/W,UB FishHatch2010</v>
          </cell>
          <cell r="B1738" t="str">
            <v>E332 HYD R/D/W,UB FishHatch2010-4</v>
          </cell>
          <cell r="C1738" t="str">
            <v>403E</v>
          </cell>
          <cell r="E1738">
            <v>43220</v>
          </cell>
          <cell r="F1738">
            <v>18449224.960000001</v>
          </cell>
          <cell r="G1738">
            <v>1.5900000000000001E-2</v>
          </cell>
          <cell r="H1738">
            <v>24445.22</v>
          </cell>
          <cell r="I1738">
            <v>18449224.960000001</v>
          </cell>
          <cell r="J1738">
            <v>1.5900000000000001E-2</v>
          </cell>
          <cell r="K1738">
            <v>24445.223072000004</v>
          </cell>
          <cell r="L1738">
            <v>0</v>
          </cell>
        </row>
        <row r="1739">
          <cell r="A1739" t="str">
            <v>E332 HYD R/D/W,UB FishHatch2010</v>
          </cell>
          <cell r="B1739" t="str">
            <v>E332 HYD R/D/W,UB FishHatch2010-5</v>
          </cell>
          <cell r="C1739" t="str">
            <v>403E</v>
          </cell>
          <cell r="E1739">
            <v>43251</v>
          </cell>
          <cell r="F1739">
            <v>18449224.960000001</v>
          </cell>
          <cell r="G1739">
            <v>1.5900000000000001E-2</v>
          </cell>
          <cell r="H1739">
            <v>24445.22</v>
          </cell>
          <cell r="I1739">
            <v>18449224.960000001</v>
          </cell>
          <cell r="J1739">
            <v>1.5900000000000001E-2</v>
          </cell>
          <cell r="K1739">
            <v>24445.223072000004</v>
          </cell>
          <cell r="L1739">
            <v>0</v>
          </cell>
        </row>
        <row r="1740">
          <cell r="A1740" t="str">
            <v>E332 HYD R/D/W,UB FishHatch2010</v>
          </cell>
          <cell r="B1740" t="str">
            <v>E332 HYD R/D/W,UB FishHatch2010-6</v>
          </cell>
          <cell r="C1740" t="str">
            <v>403E</v>
          </cell>
          <cell r="E1740">
            <v>43281</v>
          </cell>
          <cell r="F1740">
            <v>18449224.960000001</v>
          </cell>
          <cell r="G1740">
            <v>1.5900000000000001E-2</v>
          </cell>
          <cell r="H1740">
            <v>24445.22</v>
          </cell>
          <cell r="I1740">
            <v>18449224.960000001</v>
          </cell>
          <cell r="J1740">
            <v>1.5900000000000001E-2</v>
          </cell>
          <cell r="K1740">
            <v>24445.223072000004</v>
          </cell>
          <cell r="L1740">
            <v>0</v>
          </cell>
        </row>
        <row r="1741">
          <cell r="A1741" t="str">
            <v>E332 HYD R/D/W,UB FishHatch2010</v>
          </cell>
          <cell r="B1741" t="str">
            <v>E332 HYD R/D/W,UB FishHatch2010-7</v>
          </cell>
          <cell r="C1741" t="str">
            <v>403E</v>
          </cell>
          <cell r="E1741">
            <v>43312</v>
          </cell>
          <cell r="F1741">
            <v>18449224.960000001</v>
          </cell>
          <cell r="G1741">
            <v>1.5900000000000001E-2</v>
          </cell>
          <cell r="H1741">
            <v>24445.22</v>
          </cell>
          <cell r="I1741">
            <v>18449224.960000001</v>
          </cell>
          <cell r="J1741">
            <v>1.5900000000000001E-2</v>
          </cell>
          <cell r="K1741">
            <v>24445.223072000004</v>
          </cell>
          <cell r="L1741">
            <v>0</v>
          </cell>
        </row>
        <row r="1742">
          <cell r="A1742" t="str">
            <v>E332 HYD R/D/W,UB FishHatch2010</v>
          </cell>
          <cell r="B1742" t="str">
            <v>E332 HYD R/D/W,UB FishHatch2010-8</v>
          </cell>
          <cell r="C1742" t="str">
            <v>403E</v>
          </cell>
          <cell r="E1742">
            <v>43343</v>
          </cell>
          <cell r="F1742">
            <v>18449224.960000001</v>
          </cell>
          <cell r="G1742">
            <v>1.5900000000000001E-2</v>
          </cell>
          <cell r="H1742">
            <v>24445.22</v>
          </cell>
          <cell r="I1742">
            <v>18449224.960000001</v>
          </cell>
          <cell r="J1742">
            <v>1.5900000000000001E-2</v>
          </cell>
          <cell r="K1742">
            <v>24445.223072000004</v>
          </cell>
          <cell r="L1742">
            <v>0</v>
          </cell>
        </row>
        <row r="1743">
          <cell r="A1743" t="str">
            <v>E332 HYD R/D/W,UB FishHatch2010</v>
          </cell>
          <cell r="B1743" t="str">
            <v>E332 HYD R/D/W,UB FishHatch2010-9</v>
          </cell>
          <cell r="C1743" t="str">
            <v>403E</v>
          </cell>
          <cell r="E1743">
            <v>43373</v>
          </cell>
          <cell r="F1743">
            <v>18449224.960000001</v>
          </cell>
          <cell r="G1743">
            <v>1.5900000000000001E-2</v>
          </cell>
          <cell r="H1743">
            <v>24445.22</v>
          </cell>
          <cell r="I1743">
            <v>18449224.960000001</v>
          </cell>
          <cell r="J1743">
            <v>1.5900000000000001E-2</v>
          </cell>
          <cell r="K1743">
            <v>24445.223072000004</v>
          </cell>
          <cell r="L1743">
            <v>0</v>
          </cell>
        </row>
        <row r="1744">
          <cell r="A1744" t="str">
            <v>E332 HYD R/D/W,UB FishHatch2010</v>
          </cell>
          <cell r="B1744" t="str">
            <v>E332 HYD R/D/W,UB FishHatch2010-10</v>
          </cell>
          <cell r="C1744" t="str">
            <v>403E</v>
          </cell>
          <cell r="E1744">
            <v>43404</v>
          </cell>
          <cell r="F1744">
            <v>18449224.960000001</v>
          </cell>
          <cell r="G1744">
            <v>1.5900000000000001E-2</v>
          </cell>
          <cell r="H1744">
            <v>24445.22</v>
          </cell>
          <cell r="I1744">
            <v>18449224.960000001</v>
          </cell>
          <cell r="J1744">
            <v>1.5900000000000001E-2</v>
          </cell>
          <cell r="K1744">
            <v>24445.223072000004</v>
          </cell>
          <cell r="L1744">
            <v>0</v>
          </cell>
        </row>
        <row r="1745">
          <cell r="A1745" t="str">
            <v>E332 HYD R/D/W,UB FishHatch2010</v>
          </cell>
          <cell r="B1745" t="str">
            <v>E332 HYD R/D/W,UB FishHatch2010-11</v>
          </cell>
          <cell r="C1745" t="str">
            <v>403E</v>
          </cell>
          <cell r="E1745">
            <v>43434</v>
          </cell>
          <cell r="F1745">
            <v>18449224.960000001</v>
          </cell>
          <cell r="G1745">
            <v>1.5900000000000001E-2</v>
          </cell>
          <cell r="H1745">
            <v>24445.22</v>
          </cell>
          <cell r="I1745">
            <v>18449224.960000001</v>
          </cell>
          <cell r="J1745">
            <v>1.5900000000000001E-2</v>
          </cell>
          <cell r="K1745">
            <v>24445.223072000004</v>
          </cell>
          <cell r="L1745">
            <v>0</v>
          </cell>
        </row>
        <row r="1746">
          <cell r="A1746" t="str">
            <v>E332 HYD R/D/W,UB FishHatch2010</v>
          </cell>
          <cell r="B1746" t="str">
            <v>E332 HYD R/D/W,UB FishHatch2010-12</v>
          </cell>
          <cell r="C1746" t="str">
            <v>403E</v>
          </cell>
          <cell r="E1746">
            <v>43465</v>
          </cell>
          <cell r="F1746">
            <v>18449224.960000001</v>
          </cell>
          <cell r="G1746">
            <v>1.5900000000000001E-2</v>
          </cell>
          <cell r="H1746">
            <v>24445.22</v>
          </cell>
          <cell r="I1746">
            <v>18449224.960000001</v>
          </cell>
          <cell r="J1746">
            <v>1.5900000000000001E-2</v>
          </cell>
          <cell r="K1746">
            <v>24445.223072000004</v>
          </cell>
          <cell r="L1746">
            <v>0</v>
          </cell>
        </row>
        <row r="1747">
          <cell r="A1747" t="str">
            <v>E332 HYD R/D/W,UB FishHatch2010 Total</v>
          </cell>
          <cell r="C1747" t="str">
            <v>HYD</v>
          </cell>
          <cell r="E1747" t="str">
            <v>Total</v>
          </cell>
          <cell r="F1747"/>
          <cell r="G1747"/>
          <cell r="H1747">
            <v>293342.64</v>
          </cell>
          <cell r="I1747"/>
          <cell r="J1747">
            <v>0</v>
          </cell>
          <cell r="K1747">
            <v>293342.67686400004</v>
          </cell>
          <cell r="L1747">
            <v>0.04</v>
          </cell>
        </row>
        <row r="1748">
          <cell r="A1748" t="str">
            <v>E332 HYD Res/Dam/Wwy, LB FSC</v>
          </cell>
          <cell r="B1748" t="str">
            <v>E332 HYD Res/Dam/Wwy, LB FSC-1</v>
          </cell>
          <cell r="C1748" t="str">
            <v>403E</v>
          </cell>
          <cell r="E1748">
            <v>43131</v>
          </cell>
          <cell r="F1748">
            <v>51264842.439999998</v>
          </cell>
          <cell r="G1748">
            <v>2.2799999999999997E-2</v>
          </cell>
          <cell r="H1748">
            <v>97403.200000000012</v>
          </cell>
          <cell r="I1748">
            <v>53793772.840000004</v>
          </cell>
          <cell r="J1748">
            <v>2.2799999999999997E-2</v>
          </cell>
          <cell r="K1748">
            <v>102208.16839599999</v>
          </cell>
          <cell r="L1748">
            <v>4804.97</v>
          </cell>
        </row>
        <row r="1749">
          <cell r="A1749" t="str">
            <v>E332 HYD Res/Dam/Wwy, LB FSC</v>
          </cell>
          <cell r="B1749" t="str">
            <v>E332 HYD Res/Dam/Wwy, LB FSC-2</v>
          </cell>
          <cell r="C1749" t="str">
            <v>403E</v>
          </cell>
          <cell r="E1749">
            <v>43159</v>
          </cell>
          <cell r="F1749">
            <v>51264842.439999998</v>
          </cell>
          <cell r="G1749">
            <v>2.2799999999999997E-2</v>
          </cell>
          <cell r="H1749">
            <v>97403.200000000012</v>
          </cell>
          <cell r="I1749">
            <v>53793772.840000004</v>
          </cell>
          <cell r="J1749">
            <v>2.2799999999999997E-2</v>
          </cell>
          <cell r="K1749">
            <v>102208.16839599999</v>
          </cell>
          <cell r="L1749">
            <v>4804.97</v>
          </cell>
        </row>
        <row r="1750">
          <cell r="A1750" t="str">
            <v>E332 HYD Res/Dam/Wwy, LB FSC</v>
          </cell>
          <cell r="B1750" t="str">
            <v>E332 HYD Res/Dam/Wwy, LB FSC-3</v>
          </cell>
          <cell r="C1750" t="str">
            <v>403E</v>
          </cell>
          <cell r="E1750">
            <v>43190</v>
          </cell>
          <cell r="F1750">
            <v>51264842.439999998</v>
          </cell>
          <cell r="G1750">
            <v>2.2799999999999997E-2</v>
          </cell>
          <cell r="H1750">
            <v>97403.200000000012</v>
          </cell>
          <cell r="I1750">
            <v>53793772.840000004</v>
          </cell>
          <cell r="J1750">
            <v>2.2799999999999997E-2</v>
          </cell>
          <cell r="K1750">
            <v>102208.16839599999</v>
          </cell>
          <cell r="L1750">
            <v>4804.97</v>
          </cell>
        </row>
        <row r="1751">
          <cell r="A1751" t="str">
            <v>E332 HYD Res/Dam/Wwy, LB FSC</v>
          </cell>
          <cell r="B1751" t="str">
            <v>E332 HYD Res/Dam/Wwy, LB FSC-4</v>
          </cell>
          <cell r="C1751" t="str">
            <v>403E</v>
          </cell>
          <cell r="E1751">
            <v>43220</v>
          </cell>
          <cell r="F1751">
            <v>51264842.439999998</v>
          </cell>
          <cell r="G1751">
            <v>2.2799999999999997E-2</v>
          </cell>
          <cell r="H1751">
            <v>97403.200000000012</v>
          </cell>
          <cell r="I1751">
            <v>53793772.840000004</v>
          </cell>
          <cell r="J1751">
            <v>2.2799999999999997E-2</v>
          </cell>
          <cell r="K1751">
            <v>102208.16839599999</v>
          </cell>
          <cell r="L1751">
            <v>4804.97</v>
          </cell>
        </row>
        <row r="1752">
          <cell r="A1752" t="str">
            <v>E332 HYD Res/Dam/Wwy, LB FSC</v>
          </cell>
          <cell r="B1752" t="str">
            <v>E332 HYD Res/Dam/Wwy, LB FSC-5</v>
          </cell>
          <cell r="C1752" t="str">
            <v>403E</v>
          </cell>
          <cell r="E1752">
            <v>43251</v>
          </cell>
          <cell r="F1752">
            <v>51264842.439999998</v>
          </cell>
          <cell r="G1752">
            <v>2.2799999999999997E-2</v>
          </cell>
          <cell r="H1752">
            <v>97403.200000000012</v>
          </cell>
          <cell r="I1752">
            <v>53793772.840000004</v>
          </cell>
          <cell r="J1752">
            <v>2.2799999999999997E-2</v>
          </cell>
          <cell r="K1752">
            <v>102208.16839599999</v>
          </cell>
          <cell r="L1752">
            <v>4804.97</v>
          </cell>
        </row>
        <row r="1753">
          <cell r="A1753" t="str">
            <v>E332 HYD Res/Dam/Wwy, LB FSC</v>
          </cell>
          <cell r="B1753" t="str">
            <v>E332 HYD Res/Dam/Wwy, LB FSC-6</v>
          </cell>
          <cell r="C1753" t="str">
            <v>403E</v>
          </cell>
          <cell r="E1753">
            <v>43281</v>
          </cell>
          <cell r="F1753">
            <v>51264842.439999998</v>
          </cell>
          <cell r="G1753">
            <v>2.2799999999999997E-2</v>
          </cell>
          <cell r="H1753">
            <v>97403.200000000012</v>
          </cell>
          <cell r="I1753">
            <v>53793772.840000004</v>
          </cell>
          <cell r="J1753">
            <v>2.2799999999999997E-2</v>
          </cell>
          <cell r="K1753">
            <v>102208.16839599999</v>
          </cell>
          <cell r="L1753">
            <v>4804.97</v>
          </cell>
        </row>
        <row r="1754">
          <cell r="A1754" t="str">
            <v>E332 HYD Res/Dam/Wwy, LB FSC</v>
          </cell>
          <cell r="B1754" t="str">
            <v>E332 HYD Res/Dam/Wwy, LB FSC-7</v>
          </cell>
          <cell r="C1754" t="str">
            <v>403E</v>
          </cell>
          <cell r="E1754">
            <v>43312</v>
          </cell>
          <cell r="F1754">
            <v>51264842.439999998</v>
          </cell>
          <cell r="G1754">
            <v>2.2799999999999997E-2</v>
          </cell>
          <cell r="H1754">
            <v>97403.200000000012</v>
          </cell>
          <cell r="I1754">
            <v>53793772.840000004</v>
          </cell>
          <cell r="J1754">
            <v>2.2799999999999997E-2</v>
          </cell>
          <cell r="K1754">
            <v>102208.16839599999</v>
          </cell>
          <cell r="L1754">
            <v>4804.97</v>
          </cell>
        </row>
        <row r="1755">
          <cell r="A1755" t="str">
            <v>E332 HYD Res/Dam/Wwy, LB FSC</v>
          </cell>
          <cell r="B1755" t="str">
            <v>E332 HYD Res/Dam/Wwy, LB FSC-8</v>
          </cell>
          <cell r="C1755" t="str">
            <v>403E</v>
          </cell>
          <cell r="E1755">
            <v>43343</v>
          </cell>
          <cell r="F1755">
            <v>51264842.439999998</v>
          </cell>
          <cell r="G1755">
            <v>2.2799999999999997E-2</v>
          </cell>
          <cell r="H1755">
            <v>97403.200000000012</v>
          </cell>
          <cell r="I1755">
            <v>53793772.840000004</v>
          </cell>
          <cell r="J1755">
            <v>2.2799999999999997E-2</v>
          </cell>
          <cell r="K1755">
            <v>102208.16839599999</v>
          </cell>
          <cell r="L1755">
            <v>4804.97</v>
          </cell>
        </row>
        <row r="1756">
          <cell r="A1756" t="str">
            <v>E332 HYD Res/Dam/Wwy, LB FSC</v>
          </cell>
          <cell r="B1756" t="str">
            <v>E332 HYD Res/Dam/Wwy, LB FSC-9</v>
          </cell>
          <cell r="C1756" t="str">
            <v>403E</v>
          </cell>
          <cell r="E1756">
            <v>43373</v>
          </cell>
          <cell r="F1756">
            <v>51264842.439999998</v>
          </cell>
          <cell r="G1756">
            <v>2.2799999999999997E-2</v>
          </cell>
          <cell r="H1756">
            <v>97403.200000000012</v>
          </cell>
          <cell r="I1756">
            <v>53793772.840000004</v>
          </cell>
          <cell r="J1756">
            <v>2.2799999999999997E-2</v>
          </cell>
          <cell r="K1756">
            <v>102208.16839599999</v>
          </cell>
          <cell r="L1756">
            <v>4804.97</v>
          </cell>
        </row>
        <row r="1757">
          <cell r="A1757" t="str">
            <v>E332 HYD Res/Dam/Wwy, LB FSC</v>
          </cell>
          <cell r="B1757" t="str">
            <v>E332 HYD Res/Dam/Wwy, LB FSC-10</v>
          </cell>
          <cell r="C1757" t="str">
            <v>403E</v>
          </cell>
          <cell r="E1757">
            <v>43404</v>
          </cell>
          <cell r="F1757">
            <v>51264842.439999998</v>
          </cell>
          <cell r="G1757">
            <v>2.2799999999999997E-2</v>
          </cell>
          <cell r="H1757">
            <v>97403.200000000012</v>
          </cell>
          <cell r="I1757">
            <v>53793772.840000004</v>
          </cell>
          <cell r="J1757">
            <v>2.2799999999999997E-2</v>
          </cell>
          <cell r="K1757">
            <v>102208.16839599999</v>
          </cell>
          <cell r="L1757">
            <v>4804.97</v>
          </cell>
        </row>
        <row r="1758">
          <cell r="A1758" t="str">
            <v>E332 HYD Res/Dam/Wwy, LB FSC</v>
          </cell>
          <cell r="B1758" t="str">
            <v>E332 HYD Res/Dam/Wwy, LB FSC-11</v>
          </cell>
          <cell r="C1758" t="str">
            <v>403E</v>
          </cell>
          <cell r="E1758">
            <v>43434</v>
          </cell>
          <cell r="F1758">
            <v>51264842.439999998</v>
          </cell>
          <cell r="G1758">
            <v>2.2799999999999997E-2</v>
          </cell>
          <cell r="H1758">
            <v>97403.200000000012</v>
          </cell>
          <cell r="I1758">
            <v>53793772.840000004</v>
          </cell>
          <cell r="J1758">
            <v>2.2799999999999997E-2</v>
          </cell>
          <cell r="K1758">
            <v>102208.16839599999</v>
          </cell>
          <cell r="L1758">
            <v>4804.97</v>
          </cell>
        </row>
        <row r="1759">
          <cell r="A1759" t="str">
            <v>E332 HYD Res/Dam/Wwy, LB FSC</v>
          </cell>
          <cell r="B1759" t="str">
            <v>E332 HYD Res/Dam/Wwy, LB FSC-12</v>
          </cell>
          <cell r="C1759" t="str">
            <v>403E</v>
          </cell>
          <cell r="E1759">
            <v>43465</v>
          </cell>
          <cell r="F1759">
            <v>53793772.840000004</v>
          </cell>
          <cell r="G1759">
            <v>2.2799999999999997E-2</v>
          </cell>
          <cell r="H1759">
            <v>102208.17000000001</v>
          </cell>
          <cell r="I1759">
            <v>53793772.840000004</v>
          </cell>
          <cell r="J1759">
            <v>2.2799999999999997E-2</v>
          </cell>
          <cell r="K1759">
            <v>102208.16839599999</v>
          </cell>
          <cell r="L1759">
            <v>0</v>
          </cell>
        </row>
        <row r="1760">
          <cell r="A1760" t="str">
            <v>E332 HYD Res/Dam/Wwy, LB FSC Total</v>
          </cell>
          <cell r="C1760" t="str">
            <v>HYD</v>
          </cell>
          <cell r="E1760" t="str">
            <v>Total</v>
          </cell>
          <cell r="F1760"/>
          <cell r="G1760"/>
          <cell r="H1760">
            <v>1173643.3699999999</v>
          </cell>
          <cell r="I1760"/>
          <cell r="J1760">
            <v>0</v>
          </cell>
          <cell r="K1760">
            <v>1226498.0207520002</v>
          </cell>
          <cell r="L1760">
            <v>52854.65</v>
          </cell>
        </row>
        <row r="1761">
          <cell r="A1761" t="str">
            <v>E332 HYD Res/Dam/Wwy, LB-2013</v>
          </cell>
          <cell r="B1761" t="str">
            <v>E332 HYD Res/Dam/Wwy, LB-2013-1</v>
          </cell>
          <cell r="C1761" t="str">
            <v>403E</v>
          </cell>
          <cell r="E1761">
            <v>43131</v>
          </cell>
          <cell r="F1761">
            <v>23561627.379999999</v>
          </cell>
          <cell r="G1761">
            <v>2.2799999999999997E-2</v>
          </cell>
          <cell r="H1761">
            <v>44767.09</v>
          </cell>
          <cell r="I1761">
            <v>23561627.379999999</v>
          </cell>
          <cell r="J1761">
            <v>2.2799999999999997E-2</v>
          </cell>
          <cell r="K1761">
            <v>44767.092021999997</v>
          </cell>
          <cell r="L1761">
            <v>0</v>
          </cell>
        </row>
        <row r="1762">
          <cell r="A1762" t="str">
            <v>E332 HYD Res/Dam/Wwy, LB-2013</v>
          </cell>
          <cell r="B1762" t="str">
            <v>E332 HYD Res/Dam/Wwy, LB-2013-2</v>
          </cell>
          <cell r="C1762" t="str">
            <v>403E</v>
          </cell>
          <cell r="E1762">
            <v>43159</v>
          </cell>
          <cell r="F1762">
            <v>23561627.379999999</v>
          </cell>
          <cell r="G1762">
            <v>2.2799999999999997E-2</v>
          </cell>
          <cell r="H1762">
            <v>44767.09</v>
          </cell>
          <cell r="I1762">
            <v>23561627.379999999</v>
          </cell>
          <cell r="J1762">
            <v>2.2799999999999997E-2</v>
          </cell>
          <cell r="K1762">
            <v>44767.092021999997</v>
          </cell>
          <cell r="L1762">
            <v>0</v>
          </cell>
        </row>
        <row r="1763">
          <cell r="A1763" t="str">
            <v>E332 HYD Res/Dam/Wwy, LB-2013</v>
          </cell>
          <cell r="B1763" t="str">
            <v>E332 HYD Res/Dam/Wwy, LB-2013-3</v>
          </cell>
          <cell r="C1763" t="str">
            <v>403E</v>
          </cell>
          <cell r="E1763">
            <v>43190</v>
          </cell>
          <cell r="F1763">
            <v>23561627.379999999</v>
          </cell>
          <cell r="G1763">
            <v>2.2799999999999997E-2</v>
          </cell>
          <cell r="H1763">
            <v>44767.09</v>
          </cell>
          <cell r="I1763">
            <v>23561627.379999999</v>
          </cell>
          <cell r="J1763">
            <v>2.2799999999999997E-2</v>
          </cell>
          <cell r="K1763">
            <v>44767.092021999997</v>
          </cell>
          <cell r="L1763">
            <v>0</v>
          </cell>
        </row>
        <row r="1764">
          <cell r="A1764" t="str">
            <v>E332 HYD Res/Dam/Wwy, LB-2013</v>
          </cell>
          <cell r="B1764" t="str">
            <v>E332 HYD Res/Dam/Wwy, LB-2013-4</v>
          </cell>
          <cell r="C1764" t="str">
            <v>403E</v>
          </cell>
          <cell r="E1764">
            <v>43220</v>
          </cell>
          <cell r="F1764">
            <v>23561627.379999999</v>
          </cell>
          <cell r="G1764">
            <v>2.2799999999999997E-2</v>
          </cell>
          <cell r="H1764">
            <v>44767.09</v>
          </cell>
          <cell r="I1764">
            <v>23561627.379999999</v>
          </cell>
          <cell r="J1764">
            <v>2.2799999999999997E-2</v>
          </cell>
          <cell r="K1764">
            <v>44767.092021999997</v>
          </cell>
          <cell r="L1764">
            <v>0</v>
          </cell>
        </row>
        <row r="1765">
          <cell r="A1765" t="str">
            <v>E332 HYD Res/Dam/Wwy, LB-2013</v>
          </cell>
          <cell r="B1765" t="str">
            <v>E332 HYD Res/Dam/Wwy, LB-2013-5</v>
          </cell>
          <cell r="C1765" t="str">
            <v>403E</v>
          </cell>
          <cell r="E1765">
            <v>43251</v>
          </cell>
          <cell r="F1765">
            <v>23561627.379999999</v>
          </cell>
          <cell r="G1765">
            <v>2.2799999999999997E-2</v>
          </cell>
          <cell r="H1765">
            <v>44767.09</v>
          </cell>
          <cell r="I1765">
            <v>23561627.379999999</v>
          </cell>
          <cell r="J1765">
            <v>2.2799999999999997E-2</v>
          </cell>
          <cell r="K1765">
            <v>44767.092021999997</v>
          </cell>
          <cell r="L1765">
            <v>0</v>
          </cell>
        </row>
        <row r="1766">
          <cell r="A1766" t="str">
            <v>E332 HYD Res/Dam/Wwy, LB-2013</v>
          </cell>
          <cell r="B1766" t="str">
            <v>E332 HYD Res/Dam/Wwy, LB-2013-6</v>
          </cell>
          <cell r="C1766" t="str">
            <v>403E</v>
          </cell>
          <cell r="E1766">
            <v>43281</v>
          </cell>
          <cell r="F1766">
            <v>23561627.379999999</v>
          </cell>
          <cell r="G1766">
            <v>2.2799999999999997E-2</v>
          </cell>
          <cell r="H1766">
            <v>44767.09</v>
          </cell>
          <cell r="I1766">
            <v>23561627.379999999</v>
          </cell>
          <cell r="J1766">
            <v>2.2799999999999997E-2</v>
          </cell>
          <cell r="K1766">
            <v>44767.092021999997</v>
          </cell>
          <cell r="L1766">
            <v>0</v>
          </cell>
        </row>
        <row r="1767">
          <cell r="A1767" t="str">
            <v>E332 HYD Res/Dam/Wwy, LB-2013</v>
          </cell>
          <cell r="B1767" t="str">
            <v>E332 HYD Res/Dam/Wwy, LB-2013-7</v>
          </cell>
          <cell r="C1767" t="str">
            <v>403E</v>
          </cell>
          <cell r="E1767">
            <v>43312</v>
          </cell>
          <cell r="F1767">
            <v>23561627.379999999</v>
          </cell>
          <cell r="G1767">
            <v>2.2799999999999997E-2</v>
          </cell>
          <cell r="H1767">
            <v>44767.09</v>
          </cell>
          <cell r="I1767">
            <v>23561627.379999999</v>
          </cell>
          <cell r="J1767">
            <v>2.2799999999999997E-2</v>
          </cell>
          <cell r="K1767">
            <v>44767.092021999997</v>
          </cell>
          <cell r="L1767">
            <v>0</v>
          </cell>
        </row>
        <row r="1768">
          <cell r="A1768" t="str">
            <v>E332 HYD Res/Dam/Wwy, LB-2013</v>
          </cell>
          <cell r="B1768" t="str">
            <v>E332 HYD Res/Dam/Wwy, LB-2013-8</v>
          </cell>
          <cell r="C1768" t="str">
            <v>403E</v>
          </cell>
          <cell r="E1768">
            <v>43343</v>
          </cell>
          <cell r="F1768">
            <v>23561627.379999999</v>
          </cell>
          <cell r="G1768">
            <v>2.2799999999999997E-2</v>
          </cell>
          <cell r="H1768">
            <v>44767.09</v>
          </cell>
          <cell r="I1768">
            <v>23561627.379999999</v>
          </cell>
          <cell r="J1768">
            <v>2.2799999999999997E-2</v>
          </cell>
          <cell r="K1768">
            <v>44767.092021999997</v>
          </cell>
          <cell r="L1768">
            <v>0</v>
          </cell>
        </row>
        <row r="1769">
          <cell r="A1769" t="str">
            <v>E332 HYD Res/Dam/Wwy, LB-2013</v>
          </cell>
          <cell r="B1769" t="str">
            <v>E332 HYD Res/Dam/Wwy, LB-2013-9</v>
          </cell>
          <cell r="C1769" t="str">
            <v>403E</v>
          </cell>
          <cell r="E1769">
            <v>43373</v>
          </cell>
          <cell r="F1769">
            <v>23561627.379999999</v>
          </cell>
          <cell r="G1769">
            <v>2.2799999999999997E-2</v>
          </cell>
          <cell r="H1769">
            <v>44767.09</v>
          </cell>
          <cell r="I1769">
            <v>23561627.379999999</v>
          </cell>
          <cell r="J1769">
            <v>2.2799999999999997E-2</v>
          </cell>
          <cell r="K1769">
            <v>44767.092021999997</v>
          </cell>
          <cell r="L1769">
            <v>0</v>
          </cell>
        </row>
        <row r="1770">
          <cell r="A1770" t="str">
            <v>E332 HYD Res/Dam/Wwy, LB-2013</v>
          </cell>
          <cell r="B1770" t="str">
            <v>E332 HYD Res/Dam/Wwy, LB-2013-10</v>
          </cell>
          <cell r="C1770" t="str">
            <v>403E</v>
          </cell>
          <cell r="E1770">
            <v>43404</v>
          </cell>
          <cell r="F1770">
            <v>23561627.379999999</v>
          </cell>
          <cell r="G1770">
            <v>2.2799999999999997E-2</v>
          </cell>
          <cell r="H1770">
            <v>44767.09</v>
          </cell>
          <cell r="I1770">
            <v>23561627.379999999</v>
          </cell>
          <cell r="J1770">
            <v>2.2799999999999997E-2</v>
          </cell>
          <cell r="K1770">
            <v>44767.092021999997</v>
          </cell>
          <cell r="L1770">
            <v>0</v>
          </cell>
        </row>
        <row r="1771">
          <cell r="A1771" t="str">
            <v>E332 HYD Res/Dam/Wwy, LB-2013</v>
          </cell>
          <cell r="B1771" t="str">
            <v>E332 HYD Res/Dam/Wwy, LB-2013-11</v>
          </cell>
          <cell r="C1771" t="str">
            <v>403E</v>
          </cell>
          <cell r="E1771">
            <v>43434</v>
          </cell>
          <cell r="F1771">
            <v>23561627.379999999</v>
          </cell>
          <cell r="G1771">
            <v>2.2799999999999997E-2</v>
          </cell>
          <cell r="H1771">
            <v>44767.09</v>
          </cell>
          <cell r="I1771">
            <v>23561627.379999999</v>
          </cell>
          <cell r="J1771">
            <v>2.2799999999999997E-2</v>
          </cell>
          <cell r="K1771">
            <v>44767.092021999997</v>
          </cell>
          <cell r="L1771">
            <v>0</v>
          </cell>
        </row>
        <row r="1772">
          <cell r="A1772" t="str">
            <v>E332 HYD Res/Dam/Wwy, LB-2013</v>
          </cell>
          <cell r="B1772" t="str">
            <v>E332 HYD Res/Dam/Wwy, LB-2013-12</v>
          </cell>
          <cell r="C1772" t="str">
            <v>403E</v>
          </cell>
          <cell r="E1772">
            <v>43465</v>
          </cell>
          <cell r="F1772">
            <v>23561627.379999999</v>
          </cell>
          <cell r="G1772">
            <v>2.2799999999999997E-2</v>
          </cell>
          <cell r="H1772">
            <v>44767.09</v>
          </cell>
          <cell r="I1772">
            <v>23561627.379999999</v>
          </cell>
          <cell r="J1772">
            <v>2.2799999999999997E-2</v>
          </cell>
          <cell r="K1772">
            <v>44767.092021999997</v>
          </cell>
          <cell r="L1772">
            <v>0</v>
          </cell>
        </row>
        <row r="1773">
          <cell r="A1773" t="str">
            <v>E332 HYD Res/Dam/Wwy, LB-2013 Total</v>
          </cell>
          <cell r="C1773" t="str">
            <v>HYD</v>
          </cell>
          <cell r="E1773" t="str">
            <v>Total</v>
          </cell>
          <cell r="F1773"/>
          <cell r="G1773"/>
          <cell r="H1773">
            <v>537205.07999999984</v>
          </cell>
          <cell r="I1773"/>
          <cell r="J1773">
            <v>0</v>
          </cell>
          <cell r="K1773">
            <v>537205.10426399997</v>
          </cell>
          <cell r="L1773">
            <v>0.02</v>
          </cell>
        </row>
        <row r="1774">
          <cell r="A1774" t="str">
            <v>E332 HYD Res/Dam/Wwy, Lower Baker</v>
          </cell>
          <cell r="B1774" t="str">
            <v>E332 HYD Res/Dam/Wwy, Lower Baker-1</v>
          </cell>
          <cell r="C1774" t="str">
            <v>403E</v>
          </cell>
          <cell r="E1774">
            <v>43131</v>
          </cell>
          <cell r="F1774">
            <v>15466592.189999999</v>
          </cell>
          <cell r="G1774">
            <v>2.2799999999999997E-2</v>
          </cell>
          <cell r="H1774">
            <v>29386.530000000002</v>
          </cell>
          <cell r="I1774">
            <v>15466592.189999999</v>
          </cell>
          <cell r="J1774">
            <v>2.2799999999999997E-2</v>
          </cell>
          <cell r="K1774">
            <v>29386.525160999998</v>
          </cell>
          <cell r="L1774">
            <v>0</v>
          </cell>
        </row>
        <row r="1775">
          <cell r="A1775" t="str">
            <v>E332 HYD Res/Dam/Wwy, Lower Baker</v>
          </cell>
          <cell r="B1775" t="str">
            <v>E332 HYD Res/Dam/Wwy, Lower Baker-2</v>
          </cell>
          <cell r="C1775" t="str">
            <v>403E</v>
          </cell>
          <cell r="E1775">
            <v>43159</v>
          </cell>
          <cell r="F1775">
            <v>15466592.189999999</v>
          </cell>
          <cell r="G1775">
            <v>2.2799999999999997E-2</v>
          </cell>
          <cell r="H1775">
            <v>29386.530000000002</v>
          </cell>
          <cell r="I1775">
            <v>15466592.189999999</v>
          </cell>
          <cell r="J1775">
            <v>2.2799999999999997E-2</v>
          </cell>
          <cell r="K1775">
            <v>29386.525160999998</v>
          </cell>
          <cell r="L1775">
            <v>0</v>
          </cell>
        </row>
        <row r="1776">
          <cell r="A1776" t="str">
            <v>E332 HYD Res/Dam/Wwy, Lower Baker</v>
          </cell>
          <cell r="B1776" t="str">
            <v>E332 HYD Res/Dam/Wwy, Lower Baker-3</v>
          </cell>
          <cell r="C1776" t="str">
            <v>403E</v>
          </cell>
          <cell r="E1776">
            <v>43190</v>
          </cell>
          <cell r="F1776">
            <v>15466592.189999999</v>
          </cell>
          <cell r="G1776">
            <v>2.2799999999999997E-2</v>
          </cell>
          <cell r="H1776">
            <v>29386.530000000002</v>
          </cell>
          <cell r="I1776">
            <v>15466592.189999999</v>
          </cell>
          <cell r="J1776">
            <v>2.2799999999999997E-2</v>
          </cell>
          <cell r="K1776">
            <v>29386.525160999998</v>
          </cell>
          <cell r="L1776">
            <v>0</v>
          </cell>
        </row>
        <row r="1777">
          <cell r="A1777" t="str">
            <v>E332 HYD Res/Dam/Wwy, Lower Baker</v>
          </cell>
          <cell r="B1777" t="str">
            <v>E332 HYD Res/Dam/Wwy, Lower Baker-4</v>
          </cell>
          <cell r="C1777" t="str">
            <v>403E</v>
          </cell>
          <cell r="E1777">
            <v>43220</v>
          </cell>
          <cell r="F1777">
            <v>15466592.189999999</v>
          </cell>
          <cell r="G1777">
            <v>2.2799999999999997E-2</v>
          </cell>
          <cell r="H1777">
            <v>29386.530000000002</v>
          </cell>
          <cell r="I1777">
            <v>15466592.189999999</v>
          </cell>
          <cell r="J1777">
            <v>2.2799999999999997E-2</v>
          </cell>
          <cell r="K1777">
            <v>29386.525160999998</v>
          </cell>
          <cell r="L1777">
            <v>0</v>
          </cell>
        </row>
        <row r="1778">
          <cell r="A1778" t="str">
            <v>E332 HYD Res/Dam/Wwy, Lower Baker</v>
          </cell>
          <cell r="B1778" t="str">
            <v>E332 HYD Res/Dam/Wwy, Lower Baker-5</v>
          </cell>
          <cell r="C1778" t="str">
            <v>403E</v>
          </cell>
          <cell r="E1778">
            <v>43251</v>
          </cell>
          <cell r="F1778">
            <v>15466592.189999999</v>
          </cell>
          <cell r="G1778">
            <v>2.2799999999999997E-2</v>
          </cell>
          <cell r="H1778">
            <v>29386.530000000002</v>
          </cell>
          <cell r="I1778">
            <v>15466592.189999999</v>
          </cell>
          <cell r="J1778">
            <v>2.2799999999999997E-2</v>
          </cell>
          <cell r="K1778">
            <v>29386.525160999998</v>
          </cell>
          <cell r="L1778">
            <v>0</v>
          </cell>
        </row>
        <row r="1779">
          <cell r="A1779" t="str">
            <v>E332 HYD Res/Dam/Wwy, Lower Baker</v>
          </cell>
          <cell r="B1779" t="str">
            <v>E332 HYD Res/Dam/Wwy, Lower Baker-6</v>
          </cell>
          <cell r="C1779" t="str">
            <v>403E</v>
          </cell>
          <cell r="E1779">
            <v>43281</v>
          </cell>
          <cell r="F1779">
            <v>15466592.189999999</v>
          </cell>
          <cell r="G1779">
            <v>2.2799999999999997E-2</v>
          </cell>
          <cell r="H1779">
            <v>29386.530000000002</v>
          </cell>
          <cell r="I1779">
            <v>15466592.189999999</v>
          </cell>
          <cell r="J1779">
            <v>2.2799999999999997E-2</v>
          </cell>
          <cell r="K1779">
            <v>29386.525160999998</v>
          </cell>
          <cell r="L1779">
            <v>0</v>
          </cell>
        </row>
        <row r="1780">
          <cell r="A1780" t="str">
            <v>E332 HYD Res/Dam/Wwy, Lower Baker</v>
          </cell>
          <cell r="B1780" t="str">
            <v>E332 HYD Res/Dam/Wwy, Lower Baker-7</v>
          </cell>
          <cell r="C1780" t="str">
            <v>403E</v>
          </cell>
          <cell r="E1780">
            <v>43312</v>
          </cell>
          <cell r="F1780">
            <v>15466592.189999999</v>
          </cell>
          <cell r="G1780">
            <v>2.2799999999999997E-2</v>
          </cell>
          <cell r="H1780">
            <v>29386.530000000002</v>
          </cell>
          <cell r="I1780">
            <v>15466592.189999999</v>
          </cell>
          <cell r="J1780">
            <v>2.2799999999999997E-2</v>
          </cell>
          <cell r="K1780">
            <v>29386.525160999998</v>
          </cell>
          <cell r="L1780">
            <v>0</v>
          </cell>
        </row>
        <row r="1781">
          <cell r="A1781" t="str">
            <v>E332 HYD Res/Dam/Wwy, Lower Baker</v>
          </cell>
          <cell r="B1781" t="str">
            <v>E332 HYD Res/Dam/Wwy, Lower Baker-8</v>
          </cell>
          <cell r="C1781" t="str">
            <v>403E</v>
          </cell>
          <cell r="E1781">
            <v>43343</v>
          </cell>
          <cell r="F1781">
            <v>15466592.189999999</v>
          </cell>
          <cell r="G1781">
            <v>2.2799999999999997E-2</v>
          </cell>
          <cell r="H1781">
            <v>29386.530000000002</v>
          </cell>
          <cell r="I1781">
            <v>15466592.189999999</v>
          </cell>
          <cell r="J1781">
            <v>2.2799999999999997E-2</v>
          </cell>
          <cell r="K1781">
            <v>29386.525160999998</v>
          </cell>
          <cell r="L1781">
            <v>0</v>
          </cell>
        </row>
        <row r="1782">
          <cell r="A1782" t="str">
            <v>E332 HYD Res/Dam/Wwy, Lower Baker</v>
          </cell>
          <cell r="B1782" t="str">
            <v>E332 HYD Res/Dam/Wwy, Lower Baker-9</v>
          </cell>
          <cell r="C1782" t="str">
            <v>403E</v>
          </cell>
          <cell r="E1782">
            <v>43373</v>
          </cell>
          <cell r="F1782">
            <v>15466592.189999999</v>
          </cell>
          <cell r="G1782">
            <v>2.2799999999999997E-2</v>
          </cell>
          <cell r="H1782">
            <v>29386.530000000002</v>
          </cell>
          <cell r="I1782">
            <v>15466592.189999999</v>
          </cell>
          <cell r="J1782">
            <v>2.2799999999999997E-2</v>
          </cell>
          <cell r="K1782">
            <v>29386.525160999998</v>
          </cell>
          <cell r="L1782">
            <v>0</v>
          </cell>
        </row>
        <row r="1783">
          <cell r="A1783" t="str">
            <v>E332 HYD Res/Dam/Wwy, Lower Baker</v>
          </cell>
          <cell r="B1783" t="str">
            <v>E332 HYD Res/Dam/Wwy, Lower Baker-10</v>
          </cell>
          <cell r="C1783" t="str">
            <v>403E</v>
          </cell>
          <cell r="E1783">
            <v>43404</v>
          </cell>
          <cell r="F1783">
            <v>15466592.189999999</v>
          </cell>
          <cell r="G1783">
            <v>2.2799999999999997E-2</v>
          </cell>
          <cell r="H1783">
            <v>29386.530000000002</v>
          </cell>
          <cell r="I1783">
            <v>15466592.189999999</v>
          </cell>
          <cell r="J1783">
            <v>2.2799999999999997E-2</v>
          </cell>
          <cell r="K1783">
            <v>29386.525160999998</v>
          </cell>
          <cell r="L1783">
            <v>0</v>
          </cell>
        </row>
        <row r="1784">
          <cell r="A1784" t="str">
            <v>E332 HYD Res/Dam/Wwy, Lower Baker</v>
          </cell>
          <cell r="B1784" t="str">
            <v>E332 HYD Res/Dam/Wwy, Lower Baker-11</v>
          </cell>
          <cell r="C1784" t="str">
            <v>403E</v>
          </cell>
          <cell r="E1784">
            <v>43434</v>
          </cell>
          <cell r="F1784">
            <v>15466592.189999999</v>
          </cell>
          <cell r="G1784">
            <v>2.2799999999999997E-2</v>
          </cell>
          <cell r="H1784">
            <v>29386.530000000002</v>
          </cell>
          <cell r="I1784">
            <v>15466592.189999999</v>
          </cell>
          <cell r="J1784">
            <v>2.2799999999999997E-2</v>
          </cell>
          <cell r="K1784">
            <v>29386.525160999998</v>
          </cell>
          <cell r="L1784">
            <v>0</v>
          </cell>
        </row>
        <row r="1785">
          <cell r="A1785" t="str">
            <v>E332 HYD Res/Dam/Wwy, Lower Baker</v>
          </cell>
          <cell r="B1785" t="str">
            <v>E332 HYD Res/Dam/Wwy, Lower Baker-12</v>
          </cell>
          <cell r="C1785" t="str">
            <v>403E</v>
          </cell>
          <cell r="E1785">
            <v>43465</v>
          </cell>
          <cell r="F1785">
            <v>15466592.189999999</v>
          </cell>
          <cell r="G1785">
            <v>2.2799999999999997E-2</v>
          </cell>
          <cell r="H1785">
            <v>29386.530000000002</v>
          </cell>
          <cell r="I1785">
            <v>15466592.189999999</v>
          </cell>
          <cell r="J1785">
            <v>2.2799999999999997E-2</v>
          </cell>
          <cell r="K1785">
            <v>29386.525160999998</v>
          </cell>
          <cell r="L1785">
            <v>0</v>
          </cell>
        </row>
        <row r="1786">
          <cell r="A1786" t="str">
            <v>E332 HYD Res/Dam/Wwy, Lower Baker Total</v>
          </cell>
          <cell r="C1786" t="str">
            <v>HYD</v>
          </cell>
          <cell r="E1786" t="str">
            <v>Total</v>
          </cell>
          <cell r="F1786"/>
          <cell r="G1786"/>
          <cell r="H1786">
            <v>352638.3600000001</v>
          </cell>
          <cell r="I1786"/>
          <cell r="J1786">
            <v>0</v>
          </cell>
          <cell r="K1786">
            <v>352638.30193199986</v>
          </cell>
          <cell r="L1786">
            <v>-0.06</v>
          </cell>
        </row>
        <row r="1787">
          <cell r="A1787" t="str">
            <v>E332 HYD Res/Dam/Wwy, Snoqualmie 1</v>
          </cell>
          <cell r="B1787" t="str">
            <v>E332 HYD Res/Dam/Wwy, Snoqualmie 1-1</v>
          </cell>
          <cell r="C1787" t="str">
            <v>403E</v>
          </cell>
          <cell r="E1787">
            <v>43131</v>
          </cell>
          <cell r="F1787">
            <v>813257.52</v>
          </cell>
          <cell r="G1787">
            <v>3.5499999999999997E-2</v>
          </cell>
          <cell r="H1787">
            <v>2405.8900000000003</v>
          </cell>
          <cell r="I1787">
            <v>813257.52</v>
          </cell>
          <cell r="J1787">
            <v>3.5499999999999997E-2</v>
          </cell>
          <cell r="K1787">
            <v>2405.8868299999999</v>
          </cell>
          <cell r="L1787">
            <v>0</v>
          </cell>
        </row>
        <row r="1788">
          <cell r="A1788" t="str">
            <v>E332 HYD Res/Dam/Wwy, Snoqualmie 1</v>
          </cell>
          <cell r="B1788" t="str">
            <v>E332 HYD Res/Dam/Wwy, Snoqualmie 1-2</v>
          </cell>
          <cell r="C1788" t="str">
            <v>403E</v>
          </cell>
          <cell r="E1788">
            <v>43159</v>
          </cell>
          <cell r="F1788">
            <v>813257.52</v>
          </cell>
          <cell r="G1788">
            <v>3.5499999999999997E-2</v>
          </cell>
          <cell r="H1788">
            <v>2405.8900000000003</v>
          </cell>
          <cell r="I1788">
            <v>813257.52</v>
          </cell>
          <cell r="J1788">
            <v>3.5499999999999997E-2</v>
          </cell>
          <cell r="K1788">
            <v>2405.8868299999999</v>
          </cell>
          <cell r="L1788">
            <v>0</v>
          </cell>
        </row>
        <row r="1789">
          <cell r="A1789" t="str">
            <v>E332 HYD Res/Dam/Wwy, Snoqualmie 1</v>
          </cell>
          <cell r="B1789" t="str">
            <v>E332 HYD Res/Dam/Wwy, Snoqualmie 1-3</v>
          </cell>
          <cell r="C1789" t="str">
            <v>403E</v>
          </cell>
          <cell r="E1789">
            <v>43190</v>
          </cell>
          <cell r="F1789">
            <v>813257.52</v>
          </cell>
          <cell r="G1789">
            <v>3.5499999999999997E-2</v>
          </cell>
          <cell r="H1789">
            <v>2405.8900000000003</v>
          </cell>
          <cell r="I1789">
            <v>813257.52</v>
          </cell>
          <cell r="J1789">
            <v>3.5499999999999997E-2</v>
          </cell>
          <cell r="K1789">
            <v>2405.8868299999999</v>
          </cell>
          <cell r="L1789">
            <v>0</v>
          </cell>
        </row>
        <row r="1790">
          <cell r="A1790" t="str">
            <v>E332 HYD Res/Dam/Wwy, Snoqualmie 1</v>
          </cell>
          <cell r="B1790" t="str">
            <v>E332 HYD Res/Dam/Wwy, Snoqualmie 1-4</v>
          </cell>
          <cell r="C1790" t="str">
            <v>403E</v>
          </cell>
          <cell r="E1790">
            <v>43220</v>
          </cell>
          <cell r="F1790">
            <v>813257.52</v>
          </cell>
          <cell r="G1790">
            <v>3.5499999999999997E-2</v>
          </cell>
          <cell r="H1790">
            <v>2405.8900000000003</v>
          </cell>
          <cell r="I1790">
            <v>813257.52</v>
          </cell>
          <cell r="J1790">
            <v>3.5499999999999997E-2</v>
          </cell>
          <cell r="K1790">
            <v>2405.8868299999999</v>
          </cell>
          <cell r="L1790">
            <v>0</v>
          </cell>
        </row>
        <row r="1791">
          <cell r="A1791" t="str">
            <v>E332 HYD Res/Dam/Wwy, Snoqualmie 1</v>
          </cell>
          <cell r="B1791" t="str">
            <v>E332 HYD Res/Dam/Wwy, Snoqualmie 1-5</v>
          </cell>
          <cell r="C1791" t="str">
            <v>403E</v>
          </cell>
          <cell r="E1791">
            <v>43251</v>
          </cell>
          <cell r="F1791">
            <v>813257.52</v>
          </cell>
          <cell r="G1791">
            <v>3.5499999999999997E-2</v>
          </cell>
          <cell r="H1791">
            <v>2405.8900000000003</v>
          </cell>
          <cell r="I1791">
            <v>813257.52</v>
          </cell>
          <cell r="J1791">
            <v>3.5499999999999997E-2</v>
          </cell>
          <cell r="K1791">
            <v>2405.8868299999999</v>
          </cell>
          <cell r="L1791">
            <v>0</v>
          </cell>
        </row>
        <row r="1792">
          <cell r="A1792" t="str">
            <v>E332 HYD Res/Dam/Wwy, Snoqualmie 1</v>
          </cell>
          <cell r="B1792" t="str">
            <v>E332 HYD Res/Dam/Wwy, Snoqualmie 1-6</v>
          </cell>
          <cell r="C1792" t="str">
            <v>403E</v>
          </cell>
          <cell r="E1792">
            <v>43281</v>
          </cell>
          <cell r="F1792">
            <v>813257.52</v>
          </cell>
          <cell r="G1792">
            <v>3.5499999999999997E-2</v>
          </cell>
          <cell r="H1792">
            <v>2405.8900000000003</v>
          </cell>
          <cell r="I1792">
            <v>813257.52</v>
          </cell>
          <cell r="J1792">
            <v>3.5499999999999997E-2</v>
          </cell>
          <cell r="K1792">
            <v>2405.8868299999999</v>
          </cell>
          <cell r="L1792">
            <v>0</v>
          </cell>
        </row>
        <row r="1793">
          <cell r="A1793" t="str">
            <v>E332 HYD Res/Dam/Wwy, Snoqualmie 1</v>
          </cell>
          <cell r="B1793" t="str">
            <v>E332 HYD Res/Dam/Wwy, Snoqualmie 1-7</v>
          </cell>
          <cell r="C1793" t="str">
            <v>403E</v>
          </cell>
          <cell r="E1793">
            <v>43312</v>
          </cell>
          <cell r="F1793">
            <v>813257.52</v>
          </cell>
          <cell r="G1793">
            <v>3.5499999999999997E-2</v>
          </cell>
          <cell r="H1793">
            <v>2405.8900000000003</v>
          </cell>
          <cell r="I1793">
            <v>813257.52</v>
          </cell>
          <cell r="J1793">
            <v>3.5499999999999997E-2</v>
          </cell>
          <cell r="K1793">
            <v>2405.8868299999999</v>
          </cell>
          <cell r="L1793">
            <v>0</v>
          </cell>
        </row>
        <row r="1794">
          <cell r="A1794" t="str">
            <v>E332 HYD Res/Dam/Wwy, Snoqualmie 1</v>
          </cell>
          <cell r="B1794" t="str">
            <v>E332 HYD Res/Dam/Wwy, Snoqualmie 1-8</v>
          </cell>
          <cell r="C1794" t="str">
            <v>403E</v>
          </cell>
          <cell r="E1794">
            <v>43343</v>
          </cell>
          <cell r="F1794">
            <v>813257.52</v>
          </cell>
          <cell r="G1794">
            <v>3.5499999999999997E-2</v>
          </cell>
          <cell r="H1794">
            <v>2405.8900000000003</v>
          </cell>
          <cell r="I1794">
            <v>813257.52</v>
          </cell>
          <cell r="J1794">
            <v>3.5499999999999997E-2</v>
          </cell>
          <cell r="K1794">
            <v>2405.8868299999999</v>
          </cell>
          <cell r="L1794">
            <v>0</v>
          </cell>
        </row>
        <row r="1795">
          <cell r="A1795" t="str">
            <v>E332 HYD Res/Dam/Wwy, Snoqualmie 1</v>
          </cell>
          <cell r="B1795" t="str">
            <v>E332 HYD Res/Dam/Wwy, Snoqualmie 1-9</v>
          </cell>
          <cell r="C1795" t="str">
            <v>403E</v>
          </cell>
          <cell r="E1795">
            <v>43373</v>
          </cell>
          <cell r="F1795">
            <v>813257.52</v>
          </cell>
          <cell r="G1795">
            <v>3.5499999999999997E-2</v>
          </cell>
          <cell r="H1795">
            <v>2405.8900000000003</v>
          </cell>
          <cell r="I1795">
            <v>813257.52</v>
          </cell>
          <cell r="J1795">
            <v>3.5499999999999997E-2</v>
          </cell>
          <cell r="K1795">
            <v>2405.8868299999999</v>
          </cell>
          <cell r="L1795">
            <v>0</v>
          </cell>
        </row>
        <row r="1796">
          <cell r="A1796" t="str">
            <v>E332 HYD Res/Dam/Wwy, Snoqualmie 1</v>
          </cell>
          <cell r="B1796" t="str">
            <v>E332 HYD Res/Dam/Wwy, Snoqualmie 1-10</v>
          </cell>
          <cell r="C1796" t="str">
            <v>403E</v>
          </cell>
          <cell r="E1796">
            <v>43404</v>
          </cell>
          <cell r="F1796">
            <v>813257.52</v>
          </cell>
          <cell r="G1796">
            <v>3.5499999999999997E-2</v>
          </cell>
          <cell r="H1796">
            <v>2405.8900000000003</v>
          </cell>
          <cell r="I1796">
            <v>813257.52</v>
          </cell>
          <cell r="J1796">
            <v>3.5499999999999997E-2</v>
          </cell>
          <cell r="K1796">
            <v>2405.8868299999999</v>
          </cell>
          <cell r="L1796">
            <v>0</v>
          </cell>
        </row>
        <row r="1797">
          <cell r="A1797" t="str">
            <v>E332 HYD Res/Dam/Wwy, Snoqualmie 1</v>
          </cell>
          <cell r="B1797" t="str">
            <v>E332 HYD Res/Dam/Wwy, Snoqualmie 1-11</v>
          </cell>
          <cell r="C1797" t="str">
            <v>403E</v>
          </cell>
          <cell r="E1797">
            <v>43434</v>
          </cell>
          <cell r="F1797">
            <v>813257.52</v>
          </cell>
          <cell r="G1797">
            <v>3.5499999999999997E-2</v>
          </cell>
          <cell r="H1797">
            <v>2405.8900000000003</v>
          </cell>
          <cell r="I1797">
            <v>813257.52</v>
          </cell>
          <cell r="J1797">
            <v>3.5499999999999997E-2</v>
          </cell>
          <cell r="K1797">
            <v>2405.8868299999999</v>
          </cell>
          <cell r="L1797">
            <v>0</v>
          </cell>
        </row>
        <row r="1798">
          <cell r="A1798" t="str">
            <v>E332 HYD Res/Dam/Wwy, Snoqualmie 1</v>
          </cell>
          <cell r="B1798" t="str">
            <v>E332 HYD Res/Dam/Wwy, Snoqualmie 1-12</v>
          </cell>
          <cell r="C1798" t="str">
            <v>403E</v>
          </cell>
          <cell r="E1798">
            <v>43465</v>
          </cell>
          <cell r="F1798">
            <v>813257.52</v>
          </cell>
          <cell r="G1798">
            <v>3.5499999999999997E-2</v>
          </cell>
          <cell r="H1798">
            <v>2405.8900000000003</v>
          </cell>
          <cell r="I1798">
            <v>813257.52</v>
          </cell>
          <cell r="J1798">
            <v>3.5499999999999997E-2</v>
          </cell>
          <cell r="K1798">
            <v>2405.8868299999999</v>
          </cell>
          <cell r="L1798">
            <v>0</v>
          </cell>
        </row>
        <row r="1799">
          <cell r="A1799" t="str">
            <v>E332 HYD Res/Dam/Wwy, Snoqualmie 1 Total</v>
          </cell>
          <cell r="C1799" t="str">
            <v>HYD</v>
          </cell>
          <cell r="E1799" t="str">
            <v>Total</v>
          </cell>
          <cell r="F1799"/>
          <cell r="G1799"/>
          <cell r="H1799">
            <v>28870.679999999997</v>
          </cell>
          <cell r="I1799"/>
          <cell r="J1799">
            <v>0</v>
          </cell>
          <cell r="K1799">
            <v>28870.641959999997</v>
          </cell>
          <cell r="L1799">
            <v>-0.04</v>
          </cell>
        </row>
        <row r="1800">
          <cell r="A1800" t="str">
            <v>E332 HYD Res/Dam/Wwy, Snoqualmie 2</v>
          </cell>
          <cell r="B1800" t="str">
            <v>E332 HYD Res/Dam/Wwy, Snoqualmie 2-1</v>
          </cell>
          <cell r="C1800" t="str">
            <v>403E</v>
          </cell>
          <cell r="E1800">
            <v>43131</v>
          </cell>
          <cell r="F1800">
            <v>347115.7</v>
          </cell>
          <cell r="G1800">
            <v>3.61E-2</v>
          </cell>
          <cell r="H1800">
            <v>1044.24</v>
          </cell>
          <cell r="I1800">
            <v>347115.7</v>
          </cell>
          <cell r="J1800">
            <v>3.61E-2</v>
          </cell>
          <cell r="K1800">
            <v>1044.2397308333334</v>
          </cell>
          <cell r="L1800">
            <v>0</v>
          </cell>
        </row>
        <row r="1801">
          <cell r="A1801" t="str">
            <v>E332 HYD Res/Dam/Wwy, Snoqualmie 2</v>
          </cell>
          <cell r="B1801" t="str">
            <v>E332 HYD Res/Dam/Wwy, Snoqualmie 2-2</v>
          </cell>
          <cell r="C1801" t="str">
            <v>403E</v>
          </cell>
          <cell r="E1801">
            <v>43159</v>
          </cell>
          <cell r="F1801">
            <v>347115.7</v>
          </cell>
          <cell r="G1801">
            <v>3.61E-2</v>
          </cell>
          <cell r="H1801">
            <v>1044.24</v>
          </cell>
          <cell r="I1801">
            <v>347115.7</v>
          </cell>
          <cell r="J1801">
            <v>3.61E-2</v>
          </cell>
          <cell r="K1801">
            <v>1044.2397308333334</v>
          </cell>
          <cell r="L1801">
            <v>0</v>
          </cell>
        </row>
        <row r="1802">
          <cell r="A1802" t="str">
            <v>E332 HYD Res/Dam/Wwy, Snoqualmie 2</v>
          </cell>
          <cell r="B1802" t="str">
            <v>E332 HYD Res/Dam/Wwy, Snoqualmie 2-3</v>
          </cell>
          <cell r="C1802" t="str">
            <v>403E</v>
          </cell>
          <cell r="E1802">
            <v>43190</v>
          </cell>
          <cell r="F1802">
            <v>347115.7</v>
          </cell>
          <cell r="G1802">
            <v>3.61E-2</v>
          </cell>
          <cell r="H1802">
            <v>1044.24</v>
          </cell>
          <cell r="I1802">
            <v>347115.7</v>
          </cell>
          <cell r="J1802">
            <v>3.61E-2</v>
          </cell>
          <cell r="K1802">
            <v>1044.2397308333334</v>
          </cell>
          <cell r="L1802">
            <v>0</v>
          </cell>
        </row>
        <row r="1803">
          <cell r="A1803" t="str">
            <v>E332 HYD Res/Dam/Wwy, Snoqualmie 2</v>
          </cell>
          <cell r="B1803" t="str">
            <v>E332 HYD Res/Dam/Wwy, Snoqualmie 2-4</v>
          </cell>
          <cell r="C1803" t="str">
            <v>403E</v>
          </cell>
          <cell r="E1803">
            <v>43220</v>
          </cell>
          <cell r="F1803">
            <v>347115.7</v>
          </cell>
          <cell r="G1803">
            <v>3.61E-2</v>
          </cell>
          <cell r="H1803">
            <v>1044.24</v>
          </cell>
          <cell r="I1803">
            <v>347115.7</v>
          </cell>
          <cell r="J1803">
            <v>3.61E-2</v>
          </cell>
          <cell r="K1803">
            <v>1044.2397308333334</v>
          </cell>
          <cell r="L1803">
            <v>0</v>
          </cell>
        </row>
        <row r="1804">
          <cell r="A1804" t="str">
            <v>E332 HYD Res/Dam/Wwy, Snoqualmie 2</v>
          </cell>
          <cell r="B1804" t="str">
            <v>E332 HYD Res/Dam/Wwy, Snoqualmie 2-5</v>
          </cell>
          <cell r="C1804" t="str">
            <v>403E</v>
          </cell>
          <cell r="E1804">
            <v>43251</v>
          </cell>
          <cell r="F1804">
            <v>347115.7</v>
          </cell>
          <cell r="G1804">
            <v>3.61E-2</v>
          </cell>
          <cell r="H1804">
            <v>1044.24</v>
          </cell>
          <cell r="I1804">
            <v>347115.7</v>
          </cell>
          <cell r="J1804">
            <v>3.61E-2</v>
          </cell>
          <cell r="K1804">
            <v>1044.2397308333334</v>
          </cell>
          <cell r="L1804">
            <v>0</v>
          </cell>
        </row>
        <row r="1805">
          <cell r="A1805" t="str">
            <v>E332 HYD Res/Dam/Wwy, Snoqualmie 2</v>
          </cell>
          <cell r="B1805" t="str">
            <v>E332 HYD Res/Dam/Wwy, Snoqualmie 2-6</v>
          </cell>
          <cell r="C1805" t="str">
            <v>403E</v>
          </cell>
          <cell r="E1805">
            <v>43281</v>
          </cell>
          <cell r="F1805">
            <v>347115.7</v>
          </cell>
          <cell r="G1805">
            <v>3.61E-2</v>
          </cell>
          <cell r="H1805">
            <v>1044.24</v>
          </cell>
          <cell r="I1805">
            <v>347115.7</v>
          </cell>
          <cell r="J1805">
            <v>3.61E-2</v>
          </cell>
          <cell r="K1805">
            <v>1044.2397308333334</v>
          </cell>
          <cell r="L1805">
            <v>0</v>
          </cell>
        </row>
        <row r="1806">
          <cell r="A1806" t="str">
            <v>E332 HYD Res/Dam/Wwy, Snoqualmie 2</v>
          </cell>
          <cell r="B1806" t="str">
            <v>E332 HYD Res/Dam/Wwy, Snoqualmie 2-7</v>
          </cell>
          <cell r="C1806" t="str">
            <v>403E</v>
          </cell>
          <cell r="E1806">
            <v>43312</v>
          </cell>
          <cell r="F1806">
            <v>347115.7</v>
          </cell>
          <cell r="G1806">
            <v>3.61E-2</v>
          </cell>
          <cell r="H1806">
            <v>1044.24</v>
          </cell>
          <cell r="I1806">
            <v>347115.7</v>
          </cell>
          <cell r="J1806">
            <v>3.61E-2</v>
          </cell>
          <cell r="K1806">
            <v>1044.2397308333334</v>
          </cell>
          <cell r="L1806">
            <v>0</v>
          </cell>
        </row>
        <row r="1807">
          <cell r="A1807" t="str">
            <v>E332 HYD Res/Dam/Wwy, Snoqualmie 2</v>
          </cell>
          <cell r="B1807" t="str">
            <v>E332 HYD Res/Dam/Wwy, Snoqualmie 2-8</v>
          </cell>
          <cell r="C1807" t="str">
            <v>403E</v>
          </cell>
          <cell r="E1807">
            <v>43343</v>
          </cell>
          <cell r="F1807">
            <v>347115.7</v>
          </cell>
          <cell r="G1807">
            <v>3.61E-2</v>
          </cell>
          <cell r="H1807">
            <v>1044.24</v>
          </cell>
          <cell r="I1807">
            <v>347115.7</v>
          </cell>
          <cell r="J1807">
            <v>3.61E-2</v>
          </cell>
          <cell r="K1807">
            <v>1044.2397308333334</v>
          </cell>
          <cell r="L1807">
            <v>0</v>
          </cell>
        </row>
        <row r="1808">
          <cell r="A1808" t="str">
            <v>E332 HYD Res/Dam/Wwy, Snoqualmie 2</v>
          </cell>
          <cell r="B1808" t="str">
            <v>E332 HYD Res/Dam/Wwy, Snoqualmie 2-9</v>
          </cell>
          <cell r="C1808" t="str">
            <v>403E</v>
          </cell>
          <cell r="E1808">
            <v>43373</v>
          </cell>
          <cell r="F1808">
            <v>347115.7</v>
          </cell>
          <cell r="G1808">
            <v>3.61E-2</v>
          </cell>
          <cell r="H1808">
            <v>1044.24</v>
          </cell>
          <cell r="I1808">
            <v>347115.7</v>
          </cell>
          <cell r="J1808">
            <v>3.61E-2</v>
          </cell>
          <cell r="K1808">
            <v>1044.2397308333334</v>
          </cell>
          <cell r="L1808">
            <v>0</v>
          </cell>
        </row>
        <row r="1809">
          <cell r="A1809" t="str">
            <v>E332 HYD Res/Dam/Wwy, Snoqualmie 2</v>
          </cell>
          <cell r="B1809" t="str">
            <v>E332 HYD Res/Dam/Wwy, Snoqualmie 2-10</v>
          </cell>
          <cell r="C1809" t="str">
            <v>403E</v>
          </cell>
          <cell r="E1809">
            <v>43404</v>
          </cell>
          <cell r="F1809">
            <v>347115.7</v>
          </cell>
          <cell r="G1809">
            <v>3.61E-2</v>
          </cell>
          <cell r="H1809">
            <v>1044.24</v>
          </cell>
          <cell r="I1809">
            <v>347115.7</v>
          </cell>
          <cell r="J1809">
            <v>3.61E-2</v>
          </cell>
          <cell r="K1809">
            <v>1044.2397308333334</v>
          </cell>
          <cell r="L1809">
            <v>0</v>
          </cell>
        </row>
        <row r="1810">
          <cell r="A1810" t="str">
            <v>E332 HYD Res/Dam/Wwy, Snoqualmie 2</v>
          </cell>
          <cell r="B1810" t="str">
            <v>E332 HYD Res/Dam/Wwy, Snoqualmie 2-11</v>
          </cell>
          <cell r="C1810" t="str">
            <v>403E</v>
          </cell>
          <cell r="E1810">
            <v>43434</v>
          </cell>
          <cell r="F1810">
            <v>347115.7</v>
          </cell>
          <cell r="G1810">
            <v>3.61E-2</v>
          </cell>
          <cell r="H1810">
            <v>1044.24</v>
          </cell>
          <cell r="I1810">
            <v>347115.7</v>
          </cell>
          <cell r="J1810">
            <v>3.61E-2</v>
          </cell>
          <cell r="K1810">
            <v>1044.2397308333334</v>
          </cell>
          <cell r="L1810">
            <v>0</v>
          </cell>
        </row>
        <row r="1811">
          <cell r="A1811" t="str">
            <v>E332 HYD Res/Dam/Wwy, Snoqualmie 2</v>
          </cell>
          <cell r="B1811" t="str">
            <v>E332 HYD Res/Dam/Wwy, Snoqualmie 2-12</v>
          </cell>
          <cell r="C1811" t="str">
            <v>403E</v>
          </cell>
          <cell r="E1811">
            <v>43465</v>
          </cell>
          <cell r="F1811">
            <v>347115.7</v>
          </cell>
          <cell r="G1811">
            <v>3.61E-2</v>
          </cell>
          <cell r="H1811">
            <v>1044.24</v>
          </cell>
          <cell r="I1811">
            <v>347115.7</v>
          </cell>
          <cell r="J1811">
            <v>3.61E-2</v>
          </cell>
          <cell r="K1811">
            <v>1044.2397308333334</v>
          </cell>
          <cell r="L1811">
            <v>0</v>
          </cell>
        </row>
        <row r="1812">
          <cell r="A1812" t="str">
            <v>E332 HYD Res/Dam/Wwy, Snoqualmie 2 Total</v>
          </cell>
          <cell r="C1812" t="str">
            <v>HYD</v>
          </cell>
          <cell r="E1812" t="str">
            <v>Total</v>
          </cell>
          <cell r="F1812"/>
          <cell r="G1812"/>
          <cell r="H1812">
            <v>12530.88</v>
          </cell>
          <cell r="I1812"/>
          <cell r="J1812">
            <v>0</v>
          </cell>
          <cell r="K1812">
            <v>12530.876769999997</v>
          </cell>
          <cell r="L1812">
            <v>0</v>
          </cell>
        </row>
        <row r="1813">
          <cell r="A1813" t="str">
            <v>E332 HYD Res/Dam/Wwy, UB FSC</v>
          </cell>
          <cell r="B1813" t="str">
            <v>E332 HYD Res/Dam/Wwy, UB FSC-1</v>
          </cell>
          <cell r="C1813" t="str">
            <v>403E</v>
          </cell>
          <cell r="E1813">
            <v>43131</v>
          </cell>
          <cell r="F1813">
            <v>60244956.240000002</v>
          </cell>
          <cell r="G1813">
            <v>1.5900000000000001E-2</v>
          </cell>
          <cell r="H1813">
            <v>79824.56</v>
          </cell>
          <cell r="I1813">
            <v>60240065.450000003</v>
          </cell>
          <cell r="J1813">
            <v>1.5900000000000001E-2</v>
          </cell>
          <cell r="K1813">
            <v>79818.086721250016</v>
          </cell>
          <cell r="L1813">
            <v>-6.47</v>
          </cell>
        </row>
        <row r="1814">
          <cell r="A1814" t="str">
            <v>E332 HYD Res/Dam/Wwy, UB FSC</v>
          </cell>
          <cell r="B1814" t="str">
            <v>E332 HYD Res/Dam/Wwy, UB FSC-2</v>
          </cell>
          <cell r="C1814" t="str">
            <v>403E</v>
          </cell>
          <cell r="E1814">
            <v>43159</v>
          </cell>
          <cell r="F1814">
            <v>60244956.240000002</v>
          </cell>
          <cell r="G1814">
            <v>1.5900000000000001E-2</v>
          </cell>
          <cell r="H1814">
            <v>79824.56</v>
          </cell>
          <cell r="I1814">
            <v>60240065.450000003</v>
          </cell>
          <cell r="J1814">
            <v>1.5900000000000001E-2</v>
          </cell>
          <cell r="K1814">
            <v>79818.086721250016</v>
          </cell>
          <cell r="L1814">
            <v>-6.47</v>
          </cell>
        </row>
        <row r="1815">
          <cell r="A1815" t="str">
            <v>E332 HYD Res/Dam/Wwy, UB FSC</v>
          </cell>
          <cell r="B1815" t="str">
            <v>E332 HYD Res/Dam/Wwy, UB FSC-3</v>
          </cell>
          <cell r="C1815" t="str">
            <v>403E</v>
          </cell>
          <cell r="E1815">
            <v>43190</v>
          </cell>
          <cell r="F1815">
            <v>60244956.240000002</v>
          </cell>
          <cell r="G1815">
            <v>1.5900000000000001E-2</v>
          </cell>
          <cell r="H1815">
            <v>79824.56</v>
          </cell>
          <cell r="I1815">
            <v>60240065.450000003</v>
          </cell>
          <cell r="J1815">
            <v>1.5900000000000001E-2</v>
          </cell>
          <cell r="K1815">
            <v>79818.086721250016</v>
          </cell>
          <cell r="L1815">
            <v>-6.47</v>
          </cell>
        </row>
        <row r="1816">
          <cell r="A1816" t="str">
            <v>E332 HYD Res/Dam/Wwy, UB FSC</v>
          </cell>
          <cell r="B1816" t="str">
            <v>E332 HYD Res/Dam/Wwy, UB FSC-4</v>
          </cell>
          <cell r="C1816" t="str">
            <v>403E</v>
          </cell>
          <cell r="E1816">
            <v>43220</v>
          </cell>
          <cell r="F1816">
            <v>60244956.240000002</v>
          </cell>
          <cell r="G1816">
            <v>1.5900000000000001E-2</v>
          </cell>
          <cell r="H1816">
            <v>79824.56</v>
          </cell>
          <cell r="I1816">
            <v>60240065.450000003</v>
          </cell>
          <cell r="J1816">
            <v>1.5900000000000001E-2</v>
          </cell>
          <cell r="K1816">
            <v>79818.086721250016</v>
          </cell>
          <cell r="L1816">
            <v>-6.47</v>
          </cell>
        </row>
        <row r="1817">
          <cell r="A1817" t="str">
            <v>E332 HYD Res/Dam/Wwy, UB FSC</v>
          </cell>
          <cell r="B1817" t="str">
            <v>E332 HYD Res/Dam/Wwy, UB FSC-5</v>
          </cell>
          <cell r="C1817" t="str">
            <v>403E</v>
          </cell>
          <cell r="E1817">
            <v>43251</v>
          </cell>
          <cell r="F1817">
            <v>60244956.240000002</v>
          </cell>
          <cell r="G1817">
            <v>1.5900000000000001E-2</v>
          </cell>
          <cell r="H1817">
            <v>79824.56</v>
          </cell>
          <cell r="I1817">
            <v>60240065.450000003</v>
          </cell>
          <cell r="J1817">
            <v>1.5900000000000001E-2</v>
          </cell>
          <cell r="K1817">
            <v>79818.086721250016</v>
          </cell>
          <cell r="L1817">
            <v>-6.47</v>
          </cell>
        </row>
        <row r="1818">
          <cell r="A1818" t="str">
            <v>E332 HYD Res/Dam/Wwy, UB FSC</v>
          </cell>
          <cell r="B1818" t="str">
            <v>E332 HYD Res/Dam/Wwy, UB FSC-6</v>
          </cell>
          <cell r="C1818" t="str">
            <v>403E</v>
          </cell>
          <cell r="E1818">
            <v>43281</v>
          </cell>
          <cell r="F1818">
            <v>60244956.240000002</v>
          </cell>
          <cell r="G1818">
            <v>1.5900000000000001E-2</v>
          </cell>
          <cell r="H1818">
            <v>79824.56</v>
          </cell>
          <cell r="I1818">
            <v>60240065.450000003</v>
          </cell>
          <cell r="J1818">
            <v>1.5900000000000001E-2</v>
          </cell>
          <cell r="K1818">
            <v>79818.086721250016</v>
          </cell>
          <cell r="L1818">
            <v>-6.47</v>
          </cell>
        </row>
        <row r="1819">
          <cell r="A1819" t="str">
            <v>E332 HYD Res/Dam/Wwy, UB FSC</v>
          </cell>
          <cell r="B1819" t="str">
            <v>E332 HYD Res/Dam/Wwy, UB FSC-7</v>
          </cell>
          <cell r="C1819" t="str">
            <v>403E</v>
          </cell>
          <cell r="E1819">
            <v>43312</v>
          </cell>
          <cell r="F1819">
            <v>60244956.240000002</v>
          </cell>
          <cell r="G1819">
            <v>1.5900000000000001E-2</v>
          </cell>
          <cell r="H1819">
            <v>79824.56</v>
          </cell>
          <cell r="I1819">
            <v>60240065.450000003</v>
          </cell>
          <cell r="J1819">
            <v>1.5900000000000001E-2</v>
          </cell>
          <cell r="K1819">
            <v>79818.086721250016</v>
          </cell>
          <cell r="L1819">
            <v>-6.47</v>
          </cell>
        </row>
        <row r="1820">
          <cell r="A1820" t="str">
            <v>E332 HYD Res/Dam/Wwy, UB FSC</v>
          </cell>
          <cell r="B1820" t="str">
            <v>E332 HYD Res/Dam/Wwy, UB FSC-8</v>
          </cell>
          <cell r="C1820" t="str">
            <v>403E</v>
          </cell>
          <cell r="E1820">
            <v>43343</v>
          </cell>
          <cell r="F1820">
            <v>60244956.240000002</v>
          </cell>
          <cell r="G1820">
            <v>1.5900000000000001E-2</v>
          </cell>
          <cell r="H1820">
            <v>79824.56</v>
          </cell>
          <cell r="I1820">
            <v>60240065.450000003</v>
          </cell>
          <cell r="J1820">
            <v>1.5900000000000001E-2</v>
          </cell>
          <cell r="K1820">
            <v>79818.086721250016</v>
          </cell>
          <cell r="L1820">
            <v>-6.47</v>
          </cell>
        </row>
        <row r="1821">
          <cell r="A1821" t="str">
            <v>E332 HYD Res/Dam/Wwy, UB FSC</v>
          </cell>
          <cell r="B1821" t="str">
            <v>E332 HYD Res/Dam/Wwy, UB FSC-9</v>
          </cell>
          <cell r="C1821" t="str">
            <v>403E</v>
          </cell>
          <cell r="E1821">
            <v>43373</v>
          </cell>
          <cell r="F1821">
            <v>60244956.240000002</v>
          </cell>
          <cell r="G1821">
            <v>1.5900000000000001E-2</v>
          </cell>
          <cell r="H1821">
            <v>79824.56</v>
          </cell>
          <cell r="I1821">
            <v>60240065.450000003</v>
          </cell>
          <cell r="J1821">
            <v>1.5900000000000001E-2</v>
          </cell>
          <cell r="K1821">
            <v>79818.086721250016</v>
          </cell>
          <cell r="L1821">
            <v>-6.47</v>
          </cell>
        </row>
        <row r="1822">
          <cell r="A1822" t="str">
            <v>E332 HYD Res/Dam/Wwy, UB FSC</v>
          </cell>
          <cell r="B1822" t="str">
            <v>E332 HYD Res/Dam/Wwy, UB FSC-10</v>
          </cell>
          <cell r="C1822" t="str">
            <v>403E</v>
          </cell>
          <cell r="E1822">
            <v>43404</v>
          </cell>
          <cell r="F1822">
            <v>60244956.240000002</v>
          </cell>
          <cell r="G1822">
            <v>1.5900000000000001E-2</v>
          </cell>
          <cell r="H1822">
            <v>79824.56</v>
          </cell>
          <cell r="I1822">
            <v>60240065.450000003</v>
          </cell>
          <cell r="J1822">
            <v>1.5900000000000001E-2</v>
          </cell>
          <cell r="K1822">
            <v>79818.086721250016</v>
          </cell>
          <cell r="L1822">
            <v>-6.47</v>
          </cell>
        </row>
        <row r="1823">
          <cell r="A1823" t="str">
            <v>E332 HYD Res/Dam/Wwy, UB FSC</v>
          </cell>
          <cell r="B1823" t="str">
            <v>E332 HYD Res/Dam/Wwy, UB FSC-11</v>
          </cell>
          <cell r="C1823" t="str">
            <v>403E</v>
          </cell>
          <cell r="E1823">
            <v>43434</v>
          </cell>
          <cell r="F1823">
            <v>60244956.240000002</v>
          </cell>
          <cell r="G1823">
            <v>1.5900000000000001E-2</v>
          </cell>
          <cell r="H1823">
            <v>79824.56</v>
          </cell>
          <cell r="I1823">
            <v>60240065.450000003</v>
          </cell>
          <cell r="J1823">
            <v>1.5900000000000001E-2</v>
          </cell>
          <cell r="K1823">
            <v>79818.086721250016</v>
          </cell>
          <cell r="L1823">
            <v>-6.47</v>
          </cell>
        </row>
        <row r="1824">
          <cell r="A1824" t="str">
            <v>E332 HYD Res/Dam/Wwy, UB FSC</v>
          </cell>
          <cell r="B1824" t="str">
            <v>E332 HYD Res/Dam/Wwy, UB FSC-12</v>
          </cell>
          <cell r="C1824" t="str">
            <v>403E</v>
          </cell>
          <cell r="E1824">
            <v>43465</v>
          </cell>
          <cell r="F1824">
            <v>60240065.450000003</v>
          </cell>
          <cell r="G1824">
            <v>1.5900000000000001E-2</v>
          </cell>
          <cell r="H1824">
            <v>79818.09</v>
          </cell>
          <cell r="I1824">
            <v>60240065.450000003</v>
          </cell>
          <cell r="J1824">
            <v>1.5900000000000001E-2</v>
          </cell>
          <cell r="K1824">
            <v>79818.086721250016</v>
          </cell>
          <cell r="L1824">
            <v>0</v>
          </cell>
        </row>
        <row r="1825">
          <cell r="A1825" t="str">
            <v>E332 HYD Res/Dam/Wwy, UB FSC Total</v>
          </cell>
          <cell r="C1825" t="str">
            <v>HYD</v>
          </cell>
          <cell r="E1825" t="str">
            <v>Total</v>
          </cell>
          <cell r="F1825"/>
          <cell r="G1825"/>
          <cell r="H1825">
            <v>957888.25000000012</v>
          </cell>
          <cell r="I1825"/>
          <cell r="J1825">
            <v>0</v>
          </cell>
          <cell r="K1825">
            <v>957817.04065500002</v>
          </cell>
          <cell r="L1825">
            <v>-71.209999999999994</v>
          </cell>
        </row>
        <row r="1826">
          <cell r="A1826" t="str">
            <v>E332 HYD Res/Dam/Wwy, Upper Baker</v>
          </cell>
          <cell r="B1826" t="str">
            <v>E332 HYD Res/Dam/Wwy, Upper Baker-1</v>
          </cell>
          <cell r="C1826" t="str">
            <v>403E</v>
          </cell>
          <cell r="E1826">
            <v>43131</v>
          </cell>
          <cell r="F1826">
            <v>40909308.350000001</v>
          </cell>
          <cell r="G1826">
            <v>1.5900000000000001E-2</v>
          </cell>
          <cell r="H1826">
            <v>54204.84</v>
          </cell>
          <cell r="I1826">
            <v>42166830.289999999</v>
          </cell>
          <cell r="J1826">
            <v>1.5900000000000001E-2</v>
          </cell>
          <cell r="K1826">
            <v>55871.050134249999</v>
          </cell>
          <cell r="L1826">
            <v>1666.21</v>
          </cell>
        </row>
        <row r="1827">
          <cell r="A1827" t="str">
            <v>E332 HYD Res/Dam/Wwy, Upper Baker</v>
          </cell>
          <cell r="B1827" t="str">
            <v>E332 HYD Res/Dam/Wwy, Upper Baker-2</v>
          </cell>
          <cell r="C1827" t="str">
            <v>403E</v>
          </cell>
          <cell r="E1827">
            <v>43159</v>
          </cell>
          <cell r="F1827">
            <v>40909308.350000001</v>
          </cell>
          <cell r="G1827">
            <v>1.5900000000000001E-2</v>
          </cell>
          <cell r="H1827">
            <v>54204.84</v>
          </cell>
          <cell r="I1827">
            <v>42166830.289999999</v>
          </cell>
          <cell r="J1827">
            <v>1.5900000000000001E-2</v>
          </cell>
          <cell r="K1827">
            <v>55871.050134249999</v>
          </cell>
          <cell r="L1827">
            <v>1666.21</v>
          </cell>
        </row>
        <row r="1828">
          <cell r="A1828" t="str">
            <v>E332 HYD Res/Dam/Wwy, Upper Baker</v>
          </cell>
          <cell r="B1828" t="str">
            <v>E332 HYD Res/Dam/Wwy, Upper Baker-3</v>
          </cell>
          <cell r="C1828" t="str">
            <v>403E</v>
          </cell>
          <cell r="E1828">
            <v>43190</v>
          </cell>
          <cell r="F1828">
            <v>40909308.350000001</v>
          </cell>
          <cell r="G1828">
            <v>1.5900000000000001E-2</v>
          </cell>
          <cell r="H1828">
            <v>54204.84</v>
          </cell>
          <cell r="I1828">
            <v>42166830.289999999</v>
          </cell>
          <cell r="J1828">
            <v>1.5900000000000001E-2</v>
          </cell>
          <cell r="K1828">
            <v>55871.050134249999</v>
          </cell>
          <cell r="L1828">
            <v>1666.21</v>
          </cell>
        </row>
        <row r="1829">
          <cell r="A1829" t="str">
            <v>E332 HYD Res/Dam/Wwy, Upper Baker</v>
          </cell>
          <cell r="B1829" t="str">
            <v>E332 HYD Res/Dam/Wwy, Upper Baker-4</v>
          </cell>
          <cell r="C1829" t="str">
            <v>403E</v>
          </cell>
          <cell r="E1829">
            <v>43220</v>
          </cell>
          <cell r="F1829">
            <v>40909308.350000001</v>
          </cell>
          <cell r="G1829">
            <v>1.5900000000000001E-2</v>
          </cell>
          <cell r="H1829">
            <v>54204.84</v>
          </cell>
          <cell r="I1829">
            <v>42166830.289999999</v>
          </cell>
          <cell r="J1829">
            <v>1.5900000000000001E-2</v>
          </cell>
          <cell r="K1829">
            <v>55871.050134249999</v>
          </cell>
          <cell r="L1829">
            <v>1666.21</v>
          </cell>
        </row>
        <row r="1830">
          <cell r="A1830" t="str">
            <v>E332 HYD Res/Dam/Wwy, Upper Baker</v>
          </cell>
          <cell r="B1830" t="str">
            <v>E332 HYD Res/Dam/Wwy, Upper Baker-5</v>
          </cell>
          <cell r="C1830" t="str">
            <v>403E</v>
          </cell>
          <cell r="E1830">
            <v>43251</v>
          </cell>
          <cell r="F1830">
            <v>40909308.350000001</v>
          </cell>
          <cell r="G1830">
            <v>1.5900000000000001E-2</v>
          </cell>
          <cell r="H1830">
            <v>54204.84</v>
          </cell>
          <cell r="I1830">
            <v>42166830.289999999</v>
          </cell>
          <cell r="J1830">
            <v>1.5900000000000001E-2</v>
          </cell>
          <cell r="K1830">
            <v>55871.050134249999</v>
          </cell>
          <cell r="L1830">
            <v>1666.21</v>
          </cell>
        </row>
        <row r="1831">
          <cell r="A1831" t="str">
            <v>E332 HYD Res/Dam/Wwy, Upper Baker</v>
          </cell>
          <cell r="B1831" t="str">
            <v>E332 HYD Res/Dam/Wwy, Upper Baker-6</v>
          </cell>
          <cell r="C1831" t="str">
            <v>403E</v>
          </cell>
          <cell r="E1831">
            <v>43281</v>
          </cell>
          <cell r="F1831">
            <v>40909308.350000001</v>
          </cell>
          <cell r="G1831">
            <v>1.5900000000000001E-2</v>
          </cell>
          <cell r="H1831">
            <v>54204.84</v>
          </cell>
          <cell r="I1831">
            <v>42166830.289999999</v>
          </cell>
          <cell r="J1831">
            <v>1.5900000000000001E-2</v>
          </cell>
          <cell r="K1831">
            <v>55871.050134249999</v>
          </cell>
          <cell r="L1831">
            <v>1666.21</v>
          </cell>
        </row>
        <row r="1832">
          <cell r="A1832" t="str">
            <v>E332 HYD Res/Dam/Wwy, Upper Baker</v>
          </cell>
          <cell r="B1832" t="str">
            <v>E332 HYD Res/Dam/Wwy, Upper Baker-7</v>
          </cell>
          <cell r="C1832" t="str">
            <v>403E</v>
          </cell>
          <cell r="E1832">
            <v>43312</v>
          </cell>
          <cell r="F1832">
            <v>40909308.350000001</v>
          </cell>
          <cell r="G1832">
            <v>1.5900000000000001E-2</v>
          </cell>
          <cell r="H1832">
            <v>54204.84</v>
          </cell>
          <cell r="I1832">
            <v>42166830.289999999</v>
          </cell>
          <cell r="J1832">
            <v>1.5900000000000001E-2</v>
          </cell>
          <cell r="K1832">
            <v>55871.050134249999</v>
          </cell>
          <cell r="L1832">
            <v>1666.21</v>
          </cell>
        </row>
        <row r="1833">
          <cell r="A1833" t="str">
            <v>E332 HYD Res/Dam/Wwy, Upper Baker</v>
          </cell>
          <cell r="B1833" t="str">
            <v>E332 HYD Res/Dam/Wwy, Upper Baker-8</v>
          </cell>
          <cell r="C1833" t="str">
            <v>403E</v>
          </cell>
          <cell r="E1833">
            <v>43343</v>
          </cell>
          <cell r="F1833">
            <v>40909308.350000001</v>
          </cell>
          <cell r="G1833">
            <v>1.5900000000000001E-2</v>
          </cell>
          <cell r="H1833">
            <v>54204.84</v>
          </cell>
          <cell r="I1833">
            <v>42166830.289999999</v>
          </cell>
          <cell r="J1833">
            <v>1.5900000000000001E-2</v>
          </cell>
          <cell r="K1833">
            <v>55871.050134249999</v>
          </cell>
          <cell r="L1833">
            <v>1666.21</v>
          </cell>
        </row>
        <row r="1834">
          <cell r="A1834" t="str">
            <v>E332 HYD Res/Dam/Wwy, Upper Baker</v>
          </cell>
          <cell r="B1834" t="str">
            <v>E332 HYD Res/Dam/Wwy, Upper Baker-9</v>
          </cell>
          <cell r="C1834" t="str">
            <v>403E</v>
          </cell>
          <cell r="E1834">
            <v>43373</v>
          </cell>
          <cell r="F1834">
            <v>40954324.829999998</v>
          </cell>
          <cell r="G1834">
            <v>1.5900000000000001E-2</v>
          </cell>
          <cell r="H1834">
            <v>54264.480000000003</v>
          </cell>
          <cell r="I1834">
            <v>42166830.289999999</v>
          </cell>
          <cell r="J1834">
            <v>1.5900000000000001E-2</v>
          </cell>
          <cell r="K1834">
            <v>55871.050134249999</v>
          </cell>
          <cell r="L1834">
            <v>1606.57</v>
          </cell>
        </row>
        <row r="1835">
          <cell r="A1835" t="str">
            <v>E332 HYD Res/Dam/Wwy, Upper Baker</v>
          </cell>
          <cell r="B1835" t="str">
            <v>E332 HYD Res/Dam/Wwy, Upper Baker-10</v>
          </cell>
          <cell r="C1835" t="str">
            <v>403E</v>
          </cell>
          <cell r="E1835">
            <v>43404</v>
          </cell>
          <cell r="F1835">
            <v>40999341.299999997</v>
          </cell>
          <cell r="G1835">
            <v>1.5900000000000001E-2</v>
          </cell>
          <cell r="H1835">
            <v>54324.13</v>
          </cell>
          <cell r="I1835">
            <v>42166830.289999999</v>
          </cell>
          <cell r="J1835">
            <v>1.5900000000000001E-2</v>
          </cell>
          <cell r="K1835">
            <v>55871.050134249999</v>
          </cell>
          <cell r="L1835">
            <v>1546.92</v>
          </cell>
        </row>
        <row r="1836">
          <cell r="A1836" t="str">
            <v>E332 HYD Res/Dam/Wwy, Upper Baker</v>
          </cell>
          <cell r="B1836" t="str">
            <v>E332 HYD Res/Dam/Wwy, Upper Baker-11</v>
          </cell>
          <cell r="C1836" t="str">
            <v>403E</v>
          </cell>
          <cell r="E1836">
            <v>43434</v>
          </cell>
          <cell r="F1836">
            <v>41002301.979999997</v>
          </cell>
          <cell r="G1836">
            <v>1.5900000000000001E-2</v>
          </cell>
          <cell r="H1836">
            <v>54328.05</v>
          </cell>
          <cell r="I1836">
            <v>42166830.289999999</v>
          </cell>
          <cell r="J1836">
            <v>1.5900000000000001E-2</v>
          </cell>
          <cell r="K1836">
            <v>55871.050134249999</v>
          </cell>
          <cell r="L1836">
            <v>1543</v>
          </cell>
        </row>
        <row r="1837">
          <cell r="A1837" t="str">
            <v>E332 HYD Res/Dam/Wwy, Upper Baker</v>
          </cell>
          <cell r="B1837" t="str">
            <v>E332 HYD Res/Dam/Wwy, Upper Baker-12</v>
          </cell>
          <cell r="C1837" t="str">
            <v>403E</v>
          </cell>
          <cell r="E1837">
            <v>43465</v>
          </cell>
          <cell r="F1837">
            <v>42166830.289999999</v>
          </cell>
          <cell r="G1837">
            <v>1.5900000000000001E-2</v>
          </cell>
          <cell r="H1837">
            <v>55871.049999999996</v>
          </cell>
          <cell r="I1837">
            <v>42166830.289999999</v>
          </cell>
          <cell r="J1837">
            <v>1.5900000000000001E-2</v>
          </cell>
          <cell r="K1837">
            <v>55871.050134249999</v>
          </cell>
          <cell r="L1837">
            <v>0</v>
          </cell>
        </row>
        <row r="1838">
          <cell r="A1838" t="str">
            <v>E332 HYD Res/Dam/Wwy, Upper Baker Total</v>
          </cell>
          <cell r="C1838" t="str">
            <v>HYD</v>
          </cell>
          <cell r="E1838" t="str">
            <v>Total</v>
          </cell>
          <cell r="F1838"/>
          <cell r="G1838"/>
          <cell r="H1838">
            <v>652426.42999999993</v>
          </cell>
          <cell r="I1838"/>
          <cell r="J1838">
            <v>0</v>
          </cell>
          <cell r="K1838">
            <v>670452.60161100002</v>
          </cell>
          <cell r="L1838">
            <v>18026.169999999998</v>
          </cell>
        </row>
        <row r="1839">
          <cell r="A1839" t="str">
            <v>E333 HYD Wtrwhl/Trbn, LB-2013</v>
          </cell>
          <cell r="B1839" t="str">
            <v>E333 HYD Wtrwhl/Trbn, LB-2013-1</v>
          </cell>
          <cell r="C1839" t="str">
            <v>403E</v>
          </cell>
          <cell r="E1839">
            <v>43131</v>
          </cell>
          <cell r="F1839">
            <v>30445508.780000001</v>
          </cell>
          <cell r="G1839">
            <v>2.1499999999999998E-2</v>
          </cell>
          <cell r="H1839">
            <v>54548.200000000004</v>
          </cell>
          <cell r="I1839">
            <v>30445508.780000001</v>
          </cell>
          <cell r="J1839">
            <v>2.1499999999999998E-2</v>
          </cell>
          <cell r="K1839">
            <v>54548.203230833336</v>
          </cell>
          <cell r="L1839">
            <v>0</v>
          </cell>
        </row>
        <row r="1840">
          <cell r="A1840" t="str">
            <v>E333 HYD Wtrwhl/Trbn, LB-2013</v>
          </cell>
          <cell r="B1840" t="str">
            <v>E333 HYD Wtrwhl/Trbn, LB-2013-2</v>
          </cell>
          <cell r="C1840" t="str">
            <v>403E</v>
          </cell>
          <cell r="E1840">
            <v>43159</v>
          </cell>
          <cell r="F1840">
            <v>30445508.780000001</v>
          </cell>
          <cell r="G1840">
            <v>2.1499999999999998E-2</v>
          </cell>
          <cell r="H1840">
            <v>54548.200000000004</v>
          </cell>
          <cell r="I1840">
            <v>30445508.780000001</v>
          </cell>
          <cell r="J1840">
            <v>2.1499999999999998E-2</v>
          </cell>
          <cell r="K1840">
            <v>54548.203230833336</v>
          </cell>
          <cell r="L1840">
            <v>0</v>
          </cell>
        </row>
        <row r="1841">
          <cell r="A1841" t="str">
            <v>E333 HYD Wtrwhl/Trbn, LB-2013</v>
          </cell>
          <cell r="B1841" t="str">
            <v>E333 HYD Wtrwhl/Trbn, LB-2013-3</v>
          </cell>
          <cell r="C1841" t="str">
            <v>403E</v>
          </cell>
          <cell r="E1841">
            <v>43190</v>
          </cell>
          <cell r="F1841">
            <v>30445508.780000001</v>
          </cell>
          <cell r="G1841">
            <v>2.1499999999999998E-2</v>
          </cell>
          <cell r="H1841">
            <v>54548.200000000004</v>
          </cell>
          <cell r="I1841">
            <v>30445508.780000001</v>
          </cell>
          <cell r="J1841">
            <v>2.1499999999999998E-2</v>
          </cell>
          <cell r="K1841">
            <v>54548.203230833336</v>
          </cell>
          <cell r="L1841">
            <v>0</v>
          </cell>
        </row>
        <row r="1842">
          <cell r="A1842" t="str">
            <v>E333 HYD Wtrwhl/Trbn, LB-2013</v>
          </cell>
          <cell r="B1842" t="str">
            <v>E333 HYD Wtrwhl/Trbn, LB-2013-4</v>
          </cell>
          <cell r="C1842" t="str">
            <v>403E</v>
          </cell>
          <cell r="E1842">
            <v>43220</v>
          </cell>
          <cell r="F1842">
            <v>30445508.780000001</v>
          </cell>
          <cell r="G1842">
            <v>2.1499999999999998E-2</v>
          </cell>
          <cell r="H1842">
            <v>54548.200000000004</v>
          </cell>
          <cell r="I1842">
            <v>30445508.780000001</v>
          </cell>
          <cell r="J1842">
            <v>2.1499999999999998E-2</v>
          </cell>
          <cell r="K1842">
            <v>54548.203230833336</v>
          </cell>
          <cell r="L1842">
            <v>0</v>
          </cell>
        </row>
        <row r="1843">
          <cell r="A1843" t="str">
            <v>E333 HYD Wtrwhl/Trbn, LB-2013</v>
          </cell>
          <cell r="B1843" t="str">
            <v>E333 HYD Wtrwhl/Trbn, LB-2013-5</v>
          </cell>
          <cell r="C1843" t="str">
            <v>403E</v>
          </cell>
          <cell r="E1843">
            <v>43251</v>
          </cell>
          <cell r="F1843">
            <v>30445508.780000001</v>
          </cell>
          <cell r="G1843">
            <v>2.1499999999999998E-2</v>
          </cell>
          <cell r="H1843">
            <v>54548.200000000004</v>
          </cell>
          <cell r="I1843">
            <v>30445508.780000001</v>
          </cell>
          <cell r="J1843">
            <v>2.1499999999999998E-2</v>
          </cell>
          <cell r="K1843">
            <v>54548.203230833336</v>
          </cell>
          <cell r="L1843">
            <v>0</v>
          </cell>
        </row>
        <row r="1844">
          <cell r="A1844" t="str">
            <v>E333 HYD Wtrwhl/Trbn, LB-2013</v>
          </cell>
          <cell r="B1844" t="str">
            <v>E333 HYD Wtrwhl/Trbn, LB-2013-6</v>
          </cell>
          <cell r="C1844" t="str">
            <v>403E</v>
          </cell>
          <cell r="E1844">
            <v>43281</v>
          </cell>
          <cell r="F1844">
            <v>30445508.780000001</v>
          </cell>
          <cell r="G1844">
            <v>2.1499999999999998E-2</v>
          </cell>
          <cell r="H1844">
            <v>54548.200000000004</v>
          </cell>
          <cell r="I1844">
            <v>30445508.780000001</v>
          </cell>
          <cell r="J1844">
            <v>2.1499999999999998E-2</v>
          </cell>
          <cell r="K1844">
            <v>54548.203230833336</v>
          </cell>
          <cell r="L1844">
            <v>0</v>
          </cell>
        </row>
        <row r="1845">
          <cell r="A1845" t="str">
            <v>E333 HYD Wtrwhl/Trbn, LB-2013</v>
          </cell>
          <cell r="B1845" t="str">
            <v>E333 HYD Wtrwhl/Trbn, LB-2013-7</v>
          </cell>
          <cell r="C1845" t="str">
            <v>403E</v>
          </cell>
          <cell r="E1845">
            <v>43312</v>
          </cell>
          <cell r="F1845">
            <v>30445508.780000001</v>
          </cell>
          <cell r="G1845">
            <v>2.1499999999999998E-2</v>
          </cell>
          <cell r="H1845">
            <v>54548.200000000004</v>
          </cell>
          <cell r="I1845">
            <v>30445508.780000001</v>
          </cell>
          <cell r="J1845">
            <v>2.1499999999999998E-2</v>
          </cell>
          <cell r="K1845">
            <v>54548.203230833336</v>
          </cell>
          <cell r="L1845">
            <v>0</v>
          </cell>
        </row>
        <row r="1846">
          <cell r="A1846" t="str">
            <v>E333 HYD Wtrwhl/Trbn, LB-2013</v>
          </cell>
          <cell r="B1846" t="str">
            <v>E333 HYD Wtrwhl/Trbn, LB-2013-8</v>
          </cell>
          <cell r="C1846" t="str">
            <v>403E</v>
          </cell>
          <cell r="E1846">
            <v>43343</v>
          </cell>
          <cell r="F1846">
            <v>30445508.780000001</v>
          </cell>
          <cell r="G1846">
            <v>2.1499999999999998E-2</v>
          </cell>
          <cell r="H1846">
            <v>54548.200000000004</v>
          </cell>
          <cell r="I1846">
            <v>30445508.780000001</v>
          </cell>
          <cell r="J1846">
            <v>2.1499999999999998E-2</v>
          </cell>
          <cell r="K1846">
            <v>54548.203230833336</v>
          </cell>
          <cell r="L1846">
            <v>0</v>
          </cell>
        </row>
        <row r="1847">
          <cell r="A1847" t="str">
            <v>E333 HYD Wtrwhl/Trbn, LB-2013</v>
          </cell>
          <cell r="B1847" t="str">
            <v>E333 HYD Wtrwhl/Trbn, LB-2013-9</v>
          </cell>
          <cell r="C1847" t="str">
            <v>403E</v>
          </cell>
          <cell r="E1847">
            <v>43373</v>
          </cell>
          <cell r="F1847">
            <v>30445508.780000001</v>
          </cell>
          <cell r="G1847">
            <v>2.1499999999999998E-2</v>
          </cell>
          <cell r="H1847">
            <v>54548.200000000004</v>
          </cell>
          <cell r="I1847">
            <v>30445508.780000001</v>
          </cell>
          <cell r="J1847">
            <v>2.1499999999999998E-2</v>
          </cell>
          <cell r="K1847">
            <v>54548.203230833336</v>
          </cell>
          <cell r="L1847">
            <v>0</v>
          </cell>
        </row>
        <row r="1848">
          <cell r="A1848" t="str">
            <v>E333 HYD Wtrwhl/Trbn, LB-2013</v>
          </cell>
          <cell r="B1848" t="str">
            <v>E333 HYD Wtrwhl/Trbn, LB-2013-10</v>
          </cell>
          <cell r="C1848" t="str">
            <v>403E</v>
          </cell>
          <cell r="E1848">
            <v>43404</v>
          </cell>
          <cell r="F1848">
            <v>30445508.780000001</v>
          </cell>
          <cell r="G1848">
            <v>2.1499999999999998E-2</v>
          </cell>
          <cell r="H1848">
            <v>54548.200000000004</v>
          </cell>
          <cell r="I1848">
            <v>30445508.780000001</v>
          </cell>
          <cell r="J1848">
            <v>2.1499999999999998E-2</v>
          </cell>
          <cell r="K1848">
            <v>54548.203230833336</v>
          </cell>
          <cell r="L1848">
            <v>0</v>
          </cell>
        </row>
        <row r="1849">
          <cell r="A1849" t="str">
            <v>E333 HYD Wtrwhl/Trbn, LB-2013</v>
          </cell>
          <cell r="B1849" t="str">
            <v>E333 HYD Wtrwhl/Trbn, LB-2013-11</v>
          </cell>
          <cell r="C1849" t="str">
            <v>403E</v>
          </cell>
          <cell r="E1849">
            <v>43434</v>
          </cell>
          <cell r="F1849">
            <v>30445508.780000001</v>
          </cell>
          <cell r="G1849">
            <v>2.1499999999999998E-2</v>
          </cell>
          <cell r="H1849">
            <v>54548.200000000004</v>
          </cell>
          <cell r="I1849">
            <v>30445508.780000001</v>
          </cell>
          <cell r="J1849">
            <v>2.1499999999999998E-2</v>
          </cell>
          <cell r="K1849">
            <v>54548.203230833336</v>
          </cell>
          <cell r="L1849">
            <v>0</v>
          </cell>
        </row>
        <row r="1850">
          <cell r="A1850" t="str">
            <v>E333 HYD Wtrwhl/Trbn, LB-2013</v>
          </cell>
          <cell r="B1850" t="str">
            <v>E333 HYD Wtrwhl/Trbn, LB-2013-12</v>
          </cell>
          <cell r="C1850" t="str">
            <v>403E</v>
          </cell>
          <cell r="E1850">
            <v>43465</v>
          </cell>
          <cell r="F1850">
            <v>30445508.780000001</v>
          </cell>
          <cell r="G1850">
            <v>2.1499999999999998E-2</v>
          </cell>
          <cell r="H1850">
            <v>54548.200000000004</v>
          </cell>
          <cell r="I1850">
            <v>30445508.780000001</v>
          </cell>
          <cell r="J1850">
            <v>2.1499999999999998E-2</v>
          </cell>
          <cell r="K1850">
            <v>54548.203230833336</v>
          </cell>
          <cell r="L1850">
            <v>0</v>
          </cell>
        </row>
        <row r="1851">
          <cell r="A1851" t="str">
            <v>E333 HYD Wtrwhl/Trbn, LB-2013 Total</v>
          </cell>
          <cell r="C1851" t="str">
            <v>HYD</v>
          </cell>
          <cell r="E1851" t="str">
            <v>Total</v>
          </cell>
          <cell r="F1851"/>
          <cell r="G1851"/>
          <cell r="H1851">
            <v>654578.39999999991</v>
          </cell>
          <cell r="I1851"/>
          <cell r="J1851">
            <v>0</v>
          </cell>
          <cell r="K1851">
            <v>654578.43876999989</v>
          </cell>
          <cell r="L1851">
            <v>0.04</v>
          </cell>
        </row>
        <row r="1852">
          <cell r="A1852" t="str">
            <v>E333 HYD Wtrwhl/Trbn, Lower Baker</v>
          </cell>
          <cell r="B1852" t="str">
            <v>E333 HYD Wtrwhl/Trbn, Lower Baker-1</v>
          </cell>
          <cell r="C1852" t="str">
            <v>403E</v>
          </cell>
          <cell r="E1852">
            <v>43131</v>
          </cell>
          <cell r="F1852">
            <v>12184234.439999999</v>
          </cell>
          <cell r="G1852">
            <v>2.1499999999999998E-2</v>
          </cell>
          <cell r="H1852">
            <v>21830.080000000002</v>
          </cell>
          <cell r="I1852">
            <v>12184929.199999999</v>
          </cell>
          <cell r="J1852">
            <v>2.1499999999999998E-2</v>
          </cell>
          <cell r="K1852">
            <v>21831.331483333332</v>
          </cell>
          <cell r="L1852">
            <v>1.25</v>
          </cell>
        </row>
        <row r="1853">
          <cell r="A1853" t="str">
            <v>E333 HYD Wtrwhl/Trbn, Lower Baker</v>
          </cell>
          <cell r="B1853" t="str">
            <v>E333 HYD Wtrwhl/Trbn, Lower Baker-2</v>
          </cell>
          <cell r="C1853" t="str">
            <v>403E</v>
          </cell>
          <cell r="E1853">
            <v>43159</v>
          </cell>
          <cell r="F1853">
            <v>12184929.199999999</v>
          </cell>
          <cell r="G1853">
            <v>2.1499999999999998E-2</v>
          </cell>
          <cell r="H1853">
            <v>21831.33</v>
          </cell>
          <cell r="I1853">
            <v>12184929.199999999</v>
          </cell>
          <cell r="J1853">
            <v>2.1499999999999998E-2</v>
          </cell>
          <cell r="K1853">
            <v>21831.331483333332</v>
          </cell>
          <cell r="L1853">
            <v>0</v>
          </cell>
        </row>
        <row r="1854">
          <cell r="A1854" t="str">
            <v>E333 HYD Wtrwhl/Trbn, Lower Baker</v>
          </cell>
          <cell r="B1854" t="str">
            <v>E333 HYD Wtrwhl/Trbn, Lower Baker-3</v>
          </cell>
          <cell r="C1854" t="str">
            <v>403E</v>
          </cell>
          <cell r="E1854">
            <v>43190</v>
          </cell>
          <cell r="F1854">
            <v>12184929.199999999</v>
          </cell>
          <cell r="G1854">
            <v>2.1499999999999998E-2</v>
          </cell>
          <cell r="H1854">
            <v>21831.33</v>
          </cell>
          <cell r="I1854">
            <v>12184929.199999999</v>
          </cell>
          <cell r="J1854">
            <v>2.1499999999999998E-2</v>
          </cell>
          <cell r="K1854">
            <v>21831.331483333332</v>
          </cell>
          <cell r="L1854">
            <v>0</v>
          </cell>
        </row>
        <row r="1855">
          <cell r="A1855" t="str">
            <v>E333 HYD Wtrwhl/Trbn, Lower Baker</v>
          </cell>
          <cell r="B1855" t="str">
            <v>E333 HYD Wtrwhl/Trbn, Lower Baker-4</v>
          </cell>
          <cell r="C1855" t="str">
            <v>403E</v>
          </cell>
          <cell r="E1855">
            <v>43220</v>
          </cell>
          <cell r="F1855">
            <v>12184929.199999999</v>
          </cell>
          <cell r="G1855">
            <v>2.1499999999999998E-2</v>
          </cell>
          <cell r="H1855">
            <v>21831.33</v>
          </cell>
          <cell r="I1855">
            <v>12184929.199999999</v>
          </cell>
          <cell r="J1855">
            <v>2.1499999999999998E-2</v>
          </cell>
          <cell r="K1855">
            <v>21831.331483333332</v>
          </cell>
          <cell r="L1855">
            <v>0</v>
          </cell>
        </row>
        <row r="1856">
          <cell r="A1856" t="str">
            <v>E333 HYD Wtrwhl/Trbn, Lower Baker</v>
          </cell>
          <cell r="B1856" t="str">
            <v>E333 HYD Wtrwhl/Trbn, Lower Baker-5</v>
          </cell>
          <cell r="C1856" t="str">
            <v>403E</v>
          </cell>
          <cell r="E1856">
            <v>43251</v>
          </cell>
          <cell r="F1856">
            <v>12184929.199999999</v>
          </cell>
          <cell r="G1856">
            <v>2.1499999999999998E-2</v>
          </cell>
          <cell r="H1856">
            <v>21831.33</v>
          </cell>
          <cell r="I1856">
            <v>12184929.199999999</v>
          </cell>
          <cell r="J1856">
            <v>2.1499999999999998E-2</v>
          </cell>
          <cell r="K1856">
            <v>21831.331483333332</v>
          </cell>
          <cell r="L1856">
            <v>0</v>
          </cell>
        </row>
        <row r="1857">
          <cell r="A1857" t="str">
            <v>E333 HYD Wtrwhl/Trbn, Lower Baker</v>
          </cell>
          <cell r="B1857" t="str">
            <v>E333 HYD Wtrwhl/Trbn, Lower Baker-6</v>
          </cell>
          <cell r="C1857" t="str">
            <v>403E</v>
          </cell>
          <cell r="E1857">
            <v>43281</v>
          </cell>
          <cell r="F1857">
            <v>12184929.199999999</v>
          </cell>
          <cell r="G1857">
            <v>2.1499999999999998E-2</v>
          </cell>
          <cell r="H1857">
            <v>21831.33</v>
          </cell>
          <cell r="I1857">
            <v>12184929.199999999</v>
          </cell>
          <cell r="J1857">
            <v>2.1499999999999998E-2</v>
          </cell>
          <cell r="K1857">
            <v>21831.331483333332</v>
          </cell>
          <cell r="L1857">
            <v>0</v>
          </cell>
        </row>
        <row r="1858">
          <cell r="A1858" t="str">
            <v>E333 HYD Wtrwhl/Trbn, Lower Baker</v>
          </cell>
          <cell r="B1858" t="str">
            <v>E333 HYD Wtrwhl/Trbn, Lower Baker-7</v>
          </cell>
          <cell r="C1858" t="str">
            <v>403E</v>
          </cell>
          <cell r="E1858">
            <v>43312</v>
          </cell>
          <cell r="F1858">
            <v>12184929.199999999</v>
          </cell>
          <cell r="G1858">
            <v>2.1499999999999998E-2</v>
          </cell>
          <cell r="H1858">
            <v>21831.33</v>
          </cell>
          <cell r="I1858">
            <v>12184929.199999999</v>
          </cell>
          <cell r="J1858">
            <v>2.1499999999999998E-2</v>
          </cell>
          <cell r="K1858">
            <v>21831.331483333332</v>
          </cell>
          <cell r="L1858">
            <v>0</v>
          </cell>
        </row>
        <row r="1859">
          <cell r="A1859" t="str">
            <v>E333 HYD Wtrwhl/Trbn, Lower Baker</v>
          </cell>
          <cell r="B1859" t="str">
            <v>E333 HYD Wtrwhl/Trbn, Lower Baker-8</v>
          </cell>
          <cell r="C1859" t="str">
            <v>403E</v>
          </cell>
          <cell r="E1859">
            <v>43343</v>
          </cell>
          <cell r="F1859">
            <v>12184929.199999999</v>
          </cell>
          <cell r="G1859">
            <v>2.1499999999999998E-2</v>
          </cell>
          <cell r="H1859">
            <v>21831.33</v>
          </cell>
          <cell r="I1859">
            <v>12184929.199999999</v>
          </cell>
          <cell r="J1859">
            <v>2.1499999999999998E-2</v>
          </cell>
          <cell r="K1859">
            <v>21831.331483333332</v>
          </cell>
          <cell r="L1859">
            <v>0</v>
          </cell>
        </row>
        <row r="1860">
          <cell r="A1860" t="str">
            <v>E333 HYD Wtrwhl/Trbn, Lower Baker</v>
          </cell>
          <cell r="B1860" t="str">
            <v>E333 HYD Wtrwhl/Trbn, Lower Baker-9</v>
          </cell>
          <cell r="C1860" t="str">
            <v>403E</v>
          </cell>
          <cell r="E1860">
            <v>43373</v>
          </cell>
          <cell r="F1860">
            <v>12184929.199999999</v>
          </cell>
          <cell r="G1860">
            <v>2.1499999999999998E-2</v>
          </cell>
          <cell r="H1860">
            <v>21831.33</v>
          </cell>
          <cell r="I1860">
            <v>12184929.199999999</v>
          </cell>
          <cell r="J1860">
            <v>2.1499999999999998E-2</v>
          </cell>
          <cell r="K1860">
            <v>21831.331483333332</v>
          </cell>
          <cell r="L1860">
            <v>0</v>
          </cell>
        </row>
        <row r="1861">
          <cell r="A1861" t="str">
            <v>E333 HYD Wtrwhl/Trbn, Lower Baker</v>
          </cell>
          <cell r="B1861" t="str">
            <v>E333 HYD Wtrwhl/Trbn, Lower Baker-10</v>
          </cell>
          <cell r="C1861" t="str">
            <v>403E</v>
          </cell>
          <cell r="E1861">
            <v>43404</v>
          </cell>
          <cell r="F1861">
            <v>12184929.199999999</v>
          </cell>
          <cell r="G1861">
            <v>2.1499999999999998E-2</v>
          </cell>
          <cell r="H1861">
            <v>21831.33</v>
          </cell>
          <cell r="I1861">
            <v>12184929.199999999</v>
          </cell>
          <cell r="J1861">
            <v>2.1499999999999998E-2</v>
          </cell>
          <cell r="K1861">
            <v>21831.331483333332</v>
          </cell>
          <cell r="L1861">
            <v>0</v>
          </cell>
        </row>
        <row r="1862">
          <cell r="A1862" t="str">
            <v>E333 HYD Wtrwhl/Trbn, Lower Baker</v>
          </cell>
          <cell r="B1862" t="str">
            <v>E333 HYD Wtrwhl/Trbn, Lower Baker-11</v>
          </cell>
          <cell r="C1862" t="str">
            <v>403E</v>
          </cell>
          <cell r="E1862">
            <v>43434</v>
          </cell>
          <cell r="F1862">
            <v>12184929.199999999</v>
          </cell>
          <cell r="G1862">
            <v>2.1499999999999998E-2</v>
          </cell>
          <cell r="H1862">
            <v>21831.33</v>
          </cell>
          <cell r="I1862">
            <v>12184929.199999999</v>
          </cell>
          <cell r="J1862">
            <v>2.1499999999999998E-2</v>
          </cell>
          <cell r="K1862">
            <v>21831.331483333332</v>
          </cell>
          <cell r="L1862">
            <v>0</v>
          </cell>
        </row>
        <row r="1863">
          <cell r="A1863" t="str">
            <v>E333 HYD Wtrwhl/Trbn, Lower Baker</v>
          </cell>
          <cell r="B1863" t="str">
            <v>E333 HYD Wtrwhl/Trbn, Lower Baker-12</v>
          </cell>
          <cell r="C1863" t="str">
            <v>403E</v>
          </cell>
          <cell r="E1863">
            <v>43465</v>
          </cell>
          <cell r="F1863">
            <v>12184929.199999999</v>
          </cell>
          <cell r="G1863">
            <v>2.1499999999999998E-2</v>
          </cell>
          <cell r="H1863">
            <v>21831.33</v>
          </cell>
          <cell r="I1863">
            <v>12184929.199999999</v>
          </cell>
          <cell r="J1863">
            <v>2.1499999999999998E-2</v>
          </cell>
          <cell r="K1863">
            <v>21831.331483333332</v>
          </cell>
          <cell r="L1863">
            <v>0</v>
          </cell>
        </row>
        <row r="1864">
          <cell r="A1864" t="str">
            <v>E333 HYD Wtrwhl/Trbn, Lower Baker Total</v>
          </cell>
          <cell r="C1864" t="str">
            <v>HYD</v>
          </cell>
          <cell r="E1864" t="str">
            <v>Total</v>
          </cell>
          <cell r="F1864"/>
          <cell r="G1864"/>
          <cell r="H1864">
            <v>261974.71000000008</v>
          </cell>
          <cell r="I1864"/>
          <cell r="J1864">
            <v>0</v>
          </cell>
          <cell r="K1864">
            <v>261975.97780000002</v>
          </cell>
          <cell r="L1864">
            <v>1.27</v>
          </cell>
        </row>
        <row r="1865">
          <cell r="A1865" t="str">
            <v>E333 HYD Wtrwhl/Trbn, Snoq 1-2013</v>
          </cell>
          <cell r="B1865" t="str">
            <v>E333 HYD Wtrwhl/Trbn, Snoq 1-2013-1</v>
          </cell>
          <cell r="C1865" t="str">
            <v>403E</v>
          </cell>
          <cell r="E1865">
            <v>43131</v>
          </cell>
          <cell r="F1865">
            <v>35392941.299999997</v>
          </cell>
          <cell r="G1865">
            <v>3.4599999999999999E-2</v>
          </cell>
          <cell r="H1865">
            <v>102049.65</v>
          </cell>
          <cell r="I1865">
            <v>35800875.049999997</v>
          </cell>
          <cell r="J1865">
            <v>3.4599999999999999E-2</v>
          </cell>
          <cell r="K1865">
            <v>103225.85639416665</v>
          </cell>
          <cell r="L1865">
            <v>1176.21</v>
          </cell>
        </row>
        <row r="1866">
          <cell r="A1866" t="str">
            <v>E333 HYD Wtrwhl/Trbn, Snoq 1-2013</v>
          </cell>
          <cell r="B1866" t="str">
            <v>E333 HYD Wtrwhl/Trbn, Snoq 1-2013-2</v>
          </cell>
          <cell r="C1866" t="str">
            <v>403E</v>
          </cell>
          <cell r="E1866">
            <v>43159</v>
          </cell>
          <cell r="F1866">
            <v>35392941.299999997</v>
          </cell>
          <cell r="G1866">
            <v>3.4599999999999999E-2</v>
          </cell>
          <cell r="H1866">
            <v>102049.65</v>
          </cell>
          <cell r="I1866">
            <v>35800875.049999997</v>
          </cell>
          <cell r="J1866">
            <v>3.4599999999999999E-2</v>
          </cell>
          <cell r="K1866">
            <v>103225.85639416665</v>
          </cell>
          <cell r="L1866">
            <v>1176.21</v>
          </cell>
        </row>
        <row r="1867">
          <cell r="A1867" t="str">
            <v>E333 HYD Wtrwhl/Trbn, Snoq 1-2013</v>
          </cell>
          <cell r="B1867" t="str">
            <v>E333 HYD Wtrwhl/Trbn, Snoq 1-2013-3</v>
          </cell>
          <cell r="C1867" t="str">
            <v>403E</v>
          </cell>
          <cell r="E1867">
            <v>43190</v>
          </cell>
          <cell r="F1867">
            <v>35392941.299999997</v>
          </cell>
          <cell r="G1867">
            <v>3.4599999999999999E-2</v>
          </cell>
          <cell r="H1867">
            <v>102049.65</v>
          </cell>
          <cell r="I1867">
            <v>35800875.049999997</v>
          </cell>
          <cell r="J1867">
            <v>3.4599999999999999E-2</v>
          </cell>
          <cell r="K1867">
            <v>103225.85639416665</v>
          </cell>
          <cell r="L1867">
            <v>1176.21</v>
          </cell>
        </row>
        <row r="1868">
          <cell r="A1868" t="str">
            <v>E333 HYD Wtrwhl/Trbn, Snoq 1-2013</v>
          </cell>
          <cell r="B1868" t="str">
            <v>E333 HYD Wtrwhl/Trbn, Snoq 1-2013-4</v>
          </cell>
          <cell r="C1868" t="str">
            <v>403E</v>
          </cell>
          <cell r="E1868">
            <v>43220</v>
          </cell>
          <cell r="F1868">
            <v>35392941.299999997</v>
          </cell>
          <cell r="G1868">
            <v>3.4599999999999999E-2</v>
          </cell>
          <cell r="H1868">
            <v>102049.65</v>
          </cell>
          <cell r="I1868">
            <v>35800875.049999997</v>
          </cell>
          <cell r="J1868">
            <v>3.4599999999999999E-2</v>
          </cell>
          <cell r="K1868">
            <v>103225.85639416665</v>
          </cell>
          <cell r="L1868">
            <v>1176.21</v>
          </cell>
        </row>
        <row r="1869">
          <cell r="A1869" t="str">
            <v>E333 HYD Wtrwhl/Trbn, Snoq 1-2013</v>
          </cell>
          <cell r="B1869" t="str">
            <v>E333 HYD Wtrwhl/Trbn, Snoq 1-2013-5</v>
          </cell>
          <cell r="C1869" t="str">
            <v>403E</v>
          </cell>
          <cell r="E1869">
            <v>43251</v>
          </cell>
          <cell r="F1869">
            <v>35392941.299999997</v>
          </cell>
          <cell r="G1869">
            <v>3.4599999999999999E-2</v>
          </cell>
          <cell r="H1869">
            <v>102049.65</v>
          </cell>
          <cell r="I1869">
            <v>35800875.049999997</v>
          </cell>
          <cell r="J1869">
            <v>3.4599999999999999E-2</v>
          </cell>
          <cell r="K1869">
            <v>103225.85639416665</v>
          </cell>
          <cell r="L1869">
            <v>1176.21</v>
          </cell>
        </row>
        <row r="1870">
          <cell r="A1870" t="str">
            <v>E333 HYD Wtrwhl/Trbn, Snoq 1-2013</v>
          </cell>
          <cell r="B1870" t="str">
            <v>E333 HYD Wtrwhl/Trbn, Snoq 1-2013-6</v>
          </cell>
          <cell r="C1870" t="str">
            <v>403E</v>
          </cell>
          <cell r="E1870">
            <v>43281</v>
          </cell>
          <cell r="F1870">
            <v>35392941.299999997</v>
          </cell>
          <cell r="G1870">
            <v>3.4599999999999999E-2</v>
          </cell>
          <cell r="H1870">
            <v>102049.65</v>
          </cell>
          <cell r="I1870">
            <v>35800875.049999997</v>
          </cell>
          <cell r="J1870">
            <v>3.4599999999999999E-2</v>
          </cell>
          <cell r="K1870">
            <v>103225.85639416665</v>
          </cell>
          <cell r="L1870">
            <v>1176.21</v>
          </cell>
        </row>
        <row r="1871">
          <cell r="A1871" t="str">
            <v>E333 HYD Wtrwhl/Trbn, Snoq 1-2013</v>
          </cell>
          <cell r="B1871" t="str">
            <v>E333 HYD Wtrwhl/Trbn, Snoq 1-2013-7</v>
          </cell>
          <cell r="C1871" t="str">
            <v>403E</v>
          </cell>
          <cell r="E1871">
            <v>43312</v>
          </cell>
          <cell r="F1871">
            <v>35392941.299999997</v>
          </cell>
          <cell r="G1871">
            <v>3.4599999999999999E-2</v>
          </cell>
          <cell r="H1871">
            <v>102049.65</v>
          </cell>
          <cell r="I1871">
            <v>35800875.049999997</v>
          </cell>
          <cell r="J1871">
            <v>3.4599999999999999E-2</v>
          </cell>
          <cell r="K1871">
            <v>103225.85639416665</v>
          </cell>
          <cell r="L1871">
            <v>1176.21</v>
          </cell>
        </row>
        <row r="1872">
          <cell r="A1872" t="str">
            <v>E333 HYD Wtrwhl/Trbn, Snoq 1-2013</v>
          </cell>
          <cell r="B1872" t="str">
            <v>E333 HYD Wtrwhl/Trbn, Snoq 1-2013-8</v>
          </cell>
          <cell r="C1872" t="str">
            <v>403E</v>
          </cell>
          <cell r="E1872">
            <v>43343</v>
          </cell>
          <cell r="F1872">
            <v>35392941.299999997</v>
          </cell>
          <cell r="G1872">
            <v>3.4599999999999999E-2</v>
          </cell>
          <cell r="H1872">
            <v>102049.65</v>
          </cell>
          <cell r="I1872">
            <v>35800875.049999997</v>
          </cell>
          <cell r="J1872">
            <v>3.4599999999999999E-2</v>
          </cell>
          <cell r="K1872">
            <v>103225.85639416665</v>
          </cell>
          <cell r="L1872">
            <v>1176.21</v>
          </cell>
        </row>
        <row r="1873">
          <cell r="A1873" t="str">
            <v>E333 HYD Wtrwhl/Trbn, Snoq 1-2013</v>
          </cell>
          <cell r="B1873" t="str">
            <v>E333 HYD Wtrwhl/Trbn, Snoq 1-2013-9</v>
          </cell>
          <cell r="C1873" t="str">
            <v>403E</v>
          </cell>
          <cell r="E1873">
            <v>43373</v>
          </cell>
          <cell r="F1873">
            <v>35392941.299999997</v>
          </cell>
          <cell r="G1873">
            <v>3.4599999999999999E-2</v>
          </cell>
          <cell r="H1873">
            <v>102049.65</v>
          </cell>
          <cell r="I1873">
            <v>35800875.049999997</v>
          </cell>
          <cell r="J1873">
            <v>3.4599999999999999E-2</v>
          </cell>
          <cell r="K1873">
            <v>103225.85639416665</v>
          </cell>
          <cell r="L1873">
            <v>1176.21</v>
          </cell>
        </row>
        <row r="1874">
          <cell r="A1874" t="str">
            <v>E333 HYD Wtrwhl/Trbn, Snoq 1-2013</v>
          </cell>
          <cell r="B1874" t="str">
            <v>E333 HYD Wtrwhl/Trbn, Snoq 1-2013-10</v>
          </cell>
          <cell r="C1874" t="str">
            <v>403E</v>
          </cell>
          <cell r="E1874">
            <v>43404</v>
          </cell>
          <cell r="F1874">
            <v>35392941.299999997</v>
          </cell>
          <cell r="G1874">
            <v>3.4599999999999999E-2</v>
          </cell>
          <cell r="H1874">
            <v>102049.65</v>
          </cell>
          <cell r="I1874">
            <v>35800875.049999997</v>
          </cell>
          <cell r="J1874">
            <v>3.4599999999999999E-2</v>
          </cell>
          <cell r="K1874">
            <v>103225.85639416665</v>
          </cell>
          <cell r="L1874">
            <v>1176.21</v>
          </cell>
        </row>
        <row r="1875">
          <cell r="A1875" t="str">
            <v>E333 HYD Wtrwhl/Trbn, Snoq 1-2013</v>
          </cell>
          <cell r="B1875" t="str">
            <v>E333 HYD Wtrwhl/Trbn, Snoq 1-2013-11</v>
          </cell>
          <cell r="C1875" t="str">
            <v>403E</v>
          </cell>
          <cell r="E1875">
            <v>43434</v>
          </cell>
          <cell r="F1875">
            <v>35392941.299999997</v>
          </cell>
          <cell r="G1875">
            <v>3.4599999999999999E-2</v>
          </cell>
          <cell r="H1875">
            <v>102049.65</v>
          </cell>
          <cell r="I1875">
            <v>35800875.049999997</v>
          </cell>
          <cell r="J1875">
            <v>3.4599999999999999E-2</v>
          </cell>
          <cell r="K1875">
            <v>103225.85639416665</v>
          </cell>
          <cell r="L1875">
            <v>1176.21</v>
          </cell>
        </row>
        <row r="1876">
          <cell r="A1876" t="str">
            <v>E333 HYD Wtrwhl/Trbn, Snoq 1-2013</v>
          </cell>
          <cell r="B1876" t="str">
            <v>E333 HYD Wtrwhl/Trbn, Snoq 1-2013-12</v>
          </cell>
          <cell r="C1876" t="str">
            <v>403E</v>
          </cell>
          <cell r="E1876">
            <v>43465</v>
          </cell>
          <cell r="F1876">
            <v>35800875.049999997</v>
          </cell>
          <cell r="G1876">
            <v>3.4599999999999999E-2</v>
          </cell>
          <cell r="H1876">
            <v>103225.85</v>
          </cell>
          <cell r="I1876">
            <v>35800875.049999997</v>
          </cell>
          <cell r="J1876">
            <v>3.4599999999999999E-2</v>
          </cell>
          <cell r="K1876">
            <v>103225.85639416665</v>
          </cell>
          <cell r="L1876">
            <v>0.01</v>
          </cell>
        </row>
        <row r="1877">
          <cell r="A1877" t="str">
            <v>E333 HYD Wtrwhl/Trbn, Snoq 1-2013 Total</v>
          </cell>
          <cell r="C1877" t="str">
            <v>HYD</v>
          </cell>
          <cell r="E1877" t="str">
            <v>Total</v>
          </cell>
          <cell r="F1877"/>
          <cell r="G1877"/>
          <cell r="H1877">
            <v>1225772.0000000002</v>
          </cell>
          <cell r="I1877"/>
          <cell r="J1877">
            <v>0</v>
          </cell>
          <cell r="K1877">
            <v>1238710.2767299996</v>
          </cell>
          <cell r="L1877">
            <v>12938.28</v>
          </cell>
        </row>
        <row r="1878">
          <cell r="A1878" t="str">
            <v>E333 HYD Wtrwhl/Trbn, Snoq 2-2013</v>
          </cell>
          <cell r="B1878" t="str">
            <v>E333 HYD Wtrwhl/Trbn, Snoq 2-2013-1</v>
          </cell>
          <cell r="C1878" t="str">
            <v>403E</v>
          </cell>
          <cell r="E1878">
            <v>43131</v>
          </cell>
          <cell r="F1878">
            <v>28602461.440000001</v>
          </cell>
          <cell r="G1878">
            <v>3.49E-2</v>
          </cell>
          <cell r="H1878">
            <v>83185.5</v>
          </cell>
          <cell r="I1878">
            <v>28603226.07</v>
          </cell>
          <cell r="J1878">
            <v>3.49E-2</v>
          </cell>
          <cell r="K1878">
            <v>83187.71582025</v>
          </cell>
          <cell r="L1878">
            <v>2.2200000000000002</v>
          </cell>
        </row>
        <row r="1879">
          <cell r="A1879" t="str">
            <v>E333 HYD Wtrwhl/Trbn, Snoq 2-2013</v>
          </cell>
          <cell r="B1879" t="str">
            <v>E333 HYD Wtrwhl/Trbn, Snoq 2-2013-2</v>
          </cell>
          <cell r="C1879" t="str">
            <v>403E</v>
          </cell>
          <cell r="E1879">
            <v>43159</v>
          </cell>
          <cell r="F1879">
            <v>28602461.440000001</v>
          </cell>
          <cell r="G1879">
            <v>3.49E-2</v>
          </cell>
          <cell r="H1879">
            <v>83185.5</v>
          </cell>
          <cell r="I1879">
            <v>28603226.07</v>
          </cell>
          <cell r="J1879">
            <v>3.49E-2</v>
          </cell>
          <cell r="K1879">
            <v>83187.71582025</v>
          </cell>
          <cell r="L1879">
            <v>2.2200000000000002</v>
          </cell>
        </row>
        <row r="1880">
          <cell r="A1880" t="str">
            <v>E333 HYD Wtrwhl/Trbn, Snoq 2-2013</v>
          </cell>
          <cell r="B1880" t="str">
            <v>E333 HYD Wtrwhl/Trbn, Snoq 2-2013-3</v>
          </cell>
          <cell r="C1880" t="str">
            <v>403E</v>
          </cell>
          <cell r="E1880">
            <v>43190</v>
          </cell>
          <cell r="F1880">
            <v>28602461.440000001</v>
          </cell>
          <cell r="G1880">
            <v>3.49E-2</v>
          </cell>
          <cell r="H1880">
            <v>83185.5</v>
          </cell>
          <cell r="I1880">
            <v>28603226.07</v>
          </cell>
          <cell r="J1880">
            <v>3.49E-2</v>
          </cell>
          <cell r="K1880">
            <v>83187.71582025</v>
          </cell>
          <cell r="L1880">
            <v>2.2200000000000002</v>
          </cell>
        </row>
        <row r="1881">
          <cell r="A1881" t="str">
            <v>E333 HYD Wtrwhl/Trbn, Snoq 2-2013</v>
          </cell>
          <cell r="B1881" t="str">
            <v>E333 HYD Wtrwhl/Trbn, Snoq 2-2013-4</v>
          </cell>
          <cell r="C1881" t="str">
            <v>403E</v>
          </cell>
          <cell r="E1881">
            <v>43220</v>
          </cell>
          <cell r="F1881">
            <v>28602461.440000001</v>
          </cell>
          <cell r="G1881">
            <v>3.49E-2</v>
          </cell>
          <cell r="H1881">
            <v>83185.5</v>
          </cell>
          <cell r="I1881">
            <v>28603226.07</v>
          </cell>
          <cell r="J1881">
            <v>3.49E-2</v>
          </cell>
          <cell r="K1881">
            <v>83187.71582025</v>
          </cell>
          <cell r="L1881">
            <v>2.2200000000000002</v>
          </cell>
        </row>
        <row r="1882">
          <cell r="A1882" t="str">
            <v>E333 HYD Wtrwhl/Trbn, Snoq 2-2013</v>
          </cell>
          <cell r="B1882" t="str">
            <v>E333 HYD Wtrwhl/Trbn, Snoq 2-2013-5</v>
          </cell>
          <cell r="C1882" t="str">
            <v>403E</v>
          </cell>
          <cell r="E1882">
            <v>43251</v>
          </cell>
          <cell r="F1882">
            <v>28602461.440000001</v>
          </cell>
          <cell r="G1882">
            <v>3.49E-2</v>
          </cell>
          <cell r="H1882">
            <v>83185.5</v>
          </cell>
          <cell r="I1882">
            <v>28603226.07</v>
          </cell>
          <cell r="J1882">
            <v>3.49E-2</v>
          </cell>
          <cell r="K1882">
            <v>83187.71582025</v>
          </cell>
          <cell r="L1882">
            <v>2.2200000000000002</v>
          </cell>
        </row>
        <row r="1883">
          <cell r="A1883" t="str">
            <v>E333 HYD Wtrwhl/Trbn, Snoq 2-2013</v>
          </cell>
          <cell r="B1883" t="str">
            <v>E333 HYD Wtrwhl/Trbn, Snoq 2-2013-6</v>
          </cell>
          <cell r="C1883" t="str">
            <v>403E</v>
          </cell>
          <cell r="E1883">
            <v>43281</v>
          </cell>
          <cell r="F1883">
            <v>28602461.440000001</v>
          </cell>
          <cell r="G1883">
            <v>3.49E-2</v>
          </cell>
          <cell r="H1883">
            <v>83185.5</v>
          </cell>
          <cell r="I1883">
            <v>28603226.07</v>
          </cell>
          <cell r="J1883">
            <v>3.49E-2</v>
          </cell>
          <cell r="K1883">
            <v>83187.71582025</v>
          </cell>
          <cell r="L1883">
            <v>2.2200000000000002</v>
          </cell>
        </row>
        <row r="1884">
          <cell r="A1884" t="str">
            <v>E333 HYD Wtrwhl/Trbn, Snoq 2-2013</v>
          </cell>
          <cell r="B1884" t="str">
            <v>E333 HYD Wtrwhl/Trbn, Snoq 2-2013-7</v>
          </cell>
          <cell r="C1884" t="str">
            <v>403E</v>
          </cell>
          <cell r="E1884">
            <v>43312</v>
          </cell>
          <cell r="F1884">
            <v>28602461.440000001</v>
          </cell>
          <cell r="G1884">
            <v>3.49E-2</v>
          </cell>
          <cell r="H1884">
            <v>83185.5</v>
          </cell>
          <cell r="I1884">
            <v>28603226.07</v>
          </cell>
          <cell r="J1884">
            <v>3.49E-2</v>
          </cell>
          <cell r="K1884">
            <v>83187.71582025</v>
          </cell>
          <cell r="L1884">
            <v>2.2200000000000002</v>
          </cell>
        </row>
        <row r="1885">
          <cell r="A1885" t="str">
            <v>E333 HYD Wtrwhl/Trbn, Snoq 2-2013</v>
          </cell>
          <cell r="B1885" t="str">
            <v>E333 HYD Wtrwhl/Trbn, Snoq 2-2013-8</v>
          </cell>
          <cell r="C1885" t="str">
            <v>403E</v>
          </cell>
          <cell r="E1885">
            <v>43343</v>
          </cell>
          <cell r="F1885">
            <v>28602461.440000001</v>
          </cell>
          <cell r="G1885">
            <v>3.49E-2</v>
          </cell>
          <cell r="H1885">
            <v>83185.5</v>
          </cell>
          <cell r="I1885">
            <v>28603226.07</v>
          </cell>
          <cell r="J1885">
            <v>3.49E-2</v>
          </cell>
          <cell r="K1885">
            <v>83187.71582025</v>
          </cell>
          <cell r="L1885">
            <v>2.2200000000000002</v>
          </cell>
        </row>
        <row r="1886">
          <cell r="A1886" t="str">
            <v>E333 HYD Wtrwhl/Trbn, Snoq 2-2013</v>
          </cell>
          <cell r="B1886" t="str">
            <v>E333 HYD Wtrwhl/Trbn, Snoq 2-2013-9</v>
          </cell>
          <cell r="C1886" t="str">
            <v>403E</v>
          </cell>
          <cell r="E1886">
            <v>43373</v>
          </cell>
          <cell r="F1886">
            <v>28602461.440000001</v>
          </cell>
          <cell r="G1886">
            <v>3.49E-2</v>
          </cell>
          <cell r="H1886">
            <v>83185.5</v>
          </cell>
          <cell r="I1886">
            <v>28603226.07</v>
          </cell>
          <cell r="J1886">
            <v>3.49E-2</v>
          </cell>
          <cell r="K1886">
            <v>83187.71582025</v>
          </cell>
          <cell r="L1886">
            <v>2.2200000000000002</v>
          </cell>
        </row>
        <row r="1887">
          <cell r="A1887" t="str">
            <v>E333 HYD Wtrwhl/Trbn, Snoq 2-2013</v>
          </cell>
          <cell r="B1887" t="str">
            <v>E333 HYD Wtrwhl/Trbn, Snoq 2-2013-10</v>
          </cell>
          <cell r="C1887" t="str">
            <v>403E</v>
          </cell>
          <cell r="E1887">
            <v>43404</v>
          </cell>
          <cell r="F1887">
            <v>28602461.440000001</v>
          </cell>
          <cell r="G1887">
            <v>3.49E-2</v>
          </cell>
          <cell r="H1887">
            <v>83185.5</v>
          </cell>
          <cell r="I1887">
            <v>28603226.07</v>
          </cell>
          <cell r="J1887">
            <v>3.49E-2</v>
          </cell>
          <cell r="K1887">
            <v>83187.71582025</v>
          </cell>
          <cell r="L1887">
            <v>2.2200000000000002</v>
          </cell>
        </row>
        <row r="1888">
          <cell r="A1888" t="str">
            <v>E333 HYD Wtrwhl/Trbn, Snoq 2-2013</v>
          </cell>
          <cell r="B1888" t="str">
            <v>E333 HYD Wtrwhl/Trbn, Snoq 2-2013-11</v>
          </cell>
          <cell r="C1888" t="str">
            <v>403E</v>
          </cell>
          <cell r="E1888">
            <v>43434</v>
          </cell>
          <cell r="F1888">
            <v>28602843.760000002</v>
          </cell>
          <cell r="G1888">
            <v>3.49E-2</v>
          </cell>
          <cell r="H1888">
            <v>83186.600000000006</v>
          </cell>
          <cell r="I1888">
            <v>28603226.07</v>
          </cell>
          <cell r="J1888">
            <v>3.49E-2</v>
          </cell>
          <cell r="K1888">
            <v>83187.71582025</v>
          </cell>
          <cell r="L1888">
            <v>1.1200000000000001</v>
          </cell>
        </row>
        <row r="1889">
          <cell r="A1889" t="str">
            <v>E333 HYD Wtrwhl/Trbn, Snoq 2-2013</v>
          </cell>
          <cell r="B1889" t="str">
            <v>E333 HYD Wtrwhl/Trbn, Snoq 2-2013-12</v>
          </cell>
          <cell r="C1889" t="str">
            <v>403E</v>
          </cell>
          <cell r="E1889">
            <v>43465</v>
          </cell>
          <cell r="F1889">
            <v>28603226.07</v>
          </cell>
          <cell r="G1889">
            <v>3.49E-2</v>
          </cell>
          <cell r="H1889">
            <v>83187.710000000006</v>
          </cell>
          <cell r="I1889">
            <v>28603226.07</v>
          </cell>
          <cell r="J1889">
            <v>3.49E-2</v>
          </cell>
          <cell r="K1889">
            <v>83187.71582025</v>
          </cell>
          <cell r="L1889">
            <v>0.01</v>
          </cell>
        </row>
        <row r="1890">
          <cell r="A1890" t="str">
            <v>E333 HYD Wtrwhl/Trbn, Snoq 2-2013 Total</v>
          </cell>
          <cell r="C1890" t="str">
            <v>HYD</v>
          </cell>
          <cell r="E1890" t="str">
            <v>Total</v>
          </cell>
          <cell r="F1890"/>
          <cell r="G1890"/>
          <cell r="H1890">
            <v>998229.30999999994</v>
          </cell>
          <cell r="I1890"/>
          <cell r="J1890">
            <v>0</v>
          </cell>
          <cell r="K1890">
            <v>998252.58984299994</v>
          </cell>
          <cell r="L1890">
            <v>23.28</v>
          </cell>
        </row>
        <row r="1891">
          <cell r="A1891" t="str">
            <v>E333 HYD Wtrwhl/Trbn, Snoqualmie 1</v>
          </cell>
          <cell r="B1891" t="str">
            <v>E333 HYD Wtrwhl/Trbn, Snoqualmie 1-1</v>
          </cell>
          <cell r="C1891" t="str">
            <v>403E</v>
          </cell>
          <cell r="E1891">
            <v>43131</v>
          </cell>
          <cell r="F1891">
            <v>1885500.95</v>
          </cell>
          <cell r="G1891">
            <v>3.4599999999999999E-2</v>
          </cell>
          <cell r="H1891">
            <v>5436.53</v>
          </cell>
          <cell r="I1891">
            <v>1884124.07</v>
          </cell>
          <cell r="J1891">
            <v>3.4599999999999999E-2</v>
          </cell>
          <cell r="K1891">
            <v>5432.5577351666661</v>
          </cell>
          <cell r="L1891">
            <v>-3.97</v>
          </cell>
        </row>
        <row r="1892">
          <cell r="A1892" t="str">
            <v>E333 HYD Wtrwhl/Trbn, Snoqualmie 1</v>
          </cell>
          <cell r="B1892" t="str">
            <v>E333 HYD Wtrwhl/Trbn, Snoqualmie 1-2</v>
          </cell>
          <cell r="C1892" t="str">
            <v>403E</v>
          </cell>
          <cell r="E1892">
            <v>43159</v>
          </cell>
          <cell r="F1892">
            <v>1885500.95</v>
          </cell>
          <cell r="G1892">
            <v>3.4599999999999999E-2</v>
          </cell>
          <cell r="H1892">
            <v>5436.53</v>
          </cell>
          <cell r="I1892">
            <v>1884124.07</v>
          </cell>
          <cell r="J1892">
            <v>3.4599999999999999E-2</v>
          </cell>
          <cell r="K1892">
            <v>5432.5577351666661</v>
          </cell>
          <cell r="L1892">
            <v>-3.97</v>
          </cell>
        </row>
        <row r="1893">
          <cell r="A1893" t="str">
            <v>E333 HYD Wtrwhl/Trbn, Snoqualmie 1</v>
          </cell>
          <cell r="B1893" t="str">
            <v>E333 HYD Wtrwhl/Trbn, Snoqualmie 1-3</v>
          </cell>
          <cell r="C1893" t="str">
            <v>403E</v>
          </cell>
          <cell r="E1893">
            <v>43190</v>
          </cell>
          <cell r="F1893">
            <v>1885500.95</v>
          </cell>
          <cell r="G1893">
            <v>3.4599999999999999E-2</v>
          </cell>
          <cell r="H1893">
            <v>5436.53</v>
          </cell>
          <cell r="I1893">
            <v>1884124.07</v>
          </cell>
          <cell r="J1893">
            <v>3.4599999999999999E-2</v>
          </cell>
          <cell r="K1893">
            <v>5432.5577351666661</v>
          </cell>
          <cell r="L1893">
            <v>-3.97</v>
          </cell>
        </row>
        <row r="1894">
          <cell r="A1894" t="str">
            <v>E333 HYD Wtrwhl/Trbn, Snoqualmie 1</v>
          </cell>
          <cell r="B1894" t="str">
            <v>E333 HYD Wtrwhl/Trbn, Snoqualmie 1-4</v>
          </cell>
          <cell r="C1894" t="str">
            <v>403E</v>
          </cell>
          <cell r="E1894">
            <v>43220</v>
          </cell>
          <cell r="F1894">
            <v>1885500.95</v>
          </cell>
          <cell r="G1894">
            <v>3.4599999999999999E-2</v>
          </cell>
          <cell r="H1894">
            <v>5436.53</v>
          </cell>
          <cell r="I1894">
            <v>1884124.07</v>
          </cell>
          <cell r="J1894">
            <v>3.4599999999999999E-2</v>
          </cell>
          <cell r="K1894">
            <v>5432.5577351666661</v>
          </cell>
          <cell r="L1894">
            <v>-3.97</v>
          </cell>
        </row>
        <row r="1895">
          <cell r="A1895" t="str">
            <v>E333 HYD Wtrwhl/Trbn, Snoqualmie 1</v>
          </cell>
          <cell r="B1895" t="str">
            <v>E333 HYD Wtrwhl/Trbn, Snoqualmie 1-5</v>
          </cell>
          <cell r="C1895" t="str">
            <v>403E</v>
          </cell>
          <cell r="E1895">
            <v>43251</v>
          </cell>
          <cell r="F1895">
            <v>1885500.95</v>
          </cell>
          <cell r="G1895">
            <v>3.4599999999999999E-2</v>
          </cell>
          <cell r="H1895">
            <v>5436.53</v>
          </cell>
          <cell r="I1895">
            <v>1884124.07</v>
          </cell>
          <cell r="J1895">
            <v>3.4599999999999999E-2</v>
          </cell>
          <cell r="K1895">
            <v>5432.5577351666661</v>
          </cell>
          <cell r="L1895">
            <v>-3.97</v>
          </cell>
        </row>
        <row r="1896">
          <cell r="A1896" t="str">
            <v>E333 HYD Wtrwhl/Trbn, Snoqualmie 1</v>
          </cell>
          <cell r="B1896" t="str">
            <v>E333 HYD Wtrwhl/Trbn, Snoqualmie 1-6</v>
          </cell>
          <cell r="C1896" t="str">
            <v>403E</v>
          </cell>
          <cell r="E1896">
            <v>43281</v>
          </cell>
          <cell r="F1896">
            <v>1885500.95</v>
          </cell>
          <cell r="G1896">
            <v>3.4599999999999999E-2</v>
          </cell>
          <cell r="H1896">
            <v>5436.53</v>
          </cell>
          <cell r="I1896">
            <v>1884124.07</v>
          </cell>
          <cell r="J1896">
            <v>3.4599999999999999E-2</v>
          </cell>
          <cell r="K1896">
            <v>5432.5577351666661</v>
          </cell>
          <cell r="L1896">
            <v>-3.97</v>
          </cell>
        </row>
        <row r="1897">
          <cell r="A1897" t="str">
            <v>E333 HYD Wtrwhl/Trbn, Snoqualmie 1</v>
          </cell>
          <cell r="B1897" t="str">
            <v>E333 HYD Wtrwhl/Trbn, Snoqualmie 1-7</v>
          </cell>
          <cell r="C1897" t="str">
            <v>403E</v>
          </cell>
          <cell r="E1897">
            <v>43312</v>
          </cell>
          <cell r="F1897">
            <v>1885500.95</v>
          </cell>
          <cell r="G1897">
            <v>3.4599999999999999E-2</v>
          </cell>
          <cell r="H1897">
            <v>5436.53</v>
          </cell>
          <cell r="I1897">
            <v>1884124.07</v>
          </cell>
          <cell r="J1897">
            <v>3.4599999999999999E-2</v>
          </cell>
          <cell r="K1897">
            <v>5432.5577351666661</v>
          </cell>
          <cell r="L1897">
            <v>-3.97</v>
          </cell>
        </row>
        <row r="1898">
          <cell r="A1898" t="str">
            <v>E333 HYD Wtrwhl/Trbn, Snoqualmie 1</v>
          </cell>
          <cell r="B1898" t="str">
            <v>E333 HYD Wtrwhl/Trbn, Snoqualmie 1-8</v>
          </cell>
          <cell r="C1898" t="str">
            <v>403E</v>
          </cell>
          <cell r="E1898">
            <v>43343</v>
          </cell>
          <cell r="F1898">
            <v>1885500.95</v>
          </cell>
          <cell r="G1898">
            <v>3.4599999999999999E-2</v>
          </cell>
          <cell r="H1898">
            <v>5436.53</v>
          </cell>
          <cell r="I1898">
            <v>1884124.07</v>
          </cell>
          <cell r="J1898">
            <v>3.4599999999999999E-2</v>
          </cell>
          <cell r="K1898">
            <v>5432.5577351666661</v>
          </cell>
          <cell r="L1898">
            <v>-3.97</v>
          </cell>
        </row>
        <row r="1899">
          <cell r="A1899" t="str">
            <v>E333 HYD Wtrwhl/Trbn, Snoqualmie 1</v>
          </cell>
          <cell r="B1899" t="str">
            <v>E333 HYD Wtrwhl/Trbn, Snoqualmie 1-9</v>
          </cell>
          <cell r="C1899" t="str">
            <v>403E</v>
          </cell>
          <cell r="E1899">
            <v>43373</v>
          </cell>
          <cell r="F1899">
            <v>1885500.95</v>
          </cell>
          <cell r="G1899">
            <v>3.4599999999999999E-2</v>
          </cell>
          <cell r="H1899">
            <v>5436.53</v>
          </cell>
          <cell r="I1899">
            <v>1884124.07</v>
          </cell>
          <cell r="J1899">
            <v>3.4599999999999999E-2</v>
          </cell>
          <cell r="K1899">
            <v>5432.5577351666661</v>
          </cell>
          <cell r="L1899">
            <v>-3.97</v>
          </cell>
        </row>
        <row r="1900">
          <cell r="A1900" t="str">
            <v>E333 HYD Wtrwhl/Trbn, Snoqualmie 1</v>
          </cell>
          <cell r="B1900" t="str">
            <v>E333 HYD Wtrwhl/Trbn, Snoqualmie 1-10</v>
          </cell>
          <cell r="C1900" t="str">
            <v>403E</v>
          </cell>
          <cell r="E1900">
            <v>43404</v>
          </cell>
          <cell r="F1900">
            <v>1885500.95</v>
          </cell>
          <cell r="G1900">
            <v>3.4599999999999999E-2</v>
          </cell>
          <cell r="H1900">
            <v>5436.53</v>
          </cell>
          <cell r="I1900">
            <v>1884124.07</v>
          </cell>
          <cell r="J1900">
            <v>3.4599999999999999E-2</v>
          </cell>
          <cell r="K1900">
            <v>5432.5577351666661</v>
          </cell>
          <cell r="L1900">
            <v>-3.97</v>
          </cell>
        </row>
        <row r="1901">
          <cell r="A1901" t="str">
            <v>E333 HYD Wtrwhl/Trbn, Snoqualmie 1</v>
          </cell>
          <cell r="B1901" t="str">
            <v>E333 HYD Wtrwhl/Trbn, Snoqualmie 1-11</v>
          </cell>
          <cell r="C1901" t="str">
            <v>403E</v>
          </cell>
          <cell r="E1901">
            <v>43434</v>
          </cell>
          <cell r="F1901">
            <v>1885500.95</v>
          </cell>
          <cell r="G1901">
            <v>3.4599999999999999E-2</v>
          </cell>
          <cell r="H1901">
            <v>5436.53</v>
          </cell>
          <cell r="I1901">
            <v>1884124.07</v>
          </cell>
          <cell r="J1901">
            <v>3.4599999999999999E-2</v>
          </cell>
          <cell r="K1901">
            <v>5432.5577351666661</v>
          </cell>
          <cell r="L1901">
            <v>-3.97</v>
          </cell>
        </row>
        <row r="1902">
          <cell r="A1902" t="str">
            <v>E333 HYD Wtrwhl/Trbn, Snoqualmie 1</v>
          </cell>
          <cell r="B1902" t="str">
            <v>E333 HYD Wtrwhl/Trbn, Snoqualmie 1-12</v>
          </cell>
          <cell r="C1902" t="str">
            <v>403E</v>
          </cell>
          <cell r="E1902">
            <v>43465</v>
          </cell>
          <cell r="F1902">
            <v>1884124.07</v>
          </cell>
          <cell r="G1902">
            <v>3.4599999999999999E-2</v>
          </cell>
          <cell r="H1902">
            <v>5432.5599999999995</v>
          </cell>
          <cell r="I1902">
            <v>1884124.07</v>
          </cell>
          <cell r="J1902">
            <v>3.4599999999999999E-2</v>
          </cell>
          <cell r="K1902">
            <v>5432.5577351666661</v>
          </cell>
          <cell r="L1902">
            <v>0</v>
          </cell>
        </row>
        <row r="1903">
          <cell r="A1903" t="str">
            <v>E333 HYD Wtrwhl/Trbn, Snoqualmie 1 Total</v>
          </cell>
          <cell r="C1903" t="str">
            <v>HYD</v>
          </cell>
          <cell r="E1903" t="str">
            <v>Total</v>
          </cell>
          <cell r="F1903"/>
          <cell r="G1903"/>
          <cell r="H1903">
            <v>65234.389999999992</v>
          </cell>
          <cell r="I1903"/>
          <cell r="J1903">
            <v>0</v>
          </cell>
          <cell r="K1903">
            <v>65190.69282199999</v>
          </cell>
          <cell r="L1903">
            <v>-43.7</v>
          </cell>
        </row>
        <row r="1904">
          <cell r="A1904" t="str">
            <v>E333 HYD Wtrwhl/Trbn, Snoqualmie 2</v>
          </cell>
          <cell r="B1904" t="str">
            <v>E333 HYD Wtrwhl/Trbn, Snoqualmie 2-1</v>
          </cell>
          <cell r="C1904" t="str">
            <v>403E</v>
          </cell>
          <cell r="E1904">
            <v>43131</v>
          </cell>
          <cell r="F1904">
            <v>6614758.1299999999</v>
          </cell>
          <cell r="G1904">
            <v>3.49E-2</v>
          </cell>
          <cell r="H1904">
            <v>19237.920000000002</v>
          </cell>
          <cell r="I1904">
            <v>7208704.2999999998</v>
          </cell>
          <cell r="J1904">
            <v>3.49E-2</v>
          </cell>
          <cell r="K1904">
            <v>20965.315005833334</v>
          </cell>
          <cell r="L1904">
            <v>1727.4</v>
          </cell>
        </row>
        <row r="1905">
          <cell r="A1905" t="str">
            <v>E333 HYD Wtrwhl/Trbn, Snoqualmie 2</v>
          </cell>
          <cell r="B1905" t="str">
            <v>E333 HYD Wtrwhl/Trbn, Snoqualmie 2-2</v>
          </cell>
          <cell r="C1905" t="str">
            <v>403E</v>
          </cell>
          <cell r="E1905">
            <v>43159</v>
          </cell>
          <cell r="F1905">
            <v>6614758.1299999999</v>
          </cell>
          <cell r="G1905">
            <v>3.49E-2</v>
          </cell>
          <cell r="H1905">
            <v>19237.920000000002</v>
          </cell>
          <cell r="I1905">
            <v>7208704.2999999998</v>
          </cell>
          <cell r="J1905">
            <v>3.49E-2</v>
          </cell>
          <cell r="K1905">
            <v>20965.315005833334</v>
          </cell>
          <cell r="L1905">
            <v>1727.4</v>
          </cell>
        </row>
        <row r="1906">
          <cell r="A1906" t="str">
            <v>E333 HYD Wtrwhl/Trbn, Snoqualmie 2</v>
          </cell>
          <cell r="B1906" t="str">
            <v>E333 HYD Wtrwhl/Trbn, Snoqualmie 2-3</v>
          </cell>
          <cell r="C1906" t="str">
            <v>403E</v>
          </cell>
          <cell r="E1906">
            <v>43190</v>
          </cell>
          <cell r="F1906">
            <v>6614758.1299999999</v>
          </cell>
          <cell r="G1906">
            <v>3.49E-2</v>
          </cell>
          <cell r="H1906">
            <v>19237.920000000002</v>
          </cell>
          <cell r="I1906">
            <v>7208704.2999999998</v>
          </cell>
          <cell r="J1906">
            <v>3.49E-2</v>
          </cell>
          <cell r="K1906">
            <v>20965.315005833334</v>
          </cell>
          <cell r="L1906">
            <v>1727.4</v>
          </cell>
        </row>
        <row r="1907">
          <cell r="A1907" t="str">
            <v>E333 HYD Wtrwhl/Trbn, Snoqualmie 2</v>
          </cell>
          <cell r="B1907" t="str">
            <v>E333 HYD Wtrwhl/Trbn, Snoqualmie 2-4</v>
          </cell>
          <cell r="C1907" t="str">
            <v>403E</v>
          </cell>
          <cell r="E1907">
            <v>43220</v>
          </cell>
          <cell r="F1907">
            <v>6614758.1299999999</v>
          </cell>
          <cell r="G1907">
            <v>3.49E-2</v>
          </cell>
          <cell r="H1907">
            <v>19237.920000000002</v>
          </cell>
          <cell r="I1907">
            <v>7208704.2999999998</v>
          </cell>
          <cell r="J1907">
            <v>3.49E-2</v>
          </cell>
          <cell r="K1907">
            <v>20965.315005833334</v>
          </cell>
          <cell r="L1907">
            <v>1727.4</v>
          </cell>
        </row>
        <row r="1908">
          <cell r="A1908" t="str">
            <v>E333 HYD Wtrwhl/Trbn, Snoqualmie 2</v>
          </cell>
          <cell r="B1908" t="str">
            <v>E333 HYD Wtrwhl/Trbn, Snoqualmie 2-5</v>
          </cell>
          <cell r="C1908" t="str">
            <v>403E</v>
          </cell>
          <cell r="E1908">
            <v>43251</v>
          </cell>
          <cell r="F1908">
            <v>6614758.1299999999</v>
          </cell>
          <cell r="G1908">
            <v>3.49E-2</v>
          </cell>
          <cell r="H1908">
            <v>19237.920000000002</v>
          </cell>
          <cell r="I1908">
            <v>7208704.2999999998</v>
          </cell>
          <cell r="J1908">
            <v>3.49E-2</v>
          </cell>
          <cell r="K1908">
            <v>20965.315005833334</v>
          </cell>
          <cell r="L1908">
            <v>1727.4</v>
          </cell>
        </row>
        <row r="1909">
          <cell r="A1909" t="str">
            <v>E333 HYD Wtrwhl/Trbn, Snoqualmie 2</v>
          </cell>
          <cell r="B1909" t="str">
            <v>E333 HYD Wtrwhl/Trbn, Snoqualmie 2-6</v>
          </cell>
          <cell r="C1909" t="str">
            <v>403E</v>
          </cell>
          <cell r="E1909">
            <v>43281</v>
          </cell>
          <cell r="F1909">
            <v>6614758.1299999999</v>
          </cell>
          <cell r="G1909">
            <v>3.49E-2</v>
          </cell>
          <cell r="H1909">
            <v>19237.920000000002</v>
          </cell>
          <cell r="I1909">
            <v>7208704.2999999998</v>
          </cell>
          <cell r="J1909">
            <v>3.49E-2</v>
          </cell>
          <cell r="K1909">
            <v>20965.315005833334</v>
          </cell>
          <cell r="L1909">
            <v>1727.4</v>
          </cell>
        </row>
        <row r="1910">
          <cell r="A1910" t="str">
            <v>E333 HYD Wtrwhl/Trbn, Snoqualmie 2</v>
          </cell>
          <cell r="B1910" t="str">
            <v>E333 HYD Wtrwhl/Trbn, Snoqualmie 2-7</v>
          </cell>
          <cell r="C1910" t="str">
            <v>403E</v>
          </cell>
          <cell r="E1910">
            <v>43312</v>
          </cell>
          <cell r="F1910">
            <v>6614758.1299999999</v>
          </cell>
          <cell r="G1910">
            <v>3.49E-2</v>
          </cell>
          <cell r="H1910">
            <v>19237.920000000002</v>
          </cell>
          <cell r="I1910">
            <v>7208704.2999999998</v>
          </cell>
          <cell r="J1910">
            <v>3.49E-2</v>
          </cell>
          <cell r="K1910">
            <v>20965.315005833334</v>
          </cell>
          <cell r="L1910">
            <v>1727.4</v>
          </cell>
        </row>
        <row r="1911">
          <cell r="A1911" t="str">
            <v>E333 HYD Wtrwhl/Trbn, Snoqualmie 2</v>
          </cell>
          <cell r="B1911" t="str">
            <v>E333 HYD Wtrwhl/Trbn, Snoqualmie 2-8</v>
          </cell>
          <cell r="C1911" t="str">
            <v>403E</v>
          </cell>
          <cell r="E1911">
            <v>43343</v>
          </cell>
          <cell r="F1911">
            <v>6614758.1299999999</v>
          </cell>
          <cell r="G1911">
            <v>3.49E-2</v>
          </cell>
          <cell r="H1911">
            <v>19237.920000000002</v>
          </cell>
          <cell r="I1911">
            <v>7208704.2999999998</v>
          </cell>
          <cell r="J1911">
            <v>3.49E-2</v>
          </cell>
          <cell r="K1911">
            <v>20965.315005833334</v>
          </cell>
          <cell r="L1911">
            <v>1727.4</v>
          </cell>
        </row>
        <row r="1912">
          <cell r="A1912" t="str">
            <v>E333 HYD Wtrwhl/Trbn, Snoqualmie 2</v>
          </cell>
          <cell r="B1912" t="str">
            <v>E333 HYD Wtrwhl/Trbn, Snoqualmie 2-9</v>
          </cell>
          <cell r="C1912" t="str">
            <v>403E</v>
          </cell>
          <cell r="E1912">
            <v>43373</v>
          </cell>
          <cell r="F1912">
            <v>6614758.1299999999</v>
          </cell>
          <cell r="G1912">
            <v>3.49E-2</v>
          </cell>
          <cell r="H1912">
            <v>19237.920000000002</v>
          </cell>
          <cell r="I1912">
            <v>7208704.2999999998</v>
          </cell>
          <cell r="J1912">
            <v>3.49E-2</v>
          </cell>
          <cell r="K1912">
            <v>20965.315005833334</v>
          </cell>
          <cell r="L1912">
            <v>1727.4</v>
          </cell>
        </row>
        <row r="1913">
          <cell r="A1913" t="str">
            <v>E333 HYD Wtrwhl/Trbn, Snoqualmie 2</v>
          </cell>
          <cell r="B1913" t="str">
            <v>E333 HYD Wtrwhl/Trbn, Snoqualmie 2-10</v>
          </cell>
          <cell r="C1913" t="str">
            <v>403E</v>
          </cell>
          <cell r="E1913">
            <v>43404</v>
          </cell>
          <cell r="F1913">
            <v>6623149.5800000001</v>
          </cell>
          <cell r="G1913">
            <v>3.49E-2</v>
          </cell>
          <cell r="H1913">
            <v>19262.329999999998</v>
          </cell>
          <cell r="I1913">
            <v>7208704.2999999998</v>
          </cell>
          <cell r="J1913">
            <v>3.49E-2</v>
          </cell>
          <cell r="K1913">
            <v>20965.315005833334</v>
          </cell>
          <cell r="L1913">
            <v>1702.99</v>
          </cell>
        </row>
        <row r="1914">
          <cell r="A1914" t="str">
            <v>E333 HYD Wtrwhl/Trbn, Snoqualmie 2</v>
          </cell>
          <cell r="B1914" t="str">
            <v>E333 HYD Wtrwhl/Trbn, Snoqualmie 2-11</v>
          </cell>
          <cell r="C1914" t="str">
            <v>403E</v>
          </cell>
          <cell r="E1914">
            <v>43434</v>
          </cell>
          <cell r="F1914">
            <v>6631541.0300000003</v>
          </cell>
          <cell r="G1914">
            <v>3.49E-2</v>
          </cell>
          <cell r="H1914">
            <v>19286.73</v>
          </cell>
          <cell r="I1914">
            <v>7208704.2999999998</v>
          </cell>
          <cell r="J1914">
            <v>3.49E-2</v>
          </cell>
          <cell r="K1914">
            <v>20965.315005833334</v>
          </cell>
          <cell r="L1914">
            <v>1678.59</v>
          </cell>
        </row>
        <row r="1915">
          <cell r="A1915" t="str">
            <v>E333 HYD Wtrwhl/Trbn, Snoqualmie 2</v>
          </cell>
          <cell r="B1915" t="str">
            <v>E333 HYD Wtrwhl/Trbn, Snoqualmie 2-12</v>
          </cell>
          <cell r="C1915" t="str">
            <v>403E</v>
          </cell>
          <cell r="E1915">
            <v>43465</v>
          </cell>
          <cell r="F1915">
            <v>7208704.2999999998</v>
          </cell>
          <cell r="G1915">
            <v>3.49E-2</v>
          </cell>
          <cell r="H1915">
            <v>20965.32</v>
          </cell>
          <cell r="I1915">
            <v>7208704.2999999998</v>
          </cell>
          <cell r="J1915">
            <v>3.49E-2</v>
          </cell>
          <cell r="K1915">
            <v>20965.315005833334</v>
          </cell>
          <cell r="L1915">
            <v>0</v>
          </cell>
        </row>
        <row r="1916">
          <cell r="A1916" t="str">
            <v>E333 HYD Wtrwhl/Trbn, Snoqualmie 2 Total</v>
          </cell>
          <cell r="C1916" t="str">
            <v>HYD</v>
          </cell>
          <cell r="E1916" t="str">
            <v>Total</v>
          </cell>
          <cell r="F1916"/>
          <cell r="G1916"/>
          <cell r="H1916">
            <v>232655.66000000003</v>
          </cell>
          <cell r="I1916"/>
          <cell r="J1916">
            <v>0</v>
          </cell>
          <cell r="K1916">
            <v>251583.78007000007</v>
          </cell>
          <cell r="L1916">
            <v>18928.12</v>
          </cell>
        </row>
        <row r="1917">
          <cell r="A1917" t="str">
            <v>E333 HYD Wtrwhl/Trbn, Upper Baker</v>
          </cell>
          <cell r="B1917" t="str">
            <v>E333 HYD Wtrwhl/Trbn, Upper Baker-1</v>
          </cell>
          <cell r="C1917" t="str">
            <v>403E</v>
          </cell>
          <cell r="E1917">
            <v>43131</v>
          </cell>
          <cell r="F1917">
            <v>13128270.76</v>
          </cell>
          <cell r="G1917">
            <v>9.6000000000000009E-3</v>
          </cell>
          <cell r="H1917">
            <v>10502.619999999999</v>
          </cell>
          <cell r="I1917">
            <v>13128270.76</v>
          </cell>
          <cell r="J1917">
            <v>9.6000000000000009E-3</v>
          </cell>
          <cell r="K1917">
            <v>10502.616608</v>
          </cell>
          <cell r="L1917">
            <v>0</v>
          </cell>
        </row>
        <row r="1918">
          <cell r="A1918" t="str">
            <v>E333 HYD Wtrwhl/Trbn, Upper Baker</v>
          </cell>
          <cell r="B1918" t="str">
            <v>E333 HYD Wtrwhl/Trbn, Upper Baker-2</v>
          </cell>
          <cell r="C1918" t="str">
            <v>403E</v>
          </cell>
          <cell r="E1918">
            <v>43159</v>
          </cell>
          <cell r="F1918">
            <v>13128270.76</v>
          </cell>
          <cell r="G1918">
            <v>9.6000000000000009E-3</v>
          </cell>
          <cell r="H1918">
            <v>10502.619999999999</v>
          </cell>
          <cell r="I1918">
            <v>13128270.76</v>
          </cell>
          <cell r="J1918">
            <v>9.6000000000000009E-3</v>
          </cell>
          <cell r="K1918">
            <v>10502.616608</v>
          </cell>
          <cell r="L1918">
            <v>0</v>
          </cell>
        </row>
        <row r="1919">
          <cell r="A1919" t="str">
            <v>E333 HYD Wtrwhl/Trbn, Upper Baker</v>
          </cell>
          <cell r="B1919" t="str">
            <v>E333 HYD Wtrwhl/Trbn, Upper Baker-3</v>
          </cell>
          <cell r="C1919" t="str">
            <v>403E</v>
          </cell>
          <cell r="E1919">
            <v>43190</v>
          </cell>
          <cell r="F1919">
            <v>13128270.76</v>
          </cell>
          <cell r="G1919">
            <v>9.6000000000000009E-3</v>
          </cell>
          <cell r="H1919">
            <v>10502.619999999999</v>
          </cell>
          <cell r="I1919">
            <v>13128270.76</v>
          </cell>
          <cell r="J1919">
            <v>9.6000000000000009E-3</v>
          </cell>
          <cell r="K1919">
            <v>10502.616608</v>
          </cell>
          <cell r="L1919">
            <v>0</v>
          </cell>
        </row>
        <row r="1920">
          <cell r="A1920" t="str">
            <v>E333 HYD Wtrwhl/Trbn, Upper Baker</v>
          </cell>
          <cell r="B1920" t="str">
            <v>E333 HYD Wtrwhl/Trbn, Upper Baker-4</v>
          </cell>
          <cell r="C1920" t="str">
            <v>403E</v>
          </cell>
          <cell r="E1920">
            <v>43220</v>
          </cell>
          <cell r="F1920">
            <v>13128270.76</v>
          </cell>
          <cell r="G1920">
            <v>9.6000000000000009E-3</v>
          </cell>
          <cell r="H1920">
            <v>10502.619999999999</v>
          </cell>
          <cell r="I1920">
            <v>13128270.76</v>
          </cell>
          <cell r="J1920">
            <v>9.6000000000000009E-3</v>
          </cell>
          <cell r="K1920">
            <v>10502.616608</v>
          </cell>
          <cell r="L1920">
            <v>0</v>
          </cell>
        </row>
        <row r="1921">
          <cell r="A1921" t="str">
            <v>E333 HYD Wtrwhl/Trbn, Upper Baker</v>
          </cell>
          <cell r="B1921" t="str">
            <v>E333 HYD Wtrwhl/Trbn, Upper Baker-5</v>
          </cell>
          <cell r="C1921" t="str">
            <v>403E</v>
          </cell>
          <cell r="E1921">
            <v>43251</v>
          </cell>
          <cell r="F1921">
            <v>13128270.76</v>
          </cell>
          <cell r="G1921">
            <v>9.6000000000000009E-3</v>
          </cell>
          <cell r="H1921">
            <v>10502.619999999999</v>
          </cell>
          <cell r="I1921">
            <v>13128270.76</v>
          </cell>
          <cell r="J1921">
            <v>9.6000000000000009E-3</v>
          </cell>
          <cell r="K1921">
            <v>10502.616608</v>
          </cell>
          <cell r="L1921">
            <v>0</v>
          </cell>
        </row>
        <row r="1922">
          <cell r="A1922" t="str">
            <v>E333 HYD Wtrwhl/Trbn, Upper Baker</v>
          </cell>
          <cell r="B1922" t="str">
            <v>E333 HYD Wtrwhl/Trbn, Upper Baker-6</v>
          </cell>
          <cell r="C1922" t="str">
            <v>403E</v>
          </cell>
          <cell r="E1922">
            <v>43281</v>
          </cell>
          <cell r="F1922">
            <v>13128270.76</v>
          </cell>
          <cell r="G1922">
            <v>9.6000000000000009E-3</v>
          </cell>
          <cell r="H1922">
            <v>10502.619999999999</v>
          </cell>
          <cell r="I1922">
            <v>13128270.76</v>
          </cell>
          <cell r="J1922">
            <v>9.6000000000000009E-3</v>
          </cell>
          <cell r="K1922">
            <v>10502.616608</v>
          </cell>
          <cell r="L1922">
            <v>0</v>
          </cell>
        </row>
        <row r="1923">
          <cell r="A1923" t="str">
            <v>E333 HYD Wtrwhl/Trbn, Upper Baker</v>
          </cell>
          <cell r="B1923" t="str">
            <v>E333 HYD Wtrwhl/Trbn, Upper Baker-7</v>
          </cell>
          <cell r="C1923" t="str">
            <v>403E</v>
          </cell>
          <cell r="E1923">
            <v>43312</v>
          </cell>
          <cell r="F1923">
            <v>13128270.76</v>
          </cell>
          <cell r="G1923">
            <v>9.6000000000000009E-3</v>
          </cell>
          <cell r="H1923">
            <v>10502.619999999999</v>
          </cell>
          <cell r="I1923">
            <v>13128270.76</v>
          </cell>
          <cell r="J1923">
            <v>9.6000000000000009E-3</v>
          </cell>
          <cell r="K1923">
            <v>10502.616608</v>
          </cell>
          <cell r="L1923">
            <v>0</v>
          </cell>
        </row>
        <row r="1924">
          <cell r="A1924" t="str">
            <v>E333 HYD Wtrwhl/Trbn, Upper Baker</v>
          </cell>
          <cell r="B1924" t="str">
            <v>E333 HYD Wtrwhl/Trbn, Upper Baker-8</v>
          </cell>
          <cell r="C1924" t="str">
            <v>403E</v>
          </cell>
          <cell r="E1924">
            <v>43343</v>
          </cell>
          <cell r="F1924">
            <v>13128270.76</v>
          </cell>
          <cell r="G1924">
            <v>9.6000000000000009E-3</v>
          </cell>
          <cell r="H1924">
            <v>10502.619999999999</v>
          </cell>
          <cell r="I1924">
            <v>13128270.76</v>
          </cell>
          <cell r="J1924">
            <v>9.6000000000000009E-3</v>
          </cell>
          <cell r="K1924">
            <v>10502.616608</v>
          </cell>
          <cell r="L1924">
            <v>0</v>
          </cell>
        </row>
        <row r="1925">
          <cell r="A1925" t="str">
            <v>E333 HYD Wtrwhl/Trbn, Upper Baker</v>
          </cell>
          <cell r="B1925" t="str">
            <v>E333 HYD Wtrwhl/Trbn, Upper Baker-9</v>
          </cell>
          <cell r="C1925" t="str">
            <v>403E</v>
          </cell>
          <cell r="E1925">
            <v>43373</v>
          </cell>
          <cell r="F1925">
            <v>13128270.76</v>
          </cell>
          <cell r="G1925">
            <v>9.6000000000000009E-3</v>
          </cell>
          <cell r="H1925">
            <v>10502.619999999999</v>
          </cell>
          <cell r="I1925">
            <v>13128270.76</v>
          </cell>
          <cell r="J1925">
            <v>9.6000000000000009E-3</v>
          </cell>
          <cell r="K1925">
            <v>10502.616608</v>
          </cell>
          <cell r="L1925">
            <v>0</v>
          </cell>
        </row>
        <row r="1926">
          <cell r="A1926" t="str">
            <v>E333 HYD Wtrwhl/Trbn, Upper Baker</v>
          </cell>
          <cell r="B1926" t="str">
            <v>E333 HYD Wtrwhl/Trbn, Upper Baker-10</v>
          </cell>
          <cell r="C1926" t="str">
            <v>403E</v>
          </cell>
          <cell r="E1926">
            <v>43404</v>
          </cell>
          <cell r="F1926">
            <v>13128270.76</v>
          </cell>
          <cell r="G1926">
            <v>9.6000000000000009E-3</v>
          </cell>
          <cell r="H1926">
            <v>10502.619999999999</v>
          </cell>
          <cell r="I1926">
            <v>13128270.76</v>
          </cell>
          <cell r="J1926">
            <v>9.6000000000000009E-3</v>
          </cell>
          <cell r="K1926">
            <v>10502.616608</v>
          </cell>
          <cell r="L1926">
            <v>0</v>
          </cell>
        </row>
        <row r="1927">
          <cell r="A1927" t="str">
            <v>E333 HYD Wtrwhl/Trbn, Upper Baker</v>
          </cell>
          <cell r="B1927" t="str">
            <v>E333 HYD Wtrwhl/Trbn, Upper Baker-11</v>
          </cell>
          <cell r="C1927" t="str">
            <v>403E</v>
          </cell>
          <cell r="E1927">
            <v>43434</v>
          </cell>
          <cell r="F1927">
            <v>13128270.76</v>
          </cell>
          <cell r="G1927">
            <v>9.6000000000000009E-3</v>
          </cell>
          <cell r="H1927">
            <v>10502.619999999999</v>
          </cell>
          <cell r="I1927">
            <v>13128270.76</v>
          </cell>
          <cell r="J1927">
            <v>9.6000000000000009E-3</v>
          </cell>
          <cell r="K1927">
            <v>10502.616608</v>
          </cell>
          <cell r="L1927">
            <v>0</v>
          </cell>
        </row>
        <row r="1928">
          <cell r="A1928" t="str">
            <v>E333 HYD Wtrwhl/Trbn, Upper Baker</v>
          </cell>
          <cell r="B1928" t="str">
            <v>E333 HYD Wtrwhl/Trbn, Upper Baker-12</v>
          </cell>
          <cell r="C1928" t="str">
            <v>403E</v>
          </cell>
          <cell r="E1928">
            <v>43465</v>
          </cell>
          <cell r="F1928">
            <v>13128270.76</v>
          </cell>
          <cell r="G1928">
            <v>9.6000000000000009E-3</v>
          </cell>
          <cell r="H1928">
            <v>10502.619999999999</v>
          </cell>
          <cell r="I1928">
            <v>13128270.76</v>
          </cell>
          <cell r="J1928">
            <v>9.6000000000000009E-3</v>
          </cell>
          <cell r="K1928">
            <v>10502.616608</v>
          </cell>
          <cell r="L1928">
            <v>0</v>
          </cell>
        </row>
        <row r="1929">
          <cell r="A1929" t="str">
            <v>E333 HYD Wtrwhl/Trbn, Upper Baker Total</v>
          </cell>
          <cell r="C1929" t="str">
            <v>HYD</v>
          </cell>
          <cell r="E1929" t="str">
            <v>Total</v>
          </cell>
          <cell r="F1929"/>
          <cell r="G1929"/>
          <cell r="H1929">
            <v>126031.43999999996</v>
          </cell>
          <cell r="I1929"/>
          <cell r="J1929">
            <v>0</v>
          </cell>
          <cell r="K1929">
            <v>126031.39929599997</v>
          </cell>
          <cell r="L1929">
            <v>-0.04</v>
          </cell>
        </row>
        <row r="1930">
          <cell r="A1930" t="str">
            <v>E334 HYD Accessory, LB-2013</v>
          </cell>
          <cell r="B1930" t="str">
            <v>E334 HYD Accessory, LB-2013-1</v>
          </cell>
          <cell r="C1930" t="str">
            <v>403E</v>
          </cell>
          <cell r="E1930">
            <v>43131</v>
          </cell>
          <cell r="F1930">
            <v>13539297.01</v>
          </cell>
          <cell r="G1930">
            <v>2.2099999999999998E-2</v>
          </cell>
          <cell r="H1930">
            <v>24934.87</v>
          </cell>
          <cell r="I1930">
            <v>13539297.01</v>
          </cell>
          <cell r="J1930">
            <v>2.2099999999999998E-2</v>
          </cell>
          <cell r="K1930">
            <v>24934.871993416662</v>
          </cell>
          <cell r="L1930">
            <v>0</v>
          </cell>
        </row>
        <row r="1931">
          <cell r="A1931" t="str">
            <v>E334 HYD Accessory, LB-2013</v>
          </cell>
          <cell r="B1931" t="str">
            <v>E334 HYD Accessory, LB-2013-2</v>
          </cell>
          <cell r="C1931" t="str">
            <v>403E</v>
          </cell>
          <cell r="E1931">
            <v>43159</v>
          </cell>
          <cell r="F1931">
            <v>13539297.01</v>
          </cell>
          <cell r="G1931">
            <v>2.2099999999999998E-2</v>
          </cell>
          <cell r="H1931">
            <v>24934.87</v>
          </cell>
          <cell r="I1931">
            <v>13539297.01</v>
          </cell>
          <cell r="J1931">
            <v>2.2099999999999998E-2</v>
          </cell>
          <cell r="K1931">
            <v>24934.871993416662</v>
          </cell>
          <cell r="L1931">
            <v>0</v>
          </cell>
        </row>
        <row r="1932">
          <cell r="A1932" t="str">
            <v>E334 HYD Accessory, LB-2013</v>
          </cell>
          <cell r="B1932" t="str">
            <v>E334 HYD Accessory, LB-2013-3</v>
          </cell>
          <cell r="C1932" t="str">
            <v>403E</v>
          </cell>
          <cell r="E1932">
            <v>43190</v>
          </cell>
          <cell r="F1932">
            <v>13539297.01</v>
          </cell>
          <cell r="G1932">
            <v>2.2099999999999998E-2</v>
          </cell>
          <cell r="H1932">
            <v>24934.87</v>
          </cell>
          <cell r="I1932">
            <v>13539297.01</v>
          </cell>
          <cell r="J1932">
            <v>2.2099999999999998E-2</v>
          </cell>
          <cell r="K1932">
            <v>24934.871993416662</v>
          </cell>
          <cell r="L1932">
            <v>0</v>
          </cell>
        </row>
        <row r="1933">
          <cell r="A1933" t="str">
            <v>E334 HYD Accessory, LB-2013</v>
          </cell>
          <cell r="B1933" t="str">
            <v>E334 HYD Accessory, LB-2013-4</v>
          </cell>
          <cell r="C1933" t="str">
            <v>403E</v>
          </cell>
          <cell r="E1933">
            <v>43220</v>
          </cell>
          <cell r="F1933">
            <v>13539297.01</v>
          </cell>
          <cell r="G1933">
            <v>2.2099999999999998E-2</v>
          </cell>
          <cell r="H1933">
            <v>24934.87</v>
          </cell>
          <cell r="I1933">
            <v>13539297.01</v>
          </cell>
          <cell r="J1933">
            <v>2.2099999999999998E-2</v>
          </cell>
          <cell r="K1933">
            <v>24934.871993416662</v>
          </cell>
          <cell r="L1933">
            <v>0</v>
          </cell>
        </row>
        <row r="1934">
          <cell r="A1934" t="str">
            <v>E334 HYD Accessory, LB-2013</v>
          </cell>
          <cell r="B1934" t="str">
            <v>E334 HYD Accessory, LB-2013-5</v>
          </cell>
          <cell r="C1934" t="str">
            <v>403E</v>
          </cell>
          <cell r="E1934">
            <v>43251</v>
          </cell>
          <cell r="F1934">
            <v>13539297.01</v>
          </cell>
          <cell r="G1934">
            <v>2.2099999999999998E-2</v>
          </cell>
          <cell r="H1934">
            <v>24934.87</v>
          </cell>
          <cell r="I1934">
            <v>13539297.01</v>
          </cell>
          <cell r="J1934">
            <v>2.2099999999999998E-2</v>
          </cell>
          <cell r="K1934">
            <v>24934.871993416662</v>
          </cell>
          <cell r="L1934">
            <v>0</v>
          </cell>
        </row>
        <row r="1935">
          <cell r="A1935" t="str">
            <v>E334 HYD Accessory, LB-2013</v>
          </cell>
          <cell r="B1935" t="str">
            <v>E334 HYD Accessory, LB-2013-6</v>
          </cell>
          <cell r="C1935" t="str">
            <v>403E</v>
          </cell>
          <cell r="E1935">
            <v>43281</v>
          </cell>
          <cell r="F1935">
            <v>13539297.01</v>
          </cell>
          <cell r="G1935">
            <v>2.2099999999999998E-2</v>
          </cell>
          <cell r="H1935">
            <v>24934.87</v>
          </cell>
          <cell r="I1935">
            <v>13539297.01</v>
          </cell>
          <cell r="J1935">
            <v>2.2099999999999998E-2</v>
          </cell>
          <cell r="K1935">
            <v>24934.871993416662</v>
          </cell>
          <cell r="L1935">
            <v>0</v>
          </cell>
        </row>
        <row r="1936">
          <cell r="A1936" t="str">
            <v>E334 HYD Accessory, LB-2013</v>
          </cell>
          <cell r="B1936" t="str">
            <v>E334 HYD Accessory, LB-2013-7</v>
          </cell>
          <cell r="C1936" t="str">
            <v>403E</v>
          </cell>
          <cell r="E1936">
            <v>43312</v>
          </cell>
          <cell r="F1936">
            <v>13539297.01</v>
          </cell>
          <cell r="G1936">
            <v>2.2099999999999998E-2</v>
          </cell>
          <cell r="H1936">
            <v>24934.87</v>
          </cell>
          <cell r="I1936">
            <v>13539297.01</v>
          </cell>
          <cell r="J1936">
            <v>2.2099999999999998E-2</v>
          </cell>
          <cell r="K1936">
            <v>24934.871993416662</v>
          </cell>
          <cell r="L1936">
            <v>0</v>
          </cell>
        </row>
        <row r="1937">
          <cell r="A1937" t="str">
            <v>E334 HYD Accessory, LB-2013</v>
          </cell>
          <cell r="B1937" t="str">
            <v>E334 HYD Accessory, LB-2013-8</v>
          </cell>
          <cell r="C1937" t="str">
            <v>403E</v>
          </cell>
          <cell r="E1937">
            <v>43343</v>
          </cell>
          <cell r="F1937">
            <v>13539297.01</v>
          </cell>
          <cell r="G1937">
            <v>2.2099999999999998E-2</v>
          </cell>
          <cell r="H1937">
            <v>24934.87</v>
          </cell>
          <cell r="I1937">
            <v>13539297.01</v>
          </cell>
          <cell r="J1937">
            <v>2.2099999999999998E-2</v>
          </cell>
          <cell r="K1937">
            <v>24934.871993416662</v>
          </cell>
          <cell r="L1937">
            <v>0</v>
          </cell>
        </row>
        <row r="1938">
          <cell r="A1938" t="str">
            <v>E334 HYD Accessory, LB-2013</v>
          </cell>
          <cell r="B1938" t="str">
            <v>E334 HYD Accessory, LB-2013-9</v>
          </cell>
          <cell r="C1938" t="str">
            <v>403E</v>
          </cell>
          <cell r="E1938">
            <v>43373</v>
          </cell>
          <cell r="F1938">
            <v>13539297.01</v>
          </cell>
          <cell r="G1938">
            <v>2.2099999999999998E-2</v>
          </cell>
          <cell r="H1938">
            <v>24934.87</v>
          </cell>
          <cell r="I1938">
            <v>13539297.01</v>
          </cell>
          <cell r="J1938">
            <v>2.2099999999999998E-2</v>
          </cell>
          <cell r="K1938">
            <v>24934.871993416662</v>
          </cell>
          <cell r="L1938">
            <v>0</v>
          </cell>
        </row>
        <row r="1939">
          <cell r="A1939" t="str">
            <v>E334 HYD Accessory, LB-2013</v>
          </cell>
          <cell r="B1939" t="str">
            <v>E334 HYD Accessory, LB-2013-10</v>
          </cell>
          <cell r="C1939" t="str">
            <v>403E</v>
          </cell>
          <cell r="E1939">
            <v>43404</v>
          </cell>
          <cell r="F1939">
            <v>13539297.01</v>
          </cell>
          <cell r="G1939">
            <v>2.2099999999999998E-2</v>
          </cell>
          <cell r="H1939">
            <v>24934.87</v>
          </cell>
          <cell r="I1939">
            <v>13539297.01</v>
          </cell>
          <cell r="J1939">
            <v>2.2099999999999998E-2</v>
          </cell>
          <cell r="K1939">
            <v>24934.871993416662</v>
          </cell>
          <cell r="L1939">
            <v>0</v>
          </cell>
        </row>
        <row r="1940">
          <cell r="A1940" t="str">
            <v>E334 HYD Accessory, LB-2013</v>
          </cell>
          <cell r="B1940" t="str">
            <v>E334 HYD Accessory, LB-2013-11</v>
          </cell>
          <cell r="C1940" t="str">
            <v>403E</v>
          </cell>
          <cell r="E1940">
            <v>43434</v>
          </cell>
          <cell r="F1940">
            <v>13539297.01</v>
          </cell>
          <cell r="G1940">
            <v>2.2099999999999998E-2</v>
          </cell>
          <cell r="H1940">
            <v>24934.87</v>
          </cell>
          <cell r="I1940">
            <v>13539297.01</v>
          </cell>
          <cell r="J1940">
            <v>2.2099999999999998E-2</v>
          </cell>
          <cell r="K1940">
            <v>24934.871993416662</v>
          </cell>
          <cell r="L1940">
            <v>0</v>
          </cell>
        </row>
        <row r="1941">
          <cell r="A1941" t="str">
            <v>E334 HYD Accessory, LB-2013</v>
          </cell>
          <cell r="B1941" t="str">
            <v>E334 HYD Accessory, LB-2013-12</v>
          </cell>
          <cell r="C1941" t="str">
            <v>403E</v>
          </cell>
          <cell r="E1941">
            <v>43465</v>
          </cell>
          <cell r="F1941">
            <v>13539297.01</v>
          </cell>
          <cell r="G1941">
            <v>2.2099999999999998E-2</v>
          </cell>
          <cell r="H1941">
            <v>24934.87</v>
          </cell>
          <cell r="I1941">
            <v>13539297.01</v>
          </cell>
          <cell r="J1941">
            <v>2.2099999999999998E-2</v>
          </cell>
          <cell r="K1941">
            <v>24934.871993416662</v>
          </cell>
          <cell r="L1941">
            <v>0</v>
          </cell>
        </row>
        <row r="1942">
          <cell r="A1942" t="str">
            <v>E334 HYD Accessory, LB-2013 Total</v>
          </cell>
          <cell r="C1942" t="str">
            <v>HYD</v>
          </cell>
          <cell r="E1942" t="str">
            <v>Total</v>
          </cell>
          <cell r="F1942"/>
          <cell r="G1942"/>
          <cell r="H1942">
            <v>299218.44</v>
          </cell>
          <cell r="I1942"/>
          <cell r="J1942">
            <v>0</v>
          </cell>
          <cell r="K1942">
            <v>299218.46392099996</v>
          </cell>
          <cell r="L1942">
            <v>0.02</v>
          </cell>
        </row>
        <row r="1943">
          <cell r="A1943" t="str">
            <v>E334 HYD Accessory, Lower Baker</v>
          </cell>
          <cell r="B1943" t="str">
            <v>E334 HYD Accessory, Lower Baker-1</v>
          </cell>
          <cell r="C1943" t="str">
            <v>403E</v>
          </cell>
          <cell r="E1943">
            <v>43131</v>
          </cell>
          <cell r="F1943">
            <v>2038901.46</v>
          </cell>
          <cell r="G1943">
            <v>2.2099999999999998E-2</v>
          </cell>
          <cell r="H1943">
            <v>3754.98</v>
          </cell>
          <cell r="I1943">
            <v>2038901.46</v>
          </cell>
          <cell r="J1943">
            <v>2.2099999999999998E-2</v>
          </cell>
          <cell r="K1943">
            <v>3754.9768554999996</v>
          </cell>
          <cell r="L1943">
            <v>0</v>
          </cell>
        </row>
        <row r="1944">
          <cell r="A1944" t="str">
            <v>E334 HYD Accessory, Lower Baker</v>
          </cell>
          <cell r="B1944" t="str">
            <v>E334 HYD Accessory, Lower Baker-2</v>
          </cell>
          <cell r="C1944" t="str">
            <v>403E</v>
          </cell>
          <cell r="E1944">
            <v>43159</v>
          </cell>
          <cell r="F1944">
            <v>2038901.46</v>
          </cell>
          <cell r="G1944">
            <v>2.2099999999999998E-2</v>
          </cell>
          <cell r="H1944">
            <v>3754.98</v>
          </cell>
          <cell r="I1944">
            <v>2038901.46</v>
          </cell>
          <cell r="J1944">
            <v>2.2099999999999998E-2</v>
          </cell>
          <cell r="K1944">
            <v>3754.9768554999996</v>
          </cell>
          <cell r="L1944">
            <v>0</v>
          </cell>
        </row>
        <row r="1945">
          <cell r="A1945" t="str">
            <v>E334 HYD Accessory, Lower Baker</v>
          </cell>
          <cell r="B1945" t="str">
            <v>E334 HYD Accessory, Lower Baker-3</v>
          </cell>
          <cell r="C1945" t="str">
            <v>403E</v>
          </cell>
          <cell r="E1945">
            <v>43190</v>
          </cell>
          <cell r="F1945">
            <v>2038901.46</v>
          </cell>
          <cell r="G1945">
            <v>2.2099999999999998E-2</v>
          </cell>
          <cell r="H1945">
            <v>3754.98</v>
          </cell>
          <cell r="I1945">
            <v>2038901.46</v>
          </cell>
          <cell r="J1945">
            <v>2.2099999999999998E-2</v>
          </cell>
          <cell r="K1945">
            <v>3754.9768554999996</v>
          </cell>
          <cell r="L1945">
            <v>0</v>
          </cell>
        </row>
        <row r="1946">
          <cell r="A1946" t="str">
            <v>E334 HYD Accessory, Lower Baker</v>
          </cell>
          <cell r="B1946" t="str">
            <v>E334 HYD Accessory, Lower Baker-4</v>
          </cell>
          <cell r="C1946" t="str">
            <v>403E</v>
          </cell>
          <cell r="E1946">
            <v>43220</v>
          </cell>
          <cell r="F1946">
            <v>2038901.46</v>
          </cell>
          <cell r="G1946">
            <v>2.2099999999999998E-2</v>
          </cell>
          <cell r="H1946">
            <v>3754.98</v>
          </cell>
          <cell r="I1946">
            <v>2038901.46</v>
          </cell>
          <cell r="J1946">
            <v>2.2099999999999998E-2</v>
          </cell>
          <cell r="K1946">
            <v>3754.9768554999996</v>
          </cell>
          <cell r="L1946">
            <v>0</v>
          </cell>
        </row>
        <row r="1947">
          <cell r="A1947" t="str">
            <v>E334 HYD Accessory, Lower Baker</v>
          </cell>
          <cell r="B1947" t="str">
            <v>E334 HYD Accessory, Lower Baker-5</v>
          </cell>
          <cell r="C1947" t="str">
            <v>403E</v>
          </cell>
          <cell r="E1947">
            <v>43251</v>
          </cell>
          <cell r="F1947">
            <v>2038901.46</v>
          </cell>
          <cell r="G1947">
            <v>2.2099999999999998E-2</v>
          </cell>
          <cell r="H1947">
            <v>3754.98</v>
          </cell>
          <cell r="I1947">
            <v>2038901.46</v>
          </cell>
          <cell r="J1947">
            <v>2.2099999999999998E-2</v>
          </cell>
          <cell r="K1947">
            <v>3754.9768554999996</v>
          </cell>
          <cell r="L1947">
            <v>0</v>
          </cell>
        </row>
        <row r="1948">
          <cell r="A1948" t="str">
            <v>E334 HYD Accessory, Lower Baker</v>
          </cell>
          <cell r="B1948" t="str">
            <v>E334 HYD Accessory, Lower Baker-6</v>
          </cell>
          <cell r="C1948" t="str">
            <v>403E</v>
          </cell>
          <cell r="E1948">
            <v>43281</v>
          </cell>
          <cell r="F1948">
            <v>2038901.46</v>
          </cell>
          <cell r="G1948">
            <v>2.2099999999999998E-2</v>
          </cell>
          <cell r="H1948">
            <v>3754.98</v>
          </cell>
          <cell r="I1948">
            <v>2038901.46</v>
          </cell>
          <cell r="J1948">
            <v>2.2099999999999998E-2</v>
          </cell>
          <cell r="K1948">
            <v>3754.9768554999996</v>
          </cell>
          <cell r="L1948">
            <v>0</v>
          </cell>
        </row>
        <row r="1949">
          <cell r="A1949" t="str">
            <v>E334 HYD Accessory, Lower Baker</v>
          </cell>
          <cell r="B1949" t="str">
            <v>E334 HYD Accessory, Lower Baker-7</v>
          </cell>
          <cell r="C1949" t="str">
            <v>403E</v>
          </cell>
          <cell r="E1949">
            <v>43312</v>
          </cell>
          <cell r="F1949">
            <v>2038901.46</v>
          </cell>
          <cell r="G1949">
            <v>2.2099999999999998E-2</v>
          </cell>
          <cell r="H1949">
            <v>3754.98</v>
          </cell>
          <cell r="I1949">
            <v>2038901.46</v>
          </cell>
          <cell r="J1949">
            <v>2.2099999999999998E-2</v>
          </cell>
          <cell r="K1949">
            <v>3754.9768554999996</v>
          </cell>
          <cell r="L1949">
            <v>0</v>
          </cell>
        </row>
        <row r="1950">
          <cell r="A1950" t="str">
            <v>E334 HYD Accessory, Lower Baker</v>
          </cell>
          <cell r="B1950" t="str">
            <v>E334 HYD Accessory, Lower Baker-8</v>
          </cell>
          <cell r="C1950" t="str">
            <v>403E</v>
          </cell>
          <cell r="E1950">
            <v>43343</v>
          </cell>
          <cell r="F1950">
            <v>2038901.46</v>
          </cell>
          <cell r="G1950">
            <v>2.2099999999999998E-2</v>
          </cell>
          <cell r="H1950">
            <v>3754.98</v>
          </cell>
          <cell r="I1950">
            <v>2038901.46</v>
          </cell>
          <cell r="J1950">
            <v>2.2099999999999998E-2</v>
          </cell>
          <cell r="K1950">
            <v>3754.9768554999996</v>
          </cell>
          <cell r="L1950">
            <v>0</v>
          </cell>
        </row>
        <row r="1951">
          <cell r="A1951" t="str">
            <v>E334 HYD Accessory, Lower Baker</v>
          </cell>
          <cell r="B1951" t="str">
            <v>E334 HYD Accessory, Lower Baker-9</v>
          </cell>
          <cell r="C1951" t="str">
            <v>403E</v>
          </cell>
          <cell r="E1951">
            <v>43373</v>
          </cell>
          <cell r="F1951">
            <v>2038901.46</v>
          </cell>
          <cell r="G1951">
            <v>2.2099999999999998E-2</v>
          </cell>
          <cell r="H1951">
            <v>3754.98</v>
          </cell>
          <cell r="I1951">
            <v>2038901.46</v>
          </cell>
          <cell r="J1951">
            <v>2.2099999999999998E-2</v>
          </cell>
          <cell r="K1951">
            <v>3754.9768554999996</v>
          </cell>
          <cell r="L1951">
            <v>0</v>
          </cell>
        </row>
        <row r="1952">
          <cell r="A1952" t="str">
            <v>E334 HYD Accessory, Lower Baker</v>
          </cell>
          <cell r="B1952" t="str">
            <v>E334 HYD Accessory, Lower Baker-10</v>
          </cell>
          <cell r="C1952" t="str">
            <v>403E</v>
          </cell>
          <cell r="E1952">
            <v>43404</v>
          </cell>
          <cell r="F1952">
            <v>2038901.46</v>
          </cell>
          <cell r="G1952">
            <v>2.2099999999999998E-2</v>
          </cell>
          <cell r="H1952">
            <v>3754.98</v>
          </cell>
          <cell r="I1952">
            <v>2038901.46</v>
          </cell>
          <cell r="J1952">
            <v>2.2099999999999998E-2</v>
          </cell>
          <cell r="K1952">
            <v>3754.9768554999996</v>
          </cell>
          <cell r="L1952">
            <v>0</v>
          </cell>
        </row>
        <row r="1953">
          <cell r="A1953" t="str">
            <v>E334 HYD Accessory, Lower Baker</v>
          </cell>
          <cell r="B1953" t="str">
            <v>E334 HYD Accessory, Lower Baker-11</v>
          </cell>
          <cell r="C1953" t="str">
            <v>403E</v>
          </cell>
          <cell r="E1953">
            <v>43434</v>
          </cell>
          <cell r="F1953">
            <v>2038901.46</v>
          </cell>
          <cell r="G1953">
            <v>2.2099999999999998E-2</v>
          </cell>
          <cell r="H1953">
            <v>3754.98</v>
          </cell>
          <cell r="I1953">
            <v>2038901.46</v>
          </cell>
          <cell r="J1953">
            <v>2.2099999999999998E-2</v>
          </cell>
          <cell r="K1953">
            <v>3754.9768554999996</v>
          </cell>
          <cell r="L1953">
            <v>0</v>
          </cell>
        </row>
        <row r="1954">
          <cell r="A1954" t="str">
            <v>E334 HYD Accessory, Lower Baker</v>
          </cell>
          <cell r="B1954" t="str">
            <v>E334 HYD Accessory, Lower Baker-12</v>
          </cell>
          <cell r="C1954" t="str">
            <v>403E</v>
          </cell>
          <cell r="E1954">
            <v>43465</v>
          </cell>
          <cell r="F1954">
            <v>2038901.46</v>
          </cell>
          <cell r="G1954">
            <v>2.2099999999999998E-2</v>
          </cell>
          <cell r="H1954">
            <v>3754.98</v>
          </cell>
          <cell r="I1954">
            <v>2038901.46</v>
          </cell>
          <cell r="J1954">
            <v>2.2099999999999998E-2</v>
          </cell>
          <cell r="K1954">
            <v>3754.9768554999996</v>
          </cell>
          <cell r="L1954">
            <v>0</v>
          </cell>
        </row>
        <row r="1955">
          <cell r="A1955" t="str">
            <v>E334 HYD Accessory, Lower Baker Total</v>
          </cell>
          <cell r="C1955" t="str">
            <v>HYD</v>
          </cell>
          <cell r="E1955" t="str">
            <v>Total</v>
          </cell>
          <cell r="F1955"/>
          <cell r="G1955"/>
          <cell r="H1955">
            <v>45059.760000000009</v>
          </cell>
          <cell r="I1955"/>
          <cell r="J1955">
            <v>0</v>
          </cell>
          <cell r="K1955">
            <v>45059.72226599999</v>
          </cell>
          <cell r="L1955">
            <v>-0.04</v>
          </cell>
        </row>
        <row r="1956">
          <cell r="A1956" t="str">
            <v>E334 HYD Accessory, Snoq 1 - 2013</v>
          </cell>
          <cell r="B1956" t="str">
            <v>E334 HYD Accessory, Snoq 1 - 2013-1</v>
          </cell>
          <cell r="C1956" t="str">
            <v>403E</v>
          </cell>
          <cell r="E1956">
            <v>43131</v>
          </cell>
          <cell r="F1956">
            <v>16462783.439999999</v>
          </cell>
          <cell r="G1956">
            <v>3.4700000000000002E-2</v>
          </cell>
          <cell r="H1956">
            <v>47604.88</v>
          </cell>
          <cell r="I1956">
            <v>16462783.439999999</v>
          </cell>
          <cell r="J1956">
            <v>3.4700000000000002E-2</v>
          </cell>
          <cell r="K1956">
            <v>47604.882114</v>
          </cell>
          <cell r="L1956">
            <v>0</v>
          </cell>
        </row>
        <row r="1957">
          <cell r="A1957" t="str">
            <v>E334 HYD Accessory, Snoq 1 - 2013</v>
          </cell>
          <cell r="B1957" t="str">
            <v>E334 HYD Accessory, Snoq 1 - 2013-2</v>
          </cell>
          <cell r="C1957" t="str">
            <v>403E</v>
          </cell>
          <cell r="E1957">
            <v>43159</v>
          </cell>
          <cell r="F1957">
            <v>16462783.439999999</v>
          </cell>
          <cell r="G1957">
            <v>3.4700000000000002E-2</v>
          </cell>
          <cell r="H1957">
            <v>47604.88</v>
          </cell>
          <cell r="I1957">
            <v>16462783.439999999</v>
          </cell>
          <cell r="J1957">
            <v>3.4700000000000002E-2</v>
          </cell>
          <cell r="K1957">
            <v>47604.882114</v>
          </cell>
          <cell r="L1957">
            <v>0</v>
          </cell>
        </row>
        <row r="1958">
          <cell r="A1958" t="str">
            <v>E334 HYD Accessory, Snoq 1 - 2013</v>
          </cell>
          <cell r="B1958" t="str">
            <v>E334 HYD Accessory, Snoq 1 - 2013-3</v>
          </cell>
          <cell r="C1958" t="str">
            <v>403E</v>
          </cell>
          <cell r="E1958">
            <v>43190</v>
          </cell>
          <cell r="F1958">
            <v>16462783.439999999</v>
          </cell>
          <cell r="G1958">
            <v>3.4700000000000002E-2</v>
          </cell>
          <cell r="H1958">
            <v>47604.88</v>
          </cell>
          <cell r="I1958">
            <v>16462783.439999999</v>
          </cell>
          <cell r="J1958">
            <v>3.4700000000000002E-2</v>
          </cell>
          <cell r="K1958">
            <v>47604.882114</v>
          </cell>
          <cell r="L1958">
            <v>0</v>
          </cell>
        </row>
        <row r="1959">
          <cell r="A1959" t="str">
            <v>E334 HYD Accessory, Snoq 1 - 2013</v>
          </cell>
          <cell r="B1959" t="str">
            <v>E334 HYD Accessory, Snoq 1 - 2013-4</v>
          </cell>
          <cell r="C1959" t="str">
            <v>403E</v>
          </cell>
          <cell r="E1959">
            <v>43220</v>
          </cell>
          <cell r="F1959">
            <v>16462783.439999999</v>
          </cell>
          <cell r="G1959">
            <v>3.4700000000000002E-2</v>
          </cell>
          <cell r="H1959">
            <v>47604.88</v>
          </cell>
          <cell r="I1959">
            <v>16462783.439999999</v>
          </cell>
          <cell r="J1959">
            <v>3.4700000000000002E-2</v>
          </cell>
          <cell r="K1959">
            <v>47604.882114</v>
          </cell>
          <cell r="L1959">
            <v>0</v>
          </cell>
        </row>
        <row r="1960">
          <cell r="A1960" t="str">
            <v>E334 HYD Accessory, Snoq 1 - 2013</v>
          </cell>
          <cell r="B1960" t="str">
            <v>E334 HYD Accessory, Snoq 1 - 2013-5</v>
          </cell>
          <cell r="C1960" t="str">
            <v>403E</v>
          </cell>
          <cell r="E1960">
            <v>43251</v>
          </cell>
          <cell r="F1960">
            <v>16462783.439999999</v>
          </cell>
          <cell r="G1960">
            <v>3.4700000000000002E-2</v>
          </cell>
          <cell r="H1960">
            <v>47604.88</v>
          </cell>
          <cell r="I1960">
            <v>16462783.439999999</v>
          </cell>
          <cell r="J1960">
            <v>3.4700000000000002E-2</v>
          </cell>
          <cell r="K1960">
            <v>47604.882114</v>
          </cell>
          <cell r="L1960">
            <v>0</v>
          </cell>
        </row>
        <row r="1961">
          <cell r="A1961" t="str">
            <v>E334 HYD Accessory, Snoq 1 - 2013</v>
          </cell>
          <cell r="B1961" t="str">
            <v>E334 HYD Accessory, Snoq 1 - 2013-6</v>
          </cell>
          <cell r="C1961" t="str">
            <v>403E</v>
          </cell>
          <cell r="E1961">
            <v>43281</v>
          </cell>
          <cell r="F1961">
            <v>16462783.439999999</v>
          </cell>
          <cell r="G1961">
            <v>3.4700000000000002E-2</v>
          </cell>
          <cell r="H1961">
            <v>47604.88</v>
          </cell>
          <cell r="I1961">
            <v>16462783.439999999</v>
          </cell>
          <cell r="J1961">
            <v>3.4700000000000002E-2</v>
          </cell>
          <cell r="K1961">
            <v>47604.882114</v>
          </cell>
          <cell r="L1961">
            <v>0</v>
          </cell>
        </row>
        <row r="1962">
          <cell r="A1962" t="str">
            <v>E334 HYD Accessory, Snoq 1 - 2013</v>
          </cell>
          <cell r="B1962" t="str">
            <v>E334 HYD Accessory, Snoq 1 - 2013-7</v>
          </cell>
          <cell r="C1962" t="str">
            <v>403E</v>
          </cell>
          <cell r="E1962">
            <v>43312</v>
          </cell>
          <cell r="F1962">
            <v>16462783.439999999</v>
          </cell>
          <cell r="G1962">
            <v>3.4700000000000002E-2</v>
          </cell>
          <cell r="H1962">
            <v>47604.88</v>
          </cell>
          <cell r="I1962">
            <v>16462783.439999999</v>
          </cell>
          <cell r="J1962">
            <v>3.4700000000000002E-2</v>
          </cell>
          <cell r="K1962">
            <v>47604.882114</v>
          </cell>
          <cell r="L1962">
            <v>0</v>
          </cell>
        </row>
        <row r="1963">
          <cell r="A1963" t="str">
            <v>E334 HYD Accessory, Snoq 1 - 2013</v>
          </cell>
          <cell r="B1963" t="str">
            <v>E334 HYD Accessory, Snoq 1 - 2013-8</v>
          </cell>
          <cell r="C1963" t="str">
            <v>403E</v>
          </cell>
          <cell r="E1963">
            <v>43343</v>
          </cell>
          <cell r="F1963">
            <v>16462783.439999999</v>
          </cell>
          <cell r="G1963">
            <v>3.4700000000000002E-2</v>
          </cell>
          <cell r="H1963">
            <v>47604.88</v>
          </cell>
          <cell r="I1963">
            <v>16462783.439999999</v>
          </cell>
          <cell r="J1963">
            <v>3.4700000000000002E-2</v>
          </cell>
          <cell r="K1963">
            <v>47604.882114</v>
          </cell>
          <cell r="L1963">
            <v>0</v>
          </cell>
        </row>
        <row r="1964">
          <cell r="A1964" t="str">
            <v>E334 HYD Accessory, Snoq 1 - 2013</v>
          </cell>
          <cell r="B1964" t="str">
            <v>E334 HYD Accessory, Snoq 1 - 2013-9</v>
          </cell>
          <cell r="C1964" t="str">
            <v>403E</v>
          </cell>
          <cell r="E1964">
            <v>43373</v>
          </cell>
          <cell r="F1964">
            <v>16462783.439999999</v>
          </cell>
          <cell r="G1964">
            <v>3.4700000000000002E-2</v>
          </cell>
          <cell r="H1964">
            <v>47604.88</v>
          </cell>
          <cell r="I1964">
            <v>16462783.439999999</v>
          </cell>
          <cell r="J1964">
            <v>3.4700000000000002E-2</v>
          </cell>
          <cell r="K1964">
            <v>47604.882114</v>
          </cell>
          <cell r="L1964">
            <v>0</v>
          </cell>
        </row>
        <row r="1965">
          <cell r="A1965" t="str">
            <v>E334 HYD Accessory, Snoq 1 - 2013</v>
          </cell>
          <cell r="B1965" t="str">
            <v>E334 HYD Accessory, Snoq 1 - 2013-10</v>
          </cell>
          <cell r="C1965" t="str">
            <v>403E</v>
          </cell>
          <cell r="E1965">
            <v>43404</v>
          </cell>
          <cell r="F1965">
            <v>16462783.439999999</v>
          </cell>
          <cell r="G1965">
            <v>3.4700000000000002E-2</v>
          </cell>
          <cell r="H1965">
            <v>47604.88</v>
          </cell>
          <cell r="I1965">
            <v>16462783.439999999</v>
          </cell>
          <cell r="J1965">
            <v>3.4700000000000002E-2</v>
          </cell>
          <cell r="K1965">
            <v>47604.882114</v>
          </cell>
          <cell r="L1965">
            <v>0</v>
          </cell>
        </row>
        <row r="1966">
          <cell r="A1966" t="str">
            <v>E334 HYD Accessory, Snoq 1 - 2013</v>
          </cell>
          <cell r="B1966" t="str">
            <v>E334 HYD Accessory, Snoq 1 - 2013-11</v>
          </cell>
          <cell r="C1966" t="str">
            <v>403E</v>
          </cell>
          <cell r="E1966">
            <v>43434</v>
          </cell>
          <cell r="F1966">
            <v>16462783.439999999</v>
          </cell>
          <cell r="G1966">
            <v>3.4700000000000002E-2</v>
          </cell>
          <cell r="H1966">
            <v>47604.88</v>
          </cell>
          <cell r="I1966">
            <v>16462783.439999999</v>
          </cell>
          <cell r="J1966">
            <v>3.4700000000000002E-2</v>
          </cell>
          <cell r="K1966">
            <v>47604.882114</v>
          </cell>
          <cell r="L1966">
            <v>0</v>
          </cell>
        </row>
        <row r="1967">
          <cell r="A1967" t="str">
            <v>E334 HYD Accessory, Snoq 1 - 2013</v>
          </cell>
          <cell r="B1967" t="str">
            <v>E334 HYD Accessory, Snoq 1 - 2013-12</v>
          </cell>
          <cell r="C1967" t="str">
            <v>403E</v>
          </cell>
          <cell r="E1967">
            <v>43465</v>
          </cell>
          <cell r="F1967">
            <v>16462783.439999999</v>
          </cell>
          <cell r="G1967">
            <v>3.4700000000000002E-2</v>
          </cell>
          <cell r="H1967">
            <v>47604.88</v>
          </cell>
          <cell r="I1967">
            <v>16462783.439999999</v>
          </cell>
          <cell r="J1967">
            <v>3.4700000000000002E-2</v>
          </cell>
          <cell r="K1967">
            <v>47604.882114</v>
          </cell>
          <cell r="L1967">
            <v>0</v>
          </cell>
        </row>
        <row r="1968">
          <cell r="A1968" t="str">
            <v>E334 HYD Accessory, Snoq 1 - 2013 Total</v>
          </cell>
          <cell r="C1968" t="str">
            <v>HYD</v>
          </cell>
          <cell r="E1968" t="str">
            <v>Total</v>
          </cell>
          <cell r="F1968"/>
          <cell r="G1968"/>
          <cell r="H1968">
            <v>571258.55999999994</v>
          </cell>
          <cell r="I1968"/>
          <cell r="J1968">
            <v>0</v>
          </cell>
          <cell r="K1968">
            <v>571258.58536799985</v>
          </cell>
          <cell r="L1968">
            <v>0.03</v>
          </cell>
        </row>
        <row r="1969">
          <cell r="A1969" t="str">
            <v>E334 HYD Accessory, Snoq 2 - 2013</v>
          </cell>
          <cell r="B1969" t="str">
            <v>E334 HYD Accessory, Snoq 2 - 2013-1</v>
          </cell>
          <cell r="C1969" t="str">
            <v>403E</v>
          </cell>
          <cell r="E1969">
            <v>43131</v>
          </cell>
          <cell r="F1969">
            <v>11127611.060000001</v>
          </cell>
          <cell r="G1969">
            <v>3.5099999999999999E-2</v>
          </cell>
          <cell r="H1969">
            <v>32548.26</v>
          </cell>
          <cell r="I1969">
            <v>11127908.5</v>
          </cell>
          <cell r="J1969">
            <v>3.5099999999999999E-2</v>
          </cell>
          <cell r="K1969">
            <v>32549.132362499997</v>
          </cell>
          <cell r="L1969">
            <v>0.87</v>
          </cell>
        </row>
        <row r="1970">
          <cell r="A1970" t="str">
            <v>E334 HYD Accessory, Snoq 2 - 2013</v>
          </cell>
          <cell r="B1970" t="str">
            <v>E334 HYD Accessory, Snoq 2 - 2013-2</v>
          </cell>
          <cell r="C1970" t="str">
            <v>403E</v>
          </cell>
          <cell r="E1970">
            <v>43159</v>
          </cell>
          <cell r="F1970">
            <v>11127611.060000001</v>
          </cell>
          <cell r="G1970">
            <v>3.5099999999999999E-2</v>
          </cell>
          <cell r="H1970">
            <v>32548.26</v>
          </cell>
          <cell r="I1970">
            <v>11127908.5</v>
          </cell>
          <cell r="J1970">
            <v>3.5099999999999999E-2</v>
          </cell>
          <cell r="K1970">
            <v>32549.132362499997</v>
          </cell>
          <cell r="L1970">
            <v>0.87</v>
          </cell>
        </row>
        <row r="1971">
          <cell r="A1971" t="str">
            <v>E334 HYD Accessory, Snoq 2 - 2013</v>
          </cell>
          <cell r="B1971" t="str">
            <v>E334 HYD Accessory, Snoq 2 - 2013-3</v>
          </cell>
          <cell r="C1971" t="str">
            <v>403E</v>
          </cell>
          <cell r="E1971">
            <v>43190</v>
          </cell>
          <cell r="F1971">
            <v>11127611.060000001</v>
          </cell>
          <cell r="G1971">
            <v>3.5099999999999999E-2</v>
          </cell>
          <cell r="H1971">
            <v>32548.26</v>
          </cell>
          <cell r="I1971">
            <v>11127908.5</v>
          </cell>
          <cell r="J1971">
            <v>3.5099999999999999E-2</v>
          </cell>
          <cell r="K1971">
            <v>32549.132362499997</v>
          </cell>
          <cell r="L1971">
            <v>0.87</v>
          </cell>
        </row>
        <row r="1972">
          <cell r="A1972" t="str">
            <v>E334 HYD Accessory, Snoq 2 - 2013</v>
          </cell>
          <cell r="B1972" t="str">
            <v>E334 HYD Accessory, Snoq 2 - 2013-4</v>
          </cell>
          <cell r="C1972" t="str">
            <v>403E</v>
          </cell>
          <cell r="E1972">
            <v>43220</v>
          </cell>
          <cell r="F1972">
            <v>11127611.060000001</v>
          </cell>
          <cell r="G1972">
            <v>3.5099999999999999E-2</v>
          </cell>
          <cell r="H1972">
            <v>32548.26</v>
          </cell>
          <cell r="I1972">
            <v>11127908.5</v>
          </cell>
          <cell r="J1972">
            <v>3.5099999999999999E-2</v>
          </cell>
          <cell r="K1972">
            <v>32549.132362499997</v>
          </cell>
          <cell r="L1972">
            <v>0.87</v>
          </cell>
        </row>
        <row r="1973">
          <cell r="A1973" t="str">
            <v>E334 HYD Accessory, Snoq 2 - 2013</v>
          </cell>
          <cell r="B1973" t="str">
            <v>E334 HYD Accessory, Snoq 2 - 2013-5</v>
          </cell>
          <cell r="C1973" t="str">
            <v>403E</v>
          </cell>
          <cell r="E1973">
            <v>43251</v>
          </cell>
          <cell r="F1973">
            <v>11127611.060000001</v>
          </cell>
          <cell r="G1973">
            <v>3.5099999999999999E-2</v>
          </cell>
          <cell r="H1973">
            <v>32548.26</v>
          </cell>
          <cell r="I1973">
            <v>11127908.5</v>
          </cell>
          <cell r="J1973">
            <v>3.5099999999999999E-2</v>
          </cell>
          <cell r="K1973">
            <v>32549.132362499997</v>
          </cell>
          <cell r="L1973">
            <v>0.87</v>
          </cell>
        </row>
        <row r="1974">
          <cell r="A1974" t="str">
            <v>E334 HYD Accessory, Snoq 2 - 2013</v>
          </cell>
          <cell r="B1974" t="str">
            <v>E334 HYD Accessory, Snoq 2 - 2013-6</v>
          </cell>
          <cell r="C1974" t="str">
            <v>403E</v>
          </cell>
          <cell r="E1974">
            <v>43281</v>
          </cell>
          <cell r="F1974">
            <v>11127611.060000001</v>
          </cell>
          <cell r="G1974">
            <v>3.5099999999999999E-2</v>
          </cell>
          <cell r="H1974">
            <v>32548.26</v>
          </cell>
          <cell r="I1974">
            <v>11127908.5</v>
          </cell>
          <cell r="J1974">
            <v>3.5099999999999999E-2</v>
          </cell>
          <cell r="K1974">
            <v>32549.132362499997</v>
          </cell>
          <cell r="L1974">
            <v>0.87</v>
          </cell>
        </row>
        <row r="1975">
          <cell r="A1975" t="str">
            <v>E334 HYD Accessory, Snoq 2 - 2013</v>
          </cell>
          <cell r="B1975" t="str">
            <v>E334 HYD Accessory, Snoq 2 - 2013-7</v>
          </cell>
          <cell r="C1975" t="str">
            <v>403E</v>
          </cell>
          <cell r="E1975">
            <v>43312</v>
          </cell>
          <cell r="F1975">
            <v>11127611.060000001</v>
          </cell>
          <cell r="G1975">
            <v>3.5099999999999999E-2</v>
          </cell>
          <cell r="H1975">
            <v>32548.26</v>
          </cell>
          <cell r="I1975">
            <v>11127908.5</v>
          </cell>
          <cell r="J1975">
            <v>3.5099999999999999E-2</v>
          </cell>
          <cell r="K1975">
            <v>32549.132362499997</v>
          </cell>
          <cell r="L1975">
            <v>0.87</v>
          </cell>
        </row>
        <row r="1976">
          <cell r="A1976" t="str">
            <v>E334 HYD Accessory, Snoq 2 - 2013</v>
          </cell>
          <cell r="B1976" t="str">
            <v>E334 HYD Accessory, Snoq 2 - 2013-8</v>
          </cell>
          <cell r="C1976" t="str">
            <v>403E</v>
          </cell>
          <cell r="E1976">
            <v>43343</v>
          </cell>
          <cell r="F1976">
            <v>11127611.060000001</v>
          </cell>
          <cell r="G1976">
            <v>3.5099999999999999E-2</v>
          </cell>
          <cell r="H1976">
            <v>32548.26</v>
          </cell>
          <cell r="I1976">
            <v>11127908.5</v>
          </cell>
          <cell r="J1976">
            <v>3.5099999999999999E-2</v>
          </cell>
          <cell r="K1976">
            <v>32549.132362499997</v>
          </cell>
          <cell r="L1976">
            <v>0.87</v>
          </cell>
        </row>
        <row r="1977">
          <cell r="A1977" t="str">
            <v>E334 HYD Accessory, Snoq 2 - 2013</v>
          </cell>
          <cell r="B1977" t="str">
            <v>E334 HYD Accessory, Snoq 2 - 2013-9</v>
          </cell>
          <cell r="C1977" t="str">
            <v>403E</v>
          </cell>
          <cell r="E1977">
            <v>43373</v>
          </cell>
          <cell r="F1977">
            <v>11127611.060000001</v>
          </cell>
          <cell r="G1977">
            <v>3.5099999999999999E-2</v>
          </cell>
          <cell r="H1977">
            <v>32548.26</v>
          </cell>
          <cell r="I1977">
            <v>11127908.5</v>
          </cell>
          <cell r="J1977">
            <v>3.5099999999999999E-2</v>
          </cell>
          <cell r="K1977">
            <v>32549.132362499997</v>
          </cell>
          <cell r="L1977">
            <v>0.87</v>
          </cell>
        </row>
        <row r="1978">
          <cell r="A1978" t="str">
            <v>E334 HYD Accessory, Snoq 2 - 2013</v>
          </cell>
          <cell r="B1978" t="str">
            <v>E334 HYD Accessory, Snoq 2 - 2013-10</v>
          </cell>
          <cell r="C1978" t="str">
            <v>403E</v>
          </cell>
          <cell r="E1978">
            <v>43404</v>
          </cell>
          <cell r="F1978">
            <v>11127611.060000001</v>
          </cell>
          <cell r="G1978">
            <v>3.5099999999999999E-2</v>
          </cell>
          <cell r="H1978">
            <v>32548.26</v>
          </cell>
          <cell r="I1978">
            <v>11127908.5</v>
          </cell>
          <cell r="J1978">
            <v>3.5099999999999999E-2</v>
          </cell>
          <cell r="K1978">
            <v>32549.132362499997</v>
          </cell>
          <cell r="L1978">
            <v>0.87</v>
          </cell>
        </row>
        <row r="1979">
          <cell r="A1979" t="str">
            <v>E334 HYD Accessory, Snoq 2 - 2013</v>
          </cell>
          <cell r="B1979" t="str">
            <v>E334 HYD Accessory, Snoq 2 - 2013-11</v>
          </cell>
          <cell r="C1979" t="str">
            <v>403E</v>
          </cell>
          <cell r="E1979">
            <v>43434</v>
          </cell>
          <cell r="F1979">
            <v>11127759.779999999</v>
          </cell>
          <cell r="G1979">
            <v>3.5099999999999999E-2</v>
          </cell>
          <cell r="H1979">
            <v>32548.69</v>
          </cell>
          <cell r="I1979">
            <v>11127908.5</v>
          </cell>
          <cell r="J1979">
            <v>3.5099999999999999E-2</v>
          </cell>
          <cell r="K1979">
            <v>32549.132362499997</v>
          </cell>
          <cell r="L1979">
            <v>0.44</v>
          </cell>
        </row>
        <row r="1980">
          <cell r="A1980" t="str">
            <v>E334 HYD Accessory, Snoq 2 - 2013</v>
          </cell>
          <cell r="B1980" t="str">
            <v>E334 HYD Accessory, Snoq 2 - 2013-12</v>
          </cell>
          <cell r="C1980" t="str">
            <v>403E</v>
          </cell>
          <cell r="E1980">
            <v>43465</v>
          </cell>
          <cell r="F1980">
            <v>11127908.5</v>
          </cell>
          <cell r="G1980">
            <v>3.5099999999999999E-2</v>
          </cell>
          <cell r="H1980">
            <v>32549.13</v>
          </cell>
          <cell r="I1980">
            <v>11127908.5</v>
          </cell>
          <cell r="J1980">
            <v>3.5099999999999999E-2</v>
          </cell>
          <cell r="K1980">
            <v>32549.132362499997</v>
          </cell>
          <cell r="L1980">
            <v>0</v>
          </cell>
        </row>
        <row r="1981">
          <cell r="A1981" t="str">
            <v>E334 HYD Accessory, Snoq 2 - 2013 Total</v>
          </cell>
          <cell r="C1981" t="str">
            <v>HYD</v>
          </cell>
          <cell r="E1981" t="str">
            <v>Total</v>
          </cell>
          <cell r="F1981"/>
          <cell r="G1981"/>
          <cell r="H1981">
            <v>390580.42000000004</v>
          </cell>
          <cell r="I1981"/>
          <cell r="J1981">
            <v>0</v>
          </cell>
          <cell r="K1981">
            <v>390589.58835000003</v>
          </cell>
          <cell r="L1981">
            <v>9.17</v>
          </cell>
        </row>
        <row r="1982">
          <cell r="A1982" t="str">
            <v>E334 HYD Accessory, Upper Baker</v>
          </cell>
          <cell r="B1982" t="str">
            <v>E334 HYD Accessory, Upper Baker-1</v>
          </cell>
          <cell r="C1982" t="str">
            <v>403E</v>
          </cell>
          <cell r="E1982">
            <v>43131</v>
          </cell>
          <cell r="F1982">
            <v>2738077.7</v>
          </cell>
          <cell r="G1982">
            <v>1.4E-2</v>
          </cell>
          <cell r="H1982">
            <v>3194.4300000000003</v>
          </cell>
          <cell r="I1982">
            <v>2738077.7</v>
          </cell>
          <cell r="J1982">
            <v>1.4E-2</v>
          </cell>
          <cell r="K1982">
            <v>3194.4239833333336</v>
          </cell>
          <cell r="L1982">
            <v>-0.01</v>
          </cell>
        </row>
        <row r="1983">
          <cell r="A1983" t="str">
            <v>E334 HYD Accessory, Upper Baker</v>
          </cell>
          <cell r="B1983" t="str">
            <v>E334 HYD Accessory, Upper Baker-2</v>
          </cell>
          <cell r="C1983" t="str">
            <v>403E</v>
          </cell>
          <cell r="E1983">
            <v>43159</v>
          </cell>
          <cell r="F1983">
            <v>2738077.7</v>
          </cell>
          <cell r="G1983">
            <v>1.4E-2</v>
          </cell>
          <cell r="H1983">
            <v>3194.4300000000003</v>
          </cell>
          <cell r="I1983">
            <v>2738077.7</v>
          </cell>
          <cell r="J1983">
            <v>1.4E-2</v>
          </cell>
          <cell r="K1983">
            <v>3194.4239833333336</v>
          </cell>
          <cell r="L1983">
            <v>-0.01</v>
          </cell>
        </row>
        <row r="1984">
          <cell r="A1984" t="str">
            <v>E334 HYD Accessory, Upper Baker</v>
          </cell>
          <cell r="B1984" t="str">
            <v>E334 HYD Accessory, Upper Baker-3</v>
          </cell>
          <cell r="C1984" t="str">
            <v>403E</v>
          </cell>
          <cell r="E1984">
            <v>43190</v>
          </cell>
          <cell r="F1984">
            <v>2738077.7</v>
          </cell>
          <cell r="G1984">
            <v>1.4E-2</v>
          </cell>
          <cell r="H1984">
            <v>3194.4300000000003</v>
          </cell>
          <cell r="I1984">
            <v>2738077.7</v>
          </cell>
          <cell r="J1984">
            <v>1.4E-2</v>
          </cell>
          <cell r="K1984">
            <v>3194.4239833333336</v>
          </cell>
          <cell r="L1984">
            <v>-0.01</v>
          </cell>
        </row>
        <row r="1985">
          <cell r="A1985" t="str">
            <v>E334 HYD Accessory, Upper Baker</v>
          </cell>
          <cell r="B1985" t="str">
            <v>E334 HYD Accessory, Upper Baker-4</v>
          </cell>
          <cell r="C1985" t="str">
            <v>403E</v>
          </cell>
          <cell r="E1985">
            <v>43220</v>
          </cell>
          <cell r="F1985">
            <v>2738077.7</v>
          </cell>
          <cell r="G1985">
            <v>1.4E-2</v>
          </cell>
          <cell r="H1985">
            <v>3194.4300000000003</v>
          </cell>
          <cell r="I1985">
            <v>2738077.7</v>
          </cell>
          <cell r="J1985">
            <v>1.4E-2</v>
          </cell>
          <cell r="K1985">
            <v>3194.4239833333336</v>
          </cell>
          <cell r="L1985">
            <v>-0.01</v>
          </cell>
        </row>
        <row r="1986">
          <cell r="A1986" t="str">
            <v>E334 HYD Accessory, Upper Baker</v>
          </cell>
          <cell r="B1986" t="str">
            <v>E334 HYD Accessory, Upper Baker-5</v>
          </cell>
          <cell r="C1986" t="str">
            <v>403E</v>
          </cell>
          <cell r="E1986">
            <v>43251</v>
          </cell>
          <cell r="F1986">
            <v>2738077.7</v>
          </cell>
          <cell r="G1986">
            <v>1.4E-2</v>
          </cell>
          <cell r="H1986">
            <v>3194.4300000000003</v>
          </cell>
          <cell r="I1986">
            <v>2738077.7</v>
          </cell>
          <cell r="J1986">
            <v>1.4E-2</v>
          </cell>
          <cell r="K1986">
            <v>3194.4239833333336</v>
          </cell>
          <cell r="L1986">
            <v>-0.01</v>
          </cell>
        </row>
        <row r="1987">
          <cell r="A1987" t="str">
            <v>E334 HYD Accessory, Upper Baker</v>
          </cell>
          <cell r="B1987" t="str">
            <v>E334 HYD Accessory, Upper Baker-6</v>
          </cell>
          <cell r="C1987" t="str">
            <v>403E</v>
          </cell>
          <cell r="E1987">
            <v>43281</v>
          </cell>
          <cell r="F1987">
            <v>2738077.7</v>
          </cell>
          <cell r="G1987">
            <v>1.4E-2</v>
          </cell>
          <cell r="H1987">
            <v>3194.4300000000003</v>
          </cell>
          <cell r="I1987">
            <v>2738077.7</v>
          </cell>
          <cell r="J1987">
            <v>1.4E-2</v>
          </cell>
          <cell r="K1987">
            <v>3194.4239833333336</v>
          </cell>
          <cell r="L1987">
            <v>-0.01</v>
          </cell>
        </row>
        <row r="1988">
          <cell r="A1988" t="str">
            <v>E334 HYD Accessory, Upper Baker</v>
          </cell>
          <cell r="B1988" t="str">
            <v>E334 HYD Accessory, Upper Baker-7</v>
          </cell>
          <cell r="C1988" t="str">
            <v>403E</v>
          </cell>
          <cell r="E1988">
            <v>43312</v>
          </cell>
          <cell r="F1988">
            <v>2738077.7</v>
          </cell>
          <cell r="G1988">
            <v>1.4E-2</v>
          </cell>
          <cell r="H1988">
            <v>3194.4300000000003</v>
          </cell>
          <cell r="I1988">
            <v>2738077.7</v>
          </cell>
          <cell r="J1988">
            <v>1.4E-2</v>
          </cell>
          <cell r="K1988">
            <v>3194.4239833333336</v>
          </cell>
          <cell r="L1988">
            <v>-0.01</v>
          </cell>
        </row>
        <row r="1989">
          <cell r="A1989" t="str">
            <v>E334 HYD Accessory, Upper Baker</v>
          </cell>
          <cell r="B1989" t="str">
            <v>E334 HYD Accessory, Upper Baker-8</v>
          </cell>
          <cell r="C1989" t="str">
            <v>403E</v>
          </cell>
          <cell r="E1989">
            <v>43343</v>
          </cell>
          <cell r="F1989">
            <v>2738077.7</v>
          </cell>
          <cell r="G1989">
            <v>1.4E-2</v>
          </cell>
          <cell r="H1989">
            <v>3194.4300000000003</v>
          </cell>
          <cell r="I1989">
            <v>2738077.7</v>
          </cell>
          <cell r="J1989">
            <v>1.4E-2</v>
          </cell>
          <cell r="K1989">
            <v>3194.4239833333336</v>
          </cell>
          <cell r="L1989">
            <v>-0.01</v>
          </cell>
        </row>
        <row r="1990">
          <cell r="A1990" t="str">
            <v>E334 HYD Accessory, Upper Baker</v>
          </cell>
          <cell r="B1990" t="str">
            <v>E334 HYD Accessory, Upper Baker-9</v>
          </cell>
          <cell r="C1990" t="str">
            <v>403E</v>
          </cell>
          <cell r="E1990">
            <v>43373</v>
          </cell>
          <cell r="F1990">
            <v>2738077.7</v>
          </cell>
          <cell r="G1990">
            <v>1.4E-2</v>
          </cell>
          <cell r="H1990">
            <v>3194.4300000000003</v>
          </cell>
          <cell r="I1990">
            <v>2738077.7</v>
          </cell>
          <cell r="J1990">
            <v>1.4E-2</v>
          </cell>
          <cell r="K1990">
            <v>3194.4239833333336</v>
          </cell>
          <cell r="L1990">
            <v>-0.01</v>
          </cell>
        </row>
        <row r="1991">
          <cell r="A1991" t="str">
            <v>E334 HYD Accessory, Upper Baker</v>
          </cell>
          <cell r="B1991" t="str">
            <v>E334 HYD Accessory, Upper Baker-10</v>
          </cell>
          <cell r="C1991" t="str">
            <v>403E</v>
          </cell>
          <cell r="E1991">
            <v>43404</v>
          </cell>
          <cell r="F1991">
            <v>2738077.7</v>
          </cell>
          <cell r="G1991">
            <v>1.4E-2</v>
          </cell>
          <cell r="H1991">
            <v>3194.4300000000003</v>
          </cell>
          <cell r="I1991">
            <v>2738077.7</v>
          </cell>
          <cell r="J1991">
            <v>1.4E-2</v>
          </cell>
          <cell r="K1991">
            <v>3194.4239833333336</v>
          </cell>
          <cell r="L1991">
            <v>-0.01</v>
          </cell>
        </row>
        <row r="1992">
          <cell r="A1992" t="str">
            <v>E334 HYD Accessory, Upper Baker</v>
          </cell>
          <cell r="B1992" t="str">
            <v>E334 HYD Accessory, Upper Baker-11</v>
          </cell>
          <cell r="C1992" t="str">
            <v>403E</v>
          </cell>
          <cell r="E1992">
            <v>43434</v>
          </cell>
          <cell r="F1992">
            <v>2738077.7</v>
          </cell>
          <cell r="G1992">
            <v>1.4E-2</v>
          </cell>
          <cell r="H1992">
            <v>3194.4300000000003</v>
          </cell>
          <cell r="I1992">
            <v>2738077.7</v>
          </cell>
          <cell r="J1992">
            <v>1.4E-2</v>
          </cell>
          <cell r="K1992">
            <v>3194.4239833333336</v>
          </cell>
          <cell r="L1992">
            <v>-0.01</v>
          </cell>
        </row>
        <row r="1993">
          <cell r="A1993" t="str">
            <v>E334 HYD Accessory, Upper Baker</v>
          </cell>
          <cell r="B1993" t="str">
            <v>E334 HYD Accessory, Upper Baker-12</v>
          </cell>
          <cell r="C1993" t="str">
            <v>403E</v>
          </cell>
          <cell r="E1993">
            <v>43465</v>
          </cell>
          <cell r="F1993">
            <v>2738077.7</v>
          </cell>
          <cell r="G1993">
            <v>1.4E-2</v>
          </cell>
          <cell r="H1993">
            <v>3194.4300000000003</v>
          </cell>
          <cell r="I1993">
            <v>2738077.7</v>
          </cell>
          <cell r="J1993">
            <v>1.4E-2</v>
          </cell>
          <cell r="K1993">
            <v>3194.4239833333336</v>
          </cell>
          <cell r="L1993">
            <v>-0.01</v>
          </cell>
        </row>
        <row r="1994">
          <cell r="A1994" t="str">
            <v>E334 HYD Accessory, Upper Baker Total</v>
          </cell>
          <cell r="C1994" t="str">
            <v>HYD</v>
          </cell>
          <cell r="E1994" t="str">
            <v>Total</v>
          </cell>
          <cell r="F1994"/>
          <cell r="G1994"/>
          <cell r="H1994">
            <v>38333.160000000003</v>
          </cell>
          <cell r="I1994"/>
          <cell r="J1994">
            <v>0</v>
          </cell>
          <cell r="K1994">
            <v>38333.087800000001</v>
          </cell>
          <cell r="L1994">
            <v>-7.0000000000000007E-2</v>
          </cell>
        </row>
        <row r="1995">
          <cell r="A1995" t="str">
            <v>E335 HYD Misc, LB-2013</v>
          </cell>
          <cell r="B1995" t="str">
            <v>E335 HYD Misc, LB-2013-1</v>
          </cell>
          <cell r="C1995" t="str">
            <v>403E</v>
          </cell>
          <cell r="E1995">
            <v>43131</v>
          </cell>
          <cell r="F1995">
            <v>288724.38</v>
          </cell>
          <cell r="G1995">
            <v>2.7E-2</v>
          </cell>
          <cell r="H1995">
            <v>649.63</v>
          </cell>
          <cell r="I1995">
            <v>288724.38</v>
          </cell>
          <cell r="J1995">
            <v>2.7E-2</v>
          </cell>
          <cell r="K1995">
            <v>649.62985500000002</v>
          </cell>
          <cell r="L1995">
            <v>0</v>
          </cell>
        </row>
        <row r="1996">
          <cell r="A1996" t="str">
            <v>E335 HYD Misc, LB-2013</v>
          </cell>
          <cell r="B1996" t="str">
            <v>E335 HYD Misc, LB-2013-2</v>
          </cell>
          <cell r="C1996" t="str">
            <v>403E</v>
          </cell>
          <cell r="E1996">
            <v>43159</v>
          </cell>
          <cell r="F1996">
            <v>288724.38</v>
          </cell>
          <cell r="G1996">
            <v>2.7E-2</v>
          </cell>
          <cell r="H1996">
            <v>649.63</v>
          </cell>
          <cell r="I1996">
            <v>288724.38</v>
          </cell>
          <cell r="J1996">
            <v>2.7E-2</v>
          </cell>
          <cell r="K1996">
            <v>649.62985500000002</v>
          </cell>
          <cell r="L1996">
            <v>0</v>
          </cell>
        </row>
        <row r="1997">
          <cell r="A1997" t="str">
            <v>E335 HYD Misc, LB-2013</v>
          </cell>
          <cell r="B1997" t="str">
            <v>E335 HYD Misc, LB-2013-3</v>
          </cell>
          <cell r="C1997" t="str">
            <v>403E</v>
          </cell>
          <cell r="E1997">
            <v>43190</v>
          </cell>
          <cell r="F1997">
            <v>288724.38</v>
          </cell>
          <cell r="G1997">
            <v>2.7E-2</v>
          </cell>
          <cell r="H1997">
            <v>649.63</v>
          </cell>
          <cell r="I1997">
            <v>288724.38</v>
          </cell>
          <cell r="J1997">
            <v>2.7E-2</v>
          </cell>
          <cell r="K1997">
            <v>649.62985500000002</v>
          </cell>
          <cell r="L1997">
            <v>0</v>
          </cell>
        </row>
        <row r="1998">
          <cell r="A1998" t="str">
            <v>E335 HYD Misc, LB-2013</v>
          </cell>
          <cell r="B1998" t="str">
            <v>E335 HYD Misc, LB-2013-4</v>
          </cell>
          <cell r="C1998" t="str">
            <v>403E</v>
          </cell>
          <cell r="E1998">
            <v>43220</v>
          </cell>
          <cell r="F1998">
            <v>288724.38</v>
          </cell>
          <cell r="G1998">
            <v>2.7E-2</v>
          </cell>
          <cell r="H1998">
            <v>649.63</v>
          </cell>
          <cell r="I1998">
            <v>288724.38</v>
          </cell>
          <cell r="J1998">
            <v>2.7E-2</v>
          </cell>
          <cell r="K1998">
            <v>649.62985500000002</v>
          </cell>
          <cell r="L1998">
            <v>0</v>
          </cell>
        </row>
        <row r="1999">
          <cell r="A1999" t="str">
            <v>E335 HYD Misc, LB-2013</v>
          </cell>
          <cell r="B1999" t="str">
            <v>E335 HYD Misc, LB-2013-5</v>
          </cell>
          <cell r="C1999" t="str">
            <v>403E</v>
          </cell>
          <cell r="E1999">
            <v>43251</v>
          </cell>
          <cell r="F1999">
            <v>288724.38</v>
          </cell>
          <cell r="G1999">
            <v>2.7E-2</v>
          </cell>
          <cell r="H1999">
            <v>649.63</v>
          </cell>
          <cell r="I1999">
            <v>288724.38</v>
          </cell>
          <cell r="J1999">
            <v>2.7E-2</v>
          </cell>
          <cell r="K1999">
            <v>649.62985500000002</v>
          </cell>
          <cell r="L1999">
            <v>0</v>
          </cell>
        </row>
        <row r="2000">
          <cell r="A2000" t="str">
            <v>E335 HYD Misc, LB-2013</v>
          </cell>
          <cell r="B2000" t="str">
            <v>E335 HYD Misc, LB-2013-6</v>
          </cell>
          <cell r="C2000" t="str">
            <v>403E</v>
          </cell>
          <cell r="E2000">
            <v>43281</v>
          </cell>
          <cell r="F2000">
            <v>288724.38</v>
          </cell>
          <cell r="G2000">
            <v>2.7E-2</v>
          </cell>
          <cell r="H2000">
            <v>649.63</v>
          </cell>
          <cell r="I2000">
            <v>288724.38</v>
          </cell>
          <cell r="J2000">
            <v>2.7E-2</v>
          </cell>
          <cell r="K2000">
            <v>649.62985500000002</v>
          </cell>
          <cell r="L2000">
            <v>0</v>
          </cell>
        </row>
        <row r="2001">
          <cell r="A2001" t="str">
            <v>E335 HYD Misc, LB-2013</v>
          </cell>
          <cell r="B2001" t="str">
            <v>E335 HYD Misc, LB-2013-7</v>
          </cell>
          <cell r="C2001" t="str">
            <v>403E</v>
          </cell>
          <cell r="E2001">
            <v>43312</v>
          </cell>
          <cell r="F2001">
            <v>288724.38</v>
          </cell>
          <cell r="G2001">
            <v>2.7E-2</v>
          </cell>
          <cell r="H2001">
            <v>649.63</v>
          </cell>
          <cell r="I2001">
            <v>288724.38</v>
          </cell>
          <cell r="J2001">
            <v>2.7E-2</v>
          </cell>
          <cell r="K2001">
            <v>649.62985500000002</v>
          </cell>
          <cell r="L2001">
            <v>0</v>
          </cell>
        </row>
        <row r="2002">
          <cell r="A2002" t="str">
            <v>E335 HYD Misc, LB-2013</v>
          </cell>
          <cell r="B2002" t="str">
            <v>E335 HYD Misc, LB-2013-8</v>
          </cell>
          <cell r="C2002" t="str">
            <v>403E</v>
          </cell>
          <cell r="E2002">
            <v>43343</v>
          </cell>
          <cell r="F2002">
            <v>288724.38</v>
          </cell>
          <cell r="G2002">
            <v>2.7E-2</v>
          </cell>
          <cell r="H2002">
            <v>649.63</v>
          </cell>
          <cell r="I2002">
            <v>288724.38</v>
          </cell>
          <cell r="J2002">
            <v>2.7E-2</v>
          </cell>
          <cell r="K2002">
            <v>649.62985500000002</v>
          </cell>
          <cell r="L2002">
            <v>0</v>
          </cell>
        </row>
        <row r="2003">
          <cell r="A2003" t="str">
            <v>E335 HYD Misc, LB-2013</v>
          </cell>
          <cell r="B2003" t="str">
            <v>E335 HYD Misc, LB-2013-9</v>
          </cell>
          <cell r="C2003" t="str">
            <v>403E</v>
          </cell>
          <cell r="E2003">
            <v>43373</v>
          </cell>
          <cell r="F2003">
            <v>288724.38</v>
          </cell>
          <cell r="G2003">
            <v>2.7E-2</v>
          </cell>
          <cell r="H2003">
            <v>649.63</v>
          </cell>
          <cell r="I2003">
            <v>288724.38</v>
          </cell>
          <cell r="J2003">
            <v>2.7E-2</v>
          </cell>
          <cell r="K2003">
            <v>649.62985500000002</v>
          </cell>
          <cell r="L2003">
            <v>0</v>
          </cell>
        </row>
        <row r="2004">
          <cell r="A2004" t="str">
            <v>E335 HYD Misc, LB-2013</v>
          </cell>
          <cell r="B2004" t="str">
            <v>E335 HYD Misc, LB-2013-10</v>
          </cell>
          <cell r="C2004" t="str">
            <v>403E</v>
          </cell>
          <cell r="E2004">
            <v>43404</v>
          </cell>
          <cell r="F2004">
            <v>288724.38</v>
          </cell>
          <cell r="G2004">
            <v>2.7E-2</v>
          </cell>
          <cell r="H2004">
            <v>649.63</v>
          </cell>
          <cell r="I2004">
            <v>288724.38</v>
          </cell>
          <cell r="J2004">
            <v>2.7E-2</v>
          </cell>
          <cell r="K2004">
            <v>649.62985500000002</v>
          </cell>
          <cell r="L2004">
            <v>0</v>
          </cell>
        </row>
        <row r="2005">
          <cell r="A2005" t="str">
            <v>E335 HYD Misc, LB-2013</v>
          </cell>
          <cell r="B2005" t="str">
            <v>E335 HYD Misc, LB-2013-11</v>
          </cell>
          <cell r="C2005" t="str">
            <v>403E</v>
          </cell>
          <cell r="E2005">
            <v>43434</v>
          </cell>
          <cell r="F2005">
            <v>288724.38</v>
          </cell>
          <cell r="G2005">
            <v>2.7E-2</v>
          </cell>
          <cell r="H2005">
            <v>649.63</v>
          </cell>
          <cell r="I2005">
            <v>288724.38</v>
          </cell>
          <cell r="J2005">
            <v>2.7E-2</v>
          </cell>
          <cell r="K2005">
            <v>649.62985500000002</v>
          </cell>
          <cell r="L2005">
            <v>0</v>
          </cell>
        </row>
        <row r="2006">
          <cell r="A2006" t="str">
            <v>E335 HYD Misc, LB-2013</v>
          </cell>
          <cell r="B2006" t="str">
            <v>E335 HYD Misc, LB-2013-12</v>
          </cell>
          <cell r="C2006" t="str">
            <v>403E</v>
          </cell>
          <cell r="E2006">
            <v>43465</v>
          </cell>
          <cell r="F2006">
            <v>288724.38</v>
          </cell>
          <cell r="G2006">
            <v>2.7E-2</v>
          </cell>
          <cell r="H2006">
            <v>649.63</v>
          </cell>
          <cell r="I2006">
            <v>288724.38</v>
          </cell>
          <cell r="J2006">
            <v>2.7E-2</v>
          </cell>
          <cell r="K2006">
            <v>649.62985500000002</v>
          </cell>
          <cell r="L2006">
            <v>0</v>
          </cell>
        </row>
        <row r="2007">
          <cell r="A2007" t="str">
            <v>E335 HYD Misc, LB-2013 Total</v>
          </cell>
          <cell r="C2007" t="str">
            <v>HYD</v>
          </cell>
          <cell r="E2007" t="str">
            <v>Total</v>
          </cell>
          <cell r="F2007"/>
          <cell r="G2007"/>
          <cell r="H2007">
            <v>7795.56</v>
          </cell>
          <cell r="I2007"/>
          <cell r="J2007">
            <v>0</v>
          </cell>
          <cell r="K2007">
            <v>7795.5582600000007</v>
          </cell>
          <cell r="L2007">
            <v>0</v>
          </cell>
        </row>
        <row r="2008">
          <cell r="A2008" t="str">
            <v>E335 HYD Misc, Lower Baker</v>
          </cell>
          <cell r="B2008" t="str">
            <v>E335 HYD Misc, Lower Baker-1</v>
          </cell>
          <cell r="C2008" t="str">
            <v>403E</v>
          </cell>
          <cell r="E2008">
            <v>43131</v>
          </cell>
          <cell r="F2008">
            <v>752239.16</v>
          </cell>
          <cell r="G2008">
            <v>2.7E-2</v>
          </cell>
          <cell r="H2008">
            <v>1692.54</v>
          </cell>
          <cell r="I2008">
            <v>752239.16</v>
          </cell>
          <cell r="J2008">
            <v>2.7E-2</v>
          </cell>
          <cell r="K2008">
            <v>1692.5381100000002</v>
          </cell>
          <cell r="L2008">
            <v>0</v>
          </cell>
        </row>
        <row r="2009">
          <cell r="A2009" t="str">
            <v>E335 HYD Misc, Lower Baker</v>
          </cell>
          <cell r="B2009" t="str">
            <v>E335 HYD Misc, Lower Baker-2</v>
          </cell>
          <cell r="C2009" t="str">
            <v>403E</v>
          </cell>
          <cell r="E2009">
            <v>43159</v>
          </cell>
          <cell r="F2009">
            <v>752239.16</v>
          </cell>
          <cell r="G2009">
            <v>2.7E-2</v>
          </cell>
          <cell r="H2009">
            <v>1692.54</v>
          </cell>
          <cell r="I2009">
            <v>752239.16</v>
          </cell>
          <cell r="J2009">
            <v>2.7E-2</v>
          </cell>
          <cell r="K2009">
            <v>1692.5381100000002</v>
          </cell>
          <cell r="L2009">
            <v>0</v>
          </cell>
        </row>
        <row r="2010">
          <cell r="A2010" t="str">
            <v>E335 HYD Misc, Lower Baker</v>
          </cell>
          <cell r="B2010" t="str">
            <v>E335 HYD Misc, Lower Baker-3</v>
          </cell>
          <cell r="C2010" t="str">
            <v>403E</v>
          </cell>
          <cell r="E2010">
            <v>43190</v>
          </cell>
          <cell r="F2010">
            <v>752239.16</v>
          </cell>
          <cell r="G2010">
            <v>2.7E-2</v>
          </cell>
          <cell r="H2010">
            <v>1692.54</v>
          </cell>
          <cell r="I2010">
            <v>752239.16</v>
          </cell>
          <cell r="J2010">
            <v>2.7E-2</v>
          </cell>
          <cell r="K2010">
            <v>1692.5381100000002</v>
          </cell>
          <cell r="L2010">
            <v>0</v>
          </cell>
        </row>
        <row r="2011">
          <cell r="A2011" t="str">
            <v>E335 HYD Misc, Lower Baker</v>
          </cell>
          <cell r="B2011" t="str">
            <v>E335 HYD Misc, Lower Baker-4</v>
          </cell>
          <cell r="C2011" t="str">
            <v>403E</v>
          </cell>
          <cell r="E2011">
            <v>43220</v>
          </cell>
          <cell r="F2011">
            <v>752239.16</v>
          </cell>
          <cell r="G2011">
            <v>2.7E-2</v>
          </cell>
          <cell r="H2011">
            <v>1692.54</v>
          </cell>
          <cell r="I2011">
            <v>752239.16</v>
          </cell>
          <cell r="J2011">
            <v>2.7E-2</v>
          </cell>
          <cell r="K2011">
            <v>1692.5381100000002</v>
          </cell>
          <cell r="L2011">
            <v>0</v>
          </cell>
        </row>
        <row r="2012">
          <cell r="A2012" t="str">
            <v>E335 HYD Misc, Lower Baker</v>
          </cell>
          <cell r="B2012" t="str">
            <v>E335 HYD Misc, Lower Baker-5</v>
          </cell>
          <cell r="C2012" t="str">
            <v>403E</v>
          </cell>
          <cell r="E2012">
            <v>43251</v>
          </cell>
          <cell r="F2012">
            <v>752239.16</v>
          </cell>
          <cell r="G2012">
            <v>2.7E-2</v>
          </cell>
          <cell r="H2012">
            <v>1692.54</v>
          </cell>
          <cell r="I2012">
            <v>752239.16</v>
          </cell>
          <cell r="J2012">
            <v>2.7E-2</v>
          </cell>
          <cell r="K2012">
            <v>1692.5381100000002</v>
          </cell>
          <cell r="L2012">
            <v>0</v>
          </cell>
        </row>
        <row r="2013">
          <cell r="A2013" t="str">
            <v>E335 HYD Misc, Lower Baker</v>
          </cell>
          <cell r="B2013" t="str">
            <v>E335 HYD Misc, Lower Baker-6</v>
          </cell>
          <cell r="C2013" t="str">
            <v>403E</v>
          </cell>
          <cell r="E2013">
            <v>43281</v>
          </cell>
          <cell r="F2013">
            <v>752239.16</v>
          </cell>
          <cell r="G2013">
            <v>2.7E-2</v>
          </cell>
          <cell r="H2013">
            <v>1692.54</v>
          </cell>
          <cell r="I2013">
            <v>752239.16</v>
          </cell>
          <cell r="J2013">
            <v>2.7E-2</v>
          </cell>
          <cell r="K2013">
            <v>1692.5381100000002</v>
          </cell>
          <cell r="L2013">
            <v>0</v>
          </cell>
        </row>
        <row r="2014">
          <cell r="A2014" t="str">
            <v>E335 HYD Misc, Lower Baker</v>
          </cell>
          <cell r="B2014" t="str">
            <v>E335 HYD Misc, Lower Baker-7</v>
          </cell>
          <cell r="C2014" t="str">
            <v>403E</v>
          </cell>
          <cell r="E2014">
            <v>43312</v>
          </cell>
          <cell r="F2014">
            <v>752239.16</v>
          </cell>
          <cell r="G2014">
            <v>2.7E-2</v>
          </cell>
          <cell r="H2014">
            <v>1692.54</v>
          </cell>
          <cell r="I2014">
            <v>752239.16</v>
          </cell>
          <cell r="J2014">
            <v>2.7E-2</v>
          </cell>
          <cell r="K2014">
            <v>1692.5381100000002</v>
          </cell>
          <cell r="L2014">
            <v>0</v>
          </cell>
        </row>
        <row r="2015">
          <cell r="A2015" t="str">
            <v>E335 HYD Misc, Lower Baker</v>
          </cell>
          <cell r="B2015" t="str">
            <v>E335 HYD Misc, Lower Baker-8</v>
          </cell>
          <cell r="C2015" t="str">
            <v>403E</v>
          </cell>
          <cell r="E2015">
            <v>43343</v>
          </cell>
          <cell r="F2015">
            <v>752239.16</v>
          </cell>
          <cell r="G2015">
            <v>2.7E-2</v>
          </cell>
          <cell r="H2015">
            <v>1692.54</v>
          </cell>
          <cell r="I2015">
            <v>752239.16</v>
          </cell>
          <cell r="J2015">
            <v>2.7E-2</v>
          </cell>
          <cell r="K2015">
            <v>1692.5381100000002</v>
          </cell>
          <cell r="L2015">
            <v>0</v>
          </cell>
        </row>
        <row r="2016">
          <cell r="A2016" t="str">
            <v>E335 HYD Misc, Lower Baker</v>
          </cell>
          <cell r="B2016" t="str">
            <v>E335 HYD Misc, Lower Baker-9</v>
          </cell>
          <cell r="C2016" t="str">
            <v>403E</v>
          </cell>
          <cell r="E2016">
            <v>43373</v>
          </cell>
          <cell r="F2016">
            <v>752239.16</v>
          </cell>
          <cell r="G2016">
            <v>2.7E-2</v>
          </cell>
          <cell r="H2016">
            <v>1692.54</v>
          </cell>
          <cell r="I2016">
            <v>752239.16</v>
          </cell>
          <cell r="J2016">
            <v>2.7E-2</v>
          </cell>
          <cell r="K2016">
            <v>1692.5381100000002</v>
          </cell>
          <cell r="L2016">
            <v>0</v>
          </cell>
        </row>
        <row r="2017">
          <cell r="A2017" t="str">
            <v>E335 HYD Misc, Lower Baker</v>
          </cell>
          <cell r="B2017" t="str">
            <v>E335 HYD Misc, Lower Baker-10</v>
          </cell>
          <cell r="C2017" t="str">
            <v>403E</v>
          </cell>
          <cell r="E2017">
            <v>43404</v>
          </cell>
          <cell r="F2017">
            <v>752239.16</v>
          </cell>
          <cell r="G2017">
            <v>2.7E-2</v>
          </cell>
          <cell r="H2017">
            <v>1692.54</v>
          </cell>
          <cell r="I2017">
            <v>752239.16</v>
          </cell>
          <cell r="J2017">
            <v>2.7E-2</v>
          </cell>
          <cell r="K2017">
            <v>1692.5381100000002</v>
          </cell>
          <cell r="L2017">
            <v>0</v>
          </cell>
        </row>
        <row r="2018">
          <cell r="A2018" t="str">
            <v>E335 HYD Misc, Lower Baker</v>
          </cell>
          <cell r="B2018" t="str">
            <v>E335 HYD Misc, Lower Baker-11</v>
          </cell>
          <cell r="C2018" t="str">
            <v>403E</v>
          </cell>
          <cell r="E2018">
            <v>43434</v>
          </cell>
          <cell r="F2018">
            <v>752239.16</v>
          </cell>
          <cell r="G2018">
            <v>2.7E-2</v>
          </cell>
          <cell r="H2018">
            <v>1692.54</v>
          </cell>
          <cell r="I2018">
            <v>752239.16</v>
          </cell>
          <cell r="J2018">
            <v>2.7E-2</v>
          </cell>
          <cell r="K2018">
            <v>1692.5381100000002</v>
          </cell>
          <cell r="L2018">
            <v>0</v>
          </cell>
        </row>
        <row r="2019">
          <cell r="A2019" t="str">
            <v>E335 HYD Misc, Lower Baker</v>
          </cell>
          <cell r="B2019" t="str">
            <v>E335 HYD Misc, Lower Baker-12</v>
          </cell>
          <cell r="C2019" t="str">
            <v>403E</v>
          </cell>
          <cell r="E2019">
            <v>43465</v>
          </cell>
          <cell r="F2019">
            <v>752239.16</v>
          </cell>
          <cell r="G2019">
            <v>2.7E-2</v>
          </cell>
          <cell r="H2019">
            <v>1692.54</v>
          </cell>
          <cell r="I2019">
            <v>752239.16</v>
          </cell>
          <cell r="J2019">
            <v>2.7E-2</v>
          </cell>
          <cell r="K2019">
            <v>1692.5381100000002</v>
          </cell>
          <cell r="L2019">
            <v>0</v>
          </cell>
        </row>
        <row r="2020">
          <cell r="A2020" t="str">
            <v>E335 HYD Misc, Lower Baker Total</v>
          </cell>
          <cell r="C2020" t="str">
            <v>HYD</v>
          </cell>
          <cell r="E2020" t="str">
            <v>Total</v>
          </cell>
          <cell r="F2020"/>
          <cell r="G2020"/>
          <cell r="H2020">
            <v>20310.480000000007</v>
          </cell>
          <cell r="I2020"/>
          <cell r="J2020">
            <v>0</v>
          </cell>
          <cell r="K2020">
            <v>20310.457320000001</v>
          </cell>
          <cell r="L2020">
            <v>-0.02</v>
          </cell>
        </row>
        <row r="2021">
          <cell r="A2021" t="str">
            <v>E335 HYD Misc, Lower Baker FSC</v>
          </cell>
          <cell r="B2021" t="str">
            <v>E335 HYD Misc, Lower Baker FSC-1</v>
          </cell>
          <cell r="C2021" t="str">
            <v>403E</v>
          </cell>
          <cell r="E2021">
            <v>43131</v>
          </cell>
          <cell r="F2021">
            <v>6971816.9199999999</v>
          </cell>
          <cell r="G2021">
            <v>2.7E-2</v>
          </cell>
          <cell r="H2021">
            <v>15686.58</v>
          </cell>
          <cell r="I2021">
            <v>6971816.9199999999</v>
          </cell>
          <cell r="J2021">
            <v>2.7E-2</v>
          </cell>
          <cell r="K2021">
            <v>15686.58807</v>
          </cell>
          <cell r="L2021">
            <v>0.01</v>
          </cell>
        </row>
        <row r="2022">
          <cell r="A2022" t="str">
            <v>E335 HYD Misc, Lower Baker FSC</v>
          </cell>
          <cell r="B2022" t="str">
            <v>E335 HYD Misc, Lower Baker FSC-2</v>
          </cell>
          <cell r="C2022" t="str">
            <v>403E</v>
          </cell>
          <cell r="E2022">
            <v>43159</v>
          </cell>
          <cell r="F2022">
            <v>6971816.9199999999</v>
          </cell>
          <cell r="G2022">
            <v>2.7E-2</v>
          </cell>
          <cell r="H2022">
            <v>15686.58</v>
          </cell>
          <cell r="I2022">
            <v>6971816.9199999999</v>
          </cell>
          <cell r="J2022">
            <v>2.7E-2</v>
          </cell>
          <cell r="K2022">
            <v>15686.58807</v>
          </cell>
          <cell r="L2022">
            <v>0.01</v>
          </cell>
        </row>
        <row r="2023">
          <cell r="A2023" t="str">
            <v>E335 HYD Misc, Lower Baker FSC</v>
          </cell>
          <cell r="B2023" t="str">
            <v>E335 HYD Misc, Lower Baker FSC-3</v>
          </cell>
          <cell r="C2023" t="str">
            <v>403E</v>
          </cell>
          <cell r="E2023">
            <v>43190</v>
          </cell>
          <cell r="F2023">
            <v>6971816.9199999999</v>
          </cell>
          <cell r="G2023">
            <v>2.7E-2</v>
          </cell>
          <cell r="H2023">
            <v>15686.58</v>
          </cell>
          <cell r="I2023">
            <v>6971816.9199999999</v>
          </cell>
          <cell r="J2023">
            <v>2.7E-2</v>
          </cell>
          <cell r="K2023">
            <v>15686.58807</v>
          </cell>
          <cell r="L2023">
            <v>0.01</v>
          </cell>
        </row>
        <row r="2024">
          <cell r="A2024" t="str">
            <v>E335 HYD Misc, Lower Baker FSC</v>
          </cell>
          <cell r="B2024" t="str">
            <v>E335 HYD Misc, Lower Baker FSC-4</v>
          </cell>
          <cell r="C2024" t="str">
            <v>403E</v>
          </cell>
          <cell r="E2024">
            <v>43220</v>
          </cell>
          <cell r="F2024">
            <v>6971816.9199999999</v>
          </cell>
          <cell r="G2024">
            <v>2.7E-2</v>
          </cell>
          <cell r="H2024">
            <v>15686.58</v>
          </cell>
          <cell r="I2024">
            <v>6971816.9199999999</v>
          </cell>
          <cell r="J2024">
            <v>2.7E-2</v>
          </cell>
          <cell r="K2024">
            <v>15686.58807</v>
          </cell>
          <cell r="L2024">
            <v>0.01</v>
          </cell>
        </row>
        <row r="2025">
          <cell r="A2025" t="str">
            <v>E335 HYD Misc, Lower Baker FSC</v>
          </cell>
          <cell r="B2025" t="str">
            <v>E335 HYD Misc, Lower Baker FSC-5</v>
          </cell>
          <cell r="C2025" t="str">
            <v>403E</v>
          </cell>
          <cell r="E2025">
            <v>43251</v>
          </cell>
          <cell r="F2025">
            <v>6971816.9199999999</v>
          </cell>
          <cell r="G2025">
            <v>2.7E-2</v>
          </cell>
          <cell r="H2025">
            <v>15686.58</v>
          </cell>
          <cell r="I2025">
            <v>6971816.9199999999</v>
          </cell>
          <cell r="J2025">
            <v>2.7E-2</v>
          </cell>
          <cell r="K2025">
            <v>15686.58807</v>
          </cell>
          <cell r="L2025">
            <v>0.01</v>
          </cell>
        </row>
        <row r="2026">
          <cell r="A2026" t="str">
            <v>E335 HYD Misc, Lower Baker FSC</v>
          </cell>
          <cell r="B2026" t="str">
            <v>E335 HYD Misc, Lower Baker FSC-6</v>
          </cell>
          <cell r="C2026" t="str">
            <v>403E</v>
          </cell>
          <cell r="E2026">
            <v>43281</v>
          </cell>
          <cell r="F2026">
            <v>6971816.9199999999</v>
          </cell>
          <cell r="G2026">
            <v>2.7E-2</v>
          </cell>
          <cell r="H2026">
            <v>15686.58</v>
          </cell>
          <cell r="I2026">
            <v>6971816.9199999999</v>
          </cell>
          <cell r="J2026">
            <v>2.7E-2</v>
          </cell>
          <cell r="K2026">
            <v>15686.58807</v>
          </cell>
          <cell r="L2026">
            <v>0.01</v>
          </cell>
        </row>
        <row r="2027">
          <cell r="A2027" t="str">
            <v>E335 HYD Misc, Lower Baker FSC</v>
          </cell>
          <cell r="B2027" t="str">
            <v>E335 HYD Misc, Lower Baker FSC-7</v>
          </cell>
          <cell r="C2027" t="str">
            <v>403E</v>
          </cell>
          <cell r="E2027">
            <v>43312</v>
          </cell>
          <cell r="F2027">
            <v>6971816.9199999999</v>
          </cell>
          <cell r="G2027">
            <v>2.7E-2</v>
          </cell>
          <cell r="H2027">
            <v>15686.58</v>
          </cell>
          <cell r="I2027">
            <v>6971816.9199999999</v>
          </cell>
          <cell r="J2027">
            <v>2.7E-2</v>
          </cell>
          <cell r="K2027">
            <v>15686.58807</v>
          </cell>
          <cell r="L2027">
            <v>0.01</v>
          </cell>
        </row>
        <row r="2028">
          <cell r="A2028" t="str">
            <v>E335 HYD Misc, Lower Baker FSC</v>
          </cell>
          <cell r="B2028" t="str">
            <v>E335 HYD Misc, Lower Baker FSC-8</v>
          </cell>
          <cell r="C2028" t="str">
            <v>403E</v>
          </cell>
          <cell r="E2028">
            <v>43343</v>
          </cell>
          <cell r="F2028">
            <v>6971816.9199999999</v>
          </cell>
          <cell r="G2028">
            <v>2.7E-2</v>
          </cell>
          <cell r="H2028">
            <v>15686.58</v>
          </cell>
          <cell r="I2028">
            <v>6971816.9199999999</v>
          </cell>
          <cell r="J2028">
            <v>2.7E-2</v>
          </cell>
          <cell r="K2028">
            <v>15686.58807</v>
          </cell>
          <cell r="L2028">
            <v>0.01</v>
          </cell>
        </row>
        <row r="2029">
          <cell r="A2029" t="str">
            <v>E335 HYD Misc, Lower Baker FSC</v>
          </cell>
          <cell r="B2029" t="str">
            <v>E335 HYD Misc, Lower Baker FSC-9</v>
          </cell>
          <cell r="C2029" t="str">
            <v>403E</v>
          </cell>
          <cell r="E2029">
            <v>43373</v>
          </cell>
          <cell r="F2029">
            <v>6971816.9199999999</v>
          </cell>
          <cell r="G2029">
            <v>2.7E-2</v>
          </cell>
          <cell r="H2029">
            <v>15686.58</v>
          </cell>
          <cell r="I2029">
            <v>6971816.9199999999</v>
          </cell>
          <cell r="J2029">
            <v>2.7E-2</v>
          </cell>
          <cell r="K2029">
            <v>15686.58807</v>
          </cell>
          <cell r="L2029">
            <v>0.01</v>
          </cell>
        </row>
        <row r="2030">
          <cell r="A2030" t="str">
            <v>E335 HYD Misc, Lower Baker FSC</v>
          </cell>
          <cell r="B2030" t="str">
            <v>E335 HYD Misc, Lower Baker FSC-10</v>
          </cell>
          <cell r="C2030" t="str">
            <v>403E</v>
          </cell>
          <cell r="E2030">
            <v>43404</v>
          </cell>
          <cell r="F2030">
            <v>6971816.9199999999</v>
          </cell>
          <cell r="G2030">
            <v>2.7E-2</v>
          </cell>
          <cell r="H2030">
            <v>15686.58</v>
          </cell>
          <cell r="I2030">
            <v>6971816.9199999999</v>
          </cell>
          <cell r="J2030">
            <v>2.7E-2</v>
          </cell>
          <cell r="K2030">
            <v>15686.58807</v>
          </cell>
          <cell r="L2030">
            <v>0.01</v>
          </cell>
        </row>
        <row r="2031">
          <cell r="A2031" t="str">
            <v>E335 HYD Misc, Lower Baker FSC</v>
          </cell>
          <cell r="B2031" t="str">
            <v>E335 HYD Misc, Lower Baker FSC-11</v>
          </cell>
          <cell r="C2031" t="str">
            <v>403E</v>
          </cell>
          <cell r="E2031">
            <v>43434</v>
          </cell>
          <cell r="F2031">
            <v>6971816.9199999999</v>
          </cell>
          <cell r="G2031">
            <v>2.7E-2</v>
          </cell>
          <cell r="H2031">
            <v>15686.58</v>
          </cell>
          <cell r="I2031">
            <v>6971816.9199999999</v>
          </cell>
          <cell r="J2031">
            <v>2.7E-2</v>
          </cell>
          <cell r="K2031">
            <v>15686.58807</v>
          </cell>
          <cell r="L2031">
            <v>0.01</v>
          </cell>
        </row>
        <row r="2032">
          <cell r="A2032" t="str">
            <v>E335 HYD Misc, Lower Baker FSC</v>
          </cell>
          <cell r="B2032" t="str">
            <v>E335 HYD Misc, Lower Baker FSC-12</v>
          </cell>
          <cell r="C2032" t="str">
            <v>403E</v>
          </cell>
          <cell r="E2032">
            <v>43465</v>
          </cell>
          <cell r="F2032">
            <v>6971816.9199999999</v>
          </cell>
          <cell r="G2032">
            <v>2.7E-2</v>
          </cell>
          <cell r="H2032">
            <v>15686.58</v>
          </cell>
          <cell r="I2032">
            <v>6971816.9199999999</v>
          </cell>
          <cell r="J2032">
            <v>2.7E-2</v>
          </cell>
          <cell r="K2032">
            <v>15686.58807</v>
          </cell>
          <cell r="L2032">
            <v>0.01</v>
          </cell>
        </row>
        <row r="2033">
          <cell r="A2033" t="str">
            <v>E335 HYD Misc, Lower Baker FSC Total</v>
          </cell>
          <cell r="C2033" t="str">
            <v>HYD</v>
          </cell>
          <cell r="E2033" t="str">
            <v>Total</v>
          </cell>
          <cell r="F2033"/>
          <cell r="G2033"/>
          <cell r="H2033">
            <v>188238.95999999996</v>
          </cell>
          <cell r="I2033"/>
          <cell r="J2033">
            <v>0</v>
          </cell>
          <cell r="K2033">
            <v>188239.05684</v>
          </cell>
          <cell r="L2033">
            <v>0.1</v>
          </cell>
        </row>
        <row r="2034">
          <cell r="A2034" t="str">
            <v>E335 HYD Misc, Snoq 1 - 2013</v>
          </cell>
          <cell r="B2034" t="str">
            <v>E335 HYD Misc, Snoq 1 - 2013-1</v>
          </cell>
          <cell r="C2034" t="str">
            <v>403E</v>
          </cell>
          <cell r="E2034">
            <v>43131</v>
          </cell>
          <cell r="F2034">
            <v>1479906.95</v>
          </cell>
          <cell r="G2034">
            <v>3.6199999999999996E-2</v>
          </cell>
          <cell r="H2034">
            <v>4464.3900000000003</v>
          </cell>
          <cell r="I2034">
            <v>1479906.95</v>
          </cell>
          <cell r="J2034">
            <v>3.6199999999999996E-2</v>
          </cell>
          <cell r="K2034">
            <v>4464.3859658333322</v>
          </cell>
          <cell r="L2034">
            <v>0</v>
          </cell>
        </row>
        <row r="2035">
          <cell r="A2035" t="str">
            <v>E335 HYD Misc, Snoq 1 - 2013</v>
          </cell>
          <cell r="B2035" t="str">
            <v>E335 HYD Misc, Snoq 1 - 2013-2</v>
          </cell>
          <cell r="C2035" t="str">
            <v>403E</v>
          </cell>
          <cell r="E2035">
            <v>43159</v>
          </cell>
          <cell r="F2035">
            <v>1479906.95</v>
          </cell>
          <cell r="G2035">
            <v>3.6199999999999996E-2</v>
          </cell>
          <cell r="H2035">
            <v>4464.3900000000003</v>
          </cell>
          <cell r="I2035">
            <v>1479906.95</v>
          </cell>
          <cell r="J2035">
            <v>3.6199999999999996E-2</v>
          </cell>
          <cell r="K2035">
            <v>4464.3859658333322</v>
          </cell>
          <cell r="L2035">
            <v>0</v>
          </cell>
        </row>
        <row r="2036">
          <cell r="A2036" t="str">
            <v>E335 HYD Misc, Snoq 1 - 2013</v>
          </cell>
          <cell r="B2036" t="str">
            <v>E335 HYD Misc, Snoq 1 - 2013-3</v>
          </cell>
          <cell r="C2036" t="str">
            <v>403E</v>
          </cell>
          <cell r="E2036">
            <v>43190</v>
          </cell>
          <cell r="F2036">
            <v>1479906.95</v>
          </cell>
          <cell r="G2036">
            <v>3.6199999999999996E-2</v>
          </cell>
          <cell r="H2036">
            <v>4464.3900000000003</v>
          </cell>
          <cell r="I2036">
            <v>1479906.95</v>
          </cell>
          <cell r="J2036">
            <v>3.6199999999999996E-2</v>
          </cell>
          <cell r="K2036">
            <v>4464.3859658333322</v>
          </cell>
          <cell r="L2036">
            <v>0</v>
          </cell>
        </row>
        <row r="2037">
          <cell r="A2037" t="str">
            <v>E335 HYD Misc, Snoq 1 - 2013</v>
          </cell>
          <cell r="B2037" t="str">
            <v>E335 HYD Misc, Snoq 1 - 2013-4</v>
          </cell>
          <cell r="C2037" t="str">
            <v>403E</v>
          </cell>
          <cell r="E2037">
            <v>43220</v>
          </cell>
          <cell r="F2037">
            <v>1479906.95</v>
          </cell>
          <cell r="G2037">
            <v>3.6199999999999996E-2</v>
          </cell>
          <cell r="H2037">
            <v>4464.3900000000003</v>
          </cell>
          <cell r="I2037">
            <v>1479906.95</v>
          </cell>
          <cell r="J2037">
            <v>3.6199999999999996E-2</v>
          </cell>
          <cell r="K2037">
            <v>4464.3859658333322</v>
          </cell>
          <cell r="L2037">
            <v>0</v>
          </cell>
        </row>
        <row r="2038">
          <cell r="A2038" t="str">
            <v>E335 HYD Misc, Snoq 1 - 2013</v>
          </cell>
          <cell r="B2038" t="str">
            <v>E335 HYD Misc, Snoq 1 - 2013-5</v>
          </cell>
          <cell r="C2038" t="str">
            <v>403E</v>
          </cell>
          <cell r="E2038">
            <v>43251</v>
          </cell>
          <cell r="F2038">
            <v>1479906.95</v>
          </cell>
          <cell r="G2038">
            <v>3.6199999999999996E-2</v>
          </cell>
          <cell r="H2038">
            <v>4464.3900000000003</v>
          </cell>
          <cell r="I2038">
            <v>1479906.95</v>
          </cell>
          <cell r="J2038">
            <v>3.6199999999999996E-2</v>
          </cell>
          <cell r="K2038">
            <v>4464.3859658333322</v>
          </cell>
          <cell r="L2038">
            <v>0</v>
          </cell>
        </row>
        <row r="2039">
          <cell r="A2039" t="str">
            <v>E335 HYD Misc, Snoq 1 - 2013</v>
          </cell>
          <cell r="B2039" t="str">
            <v>E335 HYD Misc, Snoq 1 - 2013-6</v>
          </cell>
          <cell r="C2039" t="str">
            <v>403E</v>
          </cell>
          <cell r="E2039">
            <v>43281</v>
          </cell>
          <cell r="F2039">
            <v>1479906.95</v>
          </cell>
          <cell r="G2039">
            <v>3.6199999999999996E-2</v>
          </cell>
          <cell r="H2039">
            <v>4464.3900000000003</v>
          </cell>
          <cell r="I2039">
            <v>1479906.95</v>
          </cell>
          <cell r="J2039">
            <v>3.6199999999999996E-2</v>
          </cell>
          <cell r="K2039">
            <v>4464.3859658333322</v>
          </cell>
          <cell r="L2039">
            <v>0</v>
          </cell>
        </row>
        <row r="2040">
          <cell r="A2040" t="str">
            <v>E335 HYD Misc, Snoq 1 - 2013</v>
          </cell>
          <cell r="B2040" t="str">
            <v>E335 HYD Misc, Snoq 1 - 2013-7</v>
          </cell>
          <cell r="C2040" t="str">
            <v>403E</v>
          </cell>
          <cell r="E2040">
            <v>43312</v>
          </cell>
          <cell r="F2040">
            <v>1479906.95</v>
          </cell>
          <cell r="G2040">
            <v>3.6199999999999996E-2</v>
          </cell>
          <cell r="H2040">
            <v>4464.3900000000003</v>
          </cell>
          <cell r="I2040">
            <v>1479906.95</v>
          </cell>
          <cell r="J2040">
            <v>3.6199999999999996E-2</v>
          </cell>
          <cell r="K2040">
            <v>4464.3859658333322</v>
          </cell>
          <cell r="L2040">
            <v>0</v>
          </cell>
        </row>
        <row r="2041">
          <cell r="A2041" t="str">
            <v>E335 HYD Misc, Snoq 1 - 2013</v>
          </cell>
          <cell r="B2041" t="str">
            <v>E335 HYD Misc, Snoq 1 - 2013-8</v>
          </cell>
          <cell r="C2041" t="str">
            <v>403E</v>
          </cell>
          <cell r="E2041">
            <v>43343</v>
          </cell>
          <cell r="F2041">
            <v>1479906.95</v>
          </cell>
          <cell r="G2041">
            <v>3.6199999999999996E-2</v>
          </cell>
          <cell r="H2041">
            <v>4464.3900000000003</v>
          </cell>
          <cell r="I2041">
            <v>1479906.95</v>
          </cell>
          <cell r="J2041">
            <v>3.6199999999999996E-2</v>
          </cell>
          <cell r="K2041">
            <v>4464.3859658333322</v>
          </cell>
          <cell r="L2041">
            <v>0</v>
          </cell>
        </row>
        <row r="2042">
          <cell r="A2042" t="str">
            <v>E335 HYD Misc, Snoq 1 - 2013</v>
          </cell>
          <cell r="B2042" t="str">
            <v>E335 HYD Misc, Snoq 1 - 2013-9</v>
          </cell>
          <cell r="C2042" t="str">
            <v>403E</v>
          </cell>
          <cell r="E2042">
            <v>43373</v>
          </cell>
          <cell r="F2042">
            <v>1479906.95</v>
          </cell>
          <cell r="G2042">
            <v>3.6199999999999996E-2</v>
          </cell>
          <cell r="H2042">
            <v>4464.3900000000003</v>
          </cell>
          <cell r="I2042">
            <v>1479906.95</v>
          </cell>
          <cell r="J2042">
            <v>3.6199999999999996E-2</v>
          </cell>
          <cell r="K2042">
            <v>4464.3859658333322</v>
          </cell>
          <cell r="L2042">
            <v>0</v>
          </cell>
        </row>
        <row r="2043">
          <cell r="A2043" t="str">
            <v>E335 HYD Misc, Snoq 1 - 2013</v>
          </cell>
          <cell r="B2043" t="str">
            <v>E335 HYD Misc, Snoq 1 - 2013-10</v>
          </cell>
          <cell r="C2043" t="str">
            <v>403E</v>
          </cell>
          <cell r="E2043">
            <v>43404</v>
          </cell>
          <cell r="F2043">
            <v>1479906.95</v>
          </cell>
          <cell r="G2043">
            <v>3.6199999999999996E-2</v>
          </cell>
          <cell r="H2043">
            <v>4464.3900000000003</v>
          </cell>
          <cell r="I2043">
            <v>1479906.95</v>
          </cell>
          <cell r="J2043">
            <v>3.6199999999999996E-2</v>
          </cell>
          <cell r="K2043">
            <v>4464.3859658333322</v>
          </cell>
          <cell r="L2043">
            <v>0</v>
          </cell>
        </row>
        <row r="2044">
          <cell r="A2044" t="str">
            <v>E335 HYD Misc, Snoq 1 - 2013</v>
          </cell>
          <cell r="B2044" t="str">
            <v>E335 HYD Misc, Snoq 1 - 2013-11</v>
          </cell>
          <cell r="C2044" t="str">
            <v>403E</v>
          </cell>
          <cell r="E2044">
            <v>43434</v>
          </cell>
          <cell r="F2044">
            <v>1479906.95</v>
          </cell>
          <cell r="G2044">
            <v>3.6199999999999996E-2</v>
          </cell>
          <cell r="H2044">
            <v>4464.3900000000003</v>
          </cell>
          <cell r="I2044">
            <v>1479906.95</v>
          </cell>
          <cell r="J2044">
            <v>3.6199999999999996E-2</v>
          </cell>
          <cell r="K2044">
            <v>4464.3859658333322</v>
          </cell>
          <cell r="L2044">
            <v>0</v>
          </cell>
        </row>
        <row r="2045">
          <cell r="A2045" t="str">
            <v>E335 HYD Misc, Snoq 1 - 2013</v>
          </cell>
          <cell r="B2045" t="str">
            <v>E335 HYD Misc, Snoq 1 - 2013-12</v>
          </cell>
          <cell r="C2045" t="str">
            <v>403E</v>
          </cell>
          <cell r="E2045">
            <v>43465</v>
          </cell>
          <cell r="F2045">
            <v>1479906.95</v>
          </cell>
          <cell r="G2045">
            <v>3.6199999999999996E-2</v>
          </cell>
          <cell r="H2045">
            <v>4464.3900000000003</v>
          </cell>
          <cell r="I2045">
            <v>1479906.95</v>
          </cell>
          <cell r="J2045">
            <v>3.6199999999999996E-2</v>
          </cell>
          <cell r="K2045">
            <v>4464.3859658333322</v>
          </cell>
          <cell r="L2045">
            <v>0</v>
          </cell>
        </row>
        <row r="2046">
          <cell r="A2046" t="str">
            <v>E335 HYD Misc, Snoq 1 - 2013 Total</v>
          </cell>
          <cell r="C2046" t="str">
            <v>HYD</v>
          </cell>
          <cell r="E2046" t="str">
            <v>Total</v>
          </cell>
          <cell r="F2046"/>
          <cell r="G2046"/>
          <cell r="H2046">
            <v>53572.68</v>
          </cell>
          <cell r="I2046"/>
          <cell r="J2046">
            <v>0</v>
          </cell>
          <cell r="K2046">
            <v>53572.631589999983</v>
          </cell>
          <cell r="L2046">
            <v>-0.05</v>
          </cell>
        </row>
        <row r="2047">
          <cell r="A2047" t="str">
            <v>E335 HYD Misc, Snoq 2 - 2013</v>
          </cell>
          <cell r="B2047" t="str">
            <v>E335 HYD Misc, Snoq 2 - 2013-1</v>
          </cell>
          <cell r="C2047" t="str">
            <v>403E</v>
          </cell>
          <cell r="E2047">
            <v>43131</v>
          </cell>
          <cell r="F2047">
            <v>1593060.77</v>
          </cell>
          <cell r="G2047">
            <v>3.56E-2</v>
          </cell>
          <cell r="H2047">
            <v>4726.08</v>
          </cell>
          <cell r="I2047">
            <v>1593103.3600000001</v>
          </cell>
          <cell r="J2047">
            <v>3.56E-2</v>
          </cell>
          <cell r="K2047">
            <v>4726.206634666667</v>
          </cell>
          <cell r="L2047">
            <v>0.13</v>
          </cell>
        </row>
        <row r="2048">
          <cell r="A2048" t="str">
            <v>E335 HYD Misc, Snoq 2 - 2013</v>
          </cell>
          <cell r="B2048" t="str">
            <v>E335 HYD Misc, Snoq 2 - 2013-2</v>
          </cell>
          <cell r="C2048" t="str">
            <v>403E</v>
          </cell>
          <cell r="E2048">
            <v>43159</v>
          </cell>
          <cell r="F2048">
            <v>1593060.77</v>
          </cell>
          <cell r="G2048">
            <v>3.56E-2</v>
          </cell>
          <cell r="H2048">
            <v>4726.08</v>
          </cell>
          <cell r="I2048">
            <v>1593103.3600000001</v>
          </cell>
          <cell r="J2048">
            <v>3.56E-2</v>
          </cell>
          <cell r="K2048">
            <v>4726.206634666667</v>
          </cell>
          <cell r="L2048">
            <v>0.13</v>
          </cell>
        </row>
        <row r="2049">
          <cell r="A2049" t="str">
            <v>E335 HYD Misc, Snoq 2 - 2013</v>
          </cell>
          <cell r="B2049" t="str">
            <v>E335 HYD Misc, Snoq 2 - 2013-3</v>
          </cell>
          <cell r="C2049" t="str">
            <v>403E</v>
          </cell>
          <cell r="E2049">
            <v>43190</v>
          </cell>
          <cell r="F2049">
            <v>1593060.77</v>
          </cell>
          <cell r="G2049">
            <v>3.56E-2</v>
          </cell>
          <cell r="H2049">
            <v>4726.08</v>
          </cell>
          <cell r="I2049">
            <v>1593103.3600000001</v>
          </cell>
          <cell r="J2049">
            <v>3.56E-2</v>
          </cell>
          <cell r="K2049">
            <v>4726.206634666667</v>
          </cell>
          <cell r="L2049">
            <v>0.13</v>
          </cell>
        </row>
        <row r="2050">
          <cell r="A2050" t="str">
            <v>E335 HYD Misc, Snoq 2 - 2013</v>
          </cell>
          <cell r="B2050" t="str">
            <v>E335 HYD Misc, Snoq 2 - 2013-4</v>
          </cell>
          <cell r="C2050" t="str">
            <v>403E</v>
          </cell>
          <cell r="E2050">
            <v>43220</v>
          </cell>
          <cell r="F2050">
            <v>1593060.77</v>
          </cell>
          <cell r="G2050">
            <v>3.56E-2</v>
          </cell>
          <cell r="H2050">
            <v>4726.08</v>
          </cell>
          <cell r="I2050">
            <v>1593103.3600000001</v>
          </cell>
          <cell r="J2050">
            <v>3.56E-2</v>
          </cell>
          <cell r="K2050">
            <v>4726.206634666667</v>
          </cell>
          <cell r="L2050">
            <v>0.13</v>
          </cell>
        </row>
        <row r="2051">
          <cell r="A2051" t="str">
            <v>E335 HYD Misc, Snoq 2 - 2013</v>
          </cell>
          <cell r="B2051" t="str">
            <v>E335 HYD Misc, Snoq 2 - 2013-5</v>
          </cell>
          <cell r="C2051" t="str">
            <v>403E</v>
          </cell>
          <cell r="E2051">
            <v>43251</v>
          </cell>
          <cell r="F2051">
            <v>1593060.77</v>
          </cell>
          <cell r="G2051">
            <v>3.56E-2</v>
          </cell>
          <cell r="H2051">
            <v>4726.08</v>
          </cell>
          <cell r="I2051">
            <v>1593103.3600000001</v>
          </cell>
          <cell r="J2051">
            <v>3.56E-2</v>
          </cell>
          <cell r="K2051">
            <v>4726.206634666667</v>
          </cell>
          <cell r="L2051">
            <v>0.13</v>
          </cell>
        </row>
        <row r="2052">
          <cell r="A2052" t="str">
            <v>E335 HYD Misc, Snoq 2 - 2013</v>
          </cell>
          <cell r="B2052" t="str">
            <v>E335 HYD Misc, Snoq 2 - 2013-6</v>
          </cell>
          <cell r="C2052" t="str">
            <v>403E</v>
          </cell>
          <cell r="E2052">
            <v>43281</v>
          </cell>
          <cell r="F2052">
            <v>1593060.77</v>
          </cell>
          <cell r="G2052">
            <v>3.56E-2</v>
          </cell>
          <cell r="H2052">
            <v>4726.08</v>
          </cell>
          <cell r="I2052">
            <v>1593103.3600000001</v>
          </cell>
          <cell r="J2052">
            <v>3.56E-2</v>
          </cell>
          <cell r="K2052">
            <v>4726.206634666667</v>
          </cell>
          <cell r="L2052">
            <v>0.13</v>
          </cell>
        </row>
        <row r="2053">
          <cell r="A2053" t="str">
            <v>E335 HYD Misc, Snoq 2 - 2013</v>
          </cell>
          <cell r="B2053" t="str">
            <v>E335 HYD Misc, Snoq 2 - 2013-7</v>
          </cell>
          <cell r="C2053" t="str">
            <v>403E</v>
          </cell>
          <cell r="E2053">
            <v>43312</v>
          </cell>
          <cell r="F2053">
            <v>1593060.77</v>
          </cell>
          <cell r="G2053">
            <v>3.56E-2</v>
          </cell>
          <cell r="H2053">
            <v>4726.08</v>
          </cell>
          <cell r="I2053">
            <v>1593103.3600000001</v>
          </cell>
          <cell r="J2053">
            <v>3.56E-2</v>
          </cell>
          <cell r="K2053">
            <v>4726.206634666667</v>
          </cell>
          <cell r="L2053">
            <v>0.13</v>
          </cell>
        </row>
        <row r="2054">
          <cell r="A2054" t="str">
            <v>E335 HYD Misc, Snoq 2 - 2013</v>
          </cell>
          <cell r="B2054" t="str">
            <v>E335 HYD Misc, Snoq 2 - 2013-8</v>
          </cell>
          <cell r="C2054" t="str">
            <v>403E</v>
          </cell>
          <cell r="E2054">
            <v>43343</v>
          </cell>
          <cell r="F2054">
            <v>1593060.77</v>
          </cell>
          <cell r="G2054">
            <v>3.56E-2</v>
          </cell>
          <cell r="H2054">
            <v>4726.08</v>
          </cell>
          <cell r="I2054">
            <v>1593103.3600000001</v>
          </cell>
          <cell r="J2054">
            <v>3.56E-2</v>
          </cell>
          <cell r="K2054">
            <v>4726.206634666667</v>
          </cell>
          <cell r="L2054">
            <v>0.13</v>
          </cell>
        </row>
        <row r="2055">
          <cell r="A2055" t="str">
            <v>E335 HYD Misc, Snoq 2 - 2013</v>
          </cell>
          <cell r="B2055" t="str">
            <v>E335 HYD Misc, Snoq 2 - 2013-9</v>
          </cell>
          <cell r="C2055" t="str">
            <v>403E</v>
          </cell>
          <cell r="E2055">
            <v>43373</v>
          </cell>
          <cell r="F2055">
            <v>1593060.77</v>
          </cell>
          <cell r="G2055">
            <v>3.56E-2</v>
          </cell>
          <cell r="H2055">
            <v>4726.08</v>
          </cell>
          <cell r="I2055">
            <v>1593103.3600000001</v>
          </cell>
          <cell r="J2055">
            <v>3.56E-2</v>
          </cell>
          <cell r="K2055">
            <v>4726.206634666667</v>
          </cell>
          <cell r="L2055">
            <v>0.13</v>
          </cell>
        </row>
        <row r="2056">
          <cell r="A2056" t="str">
            <v>E335 HYD Misc, Snoq 2 - 2013</v>
          </cell>
          <cell r="B2056" t="str">
            <v>E335 HYD Misc, Snoq 2 - 2013-10</v>
          </cell>
          <cell r="C2056" t="str">
            <v>403E</v>
          </cell>
          <cell r="E2056">
            <v>43404</v>
          </cell>
          <cell r="F2056">
            <v>1593060.77</v>
          </cell>
          <cell r="G2056">
            <v>3.56E-2</v>
          </cell>
          <cell r="H2056">
            <v>4726.08</v>
          </cell>
          <cell r="I2056">
            <v>1593103.3600000001</v>
          </cell>
          <cell r="J2056">
            <v>3.56E-2</v>
          </cell>
          <cell r="K2056">
            <v>4726.206634666667</v>
          </cell>
          <cell r="L2056">
            <v>0.13</v>
          </cell>
        </row>
        <row r="2057">
          <cell r="A2057" t="str">
            <v>E335 HYD Misc, Snoq 2 - 2013</v>
          </cell>
          <cell r="B2057" t="str">
            <v>E335 HYD Misc, Snoq 2 - 2013-11</v>
          </cell>
          <cell r="C2057" t="str">
            <v>403E</v>
          </cell>
          <cell r="E2057">
            <v>43434</v>
          </cell>
          <cell r="F2057">
            <v>1593082.07</v>
          </cell>
          <cell r="G2057">
            <v>3.56E-2</v>
          </cell>
          <cell r="H2057">
            <v>4726.1400000000003</v>
          </cell>
          <cell r="I2057">
            <v>1593103.3600000001</v>
          </cell>
          <cell r="J2057">
            <v>3.56E-2</v>
          </cell>
          <cell r="K2057">
            <v>4726.206634666667</v>
          </cell>
          <cell r="L2057">
            <v>7.0000000000000007E-2</v>
          </cell>
        </row>
        <row r="2058">
          <cell r="A2058" t="str">
            <v>E335 HYD Misc, Snoq 2 - 2013</v>
          </cell>
          <cell r="B2058" t="str">
            <v>E335 HYD Misc, Snoq 2 - 2013-12</v>
          </cell>
          <cell r="C2058" t="str">
            <v>403E</v>
          </cell>
          <cell r="E2058">
            <v>43465</v>
          </cell>
          <cell r="F2058">
            <v>1593103.3600000001</v>
          </cell>
          <cell r="G2058">
            <v>3.56E-2</v>
          </cell>
          <cell r="H2058">
            <v>4726.21</v>
          </cell>
          <cell r="I2058">
            <v>1593103.3600000001</v>
          </cell>
          <cell r="J2058">
            <v>3.56E-2</v>
          </cell>
          <cell r="K2058">
            <v>4726.206634666667</v>
          </cell>
          <cell r="L2058">
            <v>0</v>
          </cell>
        </row>
        <row r="2059">
          <cell r="A2059" t="str">
            <v>E335 HYD Misc, Snoq 2 - 2013 Total</v>
          </cell>
          <cell r="C2059" t="str">
            <v>HYD</v>
          </cell>
          <cell r="E2059" t="str">
            <v>Total</v>
          </cell>
          <cell r="F2059"/>
          <cell r="G2059"/>
          <cell r="H2059">
            <v>56713.150000000009</v>
          </cell>
          <cell r="I2059"/>
          <cell r="J2059">
            <v>0</v>
          </cell>
          <cell r="K2059">
            <v>56714.479616000019</v>
          </cell>
          <cell r="L2059">
            <v>1.33</v>
          </cell>
        </row>
        <row r="2060">
          <cell r="A2060" t="str">
            <v>E335 HYD Misc, Snoq Park</v>
          </cell>
          <cell r="B2060" t="str">
            <v>E335 HYD Misc, Snoq Park-1</v>
          </cell>
          <cell r="C2060" t="str">
            <v>403E</v>
          </cell>
          <cell r="E2060">
            <v>43131</v>
          </cell>
          <cell r="F2060">
            <v>9082.23</v>
          </cell>
          <cell r="G2060">
            <v>3.56E-2</v>
          </cell>
          <cell r="H2060">
            <v>26.94</v>
          </cell>
          <cell r="I2060">
            <v>9082.23</v>
          </cell>
          <cell r="J2060">
            <v>3.56E-2</v>
          </cell>
          <cell r="K2060">
            <v>26.943949</v>
          </cell>
          <cell r="L2060">
            <v>0</v>
          </cell>
        </row>
        <row r="2061">
          <cell r="A2061" t="str">
            <v>E335 HYD Misc, Snoq Park</v>
          </cell>
          <cell r="B2061" t="str">
            <v>E335 HYD Misc, Snoq Park-2</v>
          </cell>
          <cell r="C2061" t="str">
            <v>403E</v>
          </cell>
          <cell r="E2061">
            <v>43159</v>
          </cell>
          <cell r="F2061">
            <v>9082.23</v>
          </cell>
          <cell r="G2061">
            <v>3.56E-2</v>
          </cell>
          <cell r="H2061">
            <v>26.94</v>
          </cell>
          <cell r="I2061">
            <v>9082.23</v>
          </cell>
          <cell r="J2061">
            <v>3.56E-2</v>
          </cell>
          <cell r="K2061">
            <v>26.943949</v>
          </cell>
          <cell r="L2061">
            <v>0</v>
          </cell>
        </row>
        <row r="2062">
          <cell r="A2062" t="str">
            <v>E335 HYD Misc, Snoq Park</v>
          </cell>
          <cell r="B2062" t="str">
            <v>E335 HYD Misc, Snoq Park-3</v>
          </cell>
          <cell r="C2062" t="str">
            <v>403E</v>
          </cell>
          <cell r="E2062">
            <v>43190</v>
          </cell>
          <cell r="F2062">
            <v>9082.23</v>
          </cell>
          <cell r="G2062">
            <v>3.56E-2</v>
          </cell>
          <cell r="H2062">
            <v>26.94</v>
          </cell>
          <cell r="I2062">
            <v>9082.23</v>
          </cell>
          <cell r="J2062">
            <v>3.56E-2</v>
          </cell>
          <cell r="K2062">
            <v>26.943949</v>
          </cell>
          <cell r="L2062">
            <v>0</v>
          </cell>
        </row>
        <row r="2063">
          <cell r="A2063" t="str">
            <v>E335 HYD Misc, Snoq Park</v>
          </cell>
          <cell r="B2063" t="str">
            <v>E335 HYD Misc, Snoq Park-4</v>
          </cell>
          <cell r="C2063" t="str">
            <v>403E</v>
          </cell>
          <cell r="E2063">
            <v>43220</v>
          </cell>
          <cell r="F2063">
            <v>9082.23</v>
          </cell>
          <cell r="G2063">
            <v>3.56E-2</v>
          </cell>
          <cell r="H2063">
            <v>26.94</v>
          </cell>
          <cell r="I2063">
            <v>9082.23</v>
          </cell>
          <cell r="J2063">
            <v>3.56E-2</v>
          </cell>
          <cell r="K2063">
            <v>26.943949</v>
          </cell>
          <cell r="L2063">
            <v>0</v>
          </cell>
        </row>
        <row r="2064">
          <cell r="A2064" t="str">
            <v>E335 HYD Misc, Snoq Park</v>
          </cell>
          <cell r="B2064" t="str">
            <v>E335 HYD Misc, Snoq Park-5</v>
          </cell>
          <cell r="C2064" t="str">
            <v>403E</v>
          </cell>
          <cell r="E2064">
            <v>43251</v>
          </cell>
          <cell r="F2064">
            <v>9082.23</v>
          </cell>
          <cell r="G2064">
            <v>3.56E-2</v>
          </cell>
          <cell r="H2064">
            <v>26.94</v>
          </cell>
          <cell r="I2064">
            <v>9082.23</v>
          </cell>
          <cell r="J2064">
            <v>3.56E-2</v>
          </cell>
          <cell r="K2064">
            <v>26.943949</v>
          </cell>
          <cell r="L2064">
            <v>0</v>
          </cell>
        </row>
        <row r="2065">
          <cell r="A2065" t="str">
            <v>E335 HYD Misc, Snoq Park</v>
          </cell>
          <cell r="B2065" t="str">
            <v>E335 HYD Misc, Snoq Park-6</v>
          </cell>
          <cell r="C2065" t="str">
            <v>403E</v>
          </cell>
          <cell r="E2065">
            <v>43281</v>
          </cell>
          <cell r="F2065">
            <v>9082.23</v>
          </cell>
          <cell r="G2065">
            <v>3.56E-2</v>
          </cell>
          <cell r="H2065">
            <v>26.94</v>
          </cell>
          <cell r="I2065">
            <v>9082.23</v>
          </cell>
          <cell r="J2065">
            <v>3.56E-2</v>
          </cell>
          <cell r="K2065">
            <v>26.943949</v>
          </cell>
          <cell r="L2065">
            <v>0</v>
          </cell>
        </row>
        <row r="2066">
          <cell r="A2066" t="str">
            <v>E335 HYD Misc, Snoq Park</v>
          </cell>
          <cell r="B2066" t="str">
            <v>E335 HYD Misc, Snoq Park-7</v>
          </cell>
          <cell r="C2066" t="str">
            <v>403E</v>
          </cell>
          <cell r="E2066">
            <v>43312</v>
          </cell>
          <cell r="F2066">
            <v>9082.23</v>
          </cell>
          <cell r="G2066">
            <v>3.56E-2</v>
          </cell>
          <cell r="H2066">
            <v>26.94</v>
          </cell>
          <cell r="I2066">
            <v>9082.23</v>
          </cell>
          <cell r="J2066">
            <v>3.56E-2</v>
          </cell>
          <cell r="K2066">
            <v>26.943949</v>
          </cell>
          <cell r="L2066">
            <v>0</v>
          </cell>
        </row>
        <row r="2067">
          <cell r="A2067" t="str">
            <v>E335 HYD Misc, Snoq Park</v>
          </cell>
          <cell r="B2067" t="str">
            <v>E335 HYD Misc, Snoq Park-8</v>
          </cell>
          <cell r="C2067" t="str">
            <v>403E</v>
          </cell>
          <cell r="E2067">
            <v>43343</v>
          </cell>
          <cell r="F2067">
            <v>9082.23</v>
          </cell>
          <cell r="G2067">
            <v>3.56E-2</v>
          </cell>
          <cell r="H2067">
            <v>26.94</v>
          </cell>
          <cell r="I2067">
            <v>9082.23</v>
          </cell>
          <cell r="J2067">
            <v>3.56E-2</v>
          </cell>
          <cell r="K2067">
            <v>26.943949</v>
          </cell>
          <cell r="L2067">
            <v>0</v>
          </cell>
        </row>
        <row r="2068">
          <cell r="A2068" t="str">
            <v>E335 HYD Misc, Snoq Park</v>
          </cell>
          <cell r="B2068" t="str">
            <v>E335 HYD Misc, Snoq Park-9</v>
          </cell>
          <cell r="C2068" t="str">
            <v>403E</v>
          </cell>
          <cell r="E2068">
            <v>43373</v>
          </cell>
          <cell r="F2068">
            <v>9082.23</v>
          </cell>
          <cell r="G2068">
            <v>3.56E-2</v>
          </cell>
          <cell r="H2068">
            <v>26.94</v>
          </cell>
          <cell r="I2068">
            <v>9082.23</v>
          </cell>
          <cell r="J2068">
            <v>3.56E-2</v>
          </cell>
          <cell r="K2068">
            <v>26.943949</v>
          </cell>
          <cell r="L2068">
            <v>0</v>
          </cell>
        </row>
        <row r="2069">
          <cell r="A2069" t="str">
            <v>E335 HYD Misc, Snoq Park</v>
          </cell>
          <cell r="B2069" t="str">
            <v>E335 HYD Misc, Snoq Park-10</v>
          </cell>
          <cell r="C2069" t="str">
            <v>403E</v>
          </cell>
          <cell r="E2069">
            <v>43404</v>
          </cell>
          <cell r="F2069">
            <v>9082.23</v>
          </cell>
          <cell r="G2069">
            <v>3.56E-2</v>
          </cell>
          <cell r="H2069">
            <v>26.94</v>
          </cell>
          <cell r="I2069">
            <v>9082.23</v>
          </cell>
          <cell r="J2069">
            <v>3.56E-2</v>
          </cell>
          <cell r="K2069">
            <v>26.943949</v>
          </cell>
          <cell r="L2069">
            <v>0</v>
          </cell>
        </row>
        <row r="2070">
          <cell r="A2070" t="str">
            <v>E335 HYD Misc, Snoq Park</v>
          </cell>
          <cell r="B2070" t="str">
            <v>E335 HYD Misc, Snoq Park-11</v>
          </cell>
          <cell r="C2070" t="str">
            <v>403E</v>
          </cell>
          <cell r="E2070">
            <v>43434</v>
          </cell>
          <cell r="F2070">
            <v>9082.23</v>
          </cell>
          <cell r="G2070">
            <v>3.56E-2</v>
          </cell>
          <cell r="H2070">
            <v>26.94</v>
          </cell>
          <cell r="I2070">
            <v>9082.23</v>
          </cell>
          <cell r="J2070">
            <v>3.56E-2</v>
          </cell>
          <cell r="K2070">
            <v>26.943949</v>
          </cell>
          <cell r="L2070">
            <v>0</v>
          </cell>
        </row>
        <row r="2071">
          <cell r="A2071" t="str">
            <v>E335 HYD Misc, Snoq Park</v>
          </cell>
          <cell r="B2071" t="str">
            <v>E335 HYD Misc, Snoq Park-12</v>
          </cell>
          <cell r="C2071" t="str">
            <v>403E</v>
          </cell>
          <cell r="E2071">
            <v>43465</v>
          </cell>
          <cell r="F2071">
            <v>9082.23</v>
          </cell>
          <cell r="G2071">
            <v>3.56E-2</v>
          </cell>
          <cell r="H2071">
            <v>26.94</v>
          </cell>
          <cell r="I2071">
            <v>9082.23</v>
          </cell>
          <cell r="J2071">
            <v>3.56E-2</v>
          </cell>
          <cell r="K2071">
            <v>26.943949</v>
          </cell>
          <cell r="L2071">
            <v>0</v>
          </cell>
        </row>
        <row r="2072">
          <cell r="A2072" t="str">
            <v>E335 HYD Misc, Snoq Park Total</v>
          </cell>
          <cell r="C2072" t="str">
            <v>HYD</v>
          </cell>
          <cell r="E2072" t="str">
            <v>Total</v>
          </cell>
          <cell r="F2072"/>
          <cell r="G2072"/>
          <cell r="H2072">
            <v>323.28000000000003</v>
          </cell>
          <cell r="I2072"/>
          <cell r="J2072">
            <v>0</v>
          </cell>
          <cell r="K2072">
            <v>323.32738799999993</v>
          </cell>
          <cell r="L2072">
            <v>0.05</v>
          </cell>
        </row>
        <row r="2073">
          <cell r="A2073" t="str">
            <v>E335 HYD Misc, Snoqualmie 1</v>
          </cell>
          <cell r="B2073" t="str">
            <v>E335 HYD Misc, Snoqualmie 1-1</v>
          </cell>
          <cell r="C2073" t="str">
            <v>403E</v>
          </cell>
          <cell r="E2073">
            <v>43131</v>
          </cell>
          <cell r="F2073">
            <v>96289.75</v>
          </cell>
          <cell r="G2073">
            <v>1.52E-2</v>
          </cell>
          <cell r="H2073">
            <v>121.96</v>
          </cell>
          <cell r="I2073">
            <v>96289.75</v>
          </cell>
          <cell r="J2073">
            <v>1.52E-2</v>
          </cell>
          <cell r="K2073">
            <v>121.96701666666667</v>
          </cell>
          <cell r="L2073">
            <v>0.01</v>
          </cell>
        </row>
        <row r="2074">
          <cell r="A2074" t="str">
            <v>E335 HYD Misc, Snoqualmie 1</v>
          </cell>
          <cell r="B2074" t="str">
            <v>E335 HYD Misc, Snoqualmie 1-2</v>
          </cell>
          <cell r="C2074" t="str">
            <v>403E</v>
          </cell>
          <cell r="E2074">
            <v>43159</v>
          </cell>
          <cell r="F2074">
            <v>96289.75</v>
          </cell>
          <cell r="G2074">
            <v>1.52E-2</v>
          </cell>
          <cell r="H2074">
            <v>121.96</v>
          </cell>
          <cell r="I2074">
            <v>96289.75</v>
          </cell>
          <cell r="J2074">
            <v>1.52E-2</v>
          </cell>
          <cell r="K2074">
            <v>121.96701666666667</v>
          </cell>
          <cell r="L2074">
            <v>0.01</v>
          </cell>
        </row>
        <row r="2075">
          <cell r="A2075" t="str">
            <v>E335 HYD Misc, Snoqualmie 1</v>
          </cell>
          <cell r="B2075" t="str">
            <v>E335 HYD Misc, Snoqualmie 1-3</v>
          </cell>
          <cell r="C2075" t="str">
            <v>403E</v>
          </cell>
          <cell r="E2075">
            <v>43190</v>
          </cell>
          <cell r="F2075">
            <v>96289.75</v>
          </cell>
          <cell r="G2075">
            <v>1.52E-2</v>
          </cell>
          <cell r="H2075">
            <v>121.96</v>
          </cell>
          <cell r="I2075">
            <v>96289.75</v>
          </cell>
          <cell r="J2075">
            <v>1.52E-2</v>
          </cell>
          <cell r="K2075">
            <v>121.96701666666667</v>
          </cell>
          <cell r="L2075">
            <v>0.01</v>
          </cell>
        </row>
        <row r="2076">
          <cell r="A2076" t="str">
            <v>E335 HYD Misc, Snoqualmie 1</v>
          </cell>
          <cell r="B2076" t="str">
            <v>E335 HYD Misc, Snoqualmie 1-4</v>
          </cell>
          <cell r="C2076" t="str">
            <v>403E</v>
          </cell>
          <cell r="E2076">
            <v>43220</v>
          </cell>
          <cell r="F2076">
            <v>96289.75</v>
          </cell>
          <cell r="G2076">
            <v>1.52E-2</v>
          </cell>
          <cell r="H2076">
            <v>121.96</v>
          </cell>
          <cell r="I2076">
            <v>96289.75</v>
          </cell>
          <cell r="J2076">
            <v>1.52E-2</v>
          </cell>
          <cell r="K2076">
            <v>121.96701666666667</v>
          </cell>
          <cell r="L2076">
            <v>0.01</v>
          </cell>
        </row>
        <row r="2077">
          <cell r="A2077" t="str">
            <v>E335 HYD Misc, Snoqualmie 1</v>
          </cell>
          <cell r="B2077" t="str">
            <v>E335 HYD Misc, Snoqualmie 1-5</v>
          </cell>
          <cell r="C2077" t="str">
            <v>403E</v>
          </cell>
          <cell r="E2077">
            <v>43251</v>
          </cell>
          <cell r="F2077">
            <v>96289.75</v>
          </cell>
          <cell r="G2077">
            <v>1.52E-2</v>
          </cell>
          <cell r="H2077">
            <v>121.96</v>
          </cell>
          <cell r="I2077">
            <v>96289.75</v>
          </cell>
          <cell r="J2077">
            <v>1.52E-2</v>
          </cell>
          <cell r="K2077">
            <v>121.96701666666667</v>
          </cell>
          <cell r="L2077">
            <v>0.01</v>
          </cell>
        </row>
        <row r="2078">
          <cell r="A2078" t="str">
            <v>E335 HYD Misc, Snoqualmie 1</v>
          </cell>
          <cell r="B2078" t="str">
            <v>E335 HYD Misc, Snoqualmie 1-6</v>
          </cell>
          <cell r="C2078" t="str">
            <v>403E</v>
          </cell>
          <cell r="E2078">
            <v>43281</v>
          </cell>
          <cell r="F2078">
            <v>96289.75</v>
          </cell>
          <cell r="G2078">
            <v>1.52E-2</v>
          </cell>
          <cell r="H2078">
            <v>121.96</v>
          </cell>
          <cell r="I2078">
            <v>96289.75</v>
          </cell>
          <cell r="J2078">
            <v>1.52E-2</v>
          </cell>
          <cell r="K2078">
            <v>121.96701666666667</v>
          </cell>
          <cell r="L2078">
            <v>0.01</v>
          </cell>
        </row>
        <row r="2079">
          <cell r="A2079" t="str">
            <v>E335 HYD Misc, Snoqualmie 1</v>
          </cell>
          <cell r="B2079" t="str">
            <v>E335 HYD Misc, Snoqualmie 1-7</v>
          </cell>
          <cell r="C2079" t="str">
            <v>403E</v>
          </cell>
          <cell r="E2079">
            <v>43312</v>
          </cell>
          <cell r="F2079">
            <v>96289.75</v>
          </cell>
          <cell r="G2079">
            <v>1.52E-2</v>
          </cell>
          <cell r="H2079">
            <v>121.96</v>
          </cell>
          <cell r="I2079">
            <v>96289.75</v>
          </cell>
          <cell r="J2079">
            <v>1.52E-2</v>
          </cell>
          <cell r="K2079">
            <v>121.96701666666667</v>
          </cell>
          <cell r="L2079">
            <v>0.01</v>
          </cell>
        </row>
        <row r="2080">
          <cell r="A2080" t="str">
            <v>E335 HYD Misc, Snoqualmie 1</v>
          </cell>
          <cell r="B2080" t="str">
            <v>E335 HYD Misc, Snoqualmie 1-8</v>
          </cell>
          <cell r="C2080" t="str">
            <v>403E</v>
          </cell>
          <cell r="E2080">
            <v>43343</v>
          </cell>
          <cell r="F2080">
            <v>96289.75</v>
          </cell>
          <cell r="G2080">
            <v>1.52E-2</v>
          </cell>
          <cell r="H2080">
            <v>121.96</v>
          </cell>
          <cell r="I2080">
            <v>96289.75</v>
          </cell>
          <cell r="J2080">
            <v>1.52E-2</v>
          </cell>
          <cell r="K2080">
            <v>121.96701666666667</v>
          </cell>
          <cell r="L2080">
            <v>0.01</v>
          </cell>
        </row>
        <row r="2081">
          <cell r="A2081" t="str">
            <v>E335 HYD Misc, Snoqualmie 1</v>
          </cell>
          <cell r="B2081" t="str">
            <v>E335 HYD Misc, Snoqualmie 1-9</v>
          </cell>
          <cell r="C2081" t="str">
            <v>403E</v>
          </cell>
          <cell r="E2081">
            <v>43373</v>
          </cell>
          <cell r="F2081">
            <v>96289.75</v>
          </cell>
          <cell r="G2081">
            <v>3.6199999999999996E-2</v>
          </cell>
          <cell r="H2081">
            <v>290.46999999999997</v>
          </cell>
          <cell r="I2081">
            <v>96289.75</v>
          </cell>
          <cell r="J2081">
            <v>3.6199999999999996E-2</v>
          </cell>
          <cell r="K2081">
            <v>290.47407916666663</v>
          </cell>
          <cell r="L2081">
            <v>0</v>
          </cell>
        </row>
        <row r="2082">
          <cell r="A2082" t="str">
            <v>E335 HYD Misc, Snoqualmie 1</v>
          </cell>
          <cell r="B2082" t="str">
            <v>E335 HYD Misc, Snoqualmie 1-10</v>
          </cell>
          <cell r="C2082" t="str">
            <v>403E</v>
          </cell>
          <cell r="E2082">
            <v>43404</v>
          </cell>
          <cell r="F2082">
            <v>96289.75</v>
          </cell>
          <cell r="G2082">
            <v>3.6199999999999996E-2</v>
          </cell>
          <cell r="H2082">
            <v>290.46999999999997</v>
          </cell>
          <cell r="I2082">
            <v>96289.75</v>
          </cell>
          <cell r="J2082">
            <v>3.6199999999999996E-2</v>
          </cell>
          <cell r="K2082">
            <v>290.47407916666663</v>
          </cell>
          <cell r="L2082">
            <v>0</v>
          </cell>
        </row>
        <row r="2083">
          <cell r="A2083" t="str">
            <v>E335 HYD Misc, Snoqualmie 1</v>
          </cell>
          <cell r="B2083" t="str">
            <v>E335 HYD Misc, Snoqualmie 1-11</v>
          </cell>
          <cell r="C2083" t="str">
            <v>403E</v>
          </cell>
          <cell r="E2083">
            <v>43434</v>
          </cell>
          <cell r="F2083">
            <v>96289.75</v>
          </cell>
          <cell r="G2083">
            <v>3.6199999999999996E-2</v>
          </cell>
          <cell r="H2083">
            <v>290.46999999999997</v>
          </cell>
          <cell r="I2083">
            <v>96289.75</v>
          </cell>
          <cell r="J2083">
            <v>3.6199999999999996E-2</v>
          </cell>
          <cell r="K2083">
            <v>290.47407916666663</v>
          </cell>
          <cell r="L2083">
            <v>0</v>
          </cell>
        </row>
        <row r="2084">
          <cell r="A2084" t="str">
            <v>E335 HYD Misc, Snoqualmie 1</v>
          </cell>
          <cell r="B2084" t="str">
            <v>E335 HYD Misc, Snoqualmie 1-12</v>
          </cell>
          <cell r="C2084" t="str">
            <v>403E</v>
          </cell>
          <cell r="E2084">
            <v>43465</v>
          </cell>
          <cell r="F2084">
            <v>96289.75</v>
          </cell>
          <cell r="G2084">
            <v>3.6199999999999996E-2</v>
          </cell>
          <cell r="H2084">
            <v>290.46999999999997</v>
          </cell>
          <cell r="I2084">
            <v>96289.75</v>
          </cell>
          <cell r="J2084">
            <v>3.6199999999999996E-2</v>
          </cell>
          <cell r="K2084">
            <v>290.47407916666663</v>
          </cell>
          <cell r="L2084">
            <v>0</v>
          </cell>
        </row>
        <row r="2085">
          <cell r="A2085" t="str">
            <v>E335 HYD Misc, Snoqualmie 1 Total</v>
          </cell>
          <cell r="C2085" t="str">
            <v>HYD</v>
          </cell>
          <cell r="E2085" t="str">
            <v>Total</v>
          </cell>
          <cell r="F2085"/>
          <cell r="G2085"/>
          <cell r="H2085">
            <v>2137.56</v>
          </cell>
          <cell r="I2085"/>
          <cell r="J2085">
            <v>0</v>
          </cell>
          <cell r="K2085">
            <v>2137.6324500000001</v>
          </cell>
          <cell r="L2085">
            <v>7.0000000000000007E-2</v>
          </cell>
        </row>
        <row r="2086">
          <cell r="A2086" t="str">
            <v>E335 HYD Misc, Snoqualmie 2</v>
          </cell>
          <cell r="B2086" t="str">
            <v>E335 HYD Misc, Snoqualmie 2-1</v>
          </cell>
          <cell r="C2086" t="str">
            <v>403E</v>
          </cell>
          <cell r="E2086">
            <v>43131</v>
          </cell>
          <cell r="F2086">
            <v>500.63</v>
          </cell>
          <cell r="G2086">
            <v>3.56E-2</v>
          </cell>
          <cell r="H2086">
            <v>1.49</v>
          </cell>
          <cell r="I2086">
            <v>500.63</v>
          </cell>
          <cell r="J2086">
            <v>3.56E-2</v>
          </cell>
          <cell r="K2086">
            <v>1.4852023333333333</v>
          </cell>
          <cell r="L2086">
            <v>0</v>
          </cell>
        </row>
        <row r="2087">
          <cell r="A2087" t="str">
            <v>E335 HYD Misc, Snoqualmie 2</v>
          </cell>
          <cell r="B2087" t="str">
            <v>E335 HYD Misc, Snoqualmie 2-2</v>
          </cell>
          <cell r="C2087" t="str">
            <v>403E</v>
          </cell>
          <cell r="E2087">
            <v>43159</v>
          </cell>
          <cell r="F2087">
            <v>500.63</v>
          </cell>
          <cell r="G2087">
            <v>3.56E-2</v>
          </cell>
          <cell r="H2087">
            <v>1.49</v>
          </cell>
          <cell r="I2087">
            <v>500.63</v>
          </cell>
          <cell r="J2087">
            <v>3.56E-2</v>
          </cell>
          <cell r="K2087">
            <v>1.4852023333333333</v>
          </cell>
          <cell r="L2087">
            <v>0</v>
          </cell>
        </row>
        <row r="2088">
          <cell r="A2088" t="str">
            <v>E335 HYD Misc, Snoqualmie 2</v>
          </cell>
          <cell r="B2088" t="str">
            <v>E335 HYD Misc, Snoqualmie 2-3</v>
          </cell>
          <cell r="C2088" t="str">
            <v>403E</v>
          </cell>
          <cell r="E2088">
            <v>43190</v>
          </cell>
          <cell r="F2088">
            <v>500.63</v>
          </cell>
          <cell r="G2088">
            <v>3.56E-2</v>
          </cell>
          <cell r="H2088">
            <v>1.49</v>
          </cell>
          <cell r="I2088">
            <v>500.63</v>
          </cell>
          <cell r="J2088">
            <v>3.56E-2</v>
          </cell>
          <cell r="K2088">
            <v>1.4852023333333333</v>
          </cell>
          <cell r="L2088">
            <v>0</v>
          </cell>
        </row>
        <row r="2089">
          <cell r="A2089" t="str">
            <v>E335 HYD Misc, Snoqualmie 2</v>
          </cell>
          <cell r="B2089" t="str">
            <v>E335 HYD Misc, Snoqualmie 2-4</v>
          </cell>
          <cell r="C2089" t="str">
            <v>403E</v>
          </cell>
          <cell r="E2089">
            <v>43220</v>
          </cell>
          <cell r="F2089">
            <v>500.63</v>
          </cell>
          <cell r="G2089">
            <v>3.56E-2</v>
          </cell>
          <cell r="H2089">
            <v>1.49</v>
          </cell>
          <cell r="I2089">
            <v>500.63</v>
          </cell>
          <cell r="J2089">
            <v>3.56E-2</v>
          </cell>
          <cell r="K2089">
            <v>1.4852023333333333</v>
          </cell>
          <cell r="L2089">
            <v>0</v>
          </cell>
        </row>
        <row r="2090">
          <cell r="A2090" t="str">
            <v>E335 HYD Misc, Snoqualmie 2</v>
          </cell>
          <cell r="B2090" t="str">
            <v>E335 HYD Misc, Snoqualmie 2-5</v>
          </cell>
          <cell r="C2090" t="str">
            <v>403E</v>
          </cell>
          <cell r="E2090">
            <v>43251</v>
          </cell>
          <cell r="F2090">
            <v>500.63</v>
          </cell>
          <cell r="G2090">
            <v>3.56E-2</v>
          </cell>
          <cell r="H2090">
            <v>1.49</v>
          </cell>
          <cell r="I2090">
            <v>500.63</v>
          </cell>
          <cell r="J2090">
            <v>3.56E-2</v>
          </cell>
          <cell r="K2090">
            <v>1.4852023333333333</v>
          </cell>
          <cell r="L2090">
            <v>0</v>
          </cell>
        </row>
        <row r="2091">
          <cell r="A2091" t="str">
            <v>E335 HYD Misc, Snoqualmie 2</v>
          </cell>
          <cell r="B2091" t="str">
            <v>E335 HYD Misc, Snoqualmie 2-6</v>
          </cell>
          <cell r="C2091" t="str">
            <v>403E</v>
          </cell>
          <cell r="E2091">
            <v>43281</v>
          </cell>
          <cell r="F2091">
            <v>500.63</v>
          </cell>
          <cell r="G2091">
            <v>3.56E-2</v>
          </cell>
          <cell r="H2091">
            <v>1.49</v>
          </cell>
          <cell r="I2091">
            <v>500.63</v>
          </cell>
          <cell r="J2091">
            <v>3.56E-2</v>
          </cell>
          <cell r="K2091">
            <v>1.4852023333333333</v>
          </cell>
          <cell r="L2091">
            <v>0</v>
          </cell>
        </row>
        <row r="2092">
          <cell r="A2092" t="str">
            <v>E335 HYD Misc, Snoqualmie 2</v>
          </cell>
          <cell r="B2092" t="str">
            <v>E335 HYD Misc, Snoqualmie 2-7</v>
          </cell>
          <cell r="C2092" t="str">
            <v>403E</v>
          </cell>
          <cell r="E2092">
            <v>43312</v>
          </cell>
          <cell r="F2092">
            <v>500.63</v>
          </cell>
          <cell r="G2092">
            <v>3.56E-2</v>
          </cell>
          <cell r="H2092">
            <v>1.49</v>
          </cell>
          <cell r="I2092">
            <v>500.63</v>
          </cell>
          <cell r="J2092">
            <v>3.56E-2</v>
          </cell>
          <cell r="K2092">
            <v>1.4852023333333333</v>
          </cell>
          <cell r="L2092">
            <v>0</v>
          </cell>
        </row>
        <row r="2093">
          <cell r="A2093" t="str">
            <v>E335 HYD Misc, Snoqualmie 2</v>
          </cell>
          <cell r="B2093" t="str">
            <v>E335 HYD Misc, Snoqualmie 2-8</v>
          </cell>
          <cell r="C2093" t="str">
            <v>403E</v>
          </cell>
          <cell r="E2093">
            <v>43343</v>
          </cell>
          <cell r="F2093">
            <v>500.63</v>
          </cell>
          <cell r="G2093">
            <v>3.56E-2</v>
          </cell>
          <cell r="H2093">
            <v>1.49</v>
          </cell>
          <cell r="I2093">
            <v>500.63</v>
          </cell>
          <cell r="J2093">
            <v>3.56E-2</v>
          </cell>
          <cell r="K2093">
            <v>1.4852023333333333</v>
          </cell>
          <cell r="L2093">
            <v>0</v>
          </cell>
        </row>
        <row r="2094">
          <cell r="A2094" t="str">
            <v>E335 HYD Misc, Snoqualmie 2</v>
          </cell>
          <cell r="B2094" t="str">
            <v>E335 HYD Misc, Snoqualmie 2-9</v>
          </cell>
          <cell r="C2094" t="str">
            <v>403E</v>
          </cell>
          <cell r="E2094">
            <v>43373</v>
          </cell>
          <cell r="F2094">
            <v>500.63</v>
          </cell>
          <cell r="G2094">
            <v>3.56E-2</v>
          </cell>
          <cell r="H2094">
            <v>1.49</v>
          </cell>
          <cell r="I2094">
            <v>500.63</v>
          </cell>
          <cell r="J2094">
            <v>3.56E-2</v>
          </cell>
          <cell r="K2094">
            <v>1.4852023333333333</v>
          </cell>
          <cell r="L2094">
            <v>0</v>
          </cell>
        </row>
        <row r="2095">
          <cell r="A2095" t="str">
            <v>E335 HYD Misc, Snoqualmie 2</v>
          </cell>
          <cell r="B2095" t="str">
            <v>E335 HYD Misc, Snoqualmie 2-10</v>
          </cell>
          <cell r="C2095" t="str">
            <v>403E</v>
          </cell>
          <cell r="E2095">
            <v>43404</v>
          </cell>
          <cell r="F2095">
            <v>500.63</v>
          </cell>
          <cell r="G2095">
            <v>3.56E-2</v>
          </cell>
          <cell r="H2095">
            <v>1.49</v>
          </cell>
          <cell r="I2095">
            <v>500.63</v>
          </cell>
          <cell r="J2095">
            <v>3.56E-2</v>
          </cell>
          <cell r="K2095">
            <v>1.4852023333333333</v>
          </cell>
          <cell r="L2095">
            <v>0</v>
          </cell>
        </row>
        <row r="2096">
          <cell r="A2096" t="str">
            <v>E335 HYD Misc, Snoqualmie 2</v>
          </cell>
          <cell r="B2096" t="str">
            <v>E335 HYD Misc, Snoqualmie 2-11</v>
          </cell>
          <cell r="C2096" t="str">
            <v>403E</v>
          </cell>
          <cell r="E2096">
            <v>43434</v>
          </cell>
          <cell r="F2096">
            <v>500.63</v>
          </cell>
          <cell r="G2096">
            <v>3.56E-2</v>
          </cell>
          <cell r="H2096">
            <v>1.49</v>
          </cell>
          <cell r="I2096">
            <v>500.63</v>
          </cell>
          <cell r="J2096">
            <v>3.56E-2</v>
          </cell>
          <cell r="K2096">
            <v>1.4852023333333333</v>
          </cell>
          <cell r="L2096">
            <v>0</v>
          </cell>
        </row>
        <row r="2097">
          <cell r="A2097" t="str">
            <v>E335 HYD Misc, Snoqualmie 2</v>
          </cell>
          <cell r="B2097" t="str">
            <v>E335 HYD Misc, Snoqualmie 2-12</v>
          </cell>
          <cell r="C2097" t="str">
            <v>403E</v>
          </cell>
          <cell r="E2097">
            <v>43465</v>
          </cell>
          <cell r="F2097">
            <v>500.63</v>
          </cell>
          <cell r="G2097">
            <v>3.56E-2</v>
          </cell>
          <cell r="H2097">
            <v>1.49</v>
          </cell>
          <cell r="I2097">
            <v>500.63</v>
          </cell>
          <cell r="J2097">
            <v>3.56E-2</v>
          </cell>
          <cell r="K2097">
            <v>1.4852023333333333</v>
          </cell>
          <cell r="L2097">
            <v>0</v>
          </cell>
        </row>
        <row r="2098">
          <cell r="A2098" t="str">
            <v>E335 HYD Misc, Snoqualmie 2 Total</v>
          </cell>
          <cell r="C2098" t="str">
            <v>HYD</v>
          </cell>
          <cell r="E2098" t="str">
            <v>Total</v>
          </cell>
          <cell r="F2098"/>
          <cell r="G2098"/>
          <cell r="H2098">
            <v>17.88</v>
          </cell>
          <cell r="I2098"/>
          <cell r="J2098">
            <v>0</v>
          </cell>
          <cell r="K2098">
            <v>17.822427999999999</v>
          </cell>
          <cell r="L2098">
            <v>-0.06</v>
          </cell>
        </row>
        <row r="2099">
          <cell r="A2099" t="str">
            <v>E335 HYD Misc, UB Hatchery</v>
          </cell>
          <cell r="B2099" t="str">
            <v>E335 HYD Misc, UB Hatchery-1</v>
          </cell>
          <cell r="C2099" t="str">
            <v>403E</v>
          </cell>
          <cell r="E2099">
            <v>43131</v>
          </cell>
          <cell r="F2099">
            <v>864877.95</v>
          </cell>
          <cell r="G2099">
            <v>1.9699999999999999E-2</v>
          </cell>
          <cell r="H2099">
            <v>1419.8400000000001</v>
          </cell>
          <cell r="I2099">
            <v>864877.95</v>
          </cell>
          <cell r="J2099">
            <v>1.9699999999999999E-2</v>
          </cell>
          <cell r="K2099">
            <v>1419.8413012499998</v>
          </cell>
          <cell r="L2099">
            <v>0</v>
          </cell>
        </row>
        <row r="2100">
          <cell r="A2100" t="str">
            <v>E335 HYD Misc, UB Hatchery</v>
          </cell>
          <cell r="B2100" t="str">
            <v>E335 HYD Misc, UB Hatchery-2</v>
          </cell>
          <cell r="C2100" t="str">
            <v>403E</v>
          </cell>
          <cell r="E2100">
            <v>43159</v>
          </cell>
          <cell r="F2100">
            <v>864877.95</v>
          </cell>
          <cell r="G2100">
            <v>1.9699999999999999E-2</v>
          </cell>
          <cell r="H2100">
            <v>1419.8400000000001</v>
          </cell>
          <cell r="I2100">
            <v>864877.95</v>
          </cell>
          <cell r="J2100">
            <v>1.9699999999999999E-2</v>
          </cell>
          <cell r="K2100">
            <v>1419.8413012499998</v>
          </cell>
          <cell r="L2100">
            <v>0</v>
          </cell>
        </row>
        <row r="2101">
          <cell r="A2101" t="str">
            <v>E335 HYD Misc, UB Hatchery</v>
          </cell>
          <cell r="B2101" t="str">
            <v>E335 HYD Misc, UB Hatchery-3</v>
          </cell>
          <cell r="C2101" t="str">
            <v>403E</v>
          </cell>
          <cell r="E2101">
            <v>43190</v>
          </cell>
          <cell r="F2101">
            <v>864877.95</v>
          </cell>
          <cell r="G2101">
            <v>1.9699999999999999E-2</v>
          </cell>
          <cell r="H2101">
            <v>1419.8400000000001</v>
          </cell>
          <cell r="I2101">
            <v>864877.95</v>
          </cell>
          <cell r="J2101">
            <v>1.9699999999999999E-2</v>
          </cell>
          <cell r="K2101">
            <v>1419.8413012499998</v>
          </cell>
          <cell r="L2101">
            <v>0</v>
          </cell>
        </row>
        <row r="2102">
          <cell r="A2102" t="str">
            <v>E335 HYD Misc, UB Hatchery</v>
          </cell>
          <cell r="B2102" t="str">
            <v>E335 HYD Misc, UB Hatchery-4</v>
          </cell>
          <cell r="C2102" t="str">
            <v>403E</v>
          </cell>
          <cell r="E2102">
            <v>43220</v>
          </cell>
          <cell r="F2102">
            <v>864877.95</v>
          </cell>
          <cell r="G2102">
            <v>1.9699999999999999E-2</v>
          </cell>
          <cell r="H2102">
            <v>1419.8400000000001</v>
          </cell>
          <cell r="I2102">
            <v>864877.95</v>
          </cell>
          <cell r="J2102">
            <v>1.9699999999999999E-2</v>
          </cell>
          <cell r="K2102">
            <v>1419.8413012499998</v>
          </cell>
          <cell r="L2102">
            <v>0</v>
          </cell>
        </row>
        <row r="2103">
          <cell r="A2103" t="str">
            <v>E335 HYD Misc, UB Hatchery</v>
          </cell>
          <cell r="B2103" t="str">
            <v>E335 HYD Misc, UB Hatchery-5</v>
          </cell>
          <cell r="C2103" t="str">
            <v>403E</v>
          </cell>
          <cell r="E2103">
            <v>43251</v>
          </cell>
          <cell r="F2103">
            <v>864877.95</v>
          </cell>
          <cell r="G2103">
            <v>1.9699999999999999E-2</v>
          </cell>
          <cell r="H2103">
            <v>1419.8400000000001</v>
          </cell>
          <cell r="I2103">
            <v>864877.95</v>
          </cell>
          <cell r="J2103">
            <v>1.9699999999999999E-2</v>
          </cell>
          <cell r="K2103">
            <v>1419.8413012499998</v>
          </cell>
          <cell r="L2103">
            <v>0</v>
          </cell>
        </row>
        <row r="2104">
          <cell r="A2104" t="str">
            <v>E335 HYD Misc, UB Hatchery</v>
          </cell>
          <cell r="B2104" t="str">
            <v>E335 HYD Misc, UB Hatchery-6</v>
          </cell>
          <cell r="C2104" t="str">
            <v>403E</v>
          </cell>
          <cell r="E2104">
            <v>43281</v>
          </cell>
          <cell r="F2104">
            <v>864877.95</v>
          </cell>
          <cell r="G2104">
            <v>1.9699999999999999E-2</v>
          </cell>
          <cell r="H2104">
            <v>1419.8400000000001</v>
          </cell>
          <cell r="I2104">
            <v>864877.95</v>
          </cell>
          <cell r="J2104">
            <v>1.9699999999999999E-2</v>
          </cell>
          <cell r="K2104">
            <v>1419.8413012499998</v>
          </cell>
          <cell r="L2104">
            <v>0</v>
          </cell>
        </row>
        <row r="2105">
          <cell r="A2105" t="str">
            <v>E335 HYD Misc, UB Hatchery</v>
          </cell>
          <cell r="B2105" t="str">
            <v>E335 HYD Misc, UB Hatchery-7</v>
          </cell>
          <cell r="C2105" t="str">
            <v>403E</v>
          </cell>
          <cell r="E2105">
            <v>43312</v>
          </cell>
          <cell r="F2105">
            <v>864877.95</v>
          </cell>
          <cell r="G2105">
            <v>1.9699999999999999E-2</v>
          </cell>
          <cell r="H2105">
            <v>1419.8400000000001</v>
          </cell>
          <cell r="I2105">
            <v>864877.95</v>
          </cell>
          <cell r="J2105">
            <v>1.9699999999999999E-2</v>
          </cell>
          <cell r="K2105">
            <v>1419.8413012499998</v>
          </cell>
          <cell r="L2105">
            <v>0</v>
          </cell>
        </row>
        <row r="2106">
          <cell r="A2106" t="str">
            <v>E335 HYD Misc, UB Hatchery</v>
          </cell>
          <cell r="B2106" t="str">
            <v>E335 HYD Misc, UB Hatchery-8</v>
          </cell>
          <cell r="C2106" t="str">
            <v>403E</v>
          </cell>
          <cell r="E2106">
            <v>43343</v>
          </cell>
          <cell r="F2106">
            <v>864877.95</v>
          </cell>
          <cell r="G2106">
            <v>1.9699999999999999E-2</v>
          </cell>
          <cell r="H2106">
            <v>1419.8400000000001</v>
          </cell>
          <cell r="I2106">
            <v>864877.95</v>
          </cell>
          <cell r="J2106">
            <v>1.9699999999999999E-2</v>
          </cell>
          <cell r="K2106">
            <v>1419.8413012499998</v>
          </cell>
          <cell r="L2106">
            <v>0</v>
          </cell>
        </row>
        <row r="2107">
          <cell r="A2107" t="str">
            <v>E335 HYD Misc, UB Hatchery</v>
          </cell>
          <cell r="B2107" t="str">
            <v>E335 HYD Misc, UB Hatchery-9</v>
          </cell>
          <cell r="C2107" t="str">
            <v>403E</v>
          </cell>
          <cell r="E2107">
            <v>43373</v>
          </cell>
          <cell r="F2107">
            <v>864877.95</v>
          </cell>
          <cell r="G2107">
            <v>1.9699999999999999E-2</v>
          </cell>
          <cell r="H2107">
            <v>1419.8400000000001</v>
          </cell>
          <cell r="I2107">
            <v>864877.95</v>
          </cell>
          <cell r="J2107">
            <v>1.9699999999999999E-2</v>
          </cell>
          <cell r="K2107">
            <v>1419.8413012499998</v>
          </cell>
          <cell r="L2107">
            <v>0</v>
          </cell>
        </row>
        <row r="2108">
          <cell r="A2108" t="str">
            <v>E335 HYD Misc, UB Hatchery</v>
          </cell>
          <cell r="B2108" t="str">
            <v>E335 HYD Misc, UB Hatchery-10</v>
          </cell>
          <cell r="C2108" t="str">
            <v>403E</v>
          </cell>
          <cell r="E2108">
            <v>43404</v>
          </cell>
          <cell r="F2108">
            <v>864877.95</v>
          </cell>
          <cell r="G2108">
            <v>1.9699999999999999E-2</v>
          </cell>
          <cell r="H2108">
            <v>1419.8400000000001</v>
          </cell>
          <cell r="I2108">
            <v>864877.95</v>
          </cell>
          <cell r="J2108">
            <v>1.9699999999999999E-2</v>
          </cell>
          <cell r="K2108">
            <v>1419.8413012499998</v>
          </cell>
          <cell r="L2108">
            <v>0</v>
          </cell>
        </row>
        <row r="2109">
          <cell r="A2109" t="str">
            <v>E335 HYD Misc, UB Hatchery</v>
          </cell>
          <cell r="B2109" t="str">
            <v>E335 HYD Misc, UB Hatchery-11</v>
          </cell>
          <cell r="C2109" t="str">
            <v>403E</v>
          </cell>
          <cell r="E2109">
            <v>43434</v>
          </cell>
          <cell r="F2109">
            <v>864877.95</v>
          </cell>
          <cell r="G2109">
            <v>1.9699999999999999E-2</v>
          </cell>
          <cell r="H2109">
            <v>1419.8400000000001</v>
          </cell>
          <cell r="I2109">
            <v>864877.95</v>
          </cell>
          <cell r="J2109">
            <v>1.9699999999999999E-2</v>
          </cell>
          <cell r="K2109">
            <v>1419.8413012499998</v>
          </cell>
          <cell r="L2109">
            <v>0</v>
          </cell>
        </row>
        <row r="2110">
          <cell r="A2110" t="str">
            <v>E335 HYD Misc, UB Hatchery</v>
          </cell>
          <cell r="B2110" t="str">
            <v>E335 HYD Misc, UB Hatchery-12</v>
          </cell>
          <cell r="C2110" t="str">
            <v>403E</v>
          </cell>
          <cell r="E2110">
            <v>43465</v>
          </cell>
          <cell r="F2110">
            <v>864877.95</v>
          </cell>
          <cell r="G2110">
            <v>1.9699999999999999E-2</v>
          </cell>
          <cell r="H2110">
            <v>1419.8400000000001</v>
          </cell>
          <cell r="I2110">
            <v>864877.95</v>
          </cell>
          <cell r="J2110">
            <v>1.9699999999999999E-2</v>
          </cell>
          <cell r="K2110">
            <v>1419.8413012499998</v>
          </cell>
          <cell r="L2110">
            <v>0</v>
          </cell>
        </row>
        <row r="2111">
          <cell r="A2111" t="str">
            <v>E335 HYD Misc, UB Hatchery Total</v>
          </cell>
          <cell r="C2111" t="str">
            <v>HYD</v>
          </cell>
          <cell r="E2111" t="str">
            <v>Total</v>
          </cell>
          <cell r="F2111"/>
          <cell r="G2111"/>
          <cell r="H2111">
            <v>17038.080000000002</v>
          </cell>
          <cell r="I2111"/>
          <cell r="J2111">
            <v>0</v>
          </cell>
          <cell r="K2111">
            <v>17038.095615000002</v>
          </cell>
          <cell r="L2111">
            <v>0.02</v>
          </cell>
        </row>
        <row r="2112">
          <cell r="A2112" t="str">
            <v>E335 HYD Misc, UB Koma Kulshan</v>
          </cell>
          <cell r="B2112" t="str">
            <v>E335 HYD Misc, UB Koma Kulshan-1</v>
          </cell>
          <cell r="C2112" t="str">
            <v>403E</v>
          </cell>
          <cell r="E2112">
            <v>43131</v>
          </cell>
          <cell r="F2112">
            <v>27444.45</v>
          </cell>
          <cell r="G2112">
            <v>1.9699999999999999E-2</v>
          </cell>
          <cell r="H2112">
            <v>45.059999999999995</v>
          </cell>
          <cell r="I2112">
            <v>27444.45</v>
          </cell>
          <cell r="J2112">
            <v>1.9699999999999999E-2</v>
          </cell>
          <cell r="K2112">
            <v>45.054638750000002</v>
          </cell>
          <cell r="L2112">
            <v>-0.01</v>
          </cell>
        </row>
        <row r="2113">
          <cell r="A2113" t="str">
            <v>E335 HYD Misc, UB Koma Kulshan</v>
          </cell>
          <cell r="B2113" t="str">
            <v>E335 HYD Misc, UB Koma Kulshan-2</v>
          </cell>
          <cell r="C2113" t="str">
            <v>403E</v>
          </cell>
          <cell r="E2113">
            <v>43159</v>
          </cell>
          <cell r="F2113">
            <v>27444.45</v>
          </cell>
          <cell r="G2113">
            <v>1.9699999999999999E-2</v>
          </cell>
          <cell r="H2113">
            <v>45.059999999999995</v>
          </cell>
          <cell r="I2113">
            <v>27444.45</v>
          </cell>
          <cell r="J2113">
            <v>1.9699999999999999E-2</v>
          </cell>
          <cell r="K2113">
            <v>45.054638750000002</v>
          </cell>
          <cell r="L2113">
            <v>-0.01</v>
          </cell>
        </row>
        <row r="2114">
          <cell r="A2114" t="str">
            <v>E335 HYD Misc, UB Koma Kulshan</v>
          </cell>
          <cell r="B2114" t="str">
            <v>E335 HYD Misc, UB Koma Kulshan-3</v>
          </cell>
          <cell r="C2114" t="str">
            <v>403E</v>
          </cell>
          <cell r="E2114">
            <v>43190</v>
          </cell>
          <cell r="F2114">
            <v>27444.45</v>
          </cell>
          <cell r="G2114">
            <v>1.9699999999999999E-2</v>
          </cell>
          <cell r="H2114">
            <v>45.059999999999995</v>
          </cell>
          <cell r="I2114">
            <v>27444.45</v>
          </cell>
          <cell r="J2114">
            <v>1.9699999999999999E-2</v>
          </cell>
          <cell r="K2114">
            <v>45.054638750000002</v>
          </cell>
          <cell r="L2114">
            <v>-0.01</v>
          </cell>
        </row>
        <row r="2115">
          <cell r="A2115" t="str">
            <v>E335 HYD Misc, UB Koma Kulshan</v>
          </cell>
          <cell r="B2115" t="str">
            <v>E335 HYD Misc, UB Koma Kulshan-4</v>
          </cell>
          <cell r="C2115" t="str">
            <v>403E</v>
          </cell>
          <cell r="E2115">
            <v>43220</v>
          </cell>
          <cell r="F2115">
            <v>27444.45</v>
          </cell>
          <cell r="G2115">
            <v>1.9699999999999999E-2</v>
          </cell>
          <cell r="H2115">
            <v>45.059999999999995</v>
          </cell>
          <cell r="I2115">
            <v>27444.45</v>
          </cell>
          <cell r="J2115">
            <v>1.9699999999999999E-2</v>
          </cell>
          <cell r="K2115">
            <v>45.054638750000002</v>
          </cell>
          <cell r="L2115">
            <v>-0.01</v>
          </cell>
        </row>
        <row r="2116">
          <cell r="A2116" t="str">
            <v>E335 HYD Misc, UB Koma Kulshan</v>
          </cell>
          <cell r="B2116" t="str">
            <v>E335 HYD Misc, UB Koma Kulshan-5</v>
          </cell>
          <cell r="C2116" t="str">
            <v>403E</v>
          </cell>
          <cell r="E2116">
            <v>43251</v>
          </cell>
          <cell r="F2116">
            <v>27444.45</v>
          </cell>
          <cell r="G2116">
            <v>1.9699999999999999E-2</v>
          </cell>
          <cell r="H2116">
            <v>45.059999999999995</v>
          </cell>
          <cell r="I2116">
            <v>27444.45</v>
          </cell>
          <cell r="J2116">
            <v>1.9699999999999999E-2</v>
          </cell>
          <cell r="K2116">
            <v>45.054638750000002</v>
          </cell>
          <cell r="L2116">
            <v>-0.01</v>
          </cell>
        </row>
        <row r="2117">
          <cell r="A2117" t="str">
            <v>E335 HYD Misc, UB Koma Kulshan</v>
          </cell>
          <cell r="B2117" t="str">
            <v>E335 HYD Misc, UB Koma Kulshan-6</v>
          </cell>
          <cell r="C2117" t="str">
            <v>403E</v>
          </cell>
          <cell r="E2117">
            <v>43281</v>
          </cell>
          <cell r="F2117">
            <v>27444.45</v>
          </cell>
          <cell r="G2117">
            <v>1.9699999999999999E-2</v>
          </cell>
          <cell r="H2117">
            <v>45.059999999999995</v>
          </cell>
          <cell r="I2117">
            <v>27444.45</v>
          </cell>
          <cell r="J2117">
            <v>1.9699999999999999E-2</v>
          </cell>
          <cell r="K2117">
            <v>45.054638750000002</v>
          </cell>
          <cell r="L2117">
            <v>-0.01</v>
          </cell>
        </row>
        <row r="2118">
          <cell r="A2118" t="str">
            <v>E335 HYD Misc, UB Koma Kulshan</v>
          </cell>
          <cell r="B2118" t="str">
            <v>E335 HYD Misc, UB Koma Kulshan-7</v>
          </cell>
          <cell r="C2118" t="str">
            <v>403E</v>
          </cell>
          <cell r="E2118">
            <v>43312</v>
          </cell>
          <cell r="F2118">
            <v>27444.45</v>
          </cell>
          <cell r="G2118">
            <v>1.9699999999999999E-2</v>
          </cell>
          <cell r="H2118">
            <v>45.059999999999995</v>
          </cell>
          <cell r="I2118">
            <v>27444.45</v>
          </cell>
          <cell r="J2118">
            <v>1.9699999999999999E-2</v>
          </cell>
          <cell r="K2118">
            <v>45.054638750000002</v>
          </cell>
          <cell r="L2118">
            <v>-0.01</v>
          </cell>
        </row>
        <row r="2119">
          <cell r="A2119" t="str">
            <v>E335 HYD Misc, UB Koma Kulshan</v>
          </cell>
          <cell r="B2119" t="str">
            <v>E335 HYD Misc, UB Koma Kulshan-8</v>
          </cell>
          <cell r="C2119" t="str">
            <v>403E</v>
          </cell>
          <cell r="E2119">
            <v>43343</v>
          </cell>
          <cell r="F2119">
            <v>27444.45</v>
          </cell>
          <cell r="G2119">
            <v>1.9699999999999999E-2</v>
          </cell>
          <cell r="H2119">
            <v>45.059999999999995</v>
          </cell>
          <cell r="I2119">
            <v>27444.45</v>
          </cell>
          <cell r="J2119">
            <v>1.9699999999999999E-2</v>
          </cell>
          <cell r="K2119">
            <v>45.054638750000002</v>
          </cell>
          <cell r="L2119">
            <v>-0.01</v>
          </cell>
        </row>
        <row r="2120">
          <cell r="A2120" t="str">
            <v>E335 HYD Misc, UB Koma Kulshan</v>
          </cell>
          <cell r="B2120" t="str">
            <v>E335 HYD Misc, UB Koma Kulshan-9</v>
          </cell>
          <cell r="C2120" t="str">
            <v>403E</v>
          </cell>
          <cell r="E2120">
            <v>43373</v>
          </cell>
          <cell r="F2120">
            <v>27444.45</v>
          </cell>
          <cell r="G2120">
            <v>1.9699999999999999E-2</v>
          </cell>
          <cell r="H2120">
            <v>45.059999999999995</v>
          </cell>
          <cell r="I2120">
            <v>27444.45</v>
          </cell>
          <cell r="J2120">
            <v>1.9699999999999999E-2</v>
          </cell>
          <cell r="K2120">
            <v>45.054638750000002</v>
          </cell>
          <cell r="L2120">
            <v>-0.01</v>
          </cell>
        </row>
        <row r="2121">
          <cell r="A2121" t="str">
            <v>E335 HYD Misc, UB Koma Kulshan</v>
          </cell>
          <cell r="B2121" t="str">
            <v>E335 HYD Misc, UB Koma Kulshan-10</v>
          </cell>
          <cell r="C2121" t="str">
            <v>403E</v>
          </cell>
          <cell r="E2121">
            <v>43404</v>
          </cell>
          <cell r="F2121">
            <v>27444.45</v>
          </cell>
          <cell r="G2121">
            <v>1.9699999999999999E-2</v>
          </cell>
          <cell r="H2121">
            <v>45.059999999999995</v>
          </cell>
          <cell r="I2121">
            <v>27444.45</v>
          </cell>
          <cell r="J2121">
            <v>1.9699999999999999E-2</v>
          </cell>
          <cell r="K2121">
            <v>45.054638750000002</v>
          </cell>
          <cell r="L2121">
            <v>-0.01</v>
          </cell>
        </row>
        <row r="2122">
          <cell r="A2122" t="str">
            <v>E335 HYD Misc, UB Koma Kulshan</v>
          </cell>
          <cell r="B2122" t="str">
            <v>E335 HYD Misc, UB Koma Kulshan-11</v>
          </cell>
          <cell r="C2122" t="str">
            <v>403E</v>
          </cell>
          <cell r="E2122">
            <v>43434</v>
          </cell>
          <cell r="F2122">
            <v>27444.45</v>
          </cell>
          <cell r="G2122">
            <v>1.9699999999999999E-2</v>
          </cell>
          <cell r="H2122">
            <v>45.059999999999995</v>
          </cell>
          <cell r="I2122">
            <v>27444.45</v>
          </cell>
          <cell r="J2122">
            <v>1.9699999999999999E-2</v>
          </cell>
          <cell r="K2122">
            <v>45.054638750000002</v>
          </cell>
          <cell r="L2122">
            <v>-0.01</v>
          </cell>
        </row>
        <row r="2123">
          <cell r="A2123" t="str">
            <v>E335 HYD Misc, UB Koma Kulshan</v>
          </cell>
          <cell r="B2123" t="str">
            <v>E335 HYD Misc, UB Koma Kulshan-12</v>
          </cell>
          <cell r="C2123" t="str">
            <v>403E</v>
          </cell>
          <cell r="E2123">
            <v>43465</v>
          </cell>
          <cell r="F2123">
            <v>27444.45</v>
          </cell>
          <cell r="G2123">
            <v>1.9699999999999999E-2</v>
          </cell>
          <cell r="H2123">
            <v>45.059999999999995</v>
          </cell>
          <cell r="I2123">
            <v>27444.45</v>
          </cell>
          <cell r="J2123">
            <v>1.9699999999999999E-2</v>
          </cell>
          <cell r="K2123">
            <v>45.054638750000002</v>
          </cell>
          <cell r="L2123">
            <v>-0.01</v>
          </cell>
        </row>
        <row r="2124">
          <cell r="A2124" t="str">
            <v>E335 HYD Misc, UB Koma Kulshan Total</v>
          </cell>
          <cell r="C2124" t="str">
            <v>HYD</v>
          </cell>
          <cell r="E2124" t="str">
            <v>Total</v>
          </cell>
          <cell r="F2124"/>
          <cell r="G2124"/>
          <cell r="H2124">
            <v>540.71999999999991</v>
          </cell>
          <cell r="I2124"/>
          <cell r="J2124">
            <v>0</v>
          </cell>
          <cell r="K2124">
            <v>540.65566499999989</v>
          </cell>
          <cell r="L2124">
            <v>-0.06</v>
          </cell>
        </row>
        <row r="2125">
          <cell r="A2125" t="str">
            <v>E335 HYD Misc, Upper Baker</v>
          </cell>
          <cell r="B2125" t="str">
            <v>E335 HYD Misc, Upper Baker-1</v>
          </cell>
          <cell r="C2125" t="str">
            <v>403E</v>
          </cell>
          <cell r="E2125">
            <v>43131</v>
          </cell>
          <cell r="F2125">
            <v>1215228.56</v>
          </cell>
          <cell r="G2125">
            <v>1.9699999999999999E-2</v>
          </cell>
          <cell r="H2125">
            <v>1995</v>
          </cell>
          <cell r="I2125">
            <v>1215228.56</v>
          </cell>
          <cell r="J2125">
            <v>1.9699999999999999E-2</v>
          </cell>
          <cell r="K2125">
            <v>1995.0002193333332</v>
          </cell>
          <cell r="L2125">
            <v>0</v>
          </cell>
        </row>
        <row r="2126">
          <cell r="A2126" t="str">
            <v>E335 HYD Misc, Upper Baker</v>
          </cell>
          <cell r="B2126" t="str">
            <v>E335 HYD Misc, Upper Baker-2</v>
          </cell>
          <cell r="C2126" t="str">
            <v>403E</v>
          </cell>
          <cell r="E2126">
            <v>43159</v>
          </cell>
          <cell r="F2126">
            <v>1215228.56</v>
          </cell>
          <cell r="G2126">
            <v>1.9699999999999999E-2</v>
          </cell>
          <cell r="H2126">
            <v>1995</v>
          </cell>
          <cell r="I2126">
            <v>1215228.56</v>
          </cell>
          <cell r="J2126">
            <v>1.9699999999999999E-2</v>
          </cell>
          <cell r="K2126">
            <v>1995.0002193333332</v>
          </cell>
          <cell r="L2126">
            <v>0</v>
          </cell>
        </row>
        <row r="2127">
          <cell r="A2127" t="str">
            <v>E335 HYD Misc, Upper Baker</v>
          </cell>
          <cell r="B2127" t="str">
            <v>E335 HYD Misc, Upper Baker-3</v>
          </cell>
          <cell r="C2127" t="str">
            <v>403E</v>
          </cell>
          <cell r="E2127">
            <v>43190</v>
          </cell>
          <cell r="F2127">
            <v>1215228.56</v>
          </cell>
          <cell r="G2127">
            <v>1.9699999999999999E-2</v>
          </cell>
          <cell r="H2127">
            <v>1995</v>
          </cell>
          <cell r="I2127">
            <v>1215228.56</v>
          </cell>
          <cell r="J2127">
            <v>1.9699999999999999E-2</v>
          </cell>
          <cell r="K2127">
            <v>1995.0002193333332</v>
          </cell>
          <cell r="L2127">
            <v>0</v>
          </cell>
        </row>
        <row r="2128">
          <cell r="A2128" t="str">
            <v>E335 HYD Misc, Upper Baker</v>
          </cell>
          <cell r="B2128" t="str">
            <v>E335 HYD Misc, Upper Baker-4</v>
          </cell>
          <cell r="C2128" t="str">
            <v>403E</v>
          </cell>
          <cell r="E2128">
            <v>43220</v>
          </cell>
          <cell r="F2128">
            <v>1215228.56</v>
          </cell>
          <cell r="G2128">
            <v>1.9699999999999999E-2</v>
          </cell>
          <cell r="H2128">
            <v>1995</v>
          </cell>
          <cell r="I2128">
            <v>1215228.56</v>
          </cell>
          <cell r="J2128">
            <v>1.9699999999999999E-2</v>
          </cell>
          <cell r="K2128">
            <v>1995.0002193333332</v>
          </cell>
          <cell r="L2128">
            <v>0</v>
          </cell>
        </row>
        <row r="2129">
          <cell r="A2129" t="str">
            <v>E335 HYD Misc, Upper Baker</v>
          </cell>
          <cell r="B2129" t="str">
            <v>E335 HYD Misc, Upper Baker-5</v>
          </cell>
          <cell r="C2129" t="str">
            <v>403E</v>
          </cell>
          <cell r="E2129">
            <v>43251</v>
          </cell>
          <cell r="F2129">
            <v>1215228.56</v>
          </cell>
          <cell r="G2129">
            <v>1.9699999999999999E-2</v>
          </cell>
          <cell r="H2129">
            <v>1995</v>
          </cell>
          <cell r="I2129">
            <v>1215228.56</v>
          </cell>
          <cell r="J2129">
            <v>1.9699999999999999E-2</v>
          </cell>
          <cell r="K2129">
            <v>1995.0002193333332</v>
          </cell>
          <cell r="L2129">
            <v>0</v>
          </cell>
        </row>
        <row r="2130">
          <cell r="A2130" t="str">
            <v>E335 HYD Misc, Upper Baker</v>
          </cell>
          <cell r="B2130" t="str">
            <v>E335 HYD Misc, Upper Baker-6</v>
          </cell>
          <cell r="C2130" t="str">
            <v>403E</v>
          </cell>
          <cell r="E2130">
            <v>43281</v>
          </cell>
          <cell r="F2130">
            <v>1215228.56</v>
          </cell>
          <cell r="G2130">
            <v>1.9699999999999999E-2</v>
          </cell>
          <cell r="H2130">
            <v>1995</v>
          </cell>
          <cell r="I2130">
            <v>1215228.56</v>
          </cell>
          <cell r="J2130">
            <v>1.9699999999999999E-2</v>
          </cell>
          <cell r="K2130">
            <v>1995.0002193333332</v>
          </cell>
          <cell r="L2130">
            <v>0</v>
          </cell>
        </row>
        <row r="2131">
          <cell r="A2131" t="str">
            <v>E335 HYD Misc, Upper Baker</v>
          </cell>
          <cell r="B2131" t="str">
            <v>E335 HYD Misc, Upper Baker-7</v>
          </cell>
          <cell r="C2131" t="str">
            <v>403E</v>
          </cell>
          <cell r="E2131">
            <v>43312</v>
          </cell>
          <cell r="F2131">
            <v>1215228.56</v>
          </cell>
          <cell r="G2131">
            <v>1.9699999999999999E-2</v>
          </cell>
          <cell r="H2131">
            <v>1995</v>
          </cell>
          <cell r="I2131">
            <v>1215228.56</v>
          </cell>
          <cell r="J2131">
            <v>1.9699999999999999E-2</v>
          </cell>
          <cell r="K2131">
            <v>1995.0002193333332</v>
          </cell>
          <cell r="L2131">
            <v>0</v>
          </cell>
        </row>
        <row r="2132">
          <cell r="A2132" t="str">
            <v>E335 HYD Misc, Upper Baker</v>
          </cell>
          <cell r="B2132" t="str">
            <v>E335 HYD Misc, Upper Baker-8</v>
          </cell>
          <cell r="C2132" t="str">
            <v>403E</v>
          </cell>
          <cell r="E2132">
            <v>43343</v>
          </cell>
          <cell r="F2132">
            <v>1215228.56</v>
          </cell>
          <cell r="G2132">
            <v>1.9699999999999999E-2</v>
          </cell>
          <cell r="H2132">
            <v>1995</v>
          </cell>
          <cell r="I2132">
            <v>1215228.56</v>
          </cell>
          <cell r="J2132">
            <v>1.9699999999999999E-2</v>
          </cell>
          <cell r="K2132">
            <v>1995.0002193333332</v>
          </cell>
          <cell r="L2132">
            <v>0</v>
          </cell>
        </row>
        <row r="2133">
          <cell r="A2133" t="str">
            <v>E335 HYD Misc, Upper Baker</v>
          </cell>
          <cell r="B2133" t="str">
            <v>E335 HYD Misc, Upper Baker-9</v>
          </cell>
          <cell r="C2133" t="str">
            <v>403E</v>
          </cell>
          <cell r="E2133">
            <v>43373</v>
          </cell>
          <cell r="F2133">
            <v>1215228.56</v>
          </cell>
          <cell r="G2133">
            <v>1.9699999999999999E-2</v>
          </cell>
          <cell r="H2133">
            <v>1995</v>
          </cell>
          <cell r="I2133">
            <v>1215228.56</v>
          </cell>
          <cell r="J2133">
            <v>1.9699999999999999E-2</v>
          </cell>
          <cell r="K2133">
            <v>1995.0002193333332</v>
          </cell>
          <cell r="L2133">
            <v>0</v>
          </cell>
        </row>
        <row r="2134">
          <cell r="A2134" t="str">
            <v>E335 HYD Misc, Upper Baker</v>
          </cell>
          <cell r="B2134" t="str">
            <v>E335 HYD Misc, Upper Baker-10</v>
          </cell>
          <cell r="C2134" t="str">
            <v>403E</v>
          </cell>
          <cell r="E2134">
            <v>43404</v>
          </cell>
          <cell r="F2134">
            <v>1215228.56</v>
          </cell>
          <cell r="G2134">
            <v>1.9699999999999999E-2</v>
          </cell>
          <cell r="H2134">
            <v>1995</v>
          </cell>
          <cell r="I2134">
            <v>1215228.56</v>
          </cell>
          <cell r="J2134">
            <v>1.9699999999999999E-2</v>
          </cell>
          <cell r="K2134">
            <v>1995.0002193333332</v>
          </cell>
          <cell r="L2134">
            <v>0</v>
          </cell>
        </row>
        <row r="2135">
          <cell r="A2135" t="str">
            <v>E335 HYD Misc, Upper Baker</v>
          </cell>
          <cell r="B2135" t="str">
            <v>E335 HYD Misc, Upper Baker-11</v>
          </cell>
          <cell r="C2135" t="str">
            <v>403E</v>
          </cell>
          <cell r="E2135">
            <v>43434</v>
          </cell>
          <cell r="F2135">
            <v>1215228.56</v>
          </cell>
          <cell r="G2135">
            <v>1.9699999999999999E-2</v>
          </cell>
          <cell r="H2135">
            <v>1995</v>
          </cell>
          <cell r="I2135">
            <v>1215228.56</v>
          </cell>
          <cell r="J2135">
            <v>1.9699999999999999E-2</v>
          </cell>
          <cell r="K2135">
            <v>1995.0002193333332</v>
          </cell>
          <cell r="L2135">
            <v>0</v>
          </cell>
        </row>
        <row r="2136">
          <cell r="A2136" t="str">
            <v>E335 HYD Misc, Upper Baker</v>
          </cell>
          <cell r="B2136" t="str">
            <v>E335 HYD Misc, Upper Baker-12</v>
          </cell>
          <cell r="C2136" t="str">
            <v>403E</v>
          </cell>
          <cell r="E2136">
            <v>43465</v>
          </cell>
          <cell r="F2136">
            <v>1215228.56</v>
          </cell>
          <cell r="G2136">
            <v>1.9699999999999999E-2</v>
          </cell>
          <cell r="H2136">
            <v>1995</v>
          </cell>
          <cell r="I2136">
            <v>1215228.56</v>
          </cell>
          <cell r="J2136">
            <v>1.9699999999999999E-2</v>
          </cell>
          <cell r="K2136">
            <v>1995.0002193333332</v>
          </cell>
          <cell r="L2136">
            <v>0</v>
          </cell>
        </row>
        <row r="2137">
          <cell r="A2137" t="str">
            <v>E335 HYD Misc, Upper Baker Total</v>
          </cell>
          <cell r="C2137" t="str">
            <v>HYD</v>
          </cell>
          <cell r="E2137" t="str">
            <v>Total</v>
          </cell>
          <cell r="F2137"/>
          <cell r="G2137"/>
          <cell r="H2137">
            <v>23940</v>
          </cell>
          <cell r="I2137"/>
          <cell r="J2137">
            <v>0</v>
          </cell>
          <cell r="K2137">
            <v>23940.002632000003</v>
          </cell>
          <cell r="L2137">
            <v>0</v>
          </cell>
        </row>
        <row r="2138">
          <cell r="A2138" t="str">
            <v>E3351 HYD S/M/Tools, Snoq 1-2013</v>
          </cell>
          <cell r="B2138" t="str">
            <v>E3351 HYD S/M/Tools, Snoq 1-2013-1</v>
          </cell>
          <cell r="C2138" t="str">
            <v>403E</v>
          </cell>
          <cell r="E2138">
            <v>43131</v>
          </cell>
          <cell r="F2138">
            <v>718101.24</v>
          </cell>
          <cell r="G2138">
            <v>1.32E-2</v>
          </cell>
          <cell r="H2138">
            <v>789.91</v>
          </cell>
          <cell r="I2138">
            <v>718101.24</v>
          </cell>
          <cell r="J2138">
            <v>1.32E-2</v>
          </cell>
          <cell r="K2138">
            <v>789.91136400000005</v>
          </cell>
          <cell r="L2138">
            <v>0</v>
          </cell>
        </row>
        <row r="2139">
          <cell r="A2139" t="str">
            <v>E3351 HYD S/M/Tools, Snoq 1-2013</v>
          </cell>
          <cell r="B2139" t="str">
            <v>E3351 HYD S/M/Tools, Snoq 1-2013-2</v>
          </cell>
          <cell r="C2139" t="str">
            <v>403E</v>
          </cell>
          <cell r="E2139">
            <v>43159</v>
          </cell>
          <cell r="F2139">
            <v>718101.24</v>
          </cell>
          <cell r="G2139">
            <v>1.32E-2</v>
          </cell>
          <cell r="H2139">
            <v>789.91</v>
          </cell>
          <cell r="I2139">
            <v>718101.24</v>
          </cell>
          <cell r="J2139">
            <v>1.32E-2</v>
          </cell>
          <cell r="K2139">
            <v>789.91136400000005</v>
          </cell>
          <cell r="L2139">
            <v>0</v>
          </cell>
        </row>
        <row r="2140">
          <cell r="A2140" t="str">
            <v>E3351 HYD S/M/Tools, Snoq 1-2013</v>
          </cell>
          <cell r="B2140" t="str">
            <v>E3351 HYD S/M/Tools, Snoq 1-2013-3</v>
          </cell>
          <cell r="C2140" t="str">
            <v>403E</v>
          </cell>
          <cell r="E2140">
            <v>43190</v>
          </cell>
          <cell r="F2140">
            <v>718101.24</v>
          </cell>
          <cell r="G2140">
            <v>1.32E-2</v>
          </cell>
          <cell r="H2140">
            <v>789.91</v>
          </cell>
          <cell r="I2140">
            <v>718101.24</v>
          </cell>
          <cell r="J2140">
            <v>1.32E-2</v>
          </cell>
          <cell r="K2140">
            <v>789.91136400000005</v>
          </cell>
          <cell r="L2140">
            <v>0</v>
          </cell>
        </row>
        <row r="2141">
          <cell r="A2141" t="str">
            <v>E3351 HYD S/M/Tools, Snoq 1-2013</v>
          </cell>
          <cell r="B2141" t="str">
            <v>E3351 HYD S/M/Tools, Snoq 1-2013-4</v>
          </cell>
          <cell r="C2141" t="str">
            <v>403E</v>
          </cell>
          <cell r="E2141">
            <v>43220</v>
          </cell>
          <cell r="F2141">
            <v>718101.24</v>
          </cell>
          <cell r="G2141">
            <v>1.32E-2</v>
          </cell>
          <cell r="H2141">
            <v>789.91</v>
          </cell>
          <cell r="I2141">
            <v>718101.24</v>
          </cell>
          <cell r="J2141">
            <v>1.32E-2</v>
          </cell>
          <cell r="K2141">
            <v>789.91136400000005</v>
          </cell>
          <cell r="L2141">
            <v>0</v>
          </cell>
        </row>
        <row r="2142">
          <cell r="A2142" t="str">
            <v>E3351 HYD S/M/Tools, Snoq 1-2013</v>
          </cell>
          <cell r="B2142" t="str">
            <v>E3351 HYD S/M/Tools, Snoq 1-2013-5</v>
          </cell>
          <cell r="C2142" t="str">
            <v>403E</v>
          </cell>
          <cell r="E2142">
            <v>43251</v>
          </cell>
          <cell r="F2142">
            <v>718101.24</v>
          </cell>
          <cell r="G2142">
            <v>1.32E-2</v>
          </cell>
          <cell r="H2142">
            <v>789.91</v>
          </cell>
          <cell r="I2142">
            <v>718101.24</v>
          </cell>
          <cell r="J2142">
            <v>1.32E-2</v>
          </cell>
          <cell r="K2142">
            <v>789.91136400000005</v>
          </cell>
          <cell r="L2142">
            <v>0</v>
          </cell>
        </row>
        <row r="2143">
          <cell r="A2143" t="str">
            <v>E3351 HYD S/M/Tools, Snoq 1-2013</v>
          </cell>
          <cell r="B2143" t="str">
            <v>E3351 HYD S/M/Tools, Snoq 1-2013-6</v>
          </cell>
          <cell r="C2143" t="str">
            <v>403E</v>
          </cell>
          <cell r="E2143">
            <v>43281</v>
          </cell>
          <cell r="F2143">
            <v>718101.24</v>
          </cell>
          <cell r="G2143">
            <v>1.32E-2</v>
          </cell>
          <cell r="H2143">
            <v>789.91</v>
          </cell>
          <cell r="I2143">
            <v>718101.24</v>
          </cell>
          <cell r="J2143">
            <v>1.32E-2</v>
          </cell>
          <cell r="K2143">
            <v>789.91136400000005</v>
          </cell>
          <cell r="L2143">
            <v>0</v>
          </cell>
        </row>
        <row r="2144">
          <cell r="A2144" t="str">
            <v>E3351 HYD S/M/Tools, Snoq 1-2013</v>
          </cell>
          <cell r="B2144" t="str">
            <v>E3351 HYD S/M/Tools, Snoq 1-2013-7</v>
          </cell>
          <cell r="C2144" t="str">
            <v>403E</v>
          </cell>
          <cell r="E2144">
            <v>43312</v>
          </cell>
          <cell r="F2144">
            <v>718101.24</v>
          </cell>
          <cell r="G2144">
            <v>1.32E-2</v>
          </cell>
          <cell r="H2144">
            <v>789.91</v>
          </cell>
          <cell r="I2144">
            <v>718101.24</v>
          </cell>
          <cell r="J2144">
            <v>1.32E-2</v>
          </cell>
          <cell r="K2144">
            <v>789.91136400000005</v>
          </cell>
          <cell r="L2144">
            <v>0</v>
          </cell>
        </row>
        <row r="2145">
          <cell r="A2145" t="str">
            <v>E3351 HYD S/M/Tools, Snoq 1-2013</v>
          </cell>
          <cell r="B2145" t="str">
            <v>E3351 HYD S/M/Tools, Snoq 1-2013-8</v>
          </cell>
          <cell r="C2145" t="str">
            <v>403E</v>
          </cell>
          <cell r="E2145">
            <v>43343</v>
          </cell>
          <cell r="F2145">
            <v>718101.24</v>
          </cell>
          <cell r="G2145">
            <v>1.32E-2</v>
          </cell>
          <cell r="H2145">
            <v>789.91</v>
          </cell>
          <cell r="I2145">
            <v>718101.24</v>
          </cell>
          <cell r="J2145">
            <v>1.32E-2</v>
          </cell>
          <cell r="K2145">
            <v>789.91136400000005</v>
          </cell>
          <cell r="L2145">
            <v>0</v>
          </cell>
        </row>
        <row r="2146">
          <cell r="A2146" t="str">
            <v>E3351 HYD S/M/Tools, Snoq 1-2013</v>
          </cell>
          <cell r="B2146" t="str">
            <v>E3351 HYD S/M/Tools, Snoq 1-2013-9</v>
          </cell>
          <cell r="C2146" t="str">
            <v>403E</v>
          </cell>
          <cell r="E2146">
            <v>43373</v>
          </cell>
          <cell r="F2146">
            <v>718101.24</v>
          </cell>
          <cell r="G2146">
            <v>1.32E-2</v>
          </cell>
          <cell r="H2146">
            <v>789.91</v>
          </cell>
          <cell r="I2146">
            <v>718101.24</v>
          </cell>
          <cell r="J2146">
            <v>1.32E-2</v>
          </cell>
          <cell r="K2146">
            <v>789.91136400000005</v>
          </cell>
          <cell r="L2146">
            <v>0</v>
          </cell>
        </row>
        <row r="2147">
          <cell r="A2147" t="str">
            <v>E3351 HYD S/M/Tools, Snoq 1-2013</v>
          </cell>
          <cell r="B2147" t="str">
            <v>E3351 HYD S/M/Tools, Snoq 1-2013-10</v>
          </cell>
          <cell r="C2147" t="str">
            <v>403E</v>
          </cell>
          <cell r="E2147">
            <v>43404</v>
          </cell>
          <cell r="F2147">
            <v>718101.24</v>
          </cell>
          <cell r="G2147">
            <v>1.32E-2</v>
          </cell>
          <cell r="H2147">
            <v>789.91</v>
          </cell>
          <cell r="I2147">
            <v>718101.24</v>
          </cell>
          <cell r="J2147">
            <v>1.32E-2</v>
          </cell>
          <cell r="K2147">
            <v>789.91136400000005</v>
          </cell>
          <cell r="L2147">
            <v>0</v>
          </cell>
        </row>
        <row r="2148">
          <cell r="A2148" t="str">
            <v>E3351 HYD S/M/Tools, Snoq 1-2013</v>
          </cell>
          <cell r="B2148" t="str">
            <v>E3351 HYD S/M/Tools, Snoq 1-2013-11</v>
          </cell>
          <cell r="C2148" t="str">
            <v>403E</v>
          </cell>
          <cell r="E2148">
            <v>43434</v>
          </cell>
          <cell r="F2148">
            <v>718101.24</v>
          </cell>
          <cell r="G2148">
            <v>1.32E-2</v>
          </cell>
          <cell r="H2148">
            <v>789.91</v>
          </cell>
          <cell r="I2148">
            <v>718101.24</v>
          </cell>
          <cell r="J2148">
            <v>1.32E-2</v>
          </cell>
          <cell r="K2148">
            <v>789.91136400000005</v>
          </cell>
          <cell r="L2148">
            <v>0</v>
          </cell>
        </row>
        <row r="2149">
          <cell r="A2149" t="str">
            <v>E3351 HYD S/M/Tools, Snoq 1-2013</v>
          </cell>
          <cell r="B2149" t="str">
            <v>E3351 HYD S/M/Tools, Snoq 1-2013-12</v>
          </cell>
          <cell r="C2149" t="str">
            <v>403E</v>
          </cell>
          <cell r="E2149">
            <v>43465</v>
          </cell>
          <cell r="F2149">
            <v>718101.24</v>
          </cell>
          <cell r="G2149">
            <v>1.32E-2</v>
          </cell>
          <cell r="H2149">
            <v>789.91</v>
          </cell>
          <cell r="I2149">
            <v>718101.24</v>
          </cell>
          <cell r="J2149">
            <v>1.32E-2</v>
          </cell>
          <cell r="K2149">
            <v>789.91136400000005</v>
          </cell>
          <cell r="L2149">
            <v>0</v>
          </cell>
        </row>
        <row r="2150">
          <cell r="A2150" t="str">
            <v>E3351 HYD S/M/Tools, Snoq 1-2013 Total</v>
          </cell>
          <cell r="C2150" t="str">
            <v>HYD</v>
          </cell>
          <cell r="E2150" t="str">
            <v>Total</v>
          </cell>
          <cell r="F2150"/>
          <cell r="G2150"/>
          <cell r="H2150">
            <v>9478.92</v>
          </cell>
          <cell r="I2150"/>
          <cell r="J2150">
            <v>0</v>
          </cell>
          <cell r="K2150">
            <v>9478.9363679999988</v>
          </cell>
          <cell r="L2150">
            <v>0.02</v>
          </cell>
        </row>
        <row r="2151">
          <cell r="A2151" t="str">
            <v>E3351 HYD Sta Main Tool, Upper Bker</v>
          </cell>
          <cell r="B2151" t="str">
            <v>E3351 HYD Sta Main Tool, Upper Bker-1</v>
          </cell>
          <cell r="C2151" t="str">
            <v>403E</v>
          </cell>
          <cell r="E2151">
            <v>43131</v>
          </cell>
          <cell r="F2151">
            <v>712351.7</v>
          </cell>
          <cell r="G2151">
            <v>0.1036</v>
          </cell>
          <cell r="H2151">
            <v>6149.97</v>
          </cell>
          <cell r="I2151">
            <v>768134.03</v>
          </cell>
          <cell r="J2151">
            <v>0.1036</v>
          </cell>
          <cell r="K2151">
            <v>6631.5571256666663</v>
          </cell>
          <cell r="L2151">
            <v>481.59</v>
          </cell>
        </row>
        <row r="2152">
          <cell r="A2152" t="str">
            <v>E3351 HYD Sta Main Tool, Upper Bker</v>
          </cell>
          <cell r="B2152" t="str">
            <v>E3351 HYD Sta Main Tool, Upper Bker-2</v>
          </cell>
          <cell r="C2152" t="str">
            <v>403E</v>
          </cell>
          <cell r="E2152">
            <v>43159</v>
          </cell>
          <cell r="F2152">
            <v>712351.7</v>
          </cell>
          <cell r="G2152">
            <v>0.1036</v>
          </cell>
          <cell r="H2152">
            <v>6149.97</v>
          </cell>
          <cell r="I2152">
            <v>768134.03</v>
          </cell>
          <cell r="J2152">
            <v>0.1036</v>
          </cell>
          <cell r="K2152">
            <v>6631.5571256666663</v>
          </cell>
          <cell r="L2152">
            <v>481.59</v>
          </cell>
        </row>
        <row r="2153">
          <cell r="A2153" t="str">
            <v>E3351 HYD Sta Main Tool, Upper Bker</v>
          </cell>
          <cell r="B2153" t="str">
            <v>E3351 HYD Sta Main Tool, Upper Bker-3</v>
          </cell>
          <cell r="C2153" t="str">
            <v>403E</v>
          </cell>
          <cell r="E2153">
            <v>43190</v>
          </cell>
          <cell r="F2153">
            <v>716844.32</v>
          </cell>
          <cell r="G2153">
            <v>0.1036</v>
          </cell>
          <cell r="H2153">
            <v>6188.76</v>
          </cell>
          <cell r="I2153">
            <v>768134.03</v>
          </cell>
          <cell r="J2153">
            <v>0.1036</v>
          </cell>
          <cell r="K2153">
            <v>6631.5571256666663</v>
          </cell>
          <cell r="L2153">
            <v>442.8</v>
          </cell>
        </row>
        <row r="2154">
          <cell r="A2154" t="str">
            <v>E3351 HYD Sta Main Tool, Upper Bker</v>
          </cell>
          <cell r="B2154" t="str">
            <v>E3351 HYD Sta Main Tool, Upper Bker-4</v>
          </cell>
          <cell r="C2154" t="str">
            <v>403E</v>
          </cell>
          <cell r="E2154">
            <v>43220</v>
          </cell>
          <cell r="F2154">
            <v>723210.12</v>
          </cell>
          <cell r="G2154">
            <v>0.1036</v>
          </cell>
          <cell r="H2154">
            <v>6243.71</v>
          </cell>
          <cell r="I2154">
            <v>768134.03</v>
          </cell>
          <cell r="J2154">
            <v>0.1036</v>
          </cell>
          <cell r="K2154">
            <v>6631.5571256666663</v>
          </cell>
          <cell r="L2154">
            <v>387.85</v>
          </cell>
        </row>
        <row r="2155">
          <cell r="A2155" t="str">
            <v>E3351 HYD Sta Main Tool, Upper Bker</v>
          </cell>
          <cell r="B2155" t="str">
            <v>E3351 HYD Sta Main Tool, Upper Bker-5</v>
          </cell>
          <cell r="C2155" t="str">
            <v>403E</v>
          </cell>
          <cell r="E2155">
            <v>43251</v>
          </cell>
          <cell r="F2155">
            <v>725083.29</v>
          </cell>
          <cell r="G2155">
            <v>0.1036</v>
          </cell>
          <cell r="H2155">
            <v>6259.89</v>
          </cell>
          <cell r="I2155">
            <v>768134.03</v>
          </cell>
          <cell r="J2155">
            <v>0.1036</v>
          </cell>
          <cell r="K2155">
            <v>6631.5571256666663</v>
          </cell>
          <cell r="L2155">
            <v>371.67</v>
          </cell>
        </row>
        <row r="2156">
          <cell r="A2156" t="str">
            <v>E3351 HYD Sta Main Tool, Upper Bker</v>
          </cell>
          <cell r="B2156" t="str">
            <v>E3351 HYD Sta Main Tool, Upper Bker-6</v>
          </cell>
          <cell r="C2156" t="str">
            <v>403E</v>
          </cell>
          <cell r="E2156">
            <v>43281</v>
          </cell>
          <cell r="F2156">
            <v>733340.27</v>
          </cell>
          <cell r="G2156">
            <v>0.1036</v>
          </cell>
          <cell r="H2156">
            <v>6331.17</v>
          </cell>
          <cell r="I2156">
            <v>768134.03</v>
          </cell>
          <cell r="J2156">
            <v>0.1036</v>
          </cell>
          <cell r="K2156">
            <v>6631.5571256666663</v>
          </cell>
          <cell r="L2156">
            <v>300.39</v>
          </cell>
        </row>
        <row r="2157">
          <cell r="A2157" t="str">
            <v>E3351 HYD Sta Main Tool, Upper Bker</v>
          </cell>
          <cell r="B2157" t="str">
            <v>E3351 HYD Sta Main Tool, Upper Bker-7</v>
          </cell>
          <cell r="C2157" t="str">
            <v>403E</v>
          </cell>
          <cell r="E2157">
            <v>43312</v>
          </cell>
          <cell r="F2157">
            <v>743322.38</v>
          </cell>
          <cell r="G2157">
            <v>0.1036</v>
          </cell>
          <cell r="H2157">
            <v>6417.35</v>
          </cell>
          <cell r="I2157">
            <v>768134.03</v>
          </cell>
          <cell r="J2157">
            <v>0.1036</v>
          </cell>
          <cell r="K2157">
            <v>6631.5571256666663</v>
          </cell>
          <cell r="L2157">
            <v>214.21</v>
          </cell>
        </row>
        <row r="2158">
          <cell r="A2158" t="str">
            <v>E3351 HYD Sta Main Tool, Upper Bker</v>
          </cell>
          <cell r="B2158" t="str">
            <v>E3351 HYD Sta Main Tool, Upper Bker-8</v>
          </cell>
          <cell r="C2158" t="str">
            <v>403E</v>
          </cell>
          <cell r="E2158">
            <v>43343</v>
          </cell>
          <cell r="F2158">
            <v>745047.5</v>
          </cell>
          <cell r="G2158">
            <v>0.1036</v>
          </cell>
          <cell r="H2158">
            <v>6432.24</v>
          </cell>
          <cell r="I2158">
            <v>768134.03</v>
          </cell>
          <cell r="J2158">
            <v>0.1036</v>
          </cell>
          <cell r="K2158">
            <v>6631.5571256666663</v>
          </cell>
          <cell r="L2158">
            <v>199.32</v>
          </cell>
        </row>
        <row r="2159">
          <cell r="A2159" t="str">
            <v>E3351 HYD Sta Main Tool, Upper Bker</v>
          </cell>
          <cell r="B2159" t="str">
            <v>E3351 HYD Sta Main Tool, Upper Bker-9</v>
          </cell>
          <cell r="C2159" t="str">
            <v>403E</v>
          </cell>
          <cell r="E2159">
            <v>43373</v>
          </cell>
          <cell r="F2159">
            <v>745047.5</v>
          </cell>
          <cell r="G2159">
            <v>0.1036</v>
          </cell>
          <cell r="H2159">
            <v>6432.24</v>
          </cell>
          <cell r="I2159">
            <v>768134.03</v>
          </cell>
          <cell r="J2159">
            <v>0.1036</v>
          </cell>
          <cell r="K2159">
            <v>6631.5571256666663</v>
          </cell>
          <cell r="L2159">
            <v>199.32</v>
          </cell>
        </row>
        <row r="2160">
          <cell r="A2160" t="str">
            <v>E3351 HYD Sta Main Tool, Upper Bker</v>
          </cell>
          <cell r="B2160" t="str">
            <v>E3351 HYD Sta Main Tool, Upper Bker-10</v>
          </cell>
          <cell r="C2160" t="str">
            <v>403E</v>
          </cell>
          <cell r="E2160">
            <v>43404</v>
          </cell>
          <cell r="F2160">
            <v>745047.5</v>
          </cell>
          <cell r="G2160">
            <v>0.1036</v>
          </cell>
          <cell r="H2160">
            <v>6432.24</v>
          </cell>
          <cell r="I2160">
            <v>768134.03</v>
          </cell>
          <cell r="J2160">
            <v>0.1036</v>
          </cell>
          <cell r="K2160">
            <v>6631.5571256666663</v>
          </cell>
          <cell r="L2160">
            <v>199.32</v>
          </cell>
        </row>
        <row r="2161">
          <cell r="A2161" t="str">
            <v>E3351 HYD Sta Main Tool, Upper Bker</v>
          </cell>
          <cell r="B2161" t="str">
            <v>E3351 HYD Sta Main Tool, Upper Bker-11</v>
          </cell>
          <cell r="C2161" t="str">
            <v>403E</v>
          </cell>
          <cell r="E2161">
            <v>43434</v>
          </cell>
          <cell r="F2161">
            <v>751520.57</v>
          </cell>
          <cell r="G2161">
            <v>0.1036</v>
          </cell>
          <cell r="H2161">
            <v>6488.13</v>
          </cell>
          <cell r="I2161">
            <v>768134.03</v>
          </cell>
          <cell r="J2161">
            <v>0.1036</v>
          </cell>
          <cell r="K2161">
            <v>6631.5571256666663</v>
          </cell>
          <cell r="L2161">
            <v>143.43</v>
          </cell>
        </row>
        <row r="2162">
          <cell r="A2162" t="str">
            <v>E3351 HYD Sta Main Tool, Upper Bker</v>
          </cell>
          <cell r="B2162" t="str">
            <v>E3351 HYD Sta Main Tool, Upper Bker-12</v>
          </cell>
          <cell r="C2162" t="str">
            <v>403E</v>
          </cell>
          <cell r="E2162">
            <v>43465</v>
          </cell>
          <cell r="F2162">
            <v>768134.03</v>
          </cell>
          <cell r="G2162">
            <v>0.1036</v>
          </cell>
          <cell r="H2162">
            <v>6631.56</v>
          </cell>
          <cell r="I2162">
            <v>768134.03</v>
          </cell>
          <cell r="J2162">
            <v>0.1036</v>
          </cell>
          <cell r="K2162">
            <v>6631.5571256666663</v>
          </cell>
          <cell r="L2162">
            <v>0</v>
          </cell>
        </row>
        <row r="2163">
          <cell r="A2163" t="str">
            <v>E3351 HYD Sta Main Tool, Upper Bker Total</v>
          </cell>
          <cell r="C2163" t="str">
            <v>HYD</v>
          </cell>
          <cell r="E2163" t="str">
            <v>Total</v>
          </cell>
          <cell r="F2163"/>
          <cell r="G2163"/>
          <cell r="H2163">
            <v>76157.23</v>
          </cell>
          <cell r="I2163"/>
          <cell r="J2163">
            <v>0</v>
          </cell>
          <cell r="K2163">
            <v>79578.685507999995</v>
          </cell>
          <cell r="L2163">
            <v>3421.46</v>
          </cell>
        </row>
        <row r="2164">
          <cell r="A2164" t="str">
            <v>E3351 HYD Sta Main Tools, LB-2013</v>
          </cell>
          <cell r="B2164" t="str">
            <v>E3351 HYD Sta Main Tools, LB-2013-1</v>
          </cell>
          <cell r="C2164" t="str">
            <v>403E</v>
          </cell>
          <cell r="E2164">
            <v>43131</v>
          </cell>
          <cell r="F2164">
            <v>66683.86</v>
          </cell>
          <cell r="G2164">
            <v>1.77E-2</v>
          </cell>
          <cell r="H2164">
            <v>98.36</v>
          </cell>
          <cell r="I2164">
            <v>66683.86</v>
          </cell>
          <cell r="J2164">
            <v>1.77E-2</v>
          </cell>
          <cell r="K2164">
            <v>98.358693500000001</v>
          </cell>
          <cell r="L2164">
            <v>0</v>
          </cell>
        </row>
        <row r="2165">
          <cell r="A2165" t="str">
            <v>E3351 HYD Sta Main Tools, LB-2013</v>
          </cell>
          <cell r="B2165" t="str">
            <v>E3351 HYD Sta Main Tools, LB-2013-2</v>
          </cell>
          <cell r="C2165" t="str">
            <v>403E</v>
          </cell>
          <cell r="E2165">
            <v>43159</v>
          </cell>
          <cell r="F2165">
            <v>66683.86</v>
          </cell>
          <cell r="G2165">
            <v>1.77E-2</v>
          </cell>
          <cell r="H2165">
            <v>98.36</v>
          </cell>
          <cell r="I2165">
            <v>66683.86</v>
          </cell>
          <cell r="J2165">
            <v>1.77E-2</v>
          </cell>
          <cell r="K2165">
            <v>98.358693500000001</v>
          </cell>
          <cell r="L2165">
            <v>0</v>
          </cell>
        </row>
        <row r="2166">
          <cell r="A2166" t="str">
            <v>E3351 HYD Sta Main Tools, LB-2013</v>
          </cell>
          <cell r="B2166" t="str">
            <v>E3351 HYD Sta Main Tools, LB-2013-3</v>
          </cell>
          <cell r="C2166" t="str">
            <v>403E</v>
          </cell>
          <cell r="E2166">
            <v>43190</v>
          </cell>
          <cell r="F2166">
            <v>66683.86</v>
          </cell>
          <cell r="G2166">
            <v>1.77E-2</v>
          </cell>
          <cell r="H2166">
            <v>98.36</v>
          </cell>
          <cell r="I2166">
            <v>66683.86</v>
          </cell>
          <cell r="J2166">
            <v>1.77E-2</v>
          </cell>
          <cell r="K2166">
            <v>98.358693500000001</v>
          </cell>
          <cell r="L2166">
            <v>0</v>
          </cell>
        </row>
        <row r="2167">
          <cell r="A2167" t="str">
            <v>E3351 HYD Sta Main Tools, LB-2013</v>
          </cell>
          <cell r="B2167" t="str">
            <v>E3351 HYD Sta Main Tools, LB-2013-4</v>
          </cell>
          <cell r="C2167" t="str">
            <v>403E</v>
          </cell>
          <cell r="E2167">
            <v>43220</v>
          </cell>
          <cell r="F2167">
            <v>66683.86</v>
          </cell>
          <cell r="G2167">
            <v>1.77E-2</v>
          </cell>
          <cell r="H2167">
            <v>98.36</v>
          </cell>
          <cell r="I2167">
            <v>66683.86</v>
          </cell>
          <cell r="J2167">
            <v>1.77E-2</v>
          </cell>
          <cell r="K2167">
            <v>98.358693500000001</v>
          </cell>
          <cell r="L2167">
            <v>0</v>
          </cell>
        </row>
        <row r="2168">
          <cell r="A2168" t="str">
            <v>E3351 HYD Sta Main Tools, LB-2013</v>
          </cell>
          <cell r="B2168" t="str">
            <v>E3351 HYD Sta Main Tools, LB-2013-5</v>
          </cell>
          <cell r="C2168" t="str">
            <v>403E</v>
          </cell>
          <cell r="E2168">
            <v>43251</v>
          </cell>
          <cell r="F2168">
            <v>66683.86</v>
          </cell>
          <cell r="G2168">
            <v>1.77E-2</v>
          </cell>
          <cell r="H2168">
            <v>98.36</v>
          </cell>
          <cell r="I2168">
            <v>66683.86</v>
          </cell>
          <cell r="J2168">
            <v>1.77E-2</v>
          </cell>
          <cell r="K2168">
            <v>98.358693500000001</v>
          </cell>
          <cell r="L2168">
            <v>0</v>
          </cell>
        </row>
        <row r="2169">
          <cell r="A2169" t="str">
            <v>E3351 HYD Sta Main Tools, LB-2013</v>
          </cell>
          <cell r="B2169" t="str">
            <v>E3351 HYD Sta Main Tools, LB-2013-6</v>
          </cell>
          <cell r="C2169" t="str">
            <v>403E</v>
          </cell>
          <cell r="E2169">
            <v>43281</v>
          </cell>
          <cell r="F2169">
            <v>66683.86</v>
          </cell>
          <cell r="G2169">
            <v>1.77E-2</v>
          </cell>
          <cell r="H2169">
            <v>98.36</v>
          </cell>
          <cell r="I2169">
            <v>66683.86</v>
          </cell>
          <cell r="J2169">
            <v>1.77E-2</v>
          </cell>
          <cell r="K2169">
            <v>98.358693500000001</v>
          </cell>
          <cell r="L2169">
            <v>0</v>
          </cell>
        </row>
        <row r="2170">
          <cell r="A2170" t="str">
            <v>E3351 HYD Sta Main Tools, LB-2013</v>
          </cell>
          <cell r="B2170" t="str">
            <v>E3351 HYD Sta Main Tools, LB-2013-7</v>
          </cell>
          <cell r="C2170" t="str">
            <v>403E</v>
          </cell>
          <cell r="E2170">
            <v>43312</v>
          </cell>
          <cell r="F2170">
            <v>66683.86</v>
          </cell>
          <cell r="G2170">
            <v>1.77E-2</v>
          </cell>
          <cell r="H2170">
            <v>98.36</v>
          </cell>
          <cell r="I2170">
            <v>66683.86</v>
          </cell>
          <cell r="J2170">
            <v>1.77E-2</v>
          </cell>
          <cell r="K2170">
            <v>98.358693500000001</v>
          </cell>
          <cell r="L2170">
            <v>0</v>
          </cell>
        </row>
        <row r="2171">
          <cell r="A2171" t="str">
            <v>E3351 HYD Sta Main Tools, LB-2013</v>
          </cell>
          <cell r="B2171" t="str">
            <v>E3351 HYD Sta Main Tools, LB-2013-8</v>
          </cell>
          <cell r="C2171" t="str">
            <v>403E</v>
          </cell>
          <cell r="E2171">
            <v>43343</v>
          </cell>
          <cell r="F2171">
            <v>66683.86</v>
          </cell>
          <cell r="G2171">
            <v>1.77E-2</v>
          </cell>
          <cell r="H2171">
            <v>98.36</v>
          </cell>
          <cell r="I2171">
            <v>66683.86</v>
          </cell>
          <cell r="J2171">
            <v>1.77E-2</v>
          </cell>
          <cell r="K2171">
            <v>98.358693500000001</v>
          </cell>
          <cell r="L2171">
            <v>0</v>
          </cell>
        </row>
        <row r="2172">
          <cell r="A2172" t="str">
            <v>E3351 HYD Sta Main Tools, LB-2013</v>
          </cell>
          <cell r="B2172" t="str">
            <v>E3351 HYD Sta Main Tools, LB-2013-9</v>
          </cell>
          <cell r="C2172" t="str">
            <v>403E</v>
          </cell>
          <cell r="E2172">
            <v>43373</v>
          </cell>
          <cell r="F2172">
            <v>66683.86</v>
          </cell>
          <cell r="G2172">
            <v>1.77E-2</v>
          </cell>
          <cell r="H2172">
            <v>98.36</v>
          </cell>
          <cell r="I2172">
            <v>66683.86</v>
          </cell>
          <cell r="J2172">
            <v>1.77E-2</v>
          </cell>
          <cell r="K2172">
            <v>98.358693500000001</v>
          </cell>
          <cell r="L2172">
            <v>0</v>
          </cell>
        </row>
        <row r="2173">
          <cell r="A2173" t="str">
            <v>E3351 HYD Sta Main Tools, LB-2013</v>
          </cell>
          <cell r="B2173" t="str">
            <v>E3351 HYD Sta Main Tools, LB-2013-10</v>
          </cell>
          <cell r="C2173" t="str">
            <v>403E</v>
          </cell>
          <cell r="E2173">
            <v>43404</v>
          </cell>
          <cell r="F2173">
            <v>66683.86</v>
          </cell>
          <cell r="G2173">
            <v>1.77E-2</v>
          </cell>
          <cell r="H2173">
            <v>98.36</v>
          </cell>
          <cell r="I2173">
            <v>66683.86</v>
          </cell>
          <cell r="J2173">
            <v>1.77E-2</v>
          </cell>
          <cell r="K2173">
            <v>98.358693500000001</v>
          </cell>
          <cell r="L2173">
            <v>0</v>
          </cell>
        </row>
        <row r="2174">
          <cell r="A2174" t="str">
            <v>E3351 HYD Sta Main Tools, LB-2013</v>
          </cell>
          <cell r="B2174" t="str">
            <v>E3351 HYD Sta Main Tools, LB-2013-11</v>
          </cell>
          <cell r="C2174" t="str">
            <v>403E</v>
          </cell>
          <cell r="E2174">
            <v>43434</v>
          </cell>
          <cell r="F2174">
            <v>66683.86</v>
          </cell>
          <cell r="G2174">
            <v>1.77E-2</v>
          </cell>
          <cell r="H2174">
            <v>98.36</v>
          </cell>
          <cell r="I2174">
            <v>66683.86</v>
          </cell>
          <cell r="J2174">
            <v>1.77E-2</v>
          </cell>
          <cell r="K2174">
            <v>98.358693500000001</v>
          </cell>
          <cell r="L2174">
            <v>0</v>
          </cell>
        </row>
        <row r="2175">
          <cell r="A2175" t="str">
            <v>E3351 HYD Sta Main Tools, LB-2013</v>
          </cell>
          <cell r="B2175" t="str">
            <v>E3351 HYD Sta Main Tools, LB-2013-12</v>
          </cell>
          <cell r="C2175" t="str">
            <v>403E</v>
          </cell>
          <cell r="E2175">
            <v>43465</v>
          </cell>
          <cell r="F2175">
            <v>66683.86</v>
          </cell>
          <cell r="G2175">
            <v>1.77E-2</v>
          </cell>
          <cell r="H2175">
            <v>98.36</v>
          </cell>
          <cell r="I2175">
            <v>66683.86</v>
          </cell>
          <cell r="J2175">
            <v>1.77E-2</v>
          </cell>
          <cell r="K2175">
            <v>98.358693500000001</v>
          </cell>
          <cell r="L2175">
            <v>0</v>
          </cell>
        </row>
        <row r="2176">
          <cell r="A2176" t="str">
            <v>E3351 HYD Sta Main Tools, LB-2013 Total</v>
          </cell>
          <cell r="C2176" t="str">
            <v>HYD</v>
          </cell>
          <cell r="E2176" t="str">
            <v>Total</v>
          </cell>
          <cell r="F2176"/>
          <cell r="G2176"/>
          <cell r="H2176">
            <v>1180.32</v>
          </cell>
          <cell r="I2176"/>
          <cell r="J2176">
            <v>0</v>
          </cell>
          <cell r="K2176">
            <v>1180.304322</v>
          </cell>
          <cell r="L2176">
            <v>-0.02</v>
          </cell>
        </row>
        <row r="2177">
          <cell r="A2177" t="str">
            <v>E3351 HYD Sta Main Tools, Lwer Bker</v>
          </cell>
          <cell r="B2177" t="str">
            <v>E3351 HYD Sta Main Tools, Lwer Bker-1</v>
          </cell>
          <cell r="C2177" t="str">
            <v>403E</v>
          </cell>
          <cell r="E2177">
            <v>43131</v>
          </cell>
          <cell r="F2177">
            <v>897382.99</v>
          </cell>
          <cell r="G2177">
            <v>1.77E-2</v>
          </cell>
          <cell r="H2177">
            <v>1323.64</v>
          </cell>
          <cell r="I2177">
            <v>1095031.96</v>
          </cell>
          <cell r="J2177">
            <v>1.77E-2</v>
          </cell>
          <cell r="K2177">
            <v>1615.172141</v>
          </cell>
          <cell r="L2177">
            <v>291.52999999999997</v>
          </cell>
        </row>
        <row r="2178">
          <cell r="A2178" t="str">
            <v>E3351 HYD Sta Main Tools, Lwer Bker</v>
          </cell>
          <cell r="B2178" t="str">
            <v>E3351 HYD Sta Main Tools, Lwer Bker-2</v>
          </cell>
          <cell r="C2178" t="str">
            <v>403E</v>
          </cell>
          <cell r="E2178">
            <v>43159</v>
          </cell>
          <cell r="F2178">
            <v>897382.99</v>
          </cell>
          <cell r="G2178">
            <v>1.77E-2</v>
          </cell>
          <cell r="H2178">
            <v>1323.64</v>
          </cell>
          <cell r="I2178">
            <v>1095031.96</v>
          </cell>
          <cell r="J2178">
            <v>1.77E-2</v>
          </cell>
          <cell r="K2178">
            <v>1615.172141</v>
          </cell>
          <cell r="L2178">
            <v>291.52999999999997</v>
          </cell>
        </row>
        <row r="2179">
          <cell r="A2179" t="str">
            <v>E3351 HYD Sta Main Tools, Lwer Bker</v>
          </cell>
          <cell r="B2179" t="str">
            <v>E3351 HYD Sta Main Tools, Lwer Bker-3</v>
          </cell>
          <cell r="C2179" t="str">
            <v>403E</v>
          </cell>
          <cell r="E2179">
            <v>43190</v>
          </cell>
          <cell r="F2179">
            <v>905277.42</v>
          </cell>
          <cell r="G2179">
            <v>1.77E-2</v>
          </cell>
          <cell r="H2179">
            <v>1335.28</v>
          </cell>
          <cell r="I2179">
            <v>1095031.96</v>
          </cell>
          <cell r="J2179">
            <v>1.77E-2</v>
          </cell>
          <cell r="K2179">
            <v>1615.172141</v>
          </cell>
          <cell r="L2179">
            <v>279.89</v>
          </cell>
        </row>
        <row r="2180">
          <cell r="A2180" t="str">
            <v>E3351 HYD Sta Main Tools, Lwer Bker</v>
          </cell>
          <cell r="B2180" t="str">
            <v>E3351 HYD Sta Main Tools, Lwer Bker-4</v>
          </cell>
          <cell r="C2180" t="str">
            <v>403E</v>
          </cell>
          <cell r="E2180">
            <v>43220</v>
          </cell>
          <cell r="F2180">
            <v>912553.39</v>
          </cell>
          <cell r="G2180">
            <v>1.77E-2</v>
          </cell>
          <cell r="H2180">
            <v>1346.02</v>
          </cell>
          <cell r="I2180">
            <v>1095031.96</v>
          </cell>
          <cell r="J2180">
            <v>1.77E-2</v>
          </cell>
          <cell r="K2180">
            <v>1615.172141</v>
          </cell>
          <cell r="L2180">
            <v>269.14999999999998</v>
          </cell>
        </row>
        <row r="2181">
          <cell r="A2181" t="str">
            <v>E3351 HYD Sta Main Tools, Lwer Bker</v>
          </cell>
          <cell r="B2181" t="str">
            <v>E3351 HYD Sta Main Tools, Lwer Bker-5</v>
          </cell>
          <cell r="C2181" t="str">
            <v>403E</v>
          </cell>
          <cell r="E2181">
            <v>43251</v>
          </cell>
          <cell r="F2181">
            <v>933427.02</v>
          </cell>
          <cell r="G2181">
            <v>1.77E-2</v>
          </cell>
          <cell r="H2181">
            <v>1376.8</v>
          </cell>
          <cell r="I2181">
            <v>1095031.96</v>
          </cell>
          <cell r="J2181">
            <v>1.77E-2</v>
          </cell>
          <cell r="K2181">
            <v>1615.172141</v>
          </cell>
          <cell r="L2181">
            <v>238.37</v>
          </cell>
        </row>
        <row r="2182">
          <cell r="A2182" t="str">
            <v>E3351 HYD Sta Main Tools, Lwer Bker</v>
          </cell>
          <cell r="B2182" t="str">
            <v>E3351 HYD Sta Main Tools, Lwer Bker-6</v>
          </cell>
          <cell r="C2182" t="str">
            <v>403E</v>
          </cell>
          <cell r="E2182">
            <v>43281</v>
          </cell>
          <cell r="F2182">
            <v>959539.65</v>
          </cell>
          <cell r="G2182">
            <v>1.77E-2</v>
          </cell>
          <cell r="H2182">
            <v>1415.32</v>
          </cell>
          <cell r="I2182">
            <v>1095031.96</v>
          </cell>
          <cell r="J2182">
            <v>1.77E-2</v>
          </cell>
          <cell r="K2182">
            <v>1615.172141</v>
          </cell>
          <cell r="L2182">
            <v>199.85</v>
          </cell>
        </row>
        <row r="2183">
          <cell r="A2183" t="str">
            <v>E3351 HYD Sta Main Tools, Lwer Bker</v>
          </cell>
          <cell r="B2183" t="str">
            <v>E3351 HYD Sta Main Tools, Lwer Bker-7</v>
          </cell>
          <cell r="C2183" t="str">
            <v>403E</v>
          </cell>
          <cell r="E2183">
            <v>43312</v>
          </cell>
          <cell r="F2183">
            <v>964618.18</v>
          </cell>
          <cell r="G2183">
            <v>1.77E-2</v>
          </cell>
          <cell r="H2183">
            <v>1422.81</v>
          </cell>
          <cell r="I2183">
            <v>1095031.96</v>
          </cell>
          <cell r="J2183">
            <v>1.77E-2</v>
          </cell>
          <cell r="K2183">
            <v>1615.172141</v>
          </cell>
          <cell r="L2183">
            <v>192.36</v>
          </cell>
        </row>
        <row r="2184">
          <cell r="A2184" t="str">
            <v>E3351 HYD Sta Main Tools, Lwer Bker</v>
          </cell>
          <cell r="B2184" t="str">
            <v>E3351 HYD Sta Main Tools, Lwer Bker-8</v>
          </cell>
          <cell r="C2184" t="str">
            <v>403E</v>
          </cell>
          <cell r="E2184">
            <v>43343</v>
          </cell>
          <cell r="F2184">
            <v>965076.17</v>
          </cell>
          <cell r="G2184">
            <v>1.77E-2</v>
          </cell>
          <cell r="H2184">
            <v>1423.49</v>
          </cell>
          <cell r="I2184">
            <v>1095031.96</v>
          </cell>
          <cell r="J2184">
            <v>1.77E-2</v>
          </cell>
          <cell r="K2184">
            <v>1615.172141</v>
          </cell>
          <cell r="L2184">
            <v>191.68</v>
          </cell>
        </row>
        <row r="2185">
          <cell r="A2185" t="str">
            <v>E3351 HYD Sta Main Tools, Lwer Bker</v>
          </cell>
          <cell r="B2185" t="str">
            <v>E3351 HYD Sta Main Tools, Lwer Bker-9</v>
          </cell>
          <cell r="C2185" t="str">
            <v>403E</v>
          </cell>
          <cell r="E2185">
            <v>43373</v>
          </cell>
          <cell r="F2185">
            <v>965076.17</v>
          </cell>
          <cell r="G2185">
            <v>1.77E-2</v>
          </cell>
          <cell r="H2185">
            <v>1423.49</v>
          </cell>
          <cell r="I2185">
            <v>1095031.96</v>
          </cell>
          <cell r="J2185">
            <v>1.77E-2</v>
          </cell>
          <cell r="K2185">
            <v>1615.172141</v>
          </cell>
          <cell r="L2185">
            <v>191.68</v>
          </cell>
        </row>
        <row r="2186">
          <cell r="A2186" t="str">
            <v>E3351 HYD Sta Main Tools, Lwer Bker</v>
          </cell>
          <cell r="B2186" t="str">
            <v>E3351 HYD Sta Main Tools, Lwer Bker-10</v>
          </cell>
          <cell r="C2186" t="str">
            <v>403E</v>
          </cell>
          <cell r="E2186">
            <v>43404</v>
          </cell>
          <cell r="F2186">
            <v>965076.17</v>
          </cell>
          <cell r="G2186">
            <v>1.77E-2</v>
          </cell>
          <cell r="H2186">
            <v>1423.49</v>
          </cell>
          <cell r="I2186">
            <v>1095031.96</v>
          </cell>
          <cell r="J2186">
            <v>1.77E-2</v>
          </cell>
          <cell r="K2186">
            <v>1615.172141</v>
          </cell>
          <cell r="L2186">
            <v>191.68</v>
          </cell>
        </row>
        <row r="2187">
          <cell r="A2187" t="str">
            <v>E3351 HYD Sta Main Tools, Lwer Bker</v>
          </cell>
          <cell r="B2187" t="str">
            <v>E3351 HYD Sta Main Tools, Lwer Bker-11</v>
          </cell>
          <cell r="C2187" t="str">
            <v>403E</v>
          </cell>
          <cell r="E2187">
            <v>43434</v>
          </cell>
          <cell r="F2187">
            <v>1010603.41</v>
          </cell>
          <cell r="G2187">
            <v>1.77E-2</v>
          </cell>
          <cell r="H2187">
            <v>1490.64</v>
          </cell>
          <cell r="I2187">
            <v>1095031.96</v>
          </cell>
          <cell r="J2187">
            <v>1.77E-2</v>
          </cell>
          <cell r="K2187">
            <v>1615.172141</v>
          </cell>
          <cell r="L2187">
            <v>124.53</v>
          </cell>
        </row>
        <row r="2188">
          <cell r="A2188" t="str">
            <v>E3351 HYD Sta Main Tools, Lwer Bker</v>
          </cell>
          <cell r="B2188" t="str">
            <v>E3351 HYD Sta Main Tools, Lwer Bker-12</v>
          </cell>
          <cell r="C2188" t="str">
            <v>403E</v>
          </cell>
          <cell r="E2188">
            <v>43465</v>
          </cell>
          <cell r="F2188">
            <v>1095031.96</v>
          </cell>
          <cell r="G2188">
            <v>1.77E-2</v>
          </cell>
          <cell r="H2188">
            <v>1615.17</v>
          </cell>
          <cell r="I2188">
            <v>1095031.96</v>
          </cell>
          <cell r="J2188">
            <v>1.77E-2</v>
          </cell>
          <cell r="K2188">
            <v>1615.172141</v>
          </cell>
          <cell r="L2188">
            <v>0</v>
          </cell>
        </row>
        <row r="2189">
          <cell r="A2189" t="str">
            <v>E3351 HYD Sta Main Tools, Lwer Bker Total</v>
          </cell>
          <cell r="C2189" t="str">
            <v>HYD</v>
          </cell>
          <cell r="E2189" t="str">
            <v>Total</v>
          </cell>
          <cell r="F2189"/>
          <cell r="G2189"/>
          <cell r="H2189">
            <v>16919.79</v>
          </cell>
          <cell r="I2189"/>
          <cell r="J2189">
            <v>0</v>
          </cell>
          <cell r="K2189">
            <v>19382.065691999996</v>
          </cell>
          <cell r="L2189">
            <v>2462.2800000000002</v>
          </cell>
        </row>
        <row r="2190">
          <cell r="A2190" t="str">
            <v>E3351 HYD Sta Main Tools, Snoq 2</v>
          </cell>
          <cell r="B2190" t="str">
            <v>E3351 HYD Sta Main Tools, Snoq 2-1</v>
          </cell>
          <cell r="C2190" t="str">
            <v>403E</v>
          </cell>
          <cell r="E2190">
            <v>43131</v>
          </cell>
          <cell r="F2190">
            <v>80300.259999999995</v>
          </cell>
          <cell r="G2190">
            <v>2.5999999999999999E-3</v>
          </cell>
          <cell r="H2190">
            <v>17.399999999999999</v>
          </cell>
          <cell r="I2190">
            <v>80300.259999999995</v>
          </cell>
          <cell r="J2190">
            <v>2.5999999999999999E-3</v>
          </cell>
          <cell r="K2190">
            <v>17.398389666666663</v>
          </cell>
          <cell r="L2190">
            <v>0</v>
          </cell>
        </row>
        <row r="2191">
          <cell r="A2191" t="str">
            <v>E3351 HYD Sta Main Tools, Snoq 2</v>
          </cell>
          <cell r="B2191" t="str">
            <v>E3351 HYD Sta Main Tools, Snoq 2-2</v>
          </cell>
          <cell r="C2191" t="str">
            <v>403E</v>
          </cell>
          <cell r="E2191">
            <v>43159</v>
          </cell>
          <cell r="F2191">
            <v>80300.259999999995</v>
          </cell>
          <cell r="G2191">
            <v>2.5999999999999999E-3</v>
          </cell>
          <cell r="H2191">
            <v>17.399999999999999</v>
          </cell>
          <cell r="I2191">
            <v>80300.259999999995</v>
          </cell>
          <cell r="J2191">
            <v>2.5999999999999999E-3</v>
          </cell>
          <cell r="K2191">
            <v>17.398389666666663</v>
          </cell>
          <cell r="L2191">
            <v>0</v>
          </cell>
        </row>
        <row r="2192">
          <cell r="A2192" t="str">
            <v>E3351 HYD Sta Main Tools, Snoq 2</v>
          </cell>
          <cell r="B2192" t="str">
            <v>E3351 HYD Sta Main Tools, Snoq 2-3</v>
          </cell>
          <cell r="C2192" t="str">
            <v>403E</v>
          </cell>
          <cell r="E2192">
            <v>43190</v>
          </cell>
          <cell r="F2192">
            <v>80300.259999999995</v>
          </cell>
          <cell r="G2192">
            <v>2.5999999999999999E-3</v>
          </cell>
          <cell r="H2192">
            <v>17.399999999999999</v>
          </cell>
          <cell r="I2192">
            <v>80300.259999999995</v>
          </cell>
          <cell r="J2192">
            <v>2.5999999999999999E-3</v>
          </cell>
          <cell r="K2192">
            <v>17.398389666666663</v>
          </cell>
          <cell r="L2192">
            <v>0</v>
          </cell>
        </row>
        <row r="2193">
          <cell r="A2193" t="str">
            <v>E3351 HYD Sta Main Tools, Snoq 2</v>
          </cell>
          <cell r="B2193" t="str">
            <v>E3351 HYD Sta Main Tools, Snoq 2-4</v>
          </cell>
          <cell r="C2193" t="str">
            <v>403E</v>
          </cell>
          <cell r="E2193">
            <v>43220</v>
          </cell>
          <cell r="F2193">
            <v>80300.259999999995</v>
          </cell>
          <cell r="G2193">
            <v>2.5999999999999999E-3</v>
          </cell>
          <cell r="H2193">
            <v>17.399999999999999</v>
          </cell>
          <cell r="I2193">
            <v>80300.259999999995</v>
          </cell>
          <cell r="J2193">
            <v>2.5999999999999999E-3</v>
          </cell>
          <cell r="K2193">
            <v>17.398389666666663</v>
          </cell>
          <cell r="L2193">
            <v>0</v>
          </cell>
        </row>
        <row r="2194">
          <cell r="A2194" t="str">
            <v>E3351 HYD Sta Main Tools, Snoq 2</v>
          </cell>
          <cell r="B2194" t="str">
            <v>E3351 HYD Sta Main Tools, Snoq 2-5</v>
          </cell>
          <cell r="C2194" t="str">
            <v>403E</v>
          </cell>
          <cell r="E2194">
            <v>43251</v>
          </cell>
          <cell r="F2194">
            <v>80300.259999999995</v>
          </cell>
          <cell r="G2194">
            <v>2.5999999999999999E-3</v>
          </cell>
          <cell r="H2194">
            <v>17.399999999999999</v>
          </cell>
          <cell r="I2194">
            <v>80300.259999999995</v>
          </cell>
          <cell r="J2194">
            <v>2.5999999999999999E-3</v>
          </cell>
          <cell r="K2194">
            <v>17.398389666666663</v>
          </cell>
          <cell r="L2194">
            <v>0</v>
          </cell>
        </row>
        <row r="2195">
          <cell r="A2195" t="str">
            <v>E3351 HYD Sta Main Tools, Snoq 2</v>
          </cell>
          <cell r="B2195" t="str">
            <v>E3351 HYD Sta Main Tools, Snoq 2-6</v>
          </cell>
          <cell r="C2195" t="str">
            <v>403E</v>
          </cell>
          <cell r="E2195">
            <v>43281</v>
          </cell>
          <cell r="F2195">
            <v>80300.259999999995</v>
          </cell>
          <cell r="G2195">
            <v>2.5999999999999999E-3</v>
          </cell>
          <cell r="H2195">
            <v>17.399999999999999</v>
          </cell>
          <cell r="I2195">
            <v>80300.259999999995</v>
          </cell>
          <cell r="J2195">
            <v>2.5999999999999999E-3</v>
          </cell>
          <cell r="K2195">
            <v>17.398389666666663</v>
          </cell>
          <cell r="L2195">
            <v>0</v>
          </cell>
        </row>
        <row r="2196">
          <cell r="A2196" t="str">
            <v>E3351 HYD Sta Main Tools, Snoq 2</v>
          </cell>
          <cell r="B2196" t="str">
            <v>E3351 HYD Sta Main Tools, Snoq 2-7</v>
          </cell>
          <cell r="C2196" t="str">
            <v>403E</v>
          </cell>
          <cell r="E2196">
            <v>43312</v>
          </cell>
          <cell r="F2196">
            <v>80300.259999999995</v>
          </cell>
          <cell r="G2196">
            <v>2.5999999999999999E-3</v>
          </cell>
          <cell r="H2196">
            <v>17.399999999999999</v>
          </cell>
          <cell r="I2196">
            <v>80300.259999999995</v>
          </cell>
          <cell r="J2196">
            <v>2.5999999999999999E-3</v>
          </cell>
          <cell r="K2196">
            <v>17.398389666666663</v>
          </cell>
          <cell r="L2196">
            <v>0</v>
          </cell>
        </row>
        <row r="2197">
          <cell r="A2197" t="str">
            <v>E3351 HYD Sta Main Tools, Snoq 2</v>
          </cell>
          <cell r="B2197" t="str">
            <v>E3351 HYD Sta Main Tools, Snoq 2-8</v>
          </cell>
          <cell r="C2197" t="str">
            <v>403E</v>
          </cell>
          <cell r="E2197">
            <v>43343</v>
          </cell>
          <cell r="F2197">
            <v>80300.259999999995</v>
          </cell>
          <cell r="G2197">
            <v>2.5999999999999999E-3</v>
          </cell>
          <cell r="H2197">
            <v>17.399999999999999</v>
          </cell>
          <cell r="I2197">
            <v>80300.259999999995</v>
          </cell>
          <cell r="J2197">
            <v>2.5999999999999999E-3</v>
          </cell>
          <cell r="K2197">
            <v>17.398389666666663</v>
          </cell>
          <cell r="L2197">
            <v>0</v>
          </cell>
        </row>
        <row r="2198">
          <cell r="A2198" t="str">
            <v>E3351 HYD Sta Main Tools, Snoq 2</v>
          </cell>
          <cell r="B2198" t="str">
            <v>E3351 HYD Sta Main Tools, Snoq 2-9</v>
          </cell>
          <cell r="C2198" t="str">
            <v>403E</v>
          </cell>
          <cell r="E2198">
            <v>43373</v>
          </cell>
          <cell r="F2198">
            <v>80300.259999999995</v>
          </cell>
          <cell r="G2198">
            <v>2.5999999999999999E-3</v>
          </cell>
          <cell r="H2198">
            <v>17.399999999999999</v>
          </cell>
          <cell r="I2198">
            <v>80300.259999999995</v>
          </cell>
          <cell r="J2198">
            <v>2.5999999999999999E-3</v>
          </cell>
          <cell r="K2198">
            <v>17.398389666666663</v>
          </cell>
          <cell r="L2198">
            <v>0</v>
          </cell>
        </row>
        <row r="2199">
          <cell r="A2199" t="str">
            <v>E3351 HYD Sta Main Tools, Snoq 2</v>
          </cell>
          <cell r="B2199" t="str">
            <v>E3351 HYD Sta Main Tools, Snoq 2-10</v>
          </cell>
          <cell r="C2199" t="str">
            <v>403E</v>
          </cell>
          <cell r="E2199">
            <v>43404</v>
          </cell>
          <cell r="F2199">
            <v>80300.259999999995</v>
          </cell>
          <cell r="G2199">
            <v>2.5999999999999999E-3</v>
          </cell>
          <cell r="H2199">
            <v>17.399999999999999</v>
          </cell>
          <cell r="I2199">
            <v>80300.259999999995</v>
          </cell>
          <cell r="J2199">
            <v>2.5999999999999999E-3</v>
          </cell>
          <cell r="K2199">
            <v>17.398389666666663</v>
          </cell>
          <cell r="L2199">
            <v>0</v>
          </cell>
        </row>
        <row r="2200">
          <cell r="A2200" t="str">
            <v>E3351 HYD Sta Main Tools, Snoq 2</v>
          </cell>
          <cell r="B2200" t="str">
            <v>E3351 HYD Sta Main Tools, Snoq 2-11</v>
          </cell>
          <cell r="C2200" t="str">
            <v>403E</v>
          </cell>
          <cell r="E2200">
            <v>43434</v>
          </cell>
          <cell r="F2200">
            <v>80300.259999999995</v>
          </cell>
          <cell r="G2200">
            <v>2.5999999999999999E-3</v>
          </cell>
          <cell r="H2200">
            <v>17.399999999999999</v>
          </cell>
          <cell r="I2200">
            <v>80300.259999999995</v>
          </cell>
          <cell r="J2200">
            <v>2.5999999999999999E-3</v>
          </cell>
          <cell r="K2200">
            <v>17.398389666666663</v>
          </cell>
          <cell r="L2200">
            <v>0</v>
          </cell>
        </row>
        <row r="2201">
          <cell r="A2201" t="str">
            <v>E3351 HYD Sta Main Tools, Snoq 2</v>
          </cell>
          <cell r="B2201" t="str">
            <v>E3351 HYD Sta Main Tools, Snoq 2-12</v>
          </cell>
          <cell r="C2201" t="str">
            <v>403E</v>
          </cell>
          <cell r="E2201">
            <v>43465</v>
          </cell>
          <cell r="F2201">
            <v>80300.259999999995</v>
          </cell>
          <cell r="G2201">
            <v>2.5999999999999999E-3</v>
          </cell>
          <cell r="H2201">
            <v>17.399999999999999</v>
          </cell>
          <cell r="I2201">
            <v>80300.259999999995</v>
          </cell>
          <cell r="J2201">
            <v>2.5999999999999999E-3</v>
          </cell>
          <cell r="K2201">
            <v>17.398389666666663</v>
          </cell>
          <cell r="L2201">
            <v>0</v>
          </cell>
        </row>
        <row r="2202">
          <cell r="A2202" t="str">
            <v>E3351 HYD Sta Main Tools, Snoq 2 Total</v>
          </cell>
          <cell r="C2202" t="str">
            <v>HYD</v>
          </cell>
          <cell r="E2202" t="str">
            <v>Total</v>
          </cell>
          <cell r="F2202"/>
          <cell r="G2202"/>
          <cell r="H2202">
            <v>208.80000000000004</v>
          </cell>
          <cell r="I2202"/>
          <cell r="J2202">
            <v>0</v>
          </cell>
          <cell r="K2202">
            <v>208.780676</v>
          </cell>
          <cell r="L2202">
            <v>-0.02</v>
          </cell>
        </row>
        <row r="2203">
          <cell r="A2203" t="str">
            <v>E336 HYD RR/Bridges, LB-2013</v>
          </cell>
          <cell r="B2203" t="str">
            <v>E336 HYD RR/Bridges, LB-2013-1</v>
          </cell>
          <cell r="C2203" t="str">
            <v>403E</v>
          </cell>
          <cell r="E2203">
            <v>43131</v>
          </cell>
          <cell r="F2203">
            <v>1483898.73</v>
          </cell>
          <cell r="G2203">
            <v>2.3E-2</v>
          </cell>
          <cell r="H2203">
            <v>2844.14</v>
          </cell>
          <cell r="I2203">
            <v>1483898.73</v>
          </cell>
          <cell r="J2203">
            <v>2.3E-2</v>
          </cell>
          <cell r="K2203">
            <v>2844.1392324999997</v>
          </cell>
          <cell r="L2203">
            <v>0</v>
          </cell>
        </row>
        <row r="2204">
          <cell r="A2204" t="str">
            <v>E336 HYD RR/Bridges, LB-2013</v>
          </cell>
          <cell r="B2204" t="str">
            <v>E336 HYD RR/Bridges, LB-2013-2</v>
          </cell>
          <cell r="C2204" t="str">
            <v>403E</v>
          </cell>
          <cell r="E2204">
            <v>43159</v>
          </cell>
          <cell r="F2204">
            <v>1483898.73</v>
          </cell>
          <cell r="G2204">
            <v>2.3E-2</v>
          </cell>
          <cell r="H2204">
            <v>2844.14</v>
          </cell>
          <cell r="I2204">
            <v>1483898.73</v>
          </cell>
          <cell r="J2204">
            <v>2.3E-2</v>
          </cell>
          <cell r="K2204">
            <v>2844.1392324999997</v>
          </cell>
          <cell r="L2204">
            <v>0</v>
          </cell>
        </row>
        <row r="2205">
          <cell r="A2205" t="str">
            <v>E336 HYD RR/Bridges, LB-2013</v>
          </cell>
          <cell r="B2205" t="str">
            <v>E336 HYD RR/Bridges, LB-2013-3</v>
          </cell>
          <cell r="C2205" t="str">
            <v>403E</v>
          </cell>
          <cell r="E2205">
            <v>43190</v>
          </cell>
          <cell r="F2205">
            <v>1483898.73</v>
          </cell>
          <cell r="G2205">
            <v>2.3E-2</v>
          </cell>
          <cell r="H2205">
            <v>2844.14</v>
          </cell>
          <cell r="I2205">
            <v>1483898.73</v>
          </cell>
          <cell r="J2205">
            <v>2.3E-2</v>
          </cell>
          <cell r="K2205">
            <v>2844.1392324999997</v>
          </cell>
          <cell r="L2205">
            <v>0</v>
          </cell>
        </row>
        <row r="2206">
          <cell r="A2206" t="str">
            <v>E336 HYD RR/Bridges, LB-2013</v>
          </cell>
          <cell r="B2206" t="str">
            <v>E336 HYD RR/Bridges, LB-2013-4</v>
          </cell>
          <cell r="C2206" t="str">
            <v>403E</v>
          </cell>
          <cell r="E2206">
            <v>43220</v>
          </cell>
          <cell r="F2206">
            <v>1483898.73</v>
          </cell>
          <cell r="G2206">
            <v>2.3E-2</v>
          </cell>
          <cell r="H2206">
            <v>2844.14</v>
          </cell>
          <cell r="I2206">
            <v>1483898.73</v>
          </cell>
          <cell r="J2206">
            <v>2.3E-2</v>
          </cell>
          <cell r="K2206">
            <v>2844.1392324999997</v>
          </cell>
          <cell r="L2206">
            <v>0</v>
          </cell>
        </row>
        <row r="2207">
          <cell r="A2207" t="str">
            <v>E336 HYD RR/Bridges, LB-2013</v>
          </cell>
          <cell r="B2207" t="str">
            <v>E336 HYD RR/Bridges, LB-2013-5</v>
          </cell>
          <cell r="C2207" t="str">
            <v>403E</v>
          </cell>
          <cell r="E2207">
            <v>43251</v>
          </cell>
          <cell r="F2207">
            <v>1483898.73</v>
          </cell>
          <cell r="G2207">
            <v>2.3E-2</v>
          </cell>
          <cell r="H2207">
            <v>2844.14</v>
          </cell>
          <cell r="I2207">
            <v>1483898.73</v>
          </cell>
          <cell r="J2207">
            <v>2.3E-2</v>
          </cell>
          <cell r="K2207">
            <v>2844.1392324999997</v>
          </cell>
          <cell r="L2207">
            <v>0</v>
          </cell>
        </row>
        <row r="2208">
          <cell r="A2208" t="str">
            <v>E336 HYD RR/Bridges, LB-2013</v>
          </cell>
          <cell r="B2208" t="str">
            <v>E336 HYD RR/Bridges, LB-2013-6</v>
          </cell>
          <cell r="C2208" t="str">
            <v>403E</v>
          </cell>
          <cell r="E2208">
            <v>43281</v>
          </cell>
          <cell r="F2208">
            <v>1483898.73</v>
          </cell>
          <cell r="G2208">
            <v>2.3E-2</v>
          </cell>
          <cell r="H2208">
            <v>2844.14</v>
          </cell>
          <cell r="I2208">
            <v>1483898.73</v>
          </cell>
          <cell r="J2208">
            <v>2.3E-2</v>
          </cell>
          <cell r="K2208">
            <v>2844.1392324999997</v>
          </cell>
          <cell r="L2208">
            <v>0</v>
          </cell>
        </row>
        <row r="2209">
          <cell r="A2209" t="str">
            <v>E336 HYD RR/Bridges, LB-2013</v>
          </cell>
          <cell r="B2209" t="str">
            <v>E336 HYD RR/Bridges, LB-2013-7</v>
          </cell>
          <cell r="C2209" t="str">
            <v>403E</v>
          </cell>
          <cell r="E2209">
            <v>43312</v>
          </cell>
          <cell r="F2209">
            <v>1483898.73</v>
          </cell>
          <cell r="G2209">
            <v>2.3E-2</v>
          </cell>
          <cell r="H2209">
            <v>2844.14</v>
          </cell>
          <cell r="I2209">
            <v>1483898.73</v>
          </cell>
          <cell r="J2209">
            <v>2.3E-2</v>
          </cell>
          <cell r="K2209">
            <v>2844.1392324999997</v>
          </cell>
          <cell r="L2209">
            <v>0</v>
          </cell>
        </row>
        <row r="2210">
          <cell r="A2210" t="str">
            <v>E336 HYD RR/Bridges, LB-2013</v>
          </cell>
          <cell r="B2210" t="str">
            <v>E336 HYD RR/Bridges, LB-2013-8</v>
          </cell>
          <cell r="C2210" t="str">
            <v>403E</v>
          </cell>
          <cell r="E2210">
            <v>43343</v>
          </cell>
          <cell r="F2210">
            <v>1483898.73</v>
          </cell>
          <cell r="G2210">
            <v>2.3E-2</v>
          </cell>
          <cell r="H2210">
            <v>2844.14</v>
          </cell>
          <cell r="I2210">
            <v>1483898.73</v>
          </cell>
          <cell r="J2210">
            <v>2.3E-2</v>
          </cell>
          <cell r="K2210">
            <v>2844.1392324999997</v>
          </cell>
          <cell r="L2210">
            <v>0</v>
          </cell>
        </row>
        <row r="2211">
          <cell r="A2211" t="str">
            <v>E336 HYD RR/Bridges, LB-2013</v>
          </cell>
          <cell r="B2211" t="str">
            <v>E336 HYD RR/Bridges, LB-2013-9</v>
          </cell>
          <cell r="C2211" t="str">
            <v>403E</v>
          </cell>
          <cell r="E2211">
            <v>43373</v>
          </cell>
          <cell r="F2211">
            <v>1483898.73</v>
          </cell>
          <cell r="G2211">
            <v>2.3E-2</v>
          </cell>
          <cell r="H2211">
            <v>2844.14</v>
          </cell>
          <cell r="I2211">
            <v>1483898.73</v>
          </cell>
          <cell r="J2211">
            <v>2.3E-2</v>
          </cell>
          <cell r="K2211">
            <v>2844.1392324999997</v>
          </cell>
          <cell r="L2211">
            <v>0</v>
          </cell>
        </row>
        <row r="2212">
          <cell r="A2212" t="str">
            <v>E336 HYD RR/Bridges, LB-2013</v>
          </cell>
          <cell r="B2212" t="str">
            <v>E336 HYD RR/Bridges, LB-2013-10</v>
          </cell>
          <cell r="C2212" t="str">
            <v>403E</v>
          </cell>
          <cell r="E2212">
            <v>43404</v>
          </cell>
          <cell r="F2212">
            <v>1483898.73</v>
          </cell>
          <cell r="G2212">
            <v>2.3E-2</v>
          </cell>
          <cell r="H2212">
            <v>2844.14</v>
          </cell>
          <cell r="I2212">
            <v>1483898.73</v>
          </cell>
          <cell r="J2212">
            <v>2.3E-2</v>
          </cell>
          <cell r="K2212">
            <v>2844.1392324999997</v>
          </cell>
          <cell r="L2212">
            <v>0</v>
          </cell>
        </row>
        <row r="2213">
          <cell r="A2213" t="str">
            <v>E336 HYD RR/Bridges, LB-2013</v>
          </cell>
          <cell r="B2213" t="str">
            <v>E336 HYD RR/Bridges, LB-2013-11</v>
          </cell>
          <cell r="C2213" t="str">
            <v>403E</v>
          </cell>
          <cell r="E2213">
            <v>43434</v>
          </cell>
          <cell r="F2213">
            <v>1483898.73</v>
          </cell>
          <cell r="G2213">
            <v>2.3E-2</v>
          </cell>
          <cell r="H2213">
            <v>2844.14</v>
          </cell>
          <cell r="I2213">
            <v>1483898.73</v>
          </cell>
          <cell r="J2213">
            <v>2.3E-2</v>
          </cell>
          <cell r="K2213">
            <v>2844.1392324999997</v>
          </cell>
          <cell r="L2213">
            <v>0</v>
          </cell>
        </row>
        <row r="2214">
          <cell r="A2214" t="str">
            <v>E336 HYD RR/Bridges, LB-2013</v>
          </cell>
          <cell r="B2214" t="str">
            <v>E336 HYD RR/Bridges, LB-2013-12</v>
          </cell>
          <cell r="C2214" t="str">
            <v>403E</v>
          </cell>
          <cell r="E2214">
            <v>43465</v>
          </cell>
          <cell r="F2214">
            <v>1483898.73</v>
          </cell>
          <cell r="G2214">
            <v>2.3E-2</v>
          </cell>
          <cell r="H2214">
            <v>2844.14</v>
          </cell>
          <cell r="I2214">
            <v>1483898.73</v>
          </cell>
          <cell r="J2214">
            <v>2.3E-2</v>
          </cell>
          <cell r="K2214">
            <v>2844.1392324999997</v>
          </cell>
          <cell r="L2214">
            <v>0</v>
          </cell>
        </row>
        <row r="2215">
          <cell r="A2215" t="str">
            <v>E336 HYD RR/Bridges, LB-2013 Total</v>
          </cell>
          <cell r="C2215" t="str">
            <v>HYD</v>
          </cell>
          <cell r="E2215" t="str">
            <v>Total</v>
          </cell>
          <cell r="F2215"/>
          <cell r="G2215"/>
          <cell r="H2215">
            <v>34129.68</v>
          </cell>
          <cell r="I2215"/>
          <cell r="J2215">
            <v>0</v>
          </cell>
          <cell r="K2215">
            <v>34129.670789999989</v>
          </cell>
          <cell r="L2215">
            <v>-0.01</v>
          </cell>
        </row>
        <row r="2216">
          <cell r="A2216" t="str">
            <v>E336 HYD RR/Bridges, Lower Baker</v>
          </cell>
          <cell r="B2216" t="str">
            <v>E336 HYD RR/Bridges, Lower Baker-1</v>
          </cell>
          <cell r="C2216" t="str">
            <v>403E</v>
          </cell>
          <cell r="E2216">
            <v>43131</v>
          </cell>
          <cell r="F2216">
            <v>104417.01</v>
          </cell>
          <cell r="G2216">
            <v>2.3E-2</v>
          </cell>
          <cell r="H2216">
            <v>200.13</v>
          </cell>
          <cell r="I2216">
            <v>104417.01</v>
          </cell>
          <cell r="J2216">
            <v>2.3E-2</v>
          </cell>
          <cell r="K2216">
            <v>200.13260249999999</v>
          </cell>
          <cell r="L2216">
            <v>0</v>
          </cell>
        </row>
        <row r="2217">
          <cell r="A2217" t="str">
            <v>E336 HYD RR/Bridges, Lower Baker</v>
          </cell>
          <cell r="B2217" t="str">
            <v>E336 HYD RR/Bridges, Lower Baker-2</v>
          </cell>
          <cell r="C2217" t="str">
            <v>403E</v>
          </cell>
          <cell r="E2217">
            <v>43159</v>
          </cell>
          <cell r="F2217">
            <v>104417.01</v>
          </cell>
          <cell r="G2217">
            <v>2.3E-2</v>
          </cell>
          <cell r="H2217">
            <v>200.13</v>
          </cell>
          <cell r="I2217">
            <v>104417.01</v>
          </cell>
          <cell r="J2217">
            <v>2.3E-2</v>
          </cell>
          <cell r="K2217">
            <v>200.13260249999999</v>
          </cell>
          <cell r="L2217">
            <v>0</v>
          </cell>
        </row>
        <row r="2218">
          <cell r="A2218" t="str">
            <v>E336 HYD RR/Bridges, Lower Baker</v>
          </cell>
          <cell r="B2218" t="str">
            <v>E336 HYD RR/Bridges, Lower Baker-3</v>
          </cell>
          <cell r="C2218" t="str">
            <v>403E</v>
          </cell>
          <cell r="E2218">
            <v>43190</v>
          </cell>
          <cell r="F2218">
            <v>104417.01</v>
          </cell>
          <cell r="G2218">
            <v>2.3E-2</v>
          </cell>
          <cell r="H2218">
            <v>200.13</v>
          </cell>
          <cell r="I2218">
            <v>104417.01</v>
          </cell>
          <cell r="J2218">
            <v>2.3E-2</v>
          </cell>
          <cell r="K2218">
            <v>200.13260249999999</v>
          </cell>
          <cell r="L2218">
            <v>0</v>
          </cell>
        </row>
        <row r="2219">
          <cell r="A2219" t="str">
            <v>E336 HYD RR/Bridges, Lower Baker</v>
          </cell>
          <cell r="B2219" t="str">
            <v>E336 HYD RR/Bridges, Lower Baker-4</v>
          </cell>
          <cell r="C2219" t="str">
            <v>403E</v>
          </cell>
          <cell r="E2219">
            <v>43220</v>
          </cell>
          <cell r="F2219">
            <v>104417.01</v>
          </cell>
          <cell r="G2219">
            <v>2.3E-2</v>
          </cell>
          <cell r="H2219">
            <v>200.13</v>
          </cell>
          <cell r="I2219">
            <v>104417.01</v>
          </cell>
          <cell r="J2219">
            <v>2.3E-2</v>
          </cell>
          <cell r="K2219">
            <v>200.13260249999999</v>
          </cell>
          <cell r="L2219">
            <v>0</v>
          </cell>
        </row>
        <row r="2220">
          <cell r="A2220" t="str">
            <v>E336 HYD RR/Bridges, Lower Baker</v>
          </cell>
          <cell r="B2220" t="str">
            <v>E336 HYD RR/Bridges, Lower Baker-5</v>
          </cell>
          <cell r="C2220" t="str">
            <v>403E</v>
          </cell>
          <cell r="E2220">
            <v>43251</v>
          </cell>
          <cell r="F2220">
            <v>104417.01</v>
          </cell>
          <cell r="G2220">
            <v>2.3E-2</v>
          </cell>
          <cell r="H2220">
            <v>200.13</v>
          </cell>
          <cell r="I2220">
            <v>104417.01</v>
          </cell>
          <cell r="J2220">
            <v>2.3E-2</v>
          </cell>
          <cell r="K2220">
            <v>200.13260249999999</v>
          </cell>
          <cell r="L2220">
            <v>0</v>
          </cell>
        </row>
        <row r="2221">
          <cell r="A2221" t="str">
            <v>E336 HYD RR/Bridges, Lower Baker</v>
          </cell>
          <cell r="B2221" t="str">
            <v>E336 HYD RR/Bridges, Lower Baker-6</v>
          </cell>
          <cell r="C2221" t="str">
            <v>403E</v>
          </cell>
          <cell r="E2221">
            <v>43281</v>
          </cell>
          <cell r="F2221">
            <v>104417.01</v>
          </cell>
          <cell r="G2221">
            <v>2.3E-2</v>
          </cell>
          <cell r="H2221">
            <v>200.13</v>
          </cell>
          <cell r="I2221">
            <v>104417.01</v>
          </cell>
          <cell r="J2221">
            <v>2.3E-2</v>
          </cell>
          <cell r="K2221">
            <v>200.13260249999999</v>
          </cell>
          <cell r="L2221">
            <v>0</v>
          </cell>
        </row>
        <row r="2222">
          <cell r="A2222" t="str">
            <v>E336 HYD RR/Bridges, Lower Baker</v>
          </cell>
          <cell r="B2222" t="str">
            <v>E336 HYD RR/Bridges, Lower Baker-7</v>
          </cell>
          <cell r="C2222" t="str">
            <v>403E</v>
          </cell>
          <cell r="E2222">
            <v>43312</v>
          </cell>
          <cell r="F2222">
            <v>104417.01</v>
          </cell>
          <cell r="G2222">
            <v>2.3E-2</v>
          </cell>
          <cell r="H2222">
            <v>200.13</v>
          </cell>
          <cell r="I2222">
            <v>104417.01</v>
          </cell>
          <cell r="J2222">
            <v>2.3E-2</v>
          </cell>
          <cell r="K2222">
            <v>200.13260249999999</v>
          </cell>
          <cell r="L2222">
            <v>0</v>
          </cell>
        </row>
        <row r="2223">
          <cell r="A2223" t="str">
            <v>E336 HYD RR/Bridges, Lower Baker</v>
          </cell>
          <cell r="B2223" t="str">
            <v>E336 HYD RR/Bridges, Lower Baker-8</v>
          </cell>
          <cell r="C2223" t="str">
            <v>403E</v>
          </cell>
          <cell r="E2223">
            <v>43343</v>
          </cell>
          <cell r="F2223">
            <v>104417.01</v>
          </cell>
          <cell r="G2223">
            <v>2.3E-2</v>
          </cell>
          <cell r="H2223">
            <v>200.13</v>
          </cell>
          <cell r="I2223">
            <v>104417.01</v>
          </cell>
          <cell r="J2223">
            <v>2.3E-2</v>
          </cell>
          <cell r="K2223">
            <v>200.13260249999999</v>
          </cell>
          <cell r="L2223">
            <v>0</v>
          </cell>
        </row>
        <row r="2224">
          <cell r="A2224" t="str">
            <v>E336 HYD RR/Bridges, Lower Baker</v>
          </cell>
          <cell r="B2224" t="str">
            <v>E336 HYD RR/Bridges, Lower Baker-9</v>
          </cell>
          <cell r="C2224" t="str">
            <v>403E</v>
          </cell>
          <cell r="E2224">
            <v>43373</v>
          </cell>
          <cell r="F2224">
            <v>104417.01</v>
          </cell>
          <cell r="G2224">
            <v>2.3E-2</v>
          </cell>
          <cell r="H2224">
            <v>200.13</v>
          </cell>
          <cell r="I2224">
            <v>104417.01</v>
          </cell>
          <cell r="J2224">
            <v>2.3E-2</v>
          </cell>
          <cell r="K2224">
            <v>200.13260249999999</v>
          </cell>
          <cell r="L2224">
            <v>0</v>
          </cell>
        </row>
        <row r="2225">
          <cell r="A2225" t="str">
            <v>E336 HYD RR/Bridges, Lower Baker</v>
          </cell>
          <cell r="B2225" t="str">
            <v>E336 HYD RR/Bridges, Lower Baker-10</v>
          </cell>
          <cell r="C2225" t="str">
            <v>403E</v>
          </cell>
          <cell r="E2225">
            <v>43404</v>
          </cell>
          <cell r="F2225">
            <v>104417.01</v>
          </cell>
          <cell r="G2225">
            <v>2.3E-2</v>
          </cell>
          <cell r="H2225">
            <v>200.13</v>
          </cell>
          <cell r="I2225">
            <v>104417.01</v>
          </cell>
          <cell r="J2225">
            <v>2.3E-2</v>
          </cell>
          <cell r="K2225">
            <v>200.13260249999999</v>
          </cell>
          <cell r="L2225">
            <v>0</v>
          </cell>
        </row>
        <row r="2226">
          <cell r="A2226" t="str">
            <v>E336 HYD RR/Bridges, Lower Baker</v>
          </cell>
          <cell r="B2226" t="str">
            <v>E336 HYD RR/Bridges, Lower Baker-11</v>
          </cell>
          <cell r="C2226" t="str">
            <v>403E</v>
          </cell>
          <cell r="E2226">
            <v>43434</v>
          </cell>
          <cell r="F2226">
            <v>104417.01</v>
          </cell>
          <cell r="G2226">
            <v>2.3E-2</v>
          </cell>
          <cell r="H2226">
            <v>200.13</v>
          </cell>
          <cell r="I2226">
            <v>104417.01</v>
          </cell>
          <cell r="J2226">
            <v>2.3E-2</v>
          </cell>
          <cell r="K2226">
            <v>200.13260249999999</v>
          </cell>
          <cell r="L2226">
            <v>0</v>
          </cell>
        </row>
        <row r="2227">
          <cell r="A2227" t="str">
            <v>E336 HYD RR/Bridges, Lower Baker</v>
          </cell>
          <cell r="B2227" t="str">
            <v>E336 HYD RR/Bridges, Lower Baker-12</v>
          </cell>
          <cell r="C2227" t="str">
            <v>403E</v>
          </cell>
          <cell r="E2227">
            <v>43465</v>
          </cell>
          <cell r="F2227">
            <v>104417.01</v>
          </cell>
          <cell r="G2227">
            <v>2.3E-2</v>
          </cell>
          <cell r="H2227">
            <v>200.13</v>
          </cell>
          <cell r="I2227">
            <v>104417.01</v>
          </cell>
          <cell r="J2227">
            <v>2.3E-2</v>
          </cell>
          <cell r="K2227">
            <v>200.13260249999999</v>
          </cell>
          <cell r="L2227">
            <v>0</v>
          </cell>
        </row>
        <row r="2228">
          <cell r="A2228" t="str">
            <v>E336 HYD RR/Bridges, Lower Baker Total</v>
          </cell>
          <cell r="C2228" t="str">
            <v>HYD</v>
          </cell>
          <cell r="E2228" t="str">
            <v>Total</v>
          </cell>
          <cell r="F2228"/>
          <cell r="G2228"/>
          <cell r="H2228">
            <v>2401.5600000000004</v>
          </cell>
          <cell r="I2228"/>
          <cell r="J2228">
            <v>0</v>
          </cell>
          <cell r="K2228">
            <v>2401.59123</v>
          </cell>
          <cell r="L2228">
            <v>0.03</v>
          </cell>
        </row>
        <row r="2229">
          <cell r="A2229" t="str">
            <v>E336 HYD RR/Bridges, Snoq 1 - 2013</v>
          </cell>
          <cell r="B2229" t="str">
            <v>E336 HYD RR/Bridges, Snoq 1 - 2013-1</v>
          </cell>
          <cell r="C2229" t="str">
            <v>403E</v>
          </cell>
          <cell r="E2229">
            <v>43131</v>
          </cell>
          <cell r="F2229">
            <v>649594.13</v>
          </cell>
          <cell r="G2229">
            <v>3.3799999999999997E-2</v>
          </cell>
          <cell r="H2229">
            <v>1829.69</v>
          </cell>
          <cell r="I2229">
            <v>649594.13</v>
          </cell>
          <cell r="J2229">
            <v>3.3799999999999997E-2</v>
          </cell>
          <cell r="K2229">
            <v>1829.6901328333331</v>
          </cell>
          <cell r="L2229">
            <v>0</v>
          </cell>
        </row>
        <row r="2230">
          <cell r="A2230" t="str">
            <v>E336 HYD RR/Bridges, Snoq 1 - 2013</v>
          </cell>
          <cell r="B2230" t="str">
            <v>E336 HYD RR/Bridges, Snoq 1 - 2013-2</v>
          </cell>
          <cell r="C2230" t="str">
            <v>403E</v>
          </cell>
          <cell r="E2230">
            <v>43159</v>
          </cell>
          <cell r="F2230">
            <v>649594.13</v>
          </cell>
          <cell r="G2230">
            <v>3.3799999999999997E-2</v>
          </cell>
          <cell r="H2230">
            <v>1829.69</v>
          </cell>
          <cell r="I2230">
            <v>649594.13</v>
          </cell>
          <cell r="J2230">
            <v>3.3799999999999997E-2</v>
          </cell>
          <cell r="K2230">
            <v>1829.6901328333331</v>
          </cell>
          <cell r="L2230">
            <v>0</v>
          </cell>
        </row>
        <row r="2231">
          <cell r="A2231" t="str">
            <v>E336 HYD RR/Bridges, Snoq 1 - 2013</v>
          </cell>
          <cell r="B2231" t="str">
            <v>E336 HYD RR/Bridges, Snoq 1 - 2013-3</v>
          </cell>
          <cell r="C2231" t="str">
            <v>403E</v>
          </cell>
          <cell r="E2231">
            <v>43190</v>
          </cell>
          <cell r="F2231">
            <v>649594.13</v>
          </cell>
          <cell r="G2231">
            <v>3.3799999999999997E-2</v>
          </cell>
          <cell r="H2231">
            <v>1829.69</v>
          </cell>
          <cell r="I2231">
            <v>649594.13</v>
          </cell>
          <cell r="J2231">
            <v>3.3799999999999997E-2</v>
          </cell>
          <cell r="K2231">
            <v>1829.6901328333331</v>
          </cell>
          <cell r="L2231">
            <v>0</v>
          </cell>
        </row>
        <row r="2232">
          <cell r="A2232" t="str">
            <v>E336 HYD RR/Bridges, Snoq 1 - 2013</v>
          </cell>
          <cell r="B2232" t="str">
            <v>E336 HYD RR/Bridges, Snoq 1 - 2013-4</v>
          </cell>
          <cell r="C2232" t="str">
            <v>403E</v>
          </cell>
          <cell r="E2232">
            <v>43220</v>
          </cell>
          <cell r="F2232">
            <v>649594.13</v>
          </cell>
          <cell r="G2232">
            <v>3.3799999999999997E-2</v>
          </cell>
          <cell r="H2232">
            <v>1829.69</v>
          </cell>
          <cell r="I2232">
            <v>649594.13</v>
          </cell>
          <cell r="J2232">
            <v>3.3799999999999997E-2</v>
          </cell>
          <cell r="K2232">
            <v>1829.6901328333331</v>
          </cell>
          <cell r="L2232">
            <v>0</v>
          </cell>
        </row>
        <row r="2233">
          <cell r="A2233" t="str">
            <v>E336 HYD RR/Bridges, Snoq 1 - 2013</v>
          </cell>
          <cell r="B2233" t="str">
            <v>E336 HYD RR/Bridges, Snoq 1 - 2013-5</v>
          </cell>
          <cell r="C2233" t="str">
            <v>403E</v>
          </cell>
          <cell r="E2233">
            <v>43251</v>
          </cell>
          <cell r="F2233">
            <v>649594.13</v>
          </cell>
          <cell r="G2233">
            <v>3.3799999999999997E-2</v>
          </cell>
          <cell r="H2233">
            <v>1829.69</v>
          </cell>
          <cell r="I2233">
            <v>649594.13</v>
          </cell>
          <cell r="J2233">
            <v>3.3799999999999997E-2</v>
          </cell>
          <cell r="K2233">
            <v>1829.6901328333331</v>
          </cell>
          <cell r="L2233">
            <v>0</v>
          </cell>
        </row>
        <row r="2234">
          <cell r="A2234" t="str">
            <v>E336 HYD RR/Bridges, Snoq 1 - 2013</v>
          </cell>
          <cell r="B2234" t="str">
            <v>E336 HYD RR/Bridges, Snoq 1 - 2013-6</v>
          </cell>
          <cell r="C2234" t="str">
            <v>403E</v>
          </cell>
          <cell r="E2234">
            <v>43281</v>
          </cell>
          <cell r="F2234">
            <v>649594.13</v>
          </cell>
          <cell r="G2234">
            <v>3.3799999999999997E-2</v>
          </cell>
          <cell r="H2234">
            <v>1829.69</v>
          </cell>
          <cell r="I2234">
            <v>649594.13</v>
          </cell>
          <cell r="J2234">
            <v>3.3799999999999997E-2</v>
          </cell>
          <cell r="K2234">
            <v>1829.6901328333331</v>
          </cell>
          <cell r="L2234">
            <v>0</v>
          </cell>
        </row>
        <row r="2235">
          <cell r="A2235" t="str">
            <v>E336 HYD RR/Bridges, Snoq 1 - 2013</v>
          </cell>
          <cell r="B2235" t="str">
            <v>E336 HYD RR/Bridges, Snoq 1 - 2013-7</v>
          </cell>
          <cell r="C2235" t="str">
            <v>403E</v>
          </cell>
          <cell r="E2235">
            <v>43312</v>
          </cell>
          <cell r="F2235">
            <v>649594.13</v>
          </cell>
          <cell r="G2235">
            <v>3.3799999999999997E-2</v>
          </cell>
          <cell r="H2235">
            <v>1829.69</v>
          </cell>
          <cell r="I2235">
            <v>649594.13</v>
          </cell>
          <cell r="J2235">
            <v>3.3799999999999997E-2</v>
          </cell>
          <cell r="K2235">
            <v>1829.6901328333331</v>
          </cell>
          <cell r="L2235">
            <v>0</v>
          </cell>
        </row>
        <row r="2236">
          <cell r="A2236" t="str">
            <v>E336 HYD RR/Bridges, Snoq 1 - 2013</v>
          </cell>
          <cell r="B2236" t="str">
            <v>E336 HYD RR/Bridges, Snoq 1 - 2013-8</v>
          </cell>
          <cell r="C2236" t="str">
            <v>403E</v>
          </cell>
          <cell r="E2236">
            <v>43343</v>
          </cell>
          <cell r="F2236">
            <v>649594.13</v>
          </cell>
          <cell r="G2236">
            <v>3.3799999999999997E-2</v>
          </cell>
          <cell r="H2236">
            <v>1829.69</v>
          </cell>
          <cell r="I2236">
            <v>649594.13</v>
          </cell>
          <cell r="J2236">
            <v>3.3799999999999997E-2</v>
          </cell>
          <cell r="K2236">
            <v>1829.6901328333331</v>
          </cell>
          <cell r="L2236">
            <v>0</v>
          </cell>
        </row>
        <row r="2237">
          <cell r="A2237" t="str">
            <v>E336 HYD RR/Bridges, Snoq 1 - 2013</v>
          </cell>
          <cell r="B2237" t="str">
            <v>E336 HYD RR/Bridges, Snoq 1 - 2013-9</v>
          </cell>
          <cell r="C2237" t="str">
            <v>403E</v>
          </cell>
          <cell r="E2237">
            <v>43373</v>
          </cell>
          <cell r="F2237">
            <v>649594.13</v>
          </cell>
          <cell r="G2237">
            <v>3.3799999999999997E-2</v>
          </cell>
          <cell r="H2237">
            <v>1829.69</v>
          </cell>
          <cell r="I2237">
            <v>649594.13</v>
          </cell>
          <cell r="J2237">
            <v>3.3799999999999997E-2</v>
          </cell>
          <cell r="K2237">
            <v>1829.6901328333331</v>
          </cell>
          <cell r="L2237">
            <v>0</v>
          </cell>
        </row>
        <row r="2238">
          <cell r="A2238" t="str">
            <v>E336 HYD RR/Bridges, Snoq 1 - 2013</v>
          </cell>
          <cell r="B2238" t="str">
            <v>E336 HYD RR/Bridges, Snoq 1 - 2013-10</v>
          </cell>
          <cell r="C2238" t="str">
            <v>403E</v>
          </cell>
          <cell r="E2238">
            <v>43404</v>
          </cell>
          <cell r="F2238">
            <v>649594.13</v>
          </cell>
          <cell r="G2238">
            <v>3.3799999999999997E-2</v>
          </cell>
          <cell r="H2238">
            <v>1829.69</v>
          </cell>
          <cell r="I2238">
            <v>649594.13</v>
          </cell>
          <cell r="J2238">
            <v>3.3799999999999997E-2</v>
          </cell>
          <cell r="K2238">
            <v>1829.6901328333331</v>
          </cell>
          <cell r="L2238">
            <v>0</v>
          </cell>
        </row>
        <row r="2239">
          <cell r="A2239" t="str">
            <v>E336 HYD RR/Bridges, Snoq 1 - 2013</v>
          </cell>
          <cell r="B2239" t="str">
            <v>E336 HYD RR/Bridges, Snoq 1 - 2013-11</v>
          </cell>
          <cell r="C2239" t="str">
            <v>403E</v>
          </cell>
          <cell r="E2239">
            <v>43434</v>
          </cell>
          <cell r="F2239">
            <v>649594.13</v>
          </cell>
          <cell r="G2239">
            <v>3.3799999999999997E-2</v>
          </cell>
          <cell r="H2239">
            <v>1829.69</v>
          </cell>
          <cell r="I2239">
            <v>649594.13</v>
          </cell>
          <cell r="J2239">
            <v>3.3799999999999997E-2</v>
          </cell>
          <cell r="K2239">
            <v>1829.6901328333331</v>
          </cell>
          <cell r="L2239">
            <v>0</v>
          </cell>
        </row>
        <row r="2240">
          <cell r="A2240" t="str">
            <v>E336 HYD RR/Bridges, Snoq 1 - 2013</v>
          </cell>
          <cell r="B2240" t="str">
            <v>E336 HYD RR/Bridges, Snoq 1 - 2013-12</v>
          </cell>
          <cell r="C2240" t="str">
            <v>403E</v>
          </cell>
          <cell r="E2240">
            <v>43465</v>
          </cell>
          <cell r="F2240">
            <v>649594.13</v>
          </cell>
          <cell r="G2240">
            <v>3.3799999999999997E-2</v>
          </cell>
          <cell r="H2240">
            <v>1829.69</v>
          </cell>
          <cell r="I2240">
            <v>649594.13</v>
          </cell>
          <cell r="J2240">
            <v>3.3799999999999997E-2</v>
          </cell>
          <cell r="K2240">
            <v>1829.6901328333331</v>
          </cell>
          <cell r="L2240">
            <v>0</v>
          </cell>
        </row>
        <row r="2241">
          <cell r="A2241" t="str">
            <v>E336 HYD RR/Bridges, Snoq 1 - 2013 Total</v>
          </cell>
          <cell r="C2241" t="str">
            <v>HYD</v>
          </cell>
          <cell r="E2241" t="str">
            <v>Total</v>
          </cell>
          <cell r="F2241"/>
          <cell r="G2241"/>
          <cell r="H2241">
            <v>21956.28</v>
          </cell>
          <cell r="I2241"/>
          <cell r="J2241">
            <v>0</v>
          </cell>
          <cell r="K2241">
            <v>21956.281593999996</v>
          </cell>
          <cell r="L2241">
            <v>0</v>
          </cell>
        </row>
        <row r="2242">
          <cell r="A2242" t="str">
            <v>E336 HYD RR/Bridges, Snoq 2 - 2013</v>
          </cell>
          <cell r="B2242" t="str">
            <v>E336 HYD RR/Bridges, Snoq 2 - 2013-1</v>
          </cell>
          <cell r="C2242" t="str">
            <v>403E</v>
          </cell>
          <cell r="E2242">
            <v>43131</v>
          </cell>
          <cell r="F2242">
            <v>158966.87</v>
          </cell>
          <cell r="G2242">
            <v>3.3799999999999997E-2</v>
          </cell>
          <cell r="H2242">
            <v>447.76</v>
          </cell>
          <cell r="I2242">
            <v>158971.10999999999</v>
          </cell>
          <cell r="J2242">
            <v>3.3799999999999997E-2</v>
          </cell>
          <cell r="K2242">
            <v>447.76862649999993</v>
          </cell>
          <cell r="L2242">
            <v>0.01</v>
          </cell>
        </row>
        <row r="2243">
          <cell r="A2243" t="str">
            <v>E336 HYD RR/Bridges, Snoq 2 - 2013</v>
          </cell>
          <cell r="B2243" t="str">
            <v>E336 HYD RR/Bridges, Snoq 2 - 2013-2</v>
          </cell>
          <cell r="C2243" t="str">
            <v>403E</v>
          </cell>
          <cell r="E2243">
            <v>43159</v>
          </cell>
          <cell r="F2243">
            <v>158966.87</v>
          </cell>
          <cell r="G2243">
            <v>3.3799999999999997E-2</v>
          </cell>
          <cell r="H2243">
            <v>447.76</v>
          </cell>
          <cell r="I2243">
            <v>158971.10999999999</v>
          </cell>
          <cell r="J2243">
            <v>3.3799999999999997E-2</v>
          </cell>
          <cell r="K2243">
            <v>447.76862649999993</v>
          </cell>
          <cell r="L2243">
            <v>0.01</v>
          </cell>
        </row>
        <row r="2244">
          <cell r="A2244" t="str">
            <v>E336 HYD RR/Bridges, Snoq 2 - 2013</v>
          </cell>
          <cell r="B2244" t="str">
            <v>E336 HYD RR/Bridges, Snoq 2 - 2013-3</v>
          </cell>
          <cell r="C2244" t="str">
            <v>403E</v>
          </cell>
          <cell r="E2244">
            <v>43190</v>
          </cell>
          <cell r="F2244">
            <v>158966.87</v>
          </cell>
          <cell r="G2244">
            <v>3.3799999999999997E-2</v>
          </cell>
          <cell r="H2244">
            <v>447.76</v>
          </cell>
          <cell r="I2244">
            <v>158971.10999999999</v>
          </cell>
          <cell r="J2244">
            <v>3.3799999999999997E-2</v>
          </cell>
          <cell r="K2244">
            <v>447.76862649999993</v>
          </cell>
          <cell r="L2244">
            <v>0.01</v>
          </cell>
        </row>
        <row r="2245">
          <cell r="A2245" t="str">
            <v>E336 HYD RR/Bridges, Snoq 2 - 2013</v>
          </cell>
          <cell r="B2245" t="str">
            <v>E336 HYD RR/Bridges, Snoq 2 - 2013-4</v>
          </cell>
          <cell r="C2245" t="str">
            <v>403E</v>
          </cell>
          <cell r="E2245">
            <v>43220</v>
          </cell>
          <cell r="F2245">
            <v>158966.87</v>
          </cell>
          <cell r="G2245">
            <v>3.3799999999999997E-2</v>
          </cell>
          <cell r="H2245">
            <v>447.76</v>
          </cell>
          <cell r="I2245">
            <v>158971.10999999999</v>
          </cell>
          <cell r="J2245">
            <v>3.3799999999999997E-2</v>
          </cell>
          <cell r="K2245">
            <v>447.76862649999993</v>
          </cell>
          <cell r="L2245">
            <v>0.01</v>
          </cell>
        </row>
        <row r="2246">
          <cell r="A2246" t="str">
            <v>E336 HYD RR/Bridges, Snoq 2 - 2013</v>
          </cell>
          <cell r="B2246" t="str">
            <v>E336 HYD RR/Bridges, Snoq 2 - 2013-5</v>
          </cell>
          <cell r="C2246" t="str">
            <v>403E</v>
          </cell>
          <cell r="E2246">
            <v>43251</v>
          </cell>
          <cell r="F2246">
            <v>158966.87</v>
          </cell>
          <cell r="G2246">
            <v>3.3799999999999997E-2</v>
          </cell>
          <cell r="H2246">
            <v>447.76</v>
          </cell>
          <cell r="I2246">
            <v>158971.10999999999</v>
          </cell>
          <cell r="J2246">
            <v>3.3799999999999997E-2</v>
          </cell>
          <cell r="K2246">
            <v>447.76862649999993</v>
          </cell>
          <cell r="L2246">
            <v>0.01</v>
          </cell>
        </row>
        <row r="2247">
          <cell r="A2247" t="str">
            <v>E336 HYD RR/Bridges, Snoq 2 - 2013</v>
          </cell>
          <cell r="B2247" t="str">
            <v>E336 HYD RR/Bridges, Snoq 2 - 2013-6</v>
          </cell>
          <cell r="C2247" t="str">
            <v>403E</v>
          </cell>
          <cell r="E2247">
            <v>43281</v>
          </cell>
          <cell r="F2247">
            <v>158966.87</v>
          </cell>
          <cell r="G2247">
            <v>3.3799999999999997E-2</v>
          </cell>
          <cell r="H2247">
            <v>447.76</v>
          </cell>
          <cell r="I2247">
            <v>158971.10999999999</v>
          </cell>
          <cell r="J2247">
            <v>3.3799999999999997E-2</v>
          </cell>
          <cell r="K2247">
            <v>447.76862649999993</v>
          </cell>
          <cell r="L2247">
            <v>0.01</v>
          </cell>
        </row>
        <row r="2248">
          <cell r="A2248" t="str">
            <v>E336 HYD RR/Bridges, Snoq 2 - 2013</v>
          </cell>
          <cell r="B2248" t="str">
            <v>E336 HYD RR/Bridges, Snoq 2 - 2013-7</v>
          </cell>
          <cell r="C2248" t="str">
            <v>403E</v>
          </cell>
          <cell r="E2248">
            <v>43312</v>
          </cell>
          <cell r="F2248">
            <v>158966.87</v>
          </cell>
          <cell r="G2248">
            <v>3.3799999999999997E-2</v>
          </cell>
          <cell r="H2248">
            <v>447.76</v>
          </cell>
          <cell r="I2248">
            <v>158971.10999999999</v>
          </cell>
          <cell r="J2248">
            <v>3.3799999999999997E-2</v>
          </cell>
          <cell r="K2248">
            <v>447.76862649999993</v>
          </cell>
          <cell r="L2248">
            <v>0.01</v>
          </cell>
        </row>
        <row r="2249">
          <cell r="A2249" t="str">
            <v>E336 HYD RR/Bridges, Snoq 2 - 2013</v>
          </cell>
          <cell r="B2249" t="str">
            <v>E336 HYD RR/Bridges, Snoq 2 - 2013-8</v>
          </cell>
          <cell r="C2249" t="str">
            <v>403E</v>
          </cell>
          <cell r="E2249">
            <v>43343</v>
          </cell>
          <cell r="F2249">
            <v>158966.87</v>
          </cell>
          <cell r="G2249">
            <v>3.3799999999999997E-2</v>
          </cell>
          <cell r="H2249">
            <v>447.76</v>
          </cell>
          <cell r="I2249">
            <v>158971.10999999999</v>
          </cell>
          <cell r="J2249">
            <v>3.3799999999999997E-2</v>
          </cell>
          <cell r="K2249">
            <v>447.76862649999993</v>
          </cell>
          <cell r="L2249">
            <v>0.01</v>
          </cell>
        </row>
        <row r="2250">
          <cell r="A2250" t="str">
            <v>E336 HYD RR/Bridges, Snoq 2 - 2013</v>
          </cell>
          <cell r="B2250" t="str">
            <v>E336 HYD RR/Bridges, Snoq 2 - 2013-9</v>
          </cell>
          <cell r="C2250" t="str">
            <v>403E</v>
          </cell>
          <cell r="E2250">
            <v>43373</v>
          </cell>
          <cell r="F2250">
            <v>158966.87</v>
          </cell>
          <cell r="G2250">
            <v>3.3799999999999997E-2</v>
          </cell>
          <cell r="H2250">
            <v>447.76</v>
          </cell>
          <cell r="I2250">
            <v>158971.10999999999</v>
          </cell>
          <cell r="J2250">
            <v>3.3799999999999997E-2</v>
          </cell>
          <cell r="K2250">
            <v>447.76862649999993</v>
          </cell>
          <cell r="L2250">
            <v>0.01</v>
          </cell>
        </row>
        <row r="2251">
          <cell r="A2251" t="str">
            <v>E336 HYD RR/Bridges, Snoq 2 - 2013</v>
          </cell>
          <cell r="B2251" t="str">
            <v>E336 HYD RR/Bridges, Snoq 2 - 2013-10</v>
          </cell>
          <cell r="C2251" t="str">
            <v>403E</v>
          </cell>
          <cell r="E2251">
            <v>43404</v>
          </cell>
          <cell r="F2251">
            <v>158966.87</v>
          </cell>
          <cell r="G2251">
            <v>3.3799999999999997E-2</v>
          </cell>
          <cell r="H2251">
            <v>447.76</v>
          </cell>
          <cell r="I2251">
            <v>158971.10999999999</v>
          </cell>
          <cell r="J2251">
            <v>3.3799999999999997E-2</v>
          </cell>
          <cell r="K2251">
            <v>447.76862649999993</v>
          </cell>
          <cell r="L2251">
            <v>0.01</v>
          </cell>
        </row>
        <row r="2252">
          <cell r="A2252" t="str">
            <v>E336 HYD RR/Bridges, Snoq 2 - 2013</v>
          </cell>
          <cell r="B2252" t="str">
            <v>E336 HYD RR/Bridges, Snoq 2 - 2013-11</v>
          </cell>
          <cell r="C2252" t="str">
            <v>403E</v>
          </cell>
          <cell r="E2252">
            <v>43434</v>
          </cell>
          <cell r="F2252">
            <v>158968.99</v>
          </cell>
          <cell r="G2252">
            <v>3.3799999999999997E-2</v>
          </cell>
          <cell r="H2252">
            <v>447.76</v>
          </cell>
          <cell r="I2252">
            <v>158971.10999999999</v>
          </cell>
          <cell r="J2252">
            <v>3.3799999999999997E-2</v>
          </cell>
          <cell r="K2252">
            <v>447.76862649999993</v>
          </cell>
          <cell r="L2252">
            <v>0.01</v>
          </cell>
        </row>
        <row r="2253">
          <cell r="A2253" t="str">
            <v>E336 HYD RR/Bridges, Snoq 2 - 2013</v>
          </cell>
          <cell r="B2253" t="str">
            <v>E336 HYD RR/Bridges, Snoq 2 - 2013-12</v>
          </cell>
          <cell r="C2253" t="str">
            <v>403E</v>
          </cell>
          <cell r="E2253">
            <v>43465</v>
          </cell>
          <cell r="F2253">
            <v>158971.10999999999</v>
          </cell>
          <cell r="G2253">
            <v>3.3799999999999997E-2</v>
          </cell>
          <cell r="H2253">
            <v>447.77</v>
          </cell>
          <cell r="I2253">
            <v>158971.10999999999</v>
          </cell>
          <cell r="J2253">
            <v>3.3799999999999997E-2</v>
          </cell>
          <cell r="K2253">
            <v>447.76862649999993</v>
          </cell>
          <cell r="L2253">
            <v>0</v>
          </cell>
        </row>
        <row r="2254">
          <cell r="A2254" t="str">
            <v>E336 HYD RR/Bridges, Snoq 2 - 2013 Total</v>
          </cell>
          <cell r="C2254" t="str">
            <v>HYD</v>
          </cell>
          <cell r="E2254" t="str">
            <v>Total</v>
          </cell>
          <cell r="F2254"/>
          <cell r="G2254"/>
          <cell r="H2254">
            <v>5373.130000000001</v>
          </cell>
          <cell r="I2254"/>
          <cell r="J2254">
            <v>0</v>
          </cell>
          <cell r="K2254">
            <v>5373.2235179999989</v>
          </cell>
          <cell r="L2254">
            <v>0.09</v>
          </cell>
        </row>
        <row r="2255">
          <cell r="A2255" t="str">
            <v>E336 HYD RR/Bridges, Upper Baker</v>
          </cell>
          <cell r="B2255" t="str">
            <v>E336 HYD RR/Bridges, Upper Baker-1</v>
          </cell>
          <cell r="C2255" t="str">
            <v>403E</v>
          </cell>
          <cell r="E2255">
            <v>43131</v>
          </cell>
          <cell r="F2255">
            <v>2648181.67</v>
          </cell>
          <cell r="G2255">
            <v>2.53E-2</v>
          </cell>
          <cell r="H2255">
            <v>5583.25</v>
          </cell>
          <cell r="I2255">
            <v>2648181.67</v>
          </cell>
          <cell r="J2255">
            <v>2.53E-2</v>
          </cell>
          <cell r="K2255">
            <v>5583.249687583334</v>
          </cell>
          <cell r="L2255">
            <v>0</v>
          </cell>
        </row>
        <row r="2256">
          <cell r="A2256" t="str">
            <v>E336 HYD RR/Bridges, Upper Baker</v>
          </cell>
          <cell r="B2256" t="str">
            <v>E336 HYD RR/Bridges, Upper Baker-2</v>
          </cell>
          <cell r="C2256" t="str">
            <v>403E</v>
          </cell>
          <cell r="E2256">
            <v>43159</v>
          </cell>
          <cell r="F2256">
            <v>2648181.67</v>
          </cell>
          <cell r="G2256">
            <v>2.53E-2</v>
          </cell>
          <cell r="H2256">
            <v>5583.25</v>
          </cell>
          <cell r="I2256">
            <v>2648181.67</v>
          </cell>
          <cell r="J2256">
            <v>2.53E-2</v>
          </cell>
          <cell r="K2256">
            <v>5583.249687583334</v>
          </cell>
          <cell r="L2256">
            <v>0</v>
          </cell>
        </row>
        <row r="2257">
          <cell r="A2257" t="str">
            <v>E336 HYD RR/Bridges, Upper Baker</v>
          </cell>
          <cell r="B2257" t="str">
            <v>E336 HYD RR/Bridges, Upper Baker-3</v>
          </cell>
          <cell r="C2257" t="str">
            <v>403E</v>
          </cell>
          <cell r="E2257">
            <v>43190</v>
          </cell>
          <cell r="F2257">
            <v>2648181.67</v>
          </cell>
          <cell r="G2257">
            <v>2.53E-2</v>
          </cell>
          <cell r="H2257">
            <v>5583.25</v>
          </cell>
          <cell r="I2257">
            <v>2648181.67</v>
          </cell>
          <cell r="J2257">
            <v>2.53E-2</v>
          </cell>
          <cell r="K2257">
            <v>5583.249687583334</v>
          </cell>
          <cell r="L2257">
            <v>0</v>
          </cell>
        </row>
        <row r="2258">
          <cell r="A2258" t="str">
            <v>E336 HYD RR/Bridges, Upper Baker</v>
          </cell>
          <cell r="B2258" t="str">
            <v>E336 HYD RR/Bridges, Upper Baker-4</v>
          </cell>
          <cell r="C2258" t="str">
            <v>403E</v>
          </cell>
          <cell r="E2258">
            <v>43220</v>
          </cell>
          <cell r="F2258">
            <v>2648181.67</v>
          </cell>
          <cell r="G2258">
            <v>2.53E-2</v>
          </cell>
          <cell r="H2258">
            <v>5583.25</v>
          </cell>
          <cell r="I2258">
            <v>2648181.67</v>
          </cell>
          <cell r="J2258">
            <v>2.53E-2</v>
          </cell>
          <cell r="K2258">
            <v>5583.249687583334</v>
          </cell>
          <cell r="L2258">
            <v>0</v>
          </cell>
        </row>
        <row r="2259">
          <cell r="A2259" t="str">
            <v>E336 HYD RR/Bridges, Upper Baker</v>
          </cell>
          <cell r="B2259" t="str">
            <v>E336 HYD RR/Bridges, Upper Baker-5</v>
          </cell>
          <cell r="C2259" t="str">
            <v>403E</v>
          </cell>
          <cell r="E2259">
            <v>43251</v>
          </cell>
          <cell r="F2259">
            <v>2648181.67</v>
          </cell>
          <cell r="G2259">
            <v>2.53E-2</v>
          </cell>
          <cell r="H2259">
            <v>5583.25</v>
          </cell>
          <cell r="I2259">
            <v>2648181.67</v>
          </cell>
          <cell r="J2259">
            <v>2.53E-2</v>
          </cell>
          <cell r="K2259">
            <v>5583.249687583334</v>
          </cell>
          <cell r="L2259">
            <v>0</v>
          </cell>
        </row>
        <row r="2260">
          <cell r="A2260" t="str">
            <v>E336 HYD RR/Bridges, Upper Baker</v>
          </cell>
          <cell r="B2260" t="str">
            <v>E336 HYD RR/Bridges, Upper Baker-6</v>
          </cell>
          <cell r="C2260" t="str">
            <v>403E</v>
          </cell>
          <cell r="E2260">
            <v>43281</v>
          </cell>
          <cell r="F2260">
            <v>2648181.67</v>
          </cell>
          <cell r="G2260">
            <v>2.53E-2</v>
          </cell>
          <cell r="H2260">
            <v>5583.25</v>
          </cell>
          <cell r="I2260">
            <v>2648181.67</v>
          </cell>
          <cell r="J2260">
            <v>2.53E-2</v>
          </cell>
          <cell r="K2260">
            <v>5583.249687583334</v>
          </cell>
          <cell r="L2260">
            <v>0</v>
          </cell>
        </row>
        <row r="2261">
          <cell r="A2261" t="str">
            <v>E336 HYD RR/Bridges, Upper Baker</v>
          </cell>
          <cell r="B2261" t="str">
            <v>E336 HYD RR/Bridges, Upper Baker-7</v>
          </cell>
          <cell r="C2261" t="str">
            <v>403E</v>
          </cell>
          <cell r="E2261">
            <v>43312</v>
          </cell>
          <cell r="F2261">
            <v>2648181.67</v>
          </cell>
          <cell r="G2261">
            <v>2.53E-2</v>
          </cell>
          <cell r="H2261">
            <v>5583.25</v>
          </cell>
          <cell r="I2261">
            <v>2648181.67</v>
          </cell>
          <cell r="J2261">
            <v>2.53E-2</v>
          </cell>
          <cell r="K2261">
            <v>5583.249687583334</v>
          </cell>
          <cell r="L2261">
            <v>0</v>
          </cell>
        </row>
        <row r="2262">
          <cell r="A2262" t="str">
            <v>E336 HYD RR/Bridges, Upper Baker</v>
          </cell>
          <cell r="B2262" t="str">
            <v>E336 HYD RR/Bridges, Upper Baker-8</v>
          </cell>
          <cell r="C2262" t="str">
            <v>403E</v>
          </cell>
          <cell r="E2262">
            <v>43343</v>
          </cell>
          <cell r="F2262">
            <v>2648181.67</v>
          </cell>
          <cell r="G2262">
            <v>2.53E-2</v>
          </cell>
          <cell r="H2262">
            <v>5583.25</v>
          </cell>
          <cell r="I2262">
            <v>2648181.67</v>
          </cell>
          <cell r="J2262">
            <v>2.53E-2</v>
          </cell>
          <cell r="K2262">
            <v>5583.249687583334</v>
          </cell>
          <cell r="L2262">
            <v>0</v>
          </cell>
        </row>
        <row r="2263">
          <cell r="A2263" t="str">
            <v>E336 HYD RR/Bridges, Upper Baker</v>
          </cell>
          <cell r="B2263" t="str">
            <v>E336 HYD RR/Bridges, Upper Baker-9</v>
          </cell>
          <cell r="C2263" t="str">
            <v>403E</v>
          </cell>
          <cell r="E2263">
            <v>43373</v>
          </cell>
          <cell r="F2263">
            <v>2648181.67</v>
          </cell>
          <cell r="G2263">
            <v>2.53E-2</v>
          </cell>
          <cell r="H2263">
            <v>5583.25</v>
          </cell>
          <cell r="I2263">
            <v>2648181.67</v>
          </cell>
          <cell r="J2263">
            <v>2.53E-2</v>
          </cell>
          <cell r="K2263">
            <v>5583.249687583334</v>
          </cell>
          <cell r="L2263">
            <v>0</v>
          </cell>
        </row>
        <row r="2264">
          <cell r="A2264" t="str">
            <v>E336 HYD RR/Bridges, Upper Baker</v>
          </cell>
          <cell r="B2264" t="str">
            <v>E336 HYD RR/Bridges, Upper Baker-10</v>
          </cell>
          <cell r="C2264" t="str">
            <v>403E</v>
          </cell>
          <cell r="E2264">
            <v>43404</v>
          </cell>
          <cell r="F2264">
            <v>2648181.67</v>
          </cell>
          <cell r="G2264">
            <v>2.53E-2</v>
          </cell>
          <cell r="H2264">
            <v>5583.25</v>
          </cell>
          <cell r="I2264">
            <v>2648181.67</v>
          </cell>
          <cell r="J2264">
            <v>2.53E-2</v>
          </cell>
          <cell r="K2264">
            <v>5583.249687583334</v>
          </cell>
          <cell r="L2264">
            <v>0</v>
          </cell>
        </row>
        <row r="2265">
          <cell r="A2265" t="str">
            <v>E336 HYD RR/Bridges, Upper Baker</v>
          </cell>
          <cell r="B2265" t="str">
            <v>E336 HYD RR/Bridges, Upper Baker-11</v>
          </cell>
          <cell r="C2265" t="str">
            <v>403E</v>
          </cell>
          <cell r="E2265">
            <v>43434</v>
          </cell>
          <cell r="F2265">
            <v>2648181.67</v>
          </cell>
          <cell r="G2265">
            <v>2.53E-2</v>
          </cell>
          <cell r="H2265">
            <v>5583.25</v>
          </cell>
          <cell r="I2265">
            <v>2648181.67</v>
          </cell>
          <cell r="J2265">
            <v>2.53E-2</v>
          </cell>
          <cell r="K2265">
            <v>5583.249687583334</v>
          </cell>
          <cell r="L2265">
            <v>0</v>
          </cell>
        </row>
        <row r="2266">
          <cell r="A2266" t="str">
            <v>E336 HYD RR/Bridges, Upper Baker</v>
          </cell>
          <cell r="B2266" t="str">
            <v>E336 HYD RR/Bridges, Upper Baker-12</v>
          </cell>
          <cell r="C2266" t="str">
            <v>403E</v>
          </cell>
          <cell r="E2266">
            <v>43465</v>
          </cell>
          <cell r="F2266">
            <v>2648181.67</v>
          </cell>
          <cell r="G2266">
            <v>2.53E-2</v>
          </cell>
          <cell r="H2266">
            <v>5583.25</v>
          </cell>
          <cell r="I2266">
            <v>2648181.67</v>
          </cell>
          <cell r="J2266">
            <v>2.53E-2</v>
          </cell>
          <cell r="K2266">
            <v>5583.249687583334</v>
          </cell>
          <cell r="L2266">
            <v>0</v>
          </cell>
        </row>
        <row r="2267">
          <cell r="A2267" t="str">
            <v>E336 HYD RR/Bridges, Upper Baker Total</v>
          </cell>
          <cell r="C2267" t="str">
            <v>HYD</v>
          </cell>
          <cell r="E2267" t="str">
            <v>Total</v>
          </cell>
          <cell r="F2267"/>
          <cell r="G2267"/>
          <cell r="H2267">
            <v>66999</v>
          </cell>
          <cell r="I2267"/>
          <cell r="J2267">
            <v>0</v>
          </cell>
          <cell r="K2267">
            <v>66998.99625099999</v>
          </cell>
          <cell r="L2267">
            <v>0</v>
          </cell>
        </row>
        <row r="2268">
          <cell r="A2268" t="str">
            <v>E3401 PRD Easements, Fredonia</v>
          </cell>
          <cell r="B2268" t="str">
            <v>E3401 PRD Easements, Fredonia-1</v>
          </cell>
          <cell r="C2268" t="str">
            <v>403E</v>
          </cell>
          <cell r="E2268">
            <v>43131</v>
          </cell>
          <cell r="F2268">
            <v>221928.75</v>
          </cell>
          <cell r="G2268">
            <v>1.17E-2</v>
          </cell>
          <cell r="H2268">
            <v>216.38</v>
          </cell>
          <cell r="I2268">
            <v>221928.75</v>
          </cell>
          <cell r="J2268">
            <v>1.17E-2</v>
          </cell>
          <cell r="K2268">
            <v>216.38053124999999</v>
          </cell>
          <cell r="L2268">
            <v>0</v>
          </cell>
        </row>
        <row r="2269">
          <cell r="A2269" t="str">
            <v>E3401 PRD Easements, Fredonia</v>
          </cell>
          <cell r="B2269" t="str">
            <v>E3401 PRD Easements, Fredonia-2</v>
          </cell>
          <cell r="C2269" t="str">
            <v>403E</v>
          </cell>
          <cell r="E2269">
            <v>43159</v>
          </cell>
          <cell r="F2269">
            <v>221928.75</v>
          </cell>
          <cell r="G2269">
            <v>1.17E-2</v>
          </cell>
          <cell r="H2269">
            <v>216.38</v>
          </cell>
          <cell r="I2269">
            <v>221928.75</v>
          </cell>
          <cell r="J2269">
            <v>1.17E-2</v>
          </cell>
          <cell r="K2269">
            <v>216.38053124999999</v>
          </cell>
          <cell r="L2269">
            <v>0</v>
          </cell>
        </row>
        <row r="2270">
          <cell r="A2270" t="str">
            <v>E3401 PRD Easements, Fredonia</v>
          </cell>
          <cell r="B2270" t="str">
            <v>E3401 PRD Easements, Fredonia-3</v>
          </cell>
          <cell r="C2270" t="str">
            <v>403E</v>
          </cell>
          <cell r="E2270">
            <v>43190</v>
          </cell>
          <cell r="F2270">
            <v>221928.75</v>
          </cell>
          <cell r="G2270">
            <v>1.17E-2</v>
          </cell>
          <cell r="H2270">
            <v>216.38</v>
          </cell>
          <cell r="I2270">
            <v>221928.75</v>
          </cell>
          <cell r="J2270">
            <v>1.17E-2</v>
          </cell>
          <cell r="K2270">
            <v>216.38053124999999</v>
          </cell>
          <cell r="L2270">
            <v>0</v>
          </cell>
        </row>
        <row r="2271">
          <cell r="A2271" t="str">
            <v>E3401 PRD Easements, Fredonia</v>
          </cell>
          <cell r="B2271" t="str">
            <v>E3401 PRD Easements, Fredonia-4</v>
          </cell>
          <cell r="C2271" t="str">
            <v>403E</v>
          </cell>
          <cell r="E2271">
            <v>43220</v>
          </cell>
          <cell r="F2271">
            <v>221928.75</v>
          </cell>
          <cell r="G2271">
            <v>1.17E-2</v>
          </cell>
          <cell r="H2271">
            <v>216.38</v>
          </cell>
          <cell r="I2271">
            <v>221928.75</v>
          </cell>
          <cell r="J2271">
            <v>1.17E-2</v>
          </cell>
          <cell r="K2271">
            <v>216.38053124999999</v>
          </cell>
          <cell r="L2271">
            <v>0</v>
          </cell>
        </row>
        <row r="2272">
          <cell r="A2272" t="str">
            <v>E3401 PRD Easements, Fredonia</v>
          </cell>
          <cell r="B2272" t="str">
            <v>E3401 PRD Easements, Fredonia-5</v>
          </cell>
          <cell r="C2272" t="str">
            <v>403E</v>
          </cell>
          <cell r="E2272">
            <v>43251</v>
          </cell>
          <cell r="F2272">
            <v>221928.75</v>
          </cell>
          <cell r="G2272">
            <v>1.17E-2</v>
          </cell>
          <cell r="H2272">
            <v>216.38</v>
          </cell>
          <cell r="I2272">
            <v>221928.75</v>
          </cell>
          <cell r="J2272">
            <v>1.17E-2</v>
          </cell>
          <cell r="K2272">
            <v>216.38053124999999</v>
          </cell>
          <cell r="L2272">
            <v>0</v>
          </cell>
        </row>
        <row r="2273">
          <cell r="A2273" t="str">
            <v>E3401 PRD Easements, Fredonia</v>
          </cell>
          <cell r="B2273" t="str">
            <v>E3401 PRD Easements, Fredonia-6</v>
          </cell>
          <cell r="C2273" t="str">
            <v>403E</v>
          </cell>
          <cell r="E2273">
            <v>43281</v>
          </cell>
          <cell r="F2273">
            <v>221928.75</v>
          </cell>
          <cell r="G2273">
            <v>1.17E-2</v>
          </cell>
          <cell r="H2273">
            <v>216.38</v>
          </cell>
          <cell r="I2273">
            <v>221928.75</v>
          </cell>
          <cell r="J2273">
            <v>1.17E-2</v>
          </cell>
          <cell r="K2273">
            <v>216.38053124999999</v>
          </cell>
          <cell r="L2273">
            <v>0</v>
          </cell>
        </row>
        <row r="2274">
          <cell r="A2274" t="str">
            <v>E3401 PRD Easements, Fredonia</v>
          </cell>
          <cell r="B2274" t="str">
            <v>E3401 PRD Easements, Fredonia-7</v>
          </cell>
          <cell r="C2274" t="str">
            <v>403E</v>
          </cell>
          <cell r="E2274">
            <v>43312</v>
          </cell>
          <cell r="F2274">
            <v>221928.75</v>
          </cell>
          <cell r="G2274">
            <v>1.17E-2</v>
          </cell>
          <cell r="H2274">
            <v>216.38</v>
          </cell>
          <cell r="I2274">
            <v>221928.75</v>
          </cell>
          <cell r="J2274">
            <v>1.17E-2</v>
          </cell>
          <cell r="K2274">
            <v>216.38053124999999</v>
          </cell>
          <cell r="L2274">
            <v>0</v>
          </cell>
        </row>
        <row r="2275">
          <cell r="A2275" t="str">
            <v>E3401 PRD Easements, Fredonia</v>
          </cell>
          <cell r="B2275" t="str">
            <v>E3401 PRD Easements, Fredonia-8</v>
          </cell>
          <cell r="C2275" t="str">
            <v>403E</v>
          </cell>
          <cell r="E2275">
            <v>43343</v>
          </cell>
          <cell r="F2275">
            <v>221928.75</v>
          </cell>
          <cell r="G2275">
            <v>1.17E-2</v>
          </cell>
          <cell r="H2275">
            <v>216.38</v>
          </cell>
          <cell r="I2275">
            <v>221928.75</v>
          </cell>
          <cell r="J2275">
            <v>1.17E-2</v>
          </cell>
          <cell r="K2275">
            <v>216.38053124999999</v>
          </cell>
          <cell r="L2275">
            <v>0</v>
          </cell>
        </row>
        <row r="2276">
          <cell r="A2276" t="str">
            <v>E3401 PRD Easements, Fredonia</v>
          </cell>
          <cell r="B2276" t="str">
            <v>E3401 PRD Easements, Fredonia-9</v>
          </cell>
          <cell r="C2276" t="str">
            <v>403E</v>
          </cell>
          <cell r="E2276">
            <v>43373</v>
          </cell>
          <cell r="F2276">
            <v>221928.75</v>
          </cell>
          <cell r="G2276">
            <v>1.17E-2</v>
          </cell>
          <cell r="H2276">
            <v>216.38</v>
          </cell>
          <cell r="I2276">
            <v>221928.75</v>
          </cell>
          <cell r="J2276">
            <v>1.17E-2</v>
          </cell>
          <cell r="K2276">
            <v>216.38053124999999</v>
          </cell>
          <cell r="L2276">
            <v>0</v>
          </cell>
        </row>
        <row r="2277">
          <cell r="A2277" t="str">
            <v>E3401 PRD Easements, Fredonia</v>
          </cell>
          <cell r="B2277" t="str">
            <v>E3401 PRD Easements, Fredonia-10</v>
          </cell>
          <cell r="C2277" t="str">
            <v>403E</v>
          </cell>
          <cell r="E2277">
            <v>43404</v>
          </cell>
          <cell r="F2277">
            <v>221928.75</v>
          </cell>
          <cell r="G2277">
            <v>1.17E-2</v>
          </cell>
          <cell r="H2277">
            <v>216.38</v>
          </cell>
          <cell r="I2277">
            <v>221928.75</v>
          </cell>
          <cell r="J2277">
            <v>1.17E-2</v>
          </cell>
          <cell r="K2277">
            <v>216.38053124999999</v>
          </cell>
          <cell r="L2277">
            <v>0</v>
          </cell>
        </row>
        <row r="2278">
          <cell r="A2278" t="str">
            <v>E3401 PRD Easements, Fredonia</v>
          </cell>
          <cell r="B2278" t="str">
            <v>E3401 PRD Easements, Fredonia-11</v>
          </cell>
          <cell r="C2278" t="str">
            <v>403E</v>
          </cell>
          <cell r="E2278">
            <v>43434</v>
          </cell>
          <cell r="F2278">
            <v>221928.75</v>
          </cell>
          <cell r="G2278">
            <v>1.17E-2</v>
          </cell>
          <cell r="H2278">
            <v>216.38</v>
          </cell>
          <cell r="I2278">
            <v>221928.75</v>
          </cell>
          <cell r="J2278">
            <v>1.17E-2</v>
          </cell>
          <cell r="K2278">
            <v>216.38053124999999</v>
          </cell>
          <cell r="L2278">
            <v>0</v>
          </cell>
        </row>
        <row r="2279">
          <cell r="A2279" t="str">
            <v>E3401 PRD Easements, Fredonia</v>
          </cell>
          <cell r="B2279" t="str">
            <v>E3401 PRD Easements, Fredonia-12</v>
          </cell>
          <cell r="C2279" t="str">
            <v>403E</v>
          </cell>
          <cell r="E2279">
            <v>43465</v>
          </cell>
          <cell r="F2279">
            <v>221928.75</v>
          </cell>
          <cell r="G2279">
            <v>1.17E-2</v>
          </cell>
          <cell r="H2279">
            <v>216.38</v>
          </cell>
          <cell r="I2279">
            <v>221928.75</v>
          </cell>
          <cell r="J2279">
            <v>1.17E-2</v>
          </cell>
          <cell r="K2279">
            <v>216.38053124999999</v>
          </cell>
          <cell r="L2279">
            <v>0</v>
          </cell>
        </row>
        <row r="2280">
          <cell r="A2280" t="str">
            <v>E3401 PRD Easements, Fredonia Total</v>
          </cell>
          <cell r="C2280" t="str">
            <v>EPRD</v>
          </cell>
          <cell r="E2280" t="str">
            <v>Total</v>
          </cell>
          <cell r="F2280"/>
          <cell r="G2280"/>
          <cell r="H2280">
            <v>2596.5600000000009</v>
          </cell>
          <cell r="I2280"/>
          <cell r="J2280">
            <v>0</v>
          </cell>
          <cell r="K2280">
            <v>2596.566374999999</v>
          </cell>
          <cell r="L2280">
            <v>0.01</v>
          </cell>
        </row>
        <row r="2281">
          <cell r="A2281" t="str">
            <v>E3410 PRD Str/Impv, Crystal Mtn</v>
          </cell>
          <cell r="B2281" t="str">
            <v>E3410 PRD Str/Impv, Crystal Mtn-1</v>
          </cell>
          <cell r="C2281" t="str">
            <v>403E</v>
          </cell>
          <cell r="E2281">
            <v>43131</v>
          </cell>
          <cell r="F2281">
            <v>811209.69</v>
          </cell>
          <cell r="G2281">
            <v>5.0499999999999996E-2</v>
          </cell>
          <cell r="H2281">
            <v>-208</v>
          </cell>
          <cell r="I2281">
            <v>811209.69</v>
          </cell>
          <cell r="J2281">
            <v>5.0499999999999996E-2</v>
          </cell>
          <cell r="K2281">
            <v>-225.23000000000002</v>
          </cell>
          <cell r="L2281">
            <v>-17.23</v>
          </cell>
        </row>
        <row r="2282">
          <cell r="A2282" t="str">
            <v>E3410 PRD Str/Impv, Crystal Mtn</v>
          </cell>
          <cell r="B2282" t="str">
            <v>E3410 PRD Str/Impv, Crystal Mtn-2</v>
          </cell>
          <cell r="C2282" t="str">
            <v>403E</v>
          </cell>
          <cell r="E2282">
            <v>43159</v>
          </cell>
          <cell r="F2282">
            <v>811209.69</v>
          </cell>
          <cell r="G2282">
            <v>5.0499999999999996E-2</v>
          </cell>
          <cell r="H2282">
            <v>-209.54999999999973</v>
          </cell>
          <cell r="I2282">
            <v>811209.69</v>
          </cell>
          <cell r="J2282">
            <v>5.0499999999999996E-2</v>
          </cell>
          <cell r="K2282">
            <v>-225.23000000000002</v>
          </cell>
          <cell r="L2282">
            <v>-15.68</v>
          </cell>
        </row>
        <row r="2283">
          <cell r="A2283" t="str">
            <v>E3410 PRD Str/Impv, Crystal Mtn</v>
          </cell>
          <cell r="B2283" t="str">
            <v>E3410 PRD Str/Impv, Crystal Mtn-3</v>
          </cell>
          <cell r="C2283" t="str">
            <v>403E</v>
          </cell>
          <cell r="E2283">
            <v>43190</v>
          </cell>
          <cell r="F2283">
            <v>811209.69</v>
          </cell>
          <cell r="G2283">
            <v>5.0499999999999996E-2</v>
          </cell>
          <cell r="H2283">
            <v>-211.10999999999967</v>
          </cell>
          <cell r="I2283">
            <v>811209.69</v>
          </cell>
          <cell r="J2283">
            <v>5.0499999999999996E-2</v>
          </cell>
          <cell r="K2283">
            <v>-225.23000000000002</v>
          </cell>
          <cell r="L2283">
            <v>-14.12</v>
          </cell>
        </row>
        <row r="2284">
          <cell r="A2284" t="str">
            <v>E3410 PRD Str/Impv, Crystal Mtn</v>
          </cell>
          <cell r="B2284" t="str">
            <v>E3410 PRD Str/Impv, Crystal Mtn-4</v>
          </cell>
          <cell r="C2284" t="str">
            <v>403E</v>
          </cell>
          <cell r="E2284">
            <v>43220</v>
          </cell>
          <cell r="F2284">
            <v>811209.69</v>
          </cell>
          <cell r="G2284">
            <v>5.0499999999999996E-2</v>
          </cell>
          <cell r="H2284">
            <v>-212.67000000000007</v>
          </cell>
          <cell r="I2284">
            <v>811209.69</v>
          </cell>
          <cell r="J2284">
            <v>5.0499999999999996E-2</v>
          </cell>
          <cell r="K2284">
            <v>-225.23000000000002</v>
          </cell>
          <cell r="L2284">
            <v>-12.56</v>
          </cell>
        </row>
        <row r="2285">
          <cell r="A2285" t="str">
            <v>E3410 PRD Str/Impv, Crystal Mtn</v>
          </cell>
          <cell r="B2285" t="str">
            <v>E3410 PRD Str/Impv, Crystal Mtn-5</v>
          </cell>
          <cell r="C2285" t="str">
            <v>403E</v>
          </cell>
          <cell r="E2285">
            <v>43251</v>
          </cell>
          <cell r="F2285">
            <v>811209.69</v>
          </cell>
          <cell r="G2285">
            <v>5.0499999999999996E-2</v>
          </cell>
          <cell r="H2285">
            <v>-214.2199999999998</v>
          </cell>
          <cell r="I2285">
            <v>811209.69</v>
          </cell>
          <cell r="J2285">
            <v>5.0499999999999996E-2</v>
          </cell>
          <cell r="K2285">
            <v>-225.23000000000002</v>
          </cell>
          <cell r="L2285">
            <v>-11.01</v>
          </cell>
        </row>
        <row r="2286">
          <cell r="A2286" t="str">
            <v>E3410 PRD Str/Impv, Crystal Mtn</v>
          </cell>
          <cell r="B2286" t="str">
            <v>E3410 PRD Str/Impv, Crystal Mtn-6</v>
          </cell>
          <cell r="C2286" t="str">
            <v>403E</v>
          </cell>
          <cell r="E2286">
            <v>43281</v>
          </cell>
          <cell r="F2286">
            <v>811209.69</v>
          </cell>
          <cell r="G2286">
            <v>5.0499999999999996E-2</v>
          </cell>
          <cell r="H2286">
            <v>-215.79999999999973</v>
          </cell>
          <cell r="I2286">
            <v>811209.69</v>
          </cell>
          <cell r="J2286">
            <v>5.0499999999999996E-2</v>
          </cell>
          <cell r="K2286">
            <v>-225.23000000000002</v>
          </cell>
          <cell r="L2286">
            <v>-9.43</v>
          </cell>
        </row>
        <row r="2287">
          <cell r="A2287" t="str">
            <v>E3410 PRD Str/Impv, Crystal Mtn</v>
          </cell>
          <cell r="B2287" t="str">
            <v>E3410 PRD Str/Impv, Crystal Mtn-7</v>
          </cell>
          <cell r="C2287" t="str">
            <v>403E</v>
          </cell>
          <cell r="E2287">
            <v>43312</v>
          </cell>
          <cell r="F2287">
            <v>811209.69</v>
          </cell>
          <cell r="G2287">
            <v>5.0499999999999996E-2</v>
          </cell>
          <cell r="H2287">
            <v>-217.37000000000035</v>
          </cell>
          <cell r="I2287">
            <v>811209.69</v>
          </cell>
          <cell r="J2287">
            <v>5.0499999999999996E-2</v>
          </cell>
          <cell r="K2287">
            <v>-225.23000000000002</v>
          </cell>
          <cell r="L2287">
            <v>-7.86</v>
          </cell>
        </row>
        <row r="2288">
          <cell r="A2288" t="str">
            <v>E3410 PRD Str/Impv, Crystal Mtn</v>
          </cell>
          <cell r="B2288" t="str">
            <v>E3410 PRD Str/Impv, Crystal Mtn-8</v>
          </cell>
          <cell r="C2288" t="str">
            <v>403E</v>
          </cell>
          <cell r="E2288">
            <v>43343</v>
          </cell>
          <cell r="F2288">
            <v>811209.69</v>
          </cell>
          <cell r="G2288">
            <v>5.0499999999999996E-2</v>
          </cell>
          <cell r="H2288">
            <v>-218.92999999999984</v>
          </cell>
          <cell r="I2288">
            <v>811209.69</v>
          </cell>
          <cell r="J2288">
            <v>5.0499999999999996E-2</v>
          </cell>
          <cell r="K2288">
            <v>-225.23000000000002</v>
          </cell>
          <cell r="L2288">
            <v>-6.3</v>
          </cell>
        </row>
        <row r="2289">
          <cell r="A2289" t="str">
            <v>E3410 PRD Str/Impv, Crystal Mtn</v>
          </cell>
          <cell r="B2289" t="str">
            <v>E3410 PRD Str/Impv, Crystal Mtn-9</v>
          </cell>
          <cell r="C2289" t="str">
            <v>403E</v>
          </cell>
          <cell r="E2289">
            <v>43373</v>
          </cell>
          <cell r="F2289">
            <v>811209.69</v>
          </cell>
          <cell r="G2289">
            <v>5.0499999999999996E-2</v>
          </cell>
          <cell r="H2289">
            <v>-220.50999999999976</v>
          </cell>
          <cell r="I2289">
            <v>811209.69</v>
          </cell>
          <cell r="J2289">
            <v>5.0499999999999996E-2</v>
          </cell>
          <cell r="K2289">
            <v>-225.23000000000002</v>
          </cell>
          <cell r="L2289">
            <v>-4.72</v>
          </cell>
        </row>
        <row r="2290">
          <cell r="A2290" t="str">
            <v>E3410 PRD Str/Impv, Crystal Mtn</v>
          </cell>
          <cell r="B2290" t="str">
            <v>E3410 PRD Str/Impv, Crystal Mtn-10</v>
          </cell>
          <cell r="C2290" t="str">
            <v>403E</v>
          </cell>
          <cell r="E2290">
            <v>43404</v>
          </cell>
          <cell r="F2290">
            <v>811209.69</v>
          </cell>
          <cell r="G2290">
            <v>5.0499999999999996E-2</v>
          </cell>
          <cell r="H2290">
            <v>-222.07000000000016</v>
          </cell>
          <cell r="I2290">
            <v>811209.69</v>
          </cell>
          <cell r="J2290">
            <v>5.0499999999999996E-2</v>
          </cell>
          <cell r="K2290">
            <v>-225.23000000000002</v>
          </cell>
          <cell r="L2290">
            <v>-3.16</v>
          </cell>
        </row>
        <row r="2291">
          <cell r="A2291" t="str">
            <v>E3410 PRD Str/Impv, Crystal Mtn</v>
          </cell>
          <cell r="B2291" t="str">
            <v>E3410 PRD Str/Impv, Crystal Mtn-11</v>
          </cell>
          <cell r="C2291" t="str">
            <v>403E</v>
          </cell>
          <cell r="E2291">
            <v>43434</v>
          </cell>
          <cell r="F2291">
            <v>811209.69</v>
          </cell>
          <cell r="G2291">
            <v>5.0499999999999996E-2</v>
          </cell>
          <cell r="H2291">
            <v>-223.65000000000009</v>
          </cell>
          <cell r="I2291">
            <v>811209.69</v>
          </cell>
          <cell r="J2291">
            <v>5.0499999999999996E-2</v>
          </cell>
          <cell r="K2291">
            <v>-225.23000000000002</v>
          </cell>
          <cell r="L2291">
            <v>-1.58</v>
          </cell>
        </row>
        <row r="2292">
          <cell r="A2292" t="str">
            <v>E3410 PRD Str/Impv, Crystal Mtn</v>
          </cell>
          <cell r="B2292" t="str">
            <v>E3410 PRD Str/Impv, Crystal Mtn-12</v>
          </cell>
          <cell r="C2292" t="str">
            <v>403E</v>
          </cell>
          <cell r="E2292">
            <v>43465</v>
          </cell>
          <cell r="F2292">
            <v>811209.69</v>
          </cell>
          <cell r="G2292">
            <v>5.0499999999999996E-2</v>
          </cell>
          <cell r="H2292">
            <v>-225.23000000000002</v>
          </cell>
          <cell r="I2292">
            <v>811209.69</v>
          </cell>
          <cell r="J2292">
            <v>5.0499999999999996E-2</v>
          </cell>
          <cell r="K2292">
            <v>-225.23000000000002</v>
          </cell>
          <cell r="L2292">
            <v>0</v>
          </cell>
        </row>
        <row r="2293">
          <cell r="A2293" t="str">
            <v>E3410 PRD Str/Impv, Crystal Mtn Total</v>
          </cell>
          <cell r="C2293" t="str">
            <v>EPRD</v>
          </cell>
          <cell r="E2293" t="str">
            <v>Total</v>
          </cell>
          <cell r="F2293"/>
          <cell r="G2293"/>
          <cell r="H2293">
            <v>-2599.1099999999992</v>
          </cell>
          <cell r="I2293"/>
          <cell r="J2293">
            <v>0</v>
          </cell>
          <cell r="K2293">
            <v>-2702.76</v>
          </cell>
          <cell r="L2293">
            <v>-103.65</v>
          </cell>
        </row>
        <row r="2294">
          <cell r="A2294" t="str">
            <v>E3410 PRD Str/Impv, Encogen</v>
          </cell>
          <cell r="B2294" t="str">
            <v>E3410 PRD Str/Impv, Encogen-1</v>
          </cell>
          <cell r="C2294" t="str">
            <v>403E</v>
          </cell>
          <cell r="E2294">
            <v>43131</v>
          </cell>
          <cell r="F2294">
            <v>9383040.2300000004</v>
          </cell>
          <cell r="G2294">
            <v>2.5100000000000001E-2</v>
          </cell>
          <cell r="H2294">
            <v>19626.189999999999</v>
          </cell>
          <cell r="I2294">
            <v>9478993.8900000006</v>
          </cell>
          <cell r="J2294">
            <v>2.5100000000000001E-2</v>
          </cell>
          <cell r="K2294">
            <v>19826.89555325</v>
          </cell>
          <cell r="L2294">
            <v>200.71</v>
          </cell>
        </row>
        <row r="2295">
          <cell r="A2295" t="str">
            <v>E3410 PRD Str/Impv, Encogen</v>
          </cell>
          <cell r="B2295" t="str">
            <v>E3410 PRD Str/Impv, Encogen-2</v>
          </cell>
          <cell r="C2295" t="str">
            <v>403E</v>
          </cell>
          <cell r="E2295">
            <v>43159</v>
          </cell>
          <cell r="F2295">
            <v>9508422.0199999996</v>
          </cell>
          <cell r="G2295">
            <v>2.5100000000000001E-2</v>
          </cell>
          <cell r="H2295">
            <v>19888.45</v>
          </cell>
          <cell r="I2295">
            <v>9478993.8900000006</v>
          </cell>
          <cell r="J2295">
            <v>2.5100000000000001E-2</v>
          </cell>
          <cell r="K2295">
            <v>19826.89555325</v>
          </cell>
          <cell r="L2295">
            <v>-61.55</v>
          </cell>
        </row>
        <row r="2296">
          <cell r="A2296" t="str">
            <v>E3410 PRD Str/Impv, Encogen</v>
          </cell>
          <cell r="B2296" t="str">
            <v>E3410 PRD Str/Impv, Encogen-3</v>
          </cell>
          <cell r="C2296" t="str">
            <v>403E</v>
          </cell>
          <cell r="E2296">
            <v>43190</v>
          </cell>
          <cell r="F2296">
            <v>9523108.9000000004</v>
          </cell>
          <cell r="G2296">
            <v>2.5100000000000001E-2</v>
          </cell>
          <cell r="H2296">
            <v>19919.170000000002</v>
          </cell>
          <cell r="I2296">
            <v>9478993.8900000006</v>
          </cell>
          <cell r="J2296">
            <v>2.5100000000000001E-2</v>
          </cell>
          <cell r="K2296">
            <v>19826.89555325</v>
          </cell>
          <cell r="L2296">
            <v>-92.27</v>
          </cell>
        </row>
        <row r="2297">
          <cell r="A2297" t="str">
            <v>E3410 PRD Str/Impv, Encogen</v>
          </cell>
          <cell r="B2297" t="str">
            <v>E3410 PRD Str/Impv, Encogen-4</v>
          </cell>
          <cell r="C2297" t="str">
            <v>403E</v>
          </cell>
          <cell r="E2297">
            <v>43220</v>
          </cell>
          <cell r="F2297">
            <v>9514231.2200000007</v>
          </cell>
          <cell r="G2297">
            <v>2.5100000000000001E-2</v>
          </cell>
          <cell r="H2297">
            <v>19900.599999999999</v>
          </cell>
          <cell r="I2297">
            <v>9478993.8900000006</v>
          </cell>
          <cell r="J2297">
            <v>2.5100000000000001E-2</v>
          </cell>
          <cell r="K2297">
            <v>19826.89555325</v>
          </cell>
          <cell r="L2297">
            <v>-73.7</v>
          </cell>
        </row>
        <row r="2298">
          <cell r="A2298" t="str">
            <v>E3410 PRD Str/Impv, Encogen</v>
          </cell>
          <cell r="B2298" t="str">
            <v>E3410 PRD Str/Impv, Encogen-5</v>
          </cell>
          <cell r="C2298" t="str">
            <v>403E</v>
          </cell>
          <cell r="E2298">
            <v>43251</v>
          </cell>
          <cell r="F2298">
            <v>9498867.3599999994</v>
          </cell>
          <cell r="G2298">
            <v>2.5100000000000001E-2</v>
          </cell>
          <cell r="H2298">
            <v>19868.47</v>
          </cell>
          <cell r="I2298">
            <v>9478993.8900000006</v>
          </cell>
          <cell r="J2298">
            <v>2.5100000000000001E-2</v>
          </cell>
          <cell r="K2298">
            <v>19826.89555325</v>
          </cell>
          <cell r="L2298">
            <v>-41.57</v>
          </cell>
        </row>
        <row r="2299">
          <cell r="A2299" t="str">
            <v>E3410 PRD Str/Impv, Encogen</v>
          </cell>
          <cell r="B2299" t="str">
            <v>E3410 PRD Str/Impv, Encogen-6</v>
          </cell>
          <cell r="C2299" t="str">
            <v>403E</v>
          </cell>
          <cell r="E2299">
            <v>43281</v>
          </cell>
          <cell r="F2299">
            <v>9506028.5600000005</v>
          </cell>
          <cell r="G2299">
            <v>2.5100000000000001E-2</v>
          </cell>
          <cell r="H2299">
            <v>19883.439999999999</v>
          </cell>
          <cell r="I2299">
            <v>9478993.8900000006</v>
          </cell>
          <cell r="J2299">
            <v>2.5100000000000001E-2</v>
          </cell>
          <cell r="K2299">
            <v>19826.89555325</v>
          </cell>
          <cell r="L2299">
            <v>-56.54</v>
          </cell>
        </row>
        <row r="2300">
          <cell r="A2300" t="str">
            <v>E3410 PRD Str/Impv, Encogen</v>
          </cell>
          <cell r="B2300" t="str">
            <v>E3410 PRD Str/Impv, Encogen-7</v>
          </cell>
          <cell r="C2300" t="str">
            <v>403E</v>
          </cell>
          <cell r="E2300">
            <v>43312</v>
          </cell>
          <cell r="F2300">
            <v>9492527.1300000008</v>
          </cell>
          <cell r="G2300">
            <v>2.5100000000000001E-2</v>
          </cell>
          <cell r="H2300">
            <v>19855.2</v>
          </cell>
          <cell r="I2300">
            <v>9478993.8900000006</v>
          </cell>
          <cell r="J2300">
            <v>2.5100000000000001E-2</v>
          </cell>
          <cell r="K2300">
            <v>19826.89555325</v>
          </cell>
          <cell r="L2300">
            <v>-28.3</v>
          </cell>
        </row>
        <row r="2301">
          <cell r="A2301" t="str">
            <v>E3410 PRD Str/Impv, Encogen</v>
          </cell>
          <cell r="B2301" t="str">
            <v>E3410 PRD Str/Impv, Encogen-8</v>
          </cell>
          <cell r="C2301" t="str">
            <v>403E</v>
          </cell>
          <cell r="E2301">
            <v>43343</v>
          </cell>
          <cell r="F2301">
            <v>9478993.8900000006</v>
          </cell>
          <cell r="G2301">
            <v>2.5100000000000001E-2</v>
          </cell>
          <cell r="H2301">
            <v>19826.900000000001</v>
          </cell>
          <cell r="I2301">
            <v>9478993.8900000006</v>
          </cell>
          <cell r="J2301">
            <v>2.5100000000000001E-2</v>
          </cell>
          <cell r="K2301">
            <v>19826.89555325</v>
          </cell>
          <cell r="L2301">
            <v>0</v>
          </cell>
        </row>
        <row r="2302">
          <cell r="A2302" t="str">
            <v>E3410 PRD Str/Impv, Encogen</v>
          </cell>
          <cell r="B2302" t="str">
            <v>E3410 PRD Str/Impv, Encogen-9</v>
          </cell>
          <cell r="C2302" t="str">
            <v>403E</v>
          </cell>
          <cell r="E2302">
            <v>43373</v>
          </cell>
          <cell r="F2302">
            <v>9478993.8900000006</v>
          </cell>
          <cell r="G2302">
            <v>2.5100000000000001E-2</v>
          </cell>
          <cell r="H2302">
            <v>19826.900000000001</v>
          </cell>
          <cell r="I2302">
            <v>9478993.8900000006</v>
          </cell>
          <cell r="J2302">
            <v>2.5100000000000001E-2</v>
          </cell>
          <cell r="K2302">
            <v>19826.89555325</v>
          </cell>
          <cell r="L2302">
            <v>0</v>
          </cell>
        </row>
        <row r="2303">
          <cell r="A2303" t="str">
            <v>E3410 PRD Str/Impv, Encogen</v>
          </cell>
          <cell r="B2303" t="str">
            <v>E3410 PRD Str/Impv, Encogen-10</v>
          </cell>
          <cell r="C2303" t="str">
            <v>403E</v>
          </cell>
          <cell r="E2303">
            <v>43404</v>
          </cell>
          <cell r="F2303">
            <v>9478993.8900000006</v>
          </cell>
          <cell r="G2303">
            <v>2.5100000000000001E-2</v>
          </cell>
          <cell r="H2303">
            <v>19826.900000000001</v>
          </cell>
          <cell r="I2303">
            <v>9478993.8900000006</v>
          </cell>
          <cell r="J2303">
            <v>2.5100000000000001E-2</v>
          </cell>
          <cell r="K2303">
            <v>19826.89555325</v>
          </cell>
          <cell r="L2303">
            <v>0</v>
          </cell>
        </row>
        <row r="2304">
          <cell r="A2304" t="str">
            <v>E3410 PRD Str/Impv, Encogen</v>
          </cell>
          <cell r="B2304" t="str">
            <v>E3410 PRD Str/Impv, Encogen-11</v>
          </cell>
          <cell r="C2304" t="str">
            <v>403E</v>
          </cell>
          <cell r="E2304">
            <v>43434</v>
          </cell>
          <cell r="F2304">
            <v>9478993.8900000006</v>
          </cell>
          <cell r="G2304">
            <v>2.5100000000000001E-2</v>
          </cell>
          <cell r="H2304">
            <v>19826.900000000001</v>
          </cell>
          <cell r="I2304">
            <v>9478993.8900000006</v>
          </cell>
          <cell r="J2304">
            <v>2.5100000000000001E-2</v>
          </cell>
          <cell r="K2304">
            <v>19826.89555325</v>
          </cell>
          <cell r="L2304">
            <v>0</v>
          </cell>
        </row>
        <row r="2305">
          <cell r="A2305" t="str">
            <v>E3410 PRD Str/Impv, Encogen</v>
          </cell>
          <cell r="B2305" t="str">
            <v>E3410 PRD Str/Impv, Encogen-12</v>
          </cell>
          <cell r="C2305" t="str">
            <v>403E</v>
          </cell>
          <cell r="E2305">
            <v>43465</v>
          </cell>
          <cell r="F2305">
            <v>9478993.8900000006</v>
          </cell>
          <cell r="G2305">
            <v>2.5100000000000001E-2</v>
          </cell>
          <cell r="H2305">
            <v>19826.900000000001</v>
          </cell>
          <cell r="I2305">
            <v>9478993.8900000006</v>
          </cell>
          <cell r="J2305">
            <v>2.5100000000000001E-2</v>
          </cell>
          <cell r="K2305">
            <v>19826.89555325</v>
          </cell>
          <cell r="L2305">
            <v>0</v>
          </cell>
        </row>
        <row r="2306">
          <cell r="A2306" t="str">
            <v>E3410 PRD Str/Impv, Encogen Total</v>
          </cell>
          <cell r="C2306" t="str">
            <v>EPRD</v>
          </cell>
          <cell r="E2306" t="str">
            <v>Total</v>
          </cell>
          <cell r="F2306"/>
          <cell r="G2306"/>
          <cell r="H2306">
            <v>238076.02</v>
          </cell>
          <cell r="I2306"/>
          <cell r="J2306">
            <v>0</v>
          </cell>
          <cell r="K2306">
            <v>237922.74663900005</v>
          </cell>
          <cell r="L2306">
            <v>-153.27000000000001</v>
          </cell>
        </row>
        <row r="2307">
          <cell r="A2307" t="str">
            <v>E3410 PRD Str/Impv, Ferndale</v>
          </cell>
          <cell r="B2307" t="str">
            <v>E3410 PRD Str/Impv, Ferndale-1</v>
          </cell>
          <cell r="C2307" t="str">
            <v>403E</v>
          </cell>
          <cell r="E2307">
            <v>43131</v>
          </cell>
          <cell r="F2307">
            <v>5927075</v>
          </cell>
          <cell r="G2307">
            <v>2.2800000000000001E-2</v>
          </cell>
          <cell r="H2307">
            <v>4067.7899999999991</v>
          </cell>
          <cell r="I2307">
            <v>5956388.75</v>
          </cell>
          <cell r="J2307">
            <v>2.2800000000000001E-2</v>
          </cell>
          <cell r="K2307">
            <v>3980.6699999999992</v>
          </cell>
          <cell r="L2307">
            <v>-87.12</v>
          </cell>
        </row>
        <row r="2308">
          <cell r="A2308" t="str">
            <v>E3410 PRD Str/Impv, Ferndale</v>
          </cell>
          <cell r="B2308" t="str">
            <v>E3410 PRD Str/Impv, Ferndale-2</v>
          </cell>
          <cell r="C2308" t="str">
            <v>403E</v>
          </cell>
          <cell r="E2308">
            <v>43159</v>
          </cell>
          <cell r="F2308">
            <v>5927075</v>
          </cell>
          <cell r="G2308">
            <v>2.2800000000000001E-2</v>
          </cell>
          <cell r="H2308">
            <v>4055.0099999999993</v>
          </cell>
          <cell r="I2308">
            <v>5956388.75</v>
          </cell>
          <cell r="J2308">
            <v>2.2800000000000001E-2</v>
          </cell>
          <cell r="K2308">
            <v>3980.6699999999992</v>
          </cell>
          <cell r="L2308">
            <v>-74.34</v>
          </cell>
        </row>
        <row r="2309">
          <cell r="A2309" t="str">
            <v>E3410 PRD Str/Impv, Ferndale</v>
          </cell>
          <cell r="B2309" t="str">
            <v>E3410 PRD Str/Impv, Ferndale-3</v>
          </cell>
          <cell r="C2309" t="str">
            <v>403E</v>
          </cell>
          <cell r="E2309">
            <v>43190</v>
          </cell>
          <cell r="F2309">
            <v>5927075</v>
          </cell>
          <cell r="G2309">
            <v>2.2800000000000001E-2</v>
          </cell>
          <cell r="H2309">
            <v>4042.1899999999987</v>
          </cell>
          <cell r="I2309">
            <v>5956388.75</v>
          </cell>
          <cell r="J2309">
            <v>2.2800000000000001E-2</v>
          </cell>
          <cell r="K2309">
            <v>3980.6699999999992</v>
          </cell>
          <cell r="L2309">
            <v>-61.52</v>
          </cell>
        </row>
        <row r="2310">
          <cell r="A2310" t="str">
            <v>E3410 PRD Str/Impv, Ferndale</v>
          </cell>
          <cell r="B2310" t="str">
            <v>E3410 PRD Str/Impv, Ferndale-4</v>
          </cell>
          <cell r="C2310" t="str">
            <v>403E</v>
          </cell>
          <cell r="E2310">
            <v>43220</v>
          </cell>
          <cell r="F2310">
            <v>5927075</v>
          </cell>
          <cell r="G2310">
            <v>2.2800000000000001E-2</v>
          </cell>
          <cell r="H2310">
            <v>4029.3399999999992</v>
          </cell>
          <cell r="I2310">
            <v>5956388.75</v>
          </cell>
          <cell r="J2310">
            <v>2.2800000000000001E-2</v>
          </cell>
          <cell r="K2310">
            <v>3980.6699999999992</v>
          </cell>
          <cell r="L2310">
            <v>-48.67</v>
          </cell>
        </row>
        <row r="2311">
          <cell r="A2311" t="str">
            <v>E3410 PRD Str/Impv, Ferndale</v>
          </cell>
          <cell r="B2311" t="str">
            <v>E3410 PRD Str/Impv, Ferndale-5</v>
          </cell>
          <cell r="C2311" t="str">
            <v>403E</v>
          </cell>
          <cell r="E2311">
            <v>43251</v>
          </cell>
          <cell r="F2311">
            <v>5927075</v>
          </cell>
          <cell r="G2311">
            <v>2.2800000000000001E-2</v>
          </cell>
          <cell r="H2311">
            <v>4016.4399999999987</v>
          </cell>
          <cell r="I2311">
            <v>5956388.75</v>
          </cell>
          <cell r="J2311">
            <v>2.2800000000000001E-2</v>
          </cell>
          <cell r="K2311">
            <v>3980.6699999999992</v>
          </cell>
          <cell r="L2311">
            <v>-35.770000000000003</v>
          </cell>
        </row>
        <row r="2312">
          <cell r="A2312" t="str">
            <v>E3410 PRD Str/Impv, Ferndale</v>
          </cell>
          <cell r="B2312" t="str">
            <v>E3410 PRD Str/Impv, Ferndale-6</v>
          </cell>
          <cell r="C2312" t="str">
            <v>403E</v>
          </cell>
          <cell r="E2312">
            <v>43281</v>
          </cell>
          <cell r="F2312">
            <v>5927075</v>
          </cell>
          <cell r="G2312">
            <v>2.2800000000000001E-2</v>
          </cell>
          <cell r="H2312">
            <v>4003.4999999999991</v>
          </cell>
          <cell r="I2312">
            <v>5956388.75</v>
          </cell>
          <cell r="J2312">
            <v>2.2800000000000001E-2</v>
          </cell>
          <cell r="K2312">
            <v>3980.6699999999992</v>
          </cell>
          <cell r="L2312">
            <v>-22.83</v>
          </cell>
        </row>
        <row r="2313">
          <cell r="A2313" t="str">
            <v>E3410 PRD Str/Impv, Ferndale</v>
          </cell>
          <cell r="B2313" t="str">
            <v>E3410 PRD Str/Impv, Ferndale-7</v>
          </cell>
          <cell r="C2313" t="str">
            <v>403E</v>
          </cell>
          <cell r="E2313">
            <v>43312</v>
          </cell>
          <cell r="F2313">
            <v>5927075</v>
          </cell>
          <cell r="G2313">
            <v>2.2800000000000001E-2</v>
          </cell>
          <cell r="H2313">
            <v>3990.5199999999986</v>
          </cell>
          <cell r="I2313">
            <v>5956388.75</v>
          </cell>
          <cell r="J2313">
            <v>2.2800000000000001E-2</v>
          </cell>
          <cell r="K2313">
            <v>3980.6699999999992</v>
          </cell>
          <cell r="L2313">
            <v>-9.85</v>
          </cell>
        </row>
        <row r="2314">
          <cell r="A2314" t="str">
            <v>E3410 PRD Str/Impv, Ferndale</v>
          </cell>
          <cell r="B2314" t="str">
            <v>E3410 PRD Str/Impv, Ferndale-8</v>
          </cell>
          <cell r="C2314" t="str">
            <v>403E</v>
          </cell>
          <cell r="E2314">
            <v>43343</v>
          </cell>
          <cell r="F2314">
            <v>5927075</v>
          </cell>
          <cell r="G2314">
            <v>2.2800000000000001E-2</v>
          </cell>
          <cell r="H2314">
            <v>3977.4899999999989</v>
          </cell>
          <cell r="I2314">
            <v>5956388.75</v>
          </cell>
          <cell r="J2314">
            <v>2.2800000000000001E-2</v>
          </cell>
          <cell r="K2314">
            <v>3980.6699999999992</v>
          </cell>
          <cell r="L2314">
            <v>3.18</v>
          </cell>
        </row>
        <row r="2315">
          <cell r="A2315" t="str">
            <v>E3410 PRD Str/Impv, Ferndale</v>
          </cell>
          <cell r="B2315" t="str">
            <v>E3410 PRD Str/Impv, Ferndale-9</v>
          </cell>
          <cell r="C2315" t="str">
            <v>403E</v>
          </cell>
          <cell r="E2315">
            <v>43373</v>
          </cell>
          <cell r="F2315">
            <v>5927075</v>
          </cell>
          <cell r="G2315">
            <v>2.2800000000000001E-2</v>
          </cell>
          <cell r="H2315">
            <v>3964.4299999999985</v>
          </cell>
          <cell r="I2315">
            <v>5956388.75</v>
          </cell>
          <cell r="J2315">
            <v>2.2800000000000001E-2</v>
          </cell>
          <cell r="K2315">
            <v>3980.6699999999992</v>
          </cell>
          <cell r="L2315">
            <v>16.239999999999998</v>
          </cell>
        </row>
        <row r="2316">
          <cell r="A2316" t="str">
            <v>E3410 PRD Str/Impv, Ferndale</v>
          </cell>
          <cell r="B2316" t="str">
            <v>E3410 PRD Str/Impv, Ferndale-10</v>
          </cell>
          <cell r="C2316" t="str">
            <v>403E</v>
          </cell>
          <cell r="E2316">
            <v>43404</v>
          </cell>
          <cell r="F2316">
            <v>5927075</v>
          </cell>
          <cell r="G2316">
            <v>2.2800000000000001E-2</v>
          </cell>
          <cell r="H2316">
            <v>3951.3199999999988</v>
          </cell>
          <cell r="I2316">
            <v>5956388.75</v>
          </cell>
          <cell r="J2316">
            <v>2.2800000000000001E-2</v>
          </cell>
          <cell r="K2316">
            <v>3980.6699999999992</v>
          </cell>
          <cell r="L2316">
            <v>29.35</v>
          </cell>
        </row>
        <row r="2317">
          <cell r="A2317" t="str">
            <v>E3410 PRD Str/Impv, Ferndale</v>
          </cell>
          <cell r="B2317" t="str">
            <v>E3410 PRD Str/Impv, Ferndale-11</v>
          </cell>
          <cell r="C2317" t="str">
            <v>403E</v>
          </cell>
          <cell r="E2317">
            <v>43434</v>
          </cell>
          <cell r="F2317">
            <v>5927075</v>
          </cell>
          <cell r="G2317">
            <v>2.2800000000000001E-2</v>
          </cell>
          <cell r="H2317">
            <v>3938.1699999999992</v>
          </cell>
          <cell r="I2317">
            <v>5956388.75</v>
          </cell>
          <cell r="J2317">
            <v>2.2800000000000001E-2</v>
          </cell>
          <cell r="K2317">
            <v>3980.6699999999992</v>
          </cell>
          <cell r="L2317">
            <v>42.5</v>
          </cell>
        </row>
        <row r="2318">
          <cell r="A2318" t="str">
            <v>E3410 PRD Str/Impv, Ferndale</v>
          </cell>
          <cell r="B2318" t="str">
            <v>E3410 PRD Str/Impv, Ferndale-12</v>
          </cell>
          <cell r="C2318" t="str">
            <v>403E</v>
          </cell>
          <cell r="E2318">
            <v>43465</v>
          </cell>
          <cell r="F2318">
            <v>5956388.75</v>
          </cell>
          <cell r="G2318">
            <v>2.2800000000000001E-2</v>
          </cell>
          <cell r="H2318">
            <v>3980.6699999999992</v>
          </cell>
          <cell r="I2318">
            <v>5956388.75</v>
          </cell>
          <cell r="J2318">
            <v>2.2800000000000001E-2</v>
          </cell>
          <cell r="K2318">
            <v>3980.6699999999992</v>
          </cell>
          <cell r="L2318">
            <v>0</v>
          </cell>
        </row>
        <row r="2319">
          <cell r="A2319" t="str">
            <v>E3410 PRD Str/Impv, Ferndale Total</v>
          </cell>
          <cell r="C2319" t="str">
            <v>EPRD</v>
          </cell>
          <cell r="E2319" t="str">
            <v>Total</v>
          </cell>
          <cell r="F2319"/>
          <cell r="G2319"/>
          <cell r="H2319">
            <v>48016.869999999988</v>
          </cell>
          <cell r="I2319"/>
          <cell r="J2319">
            <v>0</v>
          </cell>
          <cell r="K2319">
            <v>47768.039999999986</v>
          </cell>
          <cell r="L2319">
            <v>-248.83</v>
          </cell>
        </row>
        <row r="2320">
          <cell r="A2320" t="str">
            <v>E3410 PRD Str/Impv, Fred 1/APC</v>
          </cell>
          <cell r="B2320" t="str">
            <v>E3410 PRD Str/Impv, Fred 1/APC-1</v>
          </cell>
          <cell r="C2320" t="str">
            <v>403E</v>
          </cell>
          <cell r="E2320">
            <v>43131</v>
          </cell>
          <cell r="F2320">
            <v>5774386.75</v>
          </cell>
          <cell r="G2320">
            <v>2.47E-2</v>
          </cell>
          <cell r="H2320">
            <v>9361</v>
          </cell>
          <cell r="I2320">
            <v>5774386.75</v>
          </cell>
          <cell r="J2320">
            <v>2.47E-2</v>
          </cell>
          <cell r="K2320">
            <v>9234.32</v>
          </cell>
          <cell r="L2320">
            <v>-126.68</v>
          </cell>
        </row>
        <row r="2321">
          <cell r="A2321" t="str">
            <v>E3410 PRD Str/Impv, Fred 1/APC</v>
          </cell>
          <cell r="B2321" t="str">
            <v>E3410 PRD Str/Impv, Fred 1/APC-2</v>
          </cell>
          <cell r="C2321" t="str">
            <v>403E</v>
          </cell>
          <cell r="E2321">
            <v>43159</v>
          </cell>
          <cell r="F2321">
            <v>5774386.75</v>
          </cell>
          <cell r="G2321">
            <v>2.47E-2</v>
          </cell>
          <cell r="H2321">
            <v>9349.77</v>
          </cell>
          <cell r="I2321">
            <v>5774386.75</v>
          </cell>
          <cell r="J2321">
            <v>2.47E-2</v>
          </cell>
          <cell r="K2321">
            <v>9234.32</v>
          </cell>
          <cell r="L2321">
            <v>-115.45</v>
          </cell>
        </row>
        <row r="2322">
          <cell r="A2322" t="str">
            <v>E3410 PRD Str/Impv, Fred 1/APC</v>
          </cell>
          <cell r="B2322" t="str">
            <v>E3410 PRD Str/Impv, Fred 1/APC-3</v>
          </cell>
          <cell r="C2322" t="str">
            <v>403E</v>
          </cell>
          <cell r="E2322">
            <v>43190</v>
          </cell>
          <cell r="F2322">
            <v>5774386.75</v>
          </cell>
          <cell r="G2322">
            <v>2.47E-2</v>
          </cell>
          <cell r="H2322">
            <v>9338.4900000000016</v>
          </cell>
          <cell r="I2322">
            <v>5774386.75</v>
          </cell>
          <cell r="J2322">
            <v>2.47E-2</v>
          </cell>
          <cell r="K2322">
            <v>9234.32</v>
          </cell>
          <cell r="L2322">
            <v>-104.17</v>
          </cell>
        </row>
        <row r="2323">
          <cell r="A2323" t="str">
            <v>E3410 PRD Str/Impv, Fred 1/APC</v>
          </cell>
          <cell r="B2323" t="str">
            <v>E3410 PRD Str/Impv, Fred 1/APC-4</v>
          </cell>
          <cell r="C2323" t="str">
            <v>403E</v>
          </cell>
          <cell r="E2323">
            <v>43220</v>
          </cell>
          <cell r="F2323">
            <v>5774386.75</v>
          </cell>
          <cell r="G2323">
            <v>2.47E-2</v>
          </cell>
          <cell r="H2323">
            <v>9327.1500000000015</v>
          </cell>
          <cell r="I2323">
            <v>5774386.75</v>
          </cell>
          <cell r="J2323">
            <v>2.47E-2</v>
          </cell>
          <cell r="K2323">
            <v>9234.32</v>
          </cell>
          <cell r="L2323">
            <v>-92.83</v>
          </cell>
        </row>
        <row r="2324">
          <cell r="A2324" t="str">
            <v>E3410 PRD Str/Impv, Fred 1/APC</v>
          </cell>
          <cell r="B2324" t="str">
            <v>E3410 PRD Str/Impv, Fred 1/APC-5</v>
          </cell>
          <cell r="C2324" t="str">
            <v>403E</v>
          </cell>
          <cell r="E2324">
            <v>43251</v>
          </cell>
          <cell r="F2324">
            <v>5774386.75</v>
          </cell>
          <cell r="G2324">
            <v>2.47E-2</v>
          </cell>
          <cell r="H2324">
            <v>9315.74</v>
          </cell>
          <cell r="I2324">
            <v>5774386.75</v>
          </cell>
          <cell r="J2324">
            <v>2.47E-2</v>
          </cell>
          <cell r="K2324">
            <v>9234.32</v>
          </cell>
          <cell r="L2324">
            <v>-81.42</v>
          </cell>
        </row>
        <row r="2325">
          <cell r="A2325" t="str">
            <v>E3410 PRD Str/Impv, Fred 1/APC</v>
          </cell>
          <cell r="B2325" t="str">
            <v>E3410 PRD Str/Impv, Fred 1/APC-6</v>
          </cell>
          <cell r="C2325" t="str">
            <v>403E</v>
          </cell>
          <cell r="E2325">
            <v>43281</v>
          </cell>
          <cell r="F2325">
            <v>5774386.75</v>
          </cell>
          <cell r="G2325">
            <v>2.47E-2</v>
          </cell>
          <cell r="H2325">
            <v>9304.2900000000009</v>
          </cell>
          <cell r="I2325">
            <v>5774386.75</v>
          </cell>
          <cell r="J2325">
            <v>2.47E-2</v>
          </cell>
          <cell r="K2325">
            <v>9234.32</v>
          </cell>
          <cell r="L2325">
            <v>-69.97</v>
          </cell>
        </row>
        <row r="2326">
          <cell r="A2326" t="str">
            <v>E3410 PRD Str/Impv, Fred 1/APC</v>
          </cell>
          <cell r="B2326" t="str">
            <v>E3410 PRD Str/Impv, Fred 1/APC-7</v>
          </cell>
          <cell r="C2326" t="str">
            <v>403E</v>
          </cell>
          <cell r="E2326">
            <v>43312</v>
          </cell>
          <cell r="F2326">
            <v>5774386.75</v>
          </cell>
          <cell r="G2326">
            <v>2.47E-2</v>
          </cell>
          <cell r="H2326">
            <v>9292.77</v>
          </cell>
          <cell r="I2326">
            <v>5774386.75</v>
          </cell>
          <cell r="J2326">
            <v>2.47E-2</v>
          </cell>
          <cell r="K2326">
            <v>9234.32</v>
          </cell>
          <cell r="L2326">
            <v>-58.45</v>
          </cell>
        </row>
        <row r="2327">
          <cell r="A2327" t="str">
            <v>E3410 PRD Str/Impv, Fred 1/APC</v>
          </cell>
          <cell r="B2327" t="str">
            <v>E3410 PRD Str/Impv, Fred 1/APC-8</v>
          </cell>
          <cell r="C2327" t="str">
            <v>403E</v>
          </cell>
          <cell r="E2327">
            <v>43343</v>
          </cell>
          <cell r="F2327">
            <v>5774386.75</v>
          </cell>
          <cell r="G2327">
            <v>2.47E-2</v>
          </cell>
          <cell r="H2327">
            <v>9281.19</v>
          </cell>
          <cell r="I2327">
            <v>5774386.75</v>
          </cell>
          <cell r="J2327">
            <v>2.47E-2</v>
          </cell>
          <cell r="K2327">
            <v>9234.32</v>
          </cell>
          <cell r="L2327">
            <v>-46.87</v>
          </cell>
        </row>
        <row r="2328">
          <cell r="A2328" t="str">
            <v>E3410 PRD Str/Impv, Fred 1/APC</v>
          </cell>
          <cell r="B2328" t="str">
            <v>E3410 PRD Str/Impv, Fred 1/APC-9</v>
          </cell>
          <cell r="C2328" t="str">
            <v>403E</v>
          </cell>
          <cell r="E2328">
            <v>43373</v>
          </cell>
          <cell r="F2328">
            <v>5774386.75</v>
          </cell>
          <cell r="G2328">
            <v>2.47E-2</v>
          </cell>
          <cell r="H2328">
            <v>9269.58</v>
          </cell>
          <cell r="I2328">
            <v>5774386.75</v>
          </cell>
          <cell r="J2328">
            <v>2.47E-2</v>
          </cell>
          <cell r="K2328">
            <v>9234.32</v>
          </cell>
          <cell r="L2328">
            <v>-35.26</v>
          </cell>
        </row>
        <row r="2329">
          <cell r="A2329" t="str">
            <v>E3410 PRD Str/Impv, Fred 1/APC</v>
          </cell>
          <cell r="B2329" t="str">
            <v>E3410 PRD Str/Impv, Fred 1/APC-10</v>
          </cell>
          <cell r="C2329" t="str">
            <v>403E</v>
          </cell>
          <cell r="E2329">
            <v>43404</v>
          </cell>
          <cell r="F2329">
            <v>5774386.75</v>
          </cell>
          <cell r="G2329">
            <v>2.47E-2</v>
          </cell>
          <cell r="H2329">
            <v>9257.89</v>
          </cell>
          <cell r="I2329">
            <v>5774386.75</v>
          </cell>
          <cell r="J2329">
            <v>2.47E-2</v>
          </cell>
          <cell r="K2329">
            <v>9234.32</v>
          </cell>
          <cell r="L2329">
            <v>-23.57</v>
          </cell>
        </row>
        <row r="2330">
          <cell r="A2330" t="str">
            <v>E3410 PRD Str/Impv, Fred 1/APC</v>
          </cell>
          <cell r="B2330" t="str">
            <v>E3410 PRD Str/Impv, Fred 1/APC-11</v>
          </cell>
          <cell r="C2330" t="str">
            <v>403E</v>
          </cell>
          <cell r="E2330">
            <v>43434</v>
          </cell>
          <cell r="F2330">
            <v>5774386.75</v>
          </cell>
          <cell r="G2330">
            <v>2.47E-2</v>
          </cell>
          <cell r="H2330">
            <v>9246.14</v>
          </cell>
          <cell r="I2330">
            <v>5774386.75</v>
          </cell>
          <cell r="J2330">
            <v>2.47E-2</v>
          </cell>
          <cell r="K2330">
            <v>9234.32</v>
          </cell>
          <cell r="L2330">
            <v>-11.82</v>
          </cell>
        </row>
        <row r="2331">
          <cell r="A2331" t="str">
            <v>E3410 PRD Str/Impv, Fred 1/APC</v>
          </cell>
          <cell r="B2331" t="str">
            <v>E3410 PRD Str/Impv, Fred 1/APC-12</v>
          </cell>
          <cell r="C2331" t="str">
            <v>403E</v>
          </cell>
          <cell r="E2331">
            <v>43465</v>
          </cell>
          <cell r="F2331">
            <v>5774386.75</v>
          </cell>
          <cell r="G2331">
            <v>2.47E-2</v>
          </cell>
          <cell r="H2331">
            <v>9234.32</v>
          </cell>
          <cell r="I2331">
            <v>5774386.75</v>
          </cell>
          <cell r="J2331">
            <v>2.47E-2</v>
          </cell>
          <cell r="K2331">
            <v>9234.32</v>
          </cell>
          <cell r="L2331">
            <v>0</v>
          </cell>
        </row>
        <row r="2332">
          <cell r="A2332" t="str">
            <v>E3410 PRD Str/Impv, Fred 1/APC Total</v>
          </cell>
          <cell r="C2332" t="str">
            <v>EPRD</v>
          </cell>
          <cell r="E2332" t="str">
            <v>Total</v>
          </cell>
          <cell r="F2332"/>
          <cell r="G2332"/>
          <cell r="H2332">
            <v>111578.33000000002</v>
          </cell>
          <cell r="I2332"/>
          <cell r="J2332">
            <v>0</v>
          </cell>
          <cell r="K2332">
            <v>110811.84000000003</v>
          </cell>
          <cell r="L2332">
            <v>-766.49</v>
          </cell>
        </row>
        <row r="2333">
          <cell r="A2333" t="str">
            <v>E3410 PRD Str/Impv, Frederickson</v>
          </cell>
          <cell r="B2333" t="str">
            <v>E3410 PRD Str/Impv, Frederickson-1</v>
          </cell>
          <cell r="C2333" t="str">
            <v>403E</v>
          </cell>
          <cell r="E2333">
            <v>43131</v>
          </cell>
          <cell r="F2333">
            <v>2854297.39</v>
          </cell>
          <cell r="G2333">
            <v>9.0999999999999987E-3</v>
          </cell>
          <cell r="H2333">
            <v>2164.5099999999998</v>
          </cell>
          <cell r="I2333">
            <v>2961523.51</v>
          </cell>
          <cell r="J2333">
            <v>9.0999999999999987E-3</v>
          </cell>
          <cell r="K2333">
            <v>2245.8219950833331</v>
          </cell>
          <cell r="L2333">
            <v>81.31</v>
          </cell>
        </row>
        <row r="2334">
          <cell r="A2334" t="str">
            <v>E3410 PRD Str/Impv, Frederickson</v>
          </cell>
          <cell r="B2334" t="str">
            <v>E3410 PRD Str/Impv, Frederickson-2</v>
          </cell>
          <cell r="C2334" t="str">
            <v>403E</v>
          </cell>
          <cell r="E2334">
            <v>43159</v>
          </cell>
          <cell r="F2334">
            <v>2854297.39</v>
          </cell>
          <cell r="G2334">
            <v>9.0999999999999987E-3</v>
          </cell>
          <cell r="H2334">
            <v>2164.5099999999998</v>
          </cell>
          <cell r="I2334">
            <v>2961523.51</v>
          </cell>
          <cell r="J2334">
            <v>9.0999999999999987E-3</v>
          </cell>
          <cell r="K2334">
            <v>2245.8219950833331</v>
          </cell>
          <cell r="L2334">
            <v>81.31</v>
          </cell>
        </row>
        <row r="2335">
          <cell r="A2335" t="str">
            <v>E3410 PRD Str/Impv, Frederickson</v>
          </cell>
          <cell r="B2335" t="str">
            <v>E3410 PRD Str/Impv, Frederickson-3</v>
          </cell>
          <cell r="C2335" t="str">
            <v>403E</v>
          </cell>
          <cell r="E2335">
            <v>43190</v>
          </cell>
          <cell r="F2335">
            <v>2854297.39</v>
          </cell>
          <cell r="G2335">
            <v>9.0999999999999987E-3</v>
          </cell>
          <cell r="H2335">
            <v>2164.5099999999998</v>
          </cell>
          <cell r="I2335">
            <v>2961523.51</v>
          </cell>
          <cell r="J2335">
            <v>9.0999999999999987E-3</v>
          </cell>
          <cell r="K2335">
            <v>2245.8219950833331</v>
          </cell>
          <cell r="L2335">
            <v>81.31</v>
          </cell>
        </row>
        <row r="2336">
          <cell r="A2336" t="str">
            <v>E3410 PRD Str/Impv, Frederickson</v>
          </cell>
          <cell r="B2336" t="str">
            <v>E3410 PRD Str/Impv, Frederickson-4</v>
          </cell>
          <cell r="C2336" t="str">
            <v>403E</v>
          </cell>
          <cell r="E2336">
            <v>43220</v>
          </cell>
          <cell r="F2336">
            <v>2854297.39</v>
          </cell>
          <cell r="G2336">
            <v>9.0999999999999987E-3</v>
          </cell>
          <cell r="H2336">
            <v>2164.5099999999998</v>
          </cell>
          <cell r="I2336">
            <v>2961523.51</v>
          </cell>
          <cell r="J2336">
            <v>9.0999999999999987E-3</v>
          </cell>
          <cell r="K2336">
            <v>2245.8219950833331</v>
          </cell>
          <cell r="L2336">
            <v>81.31</v>
          </cell>
        </row>
        <row r="2337">
          <cell r="A2337" t="str">
            <v>E3410 PRD Str/Impv, Frederickson</v>
          </cell>
          <cell r="B2337" t="str">
            <v>E3410 PRD Str/Impv, Frederickson-5</v>
          </cell>
          <cell r="C2337" t="str">
            <v>403E</v>
          </cell>
          <cell r="E2337">
            <v>43251</v>
          </cell>
          <cell r="F2337">
            <v>2854297.39</v>
          </cell>
          <cell r="G2337">
            <v>9.0999999999999987E-3</v>
          </cell>
          <cell r="H2337">
            <v>2164.5099999999998</v>
          </cell>
          <cell r="I2337">
            <v>2961523.51</v>
          </cell>
          <cell r="J2337">
            <v>9.0999999999999987E-3</v>
          </cell>
          <cell r="K2337">
            <v>2245.8219950833331</v>
          </cell>
          <cell r="L2337">
            <v>81.31</v>
          </cell>
        </row>
        <row r="2338">
          <cell r="A2338" t="str">
            <v>E3410 PRD Str/Impv, Frederickson</v>
          </cell>
          <cell r="B2338" t="str">
            <v>E3410 PRD Str/Impv, Frederickson-6</v>
          </cell>
          <cell r="C2338" t="str">
            <v>403E</v>
          </cell>
          <cell r="E2338">
            <v>43281</v>
          </cell>
          <cell r="F2338">
            <v>2854297.39</v>
          </cell>
          <cell r="G2338">
            <v>9.0999999999999987E-3</v>
          </cell>
          <cell r="H2338">
            <v>2164.5099999999998</v>
          </cell>
          <cell r="I2338">
            <v>2961523.51</v>
          </cell>
          <cell r="J2338">
            <v>9.0999999999999987E-3</v>
          </cell>
          <cell r="K2338">
            <v>2245.8219950833331</v>
          </cell>
          <cell r="L2338">
            <v>81.31</v>
          </cell>
        </row>
        <row r="2339">
          <cell r="A2339" t="str">
            <v>E3410 PRD Str/Impv, Frederickson</v>
          </cell>
          <cell r="B2339" t="str">
            <v>E3410 PRD Str/Impv, Frederickson-7</v>
          </cell>
          <cell r="C2339" t="str">
            <v>403E</v>
          </cell>
          <cell r="E2339">
            <v>43312</v>
          </cell>
          <cell r="F2339">
            <v>2854297.39</v>
          </cell>
          <cell r="G2339">
            <v>9.0999999999999987E-3</v>
          </cell>
          <cell r="H2339">
            <v>2164.5099999999998</v>
          </cell>
          <cell r="I2339">
            <v>2961523.51</v>
          </cell>
          <cell r="J2339">
            <v>9.0999999999999987E-3</v>
          </cell>
          <cell r="K2339">
            <v>2245.8219950833331</v>
          </cell>
          <cell r="L2339">
            <v>81.31</v>
          </cell>
        </row>
        <row r="2340">
          <cell r="A2340" t="str">
            <v>E3410 PRD Str/Impv, Frederickson</v>
          </cell>
          <cell r="B2340" t="str">
            <v>E3410 PRD Str/Impv, Frederickson-8</v>
          </cell>
          <cell r="C2340" t="str">
            <v>403E</v>
          </cell>
          <cell r="E2340">
            <v>43343</v>
          </cell>
          <cell r="F2340">
            <v>2854297.39</v>
          </cell>
          <cell r="G2340">
            <v>9.0999999999999987E-3</v>
          </cell>
          <cell r="H2340">
            <v>2164.5099999999998</v>
          </cell>
          <cell r="I2340">
            <v>2961523.51</v>
          </cell>
          <cell r="J2340">
            <v>9.0999999999999987E-3</v>
          </cell>
          <cell r="K2340">
            <v>2245.8219950833331</v>
          </cell>
          <cell r="L2340">
            <v>81.31</v>
          </cell>
        </row>
        <row r="2341">
          <cell r="A2341" t="str">
            <v>E3410 PRD Str/Impv, Frederickson</v>
          </cell>
          <cell r="B2341" t="str">
            <v>E3410 PRD Str/Impv, Frederickson-9</v>
          </cell>
          <cell r="C2341" t="str">
            <v>403E</v>
          </cell>
          <cell r="E2341">
            <v>43373</v>
          </cell>
          <cell r="F2341">
            <v>2854297.39</v>
          </cell>
          <cell r="G2341">
            <v>9.0999999999999987E-3</v>
          </cell>
          <cell r="H2341">
            <v>2164.5099999999998</v>
          </cell>
          <cell r="I2341">
            <v>2961523.51</v>
          </cell>
          <cell r="J2341">
            <v>9.0999999999999987E-3</v>
          </cell>
          <cell r="K2341">
            <v>2245.8219950833331</v>
          </cell>
          <cell r="L2341">
            <v>81.31</v>
          </cell>
        </row>
        <row r="2342">
          <cell r="A2342" t="str">
            <v>E3410 PRD Str/Impv, Frederickson</v>
          </cell>
          <cell r="B2342" t="str">
            <v>E3410 PRD Str/Impv, Frederickson-10</v>
          </cell>
          <cell r="C2342" t="str">
            <v>403E</v>
          </cell>
          <cell r="E2342">
            <v>43404</v>
          </cell>
          <cell r="F2342">
            <v>2854297.39</v>
          </cell>
          <cell r="G2342">
            <v>9.0999999999999987E-3</v>
          </cell>
          <cell r="H2342">
            <v>2164.5099999999998</v>
          </cell>
          <cell r="I2342">
            <v>2961523.51</v>
          </cell>
          <cell r="J2342">
            <v>9.0999999999999987E-3</v>
          </cell>
          <cell r="K2342">
            <v>2245.8219950833331</v>
          </cell>
          <cell r="L2342">
            <v>81.31</v>
          </cell>
        </row>
        <row r="2343">
          <cell r="A2343" t="str">
            <v>E3410 PRD Str/Impv, Frederickson</v>
          </cell>
          <cell r="B2343" t="str">
            <v>E3410 PRD Str/Impv, Frederickson-11</v>
          </cell>
          <cell r="C2343" t="str">
            <v>403E</v>
          </cell>
          <cell r="E2343">
            <v>43434</v>
          </cell>
          <cell r="F2343">
            <v>2854297.39</v>
          </cell>
          <cell r="G2343">
            <v>9.0999999999999987E-3</v>
          </cell>
          <cell r="H2343">
            <v>2164.5099999999998</v>
          </cell>
          <cell r="I2343">
            <v>2961523.51</v>
          </cell>
          <cell r="J2343">
            <v>9.0999999999999987E-3</v>
          </cell>
          <cell r="K2343">
            <v>2245.8219950833331</v>
          </cell>
          <cell r="L2343">
            <v>81.31</v>
          </cell>
        </row>
        <row r="2344">
          <cell r="A2344" t="str">
            <v>E3410 PRD Str/Impv, Frederickson</v>
          </cell>
          <cell r="B2344" t="str">
            <v>E3410 PRD Str/Impv, Frederickson-12</v>
          </cell>
          <cell r="C2344" t="str">
            <v>403E</v>
          </cell>
          <cell r="E2344">
            <v>43465</v>
          </cell>
          <cell r="F2344">
            <v>2961523.51</v>
          </cell>
          <cell r="G2344">
            <v>9.0999999999999987E-3</v>
          </cell>
          <cell r="H2344">
            <v>2245.8199999999997</v>
          </cell>
          <cell r="I2344">
            <v>2961523.51</v>
          </cell>
          <cell r="J2344">
            <v>9.0999999999999987E-3</v>
          </cell>
          <cell r="K2344">
            <v>2245.8219950833331</v>
          </cell>
          <cell r="L2344">
            <v>0</v>
          </cell>
        </row>
        <row r="2345">
          <cell r="A2345" t="str">
            <v>E3410 PRD Str/Impv, Frederickson Total</v>
          </cell>
          <cell r="C2345" t="str">
            <v>EPRD</v>
          </cell>
          <cell r="E2345" t="str">
            <v>Total</v>
          </cell>
          <cell r="F2345"/>
          <cell r="G2345"/>
          <cell r="H2345">
            <v>26055.429999999993</v>
          </cell>
          <cell r="I2345"/>
          <cell r="J2345">
            <v>0</v>
          </cell>
          <cell r="K2345">
            <v>26949.863941</v>
          </cell>
          <cell r="L2345">
            <v>894.43</v>
          </cell>
        </row>
        <row r="2346">
          <cell r="A2346" t="str">
            <v>E3410 PRD Str/Impv, Fredonia</v>
          </cell>
          <cell r="B2346" t="str">
            <v>E3410 PRD Str/Impv, Fredonia-1</v>
          </cell>
          <cell r="C2346" t="str">
            <v>403E</v>
          </cell>
          <cell r="E2346">
            <v>43131</v>
          </cell>
          <cell r="F2346">
            <v>3782845.56</v>
          </cell>
          <cell r="G2346">
            <v>1.8000000000000002E-2</v>
          </cell>
          <cell r="H2346">
            <v>5674.26</v>
          </cell>
          <cell r="I2346">
            <v>3782845.56</v>
          </cell>
          <cell r="J2346">
            <v>1.8000000000000002E-2</v>
          </cell>
          <cell r="K2346">
            <v>5674.2683400000014</v>
          </cell>
          <cell r="L2346">
            <v>0.01</v>
          </cell>
        </row>
        <row r="2347">
          <cell r="A2347" t="str">
            <v>E3410 PRD Str/Impv, Fredonia</v>
          </cell>
          <cell r="B2347" t="str">
            <v>E3410 PRD Str/Impv, Fredonia-2</v>
          </cell>
          <cell r="C2347" t="str">
            <v>403E</v>
          </cell>
          <cell r="E2347">
            <v>43159</v>
          </cell>
          <cell r="F2347">
            <v>3782845.56</v>
          </cell>
          <cell r="G2347">
            <v>1.8000000000000002E-2</v>
          </cell>
          <cell r="H2347">
            <v>5674.26</v>
          </cell>
          <cell r="I2347">
            <v>3782845.56</v>
          </cell>
          <cell r="J2347">
            <v>1.8000000000000002E-2</v>
          </cell>
          <cell r="K2347">
            <v>5674.2683400000014</v>
          </cell>
          <cell r="L2347">
            <v>0.01</v>
          </cell>
        </row>
        <row r="2348">
          <cell r="A2348" t="str">
            <v>E3410 PRD Str/Impv, Fredonia</v>
          </cell>
          <cell r="B2348" t="str">
            <v>E3410 PRD Str/Impv, Fredonia-3</v>
          </cell>
          <cell r="C2348" t="str">
            <v>403E</v>
          </cell>
          <cell r="E2348">
            <v>43190</v>
          </cell>
          <cell r="F2348">
            <v>3782845.56</v>
          </cell>
          <cell r="G2348">
            <v>1.8000000000000002E-2</v>
          </cell>
          <cell r="H2348">
            <v>5674.26</v>
          </cell>
          <cell r="I2348">
            <v>3782845.56</v>
          </cell>
          <cell r="J2348">
            <v>1.8000000000000002E-2</v>
          </cell>
          <cell r="K2348">
            <v>5674.2683400000014</v>
          </cell>
          <cell r="L2348">
            <v>0.01</v>
          </cell>
        </row>
        <row r="2349">
          <cell r="A2349" t="str">
            <v>E3410 PRD Str/Impv, Fredonia</v>
          </cell>
          <cell r="B2349" t="str">
            <v>E3410 PRD Str/Impv, Fredonia-4</v>
          </cell>
          <cell r="C2349" t="str">
            <v>403E</v>
          </cell>
          <cell r="E2349">
            <v>43220</v>
          </cell>
          <cell r="F2349">
            <v>3782845.56</v>
          </cell>
          <cell r="G2349">
            <v>1.8000000000000002E-2</v>
          </cell>
          <cell r="H2349">
            <v>5674.26</v>
          </cell>
          <cell r="I2349">
            <v>3782845.56</v>
          </cell>
          <cell r="J2349">
            <v>1.8000000000000002E-2</v>
          </cell>
          <cell r="K2349">
            <v>5674.2683400000014</v>
          </cell>
          <cell r="L2349">
            <v>0.01</v>
          </cell>
        </row>
        <row r="2350">
          <cell r="A2350" t="str">
            <v>E3410 PRD Str/Impv, Fredonia</v>
          </cell>
          <cell r="B2350" t="str">
            <v>E3410 PRD Str/Impv, Fredonia-5</v>
          </cell>
          <cell r="C2350" t="str">
            <v>403E</v>
          </cell>
          <cell r="E2350">
            <v>43251</v>
          </cell>
          <cell r="F2350">
            <v>3782845.56</v>
          </cell>
          <cell r="G2350">
            <v>1.8000000000000002E-2</v>
          </cell>
          <cell r="H2350">
            <v>5674.26</v>
          </cell>
          <cell r="I2350">
            <v>3782845.56</v>
          </cell>
          <cell r="J2350">
            <v>1.8000000000000002E-2</v>
          </cell>
          <cell r="K2350">
            <v>5674.2683400000014</v>
          </cell>
          <cell r="L2350">
            <v>0.01</v>
          </cell>
        </row>
        <row r="2351">
          <cell r="A2351" t="str">
            <v>E3410 PRD Str/Impv, Fredonia</v>
          </cell>
          <cell r="B2351" t="str">
            <v>E3410 PRD Str/Impv, Fredonia-6</v>
          </cell>
          <cell r="C2351" t="str">
            <v>403E</v>
          </cell>
          <cell r="E2351">
            <v>43281</v>
          </cell>
          <cell r="F2351">
            <v>3782845.56</v>
          </cell>
          <cell r="G2351">
            <v>1.8000000000000002E-2</v>
          </cell>
          <cell r="H2351">
            <v>5674.26</v>
          </cell>
          <cell r="I2351">
            <v>3782845.56</v>
          </cell>
          <cell r="J2351">
            <v>1.8000000000000002E-2</v>
          </cell>
          <cell r="K2351">
            <v>5674.2683400000014</v>
          </cell>
          <cell r="L2351">
            <v>0.01</v>
          </cell>
        </row>
        <row r="2352">
          <cell r="A2352" t="str">
            <v>E3410 PRD Str/Impv, Fredonia</v>
          </cell>
          <cell r="B2352" t="str">
            <v>E3410 PRD Str/Impv, Fredonia-7</v>
          </cell>
          <cell r="C2352" t="str">
            <v>403E</v>
          </cell>
          <cell r="E2352">
            <v>43312</v>
          </cell>
          <cell r="F2352">
            <v>3782845.56</v>
          </cell>
          <cell r="G2352">
            <v>1.8000000000000002E-2</v>
          </cell>
          <cell r="H2352">
            <v>5674.26</v>
          </cell>
          <cell r="I2352">
            <v>3782845.56</v>
          </cell>
          <cell r="J2352">
            <v>1.8000000000000002E-2</v>
          </cell>
          <cell r="K2352">
            <v>5674.2683400000014</v>
          </cell>
          <cell r="L2352">
            <v>0.01</v>
          </cell>
        </row>
        <row r="2353">
          <cell r="A2353" t="str">
            <v>E3410 PRD Str/Impv, Fredonia</v>
          </cell>
          <cell r="B2353" t="str">
            <v>E3410 PRD Str/Impv, Fredonia-8</v>
          </cell>
          <cell r="C2353" t="str">
            <v>403E</v>
          </cell>
          <cell r="E2353">
            <v>43343</v>
          </cell>
          <cell r="F2353">
            <v>3782845.56</v>
          </cell>
          <cell r="G2353">
            <v>1.8000000000000002E-2</v>
          </cell>
          <cell r="H2353">
            <v>5674.26</v>
          </cell>
          <cell r="I2353">
            <v>3782845.56</v>
          </cell>
          <cell r="J2353">
            <v>1.8000000000000002E-2</v>
          </cell>
          <cell r="K2353">
            <v>5674.2683400000014</v>
          </cell>
          <cell r="L2353">
            <v>0.01</v>
          </cell>
        </row>
        <row r="2354">
          <cell r="A2354" t="str">
            <v>E3410 PRD Str/Impv, Fredonia</v>
          </cell>
          <cell r="B2354" t="str">
            <v>E3410 PRD Str/Impv, Fredonia-9</v>
          </cell>
          <cell r="C2354" t="str">
            <v>403E</v>
          </cell>
          <cell r="E2354">
            <v>43373</v>
          </cell>
          <cell r="F2354">
            <v>3782845.56</v>
          </cell>
          <cell r="G2354">
            <v>1.8000000000000002E-2</v>
          </cell>
          <cell r="H2354">
            <v>5674.26</v>
          </cell>
          <cell r="I2354">
            <v>3782845.56</v>
          </cell>
          <cell r="J2354">
            <v>1.8000000000000002E-2</v>
          </cell>
          <cell r="K2354">
            <v>5674.2683400000014</v>
          </cell>
          <cell r="L2354">
            <v>0.01</v>
          </cell>
        </row>
        <row r="2355">
          <cell r="A2355" t="str">
            <v>E3410 PRD Str/Impv, Fredonia</v>
          </cell>
          <cell r="B2355" t="str">
            <v>E3410 PRD Str/Impv, Fredonia-10</v>
          </cell>
          <cell r="C2355" t="str">
            <v>403E</v>
          </cell>
          <cell r="E2355">
            <v>43404</v>
          </cell>
          <cell r="F2355">
            <v>3782845.56</v>
          </cell>
          <cell r="G2355">
            <v>1.8000000000000002E-2</v>
          </cell>
          <cell r="H2355">
            <v>5674.26</v>
          </cell>
          <cell r="I2355">
            <v>3782845.56</v>
          </cell>
          <cell r="J2355">
            <v>1.8000000000000002E-2</v>
          </cell>
          <cell r="K2355">
            <v>5674.2683400000014</v>
          </cell>
          <cell r="L2355">
            <v>0.01</v>
          </cell>
        </row>
        <row r="2356">
          <cell r="A2356" t="str">
            <v>E3410 PRD Str/Impv, Fredonia</v>
          </cell>
          <cell r="B2356" t="str">
            <v>E3410 PRD Str/Impv, Fredonia-11</v>
          </cell>
          <cell r="C2356" t="str">
            <v>403E</v>
          </cell>
          <cell r="E2356">
            <v>43434</v>
          </cell>
          <cell r="F2356">
            <v>3782845.56</v>
          </cell>
          <cell r="G2356">
            <v>1.8000000000000002E-2</v>
          </cell>
          <cell r="H2356">
            <v>5674.26</v>
          </cell>
          <cell r="I2356">
            <v>3782845.56</v>
          </cell>
          <cell r="J2356">
            <v>1.8000000000000002E-2</v>
          </cell>
          <cell r="K2356">
            <v>5674.2683400000014</v>
          </cell>
          <cell r="L2356">
            <v>0.01</v>
          </cell>
        </row>
        <row r="2357">
          <cell r="A2357" t="str">
            <v>E3410 PRD Str/Impv, Fredonia</v>
          </cell>
          <cell r="B2357" t="str">
            <v>E3410 PRD Str/Impv, Fredonia-12</v>
          </cell>
          <cell r="C2357" t="str">
            <v>403E</v>
          </cell>
          <cell r="E2357">
            <v>43465</v>
          </cell>
          <cell r="F2357">
            <v>3782845.56</v>
          </cell>
          <cell r="G2357">
            <v>1.8000000000000002E-2</v>
          </cell>
          <cell r="H2357">
            <v>5674.26</v>
          </cell>
          <cell r="I2357">
            <v>3782845.56</v>
          </cell>
          <cell r="J2357">
            <v>1.8000000000000002E-2</v>
          </cell>
          <cell r="K2357">
            <v>5674.2683400000014</v>
          </cell>
          <cell r="L2357">
            <v>0.01</v>
          </cell>
        </row>
        <row r="2358">
          <cell r="A2358" t="str">
            <v>E3410 PRD Str/Impv, Fredonia Total</v>
          </cell>
          <cell r="C2358" t="str">
            <v>EPRD</v>
          </cell>
          <cell r="E2358" t="str">
            <v>Total</v>
          </cell>
          <cell r="F2358"/>
          <cell r="G2358"/>
          <cell r="H2358">
            <v>68091.12000000001</v>
          </cell>
          <cell r="I2358"/>
          <cell r="J2358">
            <v>0</v>
          </cell>
          <cell r="K2358">
            <v>68091.220080000014</v>
          </cell>
          <cell r="L2358">
            <v>0.1</v>
          </cell>
        </row>
        <row r="2359">
          <cell r="A2359" t="str">
            <v>E3410 PRD Str/Impv, Fredonia 3&amp;4 OP</v>
          </cell>
          <cell r="B2359" t="str">
            <v>E3410 PRD Str/Impv, Fredonia 3&amp;4 OP-1</v>
          </cell>
          <cell r="C2359" t="str">
            <v>403E</v>
          </cell>
          <cell r="E2359">
            <v>43131</v>
          </cell>
          <cell r="F2359">
            <v>1252681.2</v>
          </cell>
          <cell r="G2359">
            <v>1.8000000000000002E-2</v>
          </cell>
          <cell r="H2359">
            <v>1879.02</v>
          </cell>
          <cell r="I2359">
            <v>1624143.63</v>
          </cell>
          <cell r="J2359">
            <v>1.8000000000000002E-2</v>
          </cell>
          <cell r="K2359">
            <v>2436.2154450000003</v>
          </cell>
          <cell r="L2359">
            <v>557.20000000000005</v>
          </cell>
        </row>
        <row r="2360">
          <cell r="A2360" t="str">
            <v>E3410 PRD Str/Impv, Fredonia 3&amp;4 OP</v>
          </cell>
          <cell r="B2360" t="str">
            <v>E3410 PRD Str/Impv, Fredonia 3&amp;4 OP-2</v>
          </cell>
          <cell r="C2360" t="str">
            <v>403E</v>
          </cell>
          <cell r="E2360">
            <v>43159</v>
          </cell>
          <cell r="F2360">
            <v>1252681.2</v>
          </cell>
          <cell r="G2360">
            <v>1.8000000000000002E-2</v>
          </cell>
          <cell r="H2360">
            <v>1879.02</v>
          </cell>
          <cell r="I2360">
            <v>1624143.63</v>
          </cell>
          <cell r="J2360">
            <v>1.8000000000000002E-2</v>
          </cell>
          <cell r="K2360">
            <v>2436.2154450000003</v>
          </cell>
          <cell r="L2360">
            <v>557.20000000000005</v>
          </cell>
        </row>
        <row r="2361">
          <cell r="A2361" t="str">
            <v>E3410 PRD Str/Impv, Fredonia 3&amp;4 OP</v>
          </cell>
          <cell r="B2361" t="str">
            <v>E3410 PRD Str/Impv, Fredonia 3&amp;4 OP-3</v>
          </cell>
          <cell r="C2361" t="str">
            <v>403E</v>
          </cell>
          <cell r="E2361">
            <v>43190</v>
          </cell>
          <cell r="F2361">
            <v>1252681.2</v>
          </cell>
          <cell r="G2361">
            <v>1.8000000000000002E-2</v>
          </cell>
          <cell r="H2361">
            <v>1879.02</v>
          </cell>
          <cell r="I2361">
            <v>1624143.63</v>
          </cell>
          <cell r="J2361">
            <v>1.8000000000000002E-2</v>
          </cell>
          <cell r="K2361">
            <v>2436.2154450000003</v>
          </cell>
          <cell r="L2361">
            <v>557.20000000000005</v>
          </cell>
        </row>
        <row r="2362">
          <cell r="A2362" t="str">
            <v>E3410 PRD Str/Impv, Fredonia 3&amp;4 OP</v>
          </cell>
          <cell r="B2362" t="str">
            <v>E3410 PRD Str/Impv, Fredonia 3&amp;4 OP-4</v>
          </cell>
          <cell r="C2362" t="str">
            <v>403E</v>
          </cell>
          <cell r="E2362">
            <v>43220</v>
          </cell>
          <cell r="F2362">
            <v>1252681.2</v>
          </cell>
          <cell r="G2362">
            <v>1.8000000000000002E-2</v>
          </cell>
          <cell r="H2362">
            <v>1879.02</v>
          </cell>
          <cell r="I2362">
            <v>1624143.63</v>
          </cell>
          <cell r="J2362">
            <v>1.8000000000000002E-2</v>
          </cell>
          <cell r="K2362">
            <v>2436.2154450000003</v>
          </cell>
          <cell r="L2362">
            <v>557.20000000000005</v>
          </cell>
        </row>
        <row r="2363">
          <cell r="A2363" t="str">
            <v>E3410 PRD Str/Impv, Fredonia 3&amp;4 OP</v>
          </cell>
          <cell r="B2363" t="str">
            <v>E3410 PRD Str/Impv, Fredonia 3&amp;4 OP-5</v>
          </cell>
          <cell r="C2363" t="str">
            <v>403E</v>
          </cell>
          <cell r="E2363">
            <v>43251</v>
          </cell>
          <cell r="F2363">
            <v>1252681.2</v>
          </cell>
          <cell r="G2363">
            <v>1.8000000000000002E-2</v>
          </cell>
          <cell r="H2363">
            <v>1879.02</v>
          </cell>
          <cell r="I2363">
            <v>1624143.63</v>
          </cell>
          <cell r="J2363">
            <v>1.8000000000000002E-2</v>
          </cell>
          <cell r="K2363">
            <v>2436.2154450000003</v>
          </cell>
          <cell r="L2363">
            <v>557.20000000000005</v>
          </cell>
        </row>
        <row r="2364">
          <cell r="A2364" t="str">
            <v>E3410 PRD Str/Impv, Fredonia 3&amp;4 OP</v>
          </cell>
          <cell r="B2364" t="str">
            <v>E3410 PRD Str/Impv, Fredonia 3&amp;4 OP-6</v>
          </cell>
          <cell r="C2364" t="str">
            <v>403E</v>
          </cell>
          <cell r="E2364">
            <v>43281</v>
          </cell>
          <cell r="F2364">
            <v>1252681.2</v>
          </cell>
          <cell r="G2364">
            <v>1.8000000000000002E-2</v>
          </cell>
          <cell r="H2364">
            <v>1879.02</v>
          </cell>
          <cell r="I2364">
            <v>1624143.63</v>
          </cell>
          <cell r="J2364">
            <v>1.8000000000000002E-2</v>
          </cell>
          <cell r="K2364">
            <v>2436.2154450000003</v>
          </cell>
          <cell r="L2364">
            <v>557.20000000000005</v>
          </cell>
        </row>
        <row r="2365">
          <cell r="A2365" t="str">
            <v>E3410 PRD Str/Impv, Fredonia 3&amp;4 OP</v>
          </cell>
          <cell r="B2365" t="str">
            <v>E3410 PRD Str/Impv, Fredonia 3&amp;4 OP-7</v>
          </cell>
          <cell r="C2365" t="str">
            <v>403E</v>
          </cell>
          <cell r="E2365">
            <v>43312</v>
          </cell>
          <cell r="F2365">
            <v>1252681.2</v>
          </cell>
          <cell r="G2365">
            <v>1.8000000000000002E-2</v>
          </cell>
          <cell r="H2365">
            <v>1879.02</v>
          </cell>
          <cell r="I2365">
            <v>1624143.63</v>
          </cell>
          <cell r="J2365">
            <v>1.8000000000000002E-2</v>
          </cell>
          <cell r="K2365">
            <v>2436.2154450000003</v>
          </cell>
          <cell r="L2365">
            <v>557.20000000000005</v>
          </cell>
        </row>
        <row r="2366">
          <cell r="A2366" t="str">
            <v>E3410 PRD Str/Impv, Fredonia 3&amp;4 OP</v>
          </cell>
          <cell r="B2366" t="str">
            <v>E3410 PRD Str/Impv, Fredonia 3&amp;4 OP-8</v>
          </cell>
          <cell r="C2366" t="str">
            <v>403E</v>
          </cell>
          <cell r="E2366">
            <v>43343</v>
          </cell>
          <cell r="F2366">
            <v>1252681.2</v>
          </cell>
          <cell r="G2366">
            <v>1.8000000000000002E-2</v>
          </cell>
          <cell r="H2366">
            <v>1879.02</v>
          </cell>
          <cell r="I2366">
            <v>1624143.63</v>
          </cell>
          <cell r="J2366">
            <v>1.8000000000000002E-2</v>
          </cell>
          <cell r="K2366">
            <v>2436.2154450000003</v>
          </cell>
          <cell r="L2366">
            <v>557.20000000000005</v>
          </cell>
        </row>
        <row r="2367">
          <cell r="A2367" t="str">
            <v>E3410 PRD Str/Impv, Fredonia 3&amp;4 OP</v>
          </cell>
          <cell r="B2367" t="str">
            <v>E3410 PRD Str/Impv, Fredonia 3&amp;4 OP-9</v>
          </cell>
          <cell r="C2367" t="str">
            <v>403E</v>
          </cell>
          <cell r="E2367">
            <v>43373</v>
          </cell>
          <cell r="F2367">
            <v>1252681.2</v>
          </cell>
          <cell r="G2367">
            <v>1.8000000000000002E-2</v>
          </cell>
          <cell r="H2367">
            <v>1879.02</v>
          </cell>
          <cell r="I2367">
            <v>1624143.63</v>
          </cell>
          <cell r="J2367">
            <v>1.8000000000000002E-2</v>
          </cell>
          <cell r="K2367">
            <v>2436.2154450000003</v>
          </cell>
          <cell r="L2367">
            <v>557.20000000000005</v>
          </cell>
        </row>
        <row r="2368">
          <cell r="A2368" t="str">
            <v>E3410 PRD Str/Impv, Fredonia 3&amp;4 OP</v>
          </cell>
          <cell r="B2368" t="str">
            <v>E3410 PRD Str/Impv, Fredonia 3&amp;4 OP-10</v>
          </cell>
          <cell r="C2368" t="str">
            <v>403E</v>
          </cell>
          <cell r="E2368">
            <v>43404</v>
          </cell>
          <cell r="F2368">
            <v>1432785.3</v>
          </cell>
          <cell r="G2368">
            <v>1.8000000000000002E-2</v>
          </cell>
          <cell r="H2368">
            <v>2149.1799999999998</v>
          </cell>
          <cell r="I2368">
            <v>1624143.63</v>
          </cell>
          <cell r="J2368">
            <v>1.8000000000000002E-2</v>
          </cell>
          <cell r="K2368">
            <v>2436.2154450000003</v>
          </cell>
          <cell r="L2368">
            <v>287.04000000000002</v>
          </cell>
        </row>
        <row r="2369">
          <cell r="A2369" t="str">
            <v>E3410 PRD Str/Impv, Fredonia 3&amp;4 OP</v>
          </cell>
          <cell r="B2369" t="str">
            <v>E3410 PRD Str/Impv, Fredonia 3&amp;4 OP-11</v>
          </cell>
          <cell r="C2369" t="str">
            <v>403E</v>
          </cell>
          <cell r="E2369">
            <v>43434</v>
          </cell>
          <cell r="F2369">
            <v>1613053.66</v>
          </cell>
          <cell r="G2369">
            <v>1.8000000000000002E-2</v>
          </cell>
          <cell r="H2369">
            <v>2419.58</v>
          </cell>
          <cell r="I2369">
            <v>1624143.63</v>
          </cell>
          <cell r="J2369">
            <v>1.8000000000000002E-2</v>
          </cell>
          <cell r="K2369">
            <v>2436.2154450000003</v>
          </cell>
          <cell r="L2369">
            <v>16.64</v>
          </cell>
        </row>
        <row r="2370">
          <cell r="A2370" t="str">
            <v>E3410 PRD Str/Impv, Fredonia 3&amp;4 OP</v>
          </cell>
          <cell r="B2370" t="str">
            <v>E3410 PRD Str/Impv, Fredonia 3&amp;4 OP-12</v>
          </cell>
          <cell r="C2370" t="str">
            <v>403E</v>
          </cell>
          <cell r="E2370">
            <v>43465</v>
          </cell>
          <cell r="F2370">
            <v>1624143.63</v>
          </cell>
          <cell r="G2370">
            <v>1.8000000000000002E-2</v>
          </cell>
          <cell r="H2370">
            <v>2436.21</v>
          </cell>
          <cell r="I2370">
            <v>1624143.63</v>
          </cell>
          <cell r="J2370">
            <v>1.8000000000000002E-2</v>
          </cell>
          <cell r="K2370">
            <v>2436.2154450000003</v>
          </cell>
          <cell r="L2370">
            <v>0.01</v>
          </cell>
        </row>
        <row r="2371">
          <cell r="A2371" t="str">
            <v>E3410 PRD Str/Impv, Fredonia 3&amp;4 OP Total</v>
          </cell>
          <cell r="C2371" t="str">
            <v>EPRD</v>
          </cell>
          <cell r="E2371" t="str">
            <v>Total</v>
          </cell>
          <cell r="F2371"/>
          <cell r="G2371"/>
          <cell r="H2371">
            <v>23916.15</v>
          </cell>
          <cell r="I2371"/>
          <cell r="J2371">
            <v>0</v>
          </cell>
          <cell r="K2371">
            <v>29234.585340000009</v>
          </cell>
          <cell r="L2371">
            <v>5318.44</v>
          </cell>
        </row>
        <row r="2372">
          <cell r="A2372" t="str">
            <v>E3410 PRD Str/Impv, Goldendale</v>
          </cell>
          <cell r="B2372" t="str">
            <v>E3410 PRD Str/Impv, Goldendale-1</v>
          </cell>
          <cell r="C2372" t="str">
            <v>403E</v>
          </cell>
          <cell r="E2372">
            <v>43131</v>
          </cell>
          <cell r="F2372">
            <v>457760.72</v>
          </cell>
          <cell r="G2372">
            <v>1.01E-2</v>
          </cell>
          <cell r="H2372">
            <v>385.28</v>
          </cell>
          <cell r="I2372">
            <v>457760.72</v>
          </cell>
          <cell r="J2372">
            <v>1.01E-2</v>
          </cell>
          <cell r="K2372">
            <v>385.28193933333324</v>
          </cell>
          <cell r="L2372">
            <v>0</v>
          </cell>
        </row>
        <row r="2373">
          <cell r="A2373" t="str">
            <v>E3410 PRD Str/Impv, Goldendale</v>
          </cell>
          <cell r="B2373" t="str">
            <v>E3410 PRD Str/Impv, Goldendale-2</v>
          </cell>
          <cell r="C2373" t="str">
            <v>403E</v>
          </cell>
          <cell r="E2373">
            <v>43159</v>
          </cell>
          <cell r="F2373">
            <v>457760.72</v>
          </cell>
          <cell r="G2373">
            <v>1.01E-2</v>
          </cell>
          <cell r="H2373">
            <v>385.28</v>
          </cell>
          <cell r="I2373">
            <v>457760.72</v>
          </cell>
          <cell r="J2373">
            <v>1.01E-2</v>
          </cell>
          <cell r="K2373">
            <v>385.28193933333324</v>
          </cell>
          <cell r="L2373">
            <v>0</v>
          </cell>
        </row>
        <row r="2374">
          <cell r="A2374" t="str">
            <v>E3410 PRD Str/Impv, Goldendale</v>
          </cell>
          <cell r="B2374" t="str">
            <v>E3410 PRD Str/Impv, Goldendale-3</v>
          </cell>
          <cell r="C2374" t="str">
            <v>403E</v>
          </cell>
          <cell r="E2374">
            <v>43190</v>
          </cell>
          <cell r="F2374">
            <v>457760.72</v>
          </cell>
          <cell r="G2374">
            <v>1.01E-2</v>
          </cell>
          <cell r="H2374">
            <v>385.28</v>
          </cell>
          <cell r="I2374">
            <v>457760.72</v>
          </cell>
          <cell r="J2374">
            <v>1.01E-2</v>
          </cell>
          <cell r="K2374">
            <v>385.28193933333324</v>
          </cell>
          <cell r="L2374">
            <v>0</v>
          </cell>
        </row>
        <row r="2375">
          <cell r="A2375" t="str">
            <v>E3410 PRD Str/Impv, Goldendale</v>
          </cell>
          <cell r="B2375" t="str">
            <v>E3410 PRD Str/Impv, Goldendale-4</v>
          </cell>
          <cell r="C2375" t="str">
            <v>403E</v>
          </cell>
          <cell r="E2375">
            <v>43220</v>
          </cell>
          <cell r="F2375">
            <v>457760.72</v>
          </cell>
          <cell r="G2375">
            <v>1.01E-2</v>
          </cell>
          <cell r="H2375">
            <v>385.28</v>
          </cell>
          <cell r="I2375">
            <v>457760.72</v>
          </cell>
          <cell r="J2375">
            <v>1.01E-2</v>
          </cell>
          <cell r="K2375">
            <v>385.28193933333324</v>
          </cell>
          <cell r="L2375">
            <v>0</v>
          </cell>
        </row>
        <row r="2376">
          <cell r="A2376" t="str">
            <v>E3410 PRD Str/Impv, Goldendale</v>
          </cell>
          <cell r="B2376" t="str">
            <v>E3410 PRD Str/Impv, Goldendale-5</v>
          </cell>
          <cell r="C2376" t="str">
            <v>403E</v>
          </cell>
          <cell r="E2376">
            <v>43251</v>
          </cell>
          <cell r="F2376">
            <v>457760.72</v>
          </cell>
          <cell r="G2376">
            <v>1.01E-2</v>
          </cell>
          <cell r="H2376">
            <v>385.28</v>
          </cell>
          <cell r="I2376">
            <v>457760.72</v>
          </cell>
          <cell r="J2376">
            <v>1.01E-2</v>
          </cell>
          <cell r="K2376">
            <v>385.28193933333324</v>
          </cell>
          <cell r="L2376">
            <v>0</v>
          </cell>
        </row>
        <row r="2377">
          <cell r="A2377" t="str">
            <v>E3410 PRD Str/Impv, Goldendale</v>
          </cell>
          <cell r="B2377" t="str">
            <v>E3410 PRD Str/Impv, Goldendale-6</v>
          </cell>
          <cell r="C2377" t="str">
            <v>403E</v>
          </cell>
          <cell r="E2377">
            <v>43281</v>
          </cell>
          <cell r="F2377">
            <v>457760.72</v>
          </cell>
          <cell r="G2377">
            <v>1.01E-2</v>
          </cell>
          <cell r="H2377">
            <v>385.28</v>
          </cell>
          <cell r="I2377">
            <v>457760.72</v>
          </cell>
          <cell r="J2377">
            <v>1.01E-2</v>
          </cell>
          <cell r="K2377">
            <v>385.28193933333324</v>
          </cell>
          <cell r="L2377">
            <v>0</v>
          </cell>
        </row>
        <row r="2378">
          <cell r="A2378" t="str">
            <v>E3410 PRD Str/Impv, Goldendale</v>
          </cell>
          <cell r="B2378" t="str">
            <v>E3410 PRD Str/Impv, Goldendale-7</v>
          </cell>
          <cell r="C2378" t="str">
            <v>403E</v>
          </cell>
          <cell r="E2378">
            <v>43312</v>
          </cell>
          <cell r="F2378">
            <v>457760.72</v>
          </cell>
          <cell r="G2378">
            <v>1.01E-2</v>
          </cell>
          <cell r="H2378">
            <v>385.28</v>
          </cell>
          <cell r="I2378">
            <v>457760.72</v>
          </cell>
          <cell r="J2378">
            <v>1.01E-2</v>
          </cell>
          <cell r="K2378">
            <v>385.28193933333324</v>
          </cell>
          <cell r="L2378">
            <v>0</v>
          </cell>
        </row>
        <row r="2379">
          <cell r="A2379" t="str">
            <v>E3410 PRD Str/Impv, Goldendale</v>
          </cell>
          <cell r="B2379" t="str">
            <v>E3410 PRD Str/Impv, Goldendale-8</v>
          </cell>
          <cell r="C2379" t="str">
            <v>403E</v>
          </cell>
          <cell r="E2379">
            <v>43343</v>
          </cell>
          <cell r="F2379">
            <v>457760.72</v>
          </cell>
          <cell r="G2379">
            <v>1.01E-2</v>
          </cell>
          <cell r="H2379">
            <v>385.28</v>
          </cell>
          <cell r="I2379">
            <v>457760.72</v>
          </cell>
          <cell r="J2379">
            <v>1.01E-2</v>
          </cell>
          <cell r="K2379">
            <v>385.28193933333324</v>
          </cell>
          <cell r="L2379">
            <v>0</v>
          </cell>
        </row>
        <row r="2380">
          <cell r="A2380" t="str">
            <v>E3410 PRD Str/Impv, Goldendale</v>
          </cell>
          <cell r="B2380" t="str">
            <v>E3410 PRD Str/Impv, Goldendale-9</v>
          </cell>
          <cell r="C2380" t="str">
            <v>403E</v>
          </cell>
          <cell r="E2380">
            <v>43373</v>
          </cell>
          <cell r="F2380">
            <v>457760.72</v>
          </cell>
          <cell r="G2380">
            <v>1.01E-2</v>
          </cell>
          <cell r="H2380">
            <v>385.28</v>
          </cell>
          <cell r="I2380">
            <v>457760.72</v>
          </cell>
          <cell r="J2380">
            <v>1.01E-2</v>
          </cell>
          <cell r="K2380">
            <v>385.28193933333324</v>
          </cell>
          <cell r="L2380">
            <v>0</v>
          </cell>
        </row>
        <row r="2381">
          <cell r="A2381" t="str">
            <v>E3410 PRD Str/Impv, Goldendale</v>
          </cell>
          <cell r="B2381" t="str">
            <v>E3410 PRD Str/Impv, Goldendale-10</v>
          </cell>
          <cell r="C2381" t="str">
            <v>403E</v>
          </cell>
          <cell r="E2381">
            <v>43404</v>
          </cell>
          <cell r="F2381">
            <v>457760.72</v>
          </cell>
          <cell r="G2381">
            <v>1.01E-2</v>
          </cell>
          <cell r="H2381">
            <v>385.28</v>
          </cell>
          <cell r="I2381">
            <v>457760.72</v>
          </cell>
          <cell r="J2381">
            <v>1.01E-2</v>
          </cell>
          <cell r="K2381">
            <v>385.28193933333324</v>
          </cell>
          <cell r="L2381">
            <v>0</v>
          </cell>
        </row>
        <row r="2382">
          <cell r="A2382" t="str">
            <v>E3410 PRD Str/Impv, Goldendale</v>
          </cell>
          <cell r="B2382" t="str">
            <v>E3410 PRD Str/Impv, Goldendale-11</v>
          </cell>
          <cell r="C2382" t="str">
            <v>403E</v>
          </cell>
          <cell r="E2382">
            <v>43434</v>
          </cell>
          <cell r="F2382">
            <v>457760.72</v>
          </cell>
          <cell r="G2382">
            <v>1.01E-2</v>
          </cell>
          <cell r="H2382">
            <v>385.28</v>
          </cell>
          <cell r="I2382">
            <v>457760.72</v>
          </cell>
          <cell r="J2382">
            <v>1.01E-2</v>
          </cell>
          <cell r="K2382">
            <v>385.28193933333324</v>
          </cell>
          <cell r="L2382">
            <v>0</v>
          </cell>
        </row>
        <row r="2383">
          <cell r="A2383" t="str">
            <v>E3410 PRD Str/Impv, Goldendale</v>
          </cell>
          <cell r="B2383" t="str">
            <v>E3410 PRD Str/Impv, Goldendale-12</v>
          </cell>
          <cell r="C2383" t="str">
            <v>403E</v>
          </cell>
          <cell r="E2383">
            <v>43465</v>
          </cell>
          <cell r="F2383">
            <v>457760.72</v>
          </cell>
          <cell r="G2383">
            <v>1.01E-2</v>
          </cell>
          <cell r="H2383">
            <v>385.28</v>
          </cell>
          <cell r="I2383">
            <v>457760.72</v>
          </cell>
          <cell r="J2383">
            <v>1.01E-2</v>
          </cell>
          <cell r="K2383">
            <v>385.28193933333324</v>
          </cell>
          <cell r="L2383">
            <v>0</v>
          </cell>
        </row>
        <row r="2384">
          <cell r="A2384" t="str">
            <v>E3410 PRD Str/Impv, Goldendale Total</v>
          </cell>
          <cell r="C2384" t="str">
            <v>EPRD</v>
          </cell>
          <cell r="E2384" t="str">
            <v>Total</v>
          </cell>
          <cell r="F2384"/>
          <cell r="G2384"/>
          <cell r="H2384">
            <v>4623.3599999999988</v>
          </cell>
          <cell r="I2384"/>
          <cell r="J2384">
            <v>0</v>
          </cell>
          <cell r="K2384">
            <v>4623.3832719999991</v>
          </cell>
          <cell r="L2384">
            <v>0.02</v>
          </cell>
        </row>
        <row r="2385">
          <cell r="A2385" t="str">
            <v>E3410 PRD Str/Impv, Goldendale OP</v>
          </cell>
          <cell r="B2385" t="str">
            <v>E3410 PRD Str/Impv, Goldendale OP-1</v>
          </cell>
          <cell r="C2385" t="str">
            <v>403E</v>
          </cell>
          <cell r="E2385">
            <v>43131</v>
          </cell>
          <cell r="F2385">
            <v>33993049</v>
          </cell>
          <cell r="G2385">
            <v>1.01E-2</v>
          </cell>
          <cell r="H2385">
            <v>28610.82</v>
          </cell>
          <cell r="I2385">
            <v>33993049</v>
          </cell>
          <cell r="J2385">
            <v>1.01E-2</v>
          </cell>
          <cell r="K2385">
            <v>28610.816241666664</v>
          </cell>
          <cell r="L2385">
            <v>0</v>
          </cell>
        </row>
        <row r="2386">
          <cell r="A2386" t="str">
            <v>E3410 PRD Str/Impv, Goldendale OP</v>
          </cell>
          <cell r="B2386" t="str">
            <v>E3410 PRD Str/Impv, Goldendale OP-2</v>
          </cell>
          <cell r="C2386" t="str">
            <v>403E</v>
          </cell>
          <cell r="E2386">
            <v>43159</v>
          </cell>
          <cell r="F2386">
            <v>33993049</v>
          </cell>
          <cell r="G2386">
            <v>1.01E-2</v>
          </cell>
          <cell r="H2386">
            <v>28610.82</v>
          </cell>
          <cell r="I2386">
            <v>33993049</v>
          </cell>
          <cell r="J2386">
            <v>1.01E-2</v>
          </cell>
          <cell r="K2386">
            <v>28610.816241666664</v>
          </cell>
          <cell r="L2386">
            <v>0</v>
          </cell>
        </row>
        <row r="2387">
          <cell r="A2387" t="str">
            <v>E3410 PRD Str/Impv, Goldendale OP</v>
          </cell>
          <cell r="B2387" t="str">
            <v>E3410 PRD Str/Impv, Goldendale OP-3</v>
          </cell>
          <cell r="C2387" t="str">
            <v>403E</v>
          </cell>
          <cell r="E2387">
            <v>43190</v>
          </cell>
          <cell r="F2387">
            <v>33993049</v>
          </cell>
          <cell r="G2387">
            <v>1.01E-2</v>
          </cell>
          <cell r="H2387">
            <v>28610.82</v>
          </cell>
          <cell r="I2387">
            <v>33993049</v>
          </cell>
          <cell r="J2387">
            <v>1.01E-2</v>
          </cell>
          <cell r="K2387">
            <v>28610.816241666664</v>
          </cell>
          <cell r="L2387">
            <v>0</v>
          </cell>
        </row>
        <row r="2388">
          <cell r="A2388" t="str">
            <v>E3410 PRD Str/Impv, Goldendale OP</v>
          </cell>
          <cell r="B2388" t="str">
            <v>E3410 PRD Str/Impv, Goldendale OP-4</v>
          </cell>
          <cell r="C2388" t="str">
            <v>403E</v>
          </cell>
          <cell r="E2388">
            <v>43220</v>
          </cell>
          <cell r="F2388">
            <v>33993049</v>
          </cell>
          <cell r="G2388">
            <v>1.01E-2</v>
          </cell>
          <cell r="H2388">
            <v>28610.82</v>
          </cell>
          <cell r="I2388">
            <v>33993049</v>
          </cell>
          <cell r="J2388">
            <v>1.01E-2</v>
          </cell>
          <cell r="K2388">
            <v>28610.816241666664</v>
          </cell>
          <cell r="L2388">
            <v>0</v>
          </cell>
        </row>
        <row r="2389">
          <cell r="A2389" t="str">
            <v>E3410 PRD Str/Impv, Goldendale OP</v>
          </cell>
          <cell r="B2389" t="str">
            <v>E3410 PRD Str/Impv, Goldendale OP-5</v>
          </cell>
          <cell r="C2389" t="str">
            <v>403E</v>
          </cell>
          <cell r="E2389">
            <v>43251</v>
          </cell>
          <cell r="F2389">
            <v>33993049</v>
          </cell>
          <cell r="G2389">
            <v>1.01E-2</v>
          </cell>
          <cell r="H2389">
            <v>28610.82</v>
          </cell>
          <cell r="I2389">
            <v>33993049</v>
          </cell>
          <cell r="J2389">
            <v>1.01E-2</v>
          </cell>
          <cell r="K2389">
            <v>28610.816241666664</v>
          </cell>
          <cell r="L2389">
            <v>0</v>
          </cell>
        </row>
        <row r="2390">
          <cell r="A2390" t="str">
            <v>E3410 PRD Str/Impv, Goldendale OP</v>
          </cell>
          <cell r="B2390" t="str">
            <v>E3410 PRD Str/Impv, Goldendale OP-6</v>
          </cell>
          <cell r="C2390" t="str">
            <v>403E</v>
          </cell>
          <cell r="E2390">
            <v>43281</v>
          </cell>
          <cell r="F2390">
            <v>33993049</v>
          </cell>
          <cell r="G2390">
            <v>1.01E-2</v>
          </cell>
          <cell r="H2390">
            <v>28610.82</v>
          </cell>
          <cell r="I2390">
            <v>33993049</v>
          </cell>
          <cell r="J2390">
            <v>1.01E-2</v>
          </cell>
          <cell r="K2390">
            <v>28610.816241666664</v>
          </cell>
          <cell r="L2390">
            <v>0</v>
          </cell>
        </row>
        <row r="2391">
          <cell r="A2391" t="str">
            <v>E3410 PRD Str/Impv, Goldendale OP</v>
          </cell>
          <cell r="B2391" t="str">
            <v>E3410 PRD Str/Impv, Goldendale OP-7</v>
          </cell>
          <cell r="C2391" t="str">
            <v>403E</v>
          </cell>
          <cell r="E2391">
            <v>43312</v>
          </cell>
          <cell r="F2391">
            <v>33993049</v>
          </cell>
          <cell r="G2391">
            <v>1.01E-2</v>
          </cell>
          <cell r="H2391">
            <v>28610.82</v>
          </cell>
          <cell r="I2391">
            <v>33993049</v>
          </cell>
          <cell r="J2391">
            <v>1.01E-2</v>
          </cell>
          <cell r="K2391">
            <v>28610.816241666664</v>
          </cell>
          <cell r="L2391">
            <v>0</v>
          </cell>
        </row>
        <row r="2392">
          <cell r="A2392" t="str">
            <v>E3410 PRD Str/Impv, Goldendale OP</v>
          </cell>
          <cell r="B2392" t="str">
            <v>E3410 PRD Str/Impv, Goldendale OP-8</v>
          </cell>
          <cell r="C2392" t="str">
            <v>403E</v>
          </cell>
          <cell r="E2392">
            <v>43343</v>
          </cell>
          <cell r="F2392">
            <v>33993049</v>
          </cell>
          <cell r="G2392">
            <v>1.01E-2</v>
          </cell>
          <cell r="H2392">
            <v>28610.82</v>
          </cell>
          <cell r="I2392">
            <v>33993049</v>
          </cell>
          <cell r="J2392">
            <v>1.01E-2</v>
          </cell>
          <cell r="K2392">
            <v>28610.816241666664</v>
          </cell>
          <cell r="L2392">
            <v>0</v>
          </cell>
        </row>
        <row r="2393">
          <cell r="A2393" t="str">
            <v>E3410 PRD Str/Impv, Goldendale OP</v>
          </cell>
          <cell r="B2393" t="str">
            <v>E3410 PRD Str/Impv, Goldendale OP-9</v>
          </cell>
          <cell r="C2393" t="str">
            <v>403E</v>
          </cell>
          <cell r="E2393">
            <v>43373</v>
          </cell>
          <cell r="F2393">
            <v>33993049</v>
          </cell>
          <cell r="G2393">
            <v>1.01E-2</v>
          </cell>
          <cell r="H2393">
            <v>28610.82</v>
          </cell>
          <cell r="I2393">
            <v>33993049</v>
          </cell>
          <cell r="J2393">
            <v>1.01E-2</v>
          </cell>
          <cell r="K2393">
            <v>28610.816241666664</v>
          </cell>
          <cell r="L2393">
            <v>0</v>
          </cell>
        </row>
        <row r="2394">
          <cell r="A2394" t="str">
            <v>E3410 PRD Str/Impv, Goldendale OP</v>
          </cell>
          <cell r="B2394" t="str">
            <v>E3410 PRD Str/Impv, Goldendale OP-10</v>
          </cell>
          <cell r="C2394" t="str">
            <v>403E</v>
          </cell>
          <cell r="E2394">
            <v>43404</v>
          </cell>
          <cell r="F2394">
            <v>33993049</v>
          </cell>
          <cell r="G2394">
            <v>1.01E-2</v>
          </cell>
          <cell r="H2394">
            <v>28610.82</v>
          </cell>
          <cell r="I2394">
            <v>33993049</v>
          </cell>
          <cell r="J2394">
            <v>1.01E-2</v>
          </cell>
          <cell r="K2394">
            <v>28610.816241666664</v>
          </cell>
          <cell r="L2394">
            <v>0</v>
          </cell>
        </row>
        <row r="2395">
          <cell r="A2395" t="str">
            <v>E3410 PRD Str/Impv, Goldendale OP</v>
          </cell>
          <cell r="B2395" t="str">
            <v>E3410 PRD Str/Impv, Goldendale OP-11</v>
          </cell>
          <cell r="C2395" t="str">
            <v>403E</v>
          </cell>
          <cell r="E2395">
            <v>43434</v>
          </cell>
          <cell r="F2395">
            <v>33993049</v>
          </cell>
          <cell r="G2395">
            <v>1.01E-2</v>
          </cell>
          <cell r="H2395">
            <v>28610.82</v>
          </cell>
          <cell r="I2395">
            <v>33993049</v>
          </cell>
          <cell r="J2395">
            <v>1.01E-2</v>
          </cell>
          <cell r="K2395">
            <v>28610.816241666664</v>
          </cell>
          <cell r="L2395">
            <v>0</v>
          </cell>
        </row>
        <row r="2396">
          <cell r="A2396" t="str">
            <v>E3410 PRD Str/Impv, Goldendale OP</v>
          </cell>
          <cell r="B2396" t="str">
            <v>E3410 PRD Str/Impv, Goldendale OP-12</v>
          </cell>
          <cell r="C2396" t="str">
            <v>403E</v>
          </cell>
          <cell r="E2396">
            <v>43465</v>
          </cell>
          <cell r="F2396">
            <v>33993049</v>
          </cell>
          <cell r="G2396">
            <v>1.01E-2</v>
          </cell>
          <cell r="H2396">
            <v>28610.82</v>
          </cell>
          <cell r="I2396">
            <v>33993049</v>
          </cell>
          <cell r="J2396">
            <v>1.01E-2</v>
          </cell>
          <cell r="K2396">
            <v>28610.816241666664</v>
          </cell>
          <cell r="L2396">
            <v>0</v>
          </cell>
        </row>
        <row r="2397">
          <cell r="A2397" t="str">
            <v>E3410 PRD Str/Impv, Goldendale OP Total</v>
          </cell>
          <cell r="C2397" t="str">
            <v>EPRD</v>
          </cell>
          <cell r="E2397" t="str">
            <v>Total</v>
          </cell>
          <cell r="F2397"/>
          <cell r="G2397"/>
          <cell r="H2397">
            <v>343329.84</v>
          </cell>
          <cell r="I2397"/>
          <cell r="J2397">
            <v>0</v>
          </cell>
          <cell r="K2397">
            <v>343329.79490000004</v>
          </cell>
          <cell r="L2397">
            <v>-0.05</v>
          </cell>
        </row>
        <row r="2398">
          <cell r="A2398" t="str">
            <v>E3410 PRD Str/Impv, Mint Farm</v>
          </cell>
          <cell r="B2398" t="str">
            <v>E3410 PRD Str/Impv, Mint Farm-1</v>
          </cell>
          <cell r="C2398" t="str">
            <v>403E</v>
          </cell>
          <cell r="E2398">
            <v>43131</v>
          </cell>
          <cell r="F2398">
            <v>1083013.78</v>
          </cell>
          <cell r="G2398">
            <v>2.5899999999999999E-2</v>
          </cell>
          <cell r="H2398">
            <v>2337.5</v>
          </cell>
          <cell r="I2398">
            <v>1211276.7</v>
          </cell>
          <cell r="J2398">
            <v>2.5899999999999999E-2</v>
          </cell>
          <cell r="K2398">
            <v>2614.3388774999999</v>
          </cell>
          <cell r="L2398">
            <v>276.83999999999997</v>
          </cell>
        </row>
        <row r="2399">
          <cell r="A2399" t="str">
            <v>E3410 PRD Str/Impv, Mint Farm</v>
          </cell>
          <cell r="B2399" t="str">
            <v>E3410 PRD Str/Impv, Mint Farm-2</v>
          </cell>
          <cell r="C2399" t="str">
            <v>403E</v>
          </cell>
          <cell r="E2399">
            <v>43159</v>
          </cell>
          <cell r="F2399">
            <v>1188596.7</v>
          </cell>
          <cell r="G2399">
            <v>2.5899999999999999E-2</v>
          </cell>
          <cell r="H2399">
            <v>2565.3900000000003</v>
          </cell>
          <cell r="I2399">
            <v>1211276.7</v>
          </cell>
          <cell r="J2399">
            <v>2.5899999999999999E-2</v>
          </cell>
          <cell r="K2399">
            <v>2614.3388774999999</v>
          </cell>
          <cell r="L2399">
            <v>48.95</v>
          </cell>
        </row>
        <row r="2400">
          <cell r="A2400" t="str">
            <v>E3410 PRD Str/Impv, Mint Farm</v>
          </cell>
          <cell r="B2400" t="str">
            <v>E3410 PRD Str/Impv, Mint Farm-3</v>
          </cell>
          <cell r="C2400" t="str">
            <v>403E</v>
          </cell>
          <cell r="E2400">
            <v>43190</v>
          </cell>
          <cell r="F2400">
            <v>1188879.02</v>
          </cell>
          <cell r="G2400">
            <v>2.5899999999999999E-2</v>
          </cell>
          <cell r="H2400">
            <v>2566</v>
          </cell>
          <cell r="I2400">
            <v>1211276.7</v>
          </cell>
          <cell r="J2400">
            <v>2.5899999999999999E-2</v>
          </cell>
          <cell r="K2400">
            <v>2614.3388774999999</v>
          </cell>
          <cell r="L2400">
            <v>48.34</v>
          </cell>
        </row>
        <row r="2401">
          <cell r="A2401" t="str">
            <v>E3410 PRD Str/Impv, Mint Farm</v>
          </cell>
          <cell r="B2401" t="str">
            <v>E3410 PRD Str/Impv, Mint Farm-4</v>
          </cell>
          <cell r="C2401" t="str">
            <v>403E</v>
          </cell>
          <cell r="E2401">
            <v>43220</v>
          </cell>
          <cell r="F2401">
            <v>1200072.31</v>
          </cell>
          <cell r="G2401">
            <v>2.5899999999999999E-2</v>
          </cell>
          <cell r="H2401">
            <v>2590.1600000000003</v>
          </cell>
          <cell r="I2401">
            <v>1211276.7</v>
          </cell>
          <cell r="J2401">
            <v>2.5899999999999999E-2</v>
          </cell>
          <cell r="K2401">
            <v>2614.3388774999999</v>
          </cell>
          <cell r="L2401">
            <v>24.18</v>
          </cell>
        </row>
        <row r="2402">
          <cell r="A2402" t="str">
            <v>E3410 PRD Str/Impv, Mint Farm</v>
          </cell>
          <cell r="B2402" t="str">
            <v>E3410 PRD Str/Impv, Mint Farm-5</v>
          </cell>
          <cell r="C2402" t="str">
            <v>403E</v>
          </cell>
          <cell r="E2402">
            <v>43251</v>
          </cell>
          <cell r="F2402">
            <v>1211271.1499999999</v>
          </cell>
          <cell r="G2402">
            <v>2.5899999999999999E-2</v>
          </cell>
          <cell r="H2402">
            <v>2614.33</v>
          </cell>
          <cell r="I2402">
            <v>1211276.7</v>
          </cell>
          <cell r="J2402">
            <v>2.5899999999999999E-2</v>
          </cell>
          <cell r="K2402">
            <v>2614.3388774999999</v>
          </cell>
          <cell r="L2402">
            <v>0.01</v>
          </cell>
        </row>
        <row r="2403">
          <cell r="A2403" t="str">
            <v>E3410 PRD Str/Impv, Mint Farm</v>
          </cell>
          <cell r="B2403" t="str">
            <v>E3410 PRD Str/Impv, Mint Farm-6</v>
          </cell>
          <cell r="C2403" t="str">
            <v>403E</v>
          </cell>
          <cell r="E2403">
            <v>43281</v>
          </cell>
          <cell r="F2403">
            <v>1211276.7</v>
          </cell>
          <cell r="G2403">
            <v>2.5899999999999999E-2</v>
          </cell>
          <cell r="H2403">
            <v>2614.34</v>
          </cell>
          <cell r="I2403">
            <v>1211276.7</v>
          </cell>
          <cell r="J2403">
            <v>2.5899999999999999E-2</v>
          </cell>
          <cell r="K2403">
            <v>2614.3388774999999</v>
          </cell>
          <cell r="L2403">
            <v>0</v>
          </cell>
        </row>
        <row r="2404">
          <cell r="A2404" t="str">
            <v>E3410 PRD Str/Impv, Mint Farm</v>
          </cell>
          <cell r="B2404" t="str">
            <v>E3410 PRD Str/Impv, Mint Farm-7</v>
          </cell>
          <cell r="C2404" t="str">
            <v>403E</v>
          </cell>
          <cell r="E2404">
            <v>43312</v>
          </cell>
          <cell r="F2404">
            <v>1211276.7</v>
          </cell>
          <cell r="G2404">
            <v>2.5899999999999999E-2</v>
          </cell>
          <cell r="H2404">
            <v>2614.34</v>
          </cell>
          <cell r="I2404">
            <v>1211276.7</v>
          </cell>
          <cell r="J2404">
            <v>2.5899999999999999E-2</v>
          </cell>
          <cell r="K2404">
            <v>2614.3388774999999</v>
          </cell>
          <cell r="L2404">
            <v>0</v>
          </cell>
        </row>
        <row r="2405">
          <cell r="A2405" t="str">
            <v>E3410 PRD Str/Impv, Mint Farm</v>
          </cell>
          <cell r="B2405" t="str">
            <v>E3410 PRD Str/Impv, Mint Farm-8</v>
          </cell>
          <cell r="C2405" t="str">
            <v>403E</v>
          </cell>
          <cell r="E2405">
            <v>43343</v>
          </cell>
          <cell r="F2405">
            <v>1211276.7</v>
          </cell>
          <cell r="G2405">
            <v>2.5899999999999999E-2</v>
          </cell>
          <cell r="H2405">
            <v>2614.34</v>
          </cell>
          <cell r="I2405">
            <v>1211276.7</v>
          </cell>
          <cell r="J2405">
            <v>2.5899999999999999E-2</v>
          </cell>
          <cell r="K2405">
            <v>2614.3388774999999</v>
          </cell>
          <cell r="L2405">
            <v>0</v>
          </cell>
        </row>
        <row r="2406">
          <cell r="A2406" t="str">
            <v>E3410 PRD Str/Impv, Mint Farm</v>
          </cell>
          <cell r="B2406" t="str">
            <v>E3410 PRD Str/Impv, Mint Farm-9</v>
          </cell>
          <cell r="C2406" t="str">
            <v>403E</v>
          </cell>
          <cell r="E2406">
            <v>43373</v>
          </cell>
          <cell r="F2406">
            <v>1211276.7</v>
          </cell>
          <cell r="G2406">
            <v>2.5899999999999999E-2</v>
          </cell>
          <cell r="H2406">
            <v>2614.34</v>
          </cell>
          <cell r="I2406">
            <v>1211276.7</v>
          </cell>
          <cell r="J2406">
            <v>2.5899999999999999E-2</v>
          </cell>
          <cell r="K2406">
            <v>2614.3388774999999</v>
          </cell>
          <cell r="L2406">
            <v>0</v>
          </cell>
        </row>
        <row r="2407">
          <cell r="A2407" t="str">
            <v>E3410 PRD Str/Impv, Mint Farm</v>
          </cell>
          <cell r="B2407" t="str">
            <v>E3410 PRD Str/Impv, Mint Farm-10</v>
          </cell>
          <cell r="C2407" t="str">
            <v>403E</v>
          </cell>
          <cell r="E2407">
            <v>43404</v>
          </cell>
          <cell r="F2407">
            <v>1211276.7</v>
          </cell>
          <cell r="G2407">
            <v>2.5899999999999999E-2</v>
          </cell>
          <cell r="H2407">
            <v>2614.34</v>
          </cell>
          <cell r="I2407">
            <v>1211276.7</v>
          </cell>
          <cell r="J2407">
            <v>2.5899999999999999E-2</v>
          </cell>
          <cell r="K2407">
            <v>2614.3388774999999</v>
          </cell>
          <cell r="L2407">
            <v>0</v>
          </cell>
        </row>
        <row r="2408">
          <cell r="A2408" t="str">
            <v>E3410 PRD Str/Impv, Mint Farm</v>
          </cell>
          <cell r="B2408" t="str">
            <v>E3410 PRD Str/Impv, Mint Farm-11</v>
          </cell>
          <cell r="C2408" t="str">
            <v>403E</v>
          </cell>
          <cell r="E2408">
            <v>43434</v>
          </cell>
          <cell r="F2408">
            <v>1211276.7</v>
          </cell>
          <cell r="G2408">
            <v>2.5899999999999999E-2</v>
          </cell>
          <cell r="H2408">
            <v>2614.34</v>
          </cell>
          <cell r="I2408">
            <v>1211276.7</v>
          </cell>
          <cell r="J2408">
            <v>2.5899999999999999E-2</v>
          </cell>
          <cell r="K2408">
            <v>2614.3388774999999</v>
          </cell>
          <cell r="L2408">
            <v>0</v>
          </cell>
        </row>
        <row r="2409">
          <cell r="A2409" t="str">
            <v>E3410 PRD Str/Impv, Mint Farm</v>
          </cell>
          <cell r="B2409" t="str">
            <v>E3410 PRD Str/Impv, Mint Farm-12</v>
          </cell>
          <cell r="C2409" t="str">
            <v>403E</v>
          </cell>
          <cell r="E2409">
            <v>43465</v>
          </cell>
          <cell r="F2409">
            <v>1211276.7</v>
          </cell>
          <cell r="G2409">
            <v>2.5899999999999999E-2</v>
          </cell>
          <cell r="H2409">
            <v>2614.34</v>
          </cell>
          <cell r="I2409">
            <v>1211276.7</v>
          </cell>
          <cell r="J2409">
            <v>2.5899999999999999E-2</v>
          </cell>
          <cell r="K2409">
            <v>2614.3388774999999</v>
          </cell>
          <cell r="L2409">
            <v>0</v>
          </cell>
        </row>
        <row r="2410">
          <cell r="A2410" t="str">
            <v>E3410 PRD Str/Impv, Mint Farm Total</v>
          </cell>
          <cell r="C2410" t="str">
            <v>EPRD</v>
          </cell>
          <cell r="E2410" t="str">
            <v>Total</v>
          </cell>
          <cell r="F2410"/>
          <cell r="G2410"/>
          <cell r="H2410">
            <v>30973.760000000002</v>
          </cell>
          <cell r="I2410"/>
          <cell r="J2410">
            <v>0</v>
          </cell>
          <cell r="K2410">
            <v>31372.066529999993</v>
          </cell>
          <cell r="L2410">
            <v>398.31</v>
          </cell>
        </row>
        <row r="2411">
          <cell r="A2411" t="str">
            <v>E3410 PRD Str/Impv, Mint Farm OP</v>
          </cell>
          <cell r="B2411" t="str">
            <v>E3410 PRD Str/Impv, Mint Farm OP-1</v>
          </cell>
          <cell r="C2411" t="str">
            <v>403E</v>
          </cell>
          <cell r="E2411">
            <v>43131</v>
          </cell>
          <cell r="F2411">
            <v>10211670</v>
          </cell>
          <cell r="G2411">
            <v>2.5899999999999999E-2</v>
          </cell>
          <cell r="H2411">
            <v>22040.19</v>
          </cell>
          <cell r="I2411">
            <v>10211670</v>
          </cell>
          <cell r="J2411">
            <v>2.5899999999999999E-2</v>
          </cell>
          <cell r="K2411">
            <v>22040.187749999997</v>
          </cell>
          <cell r="L2411">
            <v>0</v>
          </cell>
        </row>
        <row r="2412">
          <cell r="A2412" t="str">
            <v>E3410 PRD Str/Impv, Mint Farm OP</v>
          </cell>
          <cell r="B2412" t="str">
            <v>E3410 PRD Str/Impv, Mint Farm OP-2</v>
          </cell>
          <cell r="C2412" t="str">
            <v>403E</v>
          </cell>
          <cell r="E2412">
            <v>43159</v>
          </cell>
          <cell r="F2412">
            <v>10211670</v>
          </cell>
          <cell r="G2412">
            <v>2.5899999999999999E-2</v>
          </cell>
          <cell r="H2412">
            <v>22040.19</v>
          </cell>
          <cell r="I2412">
            <v>10211670</v>
          </cell>
          <cell r="J2412">
            <v>2.5899999999999999E-2</v>
          </cell>
          <cell r="K2412">
            <v>22040.187749999997</v>
          </cell>
          <cell r="L2412">
            <v>0</v>
          </cell>
        </row>
        <row r="2413">
          <cell r="A2413" t="str">
            <v>E3410 PRD Str/Impv, Mint Farm OP</v>
          </cell>
          <cell r="B2413" t="str">
            <v>E3410 PRD Str/Impv, Mint Farm OP-3</v>
          </cell>
          <cell r="C2413" t="str">
            <v>403E</v>
          </cell>
          <cell r="E2413">
            <v>43190</v>
          </cell>
          <cell r="F2413">
            <v>10211670</v>
          </cell>
          <cell r="G2413">
            <v>2.5899999999999999E-2</v>
          </cell>
          <cell r="H2413">
            <v>22040.19</v>
          </cell>
          <cell r="I2413">
            <v>10211670</v>
          </cell>
          <cell r="J2413">
            <v>2.5899999999999999E-2</v>
          </cell>
          <cell r="K2413">
            <v>22040.187749999997</v>
          </cell>
          <cell r="L2413">
            <v>0</v>
          </cell>
        </row>
        <row r="2414">
          <cell r="A2414" t="str">
            <v>E3410 PRD Str/Impv, Mint Farm OP</v>
          </cell>
          <cell r="B2414" t="str">
            <v>E3410 PRD Str/Impv, Mint Farm OP-4</v>
          </cell>
          <cell r="C2414" t="str">
            <v>403E</v>
          </cell>
          <cell r="E2414">
            <v>43220</v>
          </cell>
          <cell r="F2414">
            <v>10211670</v>
          </cell>
          <cell r="G2414">
            <v>2.5899999999999999E-2</v>
          </cell>
          <cell r="H2414">
            <v>22040.19</v>
          </cell>
          <cell r="I2414">
            <v>10211670</v>
          </cell>
          <cell r="J2414">
            <v>2.5899999999999999E-2</v>
          </cell>
          <cell r="K2414">
            <v>22040.187749999997</v>
          </cell>
          <cell r="L2414">
            <v>0</v>
          </cell>
        </row>
        <row r="2415">
          <cell r="A2415" t="str">
            <v>E3410 PRD Str/Impv, Mint Farm OP</v>
          </cell>
          <cell r="B2415" t="str">
            <v>E3410 PRD Str/Impv, Mint Farm OP-5</v>
          </cell>
          <cell r="C2415" t="str">
            <v>403E</v>
          </cell>
          <cell r="E2415">
            <v>43251</v>
          </cell>
          <cell r="F2415">
            <v>10211670</v>
          </cell>
          <cell r="G2415">
            <v>2.5899999999999999E-2</v>
          </cell>
          <cell r="H2415">
            <v>22040.19</v>
          </cell>
          <cell r="I2415">
            <v>10211670</v>
          </cell>
          <cell r="J2415">
            <v>2.5899999999999999E-2</v>
          </cell>
          <cell r="K2415">
            <v>22040.187749999997</v>
          </cell>
          <cell r="L2415">
            <v>0</v>
          </cell>
        </row>
        <row r="2416">
          <cell r="A2416" t="str">
            <v>E3410 PRD Str/Impv, Mint Farm OP</v>
          </cell>
          <cell r="B2416" t="str">
            <v>E3410 PRD Str/Impv, Mint Farm OP-6</v>
          </cell>
          <cell r="C2416" t="str">
            <v>403E</v>
          </cell>
          <cell r="E2416">
            <v>43281</v>
          </cell>
          <cell r="F2416">
            <v>10211670</v>
          </cell>
          <cell r="G2416">
            <v>2.5899999999999999E-2</v>
          </cell>
          <cell r="H2416">
            <v>22040.19</v>
          </cell>
          <cell r="I2416">
            <v>10211670</v>
          </cell>
          <cell r="J2416">
            <v>2.5899999999999999E-2</v>
          </cell>
          <cell r="K2416">
            <v>22040.187749999997</v>
          </cell>
          <cell r="L2416">
            <v>0</v>
          </cell>
        </row>
        <row r="2417">
          <cell r="A2417" t="str">
            <v>E3410 PRD Str/Impv, Mint Farm OP</v>
          </cell>
          <cell r="B2417" t="str">
            <v>E3410 PRD Str/Impv, Mint Farm OP-7</v>
          </cell>
          <cell r="C2417" t="str">
            <v>403E</v>
          </cell>
          <cell r="E2417">
            <v>43312</v>
          </cell>
          <cell r="F2417">
            <v>10211670</v>
          </cell>
          <cell r="G2417">
            <v>2.5899999999999999E-2</v>
          </cell>
          <cell r="H2417">
            <v>22040.19</v>
          </cell>
          <cell r="I2417">
            <v>10211670</v>
          </cell>
          <cell r="J2417">
            <v>2.5899999999999999E-2</v>
          </cell>
          <cell r="K2417">
            <v>22040.187749999997</v>
          </cell>
          <cell r="L2417">
            <v>0</v>
          </cell>
        </row>
        <row r="2418">
          <cell r="A2418" t="str">
            <v>E3410 PRD Str/Impv, Mint Farm OP</v>
          </cell>
          <cell r="B2418" t="str">
            <v>E3410 PRD Str/Impv, Mint Farm OP-8</v>
          </cell>
          <cell r="C2418" t="str">
            <v>403E</v>
          </cell>
          <cell r="E2418">
            <v>43343</v>
          </cell>
          <cell r="F2418">
            <v>10211670</v>
          </cell>
          <cell r="G2418">
            <v>2.5899999999999999E-2</v>
          </cell>
          <cell r="H2418">
            <v>22040.19</v>
          </cell>
          <cell r="I2418">
            <v>10211670</v>
          </cell>
          <cell r="J2418">
            <v>2.5899999999999999E-2</v>
          </cell>
          <cell r="K2418">
            <v>22040.187749999997</v>
          </cell>
          <cell r="L2418">
            <v>0</v>
          </cell>
        </row>
        <row r="2419">
          <cell r="A2419" t="str">
            <v>E3410 PRD Str/Impv, Mint Farm OP</v>
          </cell>
          <cell r="B2419" t="str">
            <v>E3410 PRD Str/Impv, Mint Farm OP-9</v>
          </cell>
          <cell r="C2419" t="str">
            <v>403E</v>
          </cell>
          <cell r="E2419">
            <v>43373</v>
          </cell>
          <cell r="F2419">
            <v>10211670</v>
          </cell>
          <cell r="G2419">
            <v>2.5899999999999999E-2</v>
          </cell>
          <cell r="H2419">
            <v>22040.19</v>
          </cell>
          <cell r="I2419">
            <v>10211670</v>
          </cell>
          <cell r="J2419">
            <v>2.5899999999999999E-2</v>
          </cell>
          <cell r="K2419">
            <v>22040.187749999997</v>
          </cell>
          <cell r="L2419">
            <v>0</v>
          </cell>
        </row>
        <row r="2420">
          <cell r="A2420" t="str">
            <v>E3410 PRD Str/Impv, Mint Farm OP</v>
          </cell>
          <cell r="B2420" t="str">
            <v>E3410 PRD Str/Impv, Mint Farm OP-10</v>
          </cell>
          <cell r="C2420" t="str">
            <v>403E</v>
          </cell>
          <cell r="E2420">
            <v>43404</v>
          </cell>
          <cell r="F2420">
            <v>10211670</v>
          </cell>
          <cell r="G2420">
            <v>2.5899999999999999E-2</v>
          </cell>
          <cell r="H2420">
            <v>22040.19</v>
          </cell>
          <cell r="I2420">
            <v>10211670</v>
          </cell>
          <cell r="J2420">
            <v>2.5899999999999999E-2</v>
          </cell>
          <cell r="K2420">
            <v>22040.187749999997</v>
          </cell>
          <cell r="L2420">
            <v>0</v>
          </cell>
        </row>
        <row r="2421">
          <cell r="A2421" t="str">
            <v>E3410 PRD Str/Impv, Mint Farm OP</v>
          </cell>
          <cell r="B2421" t="str">
            <v>E3410 PRD Str/Impv, Mint Farm OP-11</v>
          </cell>
          <cell r="C2421" t="str">
            <v>403E</v>
          </cell>
          <cell r="E2421">
            <v>43434</v>
          </cell>
          <cell r="F2421">
            <v>10211670</v>
          </cell>
          <cell r="G2421">
            <v>2.5899999999999999E-2</v>
          </cell>
          <cell r="H2421">
            <v>22040.19</v>
          </cell>
          <cell r="I2421">
            <v>10211670</v>
          </cell>
          <cell r="J2421">
            <v>2.5899999999999999E-2</v>
          </cell>
          <cell r="K2421">
            <v>22040.187749999997</v>
          </cell>
          <cell r="L2421">
            <v>0</v>
          </cell>
        </row>
        <row r="2422">
          <cell r="A2422" t="str">
            <v>E3410 PRD Str/Impv, Mint Farm OP</v>
          </cell>
          <cell r="B2422" t="str">
            <v>E3410 PRD Str/Impv, Mint Farm OP-12</v>
          </cell>
          <cell r="C2422" t="str">
            <v>403E</v>
          </cell>
          <cell r="E2422">
            <v>43465</v>
          </cell>
          <cell r="F2422">
            <v>10211670</v>
          </cell>
          <cell r="G2422">
            <v>2.5899999999999999E-2</v>
          </cell>
          <cell r="H2422">
            <v>22040.19</v>
          </cell>
          <cell r="I2422">
            <v>10211670</v>
          </cell>
          <cell r="J2422">
            <v>2.5899999999999999E-2</v>
          </cell>
          <cell r="K2422">
            <v>22040.187749999997</v>
          </cell>
          <cell r="L2422">
            <v>0</v>
          </cell>
        </row>
        <row r="2423">
          <cell r="A2423" t="str">
            <v>E3410 PRD Str/Impv, Mint Farm OP Total</v>
          </cell>
          <cell r="C2423" t="str">
            <v>EPRD</v>
          </cell>
          <cell r="E2423" t="str">
            <v>Total</v>
          </cell>
          <cell r="F2423"/>
          <cell r="G2423"/>
          <cell r="H2423">
            <v>264482.27999999997</v>
          </cell>
          <cell r="I2423"/>
          <cell r="J2423">
            <v>0</v>
          </cell>
          <cell r="K2423">
            <v>264482.25299999991</v>
          </cell>
          <cell r="L2423">
            <v>-0.03</v>
          </cell>
        </row>
        <row r="2424">
          <cell r="A2424" t="str">
            <v xml:space="preserve">E3410 PRD Str/Impv, Sumas </v>
          </cell>
          <cell r="B2424" t="str">
            <v>E3410 PRD Str/Impv, Sumas -1</v>
          </cell>
          <cell r="C2424" t="str">
            <v>403E</v>
          </cell>
          <cell r="E2424">
            <v>43131</v>
          </cell>
          <cell r="F2424">
            <v>1133739.78</v>
          </cell>
          <cell r="G2424">
            <v>1.49E-2</v>
          </cell>
          <cell r="H2424">
            <v>1407.7199999999998</v>
          </cell>
          <cell r="I2424">
            <v>1133739.78</v>
          </cell>
          <cell r="J2424">
            <v>1.49E-2</v>
          </cell>
          <cell r="K2424">
            <v>1407.7268935000002</v>
          </cell>
          <cell r="L2424">
            <v>0.01</v>
          </cell>
        </row>
        <row r="2425">
          <cell r="A2425" t="str">
            <v xml:space="preserve">E3410 PRD Str/Impv, Sumas </v>
          </cell>
          <cell r="B2425" t="str">
            <v>E3410 PRD Str/Impv, Sumas -2</v>
          </cell>
          <cell r="C2425" t="str">
            <v>403E</v>
          </cell>
          <cell r="E2425">
            <v>43159</v>
          </cell>
          <cell r="F2425">
            <v>1133739.78</v>
          </cell>
          <cell r="G2425">
            <v>1.49E-2</v>
          </cell>
          <cell r="H2425">
            <v>1407.7199999999998</v>
          </cell>
          <cell r="I2425">
            <v>1133739.78</v>
          </cell>
          <cell r="J2425">
            <v>1.49E-2</v>
          </cell>
          <cell r="K2425">
            <v>1407.7268935000002</v>
          </cell>
          <cell r="L2425">
            <v>0.01</v>
          </cell>
        </row>
        <row r="2426">
          <cell r="A2426" t="str">
            <v xml:space="preserve">E3410 PRD Str/Impv, Sumas </v>
          </cell>
          <cell r="B2426" t="str">
            <v>E3410 PRD Str/Impv, Sumas -3</v>
          </cell>
          <cell r="C2426" t="str">
            <v>403E</v>
          </cell>
          <cell r="E2426">
            <v>43190</v>
          </cell>
          <cell r="F2426">
            <v>1133739.78</v>
          </cell>
          <cell r="G2426">
            <v>1.49E-2</v>
          </cell>
          <cell r="H2426">
            <v>1407.7199999999998</v>
          </cell>
          <cell r="I2426">
            <v>1133739.78</v>
          </cell>
          <cell r="J2426">
            <v>1.49E-2</v>
          </cell>
          <cell r="K2426">
            <v>1407.7268935000002</v>
          </cell>
          <cell r="L2426">
            <v>0.01</v>
          </cell>
        </row>
        <row r="2427">
          <cell r="A2427" t="str">
            <v xml:space="preserve">E3410 PRD Str/Impv, Sumas </v>
          </cell>
          <cell r="B2427" t="str">
            <v>E3410 PRD Str/Impv, Sumas -4</v>
          </cell>
          <cell r="C2427" t="str">
            <v>403E</v>
          </cell>
          <cell r="E2427">
            <v>43220</v>
          </cell>
          <cell r="F2427">
            <v>1133739.78</v>
          </cell>
          <cell r="G2427">
            <v>1.49E-2</v>
          </cell>
          <cell r="H2427">
            <v>1407.7199999999998</v>
          </cell>
          <cell r="I2427">
            <v>1133739.78</v>
          </cell>
          <cell r="J2427">
            <v>1.49E-2</v>
          </cell>
          <cell r="K2427">
            <v>1407.7268935000002</v>
          </cell>
          <cell r="L2427">
            <v>0.01</v>
          </cell>
        </row>
        <row r="2428">
          <cell r="A2428" t="str">
            <v xml:space="preserve">E3410 PRD Str/Impv, Sumas </v>
          </cell>
          <cell r="B2428" t="str">
            <v>E3410 PRD Str/Impv, Sumas -5</v>
          </cell>
          <cell r="C2428" t="str">
            <v>403E</v>
          </cell>
          <cell r="E2428">
            <v>43251</v>
          </cell>
          <cell r="F2428">
            <v>1133739.78</v>
          </cell>
          <cell r="G2428">
            <v>1.49E-2</v>
          </cell>
          <cell r="H2428">
            <v>1407.7199999999998</v>
          </cell>
          <cell r="I2428">
            <v>1133739.78</v>
          </cell>
          <cell r="J2428">
            <v>1.49E-2</v>
          </cell>
          <cell r="K2428">
            <v>1407.7268935000002</v>
          </cell>
          <cell r="L2428">
            <v>0.01</v>
          </cell>
        </row>
        <row r="2429">
          <cell r="A2429" t="str">
            <v xml:space="preserve">E3410 PRD Str/Impv, Sumas </v>
          </cell>
          <cell r="B2429" t="str">
            <v>E3410 PRD Str/Impv, Sumas -6</v>
          </cell>
          <cell r="C2429" t="str">
            <v>403E</v>
          </cell>
          <cell r="E2429">
            <v>43281</v>
          </cell>
          <cell r="F2429">
            <v>1133739.78</v>
          </cell>
          <cell r="G2429">
            <v>1.49E-2</v>
          </cell>
          <cell r="H2429">
            <v>1407.7199999999998</v>
          </cell>
          <cell r="I2429">
            <v>1133739.78</v>
          </cell>
          <cell r="J2429">
            <v>1.49E-2</v>
          </cell>
          <cell r="K2429">
            <v>1407.7268935000002</v>
          </cell>
          <cell r="L2429">
            <v>0.01</v>
          </cell>
        </row>
        <row r="2430">
          <cell r="A2430" t="str">
            <v xml:space="preserve">E3410 PRD Str/Impv, Sumas </v>
          </cell>
          <cell r="B2430" t="str">
            <v>E3410 PRD Str/Impv, Sumas -7</v>
          </cell>
          <cell r="C2430" t="str">
            <v>403E</v>
          </cell>
          <cell r="E2430">
            <v>43312</v>
          </cell>
          <cell r="F2430">
            <v>1133739.78</v>
          </cell>
          <cell r="G2430">
            <v>1.49E-2</v>
          </cell>
          <cell r="H2430">
            <v>1407.7199999999998</v>
          </cell>
          <cell r="I2430">
            <v>1133739.78</v>
          </cell>
          <cell r="J2430">
            <v>1.49E-2</v>
          </cell>
          <cell r="K2430">
            <v>1407.7268935000002</v>
          </cell>
          <cell r="L2430">
            <v>0.01</v>
          </cell>
        </row>
        <row r="2431">
          <cell r="A2431" t="str">
            <v xml:space="preserve">E3410 PRD Str/Impv, Sumas </v>
          </cell>
          <cell r="B2431" t="str">
            <v>E3410 PRD Str/Impv, Sumas -8</v>
          </cell>
          <cell r="C2431" t="str">
            <v>403E</v>
          </cell>
          <cell r="E2431">
            <v>43343</v>
          </cell>
          <cell r="F2431">
            <v>1133739.78</v>
          </cell>
          <cell r="G2431">
            <v>1.49E-2</v>
          </cell>
          <cell r="H2431">
            <v>1407.7199999999998</v>
          </cell>
          <cell r="I2431">
            <v>1133739.78</v>
          </cell>
          <cell r="J2431">
            <v>1.49E-2</v>
          </cell>
          <cell r="K2431">
            <v>1407.7268935000002</v>
          </cell>
          <cell r="L2431">
            <v>0.01</v>
          </cell>
        </row>
        <row r="2432">
          <cell r="A2432" t="str">
            <v xml:space="preserve">E3410 PRD Str/Impv, Sumas </v>
          </cell>
          <cell r="B2432" t="str">
            <v>E3410 PRD Str/Impv, Sumas -9</v>
          </cell>
          <cell r="C2432" t="str">
            <v>403E</v>
          </cell>
          <cell r="E2432">
            <v>43373</v>
          </cell>
          <cell r="F2432">
            <v>1133739.78</v>
          </cell>
          <cell r="G2432">
            <v>1.49E-2</v>
          </cell>
          <cell r="H2432">
            <v>1407.7199999999998</v>
          </cell>
          <cell r="I2432">
            <v>1133739.78</v>
          </cell>
          <cell r="J2432">
            <v>1.49E-2</v>
          </cell>
          <cell r="K2432">
            <v>1407.7268935000002</v>
          </cell>
          <cell r="L2432">
            <v>0.01</v>
          </cell>
        </row>
        <row r="2433">
          <cell r="A2433" t="str">
            <v xml:space="preserve">E3410 PRD Str/Impv, Sumas </v>
          </cell>
          <cell r="B2433" t="str">
            <v>E3410 PRD Str/Impv, Sumas -10</v>
          </cell>
          <cell r="C2433" t="str">
            <v>403E</v>
          </cell>
          <cell r="E2433">
            <v>43404</v>
          </cell>
          <cell r="F2433">
            <v>1133739.78</v>
          </cell>
          <cell r="G2433">
            <v>1.49E-2</v>
          </cell>
          <cell r="H2433">
            <v>1407.7199999999998</v>
          </cell>
          <cell r="I2433">
            <v>1133739.78</v>
          </cell>
          <cell r="J2433">
            <v>1.49E-2</v>
          </cell>
          <cell r="K2433">
            <v>1407.7268935000002</v>
          </cell>
          <cell r="L2433">
            <v>0.01</v>
          </cell>
        </row>
        <row r="2434">
          <cell r="A2434" t="str">
            <v xml:space="preserve">E3410 PRD Str/Impv, Sumas </v>
          </cell>
          <cell r="B2434" t="str">
            <v>E3410 PRD Str/Impv, Sumas -11</v>
          </cell>
          <cell r="C2434" t="str">
            <v>403E</v>
          </cell>
          <cell r="E2434">
            <v>43434</v>
          </cell>
          <cell r="F2434">
            <v>1133739.78</v>
          </cell>
          <cell r="G2434">
            <v>1.49E-2</v>
          </cell>
          <cell r="H2434">
            <v>1407.7199999999998</v>
          </cell>
          <cell r="I2434">
            <v>1133739.78</v>
          </cell>
          <cell r="J2434">
            <v>1.49E-2</v>
          </cell>
          <cell r="K2434">
            <v>1407.7268935000002</v>
          </cell>
          <cell r="L2434">
            <v>0.01</v>
          </cell>
        </row>
        <row r="2435">
          <cell r="A2435" t="str">
            <v xml:space="preserve">E3410 PRD Str/Impv, Sumas </v>
          </cell>
          <cell r="B2435" t="str">
            <v>E3410 PRD Str/Impv, Sumas -12</v>
          </cell>
          <cell r="C2435" t="str">
            <v>403E</v>
          </cell>
          <cell r="E2435">
            <v>43465</v>
          </cell>
          <cell r="F2435">
            <v>1133739.78</v>
          </cell>
          <cell r="G2435">
            <v>1.49E-2</v>
          </cell>
          <cell r="H2435">
            <v>1407.7199999999998</v>
          </cell>
          <cell r="I2435">
            <v>1133739.78</v>
          </cell>
          <cell r="J2435">
            <v>1.49E-2</v>
          </cell>
          <cell r="K2435">
            <v>1407.7268935000002</v>
          </cell>
          <cell r="L2435">
            <v>0.01</v>
          </cell>
        </row>
        <row r="2436">
          <cell r="A2436" t="str">
            <v>E3410 PRD Str/Impv, Sumas  Total</v>
          </cell>
          <cell r="C2436" t="str">
            <v>EPRD</v>
          </cell>
          <cell r="E2436" t="str">
            <v>Total</v>
          </cell>
          <cell r="F2436"/>
          <cell r="G2436"/>
          <cell r="H2436">
            <v>16892.639999999996</v>
          </cell>
          <cell r="I2436"/>
          <cell r="J2436">
            <v>0</v>
          </cell>
          <cell r="K2436">
            <v>16892.722721999999</v>
          </cell>
          <cell r="L2436">
            <v>0.08</v>
          </cell>
        </row>
        <row r="2437">
          <cell r="A2437" t="str">
            <v>E3410 PRD Str/Impv, Sumas OP</v>
          </cell>
          <cell r="B2437" t="str">
            <v>E3410 PRD Str/Impv, Sumas OP-1</v>
          </cell>
          <cell r="C2437" t="str">
            <v>403E</v>
          </cell>
          <cell r="E2437">
            <v>43131</v>
          </cell>
          <cell r="F2437">
            <v>2585068.23</v>
          </cell>
          <cell r="G2437">
            <v>1.49E-2</v>
          </cell>
          <cell r="H2437">
            <v>3209.8</v>
          </cell>
          <cell r="I2437">
            <v>2585068.23</v>
          </cell>
          <cell r="J2437">
            <v>1.49E-2</v>
          </cell>
          <cell r="K2437">
            <v>3209.7930522499996</v>
          </cell>
          <cell r="L2437">
            <v>-0.01</v>
          </cell>
        </row>
        <row r="2438">
          <cell r="A2438" t="str">
            <v>E3410 PRD Str/Impv, Sumas OP</v>
          </cell>
          <cell r="B2438" t="str">
            <v>E3410 PRD Str/Impv, Sumas OP-2</v>
          </cell>
          <cell r="C2438" t="str">
            <v>403E</v>
          </cell>
          <cell r="E2438">
            <v>43159</v>
          </cell>
          <cell r="F2438">
            <v>2585068.23</v>
          </cell>
          <cell r="G2438">
            <v>1.49E-2</v>
          </cell>
          <cell r="H2438">
            <v>3209.8</v>
          </cell>
          <cell r="I2438">
            <v>2585068.23</v>
          </cell>
          <cell r="J2438">
            <v>1.49E-2</v>
          </cell>
          <cell r="K2438">
            <v>3209.7930522499996</v>
          </cell>
          <cell r="L2438">
            <v>-0.01</v>
          </cell>
        </row>
        <row r="2439">
          <cell r="A2439" t="str">
            <v>E3410 PRD Str/Impv, Sumas OP</v>
          </cell>
          <cell r="B2439" t="str">
            <v>E3410 PRD Str/Impv, Sumas OP-3</v>
          </cell>
          <cell r="C2439" t="str">
            <v>403E</v>
          </cell>
          <cell r="E2439">
            <v>43190</v>
          </cell>
          <cell r="F2439">
            <v>2585068.23</v>
          </cell>
          <cell r="G2439">
            <v>1.49E-2</v>
          </cell>
          <cell r="H2439">
            <v>3209.8</v>
          </cell>
          <cell r="I2439">
            <v>2585068.23</v>
          </cell>
          <cell r="J2439">
            <v>1.49E-2</v>
          </cell>
          <cell r="K2439">
            <v>3209.7930522499996</v>
          </cell>
          <cell r="L2439">
            <v>-0.01</v>
          </cell>
        </row>
        <row r="2440">
          <cell r="A2440" t="str">
            <v>E3410 PRD Str/Impv, Sumas OP</v>
          </cell>
          <cell r="B2440" t="str">
            <v>E3410 PRD Str/Impv, Sumas OP-4</v>
          </cell>
          <cell r="C2440" t="str">
            <v>403E</v>
          </cell>
          <cell r="E2440">
            <v>43220</v>
          </cell>
          <cell r="F2440">
            <v>2585068.23</v>
          </cell>
          <cell r="G2440">
            <v>1.49E-2</v>
          </cell>
          <cell r="H2440">
            <v>3209.8</v>
          </cell>
          <cell r="I2440">
            <v>2585068.23</v>
          </cell>
          <cell r="J2440">
            <v>1.49E-2</v>
          </cell>
          <cell r="K2440">
            <v>3209.7930522499996</v>
          </cell>
          <cell r="L2440">
            <v>-0.01</v>
          </cell>
        </row>
        <row r="2441">
          <cell r="A2441" t="str">
            <v>E3410 PRD Str/Impv, Sumas OP</v>
          </cell>
          <cell r="B2441" t="str">
            <v>E3410 PRD Str/Impv, Sumas OP-5</v>
          </cell>
          <cell r="C2441" t="str">
            <v>403E</v>
          </cell>
          <cell r="E2441">
            <v>43251</v>
          </cell>
          <cell r="F2441">
            <v>2585068.23</v>
          </cell>
          <cell r="G2441">
            <v>1.49E-2</v>
          </cell>
          <cell r="H2441">
            <v>3209.8</v>
          </cell>
          <cell r="I2441">
            <v>2585068.23</v>
          </cell>
          <cell r="J2441">
            <v>1.49E-2</v>
          </cell>
          <cell r="K2441">
            <v>3209.7930522499996</v>
          </cell>
          <cell r="L2441">
            <v>-0.01</v>
          </cell>
        </row>
        <row r="2442">
          <cell r="A2442" t="str">
            <v>E3410 PRD Str/Impv, Sumas OP</v>
          </cell>
          <cell r="B2442" t="str">
            <v>E3410 PRD Str/Impv, Sumas OP-6</v>
          </cell>
          <cell r="C2442" t="str">
            <v>403E</v>
          </cell>
          <cell r="E2442">
            <v>43281</v>
          </cell>
          <cell r="F2442">
            <v>2585068.23</v>
          </cell>
          <cell r="G2442">
            <v>1.49E-2</v>
          </cell>
          <cell r="H2442">
            <v>3209.8</v>
          </cell>
          <cell r="I2442">
            <v>2585068.23</v>
          </cell>
          <cell r="J2442">
            <v>1.49E-2</v>
          </cell>
          <cell r="K2442">
            <v>3209.7930522499996</v>
          </cell>
          <cell r="L2442">
            <v>-0.01</v>
          </cell>
        </row>
        <row r="2443">
          <cell r="A2443" t="str">
            <v>E3410 PRD Str/Impv, Sumas OP</v>
          </cell>
          <cell r="B2443" t="str">
            <v>E3410 PRD Str/Impv, Sumas OP-7</v>
          </cell>
          <cell r="C2443" t="str">
            <v>403E</v>
          </cell>
          <cell r="E2443">
            <v>43312</v>
          </cell>
          <cell r="F2443">
            <v>2585068.23</v>
          </cell>
          <cell r="G2443">
            <v>1.49E-2</v>
          </cell>
          <cell r="H2443">
            <v>3209.8</v>
          </cell>
          <cell r="I2443">
            <v>2585068.23</v>
          </cell>
          <cell r="J2443">
            <v>1.49E-2</v>
          </cell>
          <cell r="K2443">
            <v>3209.7930522499996</v>
          </cell>
          <cell r="L2443">
            <v>-0.01</v>
          </cell>
        </row>
        <row r="2444">
          <cell r="A2444" t="str">
            <v>E3410 PRD Str/Impv, Sumas OP</v>
          </cell>
          <cell r="B2444" t="str">
            <v>E3410 PRD Str/Impv, Sumas OP-8</v>
          </cell>
          <cell r="C2444" t="str">
            <v>403E</v>
          </cell>
          <cell r="E2444">
            <v>43343</v>
          </cell>
          <cell r="F2444">
            <v>2585068.23</v>
          </cell>
          <cell r="G2444">
            <v>1.49E-2</v>
          </cell>
          <cell r="H2444">
            <v>3209.8</v>
          </cell>
          <cell r="I2444">
            <v>2585068.23</v>
          </cell>
          <cell r="J2444">
            <v>1.49E-2</v>
          </cell>
          <cell r="K2444">
            <v>3209.7930522499996</v>
          </cell>
          <cell r="L2444">
            <v>-0.01</v>
          </cell>
        </row>
        <row r="2445">
          <cell r="A2445" t="str">
            <v>E3410 PRD Str/Impv, Sumas OP</v>
          </cell>
          <cell r="B2445" t="str">
            <v>E3410 PRD Str/Impv, Sumas OP-9</v>
          </cell>
          <cell r="C2445" t="str">
            <v>403E</v>
          </cell>
          <cell r="E2445">
            <v>43373</v>
          </cell>
          <cell r="F2445">
            <v>2585068.23</v>
          </cell>
          <cell r="G2445">
            <v>1.49E-2</v>
          </cell>
          <cell r="H2445">
            <v>3209.8</v>
          </cell>
          <cell r="I2445">
            <v>2585068.23</v>
          </cell>
          <cell r="J2445">
            <v>1.49E-2</v>
          </cell>
          <cell r="K2445">
            <v>3209.7930522499996</v>
          </cell>
          <cell r="L2445">
            <v>-0.01</v>
          </cell>
        </row>
        <row r="2446">
          <cell r="A2446" t="str">
            <v>E3410 PRD Str/Impv, Sumas OP</v>
          </cell>
          <cell r="B2446" t="str">
            <v>E3410 PRD Str/Impv, Sumas OP-10</v>
          </cell>
          <cell r="C2446" t="str">
            <v>403E</v>
          </cell>
          <cell r="E2446">
            <v>43404</v>
          </cell>
          <cell r="F2446">
            <v>2585068.23</v>
          </cell>
          <cell r="G2446">
            <v>1.49E-2</v>
          </cell>
          <cell r="H2446">
            <v>3209.8</v>
          </cell>
          <cell r="I2446">
            <v>2585068.23</v>
          </cell>
          <cell r="J2446">
            <v>1.49E-2</v>
          </cell>
          <cell r="K2446">
            <v>3209.7930522499996</v>
          </cell>
          <cell r="L2446">
            <v>-0.01</v>
          </cell>
        </row>
        <row r="2447">
          <cell r="A2447" t="str">
            <v>E3410 PRD Str/Impv, Sumas OP</v>
          </cell>
          <cell r="B2447" t="str">
            <v>E3410 PRD Str/Impv, Sumas OP-11</v>
          </cell>
          <cell r="C2447" t="str">
            <v>403E</v>
          </cell>
          <cell r="E2447">
            <v>43434</v>
          </cell>
          <cell r="F2447">
            <v>2585068.23</v>
          </cell>
          <cell r="G2447">
            <v>1.49E-2</v>
          </cell>
          <cell r="H2447">
            <v>3209.8</v>
          </cell>
          <cell r="I2447">
            <v>2585068.23</v>
          </cell>
          <cell r="J2447">
            <v>1.49E-2</v>
          </cell>
          <cell r="K2447">
            <v>3209.7930522499996</v>
          </cell>
          <cell r="L2447">
            <v>-0.01</v>
          </cell>
        </row>
        <row r="2448">
          <cell r="A2448" t="str">
            <v>E3410 PRD Str/Impv, Sumas OP</v>
          </cell>
          <cell r="B2448" t="str">
            <v>E3410 PRD Str/Impv, Sumas OP-12</v>
          </cell>
          <cell r="C2448" t="str">
            <v>403E</v>
          </cell>
          <cell r="E2448">
            <v>43465</v>
          </cell>
          <cell r="F2448">
            <v>2585068.23</v>
          </cell>
          <cell r="G2448">
            <v>1.49E-2</v>
          </cell>
          <cell r="H2448">
            <v>3209.8</v>
          </cell>
          <cell r="I2448">
            <v>2585068.23</v>
          </cell>
          <cell r="J2448">
            <v>1.49E-2</v>
          </cell>
          <cell r="K2448">
            <v>3209.7930522499996</v>
          </cell>
          <cell r="L2448">
            <v>-0.01</v>
          </cell>
        </row>
        <row r="2449">
          <cell r="A2449" t="str">
            <v>E3410 PRD Str/Impv, Sumas OP Total</v>
          </cell>
          <cell r="C2449" t="str">
            <v>EPRD</v>
          </cell>
          <cell r="E2449" t="str">
            <v>Total</v>
          </cell>
          <cell r="F2449"/>
          <cell r="G2449"/>
          <cell r="H2449">
            <v>38517.599999999999</v>
          </cell>
          <cell r="I2449"/>
          <cell r="J2449">
            <v>0</v>
          </cell>
          <cell r="K2449">
            <v>38517.516626999997</v>
          </cell>
          <cell r="L2449">
            <v>-0.08</v>
          </cell>
        </row>
        <row r="2450">
          <cell r="A2450" t="str">
            <v>E3410 PRD Str/Impv, Whitehorn 2-3Cm</v>
          </cell>
          <cell r="B2450" t="str">
            <v>E3410 PRD Str/Impv, Whitehorn 2-3Cm-1</v>
          </cell>
          <cell r="C2450" t="str">
            <v>403E</v>
          </cell>
          <cell r="E2450">
            <v>43131</v>
          </cell>
          <cell r="F2450">
            <v>1161347.56</v>
          </cell>
          <cell r="G2450">
            <v>2.8299999999999999E-2</v>
          </cell>
          <cell r="H2450">
            <v>2738.84</v>
          </cell>
          <cell r="I2450">
            <v>1486816.65</v>
          </cell>
          <cell r="J2450">
            <v>2.8299999999999999E-2</v>
          </cell>
          <cell r="K2450">
            <v>3506.4092662499993</v>
          </cell>
          <cell r="L2450">
            <v>767.57</v>
          </cell>
        </row>
        <row r="2451">
          <cell r="A2451" t="str">
            <v>E3410 PRD Str/Impv, Whitehorn 2-3Cm</v>
          </cell>
          <cell r="B2451" t="str">
            <v>E3410 PRD Str/Impv, Whitehorn 2-3Cm-2</v>
          </cell>
          <cell r="C2451" t="str">
            <v>403E</v>
          </cell>
          <cell r="E2451">
            <v>43159</v>
          </cell>
          <cell r="F2451">
            <v>1161347.56</v>
          </cell>
          <cell r="G2451">
            <v>2.8299999999999999E-2</v>
          </cell>
          <cell r="H2451">
            <v>2738.84</v>
          </cell>
          <cell r="I2451">
            <v>1486816.65</v>
          </cell>
          <cell r="J2451">
            <v>2.8299999999999999E-2</v>
          </cell>
          <cell r="K2451">
            <v>3506.4092662499993</v>
          </cell>
          <cell r="L2451">
            <v>767.57</v>
          </cell>
        </row>
        <row r="2452">
          <cell r="A2452" t="str">
            <v>E3410 PRD Str/Impv, Whitehorn 2-3Cm</v>
          </cell>
          <cell r="B2452" t="str">
            <v>E3410 PRD Str/Impv, Whitehorn 2-3Cm-3</v>
          </cell>
          <cell r="C2452" t="str">
            <v>403E</v>
          </cell>
          <cell r="E2452">
            <v>43190</v>
          </cell>
          <cell r="F2452">
            <v>1161347.56</v>
          </cell>
          <cell r="G2452">
            <v>2.8299999999999999E-2</v>
          </cell>
          <cell r="H2452">
            <v>2738.84</v>
          </cell>
          <cell r="I2452">
            <v>1486816.65</v>
          </cell>
          <cell r="J2452">
            <v>2.8299999999999999E-2</v>
          </cell>
          <cell r="K2452">
            <v>3506.4092662499993</v>
          </cell>
          <cell r="L2452">
            <v>767.57</v>
          </cell>
        </row>
        <row r="2453">
          <cell r="A2453" t="str">
            <v>E3410 PRD Str/Impv, Whitehorn 2-3Cm</v>
          </cell>
          <cell r="B2453" t="str">
            <v>E3410 PRD Str/Impv, Whitehorn 2-3Cm-4</v>
          </cell>
          <cell r="C2453" t="str">
            <v>403E</v>
          </cell>
          <cell r="E2453">
            <v>43220</v>
          </cell>
          <cell r="F2453">
            <v>1161347.56</v>
          </cell>
          <cell r="G2453">
            <v>2.8299999999999999E-2</v>
          </cell>
          <cell r="H2453">
            <v>2738.84</v>
          </cell>
          <cell r="I2453">
            <v>1486816.65</v>
          </cell>
          <cell r="J2453">
            <v>2.8299999999999999E-2</v>
          </cell>
          <cell r="K2453">
            <v>3506.4092662499993</v>
          </cell>
          <cell r="L2453">
            <v>767.57</v>
          </cell>
        </row>
        <row r="2454">
          <cell r="A2454" t="str">
            <v>E3410 PRD Str/Impv, Whitehorn 2-3Cm</v>
          </cell>
          <cell r="B2454" t="str">
            <v>E3410 PRD Str/Impv, Whitehorn 2-3Cm-5</v>
          </cell>
          <cell r="C2454" t="str">
            <v>403E</v>
          </cell>
          <cell r="E2454">
            <v>43251</v>
          </cell>
          <cell r="F2454">
            <v>1161347.56</v>
          </cell>
          <cell r="G2454">
            <v>2.8299999999999999E-2</v>
          </cell>
          <cell r="H2454">
            <v>2738.84</v>
          </cell>
          <cell r="I2454">
            <v>1486816.65</v>
          </cell>
          <cell r="J2454">
            <v>2.8299999999999999E-2</v>
          </cell>
          <cell r="K2454">
            <v>3506.4092662499993</v>
          </cell>
          <cell r="L2454">
            <v>767.57</v>
          </cell>
        </row>
        <row r="2455">
          <cell r="A2455" t="str">
            <v>E3410 PRD Str/Impv, Whitehorn 2-3Cm</v>
          </cell>
          <cell r="B2455" t="str">
            <v>E3410 PRD Str/Impv, Whitehorn 2-3Cm-6</v>
          </cell>
          <cell r="C2455" t="str">
            <v>403E</v>
          </cell>
          <cell r="E2455">
            <v>43281</v>
          </cell>
          <cell r="F2455">
            <v>1161347.56</v>
          </cell>
          <cell r="G2455">
            <v>2.8299999999999999E-2</v>
          </cell>
          <cell r="H2455">
            <v>2738.84</v>
          </cell>
          <cell r="I2455">
            <v>1486816.65</v>
          </cell>
          <cell r="J2455">
            <v>2.8299999999999999E-2</v>
          </cell>
          <cell r="K2455">
            <v>3506.4092662499993</v>
          </cell>
          <cell r="L2455">
            <v>767.57</v>
          </cell>
        </row>
        <row r="2456">
          <cell r="A2456" t="str">
            <v>E3410 PRD Str/Impv, Whitehorn 2-3Cm</v>
          </cell>
          <cell r="B2456" t="str">
            <v>E3410 PRD Str/Impv, Whitehorn 2-3Cm-7</v>
          </cell>
          <cell r="C2456" t="str">
            <v>403E</v>
          </cell>
          <cell r="E2456">
            <v>43312</v>
          </cell>
          <cell r="F2456">
            <v>1161347.56</v>
          </cell>
          <cell r="G2456">
            <v>2.8299999999999999E-2</v>
          </cell>
          <cell r="H2456">
            <v>2738.84</v>
          </cell>
          <cell r="I2456">
            <v>1486816.65</v>
          </cell>
          <cell r="J2456">
            <v>2.8299999999999999E-2</v>
          </cell>
          <cell r="K2456">
            <v>3506.4092662499993</v>
          </cell>
          <cell r="L2456">
            <v>767.57</v>
          </cell>
        </row>
        <row r="2457">
          <cell r="A2457" t="str">
            <v>E3410 PRD Str/Impv, Whitehorn 2-3Cm</v>
          </cell>
          <cell r="B2457" t="str">
            <v>E3410 PRD Str/Impv, Whitehorn 2-3Cm-8</v>
          </cell>
          <cell r="C2457" t="str">
            <v>403E</v>
          </cell>
          <cell r="E2457">
            <v>43343</v>
          </cell>
          <cell r="F2457">
            <v>1323839.1200000001</v>
          </cell>
          <cell r="G2457">
            <v>2.8299999999999999E-2</v>
          </cell>
          <cell r="H2457">
            <v>3122.06</v>
          </cell>
          <cell r="I2457">
            <v>1486816.65</v>
          </cell>
          <cell r="J2457">
            <v>2.8299999999999999E-2</v>
          </cell>
          <cell r="K2457">
            <v>3506.4092662499993</v>
          </cell>
          <cell r="L2457">
            <v>384.35</v>
          </cell>
        </row>
        <row r="2458">
          <cell r="A2458" t="str">
            <v>E3410 PRD Str/Impv, Whitehorn 2-3Cm</v>
          </cell>
          <cell r="B2458" t="str">
            <v>E3410 PRD Str/Impv, Whitehorn 2-3Cm-9</v>
          </cell>
          <cell r="C2458" t="str">
            <v>403E</v>
          </cell>
          <cell r="E2458">
            <v>43373</v>
          </cell>
          <cell r="F2458">
            <v>1486573.67</v>
          </cell>
          <cell r="G2458">
            <v>2.8299999999999999E-2</v>
          </cell>
          <cell r="H2458">
            <v>3505.84</v>
          </cell>
          <cell r="I2458">
            <v>1486816.65</v>
          </cell>
          <cell r="J2458">
            <v>2.8299999999999999E-2</v>
          </cell>
          <cell r="K2458">
            <v>3506.4092662499993</v>
          </cell>
          <cell r="L2458">
            <v>0.56999999999999995</v>
          </cell>
        </row>
        <row r="2459">
          <cell r="A2459" t="str">
            <v>E3410 PRD Str/Impv, Whitehorn 2-3Cm</v>
          </cell>
          <cell r="B2459" t="str">
            <v>E3410 PRD Str/Impv, Whitehorn 2-3Cm-10</v>
          </cell>
          <cell r="C2459" t="str">
            <v>403E</v>
          </cell>
          <cell r="E2459">
            <v>43404</v>
          </cell>
          <cell r="F2459">
            <v>1486816.65</v>
          </cell>
          <cell r="G2459">
            <v>2.8299999999999999E-2</v>
          </cell>
          <cell r="H2459">
            <v>3506.4100000000003</v>
          </cell>
          <cell r="I2459">
            <v>1486816.65</v>
          </cell>
          <cell r="J2459">
            <v>2.8299999999999999E-2</v>
          </cell>
          <cell r="K2459">
            <v>3506.4092662499993</v>
          </cell>
          <cell r="L2459">
            <v>0</v>
          </cell>
        </row>
        <row r="2460">
          <cell r="A2460" t="str">
            <v>E3410 PRD Str/Impv, Whitehorn 2-3Cm</v>
          </cell>
          <cell r="B2460" t="str">
            <v>E3410 PRD Str/Impv, Whitehorn 2-3Cm-11</v>
          </cell>
          <cell r="C2460" t="str">
            <v>403E</v>
          </cell>
          <cell r="E2460">
            <v>43434</v>
          </cell>
          <cell r="F2460">
            <v>1486816.65</v>
          </cell>
          <cell r="G2460">
            <v>2.8299999999999999E-2</v>
          </cell>
          <cell r="H2460">
            <v>3506.4100000000003</v>
          </cell>
          <cell r="I2460">
            <v>1486816.65</v>
          </cell>
          <cell r="J2460">
            <v>2.8299999999999999E-2</v>
          </cell>
          <cell r="K2460">
            <v>3506.4092662499993</v>
          </cell>
          <cell r="L2460">
            <v>0</v>
          </cell>
        </row>
        <row r="2461">
          <cell r="A2461" t="str">
            <v>E3410 PRD Str/Impv, Whitehorn 2-3Cm</v>
          </cell>
          <cell r="B2461" t="str">
            <v>E3410 PRD Str/Impv, Whitehorn 2-3Cm-12</v>
          </cell>
          <cell r="C2461" t="str">
            <v>403E</v>
          </cell>
          <cell r="E2461">
            <v>43465</v>
          </cell>
          <cell r="F2461">
            <v>1486816.65</v>
          </cell>
          <cell r="G2461">
            <v>2.8299999999999999E-2</v>
          </cell>
          <cell r="H2461">
            <v>3506.4100000000003</v>
          </cell>
          <cell r="I2461">
            <v>1486816.65</v>
          </cell>
          <cell r="J2461">
            <v>2.8299999999999999E-2</v>
          </cell>
          <cell r="K2461">
            <v>3506.4092662499993</v>
          </cell>
          <cell r="L2461">
            <v>0</v>
          </cell>
        </row>
        <row r="2462">
          <cell r="A2462" t="str">
            <v>E3410 PRD Str/Impv, Whitehorn 2-3Cm Total</v>
          </cell>
          <cell r="C2462" t="str">
            <v>EPRD</v>
          </cell>
          <cell r="E2462" t="str">
            <v>Total</v>
          </cell>
          <cell r="F2462"/>
          <cell r="G2462"/>
          <cell r="H2462">
            <v>36319.010000000009</v>
          </cell>
          <cell r="I2462"/>
          <cell r="J2462">
            <v>0</v>
          </cell>
          <cell r="K2462">
            <v>42076.911194999993</v>
          </cell>
          <cell r="L2462">
            <v>5757.9</v>
          </cell>
        </row>
        <row r="2463">
          <cell r="A2463" t="str">
            <v>E34101 PRD Str/Impv, Hopkins Ridge</v>
          </cell>
          <cell r="B2463" t="str">
            <v>E34101 PRD Str/Impv, Hopkins Ridge-1</v>
          </cell>
          <cell r="C2463" t="str">
            <v>403E</v>
          </cell>
          <cell r="E2463">
            <v>43131</v>
          </cell>
          <cell r="F2463">
            <v>3413471.97</v>
          </cell>
          <cell r="G2463">
            <v>6.88E-2</v>
          </cell>
          <cell r="H2463">
            <v>19570.57</v>
          </cell>
          <cell r="I2463">
            <v>3413471.97</v>
          </cell>
          <cell r="J2463">
            <v>6.88E-2</v>
          </cell>
          <cell r="K2463">
            <v>19570.572628000002</v>
          </cell>
          <cell r="L2463">
            <v>0</v>
          </cell>
        </row>
        <row r="2464">
          <cell r="A2464" t="str">
            <v>E34101 PRD Str/Impv, Hopkins Ridge</v>
          </cell>
          <cell r="B2464" t="str">
            <v>E34101 PRD Str/Impv, Hopkins Ridge-2</v>
          </cell>
          <cell r="C2464" t="str">
            <v>403E</v>
          </cell>
          <cell r="E2464">
            <v>43159</v>
          </cell>
          <cell r="F2464">
            <v>3413471.97</v>
          </cell>
          <cell r="G2464">
            <v>6.88E-2</v>
          </cell>
          <cell r="H2464">
            <v>19570.57</v>
          </cell>
          <cell r="I2464">
            <v>3413471.97</v>
          </cell>
          <cell r="J2464">
            <v>6.88E-2</v>
          </cell>
          <cell r="K2464">
            <v>19570.572628000002</v>
          </cell>
          <cell r="L2464">
            <v>0</v>
          </cell>
        </row>
        <row r="2465">
          <cell r="A2465" t="str">
            <v>E34101 PRD Str/Impv, Hopkins Ridge</v>
          </cell>
          <cell r="B2465" t="str">
            <v>E34101 PRD Str/Impv, Hopkins Ridge-3</v>
          </cell>
          <cell r="C2465" t="str">
            <v>403E</v>
          </cell>
          <cell r="E2465">
            <v>43190</v>
          </cell>
          <cell r="F2465">
            <v>3413471.97</v>
          </cell>
          <cell r="G2465">
            <v>6.88E-2</v>
          </cell>
          <cell r="H2465">
            <v>19570.57</v>
          </cell>
          <cell r="I2465">
            <v>3413471.97</v>
          </cell>
          <cell r="J2465">
            <v>6.88E-2</v>
          </cell>
          <cell r="K2465">
            <v>19570.572628000002</v>
          </cell>
          <cell r="L2465">
            <v>0</v>
          </cell>
        </row>
        <row r="2466">
          <cell r="A2466" t="str">
            <v>E34101 PRD Str/Impv, Hopkins Ridge</v>
          </cell>
          <cell r="B2466" t="str">
            <v>E34101 PRD Str/Impv, Hopkins Ridge-4</v>
          </cell>
          <cell r="C2466" t="str">
            <v>403E</v>
          </cell>
          <cell r="E2466">
            <v>43220</v>
          </cell>
          <cell r="F2466">
            <v>3413471.97</v>
          </cell>
          <cell r="G2466">
            <v>6.88E-2</v>
          </cell>
          <cell r="H2466">
            <v>19570.57</v>
          </cell>
          <cell r="I2466">
            <v>3413471.97</v>
          </cell>
          <cell r="J2466">
            <v>6.88E-2</v>
          </cell>
          <cell r="K2466">
            <v>19570.572628000002</v>
          </cell>
          <cell r="L2466">
            <v>0</v>
          </cell>
        </row>
        <row r="2467">
          <cell r="A2467" t="str">
            <v>E34101 PRD Str/Impv, Hopkins Ridge</v>
          </cell>
          <cell r="B2467" t="str">
            <v>E34101 PRD Str/Impv, Hopkins Ridge-5</v>
          </cell>
          <cell r="C2467" t="str">
            <v>403E</v>
          </cell>
          <cell r="E2467">
            <v>43251</v>
          </cell>
          <cell r="F2467">
            <v>3413471.97</v>
          </cell>
          <cell r="G2467">
            <v>6.88E-2</v>
          </cell>
          <cell r="H2467">
            <v>19570.57</v>
          </cell>
          <cell r="I2467">
            <v>3413471.97</v>
          </cell>
          <cell r="J2467">
            <v>6.88E-2</v>
          </cell>
          <cell r="K2467">
            <v>19570.572628000002</v>
          </cell>
          <cell r="L2467">
            <v>0</v>
          </cell>
        </row>
        <row r="2468">
          <cell r="A2468" t="str">
            <v>E34101 PRD Str/Impv, Hopkins Ridge</v>
          </cell>
          <cell r="B2468" t="str">
            <v>E34101 PRD Str/Impv, Hopkins Ridge-6</v>
          </cell>
          <cell r="C2468" t="str">
            <v>403E</v>
          </cell>
          <cell r="E2468">
            <v>43281</v>
          </cell>
          <cell r="F2468">
            <v>3413471.97</v>
          </cell>
          <cell r="G2468">
            <v>6.88E-2</v>
          </cell>
          <cell r="H2468">
            <v>19570.57</v>
          </cell>
          <cell r="I2468">
            <v>3413471.97</v>
          </cell>
          <cell r="J2468">
            <v>6.88E-2</v>
          </cell>
          <cell r="K2468">
            <v>19570.572628000002</v>
          </cell>
          <cell r="L2468">
            <v>0</v>
          </cell>
        </row>
        <row r="2469">
          <cell r="A2469" t="str">
            <v>E34101 PRD Str/Impv, Hopkins Ridge</v>
          </cell>
          <cell r="B2469" t="str">
            <v>E34101 PRD Str/Impv, Hopkins Ridge-7</v>
          </cell>
          <cell r="C2469" t="str">
            <v>403E</v>
          </cell>
          <cell r="E2469">
            <v>43312</v>
          </cell>
          <cell r="F2469">
            <v>3413471.97</v>
          </cell>
          <cell r="G2469">
            <v>6.88E-2</v>
          </cell>
          <cell r="H2469">
            <v>19570.57</v>
          </cell>
          <cell r="I2469">
            <v>3413471.97</v>
          </cell>
          <cell r="J2469">
            <v>6.88E-2</v>
          </cell>
          <cell r="K2469">
            <v>19570.572628000002</v>
          </cell>
          <cell r="L2469">
            <v>0</v>
          </cell>
        </row>
        <row r="2470">
          <cell r="A2470" t="str">
            <v>E34101 PRD Str/Impv, Hopkins Ridge</v>
          </cell>
          <cell r="B2470" t="str">
            <v>E34101 PRD Str/Impv, Hopkins Ridge-8</v>
          </cell>
          <cell r="C2470" t="str">
            <v>403E</v>
          </cell>
          <cell r="E2470">
            <v>43343</v>
          </cell>
          <cell r="F2470">
            <v>3413471.97</v>
          </cell>
          <cell r="G2470">
            <v>6.88E-2</v>
          </cell>
          <cell r="H2470">
            <v>19570.57</v>
          </cell>
          <cell r="I2470">
            <v>3413471.97</v>
          </cell>
          <cell r="J2470">
            <v>6.88E-2</v>
          </cell>
          <cell r="K2470">
            <v>19570.572628000002</v>
          </cell>
          <cell r="L2470">
            <v>0</v>
          </cell>
        </row>
        <row r="2471">
          <cell r="A2471" t="str">
            <v>E34101 PRD Str/Impv, Hopkins Ridge</v>
          </cell>
          <cell r="B2471" t="str">
            <v>E34101 PRD Str/Impv, Hopkins Ridge-9</v>
          </cell>
          <cell r="C2471" t="str">
            <v>403E</v>
          </cell>
          <cell r="E2471">
            <v>43373</v>
          </cell>
          <cell r="F2471">
            <v>3413471.97</v>
          </cell>
          <cell r="G2471">
            <v>6.88E-2</v>
          </cell>
          <cell r="H2471">
            <v>19570.57</v>
          </cell>
          <cell r="I2471">
            <v>3413471.97</v>
          </cell>
          <cell r="J2471">
            <v>6.88E-2</v>
          </cell>
          <cell r="K2471">
            <v>19570.572628000002</v>
          </cell>
          <cell r="L2471">
            <v>0</v>
          </cell>
        </row>
        <row r="2472">
          <cell r="A2472" t="str">
            <v>E34101 PRD Str/Impv, Hopkins Ridge</v>
          </cell>
          <cell r="B2472" t="str">
            <v>E34101 PRD Str/Impv, Hopkins Ridge-10</v>
          </cell>
          <cell r="C2472" t="str">
            <v>403E</v>
          </cell>
          <cell r="E2472">
            <v>43404</v>
          </cell>
          <cell r="F2472">
            <v>3413471.97</v>
          </cell>
          <cell r="G2472">
            <v>6.88E-2</v>
          </cell>
          <cell r="H2472">
            <v>19570.57</v>
          </cell>
          <cell r="I2472">
            <v>3413471.97</v>
          </cell>
          <cell r="J2472">
            <v>6.88E-2</v>
          </cell>
          <cell r="K2472">
            <v>19570.572628000002</v>
          </cell>
          <cell r="L2472">
            <v>0</v>
          </cell>
        </row>
        <row r="2473">
          <cell r="A2473" t="str">
            <v>E34101 PRD Str/Impv, Hopkins Ridge</v>
          </cell>
          <cell r="B2473" t="str">
            <v>E34101 PRD Str/Impv, Hopkins Ridge-11</v>
          </cell>
          <cell r="C2473" t="str">
            <v>403E</v>
          </cell>
          <cell r="E2473">
            <v>43434</v>
          </cell>
          <cell r="F2473">
            <v>3413471.97</v>
          </cell>
          <cell r="G2473">
            <v>6.88E-2</v>
          </cell>
          <cell r="H2473">
            <v>19570.57</v>
          </cell>
          <cell r="I2473">
            <v>3413471.97</v>
          </cell>
          <cell r="J2473">
            <v>6.88E-2</v>
          </cell>
          <cell r="K2473">
            <v>19570.572628000002</v>
          </cell>
          <cell r="L2473">
            <v>0</v>
          </cell>
        </row>
        <row r="2474">
          <cell r="A2474" t="str">
            <v>E34101 PRD Str/Impv, Hopkins Ridge</v>
          </cell>
          <cell r="B2474" t="str">
            <v>E34101 PRD Str/Impv, Hopkins Ridge-12</v>
          </cell>
          <cell r="C2474" t="str">
            <v>403E</v>
          </cell>
          <cell r="E2474">
            <v>43465</v>
          </cell>
          <cell r="F2474">
            <v>3413471.97</v>
          </cell>
          <cell r="G2474">
            <v>6.88E-2</v>
          </cell>
          <cell r="H2474">
            <v>19570.57</v>
          </cell>
          <cell r="I2474">
            <v>3413471.97</v>
          </cell>
          <cell r="J2474">
            <v>6.88E-2</v>
          </cell>
          <cell r="K2474">
            <v>19570.572628000002</v>
          </cell>
          <cell r="L2474">
            <v>0</v>
          </cell>
        </row>
        <row r="2475">
          <cell r="A2475" t="str">
            <v>E34101 PRD Str/Impv, Hopkins Ridge Total</v>
          </cell>
          <cell r="C2475" t="str">
            <v>EPRD</v>
          </cell>
          <cell r="E2475" t="str">
            <v>Total</v>
          </cell>
          <cell r="F2475"/>
          <cell r="G2475"/>
          <cell r="H2475">
            <v>234846.84000000005</v>
          </cell>
          <cell r="I2475"/>
          <cell r="J2475">
            <v>0</v>
          </cell>
          <cell r="K2475">
            <v>234846.87153599996</v>
          </cell>
          <cell r="L2475">
            <v>0.03</v>
          </cell>
        </row>
        <row r="2476">
          <cell r="A2476" t="str">
            <v>E34101 PRD Str/Impv, LSR</v>
          </cell>
          <cell r="B2476" t="str">
            <v>E34101 PRD Str/Impv, LSR-1</v>
          </cell>
          <cell r="C2476" t="str">
            <v>403E</v>
          </cell>
          <cell r="E2476">
            <v>43131</v>
          </cell>
          <cell r="F2476">
            <v>31393616.66</v>
          </cell>
          <cell r="G2476">
            <v>4.3699999999999996E-2</v>
          </cell>
          <cell r="H2476">
            <v>113998.67</v>
          </cell>
          <cell r="I2476">
            <v>31393616.66</v>
          </cell>
          <cell r="J2476">
            <v>4.3699999999999996E-2</v>
          </cell>
          <cell r="K2476">
            <v>113995.23</v>
          </cell>
          <cell r="L2476">
            <v>-3.44</v>
          </cell>
        </row>
        <row r="2477">
          <cell r="A2477" t="str">
            <v>E34101 PRD Str/Impv, LSR</v>
          </cell>
          <cell r="B2477" t="str">
            <v>E34101 PRD Str/Impv, LSR-2</v>
          </cell>
          <cell r="C2477" t="str">
            <v>403E</v>
          </cell>
          <cell r="E2477">
            <v>43159</v>
          </cell>
          <cell r="F2477">
            <v>31393616.66</v>
          </cell>
          <cell r="G2477">
            <v>4.3699999999999996E-2</v>
          </cell>
          <cell r="H2477">
            <v>113998.37</v>
          </cell>
          <cell r="I2477">
            <v>31393616.66</v>
          </cell>
          <cell r="J2477">
            <v>4.3699999999999996E-2</v>
          </cell>
          <cell r="K2477">
            <v>113995.23</v>
          </cell>
          <cell r="L2477">
            <v>-3.14</v>
          </cell>
        </row>
        <row r="2478">
          <cell r="A2478" t="str">
            <v>E34101 PRD Str/Impv, LSR</v>
          </cell>
          <cell r="B2478" t="str">
            <v>E34101 PRD Str/Impv, LSR-3</v>
          </cell>
          <cell r="C2478" t="str">
            <v>403E</v>
          </cell>
          <cell r="E2478">
            <v>43190</v>
          </cell>
          <cell r="F2478">
            <v>31393616.66</v>
          </cell>
          <cell r="G2478">
            <v>4.3699999999999996E-2</v>
          </cell>
          <cell r="H2478">
            <v>113998.05</v>
          </cell>
          <cell r="I2478">
            <v>31393616.66</v>
          </cell>
          <cell r="J2478">
            <v>4.3699999999999996E-2</v>
          </cell>
          <cell r="K2478">
            <v>113995.23</v>
          </cell>
          <cell r="L2478">
            <v>-2.82</v>
          </cell>
        </row>
        <row r="2479">
          <cell r="A2479" t="str">
            <v>E34101 PRD Str/Impv, LSR</v>
          </cell>
          <cell r="B2479" t="str">
            <v>E34101 PRD Str/Impv, LSR-4</v>
          </cell>
          <cell r="C2479" t="str">
            <v>403E</v>
          </cell>
          <cell r="E2479">
            <v>43220</v>
          </cell>
          <cell r="F2479">
            <v>31393616.66</v>
          </cell>
          <cell r="G2479">
            <v>4.3699999999999996E-2</v>
          </cell>
          <cell r="H2479">
            <v>113997.75</v>
          </cell>
          <cell r="I2479">
            <v>31393616.66</v>
          </cell>
          <cell r="J2479">
            <v>4.3699999999999996E-2</v>
          </cell>
          <cell r="K2479">
            <v>113995.23</v>
          </cell>
          <cell r="L2479">
            <v>-2.52</v>
          </cell>
        </row>
        <row r="2480">
          <cell r="A2480" t="str">
            <v>E34101 PRD Str/Impv, LSR</v>
          </cell>
          <cell r="B2480" t="str">
            <v>E34101 PRD Str/Impv, LSR-5</v>
          </cell>
          <cell r="C2480" t="str">
            <v>403E</v>
          </cell>
          <cell r="E2480">
            <v>43251</v>
          </cell>
          <cell r="F2480">
            <v>31393616.66</v>
          </cell>
          <cell r="G2480">
            <v>4.3699999999999996E-2</v>
          </cell>
          <cell r="H2480">
            <v>113997.43</v>
          </cell>
          <cell r="I2480">
            <v>31393616.66</v>
          </cell>
          <cell r="J2480">
            <v>4.3699999999999996E-2</v>
          </cell>
          <cell r="K2480">
            <v>113995.23</v>
          </cell>
          <cell r="L2480">
            <v>-2.2000000000000002</v>
          </cell>
        </row>
        <row r="2481">
          <cell r="A2481" t="str">
            <v>E34101 PRD Str/Impv, LSR</v>
          </cell>
          <cell r="B2481" t="str">
            <v>E34101 PRD Str/Impv, LSR-6</v>
          </cell>
          <cell r="C2481" t="str">
            <v>403E</v>
          </cell>
          <cell r="E2481">
            <v>43281</v>
          </cell>
          <cell r="F2481">
            <v>31393616.66</v>
          </cell>
          <cell r="G2481">
            <v>4.3699999999999996E-2</v>
          </cell>
          <cell r="H2481">
            <v>113997.11</v>
          </cell>
          <cell r="I2481">
            <v>31393616.66</v>
          </cell>
          <cell r="J2481">
            <v>4.3699999999999996E-2</v>
          </cell>
          <cell r="K2481">
            <v>113995.23</v>
          </cell>
          <cell r="L2481">
            <v>-1.88</v>
          </cell>
        </row>
        <row r="2482">
          <cell r="A2482" t="str">
            <v>E34101 PRD Str/Impv, LSR</v>
          </cell>
          <cell r="B2482" t="str">
            <v>E34101 PRD Str/Impv, LSR-7</v>
          </cell>
          <cell r="C2482" t="str">
            <v>403E</v>
          </cell>
          <cell r="E2482">
            <v>43312</v>
          </cell>
          <cell r="F2482">
            <v>31393616.66</v>
          </cell>
          <cell r="G2482">
            <v>4.3699999999999996E-2</v>
          </cell>
          <cell r="H2482">
            <v>113996.8</v>
          </cell>
          <cell r="I2482">
            <v>31393616.66</v>
          </cell>
          <cell r="J2482">
            <v>4.3699999999999996E-2</v>
          </cell>
          <cell r="K2482">
            <v>113995.23</v>
          </cell>
          <cell r="L2482">
            <v>-1.57</v>
          </cell>
        </row>
        <row r="2483">
          <cell r="A2483" t="str">
            <v>E34101 PRD Str/Impv, LSR</v>
          </cell>
          <cell r="B2483" t="str">
            <v>E34101 PRD Str/Impv, LSR-8</v>
          </cell>
          <cell r="C2483" t="str">
            <v>403E</v>
          </cell>
          <cell r="E2483">
            <v>43343</v>
          </cell>
          <cell r="F2483">
            <v>31393616.66</v>
          </cell>
          <cell r="G2483">
            <v>4.3699999999999996E-2</v>
          </cell>
          <cell r="H2483">
            <v>113996.48999999999</v>
          </cell>
          <cell r="I2483">
            <v>31393616.66</v>
          </cell>
          <cell r="J2483">
            <v>4.3699999999999996E-2</v>
          </cell>
          <cell r="K2483">
            <v>113995.23</v>
          </cell>
          <cell r="L2483">
            <v>-1.26</v>
          </cell>
        </row>
        <row r="2484">
          <cell r="A2484" t="str">
            <v>E34101 PRD Str/Impv, LSR</v>
          </cell>
          <cell r="B2484" t="str">
            <v>E34101 PRD Str/Impv, LSR-9</v>
          </cell>
          <cell r="C2484" t="str">
            <v>403E</v>
          </cell>
          <cell r="E2484">
            <v>43373</v>
          </cell>
          <cell r="F2484">
            <v>31393616.66</v>
          </cell>
          <cell r="G2484">
            <v>4.3699999999999996E-2</v>
          </cell>
          <cell r="H2484">
            <v>113996.17</v>
          </cell>
          <cell r="I2484">
            <v>31393616.66</v>
          </cell>
          <cell r="J2484">
            <v>4.3699999999999996E-2</v>
          </cell>
          <cell r="K2484">
            <v>113995.23</v>
          </cell>
          <cell r="L2484">
            <v>-0.94</v>
          </cell>
        </row>
        <row r="2485">
          <cell r="A2485" t="str">
            <v>E34101 PRD Str/Impv, LSR</v>
          </cell>
          <cell r="B2485" t="str">
            <v>E34101 PRD Str/Impv, LSR-10</v>
          </cell>
          <cell r="C2485" t="str">
            <v>403E</v>
          </cell>
          <cell r="E2485">
            <v>43404</v>
          </cell>
          <cell r="F2485">
            <v>31393616.66</v>
          </cell>
          <cell r="G2485">
            <v>4.3699999999999996E-2</v>
          </cell>
          <cell r="H2485">
            <v>113995.87</v>
          </cell>
          <cell r="I2485">
            <v>31393616.66</v>
          </cell>
          <cell r="J2485">
            <v>4.3699999999999996E-2</v>
          </cell>
          <cell r="K2485">
            <v>113995.23</v>
          </cell>
          <cell r="L2485">
            <v>-0.64</v>
          </cell>
        </row>
        <row r="2486">
          <cell r="A2486" t="str">
            <v>E34101 PRD Str/Impv, LSR</v>
          </cell>
          <cell r="B2486" t="str">
            <v>E34101 PRD Str/Impv, LSR-11</v>
          </cell>
          <cell r="C2486" t="str">
            <v>403E</v>
          </cell>
          <cell r="E2486">
            <v>43434</v>
          </cell>
          <cell r="F2486">
            <v>31393616.66</v>
          </cell>
          <cell r="G2486">
            <v>4.3699999999999996E-2</v>
          </cell>
          <cell r="H2486">
            <v>113995.54</v>
          </cell>
          <cell r="I2486">
            <v>31393616.66</v>
          </cell>
          <cell r="J2486">
            <v>4.3699999999999996E-2</v>
          </cell>
          <cell r="K2486">
            <v>113995.23</v>
          </cell>
          <cell r="L2486">
            <v>-0.31</v>
          </cell>
        </row>
        <row r="2487">
          <cell r="A2487" t="str">
            <v>E34101 PRD Str/Impv, LSR</v>
          </cell>
          <cell r="B2487" t="str">
            <v>E34101 PRD Str/Impv, LSR-12</v>
          </cell>
          <cell r="C2487" t="str">
            <v>403E</v>
          </cell>
          <cell r="E2487">
            <v>43465</v>
          </cell>
          <cell r="F2487">
            <v>31393616.66</v>
          </cell>
          <cell r="G2487">
            <v>4.3699999999999996E-2</v>
          </cell>
          <cell r="H2487">
            <v>113995.23</v>
          </cell>
          <cell r="I2487">
            <v>31393616.66</v>
          </cell>
          <cell r="J2487">
            <v>4.3699999999999996E-2</v>
          </cell>
          <cell r="K2487">
            <v>113995.23</v>
          </cell>
          <cell r="L2487">
            <v>0</v>
          </cell>
        </row>
        <row r="2488">
          <cell r="A2488" t="str">
            <v>E34101 PRD Str/Impv, LSR Total</v>
          </cell>
          <cell r="C2488" t="str">
            <v>EPRD</v>
          </cell>
          <cell r="E2488" t="str">
            <v>Total</v>
          </cell>
          <cell r="F2488"/>
          <cell r="G2488"/>
          <cell r="H2488">
            <v>1367963.48</v>
          </cell>
          <cell r="I2488"/>
          <cell r="J2488">
            <v>0</v>
          </cell>
          <cell r="K2488">
            <v>1367942.76</v>
          </cell>
          <cell r="L2488">
            <v>-20.72</v>
          </cell>
        </row>
        <row r="2489">
          <cell r="A2489" t="str">
            <v>E34101 PRD Str/Impv, Wild Horse</v>
          </cell>
          <cell r="B2489" t="str">
            <v>E34101 PRD Str/Impv, Wild Horse-1</v>
          </cell>
          <cell r="C2489" t="str">
            <v>403E</v>
          </cell>
          <cell r="E2489">
            <v>43131</v>
          </cell>
          <cell r="F2489">
            <v>11884554.949999999</v>
          </cell>
          <cell r="G2489">
            <v>5.7000000000000002E-2</v>
          </cell>
          <cell r="H2489">
            <v>56451.63</v>
          </cell>
          <cell r="I2489">
            <v>11884554.949999999</v>
          </cell>
          <cell r="J2489">
            <v>5.7000000000000002E-2</v>
          </cell>
          <cell r="K2489">
            <v>56451.636012499999</v>
          </cell>
          <cell r="L2489">
            <v>0.01</v>
          </cell>
        </row>
        <row r="2490">
          <cell r="A2490" t="str">
            <v>E34101 PRD Str/Impv, Wild Horse</v>
          </cell>
          <cell r="B2490" t="str">
            <v>E34101 PRD Str/Impv, Wild Horse-2</v>
          </cell>
          <cell r="C2490" t="str">
            <v>403E</v>
          </cell>
          <cell r="E2490">
            <v>43159</v>
          </cell>
          <cell r="F2490">
            <v>11884554.949999999</v>
          </cell>
          <cell r="G2490">
            <v>5.7000000000000002E-2</v>
          </cell>
          <cell r="H2490">
            <v>56451.63</v>
          </cell>
          <cell r="I2490">
            <v>11884554.949999999</v>
          </cell>
          <cell r="J2490">
            <v>5.7000000000000002E-2</v>
          </cell>
          <cell r="K2490">
            <v>56451.636012499999</v>
          </cell>
          <cell r="L2490">
            <v>0.01</v>
          </cell>
        </row>
        <row r="2491">
          <cell r="A2491" t="str">
            <v>E34101 PRD Str/Impv, Wild Horse</v>
          </cell>
          <cell r="B2491" t="str">
            <v>E34101 PRD Str/Impv, Wild Horse-3</v>
          </cell>
          <cell r="C2491" t="str">
            <v>403E</v>
          </cell>
          <cell r="E2491">
            <v>43190</v>
          </cell>
          <cell r="F2491">
            <v>11884554.949999999</v>
          </cell>
          <cell r="G2491">
            <v>5.7000000000000002E-2</v>
          </cell>
          <cell r="H2491">
            <v>56451.63</v>
          </cell>
          <cell r="I2491">
            <v>11884554.949999999</v>
          </cell>
          <cell r="J2491">
            <v>5.7000000000000002E-2</v>
          </cell>
          <cell r="K2491">
            <v>56451.636012499999</v>
          </cell>
          <cell r="L2491">
            <v>0.01</v>
          </cell>
        </row>
        <row r="2492">
          <cell r="A2492" t="str">
            <v>E34101 PRD Str/Impv, Wild Horse</v>
          </cell>
          <cell r="B2492" t="str">
            <v>E34101 PRD Str/Impv, Wild Horse-4</v>
          </cell>
          <cell r="C2492" t="str">
            <v>403E</v>
          </cell>
          <cell r="E2492">
            <v>43220</v>
          </cell>
          <cell r="F2492">
            <v>11884554.949999999</v>
          </cell>
          <cell r="G2492">
            <v>5.7000000000000002E-2</v>
          </cell>
          <cell r="H2492">
            <v>56451.63</v>
          </cell>
          <cell r="I2492">
            <v>11884554.949999999</v>
          </cell>
          <cell r="J2492">
            <v>5.7000000000000002E-2</v>
          </cell>
          <cell r="K2492">
            <v>56451.636012499999</v>
          </cell>
          <cell r="L2492">
            <v>0.01</v>
          </cell>
        </row>
        <row r="2493">
          <cell r="A2493" t="str">
            <v>E34101 PRD Str/Impv, Wild Horse</v>
          </cell>
          <cell r="B2493" t="str">
            <v>E34101 PRD Str/Impv, Wild Horse-5</v>
          </cell>
          <cell r="C2493" t="str">
            <v>403E</v>
          </cell>
          <cell r="E2493">
            <v>43251</v>
          </cell>
          <cell r="F2493">
            <v>11884554.949999999</v>
          </cell>
          <cell r="G2493">
            <v>5.7000000000000002E-2</v>
          </cell>
          <cell r="H2493">
            <v>56451.63</v>
          </cell>
          <cell r="I2493">
            <v>11884554.949999999</v>
          </cell>
          <cell r="J2493">
            <v>5.7000000000000002E-2</v>
          </cell>
          <cell r="K2493">
            <v>56451.636012499999</v>
          </cell>
          <cell r="L2493">
            <v>0.01</v>
          </cell>
        </row>
        <row r="2494">
          <cell r="A2494" t="str">
            <v>E34101 PRD Str/Impv, Wild Horse</v>
          </cell>
          <cell r="B2494" t="str">
            <v>E34101 PRD Str/Impv, Wild Horse-6</v>
          </cell>
          <cell r="C2494" t="str">
            <v>403E</v>
          </cell>
          <cell r="E2494">
            <v>43281</v>
          </cell>
          <cell r="F2494">
            <v>11884554.949999999</v>
          </cell>
          <cell r="G2494">
            <v>5.7000000000000002E-2</v>
          </cell>
          <cell r="H2494">
            <v>56451.63</v>
          </cell>
          <cell r="I2494">
            <v>11884554.949999999</v>
          </cell>
          <cell r="J2494">
            <v>5.7000000000000002E-2</v>
          </cell>
          <cell r="K2494">
            <v>56451.636012499999</v>
          </cell>
          <cell r="L2494">
            <v>0.01</v>
          </cell>
        </row>
        <row r="2495">
          <cell r="A2495" t="str">
            <v>E34101 PRD Str/Impv, Wild Horse</v>
          </cell>
          <cell r="B2495" t="str">
            <v>E34101 PRD Str/Impv, Wild Horse-7</v>
          </cell>
          <cell r="C2495" t="str">
            <v>403E</v>
          </cell>
          <cell r="E2495">
            <v>43312</v>
          </cell>
          <cell r="F2495">
            <v>11884554.949999999</v>
          </cell>
          <cell r="G2495">
            <v>5.7000000000000002E-2</v>
          </cell>
          <cell r="H2495">
            <v>56451.63</v>
          </cell>
          <cell r="I2495">
            <v>11884554.949999999</v>
          </cell>
          <cell r="J2495">
            <v>5.7000000000000002E-2</v>
          </cell>
          <cell r="K2495">
            <v>56451.636012499999</v>
          </cell>
          <cell r="L2495">
            <v>0.01</v>
          </cell>
        </row>
        <row r="2496">
          <cell r="A2496" t="str">
            <v>E34101 PRD Str/Impv, Wild Horse</v>
          </cell>
          <cell r="B2496" t="str">
            <v>E34101 PRD Str/Impv, Wild Horse-8</v>
          </cell>
          <cell r="C2496" t="str">
            <v>403E</v>
          </cell>
          <cell r="E2496">
            <v>43343</v>
          </cell>
          <cell r="F2496">
            <v>11884554.949999999</v>
          </cell>
          <cell r="G2496">
            <v>5.7000000000000002E-2</v>
          </cell>
          <cell r="H2496">
            <v>56451.63</v>
          </cell>
          <cell r="I2496">
            <v>11884554.949999999</v>
          </cell>
          <cell r="J2496">
            <v>5.7000000000000002E-2</v>
          </cell>
          <cell r="K2496">
            <v>56451.636012499999</v>
          </cell>
          <cell r="L2496">
            <v>0.01</v>
          </cell>
        </row>
        <row r="2497">
          <cell r="A2497" t="str">
            <v>E34101 PRD Str/Impv, Wild Horse</v>
          </cell>
          <cell r="B2497" t="str">
            <v>E34101 PRD Str/Impv, Wild Horse-9</v>
          </cell>
          <cell r="C2497" t="str">
            <v>403E</v>
          </cell>
          <cell r="E2497">
            <v>43373</v>
          </cell>
          <cell r="F2497">
            <v>11884554.949999999</v>
          </cell>
          <cell r="G2497">
            <v>5.7000000000000002E-2</v>
          </cell>
          <cell r="H2497">
            <v>56451.63</v>
          </cell>
          <cell r="I2497">
            <v>11884554.949999999</v>
          </cell>
          <cell r="J2497">
            <v>5.7000000000000002E-2</v>
          </cell>
          <cell r="K2497">
            <v>56451.636012499999</v>
          </cell>
          <cell r="L2497">
            <v>0.01</v>
          </cell>
        </row>
        <row r="2498">
          <cell r="A2498" t="str">
            <v>E34101 PRD Str/Impv, Wild Horse</v>
          </cell>
          <cell r="B2498" t="str">
            <v>E34101 PRD Str/Impv, Wild Horse-10</v>
          </cell>
          <cell r="C2498" t="str">
            <v>403E</v>
          </cell>
          <cell r="E2498">
            <v>43404</v>
          </cell>
          <cell r="F2498">
            <v>11884554.949999999</v>
          </cell>
          <cell r="G2498">
            <v>5.7000000000000002E-2</v>
          </cell>
          <cell r="H2498">
            <v>56451.63</v>
          </cell>
          <cell r="I2498">
            <v>11884554.949999999</v>
          </cell>
          <cell r="J2498">
            <v>5.7000000000000002E-2</v>
          </cell>
          <cell r="K2498">
            <v>56451.636012499999</v>
          </cell>
          <cell r="L2498">
            <v>0.01</v>
          </cell>
        </row>
        <row r="2499">
          <cell r="A2499" t="str">
            <v>E34101 PRD Str/Impv, Wild Horse</v>
          </cell>
          <cell r="B2499" t="str">
            <v>E34101 PRD Str/Impv, Wild Horse-11</v>
          </cell>
          <cell r="C2499" t="str">
            <v>403E</v>
          </cell>
          <cell r="E2499">
            <v>43434</v>
          </cell>
          <cell r="F2499">
            <v>11884554.949999999</v>
          </cell>
          <cell r="G2499">
            <v>5.7000000000000002E-2</v>
          </cell>
          <cell r="H2499">
            <v>56451.63</v>
          </cell>
          <cell r="I2499">
            <v>11884554.949999999</v>
          </cell>
          <cell r="J2499">
            <v>5.7000000000000002E-2</v>
          </cell>
          <cell r="K2499">
            <v>56451.636012499999</v>
          </cell>
          <cell r="L2499">
            <v>0.01</v>
          </cell>
        </row>
        <row r="2500">
          <cell r="A2500" t="str">
            <v>E34101 PRD Str/Impv, Wild Horse</v>
          </cell>
          <cell r="B2500" t="str">
            <v>E34101 PRD Str/Impv, Wild Horse-12</v>
          </cell>
          <cell r="C2500" t="str">
            <v>403E</v>
          </cell>
          <cell r="E2500">
            <v>43465</v>
          </cell>
          <cell r="F2500">
            <v>11884554.949999999</v>
          </cell>
          <cell r="G2500">
            <v>5.7000000000000002E-2</v>
          </cell>
          <cell r="H2500">
            <v>56451.63</v>
          </cell>
          <cell r="I2500">
            <v>11884554.949999999</v>
          </cell>
          <cell r="J2500">
            <v>5.7000000000000002E-2</v>
          </cell>
          <cell r="K2500">
            <v>56451.636012499999</v>
          </cell>
          <cell r="L2500">
            <v>0.01</v>
          </cell>
        </row>
        <row r="2501">
          <cell r="A2501" t="str">
            <v>E34101 PRD Str/Impv, Wild Horse Total</v>
          </cell>
          <cell r="C2501" t="str">
            <v>EPRD</v>
          </cell>
          <cell r="E2501" t="str">
            <v>Total</v>
          </cell>
          <cell r="F2501"/>
          <cell r="G2501"/>
          <cell r="H2501">
            <v>677419.55999999994</v>
          </cell>
          <cell r="I2501"/>
          <cell r="J2501">
            <v>0</v>
          </cell>
          <cell r="K2501">
            <v>677419.63214999996</v>
          </cell>
          <cell r="L2501">
            <v>7.0000000000000007E-2</v>
          </cell>
        </row>
        <row r="2502">
          <cell r="A2502" t="str">
            <v>E34101 PRD Str/Impv,Wild Horse Expa</v>
          </cell>
          <cell r="B2502" t="str">
            <v>E34101 PRD Str/Impv,Wild Horse Expa-1</v>
          </cell>
          <cell r="C2502" t="str">
            <v>403E</v>
          </cell>
          <cell r="E2502">
            <v>43131</v>
          </cell>
          <cell r="F2502">
            <v>3235517.14</v>
          </cell>
          <cell r="G2502">
            <v>5.7000000000000002E-2</v>
          </cell>
          <cell r="H2502">
            <v>15368.71</v>
          </cell>
          <cell r="I2502">
            <v>3235517.14</v>
          </cell>
          <cell r="J2502">
            <v>5.7000000000000002E-2</v>
          </cell>
          <cell r="K2502">
            <v>15368.706415000001</v>
          </cell>
          <cell r="L2502">
            <v>0</v>
          </cell>
        </row>
        <row r="2503">
          <cell r="A2503" t="str">
            <v>E34101 PRD Str/Impv,Wild Horse Expa</v>
          </cell>
          <cell r="B2503" t="str">
            <v>E34101 PRD Str/Impv,Wild Horse Expa-2</v>
          </cell>
          <cell r="C2503" t="str">
            <v>403E</v>
          </cell>
          <cell r="E2503">
            <v>43159</v>
          </cell>
          <cell r="F2503">
            <v>3235517.14</v>
          </cell>
          <cell r="G2503">
            <v>5.7000000000000002E-2</v>
          </cell>
          <cell r="H2503">
            <v>15368.71</v>
          </cell>
          <cell r="I2503">
            <v>3235517.14</v>
          </cell>
          <cell r="J2503">
            <v>5.7000000000000002E-2</v>
          </cell>
          <cell r="K2503">
            <v>15368.706415000001</v>
          </cell>
          <cell r="L2503">
            <v>0</v>
          </cell>
        </row>
        <row r="2504">
          <cell r="A2504" t="str">
            <v>E34101 PRD Str/Impv,Wild Horse Expa</v>
          </cell>
          <cell r="B2504" t="str">
            <v>E34101 PRD Str/Impv,Wild Horse Expa-3</v>
          </cell>
          <cell r="C2504" t="str">
            <v>403E</v>
          </cell>
          <cell r="E2504">
            <v>43190</v>
          </cell>
          <cell r="F2504">
            <v>3235517.14</v>
          </cell>
          <cell r="G2504">
            <v>5.7000000000000002E-2</v>
          </cell>
          <cell r="H2504">
            <v>15368.71</v>
          </cell>
          <cell r="I2504">
            <v>3235517.14</v>
          </cell>
          <cell r="J2504">
            <v>5.7000000000000002E-2</v>
          </cell>
          <cell r="K2504">
            <v>15368.706415000001</v>
          </cell>
          <cell r="L2504">
            <v>0</v>
          </cell>
        </row>
        <row r="2505">
          <cell r="A2505" t="str">
            <v>E34101 PRD Str/Impv,Wild Horse Expa</v>
          </cell>
          <cell r="B2505" t="str">
            <v>E34101 PRD Str/Impv,Wild Horse Expa-4</v>
          </cell>
          <cell r="C2505" t="str">
            <v>403E</v>
          </cell>
          <cell r="E2505">
            <v>43220</v>
          </cell>
          <cell r="F2505">
            <v>3235517.14</v>
          </cell>
          <cell r="G2505">
            <v>5.7000000000000002E-2</v>
          </cell>
          <cell r="H2505">
            <v>15368.71</v>
          </cell>
          <cell r="I2505">
            <v>3235517.14</v>
          </cell>
          <cell r="J2505">
            <v>5.7000000000000002E-2</v>
          </cell>
          <cell r="K2505">
            <v>15368.706415000001</v>
          </cell>
          <cell r="L2505">
            <v>0</v>
          </cell>
        </row>
        <row r="2506">
          <cell r="A2506" t="str">
            <v>E34101 PRD Str/Impv,Wild Horse Expa</v>
          </cell>
          <cell r="B2506" t="str">
            <v>E34101 PRD Str/Impv,Wild Horse Expa-5</v>
          </cell>
          <cell r="C2506" t="str">
            <v>403E</v>
          </cell>
          <cell r="E2506">
            <v>43251</v>
          </cell>
          <cell r="F2506">
            <v>3235517.14</v>
          </cell>
          <cell r="G2506">
            <v>5.7000000000000002E-2</v>
          </cell>
          <cell r="H2506">
            <v>15368.71</v>
          </cell>
          <cell r="I2506">
            <v>3235517.14</v>
          </cell>
          <cell r="J2506">
            <v>5.7000000000000002E-2</v>
          </cell>
          <cell r="K2506">
            <v>15368.706415000001</v>
          </cell>
          <cell r="L2506">
            <v>0</v>
          </cell>
        </row>
        <row r="2507">
          <cell r="A2507" t="str">
            <v>E34101 PRD Str/Impv,Wild Horse Expa</v>
          </cell>
          <cell r="B2507" t="str">
            <v>E34101 PRD Str/Impv,Wild Horse Expa-6</v>
          </cell>
          <cell r="C2507" t="str">
            <v>403E</v>
          </cell>
          <cell r="E2507">
            <v>43281</v>
          </cell>
          <cell r="F2507">
            <v>3235517.14</v>
          </cell>
          <cell r="G2507">
            <v>5.7000000000000002E-2</v>
          </cell>
          <cell r="H2507">
            <v>15368.71</v>
          </cell>
          <cell r="I2507">
            <v>3235517.14</v>
          </cell>
          <cell r="J2507">
            <v>5.7000000000000002E-2</v>
          </cell>
          <cell r="K2507">
            <v>15368.706415000001</v>
          </cell>
          <cell r="L2507">
            <v>0</v>
          </cell>
        </row>
        <row r="2508">
          <cell r="A2508" t="str">
            <v>E34101 PRD Str/Impv,Wild Horse Expa</v>
          </cell>
          <cell r="B2508" t="str">
            <v>E34101 PRD Str/Impv,Wild Horse Expa-7</v>
          </cell>
          <cell r="C2508" t="str">
            <v>403E</v>
          </cell>
          <cell r="E2508">
            <v>43312</v>
          </cell>
          <cell r="F2508">
            <v>3235517.14</v>
          </cell>
          <cell r="G2508">
            <v>5.7000000000000002E-2</v>
          </cell>
          <cell r="H2508">
            <v>15368.71</v>
          </cell>
          <cell r="I2508">
            <v>3235517.14</v>
          </cell>
          <cell r="J2508">
            <v>5.7000000000000002E-2</v>
          </cell>
          <cell r="K2508">
            <v>15368.706415000001</v>
          </cell>
          <cell r="L2508">
            <v>0</v>
          </cell>
        </row>
        <row r="2509">
          <cell r="A2509" t="str">
            <v>E34101 PRD Str/Impv,Wild Horse Expa</v>
          </cell>
          <cell r="B2509" t="str">
            <v>E34101 PRD Str/Impv,Wild Horse Expa-8</v>
          </cell>
          <cell r="C2509" t="str">
            <v>403E</v>
          </cell>
          <cell r="E2509">
            <v>43343</v>
          </cell>
          <cell r="F2509">
            <v>3235517.14</v>
          </cell>
          <cell r="G2509">
            <v>5.7000000000000002E-2</v>
          </cell>
          <cell r="H2509">
            <v>15368.71</v>
          </cell>
          <cell r="I2509">
            <v>3235517.14</v>
          </cell>
          <cell r="J2509">
            <v>5.7000000000000002E-2</v>
          </cell>
          <cell r="K2509">
            <v>15368.706415000001</v>
          </cell>
          <cell r="L2509">
            <v>0</v>
          </cell>
        </row>
        <row r="2510">
          <cell r="A2510" t="str">
            <v>E34101 PRD Str/Impv,Wild Horse Expa</v>
          </cell>
          <cell r="B2510" t="str">
            <v>E34101 PRD Str/Impv,Wild Horse Expa-9</v>
          </cell>
          <cell r="C2510" t="str">
            <v>403E</v>
          </cell>
          <cell r="E2510">
            <v>43373</v>
          </cell>
          <cell r="F2510">
            <v>3235517.14</v>
          </cell>
          <cell r="G2510">
            <v>5.7000000000000002E-2</v>
          </cell>
          <cell r="H2510">
            <v>15368.71</v>
          </cell>
          <cell r="I2510">
            <v>3235517.14</v>
          </cell>
          <cell r="J2510">
            <v>5.7000000000000002E-2</v>
          </cell>
          <cell r="K2510">
            <v>15368.706415000001</v>
          </cell>
          <cell r="L2510">
            <v>0</v>
          </cell>
        </row>
        <row r="2511">
          <cell r="A2511" t="str">
            <v>E34101 PRD Str/Impv,Wild Horse Expa</v>
          </cell>
          <cell r="B2511" t="str">
            <v>E34101 PRD Str/Impv,Wild Horse Expa-10</v>
          </cell>
          <cell r="C2511" t="str">
            <v>403E</v>
          </cell>
          <cell r="E2511">
            <v>43404</v>
          </cell>
          <cell r="F2511">
            <v>3235517.14</v>
          </cell>
          <cell r="G2511">
            <v>5.7000000000000002E-2</v>
          </cell>
          <cell r="H2511">
            <v>15368.71</v>
          </cell>
          <cell r="I2511">
            <v>3235517.14</v>
          </cell>
          <cell r="J2511">
            <v>5.7000000000000002E-2</v>
          </cell>
          <cell r="K2511">
            <v>15368.706415000001</v>
          </cell>
          <cell r="L2511">
            <v>0</v>
          </cell>
        </row>
        <row r="2512">
          <cell r="A2512" t="str">
            <v>E34101 PRD Str/Impv,Wild Horse Expa</v>
          </cell>
          <cell r="B2512" t="str">
            <v>E34101 PRD Str/Impv,Wild Horse Expa-11</v>
          </cell>
          <cell r="C2512" t="str">
            <v>403E</v>
          </cell>
          <cell r="E2512">
            <v>43434</v>
          </cell>
          <cell r="F2512">
            <v>3235517.14</v>
          </cell>
          <cell r="G2512">
            <v>5.7000000000000002E-2</v>
          </cell>
          <cell r="H2512">
            <v>15368.71</v>
          </cell>
          <cell r="I2512">
            <v>3235517.14</v>
          </cell>
          <cell r="J2512">
            <v>5.7000000000000002E-2</v>
          </cell>
          <cell r="K2512">
            <v>15368.706415000001</v>
          </cell>
          <cell r="L2512">
            <v>0</v>
          </cell>
        </row>
        <row r="2513">
          <cell r="A2513" t="str">
            <v>E34101 PRD Str/Impv,Wild Horse Expa</v>
          </cell>
          <cell r="B2513" t="str">
            <v>E34101 PRD Str/Impv,Wild Horse Expa-12</v>
          </cell>
          <cell r="C2513" t="str">
            <v>403E</v>
          </cell>
          <cell r="E2513">
            <v>43465</v>
          </cell>
          <cell r="F2513">
            <v>3235517.14</v>
          </cell>
          <cell r="G2513">
            <v>5.7000000000000002E-2</v>
          </cell>
          <cell r="H2513">
            <v>15368.71</v>
          </cell>
          <cell r="I2513">
            <v>3235517.14</v>
          </cell>
          <cell r="J2513">
            <v>5.7000000000000002E-2</v>
          </cell>
          <cell r="K2513">
            <v>15368.706415000001</v>
          </cell>
          <cell r="L2513">
            <v>0</v>
          </cell>
        </row>
        <row r="2514">
          <cell r="A2514" t="str">
            <v>E34101 PRD Str/Impv,Wild Horse Expa Total</v>
          </cell>
          <cell r="C2514" t="str">
            <v>EPRD</v>
          </cell>
          <cell r="E2514" t="str">
            <v>Total</v>
          </cell>
          <cell r="F2514"/>
          <cell r="G2514"/>
          <cell r="H2514">
            <v>184424.51999999993</v>
          </cell>
          <cell r="I2514"/>
          <cell r="J2514">
            <v>0</v>
          </cell>
          <cell r="K2514">
            <v>184424.47697999995</v>
          </cell>
          <cell r="L2514">
            <v>-0.04</v>
          </cell>
        </row>
        <row r="2515">
          <cell r="A2515" t="str">
            <v>E342 PRD Fuel Hldr, Fredonia 3&amp;4 OP</v>
          </cell>
          <cell r="B2515" t="str">
            <v>E342 PRD Fuel Hldr, Fredonia 3&amp;4 OP-1</v>
          </cell>
          <cell r="C2515" t="str">
            <v>403E</v>
          </cell>
          <cell r="E2515">
            <v>43131</v>
          </cell>
          <cell r="F2515">
            <v>1014306.89</v>
          </cell>
          <cell r="G2515">
            <v>3.27E-2</v>
          </cell>
          <cell r="H2515">
            <v>2763.99</v>
          </cell>
          <cell r="I2515">
            <v>1014306.89</v>
          </cell>
          <cell r="J2515">
            <v>3.27E-2</v>
          </cell>
          <cell r="K2515">
            <v>2763.9862752499998</v>
          </cell>
          <cell r="L2515">
            <v>0</v>
          </cell>
        </row>
        <row r="2516">
          <cell r="A2516" t="str">
            <v>E342 PRD Fuel Hldr, Fredonia 3&amp;4 OP</v>
          </cell>
          <cell r="B2516" t="str">
            <v>E342 PRD Fuel Hldr, Fredonia 3&amp;4 OP-2</v>
          </cell>
          <cell r="C2516" t="str">
            <v>403E</v>
          </cell>
          <cell r="E2516">
            <v>43159</v>
          </cell>
          <cell r="F2516">
            <v>1014306.89</v>
          </cell>
          <cell r="G2516">
            <v>3.27E-2</v>
          </cell>
          <cell r="H2516">
            <v>2763.99</v>
          </cell>
          <cell r="I2516">
            <v>1014306.89</v>
          </cell>
          <cell r="J2516">
            <v>3.27E-2</v>
          </cell>
          <cell r="K2516">
            <v>2763.9862752499998</v>
          </cell>
          <cell r="L2516">
            <v>0</v>
          </cell>
        </row>
        <row r="2517">
          <cell r="A2517" t="str">
            <v>E342 PRD Fuel Hldr, Fredonia 3&amp;4 OP</v>
          </cell>
          <cell r="B2517" t="str">
            <v>E342 PRD Fuel Hldr, Fredonia 3&amp;4 OP-3</v>
          </cell>
          <cell r="C2517" t="str">
            <v>403E</v>
          </cell>
          <cell r="E2517">
            <v>43190</v>
          </cell>
          <cell r="F2517">
            <v>1014306.89</v>
          </cell>
          <cell r="G2517">
            <v>3.27E-2</v>
          </cell>
          <cell r="H2517">
            <v>2763.99</v>
          </cell>
          <cell r="I2517">
            <v>1014306.89</v>
          </cell>
          <cell r="J2517">
            <v>3.27E-2</v>
          </cell>
          <cell r="K2517">
            <v>2763.9862752499998</v>
          </cell>
          <cell r="L2517">
            <v>0</v>
          </cell>
        </row>
        <row r="2518">
          <cell r="A2518" t="str">
            <v>E342 PRD Fuel Hldr, Fredonia 3&amp;4 OP</v>
          </cell>
          <cell r="B2518" t="str">
            <v>E342 PRD Fuel Hldr, Fredonia 3&amp;4 OP-4</v>
          </cell>
          <cell r="C2518" t="str">
            <v>403E</v>
          </cell>
          <cell r="E2518">
            <v>43220</v>
          </cell>
          <cell r="F2518">
            <v>1014306.89</v>
          </cell>
          <cell r="G2518">
            <v>3.27E-2</v>
          </cell>
          <cell r="H2518">
            <v>2763.99</v>
          </cell>
          <cell r="I2518">
            <v>1014306.89</v>
          </cell>
          <cell r="J2518">
            <v>3.27E-2</v>
          </cell>
          <cell r="K2518">
            <v>2763.9862752499998</v>
          </cell>
          <cell r="L2518">
            <v>0</v>
          </cell>
        </row>
        <row r="2519">
          <cell r="A2519" t="str">
            <v>E342 PRD Fuel Hldr, Fredonia 3&amp;4 OP</v>
          </cell>
          <cell r="B2519" t="str">
            <v>E342 PRD Fuel Hldr, Fredonia 3&amp;4 OP-5</v>
          </cell>
          <cell r="C2519" t="str">
            <v>403E</v>
          </cell>
          <cell r="E2519">
            <v>43251</v>
          </cell>
          <cell r="F2519">
            <v>1014306.89</v>
          </cell>
          <cell r="G2519">
            <v>3.27E-2</v>
          </cell>
          <cell r="H2519">
            <v>2763.99</v>
          </cell>
          <cell r="I2519">
            <v>1014306.89</v>
          </cell>
          <cell r="J2519">
            <v>3.27E-2</v>
          </cell>
          <cell r="K2519">
            <v>2763.9862752499998</v>
          </cell>
          <cell r="L2519">
            <v>0</v>
          </cell>
        </row>
        <row r="2520">
          <cell r="A2520" t="str">
            <v>E342 PRD Fuel Hldr, Fredonia 3&amp;4 OP</v>
          </cell>
          <cell r="B2520" t="str">
            <v>E342 PRD Fuel Hldr, Fredonia 3&amp;4 OP-6</v>
          </cell>
          <cell r="C2520" t="str">
            <v>403E</v>
          </cell>
          <cell r="E2520">
            <v>43281</v>
          </cell>
          <cell r="F2520">
            <v>1014306.89</v>
          </cell>
          <cell r="G2520">
            <v>3.27E-2</v>
          </cell>
          <cell r="H2520">
            <v>2763.99</v>
          </cell>
          <cell r="I2520">
            <v>1014306.89</v>
          </cell>
          <cell r="J2520">
            <v>3.27E-2</v>
          </cell>
          <cell r="K2520">
            <v>2763.9862752499998</v>
          </cell>
          <cell r="L2520">
            <v>0</v>
          </cell>
        </row>
        <row r="2521">
          <cell r="A2521" t="str">
            <v>E342 PRD Fuel Hldr, Fredonia 3&amp;4 OP</v>
          </cell>
          <cell r="B2521" t="str">
            <v>E342 PRD Fuel Hldr, Fredonia 3&amp;4 OP-7</v>
          </cell>
          <cell r="C2521" t="str">
            <v>403E</v>
          </cell>
          <cell r="E2521">
            <v>43312</v>
          </cell>
          <cell r="F2521">
            <v>1014306.89</v>
          </cell>
          <cell r="G2521">
            <v>3.27E-2</v>
          </cell>
          <cell r="H2521">
            <v>2763.99</v>
          </cell>
          <cell r="I2521">
            <v>1014306.89</v>
          </cell>
          <cell r="J2521">
            <v>3.27E-2</v>
          </cell>
          <cell r="K2521">
            <v>2763.9862752499998</v>
          </cell>
          <cell r="L2521">
            <v>0</v>
          </cell>
        </row>
        <row r="2522">
          <cell r="A2522" t="str">
            <v>E342 PRD Fuel Hldr, Fredonia 3&amp;4 OP</v>
          </cell>
          <cell r="B2522" t="str">
            <v>E342 PRD Fuel Hldr, Fredonia 3&amp;4 OP-8</v>
          </cell>
          <cell r="C2522" t="str">
            <v>403E</v>
          </cell>
          <cell r="E2522">
            <v>43343</v>
          </cell>
          <cell r="F2522">
            <v>1014306.89</v>
          </cell>
          <cell r="G2522">
            <v>3.27E-2</v>
          </cell>
          <cell r="H2522">
            <v>2763.99</v>
          </cell>
          <cell r="I2522">
            <v>1014306.89</v>
          </cell>
          <cell r="J2522">
            <v>3.27E-2</v>
          </cell>
          <cell r="K2522">
            <v>2763.9862752499998</v>
          </cell>
          <cell r="L2522">
            <v>0</v>
          </cell>
        </row>
        <row r="2523">
          <cell r="A2523" t="str">
            <v>E342 PRD Fuel Hldr, Fredonia 3&amp;4 OP</v>
          </cell>
          <cell r="B2523" t="str">
            <v>E342 PRD Fuel Hldr, Fredonia 3&amp;4 OP-9</v>
          </cell>
          <cell r="C2523" t="str">
            <v>403E</v>
          </cell>
          <cell r="E2523">
            <v>43373</v>
          </cell>
          <cell r="F2523">
            <v>1014306.89</v>
          </cell>
          <cell r="G2523">
            <v>3.27E-2</v>
          </cell>
          <cell r="H2523">
            <v>2763.99</v>
          </cell>
          <cell r="I2523">
            <v>1014306.89</v>
          </cell>
          <cell r="J2523">
            <v>3.27E-2</v>
          </cell>
          <cell r="K2523">
            <v>2763.9862752499998</v>
          </cell>
          <cell r="L2523">
            <v>0</v>
          </cell>
        </row>
        <row r="2524">
          <cell r="A2524" t="str">
            <v>E342 PRD Fuel Hldr, Fredonia 3&amp;4 OP</v>
          </cell>
          <cell r="B2524" t="str">
            <v>E342 PRD Fuel Hldr, Fredonia 3&amp;4 OP-10</v>
          </cell>
          <cell r="C2524" t="str">
            <v>403E</v>
          </cell>
          <cell r="E2524">
            <v>43404</v>
          </cell>
          <cell r="F2524">
            <v>1014306.89</v>
          </cell>
          <cell r="G2524">
            <v>3.27E-2</v>
          </cell>
          <cell r="H2524">
            <v>2763.99</v>
          </cell>
          <cell r="I2524">
            <v>1014306.89</v>
          </cell>
          <cell r="J2524">
            <v>3.27E-2</v>
          </cell>
          <cell r="K2524">
            <v>2763.9862752499998</v>
          </cell>
          <cell r="L2524">
            <v>0</v>
          </cell>
        </row>
        <row r="2525">
          <cell r="A2525" t="str">
            <v>E342 PRD Fuel Hldr, Fredonia 3&amp;4 OP</v>
          </cell>
          <cell r="B2525" t="str">
            <v>E342 PRD Fuel Hldr, Fredonia 3&amp;4 OP-11</v>
          </cell>
          <cell r="C2525" t="str">
            <v>403E</v>
          </cell>
          <cell r="E2525">
            <v>43434</v>
          </cell>
          <cell r="F2525">
            <v>1014306.89</v>
          </cell>
          <cell r="G2525">
            <v>3.27E-2</v>
          </cell>
          <cell r="H2525">
            <v>2763.99</v>
          </cell>
          <cell r="I2525">
            <v>1014306.89</v>
          </cell>
          <cell r="J2525">
            <v>3.27E-2</v>
          </cell>
          <cell r="K2525">
            <v>2763.9862752499998</v>
          </cell>
          <cell r="L2525">
            <v>0</v>
          </cell>
        </row>
        <row r="2526">
          <cell r="A2526" t="str">
            <v>E342 PRD Fuel Hldr, Fredonia 3&amp;4 OP</v>
          </cell>
          <cell r="B2526" t="str">
            <v>E342 PRD Fuel Hldr, Fredonia 3&amp;4 OP-12</v>
          </cell>
          <cell r="C2526" t="str">
            <v>403E</v>
          </cell>
          <cell r="E2526">
            <v>43465</v>
          </cell>
          <cell r="F2526">
            <v>1014306.89</v>
          </cell>
          <cell r="G2526">
            <v>3.27E-2</v>
          </cell>
          <cell r="H2526">
            <v>2763.99</v>
          </cell>
          <cell r="I2526">
            <v>1014306.89</v>
          </cell>
          <cell r="J2526">
            <v>3.27E-2</v>
          </cell>
          <cell r="K2526">
            <v>2763.9862752499998</v>
          </cell>
          <cell r="L2526">
            <v>0</v>
          </cell>
        </row>
        <row r="2527">
          <cell r="A2527" t="str">
            <v>E342 PRD Fuel Hldr, Fredonia 3&amp;4 OP Total</v>
          </cell>
          <cell r="C2527" t="str">
            <v>EPRD</v>
          </cell>
          <cell r="E2527" t="str">
            <v>Total</v>
          </cell>
          <cell r="F2527"/>
          <cell r="G2527"/>
          <cell r="H2527">
            <v>33167.87999999999</v>
          </cell>
          <cell r="I2527"/>
          <cell r="J2527">
            <v>0</v>
          </cell>
          <cell r="K2527">
            <v>33167.835303000007</v>
          </cell>
          <cell r="L2527">
            <v>-0.04</v>
          </cell>
        </row>
        <row r="2528">
          <cell r="A2528" t="str">
            <v>E342 PRD Fuel Holder, Cystal Mtn</v>
          </cell>
          <cell r="B2528" t="str">
            <v>E342 PRD Fuel Holder, Cystal Mtn-1</v>
          </cell>
          <cell r="C2528" t="str">
            <v>403E</v>
          </cell>
          <cell r="E2528">
            <v>43131</v>
          </cell>
          <cell r="F2528">
            <v>476309.45</v>
          </cell>
          <cell r="G2528">
            <v>7.8399999999999997E-2</v>
          </cell>
          <cell r="H2528">
            <v>3111.8900000000003</v>
          </cell>
          <cell r="I2528">
            <v>476309.45</v>
          </cell>
          <cell r="J2528">
            <v>7.8399999999999997E-2</v>
          </cell>
          <cell r="K2528">
            <v>3111.8884066666669</v>
          </cell>
          <cell r="L2528">
            <v>0</v>
          </cell>
        </row>
        <row r="2529">
          <cell r="A2529" t="str">
            <v>E342 PRD Fuel Holder, Cystal Mtn</v>
          </cell>
          <cell r="B2529" t="str">
            <v>E342 PRD Fuel Holder, Cystal Mtn-2</v>
          </cell>
          <cell r="C2529" t="str">
            <v>403E</v>
          </cell>
          <cell r="E2529">
            <v>43159</v>
          </cell>
          <cell r="F2529">
            <v>476309.45</v>
          </cell>
          <cell r="G2529">
            <v>7.8399999999999997E-2</v>
          </cell>
          <cell r="H2529">
            <v>3111.8900000000003</v>
          </cell>
          <cell r="I2529">
            <v>476309.45</v>
          </cell>
          <cell r="J2529">
            <v>7.8399999999999997E-2</v>
          </cell>
          <cell r="K2529">
            <v>3111.8884066666669</v>
          </cell>
          <cell r="L2529">
            <v>0</v>
          </cell>
        </row>
        <row r="2530">
          <cell r="A2530" t="str">
            <v>E342 PRD Fuel Holder, Cystal Mtn</v>
          </cell>
          <cell r="B2530" t="str">
            <v>E342 PRD Fuel Holder, Cystal Mtn-3</v>
          </cell>
          <cell r="C2530" t="str">
            <v>403E</v>
          </cell>
          <cell r="E2530">
            <v>43190</v>
          </cell>
          <cell r="F2530">
            <v>476309.45</v>
          </cell>
          <cell r="G2530">
            <v>7.8399999999999997E-2</v>
          </cell>
          <cell r="H2530">
            <v>3111.8900000000003</v>
          </cell>
          <cell r="I2530">
            <v>476309.45</v>
          </cell>
          <cell r="J2530">
            <v>7.8399999999999997E-2</v>
          </cell>
          <cell r="K2530">
            <v>3111.8884066666669</v>
          </cell>
          <cell r="L2530">
            <v>0</v>
          </cell>
        </row>
        <row r="2531">
          <cell r="A2531" t="str">
            <v>E342 PRD Fuel Holder, Cystal Mtn</v>
          </cell>
          <cell r="B2531" t="str">
            <v>E342 PRD Fuel Holder, Cystal Mtn-4</v>
          </cell>
          <cell r="C2531" t="str">
            <v>403E</v>
          </cell>
          <cell r="E2531">
            <v>43220</v>
          </cell>
          <cell r="F2531">
            <v>476309.45</v>
          </cell>
          <cell r="G2531">
            <v>7.8399999999999997E-2</v>
          </cell>
          <cell r="H2531">
            <v>3111.8900000000003</v>
          </cell>
          <cell r="I2531">
            <v>476309.45</v>
          </cell>
          <cell r="J2531">
            <v>7.8399999999999997E-2</v>
          </cell>
          <cell r="K2531">
            <v>3111.8884066666669</v>
          </cell>
          <cell r="L2531">
            <v>0</v>
          </cell>
        </row>
        <row r="2532">
          <cell r="A2532" t="str">
            <v>E342 PRD Fuel Holder, Cystal Mtn</v>
          </cell>
          <cell r="B2532" t="str">
            <v>E342 PRD Fuel Holder, Cystal Mtn-5</v>
          </cell>
          <cell r="C2532" t="str">
            <v>403E</v>
          </cell>
          <cell r="E2532">
            <v>43251</v>
          </cell>
          <cell r="F2532">
            <v>476309.45</v>
          </cell>
          <cell r="G2532">
            <v>7.8399999999999997E-2</v>
          </cell>
          <cell r="H2532">
            <v>3111.8900000000003</v>
          </cell>
          <cell r="I2532">
            <v>476309.45</v>
          </cell>
          <cell r="J2532">
            <v>7.8399999999999997E-2</v>
          </cell>
          <cell r="K2532">
            <v>3111.8884066666669</v>
          </cell>
          <cell r="L2532">
            <v>0</v>
          </cell>
        </row>
        <row r="2533">
          <cell r="A2533" t="str">
            <v>E342 PRD Fuel Holder, Cystal Mtn</v>
          </cell>
          <cell r="B2533" t="str">
            <v>E342 PRD Fuel Holder, Cystal Mtn-6</v>
          </cell>
          <cell r="C2533" t="str">
            <v>403E</v>
          </cell>
          <cell r="E2533">
            <v>43281</v>
          </cell>
          <cell r="F2533">
            <v>476309.45</v>
          </cell>
          <cell r="G2533">
            <v>7.8399999999999997E-2</v>
          </cell>
          <cell r="H2533">
            <v>3111.8900000000003</v>
          </cell>
          <cell r="I2533">
            <v>476309.45</v>
          </cell>
          <cell r="J2533">
            <v>7.8399999999999997E-2</v>
          </cell>
          <cell r="K2533">
            <v>3111.8884066666669</v>
          </cell>
          <cell r="L2533">
            <v>0</v>
          </cell>
        </row>
        <row r="2534">
          <cell r="A2534" t="str">
            <v>E342 PRD Fuel Holder, Cystal Mtn</v>
          </cell>
          <cell r="B2534" t="str">
            <v>E342 PRD Fuel Holder, Cystal Mtn-7</v>
          </cell>
          <cell r="C2534" t="str">
            <v>403E</v>
          </cell>
          <cell r="E2534">
            <v>43312</v>
          </cell>
          <cell r="F2534">
            <v>476309.45</v>
          </cell>
          <cell r="G2534">
            <v>7.8399999999999997E-2</v>
          </cell>
          <cell r="H2534">
            <v>3111.8900000000003</v>
          </cell>
          <cell r="I2534">
            <v>476309.45</v>
          </cell>
          <cell r="J2534">
            <v>7.8399999999999997E-2</v>
          </cell>
          <cell r="K2534">
            <v>3111.8884066666669</v>
          </cell>
          <cell r="L2534">
            <v>0</v>
          </cell>
        </row>
        <row r="2535">
          <cell r="A2535" t="str">
            <v>E342 PRD Fuel Holder, Cystal Mtn</v>
          </cell>
          <cell r="B2535" t="str">
            <v>E342 PRD Fuel Holder, Cystal Mtn-8</v>
          </cell>
          <cell r="C2535" t="str">
            <v>403E</v>
          </cell>
          <cell r="E2535">
            <v>43343</v>
          </cell>
          <cell r="F2535">
            <v>476309.45</v>
          </cell>
          <cell r="G2535">
            <v>7.8399999999999997E-2</v>
          </cell>
          <cell r="H2535">
            <v>3111.8900000000003</v>
          </cell>
          <cell r="I2535">
            <v>476309.45</v>
          </cell>
          <cell r="J2535">
            <v>7.8399999999999997E-2</v>
          </cell>
          <cell r="K2535">
            <v>3111.8884066666669</v>
          </cell>
          <cell r="L2535">
            <v>0</v>
          </cell>
        </row>
        <row r="2536">
          <cell r="A2536" t="str">
            <v>E342 PRD Fuel Holder, Cystal Mtn</v>
          </cell>
          <cell r="B2536" t="str">
            <v>E342 PRD Fuel Holder, Cystal Mtn-9</v>
          </cell>
          <cell r="C2536" t="str">
            <v>403E</v>
          </cell>
          <cell r="E2536">
            <v>43373</v>
          </cell>
          <cell r="F2536">
            <v>476309.45</v>
          </cell>
          <cell r="G2536">
            <v>7.8399999999999997E-2</v>
          </cell>
          <cell r="H2536">
            <v>3111.8900000000003</v>
          </cell>
          <cell r="I2536">
            <v>476309.45</v>
          </cell>
          <cell r="J2536">
            <v>7.8399999999999997E-2</v>
          </cell>
          <cell r="K2536">
            <v>3111.8884066666669</v>
          </cell>
          <cell r="L2536">
            <v>0</v>
          </cell>
        </row>
        <row r="2537">
          <cell r="A2537" t="str">
            <v>E342 PRD Fuel Holder, Cystal Mtn</v>
          </cell>
          <cell r="B2537" t="str">
            <v>E342 PRD Fuel Holder, Cystal Mtn-10</v>
          </cell>
          <cell r="C2537" t="str">
            <v>403E</v>
          </cell>
          <cell r="E2537">
            <v>43404</v>
          </cell>
          <cell r="F2537">
            <v>476309.45</v>
          </cell>
          <cell r="G2537">
            <v>7.8399999999999997E-2</v>
          </cell>
          <cell r="H2537">
            <v>3111.8900000000003</v>
          </cell>
          <cell r="I2537">
            <v>476309.45</v>
          </cell>
          <cell r="J2537">
            <v>7.8399999999999997E-2</v>
          </cell>
          <cell r="K2537">
            <v>3111.8884066666669</v>
          </cell>
          <cell r="L2537">
            <v>0</v>
          </cell>
        </row>
        <row r="2538">
          <cell r="A2538" t="str">
            <v>E342 PRD Fuel Holder, Cystal Mtn</v>
          </cell>
          <cell r="B2538" t="str">
            <v>E342 PRD Fuel Holder, Cystal Mtn-11</v>
          </cell>
          <cell r="C2538" t="str">
            <v>403E</v>
          </cell>
          <cell r="E2538">
            <v>43434</v>
          </cell>
          <cell r="F2538">
            <v>476309.45</v>
          </cell>
          <cell r="G2538">
            <v>7.8399999999999997E-2</v>
          </cell>
          <cell r="H2538">
            <v>3111.8900000000003</v>
          </cell>
          <cell r="I2538">
            <v>476309.45</v>
          </cell>
          <cell r="J2538">
            <v>7.8399999999999997E-2</v>
          </cell>
          <cell r="K2538">
            <v>3111.8884066666669</v>
          </cell>
          <cell r="L2538">
            <v>0</v>
          </cell>
        </row>
        <row r="2539">
          <cell r="A2539" t="str">
            <v>E342 PRD Fuel Holder, Cystal Mtn</v>
          </cell>
          <cell r="B2539" t="str">
            <v>E342 PRD Fuel Holder, Cystal Mtn-12</v>
          </cell>
          <cell r="C2539" t="str">
            <v>403E</v>
          </cell>
          <cell r="E2539">
            <v>43465</v>
          </cell>
          <cell r="F2539">
            <v>476309.45</v>
          </cell>
          <cell r="G2539">
            <v>7.8399999999999997E-2</v>
          </cell>
          <cell r="H2539">
            <v>3111.8900000000003</v>
          </cell>
          <cell r="I2539">
            <v>476309.45</v>
          </cell>
          <cell r="J2539">
            <v>7.8399999999999997E-2</v>
          </cell>
          <cell r="K2539">
            <v>3111.8884066666669</v>
          </cell>
          <cell r="L2539">
            <v>0</v>
          </cell>
        </row>
        <row r="2540">
          <cell r="A2540" t="str">
            <v>E342 PRD Fuel Holder, Cystal Mtn Total</v>
          </cell>
          <cell r="C2540" t="str">
            <v>EPRD</v>
          </cell>
          <cell r="E2540" t="str">
            <v>Total</v>
          </cell>
          <cell r="F2540"/>
          <cell r="G2540"/>
          <cell r="H2540">
            <v>37342.68</v>
          </cell>
          <cell r="I2540"/>
          <cell r="J2540">
            <v>0</v>
          </cell>
          <cell r="K2540">
            <v>37342.660879999996</v>
          </cell>
          <cell r="L2540">
            <v>-0.02</v>
          </cell>
        </row>
        <row r="2541">
          <cell r="A2541" t="str">
            <v>E342 PRD Fuel Holder, Encogen</v>
          </cell>
          <cell r="B2541" t="str">
            <v>E342 PRD Fuel Holder, Encogen-1</v>
          </cell>
          <cell r="C2541" t="str">
            <v>403E</v>
          </cell>
          <cell r="E2541">
            <v>43131</v>
          </cell>
          <cell r="F2541">
            <v>8121641.0800000001</v>
          </cell>
          <cell r="G2541">
            <v>1.5399999999999999E-2</v>
          </cell>
          <cell r="H2541">
            <v>10422.77</v>
          </cell>
          <cell r="I2541">
            <v>8234890</v>
          </cell>
          <cell r="J2541">
            <v>1.5399999999999999E-2</v>
          </cell>
          <cell r="K2541">
            <v>10568.108833333334</v>
          </cell>
          <cell r="L2541">
            <v>145.34</v>
          </cell>
        </row>
        <row r="2542">
          <cell r="A2542" t="str">
            <v>E342 PRD Fuel Holder, Encogen</v>
          </cell>
          <cell r="B2542" t="str">
            <v>E342 PRD Fuel Holder, Encogen-2</v>
          </cell>
          <cell r="C2542" t="str">
            <v>403E</v>
          </cell>
          <cell r="E2542">
            <v>43159</v>
          </cell>
          <cell r="F2542">
            <v>8121641.0800000001</v>
          </cell>
          <cell r="G2542">
            <v>1.5399999999999999E-2</v>
          </cell>
          <cell r="H2542">
            <v>10422.77</v>
          </cell>
          <cell r="I2542">
            <v>8234890</v>
          </cell>
          <cell r="J2542">
            <v>1.5399999999999999E-2</v>
          </cell>
          <cell r="K2542">
            <v>10568.108833333334</v>
          </cell>
          <cell r="L2542">
            <v>145.34</v>
          </cell>
        </row>
        <row r="2543">
          <cell r="A2543" t="str">
            <v>E342 PRD Fuel Holder, Encogen</v>
          </cell>
          <cell r="B2543" t="str">
            <v>E342 PRD Fuel Holder, Encogen-3</v>
          </cell>
          <cell r="C2543" t="str">
            <v>403E</v>
          </cell>
          <cell r="E2543">
            <v>43190</v>
          </cell>
          <cell r="F2543">
            <v>8121641.0800000001</v>
          </cell>
          <cell r="G2543">
            <v>1.5399999999999999E-2</v>
          </cell>
          <cell r="H2543">
            <v>10422.77</v>
          </cell>
          <cell r="I2543">
            <v>8234890</v>
          </cell>
          <cell r="J2543">
            <v>1.5399999999999999E-2</v>
          </cell>
          <cell r="K2543">
            <v>10568.108833333334</v>
          </cell>
          <cell r="L2543">
            <v>145.34</v>
          </cell>
        </row>
        <row r="2544">
          <cell r="A2544" t="str">
            <v>E342 PRD Fuel Holder, Encogen</v>
          </cell>
          <cell r="B2544" t="str">
            <v>E342 PRD Fuel Holder, Encogen-4</v>
          </cell>
          <cell r="C2544" t="str">
            <v>403E</v>
          </cell>
          <cell r="E2544">
            <v>43220</v>
          </cell>
          <cell r="F2544">
            <v>8121641.0800000001</v>
          </cell>
          <cell r="G2544">
            <v>1.5399999999999999E-2</v>
          </cell>
          <cell r="H2544">
            <v>10422.77</v>
          </cell>
          <cell r="I2544">
            <v>8234890</v>
          </cell>
          <cell r="J2544">
            <v>1.5399999999999999E-2</v>
          </cell>
          <cell r="K2544">
            <v>10568.108833333334</v>
          </cell>
          <cell r="L2544">
            <v>145.34</v>
          </cell>
        </row>
        <row r="2545">
          <cell r="A2545" t="str">
            <v>E342 PRD Fuel Holder, Encogen</v>
          </cell>
          <cell r="B2545" t="str">
            <v>E342 PRD Fuel Holder, Encogen-5</v>
          </cell>
          <cell r="C2545" t="str">
            <v>403E</v>
          </cell>
          <cell r="E2545">
            <v>43251</v>
          </cell>
          <cell r="F2545">
            <v>8121641.0800000001</v>
          </cell>
          <cell r="G2545">
            <v>1.5399999999999999E-2</v>
          </cell>
          <cell r="H2545">
            <v>10422.77</v>
          </cell>
          <cell r="I2545">
            <v>8234890</v>
          </cell>
          <cell r="J2545">
            <v>1.5399999999999999E-2</v>
          </cell>
          <cell r="K2545">
            <v>10568.108833333334</v>
          </cell>
          <cell r="L2545">
            <v>145.34</v>
          </cell>
        </row>
        <row r="2546">
          <cell r="A2546" t="str">
            <v>E342 PRD Fuel Holder, Encogen</v>
          </cell>
          <cell r="B2546" t="str">
            <v>E342 PRD Fuel Holder, Encogen-6</v>
          </cell>
          <cell r="C2546" t="str">
            <v>403E</v>
          </cell>
          <cell r="E2546">
            <v>43281</v>
          </cell>
          <cell r="F2546">
            <v>8121641.0800000001</v>
          </cell>
          <cell r="G2546">
            <v>1.5399999999999999E-2</v>
          </cell>
          <cell r="H2546">
            <v>10422.77</v>
          </cell>
          <cell r="I2546">
            <v>8234890</v>
          </cell>
          <cell r="J2546">
            <v>1.5399999999999999E-2</v>
          </cell>
          <cell r="K2546">
            <v>10568.108833333334</v>
          </cell>
          <cell r="L2546">
            <v>145.34</v>
          </cell>
        </row>
        <row r="2547">
          <cell r="A2547" t="str">
            <v>E342 PRD Fuel Holder, Encogen</v>
          </cell>
          <cell r="B2547" t="str">
            <v>E342 PRD Fuel Holder, Encogen-7</v>
          </cell>
          <cell r="C2547" t="str">
            <v>403E</v>
          </cell>
          <cell r="E2547">
            <v>43312</v>
          </cell>
          <cell r="F2547">
            <v>8121641.0800000001</v>
          </cell>
          <cell r="G2547">
            <v>1.5399999999999999E-2</v>
          </cell>
          <cell r="H2547">
            <v>10422.77</v>
          </cell>
          <cell r="I2547">
            <v>8234890</v>
          </cell>
          <cell r="J2547">
            <v>1.5399999999999999E-2</v>
          </cell>
          <cell r="K2547">
            <v>10568.108833333334</v>
          </cell>
          <cell r="L2547">
            <v>145.34</v>
          </cell>
        </row>
        <row r="2548">
          <cell r="A2548" t="str">
            <v>E342 PRD Fuel Holder, Encogen</v>
          </cell>
          <cell r="B2548" t="str">
            <v>E342 PRD Fuel Holder, Encogen-8</v>
          </cell>
          <cell r="C2548" t="str">
            <v>403E</v>
          </cell>
          <cell r="E2548">
            <v>43343</v>
          </cell>
          <cell r="F2548">
            <v>8121641.0800000001</v>
          </cell>
          <cell r="G2548">
            <v>1.5399999999999999E-2</v>
          </cell>
          <cell r="H2548">
            <v>10422.77</v>
          </cell>
          <cell r="I2548">
            <v>8234890</v>
          </cell>
          <cell r="J2548">
            <v>1.5399999999999999E-2</v>
          </cell>
          <cell r="K2548">
            <v>10568.108833333334</v>
          </cell>
          <cell r="L2548">
            <v>145.34</v>
          </cell>
        </row>
        <row r="2549">
          <cell r="A2549" t="str">
            <v>E342 PRD Fuel Holder, Encogen</v>
          </cell>
          <cell r="B2549" t="str">
            <v>E342 PRD Fuel Holder, Encogen-9</v>
          </cell>
          <cell r="C2549" t="str">
            <v>403E</v>
          </cell>
          <cell r="E2549">
            <v>43373</v>
          </cell>
          <cell r="F2549">
            <v>8121641.0800000001</v>
          </cell>
          <cell r="G2549">
            <v>1.5399999999999999E-2</v>
          </cell>
          <cell r="H2549">
            <v>10422.77</v>
          </cell>
          <cell r="I2549">
            <v>8234890</v>
          </cell>
          <cell r="J2549">
            <v>1.5399999999999999E-2</v>
          </cell>
          <cell r="K2549">
            <v>10568.108833333334</v>
          </cell>
          <cell r="L2549">
            <v>145.34</v>
          </cell>
        </row>
        <row r="2550">
          <cell r="A2550" t="str">
            <v>E342 PRD Fuel Holder, Encogen</v>
          </cell>
          <cell r="B2550" t="str">
            <v>E342 PRD Fuel Holder, Encogen-10</v>
          </cell>
          <cell r="C2550" t="str">
            <v>403E</v>
          </cell>
          <cell r="E2550">
            <v>43404</v>
          </cell>
          <cell r="F2550">
            <v>8121641.0800000001</v>
          </cell>
          <cell r="G2550">
            <v>1.5399999999999999E-2</v>
          </cell>
          <cell r="H2550">
            <v>10422.77</v>
          </cell>
          <cell r="I2550">
            <v>8234890</v>
          </cell>
          <cell r="J2550">
            <v>1.5399999999999999E-2</v>
          </cell>
          <cell r="K2550">
            <v>10568.108833333334</v>
          </cell>
          <cell r="L2550">
            <v>145.34</v>
          </cell>
        </row>
        <row r="2551">
          <cell r="A2551" t="str">
            <v>E342 PRD Fuel Holder, Encogen</v>
          </cell>
          <cell r="B2551" t="str">
            <v>E342 PRD Fuel Holder, Encogen-11</v>
          </cell>
          <cell r="C2551" t="str">
            <v>403E</v>
          </cell>
          <cell r="E2551">
            <v>43434</v>
          </cell>
          <cell r="F2551">
            <v>8121641.0800000001</v>
          </cell>
          <cell r="G2551">
            <v>1.5399999999999999E-2</v>
          </cell>
          <cell r="H2551">
            <v>10422.77</v>
          </cell>
          <cell r="I2551">
            <v>8234890</v>
          </cell>
          <cell r="J2551">
            <v>1.5399999999999999E-2</v>
          </cell>
          <cell r="K2551">
            <v>10568.108833333334</v>
          </cell>
          <cell r="L2551">
            <v>145.34</v>
          </cell>
        </row>
        <row r="2552">
          <cell r="A2552" t="str">
            <v>E342 PRD Fuel Holder, Encogen</v>
          </cell>
          <cell r="B2552" t="str">
            <v>E342 PRD Fuel Holder, Encogen-12</v>
          </cell>
          <cell r="C2552" t="str">
            <v>403E</v>
          </cell>
          <cell r="E2552">
            <v>43465</v>
          </cell>
          <cell r="F2552">
            <v>8234890</v>
          </cell>
          <cell r="G2552">
            <v>1.5399999999999999E-2</v>
          </cell>
          <cell r="H2552">
            <v>10568.11</v>
          </cell>
          <cell r="I2552">
            <v>8234890</v>
          </cell>
          <cell r="J2552">
            <v>1.5399999999999999E-2</v>
          </cell>
          <cell r="K2552">
            <v>10568.108833333334</v>
          </cell>
          <cell r="L2552">
            <v>0</v>
          </cell>
        </row>
        <row r="2553">
          <cell r="A2553" t="str">
            <v>E342 PRD Fuel Holder, Encogen Total</v>
          </cell>
          <cell r="C2553" t="str">
            <v>EPRD</v>
          </cell>
          <cell r="E2553" t="str">
            <v>Total</v>
          </cell>
          <cell r="F2553"/>
          <cell r="G2553"/>
          <cell r="H2553">
            <v>125218.58000000003</v>
          </cell>
          <cell r="I2553"/>
          <cell r="J2553">
            <v>0</v>
          </cell>
          <cell r="K2553">
            <v>126817.306</v>
          </cell>
          <cell r="L2553">
            <v>1598.73</v>
          </cell>
        </row>
        <row r="2554">
          <cell r="A2554" t="str">
            <v>E342 PRD Fuel Holder, Ferndale</v>
          </cell>
          <cell r="B2554" t="str">
            <v>E342 PRD Fuel Holder, Ferndale-1</v>
          </cell>
          <cell r="C2554" t="str">
            <v>403E</v>
          </cell>
          <cell r="E2554">
            <v>43131</v>
          </cell>
          <cell r="F2554">
            <v>418443</v>
          </cell>
          <cell r="G2554">
            <v>2.0900000000000002E-2</v>
          </cell>
          <cell r="H2554">
            <v>728.79</v>
          </cell>
          <cell r="I2554">
            <v>418443</v>
          </cell>
          <cell r="J2554">
            <v>2.0900000000000002E-2</v>
          </cell>
          <cell r="K2554">
            <v>728.78822500000012</v>
          </cell>
          <cell r="L2554">
            <v>0</v>
          </cell>
        </row>
        <row r="2555">
          <cell r="A2555" t="str">
            <v>E342 PRD Fuel Holder, Ferndale</v>
          </cell>
          <cell r="B2555" t="str">
            <v>E342 PRD Fuel Holder, Ferndale-2</v>
          </cell>
          <cell r="C2555" t="str">
            <v>403E</v>
          </cell>
          <cell r="E2555">
            <v>43159</v>
          </cell>
          <cell r="F2555">
            <v>418443</v>
          </cell>
          <cell r="G2555">
            <v>2.0900000000000002E-2</v>
          </cell>
          <cell r="H2555">
            <v>728.79</v>
          </cell>
          <cell r="I2555">
            <v>418443</v>
          </cell>
          <cell r="J2555">
            <v>2.0900000000000002E-2</v>
          </cell>
          <cell r="K2555">
            <v>728.78822500000012</v>
          </cell>
          <cell r="L2555">
            <v>0</v>
          </cell>
        </row>
        <row r="2556">
          <cell r="A2556" t="str">
            <v>E342 PRD Fuel Holder, Ferndale</v>
          </cell>
          <cell r="B2556" t="str">
            <v>E342 PRD Fuel Holder, Ferndale-3</v>
          </cell>
          <cell r="C2556" t="str">
            <v>403E</v>
          </cell>
          <cell r="E2556">
            <v>43190</v>
          </cell>
          <cell r="F2556">
            <v>418443</v>
          </cell>
          <cell r="G2556">
            <v>2.0900000000000002E-2</v>
          </cell>
          <cell r="H2556">
            <v>728.79</v>
          </cell>
          <cell r="I2556">
            <v>418443</v>
          </cell>
          <cell r="J2556">
            <v>2.0900000000000002E-2</v>
          </cell>
          <cell r="K2556">
            <v>728.78822500000012</v>
          </cell>
          <cell r="L2556">
            <v>0</v>
          </cell>
        </row>
        <row r="2557">
          <cell r="A2557" t="str">
            <v>E342 PRD Fuel Holder, Ferndale</v>
          </cell>
          <cell r="B2557" t="str">
            <v>E342 PRD Fuel Holder, Ferndale-4</v>
          </cell>
          <cell r="C2557" t="str">
            <v>403E</v>
          </cell>
          <cell r="E2557">
            <v>43220</v>
          </cell>
          <cell r="F2557">
            <v>418443</v>
          </cell>
          <cell r="G2557">
            <v>2.0900000000000002E-2</v>
          </cell>
          <cell r="H2557">
            <v>728.79</v>
          </cell>
          <cell r="I2557">
            <v>418443</v>
          </cell>
          <cell r="J2557">
            <v>2.0900000000000002E-2</v>
          </cell>
          <cell r="K2557">
            <v>728.78822500000012</v>
          </cell>
          <cell r="L2557">
            <v>0</v>
          </cell>
        </row>
        <row r="2558">
          <cell r="A2558" t="str">
            <v>E342 PRD Fuel Holder, Ferndale</v>
          </cell>
          <cell r="B2558" t="str">
            <v>E342 PRD Fuel Holder, Ferndale-5</v>
          </cell>
          <cell r="C2558" t="str">
            <v>403E</v>
          </cell>
          <cell r="E2558">
            <v>43251</v>
          </cell>
          <cell r="F2558">
            <v>418443</v>
          </cell>
          <cell r="G2558">
            <v>2.0900000000000002E-2</v>
          </cell>
          <cell r="H2558">
            <v>728.79</v>
          </cell>
          <cell r="I2558">
            <v>418443</v>
          </cell>
          <cell r="J2558">
            <v>2.0900000000000002E-2</v>
          </cell>
          <cell r="K2558">
            <v>728.78822500000012</v>
          </cell>
          <cell r="L2558">
            <v>0</v>
          </cell>
        </row>
        <row r="2559">
          <cell r="A2559" t="str">
            <v>E342 PRD Fuel Holder, Ferndale</v>
          </cell>
          <cell r="B2559" t="str">
            <v>E342 PRD Fuel Holder, Ferndale-6</v>
          </cell>
          <cell r="C2559" t="str">
            <v>403E</v>
          </cell>
          <cell r="E2559">
            <v>43281</v>
          </cell>
          <cell r="F2559">
            <v>418443</v>
          </cell>
          <cell r="G2559">
            <v>2.0900000000000002E-2</v>
          </cell>
          <cell r="H2559">
            <v>728.79</v>
          </cell>
          <cell r="I2559">
            <v>418443</v>
          </cell>
          <cell r="J2559">
            <v>2.0900000000000002E-2</v>
          </cell>
          <cell r="K2559">
            <v>728.78822500000012</v>
          </cell>
          <cell r="L2559">
            <v>0</v>
          </cell>
        </row>
        <row r="2560">
          <cell r="A2560" t="str">
            <v>E342 PRD Fuel Holder, Ferndale</v>
          </cell>
          <cell r="B2560" t="str">
            <v>E342 PRD Fuel Holder, Ferndale-7</v>
          </cell>
          <cell r="C2560" t="str">
            <v>403E</v>
          </cell>
          <cell r="E2560">
            <v>43312</v>
          </cell>
          <cell r="F2560">
            <v>418443</v>
          </cell>
          <cell r="G2560">
            <v>2.0900000000000002E-2</v>
          </cell>
          <cell r="H2560">
            <v>728.79</v>
          </cell>
          <cell r="I2560">
            <v>418443</v>
          </cell>
          <cell r="J2560">
            <v>2.0900000000000002E-2</v>
          </cell>
          <cell r="K2560">
            <v>728.78822500000012</v>
          </cell>
          <cell r="L2560">
            <v>0</v>
          </cell>
        </row>
        <row r="2561">
          <cell r="A2561" t="str">
            <v>E342 PRD Fuel Holder, Ferndale</v>
          </cell>
          <cell r="B2561" t="str">
            <v>E342 PRD Fuel Holder, Ferndale-8</v>
          </cell>
          <cell r="C2561" t="str">
            <v>403E</v>
          </cell>
          <cell r="E2561">
            <v>43343</v>
          </cell>
          <cell r="F2561">
            <v>418443</v>
          </cell>
          <cell r="G2561">
            <v>2.0900000000000002E-2</v>
          </cell>
          <cell r="H2561">
            <v>728.79</v>
          </cell>
          <cell r="I2561">
            <v>418443</v>
          </cell>
          <cell r="J2561">
            <v>2.0900000000000002E-2</v>
          </cell>
          <cell r="K2561">
            <v>728.78822500000012</v>
          </cell>
          <cell r="L2561">
            <v>0</v>
          </cell>
        </row>
        <row r="2562">
          <cell r="A2562" t="str">
            <v>E342 PRD Fuel Holder, Ferndale</v>
          </cell>
          <cell r="B2562" t="str">
            <v>E342 PRD Fuel Holder, Ferndale-9</v>
          </cell>
          <cell r="C2562" t="str">
            <v>403E</v>
          </cell>
          <cell r="E2562">
            <v>43373</v>
          </cell>
          <cell r="F2562">
            <v>418443</v>
          </cell>
          <cell r="G2562">
            <v>2.0900000000000002E-2</v>
          </cell>
          <cell r="H2562">
            <v>728.79</v>
          </cell>
          <cell r="I2562">
            <v>418443</v>
          </cell>
          <cell r="J2562">
            <v>2.0900000000000002E-2</v>
          </cell>
          <cell r="K2562">
            <v>728.78822500000012</v>
          </cell>
          <cell r="L2562">
            <v>0</v>
          </cell>
        </row>
        <row r="2563">
          <cell r="A2563" t="str">
            <v>E342 PRD Fuel Holder, Ferndale</v>
          </cell>
          <cell r="B2563" t="str">
            <v>E342 PRD Fuel Holder, Ferndale-10</v>
          </cell>
          <cell r="C2563" t="str">
            <v>403E</v>
          </cell>
          <cell r="E2563">
            <v>43404</v>
          </cell>
          <cell r="F2563">
            <v>418443</v>
          </cell>
          <cell r="G2563">
            <v>2.0900000000000002E-2</v>
          </cell>
          <cell r="H2563">
            <v>728.79</v>
          </cell>
          <cell r="I2563">
            <v>418443</v>
          </cell>
          <cell r="J2563">
            <v>2.0900000000000002E-2</v>
          </cell>
          <cell r="K2563">
            <v>728.78822500000012</v>
          </cell>
          <cell r="L2563">
            <v>0</v>
          </cell>
        </row>
        <row r="2564">
          <cell r="A2564" t="str">
            <v>E342 PRD Fuel Holder, Ferndale</v>
          </cell>
          <cell r="B2564" t="str">
            <v>E342 PRD Fuel Holder, Ferndale-11</v>
          </cell>
          <cell r="C2564" t="str">
            <v>403E</v>
          </cell>
          <cell r="E2564">
            <v>43434</v>
          </cell>
          <cell r="F2564">
            <v>418443</v>
          </cell>
          <cell r="G2564">
            <v>2.0900000000000002E-2</v>
          </cell>
          <cell r="H2564">
            <v>728.79</v>
          </cell>
          <cell r="I2564">
            <v>418443</v>
          </cell>
          <cell r="J2564">
            <v>2.0900000000000002E-2</v>
          </cell>
          <cell r="K2564">
            <v>728.78822500000012</v>
          </cell>
          <cell r="L2564">
            <v>0</v>
          </cell>
        </row>
        <row r="2565">
          <cell r="A2565" t="str">
            <v>E342 PRD Fuel Holder, Ferndale</v>
          </cell>
          <cell r="B2565" t="str">
            <v>E342 PRD Fuel Holder, Ferndale-12</v>
          </cell>
          <cell r="C2565" t="str">
            <v>403E</v>
          </cell>
          <cell r="E2565">
            <v>43465</v>
          </cell>
          <cell r="F2565">
            <v>418443</v>
          </cell>
          <cell r="G2565">
            <v>2.0900000000000002E-2</v>
          </cell>
          <cell r="H2565">
            <v>728.79</v>
          </cell>
          <cell r="I2565">
            <v>418443</v>
          </cell>
          <cell r="J2565">
            <v>2.0900000000000002E-2</v>
          </cell>
          <cell r="K2565">
            <v>728.78822500000012</v>
          </cell>
          <cell r="L2565">
            <v>0</v>
          </cell>
        </row>
        <row r="2566">
          <cell r="A2566" t="str">
            <v>E342 PRD Fuel Holder, Ferndale Total</v>
          </cell>
          <cell r="C2566" t="str">
            <v>EPRD</v>
          </cell>
          <cell r="E2566" t="str">
            <v>Total</v>
          </cell>
          <cell r="F2566"/>
          <cell r="G2566"/>
          <cell r="H2566">
            <v>8745.48</v>
          </cell>
          <cell r="I2566"/>
          <cell r="J2566">
            <v>0</v>
          </cell>
          <cell r="K2566">
            <v>8745.458700000001</v>
          </cell>
          <cell r="L2566">
            <v>-0.02</v>
          </cell>
        </row>
        <row r="2567">
          <cell r="A2567" t="str">
            <v>E342 PRD Fuel Holder, Fred 1/APC</v>
          </cell>
          <cell r="B2567" t="str">
            <v>E342 PRD Fuel Holder, Fred 1/APC-1</v>
          </cell>
          <cell r="C2567" t="str">
            <v>403E</v>
          </cell>
          <cell r="E2567">
            <v>43131</v>
          </cell>
          <cell r="F2567">
            <v>1804662.8</v>
          </cell>
          <cell r="G2567">
            <v>2.81E-2</v>
          </cell>
          <cell r="H2567">
            <v>4225.92</v>
          </cell>
          <cell r="I2567">
            <v>1804662.8</v>
          </cell>
          <cell r="J2567">
            <v>2.81E-2</v>
          </cell>
          <cell r="K2567">
            <v>4225.9187233333332</v>
          </cell>
          <cell r="L2567">
            <v>0</v>
          </cell>
        </row>
        <row r="2568">
          <cell r="A2568" t="str">
            <v>E342 PRD Fuel Holder, Fred 1/APC</v>
          </cell>
          <cell r="B2568" t="str">
            <v>E342 PRD Fuel Holder, Fred 1/APC-2</v>
          </cell>
          <cell r="C2568" t="str">
            <v>403E</v>
          </cell>
          <cell r="E2568">
            <v>43159</v>
          </cell>
          <cell r="F2568">
            <v>1804662.8</v>
          </cell>
          <cell r="G2568">
            <v>2.81E-2</v>
          </cell>
          <cell r="H2568">
            <v>4225.92</v>
          </cell>
          <cell r="I2568">
            <v>1804662.8</v>
          </cell>
          <cell r="J2568">
            <v>2.81E-2</v>
          </cell>
          <cell r="K2568">
            <v>4225.9187233333332</v>
          </cell>
          <cell r="L2568">
            <v>0</v>
          </cell>
        </row>
        <row r="2569">
          <cell r="A2569" t="str">
            <v>E342 PRD Fuel Holder, Fred 1/APC</v>
          </cell>
          <cell r="B2569" t="str">
            <v>E342 PRD Fuel Holder, Fred 1/APC-3</v>
          </cell>
          <cell r="C2569" t="str">
            <v>403E</v>
          </cell>
          <cell r="E2569">
            <v>43190</v>
          </cell>
          <cell r="F2569">
            <v>1804662.8</v>
          </cell>
          <cell r="G2569">
            <v>2.81E-2</v>
          </cell>
          <cell r="H2569">
            <v>4225.92</v>
          </cell>
          <cell r="I2569">
            <v>1804662.8</v>
          </cell>
          <cell r="J2569">
            <v>2.81E-2</v>
          </cell>
          <cell r="K2569">
            <v>4225.9187233333332</v>
          </cell>
          <cell r="L2569">
            <v>0</v>
          </cell>
        </row>
        <row r="2570">
          <cell r="A2570" t="str">
            <v>E342 PRD Fuel Holder, Fred 1/APC</v>
          </cell>
          <cell r="B2570" t="str">
            <v>E342 PRD Fuel Holder, Fred 1/APC-4</v>
          </cell>
          <cell r="C2570" t="str">
            <v>403E</v>
          </cell>
          <cell r="E2570">
            <v>43220</v>
          </cell>
          <cell r="F2570">
            <v>1804662.8</v>
          </cell>
          <cell r="G2570">
            <v>2.81E-2</v>
          </cell>
          <cell r="H2570">
            <v>4225.92</v>
          </cell>
          <cell r="I2570">
            <v>1804662.8</v>
          </cell>
          <cell r="J2570">
            <v>2.81E-2</v>
          </cell>
          <cell r="K2570">
            <v>4225.9187233333332</v>
          </cell>
          <cell r="L2570">
            <v>0</v>
          </cell>
        </row>
        <row r="2571">
          <cell r="A2571" t="str">
            <v>E342 PRD Fuel Holder, Fred 1/APC</v>
          </cell>
          <cell r="B2571" t="str">
            <v>E342 PRD Fuel Holder, Fred 1/APC-5</v>
          </cell>
          <cell r="C2571" t="str">
            <v>403E</v>
          </cell>
          <cell r="E2571">
            <v>43251</v>
          </cell>
          <cell r="F2571">
            <v>1804662.8</v>
          </cell>
          <cell r="G2571">
            <v>2.81E-2</v>
          </cell>
          <cell r="H2571">
            <v>4225.92</v>
          </cell>
          <cell r="I2571">
            <v>1804662.8</v>
          </cell>
          <cell r="J2571">
            <v>2.81E-2</v>
          </cell>
          <cell r="K2571">
            <v>4225.9187233333332</v>
          </cell>
          <cell r="L2571">
            <v>0</v>
          </cell>
        </row>
        <row r="2572">
          <cell r="A2572" t="str">
            <v>E342 PRD Fuel Holder, Fred 1/APC</v>
          </cell>
          <cell r="B2572" t="str">
            <v>E342 PRD Fuel Holder, Fred 1/APC-6</v>
          </cell>
          <cell r="C2572" t="str">
            <v>403E</v>
          </cell>
          <cell r="E2572">
            <v>43281</v>
          </cell>
          <cell r="F2572">
            <v>1804662.8</v>
          </cell>
          <cell r="G2572">
            <v>2.81E-2</v>
          </cell>
          <cell r="H2572">
            <v>4225.92</v>
          </cell>
          <cell r="I2572">
            <v>1804662.8</v>
          </cell>
          <cell r="J2572">
            <v>2.81E-2</v>
          </cell>
          <cell r="K2572">
            <v>4225.9187233333332</v>
          </cell>
          <cell r="L2572">
            <v>0</v>
          </cell>
        </row>
        <row r="2573">
          <cell r="A2573" t="str">
            <v>E342 PRD Fuel Holder, Fred 1/APC</v>
          </cell>
          <cell r="B2573" t="str">
            <v>E342 PRD Fuel Holder, Fred 1/APC-7</v>
          </cell>
          <cell r="C2573" t="str">
            <v>403E</v>
          </cell>
          <cell r="E2573">
            <v>43312</v>
          </cell>
          <cell r="F2573">
            <v>1804662.8</v>
          </cell>
          <cell r="G2573">
            <v>2.81E-2</v>
          </cell>
          <cell r="H2573">
            <v>4225.92</v>
          </cell>
          <cell r="I2573">
            <v>1804662.8</v>
          </cell>
          <cell r="J2573">
            <v>2.81E-2</v>
          </cell>
          <cell r="K2573">
            <v>4225.9187233333332</v>
          </cell>
          <cell r="L2573">
            <v>0</v>
          </cell>
        </row>
        <row r="2574">
          <cell r="A2574" t="str">
            <v>E342 PRD Fuel Holder, Fred 1/APC</v>
          </cell>
          <cell r="B2574" t="str">
            <v>E342 PRD Fuel Holder, Fred 1/APC-8</v>
          </cell>
          <cell r="C2574" t="str">
            <v>403E</v>
          </cell>
          <cell r="E2574">
            <v>43343</v>
          </cell>
          <cell r="F2574">
            <v>1804662.8</v>
          </cell>
          <cell r="G2574">
            <v>2.81E-2</v>
          </cell>
          <cell r="H2574">
            <v>4225.92</v>
          </cell>
          <cell r="I2574">
            <v>1804662.8</v>
          </cell>
          <cell r="J2574">
            <v>2.81E-2</v>
          </cell>
          <cell r="K2574">
            <v>4225.9187233333332</v>
          </cell>
          <cell r="L2574">
            <v>0</v>
          </cell>
        </row>
        <row r="2575">
          <cell r="A2575" t="str">
            <v>E342 PRD Fuel Holder, Fred 1/APC</v>
          </cell>
          <cell r="B2575" t="str">
            <v>E342 PRD Fuel Holder, Fred 1/APC-9</v>
          </cell>
          <cell r="C2575" t="str">
            <v>403E</v>
          </cell>
          <cell r="E2575">
            <v>43373</v>
          </cell>
          <cell r="F2575">
            <v>1804662.8</v>
          </cell>
          <cell r="G2575">
            <v>2.81E-2</v>
          </cell>
          <cell r="H2575">
            <v>4225.92</v>
          </cell>
          <cell r="I2575">
            <v>1804662.8</v>
          </cell>
          <cell r="J2575">
            <v>2.81E-2</v>
          </cell>
          <cell r="K2575">
            <v>4225.9187233333332</v>
          </cell>
          <cell r="L2575">
            <v>0</v>
          </cell>
        </row>
        <row r="2576">
          <cell r="A2576" t="str">
            <v>E342 PRD Fuel Holder, Fred 1/APC</v>
          </cell>
          <cell r="B2576" t="str">
            <v>E342 PRD Fuel Holder, Fred 1/APC-10</v>
          </cell>
          <cell r="C2576" t="str">
            <v>403E</v>
          </cell>
          <cell r="E2576">
            <v>43404</v>
          </cell>
          <cell r="F2576">
            <v>1804662.8</v>
          </cell>
          <cell r="G2576">
            <v>2.81E-2</v>
          </cell>
          <cell r="H2576">
            <v>4225.92</v>
          </cell>
          <cell r="I2576">
            <v>1804662.8</v>
          </cell>
          <cell r="J2576">
            <v>2.81E-2</v>
          </cell>
          <cell r="K2576">
            <v>4225.9187233333332</v>
          </cell>
          <cell r="L2576">
            <v>0</v>
          </cell>
        </row>
        <row r="2577">
          <cell r="A2577" t="str">
            <v>E342 PRD Fuel Holder, Fred 1/APC</v>
          </cell>
          <cell r="B2577" t="str">
            <v>E342 PRD Fuel Holder, Fred 1/APC-11</v>
          </cell>
          <cell r="C2577" t="str">
            <v>403E</v>
          </cell>
          <cell r="E2577">
            <v>43434</v>
          </cell>
          <cell r="F2577">
            <v>1804662.8</v>
          </cell>
          <cell r="G2577">
            <v>2.81E-2</v>
          </cell>
          <cell r="H2577">
            <v>4225.92</v>
          </cell>
          <cell r="I2577">
            <v>1804662.8</v>
          </cell>
          <cell r="J2577">
            <v>2.81E-2</v>
          </cell>
          <cell r="K2577">
            <v>4225.9187233333332</v>
          </cell>
          <cell r="L2577">
            <v>0</v>
          </cell>
        </row>
        <row r="2578">
          <cell r="A2578" t="str">
            <v>E342 PRD Fuel Holder, Fred 1/APC</v>
          </cell>
          <cell r="B2578" t="str">
            <v>E342 PRD Fuel Holder, Fred 1/APC-12</v>
          </cell>
          <cell r="C2578" t="str">
            <v>403E</v>
          </cell>
          <cell r="E2578">
            <v>43465</v>
          </cell>
          <cell r="F2578">
            <v>1804662.8</v>
          </cell>
          <cell r="G2578">
            <v>2.81E-2</v>
          </cell>
          <cell r="H2578">
            <v>4225.92</v>
          </cell>
          <cell r="I2578">
            <v>1804662.8</v>
          </cell>
          <cell r="J2578">
            <v>2.81E-2</v>
          </cell>
          <cell r="K2578">
            <v>4225.9187233333332</v>
          </cell>
          <cell r="L2578">
            <v>0</v>
          </cell>
        </row>
        <row r="2579">
          <cell r="A2579" t="str">
            <v>E342 PRD Fuel Holder, Fred 1/APC Total</v>
          </cell>
          <cell r="C2579" t="str">
            <v>EPRD</v>
          </cell>
          <cell r="E2579" t="str">
            <v>Total</v>
          </cell>
          <cell r="F2579"/>
          <cell r="G2579"/>
          <cell r="H2579">
            <v>50711.039999999986</v>
          </cell>
          <cell r="I2579"/>
          <cell r="J2579">
            <v>0</v>
          </cell>
          <cell r="K2579">
            <v>50711.02468000001</v>
          </cell>
          <cell r="L2579">
            <v>-0.02</v>
          </cell>
        </row>
        <row r="2580">
          <cell r="A2580" t="str">
            <v>E342 PRD Fuel Holder, Frederickson</v>
          </cell>
          <cell r="B2580" t="str">
            <v>E342 PRD Fuel Holder, Frederickson-1</v>
          </cell>
          <cell r="C2580" t="str">
            <v>403E</v>
          </cell>
          <cell r="E2580">
            <v>43131</v>
          </cell>
          <cell r="F2580">
            <v>3702107.48</v>
          </cell>
          <cell r="G2580">
            <v>5.5999999999999999E-3</v>
          </cell>
          <cell r="H2580">
            <v>1727.6499999999999</v>
          </cell>
          <cell r="I2580">
            <v>3702107.48</v>
          </cell>
          <cell r="J2580">
            <v>5.5999999999999999E-3</v>
          </cell>
          <cell r="K2580">
            <v>1727.6501573333333</v>
          </cell>
          <cell r="L2580">
            <v>0</v>
          </cell>
        </row>
        <row r="2581">
          <cell r="A2581" t="str">
            <v>E342 PRD Fuel Holder, Frederickson</v>
          </cell>
          <cell r="B2581" t="str">
            <v>E342 PRD Fuel Holder, Frederickson-2</v>
          </cell>
          <cell r="C2581" t="str">
            <v>403E</v>
          </cell>
          <cell r="E2581">
            <v>43159</v>
          </cell>
          <cell r="F2581">
            <v>3702107.48</v>
          </cell>
          <cell r="G2581">
            <v>5.5999999999999999E-3</v>
          </cell>
          <cell r="H2581">
            <v>1727.6499999999999</v>
          </cell>
          <cell r="I2581">
            <v>3702107.48</v>
          </cell>
          <cell r="J2581">
            <v>5.5999999999999999E-3</v>
          </cell>
          <cell r="K2581">
            <v>1727.6501573333333</v>
          </cell>
          <cell r="L2581">
            <v>0</v>
          </cell>
        </row>
        <row r="2582">
          <cell r="A2582" t="str">
            <v>E342 PRD Fuel Holder, Frederickson</v>
          </cell>
          <cell r="B2582" t="str">
            <v>E342 PRD Fuel Holder, Frederickson-3</v>
          </cell>
          <cell r="C2582" t="str">
            <v>403E</v>
          </cell>
          <cell r="E2582">
            <v>43190</v>
          </cell>
          <cell r="F2582">
            <v>3702107.48</v>
          </cell>
          <cell r="G2582">
            <v>5.5999999999999999E-3</v>
          </cell>
          <cell r="H2582">
            <v>1727.6499999999999</v>
          </cell>
          <cell r="I2582">
            <v>3702107.48</v>
          </cell>
          <cell r="J2582">
            <v>5.5999999999999999E-3</v>
          </cell>
          <cell r="K2582">
            <v>1727.6501573333333</v>
          </cell>
          <cell r="L2582">
            <v>0</v>
          </cell>
        </row>
        <row r="2583">
          <cell r="A2583" t="str">
            <v>E342 PRD Fuel Holder, Frederickson</v>
          </cell>
          <cell r="B2583" t="str">
            <v>E342 PRD Fuel Holder, Frederickson-4</v>
          </cell>
          <cell r="C2583" t="str">
            <v>403E</v>
          </cell>
          <cell r="E2583">
            <v>43220</v>
          </cell>
          <cell r="F2583">
            <v>3702107.48</v>
          </cell>
          <cell r="G2583">
            <v>5.5999999999999999E-3</v>
          </cell>
          <cell r="H2583">
            <v>1727.6499999999999</v>
          </cell>
          <cell r="I2583">
            <v>3702107.48</v>
          </cell>
          <cell r="J2583">
            <v>5.5999999999999999E-3</v>
          </cell>
          <cell r="K2583">
            <v>1727.6501573333333</v>
          </cell>
          <cell r="L2583">
            <v>0</v>
          </cell>
        </row>
        <row r="2584">
          <cell r="A2584" t="str">
            <v>E342 PRD Fuel Holder, Frederickson</v>
          </cell>
          <cell r="B2584" t="str">
            <v>E342 PRD Fuel Holder, Frederickson-5</v>
          </cell>
          <cell r="C2584" t="str">
            <v>403E</v>
          </cell>
          <cell r="E2584">
            <v>43251</v>
          </cell>
          <cell r="F2584">
            <v>3702107.48</v>
          </cell>
          <cell r="G2584">
            <v>5.5999999999999999E-3</v>
          </cell>
          <cell r="H2584">
            <v>1727.6499999999999</v>
          </cell>
          <cell r="I2584">
            <v>3702107.48</v>
          </cell>
          <cell r="J2584">
            <v>5.5999999999999999E-3</v>
          </cell>
          <cell r="K2584">
            <v>1727.6501573333333</v>
          </cell>
          <cell r="L2584">
            <v>0</v>
          </cell>
        </row>
        <row r="2585">
          <cell r="A2585" t="str">
            <v>E342 PRD Fuel Holder, Frederickson</v>
          </cell>
          <cell r="B2585" t="str">
            <v>E342 PRD Fuel Holder, Frederickson-6</v>
          </cell>
          <cell r="C2585" t="str">
            <v>403E</v>
          </cell>
          <cell r="E2585">
            <v>43281</v>
          </cell>
          <cell r="F2585">
            <v>3702107.48</v>
          </cell>
          <cell r="G2585">
            <v>5.5999999999999999E-3</v>
          </cell>
          <cell r="H2585">
            <v>1727.6499999999999</v>
          </cell>
          <cell r="I2585">
            <v>3702107.48</v>
          </cell>
          <cell r="J2585">
            <v>5.5999999999999999E-3</v>
          </cell>
          <cell r="K2585">
            <v>1727.6501573333333</v>
          </cell>
          <cell r="L2585">
            <v>0</v>
          </cell>
        </row>
        <row r="2586">
          <cell r="A2586" t="str">
            <v>E342 PRD Fuel Holder, Frederickson</v>
          </cell>
          <cell r="B2586" t="str">
            <v>E342 PRD Fuel Holder, Frederickson-7</v>
          </cell>
          <cell r="C2586" t="str">
            <v>403E</v>
          </cell>
          <cell r="E2586">
            <v>43312</v>
          </cell>
          <cell r="F2586">
            <v>3702107.48</v>
          </cell>
          <cell r="G2586">
            <v>5.5999999999999999E-3</v>
          </cell>
          <cell r="H2586">
            <v>1727.6499999999999</v>
          </cell>
          <cell r="I2586">
            <v>3702107.48</v>
          </cell>
          <cell r="J2586">
            <v>5.5999999999999999E-3</v>
          </cell>
          <cell r="K2586">
            <v>1727.6501573333333</v>
          </cell>
          <cell r="L2586">
            <v>0</v>
          </cell>
        </row>
        <row r="2587">
          <cell r="A2587" t="str">
            <v>E342 PRD Fuel Holder, Frederickson</v>
          </cell>
          <cell r="B2587" t="str">
            <v>E342 PRD Fuel Holder, Frederickson-8</v>
          </cell>
          <cell r="C2587" t="str">
            <v>403E</v>
          </cell>
          <cell r="E2587">
            <v>43343</v>
          </cell>
          <cell r="F2587">
            <v>3702107.48</v>
          </cell>
          <cell r="G2587">
            <v>5.5999999999999999E-3</v>
          </cell>
          <cell r="H2587">
            <v>1727.6499999999999</v>
          </cell>
          <cell r="I2587">
            <v>3702107.48</v>
          </cell>
          <cell r="J2587">
            <v>5.5999999999999999E-3</v>
          </cell>
          <cell r="K2587">
            <v>1727.6501573333333</v>
          </cell>
          <cell r="L2587">
            <v>0</v>
          </cell>
        </row>
        <row r="2588">
          <cell r="A2588" t="str">
            <v>E342 PRD Fuel Holder, Frederickson</v>
          </cell>
          <cell r="B2588" t="str">
            <v>E342 PRD Fuel Holder, Frederickson-9</v>
          </cell>
          <cell r="C2588" t="str">
            <v>403E</v>
          </cell>
          <cell r="E2588">
            <v>43373</v>
          </cell>
          <cell r="F2588">
            <v>3702107.48</v>
          </cell>
          <cell r="G2588">
            <v>5.5999999999999999E-3</v>
          </cell>
          <cell r="H2588">
            <v>1727.6499999999999</v>
          </cell>
          <cell r="I2588">
            <v>3702107.48</v>
          </cell>
          <cell r="J2588">
            <v>5.5999999999999999E-3</v>
          </cell>
          <cell r="K2588">
            <v>1727.6501573333333</v>
          </cell>
          <cell r="L2588">
            <v>0</v>
          </cell>
        </row>
        <row r="2589">
          <cell r="A2589" t="str">
            <v>E342 PRD Fuel Holder, Frederickson</v>
          </cell>
          <cell r="B2589" t="str">
            <v>E342 PRD Fuel Holder, Frederickson-10</v>
          </cell>
          <cell r="C2589" t="str">
            <v>403E</v>
          </cell>
          <cell r="E2589">
            <v>43404</v>
          </cell>
          <cell r="F2589">
            <v>3702107.48</v>
          </cell>
          <cell r="G2589">
            <v>5.5999999999999999E-3</v>
          </cell>
          <cell r="H2589">
            <v>1727.6499999999999</v>
          </cell>
          <cell r="I2589">
            <v>3702107.48</v>
          </cell>
          <cell r="J2589">
            <v>5.5999999999999999E-3</v>
          </cell>
          <cell r="K2589">
            <v>1727.6501573333333</v>
          </cell>
          <cell r="L2589">
            <v>0</v>
          </cell>
        </row>
        <row r="2590">
          <cell r="A2590" t="str">
            <v>E342 PRD Fuel Holder, Frederickson</v>
          </cell>
          <cell r="B2590" t="str">
            <v>E342 PRD Fuel Holder, Frederickson-11</v>
          </cell>
          <cell r="C2590" t="str">
            <v>403E</v>
          </cell>
          <cell r="E2590">
            <v>43434</v>
          </cell>
          <cell r="F2590">
            <v>3702107.48</v>
          </cell>
          <cell r="G2590">
            <v>5.5999999999999999E-3</v>
          </cell>
          <cell r="H2590">
            <v>1727.6499999999999</v>
          </cell>
          <cell r="I2590">
            <v>3702107.48</v>
          </cell>
          <cell r="J2590">
            <v>5.5999999999999999E-3</v>
          </cell>
          <cell r="K2590">
            <v>1727.6501573333333</v>
          </cell>
          <cell r="L2590">
            <v>0</v>
          </cell>
        </row>
        <row r="2591">
          <cell r="A2591" t="str">
            <v>E342 PRD Fuel Holder, Frederickson</v>
          </cell>
          <cell r="B2591" t="str">
            <v>E342 PRD Fuel Holder, Frederickson-12</v>
          </cell>
          <cell r="C2591" t="str">
            <v>403E</v>
          </cell>
          <cell r="E2591">
            <v>43465</v>
          </cell>
          <cell r="F2591">
            <v>3702107.48</v>
          </cell>
          <cell r="G2591">
            <v>5.5999999999999999E-3</v>
          </cell>
          <cell r="H2591">
            <v>1727.6499999999999</v>
          </cell>
          <cell r="I2591">
            <v>3702107.48</v>
          </cell>
          <cell r="J2591">
            <v>5.5999999999999999E-3</v>
          </cell>
          <cell r="K2591">
            <v>1727.6501573333333</v>
          </cell>
          <cell r="L2591">
            <v>0</v>
          </cell>
        </row>
        <row r="2592">
          <cell r="A2592" t="str">
            <v>E342 PRD Fuel Holder, Frederickson Total</v>
          </cell>
          <cell r="C2592" t="str">
            <v>EPRD</v>
          </cell>
          <cell r="E2592" t="str">
            <v>Total</v>
          </cell>
          <cell r="F2592"/>
          <cell r="G2592"/>
          <cell r="H2592">
            <v>20731.800000000003</v>
          </cell>
          <cell r="I2592"/>
          <cell r="J2592">
            <v>0</v>
          </cell>
          <cell r="K2592">
            <v>20731.801887999998</v>
          </cell>
          <cell r="L2592">
            <v>0</v>
          </cell>
        </row>
        <row r="2593">
          <cell r="A2593" t="str">
            <v>E342 PRD Fuel Holder, Fredonia</v>
          </cell>
          <cell r="B2593" t="str">
            <v>E342 PRD Fuel Holder, Fredonia-1</v>
          </cell>
          <cell r="C2593" t="str">
            <v>403E</v>
          </cell>
          <cell r="E2593">
            <v>43131</v>
          </cell>
          <cell r="F2593">
            <v>2725684.73</v>
          </cell>
          <cell r="G2593">
            <v>3.27E-2</v>
          </cell>
          <cell r="H2593">
            <v>7427.49</v>
          </cell>
          <cell r="I2593">
            <v>2725684.73</v>
          </cell>
          <cell r="J2593">
            <v>3.27E-2</v>
          </cell>
          <cell r="K2593">
            <v>7427.4908892499998</v>
          </cell>
          <cell r="L2593">
            <v>0</v>
          </cell>
        </row>
        <row r="2594">
          <cell r="A2594" t="str">
            <v>E342 PRD Fuel Holder, Fredonia</v>
          </cell>
          <cell r="B2594" t="str">
            <v>E342 PRD Fuel Holder, Fredonia-2</v>
          </cell>
          <cell r="C2594" t="str">
            <v>403E</v>
          </cell>
          <cell r="E2594">
            <v>43159</v>
          </cell>
          <cell r="F2594">
            <v>2725684.73</v>
          </cell>
          <cell r="G2594">
            <v>3.27E-2</v>
          </cell>
          <cell r="H2594">
            <v>7427.49</v>
          </cell>
          <cell r="I2594">
            <v>2725684.73</v>
          </cell>
          <cell r="J2594">
            <v>3.27E-2</v>
          </cell>
          <cell r="K2594">
            <v>7427.4908892499998</v>
          </cell>
          <cell r="L2594">
            <v>0</v>
          </cell>
        </row>
        <row r="2595">
          <cell r="A2595" t="str">
            <v>E342 PRD Fuel Holder, Fredonia</v>
          </cell>
          <cell r="B2595" t="str">
            <v>E342 PRD Fuel Holder, Fredonia-3</v>
          </cell>
          <cell r="C2595" t="str">
            <v>403E</v>
          </cell>
          <cell r="E2595">
            <v>43190</v>
          </cell>
          <cell r="F2595">
            <v>2725684.73</v>
          </cell>
          <cell r="G2595">
            <v>3.27E-2</v>
          </cell>
          <cell r="H2595">
            <v>7427.49</v>
          </cell>
          <cell r="I2595">
            <v>2725684.73</v>
          </cell>
          <cell r="J2595">
            <v>3.27E-2</v>
          </cell>
          <cell r="K2595">
            <v>7427.4908892499998</v>
          </cell>
          <cell r="L2595">
            <v>0</v>
          </cell>
        </row>
        <row r="2596">
          <cell r="A2596" t="str">
            <v>E342 PRD Fuel Holder, Fredonia</v>
          </cell>
          <cell r="B2596" t="str">
            <v>E342 PRD Fuel Holder, Fredonia-4</v>
          </cell>
          <cell r="C2596" t="str">
            <v>403E</v>
          </cell>
          <cell r="E2596">
            <v>43220</v>
          </cell>
          <cell r="F2596">
            <v>2725684.73</v>
          </cell>
          <cell r="G2596">
            <v>3.27E-2</v>
          </cell>
          <cell r="H2596">
            <v>7427.49</v>
          </cell>
          <cell r="I2596">
            <v>2725684.73</v>
          </cell>
          <cell r="J2596">
            <v>3.27E-2</v>
          </cell>
          <cell r="K2596">
            <v>7427.4908892499998</v>
          </cell>
          <cell r="L2596">
            <v>0</v>
          </cell>
        </row>
        <row r="2597">
          <cell r="A2597" t="str">
            <v>E342 PRD Fuel Holder, Fredonia</v>
          </cell>
          <cell r="B2597" t="str">
            <v>E342 PRD Fuel Holder, Fredonia-5</v>
          </cell>
          <cell r="C2597" t="str">
            <v>403E</v>
          </cell>
          <cell r="E2597">
            <v>43251</v>
          </cell>
          <cell r="F2597">
            <v>2725684.73</v>
          </cell>
          <cell r="G2597">
            <v>3.27E-2</v>
          </cell>
          <cell r="H2597">
            <v>7427.49</v>
          </cell>
          <cell r="I2597">
            <v>2725684.73</v>
          </cell>
          <cell r="J2597">
            <v>3.27E-2</v>
          </cell>
          <cell r="K2597">
            <v>7427.4908892499998</v>
          </cell>
          <cell r="L2597">
            <v>0</v>
          </cell>
        </row>
        <row r="2598">
          <cell r="A2598" t="str">
            <v>E342 PRD Fuel Holder, Fredonia</v>
          </cell>
          <cell r="B2598" t="str">
            <v>E342 PRD Fuel Holder, Fredonia-6</v>
          </cell>
          <cell r="C2598" t="str">
            <v>403E</v>
          </cell>
          <cell r="E2598">
            <v>43281</v>
          </cell>
          <cell r="F2598">
            <v>2725684.73</v>
          </cell>
          <cell r="G2598">
            <v>3.27E-2</v>
          </cell>
          <cell r="H2598">
            <v>7427.49</v>
          </cell>
          <cell r="I2598">
            <v>2725684.73</v>
          </cell>
          <cell r="J2598">
            <v>3.27E-2</v>
          </cell>
          <cell r="K2598">
            <v>7427.4908892499998</v>
          </cell>
          <cell r="L2598">
            <v>0</v>
          </cell>
        </row>
        <row r="2599">
          <cell r="A2599" t="str">
            <v>E342 PRD Fuel Holder, Fredonia</v>
          </cell>
          <cell r="B2599" t="str">
            <v>E342 PRD Fuel Holder, Fredonia-7</v>
          </cell>
          <cell r="C2599" t="str">
            <v>403E</v>
          </cell>
          <cell r="E2599">
            <v>43312</v>
          </cell>
          <cell r="F2599">
            <v>2725684.73</v>
          </cell>
          <cell r="G2599">
            <v>3.27E-2</v>
          </cell>
          <cell r="H2599">
            <v>7427.49</v>
          </cell>
          <cell r="I2599">
            <v>2725684.73</v>
          </cell>
          <cell r="J2599">
            <v>3.27E-2</v>
          </cell>
          <cell r="K2599">
            <v>7427.4908892499998</v>
          </cell>
          <cell r="L2599">
            <v>0</v>
          </cell>
        </row>
        <row r="2600">
          <cell r="A2600" t="str">
            <v>E342 PRD Fuel Holder, Fredonia</v>
          </cell>
          <cell r="B2600" t="str">
            <v>E342 PRD Fuel Holder, Fredonia-8</v>
          </cell>
          <cell r="C2600" t="str">
            <v>403E</v>
          </cell>
          <cell r="E2600">
            <v>43343</v>
          </cell>
          <cell r="F2600">
            <v>2725684.73</v>
          </cell>
          <cell r="G2600">
            <v>3.27E-2</v>
          </cell>
          <cell r="H2600">
            <v>7427.49</v>
          </cell>
          <cell r="I2600">
            <v>2725684.73</v>
          </cell>
          <cell r="J2600">
            <v>3.27E-2</v>
          </cell>
          <cell r="K2600">
            <v>7427.4908892499998</v>
          </cell>
          <cell r="L2600">
            <v>0</v>
          </cell>
        </row>
        <row r="2601">
          <cell r="A2601" t="str">
            <v>E342 PRD Fuel Holder, Fredonia</v>
          </cell>
          <cell r="B2601" t="str">
            <v>E342 PRD Fuel Holder, Fredonia-9</v>
          </cell>
          <cell r="C2601" t="str">
            <v>403E</v>
          </cell>
          <cell r="E2601">
            <v>43373</v>
          </cell>
          <cell r="F2601">
            <v>2725684.73</v>
          </cell>
          <cell r="G2601">
            <v>3.27E-2</v>
          </cell>
          <cell r="H2601">
            <v>7427.49</v>
          </cell>
          <cell r="I2601">
            <v>2725684.73</v>
          </cell>
          <cell r="J2601">
            <v>3.27E-2</v>
          </cell>
          <cell r="K2601">
            <v>7427.4908892499998</v>
          </cell>
          <cell r="L2601">
            <v>0</v>
          </cell>
        </row>
        <row r="2602">
          <cell r="A2602" t="str">
            <v>E342 PRD Fuel Holder, Fredonia</v>
          </cell>
          <cell r="B2602" t="str">
            <v>E342 PRD Fuel Holder, Fredonia-10</v>
          </cell>
          <cell r="C2602" t="str">
            <v>403E</v>
          </cell>
          <cell r="E2602">
            <v>43404</v>
          </cell>
          <cell r="F2602">
            <v>2725684.73</v>
          </cell>
          <cell r="G2602">
            <v>3.27E-2</v>
          </cell>
          <cell r="H2602">
            <v>7427.49</v>
          </cell>
          <cell r="I2602">
            <v>2725684.73</v>
          </cell>
          <cell r="J2602">
            <v>3.27E-2</v>
          </cell>
          <cell r="K2602">
            <v>7427.4908892499998</v>
          </cell>
          <cell r="L2602">
            <v>0</v>
          </cell>
        </row>
        <row r="2603">
          <cell r="A2603" t="str">
            <v>E342 PRD Fuel Holder, Fredonia</v>
          </cell>
          <cell r="B2603" t="str">
            <v>E342 PRD Fuel Holder, Fredonia-11</v>
          </cell>
          <cell r="C2603" t="str">
            <v>403E</v>
          </cell>
          <cell r="E2603">
            <v>43434</v>
          </cell>
          <cell r="F2603">
            <v>2725684.73</v>
          </cell>
          <cell r="G2603">
            <v>3.27E-2</v>
          </cell>
          <cell r="H2603">
            <v>7427.49</v>
          </cell>
          <cell r="I2603">
            <v>2725684.73</v>
          </cell>
          <cell r="J2603">
            <v>3.27E-2</v>
          </cell>
          <cell r="K2603">
            <v>7427.4908892499998</v>
          </cell>
          <cell r="L2603">
            <v>0</v>
          </cell>
        </row>
        <row r="2604">
          <cell r="A2604" t="str">
            <v>E342 PRD Fuel Holder, Fredonia</v>
          </cell>
          <cell r="B2604" t="str">
            <v>E342 PRD Fuel Holder, Fredonia-12</v>
          </cell>
          <cell r="C2604" t="str">
            <v>403E</v>
          </cell>
          <cell r="E2604">
            <v>43465</v>
          </cell>
          <cell r="F2604">
            <v>2725684.73</v>
          </cell>
          <cell r="G2604">
            <v>3.27E-2</v>
          </cell>
          <cell r="H2604">
            <v>7427.49</v>
          </cell>
          <cell r="I2604">
            <v>2725684.73</v>
          </cell>
          <cell r="J2604">
            <v>3.27E-2</v>
          </cell>
          <cell r="K2604">
            <v>7427.4908892499998</v>
          </cell>
          <cell r="L2604">
            <v>0</v>
          </cell>
        </row>
        <row r="2605">
          <cell r="A2605" t="str">
            <v>E342 PRD Fuel Holder, Fredonia Total</v>
          </cell>
          <cell r="C2605" t="str">
            <v>EPRD</v>
          </cell>
          <cell r="E2605" t="str">
            <v>Total</v>
          </cell>
          <cell r="F2605"/>
          <cell r="G2605"/>
          <cell r="H2605">
            <v>89129.88</v>
          </cell>
          <cell r="I2605"/>
          <cell r="J2605">
            <v>0</v>
          </cell>
          <cell r="K2605">
            <v>89129.890670999986</v>
          </cell>
          <cell r="L2605">
            <v>0.01</v>
          </cell>
        </row>
        <row r="2606">
          <cell r="A2606" t="str">
            <v>E342 PRD Fuel Holder, Goldendale OP</v>
          </cell>
          <cell r="B2606" t="str">
            <v>E342 PRD Fuel Holder, Goldendale OP-1</v>
          </cell>
          <cell r="C2606" t="str">
            <v>403E</v>
          </cell>
          <cell r="E2606">
            <v>43131</v>
          </cell>
          <cell r="F2606">
            <v>1887875</v>
          </cell>
          <cell r="G2606">
            <v>1.0400000000000001E-2</v>
          </cell>
          <cell r="H2606">
            <v>1636.16</v>
          </cell>
          <cell r="I2606">
            <v>1887875</v>
          </cell>
          <cell r="J2606">
            <v>1.0400000000000001E-2</v>
          </cell>
          <cell r="K2606">
            <v>1636.1583333333335</v>
          </cell>
          <cell r="L2606">
            <v>0</v>
          </cell>
        </row>
        <row r="2607">
          <cell r="A2607" t="str">
            <v>E342 PRD Fuel Holder, Goldendale OP</v>
          </cell>
          <cell r="B2607" t="str">
            <v>E342 PRD Fuel Holder, Goldendale OP-2</v>
          </cell>
          <cell r="C2607" t="str">
            <v>403E</v>
          </cell>
          <cell r="E2607">
            <v>43159</v>
          </cell>
          <cell r="F2607">
            <v>1887875</v>
          </cell>
          <cell r="G2607">
            <v>1.0400000000000001E-2</v>
          </cell>
          <cell r="H2607">
            <v>1636.16</v>
          </cell>
          <cell r="I2607">
            <v>1887875</v>
          </cell>
          <cell r="J2607">
            <v>1.0400000000000001E-2</v>
          </cell>
          <cell r="K2607">
            <v>1636.1583333333335</v>
          </cell>
          <cell r="L2607">
            <v>0</v>
          </cell>
        </row>
        <row r="2608">
          <cell r="A2608" t="str">
            <v>E342 PRD Fuel Holder, Goldendale OP</v>
          </cell>
          <cell r="B2608" t="str">
            <v>E342 PRD Fuel Holder, Goldendale OP-3</v>
          </cell>
          <cell r="C2608" t="str">
            <v>403E</v>
          </cell>
          <cell r="E2608">
            <v>43190</v>
          </cell>
          <cell r="F2608">
            <v>1887875</v>
          </cell>
          <cell r="G2608">
            <v>1.0400000000000001E-2</v>
          </cell>
          <cell r="H2608">
            <v>1636.16</v>
          </cell>
          <cell r="I2608">
            <v>1887875</v>
          </cell>
          <cell r="J2608">
            <v>1.0400000000000001E-2</v>
          </cell>
          <cell r="K2608">
            <v>1636.1583333333335</v>
          </cell>
          <cell r="L2608">
            <v>0</v>
          </cell>
        </row>
        <row r="2609">
          <cell r="A2609" t="str">
            <v>E342 PRD Fuel Holder, Goldendale OP</v>
          </cell>
          <cell r="B2609" t="str">
            <v>E342 PRD Fuel Holder, Goldendale OP-4</v>
          </cell>
          <cell r="C2609" t="str">
            <v>403E</v>
          </cell>
          <cell r="E2609">
            <v>43220</v>
          </cell>
          <cell r="F2609">
            <v>1887875</v>
          </cell>
          <cell r="G2609">
            <v>1.0400000000000001E-2</v>
          </cell>
          <cell r="H2609">
            <v>1636.16</v>
          </cell>
          <cell r="I2609">
            <v>1887875</v>
          </cell>
          <cell r="J2609">
            <v>1.0400000000000001E-2</v>
          </cell>
          <cell r="K2609">
            <v>1636.1583333333335</v>
          </cell>
          <cell r="L2609">
            <v>0</v>
          </cell>
        </row>
        <row r="2610">
          <cell r="A2610" t="str">
            <v>E342 PRD Fuel Holder, Goldendale OP</v>
          </cell>
          <cell r="B2610" t="str">
            <v>E342 PRD Fuel Holder, Goldendale OP-5</v>
          </cell>
          <cell r="C2610" t="str">
            <v>403E</v>
          </cell>
          <cell r="E2610">
            <v>43251</v>
          </cell>
          <cell r="F2610">
            <v>1887875</v>
          </cell>
          <cell r="G2610">
            <v>1.0400000000000001E-2</v>
          </cell>
          <cell r="H2610">
            <v>1636.16</v>
          </cell>
          <cell r="I2610">
            <v>1887875</v>
          </cell>
          <cell r="J2610">
            <v>1.0400000000000001E-2</v>
          </cell>
          <cell r="K2610">
            <v>1636.1583333333335</v>
          </cell>
          <cell r="L2610">
            <v>0</v>
          </cell>
        </row>
        <row r="2611">
          <cell r="A2611" t="str">
            <v>E342 PRD Fuel Holder, Goldendale OP</v>
          </cell>
          <cell r="B2611" t="str">
            <v>E342 PRD Fuel Holder, Goldendale OP-6</v>
          </cell>
          <cell r="C2611" t="str">
            <v>403E</v>
          </cell>
          <cell r="E2611">
            <v>43281</v>
          </cell>
          <cell r="F2611">
            <v>1887875</v>
          </cell>
          <cell r="G2611">
            <v>1.0400000000000001E-2</v>
          </cell>
          <cell r="H2611">
            <v>1636.16</v>
          </cell>
          <cell r="I2611">
            <v>1887875</v>
          </cell>
          <cell r="J2611">
            <v>1.0400000000000001E-2</v>
          </cell>
          <cell r="K2611">
            <v>1636.1583333333335</v>
          </cell>
          <cell r="L2611">
            <v>0</v>
          </cell>
        </row>
        <row r="2612">
          <cell r="A2612" t="str">
            <v>E342 PRD Fuel Holder, Goldendale OP</v>
          </cell>
          <cell r="B2612" t="str">
            <v>E342 PRD Fuel Holder, Goldendale OP-7</v>
          </cell>
          <cell r="C2612" t="str">
            <v>403E</v>
          </cell>
          <cell r="E2612">
            <v>43312</v>
          </cell>
          <cell r="F2612">
            <v>1887875</v>
          </cell>
          <cell r="G2612">
            <v>1.0400000000000001E-2</v>
          </cell>
          <cell r="H2612">
            <v>1636.16</v>
          </cell>
          <cell r="I2612">
            <v>1887875</v>
          </cell>
          <cell r="J2612">
            <v>1.0400000000000001E-2</v>
          </cell>
          <cell r="K2612">
            <v>1636.1583333333335</v>
          </cell>
          <cell r="L2612">
            <v>0</v>
          </cell>
        </row>
        <row r="2613">
          <cell r="A2613" t="str">
            <v>E342 PRD Fuel Holder, Goldendale OP</v>
          </cell>
          <cell r="B2613" t="str">
            <v>E342 PRD Fuel Holder, Goldendale OP-8</v>
          </cell>
          <cell r="C2613" t="str">
            <v>403E</v>
          </cell>
          <cell r="E2613">
            <v>43343</v>
          </cell>
          <cell r="F2613">
            <v>1887875</v>
          </cell>
          <cell r="G2613">
            <v>1.0400000000000001E-2</v>
          </cell>
          <cell r="H2613">
            <v>1636.16</v>
          </cell>
          <cell r="I2613">
            <v>1887875</v>
          </cell>
          <cell r="J2613">
            <v>1.0400000000000001E-2</v>
          </cell>
          <cell r="K2613">
            <v>1636.1583333333335</v>
          </cell>
          <cell r="L2613">
            <v>0</v>
          </cell>
        </row>
        <row r="2614">
          <cell r="A2614" t="str">
            <v>E342 PRD Fuel Holder, Goldendale OP</v>
          </cell>
          <cell r="B2614" t="str">
            <v>E342 PRD Fuel Holder, Goldendale OP-9</v>
          </cell>
          <cell r="C2614" t="str">
            <v>403E</v>
          </cell>
          <cell r="E2614">
            <v>43373</v>
          </cell>
          <cell r="F2614">
            <v>1887875</v>
          </cell>
          <cell r="G2614">
            <v>1.0400000000000001E-2</v>
          </cell>
          <cell r="H2614">
            <v>1636.16</v>
          </cell>
          <cell r="I2614">
            <v>1887875</v>
          </cell>
          <cell r="J2614">
            <v>1.0400000000000001E-2</v>
          </cell>
          <cell r="K2614">
            <v>1636.1583333333335</v>
          </cell>
          <cell r="L2614">
            <v>0</v>
          </cell>
        </row>
        <row r="2615">
          <cell r="A2615" t="str">
            <v>E342 PRD Fuel Holder, Goldendale OP</v>
          </cell>
          <cell r="B2615" t="str">
            <v>E342 PRD Fuel Holder, Goldendale OP-10</v>
          </cell>
          <cell r="C2615" t="str">
            <v>403E</v>
          </cell>
          <cell r="E2615">
            <v>43404</v>
          </cell>
          <cell r="F2615">
            <v>1887875</v>
          </cell>
          <cell r="G2615">
            <v>1.0400000000000001E-2</v>
          </cell>
          <cell r="H2615">
            <v>1636.16</v>
          </cell>
          <cell r="I2615">
            <v>1887875</v>
          </cell>
          <cell r="J2615">
            <v>1.0400000000000001E-2</v>
          </cell>
          <cell r="K2615">
            <v>1636.1583333333335</v>
          </cell>
          <cell r="L2615">
            <v>0</v>
          </cell>
        </row>
        <row r="2616">
          <cell r="A2616" t="str">
            <v>E342 PRD Fuel Holder, Goldendale OP</v>
          </cell>
          <cell r="B2616" t="str">
            <v>E342 PRD Fuel Holder, Goldendale OP-11</v>
          </cell>
          <cell r="C2616" t="str">
            <v>403E</v>
          </cell>
          <cell r="E2616">
            <v>43434</v>
          </cell>
          <cell r="F2616">
            <v>1887875</v>
          </cell>
          <cell r="G2616">
            <v>1.0400000000000001E-2</v>
          </cell>
          <cell r="H2616">
            <v>1636.16</v>
          </cell>
          <cell r="I2616">
            <v>1887875</v>
          </cell>
          <cell r="J2616">
            <v>1.0400000000000001E-2</v>
          </cell>
          <cell r="K2616">
            <v>1636.1583333333335</v>
          </cell>
          <cell r="L2616">
            <v>0</v>
          </cell>
        </row>
        <row r="2617">
          <cell r="A2617" t="str">
            <v>E342 PRD Fuel Holder, Goldendale OP</v>
          </cell>
          <cell r="B2617" t="str">
            <v>E342 PRD Fuel Holder, Goldendale OP-12</v>
          </cell>
          <cell r="C2617" t="str">
            <v>403E</v>
          </cell>
          <cell r="E2617">
            <v>43465</v>
          </cell>
          <cell r="F2617">
            <v>1887875</v>
          </cell>
          <cell r="G2617">
            <v>1.0400000000000001E-2</v>
          </cell>
          <cell r="H2617">
            <v>1636.16</v>
          </cell>
          <cell r="I2617">
            <v>1887875</v>
          </cell>
          <cell r="J2617">
            <v>1.0400000000000001E-2</v>
          </cell>
          <cell r="K2617">
            <v>1636.1583333333335</v>
          </cell>
          <cell r="L2617">
            <v>0</v>
          </cell>
        </row>
        <row r="2618">
          <cell r="A2618" t="str">
            <v>E342 PRD Fuel Holder, Goldendale OP Total</v>
          </cell>
          <cell r="C2618" t="str">
            <v>EPRD</v>
          </cell>
          <cell r="E2618" t="str">
            <v>Total</v>
          </cell>
          <cell r="F2618"/>
          <cell r="G2618"/>
          <cell r="H2618">
            <v>19633.920000000002</v>
          </cell>
          <cell r="I2618"/>
          <cell r="J2618">
            <v>0</v>
          </cell>
          <cell r="K2618">
            <v>19633.899999999998</v>
          </cell>
          <cell r="L2618">
            <v>-0.02</v>
          </cell>
        </row>
        <row r="2619">
          <cell r="A2619" t="str">
            <v>E342 PRD Fuel Holder, Mint Farm OP</v>
          </cell>
          <cell r="B2619" t="str">
            <v>E342 PRD Fuel Holder, Mint Farm OP-1</v>
          </cell>
          <cell r="C2619" t="str">
            <v>403E</v>
          </cell>
          <cell r="E2619">
            <v>43131</v>
          </cell>
          <cell r="F2619">
            <v>1457862</v>
          </cell>
          <cell r="G2619">
            <v>2.7099999999999999E-2</v>
          </cell>
          <cell r="H2619">
            <v>3292.34</v>
          </cell>
          <cell r="I2619">
            <v>1457862</v>
          </cell>
          <cell r="J2619">
            <v>2.7099999999999999E-2</v>
          </cell>
          <cell r="K2619">
            <v>3292.33835</v>
          </cell>
          <cell r="L2619">
            <v>0</v>
          </cell>
        </row>
        <row r="2620">
          <cell r="A2620" t="str">
            <v>E342 PRD Fuel Holder, Mint Farm OP</v>
          </cell>
          <cell r="B2620" t="str">
            <v>E342 PRD Fuel Holder, Mint Farm OP-2</v>
          </cell>
          <cell r="C2620" t="str">
            <v>403E</v>
          </cell>
          <cell r="E2620">
            <v>43159</v>
          </cell>
          <cell r="F2620">
            <v>1457862</v>
          </cell>
          <cell r="G2620">
            <v>2.7099999999999999E-2</v>
          </cell>
          <cell r="H2620">
            <v>3292.34</v>
          </cell>
          <cell r="I2620">
            <v>1457862</v>
          </cell>
          <cell r="J2620">
            <v>2.7099999999999999E-2</v>
          </cell>
          <cell r="K2620">
            <v>3292.33835</v>
          </cell>
          <cell r="L2620">
            <v>0</v>
          </cell>
        </row>
        <row r="2621">
          <cell r="A2621" t="str">
            <v>E342 PRD Fuel Holder, Mint Farm OP</v>
          </cell>
          <cell r="B2621" t="str">
            <v>E342 PRD Fuel Holder, Mint Farm OP-3</v>
          </cell>
          <cell r="C2621" t="str">
            <v>403E</v>
          </cell>
          <cell r="E2621">
            <v>43190</v>
          </cell>
          <cell r="F2621">
            <v>1457862</v>
          </cell>
          <cell r="G2621">
            <v>2.7099999999999999E-2</v>
          </cell>
          <cell r="H2621">
            <v>3292.34</v>
          </cell>
          <cell r="I2621">
            <v>1457862</v>
          </cell>
          <cell r="J2621">
            <v>2.7099999999999999E-2</v>
          </cell>
          <cell r="K2621">
            <v>3292.33835</v>
          </cell>
          <cell r="L2621">
            <v>0</v>
          </cell>
        </row>
        <row r="2622">
          <cell r="A2622" t="str">
            <v>E342 PRD Fuel Holder, Mint Farm OP</v>
          </cell>
          <cell r="B2622" t="str">
            <v>E342 PRD Fuel Holder, Mint Farm OP-4</v>
          </cell>
          <cell r="C2622" t="str">
            <v>403E</v>
          </cell>
          <cell r="E2622">
            <v>43220</v>
          </cell>
          <cell r="F2622">
            <v>1457862</v>
          </cell>
          <cell r="G2622">
            <v>2.7099999999999999E-2</v>
          </cell>
          <cell r="H2622">
            <v>3292.34</v>
          </cell>
          <cell r="I2622">
            <v>1457862</v>
          </cell>
          <cell r="J2622">
            <v>2.7099999999999999E-2</v>
          </cell>
          <cell r="K2622">
            <v>3292.33835</v>
          </cell>
          <cell r="L2622">
            <v>0</v>
          </cell>
        </row>
        <row r="2623">
          <cell r="A2623" t="str">
            <v>E342 PRD Fuel Holder, Mint Farm OP</v>
          </cell>
          <cell r="B2623" t="str">
            <v>E342 PRD Fuel Holder, Mint Farm OP-5</v>
          </cell>
          <cell r="C2623" t="str">
            <v>403E</v>
          </cell>
          <cell r="E2623">
            <v>43251</v>
          </cell>
          <cell r="F2623">
            <v>1457862</v>
          </cell>
          <cell r="G2623">
            <v>2.7099999999999999E-2</v>
          </cell>
          <cell r="H2623">
            <v>3292.34</v>
          </cell>
          <cell r="I2623">
            <v>1457862</v>
          </cell>
          <cell r="J2623">
            <v>2.7099999999999999E-2</v>
          </cell>
          <cell r="K2623">
            <v>3292.33835</v>
          </cell>
          <cell r="L2623">
            <v>0</v>
          </cell>
        </row>
        <row r="2624">
          <cell r="A2624" t="str">
            <v>E342 PRD Fuel Holder, Mint Farm OP</v>
          </cell>
          <cell r="B2624" t="str">
            <v>E342 PRD Fuel Holder, Mint Farm OP-6</v>
          </cell>
          <cell r="C2624" t="str">
            <v>403E</v>
          </cell>
          <cell r="E2624">
            <v>43281</v>
          </cell>
          <cell r="F2624">
            <v>1457862</v>
          </cell>
          <cell r="G2624">
            <v>2.7099999999999999E-2</v>
          </cell>
          <cell r="H2624">
            <v>3292.34</v>
          </cell>
          <cell r="I2624">
            <v>1457862</v>
          </cell>
          <cell r="J2624">
            <v>2.7099999999999999E-2</v>
          </cell>
          <cell r="K2624">
            <v>3292.33835</v>
          </cell>
          <cell r="L2624">
            <v>0</v>
          </cell>
        </row>
        <row r="2625">
          <cell r="A2625" t="str">
            <v>E342 PRD Fuel Holder, Mint Farm OP</v>
          </cell>
          <cell r="B2625" t="str">
            <v>E342 PRD Fuel Holder, Mint Farm OP-7</v>
          </cell>
          <cell r="C2625" t="str">
            <v>403E</v>
          </cell>
          <cell r="E2625">
            <v>43312</v>
          </cell>
          <cell r="F2625">
            <v>1457862</v>
          </cell>
          <cell r="G2625">
            <v>2.7099999999999999E-2</v>
          </cell>
          <cell r="H2625">
            <v>3292.34</v>
          </cell>
          <cell r="I2625">
            <v>1457862</v>
          </cell>
          <cell r="J2625">
            <v>2.7099999999999999E-2</v>
          </cell>
          <cell r="K2625">
            <v>3292.33835</v>
          </cell>
          <cell r="L2625">
            <v>0</v>
          </cell>
        </row>
        <row r="2626">
          <cell r="A2626" t="str">
            <v>E342 PRD Fuel Holder, Mint Farm OP</v>
          </cell>
          <cell r="B2626" t="str">
            <v>E342 PRD Fuel Holder, Mint Farm OP-8</v>
          </cell>
          <cell r="C2626" t="str">
            <v>403E</v>
          </cell>
          <cell r="E2626">
            <v>43343</v>
          </cell>
          <cell r="F2626">
            <v>1457862</v>
          </cell>
          <cell r="G2626">
            <v>2.7099999999999999E-2</v>
          </cell>
          <cell r="H2626">
            <v>3292.34</v>
          </cell>
          <cell r="I2626">
            <v>1457862</v>
          </cell>
          <cell r="J2626">
            <v>2.7099999999999999E-2</v>
          </cell>
          <cell r="K2626">
            <v>3292.33835</v>
          </cell>
          <cell r="L2626">
            <v>0</v>
          </cell>
        </row>
        <row r="2627">
          <cell r="A2627" t="str">
            <v>E342 PRD Fuel Holder, Mint Farm OP</v>
          </cell>
          <cell r="B2627" t="str">
            <v>E342 PRD Fuel Holder, Mint Farm OP-9</v>
          </cell>
          <cell r="C2627" t="str">
            <v>403E</v>
          </cell>
          <cell r="E2627">
            <v>43373</v>
          </cell>
          <cell r="F2627">
            <v>1457862</v>
          </cell>
          <cell r="G2627">
            <v>2.7099999999999999E-2</v>
          </cell>
          <cell r="H2627">
            <v>3292.34</v>
          </cell>
          <cell r="I2627">
            <v>1457862</v>
          </cell>
          <cell r="J2627">
            <v>2.7099999999999999E-2</v>
          </cell>
          <cell r="K2627">
            <v>3292.33835</v>
          </cell>
          <cell r="L2627">
            <v>0</v>
          </cell>
        </row>
        <row r="2628">
          <cell r="A2628" t="str">
            <v>E342 PRD Fuel Holder, Mint Farm OP</v>
          </cell>
          <cell r="B2628" t="str">
            <v>E342 PRD Fuel Holder, Mint Farm OP-10</v>
          </cell>
          <cell r="C2628" t="str">
            <v>403E</v>
          </cell>
          <cell r="E2628">
            <v>43404</v>
          </cell>
          <cell r="F2628">
            <v>1457862</v>
          </cell>
          <cell r="G2628">
            <v>2.7099999999999999E-2</v>
          </cell>
          <cell r="H2628">
            <v>3292.34</v>
          </cell>
          <cell r="I2628">
            <v>1457862</v>
          </cell>
          <cell r="J2628">
            <v>2.7099999999999999E-2</v>
          </cell>
          <cell r="K2628">
            <v>3292.33835</v>
          </cell>
          <cell r="L2628">
            <v>0</v>
          </cell>
        </row>
        <row r="2629">
          <cell r="A2629" t="str">
            <v>E342 PRD Fuel Holder, Mint Farm OP</v>
          </cell>
          <cell r="B2629" t="str">
            <v>E342 PRD Fuel Holder, Mint Farm OP-11</v>
          </cell>
          <cell r="C2629" t="str">
            <v>403E</v>
          </cell>
          <cell r="E2629">
            <v>43434</v>
          </cell>
          <cell r="F2629">
            <v>1457862</v>
          </cell>
          <cell r="G2629">
            <v>2.7099999999999999E-2</v>
          </cell>
          <cell r="H2629">
            <v>3292.34</v>
          </cell>
          <cell r="I2629">
            <v>1457862</v>
          </cell>
          <cell r="J2629">
            <v>2.7099999999999999E-2</v>
          </cell>
          <cell r="K2629">
            <v>3292.33835</v>
          </cell>
          <cell r="L2629">
            <v>0</v>
          </cell>
        </row>
        <row r="2630">
          <cell r="A2630" t="str">
            <v>E342 PRD Fuel Holder, Mint Farm OP</v>
          </cell>
          <cell r="B2630" t="str">
            <v>E342 PRD Fuel Holder, Mint Farm OP-12</v>
          </cell>
          <cell r="C2630" t="str">
            <v>403E</v>
          </cell>
          <cell r="E2630">
            <v>43465</v>
          </cell>
          <cell r="F2630">
            <v>1457862</v>
          </cell>
          <cell r="G2630">
            <v>2.7099999999999999E-2</v>
          </cell>
          <cell r="H2630">
            <v>3292.34</v>
          </cell>
          <cell r="I2630">
            <v>1457862</v>
          </cell>
          <cell r="J2630">
            <v>2.7099999999999999E-2</v>
          </cell>
          <cell r="K2630">
            <v>3292.33835</v>
          </cell>
          <cell r="L2630">
            <v>0</v>
          </cell>
        </row>
        <row r="2631">
          <cell r="A2631" t="str">
            <v>E342 PRD Fuel Holder, Mint Farm OP Total</v>
          </cell>
          <cell r="C2631" t="str">
            <v>EPRD</v>
          </cell>
          <cell r="E2631" t="str">
            <v>Total</v>
          </cell>
          <cell r="F2631"/>
          <cell r="G2631"/>
          <cell r="H2631">
            <v>39508.080000000002</v>
          </cell>
          <cell r="I2631"/>
          <cell r="J2631">
            <v>0</v>
          </cell>
          <cell r="K2631">
            <v>39508.060199999985</v>
          </cell>
          <cell r="L2631">
            <v>-0.02</v>
          </cell>
        </row>
        <row r="2632">
          <cell r="A2632" t="str">
            <v>E342 PRD Fuel Holder, Sumas OP</v>
          </cell>
          <cell r="B2632" t="str">
            <v>E342 PRD Fuel Holder, Sumas OP-1</v>
          </cell>
          <cell r="C2632" t="str">
            <v>403E</v>
          </cell>
          <cell r="E2632">
            <v>43131</v>
          </cell>
          <cell r="F2632">
            <v>3889943.37</v>
          </cell>
          <cell r="G2632">
            <v>9.9000000000000008E-3</v>
          </cell>
          <cell r="H2632">
            <v>3209.2</v>
          </cell>
          <cell r="I2632">
            <v>3889943.37</v>
          </cell>
          <cell r="J2632">
            <v>9.9000000000000008E-3</v>
          </cell>
          <cell r="K2632">
            <v>3209.2032802500003</v>
          </cell>
          <cell r="L2632">
            <v>0</v>
          </cell>
        </row>
        <row r="2633">
          <cell r="A2633" t="str">
            <v>E342 PRD Fuel Holder, Sumas OP</v>
          </cell>
          <cell r="B2633" t="str">
            <v>E342 PRD Fuel Holder, Sumas OP-2</v>
          </cell>
          <cell r="C2633" t="str">
            <v>403E</v>
          </cell>
          <cell r="E2633">
            <v>43159</v>
          </cell>
          <cell r="F2633">
            <v>3889943.37</v>
          </cell>
          <cell r="G2633">
            <v>9.9000000000000008E-3</v>
          </cell>
          <cell r="H2633">
            <v>3209.2</v>
          </cell>
          <cell r="I2633">
            <v>3889943.37</v>
          </cell>
          <cell r="J2633">
            <v>9.9000000000000008E-3</v>
          </cell>
          <cell r="K2633">
            <v>3209.2032802500003</v>
          </cell>
          <cell r="L2633">
            <v>0</v>
          </cell>
        </row>
        <row r="2634">
          <cell r="A2634" t="str">
            <v>E342 PRD Fuel Holder, Sumas OP</v>
          </cell>
          <cell r="B2634" t="str">
            <v>E342 PRD Fuel Holder, Sumas OP-3</v>
          </cell>
          <cell r="C2634" t="str">
            <v>403E</v>
          </cell>
          <cell r="E2634">
            <v>43190</v>
          </cell>
          <cell r="F2634">
            <v>3889943.37</v>
          </cell>
          <cell r="G2634">
            <v>9.9000000000000008E-3</v>
          </cell>
          <cell r="H2634">
            <v>3209.2</v>
          </cell>
          <cell r="I2634">
            <v>3889943.37</v>
          </cell>
          <cell r="J2634">
            <v>9.9000000000000008E-3</v>
          </cell>
          <cell r="K2634">
            <v>3209.2032802500003</v>
          </cell>
          <cell r="L2634">
            <v>0</v>
          </cell>
        </row>
        <row r="2635">
          <cell r="A2635" t="str">
            <v>E342 PRD Fuel Holder, Sumas OP</v>
          </cell>
          <cell r="B2635" t="str">
            <v>E342 PRD Fuel Holder, Sumas OP-4</v>
          </cell>
          <cell r="C2635" t="str">
            <v>403E</v>
          </cell>
          <cell r="E2635">
            <v>43220</v>
          </cell>
          <cell r="F2635">
            <v>3889943.37</v>
          </cell>
          <cell r="G2635">
            <v>9.9000000000000008E-3</v>
          </cell>
          <cell r="H2635">
            <v>3209.2</v>
          </cell>
          <cell r="I2635">
            <v>3889943.37</v>
          </cell>
          <cell r="J2635">
            <v>9.9000000000000008E-3</v>
          </cell>
          <cell r="K2635">
            <v>3209.2032802500003</v>
          </cell>
          <cell r="L2635">
            <v>0</v>
          </cell>
        </row>
        <row r="2636">
          <cell r="A2636" t="str">
            <v>E342 PRD Fuel Holder, Sumas OP</v>
          </cell>
          <cell r="B2636" t="str">
            <v>E342 PRD Fuel Holder, Sumas OP-5</v>
          </cell>
          <cell r="C2636" t="str">
            <v>403E</v>
          </cell>
          <cell r="E2636">
            <v>43251</v>
          </cell>
          <cell r="F2636">
            <v>3889943.37</v>
          </cell>
          <cell r="G2636">
            <v>9.9000000000000008E-3</v>
          </cell>
          <cell r="H2636">
            <v>3209.2</v>
          </cell>
          <cell r="I2636">
            <v>3889943.37</v>
          </cell>
          <cell r="J2636">
            <v>9.9000000000000008E-3</v>
          </cell>
          <cell r="K2636">
            <v>3209.2032802500003</v>
          </cell>
          <cell r="L2636">
            <v>0</v>
          </cell>
        </row>
        <row r="2637">
          <cell r="A2637" t="str">
            <v>E342 PRD Fuel Holder, Sumas OP</v>
          </cell>
          <cell r="B2637" t="str">
            <v>E342 PRD Fuel Holder, Sumas OP-6</v>
          </cell>
          <cell r="C2637" t="str">
            <v>403E</v>
          </cell>
          <cell r="E2637">
            <v>43281</v>
          </cell>
          <cell r="F2637">
            <v>3889943.37</v>
          </cell>
          <cell r="G2637">
            <v>9.9000000000000008E-3</v>
          </cell>
          <cell r="H2637">
            <v>3209.2</v>
          </cell>
          <cell r="I2637">
            <v>3889943.37</v>
          </cell>
          <cell r="J2637">
            <v>9.9000000000000008E-3</v>
          </cell>
          <cell r="K2637">
            <v>3209.2032802500003</v>
          </cell>
          <cell r="L2637">
            <v>0</v>
          </cell>
        </row>
        <row r="2638">
          <cell r="A2638" t="str">
            <v>E342 PRD Fuel Holder, Sumas OP</v>
          </cell>
          <cell r="B2638" t="str">
            <v>E342 PRD Fuel Holder, Sumas OP-7</v>
          </cell>
          <cell r="C2638" t="str">
            <v>403E</v>
          </cell>
          <cell r="E2638">
            <v>43312</v>
          </cell>
          <cell r="F2638">
            <v>3889943.37</v>
          </cell>
          <cell r="G2638">
            <v>9.9000000000000008E-3</v>
          </cell>
          <cell r="H2638">
            <v>3209.2</v>
          </cell>
          <cell r="I2638">
            <v>3889943.37</v>
          </cell>
          <cell r="J2638">
            <v>9.9000000000000008E-3</v>
          </cell>
          <cell r="K2638">
            <v>3209.2032802500003</v>
          </cell>
          <cell r="L2638">
            <v>0</v>
          </cell>
        </row>
        <row r="2639">
          <cell r="A2639" t="str">
            <v>E342 PRD Fuel Holder, Sumas OP</v>
          </cell>
          <cell r="B2639" t="str">
            <v>E342 PRD Fuel Holder, Sumas OP-8</v>
          </cell>
          <cell r="C2639" t="str">
            <v>403E</v>
          </cell>
          <cell r="E2639">
            <v>43343</v>
          </cell>
          <cell r="F2639">
            <v>3889943.37</v>
          </cell>
          <cell r="G2639">
            <v>9.9000000000000008E-3</v>
          </cell>
          <cell r="H2639">
            <v>3209.2</v>
          </cell>
          <cell r="I2639">
            <v>3889943.37</v>
          </cell>
          <cell r="J2639">
            <v>9.9000000000000008E-3</v>
          </cell>
          <cell r="K2639">
            <v>3209.2032802500003</v>
          </cell>
          <cell r="L2639">
            <v>0</v>
          </cell>
        </row>
        <row r="2640">
          <cell r="A2640" t="str">
            <v>E342 PRD Fuel Holder, Sumas OP</v>
          </cell>
          <cell r="B2640" t="str">
            <v>E342 PRD Fuel Holder, Sumas OP-9</v>
          </cell>
          <cell r="C2640" t="str">
            <v>403E</v>
          </cell>
          <cell r="E2640">
            <v>43373</v>
          </cell>
          <cell r="F2640">
            <v>3889943.37</v>
          </cell>
          <cell r="G2640">
            <v>9.9000000000000008E-3</v>
          </cell>
          <cell r="H2640">
            <v>3209.2</v>
          </cell>
          <cell r="I2640">
            <v>3889943.37</v>
          </cell>
          <cell r="J2640">
            <v>9.9000000000000008E-3</v>
          </cell>
          <cell r="K2640">
            <v>3209.2032802500003</v>
          </cell>
          <cell r="L2640">
            <v>0</v>
          </cell>
        </row>
        <row r="2641">
          <cell r="A2641" t="str">
            <v>E342 PRD Fuel Holder, Sumas OP</v>
          </cell>
          <cell r="B2641" t="str">
            <v>E342 PRD Fuel Holder, Sumas OP-10</v>
          </cell>
          <cell r="C2641" t="str">
            <v>403E</v>
          </cell>
          <cell r="E2641">
            <v>43404</v>
          </cell>
          <cell r="F2641">
            <v>3889943.37</v>
          </cell>
          <cell r="G2641">
            <v>9.9000000000000008E-3</v>
          </cell>
          <cell r="H2641">
            <v>3209.2</v>
          </cell>
          <cell r="I2641">
            <v>3889943.37</v>
          </cell>
          <cell r="J2641">
            <v>9.9000000000000008E-3</v>
          </cell>
          <cell r="K2641">
            <v>3209.2032802500003</v>
          </cell>
          <cell r="L2641">
            <v>0</v>
          </cell>
        </row>
        <row r="2642">
          <cell r="A2642" t="str">
            <v>E342 PRD Fuel Holder, Sumas OP</v>
          </cell>
          <cell r="B2642" t="str">
            <v>E342 PRD Fuel Holder, Sumas OP-11</v>
          </cell>
          <cell r="C2642" t="str">
            <v>403E</v>
          </cell>
          <cell r="E2642">
            <v>43434</v>
          </cell>
          <cell r="F2642">
            <v>3889943.37</v>
          </cell>
          <cell r="G2642">
            <v>9.9000000000000008E-3</v>
          </cell>
          <cell r="H2642">
            <v>3209.2</v>
          </cell>
          <cell r="I2642">
            <v>3889943.37</v>
          </cell>
          <cell r="J2642">
            <v>9.9000000000000008E-3</v>
          </cell>
          <cell r="K2642">
            <v>3209.2032802500003</v>
          </cell>
          <cell r="L2642">
            <v>0</v>
          </cell>
        </row>
        <row r="2643">
          <cell r="A2643" t="str">
            <v>E342 PRD Fuel Holder, Sumas OP</v>
          </cell>
          <cell r="B2643" t="str">
            <v>E342 PRD Fuel Holder, Sumas OP-12</v>
          </cell>
          <cell r="C2643" t="str">
            <v>403E</v>
          </cell>
          <cell r="E2643">
            <v>43465</v>
          </cell>
          <cell r="F2643">
            <v>3889943.37</v>
          </cell>
          <cell r="G2643">
            <v>9.9000000000000008E-3</v>
          </cell>
          <cell r="H2643">
            <v>3209.2</v>
          </cell>
          <cell r="I2643">
            <v>3889943.37</v>
          </cell>
          <cell r="J2643">
            <v>9.9000000000000008E-3</v>
          </cell>
          <cell r="K2643">
            <v>3209.2032802500003</v>
          </cell>
          <cell r="L2643">
            <v>0</v>
          </cell>
        </row>
        <row r="2644">
          <cell r="A2644" t="str">
            <v>E342 PRD Fuel Holder, Sumas OP Total</v>
          </cell>
          <cell r="C2644" t="str">
            <v>EPRD</v>
          </cell>
          <cell r="E2644" t="str">
            <v>Total</v>
          </cell>
          <cell r="F2644"/>
          <cell r="G2644"/>
          <cell r="H2644">
            <v>38510.400000000001</v>
          </cell>
          <cell r="I2644"/>
          <cell r="J2644">
            <v>0</v>
          </cell>
          <cell r="K2644">
            <v>38510.439363000005</v>
          </cell>
          <cell r="L2644">
            <v>0.04</v>
          </cell>
        </row>
        <row r="2645">
          <cell r="A2645" t="str">
            <v>E342 PRD Fuel Holder, Whitehorn 2-3</v>
          </cell>
          <cell r="B2645" t="str">
            <v>E342 PRD Fuel Holder, Whitehorn 2-3-1</v>
          </cell>
          <cell r="C2645" t="str">
            <v>403E</v>
          </cell>
          <cell r="E2645">
            <v>43131</v>
          </cell>
          <cell r="F2645">
            <v>134194.70000000001</v>
          </cell>
          <cell r="G2645">
            <v>1E-3</v>
          </cell>
          <cell r="H2645">
            <v>11.18</v>
          </cell>
          <cell r="I2645">
            <v>134194.70000000001</v>
          </cell>
          <cell r="J2645">
            <v>1E-3</v>
          </cell>
          <cell r="K2645">
            <v>11.182891666666668</v>
          </cell>
          <cell r="L2645">
            <v>0</v>
          </cell>
        </row>
        <row r="2646">
          <cell r="A2646" t="str">
            <v>E342 PRD Fuel Holder, Whitehorn 2-3</v>
          </cell>
          <cell r="B2646" t="str">
            <v>E342 PRD Fuel Holder, Whitehorn 2-3-2</v>
          </cell>
          <cell r="C2646" t="str">
            <v>403E</v>
          </cell>
          <cell r="E2646">
            <v>43159</v>
          </cell>
          <cell r="F2646">
            <v>134194.70000000001</v>
          </cell>
          <cell r="G2646">
            <v>1E-3</v>
          </cell>
          <cell r="H2646">
            <v>11.18</v>
          </cell>
          <cell r="I2646">
            <v>134194.70000000001</v>
          </cell>
          <cell r="J2646">
            <v>1E-3</v>
          </cell>
          <cell r="K2646">
            <v>11.182891666666668</v>
          </cell>
          <cell r="L2646">
            <v>0</v>
          </cell>
        </row>
        <row r="2647">
          <cell r="A2647" t="str">
            <v>E342 PRD Fuel Holder, Whitehorn 2-3</v>
          </cell>
          <cell r="B2647" t="str">
            <v>E342 PRD Fuel Holder, Whitehorn 2-3-3</v>
          </cell>
          <cell r="C2647" t="str">
            <v>403E</v>
          </cell>
          <cell r="E2647">
            <v>43190</v>
          </cell>
          <cell r="F2647">
            <v>134194.70000000001</v>
          </cell>
          <cell r="G2647">
            <v>1E-3</v>
          </cell>
          <cell r="H2647">
            <v>11.18</v>
          </cell>
          <cell r="I2647">
            <v>134194.70000000001</v>
          </cell>
          <cell r="J2647">
            <v>1E-3</v>
          </cell>
          <cell r="K2647">
            <v>11.182891666666668</v>
          </cell>
          <cell r="L2647">
            <v>0</v>
          </cell>
        </row>
        <row r="2648">
          <cell r="A2648" t="str">
            <v>E342 PRD Fuel Holder, Whitehorn 2-3</v>
          </cell>
          <cell r="B2648" t="str">
            <v>E342 PRD Fuel Holder, Whitehorn 2-3-4</v>
          </cell>
          <cell r="C2648" t="str">
            <v>403E</v>
          </cell>
          <cell r="E2648">
            <v>43220</v>
          </cell>
          <cell r="F2648">
            <v>134194.70000000001</v>
          </cell>
          <cell r="G2648">
            <v>1E-3</v>
          </cell>
          <cell r="H2648">
            <v>11.18</v>
          </cell>
          <cell r="I2648">
            <v>134194.70000000001</v>
          </cell>
          <cell r="J2648">
            <v>1E-3</v>
          </cell>
          <cell r="K2648">
            <v>11.182891666666668</v>
          </cell>
          <cell r="L2648">
            <v>0</v>
          </cell>
        </row>
        <row r="2649">
          <cell r="A2649" t="str">
            <v>E342 PRD Fuel Holder, Whitehorn 2-3</v>
          </cell>
          <cell r="B2649" t="str">
            <v>E342 PRD Fuel Holder, Whitehorn 2-3-5</v>
          </cell>
          <cell r="C2649" t="str">
            <v>403E</v>
          </cell>
          <cell r="E2649">
            <v>43251</v>
          </cell>
          <cell r="F2649">
            <v>134194.70000000001</v>
          </cell>
          <cell r="G2649">
            <v>1E-3</v>
          </cell>
          <cell r="H2649">
            <v>11.18</v>
          </cell>
          <cell r="I2649">
            <v>134194.70000000001</v>
          </cell>
          <cell r="J2649">
            <v>1E-3</v>
          </cell>
          <cell r="K2649">
            <v>11.182891666666668</v>
          </cell>
          <cell r="L2649">
            <v>0</v>
          </cell>
        </row>
        <row r="2650">
          <cell r="A2650" t="str">
            <v>E342 PRD Fuel Holder, Whitehorn 2-3</v>
          </cell>
          <cell r="B2650" t="str">
            <v>E342 PRD Fuel Holder, Whitehorn 2-3-6</v>
          </cell>
          <cell r="C2650" t="str">
            <v>403E</v>
          </cell>
          <cell r="E2650">
            <v>43281</v>
          </cell>
          <cell r="F2650">
            <v>134194.70000000001</v>
          </cell>
          <cell r="G2650">
            <v>1E-3</v>
          </cell>
          <cell r="H2650">
            <v>11.18</v>
          </cell>
          <cell r="I2650">
            <v>134194.70000000001</v>
          </cell>
          <cell r="J2650">
            <v>1E-3</v>
          </cell>
          <cell r="K2650">
            <v>11.182891666666668</v>
          </cell>
          <cell r="L2650">
            <v>0</v>
          </cell>
        </row>
        <row r="2651">
          <cell r="A2651" t="str">
            <v>E342 PRD Fuel Holder, Whitehorn 2-3</v>
          </cell>
          <cell r="B2651" t="str">
            <v>E342 PRD Fuel Holder, Whitehorn 2-3-7</v>
          </cell>
          <cell r="C2651" t="str">
            <v>403E</v>
          </cell>
          <cell r="E2651">
            <v>43312</v>
          </cell>
          <cell r="F2651">
            <v>134194.70000000001</v>
          </cell>
          <cell r="G2651">
            <v>1E-3</v>
          </cell>
          <cell r="H2651">
            <v>11.18</v>
          </cell>
          <cell r="I2651">
            <v>134194.70000000001</v>
          </cell>
          <cell r="J2651">
            <v>1E-3</v>
          </cell>
          <cell r="K2651">
            <v>11.182891666666668</v>
          </cell>
          <cell r="L2651">
            <v>0</v>
          </cell>
        </row>
        <row r="2652">
          <cell r="A2652" t="str">
            <v>E342 PRD Fuel Holder, Whitehorn 2-3</v>
          </cell>
          <cell r="B2652" t="str">
            <v>E342 PRD Fuel Holder, Whitehorn 2-3-8</v>
          </cell>
          <cell r="C2652" t="str">
            <v>403E</v>
          </cell>
          <cell r="E2652">
            <v>43343</v>
          </cell>
          <cell r="F2652">
            <v>134194.70000000001</v>
          </cell>
          <cell r="G2652">
            <v>1E-3</v>
          </cell>
          <cell r="H2652">
            <v>11.18</v>
          </cell>
          <cell r="I2652">
            <v>134194.70000000001</v>
          </cell>
          <cell r="J2652">
            <v>1E-3</v>
          </cell>
          <cell r="K2652">
            <v>11.182891666666668</v>
          </cell>
          <cell r="L2652">
            <v>0</v>
          </cell>
        </row>
        <row r="2653">
          <cell r="A2653" t="str">
            <v>E342 PRD Fuel Holder, Whitehorn 2-3</v>
          </cell>
          <cell r="B2653" t="str">
            <v>E342 PRD Fuel Holder, Whitehorn 2-3-9</v>
          </cell>
          <cell r="C2653" t="str">
            <v>403E</v>
          </cell>
          <cell r="E2653">
            <v>43373</v>
          </cell>
          <cell r="F2653">
            <v>134194.70000000001</v>
          </cell>
          <cell r="G2653">
            <v>1E-3</v>
          </cell>
          <cell r="H2653">
            <v>11.18</v>
          </cell>
          <cell r="I2653">
            <v>134194.70000000001</v>
          </cell>
          <cell r="J2653">
            <v>1E-3</v>
          </cell>
          <cell r="K2653">
            <v>11.182891666666668</v>
          </cell>
          <cell r="L2653">
            <v>0</v>
          </cell>
        </row>
        <row r="2654">
          <cell r="A2654" t="str">
            <v>E342 PRD Fuel Holder, Whitehorn 2-3</v>
          </cell>
          <cell r="B2654" t="str">
            <v>E342 PRD Fuel Holder, Whitehorn 2-3-10</v>
          </cell>
          <cell r="C2654" t="str">
            <v>403E</v>
          </cell>
          <cell r="E2654">
            <v>43404</v>
          </cell>
          <cell r="F2654">
            <v>134194.70000000001</v>
          </cell>
          <cell r="G2654">
            <v>1E-3</v>
          </cell>
          <cell r="H2654">
            <v>11.18</v>
          </cell>
          <cell r="I2654">
            <v>134194.70000000001</v>
          </cell>
          <cell r="J2654">
            <v>1E-3</v>
          </cell>
          <cell r="K2654">
            <v>11.182891666666668</v>
          </cell>
          <cell r="L2654">
            <v>0</v>
          </cell>
        </row>
        <row r="2655">
          <cell r="A2655" t="str">
            <v>E342 PRD Fuel Holder, Whitehorn 2-3</v>
          </cell>
          <cell r="B2655" t="str">
            <v>E342 PRD Fuel Holder, Whitehorn 2-3-11</v>
          </cell>
          <cell r="C2655" t="str">
            <v>403E</v>
          </cell>
          <cell r="E2655">
            <v>43434</v>
          </cell>
          <cell r="F2655">
            <v>134194.70000000001</v>
          </cell>
          <cell r="G2655">
            <v>1E-3</v>
          </cell>
          <cell r="H2655">
            <v>11.18</v>
          </cell>
          <cell r="I2655">
            <v>134194.70000000001</v>
          </cell>
          <cell r="J2655">
            <v>1E-3</v>
          </cell>
          <cell r="K2655">
            <v>11.182891666666668</v>
          </cell>
          <cell r="L2655">
            <v>0</v>
          </cell>
        </row>
        <row r="2656">
          <cell r="A2656" t="str">
            <v>E342 PRD Fuel Holder, Whitehorn 2-3</v>
          </cell>
          <cell r="B2656" t="str">
            <v>E342 PRD Fuel Holder, Whitehorn 2-3-12</v>
          </cell>
          <cell r="C2656" t="str">
            <v>403E</v>
          </cell>
          <cell r="E2656">
            <v>43465</v>
          </cell>
          <cell r="F2656">
            <v>134194.70000000001</v>
          </cell>
          <cell r="G2656">
            <v>1E-3</v>
          </cell>
          <cell r="H2656">
            <v>11.18</v>
          </cell>
          <cell r="I2656">
            <v>134194.70000000001</v>
          </cell>
          <cell r="J2656">
            <v>1E-3</v>
          </cell>
          <cell r="K2656">
            <v>11.182891666666668</v>
          </cell>
          <cell r="L2656">
            <v>0</v>
          </cell>
        </row>
        <row r="2657">
          <cell r="A2657" t="str">
            <v>E342 PRD Fuel Holder, Whitehorn 2-3 Total</v>
          </cell>
          <cell r="C2657" t="str">
            <v>EPRD</v>
          </cell>
          <cell r="E2657" t="str">
            <v>Total</v>
          </cell>
          <cell r="F2657"/>
          <cell r="G2657"/>
          <cell r="H2657">
            <v>134.16000000000003</v>
          </cell>
          <cell r="I2657"/>
          <cell r="J2657">
            <v>0</v>
          </cell>
          <cell r="K2657">
            <v>134.19469999999998</v>
          </cell>
          <cell r="L2657">
            <v>0.03</v>
          </cell>
        </row>
        <row r="2658">
          <cell r="A2658" t="str">
            <v>E3440 PRD Gen, Crystal Mtn</v>
          </cell>
          <cell r="B2658" t="str">
            <v>E3440 PRD Gen, Crystal Mtn-1</v>
          </cell>
          <cell r="C2658" t="str">
            <v>403E</v>
          </cell>
          <cell r="E2658">
            <v>43131</v>
          </cell>
          <cell r="F2658">
            <v>575842.91</v>
          </cell>
          <cell r="G2658">
            <v>0.03</v>
          </cell>
          <cell r="H2658">
            <v>1439.6100000000001</v>
          </cell>
          <cell r="I2658">
            <v>575842.91</v>
          </cell>
          <cell r="J2658">
            <v>0.03</v>
          </cell>
          <cell r="K2658">
            <v>1439.6072750000001</v>
          </cell>
          <cell r="L2658">
            <v>0</v>
          </cell>
        </row>
        <row r="2659">
          <cell r="A2659" t="str">
            <v>E3440 PRD Gen, Crystal Mtn</v>
          </cell>
          <cell r="B2659" t="str">
            <v>E3440 PRD Gen, Crystal Mtn-2</v>
          </cell>
          <cell r="C2659" t="str">
            <v>403E</v>
          </cell>
          <cell r="E2659">
            <v>43159</v>
          </cell>
          <cell r="F2659">
            <v>575842.91</v>
          </cell>
          <cell r="G2659">
            <v>0.03</v>
          </cell>
          <cell r="H2659">
            <v>1439.6100000000001</v>
          </cell>
          <cell r="I2659">
            <v>575842.91</v>
          </cell>
          <cell r="J2659">
            <v>0.03</v>
          </cell>
          <cell r="K2659">
            <v>1439.6072750000001</v>
          </cell>
          <cell r="L2659">
            <v>0</v>
          </cell>
        </row>
        <row r="2660">
          <cell r="A2660" t="str">
            <v>E3440 PRD Gen, Crystal Mtn</v>
          </cell>
          <cell r="B2660" t="str">
            <v>E3440 PRD Gen, Crystal Mtn-3</v>
          </cell>
          <cell r="C2660" t="str">
            <v>403E</v>
          </cell>
          <cell r="E2660">
            <v>43190</v>
          </cell>
          <cell r="F2660">
            <v>575842.91</v>
          </cell>
          <cell r="G2660">
            <v>0.03</v>
          </cell>
          <cell r="H2660">
            <v>1439.6100000000001</v>
          </cell>
          <cell r="I2660">
            <v>575842.91</v>
          </cell>
          <cell r="J2660">
            <v>0.03</v>
          </cell>
          <cell r="K2660">
            <v>1439.6072750000001</v>
          </cell>
          <cell r="L2660">
            <v>0</v>
          </cell>
        </row>
        <row r="2661">
          <cell r="A2661" t="str">
            <v>E3440 PRD Gen, Crystal Mtn</v>
          </cell>
          <cell r="B2661" t="str">
            <v>E3440 PRD Gen, Crystal Mtn-4</v>
          </cell>
          <cell r="C2661" t="str">
            <v>403E</v>
          </cell>
          <cell r="E2661">
            <v>43220</v>
          </cell>
          <cell r="F2661">
            <v>575842.91</v>
          </cell>
          <cell r="G2661">
            <v>0.03</v>
          </cell>
          <cell r="H2661">
            <v>1439.6100000000001</v>
          </cell>
          <cell r="I2661">
            <v>575842.91</v>
          </cell>
          <cell r="J2661">
            <v>0.03</v>
          </cell>
          <cell r="K2661">
            <v>1439.6072750000001</v>
          </cell>
          <cell r="L2661">
            <v>0</v>
          </cell>
        </row>
        <row r="2662">
          <cell r="A2662" t="str">
            <v>E3440 PRD Gen, Crystal Mtn</v>
          </cell>
          <cell r="B2662" t="str">
            <v>E3440 PRD Gen, Crystal Mtn-5</v>
          </cell>
          <cell r="C2662" t="str">
            <v>403E</v>
          </cell>
          <cell r="E2662">
            <v>43251</v>
          </cell>
          <cell r="F2662">
            <v>575842.91</v>
          </cell>
          <cell r="G2662">
            <v>0.03</v>
          </cell>
          <cell r="H2662">
            <v>1439.6100000000001</v>
          </cell>
          <cell r="I2662">
            <v>575842.91</v>
          </cell>
          <cell r="J2662">
            <v>0.03</v>
          </cell>
          <cell r="K2662">
            <v>1439.6072750000001</v>
          </cell>
          <cell r="L2662">
            <v>0</v>
          </cell>
        </row>
        <row r="2663">
          <cell r="A2663" t="str">
            <v>E3440 PRD Gen, Crystal Mtn</v>
          </cell>
          <cell r="B2663" t="str">
            <v>E3440 PRD Gen, Crystal Mtn-6</v>
          </cell>
          <cell r="C2663" t="str">
            <v>403E</v>
          </cell>
          <cell r="E2663">
            <v>43281</v>
          </cell>
          <cell r="F2663">
            <v>575842.91</v>
          </cell>
          <cell r="G2663">
            <v>0.03</v>
          </cell>
          <cell r="H2663">
            <v>1439.6100000000001</v>
          </cell>
          <cell r="I2663">
            <v>575842.91</v>
          </cell>
          <cell r="J2663">
            <v>0.03</v>
          </cell>
          <cell r="K2663">
            <v>1439.6072750000001</v>
          </cell>
          <cell r="L2663">
            <v>0</v>
          </cell>
        </row>
        <row r="2664">
          <cell r="A2664" t="str">
            <v>E3440 PRD Gen, Crystal Mtn</v>
          </cell>
          <cell r="B2664" t="str">
            <v>E3440 PRD Gen, Crystal Mtn-7</v>
          </cell>
          <cell r="C2664" t="str">
            <v>403E</v>
          </cell>
          <cell r="E2664">
            <v>43312</v>
          </cell>
          <cell r="F2664">
            <v>575842.91</v>
          </cell>
          <cell r="G2664">
            <v>0.03</v>
          </cell>
          <cell r="H2664">
            <v>1439.6100000000001</v>
          </cell>
          <cell r="I2664">
            <v>575842.91</v>
          </cell>
          <cell r="J2664">
            <v>0.03</v>
          </cell>
          <cell r="K2664">
            <v>1439.6072750000001</v>
          </cell>
          <cell r="L2664">
            <v>0</v>
          </cell>
        </row>
        <row r="2665">
          <cell r="A2665" t="str">
            <v>E3440 PRD Gen, Crystal Mtn</v>
          </cell>
          <cell r="B2665" t="str">
            <v>E3440 PRD Gen, Crystal Mtn-8</v>
          </cell>
          <cell r="C2665" t="str">
            <v>403E</v>
          </cell>
          <cell r="E2665">
            <v>43343</v>
          </cell>
          <cell r="F2665">
            <v>575842.91</v>
          </cell>
          <cell r="G2665">
            <v>0.03</v>
          </cell>
          <cell r="H2665">
            <v>1439.6100000000001</v>
          </cell>
          <cell r="I2665">
            <v>575842.91</v>
          </cell>
          <cell r="J2665">
            <v>0.03</v>
          </cell>
          <cell r="K2665">
            <v>1439.6072750000001</v>
          </cell>
          <cell r="L2665">
            <v>0</v>
          </cell>
        </row>
        <row r="2666">
          <cell r="A2666" t="str">
            <v>E3440 PRD Gen, Crystal Mtn</v>
          </cell>
          <cell r="B2666" t="str">
            <v>E3440 PRD Gen, Crystal Mtn-9</v>
          </cell>
          <cell r="C2666" t="str">
            <v>403E</v>
          </cell>
          <cell r="E2666">
            <v>43373</v>
          </cell>
          <cell r="F2666">
            <v>575842.91</v>
          </cell>
          <cell r="G2666">
            <v>0.03</v>
          </cell>
          <cell r="H2666">
            <v>1439.6100000000001</v>
          </cell>
          <cell r="I2666">
            <v>575842.91</v>
          </cell>
          <cell r="J2666">
            <v>0.03</v>
          </cell>
          <cell r="K2666">
            <v>1439.6072750000001</v>
          </cell>
          <cell r="L2666">
            <v>0</v>
          </cell>
        </row>
        <row r="2667">
          <cell r="A2667" t="str">
            <v>E3440 PRD Gen, Crystal Mtn</v>
          </cell>
          <cell r="B2667" t="str">
            <v>E3440 PRD Gen, Crystal Mtn-10</v>
          </cell>
          <cell r="C2667" t="str">
            <v>403E</v>
          </cell>
          <cell r="E2667">
            <v>43404</v>
          </cell>
          <cell r="F2667">
            <v>575842.91</v>
          </cell>
          <cell r="G2667">
            <v>0.03</v>
          </cell>
          <cell r="H2667">
            <v>1439.6100000000001</v>
          </cell>
          <cell r="I2667">
            <v>575842.91</v>
          </cell>
          <cell r="J2667">
            <v>0.03</v>
          </cell>
          <cell r="K2667">
            <v>1439.6072750000001</v>
          </cell>
          <cell r="L2667">
            <v>0</v>
          </cell>
        </row>
        <row r="2668">
          <cell r="A2668" t="str">
            <v>E3440 PRD Gen, Crystal Mtn</v>
          </cell>
          <cell r="B2668" t="str">
            <v>E3440 PRD Gen, Crystal Mtn-11</v>
          </cell>
          <cell r="C2668" t="str">
            <v>403E</v>
          </cell>
          <cell r="E2668">
            <v>43434</v>
          </cell>
          <cell r="F2668">
            <v>575842.91</v>
          </cell>
          <cell r="G2668">
            <v>0.03</v>
          </cell>
          <cell r="H2668">
            <v>1439.6100000000001</v>
          </cell>
          <cell r="I2668">
            <v>575842.91</v>
          </cell>
          <cell r="J2668">
            <v>0.03</v>
          </cell>
          <cell r="K2668">
            <v>1439.6072750000001</v>
          </cell>
          <cell r="L2668">
            <v>0</v>
          </cell>
        </row>
        <row r="2669">
          <cell r="A2669" t="str">
            <v>E3440 PRD Gen, Crystal Mtn</v>
          </cell>
          <cell r="B2669" t="str">
            <v>E3440 PRD Gen, Crystal Mtn-12</v>
          </cell>
          <cell r="C2669" t="str">
            <v>403E</v>
          </cell>
          <cell r="E2669">
            <v>43465</v>
          </cell>
          <cell r="F2669">
            <v>575842.91</v>
          </cell>
          <cell r="G2669">
            <v>0.03</v>
          </cell>
          <cell r="H2669">
            <v>1439.6100000000001</v>
          </cell>
          <cell r="I2669">
            <v>575842.91</v>
          </cell>
          <cell r="J2669">
            <v>0.03</v>
          </cell>
          <cell r="K2669">
            <v>1439.6072750000001</v>
          </cell>
          <cell r="L2669">
            <v>0</v>
          </cell>
        </row>
        <row r="2670">
          <cell r="A2670" t="str">
            <v>E3440 PRD Gen, Crystal Mtn Total</v>
          </cell>
          <cell r="C2670" t="str">
            <v>EPRD</v>
          </cell>
          <cell r="E2670" t="str">
            <v>Total</v>
          </cell>
          <cell r="F2670"/>
          <cell r="G2670"/>
          <cell r="H2670">
            <v>17275.320000000003</v>
          </cell>
          <cell r="I2670"/>
          <cell r="J2670">
            <v>0</v>
          </cell>
          <cell r="K2670">
            <v>17275.2873</v>
          </cell>
          <cell r="L2670">
            <v>-0.03</v>
          </cell>
        </row>
        <row r="2671">
          <cell r="A2671" t="str">
            <v>E3440 PRD Gen, Frederickson</v>
          </cell>
          <cell r="B2671" t="str">
            <v>E3440 PRD Gen, Frederickson-1</v>
          </cell>
          <cell r="C2671" t="str">
            <v>403E</v>
          </cell>
          <cell r="E2671">
            <v>43131</v>
          </cell>
          <cell r="F2671">
            <v>29940685.359999999</v>
          </cell>
          <cell r="G2671">
            <v>1.6899999999999998E-2</v>
          </cell>
          <cell r="H2671">
            <v>42166.47</v>
          </cell>
          <cell r="I2671">
            <v>30465171.77</v>
          </cell>
          <cell r="J2671">
            <v>1.6899999999999998E-2</v>
          </cell>
          <cell r="K2671">
            <v>42905.116909416662</v>
          </cell>
          <cell r="L2671">
            <v>738.65</v>
          </cell>
        </row>
        <row r="2672">
          <cell r="A2672" t="str">
            <v>E3440 PRD Gen, Frederickson</v>
          </cell>
          <cell r="B2672" t="str">
            <v>E3440 PRD Gen, Frederickson-2</v>
          </cell>
          <cell r="C2672" t="str">
            <v>403E</v>
          </cell>
          <cell r="E2672">
            <v>43159</v>
          </cell>
          <cell r="F2672">
            <v>29940685.359999999</v>
          </cell>
          <cell r="G2672">
            <v>1.6899999999999998E-2</v>
          </cell>
          <cell r="H2672">
            <v>42166.47</v>
          </cell>
          <cell r="I2672">
            <v>30465171.77</v>
          </cell>
          <cell r="J2672">
            <v>1.6899999999999998E-2</v>
          </cell>
          <cell r="K2672">
            <v>42905.116909416662</v>
          </cell>
          <cell r="L2672">
            <v>738.65</v>
          </cell>
        </row>
        <row r="2673">
          <cell r="A2673" t="str">
            <v>E3440 PRD Gen, Frederickson</v>
          </cell>
          <cell r="B2673" t="str">
            <v>E3440 PRD Gen, Frederickson-3</v>
          </cell>
          <cell r="C2673" t="str">
            <v>403E</v>
          </cell>
          <cell r="E2673">
            <v>43190</v>
          </cell>
          <cell r="F2673">
            <v>29940685.359999999</v>
          </cell>
          <cell r="G2673">
            <v>1.6899999999999998E-2</v>
          </cell>
          <cell r="H2673">
            <v>42166.47</v>
          </cell>
          <cell r="I2673">
            <v>30465171.77</v>
          </cell>
          <cell r="J2673">
            <v>1.6899999999999998E-2</v>
          </cell>
          <cell r="K2673">
            <v>42905.116909416662</v>
          </cell>
          <cell r="L2673">
            <v>738.65</v>
          </cell>
        </row>
        <row r="2674">
          <cell r="A2674" t="str">
            <v>E3440 PRD Gen, Frederickson</v>
          </cell>
          <cell r="B2674" t="str">
            <v>E3440 PRD Gen, Frederickson-4</v>
          </cell>
          <cell r="C2674" t="str">
            <v>403E</v>
          </cell>
          <cell r="E2674">
            <v>43220</v>
          </cell>
          <cell r="F2674">
            <v>29940685.359999999</v>
          </cell>
          <cell r="G2674">
            <v>1.6899999999999998E-2</v>
          </cell>
          <cell r="H2674">
            <v>42166.47</v>
          </cell>
          <cell r="I2674">
            <v>30465171.77</v>
          </cell>
          <cell r="J2674">
            <v>1.6899999999999998E-2</v>
          </cell>
          <cell r="K2674">
            <v>42905.116909416662</v>
          </cell>
          <cell r="L2674">
            <v>738.65</v>
          </cell>
        </row>
        <row r="2675">
          <cell r="A2675" t="str">
            <v>E3440 PRD Gen, Frederickson</v>
          </cell>
          <cell r="B2675" t="str">
            <v>E3440 PRD Gen, Frederickson-5</v>
          </cell>
          <cell r="C2675" t="str">
            <v>403E</v>
          </cell>
          <cell r="E2675">
            <v>43251</v>
          </cell>
          <cell r="F2675">
            <v>30202285.140000001</v>
          </cell>
          <cell r="G2675">
            <v>1.6899999999999998E-2</v>
          </cell>
          <cell r="H2675">
            <v>42534.89</v>
          </cell>
          <cell r="I2675">
            <v>30465171.77</v>
          </cell>
          <cell r="J2675">
            <v>1.6899999999999998E-2</v>
          </cell>
          <cell r="K2675">
            <v>42905.116909416662</v>
          </cell>
          <cell r="L2675">
            <v>370.23</v>
          </cell>
        </row>
        <row r="2676">
          <cell r="A2676" t="str">
            <v>E3440 PRD Gen, Frederickson</v>
          </cell>
          <cell r="B2676" t="str">
            <v>E3440 PRD Gen, Frederickson-6</v>
          </cell>
          <cell r="C2676" t="str">
            <v>403E</v>
          </cell>
          <cell r="E2676">
            <v>43281</v>
          </cell>
          <cell r="F2676">
            <v>30464528.34</v>
          </cell>
          <cell r="G2676">
            <v>1.6899999999999998E-2</v>
          </cell>
          <cell r="H2676">
            <v>42904.21</v>
          </cell>
          <cell r="I2676">
            <v>30465171.77</v>
          </cell>
          <cell r="J2676">
            <v>1.6899999999999998E-2</v>
          </cell>
          <cell r="K2676">
            <v>42905.116909416662</v>
          </cell>
          <cell r="L2676">
            <v>0.91</v>
          </cell>
        </row>
        <row r="2677">
          <cell r="A2677" t="str">
            <v>E3440 PRD Gen, Frederickson</v>
          </cell>
          <cell r="B2677" t="str">
            <v>E3440 PRD Gen, Frederickson-7</v>
          </cell>
          <cell r="C2677" t="str">
            <v>403E</v>
          </cell>
          <cell r="E2677">
            <v>43312</v>
          </cell>
          <cell r="F2677">
            <v>30465171.77</v>
          </cell>
          <cell r="G2677">
            <v>1.6899999999999998E-2</v>
          </cell>
          <cell r="H2677">
            <v>42905.120000000003</v>
          </cell>
          <cell r="I2677">
            <v>30465171.77</v>
          </cell>
          <cell r="J2677">
            <v>1.6899999999999998E-2</v>
          </cell>
          <cell r="K2677">
            <v>42905.116909416662</v>
          </cell>
          <cell r="L2677">
            <v>0</v>
          </cell>
        </row>
        <row r="2678">
          <cell r="A2678" t="str">
            <v>E3440 PRD Gen, Frederickson</v>
          </cell>
          <cell r="B2678" t="str">
            <v>E3440 PRD Gen, Frederickson-8</v>
          </cell>
          <cell r="C2678" t="str">
            <v>403E</v>
          </cell>
          <cell r="E2678">
            <v>43343</v>
          </cell>
          <cell r="F2678">
            <v>30465171.77</v>
          </cell>
          <cell r="G2678">
            <v>1.6899999999999998E-2</v>
          </cell>
          <cell r="H2678">
            <v>42905.120000000003</v>
          </cell>
          <cell r="I2678">
            <v>30465171.77</v>
          </cell>
          <cell r="J2678">
            <v>1.6899999999999998E-2</v>
          </cell>
          <cell r="K2678">
            <v>42905.116909416662</v>
          </cell>
          <cell r="L2678">
            <v>0</v>
          </cell>
        </row>
        <row r="2679">
          <cell r="A2679" t="str">
            <v>E3440 PRD Gen, Frederickson</v>
          </cell>
          <cell r="B2679" t="str">
            <v>E3440 PRD Gen, Frederickson-9</v>
          </cell>
          <cell r="C2679" t="str">
            <v>403E</v>
          </cell>
          <cell r="E2679">
            <v>43373</v>
          </cell>
          <cell r="F2679">
            <v>30465171.77</v>
          </cell>
          <cell r="G2679">
            <v>1.6899999999999998E-2</v>
          </cell>
          <cell r="H2679">
            <v>42905.120000000003</v>
          </cell>
          <cell r="I2679">
            <v>30465171.77</v>
          </cell>
          <cell r="J2679">
            <v>1.6899999999999998E-2</v>
          </cell>
          <cell r="K2679">
            <v>42905.116909416662</v>
          </cell>
          <cell r="L2679">
            <v>0</v>
          </cell>
        </row>
        <row r="2680">
          <cell r="A2680" t="str">
            <v>E3440 PRD Gen, Frederickson</v>
          </cell>
          <cell r="B2680" t="str">
            <v>E3440 PRD Gen, Frederickson-10</v>
          </cell>
          <cell r="C2680" t="str">
            <v>403E</v>
          </cell>
          <cell r="E2680">
            <v>43404</v>
          </cell>
          <cell r="F2680">
            <v>30465171.77</v>
          </cell>
          <cell r="G2680">
            <v>1.6899999999999998E-2</v>
          </cell>
          <cell r="H2680">
            <v>42905.120000000003</v>
          </cell>
          <cell r="I2680">
            <v>30465171.77</v>
          </cell>
          <cell r="J2680">
            <v>1.6899999999999998E-2</v>
          </cell>
          <cell r="K2680">
            <v>42905.116909416662</v>
          </cell>
          <cell r="L2680">
            <v>0</v>
          </cell>
        </row>
        <row r="2681">
          <cell r="A2681" t="str">
            <v>E3440 PRD Gen, Frederickson</v>
          </cell>
          <cell r="B2681" t="str">
            <v>E3440 PRD Gen, Frederickson-11</v>
          </cell>
          <cell r="C2681" t="str">
            <v>403E</v>
          </cell>
          <cell r="E2681">
            <v>43434</v>
          </cell>
          <cell r="F2681">
            <v>30465171.77</v>
          </cell>
          <cell r="G2681">
            <v>1.6899999999999998E-2</v>
          </cell>
          <cell r="H2681">
            <v>42905.120000000003</v>
          </cell>
          <cell r="I2681">
            <v>30465171.77</v>
          </cell>
          <cell r="J2681">
            <v>1.6899999999999998E-2</v>
          </cell>
          <cell r="K2681">
            <v>42905.116909416662</v>
          </cell>
          <cell r="L2681">
            <v>0</v>
          </cell>
        </row>
        <row r="2682">
          <cell r="A2682" t="str">
            <v>E3440 PRD Gen, Frederickson</v>
          </cell>
          <cell r="B2682" t="str">
            <v>E3440 PRD Gen, Frederickson-12</v>
          </cell>
          <cell r="C2682" t="str">
            <v>403E</v>
          </cell>
          <cell r="E2682">
            <v>43465</v>
          </cell>
          <cell r="F2682">
            <v>30465171.77</v>
          </cell>
          <cell r="G2682">
            <v>1.6899999999999998E-2</v>
          </cell>
          <cell r="H2682">
            <v>42905.120000000003</v>
          </cell>
          <cell r="I2682">
            <v>30465171.77</v>
          </cell>
          <cell r="J2682">
            <v>1.6899999999999998E-2</v>
          </cell>
          <cell r="K2682">
            <v>42905.116909416662</v>
          </cell>
          <cell r="L2682">
            <v>0</v>
          </cell>
        </row>
        <row r="2683">
          <cell r="A2683" t="str">
            <v>E3440 PRD Gen, Frederickson Total</v>
          </cell>
          <cell r="C2683" t="str">
            <v>EPRD</v>
          </cell>
          <cell r="E2683" t="str">
            <v>Total</v>
          </cell>
          <cell r="F2683"/>
          <cell r="G2683"/>
          <cell r="H2683">
            <v>511535.7</v>
          </cell>
          <cell r="I2683"/>
          <cell r="J2683">
            <v>0</v>
          </cell>
          <cell r="K2683">
            <v>514861.40291300003</v>
          </cell>
          <cell r="L2683">
            <v>3325.7</v>
          </cell>
        </row>
        <row r="2684">
          <cell r="A2684" t="str">
            <v>E3440 PRD Gen, Fredonia</v>
          </cell>
          <cell r="B2684" t="str">
            <v>E3440 PRD Gen, Fredonia-1</v>
          </cell>
          <cell r="C2684" t="str">
            <v>403E</v>
          </cell>
          <cell r="E2684">
            <v>43131</v>
          </cell>
          <cell r="F2684">
            <v>45398326.630000003</v>
          </cell>
          <cell r="G2684">
            <v>2.7699999999999999E-2</v>
          </cell>
          <cell r="H2684">
            <v>104794.47</v>
          </cell>
          <cell r="I2684">
            <v>45675299.82</v>
          </cell>
          <cell r="J2684">
            <v>2.7699999999999999E-2</v>
          </cell>
          <cell r="K2684">
            <v>105433.8170845</v>
          </cell>
          <cell r="L2684">
            <v>639.35</v>
          </cell>
        </row>
        <row r="2685">
          <cell r="A2685" t="str">
            <v>E3440 PRD Gen, Fredonia</v>
          </cell>
          <cell r="B2685" t="str">
            <v>E3440 PRD Gen, Fredonia-2</v>
          </cell>
          <cell r="C2685" t="str">
            <v>403E</v>
          </cell>
          <cell r="E2685">
            <v>43159</v>
          </cell>
          <cell r="F2685">
            <v>45398326.630000003</v>
          </cell>
          <cell r="G2685">
            <v>2.7699999999999999E-2</v>
          </cell>
          <cell r="H2685">
            <v>104794.47</v>
          </cell>
          <cell r="I2685">
            <v>45675299.82</v>
          </cell>
          <cell r="J2685">
            <v>2.7699999999999999E-2</v>
          </cell>
          <cell r="K2685">
            <v>105433.8170845</v>
          </cell>
          <cell r="L2685">
            <v>639.35</v>
          </cell>
        </row>
        <row r="2686">
          <cell r="A2686" t="str">
            <v>E3440 PRD Gen, Fredonia</v>
          </cell>
          <cell r="B2686" t="str">
            <v>E3440 PRD Gen, Fredonia-3</v>
          </cell>
          <cell r="C2686" t="str">
            <v>403E</v>
          </cell>
          <cell r="E2686">
            <v>43190</v>
          </cell>
          <cell r="F2686">
            <v>45398326.630000003</v>
          </cell>
          <cell r="G2686">
            <v>2.7699999999999999E-2</v>
          </cell>
          <cell r="H2686">
            <v>104794.47</v>
          </cell>
          <cell r="I2686">
            <v>45675299.82</v>
          </cell>
          <cell r="J2686">
            <v>2.7699999999999999E-2</v>
          </cell>
          <cell r="K2686">
            <v>105433.8170845</v>
          </cell>
          <cell r="L2686">
            <v>639.35</v>
          </cell>
        </row>
        <row r="2687">
          <cell r="A2687" t="str">
            <v>E3440 PRD Gen, Fredonia</v>
          </cell>
          <cell r="B2687" t="str">
            <v>E3440 PRD Gen, Fredonia-4</v>
          </cell>
          <cell r="C2687" t="str">
            <v>403E</v>
          </cell>
          <cell r="E2687">
            <v>43220</v>
          </cell>
          <cell r="F2687">
            <v>45398326.630000003</v>
          </cell>
          <cell r="G2687">
            <v>2.7699999999999999E-2</v>
          </cell>
          <cell r="H2687">
            <v>104794.47</v>
          </cell>
          <cell r="I2687">
            <v>45675299.82</v>
          </cell>
          <cell r="J2687">
            <v>2.7699999999999999E-2</v>
          </cell>
          <cell r="K2687">
            <v>105433.8170845</v>
          </cell>
          <cell r="L2687">
            <v>639.35</v>
          </cell>
        </row>
        <row r="2688">
          <cell r="A2688" t="str">
            <v>E3440 PRD Gen, Fredonia</v>
          </cell>
          <cell r="B2688" t="str">
            <v>E3440 PRD Gen, Fredonia-5</v>
          </cell>
          <cell r="C2688" t="str">
            <v>403E</v>
          </cell>
          <cell r="E2688">
            <v>43251</v>
          </cell>
          <cell r="F2688">
            <v>45484200.229999997</v>
          </cell>
          <cell r="G2688">
            <v>2.7699999999999999E-2</v>
          </cell>
          <cell r="H2688">
            <v>104992.70000000001</v>
          </cell>
          <cell r="I2688">
            <v>45675299.82</v>
          </cell>
          <cell r="J2688">
            <v>2.7699999999999999E-2</v>
          </cell>
          <cell r="K2688">
            <v>105433.8170845</v>
          </cell>
          <cell r="L2688">
            <v>441.12</v>
          </cell>
        </row>
        <row r="2689">
          <cell r="A2689" t="str">
            <v>E3440 PRD Gen, Fredonia</v>
          </cell>
          <cell r="B2689" t="str">
            <v>E3440 PRD Gen, Fredonia-6</v>
          </cell>
          <cell r="C2689" t="str">
            <v>403E</v>
          </cell>
          <cell r="E2689">
            <v>43281</v>
          </cell>
          <cell r="F2689">
            <v>45571350.649999999</v>
          </cell>
          <cell r="G2689">
            <v>2.7699999999999999E-2</v>
          </cell>
          <cell r="H2689">
            <v>105193.87</v>
          </cell>
          <cell r="I2689">
            <v>45675299.82</v>
          </cell>
          <cell r="J2689">
            <v>2.7699999999999999E-2</v>
          </cell>
          <cell r="K2689">
            <v>105433.8170845</v>
          </cell>
          <cell r="L2689">
            <v>239.95</v>
          </cell>
        </row>
        <row r="2690">
          <cell r="A2690" t="str">
            <v>E3440 PRD Gen, Fredonia</v>
          </cell>
          <cell r="B2690" t="str">
            <v>E3440 PRD Gen, Fredonia-7</v>
          </cell>
          <cell r="C2690" t="str">
            <v>403E</v>
          </cell>
          <cell r="E2690">
            <v>43312</v>
          </cell>
          <cell r="F2690">
            <v>45572627.469999999</v>
          </cell>
          <cell r="G2690">
            <v>2.7699999999999999E-2</v>
          </cell>
          <cell r="H2690">
            <v>105196.81</v>
          </cell>
          <cell r="I2690">
            <v>45675299.82</v>
          </cell>
          <cell r="J2690">
            <v>2.7699999999999999E-2</v>
          </cell>
          <cell r="K2690">
            <v>105433.8170845</v>
          </cell>
          <cell r="L2690">
            <v>237.01</v>
          </cell>
        </row>
        <row r="2691">
          <cell r="A2691" t="str">
            <v>E3440 PRD Gen, Fredonia</v>
          </cell>
          <cell r="B2691" t="str">
            <v>E3440 PRD Gen, Fredonia-8</v>
          </cell>
          <cell r="C2691" t="str">
            <v>403E</v>
          </cell>
          <cell r="E2691">
            <v>43343</v>
          </cell>
          <cell r="F2691">
            <v>45572627.469999999</v>
          </cell>
          <cell r="G2691">
            <v>2.7699999999999999E-2</v>
          </cell>
          <cell r="H2691">
            <v>105196.81</v>
          </cell>
          <cell r="I2691">
            <v>45675299.82</v>
          </cell>
          <cell r="J2691">
            <v>2.7699999999999999E-2</v>
          </cell>
          <cell r="K2691">
            <v>105433.8170845</v>
          </cell>
          <cell r="L2691">
            <v>237.01</v>
          </cell>
        </row>
        <row r="2692">
          <cell r="A2692" t="str">
            <v>E3440 PRD Gen, Fredonia</v>
          </cell>
          <cell r="B2692" t="str">
            <v>E3440 PRD Gen, Fredonia-9</v>
          </cell>
          <cell r="C2692" t="str">
            <v>403E</v>
          </cell>
          <cell r="E2692">
            <v>43373</v>
          </cell>
          <cell r="F2692">
            <v>45572627.469999999</v>
          </cell>
          <cell r="G2692">
            <v>2.7699999999999999E-2</v>
          </cell>
          <cell r="H2692">
            <v>105196.81</v>
          </cell>
          <cell r="I2692">
            <v>45675299.82</v>
          </cell>
          <cell r="J2692">
            <v>2.7699999999999999E-2</v>
          </cell>
          <cell r="K2692">
            <v>105433.8170845</v>
          </cell>
          <cell r="L2692">
            <v>237.01</v>
          </cell>
        </row>
        <row r="2693">
          <cell r="A2693" t="str">
            <v>E3440 PRD Gen, Fredonia</v>
          </cell>
          <cell r="B2693" t="str">
            <v>E3440 PRD Gen, Fredonia-10</v>
          </cell>
          <cell r="C2693" t="str">
            <v>403E</v>
          </cell>
          <cell r="E2693">
            <v>43404</v>
          </cell>
          <cell r="F2693">
            <v>45603892.740000002</v>
          </cell>
          <cell r="G2693">
            <v>2.7699999999999999E-2</v>
          </cell>
          <cell r="H2693">
            <v>105268.98</v>
          </cell>
          <cell r="I2693">
            <v>45675299.82</v>
          </cell>
          <cell r="J2693">
            <v>2.7699999999999999E-2</v>
          </cell>
          <cell r="K2693">
            <v>105433.8170845</v>
          </cell>
          <cell r="L2693">
            <v>164.84</v>
          </cell>
        </row>
        <row r="2694">
          <cell r="A2694" t="str">
            <v>E3440 PRD Gen, Fredonia</v>
          </cell>
          <cell r="B2694" t="str">
            <v>E3440 PRD Gen, Fredonia-11</v>
          </cell>
          <cell r="C2694" t="str">
            <v>403E</v>
          </cell>
          <cell r="E2694">
            <v>43434</v>
          </cell>
          <cell r="F2694">
            <v>45635158</v>
          </cell>
          <cell r="G2694">
            <v>2.7699999999999999E-2</v>
          </cell>
          <cell r="H2694">
            <v>105341.16</v>
          </cell>
          <cell r="I2694">
            <v>45675299.82</v>
          </cell>
          <cell r="J2694">
            <v>2.7699999999999999E-2</v>
          </cell>
          <cell r="K2694">
            <v>105433.8170845</v>
          </cell>
          <cell r="L2694">
            <v>92.66</v>
          </cell>
        </row>
        <row r="2695">
          <cell r="A2695" t="str">
            <v>E3440 PRD Gen, Fredonia</v>
          </cell>
          <cell r="B2695" t="str">
            <v>E3440 PRD Gen, Fredonia-12</v>
          </cell>
          <cell r="C2695" t="str">
            <v>403E</v>
          </cell>
          <cell r="E2695">
            <v>43465</v>
          </cell>
          <cell r="F2695">
            <v>45675299.82</v>
          </cell>
          <cell r="G2695">
            <v>2.7699999999999999E-2</v>
          </cell>
          <cell r="H2695">
            <v>105433.82</v>
          </cell>
          <cell r="I2695">
            <v>45675299.82</v>
          </cell>
          <cell r="J2695">
            <v>2.7699999999999999E-2</v>
          </cell>
          <cell r="K2695">
            <v>105433.8170845</v>
          </cell>
          <cell r="L2695">
            <v>0</v>
          </cell>
        </row>
        <row r="2696">
          <cell r="A2696" t="str">
            <v>E3440 PRD Gen, Fredonia Total</v>
          </cell>
          <cell r="C2696" t="str">
            <v>EPRD</v>
          </cell>
          <cell r="E2696" t="str">
            <v>Total</v>
          </cell>
          <cell r="F2696"/>
          <cell r="G2696"/>
          <cell r="H2696">
            <v>1260998.8400000001</v>
          </cell>
          <cell r="I2696"/>
          <cell r="J2696">
            <v>0</v>
          </cell>
          <cell r="K2696">
            <v>1265205.8050140003</v>
          </cell>
          <cell r="L2696">
            <v>4206.97</v>
          </cell>
        </row>
        <row r="2697">
          <cell r="A2697" t="str">
            <v>E3440 PRD Gen, Fredonia 3&amp;4 OP</v>
          </cell>
          <cell r="B2697" t="str">
            <v>E3440 PRD Gen, Fredonia 3&amp;4 OP-1</v>
          </cell>
          <cell r="C2697" t="str">
            <v>403E</v>
          </cell>
          <cell r="E2697">
            <v>43131</v>
          </cell>
          <cell r="F2697">
            <v>54487440.109999999</v>
          </cell>
          <cell r="G2697">
            <v>2.7699999999999999E-2</v>
          </cell>
          <cell r="H2697">
            <v>125775.18</v>
          </cell>
          <cell r="I2697">
            <v>56749900.600000001</v>
          </cell>
          <cell r="J2697">
            <v>2.7699999999999999E-2</v>
          </cell>
          <cell r="K2697">
            <v>130997.68721833332</v>
          </cell>
          <cell r="L2697">
            <v>5222.51</v>
          </cell>
        </row>
        <row r="2698">
          <cell r="A2698" t="str">
            <v>E3440 PRD Gen, Fredonia 3&amp;4 OP</v>
          </cell>
          <cell r="B2698" t="str">
            <v>E3440 PRD Gen, Fredonia 3&amp;4 OP-2</v>
          </cell>
          <cell r="C2698" t="str">
            <v>403E</v>
          </cell>
          <cell r="E2698">
            <v>43159</v>
          </cell>
          <cell r="F2698">
            <v>54561251.020000003</v>
          </cell>
          <cell r="G2698">
            <v>2.7699999999999999E-2</v>
          </cell>
          <cell r="H2698">
            <v>125945.55</v>
          </cell>
          <cell r="I2698">
            <v>56749900.600000001</v>
          </cell>
          <cell r="J2698">
            <v>2.7699999999999999E-2</v>
          </cell>
          <cell r="K2698">
            <v>130997.68721833332</v>
          </cell>
          <cell r="L2698">
            <v>5052.1400000000003</v>
          </cell>
        </row>
        <row r="2699">
          <cell r="A2699" t="str">
            <v>E3440 PRD Gen, Fredonia 3&amp;4 OP</v>
          </cell>
          <cell r="B2699" t="str">
            <v>E3440 PRD Gen, Fredonia 3&amp;4 OP-3</v>
          </cell>
          <cell r="C2699" t="str">
            <v>403E</v>
          </cell>
          <cell r="E2699">
            <v>43190</v>
          </cell>
          <cell r="F2699">
            <v>54568966.189999998</v>
          </cell>
          <cell r="G2699">
            <v>2.7699999999999999E-2</v>
          </cell>
          <cell r="H2699">
            <v>125963.37</v>
          </cell>
          <cell r="I2699">
            <v>56749900.600000001</v>
          </cell>
          <cell r="J2699">
            <v>2.7699999999999999E-2</v>
          </cell>
          <cell r="K2699">
            <v>130997.68721833332</v>
          </cell>
          <cell r="L2699">
            <v>5034.32</v>
          </cell>
        </row>
        <row r="2700">
          <cell r="A2700" t="str">
            <v>E3440 PRD Gen, Fredonia 3&amp;4 OP</v>
          </cell>
          <cell r="B2700" t="str">
            <v>E3440 PRD Gen, Fredonia 3&amp;4 OP-4</v>
          </cell>
          <cell r="C2700" t="str">
            <v>403E</v>
          </cell>
          <cell r="E2700">
            <v>43220</v>
          </cell>
          <cell r="F2700">
            <v>54568966.189999998</v>
          </cell>
          <cell r="G2700">
            <v>2.7699999999999999E-2</v>
          </cell>
          <cell r="H2700">
            <v>125963.37</v>
          </cell>
          <cell r="I2700">
            <v>56749900.600000001</v>
          </cell>
          <cell r="J2700">
            <v>2.7699999999999999E-2</v>
          </cell>
          <cell r="K2700">
            <v>130997.68721833332</v>
          </cell>
          <cell r="L2700">
            <v>5034.32</v>
          </cell>
        </row>
        <row r="2701">
          <cell r="A2701" t="str">
            <v>E3440 PRD Gen, Fredonia 3&amp;4 OP</v>
          </cell>
          <cell r="B2701" t="str">
            <v>E3440 PRD Gen, Fredonia 3&amp;4 OP-5</v>
          </cell>
          <cell r="C2701" t="str">
            <v>403E</v>
          </cell>
          <cell r="E2701">
            <v>43251</v>
          </cell>
          <cell r="F2701">
            <v>54568966.189999998</v>
          </cell>
          <cell r="G2701">
            <v>2.7699999999999999E-2</v>
          </cell>
          <cell r="H2701">
            <v>125963.37</v>
          </cell>
          <cell r="I2701">
            <v>56749900.600000001</v>
          </cell>
          <cell r="J2701">
            <v>2.7699999999999999E-2</v>
          </cell>
          <cell r="K2701">
            <v>130997.68721833332</v>
          </cell>
          <cell r="L2701">
            <v>5034.32</v>
          </cell>
        </row>
        <row r="2702">
          <cell r="A2702" t="str">
            <v>E3440 PRD Gen, Fredonia 3&amp;4 OP</v>
          </cell>
          <cell r="B2702" t="str">
            <v>E3440 PRD Gen, Fredonia 3&amp;4 OP-6</v>
          </cell>
          <cell r="C2702" t="str">
            <v>403E</v>
          </cell>
          <cell r="E2702">
            <v>43281</v>
          </cell>
          <cell r="F2702">
            <v>54568966.189999998</v>
          </cell>
          <cell r="G2702">
            <v>2.7699999999999999E-2</v>
          </cell>
          <cell r="H2702">
            <v>125963.37</v>
          </cell>
          <cell r="I2702">
            <v>56749900.600000001</v>
          </cell>
          <cell r="J2702">
            <v>2.7699999999999999E-2</v>
          </cell>
          <cell r="K2702">
            <v>130997.68721833332</v>
          </cell>
          <cell r="L2702">
            <v>5034.32</v>
          </cell>
        </row>
        <row r="2703">
          <cell r="A2703" t="str">
            <v>E3440 PRD Gen, Fredonia 3&amp;4 OP</v>
          </cell>
          <cell r="B2703" t="str">
            <v>E3440 PRD Gen, Fredonia 3&amp;4 OP-7</v>
          </cell>
          <cell r="C2703" t="str">
            <v>403E</v>
          </cell>
          <cell r="E2703">
            <v>43312</v>
          </cell>
          <cell r="F2703">
            <v>54568966.189999998</v>
          </cell>
          <cell r="G2703">
            <v>2.7699999999999999E-2</v>
          </cell>
          <cell r="H2703">
            <v>125963.37</v>
          </cell>
          <cell r="I2703">
            <v>56749900.600000001</v>
          </cell>
          <cell r="J2703">
            <v>2.7699999999999999E-2</v>
          </cell>
          <cell r="K2703">
            <v>130997.68721833332</v>
          </cell>
          <cell r="L2703">
            <v>5034.32</v>
          </cell>
        </row>
        <row r="2704">
          <cell r="A2704" t="str">
            <v>E3440 PRD Gen, Fredonia 3&amp;4 OP</v>
          </cell>
          <cell r="B2704" t="str">
            <v>E3440 PRD Gen, Fredonia 3&amp;4 OP-8</v>
          </cell>
          <cell r="C2704" t="str">
            <v>403E</v>
          </cell>
          <cell r="E2704">
            <v>43343</v>
          </cell>
          <cell r="F2704">
            <v>54568966.189999998</v>
          </cell>
          <cell r="G2704">
            <v>2.7699999999999999E-2</v>
          </cell>
          <cell r="H2704">
            <v>125963.37</v>
          </cell>
          <cell r="I2704">
            <v>56749900.600000001</v>
          </cell>
          <cell r="J2704">
            <v>2.7699999999999999E-2</v>
          </cell>
          <cell r="K2704">
            <v>130997.68721833332</v>
          </cell>
          <cell r="L2704">
            <v>5034.32</v>
          </cell>
        </row>
        <row r="2705">
          <cell r="A2705" t="str">
            <v>E3440 PRD Gen, Fredonia 3&amp;4 OP</v>
          </cell>
          <cell r="B2705" t="str">
            <v>E3440 PRD Gen, Fredonia 3&amp;4 OP-9</v>
          </cell>
          <cell r="C2705" t="str">
            <v>403E</v>
          </cell>
          <cell r="E2705">
            <v>43373</v>
          </cell>
          <cell r="F2705">
            <v>54568966.189999998</v>
          </cell>
          <cell r="G2705">
            <v>2.7699999999999999E-2</v>
          </cell>
          <cell r="H2705">
            <v>125963.37</v>
          </cell>
          <cell r="I2705">
            <v>56749900.600000001</v>
          </cell>
          <cell r="J2705">
            <v>2.7699999999999999E-2</v>
          </cell>
          <cell r="K2705">
            <v>130997.68721833332</v>
          </cell>
          <cell r="L2705">
            <v>5034.32</v>
          </cell>
        </row>
        <row r="2706">
          <cell r="A2706" t="str">
            <v>E3440 PRD Gen, Fredonia 3&amp;4 OP</v>
          </cell>
          <cell r="B2706" t="str">
            <v>E3440 PRD Gen, Fredonia 3&amp;4 OP-10</v>
          </cell>
          <cell r="C2706" t="str">
            <v>403E</v>
          </cell>
          <cell r="E2706">
            <v>43404</v>
          </cell>
          <cell r="F2706">
            <v>55626072.670000002</v>
          </cell>
          <cell r="G2706">
            <v>2.7699999999999999E-2</v>
          </cell>
          <cell r="H2706">
            <v>128403.52</v>
          </cell>
          <cell r="I2706">
            <v>56749900.600000001</v>
          </cell>
          <cell r="J2706">
            <v>2.7699999999999999E-2</v>
          </cell>
          <cell r="K2706">
            <v>130997.68721833332</v>
          </cell>
          <cell r="L2706">
            <v>2594.17</v>
          </cell>
        </row>
        <row r="2707">
          <cell r="A2707" t="str">
            <v>E3440 PRD Gen, Fredonia 3&amp;4 OP</v>
          </cell>
          <cell r="B2707" t="str">
            <v>E3440 PRD Gen, Fredonia 3&amp;4 OP-11</v>
          </cell>
          <cell r="C2707" t="str">
            <v>403E</v>
          </cell>
          <cell r="E2707">
            <v>43434</v>
          </cell>
          <cell r="F2707">
            <v>56684153</v>
          </cell>
          <cell r="G2707">
            <v>2.7699999999999999E-2</v>
          </cell>
          <cell r="H2707">
            <v>130845.92</v>
          </cell>
          <cell r="I2707">
            <v>56749900.600000001</v>
          </cell>
          <cell r="J2707">
            <v>2.7699999999999999E-2</v>
          </cell>
          <cell r="K2707">
            <v>130997.68721833332</v>
          </cell>
          <cell r="L2707">
            <v>151.77000000000001</v>
          </cell>
        </row>
        <row r="2708">
          <cell r="A2708" t="str">
            <v>E3440 PRD Gen, Fredonia 3&amp;4 OP</v>
          </cell>
          <cell r="B2708" t="str">
            <v>E3440 PRD Gen, Fredonia 3&amp;4 OP-12</v>
          </cell>
          <cell r="C2708" t="str">
            <v>403E</v>
          </cell>
          <cell r="E2708">
            <v>43465</v>
          </cell>
          <cell r="F2708">
            <v>56749900.600000001</v>
          </cell>
          <cell r="G2708">
            <v>2.7699999999999999E-2</v>
          </cell>
          <cell r="H2708">
            <v>130997.69</v>
          </cell>
          <cell r="I2708">
            <v>56749900.600000001</v>
          </cell>
          <cell r="J2708">
            <v>2.7699999999999999E-2</v>
          </cell>
          <cell r="K2708">
            <v>130997.68721833332</v>
          </cell>
          <cell r="L2708">
            <v>0</v>
          </cell>
        </row>
        <row r="2709">
          <cell r="A2709" t="str">
            <v>E3440 PRD Gen, Fredonia 3&amp;4 OP Total</v>
          </cell>
          <cell r="C2709" t="str">
            <v>EPRD</v>
          </cell>
          <cell r="E2709" t="str">
            <v>Total</v>
          </cell>
          <cell r="F2709"/>
          <cell r="G2709"/>
          <cell r="H2709">
            <v>1523711.4499999997</v>
          </cell>
          <cell r="I2709"/>
          <cell r="J2709">
            <v>0</v>
          </cell>
          <cell r="K2709">
            <v>1571972.2466200001</v>
          </cell>
          <cell r="L2709">
            <v>48260.800000000003</v>
          </cell>
        </row>
        <row r="2710">
          <cell r="A2710" t="str">
            <v>E3440 PRD Gen, Whitehorn 2&amp;3 purch</v>
          </cell>
          <cell r="B2710" t="str">
            <v>E3440 PRD Gen, Whitehorn 2&amp;3 purch-1</v>
          </cell>
          <cell r="C2710" t="str">
            <v>403E</v>
          </cell>
          <cell r="E2710">
            <v>43131</v>
          </cell>
          <cell r="F2710">
            <v>28235000</v>
          </cell>
          <cell r="G2710">
            <v>6.4999999999999997E-3</v>
          </cell>
          <cell r="H2710">
            <v>15293.96</v>
          </cell>
          <cell r="I2710">
            <v>28235000</v>
          </cell>
          <cell r="J2710">
            <v>6.4999999999999997E-3</v>
          </cell>
          <cell r="K2710">
            <v>15293.958333333334</v>
          </cell>
          <cell r="L2710">
            <v>0</v>
          </cell>
        </row>
        <row r="2711">
          <cell r="A2711" t="str">
            <v>E3440 PRD Gen, Whitehorn 2&amp;3 purch</v>
          </cell>
          <cell r="B2711" t="str">
            <v>E3440 PRD Gen, Whitehorn 2&amp;3 purch-2</v>
          </cell>
          <cell r="C2711" t="str">
            <v>403E</v>
          </cell>
          <cell r="E2711">
            <v>43159</v>
          </cell>
          <cell r="F2711">
            <v>28235000</v>
          </cell>
          <cell r="G2711">
            <v>6.4999999999999997E-3</v>
          </cell>
          <cell r="H2711">
            <v>15293.96</v>
          </cell>
          <cell r="I2711">
            <v>28235000</v>
          </cell>
          <cell r="J2711">
            <v>6.4999999999999997E-3</v>
          </cell>
          <cell r="K2711">
            <v>15293.958333333334</v>
          </cell>
          <cell r="L2711">
            <v>0</v>
          </cell>
        </row>
        <row r="2712">
          <cell r="A2712" t="str">
            <v>E3440 PRD Gen, Whitehorn 2&amp;3 purch</v>
          </cell>
          <cell r="B2712" t="str">
            <v>E3440 PRD Gen, Whitehorn 2&amp;3 purch-3</v>
          </cell>
          <cell r="C2712" t="str">
            <v>403E</v>
          </cell>
          <cell r="E2712">
            <v>43190</v>
          </cell>
          <cell r="F2712">
            <v>28235000</v>
          </cell>
          <cell r="G2712">
            <v>6.4999999999999997E-3</v>
          </cell>
          <cell r="H2712">
            <v>15293.96</v>
          </cell>
          <cell r="I2712">
            <v>28235000</v>
          </cell>
          <cell r="J2712">
            <v>6.4999999999999997E-3</v>
          </cell>
          <cell r="K2712">
            <v>15293.958333333334</v>
          </cell>
          <cell r="L2712">
            <v>0</v>
          </cell>
        </row>
        <row r="2713">
          <cell r="A2713" t="str">
            <v>E3440 PRD Gen, Whitehorn 2&amp;3 purch</v>
          </cell>
          <cell r="B2713" t="str">
            <v>E3440 PRD Gen, Whitehorn 2&amp;3 purch-4</v>
          </cell>
          <cell r="C2713" t="str">
            <v>403E</v>
          </cell>
          <cell r="E2713">
            <v>43220</v>
          </cell>
          <cell r="F2713">
            <v>28235000</v>
          </cell>
          <cell r="G2713">
            <v>6.4999999999999997E-3</v>
          </cell>
          <cell r="H2713">
            <v>15293.96</v>
          </cell>
          <cell r="I2713">
            <v>28235000</v>
          </cell>
          <cell r="J2713">
            <v>6.4999999999999997E-3</v>
          </cell>
          <cell r="K2713">
            <v>15293.958333333334</v>
          </cell>
          <cell r="L2713">
            <v>0</v>
          </cell>
        </row>
        <row r="2714">
          <cell r="A2714" t="str">
            <v>E3440 PRD Gen, Whitehorn 2&amp;3 purch</v>
          </cell>
          <cell r="B2714" t="str">
            <v>E3440 PRD Gen, Whitehorn 2&amp;3 purch-5</v>
          </cell>
          <cell r="C2714" t="str">
            <v>403E</v>
          </cell>
          <cell r="E2714">
            <v>43251</v>
          </cell>
          <cell r="F2714">
            <v>28235000</v>
          </cell>
          <cell r="G2714">
            <v>6.4999999999999997E-3</v>
          </cell>
          <cell r="H2714">
            <v>15293.96</v>
          </cell>
          <cell r="I2714">
            <v>28235000</v>
          </cell>
          <cell r="J2714">
            <v>6.4999999999999997E-3</v>
          </cell>
          <cell r="K2714">
            <v>15293.958333333334</v>
          </cell>
          <cell r="L2714">
            <v>0</v>
          </cell>
        </row>
        <row r="2715">
          <cell r="A2715" t="str">
            <v>E3440 PRD Gen, Whitehorn 2&amp;3 purch</v>
          </cell>
          <cell r="B2715" t="str">
            <v>E3440 PRD Gen, Whitehorn 2&amp;3 purch-6</v>
          </cell>
          <cell r="C2715" t="str">
            <v>403E</v>
          </cell>
          <cell r="E2715">
            <v>43281</v>
          </cell>
          <cell r="F2715">
            <v>28235000</v>
          </cell>
          <cell r="G2715">
            <v>6.4999999999999997E-3</v>
          </cell>
          <cell r="H2715">
            <v>15293.96</v>
          </cell>
          <cell r="I2715">
            <v>28235000</v>
          </cell>
          <cell r="J2715">
            <v>6.4999999999999997E-3</v>
          </cell>
          <cell r="K2715">
            <v>15293.958333333334</v>
          </cell>
          <cell r="L2715">
            <v>0</v>
          </cell>
        </row>
        <row r="2716">
          <cell r="A2716" t="str">
            <v>E3440 PRD Gen, Whitehorn 2&amp;3 purch</v>
          </cell>
          <cell r="B2716" t="str">
            <v>E3440 PRD Gen, Whitehorn 2&amp;3 purch-7</v>
          </cell>
          <cell r="C2716" t="str">
            <v>403E</v>
          </cell>
          <cell r="E2716">
            <v>43312</v>
          </cell>
          <cell r="F2716">
            <v>28235000</v>
          </cell>
          <cell r="G2716">
            <v>6.4999999999999997E-3</v>
          </cell>
          <cell r="H2716">
            <v>15293.96</v>
          </cell>
          <cell r="I2716">
            <v>28235000</v>
          </cell>
          <cell r="J2716">
            <v>6.4999999999999997E-3</v>
          </cell>
          <cell r="K2716">
            <v>15293.958333333334</v>
          </cell>
          <cell r="L2716">
            <v>0</v>
          </cell>
        </row>
        <row r="2717">
          <cell r="A2717" t="str">
            <v>E3440 PRD Gen, Whitehorn 2&amp;3 purch</v>
          </cell>
          <cell r="B2717" t="str">
            <v>E3440 PRD Gen, Whitehorn 2&amp;3 purch-8</v>
          </cell>
          <cell r="C2717" t="str">
            <v>403E</v>
          </cell>
          <cell r="E2717">
            <v>43343</v>
          </cell>
          <cell r="F2717">
            <v>28235000</v>
          </cell>
          <cell r="G2717">
            <v>6.4999999999999997E-3</v>
          </cell>
          <cell r="H2717">
            <v>15293.96</v>
          </cell>
          <cell r="I2717">
            <v>28235000</v>
          </cell>
          <cell r="J2717">
            <v>6.4999999999999997E-3</v>
          </cell>
          <cell r="K2717">
            <v>15293.958333333334</v>
          </cell>
          <cell r="L2717">
            <v>0</v>
          </cell>
        </row>
        <row r="2718">
          <cell r="A2718" t="str">
            <v>E3440 PRD Gen, Whitehorn 2&amp;3 purch</v>
          </cell>
          <cell r="B2718" t="str">
            <v>E3440 PRD Gen, Whitehorn 2&amp;3 purch-9</v>
          </cell>
          <cell r="C2718" t="str">
            <v>403E</v>
          </cell>
          <cell r="E2718">
            <v>43373</v>
          </cell>
          <cell r="F2718">
            <v>28235000</v>
          </cell>
          <cell r="G2718">
            <v>6.4999999999999997E-3</v>
          </cell>
          <cell r="H2718">
            <v>15293.96</v>
          </cell>
          <cell r="I2718">
            <v>28235000</v>
          </cell>
          <cell r="J2718">
            <v>6.4999999999999997E-3</v>
          </cell>
          <cell r="K2718">
            <v>15293.958333333334</v>
          </cell>
          <cell r="L2718">
            <v>0</v>
          </cell>
        </row>
        <row r="2719">
          <cell r="A2719" t="str">
            <v>E3440 PRD Gen, Whitehorn 2&amp;3 purch</v>
          </cell>
          <cell r="B2719" t="str">
            <v>E3440 PRD Gen, Whitehorn 2&amp;3 purch-10</v>
          </cell>
          <cell r="C2719" t="str">
            <v>403E</v>
          </cell>
          <cell r="E2719">
            <v>43404</v>
          </cell>
          <cell r="F2719">
            <v>28235000</v>
          </cell>
          <cell r="G2719">
            <v>6.4999999999999997E-3</v>
          </cell>
          <cell r="H2719">
            <v>15293.96</v>
          </cell>
          <cell r="I2719">
            <v>28235000</v>
          </cell>
          <cell r="J2719">
            <v>6.4999999999999997E-3</v>
          </cell>
          <cell r="K2719">
            <v>15293.958333333334</v>
          </cell>
          <cell r="L2719">
            <v>0</v>
          </cell>
        </row>
        <row r="2720">
          <cell r="A2720" t="str">
            <v>E3440 PRD Gen, Whitehorn 2&amp;3 purch</v>
          </cell>
          <cell r="B2720" t="str">
            <v>E3440 PRD Gen, Whitehorn 2&amp;3 purch-11</v>
          </cell>
          <cell r="C2720" t="str">
            <v>403E</v>
          </cell>
          <cell r="E2720">
            <v>43434</v>
          </cell>
          <cell r="F2720">
            <v>28235000</v>
          </cell>
          <cell r="G2720">
            <v>6.4999999999999997E-3</v>
          </cell>
          <cell r="H2720">
            <v>15293.96</v>
          </cell>
          <cell r="I2720">
            <v>28235000</v>
          </cell>
          <cell r="J2720">
            <v>6.4999999999999997E-3</v>
          </cell>
          <cell r="K2720">
            <v>15293.958333333334</v>
          </cell>
          <cell r="L2720">
            <v>0</v>
          </cell>
        </row>
        <row r="2721">
          <cell r="A2721" t="str">
            <v>E3440 PRD Gen, Whitehorn 2&amp;3 purch</v>
          </cell>
          <cell r="B2721" t="str">
            <v>E3440 PRD Gen, Whitehorn 2&amp;3 purch-12</v>
          </cell>
          <cell r="C2721" t="str">
            <v>403E</v>
          </cell>
          <cell r="E2721">
            <v>43465</v>
          </cell>
          <cell r="F2721">
            <v>28235000</v>
          </cell>
          <cell r="G2721">
            <v>6.4999999999999997E-3</v>
          </cell>
          <cell r="H2721">
            <v>15293.96</v>
          </cell>
          <cell r="I2721">
            <v>28235000</v>
          </cell>
          <cell r="J2721">
            <v>6.4999999999999997E-3</v>
          </cell>
          <cell r="K2721">
            <v>15293.958333333334</v>
          </cell>
          <cell r="L2721">
            <v>0</v>
          </cell>
        </row>
        <row r="2722">
          <cell r="A2722" t="str">
            <v>E3440 PRD Gen, Whitehorn 2&amp;3 purch Total</v>
          </cell>
          <cell r="C2722" t="str">
            <v>EPRD</v>
          </cell>
          <cell r="E2722" t="str">
            <v>Total</v>
          </cell>
          <cell r="F2722"/>
          <cell r="G2722"/>
          <cell r="H2722">
            <v>183527.51999999993</v>
          </cell>
          <cell r="I2722"/>
          <cell r="J2722">
            <v>0</v>
          </cell>
          <cell r="K2722">
            <v>183527.50000000003</v>
          </cell>
          <cell r="L2722">
            <v>-0.02</v>
          </cell>
        </row>
        <row r="2723">
          <cell r="A2723" t="str">
            <v>E3440 PRD Gen, Whitehorn 2-3 Com</v>
          </cell>
          <cell r="B2723" t="str">
            <v>E3440 PRD Gen, Whitehorn 2-3 Com-1</v>
          </cell>
          <cell r="C2723" t="str">
            <v>403E</v>
          </cell>
          <cell r="E2723">
            <v>43131</v>
          </cell>
          <cell r="F2723">
            <v>5815403.0599999996</v>
          </cell>
          <cell r="G2723">
            <v>6.4999999999999997E-3</v>
          </cell>
          <cell r="H2723">
            <v>3150.0099999999998</v>
          </cell>
          <cell r="I2723">
            <v>7289363.2300000004</v>
          </cell>
          <cell r="J2723">
            <v>6.4999999999999997E-3</v>
          </cell>
          <cell r="K2723">
            <v>3948.4050829166667</v>
          </cell>
          <cell r="L2723">
            <v>798.4</v>
          </cell>
        </row>
        <row r="2724">
          <cell r="A2724" t="str">
            <v>E3440 PRD Gen, Whitehorn 2-3 Com</v>
          </cell>
          <cell r="B2724" t="str">
            <v>E3440 PRD Gen, Whitehorn 2-3 Com-2</v>
          </cell>
          <cell r="C2724" t="str">
            <v>403E</v>
          </cell>
          <cell r="E2724">
            <v>43159</v>
          </cell>
          <cell r="F2724">
            <v>5815403.0599999996</v>
          </cell>
          <cell r="G2724">
            <v>6.4999999999999997E-3</v>
          </cell>
          <cell r="H2724">
            <v>3150.0099999999998</v>
          </cell>
          <cell r="I2724">
            <v>7289363.2300000004</v>
          </cell>
          <cell r="J2724">
            <v>6.4999999999999997E-3</v>
          </cell>
          <cell r="K2724">
            <v>3948.4050829166667</v>
          </cell>
          <cell r="L2724">
            <v>798.4</v>
          </cell>
        </row>
        <row r="2725">
          <cell r="A2725" t="str">
            <v>E3440 PRD Gen, Whitehorn 2-3 Com</v>
          </cell>
          <cell r="B2725" t="str">
            <v>E3440 PRD Gen, Whitehorn 2-3 Com-3</v>
          </cell>
          <cell r="C2725" t="str">
            <v>403E</v>
          </cell>
          <cell r="E2725">
            <v>43190</v>
          </cell>
          <cell r="F2725">
            <v>5815403.0599999996</v>
          </cell>
          <cell r="G2725">
            <v>6.4999999999999997E-3</v>
          </cell>
          <cell r="H2725">
            <v>3150.0099999999998</v>
          </cell>
          <cell r="I2725">
            <v>7289363.2300000004</v>
          </cell>
          <cell r="J2725">
            <v>6.4999999999999997E-3</v>
          </cell>
          <cell r="K2725">
            <v>3948.4050829166667</v>
          </cell>
          <cell r="L2725">
            <v>798.4</v>
          </cell>
        </row>
        <row r="2726">
          <cell r="A2726" t="str">
            <v>E3440 PRD Gen, Whitehorn 2-3 Com</v>
          </cell>
          <cell r="B2726" t="str">
            <v>E3440 PRD Gen, Whitehorn 2-3 Com-4</v>
          </cell>
          <cell r="C2726" t="str">
            <v>403E</v>
          </cell>
          <cell r="E2726">
            <v>43220</v>
          </cell>
          <cell r="F2726">
            <v>5815403.0599999996</v>
          </cell>
          <cell r="G2726">
            <v>6.4999999999999997E-3</v>
          </cell>
          <cell r="H2726">
            <v>3150.0099999999998</v>
          </cell>
          <cell r="I2726">
            <v>7289363.2300000004</v>
          </cell>
          <cell r="J2726">
            <v>6.4999999999999997E-3</v>
          </cell>
          <cell r="K2726">
            <v>3948.4050829166667</v>
          </cell>
          <cell r="L2726">
            <v>798.4</v>
          </cell>
        </row>
        <row r="2727">
          <cell r="A2727" t="str">
            <v>E3440 PRD Gen, Whitehorn 2-3 Com</v>
          </cell>
          <cell r="B2727" t="str">
            <v>E3440 PRD Gen, Whitehorn 2-3 Com-5</v>
          </cell>
          <cell r="C2727" t="str">
            <v>403E</v>
          </cell>
          <cell r="E2727">
            <v>43251</v>
          </cell>
          <cell r="F2727">
            <v>5846892.2699999996</v>
          </cell>
          <cell r="G2727">
            <v>6.4999999999999997E-3</v>
          </cell>
          <cell r="H2727">
            <v>3167.06</v>
          </cell>
          <cell r="I2727">
            <v>7289363.2300000004</v>
          </cell>
          <cell r="J2727">
            <v>6.4999999999999997E-3</v>
          </cell>
          <cell r="K2727">
            <v>3948.4050829166667</v>
          </cell>
          <cell r="L2727">
            <v>781.35</v>
          </cell>
        </row>
        <row r="2728">
          <cell r="A2728" t="str">
            <v>E3440 PRD Gen, Whitehorn 2-3 Com</v>
          </cell>
          <cell r="B2728" t="str">
            <v>E3440 PRD Gen, Whitehorn 2-3 Com-6</v>
          </cell>
          <cell r="C2728" t="str">
            <v>403E</v>
          </cell>
          <cell r="E2728">
            <v>43281</v>
          </cell>
          <cell r="F2728">
            <v>5878381.4699999997</v>
          </cell>
          <cell r="G2728">
            <v>6.4999999999999997E-3</v>
          </cell>
          <cell r="H2728">
            <v>3184.12</v>
          </cell>
          <cell r="I2728">
            <v>7289363.2300000004</v>
          </cell>
          <cell r="J2728">
            <v>6.4999999999999997E-3</v>
          </cell>
          <cell r="K2728">
            <v>3948.4050829166667</v>
          </cell>
          <cell r="L2728">
            <v>764.29</v>
          </cell>
        </row>
        <row r="2729">
          <cell r="A2729" t="str">
            <v>E3440 PRD Gen, Whitehorn 2-3 Com</v>
          </cell>
          <cell r="B2729" t="str">
            <v>E3440 PRD Gen, Whitehorn 2-3 Com-7</v>
          </cell>
          <cell r="C2729" t="str">
            <v>403E</v>
          </cell>
          <cell r="E2729">
            <v>43312</v>
          </cell>
          <cell r="F2729">
            <v>5878381.4699999997</v>
          </cell>
          <cell r="G2729">
            <v>6.4999999999999997E-3</v>
          </cell>
          <cell r="H2729">
            <v>3184.12</v>
          </cell>
          <cell r="I2729">
            <v>7289363.2300000004</v>
          </cell>
          <cell r="J2729">
            <v>6.4999999999999997E-3</v>
          </cell>
          <cell r="K2729">
            <v>3948.4050829166667</v>
          </cell>
          <cell r="L2729">
            <v>764.29</v>
          </cell>
        </row>
        <row r="2730">
          <cell r="A2730" t="str">
            <v>E3440 PRD Gen, Whitehorn 2-3 Com</v>
          </cell>
          <cell r="B2730" t="str">
            <v>E3440 PRD Gen, Whitehorn 2-3 Com-8</v>
          </cell>
          <cell r="C2730" t="str">
            <v>403E</v>
          </cell>
          <cell r="E2730">
            <v>43343</v>
          </cell>
          <cell r="F2730">
            <v>5878381.4699999997</v>
          </cell>
          <cell r="G2730">
            <v>6.4999999999999997E-3</v>
          </cell>
          <cell r="H2730">
            <v>3184.12</v>
          </cell>
          <cell r="I2730">
            <v>7289363.2300000004</v>
          </cell>
          <cell r="J2730">
            <v>6.4999999999999997E-3</v>
          </cell>
          <cell r="K2730">
            <v>3948.4050829166667</v>
          </cell>
          <cell r="L2730">
            <v>764.29</v>
          </cell>
        </row>
        <row r="2731">
          <cell r="A2731" t="str">
            <v>E3440 PRD Gen, Whitehorn 2-3 Com</v>
          </cell>
          <cell r="B2731" t="str">
            <v>E3440 PRD Gen, Whitehorn 2-3 Com-9</v>
          </cell>
          <cell r="C2731" t="str">
            <v>403E</v>
          </cell>
          <cell r="E2731">
            <v>43373</v>
          </cell>
          <cell r="F2731">
            <v>5885371.0800000001</v>
          </cell>
          <cell r="G2731">
            <v>6.4999999999999997E-3</v>
          </cell>
          <cell r="H2731">
            <v>3187.9100000000003</v>
          </cell>
          <cell r="I2731">
            <v>7289363.2300000004</v>
          </cell>
          <cell r="J2731">
            <v>6.4999999999999997E-3</v>
          </cell>
          <cell r="K2731">
            <v>3948.4050829166667</v>
          </cell>
          <cell r="L2731">
            <v>760.5</v>
          </cell>
        </row>
        <row r="2732">
          <cell r="A2732" t="str">
            <v>E3440 PRD Gen, Whitehorn 2-3 Com</v>
          </cell>
          <cell r="B2732" t="str">
            <v>E3440 PRD Gen, Whitehorn 2-3 Com-10</v>
          </cell>
          <cell r="C2732" t="str">
            <v>403E</v>
          </cell>
          <cell r="E2732">
            <v>43404</v>
          </cell>
          <cell r="F2732">
            <v>5907057.8099999996</v>
          </cell>
          <cell r="G2732">
            <v>6.4999999999999997E-3</v>
          </cell>
          <cell r="H2732">
            <v>3199.66</v>
          </cell>
          <cell r="I2732">
            <v>7289363.2300000004</v>
          </cell>
          <cell r="J2732">
            <v>6.4999999999999997E-3</v>
          </cell>
          <cell r="K2732">
            <v>3948.4050829166667</v>
          </cell>
          <cell r="L2732">
            <v>748.75</v>
          </cell>
        </row>
        <row r="2733">
          <cell r="A2733" t="str">
            <v>E3440 PRD Gen, Whitehorn 2-3 Com</v>
          </cell>
          <cell r="B2733" t="str">
            <v>E3440 PRD Gen, Whitehorn 2-3 Com-11</v>
          </cell>
          <cell r="C2733" t="str">
            <v>403E</v>
          </cell>
          <cell r="E2733">
            <v>43434</v>
          </cell>
          <cell r="F2733">
            <v>5921754.9299999997</v>
          </cell>
          <cell r="G2733">
            <v>6.4999999999999997E-3</v>
          </cell>
          <cell r="H2733">
            <v>3207.61</v>
          </cell>
          <cell r="I2733">
            <v>7289363.2300000004</v>
          </cell>
          <cell r="J2733">
            <v>6.4999999999999997E-3</v>
          </cell>
          <cell r="K2733">
            <v>3948.4050829166667</v>
          </cell>
          <cell r="L2733">
            <v>740.8</v>
          </cell>
        </row>
        <row r="2734">
          <cell r="A2734" t="str">
            <v>E3440 PRD Gen, Whitehorn 2-3 Com</v>
          </cell>
          <cell r="B2734" t="str">
            <v>E3440 PRD Gen, Whitehorn 2-3 Com-12</v>
          </cell>
          <cell r="C2734" t="str">
            <v>403E</v>
          </cell>
          <cell r="E2734">
            <v>43465</v>
          </cell>
          <cell r="F2734">
            <v>7289363.2300000004</v>
          </cell>
          <cell r="G2734">
            <v>6.4999999999999997E-3</v>
          </cell>
          <cell r="H2734">
            <v>3948.4</v>
          </cell>
          <cell r="I2734">
            <v>7289363.2300000004</v>
          </cell>
          <cell r="J2734">
            <v>6.4999999999999997E-3</v>
          </cell>
          <cell r="K2734">
            <v>3948.4050829166667</v>
          </cell>
          <cell r="L2734">
            <v>0.01</v>
          </cell>
        </row>
        <row r="2735">
          <cell r="A2735" t="str">
            <v>E3440 PRD Gen, Whitehorn 2-3 Com Total</v>
          </cell>
          <cell r="C2735" t="str">
            <v>EPRD</v>
          </cell>
          <cell r="E2735" t="str">
            <v>Total</v>
          </cell>
          <cell r="F2735"/>
          <cell r="G2735"/>
          <cell r="H2735">
            <v>38863.039999999994</v>
          </cell>
          <cell r="I2735"/>
          <cell r="J2735">
            <v>0</v>
          </cell>
          <cell r="K2735">
            <v>47380.860995000003</v>
          </cell>
          <cell r="L2735">
            <v>8517.82</v>
          </cell>
        </row>
        <row r="2736">
          <cell r="A2736" t="str">
            <v>E34401 PRD Gen, Hopkins Expansion</v>
          </cell>
          <cell r="B2736" t="str">
            <v>E34401 PRD Gen, Hopkins Expansion-1</v>
          </cell>
          <cell r="C2736" t="str">
            <v>403E</v>
          </cell>
          <cell r="E2736">
            <v>43131</v>
          </cell>
          <cell r="F2736">
            <v>10727825.529999999</v>
          </cell>
          <cell r="G2736">
            <v>4.8799999999999996E-2</v>
          </cell>
          <cell r="H2736">
            <v>43626.49</v>
          </cell>
          <cell r="I2736">
            <v>10959446.49</v>
          </cell>
          <cell r="J2736">
            <v>4.8799999999999996E-2</v>
          </cell>
          <cell r="K2736">
            <v>44568.415725999999</v>
          </cell>
          <cell r="L2736">
            <v>941.93</v>
          </cell>
        </row>
        <row r="2737">
          <cell r="A2737" t="str">
            <v>E34401 PRD Gen, Hopkins Expansion</v>
          </cell>
          <cell r="B2737" t="str">
            <v>E34401 PRD Gen, Hopkins Expansion-2</v>
          </cell>
          <cell r="C2737" t="str">
            <v>403E</v>
          </cell>
          <cell r="E2737">
            <v>43159</v>
          </cell>
          <cell r="F2737">
            <v>10727825.529999999</v>
          </cell>
          <cell r="G2737">
            <v>4.8799999999999996E-2</v>
          </cell>
          <cell r="H2737">
            <v>43626.49</v>
          </cell>
          <cell r="I2737">
            <v>10959446.49</v>
          </cell>
          <cell r="J2737">
            <v>4.8799999999999996E-2</v>
          </cell>
          <cell r="K2737">
            <v>44568.415725999999</v>
          </cell>
          <cell r="L2737">
            <v>941.93</v>
          </cell>
        </row>
        <row r="2738">
          <cell r="A2738" t="str">
            <v>E34401 PRD Gen, Hopkins Expansion</v>
          </cell>
          <cell r="B2738" t="str">
            <v>E34401 PRD Gen, Hopkins Expansion-3</v>
          </cell>
          <cell r="C2738" t="str">
            <v>403E</v>
          </cell>
          <cell r="E2738">
            <v>43190</v>
          </cell>
          <cell r="F2738">
            <v>10727825.529999999</v>
          </cell>
          <cell r="G2738">
            <v>4.8799999999999996E-2</v>
          </cell>
          <cell r="H2738">
            <v>43626.49</v>
          </cell>
          <cell r="I2738">
            <v>10959446.49</v>
          </cell>
          <cell r="J2738">
            <v>4.8799999999999996E-2</v>
          </cell>
          <cell r="K2738">
            <v>44568.415725999999</v>
          </cell>
          <cell r="L2738">
            <v>941.93</v>
          </cell>
        </row>
        <row r="2739">
          <cell r="A2739" t="str">
            <v>E34401 PRD Gen, Hopkins Expansion</v>
          </cell>
          <cell r="B2739" t="str">
            <v>E34401 PRD Gen, Hopkins Expansion-4</v>
          </cell>
          <cell r="C2739" t="str">
            <v>403E</v>
          </cell>
          <cell r="E2739">
            <v>43220</v>
          </cell>
          <cell r="F2739">
            <v>10727825.529999999</v>
          </cell>
          <cell r="G2739">
            <v>4.8799999999999996E-2</v>
          </cell>
          <cell r="H2739">
            <v>43626.49</v>
          </cell>
          <cell r="I2739">
            <v>10959446.49</v>
          </cell>
          <cell r="J2739">
            <v>4.8799999999999996E-2</v>
          </cell>
          <cell r="K2739">
            <v>44568.415725999999</v>
          </cell>
          <cell r="L2739">
            <v>941.93</v>
          </cell>
        </row>
        <row r="2740">
          <cell r="A2740" t="str">
            <v>E34401 PRD Gen, Hopkins Expansion</v>
          </cell>
          <cell r="B2740" t="str">
            <v>E34401 PRD Gen, Hopkins Expansion-5</v>
          </cell>
          <cell r="C2740" t="str">
            <v>403E</v>
          </cell>
          <cell r="E2740">
            <v>43251</v>
          </cell>
          <cell r="F2740">
            <v>10722980.699999999</v>
          </cell>
          <cell r="G2740">
            <v>4.8799999999999996E-2</v>
          </cell>
          <cell r="H2740">
            <v>43606.79</v>
          </cell>
          <cell r="I2740">
            <v>10959446.49</v>
          </cell>
          <cell r="J2740">
            <v>4.8799999999999996E-2</v>
          </cell>
          <cell r="K2740">
            <v>44568.415725999999</v>
          </cell>
          <cell r="L2740">
            <v>961.63</v>
          </cell>
        </row>
        <row r="2741">
          <cell r="A2741" t="str">
            <v>E34401 PRD Gen, Hopkins Expansion</v>
          </cell>
          <cell r="B2741" t="str">
            <v>E34401 PRD Gen, Hopkins Expansion-6</v>
          </cell>
          <cell r="C2741" t="str">
            <v>403E</v>
          </cell>
          <cell r="E2741">
            <v>43281</v>
          </cell>
          <cell r="F2741">
            <v>10718135.869999999</v>
          </cell>
          <cell r="G2741">
            <v>4.8799999999999996E-2</v>
          </cell>
          <cell r="H2741">
            <v>43587.09</v>
          </cell>
          <cell r="I2741">
            <v>10959446.49</v>
          </cell>
          <cell r="J2741">
            <v>4.8799999999999996E-2</v>
          </cell>
          <cell r="K2741">
            <v>44568.415725999999</v>
          </cell>
          <cell r="L2741">
            <v>981.33</v>
          </cell>
        </row>
        <row r="2742">
          <cell r="A2742" t="str">
            <v>E34401 PRD Gen, Hopkins Expansion</v>
          </cell>
          <cell r="B2742" t="str">
            <v>E34401 PRD Gen, Hopkins Expansion-7</v>
          </cell>
          <cell r="C2742" t="str">
            <v>403E</v>
          </cell>
          <cell r="E2742">
            <v>43312</v>
          </cell>
          <cell r="F2742">
            <v>10718135.869999999</v>
          </cell>
          <cell r="G2742">
            <v>4.8799999999999996E-2</v>
          </cell>
          <cell r="H2742">
            <v>43587.09</v>
          </cell>
          <cell r="I2742">
            <v>10959446.49</v>
          </cell>
          <cell r="J2742">
            <v>4.8799999999999996E-2</v>
          </cell>
          <cell r="K2742">
            <v>44568.415725999999</v>
          </cell>
          <cell r="L2742">
            <v>981.33</v>
          </cell>
        </row>
        <row r="2743">
          <cell r="A2743" t="str">
            <v>E34401 PRD Gen, Hopkins Expansion</v>
          </cell>
          <cell r="B2743" t="str">
            <v>E34401 PRD Gen, Hopkins Expansion-8</v>
          </cell>
          <cell r="C2743" t="str">
            <v>403E</v>
          </cell>
          <cell r="E2743">
            <v>43343</v>
          </cell>
          <cell r="F2743">
            <v>10838791.18</v>
          </cell>
          <cell r="G2743">
            <v>4.8799999999999996E-2</v>
          </cell>
          <cell r="H2743">
            <v>44077.75</v>
          </cell>
          <cell r="I2743">
            <v>10959446.49</v>
          </cell>
          <cell r="J2743">
            <v>4.8799999999999996E-2</v>
          </cell>
          <cell r="K2743">
            <v>44568.415725999999</v>
          </cell>
          <cell r="L2743">
            <v>490.67</v>
          </cell>
        </row>
        <row r="2744">
          <cell r="A2744" t="str">
            <v>E34401 PRD Gen, Hopkins Expansion</v>
          </cell>
          <cell r="B2744" t="str">
            <v>E34401 PRD Gen, Hopkins Expansion-9</v>
          </cell>
          <cell r="C2744" t="str">
            <v>403E</v>
          </cell>
          <cell r="E2744">
            <v>43373</v>
          </cell>
          <cell r="F2744">
            <v>10959446.49</v>
          </cell>
          <cell r="G2744">
            <v>4.8799999999999996E-2</v>
          </cell>
          <cell r="H2744">
            <v>44568.42</v>
          </cell>
          <cell r="I2744">
            <v>10959446.49</v>
          </cell>
          <cell r="J2744">
            <v>4.8799999999999996E-2</v>
          </cell>
          <cell r="K2744">
            <v>44568.415725999999</v>
          </cell>
          <cell r="L2744">
            <v>0</v>
          </cell>
        </row>
        <row r="2745">
          <cell r="A2745" t="str">
            <v>E34401 PRD Gen, Hopkins Expansion</v>
          </cell>
          <cell r="B2745" t="str">
            <v>E34401 PRD Gen, Hopkins Expansion-10</v>
          </cell>
          <cell r="C2745" t="str">
            <v>403E</v>
          </cell>
          <cell r="E2745">
            <v>43404</v>
          </cell>
          <cell r="F2745">
            <v>10959446.49</v>
          </cell>
          <cell r="G2745">
            <v>4.8799999999999996E-2</v>
          </cell>
          <cell r="H2745">
            <v>44568.42</v>
          </cell>
          <cell r="I2745">
            <v>10959446.49</v>
          </cell>
          <cell r="J2745">
            <v>4.8799999999999996E-2</v>
          </cell>
          <cell r="K2745">
            <v>44568.415725999999</v>
          </cell>
          <cell r="L2745">
            <v>0</v>
          </cell>
        </row>
        <row r="2746">
          <cell r="A2746" t="str">
            <v>E34401 PRD Gen, Hopkins Expansion</v>
          </cell>
          <cell r="B2746" t="str">
            <v>E34401 PRD Gen, Hopkins Expansion-11</v>
          </cell>
          <cell r="C2746" t="str">
            <v>403E</v>
          </cell>
          <cell r="E2746">
            <v>43434</v>
          </cell>
          <cell r="F2746">
            <v>10959446.49</v>
          </cell>
          <cell r="G2746">
            <v>4.8799999999999996E-2</v>
          </cell>
          <cell r="H2746">
            <v>44568.42</v>
          </cell>
          <cell r="I2746">
            <v>10959446.49</v>
          </cell>
          <cell r="J2746">
            <v>4.8799999999999996E-2</v>
          </cell>
          <cell r="K2746">
            <v>44568.415725999999</v>
          </cell>
          <cell r="L2746">
            <v>0</v>
          </cell>
        </row>
        <row r="2747">
          <cell r="A2747" t="str">
            <v>E34401 PRD Gen, Hopkins Expansion</v>
          </cell>
          <cell r="B2747" t="str">
            <v>E34401 PRD Gen, Hopkins Expansion-12</v>
          </cell>
          <cell r="C2747" t="str">
            <v>403E</v>
          </cell>
          <cell r="E2747">
            <v>43465</v>
          </cell>
          <cell r="F2747">
            <v>10959446.49</v>
          </cell>
          <cell r="G2747">
            <v>4.8799999999999996E-2</v>
          </cell>
          <cell r="H2747">
            <v>44568.42</v>
          </cell>
          <cell r="I2747">
            <v>10959446.49</v>
          </cell>
          <cell r="J2747">
            <v>4.8799999999999996E-2</v>
          </cell>
          <cell r="K2747">
            <v>44568.415725999999</v>
          </cell>
          <cell r="L2747">
            <v>0</v>
          </cell>
        </row>
        <row r="2748">
          <cell r="A2748" t="str">
            <v>E34401 PRD Gen, Hopkins Expansion Total</v>
          </cell>
          <cell r="C2748" t="str">
            <v>EPRD</v>
          </cell>
          <cell r="E2748" t="str">
            <v>Total</v>
          </cell>
          <cell r="F2748"/>
          <cell r="G2748"/>
          <cell r="H2748">
            <v>527638.36</v>
          </cell>
          <cell r="I2748"/>
          <cell r="J2748">
            <v>0</v>
          </cell>
          <cell r="K2748">
            <v>534820.98871199985</v>
          </cell>
          <cell r="L2748">
            <v>7182.63</v>
          </cell>
        </row>
        <row r="2749">
          <cell r="A2749" t="str">
            <v>E34401 PRD Gen, Hopkins Ridge</v>
          </cell>
          <cell r="B2749" t="str">
            <v>E34401 PRD Gen, Hopkins Ridge-1</v>
          </cell>
          <cell r="C2749" t="str">
            <v>403E</v>
          </cell>
          <cell r="E2749">
            <v>43131</v>
          </cell>
          <cell r="F2749">
            <v>142923808.83000001</v>
          </cell>
          <cell r="G2749">
            <v>4.8799999999999996E-2</v>
          </cell>
          <cell r="H2749">
            <v>468609.02999999997</v>
          </cell>
          <cell r="I2749">
            <v>142404683.84999999</v>
          </cell>
          <cell r="J2749">
            <v>4.8799999999999996E-2</v>
          </cell>
          <cell r="K2749">
            <v>466542.98000000004</v>
          </cell>
          <cell r="L2749">
            <v>-2066.0500000000002</v>
          </cell>
        </row>
        <row r="2750">
          <cell r="A2750" t="str">
            <v>E34401 PRD Gen, Hopkins Ridge</v>
          </cell>
          <cell r="B2750" t="str">
            <v>E34401 PRD Gen, Hopkins Ridge-2</v>
          </cell>
          <cell r="C2750" t="str">
            <v>403E</v>
          </cell>
          <cell r="E2750">
            <v>43159</v>
          </cell>
          <cell r="F2750">
            <v>142855392.83000001</v>
          </cell>
          <cell r="G2750">
            <v>4.8799999999999996E-2</v>
          </cell>
          <cell r="H2750">
            <v>469041.51</v>
          </cell>
          <cell r="I2750">
            <v>142404683.84999999</v>
          </cell>
          <cell r="J2750">
            <v>4.8799999999999996E-2</v>
          </cell>
          <cell r="K2750">
            <v>466542.98000000004</v>
          </cell>
          <cell r="L2750">
            <v>-2498.5300000000002</v>
          </cell>
        </row>
        <row r="2751">
          <cell r="A2751" t="str">
            <v>E34401 PRD Gen, Hopkins Ridge</v>
          </cell>
          <cell r="B2751" t="str">
            <v>E34401 PRD Gen, Hopkins Ridge-3</v>
          </cell>
          <cell r="C2751" t="str">
            <v>403E</v>
          </cell>
          <cell r="E2751">
            <v>43190</v>
          </cell>
          <cell r="F2751">
            <v>142735981.65000001</v>
          </cell>
          <cell r="G2751">
            <v>4.8799999999999996E-2</v>
          </cell>
          <cell r="H2751">
            <v>468895.98000000004</v>
          </cell>
          <cell r="I2751">
            <v>142404683.84999999</v>
          </cell>
          <cell r="J2751">
            <v>4.8799999999999996E-2</v>
          </cell>
          <cell r="K2751">
            <v>466542.98000000004</v>
          </cell>
          <cell r="L2751">
            <v>-2353</v>
          </cell>
        </row>
        <row r="2752">
          <cell r="A2752" t="str">
            <v>E34401 PRD Gen, Hopkins Ridge</v>
          </cell>
          <cell r="B2752" t="str">
            <v>E34401 PRD Gen, Hopkins Ridge-4</v>
          </cell>
          <cell r="C2752" t="str">
            <v>403E</v>
          </cell>
          <cell r="E2752">
            <v>43220</v>
          </cell>
          <cell r="F2752">
            <v>142737729.71000001</v>
          </cell>
          <cell r="G2752">
            <v>4.8799999999999996E-2</v>
          </cell>
          <cell r="H2752">
            <v>468792.61</v>
          </cell>
          <cell r="I2752">
            <v>142404683.84999999</v>
          </cell>
          <cell r="J2752">
            <v>4.8799999999999996E-2</v>
          </cell>
          <cell r="K2752">
            <v>466542.98000000004</v>
          </cell>
          <cell r="L2752">
            <v>-2249.63</v>
          </cell>
        </row>
        <row r="2753">
          <cell r="A2753" t="str">
            <v>E34401 PRD Gen, Hopkins Ridge</v>
          </cell>
          <cell r="B2753" t="str">
            <v>E34401 PRD Gen, Hopkins Ridge-5</v>
          </cell>
          <cell r="C2753" t="str">
            <v>403E</v>
          </cell>
          <cell r="E2753">
            <v>43251</v>
          </cell>
          <cell r="F2753">
            <v>142793596.33000001</v>
          </cell>
          <cell r="G2753">
            <v>4.8799999999999996E-2</v>
          </cell>
          <cell r="H2753">
            <v>468908.93999999994</v>
          </cell>
          <cell r="I2753">
            <v>142404683.84999999</v>
          </cell>
          <cell r="J2753">
            <v>4.8799999999999996E-2</v>
          </cell>
          <cell r="K2753">
            <v>466542.98000000004</v>
          </cell>
          <cell r="L2753">
            <v>-2365.96</v>
          </cell>
        </row>
        <row r="2754">
          <cell r="A2754" t="str">
            <v>E34401 PRD Gen, Hopkins Ridge</v>
          </cell>
          <cell r="B2754" t="str">
            <v>E34401 PRD Gen, Hopkins Ridge-6</v>
          </cell>
          <cell r="C2754" t="str">
            <v>403E</v>
          </cell>
          <cell r="E2754">
            <v>43281</v>
          </cell>
          <cell r="F2754">
            <v>142694411.37</v>
          </cell>
          <cell r="G2754">
            <v>4.8799999999999996E-2</v>
          </cell>
          <cell r="H2754">
            <v>468394.51999999996</v>
          </cell>
          <cell r="I2754">
            <v>142404683.84999999</v>
          </cell>
          <cell r="J2754">
            <v>4.8799999999999996E-2</v>
          </cell>
          <cell r="K2754">
            <v>466542.98000000004</v>
          </cell>
          <cell r="L2754">
            <v>-1851.54</v>
          </cell>
        </row>
        <row r="2755">
          <cell r="A2755" t="str">
            <v>E34401 PRD Gen, Hopkins Ridge</v>
          </cell>
          <cell r="B2755" t="str">
            <v>E34401 PRD Gen, Hopkins Ridge-7</v>
          </cell>
          <cell r="C2755" t="str">
            <v>403E</v>
          </cell>
          <cell r="E2755">
            <v>43312</v>
          </cell>
          <cell r="F2755">
            <v>142655994.75</v>
          </cell>
          <cell r="G2755">
            <v>4.8799999999999996E-2</v>
          </cell>
          <cell r="H2755">
            <v>468126.89</v>
          </cell>
          <cell r="I2755">
            <v>142404683.84999999</v>
          </cell>
          <cell r="J2755">
            <v>4.8799999999999996E-2</v>
          </cell>
          <cell r="K2755">
            <v>466542.98000000004</v>
          </cell>
          <cell r="L2755">
            <v>-1583.91</v>
          </cell>
        </row>
        <row r="2756">
          <cell r="A2756" t="str">
            <v>E34401 PRD Gen, Hopkins Ridge</v>
          </cell>
          <cell r="B2756" t="str">
            <v>E34401 PRD Gen, Hopkins Ridge-8</v>
          </cell>
          <cell r="C2756" t="str">
            <v>403E</v>
          </cell>
          <cell r="E2756">
            <v>43343</v>
          </cell>
          <cell r="F2756">
            <v>142570724.72999999</v>
          </cell>
          <cell r="G2756">
            <v>4.8799999999999996E-2</v>
          </cell>
          <cell r="H2756">
            <v>467668.30000000005</v>
          </cell>
          <cell r="I2756">
            <v>142404683.84999999</v>
          </cell>
          <cell r="J2756">
            <v>4.8799999999999996E-2</v>
          </cell>
          <cell r="K2756">
            <v>466542.98000000004</v>
          </cell>
          <cell r="L2756">
            <v>-1125.32</v>
          </cell>
        </row>
        <row r="2757">
          <cell r="A2757" t="str">
            <v>E34401 PRD Gen, Hopkins Ridge</v>
          </cell>
          <cell r="B2757" t="str">
            <v>E34401 PRD Gen, Hopkins Ridge-9</v>
          </cell>
          <cell r="C2757" t="str">
            <v>403E</v>
          </cell>
          <cell r="E2757">
            <v>43373</v>
          </cell>
          <cell r="F2757">
            <v>142491242.5</v>
          </cell>
          <cell r="G2757">
            <v>4.8799999999999996E-2</v>
          </cell>
          <cell r="H2757">
            <v>467233.06000000006</v>
          </cell>
          <cell r="I2757">
            <v>142404683.84999999</v>
          </cell>
          <cell r="J2757">
            <v>4.8799999999999996E-2</v>
          </cell>
          <cell r="K2757">
            <v>466542.98000000004</v>
          </cell>
          <cell r="L2757">
            <v>-690.08</v>
          </cell>
        </row>
        <row r="2758">
          <cell r="A2758" t="str">
            <v>E34401 PRD Gen, Hopkins Ridge</v>
          </cell>
          <cell r="B2758" t="str">
            <v>E34401 PRD Gen, Hopkins Ridge-10</v>
          </cell>
          <cell r="C2758" t="str">
            <v>403E</v>
          </cell>
          <cell r="E2758">
            <v>43404</v>
          </cell>
          <cell r="F2758">
            <v>142493909.75</v>
          </cell>
          <cell r="G2758">
            <v>4.8799999999999996E-2</v>
          </cell>
          <cell r="H2758">
            <v>467131.48000000004</v>
          </cell>
          <cell r="I2758">
            <v>142404683.84999999</v>
          </cell>
          <cell r="J2758">
            <v>4.8799999999999996E-2</v>
          </cell>
          <cell r="K2758">
            <v>466542.98000000004</v>
          </cell>
          <cell r="L2758">
            <v>-588.5</v>
          </cell>
        </row>
        <row r="2759">
          <cell r="A2759" t="str">
            <v>E34401 PRD Gen, Hopkins Ridge</v>
          </cell>
          <cell r="B2759" t="str">
            <v>E34401 PRD Gen, Hopkins Ridge-11</v>
          </cell>
          <cell r="C2759" t="str">
            <v>403E</v>
          </cell>
          <cell r="E2759">
            <v>43434</v>
          </cell>
          <cell r="F2759">
            <v>142447588.93000001</v>
          </cell>
          <cell r="G2759">
            <v>4.8799999999999996E-2</v>
          </cell>
          <cell r="H2759">
            <v>466830.39</v>
          </cell>
          <cell r="I2759">
            <v>142404683.84999999</v>
          </cell>
          <cell r="J2759">
            <v>4.8799999999999996E-2</v>
          </cell>
          <cell r="K2759">
            <v>466542.98000000004</v>
          </cell>
          <cell r="L2759">
            <v>-287.41000000000003</v>
          </cell>
        </row>
        <row r="2760">
          <cell r="A2760" t="str">
            <v>E34401 PRD Gen, Hopkins Ridge</v>
          </cell>
          <cell r="B2760" t="str">
            <v>E34401 PRD Gen, Hopkins Ridge-12</v>
          </cell>
          <cell r="C2760" t="str">
            <v>403E</v>
          </cell>
          <cell r="E2760">
            <v>43465</v>
          </cell>
          <cell r="F2760">
            <v>142404683.84999999</v>
          </cell>
          <cell r="G2760">
            <v>4.8799999999999996E-2</v>
          </cell>
          <cell r="H2760">
            <v>466542.98000000004</v>
          </cell>
          <cell r="I2760">
            <v>142404683.84999999</v>
          </cell>
          <cell r="J2760">
            <v>4.8799999999999996E-2</v>
          </cell>
          <cell r="K2760">
            <v>466542.98000000004</v>
          </cell>
          <cell r="L2760">
            <v>0</v>
          </cell>
        </row>
        <row r="2761">
          <cell r="A2761" t="str">
            <v>E34401 PRD Gen, Hopkins Ridge Total</v>
          </cell>
          <cell r="C2761" t="str">
            <v>EPRD</v>
          </cell>
          <cell r="E2761" t="str">
            <v>Total</v>
          </cell>
          <cell r="F2761"/>
          <cell r="G2761"/>
          <cell r="H2761">
            <v>5616175.6900000004</v>
          </cell>
          <cell r="I2761"/>
          <cell r="J2761">
            <v>0</v>
          </cell>
          <cell r="K2761">
            <v>5598515.7600000016</v>
          </cell>
          <cell r="L2761">
            <v>-17659.93</v>
          </cell>
        </row>
        <row r="2762">
          <cell r="A2762" t="str">
            <v>E34401 PRD Gen, LSR</v>
          </cell>
          <cell r="B2762" t="str">
            <v>E34401 PRD Gen, LSR-1</v>
          </cell>
          <cell r="C2762" t="str">
            <v>403E</v>
          </cell>
          <cell r="E2762">
            <v>43131</v>
          </cell>
          <cell r="F2762">
            <v>583474734.25</v>
          </cell>
          <cell r="G2762">
            <v>4.3299999999999998E-2</v>
          </cell>
          <cell r="H2762">
            <v>1975071.23</v>
          </cell>
          <cell r="I2762">
            <v>583094533.98000002</v>
          </cell>
          <cell r="J2762">
            <v>4.3299999999999998E-2</v>
          </cell>
          <cell r="K2762">
            <v>1974509.27</v>
          </cell>
          <cell r="L2762">
            <v>-561.96</v>
          </cell>
        </row>
        <row r="2763">
          <cell r="A2763" t="str">
            <v>E34401 PRD Gen, LSR</v>
          </cell>
          <cell r="B2763" t="str">
            <v>E34401 PRD Gen, LSR-2</v>
          </cell>
          <cell r="C2763" t="str">
            <v>403E</v>
          </cell>
          <cell r="E2763">
            <v>43159</v>
          </cell>
          <cell r="F2763">
            <v>583482915.38</v>
          </cell>
          <cell r="G2763">
            <v>4.3299999999999998E-2</v>
          </cell>
          <cell r="H2763">
            <v>1977107.24</v>
          </cell>
          <cell r="I2763">
            <v>583094533.98000002</v>
          </cell>
          <cell r="J2763">
            <v>4.3299999999999998E-2</v>
          </cell>
          <cell r="K2763">
            <v>1974509.27</v>
          </cell>
          <cell r="L2763">
            <v>-2597.9699999999998</v>
          </cell>
        </row>
        <row r="2764">
          <cell r="A2764" t="str">
            <v>E34401 PRD Gen, LSR</v>
          </cell>
          <cell r="B2764" t="str">
            <v>E34401 PRD Gen, LSR-3</v>
          </cell>
          <cell r="C2764" t="str">
            <v>403E</v>
          </cell>
          <cell r="E2764">
            <v>43190</v>
          </cell>
          <cell r="F2764">
            <v>583472151.10000002</v>
          </cell>
          <cell r="G2764">
            <v>4.3299999999999998E-2</v>
          </cell>
          <cell r="H2764">
            <v>1977748.28</v>
          </cell>
          <cell r="I2764">
            <v>583094533.98000002</v>
          </cell>
          <cell r="J2764">
            <v>4.3299999999999998E-2</v>
          </cell>
          <cell r="K2764">
            <v>1974509.27</v>
          </cell>
          <cell r="L2764">
            <v>-3239.01</v>
          </cell>
        </row>
        <row r="2765">
          <cell r="A2765" t="str">
            <v>E34401 PRD Gen, LSR</v>
          </cell>
          <cell r="B2765" t="str">
            <v>E34401 PRD Gen, LSR-4</v>
          </cell>
          <cell r="C2765" t="str">
            <v>403E</v>
          </cell>
          <cell r="E2765">
            <v>43220</v>
          </cell>
          <cell r="F2765">
            <v>583476494.74000001</v>
          </cell>
          <cell r="G2765">
            <v>4.3299999999999998E-2</v>
          </cell>
          <cell r="H2765">
            <v>1977558.15</v>
          </cell>
          <cell r="I2765">
            <v>583094533.98000002</v>
          </cell>
          <cell r="J2765">
            <v>4.3299999999999998E-2</v>
          </cell>
          <cell r="K2765">
            <v>1974509.27</v>
          </cell>
          <cell r="L2765">
            <v>-3048.88</v>
          </cell>
        </row>
        <row r="2766">
          <cell r="A2766" t="str">
            <v>E34401 PRD Gen, LSR</v>
          </cell>
          <cell r="B2766" t="str">
            <v>E34401 PRD Gen, LSR-5</v>
          </cell>
          <cell r="C2766" t="str">
            <v>403E</v>
          </cell>
          <cell r="E2766">
            <v>43251</v>
          </cell>
          <cell r="F2766">
            <v>583464877.41999996</v>
          </cell>
          <cell r="G2766">
            <v>4.3299999999999998E-2</v>
          </cell>
          <cell r="H2766">
            <v>1977309.63</v>
          </cell>
          <cell r="I2766">
            <v>583094533.98000002</v>
          </cell>
          <cell r="J2766">
            <v>4.3299999999999998E-2</v>
          </cell>
          <cell r="K2766">
            <v>1974509.27</v>
          </cell>
          <cell r="L2766">
            <v>-2800.36</v>
          </cell>
        </row>
        <row r="2767">
          <cell r="A2767" t="str">
            <v>E34401 PRD Gen, LSR</v>
          </cell>
          <cell r="B2767" t="str">
            <v>E34401 PRD Gen, LSR-6</v>
          </cell>
          <cell r="C2767" t="str">
            <v>403E</v>
          </cell>
          <cell r="E2767">
            <v>43281</v>
          </cell>
          <cell r="F2767">
            <v>583323195.09000003</v>
          </cell>
          <cell r="G2767">
            <v>4.3299999999999998E-2</v>
          </cell>
          <cell r="H2767">
            <v>1976591.3599999999</v>
          </cell>
          <cell r="I2767">
            <v>583094533.98000002</v>
          </cell>
          <cell r="J2767">
            <v>4.3299999999999998E-2</v>
          </cell>
          <cell r="K2767">
            <v>1974509.27</v>
          </cell>
          <cell r="L2767">
            <v>-2082.09</v>
          </cell>
        </row>
        <row r="2768">
          <cell r="A2768" t="str">
            <v>E34401 PRD Gen, LSR</v>
          </cell>
          <cell r="B2768" t="str">
            <v>E34401 PRD Gen, LSR-7</v>
          </cell>
          <cell r="C2768" t="str">
            <v>403E</v>
          </cell>
          <cell r="E2768">
            <v>43312</v>
          </cell>
          <cell r="F2768">
            <v>583211255.37</v>
          </cell>
          <cell r="G2768">
            <v>4.3299999999999998E-2</v>
          </cell>
          <cell r="H2768">
            <v>1975979.67</v>
          </cell>
          <cell r="I2768">
            <v>583094533.98000002</v>
          </cell>
          <cell r="J2768">
            <v>4.3299999999999998E-2</v>
          </cell>
          <cell r="K2768">
            <v>1974509.27</v>
          </cell>
          <cell r="L2768">
            <v>-1470.4</v>
          </cell>
        </row>
        <row r="2769">
          <cell r="A2769" t="str">
            <v>E34401 PRD Gen, LSR</v>
          </cell>
          <cell r="B2769" t="str">
            <v>E34401 PRD Gen, LSR-8</v>
          </cell>
          <cell r="C2769" t="str">
            <v>403E</v>
          </cell>
          <cell r="E2769">
            <v>43343</v>
          </cell>
          <cell r="F2769">
            <v>583202798.64999998</v>
          </cell>
          <cell r="G2769">
            <v>4.3299999999999998E-2</v>
          </cell>
          <cell r="H2769">
            <v>1975740.55</v>
          </cell>
          <cell r="I2769">
            <v>583094533.98000002</v>
          </cell>
          <cell r="J2769">
            <v>4.3299999999999998E-2</v>
          </cell>
          <cell r="K2769">
            <v>1974509.27</v>
          </cell>
          <cell r="L2769">
            <v>-1231.28</v>
          </cell>
        </row>
        <row r="2770">
          <cell r="A2770" t="str">
            <v>E34401 PRD Gen, LSR</v>
          </cell>
          <cell r="B2770" t="str">
            <v>E34401 PRD Gen, LSR-9</v>
          </cell>
          <cell r="C2770" t="str">
            <v>403E</v>
          </cell>
          <cell r="E2770">
            <v>43373</v>
          </cell>
          <cell r="F2770">
            <v>583198604.5</v>
          </cell>
          <cell r="G2770">
            <v>4.3299999999999998E-2</v>
          </cell>
          <cell r="H2770">
            <v>1975516.29</v>
          </cell>
          <cell r="I2770">
            <v>583094533.98000002</v>
          </cell>
          <cell r="J2770">
            <v>4.3299999999999998E-2</v>
          </cell>
          <cell r="K2770">
            <v>1974509.27</v>
          </cell>
          <cell r="L2770">
            <v>-1007.02</v>
          </cell>
        </row>
        <row r="2771">
          <cell r="A2771" t="str">
            <v>E34401 PRD Gen, LSR</v>
          </cell>
          <cell r="B2771" t="str">
            <v>E34401 PRD Gen, LSR-10</v>
          </cell>
          <cell r="C2771" t="str">
            <v>403E</v>
          </cell>
          <cell r="E2771">
            <v>43404</v>
          </cell>
          <cell r="F2771">
            <v>583312521</v>
          </cell>
          <cell r="G2771">
            <v>4.3299999999999998E-2</v>
          </cell>
          <cell r="H2771">
            <v>1975717.57</v>
          </cell>
          <cell r="I2771">
            <v>583094533.98000002</v>
          </cell>
          <cell r="J2771">
            <v>4.3299999999999998E-2</v>
          </cell>
          <cell r="K2771">
            <v>1974509.27</v>
          </cell>
          <cell r="L2771">
            <v>-1208.3</v>
          </cell>
        </row>
        <row r="2772">
          <cell r="A2772" t="str">
            <v>E34401 PRD Gen, LSR</v>
          </cell>
          <cell r="B2772" t="str">
            <v>E34401 PRD Gen, LSR-11</v>
          </cell>
          <cell r="C2772" t="str">
            <v>403E</v>
          </cell>
          <cell r="E2772">
            <v>43434</v>
          </cell>
          <cell r="F2772">
            <v>583255290.80999994</v>
          </cell>
          <cell r="G2772">
            <v>4.3299999999999998E-2</v>
          </cell>
          <cell r="H2772">
            <v>1975300.4200000002</v>
          </cell>
          <cell r="I2772">
            <v>583094533.98000002</v>
          </cell>
          <cell r="J2772">
            <v>4.3299999999999998E-2</v>
          </cell>
          <cell r="K2772">
            <v>1974509.27</v>
          </cell>
          <cell r="L2772">
            <v>-791.15</v>
          </cell>
        </row>
        <row r="2773">
          <cell r="A2773" t="str">
            <v>E34401 PRD Gen, LSR</v>
          </cell>
          <cell r="B2773" t="str">
            <v>E34401 PRD Gen, LSR-12</v>
          </cell>
          <cell r="C2773" t="str">
            <v>403E</v>
          </cell>
          <cell r="E2773">
            <v>43465</v>
          </cell>
          <cell r="F2773">
            <v>583094533.98000002</v>
          </cell>
          <cell r="G2773">
            <v>4.3299999999999998E-2</v>
          </cell>
          <cell r="H2773">
            <v>1974509.27</v>
          </cell>
          <cell r="I2773">
            <v>583094533.98000002</v>
          </cell>
          <cell r="J2773">
            <v>4.3299999999999998E-2</v>
          </cell>
          <cell r="K2773">
            <v>1974509.27</v>
          </cell>
          <cell r="L2773">
            <v>0</v>
          </cell>
        </row>
        <row r="2774">
          <cell r="A2774" t="str">
            <v>E34401 PRD Gen, LSR Total</v>
          </cell>
          <cell r="C2774" t="str">
            <v>EPRD</v>
          </cell>
          <cell r="E2774" t="str">
            <v>Total</v>
          </cell>
          <cell r="F2774"/>
          <cell r="G2774"/>
          <cell r="H2774">
            <v>23714149.660000004</v>
          </cell>
          <cell r="I2774"/>
          <cell r="J2774">
            <v>0</v>
          </cell>
          <cell r="K2774">
            <v>23694111.239999998</v>
          </cell>
          <cell r="L2774">
            <v>-20038.419999999998</v>
          </cell>
        </row>
        <row r="2775">
          <cell r="A2775" t="str">
            <v>E34401 PRD Gen, Wild Horse Solar</v>
          </cell>
          <cell r="B2775" t="str">
            <v>E34401 PRD Gen, Wild Horse Solar-1</v>
          </cell>
          <cell r="C2775" t="str">
            <v>403E</v>
          </cell>
          <cell r="E2775">
            <v>43131</v>
          </cell>
          <cell r="F2775">
            <v>3130665.64</v>
          </cell>
          <cell r="G2775">
            <v>4.8399999999999999E-2</v>
          </cell>
          <cell r="H2775">
            <v>12627.009999999998</v>
          </cell>
          <cell r="I2775">
            <v>3130665.64</v>
          </cell>
          <cell r="J2775">
            <v>4.8399999999999999E-2</v>
          </cell>
          <cell r="K2775">
            <v>12627.018081333334</v>
          </cell>
          <cell r="L2775">
            <v>0.01</v>
          </cell>
        </row>
        <row r="2776">
          <cell r="A2776" t="str">
            <v>E34401 PRD Gen, Wild Horse Solar</v>
          </cell>
          <cell r="B2776" t="str">
            <v>E34401 PRD Gen, Wild Horse Solar-2</v>
          </cell>
          <cell r="C2776" t="str">
            <v>403E</v>
          </cell>
          <cell r="E2776">
            <v>43159</v>
          </cell>
          <cell r="F2776">
            <v>3130665.64</v>
          </cell>
          <cell r="G2776">
            <v>4.8399999999999999E-2</v>
          </cell>
          <cell r="H2776">
            <v>12627.009999999998</v>
          </cell>
          <cell r="I2776">
            <v>3130665.64</v>
          </cell>
          <cell r="J2776">
            <v>4.8399999999999999E-2</v>
          </cell>
          <cell r="K2776">
            <v>12627.018081333334</v>
          </cell>
          <cell r="L2776">
            <v>0.01</v>
          </cell>
        </row>
        <row r="2777">
          <cell r="A2777" t="str">
            <v>E34401 PRD Gen, Wild Horse Solar</v>
          </cell>
          <cell r="B2777" t="str">
            <v>E34401 PRD Gen, Wild Horse Solar-3</v>
          </cell>
          <cell r="C2777" t="str">
            <v>403E</v>
          </cell>
          <cell r="E2777">
            <v>43190</v>
          </cell>
          <cell r="F2777">
            <v>3130665.64</v>
          </cell>
          <cell r="G2777">
            <v>4.8399999999999999E-2</v>
          </cell>
          <cell r="H2777">
            <v>12627.009999999998</v>
          </cell>
          <cell r="I2777">
            <v>3130665.64</v>
          </cell>
          <cell r="J2777">
            <v>4.8399999999999999E-2</v>
          </cell>
          <cell r="K2777">
            <v>12627.018081333334</v>
          </cell>
          <cell r="L2777">
            <v>0.01</v>
          </cell>
        </row>
        <row r="2778">
          <cell r="A2778" t="str">
            <v>E34401 PRD Gen, Wild Horse Solar</v>
          </cell>
          <cell r="B2778" t="str">
            <v>E34401 PRD Gen, Wild Horse Solar-4</v>
          </cell>
          <cell r="C2778" t="str">
            <v>403E</v>
          </cell>
          <cell r="E2778">
            <v>43220</v>
          </cell>
          <cell r="F2778">
            <v>3130665.64</v>
          </cell>
          <cell r="G2778">
            <v>4.8399999999999999E-2</v>
          </cell>
          <cell r="H2778">
            <v>12627.009999999998</v>
          </cell>
          <cell r="I2778">
            <v>3130665.64</v>
          </cell>
          <cell r="J2778">
            <v>4.8399999999999999E-2</v>
          </cell>
          <cell r="K2778">
            <v>12627.018081333334</v>
          </cell>
          <cell r="L2778">
            <v>0.01</v>
          </cell>
        </row>
        <row r="2779">
          <cell r="A2779" t="str">
            <v>E34401 PRD Gen, Wild Horse Solar</v>
          </cell>
          <cell r="B2779" t="str">
            <v>E34401 PRD Gen, Wild Horse Solar-5</v>
          </cell>
          <cell r="C2779" t="str">
            <v>403E</v>
          </cell>
          <cell r="E2779">
            <v>43251</v>
          </cell>
          <cell r="F2779">
            <v>3130665.64</v>
          </cell>
          <cell r="G2779">
            <v>4.8399999999999999E-2</v>
          </cell>
          <cell r="H2779">
            <v>12627.009999999998</v>
          </cell>
          <cell r="I2779">
            <v>3130665.64</v>
          </cell>
          <cell r="J2779">
            <v>4.8399999999999999E-2</v>
          </cell>
          <cell r="K2779">
            <v>12627.018081333334</v>
          </cell>
          <cell r="L2779">
            <v>0.01</v>
          </cell>
        </row>
        <row r="2780">
          <cell r="A2780" t="str">
            <v>E34401 PRD Gen, Wild Horse Solar</v>
          </cell>
          <cell r="B2780" t="str">
            <v>E34401 PRD Gen, Wild Horse Solar-6</v>
          </cell>
          <cell r="C2780" t="str">
            <v>403E</v>
          </cell>
          <cell r="E2780">
            <v>43281</v>
          </cell>
          <cell r="F2780">
            <v>3130665.64</v>
          </cell>
          <cell r="G2780">
            <v>4.8399999999999999E-2</v>
          </cell>
          <cell r="H2780">
            <v>12627.009999999998</v>
          </cell>
          <cell r="I2780">
            <v>3130665.64</v>
          </cell>
          <cell r="J2780">
            <v>4.8399999999999999E-2</v>
          </cell>
          <cell r="K2780">
            <v>12627.018081333334</v>
          </cell>
          <cell r="L2780">
            <v>0.01</v>
          </cell>
        </row>
        <row r="2781">
          <cell r="A2781" t="str">
            <v>E34401 PRD Gen, Wild Horse Solar</v>
          </cell>
          <cell r="B2781" t="str">
            <v>E34401 PRD Gen, Wild Horse Solar-7</v>
          </cell>
          <cell r="C2781" t="str">
            <v>403E</v>
          </cell>
          <cell r="E2781">
            <v>43312</v>
          </cell>
          <cell r="F2781">
            <v>3130665.64</v>
          </cell>
          <cell r="G2781">
            <v>4.8399999999999999E-2</v>
          </cell>
          <cell r="H2781">
            <v>12627.009999999998</v>
          </cell>
          <cell r="I2781">
            <v>3130665.64</v>
          </cell>
          <cell r="J2781">
            <v>4.8399999999999999E-2</v>
          </cell>
          <cell r="K2781">
            <v>12627.018081333334</v>
          </cell>
          <cell r="L2781">
            <v>0.01</v>
          </cell>
        </row>
        <row r="2782">
          <cell r="A2782" t="str">
            <v>E34401 PRD Gen, Wild Horse Solar</v>
          </cell>
          <cell r="B2782" t="str">
            <v>E34401 PRD Gen, Wild Horse Solar-8</v>
          </cell>
          <cell r="C2782" t="str">
            <v>403E</v>
          </cell>
          <cell r="E2782">
            <v>43343</v>
          </cell>
          <cell r="F2782">
            <v>3130665.64</v>
          </cell>
          <cell r="G2782">
            <v>4.8399999999999999E-2</v>
          </cell>
          <cell r="H2782">
            <v>12627.009999999998</v>
          </cell>
          <cell r="I2782">
            <v>3130665.64</v>
          </cell>
          <cell r="J2782">
            <v>4.8399999999999999E-2</v>
          </cell>
          <cell r="K2782">
            <v>12627.018081333334</v>
          </cell>
          <cell r="L2782">
            <v>0.01</v>
          </cell>
        </row>
        <row r="2783">
          <cell r="A2783" t="str">
            <v>E34401 PRD Gen, Wild Horse Solar</v>
          </cell>
          <cell r="B2783" t="str">
            <v>E34401 PRD Gen, Wild Horse Solar-9</v>
          </cell>
          <cell r="C2783" t="str">
            <v>403E</v>
          </cell>
          <cell r="E2783">
            <v>43373</v>
          </cell>
          <cell r="F2783">
            <v>3130665.64</v>
          </cell>
          <cell r="G2783">
            <v>4.8399999999999999E-2</v>
          </cell>
          <cell r="H2783">
            <v>12627.009999999998</v>
          </cell>
          <cell r="I2783">
            <v>3130665.64</v>
          </cell>
          <cell r="J2783">
            <v>4.8399999999999999E-2</v>
          </cell>
          <cell r="K2783">
            <v>12627.018081333334</v>
          </cell>
          <cell r="L2783">
            <v>0.01</v>
          </cell>
        </row>
        <row r="2784">
          <cell r="A2784" t="str">
            <v>E34401 PRD Gen, Wild Horse Solar</v>
          </cell>
          <cell r="B2784" t="str">
            <v>E34401 PRD Gen, Wild Horse Solar-10</v>
          </cell>
          <cell r="C2784" t="str">
            <v>403E</v>
          </cell>
          <cell r="E2784">
            <v>43404</v>
          </cell>
          <cell r="F2784">
            <v>3130665.64</v>
          </cell>
          <cell r="G2784">
            <v>4.8399999999999999E-2</v>
          </cell>
          <cell r="H2784">
            <v>12627.009999999998</v>
          </cell>
          <cell r="I2784">
            <v>3130665.64</v>
          </cell>
          <cell r="J2784">
            <v>4.8399999999999999E-2</v>
          </cell>
          <cell r="K2784">
            <v>12627.018081333334</v>
          </cell>
          <cell r="L2784">
            <v>0.01</v>
          </cell>
        </row>
        <row r="2785">
          <cell r="A2785" t="str">
            <v>E34401 PRD Gen, Wild Horse Solar</v>
          </cell>
          <cell r="B2785" t="str">
            <v>E34401 PRD Gen, Wild Horse Solar-11</v>
          </cell>
          <cell r="C2785" t="str">
            <v>403E</v>
          </cell>
          <cell r="E2785">
            <v>43434</v>
          </cell>
          <cell r="F2785">
            <v>3130665.64</v>
          </cell>
          <cell r="G2785">
            <v>4.8399999999999999E-2</v>
          </cell>
          <cell r="H2785">
            <v>12627.009999999998</v>
          </cell>
          <cell r="I2785">
            <v>3130665.64</v>
          </cell>
          <cell r="J2785">
            <v>4.8399999999999999E-2</v>
          </cell>
          <cell r="K2785">
            <v>12627.018081333334</v>
          </cell>
          <cell r="L2785">
            <v>0.01</v>
          </cell>
        </row>
        <row r="2786">
          <cell r="A2786" t="str">
            <v>E34401 PRD Gen, Wild Horse Solar</v>
          </cell>
          <cell r="B2786" t="str">
            <v>E34401 PRD Gen, Wild Horse Solar-12</v>
          </cell>
          <cell r="C2786" t="str">
            <v>403E</v>
          </cell>
          <cell r="E2786">
            <v>43465</v>
          </cell>
          <cell r="F2786">
            <v>3130665.64</v>
          </cell>
          <cell r="G2786">
            <v>4.8399999999999999E-2</v>
          </cell>
          <cell r="H2786">
            <v>12627.009999999998</v>
          </cell>
          <cell r="I2786">
            <v>3130665.64</v>
          </cell>
          <cell r="J2786">
            <v>4.8399999999999999E-2</v>
          </cell>
          <cell r="K2786">
            <v>12627.018081333334</v>
          </cell>
          <cell r="L2786">
            <v>0.01</v>
          </cell>
        </row>
        <row r="2787">
          <cell r="A2787" t="str">
            <v>E34401 PRD Gen, Wild Horse Solar Total</v>
          </cell>
          <cell r="C2787" t="str">
            <v>EPRD</v>
          </cell>
          <cell r="E2787" t="str">
            <v>Total</v>
          </cell>
          <cell r="F2787"/>
          <cell r="G2787"/>
          <cell r="H2787">
            <v>151524.11999999997</v>
          </cell>
          <cell r="I2787"/>
          <cell r="J2787">
            <v>0</v>
          </cell>
          <cell r="K2787">
            <v>151524.216976</v>
          </cell>
          <cell r="L2787">
            <v>0.1</v>
          </cell>
        </row>
        <row r="2788">
          <cell r="A2788" t="str">
            <v>E34401 PRD Gen, Wild Horse Wind</v>
          </cell>
          <cell r="B2788" t="str">
            <v>E34401 PRD Gen, Wild Horse Wind-1</v>
          </cell>
          <cell r="C2788" t="str">
            <v>403E</v>
          </cell>
          <cell r="E2788">
            <v>43131</v>
          </cell>
          <cell r="F2788">
            <v>299554249.41000003</v>
          </cell>
          <cell r="G2788">
            <v>4.8399999999999999E-2</v>
          </cell>
          <cell r="H2788">
            <v>1013330.5100000001</v>
          </cell>
          <cell r="I2788">
            <v>299676145.05000001</v>
          </cell>
          <cell r="J2788">
            <v>4.8399999999999999E-2</v>
          </cell>
          <cell r="K2788">
            <v>1013957.6000000001</v>
          </cell>
          <cell r="L2788">
            <v>627.09</v>
          </cell>
        </row>
        <row r="2789">
          <cell r="A2789" t="str">
            <v>E34401 PRD Gen, Wild Horse Wind</v>
          </cell>
          <cell r="B2789" t="str">
            <v>E34401 PRD Gen, Wild Horse Wind-2</v>
          </cell>
          <cell r="C2789" t="str">
            <v>403E</v>
          </cell>
          <cell r="E2789">
            <v>43159</v>
          </cell>
          <cell r="F2789">
            <v>299555824.87</v>
          </cell>
          <cell r="G2789">
            <v>4.8399999999999999E-2</v>
          </cell>
          <cell r="H2789">
            <v>1014614.69</v>
          </cell>
          <cell r="I2789">
            <v>299676145.05000001</v>
          </cell>
          <cell r="J2789">
            <v>4.8399999999999999E-2</v>
          </cell>
          <cell r="K2789">
            <v>1013957.6000000001</v>
          </cell>
          <cell r="L2789">
            <v>-657.09</v>
          </cell>
        </row>
        <row r="2790">
          <cell r="A2790" t="str">
            <v>E34401 PRD Gen, Wild Horse Wind</v>
          </cell>
          <cell r="B2790" t="str">
            <v>E34401 PRD Gen, Wild Horse Wind-3</v>
          </cell>
          <cell r="C2790" t="str">
            <v>403E</v>
          </cell>
          <cell r="E2790">
            <v>43190</v>
          </cell>
          <cell r="F2790">
            <v>299580812.16000003</v>
          </cell>
          <cell r="G2790">
            <v>4.8399999999999999E-2</v>
          </cell>
          <cell r="H2790">
            <v>1015315.39</v>
          </cell>
          <cell r="I2790">
            <v>299676145.05000001</v>
          </cell>
          <cell r="J2790">
            <v>4.8399999999999999E-2</v>
          </cell>
          <cell r="K2790">
            <v>1013957.6000000001</v>
          </cell>
          <cell r="L2790">
            <v>-1357.79</v>
          </cell>
        </row>
        <row r="2791">
          <cell r="A2791" t="str">
            <v>E34401 PRD Gen, Wild Horse Wind</v>
          </cell>
          <cell r="B2791" t="str">
            <v>E34401 PRD Gen, Wild Horse Wind-4</v>
          </cell>
          <cell r="C2791" t="str">
            <v>403E</v>
          </cell>
          <cell r="E2791">
            <v>43220</v>
          </cell>
          <cell r="F2791">
            <v>299912508.62</v>
          </cell>
          <cell r="G2791">
            <v>4.8399999999999999E-2</v>
          </cell>
          <cell r="H2791">
            <v>1016461.8399999999</v>
          </cell>
          <cell r="I2791">
            <v>299676145.05000001</v>
          </cell>
          <cell r="J2791">
            <v>4.8399999999999999E-2</v>
          </cell>
          <cell r="K2791">
            <v>1013957.6000000001</v>
          </cell>
          <cell r="L2791">
            <v>-2504.2399999999998</v>
          </cell>
        </row>
        <row r="2792">
          <cell r="A2792" t="str">
            <v>E34401 PRD Gen, Wild Horse Wind</v>
          </cell>
          <cell r="B2792" t="str">
            <v>E34401 PRD Gen, Wild Horse Wind-5</v>
          </cell>
          <cell r="C2792" t="str">
            <v>403E</v>
          </cell>
          <cell r="E2792">
            <v>43251</v>
          </cell>
          <cell r="F2792">
            <v>299901250.63999999</v>
          </cell>
          <cell r="G2792">
            <v>4.8399999999999999E-2</v>
          </cell>
          <cell r="H2792">
            <v>1016224.47</v>
          </cell>
          <cell r="I2792">
            <v>299676145.05000001</v>
          </cell>
          <cell r="J2792">
            <v>4.8399999999999999E-2</v>
          </cell>
          <cell r="K2792">
            <v>1013957.6000000001</v>
          </cell>
          <cell r="L2792">
            <v>-2266.87</v>
          </cell>
        </row>
        <row r="2793">
          <cell r="A2793" t="str">
            <v>E34401 PRD Gen, Wild Horse Wind</v>
          </cell>
          <cell r="B2793" t="str">
            <v>E34401 PRD Gen, Wild Horse Wind-6</v>
          </cell>
          <cell r="C2793" t="str">
            <v>403E</v>
          </cell>
          <cell r="E2793">
            <v>43281</v>
          </cell>
          <cell r="F2793">
            <v>299592183.69</v>
          </cell>
          <cell r="G2793">
            <v>4.8399999999999999E-2</v>
          </cell>
          <cell r="H2793">
            <v>1014785.39</v>
          </cell>
          <cell r="I2793">
            <v>299676145.05000001</v>
          </cell>
          <cell r="J2793">
            <v>4.8399999999999999E-2</v>
          </cell>
          <cell r="K2793">
            <v>1013957.6000000001</v>
          </cell>
          <cell r="L2793">
            <v>-827.79</v>
          </cell>
        </row>
        <row r="2794">
          <cell r="A2794" t="str">
            <v>E34401 PRD Gen, Wild Horse Wind</v>
          </cell>
          <cell r="B2794" t="str">
            <v>E34401 PRD Gen, Wild Horse Wind-7</v>
          </cell>
          <cell r="C2794" t="str">
            <v>403E</v>
          </cell>
          <cell r="E2794">
            <v>43312</v>
          </cell>
          <cell r="F2794">
            <v>299608862.01999998</v>
          </cell>
          <cell r="G2794">
            <v>4.8399999999999999E-2</v>
          </cell>
          <cell r="H2794">
            <v>1014659.5999999999</v>
          </cell>
          <cell r="I2794">
            <v>299676145.05000001</v>
          </cell>
          <cell r="J2794">
            <v>4.8399999999999999E-2</v>
          </cell>
          <cell r="K2794">
            <v>1013957.6000000001</v>
          </cell>
          <cell r="L2794">
            <v>-702</v>
          </cell>
        </row>
        <row r="2795">
          <cell r="A2795" t="str">
            <v>E34401 PRD Gen, Wild Horse Wind</v>
          </cell>
          <cell r="B2795" t="str">
            <v>E34401 PRD Gen, Wild Horse Wind-8</v>
          </cell>
          <cell r="C2795" t="str">
            <v>403E</v>
          </cell>
          <cell r="E2795">
            <v>43343</v>
          </cell>
          <cell r="F2795">
            <v>299640386.08999997</v>
          </cell>
          <cell r="G2795">
            <v>4.8399999999999999E-2</v>
          </cell>
          <cell r="H2795">
            <v>1014593.2</v>
          </cell>
          <cell r="I2795">
            <v>299676145.05000001</v>
          </cell>
          <cell r="J2795">
            <v>4.8399999999999999E-2</v>
          </cell>
          <cell r="K2795">
            <v>1013957.6000000001</v>
          </cell>
          <cell r="L2795">
            <v>-635.6</v>
          </cell>
        </row>
        <row r="2796">
          <cell r="A2796" t="str">
            <v>E34401 PRD Gen, Wild Horse Wind</v>
          </cell>
          <cell r="B2796" t="str">
            <v>E34401 PRD Gen, Wild Horse Wind-9</v>
          </cell>
          <cell r="C2796" t="str">
            <v>403E</v>
          </cell>
          <cell r="E2796">
            <v>43373</v>
          </cell>
          <cell r="F2796">
            <v>299701853.42000002</v>
          </cell>
          <cell r="G2796">
            <v>4.8399999999999999E-2</v>
          </cell>
          <cell r="H2796">
            <v>1014646.9300000002</v>
          </cell>
          <cell r="I2796">
            <v>299676145.05000001</v>
          </cell>
          <cell r="J2796">
            <v>4.8399999999999999E-2</v>
          </cell>
          <cell r="K2796">
            <v>1013957.6000000001</v>
          </cell>
          <cell r="L2796">
            <v>-689.33</v>
          </cell>
        </row>
        <row r="2797">
          <cell r="A2797" t="str">
            <v>E34401 PRD Gen, Wild Horse Wind</v>
          </cell>
          <cell r="B2797" t="str">
            <v>E34401 PRD Gen, Wild Horse Wind-10</v>
          </cell>
          <cell r="C2797" t="str">
            <v>403E</v>
          </cell>
          <cell r="E2797">
            <v>43404</v>
          </cell>
          <cell r="F2797">
            <v>299751103.54000002</v>
          </cell>
          <cell r="G2797">
            <v>4.8399999999999999E-2</v>
          </cell>
          <cell r="H2797">
            <v>1014650.9500000001</v>
          </cell>
          <cell r="I2797">
            <v>299676145.05000001</v>
          </cell>
          <cell r="J2797">
            <v>4.8399999999999999E-2</v>
          </cell>
          <cell r="K2797">
            <v>1013957.6000000001</v>
          </cell>
          <cell r="L2797">
            <v>-693.35</v>
          </cell>
        </row>
        <row r="2798">
          <cell r="A2798" t="str">
            <v>E34401 PRD Gen, Wild Horse Wind</v>
          </cell>
          <cell r="B2798" t="str">
            <v>E34401 PRD Gen, Wild Horse Wind-11</v>
          </cell>
          <cell r="C2798" t="str">
            <v>403E</v>
          </cell>
          <cell r="E2798">
            <v>43434</v>
          </cell>
          <cell r="F2798">
            <v>299715386.66000003</v>
          </cell>
          <cell r="G2798">
            <v>4.8399999999999999E-2</v>
          </cell>
          <cell r="H2798">
            <v>1014311.54</v>
          </cell>
          <cell r="I2798">
            <v>299676145.05000001</v>
          </cell>
          <cell r="J2798">
            <v>4.8399999999999999E-2</v>
          </cell>
          <cell r="K2798">
            <v>1013957.6000000001</v>
          </cell>
          <cell r="L2798">
            <v>-353.94</v>
          </cell>
        </row>
        <row r="2799">
          <cell r="A2799" t="str">
            <v>E34401 PRD Gen, Wild Horse Wind</v>
          </cell>
          <cell r="B2799" t="str">
            <v>E34401 PRD Gen, Wild Horse Wind-12</v>
          </cell>
          <cell r="C2799" t="str">
            <v>403E</v>
          </cell>
          <cell r="E2799">
            <v>43465</v>
          </cell>
          <cell r="F2799">
            <v>299676145.05000001</v>
          </cell>
          <cell r="G2799">
            <v>4.8399999999999999E-2</v>
          </cell>
          <cell r="H2799">
            <v>1013957.6000000001</v>
          </cell>
          <cell r="I2799">
            <v>299676145.05000001</v>
          </cell>
          <cell r="J2799">
            <v>4.8399999999999999E-2</v>
          </cell>
          <cell r="K2799">
            <v>1013957.6000000001</v>
          </cell>
          <cell r="L2799">
            <v>0</v>
          </cell>
        </row>
        <row r="2800">
          <cell r="A2800" t="str">
            <v>E34401 PRD Gen, Wild Horse Wind Total</v>
          </cell>
          <cell r="C2800" t="str">
            <v>EPRD</v>
          </cell>
          <cell r="E2800" t="str">
            <v>Total</v>
          </cell>
          <cell r="F2800"/>
          <cell r="G2800"/>
          <cell r="H2800">
            <v>12177552.109999998</v>
          </cell>
          <cell r="I2800"/>
          <cell r="J2800">
            <v>0</v>
          </cell>
          <cell r="K2800">
            <v>12167491.199999997</v>
          </cell>
          <cell r="L2800">
            <v>-10060.91</v>
          </cell>
        </row>
        <row r="2801">
          <cell r="A2801" t="str">
            <v>E34401 PRD Gen,Wild Horse Expansion</v>
          </cell>
          <cell r="B2801" t="str">
            <v>E34401 PRD Gen,Wild Horse Expansion-1</v>
          </cell>
          <cell r="C2801" t="str">
            <v>403E</v>
          </cell>
          <cell r="E2801">
            <v>43131</v>
          </cell>
          <cell r="F2801">
            <v>67666311.659999996</v>
          </cell>
          <cell r="G2801">
            <v>4.8399999999999999E-2</v>
          </cell>
          <cell r="H2801">
            <v>272920.78999999998</v>
          </cell>
          <cell r="I2801">
            <v>67592448.629999995</v>
          </cell>
          <cell r="J2801">
            <v>4.8399999999999999E-2</v>
          </cell>
          <cell r="K2801">
            <v>272622.87614099996</v>
          </cell>
          <cell r="L2801">
            <v>-297.91000000000003</v>
          </cell>
        </row>
        <row r="2802">
          <cell r="A2802" t="str">
            <v>E34401 PRD Gen,Wild Horse Expansion</v>
          </cell>
          <cell r="B2802" t="str">
            <v>E34401 PRD Gen,Wild Horse Expansion-2</v>
          </cell>
          <cell r="C2802" t="str">
            <v>403E</v>
          </cell>
          <cell r="E2802">
            <v>43159</v>
          </cell>
          <cell r="F2802">
            <v>67666311.659999996</v>
          </cell>
          <cell r="G2802">
            <v>4.8399999999999999E-2</v>
          </cell>
          <cell r="H2802">
            <v>272920.78999999998</v>
          </cell>
          <cell r="I2802">
            <v>67592448.629999995</v>
          </cell>
          <cell r="J2802">
            <v>4.8399999999999999E-2</v>
          </cell>
          <cell r="K2802">
            <v>272622.87614099996</v>
          </cell>
          <cell r="L2802">
            <v>-297.91000000000003</v>
          </cell>
        </row>
        <row r="2803">
          <cell r="A2803" t="str">
            <v>E34401 PRD Gen,Wild Horse Expansion</v>
          </cell>
          <cell r="B2803" t="str">
            <v>E34401 PRD Gen,Wild Horse Expansion-3</v>
          </cell>
          <cell r="C2803" t="str">
            <v>403E</v>
          </cell>
          <cell r="E2803">
            <v>43190</v>
          </cell>
          <cell r="F2803">
            <v>67665697.129999995</v>
          </cell>
          <cell r="G2803">
            <v>4.8399999999999999E-2</v>
          </cell>
          <cell r="H2803">
            <v>272918.31</v>
          </cell>
          <cell r="I2803">
            <v>67592448.629999995</v>
          </cell>
          <cell r="J2803">
            <v>4.8399999999999999E-2</v>
          </cell>
          <cell r="K2803">
            <v>272622.87614099996</v>
          </cell>
          <cell r="L2803">
            <v>-295.43</v>
          </cell>
        </row>
        <row r="2804">
          <cell r="A2804" t="str">
            <v>E34401 PRD Gen,Wild Horse Expansion</v>
          </cell>
          <cell r="B2804" t="str">
            <v>E34401 PRD Gen,Wild Horse Expansion-4</v>
          </cell>
          <cell r="C2804" t="str">
            <v>403E</v>
          </cell>
          <cell r="E2804">
            <v>43220</v>
          </cell>
          <cell r="F2804">
            <v>67665082.599999994</v>
          </cell>
          <cell r="G2804">
            <v>4.8399999999999999E-2</v>
          </cell>
          <cell r="H2804">
            <v>272915.83</v>
          </cell>
          <cell r="I2804">
            <v>67592448.629999995</v>
          </cell>
          <cell r="J2804">
            <v>4.8399999999999999E-2</v>
          </cell>
          <cell r="K2804">
            <v>272622.87614099996</v>
          </cell>
          <cell r="L2804">
            <v>-292.95</v>
          </cell>
        </row>
        <row r="2805">
          <cell r="A2805" t="str">
            <v>E34401 PRD Gen,Wild Horse Expansion</v>
          </cell>
          <cell r="B2805" t="str">
            <v>E34401 PRD Gen,Wild Horse Expansion-5</v>
          </cell>
          <cell r="C2805" t="str">
            <v>403E</v>
          </cell>
          <cell r="E2805">
            <v>43251</v>
          </cell>
          <cell r="F2805">
            <v>67629267.629999995</v>
          </cell>
          <cell r="G2805">
            <v>4.8399999999999999E-2</v>
          </cell>
          <cell r="H2805">
            <v>272771.38</v>
          </cell>
          <cell r="I2805">
            <v>67592448.629999995</v>
          </cell>
          <cell r="J2805">
            <v>4.8399999999999999E-2</v>
          </cell>
          <cell r="K2805">
            <v>272622.87614099996</v>
          </cell>
          <cell r="L2805">
            <v>-148.5</v>
          </cell>
        </row>
        <row r="2806">
          <cell r="A2806" t="str">
            <v>E34401 PRD Gen,Wild Horse Expansion</v>
          </cell>
          <cell r="B2806" t="str">
            <v>E34401 PRD Gen,Wild Horse Expansion-6</v>
          </cell>
          <cell r="C2806" t="str">
            <v>403E</v>
          </cell>
          <cell r="E2806">
            <v>43281</v>
          </cell>
          <cell r="F2806">
            <v>67593452.659999996</v>
          </cell>
          <cell r="G2806">
            <v>4.8399999999999999E-2</v>
          </cell>
          <cell r="H2806">
            <v>272626.92</v>
          </cell>
          <cell r="I2806">
            <v>67592448.629999995</v>
          </cell>
          <cell r="J2806">
            <v>4.8399999999999999E-2</v>
          </cell>
          <cell r="K2806">
            <v>272622.87614099996</v>
          </cell>
          <cell r="L2806">
            <v>-4.04</v>
          </cell>
        </row>
        <row r="2807">
          <cell r="A2807" t="str">
            <v>E34401 PRD Gen,Wild Horse Expansion</v>
          </cell>
          <cell r="B2807" t="str">
            <v>E34401 PRD Gen,Wild Horse Expansion-7</v>
          </cell>
          <cell r="C2807" t="str">
            <v>403E</v>
          </cell>
          <cell r="E2807">
            <v>43312</v>
          </cell>
          <cell r="F2807">
            <v>67593452.659999996</v>
          </cell>
          <cell r="G2807">
            <v>4.8399999999999999E-2</v>
          </cell>
          <cell r="H2807">
            <v>272626.92</v>
          </cell>
          <cell r="I2807">
            <v>67592448.629999995</v>
          </cell>
          <cell r="J2807">
            <v>4.8399999999999999E-2</v>
          </cell>
          <cell r="K2807">
            <v>272622.87614099996</v>
          </cell>
          <cell r="L2807">
            <v>-4.04</v>
          </cell>
        </row>
        <row r="2808">
          <cell r="A2808" t="str">
            <v>E34401 PRD Gen,Wild Horse Expansion</v>
          </cell>
          <cell r="B2808" t="str">
            <v>E34401 PRD Gen,Wild Horse Expansion-8</v>
          </cell>
          <cell r="C2808" t="str">
            <v>403E</v>
          </cell>
          <cell r="E2808">
            <v>43343</v>
          </cell>
          <cell r="F2808">
            <v>67593452.659999996</v>
          </cell>
          <cell r="G2808">
            <v>4.8399999999999999E-2</v>
          </cell>
          <cell r="H2808">
            <v>272626.92</v>
          </cell>
          <cell r="I2808">
            <v>67592448.629999995</v>
          </cell>
          <cell r="J2808">
            <v>4.8399999999999999E-2</v>
          </cell>
          <cell r="K2808">
            <v>272622.87614099996</v>
          </cell>
          <cell r="L2808">
            <v>-4.04</v>
          </cell>
        </row>
        <row r="2809">
          <cell r="A2809" t="str">
            <v>E34401 PRD Gen,Wild Horse Expansion</v>
          </cell>
          <cell r="B2809" t="str">
            <v>E34401 PRD Gen,Wild Horse Expansion-9</v>
          </cell>
          <cell r="C2809" t="str">
            <v>403E</v>
          </cell>
          <cell r="E2809">
            <v>43373</v>
          </cell>
          <cell r="F2809">
            <v>67593461.390000001</v>
          </cell>
          <cell r="G2809">
            <v>4.8399999999999999E-2</v>
          </cell>
          <cell r="H2809">
            <v>272626.95999999996</v>
          </cell>
          <cell r="I2809">
            <v>67592448.629999995</v>
          </cell>
          <cell r="J2809">
            <v>4.8399999999999999E-2</v>
          </cell>
          <cell r="K2809">
            <v>272622.87614099996</v>
          </cell>
          <cell r="L2809">
            <v>-4.08</v>
          </cell>
        </row>
        <row r="2810">
          <cell r="A2810" t="str">
            <v>E34401 PRD Gen,Wild Horse Expansion</v>
          </cell>
          <cell r="B2810" t="str">
            <v>E34401 PRD Gen,Wild Horse Expansion-10</v>
          </cell>
          <cell r="C2810" t="str">
            <v>403E</v>
          </cell>
          <cell r="E2810">
            <v>43404</v>
          </cell>
          <cell r="F2810">
            <v>67593470.120000005</v>
          </cell>
          <cell r="G2810">
            <v>4.8399999999999999E-2</v>
          </cell>
          <cell r="H2810">
            <v>272627</v>
          </cell>
          <cell r="I2810">
            <v>67592448.629999995</v>
          </cell>
          <cell r="J2810">
            <v>4.8399999999999999E-2</v>
          </cell>
          <cell r="K2810">
            <v>272622.87614099996</v>
          </cell>
          <cell r="L2810">
            <v>-4.12</v>
          </cell>
        </row>
        <row r="2811">
          <cell r="A2811" t="str">
            <v>E34401 PRD Gen,Wild Horse Expansion</v>
          </cell>
          <cell r="B2811" t="str">
            <v>E34401 PRD Gen,Wild Horse Expansion-11</v>
          </cell>
          <cell r="C2811" t="str">
            <v>403E</v>
          </cell>
          <cell r="E2811">
            <v>43434</v>
          </cell>
          <cell r="F2811">
            <v>67593470.120000005</v>
          </cell>
          <cell r="G2811">
            <v>4.8399999999999999E-2</v>
          </cell>
          <cell r="H2811">
            <v>272627</v>
          </cell>
          <cell r="I2811">
            <v>67592448.629999995</v>
          </cell>
          <cell r="J2811">
            <v>4.8399999999999999E-2</v>
          </cell>
          <cell r="K2811">
            <v>272622.87614099996</v>
          </cell>
          <cell r="L2811">
            <v>-4.12</v>
          </cell>
        </row>
        <row r="2812">
          <cell r="A2812" t="str">
            <v>E34401 PRD Gen,Wild Horse Expansion</v>
          </cell>
          <cell r="B2812" t="str">
            <v>E34401 PRD Gen,Wild Horse Expansion-12</v>
          </cell>
          <cell r="C2812" t="str">
            <v>403E</v>
          </cell>
          <cell r="E2812">
            <v>43465</v>
          </cell>
          <cell r="F2812">
            <v>67592448.629999995</v>
          </cell>
          <cell r="G2812">
            <v>4.8399999999999999E-2</v>
          </cell>
          <cell r="H2812">
            <v>272622.88</v>
          </cell>
          <cell r="I2812">
            <v>67592448.629999995</v>
          </cell>
          <cell r="J2812">
            <v>4.8399999999999999E-2</v>
          </cell>
          <cell r="K2812">
            <v>272622.87614099996</v>
          </cell>
          <cell r="L2812">
            <v>0</v>
          </cell>
        </row>
        <row r="2813">
          <cell r="A2813" t="str">
            <v>E34401 PRD Gen,Wild Horse Expansion Total</v>
          </cell>
          <cell r="C2813" t="str">
            <v>EPRD</v>
          </cell>
          <cell r="E2813" t="str">
            <v>Total</v>
          </cell>
          <cell r="F2813"/>
          <cell r="G2813"/>
          <cell r="H2813">
            <v>3272831.6999999997</v>
          </cell>
          <cell r="I2813"/>
          <cell r="J2813">
            <v>0</v>
          </cell>
          <cell r="K2813">
            <v>3271474.5136920004</v>
          </cell>
          <cell r="L2813">
            <v>-1357.19</v>
          </cell>
        </row>
        <row r="2814">
          <cell r="A2814" t="str">
            <v>E34420 PRD Gen, Encogen</v>
          </cell>
          <cell r="B2814" t="str">
            <v>E34420 PRD Gen, Encogen-1</v>
          </cell>
          <cell r="C2814" t="str">
            <v>403E</v>
          </cell>
          <cell r="E2814">
            <v>43131</v>
          </cell>
          <cell r="F2814">
            <v>74375981.069999993</v>
          </cell>
          <cell r="G2814">
            <v>7.2999999999999992E-3</v>
          </cell>
          <cell r="H2814">
            <v>45245.39</v>
          </cell>
          <cell r="I2814">
            <v>74713670.290000007</v>
          </cell>
          <cell r="J2814">
            <v>7.2999999999999992E-3</v>
          </cell>
          <cell r="K2814">
            <v>45450.816093083333</v>
          </cell>
          <cell r="L2814">
            <v>205.43</v>
          </cell>
        </row>
        <row r="2815">
          <cell r="A2815" t="str">
            <v>E34420 PRD Gen, Encogen</v>
          </cell>
          <cell r="B2815" t="str">
            <v>E34420 PRD Gen, Encogen-2</v>
          </cell>
          <cell r="C2815" t="str">
            <v>403E</v>
          </cell>
          <cell r="E2815">
            <v>43159</v>
          </cell>
          <cell r="F2815">
            <v>74375981.069999993</v>
          </cell>
          <cell r="G2815">
            <v>7.2999999999999992E-3</v>
          </cell>
          <cell r="H2815">
            <v>45245.39</v>
          </cell>
          <cell r="I2815">
            <v>74713670.290000007</v>
          </cell>
          <cell r="J2815">
            <v>7.2999999999999992E-3</v>
          </cell>
          <cell r="K2815">
            <v>45450.816093083333</v>
          </cell>
          <cell r="L2815">
            <v>205.43</v>
          </cell>
        </row>
        <row r="2816">
          <cell r="A2816" t="str">
            <v>E34420 PRD Gen, Encogen</v>
          </cell>
          <cell r="B2816" t="str">
            <v>E34420 PRD Gen, Encogen-3</v>
          </cell>
          <cell r="C2816" t="str">
            <v>403E</v>
          </cell>
          <cell r="E2816">
            <v>43190</v>
          </cell>
          <cell r="F2816">
            <v>74375981.069999993</v>
          </cell>
          <cell r="G2816">
            <v>7.2999999999999992E-3</v>
          </cell>
          <cell r="H2816">
            <v>45245.39</v>
          </cell>
          <cell r="I2816">
            <v>74713670.290000007</v>
          </cell>
          <cell r="J2816">
            <v>7.2999999999999992E-3</v>
          </cell>
          <cell r="K2816">
            <v>45450.816093083333</v>
          </cell>
          <cell r="L2816">
            <v>205.43</v>
          </cell>
        </row>
        <row r="2817">
          <cell r="A2817" t="str">
            <v>E34420 PRD Gen, Encogen</v>
          </cell>
          <cell r="B2817" t="str">
            <v>E34420 PRD Gen, Encogen-4</v>
          </cell>
          <cell r="C2817" t="str">
            <v>403E</v>
          </cell>
          <cell r="E2817">
            <v>43220</v>
          </cell>
          <cell r="F2817">
            <v>74375981.069999993</v>
          </cell>
          <cell r="G2817">
            <v>7.2999999999999992E-3</v>
          </cell>
          <cell r="H2817">
            <v>45245.39</v>
          </cell>
          <cell r="I2817">
            <v>74713670.290000007</v>
          </cell>
          <cell r="J2817">
            <v>7.2999999999999992E-3</v>
          </cell>
          <cell r="K2817">
            <v>45450.816093083333</v>
          </cell>
          <cell r="L2817">
            <v>205.43</v>
          </cell>
        </row>
        <row r="2818">
          <cell r="A2818" t="str">
            <v>E34420 PRD Gen, Encogen</v>
          </cell>
          <cell r="B2818" t="str">
            <v>E34420 PRD Gen, Encogen-5</v>
          </cell>
          <cell r="C2818" t="str">
            <v>403E</v>
          </cell>
          <cell r="E2818">
            <v>43251</v>
          </cell>
          <cell r="F2818">
            <v>74375981.069999993</v>
          </cell>
          <cell r="G2818">
            <v>7.2999999999999992E-3</v>
          </cell>
          <cell r="H2818">
            <v>45245.39</v>
          </cell>
          <cell r="I2818">
            <v>74713670.290000007</v>
          </cell>
          <cell r="J2818">
            <v>7.2999999999999992E-3</v>
          </cell>
          <cell r="K2818">
            <v>45450.816093083333</v>
          </cell>
          <cell r="L2818">
            <v>205.43</v>
          </cell>
        </row>
        <row r="2819">
          <cell r="A2819" t="str">
            <v>E34420 PRD Gen, Encogen</v>
          </cell>
          <cell r="B2819" t="str">
            <v>E34420 PRD Gen, Encogen-6</v>
          </cell>
          <cell r="C2819" t="str">
            <v>403E</v>
          </cell>
          <cell r="E2819">
            <v>43281</v>
          </cell>
          <cell r="F2819">
            <v>74375981.069999993</v>
          </cell>
          <cell r="G2819">
            <v>7.2999999999999992E-3</v>
          </cell>
          <cell r="H2819">
            <v>45245.39</v>
          </cell>
          <cell r="I2819">
            <v>74713670.290000007</v>
          </cell>
          <cell r="J2819">
            <v>7.2999999999999992E-3</v>
          </cell>
          <cell r="K2819">
            <v>45450.816093083333</v>
          </cell>
          <cell r="L2819">
            <v>205.43</v>
          </cell>
        </row>
        <row r="2820">
          <cell r="A2820" t="str">
            <v>E34420 PRD Gen, Encogen</v>
          </cell>
          <cell r="B2820" t="str">
            <v>E34420 PRD Gen, Encogen-7</v>
          </cell>
          <cell r="C2820" t="str">
            <v>403E</v>
          </cell>
          <cell r="E2820">
            <v>43312</v>
          </cell>
          <cell r="F2820">
            <v>74375981.069999993</v>
          </cell>
          <cell r="G2820">
            <v>7.2999999999999992E-3</v>
          </cell>
          <cell r="H2820">
            <v>45245.39</v>
          </cell>
          <cell r="I2820">
            <v>74713670.290000007</v>
          </cell>
          <cell r="J2820">
            <v>7.2999999999999992E-3</v>
          </cell>
          <cell r="K2820">
            <v>45450.816093083333</v>
          </cell>
          <cell r="L2820">
            <v>205.43</v>
          </cell>
        </row>
        <row r="2821">
          <cell r="A2821" t="str">
            <v>E34420 PRD Gen, Encogen</v>
          </cell>
          <cell r="B2821" t="str">
            <v>E34420 PRD Gen, Encogen-8</v>
          </cell>
          <cell r="C2821" t="str">
            <v>403E</v>
          </cell>
          <cell r="E2821">
            <v>43343</v>
          </cell>
          <cell r="F2821">
            <v>74375981.069999993</v>
          </cell>
          <cell r="G2821">
            <v>7.2999999999999992E-3</v>
          </cell>
          <cell r="H2821">
            <v>45245.39</v>
          </cell>
          <cell r="I2821">
            <v>74713670.290000007</v>
          </cell>
          <cell r="J2821">
            <v>7.2999999999999992E-3</v>
          </cell>
          <cell r="K2821">
            <v>45450.816093083333</v>
          </cell>
          <cell r="L2821">
            <v>205.43</v>
          </cell>
        </row>
        <row r="2822">
          <cell r="A2822" t="str">
            <v>E34420 PRD Gen, Encogen</v>
          </cell>
          <cell r="B2822" t="str">
            <v>E34420 PRD Gen, Encogen-9</v>
          </cell>
          <cell r="C2822" t="str">
            <v>403E</v>
          </cell>
          <cell r="E2822">
            <v>43373</v>
          </cell>
          <cell r="F2822">
            <v>74355718.209999993</v>
          </cell>
          <cell r="G2822">
            <v>7.2999999999999992E-3</v>
          </cell>
          <cell r="H2822">
            <v>45233.060000000005</v>
          </cell>
          <cell r="I2822">
            <v>74713670.290000007</v>
          </cell>
          <cell r="J2822">
            <v>7.2999999999999992E-3</v>
          </cell>
          <cell r="K2822">
            <v>45450.816093083333</v>
          </cell>
          <cell r="L2822">
            <v>217.76</v>
          </cell>
        </row>
        <row r="2823">
          <cell r="A2823" t="str">
            <v>E34420 PRD Gen, Encogen</v>
          </cell>
          <cell r="B2823" t="str">
            <v>E34420 PRD Gen, Encogen-10</v>
          </cell>
          <cell r="C2823" t="str">
            <v>403E</v>
          </cell>
          <cell r="E2823">
            <v>43404</v>
          </cell>
          <cell r="F2823">
            <v>74339170.209999993</v>
          </cell>
          <cell r="G2823">
            <v>7.2999999999999992E-3</v>
          </cell>
          <cell r="H2823">
            <v>45223</v>
          </cell>
          <cell r="I2823">
            <v>74713670.290000007</v>
          </cell>
          <cell r="J2823">
            <v>7.2999999999999992E-3</v>
          </cell>
          <cell r="K2823">
            <v>45450.816093083333</v>
          </cell>
          <cell r="L2823">
            <v>227.82</v>
          </cell>
        </row>
        <row r="2824">
          <cell r="A2824" t="str">
            <v>E34420 PRD Gen, Encogen</v>
          </cell>
          <cell r="B2824" t="str">
            <v>E34420 PRD Gen, Encogen-11</v>
          </cell>
          <cell r="C2824" t="str">
            <v>403E</v>
          </cell>
          <cell r="E2824">
            <v>43434</v>
          </cell>
          <cell r="F2824">
            <v>74350184.329999998</v>
          </cell>
          <cell r="G2824">
            <v>7.2999999999999992E-3</v>
          </cell>
          <cell r="H2824">
            <v>45229.689999999995</v>
          </cell>
          <cell r="I2824">
            <v>74713670.290000007</v>
          </cell>
          <cell r="J2824">
            <v>7.2999999999999992E-3</v>
          </cell>
          <cell r="K2824">
            <v>45450.816093083333</v>
          </cell>
          <cell r="L2824">
            <v>221.13</v>
          </cell>
        </row>
        <row r="2825">
          <cell r="A2825" t="str">
            <v>E34420 PRD Gen, Encogen</v>
          </cell>
          <cell r="B2825" t="str">
            <v>E34420 PRD Gen, Encogen-12</v>
          </cell>
          <cell r="C2825" t="str">
            <v>403E</v>
          </cell>
          <cell r="E2825">
            <v>43465</v>
          </cell>
          <cell r="F2825">
            <v>74713670.290000007</v>
          </cell>
          <cell r="G2825">
            <v>7.2999999999999992E-3</v>
          </cell>
          <cell r="H2825">
            <v>45450.82</v>
          </cell>
          <cell r="I2825">
            <v>74713670.290000007</v>
          </cell>
          <cell r="J2825">
            <v>7.2999999999999992E-3</v>
          </cell>
          <cell r="K2825">
            <v>45450.816093083333</v>
          </cell>
          <cell r="L2825">
            <v>0</v>
          </cell>
        </row>
        <row r="2826">
          <cell r="A2826" t="str">
            <v>E34420 PRD Gen, Encogen Total</v>
          </cell>
          <cell r="C2826" t="str">
            <v>EPRD</v>
          </cell>
          <cell r="E2826" t="str">
            <v>Total</v>
          </cell>
          <cell r="F2826"/>
          <cell r="G2826"/>
          <cell r="H2826">
            <v>543099.69000000006</v>
          </cell>
          <cell r="I2826"/>
          <cell r="J2826">
            <v>0</v>
          </cell>
          <cell r="K2826">
            <v>545409.79311700014</v>
          </cell>
          <cell r="L2826">
            <v>2310.1</v>
          </cell>
        </row>
        <row r="2827">
          <cell r="A2827" t="str">
            <v xml:space="preserve">E34420 PRD Gen, Ferndale </v>
          </cell>
          <cell r="B2827" t="str">
            <v>E34420 PRD Gen, Ferndale -1</v>
          </cell>
          <cell r="C2827" t="str">
            <v>403E</v>
          </cell>
          <cell r="E2827">
            <v>43131</v>
          </cell>
          <cell r="F2827">
            <v>48646143.310000002</v>
          </cell>
          <cell r="G2827">
            <v>1.5900000000000001E-2</v>
          </cell>
          <cell r="H2827">
            <v>64456.14</v>
          </cell>
          <cell r="I2827">
            <v>49613285.850000001</v>
          </cell>
          <cell r="J2827">
            <v>1.5900000000000001E-2</v>
          </cell>
          <cell r="K2827">
            <v>65737.603751250004</v>
          </cell>
          <cell r="L2827">
            <v>1281.46</v>
          </cell>
        </row>
        <row r="2828">
          <cell r="A2828" t="str">
            <v xml:space="preserve">E34420 PRD Gen, Ferndale </v>
          </cell>
          <cell r="B2828" t="str">
            <v>E34420 PRD Gen, Ferndale -2</v>
          </cell>
          <cell r="C2828" t="str">
            <v>403E</v>
          </cell>
          <cell r="E2828">
            <v>43159</v>
          </cell>
          <cell r="F2828">
            <v>48636568.18</v>
          </cell>
          <cell r="G2828">
            <v>1.5900000000000001E-2</v>
          </cell>
          <cell r="H2828">
            <v>64443.460000000006</v>
          </cell>
          <cell r="I2828">
            <v>49613285.850000001</v>
          </cell>
          <cell r="J2828">
            <v>1.5900000000000001E-2</v>
          </cell>
          <cell r="K2828">
            <v>65737.603751250004</v>
          </cell>
          <cell r="L2828">
            <v>1294.1400000000001</v>
          </cell>
        </row>
        <row r="2829">
          <cell r="A2829" t="str">
            <v xml:space="preserve">E34420 PRD Gen, Ferndale </v>
          </cell>
          <cell r="B2829" t="str">
            <v>E34420 PRD Gen, Ferndale -3</v>
          </cell>
          <cell r="C2829" t="str">
            <v>403E</v>
          </cell>
          <cell r="E2829">
            <v>43190</v>
          </cell>
          <cell r="F2829">
            <v>48636568.18</v>
          </cell>
          <cell r="G2829">
            <v>1.5900000000000001E-2</v>
          </cell>
          <cell r="H2829">
            <v>64443.460000000006</v>
          </cell>
          <cell r="I2829">
            <v>49613285.850000001</v>
          </cell>
          <cell r="J2829">
            <v>1.5900000000000001E-2</v>
          </cell>
          <cell r="K2829">
            <v>65737.603751250004</v>
          </cell>
          <cell r="L2829">
            <v>1294.1400000000001</v>
          </cell>
        </row>
        <row r="2830">
          <cell r="A2830" t="str">
            <v xml:space="preserve">E34420 PRD Gen, Ferndale </v>
          </cell>
          <cell r="B2830" t="str">
            <v>E34420 PRD Gen, Ferndale -4</v>
          </cell>
          <cell r="C2830" t="str">
            <v>403E</v>
          </cell>
          <cell r="E2830">
            <v>43220</v>
          </cell>
          <cell r="F2830">
            <v>48636568.18</v>
          </cell>
          <cell r="G2830">
            <v>1.5900000000000001E-2</v>
          </cell>
          <cell r="H2830">
            <v>64443.460000000006</v>
          </cell>
          <cell r="I2830">
            <v>49613285.850000001</v>
          </cell>
          <cell r="J2830">
            <v>1.5900000000000001E-2</v>
          </cell>
          <cell r="K2830">
            <v>65737.603751250004</v>
          </cell>
          <cell r="L2830">
            <v>1294.1400000000001</v>
          </cell>
        </row>
        <row r="2831">
          <cell r="A2831" t="str">
            <v xml:space="preserve">E34420 PRD Gen, Ferndale </v>
          </cell>
          <cell r="B2831" t="str">
            <v>E34420 PRD Gen, Ferndale -5</v>
          </cell>
          <cell r="C2831" t="str">
            <v>403E</v>
          </cell>
          <cell r="E2831">
            <v>43251</v>
          </cell>
          <cell r="F2831">
            <v>48636568.18</v>
          </cell>
          <cell r="G2831">
            <v>1.5900000000000001E-2</v>
          </cell>
          <cell r="H2831">
            <v>64443.460000000006</v>
          </cell>
          <cell r="I2831">
            <v>49613285.850000001</v>
          </cell>
          <cell r="J2831">
            <v>1.5900000000000001E-2</v>
          </cell>
          <cell r="K2831">
            <v>65737.603751250004</v>
          </cell>
          <cell r="L2831">
            <v>1294.1400000000001</v>
          </cell>
        </row>
        <row r="2832">
          <cell r="A2832" t="str">
            <v xml:space="preserve">E34420 PRD Gen, Ferndale </v>
          </cell>
          <cell r="B2832" t="str">
            <v>E34420 PRD Gen, Ferndale -6</v>
          </cell>
          <cell r="C2832" t="str">
            <v>403E</v>
          </cell>
          <cell r="E2832">
            <v>43281</v>
          </cell>
          <cell r="F2832">
            <v>48636568.18</v>
          </cell>
          <cell r="G2832">
            <v>1.5900000000000001E-2</v>
          </cell>
          <cell r="H2832">
            <v>64443.460000000006</v>
          </cell>
          <cell r="I2832">
            <v>49613285.850000001</v>
          </cell>
          <cell r="J2832">
            <v>1.5900000000000001E-2</v>
          </cell>
          <cell r="K2832">
            <v>65737.603751250004</v>
          </cell>
          <cell r="L2832">
            <v>1294.1400000000001</v>
          </cell>
        </row>
        <row r="2833">
          <cell r="A2833" t="str">
            <v xml:space="preserve">E34420 PRD Gen, Ferndale </v>
          </cell>
          <cell r="B2833" t="str">
            <v>E34420 PRD Gen, Ferndale -7</v>
          </cell>
          <cell r="C2833" t="str">
            <v>403E</v>
          </cell>
          <cell r="E2833">
            <v>43312</v>
          </cell>
          <cell r="F2833">
            <v>48636568.18</v>
          </cell>
          <cell r="G2833">
            <v>1.5900000000000001E-2</v>
          </cell>
          <cell r="H2833">
            <v>64443.460000000006</v>
          </cell>
          <cell r="I2833">
            <v>49613285.850000001</v>
          </cell>
          <cell r="J2833">
            <v>1.5900000000000001E-2</v>
          </cell>
          <cell r="K2833">
            <v>65737.603751250004</v>
          </cell>
          <cell r="L2833">
            <v>1294.1400000000001</v>
          </cell>
        </row>
        <row r="2834">
          <cell r="A2834" t="str">
            <v xml:space="preserve">E34420 PRD Gen, Ferndale </v>
          </cell>
          <cell r="B2834" t="str">
            <v>E34420 PRD Gen, Ferndale -8</v>
          </cell>
          <cell r="C2834" t="str">
            <v>403E</v>
          </cell>
          <cell r="E2834">
            <v>43343</v>
          </cell>
          <cell r="F2834">
            <v>48636568.18</v>
          </cell>
          <cell r="G2834">
            <v>1.5900000000000001E-2</v>
          </cell>
          <cell r="H2834">
            <v>64443.460000000006</v>
          </cell>
          <cell r="I2834">
            <v>49613285.850000001</v>
          </cell>
          <cell r="J2834">
            <v>1.5900000000000001E-2</v>
          </cell>
          <cell r="K2834">
            <v>65737.603751250004</v>
          </cell>
          <cell r="L2834">
            <v>1294.1400000000001</v>
          </cell>
        </row>
        <row r="2835">
          <cell r="A2835" t="str">
            <v xml:space="preserve">E34420 PRD Gen, Ferndale </v>
          </cell>
          <cell r="B2835" t="str">
            <v>E34420 PRD Gen, Ferndale -9</v>
          </cell>
          <cell r="C2835" t="str">
            <v>403E</v>
          </cell>
          <cell r="E2835">
            <v>43373</v>
          </cell>
          <cell r="F2835">
            <v>48636568.18</v>
          </cell>
          <cell r="G2835">
            <v>1.5900000000000001E-2</v>
          </cell>
          <cell r="H2835">
            <v>64443.460000000006</v>
          </cell>
          <cell r="I2835">
            <v>49613285.850000001</v>
          </cell>
          <cell r="J2835">
            <v>1.5900000000000001E-2</v>
          </cell>
          <cell r="K2835">
            <v>65737.603751250004</v>
          </cell>
          <cell r="L2835">
            <v>1294.1400000000001</v>
          </cell>
        </row>
        <row r="2836">
          <cell r="A2836" t="str">
            <v xml:space="preserve">E34420 PRD Gen, Ferndale </v>
          </cell>
          <cell r="B2836" t="str">
            <v>E34420 PRD Gen, Ferndale -10</v>
          </cell>
          <cell r="C2836" t="str">
            <v>403E</v>
          </cell>
          <cell r="E2836">
            <v>43404</v>
          </cell>
          <cell r="F2836">
            <v>48636568.18</v>
          </cell>
          <cell r="G2836">
            <v>1.5900000000000001E-2</v>
          </cell>
          <cell r="H2836">
            <v>64443.460000000006</v>
          </cell>
          <cell r="I2836">
            <v>49613285.850000001</v>
          </cell>
          <cell r="J2836">
            <v>1.5900000000000001E-2</v>
          </cell>
          <cell r="K2836">
            <v>65737.603751250004</v>
          </cell>
          <cell r="L2836">
            <v>1294.1400000000001</v>
          </cell>
        </row>
        <row r="2837">
          <cell r="A2837" t="str">
            <v xml:space="preserve">E34420 PRD Gen, Ferndale </v>
          </cell>
          <cell r="B2837" t="str">
            <v>E34420 PRD Gen, Ferndale -11</v>
          </cell>
          <cell r="C2837" t="str">
            <v>403E</v>
          </cell>
          <cell r="E2837">
            <v>43434</v>
          </cell>
          <cell r="F2837">
            <v>48636568.18</v>
          </cell>
          <cell r="G2837">
            <v>1.5900000000000001E-2</v>
          </cell>
          <cell r="H2837">
            <v>64443.460000000006</v>
          </cell>
          <cell r="I2837">
            <v>49613285.850000001</v>
          </cell>
          <cell r="J2837">
            <v>1.5900000000000001E-2</v>
          </cell>
          <cell r="K2837">
            <v>65737.603751250004</v>
          </cell>
          <cell r="L2837">
            <v>1294.1400000000001</v>
          </cell>
        </row>
        <row r="2838">
          <cell r="A2838" t="str">
            <v xml:space="preserve">E34420 PRD Gen, Ferndale </v>
          </cell>
          <cell r="B2838" t="str">
            <v>E34420 PRD Gen, Ferndale -12</v>
          </cell>
          <cell r="C2838" t="str">
            <v>403E</v>
          </cell>
          <cell r="E2838">
            <v>43465</v>
          </cell>
          <cell r="F2838">
            <v>49613285.850000001</v>
          </cell>
          <cell r="G2838">
            <v>1.5900000000000001E-2</v>
          </cell>
          <cell r="H2838">
            <v>65737.600000000006</v>
          </cell>
          <cell r="I2838">
            <v>49613285.850000001</v>
          </cell>
          <cell r="J2838">
            <v>1.5900000000000001E-2</v>
          </cell>
          <cell r="K2838">
            <v>65737.603751250004</v>
          </cell>
          <cell r="L2838">
            <v>0</v>
          </cell>
        </row>
        <row r="2839">
          <cell r="A2839" t="str">
            <v>E34420 PRD Gen, Ferndale  Total</v>
          </cell>
          <cell r="C2839" t="str">
            <v>EPRD</v>
          </cell>
          <cell r="E2839" t="str">
            <v>Total</v>
          </cell>
          <cell r="F2839"/>
          <cell r="G2839"/>
          <cell r="H2839">
            <v>774628.34</v>
          </cell>
          <cell r="I2839"/>
          <cell r="J2839">
            <v>0</v>
          </cell>
          <cell r="K2839">
            <v>788851.24501499988</v>
          </cell>
          <cell r="L2839">
            <v>14222.91</v>
          </cell>
        </row>
        <row r="2840">
          <cell r="A2840" t="str">
            <v>E34420 PRD Gen, Fred 1/APC</v>
          </cell>
          <cell r="B2840" t="str">
            <v>E34420 PRD Gen, Fred 1/APC-1</v>
          </cell>
          <cell r="C2840" t="str">
            <v>403E</v>
          </cell>
          <cell r="E2840">
            <v>43131</v>
          </cell>
          <cell r="F2840">
            <v>22755520.699999999</v>
          </cell>
          <cell r="G2840">
            <v>0.1153</v>
          </cell>
          <cell r="H2840">
            <v>218642.63</v>
          </cell>
          <cell r="I2840">
            <v>22762893.399999999</v>
          </cell>
          <cell r="J2840">
            <v>0.1153</v>
          </cell>
          <cell r="K2840">
            <v>218713.46741833331</v>
          </cell>
          <cell r="L2840">
            <v>70.84</v>
          </cell>
        </row>
        <row r="2841">
          <cell r="A2841" t="str">
            <v>E34420 PRD Gen, Fred 1/APC</v>
          </cell>
          <cell r="B2841" t="str">
            <v>E34420 PRD Gen, Fred 1/APC-2</v>
          </cell>
          <cell r="C2841" t="str">
            <v>403E</v>
          </cell>
          <cell r="E2841">
            <v>43159</v>
          </cell>
          <cell r="F2841">
            <v>22759207.050000001</v>
          </cell>
          <cell r="G2841">
            <v>0.1153</v>
          </cell>
          <cell r="H2841">
            <v>218678.03999999998</v>
          </cell>
          <cell r="I2841">
            <v>22762893.399999999</v>
          </cell>
          <cell r="J2841">
            <v>0.1153</v>
          </cell>
          <cell r="K2841">
            <v>218713.46741833331</v>
          </cell>
          <cell r="L2841">
            <v>35.43</v>
          </cell>
        </row>
        <row r="2842">
          <cell r="A2842" t="str">
            <v>E34420 PRD Gen, Fred 1/APC</v>
          </cell>
          <cell r="B2842" t="str">
            <v>E34420 PRD Gen, Fred 1/APC-3</v>
          </cell>
          <cell r="C2842" t="str">
            <v>403E</v>
          </cell>
          <cell r="E2842">
            <v>43190</v>
          </cell>
          <cell r="F2842">
            <v>22762893.399999999</v>
          </cell>
          <cell r="G2842">
            <v>0.1153</v>
          </cell>
          <cell r="H2842">
            <v>218713.47</v>
          </cell>
          <cell r="I2842">
            <v>22762893.399999999</v>
          </cell>
          <cell r="J2842">
            <v>0.1153</v>
          </cell>
          <cell r="K2842">
            <v>218713.46741833331</v>
          </cell>
          <cell r="L2842">
            <v>0</v>
          </cell>
        </row>
        <row r="2843">
          <cell r="A2843" t="str">
            <v>E34420 PRD Gen, Fred 1/APC</v>
          </cell>
          <cell r="B2843" t="str">
            <v>E34420 PRD Gen, Fred 1/APC-4</v>
          </cell>
          <cell r="C2843" t="str">
            <v>403E</v>
          </cell>
          <cell r="E2843">
            <v>43220</v>
          </cell>
          <cell r="F2843">
            <v>22762893.399999999</v>
          </cell>
          <cell r="G2843">
            <v>0.1153</v>
          </cell>
          <cell r="H2843">
            <v>218713.47</v>
          </cell>
          <cell r="I2843">
            <v>22762893.399999999</v>
          </cell>
          <cell r="J2843">
            <v>0.1153</v>
          </cell>
          <cell r="K2843">
            <v>218713.46741833331</v>
          </cell>
          <cell r="L2843">
            <v>0</v>
          </cell>
        </row>
        <row r="2844">
          <cell r="A2844" t="str">
            <v>E34420 PRD Gen, Fred 1/APC</v>
          </cell>
          <cell r="B2844" t="str">
            <v>E34420 PRD Gen, Fred 1/APC-5</v>
          </cell>
          <cell r="C2844" t="str">
            <v>403E</v>
          </cell>
          <cell r="E2844">
            <v>43251</v>
          </cell>
          <cell r="F2844">
            <v>22762893.399999999</v>
          </cell>
          <cell r="G2844">
            <v>0.1153</v>
          </cell>
          <cell r="H2844">
            <v>218713.47</v>
          </cell>
          <cell r="I2844">
            <v>22762893.399999999</v>
          </cell>
          <cell r="J2844">
            <v>0.1153</v>
          </cell>
          <cell r="K2844">
            <v>218713.46741833331</v>
          </cell>
          <cell r="L2844">
            <v>0</v>
          </cell>
        </row>
        <row r="2845">
          <cell r="A2845" t="str">
            <v>E34420 PRD Gen, Fred 1/APC</v>
          </cell>
          <cell r="B2845" t="str">
            <v>E34420 PRD Gen, Fred 1/APC-6</v>
          </cell>
          <cell r="C2845" t="str">
            <v>403E</v>
          </cell>
          <cell r="E2845">
            <v>43281</v>
          </cell>
          <cell r="F2845">
            <v>22762893.399999999</v>
          </cell>
          <cell r="G2845">
            <v>0.1153</v>
          </cell>
          <cell r="H2845">
            <v>218713.47</v>
          </cell>
          <cell r="I2845">
            <v>22762893.399999999</v>
          </cell>
          <cell r="J2845">
            <v>0.1153</v>
          </cell>
          <cell r="K2845">
            <v>218713.46741833331</v>
          </cell>
          <cell r="L2845">
            <v>0</v>
          </cell>
        </row>
        <row r="2846">
          <cell r="A2846" t="str">
            <v>E34420 PRD Gen, Fred 1/APC</v>
          </cell>
          <cell r="B2846" t="str">
            <v>E34420 PRD Gen, Fred 1/APC-7</v>
          </cell>
          <cell r="C2846" t="str">
            <v>403E</v>
          </cell>
          <cell r="E2846">
            <v>43312</v>
          </cell>
          <cell r="F2846">
            <v>22762893.399999999</v>
          </cell>
          <cell r="G2846">
            <v>0.1153</v>
          </cell>
          <cell r="H2846">
            <v>218713.47</v>
          </cell>
          <cell r="I2846">
            <v>22762893.399999999</v>
          </cell>
          <cell r="J2846">
            <v>0.1153</v>
          </cell>
          <cell r="K2846">
            <v>218713.46741833331</v>
          </cell>
          <cell r="L2846">
            <v>0</v>
          </cell>
        </row>
        <row r="2847">
          <cell r="A2847" t="str">
            <v>E34420 PRD Gen, Fred 1/APC</v>
          </cell>
          <cell r="B2847" t="str">
            <v>E34420 PRD Gen, Fred 1/APC-8</v>
          </cell>
          <cell r="C2847" t="str">
            <v>403E</v>
          </cell>
          <cell r="E2847">
            <v>43343</v>
          </cell>
          <cell r="F2847">
            <v>22762893.399999999</v>
          </cell>
          <cell r="G2847">
            <v>0.1153</v>
          </cell>
          <cell r="H2847">
            <v>218713.47</v>
          </cell>
          <cell r="I2847">
            <v>22762893.399999999</v>
          </cell>
          <cell r="J2847">
            <v>0.1153</v>
          </cell>
          <cell r="K2847">
            <v>218713.46741833331</v>
          </cell>
          <cell r="L2847">
            <v>0</v>
          </cell>
        </row>
        <row r="2848">
          <cell r="A2848" t="str">
            <v>E34420 PRD Gen, Fred 1/APC</v>
          </cell>
          <cell r="B2848" t="str">
            <v>E34420 PRD Gen, Fred 1/APC-9</v>
          </cell>
          <cell r="C2848" t="str">
            <v>403E</v>
          </cell>
          <cell r="E2848">
            <v>43373</v>
          </cell>
          <cell r="F2848">
            <v>22762893.399999999</v>
          </cell>
          <cell r="G2848">
            <v>0.1153</v>
          </cell>
          <cell r="H2848">
            <v>218713.47</v>
          </cell>
          <cell r="I2848">
            <v>22762893.399999999</v>
          </cell>
          <cell r="J2848">
            <v>0.1153</v>
          </cell>
          <cell r="K2848">
            <v>218713.46741833331</v>
          </cell>
          <cell r="L2848">
            <v>0</v>
          </cell>
        </row>
        <row r="2849">
          <cell r="A2849" t="str">
            <v>E34420 PRD Gen, Fred 1/APC</v>
          </cell>
          <cell r="B2849" t="str">
            <v>E34420 PRD Gen, Fred 1/APC-10</v>
          </cell>
          <cell r="C2849" t="str">
            <v>403E</v>
          </cell>
          <cell r="E2849">
            <v>43404</v>
          </cell>
          <cell r="F2849">
            <v>22762893.399999999</v>
          </cell>
          <cell r="G2849">
            <v>0.1153</v>
          </cell>
          <cell r="H2849">
            <v>218713.47</v>
          </cell>
          <cell r="I2849">
            <v>22762893.399999999</v>
          </cell>
          <cell r="J2849">
            <v>0.1153</v>
          </cell>
          <cell r="K2849">
            <v>218713.46741833331</v>
          </cell>
          <cell r="L2849">
            <v>0</v>
          </cell>
        </row>
        <row r="2850">
          <cell r="A2850" t="str">
            <v>E34420 PRD Gen, Fred 1/APC</v>
          </cell>
          <cell r="B2850" t="str">
            <v>E34420 PRD Gen, Fred 1/APC-11</v>
          </cell>
          <cell r="C2850" t="str">
            <v>403E</v>
          </cell>
          <cell r="E2850">
            <v>43434</v>
          </cell>
          <cell r="F2850">
            <v>22762893.399999999</v>
          </cell>
          <cell r="G2850">
            <v>0.1153</v>
          </cell>
          <cell r="H2850">
            <v>218713.47</v>
          </cell>
          <cell r="I2850">
            <v>22762893.399999999</v>
          </cell>
          <cell r="J2850">
            <v>0.1153</v>
          </cell>
          <cell r="K2850">
            <v>218713.46741833331</v>
          </cell>
          <cell r="L2850">
            <v>0</v>
          </cell>
        </row>
        <row r="2851">
          <cell r="A2851" t="str">
            <v>E34420 PRD Gen, Fred 1/APC</v>
          </cell>
          <cell r="B2851" t="str">
            <v>E34420 PRD Gen, Fred 1/APC-12</v>
          </cell>
          <cell r="C2851" t="str">
            <v>403E</v>
          </cell>
          <cell r="E2851">
            <v>43465</v>
          </cell>
          <cell r="F2851">
            <v>22762893.399999999</v>
          </cell>
          <cell r="G2851">
            <v>0.1153</v>
          </cell>
          <cell r="H2851">
            <v>218713.47</v>
          </cell>
          <cell r="I2851">
            <v>22762893.399999999</v>
          </cell>
          <cell r="J2851">
            <v>0.1153</v>
          </cell>
          <cell r="K2851">
            <v>218713.46741833331</v>
          </cell>
          <cell r="L2851">
            <v>0</v>
          </cell>
        </row>
        <row r="2852">
          <cell r="A2852" t="str">
            <v>E34420 PRD Gen, Fred 1/APC Total</v>
          </cell>
          <cell r="C2852" t="str">
            <v>EPRD</v>
          </cell>
          <cell r="E2852" t="str">
            <v>Total</v>
          </cell>
          <cell r="F2852"/>
          <cell r="G2852"/>
          <cell r="H2852">
            <v>2624455.3700000006</v>
          </cell>
          <cell r="I2852"/>
          <cell r="J2852">
            <v>0</v>
          </cell>
          <cell r="K2852">
            <v>2624561.6090200003</v>
          </cell>
          <cell r="L2852">
            <v>106.24</v>
          </cell>
        </row>
        <row r="2853">
          <cell r="A2853" t="str">
            <v>E34420 PRD Gen, Goldendale</v>
          </cell>
          <cell r="B2853" t="str">
            <v>E34420 PRD Gen, Goldendale-1</v>
          </cell>
          <cell r="C2853" t="str">
            <v>403E</v>
          </cell>
          <cell r="E2853">
            <v>43131</v>
          </cell>
          <cell r="F2853">
            <v>39371058.789999999</v>
          </cell>
          <cell r="G2853">
            <v>8.5599999999999996E-2</v>
          </cell>
          <cell r="H2853">
            <v>280846.88999999996</v>
          </cell>
          <cell r="I2853">
            <v>40252248.229999997</v>
          </cell>
          <cell r="J2853">
            <v>8.5599999999999996E-2</v>
          </cell>
          <cell r="K2853">
            <v>287132.70404066663</v>
          </cell>
          <cell r="L2853">
            <v>6285.81</v>
          </cell>
        </row>
        <row r="2854">
          <cell r="A2854" t="str">
            <v>E34420 PRD Gen, Goldendale</v>
          </cell>
          <cell r="B2854" t="str">
            <v>E34420 PRD Gen, Goldendale-2</v>
          </cell>
          <cell r="C2854" t="str">
            <v>403E</v>
          </cell>
          <cell r="E2854">
            <v>43159</v>
          </cell>
          <cell r="F2854">
            <v>39371058.789999999</v>
          </cell>
          <cell r="G2854">
            <v>8.5599999999999996E-2</v>
          </cell>
          <cell r="H2854">
            <v>280846.88999999996</v>
          </cell>
          <cell r="I2854">
            <v>40252248.229999997</v>
          </cell>
          <cell r="J2854">
            <v>8.5599999999999996E-2</v>
          </cell>
          <cell r="K2854">
            <v>287132.70404066663</v>
          </cell>
          <cell r="L2854">
            <v>6285.81</v>
          </cell>
        </row>
        <row r="2855">
          <cell r="A2855" t="str">
            <v>E34420 PRD Gen, Goldendale</v>
          </cell>
          <cell r="B2855" t="str">
            <v>E34420 PRD Gen, Goldendale-3</v>
          </cell>
          <cell r="C2855" t="str">
            <v>403E</v>
          </cell>
          <cell r="E2855">
            <v>43190</v>
          </cell>
          <cell r="F2855">
            <v>39371058.789999999</v>
          </cell>
          <cell r="G2855">
            <v>8.5599999999999996E-2</v>
          </cell>
          <cell r="H2855">
            <v>280846.88999999996</v>
          </cell>
          <cell r="I2855">
            <v>40252248.229999997</v>
          </cell>
          <cell r="J2855">
            <v>8.5599999999999996E-2</v>
          </cell>
          <cell r="K2855">
            <v>287132.70404066663</v>
          </cell>
          <cell r="L2855">
            <v>6285.81</v>
          </cell>
        </row>
        <row r="2856">
          <cell r="A2856" t="str">
            <v>E34420 PRD Gen, Goldendale</v>
          </cell>
          <cell r="B2856" t="str">
            <v>E34420 PRD Gen, Goldendale-4</v>
          </cell>
          <cell r="C2856" t="str">
            <v>403E</v>
          </cell>
          <cell r="E2856">
            <v>43220</v>
          </cell>
          <cell r="F2856">
            <v>39371058.789999999</v>
          </cell>
          <cell r="G2856">
            <v>8.5599999999999996E-2</v>
          </cell>
          <cell r="H2856">
            <v>280846.88999999996</v>
          </cell>
          <cell r="I2856">
            <v>40252248.229999997</v>
          </cell>
          <cell r="J2856">
            <v>8.5599999999999996E-2</v>
          </cell>
          <cell r="K2856">
            <v>287132.70404066663</v>
          </cell>
          <cell r="L2856">
            <v>6285.81</v>
          </cell>
        </row>
        <row r="2857">
          <cell r="A2857" t="str">
            <v>E34420 PRD Gen, Goldendale</v>
          </cell>
          <cell r="B2857" t="str">
            <v>E34420 PRD Gen, Goldendale-5</v>
          </cell>
          <cell r="C2857" t="str">
            <v>403E</v>
          </cell>
          <cell r="E2857">
            <v>43251</v>
          </cell>
          <cell r="F2857">
            <v>39371058.789999999</v>
          </cell>
          <cell r="G2857">
            <v>8.5599999999999996E-2</v>
          </cell>
          <cell r="H2857">
            <v>280846.88999999996</v>
          </cell>
          <cell r="I2857">
            <v>40252248.229999997</v>
          </cell>
          <cell r="J2857">
            <v>8.5599999999999996E-2</v>
          </cell>
          <cell r="K2857">
            <v>287132.70404066663</v>
          </cell>
          <cell r="L2857">
            <v>6285.81</v>
          </cell>
        </row>
        <row r="2858">
          <cell r="A2858" t="str">
            <v>E34420 PRD Gen, Goldendale</v>
          </cell>
          <cell r="B2858" t="str">
            <v>E34420 PRD Gen, Goldendale-6</v>
          </cell>
          <cell r="C2858" t="str">
            <v>403E</v>
          </cell>
          <cell r="E2858">
            <v>43281</v>
          </cell>
          <cell r="F2858">
            <v>39485983.020000003</v>
          </cell>
          <cell r="G2858">
            <v>8.5599999999999996E-2</v>
          </cell>
          <cell r="H2858">
            <v>281666.68</v>
          </cell>
          <cell r="I2858">
            <v>40252248.229999997</v>
          </cell>
          <cell r="J2858">
            <v>8.5599999999999996E-2</v>
          </cell>
          <cell r="K2858">
            <v>287132.70404066663</v>
          </cell>
          <cell r="L2858">
            <v>5466.02</v>
          </cell>
        </row>
        <row r="2859">
          <cell r="A2859" t="str">
            <v>E34420 PRD Gen, Goldendale</v>
          </cell>
          <cell r="B2859" t="str">
            <v>E34420 PRD Gen, Goldendale-7</v>
          </cell>
          <cell r="C2859" t="str">
            <v>403E</v>
          </cell>
          <cell r="E2859">
            <v>43312</v>
          </cell>
          <cell r="F2859">
            <v>39929155.32</v>
          </cell>
          <cell r="G2859">
            <v>8.5599999999999996E-2</v>
          </cell>
          <cell r="H2859">
            <v>284827.96999999997</v>
          </cell>
          <cell r="I2859">
            <v>40252248.229999997</v>
          </cell>
          <cell r="J2859">
            <v>8.5599999999999996E-2</v>
          </cell>
          <cell r="K2859">
            <v>287132.70404066663</v>
          </cell>
          <cell r="L2859">
            <v>2304.73</v>
          </cell>
        </row>
        <row r="2860">
          <cell r="A2860" t="str">
            <v>E34420 PRD Gen, Goldendale</v>
          </cell>
          <cell r="B2860" t="str">
            <v>E34420 PRD Gen, Goldendale-8</v>
          </cell>
          <cell r="C2860" t="str">
            <v>403E</v>
          </cell>
          <cell r="E2860">
            <v>43343</v>
          </cell>
          <cell r="F2860">
            <v>40257761.700000003</v>
          </cell>
          <cell r="G2860">
            <v>8.5599999999999996E-2</v>
          </cell>
          <cell r="H2860">
            <v>287172.02999999997</v>
          </cell>
          <cell r="I2860">
            <v>40252248.229999997</v>
          </cell>
          <cell r="J2860">
            <v>8.5599999999999996E-2</v>
          </cell>
          <cell r="K2860">
            <v>287132.70404066663</v>
          </cell>
          <cell r="L2860">
            <v>-39.33</v>
          </cell>
        </row>
        <row r="2861">
          <cell r="A2861" t="str">
            <v>E34420 PRD Gen, Goldendale</v>
          </cell>
          <cell r="B2861" t="str">
            <v>E34420 PRD Gen, Goldendale-9</v>
          </cell>
          <cell r="C2861" t="str">
            <v>403E</v>
          </cell>
          <cell r="E2861">
            <v>43373</v>
          </cell>
          <cell r="F2861">
            <v>40258119.990000002</v>
          </cell>
          <cell r="G2861">
            <v>8.5599999999999996E-2</v>
          </cell>
          <cell r="H2861">
            <v>287174.59000000003</v>
          </cell>
          <cell r="I2861">
            <v>40252248.229999997</v>
          </cell>
          <cell r="J2861">
            <v>8.5599999999999996E-2</v>
          </cell>
          <cell r="K2861">
            <v>287132.70404066663</v>
          </cell>
          <cell r="L2861">
            <v>-41.89</v>
          </cell>
        </row>
        <row r="2862">
          <cell r="A2862" t="str">
            <v>E34420 PRD Gen, Goldendale</v>
          </cell>
          <cell r="B2862" t="str">
            <v>E34420 PRD Gen, Goldendale-10</v>
          </cell>
          <cell r="C2862" t="str">
            <v>403E</v>
          </cell>
          <cell r="E2862">
            <v>43404</v>
          </cell>
          <cell r="F2862">
            <v>40255184.109999999</v>
          </cell>
          <cell r="G2862">
            <v>8.5599999999999996E-2</v>
          </cell>
          <cell r="H2862">
            <v>287153.64</v>
          </cell>
          <cell r="I2862">
            <v>40252248.229999997</v>
          </cell>
          <cell r="J2862">
            <v>8.5599999999999996E-2</v>
          </cell>
          <cell r="K2862">
            <v>287132.70404066663</v>
          </cell>
          <cell r="L2862">
            <v>-20.94</v>
          </cell>
        </row>
        <row r="2863">
          <cell r="A2863" t="str">
            <v>E34420 PRD Gen, Goldendale</v>
          </cell>
          <cell r="B2863" t="str">
            <v>E34420 PRD Gen, Goldendale-11</v>
          </cell>
          <cell r="C2863" t="str">
            <v>403E</v>
          </cell>
          <cell r="E2863">
            <v>43434</v>
          </cell>
          <cell r="F2863">
            <v>40252248.229999997</v>
          </cell>
          <cell r="G2863">
            <v>8.5599999999999996E-2</v>
          </cell>
          <cell r="H2863">
            <v>287132.7</v>
          </cell>
          <cell r="I2863">
            <v>40252248.229999997</v>
          </cell>
          <cell r="J2863">
            <v>8.5599999999999996E-2</v>
          </cell>
          <cell r="K2863">
            <v>287132.70404066663</v>
          </cell>
          <cell r="L2863">
            <v>0</v>
          </cell>
        </row>
        <row r="2864">
          <cell r="A2864" t="str">
            <v>E34420 PRD Gen, Goldendale</v>
          </cell>
          <cell r="B2864" t="str">
            <v>E34420 PRD Gen, Goldendale-12</v>
          </cell>
          <cell r="C2864" t="str">
            <v>403E</v>
          </cell>
          <cell r="E2864">
            <v>43465</v>
          </cell>
          <cell r="F2864">
            <v>40252248.229999997</v>
          </cell>
          <cell r="G2864">
            <v>8.5599999999999996E-2</v>
          </cell>
          <cell r="H2864">
            <v>287132.7</v>
          </cell>
          <cell r="I2864">
            <v>40252248.229999997</v>
          </cell>
          <cell r="J2864">
            <v>8.5599999999999996E-2</v>
          </cell>
          <cell r="K2864">
            <v>287132.70404066663</v>
          </cell>
          <cell r="L2864">
            <v>0</v>
          </cell>
        </row>
        <row r="2865">
          <cell r="A2865" t="str">
            <v>E34420 PRD Gen, Goldendale Total</v>
          </cell>
          <cell r="C2865" t="str">
            <v>EPRD</v>
          </cell>
          <cell r="E2865" t="str">
            <v>Total</v>
          </cell>
          <cell r="F2865"/>
          <cell r="G2865"/>
          <cell r="H2865">
            <v>3406494.76</v>
          </cell>
          <cell r="I2865"/>
          <cell r="J2865">
            <v>0</v>
          </cell>
          <cell r="K2865">
            <v>3445592.4484879994</v>
          </cell>
          <cell r="L2865">
            <v>39097.69</v>
          </cell>
        </row>
        <row r="2866">
          <cell r="A2866" t="str">
            <v>E34420 PRD Gen, Goldendale OP</v>
          </cell>
          <cell r="B2866" t="str">
            <v>E34420 PRD Gen, Goldendale OP-1</v>
          </cell>
          <cell r="C2866" t="str">
            <v>403E</v>
          </cell>
          <cell r="E2866">
            <v>43131</v>
          </cell>
          <cell r="F2866">
            <v>44242345.189999998</v>
          </cell>
          <cell r="G2866">
            <v>8.5599999999999996E-2</v>
          </cell>
          <cell r="H2866">
            <v>315595.40000000002</v>
          </cell>
          <cell r="I2866">
            <v>43626063.890000001</v>
          </cell>
          <cell r="J2866">
            <v>8.5599999999999996E-2</v>
          </cell>
          <cell r="K2866">
            <v>311199.25574866665</v>
          </cell>
          <cell r="L2866">
            <v>-4396.1400000000003</v>
          </cell>
        </row>
        <row r="2867">
          <cell r="A2867" t="str">
            <v>E34420 PRD Gen, Goldendale OP</v>
          </cell>
          <cell r="B2867" t="str">
            <v>E34420 PRD Gen, Goldendale OP-2</v>
          </cell>
          <cell r="C2867" t="str">
            <v>403E</v>
          </cell>
          <cell r="E2867">
            <v>43159</v>
          </cell>
          <cell r="F2867">
            <v>44242345.189999998</v>
          </cell>
          <cell r="G2867">
            <v>8.5599999999999996E-2</v>
          </cell>
          <cell r="H2867">
            <v>315595.40000000002</v>
          </cell>
          <cell r="I2867">
            <v>43626063.890000001</v>
          </cell>
          <cell r="J2867">
            <v>8.5599999999999996E-2</v>
          </cell>
          <cell r="K2867">
            <v>311199.25574866665</v>
          </cell>
          <cell r="L2867">
            <v>-4396.1400000000003</v>
          </cell>
        </row>
        <row r="2868">
          <cell r="A2868" t="str">
            <v>E34420 PRD Gen, Goldendale OP</v>
          </cell>
          <cell r="B2868" t="str">
            <v>E34420 PRD Gen, Goldendale OP-3</v>
          </cell>
          <cell r="C2868" t="str">
            <v>403E</v>
          </cell>
          <cell r="E2868">
            <v>43190</v>
          </cell>
          <cell r="F2868">
            <v>44242345.189999998</v>
          </cell>
          <cell r="G2868">
            <v>8.5599999999999996E-2</v>
          </cell>
          <cell r="H2868">
            <v>315595.40000000002</v>
          </cell>
          <cell r="I2868">
            <v>43626063.890000001</v>
          </cell>
          <cell r="J2868">
            <v>8.5599999999999996E-2</v>
          </cell>
          <cell r="K2868">
            <v>311199.25574866665</v>
          </cell>
          <cell r="L2868">
            <v>-4396.1400000000003</v>
          </cell>
        </row>
        <row r="2869">
          <cell r="A2869" t="str">
            <v>E34420 PRD Gen, Goldendale OP</v>
          </cell>
          <cell r="B2869" t="str">
            <v>E34420 PRD Gen, Goldendale OP-4</v>
          </cell>
          <cell r="C2869" t="str">
            <v>403E</v>
          </cell>
          <cell r="E2869">
            <v>43220</v>
          </cell>
          <cell r="F2869">
            <v>44242345.189999998</v>
          </cell>
          <cell r="G2869">
            <v>8.5599999999999996E-2</v>
          </cell>
          <cell r="H2869">
            <v>315595.40000000002</v>
          </cell>
          <cell r="I2869">
            <v>43626063.890000001</v>
          </cell>
          <cell r="J2869">
            <v>8.5599999999999996E-2</v>
          </cell>
          <cell r="K2869">
            <v>311199.25574866665</v>
          </cell>
          <cell r="L2869">
            <v>-4396.1400000000003</v>
          </cell>
        </row>
        <row r="2870">
          <cell r="A2870" t="str">
            <v>E34420 PRD Gen, Goldendale OP</v>
          </cell>
          <cell r="B2870" t="str">
            <v>E34420 PRD Gen, Goldendale OP-5</v>
          </cell>
          <cell r="C2870" t="str">
            <v>403E</v>
          </cell>
          <cell r="E2870">
            <v>43251</v>
          </cell>
          <cell r="F2870">
            <v>44242345.189999998</v>
          </cell>
          <cell r="G2870">
            <v>8.5599999999999996E-2</v>
          </cell>
          <cell r="H2870">
            <v>315595.40000000002</v>
          </cell>
          <cell r="I2870">
            <v>43626063.890000001</v>
          </cell>
          <cell r="J2870">
            <v>8.5599999999999996E-2</v>
          </cell>
          <cell r="K2870">
            <v>311199.25574866665</v>
          </cell>
          <cell r="L2870">
            <v>-4396.1400000000003</v>
          </cell>
        </row>
        <row r="2871">
          <cell r="A2871" t="str">
            <v>E34420 PRD Gen, Goldendale OP</v>
          </cell>
          <cell r="B2871" t="str">
            <v>E34420 PRD Gen, Goldendale OP-6</v>
          </cell>
          <cell r="C2871" t="str">
            <v>403E</v>
          </cell>
          <cell r="E2871">
            <v>43281</v>
          </cell>
          <cell r="F2871">
            <v>43985561.32</v>
          </cell>
          <cell r="G2871">
            <v>8.5599999999999996E-2</v>
          </cell>
          <cell r="H2871">
            <v>313763.67</v>
          </cell>
          <cell r="I2871">
            <v>43626063.890000001</v>
          </cell>
          <cell r="J2871">
            <v>8.5599999999999996E-2</v>
          </cell>
          <cell r="K2871">
            <v>311199.25574866665</v>
          </cell>
          <cell r="L2871">
            <v>-2564.41</v>
          </cell>
        </row>
        <row r="2872">
          <cell r="A2872" t="str">
            <v>E34420 PRD Gen, Goldendale OP</v>
          </cell>
          <cell r="B2872" t="str">
            <v>E34420 PRD Gen, Goldendale OP-7</v>
          </cell>
          <cell r="C2872" t="str">
            <v>403E</v>
          </cell>
          <cell r="E2872">
            <v>43312</v>
          </cell>
          <cell r="F2872">
            <v>43677420.670000002</v>
          </cell>
          <cell r="G2872">
            <v>8.5599999999999996E-2</v>
          </cell>
          <cell r="H2872">
            <v>311565.60000000003</v>
          </cell>
          <cell r="I2872">
            <v>43626063.890000001</v>
          </cell>
          <cell r="J2872">
            <v>8.5599999999999996E-2</v>
          </cell>
          <cell r="K2872">
            <v>311199.25574866665</v>
          </cell>
          <cell r="L2872">
            <v>-366.34</v>
          </cell>
        </row>
        <row r="2873">
          <cell r="A2873" t="str">
            <v>E34420 PRD Gen, Goldendale OP</v>
          </cell>
          <cell r="B2873" t="str">
            <v>E34420 PRD Gen, Goldendale OP-8</v>
          </cell>
          <cell r="C2873" t="str">
            <v>403E</v>
          </cell>
          <cell r="E2873">
            <v>43343</v>
          </cell>
          <cell r="F2873">
            <v>43626063.890000001</v>
          </cell>
          <cell r="G2873">
            <v>8.5599999999999996E-2</v>
          </cell>
          <cell r="H2873">
            <v>311199.26</v>
          </cell>
          <cell r="I2873">
            <v>43626063.890000001</v>
          </cell>
          <cell r="J2873">
            <v>8.5599999999999996E-2</v>
          </cell>
          <cell r="K2873">
            <v>311199.25574866665</v>
          </cell>
          <cell r="L2873">
            <v>0</v>
          </cell>
        </row>
        <row r="2874">
          <cell r="A2874" t="str">
            <v>E34420 PRD Gen, Goldendale OP</v>
          </cell>
          <cell r="B2874" t="str">
            <v>E34420 PRD Gen, Goldendale OP-9</v>
          </cell>
          <cell r="C2874" t="str">
            <v>403E</v>
          </cell>
          <cell r="E2874">
            <v>43373</v>
          </cell>
          <cell r="F2874">
            <v>43626063.890000001</v>
          </cell>
          <cell r="G2874">
            <v>8.5599999999999996E-2</v>
          </cell>
          <cell r="H2874">
            <v>311199.26</v>
          </cell>
          <cell r="I2874">
            <v>43626063.890000001</v>
          </cell>
          <cell r="J2874">
            <v>8.5599999999999996E-2</v>
          </cell>
          <cell r="K2874">
            <v>311199.25574866665</v>
          </cell>
          <cell r="L2874">
            <v>0</v>
          </cell>
        </row>
        <row r="2875">
          <cell r="A2875" t="str">
            <v>E34420 PRD Gen, Goldendale OP</v>
          </cell>
          <cell r="B2875" t="str">
            <v>E34420 PRD Gen, Goldendale OP-10</v>
          </cell>
          <cell r="C2875" t="str">
            <v>403E</v>
          </cell>
          <cell r="E2875">
            <v>43404</v>
          </cell>
          <cell r="F2875">
            <v>43626063.890000001</v>
          </cell>
          <cell r="G2875">
            <v>8.5599999999999996E-2</v>
          </cell>
          <cell r="H2875">
            <v>311199.26</v>
          </cell>
          <cell r="I2875">
            <v>43626063.890000001</v>
          </cell>
          <cell r="J2875">
            <v>8.5599999999999996E-2</v>
          </cell>
          <cell r="K2875">
            <v>311199.25574866665</v>
          </cell>
          <cell r="L2875">
            <v>0</v>
          </cell>
        </row>
        <row r="2876">
          <cell r="A2876" t="str">
            <v>E34420 PRD Gen, Goldendale OP</v>
          </cell>
          <cell r="B2876" t="str">
            <v>E34420 PRD Gen, Goldendale OP-11</v>
          </cell>
          <cell r="C2876" t="str">
            <v>403E</v>
          </cell>
          <cell r="E2876">
            <v>43434</v>
          </cell>
          <cell r="F2876">
            <v>43626063.890000001</v>
          </cell>
          <cell r="G2876">
            <v>8.5599999999999996E-2</v>
          </cell>
          <cell r="H2876">
            <v>311199.26</v>
          </cell>
          <cell r="I2876">
            <v>43626063.890000001</v>
          </cell>
          <cell r="J2876">
            <v>8.5599999999999996E-2</v>
          </cell>
          <cell r="K2876">
            <v>311199.25574866665</v>
          </cell>
          <cell r="L2876">
            <v>0</v>
          </cell>
        </row>
        <row r="2877">
          <cell r="A2877" t="str">
            <v>E34420 PRD Gen, Goldendale OP</v>
          </cell>
          <cell r="B2877" t="str">
            <v>E34420 PRD Gen, Goldendale OP-12</v>
          </cell>
          <cell r="C2877" t="str">
            <v>403E</v>
          </cell>
          <cell r="E2877">
            <v>43465</v>
          </cell>
          <cell r="F2877">
            <v>43626063.890000001</v>
          </cell>
          <cell r="G2877">
            <v>8.5599999999999996E-2</v>
          </cell>
          <cell r="H2877">
            <v>311199.26</v>
          </cell>
          <cell r="I2877">
            <v>43626063.890000001</v>
          </cell>
          <cell r="J2877">
            <v>8.5599999999999996E-2</v>
          </cell>
          <cell r="K2877">
            <v>311199.25574866665</v>
          </cell>
          <cell r="L2877">
            <v>0</v>
          </cell>
        </row>
        <row r="2878">
          <cell r="A2878" t="str">
            <v>E34420 PRD Gen, Goldendale OP Total</v>
          </cell>
          <cell r="C2878" t="str">
            <v>EPRD</v>
          </cell>
          <cell r="E2878" t="str">
            <v>Total</v>
          </cell>
          <cell r="F2878"/>
          <cell r="G2878"/>
          <cell r="H2878">
            <v>3759302.5699999994</v>
          </cell>
          <cell r="I2878"/>
          <cell r="J2878">
            <v>0</v>
          </cell>
          <cell r="K2878">
            <v>3734391.0689840005</v>
          </cell>
          <cell r="L2878">
            <v>-24911.5</v>
          </cell>
        </row>
        <row r="2879">
          <cell r="A2879" t="str">
            <v>E34420 PRD Gen, Mint Farm</v>
          </cell>
          <cell r="B2879" t="str">
            <v>E34420 PRD Gen, Mint Farm-1</v>
          </cell>
          <cell r="C2879" t="str">
            <v>403E</v>
          </cell>
          <cell r="E2879">
            <v>43131</v>
          </cell>
          <cell r="F2879">
            <v>23266196.809999999</v>
          </cell>
          <cell r="G2879">
            <v>8.9599999999999999E-2</v>
          </cell>
          <cell r="H2879">
            <v>173720.94</v>
          </cell>
          <cell r="I2879">
            <v>23511540.379999999</v>
          </cell>
          <cell r="J2879">
            <v>8.9599999999999999E-2</v>
          </cell>
          <cell r="K2879">
            <v>175552.83483733333</v>
          </cell>
          <cell r="L2879">
            <v>1831.89</v>
          </cell>
        </row>
        <row r="2880">
          <cell r="A2880" t="str">
            <v>E34420 PRD Gen, Mint Farm</v>
          </cell>
          <cell r="B2880" t="str">
            <v>E34420 PRD Gen, Mint Farm-2</v>
          </cell>
          <cell r="C2880" t="str">
            <v>403E</v>
          </cell>
          <cell r="E2880">
            <v>43159</v>
          </cell>
          <cell r="F2880">
            <v>23281960.75</v>
          </cell>
          <cell r="G2880">
            <v>8.9599999999999999E-2</v>
          </cell>
          <cell r="H2880">
            <v>173838.65000000002</v>
          </cell>
          <cell r="I2880">
            <v>23511540.379999999</v>
          </cell>
          <cell r="J2880">
            <v>8.9599999999999999E-2</v>
          </cell>
          <cell r="K2880">
            <v>175552.83483733333</v>
          </cell>
          <cell r="L2880">
            <v>1714.18</v>
          </cell>
        </row>
        <row r="2881">
          <cell r="A2881" t="str">
            <v>E34420 PRD Gen, Mint Farm</v>
          </cell>
          <cell r="B2881" t="str">
            <v>E34420 PRD Gen, Mint Farm-3</v>
          </cell>
          <cell r="C2881" t="str">
            <v>403E</v>
          </cell>
          <cell r="E2881">
            <v>43190</v>
          </cell>
          <cell r="F2881">
            <v>23291540.890000001</v>
          </cell>
          <cell r="G2881">
            <v>8.9599999999999999E-2</v>
          </cell>
          <cell r="H2881">
            <v>173910.18</v>
          </cell>
          <cell r="I2881">
            <v>23511540.379999999</v>
          </cell>
          <cell r="J2881">
            <v>8.9599999999999999E-2</v>
          </cell>
          <cell r="K2881">
            <v>175552.83483733333</v>
          </cell>
          <cell r="L2881">
            <v>1642.65</v>
          </cell>
        </row>
        <row r="2882">
          <cell r="A2882" t="str">
            <v>E34420 PRD Gen, Mint Farm</v>
          </cell>
          <cell r="B2882" t="str">
            <v>E34420 PRD Gen, Mint Farm-4</v>
          </cell>
          <cell r="C2882" t="str">
            <v>403E</v>
          </cell>
          <cell r="E2882">
            <v>43220</v>
          </cell>
          <cell r="F2882">
            <v>23301485.789999999</v>
          </cell>
          <cell r="G2882">
            <v>8.9599999999999999E-2</v>
          </cell>
          <cell r="H2882">
            <v>173984.43</v>
          </cell>
          <cell r="I2882">
            <v>23511540.379999999</v>
          </cell>
          <cell r="J2882">
            <v>8.9599999999999999E-2</v>
          </cell>
          <cell r="K2882">
            <v>175552.83483733333</v>
          </cell>
          <cell r="L2882">
            <v>1568.4</v>
          </cell>
        </row>
        <row r="2883">
          <cell r="A2883" t="str">
            <v>E34420 PRD Gen, Mint Farm</v>
          </cell>
          <cell r="B2883" t="str">
            <v>E34420 PRD Gen, Mint Farm-5</v>
          </cell>
          <cell r="C2883" t="str">
            <v>403E</v>
          </cell>
          <cell r="E2883">
            <v>43251</v>
          </cell>
          <cell r="F2883">
            <v>23301917.84</v>
          </cell>
          <cell r="G2883">
            <v>8.9599999999999999E-2</v>
          </cell>
          <cell r="H2883">
            <v>173987.65000000002</v>
          </cell>
          <cell r="I2883">
            <v>23511540.379999999</v>
          </cell>
          <cell r="J2883">
            <v>8.9599999999999999E-2</v>
          </cell>
          <cell r="K2883">
            <v>175552.83483733333</v>
          </cell>
          <cell r="L2883">
            <v>1565.18</v>
          </cell>
        </row>
        <row r="2884">
          <cell r="A2884" t="str">
            <v>E34420 PRD Gen, Mint Farm</v>
          </cell>
          <cell r="B2884" t="str">
            <v>E34420 PRD Gen, Mint Farm-6</v>
          </cell>
          <cell r="C2884" t="str">
            <v>403E</v>
          </cell>
          <cell r="E2884">
            <v>43281</v>
          </cell>
          <cell r="F2884">
            <v>23303182.93</v>
          </cell>
          <cell r="G2884">
            <v>8.9599999999999999E-2</v>
          </cell>
          <cell r="H2884">
            <v>173997.1</v>
          </cell>
          <cell r="I2884">
            <v>23511540.379999999</v>
          </cell>
          <cell r="J2884">
            <v>8.9599999999999999E-2</v>
          </cell>
          <cell r="K2884">
            <v>175552.83483733333</v>
          </cell>
          <cell r="L2884">
            <v>1555.73</v>
          </cell>
        </row>
        <row r="2885">
          <cell r="A2885" t="str">
            <v>E34420 PRD Gen, Mint Farm</v>
          </cell>
          <cell r="B2885" t="str">
            <v>E34420 PRD Gen, Mint Farm-7</v>
          </cell>
          <cell r="C2885" t="str">
            <v>403E</v>
          </cell>
          <cell r="E2885">
            <v>43312</v>
          </cell>
          <cell r="F2885">
            <v>23314668.050000001</v>
          </cell>
          <cell r="G2885">
            <v>8.9599999999999999E-2</v>
          </cell>
          <cell r="H2885">
            <v>174082.86</v>
          </cell>
          <cell r="I2885">
            <v>23511540.379999999</v>
          </cell>
          <cell r="J2885">
            <v>8.9599999999999999E-2</v>
          </cell>
          <cell r="K2885">
            <v>175552.83483733333</v>
          </cell>
          <cell r="L2885">
            <v>1469.97</v>
          </cell>
        </row>
        <row r="2886">
          <cell r="A2886" t="str">
            <v>E34420 PRD Gen, Mint Farm</v>
          </cell>
          <cell r="B2886" t="str">
            <v>E34420 PRD Gen, Mint Farm-8</v>
          </cell>
          <cell r="C2886" t="str">
            <v>403E</v>
          </cell>
          <cell r="E2886">
            <v>43343</v>
          </cell>
          <cell r="F2886">
            <v>23325279.670000002</v>
          </cell>
          <cell r="G2886">
            <v>8.9599999999999999E-2</v>
          </cell>
          <cell r="H2886">
            <v>174162.09</v>
          </cell>
          <cell r="I2886">
            <v>23511540.379999999</v>
          </cell>
          <cell r="J2886">
            <v>8.9599999999999999E-2</v>
          </cell>
          <cell r="K2886">
            <v>175552.83483733333</v>
          </cell>
          <cell r="L2886">
            <v>1390.74</v>
          </cell>
        </row>
        <row r="2887">
          <cell r="A2887" t="str">
            <v>E34420 PRD Gen, Mint Farm</v>
          </cell>
          <cell r="B2887" t="str">
            <v>E34420 PRD Gen, Mint Farm-9</v>
          </cell>
          <cell r="C2887" t="str">
            <v>403E</v>
          </cell>
          <cell r="E2887">
            <v>43373</v>
          </cell>
          <cell r="F2887">
            <v>23324406.16</v>
          </cell>
          <cell r="G2887">
            <v>8.9599999999999999E-2</v>
          </cell>
          <cell r="H2887">
            <v>174155.56</v>
          </cell>
          <cell r="I2887">
            <v>23511540.379999999</v>
          </cell>
          <cell r="J2887">
            <v>8.9599999999999999E-2</v>
          </cell>
          <cell r="K2887">
            <v>175552.83483733333</v>
          </cell>
          <cell r="L2887">
            <v>1397.27</v>
          </cell>
        </row>
        <row r="2888">
          <cell r="A2888" t="str">
            <v>E34420 PRD Gen, Mint Farm</v>
          </cell>
          <cell r="B2888" t="str">
            <v>E34420 PRD Gen, Mint Farm-10</v>
          </cell>
          <cell r="C2888" t="str">
            <v>403E</v>
          </cell>
          <cell r="E2888">
            <v>43404</v>
          </cell>
          <cell r="F2888">
            <v>23335197.390000001</v>
          </cell>
          <cell r="G2888">
            <v>8.9599999999999999E-2</v>
          </cell>
          <cell r="H2888">
            <v>174236.14</v>
          </cell>
          <cell r="I2888">
            <v>23511540.379999999</v>
          </cell>
          <cell r="J2888">
            <v>8.9599999999999999E-2</v>
          </cell>
          <cell r="K2888">
            <v>175552.83483733333</v>
          </cell>
          <cell r="L2888">
            <v>1316.69</v>
          </cell>
        </row>
        <row r="2889">
          <cell r="A2889" t="str">
            <v>E34420 PRD Gen, Mint Farm</v>
          </cell>
          <cell r="B2889" t="str">
            <v>E34420 PRD Gen, Mint Farm-11</v>
          </cell>
          <cell r="C2889" t="str">
            <v>403E</v>
          </cell>
          <cell r="E2889">
            <v>43434</v>
          </cell>
          <cell r="F2889">
            <v>23428764.5</v>
          </cell>
          <cell r="G2889">
            <v>8.9599999999999999E-2</v>
          </cell>
          <cell r="H2889">
            <v>174934.77000000002</v>
          </cell>
          <cell r="I2889">
            <v>23511540.379999999</v>
          </cell>
          <cell r="J2889">
            <v>8.9599999999999999E-2</v>
          </cell>
          <cell r="K2889">
            <v>175552.83483733333</v>
          </cell>
          <cell r="L2889">
            <v>618.05999999999995</v>
          </cell>
        </row>
        <row r="2890">
          <cell r="A2890" t="str">
            <v>E34420 PRD Gen, Mint Farm</v>
          </cell>
          <cell r="B2890" t="str">
            <v>E34420 PRD Gen, Mint Farm-12</v>
          </cell>
          <cell r="C2890" t="str">
            <v>403E</v>
          </cell>
          <cell r="E2890">
            <v>43465</v>
          </cell>
          <cell r="F2890">
            <v>23511540.379999999</v>
          </cell>
          <cell r="G2890">
            <v>8.9599999999999999E-2</v>
          </cell>
          <cell r="H2890">
            <v>175552.83</v>
          </cell>
          <cell r="I2890">
            <v>23511540.379999999</v>
          </cell>
          <cell r="J2890">
            <v>8.9599999999999999E-2</v>
          </cell>
          <cell r="K2890">
            <v>175552.83483733333</v>
          </cell>
          <cell r="L2890">
            <v>0</v>
          </cell>
        </row>
        <row r="2891">
          <cell r="A2891" t="str">
            <v>E34420 PRD Gen, Mint Farm Total</v>
          </cell>
          <cell r="C2891" t="str">
            <v>EPRD</v>
          </cell>
          <cell r="E2891" t="str">
            <v>Total</v>
          </cell>
          <cell r="F2891"/>
          <cell r="G2891"/>
          <cell r="H2891">
            <v>2090563.2000000002</v>
          </cell>
          <cell r="I2891"/>
          <cell r="J2891">
            <v>0</v>
          </cell>
          <cell r="K2891">
            <v>2106634.0180480001</v>
          </cell>
          <cell r="L2891">
            <v>16070.82</v>
          </cell>
        </row>
        <row r="2892">
          <cell r="A2892" t="str">
            <v>E34420 PRD Gen, Mint Farm OP</v>
          </cell>
          <cell r="B2892" t="str">
            <v>E34420 PRD Gen, Mint Farm OP-1</v>
          </cell>
          <cell r="C2892" t="str">
            <v>403E</v>
          </cell>
          <cell r="E2892">
            <v>43131</v>
          </cell>
          <cell r="F2892">
            <v>14781296.82</v>
          </cell>
          <cell r="G2892">
            <v>8.9599999999999999E-2</v>
          </cell>
          <cell r="H2892">
            <v>110367.02</v>
          </cell>
          <cell r="I2892">
            <v>14781296.82</v>
          </cell>
          <cell r="J2892">
            <v>8.9599999999999999E-2</v>
          </cell>
          <cell r="K2892">
            <v>110367.01625599999</v>
          </cell>
          <cell r="L2892">
            <v>0</v>
          </cell>
        </row>
        <row r="2893">
          <cell r="A2893" t="str">
            <v>E34420 PRD Gen, Mint Farm OP</v>
          </cell>
          <cell r="B2893" t="str">
            <v>E34420 PRD Gen, Mint Farm OP-2</v>
          </cell>
          <cell r="C2893" t="str">
            <v>403E</v>
          </cell>
          <cell r="E2893">
            <v>43159</v>
          </cell>
          <cell r="F2893">
            <v>14781296.82</v>
          </cell>
          <cell r="G2893">
            <v>8.9599999999999999E-2</v>
          </cell>
          <cell r="H2893">
            <v>110367.02</v>
          </cell>
          <cell r="I2893">
            <v>14781296.82</v>
          </cell>
          <cell r="J2893">
            <v>8.9599999999999999E-2</v>
          </cell>
          <cell r="K2893">
            <v>110367.01625599999</v>
          </cell>
          <cell r="L2893">
            <v>0</v>
          </cell>
        </row>
        <row r="2894">
          <cell r="A2894" t="str">
            <v>E34420 PRD Gen, Mint Farm OP</v>
          </cell>
          <cell r="B2894" t="str">
            <v>E34420 PRD Gen, Mint Farm OP-3</v>
          </cell>
          <cell r="C2894" t="str">
            <v>403E</v>
          </cell>
          <cell r="E2894">
            <v>43190</v>
          </cell>
          <cell r="F2894">
            <v>14781296.82</v>
          </cell>
          <cell r="G2894">
            <v>8.9599999999999999E-2</v>
          </cell>
          <cell r="H2894">
            <v>110367.02</v>
          </cell>
          <cell r="I2894">
            <v>14781296.82</v>
          </cell>
          <cell r="J2894">
            <v>8.9599999999999999E-2</v>
          </cell>
          <cell r="K2894">
            <v>110367.01625599999</v>
          </cell>
          <cell r="L2894">
            <v>0</v>
          </cell>
        </row>
        <row r="2895">
          <cell r="A2895" t="str">
            <v>E34420 PRD Gen, Mint Farm OP</v>
          </cell>
          <cell r="B2895" t="str">
            <v>E34420 PRD Gen, Mint Farm OP-4</v>
          </cell>
          <cell r="C2895" t="str">
            <v>403E</v>
          </cell>
          <cell r="E2895">
            <v>43220</v>
          </cell>
          <cell r="F2895">
            <v>14781296.82</v>
          </cell>
          <cell r="G2895">
            <v>8.9599999999999999E-2</v>
          </cell>
          <cell r="H2895">
            <v>110367.02</v>
          </cell>
          <cell r="I2895">
            <v>14781296.82</v>
          </cell>
          <cell r="J2895">
            <v>8.9599999999999999E-2</v>
          </cell>
          <cell r="K2895">
            <v>110367.01625599999</v>
          </cell>
          <cell r="L2895">
            <v>0</v>
          </cell>
        </row>
        <row r="2896">
          <cell r="A2896" t="str">
            <v>E34420 PRD Gen, Mint Farm OP</v>
          </cell>
          <cell r="B2896" t="str">
            <v>E34420 PRD Gen, Mint Farm OP-5</v>
          </cell>
          <cell r="C2896" t="str">
            <v>403E</v>
          </cell>
          <cell r="E2896">
            <v>43251</v>
          </cell>
          <cell r="F2896">
            <v>14781296.82</v>
          </cell>
          <cell r="G2896">
            <v>8.9599999999999999E-2</v>
          </cell>
          <cell r="H2896">
            <v>110367.02</v>
          </cell>
          <cell r="I2896">
            <v>14781296.82</v>
          </cell>
          <cell r="J2896">
            <v>8.9599999999999999E-2</v>
          </cell>
          <cell r="K2896">
            <v>110367.01625599999</v>
          </cell>
          <cell r="L2896">
            <v>0</v>
          </cell>
        </row>
        <row r="2897">
          <cell r="A2897" t="str">
            <v>E34420 PRD Gen, Mint Farm OP</v>
          </cell>
          <cell r="B2897" t="str">
            <v>E34420 PRD Gen, Mint Farm OP-6</v>
          </cell>
          <cell r="C2897" t="str">
            <v>403E</v>
          </cell>
          <cell r="E2897">
            <v>43281</v>
          </cell>
          <cell r="F2897">
            <v>14821371.52</v>
          </cell>
          <cell r="G2897">
            <v>8.9599999999999999E-2</v>
          </cell>
          <cell r="H2897">
            <v>110666.24000000001</v>
          </cell>
          <cell r="I2897">
            <v>14781296.82</v>
          </cell>
          <cell r="J2897">
            <v>8.9599999999999999E-2</v>
          </cell>
          <cell r="K2897">
            <v>110367.01625599999</v>
          </cell>
          <cell r="L2897">
            <v>-299.22000000000003</v>
          </cell>
        </row>
        <row r="2898">
          <cell r="A2898" t="str">
            <v>E34420 PRD Gen, Mint Farm OP</v>
          </cell>
          <cell r="B2898" t="str">
            <v>E34420 PRD Gen, Mint Farm OP-7</v>
          </cell>
          <cell r="C2898" t="str">
            <v>403E</v>
          </cell>
          <cell r="E2898">
            <v>43312</v>
          </cell>
          <cell r="F2898">
            <v>14821371.52</v>
          </cell>
          <cell r="G2898">
            <v>8.9599999999999999E-2</v>
          </cell>
          <cell r="H2898">
            <v>110666.24000000001</v>
          </cell>
          <cell r="I2898">
            <v>14781296.82</v>
          </cell>
          <cell r="J2898">
            <v>8.9599999999999999E-2</v>
          </cell>
          <cell r="K2898">
            <v>110367.01625599999</v>
          </cell>
          <cell r="L2898">
            <v>-299.22000000000003</v>
          </cell>
        </row>
        <row r="2899">
          <cell r="A2899" t="str">
            <v>E34420 PRD Gen, Mint Farm OP</v>
          </cell>
          <cell r="B2899" t="str">
            <v>E34420 PRD Gen, Mint Farm OP-8</v>
          </cell>
          <cell r="C2899" t="str">
            <v>403E</v>
          </cell>
          <cell r="E2899">
            <v>43343</v>
          </cell>
          <cell r="F2899">
            <v>14781296.82</v>
          </cell>
          <cell r="G2899">
            <v>8.9599999999999999E-2</v>
          </cell>
          <cell r="H2899">
            <v>110367.02</v>
          </cell>
          <cell r="I2899">
            <v>14781296.82</v>
          </cell>
          <cell r="J2899">
            <v>8.9599999999999999E-2</v>
          </cell>
          <cell r="K2899">
            <v>110367.01625599999</v>
          </cell>
          <cell r="L2899">
            <v>0</v>
          </cell>
        </row>
        <row r="2900">
          <cell r="A2900" t="str">
            <v>E34420 PRD Gen, Mint Farm OP</v>
          </cell>
          <cell r="B2900" t="str">
            <v>E34420 PRD Gen, Mint Farm OP-9</v>
          </cell>
          <cell r="C2900" t="str">
            <v>403E</v>
          </cell>
          <cell r="E2900">
            <v>43373</v>
          </cell>
          <cell r="F2900">
            <v>14781296.82</v>
          </cell>
          <cell r="G2900">
            <v>8.9599999999999999E-2</v>
          </cell>
          <cell r="H2900">
            <v>110367.02</v>
          </cell>
          <cell r="I2900">
            <v>14781296.82</v>
          </cell>
          <cell r="J2900">
            <v>8.9599999999999999E-2</v>
          </cell>
          <cell r="K2900">
            <v>110367.01625599999</v>
          </cell>
          <cell r="L2900">
            <v>0</v>
          </cell>
        </row>
        <row r="2901">
          <cell r="A2901" t="str">
            <v>E34420 PRD Gen, Mint Farm OP</v>
          </cell>
          <cell r="B2901" t="str">
            <v>E34420 PRD Gen, Mint Farm OP-10</v>
          </cell>
          <cell r="C2901" t="str">
            <v>403E</v>
          </cell>
          <cell r="E2901">
            <v>43404</v>
          </cell>
          <cell r="F2901">
            <v>14781296.82</v>
          </cell>
          <cell r="G2901">
            <v>8.9599999999999999E-2</v>
          </cell>
          <cell r="H2901">
            <v>110367.02</v>
          </cell>
          <cell r="I2901">
            <v>14781296.82</v>
          </cell>
          <cell r="J2901">
            <v>8.9599999999999999E-2</v>
          </cell>
          <cell r="K2901">
            <v>110367.01625599999</v>
          </cell>
          <cell r="L2901">
            <v>0</v>
          </cell>
        </row>
        <row r="2902">
          <cell r="A2902" t="str">
            <v>E34420 PRD Gen, Mint Farm OP</v>
          </cell>
          <cell r="B2902" t="str">
            <v>E34420 PRD Gen, Mint Farm OP-11</v>
          </cell>
          <cell r="C2902" t="str">
            <v>403E</v>
          </cell>
          <cell r="E2902">
            <v>43434</v>
          </cell>
          <cell r="F2902">
            <v>14781296.82</v>
          </cell>
          <cell r="G2902">
            <v>8.9599999999999999E-2</v>
          </cell>
          <cell r="H2902">
            <v>110367.02</v>
          </cell>
          <cell r="I2902">
            <v>14781296.82</v>
          </cell>
          <cell r="J2902">
            <v>8.9599999999999999E-2</v>
          </cell>
          <cell r="K2902">
            <v>110367.01625599999</v>
          </cell>
          <cell r="L2902">
            <v>0</v>
          </cell>
        </row>
        <row r="2903">
          <cell r="A2903" t="str">
            <v>E34420 PRD Gen, Mint Farm OP</v>
          </cell>
          <cell r="B2903" t="str">
            <v>E34420 PRD Gen, Mint Farm OP-12</v>
          </cell>
          <cell r="C2903" t="str">
            <v>403E</v>
          </cell>
          <cell r="E2903">
            <v>43465</v>
          </cell>
          <cell r="F2903">
            <v>14781296.82</v>
          </cell>
          <cell r="G2903">
            <v>8.9599999999999999E-2</v>
          </cell>
          <cell r="H2903">
            <v>110367.02</v>
          </cell>
          <cell r="I2903">
            <v>14781296.82</v>
          </cell>
          <cell r="J2903">
            <v>8.9599999999999999E-2</v>
          </cell>
          <cell r="K2903">
            <v>110367.01625599999</v>
          </cell>
          <cell r="L2903">
            <v>0</v>
          </cell>
        </row>
        <row r="2904">
          <cell r="A2904" t="str">
            <v>E34420 PRD Gen, Mint Farm OP Total</v>
          </cell>
          <cell r="C2904" t="str">
            <v>EPRD</v>
          </cell>
          <cell r="E2904" t="str">
            <v>Total</v>
          </cell>
          <cell r="F2904"/>
          <cell r="G2904"/>
          <cell r="H2904">
            <v>1325002.68</v>
          </cell>
          <cell r="I2904"/>
          <cell r="J2904">
            <v>0</v>
          </cell>
          <cell r="K2904">
            <v>1324404.1950719999</v>
          </cell>
          <cell r="L2904">
            <v>-598.48</v>
          </cell>
        </row>
        <row r="2905">
          <cell r="A2905" t="str">
            <v xml:space="preserve">E34420 PRD Gen, Sumas </v>
          </cell>
          <cell r="B2905" t="str">
            <v>E34420 PRD Gen, Sumas -1</v>
          </cell>
          <cell r="C2905" t="str">
            <v>403E</v>
          </cell>
          <cell r="E2905">
            <v>43131</v>
          </cell>
          <cell r="F2905">
            <v>7769061.3399999999</v>
          </cell>
          <cell r="G2905">
            <v>9.5999999999999992E-3</v>
          </cell>
          <cell r="H2905">
            <v>6215.25</v>
          </cell>
          <cell r="I2905">
            <v>9160617.2899999991</v>
          </cell>
          <cell r="J2905">
            <v>9.5999999999999992E-3</v>
          </cell>
          <cell r="K2905">
            <v>7328.4938319999992</v>
          </cell>
          <cell r="L2905">
            <v>1113.24</v>
          </cell>
        </row>
        <row r="2906">
          <cell r="A2906" t="str">
            <v xml:space="preserve">E34420 PRD Gen, Sumas </v>
          </cell>
          <cell r="B2906" t="str">
            <v>E34420 PRD Gen, Sumas -2</v>
          </cell>
          <cell r="C2906" t="str">
            <v>403E</v>
          </cell>
          <cell r="E2906">
            <v>43159</v>
          </cell>
          <cell r="F2906">
            <v>7769294.0999999996</v>
          </cell>
          <cell r="G2906">
            <v>9.5999999999999992E-3</v>
          </cell>
          <cell r="H2906">
            <v>6215.43</v>
          </cell>
          <cell r="I2906">
            <v>9160617.2899999991</v>
          </cell>
          <cell r="J2906">
            <v>9.5999999999999992E-3</v>
          </cell>
          <cell r="K2906">
            <v>7328.4938319999992</v>
          </cell>
          <cell r="L2906">
            <v>1113.06</v>
          </cell>
        </row>
        <row r="2907">
          <cell r="A2907" t="str">
            <v xml:space="preserve">E34420 PRD Gen, Sumas </v>
          </cell>
          <cell r="B2907" t="str">
            <v>E34420 PRD Gen, Sumas -3</v>
          </cell>
          <cell r="C2907" t="str">
            <v>403E</v>
          </cell>
          <cell r="E2907">
            <v>43190</v>
          </cell>
          <cell r="F2907">
            <v>7769621.71</v>
          </cell>
          <cell r="G2907">
            <v>9.5999999999999992E-3</v>
          </cell>
          <cell r="H2907">
            <v>6215.7000000000007</v>
          </cell>
          <cell r="I2907">
            <v>9160617.2899999991</v>
          </cell>
          <cell r="J2907">
            <v>9.5999999999999992E-3</v>
          </cell>
          <cell r="K2907">
            <v>7328.4938319999992</v>
          </cell>
          <cell r="L2907">
            <v>1112.79</v>
          </cell>
        </row>
        <row r="2908">
          <cell r="A2908" t="str">
            <v xml:space="preserve">E34420 PRD Gen, Sumas </v>
          </cell>
          <cell r="B2908" t="str">
            <v>E34420 PRD Gen, Sumas -4</v>
          </cell>
          <cell r="C2908" t="str">
            <v>403E</v>
          </cell>
          <cell r="E2908">
            <v>43220</v>
          </cell>
          <cell r="F2908">
            <v>7770143.2599999998</v>
          </cell>
          <cell r="G2908">
            <v>9.5999999999999992E-3</v>
          </cell>
          <cell r="H2908">
            <v>6216.12</v>
          </cell>
          <cell r="I2908">
            <v>9160617.2899999991</v>
          </cell>
          <cell r="J2908">
            <v>9.5999999999999992E-3</v>
          </cell>
          <cell r="K2908">
            <v>7328.4938319999992</v>
          </cell>
          <cell r="L2908">
            <v>1112.3699999999999</v>
          </cell>
        </row>
        <row r="2909">
          <cell r="A2909" t="str">
            <v xml:space="preserve">E34420 PRD Gen, Sumas </v>
          </cell>
          <cell r="B2909" t="str">
            <v>E34420 PRD Gen, Sumas -5</v>
          </cell>
          <cell r="C2909" t="str">
            <v>403E</v>
          </cell>
          <cell r="E2909">
            <v>43251</v>
          </cell>
          <cell r="F2909">
            <v>8040004.6299999999</v>
          </cell>
          <cell r="G2909">
            <v>9.5999999999999992E-3</v>
          </cell>
          <cell r="H2909">
            <v>6432</v>
          </cell>
          <cell r="I2909">
            <v>9160617.2899999991</v>
          </cell>
          <cell r="J2909">
            <v>9.5999999999999992E-3</v>
          </cell>
          <cell r="K2909">
            <v>7328.4938319999992</v>
          </cell>
          <cell r="L2909">
            <v>896.49</v>
          </cell>
        </row>
        <row r="2910">
          <cell r="A2910" t="str">
            <v xml:space="preserve">E34420 PRD Gen, Sumas </v>
          </cell>
          <cell r="B2910" t="str">
            <v>E34420 PRD Gen, Sumas -6</v>
          </cell>
          <cell r="C2910" t="str">
            <v>403E</v>
          </cell>
          <cell r="E2910">
            <v>43281</v>
          </cell>
          <cell r="F2910">
            <v>8312964.2000000002</v>
          </cell>
          <cell r="G2910">
            <v>9.5999999999999992E-3</v>
          </cell>
          <cell r="H2910">
            <v>6650.37</v>
          </cell>
          <cell r="I2910">
            <v>9160617.2899999991</v>
          </cell>
          <cell r="J2910">
            <v>9.5999999999999992E-3</v>
          </cell>
          <cell r="K2910">
            <v>7328.4938319999992</v>
          </cell>
          <cell r="L2910">
            <v>678.12</v>
          </cell>
        </row>
        <row r="2911">
          <cell r="A2911" t="str">
            <v xml:space="preserve">E34420 PRD Gen, Sumas </v>
          </cell>
          <cell r="B2911" t="str">
            <v>E34420 PRD Gen, Sumas -7</v>
          </cell>
          <cell r="C2911" t="str">
            <v>403E</v>
          </cell>
          <cell r="E2911">
            <v>43312</v>
          </cell>
          <cell r="F2911">
            <v>8313427.5199999996</v>
          </cell>
          <cell r="G2911">
            <v>9.5999999999999992E-3</v>
          </cell>
          <cell r="H2911">
            <v>6650.74</v>
          </cell>
          <cell r="I2911">
            <v>9160617.2899999991</v>
          </cell>
          <cell r="J2911">
            <v>9.5999999999999992E-3</v>
          </cell>
          <cell r="K2911">
            <v>7328.4938319999992</v>
          </cell>
          <cell r="L2911">
            <v>677.75</v>
          </cell>
        </row>
        <row r="2912">
          <cell r="A2912" t="str">
            <v xml:space="preserve">E34420 PRD Gen, Sumas </v>
          </cell>
          <cell r="B2912" t="str">
            <v>E34420 PRD Gen, Sumas -8</v>
          </cell>
          <cell r="C2912" t="str">
            <v>403E</v>
          </cell>
          <cell r="E2912">
            <v>43343</v>
          </cell>
          <cell r="F2912">
            <v>8310509.9100000001</v>
          </cell>
          <cell r="G2912">
            <v>9.5999999999999992E-3</v>
          </cell>
          <cell r="H2912">
            <v>6648.41</v>
          </cell>
          <cell r="I2912">
            <v>9160617.2899999991</v>
          </cell>
          <cell r="J2912">
            <v>9.5999999999999992E-3</v>
          </cell>
          <cell r="K2912">
            <v>7328.4938319999992</v>
          </cell>
          <cell r="L2912">
            <v>680.08</v>
          </cell>
        </row>
        <row r="2913">
          <cell r="A2913" t="str">
            <v xml:space="preserve">E34420 PRD Gen, Sumas </v>
          </cell>
          <cell r="B2913" t="str">
            <v>E34420 PRD Gen, Sumas -9</v>
          </cell>
          <cell r="C2913" t="str">
            <v>403E</v>
          </cell>
          <cell r="E2913">
            <v>43373</v>
          </cell>
          <cell r="F2913">
            <v>8310509.9100000001</v>
          </cell>
          <cell r="G2913">
            <v>9.5999999999999992E-3</v>
          </cell>
          <cell r="H2913">
            <v>6648.41</v>
          </cell>
          <cell r="I2913">
            <v>9160617.2899999991</v>
          </cell>
          <cell r="J2913">
            <v>9.5999999999999992E-3</v>
          </cell>
          <cell r="K2913">
            <v>7328.4938319999992</v>
          </cell>
          <cell r="L2913">
            <v>680.08</v>
          </cell>
        </row>
        <row r="2914">
          <cell r="A2914" t="str">
            <v xml:space="preserve">E34420 PRD Gen, Sumas </v>
          </cell>
          <cell r="B2914" t="str">
            <v>E34420 PRD Gen, Sumas -10</v>
          </cell>
          <cell r="C2914" t="str">
            <v>403E</v>
          </cell>
          <cell r="E2914">
            <v>43404</v>
          </cell>
          <cell r="F2914">
            <v>8310509.9100000001</v>
          </cell>
          <cell r="G2914">
            <v>9.5999999999999992E-3</v>
          </cell>
          <cell r="H2914">
            <v>6648.41</v>
          </cell>
          <cell r="I2914">
            <v>9160617.2899999991</v>
          </cell>
          <cell r="J2914">
            <v>9.5999999999999992E-3</v>
          </cell>
          <cell r="K2914">
            <v>7328.4938319999992</v>
          </cell>
          <cell r="L2914">
            <v>680.08</v>
          </cell>
        </row>
        <row r="2915">
          <cell r="A2915" t="str">
            <v xml:space="preserve">E34420 PRD Gen, Sumas </v>
          </cell>
          <cell r="B2915" t="str">
            <v>E34420 PRD Gen, Sumas -11</v>
          </cell>
          <cell r="C2915" t="str">
            <v>403E</v>
          </cell>
          <cell r="E2915">
            <v>43434</v>
          </cell>
          <cell r="F2915">
            <v>8713529.4700000007</v>
          </cell>
          <cell r="G2915">
            <v>9.5999999999999992E-3</v>
          </cell>
          <cell r="H2915">
            <v>6970.83</v>
          </cell>
          <cell r="I2915">
            <v>9160617.2899999991</v>
          </cell>
          <cell r="J2915">
            <v>9.5999999999999992E-3</v>
          </cell>
          <cell r="K2915">
            <v>7328.4938319999992</v>
          </cell>
          <cell r="L2915">
            <v>357.66</v>
          </cell>
        </row>
        <row r="2916">
          <cell r="A2916" t="str">
            <v xml:space="preserve">E34420 PRD Gen, Sumas </v>
          </cell>
          <cell r="B2916" t="str">
            <v>E34420 PRD Gen, Sumas -12</v>
          </cell>
          <cell r="C2916" t="str">
            <v>403E</v>
          </cell>
          <cell r="E2916">
            <v>43465</v>
          </cell>
          <cell r="F2916">
            <v>9160617.2899999991</v>
          </cell>
          <cell r="G2916">
            <v>9.5999999999999992E-3</v>
          </cell>
          <cell r="H2916">
            <v>7328.49</v>
          </cell>
          <cell r="I2916">
            <v>9160617.2899999991</v>
          </cell>
          <cell r="J2916">
            <v>9.5999999999999992E-3</v>
          </cell>
          <cell r="K2916">
            <v>7328.4938319999992</v>
          </cell>
          <cell r="L2916">
            <v>0</v>
          </cell>
        </row>
        <row r="2917">
          <cell r="A2917" t="str">
            <v>E34420 PRD Gen, Sumas  Total</v>
          </cell>
          <cell r="C2917" t="str">
            <v>EPRD</v>
          </cell>
          <cell r="E2917" t="str">
            <v>Total</v>
          </cell>
          <cell r="F2917"/>
          <cell r="G2917"/>
          <cell r="H2917">
            <v>78840.160000000018</v>
          </cell>
          <cell r="I2917"/>
          <cell r="J2917">
            <v>0</v>
          </cell>
          <cell r="K2917">
            <v>87941.925983999972</v>
          </cell>
          <cell r="L2917">
            <v>9101.77</v>
          </cell>
        </row>
        <row r="2918">
          <cell r="A2918" t="str">
            <v>E34420 PRD Gen, Sumas OP</v>
          </cell>
          <cell r="B2918" t="str">
            <v>E34420 PRD Gen, Sumas OP-1</v>
          </cell>
          <cell r="C2918" t="str">
            <v>403E</v>
          </cell>
          <cell r="E2918">
            <v>43131</v>
          </cell>
          <cell r="F2918">
            <v>18514397.780000001</v>
          </cell>
          <cell r="G2918">
            <v>9.5999999999999992E-3</v>
          </cell>
          <cell r="H2918">
            <v>14811.519999999999</v>
          </cell>
          <cell r="I2918">
            <v>17979624.149999999</v>
          </cell>
          <cell r="J2918">
            <v>9.5999999999999992E-3</v>
          </cell>
          <cell r="K2918">
            <v>14383.699319999998</v>
          </cell>
          <cell r="L2918">
            <v>-427.82</v>
          </cell>
        </row>
        <row r="2919">
          <cell r="A2919" t="str">
            <v>E34420 PRD Gen, Sumas OP</v>
          </cell>
          <cell r="B2919" t="str">
            <v>E34420 PRD Gen, Sumas OP-2</v>
          </cell>
          <cell r="C2919" t="str">
            <v>403E</v>
          </cell>
          <cell r="E2919">
            <v>43159</v>
          </cell>
          <cell r="F2919">
            <v>18514397.780000001</v>
          </cell>
          <cell r="G2919">
            <v>9.5999999999999992E-3</v>
          </cell>
          <cell r="H2919">
            <v>14811.519999999999</v>
          </cell>
          <cell r="I2919">
            <v>17979624.149999999</v>
          </cell>
          <cell r="J2919">
            <v>9.5999999999999992E-3</v>
          </cell>
          <cell r="K2919">
            <v>14383.699319999998</v>
          </cell>
          <cell r="L2919">
            <v>-427.82</v>
          </cell>
        </row>
        <row r="2920">
          <cell r="A2920" t="str">
            <v>E34420 PRD Gen, Sumas OP</v>
          </cell>
          <cell r="B2920" t="str">
            <v>E34420 PRD Gen, Sumas OP-3</v>
          </cell>
          <cell r="C2920" t="str">
            <v>403E</v>
          </cell>
          <cell r="E2920">
            <v>43190</v>
          </cell>
          <cell r="F2920">
            <v>18514397.780000001</v>
          </cell>
          <cell r="G2920">
            <v>9.5999999999999992E-3</v>
          </cell>
          <cell r="H2920">
            <v>14811.519999999999</v>
          </cell>
          <cell r="I2920">
            <v>17979624.149999999</v>
          </cell>
          <cell r="J2920">
            <v>9.5999999999999992E-3</v>
          </cell>
          <cell r="K2920">
            <v>14383.699319999998</v>
          </cell>
          <cell r="L2920">
            <v>-427.82</v>
          </cell>
        </row>
        <row r="2921">
          <cell r="A2921" t="str">
            <v>E34420 PRD Gen, Sumas OP</v>
          </cell>
          <cell r="B2921" t="str">
            <v>E34420 PRD Gen, Sumas OP-4</v>
          </cell>
          <cell r="C2921" t="str">
            <v>403E</v>
          </cell>
          <cell r="E2921">
            <v>43220</v>
          </cell>
          <cell r="F2921">
            <v>18514397.780000001</v>
          </cell>
          <cell r="G2921">
            <v>9.5999999999999992E-3</v>
          </cell>
          <cell r="H2921">
            <v>14811.519999999999</v>
          </cell>
          <cell r="I2921">
            <v>17979624.149999999</v>
          </cell>
          <cell r="J2921">
            <v>9.5999999999999992E-3</v>
          </cell>
          <cell r="K2921">
            <v>14383.699319999998</v>
          </cell>
          <cell r="L2921">
            <v>-427.82</v>
          </cell>
        </row>
        <row r="2922">
          <cell r="A2922" t="str">
            <v>E34420 PRD Gen, Sumas OP</v>
          </cell>
          <cell r="B2922" t="str">
            <v>E34420 PRD Gen, Sumas OP-5</v>
          </cell>
          <cell r="C2922" t="str">
            <v>403E</v>
          </cell>
          <cell r="E2922">
            <v>43251</v>
          </cell>
          <cell r="F2922">
            <v>18514397.780000001</v>
          </cell>
          <cell r="G2922">
            <v>9.5999999999999992E-3</v>
          </cell>
          <cell r="H2922">
            <v>14811.519999999999</v>
          </cell>
          <cell r="I2922">
            <v>17979624.149999999</v>
          </cell>
          <cell r="J2922">
            <v>9.5999999999999992E-3</v>
          </cell>
          <cell r="K2922">
            <v>14383.699319999998</v>
          </cell>
          <cell r="L2922">
            <v>-427.82</v>
          </cell>
        </row>
        <row r="2923">
          <cell r="A2923" t="str">
            <v>E34420 PRD Gen, Sumas OP</v>
          </cell>
          <cell r="B2923" t="str">
            <v>E34420 PRD Gen, Sumas OP-6</v>
          </cell>
          <cell r="C2923" t="str">
            <v>403E</v>
          </cell>
          <cell r="E2923">
            <v>43281</v>
          </cell>
          <cell r="F2923">
            <v>18514397.780000001</v>
          </cell>
          <cell r="G2923">
            <v>9.5999999999999992E-3</v>
          </cell>
          <cell r="H2923">
            <v>14811.519999999999</v>
          </cell>
          <cell r="I2923">
            <v>17979624.149999999</v>
          </cell>
          <cell r="J2923">
            <v>9.5999999999999992E-3</v>
          </cell>
          <cell r="K2923">
            <v>14383.699319999998</v>
          </cell>
          <cell r="L2923">
            <v>-427.82</v>
          </cell>
        </row>
        <row r="2924">
          <cell r="A2924" t="str">
            <v>E34420 PRD Gen, Sumas OP</v>
          </cell>
          <cell r="B2924" t="str">
            <v>E34420 PRD Gen, Sumas OP-7</v>
          </cell>
          <cell r="C2924" t="str">
            <v>403E</v>
          </cell>
          <cell r="E2924">
            <v>43312</v>
          </cell>
          <cell r="F2924">
            <v>18514397.780000001</v>
          </cell>
          <cell r="G2924">
            <v>9.5999999999999992E-3</v>
          </cell>
          <cell r="H2924">
            <v>14811.519999999999</v>
          </cell>
          <cell r="I2924">
            <v>17979624.149999999</v>
          </cell>
          <cell r="J2924">
            <v>9.5999999999999992E-3</v>
          </cell>
          <cell r="K2924">
            <v>14383.699319999998</v>
          </cell>
          <cell r="L2924">
            <v>-427.82</v>
          </cell>
        </row>
        <row r="2925">
          <cell r="A2925" t="str">
            <v>E34420 PRD Gen, Sumas OP</v>
          </cell>
          <cell r="B2925" t="str">
            <v>E34420 PRD Gen, Sumas OP-8</v>
          </cell>
          <cell r="C2925" t="str">
            <v>403E</v>
          </cell>
          <cell r="E2925">
            <v>43343</v>
          </cell>
          <cell r="F2925">
            <v>18514397.780000001</v>
          </cell>
          <cell r="G2925">
            <v>9.5999999999999992E-3</v>
          </cell>
          <cell r="H2925">
            <v>14811.519999999999</v>
          </cell>
          <cell r="I2925">
            <v>17979624.149999999</v>
          </cell>
          <cell r="J2925">
            <v>9.5999999999999992E-3</v>
          </cell>
          <cell r="K2925">
            <v>14383.699319999998</v>
          </cell>
          <cell r="L2925">
            <v>-427.82</v>
          </cell>
        </row>
        <row r="2926">
          <cell r="A2926" t="str">
            <v>E34420 PRD Gen, Sumas OP</v>
          </cell>
          <cell r="B2926" t="str">
            <v>E34420 PRD Gen, Sumas OP-9</v>
          </cell>
          <cell r="C2926" t="str">
            <v>403E</v>
          </cell>
          <cell r="E2926">
            <v>43373</v>
          </cell>
          <cell r="F2926">
            <v>18514397.780000001</v>
          </cell>
          <cell r="G2926">
            <v>9.5999999999999992E-3</v>
          </cell>
          <cell r="H2926">
            <v>14811.519999999999</v>
          </cell>
          <cell r="I2926">
            <v>17979624.149999999</v>
          </cell>
          <cell r="J2926">
            <v>9.5999999999999992E-3</v>
          </cell>
          <cell r="K2926">
            <v>14383.699319999998</v>
          </cell>
          <cell r="L2926">
            <v>-427.82</v>
          </cell>
        </row>
        <row r="2927">
          <cell r="A2927" t="str">
            <v>E34420 PRD Gen, Sumas OP</v>
          </cell>
          <cell r="B2927" t="str">
            <v>E34420 PRD Gen, Sumas OP-10</v>
          </cell>
          <cell r="C2927" t="str">
            <v>403E</v>
          </cell>
          <cell r="E2927">
            <v>43404</v>
          </cell>
          <cell r="F2927">
            <v>18514397.780000001</v>
          </cell>
          <cell r="G2927">
            <v>9.5999999999999992E-3</v>
          </cell>
          <cell r="H2927">
            <v>14811.519999999999</v>
          </cell>
          <cell r="I2927">
            <v>17979624.149999999</v>
          </cell>
          <cell r="J2927">
            <v>9.5999999999999992E-3</v>
          </cell>
          <cell r="K2927">
            <v>14383.699319999998</v>
          </cell>
          <cell r="L2927">
            <v>-427.82</v>
          </cell>
        </row>
        <row r="2928">
          <cell r="A2928" t="str">
            <v>E34420 PRD Gen, Sumas OP</v>
          </cell>
          <cell r="B2928" t="str">
            <v>E34420 PRD Gen, Sumas OP-11</v>
          </cell>
          <cell r="C2928" t="str">
            <v>403E</v>
          </cell>
          <cell r="E2928">
            <v>43434</v>
          </cell>
          <cell r="F2928">
            <v>18247010.969999999</v>
          </cell>
          <cell r="G2928">
            <v>9.5999999999999992E-3</v>
          </cell>
          <cell r="H2928">
            <v>14597.61</v>
          </cell>
          <cell r="I2928">
            <v>17979624.149999999</v>
          </cell>
          <cell r="J2928">
            <v>9.5999999999999992E-3</v>
          </cell>
          <cell r="K2928">
            <v>14383.699319999998</v>
          </cell>
          <cell r="L2928">
            <v>-213.91</v>
          </cell>
        </row>
        <row r="2929">
          <cell r="A2929" t="str">
            <v>E34420 PRD Gen, Sumas OP</v>
          </cell>
          <cell r="B2929" t="str">
            <v>E34420 PRD Gen, Sumas OP-12</v>
          </cell>
          <cell r="C2929" t="str">
            <v>403E</v>
          </cell>
          <cell r="E2929">
            <v>43465</v>
          </cell>
          <cell r="F2929">
            <v>17979624.149999999</v>
          </cell>
          <cell r="G2929">
            <v>9.5999999999999992E-3</v>
          </cell>
          <cell r="H2929">
            <v>14383.699999999999</v>
          </cell>
          <cell r="I2929">
            <v>17979624.149999999</v>
          </cell>
          <cell r="J2929">
            <v>9.5999999999999992E-3</v>
          </cell>
          <cell r="K2929">
            <v>14383.699319999998</v>
          </cell>
          <cell r="L2929">
            <v>0</v>
          </cell>
        </row>
        <row r="2930">
          <cell r="A2930" t="str">
            <v>E34420 PRD Gen, Sumas OP Total</v>
          </cell>
          <cell r="C2930" t="str">
            <v>EPRD</v>
          </cell>
          <cell r="E2930" t="str">
            <v>Total</v>
          </cell>
          <cell r="F2930"/>
          <cell r="G2930"/>
          <cell r="H2930">
            <v>177096.51</v>
          </cell>
          <cell r="I2930"/>
          <cell r="J2930">
            <v>0</v>
          </cell>
          <cell r="K2930">
            <v>172604.39183999994</v>
          </cell>
          <cell r="L2930">
            <v>-4492.12</v>
          </cell>
        </row>
        <row r="2931">
          <cell r="A2931" t="str">
            <v>E345 PRD Accessory, Cystal Mtn</v>
          </cell>
          <cell r="B2931" t="str">
            <v>E345 PRD Accessory, Cystal Mtn-1</v>
          </cell>
          <cell r="C2931" t="str">
            <v>403E</v>
          </cell>
          <cell r="E2931">
            <v>43131</v>
          </cell>
          <cell r="F2931">
            <v>406679.71</v>
          </cell>
          <cell r="G2931">
            <v>5.1200000000000002E-2</v>
          </cell>
          <cell r="H2931">
            <v>1735.1699999999998</v>
          </cell>
          <cell r="I2931">
            <v>427409.45</v>
          </cell>
          <cell r="J2931">
            <v>5.1200000000000002E-2</v>
          </cell>
          <cell r="K2931">
            <v>1823.6136533333336</v>
          </cell>
          <cell r="L2931">
            <v>88.44</v>
          </cell>
        </row>
        <row r="2932">
          <cell r="A2932" t="str">
            <v>E345 PRD Accessory, Cystal Mtn</v>
          </cell>
          <cell r="B2932" t="str">
            <v>E345 PRD Accessory, Cystal Mtn-2</v>
          </cell>
          <cell r="C2932" t="str">
            <v>403E</v>
          </cell>
          <cell r="E2932">
            <v>43159</v>
          </cell>
          <cell r="F2932">
            <v>406679.71</v>
          </cell>
          <cell r="G2932">
            <v>5.1200000000000002E-2</v>
          </cell>
          <cell r="H2932">
            <v>1735.1699999999998</v>
          </cell>
          <cell r="I2932">
            <v>427409.45</v>
          </cell>
          <cell r="J2932">
            <v>5.1200000000000002E-2</v>
          </cell>
          <cell r="K2932">
            <v>1823.6136533333336</v>
          </cell>
          <cell r="L2932">
            <v>88.44</v>
          </cell>
        </row>
        <row r="2933">
          <cell r="A2933" t="str">
            <v>E345 PRD Accessory, Cystal Mtn</v>
          </cell>
          <cell r="B2933" t="str">
            <v>E345 PRD Accessory, Cystal Mtn-3</v>
          </cell>
          <cell r="C2933" t="str">
            <v>403E</v>
          </cell>
          <cell r="E2933">
            <v>43190</v>
          </cell>
          <cell r="F2933">
            <v>417044.58</v>
          </cell>
          <cell r="G2933">
            <v>5.1200000000000002E-2</v>
          </cell>
          <cell r="H2933">
            <v>1779.39</v>
          </cell>
          <cell r="I2933">
            <v>427409.45</v>
          </cell>
          <cell r="J2933">
            <v>5.1200000000000002E-2</v>
          </cell>
          <cell r="K2933">
            <v>1823.6136533333336</v>
          </cell>
          <cell r="L2933">
            <v>44.22</v>
          </cell>
        </row>
        <row r="2934">
          <cell r="A2934" t="str">
            <v>E345 PRD Accessory, Cystal Mtn</v>
          </cell>
          <cell r="B2934" t="str">
            <v>E345 PRD Accessory, Cystal Mtn-4</v>
          </cell>
          <cell r="C2934" t="str">
            <v>403E</v>
          </cell>
          <cell r="E2934">
            <v>43220</v>
          </cell>
          <cell r="F2934">
            <v>427409.45</v>
          </cell>
          <cell r="G2934">
            <v>5.1200000000000002E-2</v>
          </cell>
          <cell r="H2934">
            <v>1823.6100000000001</v>
          </cell>
          <cell r="I2934">
            <v>427409.45</v>
          </cell>
          <cell r="J2934">
            <v>5.1200000000000002E-2</v>
          </cell>
          <cell r="K2934">
            <v>1823.6136533333336</v>
          </cell>
          <cell r="L2934">
            <v>0</v>
          </cell>
        </row>
        <row r="2935">
          <cell r="A2935" t="str">
            <v>E345 PRD Accessory, Cystal Mtn</v>
          </cell>
          <cell r="B2935" t="str">
            <v>E345 PRD Accessory, Cystal Mtn-5</v>
          </cell>
          <cell r="C2935" t="str">
            <v>403E</v>
          </cell>
          <cell r="E2935">
            <v>43251</v>
          </cell>
          <cell r="F2935">
            <v>427409.45</v>
          </cell>
          <cell r="G2935">
            <v>5.1200000000000002E-2</v>
          </cell>
          <cell r="H2935">
            <v>1823.6100000000001</v>
          </cell>
          <cell r="I2935">
            <v>427409.45</v>
          </cell>
          <cell r="J2935">
            <v>5.1200000000000002E-2</v>
          </cell>
          <cell r="K2935">
            <v>1823.6136533333336</v>
          </cell>
          <cell r="L2935">
            <v>0</v>
          </cell>
        </row>
        <row r="2936">
          <cell r="A2936" t="str">
            <v>E345 PRD Accessory, Cystal Mtn</v>
          </cell>
          <cell r="B2936" t="str">
            <v>E345 PRD Accessory, Cystal Mtn-6</v>
          </cell>
          <cell r="C2936" t="str">
            <v>403E</v>
          </cell>
          <cell r="E2936">
            <v>43281</v>
          </cell>
          <cell r="F2936">
            <v>427409.45</v>
          </cell>
          <cell r="G2936">
            <v>5.1200000000000002E-2</v>
          </cell>
          <cell r="H2936">
            <v>1823.6100000000001</v>
          </cell>
          <cell r="I2936">
            <v>427409.45</v>
          </cell>
          <cell r="J2936">
            <v>5.1200000000000002E-2</v>
          </cell>
          <cell r="K2936">
            <v>1823.6136533333336</v>
          </cell>
          <cell r="L2936">
            <v>0</v>
          </cell>
        </row>
        <row r="2937">
          <cell r="A2937" t="str">
            <v>E345 PRD Accessory, Cystal Mtn</v>
          </cell>
          <cell r="B2937" t="str">
            <v>E345 PRD Accessory, Cystal Mtn-7</v>
          </cell>
          <cell r="C2937" t="str">
            <v>403E</v>
          </cell>
          <cell r="E2937">
            <v>43312</v>
          </cell>
          <cell r="F2937">
            <v>427409.45</v>
          </cell>
          <cell r="G2937">
            <v>5.1200000000000002E-2</v>
          </cell>
          <cell r="H2937">
            <v>1823.6100000000001</v>
          </cell>
          <cell r="I2937">
            <v>427409.45</v>
          </cell>
          <cell r="J2937">
            <v>5.1200000000000002E-2</v>
          </cell>
          <cell r="K2937">
            <v>1823.6136533333336</v>
          </cell>
          <cell r="L2937">
            <v>0</v>
          </cell>
        </row>
        <row r="2938">
          <cell r="A2938" t="str">
            <v>E345 PRD Accessory, Cystal Mtn</v>
          </cell>
          <cell r="B2938" t="str">
            <v>E345 PRD Accessory, Cystal Mtn-8</v>
          </cell>
          <cell r="C2938" t="str">
            <v>403E</v>
          </cell>
          <cell r="E2938">
            <v>43343</v>
          </cell>
          <cell r="F2938">
            <v>427409.45</v>
          </cell>
          <cell r="G2938">
            <v>5.1200000000000002E-2</v>
          </cell>
          <cell r="H2938">
            <v>1823.6100000000001</v>
          </cell>
          <cell r="I2938">
            <v>427409.45</v>
          </cell>
          <cell r="J2938">
            <v>5.1200000000000002E-2</v>
          </cell>
          <cell r="K2938">
            <v>1823.6136533333336</v>
          </cell>
          <cell r="L2938">
            <v>0</v>
          </cell>
        </row>
        <row r="2939">
          <cell r="A2939" t="str">
            <v>E345 PRD Accessory, Cystal Mtn</v>
          </cell>
          <cell r="B2939" t="str">
            <v>E345 PRD Accessory, Cystal Mtn-9</v>
          </cell>
          <cell r="C2939" t="str">
            <v>403E</v>
          </cell>
          <cell r="E2939">
            <v>43373</v>
          </cell>
          <cell r="F2939">
            <v>427409.45</v>
          </cell>
          <cell r="G2939">
            <v>5.1200000000000002E-2</v>
          </cell>
          <cell r="H2939">
            <v>1823.6100000000001</v>
          </cell>
          <cell r="I2939">
            <v>427409.45</v>
          </cell>
          <cell r="J2939">
            <v>5.1200000000000002E-2</v>
          </cell>
          <cell r="K2939">
            <v>1823.6136533333336</v>
          </cell>
          <cell r="L2939">
            <v>0</v>
          </cell>
        </row>
        <row r="2940">
          <cell r="A2940" t="str">
            <v>E345 PRD Accessory, Cystal Mtn</v>
          </cell>
          <cell r="B2940" t="str">
            <v>E345 PRD Accessory, Cystal Mtn-10</v>
          </cell>
          <cell r="C2940" t="str">
            <v>403E</v>
          </cell>
          <cell r="E2940">
            <v>43404</v>
          </cell>
          <cell r="F2940">
            <v>427409.45</v>
          </cell>
          <cell r="G2940">
            <v>5.1200000000000002E-2</v>
          </cell>
          <cell r="H2940">
            <v>1823.6100000000001</v>
          </cell>
          <cell r="I2940">
            <v>427409.45</v>
          </cell>
          <cell r="J2940">
            <v>5.1200000000000002E-2</v>
          </cell>
          <cell r="K2940">
            <v>1823.6136533333336</v>
          </cell>
          <cell r="L2940">
            <v>0</v>
          </cell>
        </row>
        <row r="2941">
          <cell r="A2941" t="str">
            <v>E345 PRD Accessory, Cystal Mtn</v>
          </cell>
          <cell r="B2941" t="str">
            <v>E345 PRD Accessory, Cystal Mtn-11</v>
          </cell>
          <cell r="C2941" t="str">
            <v>403E</v>
          </cell>
          <cell r="E2941">
            <v>43434</v>
          </cell>
          <cell r="F2941">
            <v>427409.45</v>
          </cell>
          <cell r="G2941">
            <v>5.1200000000000002E-2</v>
          </cell>
          <cell r="H2941">
            <v>1823.6100000000001</v>
          </cell>
          <cell r="I2941">
            <v>427409.45</v>
          </cell>
          <cell r="J2941">
            <v>5.1200000000000002E-2</v>
          </cell>
          <cell r="K2941">
            <v>1823.6136533333336</v>
          </cell>
          <cell r="L2941">
            <v>0</v>
          </cell>
        </row>
        <row r="2942">
          <cell r="A2942" t="str">
            <v>E345 PRD Accessory, Cystal Mtn</v>
          </cell>
          <cell r="B2942" t="str">
            <v>E345 PRD Accessory, Cystal Mtn-12</v>
          </cell>
          <cell r="C2942" t="str">
            <v>403E</v>
          </cell>
          <cell r="E2942">
            <v>43465</v>
          </cell>
          <cell r="F2942">
            <v>427409.45</v>
          </cell>
          <cell r="G2942">
            <v>5.1200000000000002E-2</v>
          </cell>
          <cell r="H2942">
            <v>1823.6100000000001</v>
          </cell>
          <cell r="I2942">
            <v>427409.45</v>
          </cell>
          <cell r="J2942">
            <v>5.1200000000000002E-2</v>
          </cell>
          <cell r="K2942">
            <v>1823.6136533333336</v>
          </cell>
          <cell r="L2942">
            <v>0</v>
          </cell>
        </row>
        <row r="2943">
          <cell r="A2943" t="str">
            <v>E345 PRD Accessory, Cystal Mtn Total</v>
          </cell>
          <cell r="C2943" t="str">
            <v>EPRD</v>
          </cell>
          <cell r="E2943" t="str">
            <v>Total</v>
          </cell>
          <cell r="F2943"/>
          <cell r="G2943"/>
          <cell r="H2943">
            <v>21662.220000000005</v>
          </cell>
          <cell r="I2943"/>
          <cell r="J2943">
            <v>0</v>
          </cell>
          <cell r="K2943">
            <v>21883.363840000002</v>
          </cell>
          <cell r="L2943">
            <v>221.14</v>
          </cell>
        </row>
        <row r="2944">
          <cell r="A2944" t="str">
            <v>E345 PRD Accessory, Encogen</v>
          </cell>
          <cell r="B2944" t="str">
            <v>E345 PRD Accessory, Encogen-1</v>
          </cell>
          <cell r="C2944" t="str">
            <v>403E</v>
          </cell>
          <cell r="E2944">
            <v>43131</v>
          </cell>
          <cell r="F2944">
            <v>2109233.7799999998</v>
          </cell>
          <cell r="G2944">
            <v>1.6499999999999997E-2</v>
          </cell>
          <cell r="H2944">
            <v>2900.2</v>
          </cell>
          <cell r="I2944">
            <v>2109233.7799999998</v>
          </cell>
          <cell r="J2944">
            <v>1.6499999999999997E-2</v>
          </cell>
          <cell r="K2944">
            <v>2900.1964474999991</v>
          </cell>
          <cell r="L2944">
            <v>0</v>
          </cell>
        </row>
        <row r="2945">
          <cell r="A2945" t="str">
            <v>E345 PRD Accessory, Encogen</v>
          </cell>
          <cell r="B2945" t="str">
            <v>E345 PRD Accessory, Encogen-2</v>
          </cell>
          <cell r="C2945" t="str">
            <v>403E</v>
          </cell>
          <cell r="E2945">
            <v>43159</v>
          </cell>
          <cell r="F2945">
            <v>2109233.7799999998</v>
          </cell>
          <cell r="G2945">
            <v>1.6499999999999997E-2</v>
          </cell>
          <cell r="H2945">
            <v>2900.2</v>
          </cell>
          <cell r="I2945">
            <v>2109233.7799999998</v>
          </cell>
          <cell r="J2945">
            <v>1.6499999999999997E-2</v>
          </cell>
          <cell r="K2945">
            <v>2900.1964474999991</v>
          </cell>
          <cell r="L2945">
            <v>0</v>
          </cell>
        </row>
        <row r="2946">
          <cell r="A2946" t="str">
            <v>E345 PRD Accessory, Encogen</v>
          </cell>
          <cell r="B2946" t="str">
            <v>E345 PRD Accessory, Encogen-3</v>
          </cell>
          <cell r="C2946" t="str">
            <v>403E</v>
          </cell>
          <cell r="E2946">
            <v>43190</v>
          </cell>
          <cell r="F2946">
            <v>2109233.7799999998</v>
          </cell>
          <cell r="G2946">
            <v>1.6499999999999997E-2</v>
          </cell>
          <cell r="H2946">
            <v>2900.2</v>
          </cell>
          <cell r="I2946">
            <v>2109233.7799999998</v>
          </cell>
          <cell r="J2946">
            <v>1.6499999999999997E-2</v>
          </cell>
          <cell r="K2946">
            <v>2900.1964474999991</v>
          </cell>
          <cell r="L2946">
            <v>0</v>
          </cell>
        </row>
        <row r="2947">
          <cell r="A2947" t="str">
            <v>E345 PRD Accessory, Encogen</v>
          </cell>
          <cell r="B2947" t="str">
            <v>E345 PRD Accessory, Encogen-4</v>
          </cell>
          <cell r="C2947" t="str">
            <v>403E</v>
          </cell>
          <cell r="E2947">
            <v>43220</v>
          </cell>
          <cell r="F2947">
            <v>2109233.7799999998</v>
          </cell>
          <cell r="G2947">
            <v>1.6499999999999997E-2</v>
          </cell>
          <cell r="H2947">
            <v>2900.2</v>
          </cell>
          <cell r="I2947">
            <v>2109233.7799999998</v>
          </cell>
          <cell r="J2947">
            <v>1.6499999999999997E-2</v>
          </cell>
          <cell r="K2947">
            <v>2900.1964474999991</v>
          </cell>
          <cell r="L2947">
            <v>0</v>
          </cell>
        </row>
        <row r="2948">
          <cell r="A2948" t="str">
            <v>E345 PRD Accessory, Encogen</v>
          </cell>
          <cell r="B2948" t="str">
            <v>E345 PRD Accessory, Encogen-5</v>
          </cell>
          <cell r="C2948" t="str">
            <v>403E</v>
          </cell>
          <cell r="E2948">
            <v>43251</v>
          </cell>
          <cell r="F2948">
            <v>2109233.7799999998</v>
          </cell>
          <cell r="G2948">
            <v>1.6499999999999997E-2</v>
          </cell>
          <cell r="H2948">
            <v>2900.2</v>
          </cell>
          <cell r="I2948">
            <v>2109233.7799999998</v>
          </cell>
          <cell r="J2948">
            <v>1.6499999999999997E-2</v>
          </cell>
          <cell r="K2948">
            <v>2900.1964474999991</v>
          </cell>
          <cell r="L2948">
            <v>0</v>
          </cell>
        </row>
        <row r="2949">
          <cell r="A2949" t="str">
            <v>E345 PRD Accessory, Encogen</v>
          </cell>
          <cell r="B2949" t="str">
            <v>E345 PRD Accessory, Encogen-6</v>
          </cell>
          <cell r="C2949" t="str">
            <v>403E</v>
          </cell>
          <cell r="E2949">
            <v>43281</v>
          </cell>
          <cell r="F2949">
            <v>2109233.7799999998</v>
          </cell>
          <cell r="G2949">
            <v>1.6499999999999997E-2</v>
          </cell>
          <cell r="H2949">
            <v>2900.2</v>
          </cell>
          <cell r="I2949">
            <v>2109233.7799999998</v>
          </cell>
          <cell r="J2949">
            <v>1.6499999999999997E-2</v>
          </cell>
          <cell r="K2949">
            <v>2900.1964474999991</v>
          </cell>
          <cell r="L2949">
            <v>0</v>
          </cell>
        </row>
        <row r="2950">
          <cell r="A2950" t="str">
            <v>E345 PRD Accessory, Encogen</v>
          </cell>
          <cell r="B2950" t="str">
            <v>E345 PRD Accessory, Encogen-7</v>
          </cell>
          <cell r="C2950" t="str">
            <v>403E</v>
          </cell>
          <cell r="E2950">
            <v>43312</v>
          </cell>
          <cell r="F2950">
            <v>2109233.7799999998</v>
          </cell>
          <cell r="G2950">
            <v>1.6499999999999997E-2</v>
          </cell>
          <cell r="H2950">
            <v>2900.2</v>
          </cell>
          <cell r="I2950">
            <v>2109233.7799999998</v>
          </cell>
          <cell r="J2950">
            <v>1.6499999999999997E-2</v>
          </cell>
          <cell r="K2950">
            <v>2900.1964474999991</v>
          </cell>
          <cell r="L2950">
            <v>0</v>
          </cell>
        </row>
        <row r="2951">
          <cell r="A2951" t="str">
            <v>E345 PRD Accessory, Encogen</v>
          </cell>
          <cell r="B2951" t="str">
            <v>E345 PRD Accessory, Encogen-8</v>
          </cell>
          <cell r="C2951" t="str">
            <v>403E</v>
          </cell>
          <cell r="E2951">
            <v>43343</v>
          </cell>
          <cell r="F2951">
            <v>2109233.7799999998</v>
          </cell>
          <cell r="G2951">
            <v>1.6499999999999997E-2</v>
          </cell>
          <cell r="H2951">
            <v>2900.2</v>
          </cell>
          <cell r="I2951">
            <v>2109233.7799999998</v>
          </cell>
          <cell r="J2951">
            <v>1.6499999999999997E-2</v>
          </cell>
          <cell r="K2951">
            <v>2900.1964474999991</v>
          </cell>
          <cell r="L2951">
            <v>0</v>
          </cell>
        </row>
        <row r="2952">
          <cell r="A2952" t="str">
            <v>E345 PRD Accessory, Encogen</v>
          </cell>
          <cell r="B2952" t="str">
            <v>E345 PRD Accessory, Encogen-9</v>
          </cell>
          <cell r="C2952" t="str">
            <v>403E</v>
          </cell>
          <cell r="E2952">
            <v>43373</v>
          </cell>
          <cell r="F2952">
            <v>2109233.7799999998</v>
          </cell>
          <cell r="G2952">
            <v>1.6499999999999997E-2</v>
          </cell>
          <cell r="H2952">
            <v>2900.2</v>
          </cell>
          <cell r="I2952">
            <v>2109233.7799999998</v>
          </cell>
          <cell r="J2952">
            <v>1.6499999999999997E-2</v>
          </cell>
          <cell r="K2952">
            <v>2900.1964474999991</v>
          </cell>
          <cell r="L2952">
            <v>0</v>
          </cell>
        </row>
        <row r="2953">
          <cell r="A2953" t="str">
            <v>E345 PRD Accessory, Encogen</v>
          </cell>
          <cell r="B2953" t="str">
            <v>E345 PRD Accessory, Encogen-10</v>
          </cell>
          <cell r="C2953" t="str">
            <v>403E</v>
          </cell>
          <cell r="E2953">
            <v>43404</v>
          </cell>
          <cell r="F2953">
            <v>2109233.7799999998</v>
          </cell>
          <cell r="G2953">
            <v>1.6499999999999997E-2</v>
          </cell>
          <cell r="H2953">
            <v>2900.2</v>
          </cell>
          <cell r="I2953">
            <v>2109233.7799999998</v>
          </cell>
          <cell r="J2953">
            <v>1.6499999999999997E-2</v>
          </cell>
          <cell r="K2953">
            <v>2900.1964474999991</v>
          </cell>
          <cell r="L2953">
            <v>0</v>
          </cell>
        </row>
        <row r="2954">
          <cell r="A2954" t="str">
            <v>E345 PRD Accessory, Encogen</v>
          </cell>
          <cell r="B2954" t="str">
            <v>E345 PRD Accessory, Encogen-11</v>
          </cell>
          <cell r="C2954" t="str">
            <v>403E</v>
          </cell>
          <cell r="E2954">
            <v>43434</v>
          </cell>
          <cell r="F2954">
            <v>2109233.7799999998</v>
          </cell>
          <cell r="G2954">
            <v>1.6499999999999997E-2</v>
          </cell>
          <cell r="H2954">
            <v>2900.2</v>
          </cell>
          <cell r="I2954">
            <v>2109233.7799999998</v>
          </cell>
          <cell r="J2954">
            <v>1.6499999999999997E-2</v>
          </cell>
          <cell r="K2954">
            <v>2900.1964474999991</v>
          </cell>
          <cell r="L2954">
            <v>0</v>
          </cell>
        </row>
        <row r="2955">
          <cell r="A2955" t="str">
            <v>E345 PRD Accessory, Encogen</v>
          </cell>
          <cell r="B2955" t="str">
            <v>E345 PRD Accessory, Encogen-12</v>
          </cell>
          <cell r="C2955" t="str">
            <v>403E</v>
          </cell>
          <cell r="E2955">
            <v>43465</v>
          </cell>
          <cell r="F2955">
            <v>2109233.7799999998</v>
          </cell>
          <cell r="G2955">
            <v>1.6499999999999997E-2</v>
          </cell>
          <cell r="H2955">
            <v>2900.2</v>
          </cell>
          <cell r="I2955">
            <v>2109233.7799999998</v>
          </cell>
          <cell r="J2955">
            <v>1.6499999999999997E-2</v>
          </cell>
          <cell r="K2955">
            <v>2900.1964474999991</v>
          </cell>
          <cell r="L2955">
            <v>0</v>
          </cell>
        </row>
        <row r="2956">
          <cell r="A2956" t="str">
            <v>E345 PRD Accessory, Encogen Total</v>
          </cell>
          <cell r="C2956" t="str">
            <v>EPRD</v>
          </cell>
          <cell r="E2956" t="str">
            <v>Total</v>
          </cell>
          <cell r="F2956"/>
          <cell r="G2956"/>
          <cell r="H2956">
            <v>34802.400000000001</v>
          </cell>
          <cell r="I2956"/>
          <cell r="J2956">
            <v>0</v>
          </cell>
          <cell r="K2956">
            <v>34802.357369999991</v>
          </cell>
          <cell r="L2956">
            <v>-0.04</v>
          </cell>
        </row>
        <row r="2957">
          <cell r="A2957" t="str">
            <v>E345 PRD Accessory, Ferndale</v>
          </cell>
          <cell r="B2957" t="str">
            <v>E345 PRD Accessory, Ferndale-1</v>
          </cell>
          <cell r="C2957" t="str">
            <v>403E</v>
          </cell>
          <cell r="E2957">
            <v>43131</v>
          </cell>
          <cell r="F2957">
            <v>3521060.99</v>
          </cell>
          <cell r="G2957">
            <v>2.1100000000000001E-2</v>
          </cell>
          <cell r="H2957">
            <v>6191.2</v>
          </cell>
          <cell r="I2957">
            <v>3521060.99</v>
          </cell>
          <cell r="J2957">
            <v>2.1100000000000001E-2</v>
          </cell>
          <cell r="K2957">
            <v>6191.1989074166668</v>
          </cell>
          <cell r="L2957">
            <v>0</v>
          </cell>
        </row>
        <row r="2958">
          <cell r="A2958" t="str">
            <v>E345 PRD Accessory, Ferndale</v>
          </cell>
          <cell r="B2958" t="str">
            <v>E345 PRD Accessory, Ferndale-2</v>
          </cell>
          <cell r="C2958" t="str">
            <v>403E</v>
          </cell>
          <cell r="E2958">
            <v>43159</v>
          </cell>
          <cell r="F2958">
            <v>3521060.99</v>
          </cell>
          <cell r="G2958">
            <v>2.1100000000000001E-2</v>
          </cell>
          <cell r="H2958">
            <v>6191.2</v>
          </cell>
          <cell r="I2958">
            <v>3521060.99</v>
          </cell>
          <cell r="J2958">
            <v>2.1100000000000001E-2</v>
          </cell>
          <cell r="K2958">
            <v>6191.1989074166668</v>
          </cell>
          <cell r="L2958">
            <v>0</v>
          </cell>
        </row>
        <row r="2959">
          <cell r="A2959" t="str">
            <v>E345 PRD Accessory, Ferndale</v>
          </cell>
          <cell r="B2959" t="str">
            <v>E345 PRD Accessory, Ferndale-3</v>
          </cell>
          <cell r="C2959" t="str">
            <v>403E</v>
          </cell>
          <cell r="E2959">
            <v>43190</v>
          </cell>
          <cell r="F2959">
            <v>3521060.99</v>
          </cell>
          <cell r="G2959">
            <v>2.1100000000000001E-2</v>
          </cell>
          <cell r="H2959">
            <v>6191.2</v>
          </cell>
          <cell r="I2959">
            <v>3521060.99</v>
          </cell>
          <cell r="J2959">
            <v>2.1100000000000001E-2</v>
          </cell>
          <cell r="K2959">
            <v>6191.1989074166668</v>
          </cell>
          <cell r="L2959">
            <v>0</v>
          </cell>
        </row>
        <row r="2960">
          <cell r="A2960" t="str">
            <v>E345 PRD Accessory, Ferndale</v>
          </cell>
          <cell r="B2960" t="str">
            <v>E345 PRD Accessory, Ferndale-4</v>
          </cell>
          <cell r="C2960" t="str">
            <v>403E</v>
          </cell>
          <cell r="E2960">
            <v>43220</v>
          </cell>
          <cell r="F2960">
            <v>3521060.99</v>
          </cell>
          <cell r="G2960">
            <v>2.1100000000000001E-2</v>
          </cell>
          <cell r="H2960">
            <v>6191.2</v>
          </cell>
          <cell r="I2960">
            <v>3521060.99</v>
          </cell>
          <cell r="J2960">
            <v>2.1100000000000001E-2</v>
          </cell>
          <cell r="K2960">
            <v>6191.1989074166668</v>
          </cell>
          <cell r="L2960">
            <v>0</v>
          </cell>
        </row>
        <row r="2961">
          <cell r="A2961" t="str">
            <v>E345 PRD Accessory, Ferndale</v>
          </cell>
          <cell r="B2961" t="str">
            <v>E345 PRD Accessory, Ferndale-5</v>
          </cell>
          <cell r="C2961" t="str">
            <v>403E</v>
          </cell>
          <cell r="E2961">
            <v>43251</v>
          </cell>
          <cell r="F2961">
            <v>3521060.99</v>
          </cell>
          <cell r="G2961">
            <v>2.1100000000000001E-2</v>
          </cell>
          <cell r="H2961">
            <v>6191.2</v>
          </cell>
          <cell r="I2961">
            <v>3521060.99</v>
          </cell>
          <cell r="J2961">
            <v>2.1100000000000001E-2</v>
          </cell>
          <cell r="K2961">
            <v>6191.1989074166668</v>
          </cell>
          <cell r="L2961">
            <v>0</v>
          </cell>
        </row>
        <row r="2962">
          <cell r="A2962" t="str">
            <v>E345 PRD Accessory, Ferndale</v>
          </cell>
          <cell r="B2962" t="str">
            <v>E345 PRD Accessory, Ferndale-6</v>
          </cell>
          <cell r="C2962" t="str">
            <v>403E</v>
          </cell>
          <cell r="E2962">
            <v>43281</v>
          </cell>
          <cell r="F2962">
            <v>3521060.99</v>
          </cell>
          <cell r="G2962">
            <v>2.1100000000000001E-2</v>
          </cell>
          <cell r="H2962">
            <v>6191.2</v>
          </cell>
          <cell r="I2962">
            <v>3521060.99</v>
          </cell>
          <cell r="J2962">
            <v>2.1100000000000001E-2</v>
          </cell>
          <cell r="K2962">
            <v>6191.1989074166668</v>
          </cell>
          <cell r="L2962">
            <v>0</v>
          </cell>
        </row>
        <row r="2963">
          <cell r="A2963" t="str">
            <v>E345 PRD Accessory, Ferndale</v>
          </cell>
          <cell r="B2963" t="str">
            <v>E345 PRD Accessory, Ferndale-7</v>
          </cell>
          <cell r="C2963" t="str">
            <v>403E</v>
          </cell>
          <cell r="E2963">
            <v>43312</v>
          </cell>
          <cell r="F2963">
            <v>3521060.99</v>
          </cell>
          <cell r="G2963">
            <v>2.1100000000000001E-2</v>
          </cell>
          <cell r="H2963">
            <v>6191.2</v>
          </cell>
          <cell r="I2963">
            <v>3521060.99</v>
          </cell>
          <cell r="J2963">
            <v>2.1100000000000001E-2</v>
          </cell>
          <cell r="K2963">
            <v>6191.1989074166668</v>
          </cell>
          <cell r="L2963">
            <v>0</v>
          </cell>
        </row>
        <row r="2964">
          <cell r="A2964" t="str">
            <v>E345 PRD Accessory, Ferndale</v>
          </cell>
          <cell r="B2964" t="str">
            <v>E345 PRD Accessory, Ferndale-8</v>
          </cell>
          <cell r="C2964" t="str">
            <v>403E</v>
          </cell>
          <cell r="E2964">
            <v>43343</v>
          </cell>
          <cell r="F2964">
            <v>3521060.99</v>
          </cell>
          <cell r="G2964">
            <v>2.1100000000000001E-2</v>
          </cell>
          <cell r="H2964">
            <v>6191.2</v>
          </cell>
          <cell r="I2964">
            <v>3521060.99</v>
          </cell>
          <cell r="J2964">
            <v>2.1100000000000001E-2</v>
          </cell>
          <cell r="K2964">
            <v>6191.1989074166668</v>
          </cell>
          <cell r="L2964">
            <v>0</v>
          </cell>
        </row>
        <row r="2965">
          <cell r="A2965" t="str">
            <v>E345 PRD Accessory, Ferndale</v>
          </cell>
          <cell r="B2965" t="str">
            <v>E345 PRD Accessory, Ferndale-9</v>
          </cell>
          <cell r="C2965" t="str">
            <v>403E</v>
          </cell>
          <cell r="E2965">
            <v>43373</v>
          </cell>
          <cell r="F2965">
            <v>3521060.99</v>
          </cell>
          <cell r="G2965">
            <v>2.1100000000000001E-2</v>
          </cell>
          <cell r="H2965">
            <v>6191.2</v>
          </cell>
          <cell r="I2965">
            <v>3521060.99</v>
          </cell>
          <cell r="J2965">
            <v>2.1100000000000001E-2</v>
          </cell>
          <cell r="K2965">
            <v>6191.1989074166668</v>
          </cell>
          <cell r="L2965">
            <v>0</v>
          </cell>
        </row>
        <row r="2966">
          <cell r="A2966" t="str">
            <v>E345 PRD Accessory, Ferndale</v>
          </cell>
          <cell r="B2966" t="str">
            <v>E345 PRD Accessory, Ferndale-10</v>
          </cell>
          <cell r="C2966" t="str">
            <v>403E</v>
          </cell>
          <cell r="E2966">
            <v>43404</v>
          </cell>
          <cell r="F2966">
            <v>3521060.99</v>
          </cell>
          <cell r="G2966">
            <v>2.1100000000000001E-2</v>
          </cell>
          <cell r="H2966">
            <v>6191.2</v>
          </cell>
          <cell r="I2966">
            <v>3521060.99</v>
          </cell>
          <cell r="J2966">
            <v>2.1100000000000001E-2</v>
          </cell>
          <cell r="K2966">
            <v>6191.1989074166668</v>
          </cell>
          <cell r="L2966">
            <v>0</v>
          </cell>
        </row>
        <row r="2967">
          <cell r="A2967" t="str">
            <v>E345 PRD Accessory, Ferndale</v>
          </cell>
          <cell r="B2967" t="str">
            <v>E345 PRD Accessory, Ferndale-11</v>
          </cell>
          <cell r="C2967" t="str">
            <v>403E</v>
          </cell>
          <cell r="E2967">
            <v>43434</v>
          </cell>
          <cell r="F2967">
            <v>3521060.99</v>
          </cell>
          <cell r="G2967">
            <v>2.1100000000000001E-2</v>
          </cell>
          <cell r="H2967">
            <v>6191.2</v>
          </cell>
          <cell r="I2967">
            <v>3521060.99</v>
          </cell>
          <cell r="J2967">
            <v>2.1100000000000001E-2</v>
          </cell>
          <cell r="K2967">
            <v>6191.1989074166668</v>
          </cell>
          <cell r="L2967">
            <v>0</v>
          </cell>
        </row>
        <row r="2968">
          <cell r="A2968" t="str">
            <v>E345 PRD Accessory, Ferndale</v>
          </cell>
          <cell r="B2968" t="str">
            <v>E345 PRD Accessory, Ferndale-12</v>
          </cell>
          <cell r="C2968" t="str">
            <v>403E</v>
          </cell>
          <cell r="E2968">
            <v>43465</v>
          </cell>
          <cell r="F2968">
            <v>3521060.99</v>
          </cell>
          <cell r="G2968">
            <v>2.1100000000000001E-2</v>
          </cell>
          <cell r="H2968">
            <v>6191.2</v>
          </cell>
          <cell r="I2968">
            <v>3521060.99</v>
          </cell>
          <cell r="J2968">
            <v>2.1100000000000001E-2</v>
          </cell>
          <cell r="K2968">
            <v>6191.1989074166668</v>
          </cell>
          <cell r="L2968">
            <v>0</v>
          </cell>
        </row>
        <row r="2969">
          <cell r="A2969" t="str">
            <v>E345 PRD Accessory, Ferndale Total</v>
          </cell>
          <cell r="C2969" t="str">
            <v>EPRD</v>
          </cell>
          <cell r="E2969" t="str">
            <v>Total</v>
          </cell>
          <cell r="F2969"/>
          <cell r="G2969"/>
          <cell r="H2969">
            <v>74294.39999999998</v>
          </cell>
          <cell r="I2969"/>
          <cell r="J2969">
            <v>0</v>
          </cell>
          <cell r="K2969">
            <v>74294.386888999987</v>
          </cell>
          <cell r="L2969">
            <v>-0.01</v>
          </cell>
        </row>
        <row r="2970">
          <cell r="A2970" t="str">
            <v>E345 PRD Accessory, Fred 1/APC</v>
          </cell>
          <cell r="B2970" t="str">
            <v>E345 PRD Accessory, Fred 1/APC-1</v>
          </cell>
          <cell r="C2970" t="str">
            <v>403E</v>
          </cell>
          <cell r="E2970">
            <v>43131</v>
          </cell>
          <cell r="F2970">
            <v>296766.71999999997</v>
          </cell>
          <cell r="G2970">
            <v>2.9899999999999999E-2</v>
          </cell>
          <cell r="H2970">
            <v>739.44</v>
          </cell>
          <cell r="I2970">
            <v>296766.71999999997</v>
          </cell>
          <cell r="J2970">
            <v>2.9899999999999999E-2</v>
          </cell>
          <cell r="K2970">
            <v>739.44374399999981</v>
          </cell>
          <cell r="L2970">
            <v>0</v>
          </cell>
        </row>
        <row r="2971">
          <cell r="A2971" t="str">
            <v>E345 PRD Accessory, Fred 1/APC</v>
          </cell>
          <cell r="B2971" t="str">
            <v>E345 PRD Accessory, Fred 1/APC-2</v>
          </cell>
          <cell r="C2971" t="str">
            <v>403E</v>
          </cell>
          <cell r="E2971">
            <v>43159</v>
          </cell>
          <cell r="F2971">
            <v>296766.71999999997</v>
          </cell>
          <cell r="G2971">
            <v>2.9899999999999999E-2</v>
          </cell>
          <cell r="H2971">
            <v>739.44</v>
          </cell>
          <cell r="I2971">
            <v>296766.71999999997</v>
          </cell>
          <cell r="J2971">
            <v>2.9899999999999999E-2</v>
          </cell>
          <cell r="K2971">
            <v>739.44374399999981</v>
          </cell>
          <cell r="L2971">
            <v>0</v>
          </cell>
        </row>
        <row r="2972">
          <cell r="A2972" t="str">
            <v>E345 PRD Accessory, Fred 1/APC</v>
          </cell>
          <cell r="B2972" t="str">
            <v>E345 PRD Accessory, Fred 1/APC-3</v>
          </cell>
          <cell r="C2972" t="str">
            <v>403E</v>
          </cell>
          <cell r="E2972">
            <v>43190</v>
          </cell>
          <cell r="F2972">
            <v>296766.71999999997</v>
          </cell>
          <cell r="G2972">
            <v>2.9899999999999999E-2</v>
          </cell>
          <cell r="H2972">
            <v>739.44</v>
          </cell>
          <cell r="I2972">
            <v>296766.71999999997</v>
          </cell>
          <cell r="J2972">
            <v>2.9899999999999999E-2</v>
          </cell>
          <cell r="K2972">
            <v>739.44374399999981</v>
          </cell>
          <cell r="L2972">
            <v>0</v>
          </cell>
        </row>
        <row r="2973">
          <cell r="A2973" t="str">
            <v>E345 PRD Accessory, Fred 1/APC</v>
          </cell>
          <cell r="B2973" t="str">
            <v>E345 PRD Accessory, Fred 1/APC-4</v>
          </cell>
          <cell r="C2973" t="str">
            <v>403E</v>
          </cell>
          <cell r="E2973">
            <v>43220</v>
          </cell>
          <cell r="F2973">
            <v>296766.71999999997</v>
          </cell>
          <cell r="G2973">
            <v>2.9899999999999999E-2</v>
          </cell>
          <cell r="H2973">
            <v>739.44</v>
          </cell>
          <cell r="I2973">
            <v>296766.71999999997</v>
          </cell>
          <cell r="J2973">
            <v>2.9899999999999999E-2</v>
          </cell>
          <cell r="K2973">
            <v>739.44374399999981</v>
          </cell>
          <cell r="L2973">
            <v>0</v>
          </cell>
        </row>
        <row r="2974">
          <cell r="A2974" t="str">
            <v>E345 PRD Accessory, Fred 1/APC</v>
          </cell>
          <cell r="B2974" t="str">
            <v>E345 PRD Accessory, Fred 1/APC-5</v>
          </cell>
          <cell r="C2974" t="str">
            <v>403E</v>
          </cell>
          <cell r="E2974">
            <v>43251</v>
          </cell>
          <cell r="F2974">
            <v>296766.71999999997</v>
          </cell>
          <cell r="G2974">
            <v>2.9899999999999999E-2</v>
          </cell>
          <cell r="H2974">
            <v>739.44</v>
          </cell>
          <cell r="I2974">
            <v>296766.71999999997</v>
          </cell>
          <cell r="J2974">
            <v>2.9899999999999999E-2</v>
          </cell>
          <cell r="K2974">
            <v>739.44374399999981</v>
          </cell>
          <cell r="L2974">
            <v>0</v>
          </cell>
        </row>
        <row r="2975">
          <cell r="A2975" t="str">
            <v>E345 PRD Accessory, Fred 1/APC</v>
          </cell>
          <cell r="B2975" t="str">
            <v>E345 PRD Accessory, Fred 1/APC-6</v>
          </cell>
          <cell r="C2975" t="str">
            <v>403E</v>
          </cell>
          <cell r="E2975">
            <v>43281</v>
          </cell>
          <cell r="F2975">
            <v>296766.71999999997</v>
          </cell>
          <cell r="G2975">
            <v>2.9899999999999999E-2</v>
          </cell>
          <cell r="H2975">
            <v>739.44</v>
          </cell>
          <cell r="I2975">
            <v>296766.71999999997</v>
          </cell>
          <cell r="J2975">
            <v>2.9899999999999999E-2</v>
          </cell>
          <cell r="K2975">
            <v>739.44374399999981</v>
          </cell>
          <cell r="L2975">
            <v>0</v>
          </cell>
        </row>
        <row r="2976">
          <cell r="A2976" t="str">
            <v>E345 PRD Accessory, Fred 1/APC</v>
          </cell>
          <cell r="B2976" t="str">
            <v>E345 PRD Accessory, Fred 1/APC-7</v>
          </cell>
          <cell r="C2976" t="str">
            <v>403E</v>
          </cell>
          <cell r="E2976">
            <v>43312</v>
          </cell>
          <cell r="F2976">
            <v>296766.71999999997</v>
          </cell>
          <cell r="G2976">
            <v>2.9899999999999999E-2</v>
          </cell>
          <cell r="H2976">
            <v>739.44</v>
          </cell>
          <cell r="I2976">
            <v>296766.71999999997</v>
          </cell>
          <cell r="J2976">
            <v>2.9899999999999999E-2</v>
          </cell>
          <cell r="K2976">
            <v>739.44374399999981</v>
          </cell>
          <cell r="L2976">
            <v>0</v>
          </cell>
        </row>
        <row r="2977">
          <cell r="A2977" t="str">
            <v>E345 PRD Accessory, Fred 1/APC</v>
          </cell>
          <cell r="B2977" t="str">
            <v>E345 PRD Accessory, Fred 1/APC-8</v>
          </cell>
          <cell r="C2977" t="str">
            <v>403E</v>
          </cell>
          <cell r="E2977">
            <v>43343</v>
          </cell>
          <cell r="F2977">
            <v>296766.71999999997</v>
          </cell>
          <cell r="G2977">
            <v>2.9899999999999999E-2</v>
          </cell>
          <cell r="H2977">
            <v>739.44</v>
          </cell>
          <cell r="I2977">
            <v>296766.71999999997</v>
          </cell>
          <cell r="J2977">
            <v>2.9899999999999999E-2</v>
          </cell>
          <cell r="K2977">
            <v>739.44374399999981</v>
          </cell>
          <cell r="L2977">
            <v>0</v>
          </cell>
        </row>
        <row r="2978">
          <cell r="A2978" t="str">
            <v>E345 PRD Accessory, Fred 1/APC</v>
          </cell>
          <cell r="B2978" t="str">
            <v>E345 PRD Accessory, Fred 1/APC-9</v>
          </cell>
          <cell r="C2978" t="str">
            <v>403E</v>
          </cell>
          <cell r="E2978">
            <v>43373</v>
          </cell>
          <cell r="F2978">
            <v>296766.71999999997</v>
          </cell>
          <cell r="G2978">
            <v>2.9899999999999999E-2</v>
          </cell>
          <cell r="H2978">
            <v>739.44</v>
          </cell>
          <cell r="I2978">
            <v>296766.71999999997</v>
          </cell>
          <cell r="J2978">
            <v>2.9899999999999999E-2</v>
          </cell>
          <cell r="K2978">
            <v>739.44374399999981</v>
          </cell>
          <cell r="L2978">
            <v>0</v>
          </cell>
        </row>
        <row r="2979">
          <cell r="A2979" t="str">
            <v>E345 PRD Accessory, Fred 1/APC</v>
          </cell>
          <cell r="B2979" t="str">
            <v>E345 PRD Accessory, Fred 1/APC-10</v>
          </cell>
          <cell r="C2979" t="str">
            <v>403E</v>
          </cell>
          <cell r="E2979">
            <v>43404</v>
          </cell>
          <cell r="F2979">
            <v>296766.71999999997</v>
          </cell>
          <cell r="G2979">
            <v>2.9899999999999999E-2</v>
          </cell>
          <cell r="H2979">
            <v>739.44</v>
          </cell>
          <cell r="I2979">
            <v>296766.71999999997</v>
          </cell>
          <cell r="J2979">
            <v>2.9899999999999999E-2</v>
          </cell>
          <cell r="K2979">
            <v>739.44374399999981</v>
          </cell>
          <cell r="L2979">
            <v>0</v>
          </cell>
        </row>
        <row r="2980">
          <cell r="A2980" t="str">
            <v>E345 PRD Accessory, Fred 1/APC</v>
          </cell>
          <cell r="B2980" t="str">
            <v>E345 PRD Accessory, Fred 1/APC-11</v>
          </cell>
          <cell r="C2980" t="str">
            <v>403E</v>
          </cell>
          <cell r="E2980">
            <v>43434</v>
          </cell>
          <cell r="F2980">
            <v>296766.71999999997</v>
          </cell>
          <cell r="G2980">
            <v>2.9899999999999999E-2</v>
          </cell>
          <cell r="H2980">
            <v>739.44</v>
          </cell>
          <cell r="I2980">
            <v>296766.71999999997</v>
          </cell>
          <cell r="J2980">
            <v>2.9899999999999999E-2</v>
          </cell>
          <cell r="K2980">
            <v>739.44374399999981</v>
          </cell>
          <cell r="L2980">
            <v>0</v>
          </cell>
        </row>
        <row r="2981">
          <cell r="A2981" t="str">
            <v>E345 PRD Accessory, Fred 1/APC</v>
          </cell>
          <cell r="B2981" t="str">
            <v>E345 PRD Accessory, Fred 1/APC-12</v>
          </cell>
          <cell r="C2981" t="str">
            <v>403E</v>
          </cell>
          <cell r="E2981">
            <v>43465</v>
          </cell>
          <cell r="F2981">
            <v>296766.71999999997</v>
          </cell>
          <cell r="G2981">
            <v>2.9899999999999999E-2</v>
          </cell>
          <cell r="H2981">
            <v>739.44</v>
          </cell>
          <cell r="I2981">
            <v>296766.71999999997</v>
          </cell>
          <cell r="J2981">
            <v>2.9899999999999999E-2</v>
          </cell>
          <cell r="K2981">
            <v>739.44374399999981</v>
          </cell>
          <cell r="L2981">
            <v>0</v>
          </cell>
        </row>
        <row r="2982">
          <cell r="A2982" t="str">
            <v>E345 PRD Accessory, Fred 1/APC Total</v>
          </cell>
          <cell r="C2982" t="str">
            <v>EPRD</v>
          </cell>
          <cell r="E2982" t="str">
            <v>Total</v>
          </cell>
          <cell r="F2982"/>
          <cell r="G2982"/>
          <cell r="H2982">
            <v>8873.2800000000025</v>
          </cell>
          <cell r="I2982"/>
          <cell r="J2982">
            <v>0</v>
          </cell>
          <cell r="K2982">
            <v>8873.324928</v>
          </cell>
          <cell r="L2982">
            <v>0.04</v>
          </cell>
        </row>
        <row r="2983">
          <cell r="A2983" t="str">
            <v>E345 PRD Accessory, Frederickson</v>
          </cell>
          <cell r="B2983" t="str">
            <v>E345 PRD Accessory, Frederickson-1</v>
          </cell>
          <cell r="C2983" t="str">
            <v>403E</v>
          </cell>
          <cell r="E2983">
            <v>43131</v>
          </cell>
          <cell r="F2983">
            <v>2851683.45</v>
          </cell>
          <cell r="G2983">
            <v>2.4299999999999999E-2</v>
          </cell>
          <cell r="H2983">
            <v>5774.66</v>
          </cell>
          <cell r="I2983">
            <v>2851683.45</v>
          </cell>
          <cell r="J2983">
            <v>2.4299999999999999E-2</v>
          </cell>
          <cell r="K2983">
            <v>5774.6589862500005</v>
          </cell>
          <cell r="L2983">
            <v>0</v>
          </cell>
        </row>
        <row r="2984">
          <cell r="A2984" t="str">
            <v>E345 PRD Accessory, Frederickson</v>
          </cell>
          <cell r="B2984" t="str">
            <v>E345 PRD Accessory, Frederickson-2</v>
          </cell>
          <cell r="C2984" t="str">
            <v>403E</v>
          </cell>
          <cell r="E2984">
            <v>43159</v>
          </cell>
          <cell r="F2984">
            <v>2851683.45</v>
          </cell>
          <cell r="G2984">
            <v>2.4299999999999999E-2</v>
          </cell>
          <cell r="H2984">
            <v>5774.66</v>
          </cell>
          <cell r="I2984">
            <v>2851683.45</v>
          </cell>
          <cell r="J2984">
            <v>2.4299999999999999E-2</v>
          </cell>
          <cell r="K2984">
            <v>5774.6589862500005</v>
          </cell>
          <cell r="L2984">
            <v>0</v>
          </cell>
        </row>
        <row r="2985">
          <cell r="A2985" t="str">
            <v>E345 PRD Accessory, Frederickson</v>
          </cell>
          <cell r="B2985" t="str">
            <v>E345 PRD Accessory, Frederickson-3</v>
          </cell>
          <cell r="C2985" t="str">
            <v>403E</v>
          </cell>
          <cell r="E2985">
            <v>43190</v>
          </cell>
          <cell r="F2985">
            <v>2851683.45</v>
          </cell>
          <cell r="G2985">
            <v>2.4299999999999999E-2</v>
          </cell>
          <cell r="H2985">
            <v>5774.66</v>
          </cell>
          <cell r="I2985">
            <v>2851683.45</v>
          </cell>
          <cell r="J2985">
            <v>2.4299999999999999E-2</v>
          </cell>
          <cell r="K2985">
            <v>5774.6589862500005</v>
          </cell>
          <cell r="L2985">
            <v>0</v>
          </cell>
        </row>
        <row r="2986">
          <cell r="A2986" t="str">
            <v>E345 PRD Accessory, Frederickson</v>
          </cell>
          <cell r="B2986" t="str">
            <v>E345 PRD Accessory, Frederickson-4</v>
          </cell>
          <cell r="C2986" t="str">
            <v>403E</v>
          </cell>
          <cell r="E2986">
            <v>43220</v>
          </cell>
          <cell r="F2986">
            <v>2851683.45</v>
          </cell>
          <cell r="G2986">
            <v>2.4299999999999999E-2</v>
          </cell>
          <cell r="H2986">
            <v>5774.66</v>
          </cell>
          <cell r="I2986">
            <v>2851683.45</v>
          </cell>
          <cell r="J2986">
            <v>2.4299999999999999E-2</v>
          </cell>
          <cell r="K2986">
            <v>5774.6589862500005</v>
          </cell>
          <cell r="L2986">
            <v>0</v>
          </cell>
        </row>
        <row r="2987">
          <cell r="A2987" t="str">
            <v>E345 PRD Accessory, Frederickson</v>
          </cell>
          <cell r="B2987" t="str">
            <v>E345 PRD Accessory, Frederickson-5</v>
          </cell>
          <cell r="C2987" t="str">
            <v>403E</v>
          </cell>
          <cell r="E2987">
            <v>43251</v>
          </cell>
          <cell r="F2987">
            <v>2851683.45</v>
          </cell>
          <cell r="G2987">
            <v>2.4299999999999999E-2</v>
          </cell>
          <cell r="H2987">
            <v>5774.66</v>
          </cell>
          <cell r="I2987">
            <v>2851683.45</v>
          </cell>
          <cell r="J2987">
            <v>2.4299999999999999E-2</v>
          </cell>
          <cell r="K2987">
            <v>5774.6589862500005</v>
          </cell>
          <cell r="L2987">
            <v>0</v>
          </cell>
        </row>
        <row r="2988">
          <cell r="A2988" t="str">
            <v>E345 PRD Accessory, Frederickson</v>
          </cell>
          <cell r="B2988" t="str">
            <v>E345 PRD Accessory, Frederickson-6</v>
          </cell>
          <cell r="C2988" t="str">
            <v>403E</v>
          </cell>
          <cell r="E2988">
            <v>43281</v>
          </cell>
          <cell r="F2988">
            <v>2851683.45</v>
          </cell>
          <cell r="G2988">
            <v>2.4299999999999999E-2</v>
          </cell>
          <cell r="H2988">
            <v>5774.66</v>
          </cell>
          <cell r="I2988">
            <v>2851683.45</v>
          </cell>
          <cell r="J2988">
            <v>2.4299999999999999E-2</v>
          </cell>
          <cell r="K2988">
            <v>5774.6589862500005</v>
          </cell>
          <cell r="L2988">
            <v>0</v>
          </cell>
        </row>
        <row r="2989">
          <cell r="A2989" t="str">
            <v>E345 PRD Accessory, Frederickson</v>
          </cell>
          <cell r="B2989" t="str">
            <v>E345 PRD Accessory, Frederickson-7</v>
          </cell>
          <cell r="C2989" t="str">
            <v>403E</v>
          </cell>
          <cell r="E2989">
            <v>43312</v>
          </cell>
          <cell r="F2989">
            <v>2851683.45</v>
          </cell>
          <cell r="G2989">
            <v>2.4299999999999999E-2</v>
          </cell>
          <cell r="H2989">
            <v>5774.66</v>
          </cell>
          <cell r="I2989">
            <v>2851683.45</v>
          </cell>
          <cell r="J2989">
            <v>2.4299999999999999E-2</v>
          </cell>
          <cell r="K2989">
            <v>5774.6589862500005</v>
          </cell>
          <cell r="L2989">
            <v>0</v>
          </cell>
        </row>
        <row r="2990">
          <cell r="A2990" t="str">
            <v>E345 PRD Accessory, Frederickson</v>
          </cell>
          <cell r="B2990" t="str">
            <v>E345 PRD Accessory, Frederickson-8</v>
          </cell>
          <cell r="C2990" t="str">
            <v>403E</v>
          </cell>
          <cell r="E2990">
            <v>43343</v>
          </cell>
          <cell r="F2990">
            <v>2851683.45</v>
          </cell>
          <cell r="G2990">
            <v>2.4299999999999999E-2</v>
          </cell>
          <cell r="H2990">
            <v>5774.66</v>
          </cell>
          <cell r="I2990">
            <v>2851683.45</v>
          </cell>
          <cell r="J2990">
            <v>2.4299999999999999E-2</v>
          </cell>
          <cell r="K2990">
            <v>5774.6589862500005</v>
          </cell>
          <cell r="L2990">
            <v>0</v>
          </cell>
        </row>
        <row r="2991">
          <cell r="A2991" t="str">
            <v>E345 PRD Accessory, Frederickson</v>
          </cell>
          <cell r="B2991" t="str">
            <v>E345 PRD Accessory, Frederickson-9</v>
          </cell>
          <cell r="C2991" t="str">
            <v>403E</v>
          </cell>
          <cell r="E2991">
            <v>43373</v>
          </cell>
          <cell r="F2991">
            <v>2851683.45</v>
          </cell>
          <cell r="G2991">
            <v>2.4299999999999999E-2</v>
          </cell>
          <cell r="H2991">
            <v>5774.66</v>
          </cell>
          <cell r="I2991">
            <v>2851683.45</v>
          </cell>
          <cell r="J2991">
            <v>2.4299999999999999E-2</v>
          </cell>
          <cell r="K2991">
            <v>5774.6589862500005</v>
          </cell>
          <cell r="L2991">
            <v>0</v>
          </cell>
        </row>
        <row r="2992">
          <cell r="A2992" t="str">
            <v>E345 PRD Accessory, Frederickson</v>
          </cell>
          <cell r="B2992" t="str">
            <v>E345 PRD Accessory, Frederickson-10</v>
          </cell>
          <cell r="C2992" t="str">
            <v>403E</v>
          </cell>
          <cell r="E2992">
            <v>43404</v>
          </cell>
          <cell r="F2992">
            <v>2851683.45</v>
          </cell>
          <cell r="G2992">
            <v>2.4299999999999999E-2</v>
          </cell>
          <cell r="H2992">
            <v>5774.66</v>
          </cell>
          <cell r="I2992">
            <v>2851683.45</v>
          </cell>
          <cell r="J2992">
            <v>2.4299999999999999E-2</v>
          </cell>
          <cell r="K2992">
            <v>5774.6589862500005</v>
          </cell>
          <cell r="L2992">
            <v>0</v>
          </cell>
        </row>
        <row r="2993">
          <cell r="A2993" t="str">
            <v>E345 PRD Accessory, Frederickson</v>
          </cell>
          <cell r="B2993" t="str">
            <v>E345 PRD Accessory, Frederickson-11</v>
          </cell>
          <cell r="C2993" t="str">
            <v>403E</v>
          </cell>
          <cell r="E2993">
            <v>43434</v>
          </cell>
          <cell r="F2993">
            <v>2851683.45</v>
          </cell>
          <cell r="G2993">
            <v>2.4299999999999999E-2</v>
          </cell>
          <cell r="H2993">
            <v>5774.66</v>
          </cell>
          <cell r="I2993">
            <v>2851683.45</v>
          </cell>
          <cell r="J2993">
            <v>2.4299999999999999E-2</v>
          </cell>
          <cell r="K2993">
            <v>5774.6589862500005</v>
          </cell>
          <cell r="L2993">
            <v>0</v>
          </cell>
        </row>
        <row r="2994">
          <cell r="A2994" t="str">
            <v>E345 PRD Accessory, Frederickson</v>
          </cell>
          <cell r="B2994" t="str">
            <v>E345 PRD Accessory, Frederickson-12</v>
          </cell>
          <cell r="C2994" t="str">
            <v>403E</v>
          </cell>
          <cell r="E2994">
            <v>43465</v>
          </cell>
          <cell r="F2994">
            <v>2851683.45</v>
          </cell>
          <cell r="G2994">
            <v>2.4299999999999999E-2</v>
          </cell>
          <cell r="H2994">
            <v>5774.66</v>
          </cell>
          <cell r="I2994">
            <v>2851683.45</v>
          </cell>
          <cell r="J2994">
            <v>2.4299999999999999E-2</v>
          </cell>
          <cell r="K2994">
            <v>5774.6589862500005</v>
          </cell>
          <cell r="L2994">
            <v>0</v>
          </cell>
        </row>
        <row r="2995">
          <cell r="A2995" t="str">
            <v>E345 PRD Accessory, Frederickson Total</v>
          </cell>
          <cell r="C2995" t="str">
            <v>EPRD</v>
          </cell>
          <cell r="E2995" t="str">
            <v>Total</v>
          </cell>
          <cell r="F2995"/>
          <cell r="G2995"/>
          <cell r="H2995">
            <v>69295.920000000013</v>
          </cell>
          <cell r="I2995"/>
          <cell r="J2995">
            <v>0</v>
          </cell>
          <cell r="K2995">
            <v>69295.907834999991</v>
          </cell>
          <cell r="L2995">
            <v>-0.01</v>
          </cell>
        </row>
        <row r="2996">
          <cell r="A2996" t="str">
            <v>E345 PRD Accessory, Fredonia</v>
          </cell>
          <cell r="B2996" t="str">
            <v>E345 PRD Accessory, Fredonia-1</v>
          </cell>
          <cell r="C2996" t="str">
            <v>403E</v>
          </cell>
          <cell r="E2996">
            <v>43131</v>
          </cell>
          <cell r="F2996">
            <v>2059820.35</v>
          </cell>
          <cell r="G2996">
            <v>4.3000000000000003E-2</v>
          </cell>
          <cell r="H2996">
            <v>7381.02</v>
          </cell>
          <cell r="I2996">
            <v>2059820.35</v>
          </cell>
          <cell r="J2996">
            <v>4.3000000000000003E-2</v>
          </cell>
          <cell r="K2996">
            <v>7381.022920833334</v>
          </cell>
          <cell r="L2996">
            <v>0</v>
          </cell>
        </row>
        <row r="2997">
          <cell r="A2997" t="str">
            <v>E345 PRD Accessory, Fredonia</v>
          </cell>
          <cell r="B2997" t="str">
            <v>E345 PRD Accessory, Fredonia-2</v>
          </cell>
          <cell r="C2997" t="str">
            <v>403E</v>
          </cell>
          <cell r="E2997">
            <v>43159</v>
          </cell>
          <cell r="F2997">
            <v>2059820.35</v>
          </cell>
          <cell r="G2997">
            <v>4.3000000000000003E-2</v>
          </cell>
          <cell r="H2997">
            <v>7381.02</v>
          </cell>
          <cell r="I2997">
            <v>2059820.35</v>
          </cell>
          <cell r="J2997">
            <v>4.3000000000000003E-2</v>
          </cell>
          <cell r="K2997">
            <v>7381.022920833334</v>
          </cell>
          <cell r="L2997">
            <v>0</v>
          </cell>
        </row>
        <row r="2998">
          <cell r="A2998" t="str">
            <v>E345 PRD Accessory, Fredonia</v>
          </cell>
          <cell r="B2998" t="str">
            <v>E345 PRD Accessory, Fredonia-3</v>
          </cell>
          <cell r="C2998" t="str">
            <v>403E</v>
          </cell>
          <cell r="E2998">
            <v>43190</v>
          </cell>
          <cell r="F2998">
            <v>2059820.35</v>
          </cell>
          <cell r="G2998">
            <v>4.3000000000000003E-2</v>
          </cell>
          <cell r="H2998">
            <v>7381.02</v>
          </cell>
          <cell r="I2998">
            <v>2059820.35</v>
          </cell>
          <cell r="J2998">
            <v>4.3000000000000003E-2</v>
          </cell>
          <cell r="K2998">
            <v>7381.022920833334</v>
          </cell>
          <cell r="L2998">
            <v>0</v>
          </cell>
        </row>
        <row r="2999">
          <cell r="A2999" t="str">
            <v>E345 PRD Accessory, Fredonia</v>
          </cell>
          <cell r="B2999" t="str">
            <v>E345 PRD Accessory, Fredonia-4</v>
          </cell>
          <cell r="C2999" t="str">
            <v>403E</v>
          </cell>
          <cell r="E2999">
            <v>43220</v>
          </cell>
          <cell r="F2999">
            <v>2059820.35</v>
          </cell>
          <cell r="G2999">
            <v>4.3000000000000003E-2</v>
          </cell>
          <cell r="H2999">
            <v>7381.02</v>
          </cell>
          <cell r="I2999">
            <v>2059820.35</v>
          </cell>
          <cell r="J2999">
            <v>4.3000000000000003E-2</v>
          </cell>
          <cell r="K2999">
            <v>7381.022920833334</v>
          </cell>
          <cell r="L2999">
            <v>0</v>
          </cell>
        </row>
        <row r="3000">
          <cell r="A3000" t="str">
            <v>E345 PRD Accessory, Fredonia</v>
          </cell>
          <cell r="B3000" t="str">
            <v>E345 PRD Accessory, Fredonia-5</v>
          </cell>
          <cell r="C3000" t="str">
            <v>403E</v>
          </cell>
          <cell r="E3000">
            <v>43251</v>
          </cell>
          <cell r="F3000">
            <v>2059820.35</v>
          </cell>
          <cell r="G3000">
            <v>4.3000000000000003E-2</v>
          </cell>
          <cell r="H3000">
            <v>7381.02</v>
          </cell>
          <cell r="I3000">
            <v>2059820.35</v>
          </cell>
          <cell r="J3000">
            <v>4.3000000000000003E-2</v>
          </cell>
          <cell r="K3000">
            <v>7381.022920833334</v>
          </cell>
          <cell r="L3000">
            <v>0</v>
          </cell>
        </row>
        <row r="3001">
          <cell r="A3001" t="str">
            <v>E345 PRD Accessory, Fredonia</v>
          </cell>
          <cell r="B3001" t="str">
            <v>E345 PRD Accessory, Fredonia-6</v>
          </cell>
          <cell r="C3001" t="str">
            <v>403E</v>
          </cell>
          <cell r="E3001">
            <v>43281</v>
          </cell>
          <cell r="F3001">
            <v>2059820.35</v>
          </cell>
          <cell r="G3001">
            <v>4.3000000000000003E-2</v>
          </cell>
          <cell r="H3001">
            <v>7381.02</v>
          </cell>
          <cell r="I3001">
            <v>2059820.35</v>
          </cell>
          <cell r="J3001">
            <v>4.3000000000000003E-2</v>
          </cell>
          <cell r="K3001">
            <v>7381.022920833334</v>
          </cell>
          <cell r="L3001">
            <v>0</v>
          </cell>
        </row>
        <row r="3002">
          <cell r="A3002" t="str">
            <v>E345 PRD Accessory, Fredonia</v>
          </cell>
          <cell r="B3002" t="str">
            <v>E345 PRD Accessory, Fredonia-7</v>
          </cell>
          <cell r="C3002" t="str">
            <v>403E</v>
          </cell>
          <cell r="E3002">
            <v>43312</v>
          </cell>
          <cell r="F3002">
            <v>2059820.35</v>
          </cell>
          <cell r="G3002">
            <v>4.3000000000000003E-2</v>
          </cell>
          <cell r="H3002">
            <v>7381.02</v>
          </cell>
          <cell r="I3002">
            <v>2059820.35</v>
          </cell>
          <cell r="J3002">
            <v>4.3000000000000003E-2</v>
          </cell>
          <cell r="K3002">
            <v>7381.022920833334</v>
          </cell>
          <cell r="L3002">
            <v>0</v>
          </cell>
        </row>
        <row r="3003">
          <cell r="A3003" t="str">
            <v>E345 PRD Accessory, Fredonia</v>
          </cell>
          <cell r="B3003" t="str">
            <v>E345 PRD Accessory, Fredonia-8</v>
          </cell>
          <cell r="C3003" t="str">
            <v>403E</v>
          </cell>
          <cell r="E3003">
            <v>43343</v>
          </cell>
          <cell r="F3003">
            <v>2059820.35</v>
          </cell>
          <cell r="G3003">
            <v>4.3000000000000003E-2</v>
          </cell>
          <cell r="H3003">
            <v>7381.02</v>
          </cell>
          <cell r="I3003">
            <v>2059820.35</v>
          </cell>
          <cell r="J3003">
            <v>4.3000000000000003E-2</v>
          </cell>
          <cell r="K3003">
            <v>7381.022920833334</v>
          </cell>
          <cell r="L3003">
            <v>0</v>
          </cell>
        </row>
        <row r="3004">
          <cell r="A3004" t="str">
            <v>E345 PRD Accessory, Fredonia</v>
          </cell>
          <cell r="B3004" t="str">
            <v>E345 PRD Accessory, Fredonia-9</v>
          </cell>
          <cell r="C3004" t="str">
            <v>403E</v>
          </cell>
          <cell r="E3004">
            <v>43373</v>
          </cell>
          <cell r="F3004">
            <v>2059820.35</v>
          </cell>
          <cell r="G3004">
            <v>4.3000000000000003E-2</v>
          </cell>
          <cell r="H3004">
            <v>7381.02</v>
          </cell>
          <cell r="I3004">
            <v>2059820.35</v>
          </cell>
          <cell r="J3004">
            <v>4.3000000000000003E-2</v>
          </cell>
          <cell r="K3004">
            <v>7381.022920833334</v>
          </cell>
          <cell r="L3004">
            <v>0</v>
          </cell>
        </row>
        <row r="3005">
          <cell r="A3005" t="str">
            <v>E345 PRD Accessory, Fredonia</v>
          </cell>
          <cell r="B3005" t="str">
            <v>E345 PRD Accessory, Fredonia-10</v>
          </cell>
          <cell r="C3005" t="str">
            <v>403E</v>
          </cell>
          <cell r="E3005">
            <v>43404</v>
          </cell>
          <cell r="F3005">
            <v>2059820.35</v>
          </cell>
          <cell r="G3005">
            <v>4.3000000000000003E-2</v>
          </cell>
          <cell r="H3005">
            <v>7381.02</v>
          </cell>
          <cell r="I3005">
            <v>2059820.35</v>
          </cell>
          <cell r="J3005">
            <v>4.3000000000000003E-2</v>
          </cell>
          <cell r="K3005">
            <v>7381.022920833334</v>
          </cell>
          <cell r="L3005">
            <v>0</v>
          </cell>
        </row>
        <row r="3006">
          <cell r="A3006" t="str">
            <v>E345 PRD Accessory, Fredonia</v>
          </cell>
          <cell r="B3006" t="str">
            <v>E345 PRD Accessory, Fredonia-11</v>
          </cell>
          <cell r="C3006" t="str">
            <v>403E</v>
          </cell>
          <cell r="E3006">
            <v>43434</v>
          </cell>
          <cell r="F3006">
            <v>2059820.35</v>
          </cell>
          <cell r="G3006">
            <v>4.3000000000000003E-2</v>
          </cell>
          <cell r="H3006">
            <v>7381.02</v>
          </cell>
          <cell r="I3006">
            <v>2059820.35</v>
          </cell>
          <cell r="J3006">
            <v>4.3000000000000003E-2</v>
          </cell>
          <cell r="K3006">
            <v>7381.022920833334</v>
          </cell>
          <cell r="L3006">
            <v>0</v>
          </cell>
        </row>
        <row r="3007">
          <cell r="A3007" t="str">
            <v>E345 PRD Accessory, Fredonia</v>
          </cell>
          <cell r="B3007" t="str">
            <v>E345 PRD Accessory, Fredonia-12</v>
          </cell>
          <cell r="C3007" t="str">
            <v>403E</v>
          </cell>
          <cell r="E3007">
            <v>43465</v>
          </cell>
          <cell r="F3007">
            <v>2059820.35</v>
          </cell>
          <cell r="G3007">
            <v>4.3000000000000003E-2</v>
          </cell>
          <cell r="H3007">
            <v>7381.02</v>
          </cell>
          <cell r="I3007">
            <v>2059820.35</v>
          </cell>
          <cell r="J3007">
            <v>4.3000000000000003E-2</v>
          </cell>
          <cell r="K3007">
            <v>7381.022920833334</v>
          </cell>
          <cell r="L3007">
            <v>0</v>
          </cell>
        </row>
        <row r="3008">
          <cell r="A3008" t="str">
            <v>E345 PRD Accessory, Fredonia Total</v>
          </cell>
          <cell r="C3008" t="str">
            <v>EPRD</v>
          </cell>
          <cell r="E3008" t="str">
            <v>Total</v>
          </cell>
          <cell r="F3008"/>
          <cell r="G3008"/>
          <cell r="H3008">
            <v>88572.240000000034</v>
          </cell>
          <cell r="I3008"/>
          <cell r="J3008">
            <v>0</v>
          </cell>
          <cell r="K3008">
            <v>88572.275050000011</v>
          </cell>
          <cell r="L3008">
            <v>0.04</v>
          </cell>
        </row>
        <row r="3009">
          <cell r="A3009" t="str">
            <v>E345 PRD Accessory, Fredonia 3&amp;4 OP</v>
          </cell>
          <cell r="B3009" t="str">
            <v>E345 PRD Accessory, Fredonia 3&amp;4 OP-1</v>
          </cell>
          <cell r="C3009" t="str">
            <v>403E</v>
          </cell>
          <cell r="E3009">
            <v>43131</v>
          </cell>
          <cell r="F3009">
            <v>5128087.57</v>
          </cell>
          <cell r="G3009">
            <v>4.3000000000000003E-2</v>
          </cell>
          <cell r="H3009">
            <v>18375.650000000001</v>
          </cell>
          <cell r="I3009">
            <v>5215910.7</v>
          </cell>
          <cell r="J3009">
            <v>4.3000000000000003E-2</v>
          </cell>
          <cell r="K3009">
            <v>18690.346675000004</v>
          </cell>
          <cell r="L3009">
            <v>314.7</v>
          </cell>
        </row>
        <row r="3010">
          <cell r="A3010" t="str">
            <v>E345 PRD Accessory, Fredonia 3&amp;4 OP</v>
          </cell>
          <cell r="B3010" t="str">
            <v>E345 PRD Accessory, Fredonia 3&amp;4 OP-2</v>
          </cell>
          <cell r="C3010" t="str">
            <v>403E</v>
          </cell>
          <cell r="E3010">
            <v>43159</v>
          </cell>
          <cell r="F3010">
            <v>5128087.57</v>
          </cell>
          <cell r="G3010">
            <v>4.3000000000000003E-2</v>
          </cell>
          <cell r="H3010">
            <v>18375.650000000001</v>
          </cell>
          <cell r="I3010">
            <v>5215910.7</v>
          </cell>
          <cell r="J3010">
            <v>4.3000000000000003E-2</v>
          </cell>
          <cell r="K3010">
            <v>18690.346675000004</v>
          </cell>
          <cell r="L3010">
            <v>314.7</v>
          </cell>
        </row>
        <row r="3011">
          <cell r="A3011" t="str">
            <v>E345 PRD Accessory, Fredonia 3&amp;4 OP</v>
          </cell>
          <cell r="B3011" t="str">
            <v>E345 PRD Accessory, Fredonia 3&amp;4 OP-3</v>
          </cell>
          <cell r="C3011" t="str">
            <v>403E</v>
          </cell>
          <cell r="E3011">
            <v>43190</v>
          </cell>
          <cell r="F3011">
            <v>5128087.57</v>
          </cell>
          <cell r="G3011">
            <v>4.3000000000000003E-2</v>
          </cell>
          <cell r="H3011">
            <v>18375.650000000001</v>
          </cell>
          <cell r="I3011">
            <v>5215910.7</v>
          </cell>
          <cell r="J3011">
            <v>4.3000000000000003E-2</v>
          </cell>
          <cell r="K3011">
            <v>18690.346675000004</v>
          </cell>
          <cell r="L3011">
            <v>314.7</v>
          </cell>
        </row>
        <row r="3012">
          <cell r="A3012" t="str">
            <v>E345 PRD Accessory, Fredonia 3&amp;4 OP</v>
          </cell>
          <cell r="B3012" t="str">
            <v>E345 PRD Accessory, Fredonia 3&amp;4 OP-4</v>
          </cell>
          <cell r="C3012" t="str">
            <v>403E</v>
          </cell>
          <cell r="E3012">
            <v>43220</v>
          </cell>
          <cell r="F3012">
            <v>5128087.57</v>
          </cell>
          <cell r="G3012">
            <v>4.3000000000000003E-2</v>
          </cell>
          <cell r="H3012">
            <v>18375.650000000001</v>
          </cell>
          <cell r="I3012">
            <v>5215910.7</v>
          </cell>
          <cell r="J3012">
            <v>4.3000000000000003E-2</v>
          </cell>
          <cell r="K3012">
            <v>18690.346675000004</v>
          </cell>
          <cell r="L3012">
            <v>314.7</v>
          </cell>
        </row>
        <row r="3013">
          <cell r="A3013" t="str">
            <v>E345 PRD Accessory, Fredonia 3&amp;4 OP</v>
          </cell>
          <cell r="B3013" t="str">
            <v>E345 PRD Accessory, Fredonia 3&amp;4 OP-5</v>
          </cell>
          <cell r="C3013" t="str">
            <v>403E</v>
          </cell>
          <cell r="E3013">
            <v>43251</v>
          </cell>
          <cell r="F3013">
            <v>5128087.57</v>
          </cell>
          <cell r="G3013">
            <v>4.3000000000000003E-2</v>
          </cell>
          <cell r="H3013">
            <v>18375.650000000001</v>
          </cell>
          <cell r="I3013">
            <v>5215910.7</v>
          </cell>
          <cell r="J3013">
            <v>4.3000000000000003E-2</v>
          </cell>
          <cell r="K3013">
            <v>18690.346675000004</v>
          </cell>
          <cell r="L3013">
            <v>314.7</v>
          </cell>
        </row>
        <row r="3014">
          <cell r="A3014" t="str">
            <v>E345 PRD Accessory, Fredonia 3&amp;4 OP</v>
          </cell>
          <cell r="B3014" t="str">
            <v>E345 PRD Accessory, Fredonia 3&amp;4 OP-6</v>
          </cell>
          <cell r="C3014" t="str">
            <v>403E</v>
          </cell>
          <cell r="E3014">
            <v>43281</v>
          </cell>
          <cell r="F3014">
            <v>5128087.57</v>
          </cell>
          <cell r="G3014">
            <v>4.3000000000000003E-2</v>
          </cell>
          <cell r="H3014">
            <v>18375.650000000001</v>
          </cell>
          <cell r="I3014">
            <v>5215910.7</v>
          </cell>
          <cell r="J3014">
            <v>4.3000000000000003E-2</v>
          </cell>
          <cell r="K3014">
            <v>18690.346675000004</v>
          </cell>
          <cell r="L3014">
            <v>314.7</v>
          </cell>
        </row>
        <row r="3015">
          <cell r="A3015" t="str">
            <v>E345 PRD Accessory, Fredonia 3&amp;4 OP</v>
          </cell>
          <cell r="B3015" t="str">
            <v>E345 PRD Accessory, Fredonia 3&amp;4 OP-7</v>
          </cell>
          <cell r="C3015" t="str">
            <v>403E</v>
          </cell>
          <cell r="E3015">
            <v>43312</v>
          </cell>
          <cell r="F3015">
            <v>5128087.57</v>
          </cell>
          <cell r="G3015">
            <v>4.3000000000000003E-2</v>
          </cell>
          <cell r="H3015">
            <v>18375.650000000001</v>
          </cell>
          <cell r="I3015">
            <v>5215910.7</v>
          </cell>
          <cell r="J3015">
            <v>4.3000000000000003E-2</v>
          </cell>
          <cell r="K3015">
            <v>18690.346675000004</v>
          </cell>
          <cell r="L3015">
            <v>314.7</v>
          </cell>
        </row>
        <row r="3016">
          <cell r="A3016" t="str">
            <v>E345 PRD Accessory, Fredonia 3&amp;4 OP</v>
          </cell>
          <cell r="B3016" t="str">
            <v>E345 PRD Accessory, Fredonia 3&amp;4 OP-8</v>
          </cell>
          <cell r="C3016" t="str">
            <v>403E</v>
          </cell>
          <cell r="E3016">
            <v>43343</v>
          </cell>
          <cell r="F3016">
            <v>5128087.57</v>
          </cell>
          <cell r="G3016">
            <v>4.3000000000000003E-2</v>
          </cell>
          <cell r="H3016">
            <v>18375.650000000001</v>
          </cell>
          <cell r="I3016">
            <v>5215910.7</v>
          </cell>
          <cell r="J3016">
            <v>4.3000000000000003E-2</v>
          </cell>
          <cell r="K3016">
            <v>18690.346675000004</v>
          </cell>
          <cell r="L3016">
            <v>314.7</v>
          </cell>
        </row>
        <row r="3017">
          <cell r="A3017" t="str">
            <v>E345 PRD Accessory, Fredonia 3&amp;4 OP</v>
          </cell>
          <cell r="B3017" t="str">
            <v>E345 PRD Accessory, Fredonia 3&amp;4 OP-9</v>
          </cell>
          <cell r="C3017" t="str">
            <v>403E</v>
          </cell>
          <cell r="E3017">
            <v>43373</v>
          </cell>
          <cell r="F3017">
            <v>5128087.57</v>
          </cell>
          <cell r="G3017">
            <v>4.3000000000000003E-2</v>
          </cell>
          <cell r="H3017">
            <v>18375.650000000001</v>
          </cell>
          <cell r="I3017">
            <v>5215910.7</v>
          </cell>
          <cell r="J3017">
            <v>4.3000000000000003E-2</v>
          </cell>
          <cell r="K3017">
            <v>18690.346675000004</v>
          </cell>
          <cell r="L3017">
            <v>314.7</v>
          </cell>
        </row>
        <row r="3018">
          <cell r="A3018" t="str">
            <v>E345 PRD Accessory, Fredonia 3&amp;4 OP</v>
          </cell>
          <cell r="B3018" t="str">
            <v>E345 PRD Accessory, Fredonia 3&amp;4 OP-10</v>
          </cell>
          <cell r="C3018" t="str">
            <v>403E</v>
          </cell>
          <cell r="E3018">
            <v>43404</v>
          </cell>
          <cell r="F3018">
            <v>5128087.57</v>
          </cell>
          <cell r="G3018">
            <v>4.3000000000000003E-2</v>
          </cell>
          <cell r="H3018">
            <v>18375.650000000001</v>
          </cell>
          <cell r="I3018">
            <v>5215910.7</v>
          </cell>
          <cell r="J3018">
            <v>4.3000000000000003E-2</v>
          </cell>
          <cell r="K3018">
            <v>18690.346675000004</v>
          </cell>
          <cell r="L3018">
            <v>314.7</v>
          </cell>
        </row>
        <row r="3019">
          <cell r="A3019" t="str">
            <v>E345 PRD Accessory, Fredonia 3&amp;4 OP</v>
          </cell>
          <cell r="B3019" t="str">
            <v>E345 PRD Accessory, Fredonia 3&amp;4 OP-11</v>
          </cell>
          <cell r="C3019" t="str">
            <v>403E</v>
          </cell>
          <cell r="E3019">
            <v>43434</v>
          </cell>
          <cell r="F3019">
            <v>5128087.57</v>
          </cell>
          <cell r="G3019">
            <v>4.3000000000000003E-2</v>
          </cell>
          <cell r="H3019">
            <v>18375.650000000001</v>
          </cell>
          <cell r="I3019">
            <v>5215910.7</v>
          </cell>
          <cell r="J3019">
            <v>4.3000000000000003E-2</v>
          </cell>
          <cell r="K3019">
            <v>18690.346675000004</v>
          </cell>
          <cell r="L3019">
            <v>314.7</v>
          </cell>
        </row>
        <row r="3020">
          <cell r="A3020" t="str">
            <v>E345 PRD Accessory, Fredonia 3&amp;4 OP</v>
          </cell>
          <cell r="B3020" t="str">
            <v>E345 PRD Accessory, Fredonia 3&amp;4 OP-12</v>
          </cell>
          <cell r="C3020" t="str">
            <v>403E</v>
          </cell>
          <cell r="E3020">
            <v>43465</v>
          </cell>
          <cell r="F3020">
            <v>5215910.7</v>
          </cell>
          <cell r="G3020">
            <v>4.3000000000000003E-2</v>
          </cell>
          <cell r="H3020">
            <v>18690.349999999999</v>
          </cell>
          <cell r="I3020">
            <v>5215910.7</v>
          </cell>
          <cell r="J3020">
            <v>4.3000000000000003E-2</v>
          </cell>
          <cell r="K3020">
            <v>18690.346675000004</v>
          </cell>
          <cell r="L3020">
            <v>0</v>
          </cell>
        </row>
        <row r="3021">
          <cell r="A3021" t="str">
            <v>E345 PRD Accessory, Fredonia 3&amp;4 OP Total</v>
          </cell>
          <cell r="C3021" t="str">
            <v>EPRD</v>
          </cell>
          <cell r="E3021" t="str">
            <v>Total</v>
          </cell>
          <cell r="F3021"/>
          <cell r="G3021"/>
          <cell r="H3021">
            <v>220822.49999999997</v>
          </cell>
          <cell r="I3021"/>
          <cell r="J3021">
            <v>0</v>
          </cell>
          <cell r="K3021">
            <v>224284.16010000007</v>
          </cell>
          <cell r="L3021">
            <v>3461.66</v>
          </cell>
        </row>
        <row r="3022">
          <cell r="A3022" t="str">
            <v>E345 PRD Accessory, Goldendale OP</v>
          </cell>
          <cell r="B3022" t="str">
            <v>E345 PRD Accessory, Goldendale OP-1</v>
          </cell>
          <cell r="C3022" t="str">
            <v>403E</v>
          </cell>
          <cell r="E3022">
            <v>43131</v>
          </cell>
          <cell r="F3022">
            <v>9468135</v>
          </cell>
          <cell r="G3022">
            <v>1.0800000000000001E-2</v>
          </cell>
          <cell r="H3022">
            <v>8521.33</v>
          </cell>
          <cell r="I3022">
            <v>9468135</v>
          </cell>
          <cell r="J3022">
            <v>1.0800000000000001E-2</v>
          </cell>
          <cell r="K3022">
            <v>8521.3215</v>
          </cell>
          <cell r="L3022">
            <v>-0.01</v>
          </cell>
        </row>
        <row r="3023">
          <cell r="A3023" t="str">
            <v>E345 PRD Accessory, Goldendale OP</v>
          </cell>
          <cell r="B3023" t="str">
            <v>E345 PRD Accessory, Goldendale OP-2</v>
          </cell>
          <cell r="C3023" t="str">
            <v>403E</v>
          </cell>
          <cell r="E3023">
            <v>43159</v>
          </cell>
          <cell r="F3023">
            <v>9468135</v>
          </cell>
          <cell r="G3023">
            <v>1.0800000000000001E-2</v>
          </cell>
          <cell r="H3023">
            <v>8521.33</v>
          </cell>
          <cell r="I3023">
            <v>9468135</v>
          </cell>
          <cell r="J3023">
            <v>1.0800000000000001E-2</v>
          </cell>
          <cell r="K3023">
            <v>8521.3215</v>
          </cell>
          <cell r="L3023">
            <v>-0.01</v>
          </cell>
        </row>
        <row r="3024">
          <cell r="A3024" t="str">
            <v>E345 PRD Accessory, Goldendale OP</v>
          </cell>
          <cell r="B3024" t="str">
            <v>E345 PRD Accessory, Goldendale OP-3</v>
          </cell>
          <cell r="C3024" t="str">
            <v>403E</v>
          </cell>
          <cell r="E3024">
            <v>43190</v>
          </cell>
          <cell r="F3024">
            <v>9468135</v>
          </cell>
          <cell r="G3024">
            <v>1.0800000000000001E-2</v>
          </cell>
          <cell r="H3024">
            <v>8521.33</v>
          </cell>
          <cell r="I3024">
            <v>9468135</v>
          </cell>
          <cell r="J3024">
            <v>1.0800000000000001E-2</v>
          </cell>
          <cell r="K3024">
            <v>8521.3215</v>
          </cell>
          <cell r="L3024">
            <v>-0.01</v>
          </cell>
        </row>
        <row r="3025">
          <cell r="A3025" t="str">
            <v>E345 PRD Accessory, Goldendale OP</v>
          </cell>
          <cell r="B3025" t="str">
            <v>E345 PRD Accessory, Goldendale OP-4</v>
          </cell>
          <cell r="C3025" t="str">
            <v>403E</v>
          </cell>
          <cell r="E3025">
            <v>43220</v>
          </cell>
          <cell r="F3025">
            <v>9468135</v>
          </cell>
          <cell r="G3025">
            <v>1.0800000000000001E-2</v>
          </cell>
          <cell r="H3025">
            <v>8521.33</v>
          </cell>
          <cell r="I3025">
            <v>9468135</v>
          </cell>
          <cell r="J3025">
            <v>1.0800000000000001E-2</v>
          </cell>
          <cell r="K3025">
            <v>8521.3215</v>
          </cell>
          <cell r="L3025">
            <v>-0.01</v>
          </cell>
        </row>
        <row r="3026">
          <cell r="A3026" t="str">
            <v>E345 PRD Accessory, Goldendale OP</v>
          </cell>
          <cell r="B3026" t="str">
            <v>E345 PRD Accessory, Goldendale OP-5</v>
          </cell>
          <cell r="C3026" t="str">
            <v>403E</v>
          </cell>
          <cell r="E3026">
            <v>43251</v>
          </cell>
          <cell r="F3026">
            <v>9468135</v>
          </cell>
          <cell r="G3026">
            <v>1.0800000000000001E-2</v>
          </cell>
          <cell r="H3026">
            <v>8521.33</v>
          </cell>
          <cell r="I3026">
            <v>9468135</v>
          </cell>
          <cell r="J3026">
            <v>1.0800000000000001E-2</v>
          </cell>
          <cell r="K3026">
            <v>8521.3215</v>
          </cell>
          <cell r="L3026">
            <v>-0.01</v>
          </cell>
        </row>
        <row r="3027">
          <cell r="A3027" t="str">
            <v>E345 PRD Accessory, Goldendale OP</v>
          </cell>
          <cell r="B3027" t="str">
            <v>E345 PRD Accessory, Goldendale OP-6</v>
          </cell>
          <cell r="C3027" t="str">
            <v>403E</v>
          </cell>
          <cell r="E3027">
            <v>43281</v>
          </cell>
          <cell r="F3027">
            <v>9468135</v>
          </cell>
          <cell r="G3027">
            <v>1.0800000000000001E-2</v>
          </cell>
          <cell r="H3027">
            <v>8521.33</v>
          </cell>
          <cell r="I3027">
            <v>9468135</v>
          </cell>
          <cell r="J3027">
            <v>1.0800000000000001E-2</v>
          </cell>
          <cell r="K3027">
            <v>8521.3215</v>
          </cell>
          <cell r="L3027">
            <v>-0.01</v>
          </cell>
        </row>
        <row r="3028">
          <cell r="A3028" t="str">
            <v>E345 PRD Accessory, Goldendale OP</v>
          </cell>
          <cell r="B3028" t="str">
            <v>E345 PRD Accessory, Goldendale OP-7</v>
          </cell>
          <cell r="C3028" t="str">
            <v>403E</v>
          </cell>
          <cell r="E3028">
            <v>43312</v>
          </cell>
          <cell r="F3028">
            <v>9468135</v>
          </cell>
          <cell r="G3028">
            <v>1.0800000000000001E-2</v>
          </cell>
          <cell r="H3028">
            <v>8521.33</v>
          </cell>
          <cell r="I3028">
            <v>9468135</v>
          </cell>
          <cell r="J3028">
            <v>1.0800000000000001E-2</v>
          </cell>
          <cell r="K3028">
            <v>8521.3215</v>
          </cell>
          <cell r="L3028">
            <v>-0.01</v>
          </cell>
        </row>
        <row r="3029">
          <cell r="A3029" t="str">
            <v>E345 PRD Accessory, Goldendale OP</v>
          </cell>
          <cell r="B3029" t="str">
            <v>E345 PRD Accessory, Goldendale OP-8</v>
          </cell>
          <cell r="C3029" t="str">
            <v>403E</v>
          </cell>
          <cell r="E3029">
            <v>43343</v>
          </cell>
          <cell r="F3029">
            <v>9468135</v>
          </cell>
          <cell r="G3029">
            <v>1.0800000000000001E-2</v>
          </cell>
          <cell r="H3029">
            <v>8521.33</v>
          </cell>
          <cell r="I3029">
            <v>9468135</v>
          </cell>
          <cell r="J3029">
            <v>1.0800000000000001E-2</v>
          </cell>
          <cell r="K3029">
            <v>8521.3215</v>
          </cell>
          <cell r="L3029">
            <v>-0.01</v>
          </cell>
        </row>
        <row r="3030">
          <cell r="A3030" t="str">
            <v>E345 PRD Accessory, Goldendale OP</v>
          </cell>
          <cell r="B3030" t="str">
            <v>E345 PRD Accessory, Goldendale OP-9</v>
          </cell>
          <cell r="C3030" t="str">
            <v>403E</v>
          </cell>
          <cell r="E3030">
            <v>43373</v>
          </cell>
          <cell r="F3030">
            <v>9468135</v>
          </cell>
          <cell r="G3030">
            <v>1.0800000000000001E-2</v>
          </cell>
          <cell r="H3030">
            <v>8521.33</v>
          </cell>
          <cell r="I3030">
            <v>9468135</v>
          </cell>
          <cell r="J3030">
            <v>1.0800000000000001E-2</v>
          </cell>
          <cell r="K3030">
            <v>8521.3215</v>
          </cell>
          <cell r="L3030">
            <v>-0.01</v>
          </cell>
        </row>
        <row r="3031">
          <cell r="A3031" t="str">
            <v>E345 PRD Accessory, Goldendale OP</v>
          </cell>
          <cell r="B3031" t="str">
            <v>E345 PRD Accessory, Goldendale OP-10</v>
          </cell>
          <cell r="C3031" t="str">
            <v>403E</v>
          </cell>
          <cell r="E3031">
            <v>43404</v>
          </cell>
          <cell r="F3031">
            <v>9468135</v>
          </cell>
          <cell r="G3031">
            <v>1.0800000000000001E-2</v>
          </cell>
          <cell r="H3031">
            <v>8521.33</v>
          </cell>
          <cell r="I3031">
            <v>9468135</v>
          </cell>
          <cell r="J3031">
            <v>1.0800000000000001E-2</v>
          </cell>
          <cell r="K3031">
            <v>8521.3215</v>
          </cell>
          <cell r="L3031">
            <v>-0.01</v>
          </cell>
        </row>
        <row r="3032">
          <cell r="A3032" t="str">
            <v>E345 PRD Accessory, Goldendale OP</v>
          </cell>
          <cell r="B3032" t="str">
            <v>E345 PRD Accessory, Goldendale OP-11</v>
          </cell>
          <cell r="C3032" t="str">
            <v>403E</v>
          </cell>
          <cell r="E3032">
            <v>43434</v>
          </cell>
          <cell r="F3032">
            <v>9468135</v>
          </cell>
          <cell r="G3032">
            <v>1.0800000000000001E-2</v>
          </cell>
          <cell r="H3032">
            <v>8521.33</v>
          </cell>
          <cell r="I3032">
            <v>9468135</v>
          </cell>
          <cell r="J3032">
            <v>1.0800000000000001E-2</v>
          </cell>
          <cell r="K3032">
            <v>8521.3215</v>
          </cell>
          <cell r="L3032">
            <v>-0.01</v>
          </cell>
        </row>
        <row r="3033">
          <cell r="A3033" t="str">
            <v>E345 PRD Accessory, Goldendale OP</v>
          </cell>
          <cell r="B3033" t="str">
            <v>E345 PRD Accessory, Goldendale OP-12</v>
          </cell>
          <cell r="C3033" t="str">
            <v>403E</v>
          </cell>
          <cell r="E3033">
            <v>43465</v>
          </cell>
          <cell r="F3033">
            <v>9468135</v>
          </cell>
          <cell r="G3033">
            <v>1.0800000000000001E-2</v>
          </cell>
          <cell r="H3033">
            <v>8521.33</v>
          </cell>
          <cell r="I3033">
            <v>9468135</v>
          </cell>
          <cell r="J3033">
            <v>1.0800000000000001E-2</v>
          </cell>
          <cell r="K3033">
            <v>8521.3215</v>
          </cell>
          <cell r="L3033">
            <v>-0.01</v>
          </cell>
        </row>
        <row r="3034">
          <cell r="A3034" t="str">
            <v>E345 PRD Accessory, Goldendale OP Total</v>
          </cell>
          <cell r="C3034" t="str">
            <v>EPRD</v>
          </cell>
          <cell r="E3034" t="str">
            <v>Total</v>
          </cell>
          <cell r="F3034"/>
          <cell r="G3034"/>
          <cell r="H3034">
            <v>102255.96</v>
          </cell>
          <cell r="I3034"/>
          <cell r="J3034">
            <v>0</v>
          </cell>
          <cell r="K3034">
            <v>102255.85800000002</v>
          </cell>
          <cell r="L3034">
            <v>-0.1</v>
          </cell>
        </row>
        <row r="3035">
          <cell r="A3035" t="str">
            <v>E345 PRD Accessory, Mint Farm</v>
          </cell>
          <cell r="B3035" t="str">
            <v>E345 PRD Accessory, Mint Farm-1</v>
          </cell>
          <cell r="C3035" t="str">
            <v>403E</v>
          </cell>
          <cell r="E3035">
            <v>43131</v>
          </cell>
          <cell r="F3035">
            <v>0</v>
          </cell>
          <cell r="G3035">
            <v>2.8299999999999999E-2</v>
          </cell>
          <cell r="H3035">
            <v>0</v>
          </cell>
          <cell r="I3035">
            <v>292851.01</v>
          </cell>
          <cell r="J3035">
            <v>2.8299999999999999E-2</v>
          </cell>
          <cell r="K3035">
            <v>690.64029858333333</v>
          </cell>
          <cell r="L3035">
            <v>690.64</v>
          </cell>
        </row>
        <row r="3036">
          <cell r="A3036" t="str">
            <v>E345 PRD Accessory, Mint Farm</v>
          </cell>
          <cell r="B3036" t="str">
            <v>E345 PRD Accessory, Mint Farm-2</v>
          </cell>
          <cell r="C3036" t="str">
            <v>403E</v>
          </cell>
          <cell r="E3036">
            <v>43159</v>
          </cell>
          <cell r="F3036">
            <v>0</v>
          </cell>
          <cell r="G3036">
            <v>2.8299999999999999E-2</v>
          </cell>
          <cell r="H3036">
            <v>0</v>
          </cell>
          <cell r="I3036">
            <v>292851.01</v>
          </cell>
          <cell r="J3036">
            <v>2.8299999999999999E-2</v>
          </cell>
          <cell r="K3036">
            <v>690.64029858333333</v>
          </cell>
          <cell r="L3036">
            <v>690.64</v>
          </cell>
        </row>
        <row r="3037">
          <cell r="A3037" t="str">
            <v>E345 PRD Accessory, Mint Farm</v>
          </cell>
          <cell r="B3037" t="str">
            <v>E345 PRD Accessory, Mint Farm-3</v>
          </cell>
          <cell r="C3037" t="str">
            <v>403E</v>
          </cell>
          <cell r="E3037">
            <v>43190</v>
          </cell>
          <cell r="F3037">
            <v>0</v>
          </cell>
          <cell r="G3037">
            <v>2.8299999999999999E-2</v>
          </cell>
          <cell r="H3037">
            <v>0</v>
          </cell>
          <cell r="I3037">
            <v>292851.01</v>
          </cell>
          <cell r="J3037">
            <v>2.8299999999999999E-2</v>
          </cell>
          <cell r="K3037">
            <v>690.64029858333333</v>
          </cell>
          <cell r="L3037">
            <v>690.64</v>
          </cell>
        </row>
        <row r="3038">
          <cell r="A3038" t="str">
            <v>E345 PRD Accessory, Mint Farm</v>
          </cell>
          <cell r="B3038" t="str">
            <v>E345 PRD Accessory, Mint Farm-4</v>
          </cell>
          <cell r="C3038" t="str">
            <v>403E</v>
          </cell>
          <cell r="E3038">
            <v>43220</v>
          </cell>
          <cell r="F3038">
            <v>0</v>
          </cell>
          <cell r="G3038">
            <v>2.8299999999999999E-2</v>
          </cell>
          <cell r="H3038">
            <v>0</v>
          </cell>
          <cell r="I3038">
            <v>292851.01</v>
          </cell>
          <cell r="J3038">
            <v>2.8299999999999999E-2</v>
          </cell>
          <cell r="K3038">
            <v>690.64029858333333</v>
          </cell>
          <cell r="L3038">
            <v>690.64</v>
          </cell>
        </row>
        <row r="3039">
          <cell r="A3039" t="str">
            <v>E345 PRD Accessory, Mint Farm</v>
          </cell>
          <cell r="B3039" t="str">
            <v>E345 PRD Accessory, Mint Farm-5</v>
          </cell>
          <cell r="C3039" t="str">
            <v>403E</v>
          </cell>
          <cell r="E3039">
            <v>43251</v>
          </cell>
          <cell r="F3039">
            <v>99050.4</v>
          </cell>
          <cell r="G3039">
            <v>2.8299999999999999E-2</v>
          </cell>
          <cell r="H3039">
            <v>233.59</v>
          </cell>
          <cell r="I3039">
            <v>292851.01</v>
          </cell>
          <cell r="J3039">
            <v>2.8299999999999999E-2</v>
          </cell>
          <cell r="K3039">
            <v>690.64029858333333</v>
          </cell>
          <cell r="L3039">
            <v>457.05</v>
          </cell>
        </row>
        <row r="3040">
          <cell r="A3040" t="str">
            <v>E345 PRD Accessory, Mint Farm</v>
          </cell>
          <cell r="B3040" t="str">
            <v>E345 PRD Accessory, Mint Farm-6</v>
          </cell>
          <cell r="C3040" t="str">
            <v>403E</v>
          </cell>
          <cell r="E3040">
            <v>43281</v>
          </cell>
          <cell r="F3040">
            <v>198112.8</v>
          </cell>
          <cell r="G3040">
            <v>2.8299999999999999E-2</v>
          </cell>
          <cell r="H3040">
            <v>467.21</v>
          </cell>
          <cell r="I3040">
            <v>292851.01</v>
          </cell>
          <cell r="J3040">
            <v>2.8299999999999999E-2</v>
          </cell>
          <cell r="K3040">
            <v>690.64029858333333</v>
          </cell>
          <cell r="L3040">
            <v>223.43</v>
          </cell>
        </row>
        <row r="3041">
          <cell r="A3041" t="str">
            <v>E345 PRD Accessory, Mint Farm</v>
          </cell>
          <cell r="B3041" t="str">
            <v>E345 PRD Accessory, Mint Farm-7</v>
          </cell>
          <cell r="C3041" t="str">
            <v>403E</v>
          </cell>
          <cell r="E3041">
            <v>43312</v>
          </cell>
          <cell r="F3041">
            <v>245672.62</v>
          </cell>
          <cell r="G3041">
            <v>2.8299999999999999E-2</v>
          </cell>
          <cell r="H3041">
            <v>579.37</v>
          </cell>
          <cell r="I3041">
            <v>292851.01</v>
          </cell>
          <cell r="J3041">
            <v>2.8299999999999999E-2</v>
          </cell>
          <cell r="K3041">
            <v>690.64029858333333</v>
          </cell>
          <cell r="L3041">
            <v>111.27</v>
          </cell>
        </row>
        <row r="3042">
          <cell r="A3042" t="str">
            <v>E345 PRD Accessory, Mint Farm</v>
          </cell>
          <cell r="B3042" t="str">
            <v>E345 PRD Accessory, Mint Farm-8</v>
          </cell>
          <cell r="C3042" t="str">
            <v>403E</v>
          </cell>
          <cell r="E3042">
            <v>43343</v>
          </cell>
          <cell r="F3042">
            <v>293220.44</v>
          </cell>
          <cell r="G3042">
            <v>2.8299999999999999E-2</v>
          </cell>
          <cell r="H3042">
            <v>691.52</v>
          </cell>
          <cell r="I3042">
            <v>292851.01</v>
          </cell>
          <cell r="J3042">
            <v>2.8299999999999999E-2</v>
          </cell>
          <cell r="K3042">
            <v>690.64029858333333</v>
          </cell>
          <cell r="L3042">
            <v>-0.88</v>
          </cell>
        </row>
        <row r="3043">
          <cell r="A3043" t="str">
            <v>E345 PRD Accessory, Mint Farm</v>
          </cell>
          <cell r="B3043" t="str">
            <v>E345 PRD Accessory, Mint Farm-9</v>
          </cell>
          <cell r="C3043" t="str">
            <v>403E</v>
          </cell>
          <cell r="E3043">
            <v>43373</v>
          </cell>
          <cell r="F3043">
            <v>293107.34999999998</v>
          </cell>
          <cell r="G3043">
            <v>2.8299999999999999E-2</v>
          </cell>
          <cell r="H3043">
            <v>691.24</v>
          </cell>
          <cell r="I3043">
            <v>292851.01</v>
          </cell>
          <cell r="J3043">
            <v>2.8299999999999999E-2</v>
          </cell>
          <cell r="K3043">
            <v>690.64029858333333</v>
          </cell>
          <cell r="L3043">
            <v>-0.6</v>
          </cell>
        </row>
        <row r="3044">
          <cell r="A3044" t="str">
            <v>E345 PRD Accessory, Mint Farm</v>
          </cell>
          <cell r="B3044" t="str">
            <v>E345 PRD Accessory, Mint Farm-10</v>
          </cell>
          <cell r="C3044" t="str">
            <v>403E</v>
          </cell>
          <cell r="E3044">
            <v>43404</v>
          </cell>
          <cell r="F3044">
            <v>292922.64</v>
          </cell>
          <cell r="G3044">
            <v>2.8299999999999999E-2</v>
          </cell>
          <cell r="H3044">
            <v>690.81000000000006</v>
          </cell>
          <cell r="I3044">
            <v>292851.01</v>
          </cell>
          <cell r="J3044">
            <v>2.8299999999999999E-2</v>
          </cell>
          <cell r="K3044">
            <v>690.64029858333333</v>
          </cell>
          <cell r="L3044">
            <v>-0.17</v>
          </cell>
        </row>
        <row r="3045">
          <cell r="A3045" t="str">
            <v>E345 PRD Accessory, Mint Farm</v>
          </cell>
          <cell r="B3045" t="str">
            <v>E345 PRD Accessory, Mint Farm-11</v>
          </cell>
          <cell r="C3045" t="str">
            <v>403E</v>
          </cell>
          <cell r="E3045">
            <v>43434</v>
          </cell>
          <cell r="F3045">
            <v>292851.01</v>
          </cell>
          <cell r="G3045">
            <v>2.8299999999999999E-2</v>
          </cell>
          <cell r="H3045">
            <v>690.64</v>
          </cell>
          <cell r="I3045">
            <v>292851.01</v>
          </cell>
          <cell r="J3045">
            <v>2.8299999999999999E-2</v>
          </cell>
          <cell r="K3045">
            <v>690.64029858333333</v>
          </cell>
          <cell r="L3045">
            <v>0</v>
          </cell>
        </row>
        <row r="3046">
          <cell r="A3046" t="str">
            <v>E345 PRD Accessory, Mint Farm</v>
          </cell>
          <cell r="B3046" t="str">
            <v>E345 PRD Accessory, Mint Farm-12</v>
          </cell>
          <cell r="C3046" t="str">
            <v>403E</v>
          </cell>
          <cell r="E3046">
            <v>43465</v>
          </cell>
          <cell r="F3046">
            <v>292851.01</v>
          </cell>
          <cell r="G3046">
            <v>2.8299999999999999E-2</v>
          </cell>
          <cell r="H3046">
            <v>690.64</v>
          </cell>
          <cell r="I3046">
            <v>292851.01</v>
          </cell>
          <cell r="J3046">
            <v>2.8299999999999999E-2</v>
          </cell>
          <cell r="K3046">
            <v>690.64029858333333</v>
          </cell>
          <cell r="L3046">
            <v>0</v>
          </cell>
        </row>
        <row r="3047">
          <cell r="A3047" t="str">
            <v>E345 PRD Accessory, Mint Farm Total</v>
          </cell>
          <cell r="C3047" t="str">
            <v>EPRD</v>
          </cell>
          <cell r="E3047" t="str">
            <v>Total</v>
          </cell>
          <cell r="F3047"/>
          <cell r="G3047"/>
          <cell r="H3047">
            <v>4735.0200000000004</v>
          </cell>
          <cell r="I3047"/>
          <cell r="J3047">
            <v>0</v>
          </cell>
          <cell r="K3047">
            <v>8287.6835830000018</v>
          </cell>
          <cell r="L3047">
            <v>3552.66</v>
          </cell>
        </row>
        <row r="3048">
          <cell r="A3048" t="str">
            <v>E345 PRD Accessory, Mint Farm OP</v>
          </cell>
          <cell r="B3048" t="str">
            <v>E345 PRD Accessory, Mint Farm OP-1</v>
          </cell>
          <cell r="C3048" t="str">
            <v>403E</v>
          </cell>
          <cell r="E3048">
            <v>43131</v>
          </cell>
          <cell r="F3048">
            <v>2823972</v>
          </cell>
          <cell r="G3048">
            <v>2.8299999999999999E-2</v>
          </cell>
          <cell r="H3048">
            <v>6659.87</v>
          </cell>
          <cell r="I3048">
            <v>2823972</v>
          </cell>
          <cell r="J3048">
            <v>2.8299999999999999E-2</v>
          </cell>
          <cell r="K3048">
            <v>6659.867299999999</v>
          </cell>
          <cell r="L3048">
            <v>0</v>
          </cell>
        </row>
        <row r="3049">
          <cell r="A3049" t="str">
            <v>E345 PRD Accessory, Mint Farm OP</v>
          </cell>
          <cell r="B3049" t="str">
            <v>E345 PRD Accessory, Mint Farm OP-2</v>
          </cell>
          <cell r="C3049" t="str">
            <v>403E</v>
          </cell>
          <cell r="E3049">
            <v>43159</v>
          </cell>
          <cell r="F3049">
            <v>2823972</v>
          </cell>
          <cell r="G3049">
            <v>2.8299999999999999E-2</v>
          </cell>
          <cell r="H3049">
            <v>6659.87</v>
          </cell>
          <cell r="I3049">
            <v>2823972</v>
          </cell>
          <cell r="J3049">
            <v>2.8299999999999999E-2</v>
          </cell>
          <cell r="K3049">
            <v>6659.867299999999</v>
          </cell>
          <cell r="L3049">
            <v>0</v>
          </cell>
        </row>
        <row r="3050">
          <cell r="A3050" t="str">
            <v>E345 PRD Accessory, Mint Farm OP</v>
          </cell>
          <cell r="B3050" t="str">
            <v>E345 PRD Accessory, Mint Farm OP-3</v>
          </cell>
          <cell r="C3050" t="str">
            <v>403E</v>
          </cell>
          <cell r="E3050">
            <v>43190</v>
          </cell>
          <cell r="F3050">
            <v>2823972</v>
          </cell>
          <cell r="G3050">
            <v>2.8299999999999999E-2</v>
          </cell>
          <cell r="H3050">
            <v>6659.87</v>
          </cell>
          <cell r="I3050">
            <v>2823972</v>
          </cell>
          <cell r="J3050">
            <v>2.8299999999999999E-2</v>
          </cell>
          <cell r="K3050">
            <v>6659.867299999999</v>
          </cell>
          <cell r="L3050">
            <v>0</v>
          </cell>
        </row>
        <row r="3051">
          <cell r="A3051" t="str">
            <v>E345 PRD Accessory, Mint Farm OP</v>
          </cell>
          <cell r="B3051" t="str">
            <v>E345 PRD Accessory, Mint Farm OP-4</v>
          </cell>
          <cell r="C3051" t="str">
            <v>403E</v>
          </cell>
          <cell r="E3051">
            <v>43220</v>
          </cell>
          <cell r="F3051">
            <v>2823972</v>
          </cell>
          <cell r="G3051">
            <v>2.8299999999999999E-2</v>
          </cell>
          <cell r="H3051">
            <v>6659.87</v>
          </cell>
          <cell r="I3051">
            <v>2823972</v>
          </cell>
          <cell r="J3051">
            <v>2.8299999999999999E-2</v>
          </cell>
          <cell r="K3051">
            <v>6659.867299999999</v>
          </cell>
          <cell r="L3051">
            <v>0</v>
          </cell>
        </row>
        <row r="3052">
          <cell r="A3052" t="str">
            <v>E345 PRD Accessory, Mint Farm OP</v>
          </cell>
          <cell r="B3052" t="str">
            <v>E345 PRD Accessory, Mint Farm OP-5</v>
          </cell>
          <cell r="C3052" t="str">
            <v>403E</v>
          </cell>
          <cell r="E3052">
            <v>43251</v>
          </cell>
          <cell r="F3052">
            <v>2823972</v>
          </cell>
          <cell r="G3052">
            <v>2.8299999999999999E-2</v>
          </cell>
          <cell r="H3052">
            <v>6659.87</v>
          </cell>
          <cell r="I3052">
            <v>2823972</v>
          </cell>
          <cell r="J3052">
            <v>2.8299999999999999E-2</v>
          </cell>
          <cell r="K3052">
            <v>6659.867299999999</v>
          </cell>
          <cell r="L3052">
            <v>0</v>
          </cell>
        </row>
        <row r="3053">
          <cell r="A3053" t="str">
            <v>E345 PRD Accessory, Mint Farm OP</v>
          </cell>
          <cell r="B3053" t="str">
            <v>E345 PRD Accessory, Mint Farm OP-6</v>
          </cell>
          <cell r="C3053" t="str">
            <v>403E</v>
          </cell>
          <cell r="E3053">
            <v>43281</v>
          </cell>
          <cell r="F3053">
            <v>2823972</v>
          </cell>
          <cell r="G3053">
            <v>2.8299999999999999E-2</v>
          </cell>
          <cell r="H3053">
            <v>6659.87</v>
          </cell>
          <cell r="I3053">
            <v>2823972</v>
          </cell>
          <cell r="J3053">
            <v>2.8299999999999999E-2</v>
          </cell>
          <cell r="K3053">
            <v>6659.867299999999</v>
          </cell>
          <cell r="L3053">
            <v>0</v>
          </cell>
        </row>
        <row r="3054">
          <cell r="A3054" t="str">
            <v>E345 PRD Accessory, Mint Farm OP</v>
          </cell>
          <cell r="B3054" t="str">
            <v>E345 PRD Accessory, Mint Farm OP-7</v>
          </cell>
          <cell r="C3054" t="str">
            <v>403E</v>
          </cell>
          <cell r="E3054">
            <v>43312</v>
          </cell>
          <cell r="F3054">
            <v>2823972</v>
          </cell>
          <cell r="G3054">
            <v>2.8299999999999999E-2</v>
          </cell>
          <cell r="H3054">
            <v>6659.87</v>
          </cell>
          <cell r="I3054">
            <v>2823972</v>
          </cell>
          <cell r="J3054">
            <v>2.8299999999999999E-2</v>
          </cell>
          <cell r="K3054">
            <v>6659.867299999999</v>
          </cell>
          <cell r="L3054">
            <v>0</v>
          </cell>
        </row>
        <row r="3055">
          <cell r="A3055" t="str">
            <v>E345 PRD Accessory, Mint Farm OP</v>
          </cell>
          <cell r="B3055" t="str">
            <v>E345 PRD Accessory, Mint Farm OP-8</v>
          </cell>
          <cell r="C3055" t="str">
            <v>403E</v>
          </cell>
          <cell r="E3055">
            <v>43343</v>
          </cell>
          <cell r="F3055">
            <v>2823972</v>
          </cell>
          <cell r="G3055">
            <v>2.8299999999999999E-2</v>
          </cell>
          <cell r="H3055">
            <v>6659.87</v>
          </cell>
          <cell r="I3055">
            <v>2823972</v>
          </cell>
          <cell r="J3055">
            <v>2.8299999999999999E-2</v>
          </cell>
          <cell r="K3055">
            <v>6659.867299999999</v>
          </cell>
          <cell r="L3055">
            <v>0</v>
          </cell>
        </row>
        <row r="3056">
          <cell r="A3056" t="str">
            <v>E345 PRD Accessory, Mint Farm OP</v>
          </cell>
          <cell r="B3056" t="str">
            <v>E345 PRD Accessory, Mint Farm OP-9</v>
          </cell>
          <cell r="C3056" t="str">
            <v>403E</v>
          </cell>
          <cell r="E3056">
            <v>43373</v>
          </cell>
          <cell r="F3056">
            <v>2823972</v>
          </cell>
          <cell r="G3056">
            <v>2.8299999999999999E-2</v>
          </cell>
          <cell r="H3056">
            <v>6659.87</v>
          </cell>
          <cell r="I3056">
            <v>2823972</v>
          </cell>
          <cell r="J3056">
            <v>2.8299999999999999E-2</v>
          </cell>
          <cell r="K3056">
            <v>6659.867299999999</v>
          </cell>
          <cell r="L3056">
            <v>0</v>
          </cell>
        </row>
        <row r="3057">
          <cell r="A3057" t="str">
            <v>E345 PRD Accessory, Mint Farm OP</v>
          </cell>
          <cell r="B3057" t="str">
            <v>E345 PRD Accessory, Mint Farm OP-10</v>
          </cell>
          <cell r="C3057" t="str">
            <v>403E</v>
          </cell>
          <cell r="E3057">
            <v>43404</v>
          </cell>
          <cell r="F3057">
            <v>2823972</v>
          </cell>
          <cell r="G3057">
            <v>2.8299999999999999E-2</v>
          </cell>
          <cell r="H3057">
            <v>6659.87</v>
          </cell>
          <cell r="I3057">
            <v>2823972</v>
          </cell>
          <cell r="J3057">
            <v>2.8299999999999999E-2</v>
          </cell>
          <cell r="K3057">
            <v>6659.867299999999</v>
          </cell>
          <cell r="L3057">
            <v>0</v>
          </cell>
        </row>
        <row r="3058">
          <cell r="A3058" t="str">
            <v>E345 PRD Accessory, Mint Farm OP</v>
          </cell>
          <cell r="B3058" t="str">
            <v>E345 PRD Accessory, Mint Farm OP-11</v>
          </cell>
          <cell r="C3058" t="str">
            <v>403E</v>
          </cell>
          <cell r="E3058">
            <v>43434</v>
          </cell>
          <cell r="F3058">
            <v>2823972</v>
          </cell>
          <cell r="G3058">
            <v>2.8299999999999999E-2</v>
          </cell>
          <cell r="H3058">
            <v>6659.87</v>
          </cell>
          <cell r="I3058">
            <v>2823972</v>
          </cell>
          <cell r="J3058">
            <v>2.8299999999999999E-2</v>
          </cell>
          <cell r="K3058">
            <v>6659.867299999999</v>
          </cell>
          <cell r="L3058">
            <v>0</v>
          </cell>
        </row>
        <row r="3059">
          <cell r="A3059" t="str">
            <v>E345 PRD Accessory, Mint Farm OP</v>
          </cell>
          <cell r="B3059" t="str">
            <v>E345 PRD Accessory, Mint Farm OP-12</v>
          </cell>
          <cell r="C3059" t="str">
            <v>403E</v>
          </cell>
          <cell r="E3059">
            <v>43465</v>
          </cell>
          <cell r="F3059">
            <v>2823972</v>
          </cell>
          <cell r="G3059">
            <v>2.8299999999999999E-2</v>
          </cell>
          <cell r="H3059">
            <v>6659.87</v>
          </cell>
          <cell r="I3059">
            <v>2823972</v>
          </cell>
          <cell r="J3059">
            <v>2.8299999999999999E-2</v>
          </cell>
          <cell r="K3059">
            <v>6659.867299999999</v>
          </cell>
          <cell r="L3059">
            <v>0</v>
          </cell>
        </row>
        <row r="3060">
          <cell r="A3060" t="str">
            <v>E345 PRD Accessory, Mint Farm OP Total</v>
          </cell>
          <cell r="C3060" t="str">
            <v>EPRD</v>
          </cell>
          <cell r="E3060" t="str">
            <v>Total</v>
          </cell>
          <cell r="F3060"/>
          <cell r="G3060"/>
          <cell r="H3060">
            <v>79918.44</v>
          </cell>
          <cell r="I3060"/>
          <cell r="J3060">
            <v>0</v>
          </cell>
          <cell r="K3060">
            <v>79918.407599999991</v>
          </cell>
          <cell r="L3060">
            <v>-0.03</v>
          </cell>
        </row>
        <row r="3061">
          <cell r="A3061" t="str">
            <v>E345 PRD Accessory, Sumas</v>
          </cell>
          <cell r="B3061" t="str">
            <v>E345 PRD Accessory, Sumas-1</v>
          </cell>
          <cell r="C3061" t="str">
            <v>403E</v>
          </cell>
          <cell r="E3061">
            <v>43131</v>
          </cell>
          <cell r="F3061">
            <v>293483.15000000002</v>
          </cell>
          <cell r="G3061">
            <v>1.2699999999999999E-2</v>
          </cell>
          <cell r="H3061">
            <v>310.60000000000002</v>
          </cell>
          <cell r="I3061">
            <v>361674.96</v>
          </cell>
          <cell r="J3061">
            <v>1.2699999999999999E-2</v>
          </cell>
          <cell r="K3061">
            <v>382.77266600000002</v>
          </cell>
          <cell r="L3061">
            <v>72.17</v>
          </cell>
        </row>
        <row r="3062">
          <cell r="A3062" t="str">
            <v>E345 PRD Accessory, Sumas</v>
          </cell>
          <cell r="B3062" t="str">
            <v>E345 PRD Accessory, Sumas-2</v>
          </cell>
          <cell r="C3062" t="str">
            <v>403E</v>
          </cell>
          <cell r="E3062">
            <v>43159</v>
          </cell>
          <cell r="F3062">
            <v>293483.15000000002</v>
          </cell>
          <cell r="G3062">
            <v>1.2699999999999999E-2</v>
          </cell>
          <cell r="H3062">
            <v>310.60000000000002</v>
          </cell>
          <cell r="I3062">
            <v>361674.96</v>
          </cell>
          <cell r="J3062">
            <v>1.2699999999999999E-2</v>
          </cell>
          <cell r="K3062">
            <v>382.77266600000002</v>
          </cell>
          <cell r="L3062">
            <v>72.17</v>
          </cell>
        </row>
        <row r="3063">
          <cell r="A3063" t="str">
            <v>E345 PRD Accessory, Sumas</v>
          </cell>
          <cell r="B3063" t="str">
            <v>E345 PRD Accessory, Sumas-3</v>
          </cell>
          <cell r="C3063" t="str">
            <v>403E</v>
          </cell>
          <cell r="E3063">
            <v>43190</v>
          </cell>
          <cell r="F3063">
            <v>293483.15000000002</v>
          </cell>
          <cell r="G3063">
            <v>1.2699999999999999E-2</v>
          </cell>
          <cell r="H3063">
            <v>310.60000000000002</v>
          </cell>
          <cell r="I3063">
            <v>361674.96</v>
          </cell>
          <cell r="J3063">
            <v>1.2699999999999999E-2</v>
          </cell>
          <cell r="K3063">
            <v>382.77266600000002</v>
          </cell>
          <cell r="L3063">
            <v>72.17</v>
          </cell>
        </row>
        <row r="3064">
          <cell r="A3064" t="str">
            <v>E345 PRD Accessory, Sumas</v>
          </cell>
          <cell r="B3064" t="str">
            <v>E345 PRD Accessory, Sumas-4</v>
          </cell>
          <cell r="C3064" t="str">
            <v>403E</v>
          </cell>
          <cell r="E3064">
            <v>43220</v>
          </cell>
          <cell r="F3064">
            <v>293483.15000000002</v>
          </cell>
          <cell r="G3064">
            <v>1.2699999999999999E-2</v>
          </cell>
          <cell r="H3064">
            <v>310.60000000000002</v>
          </cell>
          <cell r="I3064">
            <v>361674.96</v>
          </cell>
          <cell r="J3064">
            <v>1.2699999999999999E-2</v>
          </cell>
          <cell r="K3064">
            <v>382.77266600000002</v>
          </cell>
          <cell r="L3064">
            <v>72.17</v>
          </cell>
        </row>
        <row r="3065">
          <cell r="A3065" t="str">
            <v>E345 PRD Accessory, Sumas</v>
          </cell>
          <cell r="B3065" t="str">
            <v>E345 PRD Accessory, Sumas-5</v>
          </cell>
          <cell r="C3065" t="str">
            <v>403E</v>
          </cell>
          <cell r="E3065">
            <v>43251</v>
          </cell>
          <cell r="F3065">
            <v>293483.15000000002</v>
          </cell>
          <cell r="G3065">
            <v>1.2699999999999999E-2</v>
          </cell>
          <cell r="H3065">
            <v>310.60000000000002</v>
          </cell>
          <cell r="I3065">
            <v>361674.96</v>
          </cell>
          <cell r="J3065">
            <v>1.2699999999999999E-2</v>
          </cell>
          <cell r="K3065">
            <v>382.77266600000002</v>
          </cell>
          <cell r="L3065">
            <v>72.17</v>
          </cell>
        </row>
        <row r="3066">
          <cell r="A3066" t="str">
            <v>E345 PRD Accessory, Sumas</v>
          </cell>
          <cell r="B3066" t="str">
            <v>E345 PRD Accessory, Sumas-6</v>
          </cell>
          <cell r="C3066" t="str">
            <v>403E</v>
          </cell>
          <cell r="E3066">
            <v>43281</v>
          </cell>
          <cell r="F3066">
            <v>293483.15000000002</v>
          </cell>
          <cell r="G3066">
            <v>1.2699999999999999E-2</v>
          </cell>
          <cell r="H3066">
            <v>310.60000000000002</v>
          </cell>
          <cell r="I3066">
            <v>361674.96</v>
          </cell>
          <cell r="J3066">
            <v>1.2699999999999999E-2</v>
          </cell>
          <cell r="K3066">
            <v>382.77266600000002</v>
          </cell>
          <cell r="L3066">
            <v>72.17</v>
          </cell>
        </row>
        <row r="3067">
          <cell r="A3067" t="str">
            <v>E345 PRD Accessory, Sumas</v>
          </cell>
          <cell r="B3067" t="str">
            <v>E345 PRD Accessory, Sumas-7</v>
          </cell>
          <cell r="C3067" t="str">
            <v>403E</v>
          </cell>
          <cell r="E3067">
            <v>43312</v>
          </cell>
          <cell r="F3067">
            <v>293483.15000000002</v>
          </cell>
          <cell r="G3067">
            <v>1.2699999999999999E-2</v>
          </cell>
          <cell r="H3067">
            <v>310.60000000000002</v>
          </cell>
          <cell r="I3067">
            <v>361674.96</v>
          </cell>
          <cell r="J3067">
            <v>1.2699999999999999E-2</v>
          </cell>
          <cell r="K3067">
            <v>382.77266600000002</v>
          </cell>
          <cell r="L3067">
            <v>72.17</v>
          </cell>
        </row>
        <row r="3068">
          <cell r="A3068" t="str">
            <v>E345 PRD Accessory, Sumas</v>
          </cell>
          <cell r="B3068" t="str">
            <v>E345 PRD Accessory, Sumas-8</v>
          </cell>
          <cell r="C3068" t="str">
            <v>403E</v>
          </cell>
          <cell r="E3068">
            <v>43343</v>
          </cell>
          <cell r="F3068">
            <v>293483.15000000002</v>
          </cell>
          <cell r="G3068">
            <v>1.2699999999999999E-2</v>
          </cell>
          <cell r="H3068">
            <v>310.60000000000002</v>
          </cell>
          <cell r="I3068">
            <v>361674.96</v>
          </cell>
          <cell r="J3068">
            <v>1.2699999999999999E-2</v>
          </cell>
          <cell r="K3068">
            <v>382.77266600000002</v>
          </cell>
          <cell r="L3068">
            <v>72.17</v>
          </cell>
        </row>
        <row r="3069">
          <cell r="A3069" t="str">
            <v>E345 PRD Accessory, Sumas</v>
          </cell>
          <cell r="B3069" t="str">
            <v>E345 PRD Accessory, Sumas-9</v>
          </cell>
          <cell r="C3069" t="str">
            <v>403E</v>
          </cell>
          <cell r="E3069">
            <v>43373</v>
          </cell>
          <cell r="F3069">
            <v>293483.15000000002</v>
          </cell>
          <cell r="G3069">
            <v>1.2699999999999999E-2</v>
          </cell>
          <cell r="H3069">
            <v>310.60000000000002</v>
          </cell>
          <cell r="I3069">
            <v>361674.96</v>
          </cell>
          <cell r="J3069">
            <v>1.2699999999999999E-2</v>
          </cell>
          <cell r="K3069">
            <v>382.77266600000002</v>
          </cell>
          <cell r="L3069">
            <v>72.17</v>
          </cell>
        </row>
        <row r="3070">
          <cell r="A3070" t="str">
            <v>E345 PRD Accessory, Sumas</v>
          </cell>
          <cell r="B3070" t="str">
            <v>E345 PRD Accessory, Sumas-10</v>
          </cell>
          <cell r="C3070" t="str">
            <v>403E</v>
          </cell>
          <cell r="E3070">
            <v>43404</v>
          </cell>
          <cell r="F3070">
            <v>327579.06</v>
          </cell>
          <cell r="G3070">
            <v>1.2699999999999999E-2</v>
          </cell>
          <cell r="H3070">
            <v>346.69</v>
          </cell>
          <cell r="I3070">
            <v>361674.96</v>
          </cell>
          <cell r="J3070">
            <v>1.2699999999999999E-2</v>
          </cell>
          <cell r="K3070">
            <v>382.77266600000002</v>
          </cell>
          <cell r="L3070">
            <v>36.08</v>
          </cell>
        </row>
        <row r="3071">
          <cell r="A3071" t="str">
            <v>E345 PRD Accessory, Sumas</v>
          </cell>
          <cell r="B3071" t="str">
            <v>E345 PRD Accessory, Sumas-11</v>
          </cell>
          <cell r="C3071" t="str">
            <v>403E</v>
          </cell>
          <cell r="E3071">
            <v>43434</v>
          </cell>
          <cell r="F3071">
            <v>361674.96</v>
          </cell>
          <cell r="G3071">
            <v>1.2699999999999999E-2</v>
          </cell>
          <cell r="H3071">
            <v>382.77</v>
          </cell>
          <cell r="I3071">
            <v>361674.96</v>
          </cell>
          <cell r="J3071">
            <v>1.2699999999999999E-2</v>
          </cell>
          <cell r="K3071">
            <v>382.77266600000002</v>
          </cell>
          <cell r="L3071">
            <v>0</v>
          </cell>
        </row>
        <row r="3072">
          <cell r="A3072" t="str">
            <v>E345 PRD Accessory, Sumas</v>
          </cell>
          <cell r="B3072" t="str">
            <v>E345 PRD Accessory, Sumas-12</v>
          </cell>
          <cell r="C3072" t="str">
            <v>403E</v>
          </cell>
          <cell r="E3072">
            <v>43465</v>
          </cell>
          <cell r="F3072">
            <v>361674.96</v>
          </cell>
          <cell r="G3072">
            <v>1.2699999999999999E-2</v>
          </cell>
          <cell r="H3072">
            <v>382.77</v>
          </cell>
          <cell r="I3072">
            <v>361674.96</v>
          </cell>
          <cell r="J3072">
            <v>1.2699999999999999E-2</v>
          </cell>
          <cell r="K3072">
            <v>382.77266600000002</v>
          </cell>
          <cell r="L3072">
            <v>0</v>
          </cell>
        </row>
        <row r="3073">
          <cell r="A3073" t="str">
            <v>E345 PRD Accessory, Sumas Total</v>
          </cell>
          <cell r="C3073" t="str">
            <v>EPRD</v>
          </cell>
          <cell r="E3073" t="str">
            <v>Total</v>
          </cell>
          <cell r="F3073"/>
          <cell r="G3073"/>
          <cell r="H3073">
            <v>3907.6299999999997</v>
          </cell>
          <cell r="I3073"/>
          <cell r="J3073">
            <v>0</v>
          </cell>
          <cell r="K3073">
            <v>4593.271991999999</v>
          </cell>
          <cell r="L3073">
            <v>685.64</v>
          </cell>
        </row>
        <row r="3074">
          <cell r="A3074" t="str">
            <v>E345 PRD Accessory, Sumas OP</v>
          </cell>
          <cell r="B3074" t="str">
            <v>E345 PRD Accessory, Sumas OP-1</v>
          </cell>
          <cell r="C3074" t="str">
            <v>403E</v>
          </cell>
          <cell r="E3074">
            <v>43131</v>
          </cell>
          <cell r="F3074">
            <v>4082461.89</v>
          </cell>
          <cell r="G3074">
            <v>1.2699999999999999E-2</v>
          </cell>
          <cell r="H3074">
            <v>4320.5999999999995</v>
          </cell>
          <cell r="I3074">
            <v>4082461.89</v>
          </cell>
          <cell r="J3074">
            <v>1.2699999999999999E-2</v>
          </cell>
          <cell r="K3074">
            <v>4320.6055002499997</v>
          </cell>
          <cell r="L3074">
            <v>0.01</v>
          </cell>
        </row>
        <row r="3075">
          <cell r="A3075" t="str">
            <v>E345 PRD Accessory, Sumas OP</v>
          </cell>
          <cell r="B3075" t="str">
            <v>E345 PRD Accessory, Sumas OP-2</v>
          </cell>
          <cell r="C3075" t="str">
            <v>403E</v>
          </cell>
          <cell r="E3075">
            <v>43159</v>
          </cell>
          <cell r="F3075">
            <v>4082461.89</v>
          </cell>
          <cell r="G3075">
            <v>1.2699999999999999E-2</v>
          </cell>
          <cell r="H3075">
            <v>4320.5999999999995</v>
          </cell>
          <cell r="I3075">
            <v>4082461.89</v>
          </cell>
          <cell r="J3075">
            <v>1.2699999999999999E-2</v>
          </cell>
          <cell r="K3075">
            <v>4320.6055002499997</v>
          </cell>
          <cell r="L3075">
            <v>0.01</v>
          </cell>
        </row>
        <row r="3076">
          <cell r="A3076" t="str">
            <v>E345 PRD Accessory, Sumas OP</v>
          </cell>
          <cell r="B3076" t="str">
            <v>E345 PRD Accessory, Sumas OP-3</v>
          </cell>
          <cell r="C3076" t="str">
            <v>403E</v>
          </cell>
          <cell r="E3076">
            <v>43190</v>
          </cell>
          <cell r="F3076">
            <v>4082461.89</v>
          </cell>
          <cell r="G3076">
            <v>1.2699999999999999E-2</v>
          </cell>
          <cell r="H3076">
            <v>4320.5999999999995</v>
          </cell>
          <cell r="I3076">
            <v>4082461.89</v>
          </cell>
          <cell r="J3076">
            <v>1.2699999999999999E-2</v>
          </cell>
          <cell r="K3076">
            <v>4320.6055002499997</v>
          </cell>
          <cell r="L3076">
            <v>0.01</v>
          </cell>
        </row>
        <row r="3077">
          <cell r="A3077" t="str">
            <v>E345 PRD Accessory, Sumas OP</v>
          </cell>
          <cell r="B3077" t="str">
            <v>E345 PRD Accessory, Sumas OP-4</v>
          </cell>
          <cell r="C3077" t="str">
            <v>403E</v>
          </cell>
          <cell r="E3077">
            <v>43220</v>
          </cell>
          <cell r="F3077">
            <v>4082461.89</v>
          </cell>
          <cell r="G3077">
            <v>1.2699999999999999E-2</v>
          </cell>
          <cell r="H3077">
            <v>4320.5999999999995</v>
          </cell>
          <cell r="I3077">
            <v>4082461.89</v>
          </cell>
          <cell r="J3077">
            <v>1.2699999999999999E-2</v>
          </cell>
          <cell r="K3077">
            <v>4320.6055002499997</v>
          </cell>
          <cell r="L3077">
            <v>0.01</v>
          </cell>
        </row>
        <row r="3078">
          <cell r="A3078" t="str">
            <v>E345 PRD Accessory, Sumas OP</v>
          </cell>
          <cell r="B3078" t="str">
            <v>E345 PRD Accessory, Sumas OP-5</v>
          </cell>
          <cell r="C3078" t="str">
            <v>403E</v>
          </cell>
          <cell r="E3078">
            <v>43251</v>
          </cell>
          <cell r="F3078">
            <v>4082461.89</v>
          </cell>
          <cell r="G3078">
            <v>1.2699999999999999E-2</v>
          </cell>
          <cell r="H3078">
            <v>4320.5999999999995</v>
          </cell>
          <cell r="I3078">
            <v>4082461.89</v>
          </cell>
          <cell r="J3078">
            <v>1.2699999999999999E-2</v>
          </cell>
          <cell r="K3078">
            <v>4320.6055002499997</v>
          </cell>
          <cell r="L3078">
            <v>0.01</v>
          </cell>
        </row>
        <row r="3079">
          <cell r="A3079" t="str">
            <v>E345 PRD Accessory, Sumas OP</v>
          </cell>
          <cell r="B3079" t="str">
            <v>E345 PRD Accessory, Sumas OP-6</v>
          </cell>
          <cell r="C3079" t="str">
            <v>403E</v>
          </cell>
          <cell r="E3079">
            <v>43281</v>
          </cell>
          <cell r="F3079">
            <v>4082461.89</v>
          </cell>
          <cell r="G3079">
            <v>1.2699999999999999E-2</v>
          </cell>
          <cell r="H3079">
            <v>4320.5999999999995</v>
          </cell>
          <cell r="I3079">
            <v>4082461.89</v>
          </cell>
          <cell r="J3079">
            <v>1.2699999999999999E-2</v>
          </cell>
          <cell r="K3079">
            <v>4320.6055002499997</v>
          </cell>
          <cell r="L3079">
            <v>0.01</v>
          </cell>
        </row>
        <row r="3080">
          <cell r="A3080" t="str">
            <v>E345 PRD Accessory, Sumas OP</v>
          </cell>
          <cell r="B3080" t="str">
            <v>E345 PRD Accessory, Sumas OP-7</v>
          </cell>
          <cell r="C3080" t="str">
            <v>403E</v>
          </cell>
          <cell r="E3080">
            <v>43312</v>
          </cell>
          <cell r="F3080">
            <v>4082461.89</v>
          </cell>
          <cell r="G3080">
            <v>1.2699999999999999E-2</v>
          </cell>
          <cell r="H3080">
            <v>4320.5999999999995</v>
          </cell>
          <cell r="I3080">
            <v>4082461.89</v>
          </cell>
          <cell r="J3080">
            <v>1.2699999999999999E-2</v>
          </cell>
          <cell r="K3080">
            <v>4320.6055002499997</v>
          </cell>
          <cell r="L3080">
            <v>0.01</v>
          </cell>
        </row>
        <row r="3081">
          <cell r="A3081" t="str">
            <v>E345 PRD Accessory, Sumas OP</v>
          </cell>
          <cell r="B3081" t="str">
            <v>E345 PRD Accessory, Sumas OP-8</v>
          </cell>
          <cell r="C3081" t="str">
            <v>403E</v>
          </cell>
          <cell r="E3081">
            <v>43343</v>
          </cell>
          <cell r="F3081">
            <v>4082461.89</v>
          </cell>
          <cell r="G3081">
            <v>1.2699999999999999E-2</v>
          </cell>
          <cell r="H3081">
            <v>4320.5999999999995</v>
          </cell>
          <cell r="I3081">
            <v>4082461.89</v>
          </cell>
          <cell r="J3081">
            <v>1.2699999999999999E-2</v>
          </cell>
          <cell r="K3081">
            <v>4320.6055002499997</v>
          </cell>
          <cell r="L3081">
            <v>0.01</v>
          </cell>
        </row>
        <row r="3082">
          <cell r="A3082" t="str">
            <v>E345 PRD Accessory, Sumas OP</v>
          </cell>
          <cell r="B3082" t="str">
            <v>E345 PRD Accessory, Sumas OP-9</v>
          </cell>
          <cell r="C3082" t="str">
            <v>403E</v>
          </cell>
          <cell r="E3082">
            <v>43373</v>
          </cell>
          <cell r="F3082">
            <v>4082461.89</v>
          </cell>
          <cell r="G3082">
            <v>1.2699999999999999E-2</v>
          </cell>
          <cell r="H3082">
            <v>4320.5999999999995</v>
          </cell>
          <cell r="I3082">
            <v>4082461.89</v>
          </cell>
          <cell r="J3082">
            <v>1.2699999999999999E-2</v>
          </cell>
          <cell r="K3082">
            <v>4320.6055002499997</v>
          </cell>
          <cell r="L3082">
            <v>0.01</v>
          </cell>
        </row>
        <row r="3083">
          <cell r="A3083" t="str">
            <v>E345 PRD Accessory, Sumas OP</v>
          </cell>
          <cell r="B3083" t="str">
            <v>E345 PRD Accessory, Sumas OP-10</v>
          </cell>
          <cell r="C3083" t="str">
            <v>403E</v>
          </cell>
          <cell r="E3083">
            <v>43404</v>
          </cell>
          <cell r="F3083">
            <v>4082461.89</v>
          </cell>
          <cell r="G3083">
            <v>1.2699999999999999E-2</v>
          </cell>
          <cell r="H3083">
            <v>4320.5999999999995</v>
          </cell>
          <cell r="I3083">
            <v>4082461.89</v>
          </cell>
          <cell r="J3083">
            <v>1.2699999999999999E-2</v>
          </cell>
          <cell r="K3083">
            <v>4320.6055002499997</v>
          </cell>
          <cell r="L3083">
            <v>0.01</v>
          </cell>
        </row>
        <row r="3084">
          <cell r="A3084" t="str">
            <v>E345 PRD Accessory, Sumas OP</v>
          </cell>
          <cell r="B3084" t="str">
            <v>E345 PRD Accessory, Sumas OP-11</v>
          </cell>
          <cell r="C3084" t="str">
            <v>403E</v>
          </cell>
          <cell r="E3084">
            <v>43434</v>
          </cell>
          <cell r="F3084">
            <v>4082461.89</v>
          </cell>
          <cell r="G3084">
            <v>1.2699999999999999E-2</v>
          </cell>
          <cell r="H3084">
            <v>4320.5999999999995</v>
          </cell>
          <cell r="I3084">
            <v>4082461.89</v>
          </cell>
          <cell r="J3084">
            <v>1.2699999999999999E-2</v>
          </cell>
          <cell r="K3084">
            <v>4320.6055002499997</v>
          </cell>
          <cell r="L3084">
            <v>0.01</v>
          </cell>
        </row>
        <row r="3085">
          <cell r="A3085" t="str">
            <v>E345 PRD Accessory, Sumas OP</v>
          </cell>
          <cell r="B3085" t="str">
            <v>E345 PRD Accessory, Sumas OP-12</v>
          </cell>
          <cell r="C3085" t="str">
            <v>403E</v>
          </cell>
          <cell r="E3085">
            <v>43465</v>
          </cell>
          <cell r="F3085">
            <v>4082461.89</v>
          </cell>
          <cell r="G3085">
            <v>1.2699999999999999E-2</v>
          </cell>
          <cell r="H3085">
            <v>4320.5999999999995</v>
          </cell>
          <cell r="I3085">
            <v>4082461.89</v>
          </cell>
          <cell r="J3085">
            <v>1.2699999999999999E-2</v>
          </cell>
          <cell r="K3085">
            <v>4320.6055002499997</v>
          </cell>
          <cell r="L3085">
            <v>0.01</v>
          </cell>
        </row>
        <row r="3086">
          <cell r="A3086" t="str">
            <v>E345 PRD Accessory, Sumas OP Total</v>
          </cell>
          <cell r="C3086" t="str">
            <v>EPRD</v>
          </cell>
          <cell r="E3086" t="str">
            <v>Total</v>
          </cell>
          <cell r="F3086"/>
          <cell r="G3086"/>
          <cell r="H3086">
            <v>51847.19999999999</v>
          </cell>
          <cell r="I3086"/>
          <cell r="J3086">
            <v>0</v>
          </cell>
          <cell r="K3086">
            <v>51847.266002999997</v>
          </cell>
          <cell r="L3086">
            <v>7.0000000000000007E-2</v>
          </cell>
        </row>
        <row r="3087">
          <cell r="A3087" t="str">
            <v>E345 PRD Accessory, Whitehorn 2-3 C</v>
          </cell>
          <cell r="B3087" t="str">
            <v>E345 PRD Accessory, Whitehorn 2-3 C-1</v>
          </cell>
          <cell r="C3087" t="str">
            <v>403E</v>
          </cell>
          <cell r="E3087">
            <v>43131</v>
          </cell>
          <cell r="F3087">
            <v>201938.39</v>
          </cell>
          <cell r="G3087">
            <v>9.9000000000000008E-3</v>
          </cell>
          <cell r="H3087">
            <v>166.6</v>
          </cell>
          <cell r="I3087">
            <v>201938.39</v>
          </cell>
          <cell r="J3087">
            <v>9.9000000000000008E-3</v>
          </cell>
          <cell r="K3087">
            <v>166.59917175000001</v>
          </cell>
          <cell r="L3087">
            <v>0</v>
          </cell>
        </row>
        <row r="3088">
          <cell r="A3088" t="str">
            <v>E345 PRD Accessory, Whitehorn 2-3 C</v>
          </cell>
          <cell r="B3088" t="str">
            <v>E345 PRD Accessory, Whitehorn 2-3 C-2</v>
          </cell>
          <cell r="C3088" t="str">
            <v>403E</v>
          </cell>
          <cell r="E3088">
            <v>43159</v>
          </cell>
          <cell r="F3088">
            <v>201938.39</v>
          </cell>
          <cell r="G3088">
            <v>9.9000000000000008E-3</v>
          </cell>
          <cell r="H3088">
            <v>166.6</v>
          </cell>
          <cell r="I3088">
            <v>201938.39</v>
          </cell>
          <cell r="J3088">
            <v>9.9000000000000008E-3</v>
          </cell>
          <cell r="K3088">
            <v>166.59917175000001</v>
          </cell>
          <cell r="L3088">
            <v>0</v>
          </cell>
        </row>
        <row r="3089">
          <cell r="A3089" t="str">
            <v>E345 PRD Accessory, Whitehorn 2-3 C</v>
          </cell>
          <cell r="B3089" t="str">
            <v>E345 PRD Accessory, Whitehorn 2-3 C-3</v>
          </cell>
          <cell r="C3089" t="str">
            <v>403E</v>
          </cell>
          <cell r="E3089">
            <v>43190</v>
          </cell>
          <cell r="F3089">
            <v>201938.39</v>
          </cell>
          <cell r="G3089">
            <v>9.9000000000000008E-3</v>
          </cell>
          <cell r="H3089">
            <v>166.6</v>
          </cell>
          <cell r="I3089">
            <v>201938.39</v>
          </cell>
          <cell r="J3089">
            <v>9.9000000000000008E-3</v>
          </cell>
          <cell r="K3089">
            <v>166.59917175000001</v>
          </cell>
          <cell r="L3089">
            <v>0</v>
          </cell>
        </row>
        <row r="3090">
          <cell r="A3090" t="str">
            <v>E345 PRD Accessory, Whitehorn 2-3 C</v>
          </cell>
          <cell r="B3090" t="str">
            <v>E345 PRD Accessory, Whitehorn 2-3 C-4</v>
          </cell>
          <cell r="C3090" t="str">
            <v>403E</v>
          </cell>
          <cell r="E3090">
            <v>43220</v>
          </cell>
          <cell r="F3090">
            <v>201938.39</v>
          </cell>
          <cell r="G3090">
            <v>9.9000000000000008E-3</v>
          </cell>
          <cell r="H3090">
            <v>166.6</v>
          </cell>
          <cell r="I3090">
            <v>201938.39</v>
          </cell>
          <cell r="J3090">
            <v>9.9000000000000008E-3</v>
          </cell>
          <cell r="K3090">
            <v>166.59917175000001</v>
          </cell>
          <cell r="L3090">
            <v>0</v>
          </cell>
        </row>
        <row r="3091">
          <cell r="A3091" t="str">
            <v>E345 PRD Accessory, Whitehorn 2-3 C</v>
          </cell>
          <cell r="B3091" t="str">
            <v>E345 PRD Accessory, Whitehorn 2-3 C-5</v>
          </cell>
          <cell r="C3091" t="str">
            <v>403E</v>
          </cell>
          <cell r="E3091">
            <v>43251</v>
          </cell>
          <cell r="F3091">
            <v>201938.39</v>
          </cell>
          <cell r="G3091">
            <v>9.9000000000000008E-3</v>
          </cell>
          <cell r="H3091">
            <v>166.6</v>
          </cell>
          <cell r="I3091">
            <v>201938.39</v>
          </cell>
          <cell r="J3091">
            <v>9.9000000000000008E-3</v>
          </cell>
          <cell r="K3091">
            <v>166.59917175000001</v>
          </cell>
          <cell r="L3091">
            <v>0</v>
          </cell>
        </row>
        <row r="3092">
          <cell r="A3092" t="str">
            <v>E345 PRD Accessory, Whitehorn 2-3 C</v>
          </cell>
          <cell r="B3092" t="str">
            <v>E345 PRD Accessory, Whitehorn 2-3 C-6</v>
          </cell>
          <cell r="C3092" t="str">
            <v>403E</v>
          </cell>
          <cell r="E3092">
            <v>43281</v>
          </cell>
          <cell r="F3092">
            <v>201938.39</v>
          </cell>
          <cell r="G3092">
            <v>9.9000000000000008E-3</v>
          </cell>
          <cell r="H3092">
            <v>166.6</v>
          </cell>
          <cell r="I3092">
            <v>201938.39</v>
          </cell>
          <cell r="J3092">
            <v>9.9000000000000008E-3</v>
          </cell>
          <cell r="K3092">
            <v>166.59917175000001</v>
          </cell>
          <cell r="L3092">
            <v>0</v>
          </cell>
        </row>
        <row r="3093">
          <cell r="A3093" t="str">
            <v>E345 PRD Accessory, Whitehorn 2-3 C</v>
          </cell>
          <cell r="B3093" t="str">
            <v>E345 PRD Accessory, Whitehorn 2-3 C-7</v>
          </cell>
          <cell r="C3093" t="str">
            <v>403E</v>
          </cell>
          <cell r="E3093">
            <v>43312</v>
          </cell>
          <cell r="F3093">
            <v>201938.39</v>
          </cell>
          <cell r="G3093">
            <v>9.9000000000000008E-3</v>
          </cell>
          <cell r="H3093">
            <v>166.6</v>
          </cell>
          <cell r="I3093">
            <v>201938.39</v>
          </cell>
          <cell r="J3093">
            <v>9.9000000000000008E-3</v>
          </cell>
          <cell r="K3093">
            <v>166.59917175000001</v>
          </cell>
          <cell r="L3093">
            <v>0</v>
          </cell>
        </row>
        <row r="3094">
          <cell r="A3094" t="str">
            <v>E345 PRD Accessory, Whitehorn 2-3 C</v>
          </cell>
          <cell r="B3094" t="str">
            <v>E345 PRD Accessory, Whitehorn 2-3 C-8</v>
          </cell>
          <cell r="C3094" t="str">
            <v>403E</v>
          </cell>
          <cell r="E3094">
            <v>43343</v>
          </cell>
          <cell r="F3094">
            <v>201938.39</v>
          </cell>
          <cell r="G3094">
            <v>9.9000000000000008E-3</v>
          </cell>
          <cell r="H3094">
            <v>166.6</v>
          </cell>
          <cell r="I3094">
            <v>201938.39</v>
          </cell>
          <cell r="J3094">
            <v>9.9000000000000008E-3</v>
          </cell>
          <cell r="K3094">
            <v>166.59917175000001</v>
          </cell>
          <cell r="L3094">
            <v>0</v>
          </cell>
        </row>
        <row r="3095">
          <cell r="A3095" t="str">
            <v>E345 PRD Accessory, Whitehorn 2-3 C</v>
          </cell>
          <cell r="B3095" t="str">
            <v>E345 PRD Accessory, Whitehorn 2-3 C-9</v>
          </cell>
          <cell r="C3095" t="str">
            <v>403E</v>
          </cell>
          <cell r="E3095">
            <v>43373</v>
          </cell>
          <cell r="F3095">
            <v>201938.39</v>
          </cell>
          <cell r="G3095">
            <v>9.9000000000000008E-3</v>
          </cell>
          <cell r="H3095">
            <v>166.6</v>
          </cell>
          <cell r="I3095">
            <v>201938.39</v>
          </cell>
          <cell r="J3095">
            <v>9.9000000000000008E-3</v>
          </cell>
          <cell r="K3095">
            <v>166.59917175000001</v>
          </cell>
          <cell r="L3095">
            <v>0</v>
          </cell>
        </row>
        <row r="3096">
          <cell r="A3096" t="str">
            <v>E345 PRD Accessory, Whitehorn 2-3 C</v>
          </cell>
          <cell r="B3096" t="str">
            <v>E345 PRD Accessory, Whitehorn 2-3 C-10</v>
          </cell>
          <cell r="C3096" t="str">
            <v>403E</v>
          </cell>
          <cell r="E3096">
            <v>43404</v>
          </cell>
          <cell r="F3096">
            <v>201938.39</v>
          </cell>
          <cell r="G3096">
            <v>9.9000000000000008E-3</v>
          </cell>
          <cell r="H3096">
            <v>166.6</v>
          </cell>
          <cell r="I3096">
            <v>201938.39</v>
          </cell>
          <cell r="J3096">
            <v>9.9000000000000008E-3</v>
          </cell>
          <cell r="K3096">
            <v>166.59917175000001</v>
          </cell>
          <cell r="L3096">
            <v>0</v>
          </cell>
        </row>
        <row r="3097">
          <cell r="A3097" t="str">
            <v>E345 PRD Accessory, Whitehorn 2-3 C</v>
          </cell>
          <cell r="B3097" t="str">
            <v>E345 PRD Accessory, Whitehorn 2-3 C-11</v>
          </cell>
          <cell r="C3097" t="str">
            <v>403E</v>
          </cell>
          <cell r="E3097">
            <v>43434</v>
          </cell>
          <cell r="F3097">
            <v>201938.39</v>
          </cell>
          <cell r="G3097">
            <v>9.9000000000000008E-3</v>
          </cell>
          <cell r="H3097">
            <v>166.6</v>
          </cell>
          <cell r="I3097">
            <v>201938.39</v>
          </cell>
          <cell r="J3097">
            <v>9.9000000000000008E-3</v>
          </cell>
          <cell r="K3097">
            <v>166.59917175000001</v>
          </cell>
          <cell r="L3097">
            <v>0</v>
          </cell>
        </row>
        <row r="3098">
          <cell r="A3098" t="str">
            <v>E345 PRD Accessory, Whitehorn 2-3 C</v>
          </cell>
          <cell r="B3098" t="str">
            <v>E345 PRD Accessory, Whitehorn 2-3 C-12</v>
          </cell>
          <cell r="C3098" t="str">
            <v>403E</v>
          </cell>
          <cell r="E3098">
            <v>43465</v>
          </cell>
          <cell r="F3098">
            <v>201938.39</v>
          </cell>
          <cell r="G3098">
            <v>9.9000000000000008E-3</v>
          </cell>
          <cell r="H3098">
            <v>166.6</v>
          </cell>
          <cell r="I3098">
            <v>201938.39</v>
          </cell>
          <cell r="J3098">
            <v>9.9000000000000008E-3</v>
          </cell>
          <cell r="K3098">
            <v>166.59917175000001</v>
          </cell>
          <cell r="L3098">
            <v>0</v>
          </cell>
        </row>
        <row r="3099">
          <cell r="A3099" t="str">
            <v>E345 PRD Accessory, Whitehorn 2-3 C Total</v>
          </cell>
          <cell r="C3099" t="str">
            <v>EPRD</v>
          </cell>
          <cell r="E3099" t="str">
            <v>Total</v>
          </cell>
          <cell r="F3099"/>
          <cell r="G3099"/>
          <cell r="H3099">
            <v>1999.1999999999996</v>
          </cell>
          <cell r="I3099"/>
          <cell r="J3099">
            <v>0</v>
          </cell>
          <cell r="K3099">
            <v>1999.1900610000005</v>
          </cell>
          <cell r="L3099">
            <v>-0.01</v>
          </cell>
        </row>
        <row r="3100">
          <cell r="A3100" t="str">
            <v>E34501 PRD Accessory, Hopkins Ridge</v>
          </cell>
          <cell r="B3100" t="str">
            <v>E34501 PRD Accessory, Hopkins Ridge-1</v>
          </cell>
          <cell r="C3100" t="str">
            <v>403E</v>
          </cell>
          <cell r="E3100">
            <v>43131</v>
          </cell>
          <cell r="F3100">
            <v>13727960.5</v>
          </cell>
          <cell r="G3100">
            <v>4.7899999999999998E-2</v>
          </cell>
          <cell r="H3100">
            <v>54797.440000000002</v>
          </cell>
          <cell r="I3100">
            <v>13718915.82</v>
          </cell>
          <cell r="J3100">
            <v>4.7899999999999998E-2</v>
          </cell>
          <cell r="K3100">
            <v>54761.338981500005</v>
          </cell>
          <cell r="L3100">
            <v>-36.1</v>
          </cell>
        </row>
        <row r="3101">
          <cell r="A3101" t="str">
            <v>E34501 PRD Accessory, Hopkins Ridge</v>
          </cell>
          <cell r="B3101" t="str">
            <v>E34501 PRD Accessory, Hopkins Ridge-2</v>
          </cell>
          <cell r="C3101" t="str">
            <v>403E</v>
          </cell>
          <cell r="E3101">
            <v>43159</v>
          </cell>
          <cell r="F3101">
            <v>13850762.779999999</v>
          </cell>
          <cell r="G3101">
            <v>4.7899999999999998E-2</v>
          </cell>
          <cell r="H3101">
            <v>55287.630000000005</v>
          </cell>
          <cell r="I3101">
            <v>13718915.82</v>
          </cell>
          <cell r="J3101">
            <v>4.7899999999999998E-2</v>
          </cell>
          <cell r="K3101">
            <v>54761.338981500005</v>
          </cell>
          <cell r="L3101">
            <v>-526.29</v>
          </cell>
        </row>
        <row r="3102">
          <cell r="A3102" t="str">
            <v>E34501 PRD Accessory, Hopkins Ridge</v>
          </cell>
          <cell r="B3102" t="str">
            <v>E34501 PRD Accessory, Hopkins Ridge-3</v>
          </cell>
          <cell r="C3102" t="str">
            <v>403E</v>
          </cell>
          <cell r="E3102">
            <v>43190</v>
          </cell>
          <cell r="F3102">
            <v>13819511.82</v>
          </cell>
          <cell r="G3102">
            <v>4.7899999999999998E-2</v>
          </cell>
          <cell r="H3102">
            <v>55162.879999999997</v>
          </cell>
          <cell r="I3102">
            <v>13718915.82</v>
          </cell>
          <cell r="J3102">
            <v>4.7899999999999998E-2</v>
          </cell>
          <cell r="K3102">
            <v>54761.338981500005</v>
          </cell>
          <cell r="L3102">
            <v>-401.54</v>
          </cell>
        </row>
        <row r="3103">
          <cell r="A3103" t="str">
            <v>E34501 PRD Accessory, Hopkins Ridge</v>
          </cell>
          <cell r="B3103" t="str">
            <v>E34501 PRD Accessory, Hopkins Ridge-4</v>
          </cell>
          <cell r="C3103" t="str">
            <v>403E</v>
          </cell>
          <cell r="E3103">
            <v>43220</v>
          </cell>
          <cell r="F3103">
            <v>13791341.5</v>
          </cell>
          <cell r="G3103">
            <v>4.7899999999999998E-2</v>
          </cell>
          <cell r="H3103">
            <v>55050.44</v>
          </cell>
          <cell r="I3103">
            <v>13718915.82</v>
          </cell>
          <cell r="J3103">
            <v>4.7899999999999998E-2</v>
          </cell>
          <cell r="K3103">
            <v>54761.338981500005</v>
          </cell>
          <cell r="L3103">
            <v>-289.10000000000002</v>
          </cell>
        </row>
        <row r="3104">
          <cell r="A3104" t="str">
            <v>E34501 PRD Accessory, Hopkins Ridge</v>
          </cell>
          <cell r="B3104" t="str">
            <v>E34501 PRD Accessory, Hopkins Ridge-5</v>
          </cell>
          <cell r="C3104" t="str">
            <v>403E</v>
          </cell>
          <cell r="E3104">
            <v>43251</v>
          </cell>
          <cell r="F3104">
            <v>13759153.720000001</v>
          </cell>
          <cell r="G3104">
            <v>4.7899999999999998E-2</v>
          </cell>
          <cell r="H3104">
            <v>54921.95</v>
          </cell>
          <cell r="I3104">
            <v>13718915.82</v>
          </cell>
          <cell r="J3104">
            <v>4.7899999999999998E-2</v>
          </cell>
          <cell r="K3104">
            <v>54761.338981500005</v>
          </cell>
          <cell r="L3104">
            <v>-160.61000000000001</v>
          </cell>
        </row>
        <row r="3105">
          <cell r="A3105" t="str">
            <v>E34501 PRD Accessory, Hopkins Ridge</v>
          </cell>
          <cell r="B3105" t="str">
            <v>E34501 PRD Accessory, Hopkins Ridge-6</v>
          </cell>
          <cell r="C3105" t="str">
            <v>403E</v>
          </cell>
          <cell r="E3105">
            <v>43281</v>
          </cell>
          <cell r="F3105">
            <v>13723133.810000001</v>
          </cell>
          <cell r="G3105">
            <v>4.7899999999999998E-2</v>
          </cell>
          <cell r="H3105">
            <v>54778.18</v>
          </cell>
          <cell r="I3105">
            <v>13718915.82</v>
          </cell>
          <cell r="J3105">
            <v>4.7899999999999998E-2</v>
          </cell>
          <cell r="K3105">
            <v>54761.338981500005</v>
          </cell>
          <cell r="L3105">
            <v>-16.84</v>
          </cell>
        </row>
        <row r="3106">
          <cell r="A3106" t="str">
            <v>E34501 PRD Accessory, Hopkins Ridge</v>
          </cell>
          <cell r="B3106" t="str">
            <v>E34501 PRD Accessory, Hopkins Ridge-7</v>
          </cell>
          <cell r="C3106" t="str">
            <v>403E</v>
          </cell>
          <cell r="E3106">
            <v>43312</v>
          </cell>
          <cell r="F3106">
            <v>13723081.949999999</v>
          </cell>
          <cell r="G3106">
            <v>4.7899999999999998E-2</v>
          </cell>
          <cell r="H3106">
            <v>54777.97</v>
          </cell>
          <cell r="I3106">
            <v>13718915.82</v>
          </cell>
          <cell r="J3106">
            <v>4.7899999999999998E-2</v>
          </cell>
          <cell r="K3106">
            <v>54761.338981500005</v>
          </cell>
          <cell r="L3106">
            <v>-16.63</v>
          </cell>
        </row>
        <row r="3107">
          <cell r="A3107" t="str">
            <v>E34501 PRD Accessory, Hopkins Ridge</v>
          </cell>
          <cell r="B3107" t="str">
            <v>E34501 PRD Accessory, Hopkins Ridge-8</v>
          </cell>
          <cell r="C3107" t="str">
            <v>403E</v>
          </cell>
          <cell r="E3107">
            <v>43343</v>
          </cell>
          <cell r="F3107">
            <v>13722028.300000001</v>
          </cell>
          <cell r="G3107">
            <v>4.7899999999999998E-2</v>
          </cell>
          <cell r="H3107">
            <v>54773.77</v>
          </cell>
          <cell r="I3107">
            <v>13718915.82</v>
          </cell>
          <cell r="J3107">
            <v>4.7899999999999998E-2</v>
          </cell>
          <cell r="K3107">
            <v>54761.338981500005</v>
          </cell>
          <cell r="L3107">
            <v>-12.43</v>
          </cell>
        </row>
        <row r="3108">
          <cell r="A3108" t="str">
            <v>E34501 PRD Accessory, Hopkins Ridge</v>
          </cell>
          <cell r="B3108" t="str">
            <v>E34501 PRD Accessory, Hopkins Ridge-9</v>
          </cell>
          <cell r="C3108" t="str">
            <v>403E</v>
          </cell>
          <cell r="E3108">
            <v>43373</v>
          </cell>
          <cell r="F3108">
            <v>13721465.359999999</v>
          </cell>
          <cell r="G3108">
            <v>4.7899999999999998E-2</v>
          </cell>
          <cell r="H3108">
            <v>54771.519999999997</v>
          </cell>
          <cell r="I3108">
            <v>13718915.82</v>
          </cell>
          <cell r="J3108">
            <v>4.7899999999999998E-2</v>
          </cell>
          <cell r="K3108">
            <v>54761.338981500005</v>
          </cell>
          <cell r="L3108">
            <v>-10.18</v>
          </cell>
        </row>
        <row r="3109">
          <cell r="A3109" t="str">
            <v>E34501 PRD Accessory, Hopkins Ridge</v>
          </cell>
          <cell r="B3109" t="str">
            <v>E34501 PRD Accessory, Hopkins Ridge-10</v>
          </cell>
          <cell r="C3109" t="str">
            <v>403E</v>
          </cell>
          <cell r="E3109">
            <v>43404</v>
          </cell>
          <cell r="F3109">
            <v>13722860.529999999</v>
          </cell>
          <cell r="G3109">
            <v>4.7899999999999998E-2</v>
          </cell>
          <cell r="H3109">
            <v>54777.08</v>
          </cell>
          <cell r="I3109">
            <v>13718915.82</v>
          </cell>
          <cell r="J3109">
            <v>4.7899999999999998E-2</v>
          </cell>
          <cell r="K3109">
            <v>54761.338981500005</v>
          </cell>
          <cell r="L3109">
            <v>-15.74</v>
          </cell>
        </row>
        <row r="3110">
          <cell r="A3110" t="str">
            <v>E34501 PRD Accessory, Hopkins Ridge</v>
          </cell>
          <cell r="B3110" t="str">
            <v>E34501 PRD Accessory, Hopkins Ridge-11</v>
          </cell>
          <cell r="C3110" t="str">
            <v>403E</v>
          </cell>
          <cell r="E3110">
            <v>43434</v>
          </cell>
          <cell r="F3110">
            <v>13722201.42</v>
          </cell>
          <cell r="G3110">
            <v>4.7899999999999998E-2</v>
          </cell>
          <cell r="H3110">
            <v>54774.460000000006</v>
          </cell>
          <cell r="I3110">
            <v>13718915.82</v>
          </cell>
          <cell r="J3110">
            <v>4.7899999999999998E-2</v>
          </cell>
          <cell r="K3110">
            <v>54761.338981500005</v>
          </cell>
          <cell r="L3110">
            <v>-13.12</v>
          </cell>
        </row>
        <row r="3111">
          <cell r="A3111" t="str">
            <v>E34501 PRD Accessory, Hopkins Ridge</v>
          </cell>
          <cell r="B3111" t="str">
            <v>E34501 PRD Accessory, Hopkins Ridge-12</v>
          </cell>
          <cell r="C3111" t="str">
            <v>403E</v>
          </cell>
          <cell r="E3111">
            <v>43465</v>
          </cell>
          <cell r="F3111">
            <v>13718915.82</v>
          </cell>
          <cell r="G3111">
            <v>4.7899999999999998E-2</v>
          </cell>
          <cell r="H3111">
            <v>54761.34</v>
          </cell>
          <cell r="I3111">
            <v>13718915.82</v>
          </cell>
          <cell r="J3111">
            <v>4.7899999999999998E-2</v>
          </cell>
          <cell r="K3111">
            <v>54761.338981500005</v>
          </cell>
          <cell r="L3111">
            <v>0</v>
          </cell>
        </row>
        <row r="3112">
          <cell r="A3112" t="str">
            <v>E34501 PRD Accessory, Hopkins Ridge Total</v>
          </cell>
          <cell r="C3112" t="str">
            <v>EPRD</v>
          </cell>
          <cell r="E3112" t="str">
            <v>Total</v>
          </cell>
          <cell r="F3112"/>
          <cell r="G3112"/>
          <cell r="H3112">
            <v>658634.65999999992</v>
          </cell>
          <cell r="I3112"/>
          <cell r="J3112">
            <v>0</v>
          </cell>
          <cell r="K3112">
            <v>657136.06777800003</v>
          </cell>
          <cell r="L3112">
            <v>-1498.59</v>
          </cell>
        </row>
        <row r="3113">
          <cell r="A3113" t="str">
            <v>E34501 PRD Accessory, LSR</v>
          </cell>
          <cell r="B3113" t="str">
            <v>E34501 PRD Accessory, LSR-1</v>
          </cell>
          <cell r="C3113" t="str">
            <v>403E</v>
          </cell>
          <cell r="E3113">
            <v>43131</v>
          </cell>
          <cell r="F3113">
            <v>68475297.560000002</v>
          </cell>
          <cell r="G3113">
            <v>4.2700000000000002E-2</v>
          </cell>
          <cell r="H3113">
            <v>243657.93</v>
          </cell>
          <cell r="I3113">
            <v>68772818.459999993</v>
          </cell>
          <cell r="J3113">
            <v>4.2700000000000002E-2</v>
          </cell>
          <cell r="K3113">
            <v>244716.61235349998</v>
          </cell>
          <cell r="L3113">
            <v>1058.68</v>
          </cell>
        </row>
        <row r="3114">
          <cell r="A3114" t="str">
            <v>E34501 PRD Accessory, LSR</v>
          </cell>
          <cell r="B3114" t="str">
            <v>E34501 PRD Accessory, LSR-2</v>
          </cell>
          <cell r="C3114" t="str">
            <v>403E</v>
          </cell>
          <cell r="E3114">
            <v>43159</v>
          </cell>
          <cell r="F3114">
            <v>68475297.560000002</v>
          </cell>
          <cell r="G3114">
            <v>4.2700000000000002E-2</v>
          </cell>
          <cell r="H3114">
            <v>243657.93</v>
          </cell>
          <cell r="I3114">
            <v>68772818.459999993</v>
          </cell>
          <cell r="J3114">
            <v>4.2700000000000002E-2</v>
          </cell>
          <cell r="K3114">
            <v>244716.61235349998</v>
          </cell>
          <cell r="L3114">
            <v>1058.68</v>
          </cell>
        </row>
        <row r="3115">
          <cell r="A3115" t="str">
            <v>E34501 PRD Accessory, LSR</v>
          </cell>
          <cell r="B3115" t="str">
            <v>E34501 PRD Accessory, LSR-3</v>
          </cell>
          <cell r="C3115" t="str">
            <v>403E</v>
          </cell>
          <cell r="E3115">
            <v>43190</v>
          </cell>
          <cell r="F3115">
            <v>68475297.560000002</v>
          </cell>
          <cell r="G3115">
            <v>4.2700000000000002E-2</v>
          </cell>
          <cell r="H3115">
            <v>243657.93</v>
          </cell>
          <cell r="I3115">
            <v>68772818.459999993</v>
          </cell>
          <cell r="J3115">
            <v>4.2700000000000002E-2</v>
          </cell>
          <cell r="K3115">
            <v>244716.61235349998</v>
          </cell>
          <cell r="L3115">
            <v>1058.68</v>
          </cell>
        </row>
        <row r="3116">
          <cell r="A3116" t="str">
            <v>E34501 PRD Accessory, LSR</v>
          </cell>
          <cell r="B3116" t="str">
            <v>E34501 PRD Accessory, LSR-4</v>
          </cell>
          <cell r="C3116" t="str">
            <v>403E</v>
          </cell>
          <cell r="E3116">
            <v>43220</v>
          </cell>
          <cell r="F3116">
            <v>68475297.560000002</v>
          </cell>
          <cell r="G3116">
            <v>4.2700000000000002E-2</v>
          </cell>
          <cell r="H3116">
            <v>243657.93</v>
          </cell>
          <cell r="I3116">
            <v>68772818.459999993</v>
          </cell>
          <cell r="J3116">
            <v>4.2700000000000002E-2</v>
          </cell>
          <cell r="K3116">
            <v>244716.61235349998</v>
          </cell>
          <cell r="L3116">
            <v>1058.68</v>
          </cell>
        </row>
        <row r="3117">
          <cell r="A3117" t="str">
            <v>E34501 PRD Accessory, LSR</v>
          </cell>
          <cell r="B3117" t="str">
            <v>E34501 PRD Accessory, LSR-5</v>
          </cell>
          <cell r="C3117" t="str">
            <v>403E</v>
          </cell>
          <cell r="E3117">
            <v>43251</v>
          </cell>
          <cell r="F3117">
            <v>68474035.090000004</v>
          </cell>
          <cell r="G3117">
            <v>4.2700000000000002E-2</v>
          </cell>
          <cell r="H3117">
            <v>243653.44</v>
          </cell>
          <cell r="I3117">
            <v>68772818.459999993</v>
          </cell>
          <cell r="J3117">
            <v>4.2700000000000002E-2</v>
          </cell>
          <cell r="K3117">
            <v>244716.61235349998</v>
          </cell>
          <cell r="L3117">
            <v>1063.17</v>
          </cell>
        </row>
        <row r="3118">
          <cell r="A3118" t="str">
            <v>E34501 PRD Accessory, LSR</v>
          </cell>
          <cell r="B3118" t="str">
            <v>E34501 PRD Accessory, LSR-6</v>
          </cell>
          <cell r="C3118" t="str">
            <v>403E</v>
          </cell>
          <cell r="E3118">
            <v>43281</v>
          </cell>
          <cell r="F3118">
            <v>68472500.689999998</v>
          </cell>
          <cell r="G3118">
            <v>4.2700000000000002E-2</v>
          </cell>
          <cell r="H3118">
            <v>243647.97999999998</v>
          </cell>
          <cell r="I3118">
            <v>68772818.459999993</v>
          </cell>
          <cell r="J3118">
            <v>4.2700000000000002E-2</v>
          </cell>
          <cell r="K3118">
            <v>244716.61235349998</v>
          </cell>
          <cell r="L3118">
            <v>1068.6300000000001</v>
          </cell>
        </row>
        <row r="3119">
          <cell r="A3119" t="str">
            <v>E34501 PRD Accessory, LSR</v>
          </cell>
          <cell r="B3119" t="str">
            <v>E34501 PRD Accessory, LSR-7</v>
          </cell>
          <cell r="C3119" t="str">
            <v>403E</v>
          </cell>
          <cell r="E3119">
            <v>43312</v>
          </cell>
          <cell r="F3119">
            <v>68472228.760000005</v>
          </cell>
          <cell r="G3119">
            <v>4.2700000000000002E-2</v>
          </cell>
          <cell r="H3119">
            <v>243647.02000000002</v>
          </cell>
          <cell r="I3119">
            <v>68772818.459999993</v>
          </cell>
          <cell r="J3119">
            <v>4.2700000000000002E-2</v>
          </cell>
          <cell r="K3119">
            <v>244716.61235349998</v>
          </cell>
          <cell r="L3119">
            <v>1069.5899999999999</v>
          </cell>
        </row>
        <row r="3120">
          <cell r="A3120" t="str">
            <v>E34501 PRD Accessory, LSR</v>
          </cell>
          <cell r="B3120" t="str">
            <v>E34501 PRD Accessory, LSR-8</v>
          </cell>
          <cell r="C3120" t="str">
            <v>403E</v>
          </cell>
          <cell r="E3120">
            <v>43343</v>
          </cell>
          <cell r="F3120">
            <v>68478444.540000007</v>
          </cell>
          <cell r="G3120">
            <v>4.2700000000000002E-2</v>
          </cell>
          <cell r="H3120">
            <v>243669.13</v>
          </cell>
          <cell r="I3120">
            <v>68772818.459999993</v>
          </cell>
          <cell r="J3120">
            <v>4.2700000000000002E-2</v>
          </cell>
          <cell r="K3120">
            <v>244716.61235349998</v>
          </cell>
          <cell r="L3120">
            <v>1047.48</v>
          </cell>
        </row>
        <row r="3121">
          <cell r="A3121" t="str">
            <v>E34501 PRD Accessory, LSR</v>
          </cell>
          <cell r="B3121" t="str">
            <v>E34501 PRD Accessory, LSR-9</v>
          </cell>
          <cell r="C3121" t="str">
            <v>403E</v>
          </cell>
          <cell r="E3121">
            <v>43373</v>
          </cell>
          <cell r="F3121">
            <v>68476950.099999994</v>
          </cell>
          <cell r="G3121">
            <v>4.2700000000000002E-2</v>
          </cell>
          <cell r="H3121">
            <v>243663.81999999998</v>
          </cell>
          <cell r="I3121">
            <v>68772818.459999993</v>
          </cell>
          <cell r="J3121">
            <v>4.2700000000000002E-2</v>
          </cell>
          <cell r="K3121">
            <v>244716.61235349998</v>
          </cell>
          <cell r="L3121">
            <v>1052.79</v>
          </cell>
        </row>
        <row r="3122">
          <cell r="A3122" t="str">
            <v>E34501 PRD Accessory, LSR</v>
          </cell>
          <cell r="B3122" t="str">
            <v>E34501 PRD Accessory, LSR-10</v>
          </cell>
          <cell r="C3122" t="str">
            <v>403E</v>
          </cell>
          <cell r="E3122">
            <v>43404</v>
          </cell>
          <cell r="F3122">
            <v>68469239.870000005</v>
          </cell>
          <cell r="G3122">
            <v>4.2700000000000002E-2</v>
          </cell>
          <cell r="H3122">
            <v>243636.38</v>
          </cell>
          <cell r="I3122">
            <v>68772818.459999993</v>
          </cell>
          <cell r="J3122">
            <v>4.2700000000000002E-2</v>
          </cell>
          <cell r="K3122">
            <v>244716.61235349998</v>
          </cell>
          <cell r="L3122">
            <v>1080.23</v>
          </cell>
        </row>
        <row r="3123">
          <cell r="A3123" t="str">
            <v>E34501 PRD Accessory, LSR</v>
          </cell>
          <cell r="B3123" t="str">
            <v>E34501 PRD Accessory, LSR-11</v>
          </cell>
          <cell r="C3123" t="str">
            <v>403E</v>
          </cell>
          <cell r="E3123">
            <v>43434</v>
          </cell>
          <cell r="F3123">
            <v>68620556.319999993</v>
          </cell>
          <cell r="G3123">
            <v>4.2700000000000002E-2</v>
          </cell>
          <cell r="H3123">
            <v>244174.81</v>
          </cell>
          <cell r="I3123">
            <v>68772818.459999993</v>
          </cell>
          <cell r="J3123">
            <v>4.2700000000000002E-2</v>
          </cell>
          <cell r="K3123">
            <v>244716.61235349998</v>
          </cell>
          <cell r="L3123">
            <v>541.79999999999995</v>
          </cell>
        </row>
        <row r="3124">
          <cell r="A3124" t="str">
            <v>E34501 PRD Accessory, LSR</v>
          </cell>
          <cell r="B3124" t="str">
            <v>E34501 PRD Accessory, LSR-12</v>
          </cell>
          <cell r="C3124" t="str">
            <v>403E</v>
          </cell>
          <cell r="E3124">
            <v>43465</v>
          </cell>
          <cell r="F3124">
            <v>68772818.459999993</v>
          </cell>
          <cell r="G3124">
            <v>4.2700000000000002E-2</v>
          </cell>
          <cell r="H3124">
            <v>244716.62</v>
          </cell>
          <cell r="I3124">
            <v>68772818.459999993</v>
          </cell>
          <cell r="J3124">
            <v>4.2700000000000002E-2</v>
          </cell>
          <cell r="K3124">
            <v>244716.61235349998</v>
          </cell>
          <cell r="L3124">
            <v>-0.01</v>
          </cell>
        </row>
        <row r="3125">
          <cell r="A3125" t="str">
            <v>E34501 PRD Accessory, LSR Total</v>
          </cell>
          <cell r="C3125" t="str">
            <v>EPRD</v>
          </cell>
          <cell r="E3125" t="str">
            <v>Total</v>
          </cell>
          <cell r="F3125"/>
          <cell r="G3125"/>
          <cell r="H3125">
            <v>2925440.92</v>
          </cell>
          <cell r="I3125"/>
          <cell r="J3125">
            <v>0</v>
          </cell>
          <cell r="K3125">
            <v>2936599.3482419997</v>
          </cell>
          <cell r="L3125">
            <v>11158.43</v>
          </cell>
        </row>
        <row r="3126">
          <cell r="A3126" t="str">
            <v>E34501 PRD Accessory,Wild Horse Exp</v>
          </cell>
          <cell r="B3126" t="str">
            <v>E34501 PRD Accessory,Wild Horse Exp-1</v>
          </cell>
          <cell r="C3126" t="str">
            <v>403E</v>
          </cell>
          <cell r="E3126">
            <v>43131</v>
          </cell>
          <cell r="F3126">
            <v>9214309.7699999996</v>
          </cell>
          <cell r="G3126">
            <v>4.7899999999999998E-2</v>
          </cell>
          <cell r="H3126">
            <v>36780.46</v>
          </cell>
          <cell r="I3126">
            <v>9214323.2899999991</v>
          </cell>
          <cell r="J3126">
            <v>4.7899999999999998E-2</v>
          </cell>
          <cell r="K3126">
            <v>36780.507132583327</v>
          </cell>
          <cell r="L3126">
            <v>0.05</v>
          </cell>
        </row>
        <row r="3127">
          <cell r="A3127" t="str">
            <v>E34501 PRD Accessory,Wild Horse Exp</v>
          </cell>
          <cell r="B3127" t="str">
            <v>E34501 PRD Accessory,Wild Horse Exp-2</v>
          </cell>
          <cell r="C3127" t="str">
            <v>403E</v>
          </cell>
          <cell r="E3127">
            <v>43159</v>
          </cell>
          <cell r="F3127">
            <v>9214309.7699999996</v>
          </cell>
          <cell r="G3127">
            <v>4.7899999999999998E-2</v>
          </cell>
          <cell r="H3127">
            <v>36780.46</v>
          </cell>
          <cell r="I3127">
            <v>9214323.2899999991</v>
          </cell>
          <cell r="J3127">
            <v>4.7899999999999998E-2</v>
          </cell>
          <cell r="K3127">
            <v>36780.507132583327</v>
          </cell>
          <cell r="L3127">
            <v>0.05</v>
          </cell>
        </row>
        <row r="3128">
          <cell r="A3128" t="str">
            <v>E34501 PRD Accessory,Wild Horse Exp</v>
          </cell>
          <cell r="B3128" t="str">
            <v>E34501 PRD Accessory,Wild Horse Exp-3</v>
          </cell>
          <cell r="C3128" t="str">
            <v>403E</v>
          </cell>
          <cell r="E3128">
            <v>43190</v>
          </cell>
          <cell r="F3128">
            <v>9214309.7699999996</v>
          </cell>
          <cell r="G3128">
            <v>4.7899999999999998E-2</v>
          </cell>
          <cell r="H3128">
            <v>36780.46</v>
          </cell>
          <cell r="I3128">
            <v>9214323.2899999991</v>
          </cell>
          <cell r="J3128">
            <v>4.7899999999999998E-2</v>
          </cell>
          <cell r="K3128">
            <v>36780.507132583327</v>
          </cell>
          <cell r="L3128">
            <v>0.05</v>
          </cell>
        </row>
        <row r="3129">
          <cell r="A3129" t="str">
            <v>E34501 PRD Accessory,Wild Horse Exp</v>
          </cell>
          <cell r="B3129" t="str">
            <v>E34501 PRD Accessory,Wild Horse Exp-4</v>
          </cell>
          <cell r="C3129" t="str">
            <v>403E</v>
          </cell>
          <cell r="E3129">
            <v>43220</v>
          </cell>
          <cell r="F3129">
            <v>9214309.7699999996</v>
          </cell>
          <cell r="G3129">
            <v>4.7899999999999998E-2</v>
          </cell>
          <cell r="H3129">
            <v>36780.46</v>
          </cell>
          <cell r="I3129">
            <v>9214323.2899999991</v>
          </cell>
          <cell r="J3129">
            <v>4.7899999999999998E-2</v>
          </cell>
          <cell r="K3129">
            <v>36780.507132583327</v>
          </cell>
          <cell r="L3129">
            <v>0.05</v>
          </cell>
        </row>
        <row r="3130">
          <cell r="A3130" t="str">
            <v>E34501 PRD Accessory,Wild Horse Exp</v>
          </cell>
          <cell r="B3130" t="str">
            <v>E34501 PRD Accessory,Wild Horse Exp-5</v>
          </cell>
          <cell r="C3130" t="str">
            <v>403E</v>
          </cell>
          <cell r="E3130">
            <v>43251</v>
          </cell>
          <cell r="F3130">
            <v>9214309.7699999996</v>
          </cell>
          <cell r="G3130">
            <v>4.7899999999999998E-2</v>
          </cell>
          <cell r="H3130">
            <v>36780.46</v>
          </cell>
          <cell r="I3130">
            <v>9214323.2899999991</v>
          </cell>
          <cell r="J3130">
            <v>4.7899999999999998E-2</v>
          </cell>
          <cell r="K3130">
            <v>36780.507132583327</v>
          </cell>
          <cell r="L3130">
            <v>0.05</v>
          </cell>
        </row>
        <row r="3131">
          <cell r="A3131" t="str">
            <v>E34501 PRD Accessory,Wild Horse Exp</v>
          </cell>
          <cell r="B3131" t="str">
            <v>E34501 PRD Accessory,Wild Horse Exp-6</v>
          </cell>
          <cell r="C3131" t="str">
            <v>403E</v>
          </cell>
          <cell r="E3131">
            <v>43281</v>
          </cell>
          <cell r="F3131">
            <v>9214309.7699999996</v>
          </cell>
          <cell r="G3131">
            <v>4.7899999999999998E-2</v>
          </cell>
          <cell r="H3131">
            <v>36780.46</v>
          </cell>
          <cell r="I3131">
            <v>9214323.2899999991</v>
          </cell>
          <cell r="J3131">
            <v>4.7899999999999998E-2</v>
          </cell>
          <cell r="K3131">
            <v>36780.507132583327</v>
          </cell>
          <cell r="L3131">
            <v>0.05</v>
          </cell>
        </row>
        <row r="3132">
          <cell r="A3132" t="str">
            <v>E34501 PRD Accessory,Wild Horse Exp</v>
          </cell>
          <cell r="B3132" t="str">
            <v>E34501 PRD Accessory,Wild Horse Exp-7</v>
          </cell>
          <cell r="C3132" t="str">
            <v>403E</v>
          </cell>
          <cell r="E3132">
            <v>43312</v>
          </cell>
          <cell r="F3132">
            <v>9214309.7699999996</v>
          </cell>
          <cell r="G3132">
            <v>4.7899999999999998E-2</v>
          </cell>
          <cell r="H3132">
            <v>36780.46</v>
          </cell>
          <cell r="I3132">
            <v>9214323.2899999991</v>
          </cell>
          <cell r="J3132">
            <v>4.7899999999999998E-2</v>
          </cell>
          <cell r="K3132">
            <v>36780.507132583327</v>
          </cell>
          <cell r="L3132">
            <v>0.05</v>
          </cell>
        </row>
        <row r="3133">
          <cell r="A3133" t="str">
            <v>E34501 PRD Accessory,Wild Horse Exp</v>
          </cell>
          <cell r="B3133" t="str">
            <v>E34501 PRD Accessory,Wild Horse Exp-8</v>
          </cell>
          <cell r="C3133" t="str">
            <v>403E</v>
          </cell>
          <cell r="E3133">
            <v>43343</v>
          </cell>
          <cell r="F3133">
            <v>9214309.7699999996</v>
          </cell>
          <cell r="G3133">
            <v>4.7899999999999998E-2</v>
          </cell>
          <cell r="H3133">
            <v>36780.46</v>
          </cell>
          <cell r="I3133">
            <v>9214323.2899999991</v>
          </cell>
          <cell r="J3133">
            <v>4.7899999999999998E-2</v>
          </cell>
          <cell r="K3133">
            <v>36780.507132583327</v>
          </cell>
          <cell r="L3133">
            <v>0.05</v>
          </cell>
        </row>
        <row r="3134">
          <cell r="A3134" t="str">
            <v>E34501 PRD Accessory,Wild Horse Exp</v>
          </cell>
          <cell r="B3134" t="str">
            <v>E34501 PRD Accessory,Wild Horse Exp-9</v>
          </cell>
          <cell r="C3134" t="str">
            <v>403E</v>
          </cell>
          <cell r="E3134">
            <v>43373</v>
          </cell>
          <cell r="F3134">
            <v>9214316.5299999993</v>
          </cell>
          <cell r="G3134">
            <v>4.7899999999999998E-2</v>
          </cell>
          <cell r="H3134">
            <v>36780.480000000003</v>
          </cell>
          <cell r="I3134">
            <v>9214323.2899999991</v>
          </cell>
          <cell r="J3134">
            <v>4.7899999999999998E-2</v>
          </cell>
          <cell r="K3134">
            <v>36780.507132583327</v>
          </cell>
          <cell r="L3134">
            <v>0.03</v>
          </cell>
        </row>
        <row r="3135">
          <cell r="A3135" t="str">
            <v>E34501 PRD Accessory,Wild Horse Exp</v>
          </cell>
          <cell r="B3135" t="str">
            <v>E34501 PRD Accessory,Wild Horse Exp-10</v>
          </cell>
          <cell r="C3135" t="str">
            <v>403E</v>
          </cell>
          <cell r="E3135">
            <v>43404</v>
          </cell>
          <cell r="F3135">
            <v>9214323.2899999991</v>
          </cell>
          <cell r="G3135">
            <v>4.7899999999999998E-2</v>
          </cell>
          <cell r="H3135">
            <v>36780.51</v>
          </cell>
          <cell r="I3135">
            <v>9214323.2899999991</v>
          </cell>
          <cell r="J3135">
            <v>4.7899999999999998E-2</v>
          </cell>
          <cell r="K3135">
            <v>36780.507132583327</v>
          </cell>
          <cell r="L3135">
            <v>0</v>
          </cell>
        </row>
        <row r="3136">
          <cell r="A3136" t="str">
            <v>E34501 PRD Accessory,Wild Horse Exp</v>
          </cell>
          <cell r="B3136" t="str">
            <v>E34501 PRD Accessory,Wild Horse Exp-11</v>
          </cell>
          <cell r="C3136" t="str">
            <v>403E</v>
          </cell>
          <cell r="E3136">
            <v>43434</v>
          </cell>
          <cell r="F3136">
            <v>9214323.2899999991</v>
          </cell>
          <cell r="G3136">
            <v>4.7899999999999998E-2</v>
          </cell>
          <cell r="H3136">
            <v>36780.51</v>
          </cell>
          <cell r="I3136">
            <v>9214323.2899999991</v>
          </cell>
          <cell r="J3136">
            <v>4.7899999999999998E-2</v>
          </cell>
          <cell r="K3136">
            <v>36780.507132583327</v>
          </cell>
          <cell r="L3136">
            <v>0</v>
          </cell>
        </row>
        <row r="3137">
          <cell r="A3137" t="str">
            <v>E34501 PRD Accessory,Wild Horse Exp</v>
          </cell>
          <cell r="B3137" t="str">
            <v>E34501 PRD Accessory,Wild Horse Exp-12</v>
          </cell>
          <cell r="C3137" t="str">
            <v>403E</v>
          </cell>
          <cell r="E3137">
            <v>43465</v>
          </cell>
          <cell r="F3137">
            <v>9214323.2899999991</v>
          </cell>
          <cell r="G3137">
            <v>4.7899999999999998E-2</v>
          </cell>
          <cell r="H3137">
            <v>36780.51</v>
          </cell>
          <cell r="I3137">
            <v>9214323.2899999991</v>
          </cell>
          <cell r="J3137">
            <v>4.7899999999999998E-2</v>
          </cell>
          <cell r="K3137">
            <v>36780.507132583327</v>
          </cell>
          <cell r="L3137">
            <v>0</v>
          </cell>
        </row>
        <row r="3138">
          <cell r="A3138" t="str">
            <v>E34501 PRD Accessory,Wild Horse Exp Total</v>
          </cell>
          <cell r="C3138" t="str">
            <v>EPRD</v>
          </cell>
          <cell r="E3138" t="str">
            <v>Total</v>
          </cell>
          <cell r="F3138"/>
          <cell r="G3138"/>
          <cell r="H3138">
            <v>441365.69</v>
          </cell>
          <cell r="I3138"/>
          <cell r="J3138">
            <v>0</v>
          </cell>
          <cell r="K3138">
            <v>441366.08559099981</v>
          </cell>
          <cell r="L3138">
            <v>0.4</v>
          </cell>
        </row>
        <row r="3139">
          <cell r="A3139" t="str">
            <v>E34501 PRD Accessory,Wild HorseWind</v>
          </cell>
          <cell r="B3139" t="str">
            <v>E34501 PRD Accessory,Wild HorseWind-1</v>
          </cell>
          <cell r="C3139" t="str">
            <v>403E</v>
          </cell>
          <cell r="E3139">
            <v>43131</v>
          </cell>
          <cell r="F3139">
            <v>26657464.600000001</v>
          </cell>
          <cell r="G3139">
            <v>4.7899999999999998E-2</v>
          </cell>
          <cell r="H3139">
            <v>106407.72</v>
          </cell>
          <cell r="I3139">
            <v>26632525.93</v>
          </cell>
          <cell r="J3139">
            <v>4.7899999999999998E-2</v>
          </cell>
          <cell r="K3139">
            <v>106308.16600391666</v>
          </cell>
          <cell r="L3139">
            <v>-99.55</v>
          </cell>
        </row>
        <row r="3140">
          <cell r="A3140" t="str">
            <v>E34501 PRD Accessory,Wild HorseWind</v>
          </cell>
          <cell r="B3140" t="str">
            <v>E34501 PRD Accessory,Wild HorseWind-2</v>
          </cell>
          <cell r="C3140" t="str">
            <v>403E</v>
          </cell>
          <cell r="E3140">
            <v>43159</v>
          </cell>
          <cell r="F3140">
            <v>26658610.07</v>
          </cell>
          <cell r="G3140">
            <v>4.7899999999999998E-2</v>
          </cell>
          <cell r="H3140">
            <v>106412.29000000001</v>
          </cell>
          <cell r="I3140">
            <v>26632525.93</v>
          </cell>
          <cell r="J3140">
            <v>4.7899999999999998E-2</v>
          </cell>
          <cell r="K3140">
            <v>106308.16600391666</v>
          </cell>
          <cell r="L3140">
            <v>-104.12</v>
          </cell>
        </row>
        <row r="3141">
          <cell r="A3141" t="str">
            <v>E34501 PRD Accessory,Wild HorseWind</v>
          </cell>
          <cell r="B3141" t="str">
            <v>E34501 PRD Accessory,Wild HorseWind-3</v>
          </cell>
          <cell r="C3141" t="str">
            <v>403E</v>
          </cell>
          <cell r="E3141">
            <v>43190</v>
          </cell>
          <cell r="F3141">
            <v>26648170.75</v>
          </cell>
          <cell r="G3141">
            <v>4.7899999999999998E-2</v>
          </cell>
          <cell r="H3141">
            <v>106370.62</v>
          </cell>
          <cell r="I3141">
            <v>26632525.93</v>
          </cell>
          <cell r="J3141">
            <v>4.7899999999999998E-2</v>
          </cell>
          <cell r="K3141">
            <v>106308.16600391666</v>
          </cell>
          <cell r="L3141">
            <v>-62.45</v>
          </cell>
        </row>
        <row r="3142">
          <cell r="A3142" t="str">
            <v>E34501 PRD Accessory,Wild HorseWind</v>
          </cell>
          <cell r="B3142" t="str">
            <v>E34501 PRD Accessory,Wild HorseWind-4</v>
          </cell>
          <cell r="C3142" t="str">
            <v>403E</v>
          </cell>
          <cell r="E3142">
            <v>43220</v>
          </cell>
          <cell r="F3142">
            <v>26650456.149999999</v>
          </cell>
          <cell r="G3142">
            <v>4.7899999999999998E-2</v>
          </cell>
          <cell r="H3142">
            <v>106379.73</v>
          </cell>
          <cell r="I3142">
            <v>26632525.93</v>
          </cell>
          <cell r="J3142">
            <v>4.7899999999999998E-2</v>
          </cell>
          <cell r="K3142">
            <v>106308.16600391666</v>
          </cell>
          <cell r="L3142">
            <v>-71.56</v>
          </cell>
        </row>
        <row r="3143">
          <cell r="A3143" t="str">
            <v>E34501 PRD Accessory,Wild HorseWind</v>
          </cell>
          <cell r="B3143" t="str">
            <v>E34501 PRD Accessory,Wild HorseWind-5</v>
          </cell>
          <cell r="C3143" t="str">
            <v>403E</v>
          </cell>
          <cell r="E3143">
            <v>43251</v>
          </cell>
          <cell r="F3143">
            <v>26648305.920000002</v>
          </cell>
          <cell r="G3143">
            <v>4.7899999999999998E-2</v>
          </cell>
          <cell r="H3143">
            <v>106371.15</v>
          </cell>
          <cell r="I3143">
            <v>26632525.93</v>
          </cell>
          <cell r="J3143">
            <v>4.7899999999999998E-2</v>
          </cell>
          <cell r="K3143">
            <v>106308.16600391666</v>
          </cell>
          <cell r="L3143">
            <v>-62.98</v>
          </cell>
        </row>
        <row r="3144">
          <cell r="A3144" t="str">
            <v>E34501 PRD Accessory,Wild HorseWind</v>
          </cell>
          <cell r="B3144" t="str">
            <v>E34501 PRD Accessory,Wild HorseWind-6</v>
          </cell>
          <cell r="C3144" t="str">
            <v>403E</v>
          </cell>
          <cell r="E3144">
            <v>43281</v>
          </cell>
          <cell r="F3144">
            <v>26637288.579999998</v>
          </cell>
          <cell r="G3144">
            <v>4.7899999999999998E-2</v>
          </cell>
          <cell r="H3144">
            <v>106327.18</v>
          </cell>
          <cell r="I3144">
            <v>26632525.93</v>
          </cell>
          <cell r="J3144">
            <v>4.7899999999999998E-2</v>
          </cell>
          <cell r="K3144">
            <v>106308.16600391666</v>
          </cell>
          <cell r="L3144">
            <v>-19.010000000000002</v>
          </cell>
        </row>
        <row r="3145">
          <cell r="A3145" t="str">
            <v>E34501 PRD Accessory,Wild HorseWind</v>
          </cell>
          <cell r="B3145" t="str">
            <v>E34501 PRD Accessory,Wild HorseWind-7</v>
          </cell>
          <cell r="C3145" t="str">
            <v>403E</v>
          </cell>
          <cell r="E3145">
            <v>43312</v>
          </cell>
          <cell r="F3145">
            <v>26648063.489999998</v>
          </cell>
          <cell r="G3145">
            <v>4.7899999999999998E-2</v>
          </cell>
          <cell r="H3145">
            <v>106370.19</v>
          </cell>
          <cell r="I3145">
            <v>26632525.93</v>
          </cell>
          <cell r="J3145">
            <v>4.7899999999999998E-2</v>
          </cell>
          <cell r="K3145">
            <v>106308.16600391666</v>
          </cell>
          <cell r="L3145">
            <v>-62.02</v>
          </cell>
        </row>
        <row r="3146">
          <cell r="A3146" t="str">
            <v>E34501 PRD Accessory,Wild HorseWind</v>
          </cell>
          <cell r="B3146" t="str">
            <v>E34501 PRD Accessory,Wild HorseWind-8</v>
          </cell>
          <cell r="C3146" t="str">
            <v>403E</v>
          </cell>
          <cell r="E3146">
            <v>43343</v>
          </cell>
          <cell r="F3146">
            <v>26648063.489999998</v>
          </cell>
          <cell r="G3146">
            <v>4.7899999999999998E-2</v>
          </cell>
          <cell r="H3146">
            <v>106370.19</v>
          </cell>
          <cell r="I3146">
            <v>26632525.93</v>
          </cell>
          <cell r="J3146">
            <v>4.7899999999999998E-2</v>
          </cell>
          <cell r="K3146">
            <v>106308.16600391666</v>
          </cell>
          <cell r="L3146">
            <v>-62.02</v>
          </cell>
        </row>
        <row r="3147">
          <cell r="A3147" t="str">
            <v>E34501 PRD Accessory,Wild HorseWind</v>
          </cell>
          <cell r="B3147" t="str">
            <v>E34501 PRD Accessory,Wild HorseWind-9</v>
          </cell>
          <cell r="C3147" t="str">
            <v>403E</v>
          </cell>
          <cell r="E3147">
            <v>43373</v>
          </cell>
          <cell r="F3147">
            <v>26636174.710000001</v>
          </cell>
          <cell r="G3147">
            <v>4.7899999999999998E-2</v>
          </cell>
          <cell r="H3147">
            <v>106322.73000000001</v>
          </cell>
          <cell r="I3147">
            <v>26632525.93</v>
          </cell>
          <cell r="J3147">
            <v>4.7899999999999998E-2</v>
          </cell>
          <cell r="K3147">
            <v>106308.16600391666</v>
          </cell>
          <cell r="L3147">
            <v>-14.56</v>
          </cell>
        </row>
        <row r="3148">
          <cell r="A3148" t="str">
            <v>E34501 PRD Accessory,Wild HorseWind</v>
          </cell>
          <cell r="B3148" t="str">
            <v>E34501 PRD Accessory,Wild HorseWind-10</v>
          </cell>
          <cell r="C3148" t="str">
            <v>403E</v>
          </cell>
          <cell r="E3148">
            <v>43404</v>
          </cell>
          <cell r="F3148">
            <v>26636239.800000001</v>
          </cell>
          <cell r="G3148">
            <v>4.7899999999999998E-2</v>
          </cell>
          <cell r="H3148">
            <v>106322.99</v>
          </cell>
          <cell r="I3148">
            <v>26632525.93</v>
          </cell>
          <cell r="J3148">
            <v>4.7899999999999998E-2</v>
          </cell>
          <cell r="K3148">
            <v>106308.16600391666</v>
          </cell>
          <cell r="L3148">
            <v>-14.82</v>
          </cell>
        </row>
        <row r="3149">
          <cell r="A3149" t="str">
            <v>E34501 PRD Accessory,Wild HorseWind</v>
          </cell>
          <cell r="B3149" t="str">
            <v>E34501 PRD Accessory,Wild HorseWind-11</v>
          </cell>
          <cell r="C3149" t="str">
            <v>403E</v>
          </cell>
          <cell r="E3149">
            <v>43434</v>
          </cell>
          <cell r="F3149">
            <v>26634356.899999999</v>
          </cell>
          <cell r="G3149">
            <v>4.7899999999999998E-2</v>
          </cell>
          <cell r="H3149">
            <v>106315.48</v>
          </cell>
          <cell r="I3149">
            <v>26632525.93</v>
          </cell>
          <cell r="J3149">
            <v>4.7899999999999998E-2</v>
          </cell>
          <cell r="K3149">
            <v>106308.16600391666</v>
          </cell>
          <cell r="L3149">
            <v>-7.31</v>
          </cell>
        </row>
        <row r="3150">
          <cell r="A3150" t="str">
            <v>E34501 PRD Accessory,Wild HorseWind</v>
          </cell>
          <cell r="B3150" t="str">
            <v>E34501 PRD Accessory,Wild HorseWind-12</v>
          </cell>
          <cell r="C3150" t="str">
            <v>403E</v>
          </cell>
          <cell r="E3150">
            <v>43465</v>
          </cell>
          <cell r="F3150">
            <v>26632525.93</v>
          </cell>
          <cell r="G3150">
            <v>4.7899999999999998E-2</v>
          </cell>
          <cell r="H3150">
            <v>106308.17000000001</v>
          </cell>
          <cell r="I3150">
            <v>26632525.93</v>
          </cell>
          <cell r="J3150">
            <v>4.7899999999999998E-2</v>
          </cell>
          <cell r="K3150">
            <v>106308.16600391666</v>
          </cell>
          <cell r="L3150">
            <v>0</v>
          </cell>
        </row>
        <row r="3151">
          <cell r="A3151" t="str">
            <v>E34501 PRD Accessory,Wild HorseWind Total</v>
          </cell>
          <cell r="C3151" t="str">
            <v>EPRD</v>
          </cell>
          <cell r="E3151" t="str">
            <v>Total</v>
          </cell>
          <cell r="F3151"/>
          <cell r="G3151"/>
          <cell r="H3151">
            <v>1276278.4399999997</v>
          </cell>
          <cell r="I3151"/>
          <cell r="J3151">
            <v>0</v>
          </cell>
          <cell r="K3151">
            <v>1275697.992047</v>
          </cell>
          <cell r="L3151">
            <v>-580.45000000000005</v>
          </cell>
        </row>
        <row r="3152">
          <cell r="A3152" t="str">
            <v>E34501 PRD Accessory,WildHorseSolar</v>
          </cell>
          <cell r="B3152" t="str">
            <v>E34501 PRD Accessory,WildHorseSolar-1</v>
          </cell>
          <cell r="C3152" t="str">
            <v>403E</v>
          </cell>
          <cell r="E3152">
            <v>43131</v>
          </cell>
          <cell r="F3152">
            <v>1081259.06</v>
          </cell>
          <cell r="G3152">
            <v>4.7899999999999998E-2</v>
          </cell>
          <cell r="H3152">
            <v>4316.0199999999995</v>
          </cell>
          <cell r="I3152">
            <v>1081259.06</v>
          </cell>
          <cell r="J3152">
            <v>4.7899999999999998E-2</v>
          </cell>
          <cell r="K3152">
            <v>4316.0257478333333</v>
          </cell>
          <cell r="L3152">
            <v>0.01</v>
          </cell>
        </row>
        <row r="3153">
          <cell r="A3153" t="str">
            <v>E34501 PRD Accessory,WildHorseSolar</v>
          </cell>
          <cell r="B3153" t="str">
            <v>E34501 PRD Accessory,WildHorseSolar-2</v>
          </cell>
          <cell r="C3153" t="str">
            <v>403E</v>
          </cell>
          <cell r="E3153">
            <v>43159</v>
          </cell>
          <cell r="F3153">
            <v>1081259.06</v>
          </cell>
          <cell r="G3153">
            <v>4.7899999999999998E-2</v>
          </cell>
          <cell r="H3153">
            <v>4316.0199999999995</v>
          </cell>
          <cell r="I3153">
            <v>1081259.06</v>
          </cell>
          <cell r="J3153">
            <v>4.7899999999999998E-2</v>
          </cell>
          <cell r="K3153">
            <v>4316.0257478333333</v>
          </cell>
          <cell r="L3153">
            <v>0.01</v>
          </cell>
        </row>
        <row r="3154">
          <cell r="A3154" t="str">
            <v>E34501 PRD Accessory,WildHorseSolar</v>
          </cell>
          <cell r="B3154" t="str">
            <v>E34501 PRD Accessory,WildHorseSolar-3</v>
          </cell>
          <cell r="C3154" t="str">
            <v>403E</v>
          </cell>
          <cell r="E3154">
            <v>43190</v>
          </cell>
          <cell r="F3154">
            <v>1081259.06</v>
          </cell>
          <cell r="G3154">
            <v>4.7899999999999998E-2</v>
          </cell>
          <cell r="H3154">
            <v>4316.0199999999995</v>
          </cell>
          <cell r="I3154">
            <v>1081259.06</v>
          </cell>
          <cell r="J3154">
            <v>4.7899999999999998E-2</v>
          </cell>
          <cell r="K3154">
            <v>4316.0257478333333</v>
          </cell>
          <cell r="L3154">
            <v>0.01</v>
          </cell>
        </row>
        <row r="3155">
          <cell r="A3155" t="str">
            <v>E34501 PRD Accessory,WildHorseSolar</v>
          </cell>
          <cell r="B3155" t="str">
            <v>E34501 PRD Accessory,WildHorseSolar-4</v>
          </cell>
          <cell r="C3155" t="str">
            <v>403E</v>
          </cell>
          <cell r="E3155">
            <v>43220</v>
          </cell>
          <cell r="F3155">
            <v>1081259.06</v>
          </cell>
          <cell r="G3155">
            <v>4.7899999999999998E-2</v>
          </cell>
          <cell r="H3155">
            <v>4316.0199999999995</v>
          </cell>
          <cell r="I3155">
            <v>1081259.06</v>
          </cell>
          <cell r="J3155">
            <v>4.7899999999999998E-2</v>
          </cell>
          <cell r="K3155">
            <v>4316.0257478333333</v>
          </cell>
          <cell r="L3155">
            <v>0.01</v>
          </cell>
        </row>
        <row r="3156">
          <cell r="A3156" t="str">
            <v>E34501 PRD Accessory,WildHorseSolar</v>
          </cell>
          <cell r="B3156" t="str">
            <v>E34501 PRD Accessory,WildHorseSolar-5</v>
          </cell>
          <cell r="C3156" t="str">
            <v>403E</v>
          </cell>
          <cell r="E3156">
            <v>43251</v>
          </cell>
          <cell r="F3156">
            <v>1081259.06</v>
          </cell>
          <cell r="G3156">
            <v>4.7899999999999998E-2</v>
          </cell>
          <cell r="H3156">
            <v>4316.0199999999995</v>
          </cell>
          <cell r="I3156">
            <v>1081259.06</v>
          </cell>
          <cell r="J3156">
            <v>4.7899999999999998E-2</v>
          </cell>
          <cell r="K3156">
            <v>4316.0257478333333</v>
          </cell>
          <cell r="L3156">
            <v>0.01</v>
          </cell>
        </row>
        <row r="3157">
          <cell r="A3157" t="str">
            <v>E34501 PRD Accessory,WildHorseSolar</v>
          </cell>
          <cell r="B3157" t="str">
            <v>E34501 PRD Accessory,WildHorseSolar-6</v>
          </cell>
          <cell r="C3157" t="str">
            <v>403E</v>
          </cell>
          <cell r="E3157">
            <v>43281</v>
          </cell>
          <cell r="F3157">
            <v>1081259.06</v>
          </cell>
          <cell r="G3157">
            <v>4.7899999999999998E-2</v>
          </cell>
          <cell r="H3157">
            <v>4316.0199999999995</v>
          </cell>
          <cell r="I3157">
            <v>1081259.06</v>
          </cell>
          <cell r="J3157">
            <v>4.7899999999999998E-2</v>
          </cell>
          <cell r="K3157">
            <v>4316.0257478333333</v>
          </cell>
          <cell r="L3157">
            <v>0.01</v>
          </cell>
        </row>
        <row r="3158">
          <cell r="A3158" t="str">
            <v>E34501 PRD Accessory,WildHorseSolar</v>
          </cell>
          <cell r="B3158" t="str">
            <v>E34501 PRD Accessory,WildHorseSolar-7</v>
          </cell>
          <cell r="C3158" t="str">
            <v>403E</v>
          </cell>
          <cell r="E3158">
            <v>43312</v>
          </cell>
          <cell r="F3158">
            <v>1081259.06</v>
          </cell>
          <cell r="G3158">
            <v>4.7899999999999998E-2</v>
          </cell>
          <cell r="H3158">
            <v>4316.0199999999995</v>
          </cell>
          <cell r="I3158">
            <v>1081259.06</v>
          </cell>
          <cell r="J3158">
            <v>4.7899999999999998E-2</v>
          </cell>
          <cell r="K3158">
            <v>4316.0257478333333</v>
          </cell>
          <cell r="L3158">
            <v>0.01</v>
          </cell>
        </row>
        <row r="3159">
          <cell r="A3159" t="str">
            <v>E34501 PRD Accessory,WildHorseSolar</v>
          </cell>
          <cell r="B3159" t="str">
            <v>E34501 PRD Accessory,WildHorseSolar-8</v>
          </cell>
          <cell r="C3159" t="str">
            <v>403E</v>
          </cell>
          <cell r="E3159">
            <v>43343</v>
          </cell>
          <cell r="F3159">
            <v>1081259.06</v>
          </cell>
          <cell r="G3159">
            <v>4.7899999999999998E-2</v>
          </cell>
          <cell r="H3159">
            <v>4316.0199999999995</v>
          </cell>
          <cell r="I3159">
            <v>1081259.06</v>
          </cell>
          <cell r="J3159">
            <v>4.7899999999999998E-2</v>
          </cell>
          <cell r="K3159">
            <v>4316.0257478333333</v>
          </cell>
          <cell r="L3159">
            <v>0.01</v>
          </cell>
        </row>
        <row r="3160">
          <cell r="A3160" t="str">
            <v>E34501 PRD Accessory,WildHorseSolar</v>
          </cell>
          <cell r="B3160" t="str">
            <v>E34501 PRD Accessory,WildHorseSolar-9</v>
          </cell>
          <cell r="C3160" t="str">
            <v>403E</v>
          </cell>
          <cell r="E3160">
            <v>43373</v>
          </cell>
          <cell r="F3160">
            <v>1081259.06</v>
          </cell>
          <cell r="G3160">
            <v>4.7899999999999998E-2</v>
          </cell>
          <cell r="H3160">
            <v>4316.0199999999995</v>
          </cell>
          <cell r="I3160">
            <v>1081259.06</v>
          </cell>
          <cell r="J3160">
            <v>4.7899999999999998E-2</v>
          </cell>
          <cell r="K3160">
            <v>4316.0257478333333</v>
          </cell>
          <cell r="L3160">
            <v>0.01</v>
          </cell>
        </row>
        <row r="3161">
          <cell r="A3161" t="str">
            <v>E34501 PRD Accessory,WildHorseSolar</v>
          </cell>
          <cell r="B3161" t="str">
            <v>E34501 PRD Accessory,WildHorseSolar-10</v>
          </cell>
          <cell r="C3161" t="str">
            <v>403E</v>
          </cell>
          <cell r="E3161">
            <v>43404</v>
          </cell>
          <cell r="F3161">
            <v>1081259.06</v>
          </cell>
          <cell r="G3161">
            <v>4.7899999999999998E-2</v>
          </cell>
          <cell r="H3161">
            <v>4316.0199999999995</v>
          </cell>
          <cell r="I3161">
            <v>1081259.06</v>
          </cell>
          <cell r="J3161">
            <v>4.7899999999999998E-2</v>
          </cell>
          <cell r="K3161">
            <v>4316.0257478333333</v>
          </cell>
          <cell r="L3161">
            <v>0.01</v>
          </cell>
        </row>
        <row r="3162">
          <cell r="A3162" t="str">
            <v>E34501 PRD Accessory,WildHorseSolar</v>
          </cell>
          <cell r="B3162" t="str">
            <v>E34501 PRD Accessory,WildHorseSolar-11</v>
          </cell>
          <cell r="C3162" t="str">
            <v>403E</v>
          </cell>
          <cell r="E3162">
            <v>43434</v>
          </cell>
          <cell r="F3162">
            <v>1081259.06</v>
          </cell>
          <cell r="G3162">
            <v>4.7899999999999998E-2</v>
          </cell>
          <cell r="H3162">
            <v>4316.0199999999995</v>
          </cell>
          <cell r="I3162">
            <v>1081259.06</v>
          </cell>
          <cell r="J3162">
            <v>4.7899999999999998E-2</v>
          </cell>
          <cell r="K3162">
            <v>4316.0257478333333</v>
          </cell>
          <cell r="L3162">
            <v>0.01</v>
          </cell>
        </row>
        <row r="3163">
          <cell r="A3163" t="str">
            <v>E34501 PRD Accessory,WildHorseSolar</v>
          </cell>
          <cell r="B3163" t="str">
            <v>E34501 PRD Accessory,WildHorseSolar-12</v>
          </cell>
          <cell r="C3163" t="str">
            <v>403E</v>
          </cell>
          <cell r="E3163">
            <v>43465</v>
          </cell>
          <cell r="F3163">
            <v>1081259.06</v>
          </cell>
          <cell r="G3163">
            <v>4.7899999999999998E-2</v>
          </cell>
          <cell r="H3163">
            <v>4316.0199999999995</v>
          </cell>
          <cell r="I3163">
            <v>1081259.06</v>
          </cell>
          <cell r="J3163">
            <v>4.7899999999999998E-2</v>
          </cell>
          <cell r="K3163">
            <v>4316.0257478333333</v>
          </cell>
          <cell r="L3163">
            <v>0.01</v>
          </cell>
        </row>
        <row r="3164">
          <cell r="A3164" t="str">
            <v>E34501 PRD Accessory,WildHorseSolar Total</v>
          </cell>
          <cell r="C3164" t="str">
            <v>EPRD</v>
          </cell>
          <cell r="E3164" t="str">
            <v>Total</v>
          </cell>
          <cell r="F3164"/>
          <cell r="G3164"/>
          <cell r="H3164">
            <v>51792.239999999983</v>
          </cell>
          <cell r="I3164"/>
          <cell r="J3164">
            <v>0</v>
          </cell>
          <cell r="K3164">
            <v>51792.308974000014</v>
          </cell>
          <cell r="L3164">
            <v>7.0000000000000007E-2</v>
          </cell>
        </row>
        <row r="3165">
          <cell r="A3165" t="str">
            <v>E346 PRD Other, Encogen</v>
          </cell>
          <cell r="B3165" t="str">
            <v>E346 PRD Other, Encogen-1</v>
          </cell>
          <cell r="C3165" t="str">
            <v>403E</v>
          </cell>
          <cell r="E3165">
            <v>43131</v>
          </cell>
          <cell r="F3165">
            <v>792720.88</v>
          </cell>
          <cell r="G3165">
            <v>5.6800000000000003E-2</v>
          </cell>
          <cell r="H3165">
            <v>3752.21</v>
          </cell>
          <cell r="I3165">
            <v>792720.88</v>
          </cell>
          <cell r="J3165">
            <v>5.6800000000000003E-2</v>
          </cell>
          <cell r="K3165">
            <v>3752.2121653333338</v>
          </cell>
          <cell r="L3165">
            <v>0</v>
          </cell>
        </row>
        <row r="3166">
          <cell r="A3166" t="str">
            <v>E346 PRD Other, Encogen</v>
          </cell>
          <cell r="B3166" t="str">
            <v>E346 PRD Other, Encogen-2</v>
          </cell>
          <cell r="C3166" t="str">
            <v>403E</v>
          </cell>
          <cell r="E3166">
            <v>43159</v>
          </cell>
          <cell r="F3166">
            <v>792720.88</v>
          </cell>
          <cell r="G3166">
            <v>5.6800000000000003E-2</v>
          </cell>
          <cell r="H3166">
            <v>3752.21</v>
          </cell>
          <cell r="I3166">
            <v>792720.88</v>
          </cell>
          <cell r="J3166">
            <v>5.6800000000000003E-2</v>
          </cell>
          <cell r="K3166">
            <v>3752.2121653333338</v>
          </cell>
          <cell r="L3166">
            <v>0</v>
          </cell>
        </row>
        <row r="3167">
          <cell r="A3167" t="str">
            <v>E346 PRD Other, Encogen</v>
          </cell>
          <cell r="B3167" t="str">
            <v>E346 PRD Other, Encogen-3</v>
          </cell>
          <cell r="C3167" t="str">
            <v>403E</v>
          </cell>
          <cell r="E3167">
            <v>43190</v>
          </cell>
          <cell r="F3167">
            <v>792720.88</v>
          </cell>
          <cell r="G3167">
            <v>5.6800000000000003E-2</v>
          </cell>
          <cell r="H3167">
            <v>3752.21</v>
          </cell>
          <cell r="I3167">
            <v>792720.88</v>
          </cell>
          <cell r="J3167">
            <v>5.6800000000000003E-2</v>
          </cell>
          <cell r="K3167">
            <v>3752.2121653333338</v>
          </cell>
          <cell r="L3167">
            <v>0</v>
          </cell>
        </row>
        <row r="3168">
          <cell r="A3168" t="str">
            <v>E346 PRD Other, Encogen</v>
          </cell>
          <cell r="B3168" t="str">
            <v>E346 PRD Other, Encogen-4</v>
          </cell>
          <cell r="C3168" t="str">
            <v>403E</v>
          </cell>
          <cell r="E3168">
            <v>43220</v>
          </cell>
          <cell r="F3168">
            <v>792720.88</v>
          </cell>
          <cell r="G3168">
            <v>5.6800000000000003E-2</v>
          </cell>
          <cell r="H3168">
            <v>3752.21</v>
          </cell>
          <cell r="I3168">
            <v>792720.88</v>
          </cell>
          <cell r="J3168">
            <v>5.6800000000000003E-2</v>
          </cell>
          <cell r="K3168">
            <v>3752.2121653333338</v>
          </cell>
          <cell r="L3168">
            <v>0</v>
          </cell>
        </row>
        <row r="3169">
          <cell r="A3169" t="str">
            <v>E346 PRD Other, Encogen</v>
          </cell>
          <cell r="B3169" t="str">
            <v>E346 PRD Other, Encogen-5</v>
          </cell>
          <cell r="C3169" t="str">
            <v>403E</v>
          </cell>
          <cell r="E3169">
            <v>43251</v>
          </cell>
          <cell r="F3169">
            <v>792720.88</v>
          </cell>
          <cell r="G3169">
            <v>5.6800000000000003E-2</v>
          </cell>
          <cell r="H3169">
            <v>3752.21</v>
          </cell>
          <cell r="I3169">
            <v>792720.88</v>
          </cell>
          <cell r="J3169">
            <v>5.6800000000000003E-2</v>
          </cell>
          <cell r="K3169">
            <v>3752.2121653333338</v>
          </cell>
          <cell r="L3169">
            <v>0</v>
          </cell>
        </row>
        <row r="3170">
          <cell r="A3170" t="str">
            <v>E346 PRD Other, Encogen</v>
          </cell>
          <cell r="B3170" t="str">
            <v>E346 PRD Other, Encogen-6</v>
          </cell>
          <cell r="C3170" t="str">
            <v>403E</v>
          </cell>
          <cell r="E3170">
            <v>43281</v>
          </cell>
          <cell r="F3170">
            <v>792720.88</v>
          </cell>
          <cell r="G3170">
            <v>5.6800000000000003E-2</v>
          </cell>
          <cell r="H3170">
            <v>3752.21</v>
          </cell>
          <cell r="I3170">
            <v>792720.88</v>
          </cell>
          <cell r="J3170">
            <v>5.6800000000000003E-2</v>
          </cell>
          <cell r="K3170">
            <v>3752.2121653333338</v>
          </cell>
          <cell r="L3170">
            <v>0</v>
          </cell>
        </row>
        <row r="3171">
          <cell r="A3171" t="str">
            <v>E346 PRD Other, Encogen</v>
          </cell>
          <cell r="B3171" t="str">
            <v>E346 PRD Other, Encogen-7</v>
          </cell>
          <cell r="C3171" t="str">
            <v>403E</v>
          </cell>
          <cell r="E3171">
            <v>43312</v>
          </cell>
          <cell r="F3171">
            <v>792720.88</v>
          </cell>
          <cell r="G3171">
            <v>5.6800000000000003E-2</v>
          </cell>
          <cell r="H3171">
            <v>3752.21</v>
          </cell>
          <cell r="I3171">
            <v>792720.88</v>
          </cell>
          <cell r="J3171">
            <v>5.6800000000000003E-2</v>
          </cell>
          <cell r="K3171">
            <v>3752.2121653333338</v>
          </cell>
          <cell r="L3171">
            <v>0</v>
          </cell>
        </row>
        <row r="3172">
          <cell r="A3172" t="str">
            <v>E346 PRD Other, Encogen</v>
          </cell>
          <cell r="B3172" t="str">
            <v>E346 PRD Other, Encogen-8</v>
          </cell>
          <cell r="C3172" t="str">
            <v>403E</v>
          </cell>
          <cell r="E3172">
            <v>43343</v>
          </cell>
          <cell r="F3172">
            <v>792720.88</v>
          </cell>
          <cell r="G3172">
            <v>5.6800000000000003E-2</v>
          </cell>
          <cell r="H3172">
            <v>3752.21</v>
          </cell>
          <cell r="I3172">
            <v>792720.88</v>
          </cell>
          <cell r="J3172">
            <v>5.6800000000000003E-2</v>
          </cell>
          <cell r="K3172">
            <v>3752.2121653333338</v>
          </cell>
          <cell r="L3172">
            <v>0</v>
          </cell>
        </row>
        <row r="3173">
          <cell r="A3173" t="str">
            <v>E346 PRD Other, Encogen</v>
          </cell>
          <cell r="B3173" t="str">
            <v>E346 PRD Other, Encogen-9</v>
          </cell>
          <cell r="C3173" t="str">
            <v>403E</v>
          </cell>
          <cell r="E3173">
            <v>43373</v>
          </cell>
          <cell r="F3173">
            <v>792720.88</v>
          </cell>
          <cell r="G3173">
            <v>5.6800000000000003E-2</v>
          </cell>
          <cell r="H3173">
            <v>3752.21</v>
          </cell>
          <cell r="I3173">
            <v>792720.88</v>
          </cell>
          <cell r="J3173">
            <v>5.6800000000000003E-2</v>
          </cell>
          <cell r="K3173">
            <v>3752.2121653333338</v>
          </cell>
          <cell r="L3173">
            <v>0</v>
          </cell>
        </row>
        <row r="3174">
          <cell r="A3174" t="str">
            <v>E346 PRD Other, Encogen</v>
          </cell>
          <cell r="B3174" t="str">
            <v>E346 PRD Other, Encogen-10</v>
          </cell>
          <cell r="C3174" t="str">
            <v>403E</v>
          </cell>
          <cell r="E3174">
            <v>43404</v>
          </cell>
          <cell r="F3174">
            <v>792720.88</v>
          </cell>
          <cell r="G3174">
            <v>5.6800000000000003E-2</v>
          </cell>
          <cell r="H3174">
            <v>3752.21</v>
          </cell>
          <cell r="I3174">
            <v>792720.88</v>
          </cell>
          <cell r="J3174">
            <v>5.6800000000000003E-2</v>
          </cell>
          <cell r="K3174">
            <v>3752.2121653333338</v>
          </cell>
          <cell r="L3174">
            <v>0</v>
          </cell>
        </row>
        <row r="3175">
          <cell r="A3175" t="str">
            <v>E346 PRD Other, Encogen</v>
          </cell>
          <cell r="B3175" t="str">
            <v>E346 PRD Other, Encogen-11</v>
          </cell>
          <cell r="C3175" t="str">
            <v>403E</v>
          </cell>
          <cell r="E3175">
            <v>43434</v>
          </cell>
          <cell r="F3175">
            <v>792720.88</v>
          </cell>
          <cell r="G3175">
            <v>5.6800000000000003E-2</v>
          </cell>
          <cell r="H3175">
            <v>3752.21</v>
          </cell>
          <cell r="I3175">
            <v>792720.88</v>
          </cell>
          <cell r="J3175">
            <v>5.6800000000000003E-2</v>
          </cell>
          <cell r="K3175">
            <v>3752.2121653333338</v>
          </cell>
          <cell r="L3175">
            <v>0</v>
          </cell>
        </row>
        <row r="3176">
          <cell r="A3176" t="str">
            <v>E346 PRD Other, Encogen</v>
          </cell>
          <cell r="B3176" t="str">
            <v>E346 PRD Other, Encogen-12</v>
          </cell>
          <cell r="C3176" t="str">
            <v>403E</v>
          </cell>
          <cell r="E3176">
            <v>43465</v>
          </cell>
          <cell r="F3176">
            <v>792720.88</v>
          </cell>
          <cell r="G3176">
            <v>5.6800000000000003E-2</v>
          </cell>
          <cell r="H3176">
            <v>3752.21</v>
          </cell>
          <cell r="I3176">
            <v>792720.88</v>
          </cell>
          <cell r="J3176">
            <v>5.6800000000000003E-2</v>
          </cell>
          <cell r="K3176">
            <v>3752.2121653333338</v>
          </cell>
          <cell r="L3176">
            <v>0</v>
          </cell>
        </row>
        <row r="3177">
          <cell r="A3177" t="str">
            <v>E346 PRD Other, Encogen Total</v>
          </cell>
          <cell r="C3177" t="str">
            <v>EPRD</v>
          </cell>
          <cell r="E3177" t="str">
            <v>Total</v>
          </cell>
          <cell r="F3177"/>
          <cell r="G3177"/>
          <cell r="H3177">
            <v>45026.52</v>
          </cell>
          <cell r="I3177"/>
          <cell r="J3177">
            <v>0</v>
          </cell>
          <cell r="K3177">
            <v>45026.545983999997</v>
          </cell>
          <cell r="L3177">
            <v>0.03</v>
          </cell>
        </row>
        <row r="3178">
          <cell r="A3178" t="str">
            <v>E346 PRD Other, Ferndale</v>
          </cell>
          <cell r="B3178" t="str">
            <v>E346 PRD Other, Ferndale-1</v>
          </cell>
          <cell r="C3178" t="str">
            <v>403E</v>
          </cell>
          <cell r="E3178">
            <v>43131</v>
          </cell>
          <cell r="F3178">
            <v>665876</v>
          </cell>
          <cell r="G3178">
            <v>2.1100000000000001E-2</v>
          </cell>
          <cell r="H3178">
            <v>1170.83</v>
          </cell>
          <cell r="I3178">
            <v>665876</v>
          </cell>
          <cell r="J3178">
            <v>2.1100000000000001E-2</v>
          </cell>
          <cell r="K3178">
            <v>1170.8319666666666</v>
          </cell>
          <cell r="L3178">
            <v>0</v>
          </cell>
        </row>
        <row r="3179">
          <cell r="A3179" t="str">
            <v>E346 PRD Other, Ferndale</v>
          </cell>
          <cell r="B3179" t="str">
            <v>E346 PRD Other, Ferndale-2</v>
          </cell>
          <cell r="C3179" t="str">
            <v>403E</v>
          </cell>
          <cell r="E3179">
            <v>43159</v>
          </cell>
          <cell r="F3179">
            <v>665876</v>
          </cell>
          <cell r="G3179">
            <v>2.1100000000000001E-2</v>
          </cell>
          <cell r="H3179">
            <v>1170.83</v>
          </cell>
          <cell r="I3179">
            <v>665876</v>
          </cell>
          <cell r="J3179">
            <v>2.1100000000000001E-2</v>
          </cell>
          <cell r="K3179">
            <v>1170.8319666666666</v>
          </cell>
          <cell r="L3179">
            <v>0</v>
          </cell>
        </row>
        <row r="3180">
          <cell r="A3180" t="str">
            <v>E346 PRD Other, Ferndale</v>
          </cell>
          <cell r="B3180" t="str">
            <v>E346 PRD Other, Ferndale-3</v>
          </cell>
          <cell r="C3180" t="str">
            <v>403E</v>
          </cell>
          <cell r="E3180">
            <v>43190</v>
          </cell>
          <cell r="F3180">
            <v>665876</v>
          </cell>
          <cell r="G3180">
            <v>2.1100000000000001E-2</v>
          </cell>
          <cell r="H3180">
            <v>1170.83</v>
          </cell>
          <cell r="I3180">
            <v>665876</v>
          </cell>
          <cell r="J3180">
            <v>2.1100000000000001E-2</v>
          </cell>
          <cell r="K3180">
            <v>1170.8319666666666</v>
          </cell>
          <cell r="L3180">
            <v>0</v>
          </cell>
        </row>
        <row r="3181">
          <cell r="A3181" t="str">
            <v>E346 PRD Other, Ferndale</v>
          </cell>
          <cell r="B3181" t="str">
            <v>E346 PRD Other, Ferndale-4</v>
          </cell>
          <cell r="C3181" t="str">
            <v>403E</v>
          </cell>
          <cell r="E3181">
            <v>43220</v>
          </cell>
          <cell r="F3181">
            <v>665876</v>
          </cell>
          <cell r="G3181">
            <v>2.1100000000000001E-2</v>
          </cell>
          <cell r="H3181">
            <v>1170.83</v>
          </cell>
          <cell r="I3181">
            <v>665876</v>
          </cell>
          <cell r="J3181">
            <v>2.1100000000000001E-2</v>
          </cell>
          <cell r="K3181">
            <v>1170.8319666666666</v>
          </cell>
          <cell r="L3181">
            <v>0</v>
          </cell>
        </row>
        <row r="3182">
          <cell r="A3182" t="str">
            <v>E346 PRD Other, Ferndale</v>
          </cell>
          <cell r="B3182" t="str">
            <v>E346 PRD Other, Ferndale-5</v>
          </cell>
          <cell r="C3182" t="str">
            <v>403E</v>
          </cell>
          <cell r="E3182">
            <v>43251</v>
          </cell>
          <cell r="F3182">
            <v>665876</v>
          </cell>
          <cell r="G3182">
            <v>2.1100000000000001E-2</v>
          </cell>
          <cell r="H3182">
            <v>1170.83</v>
          </cell>
          <cell r="I3182">
            <v>665876</v>
          </cell>
          <cell r="J3182">
            <v>2.1100000000000001E-2</v>
          </cell>
          <cell r="K3182">
            <v>1170.8319666666666</v>
          </cell>
          <cell r="L3182">
            <v>0</v>
          </cell>
        </row>
        <row r="3183">
          <cell r="A3183" t="str">
            <v>E346 PRD Other, Ferndale</v>
          </cell>
          <cell r="B3183" t="str">
            <v>E346 PRD Other, Ferndale-6</v>
          </cell>
          <cell r="C3183" t="str">
            <v>403E</v>
          </cell>
          <cell r="E3183">
            <v>43281</v>
          </cell>
          <cell r="F3183">
            <v>665876</v>
          </cell>
          <cell r="G3183">
            <v>2.1100000000000001E-2</v>
          </cell>
          <cell r="H3183">
            <v>1170.83</v>
          </cell>
          <cell r="I3183">
            <v>665876</v>
          </cell>
          <cell r="J3183">
            <v>2.1100000000000001E-2</v>
          </cell>
          <cell r="K3183">
            <v>1170.8319666666666</v>
          </cell>
          <cell r="L3183">
            <v>0</v>
          </cell>
        </row>
        <row r="3184">
          <cell r="A3184" t="str">
            <v>E346 PRD Other, Ferndale</v>
          </cell>
          <cell r="B3184" t="str">
            <v>E346 PRD Other, Ferndale-7</v>
          </cell>
          <cell r="C3184" t="str">
            <v>403E</v>
          </cell>
          <cell r="E3184">
            <v>43312</v>
          </cell>
          <cell r="F3184">
            <v>665876</v>
          </cell>
          <cell r="G3184">
            <v>2.1100000000000001E-2</v>
          </cell>
          <cell r="H3184">
            <v>1170.83</v>
          </cell>
          <cell r="I3184">
            <v>665876</v>
          </cell>
          <cell r="J3184">
            <v>2.1100000000000001E-2</v>
          </cell>
          <cell r="K3184">
            <v>1170.8319666666666</v>
          </cell>
          <cell r="L3184">
            <v>0</v>
          </cell>
        </row>
        <row r="3185">
          <cell r="A3185" t="str">
            <v>E346 PRD Other, Ferndale</v>
          </cell>
          <cell r="B3185" t="str">
            <v>E346 PRD Other, Ferndale-8</v>
          </cell>
          <cell r="C3185" t="str">
            <v>403E</v>
          </cell>
          <cell r="E3185">
            <v>43343</v>
          </cell>
          <cell r="F3185">
            <v>665876</v>
          </cell>
          <cell r="G3185">
            <v>2.1100000000000001E-2</v>
          </cell>
          <cell r="H3185">
            <v>1170.83</v>
          </cell>
          <cell r="I3185">
            <v>665876</v>
          </cell>
          <cell r="J3185">
            <v>2.1100000000000001E-2</v>
          </cell>
          <cell r="K3185">
            <v>1170.8319666666666</v>
          </cell>
          <cell r="L3185">
            <v>0</v>
          </cell>
        </row>
        <row r="3186">
          <cell r="A3186" t="str">
            <v>E346 PRD Other, Ferndale</v>
          </cell>
          <cell r="B3186" t="str">
            <v>E346 PRD Other, Ferndale-9</v>
          </cell>
          <cell r="C3186" t="str">
            <v>403E</v>
          </cell>
          <cell r="E3186">
            <v>43373</v>
          </cell>
          <cell r="F3186">
            <v>665876</v>
          </cell>
          <cell r="G3186">
            <v>2.1100000000000001E-2</v>
          </cell>
          <cell r="H3186">
            <v>1170.83</v>
          </cell>
          <cell r="I3186">
            <v>665876</v>
          </cell>
          <cell r="J3186">
            <v>2.1100000000000001E-2</v>
          </cell>
          <cell r="K3186">
            <v>1170.8319666666666</v>
          </cell>
          <cell r="L3186">
            <v>0</v>
          </cell>
        </row>
        <row r="3187">
          <cell r="A3187" t="str">
            <v>E346 PRD Other, Ferndale</v>
          </cell>
          <cell r="B3187" t="str">
            <v>E346 PRD Other, Ferndale-10</v>
          </cell>
          <cell r="C3187" t="str">
            <v>403E</v>
          </cell>
          <cell r="E3187">
            <v>43404</v>
          </cell>
          <cell r="F3187">
            <v>665876</v>
          </cell>
          <cell r="G3187">
            <v>2.1100000000000001E-2</v>
          </cell>
          <cell r="H3187">
            <v>1170.83</v>
          </cell>
          <cell r="I3187">
            <v>665876</v>
          </cell>
          <cell r="J3187">
            <v>2.1100000000000001E-2</v>
          </cell>
          <cell r="K3187">
            <v>1170.8319666666666</v>
          </cell>
          <cell r="L3187">
            <v>0</v>
          </cell>
        </row>
        <row r="3188">
          <cell r="A3188" t="str">
            <v>E346 PRD Other, Ferndale</v>
          </cell>
          <cell r="B3188" t="str">
            <v>E346 PRD Other, Ferndale-11</v>
          </cell>
          <cell r="C3188" t="str">
            <v>403E</v>
          </cell>
          <cell r="E3188">
            <v>43434</v>
          </cell>
          <cell r="F3188">
            <v>665876</v>
          </cell>
          <cell r="G3188">
            <v>2.1100000000000001E-2</v>
          </cell>
          <cell r="H3188">
            <v>1170.83</v>
          </cell>
          <cell r="I3188">
            <v>665876</v>
          </cell>
          <cell r="J3188">
            <v>2.1100000000000001E-2</v>
          </cell>
          <cell r="K3188">
            <v>1170.8319666666666</v>
          </cell>
          <cell r="L3188">
            <v>0</v>
          </cell>
        </row>
        <row r="3189">
          <cell r="A3189" t="str">
            <v>E346 PRD Other, Ferndale</v>
          </cell>
          <cell r="B3189" t="str">
            <v>E346 PRD Other, Ferndale-12</v>
          </cell>
          <cell r="C3189" t="str">
            <v>403E</v>
          </cell>
          <cell r="E3189">
            <v>43465</v>
          </cell>
          <cell r="F3189">
            <v>665876</v>
          </cell>
          <cell r="G3189">
            <v>2.1100000000000001E-2</v>
          </cell>
          <cell r="H3189">
            <v>1170.83</v>
          </cell>
          <cell r="I3189">
            <v>665876</v>
          </cell>
          <cell r="J3189">
            <v>2.1100000000000001E-2</v>
          </cell>
          <cell r="K3189">
            <v>1170.8319666666666</v>
          </cell>
          <cell r="L3189">
            <v>0</v>
          </cell>
        </row>
        <row r="3190">
          <cell r="A3190" t="str">
            <v>E346 PRD Other, Ferndale Total</v>
          </cell>
          <cell r="C3190" t="str">
            <v>EPRD</v>
          </cell>
          <cell r="E3190" t="str">
            <v>Total</v>
          </cell>
          <cell r="F3190"/>
          <cell r="G3190"/>
          <cell r="H3190">
            <v>14049.96</v>
          </cell>
          <cell r="I3190"/>
          <cell r="J3190">
            <v>0</v>
          </cell>
          <cell r="K3190">
            <v>14049.9836</v>
          </cell>
          <cell r="L3190">
            <v>0.02</v>
          </cell>
        </row>
        <row r="3191">
          <cell r="A3191" t="str">
            <v>E346 PRD Other, Frederickson</v>
          </cell>
          <cell r="B3191" t="str">
            <v>E346 PRD Other, Frederickson-1</v>
          </cell>
          <cell r="C3191" t="str">
            <v>403E</v>
          </cell>
          <cell r="E3191">
            <v>43131</v>
          </cell>
          <cell r="F3191">
            <v>156087.78</v>
          </cell>
          <cell r="G3191">
            <v>2.6999999999999997E-3</v>
          </cell>
          <cell r="H3191">
            <v>35.119999999999997</v>
          </cell>
          <cell r="I3191">
            <v>156087.78</v>
          </cell>
          <cell r="J3191">
            <v>2.6999999999999997E-3</v>
          </cell>
          <cell r="K3191">
            <v>35.119750499999995</v>
          </cell>
          <cell r="L3191">
            <v>0</v>
          </cell>
        </row>
        <row r="3192">
          <cell r="A3192" t="str">
            <v>E346 PRD Other, Frederickson</v>
          </cell>
          <cell r="B3192" t="str">
            <v>E346 PRD Other, Frederickson-2</v>
          </cell>
          <cell r="C3192" t="str">
            <v>403E</v>
          </cell>
          <cell r="E3192">
            <v>43159</v>
          </cell>
          <cell r="F3192">
            <v>156087.78</v>
          </cell>
          <cell r="G3192">
            <v>2.6999999999999997E-3</v>
          </cell>
          <cell r="H3192">
            <v>35.119999999999997</v>
          </cell>
          <cell r="I3192">
            <v>156087.78</v>
          </cell>
          <cell r="J3192">
            <v>2.6999999999999997E-3</v>
          </cell>
          <cell r="K3192">
            <v>35.119750499999995</v>
          </cell>
          <cell r="L3192">
            <v>0</v>
          </cell>
        </row>
        <row r="3193">
          <cell r="A3193" t="str">
            <v>E346 PRD Other, Frederickson</v>
          </cell>
          <cell r="B3193" t="str">
            <v>E346 PRD Other, Frederickson-3</v>
          </cell>
          <cell r="C3193" t="str">
            <v>403E</v>
          </cell>
          <cell r="E3193">
            <v>43190</v>
          </cell>
          <cell r="F3193">
            <v>156087.78</v>
          </cell>
          <cell r="G3193">
            <v>2.6999999999999997E-3</v>
          </cell>
          <cell r="H3193">
            <v>35.119999999999997</v>
          </cell>
          <cell r="I3193">
            <v>156087.78</v>
          </cell>
          <cell r="J3193">
            <v>2.6999999999999997E-3</v>
          </cell>
          <cell r="K3193">
            <v>35.119750499999995</v>
          </cell>
          <cell r="L3193">
            <v>0</v>
          </cell>
        </row>
        <row r="3194">
          <cell r="A3194" t="str">
            <v>E346 PRD Other, Frederickson</v>
          </cell>
          <cell r="B3194" t="str">
            <v>E346 PRD Other, Frederickson-4</v>
          </cell>
          <cell r="C3194" t="str">
            <v>403E</v>
          </cell>
          <cell r="E3194">
            <v>43220</v>
          </cell>
          <cell r="F3194">
            <v>156087.78</v>
          </cell>
          <cell r="G3194">
            <v>2.6999999999999997E-3</v>
          </cell>
          <cell r="H3194">
            <v>35.119999999999997</v>
          </cell>
          <cell r="I3194">
            <v>156087.78</v>
          </cell>
          <cell r="J3194">
            <v>2.6999999999999997E-3</v>
          </cell>
          <cell r="K3194">
            <v>35.119750499999995</v>
          </cell>
          <cell r="L3194">
            <v>0</v>
          </cell>
        </row>
        <row r="3195">
          <cell r="A3195" t="str">
            <v>E346 PRD Other, Frederickson</v>
          </cell>
          <cell r="B3195" t="str">
            <v>E346 PRD Other, Frederickson-5</v>
          </cell>
          <cell r="C3195" t="str">
            <v>403E</v>
          </cell>
          <cell r="E3195">
            <v>43251</v>
          </cell>
          <cell r="F3195">
            <v>156087.78</v>
          </cell>
          <cell r="G3195">
            <v>2.6999999999999997E-3</v>
          </cell>
          <cell r="H3195">
            <v>35.119999999999997</v>
          </cell>
          <cell r="I3195">
            <v>156087.78</v>
          </cell>
          <cell r="J3195">
            <v>2.6999999999999997E-3</v>
          </cell>
          <cell r="K3195">
            <v>35.119750499999995</v>
          </cell>
          <cell r="L3195">
            <v>0</v>
          </cell>
        </row>
        <row r="3196">
          <cell r="A3196" t="str">
            <v>E346 PRD Other, Frederickson</v>
          </cell>
          <cell r="B3196" t="str">
            <v>E346 PRD Other, Frederickson-6</v>
          </cell>
          <cell r="C3196" t="str">
            <v>403E</v>
          </cell>
          <cell r="E3196">
            <v>43281</v>
          </cell>
          <cell r="F3196">
            <v>156087.78</v>
          </cell>
          <cell r="G3196">
            <v>2.6999999999999997E-3</v>
          </cell>
          <cell r="H3196">
            <v>35.119999999999997</v>
          </cell>
          <cell r="I3196">
            <v>156087.78</v>
          </cell>
          <cell r="J3196">
            <v>2.6999999999999997E-3</v>
          </cell>
          <cell r="K3196">
            <v>35.119750499999995</v>
          </cell>
          <cell r="L3196">
            <v>0</v>
          </cell>
        </row>
        <row r="3197">
          <cell r="A3197" t="str">
            <v>E346 PRD Other, Frederickson</v>
          </cell>
          <cell r="B3197" t="str">
            <v>E346 PRD Other, Frederickson-7</v>
          </cell>
          <cell r="C3197" t="str">
            <v>403E</v>
          </cell>
          <cell r="E3197">
            <v>43312</v>
          </cell>
          <cell r="F3197">
            <v>156087.78</v>
          </cell>
          <cell r="G3197">
            <v>2.6999999999999997E-3</v>
          </cell>
          <cell r="H3197">
            <v>35.119999999999997</v>
          </cell>
          <cell r="I3197">
            <v>156087.78</v>
          </cell>
          <cell r="J3197">
            <v>2.6999999999999997E-3</v>
          </cell>
          <cell r="K3197">
            <v>35.119750499999995</v>
          </cell>
          <cell r="L3197">
            <v>0</v>
          </cell>
        </row>
        <row r="3198">
          <cell r="A3198" t="str">
            <v>E346 PRD Other, Frederickson</v>
          </cell>
          <cell r="B3198" t="str">
            <v>E346 PRD Other, Frederickson-8</v>
          </cell>
          <cell r="C3198" t="str">
            <v>403E</v>
          </cell>
          <cell r="E3198">
            <v>43343</v>
          </cell>
          <cell r="F3198">
            <v>156087.78</v>
          </cell>
          <cell r="G3198">
            <v>2.6999999999999997E-3</v>
          </cell>
          <cell r="H3198">
            <v>35.119999999999997</v>
          </cell>
          <cell r="I3198">
            <v>156087.78</v>
          </cell>
          <cell r="J3198">
            <v>2.6999999999999997E-3</v>
          </cell>
          <cell r="K3198">
            <v>35.119750499999995</v>
          </cell>
          <cell r="L3198">
            <v>0</v>
          </cell>
        </row>
        <row r="3199">
          <cell r="A3199" t="str">
            <v>E346 PRD Other, Frederickson</v>
          </cell>
          <cell r="B3199" t="str">
            <v>E346 PRD Other, Frederickson-9</v>
          </cell>
          <cell r="C3199" t="str">
            <v>403E</v>
          </cell>
          <cell r="E3199">
            <v>43373</v>
          </cell>
          <cell r="F3199">
            <v>156087.78</v>
          </cell>
          <cell r="G3199">
            <v>2.6999999999999997E-3</v>
          </cell>
          <cell r="H3199">
            <v>35.119999999999997</v>
          </cell>
          <cell r="I3199">
            <v>156087.78</v>
          </cell>
          <cell r="J3199">
            <v>2.6999999999999997E-3</v>
          </cell>
          <cell r="K3199">
            <v>35.119750499999995</v>
          </cell>
          <cell r="L3199">
            <v>0</v>
          </cell>
        </row>
        <row r="3200">
          <cell r="A3200" t="str">
            <v>E346 PRD Other, Frederickson</v>
          </cell>
          <cell r="B3200" t="str">
            <v>E346 PRD Other, Frederickson-10</v>
          </cell>
          <cell r="C3200" t="str">
            <v>403E</v>
          </cell>
          <cell r="E3200">
            <v>43404</v>
          </cell>
          <cell r="F3200">
            <v>156087.78</v>
          </cell>
          <cell r="G3200">
            <v>2.6999999999999997E-3</v>
          </cell>
          <cell r="H3200">
            <v>35.119999999999997</v>
          </cell>
          <cell r="I3200">
            <v>156087.78</v>
          </cell>
          <cell r="J3200">
            <v>2.6999999999999997E-3</v>
          </cell>
          <cell r="K3200">
            <v>35.119750499999995</v>
          </cell>
          <cell r="L3200">
            <v>0</v>
          </cell>
        </row>
        <row r="3201">
          <cell r="A3201" t="str">
            <v>E346 PRD Other, Frederickson</v>
          </cell>
          <cell r="B3201" t="str">
            <v>E346 PRD Other, Frederickson-11</v>
          </cell>
          <cell r="C3201" t="str">
            <v>403E</v>
          </cell>
          <cell r="E3201">
            <v>43434</v>
          </cell>
          <cell r="F3201">
            <v>156087.78</v>
          </cell>
          <cell r="G3201">
            <v>2.6999999999999997E-3</v>
          </cell>
          <cell r="H3201">
            <v>35.119999999999997</v>
          </cell>
          <cell r="I3201">
            <v>156087.78</v>
          </cell>
          <cell r="J3201">
            <v>2.6999999999999997E-3</v>
          </cell>
          <cell r="K3201">
            <v>35.119750499999995</v>
          </cell>
          <cell r="L3201">
            <v>0</v>
          </cell>
        </row>
        <row r="3202">
          <cell r="A3202" t="str">
            <v>E346 PRD Other, Frederickson</v>
          </cell>
          <cell r="B3202" t="str">
            <v>E346 PRD Other, Frederickson-12</v>
          </cell>
          <cell r="C3202" t="str">
            <v>403E</v>
          </cell>
          <cell r="E3202">
            <v>43465</v>
          </cell>
          <cell r="F3202">
            <v>156087.78</v>
          </cell>
          <cell r="G3202">
            <v>2.6999999999999997E-3</v>
          </cell>
          <cell r="H3202">
            <v>35.119999999999997</v>
          </cell>
          <cell r="I3202">
            <v>156087.78</v>
          </cell>
          <cell r="J3202">
            <v>2.6999999999999997E-3</v>
          </cell>
          <cell r="K3202">
            <v>35.119750499999995</v>
          </cell>
          <cell r="L3202">
            <v>0</v>
          </cell>
        </row>
        <row r="3203">
          <cell r="A3203" t="str">
            <v>E346 PRD Other, Frederickson Total</v>
          </cell>
          <cell r="C3203" t="str">
            <v>EPRD</v>
          </cell>
          <cell r="E3203" t="str">
            <v>Total</v>
          </cell>
          <cell r="F3203"/>
          <cell r="G3203"/>
          <cell r="H3203">
            <v>421.44</v>
          </cell>
          <cell r="I3203"/>
          <cell r="J3203">
            <v>0</v>
          </cell>
          <cell r="K3203">
            <v>421.43700600000005</v>
          </cell>
          <cell r="L3203">
            <v>0</v>
          </cell>
        </row>
        <row r="3204">
          <cell r="A3204" t="str">
            <v>E346 PRD Other, Fredonia</v>
          </cell>
          <cell r="B3204" t="str">
            <v>E346 PRD Other, Fredonia-1</v>
          </cell>
          <cell r="C3204" t="str">
            <v>403E</v>
          </cell>
          <cell r="E3204">
            <v>43131</v>
          </cell>
          <cell r="F3204">
            <v>186110.79</v>
          </cell>
          <cell r="G3204">
            <v>2.23E-2</v>
          </cell>
          <cell r="H3204">
            <v>345.86</v>
          </cell>
          <cell r="I3204">
            <v>186110.79</v>
          </cell>
          <cell r="J3204">
            <v>2.23E-2</v>
          </cell>
          <cell r="K3204">
            <v>345.85588475000003</v>
          </cell>
          <cell r="L3204">
            <v>0</v>
          </cell>
        </row>
        <row r="3205">
          <cell r="A3205" t="str">
            <v>E346 PRD Other, Fredonia</v>
          </cell>
          <cell r="B3205" t="str">
            <v>E346 PRD Other, Fredonia-2</v>
          </cell>
          <cell r="C3205" t="str">
            <v>403E</v>
          </cell>
          <cell r="E3205">
            <v>43159</v>
          </cell>
          <cell r="F3205">
            <v>186110.79</v>
          </cell>
          <cell r="G3205">
            <v>2.23E-2</v>
          </cell>
          <cell r="H3205">
            <v>345.86</v>
          </cell>
          <cell r="I3205">
            <v>186110.79</v>
          </cell>
          <cell r="J3205">
            <v>2.23E-2</v>
          </cell>
          <cell r="K3205">
            <v>345.85588475000003</v>
          </cell>
          <cell r="L3205">
            <v>0</v>
          </cell>
        </row>
        <row r="3206">
          <cell r="A3206" t="str">
            <v>E346 PRD Other, Fredonia</v>
          </cell>
          <cell r="B3206" t="str">
            <v>E346 PRD Other, Fredonia-3</v>
          </cell>
          <cell r="C3206" t="str">
            <v>403E</v>
          </cell>
          <cell r="E3206">
            <v>43190</v>
          </cell>
          <cell r="F3206">
            <v>186110.79</v>
          </cell>
          <cell r="G3206">
            <v>2.23E-2</v>
          </cell>
          <cell r="H3206">
            <v>345.86</v>
          </cell>
          <cell r="I3206">
            <v>186110.79</v>
          </cell>
          <cell r="J3206">
            <v>2.23E-2</v>
          </cell>
          <cell r="K3206">
            <v>345.85588475000003</v>
          </cell>
          <cell r="L3206">
            <v>0</v>
          </cell>
        </row>
        <row r="3207">
          <cell r="A3207" t="str">
            <v>E346 PRD Other, Fredonia</v>
          </cell>
          <cell r="B3207" t="str">
            <v>E346 PRD Other, Fredonia-4</v>
          </cell>
          <cell r="C3207" t="str">
            <v>403E</v>
          </cell>
          <cell r="E3207">
            <v>43220</v>
          </cell>
          <cell r="F3207">
            <v>186110.79</v>
          </cell>
          <cell r="G3207">
            <v>2.23E-2</v>
          </cell>
          <cell r="H3207">
            <v>345.86</v>
          </cell>
          <cell r="I3207">
            <v>186110.79</v>
          </cell>
          <cell r="J3207">
            <v>2.23E-2</v>
          </cell>
          <cell r="K3207">
            <v>345.85588475000003</v>
          </cell>
          <cell r="L3207">
            <v>0</v>
          </cell>
        </row>
        <row r="3208">
          <cell r="A3208" t="str">
            <v>E346 PRD Other, Fredonia</v>
          </cell>
          <cell r="B3208" t="str">
            <v>E346 PRD Other, Fredonia-5</v>
          </cell>
          <cell r="C3208" t="str">
            <v>403E</v>
          </cell>
          <cell r="E3208">
            <v>43251</v>
          </cell>
          <cell r="F3208">
            <v>186110.79</v>
          </cell>
          <cell r="G3208">
            <v>2.23E-2</v>
          </cell>
          <cell r="H3208">
            <v>345.86</v>
          </cell>
          <cell r="I3208">
            <v>186110.79</v>
          </cell>
          <cell r="J3208">
            <v>2.23E-2</v>
          </cell>
          <cell r="K3208">
            <v>345.85588475000003</v>
          </cell>
          <cell r="L3208">
            <v>0</v>
          </cell>
        </row>
        <row r="3209">
          <cell r="A3209" t="str">
            <v>E346 PRD Other, Fredonia</v>
          </cell>
          <cell r="B3209" t="str">
            <v>E346 PRD Other, Fredonia-6</v>
          </cell>
          <cell r="C3209" t="str">
            <v>403E</v>
          </cell>
          <cell r="E3209">
            <v>43281</v>
          </cell>
          <cell r="F3209">
            <v>186110.79</v>
          </cell>
          <cell r="G3209">
            <v>2.23E-2</v>
          </cell>
          <cell r="H3209">
            <v>345.86</v>
          </cell>
          <cell r="I3209">
            <v>186110.79</v>
          </cell>
          <cell r="J3209">
            <v>2.23E-2</v>
          </cell>
          <cell r="K3209">
            <v>345.85588475000003</v>
          </cell>
          <cell r="L3209">
            <v>0</v>
          </cell>
        </row>
        <row r="3210">
          <cell r="A3210" t="str">
            <v>E346 PRD Other, Fredonia</v>
          </cell>
          <cell r="B3210" t="str">
            <v>E346 PRD Other, Fredonia-7</v>
          </cell>
          <cell r="C3210" t="str">
            <v>403E</v>
          </cell>
          <cell r="E3210">
            <v>43312</v>
          </cell>
          <cell r="F3210">
            <v>186110.79</v>
          </cell>
          <cell r="G3210">
            <v>2.23E-2</v>
          </cell>
          <cell r="H3210">
            <v>345.86</v>
          </cell>
          <cell r="I3210">
            <v>186110.79</v>
          </cell>
          <cell r="J3210">
            <v>2.23E-2</v>
          </cell>
          <cell r="K3210">
            <v>345.85588475000003</v>
          </cell>
          <cell r="L3210">
            <v>0</v>
          </cell>
        </row>
        <row r="3211">
          <cell r="A3211" t="str">
            <v>E346 PRD Other, Fredonia</v>
          </cell>
          <cell r="B3211" t="str">
            <v>E346 PRD Other, Fredonia-8</v>
          </cell>
          <cell r="C3211" t="str">
            <v>403E</v>
          </cell>
          <cell r="E3211">
            <v>43343</v>
          </cell>
          <cell r="F3211">
            <v>186110.79</v>
          </cell>
          <cell r="G3211">
            <v>2.23E-2</v>
          </cell>
          <cell r="H3211">
            <v>345.86</v>
          </cell>
          <cell r="I3211">
            <v>186110.79</v>
          </cell>
          <cell r="J3211">
            <v>2.23E-2</v>
          </cell>
          <cell r="K3211">
            <v>345.85588475000003</v>
          </cell>
          <cell r="L3211">
            <v>0</v>
          </cell>
        </row>
        <row r="3212">
          <cell r="A3212" t="str">
            <v>E346 PRD Other, Fredonia</v>
          </cell>
          <cell r="B3212" t="str">
            <v>E346 PRD Other, Fredonia-9</v>
          </cell>
          <cell r="C3212" t="str">
            <v>403E</v>
          </cell>
          <cell r="E3212">
            <v>43373</v>
          </cell>
          <cell r="F3212">
            <v>186110.79</v>
          </cell>
          <cell r="G3212">
            <v>2.23E-2</v>
          </cell>
          <cell r="H3212">
            <v>345.86</v>
          </cell>
          <cell r="I3212">
            <v>186110.79</v>
          </cell>
          <cell r="J3212">
            <v>2.23E-2</v>
          </cell>
          <cell r="K3212">
            <v>345.85588475000003</v>
          </cell>
          <cell r="L3212">
            <v>0</v>
          </cell>
        </row>
        <row r="3213">
          <cell r="A3213" t="str">
            <v>E346 PRD Other, Fredonia</v>
          </cell>
          <cell r="B3213" t="str">
            <v>E346 PRD Other, Fredonia-10</v>
          </cell>
          <cell r="C3213" t="str">
            <v>403E</v>
          </cell>
          <cell r="E3213">
            <v>43404</v>
          </cell>
          <cell r="F3213">
            <v>186110.79</v>
          </cell>
          <cell r="G3213">
            <v>2.23E-2</v>
          </cell>
          <cell r="H3213">
            <v>345.86</v>
          </cell>
          <cell r="I3213">
            <v>186110.79</v>
          </cell>
          <cell r="J3213">
            <v>2.23E-2</v>
          </cell>
          <cell r="K3213">
            <v>345.85588475000003</v>
          </cell>
          <cell r="L3213">
            <v>0</v>
          </cell>
        </row>
        <row r="3214">
          <cell r="A3214" t="str">
            <v>E346 PRD Other, Fredonia</v>
          </cell>
          <cell r="B3214" t="str">
            <v>E346 PRD Other, Fredonia-11</v>
          </cell>
          <cell r="C3214" t="str">
            <v>403E</v>
          </cell>
          <cell r="E3214">
            <v>43434</v>
          </cell>
          <cell r="F3214">
            <v>186110.79</v>
          </cell>
          <cell r="G3214">
            <v>2.23E-2</v>
          </cell>
          <cell r="H3214">
            <v>345.86</v>
          </cell>
          <cell r="I3214">
            <v>186110.79</v>
          </cell>
          <cell r="J3214">
            <v>2.23E-2</v>
          </cell>
          <cell r="K3214">
            <v>345.85588475000003</v>
          </cell>
          <cell r="L3214">
            <v>0</v>
          </cell>
        </row>
        <row r="3215">
          <cell r="A3215" t="str">
            <v>E346 PRD Other, Fredonia</v>
          </cell>
          <cell r="B3215" t="str">
            <v>E346 PRD Other, Fredonia-12</v>
          </cell>
          <cell r="C3215" t="str">
            <v>403E</v>
          </cell>
          <cell r="E3215">
            <v>43465</v>
          </cell>
          <cell r="F3215">
            <v>186110.79</v>
          </cell>
          <cell r="G3215">
            <v>2.23E-2</v>
          </cell>
          <cell r="H3215">
            <v>345.86</v>
          </cell>
          <cell r="I3215">
            <v>186110.79</v>
          </cell>
          <cell r="J3215">
            <v>2.23E-2</v>
          </cell>
          <cell r="K3215">
            <v>345.85588475000003</v>
          </cell>
          <cell r="L3215">
            <v>0</v>
          </cell>
        </row>
        <row r="3216">
          <cell r="A3216" t="str">
            <v>E346 PRD Other, Fredonia Total</v>
          </cell>
          <cell r="C3216" t="str">
            <v>EPRD</v>
          </cell>
          <cell r="E3216" t="str">
            <v>Total</v>
          </cell>
          <cell r="F3216"/>
          <cell r="G3216"/>
          <cell r="H3216">
            <v>4150.3200000000006</v>
          </cell>
          <cell r="I3216"/>
          <cell r="J3216">
            <v>0</v>
          </cell>
          <cell r="K3216">
            <v>4150.2706169999992</v>
          </cell>
          <cell r="L3216">
            <v>-0.05</v>
          </cell>
        </row>
        <row r="3217">
          <cell r="A3217" t="str">
            <v>E346 PRD Other, Fredonia 3&amp;4 OP</v>
          </cell>
          <cell r="B3217" t="str">
            <v>E346 PRD Other, Fredonia 3&amp;4 OP-1</v>
          </cell>
          <cell r="C3217" t="str">
            <v>403E</v>
          </cell>
          <cell r="E3217">
            <v>43131</v>
          </cell>
          <cell r="F3217">
            <v>167226.85</v>
          </cell>
          <cell r="G3217">
            <v>2.23E-2</v>
          </cell>
          <cell r="H3217">
            <v>310.76</v>
          </cell>
          <cell r="I3217">
            <v>167226.85</v>
          </cell>
          <cell r="J3217">
            <v>2.23E-2</v>
          </cell>
          <cell r="K3217">
            <v>310.76322958333338</v>
          </cell>
          <cell r="L3217">
            <v>0</v>
          </cell>
        </row>
        <row r="3218">
          <cell r="A3218" t="str">
            <v>E346 PRD Other, Fredonia 3&amp;4 OP</v>
          </cell>
          <cell r="B3218" t="str">
            <v>E346 PRD Other, Fredonia 3&amp;4 OP-2</v>
          </cell>
          <cell r="C3218" t="str">
            <v>403E</v>
          </cell>
          <cell r="E3218">
            <v>43159</v>
          </cell>
          <cell r="F3218">
            <v>167226.85</v>
          </cell>
          <cell r="G3218">
            <v>2.23E-2</v>
          </cell>
          <cell r="H3218">
            <v>310.76</v>
          </cell>
          <cell r="I3218">
            <v>167226.85</v>
          </cell>
          <cell r="J3218">
            <v>2.23E-2</v>
          </cell>
          <cell r="K3218">
            <v>310.76322958333338</v>
          </cell>
          <cell r="L3218">
            <v>0</v>
          </cell>
        </row>
        <row r="3219">
          <cell r="A3219" t="str">
            <v>E346 PRD Other, Fredonia 3&amp;4 OP</v>
          </cell>
          <cell r="B3219" t="str">
            <v>E346 PRD Other, Fredonia 3&amp;4 OP-3</v>
          </cell>
          <cell r="C3219" t="str">
            <v>403E</v>
          </cell>
          <cell r="E3219">
            <v>43190</v>
          </cell>
          <cell r="F3219">
            <v>167226.85</v>
          </cell>
          <cell r="G3219">
            <v>2.23E-2</v>
          </cell>
          <cell r="H3219">
            <v>310.76</v>
          </cell>
          <cell r="I3219">
            <v>167226.85</v>
          </cell>
          <cell r="J3219">
            <v>2.23E-2</v>
          </cell>
          <cell r="K3219">
            <v>310.76322958333338</v>
          </cell>
          <cell r="L3219">
            <v>0</v>
          </cell>
        </row>
        <row r="3220">
          <cell r="A3220" t="str">
            <v>E346 PRD Other, Fredonia 3&amp;4 OP</v>
          </cell>
          <cell r="B3220" t="str">
            <v>E346 PRD Other, Fredonia 3&amp;4 OP-4</v>
          </cell>
          <cell r="C3220" t="str">
            <v>403E</v>
          </cell>
          <cell r="E3220">
            <v>43220</v>
          </cell>
          <cell r="F3220">
            <v>167226.85</v>
          </cell>
          <cell r="G3220">
            <v>2.23E-2</v>
          </cell>
          <cell r="H3220">
            <v>310.76</v>
          </cell>
          <cell r="I3220">
            <v>167226.85</v>
          </cell>
          <cell r="J3220">
            <v>2.23E-2</v>
          </cell>
          <cell r="K3220">
            <v>310.76322958333338</v>
          </cell>
          <cell r="L3220">
            <v>0</v>
          </cell>
        </row>
        <row r="3221">
          <cell r="A3221" t="str">
            <v>E346 PRD Other, Fredonia 3&amp;4 OP</v>
          </cell>
          <cell r="B3221" t="str">
            <v>E346 PRD Other, Fredonia 3&amp;4 OP-5</v>
          </cell>
          <cell r="C3221" t="str">
            <v>403E</v>
          </cell>
          <cell r="E3221">
            <v>43251</v>
          </cell>
          <cell r="F3221">
            <v>167226.85</v>
          </cell>
          <cell r="G3221">
            <v>2.23E-2</v>
          </cell>
          <cell r="H3221">
            <v>310.76</v>
          </cell>
          <cell r="I3221">
            <v>167226.85</v>
          </cell>
          <cell r="J3221">
            <v>2.23E-2</v>
          </cell>
          <cell r="K3221">
            <v>310.76322958333338</v>
          </cell>
          <cell r="L3221">
            <v>0</v>
          </cell>
        </row>
        <row r="3222">
          <cell r="A3222" t="str">
            <v>E346 PRD Other, Fredonia 3&amp;4 OP</v>
          </cell>
          <cell r="B3222" t="str">
            <v>E346 PRD Other, Fredonia 3&amp;4 OP-6</v>
          </cell>
          <cell r="C3222" t="str">
            <v>403E</v>
          </cell>
          <cell r="E3222">
            <v>43281</v>
          </cell>
          <cell r="F3222">
            <v>167226.85</v>
          </cell>
          <cell r="G3222">
            <v>2.23E-2</v>
          </cell>
          <cell r="H3222">
            <v>310.76</v>
          </cell>
          <cell r="I3222">
            <v>167226.85</v>
          </cell>
          <cell r="J3222">
            <v>2.23E-2</v>
          </cell>
          <cell r="K3222">
            <v>310.76322958333338</v>
          </cell>
          <cell r="L3222">
            <v>0</v>
          </cell>
        </row>
        <row r="3223">
          <cell r="A3223" t="str">
            <v>E346 PRD Other, Fredonia 3&amp;4 OP</v>
          </cell>
          <cell r="B3223" t="str">
            <v>E346 PRD Other, Fredonia 3&amp;4 OP-7</v>
          </cell>
          <cell r="C3223" t="str">
            <v>403E</v>
          </cell>
          <cell r="E3223">
            <v>43312</v>
          </cell>
          <cell r="F3223">
            <v>167226.85</v>
          </cell>
          <cell r="G3223">
            <v>2.23E-2</v>
          </cell>
          <cell r="H3223">
            <v>310.76</v>
          </cell>
          <cell r="I3223">
            <v>167226.85</v>
          </cell>
          <cell r="J3223">
            <v>2.23E-2</v>
          </cell>
          <cell r="K3223">
            <v>310.76322958333338</v>
          </cell>
          <cell r="L3223">
            <v>0</v>
          </cell>
        </row>
        <row r="3224">
          <cell r="A3224" t="str">
            <v>E346 PRD Other, Fredonia 3&amp;4 OP</v>
          </cell>
          <cell r="B3224" t="str">
            <v>E346 PRD Other, Fredonia 3&amp;4 OP-8</v>
          </cell>
          <cell r="C3224" t="str">
            <v>403E</v>
          </cell>
          <cell r="E3224">
            <v>43343</v>
          </cell>
          <cell r="F3224">
            <v>167226.85</v>
          </cell>
          <cell r="G3224">
            <v>2.23E-2</v>
          </cell>
          <cell r="H3224">
            <v>310.76</v>
          </cell>
          <cell r="I3224">
            <v>167226.85</v>
          </cell>
          <cell r="J3224">
            <v>2.23E-2</v>
          </cell>
          <cell r="K3224">
            <v>310.76322958333338</v>
          </cell>
          <cell r="L3224">
            <v>0</v>
          </cell>
        </row>
        <row r="3225">
          <cell r="A3225" t="str">
            <v>E346 PRD Other, Fredonia 3&amp;4 OP</v>
          </cell>
          <cell r="B3225" t="str">
            <v>E346 PRD Other, Fredonia 3&amp;4 OP-9</v>
          </cell>
          <cell r="C3225" t="str">
            <v>403E</v>
          </cell>
          <cell r="E3225">
            <v>43373</v>
          </cell>
          <cell r="F3225">
            <v>167226.85</v>
          </cell>
          <cell r="G3225">
            <v>2.23E-2</v>
          </cell>
          <cell r="H3225">
            <v>310.76</v>
          </cell>
          <cell r="I3225">
            <v>167226.85</v>
          </cell>
          <cell r="J3225">
            <v>2.23E-2</v>
          </cell>
          <cell r="K3225">
            <v>310.76322958333338</v>
          </cell>
          <cell r="L3225">
            <v>0</v>
          </cell>
        </row>
        <row r="3226">
          <cell r="A3226" t="str">
            <v>E346 PRD Other, Fredonia 3&amp;4 OP</v>
          </cell>
          <cell r="B3226" t="str">
            <v>E346 PRD Other, Fredonia 3&amp;4 OP-10</v>
          </cell>
          <cell r="C3226" t="str">
            <v>403E</v>
          </cell>
          <cell r="E3226">
            <v>43404</v>
          </cell>
          <cell r="F3226">
            <v>167226.85</v>
          </cell>
          <cell r="G3226">
            <v>2.23E-2</v>
          </cell>
          <cell r="H3226">
            <v>310.76</v>
          </cell>
          <cell r="I3226">
            <v>167226.85</v>
          </cell>
          <cell r="J3226">
            <v>2.23E-2</v>
          </cell>
          <cell r="K3226">
            <v>310.76322958333338</v>
          </cell>
          <cell r="L3226">
            <v>0</v>
          </cell>
        </row>
        <row r="3227">
          <cell r="A3227" t="str">
            <v>E346 PRD Other, Fredonia 3&amp;4 OP</v>
          </cell>
          <cell r="B3227" t="str">
            <v>E346 PRD Other, Fredonia 3&amp;4 OP-11</v>
          </cell>
          <cell r="C3227" t="str">
            <v>403E</v>
          </cell>
          <cell r="E3227">
            <v>43434</v>
          </cell>
          <cell r="F3227">
            <v>167226.85</v>
          </cell>
          <cell r="G3227">
            <v>2.23E-2</v>
          </cell>
          <cell r="H3227">
            <v>310.76</v>
          </cell>
          <cell r="I3227">
            <v>167226.85</v>
          </cell>
          <cell r="J3227">
            <v>2.23E-2</v>
          </cell>
          <cell r="K3227">
            <v>310.76322958333338</v>
          </cell>
          <cell r="L3227">
            <v>0</v>
          </cell>
        </row>
        <row r="3228">
          <cell r="A3228" t="str">
            <v>E346 PRD Other, Fredonia 3&amp;4 OP</v>
          </cell>
          <cell r="B3228" t="str">
            <v>E346 PRD Other, Fredonia 3&amp;4 OP-12</v>
          </cell>
          <cell r="C3228" t="str">
            <v>403E</v>
          </cell>
          <cell r="E3228">
            <v>43465</v>
          </cell>
          <cell r="F3228">
            <v>167226.85</v>
          </cell>
          <cell r="G3228">
            <v>2.23E-2</v>
          </cell>
          <cell r="H3228">
            <v>310.76</v>
          </cell>
          <cell r="I3228">
            <v>167226.85</v>
          </cell>
          <cell r="J3228">
            <v>2.23E-2</v>
          </cell>
          <cell r="K3228">
            <v>310.76322958333338</v>
          </cell>
          <cell r="L3228">
            <v>0</v>
          </cell>
        </row>
        <row r="3229">
          <cell r="A3229" t="str">
            <v>E346 PRD Other, Fredonia 3&amp;4 OP Total</v>
          </cell>
          <cell r="C3229" t="str">
            <v>EPRD</v>
          </cell>
          <cell r="E3229" t="str">
            <v>Total</v>
          </cell>
          <cell r="F3229"/>
          <cell r="G3229"/>
          <cell r="H3229">
            <v>3729.1200000000008</v>
          </cell>
          <cell r="I3229"/>
          <cell r="J3229">
            <v>0</v>
          </cell>
          <cell r="K3229">
            <v>3729.1587549999999</v>
          </cell>
          <cell r="L3229">
            <v>0.04</v>
          </cell>
        </row>
        <row r="3230">
          <cell r="A3230" t="str">
            <v>E346 PRD Other, Goldendale OP</v>
          </cell>
          <cell r="B3230" t="str">
            <v>E346 PRD Other, Goldendale OP-1</v>
          </cell>
          <cell r="C3230" t="str">
            <v>403E</v>
          </cell>
          <cell r="E3230">
            <v>43131</v>
          </cell>
          <cell r="F3230">
            <v>2134388</v>
          </cell>
          <cell r="G3230">
            <v>1.0800000000000001E-2</v>
          </cell>
          <cell r="H3230">
            <v>-4862.0300000000007</v>
          </cell>
          <cell r="I3230">
            <v>2134388</v>
          </cell>
          <cell r="J3230">
            <v>1.0800000000000001E-2</v>
          </cell>
          <cell r="K3230">
            <v>1920.9492</v>
          </cell>
          <cell r="L3230">
            <v>6782.98</v>
          </cell>
        </row>
        <row r="3231">
          <cell r="A3231" t="str">
            <v>E346 PRD Other, Goldendale OP</v>
          </cell>
          <cell r="B3231" t="str">
            <v>E346 PRD Other, Goldendale OP-2</v>
          </cell>
          <cell r="C3231" t="str">
            <v>403E</v>
          </cell>
          <cell r="E3231">
            <v>43159</v>
          </cell>
          <cell r="F3231">
            <v>2134388</v>
          </cell>
          <cell r="G3231">
            <v>1.0800000000000001E-2</v>
          </cell>
          <cell r="H3231">
            <v>1920.95</v>
          </cell>
          <cell r="I3231">
            <v>2134388</v>
          </cell>
          <cell r="J3231">
            <v>1.0800000000000001E-2</v>
          </cell>
          <cell r="K3231">
            <v>1920.9492</v>
          </cell>
          <cell r="L3231">
            <v>0</v>
          </cell>
        </row>
        <row r="3232">
          <cell r="A3232" t="str">
            <v>E346 PRD Other, Goldendale OP</v>
          </cell>
          <cell r="B3232" t="str">
            <v>E346 PRD Other, Goldendale OP-3</v>
          </cell>
          <cell r="C3232" t="str">
            <v>403E</v>
          </cell>
          <cell r="E3232">
            <v>43190</v>
          </cell>
          <cell r="F3232">
            <v>2134388</v>
          </cell>
          <cell r="G3232">
            <v>1.0800000000000001E-2</v>
          </cell>
          <cell r="H3232">
            <v>1920.95</v>
          </cell>
          <cell r="I3232">
            <v>2134388</v>
          </cell>
          <cell r="J3232">
            <v>1.0800000000000001E-2</v>
          </cell>
          <cell r="K3232">
            <v>1920.9492</v>
          </cell>
          <cell r="L3232">
            <v>0</v>
          </cell>
        </row>
        <row r="3233">
          <cell r="A3233" t="str">
            <v>E346 PRD Other, Goldendale OP</v>
          </cell>
          <cell r="B3233" t="str">
            <v>E346 PRD Other, Goldendale OP-4</v>
          </cell>
          <cell r="C3233" t="str">
            <v>403E</v>
          </cell>
          <cell r="E3233">
            <v>43220</v>
          </cell>
          <cell r="F3233">
            <v>2134388</v>
          </cell>
          <cell r="G3233">
            <v>1.0800000000000001E-2</v>
          </cell>
          <cell r="H3233">
            <v>1920.95</v>
          </cell>
          <cell r="I3233">
            <v>2134388</v>
          </cell>
          <cell r="J3233">
            <v>1.0800000000000001E-2</v>
          </cell>
          <cell r="K3233">
            <v>1920.9492</v>
          </cell>
          <cell r="L3233">
            <v>0</v>
          </cell>
        </row>
        <row r="3234">
          <cell r="A3234" t="str">
            <v>E346 PRD Other, Goldendale OP</v>
          </cell>
          <cell r="B3234" t="str">
            <v>E346 PRD Other, Goldendale OP-5</v>
          </cell>
          <cell r="C3234" t="str">
            <v>403E</v>
          </cell>
          <cell r="E3234">
            <v>43251</v>
          </cell>
          <cell r="F3234">
            <v>2134388</v>
          </cell>
          <cell r="G3234">
            <v>1.0800000000000001E-2</v>
          </cell>
          <cell r="H3234">
            <v>1920.95</v>
          </cell>
          <cell r="I3234">
            <v>2134388</v>
          </cell>
          <cell r="J3234">
            <v>1.0800000000000001E-2</v>
          </cell>
          <cell r="K3234">
            <v>1920.9492</v>
          </cell>
          <cell r="L3234">
            <v>0</v>
          </cell>
        </row>
        <row r="3235">
          <cell r="A3235" t="str">
            <v>E346 PRD Other, Goldendale OP</v>
          </cell>
          <cell r="B3235" t="str">
            <v>E346 PRD Other, Goldendale OP-6</v>
          </cell>
          <cell r="C3235" t="str">
            <v>403E</v>
          </cell>
          <cell r="E3235">
            <v>43281</v>
          </cell>
          <cell r="F3235">
            <v>2134388</v>
          </cell>
          <cell r="G3235">
            <v>1.0800000000000001E-2</v>
          </cell>
          <cell r="H3235">
            <v>1920.95</v>
          </cell>
          <cell r="I3235">
            <v>2134388</v>
          </cell>
          <cell r="J3235">
            <v>1.0800000000000001E-2</v>
          </cell>
          <cell r="K3235">
            <v>1920.9492</v>
          </cell>
          <cell r="L3235">
            <v>0</v>
          </cell>
        </row>
        <row r="3236">
          <cell r="A3236" t="str">
            <v>E346 PRD Other, Goldendale OP</v>
          </cell>
          <cell r="B3236" t="str">
            <v>E346 PRD Other, Goldendale OP-7</v>
          </cell>
          <cell r="C3236" t="str">
            <v>403E</v>
          </cell>
          <cell r="E3236">
            <v>43312</v>
          </cell>
          <cell r="F3236">
            <v>2134388</v>
          </cell>
          <cell r="G3236">
            <v>1.0800000000000001E-2</v>
          </cell>
          <cell r="H3236">
            <v>1920.95</v>
          </cell>
          <cell r="I3236">
            <v>2134388</v>
          </cell>
          <cell r="J3236">
            <v>1.0800000000000001E-2</v>
          </cell>
          <cell r="K3236">
            <v>1920.9492</v>
          </cell>
          <cell r="L3236">
            <v>0</v>
          </cell>
        </row>
        <row r="3237">
          <cell r="A3237" t="str">
            <v>E346 PRD Other, Goldendale OP</v>
          </cell>
          <cell r="B3237" t="str">
            <v>E346 PRD Other, Goldendale OP-8</v>
          </cell>
          <cell r="C3237" t="str">
            <v>403E</v>
          </cell>
          <cell r="E3237">
            <v>43343</v>
          </cell>
          <cell r="F3237">
            <v>2134388</v>
          </cell>
          <cell r="G3237">
            <v>1.0800000000000001E-2</v>
          </cell>
          <cell r="H3237">
            <v>1920.95</v>
          </cell>
          <cell r="I3237">
            <v>2134388</v>
          </cell>
          <cell r="J3237">
            <v>1.0800000000000001E-2</v>
          </cell>
          <cell r="K3237">
            <v>1920.9492</v>
          </cell>
          <cell r="L3237">
            <v>0</v>
          </cell>
        </row>
        <row r="3238">
          <cell r="A3238" t="str">
            <v>E346 PRD Other, Goldendale OP</v>
          </cell>
          <cell r="B3238" t="str">
            <v>E346 PRD Other, Goldendale OP-9</v>
          </cell>
          <cell r="C3238" t="str">
            <v>403E</v>
          </cell>
          <cell r="E3238">
            <v>43373</v>
          </cell>
          <cell r="F3238">
            <v>2134388</v>
          </cell>
          <cell r="G3238">
            <v>1.0800000000000001E-2</v>
          </cell>
          <cell r="H3238">
            <v>1920.95</v>
          </cell>
          <cell r="I3238">
            <v>2134388</v>
          </cell>
          <cell r="J3238">
            <v>1.0800000000000001E-2</v>
          </cell>
          <cell r="K3238">
            <v>1920.9492</v>
          </cell>
          <cell r="L3238">
            <v>0</v>
          </cell>
        </row>
        <row r="3239">
          <cell r="A3239" t="str">
            <v>E346 PRD Other, Goldendale OP</v>
          </cell>
          <cell r="B3239" t="str">
            <v>E346 PRD Other, Goldendale OP-10</v>
          </cell>
          <cell r="C3239" t="str">
            <v>403E</v>
          </cell>
          <cell r="E3239">
            <v>43404</v>
          </cell>
          <cell r="F3239">
            <v>2134388</v>
          </cell>
          <cell r="G3239">
            <v>1.0800000000000001E-2</v>
          </cell>
          <cell r="H3239">
            <v>1920.95</v>
          </cell>
          <cell r="I3239">
            <v>2134388</v>
          </cell>
          <cell r="J3239">
            <v>1.0800000000000001E-2</v>
          </cell>
          <cell r="K3239">
            <v>1920.9492</v>
          </cell>
          <cell r="L3239">
            <v>0</v>
          </cell>
        </row>
        <row r="3240">
          <cell r="A3240" t="str">
            <v>E346 PRD Other, Goldendale OP</v>
          </cell>
          <cell r="B3240" t="str">
            <v>E346 PRD Other, Goldendale OP-11</v>
          </cell>
          <cell r="C3240" t="str">
            <v>403E</v>
          </cell>
          <cell r="E3240">
            <v>43434</v>
          </cell>
          <cell r="F3240">
            <v>2134388</v>
          </cell>
          <cell r="G3240">
            <v>1.0800000000000001E-2</v>
          </cell>
          <cell r="H3240">
            <v>1920.95</v>
          </cell>
          <cell r="I3240">
            <v>2134388</v>
          </cell>
          <cell r="J3240">
            <v>1.0800000000000001E-2</v>
          </cell>
          <cell r="K3240">
            <v>1920.9492</v>
          </cell>
          <cell r="L3240">
            <v>0</v>
          </cell>
        </row>
        <row r="3241">
          <cell r="A3241" t="str">
            <v>E346 PRD Other, Goldendale OP</v>
          </cell>
          <cell r="B3241" t="str">
            <v>E346 PRD Other, Goldendale OP-12</v>
          </cell>
          <cell r="C3241" t="str">
            <v>403E</v>
          </cell>
          <cell r="E3241">
            <v>43465</v>
          </cell>
          <cell r="F3241">
            <v>2134388</v>
          </cell>
          <cell r="G3241">
            <v>1.0800000000000001E-2</v>
          </cell>
          <cell r="H3241">
            <v>1920.95</v>
          </cell>
          <cell r="I3241">
            <v>2134388</v>
          </cell>
          <cell r="J3241">
            <v>1.0800000000000001E-2</v>
          </cell>
          <cell r="K3241">
            <v>1920.9492</v>
          </cell>
          <cell r="L3241">
            <v>0</v>
          </cell>
        </row>
        <row r="3242">
          <cell r="A3242" t="str">
            <v>E346 PRD Other, Goldendale OP Total</v>
          </cell>
          <cell r="C3242" t="str">
            <v>EPRD</v>
          </cell>
          <cell r="E3242" t="str">
            <v>Total</v>
          </cell>
          <cell r="F3242"/>
          <cell r="G3242"/>
          <cell r="H3242">
            <v>16268.420000000002</v>
          </cell>
          <cell r="I3242"/>
          <cell r="J3242">
            <v>0</v>
          </cell>
          <cell r="K3242">
            <v>23051.390399999993</v>
          </cell>
          <cell r="L3242">
            <v>6782.97</v>
          </cell>
        </row>
        <row r="3243">
          <cell r="A3243" t="str">
            <v xml:space="preserve">E346 PRD Other, Mint Farm </v>
          </cell>
          <cell r="B3243" t="str">
            <v>E346 PRD Other, Mint Farm -1</v>
          </cell>
          <cell r="C3243" t="str">
            <v>403E</v>
          </cell>
          <cell r="E3243">
            <v>43131</v>
          </cell>
          <cell r="F3243">
            <v>80761.05</v>
          </cell>
          <cell r="G3243">
            <v>2.8499999999999998E-2</v>
          </cell>
          <cell r="H3243">
            <v>191.80999999999997</v>
          </cell>
          <cell r="I3243">
            <v>289692.87</v>
          </cell>
          <cell r="J3243">
            <v>2.8499999999999998E-2</v>
          </cell>
          <cell r="K3243">
            <v>688.02056624999989</v>
          </cell>
          <cell r="L3243">
            <v>496.21</v>
          </cell>
        </row>
        <row r="3244">
          <cell r="A3244" t="str">
            <v xml:space="preserve">E346 PRD Other, Mint Farm </v>
          </cell>
          <cell r="B3244" t="str">
            <v>E346 PRD Other, Mint Farm -2</v>
          </cell>
          <cell r="C3244" t="str">
            <v>403E</v>
          </cell>
          <cell r="E3244">
            <v>43159</v>
          </cell>
          <cell r="F3244">
            <v>80761.05</v>
          </cell>
          <cell r="G3244">
            <v>2.8499999999999998E-2</v>
          </cell>
          <cell r="H3244">
            <v>191.80999999999997</v>
          </cell>
          <cell r="I3244">
            <v>289692.87</v>
          </cell>
          <cell r="J3244">
            <v>2.8499999999999998E-2</v>
          </cell>
          <cell r="K3244">
            <v>688.02056624999989</v>
          </cell>
          <cell r="L3244">
            <v>496.21</v>
          </cell>
        </row>
        <row r="3245">
          <cell r="A3245" t="str">
            <v xml:space="preserve">E346 PRD Other, Mint Farm </v>
          </cell>
          <cell r="B3245" t="str">
            <v>E346 PRD Other, Mint Farm -3</v>
          </cell>
          <cell r="C3245" t="str">
            <v>403E</v>
          </cell>
          <cell r="E3245">
            <v>43190</v>
          </cell>
          <cell r="F3245">
            <v>80761.05</v>
          </cell>
          <cell r="G3245">
            <v>2.8499999999999998E-2</v>
          </cell>
          <cell r="H3245">
            <v>191.80999999999997</v>
          </cell>
          <cell r="I3245">
            <v>289692.87</v>
          </cell>
          <cell r="J3245">
            <v>2.8499999999999998E-2</v>
          </cell>
          <cell r="K3245">
            <v>688.02056624999989</v>
          </cell>
          <cell r="L3245">
            <v>496.21</v>
          </cell>
        </row>
        <row r="3246">
          <cell r="A3246" t="str">
            <v xml:space="preserve">E346 PRD Other, Mint Farm </v>
          </cell>
          <cell r="B3246" t="str">
            <v>E346 PRD Other, Mint Farm -4</v>
          </cell>
          <cell r="C3246" t="str">
            <v>403E</v>
          </cell>
          <cell r="E3246">
            <v>43220</v>
          </cell>
          <cell r="F3246">
            <v>80761.05</v>
          </cell>
          <cell r="G3246">
            <v>2.8499999999999998E-2</v>
          </cell>
          <cell r="H3246">
            <v>191.80999999999997</v>
          </cell>
          <cell r="I3246">
            <v>289692.87</v>
          </cell>
          <cell r="J3246">
            <v>2.8499999999999998E-2</v>
          </cell>
          <cell r="K3246">
            <v>688.02056624999989</v>
          </cell>
          <cell r="L3246">
            <v>496.21</v>
          </cell>
        </row>
        <row r="3247">
          <cell r="A3247" t="str">
            <v xml:space="preserve">E346 PRD Other, Mint Farm </v>
          </cell>
          <cell r="B3247" t="str">
            <v>E346 PRD Other, Mint Farm -5</v>
          </cell>
          <cell r="C3247" t="str">
            <v>403E</v>
          </cell>
          <cell r="E3247">
            <v>43251</v>
          </cell>
          <cell r="F3247">
            <v>80761.05</v>
          </cell>
          <cell r="G3247">
            <v>2.8499999999999998E-2</v>
          </cell>
          <cell r="H3247">
            <v>191.80999999999997</v>
          </cell>
          <cell r="I3247">
            <v>289692.87</v>
          </cell>
          <cell r="J3247">
            <v>2.8499999999999998E-2</v>
          </cell>
          <cell r="K3247">
            <v>688.02056624999989</v>
          </cell>
          <cell r="L3247">
            <v>496.21</v>
          </cell>
        </row>
        <row r="3248">
          <cell r="A3248" t="str">
            <v xml:space="preserve">E346 PRD Other, Mint Farm </v>
          </cell>
          <cell r="B3248" t="str">
            <v>E346 PRD Other, Mint Farm -6</v>
          </cell>
          <cell r="C3248" t="str">
            <v>403E</v>
          </cell>
          <cell r="E3248">
            <v>43281</v>
          </cell>
          <cell r="F3248">
            <v>80761.05</v>
          </cell>
          <cell r="G3248">
            <v>2.8499999999999998E-2</v>
          </cell>
          <cell r="H3248">
            <v>191.80999999999997</v>
          </cell>
          <cell r="I3248">
            <v>289692.87</v>
          </cell>
          <cell r="J3248">
            <v>2.8499999999999998E-2</v>
          </cell>
          <cell r="K3248">
            <v>688.02056624999989</v>
          </cell>
          <cell r="L3248">
            <v>496.21</v>
          </cell>
        </row>
        <row r="3249">
          <cell r="A3249" t="str">
            <v xml:space="preserve">E346 PRD Other, Mint Farm </v>
          </cell>
          <cell r="B3249" t="str">
            <v>E346 PRD Other, Mint Farm -7</v>
          </cell>
          <cell r="C3249" t="str">
            <v>403E</v>
          </cell>
          <cell r="E3249">
            <v>43312</v>
          </cell>
          <cell r="F3249">
            <v>119667.51</v>
          </cell>
          <cell r="G3249">
            <v>2.8499999999999998E-2</v>
          </cell>
          <cell r="H3249">
            <v>284.20999999999998</v>
          </cell>
          <cell r="I3249">
            <v>289692.87</v>
          </cell>
          <cell r="J3249">
            <v>2.8499999999999998E-2</v>
          </cell>
          <cell r="K3249">
            <v>688.02056624999989</v>
          </cell>
          <cell r="L3249">
            <v>403.81</v>
          </cell>
        </row>
        <row r="3250">
          <cell r="A3250" t="str">
            <v xml:space="preserve">E346 PRD Other, Mint Farm </v>
          </cell>
          <cell r="B3250" t="str">
            <v>E346 PRD Other, Mint Farm -8</v>
          </cell>
          <cell r="C3250" t="str">
            <v>403E</v>
          </cell>
          <cell r="E3250">
            <v>43343</v>
          </cell>
          <cell r="F3250">
            <v>158573.97</v>
          </cell>
          <cell r="G3250">
            <v>2.8499999999999998E-2</v>
          </cell>
          <cell r="H3250">
            <v>376.61</v>
          </cell>
          <cell r="I3250">
            <v>289692.87</v>
          </cell>
          <cell r="J3250">
            <v>2.8499999999999998E-2</v>
          </cell>
          <cell r="K3250">
            <v>688.02056624999989</v>
          </cell>
          <cell r="L3250">
            <v>311.41000000000003</v>
          </cell>
        </row>
        <row r="3251">
          <cell r="A3251" t="str">
            <v xml:space="preserve">E346 PRD Other, Mint Farm </v>
          </cell>
          <cell r="B3251" t="str">
            <v>E346 PRD Other, Mint Farm -9</v>
          </cell>
          <cell r="C3251" t="str">
            <v>403E</v>
          </cell>
          <cell r="E3251">
            <v>43373</v>
          </cell>
          <cell r="F3251">
            <v>203000.97</v>
          </cell>
          <cell r="G3251">
            <v>2.8499999999999998E-2</v>
          </cell>
          <cell r="H3251">
            <v>482.12</v>
          </cell>
          <cell r="I3251">
            <v>289692.87</v>
          </cell>
          <cell r="J3251">
            <v>2.8499999999999998E-2</v>
          </cell>
          <cell r="K3251">
            <v>688.02056624999989</v>
          </cell>
          <cell r="L3251">
            <v>205.9</v>
          </cell>
        </row>
        <row r="3252">
          <cell r="A3252" t="str">
            <v xml:space="preserve">E346 PRD Other, Mint Farm </v>
          </cell>
          <cell r="B3252" t="str">
            <v>E346 PRD Other, Mint Farm -10</v>
          </cell>
          <cell r="C3252" t="str">
            <v>403E</v>
          </cell>
          <cell r="E3252">
            <v>43404</v>
          </cell>
          <cell r="F3252">
            <v>247427.97</v>
          </cell>
          <cell r="G3252">
            <v>2.8499999999999998E-2</v>
          </cell>
          <cell r="H3252">
            <v>587.64</v>
          </cell>
          <cell r="I3252">
            <v>289692.87</v>
          </cell>
          <cell r="J3252">
            <v>2.8499999999999998E-2</v>
          </cell>
          <cell r="K3252">
            <v>688.02056624999989</v>
          </cell>
          <cell r="L3252">
            <v>100.38</v>
          </cell>
        </row>
        <row r="3253">
          <cell r="A3253" t="str">
            <v xml:space="preserve">E346 PRD Other, Mint Farm </v>
          </cell>
          <cell r="B3253" t="str">
            <v>E346 PRD Other, Mint Farm -11</v>
          </cell>
          <cell r="C3253" t="str">
            <v>403E</v>
          </cell>
          <cell r="E3253">
            <v>43434</v>
          </cell>
          <cell r="F3253">
            <v>247427.97</v>
          </cell>
          <cell r="G3253">
            <v>2.8499999999999998E-2</v>
          </cell>
          <cell r="H3253">
            <v>587.64</v>
          </cell>
          <cell r="I3253">
            <v>289692.87</v>
          </cell>
          <cell r="J3253">
            <v>2.8499999999999998E-2</v>
          </cell>
          <cell r="K3253">
            <v>688.02056624999989</v>
          </cell>
          <cell r="L3253">
            <v>100.38</v>
          </cell>
        </row>
        <row r="3254">
          <cell r="A3254" t="str">
            <v xml:space="preserve">E346 PRD Other, Mint Farm </v>
          </cell>
          <cell r="B3254" t="str">
            <v>E346 PRD Other, Mint Farm -12</v>
          </cell>
          <cell r="C3254" t="str">
            <v>403E</v>
          </cell>
          <cell r="E3254">
            <v>43465</v>
          </cell>
          <cell r="F3254">
            <v>289692.87</v>
          </cell>
          <cell r="G3254">
            <v>2.8499999999999998E-2</v>
          </cell>
          <cell r="H3254">
            <v>688.02</v>
          </cell>
          <cell r="I3254">
            <v>289692.87</v>
          </cell>
          <cell r="J3254">
            <v>2.8499999999999998E-2</v>
          </cell>
          <cell r="K3254">
            <v>688.02056624999989</v>
          </cell>
          <cell r="L3254">
            <v>0</v>
          </cell>
        </row>
        <row r="3255">
          <cell r="A3255" t="str">
            <v>E346 PRD Other, Mint Farm  Total</v>
          </cell>
          <cell r="C3255" t="str">
            <v>EPRD</v>
          </cell>
          <cell r="E3255" t="str">
            <v>Total</v>
          </cell>
          <cell r="F3255"/>
          <cell r="G3255"/>
          <cell r="H3255">
            <v>4157.0999999999995</v>
          </cell>
          <cell r="I3255"/>
          <cell r="J3255">
            <v>0</v>
          </cell>
          <cell r="K3255">
            <v>8256.2467950000009</v>
          </cell>
          <cell r="L3255">
            <v>4099.1499999999996</v>
          </cell>
        </row>
        <row r="3256">
          <cell r="A3256" t="str">
            <v>E346 PRD Other, Mint Farm OP</v>
          </cell>
          <cell r="B3256" t="str">
            <v>E346 PRD Other, Mint Farm OP-1</v>
          </cell>
          <cell r="C3256" t="str">
            <v>403E</v>
          </cell>
          <cell r="E3256">
            <v>43131</v>
          </cell>
          <cell r="F3256">
            <v>636604</v>
          </cell>
          <cell r="G3256">
            <v>2.8499999999999998E-2</v>
          </cell>
          <cell r="H3256">
            <v>1511.93</v>
          </cell>
          <cell r="I3256">
            <v>636604</v>
          </cell>
          <cell r="J3256">
            <v>2.8499999999999998E-2</v>
          </cell>
          <cell r="K3256">
            <v>1511.9345000000001</v>
          </cell>
          <cell r="L3256">
            <v>0</v>
          </cell>
        </row>
        <row r="3257">
          <cell r="A3257" t="str">
            <v>E346 PRD Other, Mint Farm OP</v>
          </cell>
          <cell r="B3257" t="str">
            <v>E346 PRD Other, Mint Farm OP-2</v>
          </cell>
          <cell r="C3257" t="str">
            <v>403E</v>
          </cell>
          <cell r="E3257">
            <v>43159</v>
          </cell>
          <cell r="F3257">
            <v>636604</v>
          </cell>
          <cell r="G3257">
            <v>2.8499999999999998E-2</v>
          </cell>
          <cell r="H3257">
            <v>1511.93</v>
          </cell>
          <cell r="I3257">
            <v>636604</v>
          </cell>
          <cell r="J3257">
            <v>2.8499999999999998E-2</v>
          </cell>
          <cell r="K3257">
            <v>1511.9345000000001</v>
          </cell>
          <cell r="L3257">
            <v>0</v>
          </cell>
        </row>
        <row r="3258">
          <cell r="A3258" t="str">
            <v>E346 PRD Other, Mint Farm OP</v>
          </cell>
          <cell r="B3258" t="str">
            <v>E346 PRD Other, Mint Farm OP-3</v>
          </cell>
          <cell r="C3258" t="str">
            <v>403E</v>
          </cell>
          <cell r="E3258">
            <v>43190</v>
          </cell>
          <cell r="F3258">
            <v>636604</v>
          </cell>
          <cell r="G3258">
            <v>2.8499999999999998E-2</v>
          </cell>
          <cell r="H3258">
            <v>1511.93</v>
          </cell>
          <cell r="I3258">
            <v>636604</v>
          </cell>
          <cell r="J3258">
            <v>2.8499999999999998E-2</v>
          </cell>
          <cell r="K3258">
            <v>1511.9345000000001</v>
          </cell>
          <cell r="L3258">
            <v>0</v>
          </cell>
        </row>
        <row r="3259">
          <cell r="A3259" t="str">
            <v>E346 PRD Other, Mint Farm OP</v>
          </cell>
          <cell r="B3259" t="str">
            <v>E346 PRD Other, Mint Farm OP-4</v>
          </cell>
          <cell r="C3259" t="str">
            <v>403E</v>
          </cell>
          <cell r="E3259">
            <v>43220</v>
          </cell>
          <cell r="F3259">
            <v>636604</v>
          </cell>
          <cell r="G3259">
            <v>2.8499999999999998E-2</v>
          </cell>
          <cell r="H3259">
            <v>1511.93</v>
          </cell>
          <cell r="I3259">
            <v>636604</v>
          </cell>
          <cell r="J3259">
            <v>2.8499999999999998E-2</v>
          </cell>
          <cell r="K3259">
            <v>1511.9345000000001</v>
          </cell>
          <cell r="L3259">
            <v>0</v>
          </cell>
        </row>
        <row r="3260">
          <cell r="A3260" t="str">
            <v>E346 PRD Other, Mint Farm OP</v>
          </cell>
          <cell r="B3260" t="str">
            <v>E346 PRD Other, Mint Farm OP-5</v>
          </cell>
          <cell r="C3260" t="str">
            <v>403E</v>
          </cell>
          <cell r="E3260">
            <v>43251</v>
          </cell>
          <cell r="F3260">
            <v>636604</v>
          </cell>
          <cell r="G3260">
            <v>2.8499999999999998E-2</v>
          </cell>
          <cell r="H3260">
            <v>1511.93</v>
          </cell>
          <cell r="I3260">
            <v>636604</v>
          </cell>
          <cell r="J3260">
            <v>2.8499999999999998E-2</v>
          </cell>
          <cell r="K3260">
            <v>1511.9345000000001</v>
          </cell>
          <cell r="L3260">
            <v>0</v>
          </cell>
        </row>
        <row r="3261">
          <cell r="A3261" t="str">
            <v>E346 PRD Other, Mint Farm OP</v>
          </cell>
          <cell r="B3261" t="str">
            <v>E346 PRD Other, Mint Farm OP-6</v>
          </cell>
          <cell r="C3261" t="str">
            <v>403E</v>
          </cell>
          <cell r="E3261">
            <v>43281</v>
          </cell>
          <cell r="F3261">
            <v>636604</v>
          </cell>
          <cell r="G3261">
            <v>2.8499999999999998E-2</v>
          </cell>
          <cell r="H3261">
            <v>1511.93</v>
          </cell>
          <cell r="I3261">
            <v>636604</v>
          </cell>
          <cell r="J3261">
            <v>2.8499999999999998E-2</v>
          </cell>
          <cell r="K3261">
            <v>1511.9345000000001</v>
          </cell>
          <cell r="L3261">
            <v>0</v>
          </cell>
        </row>
        <row r="3262">
          <cell r="A3262" t="str">
            <v>E346 PRD Other, Mint Farm OP</v>
          </cell>
          <cell r="B3262" t="str">
            <v>E346 PRD Other, Mint Farm OP-7</v>
          </cell>
          <cell r="C3262" t="str">
            <v>403E</v>
          </cell>
          <cell r="E3262">
            <v>43312</v>
          </cell>
          <cell r="F3262">
            <v>636604</v>
          </cell>
          <cell r="G3262">
            <v>2.8499999999999998E-2</v>
          </cell>
          <cell r="H3262">
            <v>1511.93</v>
          </cell>
          <cell r="I3262">
            <v>636604</v>
          </cell>
          <cell r="J3262">
            <v>2.8499999999999998E-2</v>
          </cell>
          <cell r="K3262">
            <v>1511.9345000000001</v>
          </cell>
          <cell r="L3262">
            <v>0</v>
          </cell>
        </row>
        <row r="3263">
          <cell r="A3263" t="str">
            <v>E346 PRD Other, Mint Farm OP</v>
          </cell>
          <cell r="B3263" t="str">
            <v>E346 PRD Other, Mint Farm OP-8</v>
          </cell>
          <cell r="C3263" t="str">
            <v>403E</v>
          </cell>
          <cell r="E3263">
            <v>43343</v>
          </cell>
          <cell r="F3263">
            <v>636604</v>
          </cell>
          <cell r="G3263">
            <v>2.8499999999999998E-2</v>
          </cell>
          <cell r="H3263">
            <v>1511.93</v>
          </cell>
          <cell r="I3263">
            <v>636604</v>
          </cell>
          <cell r="J3263">
            <v>2.8499999999999998E-2</v>
          </cell>
          <cell r="K3263">
            <v>1511.9345000000001</v>
          </cell>
          <cell r="L3263">
            <v>0</v>
          </cell>
        </row>
        <row r="3264">
          <cell r="A3264" t="str">
            <v>E346 PRD Other, Mint Farm OP</v>
          </cell>
          <cell r="B3264" t="str">
            <v>E346 PRD Other, Mint Farm OP-9</v>
          </cell>
          <cell r="C3264" t="str">
            <v>403E</v>
          </cell>
          <cell r="E3264">
            <v>43373</v>
          </cell>
          <cell r="F3264">
            <v>636604</v>
          </cell>
          <cell r="G3264">
            <v>2.8499999999999998E-2</v>
          </cell>
          <cell r="H3264">
            <v>1511.93</v>
          </cell>
          <cell r="I3264">
            <v>636604</v>
          </cell>
          <cell r="J3264">
            <v>2.8499999999999998E-2</v>
          </cell>
          <cell r="K3264">
            <v>1511.9345000000001</v>
          </cell>
          <cell r="L3264">
            <v>0</v>
          </cell>
        </row>
        <row r="3265">
          <cell r="A3265" t="str">
            <v>E346 PRD Other, Mint Farm OP</v>
          </cell>
          <cell r="B3265" t="str">
            <v>E346 PRD Other, Mint Farm OP-10</v>
          </cell>
          <cell r="C3265" t="str">
            <v>403E</v>
          </cell>
          <cell r="E3265">
            <v>43404</v>
          </cell>
          <cell r="F3265">
            <v>636604</v>
          </cell>
          <cell r="G3265">
            <v>2.8499999999999998E-2</v>
          </cell>
          <cell r="H3265">
            <v>1511.93</v>
          </cell>
          <cell r="I3265">
            <v>636604</v>
          </cell>
          <cell r="J3265">
            <v>2.8499999999999998E-2</v>
          </cell>
          <cell r="K3265">
            <v>1511.9345000000001</v>
          </cell>
          <cell r="L3265">
            <v>0</v>
          </cell>
        </row>
        <row r="3266">
          <cell r="A3266" t="str">
            <v>E346 PRD Other, Mint Farm OP</v>
          </cell>
          <cell r="B3266" t="str">
            <v>E346 PRD Other, Mint Farm OP-11</v>
          </cell>
          <cell r="C3266" t="str">
            <v>403E</v>
          </cell>
          <cell r="E3266">
            <v>43434</v>
          </cell>
          <cell r="F3266">
            <v>636604</v>
          </cell>
          <cell r="G3266">
            <v>2.8499999999999998E-2</v>
          </cell>
          <cell r="H3266">
            <v>1511.93</v>
          </cell>
          <cell r="I3266">
            <v>636604</v>
          </cell>
          <cell r="J3266">
            <v>2.8499999999999998E-2</v>
          </cell>
          <cell r="K3266">
            <v>1511.9345000000001</v>
          </cell>
          <cell r="L3266">
            <v>0</v>
          </cell>
        </row>
        <row r="3267">
          <cell r="A3267" t="str">
            <v>E346 PRD Other, Mint Farm OP</v>
          </cell>
          <cell r="B3267" t="str">
            <v>E346 PRD Other, Mint Farm OP-12</v>
          </cell>
          <cell r="C3267" t="str">
            <v>403E</v>
          </cell>
          <cell r="E3267">
            <v>43465</v>
          </cell>
          <cell r="F3267">
            <v>636604</v>
          </cell>
          <cell r="G3267">
            <v>2.8499999999999998E-2</v>
          </cell>
          <cell r="H3267">
            <v>1511.93</v>
          </cell>
          <cell r="I3267">
            <v>636604</v>
          </cell>
          <cell r="J3267">
            <v>2.8499999999999998E-2</v>
          </cell>
          <cell r="K3267">
            <v>1511.9345000000001</v>
          </cell>
          <cell r="L3267">
            <v>0</v>
          </cell>
        </row>
        <row r="3268">
          <cell r="A3268" t="str">
            <v>E346 PRD Other, Mint Farm OP Total</v>
          </cell>
          <cell r="C3268" t="str">
            <v>EPRD</v>
          </cell>
          <cell r="E3268" t="str">
            <v>Total</v>
          </cell>
          <cell r="F3268"/>
          <cell r="G3268"/>
          <cell r="H3268">
            <v>18143.16</v>
          </cell>
          <cell r="I3268"/>
          <cell r="J3268">
            <v>0</v>
          </cell>
          <cell r="K3268">
            <v>18143.213999999996</v>
          </cell>
          <cell r="L3268">
            <v>0.05</v>
          </cell>
        </row>
        <row r="3269">
          <cell r="A3269" t="str">
            <v>E346 PRD Other, Sumas OP</v>
          </cell>
          <cell r="B3269" t="str">
            <v>E346 PRD Other, Sumas OP-1</v>
          </cell>
          <cell r="C3269" t="str">
            <v>403E</v>
          </cell>
          <cell r="E3269">
            <v>43131</v>
          </cell>
          <cell r="F3269">
            <v>2151935.7200000002</v>
          </cell>
          <cell r="G3269">
            <v>1.0200000000000001E-2</v>
          </cell>
          <cell r="H3269">
            <v>1829.14</v>
          </cell>
          <cell r="I3269">
            <v>2191391.34</v>
          </cell>
          <cell r="J3269">
            <v>1.0200000000000001E-2</v>
          </cell>
          <cell r="K3269">
            <v>1862.6826389999999</v>
          </cell>
          <cell r="L3269">
            <v>33.54</v>
          </cell>
        </row>
        <row r="3270">
          <cell r="A3270" t="str">
            <v>E346 PRD Other, Sumas OP</v>
          </cell>
          <cell r="B3270" t="str">
            <v>E346 PRD Other, Sumas OP-2</v>
          </cell>
          <cell r="C3270" t="str">
            <v>403E</v>
          </cell>
          <cell r="E3270">
            <v>43159</v>
          </cell>
          <cell r="F3270">
            <v>2151935.7200000002</v>
          </cell>
          <cell r="G3270">
            <v>1.0200000000000001E-2</v>
          </cell>
          <cell r="H3270">
            <v>1829.14</v>
          </cell>
          <cell r="I3270">
            <v>2191391.34</v>
          </cell>
          <cell r="J3270">
            <v>1.0200000000000001E-2</v>
          </cell>
          <cell r="K3270">
            <v>1862.6826389999999</v>
          </cell>
          <cell r="L3270">
            <v>33.54</v>
          </cell>
        </row>
        <row r="3271">
          <cell r="A3271" t="str">
            <v>E346 PRD Other, Sumas OP</v>
          </cell>
          <cell r="B3271" t="str">
            <v>E346 PRD Other, Sumas OP-3</v>
          </cell>
          <cell r="C3271" t="str">
            <v>403E</v>
          </cell>
          <cell r="E3271">
            <v>43190</v>
          </cell>
          <cell r="F3271">
            <v>2151935.7200000002</v>
          </cell>
          <cell r="G3271">
            <v>1.0200000000000001E-2</v>
          </cell>
          <cell r="H3271">
            <v>1829.14</v>
          </cell>
          <cell r="I3271">
            <v>2191391.34</v>
          </cell>
          <cell r="J3271">
            <v>1.0200000000000001E-2</v>
          </cell>
          <cell r="K3271">
            <v>1862.6826389999999</v>
          </cell>
          <cell r="L3271">
            <v>33.54</v>
          </cell>
        </row>
        <row r="3272">
          <cell r="A3272" t="str">
            <v>E346 PRD Other, Sumas OP</v>
          </cell>
          <cell r="B3272" t="str">
            <v>E346 PRD Other, Sumas OP-4</v>
          </cell>
          <cell r="C3272" t="str">
            <v>403E</v>
          </cell>
          <cell r="E3272">
            <v>43220</v>
          </cell>
          <cell r="F3272">
            <v>2151935.7200000002</v>
          </cell>
          <cell r="G3272">
            <v>1.0200000000000001E-2</v>
          </cell>
          <cell r="H3272">
            <v>1829.14</v>
          </cell>
          <cell r="I3272">
            <v>2191391.34</v>
          </cell>
          <cell r="J3272">
            <v>1.0200000000000001E-2</v>
          </cell>
          <cell r="K3272">
            <v>1862.6826389999999</v>
          </cell>
          <cell r="L3272">
            <v>33.54</v>
          </cell>
        </row>
        <row r="3273">
          <cell r="A3273" t="str">
            <v>E346 PRD Other, Sumas OP</v>
          </cell>
          <cell r="B3273" t="str">
            <v>E346 PRD Other, Sumas OP-5</v>
          </cell>
          <cell r="C3273" t="str">
            <v>403E</v>
          </cell>
          <cell r="E3273">
            <v>43251</v>
          </cell>
          <cell r="F3273">
            <v>2151935.7200000002</v>
          </cell>
          <cell r="G3273">
            <v>1.0200000000000001E-2</v>
          </cell>
          <cell r="H3273">
            <v>1829.14</v>
          </cell>
          <cell r="I3273">
            <v>2191391.34</v>
          </cell>
          <cell r="J3273">
            <v>1.0200000000000001E-2</v>
          </cell>
          <cell r="K3273">
            <v>1862.6826389999999</v>
          </cell>
          <cell r="L3273">
            <v>33.54</v>
          </cell>
        </row>
        <row r="3274">
          <cell r="A3274" t="str">
            <v>E346 PRD Other, Sumas OP</v>
          </cell>
          <cell r="B3274" t="str">
            <v>E346 PRD Other, Sumas OP-6</v>
          </cell>
          <cell r="C3274" t="str">
            <v>403E</v>
          </cell>
          <cell r="E3274">
            <v>43281</v>
          </cell>
          <cell r="F3274">
            <v>2151935.7200000002</v>
          </cell>
          <cell r="G3274">
            <v>1.0200000000000001E-2</v>
          </cell>
          <cell r="H3274">
            <v>1829.14</v>
          </cell>
          <cell r="I3274">
            <v>2191391.34</v>
          </cell>
          <cell r="J3274">
            <v>1.0200000000000001E-2</v>
          </cell>
          <cell r="K3274">
            <v>1862.6826389999999</v>
          </cell>
          <cell r="L3274">
            <v>33.54</v>
          </cell>
        </row>
        <row r="3275">
          <cell r="A3275" t="str">
            <v>E346 PRD Other, Sumas OP</v>
          </cell>
          <cell r="B3275" t="str">
            <v>E346 PRD Other, Sumas OP-7</v>
          </cell>
          <cell r="C3275" t="str">
            <v>403E</v>
          </cell>
          <cell r="E3275">
            <v>43312</v>
          </cell>
          <cell r="F3275">
            <v>2151935.7200000002</v>
          </cell>
          <cell r="G3275">
            <v>1.0200000000000001E-2</v>
          </cell>
          <cell r="H3275">
            <v>1829.14</v>
          </cell>
          <cell r="I3275">
            <v>2191391.34</v>
          </cell>
          <cell r="J3275">
            <v>1.0200000000000001E-2</v>
          </cell>
          <cell r="K3275">
            <v>1862.6826389999999</v>
          </cell>
          <cell r="L3275">
            <v>33.54</v>
          </cell>
        </row>
        <row r="3276">
          <cell r="A3276" t="str">
            <v>E346 PRD Other, Sumas OP</v>
          </cell>
          <cell r="B3276" t="str">
            <v>E346 PRD Other, Sumas OP-8</v>
          </cell>
          <cell r="C3276" t="str">
            <v>403E</v>
          </cell>
          <cell r="E3276">
            <v>43343</v>
          </cell>
          <cell r="F3276">
            <v>2151935.7200000002</v>
          </cell>
          <cell r="G3276">
            <v>1.0200000000000001E-2</v>
          </cell>
          <cell r="H3276">
            <v>1829.14</v>
          </cell>
          <cell r="I3276">
            <v>2191391.34</v>
          </cell>
          <cell r="J3276">
            <v>1.0200000000000001E-2</v>
          </cell>
          <cell r="K3276">
            <v>1862.6826389999999</v>
          </cell>
          <cell r="L3276">
            <v>33.54</v>
          </cell>
        </row>
        <row r="3277">
          <cell r="A3277" t="str">
            <v>E346 PRD Other, Sumas OP</v>
          </cell>
          <cell r="B3277" t="str">
            <v>E346 PRD Other, Sumas OP-9</v>
          </cell>
          <cell r="C3277" t="str">
            <v>403E</v>
          </cell>
          <cell r="E3277">
            <v>43373</v>
          </cell>
          <cell r="F3277">
            <v>2151935.7200000002</v>
          </cell>
          <cell r="G3277">
            <v>1.0200000000000001E-2</v>
          </cell>
          <cell r="H3277">
            <v>1829.14</v>
          </cell>
          <cell r="I3277">
            <v>2191391.34</v>
          </cell>
          <cell r="J3277">
            <v>1.0200000000000001E-2</v>
          </cell>
          <cell r="K3277">
            <v>1862.6826389999999</v>
          </cell>
          <cell r="L3277">
            <v>33.54</v>
          </cell>
        </row>
        <row r="3278">
          <cell r="A3278" t="str">
            <v>E346 PRD Other, Sumas OP</v>
          </cell>
          <cell r="B3278" t="str">
            <v>E346 PRD Other, Sumas OP-10</v>
          </cell>
          <cell r="C3278" t="str">
            <v>403E</v>
          </cell>
          <cell r="E3278">
            <v>43404</v>
          </cell>
          <cell r="F3278">
            <v>2151935.7200000002</v>
          </cell>
          <cell r="G3278">
            <v>1.0200000000000001E-2</v>
          </cell>
          <cell r="H3278">
            <v>1829.14</v>
          </cell>
          <cell r="I3278">
            <v>2191391.34</v>
          </cell>
          <cell r="J3278">
            <v>1.0200000000000001E-2</v>
          </cell>
          <cell r="K3278">
            <v>1862.6826389999999</v>
          </cell>
          <cell r="L3278">
            <v>33.54</v>
          </cell>
        </row>
        <row r="3279">
          <cell r="A3279" t="str">
            <v>E346 PRD Other, Sumas OP</v>
          </cell>
          <cell r="B3279" t="str">
            <v>E346 PRD Other, Sumas OP-11</v>
          </cell>
          <cell r="C3279" t="str">
            <v>403E</v>
          </cell>
          <cell r="E3279">
            <v>43434</v>
          </cell>
          <cell r="F3279">
            <v>2171663.5299999998</v>
          </cell>
          <cell r="G3279">
            <v>1.0200000000000001E-2</v>
          </cell>
          <cell r="H3279">
            <v>1845.92</v>
          </cell>
          <cell r="I3279">
            <v>2191391.34</v>
          </cell>
          <cell r="J3279">
            <v>1.0200000000000001E-2</v>
          </cell>
          <cell r="K3279">
            <v>1862.6826389999999</v>
          </cell>
          <cell r="L3279">
            <v>16.760000000000002</v>
          </cell>
        </row>
        <row r="3280">
          <cell r="A3280" t="str">
            <v>E346 PRD Other, Sumas OP</v>
          </cell>
          <cell r="B3280" t="str">
            <v>E346 PRD Other, Sumas OP-12</v>
          </cell>
          <cell r="C3280" t="str">
            <v>403E</v>
          </cell>
          <cell r="E3280">
            <v>43465</v>
          </cell>
          <cell r="F3280">
            <v>2191391.34</v>
          </cell>
          <cell r="G3280">
            <v>1.0200000000000001E-2</v>
          </cell>
          <cell r="H3280">
            <v>1862.6799999999998</v>
          </cell>
          <cell r="I3280">
            <v>2191391.34</v>
          </cell>
          <cell r="J3280">
            <v>1.0200000000000001E-2</v>
          </cell>
          <cell r="K3280">
            <v>1862.6826389999999</v>
          </cell>
          <cell r="L3280">
            <v>0</v>
          </cell>
        </row>
        <row r="3281">
          <cell r="A3281" t="str">
            <v>E346 PRD Other, Sumas OP Total</v>
          </cell>
          <cell r="C3281" t="str">
            <v>EPRD</v>
          </cell>
          <cell r="E3281" t="str">
            <v>Total</v>
          </cell>
          <cell r="F3281"/>
          <cell r="G3281"/>
          <cell r="H3281">
            <v>22000</v>
          </cell>
          <cell r="I3281"/>
          <cell r="J3281">
            <v>0</v>
          </cell>
          <cell r="K3281">
            <v>22352.191667999996</v>
          </cell>
          <cell r="L3281">
            <v>352.19</v>
          </cell>
        </row>
        <row r="3282">
          <cell r="A3282" t="str">
            <v>E346 PRD Other, Whitehorn 2-3 Com</v>
          </cell>
          <cell r="B3282" t="str">
            <v>E346 PRD Other, Whitehorn 2-3 Com-1</v>
          </cell>
          <cell r="C3282" t="str">
            <v>403E</v>
          </cell>
          <cell r="E3282">
            <v>43131</v>
          </cell>
          <cell r="F3282">
            <v>46462.34</v>
          </cell>
          <cell r="G3282">
            <v>2.5399999999999999E-2</v>
          </cell>
          <cell r="H3282">
            <v>98.350000000000009</v>
          </cell>
          <cell r="I3282">
            <v>46462.34</v>
          </cell>
          <cell r="J3282">
            <v>2.5399999999999999E-2</v>
          </cell>
          <cell r="K3282">
            <v>98.34528633333332</v>
          </cell>
          <cell r="L3282">
            <v>0</v>
          </cell>
        </row>
        <row r="3283">
          <cell r="A3283" t="str">
            <v>E346 PRD Other, Whitehorn 2-3 Com</v>
          </cell>
          <cell r="B3283" t="str">
            <v>E346 PRD Other, Whitehorn 2-3 Com-2</v>
          </cell>
          <cell r="C3283" t="str">
            <v>403E</v>
          </cell>
          <cell r="E3283">
            <v>43159</v>
          </cell>
          <cell r="F3283">
            <v>46462.34</v>
          </cell>
          <cell r="G3283">
            <v>2.5399999999999999E-2</v>
          </cell>
          <cell r="H3283">
            <v>98.350000000000009</v>
          </cell>
          <cell r="I3283">
            <v>46462.34</v>
          </cell>
          <cell r="J3283">
            <v>2.5399999999999999E-2</v>
          </cell>
          <cell r="K3283">
            <v>98.34528633333332</v>
          </cell>
          <cell r="L3283">
            <v>0</v>
          </cell>
        </row>
        <row r="3284">
          <cell r="A3284" t="str">
            <v>E346 PRD Other, Whitehorn 2-3 Com</v>
          </cell>
          <cell r="B3284" t="str">
            <v>E346 PRD Other, Whitehorn 2-3 Com-3</v>
          </cell>
          <cell r="C3284" t="str">
            <v>403E</v>
          </cell>
          <cell r="E3284">
            <v>43190</v>
          </cell>
          <cell r="F3284">
            <v>46462.34</v>
          </cell>
          <cell r="G3284">
            <v>2.5399999999999999E-2</v>
          </cell>
          <cell r="H3284">
            <v>98.350000000000009</v>
          </cell>
          <cell r="I3284">
            <v>46462.34</v>
          </cell>
          <cell r="J3284">
            <v>2.5399999999999999E-2</v>
          </cell>
          <cell r="K3284">
            <v>98.34528633333332</v>
          </cell>
          <cell r="L3284">
            <v>0</v>
          </cell>
        </row>
        <row r="3285">
          <cell r="A3285" t="str">
            <v>E346 PRD Other, Whitehorn 2-3 Com</v>
          </cell>
          <cell r="B3285" t="str">
            <v>E346 PRD Other, Whitehorn 2-3 Com-4</v>
          </cell>
          <cell r="C3285" t="str">
            <v>403E</v>
          </cell>
          <cell r="E3285">
            <v>43220</v>
          </cell>
          <cell r="F3285">
            <v>46462.34</v>
          </cell>
          <cell r="G3285">
            <v>2.5399999999999999E-2</v>
          </cell>
          <cell r="H3285">
            <v>98.350000000000009</v>
          </cell>
          <cell r="I3285">
            <v>46462.34</v>
          </cell>
          <cell r="J3285">
            <v>2.5399999999999999E-2</v>
          </cell>
          <cell r="K3285">
            <v>98.34528633333332</v>
          </cell>
          <cell r="L3285">
            <v>0</v>
          </cell>
        </row>
        <row r="3286">
          <cell r="A3286" t="str">
            <v>E346 PRD Other, Whitehorn 2-3 Com</v>
          </cell>
          <cell r="B3286" t="str">
            <v>E346 PRD Other, Whitehorn 2-3 Com-5</v>
          </cell>
          <cell r="C3286" t="str">
            <v>403E</v>
          </cell>
          <cell r="E3286">
            <v>43251</v>
          </cell>
          <cell r="F3286">
            <v>46462.34</v>
          </cell>
          <cell r="G3286">
            <v>2.5399999999999999E-2</v>
          </cell>
          <cell r="H3286">
            <v>98.350000000000009</v>
          </cell>
          <cell r="I3286">
            <v>46462.34</v>
          </cell>
          <cell r="J3286">
            <v>2.5399999999999999E-2</v>
          </cell>
          <cell r="K3286">
            <v>98.34528633333332</v>
          </cell>
          <cell r="L3286">
            <v>0</v>
          </cell>
        </row>
        <row r="3287">
          <cell r="A3287" t="str">
            <v>E346 PRD Other, Whitehorn 2-3 Com</v>
          </cell>
          <cell r="B3287" t="str">
            <v>E346 PRD Other, Whitehorn 2-3 Com-6</v>
          </cell>
          <cell r="C3287" t="str">
            <v>403E</v>
          </cell>
          <cell r="E3287">
            <v>43281</v>
          </cell>
          <cell r="F3287">
            <v>46462.34</v>
          </cell>
          <cell r="G3287">
            <v>2.5399999999999999E-2</v>
          </cell>
          <cell r="H3287">
            <v>98.350000000000009</v>
          </cell>
          <cell r="I3287">
            <v>46462.34</v>
          </cell>
          <cell r="J3287">
            <v>2.5399999999999999E-2</v>
          </cell>
          <cell r="K3287">
            <v>98.34528633333332</v>
          </cell>
          <cell r="L3287">
            <v>0</v>
          </cell>
        </row>
        <row r="3288">
          <cell r="A3288" t="str">
            <v>E346 PRD Other, Whitehorn 2-3 Com</v>
          </cell>
          <cell r="B3288" t="str">
            <v>E346 PRD Other, Whitehorn 2-3 Com-7</v>
          </cell>
          <cell r="C3288" t="str">
            <v>403E</v>
          </cell>
          <cell r="E3288">
            <v>43312</v>
          </cell>
          <cell r="F3288">
            <v>46462.34</v>
          </cell>
          <cell r="G3288">
            <v>2.5399999999999999E-2</v>
          </cell>
          <cell r="H3288">
            <v>98.350000000000009</v>
          </cell>
          <cell r="I3288">
            <v>46462.34</v>
          </cell>
          <cell r="J3288">
            <v>2.5399999999999999E-2</v>
          </cell>
          <cell r="K3288">
            <v>98.34528633333332</v>
          </cell>
          <cell r="L3288">
            <v>0</v>
          </cell>
        </row>
        <row r="3289">
          <cell r="A3289" t="str">
            <v>E346 PRD Other, Whitehorn 2-3 Com</v>
          </cell>
          <cell r="B3289" t="str">
            <v>E346 PRD Other, Whitehorn 2-3 Com-8</v>
          </cell>
          <cell r="C3289" t="str">
            <v>403E</v>
          </cell>
          <cell r="E3289">
            <v>43343</v>
          </cell>
          <cell r="F3289">
            <v>46462.34</v>
          </cell>
          <cell r="G3289">
            <v>2.5399999999999999E-2</v>
          </cell>
          <cell r="H3289">
            <v>98.350000000000009</v>
          </cell>
          <cell r="I3289">
            <v>46462.34</v>
          </cell>
          <cell r="J3289">
            <v>2.5399999999999999E-2</v>
          </cell>
          <cell r="K3289">
            <v>98.34528633333332</v>
          </cell>
          <cell r="L3289">
            <v>0</v>
          </cell>
        </row>
        <row r="3290">
          <cell r="A3290" t="str">
            <v>E346 PRD Other, Whitehorn 2-3 Com</v>
          </cell>
          <cell r="B3290" t="str">
            <v>E346 PRD Other, Whitehorn 2-3 Com-9</v>
          </cell>
          <cell r="C3290" t="str">
            <v>403E</v>
          </cell>
          <cell r="E3290">
            <v>43373</v>
          </cell>
          <cell r="F3290">
            <v>46462.34</v>
          </cell>
          <cell r="G3290">
            <v>2.5399999999999999E-2</v>
          </cell>
          <cell r="H3290">
            <v>98.350000000000009</v>
          </cell>
          <cell r="I3290">
            <v>46462.34</v>
          </cell>
          <cell r="J3290">
            <v>2.5399999999999999E-2</v>
          </cell>
          <cell r="K3290">
            <v>98.34528633333332</v>
          </cell>
          <cell r="L3290">
            <v>0</v>
          </cell>
        </row>
        <row r="3291">
          <cell r="A3291" t="str">
            <v>E346 PRD Other, Whitehorn 2-3 Com</v>
          </cell>
          <cell r="B3291" t="str">
            <v>E346 PRD Other, Whitehorn 2-3 Com-10</v>
          </cell>
          <cell r="C3291" t="str">
            <v>403E</v>
          </cell>
          <cell r="E3291">
            <v>43404</v>
          </cell>
          <cell r="F3291">
            <v>46462.34</v>
          </cell>
          <cell r="G3291">
            <v>2.5399999999999999E-2</v>
          </cell>
          <cell r="H3291">
            <v>98.350000000000009</v>
          </cell>
          <cell r="I3291">
            <v>46462.34</v>
          </cell>
          <cell r="J3291">
            <v>2.5399999999999999E-2</v>
          </cell>
          <cell r="K3291">
            <v>98.34528633333332</v>
          </cell>
          <cell r="L3291">
            <v>0</v>
          </cell>
        </row>
        <row r="3292">
          <cell r="A3292" t="str">
            <v>E346 PRD Other, Whitehorn 2-3 Com</v>
          </cell>
          <cell r="B3292" t="str">
            <v>E346 PRD Other, Whitehorn 2-3 Com-11</v>
          </cell>
          <cell r="C3292" t="str">
            <v>403E</v>
          </cell>
          <cell r="E3292">
            <v>43434</v>
          </cell>
          <cell r="F3292">
            <v>46462.34</v>
          </cell>
          <cell r="G3292">
            <v>2.5399999999999999E-2</v>
          </cell>
          <cell r="H3292">
            <v>98.350000000000009</v>
          </cell>
          <cell r="I3292">
            <v>46462.34</v>
          </cell>
          <cell r="J3292">
            <v>2.5399999999999999E-2</v>
          </cell>
          <cell r="K3292">
            <v>98.34528633333332</v>
          </cell>
          <cell r="L3292">
            <v>0</v>
          </cell>
        </row>
        <row r="3293">
          <cell r="A3293" t="str">
            <v>E346 PRD Other, Whitehorn 2-3 Com</v>
          </cell>
          <cell r="B3293" t="str">
            <v>E346 PRD Other, Whitehorn 2-3 Com-12</v>
          </cell>
          <cell r="C3293" t="str">
            <v>403E</v>
          </cell>
          <cell r="E3293">
            <v>43465</v>
          </cell>
          <cell r="F3293">
            <v>46462.34</v>
          </cell>
          <cell r="G3293">
            <v>2.5399999999999999E-2</v>
          </cell>
          <cell r="H3293">
            <v>98.350000000000009</v>
          </cell>
          <cell r="I3293">
            <v>46462.34</v>
          </cell>
          <cell r="J3293">
            <v>2.5399999999999999E-2</v>
          </cell>
          <cell r="K3293">
            <v>98.34528633333332</v>
          </cell>
          <cell r="L3293">
            <v>0</v>
          </cell>
        </row>
        <row r="3294">
          <cell r="A3294" t="str">
            <v>E346 PRD Other, Whitehorn 2-3 Com Total</v>
          </cell>
          <cell r="C3294" t="str">
            <v>EPRD</v>
          </cell>
          <cell r="E3294" t="str">
            <v>Total</v>
          </cell>
          <cell r="F3294"/>
          <cell r="G3294"/>
          <cell r="H3294">
            <v>1180.2</v>
          </cell>
          <cell r="I3294"/>
          <cell r="J3294">
            <v>0</v>
          </cell>
          <cell r="K3294">
            <v>1180.1434359999998</v>
          </cell>
          <cell r="L3294">
            <v>-0.06</v>
          </cell>
        </row>
        <row r="3295">
          <cell r="A3295" t="str">
            <v>E34601 PRD Other, Hopkins Ridge</v>
          </cell>
          <cell r="B3295" t="str">
            <v>E34601 PRD Other, Hopkins Ridge-1</v>
          </cell>
          <cell r="C3295" t="str">
            <v>403E</v>
          </cell>
          <cell r="E3295">
            <v>43131</v>
          </cell>
          <cell r="F3295">
            <v>479164.8</v>
          </cell>
          <cell r="G3295">
            <v>5.91E-2</v>
          </cell>
          <cell r="H3295">
            <v>2359.89</v>
          </cell>
          <cell r="I3295">
            <v>479164.8</v>
          </cell>
          <cell r="J3295">
            <v>5.91E-2</v>
          </cell>
          <cell r="K3295">
            <v>2359.8866400000002</v>
          </cell>
          <cell r="L3295">
            <v>0</v>
          </cell>
        </row>
        <row r="3296">
          <cell r="A3296" t="str">
            <v>E34601 PRD Other, Hopkins Ridge</v>
          </cell>
          <cell r="B3296" t="str">
            <v>E34601 PRD Other, Hopkins Ridge-2</v>
          </cell>
          <cell r="C3296" t="str">
            <v>403E</v>
          </cell>
          <cell r="E3296">
            <v>43159</v>
          </cell>
          <cell r="F3296">
            <v>479164.8</v>
          </cell>
          <cell r="G3296">
            <v>5.91E-2</v>
          </cell>
          <cell r="H3296">
            <v>2359.89</v>
          </cell>
          <cell r="I3296">
            <v>479164.8</v>
          </cell>
          <cell r="J3296">
            <v>5.91E-2</v>
          </cell>
          <cell r="K3296">
            <v>2359.8866400000002</v>
          </cell>
          <cell r="L3296">
            <v>0</v>
          </cell>
        </row>
        <row r="3297">
          <cell r="A3297" t="str">
            <v>E34601 PRD Other, Hopkins Ridge</v>
          </cell>
          <cell r="B3297" t="str">
            <v>E34601 PRD Other, Hopkins Ridge-3</v>
          </cell>
          <cell r="C3297" t="str">
            <v>403E</v>
          </cell>
          <cell r="E3297">
            <v>43190</v>
          </cell>
          <cell r="F3297">
            <v>479164.8</v>
          </cell>
          <cell r="G3297">
            <v>5.91E-2</v>
          </cell>
          <cell r="H3297">
            <v>2359.89</v>
          </cell>
          <cell r="I3297">
            <v>479164.8</v>
          </cell>
          <cell r="J3297">
            <v>5.91E-2</v>
          </cell>
          <cell r="K3297">
            <v>2359.8866400000002</v>
          </cell>
          <cell r="L3297">
            <v>0</v>
          </cell>
        </row>
        <row r="3298">
          <cell r="A3298" t="str">
            <v>E34601 PRD Other, Hopkins Ridge</v>
          </cell>
          <cell r="B3298" t="str">
            <v>E34601 PRD Other, Hopkins Ridge-4</v>
          </cell>
          <cell r="C3298" t="str">
            <v>403E</v>
          </cell>
          <cell r="E3298">
            <v>43220</v>
          </cell>
          <cell r="F3298">
            <v>479164.8</v>
          </cell>
          <cell r="G3298">
            <v>5.91E-2</v>
          </cell>
          <cell r="H3298">
            <v>2359.89</v>
          </cell>
          <cell r="I3298">
            <v>479164.8</v>
          </cell>
          <cell r="J3298">
            <v>5.91E-2</v>
          </cell>
          <cell r="K3298">
            <v>2359.8866400000002</v>
          </cell>
          <cell r="L3298">
            <v>0</v>
          </cell>
        </row>
        <row r="3299">
          <cell r="A3299" t="str">
            <v>E34601 PRD Other, Hopkins Ridge</v>
          </cell>
          <cell r="B3299" t="str">
            <v>E34601 PRD Other, Hopkins Ridge-5</v>
          </cell>
          <cell r="C3299" t="str">
            <v>403E</v>
          </cell>
          <cell r="E3299">
            <v>43251</v>
          </cell>
          <cell r="F3299">
            <v>479164.8</v>
          </cell>
          <cell r="G3299">
            <v>5.91E-2</v>
          </cell>
          <cell r="H3299">
            <v>2359.89</v>
          </cell>
          <cell r="I3299">
            <v>479164.8</v>
          </cell>
          <cell r="J3299">
            <v>5.91E-2</v>
          </cell>
          <cell r="K3299">
            <v>2359.8866400000002</v>
          </cell>
          <cell r="L3299">
            <v>0</v>
          </cell>
        </row>
        <row r="3300">
          <cell r="A3300" t="str">
            <v>E34601 PRD Other, Hopkins Ridge</v>
          </cell>
          <cell r="B3300" t="str">
            <v>E34601 PRD Other, Hopkins Ridge-6</v>
          </cell>
          <cell r="C3300" t="str">
            <v>403E</v>
          </cell>
          <cell r="E3300">
            <v>43281</v>
          </cell>
          <cell r="F3300">
            <v>479164.8</v>
          </cell>
          <cell r="G3300">
            <v>5.91E-2</v>
          </cell>
          <cell r="H3300">
            <v>2359.89</v>
          </cell>
          <cell r="I3300">
            <v>479164.8</v>
          </cell>
          <cell r="J3300">
            <v>5.91E-2</v>
          </cell>
          <cell r="K3300">
            <v>2359.8866400000002</v>
          </cell>
          <cell r="L3300">
            <v>0</v>
          </cell>
        </row>
        <row r="3301">
          <cell r="A3301" t="str">
            <v>E34601 PRD Other, Hopkins Ridge</v>
          </cell>
          <cell r="B3301" t="str">
            <v>E34601 PRD Other, Hopkins Ridge-7</v>
          </cell>
          <cell r="C3301" t="str">
            <v>403E</v>
          </cell>
          <cell r="E3301">
            <v>43312</v>
          </cell>
          <cell r="F3301">
            <v>479164.8</v>
          </cell>
          <cell r="G3301">
            <v>5.91E-2</v>
          </cell>
          <cell r="H3301">
            <v>2359.89</v>
          </cell>
          <cell r="I3301">
            <v>479164.8</v>
          </cell>
          <cell r="J3301">
            <v>5.91E-2</v>
          </cell>
          <cell r="K3301">
            <v>2359.8866400000002</v>
          </cell>
          <cell r="L3301">
            <v>0</v>
          </cell>
        </row>
        <row r="3302">
          <cell r="A3302" t="str">
            <v>E34601 PRD Other, Hopkins Ridge</v>
          </cell>
          <cell r="B3302" t="str">
            <v>E34601 PRD Other, Hopkins Ridge-8</v>
          </cell>
          <cell r="C3302" t="str">
            <v>403E</v>
          </cell>
          <cell r="E3302">
            <v>43343</v>
          </cell>
          <cell r="F3302">
            <v>479164.8</v>
          </cell>
          <cell r="G3302">
            <v>5.91E-2</v>
          </cell>
          <cell r="H3302">
            <v>2359.89</v>
          </cell>
          <cell r="I3302">
            <v>479164.8</v>
          </cell>
          <cell r="J3302">
            <v>5.91E-2</v>
          </cell>
          <cell r="K3302">
            <v>2359.8866400000002</v>
          </cell>
          <cell r="L3302">
            <v>0</v>
          </cell>
        </row>
        <row r="3303">
          <cell r="A3303" t="str">
            <v>E34601 PRD Other, Hopkins Ridge</v>
          </cell>
          <cell r="B3303" t="str">
            <v>E34601 PRD Other, Hopkins Ridge-9</v>
          </cell>
          <cell r="C3303" t="str">
            <v>403E</v>
          </cell>
          <cell r="E3303">
            <v>43373</v>
          </cell>
          <cell r="F3303">
            <v>479164.8</v>
          </cell>
          <cell r="G3303">
            <v>5.91E-2</v>
          </cell>
          <cell r="H3303">
            <v>2359.89</v>
          </cell>
          <cell r="I3303">
            <v>479164.8</v>
          </cell>
          <cell r="J3303">
            <v>5.91E-2</v>
          </cell>
          <cell r="K3303">
            <v>2359.8866400000002</v>
          </cell>
          <cell r="L3303">
            <v>0</v>
          </cell>
        </row>
        <row r="3304">
          <cell r="A3304" t="str">
            <v>E34601 PRD Other, Hopkins Ridge</v>
          </cell>
          <cell r="B3304" t="str">
            <v>E34601 PRD Other, Hopkins Ridge-10</v>
          </cell>
          <cell r="C3304" t="str">
            <v>403E</v>
          </cell>
          <cell r="E3304">
            <v>43404</v>
          </cell>
          <cell r="F3304">
            <v>479164.8</v>
          </cell>
          <cell r="G3304">
            <v>5.91E-2</v>
          </cell>
          <cell r="H3304">
            <v>2359.89</v>
          </cell>
          <cell r="I3304">
            <v>479164.8</v>
          </cell>
          <cell r="J3304">
            <v>5.91E-2</v>
          </cell>
          <cell r="K3304">
            <v>2359.8866400000002</v>
          </cell>
          <cell r="L3304">
            <v>0</v>
          </cell>
        </row>
        <row r="3305">
          <cell r="A3305" t="str">
            <v>E34601 PRD Other, Hopkins Ridge</v>
          </cell>
          <cell r="B3305" t="str">
            <v>E34601 PRD Other, Hopkins Ridge-11</v>
          </cell>
          <cell r="C3305" t="str">
            <v>403E</v>
          </cell>
          <cell r="E3305">
            <v>43434</v>
          </cell>
          <cell r="F3305">
            <v>479164.8</v>
          </cell>
          <cell r="G3305">
            <v>5.91E-2</v>
          </cell>
          <cell r="H3305">
            <v>2359.89</v>
          </cell>
          <cell r="I3305">
            <v>479164.8</v>
          </cell>
          <cell r="J3305">
            <v>5.91E-2</v>
          </cell>
          <cell r="K3305">
            <v>2359.8866400000002</v>
          </cell>
          <cell r="L3305">
            <v>0</v>
          </cell>
        </row>
        <row r="3306">
          <cell r="A3306" t="str">
            <v>E34601 PRD Other, Hopkins Ridge</v>
          </cell>
          <cell r="B3306" t="str">
            <v>E34601 PRD Other, Hopkins Ridge-12</v>
          </cell>
          <cell r="C3306" t="str">
            <v>403E</v>
          </cell>
          <cell r="E3306">
            <v>43465</v>
          </cell>
          <cell r="F3306">
            <v>479164.8</v>
          </cell>
          <cell r="G3306">
            <v>5.91E-2</v>
          </cell>
          <cell r="H3306">
            <v>2359.89</v>
          </cell>
          <cell r="I3306">
            <v>479164.8</v>
          </cell>
          <cell r="J3306">
            <v>5.91E-2</v>
          </cell>
          <cell r="K3306">
            <v>2359.8866400000002</v>
          </cell>
          <cell r="L3306">
            <v>0</v>
          </cell>
        </row>
        <row r="3307">
          <cell r="A3307" t="str">
            <v>E34601 PRD Other, Hopkins Ridge Total</v>
          </cell>
          <cell r="C3307" t="str">
            <v>EPRD</v>
          </cell>
          <cell r="E3307" t="str">
            <v>Total</v>
          </cell>
          <cell r="F3307"/>
          <cell r="G3307"/>
          <cell r="H3307">
            <v>28318.679999999997</v>
          </cell>
          <cell r="I3307"/>
          <cell r="J3307">
            <v>0</v>
          </cell>
          <cell r="K3307">
            <v>28318.639680000004</v>
          </cell>
          <cell r="L3307">
            <v>-0.04</v>
          </cell>
        </row>
        <row r="3308">
          <cell r="A3308" t="str">
            <v>E34601 PRD Other, LSR</v>
          </cell>
          <cell r="B3308" t="str">
            <v>E34601 PRD Other, LSR-1</v>
          </cell>
          <cell r="C3308" t="str">
            <v>403E</v>
          </cell>
          <cell r="E3308">
            <v>43131</v>
          </cell>
          <cell r="F3308">
            <v>2820158.96</v>
          </cell>
          <cell r="G3308">
            <v>4.2500000000000003E-2</v>
          </cell>
          <cell r="H3308">
            <v>9988.0700000000015</v>
          </cell>
          <cell r="I3308">
            <v>2820158.96</v>
          </cell>
          <cell r="J3308">
            <v>4.2500000000000003E-2</v>
          </cell>
          <cell r="K3308">
            <v>9988.0629833333351</v>
          </cell>
          <cell r="L3308">
            <v>-0.01</v>
          </cell>
        </row>
        <row r="3309">
          <cell r="A3309" t="str">
            <v>E34601 PRD Other, LSR</v>
          </cell>
          <cell r="B3309" t="str">
            <v>E34601 PRD Other, LSR-2</v>
          </cell>
          <cell r="C3309" t="str">
            <v>403E</v>
          </cell>
          <cell r="E3309">
            <v>43159</v>
          </cell>
          <cell r="F3309">
            <v>2820158.96</v>
          </cell>
          <cell r="G3309">
            <v>4.2500000000000003E-2</v>
          </cell>
          <cell r="H3309">
            <v>9988.0700000000015</v>
          </cell>
          <cell r="I3309">
            <v>2820158.96</v>
          </cell>
          <cell r="J3309">
            <v>4.2500000000000003E-2</v>
          </cell>
          <cell r="K3309">
            <v>9988.0629833333351</v>
          </cell>
          <cell r="L3309">
            <v>-0.01</v>
          </cell>
        </row>
        <row r="3310">
          <cell r="A3310" t="str">
            <v>E34601 PRD Other, LSR</v>
          </cell>
          <cell r="B3310" t="str">
            <v>E34601 PRD Other, LSR-3</v>
          </cell>
          <cell r="C3310" t="str">
            <v>403E</v>
          </cell>
          <cell r="E3310">
            <v>43190</v>
          </cell>
          <cell r="F3310">
            <v>2820158.96</v>
          </cell>
          <cell r="G3310">
            <v>4.2500000000000003E-2</v>
          </cell>
          <cell r="H3310">
            <v>9988.0700000000015</v>
          </cell>
          <cell r="I3310">
            <v>2820158.96</v>
          </cell>
          <cell r="J3310">
            <v>4.2500000000000003E-2</v>
          </cell>
          <cell r="K3310">
            <v>9988.0629833333351</v>
          </cell>
          <cell r="L3310">
            <v>-0.01</v>
          </cell>
        </row>
        <row r="3311">
          <cell r="A3311" t="str">
            <v>E34601 PRD Other, LSR</v>
          </cell>
          <cell r="B3311" t="str">
            <v>E34601 PRD Other, LSR-4</v>
          </cell>
          <cell r="C3311" t="str">
            <v>403E</v>
          </cell>
          <cell r="E3311">
            <v>43220</v>
          </cell>
          <cell r="F3311">
            <v>2820158.96</v>
          </cell>
          <cell r="G3311">
            <v>4.2500000000000003E-2</v>
          </cell>
          <cell r="H3311">
            <v>9988.0700000000015</v>
          </cell>
          <cell r="I3311">
            <v>2820158.96</v>
          </cell>
          <cell r="J3311">
            <v>4.2500000000000003E-2</v>
          </cell>
          <cell r="K3311">
            <v>9988.0629833333351</v>
          </cell>
          <cell r="L3311">
            <v>-0.01</v>
          </cell>
        </row>
        <row r="3312">
          <cell r="A3312" t="str">
            <v>E34601 PRD Other, LSR</v>
          </cell>
          <cell r="B3312" t="str">
            <v>E34601 PRD Other, LSR-5</v>
          </cell>
          <cell r="C3312" t="str">
            <v>403E</v>
          </cell>
          <cell r="E3312">
            <v>43251</v>
          </cell>
          <cell r="F3312">
            <v>2820158.96</v>
          </cell>
          <cell r="G3312">
            <v>4.2500000000000003E-2</v>
          </cell>
          <cell r="H3312">
            <v>9988.0700000000015</v>
          </cell>
          <cell r="I3312">
            <v>2820158.96</v>
          </cell>
          <cell r="J3312">
            <v>4.2500000000000003E-2</v>
          </cell>
          <cell r="K3312">
            <v>9988.0629833333351</v>
          </cell>
          <cell r="L3312">
            <v>-0.01</v>
          </cell>
        </row>
        <row r="3313">
          <cell r="A3313" t="str">
            <v>E34601 PRD Other, LSR</v>
          </cell>
          <cell r="B3313" t="str">
            <v>E34601 PRD Other, LSR-6</v>
          </cell>
          <cell r="C3313" t="str">
            <v>403E</v>
          </cell>
          <cell r="E3313">
            <v>43281</v>
          </cell>
          <cell r="F3313">
            <v>2820158.96</v>
          </cell>
          <cell r="G3313">
            <v>4.2500000000000003E-2</v>
          </cell>
          <cell r="H3313">
            <v>9988.0700000000015</v>
          </cell>
          <cell r="I3313">
            <v>2820158.96</v>
          </cell>
          <cell r="J3313">
            <v>4.2500000000000003E-2</v>
          </cell>
          <cell r="K3313">
            <v>9988.0629833333351</v>
          </cell>
          <cell r="L3313">
            <v>-0.01</v>
          </cell>
        </row>
        <row r="3314">
          <cell r="A3314" t="str">
            <v>E34601 PRD Other, LSR</v>
          </cell>
          <cell r="B3314" t="str">
            <v>E34601 PRD Other, LSR-7</v>
          </cell>
          <cell r="C3314" t="str">
            <v>403E</v>
          </cell>
          <cell r="E3314">
            <v>43312</v>
          </cell>
          <cell r="F3314">
            <v>2820158.96</v>
          </cell>
          <cell r="G3314">
            <v>4.2500000000000003E-2</v>
          </cell>
          <cell r="H3314">
            <v>9988.0700000000015</v>
          </cell>
          <cell r="I3314">
            <v>2820158.96</v>
          </cell>
          <cell r="J3314">
            <v>4.2500000000000003E-2</v>
          </cell>
          <cell r="K3314">
            <v>9988.0629833333351</v>
          </cell>
          <cell r="L3314">
            <v>-0.01</v>
          </cell>
        </row>
        <row r="3315">
          <cell r="A3315" t="str">
            <v>E34601 PRD Other, LSR</v>
          </cell>
          <cell r="B3315" t="str">
            <v>E34601 PRD Other, LSR-8</v>
          </cell>
          <cell r="C3315" t="str">
            <v>403E</v>
          </cell>
          <cell r="E3315">
            <v>43343</v>
          </cell>
          <cell r="F3315">
            <v>2820158.96</v>
          </cell>
          <cell r="G3315">
            <v>4.2500000000000003E-2</v>
          </cell>
          <cell r="H3315">
            <v>9988.0700000000015</v>
          </cell>
          <cell r="I3315">
            <v>2820158.96</v>
          </cell>
          <cell r="J3315">
            <v>4.2500000000000003E-2</v>
          </cell>
          <cell r="K3315">
            <v>9988.0629833333351</v>
          </cell>
          <cell r="L3315">
            <v>-0.01</v>
          </cell>
        </row>
        <row r="3316">
          <cell r="A3316" t="str">
            <v>E34601 PRD Other, LSR</v>
          </cell>
          <cell r="B3316" t="str">
            <v>E34601 PRD Other, LSR-9</v>
          </cell>
          <cell r="C3316" t="str">
            <v>403E</v>
          </cell>
          <cell r="E3316">
            <v>43373</v>
          </cell>
          <cell r="F3316">
            <v>2820158.96</v>
          </cell>
          <cell r="G3316">
            <v>4.2500000000000003E-2</v>
          </cell>
          <cell r="H3316">
            <v>9988.0700000000015</v>
          </cell>
          <cell r="I3316">
            <v>2820158.96</v>
          </cell>
          <cell r="J3316">
            <v>4.2500000000000003E-2</v>
          </cell>
          <cell r="K3316">
            <v>9988.0629833333351</v>
          </cell>
          <cell r="L3316">
            <v>-0.01</v>
          </cell>
        </row>
        <row r="3317">
          <cell r="A3317" t="str">
            <v>E34601 PRD Other, LSR</v>
          </cell>
          <cell r="B3317" t="str">
            <v>E34601 PRD Other, LSR-10</v>
          </cell>
          <cell r="C3317" t="str">
            <v>403E</v>
          </cell>
          <cell r="E3317">
            <v>43404</v>
          </cell>
          <cell r="F3317">
            <v>2820158.96</v>
          </cell>
          <cell r="G3317">
            <v>4.2500000000000003E-2</v>
          </cell>
          <cell r="H3317">
            <v>9988.0700000000015</v>
          </cell>
          <cell r="I3317">
            <v>2820158.96</v>
          </cell>
          <cell r="J3317">
            <v>4.2500000000000003E-2</v>
          </cell>
          <cell r="K3317">
            <v>9988.0629833333351</v>
          </cell>
          <cell r="L3317">
            <v>-0.01</v>
          </cell>
        </row>
        <row r="3318">
          <cell r="A3318" t="str">
            <v>E34601 PRD Other, LSR</v>
          </cell>
          <cell r="B3318" t="str">
            <v>E34601 PRD Other, LSR-11</v>
          </cell>
          <cell r="C3318" t="str">
            <v>403E</v>
          </cell>
          <cell r="E3318">
            <v>43434</v>
          </cell>
          <cell r="F3318">
            <v>2820158.96</v>
          </cell>
          <cell r="G3318">
            <v>4.2500000000000003E-2</v>
          </cell>
          <cell r="H3318">
            <v>9988.0700000000015</v>
          </cell>
          <cell r="I3318">
            <v>2820158.96</v>
          </cell>
          <cell r="J3318">
            <v>4.2500000000000003E-2</v>
          </cell>
          <cell r="K3318">
            <v>9988.0629833333351</v>
          </cell>
          <cell r="L3318">
            <v>-0.01</v>
          </cell>
        </row>
        <row r="3319">
          <cell r="A3319" t="str">
            <v>E34601 PRD Other, LSR</v>
          </cell>
          <cell r="B3319" t="str">
            <v>E34601 PRD Other, LSR-12</v>
          </cell>
          <cell r="C3319" t="str">
            <v>403E</v>
          </cell>
          <cell r="E3319">
            <v>43465</v>
          </cell>
          <cell r="F3319">
            <v>2820158.96</v>
          </cell>
          <cell r="G3319">
            <v>4.2500000000000003E-2</v>
          </cell>
          <cell r="H3319">
            <v>9988.0700000000015</v>
          </cell>
          <cell r="I3319">
            <v>2820158.96</v>
          </cell>
          <cell r="J3319">
            <v>4.2500000000000003E-2</v>
          </cell>
          <cell r="K3319">
            <v>9988.0629833333351</v>
          </cell>
          <cell r="L3319">
            <v>-0.01</v>
          </cell>
        </row>
        <row r="3320">
          <cell r="A3320" t="str">
            <v>E34601 PRD Other, LSR Total</v>
          </cell>
          <cell r="C3320" t="str">
            <v>EPRD</v>
          </cell>
          <cell r="E3320" t="str">
            <v>Total</v>
          </cell>
          <cell r="F3320"/>
          <cell r="G3320"/>
          <cell r="H3320">
            <v>119856.84000000004</v>
          </cell>
          <cell r="I3320"/>
          <cell r="J3320">
            <v>0</v>
          </cell>
          <cell r="K3320">
            <v>119856.75580000003</v>
          </cell>
          <cell r="L3320">
            <v>-0.08</v>
          </cell>
        </row>
        <row r="3321">
          <cell r="A3321" t="str">
            <v>E34601 PRD Other, Wild Horse</v>
          </cell>
          <cell r="B3321" t="str">
            <v>E34601 PRD Other, Wild Horse-1</v>
          </cell>
          <cell r="C3321" t="str">
            <v>403E</v>
          </cell>
          <cell r="E3321">
            <v>43131</v>
          </cell>
          <cell r="F3321">
            <v>677428.68</v>
          </cell>
          <cell r="G3321">
            <v>5.62E-2</v>
          </cell>
          <cell r="H3321">
            <v>3172.62</v>
          </cell>
          <cell r="I3321">
            <v>677428.68</v>
          </cell>
          <cell r="J3321">
            <v>5.62E-2</v>
          </cell>
          <cell r="K3321">
            <v>3172.6243180000001</v>
          </cell>
          <cell r="L3321">
            <v>0</v>
          </cell>
        </row>
        <row r="3322">
          <cell r="A3322" t="str">
            <v>E34601 PRD Other, Wild Horse</v>
          </cell>
          <cell r="B3322" t="str">
            <v>E34601 PRD Other, Wild Horse-2</v>
          </cell>
          <cell r="C3322" t="str">
            <v>403E</v>
          </cell>
          <cell r="E3322">
            <v>43159</v>
          </cell>
          <cell r="F3322">
            <v>677428.68</v>
          </cell>
          <cell r="G3322">
            <v>5.62E-2</v>
          </cell>
          <cell r="H3322">
            <v>3172.62</v>
          </cell>
          <cell r="I3322">
            <v>677428.68</v>
          </cell>
          <cell r="J3322">
            <v>5.62E-2</v>
          </cell>
          <cell r="K3322">
            <v>3172.6243180000001</v>
          </cell>
          <cell r="L3322">
            <v>0</v>
          </cell>
        </row>
        <row r="3323">
          <cell r="A3323" t="str">
            <v>E34601 PRD Other, Wild Horse</v>
          </cell>
          <cell r="B3323" t="str">
            <v>E34601 PRD Other, Wild Horse-3</v>
          </cell>
          <cell r="C3323" t="str">
            <v>403E</v>
          </cell>
          <cell r="E3323">
            <v>43190</v>
          </cell>
          <cell r="F3323">
            <v>677428.68</v>
          </cell>
          <cell r="G3323">
            <v>5.62E-2</v>
          </cell>
          <cell r="H3323">
            <v>3172.62</v>
          </cell>
          <cell r="I3323">
            <v>677428.68</v>
          </cell>
          <cell r="J3323">
            <v>5.62E-2</v>
          </cell>
          <cell r="K3323">
            <v>3172.6243180000001</v>
          </cell>
          <cell r="L3323">
            <v>0</v>
          </cell>
        </row>
        <row r="3324">
          <cell r="A3324" t="str">
            <v>E34601 PRD Other, Wild Horse</v>
          </cell>
          <cell r="B3324" t="str">
            <v>E34601 PRD Other, Wild Horse-4</v>
          </cell>
          <cell r="C3324" t="str">
            <v>403E</v>
          </cell>
          <cell r="E3324">
            <v>43220</v>
          </cell>
          <cell r="F3324">
            <v>677428.68</v>
          </cell>
          <cell r="G3324">
            <v>5.62E-2</v>
          </cell>
          <cell r="H3324">
            <v>3172.62</v>
          </cell>
          <cell r="I3324">
            <v>677428.68</v>
          </cell>
          <cell r="J3324">
            <v>5.62E-2</v>
          </cell>
          <cell r="K3324">
            <v>3172.6243180000001</v>
          </cell>
          <cell r="L3324">
            <v>0</v>
          </cell>
        </row>
        <row r="3325">
          <cell r="A3325" t="str">
            <v>E34601 PRD Other, Wild Horse</v>
          </cell>
          <cell r="B3325" t="str">
            <v>E34601 PRD Other, Wild Horse-5</v>
          </cell>
          <cell r="C3325" t="str">
            <v>403E</v>
          </cell>
          <cell r="E3325">
            <v>43251</v>
          </cell>
          <cell r="F3325">
            <v>677428.68</v>
          </cell>
          <cell r="G3325">
            <v>5.62E-2</v>
          </cell>
          <cell r="H3325">
            <v>3172.62</v>
          </cell>
          <cell r="I3325">
            <v>677428.68</v>
          </cell>
          <cell r="J3325">
            <v>5.62E-2</v>
          </cell>
          <cell r="K3325">
            <v>3172.6243180000001</v>
          </cell>
          <cell r="L3325">
            <v>0</v>
          </cell>
        </row>
        <row r="3326">
          <cell r="A3326" t="str">
            <v>E34601 PRD Other, Wild Horse</v>
          </cell>
          <cell r="B3326" t="str">
            <v>E34601 PRD Other, Wild Horse-6</v>
          </cell>
          <cell r="C3326" t="str">
            <v>403E</v>
          </cell>
          <cell r="E3326">
            <v>43281</v>
          </cell>
          <cell r="F3326">
            <v>677428.68</v>
          </cell>
          <cell r="G3326">
            <v>5.62E-2</v>
          </cell>
          <cell r="H3326">
            <v>3172.62</v>
          </cell>
          <cell r="I3326">
            <v>677428.68</v>
          </cell>
          <cell r="J3326">
            <v>5.62E-2</v>
          </cell>
          <cell r="K3326">
            <v>3172.6243180000001</v>
          </cell>
          <cell r="L3326">
            <v>0</v>
          </cell>
        </row>
        <row r="3327">
          <cell r="A3327" t="str">
            <v>E34601 PRD Other, Wild Horse</v>
          </cell>
          <cell r="B3327" t="str">
            <v>E34601 PRD Other, Wild Horse-7</v>
          </cell>
          <cell r="C3327" t="str">
            <v>403E</v>
          </cell>
          <cell r="E3327">
            <v>43312</v>
          </cell>
          <cell r="F3327">
            <v>677428.68</v>
          </cell>
          <cell r="G3327">
            <v>5.62E-2</v>
          </cell>
          <cell r="H3327">
            <v>3172.62</v>
          </cell>
          <cell r="I3327">
            <v>677428.68</v>
          </cell>
          <cell r="J3327">
            <v>5.62E-2</v>
          </cell>
          <cell r="K3327">
            <v>3172.6243180000001</v>
          </cell>
          <cell r="L3327">
            <v>0</v>
          </cell>
        </row>
        <row r="3328">
          <cell r="A3328" t="str">
            <v>E34601 PRD Other, Wild Horse</v>
          </cell>
          <cell r="B3328" t="str">
            <v>E34601 PRD Other, Wild Horse-8</v>
          </cell>
          <cell r="C3328" t="str">
            <v>403E</v>
          </cell>
          <cell r="E3328">
            <v>43343</v>
          </cell>
          <cell r="F3328">
            <v>677428.68</v>
          </cell>
          <cell r="G3328">
            <v>5.62E-2</v>
          </cell>
          <cell r="H3328">
            <v>3172.62</v>
          </cell>
          <cell r="I3328">
            <v>677428.68</v>
          </cell>
          <cell r="J3328">
            <v>5.62E-2</v>
          </cell>
          <cell r="K3328">
            <v>3172.6243180000001</v>
          </cell>
          <cell r="L3328">
            <v>0</v>
          </cell>
        </row>
        <row r="3329">
          <cell r="A3329" t="str">
            <v>E34601 PRD Other, Wild Horse</v>
          </cell>
          <cell r="B3329" t="str">
            <v>E34601 PRD Other, Wild Horse-9</v>
          </cell>
          <cell r="C3329" t="str">
            <v>403E</v>
          </cell>
          <cell r="E3329">
            <v>43373</v>
          </cell>
          <cell r="F3329">
            <v>677428.68</v>
          </cell>
          <cell r="G3329">
            <v>5.62E-2</v>
          </cell>
          <cell r="H3329">
            <v>3172.62</v>
          </cell>
          <cell r="I3329">
            <v>677428.68</v>
          </cell>
          <cell r="J3329">
            <v>5.62E-2</v>
          </cell>
          <cell r="K3329">
            <v>3172.6243180000001</v>
          </cell>
          <cell r="L3329">
            <v>0</v>
          </cell>
        </row>
        <row r="3330">
          <cell r="A3330" t="str">
            <v>E34601 PRD Other, Wild Horse</v>
          </cell>
          <cell r="B3330" t="str">
            <v>E34601 PRD Other, Wild Horse-10</v>
          </cell>
          <cell r="C3330" t="str">
            <v>403E</v>
          </cell>
          <cell r="E3330">
            <v>43404</v>
          </cell>
          <cell r="F3330">
            <v>677428.68</v>
          </cell>
          <cell r="G3330">
            <v>5.62E-2</v>
          </cell>
          <cell r="H3330">
            <v>3172.62</v>
          </cell>
          <cell r="I3330">
            <v>677428.68</v>
          </cell>
          <cell r="J3330">
            <v>5.62E-2</v>
          </cell>
          <cell r="K3330">
            <v>3172.6243180000001</v>
          </cell>
          <cell r="L3330">
            <v>0</v>
          </cell>
        </row>
        <row r="3331">
          <cell r="A3331" t="str">
            <v>E34601 PRD Other, Wild Horse</v>
          </cell>
          <cell r="B3331" t="str">
            <v>E34601 PRD Other, Wild Horse-11</v>
          </cell>
          <cell r="C3331" t="str">
            <v>403E</v>
          </cell>
          <cell r="E3331">
            <v>43434</v>
          </cell>
          <cell r="F3331">
            <v>677428.68</v>
          </cell>
          <cell r="G3331">
            <v>5.62E-2</v>
          </cell>
          <cell r="H3331">
            <v>3172.62</v>
          </cell>
          <cell r="I3331">
            <v>677428.68</v>
          </cell>
          <cell r="J3331">
            <v>5.62E-2</v>
          </cell>
          <cell r="K3331">
            <v>3172.6243180000001</v>
          </cell>
          <cell r="L3331">
            <v>0</v>
          </cell>
        </row>
        <row r="3332">
          <cell r="A3332" t="str">
            <v>E34601 PRD Other, Wild Horse</v>
          </cell>
          <cell r="B3332" t="str">
            <v>E34601 PRD Other, Wild Horse-12</v>
          </cell>
          <cell r="C3332" t="str">
            <v>403E</v>
          </cell>
          <cell r="E3332">
            <v>43465</v>
          </cell>
          <cell r="F3332">
            <v>677428.68</v>
          </cell>
          <cell r="G3332">
            <v>5.62E-2</v>
          </cell>
          <cell r="H3332">
            <v>3172.62</v>
          </cell>
          <cell r="I3332">
            <v>677428.68</v>
          </cell>
          <cell r="J3332">
            <v>5.62E-2</v>
          </cell>
          <cell r="K3332">
            <v>3172.6243180000001</v>
          </cell>
          <cell r="L3332">
            <v>0</v>
          </cell>
        </row>
        <row r="3333">
          <cell r="A3333" t="str">
            <v>E34601 PRD Other, Wild Horse Total</v>
          </cell>
          <cell r="C3333" t="str">
            <v>EPRD</v>
          </cell>
          <cell r="E3333" t="str">
            <v>Total</v>
          </cell>
          <cell r="F3333"/>
          <cell r="G3333"/>
          <cell r="H3333">
            <v>38071.439999999995</v>
          </cell>
          <cell r="I3333"/>
          <cell r="J3333">
            <v>0</v>
          </cell>
          <cell r="K3333">
            <v>38071.491816000009</v>
          </cell>
          <cell r="L3333">
            <v>0.05</v>
          </cell>
        </row>
        <row r="3334">
          <cell r="A3334" t="str">
            <v>E34601 PRD Other, Wild Horse Expan</v>
          </cell>
          <cell r="B3334" t="str">
            <v>E34601 PRD Other, Wild Horse Expan-1</v>
          </cell>
          <cell r="C3334" t="str">
            <v>403E</v>
          </cell>
          <cell r="E3334">
            <v>43131</v>
          </cell>
          <cell r="F3334">
            <v>28653.5</v>
          </cell>
          <cell r="G3334">
            <v>5.62E-2</v>
          </cell>
          <cell r="H3334">
            <v>134.19999999999999</v>
          </cell>
          <cell r="I3334">
            <v>28653.5</v>
          </cell>
          <cell r="J3334">
            <v>5.62E-2</v>
          </cell>
          <cell r="K3334">
            <v>134.19389166666667</v>
          </cell>
          <cell r="L3334">
            <v>-0.01</v>
          </cell>
        </row>
        <row r="3335">
          <cell r="A3335" t="str">
            <v>E34601 PRD Other, Wild Horse Expan</v>
          </cell>
          <cell r="B3335" t="str">
            <v>E34601 PRD Other, Wild Horse Expan-2</v>
          </cell>
          <cell r="C3335" t="str">
            <v>403E</v>
          </cell>
          <cell r="E3335">
            <v>43159</v>
          </cell>
          <cell r="F3335">
            <v>28653.5</v>
          </cell>
          <cell r="G3335">
            <v>5.62E-2</v>
          </cell>
          <cell r="H3335">
            <v>134.19999999999999</v>
          </cell>
          <cell r="I3335">
            <v>28653.5</v>
          </cell>
          <cell r="J3335">
            <v>5.62E-2</v>
          </cell>
          <cell r="K3335">
            <v>134.19389166666667</v>
          </cell>
          <cell r="L3335">
            <v>-0.01</v>
          </cell>
        </row>
        <row r="3336">
          <cell r="A3336" t="str">
            <v>E34601 PRD Other, Wild Horse Expan</v>
          </cell>
          <cell r="B3336" t="str">
            <v>E34601 PRD Other, Wild Horse Expan-3</v>
          </cell>
          <cell r="C3336" t="str">
            <v>403E</v>
          </cell>
          <cell r="E3336">
            <v>43190</v>
          </cell>
          <cell r="F3336">
            <v>28653.5</v>
          </cell>
          <cell r="G3336">
            <v>5.62E-2</v>
          </cell>
          <cell r="H3336">
            <v>134.19999999999999</v>
          </cell>
          <cell r="I3336">
            <v>28653.5</v>
          </cell>
          <cell r="J3336">
            <v>5.62E-2</v>
          </cell>
          <cell r="K3336">
            <v>134.19389166666667</v>
          </cell>
          <cell r="L3336">
            <v>-0.01</v>
          </cell>
        </row>
        <row r="3337">
          <cell r="A3337" t="str">
            <v>E34601 PRD Other, Wild Horse Expan</v>
          </cell>
          <cell r="B3337" t="str">
            <v>E34601 PRD Other, Wild Horse Expan-4</v>
          </cell>
          <cell r="C3337" t="str">
            <v>403E</v>
          </cell>
          <cell r="E3337">
            <v>43220</v>
          </cell>
          <cell r="F3337">
            <v>28653.5</v>
          </cell>
          <cell r="G3337">
            <v>5.62E-2</v>
          </cell>
          <cell r="H3337">
            <v>134.19999999999999</v>
          </cell>
          <cell r="I3337">
            <v>28653.5</v>
          </cell>
          <cell r="J3337">
            <v>5.62E-2</v>
          </cell>
          <cell r="K3337">
            <v>134.19389166666667</v>
          </cell>
          <cell r="L3337">
            <v>-0.01</v>
          </cell>
        </row>
        <row r="3338">
          <cell r="A3338" t="str">
            <v>E34601 PRD Other, Wild Horse Expan</v>
          </cell>
          <cell r="B3338" t="str">
            <v>E34601 PRD Other, Wild Horse Expan-5</v>
          </cell>
          <cell r="C3338" t="str">
            <v>403E</v>
          </cell>
          <cell r="E3338">
            <v>43251</v>
          </cell>
          <cell r="F3338">
            <v>28653.5</v>
          </cell>
          <cell r="G3338">
            <v>5.62E-2</v>
          </cell>
          <cell r="H3338">
            <v>134.19999999999999</v>
          </cell>
          <cell r="I3338">
            <v>28653.5</v>
          </cell>
          <cell r="J3338">
            <v>5.62E-2</v>
          </cell>
          <cell r="K3338">
            <v>134.19389166666667</v>
          </cell>
          <cell r="L3338">
            <v>-0.01</v>
          </cell>
        </row>
        <row r="3339">
          <cell r="A3339" t="str">
            <v>E34601 PRD Other, Wild Horse Expan</v>
          </cell>
          <cell r="B3339" t="str">
            <v>E34601 PRD Other, Wild Horse Expan-6</v>
          </cell>
          <cell r="C3339" t="str">
            <v>403E</v>
          </cell>
          <cell r="E3339">
            <v>43281</v>
          </cell>
          <cell r="F3339">
            <v>28653.5</v>
          </cell>
          <cell r="G3339">
            <v>5.62E-2</v>
          </cell>
          <cell r="H3339">
            <v>134.19999999999999</v>
          </cell>
          <cell r="I3339">
            <v>28653.5</v>
          </cell>
          <cell r="J3339">
            <v>5.62E-2</v>
          </cell>
          <cell r="K3339">
            <v>134.19389166666667</v>
          </cell>
          <cell r="L3339">
            <v>-0.01</v>
          </cell>
        </row>
        <row r="3340">
          <cell r="A3340" t="str">
            <v>E34601 PRD Other, Wild Horse Expan</v>
          </cell>
          <cell r="B3340" t="str">
            <v>E34601 PRD Other, Wild Horse Expan-7</v>
          </cell>
          <cell r="C3340" t="str">
            <v>403E</v>
          </cell>
          <cell r="E3340">
            <v>43312</v>
          </cell>
          <cell r="F3340">
            <v>28653.5</v>
          </cell>
          <cell r="G3340">
            <v>5.62E-2</v>
          </cell>
          <cell r="H3340">
            <v>134.19999999999999</v>
          </cell>
          <cell r="I3340">
            <v>28653.5</v>
          </cell>
          <cell r="J3340">
            <v>5.62E-2</v>
          </cell>
          <cell r="K3340">
            <v>134.19389166666667</v>
          </cell>
          <cell r="L3340">
            <v>-0.01</v>
          </cell>
        </row>
        <row r="3341">
          <cell r="A3341" t="str">
            <v>E34601 PRD Other, Wild Horse Expan</v>
          </cell>
          <cell r="B3341" t="str">
            <v>E34601 PRD Other, Wild Horse Expan-8</v>
          </cell>
          <cell r="C3341" t="str">
            <v>403E</v>
          </cell>
          <cell r="E3341">
            <v>43343</v>
          </cell>
          <cell r="F3341">
            <v>28653.5</v>
          </cell>
          <cell r="G3341">
            <v>5.62E-2</v>
          </cell>
          <cell r="H3341">
            <v>134.19999999999999</v>
          </cell>
          <cell r="I3341">
            <v>28653.5</v>
          </cell>
          <cell r="J3341">
            <v>5.62E-2</v>
          </cell>
          <cell r="K3341">
            <v>134.19389166666667</v>
          </cell>
          <cell r="L3341">
            <v>-0.01</v>
          </cell>
        </row>
        <row r="3342">
          <cell r="A3342" t="str">
            <v>E34601 PRD Other, Wild Horse Expan</v>
          </cell>
          <cell r="B3342" t="str">
            <v>E34601 PRD Other, Wild Horse Expan-9</v>
          </cell>
          <cell r="C3342" t="str">
            <v>403E</v>
          </cell>
          <cell r="E3342">
            <v>43373</v>
          </cell>
          <cell r="F3342">
            <v>28653.5</v>
          </cell>
          <cell r="G3342">
            <v>5.62E-2</v>
          </cell>
          <cell r="H3342">
            <v>134.19999999999999</v>
          </cell>
          <cell r="I3342">
            <v>28653.5</v>
          </cell>
          <cell r="J3342">
            <v>5.62E-2</v>
          </cell>
          <cell r="K3342">
            <v>134.19389166666667</v>
          </cell>
          <cell r="L3342">
            <v>-0.01</v>
          </cell>
        </row>
        <row r="3343">
          <cell r="A3343" t="str">
            <v>E34601 PRD Other, Wild Horse Expan</v>
          </cell>
          <cell r="B3343" t="str">
            <v>E34601 PRD Other, Wild Horse Expan-10</v>
          </cell>
          <cell r="C3343" t="str">
            <v>403E</v>
          </cell>
          <cell r="E3343">
            <v>43404</v>
          </cell>
          <cell r="F3343">
            <v>28653.5</v>
          </cell>
          <cell r="G3343">
            <v>5.62E-2</v>
          </cell>
          <cell r="H3343">
            <v>134.19999999999999</v>
          </cell>
          <cell r="I3343">
            <v>28653.5</v>
          </cell>
          <cell r="J3343">
            <v>5.62E-2</v>
          </cell>
          <cell r="K3343">
            <v>134.19389166666667</v>
          </cell>
          <cell r="L3343">
            <v>-0.01</v>
          </cell>
        </row>
        <row r="3344">
          <cell r="A3344" t="str">
            <v>E34601 PRD Other, Wild Horse Expan</v>
          </cell>
          <cell r="B3344" t="str">
            <v>E34601 PRD Other, Wild Horse Expan-11</v>
          </cell>
          <cell r="C3344" t="str">
            <v>403E</v>
          </cell>
          <cell r="E3344">
            <v>43434</v>
          </cell>
          <cell r="F3344">
            <v>28653.5</v>
          </cell>
          <cell r="G3344">
            <v>5.62E-2</v>
          </cell>
          <cell r="H3344">
            <v>134.19999999999999</v>
          </cell>
          <cell r="I3344">
            <v>28653.5</v>
          </cell>
          <cell r="J3344">
            <v>5.62E-2</v>
          </cell>
          <cell r="K3344">
            <v>134.19389166666667</v>
          </cell>
          <cell r="L3344">
            <v>-0.01</v>
          </cell>
        </row>
        <row r="3345">
          <cell r="A3345" t="str">
            <v>E34601 PRD Other, Wild Horse Expan</v>
          </cell>
          <cell r="B3345" t="str">
            <v>E34601 PRD Other, Wild Horse Expan-12</v>
          </cell>
          <cell r="C3345" t="str">
            <v>403E</v>
          </cell>
          <cell r="E3345">
            <v>43465</v>
          </cell>
          <cell r="F3345">
            <v>28653.5</v>
          </cell>
          <cell r="G3345">
            <v>5.62E-2</v>
          </cell>
          <cell r="H3345">
            <v>134.19999999999999</v>
          </cell>
          <cell r="I3345">
            <v>28653.5</v>
          </cell>
          <cell r="J3345">
            <v>5.62E-2</v>
          </cell>
          <cell r="K3345">
            <v>134.19389166666667</v>
          </cell>
          <cell r="L3345">
            <v>-0.01</v>
          </cell>
        </row>
        <row r="3346">
          <cell r="A3346" t="str">
            <v>E34601 PRD Other, Wild Horse Expan Total</v>
          </cell>
          <cell r="C3346" t="str">
            <v>EPRD</v>
          </cell>
          <cell r="E3346" t="str">
            <v>Total</v>
          </cell>
          <cell r="F3346"/>
          <cell r="G3346"/>
          <cell r="H3346">
            <v>1610.4000000000003</v>
          </cell>
          <cell r="I3346"/>
          <cell r="J3346">
            <v>0</v>
          </cell>
          <cell r="K3346">
            <v>1610.3267000000005</v>
          </cell>
          <cell r="L3346">
            <v>-7.0000000000000007E-2</v>
          </cell>
        </row>
        <row r="3347">
          <cell r="A3347" t="str">
            <v>E3461 PRD Sta Main Tools, Encogen</v>
          </cell>
          <cell r="B3347" t="str">
            <v>E3461 PRD Sta Main Tools, Encogen-1</v>
          </cell>
          <cell r="C3347" t="str">
            <v>403E</v>
          </cell>
          <cell r="E3347">
            <v>43131</v>
          </cell>
          <cell r="F3347">
            <v>412810.3</v>
          </cell>
          <cell r="G3347">
            <v>9.1600000000000001E-2</v>
          </cell>
          <cell r="H3347">
            <v>3151.12</v>
          </cell>
          <cell r="I3347">
            <v>500743.28</v>
          </cell>
          <cell r="J3347">
            <v>9.1600000000000001E-2</v>
          </cell>
          <cell r="K3347">
            <v>3822.3403706666668</v>
          </cell>
          <cell r="L3347">
            <v>671.22</v>
          </cell>
        </row>
        <row r="3348">
          <cell r="A3348" t="str">
            <v>E3461 PRD Sta Main Tools, Encogen</v>
          </cell>
          <cell r="B3348" t="str">
            <v>E3461 PRD Sta Main Tools, Encogen-2</v>
          </cell>
          <cell r="C3348" t="str">
            <v>403E</v>
          </cell>
          <cell r="E3348">
            <v>43159</v>
          </cell>
          <cell r="F3348">
            <v>436684.32</v>
          </cell>
          <cell r="G3348">
            <v>9.1600000000000001E-2</v>
          </cell>
          <cell r="H3348">
            <v>3333.36</v>
          </cell>
          <cell r="I3348">
            <v>500743.28</v>
          </cell>
          <cell r="J3348">
            <v>9.1600000000000001E-2</v>
          </cell>
          <cell r="K3348">
            <v>3822.3403706666668</v>
          </cell>
          <cell r="L3348">
            <v>488.98</v>
          </cell>
        </row>
        <row r="3349">
          <cell r="A3349" t="str">
            <v>E3461 PRD Sta Main Tools, Encogen</v>
          </cell>
          <cell r="B3349" t="str">
            <v>E3461 PRD Sta Main Tools, Encogen-3</v>
          </cell>
          <cell r="C3349" t="str">
            <v>403E</v>
          </cell>
          <cell r="E3349">
            <v>43190</v>
          </cell>
          <cell r="F3349">
            <v>460558.33</v>
          </cell>
          <cell r="G3349">
            <v>9.1600000000000001E-2</v>
          </cell>
          <cell r="H3349">
            <v>3515.6</v>
          </cell>
          <cell r="I3349">
            <v>500743.28</v>
          </cell>
          <cell r="J3349">
            <v>9.1600000000000001E-2</v>
          </cell>
          <cell r="K3349">
            <v>3822.3403706666668</v>
          </cell>
          <cell r="L3349">
            <v>306.74</v>
          </cell>
        </row>
        <row r="3350">
          <cell r="A3350" t="str">
            <v>E3461 PRD Sta Main Tools, Encogen</v>
          </cell>
          <cell r="B3350" t="str">
            <v>E3461 PRD Sta Main Tools, Encogen-4</v>
          </cell>
          <cell r="C3350" t="str">
            <v>403E</v>
          </cell>
          <cell r="E3350">
            <v>43220</v>
          </cell>
          <cell r="F3350">
            <v>460558.33</v>
          </cell>
          <cell r="G3350">
            <v>9.1600000000000001E-2</v>
          </cell>
          <cell r="H3350">
            <v>3515.6</v>
          </cell>
          <cell r="I3350">
            <v>500743.28</v>
          </cell>
          <cell r="J3350">
            <v>9.1600000000000001E-2</v>
          </cell>
          <cell r="K3350">
            <v>3822.3403706666668</v>
          </cell>
          <cell r="L3350">
            <v>306.74</v>
          </cell>
        </row>
        <row r="3351">
          <cell r="A3351" t="str">
            <v>E3461 PRD Sta Main Tools, Encogen</v>
          </cell>
          <cell r="B3351" t="str">
            <v>E3461 PRD Sta Main Tools, Encogen-5</v>
          </cell>
          <cell r="C3351" t="str">
            <v>403E</v>
          </cell>
          <cell r="E3351">
            <v>43251</v>
          </cell>
          <cell r="F3351">
            <v>460558.33</v>
          </cell>
          <cell r="G3351">
            <v>9.1600000000000001E-2</v>
          </cell>
          <cell r="H3351">
            <v>3515.6</v>
          </cell>
          <cell r="I3351">
            <v>500743.28</v>
          </cell>
          <cell r="J3351">
            <v>9.1600000000000001E-2</v>
          </cell>
          <cell r="K3351">
            <v>3822.3403706666668</v>
          </cell>
          <cell r="L3351">
            <v>306.74</v>
          </cell>
        </row>
        <row r="3352">
          <cell r="A3352" t="str">
            <v>E3461 PRD Sta Main Tools, Encogen</v>
          </cell>
          <cell r="B3352" t="str">
            <v>E3461 PRD Sta Main Tools, Encogen-6</v>
          </cell>
          <cell r="C3352" t="str">
            <v>403E</v>
          </cell>
          <cell r="E3352">
            <v>43281</v>
          </cell>
          <cell r="F3352">
            <v>460558.33</v>
          </cell>
          <cell r="G3352">
            <v>9.1600000000000001E-2</v>
          </cell>
          <cell r="H3352">
            <v>3515.6</v>
          </cell>
          <cell r="I3352">
            <v>500743.28</v>
          </cell>
          <cell r="J3352">
            <v>9.1600000000000001E-2</v>
          </cell>
          <cell r="K3352">
            <v>3822.3403706666668</v>
          </cell>
          <cell r="L3352">
            <v>306.74</v>
          </cell>
        </row>
        <row r="3353">
          <cell r="A3353" t="str">
            <v>E3461 PRD Sta Main Tools, Encogen</v>
          </cell>
          <cell r="B3353" t="str">
            <v>E3461 PRD Sta Main Tools, Encogen-7</v>
          </cell>
          <cell r="C3353" t="str">
            <v>403E</v>
          </cell>
          <cell r="E3353">
            <v>43312</v>
          </cell>
          <cell r="F3353">
            <v>460558.33</v>
          </cell>
          <cell r="G3353">
            <v>9.1600000000000001E-2</v>
          </cell>
          <cell r="H3353">
            <v>3515.6</v>
          </cell>
          <cell r="I3353">
            <v>500743.28</v>
          </cell>
          <cell r="J3353">
            <v>9.1600000000000001E-2</v>
          </cell>
          <cell r="K3353">
            <v>3822.3403706666668</v>
          </cell>
          <cell r="L3353">
            <v>306.74</v>
          </cell>
        </row>
        <row r="3354">
          <cell r="A3354" t="str">
            <v>E3461 PRD Sta Main Tools, Encogen</v>
          </cell>
          <cell r="B3354" t="str">
            <v>E3461 PRD Sta Main Tools, Encogen-8</v>
          </cell>
          <cell r="C3354" t="str">
            <v>403E</v>
          </cell>
          <cell r="E3354">
            <v>43343</v>
          </cell>
          <cell r="F3354">
            <v>460558.33</v>
          </cell>
          <cell r="G3354">
            <v>9.1600000000000001E-2</v>
          </cell>
          <cell r="H3354">
            <v>3515.6</v>
          </cell>
          <cell r="I3354">
            <v>500743.28</v>
          </cell>
          <cell r="J3354">
            <v>9.1600000000000001E-2</v>
          </cell>
          <cell r="K3354">
            <v>3822.3403706666668</v>
          </cell>
          <cell r="L3354">
            <v>306.74</v>
          </cell>
        </row>
        <row r="3355">
          <cell r="A3355" t="str">
            <v>E3461 PRD Sta Main Tools, Encogen</v>
          </cell>
          <cell r="B3355" t="str">
            <v>E3461 PRD Sta Main Tools, Encogen-9</v>
          </cell>
          <cell r="C3355" t="str">
            <v>403E</v>
          </cell>
          <cell r="E3355">
            <v>43373</v>
          </cell>
          <cell r="F3355">
            <v>460558.33</v>
          </cell>
          <cell r="G3355">
            <v>9.1600000000000001E-2</v>
          </cell>
          <cell r="H3355">
            <v>3515.6</v>
          </cell>
          <cell r="I3355">
            <v>500743.28</v>
          </cell>
          <cell r="J3355">
            <v>9.1600000000000001E-2</v>
          </cell>
          <cell r="K3355">
            <v>3822.3403706666668</v>
          </cell>
          <cell r="L3355">
            <v>306.74</v>
          </cell>
        </row>
        <row r="3356">
          <cell r="A3356" t="str">
            <v>E3461 PRD Sta Main Tools, Encogen</v>
          </cell>
          <cell r="B3356" t="str">
            <v>E3461 PRD Sta Main Tools, Encogen-10</v>
          </cell>
          <cell r="C3356" t="str">
            <v>403E</v>
          </cell>
          <cell r="E3356">
            <v>43404</v>
          </cell>
          <cell r="F3356">
            <v>460558.33</v>
          </cell>
          <cell r="G3356">
            <v>9.1600000000000001E-2</v>
          </cell>
          <cell r="H3356">
            <v>3515.6</v>
          </cell>
          <cell r="I3356">
            <v>500743.28</v>
          </cell>
          <cell r="J3356">
            <v>9.1600000000000001E-2</v>
          </cell>
          <cell r="K3356">
            <v>3822.3403706666668</v>
          </cell>
          <cell r="L3356">
            <v>306.74</v>
          </cell>
        </row>
        <row r="3357">
          <cell r="A3357" t="str">
            <v>E3461 PRD Sta Main Tools, Encogen</v>
          </cell>
          <cell r="B3357" t="str">
            <v>E3461 PRD Sta Main Tools, Encogen-11</v>
          </cell>
          <cell r="C3357" t="str">
            <v>403E</v>
          </cell>
          <cell r="E3357">
            <v>43434</v>
          </cell>
          <cell r="F3357">
            <v>480631.83</v>
          </cell>
          <cell r="G3357">
            <v>9.1600000000000001E-2</v>
          </cell>
          <cell r="H3357">
            <v>3668.82</v>
          </cell>
          <cell r="I3357">
            <v>500743.28</v>
          </cell>
          <cell r="J3357">
            <v>9.1600000000000001E-2</v>
          </cell>
          <cell r="K3357">
            <v>3822.3403706666668</v>
          </cell>
          <cell r="L3357">
            <v>153.52000000000001</v>
          </cell>
        </row>
        <row r="3358">
          <cell r="A3358" t="str">
            <v>E3461 PRD Sta Main Tools, Encogen</v>
          </cell>
          <cell r="B3358" t="str">
            <v>E3461 PRD Sta Main Tools, Encogen-12</v>
          </cell>
          <cell r="C3358" t="str">
            <v>403E</v>
          </cell>
          <cell r="E3358">
            <v>43465</v>
          </cell>
          <cell r="F3358">
            <v>500743.28</v>
          </cell>
          <cell r="G3358">
            <v>9.1600000000000001E-2</v>
          </cell>
          <cell r="H3358">
            <v>3822.34</v>
          </cell>
          <cell r="I3358">
            <v>500743.28</v>
          </cell>
          <cell r="J3358">
            <v>9.1600000000000001E-2</v>
          </cell>
          <cell r="K3358">
            <v>3822.3403706666668</v>
          </cell>
          <cell r="L3358">
            <v>0</v>
          </cell>
        </row>
        <row r="3359">
          <cell r="A3359" t="str">
            <v>E3461 PRD Sta Main Tools, Encogen Total</v>
          </cell>
          <cell r="C3359" t="str">
            <v>EPRD</v>
          </cell>
          <cell r="E3359" t="str">
            <v>Total</v>
          </cell>
          <cell r="F3359"/>
          <cell r="G3359"/>
          <cell r="H3359">
            <v>42100.439999999988</v>
          </cell>
          <cell r="I3359"/>
          <cell r="J3359">
            <v>0</v>
          </cell>
          <cell r="K3359">
            <v>45868.084447999987</v>
          </cell>
          <cell r="L3359">
            <v>3767.64</v>
          </cell>
        </row>
        <row r="3360">
          <cell r="A3360" t="str">
            <v>E3461 PRD Sta Main Tools, Ferndale</v>
          </cell>
          <cell r="B3360" t="str">
            <v>E3461 PRD Sta Main Tools, Ferndale-1</v>
          </cell>
          <cell r="C3360" t="str">
            <v>403E</v>
          </cell>
          <cell r="E3360">
            <v>43131</v>
          </cell>
          <cell r="F3360">
            <v>0</v>
          </cell>
          <cell r="G3360">
            <v>0</v>
          </cell>
          <cell r="H3360">
            <v>0</v>
          </cell>
          <cell r="I3360">
            <v>130261.43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 t="str">
            <v>E3461 PRD Sta Main Tools, Ferndale</v>
          </cell>
          <cell r="B3361" t="str">
            <v>E3461 PRD Sta Main Tools, Ferndale-2</v>
          </cell>
          <cell r="C3361" t="str">
            <v>403E</v>
          </cell>
          <cell r="E3361">
            <v>43159</v>
          </cell>
          <cell r="F3361">
            <v>0</v>
          </cell>
          <cell r="G3361">
            <v>0</v>
          </cell>
          <cell r="H3361">
            <v>0</v>
          </cell>
          <cell r="I3361">
            <v>130261.43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 t="str">
            <v>E3461 PRD Sta Main Tools, Ferndale</v>
          </cell>
          <cell r="B3362" t="str">
            <v>E3461 PRD Sta Main Tools, Ferndale-3</v>
          </cell>
          <cell r="C3362" t="str">
            <v>403E</v>
          </cell>
          <cell r="E3362">
            <v>43190</v>
          </cell>
          <cell r="F3362">
            <v>10835.99</v>
          </cell>
          <cell r="G3362">
            <v>6.6699999999999995E-2</v>
          </cell>
          <cell r="H3362">
            <v>60.23</v>
          </cell>
          <cell r="I3362">
            <v>130261.43</v>
          </cell>
          <cell r="J3362">
            <v>6.6699999999999995E-2</v>
          </cell>
          <cell r="K3362">
            <v>724.03644841666664</v>
          </cell>
          <cell r="L3362">
            <v>663.81</v>
          </cell>
        </row>
        <row r="3363">
          <cell r="A3363" t="str">
            <v>E3461 PRD Sta Main Tools, Ferndale</v>
          </cell>
          <cell r="B3363" t="str">
            <v>E3461 PRD Sta Main Tools, Ferndale-4</v>
          </cell>
          <cell r="C3363" t="str">
            <v>403E</v>
          </cell>
          <cell r="E3363">
            <v>43220</v>
          </cell>
          <cell r="F3363">
            <v>21671.97</v>
          </cell>
          <cell r="G3363">
            <v>6.6699999999999995E-2</v>
          </cell>
          <cell r="H3363">
            <v>120.46</v>
          </cell>
          <cell r="I3363">
            <v>130261.43</v>
          </cell>
          <cell r="J3363">
            <v>6.6699999999999995E-2</v>
          </cell>
          <cell r="K3363">
            <v>724.03644841666664</v>
          </cell>
          <cell r="L3363">
            <v>603.58000000000004</v>
          </cell>
        </row>
        <row r="3364">
          <cell r="A3364" t="str">
            <v>E3461 PRD Sta Main Tools, Ferndale</v>
          </cell>
          <cell r="B3364" t="str">
            <v>E3461 PRD Sta Main Tools, Ferndale-5</v>
          </cell>
          <cell r="C3364" t="str">
            <v>403E</v>
          </cell>
          <cell r="E3364">
            <v>43251</v>
          </cell>
          <cell r="F3364">
            <v>21671.97</v>
          </cell>
          <cell r="G3364">
            <v>6.6699999999999995E-2</v>
          </cell>
          <cell r="H3364">
            <v>120.46</v>
          </cell>
          <cell r="I3364">
            <v>130261.43</v>
          </cell>
          <cell r="J3364">
            <v>6.6699999999999995E-2</v>
          </cell>
          <cell r="K3364">
            <v>724.03644841666664</v>
          </cell>
          <cell r="L3364">
            <v>603.58000000000004</v>
          </cell>
        </row>
        <row r="3365">
          <cell r="A3365" t="str">
            <v>E3461 PRD Sta Main Tools, Ferndale</v>
          </cell>
          <cell r="B3365" t="str">
            <v>E3461 PRD Sta Main Tools, Ferndale-6</v>
          </cell>
          <cell r="C3365" t="str">
            <v>403E</v>
          </cell>
          <cell r="E3365">
            <v>43281</v>
          </cell>
          <cell r="F3365">
            <v>21671.97</v>
          </cell>
          <cell r="G3365">
            <v>6.6699999999999995E-2</v>
          </cell>
          <cell r="H3365">
            <v>120.46</v>
          </cell>
          <cell r="I3365">
            <v>130261.43</v>
          </cell>
          <cell r="J3365">
            <v>6.6699999999999995E-2</v>
          </cell>
          <cell r="K3365">
            <v>724.03644841666664</v>
          </cell>
          <cell r="L3365">
            <v>603.58000000000004</v>
          </cell>
        </row>
        <row r="3366">
          <cell r="A3366" t="str">
            <v>E3461 PRD Sta Main Tools, Ferndale</v>
          </cell>
          <cell r="B3366" t="str">
            <v>E3461 PRD Sta Main Tools, Ferndale-7</v>
          </cell>
          <cell r="C3366" t="str">
            <v>403E</v>
          </cell>
          <cell r="E3366">
            <v>43312</v>
          </cell>
          <cell r="F3366">
            <v>21671.97</v>
          </cell>
          <cell r="G3366">
            <v>6.6699999999999995E-2</v>
          </cell>
          <cell r="H3366">
            <v>120.46</v>
          </cell>
          <cell r="I3366">
            <v>130261.43</v>
          </cell>
          <cell r="J3366">
            <v>6.6699999999999995E-2</v>
          </cell>
          <cell r="K3366">
            <v>724.03644841666664</v>
          </cell>
          <cell r="L3366">
            <v>603.58000000000004</v>
          </cell>
        </row>
        <row r="3367">
          <cell r="A3367" t="str">
            <v>E3461 PRD Sta Main Tools, Ferndale</v>
          </cell>
          <cell r="B3367" t="str">
            <v>E3461 PRD Sta Main Tools, Ferndale-8</v>
          </cell>
          <cell r="C3367" t="str">
            <v>403E</v>
          </cell>
          <cell r="E3367">
            <v>43343</v>
          </cell>
          <cell r="F3367">
            <v>21671.97</v>
          </cell>
          <cell r="G3367">
            <v>6.6699999999999995E-2</v>
          </cell>
          <cell r="H3367">
            <v>120.46</v>
          </cell>
          <cell r="I3367">
            <v>130261.43</v>
          </cell>
          <cell r="J3367">
            <v>6.6699999999999995E-2</v>
          </cell>
          <cell r="K3367">
            <v>724.03644841666664</v>
          </cell>
          <cell r="L3367">
            <v>603.58000000000004</v>
          </cell>
        </row>
        <row r="3368">
          <cell r="A3368" t="str">
            <v>E3461 PRD Sta Main Tools, Ferndale</v>
          </cell>
          <cell r="B3368" t="str">
            <v>E3461 PRD Sta Main Tools, Ferndale-9</v>
          </cell>
          <cell r="C3368" t="str">
            <v>403E</v>
          </cell>
          <cell r="E3368">
            <v>43373</v>
          </cell>
          <cell r="F3368">
            <v>21671.97</v>
          </cell>
          <cell r="G3368">
            <v>6.6699999999999995E-2</v>
          </cell>
          <cell r="H3368">
            <v>120.46</v>
          </cell>
          <cell r="I3368">
            <v>130261.43</v>
          </cell>
          <cell r="J3368">
            <v>6.6699999999999995E-2</v>
          </cell>
          <cell r="K3368">
            <v>724.03644841666664</v>
          </cell>
          <cell r="L3368">
            <v>603.58000000000004</v>
          </cell>
        </row>
        <row r="3369">
          <cell r="A3369" t="str">
            <v>E3461 PRD Sta Main Tools, Ferndale</v>
          </cell>
          <cell r="B3369" t="str">
            <v>E3461 PRD Sta Main Tools, Ferndale-10</v>
          </cell>
          <cell r="C3369" t="str">
            <v>403E</v>
          </cell>
          <cell r="E3369">
            <v>43404</v>
          </cell>
          <cell r="F3369">
            <v>21671.97</v>
          </cell>
          <cell r="G3369">
            <v>6.6699999999999995E-2</v>
          </cell>
          <cell r="H3369">
            <v>120.46</v>
          </cell>
          <cell r="I3369">
            <v>130261.43</v>
          </cell>
          <cell r="J3369">
            <v>6.6699999999999995E-2</v>
          </cell>
          <cell r="K3369">
            <v>724.03644841666664</v>
          </cell>
          <cell r="L3369">
            <v>603.58000000000004</v>
          </cell>
        </row>
        <row r="3370">
          <cell r="A3370" t="str">
            <v>E3461 PRD Sta Main Tools, Ferndale</v>
          </cell>
          <cell r="B3370" t="str">
            <v>E3461 PRD Sta Main Tools, Ferndale-11</v>
          </cell>
          <cell r="C3370" t="str">
            <v>403E</v>
          </cell>
          <cell r="E3370">
            <v>43434</v>
          </cell>
          <cell r="F3370">
            <v>116429.9</v>
          </cell>
          <cell r="G3370">
            <v>6.6699999999999995E-2</v>
          </cell>
          <cell r="H3370">
            <v>647.16</v>
          </cell>
          <cell r="I3370">
            <v>130261.43</v>
          </cell>
          <cell r="J3370">
            <v>6.6699999999999995E-2</v>
          </cell>
          <cell r="K3370">
            <v>724.03644841666664</v>
          </cell>
          <cell r="L3370">
            <v>76.88</v>
          </cell>
        </row>
        <row r="3371">
          <cell r="A3371" t="str">
            <v>E3461 PRD Sta Main Tools, Ferndale</v>
          </cell>
          <cell r="B3371" t="str">
            <v>E3461 PRD Sta Main Tools, Ferndale-12</v>
          </cell>
          <cell r="C3371" t="str">
            <v>403E</v>
          </cell>
          <cell r="E3371">
            <v>43465</v>
          </cell>
          <cell r="F3371">
            <v>130261.43</v>
          </cell>
          <cell r="G3371">
            <v>6.6699999999999995E-2</v>
          </cell>
          <cell r="H3371">
            <v>724.04</v>
          </cell>
          <cell r="I3371">
            <v>130261.43</v>
          </cell>
          <cell r="J3371">
            <v>6.6699999999999995E-2</v>
          </cell>
          <cell r="K3371">
            <v>724.03644841666664</v>
          </cell>
          <cell r="L3371">
            <v>0</v>
          </cell>
        </row>
        <row r="3372">
          <cell r="A3372" t="str">
            <v>E3461 PRD Sta Main Tools, Ferndale Total</v>
          </cell>
          <cell r="C3372" t="str">
            <v>EPRD</v>
          </cell>
          <cell r="E3372" t="str">
            <v>Total</v>
          </cell>
          <cell r="F3372"/>
          <cell r="G3372"/>
          <cell r="H3372">
            <v>2274.65</v>
          </cell>
          <cell r="I3372"/>
          <cell r="J3372">
            <v>0</v>
          </cell>
          <cell r="K3372">
            <v>7240.3644841666664</v>
          </cell>
          <cell r="L3372">
            <v>4965.71</v>
          </cell>
        </row>
        <row r="3373">
          <cell r="A3373" t="str">
            <v>E3461 PRD Sta Main Tools, Fredonia</v>
          </cell>
          <cell r="B3373" t="str">
            <v>E3461 PRD Sta Main Tools, Fredonia-1</v>
          </cell>
          <cell r="C3373" t="str">
            <v>403E</v>
          </cell>
          <cell r="E3373">
            <v>43131</v>
          </cell>
          <cell r="F3373">
            <v>536803.18000000005</v>
          </cell>
          <cell r="G3373">
            <v>0.16059999999999999</v>
          </cell>
          <cell r="H3373">
            <v>7184.22</v>
          </cell>
          <cell r="I3373">
            <v>575470.28</v>
          </cell>
          <cell r="J3373">
            <v>0.16059999999999999</v>
          </cell>
          <cell r="K3373">
            <v>7701.7105806666668</v>
          </cell>
          <cell r="L3373">
            <v>517.49</v>
          </cell>
        </row>
        <row r="3374">
          <cell r="A3374" t="str">
            <v>E3461 PRD Sta Main Tools, Fredonia</v>
          </cell>
          <cell r="B3374" t="str">
            <v>E3461 PRD Sta Main Tools, Fredonia-2</v>
          </cell>
          <cell r="C3374" t="str">
            <v>403E</v>
          </cell>
          <cell r="E3374">
            <v>43159</v>
          </cell>
          <cell r="F3374">
            <v>537521.94999999995</v>
          </cell>
          <cell r="G3374">
            <v>0.16059999999999999</v>
          </cell>
          <cell r="H3374">
            <v>7193.84</v>
          </cell>
          <cell r="I3374">
            <v>575470.28</v>
          </cell>
          <cell r="J3374">
            <v>0.16059999999999999</v>
          </cell>
          <cell r="K3374">
            <v>7701.7105806666668</v>
          </cell>
          <cell r="L3374">
            <v>507.87</v>
          </cell>
        </row>
        <row r="3375">
          <cell r="A3375" t="str">
            <v>E3461 PRD Sta Main Tools, Fredonia</v>
          </cell>
          <cell r="B3375" t="str">
            <v>E3461 PRD Sta Main Tools, Fredonia-3</v>
          </cell>
          <cell r="C3375" t="str">
            <v>403E</v>
          </cell>
          <cell r="E3375">
            <v>43190</v>
          </cell>
          <cell r="F3375">
            <v>538240.72</v>
          </cell>
          <cell r="G3375">
            <v>0.16059999999999999</v>
          </cell>
          <cell r="H3375">
            <v>7203.45</v>
          </cell>
          <cell r="I3375">
            <v>575470.28</v>
          </cell>
          <cell r="J3375">
            <v>0.16059999999999999</v>
          </cell>
          <cell r="K3375">
            <v>7701.7105806666668</v>
          </cell>
          <cell r="L3375">
            <v>498.26</v>
          </cell>
        </row>
        <row r="3376">
          <cell r="A3376" t="str">
            <v>E3461 PRD Sta Main Tools, Fredonia</v>
          </cell>
          <cell r="B3376" t="str">
            <v>E3461 PRD Sta Main Tools, Fredonia-4</v>
          </cell>
          <cell r="C3376" t="str">
            <v>403E</v>
          </cell>
          <cell r="E3376">
            <v>43220</v>
          </cell>
          <cell r="F3376">
            <v>538240.72</v>
          </cell>
          <cell r="G3376">
            <v>0.16059999999999999</v>
          </cell>
          <cell r="H3376">
            <v>7203.45</v>
          </cell>
          <cell r="I3376">
            <v>575470.28</v>
          </cell>
          <cell r="J3376">
            <v>0.16059999999999999</v>
          </cell>
          <cell r="K3376">
            <v>7701.7105806666668</v>
          </cell>
          <cell r="L3376">
            <v>498.26</v>
          </cell>
        </row>
        <row r="3377">
          <cell r="A3377" t="str">
            <v>E3461 PRD Sta Main Tools, Fredonia</v>
          </cell>
          <cell r="B3377" t="str">
            <v>E3461 PRD Sta Main Tools, Fredonia-5</v>
          </cell>
          <cell r="C3377" t="str">
            <v>403E</v>
          </cell>
          <cell r="E3377">
            <v>43251</v>
          </cell>
          <cell r="F3377">
            <v>538240.72</v>
          </cell>
          <cell r="G3377">
            <v>0.16059999999999999</v>
          </cell>
          <cell r="H3377">
            <v>7203.45</v>
          </cell>
          <cell r="I3377">
            <v>575470.28</v>
          </cell>
          <cell r="J3377">
            <v>0.16059999999999999</v>
          </cell>
          <cell r="K3377">
            <v>7701.7105806666668</v>
          </cell>
          <cell r="L3377">
            <v>498.26</v>
          </cell>
        </row>
        <row r="3378">
          <cell r="A3378" t="str">
            <v>E3461 PRD Sta Main Tools, Fredonia</v>
          </cell>
          <cell r="B3378" t="str">
            <v>E3461 PRD Sta Main Tools, Fredonia-6</v>
          </cell>
          <cell r="C3378" t="str">
            <v>403E</v>
          </cell>
          <cell r="E3378">
            <v>43281</v>
          </cell>
          <cell r="F3378">
            <v>538240.72</v>
          </cell>
          <cell r="G3378">
            <v>0.16059999999999999</v>
          </cell>
          <cell r="H3378">
            <v>7203.45</v>
          </cell>
          <cell r="I3378">
            <v>575470.28</v>
          </cell>
          <cell r="J3378">
            <v>0.16059999999999999</v>
          </cell>
          <cell r="K3378">
            <v>7701.7105806666668</v>
          </cell>
          <cell r="L3378">
            <v>498.26</v>
          </cell>
        </row>
        <row r="3379">
          <cell r="A3379" t="str">
            <v>E3461 PRD Sta Main Tools, Fredonia</v>
          </cell>
          <cell r="B3379" t="str">
            <v>E3461 PRD Sta Main Tools, Fredonia-7</v>
          </cell>
          <cell r="C3379" t="str">
            <v>403E</v>
          </cell>
          <cell r="E3379">
            <v>43312</v>
          </cell>
          <cell r="F3379">
            <v>538240.72</v>
          </cell>
          <cell r="G3379">
            <v>0.16059999999999999</v>
          </cell>
          <cell r="H3379">
            <v>7203.45</v>
          </cell>
          <cell r="I3379">
            <v>575470.28</v>
          </cell>
          <cell r="J3379">
            <v>0.16059999999999999</v>
          </cell>
          <cell r="K3379">
            <v>7701.7105806666668</v>
          </cell>
          <cell r="L3379">
            <v>498.26</v>
          </cell>
        </row>
        <row r="3380">
          <cell r="A3380" t="str">
            <v>E3461 PRD Sta Main Tools, Fredonia</v>
          </cell>
          <cell r="B3380" t="str">
            <v>E3461 PRD Sta Main Tools, Fredonia-8</v>
          </cell>
          <cell r="C3380" t="str">
            <v>403E</v>
          </cell>
          <cell r="E3380">
            <v>43343</v>
          </cell>
          <cell r="F3380">
            <v>538240.72</v>
          </cell>
          <cell r="G3380">
            <v>0.16059999999999999</v>
          </cell>
          <cell r="H3380">
            <v>7203.45</v>
          </cell>
          <cell r="I3380">
            <v>575470.28</v>
          </cell>
          <cell r="J3380">
            <v>0.16059999999999999</v>
          </cell>
          <cell r="K3380">
            <v>7701.7105806666668</v>
          </cell>
          <cell r="L3380">
            <v>498.26</v>
          </cell>
        </row>
        <row r="3381">
          <cell r="A3381" t="str">
            <v>E3461 PRD Sta Main Tools, Fredonia</v>
          </cell>
          <cell r="B3381" t="str">
            <v>E3461 PRD Sta Main Tools, Fredonia-9</v>
          </cell>
          <cell r="C3381" t="str">
            <v>403E</v>
          </cell>
          <cell r="E3381">
            <v>43373</v>
          </cell>
          <cell r="F3381">
            <v>546037.86</v>
          </cell>
          <cell r="G3381">
            <v>0.16059999999999999</v>
          </cell>
          <cell r="H3381">
            <v>7307.81</v>
          </cell>
          <cell r="I3381">
            <v>575470.28</v>
          </cell>
          <cell r="J3381">
            <v>0.16059999999999999</v>
          </cell>
          <cell r="K3381">
            <v>7701.7105806666668</v>
          </cell>
          <cell r="L3381">
            <v>393.9</v>
          </cell>
        </row>
        <row r="3382">
          <cell r="A3382" t="str">
            <v>E3461 PRD Sta Main Tools, Fredonia</v>
          </cell>
          <cell r="B3382" t="str">
            <v>E3461 PRD Sta Main Tools, Fredonia-10</v>
          </cell>
          <cell r="C3382" t="str">
            <v>403E</v>
          </cell>
          <cell r="E3382">
            <v>43404</v>
          </cell>
          <cell r="F3382">
            <v>553834.99</v>
          </cell>
          <cell r="G3382">
            <v>0.16059999999999999</v>
          </cell>
          <cell r="H3382">
            <v>7412.16</v>
          </cell>
          <cell r="I3382">
            <v>575470.28</v>
          </cell>
          <cell r="J3382">
            <v>0.16059999999999999</v>
          </cell>
          <cell r="K3382">
            <v>7701.7105806666668</v>
          </cell>
          <cell r="L3382">
            <v>289.55</v>
          </cell>
        </row>
        <row r="3383">
          <cell r="A3383" t="str">
            <v>E3461 PRD Sta Main Tools, Fredonia</v>
          </cell>
          <cell r="B3383" t="str">
            <v>E3461 PRD Sta Main Tools, Fredonia-11</v>
          </cell>
          <cell r="C3383" t="str">
            <v>403E</v>
          </cell>
          <cell r="E3383">
            <v>43434</v>
          </cell>
          <cell r="F3383">
            <v>562887.18000000005</v>
          </cell>
          <cell r="G3383">
            <v>0.16059999999999999</v>
          </cell>
          <cell r="H3383">
            <v>7533.31</v>
          </cell>
          <cell r="I3383">
            <v>575470.28</v>
          </cell>
          <cell r="J3383">
            <v>0.16059999999999999</v>
          </cell>
          <cell r="K3383">
            <v>7701.7105806666668</v>
          </cell>
          <cell r="L3383">
            <v>168.4</v>
          </cell>
        </row>
        <row r="3384">
          <cell r="A3384" t="str">
            <v>E3461 PRD Sta Main Tools, Fredonia</v>
          </cell>
          <cell r="B3384" t="str">
            <v>E3461 PRD Sta Main Tools, Fredonia-12</v>
          </cell>
          <cell r="C3384" t="str">
            <v>403E</v>
          </cell>
          <cell r="E3384">
            <v>43465</v>
          </cell>
          <cell r="F3384">
            <v>575470.28</v>
          </cell>
          <cell r="G3384">
            <v>0.16059999999999999</v>
          </cell>
          <cell r="H3384">
            <v>7701.71</v>
          </cell>
          <cell r="I3384">
            <v>575470.28</v>
          </cell>
          <cell r="J3384">
            <v>0.16059999999999999</v>
          </cell>
          <cell r="K3384">
            <v>7701.7105806666668</v>
          </cell>
          <cell r="L3384">
            <v>0</v>
          </cell>
        </row>
        <row r="3385">
          <cell r="A3385" t="str">
            <v>E3461 PRD Sta Main Tools, Fredonia Total</v>
          </cell>
          <cell r="C3385" t="str">
            <v>EPRD</v>
          </cell>
          <cell r="E3385" t="str">
            <v>Total</v>
          </cell>
          <cell r="F3385"/>
          <cell r="G3385"/>
          <cell r="H3385">
            <v>87553.75</v>
          </cell>
          <cell r="I3385"/>
          <cell r="J3385">
            <v>0</v>
          </cell>
          <cell r="K3385">
            <v>92420.526968000006</v>
          </cell>
          <cell r="L3385">
            <v>4866.78</v>
          </cell>
        </row>
        <row r="3386">
          <cell r="A3386" t="str">
            <v>E3461 PRD Sta Main Tools, Mint Farm</v>
          </cell>
          <cell r="B3386" t="str">
            <v>E3461 PRD Sta Main Tools, Mint Farm-1</v>
          </cell>
          <cell r="C3386" t="str">
            <v>403E</v>
          </cell>
          <cell r="E3386">
            <v>43131</v>
          </cell>
          <cell r="F3386">
            <v>448853.76000000001</v>
          </cell>
          <cell r="G3386">
            <v>9.3399999999999997E-2</v>
          </cell>
          <cell r="H3386">
            <v>3493.58</v>
          </cell>
          <cell r="I3386">
            <v>648459.49</v>
          </cell>
          <cell r="J3386">
            <v>9.3399999999999997E-2</v>
          </cell>
          <cell r="K3386">
            <v>5047.1763638333332</v>
          </cell>
          <cell r="L3386">
            <v>1553.6</v>
          </cell>
        </row>
        <row r="3387">
          <cell r="A3387" t="str">
            <v>E3461 PRD Sta Main Tools, Mint Farm</v>
          </cell>
          <cell r="B3387" t="str">
            <v>E3461 PRD Sta Main Tools, Mint Farm-2</v>
          </cell>
          <cell r="C3387" t="str">
            <v>403E</v>
          </cell>
          <cell r="E3387">
            <v>43159</v>
          </cell>
          <cell r="F3387">
            <v>531832</v>
          </cell>
          <cell r="G3387">
            <v>9.3399999999999997E-2</v>
          </cell>
          <cell r="H3387">
            <v>4139.43</v>
          </cell>
          <cell r="I3387">
            <v>648459.49</v>
          </cell>
          <cell r="J3387">
            <v>9.3399999999999997E-2</v>
          </cell>
          <cell r="K3387">
            <v>5047.1763638333332</v>
          </cell>
          <cell r="L3387">
            <v>907.75</v>
          </cell>
        </row>
        <row r="3388">
          <cell r="A3388" t="str">
            <v>E3461 PRD Sta Main Tools, Mint Farm</v>
          </cell>
          <cell r="B3388" t="str">
            <v>E3461 PRD Sta Main Tools, Mint Farm-3</v>
          </cell>
          <cell r="C3388" t="str">
            <v>403E</v>
          </cell>
          <cell r="E3388">
            <v>43190</v>
          </cell>
          <cell r="F3388">
            <v>614810.23</v>
          </cell>
          <cell r="G3388">
            <v>9.3399999999999997E-2</v>
          </cell>
          <cell r="H3388">
            <v>4785.2700000000004</v>
          </cell>
          <cell r="I3388">
            <v>648459.49</v>
          </cell>
          <cell r="J3388">
            <v>9.3399999999999997E-2</v>
          </cell>
          <cell r="K3388">
            <v>5047.1763638333332</v>
          </cell>
          <cell r="L3388">
            <v>261.91000000000003</v>
          </cell>
        </row>
        <row r="3389">
          <cell r="A3389" t="str">
            <v>E3461 PRD Sta Main Tools, Mint Farm</v>
          </cell>
          <cell r="B3389" t="str">
            <v>E3461 PRD Sta Main Tools, Mint Farm-4</v>
          </cell>
          <cell r="C3389" t="str">
            <v>403E</v>
          </cell>
          <cell r="E3389">
            <v>43220</v>
          </cell>
          <cell r="F3389">
            <v>614810.23</v>
          </cell>
          <cell r="G3389">
            <v>9.3399999999999997E-2</v>
          </cell>
          <cell r="H3389">
            <v>4785.2700000000004</v>
          </cell>
          <cell r="I3389">
            <v>648459.49</v>
          </cell>
          <cell r="J3389">
            <v>9.3399999999999997E-2</v>
          </cell>
          <cell r="K3389">
            <v>5047.1763638333332</v>
          </cell>
          <cell r="L3389">
            <v>261.91000000000003</v>
          </cell>
        </row>
        <row r="3390">
          <cell r="A3390" t="str">
            <v>E3461 PRD Sta Main Tools, Mint Farm</v>
          </cell>
          <cell r="B3390" t="str">
            <v>E3461 PRD Sta Main Tools, Mint Farm-5</v>
          </cell>
          <cell r="C3390" t="str">
            <v>403E</v>
          </cell>
          <cell r="E3390">
            <v>43251</v>
          </cell>
          <cell r="F3390">
            <v>614810.23</v>
          </cell>
          <cell r="G3390">
            <v>9.3399999999999997E-2</v>
          </cell>
          <cell r="H3390">
            <v>4785.2700000000004</v>
          </cell>
          <cell r="I3390">
            <v>648459.49</v>
          </cell>
          <cell r="J3390">
            <v>9.3399999999999997E-2</v>
          </cell>
          <cell r="K3390">
            <v>5047.1763638333332</v>
          </cell>
          <cell r="L3390">
            <v>261.91000000000003</v>
          </cell>
        </row>
        <row r="3391">
          <cell r="A3391" t="str">
            <v>E3461 PRD Sta Main Tools, Mint Farm</v>
          </cell>
          <cell r="B3391" t="str">
            <v>E3461 PRD Sta Main Tools, Mint Farm-6</v>
          </cell>
          <cell r="C3391" t="str">
            <v>403E</v>
          </cell>
          <cell r="E3391">
            <v>43281</v>
          </cell>
          <cell r="F3391">
            <v>614810.23</v>
          </cell>
          <cell r="G3391">
            <v>9.3399999999999997E-2</v>
          </cell>
          <cell r="H3391">
            <v>4785.2700000000004</v>
          </cell>
          <cell r="I3391">
            <v>648459.49</v>
          </cell>
          <cell r="J3391">
            <v>9.3399999999999997E-2</v>
          </cell>
          <cell r="K3391">
            <v>5047.1763638333332</v>
          </cell>
          <cell r="L3391">
            <v>261.91000000000003</v>
          </cell>
        </row>
        <row r="3392">
          <cell r="A3392" t="str">
            <v>E3461 PRD Sta Main Tools, Mint Farm</v>
          </cell>
          <cell r="B3392" t="str">
            <v>E3461 PRD Sta Main Tools, Mint Farm-7</v>
          </cell>
          <cell r="C3392" t="str">
            <v>403E</v>
          </cell>
          <cell r="E3392">
            <v>43312</v>
          </cell>
          <cell r="F3392">
            <v>614810.23</v>
          </cell>
          <cell r="G3392">
            <v>9.3399999999999997E-2</v>
          </cell>
          <cell r="H3392">
            <v>4785.2700000000004</v>
          </cell>
          <cell r="I3392">
            <v>648459.49</v>
          </cell>
          <cell r="J3392">
            <v>9.3399999999999997E-2</v>
          </cell>
          <cell r="K3392">
            <v>5047.1763638333332</v>
          </cell>
          <cell r="L3392">
            <v>261.91000000000003</v>
          </cell>
        </row>
        <row r="3393">
          <cell r="A3393" t="str">
            <v>E3461 PRD Sta Main Tools, Mint Farm</v>
          </cell>
          <cell r="B3393" t="str">
            <v>E3461 PRD Sta Main Tools, Mint Farm-8</v>
          </cell>
          <cell r="C3393" t="str">
            <v>403E</v>
          </cell>
          <cell r="E3393">
            <v>43343</v>
          </cell>
          <cell r="F3393">
            <v>614810.23</v>
          </cell>
          <cell r="G3393">
            <v>9.3399999999999997E-2</v>
          </cell>
          <cell r="H3393">
            <v>4785.2700000000004</v>
          </cell>
          <cell r="I3393">
            <v>648459.49</v>
          </cell>
          <cell r="J3393">
            <v>9.3399999999999997E-2</v>
          </cell>
          <cell r="K3393">
            <v>5047.1763638333332</v>
          </cell>
          <cell r="L3393">
            <v>261.91000000000003</v>
          </cell>
        </row>
        <row r="3394">
          <cell r="A3394" t="str">
            <v>E3461 PRD Sta Main Tools, Mint Farm</v>
          </cell>
          <cell r="B3394" t="str">
            <v>E3461 PRD Sta Main Tools, Mint Farm-9</v>
          </cell>
          <cell r="C3394" t="str">
            <v>403E</v>
          </cell>
          <cell r="E3394">
            <v>43373</v>
          </cell>
          <cell r="F3394">
            <v>614810.23</v>
          </cell>
          <cell r="G3394">
            <v>9.3399999999999997E-2</v>
          </cell>
          <cell r="H3394">
            <v>4785.2700000000004</v>
          </cell>
          <cell r="I3394">
            <v>648459.49</v>
          </cell>
          <cell r="J3394">
            <v>9.3399999999999997E-2</v>
          </cell>
          <cell r="K3394">
            <v>5047.1763638333332</v>
          </cell>
          <cell r="L3394">
            <v>261.91000000000003</v>
          </cell>
        </row>
        <row r="3395">
          <cell r="A3395" t="str">
            <v>E3461 PRD Sta Main Tools, Mint Farm</v>
          </cell>
          <cell r="B3395" t="str">
            <v>E3461 PRD Sta Main Tools, Mint Farm-10</v>
          </cell>
          <cell r="C3395" t="str">
            <v>403E</v>
          </cell>
          <cell r="E3395">
            <v>43404</v>
          </cell>
          <cell r="F3395">
            <v>614810.23</v>
          </cell>
          <cell r="G3395">
            <v>9.3399999999999997E-2</v>
          </cell>
          <cell r="H3395">
            <v>4785.2700000000004</v>
          </cell>
          <cell r="I3395">
            <v>648459.49</v>
          </cell>
          <cell r="J3395">
            <v>9.3399999999999997E-2</v>
          </cell>
          <cell r="K3395">
            <v>5047.1763638333332</v>
          </cell>
          <cell r="L3395">
            <v>261.91000000000003</v>
          </cell>
        </row>
        <row r="3396">
          <cell r="A3396" t="str">
            <v>E3461 PRD Sta Main Tools, Mint Farm</v>
          </cell>
          <cell r="B3396" t="str">
            <v>E3461 PRD Sta Main Tools, Mint Farm-11</v>
          </cell>
          <cell r="C3396" t="str">
            <v>403E</v>
          </cell>
          <cell r="E3396">
            <v>43434</v>
          </cell>
          <cell r="F3396">
            <v>631267.05000000005</v>
          </cell>
          <cell r="G3396">
            <v>9.3399999999999997E-2</v>
          </cell>
          <cell r="H3396">
            <v>4913.3599999999997</v>
          </cell>
          <cell r="I3396">
            <v>648459.49</v>
          </cell>
          <cell r="J3396">
            <v>9.3399999999999997E-2</v>
          </cell>
          <cell r="K3396">
            <v>5047.1763638333332</v>
          </cell>
          <cell r="L3396">
            <v>133.82</v>
          </cell>
        </row>
        <row r="3397">
          <cell r="A3397" t="str">
            <v>E3461 PRD Sta Main Tools, Mint Farm</v>
          </cell>
          <cell r="B3397" t="str">
            <v>E3461 PRD Sta Main Tools, Mint Farm-12</v>
          </cell>
          <cell r="C3397" t="str">
            <v>403E</v>
          </cell>
          <cell r="E3397">
            <v>43465</v>
          </cell>
          <cell r="F3397">
            <v>648459.49</v>
          </cell>
          <cell r="G3397">
            <v>9.3399999999999997E-2</v>
          </cell>
          <cell r="H3397">
            <v>5047.18</v>
          </cell>
          <cell r="I3397">
            <v>648459.49</v>
          </cell>
          <cell r="J3397">
            <v>9.3399999999999997E-2</v>
          </cell>
          <cell r="K3397">
            <v>5047.1763638333332</v>
          </cell>
          <cell r="L3397">
            <v>0</v>
          </cell>
        </row>
        <row r="3398">
          <cell r="A3398" t="str">
            <v>E3461 PRD Sta Main Tools, Mint Farm Total</v>
          </cell>
          <cell r="C3398" t="str">
            <v>EPRD</v>
          </cell>
          <cell r="E3398" t="str">
            <v>Total</v>
          </cell>
          <cell r="F3398"/>
          <cell r="G3398"/>
          <cell r="H3398">
            <v>55875.710000000014</v>
          </cell>
          <cell r="I3398"/>
          <cell r="J3398">
            <v>0</v>
          </cell>
          <cell r="K3398">
            <v>60566.116366000009</v>
          </cell>
          <cell r="L3398">
            <v>4690.41</v>
          </cell>
        </row>
        <row r="3399">
          <cell r="A3399" t="str">
            <v>E3461 PRD Sta Main Tools, Sumas</v>
          </cell>
          <cell r="B3399" t="str">
            <v>E3461 PRD Sta Main Tools, Sumas-1</v>
          </cell>
          <cell r="C3399" t="str">
            <v>403E</v>
          </cell>
          <cell r="E3399">
            <v>43131</v>
          </cell>
          <cell r="F3399">
            <v>330715.36</v>
          </cell>
          <cell r="G3399">
            <v>9.8500000000000004E-2</v>
          </cell>
          <cell r="H3399">
            <v>2714.62</v>
          </cell>
          <cell r="I3399">
            <v>377825.53</v>
          </cell>
          <cell r="J3399">
            <v>9.8500000000000004E-2</v>
          </cell>
          <cell r="K3399">
            <v>3101.3178920833338</v>
          </cell>
          <cell r="L3399">
            <v>386.7</v>
          </cell>
        </row>
        <row r="3400">
          <cell r="A3400" t="str">
            <v>E3461 PRD Sta Main Tools, Sumas</v>
          </cell>
          <cell r="B3400" t="str">
            <v>E3461 PRD Sta Main Tools, Sumas-2</v>
          </cell>
          <cell r="C3400" t="str">
            <v>403E</v>
          </cell>
          <cell r="E3400">
            <v>43159</v>
          </cell>
          <cell r="F3400">
            <v>340340.11</v>
          </cell>
          <cell r="G3400">
            <v>9.8500000000000004E-2</v>
          </cell>
          <cell r="H3400">
            <v>2793.63</v>
          </cell>
          <cell r="I3400">
            <v>377825.53</v>
          </cell>
          <cell r="J3400">
            <v>9.8500000000000004E-2</v>
          </cell>
          <cell r="K3400">
            <v>3101.3178920833338</v>
          </cell>
          <cell r="L3400">
            <v>307.69</v>
          </cell>
        </row>
        <row r="3401">
          <cell r="A3401" t="str">
            <v>E3461 PRD Sta Main Tools, Sumas</v>
          </cell>
          <cell r="B3401" t="str">
            <v>E3461 PRD Sta Main Tools, Sumas-3</v>
          </cell>
          <cell r="C3401" t="str">
            <v>403E</v>
          </cell>
          <cell r="E3401">
            <v>43190</v>
          </cell>
          <cell r="F3401">
            <v>349964.85</v>
          </cell>
          <cell r="G3401">
            <v>9.8500000000000004E-2</v>
          </cell>
          <cell r="H3401">
            <v>2872.63</v>
          </cell>
          <cell r="I3401">
            <v>377825.53</v>
          </cell>
          <cell r="J3401">
            <v>9.8500000000000004E-2</v>
          </cell>
          <cell r="K3401">
            <v>3101.3178920833338</v>
          </cell>
          <cell r="L3401">
            <v>228.69</v>
          </cell>
        </row>
        <row r="3402">
          <cell r="A3402" t="str">
            <v>E3461 PRD Sta Main Tools, Sumas</v>
          </cell>
          <cell r="B3402" t="str">
            <v>E3461 PRD Sta Main Tools, Sumas-4</v>
          </cell>
          <cell r="C3402" t="str">
            <v>403E</v>
          </cell>
          <cell r="E3402">
            <v>43220</v>
          </cell>
          <cell r="F3402">
            <v>349964.85</v>
          </cell>
          <cell r="G3402">
            <v>9.8500000000000004E-2</v>
          </cell>
          <cell r="H3402">
            <v>2872.63</v>
          </cell>
          <cell r="I3402">
            <v>377825.53</v>
          </cell>
          <cell r="J3402">
            <v>9.8500000000000004E-2</v>
          </cell>
          <cell r="K3402">
            <v>3101.3178920833338</v>
          </cell>
          <cell r="L3402">
            <v>228.69</v>
          </cell>
        </row>
        <row r="3403">
          <cell r="A3403" t="str">
            <v>E3461 PRD Sta Main Tools, Sumas</v>
          </cell>
          <cell r="B3403" t="str">
            <v>E3461 PRD Sta Main Tools, Sumas-5</v>
          </cell>
          <cell r="C3403" t="str">
            <v>403E</v>
          </cell>
          <cell r="E3403">
            <v>43251</v>
          </cell>
          <cell r="F3403">
            <v>349964.85</v>
          </cell>
          <cell r="G3403">
            <v>9.8500000000000004E-2</v>
          </cell>
          <cell r="H3403">
            <v>2872.63</v>
          </cell>
          <cell r="I3403">
            <v>377825.53</v>
          </cell>
          <cell r="J3403">
            <v>9.8500000000000004E-2</v>
          </cell>
          <cell r="K3403">
            <v>3101.3178920833338</v>
          </cell>
          <cell r="L3403">
            <v>228.69</v>
          </cell>
        </row>
        <row r="3404">
          <cell r="A3404" t="str">
            <v>E3461 PRD Sta Main Tools, Sumas</v>
          </cell>
          <cell r="B3404" t="str">
            <v>E3461 PRD Sta Main Tools, Sumas-6</v>
          </cell>
          <cell r="C3404" t="str">
            <v>403E</v>
          </cell>
          <cell r="E3404">
            <v>43281</v>
          </cell>
          <cell r="F3404">
            <v>349964.85</v>
          </cell>
          <cell r="G3404">
            <v>9.8500000000000004E-2</v>
          </cell>
          <cell r="H3404">
            <v>2872.63</v>
          </cell>
          <cell r="I3404">
            <v>377825.53</v>
          </cell>
          <cell r="J3404">
            <v>9.8500000000000004E-2</v>
          </cell>
          <cell r="K3404">
            <v>3101.3178920833338</v>
          </cell>
          <cell r="L3404">
            <v>228.69</v>
          </cell>
        </row>
        <row r="3405">
          <cell r="A3405" t="str">
            <v>E3461 PRD Sta Main Tools, Sumas</v>
          </cell>
          <cell r="B3405" t="str">
            <v>E3461 PRD Sta Main Tools, Sumas-7</v>
          </cell>
          <cell r="C3405" t="str">
            <v>403E</v>
          </cell>
          <cell r="E3405">
            <v>43312</v>
          </cell>
          <cell r="F3405">
            <v>349964.85</v>
          </cell>
          <cell r="G3405">
            <v>9.8500000000000004E-2</v>
          </cell>
          <cell r="H3405">
            <v>2872.63</v>
          </cell>
          <cell r="I3405">
            <v>377825.53</v>
          </cell>
          <cell r="J3405">
            <v>9.8500000000000004E-2</v>
          </cell>
          <cell r="K3405">
            <v>3101.3178920833338</v>
          </cell>
          <cell r="L3405">
            <v>228.69</v>
          </cell>
        </row>
        <row r="3406">
          <cell r="A3406" t="str">
            <v>E3461 PRD Sta Main Tools, Sumas</v>
          </cell>
          <cell r="B3406" t="str">
            <v>E3461 PRD Sta Main Tools, Sumas-8</v>
          </cell>
          <cell r="C3406" t="str">
            <v>403E</v>
          </cell>
          <cell r="E3406">
            <v>43343</v>
          </cell>
          <cell r="F3406">
            <v>349964.85</v>
          </cell>
          <cell r="G3406">
            <v>9.8500000000000004E-2</v>
          </cell>
          <cell r="H3406">
            <v>2872.63</v>
          </cell>
          <cell r="I3406">
            <v>377825.53</v>
          </cell>
          <cell r="J3406">
            <v>9.8500000000000004E-2</v>
          </cell>
          <cell r="K3406">
            <v>3101.3178920833338</v>
          </cell>
          <cell r="L3406">
            <v>228.69</v>
          </cell>
        </row>
        <row r="3407">
          <cell r="A3407" t="str">
            <v>E3461 PRD Sta Main Tools, Sumas</v>
          </cell>
          <cell r="B3407" t="str">
            <v>E3461 PRD Sta Main Tools, Sumas-9</v>
          </cell>
          <cell r="C3407" t="str">
            <v>403E</v>
          </cell>
          <cell r="E3407">
            <v>43373</v>
          </cell>
          <cell r="F3407">
            <v>349964.85</v>
          </cell>
          <cell r="G3407">
            <v>9.8500000000000004E-2</v>
          </cell>
          <cell r="H3407">
            <v>2872.63</v>
          </cell>
          <cell r="I3407">
            <v>377825.53</v>
          </cell>
          <cell r="J3407">
            <v>9.8500000000000004E-2</v>
          </cell>
          <cell r="K3407">
            <v>3101.3178920833338</v>
          </cell>
          <cell r="L3407">
            <v>228.69</v>
          </cell>
        </row>
        <row r="3408">
          <cell r="A3408" t="str">
            <v>E3461 PRD Sta Main Tools, Sumas</v>
          </cell>
          <cell r="B3408" t="str">
            <v>E3461 PRD Sta Main Tools, Sumas-10</v>
          </cell>
          <cell r="C3408" t="str">
            <v>403E</v>
          </cell>
          <cell r="E3408">
            <v>43404</v>
          </cell>
          <cell r="F3408">
            <v>349964.85</v>
          </cell>
          <cell r="G3408">
            <v>9.8500000000000004E-2</v>
          </cell>
          <cell r="H3408">
            <v>2872.63</v>
          </cell>
          <cell r="I3408">
            <v>377825.53</v>
          </cell>
          <cell r="J3408">
            <v>9.8500000000000004E-2</v>
          </cell>
          <cell r="K3408">
            <v>3101.3178920833338</v>
          </cell>
          <cell r="L3408">
            <v>228.69</v>
          </cell>
        </row>
        <row r="3409">
          <cell r="A3409" t="str">
            <v>E3461 PRD Sta Main Tools, Sumas</v>
          </cell>
          <cell r="B3409" t="str">
            <v>E3461 PRD Sta Main Tools, Sumas-11</v>
          </cell>
          <cell r="C3409" t="str">
            <v>403E</v>
          </cell>
          <cell r="E3409">
            <v>43434</v>
          </cell>
          <cell r="F3409">
            <v>362554.56</v>
          </cell>
          <cell r="G3409">
            <v>9.8500000000000004E-2</v>
          </cell>
          <cell r="H3409">
            <v>2975.97</v>
          </cell>
          <cell r="I3409">
            <v>377825.53</v>
          </cell>
          <cell r="J3409">
            <v>9.8500000000000004E-2</v>
          </cell>
          <cell r="K3409">
            <v>3101.3178920833338</v>
          </cell>
          <cell r="L3409">
            <v>125.35</v>
          </cell>
        </row>
        <row r="3410">
          <cell r="A3410" t="str">
            <v>E3461 PRD Sta Main Tools, Sumas</v>
          </cell>
          <cell r="B3410" t="str">
            <v>E3461 PRD Sta Main Tools, Sumas-12</v>
          </cell>
          <cell r="C3410" t="str">
            <v>403E</v>
          </cell>
          <cell r="E3410">
            <v>43465</v>
          </cell>
          <cell r="F3410">
            <v>377825.53</v>
          </cell>
          <cell r="G3410">
            <v>9.8500000000000004E-2</v>
          </cell>
          <cell r="H3410">
            <v>3101.32</v>
          </cell>
          <cell r="I3410">
            <v>377825.53</v>
          </cell>
          <cell r="J3410">
            <v>9.8500000000000004E-2</v>
          </cell>
          <cell r="K3410">
            <v>3101.3178920833338</v>
          </cell>
          <cell r="L3410">
            <v>0</v>
          </cell>
        </row>
        <row r="3411">
          <cell r="A3411" t="str">
            <v>E3461 PRD Sta Main Tools, Sumas Total</v>
          </cell>
          <cell r="C3411" t="str">
            <v>EPRD</v>
          </cell>
          <cell r="E3411" t="str">
            <v>Total</v>
          </cell>
          <cell r="F3411"/>
          <cell r="G3411"/>
          <cell r="H3411">
            <v>34566.580000000009</v>
          </cell>
          <cell r="I3411"/>
          <cell r="J3411">
            <v>0</v>
          </cell>
          <cell r="K3411">
            <v>37215.814705000004</v>
          </cell>
          <cell r="L3411">
            <v>2649.23</v>
          </cell>
        </row>
        <row r="3412">
          <cell r="A3412" t="str">
            <v>E3461 PRD Sta Main Tools,Goldendale</v>
          </cell>
          <cell r="B3412" t="str">
            <v>E3461 PRD Sta Main Tools,Goldendale-1</v>
          </cell>
          <cell r="C3412" t="str">
            <v>403E</v>
          </cell>
          <cell r="E3412">
            <v>43131</v>
          </cell>
          <cell r="F3412">
            <v>473240.74</v>
          </cell>
          <cell r="G3412">
            <v>9.8199999999999996E-2</v>
          </cell>
          <cell r="H3412">
            <v>3872.69</v>
          </cell>
          <cell r="I3412">
            <v>534441.24</v>
          </cell>
          <cell r="J3412">
            <v>9.8199999999999996E-2</v>
          </cell>
          <cell r="K3412">
            <v>4373.5108140000002</v>
          </cell>
          <cell r="L3412">
            <v>500.82</v>
          </cell>
        </row>
        <row r="3413">
          <cell r="A3413" t="str">
            <v>E3461 PRD Sta Main Tools,Goldendale</v>
          </cell>
          <cell r="B3413" t="str">
            <v>E3461 PRD Sta Main Tools,Goldendale-2</v>
          </cell>
          <cell r="C3413" t="str">
            <v>403E</v>
          </cell>
          <cell r="E3413">
            <v>43159</v>
          </cell>
          <cell r="F3413">
            <v>489902.89</v>
          </cell>
          <cell r="G3413">
            <v>9.8199999999999996E-2</v>
          </cell>
          <cell r="H3413">
            <v>4009.04</v>
          </cell>
          <cell r="I3413">
            <v>534441.24</v>
          </cell>
          <cell r="J3413">
            <v>9.8199999999999996E-2</v>
          </cell>
          <cell r="K3413">
            <v>4373.5108140000002</v>
          </cell>
          <cell r="L3413">
            <v>364.47</v>
          </cell>
        </row>
        <row r="3414">
          <cell r="A3414" t="str">
            <v>E3461 PRD Sta Main Tools,Goldendale</v>
          </cell>
          <cell r="B3414" t="str">
            <v>E3461 PRD Sta Main Tools,Goldendale-3</v>
          </cell>
          <cell r="C3414" t="str">
            <v>403E</v>
          </cell>
          <cell r="E3414">
            <v>43190</v>
          </cell>
          <cell r="F3414">
            <v>506565.04</v>
          </cell>
          <cell r="G3414">
            <v>9.8199999999999996E-2</v>
          </cell>
          <cell r="H3414">
            <v>4145.3900000000003</v>
          </cell>
          <cell r="I3414">
            <v>534441.24</v>
          </cell>
          <cell r="J3414">
            <v>9.8199999999999996E-2</v>
          </cell>
          <cell r="K3414">
            <v>4373.5108140000002</v>
          </cell>
          <cell r="L3414">
            <v>228.12</v>
          </cell>
        </row>
        <row r="3415">
          <cell r="A3415" t="str">
            <v>E3461 PRD Sta Main Tools,Goldendale</v>
          </cell>
          <cell r="B3415" t="str">
            <v>E3461 PRD Sta Main Tools,Goldendale-4</v>
          </cell>
          <cell r="C3415" t="str">
            <v>403E</v>
          </cell>
          <cell r="E3415">
            <v>43220</v>
          </cell>
          <cell r="F3415">
            <v>506565.04</v>
          </cell>
          <cell r="G3415">
            <v>9.8199999999999996E-2</v>
          </cell>
          <cell r="H3415">
            <v>4145.3900000000003</v>
          </cell>
          <cell r="I3415">
            <v>534441.24</v>
          </cell>
          <cell r="J3415">
            <v>9.8199999999999996E-2</v>
          </cell>
          <cell r="K3415">
            <v>4373.5108140000002</v>
          </cell>
          <cell r="L3415">
            <v>228.12</v>
          </cell>
        </row>
        <row r="3416">
          <cell r="A3416" t="str">
            <v>E3461 PRD Sta Main Tools,Goldendale</v>
          </cell>
          <cell r="B3416" t="str">
            <v>E3461 PRD Sta Main Tools,Goldendale-5</v>
          </cell>
          <cell r="C3416" t="str">
            <v>403E</v>
          </cell>
          <cell r="E3416">
            <v>43251</v>
          </cell>
          <cell r="F3416">
            <v>506565.04</v>
          </cell>
          <cell r="G3416">
            <v>9.8199999999999996E-2</v>
          </cell>
          <cell r="H3416">
            <v>4145.3900000000003</v>
          </cell>
          <cell r="I3416">
            <v>534441.24</v>
          </cell>
          <cell r="J3416">
            <v>9.8199999999999996E-2</v>
          </cell>
          <cell r="K3416">
            <v>4373.5108140000002</v>
          </cell>
          <cell r="L3416">
            <v>228.12</v>
          </cell>
        </row>
        <row r="3417">
          <cell r="A3417" t="str">
            <v>E3461 PRD Sta Main Tools,Goldendale</v>
          </cell>
          <cell r="B3417" t="str">
            <v>E3461 PRD Sta Main Tools,Goldendale-6</v>
          </cell>
          <cell r="C3417" t="str">
            <v>403E</v>
          </cell>
          <cell r="E3417">
            <v>43281</v>
          </cell>
          <cell r="F3417">
            <v>506565.04</v>
          </cell>
          <cell r="G3417">
            <v>9.8199999999999996E-2</v>
          </cell>
          <cell r="H3417">
            <v>4145.3900000000003</v>
          </cell>
          <cell r="I3417">
            <v>534441.24</v>
          </cell>
          <cell r="J3417">
            <v>9.8199999999999996E-2</v>
          </cell>
          <cell r="K3417">
            <v>4373.5108140000002</v>
          </cell>
          <cell r="L3417">
            <v>228.12</v>
          </cell>
        </row>
        <row r="3418">
          <cell r="A3418" t="str">
            <v>E3461 PRD Sta Main Tools,Goldendale</v>
          </cell>
          <cell r="B3418" t="str">
            <v>E3461 PRD Sta Main Tools,Goldendale-7</v>
          </cell>
          <cell r="C3418" t="str">
            <v>403E</v>
          </cell>
          <cell r="E3418">
            <v>43312</v>
          </cell>
          <cell r="F3418">
            <v>506565.04</v>
          </cell>
          <cell r="G3418">
            <v>9.8199999999999996E-2</v>
          </cell>
          <cell r="H3418">
            <v>4145.3900000000003</v>
          </cell>
          <cell r="I3418">
            <v>534441.24</v>
          </cell>
          <cell r="J3418">
            <v>9.8199999999999996E-2</v>
          </cell>
          <cell r="K3418">
            <v>4373.5108140000002</v>
          </cell>
          <cell r="L3418">
            <v>228.12</v>
          </cell>
        </row>
        <row r="3419">
          <cell r="A3419" t="str">
            <v>E3461 PRD Sta Main Tools,Goldendale</v>
          </cell>
          <cell r="B3419" t="str">
            <v>E3461 PRD Sta Main Tools,Goldendale-8</v>
          </cell>
          <cell r="C3419" t="str">
            <v>403E</v>
          </cell>
          <cell r="E3419">
            <v>43343</v>
          </cell>
          <cell r="F3419">
            <v>506565.04</v>
          </cell>
          <cell r="G3419">
            <v>9.8199999999999996E-2</v>
          </cell>
          <cell r="H3419">
            <v>4145.3900000000003</v>
          </cell>
          <cell r="I3419">
            <v>534441.24</v>
          </cell>
          <cell r="J3419">
            <v>9.8199999999999996E-2</v>
          </cell>
          <cell r="K3419">
            <v>4373.5108140000002</v>
          </cell>
          <cell r="L3419">
            <v>228.12</v>
          </cell>
        </row>
        <row r="3420">
          <cell r="A3420" t="str">
            <v>E3461 PRD Sta Main Tools,Goldendale</v>
          </cell>
          <cell r="B3420" t="str">
            <v>E3461 PRD Sta Main Tools,Goldendale-9</v>
          </cell>
          <cell r="C3420" t="str">
            <v>403E</v>
          </cell>
          <cell r="E3420">
            <v>43373</v>
          </cell>
          <cell r="F3420">
            <v>506565.04</v>
          </cell>
          <cell r="G3420">
            <v>9.8199999999999996E-2</v>
          </cell>
          <cell r="H3420">
            <v>4145.3900000000003</v>
          </cell>
          <cell r="I3420">
            <v>534441.24</v>
          </cell>
          <cell r="J3420">
            <v>9.8199999999999996E-2</v>
          </cell>
          <cell r="K3420">
            <v>4373.5108140000002</v>
          </cell>
          <cell r="L3420">
            <v>228.12</v>
          </cell>
        </row>
        <row r="3421">
          <cell r="A3421" t="str">
            <v>E3461 PRD Sta Main Tools,Goldendale</v>
          </cell>
          <cell r="B3421" t="str">
            <v>E3461 PRD Sta Main Tools,Goldendale-10</v>
          </cell>
          <cell r="C3421" t="str">
            <v>403E</v>
          </cell>
          <cell r="E3421">
            <v>43404</v>
          </cell>
          <cell r="F3421">
            <v>506565.04</v>
          </cell>
          <cell r="G3421">
            <v>9.8199999999999996E-2</v>
          </cell>
          <cell r="H3421">
            <v>4145.3900000000003</v>
          </cell>
          <cell r="I3421">
            <v>534441.24</v>
          </cell>
          <cell r="J3421">
            <v>9.8199999999999996E-2</v>
          </cell>
          <cell r="K3421">
            <v>4373.5108140000002</v>
          </cell>
          <cell r="L3421">
            <v>228.12</v>
          </cell>
        </row>
        <row r="3422">
          <cell r="A3422" t="str">
            <v>E3461 PRD Sta Main Tools,Goldendale</v>
          </cell>
          <cell r="B3422" t="str">
            <v>E3461 PRD Sta Main Tools,Goldendale-11</v>
          </cell>
          <cell r="C3422" t="str">
            <v>403E</v>
          </cell>
          <cell r="E3422">
            <v>43434</v>
          </cell>
          <cell r="F3422">
            <v>513529.27</v>
          </cell>
          <cell r="G3422">
            <v>9.8199999999999996E-2</v>
          </cell>
          <cell r="H3422">
            <v>4202.38</v>
          </cell>
          <cell r="I3422">
            <v>534441.24</v>
          </cell>
          <cell r="J3422">
            <v>9.8199999999999996E-2</v>
          </cell>
          <cell r="K3422">
            <v>4373.5108140000002</v>
          </cell>
          <cell r="L3422">
            <v>171.13</v>
          </cell>
        </row>
        <row r="3423">
          <cell r="A3423" t="str">
            <v>E3461 PRD Sta Main Tools,Goldendale</v>
          </cell>
          <cell r="B3423" t="str">
            <v>E3461 PRD Sta Main Tools,Goldendale-12</v>
          </cell>
          <cell r="C3423" t="str">
            <v>403E</v>
          </cell>
          <cell r="E3423">
            <v>43465</v>
          </cell>
          <cell r="F3423">
            <v>534441.24</v>
          </cell>
          <cell r="G3423">
            <v>9.8199999999999996E-2</v>
          </cell>
          <cell r="H3423">
            <v>4373.51</v>
          </cell>
          <cell r="I3423">
            <v>534441.24</v>
          </cell>
          <cell r="J3423">
            <v>9.8199999999999996E-2</v>
          </cell>
          <cell r="K3423">
            <v>4373.5108140000002</v>
          </cell>
          <cell r="L3423">
            <v>0</v>
          </cell>
        </row>
        <row r="3424">
          <cell r="A3424" t="str">
            <v>E3461 PRD Sta Main Tools,Goldendale Total</v>
          </cell>
          <cell r="C3424" t="str">
            <v>EPRD</v>
          </cell>
          <cell r="E3424" t="str">
            <v>Total</v>
          </cell>
          <cell r="F3424"/>
          <cell r="G3424"/>
          <cell r="H3424">
            <v>49620.74</v>
          </cell>
          <cell r="I3424"/>
          <cell r="J3424">
            <v>0</v>
          </cell>
          <cell r="K3424">
            <v>52482.129768000006</v>
          </cell>
          <cell r="L3424">
            <v>2861.39</v>
          </cell>
        </row>
        <row r="3425">
          <cell r="A3425" t="str">
            <v xml:space="preserve">E3461 PRD Sta MainTools, Whitehorn </v>
          </cell>
          <cell r="B3425" t="str">
            <v>E3461 PRD Sta MainTools, Whitehorn -1</v>
          </cell>
          <cell r="C3425" t="str">
            <v>403E</v>
          </cell>
          <cell r="E3425">
            <v>43131</v>
          </cell>
          <cell r="F3425">
            <v>267463.53999999998</v>
          </cell>
          <cell r="G3425">
            <v>0.1072</v>
          </cell>
          <cell r="H3425">
            <v>2389.34</v>
          </cell>
          <cell r="I3425">
            <v>316779.65000000002</v>
          </cell>
          <cell r="J3425">
            <v>0.1072</v>
          </cell>
          <cell r="K3425">
            <v>2829.8982066666667</v>
          </cell>
          <cell r="L3425">
            <v>440.56</v>
          </cell>
        </row>
        <row r="3426">
          <cell r="A3426" t="str">
            <v xml:space="preserve">E3461 PRD Sta MainTools, Whitehorn </v>
          </cell>
          <cell r="B3426" t="str">
            <v>E3461 PRD Sta MainTools, Whitehorn -2</v>
          </cell>
          <cell r="C3426" t="str">
            <v>403E</v>
          </cell>
          <cell r="E3426">
            <v>43159</v>
          </cell>
          <cell r="F3426">
            <v>267474.99</v>
          </cell>
          <cell r="G3426">
            <v>0.1072</v>
          </cell>
          <cell r="H3426">
            <v>2389.44</v>
          </cell>
          <cell r="I3426">
            <v>316779.65000000002</v>
          </cell>
          <cell r="J3426">
            <v>0.1072</v>
          </cell>
          <cell r="K3426">
            <v>2829.8982066666667</v>
          </cell>
          <cell r="L3426">
            <v>440.46</v>
          </cell>
        </row>
        <row r="3427">
          <cell r="A3427" t="str">
            <v xml:space="preserve">E3461 PRD Sta MainTools, Whitehorn </v>
          </cell>
          <cell r="B3427" t="str">
            <v>E3461 PRD Sta MainTools, Whitehorn -3</v>
          </cell>
          <cell r="C3427" t="str">
            <v>403E</v>
          </cell>
          <cell r="E3427">
            <v>43190</v>
          </cell>
          <cell r="F3427">
            <v>267486.43</v>
          </cell>
          <cell r="G3427">
            <v>0.1072</v>
          </cell>
          <cell r="H3427">
            <v>2389.5500000000002</v>
          </cell>
          <cell r="I3427">
            <v>316779.65000000002</v>
          </cell>
          <cell r="J3427">
            <v>0.1072</v>
          </cell>
          <cell r="K3427">
            <v>2829.8982066666667</v>
          </cell>
          <cell r="L3427">
            <v>440.35</v>
          </cell>
        </row>
        <row r="3428">
          <cell r="A3428" t="str">
            <v xml:space="preserve">E3461 PRD Sta MainTools, Whitehorn </v>
          </cell>
          <cell r="B3428" t="str">
            <v>E3461 PRD Sta MainTools, Whitehorn -4</v>
          </cell>
          <cell r="C3428" t="str">
            <v>403E</v>
          </cell>
          <cell r="E3428">
            <v>43220</v>
          </cell>
          <cell r="F3428">
            <v>267486.43</v>
          </cell>
          <cell r="G3428">
            <v>0.1072</v>
          </cell>
          <cell r="H3428">
            <v>2389.5500000000002</v>
          </cell>
          <cell r="I3428">
            <v>316779.65000000002</v>
          </cell>
          <cell r="J3428">
            <v>0.1072</v>
          </cell>
          <cell r="K3428">
            <v>2829.8982066666667</v>
          </cell>
          <cell r="L3428">
            <v>440.35</v>
          </cell>
        </row>
        <row r="3429">
          <cell r="A3429" t="str">
            <v xml:space="preserve">E3461 PRD Sta MainTools, Whitehorn </v>
          </cell>
          <cell r="B3429" t="str">
            <v>E3461 PRD Sta MainTools, Whitehorn -5</v>
          </cell>
          <cell r="C3429" t="str">
            <v>403E</v>
          </cell>
          <cell r="E3429">
            <v>43251</v>
          </cell>
          <cell r="F3429">
            <v>267486.43</v>
          </cell>
          <cell r="G3429">
            <v>0.1072</v>
          </cell>
          <cell r="H3429">
            <v>2389.5500000000002</v>
          </cell>
          <cell r="I3429">
            <v>316779.65000000002</v>
          </cell>
          <cell r="J3429">
            <v>0.1072</v>
          </cell>
          <cell r="K3429">
            <v>2829.8982066666667</v>
          </cell>
          <cell r="L3429">
            <v>440.35</v>
          </cell>
        </row>
        <row r="3430">
          <cell r="A3430" t="str">
            <v xml:space="preserve">E3461 PRD Sta MainTools, Whitehorn </v>
          </cell>
          <cell r="B3430" t="str">
            <v>E3461 PRD Sta MainTools, Whitehorn -6</v>
          </cell>
          <cell r="C3430" t="str">
            <v>403E</v>
          </cell>
          <cell r="E3430">
            <v>43281</v>
          </cell>
          <cell r="F3430">
            <v>267486.43</v>
          </cell>
          <cell r="G3430">
            <v>0.1072</v>
          </cell>
          <cell r="H3430">
            <v>2389.5500000000002</v>
          </cell>
          <cell r="I3430">
            <v>316779.65000000002</v>
          </cell>
          <cell r="J3430">
            <v>0.1072</v>
          </cell>
          <cell r="K3430">
            <v>2829.8982066666667</v>
          </cell>
          <cell r="L3430">
            <v>440.35</v>
          </cell>
        </row>
        <row r="3431">
          <cell r="A3431" t="str">
            <v xml:space="preserve">E3461 PRD Sta MainTools, Whitehorn </v>
          </cell>
          <cell r="B3431" t="str">
            <v>E3461 PRD Sta MainTools, Whitehorn -7</v>
          </cell>
          <cell r="C3431" t="str">
            <v>403E</v>
          </cell>
          <cell r="E3431">
            <v>43312</v>
          </cell>
          <cell r="F3431">
            <v>267486.43</v>
          </cell>
          <cell r="G3431">
            <v>0.1072</v>
          </cell>
          <cell r="H3431">
            <v>2389.5500000000002</v>
          </cell>
          <cell r="I3431">
            <v>316779.65000000002</v>
          </cell>
          <cell r="J3431">
            <v>0.1072</v>
          </cell>
          <cell r="K3431">
            <v>2829.8982066666667</v>
          </cell>
          <cell r="L3431">
            <v>440.35</v>
          </cell>
        </row>
        <row r="3432">
          <cell r="A3432" t="str">
            <v xml:space="preserve">E3461 PRD Sta MainTools, Whitehorn </v>
          </cell>
          <cell r="B3432" t="str">
            <v>E3461 PRD Sta MainTools, Whitehorn -8</v>
          </cell>
          <cell r="C3432" t="str">
            <v>403E</v>
          </cell>
          <cell r="E3432">
            <v>43343</v>
          </cell>
          <cell r="F3432">
            <v>267486.43</v>
          </cell>
          <cell r="G3432">
            <v>0.1072</v>
          </cell>
          <cell r="H3432">
            <v>2389.5500000000002</v>
          </cell>
          <cell r="I3432">
            <v>316779.65000000002</v>
          </cell>
          <cell r="J3432">
            <v>0.1072</v>
          </cell>
          <cell r="K3432">
            <v>2829.8982066666667</v>
          </cell>
          <cell r="L3432">
            <v>440.35</v>
          </cell>
        </row>
        <row r="3433">
          <cell r="A3433" t="str">
            <v xml:space="preserve">E3461 PRD Sta MainTools, Whitehorn </v>
          </cell>
          <cell r="B3433" t="str">
            <v>E3461 PRD Sta MainTools, Whitehorn -9</v>
          </cell>
          <cell r="C3433" t="str">
            <v>403E</v>
          </cell>
          <cell r="E3433">
            <v>43373</v>
          </cell>
          <cell r="F3433">
            <v>278182.68</v>
          </cell>
          <cell r="G3433">
            <v>0.1072</v>
          </cell>
          <cell r="H3433">
            <v>2485.1</v>
          </cell>
          <cell r="I3433">
            <v>316779.65000000002</v>
          </cell>
          <cell r="J3433">
            <v>0.1072</v>
          </cell>
          <cell r="K3433">
            <v>2829.8982066666667</v>
          </cell>
          <cell r="L3433">
            <v>344.8</v>
          </cell>
        </row>
        <row r="3434">
          <cell r="A3434" t="str">
            <v xml:space="preserve">E3461 PRD Sta MainTools, Whitehorn </v>
          </cell>
          <cell r="B3434" t="str">
            <v>E3461 PRD Sta MainTools, Whitehorn -10</v>
          </cell>
          <cell r="C3434" t="str">
            <v>403E</v>
          </cell>
          <cell r="E3434">
            <v>43404</v>
          </cell>
          <cell r="F3434">
            <v>288878.92</v>
          </cell>
          <cell r="G3434">
            <v>0.1072</v>
          </cell>
          <cell r="H3434">
            <v>2580.65</v>
          </cell>
          <cell r="I3434">
            <v>316779.65000000002</v>
          </cell>
          <cell r="J3434">
            <v>0.1072</v>
          </cell>
          <cell r="K3434">
            <v>2829.8982066666667</v>
          </cell>
          <cell r="L3434">
            <v>249.25</v>
          </cell>
        </row>
        <row r="3435">
          <cell r="A3435" t="str">
            <v xml:space="preserve">E3461 PRD Sta MainTools, Whitehorn </v>
          </cell>
          <cell r="B3435" t="str">
            <v>E3461 PRD Sta MainTools, Whitehorn -11</v>
          </cell>
          <cell r="C3435" t="str">
            <v>403E</v>
          </cell>
          <cell r="E3435">
            <v>43434</v>
          </cell>
          <cell r="F3435">
            <v>300192.67</v>
          </cell>
          <cell r="G3435">
            <v>0.1072</v>
          </cell>
          <cell r="H3435">
            <v>2681.72</v>
          </cell>
          <cell r="I3435">
            <v>316779.65000000002</v>
          </cell>
          <cell r="J3435">
            <v>0.1072</v>
          </cell>
          <cell r="K3435">
            <v>2829.8982066666667</v>
          </cell>
          <cell r="L3435">
            <v>148.18</v>
          </cell>
        </row>
        <row r="3436">
          <cell r="A3436" t="str">
            <v xml:space="preserve">E3461 PRD Sta MainTools, Whitehorn </v>
          </cell>
          <cell r="B3436" t="str">
            <v>E3461 PRD Sta MainTools, Whitehorn -12</v>
          </cell>
          <cell r="C3436" t="str">
            <v>403E</v>
          </cell>
          <cell r="E3436">
            <v>43465</v>
          </cell>
          <cell r="F3436">
            <v>316779.65000000002</v>
          </cell>
          <cell r="G3436">
            <v>0.1072</v>
          </cell>
          <cell r="H3436">
            <v>2829.9</v>
          </cell>
          <cell r="I3436">
            <v>316779.65000000002</v>
          </cell>
          <cell r="J3436">
            <v>0.1072</v>
          </cell>
          <cell r="K3436">
            <v>2829.8982066666667</v>
          </cell>
          <cell r="L3436">
            <v>0</v>
          </cell>
        </row>
        <row r="3437">
          <cell r="A3437" t="str">
            <v>E3461 PRD Sta MainTools, Whitehorn  Total</v>
          </cell>
          <cell r="C3437" t="str">
            <v>EPRD</v>
          </cell>
          <cell r="E3437" t="str">
            <v>Total</v>
          </cell>
          <cell r="F3437"/>
          <cell r="G3437"/>
          <cell r="H3437">
            <v>29693.45</v>
          </cell>
          <cell r="I3437"/>
          <cell r="J3437">
            <v>0</v>
          </cell>
          <cell r="K3437">
            <v>33958.778479999994</v>
          </cell>
          <cell r="L3437">
            <v>4265.33</v>
          </cell>
        </row>
        <row r="3438">
          <cell r="A3438" t="str">
            <v>E3461 PRD Sta MainTools,Crystal Mtn</v>
          </cell>
          <cell r="B3438" t="str">
            <v>E3461 PRD Sta MainTools,Crystal Mtn-1</v>
          </cell>
          <cell r="C3438" t="str">
            <v>403E</v>
          </cell>
          <cell r="E3438">
            <v>43131</v>
          </cell>
          <cell r="F3438">
            <v>10249.280000000001</v>
          </cell>
          <cell r="G3438">
            <v>0.1991</v>
          </cell>
          <cell r="H3438">
            <v>170.05</v>
          </cell>
          <cell r="I3438">
            <v>10249.280000000001</v>
          </cell>
          <cell r="J3438">
            <v>0.1991</v>
          </cell>
          <cell r="K3438">
            <v>170.05263733333334</v>
          </cell>
          <cell r="L3438">
            <v>0</v>
          </cell>
        </row>
        <row r="3439">
          <cell r="A3439" t="str">
            <v>E3461 PRD Sta MainTools,Crystal Mtn</v>
          </cell>
          <cell r="B3439" t="str">
            <v>E3461 PRD Sta MainTools,Crystal Mtn-2</v>
          </cell>
          <cell r="C3439" t="str">
            <v>403E</v>
          </cell>
          <cell r="E3439">
            <v>43159</v>
          </cell>
          <cell r="F3439">
            <v>10249.280000000001</v>
          </cell>
          <cell r="G3439">
            <v>0.1991</v>
          </cell>
          <cell r="H3439">
            <v>170.05</v>
          </cell>
          <cell r="I3439">
            <v>10249.280000000001</v>
          </cell>
          <cell r="J3439">
            <v>0.1991</v>
          </cell>
          <cell r="K3439">
            <v>170.05263733333334</v>
          </cell>
          <cell r="L3439">
            <v>0</v>
          </cell>
        </row>
        <row r="3440">
          <cell r="A3440" t="str">
            <v>E3461 PRD Sta MainTools,Crystal Mtn</v>
          </cell>
          <cell r="B3440" t="str">
            <v>E3461 PRD Sta MainTools,Crystal Mtn-3</v>
          </cell>
          <cell r="C3440" t="str">
            <v>403E</v>
          </cell>
          <cell r="E3440">
            <v>43190</v>
          </cell>
          <cell r="F3440">
            <v>10249.280000000001</v>
          </cell>
          <cell r="G3440">
            <v>0.1991</v>
          </cell>
          <cell r="H3440">
            <v>170.05</v>
          </cell>
          <cell r="I3440">
            <v>10249.280000000001</v>
          </cell>
          <cell r="J3440">
            <v>0.1991</v>
          </cell>
          <cell r="K3440">
            <v>170.05263733333334</v>
          </cell>
          <cell r="L3440">
            <v>0</v>
          </cell>
        </row>
        <row r="3441">
          <cell r="A3441" t="str">
            <v>E3461 PRD Sta MainTools,Crystal Mtn</v>
          </cell>
          <cell r="B3441" t="str">
            <v>E3461 PRD Sta MainTools,Crystal Mtn-4</v>
          </cell>
          <cell r="C3441" t="str">
            <v>403E</v>
          </cell>
          <cell r="E3441">
            <v>43220</v>
          </cell>
          <cell r="F3441">
            <v>10249.280000000001</v>
          </cell>
          <cell r="G3441">
            <v>0.1991</v>
          </cell>
          <cell r="H3441">
            <v>170.05</v>
          </cell>
          <cell r="I3441">
            <v>10249.280000000001</v>
          </cell>
          <cell r="J3441">
            <v>0.1991</v>
          </cell>
          <cell r="K3441">
            <v>170.05263733333334</v>
          </cell>
          <cell r="L3441">
            <v>0</v>
          </cell>
        </row>
        <row r="3442">
          <cell r="A3442" t="str">
            <v>E3461 PRD Sta MainTools,Crystal Mtn</v>
          </cell>
          <cell r="B3442" t="str">
            <v>E3461 PRD Sta MainTools,Crystal Mtn-5</v>
          </cell>
          <cell r="C3442" t="str">
            <v>403E</v>
          </cell>
          <cell r="E3442">
            <v>43251</v>
          </cell>
          <cell r="F3442">
            <v>10249.280000000001</v>
          </cell>
          <cell r="G3442">
            <v>0.1991</v>
          </cell>
          <cell r="H3442">
            <v>170.05</v>
          </cell>
          <cell r="I3442">
            <v>10249.280000000001</v>
          </cell>
          <cell r="J3442">
            <v>0.1991</v>
          </cell>
          <cell r="K3442">
            <v>170.05263733333334</v>
          </cell>
          <cell r="L3442">
            <v>0</v>
          </cell>
        </row>
        <row r="3443">
          <cell r="A3443" t="str">
            <v>E3461 PRD Sta MainTools,Crystal Mtn</v>
          </cell>
          <cell r="B3443" t="str">
            <v>E3461 PRD Sta MainTools,Crystal Mtn-6</v>
          </cell>
          <cell r="C3443" t="str">
            <v>403E</v>
          </cell>
          <cell r="E3443">
            <v>43281</v>
          </cell>
          <cell r="F3443">
            <v>10249.280000000001</v>
          </cell>
          <cell r="G3443">
            <v>0.1991</v>
          </cell>
          <cell r="H3443">
            <v>170.05</v>
          </cell>
          <cell r="I3443">
            <v>10249.280000000001</v>
          </cell>
          <cell r="J3443">
            <v>0.1991</v>
          </cell>
          <cell r="K3443">
            <v>170.05263733333334</v>
          </cell>
          <cell r="L3443">
            <v>0</v>
          </cell>
        </row>
        <row r="3444">
          <cell r="A3444" t="str">
            <v>E3461 PRD Sta MainTools,Crystal Mtn</v>
          </cell>
          <cell r="B3444" t="str">
            <v>E3461 PRD Sta MainTools,Crystal Mtn-7</v>
          </cell>
          <cell r="C3444" t="str">
            <v>403E</v>
          </cell>
          <cell r="E3444">
            <v>43312</v>
          </cell>
          <cell r="F3444">
            <v>10249.280000000001</v>
          </cell>
          <cell r="G3444">
            <v>0.1991</v>
          </cell>
          <cell r="H3444">
            <v>170.05</v>
          </cell>
          <cell r="I3444">
            <v>10249.280000000001</v>
          </cell>
          <cell r="J3444">
            <v>0.1991</v>
          </cell>
          <cell r="K3444">
            <v>170.05263733333334</v>
          </cell>
          <cell r="L3444">
            <v>0</v>
          </cell>
        </row>
        <row r="3445">
          <cell r="A3445" t="str">
            <v>E3461 PRD Sta MainTools,Crystal Mtn</v>
          </cell>
          <cell r="B3445" t="str">
            <v>E3461 PRD Sta MainTools,Crystal Mtn-8</v>
          </cell>
          <cell r="C3445" t="str">
            <v>403E</v>
          </cell>
          <cell r="E3445">
            <v>43343</v>
          </cell>
          <cell r="F3445">
            <v>10249.280000000001</v>
          </cell>
          <cell r="G3445">
            <v>0.1991</v>
          </cell>
          <cell r="H3445">
            <v>170.05</v>
          </cell>
          <cell r="I3445">
            <v>10249.280000000001</v>
          </cell>
          <cell r="J3445">
            <v>0.1991</v>
          </cell>
          <cell r="K3445">
            <v>170.05263733333334</v>
          </cell>
          <cell r="L3445">
            <v>0</v>
          </cell>
        </row>
        <row r="3446">
          <cell r="A3446" t="str">
            <v>E3461 PRD Sta MainTools,Crystal Mtn</v>
          </cell>
          <cell r="B3446" t="str">
            <v>E3461 PRD Sta MainTools,Crystal Mtn-9</v>
          </cell>
          <cell r="C3446" t="str">
            <v>403E</v>
          </cell>
          <cell r="E3446">
            <v>43373</v>
          </cell>
          <cell r="F3446">
            <v>10249.280000000001</v>
          </cell>
          <cell r="G3446">
            <v>0.1991</v>
          </cell>
          <cell r="H3446">
            <v>170.05</v>
          </cell>
          <cell r="I3446">
            <v>10249.280000000001</v>
          </cell>
          <cell r="J3446">
            <v>0.1991</v>
          </cell>
          <cell r="K3446">
            <v>170.05263733333334</v>
          </cell>
          <cell r="L3446">
            <v>0</v>
          </cell>
        </row>
        <row r="3447">
          <cell r="A3447" t="str">
            <v>E3461 PRD Sta MainTools,Crystal Mtn</v>
          </cell>
          <cell r="B3447" t="str">
            <v>E3461 PRD Sta MainTools,Crystal Mtn-10</v>
          </cell>
          <cell r="C3447" t="str">
            <v>403E</v>
          </cell>
          <cell r="E3447">
            <v>43404</v>
          </cell>
          <cell r="F3447">
            <v>10249.280000000001</v>
          </cell>
          <cell r="G3447">
            <v>0.1991</v>
          </cell>
          <cell r="H3447">
            <v>170.05</v>
          </cell>
          <cell r="I3447">
            <v>10249.280000000001</v>
          </cell>
          <cell r="J3447">
            <v>0.1991</v>
          </cell>
          <cell r="K3447">
            <v>170.05263733333334</v>
          </cell>
          <cell r="L3447">
            <v>0</v>
          </cell>
        </row>
        <row r="3448">
          <cell r="A3448" t="str">
            <v>E3461 PRD Sta MainTools,Crystal Mtn</v>
          </cell>
          <cell r="B3448" t="str">
            <v>E3461 PRD Sta MainTools,Crystal Mtn-11</v>
          </cell>
          <cell r="C3448" t="str">
            <v>403E</v>
          </cell>
          <cell r="E3448">
            <v>43434</v>
          </cell>
          <cell r="F3448">
            <v>10249.280000000001</v>
          </cell>
          <cell r="G3448">
            <v>0.1991</v>
          </cell>
          <cell r="H3448">
            <v>170.05</v>
          </cell>
          <cell r="I3448">
            <v>10249.280000000001</v>
          </cell>
          <cell r="J3448">
            <v>0.1991</v>
          </cell>
          <cell r="K3448">
            <v>170.05263733333334</v>
          </cell>
          <cell r="L3448">
            <v>0</v>
          </cell>
        </row>
        <row r="3449">
          <cell r="A3449" t="str">
            <v>E3461 PRD Sta MainTools,Crystal Mtn</v>
          </cell>
          <cell r="B3449" t="str">
            <v>E3461 PRD Sta MainTools,Crystal Mtn-12</v>
          </cell>
          <cell r="C3449" t="str">
            <v>403E</v>
          </cell>
          <cell r="E3449">
            <v>43465</v>
          </cell>
          <cell r="F3449">
            <v>10249.280000000001</v>
          </cell>
          <cell r="G3449">
            <v>0.1991</v>
          </cell>
          <cell r="H3449">
            <v>170.05</v>
          </cell>
          <cell r="I3449">
            <v>10249.280000000001</v>
          </cell>
          <cell r="J3449">
            <v>0.1991</v>
          </cell>
          <cell r="K3449">
            <v>170.05263733333334</v>
          </cell>
          <cell r="L3449">
            <v>0</v>
          </cell>
        </row>
        <row r="3450">
          <cell r="A3450" t="str">
            <v>E3461 PRD Sta MainTools,Crystal Mtn Total</v>
          </cell>
          <cell r="C3450" t="str">
            <v>EPRD</v>
          </cell>
          <cell r="E3450" t="str">
            <v>Total</v>
          </cell>
          <cell r="F3450"/>
          <cell r="G3450"/>
          <cell r="H3450">
            <v>2040.5999999999997</v>
          </cell>
          <cell r="I3450"/>
          <cell r="J3450">
            <v>0</v>
          </cell>
          <cell r="K3450">
            <v>2040.6316479999996</v>
          </cell>
          <cell r="L3450">
            <v>0.03</v>
          </cell>
        </row>
        <row r="3451">
          <cell r="A3451" t="str">
            <v>E3461 PRD Sta MainTools,Fred1/Epcor</v>
          </cell>
          <cell r="B3451" t="str">
            <v>E3461 PRD Sta MainTools,Fred1/Epcor-1</v>
          </cell>
          <cell r="C3451" t="str">
            <v>403E</v>
          </cell>
          <cell r="E3451">
            <v>43131</v>
          </cell>
          <cell r="F3451">
            <v>60542.2</v>
          </cell>
          <cell r="G3451">
            <v>9.0399999999999994E-2</v>
          </cell>
          <cell r="H3451">
            <v>456.08</v>
          </cell>
          <cell r="I3451">
            <v>60542.2</v>
          </cell>
          <cell r="J3451">
            <v>9.0399999999999994E-2</v>
          </cell>
          <cell r="K3451">
            <v>456.08457333333331</v>
          </cell>
          <cell r="L3451">
            <v>0</v>
          </cell>
        </row>
        <row r="3452">
          <cell r="A3452" t="str">
            <v>E3461 PRD Sta MainTools,Fred1/Epcor</v>
          </cell>
          <cell r="B3452" t="str">
            <v>E3461 PRD Sta MainTools,Fred1/Epcor-2</v>
          </cell>
          <cell r="C3452" t="str">
            <v>403E</v>
          </cell>
          <cell r="E3452">
            <v>43159</v>
          </cell>
          <cell r="F3452">
            <v>60542.2</v>
          </cell>
          <cell r="G3452">
            <v>9.0399999999999994E-2</v>
          </cell>
          <cell r="H3452">
            <v>456.08</v>
          </cell>
          <cell r="I3452">
            <v>60542.2</v>
          </cell>
          <cell r="J3452">
            <v>9.0399999999999994E-2</v>
          </cell>
          <cell r="K3452">
            <v>456.08457333333331</v>
          </cell>
          <cell r="L3452">
            <v>0</v>
          </cell>
        </row>
        <row r="3453">
          <cell r="A3453" t="str">
            <v>E3461 PRD Sta MainTools,Fred1/Epcor</v>
          </cell>
          <cell r="B3453" t="str">
            <v>E3461 PRD Sta MainTools,Fred1/Epcor-3</v>
          </cell>
          <cell r="C3453" t="str">
            <v>403E</v>
          </cell>
          <cell r="E3453">
            <v>43190</v>
          </cell>
          <cell r="F3453">
            <v>60542.2</v>
          </cell>
          <cell r="G3453">
            <v>9.0399999999999994E-2</v>
          </cell>
          <cell r="H3453">
            <v>456.08</v>
          </cell>
          <cell r="I3453">
            <v>60542.2</v>
          </cell>
          <cell r="J3453">
            <v>9.0399999999999994E-2</v>
          </cell>
          <cell r="K3453">
            <v>456.08457333333331</v>
          </cell>
          <cell r="L3453">
            <v>0</v>
          </cell>
        </row>
        <row r="3454">
          <cell r="A3454" t="str">
            <v>E3461 PRD Sta MainTools,Fred1/Epcor</v>
          </cell>
          <cell r="B3454" t="str">
            <v>E3461 PRD Sta MainTools,Fred1/Epcor-4</v>
          </cell>
          <cell r="C3454" t="str">
            <v>403E</v>
          </cell>
          <cell r="E3454">
            <v>43220</v>
          </cell>
          <cell r="F3454">
            <v>60542.2</v>
          </cell>
          <cell r="G3454">
            <v>9.0399999999999994E-2</v>
          </cell>
          <cell r="H3454">
            <v>456.08</v>
          </cell>
          <cell r="I3454">
            <v>60542.2</v>
          </cell>
          <cell r="J3454">
            <v>9.0399999999999994E-2</v>
          </cell>
          <cell r="K3454">
            <v>456.08457333333331</v>
          </cell>
          <cell r="L3454">
            <v>0</v>
          </cell>
        </row>
        <row r="3455">
          <cell r="A3455" t="str">
            <v>E3461 PRD Sta MainTools,Fred1/Epcor</v>
          </cell>
          <cell r="B3455" t="str">
            <v>E3461 PRD Sta MainTools,Fred1/Epcor-5</v>
          </cell>
          <cell r="C3455" t="str">
            <v>403E</v>
          </cell>
          <cell r="E3455">
            <v>43251</v>
          </cell>
          <cell r="F3455">
            <v>60542.2</v>
          </cell>
          <cell r="G3455">
            <v>9.0399999999999994E-2</v>
          </cell>
          <cell r="H3455">
            <v>456.08</v>
          </cell>
          <cell r="I3455">
            <v>60542.2</v>
          </cell>
          <cell r="J3455">
            <v>9.0399999999999994E-2</v>
          </cell>
          <cell r="K3455">
            <v>456.08457333333331</v>
          </cell>
          <cell r="L3455">
            <v>0</v>
          </cell>
        </row>
        <row r="3456">
          <cell r="A3456" t="str">
            <v>E3461 PRD Sta MainTools,Fred1/Epcor</v>
          </cell>
          <cell r="B3456" t="str">
            <v>E3461 PRD Sta MainTools,Fred1/Epcor-6</v>
          </cell>
          <cell r="C3456" t="str">
            <v>403E</v>
          </cell>
          <cell r="E3456">
            <v>43281</v>
          </cell>
          <cell r="F3456">
            <v>60542.2</v>
          </cell>
          <cell r="G3456">
            <v>9.0399999999999994E-2</v>
          </cell>
          <cell r="H3456">
            <v>456.08</v>
          </cell>
          <cell r="I3456">
            <v>60542.2</v>
          </cell>
          <cell r="J3456">
            <v>9.0399999999999994E-2</v>
          </cell>
          <cell r="K3456">
            <v>456.08457333333331</v>
          </cell>
          <cell r="L3456">
            <v>0</v>
          </cell>
        </row>
        <row r="3457">
          <cell r="A3457" t="str">
            <v>E3461 PRD Sta MainTools,Fred1/Epcor</v>
          </cell>
          <cell r="B3457" t="str">
            <v>E3461 PRD Sta MainTools,Fred1/Epcor-7</v>
          </cell>
          <cell r="C3457" t="str">
            <v>403E</v>
          </cell>
          <cell r="E3457">
            <v>43312</v>
          </cell>
          <cell r="F3457">
            <v>60542.2</v>
          </cell>
          <cell r="G3457">
            <v>9.0399999999999994E-2</v>
          </cell>
          <cell r="H3457">
            <v>456.08</v>
          </cell>
          <cell r="I3457">
            <v>60542.2</v>
          </cell>
          <cell r="J3457">
            <v>9.0399999999999994E-2</v>
          </cell>
          <cell r="K3457">
            <v>456.08457333333331</v>
          </cell>
          <cell r="L3457">
            <v>0</v>
          </cell>
        </row>
        <row r="3458">
          <cell r="A3458" t="str">
            <v>E3461 PRD Sta MainTools,Fred1/Epcor</v>
          </cell>
          <cell r="B3458" t="str">
            <v>E3461 PRD Sta MainTools,Fred1/Epcor-8</v>
          </cell>
          <cell r="C3458" t="str">
            <v>403E</v>
          </cell>
          <cell r="E3458">
            <v>43343</v>
          </cell>
          <cell r="F3458">
            <v>60542.2</v>
          </cell>
          <cell r="G3458">
            <v>9.0399999999999994E-2</v>
          </cell>
          <cell r="H3458">
            <v>456.08</v>
          </cell>
          <cell r="I3458">
            <v>60542.2</v>
          </cell>
          <cell r="J3458">
            <v>9.0399999999999994E-2</v>
          </cell>
          <cell r="K3458">
            <v>456.08457333333331</v>
          </cell>
          <cell r="L3458">
            <v>0</v>
          </cell>
        </row>
        <row r="3459">
          <cell r="A3459" t="str">
            <v>E3461 PRD Sta MainTools,Fred1/Epcor</v>
          </cell>
          <cell r="B3459" t="str">
            <v>E3461 PRD Sta MainTools,Fred1/Epcor-9</v>
          </cell>
          <cell r="C3459" t="str">
            <v>403E</v>
          </cell>
          <cell r="E3459">
            <v>43373</v>
          </cell>
          <cell r="F3459">
            <v>60542.2</v>
          </cell>
          <cell r="G3459">
            <v>9.0399999999999994E-2</v>
          </cell>
          <cell r="H3459">
            <v>456.08</v>
          </cell>
          <cell r="I3459">
            <v>60542.2</v>
          </cell>
          <cell r="J3459">
            <v>9.0399999999999994E-2</v>
          </cell>
          <cell r="K3459">
            <v>456.08457333333331</v>
          </cell>
          <cell r="L3459">
            <v>0</v>
          </cell>
        </row>
        <row r="3460">
          <cell r="A3460" t="str">
            <v>E3461 PRD Sta MainTools,Fred1/Epcor</v>
          </cell>
          <cell r="B3460" t="str">
            <v>E3461 PRD Sta MainTools,Fred1/Epcor-10</v>
          </cell>
          <cell r="C3460" t="str">
            <v>403E</v>
          </cell>
          <cell r="E3460">
            <v>43404</v>
          </cell>
          <cell r="F3460">
            <v>60542.2</v>
          </cell>
          <cell r="G3460">
            <v>9.0399999999999994E-2</v>
          </cell>
          <cell r="H3460">
            <v>456.08</v>
          </cell>
          <cell r="I3460">
            <v>60542.2</v>
          </cell>
          <cell r="J3460">
            <v>9.0399999999999994E-2</v>
          </cell>
          <cell r="K3460">
            <v>456.08457333333331</v>
          </cell>
          <cell r="L3460">
            <v>0</v>
          </cell>
        </row>
        <row r="3461">
          <cell r="A3461" t="str">
            <v>E3461 PRD Sta MainTools,Fred1/Epcor</v>
          </cell>
          <cell r="B3461" t="str">
            <v>E3461 PRD Sta MainTools,Fred1/Epcor-11</v>
          </cell>
          <cell r="C3461" t="str">
            <v>403E</v>
          </cell>
          <cell r="E3461">
            <v>43434</v>
          </cell>
          <cell r="F3461">
            <v>60542.2</v>
          </cell>
          <cell r="G3461">
            <v>9.0399999999999994E-2</v>
          </cell>
          <cell r="H3461">
            <v>456.08</v>
          </cell>
          <cell r="I3461">
            <v>60542.2</v>
          </cell>
          <cell r="J3461">
            <v>9.0399999999999994E-2</v>
          </cell>
          <cell r="K3461">
            <v>456.08457333333331</v>
          </cell>
          <cell r="L3461">
            <v>0</v>
          </cell>
        </row>
        <row r="3462">
          <cell r="A3462" t="str">
            <v>E3461 PRD Sta MainTools,Fred1/Epcor</v>
          </cell>
          <cell r="B3462" t="str">
            <v>E3461 PRD Sta MainTools,Fred1/Epcor-12</v>
          </cell>
          <cell r="C3462" t="str">
            <v>403E</v>
          </cell>
          <cell r="E3462">
            <v>43465</v>
          </cell>
          <cell r="F3462">
            <v>60542.2</v>
          </cell>
          <cell r="G3462">
            <v>9.0399999999999994E-2</v>
          </cell>
          <cell r="H3462">
            <v>456.08</v>
          </cell>
          <cell r="I3462">
            <v>60542.2</v>
          </cell>
          <cell r="J3462">
            <v>9.0399999999999994E-2</v>
          </cell>
          <cell r="K3462">
            <v>456.08457333333331</v>
          </cell>
          <cell r="L3462">
            <v>0</v>
          </cell>
        </row>
        <row r="3463">
          <cell r="A3463" t="str">
            <v>E3461 PRD Sta MainTools,Fred1/Epcor Total</v>
          </cell>
          <cell r="C3463" t="str">
            <v>EPRD</v>
          </cell>
          <cell r="E3463" t="str">
            <v>Total</v>
          </cell>
          <cell r="F3463"/>
          <cell r="G3463"/>
          <cell r="H3463">
            <v>5472.96</v>
          </cell>
          <cell r="I3463"/>
          <cell r="J3463">
            <v>0</v>
          </cell>
          <cell r="K3463">
            <v>5473.0148800000015</v>
          </cell>
          <cell r="L3463">
            <v>0.05</v>
          </cell>
        </row>
        <row r="3464">
          <cell r="A3464" t="str">
            <v>E3461 PRD Sta MainTools,Frederickso</v>
          </cell>
          <cell r="B3464" t="str">
            <v>E3461 PRD Sta MainTools,Frederickso-1</v>
          </cell>
          <cell r="C3464" t="str">
            <v>403E</v>
          </cell>
          <cell r="E3464">
            <v>43131</v>
          </cell>
          <cell r="F3464">
            <v>320665.95</v>
          </cell>
          <cell r="G3464">
            <v>0.12379999999999999</v>
          </cell>
          <cell r="H3464">
            <v>3308.2</v>
          </cell>
          <cell r="I3464">
            <v>361613.77</v>
          </cell>
          <cell r="J3464">
            <v>0.12379999999999999</v>
          </cell>
          <cell r="K3464">
            <v>3730.6487271666665</v>
          </cell>
          <cell r="L3464">
            <v>422.45</v>
          </cell>
        </row>
        <row r="3465">
          <cell r="A3465" t="str">
            <v>E3461 PRD Sta MainTools,Frederickso</v>
          </cell>
          <cell r="B3465" t="str">
            <v>E3461 PRD Sta MainTools,Frederickso-2</v>
          </cell>
          <cell r="C3465" t="str">
            <v>403E</v>
          </cell>
          <cell r="E3465">
            <v>43159</v>
          </cell>
          <cell r="F3465">
            <v>337386.01</v>
          </cell>
          <cell r="G3465">
            <v>0.12379999999999999</v>
          </cell>
          <cell r="H3465">
            <v>3480.7</v>
          </cell>
          <cell r="I3465">
            <v>361613.77</v>
          </cell>
          <cell r="J3465">
            <v>0.12379999999999999</v>
          </cell>
          <cell r="K3465">
            <v>3730.6487271666665</v>
          </cell>
          <cell r="L3465">
            <v>249.95</v>
          </cell>
        </row>
        <row r="3466">
          <cell r="A3466" t="str">
            <v>E3461 PRD Sta MainTools,Frederickso</v>
          </cell>
          <cell r="B3466" t="str">
            <v>E3461 PRD Sta MainTools,Frederickso-3</v>
          </cell>
          <cell r="C3466" t="str">
            <v>403E</v>
          </cell>
          <cell r="E3466">
            <v>43190</v>
          </cell>
          <cell r="F3466">
            <v>354106.07</v>
          </cell>
          <cell r="G3466">
            <v>0.12379999999999999</v>
          </cell>
          <cell r="H3466">
            <v>3653.19</v>
          </cell>
          <cell r="I3466">
            <v>361613.77</v>
          </cell>
          <cell r="J3466">
            <v>0.12379999999999999</v>
          </cell>
          <cell r="K3466">
            <v>3730.6487271666665</v>
          </cell>
          <cell r="L3466">
            <v>77.459999999999994</v>
          </cell>
        </row>
        <row r="3467">
          <cell r="A3467" t="str">
            <v>E3461 PRD Sta MainTools,Frederickso</v>
          </cell>
          <cell r="B3467" t="str">
            <v>E3461 PRD Sta MainTools,Frederickso-4</v>
          </cell>
          <cell r="C3467" t="str">
            <v>403E</v>
          </cell>
          <cell r="E3467">
            <v>43220</v>
          </cell>
          <cell r="F3467">
            <v>354106.07</v>
          </cell>
          <cell r="G3467">
            <v>0.12379999999999999</v>
          </cell>
          <cell r="H3467">
            <v>3653.19</v>
          </cell>
          <cell r="I3467">
            <v>361613.77</v>
          </cell>
          <cell r="J3467">
            <v>0.12379999999999999</v>
          </cell>
          <cell r="K3467">
            <v>3730.6487271666665</v>
          </cell>
          <cell r="L3467">
            <v>77.459999999999994</v>
          </cell>
        </row>
        <row r="3468">
          <cell r="A3468" t="str">
            <v>E3461 PRD Sta MainTools,Frederickso</v>
          </cell>
          <cell r="B3468" t="str">
            <v>E3461 PRD Sta MainTools,Frederickso-5</v>
          </cell>
          <cell r="C3468" t="str">
            <v>403E</v>
          </cell>
          <cell r="E3468">
            <v>43251</v>
          </cell>
          <cell r="F3468">
            <v>354106.07</v>
          </cell>
          <cell r="G3468">
            <v>0.12379999999999999</v>
          </cell>
          <cell r="H3468">
            <v>3653.19</v>
          </cell>
          <cell r="I3468">
            <v>361613.77</v>
          </cell>
          <cell r="J3468">
            <v>0.12379999999999999</v>
          </cell>
          <cell r="K3468">
            <v>3730.6487271666665</v>
          </cell>
          <cell r="L3468">
            <v>77.459999999999994</v>
          </cell>
        </row>
        <row r="3469">
          <cell r="A3469" t="str">
            <v>E3461 PRD Sta MainTools,Frederickso</v>
          </cell>
          <cell r="B3469" t="str">
            <v>E3461 PRD Sta MainTools,Frederickso-6</v>
          </cell>
          <cell r="C3469" t="str">
            <v>403E</v>
          </cell>
          <cell r="E3469">
            <v>43281</v>
          </cell>
          <cell r="F3469">
            <v>354106.07</v>
          </cell>
          <cell r="G3469">
            <v>0.12379999999999999</v>
          </cell>
          <cell r="H3469">
            <v>3653.19</v>
          </cell>
          <cell r="I3469">
            <v>361613.77</v>
          </cell>
          <cell r="J3469">
            <v>0.12379999999999999</v>
          </cell>
          <cell r="K3469">
            <v>3730.6487271666665</v>
          </cell>
          <cell r="L3469">
            <v>77.459999999999994</v>
          </cell>
        </row>
        <row r="3470">
          <cell r="A3470" t="str">
            <v>E3461 PRD Sta MainTools,Frederickso</v>
          </cell>
          <cell r="B3470" t="str">
            <v>E3461 PRD Sta MainTools,Frederickso-7</v>
          </cell>
          <cell r="C3470" t="str">
            <v>403E</v>
          </cell>
          <cell r="E3470">
            <v>43312</v>
          </cell>
          <cell r="F3470">
            <v>354106.07</v>
          </cell>
          <cell r="G3470">
            <v>0.12379999999999999</v>
          </cell>
          <cell r="H3470">
            <v>3653.19</v>
          </cell>
          <cell r="I3470">
            <v>361613.77</v>
          </cell>
          <cell r="J3470">
            <v>0.12379999999999999</v>
          </cell>
          <cell r="K3470">
            <v>3730.6487271666665</v>
          </cell>
          <cell r="L3470">
            <v>77.459999999999994</v>
          </cell>
        </row>
        <row r="3471">
          <cell r="A3471" t="str">
            <v>E3461 PRD Sta MainTools,Frederickso</v>
          </cell>
          <cell r="B3471" t="str">
            <v>E3461 PRD Sta MainTools,Frederickso-8</v>
          </cell>
          <cell r="C3471" t="str">
            <v>403E</v>
          </cell>
          <cell r="E3471">
            <v>43343</v>
          </cell>
          <cell r="F3471">
            <v>354106.07</v>
          </cell>
          <cell r="G3471">
            <v>0.12379999999999999</v>
          </cell>
          <cell r="H3471">
            <v>3653.19</v>
          </cell>
          <cell r="I3471">
            <v>361613.77</v>
          </cell>
          <cell r="J3471">
            <v>0.12379999999999999</v>
          </cell>
          <cell r="K3471">
            <v>3730.6487271666665</v>
          </cell>
          <cell r="L3471">
            <v>77.459999999999994</v>
          </cell>
        </row>
        <row r="3472">
          <cell r="A3472" t="str">
            <v>E3461 PRD Sta MainTools,Frederickso</v>
          </cell>
          <cell r="B3472" t="str">
            <v>E3461 PRD Sta MainTools,Frederickso-9</v>
          </cell>
          <cell r="C3472" t="str">
            <v>403E</v>
          </cell>
          <cell r="E3472">
            <v>43373</v>
          </cell>
          <cell r="F3472">
            <v>354106.07</v>
          </cell>
          <cell r="G3472">
            <v>0.12379999999999999</v>
          </cell>
          <cell r="H3472">
            <v>3653.19</v>
          </cell>
          <cell r="I3472">
            <v>361613.77</v>
          </cell>
          <cell r="J3472">
            <v>0.12379999999999999</v>
          </cell>
          <cell r="K3472">
            <v>3730.6487271666665</v>
          </cell>
          <cell r="L3472">
            <v>77.459999999999994</v>
          </cell>
        </row>
        <row r="3473">
          <cell r="A3473" t="str">
            <v>E3461 PRD Sta MainTools,Frederickso</v>
          </cell>
          <cell r="B3473" t="str">
            <v>E3461 PRD Sta MainTools,Frederickso-10</v>
          </cell>
          <cell r="C3473" t="str">
            <v>403E</v>
          </cell>
          <cell r="E3473">
            <v>43404</v>
          </cell>
          <cell r="F3473">
            <v>354106.07</v>
          </cell>
          <cell r="G3473">
            <v>0.12379999999999999</v>
          </cell>
          <cell r="H3473">
            <v>3653.19</v>
          </cell>
          <cell r="I3473">
            <v>361613.77</v>
          </cell>
          <cell r="J3473">
            <v>0.12379999999999999</v>
          </cell>
          <cell r="K3473">
            <v>3730.6487271666665</v>
          </cell>
          <cell r="L3473">
            <v>77.459999999999994</v>
          </cell>
        </row>
        <row r="3474">
          <cell r="A3474" t="str">
            <v>E3461 PRD Sta MainTools,Frederickso</v>
          </cell>
          <cell r="B3474" t="str">
            <v>E3461 PRD Sta MainTools,Frederickso-11</v>
          </cell>
          <cell r="C3474" t="str">
            <v>403E</v>
          </cell>
          <cell r="E3474">
            <v>43434</v>
          </cell>
          <cell r="F3474">
            <v>356713.53</v>
          </cell>
          <cell r="G3474">
            <v>0.12379999999999999</v>
          </cell>
          <cell r="H3474">
            <v>3680.09</v>
          </cell>
          <cell r="I3474">
            <v>361613.77</v>
          </cell>
          <cell r="J3474">
            <v>0.12379999999999999</v>
          </cell>
          <cell r="K3474">
            <v>3730.6487271666665</v>
          </cell>
          <cell r="L3474">
            <v>50.56</v>
          </cell>
        </row>
        <row r="3475">
          <cell r="A3475" t="str">
            <v>E3461 PRD Sta MainTools,Frederickso</v>
          </cell>
          <cell r="B3475" t="str">
            <v>E3461 PRD Sta MainTools,Frederickso-12</v>
          </cell>
          <cell r="C3475" t="str">
            <v>403E</v>
          </cell>
          <cell r="E3475">
            <v>43465</v>
          </cell>
          <cell r="F3475">
            <v>361613.77</v>
          </cell>
          <cell r="G3475">
            <v>0.12379999999999999</v>
          </cell>
          <cell r="H3475">
            <v>3730.65</v>
          </cell>
          <cell r="I3475">
            <v>361613.77</v>
          </cell>
          <cell r="J3475">
            <v>0.12379999999999999</v>
          </cell>
          <cell r="K3475">
            <v>3730.6487271666665</v>
          </cell>
          <cell r="L3475">
            <v>0</v>
          </cell>
        </row>
        <row r="3476">
          <cell r="A3476" t="str">
            <v>E3461 PRD Sta MainTools,Frederickso Total</v>
          </cell>
          <cell r="C3476" t="str">
            <v>EPRD</v>
          </cell>
          <cell r="E3476" t="str">
            <v>Total</v>
          </cell>
          <cell r="F3476"/>
          <cell r="G3476"/>
          <cell r="H3476">
            <v>43425.159999999996</v>
          </cell>
          <cell r="I3476"/>
          <cell r="J3476">
            <v>0</v>
          </cell>
          <cell r="K3476">
            <v>44767.784726000013</v>
          </cell>
          <cell r="L3476">
            <v>1342.62</v>
          </cell>
        </row>
        <row r="3477">
          <cell r="A3477" t="str">
            <v>E34611 PRD Sta Main Tools, Hopkins</v>
          </cell>
          <cell r="B3477" t="str">
            <v>E34611 PRD Sta Main Tools, Hopkins-1</v>
          </cell>
          <cell r="C3477" t="str">
            <v>403E</v>
          </cell>
          <cell r="E3477">
            <v>43131</v>
          </cell>
          <cell r="F3477">
            <v>325449.45</v>
          </cell>
          <cell r="G3477">
            <v>9.8799999999999999E-2</v>
          </cell>
          <cell r="H3477">
            <v>2679.53</v>
          </cell>
          <cell r="I3477">
            <v>333086.14</v>
          </cell>
          <cell r="J3477">
            <v>9.8799999999999999E-2</v>
          </cell>
          <cell r="K3477">
            <v>2742.4092193333331</v>
          </cell>
          <cell r="L3477">
            <v>62.88</v>
          </cell>
        </row>
        <row r="3478">
          <cell r="A3478" t="str">
            <v>E34611 PRD Sta Main Tools, Hopkins</v>
          </cell>
          <cell r="B3478" t="str">
            <v>E34611 PRD Sta Main Tools, Hopkins-2</v>
          </cell>
          <cell r="C3478" t="str">
            <v>403E</v>
          </cell>
          <cell r="E3478">
            <v>43159</v>
          </cell>
          <cell r="F3478">
            <v>329267.8</v>
          </cell>
          <cell r="G3478">
            <v>9.8799999999999999E-2</v>
          </cell>
          <cell r="H3478">
            <v>2710.97</v>
          </cell>
          <cell r="I3478">
            <v>333086.14</v>
          </cell>
          <cell r="J3478">
            <v>9.8799999999999999E-2</v>
          </cell>
          <cell r="K3478">
            <v>2742.4092193333331</v>
          </cell>
          <cell r="L3478">
            <v>31.44</v>
          </cell>
        </row>
        <row r="3479">
          <cell r="A3479" t="str">
            <v>E34611 PRD Sta Main Tools, Hopkins</v>
          </cell>
          <cell r="B3479" t="str">
            <v>E34611 PRD Sta Main Tools, Hopkins-3</v>
          </cell>
          <cell r="C3479" t="str">
            <v>403E</v>
          </cell>
          <cell r="E3479">
            <v>43190</v>
          </cell>
          <cell r="F3479">
            <v>333086.14</v>
          </cell>
          <cell r="G3479">
            <v>9.8799999999999999E-2</v>
          </cell>
          <cell r="H3479">
            <v>2742.41</v>
          </cell>
          <cell r="I3479">
            <v>333086.14</v>
          </cell>
          <cell r="J3479">
            <v>9.8799999999999999E-2</v>
          </cell>
          <cell r="K3479">
            <v>2742.4092193333331</v>
          </cell>
          <cell r="L3479">
            <v>0</v>
          </cell>
        </row>
        <row r="3480">
          <cell r="A3480" t="str">
            <v>E34611 PRD Sta Main Tools, Hopkins</v>
          </cell>
          <cell r="B3480" t="str">
            <v>E34611 PRD Sta Main Tools, Hopkins-4</v>
          </cell>
          <cell r="C3480" t="str">
            <v>403E</v>
          </cell>
          <cell r="E3480">
            <v>43220</v>
          </cell>
          <cell r="F3480">
            <v>333086.14</v>
          </cell>
          <cell r="G3480">
            <v>9.8799999999999999E-2</v>
          </cell>
          <cell r="H3480">
            <v>2742.41</v>
          </cell>
          <cell r="I3480">
            <v>333086.14</v>
          </cell>
          <cell r="J3480">
            <v>9.8799999999999999E-2</v>
          </cell>
          <cell r="K3480">
            <v>2742.4092193333331</v>
          </cell>
          <cell r="L3480">
            <v>0</v>
          </cell>
        </row>
        <row r="3481">
          <cell r="A3481" t="str">
            <v>E34611 PRD Sta Main Tools, Hopkins</v>
          </cell>
          <cell r="B3481" t="str">
            <v>E34611 PRD Sta Main Tools, Hopkins-5</v>
          </cell>
          <cell r="C3481" t="str">
            <v>403E</v>
          </cell>
          <cell r="E3481">
            <v>43251</v>
          </cell>
          <cell r="F3481">
            <v>333086.14</v>
          </cell>
          <cell r="G3481">
            <v>9.8799999999999999E-2</v>
          </cell>
          <cell r="H3481">
            <v>2742.41</v>
          </cell>
          <cell r="I3481">
            <v>333086.14</v>
          </cell>
          <cell r="J3481">
            <v>9.8799999999999999E-2</v>
          </cell>
          <cell r="K3481">
            <v>2742.4092193333331</v>
          </cell>
          <cell r="L3481">
            <v>0</v>
          </cell>
        </row>
        <row r="3482">
          <cell r="A3482" t="str">
            <v>E34611 PRD Sta Main Tools, Hopkins</v>
          </cell>
          <cell r="B3482" t="str">
            <v>E34611 PRD Sta Main Tools, Hopkins-6</v>
          </cell>
          <cell r="C3482" t="str">
            <v>403E</v>
          </cell>
          <cell r="E3482">
            <v>43281</v>
          </cell>
          <cell r="F3482">
            <v>333086.14</v>
          </cell>
          <cell r="G3482">
            <v>9.8799999999999999E-2</v>
          </cell>
          <cell r="H3482">
            <v>2742.41</v>
          </cell>
          <cell r="I3482">
            <v>333086.14</v>
          </cell>
          <cell r="J3482">
            <v>9.8799999999999999E-2</v>
          </cell>
          <cell r="K3482">
            <v>2742.4092193333331</v>
          </cell>
          <cell r="L3482">
            <v>0</v>
          </cell>
        </row>
        <row r="3483">
          <cell r="A3483" t="str">
            <v>E34611 PRD Sta Main Tools, Hopkins</v>
          </cell>
          <cell r="B3483" t="str">
            <v>E34611 PRD Sta Main Tools, Hopkins-7</v>
          </cell>
          <cell r="C3483" t="str">
            <v>403E</v>
          </cell>
          <cell r="E3483">
            <v>43312</v>
          </cell>
          <cell r="F3483">
            <v>333086.14</v>
          </cell>
          <cell r="G3483">
            <v>9.8799999999999999E-2</v>
          </cell>
          <cell r="H3483">
            <v>2742.41</v>
          </cell>
          <cell r="I3483">
            <v>333086.14</v>
          </cell>
          <cell r="J3483">
            <v>9.8799999999999999E-2</v>
          </cell>
          <cell r="K3483">
            <v>2742.4092193333331</v>
          </cell>
          <cell r="L3483">
            <v>0</v>
          </cell>
        </row>
        <row r="3484">
          <cell r="A3484" t="str">
            <v>E34611 PRD Sta Main Tools, Hopkins</v>
          </cell>
          <cell r="B3484" t="str">
            <v>E34611 PRD Sta Main Tools, Hopkins-8</v>
          </cell>
          <cell r="C3484" t="str">
            <v>403E</v>
          </cell>
          <cell r="E3484">
            <v>43343</v>
          </cell>
          <cell r="F3484">
            <v>333086.14</v>
          </cell>
          <cell r="G3484">
            <v>9.8799999999999999E-2</v>
          </cell>
          <cell r="H3484">
            <v>2742.41</v>
          </cell>
          <cell r="I3484">
            <v>333086.14</v>
          </cell>
          <cell r="J3484">
            <v>9.8799999999999999E-2</v>
          </cell>
          <cell r="K3484">
            <v>2742.4092193333331</v>
          </cell>
          <cell r="L3484">
            <v>0</v>
          </cell>
        </row>
        <row r="3485">
          <cell r="A3485" t="str">
            <v>E34611 PRD Sta Main Tools, Hopkins</v>
          </cell>
          <cell r="B3485" t="str">
            <v>E34611 PRD Sta Main Tools, Hopkins-9</v>
          </cell>
          <cell r="C3485" t="str">
            <v>403E</v>
          </cell>
          <cell r="E3485">
            <v>43373</v>
          </cell>
          <cell r="F3485">
            <v>333086.14</v>
          </cell>
          <cell r="G3485">
            <v>9.8799999999999999E-2</v>
          </cell>
          <cell r="H3485">
            <v>2742.41</v>
          </cell>
          <cell r="I3485">
            <v>333086.14</v>
          </cell>
          <cell r="J3485">
            <v>9.8799999999999999E-2</v>
          </cell>
          <cell r="K3485">
            <v>2742.4092193333331</v>
          </cell>
          <cell r="L3485">
            <v>0</v>
          </cell>
        </row>
        <row r="3486">
          <cell r="A3486" t="str">
            <v>E34611 PRD Sta Main Tools, Hopkins</v>
          </cell>
          <cell r="B3486" t="str">
            <v>E34611 PRD Sta Main Tools, Hopkins-10</v>
          </cell>
          <cell r="C3486" t="str">
            <v>403E</v>
          </cell>
          <cell r="E3486">
            <v>43404</v>
          </cell>
          <cell r="F3486">
            <v>333086.14</v>
          </cell>
          <cell r="G3486">
            <v>9.8799999999999999E-2</v>
          </cell>
          <cell r="H3486">
            <v>2742.41</v>
          </cell>
          <cell r="I3486">
            <v>333086.14</v>
          </cell>
          <cell r="J3486">
            <v>9.8799999999999999E-2</v>
          </cell>
          <cell r="K3486">
            <v>2742.4092193333331</v>
          </cell>
          <cell r="L3486">
            <v>0</v>
          </cell>
        </row>
        <row r="3487">
          <cell r="A3487" t="str">
            <v>E34611 PRD Sta Main Tools, Hopkins</v>
          </cell>
          <cell r="B3487" t="str">
            <v>E34611 PRD Sta Main Tools, Hopkins-11</v>
          </cell>
          <cell r="C3487" t="str">
            <v>403E</v>
          </cell>
          <cell r="E3487">
            <v>43434</v>
          </cell>
          <cell r="F3487">
            <v>333086.14</v>
          </cell>
          <cell r="G3487">
            <v>9.8799999999999999E-2</v>
          </cell>
          <cell r="H3487">
            <v>2742.41</v>
          </cell>
          <cell r="I3487">
            <v>333086.14</v>
          </cell>
          <cell r="J3487">
            <v>9.8799999999999999E-2</v>
          </cell>
          <cell r="K3487">
            <v>2742.4092193333331</v>
          </cell>
          <cell r="L3487">
            <v>0</v>
          </cell>
        </row>
        <row r="3488">
          <cell r="A3488" t="str">
            <v>E34611 PRD Sta Main Tools, Hopkins</v>
          </cell>
          <cell r="B3488" t="str">
            <v>E34611 PRD Sta Main Tools, Hopkins-12</v>
          </cell>
          <cell r="C3488" t="str">
            <v>403E</v>
          </cell>
          <cell r="E3488">
            <v>43465</v>
          </cell>
          <cell r="F3488">
            <v>333086.14</v>
          </cell>
          <cell r="G3488">
            <v>9.8799999999999999E-2</v>
          </cell>
          <cell r="H3488">
            <v>2742.41</v>
          </cell>
          <cell r="I3488">
            <v>333086.14</v>
          </cell>
          <cell r="J3488">
            <v>9.8799999999999999E-2</v>
          </cell>
          <cell r="K3488">
            <v>2742.4092193333331</v>
          </cell>
          <cell r="L3488">
            <v>0</v>
          </cell>
        </row>
        <row r="3489">
          <cell r="A3489" t="str">
            <v>E34611 PRD Sta Main Tools, Hopkins Total</v>
          </cell>
          <cell r="C3489" t="str">
            <v>EPRD</v>
          </cell>
          <cell r="E3489" t="str">
            <v>Total</v>
          </cell>
          <cell r="F3489"/>
          <cell r="G3489"/>
          <cell r="H3489">
            <v>32814.6</v>
          </cell>
          <cell r="I3489"/>
          <cell r="J3489">
            <v>0</v>
          </cell>
          <cell r="K3489">
            <v>32908.910632000006</v>
          </cell>
          <cell r="L3489">
            <v>94.31</v>
          </cell>
        </row>
        <row r="3490">
          <cell r="A3490" t="str">
            <v>E34611 PRD Sta Main Tools, LSR</v>
          </cell>
          <cell r="B3490" t="str">
            <v>E34611 PRD Sta Main Tools, LSR-1</v>
          </cell>
          <cell r="C3490" t="str">
            <v>403E</v>
          </cell>
          <cell r="E3490">
            <v>43131</v>
          </cell>
          <cell r="F3490">
            <v>124261.07</v>
          </cell>
          <cell r="G3490">
            <v>7.17E-2</v>
          </cell>
          <cell r="H3490">
            <v>742.46</v>
          </cell>
          <cell r="I3490">
            <v>124261.07</v>
          </cell>
          <cell r="J3490">
            <v>7.17E-2</v>
          </cell>
          <cell r="K3490">
            <v>742.45989324999994</v>
          </cell>
          <cell r="L3490">
            <v>0</v>
          </cell>
        </row>
        <row r="3491">
          <cell r="A3491" t="str">
            <v>E34611 PRD Sta Main Tools, LSR</v>
          </cell>
          <cell r="B3491" t="str">
            <v>E34611 PRD Sta Main Tools, LSR-2</v>
          </cell>
          <cell r="C3491" t="str">
            <v>403E</v>
          </cell>
          <cell r="E3491">
            <v>43159</v>
          </cell>
          <cell r="F3491">
            <v>124261.07</v>
          </cell>
          <cell r="G3491">
            <v>7.17E-2</v>
          </cell>
          <cell r="H3491">
            <v>742.46</v>
          </cell>
          <cell r="I3491">
            <v>124261.07</v>
          </cell>
          <cell r="J3491">
            <v>7.17E-2</v>
          </cell>
          <cell r="K3491">
            <v>742.45989324999994</v>
          </cell>
          <cell r="L3491">
            <v>0</v>
          </cell>
        </row>
        <row r="3492">
          <cell r="A3492" t="str">
            <v>E34611 PRD Sta Main Tools, LSR</v>
          </cell>
          <cell r="B3492" t="str">
            <v>E34611 PRD Sta Main Tools, LSR-3</v>
          </cell>
          <cell r="C3492" t="str">
            <v>403E</v>
          </cell>
          <cell r="E3492">
            <v>43190</v>
          </cell>
          <cell r="F3492">
            <v>124261.07</v>
          </cell>
          <cell r="G3492">
            <v>7.17E-2</v>
          </cell>
          <cell r="H3492">
            <v>742.46</v>
          </cell>
          <cell r="I3492">
            <v>124261.07</v>
          </cell>
          <cell r="J3492">
            <v>7.17E-2</v>
          </cell>
          <cell r="K3492">
            <v>742.45989324999994</v>
          </cell>
          <cell r="L3492">
            <v>0</v>
          </cell>
        </row>
        <row r="3493">
          <cell r="A3493" t="str">
            <v>E34611 PRD Sta Main Tools, LSR</v>
          </cell>
          <cell r="B3493" t="str">
            <v>E34611 PRD Sta Main Tools, LSR-4</v>
          </cell>
          <cell r="C3493" t="str">
            <v>403E</v>
          </cell>
          <cell r="E3493">
            <v>43220</v>
          </cell>
          <cell r="F3493">
            <v>124261.07</v>
          </cell>
          <cell r="G3493">
            <v>7.17E-2</v>
          </cell>
          <cell r="H3493">
            <v>742.46</v>
          </cell>
          <cell r="I3493">
            <v>124261.07</v>
          </cell>
          <cell r="J3493">
            <v>7.17E-2</v>
          </cell>
          <cell r="K3493">
            <v>742.45989324999994</v>
          </cell>
          <cell r="L3493">
            <v>0</v>
          </cell>
        </row>
        <row r="3494">
          <cell r="A3494" t="str">
            <v>E34611 PRD Sta Main Tools, LSR</v>
          </cell>
          <cell r="B3494" t="str">
            <v>E34611 PRD Sta Main Tools, LSR-5</v>
          </cell>
          <cell r="C3494" t="str">
            <v>403E</v>
          </cell>
          <cell r="E3494">
            <v>43251</v>
          </cell>
          <cell r="F3494">
            <v>124261.07</v>
          </cell>
          <cell r="G3494">
            <v>7.17E-2</v>
          </cell>
          <cell r="H3494">
            <v>742.46</v>
          </cell>
          <cell r="I3494">
            <v>124261.07</v>
          </cell>
          <cell r="J3494">
            <v>7.17E-2</v>
          </cell>
          <cell r="K3494">
            <v>742.45989324999994</v>
          </cell>
          <cell r="L3494">
            <v>0</v>
          </cell>
        </row>
        <row r="3495">
          <cell r="A3495" t="str">
            <v>E34611 PRD Sta Main Tools, LSR</v>
          </cell>
          <cell r="B3495" t="str">
            <v>E34611 PRD Sta Main Tools, LSR-6</v>
          </cell>
          <cell r="C3495" t="str">
            <v>403E</v>
          </cell>
          <cell r="E3495">
            <v>43281</v>
          </cell>
          <cell r="F3495">
            <v>124261.07</v>
          </cell>
          <cell r="G3495">
            <v>7.17E-2</v>
          </cell>
          <cell r="H3495">
            <v>742.46</v>
          </cell>
          <cell r="I3495">
            <v>124261.07</v>
          </cell>
          <cell r="J3495">
            <v>7.17E-2</v>
          </cell>
          <cell r="K3495">
            <v>742.45989324999994</v>
          </cell>
          <cell r="L3495">
            <v>0</v>
          </cell>
        </row>
        <row r="3496">
          <cell r="A3496" t="str">
            <v>E34611 PRD Sta Main Tools, LSR</v>
          </cell>
          <cell r="B3496" t="str">
            <v>E34611 PRD Sta Main Tools, LSR-7</v>
          </cell>
          <cell r="C3496" t="str">
            <v>403E</v>
          </cell>
          <cell r="E3496">
            <v>43312</v>
          </cell>
          <cell r="F3496">
            <v>124261.07</v>
          </cell>
          <cell r="G3496">
            <v>7.17E-2</v>
          </cell>
          <cell r="H3496">
            <v>742.46</v>
          </cell>
          <cell r="I3496">
            <v>124261.07</v>
          </cell>
          <cell r="J3496">
            <v>7.17E-2</v>
          </cell>
          <cell r="K3496">
            <v>742.45989324999994</v>
          </cell>
          <cell r="L3496">
            <v>0</v>
          </cell>
        </row>
        <row r="3497">
          <cell r="A3497" t="str">
            <v>E34611 PRD Sta Main Tools, LSR</v>
          </cell>
          <cell r="B3497" t="str">
            <v>E34611 PRD Sta Main Tools, LSR-8</v>
          </cell>
          <cell r="C3497" t="str">
            <v>403E</v>
          </cell>
          <cell r="E3497">
            <v>43343</v>
          </cell>
          <cell r="F3497">
            <v>124261.07</v>
          </cell>
          <cell r="G3497">
            <v>7.17E-2</v>
          </cell>
          <cell r="H3497">
            <v>742.46</v>
          </cell>
          <cell r="I3497">
            <v>124261.07</v>
          </cell>
          <cell r="J3497">
            <v>7.17E-2</v>
          </cell>
          <cell r="K3497">
            <v>742.45989324999994</v>
          </cell>
          <cell r="L3497">
            <v>0</v>
          </cell>
        </row>
        <row r="3498">
          <cell r="A3498" t="str">
            <v>E34611 PRD Sta Main Tools, LSR</v>
          </cell>
          <cell r="B3498" t="str">
            <v>E34611 PRD Sta Main Tools, LSR-9</v>
          </cell>
          <cell r="C3498" t="str">
            <v>403E</v>
          </cell>
          <cell r="E3498">
            <v>43373</v>
          </cell>
          <cell r="F3498">
            <v>124261.07</v>
          </cell>
          <cell r="G3498">
            <v>7.17E-2</v>
          </cell>
          <cell r="H3498">
            <v>742.46</v>
          </cell>
          <cell r="I3498">
            <v>124261.07</v>
          </cell>
          <cell r="J3498">
            <v>7.17E-2</v>
          </cell>
          <cell r="K3498">
            <v>742.45989324999994</v>
          </cell>
          <cell r="L3498">
            <v>0</v>
          </cell>
        </row>
        <row r="3499">
          <cell r="A3499" t="str">
            <v>E34611 PRD Sta Main Tools, LSR</v>
          </cell>
          <cell r="B3499" t="str">
            <v>E34611 PRD Sta Main Tools, LSR-10</v>
          </cell>
          <cell r="C3499" t="str">
            <v>403E</v>
          </cell>
          <cell r="E3499">
            <v>43404</v>
          </cell>
          <cell r="F3499">
            <v>124261.07</v>
          </cell>
          <cell r="G3499">
            <v>7.17E-2</v>
          </cell>
          <cell r="H3499">
            <v>742.46</v>
          </cell>
          <cell r="I3499">
            <v>124261.07</v>
          </cell>
          <cell r="J3499">
            <v>7.17E-2</v>
          </cell>
          <cell r="K3499">
            <v>742.45989324999994</v>
          </cell>
          <cell r="L3499">
            <v>0</v>
          </cell>
        </row>
        <row r="3500">
          <cell r="A3500" t="str">
            <v>E34611 PRD Sta Main Tools, LSR</v>
          </cell>
          <cell r="B3500" t="str">
            <v>E34611 PRD Sta Main Tools, LSR-11</v>
          </cell>
          <cell r="C3500" t="str">
            <v>403E</v>
          </cell>
          <cell r="E3500">
            <v>43434</v>
          </cell>
          <cell r="F3500">
            <v>124261.07</v>
          </cell>
          <cell r="G3500">
            <v>7.17E-2</v>
          </cell>
          <cell r="H3500">
            <v>742.46</v>
          </cell>
          <cell r="I3500">
            <v>124261.07</v>
          </cell>
          <cell r="J3500">
            <v>7.17E-2</v>
          </cell>
          <cell r="K3500">
            <v>742.45989324999994</v>
          </cell>
          <cell r="L3500">
            <v>0</v>
          </cell>
        </row>
        <row r="3501">
          <cell r="A3501" t="str">
            <v>E34611 PRD Sta Main Tools, LSR</v>
          </cell>
          <cell r="B3501" t="str">
            <v>E34611 PRD Sta Main Tools, LSR-12</v>
          </cell>
          <cell r="C3501" t="str">
            <v>403E</v>
          </cell>
          <cell r="E3501">
            <v>43465</v>
          </cell>
          <cell r="F3501">
            <v>124261.07</v>
          </cell>
          <cell r="G3501">
            <v>7.17E-2</v>
          </cell>
          <cell r="H3501">
            <v>742.46</v>
          </cell>
          <cell r="I3501">
            <v>124261.07</v>
          </cell>
          <cell r="J3501">
            <v>7.17E-2</v>
          </cell>
          <cell r="K3501">
            <v>742.45989324999994</v>
          </cell>
          <cell r="L3501">
            <v>0</v>
          </cell>
        </row>
        <row r="3502">
          <cell r="A3502" t="str">
            <v>E34611 PRD Sta Main Tools, LSR Total</v>
          </cell>
          <cell r="C3502" t="str">
            <v>EPRD</v>
          </cell>
          <cell r="E3502" t="str">
            <v>Total</v>
          </cell>
          <cell r="F3502"/>
          <cell r="G3502"/>
          <cell r="H3502">
            <v>8909.52</v>
          </cell>
          <cell r="I3502"/>
          <cell r="J3502">
            <v>0</v>
          </cell>
          <cell r="K3502">
            <v>8909.5187190000015</v>
          </cell>
          <cell r="L3502">
            <v>0</v>
          </cell>
        </row>
        <row r="3503">
          <cell r="A3503" t="str">
            <v>E34611 PRD Sta Main Tools,WildHorse</v>
          </cell>
          <cell r="B3503" t="str">
            <v>E34611 PRD Sta Main Tools,WildHorse-1</v>
          </cell>
          <cell r="C3503" t="str">
            <v>403E</v>
          </cell>
          <cell r="E3503">
            <v>43131</v>
          </cell>
          <cell r="F3503">
            <v>333519.96999999997</v>
          </cell>
          <cell r="G3503">
            <v>7.6600000000000001E-2</v>
          </cell>
          <cell r="H3503">
            <v>2128.9699999999998</v>
          </cell>
          <cell r="I3503">
            <v>333519.96999999997</v>
          </cell>
          <cell r="J3503">
            <v>7.6600000000000001E-2</v>
          </cell>
          <cell r="K3503">
            <v>2128.9691418333332</v>
          </cell>
          <cell r="L3503">
            <v>0</v>
          </cell>
        </row>
        <row r="3504">
          <cell r="A3504" t="str">
            <v>E34611 PRD Sta Main Tools,WildHorse</v>
          </cell>
          <cell r="B3504" t="str">
            <v>E34611 PRD Sta Main Tools,WildHorse-2</v>
          </cell>
          <cell r="C3504" t="str">
            <v>403E</v>
          </cell>
          <cell r="E3504">
            <v>43159</v>
          </cell>
          <cell r="F3504">
            <v>333519.96999999997</v>
          </cell>
          <cell r="G3504">
            <v>7.6600000000000001E-2</v>
          </cell>
          <cell r="H3504">
            <v>2128.9699999999998</v>
          </cell>
          <cell r="I3504">
            <v>333519.96999999997</v>
          </cell>
          <cell r="J3504">
            <v>7.6600000000000001E-2</v>
          </cell>
          <cell r="K3504">
            <v>2128.9691418333332</v>
          </cell>
          <cell r="L3504">
            <v>0</v>
          </cell>
        </row>
        <row r="3505">
          <cell r="A3505" t="str">
            <v>E34611 PRD Sta Main Tools,WildHorse</v>
          </cell>
          <cell r="B3505" t="str">
            <v>E34611 PRD Sta Main Tools,WildHorse-3</v>
          </cell>
          <cell r="C3505" t="str">
            <v>403E</v>
          </cell>
          <cell r="E3505">
            <v>43190</v>
          </cell>
          <cell r="F3505">
            <v>333519.96999999997</v>
          </cell>
          <cell r="G3505">
            <v>7.6600000000000001E-2</v>
          </cell>
          <cell r="H3505">
            <v>2128.9699999999998</v>
          </cell>
          <cell r="I3505">
            <v>333519.96999999997</v>
          </cell>
          <cell r="J3505">
            <v>7.6600000000000001E-2</v>
          </cell>
          <cell r="K3505">
            <v>2128.9691418333332</v>
          </cell>
          <cell r="L3505">
            <v>0</v>
          </cell>
        </row>
        <row r="3506">
          <cell r="A3506" t="str">
            <v>E34611 PRD Sta Main Tools,WildHorse</v>
          </cell>
          <cell r="B3506" t="str">
            <v>E34611 PRD Sta Main Tools,WildHorse-4</v>
          </cell>
          <cell r="C3506" t="str">
            <v>403E</v>
          </cell>
          <cell r="E3506">
            <v>43220</v>
          </cell>
          <cell r="F3506">
            <v>333519.96999999997</v>
          </cell>
          <cell r="G3506">
            <v>7.6600000000000001E-2</v>
          </cell>
          <cell r="H3506">
            <v>2128.9699999999998</v>
          </cell>
          <cell r="I3506">
            <v>333519.96999999997</v>
          </cell>
          <cell r="J3506">
            <v>7.6600000000000001E-2</v>
          </cell>
          <cell r="K3506">
            <v>2128.9691418333332</v>
          </cell>
          <cell r="L3506">
            <v>0</v>
          </cell>
        </row>
        <row r="3507">
          <cell r="A3507" t="str">
            <v>E34611 PRD Sta Main Tools,WildHorse</v>
          </cell>
          <cell r="B3507" t="str">
            <v>E34611 PRD Sta Main Tools,WildHorse-5</v>
          </cell>
          <cell r="C3507" t="str">
            <v>403E</v>
          </cell>
          <cell r="E3507">
            <v>43251</v>
          </cell>
          <cell r="F3507">
            <v>333519.96999999997</v>
          </cell>
          <cell r="G3507">
            <v>7.6600000000000001E-2</v>
          </cell>
          <cell r="H3507">
            <v>2128.9699999999998</v>
          </cell>
          <cell r="I3507">
            <v>333519.96999999997</v>
          </cell>
          <cell r="J3507">
            <v>7.6600000000000001E-2</v>
          </cell>
          <cell r="K3507">
            <v>2128.9691418333332</v>
          </cell>
          <cell r="L3507">
            <v>0</v>
          </cell>
        </row>
        <row r="3508">
          <cell r="A3508" t="str">
            <v>E34611 PRD Sta Main Tools,WildHorse</v>
          </cell>
          <cell r="B3508" t="str">
            <v>E34611 PRD Sta Main Tools,WildHorse-6</v>
          </cell>
          <cell r="C3508" t="str">
            <v>403E</v>
          </cell>
          <cell r="E3508">
            <v>43281</v>
          </cell>
          <cell r="F3508">
            <v>333519.96999999997</v>
          </cell>
          <cell r="G3508">
            <v>7.6600000000000001E-2</v>
          </cell>
          <cell r="H3508">
            <v>2128.9699999999998</v>
          </cell>
          <cell r="I3508">
            <v>333519.96999999997</v>
          </cell>
          <cell r="J3508">
            <v>7.6600000000000001E-2</v>
          </cell>
          <cell r="K3508">
            <v>2128.9691418333332</v>
          </cell>
          <cell r="L3508">
            <v>0</v>
          </cell>
        </row>
        <row r="3509">
          <cell r="A3509" t="str">
            <v>E34611 PRD Sta Main Tools,WildHorse</v>
          </cell>
          <cell r="B3509" t="str">
            <v>E34611 PRD Sta Main Tools,WildHorse-7</v>
          </cell>
          <cell r="C3509" t="str">
            <v>403E</v>
          </cell>
          <cell r="E3509">
            <v>43312</v>
          </cell>
          <cell r="F3509">
            <v>333519.96999999997</v>
          </cell>
          <cell r="G3509">
            <v>7.6600000000000001E-2</v>
          </cell>
          <cell r="H3509">
            <v>2128.9699999999998</v>
          </cell>
          <cell r="I3509">
            <v>333519.96999999997</v>
          </cell>
          <cell r="J3509">
            <v>7.6600000000000001E-2</v>
          </cell>
          <cell r="K3509">
            <v>2128.9691418333332</v>
          </cell>
          <cell r="L3509">
            <v>0</v>
          </cell>
        </row>
        <row r="3510">
          <cell r="A3510" t="str">
            <v>E34611 PRD Sta Main Tools,WildHorse</v>
          </cell>
          <cell r="B3510" t="str">
            <v>E34611 PRD Sta Main Tools,WildHorse-8</v>
          </cell>
          <cell r="C3510" t="str">
            <v>403E</v>
          </cell>
          <cell r="E3510">
            <v>43343</v>
          </cell>
          <cell r="F3510">
            <v>333519.96999999997</v>
          </cell>
          <cell r="G3510">
            <v>7.6600000000000001E-2</v>
          </cell>
          <cell r="H3510">
            <v>2128.9699999999998</v>
          </cell>
          <cell r="I3510">
            <v>333519.96999999997</v>
          </cell>
          <cell r="J3510">
            <v>7.6600000000000001E-2</v>
          </cell>
          <cell r="K3510">
            <v>2128.9691418333332</v>
          </cell>
          <cell r="L3510">
            <v>0</v>
          </cell>
        </row>
        <row r="3511">
          <cell r="A3511" t="str">
            <v>E34611 PRD Sta Main Tools,WildHorse</v>
          </cell>
          <cell r="B3511" t="str">
            <v>E34611 PRD Sta Main Tools,WildHorse-9</v>
          </cell>
          <cell r="C3511" t="str">
            <v>403E</v>
          </cell>
          <cell r="E3511">
            <v>43373</v>
          </cell>
          <cell r="F3511">
            <v>333519.96999999997</v>
          </cell>
          <cell r="G3511">
            <v>7.6600000000000001E-2</v>
          </cell>
          <cell r="H3511">
            <v>2128.9699999999998</v>
          </cell>
          <cell r="I3511">
            <v>333519.96999999997</v>
          </cell>
          <cell r="J3511">
            <v>7.6600000000000001E-2</v>
          </cell>
          <cell r="K3511">
            <v>2128.9691418333332</v>
          </cell>
          <cell r="L3511">
            <v>0</v>
          </cell>
        </row>
        <row r="3512">
          <cell r="A3512" t="str">
            <v>E34611 PRD Sta Main Tools,WildHorse</v>
          </cell>
          <cell r="B3512" t="str">
            <v>E34611 PRD Sta Main Tools,WildHorse-10</v>
          </cell>
          <cell r="C3512" t="str">
            <v>403E</v>
          </cell>
          <cell r="E3512">
            <v>43404</v>
          </cell>
          <cell r="F3512">
            <v>333519.96999999997</v>
          </cell>
          <cell r="G3512">
            <v>7.6600000000000001E-2</v>
          </cell>
          <cell r="H3512">
            <v>2128.9699999999998</v>
          </cell>
          <cell r="I3512">
            <v>333519.96999999997</v>
          </cell>
          <cell r="J3512">
            <v>7.6600000000000001E-2</v>
          </cell>
          <cell r="K3512">
            <v>2128.9691418333332</v>
          </cell>
          <cell r="L3512">
            <v>0</v>
          </cell>
        </row>
        <row r="3513">
          <cell r="A3513" t="str">
            <v>E34611 PRD Sta Main Tools,WildHorse</v>
          </cell>
          <cell r="B3513" t="str">
            <v>E34611 PRD Sta Main Tools,WildHorse-11</v>
          </cell>
          <cell r="C3513" t="str">
            <v>403E</v>
          </cell>
          <cell r="E3513">
            <v>43434</v>
          </cell>
          <cell r="F3513">
            <v>333519.96999999997</v>
          </cell>
          <cell r="G3513">
            <v>7.6600000000000001E-2</v>
          </cell>
          <cell r="H3513">
            <v>2128.9699999999998</v>
          </cell>
          <cell r="I3513">
            <v>333519.96999999997</v>
          </cell>
          <cell r="J3513">
            <v>7.6600000000000001E-2</v>
          </cell>
          <cell r="K3513">
            <v>2128.9691418333332</v>
          </cell>
          <cell r="L3513">
            <v>0</v>
          </cell>
        </row>
        <row r="3514">
          <cell r="A3514" t="str">
            <v>E34611 PRD Sta Main Tools,WildHorse</v>
          </cell>
          <cell r="B3514" t="str">
            <v>E34611 PRD Sta Main Tools,WildHorse-12</v>
          </cell>
          <cell r="C3514" t="str">
            <v>403E</v>
          </cell>
          <cell r="E3514">
            <v>43465</v>
          </cell>
          <cell r="F3514">
            <v>333519.96999999997</v>
          </cell>
          <cell r="G3514">
            <v>7.6600000000000001E-2</v>
          </cell>
          <cell r="H3514">
            <v>2128.9699999999998</v>
          </cell>
          <cell r="I3514">
            <v>333519.96999999997</v>
          </cell>
          <cell r="J3514">
            <v>7.6600000000000001E-2</v>
          </cell>
          <cell r="K3514">
            <v>2128.9691418333332</v>
          </cell>
          <cell r="L3514">
            <v>0</v>
          </cell>
        </row>
        <row r="3515">
          <cell r="A3515" t="str">
            <v>E34611 PRD Sta Main Tools,WildHorse Total</v>
          </cell>
          <cell r="C3515" t="str">
            <v>EPRD</v>
          </cell>
          <cell r="E3515" t="str">
            <v>Total</v>
          </cell>
          <cell r="F3515"/>
          <cell r="G3515"/>
          <cell r="H3515">
            <v>25547.640000000003</v>
          </cell>
          <cell r="I3515"/>
          <cell r="J3515">
            <v>0</v>
          </cell>
          <cell r="K3515">
            <v>25547.629701999991</v>
          </cell>
          <cell r="L3515">
            <v>-0.01</v>
          </cell>
        </row>
        <row r="3516">
          <cell r="A3516" t="str">
            <v xml:space="preserve">E347 PRD ARO, Other Prod </v>
          </cell>
          <cell r="B3516" t="str">
            <v>E347 PRD ARO, Other Prod -1</v>
          </cell>
          <cell r="C3516" t="str">
            <v>403.1E</v>
          </cell>
          <cell r="E3516">
            <v>43131</v>
          </cell>
          <cell r="F3516">
            <v>47572326.740000002</v>
          </cell>
          <cell r="G3516">
            <v>0</v>
          </cell>
          <cell r="H3516">
            <v>272466.55</v>
          </cell>
          <cell r="I3516"/>
          <cell r="J3516">
            <v>0</v>
          </cell>
          <cell r="K3516">
            <v>268226.11</v>
          </cell>
          <cell r="L3516">
            <v>-4240.4399999999996</v>
          </cell>
        </row>
        <row r="3517">
          <cell r="A3517" t="str">
            <v xml:space="preserve">E347 PRD ARO, Other Prod </v>
          </cell>
          <cell r="B3517" t="str">
            <v>E347 PRD ARO, Other Prod -2</v>
          </cell>
          <cell r="C3517" t="str">
            <v>403.1E</v>
          </cell>
          <cell r="E3517">
            <v>43159</v>
          </cell>
          <cell r="F3517">
            <v>46906128.189999998</v>
          </cell>
          <cell r="G3517">
            <v>0</v>
          </cell>
          <cell r="H3517">
            <v>270352.36</v>
          </cell>
          <cell r="I3517"/>
          <cell r="J3517">
            <v>0</v>
          </cell>
          <cell r="K3517">
            <v>268226.11</v>
          </cell>
          <cell r="L3517">
            <v>-2126.25</v>
          </cell>
        </row>
        <row r="3518">
          <cell r="A3518" t="str">
            <v xml:space="preserve">E347 PRD ARO, Other Prod </v>
          </cell>
          <cell r="B3518" t="str">
            <v>E347 PRD ARO, Other Prod -3</v>
          </cell>
          <cell r="C3518" t="str">
            <v>403.1E</v>
          </cell>
          <cell r="E3518">
            <v>43190</v>
          </cell>
          <cell r="F3518">
            <v>46242043.829999998</v>
          </cell>
          <cell r="G3518">
            <v>0</v>
          </cell>
          <cell r="H3518">
            <v>268226.3</v>
          </cell>
          <cell r="I3518"/>
          <cell r="J3518">
            <v>0</v>
          </cell>
          <cell r="K3518">
            <v>268226.11</v>
          </cell>
          <cell r="L3518">
            <v>-0.19</v>
          </cell>
        </row>
        <row r="3519">
          <cell r="A3519" t="str">
            <v xml:space="preserve">E347 PRD ARO, Other Prod </v>
          </cell>
          <cell r="B3519" t="str">
            <v>E347 PRD ARO, Other Prod -4</v>
          </cell>
          <cell r="C3519" t="str">
            <v>403.1E</v>
          </cell>
          <cell r="E3519">
            <v>43220</v>
          </cell>
          <cell r="F3519">
            <v>45973817.530000001</v>
          </cell>
          <cell r="G3519">
            <v>0</v>
          </cell>
          <cell r="H3519">
            <v>268226.23</v>
          </cell>
          <cell r="I3519"/>
          <cell r="J3519">
            <v>0</v>
          </cell>
          <cell r="K3519">
            <v>268226.11</v>
          </cell>
          <cell r="L3519">
            <v>-0.12</v>
          </cell>
        </row>
        <row r="3520">
          <cell r="A3520" t="str">
            <v xml:space="preserve">E347 PRD ARO, Other Prod </v>
          </cell>
          <cell r="B3520" t="str">
            <v>E347 PRD ARO, Other Prod -5</v>
          </cell>
          <cell r="C3520" t="str">
            <v>403.1E</v>
          </cell>
          <cell r="E3520">
            <v>43251</v>
          </cell>
          <cell r="F3520">
            <v>45705591.299999997</v>
          </cell>
          <cell r="G3520">
            <v>0</v>
          </cell>
          <cell r="H3520">
            <v>268226.42</v>
          </cell>
          <cell r="I3520"/>
          <cell r="J3520">
            <v>0</v>
          </cell>
          <cell r="K3520">
            <v>268226.11</v>
          </cell>
          <cell r="L3520">
            <v>-0.31</v>
          </cell>
        </row>
        <row r="3521">
          <cell r="A3521" t="str">
            <v xml:space="preserve">E347 PRD ARO, Other Prod </v>
          </cell>
          <cell r="B3521" t="str">
            <v>E347 PRD ARO, Other Prod -6</v>
          </cell>
          <cell r="C3521" t="str">
            <v>403.1E</v>
          </cell>
          <cell r="E3521">
            <v>43281</v>
          </cell>
          <cell r="F3521">
            <v>45437364.880000003</v>
          </cell>
          <cell r="G3521">
            <v>0</v>
          </cell>
          <cell r="H3521">
            <v>268226.28999999998</v>
          </cell>
          <cell r="I3521"/>
          <cell r="J3521">
            <v>0</v>
          </cell>
          <cell r="K3521">
            <v>268226.11</v>
          </cell>
          <cell r="L3521">
            <v>-0.18</v>
          </cell>
        </row>
        <row r="3522">
          <cell r="A3522" t="str">
            <v xml:space="preserve">E347 PRD ARO, Other Prod </v>
          </cell>
          <cell r="B3522" t="str">
            <v>E347 PRD ARO, Other Prod -7</v>
          </cell>
          <cell r="C3522" t="str">
            <v>403.1E</v>
          </cell>
          <cell r="E3522">
            <v>43312</v>
          </cell>
          <cell r="F3522">
            <v>45169138.590000004</v>
          </cell>
          <cell r="G3522">
            <v>0</v>
          </cell>
          <cell r="H3522">
            <v>268226.21999999997</v>
          </cell>
          <cell r="I3522"/>
          <cell r="J3522">
            <v>0</v>
          </cell>
          <cell r="K3522">
            <v>268226.11</v>
          </cell>
          <cell r="L3522">
            <v>-0.11</v>
          </cell>
        </row>
        <row r="3523">
          <cell r="A3523" t="str">
            <v xml:space="preserve">E347 PRD ARO, Other Prod </v>
          </cell>
          <cell r="B3523" t="str">
            <v>E347 PRD ARO, Other Prod -8</v>
          </cell>
          <cell r="C3523" t="str">
            <v>403.1E</v>
          </cell>
          <cell r="E3523">
            <v>43343</v>
          </cell>
          <cell r="F3523">
            <v>44900912.369999997</v>
          </cell>
          <cell r="G3523">
            <v>0</v>
          </cell>
          <cell r="H3523">
            <v>268226.36</v>
          </cell>
          <cell r="I3523"/>
          <cell r="J3523">
            <v>0</v>
          </cell>
          <cell r="K3523">
            <v>268226.11</v>
          </cell>
          <cell r="L3523">
            <v>-0.25</v>
          </cell>
        </row>
        <row r="3524">
          <cell r="A3524" t="str">
            <v xml:space="preserve">E347 PRD ARO, Other Prod </v>
          </cell>
          <cell r="B3524" t="str">
            <v>E347 PRD ARO, Other Prod -9</v>
          </cell>
          <cell r="C3524" t="str">
            <v>403.1E</v>
          </cell>
          <cell r="E3524">
            <v>43373</v>
          </cell>
          <cell r="F3524">
            <v>44632686.009999998</v>
          </cell>
          <cell r="G3524">
            <v>0</v>
          </cell>
          <cell r="H3524">
            <v>268226.31</v>
          </cell>
          <cell r="I3524"/>
          <cell r="J3524">
            <v>0</v>
          </cell>
          <cell r="K3524">
            <v>268226.11</v>
          </cell>
          <cell r="L3524">
            <v>-0.2</v>
          </cell>
        </row>
        <row r="3525">
          <cell r="A3525" t="str">
            <v xml:space="preserve">E347 PRD ARO, Other Prod </v>
          </cell>
          <cell r="B3525" t="str">
            <v>E347 PRD ARO, Other Prod -10</v>
          </cell>
          <cell r="C3525" t="str">
            <v>403.1E</v>
          </cell>
          <cell r="E3525">
            <v>43404</v>
          </cell>
          <cell r="F3525">
            <v>44364459.700000003</v>
          </cell>
          <cell r="G3525">
            <v>0</v>
          </cell>
          <cell r="H3525">
            <v>268226.18</v>
          </cell>
          <cell r="I3525"/>
          <cell r="J3525">
            <v>0</v>
          </cell>
          <cell r="K3525">
            <v>268226.11</v>
          </cell>
          <cell r="L3525">
            <v>-7.0000000000000007E-2</v>
          </cell>
        </row>
        <row r="3526">
          <cell r="A3526" t="str">
            <v xml:space="preserve">E347 PRD ARO, Other Prod </v>
          </cell>
          <cell r="B3526" t="str">
            <v>E347 PRD ARO, Other Prod -11</v>
          </cell>
          <cell r="C3526" t="str">
            <v>403.1E</v>
          </cell>
          <cell r="E3526">
            <v>43434</v>
          </cell>
          <cell r="F3526">
            <v>44096233.520000003</v>
          </cell>
          <cell r="G3526">
            <v>0</v>
          </cell>
          <cell r="H3526">
            <v>268226.45</v>
          </cell>
          <cell r="I3526"/>
          <cell r="J3526">
            <v>0</v>
          </cell>
          <cell r="K3526">
            <v>268226.11</v>
          </cell>
          <cell r="L3526">
            <v>-0.34</v>
          </cell>
        </row>
        <row r="3527">
          <cell r="A3527" t="str">
            <v xml:space="preserve">E347 PRD ARO, Other Prod </v>
          </cell>
          <cell r="B3527" t="str">
            <v>E347 PRD ARO, Other Prod -12</v>
          </cell>
          <cell r="C3527" t="str">
            <v>403.1E</v>
          </cell>
          <cell r="E3527">
            <v>43465</v>
          </cell>
          <cell r="F3527">
            <v>43828007.07</v>
          </cell>
          <cell r="G3527">
            <v>0</v>
          </cell>
          <cell r="H3527">
            <v>268226.11</v>
          </cell>
          <cell r="I3527"/>
          <cell r="J3527">
            <v>0</v>
          </cell>
          <cell r="K3527">
            <v>268226.11</v>
          </cell>
          <cell r="L3527">
            <v>0</v>
          </cell>
        </row>
        <row r="3528">
          <cell r="A3528" t="str">
            <v>E347 PRD ARO, Other Prod  Total</v>
          </cell>
          <cell r="C3528" t="str">
            <v>EPRD</v>
          </cell>
          <cell r="E3528" t="str">
            <v>Total</v>
          </cell>
          <cell r="F3528"/>
          <cell r="G3528"/>
          <cell r="H3528">
            <v>3225081.7800000003</v>
          </cell>
          <cell r="I3528"/>
          <cell r="J3528">
            <v>0</v>
          </cell>
          <cell r="K3528">
            <v>3218713.3199999989</v>
          </cell>
          <cell r="L3528">
            <v>-6368.46</v>
          </cell>
        </row>
        <row r="3529">
          <cell r="A3529" t="str">
            <v>E348 PRD Energy Storage Equipment</v>
          </cell>
          <cell r="B3529" t="str">
            <v>E348 PRD Energy Storage Equipment-1</v>
          </cell>
          <cell r="C3529" t="str">
            <v>403E</v>
          </cell>
          <cell r="E3529">
            <v>43131</v>
          </cell>
          <cell r="F3529">
            <v>4747563.47</v>
          </cell>
          <cell r="G3529">
            <v>4.99E-2</v>
          </cell>
          <cell r="H3529">
            <v>19741.95</v>
          </cell>
          <cell r="I3529">
            <v>5025581.3</v>
          </cell>
          <cell r="J3529">
            <v>4.99E-2</v>
          </cell>
          <cell r="K3529">
            <v>20898.042239166665</v>
          </cell>
          <cell r="L3529">
            <v>1156.0899999999999</v>
          </cell>
        </row>
        <row r="3530">
          <cell r="A3530" t="str">
            <v>E348 PRD Energy Storage Equipment</v>
          </cell>
          <cell r="B3530" t="str">
            <v>E348 PRD Energy Storage Equipment-2</v>
          </cell>
          <cell r="C3530" t="str">
            <v>403E</v>
          </cell>
          <cell r="E3530">
            <v>43159</v>
          </cell>
          <cell r="F3530">
            <v>4996519.45</v>
          </cell>
          <cell r="G3530">
            <v>4.99E-2</v>
          </cell>
          <cell r="H3530">
            <v>20777.189999999999</v>
          </cell>
          <cell r="I3530">
            <v>5025581.3</v>
          </cell>
          <cell r="J3530">
            <v>4.99E-2</v>
          </cell>
          <cell r="K3530">
            <v>20898.042239166665</v>
          </cell>
          <cell r="L3530">
            <v>120.85</v>
          </cell>
        </row>
        <row r="3531">
          <cell r="A3531" t="str">
            <v>E348 PRD Energy Storage Equipment</v>
          </cell>
          <cell r="B3531" t="str">
            <v>E348 PRD Energy Storage Equipment-3</v>
          </cell>
          <cell r="C3531" t="str">
            <v>403E</v>
          </cell>
          <cell r="E3531">
            <v>43190</v>
          </cell>
          <cell r="F3531">
            <v>5011050.38</v>
          </cell>
          <cell r="G3531">
            <v>4.99E-2</v>
          </cell>
          <cell r="H3531">
            <v>20837.62</v>
          </cell>
          <cell r="I3531">
            <v>5025581.3</v>
          </cell>
          <cell r="J3531">
            <v>4.99E-2</v>
          </cell>
          <cell r="K3531">
            <v>20898.042239166665</v>
          </cell>
          <cell r="L3531">
            <v>60.42</v>
          </cell>
        </row>
        <row r="3532">
          <cell r="A3532" t="str">
            <v>E348 PRD Energy Storage Equipment</v>
          </cell>
          <cell r="B3532" t="str">
            <v>E348 PRD Energy Storage Equipment-4</v>
          </cell>
          <cell r="C3532" t="str">
            <v>403E</v>
          </cell>
          <cell r="E3532">
            <v>43220</v>
          </cell>
          <cell r="F3532">
            <v>5025581.3</v>
          </cell>
          <cell r="G3532">
            <v>4.99E-2</v>
          </cell>
          <cell r="H3532">
            <v>20898.04</v>
          </cell>
          <cell r="I3532">
            <v>5025581.3</v>
          </cell>
          <cell r="J3532">
            <v>4.99E-2</v>
          </cell>
          <cell r="K3532">
            <v>20898.042239166665</v>
          </cell>
          <cell r="L3532">
            <v>0</v>
          </cell>
        </row>
        <row r="3533">
          <cell r="A3533" t="str">
            <v>E348 PRD Energy Storage Equipment</v>
          </cell>
          <cell r="B3533" t="str">
            <v>E348 PRD Energy Storage Equipment-5</v>
          </cell>
          <cell r="C3533" t="str">
            <v>403E</v>
          </cell>
          <cell r="E3533">
            <v>43251</v>
          </cell>
          <cell r="F3533">
            <v>5025581.3</v>
          </cell>
          <cell r="G3533">
            <v>4.99E-2</v>
          </cell>
          <cell r="H3533">
            <v>20898.04</v>
          </cell>
          <cell r="I3533">
            <v>5025581.3</v>
          </cell>
          <cell r="J3533">
            <v>4.99E-2</v>
          </cell>
          <cell r="K3533">
            <v>20898.042239166665</v>
          </cell>
          <cell r="L3533">
            <v>0</v>
          </cell>
        </row>
        <row r="3534">
          <cell r="A3534" t="str">
            <v>E348 PRD Energy Storage Equipment</v>
          </cell>
          <cell r="B3534" t="str">
            <v>E348 PRD Energy Storage Equipment-6</v>
          </cell>
          <cell r="C3534" t="str">
            <v>403E</v>
          </cell>
          <cell r="E3534">
            <v>43281</v>
          </cell>
          <cell r="F3534">
            <v>5025581.3</v>
          </cell>
          <cell r="G3534">
            <v>4.99E-2</v>
          </cell>
          <cell r="H3534">
            <v>20898.04</v>
          </cell>
          <cell r="I3534">
            <v>5025581.3</v>
          </cell>
          <cell r="J3534">
            <v>4.99E-2</v>
          </cell>
          <cell r="K3534">
            <v>20898.042239166665</v>
          </cell>
          <cell r="L3534">
            <v>0</v>
          </cell>
        </row>
        <row r="3535">
          <cell r="A3535" t="str">
            <v>E348 PRD Energy Storage Equipment</v>
          </cell>
          <cell r="B3535" t="str">
            <v>E348 PRD Energy Storage Equipment-7</v>
          </cell>
          <cell r="C3535" t="str">
            <v>403E</v>
          </cell>
          <cell r="E3535">
            <v>43312</v>
          </cell>
          <cell r="F3535">
            <v>5025581.3</v>
          </cell>
          <cell r="G3535">
            <v>4.99E-2</v>
          </cell>
          <cell r="H3535">
            <v>20898.04</v>
          </cell>
          <cell r="I3535">
            <v>5025581.3</v>
          </cell>
          <cell r="J3535">
            <v>4.99E-2</v>
          </cell>
          <cell r="K3535">
            <v>20898.042239166665</v>
          </cell>
          <cell r="L3535">
            <v>0</v>
          </cell>
        </row>
        <row r="3536">
          <cell r="A3536" t="str">
            <v>E348 PRD Energy Storage Equipment</v>
          </cell>
          <cell r="B3536" t="str">
            <v>E348 PRD Energy Storage Equipment-8</v>
          </cell>
          <cell r="C3536" t="str">
            <v>403E</v>
          </cell>
          <cell r="E3536">
            <v>43343</v>
          </cell>
          <cell r="F3536">
            <v>5025581.3</v>
          </cell>
          <cell r="G3536">
            <v>4.99E-2</v>
          </cell>
          <cell r="H3536">
            <v>20898.04</v>
          </cell>
          <cell r="I3536">
            <v>5025581.3</v>
          </cell>
          <cell r="J3536">
            <v>4.99E-2</v>
          </cell>
          <cell r="K3536">
            <v>20898.042239166665</v>
          </cell>
          <cell r="L3536">
            <v>0</v>
          </cell>
        </row>
        <row r="3537">
          <cell r="A3537" t="str">
            <v>E348 PRD Energy Storage Equipment</v>
          </cell>
          <cell r="B3537" t="str">
            <v>E348 PRD Energy Storage Equipment-9</v>
          </cell>
          <cell r="C3537" t="str">
            <v>403E</v>
          </cell>
          <cell r="E3537">
            <v>43373</v>
          </cell>
          <cell r="F3537">
            <v>5025581.3</v>
          </cell>
          <cell r="G3537">
            <v>4.99E-2</v>
          </cell>
          <cell r="H3537">
            <v>20898.04</v>
          </cell>
          <cell r="I3537">
            <v>5025581.3</v>
          </cell>
          <cell r="J3537">
            <v>4.99E-2</v>
          </cell>
          <cell r="K3537">
            <v>20898.042239166665</v>
          </cell>
          <cell r="L3537">
            <v>0</v>
          </cell>
        </row>
        <row r="3538">
          <cell r="A3538" t="str">
            <v>E348 PRD Energy Storage Equipment</v>
          </cell>
          <cell r="B3538" t="str">
            <v>E348 PRD Energy Storage Equipment-10</v>
          </cell>
          <cell r="C3538" t="str">
            <v>403E</v>
          </cell>
          <cell r="E3538">
            <v>43404</v>
          </cell>
          <cell r="F3538">
            <v>5025581.3</v>
          </cell>
          <cell r="G3538">
            <v>4.99E-2</v>
          </cell>
          <cell r="H3538">
            <v>20898.04</v>
          </cell>
          <cell r="I3538">
            <v>5025581.3</v>
          </cell>
          <cell r="J3538">
            <v>4.99E-2</v>
          </cell>
          <cell r="K3538">
            <v>20898.042239166665</v>
          </cell>
          <cell r="L3538">
            <v>0</v>
          </cell>
        </row>
        <row r="3539">
          <cell r="A3539" t="str">
            <v>E348 PRD Energy Storage Equipment</v>
          </cell>
          <cell r="B3539" t="str">
            <v>E348 PRD Energy Storage Equipment-11</v>
          </cell>
          <cell r="C3539" t="str">
            <v>403E</v>
          </cell>
          <cell r="E3539">
            <v>43434</v>
          </cell>
          <cell r="F3539">
            <v>5025581.3</v>
          </cell>
          <cell r="G3539">
            <v>4.99E-2</v>
          </cell>
          <cell r="H3539">
            <v>20898.04</v>
          </cell>
          <cell r="I3539">
            <v>5025581.3</v>
          </cell>
          <cell r="J3539">
            <v>4.99E-2</v>
          </cell>
          <cell r="K3539">
            <v>20898.042239166665</v>
          </cell>
          <cell r="L3539">
            <v>0</v>
          </cell>
        </row>
        <row r="3540">
          <cell r="A3540" t="str">
            <v>E348 PRD Energy Storage Equipment</v>
          </cell>
          <cell r="B3540" t="str">
            <v>E348 PRD Energy Storage Equipment-12</v>
          </cell>
          <cell r="C3540" t="str">
            <v>403E</v>
          </cell>
          <cell r="E3540">
            <v>43465</v>
          </cell>
          <cell r="F3540">
            <v>5025581.3</v>
          </cell>
          <cell r="G3540">
            <v>4.99E-2</v>
          </cell>
          <cell r="H3540">
            <v>20898.04</v>
          </cell>
          <cell r="I3540">
            <v>5025581.3</v>
          </cell>
          <cell r="J3540">
            <v>4.99E-2</v>
          </cell>
          <cell r="K3540">
            <v>20898.042239166665</v>
          </cell>
          <cell r="L3540">
            <v>0</v>
          </cell>
        </row>
        <row r="3541">
          <cell r="A3541" t="str">
            <v>E348 PRD Energy Storage Equipment Total</v>
          </cell>
          <cell r="C3541" t="str">
            <v>EPRD</v>
          </cell>
          <cell r="E3541" t="str">
            <v>Total</v>
          </cell>
          <cell r="F3541"/>
          <cell r="G3541"/>
          <cell r="H3541">
            <v>249439.12000000005</v>
          </cell>
          <cell r="I3541"/>
          <cell r="J3541">
            <v>0</v>
          </cell>
          <cell r="K3541">
            <v>250776.50687000004</v>
          </cell>
          <cell r="L3541">
            <v>1337.39</v>
          </cell>
        </row>
        <row r="3542">
          <cell r="A3542" t="str">
            <v>E35010 TSM Easement</v>
          </cell>
          <cell r="B3542" t="str">
            <v>E35010 TSM Easement-1</v>
          </cell>
          <cell r="C3542" t="str">
            <v>403E</v>
          </cell>
          <cell r="E3542">
            <v>43131</v>
          </cell>
          <cell r="F3542">
            <v>16974268.399999999</v>
          </cell>
          <cell r="G3542">
            <v>1.0999999999999999E-2</v>
          </cell>
          <cell r="H3542">
            <v>15559.75</v>
          </cell>
          <cell r="I3542">
            <v>17052660.210000001</v>
          </cell>
          <cell r="J3542">
            <v>1.0999999999999999E-2</v>
          </cell>
          <cell r="K3542">
            <v>15631.605192499999</v>
          </cell>
          <cell r="L3542">
            <v>71.86</v>
          </cell>
        </row>
        <row r="3543">
          <cell r="A3543" t="str">
            <v>E35010 TSM Easement</v>
          </cell>
          <cell r="B3543" t="str">
            <v>E35010 TSM Easement-2</v>
          </cell>
          <cell r="C3543" t="str">
            <v>403E</v>
          </cell>
          <cell r="E3543">
            <v>43159</v>
          </cell>
          <cell r="F3543">
            <v>16975831.52</v>
          </cell>
          <cell r="G3543">
            <v>1.0999999999999999E-2</v>
          </cell>
          <cell r="H3543">
            <v>15561.18</v>
          </cell>
          <cell r="I3543">
            <v>17052660.210000001</v>
          </cell>
          <cell r="J3543">
            <v>1.0999999999999999E-2</v>
          </cell>
          <cell r="K3543">
            <v>15631.605192499999</v>
          </cell>
          <cell r="L3543">
            <v>70.430000000000007</v>
          </cell>
        </row>
        <row r="3544">
          <cell r="A3544" t="str">
            <v>E35010 TSM Easement</v>
          </cell>
          <cell r="B3544" t="str">
            <v>E35010 TSM Easement-3</v>
          </cell>
          <cell r="C3544" t="str">
            <v>403E</v>
          </cell>
          <cell r="E3544">
            <v>43190</v>
          </cell>
          <cell r="F3544">
            <v>16976797.309999999</v>
          </cell>
          <cell r="G3544">
            <v>1.0999999999999999E-2</v>
          </cell>
          <cell r="H3544">
            <v>15562.06</v>
          </cell>
          <cell r="I3544">
            <v>17052660.210000001</v>
          </cell>
          <cell r="J3544">
            <v>1.0999999999999999E-2</v>
          </cell>
          <cell r="K3544">
            <v>15631.605192499999</v>
          </cell>
          <cell r="L3544">
            <v>69.55</v>
          </cell>
        </row>
        <row r="3545">
          <cell r="A3545" t="str">
            <v>E35010 TSM Easement</v>
          </cell>
          <cell r="B3545" t="str">
            <v>E35010 TSM Easement-4</v>
          </cell>
          <cell r="C3545" t="str">
            <v>403E</v>
          </cell>
          <cell r="E3545">
            <v>43220</v>
          </cell>
          <cell r="F3545">
            <v>16977015.149999999</v>
          </cell>
          <cell r="G3545">
            <v>1.0999999999999999E-2</v>
          </cell>
          <cell r="H3545">
            <v>15562.26</v>
          </cell>
          <cell r="I3545">
            <v>17052660.210000001</v>
          </cell>
          <cell r="J3545">
            <v>1.0999999999999999E-2</v>
          </cell>
          <cell r="K3545">
            <v>15631.605192499999</v>
          </cell>
          <cell r="L3545">
            <v>69.349999999999994</v>
          </cell>
        </row>
        <row r="3546">
          <cell r="A3546" t="str">
            <v>E35010 TSM Easement</v>
          </cell>
          <cell r="B3546" t="str">
            <v>E35010 TSM Easement-5</v>
          </cell>
          <cell r="C3546" t="str">
            <v>403E</v>
          </cell>
          <cell r="E3546">
            <v>43251</v>
          </cell>
          <cell r="F3546">
            <v>16977041.399999999</v>
          </cell>
          <cell r="G3546">
            <v>1.0999999999999999E-2</v>
          </cell>
          <cell r="H3546">
            <v>15562.29</v>
          </cell>
          <cell r="I3546">
            <v>17052660.210000001</v>
          </cell>
          <cell r="J3546">
            <v>1.0999999999999999E-2</v>
          </cell>
          <cell r="K3546">
            <v>15631.605192499999</v>
          </cell>
          <cell r="L3546">
            <v>69.319999999999993</v>
          </cell>
        </row>
        <row r="3547">
          <cell r="A3547" t="str">
            <v>E35010 TSM Easement</v>
          </cell>
          <cell r="B3547" t="str">
            <v>E35010 TSM Easement-6</v>
          </cell>
          <cell r="C3547" t="str">
            <v>403E</v>
          </cell>
          <cell r="E3547">
            <v>43281</v>
          </cell>
          <cell r="F3547">
            <v>16977068.609999999</v>
          </cell>
          <cell r="G3547">
            <v>1.0999999999999999E-2</v>
          </cell>
          <cell r="H3547">
            <v>15562.31</v>
          </cell>
          <cell r="I3547">
            <v>17052660.210000001</v>
          </cell>
          <cell r="J3547">
            <v>1.0999999999999999E-2</v>
          </cell>
          <cell r="K3547">
            <v>15631.605192499999</v>
          </cell>
          <cell r="L3547">
            <v>69.3</v>
          </cell>
        </row>
        <row r="3548">
          <cell r="A3548" t="str">
            <v>E35010 TSM Easement</v>
          </cell>
          <cell r="B3548" t="str">
            <v>E35010 TSM Easement-7</v>
          </cell>
          <cell r="C3548" t="str">
            <v>403E</v>
          </cell>
          <cell r="E3548">
            <v>43312</v>
          </cell>
          <cell r="F3548">
            <v>16977082.34</v>
          </cell>
          <cell r="G3548">
            <v>1.0999999999999999E-2</v>
          </cell>
          <cell r="H3548">
            <v>15562.33</v>
          </cell>
          <cell r="I3548">
            <v>17052660.210000001</v>
          </cell>
          <cell r="J3548">
            <v>1.0999999999999999E-2</v>
          </cell>
          <cell r="K3548">
            <v>15631.605192499999</v>
          </cell>
          <cell r="L3548">
            <v>69.28</v>
          </cell>
        </row>
        <row r="3549">
          <cell r="A3549" t="str">
            <v>E35010 TSM Easement</v>
          </cell>
          <cell r="B3549" t="str">
            <v>E35010 TSM Easement-8</v>
          </cell>
          <cell r="C3549" t="str">
            <v>403E</v>
          </cell>
          <cell r="E3549">
            <v>43343</v>
          </cell>
          <cell r="F3549">
            <v>16977376.16</v>
          </cell>
          <cell r="G3549">
            <v>1.0999999999999999E-2</v>
          </cell>
          <cell r="H3549">
            <v>15562.59</v>
          </cell>
          <cell r="I3549">
            <v>17052660.210000001</v>
          </cell>
          <cell r="J3549">
            <v>1.0999999999999999E-2</v>
          </cell>
          <cell r="K3549">
            <v>15631.605192499999</v>
          </cell>
          <cell r="L3549">
            <v>69.02</v>
          </cell>
        </row>
        <row r="3550">
          <cell r="A3550" t="str">
            <v>E35010 TSM Easement</v>
          </cell>
          <cell r="B3550" t="str">
            <v>E35010 TSM Easement-9</v>
          </cell>
          <cell r="C3550" t="str">
            <v>403E</v>
          </cell>
          <cell r="E3550">
            <v>43373</v>
          </cell>
          <cell r="F3550">
            <v>16977697.43</v>
          </cell>
          <cell r="G3550">
            <v>1.0999999999999999E-2</v>
          </cell>
          <cell r="H3550">
            <v>15562.89</v>
          </cell>
          <cell r="I3550">
            <v>17052660.210000001</v>
          </cell>
          <cell r="J3550">
            <v>1.0999999999999999E-2</v>
          </cell>
          <cell r="K3550">
            <v>15631.605192499999</v>
          </cell>
          <cell r="L3550">
            <v>68.72</v>
          </cell>
        </row>
        <row r="3551">
          <cell r="A3551" t="str">
            <v>E35010 TSM Easement</v>
          </cell>
          <cell r="B3551" t="str">
            <v>E35010 TSM Easement-10</v>
          </cell>
          <cell r="C3551" t="str">
            <v>403E</v>
          </cell>
          <cell r="E3551">
            <v>43404</v>
          </cell>
          <cell r="F3551">
            <v>16977738.739999998</v>
          </cell>
          <cell r="G3551">
            <v>1.0999999999999999E-2</v>
          </cell>
          <cell r="H3551">
            <v>15562.93</v>
          </cell>
          <cell r="I3551">
            <v>17052660.210000001</v>
          </cell>
          <cell r="J3551">
            <v>1.0999999999999999E-2</v>
          </cell>
          <cell r="K3551">
            <v>15631.605192499999</v>
          </cell>
          <cell r="L3551">
            <v>68.680000000000007</v>
          </cell>
        </row>
        <row r="3552">
          <cell r="A3552" t="str">
            <v>E35010 TSM Easement</v>
          </cell>
          <cell r="B3552" t="str">
            <v>E35010 TSM Easement-11</v>
          </cell>
          <cell r="C3552" t="str">
            <v>403E</v>
          </cell>
          <cell r="E3552">
            <v>43434</v>
          </cell>
          <cell r="F3552">
            <v>17015199.469999999</v>
          </cell>
          <cell r="G3552">
            <v>1.0999999999999999E-2</v>
          </cell>
          <cell r="H3552">
            <v>15597.27</v>
          </cell>
          <cell r="I3552">
            <v>17052660.210000001</v>
          </cell>
          <cell r="J3552">
            <v>1.0999999999999999E-2</v>
          </cell>
          <cell r="K3552">
            <v>15631.605192499999</v>
          </cell>
          <cell r="L3552">
            <v>34.340000000000003</v>
          </cell>
        </row>
        <row r="3553">
          <cell r="A3553" t="str">
            <v>E35010 TSM Easement</v>
          </cell>
          <cell r="B3553" t="str">
            <v>E35010 TSM Easement-12</v>
          </cell>
          <cell r="C3553" t="str">
            <v>403E</v>
          </cell>
          <cell r="E3553">
            <v>43465</v>
          </cell>
          <cell r="F3553">
            <v>17052660.210000001</v>
          </cell>
          <cell r="G3553">
            <v>1.0999999999999999E-2</v>
          </cell>
          <cell r="H3553">
            <v>15631.61</v>
          </cell>
          <cell r="I3553">
            <v>17052660.210000001</v>
          </cell>
          <cell r="J3553">
            <v>1.0999999999999999E-2</v>
          </cell>
          <cell r="K3553">
            <v>15631.605192499999</v>
          </cell>
          <cell r="L3553">
            <v>0</v>
          </cell>
        </row>
        <row r="3554">
          <cell r="A3554" t="str">
            <v>E35010 TSM Easement Total</v>
          </cell>
          <cell r="C3554" t="str">
            <v>ETSM</v>
          </cell>
          <cell r="E3554" t="str">
            <v>Total</v>
          </cell>
          <cell r="F3554"/>
          <cell r="G3554"/>
          <cell r="H3554">
            <v>186849.46999999997</v>
          </cell>
          <cell r="I3554"/>
          <cell r="J3554">
            <v>0</v>
          </cell>
          <cell r="K3554">
            <v>187579.26230999993</v>
          </cell>
          <cell r="L3554">
            <v>729.79</v>
          </cell>
        </row>
        <row r="3555">
          <cell r="A3555" t="str">
            <v>E35010 TSM Easement,Colstrip 1-2Com</v>
          </cell>
          <cell r="B3555" t="str">
            <v>E35010 TSM Easement,Colstrip 1-2Com-1</v>
          </cell>
          <cell r="C3555" t="str">
            <v>403E</v>
          </cell>
          <cell r="E3555">
            <v>43131</v>
          </cell>
          <cell r="F3555">
            <v>682302.76</v>
          </cell>
          <cell r="G3555">
            <v>1.0999999999999999E-2</v>
          </cell>
          <cell r="H3555">
            <v>625.44000000000005</v>
          </cell>
          <cell r="I3555">
            <v>682302.76</v>
          </cell>
          <cell r="J3555">
            <v>1.0999999999999999E-2</v>
          </cell>
          <cell r="K3555">
            <v>625.4441966666667</v>
          </cell>
          <cell r="L3555">
            <v>0</v>
          </cell>
        </row>
        <row r="3556">
          <cell r="A3556" t="str">
            <v>E35010 TSM Easement,Colstrip 1-2Com</v>
          </cell>
          <cell r="B3556" t="str">
            <v>E35010 TSM Easement,Colstrip 1-2Com-2</v>
          </cell>
          <cell r="C3556" t="str">
            <v>403E</v>
          </cell>
          <cell r="E3556">
            <v>43159</v>
          </cell>
          <cell r="F3556">
            <v>682302.76</v>
          </cell>
          <cell r="G3556">
            <v>1.0999999999999999E-2</v>
          </cell>
          <cell r="H3556">
            <v>625.44000000000005</v>
          </cell>
          <cell r="I3556">
            <v>682302.76</v>
          </cell>
          <cell r="J3556">
            <v>1.0999999999999999E-2</v>
          </cell>
          <cell r="K3556">
            <v>625.4441966666667</v>
          </cell>
          <cell r="L3556">
            <v>0</v>
          </cell>
        </row>
        <row r="3557">
          <cell r="A3557" t="str">
            <v>E35010 TSM Easement,Colstrip 1-2Com</v>
          </cell>
          <cell r="B3557" t="str">
            <v>E35010 TSM Easement,Colstrip 1-2Com-3</v>
          </cell>
          <cell r="C3557" t="str">
            <v>403E</v>
          </cell>
          <cell r="E3557">
            <v>43190</v>
          </cell>
          <cell r="F3557">
            <v>682302.76</v>
          </cell>
          <cell r="G3557">
            <v>1.0999999999999999E-2</v>
          </cell>
          <cell r="H3557">
            <v>625.44000000000005</v>
          </cell>
          <cell r="I3557">
            <v>682302.76</v>
          </cell>
          <cell r="J3557">
            <v>1.0999999999999999E-2</v>
          </cell>
          <cell r="K3557">
            <v>625.4441966666667</v>
          </cell>
          <cell r="L3557">
            <v>0</v>
          </cell>
        </row>
        <row r="3558">
          <cell r="A3558" t="str">
            <v>E35010 TSM Easement,Colstrip 1-2Com</v>
          </cell>
          <cell r="B3558" t="str">
            <v>E35010 TSM Easement,Colstrip 1-2Com-4</v>
          </cell>
          <cell r="C3558" t="str">
            <v>403E</v>
          </cell>
          <cell r="E3558">
            <v>43220</v>
          </cell>
          <cell r="F3558">
            <v>682302.76</v>
          </cell>
          <cell r="G3558">
            <v>1.0999999999999999E-2</v>
          </cell>
          <cell r="H3558">
            <v>625.44000000000005</v>
          </cell>
          <cell r="I3558">
            <v>682302.76</v>
          </cell>
          <cell r="J3558">
            <v>1.0999999999999999E-2</v>
          </cell>
          <cell r="K3558">
            <v>625.4441966666667</v>
          </cell>
          <cell r="L3558">
            <v>0</v>
          </cell>
        </row>
        <row r="3559">
          <cell r="A3559" t="str">
            <v>E35010 TSM Easement,Colstrip 1-2Com</v>
          </cell>
          <cell r="B3559" t="str">
            <v>E35010 TSM Easement,Colstrip 1-2Com-5</v>
          </cell>
          <cell r="C3559" t="str">
            <v>403E</v>
          </cell>
          <cell r="E3559">
            <v>43251</v>
          </cell>
          <cell r="F3559">
            <v>682302.76</v>
          </cell>
          <cell r="G3559">
            <v>1.0999999999999999E-2</v>
          </cell>
          <cell r="H3559">
            <v>625.44000000000005</v>
          </cell>
          <cell r="I3559">
            <v>682302.76</v>
          </cell>
          <cell r="J3559">
            <v>1.0999999999999999E-2</v>
          </cell>
          <cell r="K3559">
            <v>625.4441966666667</v>
          </cell>
          <cell r="L3559">
            <v>0</v>
          </cell>
        </row>
        <row r="3560">
          <cell r="A3560" t="str">
            <v>E35010 TSM Easement,Colstrip 1-2Com</v>
          </cell>
          <cell r="B3560" t="str">
            <v>E35010 TSM Easement,Colstrip 1-2Com-6</v>
          </cell>
          <cell r="C3560" t="str">
            <v>403E</v>
          </cell>
          <cell r="E3560">
            <v>43281</v>
          </cell>
          <cell r="F3560">
            <v>682302.76</v>
          </cell>
          <cell r="G3560">
            <v>1.0999999999999999E-2</v>
          </cell>
          <cell r="H3560">
            <v>625.44000000000005</v>
          </cell>
          <cell r="I3560">
            <v>682302.76</v>
          </cell>
          <cell r="J3560">
            <v>1.0999999999999999E-2</v>
          </cell>
          <cell r="K3560">
            <v>625.4441966666667</v>
          </cell>
          <cell r="L3560">
            <v>0</v>
          </cell>
        </row>
        <row r="3561">
          <cell r="A3561" t="str">
            <v>E35010 TSM Easement,Colstrip 1-2Com</v>
          </cell>
          <cell r="B3561" t="str">
            <v>E35010 TSM Easement,Colstrip 1-2Com-7</v>
          </cell>
          <cell r="C3561" t="str">
            <v>403E</v>
          </cell>
          <cell r="E3561">
            <v>43312</v>
          </cell>
          <cell r="F3561">
            <v>682302.76</v>
          </cell>
          <cell r="G3561">
            <v>1.0999999999999999E-2</v>
          </cell>
          <cell r="H3561">
            <v>625.44000000000005</v>
          </cell>
          <cell r="I3561">
            <v>682302.76</v>
          </cell>
          <cell r="J3561">
            <v>1.0999999999999999E-2</v>
          </cell>
          <cell r="K3561">
            <v>625.4441966666667</v>
          </cell>
          <cell r="L3561">
            <v>0</v>
          </cell>
        </row>
        <row r="3562">
          <cell r="A3562" t="str">
            <v>E35010 TSM Easement,Colstrip 1-2Com</v>
          </cell>
          <cell r="B3562" t="str">
            <v>E35010 TSM Easement,Colstrip 1-2Com-8</v>
          </cell>
          <cell r="C3562" t="str">
            <v>403E</v>
          </cell>
          <cell r="E3562">
            <v>43343</v>
          </cell>
          <cell r="F3562">
            <v>682302.76</v>
          </cell>
          <cell r="G3562">
            <v>1.0999999999999999E-2</v>
          </cell>
          <cell r="H3562">
            <v>625.44000000000005</v>
          </cell>
          <cell r="I3562">
            <v>682302.76</v>
          </cell>
          <cell r="J3562">
            <v>1.0999999999999999E-2</v>
          </cell>
          <cell r="K3562">
            <v>625.4441966666667</v>
          </cell>
          <cell r="L3562">
            <v>0</v>
          </cell>
        </row>
        <row r="3563">
          <cell r="A3563" t="str">
            <v>E35010 TSM Easement,Colstrip 1-2Com</v>
          </cell>
          <cell r="B3563" t="str">
            <v>E35010 TSM Easement,Colstrip 1-2Com-9</v>
          </cell>
          <cell r="C3563" t="str">
            <v>403E</v>
          </cell>
          <cell r="E3563">
            <v>43373</v>
          </cell>
          <cell r="F3563">
            <v>682302.76</v>
          </cell>
          <cell r="G3563">
            <v>1.0999999999999999E-2</v>
          </cell>
          <cell r="H3563">
            <v>625.44000000000005</v>
          </cell>
          <cell r="I3563">
            <v>682302.76</v>
          </cell>
          <cell r="J3563">
            <v>1.0999999999999999E-2</v>
          </cell>
          <cell r="K3563">
            <v>625.4441966666667</v>
          </cell>
          <cell r="L3563">
            <v>0</v>
          </cell>
        </row>
        <row r="3564">
          <cell r="A3564" t="str">
            <v>E35010 TSM Easement,Colstrip 1-2Com</v>
          </cell>
          <cell r="B3564" t="str">
            <v>E35010 TSM Easement,Colstrip 1-2Com-10</v>
          </cell>
          <cell r="C3564" t="str">
            <v>403E</v>
          </cell>
          <cell r="E3564">
            <v>43404</v>
          </cell>
          <cell r="F3564">
            <v>682302.76</v>
          </cell>
          <cell r="G3564">
            <v>1.0999999999999999E-2</v>
          </cell>
          <cell r="H3564">
            <v>625.44000000000005</v>
          </cell>
          <cell r="I3564">
            <v>682302.76</v>
          </cell>
          <cell r="J3564">
            <v>1.0999999999999999E-2</v>
          </cell>
          <cell r="K3564">
            <v>625.4441966666667</v>
          </cell>
          <cell r="L3564">
            <v>0</v>
          </cell>
        </row>
        <row r="3565">
          <cell r="A3565" t="str">
            <v>E35010 TSM Easement,Colstrip 1-2Com</v>
          </cell>
          <cell r="B3565" t="str">
            <v>E35010 TSM Easement,Colstrip 1-2Com-11</v>
          </cell>
          <cell r="C3565" t="str">
            <v>403E</v>
          </cell>
          <cell r="E3565">
            <v>43434</v>
          </cell>
          <cell r="F3565">
            <v>682302.76</v>
          </cell>
          <cell r="G3565">
            <v>1.0999999999999999E-2</v>
          </cell>
          <cell r="H3565">
            <v>625.44000000000005</v>
          </cell>
          <cell r="I3565">
            <v>682302.76</v>
          </cell>
          <cell r="J3565">
            <v>1.0999999999999999E-2</v>
          </cell>
          <cell r="K3565">
            <v>625.4441966666667</v>
          </cell>
          <cell r="L3565">
            <v>0</v>
          </cell>
        </row>
        <row r="3566">
          <cell r="A3566" t="str">
            <v>E35010 TSM Easement,Colstrip 1-2Com</v>
          </cell>
          <cell r="B3566" t="str">
            <v>E35010 TSM Easement,Colstrip 1-2Com-12</v>
          </cell>
          <cell r="C3566" t="str">
            <v>403E</v>
          </cell>
          <cell r="E3566">
            <v>43465</v>
          </cell>
          <cell r="F3566">
            <v>682302.76</v>
          </cell>
          <cell r="G3566">
            <v>1.0999999999999999E-2</v>
          </cell>
          <cell r="H3566">
            <v>625.44000000000005</v>
          </cell>
          <cell r="I3566">
            <v>682302.76</v>
          </cell>
          <cell r="J3566">
            <v>1.0999999999999999E-2</v>
          </cell>
          <cell r="K3566">
            <v>625.4441966666667</v>
          </cell>
          <cell r="L3566">
            <v>0</v>
          </cell>
        </row>
        <row r="3567">
          <cell r="A3567" t="str">
            <v>E35010 TSM Easement,Colstrip 1-2Com Total</v>
          </cell>
          <cell r="C3567" t="str">
            <v>ETSM</v>
          </cell>
          <cell r="E3567" t="str">
            <v>Total</v>
          </cell>
          <cell r="F3567"/>
          <cell r="G3567"/>
          <cell r="H3567">
            <v>7505.2800000000025</v>
          </cell>
          <cell r="I3567"/>
          <cell r="J3567">
            <v>0</v>
          </cell>
          <cell r="K3567">
            <v>7505.330359999999</v>
          </cell>
          <cell r="L3567">
            <v>0.05</v>
          </cell>
        </row>
        <row r="3568">
          <cell r="A3568" t="str">
            <v>E35010 TSM Easement,Colstrip 3-4Com</v>
          </cell>
          <cell r="B3568" t="str">
            <v>E35010 TSM Easement,Colstrip 3-4Com-1</v>
          </cell>
          <cell r="C3568" t="str">
            <v>403E</v>
          </cell>
          <cell r="E3568">
            <v>43131</v>
          </cell>
          <cell r="F3568">
            <v>1071124.0900000001</v>
          </cell>
          <cell r="G3568">
            <v>1.0999999999999999E-2</v>
          </cell>
          <cell r="H3568">
            <v>981.86</v>
          </cell>
          <cell r="I3568">
            <v>1071124.0900000001</v>
          </cell>
          <cell r="J3568">
            <v>1.0999999999999999E-2</v>
          </cell>
          <cell r="K3568">
            <v>981.86374916666671</v>
          </cell>
          <cell r="L3568">
            <v>0</v>
          </cell>
        </row>
        <row r="3569">
          <cell r="A3569" t="str">
            <v>E35010 TSM Easement,Colstrip 3-4Com</v>
          </cell>
          <cell r="B3569" t="str">
            <v>E35010 TSM Easement,Colstrip 3-4Com-2</v>
          </cell>
          <cell r="C3569" t="str">
            <v>403E</v>
          </cell>
          <cell r="E3569">
            <v>43159</v>
          </cell>
          <cell r="F3569">
            <v>1071124.0900000001</v>
          </cell>
          <cell r="G3569">
            <v>1.0999999999999999E-2</v>
          </cell>
          <cell r="H3569">
            <v>981.86</v>
          </cell>
          <cell r="I3569">
            <v>1071124.0900000001</v>
          </cell>
          <cell r="J3569">
            <v>1.0999999999999999E-2</v>
          </cell>
          <cell r="K3569">
            <v>981.86374916666671</v>
          </cell>
          <cell r="L3569">
            <v>0</v>
          </cell>
        </row>
        <row r="3570">
          <cell r="A3570" t="str">
            <v>E35010 TSM Easement,Colstrip 3-4Com</v>
          </cell>
          <cell r="B3570" t="str">
            <v>E35010 TSM Easement,Colstrip 3-4Com-3</v>
          </cell>
          <cell r="C3570" t="str">
            <v>403E</v>
          </cell>
          <cell r="E3570">
            <v>43190</v>
          </cell>
          <cell r="F3570">
            <v>1071124.0900000001</v>
          </cell>
          <cell r="G3570">
            <v>1.0999999999999999E-2</v>
          </cell>
          <cell r="H3570">
            <v>981.86</v>
          </cell>
          <cell r="I3570">
            <v>1071124.0900000001</v>
          </cell>
          <cell r="J3570">
            <v>1.0999999999999999E-2</v>
          </cell>
          <cell r="K3570">
            <v>981.86374916666671</v>
          </cell>
          <cell r="L3570">
            <v>0</v>
          </cell>
        </row>
        <row r="3571">
          <cell r="A3571" t="str">
            <v>E35010 TSM Easement,Colstrip 3-4Com</v>
          </cell>
          <cell r="B3571" t="str">
            <v>E35010 TSM Easement,Colstrip 3-4Com-4</v>
          </cell>
          <cell r="C3571" t="str">
            <v>403E</v>
          </cell>
          <cell r="E3571">
            <v>43220</v>
          </cell>
          <cell r="F3571">
            <v>1071124.0900000001</v>
          </cell>
          <cell r="G3571">
            <v>1.0999999999999999E-2</v>
          </cell>
          <cell r="H3571">
            <v>981.86</v>
          </cell>
          <cell r="I3571">
            <v>1071124.0900000001</v>
          </cell>
          <cell r="J3571">
            <v>1.0999999999999999E-2</v>
          </cell>
          <cell r="K3571">
            <v>981.86374916666671</v>
          </cell>
          <cell r="L3571">
            <v>0</v>
          </cell>
        </row>
        <row r="3572">
          <cell r="A3572" t="str">
            <v>E35010 TSM Easement,Colstrip 3-4Com</v>
          </cell>
          <cell r="B3572" t="str">
            <v>E35010 TSM Easement,Colstrip 3-4Com-5</v>
          </cell>
          <cell r="C3572" t="str">
            <v>403E</v>
          </cell>
          <cell r="E3572">
            <v>43251</v>
          </cell>
          <cell r="F3572">
            <v>1071124.0900000001</v>
          </cell>
          <cell r="G3572">
            <v>1.0999999999999999E-2</v>
          </cell>
          <cell r="H3572">
            <v>981.86</v>
          </cell>
          <cell r="I3572">
            <v>1071124.0900000001</v>
          </cell>
          <cell r="J3572">
            <v>1.0999999999999999E-2</v>
          </cell>
          <cell r="K3572">
            <v>981.86374916666671</v>
          </cell>
          <cell r="L3572">
            <v>0</v>
          </cell>
        </row>
        <row r="3573">
          <cell r="A3573" t="str">
            <v>E35010 TSM Easement,Colstrip 3-4Com</v>
          </cell>
          <cell r="B3573" t="str">
            <v>E35010 TSM Easement,Colstrip 3-4Com-6</v>
          </cell>
          <cell r="C3573" t="str">
            <v>403E</v>
          </cell>
          <cell r="E3573">
            <v>43281</v>
          </cell>
          <cell r="F3573">
            <v>1071124.0900000001</v>
          </cell>
          <cell r="G3573">
            <v>1.0999999999999999E-2</v>
          </cell>
          <cell r="H3573">
            <v>981.86</v>
          </cell>
          <cell r="I3573">
            <v>1071124.0900000001</v>
          </cell>
          <cell r="J3573">
            <v>1.0999999999999999E-2</v>
          </cell>
          <cell r="K3573">
            <v>981.86374916666671</v>
          </cell>
          <cell r="L3573">
            <v>0</v>
          </cell>
        </row>
        <row r="3574">
          <cell r="A3574" t="str">
            <v>E35010 TSM Easement,Colstrip 3-4Com</v>
          </cell>
          <cell r="B3574" t="str">
            <v>E35010 TSM Easement,Colstrip 3-4Com-7</v>
          </cell>
          <cell r="C3574" t="str">
            <v>403E</v>
          </cell>
          <cell r="E3574">
            <v>43312</v>
          </cell>
          <cell r="F3574">
            <v>1071124.0900000001</v>
          </cell>
          <cell r="G3574">
            <v>1.0999999999999999E-2</v>
          </cell>
          <cell r="H3574">
            <v>981.86</v>
          </cell>
          <cell r="I3574">
            <v>1071124.0900000001</v>
          </cell>
          <cell r="J3574">
            <v>1.0999999999999999E-2</v>
          </cell>
          <cell r="K3574">
            <v>981.86374916666671</v>
          </cell>
          <cell r="L3574">
            <v>0</v>
          </cell>
        </row>
        <row r="3575">
          <cell r="A3575" t="str">
            <v>E35010 TSM Easement,Colstrip 3-4Com</v>
          </cell>
          <cell r="B3575" t="str">
            <v>E35010 TSM Easement,Colstrip 3-4Com-8</v>
          </cell>
          <cell r="C3575" t="str">
            <v>403E</v>
          </cell>
          <cell r="E3575">
            <v>43343</v>
          </cell>
          <cell r="F3575">
            <v>1071124.0900000001</v>
          </cell>
          <cell r="G3575">
            <v>1.0999999999999999E-2</v>
          </cell>
          <cell r="H3575">
            <v>981.86</v>
          </cell>
          <cell r="I3575">
            <v>1071124.0900000001</v>
          </cell>
          <cell r="J3575">
            <v>1.0999999999999999E-2</v>
          </cell>
          <cell r="K3575">
            <v>981.86374916666671</v>
          </cell>
          <cell r="L3575">
            <v>0</v>
          </cell>
        </row>
        <row r="3576">
          <cell r="A3576" t="str">
            <v>E35010 TSM Easement,Colstrip 3-4Com</v>
          </cell>
          <cell r="B3576" t="str">
            <v>E35010 TSM Easement,Colstrip 3-4Com-9</v>
          </cell>
          <cell r="C3576" t="str">
            <v>403E</v>
          </cell>
          <cell r="E3576">
            <v>43373</v>
          </cell>
          <cell r="F3576">
            <v>1071124.0900000001</v>
          </cell>
          <cell r="G3576">
            <v>1.0999999999999999E-2</v>
          </cell>
          <cell r="H3576">
            <v>981.86</v>
          </cell>
          <cell r="I3576">
            <v>1071124.0900000001</v>
          </cell>
          <cell r="J3576">
            <v>1.0999999999999999E-2</v>
          </cell>
          <cell r="K3576">
            <v>981.86374916666671</v>
          </cell>
          <cell r="L3576">
            <v>0</v>
          </cell>
        </row>
        <row r="3577">
          <cell r="A3577" t="str">
            <v>E35010 TSM Easement,Colstrip 3-4Com</v>
          </cell>
          <cell r="B3577" t="str">
            <v>E35010 TSM Easement,Colstrip 3-4Com-10</v>
          </cell>
          <cell r="C3577" t="str">
            <v>403E</v>
          </cell>
          <cell r="E3577">
            <v>43404</v>
          </cell>
          <cell r="F3577">
            <v>1071124.0900000001</v>
          </cell>
          <cell r="G3577">
            <v>1.0999999999999999E-2</v>
          </cell>
          <cell r="H3577">
            <v>981.86</v>
          </cell>
          <cell r="I3577">
            <v>1071124.0900000001</v>
          </cell>
          <cell r="J3577">
            <v>1.0999999999999999E-2</v>
          </cell>
          <cell r="K3577">
            <v>981.86374916666671</v>
          </cell>
          <cell r="L3577">
            <v>0</v>
          </cell>
        </row>
        <row r="3578">
          <cell r="A3578" t="str">
            <v>E35010 TSM Easement,Colstrip 3-4Com</v>
          </cell>
          <cell r="B3578" t="str">
            <v>E35010 TSM Easement,Colstrip 3-4Com-11</v>
          </cell>
          <cell r="C3578" t="str">
            <v>403E</v>
          </cell>
          <cell r="E3578">
            <v>43434</v>
          </cell>
          <cell r="F3578">
            <v>1071124.0900000001</v>
          </cell>
          <cell r="G3578">
            <v>1.0999999999999999E-2</v>
          </cell>
          <cell r="H3578">
            <v>981.86</v>
          </cell>
          <cell r="I3578">
            <v>1071124.0900000001</v>
          </cell>
          <cell r="J3578">
            <v>1.0999999999999999E-2</v>
          </cell>
          <cell r="K3578">
            <v>981.86374916666671</v>
          </cell>
          <cell r="L3578">
            <v>0</v>
          </cell>
        </row>
        <row r="3579">
          <cell r="A3579" t="str">
            <v>E35010 TSM Easement,Colstrip 3-4Com</v>
          </cell>
          <cell r="B3579" t="str">
            <v>E35010 TSM Easement,Colstrip 3-4Com-12</v>
          </cell>
          <cell r="C3579" t="str">
            <v>403E</v>
          </cell>
          <cell r="E3579">
            <v>43465</v>
          </cell>
          <cell r="F3579">
            <v>1071124.0900000001</v>
          </cell>
          <cell r="G3579">
            <v>1.0999999999999999E-2</v>
          </cell>
          <cell r="H3579">
            <v>981.86</v>
          </cell>
          <cell r="I3579">
            <v>1071124.0900000001</v>
          </cell>
          <cell r="J3579">
            <v>1.0999999999999999E-2</v>
          </cell>
          <cell r="K3579">
            <v>981.86374916666671</v>
          </cell>
          <cell r="L3579">
            <v>0</v>
          </cell>
        </row>
        <row r="3580">
          <cell r="A3580" t="str">
            <v>E35010 TSM Easement,Colstrip 3-4Com Total</v>
          </cell>
          <cell r="C3580" t="str">
            <v>ETSM</v>
          </cell>
          <cell r="E3580" t="str">
            <v>Total</v>
          </cell>
          <cell r="F3580"/>
          <cell r="G3580"/>
          <cell r="H3580">
            <v>11782.320000000002</v>
          </cell>
          <cell r="I3580"/>
          <cell r="J3580">
            <v>0</v>
          </cell>
          <cell r="K3580">
            <v>11782.36499</v>
          </cell>
          <cell r="L3580">
            <v>0.04</v>
          </cell>
        </row>
        <row r="3581">
          <cell r="A3581" t="str">
            <v>E35016 TSM Easements</v>
          </cell>
          <cell r="B3581" t="str">
            <v>E35016 TSM Easements-1</v>
          </cell>
          <cell r="C3581" t="str">
            <v>403E</v>
          </cell>
          <cell r="E3581">
            <v>43131</v>
          </cell>
          <cell r="F3581">
            <v>2498560.0299999998</v>
          </cell>
          <cell r="G3581">
            <v>1.41E-2</v>
          </cell>
          <cell r="H3581">
            <v>2935.81</v>
          </cell>
          <cell r="I3581">
            <v>2552110.0299999998</v>
          </cell>
          <cell r="J3581">
            <v>1.41E-2</v>
          </cell>
          <cell r="K3581">
            <v>2998.7292852499995</v>
          </cell>
          <cell r="L3581">
            <v>62.92</v>
          </cell>
        </row>
        <row r="3582">
          <cell r="A3582" t="str">
            <v>E35016 TSM Easements</v>
          </cell>
          <cell r="B3582" t="str">
            <v>E35016 TSM Easements-2</v>
          </cell>
          <cell r="C3582" t="str">
            <v>403E</v>
          </cell>
          <cell r="E3582">
            <v>43159</v>
          </cell>
          <cell r="F3582">
            <v>2498560.0299999998</v>
          </cell>
          <cell r="G3582">
            <v>1.41E-2</v>
          </cell>
          <cell r="H3582">
            <v>2935.81</v>
          </cell>
          <cell r="I3582">
            <v>2552110.0299999998</v>
          </cell>
          <cell r="J3582">
            <v>1.41E-2</v>
          </cell>
          <cell r="K3582">
            <v>2998.7292852499995</v>
          </cell>
          <cell r="L3582">
            <v>62.92</v>
          </cell>
        </row>
        <row r="3583">
          <cell r="A3583" t="str">
            <v>E35016 TSM Easements</v>
          </cell>
          <cell r="B3583" t="str">
            <v>E35016 TSM Easements-3</v>
          </cell>
          <cell r="C3583" t="str">
            <v>403E</v>
          </cell>
          <cell r="E3583">
            <v>43190</v>
          </cell>
          <cell r="F3583">
            <v>2498560.0299999998</v>
          </cell>
          <cell r="G3583">
            <v>1.41E-2</v>
          </cell>
          <cell r="H3583">
            <v>2935.81</v>
          </cell>
          <cell r="I3583">
            <v>2552110.0299999998</v>
          </cell>
          <cell r="J3583">
            <v>1.41E-2</v>
          </cell>
          <cell r="K3583">
            <v>2998.7292852499995</v>
          </cell>
          <cell r="L3583">
            <v>62.92</v>
          </cell>
        </row>
        <row r="3584">
          <cell r="A3584" t="str">
            <v>E35016 TSM Easements</v>
          </cell>
          <cell r="B3584" t="str">
            <v>E35016 TSM Easements-4</v>
          </cell>
          <cell r="C3584" t="str">
            <v>403E</v>
          </cell>
          <cell r="E3584">
            <v>43220</v>
          </cell>
          <cell r="F3584">
            <v>2498560.0299999998</v>
          </cell>
          <cell r="G3584">
            <v>1.41E-2</v>
          </cell>
          <cell r="H3584">
            <v>2935.81</v>
          </cell>
          <cell r="I3584">
            <v>2552110.0299999998</v>
          </cell>
          <cell r="J3584">
            <v>1.41E-2</v>
          </cell>
          <cell r="K3584">
            <v>2998.7292852499995</v>
          </cell>
          <cell r="L3584">
            <v>62.92</v>
          </cell>
        </row>
        <row r="3585">
          <cell r="A3585" t="str">
            <v>E35016 TSM Easements</v>
          </cell>
          <cell r="B3585" t="str">
            <v>E35016 TSM Easements-5</v>
          </cell>
          <cell r="C3585" t="str">
            <v>403E</v>
          </cell>
          <cell r="E3585">
            <v>43251</v>
          </cell>
          <cell r="F3585">
            <v>2498560.0299999998</v>
          </cell>
          <cell r="G3585">
            <v>1.41E-2</v>
          </cell>
          <cell r="H3585">
            <v>2935.81</v>
          </cell>
          <cell r="I3585">
            <v>2552110.0299999998</v>
          </cell>
          <cell r="J3585">
            <v>1.41E-2</v>
          </cell>
          <cell r="K3585">
            <v>2998.7292852499995</v>
          </cell>
          <cell r="L3585">
            <v>62.92</v>
          </cell>
        </row>
        <row r="3586">
          <cell r="A3586" t="str">
            <v>E35016 TSM Easements</v>
          </cell>
          <cell r="B3586" t="str">
            <v>E35016 TSM Easements-6</v>
          </cell>
          <cell r="C3586" t="str">
            <v>403E</v>
          </cell>
          <cell r="E3586">
            <v>43281</v>
          </cell>
          <cell r="F3586">
            <v>2498560.0299999998</v>
          </cell>
          <cell r="G3586">
            <v>1.41E-2</v>
          </cell>
          <cell r="H3586">
            <v>2935.81</v>
          </cell>
          <cell r="I3586">
            <v>2552110.0299999998</v>
          </cell>
          <cell r="J3586">
            <v>1.41E-2</v>
          </cell>
          <cell r="K3586">
            <v>2998.7292852499995</v>
          </cell>
          <cell r="L3586">
            <v>62.92</v>
          </cell>
        </row>
        <row r="3587">
          <cell r="A3587" t="str">
            <v>E35016 TSM Easements</v>
          </cell>
          <cell r="B3587" t="str">
            <v>E35016 TSM Easements-7</v>
          </cell>
          <cell r="C3587" t="str">
            <v>403E</v>
          </cell>
          <cell r="E3587">
            <v>43312</v>
          </cell>
          <cell r="F3587">
            <v>2498560.0299999998</v>
          </cell>
          <cell r="G3587">
            <v>1.41E-2</v>
          </cell>
          <cell r="H3587">
            <v>2935.81</v>
          </cell>
          <cell r="I3587">
            <v>2552110.0299999998</v>
          </cell>
          <cell r="J3587">
            <v>1.41E-2</v>
          </cell>
          <cell r="K3587">
            <v>2998.7292852499995</v>
          </cell>
          <cell r="L3587">
            <v>62.92</v>
          </cell>
        </row>
        <row r="3588">
          <cell r="A3588" t="str">
            <v>E35016 TSM Easements</v>
          </cell>
          <cell r="B3588" t="str">
            <v>E35016 TSM Easements-8</v>
          </cell>
          <cell r="C3588" t="str">
            <v>403E</v>
          </cell>
          <cell r="E3588">
            <v>43343</v>
          </cell>
          <cell r="F3588">
            <v>2498560.0299999998</v>
          </cell>
          <cell r="G3588">
            <v>1.41E-2</v>
          </cell>
          <cell r="H3588">
            <v>2935.81</v>
          </cell>
          <cell r="I3588">
            <v>2552110.0299999998</v>
          </cell>
          <cell r="J3588">
            <v>1.41E-2</v>
          </cell>
          <cell r="K3588">
            <v>2998.7292852499995</v>
          </cell>
          <cell r="L3588">
            <v>62.92</v>
          </cell>
        </row>
        <row r="3589">
          <cell r="A3589" t="str">
            <v>E35016 TSM Easements</v>
          </cell>
          <cell r="B3589" t="str">
            <v>E35016 TSM Easements-9</v>
          </cell>
          <cell r="C3589" t="str">
            <v>403E</v>
          </cell>
          <cell r="E3589">
            <v>43373</v>
          </cell>
          <cell r="F3589">
            <v>2498560.0299999998</v>
          </cell>
          <cell r="G3589">
            <v>1.41E-2</v>
          </cell>
          <cell r="H3589">
            <v>2935.81</v>
          </cell>
          <cell r="I3589">
            <v>2552110.0299999998</v>
          </cell>
          <cell r="J3589">
            <v>1.41E-2</v>
          </cell>
          <cell r="K3589">
            <v>2998.7292852499995</v>
          </cell>
          <cell r="L3589">
            <v>62.92</v>
          </cell>
        </row>
        <row r="3590">
          <cell r="A3590" t="str">
            <v>E35016 TSM Easements</v>
          </cell>
          <cell r="B3590" t="str">
            <v>E35016 TSM Easements-10</v>
          </cell>
          <cell r="C3590" t="str">
            <v>403E</v>
          </cell>
          <cell r="E3590">
            <v>43404</v>
          </cell>
          <cell r="F3590">
            <v>2525335.0299999998</v>
          </cell>
          <cell r="G3590">
            <v>1.41E-2</v>
          </cell>
          <cell r="H3590">
            <v>2967.27</v>
          </cell>
          <cell r="I3590">
            <v>2552110.0299999998</v>
          </cell>
          <cell r="J3590">
            <v>1.41E-2</v>
          </cell>
          <cell r="K3590">
            <v>2998.7292852499995</v>
          </cell>
          <cell r="L3590">
            <v>31.46</v>
          </cell>
        </row>
        <row r="3591">
          <cell r="A3591" t="str">
            <v>E35016 TSM Easements</v>
          </cell>
          <cell r="B3591" t="str">
            <v>E35016 TSM Easements-11</v>
          </cell>
          <cell r="C3591" t="str">
            <v>403E</v>
          </cell>
          <cell r="E3591">
            <v>43434</v>
          </cell>
          <cell r="F3591">
            <v>2552110.0299999998</v>
          </cell>
          <cell r="G3591">
            <v>1.41E-2</v>
          </cell>
          <cell r="H3591">
            <v>2998.73</v>
          </cell>
          <cell r="I3591">
            <v>2552110.0299999998</v>
          </cell>
          <cell r="J3591">
            <v>1.41E-2</v>
          </cell>
          <cell r="K3591">
            <v>2998.7292852499995</v>
          </cell>
          <cell r="L3591">
            <v>0</v>
          </cell>
        </row>
        <row r="3592">
          <cell r="A3592" t="str">
            <v>E35016 TSM Easements</v>
          </cell>
          <cell r="B3592" t="str">
            <v>E35016 TSM Easements-12</v>
          </cell>
          <cell r="C3592" t="str">
            <v>403E</v>
          </cell>
          <cell r="E3592">
            <v>43465</v>
          </cell>
          <cell r="F3592">
            <v>2552110.0299999998</v>
          </cell>
          <cell r="G3592">
            <v>1.41E-2</v>
          </cell>
          <cell r="H3592">
            <v>2998.73</v>
          </cell>
          <cell r="I3592">
            <v>2552110.0299999998</v>
          </cell>
          <cell r="J3592">
            <v>1.41E-2</v>
          </cell>
          <cell r="K3592">
            <v>2998.7292852499995</v>
          </cell>
          <cell r="L3592">
            <v>0</v>
          </cell>
        </row>
        <row r="3593">
          <cell r="A3593" t="str">
            <v>E35016 TSM Easements Total</v>
          </cell>
          <cell r="C3593" t="str">
            <v>ETSM</v>
          </cell>
          <cell r="E3593" t="str">
            <v>Total</v>
          </cell>
          <cell r="F3593"/>
          <cell r="G3593"/>
          <cell r="H3593">
            <v>35387.020000000004</v>
          </cell>
          <cell r="I3593"/>
          <cell r="J3593">
            <v>0</v>
          </cell>
          <cell r="K3593">
            <v>35984.751422999994</v>
          </cell>
          <cell r="L3593">
            <v>597.73</v>
          </cell>
        </row>
        <row r="3594">
          <cell r="A3594" t="str">
            <v>E35017 TSM Easements</v>
          </cell>
          <cell r="B3594" t="str">
            <v>E35017 TSM Easements-1</v>
          </cell>
          <cell r="C3594" t="str">
            <v>403E</v>
          </cell>
          <cell r="E3594">
            <v>43131</v>
          </cell>
          <cell r="F3594">
            <v>20311643.43</v>
          </cell>
          <cell r="G3594">
            <v>1.06E-2</v>
          </cell>
          <cell r="H3594">
            <v>17941.95</v>
          </cell>
          <cell r="I3594">
            <v>20311643.43</v>
          </cell>
          <cell r="J3594">
            <v>1.06E-2</v>
          </cell>
          <cell r="K3594">
            <v>17941.9516965</v>
          </cell>
          <cell r="L3594">
            <v>0</v>
          </cell>
        </row>
        <row r="3595">
          <cell r="A3595" t="str">
            <v>E35017 TSM Easements</v>
          </cell>
          <cell r="B3595" t="str">
            <v>E35017 TSM Easements-2</v>
          </cell>
          <cell r="C3595" t="str">
            <v>403E</v>
          </cell>
          <cell r="E3595">
            <v>43159</v>
          </cell>
          <cell r="F3595">
            <v>20311643.43</v>
          </cell>
          <cell r="G3595">
            <v>1.06E-2</v>
          </cell>
          <cell r="H3595">
            <v>17941.95</v>
          </cell>
          <cell r="I3595">
            <v>20311643.43</v>
          </cell>
          <cell r="J3595">
            <v>1.06E-2</v>
          </cell>
          <cell r="K3595">
            <v>17941.9516965</v>
          </cell>
          <cell r="L3595">
            <v>0</v>
          </cell>
        </row>
        <row r="3596">
          <cell r="A3596" t="str">
            <v>E35017 TSM Easements</v>
          </cell>
          <cell r="B3596" t="str">
            <v>E35017 TSM Easements-3</v>
          </cell>
          <cell r="C3596" t="str">
            <v>403E</v>
          </cell>
          <cell r="E3596">
            <v>43190</v>
          </cell>
          <cell r="F3596">
            <v>20311643.43</v>
          </cell>
          <cell r="G3596">
            <v>1.06E-2</v>
          </cell>
          <cell r="H3596">
            <v>17941.95</v>
          </cell>
          <cell r="I3596">
            <v>20311643.43</v>
          </cell>
          <cell r="J3596">
            <v>1.06E-2</v>
          </cell>
          <cell r="K3596">
            <v>17941.9516965</v>
          </cell>
          <cell r="L3596">
            <v>0</v>
          </cell>
        </row>
        <row r="3597">
          <cell r="A3597" t="str">
            <v>E35017 TSM Easements</v>
          </cell>
          <cell r="B3597" t="str">
            <v>E35017 TSM Easements-4</v>
          </cell>
          <cell r="C3597" t="str">
            <v>403E</v>
          </cell>
          <cell r="E3597">
            <v>43220</v>
          </cell>
          <cell r="F3597">
            <v>20311643.43</v>
          </cell>
          <cell r="G3597">
            <v>1.06E-2</v>
          </cell>
          <cell r="H3597">
            <v>17941.95</v>
          </cell>
          <cell r="I3597">
            <v>20311643.43</v>
          </cell>
          <cell r="J3597">
            <v>1.06E-2</v>
          </cell>
          <cell r="K3597">
            <v>17941.9516965</v>
          </cell>
          <cell r="L3597">
            <v>0</v>
          </cell>
        </row>
        <row r="3598">
          <cell r="A3598" t="str">
            <v>E35017 TSM Easements</v>
          </cell>
          <cell r="B3598" t="str">
            <v>E35017 TSM Easements-5</v>
          </cell>
          <cell r="C3598" t="str">
            <v>403E</v>
          </cell>
          <cell r="E3598">
            <v>43251</v>
          </cell>
          <cell r="F3598">
            <v>20311643.43</v>
          </cell>
          <cell r="G3598">
            <v>1.06E-2</v>
          </cell>
          <cell r="H3598">
            <v>17941.95</v>
          </cell>
          <cell r="I3598">
            <v>20311643.43</v>
          </cell>
          <cell r="J3598">
            <v>1.06E-2</v>
          </cell>
          <cell r="K3598">
            <v>17941.9516965</v>
          </cell>
          <cell r="L3598">
            <v>0</v>
          </cell>
        </row>
        <row r="3599">
          <cell r="A3599" t="str">
            <v>E35017 TSM Easements</v>
          </cell>
          <cell r="B3599" t="str">
            <v>E35017 TSM Easements-6</v>
          </cell>
          <cell r="C3599" t="str">
            <v>403E</v>
          </cell>
          <cell r="E3599">
            <v>43281</v>
          </cell>
          <cell r="F3599">
            <v>20311643.43</v>
          </cell>
          <cell r="G3599">
            <v>1.06E-2</v>
          </cell>
          <cell r="H3599">
            <v>17941.95</v>
          </cell>
          <cell r="I3599">
            <v>20311643.43</v>
          </cell>
          <cell r="J3599">
            <v>1.06E-2</v>
          </cell>
          <cell r="K3599">
            <v>17941.9516965</v>
          </cell>
          <cell r="L3599">
            <v>0</v>
          </cell>
        </row>
        <row r="3600">
          <cell r="A3600" t="str">
            <v>E35017 TSM Easements</v>
          </cell>
          <cell r="B3600" t="str">
            <v>E35017 TSM Easements-7</v>
          </cell>
          <cell r="C3600" t="str">
            <v>403E</v>
          </cell>
          <cell r="E3600">
            <v>43312</v>
          </cell>
          <cell r="F3600">
            <v>20311643.43</v>
          </cell>
          <cell r="G3600">
            <v>1.06E-2</v>
          </cell>
          <cell r="H3600">
            <v>17941.95</v>
          </cell>
          <cell r="I3600">
            <v>20311643.43</v>
          </cell>
          <cell r="J3600">
            <v>1.06E-2</v>
          </cell>
          <cell r="K3600">
            <v>17941.9516965</v>
          </cell>
          <cell r="L3600">
            <v>0</v>
          </cell>
        </row>
        <row r="3601">
          <cell r="A3601" t="str">
            <v>E35017 TSM Easements</v>
          </cell>
          <cell r="B3601" t="str">
            <v>E35017 TSM Easements-8</v>
          </cell>
          <cell r="C3601" t="str">
            <v>403E</v>
          </cell>
          <cell r="E3601">
            <v>43343</v>
          </cell>
          <cell r="F3601">
            <v>20311643.43</v>
          </cell>
          <cell r="G3601">
            <v>1.06E-2</v>
          </cell>
          <cell r="H3601">
            <v>17941.95</v>
          </cell>
          <cell r="I3601">
            <v>20311643.43</v>
          </cell>
          <cell r="J3601">
            <v>1.06E-2</v>
          </cell>
          <cell r="K3601">
            <v>17941.9516965</v>
          </cell>
          <cell r="L3601">
            <v>0</v>
          </cell>
        </row>
        <row r="3602">
          <cell r="A3602" t="str">
            <v>E35017 TSM Easements</v>
          </cell>
          <cell r="B3602" t="str">
            <v>E35017 TSM Easements-9</v>
          </cell>
          <cell r="C3602" t="str">
            <v>403E</v>
          </cell>
          <cell r="E3602">
            <v>43373</v>
          </cell>
          <cell r="F3602">
            <v>20311643.43</v>
          </cell>
          <cell r="G3602">
            <v>1.06E-2</v>
          </cell>
          <cell r="H3602">
            <v>17941.95</v>
          </cell>
          <cell r="I3602">
            <v>20311643.43</v>
          </cell>
          <cell r="J3602">
            <v>1.06E-2</v>
          </cell>
          <cell r="K3602">
            <v>17941.9516965</v>
          </cell>
          <cell r="L3602">
            <v>0</v>
          </cell>
        </row>
        <row r="3603">
          <cell r="A3603" t="str">
            <v>E35017 TSM Easements</v>
          </cell>
          <cell r="B3603" t="str">
            <v>E35017 TSM Easements-10</v>
          </cell>
          <cell r="C3603" t="str">
            <v>403E</v>
          </cell>
          <cell r="E3603">
            <v>43404</v>
          </cell>
          <cell r="F3603">
            <v>20311643.43</v>
          </cell>
          <cell r="G3603">
            <v>1.06E-2</v>
          </cell>
          <cell r="H3603">
            <v>17941.95</v>
          </cell>
          <cell r="I3603">
            <v>20311643.43</v>
          </cell>
          <cell r="J3603">
            <v>1.06E-2</v>
          </cell>
          <cell r="K3603">
            <v>17941.9516965</v>
          </cell>
          <cell r="L3603">
            <v>0</v>
          </cell>
        </row>
        <row r="3604">
          <cell r="A3604" t="str">
            <v>E35017 TSM Easements</v>
          </cell>
          <cell r="B3604" t="str">
            <v>E35017 TSM Easements-11</v>
          </cell>
          <cell r="C3604" t="str">
            <v>403E</v>
          </cell>
          <cell r="E3604">
            <v>43434</v>
          </cell>
          <cell r="F3604">
            <v>20311643.43</v>
          </cell>
          <cell r="G3604">
            <v>1.06E-2</v>
          </cell>
          <cell r="H3604">
            <v>17941.95</v>
          </cell>
          <cell r="I3604">
            <v>20311643.43</v>
          </cell>
          <cell r="J3604">
            <v>1.06E-2</v>
          </cell>
          <cell r="K3604">
            <v>17941.9516965</v>
          </cell>
          <cell r="L3604">
            <v>0</v>
          </cell>
        </row>
        <row r="3605">
          <cell r="A3605" t="str">
            <v>E35017 TSM Easements</v>
          </cell>
          <cell r="B3605" t="str">
            <v>E35017 TSM Easements-12</v>
          </cell>
          <cell r="C3605" t="str">
            <v>403E</v>
          </cell>
          <cell r="E3605">
            <v>43465</v>
          </cell>
          <cell r="F3605">
            <v>20311643.43</v>
          </cell>
          <cell r="G3605">
            <v>1.06E-2</v>
          </cell>
          <cell r="H3605">
            <v>17941.95</v>
          </cell>
          <cell r="I3605">
            <v>20311643.43</v>
          </cell>
          <cell r="J3605">
            <v>1.06E-2</v>
          </cell>
          <cell r="K3605">
            <v>17941.9516965</v>
          </cell>
          <cell r="L3605">
            <v>0</v>
          </cell>
        </row>
        <row r="3606">
          <cell r="A3606" t="str">
            <v>E35017 TSM Easements Total</v>
          </cell>
          <cell r="C3606" t="str">
            <v>ETSM</v>
          </cell>
          <cell r="E3606" t="str">
            <v>Total</v>
          </cell>
          <cell r="F3606"/>
          <cell r="G3606"/>
          <cell r="H3606">
            <v>215303.40000000005</v>
          </cell>
          <cell r="I3606"/>
          <cell r="J3606">
            <v>0</v>
          </cell>
          <cell r="K3606">
            <v>215303.42035800006</v>
          </cell>
          <cell r="L3606">
            <v>0.02</v>
          </cell>
        </row>
        <row r="3607">
          <cell r="A3607" t="str">
            <v>E35017 TSM Easements, Baker Com</v>
          </cell>
          <cell r="B3607" t="str">
            <v>E35017 TSM Easements, Baker Com-1</v>
          </cell>
          <cell r="C3607" t="str">
            <v>403E</v>
          </cell>
          <cell r="E3607">
            <v>43131</v>
          </cell>
          <cell r="F3607">
            <v>69899.69</v>
          </cell>
          <cell r="G3607">
            <v>1.06E-2</v>
          </cell>
          <cell r="H3607">
            <v>61.74</v>
          </cell>
          <cell r="I3607">
            <v>69899.69</v>
          </cell>
          <cell r="J3607">
            <v>1.06E-2</v>
          </cell>
          <cell r="K3607">
            <v>61.744726166666673</v>
          </cell>
          <cell r="L3607">
            <v>0</v>
          </cell>
        </row>
        <row r="3608">
          <cell r="A3608" t="str">
            <v>E35017 TSM Easements, Baker Com</v>
          </cell>
          <cell r="B3608" t="str">
            <v>E35017 TSM Easements, Baker Com-2</v>
          </cell>
          <cell r="C3608" t="str">
            <v>403E</v>
          </cell>
          <cell r="E3608">
            <v>43159</v>
          </cell>
          <cell r="F3608">
            <v>69899.69</v>
          </cell>
          <cell r="G3608">
            <v>1.06E-2</v>
          </cell>
          <cell r="H3608">
            <v>61.74</v>
          </cell>
          <cell r="I3608">
            <v>69899.69</v>
          </cell>
          <cell r="J3608">
            <v>1.06E-2</v>
          </cell>
          <cell r="K3608">
            <v>61.744726166666673</v>
          </cell>
          <cell r="L3608">
            <v>0</v>
          </cell>
        </row>
        <row r="3609">
          <cell r="A3609" t="str">
            <v>E35017 TSM Easements, Baker Com</v>
          </cell>
          <cell r="B3609" t="str">
            <v>E35017 TSM Easements, Baker Com-3</v>
          </cell>
          <cell r="C3609" t="str">
            <v>403E</v>
          </cell>
          <cell r="E3609">
            <v>43190</v>
          </cell>
          <cell r="F3609">
            <v>69899.69</v>
          </cell>
          <cell r="G3609">
            <v>1.06E-2</v>
          </cell>
          <cell r="H3609">
            <v>61.74</v>
          </cell>
          <cell r="I3609">
            <v>69899.69</v>
          </cell>
          <cell r="J3609">
            <v>1.06E-2</v>
          </cell>
          <cell r="K3609">
            <v>61.744726166666673</v>
          </cell>
          <cell r="L3609">
            <v>0</v>
          </cell>
        </row>
        <row r="3610">
          <cell r="A3610" t="str">
            <v>E35017 TSM Easements, Baker Com</v>
          </cell>
          <cell r="B3610" t="str">
            <v>E35017 TSM Easements, Baker Com-4</v>
          </cell>
          <cell r="C3610" t="str">
            <v>403E</v>
          </cell>
          <cell r="E3610">
            <v>43220</v>
          </cell>
          <cell r="F3610">
            <v>69899.69</v>
          </cell>
          <cell r="G3610">
            <v>1.06E-2</v>
          </cell>
          <cell r="H3610">
            <v>61.74</v>
          </cell>
          <cell r="I3610">
            <v>69899.69</v>
          </cell>
          <cell r="J3610">
            <v>1.06E-2</v>
          </cell>
          <cell r="K3610">
            <v>61.744726166666673</v>
          </cell>
          <cell r="L3610">
            <v>0</v>
          </cell>
        </row>
        <row r="3611">
          <cell r="A3611" t="str">
            <v>E35017 TSM Easements, Baker Com</v>
          </cell>
          <cell r="B3611" t="str">
            <v>E35017 TSM Easements, Baker Com-5</v>
          </cell>
          <cell r="C3611" t="str">
            <v>403E</v>
          </cell>
          <cell r="E3611">
            <v>43251</v>
          </cell>
          <cell r="F3611">
            <v>69899.69</v>
          </cell>
          <cell r="G3611">
            <v>1.06E-2</v>
          </cell>
          <cell r="H3611">
            <v>61.74</v>
          </cell>
          <cell r="I3611">
            <v>69899.69</v>
          </cell>
          <cell r="J3611">
            <v>1.06E-2</v>
          </cell>
          <cell r="K3611">
            <v>61.744726166666673</v>
          </cell>
          <cell r="L3611">
            <v>0</v>
          </cell>
        </row>
        <row r="3612">
          <cell r="A3612" t="str">
            <v>E35017 TSM Easements, Baker Com</v>
          </cell>
          <cell r="B3612" t="str">
            <v>E35017 TSM Easements, Baker Com-6</v>
          </cell>
          <cell r="C3612" t="str">
            <v>403E</v>
          </cell>
          <cell r="E3612">
            <v>43281</v>
          </cell>
          <cell r="F3612">
            <v>69899.69</v>
          </cell>
          <cell r="G3612">
            <v>1.06E-2</v>
          </cell>
          <cell r="H3612">
            <v>61.74</v>
          </cell>
          <cell r="I3612">
            <v>69899.69</v>
          </cell>
          <cell r="J3612">
            <v>1.06E-2</v>
          </cell>
          <cell r="K3612">
            <v>61.744726166666673</v>
          </cell>
          <cell r="L3612">
            <v>0</v>
          </cell>
        </row>
        <row r="3613">
          <cell r="A3613" t="str">
            <v>E35017 TSM Easements, Baker Com</v>
          </cell>
          <cell r="B3613" t="str">
            <v>E35017 TSM Easements, Baker Com-7</v>
          </cell>
          <cell r="C3613" t="str">
            <v>403E</v>
          </cell>
          <cell r="E3613">
            <v>43312</v>
          </cell>
          <cell r="F3613">
            <v>69899.69</v>
          </cell>
          <cell r="G3613">
            <v>1.06E-2</v>
          </cell>
          <cell r="H3613">
            <v>61.74</v>
          </cell>
          <cell r="I3613">
            <v>69899.69</v>
          </cell>
          <cell r="J3613">
            <v>1.06E-2</v>
          </cell>
          <cell r="K3613">
            <v>61.744726166666673</v>
          </cell>
          <cell r="L3613">
            <v>0</v>
          </cell>
        </row>
        <row r="3614">
          <cell r="A3614" t="str">
            <v>E35017 TSM Easements, Baker Com</v>
          </cell>
          <cell r="B3614" t="str">
            <v>E35017 TSM Easements, Baker Com-8</v>
          </cell>
          <cell r="C3614" t="str">
            <v>403E</v>
          </cell>
          <cell r="E3614">
            <v>43343</v>
          </cell>
          <cell r="F3614">
            <v>69899.69</v>
          </cell>
          <cell r="G3614">
            <v>1.06E-2</v>
          </cell>
          <cell r="H3614">
            <v>61.74</v>
          </cell>
          <cell r="I3614">
            <v>69899.69</v>
          </cell>
          <cell r="J3614">
            <v>1.06E-2</v>
          </cell>
          <cell r="K3614">
            <v>61.744726166666673</v>
          </cell>
          <cell r="L3614">
            <v>0</v>
          </cell>
        </row>
        <row r="3615">
          <cell r="A3615" t="str">
            <v>E35017 TSM Easements, Baker Com</v>
          </cell>
          <cell r="B3615" t="str">
            <v>E35017 TSM Easements, Baker Com-9</v>
          </cell>
          <cell r="C3615" t="str">
            <v>403E</v>
          </cell>
          <cell r="E3615">
            <v>43373</v>
          </cell>
          <cell r="F3615">
            <v>69899.69</v>
          </cell>
          <cell r="G3615">
            <v>1.06E-2</v>
          </cell>
          <cell r="H3615">
            <v>61.74</v>
          </cell>
          <cell r="I3615">
            <v>69899.69</v>
          </cell>
          <cell r="J3615">
            <v>1.06E-2</v>
          </cell>
          <cell r="K3615">
            <v>61.744726166666673</v>
          </cell>
          <cell r="L3615">
            <v>0</v>
          </cell>
        </row>
        <row r="3616">
          <cell r="A3616" t="str">
            <v>E35017 TSM Easements, Baker Com</v>
          </cell>
          <cell r="B3616" t="str">
            <v>E35017 TSM Easements, Baker Com-10</v>
          </cell>
          <cell r="C3616" t="str">
            <v>403E</v>
          </cell>
          <cell r="E3616">
            <v>43404</v>
          </cell>
          <cell r="F3616">
            <v>69899.69</v>
          </cell>
          <cell r="G3616">
            <v>1.06E-2</v>
          </cell>
          <cell r="H3616">
            <v>61.74</v>
          </cell>
          <cell r="I3616">
            <v>69899.69</v>
          </cell>
          <cell r="J3616">
            <v>1.06E-2</v>
          </cell>
          <cell r="K3616">
            <v>61.744726166666673</v>
          </cell>
          <cell r="L3616">
            <v>0</v>
          </cell>
        </row>
        <row r="3617">
          <cell r="A3617" t="str">
            <v>E35017 TSM Easements, Baker Com</v>
          </cell>
          <cell r="B3617" t="str">
            <v>E35017 TSM Easements, Baker Com-11</v>
          </cell>
          <cell r="C3617" t="str">
            <v>403E</v>
          </cell>
          <cell r="E3617">
            <v>43434</v>
          </cell>
          <cell r="F3617">
            <v>69899.69</v>
          </cell>
          <cell r="G3617">
            <v>1.06E-2</v>
          </cell>
          <cell r="H3617">
            <v>61.74</v>
          </cell>
          <cell r="I3617">
            <v>69899.69</v>
          </cell>
          <cell r="J3617">
            <v>1.06E-2</v>
          </cell>
          <cell r="K3617">
            <v>61.744726166666673</v>
          </cell>
          <cell r="L3617">
            <v>0</v>
          </cell>
        </row>
        <row r="3618">
          <cell r="A3618" t="str">
            <v>E35017 TSM Easements, Baker Com</v>
          </cell>
          <cell r="B3618" t="str">
            <v>E35017 TSM Easements, Baker Com-12</v>
          </cell>
          <cell r="C3618" t="str">
            <v>403E</v>
          </cell>
          <cell r="E3618">
            <v>43465</v>
          </cell>
          <cell r="F3618">
            <v>69899.69</v>
          </cell>
          <cell r="G3618">
            <v>1.06E-2</v>
          </cell>
          <cell r="H3618">
            <v>61.74</v>
          </cell>
          <cell r="I3618">
            <v>69899.69</v>
          </cell>
          <cell r="J3618">
            <v>1.06E-2</v>
          </cell>
          <cell r="K3618">
            <v>61.744726166666673</v>
          </cell>
          <cell r="L3618">
            <v>0</v>
          </cell>
        </row>
        <row r="3619">
          <cell r="A3619" t="str">
            <v>E35017 TSM Easements, Baker Com Total</v>
          </cell>
          <cell r="C3619" t="str">
            <v>ETSM</v>
          </cell>
          <cell r="E3619" t="str">
            <v>Total</v>
          </cell>
          <cell r="F3619"/>
          <cell r="G3619"/>
          <cell r="H3619">
            <v>740.88</v>
          </cell>
          <cell r="I3619"/>
          <cell r="J3619">
            <v>0</v>
          </cell>
          <cell r="K3619">
            <v>740.93671399999994</v>
          </cell>
          <cell r="L3619">
            <v>0.06</v>
          </cell>
        </row>
        <row r="3620">
          <cell r="A3620" t="str">
            <v>E35017 TSM Easements, Upper Baker</v>
          </cell>
          <cell r="B3620" t="str">
            <v>E35017 TSM Easements, Upper Baker-1</v>
          </cell>
          <cell r="C3620" t="str">
            <v>403E</v>
          </cell>
          <cell r="E3620">
            <v>43131</v>
          </cell>
          <cell r="F3620">
            <v>56576.72</v>
          </cell>
          <cell r="G3620">
            <v>1.06E-2</v>
          </cell>
          <cell r="H3620">
            <v>49.98</v>
          </cell>
          <cell r="I3620">
            <v>56576.72</v>
          </cell>
          <cell r="J3620">
            <v>1.06E-2</v>
          </cell>
          <cell r="K3620">
            <v>49.976102666666669</v>
          </cell>
          <cell r="L3620">
            <v>0</v>
          </cell>
        </row>
        <row r="3621">
          <cell r="A3621" t="str">
            <v>E35017 TSM Easements, Upper Baker</v>
          </cell>
          <cell r="B3621" t="str">
            <v>E35017 TSM Easements, Upper Baker-2</v>
          </cell>
          <cell r="C3621" t="str">
            <v>403E</v>
          </cell>
          <cell r="E3621">
            <v>43159</v>
          </cell>
          <cell r="F3621">
            <v>56576.72</v>
          </cell>
          <cell r="G3621">
            <v>1.06E-2</v>
          </cell>
          <cell r="H3621">
            <v>49.98</v>
          </cell>
          <cell r="I3621">
            <v>56576.72</v>
          </cell>
          <cell r="J3621">
            <v>1.06E-2</v>
          </cell>
          <cell r="K3621">
            <v>49.976102666666669</v>
          </cell>
          <cell r="L3621">
            <v>0</v>
          </cell>
        </row>
        <row r="3622">
          <cell r="A3622" t="str">
            <v>E35017 TSM Easements, Upper Baker</v>
          </cell>
          <cell r="B3622" t="str">
            <v>E35017 TSM Easements, Upper Baker-3</v>
          </cell>
          <cell r="C3622" t="str">
            <v>403E</v>
          </cell>
          <cell r="E3622">
            <v>43190</v>
          </cell>
          <cell r="F3622">
            <v>56576.72</v>
          </cell>
          <cell r="G3622">
            <v>1.06E-2</v>
          </cell>
          <cell r="H3622">
            <v>49.98</v>
          </cell>
          <cell r="I3622">
            <v>56576.72</v>
          </cell>
          <cell r="J3622">
            <v>1.06E-2</v>
          </cell>
          <cell r="K3622">
            <v>49.976102666666669</v>
          </cell>
          <cell r="L3622">
            <v>0</v>
          </cell>
        </row>
        <row r="3623">
          <cell r="A3623" t="str">
            <v>E35017 TSM Easements, Upper Baker</v>
          </cell>
          <cell r="B3623" t="str">
            <v>E35017 TSM Easements, Upper Baker-4</v>
          </cell>
          <cell r="C3623" t="str">
            <v>403E</v>
          </cell>
          <cell r="E3623">
            <v>43220</v>
          </cell>
          <cell r="F3623">
            <v>56576.72</v>
          </cell>
          <cell r="G3623">
            <v>1.06E-2</v>
          </cell>
          <cell r="H3623">
            <v>49.98</v>
          </cell>
          <cell r="I3623">
            <v>56576.72</v>
          </cell>
          <cell r="J3623">
            <v>1.06E-2</v>
          </cell>
          <cell r="K3623">
            <v>49.976102666666669</v>
          </cell>
          <cell r="L3623">
            <v>0</v>
          </cell>
        </row>
        <row r="3624">
          <cell r="A3624" t="str">
            <v>E35017 TSM Easements, Upper Baker</v>
          </cell>
          <cell r="B3624" t="str">
            <v>E35017 TSM Easements, Upper Baker-5</v>
          </cell>
          <cell r="C3624" t="str">
            <v>403E</v>
          </cell>
          <cell r="E3624">
            <v>43251</v>
          </cell>
          <cell r="F3624">
            <v>56576.72</v>
          </cell>
          <cell r="G3624">
            <v>1.06E-2</v>
          </cell>
          <cell r="H3624">
            <v>49.98</v>
          </cell>
          <cell r="I3624">
            <v>56576.72</v>
          </cell>
          <cell r="J3624">
            <v>1.06E-2</v>
          </cell>
          <cell r="K3624">
            <v>49.976102666666669</v>
          </cell>
          <cell r="L3624">
            <v>0</v>
          </cell>
        </row>
        <row r="3625">
          <cell r="A3625" t="str">
            <v>E35017 TSM Easements, Upper Baker</v>
          </cell>
          <cell r="B3625" t="str">
            <v>E35017 TSM Easements, Upper Baker-6</v>
          </cell>
          <cell r="C3625" t="str">
            <v>403E</v>
          </cell>
          <cell r="E3625">
            <v>43281</v>
          </cell>
          <cell r="F3625">
            <v>56576.72</v>
          </cell>
          <cell r="G3625">
            <v>1.06E-2</v>
          </cell>
          <cell r="H3625">
            <v>49.98</v>
          </cell>
          <cell r="I3625">
            <v>56576.72</v>
          </cell>
          <cell r="J3625">
            <v>1.06E-2</v>
          </cell>
          <cell r="K3625">
            <v>49.976102666666669</v>
          </cell>
          <cell r="L3625">
            <v>0</v>
          </cell>
        </row>
        <row r="3626">
          <cell r="A3626" t="str">
            <v>E35017 TSM Easements, Upper Baker</v>
          </cell>
          <cell r="B3626" t="str">
            <v>E35017 TSM Easements, Upper Baker-7</v>
          </cell>
          <cell r="C3626" t="str">
            <v>403E</v>
          </cell>
          <cell r="E3626">
            <v>43312</v>
          </cell>
          <cell r="F3626">
            <v>56576.72</v>
          </cell>
          <cell r="G3626">
            <v>1.06E-2</v>
          </cell>
          <cell r="H3626">
            <v>49.98</v>
          </cell>
          <cell r="I3626">
            <v>56576.72</v>
          </cell>
          <cell r="J3626">
            <v>1.06E-2</v>
          </cell>
          <cell r="K3626">
            <v>49.976102666666669</v>
          </cell>
          <cell r="L3626">
            <v>0</v>
          </cell>
        </row>
        <row r="3627">
          <cell r="A3627" t="str">
            <v>E35017 TSM Easements, Upper Baker</v>
          </cell>
          <cell r="B3627" t="str">
            <v>E35017 TSM Easements, Upper Baker-8</v>
          </cell>
          <cell r="C3627" t="str">
            <v>403E</v>
          </cell>
          <cell r="E3627">
            <v>43343</v>
          </cell>
          <cell r="F3627">
            <v>56576.72</v>
          </cell>
          <cell r="G3627">
            <v>1.06E-2</v>
          </cell>
          <cell r="H3627">
            <v>49.98</v>
          </cell>
          <cell r="I3627">
            <v>56576.72</v>
          </cell>
          <cell r="J3627">
            <v>1.06E-2</v>
          </cell>
          <cell r="K3627">
            <v>49.976102666666669</v>
          </cell>
          <cell r="L3627">
            <v>0</v>
          </cell>
        </row>
        <row r="3628">
          <cell r="A3628" t="str">
            <v>E35017 TSM Easements, Upper Baker</v>
          </cell>
          <cell r="B3628" t="str">
            <v>E35017 TSM Easements, Upper Baker-9</v>
          </cell>
          <cell r="C3628" t="str">
            <v>403E</v>
          </cell>
          <cell r="E3628">
            <v>43373</v>
          </cell>
          <cell r="F3628">
            <v>56576.72</v>
          </cell>
          <cell r="G3628">
            <v>1.06E-2</v>
          </cell>
          <cell r="H3628">
            <v>49.98</v>
          </cell>
          <cell r="I3628">
            <v>56576.72</v>
          </cell>
          <cell r="J3628">
            <v>1.06E-2</v>
          </cell>
          <cell r="K3628">
            <v>49.976102666666669</v>
          </cell>
          <cell r="L3628">
            <v>0</v>
          </cell>
        </row>
        <row r="3629">
          <cell r="A3629" t="str">
            <v>E35017 TSM Easements, Upper Baker</v>
          </cell>
          <cell r="B3629" t="str">
            <v>E35017 TSM Easements, Upper Baker-10</v>
          </cell>
          <cell r="C3629" t="str">
            <v>403E</v>
          </cell>
          <cell r="E3629">
            <v>43404</v>
          </cell>
          <cell r="F3629">
            <v>56576.72</v>
          </cell>
          <cell r="G3629">
            <v>1.06E-2</v>
          </cell>
          <cell r="H3629">
            <v>49.98</v>
          </cell>
          <cell r="I3629">
            <v>56576.72</v>
          </cell>
          <cell r="J3629">
            <v>1.06E-2</v>
          </cell>
          <cell r="K3629">
            <v>49.976102666666669</v>
          </cell>
          <cell r="L3629">
            <v>0</v>
          </cell>
        </row>
        <row r="3630">
          <cell r="A3630" t="str">
            <v>E35017 TSM Easements, Upper Baker</v>
          </cell>
          <cell r="B3630" t="str">
            <v>E35017 TSM Easements, Upper Baker-11</v>
          </cell>
          <cell r="C3630" t="str">
            <v>403E</v>
          </cell>
          <cell r="E3630">
            <v>43434</v>
          </cell>
          <cell r="F3630">
            <v>56576.72</v>
          </cell>
          <cell r="G3630">
            <v>1.06E-2</v>
          </cell>
          <cell r="H3630">
            <v>49.98</v>
          </cell>
          <cell r="I3630">
            <v>56576.72</v>
          </cell>
          <cell r="J3630">
            <v>1.06E-2</v>
          </cell>
          <cell r="K3630">
            <v>49.976102666666669</v>
          </cell>
          <cell r="L3630">
            <v>0</v>
          </cell>
        </row>
        <row r="3631">
          <cell r="A3631" t="str">
            <v>E35017 TSM Easements, Upper Baker</v>
          </cell>
          <cell r="B3631" t="str">
            <v>E35017 TSM Easements, Upper Baker-12</v>
          </cell>
          <cell r="C3631" t="str">
            <v>403E</v>
          </cell>
          <cell r="E3631">
            <v>43465</v>
          </cell>
          <cell r="F3631">
            <v>56576.72</v>
          </cell>
          <cell r="G3631">
            <v>1.06E-2</v>
          </cell>
          <cell r="H3631">
            <v>49.98</v>
          </cell>
          <cell r="I3631">
            <v>56576.72</v>
          </cell>
          <cell r="J3631">
            <v>1.06E-2</v>
          </cell>
          <cell r="K3631">
            <v>49.976102666666669</v>
          </cell>
          <cell r="L3631">
            <v>0</v>
          </cell>
        </row>
        <row r="3632">
          <cell r="A3632" t="str">
            <v>E35017 TSM Easements, Upper Baker Total</v>
          </cell>
          <cell r="C3632" t="str">
            <v>ETSM</v>
          </cell>
          <cell r="E3632" t="str">
            <v>Total</v>
          </cell>
          <cell r="F3632"/>
          <cell r="G3632"/>
          <cell r="H3632">
            <v>599.7600000000001</v>
          </cell>
          <cell r="I3632"/>
          <cell r="J3632">
            <v>0</v>
          </cell>
          <cell r="K3632">
            <v>599.71323200000006</v>
          </cell>
          <cell r="L3632">
            <v>-0.05</v>
          </cell>
        </row>
        <row r="3633">
          <cell r="A3633" t="str">
            <v>E35099 (GIF) Easement, Colstrip 1-2</v>
          </cell>
          <cell r="B3633" t="str">
            <v>E35099 (GIF) Easement, Colstrip 1-2-1</v>
          </cell>
          <cell r="C3633" t="str">
            <v>403E</v>
          </cell>
          <cell r="E3633">
            <v>43131</v>
          </cell>
          <cell r="F3633">
            <v>3623.76</v>
          </cell>
          <cell r="G3633">
            <v>1.2E-2</v>
          </cell>
          <cell r="H3633">
            <v>3.62</v>
          </cell>
          <cell r="I3633">
            <v>3623.76</v>
          </cell>
          <cell r="J3633">
            <v>1.2E-2</v>
          </cell>
          <cell r="K3633">
            <v>3.6237600000000003</v>
          </cell>
          <cell r="L3633">
            <v>0</v>
          </cell>
        </row>
        <row r="3634">
          <cell r="A3634" t="str">
            <v>E35099 (GIF) Easement, Colstrip 1-2</v>
          </cell>
          <cell r="B3634" t="str">
            <v>E35099 (GIF) Easement, Colstrip 1-2-2</v>
          </cell>
          <cell r="C3634" t="str">
            <v>403E</v>
          </cell>
          <cell r="E3634">
            <v>43159</v>
          </cell>
          <cell r="F3634">
            <v>3623.76</v>
          </cell>
          <cell r="G3634">
            <v>1.2E-2</v>
          </cell>
          <cell r="H3634">
            <v>3.62</v>
          </cell>
          <cell r="I3634">
            <v>3623.76</v>
          </cell>
          <cell r="J3634">
            <v>1.2E-2</v>
          </cell>
          <cell r="K3634">
            <v>3.6237600000000003</v>
          </cell>
          <cell r="L3634">
            <v>0</v>
          </cell>
        </row>
        <row r="3635">
          <cell r="A3635" t="str">
            <v>E35099 (GIF) Easement, Colstrip 1-2</v>
          </cell>
          <cell r="B3635" t="str">
            <v>E35099 (GIF) Easement, Colstrip 1-2-3</v>
          </cell>
          <cell r="C3635" t="str">
            <v>403E</v>
          </cell>
          <cell r="E3635">
            <v>43190</v>
          </cell>
          <cell r="F3635">
            <v>3623.76</v>
          </cell>
          <cell r="G3635">
            <v>1.2E-2</v>
          </cell>
          <cell r="H3635">
            <v>3.62</v>
          </cell>
          <cell r="I3635">
            <v>3623.76</v>
          </cell>
          <cell r="J3635">
            <v>1.2E-2</v>
          </cell>
          <cell r="K3635">
            <v>3.6237600000000003</v>
          </cell>
          <cell r="L3635">
            <v>0</v>
          </cell>
        </row>
        <row r="3636">
          <cell r="A3636" t="str">
            <v>E35099 (GIF) Easement, Colstrip 1-2</v>
          </cell>
          <cell r="B3636" t="str">
            <v>E35099 (GIF) Easement, Colstrip 1-2-4</v>
          </cell>
          <cell r="C3636" t="str">
            <v>403E</v>
          </cell>
          <cell r="E3636">
            <v>43220</v>
          </cell>
          <cell r="F3636">
            <v>3623.76</v>
          </cell>
          <cell r="G3636">
            <v>1.2E-2</v>
          </cell>
          <cell r="H3636">
            <v>3.62</v>
          </cell>
          <cell r="I3636">
            <v>3623.76</v>
          </cell>
          <cell r="J3636">
            <v>1.2E-2</v>
          </cell>
          <cell r="K3636">
            <v>3.6237600000000003</v>
          </cell>
          <cell r="L3636">
            <v>0</v>
          </cell>
        </row>
        <row r="3637">
          <cell r="A3637" t="str">
            <v>E35099 (GIF) Easement, Colstrip 1-2</v>
          </cell>
          <cell r="B3637" t="str">
            <v>E35099 (GIF) Easement, Colstrip 1-2-5</v>
          </cell>
          <cell r="C3637" t="str">
            <v>403E</v>
          </cell>
          <cell r="E3637">
            <v>43251</v>
          </cell>
          <cell r="F3637">
            <v>3623.76</v>
          </cell>
          <cell r="G3637">
            <v>1.2E-2</v>
          </cell>
          <cell r="H3637">
            <v>3.62</v>
          </cell>
          <cell r="I3637">
            <v>3623.76</v>
          </cell>
          <cell r="J3637">
            <v>1.2E-2</v>
          </cell>
          <cell r="K3637">
            <v>3.6237600000000003</v>
          </cell>
          <cell r="L3637">
            <v>0</v>
          </cell>
        </row>
        <row r="3638">
          <cell r="A3638" t="str">
            <v>E35099 (GIF) Easement, Colstrip 1-2</v>
          </cell>
          <cell r="B3638" t="str">
            <v>E35099 (GIF) Easement, Colstrip 1-2-6</v>
          </cell>
          <cell r="C3638" t="str">
            <v>403E</v>
          </cell>
          <cell r="E3638">
            <v>43281</v>
          </cell>
          <cell r="F3638">
            <v>3623.76</v>
          </cell>
          <cell r="G3638">
            <v>1.2E-2</v>
          </cell>
          <cell r="H3638">
            <v>3.62</v>
          </cell>
          <cell r="I3638">
            <v>3623.76</v>
          </cell>
          <cell r="J3638">
            <v>1.2E-2</v>
          </cell>
          <cell r="K3638">
            <v>3.6237600000000003</v>
          </cell>
          <cell r="L3638">
            <v>0</v>
          </cell>
        </row>
        <row r="3639">
          <cell r="A3639" t="str">
            <v>E35099 (GIF) Easement, Colstrip 1-2</v>
          </cell>
          <cell r="B3639" t="str">
            <v>E35099 (GIF) Easement, Colstrip 1-2-7</v>
          </cell>
          <cell r="C3639" t="str">
            <v>403E</v>
          </cell>
          <cell r="E3639">
            <v>43312</v>
          </cell>
          <cell r="F3639">
            <v>3623.76</v>
          </cell>
          <cell r="G3639">
            <v>1.2E-2</v>
          </cell>
          <cell r="H3639">
            <v>3.62</v>
          </cell>
          <cell r="I3639">
            <v>3623.76</v>
          </cell>
          <cell r="J3639">
            <v>1.2E-2</v>
          </cell>
          <cell r="K3639">
            <v>3.6237600000000003</v>
          </cell>
          <cell r="L3639">
            <v>0</v>
          </cell>
        </row>
        <row r="3640">
          <cell r="A3640" t="str">
            <v>E35099 (GIF) Easement, Colstrip 1-2</v>
          </cell>
          <cell r="B3640" t="str">
            <v>E35099 (GIF) Easement, Colstrip 1-2-8</v>
          </cell>
          <cell r="C3640" t="str">
            <v>403E</v>
          </cell>
          <cell r="E3640">
            <v>43343</v>
          </cell>
          <cell r="F3640">
            <v>3623.76</v>
          </cell>
          <cell r="G3640">
            <v>1.2E-2</v>
          </cell>
          <cell r="H3640">
            <v>3.62</v>
          </cell>
          <cell r="I3640">
            <v>3623.76</v>
          </cell>
          <cell r="J3640">
            <v>1.2E-2</v>
          </cell>
          <cell r="K3640">
            <v>3.6237600000000003</v>
          </cell>
          <cell r="L3640">
            <v>0</v>
          </cell>
        </row>
        <row r="3641">
          <cell r="A3641" t="str">
            <v>E35099 (GIF) Easement, Colstrip 1-2</v>
          </cell>
          <cell r="B3641" t="str">
            <v>E35099 (GIF) Easement, Colstrip 1-2-9</v>
          </cell>
          <cell r="C3641" t="str">
            <v>403E</v>
          </cell>
          <cell r="E3641">
            <v>43373</v>
          </cell>
          <cell r="F3641">
            <v>3623.76</v>
          </cell>
          <cell r="G3641">
            <v>1.2E-2</v>
          </cell>
          <cell r="H3641">
            <v>3.62</v>
          </cell>
          <cell r="I3641">
            <v>3623.76</v>
          </cell>
          <cell r="J3641">
            <v>1.2E-2</v>
          </cell>
          <cell r="K3641">
            <v>3.6237600000000003</v>
          </cell>
          <cell r="L3641">
            <v>0</v>
          </cell>
        </row>
        <row r="3642">
          <cell r="A3642" t="str">
            <v>E35099 (GIF) Easement, Colstrip 1-2</v>
          </cell>
          <cell r="B3642" t="str">
            <v>E35099 (GIF) Easement, Colstrip 1-2-10</v>
          </cell>
          <cell r="C3642" t="str">
            <v>403E</v>
          </cell>
          <cell r="E3642">
            <v>43404</v>
          </cell>
          <cell r="F3642">
            <v>3623.76</v>
          </cell>
          <cell r="G3642">
            <v>1.2E-2</v>
          </cell>
          <cell r="H3642">
            <v>3.62</v>
          </cell>
          <cell r="I3642">
            <v>3623.76</v>
          </cell>
          <cell r="J3642">
            <v>1.2E-2</v>
          </cell>
          <cell r="K3642">
            <v>3.6237600000000003</v>
          </cell>
          <cell r="L3642">
            <v>0</v>
          </cell>
        </row>
        <row r="3643">
          <cell r="A3643" t="str">
            <v>E35099 (GIF) Easement, Colstrip 1-2</v>
          </cell>
          <cell r="B3643" t="str">
            <v>E35099 (GIF) Easement, Colstrip 1-2-11</v>
          </cell>
          <cell r="C3643" t="str">
            <v>403E</v>
          </cell>
          <cell r="E3643">
            <v>43434</v>
          </cell>
          <cell r="F3643">
            <v>3623.76</v>
          </cell>
          <cell r="G3643">
            <v>1.2E-2</v>
          </cell>
          <cell r="H3643">
            <v>3.62</v>
          </cell>
          <cell r="I3643">
            <v>3623.76</v>
          </cell>
          <cell r="J3643">
            <v>1.2E-2</v>
          </cell>
          <cell r="K3643">
            <v>3.6237600000000003</v>
          </cell>
          <cell r="L3643">
            <v>0</v>
          </cell>
        </row>
        <row r="3644">
          <cell r="A3644" t="str">
            <v>E35099 (GIF) Easement, Colstrip 1-2</v>
          </cell>
          <cell r="B3644" t="str">
            <v>E35099 (GIF) Easement, Colstrip 1-2-12</v>
          </cell>
          <cell r="C3644" t="str">
            <v>403E</v>
          </cell>
          <cell r="E3644">
            <v>43465</v>
          </cell>
          <cell r="F3644">
            <v>3623.76</v>
          </cell>
          <cell r="G3644">
            <v>1.2E-2</v>
          </cell>
          <cell r="H3644">
            <v>3.62</v>
          </cell>
          <cell r="I3644">
            <v>3623.76</v>
          </cell>
          <cell r="J3644">
            <v>1.2E-2</v>
          </cell>
          <cell r="K3644">
            <v>3.6237600000000003</v>
          </cell>
          <cell r="L3644">
            <v>0</v>
          </cell>
        </row>
        <row r="3645">
          <cell r="A3645" t="str">
            <v>E35099 (GIF) Easement, Colstrip 1-2 Total</v>
          </cell>
          <cell r="C3645" t="str">
            <v>ETSM</v>
          </cell>
          <cell r="E3645" t="str">
            <v>Total</v>
          </cell>
          <cell r="F3645"/>
          <cell r="G3645"/>
          <cell r="H3645">
            <v>43.44</v>
          </cell>
          <cell r="I3645"/>
          <cell r="J3645">
            <v>0</v>
          </cell>
          <cell r="K3645">
            <v>43.485119999999995</v>
          </cell>
          <cell r="L3645">
            <v>0.05</v>
          </cell>
        </row>
        <row r="3646">
          <cell r="A3646" t="str">
            <v>E35099 (GIF) Easement, Hopkins</v>
          </cell>
          <cell r="B3646" t="str">
            <v>E35099 (GIF) Easement, Hopkins-1</v>
          </cell>
          <cell r="C3646" t="str">
            <v>403E</v>
          </cell>
          <cell r="E3646">
            <v>43131</v>
          </cell>
          <cell r="F3646">
            <v>28500</v>
          </cell>
          <cell r="G3646">
            <v>1.2E-2</v>
          </cell>
          <cell r="H3646">
            <v>28.5</v>
          </cell>
          <cell r="I3646">
            <v>28500</v>
          </cell>
          <cell r="J3646">
            <v>1.2E-2</v>
          </cell>
          <cell r="K3646">
            <v>28.5</v>
          </cell>
          <cell r="L3646">
            <v>0</v>
          </cell>
        </row>
        <row r="3647">
          <cell r="A3647" t="str">
            <v>E35099 (GIF) Easement, Hopkins</v>
          </cell>
          <cell r="B3647" t="str">
            <v>E35099 (GIF) Easement, Hopkins-2</v>
          </cell>
          <cell r="C3647" t="str">
            <v>403E</v>
          </cell>
          <cell r="E3647">
            <v>43159</v>
          </cell>
          <cell r="F3647">
            <v>28500</v>
          </cell>
          <cell r="G3647">
            <v>1.2E-2</v>
          </cell>
          <cell r="H3647">
            <v>28.5</v>
          </cell>
          <cell r="I3647">
            <v>28500</v>
          </cell>
          <cell r="J3647">
            <v>1.2E-2</v>
          </cell>
          <cell r="K3647">
            <v>28.5</v>
          </cell>
          <cell r="L3647">
            <v>0</v>
          </cell>
        </row>
        <row r="3648">
          <cell r="A3648" t="str">
            <v>E35099 (GIF) Easement, Hopkins</v>
          </cell>
          <cell r="B3648" t="str">
            <v>E35099 (GIF) Easement, Hopkins-3</v>
          </cell>
          <cell r="C3648" t="str">
            <v>403E</v>
          </cell>
          <cell r="E3648">
            <v>43190</v>
          </cell>
          <cell r="F3648">
            <v>28500</v>
          </cell>
          <cell r="G3648">
            <v>1.2E-2</v>
          </cell>
          <cell r="H3648">
            <v>28.5</v>
          </cell>
          <cell r="I3648">
            <v>28500</v>
          </cell>
          <cell r="J3648">
            <v>1.2E-2</v>
          </cell>
          <cell r="K3648">
            <v>28.5</v>
          </cell>
          <cell r="L3648">
            <v>0</v>
          </cell>
        </row>
        <row r="3649">
          <cell r="A3649" t="str">
            <v>E35099 (GIF) Easement, Hopkins</v>
          </cell>
          <cell r="B3649" t="str">
            <v>E35099 (GIF) Easement, Hopkins-4</v>
          </cell>
          <cell r="C3649" t="str">
            <v>403E</v>
          </cell>
          <cell r="E3649">
            <v>43220</v>
          </cell>
          <cell r="F3649">
            <v>28500</v>
          </cell>
          <cell r="G3649">
            <v>1.2E-2</v>
          </cell>
          <cell r="H3649">
            <v>28.5</v>
          </cell>
          <cell r="I3649">
            <v>28500</v>
          </cell>
          <cell r="J3649">
            <v>1.2E-2</v>
          </cell>
          <cell r="K3649">
            <v>28.5</v>
          </cell>
          <cell r="L3649">
            <v>0</v>
          </cell>
        </row>
        <row r="3650">
          <cell r="A3650" t="str">
            <v>E35099 (GIF) Easement, Hopkins</v>
          </cell>
          <cell r="B3650" t="str">
            <v>E35099 (GIF) Easement, Hopkins-5</v>
          </cell>
          <cell r="C3650" t="str">
            <v>403E</v>
          </cell>
          <cell r="E3650">
            <v>43251</v>
          </cell>
          <cell r="F3650">
            <v>28500</v>
          </cell>
          <cell r="G3650">
            <v>1.2E-2</v>
          </cell>
          <cell r="H3650">
            <v>28.5</v>
          </cell>
          <cell r="I3650">
            <v>28500</v>
          </cell>
          <cell r="J3650">
            <v>1.2E-2</v>
          </cell>
          <cell r="K3650">
            <v>28.5</v>
          </cell>
          <cell r="L3650">
            <v>0</v>
          </cell>
        </row>
        <row r="3651">
          <cell r="A3651" t="str">
            <v>E35099 (GIF) Easement, Hopkins</v>
          </cell>
          <cell r="B3651" t="str">
            <v>E35099 (GIF) Easement, Hopkins-6</v>
          </cell>
          <cell r="C3651" t="str">
            <v>403E</v>
          </cell>
          <cell r="E3651">
            <v>43281</v>
          </cell>
          <cell r="F3651">
            <v>28500</v>
          </cell>
          <cell r="G3651">
            <v>1.2E-2</v>
          </cell>
          <cell r="H3651">
            <v>28.5</v>
          </cell>
          <cell r="I3651">
            <v>28500</v>
          </cell>
          <cell r="J3651">
            <v>1.2E-2</v>
          </cell>
          <cell r="K3651">
            <v>28.5</v>
          </cell>
          <cell r="L3651">
            <v>0</v>
          </cell>
        </row>
        <row r="3652">
          <cell r="A3652" t="str">
            <v>E35099 (GIF) Easement, Hopkins</v>
          </cell>
          <cell r="B3652" t="str">
            <v>E35099 (GIF) Easement, Hopkins-7</v>
          </cell>
          <cell r="C3652" t="str">
            <v>403E</v>
          </cell>
          <cell r="E3652">
            <v>43312</v>
          </cell>
          <cell r="F3652">
            <v>28500</v>
          </cell>
          <cell r="G3652">
            <v>1.2E-2</v>
          </cell>
          <cell r="H3652">
            <v>28.5</v>
          </cell>
          <cell r="I3652">
            <v>28500</v>
          </cell>
          <cell r="J3652">
            <v>1.2E-2</v>
          </cell>
          <cell r="K3652">
            <v>28.5</v>
          </cell>
          <cell r="L3652">
            <v>0</v>
          </cell>
        </row>
        <row r="3653">
          <cell r="A3653" t="str">
            <v>E35099 (GIF) Easement, Hopkins</v>
          </cell>
          <cell r="B3653" t="str">
            <v>E35099 (GIF) Easement, Hopkins-8</v>
          </cell>
          <cell r="C3653" t="str">
            <v>403E</v>
          </cell>
          <cell r="E3653">
            <v>43343</v>
          </cell>
          <cell r="F3653">
            <v>28500</v>
          </cell>
          <cell r="G3653">
            <v>1.2E-2</v>
          </cell>
          <cell r="H3653">
            <v>28.5</v>
          </cell>
          <cell r="I3653">
            <v>28500</v>
          </cell>
          <cell r="J3653">
            <v>1.2E-2</v>
          </cell>
          <cell r="K3653">
            <v>28.5</v>
          </cell>
          <cell r="L3653">
            <v>0</v>
          </cell>
        </row>
        <row r="3654">
          <cell r="A3654" t="str">
            <v>E35099 (GIF) Easement, Hopkins</v>
          </cell>
          <cell r="B3654" t="str">
            <v>E35099 (GIF) Easement, Hopkins-9</v>
          </cell>
          <cell r="C3654" t="str">
            <v>403E</v>
          </cell>
          <cell r="E3654">
            <v>43373</v>
          </cell>
          <cell r="F3654">
            <v>28500</v>
          </cell>
          <cell r="G3654">
            <v>1.2E-2</v>
          </cell>
          <cell r="H3654">
            <v>28.5</v>
          </cell>
          <cell r="I3654">
            <v>28500</v>
          </cell>
          <cell r="J3654">
            <v>1.2E-2</v>
          </cell>
          <cell r="K3654">
            <v>28.5</v>
          </cell>
          <cell r="L3654">
            <v>0</v>
          </cell>
        </row>
        <row r="3655">
          <cell r="A3655" t="str">
            <v>E35099 (GIF) Easement, Hopkins</v>
          </cell>
          <cell r="B3655" t="str">
            <v>E35099 (GIF) Easement, Hopkins-10</v>
          </cell>
          <cell r="C3655" t="str">
            <v>403E</v>
          </cell>
          <cell r="E3655">
            <v>43404</v>
          </cell>
          <cell r="F3655">
            <v>28500</v>
          </cell>
          <cell r="G3655">
            <v>1.2E-2</v>
          </cell>
          <cell r="H3655">
            <v>28.5</v>
          </cell>
          <cell r="I3655">
            <v>28500</v>
          </cell>
          <cell r="J3655">
            <v>1.2E-2</v>
          </cell>
          <cell r="K3655">
            <v>28.5</v>
          </cell>
          <cell r="L3655">
            <v>0</v>
          </cell>
        </row>
        <row r="3656">
          <cell r="A3656" t="str">
            <v>E35099 (GIF) Easement, Hopkins</v>
          </cell>
          <cell r="B3656" t="str">
            <v>E35099 (GIF) Easement, Hopkins-11</v>
          </cell>
          <cell r="C3656" t="str">
            <v>403E</v>
          </cell>
          <cell r="E3656">
            <v>43434</v>
          </cell>
          <cell r="F3656">
            <v>28500</v>
          </cell>
          <cell r="G3656">
            <v>1.2E-2</v>
          </cell>
          <cell r="H3656">
            <v>28.5</v>
          </cell>
          <cell r="I3656">
            <v>28500</v>
          </cell>
          <cell r="J3656">
            <v>1.2E-2</v>
          </cell>
          <cell r="K3656">
            <v>28.5</v>
          </cell>
          <cell r="L3656">
            <v>0</v>
          </cell>
        </row>
        <row r="3657">
          <cell r="A3657" t="str">
            <v>E35099 (GIF) Easement, Hopkins</v>
          </cell>
          <cell r="B3657" t="str">
            <v>E35099 (GIF) Easement, Hopkins-12</v>
          </cell>
          <cell r="C3657" t="str">
            <v>403E</v>
          </cell>
          <cell r="E3657">
            <v>43465</v>
          </cell>
          <cell r="F3657">
            <v>28500</v>
          </cell>
          <cell r="G3657">
            <v>1.2E-2</v>
          </cell>
          <cell r="H3657">
            <v>28.5</v>
          </cell>
          <cell r="I3657">
            <v>28500</v>
          </cell>
          <cell r="J3657">
            <v>1.2E-2</v>
          </cell>
          <cell r="K3657">
            <v>28.5</v>
          </cell>
          <cell r="L3657">
            <v>0</v>
          </cell>
        </row>
        <row r="3658">
          <cell r="A3658" t="str">
            <v>E35099 (GIF) Easement, Hopkins Total</v>
          </cell>
          <cell r="C3658" t="str">
            <v>ETSM</v>
          </cell>
          <cell r="E3658" t="str">
            <v>Total</v>
          </cell>
          <cell r="F3658"/>
          <cell r="G3658"/>
          <cell r="H3658">
            <v>342</v>
          </cell>
          <cell r="I3658"/>
          <cell r="J3658">
            <v>0</v>
          </cell>
          <cell r="K3658">
            <v>342</v>
          </cell>
          <cell r="L3658">
            <v>0</v>
          </cell>
        </row>
        <row r="3659">
          <cell r="A3659" t="str">
            <v>E35099 (GIF) Easement, Poison Sprin</v>
          </cell>
          <cell r="B3659" t="str">
            <v>E35099 (GIF) Easement, Poison Sprin-1</v>
          </cell>
          <cell r="C3659" t="str">
            <v>403E</v>
          </cell>
          <cell r="E3659">
            <v>43131</v>
          </cell>
          <cell r="F3659">
            <v>132335</v>
          </cell>
          <cell r="G3659">
            <v>1.2E-2</v>
          </cell>
          <cell r="H3659">
            <v>132.34</v>
          </cell>
          <cell r="I3659">
            <v>132335</v>
          </cell>
          <cell r="J3659">
            <v>1.2E-2</v>
          </cell>
          <cell r="K3659">
            <v>132.33500000000001</v>
          </cell>
          <cell r="L3659">
            <v>0</v>
          </cell>
        </row>
        <row r="3660">
          <cell r="A3660" t="str">
            <v>E35099 (GIF) Easement, Poison Sprin</v>
          </cell>
          <cell r="B3660" t="str">
            <v>E35099 (GIF) Easement, Poison Sprin-2</v>
          </cell>
          <cell r="C3660" t="str">
            <v>403E</v>
          </cell>
          <cell r="E3660">
            <v>43159</v>
          </cell>
          <cell r="F3660">
            <v>132335</v>
          </cell>
          <cell r="G3660">
            <v>1.2E-2</v>
          </cell>
          <cell r="H3660">
            <v>132.34</v>
          </cell>
          <cell r="I3660">
            <v>132335</v>
          </cell>
          <cell r="J3660">
            <v>1.2E-2</v>
          </cell>
          <cell r="K3660">
            <v>132.33500000000001</v>
          </cell>
          <cell r="L3660">
            <v>0</v>
          </cell>
        </row>
        <row r="3661">
          <cell r="A3661" t="str">
            <v>E35099 (GIF) Easement, Poison Sprin</v>
          </cell>
          <cell r="B3661" t="str">
            <v>E35099 (GIF) Easement, Poison Sprin-3</v>
          </cell>
          <cell r="C3661" t="str">
            <v>403E</v>
          </cell>
          <cell r="E3661">
            <v>43190</v>
          </cell>
          <cell r="F3661">
            <v>132335</v>
          </cell>
          <cell r="G3661">
            <v>1.2E-2</v>
          </cell>
          <cell r="H3661">
            <v>132.34</v>
          </cell>
          <cell r="I3661">
            <v>132335</v>
          </cell>
          <cell r="J3661">
            <v>1.2E-2</v>
          </cell>
          <cell r="K3661">
            <v>132.33500000000001</v>
          </cell>
          <cell r="L3661">
            <v>0</v>
          </cell>
        </row>
        <row r="3662">
          <cell r="A3662" t="str">
            <v>E35099 (GIF) Easement, Poison Sprin</v>
          </cell>
          <cell r="B3662" t="str">
            <v>E35099 (GIF) Easement, Poison Sprin-4</v>
          </cell>
          <cell r="C3662" t="str">
            <v>403E</v>
          </cell>
          <cell r="E3662">
            <v>43220</v>
          </cell>
          <cell r="F3662">
            <v>132335</v>
          </cell>
          <cell r="G3662">
            <v>1.2E-2</v>
          </cell>
          <cell r="H3662">
            <v>132.34</v>
          </cell>
          <cell r="I3662">
            <v>132335</v>
          </cell>
          <cell r="J3662">
            <v>1.2E-2</v>
          </cell>
          <cell r="K3662">
            <v>132.33500000000001</v>
          </cell>
          <cell r="L3662">
            <v>0</v>
          </cell>
        </row>
        <row r="3663">
          <cell r="A3663" t="str">
            <v>E35099 (GIF) Easement, Poison Sprin</v>
          </cell>
          <cell r="B3663" t="str">
            <v>E35099 (GIF) Easement, Poison Sprin-5</v>
          </cell>
          <cell r="C3663" t="str">
            <v>403E</v>
          </cell>
          <cell r="E3663">
            <v>43251</v>
          </cell>
          <cell r="F3663">
            <v>132335</v>
          </cell>
          <cell r="G3663">
            <v>1.2E-2</v>
          </cell>
          <cell r="H3663">
            <v>132.34</v>
          </cell>
          <cell r="I3663">
            <v>132335</v>
          </cell>
          <cell r="J3663">
            <v>1.2E-2</v>
          </cell>
          <cell r="K3663">
            <v>132.33500000000001</v>
          </cell>
          <cell r="L3663">
            <v>0</v>
          </cell>
        </row>
        <row r="3664">
          <cell r="A3664" t="str">
            <v>E35099 (GIF) Easement, Poison Sprin</v>
          </cell>
          <cell r="B3664" t="str">
            <v>E35099 (GIF) Easement, Poison Sprin-6</v>
          </cell>
          <cell r="C3664" t="str">
            <v>403E</v>
          </cell>
          <cell r="E3664">
            <v>43281</v>
          </cell>
          <cell r="F3664">
            <v>132335</v>
          </cell>
          <cell r="G3664">
            <v>1.2E-2</v>
          </cell>
          <cell r="H3664">
            <v>132.34</v>
          </cell>
          <cell r="I3664">
            <v>132335</v>
          </cell>
          <cell r="J3664">
            <v>1.2E-2</v>
          </cell>
          <cell r="K3664">
            <v>132.33500000000001</v>
          </cell>
          <cell r="L3664">
            <v>0</v>
          </cell>
        </row>
        <row r="3665">
          <cell r="A3665" t="str">
            <v>E35099 (GIF) Easement, Poison Sprin</v>
          </cell>
          <cell r="B3665" t="str">
            <v>E35099 (GIF) Easement, Poison Sprin-7</v>
          </cell>
          <cell r="C3665" t="str">
            <v>403E</v>
          </cell>
          <cell r="E3665">
            <v>43312</v>
          </cell>
          <cell r="F3665">
            <v>132335</v>
          </cell>
          <cell r="G3665">
            <v>1.2E-2</v>
          </cell>
          <cell r="H3665">
            <v>132.34</v>
          </cell>
          <cell r="I3665">
            <v>132335</v>
          </cell>
          <cell r="J3665">
            <v>1.2E-2</v>
          </cell>
          <cell r="K3665">
            <v>132.33500000000001</v>
          </cell>
          <cell r="L3665">
            <v>0</v>
          </cell>
        </row>
        <row r="3666">
          <cell r="A3666" t="str">
            <v>E35099 (GIF) Easement, Poison Sprin</v>
          </cell>
          <cell r="B3666" t="str">
            <v>E35099 (GIF) Easement, Poison Sprin-8</v>
          </cell>
          <cell r="C3666" t="str">
            <v>403E</v>
          </cell>
          <cell r="E3666">
            <v>43343</v>
          </cell>
          <cell r="F3666">
            <v>132335</v>
          </cell>
          <cell r="G3666">
            <v>1.2E-2</v>
          </cell>
          <cell r="H3666">
            <v>132.34</v>
          </cell>
          <cell r="I3666">
            <v>132335</v>
          </cell>
          <cell r="J3666">
            <v>1.2E-2</v>
          </cell>
          <cell r="K3666">
            <v>132.33500000000001</v>
          </cell>
          <cell r="L3666">
            <v>0</v>
          </cell>
        </row>
        <row r="3667">
          <cell r="A3667" t="str">
            <v>E35099 (GIF) Easement, Poison Sprin</v>
          </cell>
          <cell r="B3667" t="str">
            <v>E35099 (GIF) Easement, Poison Sprin-9</v>
          </cell>
          <cell r="C3667" t="str">
            <v>403E</v>
          </cell>
          <cell r="E3667">
            <v>43373</v>
          </cell>
          <cell r="F3667">
            <v>132335</v>
          </cell>
          <cell r="G3667">
            <v>1.2E-2</v>
          </cell>
          <cell r="H3667">
            <v>132.34</v>
          </cell>
          <cell r="I3667">
            <v>132335</v>
          </cell>
          <cell r="J3667">
            <v>1.2E-2</v>
          </cell>
          <cell r="K3667">
            <v>132.33500000000001</v>
          </cell>
          <cell r="L3667">
            <v>0</v>
          </cell>
        </row>
        <row r="3668">
          <cell r="A3668" t="str">
            <v>E35099 (GIF) Easement, Poison Sprin</v>
          </cell>
          <cell r="B3668" t="str">
            <v>E35099 (GIF) Easement, Poison Sprin-10</v>
          </cell>
          <cell r="C3668" t="str">
            <v>403E</v>
          </cell>
          <cell r="E3668">
            <v>43404</v>
          </cell>
          <cell r="F3668">
            <v>132335</v>
          </cell>
          <cell r="G3668">
            <v>1.2E-2</v>
          </cell>
          <cell r="H3668">
            <v>132.34</v>
          </cell>
          <cell r="I3668">
            <v>132335</v>
          </cell>
          <cell r="J3668">
            <v>1.2E-2</v>
          </cell>
          <cell r="K3668">
            <v>132.33500000000001</v>
          </cell>
          <cell r="L3668">
            <v>0</v>
          </cell>
        </row>
        <row r="3669">
          <cell r="A3669" t="str">
            <v>E35099 (GIF) Easement, Poison Sprin</v>
          </cell>
          <cell r="B3669" t="str">
            <v>E35099 (GIF) Easement, Poison Sprin-11</v>
          </cell>
          <cell r="C3669" t="str">
            <v>403E</v>
          </cell>
          <cell r="E3669">
            <v>43434</v>
          </cell>
          <cell r="F3669">
            <v>132335</v>
          </cell>
          <cell r="G3669">
            <v>1.2E-2</v>
          </cell>
          <cell r="H3669">
            <v>132.34</v>
          </cell>
          <cell r="I3669">
            <v>132335</v>
          </cell>
          <cell r="J3669">
            <v>1.2E-2</v>
          </cell>
          <cell r="K3669">
            <v>132.33500000000001</v>
          </cell>
          <cell r="L3669">
            <v>0</v>
          </cell>
        </row>
        <row r="3670">
          <cell r="A3670" t="str">
            <v>E35099 (GIF) Easement, Poison Sprin</v>
          </cell>
          <cell r="B3670" t="str">
            <v>E35099 (GIF) Easement, Poison Sprin-12</v>
          </cell>
          <cell r="C3670" t="str">
            <v>403E</v>
          </cell>
          <cell r="E3670">
            <v>43465</v>
          </cell>
          <cell r="F3670">
            <v>132335</v>
          </cell>
          <cell r="G3670">
            <v>1.2E-2</v>
          </cell>
          <cell r="H3670">
            <v>132.34</v>
          </cell>
          <cell r="I3670">
            <v>132335</v>
          </cell>
          <cell r="J3670">
            <v>1.2E-2</v>
          </cell>
          <cell r="K3670">
            <v>132.33500000000001</v>
          </cell>
          <cell r="L3670">
            <v>0</v>
          </cell>
        </row>
        <row r="3671">
          <cell r="A3671" t="str">
            <v>E35099 (GIF) Easement, Poison Sprin Total</v>
          </cell>
          <cell r="C3671" t="str">
            <v>ETSM</v>
          </cell>
          <cell r="E3671" t="str">
            <v>Total</v>
          </cell>
          <cell r="F3671"/>
          <cell r="G3671"/>
          <cell r="H3671">
            <v>1588.0799999999997</v>
          </cell>
          <cell r="I3671"/>
          <cell r="J3671">
            <v>0</v>
          </cell>
          <cell r="K3671">
            <v>1588.0200000000002</v>
          </cell>
          <cell r="L3671">
            <v>-0.06</v>
          </cell>
        </row>
        <row r="3672">
          <cell r="A3672" t="str">
            <v>E35099 (GIF) Easement, Upper Baker</v>
          </cell>
          <cell r="B3672" t="str">
            <v>E35099 (GIF) Easement, Upper Baker-1</v>
          </cell>
          <cell r="C3672" t="str">
            <v>403E</v>
          </cell>
          <cell r="E3672">
            <v>43131</v>
          </cell>
          <cell r="F3672">
            <v>964.77</v>
          </cell>
          <cell r="G3672">
            <v>1.2E-2</v>
          </cell>
          <cell r="H3672">
            <v>0.96</v>
          </cell>
          <cell r="I3672">
            <v>964.77</v>
          </cell>
          <cell r="J3672">
            <v>1.2E-2</v>
          </cell>
          <cell r="K3672">
            <v>0.96477000000000002</v>
          </cell>
          <cell r="L3672">
            <v>0</v>
          </cell>
        </row>
        <row r="3673">
          <cell r="A3673" t="str">
            <v>E35099 (GIF) Easement, Upper Baker</v>
          </cell>
          <cell r="B3673" t="str">
            <v>E35099 (GIF) Easement, Upper Baker-2</v>
          </cell>
          <cell r="C3673" t="str">
            <v>403E</v>
          </cell>
          <cell r="E3673">
            <v>43159</v>
          </cell>
          <cell r="F3673">
            <v>964.77</v>
          </cell>
          <cell r="G3673">
            <v>1.2E-2</v>
          </cell>
          <cell r="H3673">
            <v>0.96</v>
          </cell>
          <cell r="I3673">
            <v>964.77</v>
          </cell>
          <cell r="J3673">
            <v>1.2E-2</v>
          </cell>
          <cell r="K3673">
            <v>0.96477000000000002</v>
          </cell>
          <cell r="L3673">
            <v>0</v>
          </cell>
        </row>
        <row r="3674">
          <cell r="A3674" t="str">
            <v>E35099 (GIF) Easement, Upper Baker</v>
          </cell>
          <cell r="B3674" t="str">
            <v>E35099 (GIF) Easement, Upper Baker-3</v>
          </cell>
          <cell r="C3674" t="str">
            <v>403E</v>
          </cell>
          <cell r="E3674">
            <v>43190</v>
          </cell>
          <cell r="F3674">
            <v>964.77</v>
          </cell>
          <cell r="G3674">
            <v>1.2E-2</v>
          </cell>
          <cell r="H3674">
            <v>0.96</v>
          </cell>
          <cell r="I3674">
            <v>964.77</v>
          </cell>
          <cell r="J3674">
            <v>1.2E-2</v>
          </cell>
          <cell r="K3674">
            <v>0.96477000000000002</v>
          </cell>
          <cell r="L3674">
            <v>0</v>
          </cell>
        </row>
        <row r="3675">
          <cell r="A3675" t="str">
            <v>E35099 (GIF) Easement, Upper Baker</v>
          </cell>
          <cell r="B3675" t="str">
            <v>E35099 (GIF) Easement, Upper Baker-4</v>
          </cell>
          <cell r="C3675" t="str">
            <v>403E</v>
          </cell>
          <cell r="E3675">
            <v>43220</v>
          </cell>
          <cell r="F3675">
            <v>964.77</v>
          </cell>
          <cell r="G3675">
            <v>1.2E-2</v>
          </cell>
          <cell r="H3675">
            <v>0.96</v>
          </cell>
          <cell r="I3675">
            <v>964.77</v>
          </cell>
          <cell r="J3675">
            <v>1.2E-2</v>
          </cell>
          <cell r="K3675">
            <v>0.96477000000000002</v>
          </cell>
          <cell r="L3675">
            <v>0</v>
          </cell>
        </row>
        <row r="3676">
          <cell r="A3676" t="str">
            <v>E35099 (GIF) Easement, Upper Baker</v>
          </cell>
          <cell r="B3676" t="str">
            <v>E35099 (GIF) Easement, Upper Baker-5</v>
          </cell>
          <cell r="C3676" t="str">
            <v>403E</v>
          </cell>
          <cell r="E3676">
            <v>43251</v>
          </cell>
          <cell r="F3676">
            <v>964.77</v>
          </cell>
          <cell r="G3676">
            <v>1.2E-2</v>
          </cell>
          <cell r="H3676">
            <v>0.96</v>
          </cell>
          <cell r="I3676">
            <v>964.77</v>
          </cell>
          <cell r="J3676">
            <v>1.2E-2</v>
          </cell>
          <cell r="K3676">
            <v>0.96477000000000002</v>
          </cell>
          <cell r="L3676">
            <v>0</v>
          </cell>
        </row>
        <row r="3677">
          <cell r="A3677" t="str">
            <v>E35099 (GIF) Easement, Upper Baker</v>
          </cell>
          <cell r="B3677" t="str">
            <v>E35099 (GIF) Easement, Upper Baker-6</v>
          </cell>
          <cell r="C3677" t="str">
            <v>403E</v>
          </cell>
          <cell r="E3677">
            <v>43281</v>
          </cell>
          <cell r="F3677">
            <v>964.77</v>
          </cell>
          <cell r="G3677">
            <v>1.2E-2</v>
          </cell>
          <cell r="H3677">
            <v>0.96</v>
          </cell>
          <cell r="I3677">
            <v>964.77</v>
          </cell>
          <cell r="J3677">
            <v>1.2E-2</v>
          </cell>
          <cell r="K3677">
            <v>0.96477000000000002</v>
          </cell>
          <cell r="L3677">
            <v>0</v>
          </cell>
        </row>
        <row r="3678">
          <cell r="A3678" t="str">
            <v>E35099 (GIF) Easement, Upper Baker</v>
          </cell>
          <cell r="B3678" t="str">
            <v>E35099 (GIF) Easement, Upper Baker-7</v>
          </cell>
          <cell r="C3678" t="str">
            <v>403E</v>
          </cell>
          <cell r="E3678">
            <v>43312</v>
          </cell>
          <cell r="F3678">
            <v>964.77</v>
          </cell>
          <cell r="G3678">
            <v>1.2E-2</v>
          </cell>
          <cell r="H3678">
            <v>0.96</v>
          </cell>
          <cell r="I3678">
            <v>964.77</v>
          </cell>
          <cell r="J3678">
            <v>1.2E-2</v>
          </cell>
          <cell r="K3678">
            <v>0.96477000000000002</v>
          </cell>
          <cell r="L3678">
            <v>0</v>
          </cell>
        </row>
        <row r="3679">
          <cell r="A3679" t="str">
            <v>E35099 (GIF) Easement, Upper Baker</v>
          </cell>
          <cell r="B3679" t="str">
            <v>E35099 (GIF) Easement, Upper Baker-8</v>
          </cell>
          <cell r="C3679" t="str">
            <v>403E</v>
          </cell>
          <cell r="E3679">
            <v>43343</v>
          </cell>
          <cell r="F3679">
            <v>964.77</v>
          </cell>
          <cell r="G3679">
            <v>1.2E-2</v>
          </cell>
          <cell r="H3679">
            <v>0.96</v>
          </cell>
          <cell r="I3679">
            <v>964.77</v>
          </cell>
          <cell r="J3679">
            <v>1.2E-2</v>
          </cell>
          <cell r="K3679">
            <v>0.96477000000000002</v>
          </cell>
          <cell r="L3679">
            <v>0</v>
          </cell>
        </row>
        <row r="3680">
          <cell r="A3680" t="str">
            <v>E35099 (GIF) Easement, Upper Baker</v>
          </cell>
          <cell r="B3680" t="str">
            <v>E35099 (GIF) Easement, Upper Baker-9</v>
          </cell>
          <cell r="C3680" t="str">
            <v>403E</v>
          </cell>
          <cell r="E3680">
            <v>43373</v>
          </cell>
          <cell r="F3680">
            <v>964.77</v>
          </cell>
          <cell r="G3680">
            <v>1.2E-2</v>
          </cell>
          <cell r="H3680">
            <v>0.96</v>
          </cell>
          <cell r="I3680">
            <v>964.77</v>
          </cell>
          <cell r="J3680">
            <v>1.2E-2</v>
          </cell>
          <cell r="K3680">
            <v>0.96477000000000002</v>
          </cell>
          <cell r="L3680">
            <v>0</v>
          </cell>
        </row>
        <row r="3681">
          <cell r="A3681" t="str">
            <v>E35099 (GIF) Easement, Upper Baker</v>
          </cell>
          <cell r="B3681" t="str">
            <v>E35099 (GIF) Easement, Upper Baker-10</v>
          </cell>
          <cell r="C3681" t="str">
            <v>403E</v>
          </cell>
          <cell r="E3681">
            <v>43404</v>
          </cell>
          <cell r="F3681">
            <v>964.77</v>
          </cell>
          <cell r="G3681">
            <v>1.2E-2</v>
          </cell>
          <cell r="H3681">
            <v>0.96</v>
          </cell>
          <cell r="I3681">
            <v>964.77</v>
          </cell>
          <cell r="J3681">
            <v>1.2E-2</v>
          </cell>
          <cell r="K3681">
            <v>0.96477000000000002</v>
          </cell>
          <cell r="L3681">
            <v>0</v>
          </cell>
        </row>
        <row r="3682">
          <cell r="A3682" t="str">
            <v>E35099 (GIF) Easement, Upper Baker</v>
          </cell>
          <cell r="B3682" t="str">
            <v>E35099 (GIF) Easement, Upper Baker-11</v>
          </cell>
          <cell r="C3682" t="str">
            <v>403E</v>
          </cell>
          <cell r="E3682">
            <v>43434</v>
          </cell>
          <cell r="F3682">
            <v>964.77</v>
          </cell>
          <cell r="G3682">
            <v>1.2E-2</v>
          </cell>
          <cell r="H3682">
            <v>0.96</v>
          </cell>
          <cell r="I3682">
            <v>964.77</v>
          </cell>
          <cell r="J3682">
            <v>1.2E-2</v>
          </cell>
          <cell r="K3682">
            <v>0.96477000000000002</v>
          </cell>
          <cell r="L3682">
            <v>0</v>
          </cell>
        </row>
        <row r="3683">
          <cell r="A3683" t="str">
            <v>E35099 (GIF) Easement, Upper Baker</v>
          </cell>
          <cell r="B3683" t="str">
            <v>E35099 (GIF) Easement, Upper Baker-12</v>
          </cell>
          <cell r="C3683" t="str">
            <v>403E</v>
          </cell>
          <cell r="E3683">
            <v>43465</v>
          </cell>
          <cell r="F3683">
            <v>964.77</v>
          </cell>
          <cell r="G3683">
            <v>1.2E-2</v>
          </cell>
          <cell r="H3683">
            <v>0.96</v>
          </cell>
          <cell r="I3683">
            <v>964.77</v>
          </cell>
          <cell r="J3683">
            <v>1.2E-2</v>
          </cell>
          <cell r="K3683">
            <v>0.96477000000000002</v>
          </cell>
          <cell r="L3683">
            <v>0</v>
          </cell>
        </row>
        <row r="3684">
          <cell r="A3684" t="str">
            <v>E35099 (GIF) Easement, Upper Baker Total</v>
          </cell>
          <cell r="C3684" t="str">
            <v>ETSM</v>
          </cell>
          <cell r="E3684" t="str">
            <v>Total</v>
          </cell>
          <cell r="F3684"/>
          <cell r="G3684"/>
          <cell r="H3684">
            <v>11.520000000000003</v>
          </cell>
          <cell r="I3684"/>
          <cell r="J3684">
            <v>0</v>
          </cell>
          <cell r="K3684">
            <v>11.577239999999998</v>
          </cell>
          <cell r="L3684">
            <v>0.06</v>
          </cell>
        </row>
        <row r="3685">
          <cell r="A3685" t="str">
            <v>E35099 (GIF) Easement, Wild Horse</v>
          </cell>
          <cell r="B3685" t="str">
            <v>E35099 (GIF) Easement, Wild Horse-1</v>
          </cell>
          <cell r="C3685" t="str">
            <v>403E</v>
          </cell>
          <cell r="E3685">
            <v>43131</v>
          </cell>
          <cell r="F3685">
            <v>6965</v>
          </cell>
          <cell r="G3685">
            <v>1.2E-2</v>
          </cell>
          <cell r="H3685">
            <v>6.97</v>
          </cell>
          <cell r="I3685">
            <v>6965</v>
          </cell>
          <cell r="J3685">
            <v>1.2E-2</v>
          </cell>
          <cell r="K3685">
            <v>6.9649999999999999</v>
          </cell>
          <cell r="L3685">
            <v>0</v>
          </cell>
        </row>
        <row r="3686">
          <cell r="A3686" t="str">
            <v>E35099 (GIF) Easement, Wild Horse</v>
          </cell>
          <cell r="B3686" t="str">
            <v>E35099 (GIF) Easement, Wild Horse-2</v>
          </cell>
          <cell r="C3686" t="str">
            <v>403E</v>
          </cell>
          <cell r="E3686">
            <v>43159</v>
          </cell>
          <cell r="F3686">
            <v>6965</v>
          </cell>
          <cell r="G3686">
            <v>1.2E-2</v>
          </cell>
          <cell r="H3686">
            <v>6.97</v>
          </cell>
          <cell r="I3686">
            <v>6965</v>
          </cell>
          <cell r="J3686">
            <v>1.2E-2</v>
          </cell>
          <cell r="K3686">
            <v>6.9649999999999999</v>
          </cell>
          <cell r="L3686">
            <v>0</v>
          </cell>
        </row>
        <row r="3687">
          <cell r="A3687" t="str">
            <v>E35099 (GIF) Easement, Wild Horse</v>
          </cell>
          <cell r="B3687" t="str">
            <v>E35099 (GIF) Easement, Wild Horse-3</v>
          </cell>
          <cell r="C3687" t="str">
            <v>403E</v>
          </cell>
          <cell r="E3687">
            <v>43190</v>
          </cell>
          <cell r="F3687">
            <v>6965</v>
          </cell>
          <cell r="G3687">
            <v>1.2E-2</v>
          </cell>
          <cell r="H3687">
            <v>6.97</v>
          </cell>
          <cell r="I3687">
            <v>6965</v>
          </cell>
          <cell r="J3687">
            <v>1.2E-2</v>
          </cell>
          <cell r="K3687">
            <v>6.9649999999999999</v>
          </cell>
          <cell r="L3687">
            <v>0</v>
          </cell>
        </row>
        <row r="3688">
          <cell r="A3688" t="str">
            <v>E35099 (GIF) Easement, Wild Horse</v>
          </cell>
          <cell r="B3688" t="str">
            <v>E35099 (GIF) Easement, Wild Horse-4</v>
          </cell>
          <cell r="C3688" t="str">
            <v>403E</v>
          </cell>
          <cell r="E3688">
            <v>43220</v>
          </cell>
          <cell r="F3688">
            <v>6965</v>
          </cell>
          <cell r="G3688">
            <v>1.2E-2</v>
          </cell>
          <cell r="H3688">
            <v>6.97</v>
          </cell>
          <cell r="I3688">
            <v>6965</v>
          </cell>
          <cell r="J3688">
            <v>1.2E-2</v>
          </cell>
          <cell r="K3688">
            <v>6.9649999999999999</v>
          </cell>
          <cell r="L3688">
            <v>0</v>
          </cell>
        </row>
        <row r="3689">
          <cell r="A3689" t="str">
            <v>E35099 (GIF) Easement, Wild Horse</v>
          </cell>
          <cell r="B3689" t="str">
            <v>E35099 (GIF) Easement, Wild Horse-5</v>
          </cell>
          <cell r="C3689" t="str">
            <v>403E</v>
          </cell>
          <cell r="E3689">
            <v>43251</v>
          </cell>
          <cell r="F3689">
            <v>6965</v>
          </cell>
          <cell r="G3689">
            <v>1.2E-2</v>
          </cell>
          <cell r="H3689">
            <v>6.97</v>
          </cell>
          <cell r="I3689">
            <v>6965</v>
          </cell>
          <cell r="J3689">
            <v>1.2E-2</v>
          </cell>
          <cell r="K3689">
            <v>6.9649999999999999</v>
          </cell>
          <cell r="L3689">
            <v>0</v>
          </cell>
        </row>
        <row r="3690">
          <cell r="A3690" t="str">
            <v>E35099 (GIF) Easement, Wild Horse</v>
          </cell>
          <cell r="B3690" t="str">
            <v>E35099 (GIF) Easement, Wild Horse-6</v>
          </cell>
          <cell r="C3690" t="str">
            <v>403E</v>
          </cell>
          <cell r="E3690">
            <v>43281</v>
          </cell>
          <cell r="F3690">
            <v>6965</v>
          </cell>
          <cell r="G3690">
            <v>1.2E-2</v>
          </cell>
          <cell r="H3690">
            <v>6.97</v>
          </cell>
          <cell r="I3690">
            <v>6965</v>
          </cell>
          <cell r="J3690">
            <v>1.2E-2</v>
          </cell>
          <cell r="K3690">
            <v>6.9649999999999999</v>
          </cell>
          <cell r="L3690">
            <v>0</v>
          </cell>
        </row>
        <row r="3691">
          <cell r="A3691" t="str">
            <v>E35099 (GIF) Easement, Wild Horse</v>
          </cell>
          <cell r="B3691" t="str">
            <v>E35099 (GIF) Easement, Wild Horse-7</v>
          </cell>
          <cell r="C3691" t="str">
            <v>403E</v>
          </cell>
          <cell r="E3691">
            <v>43312</v>
          </cell>
          <cell r="F3691">
            <v>6965</v>
          </cell>
          <cell r="G3691">
            <v>1.2E-2</v>
          </cell>
          <cell r="H3691">
            <v>6.97</v>
          </cell>
          <cell r="I3691">
            <v>6965</v>
          </cell>
          <cell r="J3691">
            <v>1.2E-2</v>
          </cell>
          <cell r="K3691">
            <v>6.9649999999999999</v>
          </cell>
          <cell r="L3691">
            <v>0</v>
          </cell>
        </row>
        <row r="3692">
          <cell r="A3692" t="str">
            <v>E35099 (GIF) Easement, Wild Horse</v>
          </cell>
          <cell r="B3692" t="str">
            <v>E35099 (GIF) Easement, Wild Horse-8</v>
          </cell>
          <cell r="C3692" t="str">
            <v>403E</v>
          </cell>
          <cell r="E3692">
            <v>43343</v>
          </cell>
          <cell r="F3692">
            <v>6965</v>
          </cell>
          <cell r="G3692">
            <v>1.2E-2</v>
          </cell>
          <cell r="H3692">
            <v>6.97</v>
          </cell>
          <cell r="I3692">
            <v>6965</v>
          </cell>
          <cell r="J3692">
            <v>1.2E-2</v>
          </cell>
          <cell r="K3692">
            <v>6.9649999999999999</v>
          </cell>
          <cell r="L3692">
            <v>0</v>
          </cell>
        </row>
        <row r="3693">
          <cell r="A3693" t="str">
            <v>E35099 (GIF) Easement, Wild Horse</v>
          </cell>
          <cell r="B3693" t="str">
            <v>E35099 (GIF) Easement, Wild Horse-9</v>
          </cell>
          <cell r="C3693" t="str">
            <v>403E</v>
          </cell>
          <cell r="E3693">
            <v>43373</v>
          </cell>
          <cell r="F3693">
            <v>6965</v>
          </cell>
          <cell r="G3693">
            <v>1.2E-2</v>
          </cell>
          <cell r="H3693">
            <v>6.97</v>
          </cell>
          <cell r="I3693">
            <v>6965</v>
          </cell>
          <cell r="J3693">
            <v>1.2E-2</v>
          </cell>
          <cell r="K3693">
            <v>6.9649999999999999</v>
          </cell>
          <cell r="L3693">
            <v>0</v>
          </cell>
        </row>
        <row r="3694">
          <cell r="A3694" t="str">
            <v>E35099 (GIF) Easement, Wild Horse</v>
          </cell>
          <cell r="B3694" t="str">
            <v>E35099 (GIF) Easement, Wild Horse-10</v>
          </cell>
          <cell r="C3694" t="str">
            <v>403E</v>
          </cell>
          <cell r="E3694">
            <v>43404</v>
          </cell>
          <cell r="F3694">
            <v>6965</v>
          </cell>
          <cell r="G3694">
            <v>1.2E-2</v>
          </cell>
          <cell r="H3694">
            <v>6.97</v>
          </cell>
          <cell r="I3694">
            <v>6965</v>
          </cell>
          <cell r="J3694">
            <v>1.2E-2</v>
          </cell>
          <cell r="K3694">
            <v>6.9649999999999999</v>
          </cell>
          <cell r="L3694">
            <v>0</v>
          </cell>
        </row>
        <row r="3695">
          <cell r="A3695" t="str">
            <v>E35099 (GIF) Easement, Wild Horse</v>
          </cell>
          <cell r="B3695" t="str">
            <v>E35099 (GIF) Easement, Wild Horse-11</v>
          </cell>
          <cell r="C3695" t="str">
            <v>403E</v>
          </cell>
          <cell r="E3695">
            <v>43434</v>
          </cell>
          <cell r="F3695">
            <v>6965</v>
          </cell>
          <cell r="G3695">
            <v>1.2E-2</v>
          </cell>
          <cell r="H3695">
            <v>6.97</v>
          </cell>
          <cell r="I3695">
            <v>6965</v>
          </cell>
          <cell r="J3695">
            <v>1.2E-2</v>
          </cell>
          <cell r="K3695">
            <v>6.9649999999999999</v>
          </cell>
          <cell r="L3695">
            <v>0</v>
          </cell>
        </row>
        <row r="3696">
          <cell r="A3696" t="str">
            <v>E35099 (GIF) Easement, Wild Horse</v>
          </cell>
          <cell r="B3696" t="str">
            <v>E35099 (GIF) Easement, Wild Horse-12</v>
          </cell>
          <cell r="C3696" t="str">
            <v>403E</v>
          </cell>
          <cell r="E3696">
            <v>43465</v>
          </cell>
          <cell r="F3696">
            <v>6965</v>
          </cell>
          <cell r="G3696">
            <v>1.2E-2</v>
          </cell>
          <cell r="H3696">
            <v>6.97</v>
          </cell>
          <cell r="I3696">
            <v>6965</v>
          </cell>
          <cell r="J3696">
            <v>1.2E-2</v>
          </cell>
          <cell r="K3696">
            <v>6.9649999999999999</v>
          </cell>
          <cell r="L3696">
            <v>0</v>
          </cell>
        </row>
        <row r="3697">
          <cell r="A3697" t="str">
            <v>E35099 (GIF) Easement, Wild Horse Total</v>
          </cell>
          <cell r="C3697" t="str">
            <v>ETSM</v>
          </cell>
          <cell r="E3697" t="str">
            <v>Total</v>
          </cell>
          <cell r="F3697"/>
          <cell r="G3697"/>
          <cell r="H3697">
            <v>83.64</v>
          </cell>
          <cell r="I3697"/>
          <cell r="J3697">
            <v>0</v>
          </cell>
          <cell r="K3697">
            <v>83.580000000000027</v>
          </cell>
          <cell r="L3697">
            <v>-0.06</v>
          </cell>
        </row>
        <row r="3698">
          <cell r="A3698" t="str">
            <v>E352 TSM Str/Impv, 3rd AC Line</v>
          </cell>
          <cell r="B3698" t="str">
            <v>E352 TSM Str/Impv, 3rd AC Line-1</v>
          </cell>
          <cell r="C3698" t="str">
            <v>403E</v>
          </cell>
          <cell r="E3698">
            <v>43131</v>
          </cell>
          <cell r="F3698">
            <v>1276263.6599999999</v>
          </cell>
          <cell r="G3698">
            <v>1.52E-2</v>
          </cell>
          <cell r="H3698">
            <v>1616.6000000000001</v>
          </cell>
          <cell r="I3698">
            <v>1276263.6599999999</v>
          </cell>
          <cell r="J3698">
            <v>1.52E-2</v>
          </cell>
          <cell r="K3698">
            <v>1616.6006359999999</v>
          </cell>
          <cell r="L3698">
            <v>0</v>
          </cell>
        </row>
        <row r="3699">
          <cell r="A3699" t="str">
            <v>E352 TSM Str/Impv, 3rd AC Line</v>
          </cell>
          <cell r="B3699" t="str">
            <v>E352 TSM Str/Impv, 3rd AC Line-2</v>
          </cell>
          <cell r="C3699" t="str">
            <v>403E</v>
          </cell>
          <cell r="E3699">
            <v>43159</v>
          </cell>
          <cell r="F3699">
            <v>1276263.6599999999</v>
          </cell>
          <cell r="G3699">
            <v>1.52E-2</v>
          </cell>
          <cell r="H3699">
            <v>1616.6000000000001</v>
          </cell>
          <cell r="I3699">
            <v>1276263.6599999999</v>
          </cell>
          <cell r="J3699">
            <v>1.52E-2</v>
          </cell>
          <cell r="K3699">
            <v>1616.6006359999999</v>
          </cell>
          <cell r="L3699">
            <v>0</v>
          </cell>
        </row>
        <row r="3700">
          <cell r="A3700" t="str">
            <v>E352 TSM Str/Impv, 3rd AC Line</v>
          </cell>
          <cell r="B3700" t="str">
            <v>E352 TSM Str/Impv, 3rd AC Line-3</v>
          </cell>
          <cell r="C3700" t="str">
            <v>403E</v>
          </cell>
          <cell r="E3700">
            <v>43190</v>
          </cell>
          <cell r="F3700">
            <v>1276263.6599999999</v>
          </cell>
          <cell r="G3700">
            <v>1.52E-2</v>
          </cell>
          <cell r="H3700">
            <v>1616.6000000000001</v>
          </cell>
          <cell r="I3700">
            <v>1276263.6599999999</v>
          </cell>
          <cell r="J3700">
            <v>1.52E-2</v>
          </cell>
          <cell r="K3700">
            <v>1616.6006359999999</v>
          </cell>
          <cell r="L3700">
            <v>0</v>
          </cell>
        </row>
        <row r="3701">
          <cell r="A3701" t="str">
            <v>E352 TSM Str/Impv, 3rd AC Line</v>
          </cell>
          <cell r="B3701" t="str">
            <v>E352 TSM Str/Impv, 3rd AC Line-4</v>
          </cell>
          <cell r="C3701" t="str">
            <v>403E</v>
          </cell>
          <cell r="E3701">
            <v>43220</v>
          </cell>
          <cell r="F3701">
            <v>1276263.6599999999</v>
          </cell>
          <cell r="G3701">
            <v>1.52E-2</v>
          </cell>
          <cell r="H3701">
            <v>1616.6000000000001</v>
          </cell>
          <cell r="I3701">
            <v>1276263.6599999999</v>
          </cell>
          <cell r="J3701">
            <v>1.52E-2</v>
          </cell>
          <cell r="K3701">
            <v>1616.6006359999999</v>
          </cell>
          <cell r="L3701">
            <v>0</v>
          </cell>
        </row>
        <row r="3702">
          <cell r="A3702" t="str">
            <v>E352 TSM Str/Impv, 3rd AC Line</v>
          </cell>
          <cell r="B3702" t="str">
            <v>E352 TSM Str/Impv, 3rd AC Line-5</v>
          </cell>
          <cell r="C3702" t="str">
            <v>403E</v>
          </cell>
          <cell r="E3702">
            <v>43251</v>
          </cell>
          <cell r="F3702">
            <v>1276263.6599999999</v>
          </cell>
          <cell r="G3702">
            <v>1.52E-2</v>
          </cell>
          <cell r="H3702">
            <v>1616.6000000000001</v>
          </cell>
          <cell r="I3702">
            <v>1276263.6599999999</v>
          </cell>
          <cell r="J3702">
            <v>1.52E-2</v>
          </cell>
          <cell r="K3702">
            <v>1616.6006359999999</v>
          </cell>
          <cell r="L3702">
            <v>0</v>
          </cell>
        </row>
        <row r="3703">
          <cell r="A3703" t="str">
            <v>E352 TSM Str/Impv, 3rd AC Line</v>
          </cell>
          <cell r="B3703" t="str">
            <v>E352 TSM Str/Impv, 3rd AC Line-6</v>
          </cell>
          <cell r="C3703" t="str">
            <v>403E</v>
          </cell>
          <cell r="E3703">
            <v>43281</v>
          </cell>
          <cell r="F3703">
            <v>1276263.6599999999</v>
          </cell>
          <cell r="G3703">
            <v>1.52E-2</v>
          </cell>
          <cell r="H3703">
            <v>1616.6000000000001</v>
          </cell>
          <cell r="I3703">
            <v>1276263.6599999999</v>
          </cell>
          <cell r="J3703">
            <v>1.52E-2</v>
          </cell>
          <cell r="K3703">
            <v>1616.6006359999999</v>
          </cell>
          <cell r="L3703">
            <v>0</v>
          </cell>
        </row>
        <row r="3704">
          <cell r="A3704" t="str">
            <v>E352 TSM Str/Impv, 3rd AC Line</v>
          </cell>
          <cell r="B3704" t="str">
            <v>E352 TSM Str/Impv, 3rd AC Line-7</v>
          </cell>
          <cell r="C3704" t="str">
            <v>403E</v>
          </cell>
          <cell r="E3704">
            <v>43312</v>
          </cell>
          <cell r="F3704">
            <v>1276263.6599999999</v>
          </cell>
          <cell r="G3704">
            <v>1.52E-2</v>
          </cell>
          <cell r="H3704">
            <v>1616.6000000000001</v>
          </cell>
          <cell r="I3704">
            <v>1276263.6599999999</v>
          </cell>
          <cell r="J3704">
            <v>1.52E-2</v>
          </cell>
          <cell r="K3704">
            <v>1616.6006359999999</v>
          </cell>
          <cell r="L3704">
            <v>0</v>
          </cell>
        </row>
        <row r="3705">
          <cell r="A3705" t="str">
            <v>E352 TSM Str/Impv, 3rd AC Line</v>
          </cell>
          <cell r="B3705" t="str">
            <v>E352 TSM Str/Impv, 3rd AC Line-8</v>
          </cell>
          <cell r="C3705" t="str">
            <v>403E</v>
          </cell>
          <cell r="E3705">
            <v>43343</v>
          </cell>
          <cell r="F3705">
            <v>1276263.6599999999</v>
          </cell>
          <cell r="G3705">
            <v>1.52E-2</v>
          </cell>
          <cell r="H3705">
            <v>1616.6000000000001</v>
          </cell>
          <cell r="I3705">
            <v>1276263.6599999999</v>
          </cell>
          <cell r="J3705">
            <v>1.52E-2</v>
          </cell>
          <cell r="K3705">
            <v>1616.6006359999999</v>
          </cell>
          <cell r="L3705">
            <v>0</v>
          </cell>
        </row>
        <row r="3706">
          <cell r="A3706" t="str">
            <v>E352 TSM Str/Impv, 3rd AC Line</v>
          </cell>
          <cell r="B3706" t="str">
            <v>E352 TSM Str/Impv, 3rd AC Line-9</v>
          </cell>
          <cell r="C3706" t="str">
            <v>403E</v>
          </cell>
          <cell r="E3706">
            <v>43373</v>
          </cell>
          <cell r="F3706">
            <v>1276263.6599999999</v>
          </cell>
          <cell r="G3706">
            <v>1.52E-2</v>
          </cell>
          <cell r="H3706">
            <v>1616.6000000000001</v>
          </cell>
          <cell r="I3706">
            <v>1276263.6599999999</v>
          </cell>
          <cell r="J3706">
            <v>1.52E-2</v>
          </cell>
          <cell r="K3706">
            <v>1616.6006359999999</v>
          </cell>
          <cell r="L3706">
            <v>0</v>
          </cell>
        </row>
        <row r="3707">
          <cell r="A3707" t="str">
            <v>E352 TSM Str/Impv, 3rd AC Line</v>
          </cell>
          <cell r="B3707" t="str">
            <v>E352 TSM Str/Impv, 3rd AC Line-10</v>
          </cell>
          <cell r="C3707" t="str">
            <v>403E</v>
          </cell>
          <cell r="E3707">
            <v>43404</v>
          </cell>
          <cell r="F3707">
            <v>1276263.6599999999</v>
          </cell>
          <cell r="G3707">
            <v>1.52E-2</v>
          </cell>
          <cell r="H3707">
            <v>1616.6000000000001</v>
          </cell>
          <cell r="I3707">
            <v>1276263.6599999999</v>
          </cell>
          <cell r="J3707">
            <v>1.52E-2</v>
          </cell>
          <cell r="K3707">
            <v>1616.6006359999999</v>
          </cell>
          <cell r="L3707">
            <v>0</v>
          </cell>
        </row>
        <row r="3708">
          <cell r="A3708" t="str">
            <v>E352 TSM Str/Impv, 3rd AC Line</v>
          </cell>
          <cell r="B3708" t="str">
            <v>E352 TSM Str/Impv, 3rd AC Line-11</v>
          </cell>
          <cell r="C3708" t="str">
            <v>403E</v>
          </cell>
          <cell r="E3708">
            <v>43434</v>
          </cell>
          <cell r="F3708">
            <v>1276263.6599999999</v>
          </cell>
          <cell r="G3708">
            <v>1.52E-2</v>
          </cell>
          <cell r="H3708">
            <v>1616.6000000000001</v>
          </cell>
          <cell r="I3708">
            <v>1276263.6599999999</v>
          </cell>
          <cell r="J3708">
            <v>1.52E-2</v>
          </cell>
          <cell r="K3708">
            <v>1616.6006359999999</v>
          </cell>
          <cell r="L3708">
            <v>0</v>
          </cell>
        </row>
        <row r="3709">
          <cell r="A3709" t="str">
            <v>E352 TSM Str/Impv, 3rd AC Line</v>
          </cell>
          <cell r="B3709" t="str">
            <v>E352 TSM Str/Impv, 3rd AC Line-12</v>
          </cell>
          <cell r="C3709" t="str">
            <v>403E</v>
          </cell>
          <cell r="E3709">
            <v>43465</v>
          </cell>
          <cell r="F3709">
            <v>1276263.6599999999</v>
          </cell>
          <cell r="G3709">
            <v>1.52E-2</v>
          </cell>
          <cell r="H3709">
            <v>1616.6000000000001</v>
          </cell>
          <cell r="I3709">
            <v>1276263.6599999999</v>
          </cell>
          <cell r="J3709">
            <v>1.52E-2</v>
          </cell>
          <cell r="K3709">
            <v>1616.6006359999999</v>
          </cell>
          <cell r="L3709">
            <v>0</v>
          </cell>
        </row>
        <row r="3710">
          <cell r="A3710" t="str">
            <v>E352 TSM Str/Impv, 3rd AC Line Total</v>
          </cell>
          <cell r="C3710" t="str">
            <v>ETSM</v>
          </cell>
          <cell r="E3710" t="str">
            <v>Total</v>
          </cell>
          <cell r="F3710"/>
          <cell r="G3710"/>
          <cell r="H3710">
            <v>19399.2</v>
          </cell>
          <cell r="I3710"/>
          <cell r="J3710">
            <v>0</v>
          </cell>
          <cell r="K3710">
            <v>19399.207631999994</v>
          </cell>
          <cell r="L3710">
            <v>0.01</v>
          </cell>
        </row>
        <row r="3711">
          <cell r="A3711" t="str">
            <v>E352 TSM Str/Impv, Colstrip 3-4 Com</v>
          </cell>
          <cell r="B3711" t="str">
            <v>E352 TSM Str/Impv, Colstrip 3-4 Com-1</v>
          </cell>
          <cell r="C3711" t="str">
            <v>403E</v>
          </cell>
          <cell r="E3711">
            <v>43131</v>
          </cell>
          <cell r="F3711">
            <v>488761.43</v>
          </cell>
          <cell r="G3711">
            <v>1.52E-2</v>
          </cell>
          <cell r="H3711">
            <v>619.1</v>
          </cell>
          <cell r="I3711">
            <v>456673.94</v>
          </cell>
          <cell r="J3711">
            <v>1.52E-2</v>
          </cell>
          <cell r="K3711">
            <v>578.45365733333335</v>
          </cell>
          <cell r="L3711">
            <v>-40.65</v>
          </cell>
        </row>
        <row r="3712">
          <cell r="A3712" t="str">
            <v>E352 TSM Str/Impv, Colstrip 3-4 Com</v>
          </cell>
          <cell r="B3712" t="str">
            <v>E352 TSM Str/Impv, Colstrip 3-4 Com-2</v>
          </cell>
          <cell r="C3712" t="str">
            <v>403E</v>
          </cell>
          <cell r="E3712">
            <v>43159</v>
          </cell>
          <cell r="F3712">
            <v>488761.43</v>
          </cell>
          <cell r="G3712">
            <v>1.52E-2</v>
          </cell>
          <cell r="H3712">
            <v>619.1</v>
          </cell>
          <cell r="I3712">
            <v>456673.94</v>
          </cell>
          <cell r="J3712">
            <v>1.52E-2</v>
          </cell>
          <cell r="K3712">
            <v>578.45365733333335</v>
          </cell>
          <cell r="L3712">
            <v>-40.65</v>
          </cell>
        </row>
        <row r="3713">
          <cell r="A3713" t="str">
            <v>E352 TSM Str/Impv, Colstrip 3-4 Com</v>
          </cell>
          <cell r="B3713" t="str">
            <v>E352 TSM Str/Impv, Colstrip 3-4 Com-3</v>
          </cell>
          <cell r="C3713" t="str">
            <v>403E</v>
          </cell>
          <cell r="E3713">
            <v>43190</v>
          </cell>
          <cell r="F3713">
            <v>488761.43</v>
          </cell>
          <cell r="G3713">
            <v>1.52E-2</v>
          </cell>
          <cell r="H3713">
            <v>619.1</v>
          </cell>
          <cell r="I3713">
            <v>456673.94</v>
          </cell>
          <cell r="J3713">
            <v>1.52E-2</v>
          </cell>
          <cell r="K3713">
            <v>578.45365733333335</v>
          </cell>
          <cell r="L3713">
            <v>-40.65</v>
          </cell>
        </row>
        <row r="3714">
          <cell r="A3714" t="str">
            <v>E352 TSM Str/Impv, Colstrip 3-4 Com</v>
          </cell>
          <cell r="B3714" t="str">
            <v>E352 TSM Str/Impv, Colstrip 3-4 Com-4</v>
          </cell>
          <cell r="C3714" t="str">
            <v>403E</v>
          </cell>
          <cell r="E3714">
            <v>43220</v>
          </cell>
          <cell r="F3714">
            <v>488761.43</v>
          </cell>
          <cell r="G3714">
            <v>1.52E-2</v>
          </cell>
          <cell r="H3714">
            <v>619.1</v>
          </cell>
          <cell r="I3714">
            <v>456673.94</v>
          </cell>
          <cell r="J3714">
            <v>1.52E-2</v>
          </cell>
          <cell r="K3714">
            <v>578.45365733333335</v>
          </cell>
          <cell r="L3714">
            <v>-40.65</v>
          </cell>
        </row>
        <row r="3715">
          <cell r="A3715" t="str">
            <v>E352 TSM Str/Impv, Colstrip 3-4 Com</v>
          </cell>
          <cell r="B3715" t="str">
            <v>E352 TSM Str/Impv, Colstrip 3-4 Com-5</v>
          </cell>
          <cell r="C3715" t="str">
            <v>403E</v>
          </cell>
          <cell r="E3715">
            <v>43251</v>
          </cell>
          <cell r="F3715">
            <v>488761.43</v>
          </cell>
          <cell r="G3715">
            <v>1.52E-2</v>
          </cell>
          <cell r="H3715">
            <v>619.1</v>
          </cell>
          <cell r="I3715">
            <v>456673.94</v>
          </cell>
          <cell r="J3715">
            <v>1.52E-2</v>
          </cell>
          <cell r="K3715">
            <v>578.45365733333335</v>
          </cell>
          <cell r="L3715">
            <v>-40.65</v>
          </cell>
        </row>
        <row r="3716">
          <cell r="A3716" t="str">
            <v>E352 TSM Str/Impv, Colstrip 3-4 Com</v>
          </cell>
          <cell r="B3716" t="str">
            <v>E352 TSM Str/Impv, Colstrip 3-4 Com-6</v>
          </cell>
          <cell r="C3716" t="str">
            <v>403E</v>
          </cell>
          <cell r="E3716">
            <v>43281</v>
          </cell>
          <cell r="F3716">
            <v>488761.43</v>
          </cell>
          <cell r="G3716">
            <v>1.52E-2</v>
          </cell>
          <cell r="H3716">
            <v>619.1</v>
          </cell>
          <cell r="I3716">
            <v>456673.94</v>
          </cell>
          <cell r="J3716">
            <v>1.52E-2</v>
          </cell>
          <cell r="K3716">
            <v>578.45365733333335</v>
          </cell>
          <cell r="L3716">
            <v>-40.65</v>
          </cell>
        </row>
        <row r="3717">
          <cell r="A3717" t="str">
            <v>E352 TSM Str/Impv, Colstrip 3-4 Com</v>
          </cell>
          <cell r="B3717" t="str">
            <v>E352 TSM Str/Impv, Colstrip 3-4 Com-7</v>
          </cell>
          <cell r="C3717" t="str">
            <v>403E</v>
          </cell>
          <cell r="E3717">
            <v>43312</v>
          </cell>
          <cell r="F3717">
            <v>488761.43</v>
          </cell>
          <cell r="G3717">
            <v>1.52E-2</v>
          </cell>
          <cell r="H3717">
            <v>619.1</v>
          </cell>
          <cell r="I3717">
            <v>456673.94</v>
          </cell>
          <cell r="J3717">
            <v>1.52E-2</v>
          </cell>
          <cell r="K3717">
            <v>578.45365733333335</v>
          </cell>
          <cell r="L3717">
            <v>-40.65</v>
          </cell>
        </row>
        <row r="3718">
          <cell r="A3718" t="str">
            <v>E352 TSM Str/Impv, Colstrip 3-4 Com</v>
          </cell>
          <cell r="B3718" t="str">
            <v>E352 TSM Str/Impv, Colstrip 3-4 Com-8</v>
          </cell>
          <cell r="C3718" t="str">
            <v>403E</v>
          </cell>
          <cell r="E3718">
            <v>43343</v>
          </cell>
          <cell r="F3718">
            <v>488761.43</v>
          </cell>
          <cell r="G3718">
            <v>1.52E-2</v>
          </cell>
          <cell r="H3718">
            <v>619.1</v>
          </cell>
          <cell r="I3718">
            <v>456673.94</v>
          </cell>
          <cell r="J3718">
            <v>1.52E-2</v>
          </cell>
          <cell r="K3718">
            <v>578.45365733333335</v>
          </cell>
          <cell r="L3718">
            <v>-40.65</v>
          </cell>
        </row>
        <row r="3719">
          <cell r="A3719" t="str">
            <v>E352 TSM Str/Impv, Colstrip 3-4 Com</v>
          </cell>
          <cell r="B3719" t="str">
            <v>E352 TSM Str/Impv, Colstrip 3-4 Com-9</v>
          </cell>
          <cell r="C3719" t="str">
            <v>403E</v>
          </cell>
          <cell r="E3719">
            <v>43373</v>
          </cell>
          <cell r="F3719">
            <v>488761.43</v>
          </cell>
          <cell r="G3719">
            <v>1.52E-2</v>
          </cell>
          <cell r="H3719">
            <v>619.1</v>
          </cell>
          <cell r="I3719">
            <v>456673.94</v>
          </cell>
          <cell r="J3719">
            <v>1.52E-2</v>
          </cell>
          <cell r="K3719">
            <v>578.45365733333335</v>
          </cell>
          <cell r="L3719">
            <v>-40.65</v>
          </cell>
        </row>
        <row r="3720">
          <cell r="A3720" t="str">
            <v>E352 TSM Str/Impv, Colstrip 3-4 Com</v>
          </cell>
          <cell r="B3720" t="str">
            <v>E352 TSM Str/Impv, Colstrip 3-4 Com-10</v>
          </cell>
          <cell r="C3720" t="str">
            <v>403E</v>
          </cell>
          <cell r="E3720">
            <v>43404</v>
          </cell>
          <cell r="F3720">
            <v>488761.43</v>
          </cell>
          <cell r="G3720">
            <v>1.52E-2</v>
          </cell>
          <cell r="H3720">
            <v>619.1</v>
          </cell>
          <cell r="I3720">
            <v>456673.94</v>
          </cell>
          <cell r="J3720">
            <v>1.52E-2</v>
          </cell>
          <cell r="K3720">
            <v>578.45365733333335</v>
          </cell>
          <cell r="L3720">
            <v>-40.65</v>
          </cell>
        </row>
        <row r="3721">
          <cell r="A3721" t="str">
            <v>E352 TSM Str/Impv, Colstrip 3-4 Com</v>
          </cell>
          <cell r="B3721" t="str">
            <v>E352 TSM Str/Impv, Colstrip 3-4 Com-11</v>
          </cell>
          <cell r="C3721" t="str">
            <v>403E</v>
          </cell>
          <cell r="E3721">
            <v>43434</v>
          </cell>
          <cell r="F3721">
            <v>488761.43</v>
          </cell>
          <cell r="G3721">
            <v>1.52E-2</v>
          </cell>
          <cell r="H3721">
            <v>619.1</v>
          </cell>
          <cell r="I3721">
            <v>456673.94</v>
          </cell>
          <cell r="J3721">
            <v>1.52E-2</v>
          </cell>
          <cell r="K3721">
            <v>578.45365733333335</v>
          </cell>
          <cell r="L3721">
            <v>-40.65</v>
          </cell>
        </row>
        <row r="3722">
          <cell r="A3722" t="str">
            <v>E352 TSM Str/Impv, Colstrip 3-4 Com</v>
          </cell>
          <cell r="B3722" t="str">
            <v>E352 TSM Str/Impv, Colstrip 3-4 Com-12</v>
          </cell>
          <cell r="C3722" t="str">
            <v>403E</v>
          </cell>
          <cell r="E3722">
            <v>43465</v>
          </cell>
          <cell r="F3722">
            <v>456673.94</v>
          </cell>
          <cell r="G3722">
            <v>1.52E-2</v>
          </cell>
          <cell r="H3722">
            <v>578.44999999999993</v>
          </cell>
          <cell r="I3722">
            <v>456673.94</v>
          </cell>
          <cell r="J3722">
            <v>1.52E-2</v>
          </cell>
          <cell r="K3722">
            <v>578.45365733333335</v>
          </cell>
          <cell r="L3722">
            <v>0</v>
          </cell>
        </row>
        <row r="3723">
          <cell r="A3723" t="str">
            <v>E352 TSM Str/Impv, Colstrip 3-4 Com Total</v>
          </cell>
          <cell r="C3723" t="str">
            <v>ETSM</v>
          </cell>
          <cell r="E3723" t="str">
            <v>Total</v>
          </cell>
          <cell r="F3723"/>
          <cell r="G3723"/>
          <cell r="H3723">
            <v>7388.5500000000011</v>
          </cell>
          <cell r="I3723"/>
          <cell r="J3723">
            <v>0</v>
          </cell>
          <cell r="K3723">
            <v>6941.4438880000007</v>
          </cell>
          <cell r="L3723">
            <v>-447.11</v>
          </cell>
        </row>
        <row r="3724">
          <cell r="A3724" t="str">
            <v>E352 TSM Structures &amp; Improvement</v>
          </cell>
          <cell r="B3724" t="str">
            <v>E352 TSM Structures &amp; Improvement-1</v>
          </cell>
          <cell r="C3724" t="str">
            <v>403E</v>
          </cell>
          <cell r="E3724">
            <v>43131</v>
          </cell>
          <cell r="F3724">
            <v>4529688.5</v>
          </cell>
          <cell r="G3724">
            <v>1.52E-2</v>
          </cell>
          <cell r="H3724">
            <v>5737.6</v>
          </cell>
          <cell r="I3724">
            <v>4530543.6100000003</v>
          </cell>
          <cell r="J3724">
            <v>1.52E-2</v>
          </cell>
          <cell r="K3724">
            <v>5738.6885726666669</v>
          </cell>
          <cell r="L3724">
            <v>1.0900000000000001</v>
          </cell>
        </row>
        <row r="3725">
          <cell r="A3725" t="str">
            <v>E352 TSM Structures &amp; Improvement</v>
          </cell>
          <cell r="B3725" t="str">
            <v>E352 TSM Structures &amp; Improvement-2</v>
          </cell>
          <cell r="C3725" t="str">
            <v>403E</v>
          </cell>
          <cell r="E3725">
            <v>43159</v>
          </cell>
          <cell r="F3725">
            <v>4529829.6500000004</v>
          </cell>
          <cell r="G3725">
            <v>1.52E-2</v>
          </cell>
          <cell r="H3725">
            <v>5737.78</v>
          </cell>
          <cell r="I3725">
            <v>4530543.6100000003</v>
          </cell>
          <cell r="J3725">
            <v>1.52E-2</v>
          </cell>
          <cell r="K3725">
            <v>5738.6885726666669</v>
          </cell>
          <cell r="L3725">
            <v>0.91</v>
          </cell>
        </row>
        <row r="3726">
          <cell r="A3726" t="str">
            <v>E352 TSM Structures &amp; Improvement</v>
          </cell>
          <cell r="B3726" t="str">
            <v>E352 TSM Structures &amp; Improvement-3</v>
          </cell>
          <cell r="C3726" t="str">
            <v>403E</v>
          </cell>
          <cell r="E3726">
            <v>43190</v>
          </cell>
          <cell r="F3726">
            <v>4529923.76</v>
          </cell>
          <cell r="G3726">
            <v>1.52E-2</v>
          </cell>
          <cell r="H3726">
            <v>5737.91</v>
          </cell>
          <cell r="I3726">
            <v>4530543.6100000003</v>
          </cell>
          <cell r="J3726">
            <v>1.52E-2</v>
          </cell>
          <cell r="K3726">
            <v>5738.6885726666669</v>
          </cell>
          <cell r="L3726">
            <v>0.78</v>
          </cell>
        </row>
        <row r="3727">
          <cell r="A3727" t="str">
            <v>E352 TSM Structures &amp; Improvement</v>
          </cell>
          <cell r="B3727" t="str">
            <v>E352 TSM Structures &amp; Improvement-4</v>
          </cell>
          <cell r="C3727" t="str">
            <v>403E</v>
          </cell>
          <cell r="E3727">
            <v>43220</v>
          </cell>
          <cell r="F3727">
            <v>4529923.76</v>
          </cell>
          <cell r="G3727">
            <v>1.52E-2</v>
          </cell>
          <cell r="H3727">
            <v>5737.91</v>
          </cell>
          <cell r="I3727">
            <v>4530543.6100000003</v>
          </cell>
          <cell r="J3727">
            <v>1.52E-2</v>
          </cell>
          <cell r="K3727">
            <v>5738.6885726666669</v>
          </cell>
          <cell r="L3727">
            <v>0.78</v>
          </cell>
        </row>
        <row r="3728">
          <cell r="A3728" t="str">
            <v>E352 TSM Structures &amp; Improvement</v>
          </cell>
          <cell r="B3728" t="str">
            <v>E352 TSM Structures &amp; Improvement-5</v>
          </cell>
          <cell r="C3728" t="str">
            <v>403E</v>
          </cell>
          <cell r="E3728">
            <v>43251</v>
          </cell>
          <cell r="F3728">
            <v>4530189.4000000004</v>
          </cell>
          <cell r="G3728">
            <v>1.52E-2</v>
          </cell>
          <cell r="H3728">
            <v>5738.24</v>
          </cell>
          <cell r="I3728">
            <v>4530543.6100000003</v>
          </cell>
          <cell r="J3728">
            <v>1.52E-2</v>
          </cell>
          <cell r="K3728">
            <v>5738.6885726666669</v>
          </cell>
          <cell r="L3728">
            <v>0.45</v>
          </cell>
        </row>
        <row r="3729">
          <cell r="A3729" t="str">
            <v>E352 TSM Structures &amp; Improvement</v>
          </cell>
          <cell r="B3729" t="str">
            <v>E352 TSM Structures &amp; Improvement-6</v>
          </cell>
          <cell r="C3729" t="str">
            <v>403E</v>
          </cell>
          <cell r="E3729">
            <v>43281</v>
          </cell>
          <cell r="F3729">
            <v>4530455.03</v>
          </cell>
          <cell r="G3729">
            <v>1.52E-2</v>
          </cell>
          <cell r="H3729">
            <v>5738.58</v>
          </cell>
          <cell r="I3729">
            <v>4530543.6100000003</v>
          </cell>
          <cell r="J3729">
            <v>1.52E-2</v>
          </cell>
          <cell r="K3729">
            <v>5738.6885726666669</v>
          </cell>
          <cell r="L3729">
            <v>0.11</v>
          </cell>
        </row>
        <row r="3730">
          <cell r="A3730" t="str">
            <v>E352 TSM Structures &amp; Improvement</v>
          </cell>
          <cell r="B3730" t="str">
            <v>E352 TSM Structures &amp; Improvement-7</v>
          </cell>
          <cell r="C3730" t="str">
            <v>403E</v>
          </cell>
          <cell r="E3730">
            <v>43312</v>
          </cell>
          <cell r="F3730">
            <v>4530455.03</v>
          </cell>
          <cell r="G3730">
            <v>1.52E-2</v>
          </cell>
          <cell r="H3730">
            <v>5738.58</v>
          </cell>
          <cell r="I3730">
            <v>4530543.6100000003</v>
          </cell>
          <cell r="J3730">
            <v>1.52E-2</v>
          </cell>
          <cell r="K3730">
            <v>5738.6885726666669</v>
          </cell>
          <cell r="L3730">
            <v>0.11</v>
          </cell>
        </row>
        <row r="3731">
          <cell r="A3731" t="str">
            <v>E352 TSM Structures &amp; Improvement</v>
          </cell>
          <cell r="B3731" t="str">
            <v>E352 TSM Structures &amp; Improvement-8</v>
          </cell>
          <cell r="C3731" t="str">
            <v>403E</v>
          </cell>
          <cell r="E3731">
            <v>43343</v>
          </cell>
          <cell r="F3731">
            <v>4530499.32</v>
          </cell>
          <cell r="G3731">
            <v>1.52E-2</v>
          </cell>
          <cell r="H3731">
            <v>5738.63</v>
          </cell>
          <cell r="I3731">
            <v>4530543.6100000003</v>
          </cell>
          <cell r="J3731">
            <v>1.52E-2</v>
          </cell>
          <cell r="K3731">
            <v>5738.6885726666669</v>
          </cell>
          <cell r="L3731">
            <v>0.06</v>
          </cell>
        </row>
        <row r="3732">
          <cell r="A3732" t="str">
            <v>E352 TSM Structures &amp; Improvement</v>
          </cell>
          <cell r="B3732" t="str">
            <v>E352 TSM Structures &amp; Improvement-9</v>
          </cell>
          <cell r="C3732" t="str">
            <v>403E</v>
          </cell>
          <cell r="E3732">
            <v>43373</v>
          </cell>
          <cell r="F3732">
            <v>4530543.6100000003</v>
          </cell>
          <cell r="G3732">
            <v>1.52E-2</v>
          </cell>
          <cell r="H3732">
            <v>5738.69</v>
          </cell>
          <cell r="I3732">
            <v>4530543.6100000003</v>
          </cell>
          <cell r="J3732">
            <v>1.52E-2</v>
          </cell>
          <cell r="K3732">
            <v>5738.6885726666669</v>
          </cell>
          <cell r="L3732">
            <v>0</v>
          </cell>
        </row>
        <row r="3733">
          <cell r="A3733" t="str">
            <v>E352 TSM Structures &amp; Improvement</v>
          </cell>
          <cell r="B3733" t="str">
            <v>E352 TSM Structures &amp; Improvement-10</v>
          </cell>
          <cell r="C3733" t="str">
            <v>403E</v>
          </cell>
          <cell r="E3733">
            <v>43404</v>
          </cell>
          <cell r="F3733">
            <v>4530543.6100000003</v>
          </cell>
          <cell r="G3733">
            <v>1.52E-2</v>
          </cell>
          <cell r="H3733">
            <v>5738.69</v>
          </cell>
          <cell r="I3733">
            <v>4530543.6100000003</v>
          </cell>
          <cell r="J3733">
            <v>1.52E-2</v>
          </cell>
          <cell r="K3733">
            <v>5738.6885726666669</v>
          </cell>
          <cell r="L3733">
            <v>0</v>
          </cell>
        </row>
        <row r="3734">
          <cell r="A3734" t="str">
            <v>E352 TSM Structures &amp; Improvement</v>
          </cell>
          <cell r="B3734" t="str">
            <v>E352 TSM Structures &amp; Improvement-11</v>
          </cell>
          <cell r="C3734" t="str">
            <v>403E</v>
          </cell>
          <cell r="E3734">
            <v>43434</v>
          </cell>
          <cell r="F3734">
            <v>4530543.6100000003</v>
          </cell>
          <cell r="G3734">
            <v>1.52E-2</v>
          </cell>
          <cell r="H3734">
            <v>5738.69</v>
          </cell>
          <cell r="I3734">
            <v>4530543.6100000003</v>
          </cell>
          <cell r="J3734">
            <v>1.52E-2</v>
          </cell>
          <cell r="K3734">
            <v>5738.6885726666669</v>
          </cell>
          <cell r="L3734">
            <v>0</v>
          </cell>
        </row>
        <row r="3735">
          <cell r="A3735" t="str">
            <v>E352 TSM Structures &amp; Improvement</v>
          </cell>
          <cell r="B3735" t="str">
            <v>E352 TSM Structures &amp; Improvement-12</v>
          </cell>
          <cell r="C3735" t="str">
            <v>403E</v>
          </cell>
          <cell r="E3735">
            <v>43465</v>
          </cell>
          <cell r="F3735">
            <v>4530543.6100000003</v>
          </cell>
          <cell r="G3735">
            <v>1.52E-2</v>
          </cell>
          <cell r="H3735">
            <v>5738.69</v>
          </cell>
          <cell r="I3735">
            <v>4530543.6100000003</v>
          </cell>
          <cell r="J3735">
            <v>1.52E-2</v>
          </cell>
          <cell r="K3735">
            <v>5738.6885726666669</v>
          </cell>
          <cell r="L3735">
            <v>0</v>
          </cell>
        </row>
        <row r="3736">
          <cell r="A3736" t="str">
            <v>E352 TSM Structures &amp; Improvement Total</v>
          </cell>
          <cell r="C3736" t="str">
            <v>ETSM</v>
          </cell>
          <cell r="E3736" t="str">
            <v>Total</v>
          </cell>
          <cell r="F3736"/>
          <cell r="G3736"/>
          <cell r="H3736">
            <v>68859.990000000005</v>
          </cell>
          <cell r="I3736"/>
          <cell r="J3736">
            <v>0</v>
          </cell>
          <cell r="K3736">
            <v>68864.262872000007</v>
          </cell>
          <cell r="L3736">
            <v>4.2699999999999996</v>
          </cell>
        </row>
        <row r="3737">
          <cell r="A3737" t="str">
            <v>E3526 TSM Structures &amp; Improvement</v>
          </cell>
          <cell r="B3737" t="str">
            <v>E3526 TSM Structures &amp; Improvement-1</v>
          </cell>
          <cell r="C3737" t="str">
            <v>403E</v>
          </cell>
          <cell r="E3737">
            <v>43131</v>
          </cell>
          <cell r="F3737">
            <v>1759633.82</v>
          </cell>
          <cell r="G3737">
            <v>1.6E-2</v>
          </cell>
          <cell r="H3737">
            <v>2346.1799999999998</v>
          </cell>
          <cell r="I3737">
            <v>1759633.82</v>
          </cell>
          <cell r="J3737">
            <v>1.6E-2</v>
          </cell>
          <cell r="K3737">
            <v>2346.1784266666668</v>
          </cell>
          <cell r="L3737">
            <v>0</v>
          </cell>
        </row>
        <row r="3738">
          <cell r="A3738" t="str">
            <v>E3526 TSM Structures &amp; Improvement</v>
          </cell>
          <cell r="B3738" t="str">
            <v>E3526 TSM Structures &amp; Improvement-2</v>
          </cell>
          <cell r="C3738" t="str">
            <v>403E</v>
          </cell>
          <cell r="E3738">
            <v>43159</v>
          </cell>
          <cell r="F3738">
            <v>1759633.82</v>
          </cell>
          <cell r="G3738">
            <v>1.6E-2</v>
          </cell>
          <cell r="H3738">
            <v>2346.1799999999998</v>
          </cell>
          <cell r="I3738">
            <v>1759633.82</v>
          </cell>
          <cell r="J3738">
            <v>1.6E-2</v>
          </cell>
          <cell r="K3738">
            <v>2346.1784266666668</v>
          </cell>
          <cell r="L3738">
            <v>0</v>
          </cell>
        </row>
        <row r="3739">
          <cell r="A3739" t="str">
            <v>E3526 TSM Structures &amp; Improvement</v>
          </cell>
          <cell r="B3739" t="str">
            <v>E3526 TSM Structures &amp; Improvement-3</v>
          </cell>
          <cell r="C3739" t="str">
            <v>403E</v>
          </cell>
          <cell r="E3739">
            <v>43190</v>
          </cell>
          <cell r="F3739">
            <v>1759633.82</v>
          </cell>
          <cell r="G3739">
            <v>1.6E-2</v>
          </cell>
          <cell r="H3739">
            <v>2346.1799999999998</v>
          </cell>
          <cell r="I3739">
            <v>1759633.82</v>
          </cell>
          <cell r="J3739">
            <v>1.6E-2</v>
          </cell>
          <cell r="K3739">
            <v>2346.1784266666668</v>
          </cell>
          <cell r="L3739">
            <v>0</v>
          </cell>
        </row>
        <row r="3740">
          <cell r="A3740" t="str">
            <v>E3526 TSM Structures &amp; Improvement</v>
          </cell>
          <cell r="B3740" t="str">
            <v>E3526 TSM Structures &amp; Improvement-4</v>
          </cell>
          <cell r="C3740" t="str">
            <v>403E</v>
          </cell>
          <cell r="E3740">
            <v>43220</v>
          </cell>
          <cell r="F3740">
            <v>1759633.82</v>
          </cell>
          <cell r="G3740">
            <v>1.6E-2</v>
          </cell>
          <cell r="H3740">
            <v>2346.1799999999998</v>
          </cell>
          <cell r="I3740">
            <v>1759633.82</v>
          </cell>
          <cell r="J3740">
            <v>1.6E-2</v>
          </cell>
          <cell r="K3740">
            <v>2346.1784266666668</v>
          </cell>
          <cell r="L3740">
            <v>0</v>
          </cell>
        </row>
        <row r="3741">
          <cell r="A3741" t="str">
            <v>E3526 TSM Structures &amp; Improvement</v>
          </cell>
          <cell r="B3741" t="str">
            <v>E3526 TSM Structures &amp; Improvement-5</v>
          </cell>
          <cell r="C3741" t="str">
            <v>403E</v>
          </cell>
          <cell r="E3741">
            <v>43251</v>
          </cell>
          <cell r="F3741">
            <v>1759633.82</v>
          </cell>
          <cell r="G3741">
            <v>1.6E-2</v>
          </cell>
          <cell r="H3741">
            <v>2346.1799999999998</v>
          </cell>
          <cell r="I3741">
            <v>1759633.82</v>
          </cell>
          <cell r="J3741">
            <v>1.6E-2</v>
          </cell>
          <cell r="K3741">
            <v>2346.1784266666668</v>
          </cell>
          <cell r="L3741">
            <v>0</v>
          </cell>
        </row>
        <row r="3742">
          <cell r="A3742" t="str">
            <v>E3526 TSM Structures &amp; Improvement</v>
          </cell>
          <cell r="B3742" t="str">
            <v>E3526 TSM Structures &amp; Improvement-6</v>
          </cell>
          <cell r="C3742" t="str">
            <v>403E</v>
          </cell>
          <cell r="E3742">
            <v>43281</v>
          </cell>
          <cell r="F3742">
            <v>1759633.82</v>
          </cell>
          <cell r="G3742">
            <v>1.6E-2</v>
          </cell>
          <cell r="H3742">
            <v>2346.1799999999998</v>
          </cell>
          <cell r="I3742">
            <v>1759633.82</v>
          </cell>
          <cell r="J3742">
            <v>1.6E-2</v>
          </cell>
          <cell r="K3742">
            <v>2346.1784266666668</v>
          </cell>
          <cell r="L3742">
            <v>0</v>
          </cell>
        </row>
        <row r="3743">
          <cell r="A3743" t="str">
            <v>E3526 TSM Structures &amp; Improvement</v>
          </cell>
          <cell r="B3743" t="str">
            <v>E3526 TSM Structures &amp; Improvement-7</v>
          </cell>
          <cell r="C3743" t="str">
            <v>403E</v>
          </cell>
          <cell r="E3743">
            <v>43312</v>
          </cell>
          <cell r="F3743">
            <v>1759633.82</v>
          </cell>
          <cell r="G3743">
            <v>1.6E-2</v>
          </cell>
          <cell r="H3743">
            <v>2346.1799999999998</v>
          </cell>
          <cell r="I3743">
            <v>1759633.82</v>
          </cell>
          <cell r="J3743">
            <v>1.6E-2</v>
          </cell>
          <cell r="K3743">
            <v>2346.1784266666668</v>
          </cell>
          <cell r="L3743">
            <v>0</v>
          </cell>
        </row>
        <row r="3744">
          <cell r="A3744" t="str">
            <v>E3526 TSM Structures &amp; Improvement</v>
          </cell>
          <cell r="B3744" t="str">
            <v>E3526 TSM Structures &amp; Improvement-8</v>
          </cell>
          <cell r="C3744" t="str">
            <v>403E</v>
          </cell>
          <cell r="E3744">
            <v>43343</v>
          </cell>
          <cell r="F3744">
            <v>1759633.82</v>
          </cell>
          <cell r="G3744">
            <v>1.6E-2</v>
          </cell>
          <cell r="H3744">
            <v>2346.1799999999998</v>
          </cell>
          <cell r="I3744">
            <v>1759633.82</v>
          </cell>
          <cell r="J3744">
            <v>1.6E-2</v>
          </cell>
          <cell r="K3744">
            <v>2346.1784266666668</v>
          </cell>
          <cell r="L3744">
            <v>0</v>
          </cell>
        </row>
        <row r="3745">
          <cell r="A3745" t="str">
            <v>E3526 TSM Structures &amp; Improvement</v>
          </cell>
          <cell r="B3745" t="str">
            <v>E3526 TSM Structures &amp; Improvement-9</v>
          </cell>
          <cell r="C3745" t="str">
            <v>403E</v>
          </cell>
          <cell r="E3745">
            <v>43373</v>
          </cell>
          <cell r="F3745">
            <v>1759633.82</v>
          </cell>
          <cell r="G3745">
            <v>1.6E-2</v>
          </cell>
          <cell r="H3745">
            <v>2346.1799999999998</v>
          </cell>
          <cell r="I3745">
            <v>1759633.82</v>
          </cell>
          <cell r="J3745">
            <v>1.6E-2</v>
          </cell>
          <cell r="K3745">
            <v>2346.1784266666668</v>
          </cell>
          <cell r="L3745">
            <v>0</v>
          </cell>
        </row>
        <row r="3746">
          <cell r="A3746" t="str">
            <v>E3526 TSM Structures &amp; Improvement</v>
          </cell>
          <cell r="B3746" t="str">
            <v>E3526 TSM Structures &amp; Improvement-10</v>
          </cell>
          <cell r="C3746" t="str">
            <v>403E</v>
          </cell>
          <cell r="E3746">
            <v>43404</v>
          </cell>
          <cell r="F3746">
            <v>1759633.82</v>
          </cell>
          <cell r="G3746">
            <v>1.6E-2</v>
          </cell>
          <cell r="H3746">
            <v>2346.1799999999998</v>
          </cell>
          <cell r="I3746">
            <v>1759633.82</v>
          </cell>
          <cell r="J3746">
            <v>1.6E-2</v>
          </cell>
          <cell r="K3746">
            <v>2346.1784266666668</v>
          </cell>
          <cell r="L3746">
            <v>0</v>
          </cell>
        </row>
        <row r="3747">
          <cell r="A3747" t="str">
            <v>E3526 TSM Structures &amp; Improvement</v>
          </cell>
          <cell r="B3747" t="str">
            <v>E3526 TSM Structures &amp; Improvement-11</v>
          </cell>
          <cell r="C3747" t="str">
            <v>403E</v>
          </cell>
          <cell r="E3747">
            <v>43434</v>
          </cell>
          <cell r="F3747">
            <v>1759633.82</v>
          </cell>
          <cell r="G3747">
            <v>1.6E-2</v>
          </cell>
          <cell r="H3747">
            <v>2346.1799999999998</v>
          </cell>
          <cell r="I3747">
            <v>1759633.82</v>
          </cell>
          <cell r="J3747">
            <v>1.6E-2</v>
          </cell>
          <cell r="K3747">
            <v>2346.1784266666668</v>
          </cell>
          <cell r="L3747">
            <v>0</v>
          </cell>
        </row>
        <row r="3748">
          <cell r="A3748" t="str">
            <v>E3526 TSM Structures &amp; Improvement</v>
          </cell>
          <cell r="B3748" t="str">
            <v>E3526 TSM Structures &amp; Improvement-12</v>
          </cell>
          <cell r="C3748" t="str">
            <v>403E</v>
          </cell>
          <cell r="E3748">
            <v>43465</v>
          </cell>
          <cell r="F3748">
            <v>1759633.82</v>
          </cell>
          <cell r="G3748">
            <v>1.6E-2</v>
          </cell>
          <cell r="H3748">
            <v>2346.1799999999998</v>
          </cell>
          <cell r="I3748">
            <v>1759633.82</v>
          </cell>
          <cell r="J3748">
            <v>1.6E-2</v>
          </cell>
          <cell r="K3748">
            <v>2346.1784266666668</v>
          </cell>
          <cell r="L3748">
            <v>0</v>
          </cell>
        </row>
        <row r="3749">
          <cell r="A3749" t="str">
            <v>E3526 TSM Structures &amp; Improvement Total</v>
          </cell>
          <cell r="C3749" t="str">
            <v>ETSM</v>
          </cell>
          <cell r="E3749" t="str">
            <v>Total</v>
          </cell>
          <cell r="F3749"/>
          <cell r="G3749"/>
          <cell r="H3749">
            <v>28154.16</v>
          </cell>
          <cell r="I3749"/>
          <cell r="J3749">
            <v>0</v>
          </cell>
          <cell r="K3749">
            <v>28154.141119999997</v>
          </cell>
          <cell r="L3749">
            <v>-0.02</v>
          </cell>
        </row>
        <row r="3750">
          <cell r="A3750" t="str">
            <v>E3527 TSM Structures &amp; Improvement</v>
          </cell>
          <cell r="B3750" t="str">
            <v>E3527 TSM Structures &amp; Improvement-1</v>
          </cell>
          <cell r="C3750" t="str">
            <v>403E</v>
          </cell>
          <cell r="E3750">
            <v>43131</v>
          </cell>
          <cell r="F3750">
            <v>2255721.34</v>
          </cell>
          <cell r="G3750">
            <v>1.32E-2</v>
          </cell>
          <cell r="H3750">
            <v>2481.3000000000002</v>
          </cell>
          <cell r="I3750">
            <v>2255721.34</v>
          </cell>
          <cell r="J3750">
            <v>1.32E-2</v>
          </cell>
          <cell r="K3750">
            <v>2481.2934739999996</v>
          </cell>
          <cell r="L3750">
            <v>-0.01</v>
          </cell>
        </row>
        <row r="3751">
          <cell r="A3751" t="str">
            <v>E3527 TSM Structures &amp; Improvement</v>
          </cell>
          <cell r="B3751" t="str">
            <v>E3527 TSM Structures &amp; Improvement-2</v>
          </cell>
          <cell r="C3751" t="str">
            <v>403E</v>
          </cell>
          <cell r="E3751">
            <v>43159</v>
          </cell>
          <cell r="F3751">
            <v>2255721.34</v>
          </cell>
          <cell r="G3751">
            <v>1.32E-2</v>
          </cell>
          <cell r="H3751">
            <v>2481.3000000000002</v>
          </cell>
          <cell r="I3751">
            <v>2255721.34</v>
          </cell>
          <cell r="J3751">
            <v>1.32E-2</v>
          </cell>
          <cell r="K3751">
            <v>2481.2934739999996</v>
          </cell>
          <cell r="L3751">
            <v>-0.01</v>
          </cell>
        </row>
        <row r="3752">
          <cell r="A3752" t="str">
            <v>E3527 TSM Structures &amp; Improvement</v>
          </cell>
          <cell r="B3752" t="str">
            <v>E3527 TSM Structures &amp; Improvement-3</v>
          </cell>
          <cell r="C3752" t="str">
            <v>403E</v>
          </cell>
          <cell r="E3752">
            <v>43190</v>
          </cell>
          <cell r="F3752">
            <v>2255721.34</v>
          </cell>
          <cell r="G3752">
            <v>1.32E-2</v>
          </cell>
          <cell r="H3752">
            <v>2481.3000000000002</v>
          </cell>
          <cell r="I3752">
            <v>2255721.34</v>
          </cell>
          <cell r="J3752">
            <v>1.32E-2</v>
          </cell>
          <cell r="K3752">
            <v>2481.2934739999996</v>
          </cell>
          <cell r="L3752">
            <v>-0.01</v>
          </cell>
        </row>
        <row r="3753">
          <cell r="A3753" t="str">
            <v>E3527 TSM Structures &amp; Improvement</v>
          </cell>
          <cell r="B3753" t="str">
            <v>E3527 TSM Structures &amp; Improvement-4</v>
          </cell>
          <cell r="C3753" t="str">
            <v>403E</v>
          </cell>
          <cell r="E3753">
            <v>43220</v>
          </cell>
          <cell r="F3753">
            <v>2255721.34</v>
          </cell>
          <cell r="G3753">
            <v>1.32E-2</v>
          </cell>
          <cell r="H3753">
            <v>2481.3000000000002</v>
          </cell>
          <cell r="I3753">
            <v>2255721.34</v>
          </cell>
          <cell r="J3753">
            <v>1.32E-2</v>
          </cell>
          <cell r="K3753">
            <v>2481.2934739999996</v>
          </cell>
          <cell r="L3753">
            <v>-0.01</v>
          </cell>
        </row>
        <row r="3754">
          <cell r="A3754" t="str">
            <v>E3527 TSM Structures &amp; Improvement</v>
          </cell>
          <cell r="B3754" t="str">
            <v>E3527 TSM Structures &amp; Improvement-5</v>
          </cell>
          <cell r="C3754" t="str">
            <v>403E</v>
          </cell>
          <cell r="E3754">
            <v>43251</v>
          </cell>
          <cell r="F3754">
            <v>2255721.34</v>
          </cell>
          <cell r="G3754">
            <v>1.32E-2</v>
          </cell>
          <cell r="H3754">
            <v>2481.3000000000002</v>
          </cell>
          <cell r="I3754">
            <v>2255721.34</v>
          </cell>
          <cell r="J3754">
            <v>1.32E-2</v>
          </cell>
          <cell r="K3754">
            <v>2481.2934739999996</v>
          </cell>
          <cell r="L3754">
            <v>-0.01</v>
          </cell>
        </row>
        <row r="3755">
          <cell r="A3755" t="str">
            <v>E3527 TSM Structures &amp; Improvement</v>
          </cell>
          <cell r="B3755" t="str">
            <v>E3527 TSM Structures &amp; Improvement-6</v>
          </cell>
          <cell r="C3755" t="str">
            <v>403E</v>
          </cell>
          <cell r="E3755">
            <v>43281</v>
          </cell>
          <cell r="F3755">
            <v>2255721.34</v>
          </cell>
          <cell r="G3755">
            <v>1.32E-2</v>
          </cell>
          <cell r="H3755">
            <v>2481.3000000000002</v>
          </cell>
          <cell r="I3755">
            <v>2255721.34</v>
          </cell>
          <cell r="J3755">
            <v>1.32E-2</v>
          </cell>
          <cell r="K3755">
            <v>2481.2934739999996</v>
          </cell>
          <cell r="L3755">
            <v>-0.01</v>
          </cell>
        </row>
        <row r="3756">
          <cell r="A3756" t="str">
            <v>E3527 TSM Structures &amp; Improvement</v>
          </cell>
          <cell r="B3756" t="str">
            <v>E3527 TSM Structures &amp; Improvement-7</v>
          </cell>
          <cell r="C3756" t="str">
            <v>403E</v>
          </cell>
          <cell r="E3756">
            <v>43312</v>
          </cell>
          <cell r="F3756">
            <v>2255721.34</v>
          </cell>
          <cell r="G3756">
            <v>1.32E-2</v>
          </cell>
          <cell r="H3756">
            <v>2481.3000000000002</v>
          </cell>
          <cell r="I3756">
            <v>2255721.34</v>
          </cell>
          <cell r="J3756">
            <v>1.32E-2</v>
          </cell>
          <cell r="K3756">
            <v>2481.2934739999996</v>
          </cell>
          <cell r="L3756">
            <v>-0.01</v>
          </cell>
        </row>
        <row r="3757">
          <cell r="A3757" t="str">
            <v>E3527 TSM Structures &amp; Improvement</v>
          </cell>
          <cell r="B3757" t="str">
            <v>E3527 TSM Structures &amp; Improvement-8</v>
          </cell>
          <cell r="C3757" t="str">
            <v>403E</v>
          </cell>
          <cell r="E3757">
            <v>43343</v>
          </cell>
          <cell r="F3757">
            <v>2255721.34</v>
          </cell>
          <cell r="G3757">
            <v>1.32E-2</v>
          </cell>
          <cell r="H3757">
            <v>2481.3000000000002</v>
          </cell>
          <cell r="I3757">
            <v>2255721.34</v>
          </cell>
          <cell r="J3757">
            <v>1.32E-2</v>
          </cell>
          <cell r="K3757">
            <v>2481.2934739999996</v>
          </cell>
          <cell r="L3757">
            <v>-0.01</v>
          </cell>
        </row>
        <row r="3758">
          <cell r="A3758" t="str">
            <v>E3527 TSM Structures &amp; Improvement</v>
          </cell>
          <cell r="B3758" t="str">
            <v>E3527 TSM Structures &amp; Improvement-9</v>
          </cell>
          <cell r="C3758" t="str">
            <v>403E</v>
          </cell>
          <cell r="E3758">
            <v>43373</v>
          </cell>
          <cell r="F3758">
            <v>2255721.34</v>
          </cell>
          <cell r="G3758">
            <v>1.32E-2</v>
          </cell>
          <cell r="H3758">
            <v>2481.3000000000002</v>
          </cell>
          <cell r="I3758">
            <v>2255721.34</v>
          </cell>
          <cell r="J3758">
            <v>1.32E-2</v>
          </cell>
          <cell r="K3758">
            <v>2481.2934739999996</v>
          </cell>
          <cell r="L3758">
            <v>-0.01</v>
          </cell>
        </row>
        <row r="3759">
          <cell r="A3759" t="str">
            <v>E3527 TSM Structures &amp; Improvement</v>
          </cell>
          <cell r="B3759" t="str">
            <v>E3527 TSM Structures &amp; Improvement-10</v>
          </cell>
          <cell r="C3759" t="str">
            <v>403E</v>
          </cell>
          <cell r="E3759">
            <v>43404</v>
          </cell>
          <cell r="F3759">
            <v>2255721.34</v>
          </cell>
          <cell r="G3759">
            <v>1.32E-2</v>
          </cell>
          <cell r="H3759">
            <v>2481.3000000000002</v>
          </cell>
          <cell r="I3759">
            <v>2255721.34</v>
          </cell>
          <cell r="J3759">
            <v>1.32E-2</v>
          </cell>
          <cell r="K3759">
            <v>2481.2934739999996</v>
          </cell>
          <cell r="L3759">
            <v>-0.01</v>
          </cell>
        </row>
        <row r="3760">
          <cell r="A3760" t="str">
            <v>E3527 TSM Structures &amp; Improvement</v>
          </cell>
          <cell r="B3760" t="str">
            <v>E3527 TSM Structures &amp; Improvement-11</v>
          </cell>
          <cell r="C3760" t="str">
            <v>403E</v>
          </cell>
          <cell r="E3760">
            <v>43434</v>
          </cell>
          <cell r="F3760">
            <v>2255721.34</v>
          </cell>
          <cell r="G3760">
            <v>1.32E-2</v>
          </cell>
          <cell r="H3760">
            <v>2481.3000000000002</v>
          </cell>
          <cell r="I3760">
            <v>2255721.34</v>
          </cell>
          <cell r="J3760">
            <v>1.32E-2</v>
          </cell>
          <cell r="K3760">
            <v>2481.2934739999996</v>
          </cell>
          <cell r="L3760">
            <v>-0.01</v>
          </cell>
        </row>
        <row r="3761">
          <cell r="A3761" t="str">
            <v>E3527 TSM Structures &amp; Improvement</v>
          </cell>
          <cell r="B3761" t="str">
            <v>E3527 TSM Structures &amp; Improvement-12</v>
          </cell>
          <cell r="C3761" t="str">
            <v>403E</v>
          </cell>
          <cell r="E3761">
            <v>43465</v>
          </cell>
          <cell r="F3761">
            <v>2255721.34</v>
          </cell>
          <cell r="G3761">
            <v>1.32E-2</v>
          </cell>
          <cell r="H3761">
            <v>2481.3000000000002</v>
          </cell>
          <cell r="I3761">
            <v>2255721.34</v>
          </cell>
          <cell r="J3761">
            <v>1.32E-2</v>
          </cell>
          <cell r="K3761">
            <v>2481.2934739999996</v>
          </cell>
          <cell r="L3761">
            <v>-0.01</v>
          </cell>
        </row>
        <row r="3762">
          <cell r="A3762" t="str">
            <v>E3527 TSM Structures &amp; Improvement Total</v>
          </cell>
          <cell r="C3762" t="str">
            <v>ETSM</v>
          </cell>
          <cell r="E3762" t="str">
            <v>Total</v>
          </cell>
          <cell r="F3762"/>
          <cell r="G3762"/>
          <cell r="H3762">
            <v>29775.599999999995</v>
          </cell>
          <cell r="I3762"/>
          <cell r="J3762">
            <v>0</v>
          </cell>
          <cell r="K3762">
            <v>29775.52168799999</v>
          </cell>
          <cell r="L3762">
            <v>-0.08</v>
          </cell>
        </row>
        <row r="3763">
          <cell r="A3763" t="str">
            <v>E3529 (GIF) Str/Impr, Fredonia 1&amp;2</v>
          </cell>
          <cell r="B3763" t="str">
            <v>E3529 (GIF) Str/Impr, Fredonia 1&amp;2-1</v>
          </cell>
          <cell r="C3763" t="str">
            <v>403E</v>
          </cell>
          <cell r="E3763">
            <v>43131</v>
          </cell>
          <cell r="F3763">
            <v>40014.639999999999</v>
          </cell>
          <cell r="G3763">
            <v>1.5099999999999999E-2</v>
          </cell>
          <cell r="H3763">
            <v>50.35</v>
          </cell>
          <cell r="I3763">
            <v>40014.639999999999</v>
          </cell>
          <cell r="J3763">
            <v>1.5099999999999999E-2</v>
          </cell>
          <cell r="K3763">
            <v>50.35175533333333</v>
          </cell>
          <cell r="L3763">
            <v>0</v>
          </cell>
        </row>
        <row r="3764">
          <cell r="A3764" t="str">
            <v>E3529 (GIF) Str/Impr, Fredonia 1&amp;2</v>
          </cell>
          <cell r="B3764" t="str">
            <v>E3529 (GIF) Str/Impr, Fredonia 1&amp;2-2</v>
          </cell>
          <cell r="C3764" t="str">
            <v>403E</v>
          </cell>
          <cell r="E3764">
            <v>43159</v>
          </cell>
          <cell r="F3764">
            <v>40014.639999999999</v>
          </cell>
          <cell r="G3764">
            <v>1.5099999999999999E-2</v>
          </cell>
          <cell r="H3764">
            <v>50.35</v>
          </cell>
          <cell r="I3764">
            <v>40014.639999999999</v>
          </cell>
          <cell r="J3764">
            <v>1.5099999999999999E-2</v>
          </cell>
          <cell r="K3764">
            <v>50.35175533333333</v>
          </cell>
          <cell r="L3764">
            <v>0</v>
          </cell>
        </row>
        <row r="3765">
          <cell r="A3765" t="str">
            <v>E3529 (GIF) Str/Impr, Fredonia 1&amp;2</v>
          </cell>
          <cell r="B3765" t="str">
            <v>E3529 (GIF) Str/Impr, Fredonia 1&amp;2-3</v>
          </cell>
          <cell r="C3765" t="str">
            <v>403E</v>
          </cell>
          <cell r="E3765">
            <v>43190</v>
          </cell>
          <cell r="F3765">
            <v>40014.639999999999</v>
          </cell>
          <cell r="G3765">
            <v>1.5099999999999999E-2</v>
          </cell>
          <cell r="H3765">
            <v>50.35</v>
          </cell>
          <cell r="I3765">
            <v>40014.639999999999</v>
          </cell>
          <cell r="J3765">
            <v>1.5099999999999999E-2</v>
          </cell>
          <cell r="K3765">
            <v>50.35175533333333</v>
          </cell>
          <cell r="L3765">
            <v>0</v>
          </cell>
        </row>
        <row r="3766">
          <cell r="A3766" t="str">
            <v>E3529 (GIF) Str/Impr, Fredonia 1&amp;2</v>
          </cell>
          <cell r="B3766" t="str">
            <v>E3529 (GIF) Str/Impr, Fredonia 1&amp;2-4</v>
          </cell>
          <cell r="C3766" t="str">
            <v>403E</v>
          </cell>
          <cell r="E3766">
            <v>43220</v>
          </cell>
          <cell r="F3766">
            <v>40014.639999999999</v>
          </cell>
          <cell r="G3766">
            <v>1.5099999999999999E-2</v>
          </cell>
          <cell r="H3766">
            <v>50.35</v>
          </cell>
          <cell r="I3766">
            <v>40014.639999999999</v>
          </cell>
          <cell r="J3766">
            <v>1.5099999999999999E-2</v>
          </cell>
          <cell r="K3766">
            <v>50.35175533333333</v>
          </cell>
          <cell r="L3766">
            <v>0</v>
          </cell>
        </row>
        <row r="3767">
          <cell r="A3767" t="str">
            <v>E3529 (GIF) Str/Impr, Fredonia 1&amp;2</v>
          </cell>
          <cell r="B3767" t="str">
            <v>E3529 (GIF) Str/Impr, Fredonia 1&amp;2-5</v>
          </cell>
          <cell r="C3767" t="str">
            <v>403E</v>
          </cell>
          <cell r="E3767">
            <v>43251</v>
          </cell>
          <cell r="F3767">
            <v>40014.639999999999</v>
          </cell>
          <cell r="G3767">
            <v>1.5099999999999999E-2</v>
          </cell>
          <cell r="H3767">
            <v>50.35</v>
          </cell>
          <cell r="I3767">
            <v>40014.639999999999</v>
          </cell>
          <cell r="J3767">
            <v>1.5099999999999999E-2</v>
          </cell>
          <cell r="K3767">
            <v>50.35175533333333</v>
          </cell>
          <cell r="L3767">
            <v>0</v>
          </cell>
        </row>
        <row r="3768">
          <cell r="A3768" t="str">
            <v>E3529 (GIF) Str/Impr, Fredonia 1&amp;2</v>
          </cell>
          <cell r="B3768" t="str">
            <v>E3529 (GIF) Str/Impr, Fredonia 1&amp;2-6</v>
          </cell>
          <cell r="C3768" t="str">
            <v>403E</v>
          </cell>
          <cell r="E3768">
            <v>43281</v>
          </cell>
          <cell r="F3768">
            <v>40014.639999999999</v>
          </cell>
          <cell r="G3768">
            <v>1.5099999999999999E-2</v>
          </cell>
          <cell r="H3768">
            <v>50.35</v>
          </cell>
          <cell r="I3768">
            <v>40014.639999999999</v>
          </cell>
          <cell r="J3768">
            <v>1.5099999999999999E-2</v>
          </cell>
          <cell r="K3768">
            <v>50.35175533333333</v>
          </cell>
          <cell r="L3768">
            <v>0</v>
          </cell>
        </row>
        <row r="3769">
          <cell r="A3769" t="str">
            <v>E3529 (GIF) Str/Impr, Fredonia 1&amp;2</v>
          </cell>
          <cell r="B3769" t="str">
            <v>E3529 (GIF) Str/Impr, Fredonia 1&amp;2-7</v>
          </cell>
          <cell r="C3769" t="str">
            <v>403E</v>
          </cell>
          <cell r="E3769">
            <v>43312</v>
          </cell>
          <cell r="F3769">
            <v>40014.639999999999</v>
          </cell>
          <cell r="G3769">
            <v>1.5099999999999999E-2</v>
          </cell>
          <cell r="H3769">
            <v>50.35</v>
          </cell>
          <cell r="I3769">
            <v>40014.639999999999</v>
          </cell>
          <cell r="J3769">
            <v>1.5099999999999999E-2</v>
          </cell>
          <cell r="K3769">
            <v>50.35175533333333</v>
          </cell>
          <cell r="L3769">
            <v>0</v>
          </cell>
        </row>
        <row r="3770">
          <cell r="A3770" t="str">
            <v>E3529 (GIF) Str/Impr, Fredonia 1&amp;2</v>
          </cell>
          <cell r="B3770" t="str">
            <v>E3529 (GIF) Str/Impr, Fredonia 1&amp;2-8</v>
          </cell>
          <cell r="C3770" t="str">
            <v>403E</v>
          </cell>
          <cell r="E3770">
            <v>43343</v>
          </cell>
          <cell r="F3770">
            <v>40014.639999999999</v>
          </cell>
          <cell r="G3770">
            <v>1.5099999999999999E-2</v>
          </cell>
          <cell r="H3770">
            <v>50.35</v>
          </cell>
          <cell r="I3770">
            <v>40014.639999999999</v>
          </cell>
          <cell r="J3770">
            <v>1.5099999999999999E-2</v>
          </cell>
          <cell r="K3770">
            <v>50.35175533333333</v>
          </cell>
          <cell r="L3770">
            <v>0</v>
          </cell>
        </row>
        <row r="3771">
          <cell r="A3771" t="str">
            <v>E3529 (GIF) Str/Impr, Fredonia 1&amp;2</v>
          </cell>
          <cell r="B3771" t="str">
            <v>E3529 (GIF) Str/Impr, Fredonia 1&amp;2-9</v>
          </cell>
          <cell r="C3771" t="str">
            <v>403E</v>
          </cell>
          <cell r="E3771">
            <v>43373</v>
          </cell>
          <cell r="F3771">
            <v>40014.639999999999</v>
          </cell>
          <cell r="G3771">
            <v>1.5099999999999999E-2</v>
          </cell>
          <cell r="H3771">
            <v>50.35</v>
          </cell>
          <cell r="I3771">
            <v>40014.639999999999</v>
          </cell>
          <cell r="J3771">
            <v>1.5099999999999999E-2</v>
          </cell>
          <cell r="K3771">
            <v>50.35175533333333</v>
          </cell>
          <cell r="L3771">
            <v>0</v>
          </cell>
        </row>
        <row r="3772">
          <cell r="A3772" t="str">
            <v>E3529 (GIF) Str/Impr, Fredonia 1&amp;2</v>
          </cell>
          <cell r="B3772" t="str">
            <v>E3529 (GIF) Str/Impr, Fredonia 1&amp;2-10</v>
          </cell>
          <cell r="C3772" t="str">
            <v>403E</v>
          </cell>
          <cell r="E3772">
            <v>43404</v>
          </cell>
          <cell r="F3772">
            <v>40014.639999999999</v>
          </cell>
          <cell r="G3772">
            <v>1.5099999999999999E-2</v>
          </cell>
          <cell r="H3772">
            <v>50.35</v>
          </cell>
          <cell r="I3772">
            <v>40014.639999999999</v>
          </cell>
          <cell r="J3772">
            <v>1.5099999999999999E-2</v>
          </cell>
          <cell r="K3772">
            <v>50.35175533333333</v>
          </cell>
          <cell r="L3772">
            <v>0</v>
          </cell>
        </row>
        <row r="3773">
          <cell r="A3773" t="str">
            <v>E3529 (GIF) Str/Impr, Fredonia 1&amp;2</v>
          </cell>
          <cell r="B3773" t="str">
            <v>E3529 (GIF) Str/Impr, Fredonia 1&amp;2-11</v>
          </cell>
          <cell r="C3773" t="str">
            <v>403E</v>
          </cell>
          <cell r="E3773">
            <v>43434</v>
          </cell>
          <cell r="F3773">
            <v>40014.639999999999</v>
          </cell>
          <cell r="G3773">
            <v>1.5099999999999999E-2</v>
          </cell>
          <cell r="H3773">
            <v>50.35</v>
          </cell>
          <cell r="I3773">
            <v>40014.639999999999</v>
          </cell>
          <cell r="J3773">
            <v>1.5099999999999999E-2</v>
          </cell>
          <cell r="K3773">
            <v>50.35175533333333</v>
          </cell>
          <cell r="L3773">
            <v>0</v>
          </cell>
        </row>
        <row r="3774">
          <cell r="A3774" t="str">
            <v>E3529 (GIF) Str/Impr, Fredonia 1&amp;2</v>
          </cell>
          <cell r="B3774" t="str">
            <v>E3529 (GIF) Str/Impr, Fredonia 1&amp;2-12</v>
          </cell>
          <cell r="C3774" t="str">
            <v>403E</v>
          </cell>
          <cell r="E3774">
            <v>43465</v>
          </cell>
          <cell r="F3774">
            <v>40014.639999999999</v>
          </cell>
          <cell r="G3774">
            <v>1.5099999999999999E-2</v>
          </cell>
          <cell r="H3774">
            <v>50.35</v>
          </cell>
          <cell r="I3774">
            <v>40014.639999999999</v>
          </cell>
          <cell r="J3774">
            <v>1.5099999999999999E-2</v>
          </cell>
          <cell r="K3774">
            <v>50.35175533333333</v>
          </cell>
          <cell r="L3774">
            <v>0</v>
          </cell>
        </row>
        <row r="3775">
          <cell r="A3775" t="str">
            <v>E3529 (GIF) Str/Impr, Fredonia 1&amp;2 Total</v>
          </cell>
          <cell r="C3775" t="str">
            <v>ETSM</v>
          </cell>
          <cell r="E3775" t="str">
            <v>Total</v>
          </cell>
          <cell r="F3775"/>
          <cell r="G3775"/>
          <cell r="H3775">
            <v>604.20000000000016</v>
          </cell>
          <cell r="I3775"/>
          <cell r="J3775">
            <v>0</v>
          </cell>
          <cell r="K3775">
            <v>604.22106400000007</v>
          </cell>
          <cell r="L3775">
            <v>0.02</v>
          </cell>
        </row>
        <row r="3776">
          <cell r="A3776" t="str">
            <v>E3529 (GIF) Struc/Improv, LSR</v>
          </cell>
          <cell r="B3776" t="str">
            <v>E3529 (GIF) Struc/Improv, LSR-1</v>
          </cell>
          <cell r="C3776" t="str">
            <v>403E</v>
          </cell>
          <cell r="E3776">
            <v>43131</v>
          </cell>
          <cell r="F3776">
            <v>1684036.41</v>
          </cell>
          <cell r="G3776">
            <v>1.5099999999999999E-2</v>
          </cell>
          <cell r="H3776">
            <v>2119.08</v>
          </cell>
          <cell r="I3776">
            <v>1684036.41</v>
          </cell>
          <cell r="J3776">
            <v>1.5099999999999999E-2</v>
          </cell>
          <cell r="K3776">
            <v>2119.0791492499998</v>
          </cell>
          <cell r="L3776">
            <v>0</v>
          </cell>
        </row>
        <row r="3777">
          <cell r="A3777" t="str">
            <v>E3529 (GIF) Struc/Improv, LSR</v>
          </cell>
          <cell r="B3777" t="str">
            <v>E3529 (GIF) Struc/Improv, LSR-2</v>
          </cell>
          <cell r="C3777" t="str">
            <v>403E</v>
          </cell>
          <cell r="E3777">
            <v>43159</v>
          </cell>
          <cell r="F3777">
            <v>1684036.41</v>
          </cell>
          <cell r="G3777">
            <v>1.5099999999999999E-2</v>
          </cell>
          <cell r="H3777">
            <v>2119.08</v>
          </cell>
          <cell r="I3777">
            <v>1684036.41</v>
          </cell>
          <cell r="J3777">
            <v>1.5099999999999999E-2</v>
          </cell>
          <cell r="K3777">
            <v>2119.0791492499998</v>
          </cell>
          <cell r="L3777">
            <v>0</v>
          </cell>
        </row>
        <row r="3778">
          <cell r="A3778" t="str">
            <v>E3529 (GIF) Struc/Improv, LSR</v>
          </cell>
          <cell r="B3778" t="str">
            <v>E3529 (GIF) Struc/Improv, LSR-3</v>
          </cell>
          <cell r="C3778" t="str">
            <v>403E</v>
          </cell>
          <cell r="E3778">
            <v>43190</v>
          </cell>
          <cell r="F3778">
            <v>1684036.41</v>
          </cell>
          <cell r="G3778">
            <v>1.5099999999999999E-2</v>
          </cell>
          <cell r="H3778">
            <v>2119.08</v>
          </cell>
          <cell r="I3778">
            <v>1684036.41</v>
          </cell>
          <cell r="J3778">
            <v>1.5099999999999999E-2</v>
          </cell>
          <cell r="K3778">
            <v>2119.0791492499998</v>
          </cell>
          <cell r="L3778">
            <v>0</v>
          </cell>
        </row>
        <row r="3779">
          <cell r="A3779" t="str">
            <v>E3529 (GIF) Struc/Improv, LSR</v>
          </cell>
          <cell r="B3779" t="str">
            <v>E3529 (GIF) Struc/Improv, LSR-4</v>
          </cell>
          <cell r="C3779" t="str">
            <v>403E</v>
          </cell>
          <cell r="E3779">
            <v>43220</v>
          </cell>
          <cell r="F3779">
            <v>1684036.41</v>
          </cell>
          <cell r="G3779">
            <v>1.5099999999999999E-2</v>
          </cell>
          <cell r="H3779">
            <v>2119.08</v>
          </cell>
          <cell r="I3779">
            <v>1684036.41</v>
          </cell>
          <cell r="J3779">
            <v>1.5099999999999999E-2</v>
          </cell>
          <cell r="K3779">
            <v>2119.0791492499998</v>
          </cell>
          <cell r="L3779">
            <v>0</v>
          </cell>
        </row>
        <row r="3780">
          <cell r="A3780" t="str">
            <v>E3529 (GIF) Struc/Improv, LSR</v>
          </cell>
          <cell r="B3780" t="str">
            <v>E3529 (GIF) Struc/Improv, LSR-5</v>
          </cell>
          <cell r="C3780" t="str">
            <v>403E</v>
          </cell>
          <cell r="E3780">
            <v>43251</v>
          </cell>
          <cell r="F3780">
            <v>1684036.41</v>
          </cell>
          <cell r="G3780">
            <v>1.5099999999999999E-2</v>
          </cell>
          <cell r="H3780">
            <v>2119.08</v>
          </cell>
          <cell r="I3780">
            <v>1684036.41</v>
          </cell>
          <cell r="J3780">
            <v>1.5099999999999999E-2</v>
          </cell>
          <cell r="K3780">
            <v>2119.0791492499998</v>
          </cell>
          <cell r="L3780">
            <v>0</v>
          </cell>
        </row>
        <row r="3781">
          <cell r="A3781" t="str">
            <v>E3529 (GIF) Struc/Improv, LSR</v>
          </cell>
          <cell r="B3781" t="str">
            <v>E3529 (GIF) Struc/Improv, LSR-6</v>
          </cell>
          <cell r="C3781" t="str">
            <v>403E</v>
          </cell>
          <cell r="E3781">
            <v>43281</v>
          </cell>
          <cell r="F3781">
            <v>1684036.41</v>
          </cell>
          <cell r="G3781">
            <v>1.5099999999999999E-2</v>
          </cell>
          <cell r="H3781">
            <v>2119.08</v>
          </cell>
          <cell r="I3781">
            <v>1684036.41</v>
          </cell>
          <cell r="J3781">
            <v>1.5099999999999999E-2</v>
          </cell>
          <cell r="K3781">
            <v>2119.0791492499998</v>
          </cell>
          <cell r="L3781">
            <v>0</v>
          </cell>
        </row>
        <row r="3782">
          <cell r="A3782" t="str">
            <v>E3529 (GIF) Struc/Improv, LSR</v>
          </cell>
          <cell r="B3782" t="str">
            <v>E3529 (GIF) Struc/Improv, LSR-7</v>
          </cell>
          <cell r="C3782" t="str">
            <v>403E</v>
          </cell>
          <cell r="E3782">
            <v>43312</v>
          </cell>
          <cell r="F3782">
            <v>1684036.41</v>
          </cell>
          <cell r="G3782">
            <v>1.5099999999999999E-2</v>
          </cell>
          <cell r="H3782">
            <v>2119.08</v>
          </cell>
          <cell r="I3782">
            <v>1684036.41</v>
          </cell>
          <cell r="J3782">
            <v>1.5099999999999999E-2</v>
          </cell>
          <cell r="K3782">
            <v>2119.0791492499998</v>
          </cell>
          <cell r="L3782">
            <v>0</v>
          </cell>
        </row>
        <row r="3783">
          <cell r="A3783" t="str">
            <v>E3529 (GIF) Struc/Improv, LSR</v>
          </cell>
          <cell r="B3783" t="str">
            <v>E3529 (GIF) Struc/Improv, LSR-8</v>
          </cell>
          <cell r="C3783" t="str">
            <v>403E</v>
          </cell>
          <cell r="E3783">
            <v>43343</v>
          </cell>
          <cell r="F3783">
            <v>1684036.41</v>
          </cell>
          <cell r="G3783">
            <v>1.5099999999999999E-2</v>
          </cell>
          <cell r="H3783">
            <v>2119.08</v>
          </cell>
          <cell r="I3783">
            <v>1684036.41</v>
          </cell>
          <cell r="J3783">
            <v>1.5099999999999999E-2</v>
          </cell>
          <cell r="K3783">
            <v>2119.0791492499998</v>
          </cell>
          <cell r="L3783">
            <v>0</v>
          </cell>
        </row>
        <row r="3784">
          <cell r="A3784" t="str">
            <v>E3529 (GIF) Struc/Improv, LSR</v>
          </cell>
          <cell r="B3784" t="str">
            <v>E3529 (GIF) Struc/Improv, LSR-9</v>
          </cell>
          <cell r="C3784" t="str">
            <v>403E</v>
          </cell>
          <cell r="E3784">
            <v>43373</v>
          </cell>
          <cell r="F3784">
            <v>1684036.41</v>
          </cell>
          <cell r="G3784">
            <v>1.5099999999999999E-2</v>
          </cell>
          <cell r="H3784">
            <v>2119.08</v>
          </cell>
          <cell r="I3784">
            <v>1684036.41</v>
          </cell>
          <cell r="J3784">
            <v>1.5099999999999999E-2</v>
          </cell>
          <cell r="K3784">
            <v>2119.0791492499998</v>
          </cell>
          <cell r="L3784">
            <v>0</v>
          </cell>
        </row>
        <row r="3785">
          <cell r="A3785" t="str">
            <v>E3529 (GIF) Struc/Improv, LSR</v>
          </cell>
          <cell r="B3785" t="str">
            <v>E3529 (GIF) Struc/Improv, LSR-10</v>
          </cell>
          <cell r="C3785" t="str">
            <v>403E</v>
          </cell>
          <cell r="E3785">
            <v>43404</v>
          </cell>
          <cell r="F3785">
            <v>1684036.41</v>
          </cell>
          <cell r="G3785">
            <v>1.5099999999999999E-2</v>
          </cell>
          <cell r="H3785">
            <v>2119.08</v>
          </cell>
          <cell r="I3785">
            <v>1684036.41</v>
          </cell>
          <cell r="J3785">
            <v>1.5099999999999999E-2</v>
          </cell>
          <cell r="K3785">
            <v>2119.0791492499998</v>
          </cell>
          <cell r="L3785">
            <v>0</v>
          </cell>
        </row>
        <row r="3786">
          <cell r="A3786" t="str">
            <v>E3529 (GIF) Struc/Improv, LSR</v>
          </cell>
          <cell r="B3786" t="str">
            <v>E3529 (GIF) Struc/Improv, LSR-11</v>
          </cell>
          <cell r="C3786" t="str">
            <v>403E</v>
          </cell>
          <cell r="E3786">
            <v>43434</v>
          </cell>
          <cell r="F3786">
            <v>1684036.41</v>
          </cell>
          <cell r="G3786">
            <v>1.5099999999999999E-2</v>
          </cell>
          <cell r="H3786">
            <v>2119.08</v>
          </cell>
          <cell r="I3786">
            <v>1684036.41</v>
          </cell>
          <cell r="J3786">
            <v>1.5099999999999999E-2</v>
          </cell>
          <cell r="K3786">
            <v>2119.0791492499998</v>
          </cell>
          <cell r="L3786">
            <v>0</v>
          </cell>
        </row>
        <row r="3787">
          <cell r="A3787" t="str">
            <v>E3529 (GIF) Struc/Improv, LSR</v>
          </cell>
          <cell r="B3787" t="str">
            <v>E3529 (GIF) Struc/Improv, LSR-12</v>
          </cell>
          <cell r="C3787" t="str">
            <v>403E</v>
          </cell>
          <cell r="E3787">
            <v>43465</v>
          </cell>
          <cell r="F3787">
            <v>1684036.41</v>
          </cell>
          <cell r="G3787">
            <v>1.5099999999999999E-2</v>
          </cell>
          <cell r="H3787">
            <v>2119.08</v>
          </cell>
          <cell r="I3787">
            <v>1684036.41</v>
          </cell>
          <cell r="J3787">
            <v>1.5099999999999999E-2</v>
          </cell>
          <cell r="K3787">
            <v>2119.0791492499998</v>
          </cell>
          <cell r="L3787">
            <v>0</v>
          </cell>
        </row>
        <row r="3788">
          <cell r="A3788" t="str">
            <v>E3529 (GIF) Struc/Improv, LSR Total</v>
          </cell>
          <cell r="C3788" t="str">
            <v>ETSM</v>
          </cell>
          <cell r="E3788" t="str">
            <v>Total</v>
          </cell>
          <cell r="F3788"/>
          <cell r="G3788"/>
          <cell r="H3788">
            <v>25428.960000000006</v>
          </cell>
          <cell r="I3788"/>
          <cell r="J3788">
            <v>0</v>
          </cell>
          <cell r="K3788">
            <v>25428.949790999995</v>
          </cell>
          <cell r="L3788">
            <v>-0.01</v>
          </cell>
        </row>
        <row r="3789">
          <cell r="A3789" t="str">
            <v>E3529 (GIF) Struc/Improv, Mint Farm</v>
          </cell>
          <cell r="B3789" t="str">
            <v>E3529 (GIF) Struc/Improv, Mint Farm-1</v>
          </cell>
          <cell r="C3789" t="str">
            <v>403E</v>
          </cell>
          <cell r="E3789">
            <v>43131</v>
          </cell>
          <cell r="F3789">
            <v>153083</v>
          </cell>
          <cell r="G3789">
            <v>1.5099999999999999E-2</v>
          </cell>
          <cell r="H3789">
            <v>192.63</v>
          </cell>
          <cell r="I3789">
            <v>153083</v>
          </cell>
          <cell r="J3789">
            <v>1.5099999999999999E-2</v>
          </cell>
          <cell r="K3789">
            <v>192.62944166666668</v>
          </cell>
          <cell r="L3789">
            <v>0</v>
          </cell>
        </row>
        <row r="3790">
          <cell r="A3790" t="str">
            <v>E3529 (GIF) Struc/Improv, Mint Farm</v>
          </cell>
          <cell r="B3790" t="str">
            <v>E3529 (GIF) Struc/Improv, Mint Farm-2</v>
          </cell>
          <cell r="C3790" t="str">
            <v>403E</v>
          </cell>
          <cell r="E3790">
            <v>43159</v>
          </cell>
          <cell r="F3790">
            <v>153083</v>
          </cell>
          <cell r="G3790">
            <v>1.5099999999999999E-2</v>
          </cell>
          <cell r="H3790">
            <v>192.63</v>
          </cell>
          <cell r="I3790">
            <v>153083</v>
          </cell>
          <cell r="J3790">
            <v>1.5099999999999999E-2</v>
          </cell>
          <cell r="K3790">
            <v>192.62944166666668</v>
          </cell>
          <cell r="L3790">
            <v>0</v>
          </cell>
        </row>
        <row r="3791">
          <cell r="A3791" t="str">
            <v>E3529 (GIF) Struc/Improv, Mint Farm</v>
          </cell>
          <cell r="B3791" t="str">
            <v>E3529 (GIF) Struc/Improv, Mint Farm-3</v>
          </cell>
          <cell r="C3791" t="str">
            <v>403E</v>
          </cell>
          <cell r="E3791">
            <v>43190</v>
          </cell>
          <cell r="F3791">
            <v>153083</v>
          </cell>
          <cell r="G3791">
            <v>1.5099999999999999E-2</v>
          </cell>
          <cell r="H3791">
            <v>192.63</v>
          </cell>
          <cell r="I3791">
            <v>153083</v>
          </cell>
          <cell r="J3791">
            <v>1.5099999999999999E-2</v>
          </cell>
          <cell r="K3791">
            <v>192.62944166666668</v>
          </cell>
          <cell r="L3791">
            <v>0</v>
          </cell>
        </row>
        <row r="3792">
          <cell r="A3792" t="str">
            <v>E3529 (GIF) Struc/Improv, Mint Farm</v>
          </cell>
          <cell r="B3792" t="str">
            <v>E3529 (GIF) Struc/Improv, Mint Farm-4</v>
          </cell>
          <cell r="C3792" t="str">
            <v>403E</v>
          </cell>
          <cell r="E3792">
            <v>43220</v>
          </cell>
          <cell r="F3792">
            <v>153083</v>
          </cell>
          <cell r="G3792">
            <v>1.5099999999999999E-2</v>
          </cell>
          <cell r="H3792">
            <v>192.63</v>
          </cell>
          <cell r="I3792">
            <v>153083</v>
          </cell>
          <cell r="J3792">
            <v>1.5099999999999999E-2</v>
          </cell>
          <cell r="K3792">
            <v>192.62944166666668</v>
          </cell>
          <cell r="L3792">
            <v>0</v>
          </cell>
        </row>
        <row r="3793">
          <cell r="A3793" t="str">
            <v>E3529 (GIF) Struc/Improv, Mint Farm</v>
          </cell>
          <cell r="B3793" t="str">
            <v>E3529 (GIF) Struc/Improv, Mint Farm-5</v>
          </cell>
          <cell r="C3793" t="str">
            <v>403E</v>
          </cell>
          <cell r="E3793">
            <v>43251</v>
          </cell>
          <cell r="F3793">
            <v>153083</v>
          </cell>
          <cell r="G3793">
            <v>1.5099999999999999E-2</v>
          </cell>
          <cell r="H3793">
            <v>192.63</v>
          </cell>
          <cell r="I3793">
            <v>153083</v>
          </cell>
          <cell r="J3793">
            <v>1.5099999999999999E-2</v>
          </cell>
          <cell r="K3793">
            <v>192.62944166666668</v>
          </cell>
          <cell r="L3793">
            <v>0</v>
          </cell>
        </row>
        <row r="3794">
          <cell r="A3794" t="str">
            <v>E3529 (GIF) Struc/Improv, Mint Farm</v>
          </cell>
          <cell r="B3794" t="str">
            <v>E3529 (GIF) Struc/Improv, Mint Farm-6</v>
          </cell>
          <cell r="C3794" t="str">
            <v>403E</v>
          </cell>
          <cell r="E3794">
            <v>43281</v>
          </cell>
          <cell r="F3794">
            <v>153083</v>
          </cell>
          <cell r="G3794">
            <v>1.5099999999999999E-2</v>
          </cell>
          <cell r="H3794">
            <v>192.63</v>
          </cell>
          <cell r="I3794">
            <v>153083</v>
          </cell>
          <cell r="J3794">
            <v>1.5099999999999999E-2</v>
          </cell>
          <cell r="K3794">
            <v>192.62944166666668</v>
          </cell>
          <cell r="L3794">
            <v>0</v>
          </cell>
        </row>
        <row r="3795">
          <cell r="A3795" t="str">
            <v>E3529 (GIF) Struc/Improv, Mint Farm</v>
          </cell>
          <cell r="B3795" t="str">
            <v>E3529 (GIF) Struc/Improv, Mint Farm-7</v>
          </cell>
          <cell r="C3795" t="str">
            <v>403E</v>
          </cell>
          <cell r="E3795">
            <v>43312</v>
          </cell>
          <cell r="F3795">
            <v>153083</v>
          </cell>
          <cell r="G3795">
            <v>1.5099999999999999E-2</v>
          </cell>
          <cell r="H3795">
            <v>192.63</v>
          </cell>
          <cell r="I3795">
            <v>153083</v>
          </cell>
          <cell r="J3795">
            <v>1.5099999999999999E-2</v>
          </cell>
          <cell r="K3795">
            <v>192.62944166666668</v>
          </cell>
          <cell r="L3795">
            <v>0</v>
          </cell>
        </row>
        <row r="3796">
          <cell r="A3796" t="str">
            <v>E3529 (GIF) Struc/Improv, Mint Farm</v>
          </cell>
          <cell r="B3796" t="str">
            <v>E3529 (GIF) Struc/Improv, Mint Farm-8</v>
          </cell>
          <cell r="C3796" t="str">
            <v>403E</v>
          </cell>
          <cell r="E3796">
            <v>43343</v>
          </cell>
          <cell r="F3796">
            <v>153083</v>
          </cell>
          <cell r="G3796">
            <v>1.5099999999999999E-2</v>
          </cell>
          <cell r="H3796">
            <v>192.63</v>
          </cell>
          <cell r="I3796">
            <v>153083</v>
          </cell>
          <cell r="J3796">
            <v>1.5099999999999999E-2</v>
          </cell>
          <cell r="K3796">
            <v>192.62944166666668</v>
          </cell>
          <cell r="L3796">
            <v>0</v>
          </cell>
        </row>
        <row r="3797">
          <cell r="A3797" t="str">
            <v>E3529 (GIF) Struc/Improv, Mint Farm</v>
          </cell>
          <cell r="B3797" t="str">
            <v>E3529 (GIF) Struc/Improv, Mint Farm-9</v>
          </cell>
          <cell r="C3797" t="str">
            <v>403E</v>
          </cell>
          <cell r="E3797">
            <v>43373</v>
          </cell>
          <cell r="F3797">
            <v>153083</v>
          </cell>
          <cell r="G3797">
            <v>1.5099999999999999E-2</v>
          </cell>
          <cell r="H3797">
            <v>192.63</v>
          </cell>
          <cell r="I3797">
            <v>153083</v>
          </cell>
          <cell r="J3797">
            <v>1.5099999999999999E-2</v>
          </cell>
          <cell r="K3797">
            <v>192.62944166666668</v>
          </cell>
          <cell r="L3797">
            <v>0</v>
          </cell>
        </row>
        <row r="3798">
          <cell r="A3798" t="str">
            <v>E3529 (GIF) Struc/Improv, Mint Farm</v>
          </cell>
          <cell r="B3798" t="str">
            <v>E3529 (GIF) Struc/Improv, Mint Farm-10</v>
          </cell>
          <cell r="C3798" t="str">
            <v>403E</v>
          </cell>
          <cell r="E3798">
            <v>43404</v>
          </cell>
          <cell r="F3798">
            <v>153083</v>
          </cell>
          <cell r="G3798">
            <v>1.5099999999999999E-2</v>
          </cell>
          <cell r="H3798">
            <v>192.63</v>
          </cell>
          <cell r="I3798">
            <v>153083</v>
          </cell>
          <cell r="J3798">
            <v>1.5099999999999999E-2</v>
          </cell>
          <cell r="K3798">
            <v>192.62944166666668</v>
          </cell>
          <cell r="L3798">
            <v>0</v>
          </cell>
        </row>
        <row r="3799">
          <cell r="A3799" t="str">
            <v>E3529 (GIF) Struc/Improv, Mint Farm</v>
          </cell>
          <cell r="B3799" t="str">
            <v>E3529 (GIF) Struc/Improv, Mint Farm-11</v>
          </cell>
          <cell r="C3799" t="str">
            <v>403E</v>
          </cell>
          <cell r="E3799">
            <v>43434</v>
          </cell>
          <cell r="F3799">
            <v>153083</v>
          </cell>
          <cell r="G3799">
            <v>1.5099999999999999E-2</v>
          </cell>
          <cell r="H3799">
            <v>192.63</v>
          </cell>
          <cell r="I3799">
            <v>153083</v>
          </cell>
          <cell r="J3799">
            <v>1.5099999999999999E-2</v>
          </cell>
          <cell r="K3799">
            <v>192.62944166666668</v>
          </cell>
          <cell r="L3799">
            <v>0</v>
          </cell>
        </row>
        <row r="3800">
          <cell r="A3800" t="str">
            <v>E3529 (GIF) Struc/Improv, Mint Farm</v>
          </cell>
          <cell r="B3800" t="str">
            <v>E3529 (GIF) Struc/Improv, Mint Farm-12</v>
          </cell>
          <cell r="C3800" t="str">
            <v>403E</v>
          </cell>
          <cell r="E3800">
            <v>43465</v>
          </cell>
          <cell r="F3800">
            <v>153083</v>
          </cell>
          <cell r="G3800">
            <v>1.5099999999999999E-2</v>
          </cell>
          <cell r="H3800">
            <v>192.63</v>
          </cell>
          <cell r="I3800">
            <v>153083</v>
          </cell>
          <cell r="J3800">
            <v>1.5099999999999999E-2</v>
          </cell>
          <cell r="K3800">
            <v>192.62944166666668</v>
          </cell>
          <cell r="L3800">
            <v>0</v>
          </cell>
        </row>
        <row r="3801">
          <cell r="A3801" t="str">
            <v>E3529 (GIF) Struc/Improv, Mint Farm Total</v>
          </cell>
          <cell r="C3801" t="str">
            <v>ETSM</v>
          </cell>
          <cell r="E3801" t="str">
            <v>Total</v>
          </cell>
          <cell r="F3801"/>
          <cell r="G3801"/>
          <cell r="H3801">
            <v>2311.5600000000004</v>
          </cell>
          <cell r="I3801"/>
          <cell r="J3801">
            <v>0</v>
          </cell>
          <cell r="K3801">
            <v>2311.5533</v>
          </cell>
          <cell r="L3801">
            <v>-0.01</v>
          </cell>
        </row>
        <row r="3802">
          <cell r="A3802" t="str">
            <v>E3529 (GIF) Struc/Improv, Whitehorn</v>
          </cell>
          <cell r="B3802" t="str">
            <v>E3529 (GIF) Struc/Improv, Whitehorn-1</v>
          </cell>
          <cell r="C3802" t="str">
            <v>403E</v>
          </cell>
          <cell r="E3802">
            <v>43131</v>
          </cell>
          <cell r="F3802">
            <v>79169.490000000005</v>
          </cell>
          <cell r="G3802">
            <v>1.5099999999999999E-2</v>
          </cell>
          <cell r="H3802">
            <v>99.62</v>
          </cell>
          <cell r="I3802">
            <v>79169.490000000005</v>
          </cell>
          <cell r="J3802">
            <v>1.5099999999999999E-2</v>
          </cell>
          <cell r="K3802">
            <v>99.621608250000008</v>
          </cell>
          <cell r="L3802">
            <v>0</v>
          </cell>
        </row>
        <row r="3803">
          <cell r="A3803" t="str">
            <v>E3529 (GIF) Struc/Improv, Whitehorn</v>
          </cell>
          <cell r="B3803" t="str">
            <v>E3529 (GIF) Struc/Improv, Whitehorn-2</v>
          </cell>
          <cell r="C3803" t="str">
            <v>403E</v>
          </cell>
          <cell r="E3803">
            <v>43159</v>
          </cell>
          <cell r="F3803">
            <v>79169.490000000005</v>
          </cell>
          <cell r="G3803">
            <v>1.5099999999999999E-2</v>
          </cell>
          <cell r="H3803">
            <v>99.62</v>
          </cell>
          <cell r="I3803">
            <v>79169.490000000005</v>
          </cell>
          <cell r="J3803">
            <v>1.5099999999999999E-2</v>
          </cell>
          <cell r="K3803">
            <v>99.621608250000008</v>
          </cell>
          <cell r="L3803">
            <v>0</v>
          </cell>
        </row>
        <row r="3804">
          <cell r="A3804" t="str">
            <v>E3529 (GIF) Struc/Improv, Whitehorn</v>
          </cell>
          <cell r="B3804" t="str">
            <v>E3529 (GIF) Struc/Improv, Whitehorn-3</v>
          </cell>
          <cell r="C3804" t="str">
            <v>403E</v>
          </cell>
          <cell r="E3804">
            <v>43190</v>
          </cell>
          <cell r="F3804">
            <v>79169.490000000005</v>
          </cell>
          <cell r="G3804">
            <v>1.5099999999999999E-2</v>
          </cell>
          <cell r="H3804">
            <v>99.62</v>
          </cell>
          <cell r="I3804">
            <v>79169.490000000005</v>
          </cell>
          <cell r="J3804">
            <v>1.5099999999999999E-2</v>
          </cell>
          <cell r="K3804">
            <v>99.621608250000008</v>
          </cell>
          <cell r="L3804">
            <v>0</v>
          </cell>
        </row>
        <row r="3805">
          <cell r="A3805" t="str">
            <v>E3529 (GIF) Struc/Improv, Whitehorn</v>
          </cell>
          <cell r="B3805" t="str">
            <v>E3529 (GIF) Struc/Improv, Whitehorn-4</v>
          </cell>
          <cell r="C3805" t="str">
            <v>403E</v>
          </cell>
          <cell r="E3805">
            <v>43220</v>
          </cell>
          <cell r="F3805">
            <v>79169.490000000005</v>
          </cell>
          <cell r="G3805">
            <v>1.5099999999999999E-2</v>
          </cell>
          <cell r="H3805">
            <v>99.62</v>
          </cell>
          <cell r="I3805">
            <v>79169.490000000005</v>
          </cell>
          <cell r="J3805">
            <v>1.5099999999999999E-2</v>
          </cell>
          <cell r="K3805">
            <v>99.621608250000008</v>
          </cell>
          <cell r="L3805">
            <v>0</v>
          </cell>
        </row>
        <row r="3806">
          <cell r="A3806" t="str">
            <v>E3529 (GIF) Struc/Improv, Whitehorn</v>
          </cell>
          <cell r="B3806" t="str">
            <v>E3529 (GIF) Struc/Improv, Whitehorn-5</v>
          </cell>
          <cell r="C3806" t="str">
            <v>403E</v>
          </cell>
          <cell r="E3806">
            <v>43251</v>
          </cell>
          <cell r="F3806">
            <v>79169.490000000005</v>
          </cell>
          <cell r="G3806">
            <v>1.5099999999999999E-2</v>
          </cell>
          <cell r="H3806">
            <v>99.62</v>
          </cell>
          <cell r="I3806">
            <v>79169.490000000005</v>
          </cell>
          <cell r="J3806">
            <v>1.5099999999999999E-2</v>
          </cell>
          <cell r="K3806">
            <v>99.621608250000008</v>
          </cell>
          <cell r="L3806">
            <v>0</v>
          </cell>
        </row>
        <row r="3807">
          <cell r="A3807" t="str">
            <v>E3529 (GIF) Struc/Improv, Whitehorn</v>
          </cell>
          <cell r="B3807" t="str">
            <v>E3529 (GIF) Struc/Improv, Whitehorn-6</v>
          </cell>
          <cell r="C3807" t="str">
            <v>403E</v>
          </cell>
          <cell r="E3807">
            <v>43281</v>
          </cell>
          <cell r="F3807">
            <v>79169.490000000005</v>
          </cell>
          <cell r="G3807">
            <v>1.5099999999999999E-2</v>
          </cell>
          <cell r="H3807">
            <v>99.62</v>
          </cell>
          <cell r="I3807">
            <v>79169.490000000005</v>
          </cell>
          <cell r="J3807">
            <v>1.5099999999999999E-2</v>
          </cell>
          <cell r="K3807">
            <v>99.621608250000008</v>
          </cell>
          <cell r="L3807">
            <v>0</v>
          </cell>
        </row>
        <row r="3808">
          <cell r="A3808" t="str">
            <v>E3529 (GIF) Struc/Improv, Whitehorn</v>
          </cell>
          <cell r="B3808" t="str">
            <v>E3529 (GIF) Struc/Improv, Whitehorn-7</v>
          </cell>
          <cell r="C3808" t="str">
            <v>403E</v>
          </cell>
          <cell r="E3808">
            <v>43312</v>
          </cell>
          <cell r="F3808">
            <v>79169.490000000005</v>
          </cell>
          <cell r="G3808">
            <v>1.5099999999999999E-2</v>
          </cell>
          <cell r="H3808">
            <v>99.62</v>
          </cell>
          <cell r="I3808">
            <v>79169.490000000005</v>
          </cell>
          <cell r="J3808">
            <v>1.5099999999999999E-2</v>
          </cell>
          <cell r="K3808">
            <v>99.621608250000008</v>
          </cell>
          <cell r="L3808">
            <v>0</v>
          </cell>
        </row>
        <row r="3809">
          <cell r="A3809" t="str">
            <v>E3529 (GIF) Struc/Improv, Whitehorn</v>
          </cell>
          <cell r="B3809" t="str">
            <v>E3529 (GIF) Struc/Improv, Whitehorn-8</v>
          </cell>
          <cell r="C3809" t="str">
            <v>403E</v>
          </cell>
          <cell r="E3809">
            <v>43343</v>
          </cell>
          <cell r="F3809">
            <v>79169.490000000005</v>
          </cell>
          <cell r="G3809">
            <v>1.5099999999999999E-2</v>
          </cell>
          <cell r="H3809">
            <v>99.62</v>
          </cell>
          <cell r="I3809">
            <v>79169.490000000005</v>
          </cell>
          <cell r="J3809">
            <v>1.5099999999999999E-2</v>
          </cell>
          <cell r="K3809">
            <v>99.621608250000008</v>
          </cell>
          <cell r="L3809">
            <v>0</v>
          </cell>
        </row>
        <row r="3810">
          <cell r="A3810" t="str">
            <v>E3529 (GIF) Struc/Improv, Whitehorn</v>
          </cell>
          <cell r="B3810" t="str">
            <v>E3529 (GIF) Struc/Improv, Whitehorn-9</v>
          </cell>
          <cell r="C3810" t="str">
            <v>403E</v>
          </cell>
          <cell r="E3810">
            <v>43373</v>
          </cell>
          <cell r="F3810">
            <v>79169.490000000005</v>
          </cell>
          <cell r="G3810">
            <v>1.5099999999999999E-2</v>
          </cell>
          <cell r="H3810">
            <v>99.62</v>
          </cell>
          <cell r="I3810">
            <v>79169.490000000005</v>
          </cell>
          <cell r="J3810">
            <v>1.5099999999999999E-2</v>
          </cell>
          <cell r="K3810">
            <v>99.621608250000008</v>
          </cell>
          <cell r="L3810">
            <v>0</v>
          </cell>
        </row>
        <row r="3811">
          <cell r="A3811" t="str">
            <v>E3529 (GIF) Struc/Improv, Whitehorn</v>
          </cell>
          <cell r="B3811" t="str">
            <v>E3529 (GIF) Struc/Improv, Whitehorn-10</v>
          </cell>
          <cell r="C3811" t="str">
            <v>403E</v>
          </cell>
          <cell r="E3811">
            <v>43404</v>
          </cell>
          <cell r="F3811">
            <v>79169.490000000005</v>
          </cell>
          <cell r="G3811">
            <v>1.5099999999999999E-2</v>
          </cell>
          <cell r="H3811">
            <v>99.62</v>
          </cell>
          <cell r="I3811">
            <v>79169.490000000005</v>
          </cell>
          <cell r="J3811">
            <v>1.5099999999999999E-2</v>
          </cell>
          <cell r="K3811">
            <v>99.621608250000008</v>
          </cell>
          <cell r="L3811">
            <v>0</v>
          </cell>
        </row>
        <row r="3812">
          <cell r="A3812" t="str">
            <v>E3529 (GIF) Struc/Improv, Whitehorn</v>
          </cell>
          <cell r="B3812" t="str">
            <v>E3529 (GIF) Struc/Improv, Whitehorn-11</v>
          </cell>
          <cell r="C3812" t="str">
            <v>403E</v>
          </cell>
          <cell r="E3812">
            <v>43434</v>
          </cell>
          <cell r="F3812">
            <v>79169.490000000005</v>
          </cell>
          <cell r="G3812">
            <v>1.5099999999999999E-2</v>
          </cell>
          <cell r="H3812">
            <v>99.62</v>
          </cell>
          <cell r="I3812">
            <v>79169.490000000005</v>
          </cell>
          <cell r="J3812">
            <v>1.5099999999999999E-2</v>
          </cell>
          <cell r="K3812">
            <v>99.621608250000008</v>
          </cell>
          <cell r="L3812">
            <v>0</v>
          </cell>
        </row>
        <row r="3813">
          <cell r="A3813" t="str">
            <v>E3529 (GIF) Struc/Improv, Whitehorn</v>
          </cell>
          <cell r="B3813" t="str">
            <v>E3529 (GIF) Struc/Improv, Whitehorn-12</v>
          </cell>
          <cell r="C3813" t="str">
            <v>403E</v>
          </cell>
          <cell r="E3813">
            <v>43465</v>
          </cell>
          <cell r="F3813">
            <v>79169.490000000005</v>
          </cell>
          <cell r="G3813">
            <v>1.5099999999999999E-2</v>
          </cell>
          <cell r="H3813">
            <v>99.62</v>
          </cell>
          <cell r="I3813">
            <v>79169.490000000005</v>
          </cell>
          <cell r="J3813">
            <v>1.5099999999999999E-2</v>
          </cell>
          <cell r="K3813">
            <v>99.621608250000008</v>
          </cell>
          <cell r="L3813">
            <v>0</v>
          </cell>
        </row>
        <row r="3814">
          <cell r="A3814" t="str">
            <v>E3529 (GIF) Struc/Improv, Whitehorn Total</v>
          </cell>
          <cell r="C3814" t="str">
            <v>ETSM</v>
          </cell>
          <cell r="E3814" t="str">
            <v>Total</v>
          </cell>
          <cell r="F3814"/>
          <cell r="G3814"/>
          <cell r="H3814">
            <v>1195.44</v>
          </cell>
          <cell r="I3814"/>
          <cell r="J3814">
            <v>0</v>
          </cell>
          <cell r="K3814">
            <v>1195.4592990000001</v>
          </cell>
          <cell r="L3814">
            <v>0.02</v>
          </cell>
        </row>
        <row r="3815">
          <cell r="A3815" t="str">
            <v>E353 TSM Sta Eq, 3rd AC Line</v>
          </cell>
          <cell r="B3815" t="str">
            <v>E353 TSM Sta Eq, 3rd AC Line-1</v>
          </cell>
          <cell r="C3815" t="str">
            <v>403E</v>
          </cell>
          <cell r="E3815">
            <v>43131</v>
          </cell>
          <cell r="F3815">
            <v>38758572.109999999</v>
          </cell>
          <cell r="G3815">
            <v>2.3100000000000002E-2</v>
          </cell>
          <cell r="H3815">
            <v>74610.25</v>
          </cell>
          <cell r="I3815">
            <v>38758572.109999999</v>
          </cell>
          <cell r="J3815">
            <v>2.3100000000000002E-2</v>
          </cell>
          <cell r="K3815">
            <v>74610.251311750006</v>
          </cell>
          <cell r="L3815">
            <v>0</v>
          </cell>
        </row>
        <row r="3816">
          <cell r="A3816" t="str">
            <v>E353 TSM Sta Eq, 3rd AC Line</v>
          </cell>
          <cell r="B3816" t="str">
            <v>E353 TSM Sta Eq, 3rd AC Line-2</v>
          </cell>
          <cell r="C3816" t="str">
            <v>403E</v>
          </cell>
          <cell r="E3816">
            <v>43159</v>
          </cell>
          <cell r="F3816">
            <v>38758572.109999999</v>
          </cell>
          <cell r="G3816">
            <v>2.3100000000000002E-2</v>
          </cell>
          <cell r="H3816">
            <v>74610.25</v>
          </cell>
          <cell r="I3816">
            <v>38758572.109999999</v>
          </cell>
          <cell r="J3816">
            <v>2.3100000000000002E-2</v>
          </cell>
          <cell r="K3816">
            <v>74610.251311750006</v>
          </cell>
          <cell r="L3816">
            <v>0</v>
          </cell>
        </row>
        <row r="3817">
          <cell r="A3817" t="str">
            <v>E353 TSM Sta Eq, 3rd AC Line</v>
          </cell>
          <cell r="B3817" t="str">
            <v>E353 TSM Sta Eq, 3rd AC Line-3</v>
          </cell>
          <cell r="C3817" t="str">
            <v>403E</v>
          </cell>
          <cell r="E3817">
            <v>43190</v>
          </cell>
          <cell r="F3817">
            <v>38758572.109999999</v>
          </cell>
          <cell r="G3817">
            <v>2.3100000000000002E-2</v>
          </cell>
          <cell r="H3817">
            <v>74610.25</v>
          </cell>
          <cell r="I3817">
            <v>38758572.109999999</v>
          </cell>
          <cell r="J3817">
            <v>2.3100000000000002E-2</v>
          </cell>
          <cell r="K3817">
            <v>74610.251311750006</v>
          </cell>
          <cell r="L3817">
            <v>0</v>
          </cell>
        </row>
        <row r="3818">
          <cell r="A3818" t="str">
            <v>E353 TSM Sta Eq, 3rd AC Line</v>
          </cell>
          <cell r="B3818" t="str">
            <v>E353 TSM Sta Eq, 3rd AC Line-4</v>
          </cell>
          <cell r="C3818" t="str">
            <v>403E</v>
          </cell>
          <cell r="E3818">
            <v>43220</v>
          </cell>
          <cell r="F3818">
            <v>38758572.109999999</v>
          </cell>
          <cell r="G3818">
            <v>2.3100000000000002E-2</v>
          </cell>
          <cell r="H3818">
            <v>74610.25</v>
          </cell>
          <cell r="I3818">
            <v>38758572.109999999</v>
          </cell>
          <cell r="J3818">
            <v>2.3100000000000002E-2</v>
          </cell>
          <cell r="K3818">
            <v>74610.251311750006</v>
          </cell>
          <cell r="L3818">
            <v>0</v>
          </cell>
        </row>
        <row r="3819">
          <cell r="A3819" t="str">
            <v>E353 TSM Sta Eq, 3rd AC Line</v>
          </cell>
          <cell r="B3819" t="str">
            <v>E353 TSM Sta Eq, 3rd AC Line-5</v>
          </cell>
          <cell r="C3819" t="str">
            <v>403E</v>
          </cell>
          <cell r="E3819">
            <v>43251</v>
          </cell>
          <cell r="F3819">
            <v>38758572.109999999</v>
          </cell>
          <cell r="G3819">
            <v>2.3100000000000002E-2</v>
          </cell>
          <cell r="H3819">
            <v>74610.25</v>
          </cell>
          <cell r="I3819">
            <v>38758572.109999999</v>
          </cell>
          <cell r="J3819">
            <v>2.3100000000000002E-2</v>
          </cell>
          <cell r="K3819">
            <v>74610.251311750006</v>
          </cell>
          <cell r="L3819">
            <v>0</v>
          </cell>
        </row>
        <row r="3820">
          <cell r="A3820" t="str">
            <v>E353 TSM Sta Eq, 3rd AC Line</v>
          </cell>
          <cell r="B3820" t="str">
            <v>E353 TSM Sta Eq, 3rd AC Line-6</v>
          </cell>
          <cell r="C3820" t="str">
            <v>403E</v>
          </cell>
          <cell r="E3820">
            <v>43281</v>
          </cell>
          <cell r="F3820">
            <v>38758572.109999999</v>
          </cell>
          <cell r="G3820">
            <v>2.3100000000000002E-2</v>
          </cell>
          <cell r="H3820">
            <v>74610.25</v>
          </cell>
          <cell r="I3820">
            <v>38758572.109999999</v>
          </cell>
          <cell r="J3820">
            <v>2.3100000000000002E-2</v>
          </cell>
          <cell r="K3820">
            <v>74610.251311750006</v>
          </cell>
          <cell r="L3820">
            <v>0</v>
          </cell>
        </row>
        <row r="3821">
          <cell r="A3821" t="str">
            <v>E353 TSM Sta Eq, 3rd AC Line</v>
          </cell>
          <cell r="B3821" t="str">
            <v>E353 TSM Sta Eq, 3rd AC Line-7</v>
          </cell>
          <cell r="C3821" t="str">
            <v>403E</v>
          </cell>
          <cell r="E3821">
            <v>43312</v>
          </cell>
          <cell r="F3821">
            <v>38758572.109999999</v>
          </cell>
          <cell r="G3821">
            <v>2.3100000000000002E-2</v>
          </cell>
          <cell r="H3821">
            <v>74610.25</v>
          </cell>
          <cell r="I3821">
            <v>38758572.109999999</v>
          </cell>
          <cell r="J3821">
            <v>2.3100000000000002E-2</v>
          </cell>
          <cell r="K3821">
            <v>74610.251311750006</v>
          </cell>
          <cell r="L3821">
            <v>0</v>
          </cell>
        </row>
        <row r="3822">
          <cell r="A3822" t="str">
            <v>E353 TSM Sta Eq, 3rd AC Line</v>
          </cell>
          <cell r="B3822" t="str">
            <v>E353 TSM Sta Eq, 3rd AC Line-8</v>
          </cell>
          <cell r="C3822" t="str">
            <v>403E</v>
          </cell>
          <cell r="E3822">
            <v>43343</v>
          </cell>
          <cell r="F3822">
            <v>38758572.109999999</v>
          </cell>
          <cell r="G3822">
            <v>2.3100000000000002E-2</v>
          </cell>
          <cell r="H3822">
            <v>74610.25</v>
          </cell>
          <cell r="I3822">
            <v>38758572.109999999</v>
          </cell>
          <cell r="J3822">
            <v>2.3100000000000002E-2</v>
          </cell>
          <cell r="K3822">
            <v>74610.251311750006</v>
          </cell>
          <cell r="L3822">
            <v>0</v>
          </cell>
        </row>
        <row r="3823">
          <cell r="A3823" t="str">
            <v>E353 TSM Sta Eq, 3rd AC Line</v>
          </cell>
          <cell r="B3823" t="str">
            <v>E353 TSM Sta Eq, 3rd AC Line-9</v>
          </cell>
          <cell r="C3823" t="str">
            <v>403E</v>
          </cell>
          <cell r="E3823">
            <v>43373</v>
          </cell>
          <cell r="F3823">
            <v>38758572.109999999</v>
          </cell>
          <cell r="G3823">
            <v>2.3100000000000002E-2</v>
          </cell>
          <cell r="H3823">
            <v>74610.25</v>
          </cell>
          <cell r="I3823">
            <v>38758572.109999999</v>
          </cell>
          <cell r="J3823">
            <v>2.3100000000000002E-2</v>
          </cell>
          <cell r="K3823">
            <v>74610.251311750006</v>
          </cell>
          <cell r="L3823">
            <v>0</v>
          </cell>
        </row>
        <row r="3824">
          <cell r="A3824" t="str">
            <v>E353 TSM Sta Eq, 3rd AC Line</v>
          </cell>
          <cell r="B3824" t="str">
            <v>E353 TSM Sta Eq, 3rd AC Line-10</v>
          </cell>
          <cell r="C3824" t="str">
            <v>403E</v>
          </cell>
          <cell r="E3824">
            <v>43404</v>
          </cell>
          <cell r="F3824">
            <v>38758572.109999999</v>
          </cell>
          <cell r="G3824">
            <v>2.3100000000000002E-2</v>
          </cell>
          <cell r="H3824">
            <v>74610.25</v>
          </cell>
          <cell r="I3824">
            <v>38758572.109999999</v>
          </cell>
          <cell r="J3824">
            <v>2.3100000000000002E-2</v>
          </cell>
          <cell r="K3824">
            <v>74610.251311750006</v>
          </cell>
          <cell r="L3824">
            <v>0</v>
          </cell>
        </row>
        <row r="3825">
          <cell r="A3825" t="str">
            <v>E353 TSM Sta Eq, 3rd AC Line</v>
          </cell>
          <cell r="B3825" t="str">
            <v>E353 TSM Sta Eq, 3rd AC Line-11</v>
          </cell>
          <cell r="C3825" t="str">
            <v>403E</v>
          </cell>
          <cell r="E3825">
            <v>43434</v>
          </cell>
          <cell r="F3825">
            <v>38758572.109999999</v>
          </cell>
          <cell r="G3825">
            <v>2.3100000000000002E-2</v>
          </cell>
          <cell r="H3825">
            <v>74610.25</v>
          </cell>
          <cell r="I3825">
            <v>38758572.109999999</v>
          </cell>
          <cell r="J3825">
            <v>2.3100000000000002E-2</v>
          </cell>
          <cell r="K3825">
            <v>74610.251311750006</v>
          </cell>
          <cell r="L3825">
            <v>0</v>
          </cell>
        </row>
        <row r="3826">
          <cell r="A3826" t="str">
            <v>E353 TSM Sta Eq, 3rd AC Line</v>
          </cell>
          <cell r="B3826" t="str">
            <v>E353 TSM Sta Eq, 3rd AC Line-12</v>
          </cell>
          <cell r="C3826" t="str">
            <v>403E</v>
          </cell>
          <cell r="E3826">
            <v>43465</v>
          </cell>
          <cell r="F3826">
            <v>38758572.109999999</v>
          </cell>
          <cell r="G3826">
            <v>2.3100000000000002E-2</v>
          </cell>
          <cell r="H3826">
            <v>74610.25</v>
          </cell>
          <cell r="I3826">
            <v>38758572.109999999</v>
          </cell>
          <cell r="J3826">
            <v>2.3100000000000002E-2</v>
          </cell>
          <cell r="K3826">
            <v>74610.251311750006</v>
          </cell>
          <cell r="L3826">
            <v>0</v>
          </cell>
        </row>
        <row r="3827">
          <cell r="A3827" t="str">
            <v>E353 TSM Sta Eq, 3rd AC Line Total</v>
          </cell>
          <cell r="C3827" t="str">
            <v>ETSM</v>
          </cell>
          <cell r="E3827" t="str">
            <v>Total</v>
          </cell>
          <cell r="F3827"/>
          <cell r="G3827"/>
          <cell r="H3827">
            <v>895323</v>
          </cell>
          <cell r="I3827"/>
          <cell r="J3827">
            <v>0</v>
          </cell>
          <cell r="K3827">
            <v>895323.0157410003</v>
          </cell>
          <cell r="L3827">
            <v>0.02</v>
          </cell>
        </row>
        <row r="3828">
          <cell r="A3828" t="str">
            <v xml:space="preserve">E353 TSM Sta Eq, Colstrip 3-4 </v>
          </cell>
          <cell r="B3828" t="str">
            <v>E353 TSM Sta Eq, Colstrip 3-4 -1</v>
          </cell>
          <cell r="C3828" t="str">
            <v>403E</v>
          </cell>
          <cell r="E3828">
            <v>43131</v>
          </cell>
          <cell r="F3828">
            <v>21135002.129999999</v>
          </cell>
          <cell r="G3828">
            <v>2.3100000000000002E-2</v>
          </cell>
          <cell r="H3828">
            <v>40684.879999999997</v>
          </cell>
          <cell r="I3828">
            <v>21422218.489999998</v>
          </cell>
          <cell r="J3828">
            <v>2.3100000000000002E-2</v>
          </cell>
          <cell r="K3828">
            <v>41237.770593250003</v>
          </cell>
          <cell r="L3828">
            <v>552.89</v>
          </cell>
        </row>
        <row r="3829">
          <cell r="A3829" t="str">
            <v xml:space="preserve">E353 TSM Sta Eq, Colstrip 3-4 </v>
          </cell>
          <cell r="B3829" t="str">
            <v>E353 TSM Sta Eq, Colstrip 3-4 -2</v>
          </cell>
          <cell r="C3829" t="str">
            <v>403E</v>
          </cell>
          <cell r="E3829">
            <v>43159</v>
          </cell>
          <cell r="F3829">
            <v>21200847.379999999</v>
          </cell>
          <cell r="G3829">
            <v>2.3100000000000002E-2</v>
          </cell>
          <cell r="H3829">
            <v>40811.630000000005</v>
          </cell>
          <cell r="I3829">
            <v>21422218.489999998</v>
          </cell>
          <cell r="J3829">
            <v>2.3100000000000002E-2</v>
          </cell>
          <cell r="K3829">
            <v>41237.770593250003</v>
          </cell>
          <cell r="L3829">
            <v>426.14</v>
          </cell>
        </row>
        <row r="3830">
          <cell r="A3830" t="str">
            <v xml:space="preserve">E353 TSM Sta Eq, Colstrip 3-4 </v>
          </cell>
          <cell r="B3830" t="str">
            <v>E353 TSM Sta Eq, Colstrip 3-4 -3</v>
          </cell>
          <cell r="C3830" t="str">
            <v>403E</v>
          </cell>
          <cell r="E3830">
            <v>43190</v>
          </cell>
          <cell r="F3830">
            <v>21206244.809999999</v>
          </cell>
          <cell r="G3830">
            <v>2.3100000000000002E-2</v>
          </cell>
          <cell r="H3830">
            <v>40822.03</v>
          </cell>
          <cell r="I3830">
            <v>21422218.489999998</v>
          </cell>
          <cell r="J3830">
            <v>2.3100000000000002E-2</v>
          </cell>
          <cell r="K3830">
            <v>41237.770593250003</v>
          </cell>
          <cell r="L3830">
            <v>415.74</v>
          </cell>
        </row>
        <row r="3831">
          <cell r="A3831" t="str">
            <v xml:space="preserve">E353 TSM Sta Eq, Colstrip 3-4 </v>
          </cell>
          <cell r="B3831" t="str">
            <v>E353 TSM Sta Eq, Colstrip 3-4 -4</v>
          </cell>
          <cell r="C3831" t="str">
            <v>403E</v>
          </cell>
          <cell r="E3831">
            <v>43220</v>
          </cell>
          <cell r="F3831">
            <v>21213084.260000002</v>
          </cell>
          <cell r="G3831">
            <v>2.3100000000000002E-2</v>
          </cell>
          <cell r="H3831">
            <v>40835.18</v>
          </cell>
          <cell r="I3831">
            <v>21422218.489999998</v>
          </cell>
          <cell r="J3831">
            <v>2.3100000000000002E-2</v>
          </cell>
          <cell r="K3831">
            <v>41237.770593250003</v>
          </cell>
          <cell r="L3831">
            <v>402.59</v>
          </cell>
        </row>
        <row r="3832">
          <cell r="A3832" t="str">
            <v xml:space="preserve">E353 TSM Sta Eq, Colstrip 3-4 </v>
          </cell>
          <cell r="B3832" t="str">
            <v>E353 TSM Sta Eq, Colstrip 3-4 -5</v>
          </cell>
          <cell r="C3832" t="str">
            <v>403E</v>
          </cell>
          <cell r="E3832">
            <v>43251</v>
          </cell>
          <cell r="F3832">
            <v>21224815.559999999</v>
          </cell>
          <cell r="G3832">
            <v>2.3100000000000002E-2</v>
          </cell>
          <cell r="H3832">
            <v>40857.770000000004</v>
          </cell>
          <cell r="I3832">
            <v>21422218.489999998</v>
          </cell>
          <cell r="J3832">
            <v>2.3100000000000002E-2</v>
          </cell>
          <cell r="K3832">
            <v>41237.770593250003</v>
          </cell>
          <cell r="L3832">
            <v>380</v>
          </cell>
        </row>
        <row r="3833">
          <cell r="A3833" t="str">
            <v xml:space="preserve">E353 TSM Sta Eq, Colstrip 3-4 </v>
          </cell>
          <cell r="B3833" t="str">
            <v>E353 TSM Sta Eq, Colstrip 3-4 -6</v>
          </cell>
          <cell r="C3833" t="str">
            <v>403E</v>
          </cell>
          <cell r="E3833">
            <v>43281</v>
          </cell>
          <cell r="F3833">
            <v>21235240.710000001</v>
          </cell>
          <cell r="G3833">
            <v>2.3100000000000002E-2</v>
          </cell>
          <cell r="H3833">
            <v>40877.840000000004</v>
          </cell>
          <cell r="I3833">
            <v>21422218.489999998</v>
          </cell>
          <cell r="J3833">
            <v>2.3100000000000002E-2</v>
          </cell>
          <cell r="K3833">
            <v>41237.770593250003</v>
          </cell>
          <cell r="L3833">
            <v>359.93</v>
          </cell>
        </row>
        <row r="3834">
          <cell r="A3834" t="str">
            <v xml:space="preserve">E353 TSM Sta Eq, Colstrip 3-4 </v>
          </cell>
          <cell r="B3834" t="str">
            <v>E353 TSM Sta Eq, Colstrip 3-4 -7</v>
          </cell>
          <cell r="C3834" t="str">
            <v>403E</v>
          </cell>
          <cell r="E3834">
            <v>43312</v>
          </cell>
          <cell r="F3834">
            <v>21244537.949999999</v>
          </cell>
          <cell r="G3834">
            <v>2.3100000000000002E-2</v>
          </cell>
          <cell r="H3834">
            <v>40895.729999999996</v>
          </cell>
          <cell r="I3834">
            <v>21422218.489999998</v>
          </cell>
          <cell r="J3834">
            <v>2.3100000000000002E-2</v>
          </cell>
          <cell r="K3834">
            <v>41237.770593250003</v>
          </cell>
          <cell r="L3834">
            <v>342.04</v>
          </cell>
        </row>
        <row r="3835">
          <cell r="A3835" t="str">
            <v xml:space="preserve">E353 TSM Sta Eq, Colstrip 3-4 </v>
          </cell>
          <cell r="B3835" t="str">
            <v>E353 TSM Sta Eq, Colstrip 3-4 -8</v>
          </cell>
          <cell r="C3835" t="str">
            <v>403E</v>
          </cell>
          <cell r="E3835">
            <v>43343</v>
          </cell>
          <cell r="F3835">
            <v>21256945.030000001</v>
          </cell>
          <cell r="G3835">
            <v>2.3100000000000002E-2</v>
          </cell>
          <cell r="H3835">
            <v>40919.619999999995</v>
          </cell>
          <cell r="I3835">
            <v>21422218.489999998</v>
          </cell>
          <cell r="J3835">
            <v>2.3100000000000002E-2</v>
          </cell>
          <cell r="K3835">
            <v>41237.770593250003</v>
          </cell>
          <cell r="L3835">
            <v>318.14999999999998</v>
          </cell>
        </row>
        <row r="3836">
          <cell r="A3836" t="str">
            <v xml:space="preserve">E353 TSM Sta Eq, Colstrip 3-4 </v>
          </cell>
          <cell r="B3836" t="str">
            <v>E353 TSM Sta Eq, Colstrip 3-4 -9</v>
          </cell>
          <cell r="C3836" t="str">
            <v>403E</v>
          </cell>
          <cell r="E3836">
            <v>43373</v>
          </cell>
          <cell r="F3836">
            <v>21312447.25</v>
          </cell>
          <cell r="G3836">
            <v>2.3100000000000002E-2</v>
          </cell>
          <cell r="H3836">
            <v>41026.460000000006</v>
          </cell>
          <cell r="I3836">
            <v>21422218.489999998</v>
          </cell>
          <cell r="J3836">
            <v>2.3100000000000002E-2</v>
          </cell>
          <cell r="K3836">
            <v>41237.770593250003</v>
          </cell>
          <cell r="L3836">
            <v>211.31</v>
          </cell>
        </row>
        <row r="3837">
          <cell r="A3837" t="str">
            <v xml:space="preserve">E353 TSM Sta Eq, Colstrip 3-4 </v>
          </cell>
          <cell r="B3837" t="str">
            <v>E353 TSM Sta Eq, Colstrip 3-4 -10</v>
          </cell>
          <cell r="C3837" t="str">
            <v>403E</v>
          </cell>
          <cell r="E3837">
            <v>43404</v>
          </cell>
          <cell r="F3837">
            <v>21377655.23</v>
          </cell>
          <cell r="G3837">
            <v>2.3100000000000002E-2</v>
          </cell>
          <cell r="H3837">
            <v>41151.980000000003</v>
          </cell>
          <cell r="I3837">
            <v>21422218.489999998</v>
          </cell>
          <cell r="J3837">
            <v>2.3100000000000002E-2</v>
          </cell>
          <cell r="K3837">
            <v>41237.770593250003</v>
          </cell>
          <cell r="L3837">
            <v>85.79</v>
          </cell>
        </row>
        <row r="3838">
          <cell r="A3838" t="str">
            <v xml:space="preserve">E353 TSM Sta Eq, Colstrip 3-4 </v>
          </cell>
          <cell r="B3838" t="str">
            <v>E353 TSM Sta Eq, Colstrip 3-4 -11</v>
          </cell>
          <cell r="C3838" t="str">
            <v>403E</v>
          </cell>
          <cell r="E3838">
            <v>43434</v>
          </cell>
          <cell r="F3838">
            <v>21403479.350000001</v>
          </cell>
          <cell r="G3838">
            <v>2.3100000000000002E-2</v>
          </cell>
          <cell r="H3838">
            <v>41201.69</v>
          </cell>
          <cell r="I3838">
            <v>21422218.489999998</v>
          </cell>
          <cell r="J3838">
            <v>2.3100000000000002E-2</v>
          </cell>
          <cell r="K3838">
            <v>41237.770593250003</v>
          </cell>
          <cell r="L3838">
            <v>36.08</v>
          </cell>
        </row>
        <row r="3839">
          <cell r="A3839" t="str">
            <v xml:space="preserve">E353 TSM Sta Eq, Colstrip 3-4 </v>
          </cell>
          <cell r="B3839" t="str">
            <v>E353 TSM Sta Eq, Colstrip 3-4 -12</v>
          </cell>
          <cell r="C3839" t="str">
            <v>403E</v>
          </cell>
          <cell r="E3839">
            <v>43465</v>
          </cell>
          <cell r="F3839">
            <v>21422218.489999998</v>
          </cell>
          <cell r="G3839">
            <v>2.3100000000000002E-2</v>
          </cell>
          <cell r="H3839">
            <v>41237.769999999997</v>
          </cell>
          <cell r="I3839">
            <v>21422218.489999998</v>
          </cell>
          <cell r="J3839">
            <v>2.3100000000000002E-2</v>
          </cell>
          <cell r="K3839">
            <v>41237.770593250003</v>
          </cell>
          <cell r="L3839">
            <v>0</v>
          </cell>
        </row>
        <row r="3840">
          <cell r="A3840" t="str">
            <v>E353 TSM Sta Eq, Colstrip 3-4  Total</v>
          </cell>
          <cell r="C3840" t="str">
            <v>ETSM</v>
          </cell>
          <cell r="E3840" t="str">
            <v>Total</v>
          </cell>
          <cell r="F3840"/>
          <cell r="G3840"/>
          <cell r="H3840">
            <v>491322.58</v>
          </cell>
          <cell r="I3840"/>
          <cell r="J3840">
            <v>0</v>
          </cell>
          <cell r="K3840">
            <v>494853.24711900001</v>
          </cell>
          <cell r="L3840">
            <v>3530.67</v>
          </cell>
        </row>
        <row r="3841">
          <cell r="A3841" t="str">
            <v>E353 TSM Sta Eq, Wild Horse-WindRid</v>
          </cell>
          <cell r="B3841" t="str">
            <v>E353 TSM Sta Eq, Wild Horse-WindRid-1</v>
          </cell>
          <cell r="C3841" t="str">
            <v>403E</v>
          </cell>
          <cell r="E3841">
            <v>43131</v>
          </cell>
          <cell r="F3841">
            <v>3427089.39</v>
          </cell>
          <cell r="G3841">
            <v>2.3100000000000002E-2</v>
          </cell>
          <cell r="H3841">
            <v>6597.1500000000005</v>
          </cell>
          <cell r="I3841">
            <v>3427089.39</v>
          </cell>
          <cell r="J3841">
            <v>2.3100000000000002E-2</v>
          </cell>
          <cell r="K3841">
            <v>6597.1470757500001</v>
          </cell>
          <cell r="L3841">
            <v>0</v>
          </cell>
        </row>
        <row r="3842">
          <cell r="A3842" t="str">
            <v>E353 TSM Sta Eq, Wild Horse-WindRid</v>
          </cell>
          <cell r="B3842" t="str">
            <v>E353 TSM Sta Eq, Wild Horse-WindRid-2</v>
          </cell>
          <cell r="C3842" t="str">
            <v>403E</v>
          </cell>
          <cell r="E3842">
            <v>43159</v>
          </cell>
          <cell r="F3842">
            <v>3427089.39</v>
          </cell>
          <cell r="G3842">
            <v>2.3100000000000002E-2</v>
          </cell>
          <cell r="H3842">
            <v>6597.1500000000005</v>
          </cell>
          <cell r="I3842">
            <v>3427089.39</v>
          </cell>
          <cell r="J3842">
            <v>2.3100000000000002E-2</v>
          </cell>
          <cell r="K3842">
            <v>6597.1470757500001</v>
          </cell>
          <cell r="L3842">
            <v>0</v>
          </cell>
        </row>
        <row r="3843">
          <cell r="A3843" t="str">
            <v>E353 TSM Sta Eq, Wild Horse-WindRid</v>
          </cell>
          <cell r="B3843" t="str">
            <v>E353 TSM Sta Eq, Wild Horse-WindRid-3</v>
          </cell>
          <cell r="C3843" t="str">
            <v>403E</v>
          </cell>
          <cell r="E3843">
            <v>43190</v>
          </cell>
          <cell r="F3843">
            <v>3427089.39</v>
          </cell>
          <cell r="G3843">
            <v>2.3100000000000002E-2</v>
          </cell>
          <cell r="H3843">
            <v>6597.1500000000005</v>
          </cell>
          <cell r="I3843">
            <v>3427089.39</v>
          </cell>
          <cell r="J3843">
            <v>2.3100000000000002E-2</v>
          </cell>
          <cell r="K3843">
            <v>6597.1470757500001</v>
          </cell>
          <cell r="L3843">
            <v>0</v>
          </cell>
        </row>
        <row r="3844">
          <cell r="A3844" t="str">
            <v>E353 TSM Sta Eq, Wild Horse-WindRid</v>
          </cell>
          <cell r="B3844" t="str">
            <v>E353 TSM Sta Eq, Wild Horse-WindRid-4</v>
          </cell>
          <cell r="C3844" t="str">
            <v>403E</v>
          </cell>
          <cell r="E3844">
            <v>43220</v>
          </cell>
          <cell r="F3844">
            <v>3427089.39</v>
          </cell>
          <cell r="G3844">
            <v>2.3100000000000002E-2</v>
          </cell>
          <cell r="H3844">
            <v>6597.1500000000005</v>
          </cell>
          <cell r="I3844">
            <v>3427089.39</v>
          </cell>
          <cell r="J3844">
            <v>2.3100000000000002E-2</v>
          </cell>
          <cell r="K3844">
            <v>6597.1470757500001</v>
          </cell>
          <cell r="L3844">
            <v>0</v>
          </cell>
        </row>
        <row r="3845">
          <cell r="A3845" t="str">
            <v>E353 TSM Sta Eq, Wild Horse-WindRid</v>
          </cell>
          <cell r="B3845" t="str">
            <v>E353 TSM Sta Eq, Wild Horse-WindRid-5</v>
          </cell>
          <cell r="C3845" t="str">
            <v>403E</v>
          </cell>
          <cell r="E3845">
            <v>43251</v>
          </cell>
          <cell r="F3845">
            <v>3427089.39</v>
          </cell>
          <cell r="G3845">
            <v>2.3100000000000002E-2</v>
          </cell>
          <cell r="H3845">
            <v>6597.1500000000005</v>
          </cell>
          <cell r="I3845">
            <v>3427089.39</v>
          </cell>
          <cell r="J3845">
            <v>2.3100000000000002E-2</v>
          </cell>
          <cell r="K3845">
            <v>6597.1470757500001</v>
          </cell>
          <cell r="L3845">
            <v>0</v>
          </cell>
        </row>
        <row r="3846">
          <cell r="A3846" t="str">
            <v>E353 TSM Sta Eq, Wild Horse-WindRid</v>
          </cell>
          <cell r="B3846" t="str">
            <v>E353 TSM Sta Eq, Wild Horse-WindRid-6</v>
          </cell>
          <cell r="C3846" t="str">
            <v>403E</v>
          </cell>
          <cell r="E3846">
            <v>43281</v>
          </cell>
          <cell r="F3846">
            <v>3427089.39</v>
          </cell>
          <cell r="G3846">
            <v>2.3100000000000002E-2</v>
          </cell>
          <cell r="H3846">
            <v>6597.1500000000005</v>
          </cell>
          <cell r="I3846">
            <v>3427089.39</v>
          </cell>
          <cell r="J3846">
            <v>2.3100000000000002E-2</v>
          </cell>
          <cell r="K3846">
            <v>6597.1470757500001</v>
          </cell>
          <cell r="L3846">
            <v>0</v>
          </cell>
        </row>
        <row r="3847">
          <cell r="A3847" t="str">
            <v>E353 TSM Sta Eq, Wild Horse-WindRid</v>
          </cell>
          <cell r="B3847" t="str">
            <v>E353 TSM Sta Eq, Wild Horse-WindRid-7</v>
          </cell>
          <cell r="C3847" t="str">
            <v>403E</v>
          </cell>
          <cell r="E3847">
            <v>43312</v>
          </cell>
          <cell r="F3847">
            <v>3427089.39</v>
          </cell>
          <cell r="G3847">
            <v>2.3100000000000002E-2</v>
          </cell>
          <cell r="H3847">
            <v>6597.1500000000005</v>
          </cell>
          <cell r="I3847">
            <v>3427089.39</v>
          </cell>
          <cell r="J3847">
            <v>2.3100000000000002E-2</v>
          </cell>
          <cell r="K3847">
            <v>6597.1470757500001</v>
          </cell>
          <cell r="L3847">
            <v>0</v>
          </cell>
        </row>
        <row r="3848">
          <cell r="A3848" t="str">
            <v>E353 TSM Sta Eq, Wild Horse-WindRid</v>
          </cell>
          <cell r="B3848" t="str">
            <v>E353 TSM Sta Eq, Wild Horse-WindRid-8</v>
          </cell>
          <cell r="C3848" t="str">
            <v>403E</v>
          </cell>
          <cell r="E3848">
            <v>43343</v>
          </cell>
          <cell r="F3848">
            <v>3427089.39</v>
          </cell>
          <cell r="G3848">
            <v>2.3100000000000002E-2</v>
          </cell>
          <cell r="H3848">
            <v>6597.1500000000005</v>
          </cell>
          <cell r="I3848">
            <v>3427089.39</v>
          </cell>
          <cell r="J3848">
            <v>2.3100000000000002E-2</v>
          </cell>
          <cell r="K3848">
            <v>6597.1470757500001</v>
          </cell>
          <cell r="L3848">
            <v>0</v>
          </cell>
        </row>
        <row r="3849">
          <cell r="A3849" t="str">
            <v>E353 TSM Sta Eq, Wild Horse-WindRid</v>
          </cell>
          <cell r="B3849" t="str">
            <v>E353 TSM Sta Eq, Wild Horse-WindRid-9</v>
          </cell>
          <cell r="C3849" t="str">
            <v>403E</v>
          </cell>
          <cell r="E3849">
            <v>43373</v>
          </cell>
          <cell r="F3849">
            <v>3427089.39</v>
          </cell>
          <cell r="G3849">
            <v>2.3100000000000002E-2</v>
          </cell>
          <cell r="H3849">
            <v>6597.1500000000005</v>
          </cell>
          <cell r="I3849">
            <v>3427089.39</v>
          </cell>
          <cell r="J3849">
            <v>2.3100000000000002E-2</v>
          </cell>
          <cell r="K3849">
            <v>6597.1470757500001</v>
          </cell>
          <cell r="L3849">
            <v>0</v>
          </cell>
        </row>
        <row r="3850">
          <cell r="A3850" t="str">
            <v>E353 TSM Sta Eq, Wild Horse-WindRid</v>
          </cell>
          <cell r="B3850" t="str">
            <v>E353 TSM Sta Eq, Wild Horse-WindRid-10</v>
          </cell>
          <cell r="C3850" t="str">
            <v>403E</v>
          </cell>
          <cell r="E3850">
            <v>43404</v>
          </cell>
          <cell r="F3850">
            <v>3427089.39</v>
          </cell>
          <cell r="G3850">
            <v>2.3100000000000002E-2</v>
          </cell>
          <cell r="H3850">
            <v>6597.1500000000005</v>
          </cell>
          <cell r="I3850">
            <v>3427089.39</v>
          </cell>
          <cell r="J3850">
            <v>2.3100000000000002E-2</v>
          </cell>
          <cell r="K3850">
            <v>6597.1470757500001</v>
          </cell>
          <cell r="L3850">
            <v>0</v>
          </cell>
        </row>
        <row r="3851">
          <cell r="A3851" t="str">
            <v>E353 TSM Sta Eq, Wild Horse-WindRid</v>
          </cell>
          <cell r="B3851" t="str">
            <v>E353 TSM Sta Eq, Wild Horse-WindRid-11</v>
          </cell>
          <cell r="C3851" t="str">
            <v>403E</v>
          </cell>
          <cell r="E3851">
            <v>43434</v>
          </cell>
          <cell r="F3851">
            <v>3427089.39</v>
          </cell>
          <cell r="G3851">
            <v>2.3100000000000002E-2</v>
          </cell>
          <cell r="H3851">
            <v>6597.1500000000005</v>
          </cell>
          <cell r="I3851">
            <v>3427089.39</v>
          </cell>
          <cell r="J3851">
            <v>2.3100000000000002E-2</v>
          </cell>
          <cell r="K3851">
            <v>6597.1470757500001</v>
          </cell>
          <cell r="L3851">
            <v>0</v>
          </cell>
        </row>
        <row r="3852">
          <cell r="A3852" t="str">
            <v>E353 TSM Sta Eq, Wild Horse-WindRid</v>
          </cell>
          <cell r="B3852" t="str">
            <v>E353 TSM Sta Eq, Wild Horse-WindRid-12</v>
          </cell>
          <cell r="C3852" t="str">
            <v>403E</v>
          </cell>
          <cell r="E3852">
            <v>43465</v>
          </cell>
          <cell r="F3852">
            <v>3427089.39</v>
          </cell>
          <cell r="G3852">
            <v>2.3100000000000002E-2</v>
          </cell>
          <cell r="H3852">
            <v>6597.1500000000005</v>
          </cell>
          <cell r="I3852">
            <v>3427089.39</v>
          </cell>
          <cell r="J3852">
            <v>2.3100000000000002E-2</v>
          </cell>
          <cell r="K3852">
            <v>6597.1470757500001</v>
          </cell>
          <cell r="L3852">
            <v>0</v>
          </cell>
        </row>
        <row r="3853">
          <cell r="A3853" t="str">
            <v>E353 TSM Sta Eq, Wild Horse-WindRid Total</v>
          </cell>
          <cell r="C3853" t="str">
            <v>ETSM</v>
          </cell>
          <cell r="E3853" t="str">
            <v>Total</v>
          </cell>
          <cell r="F3853"/>
          <cell r="G3853"/>
          <cell r="H3853">
            <v>79165.799999999988</v>
          </cell>
          <cell r="I3853"/>
          <cell r="J3853">
            <v>0</v>
          </cell>
          <cell r="K3853">
            <v>79165.76490900002</v>
          </cell>
          <cell r="L3853">
            <v>-0.04</v>
          </cell>
        </row>
        <row r="3854">
          <cell r="A3854" t="str">
            <v>E353 TSM Sta Eq, Wind Ridge-NonProj</v>
          </cell>
          <cell r="B3854" t="str">
            <v>E353 TSM Sta Eq, Wind Ridge-NonProj-1</v>
          </cell>
          <cell r="C3854" t="str">
            <v>403E</v>
          </cell>
          <cell r="E3854">
            <v>43131</v>
          </cell>
          <cell r="F3854">
            <v>4292697.96</v>
          </cell>
          <cell r="G3854">
            <v>2.3100000000000002E-2</v>
          </cell>
          <cell r="H3854">
            <v>8263.4500000000007</v>
          </cell>
          <cell r="I3854">
            <v>4292697.96</v>
          </cell>
          <cell r="J3854">
            <v>2.3100000000000002E-2</v>
          </cell>
          <cell r="K3854">
            <v>8263.4435730000005</v>
          </cell>
          <cell r="L3854">
            <v>-0.01</v>
          </cell>
        </row>
        <row r="3855">
          <cell r="A3855" t="str">
            <v>E353 TSM Sta Eq, Wind Ridge-NonProj</v>
          </cell>
          <cell r="B3855" t="str">
            <v>E353 TSM Sta Eq, Wind Ridge-NonProj-2</v>
          </cell>
          <cell r="C3855" t="str">
            <v>403E</v>
          </cell>
          <cell r="E3855">
            <v>43159</v>
          </cell>
          <cell r="F3855">
            <v>4292697.96</v>
          </cell>
          <cell r="G3855">
            <v>2.3100000000000002E-2</v>
          </cell>
          <cell r="H3855">
            <v>8263.4500000000007</v>
          </cell>
          <cell r="I3855">
            <v>4292697.96</v>
          </cell>
          <cell r="J3855">
            <v>2.3100000000000002E-2</v>
          </cell>
          <cell r="K3855">
            <v>8263.4435730000005</v>
          </cell>
          <cell r="L3855">
            <v>-0.01</v>
          </cell>
        </row>
        <row r="3856">
          <cell r="A3856" t="str">
            <v>E353 TSM Sta Eq, Wind Ridge-NonProj</v>
          </cell>
          <cell r="B3856" t="str">
            <v>E353 TSM Sta Eq, Wind Ridge-NonProj-3</v>
          </cell>
          <cell r="C3856" t="str">
            <v>403E</v>
          </cell>
          <cell r="E3856">
            <v>43190</v>
          </cell>
          <cell r="F3856">
            <v>4292697.96</v>
          </cell>
          <cell r="G3856">
            <v>2.3100000000000002E-2</v>
          </cell>
          <cell r="H3856">
            <v>8263.4500000000007</v>
          </cell>
          <cell r="I3856">
            <v>4292697.96</v>
          </cell>
          <cell r="J3856">
            <v>2.3100000000000002E-2</v>
          </cell>
          <cell r="K3856">
            <v>8263.4435730000005</v>
          </cell>
          <cell r="L3856">
            <v>-0.01</v>
          </cell>
        </row>
        <row r="3857">
          <cell r="A3857" t="str">
            <v>E353 TSM Sta Eq, Wind Ridge-NonProj</v>
          </cell>
          <cell r="B3857" t="str">
            <v>E353 TSM Sta Eq, Wind Ridge-NonProj-4</v>
          </cell>
          <cell r="C3857" t="str">
            <v>403E</v>
          </cell>
          <cell r="E3857">
            <v>43220</v>
          </cell>
          <cell r="F3857">
            <v>4292697.96</v>
          </cell>
          <cell r="G3857">
            <v>2.3100000000000002E-2</v>
          </cell>
          <cell r="H3857">
            <v>8263.4500000000007</v>
          </cell>
          <cell r="I3857">
            <v>4292697.96</v>
          </cell>
          <cell r="J3857">
            <v>2.3100000000000002E-2</v>
          </cell>
          <cell r="K3857">
            <v>8263.4435730000005</v>
          </cell>
          <cell r="L3857">
            <v>-0.01</v>
          </cell>
        </row>
        <row r="3858">
          <cell r="A3858" t="str">
            <v>E353 TSM Sta Eq, Wind Ridge-NonProj</v>
          </cell>
          <cell r="B3858" t="str">
            <v>E353 TSM Sta Eq, Wind Ridge-NonProj-5</v>
          </cell>
          <cell r="C3858" t="str">
            <v>403E</v>
          </cell>
          <cell r="E3858">
            <v>43251</v>
          </cell>
          <cell r="F3858">
            <v>4292697.96</v>
          </cell>
          <cell r="G3858">
            <v>2.3100000000000002E-2</v>
          </cell>
          <cell r="H3858">
            <v>8263.4500000000007</v>
          </cell>
          <cell r="I3858">
            <v>4292697.96</v>
          </cell>
          <cell r="J3858">
            <v>2.3100000000000002E-2</v>
          </cell>
          <cell r="K3858">
            <v>8263.4435730000005</v>
          </cell>
          <cell r="L3858">
            <v>-0.01</v>
          </cell>
        </row>
        <row r="3859">
          <cell r="A3859" t="str">
            <v>E353 TSM Sta Eq, Wind Ridge-NonProj</v>
          </cell>
          <cell r="B3859" t="str">
            <v>E353 TSM Sta Eq, Wind Ridge-NonProj-6</v>
          </cell>
          <cell r="C3859" t="str">
            <v>403E</v>
          </cell>
          <cell r="E3859">
            <v>43281</v>
          </cell>
          <cell r="F3859">
            <v>4292697.96</v>
          </cell>
          <cell r="G3859">
            <v>2.3100000000000002E-2</v>
          </cell>
          <cell r="H3859">
            <v>8263.4500000000007</v>
          </cell>
          <cell r="I3859">
            <v>4292697.96</v>
          </cell>
          <cell r="J3859">
            <v>2.3100000000000002E-2</v>
          </cell>
          <cell r="K3859">
            <v>8263.4435730000005</v>
          </cell>
          <cell r="L3859">
            <v>-0.01</v>
          </cell>
        </row>
        <row r="3860">
          <cell r="A3860" t="str">
            <v>E353 TSM Sta Eq, Wind Ridge-NonProj</v>
          </cell>
          <cell r="B3860" t="str">
            <v>E353 TSM Sta Eq, Wind Ridge-NonProj-7</v>
          </cell>
          <cell r="C3860" t="str">
            <v>403E</v>
          </cell>
          <cell r="E3860">
            <v>43312</v>
          </cell>
          <cell r="F3860">
            <v>4292697.96</v>
          </cell>
          <cell r="G3860">
            <v>2.3100000000000002E-2</v>
          </cell>
          <cell r="H3860">
            <v>8263.4500000000007</v>
          </cell>
          <cell r="I3860">
            <v>4292697.96</v>
          </cell>
          <cell r="J3860">
            <v>2.3100000000000002E-2</v>
          </cell>
          <cell r="K3860">
            <v>8263.4435730000005</v>
          </cell>
          <cell r="L3860">
            <v>-0.01</v>
          </cell>
        </row>
        <row r="3861">
          <cell r="A3861" t="str">
            <v>E353 TSM Sta Eq, Wind Ridge-NonProj</v>
          </cell>
          <cell r="B3861" t="str">
            <v>E353 TSM Sta Eq, Wind Ridge-NonProj-8</v>
          </cell>
          <cell r="C3861" t="str">
            <v>403E</v>
          </cell>
          <cell r="E3861">
            <v>43343</v>
          </cell>
          <cell r="F3861">
            <v>4292697.96</v>
          </cell>
          <cell r="G3861">
            <v>2.3100000000000002E-2</v>
          </cell>
          <cell r="H3861">
            <v>8263.4500000000007</v>
          </cell>
          <cell r="I3861">
            <v>4292697.96</v>
          </cell>
          <cell r="J3861">
            <v>2.3100000000000002E-2</v>
          </cell>
          <cell r="K3861">
            <v>8263.4435730000005</v>
          </cell>
          <cell r="L3861">
            <v>-0.01</v>
          </cell>
        </row>
        <row r="3862">
          <cell r="A3862" t="str">
            <v>E353 TSM Sta Eq, Wind Ridge-NonProj</v>
          </cell>
          <cell r="B3862" t="str">
            <v>E353 TSM Sta Eq, Wind Ridge-NonProj-9</v>
          </cell>
          <cell r="C3862" t="str">
            <v>403E</v>
          </cell>
          <cell r="E3862">
            <v>43373</v>
          </cell>
          <cell r="F3862">
            <v>4292697.96</v>
          </cell>
          <cell r="G3862">
            <v>2.3100000000000002E-2</v>
          </cell>
          <cell r="H3862">
            <v>8263.4500000000007</v>
          </cell>
          <cell r="I3862">
            <v>4292697.96</v>
          </cell>
          <cell r="J3862">
            <v>2.3100000000000002E-2</v>
          </cell>
          <cell r="K3862">
            <v>8263.4435730000005</v>
          </cell>
          <cell r="L3862">
            <v>-0.01</v>
          </cell>
        </row>
        <row r="3863">
          <cell r="A3863" t="str">
            <v>E353 TSM Sta Eq, Wind Ridge-NonProj</v>
          </cell>
          <cell r="B3863" t="str">
            <v>E353 TSM Sta Eq, Wind Ridge-NonProj-10</v>
          </cell>
          <cell r="C3863" t="str">
            <v>403E</v>
          </cell>
          <cell r="E3863">
            <v>43404</v>
          </cell>
          <cell r="F3863">
            <v>4292697.96</v>
          </cell>
          <cell r="G3863">
            <v>2.3100000000000002E-2</v>
          </cell>
          <cell r="H3863">
            <v>8263.4500000000007</v>
          </cell>
          <cell r="I3863">
            <v>4292697.96</v>
          </cell>
          <cell r="J3863">
            <v>2.3100000000000002E-2</v>
          </cell>
          <cell r="K3863">
            <v>8263.4435730000005</v>
          </cell>
          <cell r="L3863">
            <v>-0.01</v>
          </cell>
        </row>
        <row r="3864">
          <cell r="A3864" t="str">
            <v>E353 TSM Sta Eq, Wind Ridge-NonProj</v>
          </cell>
          <cell r="B3864" t="str">
            <v>E353 TSM Sta Eq, Wind Ridge-NonProj-11</v>
          </cell>
          <cell r="C3864" t="str">
            <v>403E</v>
          </cell>
          <cell r="E3864">
            <v>43434</v>
          </cell>
          <cell r="F3864">
            <v>4292697.96</v>
          </cell>
          <cell r="G3864">
            <v>2.3100000000000002E-2</v>
          </cell>
          <cell r="H3864">
            <v>8263.4500000000007</v>
          </cell>
          <cell r="I3864">
            <v>4292697.96</v>
          </cell>
          <cell r="J3864">
            <v>2.3100000000000002E-2</v>
          </cell>
          <cell r="K3864">
            <v>8263.4435730000005</v>
          </cell>
          <cell r="L3864">
            <v>-0.01</v>
          </cell>
        </row>
        <row r="3865">
          <cell r="A3865" t="str">
            <v>E353 TSM Sta Eq, Wind Ridge-NonProj</v>
          </cell>
          <cell r="B3865" t="str">
            <v>E353 TSM Sta Eq, Wind Ridge-NonProj-12</v>
          </cell>
          <cell r="C3865" t="str">
            <v>403E</v>
          </cell>
          <cell r="E3865">
            <v>43465</v>
          </cell>
          <cell r="F3865">
            <v>4292697.96</v>
          </cell>
          <cell r="G3865">
            <v>2.3100000000000002E-2</v>
          </cell>
          <cell r="H3865">
            <v>8263.4500000000007</v>
          </cell>
          <cell r="I3865">
            <v>4292697.96</v>
          </cell>
          <cell r="J3865">
            <v>2.3100000000000002E-2</v>
          </cell>
          <cell r="K3865">
            <v>8263.4435730000005</v>
          </cell>
          <cell r="L3865">
            <v>-0.01</v>
          </cell>
        </row>
        <row r="3866">
          <cell r="A3866" t="str">
            <v>E353 TSM Sta Eq, Wind Ridge-NonProj Total</v>
          </cell>
          <cell r="C3866" t="str">
            <v>ETSM</v>
          </cell>
          <cell r="E3866" t="str">
            <v>Total</v>
          </cell>
          <cell r="F3866"/>
          <cell r="G3866"/>
          <cell r="H3866">
            <v>99161.39999999998</v>
          </cell>
          <cell r="I3866"/>
          <cell r="J3866">
            <v>0</v>
          </cell>
          <cell r="K3866">
            <v>99161.322875999977</v>
          </cell>
          <cell r="L3866">
            <v>-0.08</v>
          </cell>
        </row>
        <row r="3867">
          <cell r="A3867" t="str">
            <v>E353 TSM Station Equipment</v>
          </cell>
          <cell r="B3867" t="str">
            <v>E353 TSM Station Equipment-1</v>
          </cell>
          <cell r="C3867" t="str">
            <v>403E</v>
          </cell>
          <cell r="E3867">
            <v>43131</v>
          </cell>
          <cell r="F3867">
            <v>254738723.96000001</v>
          </cell>
          <cell r="G3867">
            <v>2.3100000000000002E-2</v>
          </cell>
          <cell r="H3867">
            <v>490372.04000000004</v>
          </cell>
          <cell r="I3867">
            <v>104786220.31999999</v>
          </cell>
          <cell r="J3867">
            <v>2.3100000000000002E-2</v>
          </cell>
          <cell r="K3867">
            <v>201713.474116</v>
          </cell>
          <cell r="L3867">
            <v>-288658.57</v>
          </cell>
        </row>
        <row r="3868">
          <cell r="A3868" t="str">
            <v>E353 TSM Station Equipment</v>
          </cell>
          <cell r="B3868" t="str">
            <v>E353 TSM Station Equipment-2</v>
          </cell>
          <cell r="C3868" t="str">
            <v>403E</v>
          </cell>
          <cell r="E3868">
            <v>43159</v>
          </cell>
          <cell r="F3868">
            <v>254286274.12</v>
          </cell>
          <cell r="G3868">
            <v>2.3100000000000002E-2</v>
          </cell>
          <cell r="H3868">
            <v>489501.07999999996</v>
          </cell>
          <cell r="I3868">
            <v>104786220.31999999</v>
          </cell>
          <cell r="J3868">
            <v>2.3100000000000002E-2</v>
          </cell>
          <cell r="K3868">
            <v>201713.474116</v>
          </cell>
          <cell r="L3868">
            <v>-287787.61</v>
          </cell>
        </row>
        <row r="3869">
          <cell r="A3869" t="str">
            <v>E353 TSM Station Equipment</v>
          </cell>
          <cell r="B3869" t="str">
            <v>E353 TSM Station Equipment-3</v>
          </cell>
          <cell r="C3869" t="str">
            <v>403E</v>
          </cell>
          <cell r="E3869">
            <v>43190</v>
          </cell>
          <cell r="F3869">
            <v>254376065.91</v>
          </cell>
          <cell r="G3869">
            <v>2.3100000000000002E-2</v>
          </cell>
          <cell r="H3869">
            <v>489673.92</v>
          </cell>
          <cell r="I3869">
            <v>104786220.31999999</v>
          </cell>
          <cell r="J3869">
            <v>2.3100000000000002E-2</v>
          </cell>
          <cell r="K3869">
            <v>201713.474116</v>
          </cell>
          <cell r="L3869">
            <v>-287960.45</v>
          </cell>
        </row>
        <row r="3870">
          <cell r="A3870" t="str">
            <v>E353 TSM Station Equipment</v>
          </cell>
          <cell r="B3870" t="str">
            <v>E353 TSM Station Equipment-4</v>
          </cell>
          <cell r="C3870" t="str">
            <v>403E</v>
          </cell>
          <cell r="E3870">
            <v>43220</v>
          </cell>
          <cell r="F3870">
            <v>92053844.400000006</v>
          </cell>
          <cell r="G3870">
            <v>2.3100000000000002E-2</v>
          </cell>
          <cell r="H3870">
            <v>177203.65000000002</v>
          </cell>
          <cell r="I3870">
            <v>104786220.31999999</v>
          </cell>
          <cell r="J3870">
            <v>2.3100000000000002E-2</v>
          </cell>
          <cell r="K3870">
            <v>201713.474116</v>
          </cell>
          <cell r="L3870">
            <v>24509.82</v>
          </cell>
        </row>
        <row r="3871">
          <cell r="A3871" t="str">
            <v>E353 TSM Station Equipment</v>
          </cell>
          <cell r="B3871" t="str">
            <v>E353 TSM Station Equipment-5</v>
          </cell>
          <cell r="C3871" t="str">
            <v>403E</v>
          </cell>
          <cell r="E3871">
            <v>43251</v>
          </cell>
          <cell r="F3871">
            <v>97614777.189999998</v>
          </cell>
          <cell r="G3871">
            <v>2.3100000000000002E-2</v>
          </cell>
          <cell r="H3871">
            <v>187908.44</v>
          </cell>
          <cell r="I3871">
            <v>104786220.31999999</v>
          </cell>
          <cell r="J3871">
            <v>2.3100000000000002E-2</v>
          </cell>
          <cell r="K3871">
            <v>201713.474116</v>
          </cell>
          <cell r="L3871">
            <v>13805.03</v>
          </cell>
        </row>
        <row r="3872">
          <cell r="A3872" t="str">
            <v>E353 TSM Station Equipment</v>
          </cell>
          <cell r="B3872" t="str">
            <v>E353 TSM Station Equipment-6</v>
          </cell>
          <cell r="C3872" t="str">
            <v>403E</v>
          </cell>
          <cell r="E3872">
            <v>43281</v>
          </cell>
          <cell r="F3872">
            <v>103178483.65000001</v>
          </cell>
          <cell r="G3872">
            <v>2.3100000000000002E-2</v>
          </cell>
          <cell r="H3872">
            <v>198618.58000000002</v>
          </cell>
          <cell r="I3872">
            <v>104786220.31999999</v>
          </cell>
          <cell r="J3872">
            <v>2.3100000000000002E-2</v>
          </cell>
          <cell r="K3872">
            <v>201713.474116</v>
          </cell>
          <cell r="L3872">
            <v>3094.89</v>
          </cell>
        </row>
        <row r="3873">
          <cell r="A3873" t="str">
            <v>E353 TSM Station Equipment</v>
          </cell>
          <cell r="B3873" t="str">
            <v>E353 TSM Station Equipment-7</v>
          </cell>
          <cell r="C3873" t="str">
            <v>403E</v>
          </cell>
          <cell r="E3873">
            <v>43312</v>
          </cell>
          <cell r="F3873">
            <v>103889308.98999999</v>
          </cell>
          <cell r="G3873">
            <v>2.3100000000000002E-2</v>
          </cell>
          <cell r="H3873">
            <v>199986.91999999998</v>
          </cell>
          <cell r="I3873">
            <v>104786220.31999999</v>
          </cell>
          <cell r="J3873">
            <v>2.3100000000000002E-2</v>
          </cell>
          <cell r="K3873">
            <v>201713.474116</v>
          </cell>
          <cell r="L3873">
            <v>1726.55</v>
          </cell>
        </row>
        <row r="3874">
          <cell r="A3874" t="str">
            <v>E353 TSM Station Equipment</v>
          </cell>
          <cell r="B3874" t="str">
            <v>E353 TSM Station Equipment-8</v>
          </cell>
          <cell r="C3874" t="str">
            <v>403E</v>
          </cell>
          <cell r="E3874">
            <v>43343</v>
          </cell>
          <cell r="F3874">
            <v>104652747.72</v>
          </cell>
          <cell r="G3874">
            <v>2.3100000000000002E-2</v>
          </cell>
          <cell r="H3874">
            <v>201456.54</v>
          </cell>
          <cell r="I3874">
            <v>104786220.31999999</v>
          </cell>
          <cell r="J3874">
            <v>2.3100000000000002E-2</v>
          </cell>
          <cell r="K3874">
            <v>201713.474116</v>
          </cell>
          <cell r="L3874">
            <v>256.93</v>
          </cell>
        </row>
        <row r="3875">
          <cell r="A3875" t="str">
            <v>E353 TSM Station Equipment</v>
          </cell>
          <cell r="B3875" t="str">
            <v>E353 TSM Station Equipment-9</v>
          </cell>
          <cell r="C3875" t="str">
            <v>403E</v>
          </cell>
          <cell r="E3875">
            <v>43373</v>
          </cell>
          <cell r="F3875">
            <v>104748967.09</v>
          </cell>
          <cell r="G3875">
            <v>2.3100000000000002E-2</v>
          </cell>
          <cell r="H3875">
            <v>201641.75999999998</v>
          </cell>
          <cell r="I3875">
            <v>104786220.31999999</v>
          </cell>
          <cell r="J3875">
            <v>2.3100000000000002E-2</v>
          </cell>
          <cell r="K3875">
            <v>201713.474116</v>
          </cell>
          <cell r="L3875">
            <v>71.709999999999994</v>
          </cell>
        </row>
        <row r="3876">
          <cell r="A3876" t="str">
            <v>E353 TSM Station Equipment</v>
          </cell>
          <cell r="B3876" t="str">
            <v>E353 TSM Station Equipment-10</v>
          </cell>
          <cell r="C3876" t="str">
            <v>403E</v>
          </cell>
          <cell r="E3876">
            <v>43404</v>
          </cell>
          <cell r="F3876">
            <v>104787822.88</v>
          </cell>
          <cell r="G3876">
            <v>2.3100000000000002E-2</v>
          </cell>
          <cell r="H3876">
            <v>201716.56</v>
          </cell>
          <cell r="I3876">
            <v>104786220.31999999</v>
          </cell>
          <cell r="J3876">
            <v>2.3100000000000002E-2</v>
          </cell>
          <cell r="K3876">
            <v>201713.474116</v>
          </cell>
          <cell r="L3876">
            <v>-3.09</v>
          </cell>
        </row>
        <row r="3877">
          <cell r="A3877" t="str">
            <v>E353 TSM Station Equipment</v>
          </cell>
          <cell r="B3877" t="str">
            <v>E353 TSM Station Equipment-11</v>
          </cell>
          <cell r="C3877" t="str">
            <v>403E</v>
          </cell>
          <cell r="E3877">
            <v>43434</v>
          </cell>
          <cell r="F3877">
            <v>104785905.64</v>
          </cell>
          <cell r="G3877">
            <v>2.3100000000000002E-2</v>
          </cell>
          <cell r="H3877">
            <v>201712.87</v>
          </cell>
          <cell r="I3877">
            <v>104786220.31999999</v>
          </cell>
          <cell r="J3877">
            <v>2.3100000000000002E-2</v>
          </cell>
          <cell r="K3877">
            <v>201713.474116</v>
          </cell>
          <cell r="L3877">
            <v>0.6</v>
          </cell>
        </row>
        <row r="3878">
          <cell r="A3878" t="str">
            <v>E353 TSM Station Equipment</v>
          </cell>
          <cell r="B3878" t="str">
            <v>E353 TSM Station Equipment-12</v>
          </cell>
          <cell r="C3878" t="str">
            <v>403E</v>
          </cell>
          <cell r="E3878">
            <v>43465</v>
          </cell>
          <cell r="F3878">
            <v>104786220.31999999</v>
          </cell>
          <cell r="G3878">
            <v>2.3100000000000002E-2</v>
          </cell>
          <cell r="H3878">
            <v>201713.47</v>
          </cell>
          <cell r="I3878">
            <v>104786220.31999999</v>
          </cell>
          <cell r="J3878">
            <v>2.3100000000000002E-2</v>
          </cell>
          <cell r="K3878">
            <v>201713.474116</v>
          </cell>
          <cell r="L3878">
            <v>0</v>
          </cell>
        </row>
        <row r="3879">
          <cell r="A3879" t="str">
            <v>E353 TSM Station Equipment Total</v>
          </cell>
          <cell r="C3879" t="str">
            <v>ETSM</v>
          </cell>
          <cell r="E3879" t="str">
            <v>Total</v>
          </cell>
          <cell r="F3879"/>
          <cell r="G3879"/>
          <cell r="H3879">
            <v>3241505.83</v>
          </cell>
          <cell r="I3879"/>
          <cell r="J3879">
            <v>0</v>
          </cell>
          <cell r="K3879">
            <v>2420561.6893919995</v>
          </cell>
          <cell r="L3879">
            <v>-820944.14</v>
          </cell>
        </row>
        <row r="3880">
          <cell r="A3880" t="str">
            <v>E3536 TSM Sta Eq, Sumas SMS</v>
          </cell>
          <cell r="B3880" t="str">
            <v>E3536 TSM Sta Eq, Sumas SMS-1</v>
          </cell>
          <cell r="C3880" t="str">
            <v>403E</v>
          </cell>
          <cell r="E3880">
            <v>43131</v>
          </cell>
          <cell r="F3880">
            <v>573151.75</v>
          </cell>
          <cell r="G3880">
            <v>2.4500000000000001E-2</v>
          </cell>
          <cell r="H3880">
            <v>1170.18</v>
          </cell>
          <cell r="I3880">
            <v>573151.75</v>
          </cell>
          <cell r="J3880">
            <v>2.4500000000000001E-2</v>
          </cell>
          <cell r="K3880">
            <v>1170.1848229166667</v>
          </cell>
          <cell r="L3880">
            <v>0</v>
          </cell>
        </row>
        <row r="3881">
          <cell r="A3881" t="str">
            <v>E3536 TSM Sta Eq, Sumas SMS</v>
          </cell>
          <cell r="B3881" t="str">
            <v>E3536 TSM Sta Eq, Sumas SMS-2</v>
          </cell>
          <cell r="C3881" t="str">
            <v>403E</v>
          </cell>
          <cell r="E3881">
            <v>43159</v>
          </cell>
          <cell r="F3881">
            <v>573151.75</v>
          </cell>
          <cell r="G3881">
            <v>2.4500000000000001E-2</v>
          </cell>
          <cell r="H3881">
            <v>1170.18</v>
          </cell>
          <cell r="I3881">
            <v>573151.75</v>
          </cell>
          <cell r="J3881">
            <v>2.4500000000000001E-2</v>
          </cell>
          <cell r="K3881">
            <v>1170.1848229166667</v>
          </cell>
          <cell r="L3881">
            <v>0</v>
          </cell>
        </row>
        <row r="3882">
          <cell r="A3882" t="str">
            <v>E3536 TSM Sta Eq, Sumas SMS</v>
          </cell>
          <cell r="B3882" t="str">
            <v>E3536 TSM Sta Eq, Sumas SMS-3</v>
          </cell>
          <cell r="C3882" t="str">
            <v>403E</v>
          </cell>
          <cell r="E3882">
            <v>43190</v>
          </cell>
          <cell r="F3882">
            <v>573151.75</v>
          </cell>
          <cell r="G3882">
            <v>2.4500000000000001E-2</v>
          </cell>
          <cell r="H3882">
            <v>1170.18</v>
          </cell>
          <cell r="I3882">
            <v>573151.75</v>
          </cell>
          <cell r="J3882">
            <v>2.4500000000000001E-2</v>
          </cell>
          <cell r="K3882">
            <v>1170.1848229166667</v>
          </cell>
          <cell r="L3882">
            <v>0</v>
          </cell>
        </row>
        <row r="3883">
          <cell r="A3883" t="str">
            <v>E3536 TSM Sta Eq, Sumas SMS</v>
          </cell>
          <cell r="B3883" t="str">
            <v>E3536 TSM Sta Eq, Sumas SMS-4</v>
          </cell>
          <cell r="C3883" t="str">
            <v>403E</v>
          </cell>
          <cell r="E3883">
            <v>43220</v>
          </cell>
          <cell r="F3883">
            <v>573151.75</v>
          </cell>
          <cell r="G3883">
            <v>2.4500000000000001E-2</v>
          </cell>
          <cell r="H3883">
            <v>1170.18</v>
          </cell>
          <cell r="I3883">
            <v>573151.75</v>
          </cell>
          <cell r="J3883">
            <v>2.4500000000000001E-2</v>
          </cell>
          <cell r="K3883">
            <v>1170.1848229166667</v>
          </cell>
          <cell r="L3883">
            <v>0</v>
          </cell>
        </row>
        <row r="3884">
          <cell r="A3884" t="str">
            <v>E3536 TSM Sta Eq, Sumas SMS</v>
          </cell>
          <cell r="B3884" t="str">
            <v>E3536 TSM Sta Eq, Sumas SMS-5</v>
          </cell>
          <cell r="C3884" t="str">
            <v>403E</v>
          </cell>
          <cell r="E3884">
            <v>43251</v>
          </cell>
          <cell r="F3884">
            <v>573151.75</v>
          </cell>
          <cell r="G3884">
            <v>2.4500000000000001E-2</v>
          </cell>
          <cell r="H3884">
            <v>1170.18</v>
          </cell>
          <cell r="I3884">
            <v>573151.75</v>
          </cell>
          <cell r="J3884">
            <v>2.4500000000000001E-2</v>
          </cell>
          <cell r="K3884">
            <v>1170.1848229166667</v>
          </cell>
          <cell r="L3884">
            <v>0</v>
          </cell>
        </row>
        <row r="3885">
          <cell r="A3885" t="str">
            <v>E3536 TSM Sta Eq, Sumas SMS</v>
          </cell>
          <cell r="B3885" t="str">
            <v>E3536 TSM Sta Eq, Sumas SMS-6</v>
          </cell>
          <cell r="C3885" t="str">
            <v>403E</v>
          </cell>
          <cell r="E3885">
            <v>43281</v>
          </cell>
          <cell r="F3885">
            <v>573151.75</v>
          </cell>
          <cell r="G3885">
            <v>2.4500000000000001E-2</v>
          </cell>
          <cell r="H3885">
            <v>1170.18</v>
          </cell>
          <cell r="I3885">
            <v>573151.75</v>
          </cell>
          <cell r="J3885">
            <v>2.4500000000000001E-2</v>
          </cell>
          <cell r="K3885">
            <v>1170.1848229166667</v>
          </cell>
          <cell r="L3885">
            <v>0</v>
          </cell>
        </row>
        <row r="3886">
          <cell r="A3886" t="str">
            <v>E3536 TSM Sta Eq, Sumas SMS</v>
          </cell>
          <cell r="B3886" t="str">
            <v>E3536 TSM Sta Eq, Sumas SMS-7</v>
          </cell>
          <cell r="C3886" t="str">
            <v>403E</v>
          </cell>
          <cell r="E3886">
            <v>43312</v>
          </cell>
          <cell r="F3886">
            <v>573151.75</v>
          </cell>
          <cell r="G3886">
            <v>2.4500000000000001E-2</v>
          </cell>
          <cell r="H3886">
            <v>1170.18</v>
          </cell>
          <cell r="I3886">
            <v>573151.75</v>
          </cell>
          <cell r="J3886">
            <v>2.4500000000000001E-2</v>
          </cell>
          <cell r="K3886">
            <v>1170.1848229166667</v>
          </cell>
          <cell r="L3886">
            <v>0</v>
          </cell>
        </row>
        <row r="3887">
          <cell r="A3887" t="str">
            <v>E3536 TSM Sta Eq, Sumas SMS</v>
          </cell>
          <cell r="B3887" t="str">
            <v>E3536 TSM Sta Eq, Sumas SMS-8</v>
          </cell>
          <cell r="C3887" t="str">
            <v>403E</v>
          </cell>
          <cell r="E3887">
            <v>43343</v>
          </cell>
          <cell r="F3887">
            <v>573151.75</v>
          </cell>
          <cell r="G3887">
            <v>2.4500000000000001E-2</v>
          </cell>
          <cell r="H3887">
            <v>1170.18</v>
          </cell>
          <cell r="I3887">
            <v>573151.75</v>
          </cell>
          <cell r="J3887">
            <v>2.4500000000000001E-2</v>
          </cell>
          <cell r="K3887">
            <v>1170.1848229166667</v>
          </cell>
          <cell r="L3887">
            <v>0</v>
          </cell>
        </row>
        <row r="3888">
          <cell r="A3888" t="str">
            <v>E3536 TSM Sta Eq, Sumas SMS</v>
          </cell>
          <cell r="B3888" t="str">
            <v>E3536 TSM Sta Eq, Sumas SMS-9</v>
          </cell>
          <cell r="C3888" t="str">
            <v>403E</v>
          </cell>
          <cell r="E3888">
            <v>43373</v>
          </cell>
          <cell r="F3888">
            <v>573151.75</v>
          </cell>
          <cell r="G3888">
            <v>2.4500000000000001E-2</v>
          </cell>
          <cell r="H3888">
            <v>1170.18</v>
          </cell>
          <cell r="I3888">
            <v>573151.75</v>
          </cell>
          <cell r="J3888">
            <v>2.4500000000000001E-2</v>
          </cell>
          <cell r="K3888">
            <v>1170.1848229166667</v>
          </cell>
          <cell r="L3888">
            <v>0</v>
          </cell>
        </row>
        <row r="3889">
          <cell r="A3889" t="str">
            <v>E3536 TSM Sta Eq, Sumas SMS</v>
          </cell>
          <cell r="B3889" t="str">
            <v>E3536 TSM Sta Eq, Sumas SMS-10</v>
          </cell>
          <cell r="C3889" t="str">
            <v>403E</v>
          </cell>
          <cell r="E3889">
            <v>43404</v>
          </cell>
          <cell r="F3889">
            <v>573151.75</v>
          </cell>
          <cell r="G3889">
            <v>2.4500000000000001E-2</v>
          </cell>
          <cell r="H3889">
            <v>1170.18</v>
          </cell>
          <cell r="I3889">
            <v>573151.75</v>
          </cell>
          <cell r="J3889">
            <v>2.4500000000000001E-2</v>
          </cell>
          <cell r="K3889">
            <v>1170.1848229166667</v>
          </cell>
          <cell r="L3889">
            <v>0</v>
          </cell>
        </row>
        <row r="3890">
          <cell r="A3890" t="str">
            <v>E3536 TSM Sta Eq, Sumas SMS</v>
          </cell>
          <cell r="B3890" t="str">
            <v>E3536 TSM Sta Eq, Sumas SMS-11</v>
          </cell>
          <cell r="C3890" t="str">
            <v>403E</v>
          </cell>
          <cell r="E3890">
            <v>43434</v>
          </cell>
          <cell r="F3890">
            <v>573151.75</v>
          </cell>
          <cell r="G3890">
            <v>2.4500000000000001E-2</v>
          </cell>
          <cell r="H3890">
            <v>1170.18</v>
          </cell>
          <cell r="I3890">
            <v>573151.75</v>
          </cell>
          <cell r="J3890">
            <v>2.4500000000000001E-2</v>
          </cell>
          <cell r="K3890">
            <v>1170.1848229166667</v>
          </cell>
          <cell r="L3890">
            <v>0</v>
          </cell>
        </row>
        <row r="3891">
          <cell r="A3891" t="str">
            <v>E3536 TSM Sta Eq, Sumas SMS</v>
          </cell>
          <cell r="B3891" t="str">
            <v>E3536 TSM Sta Eq, Sumas SMS-12</v>
          </cell>
          <cell r="C3891" t="str">
            <v>403E</v>
          </cell>
          <cell r="E3891">
            <v>43465</v>
          </cell>
          <cell r="F3891">
            <v>573151.75</v>
          </cell>
          <cell r="G3891">
            <v>2.4500000000000001E-2</v>
          </cell>
          <cell r="H3891">
            <v>1170.18</v>
          </cell>
          <cell r="I3891">
            <v>573151.75</v>
          </cell>
          <cell r="J3891">
            <v>2.4500000000000001E-2</v>
          </cell>
          <cell r="K3891">
            <v>1170.1848229166667</v>
          </cell>
          <cell r="L3891">
            <v>0</v>
          </cell>
        </row>
        <row r="3892">
          <cell r="A3892" t="str">
            <v>E3536 TSM Sta Eq, Sumas SMS Total</v>
          </cell>
          <cell r="C3892" t="str">
            <v>ETSM</v>
          </cell>
          <cell r="E3892" t="str">
            <v>Total</v>
          </cell>
          <cell r="F3892"/>
          <cell r="G3892"/>
          <cell r="H3892">
            <v>14042.160000000002</v>
          </cell>
          <cell r="I3892"/>
          <cell r="J3892">
            <v>0</v>
          </cell>
          <cell r="K3892">
            <v>14042.217874999997</v>
          </cell>
          <cell r="L3892">
            <v>0.06</v>
          </cell>
        </row>
        <row r="3893">
          <cell r="A3893" t="str">
            <v>E3536 TSM Substation Equipment</v>
          </cell>
          <cell r="B3893" t="str">
            <v>E3536 TSM Substation Equipment-1</v>
          </cell>
          <cell r="C3893" t="str">
            <v>403E</v>
          </cell>
          <cell r="E3893">
            <v>43131</v>
          </cell>
          <cell r="F3893">
            <v>0</v>
          </cell>
          <cell r="G3893">
            <v>2.4500000000000001E-2</v>
          </cell>
          <cell r="H3893">
            <v>0</v>
          </cell>
          <cell r="I3893">
            <v>162104881.19</v>
          </cell>
          <cell r="J3893">
            <v>2.4500000000000001E-2</v>
          </cell>
          <cell r="K3893">
            <v>330964.13242958335</v>
          </cell>
          <cell r="L3893">
            <v>330964.13</v>
          </cell>
        </row>
        <row r="3894">
          <cell r="A3894" t="str">
            <v>E3536 TSM Substation Equipment</v>
          </cell>
          <cell r="B3894" t="str">
            <v>E3536 TSM Substation Equipment-2</v>
          </cell>
          <cell r="C3894" t="str">
            <v>403E</v>
          </cell>
          <cell r="E3894">
            <v>43159</v>
          </cell>
          <cell r="F3894">
            <v>0</v>
          </cell>
          <cell r="G3894">
            <v>2.4500000000000001E-2</v>
          </cell>
          <cell r="H3894">
            <v>0</v>
          </cell>
          <cell r="I3894">
            <v>162104881.19</v>
          </cell>
          <cell r="J3894">
            <v>2.4500000000000001E-2</v>
          </cell>
          <cell r="K3894">
            <v>330964.13242958335</v>
          </cell>
          <cell r="L3894">
            <v>330964.13</v>
          </cell>
        </row>
        <row r="3895">
          <cell r="A3895" t="str">
            <v>E3536 TSM Substation Equipment</v>
          </cell>
          <cell r="B3895" t="str">
            <v>E3536 TSM Substation Equipment-3</v>
          </cell>
          <cell r="C3895" t="str">
            <v>403E</v>
          </cell>
          <cell r="E3895">
            <v>43190</v>
          </cell>
          <cell r="F3895">
            <v>0</v>
          </cell>
          <cell r="G3895">
            <v>2.4500000000000001E-2</v>
          </cell>
          <cell r="H3895">
            <v>0</v>
          </cell>
          <cell r="I3895">
            <v>162104881.19</v>
          </cell>
          <cell r="J3895">
            <v>2.4500000000000001E-2</v>
          </cell>
          <cell r="K3895">
            <v>330964.13242958335</v>
          </cell>
          <cell r="L3895">
            <v>330964.13</v>
          </cell>
        </row>
        <row r="3896">
          <cell r="A3896" t="str">
            <v>E3536 TSM Substation Equipment</v>
          </cell>
          <cell r="B3896" t="str">
            <v>E3536 TSM Substation Equipment-4</v>
          </cell>
          <cell r="C3896" t="str">
            <v>403E</v>
          </cell>
          <cell r="E3896">
            <v>43220</v>
          </cell>
          <cell r="F3896">
            <v>164149446.71000001</v>
          </cell>
          <cell r="G3896">
            <v>2.4500000000000001E-2</v>
          </cell>
          <cell r="H3896">
            <v>335138.45</v>
          </cell>
          <cell r="I3896">
            <v>162104881.19</v>
          </cell>
          <cell r="J3896">
            <v>2.4500000000000001E-2</v>
          </cell>
          <cell r="K3896">
            <v>330964.13242958335</v>
          </cell>
          <cell r="L3896">
            <v>-4174.32</v>
          </cell>
        </row>
        <row r="3897">
          <cell r="A3897" t="str">
            <v>E3536 TSM Substation Equipment</v>
          </cell>
          <cell r="B3897" t="str">
            <v>E3536 TSM Substation Equipment-5</v>
          </cell>
          <cell r="C3897" t="str">
            <v>403E</v>
          </cell>
          <cell r="E3897">
            <v>43251</v>
          </cell>
          <cell r="F3897">
            <v>158433603.52000001</v>
          </cell>
          <cell r="G3897">
            <v>2.4500000000000001E-2</v>
          </cell>
          <cell r="H3897">
            <v>323468.61</v>
          </cell>
          <cell r="I3897">
            <v>162104881.19</v>
          </cell>
          <cell r="J3897">
            <v>2.4500000000000001E-2</v>
          </cell>
          <cell r="K3897">
            <v>330964.13242958335</v>
          </cell>
          <cell r="L3897">
            <v>7495.52</v>
          </cell>
        </row>
        <row r="3898">
          <cell r="A3898" t="str">
            <v>E3536 TSM Substation Equipment</v>
          </cell>
          <cell r="B3898" t="str">
            <v>E3536 TSM Substation Equipment-6</v>
          </cell>
          <cell r="C3898" t="str">
            <v>403E</v>
          </cell>
          <cell r="E3898">
            <v>43281</v>
          </cell>
          <cell r="F3898">
            <v>151151511.41999999</v>
          </cell>
          <cell r="G3898">
            <v>2.4500000000000001E-2</v>
          </cell>
          <cell r="H3898">
            <v>308601</v>
          </cell>
          <cell r="I3898">
            <v>162104881.19</v>
          </cell>
          <cell r="J3898">
            <v>2.4500000000000001E-2</v>
          </cell>
          <cell r="K3898">
            <v>330964.13242958335</v>
          </cell>
          <cell r="L3898">
            <v>22363.13</v>
          </cell>
        </row>
        <row r="3899">
          <cell r="A3899" t="str">
            <v>E3536 TSM Substation Equipment</v>
          </cell>
          <cell r="B3899" t="str">
            <v>E3536 TSM Substation Equipment-7</v>
          </cell>
          <cell r="C3899" t="str">
            <v>403E</v>
          </cell>
          <cell r="E3899">
            <v>43312</v>
          </cell>
          <cell r="F3899">
            <v>150795468.30000001</v>
          </cell>
          <cell r="G3899">
            <v>2.4500000000000001E-2</v>
          </cell>
          <cell r="H3899">
            <v>307874.08</v>
          </cell>
          <cell r="I3899">
            <v>162104881.19</v>
          </cell>
          <cell r="J3899">
            <v>2.4500000000000001E-2</v>
          </cell>
          <cell r="K3899">
            <v>330964.13242958335</v>
          </cell>
          <cell r="L3899">
            <v>23090.05</v>
          </cell>
        </row>
        <row r="3900">
          <cell r="A3900" t="str">
            <v>E3536 TSM Substation Equipment</v>
          </cell>
          <cell r="B3900" t="str">
            <v>E3536 TSM Substation Equipment-8</v>
          </cell>
          <cell r="C3900" t="str">
            <v>403E</v>
          </cell>
          <cell r="E3900">
            <v>43343</v>
          </cell>
          <cell r="F3900">
            <v>150411813.02000001</v>
          </cell>
          <cell r="G3900">
            <v>2.4500000000000001E-2</v>
          </cell>
          <cell r="H3900">
            <v>307090.78000000003</v>
          </cell>
          <cell r="I3900">
            <v>162104881.19</v>
          </cell>
          <cell r="J3900">
            <v>2.4500000000000001E-2</v>
          </cell>
          <cell r="K3900">
            <v>330964.13242958335</v>
          </cell>
          <cell r="L3900">
            <v>23873.35</v>
          </cell>
        </row>
        <row r="3901">
          <cell r="A3901" t="str">
            <v>E3536 TSM Substation Equipment</v>
          </cell>
          <cell r="B3901" t="str">
            <v>E3536 TSM Substation Equipment-9</v>
          </cell>
          <cell r="C3901" t="str">
            <v>403E</v>
          </cell>
          <cell r="E3901">
            <v>43373</v>
          </cell>
          <cell r="F3901">
            <v>150640655.78</v>
          </cell>
          <cell r="G3901">
            <v>2.4500000000000001E-2</v>
          </cell>
          <cell r="H3901">
            <v>307558.01</v>
          </cell>
          <cell r="I3901">
            <v>162104881.19</v>
          </cell>
          <cell r="J3901">
            <v>2.4500000000000001E-2</v>
          </cell>
          <cell r="K3901">
            <v>330964.13242958335</v>
          </cell>
          <cell r="L3901">
            <v>23406.12</v>
          </cell>
        </row>
        <row r="3902">
          <cell r="A3902" t="str">
            <v>E3536 TSM Substation Equipment</v>
          </cell>
          <cell r="B3902" t="str">
            <v>E3536 TSM Substation Equipment-10</v>
          </cell>
          <cell r="C3902" t="str">
            <v>403E</v>
          </cell>
          <cell r="E3902">
            <v>43404</v>
          </cell>
          <cell r="F3902">
            <v>155398476.56999999</v>
          </cell>
          <cell r="G3902">
            <v>2.4500000000000001E-2</v>
          </cell>
          <cell r="H3902">
            <v>317271.89</v>
          </cell>
          <cell r="I3902">
            <v>162104881.19</v>
          </cell>
          <cell r="J3902">
            <v>2.4500000000000001E-2</v>
          </cell>
          <cell r="K3902">
            <v>330964.13242958335</v>
          </cell>
          <cell r="L3902">
            <v>13692.24</v>
          </cell>
        </row>
        <row r="3903">
          <cell r="A3903" t="str">
            <v>E3536 TSM Substation Equipment</v>
          </cell>
          <cell r="B3903" t="str">
            <v>E3536 TSM Substation Equipment-11</v>
          </cell>
          <cell r="C3903" t="str">
            <v>403E</v>
          </cell>
          <cell r="E3903">
            <v>43434</v>
          </cell>
          <cell r="F3903">
            <v>160542785.58000001</v>
          </cell>
          <cell r="G3903">
            <v>2.4500000000000001E-2</v>
          </cell>
          <cell r="H3903">
            <v>327774.84999999998</v>
          </cell>
          <cell r="I3903">
            <v>162104881.19</v>
          </cell>
          <cell r="J3903">
            <v>2.4500000000000001E-2</v>
          </cell>
          <cell r="K3903">
            <v>330964.13242958335</v>
          </cell>
          <cell r="L3903">
            <v>3189.28</v>
          </cell>
        </row>
        <row r="3904">
          <cell r="A3904" t="str">
            <v>E3536 TSM Substation Equipment</v>
          </cell>
          <cell r="B3904" t="str">
            <v>E3536 TSM Substation Equipment-12</v>
          </cell>
          <cell r="C3904" t="str">
            <v>403E</v>
          </cell>
          <cell r="E3904">
            <v>43465</v>
          </cell>
          <cell r="F3904">
            <v>162104881.19</v>
          </cell>
          <cell r="G3904">
            <v>2.4500000000000001E-2</v>
          </cell>
          <cell r="H3904">
            <v>330964.13999999996</v>
          </cell>
          <cell r="I3904">
            <v>162104881.19</v>
          </cell>
          <cell r="J3904">
            <v>2.4500000000000001E-2</v>
          </cell>
          <cell r="K3904">
            <v>330964.13242958335</v>
          </cell>
          <cell r="L3904">
            <v>-0.01</v>
          </cell>
        </row>
        <row r="3905">
          <cell r="A3905" t="str">
            <v>E3536 TSM Substation Equipment Total</v>
          </cell>
          <cell r="C3905" t="str">
            <v>ETSM</v>
          </cell>
          <cell r="E3905" t="str">
            <v>Total</v>
          </cell>
          <cell r="F3905"/>
          <cell r="G3905"/>
          <cell r="H3905">
            <v>2865741.8100000005</v>
          </cell>
          <cell r="I3905"/>
          <cell r="J3905">
            <v>0</v>
          </cell>
          <cell r="K3905">
            <v>3971569.5891550011</v>
          </cell>
          <cell r="L3905">
            <v>1105827.78</v>
          </cell>
        </row>
        <row r="3906">
          <cell r="A3906" t="str">
            <v>E3537 TSM Sta Eq, Fredonia3&amp;4 OP</v>
          </cell>
          <cell r="B3906" t="str">
            <v>E3537 TSM Sta Eq, Fredonia3&amp;4 OP-1</v>
          </cell>
          <cell r="C3906" t="str">
            <v>403E</v>
          </cell>
          <cell r="E3906">
            <v>43131</v>
          </cell>
          <cell r="F3906">
            <v>4275337.16</v>
          </cell>
          <cell r="G3906">
            <v>2.4899999999999999E-2</v>
          </cell>
          <cell r="H3906">
            <v>8871.33</v>
          </cell>
          <cell r="I3906">
            <v>4275337.16</v>
          </cell>
          <cell r="J3906">
            <v>2.4899999999999999E-2</v>
          </cell>
          <cell r="K3906">
            <v>8871.3246070000005</v>
          </cell>
          <cell r="L3906">
            <v>-0.01</v>
          </cell>
        </row>
        <row r="3907">
          <cell r="A3907" t="str">
            <v>E3537 TSM Sta Eq, Fredonia3&amp;4 OP</v>
          </cell>
          <cell r="B3907" t="str">
            <v>E3537 TSM Sta Eq, Fredonia3&amp;4 OP-2</v>
          </cell>
          <cell r="C3907" t="str">
            <v>403E</v>
          </cell>
          <cell r="E3907">
            <v>43159</v>
          </cell>
          <cell r="F3907">
            <v>4275337.16</v>
          </cell>
          <cell r="G3907">
            <v>2.4899999999999999E-2</v>
          </cell>
          <cell r="H3907">
            <v>8871.33</v>
          </cell>
          <cell r="I3907">
            <v>4275337.16</v>
          </cell>
          <cell r="J3907">
            <v>2.4899999999999999E-2</v>
          </cell>
          <cell r="K3907">
            <v>8871.3246070000005</v>
          </cell>
          <cell r="L3907">
            <v>-0.01</v>
          </cell>
        </row>
        <row r="3908">
          <cell r="A3908" t="str">
            <v>E3537 TSM Sta Eq, Fredonia3&amp;4 OP</v>
          </cell>
          <cell r="B3908" t="str">
            <v>E3537 TSM Sta Eq, Fredonia3&amp;4 OP-3</v>
          </cell>
          <cell r="C3908" t="str">
            <v>403E</v>
          </cell>
          <cell r="E3908">
            <v>43190</v>
          </cell>
          <cell r="F3908">
            <v>4275337.16</v>
          </cell>
          <cell r="G3908">
            <v>2.4899999999999999E-2</v>
          </cell>
          <cell r="H3908">
            <v>8871.33</v>
          </cell>
          <cell r="I3908">
            <v>4275337.16</v>
          </cell>
          <cell r="J3908">
            <v>2.4899999999999999E-2</v>
          </cell>
          <cell r="K3908">
            <v>8871.3246070000005</v>
          </cell>
          <cell r="L3908">
            <v>-0.01</v>
          </cell>
        </row>
        <row r="3909">
          <cell r="A3909" t="str">
            <v>E3537 TSM Sta Eq, Fredonia3&amp;4 OP</v>
          </cell>
          <cell r="B3909" t="str">
            <v>E3537 TSM Sta Eq, Fredonia3&amp;4 OP-4</v>
          </cell>
          <cell r="C3909" t="str">
            <v>403E</v>
          </cell>
          <cell r="E3909">
            <v>43220</v>
          </cell>
          <cell r="F3909">
            <v>4275337.16</v>
          </cell>
          <cell r="G3909">
            <v>2.4899999999999999E-2</v>
          </cell>
          <cell r="H3909">
            <v>8871.33</v>
          </cell>
          <cell r="I3909">
            <v>4275337.16</v>
          </cell>
          <cell r="J3909">
            <v>2.4899999999999999E-2</v>
          </cell>
          <cell r="K3909">
            <v>8871.3246070000005</v>
          </cell>
          <cell r="L3909">
            <v>-0.01</v>
          </cell>
        </row>
        <row r="3910">
          <cell r="A3910" t="str">
            <v>E3537 TSM Sta Eq, Fredonia3&amp;4 OP</v>
          </cell>
          <cell r="B3910" t="str">
            <v>E3537 TSM Sta Eq, Fredonia3&amp;4 OP-5</v>
          </cell>
          <cell r="C3910" t="str">
            <v>403E</v>
          </cell>
          <cell r="E3910">
            <v>43251</v>
          </cell>
          <cell r="F3910">
            <v>4275337.16</v>
          </cell>
          <cell r="G3910">
            <v>2.4899999999999999E-2</v>
          </cell>
          <cell r="H3910">
            <v>8871.33</v>
          </cell>
          <cell r="I3910">
            <v>4275337.16</v>
          </cell>
          <cell r="J3910">
            <v>2.4899999999999999E-2</v>
          </cell>
          <cell r="K3910">
            <v>8871.3246070000005</v>
          </cell>
          <cell r="L3910">
            <v>-0.01</v>
          </cell>
        </row>
        <row r="3911">
          <cell r="A3911" t="str">
            <v>E3537 TSM Sta Eq, Fredonia3&amp;4 OP</v>
          </cell>
          <cell r="B3911" t="str">
            <v>E3537 TSM Sta Eq, Fredonia3&amp;4 OP-6</v>
          </cell>
          <cell r="C3911" t="str">
            <v>403E</v>
          </cell>
          <cell r="E3911">
            <v>43281</v>
          </cell>
          <cell r="F3911">
            <v>4275337.16</v>
          </cell>
          <cell r="G3911">
            <v>2.4899999999999999E-2</v>
          </cell>
          <cell r="H3911">
            <v>8871.33</v>
          </cell>
          <cell r="I3911">
            <v>4275337.16</v>
          </cell>
          <cell r="J3911">
            <v>2.4899999999999999E-2</v>
          </cell>
          <cell r="K3911">
            <v>8871.3246070000005</v>
          </cell>
          <cell r="L3911">
            <v>-0.01</v>
          </cell>
        </row>
        <row r="3912">
          <cell r="A3912" t="str">
            <v>E3537 TSM Sta Eq, Fredonia3&amp;4 OP</v>
          </cell>
          <cell r="B3912" t="str">
            <v>E3537 TSM Sta Eq, Fredonia3&amp;4 OP-7</v>
          </cell>
          <cell r="C3912" t="str">
            <v>403E</v>
          </cell>
          <cell r="E3912">
            <v>43312</v>
          </cell>
          <cell r="F3912">
            <v>4275337.16</v>
          </cell>
          <cell r="G3912">
            <v>2.4899999999999999E-2</v>
          </cell>
          <cell r="H3912">
            <v>8871.33</v>
          </cell>
          <cell r="I3912">
            <v>4275337.16</v>
          </cell>
          <cell r="J3912">
            <v>2.4899999999999999E-2</v>
          </cell>
          <cell r="K3912">
            <v>8871.3246070000005</v>
          </cell>
          <cell r="L3912">
            <v>-0.01</v>
          </cell>
        </row>
        <row r="3913">
          <cell r="A3913" t="str">
            <v>E3537 TSM Sta Eq, Fredonia3&amp;4 OP</v>
          </cell>
          <cell r="B3913" t="str">
            <v>E3537 TSM Sta Eq, Fredonia3&amp;4 OP-8</v>
          </cell>
          <cell r="C3913" t="str">
            <v>403E</v>
          </cell>
          <cell r="E3913">
            <v>43343</v>
          </cell>
          <cell r="F3913">
            <v>4275337.16</v>
          </cell>
          <cell r="G3913">
            <v>2.4899999999999999E-2</v>
          </cell>
          <cell r="H3913">
            <v>8871.33</v>
          </cell>
          <cell r="I3913">
            <v>4275337.16</v>
          </cell>
          <cell r="J3913">
            <v>2.4899999999999999E-2</v>
          </cell>
          <cell r="K3913">
            <v>8871.3246070000005</v>
          </cell>
          <cell r="L3913">
            <v>-0.01</v>
          </cell>
        </row>
        <row r="3914">
          <cell r="A3914" t="str">
            <v>E3537 TSM Sta Eq, Fredonia3&amp;4 OP</v>
          </cell>
          <cell r="B3914" t="str">
            <v>E3537 TSM Sta Eq, Fredonia3&amp;4 OP-9</v>
          </cell>
          <cell r="C3914" t="str">
            <v>403E</v>
          </cell>
          <cell r="E3914">
            <v>43373</v>
          </cell>
          <cell r="F3914">
            <v>4275337.16</v>
          </cell>
          <cell r="G3914">
            <v>2.4899999999999999E-2</v>
          </cell>
          <cell r="H3914">
            <v>8871.33</v>
          </cell>
          <cell r="I3914">
            <v>4275337.16</v>
          </cell>
          <cell r="J3914">
            <v>2.4899999999999999E-2</v>
          </cell>
          <cell r="K3914">
            <v>8871.3246070000005</v>
          </cell>
          <cell r="L3914">
            <v>-0.01</v>
          </cell>
        </row>
        <row r="3915">
          <cell r="A3915" t="str">
            <v>E3537 TSM Sta Eq, Fredonia3&amp;4 OP</v>
          </cell>
          <cell r="B3915" t="str">
            <v>E3537 TSM Sta Eq, Fredonia3&amp;4 OP-10</v>
          </cell>
          <cell r="C3915" t="str">
            <v>403E</v>
          </cell>
          <cell r="E3915">
            <v>43404</v>
          </cell>
          <cell r="F3915">
            <v>4275337.16</v>
          </cell>
          <cell r="G3915">
            <v>2.4899999999999999E-2</v>
          </cell>
          <cell r="H3915">
            <v>8871.33</v>
          </cell>
          <cell r="I3915">
            <v>4275337.16</v>
          </cell>
          <cell r="J3915">
            <v>2.4899999999999999E-2</v>
          </cell>
          <cell r="K3915">
            <v>8871.3246070000005</v>
          </cell>
          <cell r="L3915">
            <v>-0.01</v>
          </cell>
        </row>
        <row r="3916">
          <cell r="A3916" t="str">
            <v>E3537 TSM Sta Eq, Fredonia3&amp;4 OP</v>
          </cell>
          <cell r="B3916" t="str">
            <v>E3537 TSM Sta Eq, Fredonia3&amp;4 OP-11</v>
          </cell>
          <cell r="C3916" t="str">
            <v>403E</v>
          </cell>
          <cell r="E3916">
            <v>43434</v>
          </cell>
          <cell r="F3916">
            <v>4275337.16</v>
          </cell>
          <cell r="G3916">
            <v>2.4899999999999999E-2</v>
          </cell>
          <cell r="H3916">
            <v>8871.33</v>
          </cell>
          <cell r="I3916">
            <v>4275337.16</v>
          </cell>
          <cell r="J3916">
            <v>2.4899999999999999E-2</v>
          </cell>
          <cell r="K3916">
            <v>8871.3246070000005</v>
          </cell>
          <cell r="L3916">
            <v>-0.01</v>
          </cell>
        </row>
        <row r="3917">
          <cell r="A3917" t="str">
            <v>E3537 TSM Sta Eq, Fredonia3&amp;4 OP</v>
          </cell>
          <cell r="B3917" t="str">
            <v>E3537 TSM Sta Eq, Fredonia3&amp;4 OP-12</v>
          </cell>
          <cell r="C3917" t="str">
            <v>403E</v>
          </cell>
          <cell r="E3917">
            <v>43465</v>
          </cell>
          <cell r="F3917">
            <v>4275337.16</v>
          </cell>
          <cell r="G3917">
            <v>2.4899999999999999E-2</v>
          </cell>
          <cell r="H3917">
            <v>8871.33</v>
          </cell>
          <cell r="I3917">
            <v>4275337.16</v>
          </cell>
          <cell r="J3917">
            <v>2.4899999999999999E-2</v>
          </cell>
          <cell r="K3917">
            <v>8871.3246070000005</v>
          </cell>
          <cell r="L3917">
            <v>-0.01</v>
          </cell>
        </row>
        <row r="3918">
          <cell r="A3918" t="str">
            <v>E3537 TSM Sta Eq, Fredonia3&amp;4 OP Total</v>
          </cell>
          <cell r="C3918" t="str">
            <v>ETSM</v>
          </cell>
          <cell r="E3918" t="str">
            <v>Total</v>
          </cell>
          <cell r="F3918"/>
          <cell r="G3918"/>
          <cell r="H3918">
            <v>106455.96</v>
          </cell>
          <cell r="I3918"/>
          <cell r="J3918">
            <v>0</v>
          </cell>
          <cell r="K3918">
            <v>106455.89528400001</v>
          </cell>
          <cell r="L3918">
            <v>-0.06</v>
          </cell>
        </row>
        <row r="3919">
          <cell r="A3919" t="str">
            <v>E3537 TSM Sta Eq, Hopkins Ridge Exp</v>
          </cell>
          <cell r="B3919" t="str">
            <v>E3537 TSM Sta Eq, Hopkins Ridge Exp-1</v>
          </cell>
          <cell r="C3919" t="str">
            <v>403E</v>
          </cell>
          <cell r="E3919">
            <v>43131</v>
          </cell>
          <cell r="F3919">
            <v>795330.19</v>
          </cell>
          <cell r="G3919">
            <v>2.4899999999999999E-2</v>
          </cell>
          <cell r="H3919">
            <v>1650.31</v>
          </cell>
          <cell r="I3919">
            <v>795330.19</v>
          </cell>
          <cell r="J3919">
            <v>2.4899999999999999E-2</v>
          </cell>
          <cell r="K3919">
            <v>1650.3101442499999</v>
          </cell>
          <cell r="L3919">
            <v>0</v>
          </cell>
        </row>
        <row r="3920">
          <cell r="A3920" t="str">
            <v>E3537 TSM Sta Eq, Hopkins Ridge Exp</v>
          </cell>
          <cell r="B3920" t="str">
            <v>E3537 TSM Sta Eq, Hopkins Ridge Exp-2</v>
          </cell>
          <cell r="C3920" t="str">
            <v>403E</v>
          </cell>
          <cell r="E3920">
            <v>43159</v>
          </cell>
          <cell r="F3920">
            <v>795330.19</v>
          </cell>
          <cell r="G3920">
            <v>2.4899999999999999E-2</v>
          </cell>
          <cell r="H3920">
            <v>1650.31</v>
          </cell>
          <cell r="I3920">
            <v>795330.19</v>
          </cell>
          <cell r="J3920">
            <v>2.4899999999999999E-2</v>
          </cell>
          <cell r="K3920">
            <v>1650.3101442499999</v>
          </cell>
          <cell r="L3920">
            <v>0</v>
          </cell>
        </row>
        <row r="3921">
          <cell r="A3921" t="str">
            <v>E3537 TSM Sta Eq, Hopkins Ridge Exp</v>
          </cell>
          <cell r="B3921" t="str">
            <v>E3537 TSM Sta Eq, Hopkins Ridge Exp-3</v>
          </cell>
          <cell r="C3921" t="str">
            <v>403E</v>
          </cell>
          <cell r="E3921">
            <v>43190</v>
          </cell>
          <cell r="F3921">
            <v>795330.19</v>
          </cell>
          <cell r="G3921">
            <v>2.4899999999999999E-2</v>
          </cell>
          <cell r="H3921">
            <v>1650.31</v>
          </cell>
          <cell r="I3921">
            <v>795330.19</v>
          </cell>
          <cell r="J3921">
            <v>2.4899999999999999E-2</v>
          </cell>
          <cell r="K3921">
            <v>1650.3101442499999</v>
          </cell>
          <cell r="L3921">
            <v>0</v>
          </cell>
        </row>
        <row r="3922">
          <cell r="A3922" t="str">
            <v>E3537 TSM Sta Eq, Hopkins Ridge Exp</v>
          </cell>
          <cell r="B3922" t="str">
            <v>E3537 TSM Sta Eq, Hopkins Ridge Exp-4</v>
          </cell>
          <cell r="C3922" t="str">
            <v>403E</v>
          </cell>
          <cell r="E3922">
            <v>43220</v>
          </cell>
          <cell r="F3922">
            <v>795330.19</v>
          </cell>
          <cell r="G3922">
            <v>2.4899999999999999E-2</v>
          </cell>
          <cell r="H3922">
            <v>1650.31</v>
          </cell>
          <cell r="I3922">
            <v>795330.19</v>
          </cell>
          <cell r="J3922">
            <v>2.4899999999999999E-2</v>
          </cell>
          <cell r="K3922">
            <v>1650.3101442499999</v>
          </cell>
          <cell r="L3922">
            <v>0</v>
          </cell>
        </row>
        <row r="3923">
          <cell r="A3923" t="str">
            <v>E3537 TSM Sta Eq, Hopkins Ridge Exp</v>
          </cell>
          <cell r="B3923" t="str">
            <v>E3537 TSM Sta Eq, Hopkins Ridge Exp-5</v>
          </cell>
          <cell r="C3923" t="str">
            <v>403E</v>
          </cell>
          <cell r="E3923">
            <v>43251</v>
          </cell>
          <cell r="F3923">
            <v>795330.19</v>
          </cell>
          <cell r="G3923">
            <v>2.4899999999999999E-2</v>
          </cell>
          <cell r="H3923">
            <v>1650.31</v>
          </cell>
          <cell r="I3923">
            <v>795330.19</v>
          </cell>
          <cell r="J3923">
            <v>2.4899999999999999E-2</v>
          </cell>
          <cell r="K3923">
            <v>1650.3101442499999</v>
          </cell>
          <cell r="L3923">
            <v>0</v>
          </cell>
        </row>
        <row r="3924">
          <cell r="A3924" t="str">
            <v>E3537 TSM Sta Eq, Hopkins Ridge Exp</v>
          </cell>
          <cell r="B3924" t="str">
            <v>E3537 TSM Sta Eq, Hopkins Ridge Exp-6</v>
          </cell>
          <cell r="C3924" t="str">
            <v>403E</v>
          </cell>
          <cell r="E3924">
            <v>43281</v>
          </cell>
          <cell r="F3924">
            <v>795330.19</v>
          </cell>
          <cell r="G3924">
            <v>2.4899999999999999E-2</v>
          </cell>
          <cell r="H3924">
            <v>1650.31</v>
          </cell>
          <cell r="I3924">
            <v>795330.19</v>
          </cell>
          <cell r="J3924">
            <v>2.4899999999999999E-2</v>
          </cell>
          <cell r="K3924">
            <v>1650.3101442499999</v>
          </cell>
          <cell r="L3924">
            <v>0</v>
          </cell>
        </row>
        <row r="3925">
          <cell r="A3925" t="str">
            <v>E3537 TSM Sta Eq, Hopkins Ridge Exp</v>
          </cell>
          <cell r="B3925" t="str">
            <v>E3537 TSM Sta Eq, Hopkins Ridge Exp-7</v>
          </cell>
          <cell r="C3925" t="str">
            <v>403E</v>
          </cell>
          <cell r="E3925">
            <v>43312</v>
          </cell>
          <cell r="F3925">
            <v>795330.19</v>
          </cell>
          <cell r="G3925">
            <v>2.4899999999999999E-2</v>
          </cell>
          <cell r="H3925">
            <v>1650.31</v>
          </cell>
          <cell r="I3925">
            <v>795330.19</v>
          </cell>
          <cell r="J3925">
            <v>2.4899999999999999E-2</v>
          </cell>
          <cell r="K3925">
            <v>1650.3101442499999</v>
          </cell>
          <cell r="L3925">
            <v>0</v>
          </cell>
        </row>
        <row r="3926">
          <cell r="A3926" t="str">
            <v>E3537 TSM Sta Eq, Hopkins Ridge Exp</v>
          </cell>
          <cell r="B3926" t="str">
            <v>E3537 TSM Sta Eq, Hopkins Ridge Exp-8</v>
          </cell>
          <cell r="C3926" t="str">
            <v>403E</v>
          </cell>
          <cell r="E3926">
            <v>43343</v>
          </cell>
          <cell r="F3926">
            <v>795330.19</v>
          </cell>
          <cell r="G3926">
            <v>2.4899999999999999E-2</v>
          </cell>
          <cell r="H3926">
            <v>1650.31</v>
          </cell>
          <cell r="I3926">
            <v>795330.19</v>
          </cell>
          <cell r="J3926">
            <v>2.4899999999999999E-2</v>
          </cell>
          <cell r="K3926">
            <v>1650.3101442499999</v>
          </cell>
          <cell r="L3926">
            <v>0</v>
          </cell>
        </row>
        <row r="3927">
          <cell r="A3927" t="str">
            <v>E3537 TSM Sta Eq, Hopkins Ridge Exp</v>
          </cell>
          <cell r="B3927" t="str">
            <v>E3537 TSM Sta Eq, Hopkins Ridge Exp-9</v>
          </cell>
          <cell r="C3927" t="str">
            <v>403E</v>
          </cell>
          <cell r="E3927">
            <v>43373</v>
          </cell>
          <cell r="F3927">
            <v>795330.19</v>
          </cell>
          <cell r="G3927">
            <v>2.4899999999999999E-2</v>
          </cell>
          <cell r="H3927">
            <v>1650.31</v>
          </cell>
          <cell r="I3927">
            <v>795330.19</v>
          </cell>
          <cell r="J3927">
            <v>2.4899999999999999E-2</v>
          </cell>
          <cell r="K3927">
            <v>1650.3101442499999</v>
          </cell>
          <cell r="L3927">
            <v>0</v>
          </cell>
        </row>
        <row r="3928">
          <cell r="A3928" t="str">
            <v>E3537 TSM Sta Eq, Hopkins Ridge Exp</v>
          </cell>
          <cell r="B3928" t="str">
            <v>E3537 TSM Sta Eq, Hopkins Ridge Exp-10</v>
          </cell>
          <cell r="C3928" t="str">
            <v>403E</v>
          </cell>
          <cell r="E3928">
            <v>43404</v>
          </cell>
          <cell r="F3928">
            <v>795330.19</v>
          </cell>
          <cell r="G3928">
            <v>2.4899999999999999E-2</v>
          </cell>
          <cell r="H3928">
            <v>1650.31</v>
          </cell>
          <cell r="I3928">
            <v>795330.19</v>
          </cell>
          <cell r="J3928">
            <v>2.4899999999999999E-2</v>
          </cell>
          <cell r="K3928">
            <v>1650.3101442499999</v>
          </cell>
          <cell r="L3928">
            <v>0</v>
          </cell>
        </row>
        <row r="3929">
          <cell r="A3929" t="str">
            <v>E3537 TSM Sta Eq, Hopkins Ridge Exp</v>
          </cell>
          <cell r="B3929" t="str">
            <v>E3537 TSM Sta Eq, Hopkins Ridge Exp-11</v>
          </cell>
          <cell r="C3929" t="str">
            <v>403E</v>
          </cell>
          <cell r="E3929">
            <v>43434</v>
          </cell>
          <cell r="F3929">
            <v>795330.19</v>
          </cell>
          <cell r="G3929">
            <v>2.4899999999999999E-2</v>
          </cell>
          <cell r="H3929">
            <v>1650.31</v>
          </cell>
          <cell r="I3929">
            <v>795330.19</v>
          </cell>
          <cell r="J3929">
            <v>2.4899999999999999E-2</v>
          </cell>
          <cell r="K3929">
            <v>1650.3101442499999</v>
          </cell>
          <cell r="L3929">
            <v>0</v>
          </cell>
        </row>
        <row r="3930">
          <cell r="A3930" t="str">
            <v>E3537 TSM Sta Eq, Hopkins Ridge Exp</v>
          </cell>
          <cell r="B3930" t="str">
            <v>E3537 TSM Sta Eq, Hopkins Ridge Exp-12</v>
          </cell>
          <cell r="C3930" t="str">
            <v>403E</v>
          </cell>
          <cell r="E3930">
            <v>43465</v>
          </cell>
          <cell r="F3930">
            <v>795330.19</v>
          </cell>
          <cell r="G3930">
            <v>2.4899999999999999E-2</v>
          </cell>
          <cell r="H3930">
            <v>1650.31</v>
          </cell>
          <cell r="I3930">
            <v>795330.19</v>
          </cell>
          <cell r="J3930">
            <v>2.4899999999999999E-2</v>
          </cell>
          <cell r="K3930">
            <v>1650.3101442499999</v>
          </cell>
          <cell r="L3930">
            <v>0</v>
          </cell>
        </row>
        <row r="3931">
          <cell r="A3931" t="str">
            <v>E3537 TSM Sta Eq, Hopkins Ridge Exp Total</v>
          </cell>
          <cell r="C3931" t="str">
            <v>ETSM</v>
          </cell>
          <cell r="E3931" t="str">
            <v>Total</v>
          </cell>
          <cell r="F3931"/>
          <cell r="G3931"/>
          <cell r="H3931">
            <v>19803.72</v>
          </cell>
          <cell r="I3931"/>
          <cell r="J3931">
            <v>0</v>
          </cell>
          <cell r="K3931">
            <v>19803.721730999998</v>
          </cell>
          <cell r="L3931">
            <v>0</v>
          </cell>
        </row>
        <row r="3932">
          <cell r="A3932" t="str">
            <v>E3537 TSM Sub Eq, Sumas OP-SMS</v>
          </cell>
          <cell r="B3932" t="str">
            <v>E3537 TSM Sub Eq, Sumas OP-SMS-1</v>
          </cell>
          <cell r="C3932" t="str">
            <v>403E</v>
          </cell>
          <cell r="E3932">
            <v>43131</v>
          </cell>
          <cell r="F3932">
            <v>135.51</v>
          </cell>
          <cell r="G3932">
            <v>2.4899999999999999E-2</v>
          </cell>
          <cell r="H3932">
            <v>0.28000000000000003</v>
          </cell>
          <cell r="I3932">
            <v>135.51</v>
          </cell>
          <cell r="J3932">
            <v>2.4899999999999999E-2</v>
          </cell>
          <cell r="K3932">
            <v>0.28118324999999994</v>
          </cell>
          <cell r="L3932">
            <v>0</v>
          </cell>
        </row>
        <row r="3933">
          <cell r="A3933" t="str">
            <v>E3537 TSM Sub Eq, Sumas OP-SMS</v>
          </cell>
          <cell r="B3933" t="str">
            <v>E3537 TSM Sub Eq, Sumas OP-SMS-2</v>
          </cell>
          <cell r="C3933" t="str">
            <v>403E</v>
          </cell>
          <cell r="E3933">
            <v>43159</v>
          </cell>
          <cell r="F3933">
            <v>135.51</v>
          </cell>
          <cell r="G3933">
            <v>2.4899999999999999E-2</v>
          </cell>
          <cell r="H3933">
            <v>0.28000000000000003</v>
          </cell>
          <cell r="I3933">
            <v>135.51</v>
          </cell>
          <cell r="J3933">
            <v>2.4899999999999999E-2</v>
          </cell>
          <cell r="K3933">
            <v>0.28118324999999994</v>
          </cell>
          <cell r="L3933">
            <v>0</v>
          </cell>
        </row>
        <row r="3934">
          <cell r="A3934" t="str">
            <v>E3537 TSM Sub Eq, Sumas OP-SMS</v>
          </cell>
          <cell r="B3934" t="str">
            <v>E3537 TSM Sub Eq, Sumas OP-SMS-3</v>
          </cell>
          <cell r="C3934" t="str">
            <v>403E</v>
          </cell>
          <cell r="E3934">
            <v>43190</v>
          </cell>
          <cell r="F3934">
            <v>135.51</v>
          </cell>
          <cell r="G3934">
            <v>2.4899999999999999E-2</v>
          </cell>
          <cell r="H3934">
            <v>0.28000000000000003</v>
          </cell>
          <cell r="I3934">
            <v>135.51</v>
          </cell>
          <cell r="J3934">
            <v>2.4899999999999999E-2</v>
          </cell>
          <cell r="K3934">
            <v>0.28118324999999994</v>
          </cell>
          <cell r="L3934">
            <v>0</v>
          </cell>
        </row>
        <row r="3935">
          <cell r="A3935" t="str">
            <v>E3537 TSM Sub Eq, Sumas OP-SMS</v>
          </cell>
          <cell r="B3935" t="str">
            <v>E3537 TSM Sub Eq, Sumas OP-SMS-4</v>
          </cell>
          <cell r="C3935" t="str">
            <v>403E</v>
          </cell>
          <cell r="E3935">
            <v>43220</v>
          </cell>
          <cell r="F3935">
            <v>135.51</v>
          </cell>
          <cell r="G3935">
            <v>2.4899999999999999E-2</v>
          </cell>
          <cell r="H3935">
            <v>0.28000000000000003</v>
          </cell>
          <cell r="I3935">
            <v>135.51</v>
          </cell>
          <cell r="J3935">
            <v>2.4899999999999999E-2</v>
          </cell>
          <cell r="K3935">
            <v>0.28118324999999994</v>
          </cell>
          <cell r="L3935">
            <v>0</v>
          </cell>
        </row>
        <row r="3936">
          <cell r="A3936" t="str">
            <v>E3537 TSM Sub Eq, Sumas OP-SMS</v>
          </cell>
          <cell r="B3936" t="str">
            <v>E3537 TSM Sub Eq, Sumas OP-SMS-5</v>
          </cell>
          <cell r="C3936" t="str">
            <v>403E</v>
          </cell>
          <cell r="E3936">
            <v>43251</v>
          </cell>
          <cell r="F3936">
            <v>135.51</v>
          </cell>
          <cell r="G3936">
            <v>2.4899999999999999E-2</v>
          </cell>
          <cell r="H3936">
            <v>0.28000000000000003</v>
          </cell>
          <cell r="I3936">
            <v>135.51</v>
          </cell>
          <cell r="J3936">
            <v>2.4899999999999999E-2</v>
          </cell>
          <cell r="K3936">
            <v>0.28118324999999994</v>
          </cell>
          <cell r="L3936">
            <v>0</v>
          </cell>
        </row>
        <row r="3937">
          <cell r="A3937" t="str">
            <v>E3537 TSM Sub Eq, Sumas OP-SMS</v>
          </cell>
          <cell r="B3937" t="str">
            <v>E3537 TSM Sub Eq, Sumas OP-SMS-6</v>
          </cell>
          <cell r="C3937" t="str">
            <v>403E</v>
          </cell>
          <cell r="E3937">
            <v>43281</v>
          </cell>
          <cell r="F3937">
            <v>135.51</v>
          </cell>
          <cell r="G3937">
            <v>2.4899999999999999E-2</v>
          </cell>
          <cell r="H3937">
            <v>0.28000000000000003</v>
          </cell>
          <cell r="I3937">
            <v>135.51</v>
          </cell>
          <cell r="J3937">
            <v>2.4899999999999999E-2</v>
          </cell>
          <cell r="K3937">
            <v>0.28118324999999994</v>
          </cell>
          <cell r="L3937">
            <v>0</v>
          </cell>
        </row>
        <row r="3938">
          <cell r="A3938" t="str">
            <v>E3537 TSM Sub Eq, Sumas OP-SMS</v>
          </cell>
          <cell r="B3938" t="str">
            <v>E3537 TSM Sub Eq, Sumas OP-SMS-7</v>
          </cell>
          <cell r="C3938" t="str">
            <v>403E</v>
          </cell>
          <cell r="E3938">
            <v>43312</v>
          </cell>
          <cell r="F3938">
            <v>135.51</v>
          </cell>
          <cell r="G3938">
            <v>2.4899999999999999E-2</v>
          </cell>
          <cell r="H3938">
            <v>0.28000000000000003</v>
          </cell>
          <cell r="I3938">
            <v>135.51</v>
          </cell>
          <cell r="J3938">
            <v>2.4899999999999999E-2</v>
          </cell>
          <cell r="K3938">
            <v>0.28118324999999994</v>
          </cell>
          <cell r="L3938">
            <v>0</v>
          </cell>
        </row>
        <row r="3939">
          <cell r="A3939" t="str">
            <v>E3537 TSM Sub Eq, Sumas OP-SMS</v>
          </cell>
          <cell r="B3939" t="str">
            <v>E3537 TSM Sub Eq, Sumas OP-SMS-8</v>
          </cell>
          <cell r="C3939" t="str">
            <v>403E</v>
          </cell>
          <cell r="E3939">
            <v>43343</v>
          </cell>
          <cell r="F3939">
            <v>135.51</v>
          </cell>
          <cell r="G3939">
            <v>2.4899999999999999E-2</v>
          </cell>
          <cell r="H3939">
            <v>0.28000000000000003</v>
          </cell>
          <cell r="I3939">
            <v>135.51</v>
          </cell>
          <cell r="J3939">
            <v>2.4899999999999999E-2</v>
          </cell>
          <cell r="K3939">
            <v>0.28118324999999994</v>
          </cell>
          <cell r="L3939">
            <v>0</v>
          </cell>
        </row>
        <row r="3940">
          <cell r="A3940" t="str">
            <v>E3537 TSM Sub Eq, Sumas OP-SMS</v>
          </cell>
          <cell r="B3940" t="str">
            <v>E3537 TSM Sub Eq, Sumas OP-SMS-9</v>
          </cell>
          <cell r="C3940" t="str">
            <v>403E</v>
          </cell>
          <cell r="E3940">
            <v>43373</v>
          </cell>
          <cell r="F3940">
            <v>135.51</v>
          </cell>
          <cell r="G3940">
            <v>2.4899999999999999E-2</v>
          </cell>
          <cell r="H3940">
            <v>0.28000000000000003</v>
          </cell>
          <cell r="I3940">
            <v>135.51</v>
          </cell>
          <cell r="J3940">
            <v>2.4899999999999999E-2</v>
          </cell>
          <cell r="K3940">
            <v>0.28118324999999994</v>
          </cell>
          <cell r="L3940">
            <v>0</v>
          </cell>
        </row>
        <row r="3941">
          <cell r="A3941" t="str">
            <v>E3537 TSM Sub Eq, Sumas OP-SMS</v>
          </cell>
          <cell r="B3941" t="str">
            <v>E3537 TSM Sub Eq, Sumas OP-SMS-10</v>
          </cell>
          <cell r="C3941" t="str">
            <v>403E</v>
          </cell>
          <cell r="E3941">
            <v>43404</v>
          </cell>
          <cell r="F3941">
            <v>135.51</v>
          </cell>
          <cell r="G3941">
            <v>2.4899999999999999E-2</v>
          </cell>
          <cell r="H3941">
            <v>0.28000000000000003</v>
          </cell>
          <cell r="I3941">
            <v>135.51</v>
          </cell>
          <cell r="J3941">
            <v>2.4899999999999999E-2</v>
          </cell>
          <cell r="K3941">
            <v>0.28118324999999994</v>
          </cell>
          <cell r="L3941">
            <v>0</v>
          </cell>
        </row>
        <row r="3942">
          <cell r="A3942" t="str">
            <v>E3537 TSM Sub Eq, Sumas OP-SMS</v>
          </cell>
          <cell r="B3942" t="str">
            <v>E3537 TSM Sub Eq, Sumas OP-SMS-11</v>
          </cell>
          <cell r="C3942" t="str">
            <v>403E</v>
          </cell>
          <cell r="E3942">
            <v>43434</v>
          </cell>
          <cell r="F3942">
            <v>135.51</v>
          </cell>
          <cell r="G3942">
            <v>2.4899999999999999E-2</v>
          </cell>
          <cell r="H3942">
            <v>0.28000000000000003</v>
          </cell>
          <cell r="I3942">
            <v>135.51</v>
          </cell>
          <cell r="J3942">
            <v>2.4899999999999999E-2</v>
          </cell>
          <cell r="K3942">
            <v>0.28118324999999994</v>
          </cell>
          <cell r="L3942">
            <v>0</v>
          </cell>
        </row>
        <row r="3943">
          <cell r="A3943" t="str">
            <v>E3537 TSM Sub Eq, Sumas OP-SMS</v>
          </cell>
          <cell r="B3943" t="str">
            <v>E3537 TSM Sub Eq, Sumas OP-SMS-12</v>
          </cell>
          <cell r="C3943" t="str">
            <v>403E</v>
          </cell>
          <cell r="E3943">
            <v>43465</v>
          </cell>
          <cell r="F3943">
            <v>135.51</v>
          </cell>
          <cell r="G3943">
            <v>2.4899999999999999E-2</v>
          </cell>
          <cell r="H3943">
            <v>0.28000000000000003</v>
          </cell>
          <cell r="I3943">
            <v>135.51</v>
          </cell>
          <cell r="J3943">
            <v>2.4899999999999999E-2</v>
          </cell>
          <cell r="K3943">
            <v>0.28118324999999994</v>
          </cell>
          <cell r="L3943">
            <v>0</v>
          </cell>
        </row>
        <row r="3944">
          <cell r="A3944" t="str">
            <v>E3537 TSM Sub Eq, Sumas OP-SMS Total</v>
          </cell>
          <cell r="C3944" t="str">
            <v>ETSM</v>
          </cell>
          <cell r="E3944" t="str">
            <v>Total</v>
          </cell>
          <cell r="F3944"/>
          <cell r="G3944"/>
          <cell r="H3944">
            <v>3.3600000000000012</v>
          </cell>
          <cell r="I3944"/>
          <cell r="J3944">
            <v>0</v>
          </cell>
          <cell r="K3944">
            <v>3.3741989999999986</v>
          </cell>
          <cell r="L3944">
            <v>0.01</v>
          </cell>
        </row>
        <row r="3945">
          <cell r="A3945" t="str">
            <v>E3537 TSM Substation Equipment</v>
          </cell>
          <cell r="B3945" t="str">
            <v>E3537 TSM Substation Equipment-1</v>
          </cell>
          <cell r="C3945" t="str">
            <v>403E</v>
          </cell>
          <cell r="E3945">
            <v>43131</v>
          </cell>
          <cell r="F3945">
            <v>190900060.12</v>
          </cell>
          <cell r="G3945">
            <v>2.4899999999999999E-2</v>
          </cell>
          <cell r="H3945">
            <v>396117.62</v>
          </cell>
          <cell r="I3945">
            <v>187798823.68000001</v>
          </cell>
          <cell r="J3945">
            <v>2.4899999999999999E-2</v>
          </cell>
          <cell r="K3945">
            <v>389682.559136</v>
          </cell>
          <cell r="L3945">
            <v>-6435.06</v>
          </cell>
        </row>
        <row r="3946">
          <cell r="A3946" t="str">
            <v>E3537 TSM Substation Equipment</v>
          </cell>
          <cell r="B3946" t="str">
            <v>E3537 TSM Substation Equipment-2</v>
          </cell>
          <cell r="C3946" t="str">
            <v>403E</v>
          </cell>
          <cell r="E3946">
            <v>43159</v>
          </cell>
          <cell r="F3946">
            <v>190896458.62</v>
          </cell>
          <cell r="G3946">
            <v>2.4899999999999999E-2</v>
          </cell>
          <cell r="H3946">
            <v>396110.15</v>
          </cell>
          <cell r="I3946">
            <v>187798823.68000001</v>
          </cell>
          <cell r="J3946">
            <v>2.4899999999999999E-2</v>
          </cell>
          <cell r="K3946">
            <v>389682.559136</v>
          </cell>
          <cell r="L3946">
            <v>-6427.59</v>
          </cell>
        </row>
        <row r="3947">
          <cell r="A3947" t="str">
            <v>E3537 TSM Substation Equipment</v>
          </cell>
          <cell r="B3947" t="str">
            <v>E3537 TSM Substation Equipment-3</v>
          </cell>
          <cell r="C3947" t="str">
            <v>403E</v>
          </cell>
          <cell r="E3947">
            <v>43190</v>
          </cell>
          <cell r="F3947">
            <v>190860343.91</v>
          </cell>
          <cell r="G3947">
            <v>2.4899999999999999E-2</v>
          </cell>
          <cell r="H3947">
            <v>396035.21</v>
          </cell>
          <cell r="I3947">
            <v>187798823.68000001</v>
          </cell>
          <cell r="J3947">
            <v>2.4899999999999999E-2</v>
          </cell>
          <cell r="K3947">
            <v>389682.559136</v>
          </cell>
          <cell r="L3947">
            <v>-6352.65</v>
          </cell>
        </row>
        <row r="3948">
          <cell r="A3948" t="str">
            <v>E3537 TSM Substation Equipment</v>
          </cell>
          <cell r="B3948" t="str">
            <v>E3537 TSM Substation Equipment-4</v>
          </cell>
          <cell r="C3948" t="str">
            <v>403E</v>
          </cell>
          <cell r="E3948">
            <v>43220</v>
          </cell>
          <cell r="F3948">
            <v>189785036.47999999</v>
          </cell>
          <cell r="G3948">
            <v>2.4899999999999999E-2</v>
          </cell>
          <cell r="H3948">
            <v>393803.94999999995</v>
          </cell>
          <cell r="I3948">
            <v>187798823.68000001</v>
          </cell>
          <cell r="J3948">
            <v>2.4899999999999999E-2</v>
          </cell>
          <cell r="K3948">
            <v>389682.559136</v>
          </cell>
          <cell r="L3948">
            <v>-4121.3900000000003</v>
          </cell>
        </row>
        <row r="3949">
          <cell r="A3949" t="str">
            <v>E3537 TSM Substation Equipment</v>
          </cell>
          <cell r="B3949" t="str">
            <v>E3537 TSM Substation Equipment-5</v>
          </cell>
          <cell r="C3949" t="str">
            <v>403E</v>
          </cell>
          <cell r="E3949">
            <v>43251</v>
          </cell>
          <cell r="F3949">
            <v>188738944.49000001</v>
          </cell>
          <cell r="G3949">
            <v>2.4899999999999999E-2</v>
          </cell>
          <cell r="H3949">
            <v>391633.31000000006</v>
          </cell>
          <cell r="I3949">
            <v>187798823.68000001</v>
          </cell>
          <cell r="J3949">
            <v>2.4899999999999999E-2</v>
          </cell>
          <cell r="K3949">
            <v>389682.559136</v>
          </cell>
          <cell r="L3949">
            <v>-1950.75</v>
          </cell>
        </row>
        <row r="3950">
          <cell r="A3950" t="str">
            <v>E3537 TSM Substation Equipment</v>
          </cell>
          <cell r="B3950" t="str">
            <v>E3537 TSM Substation Equipment-6</v>
          </cell>
          <cell r="C3950" t="str">
            <v>403E</v>
          </cell>
          <cell r="E3950">
            <v>43281</v>
          </cell>
          <cell r="F3950">
            <v>188714733.75999999</v>
          </cell>
          <cell r="G3950">
            <v>2.4899999999999999E-2</v>
          </cell>
          <cell r="H3950">
            <v>391583.07</v>
          </cell>
          <cell r="I3950">
            <v>187798823.68000001</v>
          </cell>
          <cell r="J3950">
            <v>2.4899999999999999E-2</v>
          </cell>
          <cell r="K3950">
            <v>389682.559136</v>
          </cell>
          <cell r="L3950">
            <v>-1900.51</v>
          </cell>
        </row>
        <row r="3951">
          <cell r="A3951" t="str">
            <v>E3537 TSM Substation Equipment</v>
          </cell>
          <cell r="B3951" t="str">
            <v>E3537 TSM Substation Equipment-7</v>
          </cell>
          <cell r="C3951" t="str">
            <v>403E</v>
          </cell>
          <cell r="E3951">
            <v>43312</v>
          </cell>
          <cell r="F3951">
            <v>188400073.41</v>
          </cell>
          <cell r="G3951">
            <v>2.4899999999999999E-2</v>
          </cell>
          <cell r="H3951">
            <v>390930.15</v>
          </cell>
          <cell r="I3951">
            <v>187798823.68000001</v>
          </cell>
          <cell r="J3951">
            <v>2.4899999999999999E-2</v>
          </cell>
          <cell r="K3951">
            <v>389682.559136</v>
          </cell>
          <cell r="L3951">
            <v>-1247.5899999999999</v>
          </cell>
        </row>
        <row r="3952">
          <cell r="A3952" t="str">
            <v>E3537 TSM Substation Equipment</v>
          </cell>
          <cell r="B3952" t="str">
            <v>E3537 TSM Substation Equipment-8</v>
          </cell>
          <cell r="C3952" t="str">
            <v>403E</v>
          </cell>
          <cell r="E3952">
            <v>43343</v>
          </cell>
          <cell r="F3952">
            <v>188062619.22999999</v>
          </cell>
          <cell r="G3952">
            <v>2.4899999999999999E-2</v>
          </cell>
          <cell r="H3952">
            <v>390229.93999999994</v>
          </cell>
          <cell r="I3952">
            <v>187798823.68000001</v>
          </cell>
          <cell r="J3952">
            <v>2.4899999999999999E-2</v>
          </cell>
          <cell r="K3952">
            <v>389682.559136</v>
          </cell>
          <cell r="L3952">
            <v>-547.38</v>
          </cell>
        </row>
        <row r="3953">
          <cell r="A3953" t="str">
            <v>E3537 TSM Substation Equipment</v>
          </cell>
          <cell r="B3953" t="str">
            <v>E3537 TSM Substation Equipment-9</v>
          </cell>
          <cell r="C3953" t="str">
            <v>403E</v>
          </cell>
          <cell r="E3953">
            <v>43373</v>
          </cell>
          <cell r="F3953">
            <v>187915040.56999999</v>
          </cell>
          <cell r="G3953">
            <v>2.4899999999999999E-2</v>
          </cell>
          <cell r="H3953">
            <v>389923.70999999996</v>
          </cell>
          <cell r="I3953">
            <v>187798823.68000001</v>
          </cell>
          <cell r="J3953">
            <v>2.4899999999999999E-2</v>
          </cell>
          <cell r="K3953">
            <v>389682.559136</v>
          </cell>
          <cell r="L3953">
            <v>-241.15</v>
          </cell>
        </row>
        <row r="3954">
          <cell r="A3954" t="str">
            <v>E3537 TSM Substation Equipment</v>
          </cell>
          <cell r="B3954" t="str">
            <v>E3537 TSM Substation Equipment-10</v>
          </cell>
          <cell r="C3954" t="str">
            <v>403E</v>
          </cell>
          <cell r="E3954">
            <v>43404</v>
          </cell>
          <cell r="F3954">
            <v>187804996.19</v>
          </cell>
          <cell r="G3954">
            <v>2.4899999999999999E-2</v>
          </cell>
          <cell r="H3954">
            <v>389695.37</v>
          </cell>
          <cell r="I3954">
            <v>187798823.68000001</v>
          </cell>
          <cell r="J3954">
            <v>2.4899999999999999E-2</v>
          </cell>
          <cell r="K3954">
            <v>389682.559136</v>
          </cell>
          <cell r="L3954">
            <v>-12.81</v>
          </cell>
        </row>
        <row r="3955">
          <cell r="A3955" t="str">
            <v>E3537 TSM Substation Equipment</v>
          </cell>
          <cell r="B3955" t="str">
            <v>E3537 TSM Substation Equipment-11</v>
          </cell>
          <cell r="C3955" t="str">
            <v>403E</v>
          </cell>
          <cell r="E3955">
            <v>43434</v>
          </cell>
          <cell r="F3955">
            <v>187798823.68000001</v>
          </cell>
          <cell r="G3955">
            <v>2.4899999999999999E-2</v>
          </cell>
          <cell r="H3955">
            <v>389682.56000000006</v>
          </cell>
          <cell r="I3955">
            <v>187798823.68000001</v>
          </cell>
          <cell r="J3955">
            <v>2.4899999999999999E-2</v>
          </cell>
          <cell r="K3955">
            <v>389682.559136</v>
          </cell>
          <cell r="L3955">
            <v>0</v>
          </cell>
        </row>
        <row r="3956">
          <cell r="A3956" t="str">
            <v>E3537 TSM Substation Equipment</v>
          </cell>
          <cell r="B3956" t="str">
            <v>E3537 TSM Substation Equipment-12</v>
          </cell>
          <cell r="C3956" t="str">
            <v>403E</v>
          </cell>
          <cell r="E3956">
            <v>43465</v>
          </cell>
          <cell r="F3956">
            <v>187798823.68000001</v>
          </cell>
          <cell r="G3956">
            <v>2.4899999999999999E-2</v>
          </cell>
          <cell r="H3956">
            <v>389682.56000000006</v>
          </cell>
          <cell r="I3956">
            <v>187798823.68000001</v>
          </cell>
          <cell r="J3956">
            <v>2.4899999999999999E-2</v>
          </cell>
          <cell r="K3956">
            <v>389682.559136</v>
          </cell>
          <cell r="L3956">
            <v>0</v>
          </cell>
        </row>
        <row r="3957">
          <cell r="A3957" t="str">
            <v>E3537 TSM Substation Equipment Total</v>
          </cell>
          <cell r="C3957" t="str">
            <v>ETSM</v>
          </cell>
          <cell r="E3957" t="str">
            <v>Total</v>
          </cell>
          <cell r="F3957"/>
          <cell r="G3957"/>
          <cell r="H3957">
            <v>4705427.5999999996</v>
          </cell>
          <cell r="I3957"/>
          <cell r="J3957">
            <v>0</v>
          </cell>
          <cell r="K3957">
            <v>4676190.709632</v>
          </cell>
          <cell r="L3957">
            <v>-29236.89</v>
          </cell>
        </row>
        <row r="3958">
          <cell r="A3958" t="str">
            <v>E3538 (LIF) Sta Eq, Sub-Txe</v>
          </cell>
          <cell r="B3958" t="str">
            <v>E3538 (LIF) Sta Eq, Sub-Txe-1</v>
          </cell>
          <cell r="C3958" t="str">
            <v>403E</v>
          </cell>
          <cell r="E3958">
            <v>43131</v>
          </cell>
          <cell r="F3958">
            <v>405246.36</v>
          </cell>
          <cell r="G3958">
            <v>2.46E-2</v>
          </cell>
          <cell r="H3958">
            <v>830.75</v>
          </cell>
          <cell r="I3958">
            <v>405246.36</v>
          </cell>
          <cell r="J3958">
            <v>2.46E-2</v>
          </cell>
          <cell r="K3958">
            <v>830.7550379999999</v>
          </cell>
          <cell r="L3958">
            <v>0.01</v>
          </cell>
        </row>
        <row r="3959">
          <cell r="A3959" t="str">
            <v>E3538 (LIF) Sta Eq, Sub-Txe</v>
          </cell>
          <cell r="B3959" t="str">
            <v>E3538 (LIF) Sta Eq, Sub-Txe-2</v>
          </cell>
          <cell r="C3959" t="str">
            <v>403E</v>
          </cell>
          <cell r="E3959">
            <v>43159</v>
          </cell>
          <cell r="F3959">
            <v>405246.36</v>
          </cell>
          <cell r="G3959">
            <v>2.46E-2</v>
          </cell>
          <cell r="H3959">
            <v>830.75</v>
          </cell>
          <cell r="I3959">
            <v>405246.36</v>
          </cell>
          <cell r="J3959">
            <v>2.46E-2</v>
          </cell>
          <cell r="K3959">
            <v>830.7550379999999</v>
          </cell>
          <cell r="L3959">
            <v>0.01</v>
          </cell>
        </row>
        <row r="3960">
          <cell r="A3960" t="str">
            <v>E3538 (LIF) Sta Eq, Sub-Txe</v>
          </cell>
          <cell r="B3960" t="str">
            <v>E3538 (LIF) Sta Eq, Sub-Txe-3</v>
          </cell>
          <cell r="C3960" t="str">
            <v>403E</v>
          </cell>
          <cell r="E3960">
            <v>43190</v>
          </cell>
          <cell r="F3960">
            <v>405246.36</v>
          </cell>
          <cell r="G3960">
            <v>2.46E-2</v>
          </cell>
          <cell r="H3960">
            <v>830.75</v>
          </cell>
          <cell r="I3960">
            <v>405246.36</v>
          </cell>
          <cell r="J3960">
            <v>2.46E-2</v>
          </cell>
          <cell r="K3960">
            <v>830.7550379999999</v>
          </cell>
          <cell r="L3960">
            <v>0.01</v>
          </cell>
        </row>
        <row r="3961">
          <cell r="A3961" t="str">
            <v>E3538 (LIF) Sta Eq, Sub-Txe</v>
          </cell>
          <cell r="B3961" t="str">
            <v>E3538 (LIF) Sta Eq, Sub-Txe-4</v>
          </cell>
          <cell r="C3961" t="str">
            <v>403E</v>
          </cell>
          <cell r="E3961">
            <v>43220</v>
          </cell>
          <cell r="F3961">
            <v>405246.36</v>
          </cell>
          <cell r="G3961">
            <v>2.46E-2</v>
          </cell>
          <cell r="H3961">
            <v>830.75</v>
          </cell>
          <cell r="I3961">
            <v>405246.36</v>
          </cell>
          <cell r="J3961">
            <v>2.46E-2</v>
          </cell>
          <cell r="K3961">
            <v>830.7550379999999</v>
          </cell>
          <cell r="L3961">
            <v>0.01</v>
          </cell>
        </row>
        <row r="3962">
          <cell r="A3962" t="str">
            <v>E3538 (LIF) Sta Eq, Sub-Txe</v>
          </cell>
          <cell r="B3962" t="str">
            <v>E3538 (LIF) Sta Eq, Sub-Txe-5</v>
          </cell>
          <cell r="C3962" t="str">
            <v>403E</v>
          </cell>
          <cell r="E3962">
            <v>43251</v>
          </cell>
          <cell r="F3962">
            <v>405246.36</v>
          </cell>
          <cell r="G3962">
            <v>2.46E-2</v>
          </cell>
          <cell r="H3962">
            <v>830.75</v>
          </cell>
          <cell r="I3962">
            <v>405246.36</v>
          </cell>
          <cell r="J3962">
            <v>2.46E-2</v>
          </cell>
          <cell r="K3962">
            <v>830.7550379999999</v>
          </cell>
          <cell r="L3962">
            <v>0.01</v>
          </cell>
        </row>
        <row r="3963">
          <cell r="A3963" t="str">
            <v>E3538 (LIF) Sta Eq, Sub-Txe</v>
          </cell>
          <cell r="B3963" t="str">
            <v>E3538 (LIF) Sta Eq, Sub-Txe-6</v>
          </cell>
          <cell r="C3963" t="str">
            <v>403E</v>
          </cell>
          <cell r="E3963">
            <v>43281</v>
          </cell>
          <cell r="F3963">
            <v>405246.36</v>
          </cell>
          <cell r="G3963">
            <v>2.46E-2</v>
          </cell>
          <cell r="H3963">
            <v>830.75</v>
          </cell>
          <cell r="I3963">
            <v>405246.36</v>
          </cell>
          <cell r="J3963">
            <v>2.46E-2</v>
          </cell>
          <cell r="K3963">
            <v>830.7550379999999</v>
          </cell>
          <cell r="L3963">
            <v>0.01</v>
          </cell>
        </row>
        <row r="3964">
          <cell r="A3964" t="str">
            <v>E3538 (LIF) Sta Eq, Sub-Txe</v>
          </cell>
          <cell r="B3964" t="str">
            <v>E3538 (LIF) Sta Eq, Sub-Txe-7</v>
          </cell>
          <cell r="C3964" t="str">
            <v>403E</v>
          </cell>
          <cell r="E3964">
            <v>43312</v>
          </cell>
          <cell r="F3964">
            <v>405246.36</v>
          </cell>
          <cell r="G3964">
            <v>2.46E-2</v>
          </cell>
          <cell r="H3964">
            <v>830.75</v>
          </cell>
          <cell r="I3964">
            <v>405246.36</v>
          </cell>
          <cell r="J3964">
            <v>2.46E-2</v>
          </cell>
          <cell r="K3964">
            <v>830.7550379999999</v>
          </cell>
          <cell r="L3964">
            <v>0.01</v>
          </cell>
        </row>
        <row r="3965">
          <cell r="A3965" t="str">
            <v>E3538 (LIF) Sta Eq, Sub-Txe</v>
          </cell>
          <cell r="B3965" t="str">
            <v>E3538 (LIF) Sta Eq, Sub-Txe-8</v>
          </cell>
          <cell r="C3965" t="str">
            <v>403E</v>
          </cell>
          <cell r="E3965">
            <v>43343</v>
          </cell>
          <cell r="F3965">
            <v>405246.36</v>
          </cell>
          <cell r="G3965">
            <v>2.46E-2</v>
          </cell>
          <cell r="H3965">
            <v>830.75</v>
          </cell>
          <cell r="I3965">
            <v>405246.36</v>
          </cell>
          <cell r="J3965">
            <v>2.46E-2</v>
          </cell>
          <cell r="K3965">
            <v>830.7550379999999</v>
          </cell>
          <cell r="L3965">
            <v>0.01</v>
          </cell>
        </row>
        <row r="3966">
          <cell r="A3966" t="str">
            <v>E3538 (LIF) Sta Eq, Sub-Txe</v>
          </cell>
          <cell r="B3966" t="str">
            <v>E3538 (LIF) Sta Eq, Sub-Txe-9</v>
          </cell>
          <cell r="C3966" t="str">
            <v>403E</v>
          </cell>
          <cell r="E3966">
            <v>43373</v>
          </cell>
          <cell r="F3966">
            <v>405246.36</v>
          </cell>
          <cell r="G3966">
            <v>2.46E-2</v>
          </cell>
          <cell r="H3966">
            <v>830.75</v>
          </cell>
          <cell r="I3966">
            <v>405246.36</v>
          </cell>
          <cell r="J3966">
            <v>2.46E-2</v>
          </cell>
          <cell r="K3966">
            <v>830.7550379999999</v>
          </cell>
          <cell r="L3966">
            <v>0.01</v>
          </cell>
        </row>
        <row r="3967">
          <cell r="A3967" t="str">
            <v>E3538 (LIF) Sta Eq, Sub-Txe</v>
          </cell>
          <cell r="B3967" t="str">
            <v>E3538 (LIF) Sta Eq, Sub-Txe-10</v>
          </cell>
          <cell r="C3967" t="str">
            <v>403E</v>
          </cell>
          <cell r="E3967">
            <v>43404</v>
          </cell>
          <cell r="F3967">
            <v>405246.36</v>
          </cell>
          <cell r="G3967">
            <v>2.46E-2</v>
          </cell>
          <cell r="H3967">
            <v>830.75</v>
          </cell>
          <cell r="I3967">
            <v>405246.36</v>
          </cell>
          <cell r="J3967">
            <v>2.46E-2</v>
          </cell>
          <cell r="K3967">
            <v>830.7550379999999</v>
          </cell>
          <cell r="L3967">
            <v>0.01</v>
          </cell>
        </row>
        <row r="3968">
          <cell r="A3968" t="str">
            <v>E3538 (LIF) Sta Eq, Sub-Txe</v>
          </cell>
          <cell r="B3968" t="str">
            <v>E3538 (LIF) Sta Eq, Sub-Txe-11</v>
          </cell>
          <cell r="C3968" t="str">
            <v>403E</v>
          </cell>
          <cell r="E3968">
            <v>43434</v>
          </cell>
          <cell r="F3968">
            <v>405246.36</v>
          </cell>
          <cell r="G3968">
            <v>2.46E-2</v>
          </cell>
          <cell r="H3968">
            <v>830.75</v>
          </cell>
          <cell r="I3968">
            <v>405246.36</v>
          </cell>
          <cell r="J3968">
            <v>2.46E-2</v>
          </cell>
          <cell r="K3968">
            <v>830.7550379999999</v>
          </cell>
          <cell r="L3968">
            <v>0.01</v>
          </cell>
        </row>
        <row r="3969">
          <cell r="A3969" t="str">
            <v>E3538 (LIF) Sta Eq, Sub-Txe</v>
          </cell>
          <cell r="B3969" t="str">
            <v>E3538 (LIF) Sta Eq, Sub-Txe-12</v>
          </cell>
          <cell r="C3969" t="str">
            <v>403E</v>
          </cell>
          <cell r="E3969">
            <v>43465</v>
          </cell>
          <cell r="F3969">
            <v>405246.36</v>
          </cell>
          <cell r="G3969">
            <v>2.46E-2</v>
          </cell>
          <cell r="H3969">
            <v>830.75</v>
          </cell>
          <cell r="I3969">
            <v>405246.36</v>
          </cell>
          <cell r="J3969">
            <v>2.46E-2</v>
          </cell>
          <cell r="K3969">
            <v>830.7550379999999</v>
          </cell>
          <cell r="L3969">
            <v>0.01</v>
          </cell>
        </row>
        <row r="3970">
          <cell r="A3970" t="str">
            <v>E3538 (LIF) Sta Eq, Sub-Txe Total</v>
          </cell>
          <cell r="C3970" t="str">
            <v>ETSM</v>
          </cell>
          <cell r="E3970" t="str">
            <v>Total</v>
          </cell>
          <cell r="F3970"/>
          <cell r="G3970"/>
          <cell r="H3970">
            <v>9969</v>
          </cell>
          <cell r="I3970"/>
          <cell r="J3970">
            <v>0</v>
          </cell>
          <cell r="K3970">
            <v>9969.0604559999992</v>
          </cell>
          <cell r="L3970">
            <v>0.06</v>
          </cell>
        </row>
        <row r="3971">
          <cell r="A3971" t="str">
            <v>E3539 (GIF) Sta Eq, Arco Central</v>
          </cell>
          <cell r="B3971" t="str">
            <v>E3539 (GIF) Sta Eq, Arco Central-1</v>
          </cell>
          <cell r="C3971" t="str">
            <v>403E</v>
          </cell>
          <cell r="E3971">
            <v>43131</v>
          </cell>
          <cell r="F3971">
            <v>144100.1</v>
          </cell>
          <cell r="G3971">
            <v>2.0799999999999999E-2</v>
          </cell>
          <cell r="H3971">
            <v>249.77</v>
          </cell>
          <cell r="I3971">
            <v>144100.1</v>
          </cell>
          <cell r="J3971">
            <v>2.0799999999999999E-2</v>
          </cell>
          <cell r="K3971">
            <v>249.77350666666666</v>
          </cell>
          <cell r="L3971">
            <v>0</v>
          </cell>
        </row>
        <row r="3972">
          <cell r="A3972" t="str">
            <v>E3539 (GIF) Sta Eq, Arco Central</v>
          </cell>
          <cell r="B3972" t="str">
            <v>E3539 (GIF) Sta Eq, Arco Central-2</v>
          </cell>
          <cell r="C3972" t="str">
            <v>403E</v>
          </cell>
          <cell r="E3972">
            <v>43159</v>
          </cell>
          <cell r="F3972">
            <v>144100.1</v>
          </cell>
          <cell r="G3972">
            <v>2.0799999999999999E-2</v>
          </cell>
          <cell r="H3972">
            <v>249.77</v>
          </cell>
          <cell r="I3972">
            <v>144100.1</v>
          </cell>
          <cell r="J3972">
            <v>2.0799999999999999E-2</v>
          </cell>
          <cell r="K3972">
            <v>249.77350666666666</v>
          </cell>
          <cell r="L3972">
            <v>0</v>
          </cell>
        </row>
        <row r="3973">
          <cell r="A3973" t="str">
            <v>E3539 (GIF) Sta Eq, Arco Central</v>
          </cell>
          <cell r="B3973" t="str">
            <v>E3539 (GIF) Sta Eq, Arco Central-3</v>
          </cell>
          <cell r="C3973" t="str">
            <v>403E</v>
          </cell>
          <cell r="E3973">
            <v>43190</v>
          </cell>
          <cell r="F3973">
            <v>144100.1</v>
          </cell>
          <cell r="G3973">
            <v>2.0799999999999999E-2</v>
          </cell>
          <cell r="H3973">
            <v>249.77</v>
          </cell>
          <cell r="I3973">
            <v>144100.1</v>
          </cell>
          <cell r="J3973">
            <v>2.0799999999999999E-2</v>
          </cell>
          <cell r="K3973">
            <v>249.77350666666666</v>
          </cell>
          <cell r="L3973">
            <v>0</v>
          </cell>
        </row>
        <row r="3974">
          <cell r="A3974" t="str">
            <v>E3539 (GIF) Sta Eq, Arco Central</v>
          </cell>
          <cell r="B3974" t="str">
            <v>E3539 (GIF) Sta Eq, Arco Central-4</v>
          </cell>
          <cell r="C3974" t="str">
            <v>403E</v>
          </cell>
          <cell r="E3974">
            <v>43220</v>
          </cell>
          <cell r="F3974">
            <v>144100.1</v>
          </cell>
          <cell r="G3974">
            <v>2.0799999999999999E-2</v>
          </cell>
          <cell r="H3974">
            <v>249.77</v>
          </cell>
          <cell r="I3974">
            <v>144100.1</v>
          </cell>
          <cell r="J3974">
            <v>2.0799999999999999E-2</v>
          </cell>
          <cell r="K3974">
            <v>249.77350666666666</v>
          </cell>
          <cell r="L3974">
            <v>0</v>
          </cell>
        </row>
        <row r="3975">
          <cell r="A3975" t="str">
            <v>E3539 (GIF) Sta Eq, Arco Central</v>
          </cell>
          <cell r="B3975" t="str">
            <v>E3539 (GIF) Sta Eq, Arco Central-5</v>
          </cell>
          <cell r="C3975" t="str">
            <v>403E</v>
          </cell>
          <cell r="E3975">
            <v>43251</v>
          </cell>
          <cell r="F3975">
            <v>144100.1</v>
          </cell>
          <cell r="G3975">
            <v>2.0799999999999999E-2</v>
          </cell>
          <cell r="H3975">
            <v>249.77</v>
          </cell>
          <cell r="I3975">
            <v>144100.1</v>
          </cell>
          <cell r="J3975">
            <v>2.0799999999999999E-2</v>
          </cell>
          <cell r="K3975">
            <v>249.77350666666666</v>
          </cell>
          <cell r="L3975">
            <v>0</v>
          </cell>
        </row>
        <row r="3976">
          <cell r="A3976" t="str">
            <v>E3539 (GIF) Sta Eq, Arco Central</v>
          </cell>
          <cell r="B3976" t="str">
            <v>E3539 (GIF) Sta Eq, Arco Central-6</v>
          </cell>
          <cell r="C3976" t="str">
            <v>403E</v>
          </cell>
          <cell r="E3976">
            <v>43281</v>
          </cell>
          <cell r="F3976">
            <v>144100.1</v>
          </cell>
          <cell r="G3976">
            <v>2.0799999999999999E-2</v>
          </cell>
          <cell r="H3976">
            <v>249.77</v>
          </cell>
          <cell r="I3976">
            <v>144100.1</v>
          </cell>
          <cell r="J3976">
            <v>2.0799999999999999E-2</v>
          </cell>
          <cell r="K3976">
            <v>249.77350666666666</v>
          </cell>
          <cell r="L3976">
            <v>0</v>
          </cell>
        </row>
        <row r="3977">
          <cell r="A3977" t="str">
            <v>E3539 (GIF) Sta Eq, Arco Central</v>
          </cell>
          <cell r="B3977" t="str">
            <v>E3539 (GIF) Sta Eq, Arco Central-7</v>
          </cell>
          <cell r="C3977" t="str">
            <v>403E</v>
          </cell>
          <cell r="E3977">
            <v>43312</v>
          </cell>
          <cell r="F3977">
            <v>144100.1</v>
          </cell>
          <cell r="G3977">
            <v>2.0799999999999999E-2</v>
          </cell>
          <cell r="H3977">
            <v>249.77</v>
          </cell>
          <cell r="I3977">
            <v>144100.1</v>
          </cell>
          <cell r="J3977">
            <v>2.0799999999999999E-2</v>
          </cell>
          <cell r="K3977">
            <v>249.77350666666666</v>
          </cell>
          <cell r="L3977">
            <v>0</v>
          </cell>
        </row>
        <row r="3978">
          <cell r="A3978" t="str">
            <v>E3539 (GIF) Sta Eq, Arco Central</v>
          </cell>
          <cell r="B3978" t="str">
            <v>E3539 (GIF) Sta Eq, Arco Central-8</v>
          </cell>
          <cell r="C3978" t="str">
            <v>403E</v>
          </cell>
          <cell r="E3978">
            <v>43343</v>
          </cell>
          <cell r="F3978">
            <v>144100.1</v>
          </cell>
          <cell r="G3978">
            <v>2.0799999999999999E-2</v>
          </cell>
          <cell r="H3978">
            <v>249.77</v>
          </cell>
          <cell r="I3978">
            <v>144100.1</v>
          </cell>
          <cell r="J3978">
            <v>2.0799999999999999E-2</v>
          </cell>
          <cell r="K3978">
            <v>249.77350666666666</v>
          </cell>
          <cell r="L3978">
            <v>0</v>
          </cell>
        </row>
        <row r="3979">
          <cell r="A3979" t="str">
            <v>E3539 (GIF) Sta Eq, Arco Central</v>
          </cell>
          <cell r="B3979" t="str">
            <v>E3539 (GIF) Sta Eq, Arco Central-9</v>
          </cell>
          <cell r="C3979" t="str">
            <v>403E</v>
          </cell>
          <cell r="E3979">
            <v>43373</v>
          </cell>
          <cell r="F3979">
            <v>144100.1</v>
          </cell>
          <cell r="G3979">
            <v>2.0799999999999999E-2</v>
          </cell>
          <cell r="H3979">
            <v>249.77</v>
          </cell>
          <cell r="I3979">
            <v>144100.1</v>
          </cell>
          <cell r="J3979">
            <v>2.0799999999999999E-2</v>
          </cell>
          <cell r="K3979">
            <v>249.77350666666666</v>
          </cell>
          <cell r="L3979">
            <v>0</v>
          </cell>
        </row>
        <row r="3980">
          <cell r="A3980" t="str">
            <v>E3539 (GIF) Sta Eq, Arco Central</v>
          </cell>
          <cell r="B3980" t="str">
            <v>E3539 (GIF) Sta Eq, Arco Central-10</v>
          </cell>
          <cell r="C3980" t="str">
            <v>403E</v>
          </cell>
          <cell r="E3980">
            <v>43404</v>
          </cell>
          <cell r="F3980">
            <v>144100.1</v>
          </cell>
          <cell r="G3980">
            <v>2.0799999999999999E-2</v>
          </cell>
          <cell r="H3980">
            <v>249.77</v>
          </cell>
          <cell r="I3980">
            <v>144100.1</v>
          </cell>
          <cell r="J3980">
            <v>2.0799999999999999E-2</v>
          </cell>
          <cell r="K3980">
            <v>249.77350666666666</v>
          </cell>
          <cell r="L3980">
            <v>0</v>
          </cell>
        </row>
        <row r="3981">
          <cell r="A3981" t="str">
            <v>E3539 (GIF) Sta Eq, Arco Central</v>
          </cell>
          <cell r="B3981" t="str">
            <v>E3539 (GIF) Sta Eq, Arco Central-11</v>
          </cell>
          <cell r="C3981" t="str">
            <v>403E</v>
          </cell>
          <cell r="E3981">
            <v>43434</v>
          </cell>
          <cell r="F3981">
            <v>144100.1</v>
          </cell>
          <cell r="G3981">
            <v>2.0799999999999999E-2</v>
          </cell>
          <cell r="H3981">
            <v>249.77</v>
          </cell>
          <cell r="I3981">
            <v>144100.1</v>
          </cell>
          <cell r="J3981">
            <v>2.0799999999999999E-2</v>
          </cell>
          <cell r="K3981">
            <v>249.77350666666666</v>
          </cell>
          <cell r="L3981">
            <v>0</v>
          </cell>
        </row>
        <row r="3982">
          <cell r="A3982" t="str">
            <v>E3539 (GIF) Sta Eq, Arco Central</v>
          </cell>
          <cell r="B3982" t="str">
            <v>E3539 (GIF) Sta Eq, Arco Central-12</v>
          </cell>
          <cell r="C3982" t="str">
            <v>403E</v>
          </cell>
          <cell r="E3982">
            <v>43465</v>
          </cell>
          <cell r="F3982">
            <v>144100.1</v>
          </cell>
          <cell r="G3982">
            <v>2.0799999999999999E-2</v>
          </cell>
          <cell r="H3982">
            <v>249.77</v>
          </cell>
          <cell r="I3982">
            <v>144100.1</v>
          </cell>
          <cell r="J3982">
            <v>2.0799999999999999E-2</v>
          </cell>
          <cell r="K3982">
            <v>249.77350666666666</v>
          </cell>
          <cell r="L3982">
            <v>0</v>
          </cell>
        </row>
        <row r="3983">
          <cell r="A3983" t="str">
            <v>E3539 (GIF) Sta Eq, Arco Central Total</v>
          </cell>
          <cell r="C3983" t="str">
            <v>ETSM</v>
          </cell>
          <cell r="E3983" t="str">
            <v>Total</v>
          </cell>
          <cell r="F3983"/>
          <cell r="G3983"/>
          <cell r="H3983">
            <v>2997.2400000000002</v>
          </cell>
          <cell r="I3983"/>
          <cell r="J3983">
            <v>0</v>
          </cell>
          <cell r="K3983">
            <v>2997.282079999999</v>
          </cell>
          <cell r="L3983">
            <v>0.04</v>
          </cell>
        </row>
        <row r="3984">
          <cell r="A3984" t="str">
            <v>E3539 (GIF) Sta Eq, Baker River Sw</v>
          </cell>
          <cell r="B3984" t="str">
            <v>E3539 (GIF) Sta Eq, Baker River Sw-1</v>
          </cell>
          <cell r="C3984" t="str">
            <v>403E</v>
          </cell>
          <cell r="E3984">
            <v>43131</v>
          </cell>
          <cell r="F3984">
            <v>134338.09</v>
          </cell>
          <cell r="G3984">
            <v>2.0799999999999999E-2</v>
          </cell>
          <cell r="H3984">
            <v>232.86</v>
          </cell>
          <cell r="I3984">
            <v>134338.09</v>
          </cell>
          <cell r="J3984">
            <v>2.0799999999999999E-2</v>
          </cell>
          <cell r="K3984">
            <v>232.8526893333333</v>
          </cell>
          <cell r="L3984">
            <v>-0.01</v>
          </cell>
        </row>
        <row r="3985">
          <cell r="A3985" t="str">
            <v>E3539 (GIF) Sta Eq, Baker River Sw</v>
          </cell>
          <cell r="B3985" t="str">
            <v>E3539 (GIF) Sta Eq, Baker River Sw-2</v>
          </cell>
          <cell r="C3985" t="str">
            <v>403E</v>
          </cell>
          <cell r="E3985">
            <v>43159</v>
          </cell>
          <cell r="F3985">
            <v>134338.09</v>
          </cell>
          <cell r="G3985">
            <v>2.0799999999999999E-2</v>
          </cell>
          <cell r="H3985">
            <v>232.86</v>
          </cell>
          <cell r="I3985">
            <v>134338.09</v>
          </cell>
          <cell r="J3985">
            <v>2.0799999999999999E-2</v>
          </cell>
          <cell r="K3985">
            <v>232.8526893333333</v>
          </cell>
          <cell r="L3985">
            <v>-0.01</v>
          </cell>
        </row>
        <row r="3986">
          <cell r="A3986" t="str">
            <v>E3539 (GIF) Sta Eq, Baker River Sw</v>
          </cell>
          <cell r="B3986" t="str">
            <v>E3539 (GIF) Sta Eq, Baker River Sw-3</v>
          </cell>
          <cell r="C3986" t="str">
            <v>403E</v>
          </cell>
          <cell r="E3986">
            <v>43190</v>
          </cell>
          <cell r="F3986">
            <v>134338.09</v>
          </cell>
          <cell r="G3986">
            <v>2.0799999999999999E-2</v>
          </cell>
          <cell r="H3986">
            <v>232.86</v>
          </cell>
          <cell r="I3986">
            <v>134338.09</v>
          </cell>
          <cell r="J3986">
            <v>2.0799999999999999E-2</v>
          </cell>
          <cell r="K3986">
            <v>232.8526893333333</v>
          </cell>
          <cell r="L3986">
            <v>-0.01</v>
          </cell>
        </row>
        <row r="3987">
          <cell r="A3987" t="str">
            <v>E3539 (GIF) Sta Eq, Baker River Sw</v>
          </cell>
          <cell r="B3987" t="str">
            <v>E3539 (GIF) Sta Eq, Baker River Sw-4</v>
          </cell>
          <cell r="C3987" t="str">
            <v>403E</v>
          </cell>
          <cell r="E3987">
            <v>43220</v>
          </cell>
          <cell r="F3987">
            <v>134338.09</v>
          </cell>
          <cell r="G3987">
            <v>2.0799999999999999E-2</v>
          </cell>
          <cell r="H3987">
            <v>232.86</v>
          </cell>
          <cell r="I3987">
            <v>134338.09</v>
          </cell>
          <cell r="J3987">
            <v>2.0799999999999999E-2</v>
          </cell>
          <cell r="K3987">
            <v>232.8526893333333</v>
          </cell>
          <cell r="L3987">
            <v>-0.01</v>
          </cell>
        </row>
        <row r="3988">
          <cell r="A3988" t="str">
            <v>E3539 (GIF) Sta Eq, Baker River Sw</v>
          </cell>
          <cell r="B3988" t="str">
            <v>E3539 (GIF) Sta Eq, Baker River Sw-5</v>
          </cell>
          <cell r="C3988" t="str">
            <v>403E</v>
          </cell>
          <cell r="E3988">
            <v>43251</v>
          </cell>
          <cell r="F3988">
            <v>134338.09</v>
          </cell>
          <cell r="G3988">
            <v>2.0799999999999999E-2</v>
          </cell>
          <cell r="H3988">
            <v>232.86</v>
          </cell>
          <cell r="I3988">
            <v>134338.09</v>
          </cell>
          <cell r="J3988">
            <v>2.0799999999999999E-2</v>
          </cell>
          <cell r="K3988">
            <v>232.8526893333333</v>
          </cell>
          <cell r="L3988">
            <v>-0.01</v>
          </cell>
        </row>
        <row r="3989">
          <cell r="A3989" t="str">
            <v>E3539 (GIF) Sta Eq, Baker River Sw</v>
          </cell>
          <cell r="B3989" t="str">
            <v>E3539 (GIF) Sta Eq, Baker River Sw-6</v>
          </cell>
          <cell r="C3989" t="str">
            <v>403E</v>
          </cell>
          <cell r="E3989">
            <v>43281</v>
          </cell>
          <cell r="F3989">
            <v>134338.09</v>
          </cell>
          <cell r="G3989">
            <v>2.0799999999999999E-2</v>
          </cell>
          <cell r="H3989">
            <v>232.86</v>
          </cell>
          <cell r="I3989">
            <v>134338.09</v>
          </cell>
          <cell r="J3989">
            <v>2.0799999999999999E-2</v>
          </cell>
          <cell r="K3989">
            <v>232.8526893333333</v>
          </cell>
          <cell r="L3989">
            <v>-0.01</v>
          </cell>
        </row>
        <row r="3990">
          <cell r="A3990" t="str">
            <v>E3539 (GIF) Sta Eq, Baker River Sw</v>
          </cell>
          <cell r="B3990" t="str">
            <v>E3539 (GIF) Sta Eq, Baker River Sw-7</v>
          </cell>
          <cell r="C3990" t="str">
            <v>403E</v>
          </cell>
          <cell r="E3990">
            <v>43312</v>
          </cell>
          <cell r="F3990">
            <v>134338.09</v>
          </cell>
          <cell r="G3990">
            <v>2.0799999999999999E-2</v>
          </cell>
          <cell r="H3990">
            <v>232.86</v>
          </cell>
          <cell r="I3990">
            <v>134338.09</v>
          </cell>
          <cell r="J3990">
            <v>2.0799999999999999E-2</v>
          </cell>
          <cell r="K3990">
            <v>232.8526893333333</v>
          </cell>
          <cell r="L3990">
            <v>-0.01</v>
          </cell>
        </row>
        <row r="3991">
          <cell r="A3991" t="str">
            <v>E3539 (GIF) Sta Eq, Baker River Sw</v>
          </cell>
          <cell r="B3991" t="str">
            <v>E3539 (GIF) Sta Eq, Baker River Sw-8</v>
          </cell>
          <cell r="C3991" t="str">
            <v>403E</v>
          </cell>
          <cell r="E3991">
            <v>43343</v>
          </cell>
          <cell r="F3991">
            <v>134338.09</v>
          </cell>
          <cell r="G3991">
            <v>2.0799999999999999E-2</v>
          </cell>
          <cell r="H3991">
            <v>232.86</v>
          </cell>
          <cell r="I3991">
            <v>134338.09</v>
          </cell>
          <cell r="J3991">
            <v>2.0799999999999999E-2</v>
          </cell>
          <cell r="K3991">
            <v>232.8526893333333</v>
          </cell>
          <cell r="L3991">
            <v>-0.01</v>
          </cell>
        </row>
        <row r="3992">
          <cell r="A3992" t="str">
            <v>E3539 (GIF) Sta Eq, Baker River Sw</v>
          </cell>
          <cell r="B3992" t="str">
            <v>E3539 (GIF) Sta Eq, Baker River Sw-9</v>
          </cell>
          <cell r="C3992" t="str">
            <v>403E</v>
          </cell>
          <cell r="E3992">
            <v>43373</v>
          </cell>
          <cell r="F3992">
            <v>134338.09</v>
          </cell>
          <cell r="G3992">
            <v>2.0799999999999999E-2</v>
          </cell>
          <cell r="H3992">
            <v>232.86</v>
          </cell>
          <cell r="I3992">
            <v>134338.09</v>
          </cell>
          <cell r="J3992">
            <v>2.0799999999999999E-2</v>
          </cell>
          <cell r="K3992">
            <v>232.8526893333333</v>
          </cell>
          <cell r="L3992">
            <v>-0.01</v>
          </cell>
        </row>
        <row r="3993">
          <cell r="A3993" t="str">
            <v>E3539 (GIF) Sta Eq, Baker River Sw</v>
          </cell>
          <cell r="B3993" t="str">
            <v>E3539 (GIF) Sta Eq, Baker River Sw-10</v>
          </cell>
          <cell r="C3993" t="str">
            <v>403E</v>
          </cell>
          <cell r="E3993">
            <v>43404</v>
          </cell>
          <cell r="F3993">
            <v>134338.09</v>
          </cell>
          <cell r="G3993">
            <v>2.0799999999999999E-2</v>
          </cell>
          <cell r="H3993">
            <v>232.86</v>
          </cell>
          <cell r="I3993">
            <v>134338.09</v>
          </cell>
          <cell r="J3993">
            <v>2.0799999999999999E-2</v>
          </cell>
          <cell r="K3993">
            <v>232.8526893333333</v>
          </cell>
          <cell r="L3993">
            <v>-0.01</v>
          </cell>
        </row>
        <row r="3994">
          <cell r="A3994" t="str">
            <v>E3539 (GIF) Sta Eq, Baker River Sw</v>
          </cell>
          <cell r="B3994" t="str">
            <v>E3539 (GIF) Sta Eq, Baker River Sw-11</v>
          </cell>
          <cell r="C3994" t="str">
            <v>403E</v>
          </cell>
          <cell r="E3994">
            <v>43434</v>
          </cell>
          <cell r="F3994">
            <v>134338.09</v>
          </cell>
          <cell r="G3994">
            <v>2.0799999999999999E-2</v>
          </cell>
          <cell r="H3994">
            <v>232.86</v>
          </cell>
          <cell r="I3994">
            <v>134338.09</v>
          </cell>
          <cell r="J3994">
            <v>2.0799999999999999E-2</v>
          </cell>
          <cell r="K3994">
            <v>232.8526893333333</v>
          </cell>
          <cell r="L3994">
            <v>-0.01</v>
          </cell>
        </row>
        <row r="3995">
          <cell r="A3995" t="str">
            <v>E3539 (GIF) Sta Eq, Baker River Sw</v>
          </cell>
          <cell r="B3995" t="str">
            <v>E3539 (GIF) Sta Eq, Baker River Sw-12</v>
          </cell>
          <cell r="C3995" t="str">
            <v>403E</v>
          </cell>
          <cell r="E3995">
            <v>43465</v>
          </cell>
          <cell r="F3995">
            <v>134338.09</v>
          </cell>
          <cell r="G3995">
            <v>2.0799999999999999E-2</v>
          </cell>
          <cell r="H3995">
            <v>232.86</v>
          </cell>
          <cell r="I3995">
            <v>134338.09</v>
          </cell>
          <cell r="J3995">
            <v>2.0799999999999999E-2</v>
          </cell>
          <cell r="K3995">
            <v>232.8526893333333</v>
          </cell>
          <cell r="L3995">
            <v>-0.01</v>
          </cell>
        </row>
        <row r="3996">
          <cell r="A3996" t="str">
            <v>E3539 (GIF) Sta Eq, Baker River Sw Total</v>
          </cell>
          <cell r="C3996" t="str">
            <v>ETSM</v>
          </cell>
          <cell r="E3996" t="str">
            <v>Total</v>
          </cell>
          <cell r="F3996"/>
          <cell r="G3996"/>
          <cell r="H3996">
            <v>2794.3200000000011</v>
          </cell>
          <cell r="I3996"/>
          <cell r="J3996">
            <v>0</v>
          </cell>
          <cell r="K3996">
            <v>2794.2322719999997</v>
          </cell>
          <cell r="L3996">
            <v>-0.09</v>
          </cell>
        </row>
        <row r="3997">
          <cell r="A3997" t="str">
            <v>E3539 (GIF) Sta Eq, Colstrip 1-2</v>
          </cell>
          <cell r="B3997" t="str">
            <v>E3539 (GIF) Sta Eq, Colstrip 1-2-1</v>
          </cell>
          <cell r="C3997" t="str">
            <v>403E</v>
          </cell>
          <cell r="E3997">
            <v>43131</v>
          </cell>
          <cell r="F3997">
            <v>1231130.94</v>
          </cell>
          <cell r="G3997">
            <v>2.0799999999999999E-2</v>
          </cell>
          <cell r="H3997">
            <v>2133.96</v>
          </cell>
          <cell r="I3997">
            <v>1231130.94</v>
          </cell>
          <cell r="J3997">
            <v>2.0799999999999999E-2</v>
          </cell>
          <cell r="K3997">
            <v>2133.9602959999997</v>
          </cell>
          <cell r="L3997">
            <v>0</v>
          </cell>
        </row>
        <row r="3998">
          <cell r="A3998" t="str">
            <v>E3539 (GIF) Sta Eq, Colstrip 1-2</v>
          </cell>
          <cell r="B3998" t="str">
            <v>E3539 (GIF) Sta Eq, Colstrip 1-2-2</v>
          </cell>
          <cell r="C3998" t="str">
            <v>403E</v>
          </cell>
          <cell r="E3998">
            <v>43159</v>
          </cell>
          <cell r="F3998">
            <v>1231130.94</v>
          </cell>
          <cell r="G3998">
            <v>2.0799999999999999E-2</v>
          </cell>
          <cell r="H3998">
            <v>2133.96</v>
          </cell>
          <cell r="I3998">
            <v>1231130.94</v>
          </cell>
          <cell r="J3998">
            <v>2.0799999999999999E-2</v>
          </cell>
          <cell r="K3998">
            <v>2133.9602959999997</v>
          </cell>
          <cell r="L3998">
            <v>0</v>
          </cell>
        </row>
        <row r="3999">
          <cell r="A3999" t="str">
            <v>E3539 (GIF) Sta Eq, Colstrip 1-2</v>
          </cell>
          <cell r="B3999" t="str">
            <v>E3539 (GIF) Sta Eq, Colstrip 1-2-3</v>
          </cell>
          <cell r="C3999" t="str">
            <v>403E</v>
          </cell>
          <cell r="E3999">
            <v>43190</v>
          </cell>
          <cell r="F3999">
            <v>1231130.94</v>
          </cell>
          <cell r="G3999">
            <v>2.0799999999999999E-2</v>
          </cell>
          <cell r="H3999">
            <v>2133.96</v>
          </cell>
          <cell r="I3999">
            <v>1231130.94</v>
          </cell>
          <cell r="J3999">
            <v>2.0799999999999999E-2</v>
          </cell>
          <cell r="K3999">
            <v>2133.9602959999997</v>
          </cell>
          <cell r="L3999">
            <v>0</v>
          </cell>
        </row>
        <row r="4000">
          <cell r="A4000" t="str">
            <v>E3539 (GIF) Sta Eq, Colstrip 1-2</v>
          </cell>
          <cell r="B4000" t="str">
            <v>E3539 (GIF) Sta Eq, Colstrip 1-2-4</v>
          </cell>
          <cell r="C4000" t="str">
            <v>403E</v>
          </cell>
          <cell r="E4000">
            <v>43220</v>
          </cell>
          <cell r="F4000">
            <v>1231130.94</v>
          </cell>
          <cell r="G4000">
            <v>2.0799999999999999E-2</v>
          </cell>
          <cell r="H4000">
            <v>2133.96</v>
          </cell>
          <cell r="I4000">
            <v>1231130.94</v>
          </cell>
          <cell r="J4000">
            <v>2.0799999999999999E-2</v>
          </cell>
          <cell r="K4000">
            <v>2133.9602959999997</v>
          </cell>
          <cell r="L4000">
            <v>0</v>
          </cell>
        </row>
        <row r="4001">
          <cell r="A4001" t="str">
            <v>E3539 (GIF) Sta Eq, Colstrip 1-2</v>
          </cell>
          <cell r="B4001" t="str">
            <v>E3539 (GIF) Sta Eq, Colstrip 1-2-5</v>
          </cell>
          <cell r="C4001" t="str">
            <v>403E</v>
          </cell>
          <cell r="E4001">
            <v>43251</v>
          </cell>
          <cell r="F4001">
            <v>1231130.94</v>
          </cell>
          <cell r="G4001">
            <v>2.0799999999999999E-2</v>
          </cell>
          <cell r="H4001">
            <v>2133.96</v>
          </cell>
          <cell r="I4001">
            <v>1231130.94</v>
          </cell>
          <cell r="J4001">
            <v>2.0799999999999999E-2</v>
          </cell>
          <cell r="K4001">
            <v>2133.9602959999997</v>
          </cell>
          <cell r="L4001">
            <v>0</v>
          </cell>
        </row>
        <row r="4002">
          <cell r="A4002" t="str">
            <v>E3539 (GIF) Sta Eq, Colstrip 1-2</v>
          </cell>
          <cell r="B4002" t="str">
            <v>E3539 (GIF) Sta Eq, Colstrip 1-2-6</v>
          </cell>
          <cell r="C4002" t="str">
            <v>403E</v>
          </cell>
          <cell r="E4002">
            <v>43281</v>
          </cell>
          <cell r="F4002">
            <v>1231130.94</v>
          </cell>
          <cell r="G4002">
            <v>2.0799999999999999E-2</v>
          </cell>
          <cell r="H4002">
            <v>2133.96</v>
          </cell>
          <cell r="I4002">
            <v>1231130.94</v>
          </cell>
          <cell r="J4002">
            <v>2.0799999999999999E-2</v>
          </cell>
          <cell r="K4002">
            <v>2133.9602959999997</v>
          </cell>
          <cell r="L4002">
            <v>0</v>
          </cell>
        </row>
        <row r="4003">
          <cell r="A4003" t="str">
            <v>E3539 (GIF) Sta Eq, Colstrip 1-2</v>
          </cell>
          <cell r="B4003" t="str">
            <v>E3539 (GIF) Sta Eq, Colstrip 1-2-7</v>
          </cell>
          <cell r="C4003" t="str">
            <v>403E</v>
          </cell>
          <cell r="E4003">
            <v>43312</v>
          </cell>
          <cell r="F4003">
            <v>1231130.94</v>
          </cell>
          <cell r="G4003">
            <v>2.0799999999999999E-2</v>
          </cell>
          <cell r="H4003">
            <v>2133.96</v>
          </cell>
          <cell r="I4003">
            <v>1231130.94</v>
          </cell>
          <cell r="J4003">
            <v>2.0799999999999999E-2</v>
          </cell>
          <cell r="K4003">
            <v>2133.9602959999997</v>
          </cell>
          <cell r="L4003">
            <v>0</v>
          </cell>
        </row>
        <row r="4004">
          <cell r="A4004" t="str">
            <v>E3539 (GIF) Sta Eq, Colstrip 1-2</v>
          </cell>
          <cell r="B4004" t="str">
            <v>E3539 (GIF) Sta Eq, Colstrip 1-2-8</v>
          </cell>
          <cell r="C4004" t="str">
            <v>403E</v>
          </cell>
          <cell r="E4004">
            <v>43343</v>
          </cell>
          <cell r="F4004">
            <v>1231130.94</v>
          </cell>
          <cell r="G4004">
            <v>2.0799999999999999E-2</v>
          </cell>
          <cell r="H4004">
            <v>2133.96</v>
          </cell>
          <cell r="I4004">
            <v>1231130.94</v>
          </cell>
          <cell r="J4004">
            <v>2.0799999999999999E-2</v>
          </cell>
          <cell r="K4004">
            <v>2133.9602959999997</v>
          </cell>
          <cell r="L4004">
            <v>0</v>
          </cell>
        </row>
        <row r="4005">
          <cell r="A4005" t="str">
            <v>E3539 (GIF) Sta Eq, Colstrip 1-2</v>
          </cell>
          <cell r="B4005" t="str">
            <v>E3539 (GIF) Sta Eq, Colstrip 1-2-9</v>
          </cell>
          <cell r="C4005" t="str">
            <v>403E</v>
          </cell>
          <cell r="E4005">
            <v>43373</v>
          </cell>
          <cell r="F4005">
            <v>1231130.94</v>
          </cell>
          <cell r="G4005">
            <v>2.0799999999999999E-2</v>
          </cell>
          <cell r="H4005">
            <v>2133.96</v>
          </cell>
          <cell r="I4005">
            <v>1231130.94</v>
          </cell>
          <cell r="J4005">
            <v>2.0799999999999999E-2</v>
          </cell>
          <cell r="K4005">
            <v>2133.9602959999997</v>
          </cell>
          <cell r="L4005">
            <v>0</v>
          </cell>
        </row>
        <row r="4006">
          <cell r="A4006" t="str">
            <v>E3539 (GIF) Sta Eq, Colstrip 1-2</v>
          </cell>
          <cell r="B4006" t="str">
            <v>E3539 (GIF) Sta Eq, Colstrip 1-2-10</v>
          </cell>
          <cell r="C4006" t="str">
            <v>403E</v>
          </cell>
          <cell r="E4006">
            <v>43404</v>
          </cell>
          <cell r="F4006">
            <v>1231130.94</v>
          </cell>
          <cell r="G4006">
            <v>2.0799999999999999E-2</v>
          </cell>
          <cell r="H4006">
            <v>2133.96</v>
          </cell>
          <cell r="I4006">
            <v>1231130.94</v>
          </cell>
          <cell r="J4006">
            <v>2.0799999999999999E-2</v>
          </cell>
          <cell r="K4006">
            <v>2133.9602959999997</v>
          </cell>
          <cell r="L4006">
            <v>0</v>
          </cell>
        </row>
        <row r="4007">
          <cell r="A4007" t="str">
            <v>E3539 (GIF) Sta Eq, Colstrip 1-2</v>
          </cell>
          <cell r="B4007" t="str">
            <v>E3539 (GIF) Sta Eq, Colstrip 1-2-11</v>
          </cell>
          <cell r="C4007" t="str">
            <v>403E</v>
          </cell>
          <cell r="E4007">
            <v>43434</v>
          </cell>
          <cell r="F4007">
            <v>1231130.94</v>
          </cell>
          <cell r="G4007">
            <v>2.0799999999999999E-2</v>
          </cell>
          <cell r="H4007">
            <v>2133.96</v>
          </cell>
          <cell r="I4007">
            <v>1231130.94</v>
          </cell>
          <cell r="J4007">
            <v>2.0799999999999999E-2</v>
          </cell>
          <cell r="K4007">
            <v>2133.9602959999997</v>
          </cell>
          <cell r="L4007">
            <v>0</v>
          </cell>
        </row>
        <row r="4008">
          <cell r="A4008" t="str">
            <v>E3539 (GIF) Sta Eq, Colstrip 1-2</v>
          </cell>
          <cell r="B4008" t="str">
            <v>E3539 (GIF) Sta Eq, Colstrip 1-2-12</v>
          </cell>
          <cell r="C4008" t="str">
            <v>403E</v>
          </cell>
          <cell r="E4008">
            <v>43465</v>
          </cell>
          <cell r="F4008">
            <v>1231130.94</v>
          </cell>
          <cell r="G4008">
            <v>2.0799999999999999E-2</v>
          </cell>
          <cell r="H4008">
            <v>2133.96</v>
          </cell>
          <cell r="I4008">
            <v>1231130.94</v>
          </cell>
          <cell r="J4008">
            <v>2.0799999999999999E-2</v>
          </cell>
          <cell r="K4008">
            <v>2133.9602959999997</v>
          </cell>
          <cell r="L4008">
            <v>0</v>
          </cell>
        </row>
        <row r="4009">
          <cell r="A4009" t="str">
            <v>E3539 (GIF) Sta Eq, Colstrip 1-2 Total</v>
          </cell>
          <cell r="C4009" t="str">
            <v>ETSM</v>
          </cell>
          <cell r="E4009" t="str">
            <v>Total</v>
          </cell>
          <cell r="F4009"/>
          <cell r="G4009"/>
          <cell r="H4009">
            <v>25607.519999999993</v>
          </cell>
          <cell r="I4009"/>
          <cell r="J4009">
            <v>0</v>
          </cell>
          <cell r="K4009">
            <v>25607.523552000002</v>
          </cell>
          <cell r="L4009">
            <v>0</v>
          </cell>
        </row>
        <row r="4010">
          <cell r="A4010" t="str">
            <v xml:space="preserve">E3539 (GIF) Sta Eq, Colstrip 3-4 </v>
          </cell>
          <cell r="B4010" t="str">
            <v>E3539 (GIF) Sta Eq, Colstrip 3-4 -1</v>
          </cell>
          <cell r="C4010" t="str">
            <v>403E</v>
          </cell>
          <cell r="E4010">
            <v>43131</v>
          </cell>
          <cell r="F4010">
            <v>3515293.93</v>
          </cell>
          <cell r="G4010">
            <v>2.0799999999999999E-2</v>
          </cell>
          <cell r="H4010">
            <v>6093.17</v>
          </cell>
          <cell r="I4010">
            <v>3515293.93</v>
          </cell>
          <cell r="J4010">
            <v>2.0799999999999999E-2</v>
          </cell>
          <cell r="K4010">
            <v>6093.1761453333338</v>
          </cell>
          <cell r="L4010">
            <v>0.01</v>
          </cell>
        </row>
        <row r="4011">
          <cell r="A4011" t="str">
            <v xml:space="preserve">E3539 (GIF) Sta Eq, Colstrip 3-4 </v>
          </cell>
          <cell r="B4011" t="str">
            <v>E3539 (GIF) Sta Eq, Colstrip 3-4 -2</v>
          </cell>
          <cell r="C4011" t="str">
            <v>403E</v>
          </cell>
          <cell r="E4011">
            <v>43159</v>
          </cell>
          <cell r="F4011">
            <v>3515293.93</v>
          </cell>
          <cell r="G4011">
            <v>2.0799999999999999E-2</v>
          </cell>
          <cell r="H4011">
            <v>6093.17</v>
          </cell>
          <cell r="I4011">
            <v>3515293.93</v>
          </cell>
          <cell r="J4011">
            <v>2.0799999999999999E-2</v>
          </cell>
          <cell r="K4011">
            <v>6093.1761453333338</v>
          </cell>
          <cell r="L4011">
            <v>0.01</v>
          </cell>
        </row>
        <row r="4012">
          <cell r="A4012" t="str">
            <v xml:space="preserve">E3539 (GIF) Sta Eq, Colstrip 3-4 </v>
          </cell>
          <cell r="B4012" t="str">
            <v>E3539 (GIF) Sta Eq, Colstrip 3-4 -3</v>
          </cell>
          <cell r="C4012" t="str">
            <v>403E</v>
          </cell>
          <cell r="E4012">
            <v>43190</v>
          </cell>
          <cell r="F4012">
            <v>3515293.93</v>
          </cell>
          <cell r="G4012">
            <v>2.0799999999999999E-2</v>
          </cell>
          <cell r="H4012">
            <v>6093.17</v>
          </cell>
          <cell r="I4012">
            <v>3515293.93</v>
          </cell>
          <cell r="J4012">
            <v>2.0799999999999999E-2</v>
          </cell>
          <cell r="K4012">
            <v>6093.1761453333338</v>
          </cell>
          <cell r="L4012">
            <v>0.01</v>
          </cell>
        </row>
        <row r="4013">
          <cell r="A4013" t="str">
            <v xml:space="preserve">E3539 (GIF) Sta Eq, Colstrip 3-4 </v>
          </cell>
          <cell r="B4013" t="str">
            <v>E3539 (GIF) Sta Eq, Colstrip 3-4 -4</v>
          </cell>
          <cell r="C4013" t="str">
            <v>403E</v>
          </cell>
          <cell r="E4013">
            <v>43220</v>
          </cell>
          <cell r="F4013">
            <v>3515293.93</v>
          </cell>
          <cell r="G4013">
            <v>2.0799999999999999E-2</v>
          </cell>
          <cell r="H4013">
            <v>6093.17</v>
          </cell>
          <cell r="I4013">
            <v>3515293.93</v>
          </cell>
          <cell r="J4013">
            <v>2.0799999999999999E-2</v>
          </cell>
          <cell r="K4013">
            <v>6093.1761453333338</v>
          </cell>
          <cell r="L4013">
            <v>0.01</v>
          </cell>
        </row>
        <row r="4014">
          <cell r="A4014" t="str">
            <v xml:space="preserve">E3539 (GIF) Sta Eq, Colstrip 3-4 </v>
          </cell>
          <cell r="B4014" t="str">
            <v>E3539 (GIF) Sta Eq, Colstrip 3-4 -5</v>
          </cell>
          <cell r="C4014" t="str">
            <v>403E</v>
          </cell>
          <cell r="E4014">
            <v>43251</v>
          </cell>
          <cell r="F4014">
            <v>3515293.93</v>
          </cell>
          <cell r="G4014">
            <v>2.0799999999999999E-2</v>
          </cell>
          <cell r="H4014">
            <v>6093.17</v>
          </cell>
          <cell r="I4014">
            <v>3515293.93</v>
          </cell>
          <cell r="J4014">
            <v>2.0799999999999999E-2</v>
          </cell>
          <cell r="K4014">
            <v>6093.1761453333338</v>
          </cell>
          <cell r="L4014">
            <v>0.01</v>
          </cell>
        </row>
        <row r="4015">
          <cell r="A4015" t="str">
            <v xml:space="preserve">E3539 (GIF) Sta Eq, Colstrip 3-4 </v>
          </cell>
          <cell r="B4015" t="str">
            <v>E3539 (GIF) Sta Eq, Colstrip 3-4 -6</v>
          </cell>
          <cell r="C4015" t="str">
            <v>403E</v>
          </cell>
          <cell r="E4015">
            <v>43281</v>
          </cell>
          <cell r="F4015">
            <v>3515293.93</v>
          </cell>
          <cell r="G4015">
            <v>2.0799999999999999E-2</v>
          </cell>
          <cell r="H4015">
            <v>6093.17</v>
          </cell>
          <cell r="I4015">
            <v>3515293.93</v>
          </cell>
          <cell r="J4015">
            <v>2.0799999999999999E-2</v>
          </cell>
          <cell r="K4015">
            <v>6093.1761453333338</v>
          </cell>
          <cell r="L4015">
            <v>0.01</v>
          </cell>
        </row>
        <row r="4016">
          <cell r="A4016" t="str">
            <v xml:space="preserve">E3539 (GIF) Sta Eq, Colstrip 3-4 </v>
          </cell>
          <cell r="B4016" t="str">
            <v>E3539 (GIF) Sta Eq, Colstrip 3-4 -7</v>
          </cell>
          <cell r="C4016" t="str">
            <v>403E</v>
          </cell>
          <cell r="E4016">
            <v>43312</v>
          </cell>
          <cell r="F4016">
            <v>3515293.93</v>
          </cell>
          <cell r="G4016">
            <v>2.0799999999999999E-2</v>
          </cell>
          <cell r="H4016">
            <v>6093.17</v>
          </cell>
          <cell r="I4016">
            <v>3515293.93</v>
          </cell>
          <cell r="J4016">
            <v>2.0799999999999999E-2</v>
          </cell>
          <cell r="K4016">
            <v>6093.1761453333338</v>
          </cell>
          <cell r="L4016">
            <v>0.01</v>
          </cell>
        </row>
        <row r="4017">
          <cell r="A4017" t="str">
            <v xml:space="preserve">E3539 (GIF) Sta Eq, Colstrip 3-4 </v>
          </cell>
          <cell r="B4017" t="str">
            <v>E3539 (GIF) Sta Eq, Colstrip 3-4 -8</v>
          </cell>
          <cell r="C4017" t="str">
            <v>403E</v>
          </cell>
          <cell r="E4017">
            <v>43343</v>
          </cell>
          <cell r="F4017">
            <v>3515293.93</v>
          </cell>
          <cell r="G4017">
            <v>2.0799999999999999E-2</v>
          </cell>
          <cell r="H4017">
            <v>6093.17</v>
          </cell>
          <cell r="I4017">
            <v>3515293.93</v>
          </cell>
          <cell r="J4017">
            <v>2.0799999999999999E-2</v>
          </cell>
          <cell r="K4017">
            <v>6093.1761453333338</v>
          </cell>
          <cell r="L4017">
            <v>0.01</v>
          </cell>
        </row>
        <row r="4018">
          <cell r="A4018" t="str">
            <v xml:space="preserve">E3539 (GIF) Sta Eq, Colstrip 3-4 </v>
          </cell>
          <cell r="B4018" t="str">
            <v>E3539 (GIF) Sta Eq, Colstrip 3-4 -9</v>
          </cell>
          <cell r="C4018" t="str">
            <v>403E</v>
          </cell>
          <cell r="E4018">
            <v>43373</v>
          </cell>
          <cell r="F4018">
            <v>3515293.93</v>
          </cell>
          <cell r="G4018">
            <v>2.0799999999999999E-2</v>
          </cell>
          <cell r="H4018">
            <v>6093.17</v>
          </cell>
          <cell r="I4018">
            <v>3515293.93</v>
          </cell>
          <cell r="J4018">
            <v>2.0799999999999999E-2</v>
          </cell>
          <cell r="K4018">
            <v>6093.1761453333338</v>
          </cell>
          <cell r="L4018">
            <v>0.01</v>
          </cell>
        </row>
        <row r="4019">
          <cell r="A4019" t="str">
            <v xml:space="preserve">E3539 (GIF) Sta Eq, Colstrip 3-4 </v>
          </cell>
          <cell r="B4019" t="str">
            <v>E3539 (GIF) Sta Eq, Colstrip 3-4 -10</v>
          </cell>
          <cell r="C4019" t="str">
            <v>403E</v>
          </cell>
          <cell r="E4019">
            <v>43404</v>
          </cell>
          <cell r="F4019">
            <v>3515293.93</v>
          </cell>
          <cell r="G4019">
            <v>2.0799999999999999E-2</v>
          </cell>
          <cell r="H4019">
            <v>6093.17</v>
          </cell>
          <cell r="I4019">
            <v>3515293.93</v>
          </cell>
          <cell r="J4019">
            <v>2.0799999999999999E-2</v>
          </cell>
          <cell r="K4019">
            <v>6093.1761453333338</v>
          </cell>
          <cell r="L4019">
            <v>0.01</v>
          </cell>
        </row>
        <row r="4020">
          <cell r="A4020" t="str">
            <v xml:space="preserve">E3539 (GIF) Sta Eq, Colstrip 3-4 </v>
          </cell>
          <cell r="B4020" t="str">
            <v>E3539 (GIF) Sta Eq, Colstrip 3-4 -11</v>
          </cell>
          <cell r="C4020" t="str">
            <v>403E</v>
          </cell>
          <cell r="E4020">
            <v>43434</v>
          </cell>
          <cell r="F4020">
            <v>3515293.93</v>
          </cell>
          <cell r="G4020">
            <v>2.0799999999999999E-2</v>
          </cell>
          <cell r="H4020">
            <v>6093.17</v>
          </cell>
          <cell r="I4020">
            <v>3515293.93</v>
          </cell>
          <cell r="J4020">
            <v>2.0799999999999999E-2</v>
          </cell>
          <cell r="K4020">
            <v>6093.1761453333338</v>
          </cell>
          <cell r="L4020">
            <v>0.01</v>
          </cell>
        </row>
        <row r="4021">
          <cell r="A4021" t="str">
            <v xml:space="preserve">E3539 (GIF) Sta Eq, Colstrip 3-4 </v>
          </cell>
          <cell r="B4021" t="str">
            <v>E3539 (GIF) Sta Eq, Colstrip 3-4 -12</v>
          </cell>
          <cell r="C4021" t="str">
            <v>403E</v>
          </cell>
          <cell r="E4021">
            <v>43465</v>
          </cell>
          <cell r="F4021">
            <v>3515293.93</v>
          </cell>
          <cell r="G4021">
            <v>2.0799999999999999E-2</v>
          </cell>
          <cell r="H4021">
            <v>6093.17</v>
          </cell>
          <cell r="I4021">
            <v>3515293.93</v>
          </cell>
          <cell r="J4021">
            <v>2.0799999999999999E-2</v>
          </cell>
          <cell r="K4021">
            <v>6093.1761453333338</v>
          </cell>
          <cell r="L4021">
            <v>0.01</v>
          </cell>
        </row>
        <row r="4022">
          <cell r="A4022" t="str">
            <v>E3539 (GIF) Sta Eq, Colstrip 3-4  Total</v>
          </cell>
          <cell r="C4022" t="str">
            <v>ETSM</v>
          </cell>
          <cell r="E4022" t="str">
            <v>Total</v>
          </cell>
          <cell r="F4022"/>
          <cell r="G4022"/>
          <cell r="H4022">
            <v>73118.039999999994</v>
          </cell>
          <cell r="I4022"/>
          <cell r="J4022">
            <v>0</v>
          </cell>
          <cell r="K4022">
            <v>73118.113743999987</v>
          </cell>
          <cell r="L4022">
            <v>7.0000000000000007E-2</v>
          </cell>
        </row>
        <row r="4023">
          <cell r="A4023" t="str">
            <v>E3539 (GIF) Sta Eq, Electron Height</v>
          </cell>
          <cell r="B4023" t="str">
            <v>E3539 (GIF) Sta Eq, Electron Height-1</v>
          </cell>
          <cell r="C4023" t="str">
            <v>403E</v>
          </cell>
          <cell r="E4023">
            <v>43131</v>
          </cell>
          <cell r="F4023">
            <v>112020.55</v>
          </cell>
          <cell r="G4023">
            <v>2.0799999999999999E-2</v>
          </cell>
          <cell r="H4023">
            <v>194.17000000000002</v>
          </cell>
          <cell r="I4023">
            <v>112020.55</v>
          </cell>
          <cell r="J4023">
            <v>2.0799999999999999E-2</v>
          </cell>
          <cell r="K4023">
            <v>194.16895333333332</v>
          </cell>
          <cell r="L4023">
            <v>0</v>
          </cell>
        </row>
        <row r="4024">
          <cell r="A4024" t="str">
            <v>E3539 (GIF) Sta Eq, Electron Height</v>
          </cell>
          <cell r="B4024" t="str">
            <v>E3539 (GIF) Sta Eq, Electron Height-2</v>
          </cell>
          <cell r="C4024" t="str">
            <v>403E</v>
          </cell>
          <cell r="E4024">
            <v>43159</v>
          </cell>
          <cell r="F4024">
            <v>112020.55</v>
          </cell>
          <cell r="G4024">
            <v>2.0799999999999999E-2</v>
          </cell>
          <cell r="H4024">
            <v>194.17000000000002</v>
          </cell>
          <cell r="I4024">
            <v>112020.55</v>
          </cell>
          <cell r="J4024">
            <v>2.0799999999999999E-2</v>
          </cell>
          <cell r="K4024">
            <v>194.16895333333332</v>
          </cell>
          <cell r="L4024">
            <v>0</v>
          </cell>
        </row>
        <row r="4025">
          <cell r="A4025" t="str">
            <v>E3539 (GIF) Sta Eq, Electron Height</v>
          </cell>
          <cell r="B4025" t="str">
            <v>E3539 (GIF) Sta Eq, Electron Height-3</v>
          </cell>
          <cell r="C4025" t="str">
            <v>403E</v>
          </cell>
          <cell r="E4025">
            <v>43190</v>
          </cell>
          <cell r="F4025">
            <v>112020.55</v>
          </cell>
          <cell r="G4025">
            <v>2.0799999999999999E-2</v>
          </cell>
          <cell r="H4025">
            <v>194.17000000000002</v>
          </cell>
          <cell r="I4025">
            <v>112020.55</v>
          </cell>
          <cell r="J4025">
            <v>2.0799999999999999E-2</v>
          </cell>
          <cell r="K4025">
            <v>194.16895333333332</v>
          </cell>
          <cell r="L4025">
            <v>0</v>
          </cell>
        </row>
        <row r="4026">
          <cell r="A4026" t="str">
            <v>E3539 (GIF) Sta Eq, Electron Height</v>
          </cell>
          <cell r="B4026" t="str">
            <v>E3539 (GIF) Sta Eq, Electron Height-4</v>
          </cell>
          <cell r="C4026" t="str">
            <v>403E</v>
          </cell>
          <cell r="E4026">
            <v>43220</v>
          </cell>
          <cell r="F4026">
            <v>112020.55</v>
          </cell>
          <cell r="G4026">
            <v>2.0799999999999999E-2</v>
          </cell>
          <cell r="H4026">
            <v>194.17000000000002</v>
          </cell>
          <cell r="I4026">
            <v>112020.55</v>
          </cell>
          <cell r="J4026">
            <v>2.0799999999999999E-2</v>
          </cell>
          <cell r="K4026">
            <v>194.16895333333332</v>
          </cell>
          <cell r="L4026">
            <v>0</v>
          </cell>
        </row>
        <row r="4027">
          <cell r="A4027" t="str">
            <v>E3539 (GIF) Sta Eq, Electron Height</v>
          </cell>
          <cell r="B4027" t="str">
            <v>E3539 (GIF) Sta Eq, Electron Height-5</v>
          </cell>
          <cell r="C4027" t="str">
            <v>403E</v>
          </cell>
          <cell r="E4027">
            <v>43251</v>
          </cell>
          <cell r="F4027">
            <v>112020.55</v>
          </cell>
          <cell r="G4027">
            <v>2.0799999999999999E-2</v>
          </cell>
          <cell r="H4027">
            <v>194.17000000000002</v>
          </cell>
          <cell r="I4027">
            <v>112020.55</v>
          </cell>
          <cell r="J4027">
            <v>2.0799999999999999E-2</v>
          </cell>
          <cell r="K4027">
            <v>194.16895333333332</v>
          </cell>
          <cell r="L4027">
            <v>0</v>
          </cell>
        </row>
        <row r="4028">
          <cell r="A4028" t="str">
            <v>E3539 (GIF) Sta Eq, Electron Height</v>
          </cell>
          <cell r="B4028" t="str">
            <v>E3539 (GIF) Sta Eq, Electron Height-6</v>
          </cell>
          <cell r="C4028" t="str">
            <v>403E</v>
          </cell>
          <cell r="E4028">
            <v>43281</v>
          </cell>
          <cell r="F4028">
            <v>112020.55</v>
          </cell>
          <cell r="G4028">
            <v>2.0799999999999999E-2</v>
          </cell>
          <cell r="H4028">
            <v>194.17000000000002</v>
          </cell>
          <cell r="I4028">
            <v>112020.55</v>
          </cell>
          <cell r="J4028">
            <v>2.0799999999999999E-2</v>
          </cell>
          <cell r="K4028">
            <v>194.16895333333332</v>
          </cell>
          <cell r="L4028">
            <v>0</v>
          </cell>
        </row>
        <row r="4029">
          <cell r="A4029" t="str">
            <v>E3539 (GIF) Sta Eq, Electron Height</v>
          </cell>
          <cell r="B4029" t="str">
            <v>E3539 (GIF) Sta Eq, Electron Height-7</v>
          </cell>
          <cell r="C4029" t="str">
            <v>403E</v>
          </cell>
          <cell r="E4029">
            <v>43312</v>
          </cell>
          <cell r="F4029">
            <v>112020.55</v>
          </cell>
          <cell r="G4029">
            <v>2.0799999999999999E-2</v>
          </cell>
          <cell r="H4029">
            <v>194.17000000000002</v>
          </cell>
          <cell r="I4029">
            <v>112020.55</v>
          </cell>
          <cell r="J4029">
            <v>2.0799999999999999E-2</v>
          </cell>
          <cell r="K4029">
            <v>194.16895333333332</v>
          </cell>
          <cell r="L4029">
            <v>0</v>
          </cell>
        </row>
        <row r="4030">
          <cell r="A4030" t="str">
            <v>E3539 (GIF) Sta Eq, Electron Height</v>
          </cell>
          <cell r="B4030" t="str">
            <v>E3539 (GIF) Sta Eq, Electron Height-8</v>
          </cell>
          <cell r="C4030" t="str">
            <v>403E</v>
          </cell>
          <cell r="E4030">
            <v>43343</v>
          </cell>
          <cell r="F4030">
            <v>112020.55</v>
          </cell>
          <cell r="G4030">
            <v>2.0799999999999999E-2</v>
          </cell>
          <cell r="H4030">
            <v>194.17000000000002</v>
          </cell>
          <cell r="I4030">
            <v>112020.55</v>
          </cell>
          <cell r="J4030">
            <v>2.0799999999999999E-2</v>
          </cell>
          <cell r="K4030">
            <v>194.16895333333332</v>
          </cell>
          <cell r="L4030">
            <v>0</v>
          </cell>
        </row>
        <row r="4031">
          <cell r="A4031" t="str">
            <v>E3539 (GIF) Sta Eq, Electron Height</v>
          </cell>
          <cell r="B4031" t="str">
            <v>E3539 (GIF) Sta Eq, Electron Height-9</v>
          </cell>
          <cell r="C4031" t="str">
            <v>403E</v>
          </cell>
          <cell r="E4031">
            <v>43373</v>
          </cell>
          <cell r="F4031">
            <v>112020.55</v>
          </cell>
          <cell r="G4031">
            <v>2.0799999999999999E-2</v>
          </cell>
          <cell r="H4031">
            <v>194.17000000000002</v>
          </cell>
          <cell r="I4031">
            <v>112020.55</v>
          </cell>
          <cell r="J4031">
            <v>2.0799999999999999E-2</v>
          </cell>
          <cell r="K4031">
            <v>194.16895333333332</v>
          </cell>
          <cell r="L4031">
            <v>0</v>
          </cell>
        </row>
        <row r="4032">
          <cell r="A4032" t="str">
            <v>E3539 (GIF) Sta Eq, Electron Height</v>
          </cell>
          <cell r="B4032" t="str">
            <v>E3539 (GIF) Sta Eq, Electron Height-10</v>
          </cell>
          <cell r="C4032" t="str">
            <v>403E</v>
          </cell>
          <cell r="E4032">
            <v>43404</v>
          </cell>
          <cell r="F4032">
            <v>112020.55</v>
          </cell>
          <cell r="G4032">
            <v>2.0799999999999999E-2</v>
          </cell>
          <cell r="H4032">
            <v>194.17000000000002</v>
          </cell>
          <cell r="I4032">
            <v>112020.55</v>
          </cell>
          <cell r="J4032">
            <v>2.0799999999999999E-2</v>
          </cell>
          <cell r="K4032">
            <v>194.16895333333332</v>
          </cell>
          <cell r="L4032">
            <v>0</v>
          </cell>
        </row>
        <row r="4033">
          <cell r="A4033" t="str">
            <v>E3539 (GIF) Sta Eq, Electron Height</v>
          </cell>
          <cell r="B4033" t="str">
            <v>E3539 (GIF) Sta Eq, Electron Height-11</v>
          </cell>
          <cell r="C4033" t="str">
            <v>403E</v>
          </cell>
          <cell r="E4033">
            <v>43434</v>
          </cell>
          <cell r="F4033">
            <v>112020.55</v>
          </cell>
          <cell r="G4033">
            <v>2.0799999999999999E-2</v>
          </cell>
          <cell r="H4033">
            <v>194.17000000000002</v>
          </cell>
          <cell r="I4033">
            <v>112020.55</v>
          </cell>
          <cell r="J4033">
            <v>2.0799999999999999E-2</v>
          </cell>
          <cell r="K4033">
            <v>194.16895333333332</v>
          </cell>
          <cell r="L4033">
            <v>0</v>
          </cell>
        </row>
        <row r="4034">
          <cell r="A4034" t="str">
            <v>E3539 (GIF) Sta Eq, Electron Height</v>
          </cell>
          <cell r="B4034" t="str">
            <v>E3539 (GIF) Sta Eq, Electron Height-12</v>
          </cell>
          <cell r="C4034" t="str">
            <v>403E</v>
          </cell>
          <cell r="E4034">
            <v>43465</v>
          </cell>
          <cell r="F4034">
            <v>112020.55</v>
          </cell>
          <cell r="G4034">
            <v>2.0799999999999999E-2</v>
          </cell>
          <cell r="H4034">
            <v>194.17000000000002</v>
          </cell>
          <cell r="I4034">
            <v>112020.55</v>
          </cell>
          <cell r="J4034">
            <v>2.0799999999999999E-2</v>
          </cell>
          <cell r="K4034">
            <v>194.16895333333332</v>
          </cell>
          <cell r="L4034">
            <v>0</v>
          </cell>
        </row>
        <row r="4035">
          <cell r="A4035" t="str">
            <v>E3539 (GIF) Sta Eq, Electron Height Total</v>
          </cell>
          <cell r="C4035" t="str">
            <v>ETSM</v>
          </cell>
          <cell r="E4035" t="str">
            <v>Total</v>
          </cell>
          <cell r="F4035"/>
          <cell r="G4035"/>
          <cell r="H4035">
            <v>2330.0400000000004</v>
          </cell>
          <cell r="I4035"/>
          <cell r="J4035">
            <v>0</v>
          </cell>
          <cell r="K4035">
            <v>2330.0274399999998</v>
          </cell>
          <cell r="L4035">
            <v>-0.01</v>
          </cell>
        </row>
        <row r="4036">
          <cell r="A4036" t="str">
            <v>E3539 (GIF) Sta Eq, Encogen</v>
          </cell>
          <cell r="B4036" t="str">
            <v>E3539 (GIF) Sta Eq, Encogen-1</v>
          </cell>
          <cell r="C4036" t="str">
            <v>403E</v>
          </cell>
          <cell r="E4036">
            <v>43131</v>
          </cell>
          <cell r="F4036">
            <v>5413075.4800000004</v>
          </cell>
          <cell r="G4036">
            <v>2.0799999999999999E-2</v>
          </cell>
          <cell r="H4036">
            <v>9382.66</v>
          </cell>
          <cell r="I4036">
            <v>5413075.4800000004</v>
          </cell>
          <cell r="J4036">
            <v>2.0799999999999999E-2</v>
          </cell>
          <cell r="K4036">
            <v>9382.6641653333336</v>
          </cell>
          <cell r="L4036">
            <v>0</v>
          </cell>
        </row>
        <row r="4037">
          <cell r="A4037" t="str">
            <v>E3539 (GIF) Sta Eq, Encogen</v>
          </cell>
          <cell r="B4037" t="str">
            <v>E3539 (GIF) Sta Eq, Encogen-2</v>
          </cell>
          <cell r="C4037" t="str">
            <v>403E</v>
          </cell>
          <cell r="E4037">
            <v>43159</v>
          </cell>
          <cell r="F4037">
            <v>5413075.4800000004</v>
          </cell>
          <cell r="G4037">
            <v>2.0799999999999999E-2</v>
          </cell>
          <cell r="H4037">
            <v>9382.66</v>
          </cell>
          <cell r="I4037">
            <v>5413075.4800000004</v>
          </cell>
          <cell r="J4037">
            <v>2.0799999999999999E-2</v>
          </cell>
          <cell r="K4037">
            <v>9382.6641653333336</v>
          </cell>
          <cell r="L4037">
            <v>0</v>
          </cell>
        </row>
        <row r="4038">
          <cell r="A4038" t="str">
            <v>E3539 (GIF) Sta Eq, Encogen</v>
          </cell>
          <cell r="B4038" t="str">
            <v>E3539 (GIF) Sta Eq, Encogen-3</v>
          </cell>
          <cell r="C4038" t="str">
            <v>403E</v>
          </cell>
          <cell r="E4038">
            <v>43190</v>
          </cell>
          <cell r="F4038">
            <v>5413075.4800000004</v>
          </cell>
          <cell r="G4038">
            <v>2.0799999999999999E-2</v>
          </cell>
          <cell r="H4038">
            <v>9382.66</v>
          </cell>
          <cell r="I4038">
            <v>5413075.4800000004</v>
          </cell>
          <cell r="J4038">
            <v>2.0799999999999999E-2</v>
          </cell>
          <cell r="K4038">
            <v>9382.6641653333336</v>
          </cell>
          <cell r="L4038">
            <v>0</v>
          </cell>
        </row>
        <row r="4039">
          <cell r="A4039" t="str">
            <v>E3539 (GIF) Sta Eq, Encogen</v>
          </cell>
          <cell r="B4039" t="str">
            <v>E3539 (GIF) Sta Eq, Encogen-4</v>
          </cell>
          <cell r="C4039" t="str">
            <v>403E</v>
          </cell>
          <cell r="E4039">
            <v>43220</v>
          </cell>
          <cell r="F4039">
            <v>5413075.4800000004</v>
          </cell>
          <cell r="G4039">
            <v>2.0799999999999999E-2</v>
          </cell>
          <cell r="H4039">
            <v>9382.66</v>
          </cell>
          <cell r="I4039">
            <v>5413075.4800000004</v>
          </cell>
          <cell r="J4039">
            <v>2.0799999999999999E-2</v>
          </cell>
          <cell r="K4039">
            <v>9382.6641653333336</v>
          </cell>
          <cell r="L4039">
            <v>0</v>
          </cell>
        </row>
        <row r="4040">
          <cell r="A4040" t="str">
            <v>E3539 (GIF) Sta Eq, Encogen</v>
          </cell>
          <cell r="B4040" t="str">
            <v>E3539 (GIF) Sta Eq, Encogen-5</v>
          </cell>
          <cell r="C4040" t="str">
            <v>403E</v>
          </cell>
          <cell r="E4040">
            <v>43251</v>
          </cell>
          <cell r="F4040">
            <v>5413075.4800000004</v>
          </cell>
          <cell r="G4040">
            <v>2.0799999999999999E-2</v>
          </cell>
          <cell r="H4040">
            <v>9382.66</v>
          </cell>
          <cell r="I4040">
            <v>5413075.4800000004</v>
          </cell>
          <cell r="J4040">
            <v>2.0799999999999999E-2</v>
          </cell>
          <cell r="K4040">
            <v>9382.6641653333336</v>
          </cell>
          <cell r="L4040">
            <v>0</v>
          </cell>
        </row>
        <row r="4041">
          <cell r="A4041" t="str">
            <v>E3539 (GIF) Sta Eq, Encogen</v>
          </cell>
          <cell r="B4041" t="str">
            <v>E3539 (GIF) Sta Eq, Encogen-6</v>
          </cell>
          <cell r="C4041" t="str">
            <v>403E</v>
          </cell>
          <cell r="E4041">
            <v>43281</v>
          </cell>
          <cell r="F4041">
            <v>5413075.4800000004</v>
          </cell>
          <cell r="G4041">
            <v>2.0799999999999999E-2</v>
          </cell>
          <cell r="H4041">
            <v>9382.66</v>
          </cell>
          <cell r="I4041">
            <v>5413075.4800000004</v>
          </cell>
          <cell r="J4041">
            <v>2.0799999999999999E-2</v>
          </cell>
          <cell r="K4041">
            <v>9382.6641653333336</v>
          </cell>
          <cell r="L4041">
            <v>0</v>
          </cell>
        </row>
        <row r="4042">
          <cell r="A4042" t="str">
            <v>E3539 (GIF) Sta Eq, Encogen</v>
          </cell>
          <cell r="B4042" t="str">
            <v>E3539 (GIF) Sta Eq, Encogen-7</v>
          </cell>
          <cell r="C4042" t="str">
            <v>403E</v>
          </cell>
          <cell r="E4042">
            <v>43312</v>
          </cell>
          <cell r="F4042">
            <v>5413075.4800000004</v>
          </cell>
          <cell r="G4042">
            <v>2.0799999999999999E-2</v>
          </cell>
          <cell r="H4042">
            <v>9382.66</v>
          </cell>
          <cell r="I4042">
            <v>5413075.4800000004</v>
          </cell>
          <cell r="J4042">
            <v>2.0799999999999999E-2</v>
          </cell>
          <cell r="K4042">
            <v>9382.6641653333336</v>
          </cell>
          <cell r="L4042">
            <v>0</v>
          </cell>
        </row>
        <row r="4043">
          <cell r="A4043" t="str">
            <v>E3539 (GIF) Sta Eq, Encogen</v>
          </cell>
          <cell r="B4043" t="str">
            <v>E3539 (GIF) Sta Eq, Encogen-8</v>
          </cell>
          <cell r="C4043" t="str">
            <v>403E</v>
          </cell>
          <cell r="E4043">
            <v>43343</v>
          </cell>
          <cell r="F4043">
            <v>5413075.4800000004</v>
          </cell>
          <cell r="G4043">
            <v>2.0799999999999999E-2</v>
          </cell>
          <cell r="H4043">
            <v>9382.66</v>
          </cell>
          <cell r="I4043">
            <v>5413075.4800000004</v>
          </cell>
          <cell r="J4043">
            <v>2.0799999999999999E-2</v>
          </cell>
          <cell r="K4043">
            <v>9382.6641653333336</v>
          </cell>
          <cell r="L4043">
            <v>0</v>
          </cell>
        </row>
        <row r="4044">
          <cell r="A4044" t="str">
            <v>E3539 (GIF) Sta Eq, Encogen</v>
          </cell>
          <cell r="B4044" t="str">
            <v>E3539 (GIF) Sta Eq, Encogen-9</v>
          </cell>
          <cell r="C4044" t="str">
            <v>403E</v>
          </cell>
          <cell r="E4044">
            <v>43373</v>
          </cell>
          <cell r="F4044">
            <v>5413075.4800000004</v>
          </cell>
          <cell r="G4044">
            <v>2.0799999999999999E-2</v>
          </cell>
          <cell r="H4044">
            <v>9382.66</v>
          </cell>
          <cell r="I4044">
            <v>5413075.4800000004</v>
          </cell>
          <cell r="J4044">
            <v>2.0799999999999999E-2</v>
          </cell>
          <cell r="K4044">
            <v>9382.6641653333336</v>
          </cell>
          <cell r="L4044">
            <v>0</v>
          </cell>
        </row>
        <row r="4045">
          <cell r="A4045" t="str">
            <v>E3539 (GIF) Sta Eq, Encogen</v>
          </cell>
          <cell r="B4045" t="str">
            <v>E3539 (GIF) Sta Eq, Encogen-10</v>
          </cell>
          <cell r="C4045" t="str">
            <v>403E</v>
          </cell>
          <cell r="E4045">
            <v>43404</v>
          </cell>
          <cell r="F4045">
            <v>5413075.4800000004</v>
          </cell>
          <cell r="G4045">
            <v>2.0799999999999999E-2</v>
          </cell>
          <cell r="H4045">
            <v>9382.66</v>
          </cell>
          <cell r="I4045">
            <v>5413075.4800000004</v>
          </cell>
          <cell r="J4045">
            <v>2.0799999999999999E-2</v>
          </cell>
          <cell r="K4045">
            <v>9382.6641653333336</v>
          </cell>
          <cell r="L4045">
            <v>0</v>
          </cell>
        </row>
        <row r="4046">
          <cell r="A4046" t="str">
            <v>E3539 (GIF) Sta Eq, Encogen</v>
          </cell>
          <cell r="B4046" t="str">
            <v>E3539 (GIF) Sta Eq, Encogen-11</v>
          </cell>
          <cell r="C4046" t="str">
            <v>403E</v>
          </cell>
          <cell r="E4046">
            <v>43434</v>
          </cell>
          <cell r="F4046">
            <v>5413075.4800000004</v>
          </cell>
          <cell r="G4046">
            <v>2.0799999999999999E-2</v>
          </cell>
          <cell r="H4046">
            <v>9382.66</v>
          </cell>
          <cell r="I4046">
            <v>5413075.4800000004</v>
          </cell>
          <cell r="J4046">
            <v>2.0799999999999999E-2</v>
          </cell>
          <cell r="K4046">
            <v>9382.6641653333336</v>
          </cell>
          <cell r="L4046">
            <v>0</v>
          </cell>
        </row>
        <row r="4047">
          <cell r="A4047" t="str">
            <v>E3539 (GIF) Sta Eq, Encogen</v>
          </cell>
          <cell r="B4047" t="str">
            <v>E3539 (GIF) Sta Eq, Encogen-12</v>
          </cell>
          <cell r="C4047" t="str">
            <v>403E</v>
          </cell>
          <cell r="E4047">
            <v>43465</v>
          </cell>
          <cell r="F4047">
            <v>5413075.4800000004</v>
          </cell>
          <cell r="G4047">
            <v>2.0799999999999999E-2</v>
          </cell>
          <cell r="H4047">
            <v>9382.66</v>
          </cell>
          <cell r="I4047">
            <v>5413075.4800000004</v>
          </cell>
          <cell r="J4047">
            <v>2.0799999999999999E-2</v>
          </cell>
          <cell r="K4047">
            <v>9382.6641653333336</v>
          </cell>
          <cell r="L4047">
            <v>0</v>
          </cell>
        </row>
        <row r="4048">
          <cell r="A4048" t="str">
            <v>E3539 (GIF) Sta Eq, Encogen Total</v>
          </cell>
          <cell r="C4048" t="str">
            <v>ETSM</v>
          </cell>
          <cell r="E4048" t="str">
            <v>Total</v>
          </cell>
          <cell r="F4048"/>
          <cell r="G4048"/>
          <cell r="H4048">
            <v>112591.92000000003</v>
          </cell>
          <cell r="I4048"/>
          <cell r="J4048">
            <v>0</v>
          </cell>
          <cell r="K4048">
            <v>112591.96998400001</v>
          </cell>
          <cell r="L4048">
            <v>0.05</v>
          </cell>
        </row>
        <row r="4049">
          <cell r="A4049" t="str">
            <v>E3539 (GIF) Sta Eq, Ferndale</v>
          </cell>
          <cell r="B4049" t="str">
            <v>E3539 (GIF) Sta Eq, Ferndale-1</v>
          </cell>
          <cell r="C4049" t="str">
            <v>403E</v>
          </cell>
          <cell r="E4049">
            <v>43131</v>
          </cell>
          <cell r="F4049">
            <v>5618561.7699999996</v>
          </cell>
          <cell r="G4049">
            <v>2.0799999999999999E-2</v>
          </cell>
          <cell r="H4049">
            <v>9738.84</v>
          </cell>
          <cell r="I4049">
            <v>5618561.7699999996</v>
          </cell>
          <cell r="J4049">
            <v>2.0799999999999999E-2</v>
          </cell>
          <cell r="K4049">
            <v>9738.8404013333329</v>
          </cell>
          <cell r="L4049">
            <v>0</v>
          </cell>
        </row>
        <row r="4050">
          <cell r="A4050" t="str">
            <v>E3539 (GIF) Sta Eq, Ferndale</v>
          </cell>
          <cell r="B4050" t="str">
            <v>E3539 (GIF) Sta Eq, Ferndale-2</v>
          </cell>
          <cell r="C4050" t="str">
            <v>403E</v>
          </cell>
          <cell r="E4050">
            <v>43159</v>
          </cell>
          <cell r="F4050">
            <v>5618561.7699999996</v>
          </cell>
          <cell r="G4050">
            <v>2.0799999999999999E-2</v>
          </cell>
          <cell r="H4050">
            <v>9738.84</v>
          </cell>
          <cell r="I4050">
            <v>5618561.7699999996</v>
          </cell>
          <cell r="J4050">
            <v>2.0799999999999999E-2</v>
          </cell>
          <cell r="K4050">
            <v>9738.8404013333329</v>
          </cell>
          <cell r="L4050">
            <v>0</v>
          </cell>
        </row>
        <row r="4051">
          <cell r="A4051" t="str">
            <v>E3539 (GIF) Sta Eq, Ferndale</v>
          </cell>
          <cell r="B4051" t="str">
            <v>E3539 (GIF) Sta Eq, Ferndale-3</v>
          </cell>
          <cell r="C4051" t="str">
            <v>403E</v>
          </cell>
          <cell r="E4051">
            <v>43190</v>
          </cell>
          <cell r="F4051">
            <v>5618561.7699999996</v>
          </cell>
          <cell r="G4051">
            <v>2.0799999999999999E-2</v>
          </cell>
          <cell r="H4051">
            <v>9738.84</v>
          </cell>
          <cell r="I4051">
            <v>5618561.7699999996</v>
          </cell>
          <cell r="J4051">
            <v>2.0799999999999999E-2</v>
          </cell>
          <cell r="K4051">
            <v>9738.8404013333329</v>
          </cell>
          <cell r="L4051">
            <v>0</v>
          </cell>
        </row>
        <row r="4052">
          <cell r="A4052" t="str">
            <v>E3539 (GIF) Sta Eq, Ferndale</v>
          </cell>
          <cell r="B4052" t="str">
            <v>E3539 (GIF) Sta Eq, Ferndale-4</v>
          </cell>
          <cell r="C4052" t="str">
            <v>403E</v>
          </cell>
          <cell r="E4052">
            <v>43220</v>
          </cell>
          <cell r="F4052">
            <v>5618561.7699999996</v>
          </cell>
          <cell r="G4052">
            <v>2.0799999999999999E-2</v>
          </cell>
          <cell r="H4052">
            <v>9738.84</v>
          </cell>
          <cell r="I4052">
            <v>5618561.7699999996</v>
          </cell>
          <cell r="J4052">
            <v>2.0799999999999999E-2</v>
          </cell>
          <cell r="K4052">
            <v>9738.8404013333329</v>
          </cell>
          <cell r="L4052">
            <v>0</v>
          </cell>
        </row>
        <row r="4053">
          <cell r="A4053" t="str">
            <v>E3539 (GIF) Sta Eq, Ferndale</v>
          </cell>
          <cell r="B4053" t="str">
            <v>E3539 (GIF) Sta Eq, Ferndale-5</v>
          </cell>
          <cell r="C4053" t="str">
            <v>403E</v>
          </cell>
          <cell r="E4053">
            <v>43251</v>
          </cell>
          <cell r="F4053">
            <v>5618561.7699999996</v>
          </cell>
          <cell r="G4053">
            <v>2.0799999999999999E-2</v>
          </cell>
          <cell r="H4053">
            <v>9738.84</v>
          </cell>
          <cell r="I4053">
            <v>5618561.7699999996</v>
          </cell>
          <cell r="J4053">
            <v>2.0799999999999999E-2</v>
          </cell>
          <cell r="K4053">
            <v>9738.8404013333329</v>
          </cell>
          <cell r="L4053">
            <v>0</v>
          </cell>
        </row>
        <row r="4054">
          <cell r="A4054" t="str">
            <v>E3539 (GIF) Sta Eq, Ferndale</v>
          </cell>
          <cell r="B4054" t="str">
            <v>E3539 (GIF) Sta Eq, Ferndale-6</v>
          </cell>
          <cell r="C4054" t="str">
            <v>403E</v>
          </cell>
          <cell r="E4054">
            <v>43281</v>
          </cell>
          <cell r="F4054">
            <v>5618561.7699999996</v>
          </cell>
          <cell r="G4054">
            <v>2.0799999999999999E-2</v>
          </cell>
          <cell r="H4054">
            <v>9738.84</v>
          </cell>
          <cell r="I4054">
            <v>5618561.7699999996</v>
          </cell>
          <cell r="J4054">
            <v>2.0799999999999999E-2</v>
          </cell>
          <cell r="K4054">
            <v>9738.8404013333329</v>
          </cell>
          <cell r="L4054">
            <v>0</v>
          </cell>
        </row>
        <row r="4055">
          <cell r="A4055" t="str">
            <v>E3539 (GIF) Sta Eq, Ferndale</v>
          </cell>
          <cell r="B4055" t="str">
            <v>E3539 (GIF) Sta Eq, Ferndale-7</v>
          </cell>
          <cell r="C4055" t="str">
            <v>403E</v>
          </cell>
          <cell r="E4055">
            <v>43312</v>
          </cell>
          <cell r="F4055">
            <v>5618561.7699999996</v>
          </cell>
          <cell r="G4055">
            <v>2.0799999999999999E-2</v>
          </cell>
          <cell r="H4055">
            <v>9738.84</v>
          </cell>
          <cell r="I4055">
            <v>5618561.7699999996</v>
          </cell>
          <cell r="J4055">
            <v>2.0799999999999999E-2</v>
          </cell>
          <cell r="K4055">
            <v>9738.8404013333329</v>
          </cell>
          <cell r="L4055">
            <v>0</v>
          </cell>
        </row>
        <row r="4056">
          <cell r="A4056" t="str">
            <v>E3539 (GIF) Sta Eq, Ferndale</v>
          </cell>
          <cell r="B4056" t="str">
            <v>E3539 (GIF) Sta Eq, Ferndale-8</v>
          </cell>
          <cell r="C4056" t="str">
            <v>403E</v>
          </cell>
          <cell r="E4056">
            <v>43343</v>
          </cell>
          <cell r="F4056">
            <v>5618561.7699999996</v>
          </cell>
          <cell r="G4056">
            <v>2.0799999999999999E-2</v>
          </cell>
          <cell r="H4056">
            <v>9738.84</v>
          </cell>
          <cell r="I4056">
            <v>5618561.7699999996</v>
          </cell>
          <cell r="J4056">
            <v>2.0799999999999999E-2</v>
          </cell>
          <cell r="K4056">
            <v>9738.8404013333329</v>
          </cell>
          <cell r="L4056">
            <v>0</v>
          </cell>
        </row>
        <row r="4057">
          <cell r="A4057" t="str">
            <v>E3539 (GIF) Sta Eq, Ferndale</v>
          </cell>
          <cell r="B4057" t="str">
            <v>E3539 (GIF) Sta Eq, Ferndale-9</v>
          </cell>
          <cell r="C4057" t="str">
            <v>403E</v>
          </cell>
          <cell r="E4057">
            <v>43373</v>
          </cell>
          <cell r="F4057">
            <v>5618561.7699999996</v>
          </cell>
          <cell r="G4057">
            <v>2.0799999999999999E-2</v>
          </cell>
          <cell r="H4057">
            <v>9738.84</v>
          </cell>
          <cell r="I4057">
            <v>5618561.7699999996</v>
          </cell>
          <cell r="J4057">
            <v>2.0799999999999999E-2</v>
          </cell>
          <cell r="K4057">
            <v>9738.8404013333329</v>
          </cell>
          <cell r="L4057">
            <v>0</v>
          </cell>
        </row>
        <row r="4058">
          <cell r="A4058" t="str">
            <v>E3539 (GIF) Sta Eq, Ferndale</v>
          </cell>
          <cell r="B4058" t="str">
            <v>E3539 (GIF) Sta Eq, Ferndale-10</v>
          </cell>
          <cell r="C4058" t="str">
            <v>403E</v>
          </cell>
          <cell r="E4058">
            <v>43404</v>
          </cell>
          <cell r="F4058">
            <v>5618561.7699999996</v>
          </cell>
          <cell r="G4058">
            <v>2.0799999999999999E-2</v>
          </cell>
          <cell r="H4058">
            <v>9738.84</v>
          </cell>
          <cell r="I4058">
            <v>5618561.7699999996</v>
          </cell>
          <cell r="J4058">
            <v>2.0799999999999999E-2</v>
          </cell>
          <cell r="K4058">
            <v>9738.8404013333329</v>
          </cell>
          <cell r="L4058">
            <v>0</v>
          </cell>
        </row>
        <row r="4059">
          <cell r="A4059" t="str">
            <v>E3539 (GIF) Sta Eq, Ferndale</v>
          </cell>
          <cell r="B4059" t="str">
            <v>E3539 (GIF) Sta Eq, Ferndale-11</v>
          </cell>
          <cell r="C4059" t="str">
            <v>403E</v>
          </cell>
          <cell r="E4059">
            <v>43434</v>
          </cell>
          <cell r="F4059">
            <v>5618561.7699999996</v>
          </cell>
          <cell r="G4059">
            <v>2.0799999999999999E-2</v>
          </cell>
          <cell r="H4059">
            <v>9738.84</v>
          </cell>
          <cell r="I4059">
            <v>5618561.7699999996</v>
          </cell>
          <cell r="J4059">
            <v>2.0799999999999999E-2</v>
          </cell>
          <cell r="K4059">
            <v>9738.8404013333329</v>
          </cell>
          <cell r="L4059">
            <v>0</v>
          </cell>
        </row>
        <row r="4060">
          <cell r="A4060" t="str">
            <v>E3539 (GIF) Sta Eq, Ferndale</v>
          </cell>
          <cell r="B4060" t="str">
            <v>E3539 (GIF) Sta Eq, Ferndale-12</v>
          </cell>
          <cell r="C4060" t="str">
            <v>403E</v>
          </cell>
          <cell r="E4060">
            <v>43465</v>
          </cell>
          <cell r="F4060">
            <v>5618561.7699999996</v>
          </cell>
          <cell r="G4060">
            <v>2.0799999999999999E-2</v>
          </cell>
          <cell r="H4060">
            <v>9738.84</v>
          </cell>
          <cell r="I4060">
            <v>5618561.7699999996</v>
          </cell>
          <cell r="J4060">
            <v>2.0799999999999999E-2</v>
          </cell>
          <cell r="K4060">
            <v>9738.8404013333329</v>
          </cell>
          <cell r="L4060">
            <v>0</v>
          </cell>
        </row>
        <row r="4061">
          <cell r="A4061" t="str">
            <v>E3539 (GIF) Sta Eq, Ferndale Total</v>
          </cell>
          <cell r="C4061" t="str">
            <v>ETSM</v>
          </cell>
          <cell r="E4061" t="str">
            <v>Total</v>
          </cell>
          <cell r="F4061"/>
          <cell r="G4061"/>
          <cell r="H4061">
            <v>116866.07999999997</v>
          </cell>
          <cell r="I4061"/>
          <cell r="J4061">
            <v>0</v>
          </cell>
          <cell r="K4061">
            <v>116866.084816</v>
          </cell>
          <cell r="L4061">
            <v>0</v>
          </cell>
        </row>
        <row r="4062">
          <cell r="A4062" t="str">
            <v>E3539 (GIF) Sta Eq, Fred 1/APC</v>
          </cell>
          <cell r="B4062" t="str">
            <v>E3539 (GIF) Sta Eq, Fred 1/APC-1</v>
          </cell>
          <cell r="C4062" t="str">
            <v>403E</v>
          </cell>
          <cell r="E4062">
            <v>43131</v>
          </cell>
          <cell r="F4062">
            <v>5035074.58</v>
          </cell>
          <cell r="G4062">
            <v>2.0799999999999999E-2</v>
          </cell>
          <cell r="H4062">
            <v>8727.4599999999991</v>
          </cell>
          <cell r="I4062">
            <v>5035074.58</v>
          </cell>
          <cell r="J4062">
            <v>2.0799999999999999E-2</v>
          </cell>
          <cell r="K4062">
            <v>8727.4626053333322</v>
          </cell>
          <cell r="L4062">
            <v>0</v>
          </cell>
        </row>
        <row r="4063">
          <cell r="A4063" t="str">
            <v>E3539 (GIF) Sta Eq, Fred 1/APC</v>
          </cell>
          <cell r="B4063" t="str">
            <v>E3539 (GIF) Sta Eq, Fred 1/APC-2</v>
          </cell>
          <cell r="C4063" t="str">
            <v>403E</v>
          </cell>
          <cell r="E4063">
            <v>43159</v>
          </cell>
          <cell r="F4063">
            <v>5035074.58</v>
          </cell>
          <cell r="G4063">
            <v>2.0799999999999999E-2</v>
          </cell>
          <cell r="H4063">
            <v>8727.4599999999991</v>
          </cell>
          <cell r="I4063">
            <v>5035074.58</v>
          </cell>
          <cell r="J4063">
            <v>2.0799999999999999E-2</v>
          </cell>
          <cell r="K4063">
            <v>8727.4626053333322</v>
          </cell>
          <cell r="L4063">
            <v>0</v>
          </cell>
        </row>
        <row r="4064">
          <cell r="A4064" t="str">
            <v>E3539 (GIF) Sta Eq, Fred 1/APC</v>
          </cell>
          <cell r="B4064" t="str">
            <v>E3539 (GIF) Sta Eq, Fred 1/APC-3</v>
          </cell>
          <cell r="C4064" t="str">
            <v>403E</v>
          </cell>
          <cell r="E4064">
            <v>43190</v>
          </cell>
          <cell r="F4064">
            <v>5035074.58</v>
          </cell>
          <cell r="G4064">
            <v>2.0799999999999999E-2</v>
          </cell>
          <cell r="H4064">
            <v>8727.4599999999991</v>
          </cell>
          <cell r="I4064">
            <v>5035074.58</v>
          </cell>
          <cell r="J4064">
            <v>2.0799999999999999E-2</v>
          </cell>
          <cell r="K4064">
            <v>8727.4626053333322</v>
          </cell>
          <cell r="L4064">
            <v>0</v>
          </cell>
        </row>
        <row r="4065">
          <cell r="A4065" t="str">
            <v>E3539 (GIF) Sta Eq, Fred 1/APC</v>
          </cell>
          <cell r="B4065" t="str">
            <v>E3539 (GIF) Sta Eq, Fred 1/APC-4</v>
          </cell>
          <cell r="C4065" t="str">
            <v>403E</v>
          </cell>
          <cell r="E4065">
            <v>43220</v>
          </cell>
          <cell r="F4065">
            <v>5035074.58</v>
          </cell>
          <cell r="G4065">
            <v>2.0799999999999999E-2</v>
          </cell>
          <cell r="H4065">
            <v>8727.4599999999991</v>
          </cell>
          <cell r="I4065">
            <v>5035074.58</v>
          </cell>
          <cell r="J4065">
            <v>2.0799999999999999E-2</v>
          </cell>
          <cell r="K4065">
            <v>8727.4626053333322</v>
          </cell>
          <cell r="L4065">
            <v>0</v>
          </cell>
        </row>
        <row r="4066">
          <cell r="A4066" t="str">
            <v>E3539 (GIF) Sta Eq, Fred 1/APC</v>
          </cell>
          <cell r="B4066" t="str">
            <v>E3539 (GIF) Sta Eq, Fred 1/APC-5</v>
          </cell>
          <cell r="C4066" t="str">
            <v>403E</v>
          </cell>
          <cell r="E4066">
            <v>43251</v>
          </cell>
          <cell r="F4066">
            <v>5035074.58</v>
          </cell>
          <cell r="G4066">
            <v>2.0799999999999999E-2</v>
          </cell>
          <cell r="H4066">
            <v>8727.4599999999991</v>
          </cell>
          <cell r="I4066">
            <v>5035074.58</v>
          </cell>
          <cell r="J4066">
            <v>2.0799999999999999E-2</v>
          </cell>
          <cell r="K4066">
            <v>8727.4626053333322</v>
          </cell>
          <cell r="L4066">
            <v>0</v>
          </cell>
        </row>
        <row r="4067">
          <cell r="A4067" t="str">
            <v>E3539 (GIF) Sta Eq, Fred 1/APC</v>
          </cell>
          <cell r="B4067" t="str">
            <v>E3539 (GIF) Sta Eq, Fred 1/APC-6</v>
          </cell>
          <cell r="C4067" t="str">
            <v>403E</v>
          </cell>
          <cell r="E4067">
            <v>43281</v>
          </cell>
          <cell r="F4067">
            <v>5035074.58</v>
          </cell>
          <cell r="G4067">
            <v>2.0799999999999999E-2</v>
          </cell>
          <cell r="H4067">
            <v>8727.4599999999991</v>
          </cell>
          <cell r="I4067">
            <v>5035074.58</v>
          </cell>
          <cell r="J4067">
            <v>2.0799999999999999E-2</v>
          </cell>
          <cell r="K4067">
            <v>8727.4626053333322</v>
          </cell>
          <cell r="L4067">
            <v>0</v>
          </cell>
        </row>
        <row r="4068">
          <cell r="A4068" t="str">
            <v>E3539 (GIF) Sta Eq, Fred 1/APC</v>
          </cell>
          <cell r="B4068" t="str">
            <v>E3539 (GIF) Sta Eq, Fred 1/APC-7</v>
          </cell>
          <cell r="C4068" t="str">
            <v>403E</v>
          </cell>
          <cell r="E4068">
            <v>43312</v>
          </cell>
          <cell r="F4068">
            <v>5035074.58</v>
          </cell>
          <cell r="G4068">
            <v>2.0799999999999999E-2</v>
          </cell>
          <cell r="H4068">
            <v>8727.4599999999991</v>
          </cell>
          <cell r="I4068">
            <v>5035074.58</v>
          </cell>
          <cell r="J4068">
            <v>2.0799999999999999E-2</v>
          </cell>
          <cell r="K4068">
            <v>8727.4626053333322</v>
          </cell>
          <cell r="L4068">
            <v>0</v>
          </cell>
        </row>
        <row r="4069">
          <cell r="A4069" t="str">
            <v>E3539 (GIF) Sta Eq, Fred 1/APC</v>
          </cell>
          <cell r="B4069" t="str">
            <v>E3539 (GIF) Sta Eq, Fred 1/APC-8</v>
          </cell>
          <cell r="C4069" t="str">
            <v>403E</v>
          </cell>
          <cell r="E4069">
            <v>43343</v>
          </cell>
          <cell r="F4069">
            <v>5035074.58</v>
          </cell>
          <cell r="G4069">
            <v>2.0799999999999999E-2</v>
          </cell>
          <cell r="H4069">
            <v>8727.4599999999991</v>
          </cell>
          <cell r="I4069">
            <v>5035074.58</v>
          </cell>
          <cell r="J4069">
            <v>2.0799999999999999E-2</v>
          </cell>
          <cell r="K4069">
            <v>8727.4626053333322</v>
          </cell>
          <cell r="L4069">
            <v>0</v>
          </cell>
        </row>
        <row r="4070">
          <cell r="A4070" t="str">
            <v>E3539 (GIF) Sta Eq, Fred 1/APC</v>
          </cell>
          <cell r="B4070" t="str">
            <v>E3539 (GIF) Sta Eq, Fred 1/APC-9</v>
          </cell>
          <cell r="C4070" t="str">
            <v>403E</v>
          </cell>
          <cell r="E4070">
            <v>43373</v>
          </cell>
          <cell r="F4070">
            <v>5035074.58</v>
          </cell>
          <cell r="G4070">
            <v>2.0799999999999999E-2</v>
          </cell>
          <cell r="H4070">
            <v>8727.4599999999991</v>
          </cell>
          <cell r="I4070">
            <v>5035074.58</v>
          </cell>
          <cell r="J4070">
            <v>2.0799999999999999E-2</v>
          </cell>
          <cell r="K4070">
            <v>8727.4626053333322</v>
          </cell>
          <cell r="L4070">
            <v>0</v>
          </cell>
        </row>
        <row r="4071">
          <cell r="A4071" t="str">
            <v>E3539 (GIF) Sta Eq, Fred 1/APC</v>
          </cell>
          <cell r="B4071" t="str">
            <v>E3539 (GIF) Sta Eq, Fred 1/APC-10</v>
          </cell>
          <cell r="C4071" t="str">
            <v>403E</v>
          </cell>
          <cell r="E4071">
            <v>43404</v>
          </cell>
          <cell r="F4071">
            <v>5035074.58</v>
          </cell>
          <cell r="G4071">
            <v>2.0799999999999999E-2</v>
          </cell>
          <cell r="H4071">
            <v>8727.4599999999991</v>
          </cell>
          <cell r="I4071">
            <v>5035074.58</v>
          </cell>
          <cell r="J4071">
            <v>2.0799999999999999E-2</v>
          </cell>
          <cell r="K4071">
            <v>8727.4626053333322</v>
          </cell>
          <cell r="L4071">
            <v>0</v>
          </cell>
        </row>
        <row r="4072">
          <cell r="A4072" t="str">
            <v>E3539 (GIF) Sta Eq, Fred 1/APC</v>
          </cell>
          <cell r="B4072" t="str">
            <v>E3539 (GIF) Sta Eq, Fred 1/APC-11</v>
          </cell>
          <cell r="C4072" t="str">
            <v>403E</v>
          </cell>
          <cell r="E4072">
            <v>43434</v>
          </cell>
          <cell r="F4072">
            <v>5035074.58</v>
          </cell>
          <cell r="G4072">
            <v>2.0799999999999999E-2</v>
          </cell>
          <cell r="H4072">
            <v>8727.4599999999991</v>
          </cell>
          <cell r="I4072">
            <v>5035074.58</v>
          </cell>
          <cell r="J4072">
            <v>2.0799999999999999E-2</v>
          </cell>
          <cell r="K4072">
            <v>8727.4626053333322</v>
          </cell>
          <cell r="L4072">
            <v>0</v>
          </cell>
        </row>
        <row r="4073">
          <cell r="A4073" t="str">
            <v>E3539 (GIF) Sta Eq, Fred 1/APC</v>
          </cell>
          <cell r="B4073" t="str">
            <v>E3539 (GIF) Sta Eq, Fred 1/APC-12</v>
          </cell>
          <cell r="C4073" t="str">
            <v>403E</v>
          </cell>
          <cell r="E4073">
            <v>43465</v>
          </cell>
          <cell r="F4073">
            <v>5035074.58</v>
          </cell>
          <cell r="G4073">
            <v>2.0799999999999999E-2</v>
          </cell>
          <cell r="H4073">
            <v>8727.4599999999991</v>
          </cell>
          <cell r="I4073">
            <v>5035074.58</v>
          </cell>
          <cell r="J4073">
            <v>2.0799999999999999E-2</v>
          </cell>
          <cell r="K4073">
            <v>8727.4626053333322</v>
          </cell>
          <cell r="L4073">
            <v>0</v>
          </cell>
        </row>
        <row r="4074">
          <cell r="A4074" t="str">
            <v>E3539 (GIF) Sta Eq, Fred 1/APC Total</v>
          </cell>
          <cell r="C4074" t="str">
            <v>ETSM</v>
          </cell>
          <cell r="E4074" t="str">
            <v>Total</v>
          </cell>
          <cell r="F4074"/>
          <cell r="G4074"/>
          <cell r="H4074">
            <v>104729.51999999996</v>
          </cell>
          <cell r="I4074"/>
          <cell r="J4074">
            <v>0</v>
          </cell>
          <cell r="K4074">
            <v>104729.55126399999</v>
          </cell>
          <cell r="L4074">
            <v>0.03</v>
          </cell>
        </row>
        <row r="4075">
          <cell r="A4075" t="str">
            <v>E3539 (GIF) Sta Eq, Frederickson</v>
          </cell>
          <cell r="B4075" t="str">
            <v>E3539 (GIF) Sta Eq, Frederickson-1</v>
          </cell>
          <cell r="C4075" t="str">
            <v>403E</v>
          </cell>
          <cell r="E4075">
            <v>43131</v>
          </cell>
          <cell r="F4075">
            <v>3188705.85</v>
          </cell>
          <cell r="G4075">
            <v>2.0799999999999999E-2</v>
          </cell>
          <cell r="H4075">
            <v>5527.09</v>
          </cell>
          <cell r="I4075">
            <v>3188705.85</v>
          </cell>
          <cell r="J4075">
            <v>2.0799999999999999E-2</v>
          </cell>
          <cell r="K4075">
            <v>5527.0901400000002</v>
          </cell>
          <cell r="L4075">
            <v>0</v>
          </cell>
        </row>
        <row r="4076">
          <cell r="A4076" t="str">
            <v>E3539 (GIF) Sta Eq, Frederickson</v>
          </cell>
          <cell r="B4076" t="str">
            <v>E3539 (GIF) Sta Eq, Frederickson-2</v>
          </cell>
          <cell r="C4076" t="str">
            <v>403E</v>
          </cell>
          <cell r="E4076">
            <v>43159</v>
          </cell>
          <cell r="F4076">
            <v>3188705.85</v>
          </cell>
          <cell r="G4076">
            <v>2.0799999999999999E-2</v>
          </cell>
          <cell r="H4076">
            <v>5527.09</v>
          </cell>
          <cell r="I4076">
            <v>3188705.85</v>
          </cell>
          <cell r="J4076">
            <v>2.0799999999999999E-2</v>
          </cell>
          <cell r="K4076">
            <v>5527.0901400000002</v>
          </cell>
          <cell r="L4076">
            <v>0</v>
          </cell>
        </row>
        <row r="4077">
          <cell r="A4077" t="str">
            <v>E3539 (GIF) Sta Eq, Frederickson</v>
          </cell>
          <cell r="B4077" t="str">
            <v>E3539 (GIF) Sta Eq, Frederickson-3</v>
          </cell>
          <cell r="C4077" t="str">
            <v>403E</v>
          </cell>
          <cell r="E4077">
            <v>43190</v>
          </cell>
          <cell r="F4077">
            <v>3188705.85</v>
          </cell>
          <cell r="G4077">
            <v>2.0799999999999999E-2</v>
          </cell>
          <cell r="H4077">
            <v>5527.09</v>
          </cell>
          <cell r="I4077">
            <v>3188705.85</v>
          </cell>
          <cell r="J4077">
            <v>2.0799999999999999E-2</v>
          </cell>
          <cell r="K4077">
            <v>5527.0901400000002</v>
          </cell>
          <cell r="L4077">
            <v>0</v>
          </cell>
        </row>
        <row r="4078">
          <cell r="A4078" t="str">
            <v>E3539 (GIF) Sta Eq, Frederickson</v>
          </cell>
          <cell r="B4078" t="str">
            <v>E3539 (GIF) Sta Eq, Frederickson-4</v>
          </cell>
          <cell r="C4078" t="str">
            <v>403E</v>
          </cell>
          <cell r="E4078">
            <v>43220</v>
          </cell>
          <cell r="F4078">
            <v>3188705.85</v>
          </cell>
          <cell r="G4078">
            <v>2.0799999999999999E-2</v>
          </cell>
          <cell r="H4078">
            <v>5527.09</v>
          </cell>
          <cell r="I4078">
            <v>3188705.85</v>
          </cell>
          <cell r="J4078">
            <v>2.0799999999999999E-2</v>
          </cell>
          <cell r="K4078">
            <v>5527.0901400000002</v>
          </cell>
          <cell r="L4078">
            <v>0</v>
          </cell>
        </row>
        <row r="4079">
          <cell r="A4079" t="str">
            <v>E3539 (GIF) Sta Eq, Frederickson</v>
          </cell>
          <cell r="B4079" t="str">
            <v>E3539 (GIF) Sta Eq, Frederickson-5</v>
          </cell>
          <cell r="C4079" t="str">
            <v>403E</v>
          </cell>
          <cell r="E4079">
            <v>43251</v>
          </cell>
          <cell r="F4079">
            <v>3188705.85</v>
          </cell>
          <cell r="G4079">
            <v>2.0799999999999999E-2</v>
          </cell>
          <cell r="H4079">
            <v>5527.09</v>
          </cell>
          <cell r="I4079">
            <v>3188705.85</v>
          </cell>
          <cell r="J4079">
            <v>2.0799999999999999E-2</v>
          </cell>
          <cell r="K4079">
            <v>5527.0901400000002</v>
          </cell>
          <cell r="L4079">
            <v>0</v>
          </cell>
        </row>
        <row r="4080">
          <cell r="A4080" t="str">
            <v>E3539 (GIF) Sta Eq, Frederickson</v>
          </cell>
          <cell r="B4080" t="str">
            <v>E3539 (GIF) Sta Eq, Frederickson-6</v>
          </cell>
          <cell r="C4080" t="str">
            <v>403E</v>
          </cell>
          <cell r="E4080">
            <v>43281</v>
          </cell>
          <cell r="F4080">
            <v>3188705.85</v>
          </cell>
          <cell r="G4080">
            <v>2.0799999999999999E-2</v>
          </cell>
          <cell r="H4080">
            <v>5527.09</v>
          </cell>
          <cell r="I4080">
            <v>3188705.85</v>
          </cell>
          <cell r="J4080">
            <v>2.0799999999999999E-2</v>
          </cell>
          <cell r="K4080">
            <v>5527.0901400000002</v>
          </cell>
          <cell r="L4080">
            <v>0</v>
          </cell>
        </row>
        <row r="4081">
          <cell r="A4081" t="str">
            <v>E3539 (GIF) Sta Eq, Frederickson</v>
          </cell>
          <cell r="B4081" t="str">
            <v>E3539 (GIF) Sta Eq, Frederickson-7</v>
          </cell>
          <cell r="C4081" t="str">
            <v>403E</v>
          </cell>
          <cell r="E4081">
            <v>43312</v>
          </cell>
          <cell r="F4081">
            <v>3188705.85</v>
          </cell>
          <cell r="G4081">
            <v>2.0799999999999999E-2</v>
          </cell>
          <cell r="H4081">
            <v>5527.09</v>
          </cell>
          <cell r="I4081">
            <v>3188705.85</v>
          </cell>
          <cell r="J4081">
            <v>2.0799999999999999E-2</v>
          </cell>
          <cell r="K4081">
            <v>5527.0901400000002</v>
          </cell>
          <cell r="L4081">
            <v>0</v>
          </cell>
        </row>
        <row r="4082">
          <cell r="A4082" t="str">
            <v>E3539 (GIF) Sta Eq, Frederickson</v>
          </cell>
          <cell r="B4082" t="str">
            <v>E3539 (GIF) Sta Eq, Frederickson-8</v>
          </cell>
          <cell r="C4082" t="str">
            <v>403E</v>
          </cell>
          <cell r="E4082">
            <v>43343</v>
          </cell>
          <cell r="F4082">
            <v>3188705.85</v>
          </cell>
          <cell r="G4082">
            <v>2.0799999999999999E-2</v>
          </cell>
          <cell r="H4082">
            <v>5527.09</v>
          </cell>
          <cell r="I4082">
            <v>3188705.85</v>
          </cell>
          <cell r="J4082">
            <v>2.0799999999999999E-2</v>
          </cell>
          <cell r="K4082">
            <v>5527.0901400000002</v>
          </cell>
          <cell r="L4082">
            <v>0</v>
          </cell>
        </row>
        <row r="4083">
          <cell r="A4083" t="str">
            <v>E3539 (GIF) Sta Eq, Frederickson</v>
          </cell>
          <cell r="B4083" t="str">
            <v>E3539 (GIF) Sta Eq, Frederickson-9</v>
          </cell>
          <cell r="C4083" t="str">
            <v>403E</v>
          </cell>
          <cell r="E4083">
            <v>43373</v>
          </cell>
          <cell r="F4083">
            <v>3188705.85</v>
          </cell>
          <cell r="G4083">
            <v>2.0799999999999999E-2</v>
          </cell>
          <cell r="H4083">
            <v>5527.09</v>
          </cell>
          <cell r="I4083">
            <v>3188705.85</v>
          </cell>
          <cell r="J4083">
            <v>2.0799999999999999E-2</v>
          </cell>
          <cell r="K4083">
            <v>5527.0901400000002</v>
          </cell>
          <cell r="L4083">
            <v>0</v>
          </cell>
        </row>
        <row r="4084">
          <cell r="A4084" t="str">
            <v>E3539 (GIF) Sta Eq, Frederickson</v>
          </cell>
          <cell r="B4084" t="str">
            <v>E3539 (GIF) Sta Eq, Frederickson-10</v>
          </cell>
          <cell r="C4084" t="str">
            <v>403E</v>
          </cell>
          <cell r="E4084">
            <v>43404</v>
          </cell>
          <cell r="F4084">
            <v>3188705.85</v>
          </cell>
          <cell r="G4084">
            <v>2.0799999999999999E-2</v>
          </cell>
          <cell r="H4084">
            <v>5527.09</v>
          </cell>
          <cell r="I4084">
            <v>3188705.85</v>
          </cell>
          <cell r="J4084">
            <v>2.0799999999999999E-2</v>
          </cell>
          <cell r="K4084">
            <v>5527.0901400000002</v>
          </cell>
          <cell r="L4084">
            <v>0</v>
          </cell>
        </row>
        <row r="4085">
          <cell r="A4085" t="str">
            <v>E3539 (GIF) Sta Eq, Frederickson</v>
          </cell>
          <cell r="B4085" t="str">
            <v>E3539 (GIF) Sta Eq, Frederickson-11</v>
          </cell>
          <cell r="C4085" t="str">
            <v>403E</v>
          </cell>
          <cell r="E4085">
            <v>43434</v>
          </cell>
          <cell r="F4085">
            <v>3188705.85</v>
          </cell>
          <cell r="G4085">
            <v>2.0799999999999999E-2</v>
          </cell>
          <cell r="H4085">
            <v>5527.09</v>
          </cell>
          <cell r="I4085">
            <v>3188705.85</v>
          </cell>
          <cell r="J4085">
            <v>2.0799999999999999E-2</v>
          </cell>
          <cell r="K4085">
            <v>5527.0901400000002</v>
          </cell>
          <cell r="L4085">
            <v>0</v>
          </cell>
        </row>
        <row r="4086">
          <cell r="A4086" t="str">
            <v>E3539 (GIF) Sta Eq, Frederickson</v>
          </cell>
          <cell r="B4086" t="str">
            <v>E3539 (GIF) Sta Eq, Frederickson-12</v>
          </cell>
          <cell r="C4086" t="str">
            <v>403E</v>
          </cell>
          <cell r="E4086">
            <v>43465</v>
          </cell>
          <cell r="F4086">
            <v>3188705.85</v>
          </cell>
          <cell r="G4086">
            <v>2.0799999999999999E-2</v>
          </cell>
          <cell r="H4086">
            <v>5527.09</v>
          </cell>
          <cell r="I4086">
            <v>3188705.85</v>
          </cell>
          <cell r="J4086">
            <v>2.0799999999999999E-2</v>
          </cell>
          <cell r="K4086">
            <v>5527.0901400000002</v>
          </cell>
          <cell r="L4086">
            <v>0</v>
          </cell>
        </row>
        <row r="4087">
          <cell r="A4087" t="str">
            <v>E3539 (GIF) Sta Eq, Frederickson Total</v>
          </cell>
          <cell r="C4087" t="str">
            <v>ETSM</v>
          </cell>
          <cell r="E4087" t="str">
            <v>Total</v>
          </cell>
          <cell r="F4087"/>
          <cell r="G4087"/>
          <cell r="H4087">
            <v>66325.079999999987</v>
          </cell>
          <cell r="I4087"/>
          <cell r="J4087">
            <v>0</v>
          </cell>
          <cell r="K4087">
            <v>66325.081680000003</v>
          </cell>
          <cell r="L4087">
            <v>0</v>
          </cell>
        </row>
        <row r="4088">
          <cell r="A4088" t="str">
            <v>E3539 (GIF) Sta Eq, Fredonia 1&amp;2</v>
          </cell>
          <cell r="B4088" t="str">
            <v>E3539 (GIF) Sta Eq, Fredonia 1&amp;2-1</v>
          </cell>
          <cell r="C4088" t="str">
            <v>403E</v>
          </cell>
          <cell r="E4088">
            <v>43131</v>
          </cell>
          <cell r="F4088">
            <v>3718377.9</v>
          </cell>
          <cell r="G4088">
            <v>2.0799999999999999E-2</v>
          </cell>
          <cell r="H4088">
            <v>6445.19</v>
          </cell>
          <cell r="I4088">
            <v>3773876.38</v>
          </cell>
          <cell r="J4088">
            <v>2.0799999999999999E-2</v>
          </cell>
          <cell r="K4088">
            <v>6541.3857253333326</v>
          </cell>
          <cell r="L4088">
            <v>96.2</v>
          </cell>
        </row>
        <row r="4089">
          <cell r="A4089" t="str">
            <v>E3539 (GIF) Sta Eq, Fredonia 1&amp;2</v>
          </cell>
          <cell r="B4089" t="str">
            <v>E3539 (GIF) Sta Eq, Fredonia 1&amp;2-2</v>
          </cell>
          <cell r="C4089" t="str">
            <v>403E</v>
          </cell>
          <cell r="E4089">
            <v>43159</v>
          </cell>
          <cell r="F4089">
            <v>3718377.9</v>
          </cell>
          <cell r="G4089">
            <v>2.0799999999999999E-2</v>
          </cell>
          <cell r="H4089">
            <v>6445.19</v>
          </cell>
          <cell r="I4089">
            <v>3773876.38</v>
          </cell>
          <cell r="J4089">
            <v>2.0799999999999999E-2</v>
          </cell>
          <cell r="K4089">
            <v>6541.3857253333326</v>
          </cell>
          <cell r="L4089">
            <v>96.2</v>
          </cell>
        </row>
        <row r="4090">
          <cell r="A4090" t="str">
            <v>E3539 (GIF) Sta Eq, Fredonia 1&amp;2</v>
          </cell>
          <cell r="B4090" t="str">
            <v>E3539 (GIF) Sta Eq, Fredonia 1&amp;2-3</v>
          </cell>
          <cell r="C4090" t="str">
            <v>403E</v>
          </cell>
          <cell r="E4090">
            <v>43190</v>
          </cell>
          <cell r="F4090">
            <v>3718377.9</v>
          </cell>
          <cell r="G4090">
            <v>2.0799999999999999E-2</v>
          </cell>
          <cell r="H4090">
            <v>6445.19</v>
          </cell>
          <cell r="I4090">
            <v>3773876.38</v>
          </cell>
          <cell r="J4090">
            <v>2.0799999999999999E-2</v>
          </cell>
          <cell r="K4090">
            <v>6541.3857253333326</v>
          </cell>
          <cell r="L4090">
            <v>96.2</v>
          </cell>
        </row>
        <row r="4091">
          <cell r="A4091" t="str">
            <v>E3539 (GIF) Sta Eq, Fredonia 1&amp;2</v>
          </cell>
          <cell r="B4091" t="str">
            <v>E3539 (GIF) Sta Eq, Fredonia 1&amp;2-4</v>
          </cell>
          <cell r="C4091" t="str">
            <v>403E</v>
          </cell>
          <cell r="E4091">
            <v>43220</v>
          </cell>
          <cell r="F4091">
            <v>3718377.9</v>
          </cell>
          <cell r="G4091">
            <v>2.0799999999999999E-2</v>
          </cell>
          <cell r="H4091">
            <v>6445.19</v>
          </cell>
          <cell r="I4091">
            <v>3773876.38</v>
          </cell>
          <cell r="J4091">
            <v>2.0799999999999999E-2</v>
          </cell>
          <cell r="K4091">
            <v>6541.3857253333326</v>
          </cell>
          <cell r="L4091">
            <v>96.2</v>
          </cell>
        </row>
        <row r="4092">
          <cell r="A4092" t="str">
            <v>E3539 (GIF) Sta Eq, Fredonia 1&amp;2</v>
          </cell>
          <cell r="B4092" t="str">
            <v>E3539 (GIF) Sta Eq, Fredonia 1&amp;2-5</v>
          </cell>
          <cell r="C4092" t="str">
            <v>403E</v>
          </cell>
          <cell r="E4092">
            <v>43251</v>
          </cell>
          <cell r="F4092">
            <v>3718377.9</v>
          </cell>
          <cell r="G4092">
            <v>2.0799999999999999E-2</v>
          </cell>
          <cell r="H4092">
            <v>6445.19</v>
          </cell>
          <cell r="I4092">
            <v>3773876.38</v>
          </cell>
          <cell r="J4092">
            <v>2.0799999999999999E-2</v>
          </cell>
          <cell r="K4092">
            <v>6541.3857253333326</v>
          </cell>
          <cell r="L4092">
            <v>96.2</v>
          </cell>
        </row>
        <row r="4093">
          <cell r="A4093" t="str">
            <v>E3539 (GIF) Sta Eq, Fredonia 1&amp;2</v>
          </cell>
          <cell r="B4093" t="str">
            <v>E3539 (GIF) Sta Eq, Fredonia 1&amp;2-6</v>
          </cell>
          <cell r="C4093" t="str">
            <v>403E</v>
          </cell>
          <cell r="E4093">
            <v>43281</v>
          </cell>
          <cell r="F4093">
            <v>3746127.14</v>
          </cell>
          <cell r="G4093">
            <v>2.0799999999999999E-2</v>
          </cell>
          <cell r="H4093">
            <v>6493.2800000000007</v>
          </cell>
          <cell r="I4093">
            <v>3773876.38</v>
          </cell>
          <cell r="J4093">
            <v>2.0799999999999999E-2</v>
          </cell>
          <cell r="K4093">
            <v>6541.3857253333326</v>
          </cell>
          <cell r="L4093">
            <v>48.11</v>
          </cell>
        </row>
        <row r="4094">
          <cell r="A4094" t="str">
            <v>E3539 (GIF) Sta Eq, Fredonia 1&amp;2</v>
          </cell>
          <cell r="B4094" t="str">
            <v>E3539 (GIF) Sta Eq, Fredonia 1&amp;2-7</v>
          </cell>
          <cell r="C4094" t="str">
            <v>403E</v>
          </cell>
          <cell r="E4094">
            <v>43312</v>
          </cell>
          <cell r="F4094">
            <v>3773876.38</v>
          </cell>
          <cell r="G4094">
            <v>2.0799999999999999E-2</v>
          </cell>
          <cell r="H4094">
            <v>6541.38</v>
          </cell>
          <cell r="I4094">
            <v>3773876.38</v>
          </cell>
          <cell r="J4094">
            <v>2.0799999999999999E-2</v>
          </cell>
          <cell r="K4094">
            <v>6541.3857253333326</v>
          </cell>
          <cell r="L4094">
            <v>0.01</v>
          </cell>
        </row>
        <row r="4095">
          <cell r="A4095" t="str">
            <v>E3539 (GIF) Sta Eq, Fredonia 1&amp;2</v>
          </cell>
          <cell r="B4095" t="str">
            <v>E3539 (GIF) Sta Eq, Fredonia 1&amp;2-8</v>
          </cell>
          <cell r="C4095" t="str">
            <v>403E</v>
          </cell>
          <cell r="E4095">
            <v>43343</v>
          </cell>
          <cell r="F4095">
            <v>3773876.38</v>
          </cell>
          <cell r="G4095">
            <v>2.0799999999999999E-2</v>
          </cell>
          <cell r="H4095">
            <v>6541.38</v>
          </cell>
          <cell r="I4095">
            <v>3773876.38</v>
          </cell>
          <cell r="J4095">
            <v>2.0799999999999999E-2</v>
          </cell>
          <cell r="K4095">
            <v>6541.3857253333326</v>
          </cell>
          <cell r="L4095">
            <v>0.01</v>
          </cell>
        </row>
        <row r="4096">
          <cell r="A4096" t="str">
            <v>E3539 (GIF) Sta Eq, Fredonia 1&amp;2</v>
          </cell>
          <cell r="B4096" t="str">
            <v>E3539 (GIF) Sta Eq, Fredonia 1&amp;2-9</v>
          </cell>
          <cell r="C4096" t="str">
            <v>403E</v>
          </cell>
          <cell r="E4096">
            <v>43373</v>
          </cell>
          <cell r="F4096">
            <v>3773876.38</v>
          </cell>
          <cell r="G4096">
            <v>2.0799999999999999E-2</v>
          </cell>
          <cell r="H4096">
            <v>6541.38</v>
          </cell>
          <cell r="I4096">
            <v>3773876.38</v>
          </cell>
          <cell r="J4096">
            <v>2.0799999999999999E-2</v>
          </cell>
          <cell r="K4096">
            <v>6541.3857253333326</v>
          </cell>
          <cell r="L4096">
            <v>0.01</v>
          </cell>
        </row>
        <row r="4097">
          <cell r="A4097" t="str">
            <v>E3539 (GIF) Sta Eq, Fredonia 1&amp;2</v>
          </cell>
          <cell r="B4097" t="str">
            <v>E3539 (GIF) Sta Eq, Fredonia 1&amp;2-10</v>
          </cell>
          <cell r="C4097" t="str">
            <v>403E</v>
          </cell>
          <cell r="E4097">
            <v>43404</v>
          </cell>
          <cell r="F4097">
            <v>3773876.38</v>
          </cell>
          <cell r="G4097">
            <v>2.0799999999999999E-2</v>
          </cell>
          <cell r="H4097">
            <v>6541.38</v>
          </cell>
          <cell r="I4097">
            <v>3773876.38</v>
          </cell>
          <cell r="J4097">
            <v>2.0799999999999999E-2</v>
          </cell>
          <cell r="K4097">
            <v>6541.3857253333326</v>
          </cell>
          <cell r="L4097">
            <v>0.01</v>
          </cell>
        </row>
        <row r="4098">
          <cell r="A4098" t="str">
            <v>E3539 (GIF) Sta Eq, Fredonia 1&amp;2</v>
          </cell>
          <cell r="B4098" t="str">
            <v>E3539 (GIF) Sta Eq, Fredonia 1&amp;2-11</v>
          </cell>
          <cell r="C4098" t="str">
            <v>403E</v>
          </cell>
          <cell r="E4098">
            <v>43434</v>
          </cell>
          <cell r="F4098">
            <v>3773876.38</v>
          </cell>
          <cell r="G4098">
            <v>2.0799999999999999E-2</v>
          </cell>
          <cell r="H4098">
            <v>6541.38</v>
          </cell>
          <cell r="I4098">
            <v>3773876.38</v>
          </cell>
          <cell r="J4098">
            <v>2.0799999999999999E-2</v>
          </cell>
          <cell r="K4098">
            <v>6541.3857253333326</v>
          </cell>
          <cell r="L4098">
            <v>0.01</v>
          </cell>
        </row>
        <row r="4099">
          <cell r="A4099" t="str">
            <v>E3539 (GIF) Sta Eq, Fredonia 1&amp;2</v>
          </cell>
          <cell r="B4099" t="str">
            <v>E3539 (GIF) Sta Eq, Fredonia 1&amp;2-12</v>
          </cell>
          <cell r="C4099" t="str">
            <v>403E</v>
          </cell>
          <cell r="E4099">
            <v>43465</v>
          </cell>
          <cell r="F4099">
            <v>3773876.38</v>
          </cell>
          <cell r="G4099">
            <v>2.0799999999999999E-2</v>
          </cell>
          <cell r="H4099">
            <v>6541.38</v>
          </cell>
          <cell r="I4099">
            <v>3773876.38</v>
          </cell>
          <cell r="J4099">
            <v>2.0799999999999999E-2</v>
          </cell>
          <cell r="K4099">
            <v>6541.3857253333326</v>
          </cell>
          <cell r="L4099">
            <v>0.01</v>
          </cell>
        </row>
        <row r="4100">
          <cell r="A4100" t="str">
            <v>E3539 (GIF) Sta Eq, Fredonia 1&amp;2 Total</v>
          </cell>
          <cell r="C4100" t="str">
            <v>ETSM</v>
          </cell>
          <cell r="E4100" t="str">
            <v>Total</v>
          </cell>
          <cell r="F4100"/>
          <cell r="G4100"/>
          <cell r="H4100">
            <v>77967.509999999995</v>
          </cell>
          <cell r="I4100"/>
          <cell r="J4100">
            <v>0</v>
          </cell>
          <cell r="K4100">
            <v>78496.628703999988</v>
          </cell>
          <cell r="L4100">
            <v>529.12</v>
          </cell>
        </row>
        <row r="4101">
          <cell r="A4101" t="str">
            <v>E3539 (GIF) Sta Eq, Fredonia 3&amp;4</v>
          </cell>
          <cell r="B4101" t="str">
            <v>E3539 (GIF) Sta Eq, Fredonia 3&amp;4-1</v>
          </cell>
          <cell r="C4101" t="str">
            <v>403E</v>
          </cell>
          <cell r="E4101">
            <v>43131</v>
          </cell>
          <cell r="F4101">
            <v>1732090.29</v>
          </cell>
          <cell r="G4101">
            <v>2.0799999999999999E-2</v>
          </cell>
          <cell r="H4101">
            <v>3002.29</v>
          </cell>
          <cell r="I4101">
            <v>1732090.29</v>
          </cell>
          <cell r="J4101">
            <v>2.0799999999999999E-2</v>
          </cell>
          <cell r="K4101">
            <v>3002.2898359999999</v>
          </cell>
          <cell r="L4101">
            <v>0</v>
          </cell>
        </row>
        <row r="4102">
          <cell r="A4102" t="str">
            <v>E3539 (GIF) Sta Eq, Fredonia 3&amp;4</v>
          </cell>
          <cell r="B4102" t="str">
            <v>E3539 (GIF) Sta Eq, Fredonia 3&amp;4-2</v>
          </cell>
          <cell r="C4102" t="str">
            <v>403E</v>
          </cell>
          <cell r="E4102">
            <v>43159</v>
          </cell>
          <cell r="F4102">
            <v>1732090.29</v>
          </cell>
          <cell r="G4102">
            <v>2.0799999999999999E-2</v>
          </cell>
          <cell r="H4102">
            <v>3002.29</v>
          </cell>
          <cell r="I4102">
            <v>1732090.29</v>
          </cell>
          <cell r="J4102">
            <v>2.0799999999999999E-2</v>
          </cell>
          <cell r="K4102">
            <v>3002.2898359999999</v>
          </cell>
          <cell r="L4102">
            <v>0</v>
          </cell>
        </row>
        <row r="4103">
          <cell r="A4103" t="str">
            <v>E3539 (GIF) Sta Eq, Fredonia 3&amp;4</v>
          </cell>
          <cell r="B4103" t="str">
            <v>E3539 (GIF) Sta Eq, Fredonia 3&amp;4-3</v>
          </cell>
          <cell r="C4103" t="str">
            <v>403E</v>
          </cell>
          <cell r="E4103">
            <v>43190</v>
          </cell>
          <cell r="F4103">
            <v>1732090.29</v>
          </cell>
          <cell r="G4103">
            <v>2.0799999999999999E-2</v>
          </cell>
          <cell r="H4103">
            <v>3002.29</v>
          </cell>
          <cell r="I4103">
            <v>1732090.29</v>
          </cell>
          <cell r="J4103">
            <v>2.0799999999999999E-2</v>
          </cell>
          <cell r="K4103">
            <v>3002.2898359999999</v>
          </cell>
          <cell r="L4103">
            <v>0</v>
          </cell>
        </row>
        <row r="4104">
          <cell r="A4104" t="str">
            <v>E3539 (GIF) Sta Eq, Fredonia 3&amp;4</v>
          </cell>
          <cell r="B4104" t="str">
            <v>E3539 (GIF) Sta Eq, Fredonia 3&amp;4-4</v>
          </cell>
          <cell r="C4104" t="str">
            <v>403E</v>
          </cell>
          <cell r="E4104">
            <v>43220</v>
          </cell>
          <cell r="F4104">
            <v>1732090.29</v>
          </cell>
          <cell r="G4104">
            <v>2.0799999999999999E-2</v>
          </cell>
          <cell r="H4104">
            <v>3002.29</v>
          </cell>
          <cell r="I4104">
            <v>1732090.29</v>
          </cell>
          <cell r="J4104">
            <v>2.0799999999999999E-2</v>
          </cell>
          <cell r="K4104">
            <v>3002.2898359999999</v>
          </cell>
          <cell r="L4104">
            <v>0</v>
          </cell>
        </row>
        <row r="4105">
          <cell r="A4105" t="str">
            <v>E3539 (GIF) Sta Eq, Fredonia 3&amp;4</v>
          </cell>
          <cell r="B4105" t="str">
            <v>E3539 (GIF) Sta Eq, Fredonia 3&amp;4-5</v>
          </cell>
          <cell r="C4105" t="str">
            <v>403E</v>
          </cell>
          <cell r="E4105">
            <v>43251</v>
          </cell>
          <cell r="F4105">
            <v>1732090.29</v>
          </cell>
          <cell r="G4105">
            <v>2.0799999999999999E-2</v>
          </cell>
          <cell r="H4105">
            <v>3002.29</v>
          </cell>
          <cell r="I4105">
            <v>1732090.29</v>
          </cell>
          <cell r="J4105">
            <v>2.0799999999999999E-2</v>
          </cell>
          <cell r="K4105">
            <v>3002.2898359999999</v>
          </cell>
          <cell r="L4105">
            <v>0</v>
          </cell>
        </row>
        <row r="4106">
          <cell r="A4106" t="str">
            <v>E3539 (GIF) Sta Eq, Fredonia 3&amp;4</v>
          </cell>
          <cell r="B4106" t="str">
            <v>E3539 (GIF) Sta Eq, Fredonia 3&amp;4-6</v>
          </cell>
          <cell r="C4106" t="str">
            <v>403E</v>
          </cell>
          <cell r="E4106">
            <v>43281</v>
          </cell>
          <cell r="F4106">
            <v>1732090.29</v>
          </cell>
          <cell r="G4106">
            <v>2.0799999999999999E-2</v>
          </cell>
          <cell r="H4106">
            <v>3002.29</v>
          </cell>
          <cell r="I4106">
            <v>1732090.29</v>
          </cell>
          <cell r="J4106">
            <v>2.0799999999999999E-2</v>
          </cell>
          <cell r="K4106">
            <v>3002.2898359999999</v>
          </cell>
          <cell r="L4106">
            <v>0</v>
          </cell>
        </row>
        <row r="4107">
          <cell r="A4107" t="str">
            <v>E3539 (GIF) Sta Eq, Fredonia 3&amp;4</v>
          </cell>
          <cell r="B4107" t="str">
            <v>E3539 (GIF) Sta Eq, Fredonia 3&amp;4-7</v>
          </cell>
          <cell r="C4107" t="str">
            <v>403E</v>
          </cell>
          <cell r="E4107">
            <v>43312</v>
          </cell>
          <cell r="F4107">
            <v>1732090.29</v>
          </cell>
          <cell r="G4107">
            <v>2.0799999999999999E-2</v>
          </cell>
          <cell r="H4107">
            <v>3002.29</v>
          </cell>
          <cell r="I4107">
            <v>1732090.29</v>
          </cell>
          <cell r="J4107">
            <v>2.0799999999999999E-2</v>
          </cell>
          <cell r="K4107">
            <v>3002.2898359999999</v>
          </cell>
          <cell r="L4107">
            <v>0</v>
          </cell>
        </row>
        <row r="4108">
          <cell r="A4108" t="str">
            <v>E3539 (GIF) Sta Eq, Fredonia 3&amp;4</v>
          </cell>
          <cell r="B4108" t="str">
            <v>E3539 (GIF) Sta Eq, Fredonia 3&amp;4-8</v>
          </cell>
          <cell r="C4108" t="str">
            <v>403E</v>
          </cell>
          <cell r="E4108">
            <v>43343</v>
          </cell>
          <cell r="F4108">
            <v>1732090.29</v>
          </cell>
          <cell r="G4108">
            <v>2.0799999999999999E-2</v>
          </cell>
          <cell r="H4108">
            <v>3002.29</v>
          </cell>
          <cell r="I4108">
            <v>1732090.29</v>
          </cell>
          <cell r="J4108">
            <v>2.0799999999999999E-2</v>
          </cell>
          <cell r="K4108">
            <v>3002.2898359999999</v>
          </cell>
          <cell r="L4108">
            <v>0</v>
          </cell>
        </row>
        <row r="4109">
          <cell r="A4109" t="str">
            <v>E3539 (GIF) Sta Eq, Fredonia 3&amp;4</v>
          </cell>
          <cell r="B4109" t="str">
            <v>E3539 (GIF) Sta Eq, Fredonia 3&amp;4-9</v>
          </cell>
          <cell r="C4109" t="str">
            <v>403E</v>
          </cell>
          <cell r="E4109">
            <v>43373</v>
          </cell>
          <cell r="F4109">
            <v>1732090.29</v>
          </cell>
          <cell r="G4109">
            <v>2.0799999999999999E-2</v>
          </cell>
          <cell r="H4109">
            <v>3002.29</v>
          </cell>
          <cell r="I4109">
            <v>1732090.29</v>
          </cell>
          <cell r="J4109">
            <v>2.0799999999999999E-2</v>
          </cell>
          <cell r="K4109">
            <v>3002.2898359999999</v>
          </cell>
          <cell r="L4109">
            <v>0</v>
          </cell>
        </row>
        <row r="4110">
          <cell r="A4110" t="str">
            <v>E3539 (GIF) Sta Eq, Fredonia 3&amp;4</v>
          </cell>
          <cell r="B4110" t="str">
            <v>E3539 (GIF) Sta Eq, Fredonia 3&amp;4-10</v>
          </cell>
          <cell r="C4110" t="str">
            <v>403E</v>
          </cell>
          <cell r="E4110">
            <v>43404</v>
          </cell>
          <cell r="F4110">
            <v>1732090.29</v>
          </cell>
          <cell r="G4110">
            <v>2.0799999999999999E-2</v>
          </cell>
          <cell r="H4110">
            <v>3002.29</v>
          </cell>
          <cell r="I4110">
            <v>1732090.29</v>
          </cell>
          <cell r="J4110">
            <v>2.0799999999999999E-2</v>
          </cell>
          <cell r="K4110">
            <v>3002.2898359999999</v>
          </cell>
          <cell r="L4110">
            <v>0</v>
          </cell>
        </row>
        <row r="4111">
          <cell r="A4111" t="str">
            <v>E3539 (GIF) Sta Eq, Fredonia 3&amp;4</v>
          </cell>
          <cell r="B4111" t="str">
            <v>E3539 (GIF) Sta Eq, Fredonia 3&amp;4-11</v>
          </cell>
          <cell r="C4111" t="str">
            <v>403E</v>
          </cell>
          <cell r="E4111">
            <v>43434</v>
          </cell>
          <cell r="F4111">
            <v>1732090.29</v>
          </cell>
          <cell r="G4111">
            <v>2.0799999999999999E-2</v>
          </cell>
          <cell r="H4111">
            <v>3002.29</v>
          </cell>
          <cell r="I4111">
            <v>1732090.29</v>
          </cell>
          <cell r="J4111">
            <v>2.0799999999999999E-2</v>
          </cell>
          <cell r="K4111">
            <v>3002.2898359999999</v>
          </cell>
          <cell r="L4111">
            <v>0</v>
          </cell>
        </row>
        <row r="4112">
          <cell r="A4112" t="str">
            <v>E3539 (GIF) Sta Eq, Fredonia 3&amp;4</v>
          </cell>
          <cell r="B4112" t="str">
            <v>E3539 (GIF) Sta Eq, Fredonia 3&amp;4-12</v>
          </cell>
          <cell r="C4112" t="str">
            <v>403E</v>
          </cell>
          <cell r="E4112">
            <v>43465</v>
          </cell>
          <cell r="F4112">
            <v>1732090.29</v>
          </cell>
          <cell r="G4112">
            <v>2.0799999999999999E-2</v>
          </cell>
          <cell r="H4112">
            <v>3002.29</v>
          </cell>
          <cell r="I4112">
            <v>1732090.29</v>
          </cell>
          <cell r="J4112">
            <v>2.0799999999999999E-2</v>
          </cell>
          <cell r="K4112">
            <v>3002.2898359999999</v>
          </cell>
          <cell r="L4112">
            <v>0</v>
          </cell>
        </row>
        <row r="4113">
          <cell r="A4113" t="str">
            <v>E3539 (GIF) Sta Eq, Fredonia 3&amp;4 Total</v>
          </cell>
          <cell r="C4113" t="str">
            <v>ETSM</v>
          </cell>
          <cell r="E4113" t="str">
            <v>Total</v>
          </cell>
          <cell r="F4113"/>
          <cell r="G4113"/>
          <cell r="H4113">
            <v>36027.480000000003</v>
          </cell>
          <cell r="I4113"/>
          <cell r="J4113">
            <v>0</v>
          </cell>
          <cell r="K4113">
            <v>36027.478031999999</v>
          </cell>
          <cell r="L4113">
            <v>0</v>
          </cell>
        </row>
        <row r="4114">
          <cell r="A4114" t="str">
            <v>E3539 (GIF) Sta Eq, Goldendale</v>
          </cell>
          <cell r="B4114" t="str">
            <v>E3539 (GIF) Sta Eq, Goldendale-1</v>
          </cell>
          <cell r="C4114" t="str">
            <v>403E</v>
          </cell>
          <cell r="E4114">
            <v>43131</v>
          </cell>
          <cell r="F4114">
            <v>411060</v>
          </cell>
          <cell r="G4114">
            <v>2.0799999999999999E-2</v>
          </cell>
          <cell r="H4114">
            <v>712.51</v>
          </cell>
          <cell r="I4114">
            <v>411060</v>
          </cell>
          <cell r="J4114">
            <v>2.0799999999999999E-2</v>
          </cell>
          <cell r="K4114">
            <v>712.50399999999991</v>
          </cell>
          <cell r="L4114">
            <v>-0.01</v>
          </cell>
        </row>
        <row r="4115">
          <cell r="A4115" t="str">
            <v>E3539 (GIF) Sta Eq, Goldendale</v>
          </cell>
          <cell r="B4115" t="str">
            <v>E3539 (GIF) Sta Eq, Goldendale-2</v>
          </cell>
          <cell r="C4115" t="str">
            <v>403E</v>
          </cell>
          <cell r="E4115">
            <v>43159</v>
          </cell>
          <cell r="F4115">
            <v>411060</v>
          </cell>
          <cell r="G4115">
            <v>2.0799999999999999E-2</v>
          </cell>
          <cell r="H4115">
            <v>712.51</v>
          </cell>
          <cell r="I4115">
            <v>411060</v>
          </cell>
          <cell r="J4115">
            <v>2.0799999999999999E-2</v>
          </cell>
          <cell r="K4115">
            <v>712.50399999999991</v>
          </cell>
          <cell r="L4115">
            <v>-0.01</v>
          </cell>
        </row>
        <row r="4116">
          <cell r="A4116" t="str">
            <v>E3539 (GIF) Sta Eq, Goldendale</v>
          </cell>
          <cell r="B4116" t="str">
            <v>E3539 (GIF) Sta Eq, Goldendale-3</v>
          </cell>
          <cell r="C4116" t="str">
            <v>403E</v>
          </cell>
          <cell r="E4116">
            <v>43190</v>
          </cell>
          <cell r="F4116">
            <v>411060</v>
          </cell>
          <cell r="G4116">
            <v>2.0799999999999999E-2</v>
          </cell>
          <cell r="H4116">
            <v>712.51</v>
          </cell>
          <cell r="I4116">
            <v>411060</v>
          </cell>
          <cell r="J4116">
            <v>2.0799999999999999E-2</v>
          </cell>
          <cell r="K4116">
            <v>712.50399999999991</v>
          </cell>
          <cell r="L4116">
            <v>-0.01</v>
          </cell>
        </row>
        <row r="4117">
          <cell r="A4117" t="str">
            <v>E3539 (GIF) Sta Eq, Goldendale</v>
          </cell>
          <cell r="B4117" t="str">
            <v>E3539 (GIF) Sta Eq, Goldendale-4</v>
          </cell>
          <cell r="C4117" t="str">
            <v>403E</v>
          </cell>
          <cell r="E4117">
            <v>43220</v>
          </cell>
          <cell r="F4117">
            <v>411060</v>
          </cell>
          <cell r="G4117">
            <v>2.0799999999999999E-2</v>
          </cell>
          <cell r="H4117">
            <v>712.51</v>
          </cell>
          <cell r="I4117">
            <v>411060</v>
          </cell>
          <cell r="J4117">
            <v>2.0799999999999999E-2</v>
          </cell>
          <cell r="K4117">
            <v>712.50399999999991</v>
          </cell>
          <cell r="L4117">
            <v>-0.01</v>
          </cell>
        </row>
        <row r="4118">
          <cell r="A4118" t="str">
            <v>E3539 (GIF) Sta Eq, Goldendale</v>
          </cell>
          <cell r="B4118" t="str">
            <v>E3539 (GIF) Sta Eq, Goldendale-5</v>
          </cell>
          <cell r="C4118" t="str">
            <v>403E</v>
          </cell>
          <cell r="E4118">
            <v>43251</v>
          </cell>
          <cell r="F4118">
            <v>411060</v>
          </cell>
          <cell r="G4118">
            <v>2.0799999999999999E-2</v>
          </cell>
          <cell r="H4118">
            <v>712.51</v>
          </cell>
          <cell r="I4118">
            <v>411060</v>
          </cell>
          <cell r="J4118">
            <v>2.0799999999999999E-2</v>
          </cell>
          <cell r="K4118">
            <v>712.50399999999991</v>
          </cell>
          <cell r="L4118">
            <v>-0.01</v>
          </cell>
        </row>
        <row r="4119">
          <cell r="A4119" t="str">
            <v>E3539 (GIF) Sta Eq, Goldendale</v>
          </cell>
          <cell r="B4119" t="str">
            <v>E3539 (GIF) Sta Eq, Goldendale-6</v>
          </cell>
          <cell r="C4119" t="str">
            <v>403E</v>
          </cell>
          <cell r="E4119">
            <v>43281</v>
          </cell>
          <cell r="F4119">
            <v>411060</v>
          </cell>
          <cell r="G4119">
            <v>2.0799999999999999E-2</v>
          </cell>
          <cell r="H4119">
            <v>712.51</v>
          </cell>
          <cell r="I4119">
            <v>411060</v>
          </cell>
          <cell r="J4119">
            <v>2.0799999999999999E-2</v>
          </cell>
          <cell r="K4119">
            <v>712.50399999999991</v>
          </cell>
          <cell r="L4119">
            <v>-0.01</v>
          </cell>
        </row>
        <row r="4120">
          <cell r="A4120" t="str">
            <v>E3539 (GIF) Sta Eq, Goldendale</v>
          </cell>
          <cell r="B4120" t="str">
            <v>E3539 (GIF) Sta Eq, Goldendale-7</v>
          </cell>
          <cell r="C4120" t="str">
            <v>403E</v>
          </cell>
          <cell r="E4120">
            <v>43312</v>
          </cell>
          <cell r="F4120">
            <v>411060</v>
          </cell>
          <cell r="G4120">
            <v>2.0799999999999999E-2</v>
          </cell>
          <cell r="H4120">
            <v>712.51</v>
          </cell>
          <cell r="I4120">
            <v>411060</v>
          </cell>
          <cell r="J4120">
            <v>2.0799999999999999E-2</v>
          </cell>
          <cell r="K4120">
            <v>712.50399999999991</v>
          </cell>
          <cell r="L4120">
            <v>-0.01</v>
          </cell>
        </row>
        <row r="4121">
          <cell r="A4121" t="str">
            <v>E3539 (GIF) Sta Eq, Goldendale</v>
          </cell>
          <cell r="B4121" t="str">
            <v>E3539 (GIF) Sta Eq, Goldendale-8</v>
          </cell>
          <cell r="C4121" t="str">
            <v>403E</v>
          </cell>
          <cell r="E4121">
            <v>43343</v>
          </cell>
          <cell r="F4121">
            <v>411060</v>
          </cell>
          <cell r="G4121">
            <v>2.0799999999999999E-2</v>
          </cell>
          <cell r="H4121">
            <v>712.51</v>
          </cell>
          <cell r="I4121">
            <v>411060</v>
          </cell>
          <cell r="J4121">
            <v>2.0799999999999999E-2</v>
          </cell>
          <cell r="K4121">
            <v>712.50399999999991</v>
          </cell>
          <cell r="L4121">
            <v>-0.01</v>
          </cell>
        </row>
        <row r="4122">
          <cell r="A4122" t="str">
            <v>E3539 (GIF) Sta Eq, Goldendale</v>
          </cell>
          <cell r="B4122" t="str">
            <v>E3539 (GIF) Sta Eq, Goldendale-9</v>
          </cell>
          <cell r="C4122" t="str">
            <v>403E</v>
          </cell>
          <cell r="E4122">
            <v>43373</v>
          </cell>
          <cell r="F4122">
            <v>411060</v>
          </cell>
          <cell r="G4122">
            <v>2.0799999999999999E-2</v>
          </cell>
          <cell r="H4122">
            <v>712.51</v>
          </cell>
          <cell r="I4122">
            <v>411060</v>
          </cell>
          <cell r="J4122">
            <v>2.0799999999999999E-2</v>
          </cell>
          <cell r="K4122">
            <v>712.50399999999991</v>
          </cell>
          <cell r="L4122">
            <v>-0.01</v>
          </cell>
        </row>
        <row r="4123">
          <cell r="A4123" t="str">
            <v>E3539 (GIF) Sta Eq, Goldendale</v>
          </cell>
          <cell r="B4123" t="str">
            <v>E3539 (GIF) Sta Eq, Goldendale-10</v>
          </cell>
          <cell r="C4123" t="str">
            <v>403E</v>
          </cell>
          <cell r="E4123">
            <v>43404</v>
          </cell>
          <cell r="F4123">
            <v>411060</v>
          </cell>
          <cell r="G4123">
            <v>2.0799999999999999E-2</v>
          </cell>
          <cell r="H4123">
            <v>712.51</v>
          </cell>
          <cell r="I4123">
            <v>411060</v>
          </cell>
          <cell r="J4123">
            <v>2.0799999999999999E-2</v>
          </cell>
          <cell r="K4123">
            <v>712.50399999999991</v>
          </cell>
          <cell r="L4123">
            <v>-0.01</v>
          </cell>
        </row>
        <row r="4124">
          <cell r="A4124" t="str">
            <v>E3539 (GIF) Sta Eq, Goldendale</v>
          </cell>
          <cell r="B4124" t="str">
            <v>E3539 (GIF) Sta Eq, Goldendale-11</v>
          </cell>
          <cell r="C4124" t="str">
            <v>403E</v>
          </cell>
          <cell r="E4124">
            <v>43434</v>
          </cell>
          <cell r="F4124">
            <v>411060</v>
          </cell>
          <cell r="G4124">
            <v>2.0799999999999999E-2</v>
          </cell>
          <cell r="H4124">
            <v>712.51</v>
          </cell>
          <cell r="I4124">
            <v>411060</v>
          </cell>
          <cell r="J4124">
            <v>2.0799999999999999E-2</v>
          </cell>
          <cell r="K4124">
            <v>712.50399999999991</v>
          </cell>
          <cell r="L4124">
            <v>-0.01</v>
          </cell>
        </row>
        <row r="4125">
          <cell r="A4125" t="str">
            <v>E3539 (GIF) Sta Eq, Goldendale</v>
          </cell>
          <cell r="B4125" t="str">
            <v>E3539 (GIF) Sta Eq, Goldendale-12</v>
          </cell>
          <cell r="C4125" t="str">
            <v>403E</v>
          </cell>
          <cell r="E4125">
            <v>43465</v>
          </cell>
          <cell r="F4125">
            <v>411060</v>
          </cell>
          <cell r="G4125">
            <v>2.0799999999999999E-2</v>
          </cell>
          <cell r="H4125">
            <v>712.51</v>
          </cell>
          <cell r="I4125">
            <v>411060</v>
          </cell>
          <cell r="J4125">
            <v>2.0799999999999999E-2</v>
          </cell>
          <cell r="K4125">
            <v>712.50399999999991</v>
          </cell>
          <cell r="L4125">
            <v>-0.01</v>
          </cell>
        </row>
        <row r="4126">
          <cell r="A4126" t="str">
            <v>E3539 (GIF) Sta Eq, Goldendale Total</v>
          </cell>
          <cell r="C4126" t="str">
            <v>ETSM</v>
          </cell>
          <cell r="E4126" t="str">
            <v>Total</v>
          </cell>
          <cell r="F4126"/>
          <cell r="G4126"/>
          <cell r="H4126">
            <v>8550.1200000000008</v>
          </cell>
          <cell r="I4126"/>
          <cell r="J4126">
            <v>0</v>
          </cell>
          <cell r="K4126">
            <v>8550.0479999999989</v>
          </cell>
          <cell r="L4126">
            <v>-7.0000000000000007E-2</v>
          </cell>
        </row>
        <row r="4127">
          <cell r="A4127" t="str">
            <v>E3539 (GIF) Sta Eq, Hopkins Ridge</v>
          </cell>
          <cell r="B4127" t="str">
            <v>E3539 (GIF) Sta Eq, Hopkins Ridge-1</v>
          </cell>
          <cell r="C4127" t="str">
            <v>403E</v>
          </cell>
          <cell r="E4127">
            <v>43131</v>
          </cell>
          <cell r="F4127">
            <v>8795959.3599999994</v>
          </cell>
          <cell r="G4127">
            <v>2.0799999999999999E-2</v>
          </cell>
          <cell r="H4127">
            <v>15246.33</v>
          </cell>
          <cell r="I4127">
            <v>8795959.3599999994</v>
          </cell>
          <cell r="J4127">
            <v>2.0799999999999999E-2</v>
          </cell>
          <cell r="K4127">
            <v>15246.329557333331</v>
          </cell>
          <cell r="L4127">
            <v>0</v>
          </cell>
        </row>
        <row r="4128">
          <cell r="A4128" t="str">
            <v>E3539 (GIF) Sta Eq, Hopkins Ridge</v>
          </cell>
          <cell r="B4128" t="str">
            <v>E3539 (GIF) Sta Eq, Hopkins Ridge-2</v>
          </cell>
          <cell r="C4128" t="str">
            <v>403E</v>
          </cell>
          <cell r="E4128">
            <v>43159</v>
          </cell>
          <cell r="F4128">
            <v>8795959.3599999994</v>
          </cell>
          <cell r="G4128">
            <v>2.0799999999999999E-2</v>
          </cell>
          <cell r="H4128">
            <v>15246.33</v>
          </cell>
          <cell r="I4128">
            <v>8795959.3599999994</v>
          </cell>
          <cell r="J4128">
            <v>2.0799999999999999E-2</v>
          </cell>
          <cell r="K4128">
            <v>15246.329557333331</v>
          </cell>
          <cell r="L4128">
            <v>0</v>
          </cell>
        </row>
        <row r="4129">
          <cell r="A4129" t="str">
            <v>E3539 (GIF) Sta Eq, Hopkins Ridge</v>
          </cell>
          <cell r="B4129" t="str">
            <v>E3539 (GIF) Sta Eq, Hopkins Ridge-3</v>
          </cell>
          <cell r="C4129" t="str">
            <v>403E</v>
          </cell>
          <cell r="E4129">
            <v>43190</v>
          </cell>
          <cell r="F4129">
            <v>8795959.3599999994</v>
          </cell>
          <cell r="G4129">
            <v>2.0799999999999999E-2</v>
          </cell>
          <cell r="H4129">
            <v>15246.33</v>
          </cell>
          <cell r="I4129">
            <v>8795959.3599999994</v>
          </cell>
          <cell r="J4129">
            <v>2.0799999999999999E-2</v>
          </cell>
          <cell r="K4129">
            <v>15246.329557333331</v>
          </cell>
          <cell r="L4129">
            <v>0</v>
          </cell>
        </row>
        <row r="4130">
          <cell r="A4130" t="str">
            <v>E3539 (GIF) Sta Eq, Hopkins Ridge</v>
          </cell>
          <cell r="B4130" t="str">
            <v>E3539 (GIF) Sta Eq, Hopkins Ridge-4</v>
          </cell>
          <cell r="C4130" t="str">
            <v>403E</v>
          </cell>
          <cell r="E4130">
            <v>43220</v>
          </cell>
          <cell r="F4130">
            <v>8795959.3599999994</v>
          </cell>
          <cell r="G4130">
            <v>2.0799999999999999E-2</v>
          </cell>
          <cell r="H4130">
            <v>15246.33</v>
          </cell>
          <cell r="I4130">
            <v>8795959.3599999994</v>
          </cell>
          <cell r="J4130">
            <v>2.0799999999999999E-2</v>
          </cell>
          <cell r="K4130">
            <v>15246.329557333331</v>
          </cell>
          <cell r="L4130">
            <v>0</v>
          </cell>
        </row>
        <row r="4131">
          <cell r="A4131" t="str">
            <v>E3539 (GIF) Sta Eq, Hopkins Ridge</v>
          </cell>
          <cell r="B4131" t="str">
            <v>E3539 (GIF) Sta Eq, Hopkins Ridge-5</v>
          </cell>
          <cell r="C4131" t="str">
            <v>403E</v>
          </cell>
          <cell r="E4131">
            <v>43251</v>
          </cell>
          <cell r="F4131">
            <v>8795959.3599999994</v>
          </cell>
          <cell r="G4131">
            <v>2.0799999999999999E-2</v>
          </cell>
          <cell r="H4131">
            <v>15246.33</v>
          </cell>
          <cell r="I4131">
            <v>8795959.3599999994</v>
          </cell>
          <cell r="J4131">
            <v>2.0799999999999999E-2</v>
          </cell>
          <cell r="K4131">
            <v>15246.329557333331</v>
          </cell>
          <cell r="L4131">
            <v>0</v>
          </cell>
        </row>
        <row r="4132">
          <cell r="A4132" t="str">
            <v>E3539 (GIF) Sta Eq, Hopkins Ridge</v>
          </cell>
          <cell r="B4132" t="str">
            <v>E3539 (GIF) Sta Eq, Hopkins Ridge-6</v>
          </cell>
          <cell r="C4132" t="str">
            <v>403E</v>
          </cell>
          <cell r="E4132">
            <v>43281</v>
          </cell>
          <cell r="F4132">
            <v>8795959.3599999994</v>
          </cell>
          <cell r="G4132">
            <v>2.0799999999999999E-2</v>
          </cell>
          <cell r="H4132">
            <v>15246.33</v>
          </cell>
          <cell r="I4132">
            <v>8795959.3599999994</v>
          </cell>
          <cell r="J4132">
            <v>2.0799999999999999E-2</v>
          </cell>
          <cell r="K4132">
            <v>15246.329557333331</v>
          </cell>
          <cell r="L4132">
            <v>0</v>
          </cell>
        </row>
        <row r="4133">
          <cell r="A4133" t="str">
            <v>E3539 (GIF) Sta Eq, Hopkins Ridge</v>
          </cell>
          <cell r="B4133" t="str">
            <v>E3539 (GIF) Sta Eq, Hopkins Ridge-7</v>
          </cell>
          <cell r="C4133" t="str">
            <v>403E</v>
          </cell>
          <cell r="E4133">
            <v>43312</v>
          </cell>
          <cell r="F4133">
            <v>8795959.3599999994</v>
          </cell>
          <cell r="G4133">
            <v>2.0799999999999999E-2</v>
          </cell>
          <cell r="H4133">
            <v>15246.33</v>
          </cell>
          <cell r="I4133">
            <v>8795959.3599999994</v>
          </cell>
          <cell r="J4133">
            <v>2.0799999999999999E-2</v>
          </cell>
          <cell r="K4133">
            <v>15246.329557333331</v>
          </cell>
          <cell r="L4133">
            <v>0</v>
          </cell>
        </row>
        <row r="4134">
          <cell r="A4134" t="str">
            <v>E3539 (GIF) Sta Eq, Hopkins Ridge</v>
          </cell>
          <cell r="B4134" t="str">
            <v>E3539 (GIF) Sta Eq, Hopkins Ridge-8</v>
          </cell>
          <cell r="C4134" t="str">
            <v>403E</v>
          </cell>
          <cell r="E4134">
            <v>43343</v>
          </cell>
          <cell r="F4134">
            <v>8795959.3599999994</v>
          </cell>
          <cell r="G4134">
            <v>2.0799999999999999E-2</v>
          </cell>
          <cell r="H4134">
            <v>15246.33</v>
          </cell>
          <cell r="I4134">
            <v>8795959.3599999994</v>
          </cell>
          <cell r="J4134">
            <v>2.0799999999999999E-2</v>
          </cell>
          <cell r="K4134">
            <v>15246.329557333331</v>
          </cell>
          <cell r="L4134">
            <v>0</v>
          </cell>
        </row>
        <row r="4135">
          <cell r="A4135" t="str">
            <v>E3539 (GIF) Sta Eq, Hopkins Ridge</v>
          </cell>
          <cell r="B4135" t="str">
            <v>E3539 (GIF) Sta Eq, Hopkins Ridge-9</v>
          </cell>
          <cell r="C4135" t="str">
            <v>403E</v>
          </cell>
          <cell r="E4135">
            <v>43373</v>
          </cell>
          <cell r="F4135">
            <v>8795959.3599999994</v>
          </cell>
          <cell r="G4135">
            <v>2.0799999999999999E-2</v>
          </cell>
          <cell r="H4135">
            <v>15246.33</v>
          </cell>
          <cell r="I4135">
            <v>8795959.3599999994</v>
          </cell>
          <cell r="J4135">
            <v>2.0799999999999999E-2</v>
          </cell>
          <cell r="K4135">
            <v>15246.329557333331</v>
          </cell>
          <cell r="L4135">
            <v>0</v>
          </cell>
        </row>
        <row r="4136">
          <cell r="A4136" t="str">
            <v>E3539 (GIF) Sta Eq, Hopkins Ridge</v>
          </cell>
          <cell r="B4136" t="str">
            <v>E3539 (GIF) Sta Eq, Hopkins Ridge-10</v>
          </cell>
          <cell r="C4136" t="str">
            <v>403E</v>
          </cell>
          <cell r="E4136">
            <v>43404</v>
          </cell>
          <cell r="F4136">
            <v>8795959.3599999994</v>
          </cell>
          <cell r="G4136">
            <v>2.0799999999999999E-2</v>
          </cell>
          <cell r="H4136">
            <v>15246.33</v>
          </cell>
          <cell r="I4136">
            <v>8795959.3599999994</v>
          </cell>
          <cell r="J4136">
            <v>2.0799999999999999E-2</v>
          </cell>
          <cell r="K4136">
            <v>15246.329557333331</v>
          </cell>
          <cell r="L4136">
            <v>0</v>
          </cell>
        </row>
        <row r="4137">
          <cell r="A4137" t="str">
            <v>E3539 (GIF) Sta Eq, Hopkins Ridge</v>
          </cell>
          <cell r="B4137" t="str">
            <v>E3539 (GIF) Sta Eq, Hopkins Ridge-11</v>
          </cell>
          <cell r="C4137" t="str">
            <v>403E</v>
          </cell>
          <cell r="E4137">
            <v>43434</v>
          </cell>
          <cell r="F4137">
            <v>8795959.3599999994</v>
          </cell>
          <cell r="G4137">
            <v>2.0799999999999999E-2</v>
          </cell>
          <cell r="H4137">
            <v>15246.33</v>
          </cell>
          <cell r="I4137">
            <v>8795959.3599999994</v>
          </cell>
          <cell r="J4137">
            <v>2.0799999999999999E-2</v>
          </cell>
          <cell r="K4137">
            <v>15246.329557333331</v>
          </cell>
          <cell r="L4137">
            <v>0</v>
          </cell>
        </row>
        <row r="4138">
          <cell r="A4138" t="str">
            <v>E3539 (GIF) Sta Eq, Hopkins Ridge</v>
          </cell>
          <cell r="B4138" t="str">
            <v>E3539 (GIF) Sta Eq, Hopkins Ridge-12</v>
          </cell>
          <cell r="C4138" t="str">
            <v>403E</v>
          </cell>
          <cell r="E4138">
            <v>43465</v>
          </cell>
          <cell r="F4138">
            <v>8795959.3599999994</v>
          </cell>
          <cell r="G4138">
            <v>2.0799999999999999E-2</v>
          </cell>
          <cell r="H4138">
            <v>15246.33</v>
          </cell>
          <cell r="I4138">
            <v>8795959.3599999994</v>
          </cell>
          <cell r="J4138">
            <v>2.0799999999999999E-2</v>
          </cell>
          <cell r="K4138">
            <v>15246.329557333331</v>
          </cell>
          <cell r="L4138">
            <v>0</v>
          </cell>
        </row>
        <row r="4139">
          <cell r="A4139" t="str">
            <v>E3539 (GIF) Sta Eq, Hopkins Ridge Total</v>
          </cell>
          <cell r="C4139" t="str">
            <v>ETSM</v>
          </cell>
          <cell r="E4139" t="str">
            <v>Total</v>
          </cell>
          <cell r="F4139"/>
          <cell r="G4139"/>
          <cell r="H4139">
            <v>182955.95999999996</v>
          </cell>
          <cell r="I4139"/>
          <cell r="J4139">
            <v>0</v>
          </cell>
          <cell r="K4139">
            <v>182955.95468799991</v>
          </cell>
          <cell r="L4139">
            <v>-0.01</v>
          </cell>
        </row>
        <row r="4140">
          <cell r="A4140" t="str">
            <v>E3539 (GIF) Sta Eq, HPK sub@plant</v>
          </cell>
          <cell r="B4140" t="str">
            <v>E3539 (GIF) Sta Eq, HPK sub@plant-1</v>
          </cell>
          <cell r="C4140" t="str">
            <v>403E</v>
          </cell>
          <cell r="E4140">
            <v>43131</v>
          </cell>
          <cell r="F4140">
            <v>9149505.9600000009</v>
          </cell>
          <cell r="G4140">
            <v>2.0799999999999999E-2</v>
          </cell>
          <cell r="H4140">
            <v>15859.15</v>
          </cell>
          <cell r="I4140">
            <v>9356580.2200000007</v>
          </cell>
          <cell r="J4140">
            <v>2.0799999999999999E-2</v>
          </cell>
          <cell r="K4140">
            <v>16218.072381333333</v>
          </cell>
          <cell r="L4140">
            <v>358.92</v>
          </cell>
        </row>
        <row r="4141">
          <cell r="A4141" t="str">
            <v>E3539 (GIF) Sta Eq, HPK sub@plant</v>
          </cell>
          <cell r="B4141" t="str">
            <v>E3539 (GIF) Sta Eq, HPK sub@plant-2</v>
          </cell>
          <cell r="C4141" t="str">
            <v>403E</v>
          </cell>
          <cell r="E4141">
            <v>43159</v>
          </cell>
          <cell r="F4141">
            <v>9149505.9600000009</v>
          </cell>
          <cell r="G4141">
            <v>2.0799999999999999E-2</v>
          </cell>
          <cell r="H4141">
            <v>15859.15</v>
          </cell>
          <cell r="I4141">
            <v>9356580.2200000007</v>
          </cell>
          <cell r="J4141">
            <v>2.0799999999999999E-2</v>
          </cell>
          <cell r="K4141">
            <v>16218.072381333333</v>
          </cell>
          <cell r="L4141">
            <v>358.92</v>
          </cell>
        </row>
        <row r="4142">
          <cell r="A4142" t="str">
            <v>E3539 (GIF) Sta Eq, HPK sub@plant</v>
          </cell>
          <cell r="B4142" t="str">
            <v>E3539 (GIF) Sta Eq, HPK sub@plant-3</v>
          </cell>
          <cell r="C4142" t="str">
            <v>403E</v>
          </cell>
          <cell r="E4142">
            <v>43190</v>
          </cell>
          <cell r="F4142">
            <v>9149505.9600000009</v>
          </cell>
          <cell r="G4142">
            <v>2.0799999999999999E-2</v>
          </cell>
          <cell r="H4142">
            <v>15859.15</v>
          </cell>
          <cell r="I4142">
            <v>9356580.2200000007</v>
          </cell>
          <cell r="J4142">
            <v>2.0799999999999999E-2</v>
          </cell>
          <cell r="K4142">
            <v>16218.072381333333</v>
          </cell>
          <cell r="L4142">
            <v>358.92</v>
          </cell>
        </row>
        <row r="4143">
          <cell r="A4143" t="str">
            <v>E3539 (GIF) Sta Eq, HPK sub@plant</v>
          </cell>
          <cell r="B4143" t="str">
            <v>E3539 (GIF) Sta Eq, HPK sub@plant-4</v>
          </cell>
          <cell r="C4143" t="str">
            <v>403E</v>
          </cell>
          <cell r="E4143">
            <v>43220</v>
          </cell>
          <cell r="F4143">
            <v>9149505.9600000009</v>
          </cell>
          <cell r="G4143">
            <v>2.0799999999999999E-2</v>
          </cell>
          <cell r="H4143">
            <v>15859.15</v>
          </cell>
          <cell r="I4143">
            <v>9356580.2200000007</v>
          </cell>
          <cell r="J4143">
            <v>2.0799999999999999E-2</v>
          </cell>
          <cell r="K4143">
            <v>16218.072381333333</v>
          </cell>
          <cell r="L4143">
            <v>358.92</v>
          </cell>
        </row>
        <row r="4144">
          <cell r="A4144" t="str">
            <v>E3539 (GIF) Sta Eq, HPK sub@plant</v>
          </cell>
          <cell r="B4144" t="str">
            <v>E3539 (GIF) Sta Eq, HPK sub@plant-5</v>
          </cell>
          <cell r="C4144" t="str">
            <v>403E</v>
          </cell>
          <cell r="E4144">
            <v>43251</v>
          </cell>
          <cell r="F4144">
            <v>9149505.9600000009</v>
          </cell>
          <cell r="G4144">
            <v>2.0799999999999999E-2</v>
          </cell>
          <cell r="H4144">
            <v>15859.15</v>
          </cell>
          <cell r="I4144">
            <v>9356580.2200000007</v>
          </cell>
          <cell r="J4144">
            <v>2.0799999999999999E-2</v>
          </cell>
          <cell r="K4144">
            <v>16218.072381333333</v>
          </cell>
          <cell r="L4144">
            <v>358.92</v>
          </cell>
        </row>
        <row r="4145">
          <cell r="A4145" t="str">
            <v>E3539 (GIF) Sta Eq, HPK sub@plant</v>
          </cell>
          <cell r="B4145" t="str">
            <v>E3539 (GIF) Sta Eq, HPK sub@plant-6</v>
          </cell>
          <cell r="C4145" t="str">
            <v>403E</v>
          </cell>
          <cell r="E4145">
            <v>43281</v>
          </cell>
          <cell r="F4145">
            <v>9252943.2599999998</v>
          </cell>
          <cell r="G4145">
            <v>2.0799999999999999E-2</v>
          </cell>
          <cell r="H4145">
            <v>16038.44</v>
          </cell>
          <cell r="I4145">
            <v>9356580.2200000007</v>
          </cell>
          <cell r="J4145">
            <v>2.0799999999999999E-2</v>
          </cell>
          <cell r="K4145">
            <v>16218.072381333333</v>
          </cell>
          <cell r="L4145">
            <v>179.63</v>
          </cell>
        </row>
        <row r="4146">
          <cell r="A4146" t="str">
            <v>E3539 (GIF) Sta Eq, HPK sub@plant</v>
          </cell>
          <cell r="B4146" t="str">
            <v>E3539 (GIF) Sta Eq, HPK sub@plant-7</v>
          </cell>
          <cell r="C4146" t="str">
            <v>403E</v>
          </cell>
          <cell r="E4146">
            <v>43312</v>
          </cell>
          <cell r="F4146">
            <v>9356380.5500000007</v>
          </cell>
          <cell r="G4146">
            <v>2.0799999999999999E-2</v>
          </cell>
          <cell r="H4146">
            <v>16217.73</v>
          </cell>
          <cell r="I4146">
            <v>9356580.2200000007</v>
          </cell>
          <cell r="J4146">
            <v>2.0799999999999999E-2</v>
          </cell>
          <cell r="K4146">
            <v>16218.072381333333</v>
          </cell>
          <cell r="L4146">
            <v>0.34</v>
          </cell>
        </row>
        <row r="4147">
          <cell r="A4147" t="str">
            <v>E3539 (GIF) Sta Eq, HPK sub@plant</v>
          </cell>
          <cell r="B4147" t="str">
            <v>E3539 (GIF) Sta Eq, HPK sub@plant-8</v>
          </cell>
          <cell r="C4147" t="str">
            <v>403E</v>
          </cell>
          <cell r="E4147">
            <v>43343</v>
          </cell>
          <cell r="F4147">
            <v>9356480.3900000006</v>
          </cell>
          <cell r="G4147">
            <v>2.0799999999999999E-2</v>
          </cell>
          <cell r="H4147">
            <v>16217.9</v>
          </cell>
          <cell r="I4147">
            <v>9356580.2200000007</v>
          </cell>
          <cell r="J4147">
            <v>2.0799999999999999E-2</v>
          </cell>
          <cell r="K4147">
            <v>16218.072381333333</v>
          </cell>
          <cell r="L4147">
            <v>0.17</v>
          </cell>
        </row>
        <row r="4148">
          <cell r="A4148" t="str">
            <v>E3539 (GIF) Sta Eq, HPK sub@plant</v>
          </cell>
          <cell r="B4148" t="str">
            <v>E3539 (GIF) Sta Eq, HPK sub@plant-9</v>
          </cell>
          <cell r="C4148" t="str">
            <v>403E</v>
          </cell>
          <cell r="E4148">
            <v>43373</v>
          </cell>
          <cell r="F4148">
            <v>9356580.2200000007</v>
          </cell>
          <cell r="G4148">
            <v>2.0799999999999999E-2</v>
          </cell>
          <cell r="H4148">
            <v>16218.07</v>
          </cell>
          <cell r="I4148">
            <v>9356580.2200000007</v>
          </cell>
          <cell r="J4148">
            <v>2.0799999999999999E-2</v>
          </cell>
          <cell r="K4148">
            <v>16218.072381333333</v>
          </cell>
          <cell r="L4148">
            <v>0</v>
          </cell>
        </row>
        <row r="4149">
          <cell r="A4149" t="str">
            <v>E3539 (GIF) Sta Eq, HPK sub@plant</v>
          </cell>
          <cell r="B4149" t="str">
            <v>E3539 (GIF) Sta Eq, HPK sub@plant-10</v>
          </cell>
          <cell r="C4149" t="str">
            <v>403E</v>
          </cell>
          <cell r="E4149">
            <v>43404</v>
          </cell>
          <cell r="F4149">
            <v>9356580.2200000007</v>
          </cell>
          <cell r="G4149">
            <v>2.0799999999999999E-2</v>
          </cell>
          <cell r="H4149">
            <v>16218.07</v>
          </cell>
          <cell r="I4149">
            <v>9356580.2200000007</v>
          </cell>
          <cell r="J4149">
            <v>2.0799999999999999E-2</v>
          </cell>
          <cell r="K4149">
            <v>16218.072381333333</v>
          </cell>
          <cell r="L4149">
            <v>0</v>
          </cell>
        </row>
        <row r="4150">
          <cell r="A4150" t="str">
            <v>E3539 (GIF) Sta Eq, HPK sub@plant</v>
          </cell>
          <cell r="B4150" t="str">
            <v>E3539 (GIF) Sta Eq, HPK sub@plant-11</v>
          </cell>
          <cell r="C4150" t="str">
            <v>403E</v>
          </cell>
          <cell r="E4150">
            <v>43434</v>
          </cell>
          <cell r="F4150">
            <v>9356580.2200000007</v>
          </cell>
          <cell r="G4150">
            <v>2.0799999999999999E-2</v>
          </cell>
          <cell r="H4150">
            <v>16218.07</v>
          </cell>
          <cell r="I4150">
            <v>9356580.2200000007</v>
          </cell>
          <cell r="J4150">
            <v>2.0799999999999999E-2</v>
          </cell>
          <cell r="K4150">
            <v>16218.072381333333</v>
          </cell>
          <cell r="L4150">
            <v>0</v>
          </cell>
        </row>
        <row r="4151">
          <cell r="A4151" t="str">
            <v>E3539 (GIF) Sta Eq, HPK sub@plant</v>
          </cell>
          <cell r="B4151" t="str">
            <v>E3539 (GIF) Sta Eq, HPK sub@plant-12</v>
          </cell>
          <cell r="C4151" t="str">
            <v>403E</v>
          </cell>
          <cell r="E4151">
            <v>43465</v>
          </cell>
          <cell r="F4151">
            <v>9356580.2200000007</v>
          </cell>
          <cell r="G4151">
            <v>2.0799999999999999E-2</v>
          </cell>
          <cell r="H4151">
            <v>16218.07</v>
          </cell>
          <cell r="I4151">
            <v>9356580.2200000007</v>
          </cell>
          <cell r="J4151">
            <v>2.0799999999999999E-2</v>
          </cell>
          <cell r="K4151">
            <v>16218.072381333333</v>
          </cell>
          <cell r="L4151">
            <v>0</v>
          </cell>
        </row>
        <row r="4152">
          <cell r="A4152" t="str">
            <v>E3539 (GIF) Sta Eq, HPK sub@plant Total</v>
          </cell>
          <cell r="C4152" t="str">
            <v>ETSM</v>
          </cell>
          <cell r="E4152" t="str">
            <v>Total</v>
          </cell>
          <cell r="F4152"/>
          <cell r="G4152"/>
          <cell r="H4152">
            <v>192642.1</v>
          </cell>
          <cell r="I4152"/>
          <cell r="J4152">
            <v>0</v>
          </cell>
          <cell r="K4152">
            <v>194616.86857600001</v>
          </cell>
          <cell r="L4152">
            <v>1974.77</v>
          </cell>
        </row>
        <row r="4153">
          <cell r="A4153" t="str">
            <v>E3539 (GIF) Sta Eq, LB#4 -2013</v>
          </cell>
          <cell r="B4153" t="str">
            <v>E3539 (GIF) Sta Eq, LB#4 -2013-1</v>
          </cell>
          <cell r="C4153" t="str">
            <v>403E</v>
          </cell>
          <cell r="E4153">
            <v>43131</v>
          </cell>
          <cell r="F4153">
            <v>422.97</v>
          </cell>
          <cell r="G4153">
            <v>2.0799999999999999E-2</v>
          </cell>
          <cell r="H4153">
            <v>0.74</v>
          </cell>
          <cell r="I4153">
            <v>422.97</v>
          </cell>
          <cell r="J4153">
            <v>2.0799999999999999E-2</v>
          </cell>
          <cell r="K4153">
            <v>0.73314800000000002</v>
          </cell>
          <cell r="L4153">
            <v>-0.01</v>
          </cell>
        </row>
        <row r="4154">
          <cell r="A4154" t="str">
            <v>E3539 (GIF) Sta Eq, LB#4 -2013</v>
          </cell>
          <cell r="B4154" t="str">
            <v>E3539 (GIF) Sta Eq, LB#4 -2013-2</v>
          </cell>
          <cell r="C4154" t="str">
            <v>403E</v>
          </cell>
          <cell r="E4154">
            <v>43159</v>
          </cell>
          <cell r="F4154">
            <v>422.97</v>
          </cell>
          <cell r="G4154">
            <v>2.0799999999999999E-2</v>
          </cell>
          <cell r="H4154">
            <v>0.74</v>
          </cell>
          <cell r="I4154">
            <v>422.97</v>
          </cell>
          <cell r="J4154">
            <v>2.0799999999999999E-2</v>
          </cell>
          <cell r="K4154">
            <v>0.73314800000000002</v>
          </cell>
          <cell r="L4154">
            <v>-0.01</v>
          </cell>
        </row>
        <row r="4155">
          <cell r="A4155" t="str">
            <v>E3539 (GIF) Sta Eq, LB#4 -2013</v>
          </cell>
          <cell r="B4155" t="str">
            <v>E3539 (GIF) Sta Eq, LB#4 -2013-3</v>
          </cell>
          <cell r="C4155" t="str">
            <v>403E</v>
          </cell>
          <cell r="E4155">
            <v>43190</v>
          </cell>
          <cell r="F4155">
            <v>422.97</v>
          </cell>
          <cell r="G4155">
            <v>2.0799999999999999E-2</v>
          </cell>
          <cell r="H4155">
            <v>0.74</v>
          </cell>
          <cell r="I4155">
            <v>422.97</v>
          </cell>
          <cell r="J4155">
            <v>2.0799999999999999E-2</v>
          </cell>
          <cell r="K4155">
            <v>0.73314800000000002</v>
          </cell>
          <cell r="L4155">
            <v>-0.01</v>
          </cell>
        </row>
        <row r="4156">
          <cell r="A4156" t="str">
            <v>E3539 (GIF) Sta Eq, LB#4 -2013</v>
          </cell>
          <cell r="B4156" t="str">
            <v>E3539 (GIF) Sta Eq, LB#4 -2013-4</v>
          </cell>
          <cell r="C4156" t="str">
            <v>403E</v>
          </cell>
          <cell r="E4156">
            <v>43220</v>
          </cell>
          <cell r="F4156">
            <v>422.97</v>
          </cell>
          <cell r="G4156">
            <v>2.0799999999999999E-2</v>
          </cell>
          <cell r="H4156">
            <v>0.74</v>
          </cell>
          <cell r="I4156">
            <v>422.97</v>
          </cell>
          <cell r="J4156">
            <v>2.0799999999999999E-2</v>
          </cell>
          <cell r="K4156">
            <v>0.73314800000000002</v>
          </cell>
          <cell r="L4156">
            <v>-0.01</v>
          </cell>
        </row>
        <row r="4157">
          <cell r="A4157" t="str">
            <v>E3539 (GIF) Sta Eq, LB#4 -2013</v>
          </cell>
          <cell r="B4157" t="str">
            <v>E3539 (GIF) Sta Eq, LB#4 -2013-5</v>
          </cell>
          <cell r="C4157" t="str">
            <v>403E</v>
          </cell>
          <cell r="E4157">
            <v>43251</v>
          </cell>
          <cell r="F4157">
            <v>422.97</v>
          </cell>
          <cell r="G4157">
            <v>2.0799999999999999E-2</v>
          </cell>
          <cell r="H4157">
            <v>0.74</v>
          </cell>
          <cell r="I4157">
            <v>422.97</v>
          </cell>
          <cell r="J4157">
            <v>2.0799999999999999E-2</v>
          </cell>
          <cell r="K4157">
            <v>0.73314800000000002</v>
          </cell>
          <cell r="L4157">
            <v>-0.01</v>
          </cell>
        </row>
        <row r="4158">
          <cell r="A4158" t="str">
            <v>E3539 (GIF) Sta Eq, LB#4 -2013</v>
          </cell>
          <cell r="B4158" t="str">
            <v>E3539 (GIF) Sta Eq, LB#4 -2013-6</v>
          </cell>
          <cell r="C4158" t="str">
            <v>403E</v>
          </cell>
          <cell r="E4158">
            <v>43281</v>
          </cell>
          <cell r="F4158">
            <v>422.97</v>
          </cell>
          <cell r="G4158">
            <v>2.0799999999999999E-2</v>
          </cell>
          <cell r="H4158">
            <v>0.74</v>
          </cell>
          <cell r="I4158">
            <v>422.97</v>
          </cell>
          <cell r="J4158">
            <v>2.0799999999999999E-2</v>
          </cell>
          <cell r="K4158">
            <v>0.73314800000000002</v>
          </cell>
          <cell r="L4158">
            <v>-0.01</v>
          </cell>
        </row>
        <row r="4159">
          <cell r="A4159" t="str">
            <v>E3539 (GIF) Sta Eq, LB#4 -2013</v>
          </cell>
          <cell r="B4159" t="str">
            <v>E3539 (GIF) Sta Eq, LB#4 -2013-7</v>
          </cell>
          <cell r="C4159" t="str">
            <v>403E</v>
          </cell>
          <cell r="E4159">
            <v>43312</v>
          </cell>
          <cell r="F4159">
            <v>422.97</v>
          </cell>
          <cell r="G4159">
            <v>2.0799999999999999E-2</v>
          </cell>
          <cell r="H4159">
            <v>0.74</v>
          </cell>
          <cell r="I4159">
            <v>422.97</v>
          </cell>
          <cell r="J4159">
            <v>2.0799999999999999E-2</v>
          </cell>
          <cell r="K4159">
            <v>0.73314800000000002</v>
          </cell>
          <cell r="L4159">
            <v>-0.01</v>
          </cell>
        </row>
        <row r="4160">
          <cell r="A4160" t="str">
            <v>E3539 (GIF) Sta Eq, LB#4 -2013</v>
          </cell>
          <cell r="B4160" t="str">
            <v>E3539 (GIF) Sta Eq, LB#4 -2013-8</v>
          </cell>
          <cell r="C4160" t="str">
            <v>403E</v>
          </cell>
          <cell r="E4160">
            <v>43343</v>
          </cell>
          <cell r="F4160">
            <v>422.97</v>
          </cell>
          <cell r="G4160">
            <v>2.0799999999999999E-2</v>
          </cell>
          <cell r="H4160">
            <v>0.74</v>
          </cell>
          <cell r="I4160">
            <v>422.97</v>
          </cell>
          <cell r="J4160">
            <v>2.0799999999999999E-2</v>
          </cell>
          <cell r="K4160">
            <v>0.73314800000000002</v>
          </cell>
          <cell r="L4160">
            <v>-0.01</v>
          </cell>
        </row>
        <row r="4161">
          <cell r="A4161" t="str">
            <v>E3539 (GIF) Sta Eq, LB#4 -2013</v>
          </cell>
          <cell r="B4161" t="str">
            <v>E3539 (GIF) Sta Eq, LB#4 -2013-9</v>
          </cell>
          <cell r="C4161" t="str">
            <v>403E</v>
          </cell>
          <cell r="E4161">
            <v>43373</v>
          </cell>
          <cell r="F4161">
            <v>422.97</v>
          </cell>
          <cell r="G4161">
            <v>2.0799999999999999E-2</v>
          </cell>
          <cell r="H4161">
            <v>0.74</v>
          </cell>
          <cell r="I4161">
            <v>422.97</v>
          </cell>
          <cell r="J4161">
            <v>2.0799999999999999E-2</v>
          </cell>
          <cell r="K4161">
            <v>0.73314800000000002</v>
          </cell>
          <cell r="L4161">
            <v>-0.01</v>
          </cell>
        </row>
        <row r="4162">
          <cell r="A4162" t="str">
            <v>E3539 (GIF) Sta Eq, LB#4 -2013</v>
          </cell>
          <cell r="B4162" t="str">
            <v>E3539 (GIF) Sta Eq, LB#4 -2013-10</v>
          </cell>
          <cell r="C4162" t="str">
            <v>403E</v>
          </cell>
          <cell r="E4162">
            <v>43404</v>
          </cell>
          <cell r="F4162">
            <v>422.97</v>
          </cell>
          <cell r="G4162">
            <v>2.0799999999999999E-2</v>
          </cell>
          <cell r="H4162">
            <v>0.74</v>
          </cell>
          <cell r="I4162">
            <v>422.97</v>
          </cell>
          <cell r="J4162">
            <v>2.0799999999999999E-2</v>
          </cell>
          <cell r="K4162">
            <v>0.73314800000000002</v>
          </cell>
          <cell r="L4162">
            <v>-0.01</v>
          </cell>
        </row>
        <row r="4163">
          <cell r="A4163" t="str">
            <v>E3539 (GIF) Sta Eq, LB#4 -2013</v>
          </cell>
          <cell r="B4163" t="str">
            <v>E3539 (GIF) Sta Eq, LB#4 -2013-11</v>
          </cell>
          <cell r="C4163" t="str">
            <v>403E</v>
          </cell>
          <cell r="E4163">
            <v>43434</v>
          </cell>
          <cell r="F4163">
            <v>422.97</v>
          </cell>
          <cell r="G4163">
            <v>2.0799999999999999E-2</v>
          </cell>
          <cell r="H4163">
            <v>0.74</v>
          </cell>
          <cell r="I4163">
            <v>422.97</v>
          </cell>
          <cell r="J4163">
            <v>2.0799999999999999E-2</v>
          </cell>
          <cell r="K4163">
            <v>0.73314800000000002</v>
          </cell>
          <cell r="L4163">
            <v>-0.01</v>
          </cell>
        </row>
        <row r="4164">
          <cell r="A4164" t="str">
            <v>E3539 (GIF) Sta Eq, LB#4 -2013</v>
          </cell>
          <cell r="B4164" t="str">
            <v>E3539 (GIF) Sta Eq, LB#4 -2013-12</v>
          </cell>
          <cell r="C4164" t="str">
            <v>403E</v>
          </cell>
          <cell r="E4164">
            <v>43465</v>
          </cell>
          <cell r="F4164">
            <v>422.97</v>
          </cell>
          <cell r="G4164">
            <v>2.0799999999999999E-2</v>
          </cell>
          <cell r="H4164">
            <v>0.74</v>
          </cell>
          <cell r="I4164">
            <v>422.97</v>
          </cell>
          <cell r="J4164">
            <v>2.0799999999999999E-2</v>
          </cell>
          <cell r="K4164">
            <v>0.73314800000000002</v>
          </cell>
          <cell r="L4164">
            <v>-0.01</v>
          </cell>
        </row>
        <row r="4165">
          <cell r="A4165" t="str">
            <v>E3539 (GIF) Sta Eq, LB#4 -2013 Total</v>
          </cell>
          <cell r="C4165" t="str">
            <v>ETSM</v>
          </cell>
          <cell r="E4165" t="str">
            <v>Total</v>
          </cell>
          <cell r="F4165"/>
          <cell r="G4165"/>
          <cell r="H4165">
            <v>8.8800000000000008</v>
          </cell>
          <cell r="I4165"/>
          <cell r="J4165">
            <v>0</v>
          </cell>
          <cell r="K4165">
            <v>8.7977760000000007</v>
          </cell>
          <cell r="L4165">
            <v>-0.08</v>
          </cell>
        </row>
        <row r="4166">
          <cell r="A4166" t="str">
            <v>E3539 (GIF) Sta Eq, Lower Baker</v>
          </cell>
          <cell r="B4166" t="str">
            <v>E3539 (GIF) Sta Eq, Lower Baker-1</v>
          </cell>
          <cell r="C4166" t="str">
            <v>403E</v>
          </cell>
          <cell r="E4166">
            <v>43131</v>
          </cell>
          <cell r="F4166">
            <v>2700204.91</v>
          </cell>
          <cell r="G4166">
            <v>2.0799999999999999E-2</v>
          </cell>
          <cell r="H4166">
            <v>4680.3500000000004</v>
          </cell>
          <cell r="I4166">
            <v>2700204.91</v>
          </cell>
          <cell r="J4166">
            <v>2.0799999999999999E-2</v>
          </cell>
          <cell r="K4166">
            <v>4680.3551773333338</v>
          </cell>
          <cell r="L4166">
            <v>0.01</v>
          </cell>
        </row>
        <row r="4167">
          <cell r="A4167" t="str">
            <v>E3539 (GIF) Sta Eq, Lower Baker</v>
          </cell>
          <cell r="B4167" t="str">
            <v>E3539 (GIF) Sta Eq, Lower Baker-2</v>
          </cell>
          <cell r="C4167" t="str">
            <v>403E</v>
          </cell>
          <cell r="E4167">
            <v>43159</v>
          </cell>
          <cell r="F4167">
            <v>2700204.91</v>
          </cell>
          <cell r="G4167">
            <v>2.0799999999999999E-2</v>
          </cell>
          <cell r="H4167">
            <v>4680.3500000000004</v>
          </cell>
          <cell r="I4167">
            <v>2700204.91</v>
          </cell>
          <cell r="J4167">
            <v>2.0799999999999999E-2</v>
          </cell>
          <cell r="K4167">
            <v>4680.3551773333338</v>
          </cell>
          <cell r="L4167">
            <v>0.01</v>
          </cell>
        </row>
        <row r="4168">
          <cell r="A4168" t="str">
            <v>E3539 (GIF) Sta Eq, Lower Baker</v>
          </cell>
          <cell r="B4168" t="str">
            <v>E3539 (GIF) Sta Eq, Lower Baker-3</v>
          </cell>
          <cell r="C4168" t="str">
            <v>403E</v>
          </cell>
          <cell r="E4168">
            <v>43190</v>
          </cell>
          <cell r="F4168">
            <v>2700204.91</v>
          </cell>
          <cell r="G4168">
            <v>2.0799999999999999E-2</v>
          </cell>
          <cell r="H4168">
            <v>4680.3500000000004</v>
          </cell>
          <cell r="I4168">
            <v>2700204.91</v>
          </cell>
          <cell r="J4168">
            <v>2.0799999999999999E-2</v>
          </cell>
          <cell r="K4168">
            <v>4680.3551773333338</v>
          </cell>
          <cell r="L4168">
            <v>0.01</v>
          </cell>
        </row>
        <row r="4169">
          <cell r="A4169" t="str">
            <v>E3539 (GIF) Sta Eq, Lower Baker</v>
          </cell>
          <cell r="B4169" t="str">
            <v>E3539 (GIF) Sta Eq, Lower Baker-4</v>
          </cell>
          <cell r="C4169" t="str">
            <v>403E</v>
          </cell>
          <cell r="E4169">
            <v>43220</v>
          </cell>
          <cell r="F4169">
            <v>2700204.91</v>
          </cell>
          <cell r="G4169">
            <v>2.0799999999999999E-2</v>
          </cell>
          <cell r="H4169">
            <v>4680.3500000000004</v>
          </cell>
          <cell r="I4169">
            <v>2700204.91</v>
          </cell>
          <cell r="J4169">
            <v>2.0799999999999999E-2</v>
          </cell>
          <cell r="K4169">
            <v>4680.3551773333338</v>
          </cell>
          <cell r="L4169">
            <v>0.01</v>
          </cell>
        </row>
        <row r="4170">
          <cell r="A4170" t="str">
            <v>E3539 (GIF) Sta Eq, Lower Baker</v>
          </cell>
          <cell r="B4170" t="str">
            <v>E3539 (GIF) Sta Eq, Lower Baker-5</v>
          </cell>
          <cell r="C4170" t="str">
            <v>403E</v>
          </cell>
          <cell r="E4170">
            <v>43251</v>
          </cell>
          <cell r="F4170">
            <v>2700204.91</v>
          </cell>
          <cell r="G4170">
            <v>2.0799999999999999E-2</v>
          </cell>
          <cell r="H4170">
            <v>4680.3500000000004</v>
          </cell>
          <cell r="I4170">
            <v>2700204.91</v>
          </cell>
          <cell r="J4170">
            <v>2.0799999999999999E-2</v>
          </cell>
          <cell r="K4170">
            <v>4680.3551773333338</v>
          </cell>
          <cell r="L4170">
            <v>0.01</v>
          </cell>
        </row>
        <row r="4171">
          <cell r="A4171" t="str">
            <v>E3539 (GIF) Sta Eq, Lower Baker</v>
          </cell>
          <cell r="B4171" t="str">
            <v>E3539 (GIF) Sta Eq, Lower Baker-6</v>
          </cell>
          <cell r="C4171" t="str">
            <v>403E</v>
          </cell>
          <cell r="E4171">
            <v>43281</v>
          </cell>
          <cell r="F4171">
            <v>2700204.91</v>
          </cell>
          <cell r="G4171">
            <v>2.0799999999999999E-2</v>
          </cell>
          <cell r="H4171">
            <v>4680.3500000000004</v>
          </cell>
          <cell r="I4171">
            <v>2700204.91</v>
          </cell>
          <cell r="J4171">
            <v>2.0799999999999999E-2</v>
          </cell>
          <cell r="K4171">
            <v>4680.3551773333338</v>
          </cell>
          <cell r="L4171">
            <v>0.01</v>
          </cell>
        </row>
        <row r="4172">
          <cell r="A4172" t="str">
            <v>E3539 (GIF) Sta Eq, Lower Baker</v>
          </cell>
          <cell r="B4172" t="str">
            <v>E3539 (GIF) Sta Eq, Lower Baker-7</v>
          </cell>
          <cell r="C4172" t="str">
            <v>403E</v>
          </cell>
          <cell r="E4172">
            <v>43312</v>
          </cell>
          <cell r="F4172">
            <v>2700204.91</v>
          </cell>
          <cell r="G4172">
            <v>2.0799999999999999E-2</v>
          </cell>
          <cell r="H4172">
            <v>4680.3500000000004</v>
          </cell>
          <cell r="I4172">
            <v>2700204.91</v>
          </cell>
          <cell r="J4172">
            <v>2.0799999999999999E-2</v>
          </cell>
          <cell r="K4172">
            <v>4680.3551773333338</v>
          </cell>
          <cell r="L4172">
            <v>0.01</v>
          </cell>
        </row>
        <row r="4173">
          <cell r="A4173" t="str">
            <v>E3539 (GIF) Sta Eq, Lower Baker</v>
          </cell>
          <cell r="B4173" t="str">
            <v>E3539 (GIF) Sta Eq, Lower Baker-8</v>
          </cell>
          <cell r="C4173" t="str">
            <v>403E</v>
          </cell>
          <cell r="E4173">
            <v>43343</v>
          </cell>
          <cell r="F4173">
            <v>2700204.91</v>
          </cell>
          <cell r="G4173">
            <v>2.0799999999999999E-2</v>
          </cell>
          <cell r="H4173">
            <v>4680.3500000000004</v>
          </cell>
          <cell r="I4173">
            <v>2700204.91</v>
          </cell>
          <cell r="J4173">
            <v>2.0799999999999999E-2</v>
          </cell>
          <cell r="K4173">
            <v>4680.3551773333338</v>
          </cell>
          <cell r="L4173">
            <v>0.01</v>
          </cell>
        </row>
        <row r="4174">
          <cell r="A4174" t="str">
            <v>E3539 (GIF) Sta Eq, Lower Baker</v>
          </cell>
          <cell r="B4174" t="str">
            <v>E3539 (GIF) Sta Eq, Lower Baker-9</v>
          </cell>
          <cell r="C4174" t="str">
            <v>403E</v>
          </cell>
          <cell r="E4174">
            <v>43373</v>
          </cell>
          <cell r="F4174">
            <v>2700204.91</v>
          </cell>
          <cell r="G4174">
            <v>2.0799999999999999E-2</v>
          </cell>
          <cell r="H4174">
            <v>4680.3500000000004</v>
          </cell>
          <cell r="I4174">
            <v>2700204.91</v>
          </cell>
          <cell r="J4174">
            <v>2.0799999999999999E-2</v>
          </cell>
          <cell r="K4174">
            <v>4680.3551773333338</v>
          </cell>
          <cell r="L4174">
            <v>0.01</v>
          </cell>
        </row>
        <row r="4175">
          <cell r="A4175" t="str">
            <v>E3539 (GIF) Sta Eq, Lower Baker</v>
          </cell>
          <cell r="B4175" t="str">
            <v>E3539 (GIF) Sta Eq, Lower Baker-10</v>
          </cell>
          <cell r="C4175" t="str">
            <v>403E</v>
          </cell>
          <cell r="E4175">
            <v>43404</v>
          </cell>
          <cell r="F4175">
            <v>2700204.91</v>
          </cell>
          <cell r="G4175">
            <v>2.0799999999999999E-2</v>
          </cell>
          <cell r="H4175">
            <v>4680.3500000000004</v>
          </cell>
          <cell r="I4175">
            <v>2700204.91</v>
          </cell>
          <cell r="J4175">
            <v>2.0799999999999999E-2</v>
          </cell>
          <cell r="K4175">
            <v>4680.3551773333338</v>
          </cell>
          <cell r="L4175">
            <v>0.01</v>
          </cell>
        </row>
        <row r="4176">
          <cell r="A4176" t="str">
            <v>E3539 (GIF) Sta Eq, Lower Baker</v>
          </cell>
          <cell r="B4176" t="str">
            <v>E3539 (GIF) Sta Eq, Lower Baker-11</v>
          </cell>
          <cell r="C4176" t="str">
            <v>403E</v>
          </cell>
          <cell r="E4176">
            <v>43434</v>
          </cell>
          <cell r="F4176">
            <v>2700204.91</v>
          </cell>
          <cell r="G4176">
            <v>2.0799999999999999E-2</v>
          </cell>
          <cell r="H4176">
            <v>4680.3500000000004</v>
          </cell>
          <cell r="I4176">
            <v>2700204.91</v>
          </cell>
          <cell r="J4176">
            <v>2.0799999999999999E-2</v>
          </cell>
          <cell r="K4176">
            <v>4680.3551773333338</v>
          </cell>
          <cell r="L4176">
            <v>0.01</v>
          </cell>
        </row>
        <row r="4177">
          <cell r="A4177" t="str">
            <v>E3539 (GIF) Sta Eq, Lower Baker</v>
          </cell>
          <cell r="B4177" t="str">
            <v>E3539 (GIF) Sta Eq, Lower Baker-12</v>
          </cell>
          <cell r="C4177" t="str">
            <v>403E</v>
          </cell>
          <cell r="E4177">
            <v>43465</v>
          </cell>
          <cell r="F4177">
            <v>2700204.91</v>
          </cell>
          <cell r="G4177">
            <v>2.0799999999999999E-2</v>
          </cell>
          <cell r="H4177">
            <v>4680.3500000000004</v>
          </cell>
          <cell r="I4177">
            <v>2700204.91</v>
          </cell>
          <cell r="J4177">
            <v>2.0799999999999999E-2</v>
          </cell>
          <cell r="K4177">
            <v>4680.3551773333338</v>
          </cell>
          <cell r="L4177">
            <v>0.01</v>
          </cell>
        </row>
        <row r="4178">
          <cell r="A4178" t="str">
            <v>E3539 (GIF) Sta Eq, Lower Baker Total</v>
          </cell>
          <cell r="C4178" t="str">
            <v>ETSM</v>
          </cell>
          <cell r="E4178" t="str">
            <v>Total</v>
          </cell>
          <cell r="F4178"/>
          <cell r="G4178"/>
          <cell r="H4178">
            <v>56164.19999999999</v>
          </cell>
          <cell r="I4178"/>
          <cell r="J4178">
            <v>0</v>
          </cell>
          <cell r="K4178">
            <v>56164.262127999995</v>
          </cell>
          <cell r="L4178">
            <v>0.06</v>
          </cell>
        </row>
        <row r="4179">
          <cell r="A4179" t="str">
            <v>E3539 (GIF) Sta Eq, LSR</v>
          </cell>
          <cell r="B4179" t="str">
            <v>E3539 (GIF) Sta Eq, LSR-1</v>
          </cell>
          <cell r="C4179" t="str">
            <v>403E</v>
          </cell>
          <cell r="E4179">
            <v>43131</v>
          </cell>
          <cell r="F4179">
            <v>23954394.870000001</v>
          </cell>
          <cell r="G4179">
            <v>2.0799999999999999E-2</v>
          </cell>
          <cell r="H4179">
            <v>41520.949999999997</v>
          </cell>
          <cell r="I4179">
            <v>24159737.43</v>
          </cell>
          <cell r="J4179">
            <v>2.0799999999999999E-2</v>
          </cell>
          <cell r="K4179">
            <v>41876.878211999996</v>
          </cell>
          <cell r="L4179">
            <v>355.93</v>
          </cell>
        </row>
        <row r="4180">
          <cell r="A4180" t="str">
            <v>E3539 (GIF) Sta Eq, LSR</v>
          </cell>
          <cell r="B4180" t="str">
            <v>E3539 (GIF) Sta Eq, LSR-2</v>
          </cell>
          <cell r="C4180" t="str">
            <v>403E</v>
          </cell>
          <cell r="E4180">
            <v>43159</v>
          </cell>
          <cell r="F4180">
            <v>23954394.870000001</v>
          </cell>
          <cell r="G4180">
            <v>2.0799999999999999E-2</v>
          </cell>
          <cell r="H4180">
            <v>41520.949999999997</v>
          </cell>
          <cell r="I4180">
            <v>24159737.43</v>
          </cell>
          <cell r="J4180">
            <v>2.0799999999999999E-2</v>
          </cell>
          <cell r="K4180">
            <v>41876.878211999996</v>
          </cell>
          <cell r="L4180">
            <v>355.93</v>
          </cell>
        </row>
        <row r="4181">
          <cell r="A4181" t="str">
            <v>E3539 (GIF) Sta Eq, LSR</v>
          </cell>
          <cell r="B4181" t="str">
            <v>E3539 (GIF) Sta Eq, LSR-3</v>
          </cell>
          <cell r="C4181" t="str">
            <v>403E</v>
          </cell>
          <cell r="E4181">
            <v>43190</v>
          </cell>
          <cell r="F4181">
            <v>23954394.870000001</v>
          </cell>
          <cell r="G4181">
            <v>2.0799999999999999E-2</v>
          </cell>
          <cell r="H4181">
            <v>41520.949999999997</v>
          </cell>
          <cell r="I4181">
            <v>24159737.43</v>
          </cell>
          <cell r="J4181">
            <v>2.0799999999999999E-2</v>
          </cell>
          <cell r="K4181">
            <v>41876.878211999996</v>
          </cell>
          <cell r="L4181">
            <v>355.93</v>
          </cell>
        </row>
        <row r="4182">
          <cell r="A4182" t="str">
            <v>E3539 (GIF) Sta Eq, LSR</v>
          </cell>
          <cell r="B4182" t="str">
            <v>E3539 (GIF) Sta Eq, LSR-4</v>
          </cell>
          <cell r="C4182" t="str">
            <v>403E</v>
          </cell>
          <cell r="E4182">
            <v>43220</v>
          </cell>
          <cell r="F4182">
            <v>23954394.870000001</v>
          </cell>
          <cell r="G4182">
            <v>2.0799999999999999E-2</v>
          </cell>
          <cell r="H4182">
            <v>41520.949999999997</v>
          </cell>
          <cell r="I4182">
            <v>24159737.43</v>
          </cell>
          <cell r="J4182">
            <v>2.0799999999999999E-2</v>
          </cell>
          <cell r="K4182">
            <v>41876.878211999996</v>
          </cell>
          <cell r="L4182">
            <v>355.93</v>
          </cell>
        </row>
        <row r="4183">
          <cell r="A4183" t="str">
            <v>E3539 (GIF) Sta Eq, LSR</v>
          </cell>
          <cell r="B4183" t="str">
            <v>E3539 (GIF) Sta Eq, LSR-5</v>
          </cell>
          <cell r="C4183" t="str">
            <v>403E</v>
          </cell>
          <cell r="E4183">
            <v>43251</v>
          </cell>
          <cell r="F4183">
            <v>23954394.870000001</v>
          </cell>
          <cell r="G4183">
            <v>2.0799999999999999E-2</v>
          </cell>
          <cell r="H4183">
            <v>41520.949999999997</v>
          </cell>
          <cell r="I4183">
            <v>24159737.43</v>
          </cell>
          <cell r="J4183">
            <v>2.0799999999999999E-2</v>
          </cell>
          <cell r="K4183">
            <v>41876.878211999996</v>
          </cell>
          <cell r="L4183">
            <v>355.93</v>
          </cell>
        </row>
        <row r="4184">
          <cell r="A4184" t="str">
            <v>E3539 (GIF) Sta Eq, LSR</v>
          </cell>
          <cell r="B4184" t="str">
            <v>E3539 (GIF) Sta Eq, LSR-6</v>
          </cell>
          <cell r="C4184" t="str">
            <v>403E</v>
          </cell>
          <cell r="E4184">
            <v>43281</v>
          </cell>
          <cell r="F4184">
            <v>24056820.719999999</v>
          </cell>
          <cell r="G4184">
            <v>2.0799999999999999E-2</v>
          </cell>
          <cell r="H4184">
            <v>41698.490000000005</v>
          </cell>
          <cell r="I4184">
            <v>24159737.43</v>
          </cell>
          <cell r="J4184">
            <v>2.0799999999999999E-2</v>
          </cell>
          <cell r="K4184">
            <v>41876.878211999996</v>
          </cell>
          <cell r="L4184">
            <v>178.39</v>
          </cell>
        </row>
        <row r="4185">
          <cell r="A4185" t="str">
            <v>E3539 (GIF) Sta Eq, LSR</v>
          </cell>
          <cell r="B4185" t="str">
            <v>E3539 (GIF) Sta Eq, LSR-7</v>
          </cell>
          <cell r="C4185" t="str">
            <v>403E</v>
          </cell>
          <cell r="E4185">
            <v>43312</v>
          </cell>
          <cell r="F4185">
            <v>24159246.57</v>
          </cell>
          <cell r="G4185">
            <v>2.0799999999999999E-2</v>
          </cell>
          <cell r="H4185">
            <v>41876.03</v>
          </cell>
          <cell r="I4185">
            <v>24159737.43</v>
          </cell>
          <cell r="J4185">
            <v>2.0799999999999999E-2</v>
          </cell>
          <cell r="K4185">
            <v>41876.878211999996</v>
          </cell>
          <cell r="L4185">
            <v>0.85</v>
          </cell>
        </row>
        <row r="4186">
          <cell r="A4186" t="str">
            <v>E3539 (GIF) Sta Eq, LSR</v>
          </cell>
          <cell r="B4186" t="str">
            <v>E3539 (GIF) Sta Eq, LSR-8</v>
          </cell>
          <cell r="C4186" t="str">
            <v>403E</v>
          </cell>
          <cell r="E4186">
            <v>43343</v>
          </cell>
          <cell r="F4186">
            <v>24159492</v>
          </cell>
          <cell r="G4186">
            <v>2.0799999999999999E-2</v>
          </cell>
          <cell r="H4186">
            <v>41876.460000000006</v>
          </cell>
          <cell r="I4186">
            <v>24159737.43</v>
          </cell>
          <cell r="J4186">
            <v>2.0799999999999999E-2</v>
          </cell>
          <cell r="K4186">
            <v>41876.878211999996</v>
          </cell>
          <cell r="L4186">
            <v>0.42</v>
          </cell>
        </row>
        <row r="4187">
          <cell r="A4187" t="str">
            <v>E3539 (GIF) Sta Eq, LSR</v>
          </cell>
          <cell r="B4187" t="str">
            <v>E3539 (GIF) Sta Eq, LSR-9</v>
          </cell>
          <cell r="C4187" t="str">
            <v>403E</v>
          </cell>
          <cell r="E4187">
            <v>43373</v>
          </cell>
          <cell r="F4187">
            <v>24159737.43</v>
          </cell>
          <cell r="G4187">
            <v>2.0799999999999999E-2</v>
          </cell>
          <cell r="H4187">
            <v>41876.879999999997</v>
          </cell>
          <cell r="I4187">
            <v>24159737.43</v>
          </cell>
          <cell r="J4187">
            <v>2.0799999999999999E-2</v>
          </cell>
          <cell r="K4187">
            <v>41876.878211999996</v>
          </cell>
          <cell r="L4187">
            <v>0</v>
          </cell>
        </row>
        <row r="4188">
          <cell r="A4188" t="str">
            <v>E3539 (GIF) Sta Eq, LSR</v>
          </cell>
          <cell r="B4188" t="str">
            <v>E3539 (GIF) Sta Eq, LSR-10</v>
          </cell>
          <cell r="C4188" t="str">
            <v>403E</v>
          </cell>
          <cell r="E4188">
            <v>43404</v>
          </cell>
          <cell r="F4188">
            <v>24159737.43</v>
          </cell>
          <cell r="G4188">
            <v>2.0799999999999999E-2</v>
          </cell>
          <cell r="H4188">
            <v>41876.879999999997</v>
          </cell>
          <cell r="I4188">
            <v>24159737.43</v>
          </cell>
          <cell r="J4188">
            <v>2.0799999999999999E-2</v>
          </cell>
          <cell r="K4188">
            <v>41876.878211999996</v>
          </cell>
          <cell r="L4188">
            <v>0</v>
          </cell>
        </row>
        <row r="4189">
          <cell r="A4189" t="str">
            <v>E3539 (GIF) Sta Eq, LSR</v>
          </cell>
          <cell r="B4189" t="str">
            <v>E3539 (GIF) Sta Eq, LSR-11</v>
          </cell>
          <cell r="C4189" t="str">
            <v>403E</v>
          </cell>
          <cell r="E4189">
            <v>43434</v>
          </cell>
          <cell r="F4189">
            <v>24159737.43</v>
          </cell>
          <cell r="G4189">
            <v>2.0799999999999999E-2</v>
          </cell>
          <cell r="H4189">
            <v>41876.879999999997</v>
          </cell>
          <cell r="I4189">
            <v>24159737.43</v>
          </cell>
          <cell r="J4189">
            <v>2.0799999999999999E-2</v>
          </cell>
          <cell r="K4189">
            <v>41876.878211999996</v>
          </cell>
          <cell r="L4189">
            <v>0</v>
          </cell>
        </row>
        <row r="4190">
          <cell r="A4190" t="str">
            <v>E3539 (GIF) Sta Eq, LSR</v>
          </cell>
          <cell r="B4190" t="str">
            <v>E3539 (GIF) Sta Eq, LSR-12</v>
          </cell>
          <cell r="C4190" t="str">
            <v>403E</v>
          </cell>
          <cell r="E4190">
            <v>43465</v>
          </cell>
          <cell r="F4190">
            <v>24159737.43</v>
          </cell>
          <cell r="G4190">
            <v>2.0799999999999999E-2</v>
          </cell>
          <cell r="H4190">
            <v>41876.879999999997</v>
          </cell>
          <cell r="I4190">
            <v>24159737.43</v>
          </cell>
          <cell r="J4190">
            <v>2.0799999999999999E-2</v>
          </cell>
          <cell r="K4190">
            <v>41876.878211999996</v>
          </cell>
          <cell r="L4190">
            <v>0</v>
          </cell>
        </row>
        <row r="4191">
          <cell r="A4191" t="str">
            <v>E3539 (GIF) Sta Eq, LSR Total</v>
          </cell>
          <cell r="C4191" t="str">
            <v>ETSM</v>
          </cell>
          <cell r="E4191" t="str">
            <v>Total</v>
          </cell>
          <cell r="F4191"/>
          <cell r="G4191"/>
          <cell r="H4191">
            <v>500563.25000000006</v>
          </cell>
          <cell r="I4191"/>
          <cell r="J4191">
            <v>0</v>
          </cell>
          <cell r="K4191">
            <v>502522.53854400007</v>
          </cell>
          <cell r="L4191">
            <v>1959.29</v>
          </cell>
        </row>
        <row r="4192">
          <cell r="A4192" t="str">
            <v>E3539 (GIF) Sta Eq, Mint Farm</v>
          </cell>
          <cell r="B4192" t="str">
            <v>E3539 (GIF) Sta Eq, Mint Farm-1</v>
          </cell>
          <cell r="C4192" t="str">
            <v>403E</v>
          </cell>
          <cell r="E4192">
            <v>43131</v>
          </cell>
          <cell r="F4192">
            <v>1782984.84</v>
          </cell>
          <cell r="G4192">
            <v>2.0799999999999999E-2</v>
          </cell>
          <cell r="H4192">
            <v>3090.51</v>
          </cell>
          <cell r="I4192">
            <v>1782984.84</v>
          </cell>
          <cell r="J4192">
            <v>2.0799999999999999E-2</v>
          </cell>
          <cell r="K4192">
            <v>3090.5070559999999</v>
          </cell>
          <cell r="L4192">
            <v>0</v>
          </cell>
        </row>
        <row r="4193">
          <cell r="A4193" t="str">
            <v>E3539 (GIF) Sta Eq, Mint Farm</v>
          </cell>
          <cell r="B4193" t="str">
            <v>E3539 (GIF) Sta Eq, Mint Farm-2</v>
          </cell>
          <cell r="C4193" t="str">
            <v>403E</v>
          </cell>
          <cell r="E4193">
            <v>43159</v>
          </cell>
          <cell r="F4193">
            <v>1782984.84</v>
          </cell>
          <cell r="G4193">
            <v>2.0799999999999999E-2</v>
          </cell>
          <cell r="H4193">
            <v>3090.51</v>
          </cell>
          <cell r="I4193">
            <v>1782984.84</v>
          </cell>
          <cell r="J4193">
            <v>2.0799999999999999E-2</v>
          </cell>
          <cell r="K4193">
            <v>3090.5070559999999</v>
          </cell>
          <cell r="L4193">
            <v>0</v>
          </cell>
        </row>
        <row r="4194">
          <cell r="A4194" t="str">
            <v>E3539 (GIF) Sta Eq, Mint Farm</v>
          </cell>
          <cell r="B4194" t="str">
            <v>E3539 (GIF) Sta Eq, Mint Farm-3</v>
          </cell>
          <cell r="C4194" t="str">
            <v>403E</v>
          </cell>
          <cell r="E4194">
            <v>43190</v>
          </cell>
          <cell r="F4194">
            <v>1782984.84</v>
          </cell>
          <cell r="G4194">
            <v>2.0799999999999999E-2</v>
          </cell>
          <cell r="H4194">
            <v>3090.51</v>
          </cell>
          <cell r="I4194">
            <v>1782984.84</v>
          </cell>
          <cell r="J4194">
            <v>2.0799999999999999E-2</v>
          </cell>
          <cell r="K4194">
            <v>3090.5070559999999</v>
          </cell>
          <cell r="L4194">
            <v>0</v>
          </cell>
        </row>
        <row r="4195">
          <cell r="A4195" t="str">
            <v>E3539 (GIF) Sta Eq, Mint Farm</v>
          </cell>
          <cell r="B4195" t="str">
            <v>E3539 (GIF) Sta Eq, Mint Farm-4</v>
          </cell>
          <cell r="C4195" t="str">
            <v>403E</v>
          </cell>
          <cell r="E4195">
            <v>43220</v>
          </cell>
          <cell r="F4195">
            <v>1782984.84</v>
          </cell>
          <cell r="G4195">
            <v>2.0799999999999999E-2</v>
          </cell>
          <cell r="H4195">
            <v>3090.51</v>
          </cell>
          <cell r="I4195">
            <v>1782984.84</v>
          </cell>
          <cell r="J4195">
            <v>2.0799999999999999E-2</v>
          </cell>
          <cell r="K4195">
            <v>3090.5070559999999</v>
          </cell>
          <cell r="L4195">
            <v>0</v>
          </cell>
        </row>
        <row r="4196">
          <cell r="A4196" t="str">
            <v>E3539 (GIF) Sta Eq, Mint Farm</v>
          </cell>
          <cell r="B4196" t="str">
            <v>E3539 (GIF) Sta Eq, Mint Farm-5</v>
          </cell>
          <cell r="C4196" t="str">
            <v>403E</v>
          </cell>
          <cell r="E4196">
            <v>43251</v>
          </cell>
          <cell r="F4196">
            <v>1782984.84</v>
          </cell>
          <cell r="G4196">
            <v>2.0799999999999999E-2</v>
          </cell>
          <cell r="H4196">
            <v>3090.51</v>
          </cell>
          <cell r="I4196">
            <v>1782984.84</v>
          </cell>
          <cell r="J4196">
            <v>2.0799999999999999E-2</v>
          </cell>
          <cell r="K4196">
            <v>3090.5070559999999</v>
          </cell>
          <cell r="L4196">
            <v>0</v>
          </cell>
        </row>
        <row r="4197">
          <cell r="A4197" t="str">
            <v>E3539 (GIF) Sta Eq, Mint Farm</v>
          </cell>
          <cell r="B4197" t="str">
            <v>E3539 (GIF) Sta Eq, Mint Farm-6</v>
          </cell>
          <cell r="C4197" t="str">
            <v>403E</v>
          </cell>
          <cell r="E4197">
            <v>43281</v>
          </cell>
          <cell r="F4197">
            <v>1782984.84</v>
          </cell>
          <cell r="G4197">
            <v>2.0799999999999999E-2</v>
          </cell>
          <cell r="H4197">
            <v>3090.51</v>
          </cell>
          <cell r="I4197">
            <v>1782984.84</v>
          </cell>
          <cell r="J4197">
            <v>2.0799999999999999E-2</v>
          </cell>
          <cell r="K4197">
            <v>3090.5070559999999</v>
          </cell>
          <cell r="L4197">
            <v>0</v>
          </cell>
        </row>
        <row r="4198">
          <cell r="A4198" t="str">
            <v>E3539 (GIF) Sta Eq, Mint Farm</v>
          </cell>
          <cell r="B4198" t="str">
            <v>E3539 (GIF) Sta Eq, Mint Farm-7</v>
          </cell>
          <cell r="C4198" t="str">
            <v>403E</v>
          </cell>
          <cell r="E4198">
            <v>43312</v>
          </cell>
          <cell r="F4198">
            <v>1782984.84</v>
          </cell>
          <cell r="G4198">
            <v>2.0799999999999999E-2</v>
          </cell>
          <cell r="H4198">
            <v>3090.51</v>
          </cell>
          <cell r="I4198">
            <v>1782984.84</v>
          </cell>
          <cell r="J4198">
            <v>2.0799999999999999E-2</v>
          </cell>
          <cell r="K4198">
            <v>3090.5070559999999</v>
          </cell>
          <cell r="L4198">
            <v>0</v>
          </cell>
        </row>
        <row r="4199">
          <cell r="A4199" t="str">
            <v>E3539 (GIF) Sta Eq, Mint Farm</v>
          </cell>
          <cell r="B4199" t="str">
            <v>E3539 (GIF) Sta Eq, Mint Farm-8</v>
          </cell>
          <cell r="C4199" t="str">
            <v>403E</v>
          </cell>
          <cell r="E4199">
            <v>43343</v>
          </cell>
          <cell r="F4199">
            <v>1782984.84</v>
          </cell>
          <cell r="G4199">
            <v>2.0799999999999999E-2</v>
          </cell>
          <cell r="H4199">
            <v>3090.51</v>
          </cell>
          <cell r="I4199">
            <v>1782984.84</v>
          </cell>
          <cell r="J4199">
            <v>2.0799999999999999E-2</v>
          </cell>
          <cell r="K4199">
            <v>3090.5070559999999</v>
          </cell>
          <cell r="L4199">
            <v>0</v>
          </cell>
        </row>
        <row r="4200">
          <cell r="A4200" t="str">
            <v>E3539 (GIF) Sta Eq, Mint Farm</v>
          </cell>
          <cell r="B4200" t="str">
            <v>E3539 (GIF) Sta Eq, Mint Farm-9</v>
          </cell>
          <cell r="C4200" t="str">
            <v>403E</v>
          </cell>
          <cell r="E4200">
            <v>43373</v>
          </cell>
          <cell r="F4200">
            <v>1782984.84</v>
          </cell>
          <cell r="G4200">
            <v>2.0799999999999999E-2</v>
          </cell>
          <cell r="H4200">
            <v>3090.51</v>
          </cell>
          <cell r="I4200">
            <v>1782984.84</v>
          </cell>
          <cell r="J4200">
            <v>2.0799999999999999E-2</v>
          </cell>
          <cell r="K4200">
            <v>3090.5070559999999</v>
          </cell>
          <cell r="L4200">
            <v>0</v>
          </cell>
        </row>
        <row r="4201">
          <cell r="A4201" t="str">
            <v>E3539 (GIF) Sta Eq, Mint Farm</v>
          </cell>
          <cell r="B4201" t="str">
            <v>E3539 (GIF) Sta Eq, Mint Farm-10</v>
          </cell>
          <cell r="C4201" t="str">
            <v>403E</v>
          </cell>
          <cell r="E4201">
            <v>43404</v>
          </cell>
          <cell r="F4201">
            <v>1782984.84</v>
          </cell>
          <cell r="G4201">
            <v>2.0799999999999999E-2</v>
          </cell>
          <cell r="H4201">
            <v>3090.51</v>
          </cell>
          <cell r="I4201">
            <v>1782984.84</v>
          </cell>
          <cell r="J4201">
            <v>2.0799999999999999E-2</v>
          </cell>
          <cell r="K4201">
            <v>3090.5070559999999</v>
          </cell>
          <cell r="L4201">
            <v>0</v>
          </cell>
        </row>
        <row r="4202">
          <cell r="A4202" t="str">
            <v>E3539 (GIF) Sta Eq, Mint Farm</v>
          </cell>
          <cell r="B4202" t="str">
            <v>E3539 (GIF) Sta Eq, Mint Farm-11</v>
          </cell>
          <cell r="C4202" t="str">
            <v>403E</v>
          </cell>
          <cell r="E4202">
            <v>43434</v>
          </cell>
          <cell r="F4202">
            <v>1782984.84</v>
          </cell>
          <cell r="G4202">
            <v>2.0799999999999999E-2</v>
          </cell>
          <cell r="H4202">
            <v>3090.51</v>
          </cell>
          <cell r="I4202">
            <v>1782984.84</v>
          </cell>
          <cell r="J4202">
            <v>2.0799999999999999E-2</v>
          </cell>
          <cell r="K4202">
            <v>3090.5070559999999</v>
          </cell>
          <cell r="L4202">
            <v>0</v>
          </cell>
        </row>
        <row r="4203">
          <cell r="A4203" t="str">
            <v>E3539 (GIF) Sta Eq, Mint Farm</v>
          </cell>
          <cell r="B4203" t="str">
            <v>E3539 (GIF) Sta Eq, Mint Farm-12</v>
          </cell>
          <cell r="C4203" t="str">
            <v>403E</v>
          </cell>
          <cell r="E4203">
            <v>43465</v>
          </cell>
          <cell r="F4203">
            <v>1782984.84</v>
          </cell>
          <cell r="G4203">
            <v>2.0799999999999999E-2</v>
          </cell>
          <cell r="H4203">
            <v>3090.51</v>
          </cell>
          <cell r="I4203">
            <v>1782984.84</v>
          </cell>
          <cell r="J4203">
            <v>2.0799999999999999E-2</v>
          </cell>
          <cell r="K4203">
            <v>3090.5070559999999</v>
          </cell>
          <cell r="L4203">
            <v>0</v>
          </cell>
        </row>
        <row r="4204">
          <cell r="A4204" t="str">
            <v>E3539 (GIF) Sta Eq, Mint Farm Total</v>
          </cell>
          <cell r="C4204" t="str">
            <v>ETSM</v>
          </cell>
          <cell r="E4204" t="str">
            <v>Total</v>
          </cell>
          <cell r="F4204"/>
          <cell r="G4204"/>
          <cell r="H4204">
            <v>37086.12000000001</v>
          </cell>
          <cell r="I4204"/>
          <cell r="J4204">
            <v>0</v>
          </cell>
          <cell r="K4204">
            <v>37086.084671999997</v>
          </cell>
          <cell r="L4204">
            <v>-0.04</v>
          </cell>
        </row>
        <row r="4205">
          <cell r="A4205" t="str">
            <v>E3539 (GIF) Sta Eq, Nooksack</v>
          </cell>
          <cell r="B4205" t="str">
            <v>E3539 (GIF) Sta Eq, Nooksack-1</v>
          </cell>
          <cell r="C4205" t="str">
            <v>403E</v>
          </cell>
          <cell r="E4205">
            <v>43131</v>
          </cell>
          <cell r="F4205">
            <v>30559.5</v>
          </cell>
          <cell r="G4205">
            <v>2.0799999999999999E-2</v>
          </cell>
          <cell r="H4205">
            <v>52.97</v>
          </cell>
          <cell r="I4205">
            <v>30559.5</v>
          </cell>
          <cell r="J4205">
            <v>2.0799999999999999E-2</v>
          </cell>
          <cell r="K4205">
            <v>52.969799999999999</v>
          </cell>
          <cell r="L4205">
            <v>0</v>
          </cell>
        </row>
        <row r="4206">
          <cell r="A4206" t="str">
            <v>E3539 (GIF) Sta Eq, Nooksack</v>
          </cell>
          <cell r="B4206" t="str">
            <v>E3539 (GIF) Sta Eq, Nooksack-2</v>
          </cell>
          <cell r="C4206" t="str">
            <v>403E</v>
          </cell>
          <cell r="E4206">
            <v>43159</v>
          </cell>
          <cell r="F4206">
            <v>30559.5</v>
          </cell>
          <cell r="G4206">
            <v>2.0799999999999999E-2</v>
          </cell>
          <cell r="H4206">
            <v>52.97</v>
          </cell>
          <cell r="I4206">
            <v>30559.5</v>
          </cell>
          <cell r="J4206">
            <v>2.0799999999999999E-2</v>
          </cell>
          <cell r="K4206">
            <v>52.969799999999999</v>
          </cell>
          <cell r="L4206">
            <v>0</v>
          </cell>
        </row>
        <row r="4207">
          <cell r="A4207" t="str">
            <v>E3539 (GIF) Sta Eq, Nooksack</v>
          </cell>
          <cell r="B4207" t="str">
            <v>E3539 (GIF) Sta Eq, Nooksack-3</v>
          </cell>
          <cell r="C4207" t="str">
            <v>403E</v>
          </cell>
          <cell r="E4207">
            <v>43190</v>
          </cell>
          <cell r="F4207">
            <v>30559.5</v>
          </cell>
          <cell r="G4207">
            <v>2.0799999999999999E-2</v>
          </cell>
          <cell r="H4207">
            <v>52.97</v>
          </cell>
          <cell r="I4207">
            <v>30559.5</v>
          </cell>
          <cell r="J4207">
            <v>2.0799999999999999E-2</v>
          </cell>
          <cell r="K4207">
            <v>52.969799999999999</v>
          </cell>
          <cell r="L4207">
            <v>0</v>
          </cell>
        </row>
        <row r="4208">
          <cell r="A4208" t="str">
            <v>E3539 (GIF) Sta Eq, Nooksack</v>
          </cell>
          <cell r="B4208" t="str">
            <v>E3539 (GIF) Sta Eq, Nooksack-4</v>
          </cell>
          <cell r="C4208" t="str">
            <v>403E</v>
          </cell>
          <cell r="E4208">
            <v>43220</v>
          </cell>
          <cell r="F4208">
            <v>30559.5</v>
          </cell>
          <cell r="G4208">
            <v>2.0799999999999999E-2</v>
          </cell>
          <cell r="H4208">
            <v>52.97</v>
          </cell>
          <cell r="I4208">
            <v>30559.5</v>
          </cell>
          <cell r="J4208">
            <v>2.0799999999999999E-2</v>
          </cell>
          <cell r="K4208">
            <v>52.969799999999999</v>
          </cell>
          <cell r="L4208">
            <v>0</v>
          </cell>
        </row>
        <row r="4209">
          <cell r="A4209" t="str">
            <v>E3539 (GIF) Sta Eq, Nooksack</v>
          </cell>
          <cell r="B4209" t="str">
            <v>E3539 (GIF) Sta Eq, Nooksack-5</v>
          </cell>
          <cell r="C4209" t="str">
            <v>403E</v>
          </cell>
          <cell r="E4209">
            <v>43251</v>
          </cell>
          <cell r="F4209">
            <v>30559.5</v>
          </cell>
          <cell r="G4209">
            <v>2.0799999999999999E-2</v>
          </cell>
          <cell r="H4209">
            <v>52.97</v>
          </cell>
          <cell r="I4209">
            <v>30559.5</v>
          </cell>
          <cell r="J4209">
            <v>2.0799999999999999E-2</v>
          </cell>
          <cell r="K4209">
            <v>52.969799999999999</v>
          </cell>
          <cell r="L4209">
            <v>0</v>
          </cell>
        </row>
        <row r="4210">
          <cell r="A4210" t="str">
            <v>E3539 (GIF) Sta Eq, Nooksack</v>
          </cell>
          <cell r="B4210" t="str">
            <v>E3539 (GIF) Sta Eq, Nooksack-6</v>
          </cell>
          <cell r="C4210" t="str">
            <v>403E</v>
          </cell>
          <cell r="E4210">
            <v>43281</v>
          </cell>
          <cell r="F4210">
            <v>30559.5</v>
          </cell>
          <cell r="G4210">
            <v>2.0799999999999999E-2</v>
          </cell>
          <cell r="H4210">
            <v>52.97</v>
          </cell>
          <cell r="I4210">
            <v>30559.5</v>
          </cell>
          <cell r="J4210">
            <v>2.0799999999999999E-2</v>
          </cell>
          <cell r="K4210">
            <v>52.969799999999999</v>
          </cell>
          <cell r="L4210">
            <v>0</v>
          </cell>
        </row>
        <row r="4211">
          <cell r="A4211" t="str">
            <v>E3539 (GIF) Sta Eq, Nooksack</v>
          </cell>
          <cell r="B4211" t="str">
            <v>E3539 (GIF) Sta Eq, Nooksack-7</v>
          </cell>
          <cell r="C4211" t="str">
            <v>403E</v>
          </cell>
          <cell r="E4211">
            <v>43312</v>
          </cell>
          <cell r="F4211">
            <v>30559.5</v>
          </cell>
          <cell r="G4211">
            <v>2.0799999999999999E-2</v>
          </cell>
          <cell r="H4211">
            <v>52.97</v>
          </cell>
          <cell r="I4211">
            <v>30559.5</v>
          </cell>
          <cell r="J4211">
            <v>2.0799999999999999E-2</v>
          </cell>
          <cell r="K4211">
            <v>52.969799999999999</v>
          </cell>
          <cell r="L4211">
            <v>0</v>
          </cell>
        </row>
        <row r="4212">
          <cell r="A4212" t="str">
            <v>E3539 (GIF) Sta Eq, Nooksack</v>
          </cell>
          <cell r="B4212" t="str">
            <v>E3539 (GIF) Sta Eq, Nooksack-8</v>
          </cell>
          <cell r="C4212" t="str">
            <v>403E</v>
          </cell>
          <cell r="E4212">
            <v>43343</v>
          </cell>
          <cell r="F4212">
            <v>30559.5</v>
          </cell>
          <cell r="G4212">
            <v>2.0799999999999999E-2</v>
          </cell>
          <cell r="H4212">
            <v>52.97</v>
          </cell>
          <cell r="I4212">
            <v>30559.5</v>
          </cell>
          <cell r="J4212">
            <v>2.0799999999999999E-2</v>
          </cell>
          <cell r="K4212">
            <v>52.969799999999999</v>
          </cell>
          <cell r="L4212">
            <v>0</v>
          </cell>
        </row>
        <row r="4213">
          <cell r="A4213" t="str">
            <v>E3539 (GIF) Sta Eq, Nooksack</v>
          </cell>
          <cell r="B4213" t="str">
            <v>E3539 (GIF) Sta Eq, Nooksack-9</v>
          </cell>
          <cell r="C4213" t="str">
            <v>403E</v>
          </cell>
          <cell r="E4213">
            <v>43373</v>
          </cell>
          <cell r="F4213">
            <v>30559.5</v>
          </cell>
          <cell r="G4213">
            <v>2.0799999999999999E-2</v>
          </cell>
          <cell r="H4213">
            <v>52.97</v>
          </cell>
          <cell r="I4213">
            <v>30559.5</v>
          </cell>
          <cell r="J4213">
            <v>2.0799999999999999E-2</v>
          </cell>
          <cell r="K4213">
            <v>52.969799999999999</v>
          </cell>
          <cell r="L4213">
            <v>0</v>
          </cell>
        </row>
        <row r="4214">
          <cell r="A4214" t="str">
            <v>E3539 (GIF) Sta Eq, Nooksack</v>
          </cell>
          <cell r="B4214" t="str">
            <v>E3539 (GIF) Sta Eq, Nooksack-10</v>
          </cell>
          <cell r="C4214" t="str">
            <v>403E</v>
          </cell>
          <cell r="E4214">
            <v>43404</v>
          </cell>
          <cell r="F4214">
            <v>30559.5</v>
          </cell>
          <cell r="G4214">
            <v>2.0799999999999999E-2</v>
          </cell>
          <cell r="H4214">
            <v>52.97</v>
          </cell>
          <cell r="I4214">
            <v>30559.5</v>
          </cell>
          <cell r="J4214">
            <v>2.0799999999999999E-2</v>
          </cell>
          <cell r="K4214">
            <v>52.969799999999999</v>
          </cell>
          <cell r="L4214">
            <v>0</v>
          </cell>
        </row>
        <row r="4215">
          <cell r="A4215" t="str">
            <v>E3539 (GIF) Sta Eq, Nooksack</v>
          </cell>
          <cell r="B4215" t="str">
            <v>E3539 (GIF) Sta Eq, Nooksack-11</v>
          </cell>
          <cell r="C4215" t="str">
            <v>403E</v>
          </cell>
          <cell r="E4215">
            <v>43434</v>
          </cell>
          <cell r="F4215">
            <v>30559.5</v>
          </cell>
          <cell r="G4215">
            <v>2.0799999999999999E-2</v>
          </cell>
          <cell r="H4215">
            <v>52.97</v>
          </cell>
          <cell r="I4215">
            <v>30559.5</v>
          </cell>
          <cell r="J4215">
            <v>2.0799999999999999E-2</v>
          </cell>
          <cell r="K4215">
            <v>52.969799999999999</v>
          </cell>
          <cell r="L4215">
            <v>0</v>
          </cell>
        </row>
        <row r="4216">
          <cell r="A4216" t="str">
            <v>E3539 (GIF) Sta Eq, Nooksack</v>
          </cell>
          <cell r="B4216" t="str">
            <v>E3539 (GIF) Sta Eq, Nooksack-12</v>
          </cell>
          <cell r="C4216" t="str">
            <v>403E</v>
          </cell>
          <cell r="E4216">
            <v>43465</v>
          </cell>
          <cell r="F4216">
            <v>30559.5</v>
          </cell>
          <cell r="G4216">
            <v>2.0799999999999999E-2</v>
          </cell>
          <cell r="H4216">
            <v>52.97</v>
          </cell>
          <cell r="I4216">
            <v>30559.5</v>
          </cell>
          <cell r="J4216">
            <v>2.0799999999999999E-2</v>
          </cell>
          <cell r="K4216">
            <v>52.969799999999999</v>
          </cell>
          <cell r="L4216">
            <v>0</v>
          </cell>
        </row>
        <row r="4217">
          <cell r="A4217" t="str">
            <v>E3539 (GIF) Sta Eq, Nooksack Total</v>
          </cell>
          <cell r="C4217" t="str">
            <v>ETSM</v>
          </cell>
          <cell r="E4217" t="str">
            <v>Total</v>
          </cell>
          <cell r="F4217"/>
          <cell r="G4217"/>
          <cell r="H4217">
            <v>635.64000000000021</v>
          </cell>
          <cell r="I4217"/>
          <cell r="J4217">
            <v>0</v>
          </cell>
          <cell r="K4217">
            <v>635.63760000000002</v>
          </cell>
          <cell r="L4217">
            <v>0</v>
          </cell>
        </row>
        <row r="4218">
          <cell r="A4218" t="str">
            <v>E3539 (GIF) Sta Eq, Poison Spring</v>
          </cell>
          <cell r="B4218" t="str">
            <v>E3539 (GIF) Sta Eq, Poison Spring-1</v>
          </cell>
          <cell r="C4218" t="str">
            <v>403E</v>
          </cell>
          <cell r="E4218">
            <v>43131</v>
          </cell>
          <cell r="F4218">
            <v>179763.98</v>
          </cell>
          <cell r="G4218">
            <v>2.0799999999999999E-2</v>
          </cell>
          <cell r="H4218">
            <v>311.58999999999997</v>
          </cell>
          <cell r="I4218">
            <v>205908.25</v>
          </cell>
          <cell r="J4218">
            <v>2.0799999999999999E-2</v>
          </cell>
          <cell r="K4218">
            <v>356.90763333333331</v>
          </cell>
          <cell r="L4218">
            <v>45.32</v>
          </cell>
        </row>
        <row r="4219">
          <cell r="A4219" t="str">
            <v>E3539 (GIF) Sta Eq, Poison Spring</v>
          </cell>
          <cell r="B4219" t="str">
            <v>E3539 (GIF) Sta Eq, Poison Spring-2</v>
          </cell>
          <cell r="C4219" t="str">
            <v>403E</v>
          </cell>
          <cell r="E4219">
            <v>43159</v>
          </cell>
          <cell r="F4219">
            <v>179763.98</v>
          </cell>
          <cell r="G4219">
            <v>2.0799999999999999E-2</v>
          </cell>
          <cell r="H4219">
            <v>311.58999999999997</v>
          </cell>
          <cell r="I4219">
            <v>205908.25</v>
          </cell>
          <cell r="J4219">
            <v>2.0799999999999999E-2</v>
          </cell>
          <cell r="K4219">
            <v>356.90763333333331</v>
          </cell>
          <cell r="L4219">
            <v>45.32</v>
          </cell>
        </row>
        <row r="4220">
          <cell r="A4220" t="str">
            <v>E3539 (GIF) Sta Eq, Poison Spring</v>
          </cell>
          <cell r="B4220" t="str">
            <v>E3539 (GIF) Sta Eq, Poison Spring-3</v>
          </cell>
          <cell r="C4220" t="str">
            <v>403E</v>
          </cell>
          <cell r="E4220">
            <v>43190</v>
          </cell>
          <cell r="F4220">
            <v>192836.12</v>
          </cell>
          <cell r="G4220">
            <v>2.0799999999999999E-2</v>
          </cell>
          <cell r="H4220">
            <v>334.25</v>
          </cell>
          <cell r="I4220">
            <v>205908.25</v>
          </cell>
          <cell r="J4220">
            <v>2.0799999999999999E-2</v>
          </cell>
          <cell r="K4220">
            <v>356.90763333333331</v>
          </cell>
          <cell r="L4220">
            <v>22.66</v>
          </cell>
        </row>
        <row r="4221">
          <cell r="A4221" t="str">
            <v>E3539 (GIF) Sta Eq, Poison Spring</v>
          </cell>
          <cell r="B4221" t="str">
            <v>E3539 (GIF) Sta Eq, Poison Spring-4</v>
          </cell>
          <cell r="C4221" t="str">
            <v>403E</v>
          </cell>
          <cell r="E4221">
            <v>43220</v>
          </cell>
          <cell r="F4221">
            <v>205908.25</v>
          </cell>
          <cell r="G4221">
            <v>2.0799999999999999E-2</v>
          </cell>
          <cell r="H4221">
            <v>356.90999999999997</v>
          </cell>
          <cell r="I4221">
            <v>205908.25</v>
          </cell>
          <cell r="J4221">
            <v>2.0799999999999999E-2</v>
          </cell>
          <cell r="K4221">
            <v>356.90763333333331</v>
          </cell>
          <cell r="L4221">
            <v>0</v>
          </cell>
        </row>
        <row r="4222">
          <cell r="A4222" t="str">
            <v>E3539 (GIF) Sta Eq, Poison Spring</v>
          </cell>
          <cell r="B4222" t="str">
            <v>E3539 (GIF) Sta Eq, Poison Spring-5</v>
          </cell>
          <cell r="C4222" t="str">
            <v>403E</v>
          </cell>
          <cell r="E4222">
            <v>43251</v>
          </cell>
          <cell r="F4222">
            <v>205908.25</v>
          </cell>
          <cell r="G4222">
            <v>2.0799999999999999E-2</v>
          </cell>
          <cell r="H4222">
            <v>356.90999999999997</v>
          </cell>
          <cell r="I4222">
            <v>205908.25</v>
          </cell>
          <cell r="J4222">
            <v>2.0799999999999999E-2</v>
          </cell>
          <cell r="K4222">
            <v>356.90763333333331</v>
          </cell>
          <cell r="L4222">
            <v>0</v>
          </cell>
        </row>
        <row r="4223">
          <cell r="A4223" t="str">
            <v>E3539 (GIF) Sta Eq, Poison Spring</v>
          </cell>
          <cell r="B4223" t="str">
            <v>E3539 (GIF) Sta Eq, Poison Spring-6</v>
          </cell>
          <cell r="C4223" t="str">
            <v>403E</v>
          </cell>
          <cell r="E4223">
            <v>43281</v>
          </cell>
          <cell r="F4223">
            <v>205908.25</v>
          </cell>
          <cell r="G4223">
            <v>2.0799999999999999E-2</v>
          </cell>
          <cell r="H4223">
            <v>356.90999999999997</v>
          </cell>
          <cell r="I4223">
            <v>205908.25</v>
          </cell>
          <cell r="J4223">
            <v>2.0799999999999999E-2</v>
          </cell>
          <cell r="K4223">
            <v>356.90763333333331</v>
          </cell>
          <cell r="L4223">
            <v>0</v>
          </cell>
        </row>
        <row r="4224">
          <cell r="A4224" t="str">
            <v>E3539 (GIF) Sta Eq, Poison Spring</v>
          </cell>
          <cell r="B4224" t="str">
            <v>E3539 (GIF) Sta Eq, Poison Spring-7</v>
          </cell>
          <cell r="C4224" t="str">
            <v>403E</v>
          </cell>
          <cell r="E4224">
            <v>43312</v>
          </cell>
          <cell r="F4224">
            <v>205908.25</v>
          </cell>
          <cell r="G4224">
            <v>2.0799999999999999E-2</v>
          </cell>
          <cell r="H4224">
            <v>356.90999999999997</v>
          </cell>
          <cell r="I4224">
            <v>205908.25</v>
          </cell>
          <cell r="J4224">
            <v>2.0799999999999999E-2</v>
          </cell>
          <cell r="K4224">
            <v>356.90763333333331</v>
          </cell>
          <cell r="L4224">
            <v>0</v>
          </cell>
        </row>
        <row r="4225">
          <cell r="A4225" t="str">
            <v>E3539 (GIF) Sta Eq, Poison Spring</v>
          </cell>
          <cell r="B4225" t="str">
            <v>E3539 (GIF) Sta Eq, Poison Spring-8</v>
          </cell>
          <cell r="C4225" t="str">
            <v>403E</v>
          </cell>
          <cell r="E4225">
            <v>43343</v>
          </cell>
          <cell r="F4225">
            <v>205908.25</v>
          </cell>
          <cell r="G4225">
            <v>2.0799999999999999E-2</v>
          </cell>
          <cell r="H4225">
            <v>356.90999999999997</v>
          </cell>
          <cell r="I4225">
            <v>205908.25</v>
          </cell>
          <cell r="J4225">
            <v>2.0799999999999999E-2</v>
          </cell>
          <cell r="K4225">
            <v>356.90763333333331</v>
          </cell>
          <cell r="L4225">
            <v>0</v>
          </cell>
        </row>
        <row r="4226">
          <cell r="A4226" t="str">
            <v>E3539 (GIF) Sta Eq, Poison Spring</v>
          </cell>
          <cell r="B4226" t="str">
            <v>E3539 (GIF) Sta Eq, Poison Spring-9</v>
          </cell>
          <cell r="C4226" t="str">
            <v>403E</v>
          </cell>
          <cell r="E4226">
            <v>43373</v>
          </cell>
          <cell r="F4226">
            <v>205908.25</v>
          </cell>
          <cell r="G4226">
            <v>2.0799999999999999E-2</v>
          </cell>
          <cell r="H4226">
            <v>356.90999999999997</v>
          </cell>
          <cell r="I4226">
            <v>205908.25</v>
          </cell>
          <cell r="J4226">
            <v>2.0799999999999999E-2</v>
          </cell>
          <cell r="K4226">
            <v>356.90763333333331</v>
          </cell>
          <cell r="L4226">
            <v>0</v>
          </cell>
        </row>
        <row r="4227">
          <cell r="A4227" t="str">
            <v>E3539 (GIF) Sta Eq, Poison Spring</v>
          </cell>
          <cell r="B4227" t="str">
            <v>E3539 (GIF) Sta Eq, Poison Spring-10</v>
          </cell>
          <cell r="C4227" t="str">
            <v>403E</v>
          </cell>
          <cell r="E4227">
            <v>43404</v>
          </cell>
          <cell r="F4227">
            <v>205908.25</v>
          </cell>
          <cell r="G4227">
            <v>2.0799999999999999E-2</v>
          </cell>
          <cell r="H4227">
            <v>356.90999999999997</v>
          </cell>
          <cell r="I4227">
            <v>205908.25</v>
          </cell>
          <cell r="J4227">
            <v>2.0799999999999999E-2</v>
          </cell>
          <cell r="K4227">
            <v>356.90763333333331</v>
          </cell>
          <cell r="L4227">
            <v>0</v>
          </cell>
        </row>
        <row r="4228">
          <cell r="A4228" t="str">
            <v>E3539 (GIF) Sta Eq, Poison Spring</v>
          </cell>
          <cell r="B4228" t="str">
            <v>E3539 (GIF) Sta Eq, Poison Spring-11</v>
          </cell>
          <cell r="C4228" t="str">
            <v>403E</v>
          </cell>
          <cell r="E4228">
            <v>43434</v>
          </cell>
          <cell r="F4228">
            <v>205908.25</v>
          </cell>
          <cell r="G4228">
            <v>2.0799999999999999E-2</v>
          </cell>
          <cell r="H4228">
            <v>356.90999999999997</v>
          </cell>
          <cell r="I4228">
            <v>205908.25</v>
          </cell>
          <cell r="J4228">
            <v>2.0799999999999999E-2</v>
          </cell>
          <cell r="K4228">
            <v>356.90763333333331</v>
          </cell>
          <cell r="L4228">
            <v>0</v>
          </cell>
        </row>
        <row r="4229">
          <cell r="A4229" t="str">
            <v>E3539 (GIF) Sta Eq, Poison Spring</v>
          </cell>
          <cell r="B4229" t="str">
            <v>E3539 (GIF) Sta Eq, Poison Spring-12</v>
          </cell>
          <cell r="C4229" t="str">
            <v>403E</v>
          </cell>
          <cell r="E4229">
            <v>43465</v>
          </cell>
          <cell r="F4229">
            <v>205908.25</v>
          </cell>
          <cell r="G4229">
            <v>2.0799999999999999E-2</v>
          </cell>
          <cell r="H4229">
            <v>356.90999999999997</v>
          </cell>
          <cell r="I4229">
            <v>205908.25</v>
          </cell>
          <cell r="J4229">
            <v>2.0799999999999999E-2</v>
          </cell>
          <cell r="K4229">
            <v>356.90763333333331</v>
          </cell>
          <cell r="L4229">
            <v>0</v>
          </cell>
        </row>
        <row r="4230">
          <cell r="A4230" t="str">
            <v>E3539 (GIF) Sta Eq, Poison Spring Total</v>
          </cell>
          <cell r="C4230" t="str">
            <v>ETSM</v>
          </cell>
          <cell r="E4230" t="str">
            <v>Total</v>
          </cell>
          <cell r="F4230"/>
          <cell r="G4230"/>
          <cell r="H4230">
            <v>4169.619999999999</v>
          </cell>
          <cell r="I4230"/>
          <cell r="J4230">
            <v>0</v>
          </cell>
          <cell r="K4230">
            <v>4282.8915999999999</v>
          </cell>
          <cell r="L4230">
            <v>113.27</v>
          </cell>
        </row>
        <row r="4231">
          <cell r="A4231" t="str">
            <v>E3539 (GIF) Sta Eq, Shannon</v>
          </cell>
          <cell r="B4231" t="str">
            <v>E3539 (GIF) Sta Eq, Shannon-1</v>
          </cell>
          <cell r="C4231" t="str">
            <v>403E</v>
          </cell>
          <cell r="E4231">
            <v>43131</v>
          </cell>
          <cell r="F4231">
            <v>126549.4</v>
          </cell>
          <cell r="G4231">
            <v>2.0799999999999999E-2</v>
          </cell>
          <cell r="H4231">
            <v>219.35000000000002</v>
          </cell>
          <cell r="I4231">
            <v>126549.4</v>
          </cell>
          <cell r="J4231">
            <v>2.0799999999999999E-2</v>
          </cell>
          <cell r="K4231">
            <v>219.35229333333334</v>
          </cell>
          <cell r="L4231">
            <v>0</v>
          </cell>
        </row>
        <row r="4232">
          <cell r="A4232" t="str">
            <v>E3539 (GIF) Sta Eq, Shannon</v>
          </cell>
          <cell r="B4232" t="str">
            <v>E3539 (GIF) Sta Eq, Shannon-2</v>
          </cell>
          <cell r="C4232" t="str">
            <v>403E</v>
          </cell>
          <cell r="E4232">
            <v>43159</v>
          </cell>
          <cell r="F4232">
            <v>126549.4</v>
          </cell>
          <cell r="G4232">
            <v>2.0799999999999999E-2</v>
          </cell>
          <cell r="H4232">
            <v>219.35000000000002</v>
          </cell>
          <cell r="I4232">
            <v>126549.4</v>
          </cell>
          <cell r="J4232">
            <v>2.0799999999999999E-2</v>
          </cell>
          <cell r="K4232">
            <v>219.35229333333334</v>
          </cell>
          <cell r="L4232">
            <v>0</v>
          </cell>
        </row>
        <row r="4233">
          <cell r="A4233" t="str">
            <v>E3539 (GIF) Sta Eq, Shannon</v>
          </cell>
          <cell r="B4233" t="str">
            <v>E3539 (GIF) Sta Eq, Shannon-3</v>
          </cell>
          <cell r="C4233" t="str">
            <v>403E</v>
          </cell>
          <cell r="E4233">
            <v>43190</v>
          </cell>
          <cell r="F4233">
            <v>126549.4</v>
          </cell>
          <cell r="G4233">
            <v>2.0799999999999999E-2</v>
          </cell>
          <cell r="H4233">
            <v>219.35000000000002</v>
          </cell>
          <cell r="I4233">
            <v>126549.4</v>
          </cell>
          <cell r="J4233">
            <v>2.0799999999999999E-2</v>
          </cell>
          <cell r="K4233">
            <v>219.35229333333334</v>
          </cell>
          <cell r="L4233">
            <v>0</v>
          </cell>
        </row>
        <row r="4234">
          <cell r="A4234" t="str">
            <v>E3539 (GIF) Sta Eq, Shannon</v>
          </cell>
          <cell r="B4234" t="str">
            <v>E3539 (GIF) Sta Eq, Shannon-4</v>
          </cell>
          <cell r="C4234" t="str">
            <v>403E</v>
          </cell>
          <cell r="E4234">
            <v>43220</v>
          </cell>
          <cell r="F4234">
            <v>126549.4</v>
          </cell>
          <cell r="G4234">
            <v>2.0799999999999999E-2</v>
          </cell>
          <cell r="H4234">
            <v>219.35000000000002</v>
          </cell>
          <cell r="I4234">
            <v>126549.4</v>
          </cell>
          <cell r="J4234">
            <v>2.0799999999999999E-2</v>
          </cell>
          <cell r="K4234">
            <v>219.35229333333334</v>
          </cell>
          <cell r="L4234">
            <v>0</v>
          </cell>
        </row>
        <row r="4235">
          <cell r="A4235" t="str">
            <v>E3539 (GIF) Sta Eq, Shannon</v>
          </cell>
          <cell r="B4235" t="str">
            <v>E3539 (GIF) Sta Eq, Shannon-5</v>
          </cell>
          <cell r="C4235" t="str">
            <v>403E</v>
          </cell>
          <cell r="E4235">
            <v>43251</v>
          </cell>
          <cell r="F4235">
            <v>126549.4</v>
          </cell>
          <cell r="G4235">
            <v>2.0799999999999999E-2</v>
          </cell>
          <cell r="H4235">
            <v>219.35000000000002</v>
          </cell>
          <cell r="I4235">
            <v>126549.4</v>
          </cell>
          <cell r="J4235">
            <v>2.0799999999999999E-2</v>
          </cell>
          <cell r="K4235">
            <v>219.35229333333334</v>
          </cell>
          <cell r="L4235">
            <v>0</v>
          </cell>
        </row>
        <row r="4236">
          <cell r="A4236" t="str">
            <v>E3539 (GIF) Sta Eq, Shannon</v>
          </cell>
          <cell r="B4236" t="str">
            <v>E3539 (GIF) Sta Eq, Shannon-6</v>
          </cell>
          <cell r="C4236" t="str">
            <v>403E</v>
          </cell>
          <cell r="E4236">
            <v>43281</v>
          </cell>
          <cell r="F4236">
            <v>126549.4</v>
          </cell>
          <cell r="G4236">
            <v>2.0799999999999999E-2</v>
          </cell>
          <cell r="H4236">
            <v>219.35000000000002</v>
          </cell>
          <cell r="I4236">
            <v>126549.4</v>
          </cell>
          <cell r="J4236">
            <v>2.0799999999999999E-2</v>
          </cell>
          <cell r="K4236">
            <v>219.35229333333334</v>
          </cell>
          <cell r="L4236">
            <v>0</v>
          </cell>
        </row>
        <row r="4237">
          <cell r="A4237" t="str">
            <v>E3539 (GIF) Sta Eq, Shannon</v>
          </cell>
          <cell r="B4237" t="str">
            <v>E3539 (GIF) Sta Eq, Shannon-7</v>
          </cell>
          <cell r="C4237" t="str">
            <v>403E</v>
          </cell>
          <cell r="E4237">
            <v>43312</v>
          </cell>
          <cell r="F4237">
            <v>126549.4</v>
          </cell>
          <cell r="G4237">
            <v>2.0799999999999999E-2</v>
          </cell>
          <cell r="H4237">
            <v>219.35000000000002</v>
          </cell>
          <cell r="I4237">
            <v>126549.4</v>
          </cell>
          <cell r="J4237">
            <v>2.0799999999999999E-2</v>
          </cell>
          <cell r="K4237">
            <v>219.35229333333334</v>
          </cell>
          <cell r="L4237">
            <v>0</v>
          </cell>
        </row>
        <row r="4238">
          <cell r="A4238" t="str">
            <v>E3539 (GIF) Sta Eq, Shannon</v>
          </cell>
          <cell r="B4238" t="str">
            <v>E3539 (GIF) Sta Eq, Shannon-8</v>
          </cell>
          <cell r="C4238" t="str">
            <v>403E</v>
          </cell>
          <cell r="E4238">
            <v>43343</v>
          </cell>
          <cell r="F4238">
            <v>126549.4</v>
          </cell>
          <cell r="G4238">
            <v>2.0799999999999999E-2</v>
          </cell>
          <cell r="H4238">
            <v>219.35000000000002</v>
          </cell>
          <cell r="I4238">
            <v>126549.4</v>
          </cell>
          <cell r="J4238">
            <v>2.0799999999999999E-2</v>
          </cell>
          <cell r="K4238">
            <v>219.35229333333334</v>
          </cell>
          <cell r="L4238">
            <v>0</v>
          </cell>
        </row>
        <row r="4239">
          <cell r="A4239" t="str">
            <v>E3539 (GIF) Sta Eq, Shannon</v>
          </cell>
          <cell r="B4239" t="str">
            <v>E3539 (GIF) Sta Eq, Shannon-9</v>
          </cell>
          <cell r="C4239" t="str">
            <v>403E</v>
          </cell>
          <cell r="E4239">
            <v>43373</v>
          </cell>
          <cell r="F4239">
            <v>126549.4</v>
          </cell>
          <cell r="G4239">
            <v>2.0799999999999999E-2</v>
          </cell>
          <cell r="H4239">
            <v>219.35000000000002</v>
          </cell>
          <cell r="I4239">
            <v>126549.4</v>
          </cell>
          <cell r="J4239">
            <v>2.0799999999999999E-2</v>
          </cell>
          <cell r="K4239">
            <v>219.35229333333334</v>
          </cell>
          <cell r="L4239">
            <v>0</v>
          </cell>
        </row>
        <row r="4240">
          <cell r="A4240" t="str">
            <v>E3539 (GIF) Sta Eq, Shannon</v>
          </cell>
          <cell r="B4240" t="str">
            <v>E3539 (GIF) Sta Eq, Shannon-10</v>
          </cell>
          <cell r="C4240" t="str">
            <v>403E</v>
          </cell>
          <cell r="E4240">
            <v>43404</v>
          </cell>
          <cell r="F4240">
            <v>126549.4</v>
          </cell>
          <cell r="G4240">
            <v>2.0799999999999999E-2</v>
          </cell>
          <cell r="H4240">
            <v>219.35000000000002</v>
          </cell>
          <cell r="I4240">
            <v>126549.4</v>
          </cell>
          <cell r="J4240">
            <v>2.0799999999999999E-2</v>
          </cell>
          <cell r="K4240">
            <v>219.35229333333334</v>
          </cell>
          <cell r="L4240">
            <v>0</v>
          </cell>
        </row>
        <row r="4241">
          <cell r="A4241" t="str">
            <v>E3539 (GIF) Sta Eq, Shannon</v>
          </cell>
          <cell r="B4241" t="str">
            <v>E3539 (GIF) Sta Eq, Shannon-11</v>
          </cell>
          <cell r="C4241" t="str">
            <v>403E</v>
          </cell>
          <cell r="E4241">
            <v>43434</v>
          </cell>
          <cell r="F4241">
            <v>126549.4</v>
          </cell>
          <cell r="G4241">
            <v>2.0799999999999999E-2</v>
          </cell>
          <cell r="H4241">
            <v>219.35000000000002</v>
          </cell>
          <cell r="I4241">
            <v>126549.4</v>
          </cell>
          <cell r="J4241">
            <v>2.0799999999999999E-2</v>
          </cell>
          <cell r="K4241">
            <v>219.35229333333334</v>
          </cell>
          <cell r="L4241">
            <v>0</v>
          </cell>
        </row>
        <row r="4242">
          <cell r="A4242" t="str">
            <v>E3539 (GIF) Sta Eq, Shannon</v>
          </cell>
          <cell r="B4242" t="str">
            <v>E3539 (GIF) Sta Eq, Shannon-12</v>
          </cell>
          <cell r="C4242" t="str">
            <v>403E</v>
          </cell>
          <cell r="E4242">
            <v>43465</v>
          </cell>
          <cell r="F4242">
            <v>126549.4</v>
          </cell>
          <cell r="G4242">
            <v>2.0799999999999999E-2</v>
          </cell>
          <cell r="H4242">
            <v>219.35000000000002</v>
          </cell>
          <cell r="I4242">
            <v>126549.4</v>
          </cell>
          <cell r="J4242">
            <v>2.0799999999999999E-2</v>
          </cell>
          <cell r="K4242">
            <v>219.35229333333334</v>
          </cell>
          <cell r="L4242">
            <v>0</v>
          </cell>
        </row>
        <row r="4243">
          <cell r="A4243" t="str">
            <v>E3539 (GIF) Sta Eq, Shannon Total</v>
          </cell>
          <cell r="C4243" t="str">
            <v>ETSM</v>
          </cell>
          <cell r="E4243" t="str">
            <v>Total</v>
          </cell>
          <cell r="F4243"/>
          <cell r="G4243"/>
          <cell r="H4243">
            <v>2632.1999999999994</v>
          </cell>
          <cell r="I4243"/>
          <cell r="J4243">
            <v>0</v>
          </cell>
          <cell r="K4243">
            <v>2632.2275199999999</v>
          </cell>
          <cell r="L4243">
            <v>0.03</v>
          </cell>
        </row>
        <row r="4244">
          <cell r="A4244" t="str">
            <v>E3539 (GIF) Sta Eq, Snoq 1-2013</v>
          </cell>
          <cell r="B4244" t="str">
            <v>E3539 (GIF) Sta Eq, Snoq 1-2013-1</v>
          </cell>
          <cell r="C4244" t="str">
            <v>403E</v>
          </cell>
          <cell r="E4244">
            <v>43131</v>
          </cell>
          <cell r="F4244">
            <v>4058986.08</v>
          </cell>
          <cell r="G4244">
            <v>2.0799999999999999E-2</v>
          </cell>
          <cell r="H4244">
            <v>7035.57</v>
          </cell>
          <cell r="I4244">
            <v>4058986.08</v>
          </cell>
          <cell r="J4244">
            <v>2.0799999999999999E-2</v>
          </cell>
          <cell r="K4244">
            <v>7035.5758720000003</v>
          </cell>
          <cell r="L4244">
            <v>0.01</v>
          </cell>
        </row>
        <row r="4245">
          <cell r="A4245" t="str">
            <v>E3539 (GIF) Sta Eq, Snoq 1-2013</v>
          </cell>
          <cell r="B4245" t="str">
            <v>E3539 (GIF) Sta Eq, Snoq 1-2013-2</v>
          </cell>
          <cell r="C4245" t="str">
            <v>403E</v>
          </cell>
          <cell r="E4245">
            <v>43159</v>
          </cell>
          <cell r="F4245">
            <v>4058986.08</v>
          </cell>
          <cell r="G4245">
            <v>2.0799999999999999E-2</v>
          </cell>
          <cell r="H4245">
            <v>7035.57</v>
          </cell>
          <cell r="I4245">
            <v>4058986.08</v>
          </cell>
          <cell r="J4245">
            <v>2.0799999999999999E-2</v>
          </cell>
          <cell r="K4245">
            <v>7035.5758720000003</v>
          </cell>
          <cell r="L4245">
            <v>0.01</v>
          </cell>
        </row>
        <row r="4246">
          <cell r="A4246" t="str">
            <v>E3539 (GIF) Sta Eq, Snoq 1-2013</v>
          </cell>
          <cell r="B4246" t="str">
            <v>E3539 (GIF) Sta Eq, Snoq 1-2013-3</v>
          </cell>
          <cell r="C4246" t="str">
            <v>403E</v>
          </cell>
          <cell r="E4246">
            <v>43190</v>
          </cell>
          <cell r="F4246">
            <v>4058986.08</v>
          </cell>
          <cell r="G4246">
            <v>2.0799999999999999E-2</v>
          </cell>
          <cell r="H4246">
            <v>7035.57</v>
          </cell>
          <cell r="I4246">
            <v>4058986.08</v>
          </cell>
          <cell r="J4246">
            <v>2.0799999999999999E-2</v>
          </cell>
          <cell r="K4246">
            <v>7035.5758720000003</v>
          </cell>
          <cell r="L4246">
            <v>0.01</v>
          </cell>
        </row>
        <row r="4247">
          <cell r="A4247" t="str">
            <v>E3539 (GIF) Sta Eq, Snoq 1-2013</v>
          </cell>
          <cell r="B4247" t="str">
            <v>E3539 (GIF) Sta Eq, Snoq 1-2013-4</v>
          </cell>
          <cell r="C4247" t="str">
            <v>403E</v>
          </cell>
          <cell r="E4247">
            <v>43220</v>
          </cell>
          <cell r="F4247">
            <v>4058986.08</v>
          </cell>
          <cell r="G4247">
            <v>2.0799999999999999E-2</v>
          </cell>
          <cell r="H4247">
            <v>7035.57</v>
          </cell>
          <cell r="I4247">
            <v>4058986.08</v>
          </cell>
          <cell r="J4247">
            <v>2.0799999999999999E-2</v>
          </cell>
          <cell r="K4247">
            <v>7035.5758720000003</v>
          </cell>
          <cell r="L4247">
            <v>0.01</v>
          </cell>
        </row>
        <row r="4248">
          <cell r="A4248" t="str">
            <v>E3539 (GIF) Sta Eq, Snoq 1-2013</v>
          </cell>
          <cell r="B4248" t="str">
            <v>E3539 (GIF) Sta Eq, Snoq 1-2013-5</v>
          </cell>
          <cell r="C4248" t="str">
            <v>403E</v>
          </cell>
          <cell r="E4248">
            <v>43251</v>
          </cell>
          <cell r="F4248">
            <v>4058986.08</v>
          </cell>
          <cell r="G4248">
            <v>2.0799999999999999E-2</v>
          </cell>
          <cell r="H4248">
            <v>7035.57</v>
          </cell>
          <cell r="I4248">
            <v>4058986.08</v>
          </cell>
          <cell r="J4248">
            <v>2.0799999999999999E-2</v>
          </cell>
          <cell r="K4248">
            <v>7035.5758720000003</v>
          </cell>
          <cell r="L4248">
            <v>0.01</v>
          </cell>
        </row>
        <row r="4249">
          <cell r="A4249" t="str">
            <v>E3539 (GIF) Sta Eq, Snoq 1-2013</v>
          </cell>
          <cell r="B4249" t="str">
            <v>E3539 (GIF) Sta Eq, Snoq 1-2013-6</v>
          </cell>
          <cell r="C4249" t="str">
            <v>403E</v>
          </cell>
          <cell r="E4249">
            <v>43281</v>
          </cell>
          <cell r="F4249">
            <v>4058986.08</v>
          </cell>
          <cell r="G4249">
            <v>2.0799999999999999E-2</v>
          </cell>
          <cell r="H4249">
            <v>7035.57</v>
          </cell>
          <cell r="I4249">
            <v>4058986.08</v>
          </cell>
          <cell r="J4249">
            <v>2.0799999999999999E-2</v>
          </cell>
          <cell r="K4249">
            <v>7035.5758720000003</v>
          </cell>
          <cell r="L4249">
            <v>0.01</v>
          </cell>
        </row>
        <row r="4250">
          <cell r="A4250" t="str">
            <v>E3539 (GIF) Sta Eq, Snoq 1-2013</v>
          </cell>
          <cell r="B4250" t="str">
            <v>E3539 (GIF) Sta Eq, Snoq 1-2013-7</v>
          </cell>
          <cell r="C4250" t="str">
            <v>403E</v>
          </cell>
          <cell r="E4250">
            <v>43312</v>
          </cell>
          <cell r="F4250">
            <v>4058986.08</v>
          </cell>
          <cell r="G4250">
            <v>2.0799999999999999E-2</v>
          </cell>
          <cell r="H4250">
            <v>7035.57</v>
          </cell>
          <cell r="I4250">
            <v>4058986.08</v>
          </cell>
          <cell r="J4250">
            <v>2.0799999999999999E-2</v>
          </cell>
          <cell r="K4250">
            <v>7035.5758720000003</v>
          </cell>
          <cell r="L4250">
            <v>0.01</v>
          </cell>
        </row>
        <row r="4251">
          <cell r="A4251" t="str">
            <v>E3539 (GIF) Sta Eq, Snoq 1-2013</v>
          </cell>
          <cell r="B4251" t="str">
            <v>E3539 (GIF) Sta Eq, Snoq 1-2013-8</v>
          </cell>
          <cell r="C4251" t="str">
            <v>403E</v>
          </cell>
          <cell r="E4251">
            <v>43343</v>
          </cell>
          <cell r="F4251">
            <v>4058986.08</v>
          </cell>
          <cell r="G4251">
            <v>2.0799999999999999E-2</v>
          </cell>
          <cell r="H4251">
            <v>7035.57</v>
          </cell>
          <cell r="I4251">
            <v>4058986.08</v>
          </cell>
          <cell r="J4251">
            <v>2.0799999999999999E-2</v>
          </cell>
          <cell r="K4251">
            <v>7035.5758720000003</v>
          </cell>
          <cell r="L4251">
            <v>0.01</v>
          </cell>
        </row>
        <row r="4252">
          <cell r="A4252" t="str">
            <v>E3539 (GIF) Sta Eq, Snoq 1-2013</v>
          </cell>
          <cell r="B4252" t="str">
            <v>E3539 (GIF) Sta Eq, Snoq 1-2013-9</v>
          </cell>
          <cell r="C4252" t="str">
            <v>403E</v>
          </cell>
          <cell r="E4252">
            <v>43373</v>
          </cell>
          <cell r="F4252">
            <v>4058986.08</v>
          </cell>
          <cell r="G4252">
            <v>2.0799999999999999E-2</v>
          </cell>
          <cell r="H4252">
            <v>7035.57</v>
          </cell>
          <cell r="I4252">
            <v>4058986.08</v>
          </cell>
          <cell r="J4252">
            <v>2.0799999999999999E-2</v>
          </cell>
          <cell r="K4252">
            <v>7035.5758720000003</v>
          </cell>
          <cell r="L4252">
            <v>0.01</v>
          </cell>
        </row>
        <row r="4253">
          <cell r="A4253" t="str">
            <v>E3539 (GIF) Sta Eq, Snoq 1-2013</v>
          </cell>
          <cell r="B4253" t="str">
            <v>E3539 (GIF) Sta Eq, Snoq 1-2013-10</v>
          </cell>
          <cell r="C4253" t="str">
            <v>403E</v>
          </cell>
          <cell r="E4253">
            <v>43404</v>
          </cell>
          <cell r="F4253">
            <v>4058986.08</v>
          </cell>
          <cell r="G4253">
            <v>2.0799999999999999E-2</v>
          </cell>
          <cell r="H4253">
            <v>7035.57</v>
          </cell>
          <cell r="I4253">
            <v>4058986.08</v>
          </cell>
          <cell r="J4253">
            <v>2.0799999999999999E-2</v>
          </cell>
          <cell r="K4253">
            <v>7035.5758720000003</v>
          </cell>
          <cell r="L4253">
            <v>0.01</v>
          </cell>
        </row>
        <row r="4254">
          <cell r="A4254" t="str">
            <v>E3539 (GIF) Sta Eq, Snoq 1-2013</v>
          </cell>
          <cell r="B4254" t="str">
            <v>E3539 (GIF) Sta Eq, Snoq 1-2013-11</v>
          </cell>
          <cell r="C4254" t="str">
            <v>403E</v>
          </cell>
          <cell r="E4254">
            <v>43434</v>
          </cell>
          <cell r="F4254">
            <v>4058986.08</v>
          </cell>
          <cell r="G4254">
            <v>2.0799999999999999E-2</v>
          </cell>
          <cell r="H4254">
            <v>7035.57</v>
          </cell>
          <cell r="I4254">
            <v>4058986.08</v>
          </cell>
          <cell r="J4254">
            <v>2.0799999999999999E-2</v>
          </cell>
          <cell r="K4254">
            <v>7035.5758720000003</v>
          </cell>
          <cell r="L4254">
            <v>0.01</v>
          </cell>
        </row>
        <row r="4255">
          <cell r="A4255" t="str">
            <v>E3539 (GIF) Sta Eq, Snoq 1-2013</v>
          </cell>
          <cell r="B4255" t="str">
            <v>E3539 (GIF) Sta Eq, Snoq 1-2013-12</v>
          </cell>
          <cell r="C4255" t="str">
            <v>403E</v>
          </cell>
          <cell r="E4255">
            <v>43465</v>
          </cell>
          <cell r="F4255">
            <v>4058986.08</v>
          </cell>
          <cell r="G4255">
            <v>2.0799999999999999E-2</v>
          </cell>
          <cell r="H4255">
            <v>7035.57</v>
          </cell>
          <cell r="I4255">
            <v>4058986.08</v>
          </cell>
          <cell r="J4255">
            <v>2.0799999999999999E-2</v>
          </cell>
          <cell r="K4255">
            <v>7035.5758720000003</v>
          </cell>
          <cell r="L4255">
            <v>0.01</v>
          </cell>
        </row>
        <row r="4256">
          <cell r="A4256" t="str">
            <v>E3539 (GIF) Sta Eq, Snoq 1-2013 Total</v>
          </cell>
          <cell r="C4256" t="str">
            <v>ETSM</v>
          </cell>
          <cell r="E4256" t="str">
            <v>Total</v>
          </cell>
          <cell r="F4256"/>
          <cell r="G4256"/>
          <cell r="H4256">
            <v>84426.84</v>
          </cell>
          <cell r="I4256"/>
          <cell r="J4256">
            <v>0</v>
          </cell>
          <cell r="K4256">
            <v>84426.910464000001</v>
          </cell>
          <cell r="L4256">
            <v>7.0000000000000007E-2</v>
          </cell>
        </row>
        <row r="4257">
          <cell r="A4257" t="str">
            <v>E3539 (GIF) Sta Eq, Snoq 2-2013</v>
          </cell>
          <cell r="B4257" t="str">
            <v>E3539 (GIF) Sta Eq, Snoq 2-2013-1</v>
          </cell>
          <cell r="C4257" t="str">
            <v>403E</v>
          </cell>
          <cell r="E4257">
            <v>43131</v>
          </cell>
          <cell r="F4257">
            <v>4729802.59</v>
          </cell>
          <cell r="G4257">
            <v>2.0799999999999999E-2</v>
          </cell>
          <cell r="H4257">
            <v>8198.33</v>
          </cell>
          <cell r="I4257">
            <v>4729802.59</v>
          </cell>
          <cell r="J4257">
            <v>2.0799999999999999E-2</v>
          </cell>
          <cell r="K4257">
            <v>8198.3244893333322</v>
          </cell>
          <cell r="L4257">
            <v>-0.01</v>
          </cell>
        </row>
        <row r="4258">
          <cell r="A4258" t="str">
            <v>E3539 (GIF) Sta Eq, Snoq 2-2013</v>
          </cell>
          <cell r="B4258" t="str">
            <v>E3539 (GIF) Sta Eq, Snoq 2-2013-2</v>
          </cell>
          <cell r="C4258" t="str">
            <v>403E</v>
          </cell>
          <cell r="E4258">
            <v>43159</v>
          </cell>
          <cell r="F4258">
            <v>4729802.59</v>
          </cell>
          <cell r="G4258">
            <v>2.0799999999999999E-2</v>
          </cell>
          <cell r="H4258">
            <v>8198.33</v>
          </cell>
          <cell r="I4258">
            <v>4729802.59</v>
          </cell>
          <cell r="J4258">
            <v>2.0799999999999999E-2</v>
          </cell>
          <cell r="K4258">
            <v>8198.3244893333322</v>
          </cell>
          <cell r="L4258">
            <v>-0.01</v>
          </cell>
        </row>
        <row r="4259">
          <cell r="A4259" t="str">
            <v>E3539 (GIF) Sta Eq, Snoq 2-2013</v>
          </cell>
          <cell r="B4259" t="str">
            <v>E3539 (GIF) Sta Eq, Snoq 2-2013-3</v>
          </cell>
          <cell r="C4259" t="str">
            <v>403E</v>
          </cell>
          <cell r="E4259">
            <v>43190</v>
          </cell>
          <cell r="F4259">
            <v>4729802.59</v>
          </cell>
          <cell r="G4259">
            <v>2.0799999999999999E-2</v>
          </cell>
          <cell r="H4259">
            <v>8198.33</v>
          </cell>
          <cell r="I4259">
            <v>4729802.59</v>
          </cell>
          <cell r="J4259">
            <v>2.0799999999999999E-2</v>
          </cell>
          <cell r="K4259">
            <v>8198.3244893333322</v>
          </cell>
          <cell r="L4259">
            <v>-0.01</v>
          </cell>
        </row>
        <row r="4260">
          <cell r="A4260" t="str">
            <v>E3539 (GIF) Sta Eq, Snoq 2-2013</v>
          </cell>
          <cell r="B4260" t="str">
            <v>E3539 (GIF) Sta Eq, Snoq 2-2013-4</v>
          </cell>
          <cell r="C4260" t="str">
            <v>403E</v>
          </cell>
          <cell r="E4260">
            <v>43220</v>
          </cell>
          <cell r="F4260">
            <v>4729802.59</v>
          </cell>
          <cell r="G4260">
            <v>2.0799999999999999E-2</v>
          </cell>
          <cell r="H4260">
            <v>8198.33</v>
          </cell>
          <cell r="I4260">
            <v>4729802.59</v>
          </cell>
          <cell r="J4260">
            <v>2.0799999999999999E-2</v>
          </cell>
          <cell r="K4260">
            <v>8198.3244893333322</v>
          </cell>
          <cell r="L4260">
            <v>-0.01</v>
          </cell>
        </row>
        <row r="4261">
          <cell r="A4261" t="str">
            <v>E3539 (GIF) Sta Eq, Snoq 2-2013</v>
          </cell>
          <cell r="B4261" t="str">
            <v>E3539 (GIF) Sta Eq, Snoq 2-2013-5</v>
          </cell>
          <cell r="C4261" t="str">
            <v>403E</v>
          </cell>
          <cell r="E4261">
            <v>43251</v>
          </cell>
          <cell r="F4261">
            <v>4729802.59</v>
          </cell>
          <cell r="G4261">
            <v>2.0799999999999999E-2</v>
          </cell>
          <cell r="H4261">
            <v>8198.33</v>
          </cell>
          <cell r="I4261">
            <v>4729802.59</v>
          </cell>
          <cell r="J4261">
            <v>2.0799999999999999E-2</v>
          </cell>
          <cell r="K4261">
            <v>8198.3244893333322</v>
          </cell>
          <cell r="L4261">
            <v>-0.01</v>
          </cell>
        </row>
        <row r="4262">
          <cell r="A4262" t="str">
            <v>E3539 (GIF) Sta Eq, Snoq 2-2013</v>
          </cell>
          <cell r="B4262" t="str">
            <v>E3539 (GIF) Sta Eq, Snoq 2-2013-6</v>
          </cell>
          <cell r="C4262" t="str">
            <v>403E</v>
          </cell>
          <cell r="E4262">
            <v>43281</v>
          </cell>
          <cell r="F4262">
            <v>4729802.59</v>
          </cell>
          <cell r="G4262">
            <v>2.0799999999999999E-2</v>
          </cell>
          <cell r="H4262">
            <v>8198.33</v>
          </cell>
          <cell r="I4262">
            <v>4729802.59</v>
          </cell>
          <cell r="J4262">
            <v>2.0799999999999999E-2</v>
          </cell>
          <cell r="K4262">
            <v>8198.3244893333322</v>
          </cell>
          <cell r="L4262">
            <v>-0.01</v>
          </cell>
        </row>
        <row r="4263">
          <cell r="A4263" t="str">
            <v>E3539 (GIF) Sta Eq, Snoq 2-2013</v>
          </cell>
          <cell r="B4263" t="str">
            <v>E3539 (GIF) Sta Eq, Snoq 2-2013-7</v>
          </cell>
          <cell r="C4263" t="str">
            <v>403E</v>
          </cell>
          <cell r="E4263">
            <v>43312</v>
          </cell>
          <cell r="F4263">
            <v>4729802.59</v>
          </cell>
          <cell r="G4263">
            <v>2.0799999999999999E-2</v>
          </cell>
          <cell r="H4263">
            <v>8198.33</v>
          </cell>
          <cell r="I4263">
            <v>4729802.59</v>
          </cell>
          <cell r="J4263">
            <v>2.0799999999999999E-2</v>
          </cell>
          <cell r="K4263">
            <v>8198.3244893333322</v>
          </cell>
          <cell r="L4263">
            <v>-0.01</v>
          </cell>
        </row>
        <row r="4264">
          <cell r="A4264" t="str">
            <v>E3539 (GIF) Sta Eq, Snoq 2-2013</v>
          </cell>
          <cell r="B4264" t="str">
            <v>E3539 (GIF) Sta Eq, Snoq 2-2013-8</v>
          </cell>
          <cell r="C4264" t="str">
            <v>403E</v>
          </cell>
          <cell r="E4264">
            <v>43343</v>
          </cell>
          <cell r="F4264">
            <v>4729802.59</v>
          </cell>
          <cell r="G4264">
            <v>2.0799999999999999E-2</v>
          </cell>
          <cell r="H4264">
            <v>8198.33</v>
          </cell>
          <cell r="I4264">
            <v>4729802.59</v>
          </cell>
          <cell r="J4264">
            <v>2.0799999999999999E-2</v>
          </cell>
          <cell r="K4264">
            <v>8198.3244893333322</v>
          </cell>
          <cell r="L4264">
            <v>-0.01</v>
          </cell>
        </row>
        <row r="4265">
          <cell r="A4265" t="str">
            <v>E3539 (GIF) Sta Eq, Snoq 2-2013</v>
          </cell>
          <cell r="B4265" t="str">
            <v>E3539 (GIF) Sta Eq, Snoq 2-2013-9</v>
          </cell>
          <cell r="C4265" t="str">
            <v>403E</v>
          </cell>
          <cell r="E4265">
            <v>43373</v>
          </cell>
          <cell r="F4265">
            <v>4729802.59</v>
          </cell>
          <cell r="G4265">
            <v>2.0799999999999999E-2</v>
          </cell>
          <cell r="H4265">
            <v>8198.33</v>
          </cell>
          <cell r="I4265">
            <v>4729802.59</v>
          </cell>
          <cell r="J4265">
            <v>2.0799999999999999E-2</v>
          </cell>
          <cell r="K4265">
            <v>8198.3244893333322</v>
          </cell>
          <cell r="L4265">
            <v>-0.01</v>
          </cell>
        </row>
        <row r="4266">
          <cell r="A4266" t="str">
            <v>E3539 (GIF) Sta Eq, Snoq 2-2013</v>
          </cell>
          <cell r="B4266" t="str">
            <v>E3539 (GIF) Sta Eq, Snoq 2-2013-10</v>
          </cell>
          <cell r="C4266" t="str">
            <v>403E</v>
          </cell>
          <cell r="E4266">
            <v>43404</v>
          </cell>
          <cell r="F4266">
            <v>4729802.59</v>
          </cell>
          <cell r="G4266">
            <v>2.0799999999999999E-2</v>
          </cell>
          <cell r="H4266">
            <v>8198.33</v>
          </cell>
          <cell r="I4266">
            <v>4729802.59</v>
          </cell>
          <cell r="J4266">
            <v>2.0799999999999999E-2</v>
          </cell>
          <cell r="K4266">
            <v>8198.3244893333322</v>
          </cell>
          <cell r="L4266">
            <v>-0.01</v>
          </cell>
        </row>
        <row r="4267">
          <cell r="A4267" t="str">
            <v>E3539 (GIF) Sta Eq, Snoq 2-2013</v>
          </cell>
          <cell r="B4267" t="str">
            <v>E3539 (GIF) Sta Eq, Snoq 2-2013-11</v>
          </cell>
          <cell r="C4267" t="str">
            <v>403E</v>
          </cell>
          <cell r="E4267">
            <v>43434</v>
          </cell>
          <cell r="F4267">
            <v>4729802.59</v>
          </cell>
          <cell r="G4267">
            <v>2.0799999999999999E-2</v>
          </cell>
          <cell r="H4267">
            <v>8198.33</v>
          </cell>
          <cell r="I4267">
            <v>4729802.59</v>
          </cell>
          <cell r="J4267">
            <v>2.0799999999999999E-2</v>
          </cell>
          <cell r="K4267">
            <v>8198.3244893333322</v>
          </cell>
          <cell r="L4267">
            <v>-0.01</v>
          </cell>
        </row>
        <row r="4268">
          <cell r="A4268" t="str">
            <v>E3539 (GIF) Sta Eq, Snoq 2-2013</v>
          </cell>
          <cell r="B4268" t="str">
            <v>E3539 (GIF) Sta Eq, Snoq 2-2013-12</v>
          </cell>
          <cell r="C4268" t="str">
            <v>403E</v>
          </cell>
          <cell r="E4268">
            <v>43465</v>
          </cell>
          <cell r="F4268">
            <v>4729802.59</v>
          </cell>
          <cell r="G4268">
            <v>2.0799999999999999E-2</v>
          </cell>
          <cell r="H4268">
            <v>8198.33</v>
          </cell>
          <cell r="I4268">
            <v>4729802.59</v>
          </cell>
          <cell r="J4268">
            <v>2.0799999999999999E-2</v>
          </cell>
          <cell r="K4268">
            <v>8198.3244893333322</v>
          </cell>
          <cell r="L4268">
            <v>-0.01</v>
          </cell>
        </row>
        <row r="4269">
          <cell r="A4269" t="str">
            <v>E3539 (GIF) Sta Eq, Snoq 2-2013 Total</v>
          </cell>
          <cell r="C4269" t="str">
            <v>ETSM</v>
          </cell>
          <cell r="E4269" t="str">
            <v>Total</v>
          </cell>
          <cell r="F4269"/>
          <cell r="G4269"/>
          <cell r="H4269">
            <v>98379.96</v>
          </cell>
          <cell r="I4269"/>
          <cell r="J4269">
            <v>0</v>
          </cell>
          <cell r="K4269">
            <v>98379.893871999986</v>
          </cell>
          <cell r="L4269">
            <v>-7.0000000000000007E-2</v>
          </cell>
        </row>
        <row r="4270">
          <cell r="A4270" t="str">
            <v>E3539 (GIF) Sta Eq, Snoqualmie 2</v>
          </cell>
          <cell r="B4270" t="str">
            <v>E3539 (GIF) Sta Eq, Snoqualmie 2-1</v>
          </cell>
          <cell r="C4270" t="str">
            <v>403E</v>
          </cell>
          <cell r="E4270">
            <v>43131</v>
          </cell>
          <cell r="F4270">
            <v>208636.99</v>
          </cell>
          <cell r="G4270">
            <v>2.0799999999999999E-2</v>
          </cell>
          <cell r="H4270">
            <v>361.64</v>
          </cell>
          <cell r="I4270">
            <v>208636.99</v>
          </cell>
          <cell r="J4270">
            <v>2.0799999999999999E-2</v>
          </cell>
          <cell r="K4270">
            <v>361.63744933333328</v>
          </cell>
          <cell r="L4270">
            <v>0</v>
          </cell>
        </row>
        <row r="4271">
          <cell r="A4271" t="str">
            <v>E3539 (GIF) Sta Eq, Snoqualmie 2</v>
          </cell>
          <cell r="B4271" t="str">
            <v>E3539 (GIF) Sta Eq, Snoqualmie 2-2</v>
          </cell>
          <cell r="C4271" t="str">
            <v>403E</v>
          </cell>
          <cell r="E4271">
            <v>43159</v>
          </cell>
          <cell r="F4271">
            <v>208636.99</v>
          </cell>
          <cell r="G4271">
            <v>2.0799999999999999E-2</v>
          </cell>
          <cell r="H4271">
            <v>361.64</v>
          </cell>
          <cell r="I4271">
            <v>208636.99</v>
          </cell>
          <cell r="J4271">
            <v>2.0799999999999999E-2</v>
          </cell>
          <cell r="K4271">
            <v>361.63744933333328</v>
          </cell>
          <cell r="L4271">
            <v>0</v>
          </cell>
        </row>
        <row r="4272">
          <cell r="A4272" t="str">
            <v>E3539 (GIF) Sta Eq, Snoqualmie 2</v>
          </cell>
          <cell r="B4272" t="str">
            <v>E3539 (GIF) Sta Eq, Snoqualmie 2-3</v>
          </cell>
          <cell r="C4272" t="str">
            <v>403E</v>
          </cell>
          <cell r="E4272">
            <v>43190</v>
          </cell>
          <cell r="F4272">
            <v>208636.99</v>
          </cell>
          <cell r="G4272">
            <v>2.0799999999999999E-2</v>
          </cell>
          <cell r="H4272">
            <v>361.64</v>
          </cell>
          <cell r="I4272">
            <v>208636.99</v>
          </cell>
          <cell r="J4272">
            <v>2.0799999999999999E-2</v>
          </cell>
          <cell r="K4272">
            <v>361.63744933333328</v>
          </cell>
          <cell r="L4272">
            <v>0</v>
          </cell>
        </row>
        <row r="4273">
          <cell r="A4273" t="str">
            <v>E3539 (GIF) Sta Eq, Snoqualmie 2</v>
          </cell>
          <cell r="B4273" t="str">
            <v>E3539 (GIF) Sta Eq, Snoqualmie 2-4</v>
          </cell>
          <cell r="C4273" t="str">
            <v>403E</v>
          </cell>
          <cell r="E4273">
            <v>43220</v>
          </cell>
          <cell r="F4273">
            <v>208636.99</v>
          </cell>
          <cell r="G4273">
            <v>2.0799999999999999E-2</v>
          </cell>
          <cell r="H4273">
            <v>361.64</v>
          </cell>
          <cell r="I4273">
            <v>208636.99</v>
          </cell>
          <cell r="J4273">
            <v>2.0799999999999999E-2</v>
          </cell>
          <cell r="K4273">
            <v>361.63744933333328</v>
          </cell>
          <cell r="L4273">
            <v>0</v>
          </cell>
        </row>
        <row r="4274">
          <cell r="A4274" t="str">
            <v>E3539 (GIF) Sta Eq, Snoqualmie 2</v>
          </cell>
          <cell r="B4274" t="str">
            <v>E3539 (GIF) Sta Eq, Snoqualmie 2-5</v>
          </cell>
          <cell r="C4274" t="str">
            <v>403E</v>
          </cell>
          <cell r="E4274">
            <v>43251</v>
          </cell>
          <cell r="F4274">
            <v>208636.99</v>
          </cell>
          <cell r="G4274">
            <v>2.0799999999999999E-2</v>
          </cell>
          <cell r="H4274">
            <v>361.64</v>
          </cell>
          <cell r="I4274">
            <v>208636.99</v>
          </cell>
          <cell r="J4274">
            <v>2.0799999999999999E-2</v>
          </cell>
          <cell r="K4274">
            <v>361.63744933333328</v>
          </cell>
          <cell r="L4274">
            <v>0</v>
          </cell>
        </row>
        <row r="4275">
          <cell r="A4275" t="str">
            <v>E3539 (GIF) Sta Eq, Snoqualmie 2</v>
          </cell>
          <cell r="B4275" t="str">
            <v>E3539 (GIF) Sta Eq, Snoqualmie 2-6</v>
          </cell>
          <cell r="C4275" t="str">
            <v>403E</v>
          </cell>
          <cell r="E4275">
            <v>43281</v>
          </cell>
          <cell r="F4275">
            <v>208636.99</v>
          </cell>
          <cell r="G4275">
            <v>2.0799999999999999E-2</v>
          </cell>
          <cell r="H4275">
            <v>361.64</v>
          </cell>
          <cell r="I4275">
            <v>208636.99</v>
          </cell>
          <cell r="J4275">
            <v>2.0799999999999999E-2</v>
          </cell>
          <cell r="K4275">
            <v>361.63744933333328</v>
          </cell>
          <cell r="L4275">
            <v>0</v>
          </cell>
        </row>
        <row r="4276">
          <cell r="A4276" t="str">
            <v>E3539 (GIF) Sta Eq, Snoqualmie 2</v>
          </cell>
          <cell r="B4276" t="str">
            <v>E3539 (GIF) Sta Eq, Snoqualmie 2-7</v>
          </cell>
          <cell r="C4276" t="str">
            <v>403E</v>
          </cell>
          <cell r="E4276">
            <v>43312</v>
          </cell>
          <cell r="F4276">
            <v>208636.99</v>
          </cell>
          <cell r="G4276">
            <v>2.0799999999999999E-2</v>
          </cell>
          <cell r="H4276">
            <v>361.64</v>
          </cell>
          <cell r="I4276">
            <v>208636.99</v>
          </cell>
          <cell r="J4276">
            <v>2.0799999999999999E-2</v>
          </cell>
          <cell r="K4276">
            <v>361.63744933333328</v>
          </cell>
          <cell r="L4276">
            <v>0</v>
          </cell>
        </row>
        <row r="4277">
          <cell r="A4277" t="str">
            <v>E3539 (GIF) Sta Eq, Snoqualmie 2</v>
          </cell>
          <cell r="B4277" t="str">
            <v>E3539 (GIF) Sta Eq, Snoqualmie 2-8</v>
          </cell>
          <cell r="C4277" t="str">
            <v>403E</v>
          </cell>
          <cell r="E4277">
            <v>43343</v>
          </cell>
          <cell r="F4277">
            <v>208636.99</v>
          </cell>
          <cell r="G4277">
            <v>2.0799999999999999E-2</v>
          </cell>
          <cell r="H4277">
            <v>361.64</v>
          </cell>
          <cell r="I4277">
            <v>208636.99</v>
          </cell>
          <cell r="J4277">
            <v>2.0799999999999999E-2</v>
          </cell>
          <cell r="K4277">
            <v>361.63744933333328</v>
          </cell>
          <cell r="L4277">
            <v>0</v>
          </cell>
        </row>
        <row r="4278">
          <cell r="A4278" t="str">
            <v>E3539 (GIF) Sta Eq, Snoqualmie 2</v>
          </cell>
          <cell r="B4278" t="str">
            <v>E3539 (GIF) Sta Eq, Snoqualmie 2-9</v>
          </cell>
          <cell r="C4278" t="str">
            <v>403E</v>
          </cell>
          <cell r="E4278">
            <v>43373</v>
          </cell>
          <cell r="F4278">
            <v>208636.99</v>
          </cell>
          <cell r="G4278">
            <v>2.0799999999999999E-2</v>
          </cell>
          <cell r="H4278">
            <v>361.64</v>
          </cell>
          <cell r="I4278">
            <v>208636.99</v>
          </cell>
          <cell r="J4278">
            <v>2.0799999999999999E-2</v>
          </cell>
          <cell r="K4278">
            <v>361.63744933333328</v>
          </cell>
          <cell r="L4278">
            <v>0</v>
          </cell>
        </row>
        <row r="4279">
          <cell r="A4279" t="str">
            <v>E3539 (GIF) Sta Eq, Snoqualmie 2</v>
          </cell>
          <cell r="B4279" t="str">
            <v>E3539 (GIF) Sta Eq, Snoqualmie 2-10</v>
          </cell>
          <cell r="C4279" t="str">
            <v>403E</v>
          </cell>
          <cell r="E4279">
            <v>43404</v>
          </cell>
          <cell r="F4279">
            <v>208636.99</v>
          </cell>
          <cell r="G4279">
            <v>2.0799999999999999E-2</v>
          </cell>
          <cell r="H4279">
            <v>361.64</v>
          </cell>
          <cell r="I4279">
            <v>208636.99</v>
          </cell>
          <cell r="J4279">
            <v>2.0799999999999999E-2</v>
          </cell>
          <cell r="K4279">
            <v>361.63744933333328</v>
          </cell>
          <cell r="L4279">
            <v>0</v>
          </cell>
        </row>
        <row r="4280">
          <cell r="A4280" t="str">
            <v>E3539 (GIF) Sta Eq, Snoqualmie 2</v>
          </cell>
          <cell r="B4280" t="str">
            <v>E3539 (GIF) Sta Eq, Snoqualmie 2-11</v>
          </cell>
          <cell r="C4280" t="str">
            <v>403E</v>
          </cell>
          <cell r="E4280">
            <v>43434</v>
          </cell>
          <cell r="F4280">
            <v>208636.99</v>
          </cell>
          <cell r="G4280">
            <v>2.0799999999999999E-2</v>
          </cell>
          <cell r="H4280">
            <v>361.64</v>
          </cell>
          <cell r="I4280">
            <v>208636.99</v>
          </cell>
          <cell r="J4280">
            <v>2.0799999999999999E-2</v>
          </cell>
          <cell r="K4280">
            <v>361.63744933333328</v>
          </cell>
          <cell r="L4280">
            <v>0</v>
          </cell>
        </row>
        <row r="4281">
          <cell r="A4281" t="str">
            <v>E3539 (GIF) Sta Eq, Snoqualmie 2</v>
          </cell>
          <cell r="B4281" t="str">
            <v>E3539 (GIF) Sta Eq, Snoqualmie 2-12</v>
          </cell>
          <cell r="C4281" t="str">
            <v>403E</v>
          </cell>
          <cell r="E4281">
            <v>43465</v>
          </cell>
          <cell r="F4281">
            <v>208636.99</v>
          </cell>
          <cell r="G4281">
            <v>2.0799999999999999E-2</v>
          </cell>
          <cell r="H4281">
            <v>361.64</v>
          </cell>
          <cell r="I4281">
            <v>208636.99</v>
          </cell>
          <cell r="J4281">
            <v>2.0799999999999999E-2</v>
          </cell>
          <cell r="K4281">
            <v>361.63744933333328</v>
          </cell>
          <cell r="L4281">
            <v>0</v>
          </cell>
        </row>
        <row r="4282">
          <cell r="A4282" t="str">
            <v>E3539 (GIF) Sta Eq, Snoqualmie 2 Total</v>
          </cell>
          <cell r="C4282" t="str">
            <v>ETSM</v>
          </cell>
          <cell r="E4282" t="str">
            <v>Total</v>
          </cell>
          <cell r="F4282"/>
          <cell r="G4282"/>
          <cell r="H4282">
            <v>4339.6799999999994</v>
          </cell>
          <cell r="I4282"/>
          <cell r="J4282">
            <v>0</v>
          </cell>
          <cell r="K4282">
            <v>4339.6493919999994</v>
          </cell>
          <cell r="L4282">
            <v>-0.03</v>
          </cell>
        </row>
        <row r="4283">
          <cell r="A4283" t="str">
            <v>E3539 (GIF) Sta Eq, Snoqualmie Sw</v>
          </cell>
          <cell r="B4283" t="str">
            <v>E3539 (GIF) Sta Eq, Snoqualmie Sw-1</v>
          </cell>
          <cell r="C4283" t="str">
            <v>403E</v>
          </cell>
          <cell r="E4283">
            <v>43131</v>
          </cell>
          <cell r="F4283">
            <v>266590.90999999997</v>
          </cell>
          <cell r="G4283">
            <v>2.0799999999999999E-2</v>
          </cell>
          <cell r="H4283">
            <v>462.09000000000003</v>
          </cell>
          <cell r="I4283">
            <v>186562.75</v>
          </cell>
          <cell r="J4283">
            <v>2.0799999999999999E-2</v>
          </cell>
          <cell r="K4283">
            <v>323.37543333333332</v>
          </cell>
          <cell r="L4283">
            <v>-138.71</v>
          </cell>
        </row>
        <row r="4284">
          <cell r="A4284" t="str">
            <v>E3539 (GIF) Sta Eq, Snoqualmie Sw</v>
          </cell>
          <cell r="B4284" t="str">
            <v>E3539 (GIF) Sta Eq, Snoqualmie Sw-2</v>
          </cell>
          <cell r="C4284" t="str">
            <v>403E</v>
          </cell>
          <cell r="E4284">
            <v>43159</v>
          </cell>
          <cell r="F4284">
            <v>266590.90999999997</v>
          </cell>
          <cell r="G4284">
            <v>2.0799999999999999E-2</v>
          </cell>
          <cell r="H4284">
            <v>462.09000000000003</v>
          </cell>
          <cell r="I4284">
            <v>186562.75</v>
          </cell>
          <cell r="J4284">
            <v>2.0799999999999999E-2</v>
          </cell>
          <cell r="K4284">
            <v>323.37543333333332</v>
          </cell>
          <cell r="L4284">
            <v>-138.71</v>
          </cell>
        </row>
        <row r="4285">
          <cell r="A4285" t="str">
            <v>E3539 (GIF) Sta Eq, Snoqualmie Sw</v>
          </cell>
          <cell r="B4285" t="str">
            <v>E3539 (GIF) Sta Eq, Snoqualmie Sw-3</v>
          </cell>
          <cell r="C4285" t="str">
            <v>403E</v>
          </cell>
          <cell r="E4285">
            <v>43190</v>
          </cell>
          <cell r="F4285">
            <v>266590.90999999997</v>
          </cell>
          <cell r="G4285">
            <v>2.0799999999999999E-2</v>
          </cell>
          <cell r="H4285">
            <v>462.09000000000003</v>
          </cell>
          <cell r="I4285">
            <v>186562.75</v>
          </cell>
          <cell r="J4285">
            <v>2.0799999999999999E-2</v>
          </cell>
          <cell r="K4285">
            <v>323.37543333333332</v>
          </cell>
          <cell r="L4285">
            <v>-138.71</v>
          </cell>
        </row>
        <row r="4286">
          <cell r="A4286" t="str">
            <v>E3539 (GIF) Sta Eq, Snoqualmie Sw</v>
          </cell>
          <cell r="B4286" t="str">
            <v>E3539 (GIF) Sta Eq, Snoqualmie Sw-4</v>
          </cell>
          <cell r="C4286" t="str">
            <v>403E</v>
          </cell>
          <cell r="E4286">
            <v>43220</v>
          </cell>
          <cell r="F4286">
            <v>266590.90999999997</v>
          </cell>
          <cell r="G4286">
            <v>2.0799999999999999E-2</v>
          </cell>
          <cell r="H4286">
            <v>462.09000000000003</v>
          </cell>
          <cell r="I4286">
            <v>186562.75</v>
          </cell>
          <cell r="J4286">
            <v>2.0799999999999999E-2</v>
          </cell>
          <cell r="K4286">
            <v>323.37543333333332</v>
          </cell>
          <cell r="L4286">
            <v>-138.71</v>
          </cell>
        </row>
        <row r="4287">
          <cell r="A4287" t="str">
            <v>E3539 (GIF) Sta Eq, Snoqualmie Sw</v>
          </cell>
          <cell r="B4287" t="str">
            <v>E3539 (GIF) Sta Eq, Snoqualmie Sw-5</v>
          </cell>
          <cell r="C4287" t="str">
            <v>403E</v>
          </cell>
          <cell r="E4287">
            <v>43251</v>
          </cell>
          <cell r="F4287">
            <v>266590.90999999997</v>
          </cell>
          <cell r="G4287">
            <v>2.0799999999999999E-2</v>
          </cell>
          <cell r="H4287">
            <v>462.09000000000003</v>
          </cell>
          <cell r="I4287">
            <v>186562.75</v>
          </cell>
          <cell r="J4287">
            <v>2.0799999999999999E-2</v>
          </cell>
          <cell r="K4287">
            <v>323.37543333333332</v>
          </cell>
          <cell r="L4287">
            <v>-138.71</v>
          </cell>
        </row>
        <row r="4288">
          <cell r="A4288" t="str">
            <v>E3539 (GIF) Sta Eq, Snoqualmie Sw</v>
          </cell>
          <cell r="B4288" t="str">
            <v>E3539 (GIF) Sta Eq, Snoqualmie Sw-6</v>
          </cell>
          <cell r="C4288" t="str">
            <v>403E</v>
          </cell>
          <cell r="E4288">
            <v>43281</v>
          </cell>
          <cell r="F4288">
            <v>266590.90999999997</v>
          </cell>
          <cell r="G4288">
            <v>2.0799999999999999E-2</v>
          </cell>
          <cell r="H4288">
            <v>462.09000000000003</v>
          </cell>
          <cell r="I4288">
            <v>186562.75</v>
          </cell>
          <cell r="J4288">
            <v>2.0799999999999999E-2</v>
          </cell>
          <cell r="K4288">
            <v>323.37543333333332</v>
          </cell>
          <cell r="L4288">
            <v>-138.71</v>
          </cell>
        </row>
        <row r="4289">
          <cell r="A4289" t="str">
            <v>E3539 (GIF) Sta Eq, Snoqualmie Sw</v>
          </cell>
          <cell r="B4289" t="str">
            <v>E3539 (GIF) Sta Eq, Snoqualmie Sw-7</v>
          </cell>
          <cell r="C4289" t="str">
            <v>403E</v>
          </cell>
          <cell r="E4289">
            <v>43312</v>
          </cell>
          <cell r="F4289">
            <v>266590.90999999997</v>
          </cell>
          <cell r="G4289">
            <v>2.0799999999999999E-2</v>
          </cell>
          <cell r="H4289">
            <v>462.09000000000003</v>
          </cell>
          <cell r="I4289">
            <v>186562.75</v>
          </cell>
          <cell r="J4289">
            <v>2.0799999999999999E-2</v>
          </cell>
          <cell r="K4289">
            <v>323.37543333333332</v>
          </cell>
          <cell r="L4289">
            <v>-138.71</v>
          </cell>
        </row>
        <row r="4290">
          <cell r="A4290" t="str">
            <v>E3539 (GIF) Sta Eq, Snoqualmie Sw</v>
          </cell>
          <cell r="B4290" t="str">
            <v>E3539 (GIF) Sta Eq, Snoqualmie Sw-8</v>
          </cell>
          <cell r="C4290" t="str">
            <v>403E</v>
          </cell>
          <cell r="E4290">
            <v>43343</v>
          </cell>
          <cell r="F4290">
            <v>266590.90999999997</v>
          </cell>
          <cell r="G4290">
            <v>2.0799999999999999E-2</v>
          </cell>
          <cell r="H4290">
            <v>462.09000000000003</v>
          </cell>
          <cell r="I4290">
            <v>186562.75</v>
          </cell>
          <cell r="J4290">
            <v>2.0799999999999999E-2</v>
          </cell>
          <cell r="K4290">
            <v>323.37543333333332</v>
          </cell>
          <cell r="L4290">
            <v>-138.71</v>
          </cell>
        </row>
        <row r="4291">
          <cell r="A4291" t="str">
            <v>E3539 (GIF) Sta Eq, Snoqualmie Sw</v>
          </cell>
          <cell r="B4291" t="str">
            <v>E3539 (GIF) Sta Eq, Snoqualmie Sw-9</v>
          </cell>
          <cell r="C4291" t="str">
            <v>403E</v>
          </cell>
          <cell r="E4291">
            <v>43373</v>
          </cell>
          <cell r="F4291">
            <v>266590.90999999997</v>
          </cell>
          <cell r="G4291">
            <v>2.0799999999999999E-2</v>
          </cell>
          <cell r="H4291">
            <v>462.09000000000003</v>
          </cell>
          <cell r="I4291">
            <v>186562.75</v>
          </cell>
          <cell r="J4291">
            <v>2.0799999999999999E-2</v>
          </cell>
          <cell r="K4291">
            <v>323.37543333333332</v>
          </cell>
          <cell r="L4291">
            <v>-138.71</v>
          </cell>
        </row>
        <row r="4292">
          <cell r="A4292" t="str">
            <v>E3539 (GIF) Sta Eq, Snoqualmie Sw</v>
          </cell>
          <cell r="B4292" t="str">
            <v>E3539 (GIF) Sta Eq, Snoqualmie Sw-10</v>
          </cell>
          <cell r="C4292" t="str">
            <v>403E</v>
          </cell>
          <cell r="E4292">
            <v>43404</v>
          </cell>
          <cell r="F4292">
            <v>226576.83</v>
          </cell>
          <cell r="G4292">
            <v>2.0799999999999999E-2</v>
          </cell>
          <cell r="H4292">
            <v>392.72999999999996</v>
          </cell>
          <cell r="I4292">
            <v>186562.75</v>
          </cell>
          <cell r="J4292">
            <v>2.0799999999999999E-2</v>
          </cell>
          <cell r="K4292">
            <v>323.37543333333332</v>
          </cell>
          <cell r="L4292">
            <v>-69.349999999999994</v>
          </cell>
        </row>
        <row r="4293">
          <cell r="A4293" t="str">
            <v>E3539 (GIF) Sta Eq, Snoqualmie Sw</v>
          </cell>
          <cell r="B4293" t="str">
            <v>E3539 (GIF) Sta Eq, Snoqualmie Sw-11</v>
          </cell>
          <cell r="C4293" t="str">
            <v>403E</v>
          </cell>
          <cell r="E4293">
            <v>43434</v>
          </cell>
          <cell r="F4293">
            <v>186562.75</v>
          </cell>
          <cell r="G4293">
            <v>2.0799999999999999E-2</v>
          </cell>
          <cell r="H4293">
            <v>323.38</v>
          </cell>
          <cell r="I4293">
            <v>186562.75</v>
          </cell>
          <cell r="J4293">
            <v>2.0799999999999999E-2</v>
          </cell>
          <cell r="K4293">
            <v>323.37543333333332</v>
          </cell>
          <cell r="L4293">
            <v>0</v>
          </cell>
        </row>
        <row r="4294">
          <cell r="A4294" t="str">
            <v>E3539 (GIF) Sta Eq, Snoqualmie Sw</v>
          </cell>
          <cell r="B4294" t="str">
            <v>E3539 (GIF) Sta Eq, Snoqualmie Sw-12</v>
          </cell>
          <cell r="C4294" t="str">
            <v>403E</v>
          </cell>
          <cell r="E4294">
            <v>43465</v>
          </cell>
          <cell r="F4294">
            <v>186562.75</v>
          </cell>
          <cell r="G4294">
            <v>2.0799999999999999E-2</v>
          </cell>
          <cell r="H4294">
            <v>323.38</v>
          </cell>
          <cell r="I4294">
            <v>186562.75</v>
          </cell>
          <cell r="J4294">
            <v>2.0799999999999999E-2</v>
          </cell>
          <cell r="K4294">
            <v>323.37543333333332</v>
          </cell>
          <cell r="L4294">
            <v>0</v>
          </cell>
        </row>
        <row r="4295">
          <cell r="A4295" t="str">
            <v>E3539 (GIF) Sta Eq, Snoqualmie Sw Total</v>
          </cell>
          <cell r="C4295" t="str">
            <v>ETSM</v>
          </cell>
          <cell r="E4295" t="str">
            <v>Total</v>
          </cell>
          <cell r="F4295"/>
          <cell r="G4295"/>
          <cell r="H4295">
            <v>5198.3</v>
          </cell>
          <cell r="I4295"/>
          <cell r="J4295">
            <v>0</v>
          </cell>
          <cell r="K4295">
            <v>3880.5051999999991</v>
          </cell>
          <cell r="L4295">
            <v>-1317.79</v>
          </cell>
        </row>
        <row r="4296">
          <cell r="A4296" t="str">
            <v>E3539 (GIF) Sta Eq, Stillwater</v>
          </cell>
          <cell r="B4296" t="str">
            <v>E3539 (GIF) Sta Eq, Stillwater-1</v>
          </cell>
          <cell r="C4296" t="str">
            <v>403E</v>
          </cell>
          <cell r="E4296">
            <v>43131</v>
          </cell>
          <cell r="F4296">
            <v>25891.1</v>
          </cell>
          <cell r="G4296">
            <v>2.0799999999999999E-2</v>
          </cell>
          <cell r="H4296">
            <v>44.87</v>
          </cell>
          <cell r="I4296">
            <v>25891.1</v>
          </cell>
          <cell r="J4296">
            <v>2.0799999999999999E-2</v>
          </cell>
          <cell r="K4296">
            <v>44.877906666666661</v>
          </cell>
          <cell r="L4296">
            <v>0.01</v>
          </cell>
        </row>
        <row r="4297">
          <cell r="A4297" t="str">
            <v>E3539 (GIF) Sta Eq, Stillwater</v>
          </cell>
          <cell r="B4297" t="str">
            <v>E3539 (GIF) Sta Eq, Stillwater-2</v>
          </cell>
          <cell r="C4297" t="str">
            <v>403E</v>
          </cell>
          <cell r="E4297">
            <v>43159</v>
          </cell>
          <cell r="F4297">
            <v>25891.1</v>
          </cell>
          <cell r="G4297">
            <v>2.0799999999999999E-2</v>
          </cell>
          <cell r="H4297">
            <v>44.87</v>
          </cell>
          <cell r="I4297">
            <v>25891.1</v>
          </cell>
          <cell r="J4297">
            <v>2.0799999999999999E-2</v>
          </cell>
          <cell r="K4297">
            <v>44.877906666666661</v>
          </cell>
          <cell r="L4297">
            <v>0.01</v>
          </cell>
        </row>
        <row r="4298">
          <cell r="A4298" t="str">
            <v>E3539 (GIF) Sta Eq, Stillwater</v>
          </cell>
          <cell r="B4298" t="str">
            <v>E3539 (GIF) Sta Eq, Stillwater-3</v>
          </cell>
          <cell r="C4298" t="str">
            <v>403E</v>
          </cell>
          <cell r="E4298">
            <v>43190</v>
          </cell>
          <cell r="F4298">
            <v>25891.1</v>
          </cell>
          <cell r="G4298">
            <v>2.0799999999999999E-2</v>
          </cell>
          <cell r="H4298">
            <v>44.87</v>
          </cell>
          <cell r="I4298">
            <v>25891.1</v>
          </cell>
          <cell r="J4298">
            <v>2.0799999999999999E-2</v>
          </cell>
          <cell r="K4298">
            <v>44.877906666666661</v>
          </cell>
          <cell r="L4298">
            <v>0.01</v>
          </cell>
        </row>
        <row r="4299">
          <cell r="A4299" t="str">
            <v>E3539 (GIF) Sta Eq, Stillwater</v>
          </cell>
          <cell r="B4299" t="str">
            <v>E3539 (GIF) Sta Eq, Stillwater-4</v>
          </cell>
          <cell r="C4299" t="str">
            <v>403E</v>
          </cell>
          <cell r="E4299">
            <v>43220</v>
          </cell>
          <cell r="F4299">
            <v>25891.1</v>
          </cell>
          <cell r="G4299">
            <v>2.0799999999999999E-2</v>
          </cell>
          <cell r="H4299">
            <v>44.87</v>
          </cell>
          <cell r="I4299">
            <v>25891.1</v>
          </cell>
          <cell r="J4299">
            <v>2.0799999999999999E-2</v>
          </cell>
          <cell r="K4299">
            <v>44.877906666666661</v>
          </cell>
          <cell r="L4299">
            <v>0.01</v>
          </cell>
        </row>
        <row r="4300">
          <cell r="A4300" t="str">
            <v>E3539 (GIF) Sta Eq, Stillwater</v>
          </cell>
          <cell r="B4300" t="str">
            <v>E3539 (GIF) Sta Eq, Stillwater-5</v>
          </cell>
          <cell r="C4300" t="str">
            <v>403E</v>
          </cell>
          <cell r="E4300">
            <v>43251</v>
          </cell>
          <cell r="F4300">
            <v>25891.1</v>
          </cell>
          <cell r="G4300">
            <v>2.0799999999999999E-2</v>
          </cell>
          <cell r="H4300">
            <v>44.87</v>
          </cell>
          <cell r="I4300">
            <v>25891.1</v>
          </cell>
          <cell r="J4300">
            <v>2.0799999999999999E-2</v>
          </cell>
          <cell r="K4300">
            <v>44.877906666666661</v>
          </cell>
          <cell r="L4300">
            <v>0.01</v>
          </cell>
        </row>
        <row r="4301">
          <cell r="A4301" t="str">
            <v>E3539 (GIF) Sta Eq, Stillwater</v>
          </cell>
          <cell r="B4301" t="str">
            <v>E3539 (GIF) Sta Eq, Stillwater-6</v>
          </cell>
          <cell r="C4301" t="str">
            <v>403E</v>
          </cell>
          <cell r="E4301">
            <v>43281</v>
          </cell>
          <cell r="F4301">
            <v>25891.1</v>
          </cell>
          <cell r="G4301">
            <v>2.0799999999999999E-2</v>
          </cell>
          <cell r="H4301">
            <v>44.87</v>
          </cell>
          <cell r="I4301">
            <v>25891.1</v>
          </cell>
          <cell r="J4301">
            <v>2.0799999999999999E-2</v>
          </cell>
          <cell r="K4301">
            <v>44.877906666666661</v>
          </cell>
          <cell r="L4301">
            <v>0.01</v>
          </cell>
        </row>
        <row r="4302">
          <cell r="A4302" t="str">
            <v>E3539 (GIF) Sta Eq, Stillwater</v>
          </cell>
          <cell r="B4302" t="str">
            <v>E3539 (GIF) Sta Eq, Stillwater-7</v>
          </cell>
          <cell r="C4302" t="str">
            <v>403E</v>
          </cell>
          <cell r="E4302">
            <v>43312</v>
          </cell>
          <cell r="F4302">
            <v>25891.1</v>
          </cell>
          <cell r="G4302">
            <v>2.0799999999999999E-2</v>
          </cell>
          <cell r="H4302">
            <v>44.87</v>
          </cell>
          <cell r="I4302">
            <v>25891.1</v>
          </cell>
          <cell r="J4302">
            <v>2.0799999999999999E-2</v>
          </cell>
          <cell r="K4302">
            <v>44.877906666666661</v>
          </cell>
          <cell r="L4302">
            <v>0.01</v>
          </cell>
        </row>
        <row r="4303">
          <cell r="A4303" t="str">
            <v>E3539 (GIF) Sta Eq, Stillwater</v>
          </cell>
          <cell r="B4303" t="str">
            <v>E3539 (GIF) Sta Eq, Stillwater-8</v>
          </cell>
          <cell r="C4303" t="str">
            <v>403E</v>
          </cell>
          <cell r="E4303">
            <v>43343</v>
          </cell>
          <cell r="F4303">
            <v>25891.1</v>
          </cell>
          <cell r="G4303">
            <v>2.0799999999999999E-2</v>
          </cell>
          <cell r="H4303">
            <v>44.87</v>
          </cell>
          <cell r="I4303">
            <v>25891.1</v>
          </cell>
          <cell r="J4303">
            <v>2.0799999999999999E-2</v>
          </cell>
          <cell r="K4303">
            <v>44.877906666666661</v>
          </cell>
          <cell r="L4303">
            <v>0.01</v>
          </cell>
        </row>
        <row r="4304">
          <cell r="A4304" t="str">
            <v>E3539 (GIF) Sta Eq, Stillwater</v>
          </cell>
          <cell r="B4304" t="str">
            <v>E3539 (GIF) Sta Eq, Stillwater-9</v>
          </cell>
          <cell r="C4304" t="str">
            <v>403E</v>
          </cell>
          <cell r="E4304">
            <v>43373</v>
          </cell>
          <cell r="F4304">
            <v>25891.1</v>
          </cell>
          <cell r="G4304">
            <v>2.0799999999999999E-2</v>
          </cell>
          <cell r="H4304">
            <v>44.87</v>
          </cell>
          <cell r="I4304">
            <v>25891.1</v>
          </cell>
          <cell r="J4304">
            <v>2.0799999999999999E-2</v>
          </cell>
          <cell r="K4304">
            <v>44.877906666666661</v>
          </cell>
          <cell r="L4304">
            <v>0.01</v>
          </cell>
        </row>
        <row r="4305">
          <cell r="A4305" t="str">
            <v>E3539 (GIF) Sta Eq, Stillwater</v>
          </cell>
          <cell r="B4305" t="str">
            <v>E3539 (GIF) Sta Eq, Stillwater-10</v>
          </cell>
          <cell r="C4305" t="str">
            <v>403E</v>
          </cell>
          <cell r="E4305">
            <v>43404</v>
          </cell>
          <cell r="F4305">
            <v>25891.1</v>
          </cell>
          <cell r="G4305">
            <v>2.0799999999999999E-2</v>
          </cell>
          <cell r="H4305">
            <v>44.87</v>
          </cell>
          <cell r="I4305">
            <v>25891.1</v>
          </cell>
          <cell r="J4305">
            <v>2.0799999999999999E-2</v>
          </cell>
          <cell r="K4305">
            <v>44.877906666666661</v>
          </cell>
          <cell r="L4305">
            <v>0.01</v>
          </cell>
        </row>
        <row r="4306">
          <cell r="A4306" t="str">
            <v>E3539 (GIF) Sta Eq, Stillwater</v>
          </cell>
          <cell r="B4306" t="str">
            <v>E3539 (GIF) Sta Eq, Stillwater-11</v>
          </cell>
          <cell r="C4306" t="str">
            <v>403E</v>
          </cell>
          <cell r="E4306">
            <v>43434</v>
          </cell>
          <cell r="F4306">
            <v>25891.1</v>
          </cell>
          <cell r="G4306">
            <v>2.0799999999999999E-2</v>
          </cell>
          <cell r="H4306">
            <v>44.87</v>
          </cell>
          <cell r="I4306">
            <v>25891.1</v>
          </cell>
          <cell r="J4306">
            <v>2.0799999999999999E-2</v>
          </cell>
          <cell r="K4306">
            <v>44.877906666666661</v>
          </cell>
          <cell r="L4306">
            <v>0.01</v>
          </cell>
        </row>
        <row r="4307">
          <cell r="A4307" t="str">
            <v>E3539 (GIF) Sta Eq, Stillwater</v>
          </cell>
          <cell r="B4307" t="str">
            <v>E3539 (GIF) Sta Eq, Stillwater-12</v>
          </cell>
          <cell r="C4307" t="str">
            <v>403E</v>
          </cell>
          <cell r="E4307">
            <v>43465</v>
          </cell>
          <cell r="F4307">
            <v>25891.1</v>
          </cell>
          <cell r="G4307">
            <v>2.0799999999999999E-2</v>
          </cell>
          <cell r="H4307">
            <v>44.87</v>
          </cell>
          <cell r="I4307">
            <v>25891.1</v>
          </cell>
          <cell r="J4307">
            <v>2.0799999999999999E-2</v>
          </cell>
          <cell r="K4307">
            <v>44.877906666666661</v>
          </cell>
          <cell r="L4307">
            <v>0.01</v>
          </cell>
        </row>
        <row r="4308">
          <cell r="A4308" t="str">
            <v>E3539 (GIF) Sta Eq, Stillwater Total</v>
          </cell>
          <cell r="C4308" t="str">
            <v>ETSM</v>
          </cell>
          <cell r="E4308" t="str">
            <v>Total</v>
          </cell>
          <cell r="F4308"/>
          <cell r="G4308"/>
          <cell r="H4308">
            <v>538.43999999999994</v>
          </cell>
          <cell r="I4308"/>
          <cell r="J4308">
            <v>0</v>
          </cell>
          <cell r="K4308">
            <v>538.53487999999993</v>
          </cell>
          <cell r="L4308">
            <v>0.09</v>
          </cell>
        </row>
        <row r="4309">
          <cell r="A4309" t="str">
            <v>E3539 (GIF) Sta Eq, SUB-BRL4-2013</v>
          </cell>
          <cell r="B4309" t="str">
            <v>E3539 (GIF) Sta Eq, SUB-BRL4-2013-1</v>
          </cell>
          <cell r="C4309" t="str">
            <v>403E</v>
          </cell>
          <cell r="E4309">
            <v>43131</v>
          </cell>
          <cell r="F4309">
            <v>2835144.1</v>
          </cell>
          <cell r="G4309">
            <v>2.0799999999999999E-2</v>
          </cell>
          <cell r="H4309">
            <v>4914.25</v>
          </cell>
          <cell r="I4309">
            <v>2835144.1</v>
          </cell>
          <cell r="J4309">
            <v>2.0799999999999999E-2</v>
          </cell>
          <cell r="K4309">
            <v>4914.249773333333</v>
          </cell>
          <cell r="L4309">
            <v>0</v>
          </cell>
        </row>
        <row r="4310">
          <cell r="A4310" t="str">
            <v>E3539 (GIF) Sta Eq, SUB-BRL4-2013</v>
          </cell>
          <cell r="B4310" t="str">
            <v>E3539 (GIF) Sta Eq, SUB-BRL4-2013-2</v>
          </cell>
          <cell r="C4310" t="str">
            <v>403E</v>
          </cell>
          <cell r="E4310">
            <v>43159</v>
          </cell>
          <cell r="F4310">
            <v>2835144.1</v>
          </cell>
          <cell r="G4310">
            <v>2.0799999999999999E-2</v>
          </cell>
          <cell r="H4310">
            <v>4914.25</v>
          </cell>
          <cell r="I4310">
            <v>2835144.1</v>
          </cell>
          <cell r="J4310">
            <v>2.0799999999999999E-2</v>
          </cell>
          <cell r="K4310">
            <v>4914.249773333333</v>
          </cell>
          <cell r="L4310">
            <v>0</v>
          </cell>
        </row>
        <row r="4311">
          <cell r="A4311" t="str">
            <v>E3539 (GIF) Sta Eq, SUB-BRL4-2013</v>
          </cell>
          <cell r="B4311" t="str">
            <v>E3539 (GIF) Sta Eq, SUB-BRL4-2013-3</v>
          </cell>
          <cell r="C4311" t="str">
            <v>403E</v>
          </cell>
          <cell r="E4311">
            <v>43190</v>
          </cell>
          <cell r="F4311">
            <v>2835144.1</v>
          </cell>
          <cell r="G4311">
            <v>2.0799999999999999E-2</v>
          </cell>
          <cell r="H4311">
            <v>4914.25</v>
          </cell>
          <cell r="I4311">
            <v>2835144.1</v>
          </cell>
          <cell r="J4311">
            <v>2.0799999999999999E-2</v>
          </cell>
          <cell r="K4311">
            <v>4914.249773333333</v>
          </cell>
          <cell r="L4311">
            <v>0</v>
          </cell>
        </row>
        <row r="4312">
          <cell r="A4312" t="str">
            <v>E3539 (GIF) Sta Eq, SUB-BRL4-2013</v>
          </cell>
          <cell r="B4312" t="str">
            <v>E3539 (GIF) Sta Eq, SUB-BRL4-2013-4</v>
          </cell>
          <cell r="C4312" t="str">
            <v>403E</v>
          </cell>
          <cell r="E4312">
            <v>43220</v>
          </cell>
          <cell r="F4312">
            <v>2835144.1</v>
          </cell>
          <cell r="G4312">
            <v>2.0799999999999999E-2</v>
          </cell>
          <cell r="H4312">
            <v>4914.25</v>
          </cell>
          <cell r="I4312">
            <v>2835144.1</v>
          </cell>
          <cell r="J4312">
            <v>2.0799999999999999E-2</v>
          </cell>
          <cell r="K4312">
            <v>4914.249773333333</v>
          </cell>
          <cell r="L4312">
            <v>0</v>
          </cell>
        </row>
        <row r="4313">
          <cell r="A4313" t="str">
            <v>E3539 (GIF) Sta Eq, SUB-BRL4-2013</v>
          </cell>
          <cell r="B4313" t="str">
            <v>E3539 (GIF) Sta Eq, SUB-BRL4-2013-5</v>
          </cell>
          <cell r="C4313" t="str">
            <v>403E</v>
          </cell>
          <cell r="E4313">
            <v>43251</v>
          </cell>
          <cell r="F4313">
            <v>2835144.1</v>
          </cell>
          <cell r="G4313">
            <v>2.0799999999999999E-2</v>
          </cell>
          <cell r="H4313">
            <v>4914.25</v>
          </cell>
          <cell r="I4313">
            <v>2835144.1</v>
          </cell>
          <cell r="J4313">
            <v>2.0799999999999999E-2</v>
          </cell>
          <cell r="K4313">
            <v>4914.249773333333</v>
          </cell>
          <cell r="L4313">
            <v>0</v>
          </cell>
        </row>
        <row r="4314">
          <cell r="A4314" t="str">
            <v>E3539 (GIF) Sta Eq, SUB-BRL4-2013</v>
          </cell>
          <cell r="B4314" t="str">
            <v>E3539 (GIF) Sta Eq, SUB-BRL4-2013-6</v>
          </cell>
          <cell r="C4314" t="str">
            <v>403E</v>
          </cell>
          <cell r="E4314">
            <v>43281</v>
          </cell>
          <cell r="F4314">
            <v>2835144.1</v>
          </cell>
          <cell r="G4314">
            <v>2.0799999999999999E-2</v>
          </cell>
          <cell r="H4314">
            <v>4914.25</v>
          </cell>
          <cell r="I4314">
            <v>2835144.1</v>
          </cell>
          <cell r="J4314">
            <v>2.0799999999999999E-2</v>
          </cell>
          <cell r="K4314">
            <v>4914.249773333333</v>
          </cell>
          <cell r="L4314">
            <v>0</v>
          </cell>
        </row>
        <row r="4315">
          <cell r="A4315" t="str">
            <v>E3539 (GIF) Sta Eq, SUB-BRL4-2013</v>
          </cell>
          <cell r="B4315" t="str">
            <v>E3539 (GIF) Sta Eq, SUB-BRL4-2013-7</v>
          </cell>
          <cell r="C4315" t="str">
            <v>403E</v>
          </cell>
          <cell r="E4315">
            <v>43312</v>
          </cell>
          <cell r="F4315">
            <v>2835144.1</v>
          </cell>
          <cell r="G4315">
            <v>2.0799999999999999E-2</v>
          </cell>
          <cell r="H4315">
            <v>4914.25</v>
          </cell>
          <cell r="I4315">
            <v>2835144.1</v>
          </cell>
          <cell r="J4315">
            <v>2.0799999999999999E-2</v>
          </cell>
          <cell r="K4315">
            <v>4914.249773333333</v>
          </cell>
          <cell r="L4315">
            <v>0</v>
          </cell>
        </row>
        <row r="4316">
          <cell r="A4316" t="str">
            <v>E3539 (GIF) Sta Eq, SUB-BRL4-2013</v>
          </cell>
          <cell r="B4316" t="str">
            <v>E3539 (GIF) Sta Eq, SUB-BRL4-2013-8</v>
          </cell>
          <cell r="C4316" t="str">
            <v>403E</v>
          </cell>
          <cell r="E4316">
            <v>43343</v>
          </cell>
          <cell r="F4316">
            <v>2835144.1</v>
          </cell>
          <cell r="G4316">
            <v>2.0799999999999999E-2</v>
          </cell>
          <cell r="H4316">
            <v>4914.25</v>
          </cell>
          <cell r="I4316">
            <v>2835144.1</v>
          </cell>
          <cell r="J4316">
            <v>2.0799999999999999E-2</v>
          </cell>
          <cell r="K4316">
            <v>4914.249773333333</v>
          </cell>
          <cell r="L4316">
            <v>0</v>
          </cell>
        </row>
        <row r="4317">
          <cell r="A4317" t="str">
            <v>E3539 (GIF) Sta Eq, SUB-BRL4-2013</v>
          </cell>
          <cell r="B4317" t="str">
            <v>E3539 (GIF) Sta Eq, SUB-BRL4-2013-9</v>
          </cell>
          <cell r="C4317" t="str">
            <v>403E</v>
          </cell>
          <cell r="E4317">
            <v>43373</v>
          </cell>
          <cell r="F4317">
            <v>2835144.1</v>
          </cell>
          <cell r="G4317">
            <v>2.0799999999999999E-2</v>
          </cell>
          <cell r="H4317">
            <v>4914.25</v>
          </cell>
          <cell r="I4317">
            <v>2835144.1</v>
          </cell>
          <cell r="J4317">
            <v>2.0799999999999999E-2</v>
          </cell>
          <cell r="K4317">
            <v>4914.249773333333</v>
          </cell>
          <cell r="L4317">
            <v>0</v>
          </cell>
        </row>
        <row r="4318">
          <cell r="A4318" t="str">
            <v>E3539 (GIF) Sta Eq, SUB-BRL4-2013</v>
          </cell>
          <cell r="B4318" t="str">
            <v>E3539 (GIF) Sta Eq, SUB-BRL4-2013-10</v>
          </cell>
          <cell r="C4318" t="str">
            <v>403E</v>
          </cell>
          <cell r="E4318">
            <v>43404</v>
          </cell>
          <cell r="F4318">
            <v>2835144.1</v>
          </cell>
          <cell r="G4318">
            <v>2.0799999999999999E-2</v>
          </cell>
          <cell r="H4318">
            <v>4914.25</v>
          </cell>
          <cell r="I4318">
            <v>2835144.1</v>
          </cell>
          <cell r="J4318">
            <v>2.0799999999999999E-2</v>
          </cell>
          <cell r="K4318">
            <v>4914.249773333333</v>
          </cell>
          <cell r="L4318">
            <v>0</v>
          </cell>
        </row>
        <row r="4319">
          <cell r="A4319" t="str">
            <v>E3539 (GIF) Sta Eq, SUB-BRL4-2013</v>
          </cell>
          <cell r="B4319" t="str">
            <v>E3539 (GIF) Sta Eq, SUB-BRL4-2013-11</v>
          </cell>
          <cell r="C4319" t="str">
            <v>403E</v>
          </cell>
          <cell r="E4319">
            <v>43434</v>
          </cell>
          <cell r="F4319">
            <v>2835144.1</v>
          </cell>
          <cell r="G4319">
            <v>2.0799999999999999E-2</v>
          </cell>
          <cell r="H4319">
            <v>4914.25</v>
          </cell>
          <cell r="I4319">
            <v>2835144.1</v>
          </cell>
          <cell r="J4319">
            <v>2.0799999999999999E-2</v>
          </cell>
          <cell r="K4319">
            <v>4914.249773333333</v>
          </cell>
          <cell r="L4319">
            <v>0</v>
          </cell>
        </row>
        <row r="4320">
          <cell r="A4320" t="str">
            <v>E3539 (GIF) Sta Eq, SUB-BRL4-2013</v>
          </cell>
          <cell r="B4320" t="str">
            <v>E3539 (GIF) Sta Eq, SUB-BRL4-2013-12</v>
          </cell>
          <cell r="C4320" t="str">
            <v>403E</v>
          </cell>
          <cell r="E4320">
            <v>43465</v>
          </cell>
          <cell r="F4320">
            <v>2835144.1</v>
          </cell>
          <cell r="G4320">
            <v>2.0799999999999999E-2</v>
          </cell>
          <cell r="H4320">
            <v>4914.25</v>
          </cell>
          <cell r="I4320">
            <v>2835144.1</v>
          </cell>
          <cell r="J4320">
            <v>2.0799999999999999E-2</v>
          </cell>
          <cell r="K4320">
            <v>4914.249773333333</v>
          </cell>
          <cell r="L4320">
            <v>0</v>
          </cell>
        </row>
        <row r="4321">
          <cell r="A4321" t="str">
            <v>E3539 (GIF) Sta Eq, SUB-BRL4-2013 Total</v>
          </cell>
          <cell r="C4321" t="str">
            <v>ETSM</v>
          </cell>
          <cell r="E4321" t="str">
            <v>Total</v>
          </cell>
          <cell r="F4321"/>
          <cell r="G4321"/>
          <cell r="H4321">
            <v>58971</v>
          </cell>
          <cell r="I4321"/>
          <cell r="J4321">
            <v>0</v>
          </cell>
          <cell r="K4321">
            <v>58970.997279999981</v>
          </cell>
          <cell r="L4321">
            <v>0</v>
          </cell>
        </row>
        <row r="4322">
          <cell r="A4322" t="str">
            <v>E3539 (GIF) Sta Eq, Sumas OP-SMC</v>
          </cell>
          <cell r="B4322" t="str">
            <v>E3539 (GIF) Sta Eq, Sumas OP-SMC-1</v>
          </cell>
          <cell r="C4322" t="str">
            <v>403E</v>
          </cell>
          <cell r="E4322">
            <v>43131</v>
          </cell>
          <cell r="F4322">
            <v>3525000</v>
          </cell>
          <cell r="G4322">
            <v>2.0799999999999999E-2</v>
          </cell>
          <cell r="H4322">
            <v>6110.01</v>
          </cell>
          <cell r="I4322">
            <v>3525000</v>
          </cell>
          <cell r="J4322">
            <v>2.0799999999999999E-2</v>
          </cell>
          <cell r="K4322">
            <v>6110</v>
          </cell>
          <cell r="L4322">
            <v>-0.01</v>
          </cell>
        </row>
        <row r="4323">
          <cell r="A4323" t="str">
            <v>E3539 (GIF) Sta Eq, Sumas OP-SMC</v>
          </cell>
          <cell r="B4323" t="str">
            <v>E3539 (GIF) Sta Eq, Sumas OP-SMC-2</v>
          </cell>
          <cell r="C4323" t="str">
            <v>403E</v>
          </cell>
          <cell r="E4323">
            <v>43159</v>
          </cell>
          <cell r="F4323">
            <v>3525000</v>
          </cell>
          <cell r="G4323">
            <v>2.0799999999999999E-2</v>
          </cell>
          <cell r="H4323">
            <v>6110.01</v>
          </cell>
          <cell r="I4323">
            <v>3525000</v>
          </cell>
          <cell r="J4323">
            <v>2.0799999999999999E-2</v>
          </cell>
          <cell r="K4323">
            <v>6110</v>
          </cell>
          <cell r="L4323">
            <v>-0.01</v>
          </cell>
        </row>
        <row r="4324">
          <cell r="A4324" t="str">
            <v>E3539 (GIF) Sta Eq, Sumas OP-SMC</v>
          </cell>
          <cell r="B4324" t="str">
            <v>E3539 (GIF) Sta Eq, Sumas OP-SMC-3</v>
          </cell>
          <cell r="C4324" t="str">
            <v>403E</v>
          </cell>
          <cell r="E4324">
            <v>43190</v>
          </cell>
          <cell r="F4324">
            <v>3525000</v>
          </cell>
          <cell r="G4324">
            <v>2.0799999999999999E-2</v>
          </cell>
          <cell r="H4324">
            <v>6110.01</v>
          </cell>
          <cell r="I4324">
            <v>3525000</v>
          </cell>
          <cell r="J4324">
            <v>2.0799999999999999E-2</v>
          </cell>
          <cell r="K4324">
            <v>6110</v>
          </cell>
          <cell r="L4324">
            <v>-0.01</v>
          </cell>
        </row>
        <row r="4325">
          <cell r="A4325" t="str">
            <v>E3539 (GIF) Sta Eq, Sumas OP-SMC</v>
          </cell>
          <cell r="B4325" t="str">
            <v>E3539 (GIF) Sta Eq, Sumas OP-SMC-4</v>
          </cell>
          <cell r="C4325" t="str">
            <v>403E</v>
          </cell>
          <cell r="E4325">
            <v>43220</v>
          </cell>
          <cell r="F4325">
            <v>3525000</v>
          </cell>
          <cell r="G4325">
            <v>2.0799999999999999E-2</v>
          </cell>
          <cell r="H4325">
            <v>6110.01</v>
          </cell>
          <cell r="I4325">
            <v>3525000</v>
          </cell>
          <cell r="J4325">
            <v>2.0799999999999999E-2</v>
          </cell>
          <cell r="K4325">
            <v>6110</v>
          </cell>
          <cell r="L4325">
            <v>-0.01</v>
          </cell>
        </row>
        <row r="4326">
          <cell r="A4326" t="str">
            <v>E3539 (GIF) Sta Eq, Sumas OP-SMC</v>
          </cell>
          <cell r="B4326" t="str">
            <v>E3539 (GIF) Sta Eq, Sumas OP-SMC-5</v>
          </cell>
          <cell r="C4326" t="str">
            <v>403E</v>
          </cell>
          <cell r="E4326">
            <v>43251</v>
          </cell>
          <cell r="F4326">
            <v>3525000</v>
          </cell>
          <cell r="G4326">
            <v>2.0799999999999999E-2</v>
          </cell>
          <cell r="H4326">
            <v>6110.01</v>
          </cell>
          <cell r="I4326">
            <v>3525000</v>
          </cell>
          <cell r="J4326">
            <v>2.0799999999999999E-2</v>
          </cell>
          <cell r="K4326">
            <v>6110</v>
          </cell>
          <cell r="L4326">
            <v>-0.01</v>
          </cell>
        </row>
        <row r="4327">
          <cell r="A4327" t="str">
            <v>E3539 (GIF) Sta Eq, Sumas OP-SMC</v>
          </cell>
          <cell r="B4327" t="str">
            <v>E3539 (GIF) Sta Eq, Sumas OP-SMC-6</v>
          </cell>
          <cell r="C4327" t="str">
            <v>403E</v>
          </cell>
          <cell r="E4327">
            <v>43281</v>
          </cell>
          <cell r="F4327">
            <v>3525000</v>
          </cell>
          <cell r="G4327">
            <v>2.0799999999999999E-2</v>
          </cell>
          <cell r="H4327">
            <v>6110.01</v>
          </cell>
          <cell r="I4327">
            <v>3525000</v>
          </cell>
          <cell r="J4327">
            <v>2.0799999999999999E-2</v>
          </cell>
          <cell r="K4327">
            <v>6110</v>
          </cell>
          <cell r="L4327">
            <v>-0.01</v>
          </cell>
        </row>
        <row r="4328">
          <cell r="A4328" t="str">
            <v>E3539 (GIF) Sta Eq, Sumas OP-SMC</v>
          </cell>
          <cell r="B4328" t="str">
            <v>E3539 (GIF) Sta Eq, Sumas OP-SMC-7</v>
          </cell>
          <cell r="C4328" t="str">
            <v>403E</v>
          </cell>
          <cell r="E4328">
            <v>43312</v>
          </cell>
          <cell r="F4328">
            <v>3525000</v>
          </cell>
          <cell r="G4328">
            <v>2.0799999999999999E-2</v>
          </cell>
          <cell r="H4328">
            <v>6110.01</v>
          </cell>
          <cell r="I4328">
            <v>3525000</v>
          </cell>
          <cell r="J4328">
            <v>2.0799999999999999E-2</v>
          </cell>
          <cell r="K4328">
            <v>6110</v>
          </cell>
          <cell r="L4328">
            <v>-0.01</v>
          </cell>
        </row>
        <row r="4329">
          <cell r="A4329" t="str">
            <v>E3539 (GIF) Sta Eq, Sumas OP-SMC</v>
          </cell>
          <cell r="B4329" t="str">
            <v>E3539 (GIF) Sta Eq, Sumas OP-SMC-8</v>
          </cell>
          <cell r="C4329" t="str">
            <v>403E</v>
          </cell>
          <cell r="E4329">
            <v>43343</v>
          </cell>
          <cell r="F4329">
            <v>3525000</v>
          </cell>
          <cell r="G4329">
            <v>2.0799999999999999E-2</v>
          </cell>
          <cell r="H4329">
            <v>6110.01</v>
          </cell>
          <cell r="I4329">
            <v>3525000</v>
          </cell>
          <cell r="J4329">
            <v>2.0799999999999999E-2</v>
          </cell>
          <cell r="K4329">
            <v>6110</v>
          </cell>
          <cell r="L4329">
            <v>-0.01</v>
          </cell>
        </row>
        <row r="4330">
          <cell r="A4330" t="str">
            <v>E3539 (GIF) Sta Eq, Sumas OP-SMC</v>
          </cell>
          <cell r="B4330" t="str">
            <v>E3539 (GIF) Sta Eq, Sumas OP-SMC-9</v>
          </cell>
          <cell r="C4330" t="str">
            <v>403E</v>
          </cell>
          <cell r="E4330">
            <v>43373</v>
          </cell>
          <cell r="F4330">
            <v>3525000</v>
          </cell>
          <cell r="G4330">
            <v>2.0799999999999999E-2</v>
          </cell>
          <cell r="H4330">
            <v>6110.01</v>
          </cell>
          <cell r="I4330">
            <v>3525000</v>
          </cell>
          <cell r="J4330">
            <v>2.0799999999999999E-2</v>
          </cell>
          <cell r="K4330">
            <v>6110</v>
          </cell>
          <cell r="L4330">
            <v>-0.01</v>
          </cell>
        </row>
        <row r="4331">
          <cell r="A4331" t="str">
            <v>E3539 (GIF) Sta Eq, Sumas OP-SMC</v>
          </cell>
          <cell r="B4331" t="str">
            <v>E3539 (GIF) Sta Eq, Sumas OP-SMC-10</v>
          </cell>
          <cell r="C4331" t="str">
            <v>403E</v>
          </cell>
          <cell r="E4331">
            <v>43404</v>
          </cell>
          <cell r="F4331">
            <v>3525000</v>
          </cell>
          <cell r="G4331">
            <v>2.0799999999999999E-2</v>
          </cell>
          <cell r="H4331">
            <v>6110.01</v>
          </cell>
          <cell r="I4331">
            <v>3525000</v>
          </cell>
          <cell r="J4331">
            <v>2.0799999999999999E-2</v>
          </cell>
          <cell r="K4331">
            <v>6110</v>
          </cell>
          <cell r="L4331">
            <v>-0.01</v>
          </cell>
        </row>
        <row r="4332">
          <cell r="A4332" t="str">
            <v>E3539 (GIF) Sta Eq, Sumas OP-SMC</v>
          </cell>
          <cell r="B4332" t="str">
            <v>E3539 (GIF) Sta Eq, Sumas OP-SMC-11</v>
          </cell>
          <cell r="C4332" t="str">
            <v>403E</v>
          </cell>
          <cell r="E4332">
            <v>43434</v>
          </cell>
          <cell r="F4332">
            <v>3525000</v>
          </cell>
          <cell r="G4332">
            <v>2.0799999999999999E-2</v>
          </cell>
          <cell r="H4332">
            <v>6110.01</v>
          </cell>
          <cell r="I4332">
            <v>3525000</v>
          </cell>
          <cell r="J4332">
            <v>2.0799999999999999E-2</v>
          </cell>
          <cell r="K4332">
            <v>6110</v>
          </cell>
          <cell r="L4332">
            <v>-0.01</v>
          </cell>
        </row>
        <row r="4333">
          <cell r="A4333" t="str">
            <v>E3539 (GIF) Sta Eq, Sumas OP-SMC</v>
          </cell>
          <cell r="B4333" t="str">
            <v>E3539 (GIF) Sta Eq, Sumas OP-SMC-12</v>
          </cell>
          <cell r="C4333" t="str">
            <v>403E</v>
          </cell>
          <cell r="E4333">
            <v>43465</v>
          </cell>
          <cell r="F4333">
            <v>3525000</v>
          </cell>
          <cell r="G4333">
            <v>2.0799999999999999E-2</v>
          </cell>
          <cell r="H4333">
            <v>6110.01</v>
          </cell>
          <cell r="I4333">
            <v>3525000</v>
          </cell>
          <cell r="J4333">
            <v>2.0799999999999999E-2</v>
          </cell>
          <cell r="K4333">
            <v>6110</v>
          </cell>
          <cell r="L4333">
            <v>-0.01</v>
          </cell>
        </row>
        <row r="4334">
          <cell r="A4334" t="str">
            <v>E3539 (GIF) Sta Eq, Sumas OP-SMC Total</v>
          </cell>
          <cell r="C4334" t="str">
            <v>ETSM</v>
          </cell>
          <cell r="E4334" t="str">
            <v>Total</v>
          </cell>
          <cell r="F4334"/>
          <cell r="G4334"/>
          <cell r="H4334">
            <v>73320.12000000001</v>
          </cell>
          <cell r="I4334"/>
          <cell r="J4334">
            <v>0</v>
          </cell>
          <cell r="K4334">
            <v>73320</v>
          </cell>
          <cell r="L4334">
            <v>-0.12</v>
          </cell>
        </row>
        <row r="4335">
          <cell r="A4335" t="str">
            <v>E3539 (GIF) Sta Eq, Terrell</v>
          </cell>
          <cell r="B4335" t="str">
            <v>E3539 (GIF) Sta Eq, Terrell-1</v>
          </cell>
          <cell r="C4335" t="str">
            <v>403E</v>
          </cell>
          <cell r="E4335">
            <v>43131</v>
          </cell>
          <cell r="F4335">
            <v>136831.13</v>
          </cell>
          <cell r="G4335">
            <v>2.0799999999999999E-2</v>
          </cell>
          <cell r="H4335">
            <v>237.17999999999998</v>
          </cell>
          <cell r="I4335">
            <v>136831.13</v>
          </cell>
          <cell r="J4335">
            <v>2.0799999999999999E-2</v>
          </cell>
          <cell r="K4335">
            <v>237.17395866666666</v>
          </cell>
          <cell r="L4335">
            <v>-0.01</v>
          </cell>
        </row>
        <row r="4336">
          <cell r="A4336" t="str">
            <v>E3539 (GIF) Sta Eq, Terrell</v>
          </cell>
          <cell r="B4336" t="str">
            <v>E3539 (GIF) Sta Eq, Terrell-2</v>
          </cell>
          <cell r="C4336" t="str">
            <v>403E</v>
          </cell>
          <cell r="E4336">
            <v>43159</v>
          </cell>
          <cell r="F4336">
            <v>136831.13</v>
          </cell>
          <cell r="G4336">
            <v>2.0799999999999999E-2</v>
          </cell>
          <cell r="H4336">
            <v>237.17999999999998</v>
          </cell>
          <cell r="I4336">
            <v>136831.13</v>
          </cell>
          <cell r="J4336">
            <v>2.0799999999999999E-2</v>
          </cell>
          <cell r="K4336">
            <v>237.17395866666666</v>
          </cell>
          <cell r="L4336">
            <v>-0.01</v>
          </cell>
        </row>
        <row r="4337">
          <cell r="A4337" t="str">
            <v>E3539 (GIF) Sta Eq, Terrell</v>
          </cell>
          <cell r="B4337" t="str">
            <v>E3539 (GIF) Sta Eq, Terrell-3</v>
          </cell>
          <cell r="C4337" t="str">
            <v>403E</v>
          </cell>
          <cell r="E4337">
            <v>43190</v>
          </cell>
          <cell r="F4337">
            <v>136831.13</v>
          </cell>
          <cell r="G4337">
            <v>2.0799999999999999E-2</v>
          </cell>
          <cell r="H4337">
            <v>237.17999999999998</v>
          </cell>
          <cell r="I4337">
            <v>136831.13</v>
          </cell>
          <cell r="J4337">
            <v>2.0799999999999999E-2</v>
          </cell>
          <cell r="K4337">
            <v>237.17395866666666</v>
          </cell>
          <cell r="L4337">
            <v>-0.01</v>
          </cell>
        </row>
        <row r="4338">
          <cell r="A4338" t="str">
            <v>E3539 (GIF) Sta Eq, Terrell</v>
          </cell>
          <cell r="B4338" t="str">
            <v>E3539 (GIF) Sta Eq, Terrell-4</v>
          </cell>
          <cell r="C4338" t="str">
            <v>403E</v>
          </cell>
          <cell r="E4338">
            <v>43220</v>
          </cell>
          <cell r="F4338">
            <v>136831.13</v>
          </cell>
          <cell r="G4338">
            <v>2.0799999999999999E-2</v>
          </cell>
          <cell r="H4338">
            <v>237.17999999999998</v>
          </cell>
          <cell r="I4338">
            <v>136831.13</v>
          </cell>
          <cell r="J4338">
            <v>2.0799999999999999E-2</v>
          </cell>
          <cell r="K4338">
            <v>237.17395866666666</v>
          </cell>
          <cell r="L4338">
            <v>-0.01</v>
          </cell>
        </row>
        <row r="4339">
          <cell r="A4339" t="str">
            <v>E3539 (GIF) Sta Eq, Terrell</v>
          </cell>
          <cell r="B4339" t="str">
            <v>E3539 (GIF) Sta Eq, Terrell-5</v>
          </cell>
          <cell r="C4339" t="str">
            <v>403E</v>
          </cell>
          <cell r="E4339">
            <v>43251</v>
          </cell>
          <cell r="F4339">
            <v>136831.13</v>
          </cell>
          <cell r="G4339">
            <v>2.0799999999999999E-2</v>
          </cell>
          <cell r="H4339">
            <v>237.17999999999998</v>
          </cell>
          <cell r="I4339">
            <v>136831.13</v>
          </cell>
          <cell r="J4339">
            <v>2.0799999999999999E-2</v>
          </cell>
          <cell r="K4339">
            <v>237.17395866666666</v>
          </cell>
          <cell r="L4339">
            <v>-0.01</v>
          </cell>
        </row>
        <row r="4340">
          <cell r="A4340" t="str">
            <v>E3539 (GIF) Sta Eq, Terrell</v>
          </cell>
          <cell r="B4340" t="str">
            <v>E3539 (GIF) Sta Eq, Terrell-6</v>
          </cell>
          <cell r="C4340" t="str">
            <v>403E</v>
          </cell>
          <cell r="E4340">
            <v>43281</v>
          </cell>
          <cell r="F4340">
            <v>136831.13</v>
          </cell>
          <cell r="G4340">
            <v>2.0799999999999999E-2</v>
          </cell>
          <cell r="H4340">
            <v>237.17999999999998</v>
          </cell>
          <cell r="I4340">
            <v>136831.13</v>
          </cell>
          <cell r="J4340">
            <v>2.0799999999999999E-2</v>
          </cell>
          <cell r="K4340">
            <v>237.17395866666666</v>
          </cell>
          <cell r="L4340">
            <v>-0.01</v>
          </cell>
        </row>
        <row r="4341">
          <cell r="A4341" t="str">
            <v>E3539 (GIF) Sta Eq, Terrell</v>
          </cell>
          <cell r="B4341" t="str">
            <v>E3539 (GIF) Sta Eq, Terrell-7</v>
          </cell>
          <cell r="C4341" t="str">
            <v>403E</v>
          </cell>
          <cell r="E4341">
            <v>43312</v>
          </cell>
          <cell r="F4341">
            <v>136831.13</v>
          </cell>
          <cell r="G4341">
            <v>2.0799999999999999E-2</v>
          </cell>
          <cell r="H4341">
            <v>237.17999999999998</v>
          </cell>
          <cell r="I4341">
            <v>136831.13</v>
          </cell>
          <cell r="J4341">
            <v>2.0799999999999999E-2</v>
          </cell>
          <cell r="K4341">
            <v>237.17395866666666</v>
          </cell>
          <cell r="L4341">
            <v>-0.01</v>
          </cell>
        </row>
        <row r="4342">
          <cell r="A4342" t="str">
            <v>E3539 (GIF) Sta Eq, Terrell</v>
          </cell>
          <cell r="B4342" t="str">
            <v>E3539 (GIF) Sta Eq, Terrell-8</v>
          </cell>
          <cell r="C4342" t="str">
            <v>403E</v>
          </cell>
          <cell r="E4342">
            <v>43343</v>
          </cell>
          <cell r="F4342">
            <v>136831.13</v>
          </cell>
          <cell r="G4342">
            <v>2.0799999999999999E-2</v>
          </cell>
          <cell r="H4342">
            <v>237.17999999999998</v>
          </cell>
          <cell r="I4342">
            <v>136831.13</v>
          </cell>
          <cell r="J4342">
            <v>2.0799999999999999E-2</v>
          </cell>
          <cell r="K4342">
            <v>237.17395866666666</v>
          </cell>
          <cell r="L4342">
            <v>-0.01</v>
          </cell>
        </row>
        <row r="4343">
          <cell r="A4343" t="str">
            <v>E3539 (GIF) Sta Eq, Terrell</v>
          </cell>
          <cell r="B4343" t="str">
            <v>E3539 (GIF) Sta Eq, Terrell-9</v>
          </cell>
          <cell r="C4343" t="str">
            <v>403E</v>
          </cell>
          <cell r="E4343">
            <v>43373</v>
          </cell>
          <cell r="F4343">
            <v>136831.13</v>
          </cell>
          <cell r="G4343">
            <v>2.0799999999999999E-2</v>
          </cell>
          <cell r="H4343">
            <v>237.17999999999998</v>
          </cell>
          <cell r="I4343">
            <v>136831.13</v>
          </cell>
          <cell r="J4343">
            <v>2.0799999999999999E-2</v>
          </cell>
          <cell r="K4343">
            <v>237.17395866666666</v>
          </cell>
          <cell r="L4343">
            <v>-0.01</v>
          </cell>
        </row>
        <row r="4344">
          <cell r="A4344" t="str">
            <v>E3539 (GIF) Sta Eq, Terrell</v>
          </cell>
          <cell r="B4344" t="str">
            <v>E3539 (GIF) Sta Eq, Terrell-10</v>
          </cell>
          <cell r="C4344" t="str">
            <v>403E</v>
          </cell>
          <cell r="E4344">
            <v>43404</v>
          </cell>
          <cell r="F4344">
            <v>136831.13</v>
          </cell>
          <cell r="G4344">
            <v>2.0799999999999999E-2</v>
          </cell>
          <cell r="H4344">
            <v>237.17999999999998</v>
          </cell>
          <cell r="I4344">
            <v>136831.13</v>
          </cell>
          <cell r="J4344">
            <v>2.0799999999999999E-2</v>
          </cell>
          <cell r="K4344">
            <v>237.17395866666666</v>
          </cell>
          <cell r="L4344">
            <v>-0.01</v>
          </cell>
        </row>
        <row r="4345">
          <cell r="A4345" t="str">
            <v>E3539 (GIF) Sta Eq, Terrell</v>
          </cell>
          <cell r="B4345" t="str">
            <v>E3539 (GIF) Sta Eq, Terrell-11</v>
          </cell>
          <cell r="C4345" t="str">
            <v>403E</v>
          </cell>
          <cell r="E4345">
            <v>43434</v>
          </cell>
          <cell r="F4345">
            <v>136831.13</v>
          </cell>
          <cell r="G4345">
            <v>2.0799999999999999E-2</v>
          </cell>
          <cell r="H4345">
            <v>237.17999999999998</v>
          </cell>
          <cell r="I4345">
            <v>136831.13</v>
          </cell>
          <cell r="J4345">
            <v>2.0799999999999999E-2</v>
          </cell>
          <cell r="K4345">
            <v>237.17395866666666</v>
          </cell>
          <cell r="L4345">
            <v>-0.01</v>
          </cell>
        </row>
        <row r="4346">
          <cell r="A4346" t="str">
            <v>E3539 (GIF) Sta Eq, Terrell</v>
          </cell>
          <cell r="B4346" t="str">
            <v>E3539 (GIF) Sta Eq, Terrell-12</v>
          </cell>
          <cell r="C4346" t="str">
            <v>403E</v>
          </cell>
          <cell r="E4346">
            <v>43465</v>
          </cell>
          <cell r="F4346">
            <v>136831.13</v>
          </cell>
          <cell r="G4346">
            <v>2.0799999999999999E-2</v>
          </cell>
          <cell r="H4346">
            <v>237.17999999999998</v>
          </cell>
          <cell r="I4346">
            <v>136831.13</v>
          </cell>
          <cell r="J4346">
            <v>2.0799999999999999E-2</v>
          </cell>
          <cell r="K4346">
            <v>237.17395866666666</v>
          </cell>
          <cell r="L4346">
            <v>-0.01</v>
          </cell>
        </row>
        <row r="4347">
          <cell r="A4347" t="str">
            <v>E3539 (GIF) Sta Eq, Terrell Total</v>
          </cell>
          <cell r="C4347" t="str">
            <v>ETSM</v>
          </cell>
          <cell r="E4347" t="str">
            <v>Total</v>
          </cell>
          <cell r="F4347"/>
          <cell r="G4347"/>
          <cell r="H4347">
            <v>2846.1599999999994</v>
          </cell>
          <cell r="I4347"/>
          <cell r="J4347">
            <v>0</v>
          </cell>
          <cell r="K4347">
            <v>2846.0875040000005</v>
          </cell>
          <cell r="L4347">
            <v>-7.0000000000000007E-2</v>
          </cell>
        </row>
        <row r="4348">
          <cell r="A4348" t="str">
            <v>E3539 (GIF) Sta Eq, Texaco West</v>
          </cell>
          <cell r="B4348" t="str">
            <v>E3539 (GIF) Sta Eq, Texaco West-1</v>
          </cell>
          <cell r="C4348" t="str">
            <v>403E</v>
          </cell>
          <cell r="E4348">
            <v>43131</v>
          </cell>
          <cell r="F4348">
            <v>13112.67</v>
          </cell>
          <cell r="G4348">
            <v>2.0799999999999999E-2</v>
          </cell>
          <cell r="H4348">
            <v>22.73</v>
          </cell>
          <cell r="I4348">
            <v>13112.67</v>
          </cell>
          <cell r="J4348">
            <v>2.0799999999999999E-2</v>
          </cell>
          <cell r="K4348">
            <v>22.728628</v>
          </cell>
          <cell r="L4348">
            <v>0</v>
          </cell>
        </row>
        <row r="4349">
          <cell r="A4349" t="str">
            <v>E3539 (GIF) Sta Eq, Texaco West</v>
          </cell>
          <cell r="B4349" t="str">
            <v>E3539 (GIF) Sta Eq, Texaco West-2</v>
          </cell>
          <cell r="C4349" t="str">
            <v>403E</v>
          </cell>
          <cell r="E4349">
            <v>43159</v>
          </cell>
          <cell r="F4349">
            <v>13112.67</v>
          </cell>
          <cell r="G4349">
            <v>2.0799999999999999E-2</v>
          </cell>
          <cell r="H4349">
            <v>22.73</v>
          </cell>
          <cell r="I4349">
            <v>13112.67</v>
          </cell>
          <cell r="J4349">
            <v>2.0799999999999999E-2</v>
          </cell>
          <cell r="K4349">
            <v>22.728628</v>
          </cell>
          <cell r="L4349">
            <v>0</v>
          </cell>
        </row>
        <row r="4350">
          <cell r="A4350" t="str">
            <v>E3539 (GIF) Sta Eq, Texaco West</v>
          </cell>
          <cell r="B4350" t="str">
            <v>E3539 (GIF) Sta Eq, Texaco West-3</v>
          </cell>
          <cell r="C4350" t="str">
            <v>403E</v>
          </cell>
          <cell r="E4350">
            <v>43190</v>
          </cell>
          <cell r="F4350">
            <v>13112.67</v>
          </cell>
          <cell r="G4350">
            <v>2.0799999999999999E-2</v>
          </cell>
          <cell r="H4350">
            <v>22.73</v>
          </cell>
          <cell r="I4350">
            <v>13112.67</v>
          </cell>
          <cell r="J4350">
            <v>2.0799999999999999E-2</v>
          </cell>
          <cell r="K4350">
            <v>22.728628</v>
          </cell>
          <cell r="L4350">
            <v>0</v>
          </cell>
        </row>
        <row r="4351">
          <cell r="A4351" t="str">
            <v>E3539 (GIF) Sta Eq, Texaco West</v>
          </cell>
          <cell r="B4351" t="str">
            <v>E3539 (GIF) Sta Eq, Texaco West-4</v>
          </cell>
          <cell r="C4351" t="str">
            <v>403E</v>
          </cell>
          <cell r="E4351">
            <v>43220</v>
          </cell>
          <cell r="F4351">
            <v>13112.67</v>
          </cell>
          <cell r="G4351">
            <v>2.0799999999999999E-2</v>
          </cell>
          <cell r="H4351">
            <v>22.73</v>
          </cell>
          <cell r="I4351">
            <v>13112.67</v>
          </cell>
          <cell r="J4351">
            <v>2.0799999999999999E-2</v>
          </cell>
          <cell r="K4351">
            <v>22.728628</v>
          </cell>
          <cell r="L4351">
            <v>0</v>
          </cell>
        </row>
        <row r="4352">
          <cell r="A4352" t="str">
            <v>E3539 (GIF) Sta Eq, Texaco West</v>
          </cell>
          <cell r="B4352" t="str">
            <v>E3539 (GIF) Sta Eq, Texaco West-5</v>
          </cell>
          <cell r="C4352" t="str">
            <v>403E</v>
          </cell>
          <cell r="E4352">
            <v>43251</v>
          </cell>
          <cell r="F4352">
            <v>13112.67</v>
          </cell>
          <cell r="G4352">
            <v>2.0799999999999999E-2</v>
          </cell>
          <cell r="H4352">
            <v>22.73</v>
          </cell>
          <cell r="I4352">
            <v>13112.67</v>
          </cell>
          <cell r="J4352">
            <v>2.0799999999999999E-2</v>
          </cell>
          <cell r="K4352">
            <v>22.728628</v>
          </cell>
          <cell r="L4352">
            <v>0</v>
          </cell>
        </row>
        <row r="4353">
          <cell r="A4353" t="str">
            <v>E3539 (GIF) Sta Eq, Texaco West</v>
          </cell>
          <cell r="B4353" t="str">
            <v>E3539 (GIF) Sta Eq, Texaco West-6</v>
          </cell>
          <cell r="C4353" t="str">
            <v>403E</v>
          </cell>
          <cell r="E4353">
            <v>43281</v>
          </cell>
          <cell r="F4353">
            <v>13112.67</v>
          </cell>
          <cell r="G4353">
            <v>2.0799999999999999E-2</v>
          </cell>
          <cell r="H4353">
            <v>22.73</v>
          </cell>
          <cell r="I4353">
            <v>13112.67</v>
          </cell>
          <cell r="J4353">
            <v>2.0799999999999999E-2</v>
          </cell>
          <cell r="K4353">
            <v>22.728628</v>
          </cell>
          <cell r="L4353">
            <v>0</v>
          </cell>
        </row>
        <row r="4354">
          <cell r="A4354" t="str">
            <v>E3539 (GIF) Sta Eq, Texaco West</v>
          </cell>
          <cell r="B4354" t="str">
            <v>E3539 (GIF) Sta Eq, Texaco West-7</v>
          </cell>
          <cell r="C4354" t="str">
            <v>403E</v>
          </cell>
          <cell r="E4354">
            <v>43312</v>
          </cell>
          <cell r="F4354">
            <v>13112.67</v>
          </cell>
          <cell r="G4354">
            <v>2.0799999999999999E-2</v>
          </cell>
          <cell r="H4354">
            <v>22.73</v>
          </cell>
          <cell r="I4354">
            <v>13112.67</v>
          </cell>
          <cell r="J4354">
            <v>2.0799999999999999E-2</v>
          </cell>
          <cell r="K4354">
            <v>22.728628</v>
          </cell>
          <cell r="L4354">
            <v>0</v>
          </cell>
        </row>
        <row r="4355">
          <cell r="A4355" t="str">
            <v>E3539 (GIF) Sta Eq, Texaco West</v>
          </cell>
          <cell r="B4355" t="str">
            <v>E3539 (GIF) Sta Eq, Texaco West-8</v>
          </cell>
          <cell r="C4355" t="str">
            <v>403E</v>
          </cell>
          <cell r="E4355">
            <v>43343</v>
          </cell>
          <cell r="F4355">
            <v>13112.67</v>
          </cell>
          <cell r="G4355">
            <v>2.0799999999999999E-2</v>
          </cell>
          <cell r="H4355">
            <v>22.73</v>
          </cell>
          <cell r="I4355">
            <v>13112.67</v>
          </cell>
          <cell r="J4355">
            <v>2.0799999999999999E-2</v>
          </cell>
          <cell r="K4355">
            <v>22.728628</v>
          </cell>
          <cell r="L4355">
            <v>0</v>
          </cell>
        </row>
        <row r="4356">
          <cell r="A4356" t="str">
            <v>E3539 (GIF) Sta Eq, Texaco West</v>
          </cell>
          <cell r="B4356" t="str">
            <v>E3539 (GIF) Sta Eq, Texaco West-9</v>
          </cell>
          <cell r="C4356" t="str">
            <v>403E</v>
          </cell>
          <cell r="E4356">
            <v>43373</v>
          </cell>
          <cell r="F4356">
            <v>13112.67</v>
          </cell>
          <cell r="G4356">
            <v>2.0799999999999999E-2</v>
          </cell>
          <cell r="H4356">
            <v>22.73</v>
          </cell>
          <cell r="I4356">
            <v>13112.67</v>
          </cell>
          <cell r="J4356">
            <v>2.0799999999999999E-2</v>
          </cell>
          <cell r="K4356">
            <v>22.728628</v>
          </cell>
          <cell r="L4356">
            <v>0</v>
          </cell>
        </row>
        <row r="4357">
          <cell r="A4357" t="str">
            <v>E3539 (GIF) Sta Eq, Texaco West</v>
          </cell>
          <cell r="B4357" t="str">
            <v>E3539 (GIF) Sta Eq, Texaco West-10</v>
          </cell>
          <cell r="C4357" t="str">
            <v>403E</v>
          </cell>
          <cell r="E4357">
            <v>43404</v>
          </cell>
          <cell r="F4357">
            <v>13112.67</v>
          </cell>
          <cell r="G4357">
            <v>2.0799999999999999E-2</v>
          </cell>
          <cell r="H4357">
            <v>22.73</v>
          </cell>
          <cell r="I4357">
            <v>13112.67</v>
          </cell>
          <cell r="J4357">
            <v>2.0799999999999999E-2</v>
          </cell>
          <cell r="K4357">
            <v>22.728628</v>
          </cell>
          <cell r="L4357">
            <v>0</v>
          </cell>
        </row>
        <row r="4358">
          <cell r="A4358" t="str">
            <v>E3539 (GIF) Sta Eq, Texaco West</v>
          </cell>
          <cell r="B4358" t="str">
            <v>E3539 (GIF) Sta Eq, Texaco West-11</v>
          </cell>
          <cell r="C4358" t="str">
            <v>403E</v>
          </cell>
          <cell r="E4358">
            <v>43434</v>
          </cell>
          <cell r="F4358">
            <v>13112.67</v>
          </cell>
          <cell r="G4358">
            <v>2.0799999999999999E-2</v>
          </cell>
          <cell r="H4358">
            <v>22.73</v>
          </cell>
          <cell r="I4358">
            <v>13112.67</v>
          </cell>
          <cell r="J4358">
            <v>2.0799999999999999E-2</v>
          </cell>
          <cell r="K4358">
            <v>22.728628</v>
          </cell>
          <cell r="L4358">
            <v>0</v>
          </cell>
        </row>
        <row r="4359">
          <cell r="A4359" t="str">
            <v>E3539 (GIF) Sta Eq, Texaco West</v>
          </cell>
          <cell r="B4359" t="str">
            <v>E3539 (GIF) Sta Eq, Texaco West-12</v>
          </cell>
          <cell r="C4359" t="str">
            <v>403E</v>
          </cell>
          <cell r="E4359">
            <v>43465</v>
          </cell>
          <cell r="F4359">
            <v>13112.67</v>
          </cell>
          <cell r="G4359">
            <v>2.0799999999999999E-2</v>
          </cell>
          <cell r="H4359">
            <v>22.73</v>
          </cell>
          <cell r="I4359">
            <v>13112.67</v>
          </cell>
          <cell r="J4359">
            <v>2.0799999999999999E-2</v>
          </cell>
          <cell r="K4359">
            <v>22.728628</v>
          </cell>
          <cell r="L4359">
            <v>0</v>
          </cell>
        </row>
        <row r="4360">
          <cell r="A4360" t="str">
            <v>E3539 (GIF) Sta Eq, Texaco West Total</v>
          </cell>
          <cell r="C4360" t="str">
            <v>ETSM</v>
          </cell>
          <cell r="E4360" t="str">
            <v>Total</v>
          </cell>
          <cell r="F4360"/>
          <cell r="G4360"/>
          <cell r="H4360">
            <v>272.75999999999993</v>
          </cell>
          <cell r="I4360"/>
          <cell r="J4360">
            <v>0</v>
          </cell>
          <cell r="K4360">
            <v>272.74353600000006</v>
          </cell>
          <cell r="L4360">
            <v>-0.02</v>
          </cell>
        </row>
        <row r="4361">
          <cell r="A4361" t="str">
            <v>E3539 (GIF) Sta Eq, Upper Baker</v>
          </cell>
          <cell r="B4361" t="str">
            <v>E3539 (GIF) Sta Eq, Upper Baker-1</v>
          </cell>
          <cell r="C4361" t="str">
            <v>403E</v>
          </cell>
          <cell r="E4361">
            <v>43131</v>
          </cell>
          <cell r="F4361">
            <v>2705503.41</v>
          </cell>
          <cell r="G4361">
            <v>2.0799999999999999E-2</v>
          </cell>
          <cell r="H4361">
            <v>4689.54</v>
          </cell>
          <cell r="I4361">
            <v>2705503.41</v>
          </cell>
          <cell r="J4361">
            <v>2.0799999999999999E-2</v>
          </cell>
          <cell r="K4361">
            <v>4689.5392440000005</v>
          </cell>
          <cell r="L4361">
            <v>0</v>
          </cell>
        </row>
        <row r="4362">
          <cell r="A4362" t="str">
            <v>E3539 (GIF) Sta Eq, Upper Baker</v>
          </cell>
          <cell r="B4362" t="str">
            <v>E3539 (GIF) Sta Eq, Upper Baker-2</v>
          </cell>
          <cell r="C4362" t="str">
            <v>403E</v>
          </cell>
          <cell r="E4362">
            <v>43159</v>
          </cell>
          <cell r="F4362">
            <v>2705503.41</v>
          </cell>
          <cell r="G4362">
            <v>2.0799999999999999E-2</v>
          </cell>
          <cell r="H4362">
            <v>4689.54</v>
          </cell>
          <cell r="I4362">
            <v>2705503.41</v>
          </cell>
          <cell r="J4362">
            <v>2.0799999999999999E-2</v>
          </cell>
          <cell r="K4362">
            <v>4689.5392440000005</v>
          </cell>
          <cell r="L4362">
            <v>0</v>
          </cell>
        </row>
        <row r="4363">
          <cell r="A4363" t="str">
            <v>E3539 (GIF) Sta Eq, Upper Baker</v>
          </cell>
          <cell r="B4363" t="str">
            <v>E3539 (GIF) Sta Eq, Upper Baker-3</v>
          </cell>
          <cell r="C4363" t="str">
            <v>403E</v>
          </cell>
          <cell r="E4363">
            <v>43190</v>
          </cell>
          <cell r="F4363">
            <v>2705503.41</v>
          </cell>
          <cell r="G4363">
            <v>2.0799999999999999E-2</v>
          </cell>
          <cell r="H4363">
            <v>4689.54</v>
          </cell>
          <cell r="I4363">
            <v>2705503.41</v>
          </cell>
          <cell r="J4363">
            <v>2.0799999999999999E-2</v>
          </cell>
          <cell r="K4363">
            <v>4689.5392440000005</v>
          </cell>
          <cell r="L4363">
            <v>0</v>
          </cell>
        </row>
        <row r="4364">
          <cell r="A4364" t="str">
            <v>E3539 (GIF) Sta Eq, Upper Baker</v>
          </cell>
          <cell r="B4364" t="str">
            <v>E3539 (GIF) Sta Eq, Upper Baker-4</v>
          </cell>
          <cell r="C4364" t="str">
            <v>403E</v>
          </cell>
          <cell r="E4364">
            <v>43220</v>
          </cell>
          <cell r="F4364">
            <v>2705503.41</v>
          </cell>
          <cell r="G4364">
            <v>2.0799999999999999E-2</v>
          </cell>
          <cell r="H4364">
            <v>4689.54</v>
          </cell>
          <cell r="I4364">
            <v>2705503.41</v>
          </cell>
          <cell r="J4364">
            <v>2.0799999999999999E-2</v>
          </cell>
          <cell r="K4364">
            <v>4689.5392440000005</v>
          </cell>
          <cell r="L4364">
            <v>0</v>
          </cell>
        </row>
        <row r="4365">
          <cell r="A4365" t="str">
            <v>E3539 (GIF) Sta Eq, Upper Baker</v>
          </cell>
          <cell r="B4365" t="str">
            <v>E3539 (GIF) Sta Eq, Upper Baker-5</v>
          </cell>
          <cell r="C4365" t="str">
            <v>403E</v>
          </cell>
          <cell r="E4365">
            <v>43251</v>
          </cell>
          <cell r="F4365">
            <v>2705503.41</v>
          </cell>
          <cell r="G4365">
            <v>2.0799999999999999E-2</v>
          </cell>
          <cell r="H4365">
            <v>4689.54</v>
          </cell>
          <cell r="I4365">
            <v>2705503.41</v>
          </cell>
          <cell r="J4365">
            <v>2.0799999999999999E-2</v>
          </cell>
          <cell r="K4365">
            <v>4689.5392440000005</v>
          </cell>
          <cell r="L4365">
            <v>0</v>
          </cell>
        </row>
        <row r="4366">
          <cell r="A4366" t="str">
            <v>E3539 (GIF) Sta Eq, Upper Baker</v>
          </cell>
          <cell r="B4366" t="str">
            <v>E3539 (GIF) Sta Eq, Upper Baker-6</v>
          </cell>
          <cell r="C4366" t="str">
            <v>403E</v>
          </cell>
          <cell r="E4366">
            <v>43281</v>
          </cell>
          <cell r="F4366">
            <v>2705503.41</v>
          </cell>
          <cell r="G4366">
            <v>2.0799999999999999E-2</v>
          </cell>
          <cell r="H4366">
            <v>4689.54</v>
          </cell>
          <cell r="I4366">
            <v>2705503.41</v>
          </cell>
          <cell r="J4366">
            <v>2.0799999999999999E-2</v>
          </cell>
          <cell r="K4366">
            <v>4689.5392440000005</v>
          </cell>
          <cell r="L4366">
            <v>0</v>
          </cell>
        </row>
        <row r="4367">
          <cell r="A4367" t="str">
            <v>E3539 (GIF) Sta Eq, Upper Baker</v>
          </cell>
          <cell r="B4367" t="str">
            <v>E3539 (GIF) Sta Eq, Upper Baker-7</v>
          </cell>
          <cell r="C4367" t="str">
            <v>403E</v>
          </cell>
          <cell r="E4367">
            <v>43312</v>
          </cell>
          <cell r="F4367">
            <v>2705503.41</v>
          </cell>
          <cell r="G4367">
            <v>2.0799999999999999E-2</v>
          </cell>
          <cell r="H4367">
            <v>4689.54</v>
          </cell>
          <cell r="I4367">
            <v>2705503.41</v>
          </cell>
          <cell r="J4367">
            <v>2.0799999999999999E-2</v>
          </cell>
          <cell r="K4367">
            <v>4689.5392440000005</v>
          </cell>
          <cell r="L4367">
            <v>0</v>
          </cell>
        </row>
        <row r="4368">
          <cell r="A4368" t="str">
            <v>E3539 (GIF) Sta Eq, Upper Baker</v>
          </cell>
          <cell r="B4368" t="str">
            <v>E3539 (GIF) Sta Eq, Upper Baker-8</v>
          </cell>
          <cell r="C4368" t="str">
            <v>403E</v>
          </cell>
          <cell r="E4368">
            <v>43343</v>
          </cell>
          <cell r="F4368">
            <v>2705503.41</v>
          </cell>
          <cell r="G4368">
            <v>2.0799999999999999E-2</v>
          </cell>
          <cell r="H4368">
            <v>4689.54</v>
          </cell>
          <cell r="I4368">
            <v>2705503.41</v>
          </cell>
          <cell r="J4368">
            <v>2.0799999999999999E-2</v>
          </cell>
          <cell r="K4368">
            <v>4689.5392440000005</v>
          </cell>
          <cell r="L4368">
            <v>0</v>
          </cell>
        </row>
        <row r="4369">
          <cell r="A4369" t="str">
            <v>E3539 (GIF) Sta Eq, Upper Baker</v>
          </cell>
          <cell r="B4369" t="str">
            <v>E3539 (GIF) Sta Eq, Upper Baker-9</v>
          </cell>
          <cell r="C4369" t="str">
            <v>403E</v>
          </cell>
          <cell r="E4369">
            <v>43373</v>
          </cell>
          <cell r="F4369">
            <v>2705503.41</v>
          </cell>
          <cell r="G4369">
            <v>2.0799999999999999E-2</v>
          </cell>
          <cell r="H4369">
            <v>4689.54</v>
          </cell>
          <cell r="I4369">
            <v>2705503.41</v>
          </cell>
          <cell r="J4369">
            <v>2.0799999999999999E-2</v>
          </cell>
          <cell r="K4369">
            <v>4689.5392440000005</v>
          </cell>
          <cell r="L4369">
            <v>0</v>
          </cell>
        </row>
        <row r="4370">
          <cell r="A4370" t="str">
            <v>E3539 (GIF) Sta Eq, Upper Baker</v>
          </cell>
          <cell r="B4370" t="str">
            <v>E3539 (GIF) Sta Eq, Upper Baker-10</v>
          </cell>
          <cell r="C4370" t="str">
            <v>403E</v>
          </cell>
          <cell r="E4370">
            <v>43404</v>
          </cell>
          <cell r="F4370">
            <v>2705503.41</v>
          </cell>
          <cell r="G4370">
            <v>2.0799999999999999E-2</v>
          </cell>
          <cell r="H4370">
            <v>4689.54</v>
          </cell>
          <cell r="I4370">
            <v>2705503.41</v>
          </cell>
          <cell r="J4370">
            <v>2.0799999999999999E-2</v>
          </cell>
          <cell r="K4370">
            <v>4689.5392440000005</v>
          </cell>
          <cell r="L4370">
            <v>0</v>
          </cell>
        </row>
        <row r="4371">
          <cell r="A4371" t="str">
            <v>E3539 (GIF) Sta Eq, Upper Baker</v>
          </cell>
          <cell r="B4371" t="str">
            <v>E3539 (GIF) Sta Eq, Upper Baker-11</v>
          </cell>
          <cell r="C4371" t="str">
            <v>403E</v>
          </cell>
          <cell r="E4371">
            <v>43434</v>
          </cell>
          <cell r="F4371">
            <v>2705503.41</v>
          </cell>
          <cell r="G4371">
            <v>2.0799999999999999E-2</v>
          </cell>
          <cell r="H4371">
            <v>4689.54</v>
          </cell>
          <cell r="I4371">
            <v>2705503.41</v>
          </cell>
          <cell r="J4371">
            <v>2.0799999999999999E-2</v>
          </cell>
          <cell r="K4371">
            <v>4689.5392440000005</v>
          </cell>
          <cell r="L4371">
            <v>0</v>
          </cell>
        </row>
        <row r="4372">
          <cell r="A4372" t="str">
            <v>E3539 (GIF) Sta Eq, Upper Baker</v>
          </cell>
          <cell r="B4372" t="str">
            <v>E3539 (GIF) Sta Eq, Upper Baker-12</v>
          </cell>
          <cell r="C4372" t="str">
            <v>403E</v>
          </cell>
          <cell r="E4372">
            <v>43465</v>
          </cell>
          <cell r="F4372">
            <v>2705503.41</v>
          </cell>
          <cell r="G4372">
            <v>2.0799999999999999E-2</v>
          </cell>
          <cell r="H4372">
            <v>4689.54</v>
          </cell>
          <cell r="I4372">
            <v>2705503.41</v>
          </cell>
          <cell r="J4372">
            <v>2.0799999999999999E-2</v>
          </cell>
          <cell r="K4372">
            <v>4689.5392440000005</v>
          </cell>
          <cell r="L4372">
            <v>0</v>
          </cell>
        </row>
        <row r="4373">
          <cell r="A4373" t="str">
            <v>E3539 (GIF) Sta Eq, Upper Baker Total</v>
          </cell>
          <cell r="C4373" t="str">
            <v>ETSM</v>
          </cell>
          <cell r="E4373" t="str">
            <v>Total</v>
          </cell>
          <cell r="F4373"/>
          <cell r="G4373"/>
          <cell r="H4373">
            <v>56274.48</v>
          </cell>
          <cell r="I4373"/>
          <cell r="J4373">
            <v>0</v>
          </cell>
          <cell r="K4373">
            <v>56274.470928000002</v>
          </cell>
          <cell r="L4373">
            <v>-0.01</v>
          </cell>
        </row>
        <row r="4374">
          <cell r="A4374" t="str">
            <v>E3539 (GIF) Sta Eq, WHDE sub@plant</v>
          </cell>
          <cell r="B4374" t="str">
            <v>E3539 (GIF) Sta Eq, WHDE sub@plant-1</v>
          </cell>
          <cell r="C4374" t="str">
            <v>403E</v>
          </cell>
          <cell r="E4374">
            <v>43131</v>
          </cell>
          <cell r="F4374">
            <v>2885148.42</v>
          </cell>
          <cell r="G4374">
            <v>2.0799999999999999E-2</v>
          </cell>
          <cell r="H4374">
            <v>5000.92</v>
          </cell>
          <cell r="I4374">
            <v>2885148.42</v>
          </cell>
          <cell r="J4374">
            <v>2.0799999999999999E-2</v>
          </cell>
          <cell r="K4374">
            <v>5000.9239279999993</v>
          </cell>
          <cell r="L4374">
            <v>0</v>
          </cell>
        </row>
        <row r="4375">
          <cell r="A4375" t="str">
            <v>E3539 (GIF) Sta Eq, WHDE sub@plant</v>
          </cell>
          <cell r="B4375" t="str">
            <v>E3539 (GIF) Sta Eq, WHDE sub@plant-2</v>
          </cell>
          <cell r="C4375" t="str">
            <v>403E</v>
          </cell>
          <cell r="E4375">
            <v>43159</v>
          </cell>
          <cell r="F4375">
            <v>2885148.42</v>
          </cell>
          <cell r="G4375">
            <v>2.0799999999999999E-2</v>
          </cell>
          <cell r="H4375">
            <v>5000.92</v>
          </cell>
          <cell r="I4375">
            <v>2885148.42</v>
          </cell>
          <cell r="J4375">
            <v>2.0799999999999999E-2</v>
          </cell>
          <cell r="K4375">
            <v>5000.9239279999993</v>
          </cell>
          <cell r="L4375">
            <v>0</v>
          </cell>
        </row>
        <row r="4376">
          <cell r="A4376" t="str">
            <v>E3539 (GIF) Sta Eq, WHDE sub@plant</v>
          </cell>
          <cell r="B4376" t="str">
            <v>E3539 (GIF) Sta Eq, WHDE sub@plant-3</v>
          </cell>
          <cell r="C4376" t="str">
            <v>403E</v>
          </cell>
          <cell r="E4376">
            <v>43190</v>
          </cell>
          <cell r="F4376">
            <v>2885148.42</v>
          </cell>
          <cell r="G4376">
            <v>2.0799999999999999E-2</v>
          </cell>
          <cell r="H4376">
            <v>5000.92</v>
          </cell>
          <cell r="I4376">
            <v>2885148.42</v>
          </cell>
          <cell r="J4376">
            <v>2.0799999999999999E-2</v>
          </cell>
          <cell r="K4376">
            <v>5000.9239279999993</v>
          </cell>
          <cell r="L4376">
            <v>0</v>
          </cell>
        </row>
        <row r="4377">
          <cell r="A4377" t="str">
            <v>E3539 (GIF) Sta Eq, WHDE sub@plant</v>
          </cell>
          <cell r="B4377" t="str">
            <v>E3539 (GIF) Sta Eq, WHDE sub@plant-4</v>
          </cell>
          <cell r="C4377" t="str">
            <v>403E</v>
          </cell>
          <cell r="E4377">
            <v>43220</v>
          </cell>
          <cell r="F4377">
            <v>2885148.42</v>
          </cell>
          <cell r="G4377">
            <v>2.0799999999999999E-2</v>
          </cell>
          <cell r="H4377">
            <v>5000.92</v>
          </cell>
          <cell r="I4377">
            <v>2885148.42</v>
          </cell>
          <cell r="J4377">
            <v>2.0799999999999999E-2</v>
          </cell>
          <cell r="K4377">
            <v>5000.9239279999993</v>
          </cell>
          <cell r="L4377">
            <v>0</v>
          </cell>
        </row>
        <row r="4378">
          <cell r="A4378" t="str">
            <v>E3539 (GIF) Sta Eq, WHDE sub@plant</v>
          </cell>
          <cell r="B4378" t="str">
            <v>E3539 (GIF) Sta Eq, WHDE sub@plant-5</v>
          </cell>
          <cell r="C4378" t="str">
            <v>403E</v>
          </cell>
          <cell r="E4378">
            <v>43251</v>
          </cell>
          <cell r="F4378">
            <v>2885148.42</v>
          </cell>
          <cell r="G4378">
            <v>2.0799999999999999E-2</v>
          </cell>
          <cell r="H4378">
            <v>5000.92</v>
          </cell>
          <cell r="I4378">
            <v>2885148.42</v>
          </cell>
          <cell r="J4378">
            <v>2.0799999999999999E-2</v>
          </cell>
          <cell r="K4378">
            <v>5000.9239279999993</v>
          </cell>
          <cell r="L4378">
            <v>0</v>
          </cell>
        </row>
        <row r="4379">
          <cell r="A4379" t="str">
            <v>E3539 (GIF) Sta Eq, WHDE sub@plant</v>
          </cell>
          <cell r="B4379" t="str">
            <v>E3539 (GIF) Sta Eq, WHDE sub@plant-6</v>
          </cell>
          <cell r="C4379" t="str">
            <v>403E</v>
          </cell>
          <cell r="E4379">
            <v>43281</v>
          </cell>
          <cell r="F4379">
            <v>2885148.42</v>
          </cell>
          <cell r="G4379">
            <v>2.0799999999999999E-2</v>
          </cell>
          <cell r="H4379">
            <v>5000.92</v>
          </cell>
          <cell r="I4379">
            <v>2885148.42</v>
          </cell>
          <cell r="J4379">
            <v>2.0799999999999999E-2</v>
          </cell>
          <cell r="K4379">
            <v>5000.9239279999993</v>
          </cell>
          <cell r="L4379">
            <v>0</v>
          </cell>
        </row>
        <row r="4380">
          <cell r="A4380" t="str">
            <v>E3539 (GIF) Sta Eq, WHDE sub@plant</v>
          </cell>
          <cell r="B4380" t="str">
            <v>E3539 (GIF) Sta Eq, WHDE sub@plant-7</v>
          </cell>
          <cell r="C4380" t="str">
            <v>403E</v>
          </cell>
          <cell r="E4380">
            <v>43312</v>
          </cell>
          <cell r="F4380">
            <v>2885148.42</v>
          </cell>
          <cell r="G4380">
            <v>2.0799999999999999E-2</v>
          </cell>
          <cell r="H4380">
            <v>5000.92</v>
          </cell>
          <cell r="I4380">
            <v>2885148.42</v>
          </cell>
          <cell r="J4380">
            <v>2.0799999999999999E-2</v>
          </cell>
          <cell r="K4380">
            <v>5000.9239279999993</v>
          </cell>
          <cell r="L4380">
            <v>0</v>
          </cell>
        </row>
        <row r="4381">
          <cell r="A4381" t="str">
            <v>E3539 (GIF) Sta Eq, WHDE sub@plant</v>
          </cell>
          <cell r="B4381" t="str">
            <v>E3539 (GIF) Sta Eq, WHDE sub@plant-8</v>
          </cell>
          <cell r="C4381" t="str">
            <v>403E</v>
          </cell>
          <cell r="E4381">
            <v>43343</v>
          </cell>
          <cell r="F4381">
            <v>2885148.42</v>
          </cell>
          <cell r="G4381">
            <v>2.0799999999999999E-2</v>
          </cell>
          <cell r="H4381">
            <v>5000.92</v>
          </cell>
          <cell r="I4381">
            <v>2885148.42</v>
          </cell>
          <cell r="J4381">
            <v>2.0799999999999999E-2</v>
          </cell>
          <cell r="K4381">
            <v>5000.9239279999993</v>
          </cell>
          <cell r="L4381">
            <v>0</v>
          </cell>
        </row>
        <row r="4382">
          <cell r="A4382" t="str">
            <v>E3539 (GIF) Sta Eq, WHDE sub@plant</v>
          </cell>
          <cell r="B4382" t="str">
            <v>E3539 (GIF) Sta Eq, WHDE sub@plant-9</v>
          </cell>
          <cell r="C4382" t="str">
            <v>403E</v>
          </cell>
          <cell r="E4382">
            <v>43373</v>
          </cell>
          <cell r="F4382">
            <v>2885148.42</v>
          </cell>
          <cell r="G4382">
            <v>2.0799999999999999E-2</v>
          </cell>
          <cell r="H4382">
            <v>5000.92</v>
          </cell>
          <cell r="I4382">
            <v>2885148.42</v>
          </cell>
          <cell r="J4382">
            <v>2.0799999999999999E-2</v>
          </cell>
          <cell r="K4382">
            <v>5000.9239279999993</v>
          </cell>
          <cell r="L4382">
            <v>0</v>
          </cell>
        </row>
        <row r="4383">
          <cell r="A4383" t="str">
            <v>E3539 (GIF) Sta Eq, WHDE sub@plant</v>
          </cell>
          <cell r="B4383" t="str">
            <v>E3539 (GIF) Sta Eq, WHDE sub@plant-10</v>
          </cell>
          <cell r="C4383" t="str">
            <v>403E</v>
          </cell>
          <cell r="E4383">
            <v>43404</v>
          </cell>
          <cell r="F4383">
            <v>2885148.42</v>
          </cell>
          <cell r="G4383">
            <v>2.0799999999999999E-2</v>
          </cell>
          <cell r="H4383">
            <v>5000.92</v>
          </cell>
          <cell r="I4383">
            <v>2885148.42</v>
          </cell>
          <cell r="J4383">
            <v>2.0799999999999999E-2</v>
          </cell>
          <cell r="K4383">
            <v>5000.9239279999993</v>
          </cell>
          <cell r="L4383">
            <v>0</v>
          </cell>
        </row>
        <row r="4384">
          <cell r="A4384" t="str">
            <v>E3539 (GIF) Sta Eq, WHDE sub@plant</v>
          </cell>
          <cell r="B4384" t="str">
            <v>E3539 (GIF) Sta Eq, WHDE sub@plant-11</v>
          </cell>
          <cell r="C4384" t="str">
            <v>403E</v>
          </cell>
          <cell r="E4384">
            <v>43434</v>
          </cell>
          <cell r="F4384">
            <v>2885148.42</v>
          </cell>
          <cell r="G4384">
            <v>2.0799999999999999E-2</v>
          </cell>
          <cell r="H4384">
            <v>5000.92</v>
          </cell>
          <cell r="I4384">
            <v>2885148.42</v>
          </cell>
          <cell r="J4384">
            <v>2.0799999999999999E-2</v>
          </cell>
          <cell r="K4384">
            <v>5000.9239279999993</v>
          </cell>
          <cell r="L4384">
            <v>0</v>
          </cell>
        </row>
        <row r="4385">
          <cell r="A4385" t="str">
            <v>E3539 (GIF) Sta Eq, WHDE sub@plant</v>
          </cell>
          <cell r="B4385" t="str">
            <v>E3539 (GIF) Sta Eq, WHDE sub@plant-12</v>
          </cell>
          <cell r="C4385" t="str">
            <v>403E</v>
          </cell>
          <cell r="E4385">
            <v>43465</v>
          </cell>
          <cell r="F4385">
            <v>2885148.42</v>
          </cell>
          <cell r="G4385">
            <v>2.0799999999999999E-2</v>
          </cell>
          <cell r="H4385">
            <v>5000.92</v>
          </cell>
          <cell r="I4385">
            <v>2885148.42</v>
          </cell>
          <cell r="J4385">
            <v>2.0799999999999999E-2</v>
          </cell>
          <cell r="K4385">
            <v>5000.9239279999993</v>
          </cell>
          <cell r="L4385">
            <v>0</v>
          </cell>
        </row>
        <row r="4386">
          <cell r="A4386" t="str">
            <v>E3539 (GIF) Sta Eq, WHDE sub@plant Total</v>
          </cell>
          <cell r="C4386" t="str">
            <v>ETSM</v>
          </cell>
          <cell r="E4386" t="str">
            <v>Total</v>
          </cell>
          <cell r="F4386"/>
          <cell r="G4386"/>
          <cell r="H4386">
            <v>60011.039999999986</v>
          </cell>
          <cell r="I4386"/>
          <cell r="J4386">
            <v>0</v>
          </cell>
          <cell r="K4386">
            <v>60011.08713599998</v>
          </cell>
          <cell r="L4386">
            <v>0.05</v>
          </cell>
        </row>
        <row r="4387">
          <cell r="A4387" t="str">
            <v>E3539 (GIF) Sta Eq, Whitehorn</v>
          </cell>
          <cell r="B4387" t="str">
            <v>E3539 (GIF) Sta Eq, Whitehorn-1</v>
          </cell>
          <cell r="C4387" t="str">
            <v>403E</v>
          </cell>
          <cell r="E4387">
            <v>43131</v>
          </cell>
          <cell r="F4387">
            <v>2128002.84</v>
          </cell>
          <cell r="G4387">
            <v>2.0799999999999999E-2</v>
          </cell>
          <cell r="H4387">
            <v>3688.5299999999997</v>
          </cell>
          <cell r="I4387">
            <v>2128002.84</v>
          </cell>
          <cell r="J4387">
            <v>2.0799999999999999E-2</v>
          </cell>
          <cell r="K4387">
            <v>3688.5382559999998</v>
          </cell>
          <cell r="L4387">
            <v>0.01</v>
          </cell>
        </row>
        <row r="4388">
          <cell r="A4388" t="str">
            <v>E3539 (GIF) Sta Eq, Whitehorn</v>
          </cell>
          <cell r="B4388" t="str">
            <v>E3539 (GIF) Sta Eq, Whitehorn-2</v>
          </cell>
          <cell r="C4388" t="str">
            <v>403E</v>
          </cell>
          <cell r="E4388">
            <v>43159</v>
          </cell>
          <cell r="F4388">
            <v>2128002.84</v>
          </cell>
          <cell r="G4388">
            <v>2.0799999999999999E-2</v>
          </cell>
          <cell r="H4388">
            <v>3688.5299999999997</v>
          </cell>
          <cell r="I4388">
            <v>2128002.84</v>
          </cell>
          <cell r="J4388">
            <v>2.0799999999999999E-2</v>
          </cell>
          <cell r="K4388">
            <v>3688.5382559999998</v>
          </cell>
          <cell r="L4388">
            <v>0.01</v>
          </cell>
        </row>
        <row r="4389">
          <cell r="A4389" t="str">
            <v>E3539 (GIF) Sta Eq, Whitehorn</v>
          </cell>
          <cell r="B4389" t="str">
            <v>E3539 (GIF) Sta Eq, Whitehorn-3</v>
          </cell>
          <cell r="C4389" t="str">
            <v>403E</v>
          </cell>
          <cell r="E4389">
            <v>43190</v>
          </cell>
          <cell r="F4389">
            <v>2128002.84</v>
          </cell>
          <cell r="G4389">
            <v>2.0799999999999999E-2</v>
          </cell>
          <cell r="H4389">
            <v>3688.5299999999997</v>
          </cell>
          <cell r="I4389">
            <v>2128002.84</v>
          </cell>
          <cell r="J4389">
            <v>2.0799999999999999E-2</v>
          </cell>
          <cell r="K4389">
            <v>3688.5382559999998</v>
          </cell>
          <cell r="L4389">
            <v>0.01</v>
          </cell>
        </row>
        <row r="4390">
          <cell r="A4390" t="str">
            <v>E3539 (GIF) Sta Eq, Whitehorn</v>
          </cell>
          <cell r="B4390" t="str">
            <v>E3539 (GIF) Sta Eq, Whitehorn-4</v>
          </cell>
          <cell r="C4390" t="str">
            <v>403E</v>
          </cell>
          <cell r="E4390">
            <v>43220</v>
          </cell>
          <cell r="F4390">
            <v>2128002.84</v>
          </cell>
          <cell r="G4390">
            <v>2.0799999999999999E-2</v>
          </cell>
          <cell r="H4390">
            <v>3688.5299999999997</v>
          </cell>
          <cell r="I4390">
            <v>2128002.84</v>
          </cell>
          <cell r="J4390">
            <v>2.0799999999999999E-2</v>
          </cell>
          <cell r="K4390">
            <v>3688.5382559999998</v>
          </cell>
          <cell r="L4390">
            <v>0.01</v>
          </cell>
        </row>
        <row r="4391">
          <cell r="A4391" t="str">
            <v>E3539 (GIF) Sta Eq, Whitehorn</v>
          </cell>
          <cell r="B4391" t="str">
            <v>E3539 (GIF) Sta Eq, Whitehorn-5</v>
          </cell>
          <cell r="C4391" t="str">
            <v>403E</v>
          </cell>
          <cell r="E4391">
            <v>43251</v>
          </cell>
          <cell r="F4391">
            <v>2128002.84</v>
          </cell>
          <cell r="G4391">
            <v>2.0799999999999999E-2</v>
          </cell>
          <cell r="H4391">
            <v>3688.5299999999997</v>
          </cell>
          <cell r="I4391">
            <v>2128002.84</v>
          </cell>
          <cell r="J4391">
            <v>2.0799999999999999E-2</v>
          </cell>
          <cell r="K4391">
            <v>3688.5382559999998</v>
          </cell>
          <cell r="L4391">
            <v>0.01</v>
          </cell>
        </row>
        <row r="4392">
          <cell r="A4392" t="str">
            <v>E3539 (GIF) Sta Eq, Whitehorn</v>
          </cell>
          <cell r="B4392" t="str">
            <v>E3539 (GIF) Sta Eq, Whitehorn-6</v>
          </cell>
          <cell r="C4392" t="str">
            <v>403E</v>
          </cell>
          <cell r="E4392">
            <v>43281</v>
          </cell>
          <cell r="F4392">
            <v>2128002.84</v>
          </cell>
          <cell r="G4392">
            <v>2.0799999999999999E-2</v>
          </cell>
          <cell r="H4392">
            <v>3688.5299999999997</v>
          </cell>
          <cell r="I4392">
            <v>2128002.84</v>
          </cell>
          <cell r="J4392">
            <v>2.0799999999999999E-2</v>
          </cell>
          <cell r="K4392">
            <v>3688.5382559999998</v>
          </cell>
          <cell r="L4392">
            <v>0.01</v>
          </cell>
        </row>
        <row r="4393">
          <cell r="A4393" t="str">
            <v>E3539 (GIF) Sta Eq, Whitehorn</v>
          </cell>
          <cell r="B4393" t="str">
            <v>E3539 (GIF) Sta Eq, Whitehorn-7</v>
          </cell>
          <cell r="C4393" t="str">
            <v>403E</v>
          </cell>
          <cell r="E4393">
            <v>43312</v>
          </cell>
          <cell r="F4393">
            <v>2128002.84</v>
          </cell>
          <cell r="G4393">
            <v>2.0799999999999999E-2</v>
          </cell>
          <cell r="H4393">
            <v>3688.5299999999997</v>
          </cell>
          <cell r="I4393">
            <v>2128002.84</v>
          </cell>
          <cell r="J4393">
            <v>2.0799999999999999E-2</v>
          </cell>
          <cell r="K4393">
            <v>3688.5382559999998</v>
          </cell>
          <cell r="L4393">
            <v>0.01</v>
          </cell>
        </row>
        <row r="4394">
          <cell r="A4394" t="str">
            <v>E3539 (GIF) Sta Eq, Whitehorn</v>
          </cell>
          <cell r="B4394" t="str">
            <v>E3539 (GIF) Sta Eq, Whitehorn-8</v>
          </cell>
          <cell r="C4394" t="str">
            <v>403E</v>
          </cell>
          <cell r="E4394">
            <v>43343</v>
          </cell>
          <cell r="F4394">
            <v>2128002.84</v>
          </cell>
          <cell r="G4394">
            <v>2.0799999999999999E-2</v>
          </cell>
          <cell r="H4394">
            <v>3688.5299999999997</v>
          </cell>
          <cell r="I4394">
            <v>2128002.84</v>
          </cell>
          <cell r="J4394">
            <v>2.0799999999999999E-2</v>
          </cell>
          <cell r="K4394">
            <v>3688.5382559999998</v>
          </cell>
          <cell r="L4394">
            <v>0.01</v>
          </cell>
        </row>
        <row r="4395">
          <cell r="A4395" t="str">
            <v>E3539 (GIF) Sta Eq, Whitehorn</v>
          </cell>
          <cell r="B4395" t="str">
            <v>E3539 (GIF) Sta Eq, Whitehorn-9</v>
          </cell>
          <cell r="C4395" t="str">
            <v>403E</v>
          </cell>
          <cell r="E4395">
            <v>43373</v>
          </cell>
          <cell r="F4395">
            <v>2128002.84</v>
          </cell>
          <cell r="G4395">
            <v>2.0799999999999999E-2</v>
          </cell>
          <cell r="H4395">
            <v>3688.5299999999997</v>
          </cell>
          <cell r="I4395">
            <v>2128002.84</v>
          </cell>
          <cell r="J4395">
            <v>2.0799999999999999E-2</v>
          </cell>
          <cell r="K4395">
            <v>3688.5382559999998</v>
          </cell>
          <cell r="L4395">
            <v>0.01</v>
          </cell>
        </row>
        <row r="4396">
          <cell r="A4396" t="str">
            <v>E3539 (GIF) Sta Eq, Whitehorn</v>
          </cell>
          <cell r="B4396" t="str">
            <v>E3539 (GIF) Sta Eq, Whitehorn-10</v>
          </cell>
          <cell r="C4396" t="str">
            <v>403E</v>
          </cell>
          <cell r="E4396">
            <v>43404</v>
          </cell>
          <cell r="F4396">
            <v>2128002.84</v>
          </cell>
          <cell r="G4396">
            <v>2.0799999999999999E-2</v>
          </cell>
          <cell r="H4396">
            <v>3688.5299999999997</v>
          </cell>
          <cell r="I4396">
            <v>2128002.84</v>
          </cell>
          <cell r="J4396">
            <v>2.0799999999999999E-2</v>
          </cell>
          <cell r="K4396">
            <v>3688.5382559999998</v>
          </cell>
          <cell r="L4396">
            <v>0.01</v>
          </cell>
        </row>
        <row r="4397">
          <cell r="A4397" t="str">
            <v>E3539 (GIF) Sta Eq, Whitehorn</v>
          </cell>
          <cell r="B4397" t="str">
            <v>E3539 (GIF) Sta Eq, Whitehorn-11</v>
          </cell>
          <cell r="C4397" t="str">
            <v>403E</v>
          </cell>
          <cell r="E4397">
            <v>43434</v>
          </cell>
          <cell r="F4397">
            <v>2128002.84</v>
          </cell>
          <cell r="G4397">
            <v>2.0799999999999999E-2</v>
          </cell>
          <cell r="H4397">
            <v>3688.5299999999997</v>
          </cell>
          <cell r="I4397">
            <v>2128002.84</v>
          </cell>
          <cell r="J4397">
            <v>2.0799999999999999E-2</v>
          </cell>
          <cell r="K4397">
            <v>3688.5382559999998</v>
          </cell>
          <cell r="L4397">
            <v>0.01</v>
          </cell>
        </row>
        <row r="4398">
          <cell r="A4398" t="str">
            <v>E3539 (GIF) Sta Eq, Whitehorn</v>
          </cell>
          <cell r="B4398" t="str">
            <v>E3539 (GIF) Sta Eq, Whitehorn-12</v>
          </cell>
          <cell r="C4398" t="str">
            <v>403E</v>
          </cell>
          <cell r="E4398">
            <v>43465</v>
          </cell>
          <cell r="F4398">
            <v>2128002.84</v>
          </cell>
          <cell r="G4398">
            <v>2.0799999999999999E-2</v>
          </cell>
          <cell r="H4398">
            <v>3688.5299999999997</v>
          </cell>
          <cell r="I4398">
            <v>2128002.84</v>
          </cell>
          <cell r="J4398">
            <v>2.0799999999999999E-2</v>
          </cell>
          <cell r="K4398">
            <v>3688.5382559999998</v>
          </cell>
          <cell r="L4398">
            <v>0.01</v>
          </cell>
        </row>
        <row r="4399">
          <cell r="A4399" t="str">
            <v>E3539 (GIF) Sta Eq, Whitehorn Total</v>
          </cell>
          <cell r="C4399" t="str">
            <v>ETSM</v>
          </cell>
          <cell r="E4399" t="str">
            <v>Total</v>
          </cell>
          <cell r="F4399"/>
          <cell r="G4399"/>
          <cell r="H4399">
            <v>44262.359999999993</v>
          </cell>
          <cell r="I4399"/>
          <cell r="J4399">
            <v>0</v>
          </cell>
          <cell r="K4399">
            <v>44262.459071999998</v>
          </cell>
          <cell r="L4399">
            <v>0.1</v>
          </cell>
        </row>
        <row r="4400">
          <cell r="A4400" t="str">
            <v>E3539 (GIF) Sta Eq, Wild H sub@plt</v>
          </cell>
          <cell r="B4400" t="str">
            <v>E3539 (GIF) Sta Eq, Wild H sub@plt-1</v>
          </cell>
          <cell r="C4400" t="str">
            <v>403E</v>
          </cell>
          <cell r="E4400">
            <v>43131</v>
          </cell>
          <cell r="F4400">
            <v>10814697.15</v>
          </cell>
          <cell r="G4400">
            <v>2.0799999999999999E-2</v>
          </cell>
          <cell r="H4400">
            <v>18745.47</v>
          </cell>
          <cell r="I4400">
            <v>10814697.15</v>
          </cell>
          <cell r="J4400">
            <v>2.0799999999999999E-2</v>
          </cell>
          <cell r="K4400">
            <v>18745.475060000001</v>
          </cell>
          <cell r="L4400">
            <v>0.01</v>
          </cell>
        </row>
        <row r="4401">
          <cell r="A4401" t="str">
            <v>E3539 (GIF) Sta Eq, Wild H sub@plt</v>
          </cell>
          <cell r="B4401" t="str">
            <v>E3539 (GIF) Sta Eq, Wild H sub@plt-2</v>
          </cell>
          <cell r="C4401" t="str">
            <v>403E</v>
          </cell>
          <cell r="E4401">
            <v>43159</v>
          </cell>
          <cell r="F4401">
            <v>10814697.15</v>
          </cell>
          <cell r="G4401">
            <v>2.0799999999999999E-2</v>
          </cell>
          <cell r="H4401">
            <v>18745.47</v>
          </cell>
          <cell r="I4401">
            <v>10814697.15</v>
          </cell>
          <cell r="J4401">
            <v>2.0799999999999999E-2</v>
          </cell>
          <cell r="K4401">
            <v>18745.475060000001</v>
          </cell>
          <cell r="L4401">
            <v>0.01</v>
          </cell>
        </row>
        <row r="4402">
          <cell r="A4402" t="str">
            <v>E3539 (GIF) Sta Eq, Wild H sub@plt</v>
          </cell>
          <cell r="B4402" t="str">
            <v>E3539 (GIF) Sta Eq, Wild H sub@plt-3</v>
          </cell>
          <cell r="C4402" t="str">
            <v>403E</v>
          </cell>
          <cell r="E4402">
            <v>43190</v>
          </cell>
          <cell r="F4402">
            <v>10814697.15</v>
          </cell>
          <cell r="G4402">
            <v>2.0799999999999999E-2</v>
          </cell>
          <cell r="H4402">
            <v>18745.47</v>
          </cell>
          <cell r="I4402">
            <v>10814697.15</v>
          </cell>
          <cell r="J4402">
            <v>2.0799999999999999E-2</v>
          </cell>
          <cell r="K4402">
            <v>18745.475060000001</v>
          </cell>
          <cell r="L4402">
            <v>0.01</v>
          </cell>
        </row>
        <row r="4403">
          <cell r="A4403" t="str">
            <v>E3539 (GIF) Sta Eq, Wild H sub@plt</v>
          </cell>
          <cell r="B4403" t="str">
            <v>E3539 (GIF) Sta Eq, Wild H sub@plt-4</v>
          </cell>
          <cell r="C4403" t="str">
            <v>403E</v>
          </cell>
          <cell r="E4403">
            <v>43220</v>
          </cell>
          <cell r="F4403">
            <v>10814697.15</v>
          </cell>
          <cell r="G4403">
            <v>2.0799999999999999E-2</v>
          </cell>
          <cell r="H4403">
            <v>18745.47</v>
          </cell>
          <cell r="I4403">
            <v>10814697.15</v>
          </cell>
          <cell r="J4403">
            <v>2.0799999999999999E-2</v>
          </cell>
          <cell r="K4403">
            <v>18745.475060000001</v>
          </cell>
          <cell r="L4403">
            <v>0.01</v>
          </cell>
        </row>
        <row r="4404">
          <cell r="A4404" t="str">
            <v>E3539 (GIF) Sta Eq, Wild H sub@plt</v>
          </cell>
          <cell r="B4404" t="str">
            <v>E3539 (GIF) Sta Eq, Wild H sub@plt-5</v>
          </cell>
          <cell r="C4404" t="str">
            <v>403E</v>
          </cell>
          <cell r="E4404">
            <v>43251</v>
          </cell>
          <cell r="F4404">
            <v>10814697.15</v>
          </cell>
          <cell r="G4404">
            <v>2.0799999999999999E-2</v>
          </cell>
          <cell r="H4404">
            <v>18745.47</v>
          </cell>
          <cell r="I4404">
            <v>10814697.15</v>
          </cell>
          <cell r="J4404">
            <v>2.0799999999999999E-2</v>
          </cell>
          <cell r="K4404">
            <v>18745.475060000001</v>
          </cell>
          <cell r="L4404">
            <v>0.01</v>
          </cell>
        </row>
        <row r="4405">
          <cell r="A4405" t="str">
            <v>E3539 (GIF) Sta Eq, Wild H sub@plt</v>
          </cell>
          <cell r="B4405" t="str">
            <v>E3539 (GIF) Sta Eq, Wild H sub@plt-6</v>
          </cell>
          <cell r="C4405" t="str">
            <v>403E</v>
          </cell>
          <cell r="E4405">
            <v>43281</v>
          </cell>
          <cell r="F4405">
            <v>10814697.15</v>
          </cell>
          <cell r="G4405">
            <v>2.0799999999999999E-2</v>
          </cell>
          <cell r="H4405">
            <v>18745.47</v>
          </cell>
          <cell r="I4405">
            <v>10814697.15</v>
          </cell>
          <cell r="J4405">
            <v>2.0799999999999999E-2</v>
          </cell>
          <cell r="K4405">
            <v>18745.475060000001</v>
          </cell>
          <cell r="L4405">
            <v>0.01</v>
          </cell>
        </row>
        <row r="4406">
          <cell r="A4406" t="str">
            <v>E3539 (GIF) Sta Eq, Wild H sub@plt</v>
          </cell>
          <cell r="B4406" t="str">
            <v>E3539 (GIF) Sta Eq, Wild H sub@plt-7</v>
          </cell>
          <cell r="C4406" t="str">
            <v>403E</v>
          </cell>
          <cell r="E4406">
            <v>43312</v>
          </cell>
          <cell r="F4406">
            <v>10814697.15</v>
          </cell>
          <cell r="G4406">
            <v>2.0799999999999999E-2</v>
          </cell>
          <cell r="H4406">
            <v>18745.47</v>
          </cell>
          <cell r="I4406">
            <v>10814697.15</v>
          </cell>
          <cell r="J4406">
            <v>2.0799999999999999E-2</v>
          </cell>
          <cell r="K4406">
            <v>18745.475060000001</v>
          </cell>
          <cell r="L4406">
            <v>0.01</v>
          </cell>
        </row>
        <row r="4407">
          <cell r="A4407" t="str">
            <v>E3539 (GIF) Sta Eq, Wild H sub@plt</v>
          </cell>
          <cell r="B4407" t="str">
            <v>E3539 (GIF) Sta Eq, Wild H sub@plt-8</v>
          </cell>
          <cell r="C4407" t="str">
            <v>403E</v>
          </cell>
          <cell r="E4407">
            <v>43343</v>
          </cell>
          <cell r="F4407">
            <v>10814697.15</v>
          </cell>
          <cell r="G4407">
            <v>2.0799999999999999E-2</v>
          </cell>
          <cell r="H4407">
            <v>18745.47</v>
          </cell>
          <cell r="I4407">
            <v>10814697.15</v>
          </cell>
          <cell r="J4407">
            <v>2.0799999999999999E-2</v>
          </cell>
          <cell r="K4407">
            <v>18745.475060000001</v>
          </cell>
          <cell r="L4407">
            <v>0.01</v>
          </cell>
        </row>
        <row r="4408">
          <cell r="A4408" t="str">
            <v>E3539 (GIF) Sta Eq, Wild H sub@plt</v>
          </cell>
          <cell r="B4408" t="str">
            <v>E3539 (GIF) Sta Eq, Wild H sub@plt-9</v>
          </cell>
          <cell r="C4408" t="str">
            <v>403E</v>
          </cell>
          <cell r="E4408">
            <v>43373</v>
          </cell>
          <cell r="F4408">
            <v>10814697.15</v>
          </cell>
          <cell r="G4408">
            <v>2.0799999999999999E-2</v>
          </cell>
          <cell r="H4408">
            <v>18745.47</v>
          </cell>
          <cell r="I4408">
            <v>10814697.15</v>
          </cell>
          <cell r="J4408">
            <v>2.0799999999999999E-2</v>
          </cell>
          <cell r="K4408">
            <v>18745.475060000001</v>
          </cell>
          <cell r="L4408">
            <v>0.01</v>
          </cell>
        </row>
        <row r="4409">
          <cell r="A4409" t="str">
            <v>E3539 (GIF) Sta Eq, Wild H sub@plt</v>
          </cell>
          <cell r="B4409" t="str">
            <v>E3539 (GIF) Sta Eq, Wild H sub@plt-10</v>
          </cell>
          <cell r="C4409" t="str">
            <v>403E</v>
          </cell>
          <cell r="E4409">
            <v>43404</v>
          </cell>
          <cell r="F4409">
            <v>10814697.15</v>
          </cell>
          <cell r="G4409">
            <v>2.0799999999999999E-2</v>
          </cell>
          <cell r="H4409">
            <v>18745.47</v>
          </cell>
          <cell r="I4409">
            <v>10814697.15</v>
          </cell>
          <cell r="J4409">
            <v>2.0799999999999999E-2</v>
          </cell>
          <cell r="K4409">
            <v>18745.475060000001</v>
          </cell>
          <cell r="L4409">
            <v>0.01</v>
          </cell>
        </row>
        <row r="4410">
          <cell r="A4410" t="str">
            <v>E3539 (GIF) Sta Eq, Wild H sub@plt</v>
          </cell>
          <cell r="B4410" t="str">
            <v>E3539 (GIF) Sta Eq, Wild H sub@plt-11</v>
          </cell>
          <cell r="C4410" t="str">
            <v>403E</v>
          </cell>
          <cell r="E4410">
            <v>43434</v>
          </cell>
          <cell r="F4410">
            <v>10814697.15</v>
          </cell>
          <cell r="G4410">
            <v>2.0799999999999999E-2</v>
          </cell>
          <cell r="H4410">
            <v>18745.47</v>
          </cell>
          <cell r="I4410">
            <v>10814697.15</v>
          </cell>
          <cell r="J4410">
            <v>2.0799999999999999E-2</v>
          </cell>
          <cell r="K4410">
            <v>18745.475060000001</v>
          </cell>
          <cell r="L4410">
            <v>0.01</v>
          </cell>
        </row>
        <row r="4411">
          <cell r="A4411" t="str">
            <v>E3539 (GIF) Sta Eq, Wild H sub@plt</v>
          </cell>
          <cell r="B4411" t="str">
            <v>E3539 (GIF) Sta Eq, Wild H sub@plt-12</v>
          </cell>
          <cell r="C4411" t="str">
            <v>403E</v>
          </cell>
          <cell r="E4411">
            <v>43465</v>
          </cell>
          <cell r="F4411">
            <v>10814697.15</v>
          </cell>
          <cell r="G4411">
            <v>2.0799999999999999E-2</v>
          </cell>
          <cell r="H4411">
            <v>18745.47</v>
          </cell>
          <cell r="I4411">
            <v>10814697.15</v>
          </cell>
          <cell r="J4411">
            <v>2.0799999999999999E-2</v>
          </cell>
          <cell r="K4411">
            <v>18745.475060000001</v>
          </cell>
          <cell r="L4411">
            <v>0.01</v>
          </cell>
        </row>
        <row r="4412">
          <cell r="A4412" t="str">
            <v>E3539 (GIF) Sta Eq, Wild H sub@plt Total</v>
          </cell>
          <cell r="C4412" t="str">
            <v>ETSM</v>
          </cell>
          <cell r="E4412" t="str">
            <v>Total</v>
          </cell>
          <cell r="F4412"/>
          <cell r="G4412"/>
          <cell r="H4412">
            <v>224945.64</v>
          </cell>
          <cell r="I4412"/>
          <cell r="J4412">
            <v>0</v>
          </cell>
          <cell r="K4412">
            <v>224945.70071999999</v>
          </cell>
          <cell r="L4412">
            <v>0.06</v>
          </cell>
        </row>
        <row r="4413">
          <cell r="A4413" t="str">
            <v xml:space="preserve">E3539 (GIF) Sta Eq, Wild Horse </v>
          </cell>
          <cell r="B4413" t="str">
            <v>E3539 (GIF) Sta Eq, Wild Horse -1</v>
          </cell>
          <cell r="C4413" t="str">
            <v>403E</v>
          </cell>
          <cell r="E4413">
            <v>43131</v>
          </cell>
          <cell r="F4413">
            <v>9687864.2899999991</v>
          </cell>
          <cell r="G4413">
            <v>2.0799999999999999E-2</v>
          </cell>
          <cell r="H4413">
            <v>16792.3</v>
          </cell>
          <cell r="I4413">
            <v>9687864.2899999991</v>
          </cell>
          <cell r="J4413">
            <v>2.0799999999999999E-2</v>
          </cell>
          <cell r="K4413">
            <v>16792.298102666664</v>
          </cell>
          <cell r="L4413">
            <v>0</v>
          </cell>
        </row>
        <row r="4414">
          <cell r="A4414" t="str">
            <v xml:space="preserve">E3539 (GIF) Sta Eq, Wild Horse </v>
          </cell>
          <cell r="B4414" t="str">
            <v>E3539 (GIF) Sta Eq, Wild Horse -2</v>
          </cell>
          <cell r="C4414" t="str">
            <v>403E</v>
          </cell>
          <cell r="E4414">
            <v>43159</v>
          </cell>
          <cell r="F4414">
            <v>9687864.2899999991</v>
          </cell>
          <cell r="G4414">
            <v>2.0799999999999999E-2</v>
          </cell>
          <cell r="H4414">
            <v>16792.3</v>
          </cell>
          <cell r="I4414">
            <v>9687864.2899999991</v>
          </cell>
          <cell r="J4414">
            <v>2.0799999999999999E-2</v>
          </cell>
          <cell r="K4414">
            <v>16792.298102666664</v>
          </cell>
          <cell r="L4414">
            <v>0</v>
          </cell>
        </row>
        <row r="4415">
          <cell r="A4415" t="str">
            <v xml:space="preserve">E3539 (GIF) Sta Eq, Wild Horse </v>
          </cell>
          <cell r="B4415" t="str">
            <v>E3539 (GIF) Sta Eq, Wild Horse -3</v>
          </cell>
          <cell r="C4415" t="str">
            <v>403E</v>
          </cell>
          <cell r="E4415">
            <v>43190</v>
          </cell>
          <cell r="F4415">
            <v>9687864.2899999991</v>
          </cell>
          <cell r="G4415">
            <v>2.0799999999999999E-2</v>
          </cell>
          <cell r="H4415">
            <v>16792.3</v>
          </cell>
          <cell r="I4415">
            <v>9687864.2899999991</v>
          </cell>
          <cell r="J4415">
            <v>2.0799999999999999E-2</v>
          </cell>
          <cell r="K4415">
            <v>16792.298102666664</v>
          </cell>
          <cell r="L4415">
            <v>0</v>
          </cell>
        </row>
        <row r="4416">
          <cell r="A4416" t="str">
            <v xml:space="preserve">E3539 (GIF) Sta Eq, Wild Horse </v>
          </cell>
          <cell r="B4416" t="str">
            <v>E3539 (GIF) Sta Eq, Wild Horse -4</v>
          </cell>
          <cell r="C4416" t="str">
            <v>403E</v>
          </cell>
          <cell r="E4416">
            <v>43220</v>
          </cell>
          <cell r="F4416">
            <v>9687864.2899999991</v>
          </cell>
          <cell r="G4416">
            <v>2.0799999999999999E-2</v>
          </cell>
          <cell r="H4416">
            <v>16792.3</v>
          </cell>
          <cell r="I4416">
            <v>9687864.2899999991</v>
          </cell>
          <cell r="J4416">
            <v>2.0799999999999999E-2</v>
          </cell>
          <cell r="K4416">
            <v>16792.298102666664</v>
          </cell>
          <cell r="L4416">
            <v>0</v>
          </cell>
        </row>
        <row r="4417">
          <cell r="A4417" t="str">
            <v xml:space="preserve">E3539 (GIF) Sta Eq, Wild Horse </v>
          </cell>
          <cell r="B4417" t="str">
            <v>E3539 (GIF) Sta Eq, Wild Horse -5</v>
          </cell>
          <cell r="C4417" t="str">
            <v>403E</v>
          </cell>
          <cell r="E4417">
            <v>43251</v>
          </cell>
          <cell r="F4417">
            <v>9687864.2899999991</v>
          </cell>
          <cell r="G4417">
            <v>2.0799999999999999E-2</v>
          </cell>
          <cell r="H4417">
            <v>16792.3</v>
          </cell>
          <cell r="I4417">
            <v>9687864.2899999991</v>
          </cell>
          <cell r="J4417">
            <v>2.0799999999999999E-2</v>
          </cell>
          <cell r="K4417">
            <v>16792.298102666664</v>
          </cell>
          <cell r="L4417">
            <v>0</v>
          </cell>
        </row>
        <row r="4418">
          <cell r="A4418" t="str">
            <v xml:space="preserve">E3539 (GIF) Sta Eq, Wild Horse </v>
          </cell>
          <cell r="B4418" t="str">
            <v>E3539 (GIF) Sta Eq, Wild Horse -6</v>
          </cell>
          <cell r="C4418" t="str">
            <v>403E</v>
          </cell>
          <cell r="E4418">
            <v>43281</v>
          </cell>
          <cell r="F4418">
            <v>9687864.2899999991</v>
          </cell>
          <cell r="G4418">
            <v>2.0799999999999999E-2</v>
          </cell>
          <cell r="H4418">
            <v>16792.3</v>
          </cell>
          <cell r="I4418">
            <v>9687864.2899999991</v>
          </cell>
          <cell r="J4418">
            <v>2.0799999999999999E-2</v>
          </cell>
          <cell r="K4418">
            <v>16792.298102666664</v>
          </cell>
          <cell r="L4418">
            <v>0</v>
          </cell>
        </row>
        <row r="4419">
          <cell r="A4419" t="str">
            <v xml:space="preserve">E3539 (GIF) Sta Eq, Wild Horse </v>
          </cell>
          <cell r="B4419" t="str">
            <v>E3539 (GIF) Sta Eq, Wild Horse -7</v>
          </cell>
          <cell r="C4419" t="str">
            <v>403E</v>
          </cell>
          <cell r="E4419">
            <v>43312</v>
          </cell>
          <cell r="F4419">
            <v>9687864.2899999991</v>
          </cell>
          <cell r="G4419">
            <v>2.0799999999999999E-2</v>
          </cell>
          <cell r="H4419">
            <v>16792.3</v>
          </cell>
          <cell r="I4419">
            <v>9687864.2899999991</v>
          </cell>
          <cell r="J4419">
            <v>2.0799999999999999E-2</v>
          </cell>
          <cell r="K4419">
            <v>16792.298102666664</v>
          </cell>
          <cell r="L4419">
            <v>0</v>
          </cell>
        </row>
        <row r="4420">
          <cell r="A4420" t="str">
            <v xml:space="preserve">E3539 (GIF) Sta Eq, Wild Horse </v>
          </cell>
          <cell r="B4420" t="str">
            <v>E3539 (GIF) Sta Eq, Wild Horse -8</v>
          </cell>
          <cell r="C4420" t="str">
            <v>403E</v>
          </cell>
          <cell r="E4420">
            <v>43343</v>
          </cell>
          <cell r="F4420">
            <v>9687864.2899999991</v>
          </cell>
          <cell r="G4420">
            <v>2.0799999999999999E-2</v>
          </cell>
          <cell r="H4420">
            <v>16792.3</v>
          </cell>
          <cell r="I4420">
            <v>9687864.2899999991</v>
          </cell>
          <cell r="J4420">
            <v>2.0799999999999999E-2</v>
          </cell>
          <cell r="K4420">
            <v>16792.298102666664</v>
          </cell>
          <cell r="L4420">
            <v>0</v>
          </cell>
        </row>
        <row r="4421">
          <cell r="A4421" t="str">
            <v xml:space="preserve">E3539 (GIF) Sta Eq, Wild Horse </v>
          </cell>
          <cell r="B4421" t="str">
            <v>E3539 (GIF) Sta Eq, Wild Horse -9</v>
          </cell>
          <cell r="C4421" t="str">
            <v>403E</v>
          </cell>
          <cell r="E4421">
            <v>43373</v>
          </cell>
          <cell r="F4421">
            <v>9687864.2899999991</v>
          </cell>
          <cell r="G4421">
            <v>2.0799999999999999E-2</v>
          </cell>
          <cell r="H4421">
            <v>16792.3</v>
          </cell>
          <cell r="I4421">
            <v>9687864.2899999991</v>
          </cell>
          <cell r="J4421">
            <v>2.0799999999999999E-2</v>
          </cell>
          <cell r="K4421">
            <v>16792.298102666664</v>
          </cell>
          <cell r="L4421">
            <v>0</v>
          </cell>
        </row>
        <row r="4422">
          <cell r="A4422" t="str">
            <v xml:space="preserve">E3539 (GIF) Sta Eq, Wild Horse </v>
          </cell>
          <cell r="B4422" t="str">
            <v>E3539 (GIF) Sta Eq, Wild Horse -10</v>
          </cell>
          <cell r="C4422" t="str">
            <v>403E</v>
          </cell>
          <cell r="E4422">
            <v>43404</v>
          </cell>
          <cell r="F4422">
            <v>9687864.2899999991</v>
          </cell>
          <cell r="G4422">
            <v>2.0799999999999999E-2</v>
          </cell>
          <cell r="H4422">
            <v>16792.3</v>
          </cell>
          <cell r="I4422">
            <v>9687864.2899999991</v>
          </cell>
          <cell r="J4422">
            <v>2.0799999999999999E-2</v>
          </cell>
          <cell r="K4422">
            <v>16792.298102666664</v>
          </cell>
          <cell r="L4422">
            <v>0</v>
          </cell>
        </row>
        <row r="4423">
          <cell r="A4423" t="str">
            <v xml:space="preserve">E3539 (GIF) Sta Eq, Wild Horse </v>
          </cell>
          <cell r="B4423" t="str">
            <v>E3539 (GIF) Sta Eq, Wild Horse -11</v>
          </cell>
          <cell r="C4423" t="str">
            <v>403E</v>
          </cell>
          <cell r="E4423">
            <v>43434</v>
          </cell>
          <cell r="F4423">
            <v>9687864.2899999991</v>
          </cell>
          <cell r="G4423">
            <v>2.0799999999999999E-2</v>
          </cell>
          <cell r="H4423">
            <v>16792.3</v>
          </cell>
          <cell r="I4423">
            <v>9687864.2899999991</v>
          </cell>
          <cell r="J4423">
            <v>2.0799999999999999E-2</v>
          </cell>
          <cell r="K4423">
            <v>16792.298102666664</v>
          </cell>
          <cell r="L4423">
            <v>0</v>
          </cell>
        </row>
        <row r="4424">
          <cell r="A4424" t="str">
            <v xml:space="preserve">E3539 (GIF) Sta Eq, Wild Horse </v>
          </cell>
          <cell r="B4424" t="str">
            <v>E3539 (GIF) Sta Eq, Wild Horse -12</v>
          </cell>
          <cell r="C4424" t="str">
            <v>403E</v>
          </cell>
          <cell r="E4424">
            <v>43465</v>
          </cell>
          <cell r="F4424">
            <v>9687864.2899999991</v>
          </cell>
          <cell r="G4424">
            <v>2.0799999999999999E-2</v>
          </cell>
          <cell r="H4424">
            <v>16792.3</v>
          </cell>
          <cell r="I4424">
            <v>9687864.2899999991</v>
          </cell>
          <cell r="J4424">
            <v>2.0799999999999999E-2</v>
          </cell>
          <cell r="K4424">
            <v>16792.298102666664</v>
          </cell>
          <cell r="L4424">
            <v>0</v>
          </cell>
        </row>
        <row r="4425">
          <cell r="A4425" t="str">
            <v>E3539 (GIF) Sta Eq, Wild Horse  Total</v>
          </cell>
          <cell r="C4425" t="str">
            <v>ETSM</v>
          </cell>
          <cell r="E4425" t="str">
            <v>Total</v>
          </cell>
          <cell r="F4425"/>
          <cell r="G4425"/>
          <cell r="H4425">
            <v>201507.59999999995</v>
          </cell>
          <cell r="I4425"/>
          <cell r="J4425">
            <v>0</v>
          </cell>
          <cell r="K4425">
            <v>201507.57723199992</v>
          </cell>
          <cell r="L4425">
            <v>-0.02</v>
          </cell>
        </row>
        <row r="4426">
          <cell r="A4426" t="str">
            <v>E3539 (GIF) Sta Eq, Wild Horse Exp</v>
          </cell>
          <cell r="B4426" t="str">
            <v>E3539 (GIF) Sta Eq, Wild Horse Exp-1</v>
          </cell>
          <cell r="C4426" t="str">
            <v>403E</v>
          </cell>
          <cell r="E4426">
            <v>43131</v>
          </cell>
          <cell r="F4426">
            <v>8292075.0599999996</v>
          </cell>
          <cell r="G4426">
            <v>2.0799999999999999E-2</v>
          </cell>
          <cell r="H4426">
            <v>14372.93</v>
          </cell>
          <cell r="I4426">
            <v>8292075.0599999996</v>
          </cell>
          <cell r="J4426">
            <v>2.0799999999999999E-2</v>
          </cell>
          <cell r="K4426">
            <v>14372.930103999999</v>
          </cell>
          <cell r="L4426">
            <v>0</v>
          </cell>
        </row>
        <row r="4427">
          <cell r="A4427" t="str">
            <v>E3539 (GIF) Sta Eq, Wild Horse Exp</v>
          </cell>
          <cell r="B4427" t="str">
            <v>E3539 (GIF) Sta Eq, Wild Horse Exp-2</v>
          </cell>
          <cell r="C4427" t="str">
            <v>403E</v>
          </cell>
          <cell r="E4427">
            <v>43159</v>
          </cell>
          <cell r="F4427">
            <v>8292075.0599999996</v>
          </cell>
          <cell r="G4427">
            <v>2.0799999999999999E-2</v>
          </cell>
          <cell r="H4427">
            <v>14372.93</v>
          </cell>
          <cell r="I4427">
            <v>8292075.0599999996</v>
          </cell>
          <cell r="J4427">
            <v>2.0799999999999999E-2</v>
          </cell>
          <cell r="K4427">
            <v>14372.930103999999</v>
          </cell>
          <cell r="L4427">
            <v>0</v>
          </cell>
        </row>
        <row r="4428">
          <cell r="A4428" t="str">
            <v>E3539 (GIF) Sta Eq, Wild Horse Exp</v>
          </cell>
          <cell r="B4428" t="str">
            <v>E3539 (GIF) Sta Eq, Wild Horse Exp-3</v>
          </cell>
          <cell r="C4428" t="str">
            <v>403E</v>
          </cell>
          <cell r="E4428">
            <v>43190</v>
          </cell>
          <cell r="F4428">
            <v>8292075.0599999996</v>
          </cell>
          <cell r="G4428">
            <v>2.0799999999999999E-2</v>
          </cell>
          <cell r="H4428">
            <v>14372.93</v>
          </cell>
          <cell r="I4428">
            <v>8292075.0599999996</v>
          </cell>
          <cell r="J4428">
            <v>2.0799999999999999E-2</v>
          </cell>
          <cell r="K4428">
            <v>14372.930103999999</v>
          </cell>
          <cell r="L4428">
            <v>0</v>
          </cell>
        </row>
        <row r="4429">
          <cell r="A4429" t="str">
            <v>E3539 (GIF) Sta Eq, Wild Horse Exp</v>
          </cell>
          <cell r="B4429" t="str">
            <v>E3539 (GIF) Sta Eq, Wild Horse Exp-4</v>
          </cell>
          <cell r="C4429" t="str">
            <v>403E</v>
          </cell>
          <cell r="E4429">
            <v>43220</v>
          </cell>
          <cell r="F4429">
            <v>8292075.0599999996</v>
          </cell>
          <cell r="G4429">
            <v>2.0799999999999999E-2</v>
          </cell>
          <cell r="H4429">
            <v>14372.93</v>
          </cell>
          <cell r="I4429">
            <v>8292075.0599999996</v>
          </cell>
          <cell r="J4429">
            <v>2.0799999999999999E-2</v>
          </cell>
          <cell r="K4429">
            <v>14372.930103999999</v>
          </cell>
          <cell r="L4429">
            <v>0</v>
          </cell>
        </row>
        <row r="4430">
          <cell r="A4430" t="str">
            <v>E3539 (GIF) Sta Eq, Wild Horse Exp</v>
          </cell>
          <cell r="B4430" t="str">
            <v>E3539 (GIF) Sta Eq, Wild Horse Exp-5</v>
          </cell>
          <cell r="C4430" t="str">
            <v>403E</v>
          </cell>
          <cell r="E4430">
            <v>43251</v>
          </cell>
          <cell r="F4430">
            <v>8292075.0599999996</v>
          </cell>
          <cell r="G4430">
            <v>2.0799999999999999E-2</v>
          </cell>
          <cell r="H4430">
            <v>14372.93</v>
          </cell>
          <cell r="I4430">
            <v>8292075.0599999996</v>
          </cell>
          <cell r="J4430">
            <v>2.0799999999999999E-2</v>
          </cell>
          <cell r="K4430">
            <v>14372.930103999999</v>
          </cell>
          <cell r="L4430">
            <v>0</v>
          </cell>
        </row>
        <row r="4431">
          <cell r="A4431" t="str">
            <v>E3539 (GIF) Sta Eq, Wild Horse Exp</v>
          </cell>
          <cell r="B4431" t="str">
            <v>E3539 (GIF) Sta Eq, Wild Horse Exp-6</v>
          </cell>
          <cell r="C4431" t="str">
            <v>403E</v>
          </cell>
          <cell r="E4431">
            <v>43281</v>
          </cell>
          <cell r="F4431">
            <v>8292075.0599999996</v>
          </cell>
          <cell r="G4431">
            <v>2.0799999999999999E-2</v>
          </cell>
          <cell r="H4431">
            <v>14372.93</v>
          </cell>
          <cell r="I4431">
            <v>8292075.0599999996</v>
          </cell>
          <cell r="J4431">
            <v>2.0799999999999999E-2</v>
          </cell>
          <cell r="K4431">
            <v>14372.930103999999</v>
          </cell>
          <cell r="L4431">
            <v>0</v>
          </cell>
        </row>
        <row r="4432">
          <cell r="A4432" t="str">
            <v>E3539 (GIF) Sta Eq, Wild Horse Exp</v>
          </cell>
          <cell r="B4432" t="str">
            <v>E3539 (GIF) Sta Eq, Wild Horse Exp-7</v>
          </cell>
          <cell r="C4432" t="str">
            <v>403E</v>
          </cell>
          <cell r="E4432">
            <v>43312</v>
          </cell>
          <cell r="F4432">
            <v>8292075.0599999996</v>
          </cell>
          <cell r="G4432">
            <v>2.0799999999999999E-2</v>
          </cell>
          <cell r="H4432">
            <v>14372.93</v>
          </cell>
          <cell r="I4432">
            <v>8292075.0599999996</v>
          </cell>
          <cell r="J4432">
            <v>2.0799999999999999E-2</v>
          </cell>
          <cell r="K4432">
            <v>14372.930103999999</v>
          </cell>
          <cell r="L4432">
            <v>0</v>
          </cell>
        </row>
        <row r="4433">
          <cell r="A4433" t="str">
            <v>E3539 (GIF) Sta Eq, Wild Horse Exp</v>
          </cell>
          <cell r="B4433" t="str">
            <v>E3539 (GIF) Sta Eq, Wild Horse Exp-8</v>
          </cell>
          <cell r="C4433" t="str">
            <v>403E</v>
          </cell>
          <cell r="E4433">
            <v>43343</v>
          </cell>
          <cell r="F4433">
            <v>8292075.0599999996</v>
          </cell>
          <cell r="G4433">
            <v>2.0799999999999999E-2</v>
          </cell>
          <cell r="H4433">
            <v>14372.93</v>
          </cell>
          <cell r="I4433">
            <v>8292075.0599999996</v>
          </cell>
          <cell r="J4433">
            <v>2.0799999999999999E-2</v>
          </cell>
          <cell r="K4433">
            <v>14372.930103999999</v>
          </cell>
          <cell r="L4433">
            <v>0</v>
          </cell>
        </row>
        <row r="4434">
          <cell r="A4434" t="str">
            <v>E3539 (GIF) Sta Eq, Wild Horse Exp</v>
          </cell>
          <cell r="B4434" t="str">
            <v>E3539 (GIF) Sta Eq, Wild Horse Exp-9</v>
          </cell>
          <cell r="C4434" t="str">
            <v>403E</v>
          </cell>
          <cell r="E4434">
            <v>43373</v>
          </cell>
          <cell r="F4434">
            <v>8292075.0599999996</v>
          </cell>
          <cell r="G4434">
            <v>2.0799999999999999E-2</v>
          </cell>
          <cell r="H4434">
            <v>14372.93</v>
          </cell>
          <cell r="I4434">
            <v>8292075.0599999996</v>
          </cell>
          <cell r="J4434">
            <v>2.0799999999999999E-2</v>
          </cell>
          <cell r="K4434">
            <v>14372.930103999999</v>
          </cell>
          <cell r="L4434">
            <v>0</v>
          </cell>
        </row>
        <row r="4435">
          <cell r="A4435" t="str">
            <v>E3539 (GIF) Sta Eq, Wild Horse Exp</v>
          </cell>
          <cell r="B4435" t="str">
            <v>E3539 (GIF) Sta Eq, Wild Horse Exp-10</v>
          </cell>
          <cell r="C4435" t="str">
            <v>403E</v>
          </cell>
          <cell r="E4435">
            <v>43404</v>
          </cell>
          <cell r="F4435">
            <v>8292075.0599999996</v>
          </cell>
          <cell r="G4435">
            <v>2.0799999999999999E-2</v>
          </cell>
          <cell r="H4435">
            <v>14372.93</v>
          </cell>
          <cell r="I4435">
            <v>8292075.0599999996</v>
          </cell>
          <cell r="J4435">
            <v>2.0799999999999999E-2</v>
          </cell>
          <cell r="K4435">
            <v>14372.930103999999</v>
          </cell>
          <cell r="L4435">
            <v>0</v>
          </cell>
        </row>
        <row r="4436">
          <cell r="A4436" t="str">
            <v>E3539 (GIF) Sta Eq, Wild Horse Exp</v>
          </cell>
          <cell r="B4436" t="str">
            <v>E3539 (GIF) Sta Eq, Wild Horse Exp-11</v>
          </cell>
          <cell r="C4436" t="str">
            <v>403E</v>
          </cell>
          <cell r="E4436">
            <v>43434</v>
          </cell>
          <cell r="F4436">
            <v>8292075.0599999996</v>
          </cell>
          <cell r="G4436">
            <v>2.0799999999999999E-2</v>
          </cell>
          <cell r="H4436">
            <v>14372.93</v>
          </cell>
          <cell r="I4436">
            <v>8292075.0599999996</v>
          </cell>
          <cell r="J4436">
            <v>2.0799999999999999E-2</v>
          </cell>
          <cell r="K4436">
            <v>14372.930103999999</v>
          </cell>
          <cell r="L4436">
            <v>0</v>
          </cell>
        </row>
        <row r="4437">
          <cell r="A4437" t="str">
            <v>E3539 (GIF) Sta Eq, Wild Horse Exp</v>
          </cell>
          <cell r="B4437" t="str">
            <v>E3539 (GIF) Sta Eq, Wild Horse Exp-12</v>
          </cell>
          <cell r="C4437" t="str">
            <v>403E</v>
          </cell>
          <cell r="E4437">
            <v>43465</v>
          </cell>
          <cell r="F4437">
            <v>8292075.0599999996</v>
          </cell>
          <cell r="G4437">
            <v>2.0799999999999999E-2</v>
          </cell>
          <cell r="H4437">
            <v>14372.93</v>
          </cell>
          <cell r="I4437">
            <v>8292075.0599999996</v>
          </cell>
          <cell r="J4437">
            <v>2.0799999999999999E-2</v>
          </cell>
          <cell r="K4437">
            <v>14372.930103999999</v>
          </cell>
          <cell r="L4437">
            <v>0</v>
          </cell>
        </row>
        <row r="4438">
          <cell r="A4438" t="str">
            <v>E3539 (GIF) Sta Eq, Wild Horse Exp Total</v>
          </cell>
          <cell r="C4438" t="str">
            <v>ETSM</v>
          </cell>
          <cell r="E4438" t="str">
            <v>Total</v>
          </cell>
          <cell r="F4438"/>
          <cell r="G4438"/>
          <cell r="H4438">
            <v>172475.15999999995</v>
          </cell>
          <cell r="I4438"/>
          <cell r="J4438">
            <v>0</v>
          </cell>
          <cell r="K4438">
            <v>172475.16124799999</v>
          </cell>
          <cell r="L4438">
            <v>0</v>
          </cell>
        </row>
        <row r="4439">
          <cell r="A4439" t="str">
            <v>E3539 (GIF) Sta Eq, Wind Ridge</v>
          </cell>
          <cell r="B4439" t="str">
            <v>E3539 (GIF) Sta Eq, Wind Ridge-1</v>
          </cell>
          <cell r="C4439" t="str">
            <v>403E</v>
          </cell>
          <cell r="E4439">
            <v>43131</v>
          </cell>
          <cell r="F4439">
            <v>151580.69</v>
          </cell>
          <cell r="G4439">
            <v>2.0799999999999999E-2</v>
          </cell>
          <cell r="H4439">
            <v>262.74</v>
          </cell>
          <cell r="I4439">
            <v>151580.69</v>
          </cell>
          <cell r="J4439">
            <v>2.0799999999999999E-2</v>
          </cell>
          <cell r="K4439">
            <v>262.73986266666662</v>
          </cell>
          <cell r="L4439">
            <v>0</v>
          </cell>
        </row>
        <row r="4440">
          <cell r="A4440" t="str">
            <v>E3539 (GIF) Sta Eq, Wind Ridge</v>
          </cell>
          <cell r="B4440" t="str">
            <v>E3539 (GIF) Sta Eq, Wind Ridge-2</v>
          </cell>
          <cell r="C4440" t="str">
            <v>403E</v>
          </cell>
          <cell r="E4440">
            <v>43159</v>
          </cell>
          <cell r="F4440">
            <v>151580.69</v>
          </cell>
          <cell r="G4440">
            <v>2.0799999999999999E-2</v>
          </cell>
          <cell r="H4440">
            <v>262.74</v>
          </cell>
          <cell r="I4440">
            <v>151580.69</v>
          </cell>
          <cell r="J4440">
            <v>2.0799999999999999E-2</v>
          </cell>
          <cell r="K4440">
            <v>262.73986266666662</v>
          </cell>
          <cell r="L4440">
            <v>0</v>
          </cell>
        </row>
        <row r="4441">
          <cell r="A4441" t="str">
            <v>E3539 (GIF) Sta Eq, Wind Ridge</v>
          </cell>
          <cell r="B4441" t="str">
            <v>E3539 (GIF) Sta Eq, Wind Ridge-3</v>
          </cell>
          <cell r="C4441" t="str">
            <v>403E</v>
          </cell>
          <cell r="E4441">
            <v>43190</v>
          </cell>
          <cell r="F4441">
            <v>151580.69</v>
          </cell>
          <cell r="G4441">
            <v>2.0799999999999999E-2</v>
          </cell>
          <cell r="H4441">
            <v>262.74</v>
          </cell>
          <cell r="I4441">
            <v>151580.69</v>
          </cell>
          <cell r="J4441">
            <v>2.0799999999999999E-2</v>
          </cell>
          <cell r="K4441">
            <v>262.73986266666662</v>
          </cell>
          <cell r="L4441">
            <v>0</v>
          </cell>
        </row>
        <row r="4442">
          <cell r="A4442" t="str">
            <v>E3539 (GIF) Sta Eq, Wind Ridge</v>
          </cell>
          <cell r="B4442" t="str">
            <v>E3539 (GIF) Sta Eq, Wind Ridge-4</v>
          </cell>
          <cell r="C4442" t="str">
            <v>403E</v>
          </cell>
          <cell r="E4442">
            <v>43220</v>
          </cell>
          <cell r="F4442">
            <v>151580.69</v>
          </cell>
          <cell r="G4442">
            <v>2.0799999999999999E-2</v>
          </cell>
          <cell r="H4442">
            <v>262.74</v>
          </cell>
          <cell r="I4442">
            <v>151580.69</v>
          </cell>
          <cell r="J4442">
            <v>2.0799999999999999E-2</v>
          </cell>
          <cell r="K4442">
            <v>262.73986266666662</v>
          </cell>
          <cell r="L4442">
            <v>0</v>
          </cell>
        </row>
        <row r="4443">
          <cell r="A4443" t="str">
            <v>E3539 (GIF) Sta Eq, Wind Ridge</v>
          </cell>
          <cell r="B4443" t="str">
            <v>E3539 (GIF) Sta Eq, Wind Ridge-5</v>
          </cell>
          <cell r="C4443" t="str">
            <v>403E</v>
          </cell>
          <cell r="E4443">
            <v>43251</v>
          </cell>
          <cell r="F4443">
            <v>151580.69</v>
          </cell>
          <cell r="G4443">
            <v>2.0799999999999999E-2</v>
          </cell>
          <cell r="H4443">
            <v>262.74</v>
          </cell>
          <cell r="I4443">
            <v>151580.69</v>
          </cell>
          <cell r="J4443">
            <v>2.0799999999999999E-2</v>
          </cell>
          <cell r="K4443">
            <v>262.73986266666662</v>
          </cell>
          <cell r="L4443">
            <v>0</v>
          </cell>
        </row>
        <row r="4444">
          <cell r="A4444" t="str">
            <v>E3539 (GIF) Sta Eq, Wind Ridge</v>
          </cell>
          <cell r="B4444" t="str">
            <v>E3539 (GIF) Sta Eq, Wind Ridge-6</v>
          </cell>
          <cell r="C4444" t="str">
            <v>403E</v>
          </cell>
          <cell r="E4444">
            <v>43281</v>
          </cell>
          <cell r="F4444">
            <v>151580.69</v>
          </cell>
          <cell r="G4444">
            <v>2.0799999999999999E-2</v>
          </cell>
          <cell r="H4444">
            <v>262.74</v>
          </cell>
          <cell r="I4444">
            <v>151580.69</v>
          </cell>
          <cell r="J4444">
            <v>2.0799999999999999E-2</v>
          </cell>
          <cell r="K4444">
            <v>262.73986266666662</v>
          </cell>
          <cell r="L4444">
            <v>0</v>
          </cell>
        </row>
        <row r="4445">
          <cell r="A4445" t="str">
            <v>E3539 (GIF) Sta Eq, Wind Ridge</v>
          </cell>
          <cell r="B4445" t="str">
            <v>E3539 (GIF) Sta Eq, Wind Ridge-7</v>
          </cell>
          <cell r="C4445" t="str">
            <v>403E</v>
          </cell>
          <cell r="E4445">
            <v>43312</v>
          </cell>
          <cell r="F4445">
            <v>151580.69</v>
          </cell>
          <cell r="G4445">
            <v>2.0799999999999999E-2</v>
          </cell>
          <cell r="H4445">
            <v>262.74</v>
          </cell>
          <cell r="I4445">
            <v>151580.69</v>
          </cell>
          <cell r="J4445">
            <v>2.0799999999999999E-2</v>
          </cell>
          <cell r="K4445">
            <v>262.73986266666662</v>
          </cell>
          <cell r="L4445">
            <v>0</v>
          </cell>
        </row>
        <row r="4446">
          <cell r="A4446" t="str">
            <v>E3539 (GIF) Sta Eq, Wind Ridge</v>
          </cell>
          <cell r="B4446" t="str">
            <v>E3539 (GIF) Sta Eq, Wind Ridge-8</v>
          </cell>
          <cell r="C4446" t="str">
            <v>403E</v>
          </cell>
          <cell r="E4446">
            <v>43343</v>
          </cell>
          <cell r="F4446">
            <v>151580.69</v>
          </cell>
          <cell r="G4446">
            <v>2.0799999999999999E-2</v>
          </cell>
          <cell r="H4446">
            <v>262.74</v>
          </cell>
          <cell r="I4446">
            <v>151580.69</v>
          </cell>
          <cell r="J4446">
            <v>2.0799999999999999E-2</v>
          </cell>
          <cell r="K4446">
            <v>262.73986266666662</v>
          </cell>
          <cell r="L4446">
            <v>0</v>
          </cell>
        </row>
        <row r="4447">
          <cell r="A4447" t="str">
            <v>E3539 (GIF) Sta Eq, Wind Ridge</v>
          </cell>
          <cell r="B4447" t="str">
            <v>E3539 (GIF) Sta Eq, Wind Ridge-9</v>
          </cell>
          <cell r="C4447" t="str">
            <v>403E</v>
          </cell>
          <cell r="E4447">
            <v>43373</v>
          </cell>
          <cell r="F4447">
            <v>151580.69</v>
          </cell>
          <cell r="G4447">
            <v>2.0799999999999999E-2</v>
          </cell>
          <cell r="H4447">
            <v>262.74</v>
          </cell>
          <cell r="I4447">
            <v>151580.69</v>
          </cell>
          <cell r="J4447">
            <v>2.0799999999999999E-2</v>
          </cell>
          <cell r="K4447">
            <v>262.73986266666662</v>
          </cell>
          <cell r="L4447">
            <v>0</v>
          </cell>
        </row>
        <row r="4448">
          <cell r="A4448" t="str">
            <v>E3539 (GIF) Sta Eq, Wind Ridge</v>
          </cell>
          <cell r="B4448" t="str">
            <v>E3539 (GIF) Sta Eq, Wind Ridge-10</v>
          </cell>
          <cell r="C4448" t="str">
            <v>403E</v>
          </cell>
          <cell r="E4448">
            <v>43404</v>
          </cell>
          <cell r="F4448">
            <v>151580.69</v>
          </cell>
          <cell r="G4448">
            <v>2.0799999999999999E-2</v>
          </cell>
          <cell r="H4448">
            <v>262.74</v>
          </cell>
          <cell r="I4448">
            <v>151580.69</v>
          </cell>
          <cell r="J4448">
            <v>2.0799999999999999E-2</v>
          </cell>
          <cell r="K4448">
            <v>262.73986266666662</v>
          </cell>
          <cell r="L4448">
            <v>0</v>
          </cell>
        </row>
        <row r="4449">
          <cell r="A4449" t="str">
            <v>E3539 (GIF) Sta Eq, Wind Ridge</v>
          </cell>
          <cell r="B4449" t="str">
            <v>E3539 (GIF) Sta Eq, Wind Ridge-11</v>
          </cell>
          <cell r="C4449" t="str">
            <v>403E</v>
          </cell>
          <cell r="E4449">
            <v>43434</v>
          </cell>
          <cell r="F4449">
            <v>151580.69</v>
          </cell>
          <cell r="G4449">
            <v>2.0799999999999999E-2</v>
          </cell>
          <cell r="H4449">
            <v>262.74</v>
          </cell>
          <cell r="I4449">
            <v>151580.69</v>
          </cell>
          <cell r="J4449">
            <v>2.0799999999999999E-2</v>
          </cell>
          <cell r="K4449">
            <v>262.73986266666662</v>
          </cell>
          <cell r="L4449">
            <v>0</v>
          </cell>
        </row>
        <row r="4450">
          <cell r="A4450" t="str">
            <v>E3539 (GIF) Sta Eq, Wind Ridge</v>
          </cell>
          <cell r="B4450" t="str">
            <v>E3539 (GIF) Sta Eq, Wind Ridge-12</v>
          </cell>
          <cell r="C4450" t="str">
            <v>403E</v>
          </cell>
          <cell r="E4450">
            <v>43465</v>
          </cell>
          <cell r="F4450">
            <v>151580.69</v>
          </cell>
          <cell r="G4450">
            <v>2.0799999999999999E-2</v>
          </cell>
          <cell r="H4450">
            <v>262.74</v>
          </cell>
          <cell r="I4450">
            <v>151580.69</v>
          </cell>
          <cell r="J4450">
            <v>2.0799999999999999E-2</v>
          </cell>
          <cell r="K4450">
            <v>262.73986266666662</v>
          </cell>
          <cell r="L4450">
            <v>0</v>
          </cell>
        </row>
        <row r="4451">
          <cell r="A4451" t="str">
            <v>E3539 (GIF) Sta Eq, Wind Ridge Total</v>
          </cell>
          <cell r="C4451" t="str">
            <v>ETSM</v>
          </cell>
          <cell r="E4451" t="str">
            <v>Total</v>
          </cell>
          <cell r="F4451"/>
          <cell r="G4451"/>
          <cell r="H4451">
            <v>3152.8799999999992</v>
          </cell>
          <cell r="I4451"/>
          <cell r="J4451">
            <v>0</v>
          </cell>
          <cell r="K4451">
            <v>3152.8783520000002</v>
          </cell>
          <cell r="L4451">
            <v>0</v>
          </cell>
        </row>
        <row r="4452">
          <cell r="A4452" t="str">
            <v>E3539 (GIF) Sta Eq, WindRid NonProj</v>
          </cell>
          <cell r="B4452" t="str">
            <v>E3539 (GIF) Sta Eq, WindRid NonProj-1</v>
          </cell>
          <cell r="C4452" t="str">
            <v>403E</v>
          </cell>
          <cell r="E4452">
            <v>43131</v>
          </cell>
          <cell r="F4452">
            <v>158947.37</v>
          </cell>
          <cell r="G4452">
            <v>2.0799999999999999E-2</v>
          </cell>
          <cell r="H4452">
            <v>275.5</v>
          </cell>
          <cell r="I4452">
            <v>158947.37</v>
          </cell>
          <cell r="J4452">
            <v>2.0799999999999999E-2</v>
          </cell>
          <cell r="K4452">
            <v>275.50877466666662</v>
          </cell>
          <cell r="L4452">
            <v>0.01</v>
          </cell>
        </row>
        <row r="4453">
          <cell r="A4453" t="str">
            <v>E3539 (GIF) Sta Eq, WindRid NonProj</v>
          </cell>
          <cell r="B4453" t="str">
            <v>E3539 (GIF) Sta Eq, WindRid NonProj-2</v>
          </cell>
          <cell r="C4453" t="str">
            <v>403E</v>
          </cell>
          <cell r="E4453">
            <v>43159</v>
          </cell>
          <cell r="F4453">
            <v>158947.37</v>
          </cell>
          <cell r="G4453">
            <v>2.0799999999999999E-2</v>
          </cell>
          <cell r="H4453">
            <v>275.5</v>
          </cell>
          <cell r="I4453">
            <v>158947.37</v>
          </cell>
          <cell r="J4453">
            <v>2.0799999999999999E-2</v>
          </cell>
          <cell r="K4453">
            <v>275.50877466666662</v>
          </cell>
          <cell r="L4453">
            <v>0.01</v>
          </cell>
        </row>
        <row r="4454">
          <cell r="A4454" t="str">
            <v>E3539 (GIF) Sta Eq, WindRid NonProj</v>
          </cell>
          <cell r="B4454" t="str">
            <v>E3539 (GIF) Sta Eq, WindRid NonProj-3</v>
          </cell>
          <cell r="C4454" t="str">
            <v>403E</v>
          </cell>
          <cell r="E4454">
            <v>43190</v>
          </cell>
          <cell r="F4454">
            <v>158947.37</v>
          </cell>
          <cell r="G4454">
            <v>2.0799999999999999E-2</v>
          </cell>
          <cell r="H4454">
            <v>275.5</v>
          </cell>
          <cell r="I4454">
            <v>158947.37</v>
          </cell>
          <cell r="J4454">
            <v>2.0799999999999999E-2</v>
          </cell>
          <cell r="K4454">
            <v>275.50877466666662</v>
          </cell>
          <cell r="L4454">
            <v>0.01</v>
          </cell>
        </row>
        <row r="4455">
          <cell r="A4455" t="str">
            <v>E3539 (GIF) Sta Eq, WindRid NonProj</v>
          </cell>
          <cell r="B4455" t="str">
            <v>E3539 (GIF) Sta Eq, WindRid NonProj-4</v>
          </cell>
          <cell r="C4455" t="str">
            <v>403E</v>
          </cell>
          <cell r="E4455">
            <v>43220</v>
          </cell>
          <cell r="F4455">
            <v>158947.37</v>
          </cell>
          <cell r="G4455">
            <v>2.0799999999999999E-2</v>
          </cell>
          <cell r="H4455">
            <v>275.5</v>
          </cell>
          <cell r="I4455">
            <v>158947.37</v>
          </cell>
          <cell r="J4455">
            <v>2.0799999999999999E-2</v>
          </cell>
          <cell r="K4455">
            <v>275.50877466666662</v>
          </cell>
          <cell r="L4455">
            <v>0.01</v>
          </cell>
        </row>
        <row r="4456">
          <cell r="A4456" t="str">
            <v>E3539 (GIF) Sta Eq, WindRid NonProj</v>
          </cell>
          <cell r="B4456" t="str">
            <v>E3539 (GIF) Sta Eq, WindRid NonProj-5</v>
          </cell>
          <cell r="C4456" t="str">
            <v>403E</v>
          </cell>
          <cell r="E4456">
            <v>43251</v>
          </cell>
          <cell r="F4456">
            <v>158947.37</v>
          </cell>
          <cell r="G4456">
            <v>2.0799999999999999E-2</v>
          </cell>
          <cell r="H4456">
            <v>275.5</v>
          </cell>
          <cell r="I4456">
            <v>158947.37</v>
          </cell>
          <cell r="J4456">
            <v>2.0799999999999999E-2</v>
          </cell>
          <cell r="K4456">
            <v>275.50877466666662</v>
          </cell>
          <cell r="L4456">
            <v>0.01</v>
          </cell>
        </row>
        <row r="4457">
          <cell r="A4457" t="str">
            <v>E3539 (GIF) Sta Eq, WindRid NonProj</v>
          </cell>
          <cell r="B4457" t="str">
            <v>E3539 (GIF) Sta Eq, WindRid NonProj-6</v>
          </cell>
          <cell r="C4457" t="str">
            <v>403E</v>
          </cell>
          <cell r="E4457">
            <v>43281</v>
          </cell>
          <cell r="F4457">
            <v>158947.37</v>
          </cell>
          <cell r="G4457">
            <v>2.0799999999999999E-2</v>
          </cell>
          <cell r="H4457">
            <v>275.5</v>
          </cell>
          <cell r="I4457">
            <v>158947.37</v>
          </cell>
          <cell r="J4457">
            <v>2.0799999999999999E-2</v>
          </cell>
          <cell r="K4457">
            <v>275.50877466666662</v>
          </cell>
          <cell r="L4457">
            <v>0.01</v>
          </cell>
        </row>
        <row r="4458">
          <cell r="A4458" t="str">
            <v>E3539 (GIF) Sta Eq, WindRid NonProj</v>
          </cell>
          <cell r="B4458" t="str">
            <v>E3539 (GIF) Sta Eq, WindRid NonProj-7</v>
          </cell>
          <cell r="C4458" t="str">
            <v>403E</v>
          </cell>
          <cell r="E4458">
            <v>43312</v>
          </cell>
          <cell r="F4458">
            <v>158947.37</v>
          </cell>
          <cell r="G4458">
            <v>2.0799999999999999E-2</v>
          </cell>
          <cell r="H4458">
            <v>275.5</v>
          </cell>
          <cell r="I4458">
            <v>158947.37</v>
          </cell>
          <cell r="J4458">
            <v>2.0799999999999999E-2</v>
          </cell>
          <cell r="K4458">
            <v>275.50877466666662</v>
          </cell>
          <cell r="L4458">
            <v>0.01</v>
          </cell>
        </row>
        <row r="4459">
          <cell r="A4459" t="str">
            <v>E3539 (GIF) Sta Eq, WindRid NonProj</v>
          </cell>
          <cell r="B4459" t="str">
            <v>E3539 (GIF) Sta Eq, WindRid NonProj-8</v>
          </cell>
          <cell r="C4459" t="str">
            <v>403E</v>
          </cell>
          <cell r="E4459">
            <v>43343</v>
          </cell>
          <cell r="F4459">
            <v>158947.37</v>
          </cell>
          <cell r="G4459">
            <v>2.0799999999999999E-2</v>
          </cell>
          <cell r="H4459">
            <v>275.5</v>
          </cell>
          <cell r="I4459">
            <v>158947.37</v>
          </cell>
          <cell r="J4459">
            <v>2.0799999999999999E-2</v>
          </cell>
          <cell r="K4459">
            <v>275.50877466666662</v>
          </cell>
          <cell r="L4459">
            <v>0.01</v>
          </cell>
        </row>
        <row r="4460">
          <cell r="A4460" t="str">
            <v>E3539 (GIF) Sta Eq, WindRid NonProj</v>
          </cell>
          <cell r="B4460" t="str">
            <v>E3539 (GIF) Sta Eq, WindRid NonProj-9</v>
          </cell>
          <cell r="C4460" t="str">
            <v>403E</v>
          </cell>
          <cell r="E4460">
            <v>43373</v>
          </cell>
          <cell r="F4460">
            <v>158947.37</v>
          </cell>
          <cell r="G4460">
            <v>2.0799999999999999E-2</v>
          </cell>
          <cell r="H4460">
            <v>275.5</v>
          </cell>
          <cell r="I4460">
            <v>158947.37</v>
          </cell>
          <cell r="J4460">
            <v>2.0799999999999999E-2</v>
          </cell>
          <cell r="K4460">
            <v>275.50877466666662</v>
          </cell>
          <cell r="L4460">
            <v>0.01</v>
          </cell>
        </row>
        <row r="4461">
          <cell r="A4461" t="str">
            <v>E3539 (GIF) Sta Eq, WindRid NonProj</v>
          </cell>
          <cell r="B4461" t="str">
            <v>E3539 (GIF) Sta Eq, WindRid NonProj-10</v>
          </cell>
          <cell r="C4461" t="str">
            <v>403E</v>
          </cell>
          <cell r="E4461">
            <v>43404</v>
          </cell>
          <cell r="F4461">
            <v>158947.37</v>
          </cell>
          <cell r="G4461">
            <v>2.0799999999999999E-2</v>
          </cell>
          <cell r="H4461">
            <v>275.5</v>
          </cell>
          <cell r="I4461">
            <v>158947.37</v>
          </cell>
          <cell r="J4461">
            <v>2.0799999999999999E-2</v>
          </cell>
          <cell r="K4461">
            <v>275.50877466666662</v>
          </cell>
          <cell r="L4461">
            <v>0.01</v>
          </cell>
        </row>
        <row r="4462">
          <cell r="A4462" t="str">
            <v>E3539 (GIF) Sta Eq, WindRid NonProj</v>
          </cell>
          <cell r="B4462" t="str">
            <v>E3539 (GIF) Sta Eq, WindRid NonProj-11</v>
          </cell>
          <cell r="C4462" t="str">
            <v>403E</v>
          </cell>
          <cell r="E4462">
            <v>43434</v>
          </cell>
          <cell r="F4462">
            <v>158947.37</v>
          </cell>
          <cell r="G4462">
            <v>2.0799999999999999E-2</v>
          </cell>
          <cell r="H4462">
            <v>275.5</v>
          </cell>
          <cell r="I4462">
            <v>158947.37</v>
          </cell>
          <cell r="J4462">
            <v>2.0799999999999999E-2</v>
          </cell>
          <cell r="K4462">
            <v>275.50877466666662</v>
          </cell>
          <cell r="L4462">
            <v>0.01</v>
          </cell>
        </row>
        <row r="4463">
          <cell r="A4463" t="str">
            <v>E3539 (GIF) Sta Eq, WindRid NonProj</v>
          </cell>
          <cell r="B4463" t="str">
            <v>E3539 (GIF) Sta Eq, WindRid NonProj-12</v>
          </cell>
          <cell r="C4463" t="str">
            <v>403E</v>
          </cell>
          <cell r="E4463">
            <v>43465</v>
          </cell>
          <cell r="F4463">
            <v>158947.37</v>
          </cell>
          <cell r="G4463">
            <v>2.0799999999999999E-2</v>
          </cell>
          <cell r="H4463">
            <v>275.5</v>
          </cell>
          <cell r="I4463">
            <v>158947.37</v>
          </cell>
          <cell r="J4463">
            <v>2.0799999999999999E-2</v>
          </cell>
          <cell r="K4463">
            <v>275.50877466666662</v>
          </cell>
          <cell r="L4463">
            <v>0.01</v>
          </cell>
        </row>
        <row r="4464">
          <cell r="A4464" t="str">
            <v>E3539 (GIF) Sta Eq, WindRid NonProj Total</v>
          </cell>
          <cell r="C4464" t="str">
            <v>ETSM</v>
          </cell>
          <cell r="E4464" t="str">
            <v>Total</v>
          </cell>
          <cell r="F4464"/>
          <cell r="G4464"/>
          <cell r="H4464">
            <v>3306</v>
          </cell>
          <cell r="I4464"/>
          <cell r="J4464">
            <v>0</v>
          </cell>
          <cell r="K4464">
            <v>3306.1052960000002</v>
          </cell>
          <cell r="L4464">
            <v>0.11</v>
          </cell>
        </row>
        <row r="4465">
          <cell r="A4465" t="str">
            <v>E354 TSM Towers &amp; Fixtures</v>
          </cell>
          <cell r="B4465" t="str">
            <v>E354 TSM Towers &amp; Fixtures-1</v>
          </cell>
          <cell r="C4465" t="str">
            <v>403E</v>
          </cell>
          <cell r="E4465">
            <v>43131</v>
          </cell>
          <cell r="F4465">
            <v>26962979.739999998</v>
          </cell>
          <cell r="G4465">
            <v>1.2500000000000001E-2</v>
          </cell>
          <cell r="H4465">
            <v>28086.43</v>
          </cell>
          <cell r="I4465">
            <v>26962979.739999998</v>
          </cell>
          <cell r="J4465">
            <v>1.2500000000000001E-2</v>
          </cell>
          <cell r="K4465">
            <v>28086.437229166666</v>
          </cell>
          <cell r="L4465">
            <v>0.01</v>
          </cell>
        </row>
        <row r="4466">
          <cell r="A4466" t="str">
            <v>E354 TSM Towers &amp; Fixtures</v>
          </cell>
          <cell r="B4466" t="str">
            <v>E354 TSM Towers &amp; Fixtures-2</v>
          </cell>
          <cell r="C4466" t="str">
            <v>403E</v>
          </cell>
          <cell r="E4466">
            <v>43159</v>
          </cell>
          <cell r="F4466">
            <v>26962979.739999998</v>
          </cell>
          <cell r="G4466">
            <v>1.2500000000000001E-2</v>
          </cell>
          <cell r="H4466">
            <v>28086.43</v>
          </cell>
          <cell r="I4466">
            <v>26962979.739999998</v>
          </cell>
          <cell r="J4466">
            <v>1.2500000000000001E-2</v>
          </cell>
          <cell r="K4466">
            <v>28086.437229166666</v>
          </cell>
          <cell r="L4466">
            <v>0.01</v>
          </cell>
        </row>
        <row r="4467">
          <cell r="A4467" t="str">
            <v>E354 TSM Towers &amp; Fixtures</v>
          </cell>
          <cell r="B4467" t="str">
            <v>E354 TSM Towers &amp; Fixtures-3</v>
          </cell>
          <cell r="C4467" t="str">
            <v>403E</v>
          </cell>
          <cell r="E4467">
            <v>43190</v>
          </cell>
          <cell r="F4467">
            <v>26962979.739999998</v>
          </cell>
          <cell r="G4467">
            <v>1.2500000000000001E-2</v>
          </cell>
          <cell r="H4467">
            <v>28086.43</v>
          </cell>
          <cell r="I4467">
            <v>26962979.739999998</v>
          </cell>
          <cell r="J4467">
            <v>1.2500000000000001E-2</v>
          </cell>
          <cell r="K4467">
            <v>28086.437229166666</v>
          </cell>
          <cell r="L4467">
            <v>0.01</v>
          </cell>
        </row>
        <row r="4468">
          <cell r="A4468" t="str">
            <v>E354 TSM Towers &amp; Fixtures</v>
          </cell>
          <cell r="B4468" t="str">
            <v>E354 TSM Towers &amp; Fixtures-4</v>
          </cell>
          <cell r="C4468" t="str">
            <v>403E</v>
          </cell>
          <cell r="E4468">
            <v>43220</v>
          </cell>
          <cell r="F4468">
            <v>26962979.739999998</v>
          </cell>
          <cell r="G4468">
            <v>1.2500000000000001E-2</v>
          </cell>
          <cell r="H4468">
            <v>28086.43</v>
          </cell>
          <cell r="I4468">
            <v>26962979.739999998</v>
          </cell>
          <cell r="J4468">
            <v>1.2500000000000001E-2</v>
          </cell>
          <cell r="K4468">
            <v>28086.437229166666</v>
          </cell>
          <cell r="L4468">
            <v>0.01</v>
          </cell>
        </row>
        <row r="4469">
          <cell r="A4469" t="str">
            <v>E354 TSM Towers &amp; Fixtures</v>
          </cell>
          <cell r="B4469" t="str">
            <v>E354 TSM Towers &amp; Fixtures-5</v>
          </cell>
          <cell r="C4469" t="str">
            <v>403E</v>
          </cell>
          <cell r="E4469">
            <v>43251</v>
          </cell>
          <cell r="F4469">
            <v>26962979.739999998</v>
          </cell>
          <cell r="G4469">
            <v>1.2500000000000001E-2</v>
          </cell>
          <cell r="H4469">
            <v>28086.43</v>
          </cell>
          <cell r="I4469">
            <v>26962979.739999998</v>
          </cell>
          <cell r="J4469">
            <v>1.2500000000000001E-2</v>
          </cell>
          <cell r="K4469">
            <v>28086.437229166666</v>
          </cell>
          <cell r="L4469">
            <v>0.01</v>
          </cell>
        </row>
        <row r="4470">
          <cell r="A4470" t="str">
            <v>E354 TSM Towers &amp; Fixtures</v>
          </cell>
          <cell r="B4470" t="str">
            <v>E354 TSM Towers &amp; Fixtures-6</v>
          </cell>
          <cell r="C4470" t="str">
            <v>403E</v>
          </cell>
          <cell r="E4470">
            <v>43281</v>
          </cell>
          <cell r="F4470">
            <v>26962979.739999998</v>
          </cell>
          <cell r="G4470">
            <v>1.2500000000000001E-2</v>
          </cell>
          <cell r="H4470">
            <v>28086.43</v>
          </cell>
          <cell r="I4470">
            <v>26962979.739999998</v>
          </cell>
          <cell r="J4470">
            <v>1.2500000000000001E-2</v>
          </cell>
          <cell r="K4470">
            <v>28086.437229166666</v>
          </cell>
          <cell r="L4470">
            <v>0.01</v>
          </cell>
        </row>
        <row r="4471">
          <cell r="A4471" t="str">
            <v>E354 TSM Towers &amp; Fixtures</v>
          </cell>
          <cell r="B4471" t="str">
            <v>E354 TSM Towers &amp; Fixtures-7</v>
          </cell>
          <cell r="C4471" t="str">
            <v>403E</v>
          </cell>
          <cell r="E4471">
            <v>43312</v>
          </cell>
          <cell r="F4471">
            <v>26962979.739999998</v>
          </cell>
          <cell r="G4471">
            <v>1.2500000000000001E-2</v>
          </cell>
          <cell r="H4471">
            <v>28086.43</v>
          </cell>
          <cell r="I4471">
            <v>26962979.739999998</v>
          </cell>
          <cell r="J4471">
            <v>1.2500000000000001E-2</v>
          </cell>
          <cell r="K4471">
            <v>28086.437229166666</v>
          </cell>
          <cell r="L4471">
            <v>0.01</v>
          </cell>
        </row>
        <row r="4472">
          <cell r="A4472" t="str">
            <v>E354 TSM Towers &amp; Fixtures</v>
          </cell>
          <cell r="B4472" t="str">
            <v>E354 TSM Towers &amp; Fixtures-8</v>
          </cell>
          <cell r="C4472" t="str">
            <v>403E</v>
          </cell>
          <cell r="E4472">
            <v>43343</v>
          </cell>
          <cell r="F4472">
            <v>26962979.739999998</v>
          </cell>
          <cell r="G4472">
            <v>1.2500000000000001E-2</v>
          </cell>
          <cell r="H4472">
            <v>28086.43</v>
          </cell>
          <cell r="I4472">
            <v>26962979.739999998</v>
          </cell>
          <cell r="J4472">
            <v>1.2500000000000001E-2</v>
          </cell>
          <cell r="K4472">
            <v>28086.437229166666</v>
          </cell>
          <cell r="L4472">
            <v>0.01</v>
          </cell>
        </row>
        <row r="4473">
          <cell r="A4473" t="str">
            <v>E354 TSM Towers &amp; Fixtures</v>
          </cell>
          <cell r="B4473" t="str">
            <v>E354 TSM Towers &amp; Fixtures-9</v>
          </cell>
          <cell r="C4473" t="str">
            <v>403E</v>
          </cell>
          <cell r="E4473">
            <v>43373</v>
          </cell>
          <cell r="F4473">
            <v>26962979.739999998</v>
          </cell>
          <cell r="G4473">
            <v>1.2500000000000001E-2</v>
          </cell>
          <cell r="H4473">
            <v>28086.43</v>
          </cell>
          <cell r="I4473">
            <v>26962979.739999998</v>
          </cell>
          <cell r="J4473">
            <v>1.2500000000000001E-2</v>
          </cell>
          <cell r="K4473">
            <v>28086.437229166666</v>
          </cell>
          <cell r="L4473">
            <v>0.01</v>
          </cell>
        </row>
        <row r="4474">
          <cell r="A4474" t="str">
            <v>E354 TSM Towers &amp; Fixtures</v>
          </cell>
          <cell r="B4474" t="str">
            <v>E354 TSM Towers &amp; Fixtures-10</v>
          </cell>
          <cell r="C4474" t="str">
            <v>403E</v>
          </cell>
          <cell r="E4474">
            <v>43404</v>
          </cell>
          <cell r="F4474">
            <v>26962979.739999998</v>
          </cell>
          <cell r="G4474">
            <v>1.2500000000000001E-2</v>
          </cell>
          <cell r="H4474">
            <v>28086.43</v>
          </cell>
          <cell r="I4474">
            <v>26962979.739999998</v>
          </cell>
          <cell r="J4474">
            <v>1.2500000000000001E-2</v>
          </cell>
          <cell r="K4474">
            <v>28086.437229166666</v>
          </cell>
          <cell r="L4474">
            <v>0.01</v>
          </cell>
        </row>
        <row r="4475">
          <cell r="A4475" t="str">
            <v>E354 TSM Towers &amp; Fixtures</v>
          </cell>
          <cell r="B4475" t="str">
            <v>E354 TSM Towers &amp; Fixtures-11</v>
          </cell>
          <cell r="C4475" t="str">
            <v>403E</v>
          </cell>
          <cell r="E4475">
            <v>43434</v>
          </cell>
          <cell r="F4475">
            <v>26962979.739999998</v>
          </cell>
          <cell r="G4475">
            <v>1.2500000000000001E-2</v>
          </cell>
          <cell r="H4475">
            <v>28086.43</v>
          </cell>
          <cell r="I4475">
            <v>26962979.739999998</v>
          </cell>
          <cell r="J4475">
            <v>1.2500000000000001E-2</v>
          </cell>
          <cell r="K4475">
            <v>28086.437229166666</v>
          </cell>
          <cell r="L4475">
            <v>0.01</v>
          </cell>
        </row>
        <row r="4476">
          <cell r="A4476" t="str">
            <v>E354 TSM Towers &amp; Fixtures</v>
          </cell>
          <cell r="B4476" t="str">
            <v>E354 TSM Towers &amp; Fixtures-12</v>
          </cell>
          <cell r="C4476" t="str">
            <v>403E</v>
          </cell>
          <cell r="E4476">
            <v>43465</v>
          </cell>
          <cell r="F4476">
            <v>26962979.739999998</v>
          </cell>
          <cell r="G4476">
            <v>1.2500000000000001E-2</v>
          </cell>
          <cell r="H4476">
            <v>28086.43</v>
          </cell>
          <cell r="I4476">
            <v>26962979.739999998</v>
          </cell>
          <cell r="J4476">
            <v>1.2500000000000001E-2</v>
          </cell>
          <cell r="K4476">
            <v>28086.437229166666</v>
          </cell>
          <cell r="L4476">
            <v>0.01</v>
          </cell>
        </row>
        <row r="4477">
          <cell r="A4477" t="str">
            <v>E354 TSM Towers &amp; Fixtures Total</v>
          </cell>
          <cell r="C4477" t="str">
            <v>ETSM</v>
          </cell>
          <cell r="E4477" t="str">
            <v>Total</v>
          </cell>
          <cell r="F4477"/>
          <cell r="G4477"/>
          <cell r="H4477">
            <v>337037.16</v>
          </cell>
          <cell r="I4477"/>
          <cell r="J4477">
            <v>0</v>
          </cell>
          <cell r="K4477">
            <v>337037.24675000011</v>
          </cell>
          <cell r="L4477">
            <v>0.09</v>
          </cell>
        </row>
        <row r="4478">
          <cell r="A4478" t="str">
            <v>E354 TSM Twr/Fixt, 3rd AC Line</v>
          </cell>
          <cell r="B4478" t="str">
            <v>E354 TSM Twr/Fixt, 3rd AC Line-1</v>
          </cell>
          <cell r="C4478" t="str">
            <v>403E</v>
          </cell>
          <cell r="E4478">
            <v>43131</v>
          </cell>
          <cell r="F4478">
            <v>22781416.949999999</v>
          </cell>
          <cell r="G4478">
            <v>1.2500000000000001E-2</v>
          </cell>
          <cell r="H4478">
            <v>23730.639999999999</v>
          </cell>
          <cell r="I4478">
            <v>22781416.949999999</v>
          </cell>
          <cell r="J4478">
            <v>1.2500000000000001E-2</v>
          </cell>
          <cell r="K4478">
            <v>23730.642656249998</v>
          </cell>
          <cell r="L4478">
            <v>0</v>
          </cell>
        </row>
        <row r="4479">
          <cell r="A4479" t="str">
            <v>E354 TSM Twr/Fixt, 3rd AC Line</v>
          </cell>
          <cell r="B4479" t="str">
            <v>E354 TSM Twr/Fixt, 3rd AC Line-2</v>
          </cell>
          <cell r="C4479" t="str">
            <v>403E</v>
          </cell>
          <cell r="E4479">
            <v>43159</v>
          </cell>
          <cell r="F4479">
            <v>22781416.949999999</v>
          </cell>
          <cell r="G4479">
            <v>1.2500000000000001E-2</v>
          </cell>
          <cell r="H4479">
            <v>23730.639999999999</v>
          </cell>
          <cell r="I4479">
            <v>22781416.949999999</v>
          </cell>
          <cell r="J4479">
            <v>1.2500000000000001E-2</v>
          </cell>
          <cell r="K4479">
            <v>23730.642656249998</v>
          </cell>
          <cell r="L4479">
            <v>0</v>
          </cell>
        </row>
        <row r="4480">
          <cell r="A4480" t="str">
            <v>E354 TSM Twr/Fixt, 3rd AC Line</v>
          </cell>
          <cell r="B4480" t="str">
            <v>E354 TSM Twr/Fixt, 3rd AC Line-3</v>
          </cell>
          <cell r="C4480" t="str">
            <v>403E</v>
          </cell>
          <cell r="E4480">
            <v>43190</v>
          </cell>
          <cell r="F4480">
            <v>22781416.949999999</v>
          </cell>
          <cell r="G4480">
            <v>1.2500000000000001E-2</v>
          </cell>
          <cell r="H4480">
            <v>23730.639999999999</v>
          </cell>
          <cell r="I4480">
            <v>22781416.949999999</v>
          </cell>
          <cell r="J4480">
            <v>1.2500000000000001E-2</v>
          </cell>
          <cell r="K4480">
            <v>23730.642656249998</v>
          </cell>
          <cell r="L4480">
            <v>0</v>
          </cell>
        </row>
        <row r="4481">
          <cell r="A4481" t="str">
            <v>E354 TSM Twr/Fixt, 3rd AC Line</v>
          </cell>
          <cell r="B4481" t="str">
            <v>E354 TSM Twr/Fixt, 3rd AC Line-4</v>
          </cell>
          <cell r="C4481" t="str">
            <v>403E</v>
          </cell>
          <cell r="E4481">
            <v>43220</v>
          </cell>
          <cell r="F4481">
            <v>22781416.949999999</v>
          </cell>
          <cell r="G4481">
            <v>1.2500000000000001E-2</v>
          </cell>
          <cell r="H4481">
            <v>23730.639999999999</v>
          </cell>
          <cell r="I4481">
            <v>22781416.949999999</v>
          </cell>
          <cell r="J4481">
            <v>1.2500000000000001E-2</v>
          </cell>
          <cell r="K4481">
            <v>23730.642656249998</v>
          </cell>
          <cell r="L4481">
            <v>0</v>
          </cell>
        </row>
        <row r="4482">
          <cell r="A4482" t="str">
            <v>E354 TSM Twr/Fixt, 3rd AC Line</v>
          </cell>
          <cell r="B4482" t="str">
            <v>E354 TSM Twr/Fixt, 3rd AC Line-5</v>
          </cell>
          <cell r="C4482" t="str">
            <v>403E</v>
          </cell>
          <cell r="E4482">
            <v>43251</v>
          </cell>
          <cell r="F4482">
            <v>22781416.949999999</v>
          </cell>
          <cell r="G4482">
            <v>1.2500000000000001E-2</v>
          </cell>
          <cell r="H4482">
            <v>23730.639999999999</v>
          </cell>
          <cell r="I4482">
            <v>22781416.949999999</v>
          </cell>
          <cell r="J4482">
            <v>1.2500000000000001E-2</v>
          </cell>
          <cell r="K4482">
            <v>23730.642656249998</v>
          </cell>
          <cell r="L4482">
            <v>0</v>
          </cell>
        </row>
        <row r="4483">
          <cell r="A4483" t="str">
            <v>E354 TSM Twr/Fixt, 3rd AC Line</v>
          </cell>
          <cell r="B4483" t="str">
            <v>E354 TSM Twr/Fixt, 3rd AC Line-6</v>
          </cell>
          <cell r="C4483" t="str">
            <v>403E</v>
          </cell>
          <cell r="E4483">
            <v>43281</v>
          </cell>
          <cell r="F4483">
            <v>22781416.949999999</v>
          </cell>
          <cell r="G4483">
            <v>1.2500000000000001E-2</v>
          </cell>
          <cell r="H4483">
            <v>23730.639999999999</v>
          </cell>
          <cell r="I4483">
            <v>22781416.949999999</v>
          </cell>
          <cell r="J4483">
            <v>1.2500000000000001E-2</v>
          </cell>
          <cell r="K4483">
            <v>23730.642656249998</v>
          </cell>
          <cell r="L4483">
            <v>0</v>
          </cell>
        </row>
        <row r="4484">
          <cell r="A4484" t="str">
            <v>E354 TSM Twr/Fixt, 3rd AC Line</v>
          </cell>
          <cell r="B4484" t="str">
            <v>E354 TSM Twr/Fixt, 3rd AC Line-7</v>
          </cell>
          <cell r="C4484" t="str">
            <v>403E</v>
          </cell>
          <cell r="E4484">
            <v>43312</v>
          </cell>
          <cell r="F4484">
            <v>22781416.949999999</v>
          </cell>
          <cell r="G4484">
            <v>1.2500000000000001E-2</v>
          </cell>
          <cell r="H4484">
            <v>23730.639999999999</v>
          </cell>
          <cell r="I4484">
            <v>22781416.949999999</v>
          </cell>
          <cell r="J4484">
            <v>1.2500000000000001E-2</v>
          </cell>
          <cell r="K4484">
            <v>23730.642656249998</v>
          </cell>
          <cell r="L4484">
            <v>0</v>
          </cell>
        </row>
        <row r="4485">
          <cell r="A4485" t="str">
            <v>E354 TSM Twr/Fixt, 3rd AC Line</v>
          </cell>
          <cell r="B4485" t="str">
            <v>E354 TSM Twr/Fixt, 3rd AC Line-8</v>
          </cell>
          <cell r="C4485" t="str">
            <v>403E</v>
          </cell>
          <cell r="E4485">
            <v>43343</v>
          </cell>
          <cell r="F4485">
            <v>22781416.949999999</v>
          </cell>
          <cell r="G4485">
            <v>1.2500000000000001E-2</v>
          </cell>
          <cell r="H4485">
            <v>23730.639999999999</v>
          </cell>
          <cell r="I4485">
            <v>22781416.949999999</v>
          </cell>
          <cell r="J4485">
            <v>1.2500000000000001E-2</v>
          </cell>
          <cell r="K4485">
            <v>23730.642656249998</v>
          </cell>
          <cell r="L4485">
            <v>0</v>
          </cell>
        </row>
        <row r="4486">
          <cell r="A4486" t="str">
            <v>E354 TSM Twr/Fixt, 3rd AC Line</v>
          </cell>
          <cell r="B4486" t="str">
            <v>E354 TSM Twr/Fixt, 3rd AC Line-9</v>
          </cell>
          <cell r="C4486" t="str">
            <v>403E</v>
          </cell>
          <cell r="E4486">
            <v>43373</v>
          </cell>
          <cell r="F4486">
            <v>22781416.949999999</v>
          </cell>
          <cell r="G4486">
            <v>1.2500000000000001E-2</v>
          </cell>
          <cell r="H4486">
            <v>23730.639999999999</v>
          </cell>
          <cell r="I4486">
            <v>22781416.949999999</v>
          </cell>
          <cell r="J4486">
            <v>1.2500000000000001E-2</v>
          </cell>
          <cell r="K4486">
            <v>23730.642656249998</v>
          </cell>
          <cell r="L4486">
            <v>0</v>
          </cell>
        </row>
        <row r="4487">
          <cell r="A4487" t="str">
            <v>E354 TSM Twr/Fixt, 3rd AC Line</v>
          </cell>
          <cell r="B4487" t="str">
            <v>E354 TSM Twr/Fixt, 3rd AC Line-10</v>
          </cell>
          <cell r="C4487" t="str">
            <v>403E</v>
          </cell>
          <cell r="E4487">
            <v>43404</v>
          </cell>
          <cell r="F4487">
            <v>22781416.949999999</v>
          </cell>
          <cell r="G4487">
            <v>1.2500000000000001E-2</v>
          </cell>
          <cell r="H4487">
            <v>23730.639999999999</v>
          </cell>
          <cell r="I4487">
            <v>22781416.949999999</v>
          </cell>
          <cell r="J4487">
            <v>1.2500000000000001E-2</v>
          </cell>
          <cell r="K4487">
            <v>23730.642656249998</v>
          </cell>
          <cell r="L4487">
            <v>0</v>
          </cell>
        </row>
        <row r="4488">
          <cell r="A4488" t="str">
            <v>E354 TSM Twr/Fixt, 3rd AC Line</v>
          </cell>
          <cell r="B4488" t="str">
            <v>E354 TSM Twr/Fixt, 3rd AC Line-11</v>
          </cell>
          <cell r="C4488" t="str">
            <v>403E</v>
          </cell>
          <cell r="E4488">
            <v>43434</v>
          </cell>
          <cell r="F4488">
            <v>22781416.949999999</v>
          </cell>
          <cell r="G4488">
            <v>1.2500000000000001E-2</v>
          </cell>
          <cell r="H4488">
            <v>23730.639999999999</v>
          </cell>
          <cell r="I4488">
            <v>22781416.949999999</v>
          </cell>
          <cell r="J4488">
            <v>1.2500000000000001E-2</v>
          </cell>
          <cell r="K4488">
            <v>23730.642656249998</v>
          </cell>
          <cell r="L4488">
            <v>0</v>
          </cell>
        </row>
        <row r="4489">
          <cell r="A4489" t="str">
            <v>E354 TSM Twr/Fixt, 3rd AC Line</v>
          </cell>
          <cell r="B4489" t="str">
            <v>E354 TSM Twr/Fixt, 3rd AC Line-12</v>
          </cell>
          <cell r="C4489" t="str">
            <v>403E</v>
          </cell>
          <cell r="E4489">
            <v>43465</v>
          </cell>
          <cell r="F4489">
            <v>22781416.949999999</v>
          </cell>
          <cell r="G4489">
            <v>1.2500000000000001E-2</v>
          </cell>
          <cell r="H4489">
            <v>23730.639999999999</v>
          </cell>
          <cell r="I4489">
            <v>22781416.949999999</v>
          </cell>
          <cell r="J4489">
            <v>1.2500000000000001E-2</v>
          </cell>
          <cell r="K4489">
            <v>23730.642656249998</v>
          </cell>
          <cell r="L4489">
            <v>0</v>
          </cell>
        </row>
        <row r="4490">
          <cell r="A4490" t="str">
            <v>E354 TSM Twr/Fixt, 3rd AC Line Total</v>
          </cell>
          <cell r="C4490" t="str">
            <v>ETSM</v>
          </cell>
          <cell r="E4490" t="str">
            <v>Total</v>
          </cell>
          <cell r="F4490"/>
          <cell r="G4490"/>
          <cell r="H4490">
            <v>284767.68000000005</v>
          </cell>
          <cell r="I4490"/>
          <cell r="J4490">
            <v>0</v>
          </cell>
          <cell r="K4490">
            <v>284767.71187499992</v>
          </cell>
          <cell r="L4490">
            <v>0.03</v>
          </cell>
        </row>
        <row r="4491">
          <cell r="A4491" t="str">
            <v>E354 TSM Twr/Fixt, Colstrip 1-2 Com</v>
          </cell>
          <cell r="B4491" t="str">
            <v>E354 TSM Twr/Fixt, Colstrip 1-2 Com-1</v>
          </cell>
          <cell r="C4491" t="str">
            <v>403E</v>
          </cell>
          <cell r="E4491">
            <v>43131</v>
          </cell>
          <cell r="F4491">
            <v>14485597.5</v>
          </cell>
          <cell r="G4491">
            <v>1.2500000000000001E-2</v>
          </cell>
          <cell r="H4491">
            <v>15089.16</v>
          </cell>
          <cell r="I4491">
            <v>14485597.5</v>
          </cell>
          <cell r="J4491">
            <v>1.2500000000000001E-2</v>
          </cell>
          <cell r="K4491">
            <v>15089.1640625</v>
          </cell>
          <cell r="L4491">
            <v>0</v>
          </cell>
        </row>
        <row r="4492">
          <cell r="A4492" t="str">
            <v>E354 TSM Twr/Fixt, Colstrip 1-2 Com</v>
          </cell>
          <cell r="B4492" t="str">
            <v>E354 TSM Twr/Fixt, Colstrip 1-2 Com-2</v>
          </cell>
          <cell r="C4492" t="str">
            <v>403E</v>
          </cell>
          <cell r="E4492">
            <v>43159</v>
          </cell>
          <cell r="F4492">
            <v>14485597.5</v>
          </cell>
          <cell r="G4492">
            <v>1.2500000000000001E-2</v>
          </cell>
          <cell r="H4492">
            <v>15089.16</v>
          </cell>
          <cell r="I4492">
            <v>14485597.5</v>
          </cell>
          <cell r="J4492">
            <v>1.2500000000000001E-2</v>
          </cell>
          <cell r="K4492">
            <v>15089.1640625</v>
          </cell>
          <cell r="L4492">
            <v>0</v>
          </cell>
        </row>
        <row r="4493">
          <cell r="A4493" t="str">
            <v>E354 TSM Twr/Fixt, Colstrip 1-2 Com</v>
          </cell>
          <cell r="B4493" t="str">
            <v>E354 TSM Twr/Fixt, Colstrip 1-2 Com-3</v>
          </cell>
          <cell r="C4493" t="str">
            <v>403E</v>
          </cell>
          <cell r="E4493">
            <v>43190</v>
          </cell>
          <cell r="F4493">
            <v>14485597.5</v>
          </cell>
          <cell r="G4493">
            <v>1.2500000000000001E-2</v>
          </cell>
          <cell r="H4493">
            <v>15089.16</v>
          </cell>
          <cell r="I4493">
            <v>14485597.5</v>
          </cell>
          <cell r="J4493">
            <v>1.2500000000000001E-2</v>
          </cell>
          <cell r="K4493">
            <v>15089.1640625</v>
          </cell>
          <cell r="L4493">
            <v>0</v>
          </cell>
        </row>
        <row r="4494">
          <cell r="A4494" t="str">
            <v>E354 TSM Twr/Fixt, Colstrip 1-2 Com</v>
          </cell>
          <cell r="B4494" t="str">
            <v>E354 TSM Twr/Fixt, Colstrip 1-2 Com-4</v>
          </cell>
          <cell r="C4494" t="str">
            <v>403E</v>
          </cell>
          <cell r="E4494">
            <v>43220</v>
          </cell>
          <cell r="F4494">
            <v>14485597.5</v>
          </cell>
          <cell r="G4494">
            <v>1.2500000000000001E-2</v>
          </cell>
          <cell r="H4494">
            <v>15089.16</v>
          </cell>
          <cell r="I4494">
            <v>14485597.5</v>
          </cell>
          <cell r="J4494">
            <v>1.2500000000000001E-2</v>
          </cell>
          <cell r="K4494">
            <v>15089.1640625</v>
          </cell>
          <cell r="L4494">
            <v>0</v>
          </cell>
        </row>
        <row r="4495">
          <cell r="A4495" t="str">
            <v>E354 TSM Twr/Fixt, Colstrip 1-2 Com</v>
          </cell>
          <cell r="B4495" t="str">
            <v>E354 TSM Twr/Fixt, Colstrip 1-2 Com-5</v>
          </cell>
          <cell r="C4495" t="str">
            <v>403E</v>
          </cell>
          <cell r="E4495">
            <v>43251</v>
          </cell>
          <cell r="F4495">
            <v>14485597.5</v>
          </cell>
          <cell r="G4495">
            <v>1.2500000000000001E-2</v>
          </cell>
          <cell r="H4495">
            <v>15089.16</v>
          </cell>
          <cell r="I4495">
            <v>14485597.5</v>
          </cell>
          <cell r="J4495">
            <v>1.2500000000000001E-2</v>
          </cell>
          <cell r="K4495">
            <v>15089.1640625</v>
          </cell>
          <cell r="L4495">
            <v>0</v>
          </cell>
        </row>
        <row r="4496">
          <cell r="A4496" t="str">
            <v>E354 TSM Twr/Fixt, Colstrip 1-2 Com</v>
          </cell>
          <cell r="B4496" t="str">
            <v>E354 TSM Twr/Fixt, Colstrip 1-2 Com-6</v>
          </cell>
          <cell r="C4496" t="str">
            <v>403E</v>
          </cell>
          <cell r="E4496">
            <v>43281</v>
          </cell>
          <cell r="F4496">
            <v>14485597.5</v>
          </cell>
          <cell r="G4496">
            <v>1.2500000000000001E-2</v>
          </cell>
          <cell r="H4496">
            <v>15089.16</v>
          </cell>
          <cell r="I4496">
            <v>14485597.5</v>
          </cell>
          <cell r="J4496">
            <v>1.2500000000000001E-2</v>
          </cell>
          <cell r="K4496">
            <v>15089.1640625</v>
          </cell>
          <cell r="L4496">
            <v>0</v>
          </cell>
        </row>
        <row r="4497">
          <cell r="A4497" t="str">
            <v>E354 TSM Twr/Fixt, Colstrip 1-2 Com</v>
          </cell>
          <cell r="B4497" t="str">
            <v>E354 TSM Twr/Fixt, Colstrip 1-2 Com-7</v>
          </cell>
          <cell r="C4497" t="str">
            <v>403E</v>
          </cell>
          <cell r="E4497">
            <v>43312</v>
          </cell>
          <cell r="F4497">
            <v>14485597.5</v>
          </cell>
          <cell r="G4497">
            <v>1.2500000000000001E-2</v>
          </cell>
          <cell r="H4497">
            <v>15089.16</v>
          </cell>
          <cell r="I4497">
            <v>14485597.5</v>
          </cell>
          <cell r="J4497">
            <v>1.2500000000000001E-2</v>
          </cell>
          <cell r="K4497">
            <v>15089.1640625</v>
          </cell>
          <cell r="L4497">
            <v>0</v>
          </cell>
        </row>
        <row r="4498">
          <cell r="A4498" t="str">
            <v>E354 TSM Twr/Fixt, Colstrip 1-2 Com</v>
          </cell>
          <cell r="B4498" t="str">
            <v>E354 TSM Twr/Fixt, Colstrip 1-2 Com-8</v>
          </cell>
          <cell r="C4498" t="str">
            <v>403E</v>
          </cell>
          <cell r="E4498">
            <v>43343</v>
          </cell>
          <cell r="F4498">
            <v>14485597.5</v>
          </cell>
          <cell r="G4498">
            <v>1.2500000000000001E-2</v>
          </cell>
          <cell r="H4498">
            <v>15089.16</v>
          </cell>
          <cell r="I4498">
            <v>14485597.5</v>
          </cell>
          <cell r="J4498">
            <v>1.2500000000000001E-2</v>
          </cell>
          <cell r="K4498">
            <v>15089.1640625</v>
          </cell>
          <cell r="L4498">
            <v>0</v>
          </cell>
        </row>
        <row r="4499">
          <cell r="A4499" t="str">
            <v>E354 TSM Twr/Fixt, Colstrip 1-2 Com</v>
          </cell>
          <cell r="B4499" t="str">
            <v>E354 TSM Twr/Fixt, Colstrip 1-2 Com-9</v>
          </cell>
          <cell r="C4499" t="str">
            <v>403E</v>
          </cell>
          <cell r="E4499">
            <v>43373</v>
          </cell>
          <cell r="F4499">
            <v>14485597.5</v>
          </cell>
          <cell r="G4499">
            <v>1.2500000000000001E-2</v>
          </cell>
          <cell r="H4499">
            <v>15089.16</v>
          </cell>
          <cell r="I4499">
            <v>14485597.5</v>
          </cell>
          <cell r="J4499">
            <v>1.2500000000000001E-2</v>
          </cell>
          <cell r="K4499">
            <v>15089.1640625</v>
          </cell>
          <cell r="L4499">
            <v>0</v>
          </cell>
        </row>
        <row r="4500">
          <cell r="A4500" t="str">
            <v>E354 TSM Twr/Fixt, Colstrip 1-2 Com</v>
          </cell>
          <cell r="B4500" t="str">
            <v>E354 TSM Twr/Fixt, Colstrip 1-2 Com-10</v>
          </cell>
          <cell r="C4500" t="str">
            <v>403E</v>
          </cell>
          <cell r="E4500">
            <v>43404</v>
          </cell>
          <cell r="F4500">
            <v>14485597.5</v>
          </cell>
          <cell r="G4500">
            <v>1.2500000000000001E-2</v>
          </cell>
          <cell r="H4500">
            <v>15089.16</v>
          </cell>
          <cell r="I4500">
            <v>14485597.5</v>
          </cell>
          <cell r="J4500">
            <v>1.2500000000000001E-2</v>
          </cell>
          <cell r="K4500">
            <v>15089.1640625</v>
          </cell>
          <cell r="L4500">
            <v>0</v>
          </cell>
        </row>
        <row r="4501">
          <cell r="A4501" t="str">
            <v>E354 TSM Twr/Fixt, Colstrip 1-2 Com</v>
          </cell>
          <cell r="B4501" t="str">
            <v>E354 TSM Twr/Fixt, Colstrip 1-2 Com-11</v>
          </cell>
          <cell r="C4501" t="str">
            <v>403E</v>
          </cell>
          <cell r="E4501">
            <v>43434</v>
          </cell>
          <cell r="F4501">
            <v>14485597.5</v>
          </cell>
          <cell r="G4501">
            <v>1.2500000000000001E-2</v>
          </cell>
          <cell r="H4501">
            <v>15089.16</v>
          </cell>
          <cell r="I4501">
            <v>14485597.5</v>
          </cell>
          <cell r="J4501">
            <v>1.2500000000000001E-2</v>
          </cell>
          <cell r="K4501">
            <v>15089.1640625</v>
          </cell>
          <cell r="L4501">
            <v>0</v>
          </cell>
        </row>
        <row r="4502">
          <cell r="A4502" t="str">
            <v>E354 TSM Twr/Fixt, Colstrip 1-2 Com</v>
          </cell>
          <cell r="B4502" t="str">
            <v>E354 TSM Twr/Fixt, Colstrip 1-2 Com-12</v>
          </cell>
          <cell r="C4502" t="str">
            <v>403E</v>
          </cell>
          <cell r="E4502">
            <v>43465</v>
          </cell>
          <cell r="F4502">
            <v>14485597.5</v>
          </cell>
          <cell r="G4502">
            <v>1.2500000000000001E-2</v>
          </cell>
          <cell r="H4502">
            <v>15089.16</v>
          </cell>
          <cell r="I4502">
            <v>14485597.5</v>
          </cell>
          <cell r="J4502">
            <v>1.2500000000000001E-2</v>
          </cell>
          <cell r="K4502">
            <v>15089.1640625</v>
          </cell>
          <cell r="L4502">
            <v>0</v>
          </cell>
        </row>
        <row r="4503">
          <cell r="A4503" t="str">
            <v>E354 TSM Twr/Fixt, Colstrip 1-2 Com Total</v>
          </cell>
          <cell r="C4503" t="str">
            <v>ETSM</v>
          </cell>
          <cell r="E4503" t="str">
            <v>Total</v>
          </cell>
          <cell r="F4503"/>
          <cell r="G4503"/>
          <cell r="H4503">
            <v>181069.92</v>
          </cell>
          <cell r="I4503"/>
          <cell r="J4503">
            <v>0</v>
          </cell>
          <cell r="K4503">
            <v>181069.96875</v>
          </cell>
          <cell r="L4503">
            <v>0.05</v>
          </cell>
        </row>
        <row r="4504">
          <cell r="A4504" t="str">
            <v>E354 TSM Twr/Fixt, Colstrip 3-4 Com</v>
          </cell>
          <cell r="B4504" t="str">
            <v>E354 TSM Twr/Fixt, Colstrip 3-4 Com-1</v>
          </cell>
          <cell r="C4504" t="str">
            <v>403E</v>
          </cell>
          <cell r="E4504">
            <v>43131</v>
          </cell>
          <cell r="F4504">
            <v>20589184.329999998</v>
          </cell>
          <cell r="G4504">
            <v>1.2500000000000001E-2</v>
          </cell>
          <cell r="H4504">
            <v>21447.06</v>
          </cell>
          <cell r="I4504">
            <v>20589184.329999998</v>
          </cell>
          <cell r="J4504">
            <v>1.2500000000000001E-2</v>
          </cell>
          <cell r="K4504">
            <v>21447.067010416667</v>
          </cell>
          <cell r="L4504">
            <v>0.01</v>
          </cell>
        </row>
        <row r="4505">
          <cell r="A4505" t="str">
            <v>E354 TSM Twr/Fixt, Colstrip 3-4 Com</v>
          </cell>
          <cell r="B4505" t="str">
            <v>E354 TSM Twr/Fixt, Colstrip 3-4 Com-2</v>
          </cell>
          <cell r="C4505" t="str">
            <v>403E</v>
          </cell>
          <cell r="E4505">
            <v>43159</v>
          </cell>
          <cell r="F4505">
            <v>20589184.329999998</v>
          </cell>
          <cell r="G4505">
            <v>1.2500000000000001E-2</v>
          </cell>
          <cell r="H4505">
            <v>21447.06</v>
          </cell>
          <cell r="I4505">
            <v>20589184.329999998</v>
          </cell>
          <cell r="J4505">
            <v>1.2500000000000001E-2</v>
          </cell>
          <cell r="K4505">
            <v>21447.067010416667</v>
          </cell>
          <cell r="L4505">
            <v>0.01</v>
          </cell>
        </row>
        <row r="4506">
          <cell r="A4506" t="str">
            <v>E354 TSM Twr/Fixt, Colstrip 3-4 Com</v>
          </cell>
          <cell r="B4506" t="str">
            <v>E354 TSM Twr/Fixt, Colstrip 3-4 Com-3</v>
          </cell>
          <cell r="C4506" t="str">
            <v>403E</v>
          </cell>
          <cell r="E4506">
            <v>43190</v>
          </cell>
          <cell r="F4506">
            <v>20589184.329999998</v>
          </cell>
          <cell r="G4506">
            <v>1.2500000000000001E-2</v>
          </cell>
          <cell r="H4506">
            <v>21447.06</v>
          </cell>
          <cell r="I4506">
            <v>20589184.329999998</v>
          </cell>
          <cell r="J4506">
            <v>1.2500000000000001E-2</v>
          </cell>
          <cell r="K4506">
            <v>21447.067010416667</v>
          </cell>
          <cell r="L4506">
            <v>0.01</v>
          </cell>
        </row>
        <row r="4507">
          <cell r="A4507" t="str">
            <v>E354 TSM Twr/Fixt, Colstrip 3-4 Com</v>
          </cell>
          <cell r="B4507" t="str">
            <v>E354 TSM Twr/Fixt, Colstrip 3-4 Com-4</v>
          </cell>
          <cell r="C4507" t="str">
            <v>403E</v>
          </cell>
          <cell r="E4507">
            <v>43220</v>
          </cell>
          <cell r="F4507">
            <v>20589184.329999998</v>
          </cell>
          <cell r="G4507">
            <v>1.2500000000000001E-2</v>
          </cell>
          <cell r="H4507">
            <v>21447.06</v>
          </cell>
          <cell r="I4507">
            <v>20589184.329999998</v>
          </cell>
          <cell r="J4507">
            <v>1.2500000000000001E-2</v>
          </cell>
          <cell r="K4507">
            <v>21447.067010416667</v>
          </cell>
          <cell r="L4507">
            <v>0.01</v>
          </cell>
        </row>
        <row r="4508">
          <cell r="A4508" t="str">
            <v>E354 TSM Twr/Fixt, Colstrip 3-4 Com</v>
          </cell>
          <cell r="B4508" t="str">
            <v>E354 TSM Twr/Fixt, Colstrip 3-4 Com-5</v>
          </cell>
          <cell r="C4508" t="str">
            <v>403E</v>
          </cell>
          <cell r="E4508">
            <v>43251</v>
          </cell>
          <cell r="F4508">
            <v>20589184.329999998</v>
          </cell>
          <cell r="G4508">
            <v>1.2500000000000001E-2</v>
          </cell>
          <cell r="H4508">
            <v>21447.06</v>
          </cell>
          <cell r="I4508">
            <v>20589184.329999998</v>
          </cell>
          <cell r="J4508">
            <v>1.2500000000000001E-2</v>
          </cell>
          <cell r="K4508">
            <v>21447.067010416667</v>
          </cell>
          <cell r="L4508">
            <v>0.01</v>
          </cell>
        </row>
        <row r="4509">
          <cell r="A4509" t="str">
            <v>E354 TSM Twr/Fixt, Colstrip 3-4 Com</v>
          </cell>
          <cell r="B4509" t="str">
            <v>E354 TSM Twr/Fixt, Colstrip 3-4 Com-6</v>
          </cell>
          <cell r="C4509" t="str">
            <v>403E</v>
          </cell>
          <cell r="E4509">
            <v>43281</v>
          </cell>
          <cell r="F4509">
            <v>20589184.329999998</v>
          </cell>
          <cell r="G4509">
            <v>1.2500000000000001E-2</v>
          </cell>
          <cell r="H4509">
            <v>21447.06</v>
          </cell>
          <cell r="I4509">
            <v>20589184.329999998</v>
          </cell>
          <cell r="J4509">
            <v>1.2500000000000001E-2</v>
          </cell>
          <cell r="K4509">
            <v>21447.067010416667</v>
          </cell>
          <cell r="L4509">
            <v>0.01</v>
          </cell>
        </row>
        <row r="4510">
          <cell r="A4510" t="str">
            <v>E354 TSM Twr/Fixt, Colstrip 3-4 Com</v>
          </cell>
          <cell r="B4510" t="str">
            <v>E354 TSM Twr/Fixt, Colstrip 3-4 Com-7</v>
          </cell>
          <cell r="C4510" t="str">
            <v>403E</v>
          </cell>
          <cell r="E4510">
            <v>43312</v>
          </cell>
          <cell r="F4510">
            <v>20589184.329999998</v>
          </cell>
          <cell r="G4510">
            <v>1.2500000000000001E-2</v>
          </cell>
          <cell r="H4510">
            <v>21447.06</v>
          </cell>
          <cell r="I4510">
            <v>20589184.329999998</v>
          </cell>
          <cell r="J4510">
            <v>1.2500000000000001E-2</v>
          </cell>
          <cell r="K4510">
            <v>21447.067010416667</v>
          </cell>
          <cell r="L4510">
            <v>0.01</v>
          </cell>
        </row>
        <row r="4511">
          <cell r="A4511" t="str">
            <v>E354 TSM Twr/Fixt, Colstrip 3-4 Com</v>
          </cell>
          <cell r="B4511" t="str">
            <v>E354 TSM Twr/Fixt, Colstrip 3-4 Com-8</v>
          </cell>
          <cell r="C4511" t="str">
            <v>403E</v>
          </cell>
          <cell r="E4511">
            <v>43343</v>
          </cell>
          <cell r="F4511">
            <v>20589184.329999998</v>
          </cell>
          <cell r="G4511">
            <v>1.2500000000000001E-2</v>
          </cell>
          <cell r="H4511">
            <v>21447.06</v>
          </cell>
          <cell r="I4511">
            <v>20589184.329999998</v>
          </cell>
          <cell r="J4511">
            <v>1.2500000000000001E-2</v>
          </cell>
          <cell r="K4511">
            <v>21447.067010416667</v>
          </cell>
          <cell r="L4511">
            <v>0.01</v>
          </cell>
        </row>
        <row r="4512">
          <cell r="A4512" t="str">
            <v>E354 TSM Twr/Fixt, Colstrip 3-4 Com</v>
          </cell>
          <cell r="B4512" t="str">
            <v>E354 TSM Twr/Fixt, Colstrip 3-4 Com-9</v>
          </cell>
          <cell r="C4512" t="str">
            <v>403E</v>
          </cell>
          <cell r="E4512">
            <v>43373</v>
          </cell>
          <cell r="F4512">
            <v>20589184.329999998</v>
          </cell>
          <cell r="G4512">
            <v>1.2500000000000001E-2</v>
          </cell>
          <cell r="H4512">
            <v>21447.06</v>
          </cell>
          <cell r="I4512">
            <v>20589184.329999998</v>
          </cell>
          <cell r="J4512">
            <v>1.2500000000000001E-2</v>
          </cell>
          <cell r="K4512">
            <v>21447.067010416667</v>
          </cell>
          <cell r="L4512">
            <v>0.01</v>
          </cell>
        </row>
        <row r="4513">
          <cell r="A4513" t="str">
            <v>E354 TSM Twr/Fixt, Colstrip 3-4 Com</v>
          </cell>
          <cell r="B4513" t="str">
            <v>E354 TSM Twr/Fixt, Colstrip 3-4 Com-10</v>
          </cell>
          <cell r="C4513" t="str">
            <v>403E</v>
          </cell>
          <cell r="E4513">
            <v>43404</v>
          </cell>
          <cell r="F4513">
            <v>20589184.329999998</v>
          </cell>
          <cell r="G4513">
            <v>1.2500000000000001E-2</v>
          </cell>
          <cell r="H4513">
            <v>21447.06</v>
          </cell>
          <cell r="I4513">
            <v>20589184.329999998</v>
          </cell>
          <cell r="J4513">
            <v>1.2500000000000001E-2</v>
          </cell>
          <cell r="K4513">
            <v>21447.067010416667</v>
          </cell>
          <cell r="L4513">
            <v>0.01</v>
          </cell>
        </row>
        <row r="4514">
          <cell r="A4514" t="str">
            <v>E354 TSM Twr/Fixt, Colstrip 3-4 Com</v>
          </cell>
          <cell r="B4514" t="str">
            <v>E354 TSM Twr/Fixt, Colstrip 3-4 Com-11</v>
          </cell>
          <cell r="C4514" t="str">
            <v>403E</v>
          </cell>
          <cell r="E4514">
            <v>43434</v>
          </cell>
          <cell r="F4514">
            <v>20589184.329999998</v>
          </cell>
          <cell r="G4514">
            <v>1.2500000000000001E-2</v>
          </cell>
          <cell r="H4514">
            <v>21447.06</v>
          </cell>
          <cell r="I4514">
            <v>20589184.329999998</v>
          </cell>
          <cell r="J4514">
            <v>1.2500000000000001E-2</v>
          </cell>
          <cell r="K4514">
            <v>21447.067010416667</v>
          </cell>
          <cell r="L4514">
            <v>0.01</v>
          </cell>
        </row>
        <row r="4515">
          <cell r="A4515" t="str">
            <v>E354 TSM Twr/Fixt, Colstrip 3-4 Com</v>
          </cell>
          <cell r="B4515" t="str">
            <v>E354 TSM Twr/Fixt, Colstrip 3-4 Com-12</v>
          </cell>
          <cell r="C4515" t="str">
            <v>403E</v>
          </cell>
          <cell r="E4515">
            <v>43465</v>
          </cell>
          <cell r="F4515">
            <v>20589184.329999998</v>
          </cell>
          <cell r="G4515">
            <v>1.2500000000000001E-2</v>
          </cell>
          <cell r="H4515">
            <v>21447.06</v>
          </cell>
          <cell r="I4515">
            <v>20589184.329999998</v>
          </cell>
          <cell r="J4515">
            <v>1.2500000000000001E-2</v>
          </cell>
          <cell r="K4515">
            <v>21447.067010416667</v>
          </cell>
          <cell r="L4515">
            <v>0.01</v>
          </cell>
        </row>
        <row r="4516">
          <cell r="A4516" t="str">
            <v>E354 TSM Twr/Fixt, Colstrip 3-4 Com Total</v>
          </cell>
          <cell r="C4516" t="str">
            <v>ETSM</v>
          </cell>
          <cell r="E4516" t="str">
            <v>Total</v>
          </cell>
          <cell r="F4516"/>
          <cell r="G4516"/>
          <cell r="H4516">
            <v>257364.72</v>
          </cell>
          <cell r="I4516"/>
          <cell r="J4516">
            <v>0</v>
          </cell>
          <cell r="K4516">
            <v>257364.80412500005</v>
          </cell>
          <cell r="L4516">
            <v>0.08</v>
          </cell>
        </row>
        <row r="4517">
          <cell r="A4517" t="str">
            <v>E354 TSM Twr/Fixt, N Intertie</v>
          </cell>
          <cell r="B4517" t="str">
            <v>E354 TSM Twr/Fixt, N Intertie-1</v>
          </cell>
          <cell r="C4517" t="str">
            <v>403E</v>
          </cell>
          <cell r="E4517">
            <v>43131</v>
          </cell>
          <cell r="F4517">
            <v>5744097.4199999999</v>
          </cell>
          <cell r="G4517">
            <v>1.2500000000000001E-2</v>
          </cell>
          <cell r="H4517">
            <v>5983.4400000000005</v>
          </cell>
          <cell r="I4517">
            <v>5744097.4199999999</v>
          </cell>
          <cell r="J4517">
            <v>1.2500000000000001E-2</v>
          </cell>
          <cell r="K4517">
            <v>5983.4348124999997</v>
          </cell>
          <cell r="L4517">
            <v>-0.01</v>
          </cell>
        </row>
        <row r="4518">
          <cell r="A4518" t="str">
            <v>E354 TSM Twr/Fixt, N Intertie</v>
          </cell>
          <cell r="B4518" t="str">
            <v>E354 TSM Twr/Fixt, N Intertie-2</v>
          </cell>
          <cell r="C4518" t="str">
            <v>403E</v>
          </cell>
          <cell r="E4518">
            <v>43159</v>
          </cell>
          <cell r="F4518">
            <v>5744097.4199999999</v>
          </cell>
          <cell r="G4518">
            <v>1.2500000000000001E-2</v>
          </cell>
          <cell r="H4518">
            <v>5983.4400000000005</v>
          </cell>
          <cell r="I4518">
            <v>5744097.4199999999</v>
          </cell>
          <cell r="J4518">
            <v>1.2500000000000001E-2</v>
          </cell>
          <cell r="K4518">
            <v>5983.4348124999997</v>
          </cell>
          <cell r="L4518">
            <v>-0.01</v>
          </cell>
        </row>
        <row r="4519">
          <cell r="A4519" t="str">
            <v>E354 TSM Twr/Fixt, N Intertie</v>
          </cell>
          <cell r="B4519" t="str">
            <v>E354 TSM Twr/Fixt, N Intertie-3</v>
          </cell>
          <cell r="C4519" t="str">
            <v>403E</v>
          </cell>
          <cell r="E4519">
            <v>43190</v>
          </cell>
          <cell r="F4519">
            <v>5744097.4199999999</v>
          </cell>
          <cell r="G4519">
            <v>1.2500000000000001E-2</v>
          </cell>
          <cell r="H4519">
            <v>5983.4400000000005</v>
          </cell>
          <cell r="I4519">
            <v>5744097.4199999999</v>
          </cell>
          <cell r="J4519">
            <v>1.2500000000000001E-2</v>
          </cell>
          <cell r="K4519">
            <v>5983.4348124999997</v>
          </cell>
          <cell r="L4519">
            <v>-0.01</v>
          </cell>
        </row>
        <row r="4520">
          <cell r="A4520" t="str">
            <v>E354 TSM Twr/Fixt, N Intertie</v>
          </cell>
          <cell r="B4520" t="str">
            <v>E354 TSM Twr/Fixt, N Intertie-4</v>
          </cell>
          <cell r="C4520" t="str">
            <v>403E</v>
          </cell>
          <cell r="E4520">
            <v>43220</v>
          </cell>
          <cell r="F4520">
            <v>5744097.4199999999</v>
          </cell>
          <cell r="G4520">
            <v>1.2500000000000001E-2</v>
          </cell>
          <cell r="H4520">
            <v>5983.4400000000005</v>
          </cell>
          <cell r="I4520">
            <v>5744097.4199999999</v>
          </cell>
          <cell r="J4520">
            <v>1.2500000000000001E-2</v>
          </cell>
          <cell r="K4520">
            <v>5983.4348124999997</v>
          </cell>
          <cell r="L4520">
            <v>-0.01</v>
          </cell>
        </row>
        <row r="4521">
          <cell r="A4521" t="str">
            <v>E354 TSM Twr/Fixt, N Intertie</v>
          </cell>
          <cell r="B4521" t="str">
            <v>E354 TSM Twr/Fixt, N Intertie-5</v>
          </cell>
          <cell r="C4521" t="str">
            <v>403E</v>
          </cell>
          <cell r="E4521">
            <v>43251</v>
          </cell>
          <cell r="F4521">
            <v>5744097.4199999999</v>
          </cell>
          <cell r="G4521">
            <v>1.2500000000000001E-2</v>
          </cell>
          <cell r="H4521">
            <v>5983.4400000000005</v>
          </cell>
          <cell r="I4521">
            <v>5744097.4199999999</v>
          </cell>
          <cell r="J4521">
            <v>1.2500000000000001E-2</v>
          </cell>
          <cell r="K4521">
            <v>5983.4348124999997</v>
          </cell>
          <cell r="L4521">
            <v>-0.01</v>
          </cell>
        </row>
        <row r="4522">
          <cell r="A4522" t="str">
            <v>E354 TSM Twr/Fixt, N Intertie</v>
          </cell>
          <cell r="B4522" t="str">
            <v>E354 TSM Twr/Fixt, N Intertie-6</v>
          </cell>
          <cell r="C4522" t="str">
            <v>403E</v>
          </cell>
          <cell r="E4522">
            <v>43281</v>
          </cell>
          <cell r="F4522">
            <v>5744097.4199999999</v>
          </cell>
          <cell r="G4522">
            <v>1.2500000000000001E-2</v>
          </cell>
          <cell r="H4522">
            <v>5983.4400000000005</v>
          </cell>
          <cell r="I4522">
            <v>5744097.4199999999</v>
          </cell>
          <cell r="J4522">
            <v>1.2500000000000001E-2</v>
          </cell>
          <cell r="K4522">
            <v>5983.4348124999997</v>
          </cell>
          <cell r="L4522">
            <v>-0.01</v>
          </cell>
        </row>
        <row r="4523">
          <cell r="A4523" t="str">
            <v>E354 TSM Twr/Fixt, N Intertie</v>
          </cell>
          <cell r="B4523" t="str">
            <v>E354 TSM Twr/Fixt, N Intertie-7</v>
          </cell>
          <cell r="C4523" t="str">
            <v>403E</v>
          </cell>
          <cell r="E4523">
            <v>43312</v>
          </cell>
          <cell r="F4523">
            <v>5744097.4199999999</v>
          </cell>
          <cell r="G4523">
            <v>1.2500000000000001E-2</v>
          </cell>
          <cell r="H4523">
            <v>5983.4400000000005</v>
          </cell>
          <cell r="I4523">
            <v>5744097.4199999999</v>
          </cell>
          <cell r="J4523">
            <v>1.2500000000000001E-2</v>
          </cell>
          <cell r="K4523">
            <v>5983.4348124999997</v>
          </cell>
          <cell r="L4523">
            <v>-0.01</v>
          </cell>
        </row>
        <row r="4524">
          <cell r="A4524" t="str">
            <v>E354 TSM Twr/Fixt, N Intertie</v>
          </cell>
          <cell r="B4524" t="str">
            <v>E354 TSM Twr/Fixt, N Intertie-8</v>
          </cell>
          <cell r="C4524" t="str">
            <v>403E</v>
          </cell>
          <cell r="E4524">
            <v>43343</v>
          </cell>
          <cell r="F4524">
            <v>5744097.4199999999</v>
          </cell>
          <cell r="G4524">
            <v>1.2500000000000001E-2</v>
          </cell>
          <cell r="H4524">
            <v>5983.4400000000005</v>
          </cell>
          <cell r="I4524">
            <v>5744097.4199999999</v>
          </cell>
          <cell r="J4524">
            <v>1.2500000000000001E-2</v>
          </cell>
          <cell r="K4524">
            <v>5983.4348124999997</v>
          </cell>
          <cell r="L4524">
            <v>-0.01</v>
          </cell>
        </row>
        <row r="4525">
          <cell r="A4525" t="str">
            <v>E354 TSM Twr/Fixt, N Intertie</v>
          </cell>
          <cell r="B4525" t="str">
            <v>E354 TSM Twr/Fixt, N Intertie-9</v>
          </cell>
          <cell r="C4525" t="str">
            <v>403E</v>
          </cell>
          <cell r="E4525">
            <v>43373</v>
          </cell>
          <cell r="F4525">
            <v>5744097.4199999999</v>
          </cell>
          <cell r="G4525">
            <v>1.2500000000000001E-2</v>
          </cell>
          <cell r="H4525">
            <v>5983.4400000000005</v>
          </cell>
          <cell r="I4525">
            <v>5744097.4199999999</v>
          </cell>
          <cell r="J4525">
            <v>1.2500000000000001E-2</v>
          </cell>
          <cell r="K4525">
            <v>5983.4348124999997</v>
          </cell>
          <cell r="L4525">
            <v>-0.01</v>
          </cell>
        </row>
        <row r="4526">
          <cell r="A4526" t="str">
            <v>E354 TSM Twr/Fixt, N Intertie</v>
          </cell>
          <cell r="B4526" t="str">
            <v>E354 TSM Twr/Fixt, N Intertie-10</v>
          </cell>
          <cell r="C4526" t="str">
            <v>403E</v>
          </cell>
          <cell r="E4526">
            <v>43404</v>
          </cell>
          <cell r="F4526">
            <v>5744097.4199999999</v>
          </cell>
          <cell r="G4526">
            <v>1.2500000000000001E-2</v>
          </cell>
          <cell r="H4526">
            <v>5983.4400000000005</v>
          </cell>
          <cell r="I4526">
            <v>5744097.4199999999</v>
          </cell>
          <cell r="J4526">
            <v>1.2500000000000001E-2</v>
          </cell>
          <cell r="K4526">
            <v>5983.4348124999997</v>
          </cell>
          <cell r="L4526">
            <v>-0.01</v>
          </cell>
        </row>
        <row r="4527">
          <cell r="A4527" t="str">
            <v>E354 TSM Twr/Fixt, N Intertie</v>
          </cell>
          <cell r="B4527" t="str">
            <v>E354 TSM Twr/Fixt, N Intertie-11</v>
          </cell>
          <cell r="C4527" t="str">
            <v>403E</v>
          </cell>
          <cell r="E4527">
            <v>43434</v>
          </cell>
          <cell r="F4527">
            <v>5744097.4199999999</v>
          </cell>
          <cell r="G4527">
            <v>1.2500000000000001E-2</v>
          </cell>
          <cell r="H4527">
            <v>5983.4400000000005</v>
          </cell>
          <cell r="I4527">
            <v>5744097.4199999999</v>
          </cell>
          <cell r="J4527">
            <v>1.2500000000000001E-2</v>
          </cell>
          <cell r="K4527">
            <v>5983.4348124999997</v>
          </cell>
          <cell r="L4527">
            <v>-0.01</v>
          </cell>
        </row>
        <row r="4528">
          <cell r="A4528" t="str">
            <v>E354 TSM Twr/Fixt, N Intertie</v>
          </cell>
          <cell r="B4528" t="str">
            <v>E354 TSM Twr/Fixt, N Intertie-12</v>
          </cell>
          <cell r="C4528" t="str">
            <v>403E</v>
          </cell>
          <cell r="E4528">
            <v>43465</v>
          </cell>
          <cell r="F4528">
            <v>5744097.4199999999</v>
          </cell>
          <cell r="G4528">
            <v>1.2500000000000001E-2</v>
          </cell>
          <cell r="H4528">
            <v>5983.4400000000005</v>
          </cell>
          <cell r="I4528">
            <v>5744097.4199999999</v>
          </cell>
          <cell r="J4528">
            <v>1.2500000000000001E-2</v>
          </cell>
          <cell r="K4528">
            <v>5983.4348124999997</v>
          </cell>
          <cell r="L4528">
            <v>-0.01</v>
          </cell>
        </row>
        <row r="4529">
          <cell r="A4529" t="str">
            <v>E354 TSM Twr/Fixt, N Intertie Total</v>
          </cell>
          <cell r="C4529" t="str">
            <v>ETSM</v>
          </cell>
          <cell r="E4529" t="str">
            <v>Total</v>
          </cell>
          <cell r="F4529"/>
          <cell r="G4529"/>
          <cell r="H4529">
            <v>71801.280000000013</v>
          </cell>
          <cell r="I4529"/>
          <cell r="J4529">
            <v>0</v>
          </cell>
          <cell r="K4529">
            <v>71801.217749999982</v>
          </cell>
          <cell r="L4529">
            <v>-0.06</v>
          </cell>
        </row>
        <row r="4530">
          <cell r="A4530" t="str">
            <v>E3547 TSM Towers/Fixtures</v>
          </cell>
          <cell r="B4530" t="str">
            <v>E3547 TSM Towers/Fixtures-1</v>
          </cell>
          <cell r="C4530" t="str">
            <v>403E</v>
          </cell>
          <cell r="E4530">
            <v>43131</v>
          </cell>
          <cell r="F4530">
            <v>1507252.65</v>
          </cell>
          <cell r="G4530">
            <v>1.12E-2</v>
          </cell>
          <cell r="H4530">
            <v>1406.77</v>
          </cell>
          <cell r="I4530">
            <v>1503331.22</v>
          </cell>
          <cell r="J4530">
            <v>1.12E-2</v>
          </cell>
          <cell r="K4530">
            <v>1403.1091386666667</v>
          </cell>
          <cell r="L4530">
            <v>-3.66</v>
          </cell>
        </row>
        <row r="4531">
          <cell r="A4531" t="str">
            <v>E3547 TSM Towers/Fixtures</v>
          </cell>
          <cell r="B4531" t="str">
            <v>E3547 TSM Towers/Fixtures-2</v>
          </cell>
          <cell r="C4531" t="str">
            <v>403E</v>
          </cell>
          <cell r="E4531">
            <v>43159</v>
          </cell>
          <cell r="F4531">
            <v>1507252.65</v>
          </cell>
          <cell r="G4531">
            <v>1.12E-2</v>
          </cell>
          <cell r="H4531">
            <v>1406.77</v>
          </cell>
          <cell r="I4531">
            <v>1503331.22</v>
          </cell>
          <cell r="J4531">
            <v>1.12E-2</v>
          </cell>
          <cell r="K4531">
            <v>1403.1091386666667</v>
          </cell>
          <cell r="L4531">
            <v>-3.66</v>
          </cell>
        </row>
        <row r="4532">
          <cell r="A4532" t="str">
            <v>E3547 TSM Towers/Fixtures</v>
          </cell>
          <cell r="B4532" t="str">
            <v>E3547 TSM Towers/Fixtures-3</v>
          </cell>
          <cell r="C4532" t="str">
            <v>403E</v>
          </cell>
          <cell r="E4532">
            <v>43190</v>
          </cell>
          <cell r="F4532">
            <v>1505291.94</v>
          </cell>
          <cell r="G4532">
            <v>1.12E-2</v>
          </cell>
          <cell r="H4532">
            <v>1404.94</v>
          </cell>
          <cell r="I4532">
            <v>1503331.22</v>
          </cell>
          <cell r="J4532">
            <v>1.12E-2</v>
          </cell>
          <cell r="K4532">
            <v>1403.1091386666667</v>
          </cell>
          <cell r="L4532">
            <v>-1.83</v>
          </cell>
        </row>
        <row r="4533">
          <cell r="A4533" t="str">
            <v>E3547 TSM Towers/Fixtures</v>
          </cell>
          <cell r="B4533" t="str">
            <v>E3547 TSM Towers/Fixtures-4</v>
          </cell>
          <cell r="C4533" t="str">
            <v>403E</v>
          </cell>
          <cell r="E4533">
            <v>43220</v>
          </cell>
          <cell r="F4533">
            <v>1503331.22</v>
          </cell>
          <cell r="G4533">
            <v>1.12E-2</v>
          </cell>
          <cell r="H4533">
            <v>1403.1100000000001</v>
          </cell>
          <cell r="I4533">
            <v>1503331.22</v>
          </cell>
          <cell r="J4533">
            <v>1.12E-2</v>
          </cell>
          <cell r="K4533">
            <v>1403.1091386666667</v>
          </cell>
          <cell r="L4533">
            <v>0</v>
          </cell>
        </row>
        <row r="4534">
          <cell r="A4534" t="str">
            <v>E3547 TSM Towers/Fixtures</v>
          </cell>
          <cell r="B4534" t="str">
            <v>E3547 TSM Towers/Fixtures-5</v>
          </cell>
          <cell r="C4534" t="str">
            <v>403E</v>
          </cell>
          <cell r="E4534">
            <v>43251</v>
          </cell>
          <cell r="F4534">
            <v>1503331.22</v>
          </cell>
          <cell r="G4534">
            <v>1.12E-2</v>
          </cell>
          <cell r="H4534">
            <v>1403.1100000000001</v>
          </cell>
          <cell r="I4534">
            <v>1503331.22</v>
          </cell>
          <cell r="J4534">
            <v>1.12E-2</v>
          </cell>
          <cell r="K4534">
            <v>1403.1091386666667</v>
          </cell>
          <cell r="L4534">
            <v>0</v>
          </cell>
        </row>
        <row r="4535">
          <cell r="A4535" t="str">
            <v>E3547 TSM Towers/Fixtures</v>
          </cell>
          <cell r="B4535" t="str">
            <v>E3547 TSM Towers/Fixtures-6</v>
          </cell>
          <cell r="C4535" t="str">
            <v>403E</v>
          </cell>
          <cell r="E4535">
            <v>43281</v>
          </cell>
          <cell r="F4535">
            <v>1503331.22</v>
          </cell>
          <cell r="G4535">
            <v>1.12E-2</v>
          </cell>
          <cell r="H4535">
            <v>1403.1100000000001</v>
          </cell>
          <cell r="I4535">
            <v>1503331.22</v>
          </cell>
          <cell r="J4535">
            <v>1.12E-2</v>
          </cell>
          <cell r="K4535">
            <v>1403.1091386666667</v>
          </cell>
          <cell r="L4535">
            <v>0</v>
          </cell>
        </row>
        <row r="4536">
          <cell r="A4536" t="str">
            <v>E3547 TSM Towers/Fixtures</v>
          </cell>
          <cell r="B4536" t="str">
            <v>E3547 TSM Towers/Fixtures-7</v>
          </cell>
          <cell r="C4536" t="str">
            <v>403E</v>
          </cell>
          <cell r="E4536">
            <v>43312</v>
          </cell>
          <cell r="F4536">
            <v>1503331.22</v>
          </cell>
          <cell r="G4536">
            <v>1.12E-2</v>
          </cell>
          <cell r="H4536">
            <v>1403.1100000000001</v>
          </cell>
          <cell r="I4536">
            <v>1503331.22</v>
          </cell>
          <cell r="J4536">
            <v>1.12E-2</v>
          </cell>
          <cell r="K4536">
            <v>1403.1091386666667</v>
          </cell>
          <cell r="L4536">
            <v>0</v>
          </cell>
        </row>
        <row r="4537">
          <cell r="A4537" t="str">
            <v>E3547 TSM Towers/Fixtures</v>
          </cell>
          <cell r="B4537" t="str">
            <v>E3547 TSM Towers/Fixtures-8</v>
          </cell>
          <cell r="C4537" t="str">
            <v>403E</v>
          </cell>
          <cell r="E4537">
            <v>43343</v>
          </cell>
          <cell r="F4537">
            <v>1503331.22</v>
          </cell>
          <cell r="G4537">
            <v>1.12E-2</v>
          </cell>
          <cell r="H4537">
            <v>1403.1100000000001</v>
          </cell>
          <cell r="I4537">
            <v>1503331.22</v>
          </cell>
          <cell r="J4537">
            <v>1.12E-2</v>
          </cell>
          <cell r="K4537">
            <v>1403.1091386666667</v>
          </cell>
          <cell r="L4537">
            <v>0</v>
          </cell>
        </row>
        <row r="4538">
          <cell r="A4538" t="str">
            <v>E3547 TSM Towers/Fixtures</v>
          </cell>
          <cell r="B4538" t="str">
            <v>E3547 TSM Towers/Fixtures-9</v>
          </cell>
          <cell r="C4538" t="str">
            <v>403E</v>
          </cell>
          <cell r="E4538">
            <v>43373</v>
          </cell>
          <cell r="F4538">
            <v>1503331.22</v>
          </cell>
          <cell r="G4538">
            <v>1.12E-2</v>
          </cell>
          <cell r="H4538">
            <v>1403.1100000000001</v>
          </cell>
          <cell r="I4538">
            <v>1503331.22</v>
          </cell>
          <cell r="J4538">
            <v>1.12E-2</v>
          </cell>
          <cell r="K4538">
            <v>1403.1091386666667</v>
          </cell>
          <cell r="L4538">
            <v>0</v>
          </cell>
        </row>
        <row r="4539">
          <cell r="A4539" t="str">
            <v>E3547 TSM Towers/Fixtures</v>
          </cell>
          <cell r="B4539" t="str">
            <v>E3547 TSM Towers/Fixtures-10</v>
          </cell>
          <cell r="C4539" t="str">
            <v>403E</v>
          </cell>
          <cell r="E4539">
            <v>43404</v>
          </cell>
          <cell r="F4539">
            <v>1503331.22</v>
          </cell>
          <cell r="G4539">
            <v>1.12E-2</v>
          </cell>
          <cell r="H4539">
            <v>1403.1100000000001</v>
          </cell>
          <cell r="I4539">
            <v>1503331.22</v>
          </cell>
          <cell r="J4539">
            <v>1.12E-2</v>
          </cell>
          <cell r="K4539">
            <v>1403.1091386666667</v>
          </cell>
          <cell r="L4539">
            <v>0</v>
          </cell>
        </row>
        <row r="4540">
          <cell r="A4540" t="str">
            <v>E3547 TSM Towers/Fixtures</v>
          </cell>
          <cell r="B4540" t="str">
            <v>E3547 TSM Towers/Fixtures-11</v>
          </cell>
          <cell r="C4540" t="str">
            <v>403E</v>
          </cell>
          <cell r="E4540">
            <v>43434</v>
          </cell>
          <cell r="F4540">
            <v>1503331.22</v>
          </cell>
          <cell r="G4540">
            <v>1.12E-2</v>
          </cell>
          <cell r="H4540">
            <v>1403.1100000000001</v>
          </cell>
          <cell r="I4540">
            <v>1503331.22</v>
          </cell>
          <cell r="J4540">
            <v>1.12E-2</v>
          </cell>
          <cell r="K4540">
            <v>1403.1091386666667</v>
          </cell>
          <cell r="L4540">
            <v>0</v>
          </cell>
        </row>
        <row r="4541">
          <cell r="A4541" t="str">
            <v>E3547 TSM Towers/Fixtures</v>
          </cell>
          <cell r="B4541" t="str">
            <v>E3547 TSM Towers/Fixtures-12</v>
          </cell>
          <cell r="C4541" t="str">
            <v>403E</v>
          </cell>
          <cell r="E4541">
            <v>43465</v>
          </cell>
          <cell r="F4541">
            <v>1503331.22</v>
          </cell>
          <cell r="G4541">
            <v>1.12E-2</v>
          </cell>
          <cell r="H4541">
            <v>1403.1100000000001</v>
          </cell>
          <cell r="I4541">
            <v>1503331.22</v>
          </cell>
          <cell r="J4541">
            <v>1.12E-2</v>
          </cell>
          <cell r="K4541">
            <v>1403.1091386666667</v>
          </cell>
          <cell r="L4541">
            <v>0</v>
          </cell>
        </row>
        <row r="4542">
          <cell r="A4542" t="str">
            <v>E3547 TSM Towers/Fixtures Total</v>
          </cell>
          <cell r="C4542" t="str">
            <v>ETSM</v>
          </cell>
          <cell r="E4542" t="str">
            <v>Total</v>
          </cell>
          <cell r="F4542"/>
          <cell r="G4542"/>
          <cell r="H4542">
            <v>16846.470000000005</v>
          </cell>
          <cell r="I4542"/>
          <cell r="J4542">
            <v>0</v>
          </cell>
          <cell r="K4542">
            <v>16837.309664</v>
          </cell>
          <cell r="L4542">
            <v>-9.16</v>
          </cell>
        </row>
        <row r="4543">
          <cell r="A4543" t="str">
            <v xml:space="preserve">E3549 (GIF) Twr/Fixt, Colstrip 1-2 </v>
          </cell>
          <cell r="B4543" t="str">
            <v>E3549 (GIF) Twr/Fixt, Colstrip 1-2 -1</v>
          </cell>
          <cell r="C4543" t="str">
            <v>403E</v>
          </cell>
          <cell r="E4543">
            <v>43131</v>
          </cell>
          <cell r="F4543">
            <v>88576.95</v>
          </cell>
          <cell r="G4543">
            <v>4.5999999999999999E-3</v>
          </cell>
          <cell r="H4543">
            <v>33.96</v>
          </cell>
          <cell r="I4543">
            <v>88576.95</v>
          </cell>
          <cell r="J4543">
            <v>4.5999999999999999E-3</v>
          </cell>
          <cell r="K4543">
            <v>33.954497499999995</v>
          </cell>
          <cell r="L4543">
            <v>-0.01</v>
          </cell>
        </row>
        <row r="4544">
          <cell r="A4544" t="str">
            <v xml:space="preserve">E3549 (GIF) Twr/Fixt, Colstrip 1-2 </v>
          </cell>
          <cell r="B4544" t="str">
            <v>E3549 (GIF) Twr/Fixt, Colstrip 1-2 -2</v>
          </cell>
          <cell r="C4544" t="str">
            <v>403E</v>
          </cell>
          <cell r="E4544">
            <v>43159</v>
          </cell>
          <cell r="F4544">
            <v>88576.95</v>
          </cell>
          <cell r="G4544">
            <v>4.5999999999999999E-3</v>
          </cell>
          <cell r="H4544">
            <v>33.96</v>
          </cell>
          <cell r="I4544">
            <v>88576.95</v>
          </cell>
          <cell r="J4544">
            <v>4.5999999999999999E-3</v>
          </cell>
          <cell r="K4544">
            <v>33.954497499999995</v>
          </cell>
          <cell r="L4544">
            <v>-0.01</v>
          </cell>
        </row>
        <row r="4545">
          <cell r="A4545" t="str">
            <v xml:space="preserve">E3549 (GIF) Twr/Fixt, Colstrip 1-2 </v>
          </cell>
          <cell r="B4545" t="str">
            <v>E3549 (GIF) Twr/Fixt, Colstrip 1-2 -3</v>
          </cell>
          <cell r="C4545" t="str">
            <v>403E</v>
          </cell>
          <cell r="E4545">
            <v>43190</v>
          </cell>
          <cell r="F4545">
            <v>88576.95</v>
          </cell>
          <cell r="G4545">
            <v>4.5999999999999999E-3</v>
          </cell>
          <cell r="H4545">
            <v>33.96</v>
          </cell>
          <cell r="I4545">
            <v>88576.95</v>
          </cell>
          <cell r="J4545">
            <v>4.5999999999999999E-3</v>
          </cell>
          <cell r="K4545">
            <v>33.954497499999995</v>
          </cell>
          <cell r="L4545">
            <v>-0.01</v>
          </cell>
        </row>
        <row r="4546">
          <cell r="A4546" t="str">
            <v xml:space="preserve">E3549 (GIF) Twr/Fixt, Colstrip 1-2 </v>
          </cell>
          <cell r="B4546" t="str">
            <v>E3549 (GIF) Twr/Fixt, Colstrip 1-2 -4</v>
          </cell>
          <cell r="C4546" t="str">
            <v>403E</v>
          </cell>
          <cell r="E4546">
            <v>43220</v>
          </cell>
          <cell r="F4546">
            <v>88576.95</v>
          </cell>
          <cell r="G4546">
            <v>4.5999999999999999E-3</v>
          </cell>
          <cell r="H4546">
            <v>33.96</v>
          </cell>
          <cell r="I4546">
            <v>88576.95</v>
          </cell>
          <cell r="J4546">
            <v>4.5999999999999999E-3</v>
          </cell>
          <cell r="K4546">
            <v>33.954497499999995</v>
          </cell>
          <cell r="L4546">
            <v>-0.01</v>
          </cell>
        </row>
        <row r="4547">
          <cell r="A4547" t="str">
            <v xml:space="preserve">E3549 (GIF) Twr/Fixt, Colstrip 1-2 </v>
          </cell>
          <cell r="B4547" t="str">
            <v>E3549 (GIF) Twr/Fixt, Colstrip 1-2 -5</v>
          </cell>
          <cell r="C4547" t="str">
            <v>403E</v>
          </cell>
          <cell r="E4547">
            <v>43251</v>
          </cell>
          <cell r="F4547">
            <v>88576.95</v>
          </cell>
          <cell r="G4547">
            <v>4.5999999999999999E-3</v>
          </cell>
          <cell r="H4547">
            <v>33.96</v>
          </cell>
          <cell r="I4547">
            <v>88576.95</v>
          </cell>
          <cell r="J4547">
            <v>4.5999999999999999E-3</v>
          </cell>
          <cell r="K4547">
            <v>33.954497499999995</v>
          </cell>
          <cell r="L4547">
            <v>-0.01</v>
          </cell>
        </row>
        <row r="4548">
          <cell r="A4548" t="str">
            <v xml:space="preserve">E3549 (GIF) Twr/Fixt, Colstrip 1-2 </v>
          </cell>
          <cell r="B4548" t="str">
            <v>E3549 (GIF) Twr/Fixt, Colstrip 1-2 -6</v>
          </cell>
          <cell r="C4548" t="str">
            <v>403E</v>
          </cell>
          <cell r="E4548">
            <v>43281</v>
          </cell>
          <cell r="F4548">
            <v>88576.95</v>
          </cell>
          <cell r="G4548">
            <v>4.5999999999999999E-3</v>
          </cell>
          <cell r="H4548">
            <v>33.96</v>
          </cell>
          <cell r="I4548">
            <v>88576.95</v>
          </cell>
          <cell r="J4548">
            <v>4.5999999999999999E-3</v>
          </cell>
          <cell r="K4548">
            <v>33.954497499999995</v>
          </cell>
          <cell r="L4548">
            <v>-0.01</v>
          </cell>
        </row>
        <row r="4549">
          <cell r="A4549" t="str">
            <v xml:space="preserve">E3549 (GIF) Twr/Fixt, Colstrip 1-2 </v>
          </cell>
          <cell r="B4549" t="str">
            <v>E3549 (GIF) Twr/Fixt, Colstrip 1-2 -7</v>
          </cell>
          <cell r="C4549" t="str">
            <v>403E</v>
          </cell>
          <cell r="E4549">
            <v>43312</v>
          </cell>
          <cell r="F4549">
            <v>88576.95</v>
          </cell>
          <cell r="G4549">
            <v>4.5999999999999999E-3</v>
          </cell>
          <cell r="H4549">
            <v>33.96</v>
          </cell>
          <cell r="I4549">
            <v>88576.95</v>
          </cell>
          <cell r="J4549">
            <v>4.5999999999999999E-3</v>
          </cell>
          <cell r="K4549">
            <v>33.954497499999995</v>
          </cell>
          <cell r="L4549">
            <v>-0.01</v>
          </cell>
        </row>
        <row r="4550">
          <cell r="A4550" t="str">
            <v xml:space="preserve">E3549 (GIF) Twr/Fixt, Colstrip 1-2 </v>
          </cell>
          <cell r="B4550" t="str">
            <v>E3549 (GIF) Twr/Fixt, Colstrip 1-2 -8</v>
          </cell>
          <cell r="C4550" t="str">
            <v>403E</v>
          </cell>
          <cell r="E4550">
            <v>43343</v>
          </cell>
          <cell r="F4550">
            <v>88576.95</v>
          </cell>
          <cell r="G4550">
            <v>4.5999999999999999E-3</v>
          </cell>
          <cell r="H4550">
            <v>33.96</v>
          </cell>
          <cell r="I4550">
            <v>88576.95</v>
          </cell>
          <cell r="J4550">
            <v>4.5999999999999999E-3</v>
          </cell>
          <cell r="K4550">
            <v>33.954497499999995</v>
          </cell>
          <cell r="L4550">
            <v>-0.01</v>
          </cell>
        </row>
        <row r="4551">
          <cell r="A4551" t="str">
            <v xml:space="preserve">E3549 (GIF) Twr/Fixt, Colstrip 1-2 </v>
          </cell>
          <cell r="B4551" t="str">
            <v>E3549 (GIF) Twr/Fixt, Colstrip 1-2 -9</v>
          </cell>
          <cell r="C4551" t="str">
            <v>403E</v>
          </cell>
          <cell r="E4551">
            <v>43373</v>
          </cell>
          <cell r="F4551">
            <v>88576.95</v>
          </cell>
          <cell r="G4551">
            <v>4.5999999999999999E-3</v>
          </cell>
          <cell r="H4551">
            <v>33.96</v>
          </cell>
          <cell r="I4551">
            <v>88576.95</v>
          </cell>
          <cell r="J4551">
            <v>4.5999999999999999E-3</v>
          </cell>
          <cell r="K4551">
            <v>33.954497499999995</v>
          </cell>
          <cell r="L4551">
            <v>-0.01</v>
          </cell>
        </row>
        <row r="4552">
          <cell r="A4552" t="str">
            <v xml:space="preserve">E3549 (GIF) Twr/Fixt, Colstrip 1-2 </v>
          </cell>
          <cell r="B4552" t="str">
            <v>E3549 (GIF) Twr/Fixt, Colstrip 1-2 -10</v>
          </cell>
          <cell r="C4552" t="str">
            <v>403E</v>
          </cell>
          <cell r="E4552">
            <v>43404</v>
          </cell>
          <cell r="F4552">
            <v>88576.95</v>
          </cell>
          <cell r="G4552">
            <v>4.5999999999999999E-3</v>
          </cell>
          <cell r="H4552">
            <v>33.96</v>
          </cell>
          <cell r="I4552">
            <v>88576.95</v>
          </cell>
          <cell r="J4552">
            <v>4.5999999999999999E-3</v>
          </cell>
          <cell r="K4552">
            <v>33.954497499999995</v>
          </cell>
          <cell r="L4552">
            <v>-0.01</v>
          </cell>
        </row>
        <row r="4553">
          <cell r="A4553" t="str">
            <v xml:space="preserve">E3549 (GIF) Twr/Fixt, Colstrip 1-2 </v>
          </cell>
          <cell r="B4553" t="str">
            <v>E3549 (GIF) Twr/Fixt, Colstrip 1-2 -11</v>
          </cell>
          <cell r="C4553" t="str">
            <v>403E</v>
          </cell>
          <cell r="E4553">
            <v>43434</v>
          </cell>
          <cell r="F4553">
            <v>88576.95</v>
          </cell>
          <cell r="G4553">
            <v>4.5999999999999999E-3</v>
          </cell>
          <cell r="H4553">
            <v>33.96</v>
          </cell>
          <cell r="I4553">
            <v>88576.95</v>
          </cell>
          <cell r="J4553">
            <v>4.5999999999999999E-3</v>
          </cell>
          <cell r="K4553">
            <v>33.954497499999995</v>
          </cell>
          <cell r="L4553">
            <v>-0.01</v>
          </cell>
        </row>
        <row r="4554">
          <cell r="A4554" t="str">
            <v xml:space="preserve">E3549 (GIF) Twr/Fixt, Colstrip 1-2 </v>
          </cell>
          <cell r="B4554" t="str">
            <v>E3549 (GIF) Twr/Fixt, Colstrip 1-2 -12</v>
          </cell>
          <cell r="C4554" t="str">
            <v>403E</v>
          </cell>
          <cell r="E4554">
            <v>43465</v>
          </cell>
          <cell r="F4554">
            <v>88576.95</v>
          </cell>
          <cell r="G4554">
            <v>4.5999999999999999E-3</v>
          </cell>
          <cell r="H4554">
            <v>33.96</v>
          </cell>
          <cell r="I4554">
            <v>88576.95</v>
          </cell>
          <cell r="J4554">
            <v>4.5999999999999999E-3</v>
          </cell>
          <cell r="K4554">
            <v>33.954497499999995</v>
          </cell>
          <cell r="L4554">
            <v>-0.01</v>
          </cell>
        </row>
        <row r="4555">
          <cell r="A4555" t="str">
            <v>E3549 (GIF) Twr/Fixt, Colstrip 1-2  Total</v>
          </cell>
          <cell r="C4555" t="str">
            <v>ETSM</v>
          </cell>
          <cell r="E4555" t="str">
            <v>Total</v>
          </cell>
          <cell r="F4555"/>
          <cell r="G4555"/>
          <cell r="H4555">
            <v>407.51999999999992</v>
          </cell>
          <cell r="I4555"/>
          <cell r="J4555">
            <v>0</v>
          </cell>
          <cell r="K4555">
            <v>407.45396999999997</v>
          </cell>
          <cell r="L4555">
            <v>-7.0000000000000007E-2</v>
          </cell>
        </row>
        <row r="4556">
          <cell r="A4556" t="str">
            <v>E3549 (GIF) Twr/Fixt, Colstrip 3-4</v>
          </cell>
          <cell r="B4556" t="str">
            <v>E3549 (GIF) Twr/Fixt, Colstrip 3-4-1</v>
          </cell>
          <cell r="C4556" t="str">
            <v>403E</v>
          </cell>
          <cell r="E4556">
            <v>43131</v>
          </cell>
          <cell r="F4556">
            <v>267.33</v>
          </cell>
          <cell r="G4556">
            <v>4.5999999999999999E-3</v>
          </cell>
          <cell r="H4556">
            <v>9.9999999999999992E-2</v>
          </cell>
          <cell r="I4556">
            <v>267.33</v>
          </cell>
          <cell r="J4556">
            <v>4.5999999999999999E-3</v>
          </cell>
          <cell r="K4556">
            <v>0.10247649999999998</v>
          </cell>
          <cell r="L4556">
            <v>0</v>
          </cell>
        </row>
        <row r="4557">
          <cell r="A4557" t="str">
            <v>E3549 (GIF) Twr/Fixt, Colstrip 3-4</v>
          </cell>
          <cell r="B4557" t="str">
            <v>E3549 (GIF) Twr/Fixt, Colstrip 3-4-2</v>
          </cell>
          <cell r="C4557" t="str">
            <v>403E</v>
          </cell>
          <cell r="E4557">
            <v>43159</v>
          </cell>
          <cell r="F4557">
            <v>267.33</v>
          </cell>
          <cell r="G4557">
            <v>4.5999999999999999E-3</v>
          </cell>
          <cell r="H4557">
            <v>9.9999999999999992E-2</v>
          </cell>
          <cell r="I4557">
            <v>267.33</v>
          </cell>
          <cell r="J4557">
            <v>4.5999999999999999E-3</v>
          </cell>
          <cell r="K4557">
            <v>0.10247649999999998</v>
          </cell>
          <cell r="L4557">
            <v>0</v>
          </cell>
        </row>
        <row r="4558">
          <cell r="A4558" t="str">
            <v>E3549 (GIF) Twr/Fixt, Colstrip 3-4</v>
          </cell>
          <cell r="B4558" t="str">
            <v>E3549 (GIF) Twr/Fixt, Colstrip 3-4-3</v>
          </cell>
          <cell r="C4558" t="str">
            <v>403E</v>
          </cell>
          <cell r="E4558">
            <v>43190</v>
          </cell>
          <cell r="F4558">
            <v>267.33</v>
          </cell>
          <cell r="G4558">
            <v>4.5999999999999999E-3</v>
          </cell>
          <cell r="H4558">
            <v>9.9999999999999992E-2</v>
          </cell>
          <cell r="I4558">
            <v>267.33</v>
          </cell>
          <cell r="J4558">
            <v>4.5999999999999999E-3</v>
          </cell>
          <cell r="K4558">
            <v>0.10247649999999998</v>
          </cell>
          <cell r="L4558">
            <v>0</v>
          </cell>
        </row>
        <row r="4559">
          <cell r="A4559" t="str">
            <v>E3549 (GIF) Twr/Fixt, Colstrip 3-4</v>
          </cell>
          <cell r="B4559" t="str">
            <v>E3549 (GIF) Twr/Fixt, Colstrip 3-4-4</v>
          </cell>
          <cell r="C4559" t="str">
            <v>403E</v>
          </cell>
          <cell r="E4559">
            <v>43220</v>
          </cell>
          <cell r="F4559">
            <v>267.33</v>
          </cell>
          <cell r="G4559">
            <v>4.5999999999999999E-3</v>
          </cell>
          <cell r="H4559">
            <v>9.9999999999999992E-2</v>
          </cell>
          <cell r="I4559">
            <v>267.33</v>
          </cell>
          <cell r="J4559">
            <v>4.5999999999999999E-3</v>
          </cell>
          <cell r="K4559">
            <v>0.10247649999999998</v>
          </cell>
          <cell r="L4559">
            <v>0</v>
          </cell>
        </row>
        <row r="4560">
          <cell r="A4560" t="str">
            <v>E3549 (GIF) Twr/Fixt, Colstrip 3-4</v>
          </cell>
          <cell r="B4560" t="str">
            <v>E3549 (GIF) Twr/Fixt, Colstrip 3-4-5</v>
          </cell>
          <cell r="C4560" t="str">
            <v>403E</v>
          </cell>
          <cell r="E4560">
            <v>43251</v>
          </cell>
          <cell r="F4560">
            <v>267.33</v>
          </cell>
          <cell r="G4560">
            <v>4.5999999999999999E-3</v>
          </cell>
          <cell r="H4560">
            <v>9.9999999999999992E-2</v>
          </cell>
          <cell r="I4560">
            <v>267.33</v>
          </cell>
          <cell r="J4560">
            <v>4.5999999999999999E-3</v>
          </cell>
          <cell r="K4560">
            <v>0.10247649999999998</v>
          </cell>
          <cell r="L4560">
            <v>0</v>
          </cell>
        </row>
        <row r="4561">
          <cell r="A4561" t="str">
            <v>E3549 (GIF) Twr/Fixt, Colstrip 3-4</v>
          </cell>
          <cell r="B4561" t="str">
            <v>E3549 (GIF) Twr/Fixt, Colstrip 3-4-6</v>
          </cell>
          <cell r="C4561" t="str">
            <v>403E</v>
          </cell>
          <cell r="E4561">
            <v>43281</v>
          </cell>
          <cell r="F4561">
            <v>267.33</v>
          </cell>
          <cell r="G4561">
            <v>4.5999999999999999E-3</v>
          </cell>
          <cell r="H4561">
            <v>9.9999999999999992E-2</v>
          </cell>
          <cell r="I4561">
            <v>267.33</v>
          </cell>
          <cell r="J4561">
            <v>4.5999999999999999E-3</v>
          </cell>
          <cell r="K4561">
            <v>0.10247649999999998</v>
          </cell>
          <cell r="L4561">
            <v>0</v>
          </cell>
        </row>
        <row r="4562">
          <cell r="A4562" t="str">
            <v>E3549 (GIF) Twr/Fixt, Colstrip 3-4</v>
          </cell>
          <cell r="B4562" t="str">
            <v>E3549 (GIF) Twr/Fixt, Colstrip 3-4-7</v>
          </cell>
          <cell r="C4562" t="str">
            <v>403E</v>
          </cell>
          <cell r="E4562">
            <v>43312</v>
          </cell>
          <cell r="F4562">
            <v>267.33</v>
          </cell>
          <cell r="G4562">
            <v>4.5999999999999999E-3</v>
          </cell>
          <cell r="H4562">
            <v>9.9999999999999992E-2</v>
          </cell>
          <cell r="I4562">
            <v>267.33</v>
          </cell>
          <cell r="J4562">
            <v>4.5999999999999999E-3</v>
          </cell>
          <cell r="K4562">
            <v>0.10247649999999998</v>
          </cell>
          <cell r="L4562">
            <v>0</v>
          </cell>
        </row>
        <row r="4563">
          <cell r="A4563" t="str">
            <v>E3549 (GIF) Twr/Fixt, Colstrip 3-4</v>
          </cell>
          <cell r="B4563" t="str">
            <v>E3549 (GIF) Twr/Fixt, Colstrip 3-4-8</v>
          </cell>
          <cell r="C4563" t="str">
            <v>403E</v>
          </cell>
          <cell r="E4563">
            <v>43343</v>
          </cell>
          <cell r="F4563">
            <v>267.33</v>
          </cell>
          <cell r="G4563">
            <v>4.5999999999999999E-3</v>
          </cell>
          <cell r="H4563">
            <v>9.9999999999999992E-2</v>
          </cell>
          <cell r="I4563">
            <v>267.33</v>
          </cell>
          <cell r="J4563">
            <v>4.5999999999999999E-3</v>
          </cell>
          <cell r="K4563">
            <v>0.10247649999999998</v>
          </cell>
          <cell r="L4563">
            <v>0</v>
          </cell>
        </row>
        <row r="4564">
          <cell r="A4564" t="str">
            <v>E3549 (GIF) Twr/Fixt, Colstrip 3-4</v>
          </cell>
          <cell r="B4564" t="str">
            <v>E3549 (GIF) Twr/Fixt, Colstrip 3-4-9</v>
          </cell>
          <cell r="C4564" t="str">
            <v>403E</v>
          </cell>
          <cell r="E4564">
            <v>43373</v>
          </cell>
          <cell r="F4564">
            <v>267.33</v>
          </cell>
          <cell r="G4564">
            <v>4.5999999999999999E-3</v>
          </cell>
          <cell r="H4564">
            <v>9.9999999999999992E-2</v>
          </cell>
          <cell r="I4564">
            <v>267.33</v>
          </cell>
          <cell r="J4564">
            <v>4.5999999999999999E-3</v>
          </cell>
          <cell r="K4564">
            <v>0.10247649999999998</v>
          </cell>
          <cell r="L4564">
            <v>0</v>
          </cell>
        </row>
        <row r="4565">
          <cell r="A4565" t="str">
            <v>E3549 (GIF) Twr/Fixt, Colstrip 3-4</v>
          </cell>
          <cell r="B4565" t="str">
            <v>E3549 (GIF) Twr/Fixt, Colstrip 3-4-10</v>
          </cell>
          <cell r="C4565" t="str">
            <v>403E</v>
          </cell>
          <cell r="E4565">
            <v>43404</v>
          </cell>
          <cell r="F4565">
            <v>267.33</v>
          </cell>
          <cell r="G4565">
            <v>4.5999999999999999E-3</v>
          </cell>
          <cell r="H4565">
            <v>9.9999999999999992E-2</v>
          </cell>
          <cell r="I4565">
            <v>267.33</v>
          </cell>
          <cell r="J4565">
            <v>4.5999999999999999E-3</v>
          </cell>
          <cell r="K4565">
            <v>0.10247649999999998</v>
          </cell>
          <cell r="L4565">
            <v>0</v>
          </cell>
        </row>
        <row r="4566">
          <cell r="A4566" t="str">
            <v>E3549 (GIF) Twr/Fixt, Colstrip 3-4</v>
          </cell>
          <cell r="B4566" t="str">
            <v>E3549 (GIF) Twr/Fixt, Colstrip 3-4-11</v>
          </cell>
          <cell r="C4566" t="str">
            <v>403E</v>
          </cell>
          <cell r="E4566">
            <v>43434</v>
          </cell>
          <cell r="F4566">
            <v>267.33</v>
          </cell>
          <cell r="G4566">
            <v>4.5999999999999999E-3</v>
          </cell>
          <cell r="H4566">
            <v>9.9999999999999992E-2</v>
          </cell>
          <cell r="I4566">
            <v>267.33</v>
          </cell>
          <cell r="J4566">
            <v>4.5999999999999999E-3</v>
          </cell>
          <cell r="K4566">
            <v>0.10247649999999998</v>
          </cell>
          <cell r="L4566">
            <v>0</v>
          </cell>
        </row>
        <row r="4567">
          <cell r="A4567" t="str">
            <v>E3549 (GIF) Twr/Fixt, Colstrip 3-4</v>
          </cell>
          <cell r="B4567" t="str">
            <v>E3549 (GIF) Twr/Fixt, Colstrip 3-4-12</v>
          </cell>
          <cell r="C4567" t="str">
            <v>403E</v>
          </cell>
          <cell r="E4567">
            <v>43465</v>
          </cell>
          <cell r="F4567">
            <v>267.33</v>
          </cell>
          <cell r="G4567">
            <v>4.5999999999999999E-3</v>
          </cell>
          <cell r="H4567">
            <v>9.9999999999999992E-2</v>
          </cell>
          <cell r="I4567">
            <v>267.33</v>
          </cell>
          <cell r="J4567">
            <v>4.5999999999999999E-3</v>
          </cell>
          <cell r="K4567">
            <v>0.10247649999999998</v>
          </cell>
          <cell r="L4567">
            <v>0</v>
          </cell>
        </row>
        <row r="4568">
          <cell r="A4568" t="str">
            <v>E3549 (GIF) Twr/Fixt, Colstrip 3-4 Total</v>
          </cell>
          <cell r="C4568" t="str">
            <v>ETSM</v>
          </cell>
          <cell r="E4568" t="str">
            <v>Total</v>
          </cell>
          <cell r="F4568"/>
          <cell r="G4568"/>
          <cell r="H4568">
            <v>1.2</v>
          </cell>
          <cell r="I4568"/>
          <cell r="J4568">
            <v>0</v>
          </cell>
          <cell r="K4568">
            <v>1.2297180000000001</v>
          </cell>
          <cell r="L4568">
            <v>0.03</v>
          </cell>
        </row>
        <row r="4569">
          <cell r="A4569" t="str">
            <v>E3549 (GIF) Twr/Fixt, Ferndale</v>
          </cell>
          <cell r="B4569" t="str">
            <v>E3549 (GIF) Twr/Fixt, Ferndale-1</v>
          </cell>
          <cell r="C4569" t="str">
            <v>403E</v>
          </cell>
          <cell r="E4569">
            <v>43131</v>
          </cell>
          <cell r="F4569">
            <v>44555</v>
          </cell>
          <cell r="G4569">
            <v>4.5999999999999999E-3</v>
          </cell>
          <cell r="H4569">
            <v>17.079999999999998</v>
          </cell>
          <cell r="I4569">
            <v>44555</v>
          </cell>
          <cell r="J4569">
            <v>4.5999999999999999E-3</v>
          </cell>
          <cell r="K4569">
            <v>17.079416666666667</v>
          </cell>
          <cell r="L4569">
            <v>0</v>
          </cell>
        </row>
        <row r="4570">
          <cell r="A4570" t="str">
            <v>E3549 (GIF) Twr/Fixt, Ferndale</v>
          </cell>
          <cell r="B4570" t="str">
            <v>E3549 (GIF) Twr/Fixt, Ferndale-2</v>
          </cell>
          <cell r="C4570" t="str">
            <v>403E</v>
          </cell>
          <cell r="E4570">
            <v>43159</v>
          </cell>
          <cell r="F4570">
            <v>44555</v>
          </cell>
          <cell r="G4570">
            <v>4.5999999999999999E-3</v>
          </cell>
          <cell r="H4570">
            <v>17.079999999999998</v>
          </cell>
          <cell r="I4570">
            <v>44555</v>
          </cell>
          <cell r="J4570">
            <v>4.5999999999999999E-3</v>
          </cell>
          <cell r="K4570">
            <v>17.079416666666667</v>
          </cell>
          <cell r="L4570">
            <v>0</v>
          </cell>
        </row>
        <row r="4571">
          <cell r="A4571" t="str">
            <v>E3549 (GIF) Twr/Fixt, Ferndale</v>
          </cell>
          <cell r="B4571" t="str">
            <v>E3549 (GIF) Twr/Fixt, Ferndale-3</v>
          </cell>
          <cell r="C4571" t="str">
            <v>403E</v>
          </cell>
          <cell r="E4571">
            <v>43190</v>
          </cell>
          <cell r="F4571">
            <v>44555</v>
          </cell>
          <cell r="G4571">
            <v>4.5999999999999999E-3</v>
          </cell>
          <cell r="H4571">
            <v>17.079999999999998</v>
          </cell>
          <cell r="I4571">
            <v>44555</v>
          </cell>
          <cell r="J4571">
            <v>4.5999999999999999E-3</v>
          </cell>
          <cell r="K4571">
            <v>17.079416666666667</v>
          </cell>
          <cell r="L4571">
            <v>0</v>
          </cell>
        </row>
        <row r="4572">
          <cell r="A4572" t="str">
            <v>E3549 (GIF) Twr/Fixt, Ferndale</v>
          </cell>
          <cell r="B4572" t="str">
            <v>E3549 (GIF) Twr/Fixt, Ferndale-4</v>
          </cell>
          <cell r="C4572" t="str">
            <v>403E</v>
          </cell>
          <cell r="E4572">
            <v>43220</v>
          </cell>
          <cell r="F4572">
            <v>44555</v>
          </cell>
          <cell r="G4572">
            <v>4.5999999999999999E-3</v>
          </cell>
          <cell r="H4572">
            <v>17.079999999999998</v>
          </cell>
          <cell r="I4572">
            <v>44555</v>
          </cell>
          <cell r="J4572">
            <v>4.5999999999999999E-3</v>
          </cell>
          <cell r="K4572">
            <v>17.079416666666667</v>
          </cell>
          <cell r="L4572">
            <v>0</v>
          </cell>
        </row>
        <row r="4573">
          <cell r="A4573" t="str">
            <v>E3549 (GIF) Twr/Fixt, Ferndale</v>
          </cell>
          <cell r="B4573" t="str">
            <v>E3549 (GIF) Twr/Fixt, Ferndale-5</v>
          </cell>
          <cell r="C4573" t="str">
            <v>403E</v>
          </cell>
          <cell r="E4573">
            <v>43251</v>
          </cell>
          <cell r="F4573">
            <v>44555</v>
          </cell>
          <cell r="G4573">
            <v>4.5999999999999999E-3</v>
          </cell>
          <cell r="H4573">
            <v>17.079999999999998</v>
          </cell>
          <cell r="I4573">
            <v>44555</v>
          </cell>
          <cell r="J4573">
            <v>4.5999999999999999E-3</v>
          </cell>
          <cell r="K4573">
            <v>17.079416666666667</v>
          </cell>
          <cell r="L4573">
            <v>0</v>
          </cell>
        </row>
        <row r="4574">
          <cell r="A4574" t="str">
            <v>E3549 (GIF) Twr/Fixt, Ferndale</v>
          </cell>
          <cell r="B4574" t="str">
            <v>E3549 (GIF) Twr/Fixt, Ferndale-6</v>
          </cell>
          <cell r="C4574" t="str">
            <v>403E</v>
          </cell>
          <cell r="E4574">
            <v>43281</v>
          </cell>
          <cell r="F4574">
            <v>44555</v>
          </cell>
          <cell r="G4574">
            <v>4.5999999999999999E-3</v>
          </cell>
          <cell r="H4574">
            <v>17.079999999999998</v>
          </cell>
          <cell r="I4574">
            <v>44555</v>
          </cell>
          <cell r="J4574">
            <v>4.5999999999999999E-3</v>
          </cell>
          <cell r="K4574">
            <v>17.079416666666667</v>
          </cell>
          <cell r="L4574">
            <v>0</v>
          </cell>
        </row>
        <row r="4575">
          <cell r="A4575" t="str">
            <v>E3549 (GIF) Twr/Fixt, Ferndale</v>
          </cell>
          <cell r="B4575" t="str">
            <v>E3549 (GIF) Twr/Fixt, Ferndale-7</v>
          </cell>
          <cell r="C4575" t="str">
            <v>403E</v>
          </cell>
          <cell r="E4575">
            <v>43312</v>
          </cell>
          <cell r="F4575">
            <v>44555</v>
          </cell>
          <cell r="G4575">
            <v>4.5999999999999999E-3</v>
          </cell>
          <cell r="H4575">
            <v>17.079999999999998</v>
          </cell>
          <cell r="I4575">
            <v>44555</v>
          </cell>
          <cell r="J4575">
            <v>4.5999999999999999E-3</v>
          </cell>
          <cell r="K4575">
            <v>17.079416666666667</v>
          </cell>
          <cell r="L4575">
            <v>0</v>
          </cell>
        </row>
        <row r="4576">
          <cell r="A4576" t="str">
            <v>E3549 (GIF) Twr/Fixt, Ferndale</v>
          </cell>
          <cell r="B4576" t="str">
            <v>E3549 (GIF) Twr/Fixt, Ferndale-8</v>
          </cell>
          <cell r="C4576" t="str">
            <v>403E</v>
          </cell>
          <cell r="E4576">
            <v>43343</v>
          </cell>
          <cell r="F4576">
            <v>44555</v>
          </cell>
          <cell r="G4576">
            <v>4.5999999999999999E-3</v>
          </cell>
          <cell r="H4576">
            <v>17.079999999999998</v>
          </cell>
          <cell r="I4576">
            <v>44555</v>
          </cell>
          <cell r="J4576">
            <v>4.5999999999999999E-3</v>
          </cell>
          <cell r="K4576">
            <v>17.079416666666667</v>
          </cell>
          <cell r="L4576">
            <v>0</v>
          </cell>
        </row>
        <row r="4577">
          <cell r="A4577" t="str">
            <v>E3549 (GIF) Twr/Fixt, Ferndale</v>
          </cell>
          <cell r="B4577" t="str">
            <v>E3549 (GIF) Twr/Fixt, Ferndale-9</v>
          </cell>
          <cell r="C4577" t="str">
            <v>403E</v>
          </cell>
          <cell r="E4577">
            <v>43373</v>
          </cell>
          <cell r="F4577">
            <v>44555</v>
          </cell>
          <cell r="G4577">
            <v>4.5999999999999999E-3</v>
          </cell>
          <cell r="H4577">
            <v>17.079999999999998</v>
          </cell>
          <cell r="I4577">
            <v>44555</v>
          </cell>
          <cell r="J4577">
            <v>4.5999999999999999E-3</v>
          </cell>
          <cell r="K4577">
            <v>17.079416666666667</v>
          </cell>
          <cell r="L4577">
            <v>0</v>
          </cell>
        </row>
        <row r="4578">
          <cell r="A4578" t="str">
            <v>E3549 (GIF) Twr/Fixt, Ferndale</v>
          </cell>
          <cell r="B4578" t="str">
            <v>E3549 (GIF) Twr/Fixt, Ferndale-10</v>
          </cell>
          <cell r="C4578" t="str">
            <v>403E</v>
          </cell>
          <cell r="E4578">
            <v>43404</v>
          </cell>
          <cell r="F4578">
            <v>44555</v>
          </cell>
          <cell r="G4578">
            <v>4.5999999999999999E-3</v>
          </cell>
          <cell r="H4578">
            <v>17.079999999999998</v>
          </cell>
          <cell r="I4578">
            <v>44555</v>
          </cell>
          <cell r="J4578">
            <v>4.5999999999999999E-3</v>
          </cell>
          <cell r="K4578">
            <v>17.079416666666667</v>
          </cell>
          <cell r="L4578">
            <v>0</v>
          </cell>
        </row>
        <row r="4579">
          <cell r="A4579" t="str">
            <v>E3549 (GIF) Twr/Fixt, Ferndale</v>
          </cell>
          <cell r="B4579" t="str">
            <v>E3549 (GIF) Twr/Fixt, Ferndale-11</v>
          </cell>
          <cell r="C4579" t="str">
            <v>403E</v>
          </cell>
          <cell r="E4579">
            <v>43434</v>
          </cell>
          <cell r="F4579">
            <v>44555</v>
          </cell>
          <cell r="G4579">
            <v>4.5999999999999999E-3</v>
          </cell>
          <cell r="H4579">
            <v>17.079999999999998</v>
          </cell>
          <cell r="I4579">
            <v>44555</v>
          </cell>
          <cell r="J4579">
            <v>4.5999999999999999E-3</v>
          </cell>
          <cell r="K4579">
            <v>17.079416666666667</v>
          </cell>
          <cell r="L4579">
            <v>0</v>
          </cell>
        </row>
        <row r="4580">
          <cell r="A4580" t="str">
            <v>E3549 (GIF) Twr/Fixt, Ferndale</v>
          </cell>
          <cell r="B4580" t="str">
            <v>E3549 (GIF) Twr/Fixt, Ferndale-12</v>
          </cell>
          <cell r="C4580" t="str">
            <v>403E</v>
          </cell>
          <cell r="E4580">
            <v>43465</v>
          </cell>
          <cell r="F4580">
            <v>44555</v>
          </cell>
          <cell r="G4580">
            <v>4.5999999999999999E-3</v>
          </cell>
          <cell r="H4580">
            <v>17.079999999999998</v>
          </cell>
          <cell r="I4580">
            <v>44555</v>
          </cell>
          <cell r="J4580">
            <v>4.5999999999999999E-3</v>
          </cell>
          <cell r="K4580">
            <v>17.079416666666667</v>
          </cell>
          <cell r="L4580">
            <v>0</v>
          </cell>
        </row>
        <row r="4581">
          <cell r="A4581" t="str">
            <v>E3549 (GIF) Twr/Fixt, Ferndale Total</v>
          </cell>
          <cell r="C4581" t="str">
            <v>ETSM</v>
          </cell>
          <cell r="E4581" t="str">
            <v>Total</v>
          </cell>
          <cell r="F4581"/>
          <cell r="G4581"/>
          <cell r="H4581">
            <v>204.95999999999992</v>
          </cell>
          <cell r="I4581"/>
          <cell r="J4581">
            <v>0</v>
          </cell>
          <cell r="K4581">
            <v>204.95300000000006</v>
          </cell>
          <cell r="L4581">
            <v>-0.01</v>
          </cell>
        </row>
        <row r="4582">
          <cell r="A4582" t="str">
            <v>E355 TSM Poles &amp; Fixtures</v>
          </cell>
          <cell r="B4582" t="str">
            <v>E355 TSM Poles &amp; Fixtures-1</v>
          </cell>
          <cell r="C4582" t="str">
            <v>403E</v>
          </cell>
          <cell r="E4582">
            <v>43131</v>
          </cell>
          <cell r="F4582">
            <v>81384891.25</v>
          </cell>
          <cell r="G4582">
            <v>3.04E-2</v>
          </cell>
          <cell r="H4582">
            <v>197895.96</v>
          </cell>
          <cell r="I4582">
            <v>90688116.150000006</v>
          </cell>
          <cell r="J4582">
            <v>3.04E-2</v>
          </cell>
          <cell r="K4582">
            <v>220956.08000000002</v>
          </cell>
          <cell r="L4582">
            <v>23060.12</v>
          </cell>
        </row>
        <row r="4583">
          <cell r="A4583" t="str">
            <v>E355 TSM Poles &amp; Fixtures</v>
          </cell>
          <cell r="B4583" t="str">
            <v>E355 TSM Poles &amp; Fixtures-2</v>
          </cell>
          <cell r="C4583" t="str">
            <v>403E</v>
          </cell>
          <cell r="E4583">
            <v>43159</v>
          </cell>
          <cell r="F4583">
            <v>74497512.129999995</v>
          </cell>
          <cell r="G4583">
            <v>3.04E-2</v>
          </cell>
          <cell r="H4583">
            <v>180447.45999999996</v>
          </cell>
          <cell r="I4583">
            <v>90688116.150000006</v>
          </cell>
          <cell r="J4583">
            <v>3.04E-2</v>
          </cell>
          <cell r="K4583">
            <v>220956.08000000002</v>
          </cell>
          <cell r="L4583">
            <v>40508.620000000003</v>
          </cell>
        </row>
        <row r="4584">
          <cell r="A4584" t="str">
            <v>E355 TSM Poles &amp; Fixtures</v>
          </cell>
          <cell r="B4584" t="str">
            <v>E355 TSM Poles &amp; Fixtures-3</v>
          </cell>
          <cell r="C4584" t="str">
            <v>403E</v>
          </cell>
          <cell r="E4584">
            <v>43190</v>
          </cell>
          <cell r="F4584">
            <v>90772297.760000005</v>
          </cell>
          <cell r="G4584">
            <v>3.04E-2</v>
          </cell>
          <cell r="H4584">
            <v>221676.47</v>
          </cell>
          <cell r="I4584">
            <v>90688116.150000006</v>
          </cell>
          <cell r="J4584">
            <v>3.04E-2</v>
          </cell>
          <cell r="K4584">
            <v>220956.08000000002</v>
          </cell>
          <cell r="L4584">
            <v>-720.39</v>
          </cell>
        </row>
        <row r="4585">
          <cell r="A4585" t="str">
            <v>E355 TSM Poles &amp; Fixtures</v>
          </cell>
          <cell r="B4585" t="str">
            <v>E355 TSM Poles &amp; Fixtures-4</v>
          </cell>
          <cell r="C4585" t="str">
            <v>403E</v>
          </cell>
          <cell r="E4585">
            <v>43220</v>
          </cell>
          <cell r="F4585">
            <v>90796316.540000007</v>
          </cell>
          <cell r="G4585">
            <v>3.04E-2</v>
          </cell>
          <cell r="H4585">
            <v>221736.79000000004</v>
          </cell>
          <cell r="I4585">
            <v>90688116.150000006</v>
          </cell>
          <cell r="J4585">
            <v>3.04E-2</v>
          </cell>
          <cell r="K4585">
            <v>220956.08000000002</v>
          </cell>
          <cell r="L4585">
            <v>-780.71</v>
          </cell>
        </row>
        <row r="4586">
          <cell r="A4586" t="str">
            <v>E355 TSM Poles &amp; Fixtures</v>
          </cell>
          <cell r="B4586" t="str">
            <v>E355 TSM Poles &amp; Fixtures-5</v>
          </cell>
          <cell r="C4586" t="str">
            <v>403E</v>
          </cell>
          <cell r="E4586">
            <v>43251</v>
          </cell>
          <cell r="F4586">
            <v>90784550.730000004</v>
          </cell>
          <cell r="G4586">
            <v>3.04E-2</v>
          </cell>
          <cell r="H4586">
            <v>221706.52000000002</v>
          </cell>
          <cell r="I4586">
            <v>90688116.150000006</v>
          </cell>
          <cell r="J4586">
            <v>3.04E-2</v>
          </cell>
          <cell r="K4586">
            <v>220956.08000000002</v>
          </cell>
          <cell r="L4586">
            <v>-750.44</v>
          </cell>
        </row>
        <row r="4587">
          <cell r="A4587" t="str">
            <v>E355 TSM Poles &amp; Fixtures</v>
          </cell>
          <cell r="B4587" t="str">
            <v>E355 TSM Poles &amp; Fixtures-6</v>
          </cell>
          <cell r="C4587" t="str">
            <v>403E</v>
          </cell>
          <cell r="E4587">
            <v>43281</v>
          </cell>
          <cell r="F4587">
            <v>90710921.640000001</v>
          </cell>
          <cell r="G4587">
            <v>3.04E-2</v>
          </cell>
          <cell r="H4587">
            <v>221519.47999999998</v>
          </cell>
          <cell r="I4587">
            <v>90688116.150000006</v>
          </cell>
          <cell r="J4587">
            <v>3.04E-2</v>
          </cell>
          <cell r="K4587">
            <v>220956.08000000002</v>
          </cell>
          <cell r="L4587">
            <v>-563.4</v>
          </cell>
        </row>
        <row r="4588">
          <cell r="A4588" t="str">
            <v>E355 TSM Poles &amp; Fixtures</v>
          </cell>
          <cell r="B4588" t="str">
            <v>E355 TSM Poles &amp; Fixtures-7</v>
          </cell>
          <cell r="C4588" t="str">
            <v>403E</v>
          </cell>
          <cell r="E4588">
            <v>43312</v>
          </cell>
          <cell r="F4588">
            <v>90658305.980000004</v>
          </cell>
          <cell r="G4588">
            <v>3.04E-2</v>
          </cell>
          <cell r="H4588">
            <v>221385.67</v>
          </cell>
          <cell r="I4588">
            <v>90688116.150000006</v>
          </cell>
          <cell r="J4588">
            <v>3.04E-2</v>
          </cell>
          <cell r="K4588">
            <v>220956.08000000002</v>
          </cell>
          <cell r="L4588">
            <v>-429.59</v>
          </cell>
        </row>
        <row r="4589">
          <cell r="A4589" t="str">
            <v>E355 TSM Poles &amp; Fixtures</v>
          </cell>
          <cell r="B4589" t="str">
            <v>E355 TSM Poles &amp; Fixtures-8</v>
          </cell>
          <cell r="C4589" t="str">
            <v>403E</v>
          </cell>
          <cell r="E4589">
            <v>43343</v>
          </cell>
          <cell r="F4589">
            <v>90658455.670000002</v>
          </cell>
          <cell r="G4589">
            <v>3.04E-2</v>
          </cell>
          <cell r="H4589">
            <v>221385.60000000001</v>
          </cell>
          <cell r="I4589">
            <v>90688116.150000006</v>
          </cell>
          <cell r="J4589">
            <v>3.04E-2</v>
          </cell>
          <cell r="K4589">
            <v>220956.08000000002</v>
          </cell>
          <cell r="L4589">
            <v>-429.52</v>
          </cell>
        </row>
        <row r="4590">
          <cell r="A4590" t="str">
            <v>E355 TSM Poles &amp; Fixtures</v>
          </cell>
          <cell r="B4590" t="str">
            <v>E355 TSM Poles &amp; Fixtures-9</v>
          </cell>
          <cell r="C4590" t="str">
            <v>403E</v>
          </cell>
          <cell r="E4590">
            <v>43373</v>
          </cell>
          <cell r="F4590">
            <v>90659869.840000004</v>
          </cell>
          <cell r="G4590">
            <v>3.04E-2</v>
          </cell>
          <cell r="H4590">
            <v>221388.65000000002</v>
          </cell>
          <cell r="I4590">
            <v>90688116.150000006</v>
          </cell>
          <cell r="J4590">
            <v>3.04E-2</v>
          </cell>
          <cell r="K4590">
            <v>220956.08000000002</v>
          </cell>
          <cell r="L4590">
            <v>-432.57</v>
          </cell>
        </row>
        <row r="4591">
          <cell r="A4591" t="str">
            <v>E355 TSM Poles &amp; Fixtures</v>
          </cell>
          <cell r="B4591" t="str">
            <v>E355 TSM Poles &amp; Fixtures-10</v>
          </cell>
          <cell r="C4591" t="str">
            <v>403E</v>
          </cell>
          <cell r="E4591">
            <v>43404</v>
          </cell>
          <cell r="F4591">
            <v>90689018.269999996</v>
          </cell>
          <cell r="G4591">
            <v>3.04E-2</v>
          </cell>
          <cell r="H4591">
            <v>221462.05</v>
          </cell>
          <cell r="I4591">
            <v>90688116.150000006</v>
          </cell>
          <cell r="J4591">
            <v>3.04E-2</v>
          </cell>
          <cell r="K4591">
            <v>220956.08000000002</v>
          </cell>
          <cell r="L4591">
            <v>-505.97</v>
          </cell>
        </row>
        <row r="4592">
          <cell r="A4592" t="str">
            <v>E355 TSM Poles &amp; Fixtures</v>
          </cell>
          <cell r="B4592" t="str">
            <v>E355 TSM Poles &amp; Fixtures-11</v>
          </cell>
          <cell r="C4592" t="str">
            <v>403E</v>
          </cell>
          <cell r="E4592">
            <v>43434</v>
          </cell>
          <cell r="F4592">
            <v>90716952.959999993</v>
          </cell>
          <cell r="G4592">
            <v>3.04E-2</v>
          </cell>
          <cell r="H4592">
            <v>221532.31999999998</v>
          </cell>
          <cell r="I4592">
            <v>90688116.150000006</v>
          </cell>
          <cell r="J4592">
            <v>3.04E-2</v>
          </cell>
          <cell r="K4592">
            <v>220956.08000000002</v>
          </cell>
          <cell r="L4592">
            <v>-576.24</v>
          </cell>
        </row>
        <row r="4593">
          <cell r="A4593" t="str">
            <v>E355 TSM Poles &amp; Fixtures</v>
          </cell>
          <cell r="B4593" t="str">
            <v>E355 TSM Poles &amp; Fixtures-12</v>
          </cell>
          <cell r="C4593" t="str">
            <v>403E</v>
          </cell>
          <cell r="E4593">
            <v>43465</v>
          </cell>
          <cell r="F4593">
            <v>90688116.150000006</v>
          </cell>
          <cell r="G4593">
            <v>3.04E-2</v>
          </cell>
          <cell r="H4593">
            <v>220956.08000000002</v>
          </cell>
          <cell r="I4593">
            <v>90688116.150000006</v>
          </cell>
          <cell r="J4593">
            <v>3.04E-2</v>
          </cell>
          <cell r="K4593">
            <v>220956.08000000002</v>
          </cell>
          <cell r="L4593">
            <v>0</v>
          </cell>
        </row>
        <row r="4594">
          <cell r="A4594" t="str">
            <v>E355 TSM Poles &amp; Fixtures Total</v>
          </cell>
          <cell r="C4594" t="str">
            <v>ETSM</v>
          </cell>
          <cell r="E4594" t="str">
            <v>Total</v>
          </cell>
          <cell r="F4594"/>
          <cell r="G4594"/>
          <cell r="H4594">
            <v>2593093.0499999998</v>
          </cell>
          <cell r="I4594"/>
          <cell r="J4594">
            <v>0</v>
          </cell>
          <cell r="K4594">
            <v>2651472.9600000004</v>
          </cell>
          <cell r="L4594">
            <v>58379.91</v>
          </cell>
        </row>
        <row r="4595">
          <cell r="A4595" t="str">
            <v>E355 TSM Poles, 3rd AC Line</v>
          </cell>
          <cell r="B4595" t="str">
            <v>E355 TSM Poles, 3rd AC Line-1</v>
          </cell>
          <cell r="C4595" t="str">
            <v>403E</v>
          </cell>
          <cell r="E4595">
            <v>43131</v>
          </cell>
          <cell r="F4595">
            <v>204200</v>
          </cell>
          <cell r="G4595">
            <v>3.04E-2</v>
          </cell>
          <cell r="H4595">
            <v>517.30999999999995</v>
          </cell>
          <cell r="I4595">
            <v>204200</v>
          </cell>
          <cell r="J4595">
            <v>3.04E-2</v>
          </cell>
          <cell r="K4595">
            <v>517.30666666666673</v>
          </cell>
          <cell r="L4595">
            <v>0</v>
          </cell>
        </row>
        <row r="4596">
          <cell r="A4596" t="str">
            <v>E355 TSM Poles, 3rd AC Line</v>
          </cell>
          <cell r="B4596" t="str">
            <v>E355 TSM Poles, 3rd AC Line-2</v>
          </cell>
          <cell r="C4596" t="str">
            <v>403E</v>
          </cell>
          <cell r="E4596">
            <v>43159</v>
          </cell>
          <cell r="F4596">
            <v>204200</v>
          </cell>
          <cell r="G4596">
            <v>3.04E-2</v>
          </cell>
          <cell r="H4596">
            <v>517.30999999999995</v>
          </cell>
          <cell r="I4596">
            <v>204200</v>
          </cell>
          <cell r="J4596">
            <v>3.04E-2</v>
          </cell>
          <cell r="K4596">
            <v>517.30666666666673</v>
          </cell>
          <cell r="L4596">
            <v>0</v>
          </cell>
        </row>
        <row r="4597">
          <cell r="A4597" t="str">
            <v>E355 TSM Poles, 3rd AC Line</v>
          </cell>
          <cell r="B4597" t="str">
            <v>E355 TSM Poles, 3rd AC Line-3</v>
          </cell>
          <cell r="C4597" t="str">
            <v>403E</v>
          </cell>
          <cell r="E4597">
            <v>43190</v>
          </cell>
          <cell r="F4597">
            <v>204200</v>
          </cell>
          <cell r="G4597">
            <v>3.04E-2</v>
          </cell>
          <cell r="H4597">
            <v>517.30999999999995</v>
          </cell>
          <cell r="I4597">
            <v>204200</v>
          </cell>
          <cell r="J4597">
            <v>3.04E-2</v>
          </cell>
          <cell r="K4597">
            <v>517.30666666666673</v>
          </cell>
          <cell r="L4597">
            <v>0</v>
          </cell>
        </row>
        <row r="4598">
          <cell r="A4598" t="str">
            <v>E355 TSM Poles, 3rd AC Line</v>
          </cell>
          <cell r="B4598" t="str">
            <v>E355 TSM Poles, 3rd AC Line-4</v>
          </cell>
          <cell r="C4598" t="str">
            <v>403E</v>
          </cell>
          <cell r="E4598">
            <v>43220</v>
          </cell>
          <cell r="F4598">
            <v>204200</v>
          </cell>
          <cell r="G4598">
            <v>3.04E-2</v>
          </cell>
          <cell r="H4598">
            <v>517.30999999999995</v>
          </cell>
          <cell r="I4598">
            <v>204200</v>
          </cell>
          <cell r="J4598">
            <v>3.04E-2</v>
          </cell>
          <cell r="K4598">
            <v>517.30666666666673</v>
          </cell>
          <cell r="L4598">
            <v>0</v>
          </cell>
        </row>
        <row r="4599">
          <cell r="A4599" t="str">
            <v>E355 TSM Poles, 3rd AC Line</v>
          </cell>
          <cell r="B4599" t="str">
            <v>E355 TSM Poles, 3rd AC Line-5</v>
          </cell>
          <cell r="C4599" t="str">
            <v>403E</v>
          </cell>
          <cell r="E4599">
            <v>43251</v>
          </cell>
          <cell r="F4599">
            <v>204200</v>
          </cell>
          <cell r="G4599">
            <v>3.04E-2</v>
          </cell>
          <cell r="H4599">
            <v>517.30999999999995</v>
          </cell>
          <cell r="I4599">
            <v>204200</v>
          </cell>
          <cell r="J4599">
            <v>3.04E-2</v>
          </cell>
          <cell r="K4599">
            <v>517.30666666666673</v>
          </cell>
          <cell r="L4599">
            <v>0</v>
          </cell>
        </row>
        <row r="4600">
          <cell r="A4600" t="str">
            <v>E355 TSM Poles, 3rd AC Line</v>
          </cell>
          <cell r="B4600" t="str">
            <v>E355 TSM Poles, 3rd AC Line-6</v>
          </cell>
          <cell r="C4600" t="str">
            <v>403E</v>
          </cell>
          <cell r="E4600">
            <v>43281</v>
          </cell>
          <cell r="F4600">
            <v>204200</v>
          </cell>
          <cell r="G4600">
            <v>3.04E-2</v>
          </cell>
          <cell r="H4600">
            <v>517.30999999999995</v>
          </cell>
          <cell r="I4600">
            <v>204200</v>
          </cell>
          <cell r="J4600">
            <v>3.04E-2</v>
          </cell>
          <cell r="K4600">
            <v>517.30666666666673</v>
          </cell>
          <cell r="L4600">
            <v>0</v>
          </cell>
        </row>
        <row r="4601">
          <cell r="A4601" t="str">
            <v>E355 TSM Poles, 3rd AC Line</v>
          </cell>
          <cell r="B4601" t="str">
            <v>E355 TSM Poles, 3rd AC Line-7</v>
          </cell>
          <cell r="C4601" t="str">
            <v>403E</v>
          </cell>
          <cell r="E4601">
            <v>43312</v>
          </cell>
          <cell r="F4601">
            <v>204200</v>
          </cell>
          <cell r="G4601">
            <v>3.04E-2</v>
          </cell>
          <cell r="H4601">
            <v>517.30999999999995</v>
          </cell>
          <cell r="I4601">
            <v>204200</v>
          </cell>
          <cell r="J4601">
            <v>3.04E-2</v>
          </cell>
          <cell r="K4601">
            <v>517.30666666666673</v>
          </cell>
          <cell r="L4601">
            <v>0</v>
          </cell>
        </row>
        <row r="4602">
          <cell r="A4602" t="str">
            <v>E355 TSM Poles, 3rd AC Line</v>
          </cell>
          <cell r="B4602" t="str">
            <v>E355 TSM Poles, 3rd AC Line-8</v>
          </cell>
          <cell r="C4602" t="str">
            <v>403E</v>
          </cell>
          <cell r="E4602">
            <v>43343</v>
          </cell>
          <cell r="F4602">
            <v>204200</v>
          </cell>
          <cell r="G4602">
            <v>3.04E-2</v>
          </cell>
          <cell r="H4602">
            <v>517.30999999999995</v>
          </cell>
          <cell r="I4602">
            <v>204200</v>
          </cell>
          <cell r="J4602">
            <v>3.04E-2</v>
          </cell>
          <cell r="K4602">
            <v>517.30666666666673</v>
          </cell>
          <cell r="L4602">
            <v>0</v>
          </cell>
        </row>
        <row r="4603">
          <cell r="A4603" t="str">
            <v>E355 TSM Poles, 3rd AC Line</v>
          </cell>
          <cell r="B4603" t="str">
            <v>E355 TSM Poles, 3rd AC Line-9</v>
          </cell>
          <cell r="C4603" t="str">
            <v>403E</v>
          </cell>
          <cell r="E4603">
            <v>43373</v>
          </cell>
          <cell r="F4603">
            <v>204200</v>
          </cell>
          <cell r="G4603">
            <v>3.04E-2</v>
          </cell>
          <cell r="H4603">
            <v>517.30999999999995</v>
          </cell>
          <cell r="I4603">
            <v>204200</v>
          </cell>
          <cell r="J4603">
            <v>3.04E-2</v>
          </cell>
          <cell r="K4603">
            <v>517.30666666666673</v>
          </cell>
          <cell r="L4603">
            <v>0</v>
          </cell>
        </row>
        <row r="4604">
          <cell r="A4604" t="str">
            <v>E355 TSM Poles, 3rd AC Line</v>
          </cell>
          <cell r="B4604" t="str">
            <v>E355 TSM Poles, 3rd AC Line-10</v>
          </cell>
          <cell r="C4604" t="str">
            <v>403E</v>
          </cell>
          <cell r="E4604">
            <v>43404</v>
          </cell>
          <cell r="F4604">
            <v>204200</v>
          </cell>
          <cell r="G4604">
            <v>3.04E-2</v>
          </cell>
          <cell r="H4604">
            <v>517.30999999999995</v>
          </cell>
          <cell r="I4604">
            <v>204200</v>
          </cell>
          <cell r="J4604">
            <v>3.04E-2</v>
          </cell>
          <cell r="K4604">
            <v>517.30666666666673</v>
          </cell>
          <cell r="L4604">
            <v>0</v>
          </cell>
        </row>
        <row r="4605">
          <cell r="A4605" t="str">
            <v>E355 TSM Poles, 3rd AC Line</v>
          </cell>
          <cell r="B4605" t="str">
            <v>E355 TSM Poles, 3rd AC Line-11</v>
          </cell>
          <cell r="C4605" t="str">
            <v>403E</v>
          </cell>
          <cell r="E4605">
            <v>43434</v>
          </cell>
          <cell r="F4605">
            <v>204200</v>
          </cell>
          <cell r="G4605">
            <v>3.04E-2</v>
          </cell>
          <cell r="H4605">
            <v>517.30999999999995</v>
          </cell>
          <cell r="I4605">
            <v>204200</v>
          </cell>
          <cell r="J4605">
            <v>3.04E-2</v>
          </cell>
          <cell r="K4605">
            <v>517.30666666666673</v>
          </cell>
          <cell r="L4605">
            <v>0</v>
          </cell>
        </row>
        <row r="4606">
          <cell r="A4606" t="str">
            <v>E355 TSM Poles, 3rd AC Line</v>
          </cell>
          <cell r="B4606" t="str">
            <v>E355 TSM Poles, 3rd AC Line-12</v>
          </cell>
          <cell r="C4606" t="str">
            <v>403E</v>
          </cell>
          <cell r="E4606">
            <v>43465</v>
          </cell>
          <cell r="F4606">
            <v>204200</v>
          </cell>
          <cell r="G4606">
            <v>3.04E-2</v>
          </cell>
          <cell r="H4606">
            <v>517.30999999999995</v>
          </cell>
          <cell r="I4606">
            <v>204200</v>
          </cell>
          <cell r="J4606">
            <v>3.04E-2</v>
          </cell>
          <cell r="K4606">
            <v>517.30666666666673</v>
          </cell>
          <cell r="L4606">
            <v>0</v>
          </cell>
        </row>
        <row r="4607">
          <cell r="A4607" t="str">
            <v>E355 TSM Poles, 3rd AC Line Total</v>
          </cell>
          <cell r="C4607" t="str">
            <v>ETSM</v>
          </cell>
          <cell r="E4607" t="str">
            <v>Total</v>
          </cell>
          <cell r="F4607"/>
          <cell r="G4607"/>
          <cell r="H4607">
            <v>6207.7199999999975</v>
          </cell>
          <cell r="I4607"/>
          <cell r="J4607">
            <v>0</v>
          </cell>
          <cell r="K4607">
            <v>6207.6799999999994</v>
          </cell>
          <cell r="L4607">
            <v>-0.04</v>
          </cell>
        </row>
        <row r="4608">
          <cell r="A4608" t="str">
            <v>E355 TSM Poles, N Intertie</v>
          </cell>
          <cell r="B4608" t="str">
            <v>E355 TSM Poles, N Intertie-1</v>
          </cell>
          <cell r="C4608" t="str">
            <v>403E</v>
          </cell>
          <cell r="E4608">
            <v>43131</v>
          </cell>
          <cell r="F4608">
            <v>3516564.77</v>
          </cell>
          <cell r="G4608">
            <v>3.04E-2</v>
          </cell>
          <cell r="H4608">
            <v>8908.630000000001</v>
          </cell>
          <cell r="I4608">
            <v>3516564.77</v>
          </cell>
          <cell r="J4608">
            <v>3.04E-2</v>
          </cell>
          <cell r="K4608">
            <v>8908.6307506666672</v>
          </cell>
          <cell r="L4608">
            <v>0</v>
          </cell>
        </row>
        <row r="4609">
          <cell r="A4609" t="str">
            <v>E355 TSM Poles, N Intertie</v>
          </cell>
          <cell r="B4609" t="str">
            <v>E355 TSM Poles, N Intertie-2</v>
          </cell>
          <cell r="C4609" t="str">
            <v>403E</v>
          </cell>
          <cell r="E4609">
            <v>43159</v>
          </cell>
          <cell r="F4609">
            <v>3516564.77</v>
          </cell>
          <cell r="G4609">
            <v>3.04E-2</v>
          </cell>
          <cell r="H4609">
            <v>8908.630000000001</v>
          </cell>
          <cell r="I4609">
            <v>3516564.77</v>
          </cell>
          <cell r="J4609">
            <v>3.04E-2</v>
          </cell>
          <cell r="K4609">
            <v>8908.6307506666672</v>
          </cell>
          <cell r="L4609">
            <v>0</v>
          </cell>
        </row>
        <row r="4610">
          <cell r="A4610" t="str">
            <v>E355 TSM Poles, N Intertie</v>
          </cell>
          <cell r="B4610" t="str">
            <v>E355 TSM Poles, N Intertie-3</v>
          </cell>
          <cell r="C4610" t="str">
            <v>403E</v>
          </cell>
          <cell r="E4610">
            <v>43190</v>
          </cell>
          <cell r="F4610">
            <v>3516564.77</v>
          </cell>
          <cell r="G4610">
            <v>3.04E-2</v>
          </cell>
          <cell r="H4610">
            <v>8908.630000000001</v>
          </cell>
          <cell r="I4610">
            <v>3516564.77</v>
          </cell>
          <cell r="J4610">
            <v>3.04E-2</v>
          </cell>
          <cell r="K4610">
            <v>8908.6307506666672</v>
          </cell>
          <cell r="L4610">
            <v>0</v>
          </cell>
        </row>
        <row r="4611">
          <cell r="A4611" t="str">
            <v>E355 TSM Poles, N Intertie</v>
          </cell>
          <cell r="B4611" t="str">
            <v>E355 TSM Poles, N Intertie-4</v>
          </cell>
          <cell r="C4611" t="str">
            <v>403E</v>
          </cell>
          <cell r="E4611">
            <v>43220</v>
          </cell>
          <cell r="F4611">
            <v>3516564.77</v>
          </cell>
          <cell r="G4611">
            <v>3.04E-2</v>
          </cell>
          <cell r="H4611">
            <v>8908.630000000001</v>
          </cell>
          <cell r="I4611">
            <v>3516564.77</v>
          </cell>
          <cell r="J4611">
            <v>3.04E-2</v>
          </cell>
          <cell r="K4611">
            <v>8908.6307506666672</v>
          </cell>
          <cell r="L4611">
            <v>0</v>
          </cell>
        </row>
        <row r="4612">
          <cell r="A4612" t="str">
            <v>E355 TSM Poles, N Intertie</v>
          </cell>
          <cell r="B4612" t="str">
            <v>E355 TSM Poles, N Intertie-5</v>
          </cell>
          <cell r="C4612" t="str">
            <v>403E</v>
          </cell>
          <cell r="E4612">
            <v>43251</v>
          </cell>
          <cell r="F4612">
            <v>3516564.77</v>
          </cell>
          <cell r="G4612">
            <v>3.04E-2</v>
          </cell>
          <cell r="H4612">
            <v>8908.630000000001</v>
          </cell>
          <cell r="I4612">
            <v>3516564.77</v>
          </cell>
          <cell r="J4612">
            <v>3.04E-2</v>
          </cell>
          <cell r="K4612">
            <v>8908.6307506666672</v>
          </cell>
          <cell r="L4612">
            <v>0</v>
          </cell>
        </row>
        <row r="4613">
          <cell r="A4613" t="str">
            <v>E355 TSM Poles, N Intertie</v>
          </cell>
          <cell r="B4613" t="str">
            <v>E355 TSM Poles, N Intertie-6</v>
          </cell>
          <cell r="C4613" t="str">
            <v>403E</v>
          </cell>
          <cell r="E4613">
            <v>43281</v>
          </cell>
          <cell r="F4613">
            <v>3516564.77</v>
          </cell>
          <cell r="G4613">
            <v>3.04E-2</v>
          </cell>
          <cell r="H4613">
            <v>8908.630000000001</v>
          </cell>
          <cell r="I4613">
            <v>3516564.77</v>
          </cell>
          <cell r="J4613">
            <v>3.04E-2</v>
          </cell>
          <cell r="K4613">
            <v>8908.6307506666672</v>
          </cell>
          <cell r="L4613">
            <v>0</v>
          </cell>
        </row>
        <row r="4614">
          <cell r="A4614" t="str">
            <v>E355 TSM Poles, N Intertie</v>
          </cell>
          <cell r="B4614" t="str">
            <v>E355 TSM Poles, N Intertie-7</v>
          </cell>
          <cell r="C4614" t="str">
            <v>403E</v>
          </cell>
          <cell r="E4614">
            <v>43312</v>
          </cell>
          <cell r="F4614">
            <v>3516564.77</v>
          </cell>
          <cell r="G4614">
            <v>3.04E-2</v>
          </cell>
          <cell r="H4614">
            <v>8908.630000000001</v>
          </cell>
          <cell r="I4614">
            <v>3516564.77</v>
          </cell>
          <cell r="J4614">
            <v>3.04E-2</v>
          </cell>
          <cell r="K4614">
            <v>8908.6307506666672</v>
          </cell>
          <cell r="L4614">
            <v>0</v>
          </cell>
        </row>
        <row r="4615">
          <cell r="A4615" t="str">
            <v>E355 TSM Poles, N Intertie</v>
          </cell>
          <cell r="B4615" t="str">
            <v>E355 TSM Poles, N Intertie-8</v>
          </cell>
          <cell r="C4615" t="str">
            <v>403E</v>
          </cell>
          <cell r="E4615">
            <v>43343</v>
          </cell>
          <cell r="F4615">
            <v>3516564.77</v>
          </cell>
          <cell r="G4615">
            <v>3.04E-2</v>
          </cell>
          <cell r="H4615">
            <v>8908.630000000001</v>
          </cell>
          <cell r="I4615">
            <v>3516564.77</v>
          </cell>
          <cell r="J4615">
            <v>3.04E-2</v>
          </cell>
          <cell r="K4615">
            <v>8908.6307506666672</v>
          </cell>
          <cell r="L4615">
            <v>0</v>
          </cell>
        </row>
        <row r="4616">
          <cell r="A4616" t="str">
            <v>E355 TSM Poles, N Intertie</v>
          </cell>
          <cell r="B4616" t="str">
            <v>E355 TSM Poles, N Intertie-9</v>
          </cell>
          <cell r="C4616" t="str">
            <v>403E</v>
          </cell>
          <cell r="E4616">
            <v>43373</v>
          </cell>
          <cell r="F4616">
            <v>3516564.77</v>
          </cell>
          <cell r="G4616">
            <v>3.04E-2</v>
          </cell>
          <cell r="H4616">
            <v>8908.630000000001</v>
          </cell>
          <cell r="I4616">
            <v>3516564.77</v>
          </cell>
          <cell r="J4616">
            <v>3.04E-2</v>
          </cell>
          <cell r="K4616">
            <v>8908.6307506666672</v>
          </cell>
          <cell r="L4616">
            <v>0</v>
          </cell>
        </row>
        <row r="4617">
          <cell r="A4617" t="str">
            <v>E355 TSM Poles, N Intertie</v>
          </cell>
          <cell r="B4617" t="str">
            <v>E355 TSM Poles, N Intertie-10</v>
          </cell>
          <cell r="C4617" t="str">
            <v>403E</v>
          </cell>
          <cell r="E4617">
            <v>43404</v>
          </cell>
          <cell r="F4617">
            <v>3516564.77</v>
          </cell>
          <cell r="G4617">
            <v>3.04E-2</v>
          </cell>
          <cell r="H4617">
            <v>8908.630000000001</v>
          </cell>
          <cell r="I4617">
            <v>3516564.77</v>
          </cell>
          <cell r="J4617">
            <v>3.04E-2</v>
          </cell>
          <cell r="K4617">
            <v>8908.6307506666672</v>
          </cell>
          <cell r="L4617">
            <v>0</v>
          </cell>
        </row>
        <row r="4618">
          <cell r="A4618" t="str">
            <v>E355 TSM Poles, N Intertie</v>
          </cell>
          <cell r="B4618" t="str">
            <v>E355 TSM Poles, N Intertie-11</v>
          </cell>
          <cell r="C4618" t="str">
            <v>403E</v>
          </cell>
          <cell r="E4618">
            <v>43434</v>
          </cell>
          <cell r="F4618">
            <v>3516564.77</v>
          </cell>
          <cell r="G4618">
            <v>3.04E-2</v>
          </cell>
          <cell r="H4618">
            <v>8908.630000000001</v>
          </cell>
          <cell r="I4618">
            <v>3516564.77</v>
          </cell>
          <cell r="J4618">
            <v>3.04E-2</v>
          </cell>
          <cell r="K4618">
            <v>8908.6307506666672</v>
          </cell>
          <cell r="L4618">
            <v>0</v>
          </cell>
        </row>
        <row r="4619">
          <cell r="A4619" t="str">
            <v>E355 TSM Poles, N Intertie</v>
          </cell>
          <cell r="B4619" t="str">
            <v>E355 TSM Poles, N Intertie-12</v>
          </cell>
          <cell r="C4619" t="str">
            <v>403E</v>
          </cell>
          <cell r="E4619">
            <v>43465</v>
          </cell>
          <cell r="F4619">
            <v>3516564.77</v>
          </cell>
          <cell r="G4619">
            <v>3.04E-2</v>
          </cell>
          <cell r="H4619">
            <v>8908.630000000001</v>
          </cell>
          <cell r="I4619">
            <v>3516564.77</v>
          </cell>
          <cell r="J4619">
            <v>3.04E-2</v>
          </cell>
          <cell r="K4619">
            <v>8908.6307506666672</v>
          </cell>
          <cell r="L4619">
            <v>0</v>
          </cell>
        </row>
        <row r="4620">
          <cell r="A4620" t="str">
            <v>E355 TSM Poles, N Intertie Total</v>
          </cell>
          <cell r="C4620" t="str">
            <v>ETSM</v>
          </cell>
          <cell r="E4620" t="str">
            <v>Total</v>
          </cell>
          <cell r="F4620"/>
          <cell r="G4620"/>
          <cell r="H4620">
            <v>106903.56000000004</v>
          </cell>
          <cell r="I4620"/>
          <cell r="J4620">
            <v>0</v>
          </cell>
          <cell r="K4620">
            <v>106903.56900799998</v>
          </cell>
          <cell r="L4620">
            <v>0.01</v>
          </cell>
        </row>
        <row r="4621">
          <cell r="A4621" t="str">
            <v>E355 TSM Poles, Wild Horse-WindRidg</v>
          </cell>
          <cell r="B4621" t="str">
            <v>E355 TSM Poles, Wild Horse-WindRidg-1</v>
          </cell>
          <cell r="C4621" t="str">
            <v>403E</v>
          </cell>
          <cell r="E4621">
            <v>43131</v>
          </cell>
          <cell r="F4621">
            <v>715773.63</v>
          </cell>
          <cell r="G4621">
            <v>3.04E-2</v>
          </cell>
          <cell r="H4621">
            <v>1813.3</v>
          </cell>
          <cell r="I4621">
            <v>697640.75</v>
          </cell>
          <cell r="J4621">
            <v>3.04E-2</v>
          </cell>
          <cell r="K4621">
            <v>1767.3565666666666</v>
          </cell>
          <cell r="L4621">
            <v>-45.94</v>
          </cell>
        </row>
        <row r="4622">
          <cell r="A4622" t="str">
            <v>E355 TSM Poles, Wild Horse-WindRidg</v>
          </cell>
          <cell r="B4622" t="str">
            <v>E355 TSM Poles, Wild Horse-WindRidg-2</v>
          </cell>
          <cell r="C4622" t="str">
            <v>403E</v>
          </cell>
          <cell r="E4622">
            <v>43159</v>
          </cell>
          <cell r="F4622">
            <v>678954.07</v>
          </cell>
          <cell r="G4622">
            <v>3.04E-2</v>
          </cell>
          <cell r="H4622">
            <v>1720.02</v>
          </cell>
          <cell r="I4622">
            <v>697640.75</v>
          </cell>
          <cell r="J4622">
            <v>3.04E-2</v>
          </cell>
          <cell r="K4622">
            <v>1767.3565666666666</v>
          </cell>
          <cell r="L4622">
            <v>47.34</v>
          </cell>
        </row>
        <row r="4623">
          <cell r="A4623" t="str">
            <v>E355 TSM Poles, Wild Horse-WindRidg</v>
          </cell>
          <cell r="B4623" t="str">
            <v>E355 TSM Poles, Wild Horse-WindRidg-3</v>
          </cell>
          <cell r="C4623" t="str">
            <v>403E</v>
          </cell>
          <cell r="E4623">
            <v>43190</v>
          </cell>
          <cell r="F4623">
            <v>678954.07</v>
          </cell>
          <cell r="G4623">
            <v>3.04E-2</v>
          </cell>
          <cell r="H4623">
            <v>1720.02</v>
          </cell>
          <cell r="I4623">
            <v>697640.75</v>
          </cell>
          <cell r="J4623">
            <v>3.04E-2</v>
          </cell>
          <cell r="K4623">
            <v>1767.3565666666666</v>
          </cell>
          <cell r="L4623">
            <v>47.34</v>
          </cell>
        </row>
        <row r="4624">
          <cell r="A4624" t="str">
            <v>E355 TSM Poles, Wild Horse-WindRidg</v>
          </cell>
          <cell r="B4624" t="str">
            <v>E355 TSM Poles, Wild Horse-WindRidg-4</v>
          </cell>
          <cell r="C4624" t="str">
            <v>403E</v>
          </cell>
          <cell r="E4624">
            <v>43220</v>
          </cell>
          <cell r="F4624">
            <v>678954.07</v>
          </cell>
          <cell r="G4624">
            <v>3.04E-2</v>
          </cell>
          <cell r="H4624">
            <v>1720.02</v>
          </cell>
          <cell r="I4624">
            <v>697640.75</v>
          </cell>
          <cell r="J4624">
            <v>3.04E-2</v>
          </cell>
          <cell r="K4624">
            <v>1767.3565666666666</v>
          </cell>
          <cell r="L4624">
            <v>47.34</v>
          </cell>
        </row>
        <row r="4625">
          <cell r="A4625" t="str">
            <v>E355 TSM Poles, Wild Horse-WindRidg</v>
          </cell>
          <cell r="B4625" t="str">
            <v>E355 TSM Poles, Wild Horse-WindRidg-5</v>
          </cell>
          <cell r="C4625" t="str">
            <v>403E</v>
          </cell>
          <cell r="E4625">
            <v>43251</v>
          </cell>
          <cell r="F4625">
            <v>678954.07</v>
          </cell>
          <cell r="G4625">
            <v>3.04E-2</v>
          </cell>
          <cell r="H4625">
            <v>1720.02</v>
          </cell>
          <cell r="I4625">
            <v>697640.75</v>
          </cell>
          <cell r="J4625">
            <v>3.04E-2</v>
          </cell>
          <cell r="K4625">
            <v>1767.3565666666666</v>
          </cell>
          <cell r="L4625">
            <v>47.34</v>
          </cell>
        </row>
        <row r="4626">
          <cell r="A4626" t="str">
            <v>E355 TSM Poles, Wild Horse-WindRidg</v>
          </cell>
          <cell r="B4626" t="str">
            <v>E355 TSM Poles, Wild Horse-WindRidg-6</v>
          </cell>
          <cell r="C4626" t="str">
            <v>403E</v>
          </cell>
          <cell r="E4626">
            <v>43281</v>
          </cell>
          <cell r="F4626">
            <v>678954.07</v>
          </cell>
          <cell r="G4626">
            <v>3.04E-2</v>
          </cell>
          <cell r="H4626">
            <v>1720.02</v>
          </cell>
          <cell r="I4626">
            <v>697640.75</v>
          </cell>
          <cell r="J4626">
            <v>3.04E-2</v>
          </cell>
          <cell r="K4626">
            <v>1767.3565666666666</v>
          </cell>
          <cell r="L4626">
            <v>47.34</v>
          </cell>
        </row>
        <row r="4627">
          <cell r="A4627" t="str">
            <v>E355 TSM Poles, Wild Horse-WindRidg</v>
          </cell>
          <cell r="B4627" t="str">
            <v>E355 TSM Poles, Wild Horse-WindRidg-7</v>
          </cell>
          <cell r="C4627" t="str">
            <v>403E</v>
          </cell>
          <cell r="E4627">
            <v>43312</v>
          </cell>
          <cell r="F4627">
            <v>678954.07</v>
          </cell>
          <cell r="G4627">
            <v>3.04E-2</v>
          </cell>
          <cell r="H4627">
            <v>1720.02</v>
          </cell>
          <cell r="I4627">
            <v>697640.75</v>
          </cell>
          <cell r="J4627">
            <v>3.04E-2</v>
          </cell>
          <cell r="K4627">
            <v>1767.3565666666666</v>
          </cell>
          <cell r="L4627">
            <v>47.34</v>
          </cell>
        </row>
        <row r="4628">
          <cell r="A4628" t="str">
            <v>E355 TSM Poles, Wild Horse-WindRidg</v>
          </cell>
          <cell r="B4628" t="str">
            <v>E355 TSM Poles, Wild Horse-WindRidg-8</v>
          </cell>
          <cell r="C4628" t="str">
            <v>403E</v>
          </cell>
          <cell r="E4628">
            <v>43343</v>
          </cell>
          <cell r="F4628">
            <v>678954.07</v>
          </cell>
          <cell r="G4628">
            <v>3.04E-2</v>
          </cell>
          <cell r="H4628">
            <v>1720.02</v>
          </cell>
          <cell r="I4628">
            <v>697640.75</v>
          </cell>
          <cell r="J4628">
            <v>3.04E-2</v>
          </cell>
          <cell r="K4628">
            <v>1767.3565666666666</v>
          </cell>
          <cell r="L4628">
            <v>47.34</v>
          </cell>
        </row>
        <row r="4629">
          <cell r="A4629" t="str">
            <v>E355 TSM Poles, Wild Horse-WindRidg</v>
          </cell>
          <cell r="B4629" t="str">
            <v>E355 TSM Poles, Wild Horse-WindRidg-9</v>
          </cell>
          <cell r="C4629" t="str">
            <v>403E</v>
          </cell>
          <cell r="E4629">
            <v>43373</v>
          </cell>
          <cell r="F4629">
            <v>678954.07</v>
          </cell>
          <cell r="G4629">
            <v>3.04E-2</v>
          </cell>
          <cell r="H4629">
            <v>1720.02</v>
          </cell>
          <cell r="I4629">
            <v>697640.75</v>
          </cell>
          <cell r="J4629">
            <v>3.04E-2</v>
          </cell>
          <cell r="K4629">
            <v>1767.3565666666666</v>
          </cell>
          <cell r="L4629">
            <v>47.34</v>
          </cell>
        </row>
        <row r="4630">
          <cell r="A4630" t="str">
            <v>E355 TSM Poles, Wild Horse-WindRidg</v>
          </cell>
          <cell r="B4630" t="str">
            <v>E355 TSM Poles, Wild Horse-WindRidg-10</v>
          </cell>
          <cell r="C4630" t="str">
            <v>403E</v>
          </cell>
          <cell r="E4630">
            <v>43404</v>
          </cell>
          <cell r="F4630">
            <v>678954.07</v>
          </cell>
          <cell r="G4630">
            <v>3.04E-2</v>
          </cell>
          <cell r="H4630">
            <v>1720.02</v>
          </cell>
          <cell r="I4630">
            <v>697640.75</v>
          </cell>
          <cell r="J4630">
            <v>3.04E-2</v>
          </cell>
          <cell r="K4630">
            <v>1767.3565666666666</v>
          </cell>
          <cell r="L4630">
            <v>47.34</v>
          </cell>
        </row>
        <row r="4631">
          <cell r="A4631" t="str">
            <v>E355 TSM Poles, Wild Horse-WindRidg</v>
          </cell>
          <cell r="B4631" t="str">
            <v>E355 TSM Poles, Wild Horse-WindRidg-11</v>
          </cell>
          <cell r="C4631" t="str">
            <v>403E</v>
          </cell>
          <cell r="E4631">
            <v>43434</v>
          </cell>
          <cell r="F4631">
            <v>678954.07</v>
          </cell>
          <cell r="G4631">
            <v>3.04E-2</v>
          </cell>
          <cell r="H4631">
            <v>1720.02</v>
          </cell>
          <cell r="I4631">
            <v>697640.75</v>
          </cell>
          <cell r="J4631">
            <v>3.04E-2</v>
          </cell>
          <cell r="K4631">
            <v>1767.3565666666666</v>
          </cell>
          <cell r="L4631">
            <v>47.34</v>
          </cell>
        </row>
        <row r="4632">
          <cell r="A4632" t="str">
            <v>E355 TSM Poles, Wild Horse-WindRidg</v>
          </cell>
          <cell r="B4632" t="str">
            <v>E355 TSM Poles, Wild Horse-WindRidg-12</v>
          </cell>
          <cell r="C4632" t="str">
            <v>403E</v>
          </cell>
          <cell r="E4632">
            <v>43465</v>
          </cell>
          <cell r="F4632">
            <v>697640.75</v>
          </cell>
          <cell r="G4632">
            <v>3.04E-2</v>
          </cell>
          <cell r="H4632">
            <v>1767.36</v>
          </cell>
          <cell r="I4632">
            <v>697640.75</v>
          </cell>
          <cell r="J4632">
            <v>3.04E-2</v>
          </cell>
          <cell r="K4632">
            <v>1767.3565666666666</v>
          </cell>
          <cell r="L4632">
            <v>0</v>
          </cell>
        </row>
        <row r="4633">
          <cell r="A4633" t="str">
            <v>E355 TSM Poles, Wild Horse-WindRidg Total</v>
          </cell>
          <cell r="C4633" t="str">
            <v>ETSM</v>
          </cell>
          <cell r="E4633" t="str">
            <v>Total</v>
          </cell>
          <cell r="F4633"/>
          <cell r="G4633"/>
          <cell r="H4633">
            <v>20780.860000000004</v>
          </cell>
          <cell r="I4633"/>
          <cell r="J4633">
            <v>0</v>
          </cell>
          <cell r="K4633">
            <v>21208.2788</v>
          </cell>
          <cell r="L4633">
            <v>427.42</v>
          </cell>
        </row>
        <row r="4634">
          <cell r="A4634" t="str">
            <v>E355 TSM Poles, Wind Ridge-NonProje</v>
          </cell>
          <cell r="B4634" t="str">
            <v>E355 TSM Poles, Wind Ridge-NonProje-1</v>
          </cell>
          <cell r="C4634" t="str">
            <v>403E</v>
          </cell>
          <cell r="E4634">
            <v>43131</v>
          </cell>
          <cell r="F4634">
            <v>5509001.6799999997</v>
          </cell>
          <cell r="G4634">
            <v>3.04E-2</v>
          </cell>
          <cell r="H4634">
            <v>13956.140000000001</v>
          </cell>
          <cell r="I4634">
            <v>5509001.6799999997</v>
          </cell>
          <cell r="J4634">
            <v>3.04E-2</v>
          </cell>
          <cell r="K4634">
            <v>13956.137589333332</v>
          </cell>
          <cell r="L4634">
            <v>0</v>
          </cell>
        </row>
        <row r="4635">
          <cell r="A4635" t="str">
            <v>E355 TSM Poles, Wind Ridge-NonProje</v>
          </cell>
          <cell r="B4635" t="str">
            <v>E355 TSM Poles, Wind Ridge-NonProje-2</v>
          </cell>
          <cell r="C4635" t="str">
            <v>403E</v>
          </cell>
          <cell r="E4635">
            <v>43159</v>
          </cell>
          <cell r="F4635">
            <v>5509001.6799999997</v>
          </cell>
          <cell r="G4635">
            <v>3.04E-2</v>
          </cell>
          <cell r="H4635">
            <v>13956.140000000001</v>
          </cell>
          <cell r="I4635">
            <v>5509001.6799999997</v>
          </cell>
          <cell r="J4635">
            <v>3.04E-2</v>
          </cell>
          <cell r="K4635">
            <v>13956.137589333332</v>
          </cell>
          <cell r="L4635">
            <v>0</v>
          </cell>
        </row>
        <row r="4636">
          <cell r="A4636" t="str">
            <v>E355 TSM Poles, Wind Ridge-NonProje</v>
          </cell>
          <cell r="B4636" t="str">
            <v>E355 TSM Poles, Wind Ridge-NonProje-3</v>
          </cell>
          <cell r="C4636" t="str">
            <v>403E</v>
          </cell>
          <cell r="E4636">
            <v>43190</v>
          </cell>
          <cell r="F4636">
            <v>5509001.6799999997</v>
          </cell>
          <cell r="G4636">
            <v>3.04E-2</v>
          </cell>
          <cell r="H4636">
            <v>13956.140000000001</v>
          </cell>
          <cell r="I4636">
            <v>5509001.6799999997</v>
          </cell>
          <cell r="J4636">
            <v>3.04E-2</v>
          </cell>
          <cell r="K4636">
            <v>13956.137589333332</v>
          </cell>
          <cell r="L4636">
            <v>0</v>
          </cell>
        </row>
        <row r="4637">
          <cell r="A4637" t="str">
            <v>E355 TSM Poles, Wind Ridge-NonProje</v>
          </cell>
          <cell r="B4637" t="str">
            <v>E355 TSM Poles, Wind Ridge-NonProje-4</v>
          </cell>
          <cell r="C4637" t="str">
            <v>403E</v>
          </cell>
          <cell r="E4637">
            <v>43220</v>
          </cell>
          <cell r="F4637">
            <v>5509001.6799999997</v>
          </cell>
          <cell r="G4637">
            <v>3.04E-2</v>
          </cell>
          <cell r="H4637">
            <v>13956.140000000001</v>
          </cell>
          <cell r="I4637">
            <v>5509001.6799999997</v>
          </cell>
          <cell r="J4637">
            <v>3.04E-2</v>
          </cell>
          <cell r="K4637">
            <v>13956.137589333332</v>
          </cell>
          <cell r="L4637">
            <v>0</v>
          </cell>
        </row>
        <row r="4638">
          <cell r="A4638" t="str">
            <v>E355 TSM Poles, Wind Ridge-NonProje</v>
          </cell>
          <cell r="B4638" t="str">
            <v>E355 TSM Poles, Wind Ridge-NonProje-5</v>
          </cell>
          <cell r="C4638" t="str">
            <v>403E</v>
          </cell>
          <cell r="E4638">
            <v>43251</v>
          </cell>
          <cell r="F4638">
            <v>5509001.6799999997</v>
          </cell>
          <cell r="G4638">
            <v>3.04E-2</v>
          </cell>
          <cell r="H4638">
            <v>13956.140000000001</v>
          </cell>
          <cell r="I4638">
            <v>5509001.6799999997</v>
          </cell>
          <cell r="J4638">
            <v>3.04E-2</v>
          </cell>
          <cell r="K4638">
            <v>13956.137589333332</v>
          </cell>
          <cell r="L4638">
            <v>0</v>
          </cell>
        </row>
        <row r="4639">
          <cell r="A4639" t="str">
            <v>E355 TSM Poles, Wind Ridge-NonProje</v>
          </cell>
          <cell r="B4639" t="str">
            <v>E355 TSM Poles, Wind Ridge-NonProje-6</v>
          </cell>
          <cell r="C4639" t="str">
            <v>403E</v>
          </cell>
          <cell r="E4639">
            <v>43281</v>
          </cell>
          <cell r="F4639">
            <v>5509001.6799999997</v>
          </cell>
          <cell r="G4639">
            <v>3.04E-2</v>
          </cell>
          <cell r="H4639">
            <v>13956.140000000001</v>
          </cell>
          <cell r="I4639">
            <v>5509001.6799999997</v>
          </cell>
          <cell r="J4639">
            <v>3.04E-2</v>
          </cell>
          <cell r="K4639">
            <v>13956.137589333332</v>
          </cell>
          <cell r="L4639">
            <v>0</v>
          </cell>
        </row>
        <row r="4640">
          <cell r="A4640" t="str">
            <v>E355 TSM Poles, Wind Ridge-NonProje</v>
          </cell>
          <cell r="B4640" t="str">
            <v>E355 TSM Poles, Wind Ridge-NonProje-7</v>
          </cell>
          <cell r="C4640" t="str">
            <v>403E</v>
          </cell>
          <cell r="E4640">
            <v>43312</v>
          </cell>
          <cell r="F4640">
            <v>5509001.6799999997</v>
          </cell>
          <cell r="G4640">
            <v>3.04E-2</v>
          </cell>
          <cell r="H4640">
            <v>13956.140000000001</v>
          </cell>
          <cell r="I4640">
            <v>5509001.6799999997</v>
          </cell>
          <cell r="J4640">
            <v>3.04E-2</v>
          </cell>
          <cell r="K4640">
            <v>13956.137589333332</v>
          </cell>
          <cell r="L4640">
            <v>0</v>
          </cell>
        </row>
        <row r="4641">
          <cell r="A4641" t="str">
            <v>E355 TSM Poles, Wind Ridge-NonProje</v>
          </cell>
          <cell r="B4641" t="str">
            <v>E355 TSM Poles, Wind Ridge-NonProje-8</v>
          </cell>
          <cell r="C4641" t="str">
            <v>403E</v>
          </cell>
          <cell r="E4641">
            <v>43343</v>
          </cell>
          <cell r="F4641">
            <v>5509001.6799999997</v>
          </cell>
          <cell r="G4641">
            <v>3.04E-2</v>
          </cell>
          <cell r="H4641">
            <v>13956.140000000001</v>
          </cell>
          <cell r="I4641">
            <v>5509001.6799999997</v>
          </cell>
          <cell r="J4641">
            <v>3.04E-2</v>
          </cell>
          <cell r="K4641">
            <v>13956.137589333332</v>
          </cell>
          <cell r="L4641">
            <v>0</v>
          </cell>
        </row>
        <row r="4642">
          <cell r="A4642" t="str">
            <v>E355 TSM Poles, Wind Ridge-NonProje</v>
          </cell>
          <cell r="B4642" t="str">
            <v>E355 TSM Poles, Wind Ridge-NonProje-9</v>
          </cell>
          <cell r="C4642" t="str">
            <v>403E</v>
          </cell>
          <cell r="E4642">
            <v>43373</v>
          </cell>
          <cell r="F4642">
            <v>5509001.6799999997</v>
          </cell>
          <cell r="G4642">
            <v>3.04E-2</v>
          </cell>
          <cell r="H4642">
            <v>13956.140000000001</v>
          </cell>
          <cell r="I4642">
            <v>5509001.6799999997</v>
          </cell>
          <cell r="J4642">
            <v>3.04E-2</v>
          </cell>
          <cell r="K4642">
            <v>13956.137589333332</v>
          </cell>
          <cell r="L4642">
            <v>0</v>
          </cell>
        </row>
        <row r="4643">
          <cell r="A4643" t="str">
            <v>E355 TSM Poles, Wind Ridge-NonProje</v>
          </cell>
          <cell r="B4643" t="str">
            <v>E355 TSM Poles, Wind Ridge-NonProje-10</v>
          </cell>
          <cell r="C4643" t="str">
            <v>403E</v>
          </cell>
          <cell r="E4643">
            <v>43404</v>
          </cell>
          <cell r="F4643">
            <v>5509001.6799999997</v>
          </cell>
          <cell r="G4643">
            <v>3.04E-2</v>
          </cell>
          <cell r="H4643">
            <v>13956.140000000001</v>
          </cell>
          <cell r="I4643">
            <v>5509001.6799999997</v>
          </cell>
          <cell r="J4643">
            <v>3.04E-2</v>
          </cell>
          <cell r="K4643">
            <v>13956.137589333332</v>
          </cell>
          <cell r="L4643">
            <v>0</v>
          </cell>
        </row>
        <row r="4644">
          <cell r="A4644" t="str">
            <v>E355 TSM Poles, Wind Ridge-NonProje</v>
          </cell>
          <cell r="B4644" t="str">
            <v>E355 TSM Poles, Wind Ridge-NonProje-11</v>
          </cell>
          <cell r="C4644" t="str">
            <v>403E</v>
          </cell>
          <cell r="E4644">
            <v>43434</v>
          </cell>
          <cell r="F4644">
            <v>5509001.6799999997</v>
          </cell>
          <cell r="G4644">
            <v>3.04E-2</v>
          </cell>
          <cell r="H4644">
            <v>13956.140000000001</v>
          </cell>
          <cell r="I4644">
            <v>5509001.6799999997</v>
          </cell>
          <cell r="J4644">
            <v>3.04E-2</v>
          </cell>
          <cell r="K4644">
            <v>13956.137589333332</v>
          </cell>
          <cell r="L4644">
            <v>0</v>
          </cell>
        </row>
        <row r="4645">
          <cell r="A4645" t="str">
            <v>E355 TSM Poles, Wind Ridge-NonProje</v>
          </cell>
          <cell r="B4645" t="str">
            <v>E355 TSM Poles, Wind Ridge-NonProje-12</v>
          </cell>
          <cell r="C4645" t="str">
            <v>403E</v>
          </cell>
          <cell r="E4645">
            <v>43465</v>
          </cell>
          <cell r="F4645">
            <v>5509001.6799999997</v>
          </cell>
          <cell r="G4645">
            <v>3.04E-2</v>
          </cell>
          <cell r="H4645">
            <v>13956.140000000001</v>
          </cell>
          <cell r="I4645">
            <v>5509001.6799999997</v>
          </cell>
          <cell r="J4645">
            <v>3.04E-2</v>
          </cell>
          <cell r="K4645">
            <v>13956.137589333332</v>
          </cell>
          <cell r="L4645">
            <v>0</v>
          </cell>
        </row>
        <row r="4646">
          <cell r="A4646" t="str">
            <v>E355 TSM Poles, Wind Ridge-NonProje Total</v>
          </cell>
          <cell r="C4646" t="str">
            <v>ETSM</v>
          </cell>
          <cell r="E4646" t="str">
            <v>Total</v>
          </cell>
          <cell r="F4646"/>
          <cell r="G4646"/>
          <cell r="H4646">
            <v>167473.68000000005</v>
          </cell>
          <cell r="I4646"/>
          <cell r="J4646">
            <v>0</v>
          </cell>
          <cell r="K4646">
            <v>167473.65107199998</v>
          </cell>
          <cell r="L4646">
            <v>-0.03</v>
          </cell>
        </row>
        <row r="4647">
          <cell r="A4647" t="str">
            <v xml:space="preserve">E3556 TSM Poles </v>
          </cell>
          <cell r="B4647" t="str">
            <v>E3556 TSM Poles -1</v>
          </cell>
          <cell r="C4647" t="str">
            <v>403E</v>
          </cell>
          <cell r="E4647">
            <v>43131</v>
          </cell>
          <cell r="F4647">
            <v>96075824.650000006</v>
          </cell>
          <cell r="G4647">
            <v>3.2500000000000001E-2</v>
          </cell>
          <cell r="H4647">
            <v>260205.34999999998</v>
          </cell>
          <cell r="I4647">
            <v>114034324.5</v>
          </cell>
          <cell r="J4647">
            <v>3.2500000000000001E-2</v>
          </cell>
          <cell r="K4647">
            <v>308842.96218750003</v>
          </cell>
          <cell r="L4647">
            <v>48637.61</v>
          </cell>
        </row>
        <row r="4648">
          <cell r="A4648" t="str">
            <v xml:space="preserve">E3556 TSM Poles </v>
          </cell>
          <cell r="B4648" t="str">
            <v>E3556 TSM Poles -2</v>
          </cell>
          <cell r="C4648" t="str">
            <v>403E</v>
          </cell>
          <cell r="E4648">
            <v>43159</v>
          </cell>
          <cell r="F4648">
            <v>99305018.790000007</v>
          </cell>
          <cell r="G4648">
            <v>3.2500000000000001E-2</v>
          </cell>
          <cell r="H4648">
            <v>268951.09000000003</v>
          </cell>
          <cell r="I4648">
            <v>114034324.5</v>
          </cell>
          <cell r="J4648">
            <v>3.2500000000000001E-2</v>
          </cell>
          <cell r="K4648">
            <v>308842.96218750003</v>
          </cell>
          <cell r="L4648">
            <v>39891.870000000003</v>
          </cell>
        </row>
        <row r="4649">
          <cell r="A4649" t="str">
            <v xml:space="preserve">E3556 TSM Poles </v>
          </cell>
          <cell r="B4649" t="str">
            <v>E3556 TSM Poles -3</v>
          </cell>
          <cell r="C4649" t="str">
            <v>403E</v>
          </cell>
          <cell r="E4649">
            <v>43190</v>
          </cell>
          <cell r="F4649">
            <v>100400521.69</v>
          </cell>
          <cell r="G4649">
            <v>3.2500000000000001E-2</v>
          </cell>
          <cell r="H4649">
            <v>271918.07999999996</v>
          </cell>
          <cell r="I4649">
            <v>114034324.5</v>
          </cell>
          <cell r="J4649">
            <v>3.2500000000000001E-2</v>
          </cell>
          <cell r="K4649">
            <v>308842.96218750003</v>
          </cell>
          <cell r="L4649">
            <v>36924.879999999997</v>
          </cell>
        </row>
        <row r="4650">
          <cell r="A4650" t="str">
            <v xml:space="preserve">E3556 TSM Poles </v>
          </cell>
          <cell r="B4650" t="str">
            <v>E3556 TSM Poles -4</v>
          </cell>
          <cell r="C4650" t="str">
            <v>403E</v>
          </cell>
          <cell r="E4650">
            <v>43220</v>
          </cell>
          <cell r="F4650">
            <v>100669591.15000001</v>
          </cell>
          <cell r="G4650">
            <v>3.2500000000000001E-2</v>
          </cell>
          <cell r="H4650">
            <v>272646.81</v>
          </cell>
          <cell r="I4650">
            <v>114034324.5</v>
          </cell>
          <cell r="J4650">
            <v>3.2500000000000001E-2</v>
          </cell>
          <cell r="K4650">
            <v>308842.96218750003</v>
          </cell>
          <cell r="L4650">
            <v>36196.15</v>
          </cell>
        </row>
        <row r="4651">
          <cell r="A4651" t="str">
            <v xml:space="preserve">E3556 TSM Poles </v>
          </cell>
          <cell r="B4651" t="str">
            <v>E3556 TSM Poles -5</v>
          </cell>
          <cell r="C4651" t="str">
            <v>403E</v>
          </cell>
          <cell r="E4651">
            <v>43251</v>
          </cell>
          <cell r="F4651">
            <v>100395654.45</v>
          </cell>
          <cell r="G4651">
            <v>3.2500000000000001E-2</v>
          </cell>
          <cell r="H4651">
            <v>271904.90000000002</v>
          </cell>
          <cell r="I4651">
            <v>114034324.5</v>
          </cell>
          <cell r="J4651">
            <v>3.2500000000000001E-2</v>
          </cell>
          <cell r="K4651">
            <v>308842.96218750003</v>
          </cell>
          <cell r="L4651">
            <v>36938.06</v>
          </cell>
        </row>
        <row r="4652">
          <cell r="A4652" t="str">
            <v xml:space="preserve">E3556 TSM Poles </v>
          </cell>
          <cell r="B4652" t="str">
            <v>E3556 TSM Poles -6</v>
          </cell>
          <cell r="C4652" t="str">
            <v>403E</v>
          </cell>
          <cell r="E4652">
            <v>43281</v>
          </cell>
          <cell r="F4652">
            <v>100253909.18000001</v>
          </cell>
          <cell r="G4652">
            <v>3.2500000000000001E-2</v>
          </cell>
          <cell r="H4652">
            <v>271521</v>
          </cell>
          <cell r="I4652">
            <v>114034324.5</v>
          </cell>
          <cell r="J4652">
            <v>3.2500000000000001E-2</v>
          </cell>
          <cell r="K4652">
            <v>308842.96218750003</v>
          </cell>
          <cell r="L4652">
            <v>37321.96</v>
          </cell>
        </row>
        <row r="4653">
          <cell r="A4653" t="str">
            <v xml:space="preserve">E3556 TSM Poles </v>
          </cell>
          <cell r="B4653" t="str">
            <v>E3556 TSM Poles -7</v>
          </cell>
          <cell r="C4653" t="str">
            <v>403E</v>
          </cell>
          <cell r="E4653">
            <v>43312</v>
          </cell>
          <cell r="F4653">
            <v>100605614.64</v>
          </cell>
          <cell r="G4653">
            <v>3.2500000000000001E-2</v>
          </cell>
          <cell r="H4653">
            <v>272473.54000000004</v>
          </cell>
          <cell r="I4653">
            <v>114034324.5</v>
          </cell>
          <cell r="J4653">
            <v>3.2500000000000001E-2</v>
          </cell>
          <cell r="K4653">
            <v>308842.96218750003</v>
          </cell>
          <cell r="L4653">
            <v>36369.42</v>
          </cell>
        </row>
        <row r="4654">
          <cell r="A4654" t="str">
            <v xml:space="preserve">E3556 TSM Poles </v>
          </cell>
          <cell r="B4654" t="str">
            <v>E3556 TSM Poles -8</v>
          </cell>
          <cell r="C4654" t="str">
            <v>403E</v>
          </cell>
          <cell r="E4654">
            <v>43343</v>
          </cell>
          <cell r="F4654">
            <v>100602204.26000001</v>
          </cell>
          <cell r="G4654">
            <v>3.2500000000000001E-2</v>
          </cell>
          <cell r="H4654">
            <v>272464.3</v>
          </cell>
          <cell r="I4654">
            <v>114034324.5</v>
          </cell>
          <cell r="J4654">
            <v>3.2500000000000001E-2</v>
          </cell>
          <cell r="K4654">
            <v>308842.96218750003</v>
          </cell>
          <cell r="L4654">
            <v>36378.660000000003</v>
          </cell>
        </row>
        <row r="4655">
          <cell r="A4655" t="str">
            <v xml:space="preserve">E3556 TSM Poles </v>
          </cell>
          <cell r="B4655" t="str">
            <v>E3556 TSM Poles -9</v>
          </cell>
          <cell r="C4655" t="str">
            <v>403E</v>
          </cell>
          <cell r="E4655">
            <v>43373</v>
          </cell>
          <cell r="F4655">
            <v>100654081.33</v>
          </cell>
          <cell r="G4655">
            <v>3.2500000000000001E-2</v>
          </cell>
          <cell r="H4655">
            <v>272604.80000000005</v>
          </cell>
          <cell r="I4655">
            <v>114034324.5</v>
          </cell>
          <cell r="J4655">
            <v>3.2500000000000001E-2</v>
          </cell>
          <cell r="K4655">
            <v>308842.96218750003</v>
          </cell>
          <cell r="L4655">
            <v>36238.160000000003</v>
          </cell>
        </row>
        <row r="4656">
          <cell r="A4656" t="str">
            <v xml:space="preserve">E3556 TSM Poles </v>
          </cell>
          <cell r="B4656" t="str">
            <v>E3556 TSM Poles -10</v>
          </cell>
          <cell r="C4656" t="str">
            <v>403E</v>
          </cell>
          <cell r="E4656">
            <v>43404</v>
          </cell>
          <cell r="F4656">
            <v>106113331.38</v>
          </cell>
          <cell r="G4656">
            <v>3.2500000000000001E-2</v>
          </cell>
          <cell r="H4656">
            <v>287390.27</v>
          </cell>
          <cell r="I4656">
            <v>114034324.5</v>
          </cell>
          <cell r="J4656">
            <v>3.2500000000000001E-2</v>
          </cell>
          <cell r="K4656">
            <v>308842.96218750003</v>
          </cell>
          <cell r="L4656">
            <v>21452.69</v>
          </cell>
        </row>
        <row r="4657">
          <cell r="A4657" t="str">
            <v xml:space="preserve">E3556 TSM Poles </v>
          </cell>
          <cell r="B4657" t="str">
            <v>E3556 TSM Poles -11</v>
          </cell>
          <cell r="C4657" t="str">
            <v>403E</v>
          </cell>
          <cell r="E4657">
            <v>43434</v>
          </cell>
          <cell r="F4657">
            <v>112443503.98</v>
          </cell>
          <cell r="G4657">
            <v>3.2500000000000001E-2</v>
          </cell>
          <cell r="H4657">
            <v>304534.49</v>
          </cell>
          <cell r="I4657">
            <v>114034324.5</v>
          </cell>
          <cell r="J4657">
            <v>3.2500000000000001E-2</v>
          </cell>
          <cell r="K4657">
            <v>308842.96218750003</v>
          </cell>
          <cell r="L4657">
            <v>4308.47</v>
          </cell>
        </row>
        <row r="4658">
          <cell r="A4658" t="str">
            <v xml:space="preserve">E3556 TSM Poles </v>
          </cell>
          <cell r="B4658" t="str">
            <v>E3556 TSM Poles -12</v>
          </cell>
          <cell r="C4658" t="str">
            <v>403E</v>
          </cell>
          <cell r="E4658">
            <v>43465</v>
          </cell>
          <cell r="F4658">
            <v>114034324.5</v>
          </cell>
          <cell r="G4658">
            <v>3.2500000000000001E-2</v>
          </cell>
          <cell r="H4658">
            <v>308842.95999999996</v>
          </cell>
          <cell r="I4658">
            <v>114034324.5</v>
          </cell>
          <cell r="J4658">
            <v>3.2500000000000001E-2</v>
          </cell>
          <cell r="K4658">
            <v>308842.96218750003</v>
          </cell>
          <cell r="L4658">
            <v>0</v>
          </cell>
        </row>
        <row r="4659">
          <cell r="A4659" t="str">
            <v>E3556 TSM Poles  Total</v>
          </cell>
          <cell r="C4659" t="str">
            <v>ETSM</v>
          </cell>
          <cell r="E4659" t="str">
            <v>Total</v>
          </cell>
          <cell r="F4659"/>
          <cell r="G4659"/>
          <cell r="H4659">
            <v>3335457.59</v>
          </cell>
          <cell r="I4659"/>
          <cell r="J4659">
            <v>0</v>
          </cell>
          <cell r="K4659">
            <v>3706115.5462500011</v>
          </cell>
          <cell r="L4659">
            <v>370657.96</v>
          </cell>
        </row>
        <row r="4660">
          <cell r="A4660" t="str">
            <v xml:space="preserve">E3557 TSM Poles </v>
          </cell>
          <cell r="B4660" t="str">
            <v>E3557 TSM Poles -1</v>
          </cell>
          <cell r="C4660" t="str">
            <v>403E</v>
          </cell>
          <cell r="E4660">
            <v>43131</v>
          </cell>
          <cell r="F4660">
            <v>161099852.44</v>
          </cell>
          <cell r="G4660">
            <v>3.4000000000000002E-2</v>
          </cell>
          <cell r="H4660">
            <v>456449.58</v>
          </cell>
          <cell r="I4660">
            <v>161103447.55000001</v>
          </cell>
          <cell r="J4660">
            <v>3.4000000000000002E-2</v>
          </cell>
          <cell r="K4660">
            <v>456459.76805833337</v>
          </cell>
          <cell r="L4660">
            <v>10.19</v>
          </cell>
        </row>
        <row r="4661">
          <cell r="A4661" t="str">
            <v xml:space="preserve">E3557 TSM Poles </v>
          </cell>
          <cell r="B4661" t="str">
            <v>E3557 TSM Poles -2</v>
          </cell>
          <cell r="C4661" t="str">
            <v>403E</v>
          </cell>
          <cell r="E4661">
            <v>43159</v>
          </cell>
          <cell r="F4661">
            <v>161099565.36000001</v>
          </cell>
          <cell r="G4661">
            <v>3.4000000000000002E-2</v>
          </cell>
          <cell r="H4661">
            <v>456448.77</v>
          </cell>
          <cell r="I4661">
            <v>161103447.55000001</v>
          </cell>
          <cell r="J4661">
            <v>3.4000000000000002E-2</v>
          </cell>
          <cell r="K4661">
            <v>456459.76805833337</v>
          </cell>
          <cell r="L4661">
            <v>11</v>
          </cell>
        </row>
        <row r="4662">
          <cell r="A4662" t="str">
            <v xml:space="preserve">E3557 TSM Poles </v>
          </cell>
          <cell r="B4662" t="str">
            <v>E3557 TSM Poles -3</v>
          </cell>
          <cell r="C4662" t="str">
            <v>403E</v>
          </cell>
          <cell r="E4662">
            <v>43190</v>
          </cell>
          <cell r="F4662">
            <v>161099278.28</v>
          </cell>
          <cell r="G4662">
            <v>3.4000000000000002E-2</v>
          </cell>
          <cell r="H4662">
            <v>456447.95999999996</v>
          </cell>
          <cell r="I4662">
            <v>161103447.55000001</v>
          </cell>
          <cell r="J4662">
            <v>3.4000000000000002E-2</v>
          </cell>
          <cell r="K4662">
            <v>456459.76805833337</v>
          </cell>
          <cell r="L4662">
            <v>11.81</v>
          </cell>
        </row>
        <row r="4663">
          <cell r="A4663" t="str">
            <v xml:space="preserve">E3557 TSM Poles </v>
          </cell>
          <cell r="B4663" t="str">
            <v>E3557 TSM Poles -4</v>
          </cell>
          <cell r="C4663" t="str">
            <v>403E</v>
          </cell>
          <cell r="E4663">
            <v>43220</v>
          </cell>
          <cell r="F4663">
            <v>161099278.28</v>
          </cell>
          <cell r="G4663">
            <v>3.4000000000000002E-2</v>
          </cell>
          <cell r="H4663">
            <v>456447.95999999996</v>
          </cell>
          <cell r="I4663">
            <v>161103447.55000001</v>
          </cell>
          <cell r="J4663">
            <v>3.4000000000000002E-2</v>
          </cell>
          <cell r="K4663">
            <v>456459.76805833337</v>
          </cell>
          <cell r="L4663">
            <v>11.81</v>
          </cell>
        </row>
        <row r="4664">
          <cell r="A4664" t="str">
            <v xml:space="preserve">E3557 TSM Poles </v>
          </cell>
          <cell r="B4664" t="str">
            <v>E3557 TSM Poles -5</v>
          </cell>
          <cell r="C4664" t="str">
            <v>403E</v>
          </cell>
          <cell r="E4664">
            <v>43251</v>
          </cell>
          <cell r="F4664">
            <v>161099278.28</v>
          </cell>
          <cell r="G4664">
            <v>3.4000000000000002E-2</v>
          </cell>
          <cell r="H4664">
            <v>456447.95999999996</v>
          </cell>
          <cell r="I4664">
            <v>161103447.55000001</v>
          </cell>
          <cell r="J4664">
            <v>3.4000000000000002E-2</v>
          </cell>
          <cell r="K4664">
            <v>456459.76805833337</v>
          </cell>
          <cell r="L4664">
            <v>11.81</v>
          </cell>
        </row>
        <row r="4665">
          <cell r="A4665" t="str">
            <v xml:space="preserve">E3557 TSM Poles </v>
          </cell>
          <cell r="B4665" t="str">
            <v>E3557 TSM Poles -6</v>
          </cell>
          <cell r="C4665" t="str">
            <v>403E</v>
          </cell>
          <cell r="E4665">
            <v>43281</v>
          </cell>
          <cell r="F4665">
            <v>161089488.22</v>
          </cell>
          <cell r="G4665">
            <v>3.4000000000000002E-2</v>
          </cell>
          <cell r="H4665">
            <v>456420.21</v>
          </cell>
          <cell r="I4665">
            <v>161103447.55000001</v>
          </cell>
          <cell r="J4665">
            <v>3.4000000000000002E-2</v>
          </cell>
          <cell r="K4665">
            <v>456459.76805833337</v>
          </cell>
          <cell r="L4665">
            <v>39.56</v>
          </cell>
        </row>
        <row r="4666">
          <cell r="A4666" t="str">
            <v xml:space="preserve">E3557 TSM Poles </v>
          </cell>
          <cell r="B4666" t="str">
            <v>E3557 TSM Poles -7</v>
          </cell>
          <cell r="C4666" t="str">
            <v>403E</v>
          </cell>
          <cell r="E4666">
            <v>43312</v>
          </cell>
          <cell r="F4666">
            <v>161079716.22</v>
          </cell>
          <cell r="G4666">
            <v>3.4000000000000002E-2</v>
          </cell>
          <cell r="H4666">
            <v>456392.53</v>
          </cell>
          <cell r="I4666">
            <v>161103447.55000001</v>
          </cell>
          <cell r="J4666">
            <v>3.4000000000000002E-2</v>
          </cell>
          <cell r="K4666">
            <v>456459.76805833337</v>
          </cell>
          <cell r="L4666">
            <v>67.239999999999995</v>
          </cell>
        </row>
        <row r="4667">
          <cell r="A4667" t="str">
            <v xml:space="preserve">E3557 TSM Poles </v>
          </cell>
          <cell r="B4667" t="str">
            <v>E3557 TSM Poles -8</v>
          </cell>
          <cell r="C4667" t="str">
            <v>403E</v>
          </cell>
          <cell r="E4667">
            <v>43343</v>
          </cell>
          <cell r="F4667">
            <v>161079734.28999999</v>
          </cell>
          <cell r="G4667">
            <v>3.4000000000000002E-2</v>
          </cell>
          <cell r="H4667">
            <v>456392.58</v>
          </cell>
          <cell r="I4667">
            <v>161103447.55000001</v>
          </cell>
          <cell r="J4667">
            <v>3.4000000000000002E-2</v>
          </cell>
          <cell r="K4667">
            <v>456459.76805833337</v>
          </cell>
          <cell r="L4667">
            <v>67.19</v>
          </cell>
        </row>
        <row r="4668">
          <cell r="A4668" t="str">
            <v xml:space="preserve">E3557 TSM Poles </v>
          </cell>
          <cell r="B4668" t="str">
            <v>E3557 TSM Poles -9</v>
          </cell>
          <cell r="C4668" t="str">
            <v>403E</v>
          </cell>
          <cell r="E4668">
            <v>43373</v>
          </cell>
          <cell r="F4668">
            <v>161079734.28999999</v>
          </cell>
          <cell r="G4668">
            <v>3.4000000000000002E-2</v>
          </cell>
          <cell r="H4668">
            <v>456392.58</v>
          </cell>
          <cell r="I4668">
            <v>161103447.55000001</v>
          </cell>
          <cell r="J4668">
            <v>3.4000000000000002E-2</v>
          </cell>
          <cell r="K4668">
            <v>456459.76805833337</v>
          </cell>
          <cell r="L4668">
            <v>67.19</v>
          </cell>
        </row>
        <row r="4669">
          <cell r="A4669" t="str">
            <v xml:space="preserve">E3557 TSM Poles </v>
          </cell>
          <cell r="B4669" t="str">
            <v>E3557 TSM Poles -10</v>
          </cell>
          <cell r="C4669" t="str">
            <v>403E</v>
          </cell>
          <cell r="E4669">
            <v>43404</v>
          </cell>
          <cell r="F4669">
            <v>161079734.28999999</v>
          </cell>
          <cell r="G4669">
            <v>3.4000000000000002E-2</v>
          </cell>
          <cell r="H4669">
            <v>456392.58</v>
          </cell>
          <cell r="I4669">
            <v>161103447.55000001</v>
          </cell>
          <cell r="J4669">
            <v>3.4000000000000002E-2</v>
          </cell>
          <cell r="K4669">
            <v>456459.76805833337</v>
          </cell>
          <cell r="L4669">
            <v>67.19</v>
          </cell>
        </row>
        <row r="4670">
          <cell r="A4670" t="str">
            <v xml:space="preserve">E3557 TSM Poles </v>
          </cell>
          <cell r="B4670" t="str">
            <v>E3557 TSM Poles -11</v>
          </cell>
          <cell r="C4670" t="str">
            <v>403E</v>
          </cell>
          <cell r="E4670">
            <v>43434</v>
          </cell>
          <cell r="F4670">
            <v>161079734.28999999</v>
          </cell>
          <cell r="G4670">
            <v>3.4000000000000002E-2</v>
          </cell>
          <cell r="H4670">
            <v>456392.58</v>
          </cell>
          <cell r="I4670">
            <v>161103447.55000001</v>
          </cell>
          <cell r="J4670">
            <v>3.4000000000000002E-2</v>
          </cell>
          <cell r="K4670">
            <v>456459.76805833337</v>
          </cell>
          <cell r="L4670">
            <v>67.19</v>
          </cell>
        </row>
        <row r="4671">
          <cell r="A4671" t="str">
            <v xml:space="preserve">E3557 TSM Poles </v>
          </cell>
          <cell r="B4671" t="str">
            <v>E3557 TSM Poles -12</v>
          </cell>
          <cell r="C4671" t="str">
            <v>403E</v>
          </cell>
          <cell r="E4671">
            <v>43465</v>
          </cell>
          <cell r="F4671">
            <v>161103447.55000001</v>
          </cell>
          <cell r="G4671">
            <v>3.4000000000000002E-2</v>
          </cell>
          <cell r="H4671">
            <v>456459.76999999996</v>
          </cell>
          <cell r="I4671">
            <v>161103447.55000001</v>
          </cell>
          <cell r="J4671">
            <v>3.4000000000000002E-2</v>
          </cell>
          <cell r="K4671">
            <v>456459.76805833337</v>
          </cell>
          <cell r="L4671">
            <v>0</v>
          </cell>
        </row>
        <row r="4672">
          <cell r="A4672" t="str">
            <v>E3557 TSM Poles  Total</v>
          </cell>
          <cell r="C4672" t="str">
            <v>ETSM</v>
          </cell>
          <cell r="E4672" t="str">
            <v>Total</v>
          </cell>
          <cell r="F4672"/>
          <cell r="G4672"/>
          <cell r="H4672">
            <v>5477085.0599999996</v>
          </cell>
          <cell r="I4672"/>
          <cell r="J4672">
            <v>0</v>
          </cell>
          <cell r="K4672">
            <v>5477517.2167000016</v>
          </cell>
          <cell r="L4672">
            <v>432.16</v>
          </cell>
        </row>
        <row r="4673">
          <cell r="A4673" t="str">
            <v>E3557 TSM Poles, Baker Common</v>
          </cell>
          <cell r="B4673" t="str">
            <v>E3557 TSM Poles, Baker Common-1</v>
          </cell>
          <cell r="C4673" t="str">
            <v>403E</v>
          </cell>
          <cell r="E4673">
            <v>43131</v>
          </cell>
          <cell r="F4673">
            <v>7370081.3899999997</v>
          </cell>
          <cell r="G4673">
            <v>3.4000000000000002E-2</v>
          </cell>
          <cell r="H4673">
            <v>20881.89</v>
          </cell>
          <cell r="I4673">
            <v>7370081.3899999997</v>
          </cell>
          <cell r="J4673">
            <v>3.4000000000000002E-2</v>
          </cell>
          <cell r="K4673">
            <v>20881.897271666665</v>
          </cell>
          <cell r="L4673">
            <v>0.01</v>
          </cell>
        </row>
        <row r="4674">
          <cell r="A4674" t="str">
            <v>E3557 TSM Poles, Baker Common</v>
          </cell>
          <cell r="B4674" t="str">
            <v>E3557 TSM Poles, Baker Common-2</v>
          </cell>
          <cell r="C4674" t="str">
            <v>403E</v>
          </cell>
          <cell r="E4674">
            <v>43159</v>
          </cell>
          <cell r="F4674">
            <v>7370081.3899999997</v>
          </cell>
          <cell r="G4674">
            <v>3.4000000000000002E-2</v>
          </cell>
          <cell r="H4674">
            <v>20881.89</v>
          </cell>
          <cell r="I4674">
            <v>7370081.3899999997</v>
          </cell>
          <cell r="J4674">
            <v>3.4000000000000002E-2</v>
          </cell>
          <cell r="K4674">
            <v>20881.897271666665</v>
          </cell>
          <cell r="L4674">
            <v>0.01</v>
          </cell>
        </row>
        <row r="4675">
          <cell r="A4675" t="str">
            <v>E3557 TSM Poles, Baker Common</v>
          </cell>
          <cell r="B4675" t="str">
            <v>E3557 TSM Poles, Baker Common-3</v>
          </cell>
          <cell r="C4675" t="str">
            <v>403E</v>
          </cell>
          <cell r="E4675">
            <v>43190</v>
          </cell>
          <cell r="F4675">
            <v>7370081.3899999997</v>
          </cell>
          <cell r="G4675">
            <v>3.4000000000000002E-2</v>
          </cell>
          <cell r="H4675">
            <v>20881.89</v>
          </cell>
          <cell r="I4675">
            <v>7370081.3899999997</v>
          </cell>
          <cell r="J4675">
            <v>3.4000000000000002E-2</v>
          </cell>
          <cell r="K4675">
            <v>20881.897271666665</v>
          </cell>
          <cell r="L4675">
            <v>0.01</v>
          </cell>
        </row>
        <row r="4676">
          <cell r="A4676" t="str">
            <v>E3557 TSM Poles, Baker Common</v>
          </cell>
          <cell r="B4676" t="str">
            <v>E3557 TSM Poles, Baker Common-4</v>
          </cell>
          <cell r="C4676" t="str">
            <v>403E</v>
          </cell>
          <cell r="E4676">
            <v>43220</v>
          </cell>
          <cell r="F4676">
            <v>7370081.3899999997</v>
          </cell>
          <cell r="G4676">
            <v>3.4000000000000002E-2</v>
          </cell>
          <cell r="H4676">
            <v>20881.89</v>
          </cell>
          <cell r="I4676">
            <v>7370081.3899999997</v>
          </cell>
          <cell r="J4676">
            <v>3.4000000000000002E-2</v>
          </cell>
          <cell r="K4676">
            <v>20881.897271666665</v>
          </cell>
          <cell r="L4676">
            <v>0.01</v>
          </cell>
        </row>
        <row r="4677">
          <cell r="A4677" t="str">
            <v>E3557 TSM Poles, Baker Common</v>
          </cell>
          <cell r="B4677" t="str">
            <v>E3557 TSM Poles, Baker Common-5</v>
          </cell>
          <cell r="C4677" t="str">
            <v>403E</v>
          </cell>
          <cell r="E4677">
            <v>43251</v>
          </cell>
          <cell r="F4677">
            <v>7370081.3899999997</v>
          </cell>
          <cell r="G4677">
            <v>3.4000000000000002E-2</v>
          </cell>
          <cell r="H4677">
            <v>20881.89</v>
          </cell>
          <cell r="I4677">
            <v>7370081.3899999997</v>
          </cell>
          <cell r="J4677">
            <v>3.4000000000000002E-2</v>
          </cell>
          <cell r="K4677">
            <v>20881.897271666665</v>
          </cell>
          <cell r="L4677">
            <v>0.01</v>
          </cell>
        </row>
        <row r="4678">
          <cell r="A4678" t="str">
            <v>E3557 TSM Poles, Baker Common</v>
          </cell>
          <cell r="B4678" t="str">
            <v>E3557 TSM Poles, Baker Common-6</v>
          </cell>
          <cell r="C4678" t="str">
            <v>403E</v>
          </cell>
          <cell r="E4678">
            <v>43281</v>
          </cell>
          <cell r="F4678">
            <v>7370081.3899999997</v>
          </cell>
          <cell r="G4678">
            <v>3.4000000000000002E-2</v>
          </cell>
          <cell r="H4678">
            <v>20881.89</v>
          </cell>
          <cell r="I4678">
            <v>7370081.3899999997</v>
          </cell>
          <cell r="J4678">
            <v>3.4000000000000002E-2</v>
          </cell>
          <cell r="K4678">
            <v>20881.897271666665</v>
          </cell>
          <cell r="L4678">
            <v>0.01</v>
          </cell>
        </row>
        <row r="4679">
          <cell r="A4679" t="str">
            <v>E3557 TSM Poles, Baker Common</v>
          </cell>
          <cell r="B4679" t="str">
            <v>E3557 TSM Poles, Baker Common-7</v>
          </cell>
          <cell r="C4679" t="str">
            <v>403E</v>
          </cell>
          <cell r="E4679">
            <v>43312</v>
          </cell>
          <cell r="F4679">
            <v>7370081.3899999997</v>
          </cell>
          <cell r="G4679">
            <v>3.4000000000000002E-2</v>
          </cell>
          <cell r="H4679">
            <v>20881.89</v>
          </cell>
          <cell r="I4679">
            <v>7370081.3899999997</v>
          </cell>
          <cell r="J4679">
            <v>3.4000000000000002E-2</v>
          </cell>
          <cell r="K4679">
            <v>20881.897271666665</v>
          </cell>
          <cell r="L4679">
            <v>0.01</v>
          </cell>
        </row>
        <row r="4680">
          <cell r="A4680" t="str">
            <v>E3557 TSM Poles, Baker Common</v>
          </cell>
          <cell r="B4680" t="str">
            <v>E3557 TSM Poles, Baker Common-8</v>
          </cell>
          <cell r="C4680" t="str">
            <v>403E</v>
          </cell>
          <cell r="E4680">
            <v>43343</v>
          </cell>
          <cell r="F4680">
            <v>7370081.3899999997</v>
          </cell>
          <cell r="G4680">
            <v>3.4000000000000002E-2</v>
          </cell>
          <cell r="H4680">
            <v>20881.89</v>
          </cell>
          <cell r="I4680">
            <v>7370081.3899999997</v>
          </cell>
          <cell r="J4680">
            <v>3.4000000000000002E-2</v>
          </cell>
          <cell r="K4680">
            <v>20881.897271666665</v>
          </cell>
          <cell r="L4680">
            <v>0.01</v>
          </cell>
        </row>
        <row r="4681">
          <cell r="A4681" t="str">
            <v>E3557 TSM Poles, Baker Common</v>
          </cell>
          <cell r="B4681" t="str">
            <v>E3557 TSM Poles, Baker Common-9</v>
          </cell>
          <cell r="C4681" t="str">
            <v>403E</v>
          </cell>
          <cell r="E4681">
            <v>43373</v>
          </cell>
          <cell r="F4681">
            <v>7370081.3899999997</v>
          </cell>
          <cell r="G4681">
            <v>3.4000000000000002E-2</v>
          </cell>
          <cell r="H4681">
            <v>20881.89</v>
          </cell>
          <cell r="I4681">
            <v>7370081.3899999997</v>
          </cell>
          <cell r="J4681">
            <v>3.4000000000000002E-2</v>
          </cell>
          <cell r="K4681">
            <v>20881.897271666665</v>
          </cell>
          <cell r="L4681">
            <v>0.01</v>
          </cell>
        </row>
        <row r="4682">
          <cell r="A4682" t="str">
            <v>E3557 TSM Poles, Baker Common</v>
          </cell>
          <cell r="B4682" t="str">
            <v>E3557 TSM Poles, Baker Common-10</v>
          </cell>
          <cell r="C4682" t="str">
            <v>403E</v>
          </cell>
          <cell r="E4682">
            <v>43404</v>
          </cell>
          <cell r="F4682">
            <v>7370081.3899999997</v>
          </cell>
          <cell r="G4682">
            <v>3.4000000000000002E-2</v>
          </cell>
          <cell r="H4682">
            <v>20881.89</v>
          </cell>
          <cell r="I4682">
            <v>7370081.3899999997</v>
          </cell>
          <cell r="J4682">
            <v>3.4000000000000002E-2</v>
          </cell>
          <cell r="K4682">
            <v>20881.897271666665</v>
          </cell>
          <cell r="L4682">
            <v>0.01</v>
          </cell>
        </row>
        <row r="4683">
          <cell r="A4683" t="str">
            <v>E3557 TSM Poles, Baker Common</v>
          </cell>
          <cell r="B4683" t="str">
            <v>E3557 TSM Poles, Baker Common-11</v>
          </cell>
          <cell r="C4683" t="str">
            <v>403E</v>
          </cell>
          <cell r="E4683">
            <v>43434</v>
          </cell>
          <cell r="F4683">
            <v>7370081.3899999997</v>
          </cell>
          <cell r="G4683">
            <v>3.4000000000000002E-2</v>
          </cell>
          <cell r="H4683">
            <v>20881.89</v>
          </cell>
          <cell r="I4683">
            <v>7370081.3899999997</v>
          </cell>
          <cell r="J4683">
            <v>3.4000000000000002E-2</v>
          </cell>
          <cell r="K4683">
            <v>20881.897271666665</v>
          </cell>
          <cell r="L4683">
            <v>0.01</v>
          </cell>
        </row>
        <row r="4684">
          <cell r="A4684" t="str">
            <v>E3557 TSM Poles, Baker Common</v>
          </cell>
          <cell r="B4684" t="str">
            <v>E3557 TSM Poles, Baker Common-12</v>
          </cell>
          <cell r="C4684" t="str">
            <v>403E</v>
          </cell>
          <cell r="E4684">
            <v>43465</v>
          </cell>
          <cell r="F4684">
            <v>7370081.3899999997</v>
          </cell>
          <cell r="G4684">
            <v>3.4000000000000002E-2</v>
          </cell>
          <cell r="H4684">
            <v>20881.89</v>
          </cell>
          <cell r="I4684">
            <v>7370081.3899999997</v>
          </cell>
          <cell r="J4684">
            <v>3.4000000000000002E-2</v>
          </cell>
          <cell r="K4684">
            <v>20881.897271666665</v>
          </cell>
          <cell r="L4684">
            <v>0.01</v>
          </cell>
        </row>
        <row r="4685">
          <cell r="A4685" t="str">
            <v>E3557 TSM Poles, Baker Common Total</v>
          </cell>
          <cell r="C4685" t="str">
            <v>ETSM</v>
          </cell>
          <cell r="E4685" t="str">
            <v>Total</v>
          </cell>
          <cell r="F4685"/>
          <cell r="G4685"/>
          <cell r="H4685">
            <v>250582.68000000005</v>
          </cell>
          <cell r="I4685"/>
          <cell r="J4685">
            <v>0</v>
          </cell>
          <cell r="K4685">
            <v>250582.76726000002</v>
          </cell>
          <cell r="L4685">
            <v>0.09</v>
          </cell>
        </row>
        <row r="4686">
          <cell r="A4686" t="str">
            <v>E3557 TSM Poles, Upper Baker</v>
          </cell>
          <cell r="B4686" t="str">
            <v>E3557 TSM Poles, Upper Baker-1</v>
          </cell>
          <cell r="C4686" t="str">
            <v>403E</v>
          </cell>
          <cell r="E4686">
            <v>43131</v>
          </cell>
          <cell r="F4686">
            <v>214026.97</v>
          </cell>
          <cell r="G4686">
            <v>3.4000000000000002E-2</v>
          </cell>
          <cell r="H4686">
            <v>606.41</v>
          </cell>
          <cell r="I4686">
            <v>214026.97</v>
          </cell>
          <cell r="J4686">
            <v>3.4000000000000002E-2</v>
          </cell>
          <cell r="K4686">
            <v>606.40974833333337</v>
          </cell>
          <cell r="L4686">
            <v>0</v>
          </cell>
        </row>
        <row r="4687">
          <cell r="A4687" t="str">
            <v>E3557 TSM Poles, Upper Baker</v>
          </cell>
          <cell r="B4687" t="str">
            <v>E3557 TSM Poles, Upper Baker-2</v>
          </cell>
          <cell r="C4687" t="str">
            <v>403E</v>
          </cell>
          <cell r="E4687">
            <v>43159</v>
          </cell>
          <cell r="F4687">
            <v>214026.97</v>
          </cell>
          <cell r="G4687">
            <v>3.4000000000000002E-2</v>
          </cell>
          <cell r="H4687">
            <v>606.41</v>
          </cell>
          <cell r="I4687">
            <v>214026.97</v>
          </cell>
          <cell r="J4687">
            <v>3.4000000000000002E-2</v>
          </cell>
          <cell r="K4687">
            <v>606.40974833333337</v>
          </cell>
          <cell r="L4687">
            <v>0</v>
          </cell>
        </row>
        <row r="4688">
          <cell r="A4688" t="str">
            <v>E3557 TSM Poles, Upper Baker</v>
          </cell>
          <cell r="B4688" t="str">
            <v>E3557 TSM Poles, Upper Baker-3</v>
          </cell>
          <cell r="C4688" t="str">
            <v>403E</v>
          </cell>
          <cell r="E4688">
            <v>43190</v>
          </cell>
          <cell r="F4688">
            <v>214026.97</v>
          </cell>
          <cell r="G4688">
            <v>3.4000000000000002E-2</v>
          </cell>
          <cell r="H4688">
            <v>606.41</v>
          </cell>
          <cell r="I4688">
            <v>214026.97</v>
          </cell>
          <cell r="J4688">
            <v>3.4000000000000002E-2</v>
          </cell>
          <cell r="K4688">
            <v>606.40974833333337</v>
          </cell>
          <cell r="L4688">
            <v>0</v>
          </cell>
        </row>
        <row r="4689">
          <cell r="A4689" t="str">
            <v>E3557 TSM Poles, Upper Baker</v>
          </cell>
          <cell r="B4689" t="str">
            <v>E3557 TSM Poles, Upper Baker-4</v>
          </cell>
          <cell r="C4689" t="str">
            <v>403E</v>
          </cell>
          <cell r="E4689">
            <v>43220</v>
          </cell>
          <cell r="F4689">
            <v>214026.97</v>
          </cell>
          <cell r="G4689">
            <v>3.4000000000000002E-2</v>
          </cell>
          <cell r="H4689">
            <v>606.41</v>
          </cell>
          <cell r="I4689">
            <v>214026.97</v>
          </cell>
          <cell r="J4689">
            <v>3.4000000000000002E-2</v>
          </cell>
          <cell r="K4689">
            <v>606.40974833333337</v>
          </cell>
          <cell r="L4689">
            <v>0</v>
          </cell>
        </row>
        <row r="4690">
          <cell r="A4690" t="str">
            <v>E3557 TSM Poles, Upper Baker</v>
          </cell>
          <cell r="B4690" t="str">
            <v>E3557 TSM Poles, Upper Baker-5</v>
          </cell>
          <cell r="C4690" t="str">
            <v>403E</v>
          </cell>
          <cell r="E4690">
            <v>43251</v>
          </cell>
          <cell r="F4690">
            <v>214026.97</v>
          </cell>
          <cell r="G4690">
            <v>3.4000000000000002E-2</v>
          </cell>
          <cell r="H4690">
            <v>606.41</v>
          </cell>
          <cell r="I4690">
            <v>214026.97</v>
          </cell>
          <cell r="J4690">
            <v>3.4000000000000002E-2</v>
          </cell>
          <cell r="K4690">
            <v>606.40974833333337</v>
          </cell>
          <cell r="L4690">
            <v>0</v>
          </cell>
        </row>
        <row r="4691">
          <cell r="A4691" t="str">
            <v>E3557 TSM Poles, Upper Baker</v>
          </cell>
          <cell r="B4691" t="str">
            <v>E3557 TSM Poles, Upper Baker-6</v>
          </cell>
          <cell r="C4691" t="str">
            <v>403E</v>
          </cell>
          <cell r="E4691">
            <v>43281</v>
          </cell>
          <cell r="F4691">
            <v>214026.97</v>
          </cell>
          <cell r="G4691">
            <v>3.4000000000000002E-2</v>
          </cell>
          <cell r="H4691">
            <v>606.41</v>
          </cell>
          <cell r="I4691">
            <v>214026.97</v>
          </cell>
          <cell r="J4691">
            <v>3.4000000000000002E-2</v>
          </cell>
          <cell r="K4691">
            <v>606.40974833333337</v>
          </cell>
          <cell r="L4691">
            <v>0</v>
          </cell>
        </row>
        <row r="4692">
          <cell r="A4692" t="str">
            <v>E3557 TSM Poles, Upper Baker</v>
          </cell>
          <cell r="B4692" t="str">
            <v>E3557 TSM Poles, Upper Baker-7</v>
          </cell>
          <cell r="C4692" t="str">
            <v>403E</v>
          </cell>
          <cell r="E4692">
            <v>43312</v>
          </cell>
          <cell r="F4692">
            <v>214026.97</v>
          </cell>
          <cell r="G4692">
            <v>3.4000000000000002E-2</v>
          </cell>
          <cell r="H4692">
            <v>606.41</v>
          </cell>
          <cell r="I4692">
            <v>214026.97</v>
          </cell>
          <cell r="J4692">
            <v>3.4000000000000002E-2</v>
          </cell>
          <cell r="K4692">
            <v>606.40974833333337</v>
          </cell>
          <cell r="L4692">
            <v>0</v>
          </cell>
        </row>
        <row r="4693">
          <cell r="A4693" t="str">
            <v>E3557 TSM Poles, Upper Baker</v>
          </cell>
          <cell r="B4693" t="str">
            <v>E3557 TSM Poles, Upper Baker-8</v>
          </cell>
          <cell r="C4693" t="str">
            <v>403E</v>
          </cell>
          <cell r="E4693">
            <v>43343</v>
          </cell>
          <cell r="F4693">
            <v>214026.97</v>
          </cell>
          <cell r="G4693">
            <v>3.4000000000000002E-2</v>
          </cell>
          <cell r="H4693">
            <v>606.41</v>
          </cell>
          <cell r="I4693">
            <v>214026.97</v>
          </cell>
          <cell r="J4693">
            <v>3.4000000000000002E-2</v>
          </cell>
          <cell r="K4693">
            <v>606.40974833333337</v>
          </cell>
          <cell r="L4693">
            <v>0</v>
          </cell>
        </row>
        <row r="4694">
          <cell r="A4694" t="str">
            <v>E3557 TSM Poles, Upper Baker</v>
          </cell>
          <cell r="B4694" t="str">
            <v>E3557 TSM Poles, Upper Baker-9</v>
          </cell>
          <cell r="C4694" t="str">
            <v>403E</v>
          </cell>
          <cell r="E4694">
            <v>43373</v>
          </cell>
          <cell r="F4694">
            <v>214026.97</v>
          </cell>
          <cell r="G4694">
            <v>3.4000000000000002E-2</v>
          </cell>
          <cell r="H4694">
            <v>606.41</v>
          </cell>
          <cell r="I4694">
            <v>214026.97</v>
          </cell>
          <cell r="J4694">
            <v>3.4000000000000002E-2</v>
          </cell>
          <cell r="K4694">
            <v>606.40974833333337</v>
          </cell>
          <cell r="L4694">
            <v>0</v>
          </cell>
        </row>
        <row r="4695">
          <cell r="A4695" t="str">
            <v>E3557 TSM Poles, Upper Baker</v>
          </cell>
          <cell r="B4695" t="str">
            <v>E3557 TSM Poles, Upper Baker-10</v>
          </cell>
          <cell r="C4695" t="str">
            <v>403E</v>
          </cell>
          <cell r="E4695">
            <v>43404</v>
          </cell>
          <cell r="F4695">
            <v>214026.97</v>
          </cell>
          <cell r="G4695">
            <v>3.4000000000000002E-2</v>
          </cell>
          <cell r="H4695">
            <v>606.41</v>
          </cell>
          <cell r="I4695">
            <v>214026.97</v>
          </cell>
          <cell r="J4695">
            <v>3.4000000000000002E-2</v>
          </cell>
          <cell r="K4695">
            <v>606.40974833333337</v>
          </cell>
          <cell r="L4695">
            <v>0</v>
          </cell>
        </row>
        <row r="4696">
          <cell r="A4696" t="str">
            <v>E3557 TSM Poles, Upper Baker</v>
          </cell>
          <cell r="B4696" t="str">
            <v>E3557 TSM Poles, Upper Baker-11</v>
          </cell>
          <cell r="C4696" t="str">
            <v>403E</v>
          </cell>
          <cell r="E4696">
            <v>43434</v>
          </cell>
          <cell r="F4696">
            <v>214026.97</v>
          </cell>
          <cell r="G4696">
            <v>3.4000000000000002E-2</v>
          </cell>
          <cell r="H4696">
            <v>606.41</v>
          </cell>
          <cell r="I4696">
            <v>214026.97</v>
          </cell>
          <cell r="J4696">
            <v>3.4000000000000002E-2</v>
          </cell>
          <cell r="K4696">
            <v>606.40974833333337</v>
          </cell>
          <cell r="L4696">
            <v>0</v>
          </cell>
        </row>
        <row r="4697">
          <cell r="A4697" t="str">
            <v>E3557 TSM Poles, Upper Baker</v>
          </cell>
          <cell r="B4697" t="str">
            <v>E3557 TSM Poles, Upper Baker-12</v>
          </cell>
          <cell r="C4697" t="str">
            <v>403E</v>
          </cell>
          <cell r="E4697">
            <v>43465</v>
          </cell>
          <cell r="F4697">
            <v>214026.97</v>
          </cell>
          <cell r="G4697">
            <v>3.4000000000000002E-2</v>
          </cell>
          <cell r="H4697">
            <v>606.41</v>
          </cell>
          <cell r="I4697">
            <v>214026.97</v>
          </cell>
          <cell r="J4697">
            <v>3.4000000000000002E-2</v>
          </cell>
          <cell r="K4697">
            <v>606.40974833333337</v>
          </cell>
          <cell r="L4697">
            <v>0</v>
          </cell>
        </row>
        <row r="4698">
          <cell r="A4698" t="str">
            <v>E3557 TSM Poles, Upper Baker Total</v>
          </cell>
          <cell r="C4698" t="str">
            <v>ETSM</v>
          </cell>
          <cell r="E4698" t="str">
            <v>Total</v>
          </cell>
          <cell r="F4698"/>
          <cell r="G4698"/>
          <cell r="H4698">
            <v>7276.9199999999992</v>
          </cell>
          <cell r="I4698"/>
          <cell r="J4698">
            <v>0</v>
          </cell>
          <cell r="K4698">
            <v>7276.9169800000009</v>
          </cell>
          <cell r="L4698">
            <v>0</v>
          </cell>
        </row>
        <row r="4699">
          <cell r="A4699" t="str">
            <v>E3559 (GIF) Poles, Colstrip 1-2</v>
          </cell>
          <cell r="B4699" t="str">
            <v>E3559 (GIF) Poles, Colstrip 1-2-1</v>
          </cell>
          <cell r="C4699" t="str">
            <v>403E</v>
          </cell>
          <cell r="E4699">
            <v>43131</v>
          </cell>
          <cell r="F4699">
            <v>49006.68</v>
          </cell>
          <cell r="G4699">
            <v>3.0900000000000004E-2</v>
          </cell>
          <cell r="H4699">
            <v>126.19</v>
          </cell>
          <cell r="I4699">
            <v>49006.68</v>
          </cell>
          <cell r="J4699">
            <v>3.0900000000000004E-2</v>
          </cell>
          <cell r="K4699">
            <v>126.19220100000001</v>
          </cell>
          <cell r="L4699">
            <v>0</v>
          </cell>
        </row>
        <row r="4700">
          <cell r="A4700" t="str">
            <v>E3559 (GIF) Poles, Colstrip 1-2</v>
          </cell>
          <cell r="B4700" t="str">
            <v>E3559 (GIF) Poles, Colstrip 1-2-2</v>
          </cell>
          <cell r="C4700" t="str">
            <v>403E</v>
          </cell>
          <cell r="E4700">
            <v>43159</v>
          </cell>
          <cell r="F4700">
            <v>49006.68</v>
          </cell>
          <cell r="G4700">
            <v>3.0900000000000004E-2</v>
          </cell>
          <cell r="H4700">
            <v>126.19</v>
          </cell>
          <cell r="I4700">
            <v>49006.68</v>
          </cell>
          <cell r="J4700">
            <v>3.0900000000000004E-2</v>
          </cell>
          <cell r="K4700">
            <v>126.19220100000001</v>
          </cell>
          <cell r="L4700">
            <v>0</v>
          </cell>
        </row>
        <row r="4701">
          <cell r="A4701" t="str">
            <v>E3559 (GIF) Poles, Colstrip 1-2</v>
          </cell>
          <cell r="B4701" t="str">
            <v>E3559 (GIF) Poles, Colstrip 1-2-3</v>
          </cell>
          <cell r="C4701" t="str">
            <v>403E</v>
          </cell>
          <cell r="E4701">
            <v>43190</v>
          </cell>
          <cell r="F4701">
            <v>49006.68</v>
          </cell>
          <cell r="G4701">
            <v>3.0900000000000004E-2</v>
          </cell>
          <cell r="H4701">
            <v>126.19</v>
          </cell>
          <cell r="I4701">
            <v>49006.68</v>
          </cell>
          <cell r="J4701">
            <v>3.0900000000000004E-2</v>
          </cell>
          <cell r="K4701">
            <v>126.19220100000001</v>
          </cell>
          <cell r="L4701">
            <v>0</v>
          </cell>
        </row>
        <row r="4702">
          <cell r="A4702" t="str">
            <v>E3559 (GIF) Poles, Colstrip 1-2</v>
          </cell>
          <cell r="B4702" t="str">
            <v>E3559 (GIF) Poles, Colstrip 1-2-4</v>
          </cell>
          <cell r="C4702" t="str">
            <v>403E</v>
          </cell>
          <cell r="E4702">
            <v>43220</v>
          </cell>
          <cell r="F4702">
            <v>49006.68</v>
          </cell>
          <cell r="G4702">
            <v>3.0900000000000004E-2</v>
          </cell>
          <cell r="H4702">
            <v>126.19</v>
          </cell>
          <cell r="I4702">
            <v>49006.68</v>
          </cell>
          <cell r="J4702">
            <v>3.0900000000000004E-2</v>
          </cell>
          <cell r="K4702">
            <v>126.19220100000001</v>
          </cell>
          <cell r="L4702">
            <v>0</v>
          </cell>
        </row>
        <row r="4703">
          <cell r="A4703" t="str">
            <v>E3559 (GIF) Poles, Colstrip 1-2</v>
          </cell>
          <cell r="B4703" t="str">
            <v>E3559 (GIF) Poles, Colstrip 1-2-5</v>
          </cell>
          <cell r="C4703" t="str">
            <v>403E</v>
          </cell>
          <cell r="E4703">
            <v>43251</v>
          </cell>
          <cell r="F4703">
            <v>49006.68</v>
          </cell>
          <cell r="G4703">
            <v>3.0900000000000004E-2</v>
          </cell>
          <cell r="H4703">
            <v>126.19</v>
          </cell>
          <cell r="I4703">
            <v>49006.68</v>
          </cell>
          <cell r="J4703">
            <v>3.0900000000000004E-2</v>
          </cell>
          <cell r="K4703">
            <v>126.19220100000001</v>
          </cell>
          <cell r="L4703">
            <v>0</v>
          </cell>
        </row>
        <row r="4704">
          <cell r="A4704" t="str">
            <v>E3559 (GIF) Poles, Colstrip 1-2</v>
          </cell>
          <cell r="B4704" t="str">
            <v>E3559 (GIF) Poles, Colstrip 1-2-6</v>
          </cell>
          <cell r="C4704" t="str">
            <v>403E</v>
          </cell>
          <cell r="E4704">
            <v>43281</v>
          </cell>
          <cell r="F4704">
            <v>49006.68</v>
          </cell>
          <cell r="G4704">
            <v>3.0900000000000004E-2</v>
          </cell>
          <cell r="H4704">
            <v>126.19</v>
          </cell>
          <cell r="I4704">
            <v>49006.68</v>
          </cell>
          <cell r="J4704">
            <v>3.0900000000000004E-2</v>
          </cell>
          <cell r="K4704">
            <v>126.19220100000001</v>
          </cell>
          <cell r="L4704">
            <v>0</v>
          </cell>
        </row>
        <row r="4705">
          <cell r="A4705" t="str">
            <v>E3559 (GIF) Poles, Colstrip 1-2</v>
          </cell>
          <cell r="B4705" t="str">
            <v>E3559 (GIF) Poles, Colstrip 1-2-7</v>
          </cell>
          <cell r="C4705" t="str">
            <v>403E</v>
          </cell>
          <cell r="E4705">
            <v>43312</v>
          </cell>
          <cell r="F4705">
            <v>49006.68</v>
          </cell>
          <cell r="G4705">
            <v>3.0900000000000004E-2</v>
          </cell>
          <cell r="H4705">
            <v>126.19</v>
          </cell>
          <cell r="I4705">
            <v>49006.68</v>
          </cell>
          <cell r="J4705">
            <v>3.0900000000000004E-2</v>
          </cell>
          <cell r="K4705">
            <v>126.19220100000001</v>
          </cell>
          <cell r="L4705">
            <v>0</v>
          </cell>
        </row>
        <row r="4706">
          <cell r="A4706" t="str">
            <v>E3559 (GIF) Poles, Colstrip 1-2</v>
          </cell>
          <cell r="B4706" t="str">
            <v>E3559 (GIF) Poles, Colstrip 1-2-8</v>
          </cell>
          <cell r="C4706" t="str">
            <v>403E</v>
          </cell>
          <cell r="E4706">
            <v>43343</v>
          </cell>
          <cell r="F4706">
            <v>49006.68</v>
          </cell>
          <cell r="G4706">
            <v>3.0900000000000004E-2</v>
          </cell>
          <cell r="H4706">
            <v>126.19</v>
          </cell>
          <cell r="I4706">
            <v>49006.68</v>
          </cell>
          <cell r="J4706">
            <v>3.0900000000000004E-2</v>
          </cell>
          <cell r="K4706">
            <v>126.19220100000001</v>
          </cell>
          <cell r="L4706">
            <v>0</v>
          </cell>
        </row>
        <row r="4707">
          <cell r="A4707" t="str">
            <v>E3559 (GIF) Poles, Colstrip 1-2</v>
          </cell>
          <cell r="B4707" t="str">
            <v>E3559 (GIF) Poles, Colstrip 1-2-9</v>
          </cell>
          <cell r="C4707" t="str">
            <v>403E</v>
          </cell>
          <cell r="E4707">
            <v>43373</v>
          </cell>
          <cell r="F4707">
            <v>49006.68</v>
          </cell>
          <cell r="G4707">
            <v>3.0900000000000004E-2</v>
          </cell>
          <cell r="H4707">
            <v>126.19</v>
          </cell>
          <cell r="I4707">
            <v>49006.68</v>
          </cell>
          <cell r="J4707">
            <v>3.0900000000000004E-2</v>
          </cell>
          <cell r="K4707">
            <v>126.19220100000001</v>
          </cell>
          <cell r="L4707">
            <v>0</v>
          </cell>
        </row>
        <row r="4708">
          <cell r="A4708" t="str">
            <v>E3559 (GIF) Poles, Colstrip 1-2</v>
          </cell>
          <cell r="B4708" t="str">
            <v>E3559 (GIF) Poles, Colstrip 1-2-10</v>
          </cell>
          <cell r="C4708" t="str">
            <v>403E</v>
          </cell>
          <cell r="E4708">
            <v>43404</v>
          </cell>
          <cell r="F4708">
            <v>49006.68</v>
          </cell>
          <cell r="G4708">
            <v>3.0900000000000004E-2</v>
          </cell>
          <cell r="H4708">
            <v>126.19</v>
          </cell>
          <cell r="I4708">
            <v>49006.68</v>
          </cell>
          <cell r="J4708">
            <v>3.0900000000000004E-2</v>
          </cell>
          <cell r="K4708">
            <v>126.19220100000001</v>
          </cell>
          <cell r="L4708">
            <v>0</v>
          </cell>
        </row>
        <row r="4709">
          <cell r="A4709" t="str">
            <v>E3559 (GIF) Poles, Colstrip 1-2</v>
          </cell>
          <cell r="B4709" t="str">
            <v>E3559 (GIF) Poles, Colstrip 1-2-11</v>
          </cell>
          <cell r="C4709" t="str">
            <v>403E</v>
          </cell>
          <cell r="E4709">
            <v>43434</v>
          </cell>
          <cell r="F4709">
            <v>49006.68</v>
          </cell>
          <cell r="G4709">
            <v>3.0900000000000004E-2</v>
          </cell>
          <cell r="H4709">
            <v>126.19</v>
          </cell>
          <cell r="I4709">
            <v>49006.68</v>
          </cell>
          <cell r="J4709">
            <v>3.0900000000000004E-2</v>
          </cell>
          <cell r="K4709">
            <v>126.19220100000001</v>
          </cell>
          <cell r="L4709">
            <v>0</v>
          </cell>
        </row>
        <row r="4710">
          <cell r="A4710" t="str">
            <v>E3559 (GIF) Poles, Colstrip 1-2</v>
          </cell>
          <cell r="B4710" t="str">
            <v>E3559 (GIF) Poles, Colstrip 1-2-12</v>
          </cell>
          <cell r="C4710" t="str">
            <v>403E</v>
          </cell>
          <cell r="E4710">
            <v>43465</v>
          </cell>
          <cell r="F4710">
            <v>49006.68</v>
          </cell>
          <cell r="G4710">
            <v>3.0900000000000004E-2</v>
          </cell>
          <cell r="H4710">
            <v>126.19</v>
          </cell>
          <cell r="I4710">
            <v>49006.68</v>
          </cell>
          <cell r="J4710">
            <v>3.0900000000000004E-2</v>
          </cell>
          <cell r="K4710">
            <v>126.19220100000001</v>
          </cell>
          <cell r="L4710">
            <v>0</v>
          </cell>
        </row>
        <row r="4711">
          <cell r="A4711" t="str">
            <v>E3559 (GIF) Poles, Colstrip 1-2 Total</v>
          </cell>
          <cell r="C4711" t="str">
            <v>ETSM</v>
          </cell>
          <cell r="E4711" t="str">
            <v>Total</v>
          </cell>
          <cell r="F4711"/>
          <cell r="G4711"/>
          <cell r="H4711">
            <v>1514.2800000000004</v>
          </cell>
          <cell r="I4711"/>
          <cell r="J4711">
            <v>0</v>
          </cell>
          <cell r="K4711">
            <v>1514.3064120000006</v>
          </cell>
          <cell r="L4711">
            <v>0.03</v>
          </cell>
        </row>
        <row r="4712">
          <cell r="A4712" t="str">
            <v>E3559 (GIF) Poles, Colstrip 3-4</v>
          </cell>
          <cell r="B4712" t="str">
            <v>E3559 (GIF) Poles, Colstrip 3-4-1</v>
          </cell>
          <cell r="C4712" t="str">
            <v>403E</v>
          </cell>
          <cell r="E4712">
            <v>43131</v>
          </cell>
          <cell r="F4712">
            <v>88691.66</v>
          </cell>
          <cell r="G4712">
            <v>3.0900000000000004E-2</v>
          </cell>
          <cell r="H4712">
            <v>228.38</v>
          </cell>
          <cell r="I4712">
            <v>88691.66</v>
          </cell>
          <cell r="J4712">
            <v>3.0900000000000004E-2</v>
          </cell>
          <cell r="K4712">
            <v>228.38102450000005</v>
          </cell>
          <cell r="L4712">
            <v>0</v>
          </cell>
        </row>
        <row r="4713">
          <cell r="A4713" t="str">
            <v>E3559 (GIF) Poles, Colstrip 3-4</v>
          </cell>
          <cell r="B4713" t="str">
            <v>E3559 (GIF) Poles, Colstrip 3-4-2</v>
          </cell>
          <cell r="C4713" t="str">
            <v>403E</v>
          </cell>
          <cell r="E4713">
            <v>43159</v>
          </cell>
          <cell r="F4713">
            <v>88691.66</v>
          </cell>
          <cell r="G4713">
            <v>3.0900000000000004E-2</v>
          </cell>
          <cell r="H4713">
            <v>228.38</v>
          </cell>
          <cell r="I4713">
            <v>88691.66</v>
          </cell>
          <cell r="J4713">
            <v>3.0900000000000004E-2</v>
          </cell>
          <cell r="K4713">
            <v>228.38102450000005</v>
          </cell>
          <cell r="L4713">
            <v>0</v>
          </cell>
        </row>
        <row r="4714">
          <cell r="A4714" t="str">
            <v>E3559 (GIF) Poles, Colstrip 3-4</v>
          </cell>
          <cell r="B4714" t="str">
            <v>E3559 (GIF) Poles, Colstrip 3-4-3</v>
          </cell>
          <cell r="C4714" t="str">
            <v>403E</v>
          </cell>
          <cell r="E4714">
            <v>43190</v>
          </cell>
          <cell r="F4714">
            <v>88691.66</v>
          </cell>
          <cell r="G4714">
            <v>3.0900000000000004E-2</v>
          </cell>
          <cell r="H4714">
            <v>228.38</v>
          </cell>
          <cell r="I4714">
            <v>88691.66</v>
          </cell>
          <cell r="J4714">
            <v>3.0900000000000004E-2</v>
          </cell>
          <cell r="K4714">
            <v>228.38102450000005</v>
          </cell>
          <cell r="L4714">
            <v>0</v>
          </cell>
        </row>
        <row r="4715">
          <cell r="A4715" t="str">
            <v>E3559 (GIF) Poles, Colstrip 3-4</v>
          </cell>
          <cell r="B4715" t="str">
            <v>E3559 (GIF) Poles, Colstrip 3-4-4</v>
          </cell>
          <cell r="C4715" t="str">
            <v>403E</v>
          </cell>
          <cell r="E4715">
            <v>43220</v>
          </cell>
          <cell r="F4715">
            <v>88691.66</v>
          </cell>
          <cell r="G4715">
            <v>3.0900000000000004E-2</v>
          </cell>
          <cell r="H4715">
            <v>228.38</v>
          </cell>
          <cell r="I4715">
            <v>88691.66</v>
          </cell>
          <cell r="J4715">
            <v>3.0900000000000004E-2</v>
          </cell>
          <cell r="K4715">
            <v>228.38102450000005</v>
          </cell>
          <cell r="L4715">
            <v>0</v>
          </cell>
        </row>
        <row r="4716">
          <cell r="A4716" t="str">
            <v>E3559 (GIF) Poles, Colstrip 3-4</v>
          </cell>
          <cell r="B4716" t="str">
            <v>E3559 (GIF) Poles, Colstrip 3-4-5</v>
          </cell>
          <cell r="C4716" t="str">
            <v>403E</v>
          </cell>
          <cell r="E4716">
            <v>43251</v>
          </cell>
          <cell r="F4716">
            <v>88691.66</v>
          </cell>
          <cell r="G4716">
            <v>3.0900000000000004E-2</v>
          </cell>
          <cell r="H4716">
            <v>228.38</v>
          </cell>
          <cell r="I4716">
            <v>88691.66</v>
          </cell>
          <cell r="J4716">
            <v>3.0900000000000004E-2</v>
          </cell>
          <cell r="K4716">
            <v>228.38102450000005</v>
          </cell>
          <cell r="L4716">
            <v>0</v>
          </cell>
        </row>
        <row r="4717">
          <cell r="A4717" t="str">
            <v>E3559 (GIF) Poles, Colstrip 3-4</v>
          </cell>
          <cell r="B4717" t="str">
            <v>E3559 (GIF) Poles, Colstrip 3-4-6</v>
          </cell>
          <cell r="C4717" t="str">
            <v>403E</v>
          </cell>
          <cell r="E4717">
            <v>43281</v>
          </cell>
          <cell r="F4717">
            <v>88691.66</v>
          </cell>
          <cell r="G4717">
            <v>3.0900000000000004E-2</v>
          </cell>
          <cell r="H4717">
            <v>228.38</v>
          </cell>
          <cell r="I4717">
            <v>88691.66</v>
          </cell>
          <cell r="J4717">
            <v>3.0900000000000004E-2</v>
          </cell>
          <cell r="K4717">
            <v>228.38102450000005</v>
          </cell>
          <cell r="L4717">
            <v>0</v>
          </cell>
        </row>
        <row r="4718">
          <cell r="A4718" t="str">
            <v>E3559 (GIF) Poles, Colstrip 3-4</v>
          </cell>
          <cell r="B4718" t="str">
            <v>E3559 (GIF) Poles, Colstrip 3-4-7</v>
          </cell>
          <cell r="C4718" t="str">
            <v>403E</v>
          </cell>
          <cell r="E4718">
            <v>43312</v>
          </cell>
          <cell r="F4718">
            <v>88691.66</v>
          </cell>
          <cell r="G4718">
            <v>3.0900000000000004E-2</v>
          </cell>
          <cell r="H4718">
            <v>228.38</v>
          </cell>
          <cell r="I4718">
            <v>88691.66</v>
          </cell>
          <cell r="J4718">
            <v>3.0900000000000004E-2</v>
          </cell>
          <cell r="K4718">
            <v>228.38102450000005</v>
          </cell>
          <cell r="L4718">
            <v>0</v>
          </cell>
        </row>
        <row r="4719">
          <cell r="A4719" t="str">
            <v>E3559 (GIF) Poles, Colstrip 3-4</v>
          </cell>
          <cell r="B4719" t="str">
            <v>E3559 (GIF) Poles, Colstrip 3-4-8</v>
          </cell>
          <cell r="C4719" t="str">
            <v>403E</v>
          </cell>
          <cell r="E4719">
            <v>43343</v>
          </cell>
          <cell r="F4719">
            <v>88691.66</v>
          </cell>
          <cell r="G4719">
            <v>3.0900000000000004E-2</v>
          </cell>
          <cell r="H4719">
            <v>228.38</v>
          </cell>
          <cell r="I4719">
            <v>88691.66</v>
          </cell>
          <cell r="J4719">
            <v>3.0900000000000004E-2</v>
          </cell>
          <cell r="K4719">
            <v>228.38102450000005</v>
          </cell>
          <cell r="L4719">
            <v>0</v>
          </cell>
        </row>
        <row r="4720">
          <cell r="A4720" t="str">
            <v>E3559 (GIF) Poles, Colstrip 3-4</v>
          </cell>
          <cell r="B4720" t="str">
            <v>E3559 (GIF) Poles, Colstrip 3-4-9</v>
          </cell>
          <cell r="C4720" t="str">
            <v>403E</v>
          </cell>
          <cell r="E4720">
            <v>43373</v>
          </cell>
          <cell r="F4720">
            <v>88691.66</v>
          </cell>
          <cell r="G4720">
            <v>3.0900000000000004E-2</v>
          </cell>
          <cell r="H4720">
            <v>228.38</v>
          </cell>
          <cell r="I4720">
            <v>88691.66</v>
          </cell>
          <cell r="J4720">
            <v>3.0900000000000004E-2</v>
          </cell>
          <cell r="K4720">
            <v>228.38102450000005</v>
          </cell>
          <cell r="L4720">
            <v>0</v>
          </cell>
        </row>
        <row r="4721">
          <cell r="A4721" t="str">
            <v>E3559 (GIF) Poles, Colstrip 3-4</v>
          </cell>
          <cell r="B4721" t="str">
            <v>E3559 (GIF) Poles, Colstrip 3-4-10</v>
          </cell>
          <cell r="C4721" t="str">
            <v>403E</v>
          </cell>
          <cell r="E4721">
            <v>43404</v>
          </cell>
          <cell r="F4721">
            <v>88691.66</v>
          </cell>
          <cell r="G4721">
            <v>3.0900000000000004E-2</v>
          </cell>
          <cell r="H4721">
            <v>228.38</v>
          </cell>
          <cell r="I4721">
            <v>88691.66</v>
          </cell>
          <cell r="J4721">
            <v>3.0900000000000004E-2</v>
          </cell>
          <cell r="K4721">
            <v>228.38102450000005</v>
          </cell>
          <cell r="L4721">
            <v>0</v>
          </cell>
        </row>
        <row r="4722">
          <cell r="A4722" t="str">
            <v>E3559 (GIF) Poles, Colstrip 3-4</v>
          </cell>
          <cell r="B4722" t="str">
            <v>E3559 (GIF) Poles, Colstrip 3-4-11</v>
          </cell>
          <cell r="C4722" t="str">
            <v>403E</v>
          </cell>
          <cell r="E4722">
            <v>43434</v>
          </cell>
          <cell r="F4722">
            <v>88691.66</v>
          </cell>
          <cell r="G4722">
            <v>3.0900000000000004E-2</v>
          </cell>
          <cell r="H4722">
            <v>228.38</v>
          </cell>
          <cell r="I4722">
            <v>88691.66</v>
          </cell>
          <cell r="J4722">
            <v>3.0900000000000004E-2</v>
          </cell>
          <cell r="K4722">
            <v>228.38102450000005</v>
          </cell>
          <cell r="L4722">
            <v>0</v>
          </cell>
        </row>
        <row r="4723">
          <cell r="A4723" t="str">
            <v>E3559 (GIF) Poles, Colstrip 3-4</v>
          </cell>
          <cell r="B4723" t="str">
            <v>E3559 (GIF) Poles, Colstrip 3-4-12</v>
          </cell>
          <cell r="C4723" t="str">
            <v>403E</v>
          </cell>
          <cell r="E4723">
            <v>43465</v>
          </cell>
          <cell r="F4723">
            <v>88691.66</v>
          </cell>
          <cell r="G4723">
            <v>3.0900000000000004E-2</v>
          </cell>
          <cell r="H4723">
            <v>228.38</v>
          </cell>
          <cell r="I4723">
            <v>88691.66</v>
          </cell>
          <cell r="J4723">
            <v>3.0900000000000004E-2</v>
          </cell>
          <cell r="K4723">
            <v>228.38102450000005</v>
          </cell>
          <cell r="L4723">
            <v>0</v>
          </cell>
        </row>
        <row r="4724">
          <cell r="A4724" t="str">
            <v>E3559 (GIF) Poles, Colstrip 3-4 Total</v>
          </cell>
          <cell r="C4724" t="str">
            <v>ETSM</v>
          </cell>
          <cell r="E4724" t="str">
            <v>Total</v>
          </cell>
          <cell r="F4724"/>
          <cell r="G4724"/>
          <cell r="H4724">
            <v>2740.5600000000009</v>
          </cell>
          <cell r="I4724"/>
          <cell r="J4724">
            <v>0</v>
          </cell>
          <cell r="K4724">
            <v>2740.5722940000001</v>
          </cell>
          <cell r="L4724">
            <v>0.01</v>
          </cell>
        </row>
        <row r="4725">
          <cell r="A4725" t="str">
            <v>E3559 (GIF) Poles, Hopkins Ridge</v>
          </cell>
          <cell r="B4725" t="str">
            <v>E3559 (GIF) Poles, Hopkins Ridge-1</v>
          </cell>
          <cell r="C4725" t="str">
            <v>403E</v>
          </cell>
          <cell r="E4725">
            <v>43131</v>
          </cell>
          <cell r="F4725">
            <v>1544998.62</v>
          </cell>
          <cell r="G4725">
            <v>3.0900000000000004E-2</v>
          </cell>
          <cell r="H4725">
            <v>3978.37</v>
          </cell>
          <cell r="I4725">
            <v>1544998.62</v>
          </cell>
          <cell r="J4725">
            <v>3.0900000000000004E-2</v>
          </cell>
          <cell r="K4725">
            <v>3978.3714465000007</v>
          </cell>
          <cell r="L4725">
            <v>0</v>
          </cell>
        </row>
        <row r="4726">
          <cell r="A4726" t="str">
            <v>E3559 (GIF) Poles, Hopkins Ridge</v>
          </cell>
          <cell r="B4726" t="str">
            <v>E3559 (GIF) Poles, Hopkins Ridge-2</v>
          </cell>
          <cell r="C4726" t="str">
            <v>403E</v>
          </cell>
          <cell r="E4726">
            <v>43159</v>
          </cell>
          <cell r="F4726">
            <v>1544998.62</v>
          </cell>
          <cell r="G4726">
            <v>3.0900000000000004E-2</v>
          </cell>
          <cell r="H4726">
            <v>3978.37</v>
          </cell>
          <cell r="I4726">
            <v>1544998.62</v>
          </cell>
          <cell r="J4726">
            <v>3.0900000000000004E-2</v>
          </cell>
          <cell r="K4726">
            <v>3978.3714465000007</v>
          </cell>
          <cell r="L4726">
            <v>0</v>
          </cell>
        </row>
        <row r="4727">
          <cell r="A4727" t="str">
            <v>E3559 (GIF) Poles, Hopkins Ridge</v>
          </cell>
          <cell r="B4727" t="str">
            <v>E3559 (GIF) Poles, Hopkins Ridge-3</v>
          </cell>
          <cell r="C4727" t="str">
            <v>403E</v>
          </cell>
          <cell r="E4727">
            <v>43190</v>
          </cell>
          <cell r="F4727">
            <v>1544998.62</v>
          </cell>
          <cell r="G4727">
            <v>3.0900000000000004E-2</v>
          </cell>
          <cell r="H4727">
            <v>3978.37</v>
          </cell>
          <cell r="I4727">
            <v>1544998.62</v>
          </cell>
          <cell r="J4727">
            <v>3.0900000000000004E-2</v>
          </cell>
          <cell r="K4727">
            <v>3978.3714465000007</v>
          </cell>
          <cell r="L4727">
            <v>0</v>
          </cell>
        </row>
        <row r="4728">
          <cell r="A4728" t="str">
            <v>E3559 (GIF) Poles, Hopkins Ridge</v>
          </cell>
          <cell r="B4728" t="str">
            <v>E3559 (GIF) Poles, Hopkins Ridge-4</v>
          </cell>
          <cell r="C4728" t="str">
            <v>403E</v>
          </cell>
          <cell r="E4728">
            <v>43220</v>
          </cell>
          <cell r="F4728">
            <v>1544998.62</v>
          </cell>
          <cell r="G4728">
            <v>3.0900000000000004E-2</v>
          </cell>
          <cell r="H4728">
            <v>3978.37</v>
          </cell>
          <cell r="I4728">
            <v>1544998.62</v>
          </cell>
          <cell r="J4728">
            <v>3.0900000000000004E-2</v>
          </cell>
          <cell r="K4728">
            <v>3978.3714465000007</v>
          </cell>
          <cell r="L4728">
            <v>0</v>
          </cell>
        </row>
        <row r="4729">
          <cell r="A4729" t="str">
            <v>E3559 (GIF) Poles, Hopkins Ridge</v>
          </cell>
          <cell r="B4729" t="str">
            <v>E3559 (GIF) Poles, Hopkins Ridge-5</v>
          </cell>
          <cell r="C4729" t="str">
            <v>403E</v>
          </cell>
          <cell r="E4729">
            <v>43251</v>
          </cell>
          <cell r="F4729">
            <v>1544998.62</v>
          </cell>
          <cell r="G4729">
            <v>3.0900000000000004E-2</v>
          </cell>
          <cell r="H4729">
            <v>3978.37</v>
          </cell>
          <cell r="I4729">
            <v>1544998.62</v>
          </cell>
          <cell r="J4729">
            <v>3.0900000000000004E-2</v>
          </cell>
          <cell r="K4729">
            <v>3978.3714465000007</v>
          </cell>
          <cell r="L4729">
            <v>0</v>
          </cell>
        </row>
        <row r="4730">
          <cell r="A4730" t="str">
            <v>E3559 (GIF) Poles, Hopkins Ridge</v>
          </cell>
          <cell r="B4730" t="str">
            <v>E3559 (GIF) Poles, Hopkins Ridge-6</v>
          </cell>
          <cell r="C4730" t="str">
            <v>403E</v>
          </cell>
          <cell r="E4730">
            <v>43281</v>
          </cell>
          <cell r="F4730">
            <v>1544998.62</v>
          </cell>
          <cell r="G4730">
            <v>3.0900000000000004E-2</v>
          </cell>
          <cell r="H4730">
            <v>3978.37</v>
          </cell>
          <cell r="I4730">
            <v>1544998.62</v>
          </cell>
          <cell r="J4730">
            <v>3.0900000000000004E-2</v>
          </cell>
          <cell r="K4730">
            <v>3978.3714465000007</v>
          </cell>
          <cell r="L4730">
            <v>0</v>
          </cell>
        </row>
        <row r="4731">
          <cell r="A4731" t="str">
            <v>E3559 (GIF) Poles, Hopkins Ridge</v>
          </cell>
          <cell r="B4731" t="str">
            <v>E3559 (GIF) Poles, Hopkins Ridge-7</v>
          </cell>
          <cell r="C4731" t="str">
            <v>403E</v>
          </cell>
          <cell r="E4731">
            <v>43312</v>
          </cell>
          <cell r="F4731">
            <v>1544998.62</v>
          </cell>
          <cell r="G4731">
            <v>3.0900000000000004E-2</v>
          </cell>
          <cell r="H4731">
            <v>3978.37</v>
          </cell>
          <cell r="I4731">
            <v>1544998.62</v>
          </cell>
          <cell r="J4731">
            <v>3.0900000000000004E-2</v>
          </cell>
          <cell r="K4731">
            <v>3978.3714465000007</v>
          </cell>
          <cell r="L4731">
            <v>0</v>
          </cell>
        </row>
        <row r="4732">
          <cell r="A4732" t="str">
            <v>E3559 (GIF) Poles, Hopkins Ridge</v>
          </cell>
          <cell r="B4732" t="str">
            <v>E3559 (GIF) Poles, Hopkins Ridge-8</v>
          </cell>
          <cell r="C4732" t="str">
            <v>403E</v>
          </cell>
          <cell r="E4732">
            <v>43343</v>
          </cell>
          <cell r="F4732">
            <v>1544998.62</v>
          </cell>
          <cell r="G4732">
            <v>3.0900000000000004E-2</v>
          </cell>
          <cell r="H4732">
            <v>3978.37</v>
          </cell>
          <cell r="I4732">
            <v>1544998.62</v>
          </cell>
          <cell r="J4732">
            <v>3.0900000000000004E-2</v>
          </cell>
          <cell r="K4732">
            <v>3978.3714465000007</v>
          </cell>
          <cell r="L4732">
            <v>0</v>
          </cell>
        </row>
        <row r="4733">
          <cell r="A4733" t="str">
            <v>E3559 (GIF) Poles, Hopkins Ridge</v>
          </cell>
          <cell r="B4733" t="str">
            <v>E3559 (GIF) Poles, Hopkins Ridge-9</v>
          </cell>
          <cell r="C4733" t="str">
            <v>403E</v>
          </cell>
          <cell r="E4733">
            <v>43373</v>
          </cell>
          <cell r="F4733">
            <v>1544998.62</v>
          </cell>
          <cell r="G4733">
            <v>3.0900000000000004E-2</v>
          </cell>
          <cell r="H4733">
            <v>3978.37</v>
          </cell>
          <cell r="I4733">
            <v>1544998.62</v>
          </cell>
          <cell r="J4733">
            <v>3.0900000000000004E-2</v>
          </cell>
          <cell r="K4733">
            <v>3978.3714465000007</v>
          </cell>
          <cell r="L4733">
            <v>0</v>
          </cell>
        </row>
        <row r="4734">
          <cell r="A4734" t="str">
            <v>E3559 (GIF) Poles, Hopkins Ridge</v>
          </cell>
          <cell r="B4734" t="str">
            <v>E3559 (GIF) Poles, Hopkins Ridge-10</v>
          </cell>
          <cell r="C4734" t="str">
            <v>403E</v>
          </cell>
          <cell r="E4734">
            <v>43404</v>
          </cell>
          <cell r="F4734">
            <v>1544998.62</v>
          </cell>
          <cell r="G4734">
            <v>3.0900000000000004E-2</v>
          </cell>
          <cell r="H4734">
            <v>3978.37</v>
          </cell>
          <cell r="I4734">
            <v>1544998.62</v>
          </cell>
          <cell r="J4734">
            <v>3.0900000000000004E-2</v>
          </cell>
          <cell r="K4734">
            <v>3978.3714465000007</v>
          </cell>
          <cell r="L4734">
            <v>0</v>
          </cell>
        </row>
        <row r="4735">
          <cell r="A4735" t="str">
            <v>E3559 (GIF) Poles, Hopkins Ridge</v>
          </cell>
          <cell r="B4735" t="str">
            <v>E3559 (GIF) Poles, Hopkins Ridge-11</v>
          </cell>
          <cell r="C4735" t="str">
            <v>403E</v>
          </cell>
          <cell r="E4735">
            <v>43434</v>
          </cell>
          <cell r="F4735">
            <v>1544998.62</v>
          </cell>
          <cell r="G4735">
            <v>3.0900000000000004E-2</v>
          </cell>
          <cell r="H4735">
            <v>3978.37</v>
          </cell>
          <cell r="I4735">
            <v>1544998.62</v>
          </cell>
          <cell r="J4735">
            <v>3.0900000000000004E-2</v>
          </cell>
          <cell r="K4735">
            <v>3978.3714465000007</v>
          </cell>
          <cell r="L4735">
            <v>0</v>
          </cell>
        </row>
        <row r="4736">
          <cell r="A4736" t="str">
            <v>E3559 (GIF) Poles, Hopkins Ridge</v>
          </cell>
          <cell r="B4736" t="str">
            <v>E3559 (GIF) Poles, Hopkins Ridge-12</v>
          </cell>
          <cell r="C4736" t="str">
            <v>403E</v>
          </cell>
          <cell r="E4736">
            <v>43465</v>
          </cell>
          <cell r="F4736">
            <v>1544998.62</v>
          </cell>
          <cell r="G4736">
            <v>3.0900000000000004E-2</v>
          </cell>
          <cell r="H4736">
            <v>3978.37</v>
          </cell>
          <cell r="I4736">
            <v>1544998.62</v>
          </cell>
          <cell r="J4736">
            <v>3.0900000000000004E-2</v>
          </cell>
          <cell r="K4736">
            <v>3978.3714465000007</v>
          </cell>
          <cell r="L4736">
            <v>0</v>
          </cell>
        </row>
        <row r="4737">
          <cell r="A4737" t="str">
            <v>E3559 (GIF) Poles, Hopkins Ridge Total</v>
          </cell>
          <cell r="C4737" t="str">
            <v>ETSM</v>
          </cell>
          <cell r="E4737" t="str">
            <v>Total</v>
          </cell>
          <cell r="F4737"/>
          <cell r="G4737"/>
          <cell r="H4737">
            <v>47740.44</v>
          </cell>
          <cell r="I4737"/>
          <cell r="J4737">
            <v>0</v>
          </cell>
          <cell r="K4737">
            <v>47740.457358000007</v>
          </cell>
          <cell r="L4737">
            <v>0.02</v>
          </cell>
        </row>
        <row r="4738">
          <cell r="A4738" t="str">
            <v>E3559 (GIF) Poles, Lower Baker</v>
          </cell>
          <cell r="B4738" t="str">
            <v>E3559 (GIF) Poles, Lower Baker-1</v>
          </cell>
          <cell r="C4738" t="str">
            <v>403E</v>
          </cell>
          <cell r="E4738">
            <v>43131</v>
          </cell>
          <cell r="F4738">
            <v>11360.29</v>
          </cell>
          <cell r="G4738">
            <v>3.0900000000000004E-2</v>
          </cell>
          <cell r="H4738">
            <v>29.25</v>
          </cell>
          <cell r="I4738">
            <v>11360.29</v>
          </cell>
          <cell r="J4738">
            <v>3.0900000000000004E-2</v>
          </cell>
          <cell r="K4738">
            <v>29.252746750000004</v>
          </cell>
          <cell r="L4738">
            <v>0</v>
          </cell>
        </row>
        <row r="4739">
          <cell r="A4739" t="str">
            <v>E3559 (GIF) Poles, Lower Baker</v>
          </cell>
          <cell r="B4739" t="str">
            <v>E3559 (GIF) Poles, Lower Baker-2</v>
          </cell>
          <cell r="C4739" t="str">
            <v>403E</v>
          </cell>
          <cell r="E4739">
            <v>43159</v>
          </cell>
          <cell r="F4739">
            <v>11360.29</v>
          </cell>
          <cell r="G4739">
            <v>3.0900000000000004E-2</v>
          </cell>
          <cell r="H4739">
            <v>29.25</v>
          </cell>
          <cell r="I4739">
            <v>11360.29</v>
          </cell>
          <cell r="J4739">
            <v>3.0900000000000004E-2</v>
          </cell>
          <cell r="K4739">
            <v>29.252746750000004</v>
          </cell>
          <cell r="L4739">
            <v>0</v>
          </cell>
        </row>
        <row r="4740">
          <cell r="A4740" t="str">
            <v>E3559 (GIF) Poles, Lower Baker</v>
          </cell>
          <cell r="B4740" t="str">
            <v>E3559 (GIF) Poles, Lower Baker-3</v>
          </cell>
          <cell r="C4740" t="str">
            <v>403E</v>
          </cell>
          <cell r="E4740">
            <v>43190</v>
          </cell>
          <cell r="F4740">
            <v>11360.29</v>
          </cell>
          <cell r="G4740">
            <v>3.0900000000000004E-2</v>
          </cell>
          <cell r="H4740">
            <v>29.25</v>
          </cell>
          <cell r="I4740">
            <v>11360.29</v>
          </cell>
          <cell r="J4740">
            <v>3.0900000000000004E-2</v>
          </cell>
          <cell r="K4740">
            <v>29.252746750000004</v>
          </cell>
          <cell r="L4740">
            <v>0</v>
          </cell>
        </row>
        <row r="4741">
          <cell r="A4741" t="str">
            <v>E3559 (GIF) Poles, Lower Baker</v>
          </cell>
          <cell r="B4741" t="str">
            <v>E3559 (GIF) Poles, Lower Baker-4</v>
          </cell>
          <cell r="C4741" t="str">
            <v>403E</v>
          </cell>
          <cell r="E4741">
            <v>43220</v>
          </cell>
          <cell r="F4741">
            <v>11360.29</v>
          </cell>
          <cell r="G4741">
            <v>3.0900000000000004E-2</v>
          </cell>
          <cell r="H4741">
            <v>29.25</v>
          </cell>
          <cell r="I4741">
            <v>11360.29</v>
          </cell>
          <cell r="J4741">
            <v>3.0900000000000004E-2</v>
          </cell>
          <cell r="K4741">
            <v>29.252746750000004</v>
          </cell>
          <cell r="L4741">
            <v>0</v>
          </cell>
        </row>
        <row r="4742">
          <cell r="A4742" t="str">
            <v>E3559 (GIF) Poles, Lower Baker</v>
          </cell>
          <cell r="B4742" t="str">
            <v>E3559 (GIF) Poles, Lower Baker-5</v>
          </cell>
          <cell r="C4742" t="str">
            <v>403E</v>
          </cell>
          <cell r="E4742">
            <v>43251</v>
          </cell>
          <cell r="F4742">
            <v>11360.29</v>
          </cell>
          <cell r="G4742">
            <v>3.0900000000000004E-2</v>
          </cell>
          <cell r="H4742">
            <v>29.25</v>
          </cell>
          <cell r="I4742">
            <v>11360.29</v>
          </cell>
          <cell r="J4742">
            <v>3.0900000000000004E-2</v>
          </cell>
          <cell r="K4742">
            <v>29.252746750000004</v>
          </cell>
          <cell r="L4742">
            <v>0</v>
          </cell>
        </row>
        <row r="4743">
          <cell r="A4743" t="str">
            <v>E3559 (GIF) Poles, Lower Baker</v>
          </cell>
          <cell r="B4743" t="str">
            <v>E3559 (GIF) Poles, Lower Baker-6</v>
          </cell>
          <cell r="C4743" t="str">
            <v>403E</v>
          </cell>
          <cell r="E4743">
            <v>43281</v>
          </cell>
          <cell r="F4743">
            <v>11360.29</v>
          </cell>
          <cell r="G4743">
            <v>3.0900000000000004E-2</v>
          </cell>
          <cell r="H4743">
            <v>29.25</v>
          </cell>
          <cell r="I4743">
            <v>11360.29</v>
          </cell>
          <cell r="J4743">
            <v>3.0900000000000004E-2</v>
          </cell>
          <cell r="K4743">
            <v>29.252746750000004</v>
          </cell>
          <cell r="L4743">
            <v>0</v>
          </cell>
        </row>
        <row r="4744">
          <cell r="A4744" t="str">
            <v>E3559 (GIF) Poles, Lower Baker</v>
          </cell>
          <cell r="B4744" t="str">
            <v>E3559 (GIF) Poles, Lower Baker-7</v>
          </cell>
          <cell r="C4744" t="str">
            <v>403E</v>
          </cell>
          <cell r="E4744">
            <v>43312</v>
          </cell>
          <cell r="F4744">
            <v>11360.29</v>
          </cell>
          <cell r="G4744">
            <v>3.0900000000000004E-2</v>
          </cell>
          <cell r="H4744">
            <v>29.25</v>
          </cell>
          <cell r="I4744">
            <v>11360.29</v>
          </cell>
          <cell r="J4744">
            <v>3.0900000000000004E-2</v>
          </cell>
          <cell r="K4744">
            <v>29.252746750000004</v>
          </cell>
          <cell r="L4744">
            <v>0</v>
          </cell>
        </row>
        <row r="4745">
          <cell r="A4745" t="str">
            <v>E3559 (GIF) Poles, Lower Baker</v>
          </cell>
          <cell r="B4745" t="str">
            <v>E3559 (GIF) Poles, Lower Baker-8</v>
          </cell>
          <cell r="C4745" t="str">
            <v>403E</v>
          </cell>
          <cell r="E4745">
            <v>43343</v>
          </cell>
          <cell r="F4745">
            <v>11360.29</v>
          </cell>
          <cell r="G4745">
            <v>3.0900000000000004E-2</v>
          </cell>
          <cell r="H4745">
            <v>29.25</v>
          </cell>
          <cell r="I4745">
            <v>11360.29</v>
          </cell>
          <cell r="J4745">
            <v>3.0900000000000004E-2</v>
          </cell>
          <cell r="K4745">
            <v>29.252746750000004</v>
          </cell>
          <cell r="L4745">
            <v>0</v>
          </cell>
        </row>
        <row r="4746">
          <cell r="A4746" t="str">
            <v>E3559 (GIF) Poles, Lower Baker</v>
          </cell>
          <cell r="B4746" t="str">
            <v>E3559 (GIF) Poles, Lower Baker-9</v>
          </cell>
          <cell r="C4746" t="str">
            <v>403E</v>
          </cell>
          <cell r="E4746">
            <v>43373</v>
          </cell>
          <cell r="F4746">
            <v>11360.29</v>
          </cell>
          <cell r="G4746">
            <v>3.0900000000000004E-2</v>
          </cell>
          <cell r="H4746">
            <v>29.25</v>
          </cell>
          <cell r="I4746">
            <v>11360.29</v>
          </cell>
          <cell r="J4746">
            <v>3.0900000000000004E-2</v>
          </cell>
          <cell r="K4746">
            <v>29.252746750000004</v>
          </cell>
          <cell r="L4746">
            <v>0</v>
          </cell>
        </row>
        <row r="4747">
          <cell r="A4747" t="str">
            <v>E3559 (GIF) Poles, Lower Baker</v>
          </cell>
          <cell r="B4747" t="str">
            <v>E3559 (GIF) Poles, Lower Baker-10</v>
          </cell>
          <cell r="C4747" t="str">
            <v>403E</v>
          </cell>
          <cell r="E4747">
            <v>43404</v>
          </cell>
          <cell r="F4747">
            <v>11360.29</v>
          </cell>
          <cell r="G4747">
            <v>3.0900000000000004E-2</v>
          </cell>
          <cell r="H4747">
            <v>29.25</v>
          </cell>
          <cell r="I4747">
            <v>11360.29</v>
          </cell>
          <cell r="J4747">
            <v>3.0900000000000004E-2</v>
          </cell>
          <cell r="K4747">
            <v>29.252746750000004</v>
          </cell>
          <cell r="L4747">
            <v>0</v>
          </cell>
        </row>
        <row r="4748">
          <cell r="A4748" t="str">
            <v>E3559 (GIF) Poles, Lower Baker</v>
          </cell>
          <cell r="B4748" t="str">
            <v>E3559 (GIF) Poles, Lower Baker-11</v>
          </cell>
          <cell r="C4748" t="str">
            <v>403E</v>
          </cell>
          <cell r="E4748">
            <v>43434</v>
          </cell>
          <cell r="F4748">
            <v>11360.29</v>
          </cell>
          <cell r="G4748">
            <v>3.0900000000000004E-2</v>
          </cell>
          <cell r="H4748">
            <v>29.25</v>
          </cell>
          <cell r="I4748">
            <v>11360.29</v>
          </cell>
          <cell r="J4748">
            <v>3.0900000000000004E-2</v>
          </cell>
          <cell r="K4748">
            <v>29.252746750000004</v>
          </cell>
          <cell r="L4748">
            <v>0</v>
          </cell>
        </row>
        <row r="4749">
          <cell r="A4749" t="str">
            <v>E3559 (GIF) Poles, Lower Baker</v>
          </cell>
          <cell r="B4749" t="str">
            <v>E3559 (GIF) Poles, Lower Baker-12</v>
          </cell>
          <cell r="C4749" t="str">
            <v>403E</v>
          </cell>
          <cell r="E4749">
            <v>43465</v>
          </cell>
          <cell r="F4749">
            <v>11360.29</v>
          </cell>
          <cell r="G4749">
            <v>3.0900000000000004E-2</v>
          </cell>
          <cell r="H4749">
            <v>29.25</v>
          </cell>
          <cell r="I4749">
            <v>11360.29</v>
          </cell>
          <cell r="J4749">
            <v>3.0900000000000004E-2</v>
          </cell>
          <cell r="K4749">
            <v>29.252746750000004</v>
          </cell>
          <cell r="L4749">
            <v>0</v>
          </cell>
        </row>
        <row r="4750">
          <cell r="A4750" t="str">
            <v>E3559 (GIF) Poles, Lower Baker Total</v>
          </cell>
          <cell r="C4750" t="str">
            <v>ETSM</v>
          </cell>
          <cell r="E4750" t="str">
            <v>Total</v>
          </cell>
          <cell r="F4750"/>
          <cell r="G4750"/>
          <cell r="H4750">
            <v>351</v>
          </cell>
          <cell r="I4750"/>
          <cell r="J4750">
            <v>0</v>
          </cell>
          <cell r="K4750">
            <v>351.03296100000011</v>
          </cell>
          <cell r="L4750">
            <v>0.03</v>
          </cell>
        </row>
        <row r="4751">
          <cell r="A4751" t="str">
            <v>E3559 (GIF) Poles, Poison Spring</v>
          </cell>
          <cell r="B4751" t="str">
            <v>E3559 (GIF) Poles, Poison Spring-1</v>
          </cell>
          <cell r="C4751" t="str">
            <v>403E</v>
          </cell>
          <cell r="E4751">
            <v>43131</v>
          </cell>
          <cell r="F4751">
            <v>935092.03</v>
          </cell>
          <cell r="G4751">
            <v>3.0900000000000004E-2</v>
          </cell>
          <cell r="H4751">
            <v>2407.86</v>
          </cell>
          <cell r="I4751">
            <v>935092.03</v>
          </cell>
          <cell r="J4751">
            <v>3.0900000000000004E-2</v>
          </cell>
          <cell r="K4751">
            <v>2407.8619772500001</v>
          </cell>
          <cell r="L4751">
            <v>0</v>
          </cell>
        </row>
        <row r="4752">
          <cell r="A4752" t="str">
            <v>E3559 (GIF) Poles, Poison Spring</v>
          </cell>
          <cell r="B4752" t="str">
            <v>E3559 (GIF) Poles, Poison Spring-2</v>
          </cell>
          <cell r="C4752" t="str">
            <v>403E</v>
          </cell>
          <cell r="E4752">
            <v>43159</v>
          </cell>
          <cell r="F4752">
            <v>935092.03</v>
          </cell>
          <cell r="G4752">
            <v>3.0900000000000004E-2</v>
          </cell>
          <cell r="H4752">
            <v>2407.86</v>
          </cell>
          <cell r="I4752">
            <v>935092.03</v>
          </cell>
          <cell r="J4752">
            <v>3.0900000000000004E-2</v>
          </cell>
          <cell r="K4752">
            <v>2407.8619772500001</v>
          </cell>
          <cell r="L4752">
            <v>0</v>
          </cell>
        </row>
        <row r="4753">
          <cell r="A4753" t="str">
            <v>E3559 (GIF) Poles, Poison Spring</v>
          </cell>
          <cell r="B4753" t="str">
            <v>E3559 (GIF) Poles, Poison Spring-3</v>
          </cell>
          <cell r="C4753" t="str">
            <v>403E</v>
          </cell>
          <cell r="E4753">
            <v>43190</v>
          </cell>
          <cell r="F4753">
            <v>935092.03</v>
          </cell>
          <cell r="G4753">
            <v>3.0900000000000004E-2</v>
          </cell>
          <cell r="H4753">
            <v>2407.86</v>
          </cell>
          <cell r="I4753">
            <v>935092.03</v>
          </cell>
          <cell r="J4753">
            <v>3.0900000000000004E-2</v>
          </cell>
          <cell r="K4753">
            <v>2407.8619772500001</v>
          </cell>
          <cell r="L4753">
            <v>0</v>
          </cell>
        </row>
        <row r="4754">
          <cell r="A4754" t="str">
            <v>E3559 (GIF) Poles, Poison Spring</v>
          </cell>
          <cell r="B4754" t="str">
            <v>E3559 (GIF) Poles, Poison Spring-4</v>
          </cell>
          <cell r="C4754" t="str">
            <v>403E</v>
          </cell>
          <cell r="E4754">
            <v>43220</v>
          </cell>
          <cell r="F4754">
            <v>935092.03</v>
          </cell>
          <cell r="G4754">
            <v>3.0900000000000004E-2</v>
          </cell>
          <cell r="H4754">
            <v>2407.86</v>
          </cell>
          <cell r="I4754">
            <v>935092.03</v>
          </cell>
          <cell r="J4754">
            <v>3.0900000000000004E-2</v>
          </cell>
          <cell r="K4754">
            <v>2407.8619772500001</v>
          </cell>
          <cell r="L4754">
            <v>0</v>
          </cell>
        </row>
        <row r="4755">
          <cell r="A4755" t="str">
            <v>E3559 (GIF) Poles, Poison Spring</v>
          </cell>
          <cell r="B4755" t="str">
            <v>E3559 (GIF) Poles, Poison Spring-5</v>
          </cell>
          <cell r="C4755" t="str">
            <v>403E</v>
          </cell>
          <cell r="E4755">
            <v>43251</v>
          </cell>
          <cell r="F4755">
            <v>935092.03</v>
          </cell>
          <cell r="G4755">
            <v>3.0900000000000004E-2</v>
          </cell>
          <cell r="H4755">
            <v>2407.86</v>
          </cell>
          <cell r="I4755">
            <v>935092.03</v>
          </cell>
          <cell r="J4755">
            <v>3.0900000000000004E-2</v>
          </cell>
          <cell r="K4755">
            <v>2407.8619772500001</v>
          </cell>
          <cell r="L4755">
            <v>0</v>
          </cell>
        </row>
        <row r="4756">
          <cell r="A4756" t="str">
            <v>E3559 (GIF) Poles, Poison Spring</v>
          </cell>
          <cell r="B4756" t="str">
            <v>E3559 (GIF) Poles, Poison Spring-6</v>
          </cell>
          <cell r="C4756" t="str">
            <v>403E</v>
          </cell>
          <cell r="E4756">
            <v>43281</v>
          </cell>
          <cell r="F4756">
            <v>935092.03</v>
          </cell>
          <cell r="G4756">
            <v>3.0900000000000004E-2</v>
          </cell>
          <cell r="H4756">
            <v>2407.86</v>
          </cell>
          <cell r="I4756">
            <v>935092.03</v>
          </cell>
          <cell r="J4756">
            <v>3.0900000000000004E-2</v>
          </cell>
          <cell r="K4756">
            <v>2407.8619772500001</v>
          </cell>
          <cell r="L4756">
            <v>0</v>
          </cell>
        </row>
        <row r="4757">
          <cell r="A4757" t="str">
            <v>E3559 (GIF) Poles, Poison Spring</v>
          </cell>
          <cell r="B4757" t="str">
            <v>E3559 (GIF) Poles, Poison Spring-7</v>
          </cell>
          <cell r="C4757" t="str">
            <v>403E</v>
          </cell>
          <cell r="E4757">
            <v>43312</v>
          </cell>
          <cell r="F4757">
            <v>935092.03</v>
          </cell>
          <cell r="G4757">
            <v>3.0900000000000004E-2</v>
          </cell>
          <cell r="H4757">
            <v>2407.86</v>
          </cell>
          <cell r="I4757">
            <v>935092.03</v>
          </cell>
          <cell r="J4757">
            <v>3.0900000000000004E-2</v>
          </cell>
          <cell r="K4757">
            <v>2407.8619772500001</v>
          </cell>
          <cell r="L4757">
            <v>0</v>
          </cell>
        </row>
        <row r="4758">
          <cell r="A4758" t="str">
            <v>E3559 (GIF) Poles, Poison Spring</v>
          </cell>
          <cell r="B4758" t="str">
            <v>E3559 (GIF) Poles, Poison Spring-8</v>
          </cell>
          <cell r="C4758" t="str">
            <v>403E</v>
          </cell>
          <cell r="E4758">
            <v>43343</v>
          </cell>
          <cell r="F4758">
            <v>935092.03</v>
          </cell>
          <cell r="G4758">
            <v>3.0900000000000004E-2</v>
          </cell>
          <cell r="H4758">
            <v>2407.86</v>
          </cell>
          <cell r="I4758">
            <v>935092.03</v>
          </cell>
          <cell r="J4758">
            <v>3.0900000000000004E-2</v>
          </cell>
          <cell r="K4758">
            <v>2407.8619772500001</v>
          </cell>
          <cell r="L4758">
            <v>0</v>
          </cell>
        </row>
        <row r="4759">
          <cell r="A4759" t="str">
            <v>E3559 (GIF) Poles, Poison Spring</v>
          </cell>
          <cell r="B4759" t="str">
            <v>E3559 (GIF) Poles, Poison Spring-9</v>
          </cell>
          <cell r="C4759" t="str">
            <v>403E</v>
          </cell>
          <cell r="E4759">
            <v>43373</v>
          </cell>
          <cell r="F4759">
            <v>935092.03</v>
          </cell>
          <cell r="G4759">
            <v>3.0900000000000004E-2</v>
          </cell>
          <cell r="H4759">
            <v>2407.86</v>
          </cell>
          <cell r="I4759">
            <v>935092.03</v>
          </cell>
          <cell r="J4759">
            <v>3.0900000000000004E-2</v>
          </cell>
          <cell r="K4759">
            <v>2407.8619772500001</v>
          </cell>
          <cell r="L4759">
            <v>0</v>
          </cell>
        </row>
        <row r="4760">
          <cell r="A4760" t="str">
            <v>E3559 (GIF) Poles, Poison Spring</v>
          </cell>
          <cell r="B4760" t="str">
            <v>E3559 (GIF) Poles, Poison Spring-10</v>
          </cell>
          <cell r="C4760" t="str">
            <v>403E</v>
          </cell>
          <cell r="E4760">
            <v>43404</v>
          </cell>
          <cell r="F4760">
            <v>935092.03</v>
          </cell>
          <cell r="G4760">
            <v>3.0900000000000004E-2</v>
          </cell>
          <cell r="H4760">
            <v>2407.86</v>
          </cell>
          <cell r="I4760">
            <v>935092.03</v>
          </cell>
          <cell r="J4760">
            <v>3.0900000000000004E-2</v>
          </cell>
          <cell r="K4760">
            <v>2407.8619772500001</v>
          </cell>
          <cell r="L4760">
            <v>0</v>
          </cell>
        </row>
        <row r="4761">
          <cell r="A4761" t="str">
            <v>E3559 (GIF) Poles, Poison Spring</v>
          </cell>
          <cell r="B4761" t="str">
            <v>E3559 (GIF) Poles, Poison Spring-11</v>
          </cell>
          <cell r="C4761" t="str">
            <v>403E</v>
          </cell>
          <cell r="E4761">
            <v>43434</v>
          </cell>
          <cell r="F4761">
            <v>935092.03</v>
          </cell>
          <cell r="G4761">
            <v>3.0900000000000004E-2</v>
          </cell>
          <cell r="H4761">
            <v>2407.86</v>
          </cell>
          <cell r="I4761">
            <v>935092.03</v>
          </cell>
          <cell r="J4761">
            <v>3.0900000000000004E-2</v>
          </cell>
          <cell r="K4761">
            <v>2407.8619772500001</v>
          </cell>
          <cell r="L4761">
            <v>0</v>
          </cell>
        </row>
        <row r="4762">
          <cell r="A4762" t="str">
            <v>E3559 (GIF) Poles, Poison Spring</v>
          </cell>
          <cell r="B4762" t="str">
            <v>E3559 (GIF) Poles, Poison Spring-12</v>
          </cell>
          <cell r="C4762" t="str">
            <v>403E</v>
          </cell>
          <cell r="E4762">
            <v>43465</v>
          </cell>
          <cell r="F4762">
            <v>935092.03</v>
          </cell>
          <cell r="G4762">
            <v>3.0900000000000004E-2</v>
          </cell>
          <cell r="H4762">
            <v>2407.86</v>
          </cell>
          <cell r="I4762">
            <v>935092.03</v>
          </cell>
          <cell r="J4762">
            <v>3.0900000000000004E-2</v>
          </cell>
          <cell r="K4762">
            <v>2407.8619772500001</v>
          </cell>
          <cell r="L4762">
            <v>0</v>
          </cell>
        </row>
        <row r="4763">
          <cell r="A4763" t="str">
            <v>E3559 (GIF) Poles, Poison Spring Total</v>
          </cell>
          <cell r="C4763" t="str">
            <v>ETSM</v>
          </cell>
          <cell r="E4763" t="str">
            <v>Total</v>
          </cell>
          <cell r="F4763"/>
          <cell r="G4763"/>
          <cell r="H4763">
            <v>28894.320000000003</v>
          </cell>
          <cell r="I4763"/>
          <cell r="J4763">
            <v>0</v>
          </cell>
          <cell r="K4763">
            <v>28894.343726999996</v>
          </cell>
          <cell r="L4763">
            <v>0.02</v>
          </cell>
        </row>
        <row r="4764">
          <cell r="A4764" t="str">
            <v>E3559 (GIF) Poles, Scl-Tolt</v>
          </cell>
          <cell r="B4764" t="str">
            <v>E3559 (GIF) Poles, Scl-Tolt-1</v>
          </cell>
          <cell r="C4764" t="str">
            <v>403E</v>
          </cell>
          <cell r="E4764">
            <v>43131</v>
          </cell>
          <cell r="F4764">
            <v>19271.73</v>
          </cell>
          <cell r="G4764">
            <v>3.0900000000000004E-2</v>
          </cell>
          <cell r="H4764">
            <v>49.620000000000005</v>
          </cell>
          <cell r="I4764">
            <v>19271.73</v>
          </cell>
          <cell r="J4764">
            <v>3.0900000000000004E-2</v>
          </cell>
          <cell r="K4764">
            <v>49.624704750000006</v>
          </cell>
          <cell r="L4764">
            <v>0</v>
          </cell>
        </row>
        <row r="4765">
          <cell r="A4765" t="str">
            <v>E3559 (GIF) Poles, Scl-Tolt</v>
          </cell>
          <cell r="B4765" t="str">
            <v>E3559 (GIF) Poles, Scl-Tolt-2</v>
          </cell>
          <cell r="C4765" t="str">
            <v>403E</v>
          </cell>
          <cell r="E4765">
            <v>43159</v>
          </cell>
          <cell r="F4765">
            <v>19271.73</v>
          </cell>
          <cell r="G4765">
            <v>3.0900000000000004E-2</v>
          </cell>
          <cell r="H4765">
            <v>49.620000000000005</v>
          </cell>
          <cell r="I4765">
            <v>19271.73</v>
          </cell>
          <cell r="J4765">
            <v>3.0900000000000004E-2</v>
          </cell>
          <cell r="K4765">
            <v>49.624704750000006</v>
          </cell>
          <cell r="L4765">
            <v>0</v>
          </cell>
        </row>
        <row r="4766">
          <cell r="A4766" t="str">
            <v>E3559 (GIF) Poles, Scl-Tolt</v>
          </cell>
          <cell r="B4766" t="str">
            <v>E3559 (GIF) Poles, Scl-Tolt-3</v>
          </cell>
          <cell r="C4766" t="str">
            <v>403E</v>
          </cell>
          <cell r="E4766">
            <v>43190</v>
          </cell>
          <cell r="F4766">
            <v>19271.73</v>
          </cell>
          <cell r="G4766">
            <v>3.0900000000000004E-2</v>
          </cell>
          <cell r="H4766">
            <v>49.620000000000005</v>
          </cell>
          <cell r="I4766">
            <v>19271.73</v>
          </cell>
          <cell r="J4766">
            <v>3.0900000000000004E-2</v>
          </cell>
          <cell r="K4766">
            <v>49.624704750000006</v>
          </cell>
          <cell r="L4766">
            <v>0</v>
          </cell>
        </row>
        <row r="4767">
          <cell r="A4767" t="str">
            <v>E3559 (GIF) Poles, Scl-Tolt</v>
          </cell>
          <cell r="B4767" t="str">
            <v>E3559 (GIF) Poles, Scl-Tolt-4</v>
          </cell>
          <cell r="C4767" t="str">
            <v>403E</v>
          </cell>
          <cell r="E4767">
            <v>43220</v>
          </cell>
          <cell r="F4767">
            <v>19271.73</v>
          </cell>
          <cell r="G4767">
            <v>3.0900000000000004E-2</v>
          </cell>
          <cell r="H4767">
            <v>49.620000000000005</v>
          </cell>
          <cell r="I4767">
            <v>19271.73</v>
          </cell>
          <cell r="J4767">
            <v>3.0900000000000004E-2</v>
          </cell>
          <cell r="K4767">
            <v>49.624704750000006</v>
          </cell>
          <cell r="L4767">
            <v>0</v>
          </cell>
        </row>
        <row r="4768">
          <cell r="A4768" t="str">
            <v>E3559 (GIF) Poles, Scl-Tolt</v>
          </cell>
          <cell r="B4768" t="str">
            <v>E3559 (GIF) Poles, Scl-Tolt-5</v>
          </cell>
          <cell r="C4768" t="str">
            <v>403E</v>
          </cell>
          <cell r="E4768">
            <v>43251</v>
          </cell>
          <cell r="F4768">
            <v>19271.73</v>
          </cell>
          <cell r="G4768">
            <v>3.0900000000000004E-2</v>
          </cell>
          <cell r="H4768">
            <v>49.620000000000005</v>
          </cell>
          <cell r="I4768">
            <v>19271.73</v>
          </cell>
          <cell r="J4768">
            <v>3.0900000000000004E-2</v>
          </cell>
          <cell r="K4768">
            <v>49.624704750000006</v>
          </cell>
          <cell r="L4768">
            <v>0</v>
          </cell>
        </row>
        <row r="4769">
          <cell r="A4769" t="str">
            <v>E3559 (GIF) Poles, Scl-Tolt</v>
          </cell>
          <cell r="B4769" t="str">
            <v>E3559 (GIF) Poles, Scl-Tolt-6</v>
          </cell>
          <cell r="C4769" t="str">
            <v>403E</v>
          </cell>
          <cell r="E4769">
            <v>43281</v>
          </cell>
          <cell r="F4769">
            <v>19271.73</v>
          </cell>
          <cell r="G4769">
            <v>3.0900000000000004E-2</v>
          </cell>
          <cell r="H4769">
            <v>49.620000000000005</v>
          </cell>
          <cell r="I4769">
            <v>19271.73</v>
          </cell>
          <cell r="J4769">
            <v>3.0900000000000004E-2</v>
          </cell>
          <cell r="K4769">
            <v>49.624704750000006</v>
          </cell>
          <cell r="L4769">
            <v>0</v>
          </cell>
        </row>
        <row r="4770">
          <cell r="A4770" t="str">
            <v>E3559 (GIF) Poles, Scl-Tolt</v>
          </cell>
          <cell r="B4770" t="str">
            <v>E3559 (GIF) Poles, Scl-Tolt-7</v>
          </cell>
          <cell r="C4770" t="str">
            <v>403E</v>
          </cell>
          <cell r="E4770">
            <v>43312</v>
          </cell>
          <cell r="F4770">
            <v>19271.73</v>
          </cell>
          <cell r="G4770">
            <v>3.0900000000000004E-2</v>
          </cell>
          <cell r="H4770">
            <v>49.620000000000005</v>
          </cell>
          <cell r="I4770">
            <v>19271.73</v>
          </cell>
          <cell r="J4770">
            <v>3.0900000000000004E-2</v>
          </cell>
          <cell r="K4770">
            <v>49.624704750000006</v>
          </cell>
          <cell r="L4770">
            <v>0</v>
          </cell>
        </row>
        <row r="4771">
          <cell r="A4771" t="str">
            <v>E3559 (GIF) Poles, Scl-Tolt</v>
          </cell>
          <cell r="B4771" t="str">
            <v>E3559 (GIF) Poles, Scl-Tolt-8</v>
          </cell>
          <cell r="C4771" t="str">
            <v>403E</v>
          </cell>
          <cell r="E4771">
            <v>43343</v>
          </cell>
          <cell r="F4771">
            <v>19271.73</v>
          </cell>
          <cell r="G4771">
            <v>3.0900000000000004E-2</v>
          </cell>
          <cell r="H4771">
            <v>49.620000000000005</v>
          </cell>
          <cell r="I4771">
            <v>19271.73</v>
          </cell>
          <cell r="J4771">
            <v>3.0900000000000004E-2</v>
          </cell>
          <cell r="K4771">
            <v>49.624704750000006</v>
          </cell>
          <cell r="L4771">
            <v>0</v>
          </cell>
        </row>
        <row r="4772">
          <cell r="A4772" t="str">
            <v>E3559 (GIF) Poles, Scl-Tolt</v>
          </cell>
          <cell r="B4772" t="str">
            <v>E3559 (GIF) Poles, Scl-Tolt-9</v>
          </cell>
          <cell r="C4772" t="str">
            <v>403E</v>
          </cell>
          <cell r="E4772">
            <v>43373</v>
          </cell>
          <cell r="F4772">
            <v>19271.73</v>
          </cell>
          <cell r="G4772">
            <v>3.0900000000000004E-2</v>
          </cell>
          <cell r="H4772">
            <v>49.620000000000005</v>
          </cell>
          <cell r="I4772">
            <v>19271.73</v>
          </cell>
          <cell r="J4772">
            <v>3.0900000000000004E-2</v>
          </cell>
          <cell r="K4772">
            <v>49.624704750000006</v>
          </cell>
          <cell r="L4772">
            <v>0</v>
          </cell>
        </row>
        <row r="4773">
          <cell r="A4773" t="str">
            <v>E3559 (GIF) Poles, Scl-Tolt</v>
          </cell>
          <cell r="B4773" t="str">
            <v>E3559 (GIF) Poles, Scl-Tolt-10</v>
          </cell>
          <cell r="C4773" t="str">
            <v>403E</v>
          </cell>
          <cell r="E4773">
            <v>43404</v>
          </cell>
          <cell r="F4773">
            <v>19271.73</v>
          </cell>
          <cell r="G4773">
            <v>3.0900000000000004E-2</v>
          </cell>
          <cell r="H4773">
            <v>49.620000000000005</v>
          </cell>
          <cell r="I4773">
            <v>19271.73</v>
          </cell>
          <cell r="J4773">
            <v>3.0900000000000004E-2</v>
          </cell>
          <cell r="K4773">
            <v>49.624704750000006</v>
          </cell>
          <cell r="L4773">
            <v>0</v>
          </cell>
        </row>
        <row r="4774">
          <cell r="A4774" t="str">
            <v>E3559 (GIF) Poles, Scl-Tolt</v>
          </cell>
          <cell r="B4774" t="str">
            <v>E3559 (GIF) Poles, Scl-Tolt-11</v>
          </cell>
          <cell r="C4774" t="str">
            <v>403E</v>
          </cell>
          <cell r="E4774">
            <v>43434</v>
          </cell>
          <cell r="F4774">
            <v>19271.73</v>
          </cell>
          <cell r="G4774">
            <v>3.0900000000000004E-2</v>
          </cell>
          <cell r="H4774">
            <v>49.620000000000005</v>
          </cell>
          <cell r="I4774">
            <v>19271.73</v>
          </cell>
          <cell r="J4774">
            <v>3.0900000000000004E-2</v>
          </cell>
          <cell r="K4774">
            <v>49.624704750000006</v>
          </cell>
          <cell r="L4774">
            <v>0</v>
          </cell>
        </row>
        <row r="4775">
          <cell r="A4775" t="str">
            <v>E3559 (GIF) Poles, Scl-Tolt</v>
          </cell>
          <cell r="B4775" t="str">
            <v>E3559 (GIF) Poles, Scl-Tolt-12</v>
          </cell>
          <cell r="C4775" t="str">
            <v>403E</v>
          </cell>
          <cell r="E4775">
            <v>43465</v>
          </cell>
          <cell r="F4775">
            <v>19271.73</v>
          </cell>
          <cell r="G4775">
            <v>3.0900000000000004E-2</v>
          </cell>
          <cell r="H4775">
            <v>49.620000000000005</v>
          </cell>
          <cell r="I4775">
            <v>19271.73</v>
          </cell>
          <cell r="J4775">
            <v>3.0900000000000004E-2</v>
          </cell>
          <cell r="K4775">
            <v>49.624704750000006</v>
          </cell>
          <cell r="L4775">
            <v>0</v>
          </cell>
        </row>
        <row r="4776">
          <cell r="A4776" t="str">
            <v>E3559 (GIF) Poles, Scl-Tolt Total</v>
          </cell>
          <cell r="C4776" t="str">
            <v>ETSM</v>
          </cell>
          <cell r="E4776" t="str">
            <v>Total</v>
          </cell>
          <cell r="F4776"/>
          <cell r="G4776"/>
          <cell r="H4776">
            <v>595.44000000000005</v>
          </cell>
          <cell r="I4776"/>
          <cell r="J4776">
            <v>0</v>
          </cell>
          <cell r="K4776">
            <v>595.49645699999996</v>
          </cell>
          <cell r="L4776">
            <v>0.06</v>
          </cell>
        </row>
        <row r="4777">
          <cell r="A4777" t="str">
            <v>E3559 (GIF) Poles, Snoqualmie 1</v>
          </cell>
          <cell r="B4777" t="str">
            <v>E3559 (GIF) Poles, Snoqualmie 1-1</v>
          </cell>
          <cell r="C4777" t="str">
            <v>403E</v>
          </cell>
          <cell r="E4777">
            <v>43131</v>
          </cell>
          <cell r="F4777">
            <v>235.61</v>
          </cell>
          <cell r="G4777">
            <v>3.0900000000000004E-2</v>
          </cell>
          <cell r="H4777">
            <v>0.6</v>
          </cell>
          <cell r="I4777">
            <v>235.61</v>
          </cell>
          <cell r="J4777">
            <v>3.0900000000000004E-2</v>
          </cell>
          <cell r="K4777">
            <v>0.60669575000000009</v>
          </cell>
          <cell r="L4777">
            <v>0.01</v>
          </cell>
        </row>
        <row r="4778">
          <cell r="A4778" t="str">
            <v>E3559 (GIF) Poles, Snoqualmie 1</v>
          </cell>
          <cell r="B4778" t="str">
            <v>E3559 (GIF) Poles, Snoqualmie 1-2</v>
          </cell>
          <cell r="C4778" t="str">
            <v>403E</v>
          </cell>
          <cell r="E4778">
            <v>43159</v>
          </cell>
          <cell r="F4778">
            <v>235.61</v>
          </cell>
          <cell r="G4778">
            <v>3.0900000000000004E-2</v>
          </cell>
          <cell r="H4778">
            <v>0.6</v>
          </cell>
          <cell r="I4778">
            <v>235.61</v>
          </cell>
          <cell r="J4778">
            <v>3.0900000000000004E-2</v>
          </cell>
          <cell r="K4778">
            <v>0.60669575000000009</v>
          </cell>
          <cell r="L4778">
            <v>0.01</v>
          </cell>
        </row>
        <row r="4779">
          <cell r="A4779" t="str">
            <v>E3559 (GIF) Poles, Snoqualmie 1</v>
          </cell>
          <cell r="B4779" t="str">
            <v>E3559 (GIF) Poles, Snoqualmie 1-3</v>
          </cell>
          <cell r="C4779" t="str">
            <v>403E</v>
          </cell>
          <cell r="E4779">
            <v>43190</v>
          </cell>
          <cell r="F4779">
            <v>235.61</v>
          </cell>
          <cell r="G4779">
            <v>3.0900000000000004E-2</v>
          </cell>
          <cell r="H4779">
            <v>0.6</v>
          </cell>
          <cell r="I4779">
            <v>235.61</v>
          </cell>
          <cell r="J4779">
            <v>3.0900000000000004E-2</v>
          </cell>
          <cell r="K4779">
            <v>0.60669575000000009</v>
          </cell>
          <cell r="L4779">
            <v>0.01</v>
          </cell>
        </row>
        <row r="4780">
          <cell r="A4780" t="str">
            <v>E3559 (GIF) Poles, Snoqualmie 1</v>
          </cell>
          <cell r="B4780" t="str">
            <v>E3559 (GIF) Poles, Snoqualmie 1-4</v>
          </cell>
          <cell r="C4780" t="str">
            <v>403E</v>
          </cell>
          <cell r="E4780">
            <v>43220</v>
          </cell>
          <cell r="F4780">
            <v>235.61</v>
          </cell>
          <cell r="G4780">
            <v>3.0900000000000004E-2</v>
          </cell>
          <cell r="H4780">
            <v>0.6</v>
          </cell>
          <cell r="I4780">
            <v>235.61</v>
          </cell>
          <cell r="J4780">
            <v>3.0900000000000004E-2</v>
          </cell>
          <cell r="K4780">
            <v>0.60669575000000009</v>
          </cell>
          <cell r="L4780">
            <v>0.01</v>
          </cell>
        </row>
        <row r="4781">
          <cell r="A4781" t="str">
            <v>E3559 (GIF) Poles, Snoqualmie 1</v>
          </cell>
          <cell r="B4781" t="str">
            <v>E3559 (GIF) Poles, Snoqualmie 1-5</v>
          </cell>
          <cell r="C4781" t="str">
            <v>403E</v>
          </cell>
          <cell r="E4781">
            <v>43251</v>
          </cell>
          <cell r="F4781">
            <v>235.61</v>
          </cell>
          <cell r="G4781">
            <v>3.0900000000000004E-2</v>
          </cell>
          <cell r="H4781">
            <v>0.6</v>
          </cell>
          <cell r="I4781">
            <v>235.61</v>
          </cell>
          <cell r="J4781">
            <v>3.0900000000000004E-2</v>
          </cell>
          <cell r="K4781">
            <v>0.60669575000000009</v>
          </cell>
          <cell r="L4781">
            <v>0.01</v>
          </cell>
        </row>
        <row r="4782">
          <cell r="A4782" t="str">
            <v>E3559 (GIF) Poles, Snoqualmie 1</v>
          </cell>
          <cell r="B4782" t="str">
            <v>E3559 (GIF) Poles, Snoqualmie 1-6</v>
          </cell>
          <cell r="C4782" t="str">
            <v>403E</v>
          </cell>
          <cell r="E4782">
            <v>43281</v>
          </cell>
          <cell r="F4782">
            <v>235.61</v>
          </cell>
          <cell r="G4782">
            <v>3.0900000000000004E-2</v>
          </cell>
          <cell r="H4782">
            <v>0.6</v>
          </cell>
          <cell r="I4782">
            <v>235.61</v>
          </cell>
          <cell r="J4782">
            <v>3.0900000000000004E-2</v>
          </cell>
          <cell r="K4782">
            <v>0.60669575000000009</v>
          </cell>
          <cell r="L4782">
            <v>0.01</v>
          </cell>
        </row>
        <row r="4783">
          <cell r="A4783" t="str">
            <v>E3559 (GIF) Poles, Snoqualmie 1</v>
          </cell>
          <cell r="B4783" t="str">
            <v>E3559 (GIF) Poles, Snoqualmie 1-7</v>
          </cell>
          <cell r="C4783" t="str">
            <v>403E</v>
          </cell>
          <cell r="E4783">
            <v>43312</v>
          </cell>
          <cell r="F4783">
            <v>235.61</v>
          </cell>
          <cell r="G4783">
            <v>3.0900000000000004E-2</v>
          </cell>
          <cell r="H4783">
            <v>0.6</v>
          </cell>
          <cell r="I4783">
            <v>235.61</v>
          </cell>
          <cell r="J4783">
            <v>3.0900000000000004E-2</v>
          </cell>
          <cell r="K4783">
            <v>0.60669575000000009</v>
          </cell>
          <cell r="L4783">
            <v>0.01</v>
          </cell>
        </row>
        <row r="4784">
          <cell r="A4784" t="str">
            <v>E3559 (GIF) Poles, Snoqualmie 1</v>
          </cell>
          <cell r="B4784" t="str">
            <v>E3559 (GIF) Poles, Snoqualmie 1-8</v>
          </cell>
          <cell r="C4784" t="str">
            <v>403E</v>
          </cell>
          <cell r="E4784">
            <v>43343</v>
          </cell>
          <cell r="F4784">
            <v>235.61</v>
          </cell>
          <cell r="G4784">
            <v>3.0900000000000004E-2</v>
          </cell>
          <cell r="H4784">
            <v>0.6</v>
          </cell>
          <cell r="I4784">
            <v>235.61</v>
          </cell>
          <cell r="J4784">
            <v>3.0900000000000004E-2</v>
          </cell>
          <cell r="K4784">
            <v>0.60669575000000009</v>
          </cell>
          <cell r="L4784">
            <v>0.01</v>
          </cell>
        </row>
        <row r="4785">
          <cell r="A4785" t="str">
            <v>E3559 (GIF) Poles, Snoqualmie 1</v>
          </cell>
          <cell r="B4785" t="str">
            <v>E3559 (GIF) Poles, Snoqualmie 1-9</v>
          </cell>
          <cell r="C4785" t="str">
            <v>403E</v>
          </cell>
          <cell r="E4785">
            <v>43373</v>
          </cell>
          <cell r="F4785">
            <v>235.61</v>
          </cell>
          <cell r="G4785">
            <v>3.0900000000000004E-2</v>
          </cell>
          <cell r="H4785">
            <v>0.6</v>
          </cell>
          <cell r="I4785">
            <v>235.61</v>
          </cell>
          <cell r="J4785">
            <v>3.0900000000000004E-2</v>
          </cell>
          <cell r="K4785">
            <v>0.60669575000000009</v>
          </cell>
          <cell r="L4785">
            <v>0.01</v>
          </cell>
        </row>
        <row r="4786">
          <cell r="A4786" t="str">
            <v>E3559 (GIF) Poles, Snoqualmie 1</v>
          </cell>
          <cell r="B4786" t="str">
            <v>E3559 (GIF) Poles, Snoqualmie 1-10</v>
          </cell>
          <cell r="C4786" t="str">
            <v>403E</v>
          </cell>
          <cell r="E4786">
            <v>43404</v>
          </cell>
          <cell r="F4786">
            <v>235.61</v>
          </cell>
          <cell r="G4786">
            <v>3.0900000000000004E-2</v>
          </cell>
          <cell r="H4786">
            <v>0.6</v>
          </cell>
          <cell r="I4786">
            <v>235.61</v>
          </cell>
          <cell r="J4786">
            <v>3.0900000000000004E-2</v>
          </cell>
          <cell r="K4786">
            <v>0.60669575000000009</v>
          </cell>
          <cell r="L4786">
            <v>0.01</v>
          </cell>
        </row>
        <row r="4787">
          <cell r="A4787" t="str">
            <v>E3559 (GIF) Poles, Snoqualmie 1</v>
          </cell>
          <cell r="B4787" t="str">
            <v>E3559 (GIF) Poles, Snoqualmie 1-11</v>
          </cell>
          <cell r="C4787" t="str">
            <v>403E</v>
          </cell>
          <cell r="E4787">
            <v>43434</v>
          </cell>
          <cell r="F4787">
            <v>235.61</v>
          </cell>
          <cell r="G4787">
            <v>3.0900000000000004E-2</v>
          </cell>
          <cell r="H4787">
            <v>0.6</v>
          </cell>
          <cell r="I4787">
            <v>235.61</v>
          </cell>
          <cell r="J4787">
            <v>3.0900000000000004E-2</v>
          </cell>
          <cell r="K4787">
            <v>0.60669575000000009</v>
          </cell>
          <cell r="L4787">
            <v>0.01</v>
          </cell>
        </row>
        <row r="4788">
          <cell r="A4788" t="str">
            <v>E3559 (GIF) Poles, Snoqualmie 1</v>
          </cell>
          <cell r="B4788" t="str">
            <v>E3559 (GIF) Poles, Snoqualmie 1-12</v>
          </cell>
          <cell r="C4788" t="str">
            <v>403E</v>
          </cell>
          <cell r="E4788">
            <v>43465</v>
          </cell>
          <cell r="F4788">
            <v>235.61</v>
          </cell>
          <cell r="G4788">
            <v>3.0900000000000004E-2</v>
          </cell>
          <cell r="H4788">
            <v>0.6</v>
          </cell>
          <cell r="I4788">
            <v>235.61</v>
          </cell>
          <cell r="J4788">
            <v>3.0900000000000004E-2</v>
          </cell>
          <cell r="K4788">
            <v>0.60669575000000009</v>
          </cell>
          <cell r="L4788">
            <v>0.01</v>
          </cell>
        </row>
        <row r="4789">
          <cell r="A4789" t="str">
            <v>E3559 (GIF) Poles, Snoqualmie 1 Total</v>
          </cell>
          <cell r="C4789" t="str">
            <v>ETSM</v>
          </cell>
          <cell r="E4789" t="str">
            <v>Total</v>
          </cell>
          <cell r="F4789"/>
          <cell r="G4789"/>
          <cell r="H4789">
            <v>7.1999999999999984</v>
          </cell>
          <cell r="I4789"/>
          <cell r="J4789">
            <v>0</v>
          </cell>
          <cell r="K4789">
            <v>7.2803490000000011</v>
          </cell>
          <cell r="L4789">
            <v>0.08</v>
          </cell>
        </row>
        <row r="4790">
          <cell r="A4790" t="str">
            <v>E3559 (GIF) Poles, Snoqualmie 2</v>
          </cell>
          <cell r="B4790" t="str">
            <v>E3559 (GIF) Poles, Snoqualmie 2-1</v>
          </cell>
          <cell r="C4790" t="str">
            <v>403E</v>
          </cell>
          <cell r="E4790">
            <v>43131</v>
          </cell>
          <cell r="F4790">
            <v>236934.54</v>
          </cell>
          <cell r="G4790">
            <v>3.0900000000000004E-2</v>
          </cell>
          <cell r="H4790">
            <v>610.1</v>
          </cell>
          <cell r="I4790">
            <v>236934.54</v>
          </cell>
          <cell r="J4790">
            <v>3.0900000000000004E-2</v>
          </cell>
          <cell r="K4790">
            <v>610.10644050000008</v>
          </cell>
          <cell r="L4790">
            <v>0.01</v>
          </cell>
        </row>
        <row r="4791">
          <cell r="A4791" t="str">
            <v>E3559 (GIF) Poles, Snoqualmie 2</v>
          </cell>
          <cell r="B4791" t="str">
            <v>E3559 (GIF) Poles, Snoqualmie 2-2</v>
          </cell>
          <cell r="C4791" t="str">
            <v>403E</v>
          </cell>
          <cell r="E4791">
            <v>43159</v>
          </cell>
          <cell r="F4791">
            <v>236934.54</v>
          </cell>
          <cell r="G4791">
            <v>3.0900000000000004E-2</v>
          </cell>
          <cell r="H4791">
            <v>610.1</v>
          </cell>
          <cell r="I4791">
            <v>236934.54</v>
          </cell>
          <cell r="J4791">
            <v>3.0900000000000004E-2</v>
          </cell>
          <cell r="K4791">
            <v>610.10644050000008</v>
          </cell>
          <cell r="L4791">
            <v>0.01</v>
          </cell>
        </row>
        <row r="4792">
          <cell r="A4792" t="str">
            <v>E3559 (GIF) Poles, Snoqualmie 2</v>
          </cell>
          <cell r="B4792" t="str">
            <v>E3559 (GIF) Poles, Snoqualmie 2-3</v>
          </cell>
          <cell r="C4792" t="str">
            <v>403E</v>
          </cell>
          <cell r="E4792">
            <v>43190</v>
          </cell>
          <cell r="F4792">
            <v>236934.54</v>
          </cell>
          <cell r="G4792">
            <v>3.0900000000000004E-2</v>
          </cell>
          <cell r="H4792">
            <v>610.1</v>
          </cell>
          <cell r="I4792">
            <v>236934.54</v>
          </cell>
          <cell r="J4792">
            <v>3.0900000000000004E-2</v>
          </cell>
          <cell r="K4792">
            <v>610.10644050000008</v>
          </cell>
          <cell r="L4792">
            <v>0.01</v>
          </cell>
        </row>
        <row r="4793">
          <cell r="A4793" t="str">
            <v>E3559 (GIF) Poles, Snoqualmie 2</v>
          </cell>
          <cell r="B4793" t="str">
            <v>E3559 (GIF) Poles, Snoqualmie 2-4</v>
          </cell>
          <cell r="C4793" t="str">
            <v>403E</v>
          </cell>
          <cell r="E4793">
            <v>43220</v>
          </cell>
          <cell r="F4793">
            <v>236934.54</v>
          </cell>
          <cell r="G4793">
            <v>3.0900000000000004E-2</v>
          </cell>
          <cell r="H4793">
            <v>610.1</v>
          </cell>
          <cell r="I4793">
            <v>236934.54</v>
          </cell>
          <cell r="J4793">
            <v>3.0900000000000004E-2</v>
          </cell>
          <cell r="K4793">
            <v>610.10644050000008</v>
          </cell>
          <cell r="L4793">
            <v>0.01</v>
          </cell>
        </row>
        <row r="4794">
          <cell r="A4794" t="str">
            <v>E3559 (GIF) Poles, Snoqualmie 2</v>
          </cell>
          <cell r="B4794" t="str">
            <v>E3559 (GIF) Poles, Snoqualmie 2-5</v>
          </cell>
          <cell r="C4794" t="str">
            <v>403E</v>
          </cell>
          <cell r="E4794">
            <v>43251</v>
          </cell>
          <cell r="F4794">
            <v>236934.54</v>
          </cell>
          <cell r="G4794">
            <v>3.0900000000000004E-2</v>
          </cell>
          <cell r="H4794">
            <v>610.1</v>
          </cell>
          <cell r="I4794">
            <v>236934.54</v>
          </cell>
          <cell r="J4794">
            <v>3.0900000000000004E-2</v>
          </cell>
          <cell r="K4794">
            <v>610.10644050000008</v>
          </cell>
          <cell r="L4794">
            <v>0.01</v>
          </cell>
        </row>
        <row r="4795">
          <cell r="A4795" t="str">
            <v>E3559 (GIF) Poles, Snoqualmie 2</v>
          </cell>
          <cell r="B4795" t="str">
            <v>E3559 (GIF) Poles, Snoqualmie 2-6</v>
          </cell>
          <cell r="C4795" t="str">
            <v>403E</v>
          </cell>
          <cell r="E4795">
            <v>43281</v>
          </cell>
          <cell r="F4795">
            <v>236934.54</v>
          </cell>
          <cell r="G4795">
            <v>3.0900000000000004E-2</v>
          </cell>
          <cell r="H4795">
            <v>610.1</v>
          </cell>
          <cell r="I4795">
            <v>236934.54</v>
          </cell>
          <cell r="J4795">
            <v>3.0900000000000004E-2</v>
          </cell>
          <cell r="K4795">
            <v>610.10644050000008</v>
          </cell>
          <cell r="L4795">
            <v>0.01</v>
          </cell>
        </row>
        <row r="4796">
          <cell r="A4796" t="str">
            <v>E3559 (GIF) Poles, Snoqualmie 2</v>
          </cell>
          <cell r="B4796" t="str">
            <v>E3559 (GIF) Poles, Snoqualmie 2-7</v>
          </cell>
          <cell r="C4796" t="str">
            <v>403E</v>
          </cell>
          <cell r="E4796">
            <v>43312</v>
          </cell>
          <cell r="F4796">
            <v>236934.54</v>
          </cell>
          <cell r="G4796">
            <v>3.0900000000000004E-2</v>
          </cell>
          <cell r="H4796">
            <v>610.1</v>
          </cell>
          <cell r="I4796">
            <v>236934.54</v>
          </cell>
          <cell r="J4796">
            <v>3.0900000000000004E-2</v>
          </cell>
          <cell r="K4796">
            <v>610.10644050000008</v>
          </cell>
          <cell r="L4796">
            <v>0.01</v>
          </cell>
        </row>
        <row r="4797">
          <cell r="A4797" t="str">
            <v>E3559 (GIF) Poles, Snoqualmie 2</v>
          </cell>
          <cell r="B4797" t="str">
            <v>E3559 (GIF) Poles, Snoqualmie 2-8</v>
          </cell>
          <cell r="C4797" t="str">
            <v>403E</v>
          </cell>
          <cell r="E4797">
            <v>43343</v>
          </cell>
          <cell r="F4797">
            <v>236934.54</v>
          </cell>
          <cell r="G4797">
            <v>3.0900000000000004E-2</v>
          </cell>
          <cell r="H4797">
            <v>610.1</v>
          </cell>
          <cell r="I4797">
            <v>236934.54</v>
          </cell>
          <cell r="J4797">
            <v>3.0900000000000004E-2</v>
          </cell>
          <cell r="K4797">
            <v>610.10644050000008</v>
          </cell>
          <cell r="L4797">
            <v>0.01</v>
          </cell>
        </row>
        <row r="4798">
          <cell r="A4798" t="str">
            <v>E3559 (GIF) Poles, Snoqualmie 2</v>
          </cell>
          <cell r="B4798" t="str">
            <v>E3559 (GIF) Poles, Snoqualmie 2-9</v>
          </cell>
          <cell r="C4798" t="str">
            <v>403E</v>
          </cell>
          <cell r="E4798">
            <v>43373</v>
          </cell>
          <cell r="F4798">
            <v>236934.54</v>
          </cell>
          <cell r="G4798">
            <v>3.0900000000000004E-2</v>
          </cell>
          <cell r="H4798">
            <v>610.1</v>
          </cell>
          <cell r="I4798">
            <v>236934.54</v>
          </cell>
          <cell r="J4798">
            <v>3.0900000000000004E-2</v>
          </cell>
          <cell r="K4798">
            <v>610.10644050000008</v>
          </cell>
          <cell r="L4798">
            <v>0.01</v>
          </cell>
        </row>
        <row r="4799">
          <cell r="A4799" t="str">
            <v>E3559 (GIF) Poles, Snoqualmie 2</v>
          </cell>
          <cell r="B4799" t="str">
            <v>E3559 (GIF) Poles, Snoqualmie 2-10</v>
          </cell>
          <cell r="C4799" t="str">
            <v>403E</v>
          </cell>
          <cell r="E4799">
            <v>43404</v>
          </cell>
          <cell r="F4799">
            <v>236934.54</v>
          </cell>
          <cell r="G4799">
            <v>3.0900000000000004E-2</v>
          </cell>
          <cell r="H4799">
            <v>610.1</v>
          </cell>
          <cell r="I4799">
            <v>236934.54</v>
          </cell>
          <cell r="J4799">
            <v>3.0900000000000004E-2</v>
          </cell>
          <cell r="K4799">
            <v>610.10644050000008</v>
          </cell>
          <cell r="L4799">
            <v>0.01</v>
          </cell>
        </row>
        <row r="4800">
          <cell r="A4800" t="str">
            <v>E3559 (GIF) Poles, Snoqualmie 2</v>
          </cell>
          <cell r="B4800" t="str">
            <v>E3559 (GIF) Poles, Snoqualmie 2-11</v>
          </cell>
          <cell r="C4800" t="str">
            <v>403E</v>
          </cell>
          <cell r="E4800">
            <v>43434</v>
          </cell>
          <cell r="F4800">
            <v>236934.54</v>
          </cell>
          <cell r="G4800">
            <v>3.0900000000000004E-2</v>
          </cell>
          <cell r="H4800">
            <v>610.1</v>
          </cell>
          <cell r="I4800">
            <v>236934.54</v>
          </cell>
          <cell r="J4800">
            <v>3.0900000000000004E-2</v>
          </cell>
          <cell r="K4800">
            <v>610.10644050000008</v>
          </cell>
          <cell r="L4800">
            <v>0.01</v>
          </cell>
        </row>
        <row r="4801">
          <cell r="A4801" t="str">
            <v>E3559 (GIF) Poles, Snoqualmie 2</v>
          </cell>
          <cell r="B4801" t="str">
            <v>E3559 (GIF) Poles, Snoqualmie 2-12</v>
          </cell>
          <cell r="C4801" t="str">
            <v>403E</v>
          </cell>
          <cell r="E4801">
            <v>43465</v>
          </cell>
          <cell r="F4801">
            <v>236934.54</v>
          </cell>
          <cell r="G4801">
            <v>3.0900000000000004E-2</v>
          </cell>
          <cell r="H4801">
            <v>610.1</v>
          </cell>
          <cell r="I4801">
            <v>236934.54</v>
          </cell>
          <cell r="J4801">
            <v>3.0900000000000004E-2</v>
          </cell>
          <cell r="K4801">
            <v>610.10644050000008</v>
          </cell>
          <cell r="L4801">
            <v>0.01</v>
          </cell>
        </row>
        <row r="4802">
          <cell r="A4802" t="str">
            <v>E3559 (GIF) Poles, Snoqualmie 2 Total</v>
          </cell>
          <cell r="C4802" t="str">
            <v>ETSM</v>
          </cell>
          <cell r="E4802" t="str">
            <v>Total</v>
          </cell>
          <cell r="F4802"/>
          <cell r="G4802"/>
          <cell r="H4802">
            <v>7321.2000000000016</v>
          </cell>
          <cell r="I4802"/>
          <cell r="J4802">
            <v>0</v>
          </cell>
          <cell r="K4802">
            <v>7321.2772859999995</v>
          </cell>
          <cell r="L4802">
            <v>0.08</v>
          </cell>
        </row>
        <row r="4803">
          <cell r="A4803" t="str">
            <v>E3559 (GIF) Poles, Sumas</v>
          </cell>
          <cell r="B4803" t="str">
            <v>E3559 (GIF) Poles, Sumas-1</v>
          </cell>
          <cell r="C4803" t="str">
            <v>403E</v>
          </cell>
          <cell r="E4803">
            <v>43131</v>
          </cell>
          <cell r="F4803">
            <v>62500</v>
          </cell>
          <cell r="G4803">
            <v>3.0900000000000004E-2</v>
          </cell>
          <cell r="H4803">
            <v>160.93</v>
          </cell>
          <cell r="I4803">
            <v>62500</v>
          </cell>
          <cell r="J4803">
            <v>3.0900000000000004E-2</v>
          </cell>
          <cell r="K4803">
            <v>160.93750000000003</v>
          </cell>
          <cell r="L4803">
            <v>0.01</v>
          </cell>
        </row>
        <row r="4804">
          <cell r="A4804" t="str">
            <v>E3559 (GIF) Poles, Sumas</v>
          </cell>
          <cell r="B4804" t="str">
            <v>E3559 (GIF) Poles, Sumas-2</v>
          </cell>
          <cell r="C4804" t="str">
            <v>403E</v>
          </cell>
          <cell r="E4804">
            <v>43159</v>
          </cell>
          <cell r="F4804">
            <v>62500</v>
          </cell>
          <cell r="G4804">
            <v>3.0900000000000004E-2</v>
          </cell>
          <cell r="H4804">
            <v>160.93</v>
          </cell>
          <cell r="I4804">
            <v>62500</v>
          </cell>
          <cell r="J4804">
            <v>3.0900000000000004E-2</v>
          </cell>
          <cell r="K4804">
            <v>160.93750000000003</v>
          </cell>
          <cell r="L4804">
            <v>0.01</v>
          </cell>
        </row>
        <row r="4805">
          <cell r="A4805" t="str">
            <v>E3559 (GIF) Poles, Sumas</v>
          </cell>
          <cell r="B4805" t="str">
            <v>E3559 (GIF) Poles, Sumas-3</v>
          </cell>
          <cell r="C4805" t="str">
            <v>403E</v>
          </cell>
          <cell r="E4805">
            <v>43190</v>
          </cell>
          <cell r="F4805">
            <v>62500</v>
          </cell>
          <cell r="G4805">
            <v>3.0900000000000004E-2</v>
          </cell>
          <cell r="H4805">
            <v>160.93</v>
          </cell>
          <cell r="I4805">
            <v>62500</v>
          </cell>
          <cell r="J4805">
            <v>3.0900000000000004E-2</v>
          </cell>
          <cell r="K4805">
            <v>160.93750000000003</v>
          </cell>
          <cell r="L4805">
            <v>0.01</v>
          </cell>
        </row>
        <row r="4806">
          <cell r="A4806" t="str">
            <v>E3559 (GIF) Poles, Sumas</v>
          </cell>
          <cell r="B4806" t="str">
            <v>E3559 (GIF) Poles, Sumas-4</v>
          </cell>
          <cell r="C4806" t="str">
            <v>403E</v>
          </cell>
          <cell r="E4806">
            <v>43220</v>
          </cell>
          <cell r="F4806">
            <v>62500</v>
          </cell>
          <cell r="G4806">
            <v>3.0900000000000004E-2</v>
          </cell>
          <cell r="H4806">
            <v>160.93</v>
          </cell>
          <cell r="I4806">
            <v>62500</v>
          </cell>
          <cell r="J4806">
            <v>3.0900000000000004E-2</v>
          </cell>
          <cell r="K4806">
            <v>160.93750000000003</v>
          </cell>
          <cell r="L4806">
            <v>0.01</v>
          </cell>
        </row>
        <row r="4807">
          <cell r="A4807" t="str">
            <v>E3559 (GIF) Poles, Sumas</v>
          </cell>
          <cell r="B4807" t="str">
            <v>E3559 (GIF) Poles, Sumas-5</v>
          </cell>
          <cell r="C4807" t="str">
            <v>403E</v>
          </cell>
          <cell r="E4807">
            <v>43251</v>
          </cell>
          <cell r="F4807">
            <v>62500</v>
          </cell>
          <cell r="G4807">
            <v>3.0900000000000004E-2</v>
          </cell>
          <cell r="H4807">
            <v>160.93</v>
          </cell>
          <cell r="I4807">
            <v>62500</v>
          </cell>
          <cell r="J4807">
            <v>3.0900000000000004E-2</v>
          </cell>
          <cell r="K4807">
            <v>160.93750000000003</v>
          </cell>
          <cell r="L4807">
            <v>0.01</v>
          </cell>
        </row>
        <row r="4808">
          <cell r="A4808" t="str">
            <v>E3559 (GIF) Poles, Sumas</v>
          </cell>
          <cell r="B4808" t="str">
            <v>E3559 (GIF) Poles, Sumas-6</v>
          </cell>
          <cell r="C4808" t="str">
            <v>403E</v>
          </cell>
          <cell r="E4808">
            <v>43281</v>
          </cell>
          <cell r="F4808">
            <v>62500</v>
          </cell>
          <cell r="G4808">
            <v>3.0900000000000004E-2</v>
          </cell>
          <cell r="H4808">
            <v>160.93</v>
          </cell>
          <cell r="I4808">
            <v>62500</v>
          </cell>
          <cell r="J4808">
            <v>3.0900000000000004E-2</v>
          </cell>
          <cell r="K4808">
            <v>160.93750000000003</v>
          </cell>
          <cell r="L4808">
            <v>0.01</v>
          </cell>
        </row>
        <row r="4809">
          <cell r="A4809" t="str">
            <v>E3559 (GIF) Poles, Sumas</v>
          </cell>
          <cell r="B4809" t="str">
            <v>E3559 (GIF) Poles, Sumas-7</v>
          </cell>
          <cell r="C4809" t="str">
            <v>403E</v>
          </cell>
          <cell r="E4809">
            <v>43312</v>
          </cell>
          <cell r="F4809">
            <v>62500</v>
          </cell>
          <cell r="G4809">
            <v>3.0900000000000004E-2</v>
          </cell>
          <cell r="H4809">
            <v>160.93</v>
          </cell>
          <cell r="I4809">
            <v>62500</v>
          </cell>
          <cell r="J4809">
            <v>3.0900000000000004E-2</v>
          </cell>
          <cell r="K4809">
            <v>160.93750000000003</v>
          </cell>
          <cell r="L4809">
            <v>0.01</v>
          </cell>
        </row>
        <row r="4810">
          <cell r="A4810" t="str">
            <v>E3559 (GIF) Poles, Sumas</v>
          </cell>
          <cell r="B4810" t="str">
            <v>E3559 (GIF) Poles, Sumas-8</v>
          </cell>
          <cell r="C4810" t="str">
            <v>403E</v>
          </cell>
          <cell r="E4810">
            <v>43343</v>
          </cell>
          <cell r="F4810">
            <v>62500</v>
          </cell>
          <cell r="G4810">
            <v>3.0900000000000004E-2</v>
          </cell>
          <cell r="H4810">
            <v>160.93</v>
          </cell>
          <cell r="I4810">
            <v>62500</v>
          </cell>
          <cell r="J4810">
            <v>3.0900000000000004E-2</v>
          </cell>
          <cell r="K4810">
            <v>160.93750000000003</v>
          </cell>
          <cell r="L4810">
            <v>0.01</v>
          </cell>
        </row>
        <row r="4811">
          <cell r="A4811" t="str">
            <v>E3559 (GIF) Poles, Sumas</v>
          </cell>
          <cell r="B4811" t="str">
            <v>E3559 (GIF) Poles, Sumas-9</v>
          </cell>
          <cell r="C4811" t="str">
            <v>403E</v>
          </cell>
          <cell r="E4811">
            <v>43373</v>
          </cell>
          <cell r="F4811">
            <v>62500</v>
          </cell>
          <cell r="G4811">
            <v>3.0900000000000004E-2</v>
          </cell>
          <cell r="H4811">
            <v>160.93</v>
          </cell>
          <cell r="I4811">
            <v>62500</v>
          </cell>
          <cell r="J4811">
            <v>3.0900000000000004E-2</v>
          </cell>
          <cell r="K4811">
            <v>160.93750000000003</v>
          </cell>
          <cell r="L4811">
            <v>0.01</v>
          </cell>
        </row>
        <row r="4812">
          <cell r="A4812" t="str">
            <v>E3559 (GIF) Poles, Sumas</v>
          </cell>
          <cell r="B4812" t="str">
            <v>E3559 (GIF) Poles, Sumas-10</v>
          </cell>
          <cell r="C4812" t="str">
            <v>403E</v>
          </cell>
          <cell r="E4812">
            <v>43404</v>
          </cell>
          <cell r="F4812">
            <v>62500</v>
          </cell>
          <cell r="G4812">
            <v>3.0900000000000004E-2</v>
          </cell>
          <cell r="H4812">
            <v>160.93</v>
          </cell>
          <cell r="I4812">
            <v>62500</v>
          </cell>
          <cell r="J4812">
            <v>3.0900000000000004E-2</v>
          </cell>
          <cell r="K4812">
            <v>160.93750000000003</v>
          </cell>
          <cell r="L4812">
            <v>0.01</v>
          </cell>
        </row>
        <row r="4813">
          <cell r="A4813" t="str">
            <v>E3559 (GIF) Poles, Sumas</v>
          </cell>
          <cell r="B4813" t="str">
            <v>E3559 (GIF) Poles, Sumas-11</v>
          </cell>
          <cell r="C4813" t="str">
            <v>403E</v>
          </cell>
          <cell r="E4813">
            <v>43434</v>
          </cell>
          <cell r="F4813">
            <v>62500</v>
          </cell>
          <cell r="G4813">
            <v>3.0900000000000004E-2</v>
          </cell>
          <cell r="H4813">
            <v>160.93</v>
          </cell>
          <cell r="I4813">
            <v>62500</v>
          </cell>
          <cell r="J4813">
            <v>3.0900000000000004E-2</v>
          </cell>
          <cell r="K4813">
            <v>160.93750000000003</v>
          </cell>
          <cell r="L4813">
            <v>0.01</v>
          </cell>
        </row>
        <row r="4814">
          <cell r="A4814" t="str">
            <v>E3559 (GIF) Poles, Sumas</v>
          </cell>
          <cell r="B4814" t="str">
            <v>E3559 (GIF) Poles, Sumas-12</v>
          </cell>
          <cell r="C4814" t="str">
            <v>403E</v>
          </cell>
          <cell r="E4814">
            <v>43465</v>
          </cell>
          <cell r="F4814">
            <v>62500</v>
          </cell>
          <cell r="G4814">
            <v>3.0900000000000004E-2</v>
          </cell>
          <cell r="H4814">
            <v>160.93</v>
          </cell>
          <cell r="I4814">
            <v>62500</v>
          </cell>
          <cell r="J4814">
            <v>3.0900000000000004E-2</v>
          </cell>
          <cell r="K4814">
            <v>160.93750000000003</v>
          </cell>
          <cell r="L4814">
            <v>0.01</v>
          </cell>
        </row>
        <row r="4815">
          <cell r="A4815" t="str">
            <v>E3559 (GIF) Poles, Sumas Total</v>
          </cell>
          <cell r="C4815" t="str">
            <v>ETSM</v>
          </cell>
          <cell r="E4815" t="str">
            <v>Total</v>
          </cell>
          <cell r="F4815"/>
          <cell r="G4815"/>
          <cell r="H4815">
            <v>1931.1600000000005</v>
          </cell>
          <cell r="I4815"/>
          <cell r="J4815">
            <v>0</v>
          </cell>
          <cell r="K4815">
            <v>1931.2500000000002</v>
          </cell>
          <cell r="L4815">
            <v>0.09</v>
          </cell>
        </row>
        <row r="4816">
          <cell r="A4816" t="str">
            <v>E3559 (GIF) Poles, TLN-HPK@plant</v>
          </cell>
          <cell r="B4816" t="str">
            <v>E3559 (GIF) Poles, TLN-HPK@plant-1</v>
          </cell>
          <cell r="C4816" t="str">
            <v>403E</v>
          </cell>
          <cell r="E4816">
            <v>43131</v>
          </cell>
          <cell r="F4816">
            <v>89222.27</v>
          </cell>
          <cell r="G4816">
            <v>3.0900000000000004E-2</v>
          </cell>
          <cell r="H4816">
            <v>229.75</v>
          </cell>
          <cell r="I4816">
            <v>89222.27</v>
          </cell>
          <cell r="J4816">
            <v>3.0900000000000004E-2</v>
          </cell>
          <cell r="K4816">
            <v>229.74734525000005</v>
          </cell>
          <cell r="L4816">
            <v>0</v>
          </cell>
        </row>
        <row r="4817">
          <cell r="A4817" t="str">
            <v>E3559 (GIF) Poles, TLN-HPK@plant</v>
          </cell>
          <cell r="B4817" t="str">
            <v>E3559 (GIF) Poles, TLN-HPK@plant-2</v>
          </cell>
          <cell r="C4817" t="str">
            <v>403E</v>
          </cell>
          <cell r="E4817">
            <v>43159</v>
          </cell>
          <cell r="F4817">
            <v>89222.27</v>
          </cell>
          <cell r="G4817">
            <v>3.0900000000000004E-2</v>
          </cell>
          <cell r="H4817">
            <v>229.75</v>
          </cell>
          <cell r="I4817">
            <v>89222.27</v>
          </cell>
          <cell r="J4817">
            <v>3.0900000000000004E-2</v>
          </cell>
          <cell r="K4817">
            <v>229.74734525000005</v>
          </cell>
          <cell r="L4817">
            <v>0</v>
          </cell>
        </row>
        <row r="4818">
          <cell r="A4818" t="str">
            <v>E3559 (GIF) Poles, TLN-HPK@plant</v>
          </cell>
          <cell r="B4818" t="str">
            <v>E3559 (GIF) Poles, TLN-HPK@plant-3</v>
          </cell>
          <cell r="C4818" t="str">
            <v>403E</v>
          </cell>
          <cell r="E4818">
            <v>43190</v>
          </cell>
          <cell r="F4818">
            <v>89222.27</v>
          </cell>
          <cell r="G4818">
            <v>3.0900000000000004E-2</v>
          </cell>
          <cell r="H4818">
            <v>229.75</v>
          </cell>
          <cell r="I4818">
            <v>89222.27</v>
          </cell>
          <cell r="J4818">
            <v>3.0900000000000004E-2</v>
          </cell>
          <cell r="K4818">
            <v>229.74734525000005</v>
          </cell>
          <cell r="L4818">
            <v>0</v>
          </cell>
        </row>
        <row r="4819">
          <cell r="A4819" t="str">
            <v>E3559 (GIF) Poles, TLN-HPK@plant</v>
          </cell>
          <cell r="B4819" t="str">
            <v>E3559 (GIF) Poles, TLN-HPK@plant-4</v>
          </cell>
          <cell r="C4819" t="str">
            <v>403E</v>
          </cell>
          <cell r="E4819">
            <v>43220</v>
          </cell>
          <cell r="F4819">
            <v>89222.27</v>
          </cell>
          <cell r="G4819">
            <v>3.0900000000000004E-2</v>
          </cell>
          <cell r="H4819">
            <v>229.75</v>
          </cell>
          <cell r="I4819">
            <v>89222.27</v>
          </cell>
          <cell r="J4819">
            <v>3.0900000000000004E-2</v>
          </cell>
          <cell r="K4819">
            <v>229.74734525000005</v>
          </cell>
          <cell r="L4819">
            <v>0</v>
          </cell>
        </row>
        <row r="4820">
          <cell r="A4820" t="str">
            <v>E3559 (GIF) Poles, TLN-HPK@plant</v>
          </cell>
          <cell r="B4820" t="str">
            <v>E3559 (GIF) Poles, TLN-HPK@plant-5</v>
          </cell>
          <cell r="C4820" t="str">
            <v>403E</v>
          </cell>
          <cell r="E4820">
            <v>43251</v>
          </cell>
          <cell r="F4820">
            <v>89222.27</v>
          </cell>
          <cell r="G4820">
            <v>3.0900000000000004E-2</v>
          </cell>
          <cell r="H4820">
            <v>229.75</v>
          </cell>
          <cell r="I4820">
            <v>89222.27</v>
          </cell>
          <cell r="J4820">
            <v>3.0900000000000004E-2</v>
          </cell>
          <cell r="K4820">
            <v>229.74734525000005</v>
          </cell>
          <cell r="L4820">
            <v>0</v>
          </cell>
        </row>
        <row r="4821">
          <cell r="A4821" t="str">
            <v>E3559 (GIF) Poles, TLN-HPK@plant</v>
          </cell>
          <cell r="B4821" t="str">
            <v>E3559 (GIF) Poles, TLN-HPK@plant-6</v>
          </cell>
          <cell r="C4821" t="str">
            <v>403E</v>
          </cell>
          <cell r="E4821">
            <v>43281</v>
          </cell>
          <cell r="F4821">
            <v>89222.27</v>
          </cell>
          <cell r="G4821">
            <v>3.0900000000000004E-2</v>
          </cell>
          <cell r="H4821">
            <v>229.75</v>
          </cell>
          <cell r="I4821">
            <v>89222.27</v>
          </cell>
          <cell r="J4821">
            <v>3.0900000000000004E-2</v>
          </cell>
          <cell r="K4821">
            <v>229.74734525000005</v>
          </cell>
          <cell r="L4821">
            <v>0</v>
          </cell>
        </row>
        <row r="4822">
          <cell r="A4822" t="str">
            <v>E3559 (GIF) Poles, TLN-HPK@plant</v>
          </cell>
          <cell r="B4822" t="str">
            <v>E3559 (GIF) Poles, TLN-HPK@plant-7</v>
          </cell>
          <cell r="C4822" t="str">
            <v>403E</v>
          </cell>
          <cell r="E4822">
            <v>43312</v>
          </cell>
          <cell r="F4822">
            <v>89222.27</v>
          </cell>
          <cell r="G4822">
            <v>3.0900000000000004E-2</v>
          </cell>
          <cell r="H4822">
            <v>229.75</v>
          </cell>
          <cell r="I4822">
            <v>89222.27</v>
          </cell>
          <cell r="J4822">
            <v>3.0900000000000004E-2</v>
          </cell>
          <cell r="K4822">
            <v>229.74734525000005</v>
          </cell>
          <cell r="L4822">
            <v>0</v>
          </cell>
        </row>
        <row r="4823">
          <cell r="A4823" t="str">
            <v>E3559 (GIF) Poles, TLN-HPK@plant</v>
          </cell>
          <cell r="B4823" t="str">
            <v>E3559 (GIF) Poles, TLN-HPK@plant-8</v>
          </cell>
          <cell r="C4823" t="str">
            <v>403E</v>
          </cell>
          <cell r="E4823">
            <v>43343</v>
          </cell>
          <cell r="F4823">
            <v>89222.27</v>
          </cell>
          <cell r="G4823">
            <v>3.0900000000000004E-2</v>
          </cell>
          <cell r="H4823">
            <v>229.75</v>
          </cell>
          <cell r="I4823">
            <v>89222.27</v>
          </cell>
          <cell r="J4823">
            <v>3.0900000000000004E-2</v>
          </cell>
          <cell r="K4823">
            <v>229.74734525000005</v>
          </cell>
          <cell r="L4823">
            <v>0</v>
          </cell>
        </row>
        <row r="4824">
          <cell r="A4824" t="str">
            <v>E3559 (GIF) Poles, TLN-HPK@plant</v>
          </cell>
          <cell r="B4824" t="str">
            <v>E3559 (GIF) Poles, TLN-HPK@plant-9</v>
          </cell>
          <cell r="C4824" t="str">
            <v>403E</v>
          </cell>
          <cell r="E4824">
            <v>43373</v>
          </cell>
          <cell r="F4824">
            <v>89222.27</v>
          </cell>
          <cell r="G4824">
            <v>3.0900000000000004E-2</v>
          </cell>
          <cell r="H4824">
            <v>229.75</v>
          </cell>
          <cell r="I4824">
            <v>89222.27</v>
          </cell>
          <cell r="J4824">
            <v>3.0900000000000004E-2</v>
          </cell>
          <cell r="K4824">
            <v>229.74734525000005</v>
          </cell>
          <cell r="L4824">
            <v>0</v>
          </cell>
        </row>
        <row r="4825">
          <cell r="A4825" t="str">
            <v>E3559 (GIF) Poles, TLN-HPK@plant</v>
          </cell>
          <cell r="B4825" t="str">
            <v>E3559 (GIF) Poles, TLN-HPK@plant-10</v>
          </cell>
          <cell r="C4825" t="str">
            <v>403E</v>
          </cell>
          <cell r="E4825">
            <v>43404</v>
          </cell>
          <cell r="F4825">
            <v>89222.27</v>
          </cell>
          <cell r="G4825">
            <v>3.0900000000000004E-2</v>
          </cell>
          <cell r="H4825">
            <v>229.75</v>
          </cell>
          <cell r="I4825">
            <v>89222.27</v>
          </cell>
          <cell r="J4825">
            <v>3.0900000000000004E-2</v>
          </cell>
          <cell r="K4825">
            <v>229.74734525000005</v>
          </cell>
          <cell r="L4825">
            <v>0</v>
          </cell>
        </row>
        <row r="4826">
          <cell r="A4826" t="str">
            <v>E3559 (GIF) Poles, TLN-HPK@plant</v>
          </cell>
          <cell r="B4826" t="str">
            <v>E3559 (GIF) Poles, TLN-HPK@plant-11</v>
          </cell>
          <cell r="C4826" t="str">
            <v>403E</v>
          </cell>
          <cell r="E4826">
            <v>43434</v>
          </cell>
          <cell r="F4826">
            <v>89222.27</v>
          </cell>
          <cell r="G4826">
            <v>3.0900000000000004E-2</v>
          </cell>
          <cell r="H4826">
            <v>229.75</v>
          </cell>
          <cell r="I4826">
            <v>89222.27</v>
          </cell>
          <cell r="J4826">
            <v>3.0900000000000004E-2</v>
          </cell>
          <cell r="K4826">
            <v>229.74734525000005</v>
          </cell>
          <cell r="L4826">
            <v>0</v>
          </cell>
        </row>
        <row r="4827">
          <cell r="A4827" t="str">
            <v>E3559 (GIF) Poles, TLN-HPK@plant</v>
          </cell>
          <cell r="B4827" t="str">
            <v>E3559 (GIF) Poles, TLN-HPK@plant-12</v>
          </cell>
          <cell r="C4827" t="str">
            <v>403E</v>
          </cell>
          <cell r="E4827">
            <v>43465</v>
          </cell>
          <cell r="F4827">
            <v>89222.27</v>
          </cell>
          <cell r="G4827">
            <v>3.0900000000000004E-2</v>
          </cell>
          <cell r="H4827">
            <v>229.75</v>
          </cell>
          <cell r="I4827">
            <v>89222.27</v>
          </cell>
          <cell r="J4827">
            <v>3.0900000000000004E-2</v>
          </cell>
          <cell r="K4827">
            <v>229.74734525000005</v>
          </cell>
          <cell r="L4827">
            <v>0</v>
          </cell>
        </row>
        <row r="4828">
          <cell r="A4828" t="str">
            <v>E3559 (GIF) Poles, TLN-HPK@plant Total</v>
          </cell>
          <cell r="C4828" t="str">
            <v>ETSM</v>
          </cell>
          <cell r="E4828" t="str">
            <v>Total</v>
          </cell>
          <cell r="F4828"/>
          <cell r="G4828"/>
          <cell r="H4828">
            <v>2757</v>
          </cell>
          <cell r="I4828"/>
          <cell r="J4828">
            <v>0</v>
          </cell>
          <cell r="K4828">
            <v>2756.9681430000001</v>
          </cell>
          <cell r="L4828">
            <v>-0.03</v>
          </cell>
        </row>
        <row r="4829">
          <cell r="A4829" t="str">
            <v>E3559 (GIF) Poles, Upper Baker</v>
          </cell>
          <cell r="B4829" t="str">
            <v>E3559 (GIF) Poles, Upper Baker-1</v>
          </cell>
          <cell r="C4829" t="str">
            <v>403E</v>
          </cell>
          <cell r="E4829">
            <v>43131</v>
          </cell>
          <cell r="F4829">
            <v>151699.76999999999</v>
          </cell>
          <cell r="G4829">
            <v>3.0900000000000004E-2</v>
          </cell>
          <cell r="H4829">
            <v>390.63</v>
          </cell>
          <cell r="I4829">
            <v>151699.76999999999</v>
          </cell>
          <cell r="J4829">
            <v>3.0900000000000004E-2</v>
          </cell>
          <cell r="K4829">
            <v>390.62690775000004</v>
          </cell>
          <cell r="L4829">
            <v>0</v>
          </cell>
        </row>
        <row r="4830">
          <cell r="A4830" t="str">
            <v>E3559 (GIF) Poles, Upper Baker</v>
          </cell>
          <cell r="B4830" t="str">
            <v>E3559 (GIF) Poles, Upper Baker-2</v>
          </cell>
          <cell r="C4830" t="str">
            <v>403E</v>
          </cell>
          <cell r="E4830">
            <v>43159</v>
          </cell>
          <cell r="F4830">
            <v>151699.76999999999</v>
          </cell>
          <cell r="G4830">
            <v>3.0900000000000004E-2</v>
          </cell>
          <cell r="H4830">
            <v>390.63</v>
          </cell>
          <cell r="I4830">
            <v>151699.76999999999</v>
          </cell>
          <cell r="J4830">
            <v>3.0900000000000004E-2</v>
          </cell>
          <cell r="K4830">
            <v>390.62690775000004</v>
          </cell>
          <cell r="L4830">
            <v>0</v>
          </cell>
        </row>
        <row r="4831">
          <cell r="A4831" t="str">
            <v>E3559 (GIF) Poles, Upper Baker</v>
          </cell>
          <cell r="B4831" t="str">
            <v>E3559 (GIF) Poles, Upper Baker-3</v>
          </cell>
          <cell r="C4831" t="str">
            <v>403E</v>
          </cell>
          <cell r="E4831">
            <v>43190</v>
          </cell>
          <cell r="F4831">
            <v>151699.76999999999</v>
          </cell>
          <cell r="G4831">
            <v>3.0900000000000004E-2</v>
          </cell>
          <cell r="H4831">
            <v>390.63</v>
          </cell>
          <cell r="I4831">
            <v>151699.76999999999</v>
          </cell>
          <cell r="J4831">
            <v>3.0900000000000004E-2</v>
          </cell>
          <cell r="K4831">
            <v>390.62690775000004</v>
          </cell>
          <cell r="L4831">
            <v>0</v>
          </cell>
        </row>
        <row r="4832">
          <cell r="A4832" t="str">
            <v>E3559 (GIF) Poles, Upper Baker</v>
          </cell>
          <cell r="B4832" t="str">
            <v>E3559 (GIF) Poles, Upper Baker-4</v>
          </cell>
          <cell r="C4832" t="str">
            <v>403E</v>
          </cell>
          <cell r="E4832">
            <v>43220</v>
          </cell>
          <cell r="F4832">
            <v>151699.76999999999</v>
          </cell>
          <cell r="G4832">
            <v>3.0900000000000004E-2</v>
          </cell>
          <cell r="H4832">
            <v>390.63</v>
          </cell>
          <cell r="I4832">
            <v>151699.76999999999</v>
          </cell>
          <cell r="J4832">
            <v>3.0900000000000004E-2</v>
          </cell>
          <cell r="K4832">
            <v>390.62690775000004</v>
          </cell>
          <cell r="L4832">
            <v>0</v>
          </cell>
        </row>
        <row r="4833">
          <cell r="A4833" t="str">
            <v>E3559 (GIF) Poles, Upper Baker</v>
          </cell>
          <cell r="B4833" t="str">
            <v>E3559 (GIF) Poles, Upper Baker-5</v>
          </cell>
          <cell r="C4833" t="str">
            <v>403E</v>
          </cell>
          <cell r="E4833">
            <v>43251</v>
          </cell>
          <cell r="F4833">
            <v>151699.76999999999</v>
          </cell>
          <cell r="G4833">
            <v>3.0900000000000004E-2</v>
          </cell>
          <cell r="H4833">
            <v>390.63</v>
          </cell>
          <cell r="I4833">
            <v>151699.76999999999</v>
          </cell>
          <cell r="J4833">
            <v>3.0900000000000004E-2</v>
          </cell>
          <cell r="K4833">
            <v>390.62690775000004</v>
          </cell>
          <cell r="L4833">
            <v>0</v>
          </cell>
        </row>
        <row r="4834">
          <cell r="A4834" t="str">
            <v>E3559 (GIF) Poles, Upper Baker</v>
          </cell>
          <cell r="B4834" t="str">
            <v>E3559 (GIF) Poles, Upper Baker-6</v>
          </cell>
          <cell r="C4834" t="str">
            <v>403E</v>
          </cell>
          <cell r="E4834">
            <v>43281</v>
          </cell>
          <cell r="F4834">
            <v>151699.76999999999</v>
          </cell>
          <cell r="G4834">
            <v>3.0900000000000004E-2</v>
          </cell>
          <cell r="H4834">
            <v>390.63</v>
          </cell>
          <cell r="I4834">
            <v>151699.76999999999</v>
          </cell>
          <cell r="J4834">
            <v>3.0900000000000004E-2</v>
          </cell>
          <cell r="K4834">
            <v>390.62690775000004</v>
          </cell>
          <cell r="L4834">
            <v>0</v>
          </cell>
        </row>
        <row r="4835">
          <cell r="A4835" t="str">
            <v>E3559 (GIF) Poles, Upper Baker</v>
          </cell>
          <cell r="B4835" t="str">
            <v>E3559 (GIF) Poles, Upper Baker-7</v>
          </cell>
          <cell r="C4835" t="str">
            <v>403E</v>
          </cell>
          <cell r="E4835">
            <v>43312</v>
          </cell>
          <cell r="F4835">
            <v>151699.76999999999</v>
          </cell>
          <cell r="G4835">
            <v>3.0900000000000004E-2</v>
          </cell>
          <cell r="H4835">
            <v>390.63</v>
          </cell>
          <cell r="I4835">
            <v>151699.76999999999</v>
          </cell>
          <cell r="J4835">
            <v>3.0900000000000004E-2</v>
          </cell>
          <cell r="K4835">
            <v>390.62690775000004</v>
          </cell>
          <cell r="L4835">
            <v>0</v>
          </cell>
        </row>
        <row r="4836">
          <cell r="A4836" t="str">
            <v>E3559 (GIF) Poles, Upper Baker</v>
          </cell>
          <cell r="B4836" t="str">
            <v>E3559 (GIF) Poles, Upper Baker-8</v>
          </cell>
          <cell r="C4836" t="str">
            <v>403E</v>
          </cell>
          <cell r="E4836">
            <v>43343</v>
          </cell>
          <cell r="F4836">
            <v>151699.76999999999</v>
          </cell>
          <cell r="G4836">
            <v>3.0900000000000004E-2</v>
          </cell>
          <cell r="H4836">
            <v>390.63</v>
          </cell>
          <cell r="I4836">
            <v>151699.76999999999</v>
          </cell>
          <cell r="J4836">
            <v>3.0900000000000004E-2</v>
          </cell>
          <cell r="K4836">
            <v>390.62690775000004</v>
          </cell>
          <cell r="L4836">
            <v>0</v>
          </cell>
        </row>
        <row r="4837">
          <cell r="A4837" t="str">
            <v>E3559 (GIF) Poles, Upper Baker</v>
          </cell>
          <cell r="B4837" t="str">
            <v>E3559 (GIF) Poles, Upper Baker-9</v>
          </cell>
          <cell r="C4837" t="str">
            <v>403E</v>
          </cell>
          <cell r="E4837">
            <v>43373</v>
          </cell>
          <cell r="F4837">
            <v>151699.76999999999</v>
          </cell>
          <cell r="G4837">
            <v>3.0900000000000004E-2</v>
          </cell>
          <cell r="H4837">
            <v>390.63</v>
          </cell>
          <cell r="I4837">
            <v>151699.76999999999</v>
          </cell>
          <cell r="J4837">
            <v>3.0900000000000004E-2</v>
          </cell>
          <cell r="K4837">
            <v>390.62690775000004</v>
          </cell>
          <cell r="L4837">
            <v>0</v>
          </cell>
        </row>
        <row r="4838">
          <cell r="A4838" t="str">
            <v>E3559 (GIF) Poles, Upper Baker</v>
          </cell>
          <cell r="B4838" t="str">
            <v>E3559 (GIF) Poles, Upper Baker-10</v>
          </cell>
          <cell r="C4838" t="str">
            <v>403E</v>
          </cell>
          <cell r="E4838">
            <v>43404</v>
          </cell>
          <cell r="F4838">
            <v>151699.76999999999</v>
          </cell>
          <cell r="G4838">
            <v>3.0900000000000004E-2</v>
          </cell>
          <cell r="H4838">
            <v>390.63</v>
          </cell>
          <cell r="I4838">
            <v>151699.76999999999</v>
          </cell>
          <cell r="J4838">
            <v>3.0900000000000004E-2</v>
          </cell>
          <cell r="K4838">
            <v>390.62690775000004</v>
          </cell>
          <cell r="L4838">
            <v>0</v>
          </cell>
        </row>
        <row r="4839">
          <cell r="A4839" t="str">
            <v>E3559 (GIF) Poles, Upper Baker</v>
          </cell>
          <cell r="B4839" t="str">
            <v>E3559 (GIF) Poles, Upper Baker-11</v>
          </cell>
          <cell r="C4839" t="str">
            <v>403E</v>
          </cell>
          <cell r="E4839">
            <v>43434</v>
          </cell>
          <cell r="F4839">
            <v>151699.76999999999</v>
          </cell>
          <cell r="G4839">
            <v>3.0900000000000004E-2</v>
          </cell>
          <cell r="H4839">
            <v>390.63</v>
          </cell>
          <cell r="I4839">
            <v>151699.76999999999</v>
          </cell>
          <cell r="J4839">
            <v>3.0900000000000004E-2</v>
          </cell>
          <cell r="K4839">
            <v>390.62690775000004</v>
          </cell>
          <cell r="L4839">
            <v>0</v>
          </cell>
        </row>
        <row r="4840">
          <cell r="A4840" t="str">
            <v>E3559 (GIF) Poles, Upper Baker</v>
          </cell>
          <cell r="B4840" t="str">
            <v>E3559 (GIF) Poles, Upper Baker-12</v>
          </cell>
          <cell r="C4840" t="str">
            <v>403E</v>
          </cell>
          <cell r="E4840">
            <v>43465</v>
          </cell>
          <cell r="F4840">
            <v>151699.76999999999</v>
          </cell>
          <cell r="G4840">
            <v>3.0900000000000004E-2</v>
          </cell>
          <cell r="H4840">
            <v>390.63</v>
          </cell>
          <cell r="I4840">
            <v>151699.76999999999</v>
          </cell>
          <cell r="J4840">
            <v>3.0900000000000004E-2</v>
          </cell>
          <cell r="K4840">
            <v>390.62690775000004</v>
          </cell>
          <cell r="L4840">
            <v>0</v>
          </cell>
        </row>
        <row r="4841">
          <cell r="A4841" t="str">
            <v>E3559 (GIF) Poles, Upper Baker Total</v>
          </cell>
          <cell r="C4841" t="str">
            <v>ETSM</v>
          </cell>
          <cell r="E4841" t="str">
            <v>Total</v>
          </cell>
          <cell r="F4841"/>
          <cell r="G4841"/>
          <cell r="H4841">
            <v>4687.5600000000004</v>
          </cell>
          <cell r="I4841"/>
          <cell r="J4841">
            <v>0</v>
          </cell>
          <cell r="K4841">
            <v>4687.5228930000003</v>
          </cell>
          <cell r="L4841">
            <v>-0.04</v>
          </cell>
        </row>
        <row r="4842">
          <cell r="A4842" t="str">
            <v>E3559 (GIF) Poles, Wild Horse</v>
          </cell>
          <cell r="B4842" t="str">
            <v>E3559 (GIF) Poles, Wild Horse-1</v>
          </cell>
          <cell r="C4842" t="str">
            <v>403E</v>
          </cell>
          <cell r="E4842">
            <v>43131</v>
          </cell>
          <cell r="F4842">
            <v>1155954.05</v>
          </cell>
          <cell r="G4842">
            <v>3.0900000000000004E-2</v>
          </cell>
          <cell r="H4842">
            <v>2976.58</v>
          </cell>
          <cell r="I4842">
            <v>1155954.05</v>
          </cell>
          <cell r="J4842">
            <v>3.0900000000000004E-2</v>
          </cell>
          <cell r="K4842">
            <v>2976.5816787500007</v>
          </cell>
          <cell r="L4842">
            <v>0</v>
          </cell>
        </row>
        <row r="4843">
          <cell r="A4843" t="str">
            <v>E3559 (GIF) Poles, Wild Horse</v>
          </cell>
          <cell r="B4843" t="str">
            <v>E3559 (GIF) Poles, Wild Horse-2</v>
          </cell>
          <cell r="C4843" t="str">
            <v>403E</v>
          </cell>
          <cell r="E4843">
            <v>43159</v>
          </cell>
          <cell r="F4843">
            <v>1155954.05</v>
          </cell>
          <cell r="G4843">
            <v>3.0900000000000004E-2</v>
          </cell>
          <cell r="H4843">
            <v>2976.58</v>
          </cell>
          <cell r="I4843">
            <v>1155954.05</v>
          </cell>
          <cell r="J4843">
            <v>3.0900000000000004E-2</v>
          </cell>
          <cell r="K4843">
            <v>2976.5816787500007</v>
          </cell>
          <cell r="L4843">
            <v>0</v>
          </cell>
        </row>
        <row r="4844">
          <cell r="A4844" t="str">
            <v>E3559 (GIF) Poles, Wild Horse</v>
          </cell>
          <cell r="B4844" t="str">
            <v>E3559 (GIF) Poles, Wild Horse-3</v>
          </cell>
          <cell r="C4844" t="str">
            <v>403E</v>
          </cell>
          <cell r="E4844">
            <v>43190</v>
          </cell>
          <cell r="F4844">
            <v>1155954.05</v>
          </cell>
          <cell r="G4844">
            <v>3.0900000000000004E-2</v>
          </cell>
          <cell r="H4844">
            <v>2976.58</v>
          </cell>
          <cell r="I4844">
            <v>1155954.05</v>
          </cell>
          <cell r="J4844">
            <v>3.0900000000000004E-2</v>
          </cell>
          <cell r="K4844">
            <v>2976.5816787500007</v>
          </cell>
          <cell r="L4844">
            <v>0</v>
          </cell>
        </row>
        <row r="4845">
          <cell r="A4845" t="str">
            <v>E3559 (GIF) Poles, Wild Horse</v>
          </cell>
          <cell r="B4845" t="str">
            <v>E3559 (GIF) Poles, Wild Horse-4</v>
          </cell>
          <cell r="C4845" t="str">
            <v>403E</v>
          </cell>
          <cell r="E4845">
            <v>43220</v>
          </cell>
          <cell r="F4845">
            <v>1155954.05</v>
          </cell>
          <cell r="G4845">
            <v>3.0900000000000004E-2</v>
          </cell>
          <cell r="H4845">
            <v>2976.58</v>
          </cell>
          <cell r="I4845">
            <v>1155954.05</v>
          </cell>
          <cell r="J4845">
            <v>3.0900000000000004E-2</v>
          </cell>
          <cell r="K4845">
            <v>2976.5816787500007</v>
          </cell>
          <cell r="L4845">
            <v>0</v>
          </cell>
        </row>
        <row r="4846">
          <cell r="A4846" t="str">
            <v>E3559 (GIF) Poles, Wild Horse</v>
          </cell>
          <cell r="B4846" t="str">
            <v>E3559 (GIF) Poles, Wild Horse-5</v>
          </cell>
          <cell r="C4846" t="str">
            <v>403E</v>
          </cell>
          <cell r="E4846">
            <v>43251</v>
          </cell>
          <cell r="F4846">
            <v>1155954.05</v>
          </cell>
          <cell r="G4846">
            <v>3.0900000000000004E-2</v>
          </cell>
          <cell r="H4846">
            <v>2976.58</v>
          </cell>
          <cell r="I4846">
            <v>1155954.05</v>
          </cell>
          <cell r="J4846">
            <v>3.0900000000000004E-2</v>
          </cell>
          <cell r="K4846">
            <v>2976.5816787500007</v>
          </cell>
          <cell r="L4846">
            <v>0</v>
          </cell>
        </row>
        <row r="4847">
          <cell r="A4847" t="str">
            <v>E3559 (GIF) Poles, Wild Horse</v>
          </cell>
          <cell r="B4847" t="str">
            <v>E3559 (GIF) Poles, Wild Horse-6</v>
          </cell>
          <cell r="C4847" t="str">
            <v>403E</v>
          </cell>
          <cell r="E4847">
            <v>43281</v>
          </cell>
          <cell r="F4847">
            <v>1155954.05</v>
          </cell>
          <cell r="G4847">
            <v>3.0900000000000004E-2</v>
          </cell>
          <cell r="H4847">
            <v>2976.58</v>
          </cell>
          <cell r="I4847">
            <v>1155954.05</v>
          </cell>
          <cell r="J4847">
            <v>3.0900000000000004E-2</v>
          </cell>
          <cell r="K4847">
            <v>2976.5816787500007</v>
          </cell>
          <cell r="L4847">
            <v>0</v>
          </cell>
        </row>
        <row r="4848">
          <cell r="A4848" t="str">
            <v>E3559 (GIF) Poles, Wild Horse</v>
          </cell>
          <cell r="B4848" t="str">
            <v>E3559 (GIF) Poles, Wild Horse-7</v>
          </cell>
          <cell r="C4848" t="str">
            <v>403E</v>
          </cell>
          <cell r="E4848">
            <v>43312</v>
          </cell>
          <cell r="F4848">
            <v>1155954.05</v>
          </cell>
          <cell r="G4848">
            <v>3.0900000000000004E-2</v>
          </cell>
          <cell r="H4848">
            <v>2976.58</v>
          </cell>
          <cell r="I4848">
            <v>1155954.05</v>
          </cell>
          <cell r="J4848">
            <v>3.0900000000000004E-2</v>
          </cell>
          <cell r="K4848">
            <v>2976.5816787500007</v>
          </cell>
          <cell r="L4848">
            <v>0</v>
          </cell>
        </row>
        <row r="4849">
          <cell r="A4849" t="str">
            <v>E3559 (GIF) Poles, Wild Horse</v>
          </cell>
          <cell r="B4849" t="str">
            <v>E3559 (GIF) Poles, Wild Horse-8</v>
          </cell>
          <cell r="C4849" t="str">
            <v>403E</v>
          </cell>
          <cell r="E4849">
            <v>43343</v>
          </cell>
          <cell r="F4849">
            <v>1155954.05</v>
          </cell>
          <cell r="G4849">
            <v>3.0900000000000004E-2</v>
          </cell>
          <cell r="H4849">
            <v>2976.58</v>
          </cell>
          <cell r="I4849">
            <v>1155954.05</v>
          </cell>
          <cell r="J4849">
            <v>3.0900000000000004E-2</v>
          </cell>
          <cell r="K4849">
            <v>2976.5816787500007</v>
          </cell>
          <cell r="L4849">
            <v>0</v>
          </cell>
        </row>
        <row r="4850">
          <cell r="A4850" t="str">
            <v>E3559 (GIF) Poles, Wild Horse</v>
          </cell>
          <cell r="B4850" t="str">
            <v>E3559 (GIF) Poles, Wild Horse-9</v>
          </cell>
          <cell r="C4850" t="str">
            <v>403E</v>
          </cell>
          <cell r="E4850">
            <v>43373</v>
          </cell>
          <cell r="F4850">
            <v>1155954.05</v>
          </cell>
          <cell r="G4850">
            <v>3.0900000000000004E-2</v>
          </cell>
          <cell r="H4850">
            <v>2976.58</v>
          </cell>
          <cell r="I4850">
            <v>1155954.05</v>
          </cell>
          <cell r="J4850">
            <v>3.0900000000000004E-2</v>
          </cell>
          <cell r="K4850">
            <v>2976.5816787500007</v>
          </cell>
          <cell r="L4850">
            <v>0</v>
          </cell>
        </row>
        <row r="4851">
          <cell r="A4851" t="str">
            <v>E3559 (GIF) Poles, Wild Horse</v>
          </cell>
          <cell r="B4851" t="str">
            <v>E3559 (GIF) Poles, Wild Horse-10</v>
          </cell>
          <cell r="C4851" t="str">
            <v>403E</v>
          </cell>
          <cell r="E4851">
            <v>43404</v>
          </cell>
          <cell r="F4851">
            <v>1155954.05</v>
          </cell>
          <cell r="G4851">
            <v>3.0900000000000004E-2</v>
          </cell>
          <cell r="H4851">
            <v>2976.58</v>
          </cell>
          <cell r="I4851">
            <v>1155954.05</v>
          </cell>
          <cell r="J4851">
            <v>3.0900000000000004E-2</v>
          </cell>
          <cell r="K4851">
            <v>2976.5816787500007</v>
          </cell>
          <cell r="L4851">
            <v>0</v>
          </cell>
        </row>
        <row r="4852">
          <cell r="A4852" t="str">
            <v>E3559 (GIF) Poles, Wild Horse</v>
          </cell>
          <cell r="B4852" t="str">
            <v>E3559 (GIF) Poles, Wild Horse-11</v>
          </cell>
          <cell r="C4852" t="str">
            <v>403E</v>
          </cell>
          <cell r="E4852">
            <v>43434</v>
          </cell>
          <cell r="F4852">
            <v>1155954.05</v>
          </cell>
          <cell r="G4852">
            <v>3.0900000000000004E-2</v>
          </cell>
          <cell r="H4852">
            <v>2976.58</v>
          </cell>
          <cell r="I4852">
            <v>1155954.05</v>
          </cell>
          <cell r="J4852">
            <v>3.0900000000000004E-2</v>
          </cell>
          <cell r="K4852">
            <v>2976.5816787500007</v>
          </cell>
          <cell r="L4852">
            <v>0</v>
          </cell>
        </row>
        <row r="4853">
          <cell r="A4853" t="str">
            <v>E3559 (GIF) Poles, Wild Horse</v>
          </cell>
          <cell r="B4853" t="str">
            <v>E3559 (GIF) Poles, Wild Horse-12</v>
          </cell>
          <cell r="C4853" t="str">
            <v>403E</v>
          </cell>
          <cell r="E4853">
            <v>43465</v>
          </cell>
          <cell r="F4853">
            <v>1155954.05</v>
          </cell>
          <cell r="G4853">
            <v>3.0900000000000004E-2</v>
          </cell>
          <cell r="H4853">
            <v>2976.58</v>
          </cell>
          <cell r="I4853">
            <v>1155954.05</v>
          </cell>
          <cell r="J4853">
            <v>3.0900000000000004E-2</v>
          </cell>
          <cell r="K4853">
            <v>2976.5816787500007</v>
          </cell>
          <cell r="L4853">
            <v>0</v>
          </cell>
        </row>
        <row r="4854">
          <cell r="A4854" t="str">
            <v>E3559 (GIF) Poles, Wild Horse Total</v>
          </cell>
          <cell r="C4854" t="str">
            <v>ETSM</v>
          </cell>
          <cell r="E4854" t="str">
            <v>Total</v>
          </cell>
          <cell r="F4854"/>
          <cell r="G4854"/>
          <cell r="H4854">
            <v>35718.960000000006</v>
          </cell>
          <cell r="I4854"/>
          <cell r="J4854">
            <v>0</v>
          </cell>
          <cell r="K4854">
            <v>35718.980145000009</v>
          </cell>
          <cell r="L4854">
            <v>0.02</v>
          </cell>
        </row>
        <row r="4855">
          <cell r="A4855" t="str">
            <v>E3559 (GIF) TSM Poles, LSR</v>
          </cell>
          <cell r="B4855" t="str">
            <v>E3559 (GIF) TSM Poles, LSR-1</v>
          </cell>
          <cell r="C4855" t="str">
            <v>403E</v>
          </cell>
          <cell r="E4855">
            <v>43131</v>
          </cell>
          <cell r="F4855">
            <v>4534313.82</v>
          </cell>
          <cell r="G4855">
            <v>3.0900000000000004E-2</v>
          </cell>
          <cell r="H4855">
            <v>11675.85</v>
          </cell>
          <cell r="I4855">
            <v>4534313.82</v>
          </cell>
          <cell r="J4855">
            <v>3.0900000000000004E-2</v>
          </cell>
          <cell r="K4855">
            <v>11675.858086500002</v>
          </cell>
          <cell r="L4855">
            <v>0.01</v>
          </cell>
        </row>
        <row r="4856">
          <cell r="A4856" t="str">
            <v>E3559 (GIF) TSM Poles, LSR</v>
          </cell>
          <cell r="B4856" t="str">
            <v>E3559 (GIF) TSM Poles, LSR-2</v>
          </cell>
          <cell r="C4856" t="str">
            <v>403E</v>
          </cell>
          <cell r="E4856">
            <v>43159</v>
          </cell>
          <cell r="F4856">
            <v>4534313.82</v>
          </cell>
          <cell r="G4856">
            <v>3.0900000000000004E-2</v>
          </cell>
          <cell r="H4856">
            <v>11675.85</v>
          </cell>
          <cell r="I4856">
            <v>4534313.82</v>
          </cell>
          <cell r="J4856">
            <v>3.0900000000000004E-2</v>
          </cell>
          <cell r="K4856">
            <v>11675.858086500002</v>
          </cell>
          <cell r="L4856">
            <v>0.01</v>
          </cell>
        </row>
        <row r="4857">
          <cell r="A4857" t="str">
            <v>E3559 (GIF) TSM Poles, LSR</v>
          </cell>
          <cell r="B4857" t="str">
            <v>E3559 (GIF) TSM Poles, LSR-3</v>
          </cell>
          <cell r="C4857" t="str">
            <v>403E</v>
          </cell>
          <cell r="E4857">
            <v>43190</v>
          </cell>
          <cell r="F4857">
            <v>4534313.82</v>
          </cell>
          <cell r="G4857">
            <v>3.0900000000000004E-2</v>
          </cell>
          <cell r="H4857">
            <v>11675.85</v>
          </cell>
          <cell r="I4857">
            <v>4534313.82</v>
          </cell>
          <cell r="J4857">
            <v>3.0900000000000004E-2</v>
          </cell>
          <cell r="K4857">
            <v>11675.858086500002</v>
          </cell>
          <cell r="L4857">
            <v>0.01</v>
          </cell>
        </row>
        <row r="4858">
          <cell r="A4858" t="str">
            <v>E3559 (GIF) TSM Poles, LSR</v>
          </cell>
          <cell r="B4858" t="str">
            <v>E3559 (GIF) TSM Poles, LSR-4</v>
          </cell>
          <cell r="C4858" t="str">
            <v>403E</v>
          </cell>
          <cell r="E4858">
            <v>43220</v>
          </cell>
          <cell r="F4858">
            <v>4534313.82</v>
          </cell>
          <cell r="G4858">
            <v>3.0900000000000004E-2</v>
          </cell>
          <cell r="H4858">
            <v>11675.85</v>
          </cell>
          <cell r="I4858">
            <v>4534313.82</v>
          </cell>
          <cell r="J4858">
            <v>3.0900000000000004E-2</v>
          </cell>
          <cell r="K4858">
            <v>11675.858086500002</v>
          </cell>
          <cell r="L4858">
            <v>0.01</v>
          </cell>
        </row>
        <row r="4859">
          <cell r="A4859" t="str">
            <v>E3559 (GIF) TSM Poles, LSR</v>
          </cell>
          <cell r="B4859" t="str">
            <v>E3559 (GIF) TSM Poles, LSR-5</v>
          </cell>
          <cell r="C4859" t="str">
            <v>403E</v>
          </cell>
          <cell r="E4859">
            <v>43251</v>
          </cell>
          <cell r="F4859">
            <v>4534313.82</v>
          </cell>
          <cell r="G4859">
            <v>3.0900000000000004E-2</v>
          </cell>
          <cell r="H4859">
            <v>11675.85</v>
          </cell>
          <cell r="I4859">
            <v>4534313.82</v>
          </cell>
          <cell r="J4859">
            <v>3.0900000000000004E-2</v>
          </cell>
          <cell r="K4859">
            <v>11675.858086500002</v>
          </cell>
          <cell r="L4859">
            <v>0.01</v>
          </cell>
        </row>
        <row r="4860">
          <cell r="A4860" t="str">
            <v>E3559 (GIF) TSM Poles, LSR</v>
          </cell>
          <cell r="B4860" t="str">
            <v>E3559 (GIF) TSM Poles, LSR-6</v>
          </cell>
          <cell r="C4860" t="str">
            <v>403E</v>
          </cell>
          <cell r="E4860">
            <v>43281</v>
          </cell>
          <cell r="F4860">
            <v>4534313.82</v>
          </cell>
          <cell r="G4860">
            <v>3.0900000000000004E-2</v>
          </cell>
          <cell r="H4860">
            <v>11675.85</v>
          </cell>
          <cell r="I4860">
            <v>4534313.82</v>
          </cell>
          <cell r="J4860">
            <v>3.0900000000000004E-2</v>
          </cell>
          <cell r="K4860">
            <v>11675.858086500002</v>
          </cell>
          <cell r="L4860">
            <v>0.01</v>
          </cell>
        </row>
        <row r="4861">
          <cell r="A4861" t="str">
            <v>E3559 (GIF) TSM Poles, LSR</v>
          </cell>
          <cell r="B4861" t="str">
            <v>E3559 (GIF) TSM Poles, LSR-7</v>
          </cell>
          <cell r="C4861" t="str">
            <v>403E</v>
          </cell>
          <cell r="E4861">
            <v>43312</v>
          </cell>
          <cell r="F4861">
            <v>4534313.82</v>
          </cell>
          <cell r="G4861">
            <v>3.0900000000000004E-2</v>
          </cell>
          <cell r="H4861">
            <v>11675.85</v>
          </cell>
          <cell r="I4861">
            <v>4534313.82</v>
          </cell>
          <cell r="J4861">
            <v>3.0900000000000004E-2</v>
          </cell>
          <cell r="K4861">
            <v>11675.858086500002</v>
          </cell>
          <cell r="L4861">
            <v>0.01</v>
          </cell>
        </row>
        <row r="4862">
          <cell r="A4862" t="str">
            <v>E3559 (GIF) TSM Poles, LSR</v>
          </cell>
          <cell r="B4862" t="str">
            <v>E3559 (GIF) TSM Poles, LSR-8</v>
          </cell>
          <cell r="C4862" t="str">
            <v>403E</v>
          </cell>
          <cell r="E4862">
            <v>43343</v>
          </cell>
          <cell r="F4862">
            <v>4534313.82</v>
          </cell>
          <cell r="G4862">
            <v>3.0900000000000004E-2</v>
          </cell>
          <cell r="H4862">
            <v>11675.85</v>
          </cell>
          <cell r="I4862">
            <v>4534313.82</v>
          </cell>
          <cell r="J4862">
            <v>3.0900000000000004E-2</v>
          </cell>
          <cell r="K4862">
            <v>11675.858086500002</v>
          </cell>
          <cell r="L4862">
            <v>0.01</v>
          </cell>
        </row>
        <row r="4863">
          <cell r="A4863" t="str">
            <v>E3559 (GIF) TSM Poles, LSR</v>
          </cell>
          <cell r="B4863" t="str">
            <v>E3559 (GIF) TSM Poles, LSR-9</v>
          </cell>
          <cell r="C4863" t="str">
            <v>403E</v>
          </cell>
          <cell r="E4863">
            <v>43373</v>
          </cell>
          <cell r="F4863">
            <v>4534313.82</v>
          </cell>
          <cell r="G4863">
            <v>3.0900000000000004E-2</v>
          </cell>
          <cell r="H4863">
            <v>11675.85</v>
          </cell>
          <cell r="I4863">
            <v>4534313.82</v>
          </cell>
          <cell r="J4863">
            <v>3.0900000000000004E-2</v>
          </cell>
          <cell r="K4863">
            <v>11675.858086500002</v>
          </cell>
          <cell r="L4863">
            <v>0.01</v>
          </cell>
        </row>
        <row r="4864">
          <cell r="A4864" t="str">
            <v>E3559 (GIF) TSM Poles, LSR</v>
          </cell>
          <cell r="B4864" t="str">
            <v>E3559 (GIF) TSM Poles, LSR-10</v>
          </cell>
          <cell r="C4864" t="str">
            <v>403E</v>
          </cell>
          <cell r="E4864">
            <v>43404</v>
          </cell>
          <cell r="F4864">
            <v>4534313.82</v>
          </cell>
          <cell r="G4864">
            <v>3.0900000000000004E-2</v>
          </cell>
          <cell r="H4864">
            <v>11675.85</v>
          </cell>
          <cell r="I4864">
            <v>4534313.82</v>
          </cell>
          <cell r="J4864">
            <v>3.0900000000000004E-2</v>
          </cell>
          <cell r="K4864">
            <v>11675.858086500002</v>
          </cell>
          <cell r="L4864">
            <v>0.01</v>
          </cell>
        </row>
        <row r="4865">
          <cell r="A4865" t="str">
            <v>E3559 (GIF) TSM Poles, LSR</v>
          </cell>
          <cell r="B4865" t="str">
            <v>E3559 (GIF) TSM Poles, LSR-11</v>
          </cell>
          <cell r="C4865" t="str">
            <v>403E</v>
          </cell>
          <cell r="E4865">
            <v>43434</v>
          </cell>
          <cell r="F4865">
            <v>4534313.82</v>
          </cell>
          <cell r="G4865">
            <v>3.0900000000000004E-2</v>
          </cell>
          <cell r="H4865">
            <v>11675.85</v>
          </cell>
          <cell r="I4865">
            <v>4534313.82</v>
          </cell>
          <cell r="J4865">
            <v>3.0900000000000004E-2</v>
          </cell>
          <cell r="K4865">
            <v>11675.858086500002</v>
          </cell>
          <cell r="L4865">
            <v>0.01</v>
          </cell>
        </row>
        <row r="4866">
          <cell r="A4866" t="str">
            <v>E3559 (GIF) TSM Poles, LSR</v>
          </cell>
          <cell r="B4866" t="str">
            <v>E3559 (GIF) TSM Poles, LSR-12</v>
          </cell>
          <cell r="C4866" t="str">
            <v>403E</v>
          </cell>
          <cell r="E4866">
            <v>43465</v>
          </cell>
          <cell r="F4866">
            <v>4534313.82</v>
          </cell>
          <cell r="G4866">
            <v>3.0900000000000004E-2</v>
          </cell>
          <cell r="H4866">
            <v>11675.85</v>
          </cell>
          <cell r="I4866">
            <v>4534313.82</v>
          </cell>
          <cell r="J4866">
            <v>3.0900000000000004E-2</v>
          </cell>
          <cell r="K4866">
            <v>11675.858086500002</v>
          </cell>
          <cell r="L4866">
            <v>0.01</v>
          </cell>
        </row>
        <row r="4867">
          <cell r="A4867" t="str">
            <v>E3559 (GIF) TSM Poles, LSR Total</v>
          </cell>
          <cell r="C4867" t="str">
            <v>ETSM</v>
          </cell>
          <cell r="E4867" t="str">
            <v>Total</v>
          </cell>
          <cell r="F4867"/>
          <cell r="G4867"/>
          <cell r="H4867">
            <v>140110.20000000004</v>
          </cell>
          <cell r="I4867"/>
          <cell r="J4867">
            <v>0</v>
          </cell>
          <cell r="K4867">
            <v>140110.29703799999</v>
          </cell>
          <cell r="L4867">
            <v>0.1</v>
          </cell>
        </row>
        <row r="4868">
          <cell r="A4868" t="str">
            <v>E356 TSM O/H Cond, 3rd AC Line</v>
          </cell>
          <cell r="B4868" t="str">
            <v>E356 TSM O/H Cond, 3rd AC Line-1</v>
          </cell>
          <cell r="C4868" t="str">
            <v>403E</v>
          </cell>
          <cell r="E4868">
            <v>43131</v>
          </cell>
          <cell r="F4868">
            <v>23640685.219999999</v>
          </cell>
          <cell r="G4868">
            <v>1.2899999999999998E-2</v>
          </cell>
          <cell r="H4868">
            <v>25413.73</v>
          </cell>
          <cell r="I4868">
            <v>23640685.219999999</v>
          </cell>
          <cell r="J4868">
            <v>1.2899999999999998E-2</v>
          </cell>
          <cell r="K4868">
            <v>25413.736611499993</v>
          </cell>
          <cell r="L4868">
            <v>0.01</v>
          </cell>
        </row>
        <row r="4869">
          <cell r="A4869" t="str">
            <v>E356 TSM O/H Cond, 3rd AC Line</v>
          </cell>
          <cell r="B4869" t="str">
            <v>E356 TSM O/H Cond, 3rd AC Line-2</v>
          </cell>
          <cell r="C4869" t="str">
            <v>403E</v>
          </cell>
          <cell r="E4869">
            <v>43159</v>
          </cell>
          <cell r="F4869">
            <v>23640685.219999999</v>
          </cell>
          <cell r="G4869">
            <v>1.2899999999999998E-2</v>
          </cell>
          <cell r="H4869">
            <v>25413.73</v>
          </cell>
          <cell r="I4869">
            <v>23640685.219999999</v>
          </cell>
          <cell r="J4869">
            <v>1.2899999999999998E-2</v>
          </cell>
          <cell r="K4869">
            <v>25413.736611499993</v>
          </cell>
          <cell r="L4869">
            <v>0.01</v>
          </cell>
        </row>
        <row r="4870">
          <cell r="A4870" t="str">
            <v>E356 TSM O/H Cond, 3rd AC Line</v>
          </cell>
          <cell r="B4870" t="str">
            <v>E356 TSM O/H Cond, 3rd AC Line-3</v>
          </cell>
          <cell r="C4870" t="str">
            <v>403E</v>
          </cell>
          <cell r="E4870">
            <v>43190</v>
          </cell>
          <cell r="F4870">
            <v>23640685.219999999</v>
          </cell>
          <cell r="G4870">
            <v>1.2899999999999998E-2</v>
          </cell>
          <cell r="H4870">
            <v>25413.73</v>
          </cell>
          <cell r="I4870">
            <v>23640685.219999999</v>
          </cell>
          <cell r="J4870">
            <v>1.2899999999999998E-2</v>
          </cell>
          <cell r="K4870">
            <v>25413.736611499993</v>
          </cell>
          <cell r="L4870">
            <v>0.01</v>
          </cell>
        </row>
        <row r="4871">
          <cell r="A4871" t="str">
            <v>E356 TSM O/H Cond, 3rd AC Line</v>
          </cell>
          <cell r="B4871" t="str">
            <v>E356 TSM O/H Cond, 3rd AC Line-4</v>
          </cell>
          <cell r="C4871" t="str">
            <v>403E</v>
          </cell>
          <cell r="E4871">
            <v>43220</v>
          </cell>
          <cell r="F4871">
            <v>23640685.219999999</v>
          </cell>
          <cell r="G4871">
            <v>1.2899999999999998E-2</v>
          </cell>
          <cell r="H4871">
            <v>25413.73</v>
          </cell>
          <cell r="I4871">
            <v>23640685.219999999</v>
          </cell>
          <cell r="J4871">
            <v>1.2899999999999998E-2</v>
          </cell>
          <cell r="K4871">
            <v>25413.736611499993</v>
          </cell>
          <cell r="L4871">
            <v>0.01</v>
          </cell>
        </row>
        <row r="4872">
          <cell r="A4872" t="str">
            <v>E356 TSM O/H Cond, 3rd AC Line</v>
          </cell>
          <cell r="B4872" t="str">
            <v>E356 TSM O/H Cond, 3rd AC Line-5</v>
          </cell>
          <cell r="C4872" t="str">
            <v>403E</v>
          </cell>
          <cell r="E4872">
            <v>43251</v>
          </cell>
          <cell r="F4872">
            <v>23640685.219999999</v>
          </cell>
          <cell r="G4872">
            <v>1.2899999999999998E-2</v>
          </cell>
          <cell r="H4872">
            <v>25413.73</v>
          </cell>
          <cell r="I4872">
            <v>23640685.219999999</v>
          </cell>
          <cell r="J4872">
            <v>1.2899999999999998E-2</v>
          </cell>
          <cell r="K4872">
            <v>25413.736611499993</v>
          </cell>
          <cell r="L4872">
            <v>0.01</v>
          </cell>
        </row>
        <row r="4873">
          <cell r="A4873" t="str">
            <v>E356 TSM O/H Cond, 3rd AC Line</v>
          </cell>
          <cell r="B4873" t="str">
            <v>E356 TSM O/H Cond, 3rd AC Line-6</v>
          </cell>
          <cell r="C4873" t="str">
            <v>403E</v>
          </cell>
          <cell r="E4873">
            <v>43281</v>
          </cell>
          <cell r="F4873">
            <v>23640685.219999999</v>
          </cell>
          <cell r="G4873">
            <v>1.2899999999999998E-2</v>
          </cell>
          <cell r="H4873">
            <v>25413.73</v>
          </cell>
          <cell r="I4873">
            <v>23640685.219999999</v>
          </cell>
          <cell r="J4873">
            <v>1.2899999999999998E-2</v>
          </cell>
          <cell r="K4873">
            <v>25413.736611499993</v>
          </cell>
          <cell r="L4873">
            <v>0.01</v>
          </cell>
        </row>
        <row r="4874">
          <cell r="A4874" t="str">
            <v>E356 TSM O/H Cond, 3rd AC Line</v>
          </cell>
          <cell r="B4874" t="str">
            <v>E356 TSM O/H Cond, 3rd AC Line-7</v>
          </cell>
          <cell r="C4874" t="str">
            <v>403E</v>
          </cell>
          <cell r="E4874">
            <v>43312</v>
          </cell>
          <cell r="F4874">
            <v>23640685.219999999</v>
          </cell>
          <cell r="G4874">
            <v>1.2899999999999998E-2</v>
          </cell>
          <cell r="H4874">
            <v>25413.73</v>
          </cell>
          <cell r="I4874">
            <v>23640685.219999999</v>
          </cell>
          <cell r="J4874">
            <v>1.2899999999999998E-2</v>
          </cell>
          <cell r="K4874">
            <v>25413.736611499993</v>
          </cell>
          <cell r="L4874">
            <v>0.01</v>
          </cell>
        </row>
        <row r="4875">
          <cell r="A4875" t="str">
            <v>E356 TSM O/H Cond, 3rd AC Line</v>
          </cell>
          <cell r="B4875" t="str">
            <v>E356 TSM O/H Cond, 3rd AC Line-8</v>
          </cell>
          <cell r="C4875" t="str">
            <v>403E</v>
          </cell>
          <cell r="E4875">
            <v>43343</v>
          </cell>
          <cell r="F4875">
            <v>23640685.219999999</v>
          </cell>
          <cell r="G4875">
            <v>1.2899999999999998E-2</v>
          </cell>
          <cell r="H4875">
            <v>25413.73</v>
          </cell>
          <cell r="I4875">
            <v>23640685.219999999</v>
          </cell>
          <cell r="J4875">
            <v>1.2899999999999998E-2</v>
          </cell>
          <cell r="K4875">
            <v>25413.736611499993</v>
          </cell>
          <cell r="L4875">
            <v>0.01</v>
          </cell>
        </row>
        <row r="4876">
          <cell r="A4876" t="str">
            <v>E356 TSM O/H Cond, 3rd AC Line</v>
          </cell>
          <cell r="B4876" t="str">
            <v>E356 TSM O/H Cond, 3rd AC Line-9</v>
          </cell>
          <cell r="C4876" t="str">
            <v>403E</v>
          </cell>
          <cell r="E4876">
            <v>43373</v>
          </cell>
          <cell r="F4876">
            <v>23640685.219999999</v>
          </cell>
          <cell r="G4876">
            <v>1.2899999999999998E-2</v>
          </cell>
          <cell r="H4876">
            <v>25413.73</v>
          </cell>
          <cell r="I4876">
            <v>23640685.219999999</v>
          </cell>
          <cell r="J4876">
            <v>1.2899999999999998E-2</v>
          </cell>
          <cell r="K4876">
            <v>25413.736611499993</v>
          </cell>
          <cell r="L4876">
            <v>0.01</v>
          </cell>
        </row>
        <row r="4877">
          <cell r="A4877" t="str">
            <v>E356 TSM O/H Cond, 3rd AC Line</v>
          </cell>
          <cell r="B4877" t="str">
            <v>E356 TSM O/H Cond, 3rd AC Line-10</v>
          </cell>
          <cell r="C4877" t="str">
            <v>403E</v>
          </cell>
          <cell r="E4877">
            <v>43404</v>
          </cell>
          <cell r="F4877">
            <v>23640685.219999999</v>
          </cell>
          <cell r="G4877">
            <v>1.2899999999999998E-2</v>
          </cell>
          <cell r="H4877">
            <v>25413.73</v>
          </cell>
          <cell r="I4877">
            <v>23640685.219999999</v>
          </cell>
          <cell r="J4877">
            <v>1.2899999999999998E-2</v>
          </cell>
          <cell r="K4877">
            <v>25413.736611499993</v>
          </cell>
          <cell r="L4877">
            <v>0.01</v>
          </cell>
        </row>
        <row r="4878">
          <cell r="A4878" t="str">
            <v>E356 TSM O/H Cond, 3rd AC Line</v>
          </cell>
          <cell r="B4878" t="str">
            <v>E356 TSM O/H Cond, 3rd AC Line-11</v>
          </cell>
          <cell r="C4878" t="str">
            <v>403E</v>
          </cell>
          <cell r="E4878">
            <v>43434</v>
          </cell>
          <cell r="F4878">
            <v>23640685.219999999</v>
          </cell>
          <cell r="G4878">
            <v>1.2899999999999998E-2</v>
          </cell>
          <cell r="H4878">
            <v>25413.73</v>
          </cell>
          <cell r="I4878">
            <v>23640685.219999999</v>
          </cell>
          <cell r="J4878">
            <v>1.2899999999999998E-2</v>
          </cell>
          <cell r="K4878">
            <v>25413.736611499993</v>
          </cell>
          <cell r="L4878">
            <v>0.01</v>
          </cell>
        </row>
        <row r="4879">
          <cell r="A4879" t="str">
            <v>E356 TSM O/H Cond, 3rd AC Line</v>
          </cell>
          <cell r="B4879" t="str">
            <v>E356 TSM O/H Cond, 3rd AC Line-12</v>
          </cell>
          <cell r="C4879" t="str">
            <v>403E</v>
          </cell>
          <cell r="E4879">
            <v>43465</v>
          </cell>
          <cell r="F4879">
            <v>23640685.219999999</v>
          </cell>
          <cell r="G4879">
            <v>1.2899999999999998E-2</v>
          </cell>
          <cell r="H4879">
            <v>25413.73</v>
          </cell>
          <cell r="I4879">
            <v>23640685.219999999</v>
          </cell>
          <cell r="J4879">
            <v>1.2899999999999998E-2</v>
          </cell>
          <cell r="K4879">
            <v>25413.736611499993</v>
          </cell>
          <cell r="L4879">
            <v>0.01</v>
          </cell>
        </row>
        <row r="4880">
          <cell r="A4880" t="str">
            <v>E356 TSM O/H Cond, 3rd AC Line Total</v>
          </cell>
          <cell r="C4880" t="str">
            <v>ETSM</v>
          </cell>
          <cell r="E4880" t="str">
            <v>Total</v>
          </cell>
          <cell r="F4880"/>
          <cell r="G4880"/>
          <cell r="H4880">
            <v>304964.76</v>
          </cell>
          <cell r="I4880"/>
          <cell r="J4880">
            <v>0</v>
          </cell>
          <cell r="K4880">
            <v>304964.83933799993</v>
          </cell>
          <cell r="L4880">
            <v>0.08</v>
          </cell>
        </row>
        <row r="4881">
          <cell r="A4881" t="str">
            <v>E356 TSM O/H Cond, Colstrip 1-2 Com</v>
          </cell>
          <cell r="B4881" t="str">
            <v>E356 TSM O/H Cond, Colstrip 1-2 Com-1</v>
          </cell>
          <cell r="C4881" t="str">
            <v>403E</v>
          </cell>
          <cell r="E4881">
            <v>43131</v>
          </cell>
          <cell r="F4881">
            <v>12903738.619999999</v>
          </cell>
          <cell r="G4881">
            <v>1.2899999999999998E-2</v>
          </cell>
          <cell r="H4881">
            <v>13871.52</v>
          </cell>
          <cell r="I4881">
            <v>12903738.619999999</v>
          </cell>
          <cell r="J4881">
            <v>1.2899999999999998E-2</v>
          </cell>
          <cell r="K4881">
            <v>13871.519016499997</v>
          </cell>
          <cell r="L4881">
            <v>0</v>
          </cell>
        </row>
        <row r="4882">
          <cell r="A4882" t="str">
            <v>E356 TSM O/H Cond, Colstrip 1-2 Com</v>
          </cell>
          <cell r="B4882" t="str">
            <v>E356 TSM O/H Cond, Colstrip 1-2 Com-2</v>
          </cell>
          <cell r="C4882" t="str">
            <v>403E</v>
          </cell>
          <cell r="E4882">
            <v>43159</v>
          </cell>
          <cell r="F4882">
            <v>12903738.619999999</v>
          </cell>
          <cell r="G4882">
            <v>1.2899999999999998E-2</v>
          </cell>
          <cell r="H4882">
            <v>13871.52</v>
          </cell>
          <cell r="I4882">
            <v>12903738.619999999</v>
          </cell>
          <cell r="J4882">
            <v>1.2899999999999998E-2</v>
          </cell>
          <cell r="K4882">
            <v>13871.519016499997</v>
          </cell>
          <cell r="L4882">
            <v>0</v>
          </cell>
        </row>
        <row r="4883">
          <cell r="A4883" t="str">
            <v>E356 TSM O/H Cond, Colstrip 1-2 Com</v>
          </cell>
          <cell r="B4883" t="str">
            <v>E356 TSM O/H Cond, Colstrip 1-2 Com-3</v>
          </cell>
          <cell r="C4883" t="str">
            <v>403E</v>
          </cell>
          <cell r="E4883">
            <v>43190</v>
          </cell>
          <cell r="F4883">
            <v>12903738.619999999</v>
          </cell>
          <cell r="G4883">
            <v>1.2899999999999998E-2</v>
          </cell>
          <cell r="H4883">
            <v>13871.52</v>
          </cell>
          <cell r="I4883">
            <v>12903738.619999999</v>
          </cell>
          <cell r="J4883">
            <v>1.2899999999999998E-2</v>
          </cell>
          <cell r="K4883">
            <v>13871.519016499997</v>
          </cell>
          <cell r="L4883">
            <v>0</v>
          </cell>
        </row>
        <row r="4884">
          <cell r="A4884" t="str">
            <v>E356 TSM O/H Cond, Colstrip 1-2 Com</v>
          </cell>
          <cell r="B4884" t="str">
            <v>E356 TSM O/H Cond, Colstrip 1-2 Com-4</v>
          </cell>
          <cell r="C4884" t="str">
            <v>403E</v>
          </cell>
          <cell r="E4884">
            <v>43220</v>
          </cell>
          <cell r="F4884">
            <v>12903738.619999999</v>
          </cell>
          <cell r="G4884">
            <v>1.2899999999999998E-2</v>
          </cell>
          <cell r="H4884">
            <v>13871.52</v>
          </cell>
          <cell r="I4884">
            <v>12903738.619999999</v>
          </cell>
          <cell r="J4884">
            <v>1.2899999999999998E-2</v>
          </cell>
          <cell r="K4884">
            <v>13871.519016499997</v>
          </cell>
          <cell r="L4884">
            <v>0</v>
          </cell>
        </row>
        <row r="4885">
          <cell r="A4885" t="str">
            <v>E356 TSM O/H Cond, Colstrip 1-2 Com</v>
          </cell>
          <cell r="B4885" t="str">
            <v>E356 TSM O/H Cond, Colstrip 1-2 Com-5</v>
          </cell>
          <cell r="C4885" t="str">
            <v>403E</v>
          </cell>
          <cell r="E4885">
            <v>43251</v>
          </cell>
          <cell r="F4885">
            <v>12903738.619999999</v>
          </cell>
          <cell r="G4885">
            <v>1.2899999999999998E-2</v>
          </cell>
          <cell r="H4885">
            <v>13871.52</v>
          </cell>
          <cell r="I4885">
            <v>12903738.619999999</v>
          </cell>
          <cell r="J4885">
            <v>1.2899999999999998E-2</v>
          </cell>
          <cell r="K4885">
            <v>13871.519016499997</v>
          </cell>
          <cell r="L4885">
            <v>0</v>
          </cell>
        </row>
        <row r="4886">
          <cell r="A4886" t="str">
            <v>E356 TSM O/H Cond, Colstrip 1-2 Com</v>
          </cell>
          <cell r="B4886" t="str">
            <v>E356 TSM O/H Cond, Colstrip 1-2 Com-6</v>
          </cell>
          <cell r="C4886" t="str">
            <v>403E</v>
          </cell>
          <cell r="E4886">
            <v>43281</v>
          </cell>
          <cell r="F4886">
            <v>12903738.619999999</v>
          </cell>
          <cell r="G4886">
            <v>1.2899999999999998E-2</v>
          </cell>
          <cell r="H4886">
            <v>13871.52</v>
          </cell>
          <cell r="I4886">
            <v>12903738.619999999</v>
          </cell>
          <cell r="J4886">
            <v>1.2899999999999998E-2</v>
          </cell>
          <cell r="K4886">
            <v>13871.519016499997</v>
          </cell>
          <cell r="L4886">
            <v>0</v>
          </cell>
        </row>
        <row r="4887">
          <cell r="A4887" t="str">
            <v>E356 TSM O/H Cond, Colstrip 1-2 Com</v>
          </cell>
          <cell r="B4887" t="str">
            <v>E356 TSM O/H Cond, Colstrip 1-2 Com-7</v>
          </cell>
          <cell r="C4887" t="str">
            <v>403E</v>
          </cell>
          <cell r="E4887">
            <v>43312</v>
          </cell>
          <cell r="F4887">
            <v>12903738.619999999</v>
          </cell>
          <cell r="G4887">
            <v>1.2899999999999998E-2</v>
          </cell>
          <cell r="H4887">
            <v>13871.52</v>
          </cell>
          <cell r="I4887">
            <v>12903738.619999999</v>
          </cell>
          <cell r="J4887">
            <v>1.2899999999999998E-2</v>
          </cell>
          <cell r="K4887">
            <v>13871.519016499997</v>
          </cell>
          <cell r="L4887">
            <v>0</v>
          </cell>
        </row>
        <row r="4888">
          <cell r="A4888" t="str">
            <v>E356 TSM O/H Cond, Colstrip 1-2 Com</v>
          </cell>
          <cell r="B4888" t="str">
            <v>E356 TSM O/H Cond, Colstrip 1-2 Com-8</v>
          </cell>
          <cell r="C4888" t="str">
            <v>403E</v>
          </cell>
          <cell r="E4888">
            <v>43343</v>
          </cell>
          <cell r="F4888">
            <v>12903738.619999999</v>
          </cell>
          <cell r="G4888">
            <v>1.2899999999999998E-2</v>
          </cell>
          <cell r="H4888">
            <v>13871.52</v>
          </cell>
          <cell r="I4888">
            <v>12903738.619999999</v>
          </cell>
          <cell r="J4888">
            <v>1.2899999999999998E-2</v>
          </cell>
          <cell r="K4888">
            <v>13871.519016499997</v>
          </cell>
          <cell r="L4888">
            <v>0</v>
          </cell>
        </row>
        <row r="4889">
          <cell r="A4889" t="str">
            <v>E356 TSM O/H Cond, Colstrip 1-2 Com</v>
          </cell>
          <cell r="B4889" t="str">
            <v>E356 TSM O/H Cond, Colstrip 1-2 Com-9</v>
          </cell>
          <cell r="C4889" t="str">
            <v>403E</v>
          </cell>
          <cell r="E4889">
            <v>43373</v>
          </cell>
          <cell r="F4889">
            <v>12903738.619999999</v>
          </cell>
          <cell r="G4889">
            <v>1.2899999999999998E-2</v>
          </cell>
          <cell r="H4889">
            <v>13871.52</v>
          </cell>
          <cell r="I4889">
            <v>12903738.619999999</v>
          </cell>
          <cell r="J4889">
            <v>1.2899999999999998E-2</v>
          </cell>
          <cell r="K4889">
            <v>13871.519016499997</v>
          </cell>
          <cell r="L4889">
            <v>0</v>
          </cell>
        </row>
        <row r="4890">
          <cell r="A4890" t="str">
            <v>E356 TSM O/H Cond, Colstrip 1-2 Com</v>
          </cell>
          <cell r="B4890" t="str">
            <v>E356 TSM O/H Cond, Colstrip 1-2 Com-10</v>
          </cell>
          <cell r="C4890" t="str">
            <v>403E</v>
          </cell>
          <cell r="E4890">
            <v>43404</v>
          </cell>
          <cell r="F4890">
            <v>12903738.619999999</v>
          </cell>
          <cell r="G4890">
            <v>1.2899999999999998E-2</v>
          </cell>
          <cell r="H4890">
            <v>13871.52</v>
          </cell>
          <cell r="I4890">
            <v>12903738.619999999</v>
          </cell>
          <cell r="J4890">
            <v>1.2899999999999998E-2</v>
          </cell>
          <cell r="K4890">
            <v>13871.519016499997</v>
          </cell>
          <cell r="L4890">
            <v>0</v>
          </cell>
        </row>
        <row r="4891">
          <cell r="A4891" t="str">
            <v>E356 TSM O/H Cond, Colstrip 1-2 Com</v>
          </cell>
          <cell r="B4891" t="str">
            <v>E356 TSM O/H Cond, Colstrip 1-2 Com-11</v>
          </cell>
          <cell r="C4891" t="str">
            <v>403E</v>
          </cell>
          <cell r="E4891">
            <v>43434</v>
          </cell>
          <cell r="F4891">
            <v>12903738.619999999</v>
          </cell>
          <cell r="G4891">
            <v>1.2899999999999998E-2</v>
          </cell>
          <cell r="H4891">
            <v>13871.52</v>
          </cell>
          <cell r="I4891">
            <v>12903738.619999999</v>
          </cell>
          <cell r="J4891">
            <v>1.2899999999999998E-2</v>
          </cell>
          <cell r="K4891">
            <v>13871.519016499997</v>
          </cell>
          <cell r="L4891">
            <v>0</v>
          </cell>
        </row>
        <row r="4892">
          <cell r="A4892" t="str">
            <v>E356 TSM O/H Cond, Colstrip 1-2 Com</v>
          </cell>
          <cell r="B4892" t="str">
            <v>E356 TSM O/H Cond, Colstrip 1-2 Com-12</v>
          </cell>
          <cell r="C4892" t="str">
            <v>403E</v>
          </cell>
          <cell r="E4892">
            <v>43465</v>
          </cell>
          <cell r="F4892">
            <v>12903738.619999999</v>
          </cell>
          <cell r="G4892">
            <v>1.2899999999999998E-2</v>
          </cell>
          <cell r="H4892">
            <v>13871.52</v>
          </cell>
          <cell r="I4892">
            <v>12903738.619999999</v>
          </cell>
          <cell r="J4892">
            <v>1.2899999999999998E-2</v>
          </cell>
          <cell r="K4892">
            <v>13871.519016499997</v>
          </cell>
          <cell r="L4892">
            <v>0</v>
          </cell>
        </row>
        <row r="4893">
          <cell r="A4893" t="str">
            <v>E356 TSM O/H Cond, Colstrip 1-2 Com Total</v>
          </cell>
          <cell r="C4893" t="str">
            <v>ETSM</v>
          </cell>
          <cell r="E4893" t="str">
            <v>Total</v>
          </cell>
          <cell r="F4893"/>
          <cell r="G4893"/>
          <cell r="H4893">
            <v>166458.23999999999</v>
          </cell>
          <cell r="I4893"/>
          <cell r="J4893">
            <v>0</v>
          </cell>
          <cell r="K4893">
            <v>166458.228198</v>
          </cell>
          <cell r="L4893">
            <v>-0.01</v>
          </cell>
        </row>
        <row r="4894">
          <cell r="A4894" t="str">
            <v>E356 TSM O/H Cond, Colstrip 3-4 Com</v>
          </cell>
          <cell r="B4894" t="str">
            <v>E356 TSM O/H Cond, Colstrip 3-4 Com-1</v>
          </cell>
          <cell r="C4894" t="str">
            <v>403E</v>
          </cell>
          <cell r="E4894">
            <v>43131</v>
          </cell>
          <cell r="F4894">
            <v>19732280.27</v>
          </cell>
          <cell r="G4894">
            <v>1.2899999999999998E-2</v>
          </cell>
          <cell r="H4894">
            <v>21212.2</v>
          </cell>
          <cell r="I4894">
            <v>19732280.27</v>
          </cell>
          <cell r="J4894">
            <v>1.2899999999999998E-2</v>
          </cell>
          <cell r="K4894">
            <v>21212.201290249996</v>
          </cell>
          <cell r="L4894">
            <v>0</v>
          </cell>
        </row>
        <row r="4895">
          <cell r="A4895" t="str">
            <v>E356 TSM O/H Cond, Colstrip 3-4 Com</v>
          </cell>
          <cell r="B4895" t="str">
            <v>E356 TSM O/H Cond, Colstrip 3-4 Com-2</v>
          </cell>
          <cell r="C4895" t="str">
            <v>403E</v>
          </cell>
          <cell r="E4895">
            <v>43159</v>
          </cell>
          <cell r="F4895">
            <v>19732280.27</v>
          </cell>
          <cell r="G4895">
            <v>1.2899999999999998E-2</v>
          </cell>
          <cell r="H4895">
            <v>21212.2</v>
          </cell>
          <cell r="I4895">
            <v>19732280.27</v>
          </cell>
          <cell r="J4895">
            <v>1.2899999999999998E-2</v>
          </cell>
          <cell r="K4895">
            <v>21212.201290249996</v>
          </cell>
          <cell r="L4895">
            <v>0</v>
          </cell>
        </row>
        <row r="4896">
          <cell r="A4896" t="str">
            <v>E356 TSM O/H Cond, Colstrip 3-4 Com</v>
          </cell>
          <cell r="B4896" t="str">
            <v>E356 TSM O/H Cond, Colstrip 3-4 Com-3</v>
          </cell>
          <cell r="C4896" t="str">
            <v>403E</v>
          </cell>
          <cell r="E4896">
            <v>43190</v>
          </cell>
          <cell r="F4896">
            <v>19732280.27</v>
          </cell>
          <cell r="G4896">
            <v>1.2899999999999998E-2</v>
          </cell>
          <cell r="H4896">
            <v>21212.2</v>
          </cell>
          <cell r="I4896">
            <v>19732280.27</v>
          </cell>
          <cell r="J4896">
            <v>1.2899999999999998E-2</v>
          </cell>
          <cell r="K4896">
            <v>21212.201290249996</v>
          </cell>
          <cell r="L4896">
            <v>0</v>
          </cell>
        </row>
        <row r="4897">
          <cell r="A4897" t="str">
            <v>E356 TSM O/H Cond, Colstrip 3-4 Com</v>
          </cell>
          <cell r="B4897" t="str">
            <v>E356 TSM O/H Cond, Colstrip 3-4 Com-4</v>
          </cell>
          <cell r="C4897" t="str">
            <v>403E</v>
          </cell>
          <cell r="E4897">
            <v>43220</v>
          </cell>
          <cell r="F4897">
            <v>19732280.27</v>
          </cell>
          <cell r="G4897">
            <v>1.2899999999999998E-2</v>
          </cell>
          <cell r="H4897">
            <v>21212.2</v>
          </cell>
          <cell r="I4897">
            <v>19732280.27</v>
          </cell>
          <cell r="J4897">
            <v>1.2899999999999998E-2</v>
          </cell>
          <cell r="K4897">
            <v>21212.201290249996</v>
          </cell>
          <cell r="L4897">
            <v>0</v>
          </cell>
        </row>
        <row r="4898">
          <cell r="A4898" t="str">
            <v>E356 TSM O/H Cond, Colstrip 3-4 Com</v>
          </cell>
          <cell r="B4898" t="str">
            <v>E356 TSM O/H Cond, Colstrip 3-4 Com-5</v>
          </cell>
          <cell r="C4898" t="str">
            <v>403E</v>
          </cell>
          <cell r="E4898">
            <v>43251</v>
          </cell>
          <cell r="F4898">
            <v>19732280.27</v>
          </cell>
          <cell r="G4898">
            <v>1.2899999999999998E-2</v>
          </cell>
          <cell r="H4898">
            <v>21212.2</v>
          </cell>
          <cell r="I4898">
            <v>19732280.27</v>
          </cell>
          <cell r="J4898">
            <v>1.2899999999999998E-2</v>
          </cell>
          <cell r="K4898">
            <v>21212.201290249996</v>
          </cell>
          <cell r="L4898">
            <v>0</v>
          </cell>
        </row>
        <row r="4899">
          <cell r="A4899" t="str">
            <v>E356 TSM O/H Cond, Colstrip 3-4 Com</v>
          </cell>
          <cell r="B4899" t="str">
            <v>E356 TSM O/H Cond, Colstrip 3-4 Com-6</v>
          </cell>
          <cell r="C4899" t="str">
            <v>403E</v>
          </cell>
          <cell r="E4899">
            <v>43281</v>
          </cell>
          <cell r="F4899">
            <v>19732280.27</v>
          </cell>
          <cell r="G4899">
            <v>1.2899999999999998E-2</v>
          </cell>
          <cell r="H4899">
            <v>21212.2</v>
          </cell>
          <cell r="I4899">
            <v>19732280.27</v>
          </cell>
          <cell r="J4899">
            <v>1.2899999999999998E-2</v>
          </cell>
          <cell r="K4899">
            <v>21212.201290249996</v>
          </cell>
          <cell r="L4899">
            <v>0</v>
          </cell>
        </row>
        <row r="4900">
          <cell r="A4900" t="str">
            <v>E356 TSM O/H Cond, Colstrip 3-4 Com</v>
          </cell>
          <cell r="B4900" t="str">
            <v>E356 TSM O/H Cond, Colstrip 3-4 Com-7</v>
          </cell>
          <cell r="C4900" t="str">
            <v>403E</v>
          </cell>
          <cell r="E4900">
            <v>43312</v>
          </cell>
          <cell r="F4900">
            <v>19732280.27</v>
          </cell>
          <cell r="G4900">
            <v>1.2899999999999998E-2</v>
          </cell>
          <cell r="H4900">
            <v>21212.2</v>
          </cell>
          <cell r="I4900">
            <v>19732280.27</v>
          </cell>
          <cell r="J4900">
            <v>1.2899999999999998E-2</v>
          </cell>
          <cell r="K4900">
            <v>21212.201290249996</v>
          </cell>
          <cell r="L4900">
            <v>0</v>
          </cell>
        </row>
        <row r="4901">
          <cell r="A4901" t="str">
            <v>E356 TSM O/H Cond, Colstrip 3-4 Com</v>
          </cell>
          <cell r="B4901" t="str">
            <v>E356 TSM O/H Cond, Colstrip 3-4 Com-8</v>
          </cell>
          <cell r="C4901" t="str">
            <v>403E</v>
          </cell>
          <cell r="E4901">
            <v>43343</v>
          </cell>
          <cell r="F4901">
            <v>19732280.27</v>
          </cell>
          <cell r="G4901">
            <v>1.2899999999999998E-2</v>
          </cell>
          <cell r="H4901">
            <v>21212.2</v>
          </cell>
          <cell r="I4901">
            <v>19732280.27</v>
          </cell>
          <cell r="J4901">
            <v>1.2899999999999998E-2</v>
          </cell>
          <cell r="K4901">
            <v>21212.201290249996</v>
          </cell>
          <cell r="L4901">
            <v>0</v>
          </cell>
        </row>
        <row r="4902">
          <cell r="A4902" t="str">
            <v>E356 TSM O/H Cond, Colstrip 3-4 Com</v>
          </cell>
          <cell r="B4902" t="str">
            <v>E356 TSM O/H Cond, Colstrip 3-4 Com-9</v>
          </cell>
          <cell r="C4902" t="str">
            <v>403E</v>
          </cell>
          <cell r="E4902">
            <v>43373</v>
          </cell>
          <cell r="F4902">
            <v>19732280.27</v>
          </cell>
          <cell r="G4902">
            <v>1.2899999999999998E-2</v>
          </cell>
          <cell r="H4902">
            <v>21212.2</v>
          </cell>
          <cell r="I4902">
            <v>19732280.27</v>
          </cell>
          <cell r="J4902">
            <v>1.2899999999999998E-2</v>
          </cell>
          <cell r="K4902">
            <v>21212.201290249996</v>
          </cell>
          <cell r="L4902">
            <v>0</v>
          </cell>
        </row>
        <row r="4903">
          <cell r="A4903" t="str">
            <v>E356 TSM O/H Cond, Colstrip 3-4 Com</v>
          </cell>
          <cell r="B4903" t="str">
            <v>E356 TSM O/H Cond, Colstrip 3-4 Com-10</v>
          </cell>
          <cell r="C4903" t="str">
            <v>403E</v>
          </cell>
          <cell r="E4903">
            <v>43404</v>
          </cell>
          <cell r="F4903">
            <v>19732280.27</v>
          </cell>
          <cell r="G4903">
            <v>1.2899999999999998E-2</v>
          </cell>
          <cell r="H4903">
            <v>21212.2</v>
          </cell>
          <cell r="I4903">
            <v>19732280.27</v>
          </cell>
          <cell r="J4903">
            <v>1.2899999999999998E-2</v>
          </cell>
          <cell r="K4903">
            <v>21212.201290249996</v>
          </cell>
          <cell r="L4903">
            <v>0</v>
          </cell>
        </row>
        <row r="4904">
          <cell r="A4904" t="str">
            <v>E356 TSM O/H Cond, Colstrip 3-4 Com</v>
          </cell>
          <cell r="B4904" t="str">
            <v>E356 TSM O/H Cond, Colstrip 3-4 Com-11</v>
          </cell>
          <cell r="C4904" t="str">
            <v>403E</v>
          </cell>
          <cell r="E4904">
            <v>43434</v>
          </cell>
          <cell r="F4904">
            <v>19732280.27</v>
          </cell>
          <cell r="G4904">
            <v>1.2899999999999998E-2</v>
          </cell>
          <cell r="H4904">
            <v>21212.2</v>
          </cell>
          <cell r="I4904">
            <v>19732280.27</v>
          </cell>
          <cell r="J4904">
            <v>1.2899999999999998E-2</v>
          </cell>
          <cell r="K4904">
            <v>21212.201290249996</v>
          </cell>
          <cell r="L4904">
            <v>0</v>
          </cell>
        </row>
        <row r="4905">
          <cell r="A4905" t="str">
            <v>E356 TSM O/H Cond, Colstrip 3-4 Com</v>
          </cell>
          <cell r="B4905" t="str">
            <v>E356 TSM O/H Cond, Colstrip 3-4 Com-12</v>
          </cell>
          <cell r="C4905" t="str">
            <v>403E</v>
          </cell>
          <cell r="E4905">
            <v>43465</v>
          </cell>
          <cell r="F4905">
            <v>19732280.27</v>
          </cell>
          <cell r="G4905">
            <v>1.2899999999999998E-2</v>
          </cell>
          <cell r="H4905">
            <v>21212.2</v>
          </cell>
          <cell r="I4905">
            <v>19732280.27</v>
          </cell>
          <cell r="J4905">
            <v>1.2899999999999998E-2</v>
          </cell>
          <cell r="K4905">
            <v>21212.201290249996</v>
          </cell>
          <cell r="L4905">
            <v>0</v>
          </cell>
        </row>
        <row r="4906">
          <cell r="A4906" t="str">
            <v>E356 TSM O/H Cond, Colstrip 3-4 Com Total</v>
          </cell>
          <cell r="C4906" t="str">
            <v>ETSM</v>
          </cell>
          <cell r="E4906" t="str">
            <v>Total</v>
          </cell>
          <cell r="F4906"/>
          <cell r="G4906"/>
          <cell r="H4906">
            <v>254546.40000000005</v>
          </cell>
          <cell r="I4906"/>
          <cell r="J4906">
            <v>0</v>
          </cell>
          <cell r="K4906">
            <v>254546.41548299996</v>
          </cell>
          <cell r="L4906">
            <v>0.02</v>
          </cell>
        </row>
        <row r="4907">
          <cell r="A4907" t="str">
            <v>E356 TSM O/H Cond, N Intertie</v>
          </cell>
          <cell r="B4907" t="str">
            <v>E356 TSM O/H Cond, N Intertie-1</v>
          </cell>
          <cell r="C4907" t="str">
            <v>403E</v>
          </cell>
          <cell r="E4907">
            <v>43131</v>
          </cell>
          <cell r="F4907">
            <v>12700859.529999999</v>
          </cell>
          <cell r="G4907">
            <v>1.2899999999999998E-2</v>
          </cell>
          <cell r="H4907">
            <v>13653.43</v>
          </cell>
          <cell r="I4907">
            <v>12700859.529999999</v>
          </cell>
          <cell r="J4907">
            <v>1.2899999999999998E-2</v>
          </cell>
          <cell r="K4907">
            <v>13653.423994749997</v>
          </cell>
          <cell r="L4907">
            <v>-0.01</v>
          </cell>
        </row>
        <row r="4908">
          <cell r="A4908" t="str">
            <v>E356 TSM O/H Cond, N Intertie</v>
          </cell>
          <cell r="B4908" t="str">
            <v>E356 TSM O/H Cond, N Intertie-2</v>
          </cell>
          <cell r="C4908" t="str">
            <v>403E</v>
          </cell>
          <cell r="E4908">
            <v>43159</v>
          </cell>
          <cell r="F4908">
            <v>12700859.529999999</v>
          </cell>
          <cell r="G4908">
            <v>1.2899999999999998E-2</v>
          </cell>
          <cell r="H4908">
            <v>13653.43</v>
          </cell>
          <cell r="I4908">
            <v>12700859.529999999</v>
          </cell>
          <cell r="J4908">
            <v>1.2899999999999998E-2</v>
          </cell>
          <cell r="K4908">
            <v>13653.423994749997</v>
          </cell>
          <cell r="L4908">
            <v>-0.01</v>
          </cell>
        </row>
        <row r="4909">
          <cell r="A4909" t="str">
            <v>E356 TSM O/H Cond, N Intertie</v>
          </cell>
          <cell r="B4909" t="str">
            <v>E356 TSM O/H Cond, N Intertie-3</v>
          </cell>
          <cell r="C4909" t="str">
            <v>403E</v>
          </cell>
          <cell r="E4909">
            <v>43190</v>
          </cell>
          <cell r="F4909">
            <v>12700859.529999999</v>
          </cell>
          <cell r="G4909">
            <v>1.2899999999999998E-2</v>
          </cell>
          <cell r="H4909">
            <v>13653.43</v>
          </cell>
          <cell r="I4909">
            <v>12700859.529999999</v>
          </cell>
          <cell r="J4909">
            <v>1.2899999999999998E-2</v>
          </cell>
          <cell r="K4909">
            <v>13653.423994749997</v>
          </cell>
          <cell r="L4909">
            <v>-0.01</v>
          </cell>
        </row>
        <row r="4910">
          <cell r="A4910" t="str">
            <v>E356 TSM O/H Cond, N Intertie</v>
          </cell>
          <cell r="B4910" t="str">
            <v>E356 TSM O/H Cond, N Intertie-4</v>
          </cell>
          <cell r="C4910" t="str">
            <v>403E</v>
          </cell>
          <cell r="E4910">
            <v>43220</v>
          </cell>
          <cell r="F4910">
            <v>12700859.529999999</v>
          </cell>
          <cell r="G4910">
            <v>1.2899999999999998E-2</v>
          </cell>
          <cell r="H4910">
            <v>13653.43</v>
          </cell>
          <cell r="I4910">
            <v>12700859.529999999</v>
          </cell>
          <cell r="J4910">
            <v>1.2899999999999998E-2</v>
          </cell>
          <cell r="K4910">
            <v>13653.423994749997</v>
          </cell>
          <cell r="L4910">
            <v>-0.01</v>
          </cell>
        </row>
        <row r="4911">
          <cell r="A4911" t="str">
            <v>E356 TSM O/H Cond, N Intertie</v>
          </cell>
          <cell r="B4911" t="str">
            <v>E356 TSM O/H Cond, N Intertie-5</v>
          </cell>
          <cell r="C4911" t="str">
            <v>403E</v>
          </cell>
          <cell r="E4911">
            <v>43251</v>
          </cell>
          <cell r="F4911">
            <v>12700859.529999999</v>
          </cell>
          <cell r="G4911">
            <v>1.2899999999999998E-2</v>
          </cell>
          <cell r="H4911">
            <v>13653.43</v>
          </cell>
          <cell r="I4911">
            <v>12700859.529999999</v>
          </cell>
          <cell r="J4911">
            <v>1.2899999999999998E-2</v>
          </cell>
          <cell r="K4911">
            <v>13653.423994749997</v>
          </cell>
          <cell r="L4911">
            <v>-0.01</v>
          </cell>
        </row>
        <row r="4912">
          <cell r="A4912" t="str">
            <v>E356 TSM O/H Cond, N Intertie</v>
          </cell>
          <cell r="B4912" t="str">
            <v>E356 TSM O/H Cond, N Intertie-6</v>
          </cell>
          <cell r="C4912" t="str">
            <v>403E</v>
          </cell>
          <cell r="E4912">
            <v>43281</v>
          </cell>
          <cell r="F4912">
            <v>12700859.529999999</v>
          </cell>
          <cell r="G4912">
            <v>1.2899999999999998E-2</v>
          </cell>
          <cell r="H4912">
            <v>13653.43</v>
          </cell>
          <cell r="I4912">
            <v>12700859.529999999</v>
          </cell>
          <cell r="J4912">
            <v>1.2899999999999998E-2</v>
          </cell>
          <cell r="K4912">
            <v>13653.423994749997</v>
          </cell>
          <cell r="L4912">
            <v>-0.01</v>
          </cell>
        </row>
        <row r="4913">
          <cell r="A4913" t="str">
            <v>E356 TSM O/H Cond, N Intertie</v>
          </cell>
          <cell r="B4913" t="str">
            <v>E356 TSM O/H Cond, N Intertie-7</v>
          </cell>
          <cell r="C4913" t="str">
            <v>403E</v>
          </cell>
          <cell r="E4913">
            <v>43312</v>
          </cell>
          <cell r="F4913">
            <v>12700859.529999999</v>
          </cell>
          <cell r="G4913">
            <v>1.2899999999999998E-2</v>
          </cell>
          <cell r="H4913">
            <v>13653.43</v>
          </cell>
          <cell r="I4913">
            <v>12700859.529999999</v>
          </cell>
          <cell r="J4913">
            <v>1.2899999999999998E-2</v>
          </cell>
          <cell r="K4913">
            <v>13653.423994749997</v>
          </cell>
          <cell r="L4913">
            <v>-0.01</v>
          </cell>
        </row>
        <row r="4914">
          <cell r="A4914" t="str">
            <v>E356 TSM O/H Cond, N Intertie</v>
          </cell>
          <cell r="B4914" t="str">
            <v>E356 TSM O/H Cond, N Intertie-8</v>
          </cell>
          <cell r="C4914" t="str">
            <v>403E</v>
          </cell>
          <cell r="E4914">
            <v>43343</v>
          </cell>
          <cell r="F4914">
            <v>12700859.529999999</v>
          </cell>
          <cell r="G4914">
            <v>1.2899999999999998E-2</v>
          </cell>
          <cell r="H4914">
            <v>13653.43</v>
          </cell>
          <cell r="I4914">
            <v>12700859.529999999</v>
          </cell>
          <cell r="J4914">
            <v>1.2899999999999998E-2</v>
          </cell>
          <cell r="K4914">
            <v>13653.423994749997</v>
          </cell>
          <cell r="L4914">
            <v>-0.01</v>
          </cell>
        </row>
        <row r="4915">
          <cell r="A4915" t="str">
            <v>E356 TSM O/H Cond, N Intertie</v>
          </cell>
          <cell r="B4915" t="str">
            <v>E356 TSM O/H Cond, N Intertie-9</v>
          </cell>
          <cell r="C4915" t="str">
            <v>403E</v>
          </cell>
          <cell r="E4915">
            <v>43373</v>
          </cell>
          <cell r="F4915">
            <v>12700859.529999999</v>
          </cell>
          <cell r="G4915">
            <v>1.2899999999999998E-2</v>
          </cell>
          <cell r="H4915">
            <v>13653.43</v>
          </cell>
          <cell r="I4915">
            <v>12700859.529999999</v>
          </cell>
          <cell r="J4915">
            <v>1.2899999999999998E-2</v>
          </cell>
          <cell r="K4915">
            <v>13653.423994749997</v>
          </cell>
          <cell r="L4915">
            <v>-0.01</v>
          </cell>
        </row>
        <row r="4916">
          <cell r="A4916" t="str">
            <v>E356 TSM O/H Cond, N Intertie</v>
          </cell>
          <cell r="B4916" t="str">
            <v>E356 TSM O/H Cond, N Intertie-10</v>
          </cell>
          <cell r="C4916" t="str">
            <v>403E</v>
          </cell>
          <cell r="E4916">
            <v>43404</v>
          </cell>
          <cell r="F4916">
            <v>12700859.529999999</v>
          </cell>
          <cell r="G4916">
            <v>1.2899999999999998E-2</v>
          </cell>
          <cell r="H4916">
            <v>13653.43</v>
          </cell>
          <cell r="I4916">
            <v>12700859.529999999</v>
          </cell>
          <cell r="J4916">
            <v>1.2899999999999998E-2</v>
          </cell>
          <cell r="K4916">
            <v>13653.423994749997</v>
          </cell>
          <cell r="L4916">
            <v>-0.01</v>
          </cell>
        </row>
        <row r="4917">
          <cell r="A4917" t="str">
            <v>E356 TSM O/H Cond, N Intertie</v>
          </cell>
          <cell r="B4917" t="str">
            <v>E356 TSM O/H Cond, N Intertie-11</v>
          </cell>
          <cell r="C4917" t="str">
            <v>403E</v>
          </cell>
          <cell r="E4917">
            <v>43434</v>
          </cell>
          <cell r="F4917">
            <v>12700859.529999999</v>
          </cell>
          <cell r="G4917">
            <v>1.2899999999999998E-2</v>
          </cell>
          <cell r="H4917">
            <v>13653.43</v>
          </cell>
          <cell r="I4917">
            <v>12700859.529999999</v>
          </cell>
          <cell r="J4917">
            <v>1.2899999999999998E-2</v>
          </cell>
          <cell r="K4917">
            <v>13653.423994749997</v>
          </cell>
          <cell r="L4917">
            <v>-0.01</v>
          </cell>
        </row>
        <row r="4918">
          <cell r="A4918" t="str">
            <v>E356 TSM O/H Cond, N Intertie</v>
          </cell>
          <cell r="B4918" t="str">
            <v>E356 TSM O/H Cond, N Intertie-12</v>
          </cell>
          <cell r="C4918" t="str">
            <v>403E</v>
          </cell>
          <cell r="E4918">
            <v>43465</v>
          </cell>
          <cell r="F4918">
            <v>12700859.529999999</v>
          </cell>
          <cell r="G4918">
            <v>1.2899999999999998E-2</v>
          </cell>
          <cell r="H4918">
            <v>13653.43</v>
          </cell>
          <cell r="I4918">
            <v>12700859.529999999</v>
          </cell>
          <cell r="J4918">
            <v>1.2899999999999998E-2</v>
          </cell>
          <cell r="K4918">
            <v>13653.423994749997</v>
          </cell>
          <cell r="L4918">
            <v>-0.01</v>
          </cell>
        </row>
        <row r="4919">
          <cell r="A4919" t="str">
            <v>E356 TSM O/H Cond, N Intertie Total</v>
          </cell>
          <cell r="C4919" t="str">
            <v>ETSM</v>
          </cell>
          <cell r="E4919" t="str">
            <v>Total</v>
          </cell>
          <cell r="F4919"/>
          <cell r="G4919"/>
          <cell r="H4919">
            <v>163841.15999999995</v>
          </cell>
          <cell r="I4919"/>
          <cell r="J4919">
            <v>0</v>
          </cell>
          <cell r="K4919">
            <v>163841.08793699997</v>
          </cell>
          <cell r="L4919">
            <v>-7.0000000000000007E-2</v>
          </cell>
        </row>
        <row r="4920">
          <cell r="A4920" t="str">
            <v>E356 TSM O/H Cond, Wild Horse-WindR</v>
          </cell>
          <cell r="B4920" t="str">
            <v>E356 TSM O/H Cond, Wild Horse-WindR-1</v>
          </cell>
          <cell r="C4920" t="str">
            <v>403E</v>
          </cell>
          <cell r="E4920">
            <v>43131</v>
          </cell>
          <cell r="F4920">
            <v>285559.90000000002</v>
          </cell>
          <cell r="G4920">
            <v>1.2899999999999998E-2</v>
          </cell>
          <cell r="H4920">
            <v>306.98</v>
          </cell>
          <cell r="I4920">
            <v>285559.90000000002</v>
          </cell>
          <cell r="J4920">
            <v>1.2899999999999998E-2</v>
          </cell>
          <cell r="K4920">
            <v>306.97689250000002</v>
          </cell>
          <cell r="L4920">
            <v>0</v>
          </cell>
        </row>
        <row r="4921">
          <cell r="A4921" t="str">
            <v>E356 TSM O/H Cond, Wild Horse-WindR</v>
          </cell>
          <cell r="B4921" t="str">
            <v>E356 TSM O/H Cond, Wild Horse-WindR-2</v>
          </cell>
          <cell r="C4921" t="str">
            <v>403E</v>
          </cell>
          <cell r="E4921">
            <v>43159</v>
          </cell>
          <cell r="F4921">
            <v>285559.90000000002</v>
          </cell>
          <cell r="G4921">
            <v>1.2899999999999998E-2</v>
          </cell>
          <cell r="H4921">
            <v>306.98</v>
          </cell>
          <cell r="I4921">
            <v>285559.90000000002</v>
          </cell>
          <cell r="J4921">
            <v>1.2899999999999998E-2</v>
          </cell>
          <cell r="K4921">
            <v>306.97689250000002</v>
          </cell>
          <cell r="L4921">
            <v>0</v>
          </cell>
        </row>
        <row r="4922">
          <cell r="A4922" t="str">
            <v>E356 TSM O/H Cond, Wild Horse-WindR</v>
          </cell>
          <cell r="B4922" t="str">
            <v>E356 TSM O/H Cond, Wild Horse-WindR-3</v>
          </cell>
          <cell r="C4922" t="str">
            <v>403E</v>
          </cell>
          <cell r="E4922">
            <v>43190</v>
          </cell>
          <cell r="F4922">
            <v>285559.90000000002</v>
          </cell>
          <cell r="G4922">
            <v>1.2899999999999998E-2</v>
          </cell>
          <cell r="H4922">
            <v>306.98</v>
          </cell>
          <cell r="I4922">
            <v>285559.90000000002</v>
          </cell>
          <cell r="J4922">
            <v>1.2899999999999998E-2</v>
          </cell>
          <cell r="K4922">
            <v>306.97689250000002</v>
          </cell>
          <cell r="L4922">
            <v>0</v>
          </cell>
        </row>
        <row r="4923">
          <cell r="A4923" t="str">
            <v>E356 TSM O/H Cond, Wild Horse-WindR</v>
          </cell>
          <cell r="B4923" t="str">
            <v>E356 TSM O/H Cond, Wild Horse-WindR-4</v>
          </cell>
          <cell r="C4923" t="str">
            <v>403E</v>
          </cell>
          <cell r="E4923">
            <v>43220</v>
          </cell>
          <cell r="F4923">
            <v>285559.90000000002</v>
          </cell>
          <cell r="G4923">
            <v>1.2899999999999998E-2</v>
          </cell>
          <cell r="H4923">
            <v>306.98</v>
          </cell>
          <cell r="I4923">
            <v>285559.90000000002</v>
          </cell>
          <cell r="J4923">
            <v>1.2899999999999998E-2</v>
          </cell>
          <cell r="K4923">
            <v>306.97689250000002</v>
          </cell>
          <cell r="L4923">
            <v>0</v>
          </cell>
        </row>
        <row r="4924">
          <cell r="A4924" t="str">
            <v>E356 TSM O/H Cond, Wild Horse-WindR</v>
          </cell>
          <cell r="B4924" t="str">
            <v>E356 TSM O/H Cond, Wild Horse-WindR-5</v>
          </cell>
          <cell r="C4924" t="str">
            <v>403E</v>
          </cell>
          <cell r="E4924">
            <v>43251</v>
          </cell>
          <cell r="F4924">
            <v>285559.90000000002</v>
          </cell>
          <cell r="G4924">
            <v>1.2899999999999998E-2</v>
          </cell>
          <cell r="H4924">
            <v>306.98</v>
          </cell>
          <cell r="I4924">
            <v>285559.90000000002</v>
          </cell>
          <cell r="J4924">
            <v>1.2899999999999998E-2</v>
          </cell>
          <cell r="K4924">
            <v>306.97689250000002</v>
          </cell>
          <cell r="L4924">
            <v>0</v>
          </cell>
        </row>
        <row r="4925">
          <cell r="A4925" t="str">
            <v>E356 TSM O/H Cond, Wild Horse-WindR</v>
          </cell>
          <cell r="B4925" t="str">
            <v>E356 TSM O/H Cond, Wild Horse-WindR-6</v>
          </cell>
          <cell r="C4925" t="str">
            <v>403E</v>
          </cell>
          <cell r="E4925">
            <v>43281</v>
          </cell>
          <cell r="F4925">
            <v>285559.90000000002</v>
          </cell>
          <cell r="G4925">
            <v>1.2899999999999998E-2</v>
          </cell>
          <cell r="H4925">
            <v>306.98</v>
          </cell>
          <cell r="I4925">
            <v>285559.90000000002</v>
          </cell>
          <cell r="J4925">
            <v>1.2899999999999998E-2</v>
          </cell>
          <cell r="K4925">
            <v>306.97689250000002</v>
          </cell>
          <cell r="L4925">
            <v>0</v>
          </cell>
        </row>
        <row r="4926">
          <cell r="A4926" t="str">
            <v>E356 TSM O/H Cond, Wild Horse-WindR</v>
          </cell>
          <cell r="B4926" t="str">
            <v>E356 TSM O/H Cond, Wild Horse-WindR-7</v>
          </cell>
          <cell r="C4926" t="str">
            <v>403E</v>
          </cell>
          <cell r="E4926">
            <v>43312</v>
          </cell>
          <cell r="F4926">
            <v>285559.90000000002</v>
          </cell>
          <cell r="G4926">
            <v>1.2899999999999998E-2</v>
          </cell>
          <cell r="H4926">
            <v>306.98</v>
          </cell>
          <cell r="I4926">
            <v>285559.90000000002</v>
          </cell>
          <cell r="J4926">
            <v>1.2899999999999998E-2</v>
          </cell>
          <cell r="K4926">
            <v>306.97689250000002</v>
          </cell>
          <cell r="L4926">
            <v>0</v>
          </cell>
        </row>
        <row r="4927">
          <cell r="A4927" t="str">
            <v>E356 TSM O/H Cond, Wild Horse-WindR</v>
          </cell>
          <cell r="B4927" t="str">
            <v>E356 TSM O/H Cond, Wild Horse-WindR-8</v>
          </cell>
          <cell r="C4927" t="str">
            <v>403E</v>
          </cell>
          <cell r="E4927">
            <v>43343</v>
          </cell>
          <cell r="F4927">
            <v>285559.90000000002</v>
          </cell>
          <cell r="G4927">
            <v>1.2899999999999998E-2</v>
          </cell>
          <cell r="H4927">
            <v>306.98</v>
          </cell>
          <cell r="I4927">
            <v>285559.90000000002</v>
          </cell>
          <cell r="J4927">
            <v>1.2899999999999998E-2</v>
          </cell>
          <cell r="K4927">
            <v>306.97689250000002</v>
          </cell>
          <cell r="L4927">
            <v>0</v>
          </cell>
        </row>
        <row r="4928">
          <cell r="A4928" t="str">
            <v>E356 TSM O/H Cond, Wild Horse-WindR</v>
          </cell>
          <cell r="B4928" t="str">
            <v>E356 TSM O/H Cond, Wild Horse-WindR-9</v>
          </cell>
          <cell r="C4928" t="str">
            <v>403E</v>
          </cell>
          <cell r="E4928">
            <v>43373</v>
          </cell>
          <cell r="F4928">
            <v>285559.90000000002</v>
          </cell>
          <cell r="G4928">
            <v>1.2899999999999998E-2</v>
          </cell>
          <cell r="H4928">
            <v>306.98</v>
          </cell>
          <cell r="I4928">
            <v>285559.90000000002</v>
          </cell>
          <cell r="J4928">
            <v>1.2899999999999998E-2</v>
          </cell>
          <cell r="K4928">
            <v>306.97689250000002</v>
          </cell>
          <cell r="L4928">
            <v>0</v>
          </cell>
        </row>
        <row r="4929">
          <cell r="A4929" t="str">
            <v>E356 TSM O/H Cond, Wild Horse-WindR</v>
          </cell>
          <cell r="B4929" t="str">
            <v>E356 TSM O/H Cond, Wild Horse-WindR-10</v>
          </cell>
          <cell r="C4929" t="str">
            <v>403E</v>
          </cell>
          <cell r="E4929">
            <v>43404</v>
          </cell>
          <cell r="F4929">
            <v>285559.90000000002</v>
          </cell>
          <cell r="G4929">
            <v>1.2899999999999998E-2</v>
          </cell>
          <cell r="H4929">
            <v>306.98</v>
          </cell>
          <cell r="I4929">
            <v>285559.90000000002</v>
          </cell>
          <cell r="J4929">
            <v>1.2899999999999998E-2</v>
          </cell>
          <cell r="K4929">
            <v>306.97689250000002</v>
          </cell>
          <cell r="L4929">
            <v>0</v>
          </cell>
        </row>
        <row r="4930">
          <cell r="A4930" t="str">
            <v>E356 TSM O/H Cond, Wild Horse-WindR</v>
          </cell>
          <cell r="B4930" t="str">
            <v>E356 TSM O/H Cond, Wild Horse-WindR-11</v>
          </cell>
          <cell r="C4930" t="str">
            <v>403E</v>
          </cell>
          <cell r="E4930">
            <v>43434</v>
          </cell>
          <cell r="F4930">
            <v>285559.90000000002</v>
          </cell>
          <cell r="G4930">
            <v>1.2899999999999998E-2</v>
          </cell>
          <cell r="H4930">
            <v>306.98</v>
          </cell>
          <cell r="I4930">
            <v>285559.90000000002</v>
          </cell>
          <cell r="J4930">
            <v>1.2899999999999998E-2</v>
          </cell>
          <cell r="K4930">
            <v>306.97689250000002</v>
          </cell>
          <cell r="L4930">
            <v>0</v>
          </cell>
        </row>
        <row r="4931">
          <cell r="A4931" t="str">
            <v>E356 TSM O/H Cond, Wild Horse-WindR</v>
          </cell>
          <cell r="B4931" t="str">
            <v>E356 TSM O/H Cond, Wild Horse-WindR-12</v>
          </cell>
          <cell r="C4931" t="str">
            <v>403E</v>
          </cell>
          <cell r="E4931">
            <v>43465</v>
          </cell>
          <cell r="F4931">
            <v>285559.90000000002</v>
          </cell>
          <cell r="G4931">
            <v>1.2899999999999998E-2</v>
          </cell>
          <cell r="H4931">
            <v>306.98</v>
          </cell>
          <cell r="I4931">
            <v>285559.90000000002</v>
          </cell>
          <cell r="J4931">
            <v>1.2899999999999998E-2</v>
          </cell>
          <cell r="K4931">
            <v>306.97689250000002</v>
          </cell>
          <cell r="L4931">
            <v>0</v>
          </cell>
        </row>
        <row r="4932">
          <cell r="A4932" t="str">
            <v>E356 TSM O/H Cond, Wild Horse-WindR Total</v>
          </cell>
          <cell r="C4932" t="str">
            <v>ETSM</v>
          </cell>
          <cell r="E4932" t="str">
            <v>Total</v>
          </cell>
          <cell r="F4932"/>
          <cell r="G4932"/>
          <cell r="H4932">
            <v>3683.76</v>
          </cell>
          <cell r="I4932"/>
          <cell r="J4932">
            <v>0</v>
          </cell>
          <cell r="K4932">
            <v>3683.7227099999996</v>
          </cell>
          <cell r="L4932">
            <v>-0.04</v>
          </cell>
        </row>
        <row r="4933">
          <cell r="A4933" t="str">
            <v>E356 TSM O/H Cond, Wind Ridge-NonPr</v>
          </cell>
          <cell r="B4933" t="str">
            <v>E356 TSM O/H Cond, Wind Ridge-NonPr-1</v>
          </cell>
          <cell r="C4933" t="str">
            <v>403E</v>
          </cell>
          <cell r="E4933">
            <v>43131</v>
          </cell>
          <cell r="F4933">
            <v>5400291.8200000003</v>
          </cell>
          <cell r="G4933">
            <v>1.2899999999999998E-2</v>
          </cell>
          <cell r="H4933">
            <v>5805.3099999999995</v>
          </cell>
          <cell r="I4933">
            <v>5400291.8200000003</v>
          </cell>
          <cell r="J4933">
            <v>1.2899999999999998E-2</v>
          </cell>
          <cell r="K4933">
            <v>5805.3137065000001</v>
          </cell>
          <cell r="L4933">
            <v>0</v>
          </cell>
        </row>
        <row r="4934">
          <cell r="A4934" t="str">
            <v>E356 TSM O/H Cond, Wind Ridge-NonPr</v>
          </cell>
          <cell r="B4934" t="str">
            <v>E356 TSM O/H Cond, Wind Ridge-NonPr-2</v>
          </cell>
          <cell r="C4934" t="str">
            <v>403E</v>
          </cell>
          <cell r="E4934">
            <v>43159</v>
          </cell>
          <cell r="F4934">
            <v>5400291.8200000003</v>
          </cell>
          <cell r="G4934">
            <v>1.2899999999999998E-2</v>
          </cell>
          <cell r="H4934">
            <v>5805.3099999999995</v>
          </cell>
          <cell r="I4934">
            <v>5400291.8200000003</v>
          </cell>
          <cell r="J4934">
            <v>1.2899999999999998E-2</v>
          </cell>
          <cell r="K4934">
            <v>5805.3137065000001</v>
          </cell>
          <cell r="L4934">
            <v>0</v>
          </cell>
        </row>
        <row r="4935">
          <cell r="A4935" t="str">
            <v>E356 TSM O/H Cond, Wind Ridge-NonPr</v>
          </cell>
          <cell r="B4935" t="str">
            <v>E356 TSM O/H Cond, Wind Ridge-NonPr-3</v>
          </cell>
          <cell r="C4935" t="str">
            <v>403E</v>
          </cell>
          <cell r="E4935">
            <v>43190</v>
          </cell>
          <cell r="F4935">
            <v>5400291.8200000003</v>
          </cell>
          <cell r="G4935">
            <v>1.2899999999999998E-2</v>
          </cell>
          <cell r="H4935">
            <v>5805.3099999999995</v>
          </cell>
          <cell r="I4935">
            <v>5400291.8200000003</v>
          </cell>
          <cell r="J4935">
            <v>1.2899999999999998E-2</v>
          </cell>
          <cell r="K4935">
            <v>5805.3137065000001</v>
          </cell>
          <cell r="L4935">
            <v>0</v>
          </cell>
        </row>
        <row r="4936">
          <cell r="A4936" t="str">
            <v>E356 TSM O/H Cond, Wind Ridge-NonPr</v>
          </cell>
          <cell r="B4936" t="str">
            <v>E356 TSM O/H Cond, Wind Ridge-NonPr-4</v>
          </cell>
          <cell r="C4936" t="str">
            <v>403E</v>
          </cell>
          <cell r="E4936">
            <v>43220</v>
          </cell>
          <cell r="F4936">
            <v>5400291.8200000003</v>
          </cell>
          <cell r="G4936">
            <v>1.2899999999999998E-2</v>
          </cell>
          <cell r="H4936">
            <v>5805.3099999999995</v>
          </cell>
          <cell r="I4936">
            <v>5400291.8200000003</v>
          </cell>
          <cell r="J4936">
            <v>1.2899999999999998E-2</v>
          </cell>
          <cell r="K4936">
            <v>5805.3137065000001</v>
          </cell>
          <cell r="L4936">
            <v>0</v>
          </cell>
        </row>
        <row r="4937">
          <cell r="A4937" t="str">
            <v>E356 TSM O/H Cond, Wind Ridge-NonPr</v>
          </cell>
          <cell r="B4937" t="str">
            <v>E356 TSM O/H Cond, Wind Ridge-NonPr-5</v>
          </cell>
          <cell r="C4937" t="str">
            <v>403E</v>
          </cell>
          <cell r="E4937">
            <v>43251</v>
          </cell>
          <cell r="F4937">
            <v>5400291.8200000003</v>
          </cell>
          <cell r="G4937">
            <v>1.2899999999999998E-2</v>
          </cell>
          <cell r="H4937">
            <v>5805.3099999999995</v>
          </cell>
          <cell r="I4937">
            <v>5400291.8200000003</v>
          </cell>
          <cell r="J4937">
            <v>1.2899999999999998E-2</v>
          </cell>
          <cell r="K4937">
            <v>5805.3137065000001</v>
          </cell>
          <cell r="L4937">
            <v>0</v>
          </cell>
        </row>
        <row r="4938">
          <cell r="A4938" t="str">
            <v>E356 TSM O/H Cond, Wind Ridge-NonPr</v>
          </cell>
          <cell r="B4938" t="str">
            <v>E356 TSM O/H Cond, Wind Ridge-NonPr-6</v>
          </cell>
          <cell r="C4938" t="str">
            <v>403E</v>
          </cell>
          <cell r="E4938">
            <v>43281</v>
          </cell>
          <cell r="F4938">
            <v>5400291.8200000003</v>
          </cell>
          <cell r="G4938">
            <v>1.2899999999999998E-2</v>
          </cell>
          <cell r="H4938">
            <v>5805.3099999999995</v>
          </cell>
          <cell r="I4938">
            <v>5400291.8200000003</v>
          </cell>
          <cell r="J4938">
            <v>1.2899999999999998E-2</v>
          </cell>
          <cell r="K4938">
            <v>5805.3137065000001</v>
          </cell>
          <cell r="L4938">
            <v>0</v>
          </cell>
        </row>
        <row r="4939">
          <cell r="A4939" t="str">
            <v>E356 TSM O/H Cond, Wind Ridge-NonPr</v>
          </cell>
          <cell r="B4939" t="str">
            <v>E356 TSM O/H Cond, Wind Ridge-NonPr-7</v>
          </cell>
          <cell r="C4939" t="str">
            <v>403E</v>
          </cell>
          <cell r="E4939">
            <v>43312</v>
          </cell>
          <cell r="F4939">
            <v>5400291.8200000003</v>
          </cell>
          <cell r="G4939">
            <v>1.2899999999999998E-2</v>
          </cell>
          <cell r="H4939">
            <v>5805.3099999999995</v>
          </cell>
          <cell r="I4939">
            <v>5400291.8200000003</v>
          </cell>
          <cell r="J4939">
            <v>1.2899999999999998E-2</v>
          </cell>
          <cell r="K4939">
            <v>5805.3137065000001</v>
          </cell>
          <cell r="L4939">
            <v>0</v>
          </cell>
        </row>
        <row r="4940">
          <cell r="A4940" t="str">
            <v>E356 TSM O/H Cond, Wind Ridge-NonPr</v>
          </cell>
          <cell r="B4940" t="str">
            <v>E356 TSM O/H Cond, Wind Ridge-NonPr-8</v>
          </cell>
          <cell r="C4940" t="str">
            <v>403E</v>
          </cell>
          <cell r="E4940">
            <v>43343</v>
          </cell>
          <cell r="F4940">
            <v>5400291.8200000003</v>
          </cell>
          <cell r="G4940">
            <v>1.2899999999999998E-2</v>
          </cell>
          <cell r="H4940">
            <v>5805.3099999999995</v>
          </cell>
          <cell r="I4940">
            <v>5400291.8200000003</v>
          </cell>
          <cell r="J4940">
            <v>1.2899999999999998E-2</v>
          </cell>
          <cell r="K4940">
            <v>5805.3137065000001</v>
          </cell>
          <cell r="L4940">
            <v>0</v>
          </cell>
        </row>
        <row r="4941">
          <cell r="A4941" t="str">
            <v>E356 TSM O/H Cond, Wind Ridge-NonPr</v>
          </cell>
          <cell r="B4941" t="str">
            <v>E356 TSM O/H Cond, Wind Ridge-NonPr-9</v>
          </cell>
          <cell r="C4941" t="str">
            <v>403E</v>
          </cell>
          <cell r="E4941">
            <v>43373</v>
          </cell>
          <cell r="F4941">
            <v>5400291.8200000003</v>
          </cell>
          <cell r="G4941">
            <v>1.2899999999999998E-2</v>
          </cell>
          <cell r="H4941">
            <v>5805.3099999999995</v>
          </cell>
          <cell r="I4941">
            <v>5400291.8200000003</v>
          </cell>
          <cell r="J4941">
            <v>1.2899999999999998E-2</v>
          </cell>
          <cell r="K4941">
            <v>5805.3137065000001</v>
          </cell>
          <cell r="L4941">
            <v>0</v>
          </cell>
        </row>
        <row r="4942">
          <cell r="A4942" t="str">
            <v>E356 TSM O/H Cond, Wind Ridge-NonPr</v>
          </cell>
          <cell r="B4942" t="str">
            <v>E356 TSM O/H Cond, Wind Ridge-NonPr-10</v>
          </cell>
          <cell r="C4942" t="str">
            <v>403E</v>
          </cell>
          <cell r="E4942">
            <v>43404</v>
          </cell>
          <cell r="F4942">
            <v>5400291.8200000003</v>
          </cell>
          <cell r="G4942">
            <v>1.2899999999999998E-2</v>
          </cell>
          <cell r="H4942">
            <v>5805.3099999999995</v>
          </cell>
          <cell r="I4942">
            <v>5400291.8200000003</v>
          </cell>
          <cell r="J4942">
            <v>1.2899999999999998E-2</v>
          </cell>
          <cell r="K4942">
            <v>5805.3137065000001</v>
          </cell>
          <cell r="L4942">
            <v>0</v>
          </cell>
        </row>
        <row r="4943">
          <cell r="A4943" t="str">
            <v>E356 TSM O/H Cond, Wind Ridge-NonPr</v>
          </cell>
          <cell r="B4943" t="str">
            <v>E356 TSM O/H Cond, Wind Ridge-NonPr-11</v>
          </cell>
          <cell r="C4943" t="str">
            <v>403E</v>
          </cell>
          <cell r="E4943">
            <v>43434</v>
          </cell>
          <cell r="F4943">
            <v>5400291.8200000003</v>
          </cell>
          <cell r="G4943">
            <v>1.2899999999999998E-2</v>
          </cell>
          <cell r="H4943">
            <v>5805.3099999999995</v>
          </cell>
          <cell r="I4943">
            <v>5400291.8200000003</v>
          </cell>
          <cell r="J4943">
            <v>1.2899999999999998E-2</v>
          </cell>
          <cell r="K4943">
            <v>5805.3137065000001</v>
          </cell>
          <cell r="L4943">
            <v>0</v>
          </cell>
        </row>
        <row r="4944">
          <cell r="A4944" t="str">
            <v>E356 TSM O/H Cond, Wind Ridge-NonPr</v>
          </cell>
          <cell r="B4944" t="str">
            <v>E356 TSM O/H Cond, Wind Ridge-NonPr-12</v>
          </cell>
          <cell r="C4944" t="str">
            <v>403E</v>
          </cell>
          <cell r="E4944">
            <v>43465</v>
          </cell>
          <cell r="F4944">
            <v>5400291.8200000003</v>
          </cell>
          <cell r="G4944">
            <v>1.2899999999999998E-2</v>
          </cell>
          <cell r="H4944">
            <v>5805.3099999999995</v>
          </cell>
          <cell r="I4944">
            <v>5400291.8200000003</v>
          </cell>
          <cell r="J4944">
            <v>1.2899999999999998E-2</v>
          </cell>
          <cell r="K4944">
            <v>5805.3137065000001</v>
          </cell>
          <cell r="L4944">
            <v>0</v>
          </cell>
        </row>
        <row r="4945">
          <cell r="A4945" t="str">
            <v>E356 TSM O/H Cond, Wind Ridge-NonPr Total</v>
          </cell>
          <cell r="C4945" t="str">
            <v>ETSM</v>
          </cell>
          <cell r="E4945" t="str">
            <v>Total</v>
          </cell>
          <cell r="F4945"/>
          <cell r="G4945"/>
          <cell r="H4945">
            <v>69663.719999999987</v>
          </cell>
          <cell r="I4945"/>
          <cell r="J4945">
            <v>0</v>
          </cell>
          <cell r="K4945">
            <v>69663.764477999983</v>
          </cell>
          <cell r="L4945">
            <v>0.04</v>
          </cell>
        </row>
        <row r="4946">
          <cell r="A4946" t="str">
            <v>E356 TSM O/H Conductor &amp; Devices</v>
          </cell>
          <cell r="B4946" t="str">
            <v>E356 TSM O/H Conductor &amp; Devices-1</v>
          </cell>
          <cell r="C4946" t="str">
            <v>403E</v>
          </cell>
          <cell r="E4946">
            <v>43131</v>
          </cell>
          <cell r="F4946">
            <v>73800246.120000005</v>
          </cell>
          <cell r="G4946">
            <v>1.2899999999999998E-2</v>
          </cell>
          <cell r="H4946">
            <v>79335.27</v>
          </cell>
          <cell r="I4946">
            <v>67751365.959999993</v>
          </cell>
          <cell r="J4946">
            <v>1.2899999999999998E-2</v>
          </cell>
          <cell r="K4946">
            <v>72832.718406999978</v>
          </cell>
          <cell r="L4946">
            <v>-6502.55</v>
          </cell>
        </row>
        <row r="4947">
          <cell r="A4947" t="str">
            <v>E356 TSM O/H Conductor &amp; Devices</v>
          </cell>
          <cell r="B4947" t="str">
            <v>E356 TSM O/H Conductor &amp; Devices-2</v>
          </cell>
          <cell r="C4947" t="str">
            <v>403E</v>
          </cell>
          <cell r="E4947">
            <v>43159</v>
          </cell>
          <cell r="F4947">
            <v>80604714.209999993</v>
          </cell>
          <cell r="G4947">
            <v>1.2899999999999998E-2</v>
          </cell>
          <cell r="H4947">
            <v>86650.07</v>
          </cell>
          <cell r="I4947">
            <v>67751365.959999993</v>
          </cell>
          <cell r="J4947">
            <v>1.2899999999999998E-2</v>
          </cell>
          <cell r="K4947">
            <v>72832.718406999978</v>
          </cell>
          <cell r="L4947">
            <v>-13817.35</v>
          </cell>
        </row>
        <row r="4948">
          <cell r="A4948" t="str">
            <v>E356 TSM O/H Conductor &amp; Devices</v>
          </cell>
          <cell r="B4948" t="str">
            <v>E356 TSM O/H Conductor &amp; Devices-3</v>
          </cell>
          <cell r="C4948" t="str">
            <v>403E</v>
          </cell>
          <cell r="E4948">
            <v>43190</v>
          </cell>
          <cell r="F4948">
            <v>64437946.030000001</v>
          </cell>
          <cell r="G4948">
            <v>1.2899999999999998E-2</v>
          </cell>
          <cell r="H4948">
            <v>69270.790000000008</v>
          </cell>
          <cell r="I4948">
            <v>67751365.959999993</v>
          </cell>
          <cell r="J4948">
            <v>1.2899999999999998E-2</v>
          </cell>
          <cell r="K4948">
            <v>72832.718406999978</v>
          </cell>
          <cell r="L4948">
            <v>3561.93</v>
          </cell>
        </row>
        <row r="4949">
          <cell r="A4949" t="str">
            <v>E356 TSM O/H Conductor &amp; Devices</v>
          </cell>
          <cell r="B4949" t="str">
            <v>E356 TSM O/H Conductor &amp; Devices-4</v>
          </cell>
          <cell r="C4949" t="str">
            <v>403E</v>
          </cell>
          <cell r="E4949">
            <v>43220</v>
          </cell>
          <cell r="F4949">
            <v>64537690.810000002</v>
          </cell>
          <cell r="G4949">
            <v>1.2899999999999998E-2</v>
          </cell>
          <cell r="H4949">
            <v>69378.009999999995</v>
          </cell>
          <cell r="I4949">
            <v>67751365.959999993</v>
          </cell>
          <cell r="J4949">
            <v>1.2899999999999998E-2</v>
          </cell>
          <cell r="K4949">
            <v>72832.718406999978</v>
          </cell>
          <cell r="L4949">
            <v>3454.71</v>
          </cell>
        </row>
        <row r="4950">
          <cell r="A4950" t="str">
            <v>E356 TSM O/H Conductor &amp; Devices</v>
          </cell>
          <cell r="B4950" t="str">
            <v>E356 TSM O/H Conductor &amp; Devices-5</v>
          </cell>
          <cell r="C4950" t="str">
            <v>403E</v>
          </cell>
          <cell r="E4950">
            <v>43251</v>
          </cell>
          <cell r="F4950">
            <v>64558539.950000003</v>
          </cell>
          <cell r="G4950">
            <v>1.2899999999999998E-2</v>
          </cell>
          <cell r="H4950">
            <v>69400.429999999993</v>
          </cell>
          <cell r="I4950">
            <v>67751365.959999993</v>
          </cell>
          <cell r="J4950">
            <v>1.2899999999999998E-2</v>
          </cell>
          <cell r="K4950">
            <v>72832.718406999978</v>
          </cell>
          <cell r="L4950">
            <v>3432.29</v>
          </cell>
        </row>
        <row r="4951">
          <cell r="A4951" t="str">
            <v>E356 TSM O/H Conductor &amp; Devices</v>
          </cell>
          <cell r="B4951" t="str">
            <v>E356 TSM O/H Conductor &amp; Devices-6</v>
          </cell>
          <cell r="C4951" t="str">
            <v>403E</v>
          </cell>
          <cell r="E4951">
            <v>43281</v>
          </cell>
          <cell r="F4951">
            <v>65030541.689999998</v>
          </cell>
          <cell r="G4951">
            <v>1.2899999999999998E-2</v>
          </cell>
          <cell r="H4951">
            <v>69907.839999999997</v>
          </cell>
          <cell r="I4951">
            <v>67751365.959999993</v>
          </cell>
          <cell r="J4951">
            <v>1.2899999999999998E-2</v>
          </cell>
          <cell r="K4951">
            <v>72832.718406999978</v>
          </cell>
          <cell r="L4951">
            <v>2924.88</v>
          </cell>
        </row>
        <row r="4952">
          <cell r="A4952" t="str">
            <v>E356 TSM O/H Conductor &amp; Devices</v>
          </cell>
          <cell r="B4952" t="str">
            <v>E356 TSM O/H Conductor &amp; Devices-7</v>
          </cell>
          <cell r="C4952" t="str">
            <v>403E</v>
          </cell>
          <cell r="E4952">
            <v>43312</v>
          </cell>
          <cell r="F4952">
            <v>65503309.25</v>
          </cell>
          <cell r="G4952">
            <v>1.2899999999999998E-2</v>
          </cell>
          <cell r="H4952">
            <v>70416.06</v>
          </cell>
          <cell r="I4952">
            <v>67751365.959999993</v>
          </cell>
          <cell r="J4952">
            <v>1.2899999999999998E-2</v>
          </cell>
          <cell r="K4952">
            <v>72832.718406999978</v>
          </cell>
          <cell r="L4952">
            <v>2416.66</v>
          </cell>
        </row>
        <row r="4953">
          <cell r="A4953" t="str">
            <v>E356 TSM O/H Conductor &amp; Devices</v>
          </cell>
          <cell r="B4953" t="str">
            <v>E356 TSM O/H Conductor &amp; Devices-8</v>
          </cell>
          <cell r="C4953" t="str">
            <v>403E</v>
          </cell>
          <cell r="E4953">
            <v>43343</v>
          </cell>
          <cell r="F4953">
            <v>65507292.829999998</v>
          </cell>
          <cell r="G4953">
            <v>1.2899999999999998E-2</v>
          </cell>
          <cell r="H4953">
            <v>70420.34</v>
          </cell>
          <cell r="I4953">
            <v>67751365.959999993</v>
          </cell>
          <cell r="J4953">
            <v>1.2899999999999998E-2</v>
          </cell>
          <cell r="K4953">
            <v>72832.718406999978</v>
          </cell>
          <cell r="L4953">
            <v>2412.38</v>
          </cell>
        </row>
        <row r="4954">
          <cell r="A4954" t="str">
            <v>E356 TSM O/H Conductor &amp; Devices</v>
          </cell>
          <cell r="B4954" t="str">
            <v>E356 TSM O/H Conductor &amp; Devices-9</v>
          </cell>
          <cell r="C4954" t="str">
            <v>403E</v>
          </cell>
          <cell r="E4954">
            <v>43373</v>
          </cell>
          <cell r="F4954">
            <v>65509364.280000001</v>
          </cell>
          <cell r="G4954">
            <v>1.2899999999999998E-2</v>
          </cell>
          <cell r="H4954">
            <v>70422.570000000007</v>
          </cell>
          <cell r="I4954">
            <v>67751365.959999993</v>
          </cell>
          <cell r="J4954">
            <v>1.2899999999999998E-2</v>
          </cell>
          <cell r="K4954">
            <v>72832.718406999978</v>
          </cell>
          <cell r="L4954">
            <v>2410.15</v>
          </cell>
        </row>
        <row r="4955">
          <cell r="A4955" t="str">
            <v>E356 TSM O/H Conductor &amp; Devices</v>
          </cell>
          <cell r="B4955" t="str">
            <v>E356 TSM O/H Conductor &amp; Devices-10</v>
          </cell>
          <cell r="C4955" t="str">
            <v>403E</v>
          </cell>
          <cell r="E4955">
            <v>43404</v>
          </cell>
          <cell r="F4955">
            <v>65509840.359999999</v>
          </cell>
          <cell r="G4955">
            <v>1.2899999999999998E-2</v>
          </cell>
          <cell r="H4955">
            <v>70423.08</v>
          </cell>
          <cell r="I4955">
            <v>67751365.959999993</v>
          </cell>
          <cell r="J4955">
            <v>1.2899999999999998E-2</v>
          </cell>
          <cell r="K4955">
            <v>72832.718406999978</v>
          </cell>
          <cell r="L4955">
            <v>2409.64</v>
          </cell>
        </row>
        <row r="4956">
          <cell r="A4956" t="str">
            <v>E356 TSM O/H Conductor &amp; Devices</v>
          </cell>
          <cell r="B4956" t="str">
            <v>E356 TSM O/H Conductor &amp; Devices-11</v>
          </cell>
          <cell r="C4956" t="str">
            <v>403E</v>
          </cell>
          <cell r="E4956">
            <v>43434</v>
          </cell>
          <cell r="F4956">
            <v>65510287.149999999</v>
          </cell>
          <cell r="G4956">
            <v>1.2899999999999998E-2</v>
          </cell>
          <cell r="H4956">
            <v>70423.56</v>
          </cell>
          <cell r="I4956">
            <v>67751365.959999993</v>
          </cell>
          <cell r="J4956">
            <v>1.2899999999999998E-2</v>
          </cell>
          <cell r="K4956">
            <v>72832.718406999978</v>
          </cell>
          <cell r="L4956">
            <v>2409.16</v>
          </cell>
        </row>
        <row r="4957">
          <cell r="A4957" t="str">
            <v>E356 TSM O/H Conductor &amp; Devices</v>
          </cell>
          <cell r="B4957" t="str">
            <v>E356 TSM O/H Conductor &amp; Devices-12</v>
          </cell>
          <cell r="C4957" t="str">
            <v>403E</v>
          </cell>
          <cell r="E4957">
            <v>43465</v>
          </cell>
          <cell r="F4957">
            <v>67751365.959999993</v>
          </cell>
          <cell r="G4957">
            <v>1.2899999999999998E-2</v>
          </cell>
          <cell r="H4957">
            <v>72832.72</v>
          </cell>
          <cell r="I4957">
            <v>67751365.959999993</v>
          </cell>
          <cell r="J4957">
            <v>1.2899999999999998E-2</v>
          </cell>
          <cell r="K4957">
            <v>72832.718406999978</v>
          </cell>
          <cell r="L4957">
            <v>0</v>
          </cell>
        </row>
        <row r="4958">
          <cell r="A4958" t="str">
            <v>E356 TSM O/H Conductor &amp; Devices Total</v>
          </cell>
          <cell r="C4958" t="str">
            <v>ETSM</v>
          </cell>
          <cell r="E4958" t="str">
            <v>Total</v>
          </cell>
          <cell r="F4958"/>
          <cell r="G4958"/>
          <cell r="H4958">
            <v>868880.74</v>
          </cell>
          <cell r="I4958"/>
          <cell r="J4958">
            <v>0</v>
          </cell>
          <cell r="K4958">
            <v>873992.62088399951</v>
          </cell>
          <cell r="L4958">
            <v>5111.88</v>
          </cell>
        </row>
        <row r="4959">
          <cell r="A4959" t="str">
            <v>E3566 TSM O/H Conductor/Devices</v>
          </cell>
          <cell r="B4959" t="str">
            <v>E3566 TSM O/H Conductor/Devices-1</v>
          </cell>
          <cell r="C4959" t="str">
            <v>403E</v>
          </cell>
          <cell r="E4959">
            <v>43131</v>
          </cell>
          <cell r="F4959">
            <v>33564811.049999997</v>
          </cell>
          <cell r="G4959">
            <v>1.8099999999999998E-2</v>
          </cell>
          <cell r="H4959">
            <v>50626.92</v>
          </cell>
          <cell r="I4959">
            <v>34084539.939999998</v>
          </cell>
          <cell r="J4959">
            <v>1.8099999999999998E-2</v>
          </cell>
          <cell r="K4959">
            <v>51410.847742833321</v>
          </cell>
          <cell r="L4959">
            <v>783.93</v>
          </cell>
        </row>
        <row r="4960">
          <cell r="A4960" t="str">
            <v>E3566 TSM O/H Conductor/Devices</v>
          </cell>
          <cell r="B4960" t="str">
            <v>E3566 TSM O/H Conductor/Devices-2</v>
          </cell>
          <cell r="C4960" t="str">
            <v>403E</v>
          </cell>
          <cell r="E4960">
            <v>43159</v>
          </cell>
          <cell r="F4960">
            <v>33027964.379999999</v>
          </cell>
          <cell r="G4960">
            <v>1.8099999999999998E-2</v>
          </cell>
          <cell r="H4960">
            <v>49817.170000000006</v>
          </cell>
          <cell r="I4960">
            <v>34084539.939999998</v>
          </cell>
          <cell r="J4960">
            <v>1.8099999999999998E-2</v>
          </cell>
          <cell r="K4960">
            <v>51410.847742833321</v>
          </cell>
          <cell r="L4960">
            <v>1593.68</v>
          </cell>
        </row>
        <row r="4961">
          <cell r="A4961" t="str">
            <v>E3566 TSM O/H Conductor/Devices</v>
          </cell>
          <cell r="B4961" t="str">
            <v>E3566 TSM O/H Conductor/Devices-3</v>
          </cell>
          <cell r="C4961" t="str">
            <v>403E</v>
          </cell>
          <cell r="E4961">
            <v>43190</v>
          </cell>
          <cell r="F4961">
            <v>33253694.030000001</v>
          </cell>
          <cell r="G4961">
            <v>1.8099999999999998E-2</v>
          </cell>
          <cell r="H4961">
            <v>50157.65</v>
          </cell>
          <cell r="I4961">
            <v>34084539.939999998</v>
          </cell>
          <cell r="J4961">
            <v>1.8099999999999998E-2</v>
          </cell>
          <cell r="K4961">
            <v>51410.847742833321</v>
          </cell>
          <cell r="L4961">
            <v>1253.2</v>
          </cell>
        </row>
        <row r="4962">
          <cell r="A4962" t="str">
            <v>E3566 TSM O/H Conductor/Devices</v>
          </cell>
          <cell r="B4962" t="str">
            <v>E3566 TSM O/H Conductor/Devices-4</v>
          </cell>
          <cell r="C4962" t="str">
            <v>403E</v>
          </cell>
          <cell r="E4962">
            <v>43220</v>
          </cell>
          <cell r="F4962">
            <v>33256306.370000001</v>
          </cell>
          <cell r="G4962">
            <v>1.8099999999999998E-2</v>
          </cell>
          <cell r="H4962">
            <v>50161.599999999999</v>
          </cell>
          <cell r="I4962">
            <v>34084539.939999998</v>
          </cell>
          <cell r="J4962">
            <v>1.8099999999999998E-2</v>
          </cell>
          <cell r="K4962">
            <v>51410.847742833321</v>
          </cell>
          <cell r="L4962">
            <v>1249.25</v>
          </cell>
        </row>
        <row r="4963">
          <cell r="A4963" t="str">
            <v>E3566 TSM O/H Conductor/Devices</v>
          </cell>
          <cell r="B4963" t="str">
            <v>E3566 TSM O/H Conductor/Devices-5</v>
          </cell>
          <cell r="C4963" t="str">
            <v>403E</v>
          </cell>
          <cell r="E4963">
            <v>43251</v>
          </cell>
          <cell r="F4963">
            <v>33297503.870000001</v>
          </cell>
          <cell r="G4963">
            <v>1.8099999999999998E-2</v>
          </cell>
          <cell r="H4963">
            <v>50223.74</v>
          </cell>
          <cell r="I4963">
            <v>34084539.939999998</v>
          </cell>
          <cell r="J4963">
            <v>1.8099999999999998E-2</v>
          </cell>
          <cell r="K4963">
            <v>51410.847742833321</v>
          </cell>
          <cell r="L4963">
            <v>1187.1099999999999</v>
          </cell>
        </row>
        <row r="4964">
          <cell r="A4964" t="str">
            <v>E3566 TSM O/H Conductor/Devices</v>
          </cell>
          <cell r="B4964" t="str">
            <v>E3566 TSM O/H Conductor/Devices-6</v>
          </cell>
          <cell r="C4964" t="str">
            <v>403E</v>
          </cell>
          <cell r="E4964">
            <v>43281</v>
          </cell>
          <cell r="F4964">
            <v>33484358</v>
          </cell>
          <cell r="G4964">
            <v>1.8099999999999998E-2</v>
          </cell>
          <cell r="H4964">
            <v>50505.57</v>
          </cell>
          <cell r="I4964">
            <v>34084539.939999998</v>
          </cell>
          <cell r="J4964">
            <v>1.8099999999999998E-2</v>
          </cell>
          <cell r="K4964">
            <v>51410.847742833321</v>
          </cell>
          <cell r="L4964">
            <v>905.28</v>
          </cell>
        </row>
        <row r="4965">
          <cell r="A4965" t="str">
            <v>E3566 TSM O/H Conductor/Devices</v>
          </cell>
          <cell r="B4965" t="str">
            <v>E3566 TSM O/H Conductor/Devices-7</v>
          </cell>
          <cell r="C4965" t="str">
            <v>403E</v>
          </cell>
          <cell r="E4965">
            <v>43312</v>
          </cell>
          <cell r="F4965">
            <v>33807274.840000004</v>
          </cell>
          <cell r="G4965">
            <v>1.8099999999999998E-2</v>
          </cell>
          <cell r="H4965">
            <v>50992.639999999999</v>
          </cell>
          <cell r="I4965">
            <v>34084539.939999998</v>
          </cell>
          <cell r="J4965">
            <v>1.8099999999999998E-2</v>
          </cell>
          <cell r="K4965">
            <v>51410.847742833321</v>
          </cell>
          <cell r="L4965">
            <v>418.21</v>
          </cell>
        </row>
        <row r="4966">
          <cell r="A4966" t="str">
            <v>E3566 TSM O/H Conductor/Devices</v>
          </cell>
          <cell r="B4966" t="str">
            <v>E3566 TSM O/H Conductor/Devices-8</v>
          </cell>
          <cell r="C4966" t="str">
            <v>403E</v>
          </cell>
          <cell r="E4966">
            <v>43343</v>
          </cell>
          <cell r="F4966">
            <v>33977498.520000003</v>
          </cell>
          <cell r="G4966">
            <v>1.8099999999999998E-2</v>
          </cell>
          <cell r="H4966">
            <v>51249.39</v>
          </cell>
          <cell r="I4966">
            <v>34084539.939999998</v>
          </cell>
          <cell r="J4966">
            <v>1.8099999999999998E-2</v>
          </cell>
          <cell r="K4966">
            <v>51410.847742833321</v>
          </cell>
          <cell r="L4966">
            <v>161.46</v>
          </cell>
        </row>
        <row r="4967">
          <cell r="A4967" t="str">
            <v>E3566 TSM O/H Conductor/Devices</v>
          </cell>
          <cell r="B4967" t="str">
            <v>E3566 TSM O/H Conductor/Devices-9</v>
          </cell>
          <cell r="C4967" t="str">
            <v>403E</v>
          </cell>
          <cell r="E4967">
            <v>43373</v>
          </cell>
          <cell r="F4967">
            <v>33983242.030000001</v>
          </cell>
          <cell r="G4967">
            <v>1.8099999999999998E-2</v>
          </cell>
          <cell r="H4967">
            <v>51258.06</v>
          </cell>
          <cell r="I4967">
            <v>34084539.939999998</v>
          </cell>
          <cell r="J4967">
            <v>1.8099999999999998E-2</v>
          </cell>
          <cell r="K4967">
            <v>51410.847742833321</v>
          </cell>
          <cell r="L4967">
            <v>152.79</v>
          </cell>
        </row>
        <row r="4968">
          <cell r="A4968" t="str">
            <v>E3566 TSM O/H Conductor/Devices</v>
          </cell>
          <cell r="B4968" t="str">
            <v>E3566 TSM O/H Conductor/Devices-10</v>
          </cell>
          <cell r="C4968" t="str">
            <v>403E</v>
          </cell>
          <cell r="E4968">
            <v>43404</v>
          </cell>
          <cell r="F4968">
            <v>34026401.57</v>
          </cell>
          <cell r="G4968">
            <v>1.8099999999999998E-2</v>
          </cell>
          <cell r="H4968">
            <v>51323.159999999996</v>
          </cell>
          <cell r="I4968">
            <v>34084539.939999998</v>
          </cell>
          <cell r="J4968">
            <v>1.8099999999999998E-2</v>
          </cell>
          <cell r="K4968">
            <v>51410.847742833321</v>
          </cell>
          <cell r="L4968">
            <v>87.69</v>
          </cell>
        </row>
        <row r="4969">
          <cell r="A4969" t="str">
            <v>E3566 TSM O/H Conductor/Devices</v>
          </cell>
          <cell r="B4969" t="str">
            <v>E3566 TSM O/H Conductor/Devices-11</v>
          </cell>
          <cell r="C4969" t="str">
            <v>403E</v>
          </cell>
          <cell r="E4969">
            <v>43434</v>
          </cell>
          <cell r="F4969">
            <v>34083472.469999999</v>
          </cell>
          <cell r="G4969">
            <v>1.8099999999999998E-2</v>
          </cell>
          <cell r="H4969">
            <v>51409.240000000005</v>
          </cell>
          <cell r="I4969">
            <v>34084539.939999998</v>
          </cell>
          <cell r="J4969">
            <v>1.8099999999999998E-2</v>
          </cell>
          <cell r="K4969">
            <v>51410.847742833321</v>
          </cell>
          <cell r="L4969">
            <v>1.61</v>
          </cell>
        </row>
        <row r="4970">
          <cell r="A4970" t="str">
            <v>E3566 TSM O/H Conductor/Devices</v>
          </cell>
          <cell r="B4970" t="str">
            <v>E3566 TSM O/H Conductor/Devices-12</v>
          </cell>
          <cell r="C4970" t="str">
            <v>403E</v>
          </cell>
          <cell r="E4970">
            <v>43465</v>
          </cell>
          <cell r="F4970">
            <v>34084539.939999998</v>
          </cell>
          <cell r="G4970">
            <v>1.8099999999999998E-2</v>
          </cell>
          <cell r="H4970">
            <v>51410.85</v>
          </cell>
          <cell r="I4970">
            <v>34084539.939999998</v>
          </cell>
          <cell r="J4970">
            <v>1.8099999999999998E-2</v>
          </cell>
          <cell r="K4970">
            <v>51410.847742833321</v>
          </cell>
          <cell r="L4970">
            <v>0</v>
          </cell>
        </row>
        <row r="4971">
          <cell r="A4971" t="str">
            <v>E3566 TSM O/H Conductor/Devices Total</v>
          </cell>
          <cell r="C4971" t="str">
            <v>ETSM</v>
          </cell>
          <cell r="E4971" t="str">
            <v>Total</v>
          </cell>
          <cell r="F4971"/>
          <cell r="G4971"/>
          <cell r="H4971">
            <v>609135.99</v>
          </cell>
          <cell r="I4971"/>
          <cell r="J4971">
            <v>0</v>
          </cell>
          <cell r="K4971">
            <v>616930.17291399988</v>
          </cell>
          <cell r="L4971">
            <v>7794.18</v>
          </cell>
        </row>
        <row r="4972">
          <cell r="A4972" t="str">
            <v>E3567 TSM O/H Cond, Baker Common</v>
          </cell>
          <cell r="B4972" t="str">
            <v>E3567 TSM O/H Cond, Baker Common-1</v>
          </cell>
          <cell r="C4972" t="str">
            <v>403E</v>
          </cell>
          <cell r="E4972">
            <v>43131</v>
          </cell>
          <cell r="F4972">
            <v>6097570.4800000004</v>
          </cell>
          <cell r="G4972">
            <v>1.3100000000000001E-2</v>
          </cell>
          <cell r="H4972">
            <v>6656.5099999999993</v>
          </cell>
          <cell r="I4972">
            <v>6097570.4800000004</v>
          </cell>
          <cell r="J4972">
            <v>1.3100000000000001E-2</v>
          </cell>
          <cell r="K4972">
            <v>6656.5144406666668</v>
          </cell>
          <cell r="L4972">
            <v>0</v>
          </cell>
        </row>
        <row r="4973">
          <cell r="A4973" t="str">
            <v>E3567 TSM O/H Cond, Baker Common</v>
          </cell>
          <cell r="B4973" t="str">
            <v>E3567 TSM O/H Cond, Baker Common-2</v>
          </cell>
          <cell r="C4973" t="str">
            <v>403E</v>
          </cell>
          <cell r="E4973">
            <v>43159</v>
          </cell>
          <cell r="F4973">
            <v>6097570.4800000004</v>
          </cell>
          <cell r="G4973">
            <v>1.3100000000000001E-2</v>
          </cell>
          <cell r="H4973">
            <v>6656.5099999999993</v>
          </cell>
          <cell r="I4973">
            <v>6097570.4800000004</v>
          </cell>
          <cell r="J4973">
            <v>1.3100000000000001E-2</v>
          </cell>
          <cell r="K4973">
            <v>6656.5144406666668</v>
          </cell>
          <cell r="L4973">
            <v>0</v>
          </cell>
        </row>
        <row r="4974">
          <cell r="A4974" t="str">
            <v>E3567 TSM O/H Cond, Baker Common</v>
          </cell>
          <cell r="B4974" t="str">
            <v>E3567 TSM O/H Cond, Baker Common-3</v>
          </cell>
          <cell r="C4974" t="str">
            <v>403E</v>
          </cell>
          <cell r="E4974">
            <v>43190</v>
          </cell>
          <cell r="F4974">
            <v>6097570.4800000004</v>
          </cell>
          <cell r="G4974">
            <v>1.3100000000000001E-2</v>
          </cell>
          <cell r="H4974">
            <v>6656.5099999999993</v>
          </cell>
          <cell r="I4974">
            <v>6097570.4800000004</v>
          </cell>
          <cell r="J4974">
            <v>1.3100000000000001E-2</v>
          </cell>
          <cell r="K4974">
            <v>6656.5144406666668</v>
          </cell>
          <cell r="L4974">
            <v>0</v>
          </cell>
        </row>
        <row r="4975">
          <cell r="A4975" t="str">
            <v>E3567 TSM O/H Cond, Baker Common</v>
          </cell>
          <cell r="B4975" t="str">
            <v>E3567 TSM O/H Cond, Baker Common-4</v>
          </cell>
          <cell r="C4975" t="str">
            <v>403E</v>
          </cell>
          <cell r="E4975">
            <v>43220</v>
          </cell>
          <cell r="F4975">
            <v>6097570.4800000004</v>
          </cell>
          <cell r="G4975">
            <v>1.3100000000000001E-2</v>
          </cell>
          <cell r="H4975">
            <v>6656.5099999999993</v>
          </cell>
          <cell r="I4975">
            <v>6097570.4800000004</v>
          </cell>
          <cell r="J4975">
            <v>1.3100000000000001E-2</v>
          </cell>
          <cell r="K4975">
            <v>6656.5144406666668</v>
          </cell>
          <cell r="L4975">
            <v>0</v>
          </cell>
        </row>
        <row r="4976">
          <cell r="A4976" t="str">
            <v>E3567 TSM O/H Cond, Baker Common</v>
          </cell>
          <cell r="B4976" t="str">
            <v>E3567 TSM O/H Cond, Baker Common-5</v>
          </cell>
          <cell r="C4976" t="str">
            <v>403E</v>
          </cell>
          <cell r="E4976">
            <v>43251</v>
          </cell>
          <cell r="F4976">
            <v>6097570.4800000004</v>
          </cell>
          <cell r="G4976">
            <v>1.3100000000000001E-2</v>
          </cell>
          <cell r="H4976">
            <v>6656.5099999999993</v>
          </cell>
          <cell r="I4976">
            <v>6097570.4800000004</v>
          </cell>
          <cell r="J4976">
            <v>1.3100000000000001E-2</v>
          </cell>
          <cell r="K4976">
            <v>6656.5144406666668</v>
          </cell>
          <cell r="L4976">
            <v>0</v>
          </cell>
        </row>
        <row r="4977">
          <cell r="A4977" t="str">
            <v>E3567 TSM O/H Cond, Baker Common</v>
          </cell>
          <cell r="B4977" t="str">
            <v>E3567 TSM O/H Cond, Baker Common-6</v>
          </cell>
          <cell r="C4977" t="str">
            <v>403E</v>
          </cell>
          <cell r="E4977">
            <v>43281</v>
          </cell>
          <cell r="F4977">
            <v>6097570.4800000004</v>
          </cell>
          <cell r="G4977">
            <v>1.3100000000000001E-2</v>
          </cell>
          <cell r="H4977">
            <v>6656.5099999999993</v>
          </cell>
          <cell r="I4977">
            <v>6097570.4800000004</v>
          </cell>
          <cell r="J4977">
            <v>1.3100000000000001E-2</v>
          </cell>
          <cell r="K4977">
            <v>6656.5144406666668</v>
          </cell>
          <cell r="L4977">
            <v>0</v>
          </cell>
        </row>
        <row r="4978">
          <cell r="A4978" t="str">
            <v>E3567 TSM O/H Cond, Baker Common</v>
          </cell>
          <cell r="B4978" t="str">
            <v>E3567 TSM O/H Cond, Baker Common-7</v>
          </cell>
          <cell r="C4978" t="str">
            <v>403E</v>
          </cell>
          <cell r="E4978">
            <v>43312</v>
          </cell>
          <cell r="F4978">
            <v>6097570.4800000004</v>
          </cell>
          <cell r="G4978">
            <v>1.3100000000000001E-2</v>
          </cell>
          <cell r="H4978">
            <v>6656.5099999999993</v>
          </cell>
          <cell r="I4978">
            <v>6097570.4800000004</v>
          </cell>
          <cell r="J4978">
            <v>1.3100000000000001E-2</v>
          </cell>
          <cell r="K4978">
            <v>6656.5144406666668</v>
          </cell>
          <cell r="L4978">
            <v>0</v>
          </cell>
        </row>
        <row r="4979">
          <cell r="A4979" t="str">
            <v>E3567 TSM O/H Cond, Baker Common</v>
          </cell>
          <cell r="B4979" t="str">
            <v>E3567 TSM O/H Cond, Baker Common-8</v>
          </cell>
          <cell r="C4979" t="str">
            <v>403E</v>
          </cell>
          <cell r="E4979">
            <v>43343</v>
          </cell>
          <cell r="F4979">
            <v>6097570.4800000004</v>
          </cell>
          <cell r="G4979">
            <v>1.3100000000000001E-2</v>
          </cell>
          <cell r="H4979">
            <v>6656.5099999999993</v>
          </cell>
          <cell r="I4979">
            <v>6097570.4800000004</v>
          </cell>
          <cell r="J4979">
            <v>1.3100000000000001E-2</v>
          </cell>
          <cell r="K4979">
            <v>6656.5144406666668</v>
          </cell>
          <cell r="L4979">
            <v>0</v>
          </cell>
        </row>
        <row r="4980">
          <cell r="A4980" t="str">
            <v>E3567 TSM O/H Cond, Baker Common</v>
          </cell>
          <cell r="B4980" t="str">
            <v>E3567 TSM O/H Cond, Baker Common-9</v>
          </cell>
          <cell r="C4980" t="str">
            <v>403E</v>
          </cell>
          <cell r="E4980">
            <v>43373</v>
          </cell>
          <cell r="F4980">
            <v>6097570.4800000004</v>
          </cell>
          <cell r="G4980">
            <v>1.3100000000000001E-2</v>
          </cell>
          <cell r="H4980">
            <v>6656.5099999999993</v>
          </cell>
          <cell r="I4980">
            <v>6097570.4800000004</v>
          </cell>
          <cell r="J4980">
            <v>1.3100000000000001E-2</v>
          </cell>
          <cell r="K4980">
            <v>6656.5144406666668</v>
          </cell>
          <cell r="L4980">
            <v>0</v>
          </cell>
        </row>
        <row r="4981">
          <cell r="A4981" t="str">
            <v>E3567 TSM O/H Cond, Baker Common</v>
          </cell>
          <cell r="B4981" t="str">
            <v>E3567 TSM O/H Cond, Baker Common-10</v>
          </cell>
          <cell r="C4981" t="str">
            <v>403E</v>
          </cell>
          <cell r="E4981">
            <v>43404</v>
          </cell>
          <cell r="F4981">
            <v>6097570.4800000004</v>
          </cell>
          <cell r="G4981">
            <v>1.3100000000000001E-2</v>
          </cell>
          <cell r="H4981">
            <v>6656.5099999999993</v>
          </cell>
          <cell r="I4981">
            <v>6097570.4800000004</v>
          </cell>
          <cell r="J4981">
            <v>1.3100000000000001E-2</v>
          </cell>
          <cell r="K4981">
            <v>6656.5144406666668</v>
          </cell>
          <cell r="L4981">
            <v>0</v>
          </cell>
        </row>
        <row r="4982">
          <cell r="A4982" t="str">
            <v>E3567 TSM O/H Cond, Baker Common</v>
          </cell>
          <cell r="B4982" t="str">
            <v>E3567 TSM O/H Cond, Baker Common-11</v>
          </cell>
          <cell r="C4982" t="str">
            <v>403E</v>
          </cell>
          <cell r="E4982">
            <v>43434</v>
          </cell>
          <cell r="F4982">
            <v>6097570.4800000004</v>
          </cell>
          <cell r="G4982">
            <v>1.3100000000000001E-2</v>
          </cell>
          <cell r="H4982">
            <v>6656.5099999999993</v>
          </cell>
          <cell r="I4982">
            <v>6097570.4800000004</v>
          </cell>
          <cell r="J4982">
            <v>1.3100000000000001E-2</v>
          </cell>
          <cell r="K4982">
            <v>6656.5144406666668</v>
          </cell>
          <cell r="L4982">
            <v>0</v>
          </cell>
        </row>
        <row r="4983">
          <cell r="A4983" t="str">
            <v>E3567 TSM O/H Cond, Baker Common</v>
          </cell>
          <cell r="B4983" t="str">
            <v>E3567 TSM O/H Cond, Baker Common-12</v>
          </cell>
          <cell r="C4983" t="str">
            <v>403E</v>
          </cell>
          <cell r="E4983">
            <v>43465</v>
          </cell>
          <cell r="F4983">
            <v>6097570.4800000004</v>
          </cell>
          <cell r="G4983">
            <v>1.3100000000000001E-2</v>
          </cell>
          <cell r="H4983">
            <v>6656.5099999999993</v>
          </cell>
          <cell r="I4983">
            <v>6097570.4800000004</v>
          </cell>
          <cell r="J4983">
            <v>1.3100000000000001E-2</v>
          </cell>
          <cell r="K4983">
            <v>6656.5144406666668</v>
          </cell>
          <cell r="L4983">
            <v>0</v>
          </cell>
        </row>
        <row r="4984">
          <cell r="A4984" t="str">
            <v>E3567 TSM O/H Cond, Baker Common Total</v>
          </cell>
          <cell r="C4984" t="str">
            <v>ETSM</v>
          </cell>
          <cell r="E4984" t="str">
            <v>Total</v>
          </cell>
          <cell r="F4984"/>
          <cell r="G4984"/>
          <cell r="H4984">
            <v>79878.12</v>
          </cell>
          <cell r="I4984"/>
          <cell r="J4984">
            <v>0</v>
          </cell>
          <cell r="K4984">
            <v>79878.173288000005</v>
          </cell>
          <cell r="L4984">
            <v>0.05</v>
          </cell>
        </row>
        <row r="4985">
          <cell r="A4985" t="str">
            <v>E3567 TSM O/H Cond, Upper Baker</v>
          </cell>
          <cell r="B4985" t="str">
            <v>E3567 TSM O/H Cond, Upper Baker-1</v>
          </cell>
          <cell r="C4985" t="str">
            <v>403E</v>
          </cell>
          <cell r="E4985">
            <v>43131</v>
          </cell>
          <cell r="F4985">
            <v>683462.18</v>
          </cell>
          <cell r="G4985">
            <v>1.3100000000000001E-2</v>
          </cell>
          <cell r="H4985">
            <v>746.11</v>
          </cell>
          <cell r="I4985">
            <v>683462.18</v>
          </cell>
          <cell r="J4985">
            <v>1.3100000000000001E-2</v>
          </cell>
          <cell r="K4985">
            <v>746.11287983333341</v>
          </cell>
          <cell r="L4985">
            <v>0</v>
          </cell>
        </row>
        <row r="4986">
          <cell r="A4986" t="str">
            <v>E3567 TSM O/H Cond, Upper Baker</v>
          </cell>
          <cell r="B4986" t="str">
            <v>E3567 TSM O/H Cond, Upper Baker-2</v>
          </cell>
          <cell r="C4986" t="str">
            <v>403E</v>
          </cell>
          <cell r="E4986">
            <v>43159</v>
          </cell>
          <cell r="F4986">
            <v>683462.18</v>
          </cell>
          <cell r="G4986">
            <v>1.3100000000000001E-2</v>
          </cell>
          <cell r="H4986">
            <v>746.11</v>
          </cell>
          <cell r="I4986">
            <v>683462.18</v>
          </cell>
          <cell r="J4986">
            <v>1.3100000000000001E-2</v>
          </cell>
          <cell r="K4986">
            <v>746.11287983333341</v>
          </cell>
          <cell r="L4986">
            <v>0</v>
          </cell>
        </row>
        <row r="4987">
          <cell r="A4987" t="str">
            <v>E3567 TSM O/H Cond, Upper Baker</v>
          </cell>
          <cell r="B4987" t="str">
            <v>E3567 TSM O/H Cond, Upper Baker-3</v>
          </cell>
          <cell r="C4987" t="str">
            <v>403E</v>
          </cell>
          <cell r="E4987">
            <v>43190</v>
          </cell>
          <cell r="F4987">
            <v>683462.18</v>
          </cell>
          <cell r="G4987">
            <v>1.3100000000000001E-2</v>
          </cell>
          <cell r="H4987">
            <v>746.11</v>
          </cell>
          <cell r="I4987">
            <v>683462.18</v>
          </cell>
          <cell r="J4987">
            <v>1.3100000000000001E-2</v>
          </cell>
          <cell r="K4987">
            <v>746.11287983333341</v>
          </cell>
          <cell r="L4987">
            <v>0</v>
          </cell>
        </row>
        <row r="4988">
          <cell r="A4988" t="str">
            <v>E3567 TSM O/H Cond, Upper Baker</v>
          </cell>
          <cell r="B4988" t="str">
            <v>E3567 TSM O/H Cond, Upper Baker-4</v>
          </cell>
          <cell r="C4988" t="str">
            <v>403E</v>
          </cell>
          <cell r="E4988">
            <v>43220</v>
          </cell>
          <cell r="F4988">
            <v>683462.18</v>
          </cell>
          <cell r="G4988">
            <v>1.3100000000000001E-2</v>
          </cell>
          <cell r="H4988">
            <v>746.11</v>
          </cell>
          <cell r="I4988">
            <v>683462.18</v>
          </cell>
          <cell r="J4988">
            <v>1.3100000000000001E-2</v>
          </cell>
          <cell r="K4988">
            <v>746.11287983333341</v>
          </cell>
          <cell r="L4988">
            <v>0</v>
          </cell>
        </row>
        <row r="4989">
          <cell r="A4989" t="str">
            <v>E3567 TSM O/H Cond, Upper Baker</v>
          </cell>
          <cell r="B4989" t="str">
            <v>E3567 TSM O/H Cond, Upper Baker-5</v>
          </cell>
          <cell r="C4989" t="str">
            <v>403E</v>
          </cell>
          <cell r="E4989">
            <v>43251</v>
          </cell>
          <cell r="F4989">
            <v>683462.18</v>
          </cell>
          <cell r="G4989">
            <v>1.3100000000000001E-2</v>
          </cell>
          <cell r="H4989">
            <v>746.11</v>
          </cell>
          <cell r="I4989">
            <v>683462.18</v>
          </cell>
          <cell r="J4989">
            <v>1.3100000000000001E-2</v>
          </cell>
          <cell r="K4989">
            <v>746.11287983333341</v>
          </cell>
          <cell r="L4989">
            <v>0</v>
          </cell>
        </row>
        <row r="4990">
          <cell r="A4990" t="str">
            <v>E3567 TSM O/H Cond, Upper Baker</v>
          </cell>
          <cell r="B4990" t="str">
            <v>E3567 TSM O/H Cond, Upper Baker-6</v>
          </cell>
          <cell r="C4990" t="str">
            <v>403E</v>
          </cell>
          <cell r="E4990">
            <v>43281</v>
          </cell>
          <cell r="F4990">
            <v>683462.18</v>
          </cell>
          <cell r="G4990">
            <v>1.3100000000000001E-2</v>
          </cell>
          <cell r="H4990">
            <v>746.11</v>
          </cell>
          <cell r="I4990">
            <v>683462.18</v>
          </cell>
          <cell r="J4990">
            <v>1.3100000000000001E-2</v>
          </cell>
          <cell r="K4990">
            <v>746.11287983333341</v>
          </cell>
          <cell r="L4990">
            <v>0</v>
          </cell>
        </row>
        <row r="4991">
          <cell r="A4991" t="str">
            <v>E3567 TSM O/H Cond, Upper Baker</v>
          </cell>
          <cell r="B4991" t="str">
            <v>E3567 TSM O/H Cond, Upper Baker-7</v>
          </cell>
          <cell r="C4991" t="str">
            <v>403E</v>
          </cell>
          <cell r="E4991">
            <v>43312</v>
          </cell>
          <cell r="F4991">
            <v>683462.18</v>
          </cell>
          <cell r="G4991">
            <v>1.3100000000000001E-2</v>
          </cell>
          <cell r="H4991">
            <v>746.11</v>
          </cell>
          <cell r="I4991">
            <v>683462.18</v>
          </cell>
          <cell r="J4991">
            <v>1.3100000000000001E-2</v>
          </cell>
          <cell r="K4991">
            <v>746.11287983333341</v>
          </cell>
          <cell r="L4991">
            <v>0</v>
          </cell>
        </row>
        <row r="4992">
          <cell r="A4992" t="str">
            <v>E3567 TSM O/H Cond, Upper Baker</v>
          </cell>
          <cell r="B4992" t="str">
            <v>E3567 TSM O/H Cond, Upper Baker-8</v>
          </cell>
          <cell r="C4992" t="str">
            <v>403E</v>
          </cell>
          <cell r="E4992">
            <v>43343</v>
          </cell>
          <cell r="F4992">
            <v>683462.18</v>
          </cell>
          <cell r="G4992">
            <v>1.3100000000000001E-2</v>
          </cell>
          <cell r="H4992">
            <v>746.11</v>
          </cell>
          <cell r="I4992">
            <v>683462.18</v>
          </cell>
          <cell r="J4992">
            <v>1.3100000000000001E-2</v>
          </cell>
          <cell r="K4992">
            <v>746.11287983333341</v>
          </cell>
          <cell r="L4992">
            <v>0</v>
          </cell>
        </row>
        <row r="4993">
          <cell r="A4993" t="str">
            <v>E3567 TSM O/H Cond, Upper Baker</v>
          </cell>
          <cell r="B4993" t="str">
            <v>E3567 TSM O/H Cond, Upper Baker-9</v>
          </cell>
          <cell r="C4993" t="str">
            <v>403E</v>
          </cell>
          <cell r="E4993">
            <v>43373</v>
          </cell>
          <cell r="F4993">
            <v>683462.18</v>
          </cell>
          <cell r="G4993">
            <v>1.3100000000000001E-2</v>
          </cell>
          <cell r="H4993">
            <v>746.11</v>
          </cell>
          <cell r="I4993">
            <v>683462.18</v>
          </cell>
          <cell r="J4993">
            <v>1.3100000000000001E-2</v>
          </cell>
          <cell r="K4993">
            <v>746.11287983333341</v>
          </cell>
          <cell r="L4993">
            <v>0</v>
          </cell>
        </row>
        <row r="4994">
          <cell r="A4994" t="str">
            <v>E3567 TSM O/H Cond, Upper Baker</v>
          </cell>
          <cell r="B4994" t="str">
            <v>E3567 TSM O/H Cond, Upper Baker-10</v>
          </cell>
          <cell r="C4994" t="str">
            <v>403E</v>
          </cell>
          <cell r="E4994">
            <v>43404</v>
          </cell>
          <cell r="F4994">
            <v>683462.18</v>
          </cell>
          <cell r="G4994">
            <v>1.3100000000000001E-2</v>
          </cell>
          <cell r="H4994">
            <v>746.11</v>
          </cell>
          <cell r="I4994">
            <v>683462.18</v>
          </cell>
          <cell r="J4994">
            <v>1.3100000000000001E-2</v>
          </cell>
          <cell r="K4994">
            <v>746.11287983333341</v>
          </cell>
          <cell r="L4994">
            <v>0</v>
          </cell>
        </row>
        <row r="4995">
          <cell r="A4995" t="str">
            <v>E3567 TSM O/H Cond, Upper Baker</v>
          </cell>
          <cell r="B4995" t="str">
            <v>E3567 TSM O/H Cond, Upper Baker-11</v>
          </cell>
          <cell r="C4995" t="str">
            <v>403E</v>
          </cell>
          <cell r="E4995">
            <v>43434</v>
          </cell>
          <cell r="F4995">
            <v>683462.18</v>
          </cell>
          <cell r="G4995">
            <v>1.3100000000000001E-2</v>
          </cell>
          <cell r="H4995">
            <v>746.11</v>
          </cell>
          <cell r="I4995">
            <v>683462.18</v>
          </cell>
          <cell r="J4995">
            <v>1.3100000000000001E-2</v>
          </cell>
          <cell r="K4995">
            <v>746.11287983333341</v>
          </cell>
          <cell r="L4995">
            <v>0</v>
          </cell>
        </row>
        <row r="4996">
          <cell r="A4996" t="str">
            <v>E3567 TSM O/H Cond, Upper Baker</v>
          </cell>
          <cell r="B4996" t="str">
            <v>E3567 TSM O/H Cond, Upper Baker-12</v>
          </cell>
          <cell r="C4996" t="str">
            <v>403E</v>
          </cell>
          <cell r="E4996">
            <v>43465</v>
          </cell>
          <cell r="F4996">
            <v>683462.18</v>
          </cell>
          <cell r="G4996">
            <v>1.3100000000000001E-2</v>
          </cell>
          <cell r="H4996">
            <v>746.11</v>
          </cell>
          <cell r="I4996">
            <v>683462.18</v>
          </cell>
          <cell r="J4996">
            <v>1.3100000000000001E-2</v>
          </cell>
          <cell r="K4996">
            <v>746.11287983333341</v>
          </cell>
          <cell r="L4996">
            <v>0</v>
          </cell>
        </row>
        <row r="4997">
          <cell r="A4997" t="str">
            <v>E3567 TSM O/H Cond, Upper Baker Total</v>
          </cell>
          <cell r="C4997" t="str">
            <v>ETSM</v>
          </cell>
          <cell r="E4997" t="str">
            <v>Total</v>
          </cell>
          <cell r="F4997"/>
          <cell r="G4997"/>
          <cell r="H4997">
            <v>8953.32</v>
          </cell>
          <cell r="I4997"/>
          <cell r="J4997">
            <v>0</v>
          </cell>
          <cell r="K4997">
            <v>8953.3545580000027</v>
          </cell>
          <cell r="L4997">
            <v>0.03</v>
          </cell>
        </row>
        <row r="4998">
          <cell r="A4998" t="str">
            <v>E3567 TSM O/H Conductor/Devices</v>
          </cell>
          <cell r="B4998" t="str">
            <v>E3567 TSM O/H Conductor/Devices-1</v>
          </cell>
          <cell r="C4998" t="str">
            <v>403E</v>
          </cell>
          <cell r="E4998">
            <v>43131</v>
          </cell>
          <cell r="F4998">
            <v>125122198.20999999</v>
          </cell>
          <cell r="G4998">
            <v>1.3100000000000001E-2</v>
          </cell>
          <cell r="H4998">
            <v>136591.73000000001</v>
          </cell>
          <cell r="I4998">
            <v>125279763.52</v>
          </cell>
          <cell r="J4998">
            <v>1.3100000000000001E-2</v>
          </cell>
          <cell r="K4998">
            <v>136763.74184266667</v>
          </cell>
          <cell r="L4998">
            <v>172.01</v>
          </cell>
        </row>
        <row r="4999">
          <cell r="A4999" t="str">
            <v>E3567 TSM O/H Conductor/Devices</v>
          </cell>
          <cell r="B4999" t="str">
            <v>E3567 TSM O/H Conductor/Devices-2</v>
          </cell>
          <cell r="C4999" t="str">
            <v>403E</v>
          </cell>
          <cell r="E4999">
            <v>43159</v>
          </cell>
          <cell r="F4999">
            <v>125254023.41</v>
          </cell>
          <cell r="G4999">
            <v>1.3100000000000001E-2</v>
          </cell>
          <cell r="H4999">
            <v>136735.65</v>
          </cell>
          <cell r="I4999">
            <v>125279763.52</v>
          </cell>
          <cell r="J4999">
            <v>1.3100000000000001E-2</v>
          </cell>
          <cell r="K4999">
            <v>136763.74184266667</v>
          </cell>
          <cell r="L4999">
            <v>28.09</v>
          </cell>
        </row>
        <row r="5000">
          <cell r="A5000" t="str">
            <v>E3567 TSM O/H Conductor/Devices</v>
          </cell>
          <cell r="B5000" t="str">
            <v>E3567 TSM O/H Conductor/Devices-3</v>
          </cell>
          <cell r="C5000" t="str">
            <v>403E</v>
          </cell>
          <cell r="E5000">
            <v>43190</v>
          </cell>
          <cell r="F5000">
            <v>125263546.41</v>
          </cell>
          <cell r="G5000">
            <v>1.3100000000000001E-2</v>
          </cell>
          <cell r="H5000">
            <v>136746.04</v>
          </cell>
          <cell r="I5000">
            <v>125279763.52</v>
          </cell>
          <cell r="J5000">
            <v>1.3100000000000001E-2</v>
          </cell>
          <cell r="K5000">
            <v>136763.74184266667</v>
          </cell>
          <cell r="L5000">
            <v>17.7</v>
          </cell>
        </row>
        <row r="5001">
          <cell r="A5001" t="str">
            <v>E3567 TSM O/H Conductor/Devices</v>
          </cell>
          <cell r="B5001" t="str">
            <v>E3567 TSM O/H Conductor/Devices-4</v>
          </cell>
          <cell r="C5001" t="str">
            <v>403E</v>
          </cell>
          <cell r="E5001">
            <v>43220</v>
          </cell>
          <cell r="F5001">
            <v>125274253.66</v>
          </cell>
          <cell r="G5001">
            <v>1.3100000000000001E-2</v>
          </cell>
          <cell r="H5001">
            <v>136757.73000000001</v>
          </cell>
          <cell r="I5001">
            <v>125279763.52</v>
          </cell>
          <cell r="J5001">
            <v>1.3100000000000001E-2</v>
          </cell>
          <cell r="K5001">
            <v>136763.74184266667</v>
          </cell>
          <cell r="L5001">
            <v>6.01</v>
          </cell>
        </row>
        <row r="5002">
          <cell r="A5002" t="str">
            <v>E3567 TSM O/H Conductor/Devices</v>
          </cell>
          <cell r="B5002" t="str">
            <v>E3567 TSM O/H Conductor/Devices-5</v>
          </cell>
          <cell r="C5002" t="str">
            <v>403E</v>
          </cell>
          <cell r="E5002">
            <v>43251</v>
          </cell>
          <cell r="F5002">
            <v>125278876.81</v>
          </cell>
          <cell r="G5002">
            <v>1.3100000000000001E-2</v>
          </cell>
          <cell r="H5002">
            <v>136762.78</v>
          </cell>
          <cell r="I5002">
            <v>125279763.52</v>
          </cell>
          <cell r="J5002">
            <v>1.3100000000000001E-2</v>
          </cell>
          <cell r="K5002">
            <v>136763.74184266667</v>
          </cell>
          <cell r="L5002">
            <v>0.96</v>
          </cell>
        </row>
        <row r="5003">
          <cell r="A5003" t="str">
            <v>E3567 TSM O/H Conductor/Devices</v>
          </cell>
          <cell r="B5003" t="str">
            <v>E3567 TSM O/H Conductor/Devices-6</v>
          </cell>
          <cell r="C5003" t="str">
            <v>403E</v>
          </cell>
          <cell r="E5003">
            <v>43281</v>
          </cell>
          <cell r="F5003">
            <v>125279493.73</v>
          </cell>
          <cell r="G5003">
            <v>1.3100000000000001E-2</v>
          </cell>
          <cell r="H5003">
            <v>136763.45000000001</v>
          </cell>
          <cell r="I5003">
            <v>125279763.52</v>
          </cell>
          <cell r="J5003">
            <v>1.3100000000000001E-2</v>
          </cell>
          <cell r="K5003">
            <v>136763.74184266667</v>
          </cell>
          <cell r="L5003">
            <v>0.28999999999999998</v>
          </cell>
        </row>
        <row r="5004">
          <cell r="A5004" t="str">
            <v>E3567 TSM O/H Conductor/Devices</v>
          </cell>
          <cell r="B5004" t="str">
            <v>E3567 TSM O/H Conductor/Devices-7</v>
          </cell>
          <cell r="C5004" t="str">
            <v>403E</v>
          </cell>
          <cell r="E5004">
            <v>43312</v>
          </cell>
          <cell r="F5004">
            <v>125279739.45</v>
          </cell>
          <cell r="G5004">
            <v>1.3100000000000001E-2</v>
          </cell>
          <cell r="H5004">
            <v>136763.71</v>
          </cell>
          <cell r="I5004">
            <v>125279763.52</v>
          </cell>
          <cell r="J5004">
            <v>1.3100000000000001E-2</v>
          </cell>
          <cell r="K5004">
            <v>136763.74184266667</v>
          </cell>
          <cell r="L5004">
            <v>0.03</v>
          </cell>
        </row>
        <row r="5005">
          <cell r="A5005" t="str">
            <v>E3567 TSM O/H Conductor/Devices</v>
          </cell>
          <cell r="B5005" t="str">
            <v>E3567 TSM O/H Conductor/Devices-8</v>
          </cell>
          <cell r="C5005" t="str">
            <v>403E</v>
          </cell>
          <cell r="E5005">
            <v>43343</v>
          </cell>
          <cell r="F5005">
            <v>125279763.52</v>
          </cell>
          <cell r="G5005">
            <v>1.3100000000000001E-2</v>
          </cell>
          <cell r="H5005">
            <v>136763.74</v>
          </cell>
          <cell r="I5005">
            <v>125279763.52</v>
          </cell>
          <cell r="J5005">
            <v>1.3100000000000001E-2</v>
          </cell>
          <cell r="K5005">
            <v>136763.74184266667</v>
          </cell>
          <cell r="L5005">
            <v>0</v>
          </cell>
        </row>
        <row r="5006">
          <cell r="A5006" t="str">
            <v>E3567 TSM O/H Conductor/Devices</v>
          </cell>
          <cell r="B5006" t="str">
            <v>E3567 TSM O/H Conductor/Devices-9</v>
          </cell>
          <cell r="C5006" t="str">
            <v>403E</v>
          </cell>
          <cell r="E5006">
            <v>43373</v>
          </cell>
          <cell r="F5006">
            <v>125279763.52</v>
          </cell>
          <cell r="G5006">
            <v>1.3100000000000001E-2</v>
          </cell>
          <cell r="H5006">
            <v>136763.74</v>
          </cell>
          <cell r="I5006">
            <v>125279763.52</v>
          </cell>
          <cell r="J5006">
            <v>1.3100000000000001E-2</v>
          </cell>
          <cell r="K5006">
            <v>136763.74184266667</v>
          </cell>
          <cell r="L5006">
            <v>0</v>
          </cell>
        </row>
        <row r="5007">
          <cell r="A5007" t="str">
            <v>E3567 TSM O/H Conductor/Devices</v>
          </cell>
          <cell r="B5007" t="str">
            <v>E3567 TSM O/H Conductor/Devices-10</v>
          </cell>
          <cell r="C5007" t="str">
            <v>403E</v>
          </cell>
          <cell r="E5007">
            <v>43404</v>
          </cell>
          <cell r="F5007">
            <v>125279763.52</v>
          </cell>
          <cell r="G5007">
            <v>1.3100000000000001E-2</v>
          </cell>
          <cell r="H5007">
            <v>136763.74</v>
          </cell>
          <cell r="I5007">
            <v>125279763.52</v>
          </cell>
          <cell r="J5007">
            <v>1.3100000000000001E-2</v>
          </cell>
          <cell r="K5007">
            <v>136763.74184266667</v>
          </cell>
          <cell r="L5007">
            <v>0</v>
          </cell>
        </row>
        <row r="5008">
          <cell r="A5008" t="str">
            <v>E3567 TSM O/H Conductor/Devices</v>
          </cell>
          <cell r="B5008" t="str">
            <v>E3567 TSM O/H Conductor/Devices-11</v>
          </cell>
          <cell r="C5008" t="str">
            <v>403E</v>
          </cell>
          <cell r="E5008">
            <v>43434</v>
          </cell>
          <cell r="F5008">
            <v>125279763.52</v>
          </cell>
          <cell r="G5008">
            <v>1.3100000000000001E-2</v>
          </cell>
          <cell r="H5008">
            <v>136763.74</v>
          </cell>
          <cell r="I5008">
            <v>125279763.52</v>
          </cell>
          <cell r="J5008">
            <v>1.3100000000000001E-2</v>
          </cell>
          <cell r="K5008">
            <v>136763.74184266667</v>
          </cell>
          <cell r="L5008">
            <v>0</v>
          </cell>
        </row>
        <row r="5009">
          <cell r="A5009" t="str">
            <v>E3567 TSM O/H Conductor/Devices</v>
          </cell>
          <cell r="B5009" t="str">
            <v>E3567 TSM O/H Conductor/Devices-12</v>
          </cell>
          <cell r="C5009" t="str">
            <v>403E</v>
          </cell>
          <cell r="E5009">
            <v>43465</v>
          </cell>
          <cell r="F5009">
            <v>125279763.52</v>
          </cell>
          <cell r="G5009">
            <v>1.3100000000000001E-2</v>
          </cell>
          <cell r="H5009">
            <v>136763.74</v>
          </cell>
          <cell r="I5009">
            <v>125279763.52</v>
          </cell>
          <cell r="J5009">
            <v>1.3100000000000001E-2</v>
          </cell>
          <cell r="K5009">
            <v>136763.74184266667</v>
          </cell>
          <cell r="L5009">
            <v>0</v>
          </cell>
        </row>
        <row r="5010">
          <cell r="A5010" t="str">
            <v>E3567 TSM O/H Conductor/Devices Total</v>
          </cell>
          <cell r="C5010" t="str">
            <v>ETSM</v>
          </cell>
          <cell r="E5010" t="str">
            <v>Total</v>
          </cell>
          <cell r="F5010"/>
          <cell r="G5010"/>
          <cell r="H5010">
            <v>1640939.79</v>
          </cell>
          <cell r="I5010"/>
          <cell r="J5010">
            <v>0</v>
          </cell>
          <cell r="K5010">
            <v>1641164.9021119999</v>
          </cell>
          <cell r="L5010">
            <v>225.11</v>
          </cell>
        </row>
        <row r="5011">
          <cell r="A5011" t="str">
            <v>E3569 (GIF) O/H Cond, Colstrip 1-2</v>
          </cell>
          <cell r="B5011" t="str">
            <v>E3569 (GIF) O/H Cond, Colstrip 1-2-1</v>
          </cell>
          <cell r="C5011" t="str">
            <v>403E</v>
          </cell>
          <cell r="E5011">
            <v>43131</v>
          </cell>
          <cell r="F5011">
            <v>254414.09</v>
          </cell>
          <cell r="G5011">
            <v>1.6E-2</v>
          </cell>
          <cell r="H5011">
            <v>339.22</v>
          </cell>
          <cell r="I5011">
            <v>254414.09</v>
          </cell>
          <cell r="J5011">
            <v>1.6E-2</v>
          </cell>
          <cell r="K5011">
            <v>339.21878666666669</v>
          </cell>
          <cell r="L5011">
            <v>0</v>
          </cell>
        </row>
        <row r="5012">
          <cell r="A5012" t="str">
            <v>E3569 (GIF) O/H Cond, Colstrip 1-2</v>
          </cell>
          <cell r="B5012" t="str">
            <v>E3569 (GIF) O/H Cond, Colstrip 1-2-2</v>
          </cell>
          <cell r="C5012" t="str">
            <v>403E</v>
          </cell>
          <cell r="E5012">
            <v>43159</v>
          </cell>
          <cell r="F5012">
            <v>254414.09</v>
          </cell>
          <cell r="G5012">
            <v>1.6E-2</v>
          </cell>
          <cell r="H5012">
            <v>339.22</v>
          </cell>
          <cell r="I5012">
            <v>254414.09</v>
          </cell>
          <cell r="J5012">
            <v>1.6E-2</v>
          </cell>
          <cell r="K5012">
            <v>339.21878666666669</v>
          </cell>
          <cell r="L5012">
            <v>0</v>
          </cell>
        </row>
        <row r="5013">
          <cell r="A5013" t="str">
            <v>E3569 (GIF) O/H Cond, Colstrip 1-2</v>
          </cell>
          <cell r="B5013" t="str">
            <v>E3569 (GIF) O/H Cond, Colstrip 1-2-3</v>
          </cell>
          <cell r="C5013" t="str">
            <v>403E</v>
          </cell>
          <cell r="E5013">
            <v>43190</v>
          </cell>
          <cell r="F5013">
            <v>254414.09</v>
          </cell>
          <cell r="G5013">
            <v>1.6E-2</v>
          </cell>
          <cell r="H5013">
            <v>339.22</v>
          </cell>
          <cell r="I5013">
            <v>254414.09</v>
          </cell>
          <cell r="J5013">
            <v>1.6E-2</v>
          </cell>
          <cell r="K5013">
            <v>339.21878666666669</v>
          </cell>
          <cell r="L5013">
            <v>0</v>
          </cell>
        </row>
        <row r="5014">
          <cell r="A5014" t="str">
            <v>E3569 (GIF) O/H Cond, Colstrip 1-2</v>
          </cell>
          <cell r="B5014" t="str">
            <v>E3569 (GIF) O/H Cond, Colstrip 1-2-4</v>
          </cell>
          <cell r="C5014" t="str">
            <v>403E</v>
          </cell>
          <cell r="E5014">
            <v>43220</v>
          </cell>
          <cell r="F5014">
            <v>254414.09</v>
          </cell>
          <cell r="G5014">
            <v>1.6E-2</v>
          </cell>
          <cell r="H5014">
            <v>339.22</v>
          </cell>
          <cell r="I5014">
            <v>254414.09</v>
          </cell>
          <cell r="J5014">
            <v>1.6E-2</v>
          </cell>
          <cell r="K5014">
            <v>339.21878666666669</v>
          </cell>
          <cell r="L5014">
            <v>0</v>
          </cell>
        </row>
        <row r="5015">
          <cell r="A5015" t="str">
            <v>E3569 (GIF) O/H Cond, Colstrip 1-2</v>
          </cell>
          <cell r="B5015" t="str">
            <v>E3569 (GIF) O/H Cond, Colstrip 1-2-5</v>
          </cell>
          <cell r="C5015" t="str">
            <v>403E</v>
          </cell>
          <cell r="E5015">
            <v>43251</v>
          </cell>
          <cell r="F5015">
            <v>254414.09</v>
          </cell>
          <cell r="G5015">
            <v>1.6E-2</v>
          </cell>
          <cell r="H5015">
            <v>339.22</v>
          </cell>
          <cell r="I5015">
            <v>254414.09</v>
          </cell>
          <cell r="J5015">
            <v>1.6E-2</v>
          </cell>
          <cell r="K5015">
            <v>339.21878666666669</v>
          </cell>
          <cell r="L5015">
            <v>0</v>
          </cell>
        </row>
        <row r="5016">
          <cell r="A5016" t="str">
            <v>E3569 (GIF) O/H Cond, Colstrip 1-2</v>
          </cell>
          <cell r="B5016" t="str">
            <v>E3569 (GIF) O/H Cond, Colstrip 1-2-6</v>
          </cell>
          <cell r="C5016" t="str">
            <v>403E</v>
          </cell>
          <cell r="E5016">
            <v>43281</v>
          </cell>
          <cell r="F5016">
            <v>254414.09</v>
          </cell>
          <cell r="G5016">
            <v>1.6E-2</v>
          </cell>
          <cell r="H5016">
            <v>339.22</v>
          </cell>
          <cell r="I5016">
            <v>254414.09</v>
          </cell>
          <cell r="J5016">
            <v>1.6E-2</v>
          </cell>
          <cell r="K5016">
            <v>339.21878666666669</v>
          </cell>
          <cell r="L5016">
            <v>0</v>
          </cell>
        </row>
        <row r="5017">
          <cell r="A5017" t="str">
            <v>E3569 (GIF) O/H Cond, Colstrip 1-2</v>
          </cell>
          <cell r="B5017" t="str">
            <v>E3569 (GIF) O/H Cond, Colstrip 1-2-7</v>
          </cell>
          <cell r="C5017" t="str">
            <v>403E</v>
          </cell>
          <cell r="E5017">
            <v>43312</v>
          </cell>
          <cell r="F5017">
            <v>254414.09</v>
          </cell>
          <cell r="G5017">
            <v>1.6E-2</v>
          </cell>
          <cell r="H5017">
            <v>339.22</v>
          </cell>
          <cell r="I5017">
            <v>254414.09</v>
          </cell>
          <cell r="J5017">
            <v>1.6E-2</v>
          </cell>
          <cell r="K5017">
            <v>339.21878666666669</v>
          </cell>
          <cell r="L5017">
            <v>0</v>
          </cell>
        </row>
        <row r="5018">
          <cell r="A5018" t="str">
            <v>E3569 (GIF) O/H Cond, Colstrip 1-2</v>
          </cell>
          <cell r="B5018" t="str">
            <v>E3569 (GIF) O/H Cond, Colstrip 1-2-8</v>
          </cell>
          <cell r="C5018" t="str">
            <v>403E</v>
          </cell>
          <cell r="E5018">
            <v>43343</v>
          </cell>
          <cell r="F5018">
            <v>254414.09</v>
          </cell>
          <cell r="G5018">
            <v>1.6E-2</v>
          </cell>
          <cell r="H5018">
            <v>339.22</v>
          </cell>
          <cell r="I5018">
            <v>254414.09</v>
          </cell>
          <cell r="J5018">
            <v>1.6E-2</v>
          </cell>
          <cell r="K5018">
            <v>339.21878666666669</v>
          </cell>
          <cell r="L5018">
            <v>0</v>
          </cell>
        </row>
        <row r="5019">
          <cell r="A5019" t="str">
            <v>E3569 (GIF) O/H Cond, Colstrip 1-2</v>
          </cell>
          <cell r="B5019" t="str">
            <v>E3569 (GIF) O/H Cond, Colstrip 1-2-9</v>
          </cell>
          <cell r="C5019" t="str">
            <v>403E</v>
          </cell>
          <cell r="E5019">
            <v>43373</v>
          </cell>
          <cell r="F5019">
            <v>254414.09</v>
          </cell>
          <cell r="G5019">
            <v>1.6E-2</v>
          </cell>
          <cell r="H5019">
            <v>339.22</v>
          </cell>
          <cell r="I5019">
            <v>254414.09</v>
          </cell>
          <cell r="J5019">
            <v>1.6E-2</v>
          </cell>
          <cell r="K5019">
            <v>339.21878666666669</v>
          </cell>
          <cell r="L5019">
            <v>0</v>
          </cell>
        </row>
        <row r="5020">
          <cell r="A5020" t="str">
            <v>E3569 (GIF) O/H Cond, Colstrip 1-2</v>
          </cell>
          <cell r="B5020" t="str">
            <v>E3569 (GIF) O/H Cond, Colstrip 1-2-10</v>
          </cell>
          <cell r="C5020" t="str">
            <v>403E</v>
          </cell>
          <cell r="E5020">
            <v>43404</v>
          </cell>
          <cell r="F5020">
            <v>254414.09</v>
          </cell>
          <cell r="G5020">
            <v>1.6E-2</v>
          </cell>
          <cell r="H5020">
            <v>339.22</v>
          </cell>
          <cell r="I5020">
            <v>254414.09</v>
          </cell>
          <cell r="J5020">
            <v>1.6E-2</v>
          </cell>
          <cell r="K5020">
            <v>339.21878666666669</v>
          </cell>
          <cell r="L5020">
            <v>0</v>
          </cell>
        </row>
        <row r="5021">
          <cell r="A5021" t="str">
            <v>E3569 (GIF) O/H Cond, Colstrip 1-2</v>
          </cell>
          <cell r="B5021" t="str">
            <v>E3569 (GIF) O/H Cond, Colstrip 1-2-11</v>
          </cell>
          <cell r="C5021" t="str">
            <v>403E</v>
          </cell>
          <cell r="E5021">
            <v>43434</v>
          </cell>
          <cell r="F5021">
            <v>254414.09</v>
          </cell>
          <cell r="G5021">
            <v>1.6E-2</v>
          </cell>
          <cell r="H5021">
            <v>339.22</v>
          </cell>
          <cell r="I5021">
            <v>254414.09</v>
          </cell>
          <cell r="J5021">
            <v>1.6E-2</v>
          </cell>
          <cell r="K5021">
            <v>339.21878666666669</v>
          </cell>
          <cell r="L5021">
            <v>0</v>
          </cell>
        </row>
        <row r="5022">
          <cell r="A5022" t="str">
            <v>E3569 (GIF) O/H Cond, Colstrip 1-2</v>
          </cell>
          <cell r="B5022" t="str">
            <v>E3569 (GIF) O/H Cond, Colstrip 1-2-12</v>
          </cell>
          <cell r="C5022" t="str">
            <v>403E</v>
          </cell>
          <cell r="E5022">
            <v>43465</v>
          </cell>
          <cell r="F5022">
            <v>254414.09</v>
          </cell>
          <cell r="G5022">
            <v>1.6E-2</v>
          </cell>
          <cell r="H5022">
            <v>339.22</v>
          </cell>
          <cell r="I5022">
            <v>254414.09</v>
          </cell>
          <cell r="J5022">
            <v>1.6E-2</v>
          </cell>
          <cell r="K5022">
            <v>339.21878666666669</v>
          </cell>
          <cell r="L5022">
            <v>0</v>
          </cell>
        </row>
        <row r="5023">
          <cell r="A5023" t="str">
            <v>E3569 (GIF) O/H Cond, Colstrip 1-2 Total</v>
          </cell>
          <cell r="C5023" t="str">
            <v>ETSM</v>
          </cell>
          <cell r="E5023" t="str">
            <v>Total</v>
          </cell>
          <cell r="F5023"/>
          <cell r="G5023"/>
          <cell r="H5023">
            <v>4070.6400000000012</v>
          </cell>
          <cell r="I5023"/>
          <cell r="J5023">
            <v>0</v>
          </cell>
          <cell r="K5023">
            <v>4070.6254400000012</v>
          </cell>
          <cell r="L5023">
            <v>-0.01</v>
          </cell>
        </row>
        <row r="5024">
          <cell r="A5024" t="str">
            <v>E3569 (GIF) O/H Cond, Colstrip 3-4</v>
          </cell>
          <cell r="B5024" t="str">
            <v>E3569 (GIF) O/H Cond, Colstrip 3-4-1</v>
          </cell>
          <cell r="C5024" t="str">
            <v>403E</v>
          </cell>
          <cell r="E5024">
            <v>43131</v>
          </cell>
          <cell r="F5024">
            <v>268533.32</v>
          </cell>
          <cell r="G5024">
            <v>1.6E-2</v>
          </cell>
          <cell r="H5024">
            <v>358.04</v>
          </cell>
          <cell r="I5024">
            <v>268533.32</v>
          </cell>
          <cell r="J5024">
            <v>1.6E-2</v>
          </cell>
          <cell r="K5024">
            <v>358.04442666666665</v>
          </cell>
          <cell r="L5024">
            <v>0</v>
          </cell>
        </row>
        <row r="5025">
          <cell r="A5025" t="str">
            <v>E3569 (GIF) O/H Cond, Colstrip 3-4</v>
          </cell>
          <cell r="B5025" t="str">
            <v>E3569 (GIF) O/H Cond, Colstrip 3-4-2</v>
          </cell>
          <cell r="C5025" t="str">
            <v>403E</v>
          </cell>
          <cell r="E5025">
            <v>43159</v>
          </cell>
          <cell r="F5025">
            <v>268533.32</v>
          </cell>
          <cell r="G5025">
            <v>1.6E-2</v>
          </cell>
          <cell r="H5025">
            <v>358.04</v>
          </cell>
          <cell r="I5025">
            <v>268533.32</v>
          </cell>
          <cell r="J5025">
            <v>1.6E-2</v>
          </cell>
          <cell r="K5025">
            <v>358.04442666666665</v>
          </cell>
          <cell r="L5025">
            <v>0</v>
          </cell>
        </row>
        <row r="5026">
          <cell r="A5026" t="str">
            <v>E3569 (GIF) O/H Cond, Colstrip 3-4</v>
          </cell>
          <cell r="B5026" t="str">
            <v>E3569 (GIF) O/H Cond, Colstrip 3-4-3</v>
          </cell>
          <cell r="C5026" t="str">
            <v>403E</v>
          </cell>
          <cell r="E5026">
            <v>43190</v>
          </cell>
          <cell r="F5026">
            <v>268533.32</v>
          </cell>
          <cell r="G5026">
            <v>1.6E-2</v>
          </cell>
          <cell r="H5026">
            <v>358.04</v>
          </cell>
          <cell r="I5026">
            <v>268533.32</v>
          </cell>
          <cell r="J5026">
            <v>1.6E-2</v>
          </cell>
          <cell r="K5026">
            <v>358.04442666666665</v>
          </cell>
          <cell r="L5026">
            <v>0</v>
          </cell>
        </row>
        <row r="5027">
          <cell r="A5027" t="str">
            <v>E3569 (GIF) O/H Cond, Colstrip 3-4</v>
          </cell>
          <cell r="B5027" t="str">
            <v>E3569 (GIF) O/H Cond, Colstrip 3-4-4</v>
          </cell>
          <cell r="C5027" t="str">
            <v>403E</v>
          </cell>
          <cell r="E5027">
            <v>43220</v>
          </cell>
          <cell r="F5027">
            <v>268533.32</v>
          </cell>
          <cell r="G5027">
            <v>1.6E-2</v>
          </cell>
          <cell r="H5027">
            <v>358.04</v>
          </cell>
          <cell r="I5027">
            <v>268533.32</v>
          </cell>
          <cell r="J5027">
            <v>1.6E-2</v>
          </cell>
          <cell r="K5027">
            <v>358.04442666666665</v>
          </cell>
          <cell r="L5027">
            <v>0</v>
          </cell>
        </row>
        <row r="5028">
          <cell r="A5028" t="str">
            <v>E3569 (GIF) O/H Cond, Colstrip 3-4</v>
          </cell>
          <cell r="B5028" t="str">
            <v>E3569 (GIF) O/H Cond, Colstrip 3-4-5</v>
          </cell>
          <cell r="C5028" t="str">
            <v>403E</v>
          </cell>
          <cell r="E5028">
            <v>43251</v>
          </cell>
          <cell r="F5028">
            <v>268533.32</v>
          </cell>
          <cell r="G5028">
            <v>1.6E-2</v>
          </cell>
          <cell r="H5028">
            <v>358.04</v>
          </cell>
          <cell r="I5028">
            <v>268533.32</v>
          </cell>
          <cell r="J5028">
            <v>1.6E-2</v>
          </cell>
          <cell r="K5028">
            <v>358.04442666666665</v>
          </cell>
          <cell r="L5028">
            <v>0</v>
          </cell>
        </row>
        <row r="5029">
          <cell r="A5029" t="str">
            <v>E3569 (GIF) O/H Cond, Colstrip 3-4</v>
          </cell>
          <cell r="B5029" t="str">
            <v>E3569 (GIF) O/H Cond, Colstrip 3-4-6</v>
          </cell>
          <cell r="C5029" t="str">
            <v>403E</v>
          </cell>
          <cell r="E5029">
            <v>43281</v>
          </cell>
          <cell r="F5029">
            <v>268533.32</v>
          </cell>
          <cell r="G5029">
            <v>1.6E-2</v>
          </cell>
          <cell r="H5029">
            <v>358.04</v>
          </cell>
          <cell r="I5029">
            <v>268533.32</v>
          </cell>
          <cell r="J5029">
            <v>1.6E-2</v>
          </cell>
          <cell r="K5029">
            <v>358.04442666666665</v>
          </cell>
          <cell r="L5029">
            <v>0</v>
          </cell>
        </row>
        <row r="5030">
          <cell r="A5030" t="str">
            <v>E3569 (GIF) O/H Cond, Colstrip 3-4</v>
          </cell>
          <cell r="B5030" t="str">
            <v>E3569 (GIF) O/H Cond, Colstrip 3-4-7</v>
          </cell>
          <cell r="C5030" t="str">
            <v>403E</v>
          </cell>
          <cell r="E5030">
            <v>43312</v>
          </cell>
          <cell r="F5030">
            <v>268533.32</v>
          </cell>
          <cell r="G5030">
            <v>1.6E-2</v>
          </cell>
          <cell r="H5030">
            <v>358.04</v>
          </cell>
          <cell r="I5030">
            <v>268533.32</v>
          </cell>
          <cell r="J5030">
            <v>1.6E-2</v>
          </cell>
          <cell r="K5030">
            <v>358.04442666666665</v>
          </cell>
          <cell r="L5030">
            <v>0</v>
          </cell>
        </row>
        <row r="5031">
          <cell r="A5031" t="str">
            <v>E3569 (GIF) O/H Cond, Colstrip 3-4</v>
          </cell>
          <cell r="B5031" t="str">
            <v>E3569 (GIF) O/H Cond, Colstrip 3-4-8</v>
          </cell>
          <cell r="C5031" t="str">
            <v>403E</v>
          </cell>
          <cell r="E5031">
            <v>43343</v>
          </cell>
          <cell r="F5031">
            <v>268533.32</v>
          </cell>
          <cell r="G5031">
            <v>1.6E-2</v>
          </cell>
          <cell r="H5031">
            <v>358.04</v>
          </cell>
          <cell r="I5031">
            <v>268533.32</v>
          </cell>
          <cell r="J5031">
            <v>1.6E-2</v>
          </cell>
          <cell r="K5031">
            <v>358.04442666666665</v>
          </cell>
          <cell r="L5031">
            <v>0</v>
          </cell>
        </row>
        <row r="5032">
          <cell r="A5032" t="str">
            <v>E3569 (GIF) O/H Cond, Colstrip 3-4</v>
          </cell>
          <cell r="B5032" t="str">
            <v>E3569 (GIF) O/H Cond, Colstrip 3-4-9</v>
          </cell>
          <cell r="C5032" t="str">
            <v>403E</v>
          </cell>
          <cell r="E5032">
            <v>43373</v>
          </cell>
          <cell r="F5032">
            <v>268533.32</v>
          </cell>
          <cell r="G5032">
            <v>1.6E-2</v>
          </cell>
          <cell r="H5032">
            <v>358.04</v>
          </cell>
          <cell r="I5032">
            <v>268533.32</v>
          </cell>
          <cell r="J5032">
            <v>1.6E-2</v>
          </cell>
          <cell r="K5032">
            <v>358.04442666666665</v>
          </cell>
          <cell r="L5032">
            <v>0</v>
          </cell>
        </row>
        <row r="5033">
          <cell r="A5033" t="str">
            <v>E3569 (GIF) O/H Cond, Colstrip 3-4</v>
          </cell>
          <cell r="B5033" t="str">
            <v>E3569 (GIF) O/H Cond, Colstrip 3-4-10</v>
          </cell>
          <cell r="C5033" t="str">
            <v>403E</v>
          </cell>
          <cell r="E5033">
            <v>43404</v>
          </cell>
          <cell r="F5033">
            <v>268533.32</v>
          </cell>
          <cell r="G5033">
            <v>1.6E-2</v>
          </cell>
          <cell r="H5033">
            <v>358.04</v>
          </cell>
          <cell r="I5033">
            <v>268533.32</v>
          </cell>
          <cell r="J5033">
            <v>1.6E-2</v>
          </cell>
          <cell r="K5033">
            <v>358.04442666666665</v>
          </cell>
          <cell r="L5033">
            <v>0</v>
          </cell>
        </row>
        <row r="5034">
          <cell r="A5034" t="str">
            <v>E3569 (GIF) O/H Cond, Colstrip 3-4</v>
          </cell>
          <cell r="B5034" t="str">
            <v>E3569 (GIF) O/H Cond, Colstrip 3-4-11</v>
          </cell>
          <cell r="C5034" t="str">
            <v>403E</v>
          </cell>
          <cell r="E5034">
            <v>43434</v>
          </cell>
          <cell r="F5034">
            <v>268533.32</v>
          </cell>
          <cell r="G5034">
            <v>1.6E-2</v>
          </cell>
          <cell r="H5034">
            <v>358.04</v>
          </cell>
          <cell r="I5034">
            <v>268533.32</v>
          </cell>
          <cell r="J5034">
            <v>1.6E-2</v>
          </cell>
          <cell r="K5034">
            <v>358.04442666666665</v>
          </cell>
          <cell r="L5034">
            <v>0</v>
          </cell>
        </row>
        <row r="5035">
          <cell r="A5035" t="str">
            <v>E3569 (GIF) O/H Cond, Colstrip 3-4</v>
          </cell>
          <cell r="B5035" t="str">
            <v>E3569 (GIF) O/H Cond, Colstrip 3-4-12</v>
          </cell>
          <cell r="C5035" t="str">
            <v>403E</v>
          </cell>
          <cell r="E5035">
            <v>43465</v>
          </cell>
          <cell r="F5035">
            <v>268533.32</v>
          </cell>
          <cell r="G5035">
            <v>1.6E-2</v>
          </cell>
          <cell r="H5035">
            <v>358.04</v>
          </cell>
          <cell r="I5035">
            <v>268533.32</v>
          </cell>
          <cell r="J5035">
            <v>1.6E-2</v>
          </cell>
          <cell r="K5035">
            <v>358.04442666666665</v>
          </cell>
          <cell r="L5035">
            <v>0</v>
          </cell>
        </row>
        <row r="5036">
          <cell r="A5036" t="str">
            <v>E3569 (GIF) O/H Cond, Colstrip 3-4 Total</v>
          </cell>
          <cell r="C5036" t="str">
            <v>ETSM</v>
          </cell>
          <cell r="E5036" t="str">
            <v>Total</v>
          </cell>
          <cell r="F5036"/>
          <cell r="G5036"/>
          <cell r="H5036">
            <v>4296.4800000000005</v>
          </cell>
          <cell r="I5036"/>
          <cell r="J5036">
            <v>0</v>
          </cell>
          <cell r="K5036">
            <v>4296.533120000001</v>
          </cell>
          <cell r="L5036">
            <v>0.05</v>
          </cell>
        </row>
        <row r="5037">
          <cell r="A5037" t="str">
            <v>E3569 (GIF) O/H Cond, Hopkins</v>
          </cell>
          <cell r="B5037" t="str">
            <v>E3569 (GIF) O/H Cond, Hopkins-1</v>
          </cell>
          <cell r="C5037" t="str">
            <v>403E</v>
          </cell>
          <cell r="E5037">
            <v>43131</v>
          </cell>
          <cell r="F5037">
            <v>1664798.76</v>
          </cell>
          <cell r="G5037">
            <v>1.6E-2</v>
          </cell>
          <cell r="H5037">
            <v>2219.73</v>
          </cell>
          <cell r="I5037">
            <v>1664798.76</v>
          </cell>
          <cell r="J5037">
            <v>1.6E-2</v>
          </cell>
          <cell r="K5037">
            <v>2219.7316800000003</v>
          </cell>
          <cell r="L5037">
            <v>0</v>
          </cell>
        </row>
        <row r="5038">
          <cell r="A5038" t="str">
            <v>E3569 (GIF) O/H Cond, Hopkins</v>
          </cell>
          <cell r="B5038" t="str">
            <v>E3569 (GIF) O/H Cond, Hopkins-2</v>
          </cell>
          <cell r="C5038" t="str">
            <v>403E</v>
          </cell>
          <cell r="E5038">
            <v>43159</v>
          </cell>
          <cell r="F5038">
            <v>1664798.76</v>
          </cell>
          <cell r="G5038">
            <v>1.6E-2</v>
          </cell>
          <cell r="H5038">
            <v>2219.73</v>
          </cell>
          <cell r="I5038">
            <v>1664798.76</v>
          </cell>
          <cell r="J5038">
            <v>1.6E-2</v>
          </cell>
          <cell r="K5038">
            <v>2219.7316800000003</v>
          </cell>
          <cell r="L5038">
            <v>0</v>
          </cell>
        </row>
        <row r="5039">
          <cell r="A5039" t="str">
            <v>E3569 (GIF) O/H Cond, Hopkins</v>
          </cell>
          <cell r="B5039" t="str">
            <v>E3569 (GIF) O/H Cond, Hopkins-3</v>
          </cell>
          <cell r="C5039" t="str">
            <v>403E</v>
          </cell>
          <cell r="E5039">
            <v>43190</v>
          </cell>
          <cell r="F5039">
            <v>1664798.76</v>
          </cell>
          <cell r="G5039">
            <v>1.6E-2</v>
          </cell>
          <cell r="H5039">
            <v>2219.73</v>
          </cell>
          <cell r="I5039">
            <v>1664798.76</v>
          </cell>
          <cell r="J5039">
            <v>1.6E-2</v>
          </cell>
          <cell r="K5039">
            <v>2219.7316800000003</v>
          </cell>
          <cell r="L5039">
            <v>0</v>
          </cell>
        </row>
        <row r="5040">
          <cell r="A5040" t="str">
            <v>E3569 (GIF) O/H Cond, Hopkins</v>
          </cell>
          <cell r="B5040" t="str">
            <v>E3569 (GIF) O/H Cond, Hopkins-4</v>
          </cell>
          <cell r="C5040" t="str">
            <v>403E</v>
          </cell>
          <cell r="E5040">
            <v>43220</v>
          </cell>
          <cell r="F5040">
            <v>1664798.76</v>
          </cell>
          <cell r="G5040">
            <v>1.6E-2</v>
          </cell>
          <cell r="H5040">
            <v>2219.73</v>
          </cell>
          <cell r="I5040">
            <v>1664798.76</v>
          </cell>
          <cell r="J5040">
            <v>1.6E-2</v>
          </cell>
          <cell r="K5040">
            <v>2219.7316800000003</v>
          </cell>
          <cell r="L5040">
            <v>0</v>
          </cell>
        </row>
        <row r="5041">
          <cell r="A5041" t="str">
            <v>E3569 (GIF) O/H Cond, Hopkins</v>
          </cell>
          <cell r="B5041" t="str">
            <v>E3569 (GIF) O/H Cond, Hopkins-5</v>
          </cell>
          <cell r="C5041" t="str">
            <v>403E</v>
          </cell>
          <cell r="E5041">
            <v>43251</v>
          </cell>
          <cell r="F5041">
            <v>1664798.76</v>
          </cell>
          <cell r="G5041">
            <v>1.6E-2</v>
          </cell>
          <cell r="H5041">
            <v>2219.73</v>
          </cell>
          <cell r="I5041">
            <v>1664798.76</v>
          </cell>
          <cell r="J5041">
            <v>1.6E-2</v>
          </cell>
          <cell r="K5041">
            <v>2219.7316800000003</v>
          </cell>
          <cell r="L5041">
            <v>0</v>
          </cell>
        </row>
        <row r="5042">
          <cell r="A5042" t="str">
            <v>E3569 (GIF) O/H Cond, Hopkins</v>
          </cell>
          <cell r="B5042" t="str">
            <v>E3569 (GIF) O/H Cond, Hopkins-6</v>
          </cell>
          <cell r="C5042" t="str">
            <v>403E</v>
          </cell>
          <cell r="E5042">
            <v>43281</v>
          </cell>
          <cell r="F5042">
            <v>1664798.76</v>
          </cell>
          <cell r="G5042">
            <v>1.6E-2</v>
          </cell>
          <cell r="H5042">
            <v>2219.73</v>
          </cell>
          <cell r="I5042">
            <v>1664798.76</v>
          </cell>
          <cell r="J5042">
            <v>1.6E-2</v>
          </cell>
          <cell r="K5042">
            <v>2219.7316800000003</v>
          </cell>
          <cell r="L5042">
            <v>0</v>
          </cell>
        </row>
        <row r="5043">
          <cell r="A5043" t="str">
            <v>E3569 (GIF) O/H Cond, Hopkins</v>
          </cell>
          <cell r="B5043" t="str">
            <v>E3569 (GIF) O/H Cond, Hopkins-7</v>
          </cell>
          <cell r="C5043" t="str">
            <v>403E</v>
          </cell>
          <cell r="E5043">
            <v>43312</v>
          </cell>
          <cell r="F5043">
            <v>1664798.76</v>
          </cell>
          <cell r="G5043">
            <v>1.6E-2</v>
          </cell>
          <cell r="H5043">
            <v>2219.73</v>
          </cell>
          <cell r="I5043">
            <v>1664798.76</v>
          </cell>
          <cell r="J5043">
            <v>1.6E-2</v>
          </cell>
          <cell r="K5043">
            <v>2219.7316800000003</v>
          </cell>
          <cell r="L5043">
            <v>0</v>
          </cell>
        </row>
        <row r="5044">
          <cell r="A5044" t="str">
            <v>E3569 (GIF) O/H Cond, Hopkins</v>
          </cell>
          <cell r="B5044" t="str">
            <v>E3569 (GIF) O/H Cond, Hopkins-8</v>
          </cell>
          <cell r="C5044" t="str">
            <v>403E</v>
          </cell>
          <cell r="E5044">
            <v>43343</v>
          </cell>
          <cell r="F5044">
            <v>1664798.76</v>
          </cell>
          <cell r="G5044">
            <v>1.6E-2</v>
          </cell>
          <cell r="H5044">
            <v>2219.73</v>
          </cell>
          <cell r="I5044">
            <v>1664798.76</v>
          </cell>
          <cell r="J5044">
            <v>1.6E-2</v>
          </cell>
          <cell r="K5044">
            <v>2219.7316800000003</v>
          </cell>
          <cell r="L5044">
            <v>0</v>
          </cell>
        </row>
        <row r="5045">
          <cell r="A5045" t="str">
            <v>E3569 (GIF) O/H Cond, Hopkins</v>
          </cell>
          <cell r="B5045" t="str">
            <v>E3569 (GIF) O/H Cond, Hopkins-9</v>
          </cell>
          <cell r="C5045" t="str">
            <v>403E</v>
          </cell>
          <cell r="E5045">
            <v>43373</v>
          </cell>
          <cell r="F5045">
            <v>1664798.76</v>
          </cell>
          <cell r="G5045">
            <v>1.6E-2</v>
          </cell>
          <cell r="H5045">
            <v>2219.73</v>
          </cell>
          <cell r="I5045">
            <v>1664798.76</v>
          </cell>
          <cell r="J5045">
            <v>1.6E-2</v>
          </cell>
          <cell r="K5045">
            <v>2219.7316800000003</v>
          </cell>
          <cell r="L5045">
            <v>0</v>
          </cell>
        </row>
        <row r="5046">
          <cell r="A5046" t="str">
            <v>E3569 (GIF) O/H Cond, Hopkins</v>
          </cell>
          <cell r="B5046" t="str">
            <v>E3569 (GIF) O/H Cond, Hopkins-10</v>
          </cell>
          <cell r="C5046" t="str">
            <v>403E</v>
          </cell>
          <cell r="E5046">
            <v>43404</v>
          </cell>
          <cell r="F5046">
            <v>1664798.76</v>
          </cell>
          <cell r="G5046">
            <v>1.6E-2</v>
          </cell>
          <cell r="H5046">
            <v>2219.73</v>
          </cell>
          <cell r="I5046">
            <v>1664798.76</v>
          </cell>
          <cell r="J5046">
            <v>1.6E-2</v>
          </cell>
          <cell r="K5046">
            <v>2219.7316800000003</v>
          </cell>
          <cell r="L5046">
            <v>0</v>
          </cell>
        </row>
        <row r="5047">
          <cell r="A5047" t="str">
            <v>E3569 (GIF) O/H Cond, Hopkins</v>
          </cell>
          <cell r="B5047" t="str">
            <v>E3569 (GIF) O/H Cond, Hopkins-11</v>
          </cell>
          <cell r="C5047" t="str">
            <v>403E</v>
          </cell>
          <cell r="E5047">
            <v>43434</v>
          </cell>
          <cell r="F5047">
            <v>1664798.76</v>
          </cell>
          <cell r="G5047">
            <v>1.6E-2</v>
          </cell>
          <cell r="H5047">
            <v>2219.73</v>
          </cell>
          <cell r="I5047">
            <v>1664798.76</v>
          </cell>
          <cell r="J5047">
            <v>1.6E-2</v>
          </cell>
          <cell r="K5047">
            <v>2219.7316800000003</v>
          </cell>
          <cell r="L5047">
            <v>0</v>
          </cell>
        </row>
        <row r="5048">
          <cell r="A5048" t="str">
            <v>E3569 (GIF) O/H Cond, Hopkins</v>
          </cell>
          <cell r="B5048" t="str">
            <v>E3569 (GIF) O/H Cond, Hopkins-12</v>
          </cell>
          <cell r="C5048" t="str">
            <v>403E</v>
          </cell>
          <cell r="E5048">
            <v>43465</v>
          </cell>
          <cell r="F5048">
            <v>1664798.76</v>
          </cell>
          <cell r="G5048">
            <v>1.6E-2</v>
          </cell>
          <cell r="H5048">
            <v>2219.73</v>
          </cell>
          <cell r="I5048">
            <v>1664798.76</v>
          </cell>
          <cell r="J5048">
            <v>1.6E-2</v>
          </cell>
          <cell r="K5048">
            <v>2219.7316800000003</v>
          </cell>
          <cell r="L5048">
            <v>0</v>
          </cell>
        </row>
        <row r="5049">
          <cell r="A5049" t="str">
            <v>E3569 (GIF) O/H Cond, Hopkins Total</v>
          </cell>
          <cell r="C5049" t="str">
            <v>ETSM</v>
          </cell>
          <cell r="E5049" t="str">
            <v>Total</v>
          </cell>
          <cell r="F5049"/>
          <cell r="G5049"/>
          <cell r="H5049">
            <v>26636.76</v>
          </cell>
          <cell r="I5049"/>
          <cell r="J5049">
            <v>0</v>
          </cell>
          <cell r="K5049">
            <v>26636.780160000006</v>
          </cell>
          <cell r="L5049">
            <v>0.02</v>
          </cell>
        </row>
        <row r="5050">
          <cell r="A5050" t="str">
            <v>E3569 (GIF) O/H Cond, Lower Baker</v>
          </cell>
          <cell r="B5050" t="str">
            <v>E3569 (GIF) O/H Cond, Lower Baker-1</v>
          </cell>
          <cell r="C5050" t="str">
            <v>403E</v>
          </cell>
          <cell r="E5050">
            <v>43131</v>
          </cell>
          <cell r="F5050">
            <v>3336.93</v>
          </cell>
          <cell r="G5050">
            <v>1.6E-2</v>
          </cell>
          <cell r="H5050">
            <v>4.4400000000000004</v>
          </cell>
          <cell r="I5050">
            <v>3336.93</v>
          </cell>
          <cell r="J5050">
            <v>1.6E-2</v>
          </cell>
          <cell r="K5050">
            <v>4.4492399999999996</v>
          </cell>
          <cell r="L5050">
            <v>0.01</v>
          </cell>
        </row>
        <row r="5051">
          <cell r="A5051" t="str">
            <v>E3569 (GIF) O/H Cond, Lower Baker</v>
          </cell>
          <cell r="B5051" t="str">
            <v>E3569 (GIF) O/H Cond, Lower Baker-2</v>
          </cell>
          <cell r="C5051" t="str">
            <v>403E</v>
          </cell>
          <cell r="E5051">
            <v>43159</v>
          </cell>
          <cell r="F5051">
            <v>3336.93</v>
          </cell>
          <cell r="G5051">
            <v>1.6E-2</v>
          </cell>
          <cell r="H5051">
            <v>4.4400000000000004</v>
          </cell>
          <cell r="I5051">
            <v>3336.93</v>
          </cell>
          <cell r="J5051">
            <v>1.6E-2</v>
          </cell>
          <cell r="K5051">
            <v>4.4492399999999996</v>
          </cell>
          <cell r="L5051">
            <v>0.01</v>
          </cell>
        </row>
        <row r="5052">
          <cell r="A5052" t="str">
            <v>E3569 (GIF) O/H Cond, Lower Baker</v>
          </cell>
          <cell r="B5052" t="str">
            <v>E3569 (GIF) O/H Cond, Lower Baker-3</v>
          </cell>
          <cell r="C5052" t="str">
            <v>403E</v>
          </cell>
          <cell r="E5052">
            <v>43190</v>
          </cell>
          <cell r="F5052">
            <v>3336.93</v>
          </cell>
          <cell r="G5052">
            <v>1.6E-2</v>
          </cell>
          <cell r="H5052">
            <v>4.4400000000000004</v>
          </cell>
          <cell r="I5052">
            <v>3336.93</v>
          </cell>
          <cell r="J5052">
            <v>1.6E-2</v>
          </cell>
          <cell r="K5052">
            <v>4.4492399999999996</v>
          </cell>
          <cell r="L5052">
            <v>0.01</v>
          </cell>
        </row>
        <row r="5053">
          <cell r="A5053" t="str">
            <v>E3569 (GIF) O/H Cond, Lower Baker</v>
          </cell>
          <cell r="B5053" t="str">
            <v>E3569 (GIF) O/H Cond, Lower Baker-4</v>
          </cell>
          <cell r="C5053" t="str">
            <v>403E</v>
          </cell>
          <cell r="E5053">
            <v>43220</v>
          </cell>
          <cell r="F5053">
            <v>3336.93</v>
          </cell>
          <cell r="G5053">
            <v>1.6E-2</v>
          </cell>
          <cell r="H5053">
            <v>4.4400000000000004</v>
          </cell>
          <cell r="I5053">
            <v>3336.93</v>
          </cell>
          <cell r="J5053">
            <v>1.6E-2</v>
          </cell>
          <cell r="K5053">
            <v>4.4492399999999996</v>
          </cell>
          <cell r="L5053">
            <v>0.01</v>
          </cell>
        </row>
        <row r="5054">
          <cell r="A5054" t="str">
            <v>E3569 (GIF) O/H Cond, Lower Baker</v>
          </cell>
          <cell r="B5054" t="str">
            <v>E3569 (GIF) O/H Cond, Lower Baker-5</v>
          </cell>
          <cell r="C5054" t="str">
            <v>403E</v>
          </cell>
          <cell r="E5054">
            <v>43251</v>
          </cell>
          <cell r="F5054">
            <v>3336.93</v>
          </cell>
          <cell r="G5054">
            <v>1.6E-2</v>
          </cell>
          <cell r="H5054">
            <v>4.4400000000000004</v>
          </cell>
          <cell r="I5054">
            <v>3336.93</v>
          </cell>
          <cell r="J5054">
            <v>1.6E-2</v>
          </cell>
          <cell r="K5054">
            <v>4.4492399999999996</v>
          </cell>
          <cell r="L5054">
            <v>0.01</v>
          </cell>
        </row>
        <row r="5055">
          <cell r="A5055" t="str">
            <v>E3569 (GIF) O/H Cond, Lower Baker</v>
          </cell>
          <cell r="B5055" t="str">
            <v>E3569 (GIF) O/H Cond, Lower Baker-6</v>
          </cell>
          <cell r="C5055" t="str">
            <v>403E</v>
          </cell>
          <cell r="E5055">
            <v>43281</v>
          </cell>
          <cell r="F5055">
            <v>3336.93</v>
          </cell>
          <cell r="G5055">
            <v>1.6E-2</v>
          </cell>
          <cell r="H5055">
            <v>4.4400000000000004</v>
          </cell>
          <cell r="I5055">
            <v>3336.93</v>
          </cell>
          <cell r="J5055">
            <v>1.6E-2</v>
          </cell>
          <cell r="K5055">
            <v>4.4492399999999996</v>
          </cell>
          <cell r="L5055">
            <v>0.01</v>
          </cell>
        </row>
        <row r="5056">
          <cell r="A5056" t="str">
            <v>E3569 (GIF) O/H Cond, Lower Baker</v>
          </cell>
          <cell r="B5056" t="str">
            <v>E3569 (GIF) O/H Cond, Lower Baker-7</v>
          </cell>
          <cell r="C5056" t="str">
            <v>403E</v>
          </cell>
          <cell r="E5056">
            <v>43312</v>
          </cell>
          <cell r="F5056">
            <v>3336.93</v>
          </cell>
          <cell r="G5056">
            <v>1.6E-2</v>
          </cell>
          <cell r="H5056">
            <v>4.4400000000000004</v>
          </cell>
          <cell r="I5056">
            <v>3336.93</v>
          </cell>
          <cell r="J5056">
            <v>1.6E-2</v>
          </cell>
          <cell r="K5056">
            <v>4.4492399999999996</v>
          </cell>
          <cell r="L5056">
            <v>0.01</v>
          </cell>
        </row>
        <row r="5057">
          <cell r="A5057" t="str">
            <v>E3569 (GIF) O/H Cond, Lower Baker</v>
          </cell>
          <cell r="B5057" t="str">
            <v>E3569 (GIF) O/H Cond, Lower Baker-8</v>
          </cell>
          <cell r="C5057" t="str">
            <v>403E</v>
          </cell>
          <cell r="E5057">
            <v>43343</v>
          </cell>
          <cell r="F5057">
            <v>3336.93</v>
          </cell>
          <cell r="G5057">
            <v>1.6E-2</v>
          </cell>
          <cell r="H5057">
            <v>4.4400000000000004</v>
          </cell>
          <cell r="I5057">
            <v>3336.93</v>
          </cell>
          <cell r="J5057">
            <v>1.6E-2</v>
          </cell>
          <cell r="K5057">
            <v>4.4492399999999996</v>
          </cell>
          <cell r="L5057">
            <v>0.01</v>
          </cell>
        </row>
        <row r="5058">
          <cell r="A5058" t="str">
            <v>E3569 (GIF) O/H Cond, Lower Baker</v>
          </cell>
          <cell r="B5058" t="str">
            <v>E3569 (GIF) O/H Cond, Lower Baker-9</v>
          </cell>
          <cell r="C5058" t="str">
            <v>403E</v>
          </cell>
          <cell r="E5058">
            <v>43373</v>
          </cell>
          <cell r="F5058">
            <v>3336.93</v>
          </cell>
          <cell r="G5058">
            <v>1.6E-2</v>
          </cell>
          <cell r="H5058">
            <v>4.4400000000000004</v>
          </cell>
          <cell r="I5058">
            <v>3336.93</v>
          </cell>
          <cell r="J5058">
            <v>1.6E-2</v>
          </cell>
          <cell r="K5058">
            <v>4.4492399999999996</v>
          </cell>
          <cell r="L5058">
            <v>0.01</v>
          </cell>
        </row>
        <row r="5059">
          <cell r="A5059" t="str">
            <v>E3569 (GIF) O/H Cond, Lower Baker</v>
          </cell>
          <cell r="B5059" t="str">
            <v>E3569 (GIF) O/H Cond, Lower Baker-10</v>
          </cell>
          <cell r="C5059" t="str">
            <v>403E</v>
          </cell>
          <cell r="E5059">
            <v>43404</v>
          </cell>
          <cell r="F5059">
            <v>3336.93</v>
          </cell>
          <cell r="G5059">
            <v>1.6E-2</v>
          </cell>
          <cell r="H5059">
            <v>4.4400000000000004</v>
          </cell>
          <cell r="I5059">
            <v>3336.93</v>
          </cell>
          <cell r="J5059">
            <v>1.6E-2</v>
          </cell>
          <cell r="K5059">
            <v>4.4492399999999996</v>
          </cell>
          <cell r="L5059">
            <v>0.01</v>
          </cell>
        </row>
        <row r="5060">
          <cell r="A5060" t="str">
            <v>E3569 (GIF) O/H Cond, Lower Baker</v>
          </cell>
          <cell r="B5060" t="str">
            <v>E3569 (GIF) O/H Cond, Lower Baker-11</v>
          </cell>
          <cell r="C5060" t="str">
            <v>403E</v>
          </cell>
          <cell r="E5060">
            <v>43434</v>
          </cell>
          <cell r="F5060">
            <v>3336.93</v>
          </cell>
          <cell r="G5060">
            <v>1.6E-2</v>
          </cell>
          <cell r="H5060">
            <v>4.4400000000000004</v>
          </cell>
          <cell r="I5060">
            <v>3336.93</v>
          </cell>
          <cell r="J5060">
            <v>1.6E-2</v>
          </cell>
          <cell r="K5060">
            <v>4.4492399999999996</v>
          </cell>
          <cell r="L5060">
            <v>0.01</v>
          </cell>
        </row>
        <row r="5061">
          <cell r="A5061" t="str">
            <v>E3569 (GIF) O/H Cond, Lower Baker</v>
          </cell>
          <cell r="B5061" t="str">
            <v>E3569 (GIF) O/H Cond, Lower Baker-12</v>
          </cell>
          <cell r="C5061" t="str">
            <v>403E</v>
          </cell>
          <cell r="E5061">
            <v>43465</v>
          </cell>
          <cell r="F5061">
            <v>3336.93</v>
          </cell>
          <cell r="G5061">
            <v>1.6E-2</v>
          </cell>
          <cell r="H5061">
            <v>4.4400000000000004</v>
          </cell>
          <cell r="I5061">
            <v>3336.93</v>
          </cell>
          <cell r="J5061">
            <v>1.6E-2</v>
          </cell>
          <cell r="K5061">
            <v>4.4492399999999996</v>
          </cell>
          <cell r="L5061">
            <v>0.01</v>
          </cell>
        </row>
        <row r="5062">
          <cell r="A5062" t="str">
            <v>E3569 (GIF) O/H Cond, Lower Baker Total</v>
          </cell>
          <cell r="C5062" t="str">
            <v>ETSM</v>
          </cell>
          <cell r="E5062" t="str">
            <v>Total</v>
          </cell>
          <cell r="F5062"/>
          <cell r="G5062"/>
          <cell r="H5062">
            <v>53.279999999999994</v>
          </cell>
          <cell r="I5062"/>
          <cell r="J5062">
            <v>0</v>
          </cell>
          <cell r="K5062">
            <v>53.39088000000001</v>
          </cell>
          <cell r="L5062">
            <v>0.11</v>
          </cell>
        </row>
        <row r="5063">
          <cell r="A5063" t="str">
            <v>E3569 (GIF) O/H Cond, Poison Spring</v>
          </cell>
          <cell r="B5063" t="str">
            <v>E3569 (GIF) O/H Cond, Poison Spring-1</v>
          </cell>
          <cell r="C5063" t="str">
            <v>403E</v>
          </cell>
          <cell r="E5063">
            <v>43131</v>
          </cell>
          <cell r="F5063">
            <v>251566.45</v>
          </cell>
          <cell r="G5063">
            <v>1.6E-2</v>
          </cell>
          <cell r="H5063">
            <v>335.42</v>
          </cell>
          <cell r="I5063">
            <v>251566.45</v>
          </cell>
          <cell r="J5063">
            <v>1.6E-2</v>
          </cell>
          <cell r="K5063">
            <v>335.42193333333336</v>
          </cell>
          <cell r="L5063">
            <v>0</v>
          </cell>
        </row>
        <row r="5064">
          <cell r="A5064" t="str">
            <v>E3569 (GIF) O/H Cond, Poison Spring</v>
          </cell>
          <cell r="B5064" t="str">
            <v>E3569 (GIF) O/H Cond, Poison Spring-2</v>
          </cell>
          <cell r="C5064" t="str">
            <v>403E</v>
          </cell>
          <cell r="E5064">
            <v>43159</v>
          </cell>
          <cell r="F5064">
            <v>251566.45</v>
          </cell>
          <cell r="G5064">
            <v>1.6E-2</v>
          </cell>
          <cell r="H5064">
            <v>335.42</v>
          </cell>
          <cell r="I5064">
            <v>251566.45</v>
          </cell>
          <cell r="J5064">
            <v>1.6E-2</v>
          </cell>
          <cell r="K5064">
            <v>335.42193333333336</v>
          </cell>
          <cell r="L5064">
            <v>0</v>
          </cell>
        </row>
        <row r="5065">
          <cell r="A5065" t="str">
            <v>E3569 (GIF) O/H Cond, Poison Spring</v>
          </cell>
          <cell r="B5065" t="str">
            <v>E3569 (GIF) O/H Cond, Poison Spring-3</v>
          </cell>
          <cell r="C5065" t="str">
            <v>403E</v>
          </cell>
          <cell r="E5065">
            <v>43190</v>
          </cell>
          <cell r="F5065">
            <v>251566.45</v>
          </cell>
          <cell r="G5065">
            <v>1.6E-2</v>
          </cell>
          <cell r="H5065">
            <v>335.42</v>
          </cell>
          <cell r="I5065">
            <v>251566.45</v>
          </cell>
          <cell r="J5065">
            <v>1.6E-2</v>
          </cell>
          <cell r="K5065">
            <v>335.42193333333336</v>
          </cell>
          <cell r="L5065">
            <v>0</v>
          </cell>
        </row>
        <row r="5066">
          <cell r="A5066" t="str">
            <v>E3569 (GIF) O/H Cond, Poison Spring</v>
          </cell>
          <cell r="B5066" t="str">
            <v>E3569 (GIF) O/H Cond, Poison Spring-4</v>
          </cell>
          <cell r="C5066" t="str">
            <v>403E</v>
          </cell>
          <cell r="E5066">
            <v>43220</v>
          </cell>
          <cell r="F5066">
            <v>251566.45</v>
          </cell>
          <cell r="G5066">
            <v>1.6E-2</v>
          </cell>
          <cell r="H5066">
            <v>335.42</v>
          </cell>
          <cell r="I5066">
            <v>251566.45</v>
          </cell>
          <cell r="J5066">
            <v>1.6E-2</v>
          </cell>
          <cell r="K5066">
            <v>335.42193333333336</v>
          </cell>
          <cell r="L5066">
            <v>0</v>
          </cell>
        </row>
        <row r="5067">
          <cell r="A5067" t="str">
            <v>E3569 (GIF) O/H Cond, Poison Spring</v>
          </cell>
          <cell r="B5067" t="str">
            <v>E3569 (GIF) O/H Cond, Poison Spring-5</v>
          </cell>
          <cell r="C5067" t="str">
            <v>403E</v>
          </cell>
          <cell r="E5067">
            <v>43251</v>
          </cell>
          <cell r="F5067">
            <v>251566.45</v>
          </cell>
          <cell r="G5067">
            <v>1.6E-2</v>
          </cell>
          <cell r="H5067">
            <v>335.42</v>
          </cell>
          <cell r="I5067">
            <v>251566.45</v>
          </cell>
          <cell r="J5067">
            <v>1.6E-2</v>
          </cell>
          <cell r="K5067">
            <v>335.42193333333336</v>
          </cell>
          <cell r="L5067">
            <v>0</v>
          </cell>
        </row>
        <row r="5068">
          <cell r="A5068" t="str">
            <v>E3569 (GIF) O/H Cond, Poison Spring</v>
          </cell>
          <cell r="B5068" t="str">
            <v>E3569 (GIF) O/H Cond, Poison Spring-6</v>
          </cell>
          <cell r="C5068" t="str">
            <v>403E</v>
          </cell>
          <cell r="E5068">
            <v>43281</v>
          </cell>
          <cell r="F5068">
            <v>251566.45</v>
          </cell>
          <cell r="G5068">
            <v>1.6E-2</v>
          </cell>
          <cell r="H5068">
            <v>335.42</v>
          </cell>
          <cell r="I5068">
            <v>251566.45</v>
          </cell>
          <cell r="J5068">
            <v>1.6E-2</v>
          </cell>
          <cell r="K5068">
            <v>335.42193333333336</v>
          </cell>
          <cell r="L5068">
            <v>0</v>
          </cell>
        </row>
        <row r="5069">
          <cell r="A5069" t="str">
            <v>E3569 (GIF) O/H Cond, Poison Spring</v>
          </cell>
          <cell r="B5069" t="str">
            <v>E3569 (GIF) O/H Cond, Poison Spring-7</v>
          </cell>
          <cell r="C5069" t="str">
            <v>403E</v>
          </cell>
          <cell r="E5069">
            <v>43312</v>
          </cell>
          <cell r="F5069">
            <v>251566.45</v>
          </cell>
          <cell r="G5069">
            <v>1.6E-2</v>
          </cell>
          <cell r="H5069">
            <v>335.42</v>
          </cell>
          <cell r="I5069">
            <v>251566.45</v>
          </cell>
          <cell r="J5069">
            <v>1.6E-2</v>
          </cell>
          <cell r="K5069">
            <v>335.42193333333336</v>
          </cell>
          <cell r="L5069">
            <v>0</v>
          </cell>
        </row>
        <row r="5070">
          <cell r="A5070" t="str">
            <v>E3569 (GIF) O/H Cond, Poison Spring</v>
          </cell>
          <cell r="B5070" t="str">
            <v>E3569 (GIF) O/H Cond, Poison Spring-8</v>
          </cell>
          <cell r="C5070" t="str">
            <v>403E</v>
          </cell>
          <cell r="E5070">
            <v>43343</v>
          </cell>
          <cell r="F5070">
            <v>251566.45</v>
          </cell>
          <cell r="G5070">
            <v>1.6E-2</v>
          </cell>
          <cell r="H5070">
            <v>335.42</v>
          </cell>
          <cell r="I5070">
            <v>251566.45</v>
          </cell>
          <cell r="J5070">
            <v>1.6E-2</v>
          </cell>
          <cell r="K5070">
            <v>335.42193333333336</v>
          </cell>
          <cell r="L5070">
            <v>0</v>
          </cell>
        </row>
        <row r="5071">
          <cell r="A5071" t="str">
            <v>E3569 (GIF) O/H Cond, Poison Spring</v>
          </cell>
          <cell r="B5071" t="str">
            <v>E3569 (GIF) O/H Cond, Poison Spring-9</v>
          </cell>
          <cell r="C5071" t="str">
            <v>403E</v>
          </cell>
          <cell r="E5071">
            <v>43373</v>
          </cell>
          <cell r="F5071">
            <v>251566.45</v>
          </cell>
          <cell r="G5071">
            <v>1.6E-2</v>
          </cell>
          <cell r="H5071">
            <v>335.42</v>
          </cell>
          <cell r="I5071">
            <v>251566.45</v>
          </cell>
          <cell r="J5071">
            <v>1.6E-2</v>
          </cell>
          <cell r="K5071">
            <v>335.42193333333336</v>
          </cell>
          <cell r="L5071">
            <v>0</v>
          </cell>
        </row>
        <row r="5072">
          <cell r="A5072" t="str">
            <v>E3569 (GIF) O/H Cond, Poison Spring</v>
          </cell>
          <cell r="B5072" t="str">
            <v>E3569 (GIF) O/H Cond, Poison Spring-10</v>
          </cell>
          <cell r="C5072" t="str">
            <v>403E</v>
          </cell>
          <cell r="E5072">
            <v>43404</v>
          </cell>
          <cell r="F5072">
            <v>251566.45</v>
          </cell>
          <cell r="G5072">
            <v>1.6E-2</v>
          </cell>
          <cell r="H5072">
            <v>335.42</v>
          </cell>
          <cell r="I5072">
            <v>251566.45</v>
          </cell>
          <cell r="J5072">
            <v>1.6E-2</v>
          </cell>
          <cell r="K5072">
            <v>335.42193333333336</v>
          </cell>
          <cell r="L5072">
            <v>0</v>
          </cell>
        </row>
        <row r="5073">
          <cell r="A5073" t="str">
            <v>E3569 (GIF) O/H Cond, Poison Spring</v>
          </cell>
          <cell r="B5073" t="str">
            <v>E3569 (GIF) O/H Cond, Poison Spring-11</v>
          </cell>
          <cell r="C5073" t="str">
            <v>403E</v>
          </cell>
          <cell r="E5073">
            <v>43434</v>
          </cell>
          <cell r="F5073">
            <v>251566.45</v>
          </cell>
          <cell r="G5073">
            <v>1.6E-2</v>
          </cell>
          <cell r="H5073">
            <v>335.42</v>
          </cell>
          <cell r="I5073">
            <v>251566.45</v>
          </cell>
          <cell r="J5073">
            <v>1.6E-2</v>
          </cell>
          <cell r="K5073">
            <v>335.42193333333336</v>
          </cell>
          <cell r="L5073">
            <v>0</v>
          </cell>
        </row>
        <row r="5074">
          <cell r="A5074" t="str">
            <v>E3569 (GIF) O/H Cond, Poison Spring</v>
          </cell>
          <cell r="B5074" t="str">
            <v>E3569 (GIF) O/H Cond, Poison Spring-12</v>
          </cell>
          <cell r="C5074" t="str">
            <v>403E</v>
          </cell>
          <cell r="E5074">
            <v>43465</v>
          </cell>
          <cell r="F5074">
            <v>251566.45</v>
          </cell>
          <cell r="G5074">
            <v>1.6E-2</v>
          </cell>
          <cell r="H5074">
            <v>335.42</v>
          </cell>
          <cell r="I5074">
            <v>251566.45</v>
          </cell>
          <cell r="J5074">
            <v>1.6E-2</v>
          </cell>
          <cell r="K5074">
            <v>335.42193333333336</v>
          </cell>
          <cell r="L5074">
            <v>0</v>
          </cell>
        </row>
        <row r="5075">
          <cell r="A5075" t="str">
            <v>E3569 (GIF) O/H Cond, Poison Spring Total</v>
          </cell>
          <cell r="C5075" t="str">
            <v>ETSM</v>
          </cell>
          <cell r="E5075" t="str">
            <v>Total</v>
          </cell>
          <cell r="F5075"/>
          <cell r="G5075"/>
          <cell r="H5075">
            <v>4025.0400000000004</v>
          </cell>
          <cell r="I5075"/>
          <cell r="J5075">
            <v>0</v>
          </cell>
          <cell r="K5075">
            <v>4025.063200000001</v>
          </cell>
          <cell r="L5075">
            <v>0.02</v>
          </cell>
        </row>
        <row r="5076">
          <cell r="A5076" t="str">
            <v>E3569 (GIF) O/H Cond, Scl-Tolt</v>
          </cell>
          <cell r="B5076" t="str">
            <v>E3569 (GIF) O/H Cond, Scl-Tolt-1</v>
          </cell>
          <cell r="C5076" t="str">
            <v>403E</v>
          </cell>
          <cell r="E5076">
            <v>43131</v>
          </cell>
          <cell r="F5076">
            <v>9387.01</v>
          </cell>
          <cell r="G5076">
            <v>1.6E-2</v>
          </cell>
          <cell r="H5076">
            <v>12.51</v>
          </cell>
          <cell r="I5076">
            <v>9387.01</v>
          </cell>
          <cell r="J5076">
            <v>1.6E-2</v>
          </cell>
          <cell r="K5076">
            <v>12.516013333333333</v>
          </cell>
          <cell r="L5076">
            <v>0.01</v>
          </cell>
        </row>
        <row r="5077">
          <cell r="A5077" t="str">
            <v>E3569 (GIF) O/H Cond, Scl-Tolt</v>
          </cell>
          <cell r="B5077" t="str">
            <v>E3569 (GIF) O/H Cond, Scl-Tolt-2</v>
          </cell>
          <cell r="C5077" t="str">
            <v>403E</v>
          </cell>
          <cell r="E5077">
            <v>43159</v>
          </cell>
          <cell r="F5077">
            <v>9387.01</v>
          </cell>
          <cell r="G5077">
            <v>1.6E-2</v>
          </cell>
          <cell r="H5077">
            <v>12.51</v>
          </cell>
          <cell r="I5077">
            <v>9387.01</v>
          </cell>
          <cell r="J5077">
            <v>1.6E-2</v>
          </cell>
          <cell r="K5077">
            <v>12.516013333333333</v>
          </cell>
          <cell r="L5077">
            <v>0.01</v>
          </cell>
        </row>
        <row r="5078">
          <cell r="A5078" t="str">
            <v>E3569 (GIF) O/H Cond, Scl-Tolt</v>
          </cell>
          <cell r="B5078" t="str">
            <v>E3569 (GIF) O/H Cond, Scl-Tolt-3</v>
          </cell>
          <cell r="C5078" t="str">
            <v>403E</v>
          </cell>
          <cell r="E5078">
            <v>43190</v>
          </cell>
          <cell r="F5078">
            <v>9387.01</v>
          </cell>
          <cell r="G5078">
            <v>1.6E-2</v>
          </cell>
          <cell r="H5078">
            <v>12.51</v>
          </cell>
          <cell r="I5078">
            <v>9387.01</v>
          </cell>
          <cell r="J5078">
            <v>1.6E-2</v>
          </cell>
          <cell r="K5078">
            <v>12.516013333333333</v>
          </cell>
          <cell r="L5078">
            <v>0.01</v>
          </cell>
        </row>
        <row r="5079">
          <cell r="A5079" t="str">
            <v>E3569 (GIF) O/H Cond, Scl-Tolt</v>
          </cell>
          <cell r="B5079" t="str">
            <v>E3569 (GIF) O/H Cond, Scl-Tolt-4</v>
          </cell>
          <cell r="C5079" t="str">
            <v>403E</v>
          </cell>
          <cell r="E5079">
            <v>43220</v>
          </cell>
          <cell r="F5079">
            <v>9387.01</v>
          </cell>
          <cell r="G5079">
            <v>1.6E-2</v>
          </cell>
          <cell r="H5079">
            <v>12.51</v>
          </cell>
          <cell r="I5079">
            <v>9387.01</v>
          </cell>
          <cell r="J5079">
            <v>1.6E-2</v>
          </cell>
          <cell r="K5079">
            <v>12.516013333333333</v>
          </cell>
          <cell r="L5079">
            <v>0.01</v>
          </cell>
        </row>
        <row r="5080">
          <cell r="A5080" t="str">
            <v>E3569 (GIF) O/H Cond, Scl-Tolt</v>
          </cell>
          <cell r="B5080" t="str">
            <v>E3569 (GIF) O/H Cond, Scl-Tolt-5</v>
          </cell>
          <cell r="C5080" t="str">
            <v>403E</v>
          </cell>
          <cell r="E5080">
            <v>43251</v>
          </cell>
          <cell r="F5080">
            <v>9387.01</v>
          </cell>
          <cell r="G5080">
            <v>1.6E-2</v>
          </cell>
          <cell r="H5080">
            <v>12.51</v>
          </cell>
          <cell r="I5080">
            <v>9387.01</v>
          </cell>
          <cell r="J5080">
            <v>1.6E-2</v>
          </cell>
          <cell r="K5080">
            <v>12.516013333333333</v>
          </cell>
          <cell r="L5080">
            <v>0.01</v>
          </cell>
        </row>
        <row r="5081">
          <cell r="A5081" t="str">
            <v>E3569 (GIF) O/H Cond, Scl-Tolt</v>
          </cell>
          <cell r="B5081" t="str">
            <v>E3569 (GIF) O/H Cond, Scl-Tolt-6</v>
          </cell>
          <cell r="C5081" t="str">
            <v>403E</v>
          </cell>
          <cell r="E5081">
            <v>43281</v>
          </cell>
          <cell r="F5081">
            <v>9387.01</v>
          </cell>
          <cell r="G5081">
            <v>1.6E-2</v>
          </cell>
          <cell r="H5081">
            <v>12.51</v>
          </cell>
          <cell r="I5081">
            <v>9387.01</v>
          </cell>
          <cell r="J5081">
            <v>1.6E-2</v>
          </cell>
          <cell r="K5081">
            <v>12.516013333333333</v>
          </cell>
          <cell r="L5081">
            <v>0.01</v>
          </cell>
        </row>
        <row r="5082">
          <cell r="A5082" t="str">
            <v>E3569 (GIF) O/H Cond, Scl-Tolt</v>
          </cell>
          <cell r="B5082" t="str">
            <v>E3569 (GIF) O/H Cond, Scl-Tolt-7</v>
          </cell>
          <cell r="C5082" t="str">
            <v>403E</v>
          </cell>
          <cell r="E5082">
            <v>43312</v>
          </cell>
          <cell r="F5082">
            <v>9387.01</v>
          </cell>
          <cell r="G5082">
            <v>1.6E-2</v>
          </cell>
          <cell r="H5082">
            <v>12.51</v>
          </cell>
          <cell r="I5082">
            <v>9387.01</v>
          </cell>
          <cell r="J5082">
            <v>1.6E-2</v>
          </cell>
          <cell r="K5082">
            <v>12.516013333333333</v>
          </cell>
          <cell r="L5082">
            <v>0.01</v>
          </cell>
        </row>
        <row r="5083">
          <cell r="A5083" t="str">
            <v>E3569 (GIF) O/H Cond, Scl-Tolt</v>
          </cell>
          <cell r="B5083" t="str">
            <v>E3569 (GIF) O/H Cond, Scl-Tolt-8</v>
          </cell>
          <cell r="C5083" t="str">
            <v>403E</v>
          </cell>
          <cell r="E5083">
            <v>43343</v>
          </cell>
          <cell r="F5083">
            <v>9387.01</v>
          </cell>
          <cell r="G5083">
            <v>1.6E-2</v>
          </cell>
          <cell r="H5083">
            <v>12.51</v>
          </cell>
          <cell r="I5083">
            <v>9387.01</v>
          </cell>
          <cell r="J5083">
            <v>1.6E-2</v>
          </cell>
          <cell r="K5083">
            <v>12.516013333333333</v>
          </cell>
          <cell r="L5083">
            <v>0.01</v>
          </cell>
        </row>
        <row r="5084">
          <cell r="A5084" t="str">
            <v>E3569 (GIF) O/H Cond, Scl-Tolt</v>
          </cell>
          <cell r="B5084" t="str">
            <v>E3569 (GIF) O/H Cond, Scl-Tolt-9</v>
          </cell>
          <cell r="C5084" t="str">
            <v>403E</v>
          </cell>
          <cell r="E5084">
            <v>43373</v>
          </cell>
          <cell r="F5084">
            <v>9387.01</v>
          </cell>
          <cell r="G5084">
            <v>1.6E-2</v>
          </cell>
          <cell r="H5084">
            <v>12.51</v>
          </cell>
          <cell r="I5084">
            <v>9387.01</v>
          </cell>
          <cell r="J5084">
            <v>1.6E-2</v>
          </cell>
          <cell r="K5084">
            <v>12.516013333333333</v>
          </cell>
          <cell r="L5084">
            <v>0.01</v>
          </cell>
        </row>
        <row r="5085">
          <cell r="A5085" t="str">
            <v>E3569 (GIF) O/H Cond, Scl-Tolt</v>
          </cell>
          <cell r="B5085" t="str">
            <v>E3569 (GIF) O/H Cond, Scl-Tolt-10</v>
          </cell>
          <cell r="C5085" t="str">
            <v>403E</v>
          </cell>
          <cell r="E5085">
            <v>43404</v>
          </cell>
          <cell r="F5085">
            <v>9387.01</v>
          </cell>
          <cell r="G5085">
            <v>1.6E-2</v>
          </cell>
          <cell r="H5085">
            <v>12.51</v>
          </cell>
          <cell r="I5085">
            <v>9387.01</v>
          </cell>
          <cell r="J5085">
            <v>1.6E-2</v>
          </cell>
          <cell r="K5085">
            <v>12.516013333333333</v>
          </cell>
          <cell r="L5085">
            <v>0.01</v>
          </cell>
        </row>
        <row r="5086">
          <cell r="A5086" t="str">
            <v>E3569 (GIF) O/H Cond, Scl-Tolt</v>
          </cell>
          <cell r="B5086" t="str">
            <v>E3569 (GIF) O/H Cond, Scl-Tolt-11</v>
          </cell>
          <cell r="C5086" t="str">
            <v>403E</v>
          </cell>
          <cell r="E5086">
            <v>43434</v>
          </cell>
          <cell r="F5086">
            <v>9387.01</v>
          </cell>
          <cell r="G5086">
            <v>1.6E-2</v>
          </cell>
          <cell r="H5086">
            <v>12.51</v>
          </cell>
          <cell r="I5086">
            <v>9387.01</v>
          </cell>
          <cell r="J5086">
            <v>1.6E-2</v>
          </cell>
          <cell r="K5086">
            <v>12.516013333333333</v>
          </cell>
          <cell r="L5086">
            <v>0.01</v>
          </cell>
        </row>
        <row r="5087">
          <cell r="A5087" t="str">
            <v>E3569 (GIF) O/H Cond, Scl-Tolt</v>
          </cell>
          <cell r="B5087" t="str">
            <v>E3569 (GIF) O/H Cond, Scl-Tolt-12</v>
          </cell>
          <cell r="C5087" t="str">
            <v>403E</v>
          </cell>
          <cell r="E5087">
            <v>43465</v>
          </cell>
          <cell r="F5087">
            <v>9387.01</v>
          </cell>
          <cell r="G5087">
            <v>1.6E-2</v>
          </cell>
          <cell r="H5087">
            <v>12.51</v>
          </cell>
          <cell r="I5087">
            <v>9387.01</v>
          </cell>
          <cell r="J5087">
            <v>1.6E-2</v>
          </cell>
          <cell r="K5087">
            <v>12.516013333333333</v>
          </cell>
          <cell r="L5087">
            <v>0.01</v>
          </cell>
        </row>
        <row r="5088">
          <cell r="A5088" t="str">
            <v>E3569 (GIF) O/H Cond, Scl-Tolt Total</v>
          </cell>
          <cell r="C5088" t="str">
            <v>ETSM</v>
          </cell>
          <cell r="E5088" t="str">
            <v>Total</v>
          </cell>
          <cell r="F5088"/>
          <cell r="G5088"/>
          <cell r="H5088">
            <v>150.12</v>
          </cell>
          <cell r="I5088"/>
          <cell r="J5088">
            <v>0</v>
          </cell>
          <cell r="K5088">
            <v>150.19216</v>
          </cell>
          <cell r="L5088">
            <v>7.0000000000000007E-2</v>
          </cell>
        </row>
        <row r="5089">
          <cell r="A5089" t="str">
            <v>E3569 (GIF) O/H Cond, Snoqualmie 1</v>
          </cell>
          <cell r="B5089" t="str">
            <v>E3569 (GIF) O/H Cond, Snoqualmie 1-1</v>
          </cell>
          <cell r="C5089" t="str">
            <v>403E</v>
          </cell>
          <cell r="E5089">
            <v>43131</v>
          </cell>
          <cell r="F5089">
            <v>164163.29</v>
          </cell>
          <cell r="G5089">
            <v>1.6E-2</v>
          </cell>
          <cell r="H5089">
            <v>218.89</v>
          </cell>
          <cell r="I5089">
            <v>164163.29</v>
          </cell>
          <cell r="J5089">
            <v>1.6E-2</v>
          </cell>
          <cell r="K5089">
            <v>218.8843866666667</v>
          </cell>
          <cell r="L5089">
            <v>-0.01</v>
          </cell>
        </row>
        <row r="5090">
          <cell r="A5090" t="str">
            <v>E3569 (GIF) O/H Cond, Snoqualmie 1</v>
          </cell>
          <cell r="B5090" t="str">
            <v>E3569 (GIF) O/H Cond, Snoqualmie 1-2</v>
          </cell>
          <cell r="C5090" t="str">
            <v>403E</v>
          </cell>
          <cell r="E5090">
            <v>43159</v>
          </cell>
          <cell r="F5090">
            <v>164163.29</v>
          </cell>
          <cell r="G5090">
            <v>1.6E-2</v>
          </cell>
          <cell r="H5090">
            <v>218.89</v>
          </cell>
          <cell r="I5090">
            <v>164163.29</v>
          </cell>
          <cell r="J5090">
            <v>1.6E-2</v>
          </cell>
          <cell r="K5090">
            <v>218.8843866666667</v>
          </cell>
          <cell r="L5090">
            <v>-0.01</v>
          </cell>
        </row>
        <row r="5091">
          <cell r="A5091" t="str">
            <v>E3569 (GIF) O/H Cond, Snoqualmie 1</v>
          </cell>
          <cell r="B5091" t="str">
            <v>E3569 (GIF) O/H Cond, Snoqualmie 1-3</v>
          </cell>
          <cell r="C5091" t="str">
            <v>403E</v>
          </cell>
          <cell r="E5091">
            <v>43190</v>
          </cell>
          <cell r="F5091">
            <v>164163.29</v>
          </cell>
          <cell r="G5091">
            <v>1.6E-2</v>
          </cell>
          <cell r="H5091">
            <v>218.89</v>
          </cell>
          <cell r="I5091">
            <v>164163.29</v>
          </cell>
          <cell r="J5091">
            <v>1.6E-2</v>
          </cell>
          <cell r="K5091">
            <v>218.8843866666667</v>
          </cell>
          <cell r="L5091">
            <v>-0.01</v>
          </cell>
        </row>
        <row r="5092">
          <cell r="A5092" t="str">
            <v>E3569 (GIF) O/H Cond, Snoqualmie 1</v>
          </cell>
          <cell r="B5092" t="str">
            <v>E3569 (GIF) O/H Cond, Snoqualmie 1-4</v>
          </cell>
          <cell r="C5092" t="str">
            <v>403E</v>
          </cell>
          <cell r="E5092">
            <v>43220</v>
          </cell>
          <cell r="F5092">
            <v>164163.29</v>
          </cell>
          <cell r="G5092">
            <v>1.6E-2</v>
          </cell>
          <cell r="H5092">
            <v>218.89</v>
          </cell>
          <cell r="I5092">
            <v>164163.29</v>
          </cell>
          <cell r="J5092">
            <v>1.6E-2</v>
          </cell>
          <cell r="K5092">
            <v>218.8843866666667</v>
          </cell>
          <cell r="L5092">
            <v>-0.01</v>
          </cell>
        </row>
        <row r="5093">
          <cell r="A5093" t="str">
            <v>E3569 (GIF) O/H Cond, Snoqualmie 1</v>
          </cell>
          <cell r="B5093" t="str">
            <v>E3569 (GIF) O/H Cond, Snoqualmie 1-5</v>
          </cell>
          <cell r="C5093" t="str">
            <v>403E</v>
          </cell>
          <cell r="E5093">
            <v>43251</v>
          </cell>
          <cell r="F5093">
            <v>164163.29</v>
          </cell>
          <cell r="G5093">
            <v>1.6E-2</v>
          </cell>
          <cell r="H5093">
            <v>218.89</v>
          </cell>
          <cell r="I5093">
            <v>164163.29</v>
          </cell>
          <cell r="J5093">
            <v>1.6E-2</v>
          </cell>
          <cell r="K5093">
            <v>218.8843866666667</v>
          </cell>
          <cell r="L5093">
            <v>-0.01</v>
          </cell>
        </row>
        <row r="5094">
          <cell r="A5094" t="str">
            <v>E3569 (GIF) O/H Cond, Snoqualmie 1</v>
          </cell>
          <cell r="B5094" t="str">
            <v>E3569 (GIF) O/H Cond, Snoqualmie 1-6</v>
          </cell>
          <cell r="C5094" t="str">
            <v>403E</v>
          </cell>
          <cell r="E5094">
            <v>43281</v>
          </cell>
          <cell r="F5094">
            <v>164163.29</v>
          </cell>
          <cell r="G5094">
            <v>1.6E-2</v>
          </cell>
          <cell r="H5094">
            <v>218.89</v>
          </cell>
          <cell r="I5094">
            <v>164163.29</v>
          </cell>
          <cell r="J5094">
            <v>1.6E-2</v>
          </cell>
          <cell r="K5094">
            <v>218.8843866666667</v>
          </cell>
          <cell r="L5094">
            <v>-0.01</v>
          </cell>
        </row>
        <row r="5095">
          <cell r="A5095" t="str">
            <v>E3569 (GIF) O/H Cond, Snoqualmie 1</v>
          </cell>
          <cell r="B5095" t="str">
            <v>E3569 (GIF) O/H Cond, Snoqualmie 1-7</v>
          </cell>
          <cell r="C5095" t="str">
            <v>403E</v>
          </cell>
          <cell r="E5095">
            <v>43312</v>
          </cell>
          <cell r="F5095">
            <v>164163.29</v>
          </cell>
          <cell r="G5095">
            <v>1.6E-2</v>
          </cell>
          <cell r="H5095">
            <v>218.89</v>
          </cell>
          <cell r="I5095">
            <v>164163.29</v>
          </cell>
          <cell r="J5095">
            <v>1.6E-2</v>
          </cell>
          <cell r="K5095">
            <v>218.8843866666667</v>
          </cell>
          <cell r="L5095">
            <v>-0.01</v>
          </cell>
        </row>
        <row r="5096">
          <cell r="A5096" t="str">
            <v>E3569 (GIF) O/H Cond, Snoqualmie 1</v>
          </cell>
          <cell r="B5096" t="str">
            <v>E3569 (GIF) O/H Cond, Snoqualmie 1-8</v>
          </cell>
          <cell r="C5096" t="str">
            <v>403E</v>
          </cell>
          <cell r="E5096">
            <v>43343</v>
          </cell>
          <cell r="F5096">
            <v>164163.29</v>
          </cell>
          <cell r="G5096">
            <v>1.6E-2</v>
          </cell>
          <cell r="H5096">
            <v>218.89</v>
          </cell>
          <cell r="I5096">
            <v>164163.29</v>
          </cell>
          <cell r="J5096">
            <v>1.6E-2</v>
          </cell>
          <cell r="K5096">
            <v>218.8843866666667</v>
          </cell>
          <cell r="L5096">
            <v>-0.01</v>
          </cell>
        </row>
        <row r="5097">
          <cell r="A5097" t="str">
            <v>E3569 (GIF) O/H Cond, Snoqualmie 1</v>
          </cell>
          <cell r="B5097" t="str">
            <v>E3569 (GIF) O/H Cond, Snoqualmie 1-9</v>
          </cell>
          <cell r="C5097" t="str">
            <v>403E</v>
          </cell>
          <cell r="E5097">
            <v>43373</v>
          </cell>
          <cell r="F5097">
            <v>164163.29</v>
          </cell>
          <cell r="G5097">
            <v>1.6E-2</v>
          </cell>
          <cell r="H5097">
            <v>218.89</v>
          </cell>
          <cell r="I5097">
            <v>164163.29</v>
          </cell>
          <cell r="J5097">
            <v>1.6E-2</v>
          </cell>
          <cell r="K5097">
            <v>218.8843866666667</v>
          </cell>
          <cell r="L5097">
            <v>-0.01</v>
          </cell>
        </row>
        <row r="5098">
          <cell r="A5098" t="str">
            <v>E3569 (GIF) O/H Cond, Snoqualmie 1</v>
          </cell>
          <cell r="B5098" t="str">
            <v>E3569 (GIF) O/H Cond, Snoqualmie 1-10</v>
          </cell>
          <cell r="C5098" t="str">
            <v>403E</v>
          </cell>
          <cell r="E5098">
            <v>43404</v>
          </cell>
          <cell r="F5098">
            <v>164163.29</v>
          </cell>
          <cell r="G5098">
            <v>1.6E-2</v>
          </cell>
          <cell r="H5098">
            <v>218.89</v>
          </cell>
          <cell r="I5098">
            <v>164163.29</v>
          </cell>
          <cell r="J5098">
            <v>1.6E-2</v>
          </cell>
          <cell r="K5098">
            <v>218.8843866666667</v>
          </cell>
          <cell r="L5098">
            <v>-0.01</v>
          </cell>
        </row>
        <row r="5099">
          <cell r="A5099" t="str">
            <v>E3569 (GIF) O/H Cond, Snoqualmie 1</v>
          </cell>
          <cell r="B5099" t="str">
            <v>E3569 (GIF) O/H Cond, Snoqualmie 1-11</v>
          </cell>
          <cell r="C5099" t="str">
            <v>403E</v>
          </cell>
          <cell r="E5099">
            <v>43434</v>
          </cell>
          <cell r="F5099">
            <v>164163.29</v>
          </cell>
          <cell r="G5099">
            <v>1.6E-2</v>
          </cell>
          <cell r="H5099">
            <v>218.89</v>
          </cell>
          <cell r="I5099">
            <v>164163.29</v>
          </cell>
          <cell r="J5099">
            <v>1.6E-2</v>
          </cell>
          <cell r="K5099">
            <v>218.8843866666667</v>
          </cell>
          <cell r="L5099">
            <v>-0.01</v>
          </cell>
        </row>
        <row r="5100">
          <cell r="A5100" t="str">
            <v>E3569 (GIF) O/H Cond, Snoqualmie 1</v>
          </cell>
          <cell r="B5100" t="str">
            <v>E3569 (GIF) O/H Cond, Snoqualmie 1-12</v>
          </cell>
          <cell r="C5100" t="str">
            <v>403E</v>
          </cell>
          <cell r="E5100">
            <v>43465</v>
          </cell>
          <cell r="F5100">
            <v>164163.29</v>
          </cell>
          <cell r="G5100">
            <v>1.6E-2</v>
          </cell>
          <cell r="H5100">
            <v>218.89</v>
          </cell>
          <cell r="I5100">
            <v>164163.29</v>
          </cell>
          <cell r="J5100">
            <v>1.6E-2</v>
          </cell>
          <cell r="K5100">
            <v>218.8843866666667</v>
          </cell>
          <cell r="L5100">
            <v>-0.01</v>
          </cell>
        </row>
        <row r="5101">
          <cell r="A5101" t="str">
            <v>E3569 (GIF) O/H Cond, Snoqualmie 1 Total</v>
          </cell>
          <cell r="C5101" t="str">
            <v>ETSM</v>
          </cell>
          <cell r="E5101" t="str">
            <v>Total</v>
          </cell>
          <cell r="F5101"/>
          <cell r="G5101"/>
          <cell r="H5101">
            <v>2626.6799999999989</v>
          </cell>
          <cell r="I5101"/>
          <cell r="J5101">
            <v>0</v>
          </cell>
          <cell r="K5101">
            <v>2626.6126399999998</v>
          </cell>
          <cell r="L5101">
            <v>-7.0000000000000007E-2</v>
          </cell>
        </row>
        <row r="5102">
          <cell r="A5102" t="str">
            <v>E3569 (GIF) O/H Cond, Snoqualmie 2</v>
          </cell>
          <cell r="B5102" t="str">
            <v>E3569 (GIF) O/H Cond, Snoqualmie 2-1</v>
          </cell>
          <cell r="C5102" t="str">
            <v>403E</v>
          </cell>
          <cell r="E5102">
            <v>43131</v>
          </cell>
          <cell r="F5102">
            <v>103400.51</v>
          </cell>
          <cell r="G5102">
            <v>1.6E-2</v>
          </cell>
          <cell r="H5102">
            <v>137.87</v>
          </cell>
          <cell r="I5102">
            <v>103400.51</v>
          </cell>
          <cell r="J5102">
            <v>1.6E-2</v>
          </cell>
          <cell r="K5102">
            <v>137.86734666666666</v>
          </cell>
          <cell r="L5102">
            <v>0</v>
          </cell>
        </row>
        <row r="5103">
          <cell r="A5103" t="str">
            <v>E3569 (GIF) O/H Cond, Snoqualmie 2</v>
          </cell>
          <cell r="B5103" t="str">
            <v>E3569 (GIF) O/H Cond, Snoqualmie 2-2</v>
          </cell>
          <cell r="C5103" t="str">
            <v>403E</v>
          </cell>
          <cell r="E5103">
            <v>43159</v>
          </cell>
          <cell r="F5103">
            <v>103400.51</v>
          </cell>
          <cell r="G5103">
            <v>1.6E-2</v>
          </cell>
          <cell r="H5103">
            <v>137.87</v>
          </cell>
          <cell r="I5103">
            <v>103400.51</v>
          </cell>
          <cell r="J5103">
            <v>1.6E-2</v>
          </cell>
          <cell r="K5103">
            <v>137.86734666666666</v>
          </cell>
          <cell r="L5103">
            <v>0</v>
          </cell>
        </row>
        <row r="5104">
          <cell r="A5104" t="str">
            <v>E3569 (GIF) O/H Cond, Snoqualmie 2</v>
          </cell>
          <cell r="B5104" t="str">
            <v>E3569 (GIF) O/H Cond, Snoqualmie 2-3</v>
          </cell>
          <cell r="C5104" t="str">
            <v>403E</v>
          </cell>
          <cell r="E5104">
            <v>43190</v>
          </cell>
          <cell r="F5104">
            <v>103400.51</v>
          </cell>
          <cell r="G5104">
            <v>1.6E-2</v>
          </cell>
          <cell r="H5104">
            <v>137.87</v>
          </cell>
          <cell r="I5104">
            <v>103400.51</v>
          </cell>
          <cell r="J5104">
            <v>1.6E-2</v>
          </cell>
          <cell r="K5104">
            <v>137.86734666666666</v>
          </cell>
          <cell r="L5104">
            <v>0</v>
          </cell>
        </row>
        <row r="5105">
          <cell r="A5105" t="str">
            <v>E3569 (GIF) O/H Cond, Snoqualmie 2</v>
          </cell>
          <cell r="B5105" t="str">
            <v>E3569 (GIF) O/H Cond, Snoqualmie 2-4</v>
          </cell>
          <cell r="C5105" t="str">
            <v>403E</v>
          </cell>
          <cell r="E5105">
            <v>43220</v>
          </cell>
          <cell r="F5105">
            <v>103400.51</v>
          </cell>
          <cell r="G5105">
            <v>1.6E-2</v>
          </cell>
          <cell r="H5105">
            <v>137.87</v>
          </cell>
          <cell r="I5105">
            <v>103400.51</v>
          </cell>
          <cell r="J5105">
            <v>1.6E-2</v>
          </cell>
          <cell r="K5105">
            <v>137.86734666666666</v>
          </cell>
          <cell r="L5105">
            <v>0</v>
          </cell>
        </row>
        <row r="5106">
          <cell r="A5106" t="str">
            <v>E3569 (GIF) O/H Cond, Snoqualmie 2</v>
          </cell>
          <cell r="B5106" t="str">
            <v>E3569 (GIF) O/H Cond, Snoqualmie 2-5</v>
          </cell>
          <cell r="C5106" t="str">
            <v>403E</v>
          </cell>
          <cell r="E5106">
            <v>43251</v>
          </cell>
          <cell r="F5106">
            <v>103400.51</v>
          </cell>
          <cell r="G5106">
            <v>1.6E-2</v>
          </cell>
          <cell r="H5106">
            <v>137.87</v>
          </cell>
          <cell r="I5106">
            <v>103400.51</v>
          </cell>
          <cell r="J5106">
            <v>1.6E-2</v>
          </cell>
          <cell r="K5106">
            <v>137.86734666666666</v>
          </cell>
          <cell r="L5106">
            <v>0</v>
          </cell>
        </row>
        <row r="5107">
          <cell r="A5107" t="str">
            <v>E3569 (GIF) O/H Cond, Snoqualmie 2</v>
          </cell>
          <cell r="B5107" t="str">
            <v>E3569 (GIF) O/H Cond, Snoqualmie 2-6</v>
          </cell>
          <cell r="C5107" t="str">
            <v>403E</v>
          </cell>
          <cell r="E5107">
            <v>43281</v>
          </cell>
          <cell r="F5107">
            <v>103400.51</v>
          </cell>
          <cell r="G5107">
            <v>1.6E-2</v>
          </cell>
          <cell r="H5107">
            <v>137.87</v>
          </cell>
          <cell r="I5107">
            <v>103400.51</v>
          </cell>
          <cell r="J5107">
            <v>1.6E-2</v>
          </cell>
          <cell r="K5107">
            <v>137.86734666666666</v>
          </cell>
          <cell r="L5107">
            <v>0</v>
          </cell>
        </row>
        <row r="5108">
          <cell r="A5108" t="str">
            <v>E3569 (GIF) O/H Cond, Snoqualmie 2</v>
          </cell>
          <cell r="B5108" t="str">
            <v>E3569 (GIF) O/H Cond, Snoqualmie 2-7</v>
          </cell>
          <cell r="C5108" t="str">
            <v>403E</v>
          </cell>
          <cell r="E5108">
            <v>43312</v>
          </cell>
          <cell r="F5108">
            <v>103400.51</v>
          </cell>
          <cell r="G5108">
            <v>1.6E-2</v>
          </cell>
          <cell r="H5108">
            <v>137.87</v>
          </cell>
          <cell r="I5108">
            <v>103400.51</v>
          </cell>
          <cell r="J5108">
            <v>1.6E-2</v>
          </cell>
          <cell r="K5108">
            <v>137.86734666666666</v>
          </cell>
          <cell r="L5108">
            <v>0</v>
          </cell>
        </row>
        <row r="5109">
          <cell r="A5109" t="str">
            <v>E3569 (GIF) O/H Cond, Snoqualmie 2</v>
          </cell>
          <cell r="B5109" t="str">
            <v>E3569 (GIF) O/H Cond, Snoqualmie 2-8</v>
          </cell>
          <cell r="C5109" t="str">
            <v>403E</v>
          </cell>
          <cell r="E5109">
            <v>43343</v>
          </cell>
          <cell r="F5109">
            <v>103400.51</v>
          </cell>
          <cell r="G5109">
            <v>1.6E-2</v>
          </cell>
          <cell r="H5109">
            <v>137.87</v>
          </cell>
          <cell r="I5109">
            <v>103400.51</v>
          </cell>
          <cell r="J5109">
            <v>1.6E-2</v>
          </cell>
          <cell r="K5109">
            <v>137.86734666666666</v>
          </cell>
          <cell r="L5109">
            <v>0</v>
          </cell>
        </row>
        <row r="5110">
          <cell r="A5110" t="str">
            <v>E3569 (GIF) O/H Cond, Snoqualmie 2</v>
          </cell>
          <cell r="B5110" t="str">
            <v>E3569 (GIF) O/H Cond, Snoqualmie 2-9</v>
          </cell>
          <cell r="C5110" t="str">
            <v>403E</v>
          </cell>
          <cell r="E5110">
            <v>43373</v>
          </cell>
          <cell r="F5110">
            <v>103400.51</v>
          </cell>
          <cell r="G5110">
            <v>1.6E-2</v>
          </cell>
          <cell r="H5110">
            <v>137.87</v>
          </cell>
          <cell r="I5110">
            <v>103400.51</v>
          </cell>
          <cell r="J5110">
            <v>1.6E-2</v>
          </cell>
          <cell r="K5110">
            <v>137.86734666666666</v>
          </cell>
          <cell r="L5110">
            <v>0</v>
          </cell>
        </row>
        <row r="5111">
          <cell r="A5111" t="str">
            <v>E3569 (GIF) O/H Cond, Snoqualmie 2</v>
          </cell>
          <cell r="B5111" t="str">
            <v>E3569 (GIF) O/H Cond, Snoqualmie 2-10</v>
          </cell>
          <cell r="C5111" t="str">
            <v>403E</v>
          </cell>
          <cell r="E5111">
            <v>43404</v>
          </cell>
          <cell r="F5111">
            <v>103400.51</v>
          </cell>
          <cell r="G5111">
            <v>1.6E-2</v>
          </cell>
          <cell r="H5111">
            <v>137.87</v>
          </cell>
          <cell r="I5111">
            <v>103400.51</v>
          </cell>
          <cell r="J5111">
            <v>1.6E-2</v>
          </cell>
          <cell r="K5111">
            <v>137.86734666666666</v>
          </cell>
          <cell r="L5111">
            <v>0</v>
          </cell>
        </row>
        <row r="5112">
          <cell r="A5112" t="str">
            <v>E3569 (GIF) O/H Cond, Snoqualmie 2</v>
          </cell>
          <cell r="B5112" t="str">
            <v>E3569 (GIF) O/H Cond, Snoqualmie 2-11</v>
          </cell>
          <cell r="C5112" t="str">
            <v>403E</v>
          </cell>
          <cell r="E5112">
            <v>43434</v>
          </cell>
          <cell r="F5112">
            <v>103400.51</v>
          </cell>
          <cell r="G5112">
            <v>1.6E-2</v>
          </cell>
          <cell r="H5112">
            <v>137.87</v>
          </cell>
          <cell r="I5112">
            <v>103400.51</v>
          </cell>
          <cell r="J5112">
            <v>1.6E-2</v>
          </cell>
          <cell r="K5112">
            <v>137.86734666666666</v>
          </cell>
          <cell r="L5112">
            <v>0</v>
          </cell>
        </row>
        <row r="5113">
          <cell r="A5113" t="str">
            <v>E3569 (GIF) O/H Cond, Snoqualmie 2</v>
          </cell>
          <cell r="B5113" t="str">
            <v>E3569 (GIF) O/H Cond, Snoqualmie 2-12</v>
          </cell>
          <cell r="C5113" t="str">
            <v>403E</v>
          </cell>
          <cell r="E5113">
            <v>43465</v>
          </cell>
          <cell r="F5113">
            <v>103400.51</v>
          </cell>
          <cell r="G5113">
            <v>1.6E-2</v>
          </cell>
          <cell r="H5113">
            <v>137.87</v>
          </cell>
          <cell r="I5113">
            <v>103400.51</v>
          </cell>
          <cell r="J5113">
            <v>1.6E-2</v>
          </cell>
          <cell r="K5113">
            <v>137.86734666666666</v>
          </cell>
          <cell r="L5113">
            <v>0</v>
          </cell>
        </row>
        <row r="5114">
          <cell r="A5114" t="str">
            <v>E3569 (GIF) O/H Cond, Snoqualmie 2 Total</v>
          </cell>
          <cell r="C5114" t="str">
            <v>ETSM</v>
          </cell>
          <cell r="E5114" t="str">
            <v>Total</v>
          </cell>
          <cell r="F5114"/>
          <cell r="G5114"/>
          <cell r="H5114">
            <v>1654.4399999999996</v>
          </cell>
          <cell r="I5114"/>
          <cell r="J5114">
            <v>0</v>
          </cell>
          <cell r="K5114">
            <v>1654.40816</v>
          </cell>
          <cell r="L5114">
            <v>-0.03</v>
          </cell>
        </row>
        <row r="5115">
          <cell r="A5115" t="str">
            <v>E3569 (GIF) O/H Cond, Sumas</v>
          </cell>
          <cell r="B5115" t="str">
            <v>E3569 (GIF) O/H Cond, Sumas-1</v>
          </cell>
          <cell r="C5115" t="str">
            <v>403E</v>
          </cell>
          <cell r="E5115">
            <v>43131</v>
          </cell>
          <cell r="F5115">
            <v>62500</v>
          </cell>
          <cell r="G5115">
            <v>1.6E-2</v>
          </cell>
          <cell r="H5115">
            <v>83.33</v>
          </cell>
          <cell r="I5115">
            <v>62500</v>
          </cell>
          <cell r="J5115">
            <v>1.6E-2</v>
          </cell>
          <cell r="K5115">
            <v>83.333333333333329</v>
          </cell>
          <cell r="L5115">
            <v>0</v>
          </cell>
        </row>
        <row r="5116">
          <cell r="A5116" t="str">
            <v>E3569 (GIF) O/H Cond, Sumas</v>
          </cell>
          <cell r="B5116" t="str">
            <v>E3569 (GIF) O/H Cond, Sumas-2</v>
          </cell>
          <cell r="C5116" t="str">
            <v>403E</v>
          </cell>
          <cell r="E5116">
            <v>43159</v>
          </cell>
          <cell r="F5116">
            <v>62500</v>
          </cell>
          <cell r="G5116">
            <v>1.6E-2</v>
          </cell>
          <cell r="H5116">
            <v>83.33</v>
          </cell>
          <cell r="I5116">
            <v>62500</v>
          </cell>
          <cell r="J5116">
            <v>1.6E-2</v>
          </cell>
          <cell r="K5116">
            <v>83.333333333333329</v>
          </cell>
          <cell r="L5116">
            <v>0</v>
          </cell>
        </row>
        <row r="5117">
          <cell r="A5117" t="str">
            <v>E3569 (GIF) O/H Cond, Sumas</v>
          </cell>
          <cell r="B5117" t="str">
            <v>E3569 (GIF) O/H Cond, Sumas-3</v>
          </cell>
          <cell r="C5117" t="str">
            <v>403E</v>
          </cell>
          <cell r="E5117">
            <v>43190</v>
          </cell>
          <cell r="F5117">
            <v>62500</v>
          </cell>
          <cell r="G5117">
            <v>1.6E-2</v>
          </cell>
          <cell r="H5117">
            <v>83.33</v>
          </cell>
          <cell r="I5117">
            <v>62500</v>
          </cell>
          <cell r="J5117">
            <v>1.6E-2</v>
          </cell>
          <cell r="K5117">
            <v>83.333333333333329</v>
          </cell>
          <cell r="L5117">
            <v>0</v>
          </cell>
        </row>
        <row r="5118">
          <cell r="A5118" t="str">
            <v>E3569 (GIF) O/H Cond, Sumas</v>
          </cell>
          <cell r="B5118" t="str">
            <v>E3569 (GIF) O/H Cond, Sumas-4</v>
          </cell>
          <cell r="C5118" t="str">
            <v>403E</v>
          </cell>
          <cell r="E5118">
            <v>43220</v>
          </cell>
          <cell r="F5118">
            <v>62500</v>
          </cell>
          <cell r="G5118">
            <v>1.6E-2</v>
          </cell>
          <cell r="H5118">
            <v>83.33</v>
          </cell>
          <cell r="I5118">
            <v>62500</v>
          </cell>
          <cell r="J5118">
            <v>1.6E-2</v>
          </cell>
          <cell r="K5118">
            <v>83.333333333333329</v>
          </cell>
          <cell r="L5118">
            <v>0</v>
          </cell>
        </row>
        <row r="5119">
          <cell r="A5119" t="str">
            <v>E3569 (GIF) O/H Cond, Sumas</v>
          </cell>
          <cell r="B5119" t="str">
            <v>E3569 (GIF) O/H Cond, Sumas-5</v>
          </cell>
          <cell r="C5119" t="str">
            <v>403E</v>
          </cell>
          <cell r="E5119">
            <v>43251</v>
          </cell>
          <cell r="F5119">
            <v>62500</v>
          </cell>
          <cell r="G5119">
            <v>1.6E-2</v>
          </cell>
          <cell r="H5119">
            <v>83.33</v>
          </cell>
          <cell r="I5119">
            <v>62500</v>
          </cell>
          <cell r="J5119">
            <v>1.6E-2</v>
          </cell>
          <cell r="K5119">
            <v>83.333333333333329</v>
          </cell>
          <cell r="L5119">
            <v>0</v>
          </cell>
        </row>
        <row r="5120">
          <cell r="A5120" t="str">
            <v>E3569 (GIF) O/H Cond, Sumas</v>
          </cell>
          <cell r="B5120" t="str">
            <v>E3569 (GIF) O/H Cond, Sumas-6</v>
          </cell>
          <cell r="C5120" t="str">
            <v>403E</v>
          </cell>
          <cell r="E5120">
            <v>43281</v>
          </cell>
          <cell r="F5120">
            <v>62500</v>
          </cell>
          <cell r="G5120">
            <v>1.6E-2</v>
          </cell>
          <cell r="H5120">
            <v>83.33</v>
          </cell>
          <cell r="I5120">
            <v>62500</v>
          </cell>
          <cell r="J5120">
            <v>1.6E-2</v>
          </cell>
          <cell r="K5120">
            <v>83.333333333333329</v>
          </cell>
          <cell r="L5120">
            <v>0</v>
          </cell>
        </row>
        <row r="5121">
          <cell r="A5121" t="str">
            <v>E3569 (GIF) O/H Cond, Sumas</v>
          </cell>
          <cell r="B5121" t="str">
            <v>E3569 (GIF) O/H Cond, Sumas-7</v>
          </cell>
          <cell r="C5121" t="str">
            <v>403E</v>
          </cell>
          <cell r="E5121">
            <v>43312</v>
          </cell>
          <cell r="F5121">
            <v>62500</v>
          </cell>
          <cell r="G5121">
            <v>1.6E-2</v>
          </cell>
          <cell r="H5121">
            <v>83.33</v>
          </cell>
          <cell r="I5121">
            <v>62500</v>
          </cell>
          <cell r="J5121">
            <v>1.6E-2</v>
          </cell>
          <cell r="K5121">
            <v>83.333333333333329</v>
          </cell>
          <cell r="L5121">
            <v>0</v>
          </cell>
        </row>
        <row r="5122">
          <cell r="A5122" t="str">
            <v>E3569 (GIF) O/H Cond, Sumas</v>
          </cell>
          <cell r="B5122" t="str">
            <v>E3569 (GIF) O/H Cond, Sumas-8</v>
          </cell>
          <cell r="C5122" t="str">
            <v>403E</v>
          </cell>
          <cell r="E5122">
            <v>43343</v>
          </cell>
          <cell r="F5122">
            <v>62500</v>
          </cell>
          <cell r="G5122">
            <v>1.6E-2</v>
          </cell>
          <cell r="H5122">
            <v>83.33</v>
          </cell>
          <cell r="I5122">
            <v>62500</v>
          </cell>
          <cell r="J5122">
            <v>1.6E-2</v>
          </cell>
          <cell r="K5122">
            <v>83.333333333333329</v>
          </cell>
          <cell r="L5122">
            <v>0</v>
          </cell>
        </row>
        <row r="5123">
          <cell r="A5123" t="str">
            <v>E3569 (GIF) O/H Cond, Sumas</v>
          </cell>
          <cell r="B5123" t="str">
            <v>E3569 (GIF) O/H Cond, Sumas-9</v>
          </cell>
          <cell r="C5123" t="str">
            <v>403E</v>
          </cell>
          <cell r="E5123">
            <v>43373</v>
          </cell>
          <cell r="F5123">
            <v>62500</v>
          </cell>
          <cell r="G5123">
            <v>1.6E-2</v>
          </cell>
          <cell r="H5123">
            <v>83.33</v>
          </cell>
          <cell r="I5123">
            <v>62500</v>
          </cell>
          <cell r="J5123">
            <v>1.6E-2</v>
          </cell>
          <cell r="K5123">
            <v>83.333333333333329</v>
          </cell>
          <cell r="L5123">
            <v>0</v>
          </cell>
        </row>
        <row r="5124">
          <cell r="A5124" t="str">
            <v>E3569 (GIF) O/H Cond, Sumas</v>
          </cell>
          <cell r="B5124" t="str">
            <v>E3569 (GIF) O/H Cond, Sumas-10</v>
          </cell>
          <cell r="C5124" t="str">
            <v>403E</v>
          </cell>
          <cell r="E5124">
            <v>43404</v>
          </cell>
          <cell r="F5124">
            <v>62500</v>
          </cell>
          <cell r="G5124">
            <v>1.6E-2</v>
          </cell>
          <cell r="H5124">
            <v>83.33</v>
          </cell>
          <cell r="I5124">
            <v>62500</v>
          </cell>
          <cell r="J5124">
            <v>1.6E-2</v>
          </cell>
          <cell r="K5124">
            <v>83.333333333333329</v>
          </cell>
          <cell r="L5124">
            <v>0</v>
          </cell>
        </row>
        <row r="5125">
          <cell r="A5125" t="str">
            <v>E3569 (GIF) O/H Cond, Sumas</v>
          </cell>
          <cell r="B5125" t="str">
            <v>E3569 (GIF) O/H Cond, Sumas-11</v>
          </cell>
          <cell r="C5125" t="str">
            <v>403E</v>
          </cell>
          <cell r="E5125">
            <v>43434</v>
          </cell>
          <cell r="F5125">
            <v>62500</v>
          </cell>
          <cell r="G5125">
            <v>1.6E-2</v>
          </cell>
          <cell r="H5125">
            <v>83.33</v>
          </cell>
          <cell r="I5125">
            <v>62500</v>
          </cell>
          <cell r="J5125">
            <v>1.6E-2</v>
          </cell>
          <cell r="K5125">
            <v>83.333333333333329</v>
          </cell>
          <cell r="L5125">
            <v>0</v>
          </cell>
        </row>
        <row r="5126">
          <cell r="A5126" t="str">
            <v>E3569 (GIF) O/H Cond, Sumas</v>
          </cell>
          <cell r="B5126" t="str">
            <v>E3569 (GIF) O/H Cond, Sumas-12</v>
          </cell>
          <cell r="C5126" t="str">
            <v>403E</v>
          </cell>
          <cell r="E5126">
            <v>43465</v>
          </cell>
          <cell r="F5126">
            <v>62500</v>
          </cell>
          <cell r="G5126">
            <v>1.6E-2</v>
          </cell>
          <cell r="H5126">
            <v>83.33</v>
          </cell>
          <cell r="I5126">
            <v>62500</v>
          </cell>
          <cell r="J5126">
            <v>1.6E-2</v>
          </cell>
          <cell r="K5126">
            <v>83.333333333333329</v>
          </cell>
          <cell r="L5126">
            <v>0</v>
          </cell>
        </row>
        <row r="5127">
          <cell r="A5127" t="str">
            <v>E3569 (GIF) O/H Cond, Sumas Total</v>
          </cell>
          <cell r="C5127" t="str">
            <v>ETSM</v>
          </cell>
          <cell r="E5127" t="str">
            <v>Total</v>
          </cell>
          <cell r="F5127"/>
          <cell r="G5127"/>
          <cell r="H5127">
            <v>999.96000000000015</v>
          </cell>
          <cell r="I5127"/>
          <cell r="J5127">
            <v>0</v>
          </cell>
          <cell r="K5127">
            <v>1000.0000000000001</v>
          </cell>
          <cell r="L5127">
            <v>0.04</v>
          </cell>
        </row>
        <row r="5128">
          <cell r="A5128" t="str">
            <v>E3569 (GIF) O/H Cond, TLN-HPK@plant</v>
          </cell>
          <cell r="B5128" t="str">
            <v>E3569 (GIF) O/H Cond, TLN-HPK@plant-1</v>
          </cell>
          <cell r="C5128" t="str">
            <v>403E</v>
          </cell>
          <cell r="E5128">
            <v>43131</v>
          </cell>
          <cell r="F5128">
            <v>47779.5</v>
          </cell>
          <cell r="G5128">
            <v>1.6E-2</v>
          </cell>
          <cell r="H5128">
            <v>63.71</v>
          </cell>
          <cell r="I5128">
            <v>67880.259999999995</v>
          </cell>
          <cell r="J5128">
            <v>1.6E-2</v>
          </cell>
          <cell r="K5128">
            <v>90.507013333333319</v>
          </cell>
          <cell r="L5128">
            <v>26.8</v>
          </cell>
        </row>
        <row r="5129">
          <cell r="A5129" t="str">
            <v>E3569 (GIF) O/H Cond, TLN-HPK@plant</v>
          </cell>
          <cell r="B5129" t="str">
            <v>E3569 (GIF) O/H Cond, TLN-HPK@plant-2</v>
          </cell>
          <cell r="C5129" t="str">
            <v>403E</v>
          </cell>
          <cell r="E5129">
            <v>43159</v>
          </cell>
          <cell r="F5129">
            <v>67880.259999999995</v>
          </cell>
          <cell r="G5129">
            <v>1.6E-2</v>
          </cell>
          <cell r="H5129">
            <v>90.509999999999991</v>
          </cell>
          <cell r="I5129">
            <v>67880.259999999995</v>
          </cell>
          <cell r="J5129">
            <v>1.6E-2</v>
          </cell>
          <cell r="K5129">
            <v>90.507013333333319</v>
          </cell>
          <cell r="L5129">
            <v>0</v>
          </cell>
        </row>
        <row r="5130">
          <cell r="A5130" t="str">
            <v>E3569 (GIF) O/H Cond, TLN-HPK@plant</v>
          </cell>
          <cell r="B5130" t="str">
            <v>E3569 (GIF) O/H Cond, TLN-HPK@plant-3</v>
          </cell>
          <cell r="C5130" t="str">
            <v>403E</v>
          </cell>
          <cell r="E5130">
            <v>43190</v>
          </cell>
          <cell r="F5130">
            <v>67880.259999999995</v>
          </cell>
          <cell r="G5130">
            <v>1.6E-2</v>
          </cell>
          <cell r="H5130">
            <v>90.509999999999991</v>
          </cell>
          <cell r="I5130">
            <v>67880.259999999995</v>
          </cell>
          <cell r="J5130">
            <v>1.6E-2</v>
          </cell>
          <cell r="K5130">
            <v>90.507013333333319</v>
          </cell>
          <cell r="L5130">
            <v>0</v>
          </cell>
        </row>
        <row r="5131">
          <cell r="A5131" t="str">
            <v>E3569 (GIF) O/H Cond, TLN-HPK@plant</v>
          </cell>
          <cell r="B5131" t="str">
            <v>E3569 (GIF) O/H Cond, TLN-HPK@plant-4</v>
          </cell>
          <cell r="C5131" t="str">
            <v>403E</v>
          </cell>
          <cell r="E5131">
            <v>43220</v>
          </cell>
          <cell r="F5131">
            <v>67880.259999999995</v>
          </cell>
          <cell r="G5131">
            <v>1.6E-2</v>
          </cell>
          <cell r="H5131">
            <v>90.509999999999991</v>
          </cell>
          <cell r="I5131">
            <v>67880.259999999995</v>
          </cell>
          <cell r="J5131">
            <v>1.6E-2</v>
          </cell>
          <cell r="K5131">
            <v>90.507013333333319</v>
          </cell>
          <cell r="L5131">
            <v>0</v>
          </cell>
        </row>
        <row r="5132">
          <cell r="A5132" t="str">
            <v>E3569 (GIF) O/H Cond, TLN-HPK@plant</v>
          </cell>
          <cell r="B5132" t="str">
            <v>E3569 (GIF) O/H Cond, TLN-HPK@plant-5</v>
          </cell>
          <cell r="C5132" t="str">
            <v>403E</v>
          </cell>
          <cell r="E5132">
            <v>43251</v>
          </cell>
          <cell r="F5132">
            <v>67880.259999999995</v>
          </cell>
          <cell r="G5132">
            <v>1.6E-2</v>
          </cell>
          <cell r="H5132">
            <v>90.509999999999991</v>
          </cell>
          <cell r="I5132">
            <v>67880.259999999995</v>
          </cell>
          <cell r="J5132">
            <v>1.6E-2</v>
          </cell>
          <cell r="K5132">
            <v>90.507013333333319</v>
          </cell>
          <cell r="L5132">
            <v>0</v>
          </cell>
        </row>
        <row r="5133">
          <cell r="A5133" t="str">
            <v>E3569 (GIF) O/H Cond, TLN-HPK@plant</v>
          </cell>
          <cell r="B5133" t="str">
            <v>E3569 (GIF) O/H Cond, TLN-HPK@plant-6</v>
          </cell>
          <cell r="C5133" t="str">
            <v>403E</v>
          </cell>
          <cell r="E5133">
            <v>43281</v>
          </cell>
          <cell r="F5133">
            <v>67880.259999999995</v>
          </cell>
          <cell r="G5133">
            <v>1.6E-2</v>
          </cell>
          <cell r="H5133">
            <v>90.509999999999991</v>
          </cell>
          <cell r="I5133">
            <v>67880.259999999995</v>
          </cell>
          <cell r="J5133">
            <v>1.6E-2</v>
          </cell>
          <cell r="K5133">
            <v>90.507013333333319</v>
          </cell>
          <cell r="L5133">
            <v>0</v>
          </cell>
        </row>
        <row r="5134">
          <cell r="A5134" t="str">
            <v>E3569 (GIF) O/H Cond, TLN-HPK@plant</v>
          </cell>
          <cell r="B5134" t="str">
            <v>E3569 (GIF) O/H Cond, TLN-HPK@plant-7</v>
          </cell>
          <cell r="C5134" t="str">
            <v>403E</v>
          </cell>
          <cell r="E5134">
            <v>43312</v>
          </cell>
          <cell r="F5134">
            <v>67880.259999999995</v>
          </cell>
          <cell r="G5134">
            <v>1.6E-2</v>
          </cell>
          <cell r="H5134">
            <v>90.509999999999991</v>
          </cell>
          <cell r="I5134">
            <v>67880.259999999995</v>
          </cell>
          <cell r="J5134">
            <v>1.6E-2</v>
          </cell>
          <cell r="K5134">
            <v>90.507013333333319</v>
          </cell>
          <cell r="L5134">
            <v>0</v>
          </cell>
        </row>
        <row r="5135">
          <cell r="A5135" t="str">
            <v>E3569 (GIF) O/H Cond, TLN-HPK@plant</v>
          </cell>
          <cell r="B5135" t="str">
            <v>E3569 (GIF) O/H Cond, TLN-HPK@plant-8</v>
          </cell>
          <cell r="C5135" t="str">
            <v>403E</v>
          </cell>
          <cell r="E5135">
            <v>43343</v>
          </cell>
          <cell r="F5135">
            <v>67880.259999999995</v>
          </cell>
          <cell r="G5135">
            <v>1.6E-2</v>
          </cell>
          <cell r="H5135">
            <v>90.509999999999991</v>
          </cell>
          <cell r="I5135">
            <v>67880.259999999995</v>
          </cell>
          <cell r="J5135">
            <v>1.6E-2</v>
          </cell>
          <cell r="K5135">
            <v>90.507013333333319</v>
          </cell>
          <cell r="L5135">
            <v>0</v>
          </cell>
        </row>
        <row r="5136">
          <cell r="A5136" t="str">
            <v>E3569 (GIF) O/H Cond, TLN-HPK@plant</v>
          </cell>
          <cell r="B5136" t="str">
            <v>E3569 (GIF) O/H Cond, TLN-HPK@plant-9</v>
          </cell>
          <cell r="C5136" t="str">
            <v>403E</v>
          </cell>
          <cell r="E5136">
            <v>43373</v>
          </cell>
          <cell r="F5136">
            <v>67880.259999999995</v>
          </cell>
          <cell r="G5136">
            <v>1.6E-2</v>
          </cell>
          <cell r="H5136">
            <v>90.509999999999991</v>
          </cell>
          <cell r="I5136">
            <v>67880.259999999995</v>
          </cell>
          <cell r="J5136">
            <v>1.6E-2</v>
          </cell>
          <cell r="K5136">
            <v>90.507013333333319</v>
          </cell>
          <cell r="L5136">
            <v>0</v>
          </cell>
        </row>
        <row r="5137">
          <cell r="A5137" t="str">
            <v>E3569 (GIF) O/H Cond, TLN-HPK@plant</v>
          </cell>
          <cell r="B5137" t="str">
            <v>E3569 (GIF) O/H Cond, TLN-HPK@plant-10</v>
          </cell>
          <cell r="C5137" t="str">
            <v>403E</v>
          </cell>
          <cell r="E5137">
            <v>43404</v>
          </cell>
          <cell r="F5137">
            <v>67880.259999999995</v>
          </cell>
          <cell r="G5137">
            <v>1.6E-2</v>
          </cell>
          <cell r="H5137">
            <v>90.509999999999991</v>
          </cell>
          <cell r="I5137">
            <v>67880.259999999995</v>
          </cell>
          <cell r="J5137">
            <v>1.6E-2</v>
          </cell>
          <cell r="K5137">
            <v>90.507013333333319</v>
          </cell>
          <cell r="L5137">
            <v>0</v>
          </cell>
        </row>
        <row r="5138">
          <cell r="A5138" t="str">
            <v>E3569 (GIF) O/H Cond, TLN-HPK@plant</v>
          </cell>
          <cell r="B5138" t="str">
            <v>E3569 (GIF) O/H Cond, TLN-HPK@plant-11</v>
          </cell>
          <cell r="C5138" t="str">
            <v>403E</v>
          </cell>
          <cell r="E5138">
            <v>43434</v>
          </cell>
          <cell r="F5138">
            <v>67880.259999999995</v>
          </cell>
          <cell r="G5138">
            <v>1.6E-2</v>
          </cell>
          <cell r="H5138">
            <v>90.509999999999991</v>
          </cell>
          <cell r="I5138">
            <v>67880.259999999995</v>
          </cell>
          <cell r="J5138">
            <v>1.6E-2</v>
          </cell>
          <cell r="K5138">
            <v>90.507013333333319</v>
          </cell>
          <cell r="L5138">
            <v>0</v>
          </cell>
        </row>
        <row r="5139">
          <cell r="A5139" t="str">
            <v>E3569 (GIF) O/H Cond, TLN-HPK@plant</v>
          </cell>
          <cell r="B5139" t="str">
            <v>E3569 (GIF) O/H Cond, TLN-HPK@plant-12</v>
          </cell>
          <cell r="C5139" t="str">
            <v>403E</v>
          </cell>
          <cell r="E5139">
            <v>43465</v>
          </cell>
          <cell r="F5139">
            <v>67880.259999999995</v>
          </cell>
          <cell r="G5139">
            <v>1.6E-2</v>
          </cell>
          <cell r="H5139">
            <v>90.509999999999991</v>
          </cell>
          <cell r="I5139">
            <v>67880.259999999995</v>
          </cell>
          <cell r="J5139">
            <v>1.6E-2</v>
          </cell>
          <cell r="K5139">
            <v>90.507013333333319</v>
          </cell>
          <cell r="L5139">
            <v>0</v>
          </cell>
        </row>
        <row r="5140">
          <cell r="A5140" t="str">
            <v>E3569 (GIF) O/H Cond, TLN-HPK@plant Total</v>
          </cell>
          <cell r="C5140" t="str">
            <v>ETSM</v>
          </cell>
          <cell r="E5140" t="str">
            <v>Total</v>
          </cell>
          <cell r="F5140"/>
          <cell r="G5140"/>
          <cell r="H5140">
            <v>1059.32</v>
          </cell>
          <cell r="I5140"/>
          <cell r="J5140">
            <v>0</v>
          </cell>
          <cell r="K5140">
            <v>1086.0841600000001</v>
          </cell>
          <cell r="L5140">
            <v>26.76</v>
          </cell>
        </row>
        <row r="5141">
          <cell r="A5141" t="str">
            <v>E3569 (GIF) O/H Cond, Upper Baker</v>
          </cell>
          <cell r="B5141" t="str">
            <v>E3569 (GIF) O/H Cond, Upper Baker-1</v>
          </cell>
          <cell r="C5141" t="str">
            <v>403E</v>
          </cell>
          <cell r="E5141">
            <v>43131</v>
          </cell>
          <cell r="F5141">
            <v>59156.7</v>
          </cell>
          <cell r="G5141">
            <v>1.6E-2</v>
          </cell>
          <cell r="H5141">
            <v>78.88</v>
          </cell>
          <cell r="I5141">
            <v>59156.7</v>
          </cell>
          <cell r="J5141">
            <v>1.6E-2</v>
          </cell>
          <cell r="K5141">
            <v>78.875600000000006</v>
          </cell>
          <cell r="L5141">
            <v>0</v>
          </cell>
        </row>
        <row r="5142">
          <cell r="A5142" t="str">
            <v>E3569 (GIF) O/H Cond, Upper Baker</v>
          </cell>
          <cell r="B5142" t="str">
            <v>E3569 (GIF) O/H Cond, Upper Baker-2</v>
          </cell>
          <cell r="C5142" t="str">
            <v>403E</v>
          </cell>
          <cell r="E5142">
            <v>43159</v>
          </cell>
          <cell r="F5142">
            <v>59156.7</v>
          </cell>
          <cell r="G5142">
            <v>1.6E-2</v>
          </cell>
          <cell r="H5142">
            <v>78.88</v>
          </cell>
          <cell r="I5142">
            <v>59156.7</v>
          </cell>
          <cell r="J5142">
            <v>1.6E-2</v>
          </cell>
          <cell r="K5142">
            <v>78.875600000000006</v>
          </cell>
          <cell r="L5142">
            <v>0</v>
          </cell>
        </row>
        <row r="5143">
          <cell r="A5143" t="str">
            <v>E3569 (GIF) O/H Cond, Upper Baker</v>
          </cell>
          <cell r="B5143" t="str">
            <v>E3569 (GIF) O/H Cond, Upper Baker-3</v>
          </cell>
          <cell r="C5143" t="str">
            <v>403E</v>
          </cell>
          <cell r="E5143">
            <v>43190</v>
          </cell>
          <cell r="F5143">
            <v>59156.7</v>
          </cell>
          <cell r="G5143">
            <v>1.6E-2</v>
          </cell>
          <cell r="H5143">
            <v>78.88</v>
          </cell>
          <cell r="I5143">
            <v>59156.7</v>
          </cell>
          <cell r="J5143">
            <v>1.6E-2</v>
          </cell>
          <cell r="K5143">
            <v>78.875600000000006</v>
          </cell>
          <cell r="L5143">
            <v>0</v>
          </cell>
        </row>
        <row r="5144">
          <cell r="A5144" t="str">
            <v>E3569 (GIF) O/H Cond, Upper Baker</v>
          </cell>
          <cell r="B5144" t="str">
            <v>E3569 (GIF) O/H Cond, Upper Baker-4</v>
          </cell>
          <cell r="C5144" t="str">
            <v>403E</v>
          </cell>
          <cell r="E5144">
            <v>43220</v>
          </cell>
          <cell r="F5144">
            <v>59156.7</v>
          </cell>
          <cell r="G5144">
            <v>1.6E-2</v>
          </cell>
          <cell r="H5144">
            <v>78.88</v>
          </cell>
          <cell r="I5144">
            <v>59156.7</v>
          </cell>
          <cell r="J5144">
            <v>1.6E-2</v>
          </cell>
          <cell r="K5144">
            <v>78.875600000000006</v>
          </cell>
          <cell r="L5144">
            <v>0</v>
          </cell>
        </row>
        <row r="5145">
          <cell r="A5145" t="str">
            <v>E3569 (GIF) O/H Cond, Upper Baker</v>
          </cell>
          <cell r="B5145" t="str">
            <v>E3569 (GIF) O/H Cond, Upper Baker-5</v>
          </cell>
          <cell r="C5145" t="str">
            <v>403E</v>
          </cell>
          <cell r="E5145">
            <v>43251</v>
          </cell>
          <cell r="F5145">
            <v>59156.7</v>
          </cell>
          <cell r="G5145">
            <v>1.6E-2</v>
          </cell>
          <cell r="H5145">
            <v>78.88</v>
          </cell>
          <cell r="I5145">
            <v>59156.7</v>
          </cell>
          <cell r="J5145">
            <v>1.6E-2</v>
          </cell>
          <cell r="K5145">
            <v>78.875600000000006</v>
          </cell>
          <cell r="L5145">
            <v>0</v>
          </cell>
        </row>
        <row r="5146">
          <cell r="A5146" t="str">
            <v>E3569 (GIF) O/H Cond, Upper Baker</v>
          </cell>
          <cell r="B5146" t="str">
            <v>E3569 (GIF) O/H Cond, Upper Baker-6</v>
          </cell>
          <cell r="C5146" t="str">
            <v>403E</v>
          </cell>
          <cell r="E5146">
            <v>43281</v>
          </cell>
          <cell r="F5146">
            <v>59156.7</v>
          </cell>
          <cell r="G5146">
            <v>1.6E-2</v>
          </cell>
          <cell r="H5146">
            <v>78.88</v>
          </cell>
          <cell r="I5146">
            <v>59156.7</v>
          </cell>
          <cell r="J5146">
            <v>1.6E-2</v>
          </cell>
          <cell r="K5146">
            <v>78.875600000000006</v>
          </cell>
          <cell r="L5146">
            <v>0</v>
          </cell>
        </row>
        <row r="5147">
          <cell r="A5147" t="str">
            <v>E3569 (GIF) O/H Cond, Upper Baker</v>
          </cell>
          <cell r="B5147" t="str">
            <v>E3569 (GIF) O/H Cond, Upper Baker-7</v>
          </cell>
          <cell r="C5147" t="str">
            <v>403E</v>
          </cell>
          <cell r="E5147">
            <v>43312</v>
          </cell>
          <cell r="F5147">
            <v>59156.7</v>
          </cell>
          <cell r="G5147">
            <v>1.6E-2</v>
          </cell>
          <cell r="H5147">
            <v>78.88</v>
          </cell>
          <cell r="I5147">
            <v>59156.7</v>
          </cell>
          <cell r="J5147">
            <v>1.6E-2</v>
          </cell>
          <cell r="K5147">
            <v>78.875600000000006</v>
          </cell>
          <cell r="L5147">
            <v>0</v>
          </cell>
        </row>
        <row r="5148">
          <cell r="A5148" t="str">
            <v>E3569 (GIF) O/H Cond, Upper Baker</v>
          </cell>
          <cell r="B5148" t="str">
            <v>E3569 (GIF) O/H Cond, Upper Baker-8</v>
          </cell>
          <cell r="C5148" t="str">
            <v>403E</v>
          </cell>
          <cell r="E5148">
            <v>43343</v>
          </cell>
          <cell r="F5148">
            <v>59156.7</v>
          </cell>
          <cell r="G5148">
            <v>1.6E-2</v>
          </cell>
          <cell r="H5148">
            <v>78.88</v>
          </cell>
          <cell r="I5148">
            <v>59156.7</v>
          </cell>
          <cell r="J5148">
            <v>1.6E-2</v>
          </cell>
          <cell r="K5148">
            <v>78.875600000000006</v>
          </cell>
          <cell r="L5148">
            <v>0</v>
          </cell>
        </row>
        <row r="5149">
          <cell r="A5149" t="str">
            <v>E3569 (GIF) O/H Cond, Upper Baker</v>
          </cell>
          <cell r="B5149" t="str">
            <v>E3569 (GIF) O/H Cond, Upper Baker-9</v>
          </cell>
          <cell r="C5149" t="str">
            <v>403E</v>
          </cell>
          <cell r="E5149">
            <v>43373</v>
          </cell>
          <cell r="F5149">
            <v>59156.7</v>
          </cell>
          <cell r="G5149">
            <v>1.6E-2</v>
          </cell>
          <cell r="H5149">
            <v>78.88</v>
          </cell>
          <cell r="I5149">
            <v>59156.7</v>
          </cell>
          <cell r="J5149">
            <v>1.6E-2</v>
          </cell>
          <cell r="K5149">
            <v>78.875600000000006</v>
          </cell>
          <cell r="L5149">
            <v>0</v>
          </cell>
        </row>
        <row r="5150">
          <cell r="A5150" t="str">
            <v>E3569 (GIF) O/H Cond, Upper Baker</v>
          </cell>
          <cell r="B5150" t="str">
            <v>E3569 (GIF) O/H Cond, Upper Baker-10</v>
          </cell>
          <cell r="C5150" t="str">
            <v>403E</v>
          </cell>
          <cell r="E5150">
            <v>43404</v>
          </cell>
          <cell r="F5150">
            <v>59156.7</v>
          </cell>
          <cell r="G5150">
            <v>1.6E-2</v>
          </cell>
          <cell r="H5150">
            <v>78.88</v>
          </cell>
          <cell r="I5150">
            <v>59156.7</v>
          </cell>
          <cell r="J5150">
            <v>1.6E-2</v>
          </cell>
          <cell r="K5150">
            <v>78.875600000000006</v>
          </cell>
          <cell r="L5150">
            <v>0</v>
          </cell>
        </row>
        <row r="5151">
          <cell r="A5151" t="str">
            <v>E3569 (GIF) O/H Cond, Upper Baker</v>
          </cell>
          <cell r="B5151" t="str">
            <v>E3569 (GIF) O/H Cond, Upper Baker-11</v>
          </cell>
          <cell r="C5151" t="str">
            <v>403E</v>
          </cell>
          <cell r="E5151">
            <v>43434</v>
          </cell>
          <cell r="F5151">
            <v>59156.7</v>
          </cell>
          <cell r="G5151">
            <v>1.6E-2</v>
          </cell>
          <cell r="H5151">
            <v>78.88</v>
          </cell>
          <cell r="I5151">
            <v>59156.7</v>
          </cell>
          <cell r="J5151">
            <v>1.6E-2</v>
          </cell>
          <cell r="K5151">
            <v>78.875600000000006</v>
          </cell>
          <cell r="L5151">
            <v>0</v>
          </cell>
        </row>
        <row r="5152">
          <cell r="A5152" t="str">
            <v>E3569 (GIF) O/H Cond, Upper Baker</v>
          </cell>
          <cell r="B5152" t="str">
            <v>E3569 (GIF) O/H Cond, Upper Baker-12</v>
          </cell>
          <cell r="C5152" t="str">
            <v>403E</v>
          </cell>
          <cell r="E5152">
            <v>43465</v>
          </cell>
          <cell r="F5152">
            <v>59156.7</v>
          </cell>
          <cell r="G5152">
            <v>1.6E-2</v>
          </cell>
          <cell r="H5152">
            <v>78.88</v>
          </cell>
          <cell r="I5152">
            <v>59156.7</v>
          </cell>
          <cell r="J5152">
            <v>1.6E-2</v>
          </cell>
          <cell r="K5152">
            <v>78.875600000000006</v>
          </cell>
          <cell r="L5152">
            <v>0</v>
          </cell>
        </row>
        <row r="5153">
          <cell r="A5153" t="str">
            <v>E3569 (GIF) O/H Cond, Upper Baker Total</v>
          </cell>
          <cell r="C5153" t="str">
            <v>ETSM</v>
          </cell>
          <cell r="E5153" t="str">
            <v>Total</v>
          </cell>
          <cell r="F5153"/>
          <cell r="G5153"/>
          <cell r="H5153">
            <v>946.56</v>
          </cell>
          <cell r="I5153"/>
          <cell r="J5153">
            <v>0</v>
          </cell>
          <cell r="K5153">
            <v>946.5071999999999</v>
          </cell>
          <cell r="L5153">
            <v>-0.05</v>
          </cell>
        </row>
        <row r="5154">
          <cell r="A5154" t="str">
            <v>E3569 (GIF) O/H Cond, Wild Horse</v>
          </cell>
          <cell r="B5154" t="str">
            <v>E3569 (GIF) O/H Cond, Wild Horse-1</v>
          </cell>
          <cell r="C5154" t="str">
            <v>403E</v>
          </cell>
          <cell r="E5154">
            <v>43131</v>
          </cell>
          <cell r="F5154">
            <v>377726.5</v>
          </cell>
          <cell r="G5154">
            <v>1.6E-2</v>
          </cell>
          <cell r="H5154">
            <v>503.63</v>
          </cell>
          <cell r="I5154">
            <v>377726.5</v>
          </cell>
          <cell r="J5154">
            <v>1.6E-2</v>
          </cell>
          <cell r="K5154">
            <v>503.63533333333334</v>
          </cell>
          <cell r="L5154">
            <v>0.01</v>
          </cell>
        </row>
        <row r="5155">
          <cell r="A5155" t="str">
            <v>E3569 (GIF) O/H Cond, Wild Horse</v>
          </cell>
          <cell r="B5155" t="str">
            <v>E3569 (GIF) O/H Cond, Wild Horse-2</v>
          </cell>
          <cell r="C5155" t="str">
            <v>403E</v>
          </cell>
          <cell r="E5155">
            <v>43159</v>
          </cell>
          <cell r="F5155">
            <v>377726.5</v>
          </cell>
          <cell r="G5155">
            <v>1.6E-2</v>
          </cell>
          <cell r="H5155">
            <v>503.63</v>
          </cell>
          <cell r="I5155">
            <v>377726.5</v>
          </cell>
          <cell r="J5155">
            <v>1.6E-2</v>
          </cell>
          <cell r="K5155">
            <v>503.63533333333334</v>
          </cell>
          <cell r="L5155">
            <v>0.01</v>
          </cell>
        </row>
        <row r="5156">
          <cell r="A5156" t="str">
            <v>E3569 (GIF) O/H Cond, Wild Horse</v>
          </cell>
          <cell r="B5156" t="str">
            <v>E3569 (GIF) O/H Cond, Wild Horse-3</v>
          </cell>
          <cell r="C5156" t="str">
            <v>403E</v>
          </cell>
          <cell r="E5156">
            <v>43190</v>
          </cell>
          <cell r="F5156">
            <v>377726.5</v>
          </cell>
          <cell r="G5156">
            <v>1.6E-2</v>
          </cell>
          <cell r="H5156">
            <v>503.63</v>
          </cell>
          <cell r="I5156">
            <v>377726.5</v>
          </cell>
          <cell r="J5156">
            <v>1.6E-2</v>
          </cell>
          <cell r="K5156">
            <v>503.63533333333334</v>
          </cell>
          <cell r="L5156">
            <v>0.01</v>
          </cell>
        </row>
        <row r="5157">
          <cell r="A5157" t="str">
            <v>E3569 (GIF) O/H Cond, Wild Horse</v>
          </cell>
          <cell r="B5157" t="str">
            <v>E3569 (GIF) O/H Cond, Wild Horse-4</v>
          </cell>
          <cell r="C5157" t="str">
            <v>403E</v>
          </cell>
          <cell r="E5157">
            <v>43220</v>
          </cell>
          <cell r="F5157">
            <v>377726.5</v>
          </cell>
          <cell r="G5157">
            <v>1.6E-2</v>
          </cell>
          <cell r="H5157">
            <v>503.63</v>
          </cell>
          <cell r="I5157">
            <v>377726.5</v>
          </cell>
          <cell r="J5157">
            <v>1.6E-2</v>
          </cell>
          <cell r="K5157">
            <v>503.63533333333334</v>
          </cell>
          <cell r="L5157">
            <v>0.01</v>
          </cell>
        </row>
        <row r="5158">
          <cell r="A5158" t="str">
            <v>E3569 (GIF) O/H Cond, Wild Horse</v>
          </cell>
          <cell r="B5158" t="str">
            <v>E3569 (GIF) O/H Cond, Wild Horse-5</v>
          </cell>
          <cell r="C5158" t="str">
            <v>403E</v>
          </cell>
          <cell r="E5158">
            <v>43251</v>
          </cell>
          <cell r="F5158">
            <v>377726.5</v>
          </cell>
          <cell r="G5158">
            <v>1.6E-2</v>
          </cell>
          <cell r="H5158">
            <v>503.63</v>
          </cell>
          <cell r="I5158">
            <v>377726.5</v>
          </cell>
          <cell r="J5158">
            <v>1.6E-2</v>
          </cell>
          <cell r="K5158">
            <v>503.63533333333334</v>
          </cell>
          <cell r="L5158">
            <v>0.01</v>
          </cell>
        </row>
        <row r="5159">
          <cell r="A5159" t="str">
            <v>E3569 (GIF) O/H Cond, Wild Horse</v>
          </cell>
          <cell r="B5159" t="str">
            <v>E3569 (GIF) O/H Cond, Wild Horse-6</v>
          </cell>
          <cell r="C5159" t="str">
            <v>403E</v>
          </cell>
          <cell r="E5159">
            <v>43281</v>
          </cell>
          <cell r="F5159">
            <v>377726.5</v>
          </cell>
          <cell r="G5159">
            <v>1.6E-2</v>
          </cell>
          <cell r="H5159">
            <v>503.63</v>
          </cell>
          <cell r="I5159">
            <v>377726.5</v>
          </cell>
          <cell r="J5159">
            <v>1.6E-2</v>
          </cell>
          <cell r="K5159">
            <v>503.63533333333334</v>
          </cell>
          <cell r="L5159">
            <v>0.01</v>
          </cell>
        </row>
        <row r="5160">
          <cell r="A5160" t="str">
            <v>E3569 (GIF) O/H Cond, Wild Horse</v>
          </cell>
          <cell r="B5160" t="str">
            <v>E3569 (GIF) O/H Cond, Wild Horse-7</v>
          </cell>
          <cell r="C5160" t="str">
            <v>403E</v>
          </cell>
          <cell r="E5160">
            <v>43312</v>
          </cell>
          <cell r="F5160">
            <v>377726.5</v>
          </cell>
          <cell r="G5160">
            <v>1.6E-2</v>
          </cell>
          <cell r="H5160">
            <v>503.63</v>
          </cell>
          <cell r="I5160">
            <v>377726.5</v>
          </cell>
          <cell r="J5160">
            <v>1.6E-2</v>
          </cell>
          <cell r="K5160">
            <v>503.63533333333334</v>
          </cell>
          <cell r="L5160">
            <v>0.01</v>
          </cell>
        </row>
        <row r="5161">
          <cell r="A5161" t="str">
            <v>E3569 (GIF) O/H Cond, Wild Horse</v>
          </cell>
          <cell r="B5161" t="str">
            <v>E3569 (GIF) O/H Cond, Wild Horse-8</v>
          </cell>
          <cell r="C5161" t="str">
            <v>403E</v>
          </cell>
          <cell r="E5161">
            <v>43343</v>
          </cell>
          <cell r="F5161">
            <v>377726.5</v>
          </cell>
          <cell r="G5161">
            <v>1.6E-2</v>
          </cell>
          <cell r="H5161">
            <v>503.63</v>
          </cell>
          <cell r="I5161">
            <v>377726.5</v>
          </cell>
          <cell r="J5161">
            <v>1.6E-2</v>
          </cell>
          <cell r="K5161">
            <v>503.63533333333334</v>
          </cell>
          <cell r="L5161">
            <v>0.01</v>
          </cell>
        </row>
        <row r="5162">
          <cell r="A5162" t="str">
            <v>E3569 (GIF) O/H Cond, Wild Horse</v>
          </cell>
          <cell r="B5162" t="str">
            <v>E3569 (GIF) O/H Cond, Wild Horse-9</v>
          </cell>
          <cell r="C5162" t="str">
            <v>403E</v>
          </cell>
          <cell r="E5162">
            <v>43373</v>
          </cell>
          <cell r="F5162">
            <v>377726.5</v>
          </cell>
          <cell r="G5162">
            <v>1.6E-2</v>
          </cell>
          <cell r="H5162">
            <v>503.63</v>
          </cell>
          <cell r="I5162">
            <v>377726.5</v>
          </cell>
          <cell r="J5162">
            <v>1.6E-2</v>
          </cell>
          <cell r="K5162">
            <v>503.63533333333334</v>
          </cell>
          <cell r="L5162">
            <v>0.01</v>
          </cell>
        </row>
        <row r="5163">
          <cell r="A5163" t="str">
            <v>E3569 (GIF) O/H Cond, Wild Horse</v>
          </cell>
          <cell r="B5163" t="str">
            <v>E3569 (GIF) O/H Cond, Wild Horse-10</v>
          </cell>
          <cell r="C5163" t="str">
            <v>403E</v>
          </cell>
          <cell r="E5163">
            <v>43404</v>
          </cell>
          <cell r="F5163">
            <v>377726.5</v>
          </cell>
          <cell r="G5163">
            <v>1.6E-2</v>
          </cell>
          <cell r="H5163">
            <v>503.63</v>
          </cell>
          <cell r="I5163">
            <v>377726.5</v>
          </cell>
          <cell r="J5163">
            <v>1.6E-2</v>
          </cell>
          <cell r="K5163">
            <v>503.63533333333334</v>
          </cell>
          <cell r="L5163">
            <v>0.01</v>
          </cell>
        </row>
        <row r="5164">
          <cell r="A5164" t="str">
            <v>E3569 (GIF) O/H Cond, Wild Horse</v>
          </cell>
          <cell r="B5164" t="str">
            <v>E3569 (GIF) O/H Cond, Wild Horse-11</v>
          </cell>
          <cell r="C5164" t="str">
            <v>403E</v>
          </cell>
          <cell r="E5164">
            <v>43434</v>
          </cell>
          <cell r="F5164">
            <v>377726.5</v>
          </cell>
          <cell r="G5164">
            <v>1.6E-2</v>
          </cell>
          <cell r="H5164">
            <v>503.63</v>
          </cell>
          <cell r="I5164">
            <v>377726.5</v>
          </cell>
          <cell r="J5164">
            <v>1.6E-2</v>
          </cell>
          <cell r="K5164">
            <v>503.63533333333334</v>
          </cell>
          <cell r="L5164">
            <v>0.01</v>
          </cell>
        </row>
        <row r="5165">
          <cell r="A5165" t="str">
            <v>E3569 (GIF) O/H Cond, Wild Horse</v>
          </cell>
          <cell r="B5165" t="str">
            <v>E3569 (GIF) O/H Cond, Wild Horse-12</v>
          </cell>
          <cell r="C5165" t="str">
            <v>403E</v>
          </cell>
          <cell r="E5165">
            <v>43465</v>
          </cell>
          <cell r="F5165">
            <v>377726.5</v>
          </cell>
          <cell r="G5165">
            <v>1.6E-2</v>
          </cell>
          <cell r="H5165">
            <v>503.63</v>
          </cell>
          <cell r="I5165">
            <v>377726.5</v>
          </cell>
          <cell r="J5165">
            <v>1.6E-2</v>
          </cell>
          <cell r="K5165">
            <v>503.63533333333334</v>
          </cell>
          <cell r="L5165">
            <v>0.01</v>
          </cell>
        </row>
        <row r="5166">
          <cell r="A5166" t="str">
            <v>E3569 (GIF) O/H Cond, Wild Horse Total</v>
          </cell>
          <cell r="C5166" t="str">
            <v>ETSM</v>
          </cell>
          <cell r="E5166" t="str">
            <v>Total</v>
          </cell>
          <cell r="F5166"/>
          <cell r="G5166"/>
          <cell r="H5166">
            <v>6043.56</v>
          </cell>
          <cell r="I5166"/>
          <cell r="J5166">
            <v>0</v>
          </cell>
          <cell r="K5166">
            <v>6043.6240000000007</v>
          </cell>
          <cell r="L5166">
            <v>0.06</v>
          </cell>
        </row>
        <row r="5167">
          <cell r="A5167" t="str">
            <v>E3569 (GIF) O/H Conductor, LSR</v>
          </cell>
          <cell r="B5167" t="str">
            <v>E3569 (GIF) O/H Conductor, LSR-1</v>
          </cell>
          <cell r="C5167" t="str">
            <v>403E</v>
          </cell>
          <cell r="E5167">
            <v>43131</v>
          </cell>
          <cell r="F5167">
            <v>3022875.39</v>
          </cell>
          <cell r="G5167">
            <v>1.6E-2</v>
          </cell>
          <cell r="H5167">
            <v>4030.5</v>
          </cell>
          <cell r="I5167">
            <v>3022875.39</v>
          </cell>
          <cell r="J5167">
            <v>1.6E-2</v>
          </cell>
          <cell r="K5167">
            <v>4030.5005200000001</v>
          </cell>
          <cell r="L5167">
            <v>0</v>
          </cell>
        </row>
        <row r="5168">
          <cell r="A5168" t="str">
            <v>E3569 (GIF) O/H Conductor, LSR</v>
          </cell>
          <cell r="B5168" t="str">
            <v>E3569 (GIF) O/H Conductor, LSR-2</v>
          </cell>
          <cell r="C5168" t="str">
            <v>403E</v>
          </cell>
          <cell r="E5168">
            <v>43159</v>
          </cell>
          <cell r="F5168">
            <v>3022875.39</v>
          </cell>
          <cell r="G5168">
            <v>1.6E-2</v>
          </cell>
          <cell r="H5168">
            <v>4030.5</v>
          </cell>
          <cell r="I5168">
            <v>3022875.39</v>
          </cell>
          <cell r="J5168">
            <v>1.6E-2</v>
          </cell>
          <cell r="K5168">
            <v>4030.5005200000001</v>
          </cell>
          <cell r="L5168">
            <v>0</v>
          </cell>
        </row>
        <row r="5169">
          <cell r="A5169" t="str">
            <v>E3569 (GIF) O/H Conductor, LSR</v>
          </cell>
          <cell r="B5169" t="str">
            <v>E3569 (GIF) O/H Conductor, LSR-3</v>
          </cell>
          <cell r="C5169" t="str">
            <v>403E</v>
          </cell>
          <cell r="E5169">
            <v>43190</v>
          </cell>
          <cell r="F5169">
            <v>3022875.39</v>
          </cell>
          <cell r="G5169">
            <v>1.6E-2</v>
          </cell>
          <cell r="H5169">
            <v>4030.5</v>
          </cell>
          <cell r="I5169">
            <v>3022875.39</v>
          </cell>
          <cell r="J5169">
            <v>1.6E-2</v>
          </cell>
          <cell r="K5169">
            <v>4030.5005200000001</v>
          </cell>
          <cell r="L5169">
            <v>0</v>
          </cell>
        </row>
        <row r="5170">
          <cell r="A5170" t="str">
            <v>E3569 (GIF) O/H Conductor, LSR</v>
          </cell>
          <cell r="B5170" t="str">
            <v>E3569 (GIF) O/H Conductor, LSR-4</v>
          </cell>
          <cell r="C5170" t="str">
            <v>403E</v>
          </cell>
          <cell r="E5170">
            <v>43220</v>
          </cell>
          <cell r="F5170">
            <v>3022875.39</v>
          </cell>
          <cell r="G5170">
            <v>1.6E-2</v>
          </cell>
          <cell r="H5170">
            <v>4030.5</v>
          </cell>
          <cell r="I5170">
            <v>3022875.39</v>
          </cell>
          <cell r="J5170">
            <v>1.6E-2</v>
          </cell>
          <cell r="K5170">
            <v>4030.5005200000001</v>
          </cell>
          <cell r="L5170">
            <v>0</v>
          </cell>
        </row>
        <row r="5171">
          <cell r="A5171" t="str">
            <v>E3569 (GIF) O/H Conductor, LSR</v>
          </cell>
          <cell r="B5171" t="str">
            <v>E3569 (GIF) O/H Conductor, LSR-5</v>
          </cell>
          <cell r="C5171" t="str">
            <v>403E</v>
          </cell>
          <cell r="E5171">
            <v>43251</v>
          </cell>
          <cell r="F5171">
            <v>3022875.39</v>
          </cell>
          <cell r="G5171">
            <v>1.6E-2</v>
          </cell>
          <cell r="H5171">
            <v>4030.5</v>
          </cell>
          <cell r="I5171">
            <v>3022875.39</v>
          </cell>
          <cell r="J5171">
            <v>1.6E-2</v>
          </cell>
          <cell r="K5171">
            <v>4030.5005200000001</v>
          </cell>
          <cell r="L5171">
            <v>0</v>
          </cell>
        </row>
        <row r="5172">
          <cell r="A5172" t="str">
            <v>E3569 (GIF) O/H Conductor, LSR</v>
          </cell>
          <cell r="B5172" t="str">
            <v>E3569 (GIF) O/H Conductor, LSR-6</v>
          </cell>
          <cell r="C5172" t="str">
            <v>403E</v>
          </cell>
          <cell r="E5172">
            <v>43281</v>
          </cell>
          <cell r="F5172">
            <v>3022875.39</v>
          </cell>
          <cell r="G5172">
            <v>1.6E-2</v>
          </cell>
          <cell r="H5172">
            <v>4030.5</v>
          </cell>
          <cell r="I5172">
            <v>3022875.39</v>
          </cell>
          <cell r="J5172">
            <v>1.6E-2</v>
          </cell>
          <cell r="K5172">
            <v>4030.5005200000001</v>
          </cell>
          <cell r="L5172">
            <v>0</v>
          </cell>
        </row>
        <row r="5173">
          <cell r="A5173" t="str">
            <v>E3569 (GIF) O/H Conductor, LSR</v>
          </cell>
          <cell r="B5173" t="str">
            <v>E3569 (GIF) O/H Conductor, LSR-7</v>
          </cell>
          <cell r="C5173" t="str">
            <v>403E</v>
          </cell>
          <cell r="E5173">
            <v>43312</v>
          </cell>
          <cell r="F5173">
            <v>3022875.39</v>
          </cell>
          <cell r="G5173">
            <v>1.6E-2</v>
          </cell>
          <cell r="H5173">
            <v>4030.5</v>
          </cell>
          <cell r="I5173">
            <v>3022875.39</v>
          </cell>
          <cell r="J5173">
            <v>1.6E-2</v>
          </cell>
          <cell r="K5173">
            <v>4030.5005200000001</v>
          </cell>
          <cell r="L5173">
            <v>0</v>
          </cell>
        </row>
        <row r="5174">
          <cell r="A5174" t="str">
            <v>E3569 (GIF) O/H Conductor, LSR</v>
          </cell>
          <cell r="B5174" t="str">
            <v>E3569 (GIF) O/H Conductor, LSR-8</v>
          </cell>
          <cell r="C5174" t="str">
            <v>403E</v>
          </cell>
          <cell r="E5174">
            <v>43343</v>
          </cell>
          <cell r="F5174">
            <v>3022875.39</v>
          </cell>
          <cell r="G5174">
            <v>1.6E-2</v>
          </cell>
          <cell r="H5174">
            <v>4030.5</v>
          </cell>
          <cell r="I5174">
            <v>3022875.39</v>
          </cell>
          <cell r="J5174">
            <v>1.6E-2</v>
          </cell>
          <cell r="K5174">
            <v>4030.5005200000001</v>
          </cell>
          <cell r="L5174">
            <v>0</v>
          </cell>
        </row>
        <row r="5175">
          <cell r="A5175" t="str">
            <v>E3569 (GIF) O/H Conductor, LSR</v>
          </cell>
          <cell r="B5175" t="str">
            <v>E3569 (GIF) O/H Conductor, LSR-9</v>
          </cell>
          <cell r="C5175" t="str">
            <v>403E</v>
          </cell>
          <cell r="E5175">
            <v>43373</v>
          </cell>
          <cell r="F5175">
            <v>3022875.39</v>
          </cell>
          <cell r="G5175">
            <v>1.6E-2</v>
          </cell>
          <cell r="H5175">
            <v>4030.5</v>
          </cell>
          <cell r="I5175">
            <v>3022875.39</v>
          </cell>
          <cell r="J5175">
            <v>1.6E-2</v>
          </cell>
          <cell r="K5175">
            <v>4030.5005200000001</v>
          </cell>
          <cell r="L5175">
            <v>0</v>
          </cell>
        </row>
        <row r="5176">
          <cell r="A5176" t="str">
            <v>E3569 (GIF) O/H Conductor, LSR</v>
          </cell>
          <cell r="B5176" t="str">
            <v>E3569 (GIF) O/H Conductor, LSR-10</v>
          </cell>
          <cell r="C5176" t="str">
            <v>403E</v>
          </cell>
          <cell r="E5176">
            <v>43404</v>
          </cell>
          <cell r="F5176">
            <v>3022875.39</v>
          </cell>
          <cell r="G5176">
            <v>1.6E-2</v>
          </cell>
          <cell r="H5176">
            <v>4030.5</v>
          </cell>
          <cell r="I5176">
            <v>3022875.39</v>
          </cell>
          <cell r="J5176">
            <v>1.6E-2</v>
          </cell>
          <cell r="K5176">
            <v>4030.5005200000001</v>
          </cell>
          <cell r="L5176">
            <v>0</v>
          </cell>
        </row>
        <row r="5177">
          <cell r="A5177" t="str">
            <v>E3569 (GIF) O/H Conductor, LSR</v>
          </cell>
          <cell r="B5177" t="str">
            <v>E3569 (GIF) O/H Conductor, LSR-11</v>
          </cell>
          <cell r="C5177" t="str">
            <v>403E</v>
          </cell>
          <cell r="E5177">
            <v>43434</v>
          </cell>
          <cell r="F5177">
            <v>3022875.39</v>
          </cell>
          <cell r="G5177">
            <v>1.6E-2</v>
          </cell>
          <cell r="H5177">
            <v>4030.5</v>
          </cell>
          <cell r="I5177">
            <v>3022875.39</v>
          </cell>
          <cell r="J5177">
            <v>1.6E-2</v>
          </cell>
          <cell r="K5177">
            <v>4030.5005200000001</v>
          </cell>
          <cell r="L5177">
            <v>0</v>
          </cell>
        </row>
        <row r="5178">
          <cell r="A5178" t="str">
            <v>E3569 (GIF) O/H Conductor, LSR</v>
          </cell>
          <cell r="B5178" t="str">
            <v>E3569 (GIF) O/H Conductor, LSR-12</v>
          </cell>
          <cell r="C5178" t="str">
            <v>403E</v>
          </cell>
          <cell r="E5178">
            <v>43465</v>
          </cell>
          <cell r="F5178">
            <v>3022875.39</v>
          </cell>
          <cell r="G5178">
            <v>1.6E-2</v>
          </cell>
          <cell r="H5178">
            <v>4030.5</v>
          </cell>
          <cell r="I5178">
            <v>3022875.39</v>
          </cell>
          <cell r="J5178">
            <v>1.6E-2</v>
          </cell>
          <cell r="K5178">
            <v>4030.5005200000001</v>
          </cell>
          <cell r="L5178">
            <v>0</v>
          </cell>
        </row>
        <row r="5179">
          <cell r="A5179" t="str">
            <v>E3569 (GIF) O/H Conductor, LSR Total</v>
          </cell>
          <cell r="C5179" t="str">
            <v>ETSM</v>
          </cell>
          <cell r="E5179" t="str">
            <v>Total</v>
          </cell>
          <cell r="F5179"/>
          <cell r="G5179"/>
          <cell r="H5179">
            <v>48366</v>
          </cell>
          <cell r="I5179"/>
          <cell r="J5179">
            <v>0</v>
          </cell>
          <cell r="K5179">
            <v>48366.00624000001</v>
          </cell>
          <cell r="L5179">
            <v>0.01</v>
          </cell>
        </row>
        <row r="5180">
          <cell r="A5180" t="str">
            <v>E3577 TSM U/G Conduit</v>
          </cell>
          <cell r="B5180" t="str">
            <v>E3577 TSM U/G Conduit-1</v>
          </cell>
          <cell r="C5180" t="str">
            <v>403E</v>
          </cell>
          <cell r="E5180">
            <v>43131</v>
          </cell>
          <cell r="F5180">
            <v>700574.85</v>
          </cell>
          <cell r="G5180">
            <v>2.5499999999999998E-2</v>
          </cell>
          <cell r="H5180">
            <v>1488.72</v>
          </cell>
          <cell r="I5180">
            <v>700574.85</v>
          </cell>
          <cell r="J5180">
            <v>2.5499999999999998E-2</v>
          </cell>
          <cell r="K5180">
            <v>1488.7215562499998</v>
          </cell>
          <cell r="L5180">
            <v>0</v>
          </cell>
        </row>
        <row r="5181">
          <cell r="A5181" t="str">
            <v>E3577 TSM U/G Conduit</v>
          </cell>
          <cell r="B5181" t="str">
            <v>E3577 TSM U/G Conduit-2</v>
          </cell>
          <cell r="C5181" t="str">
            <v>403E</v>
          </cell>
          <cell r="E5181">
            <v>43159</v>
          </cell>
          <cell r="F5181">
            <v>700574.85</v>
          </cell>
          <cell r="G5181">
            <v>2.5499999999999998E-2</v>
          </cell>
          <cell r="H5181">
            <v>1488.72</v>
          </cell>
          <cell r="I5181">
            <v>700574.85</v>
          </cell>
          <cell r="J5181">
            <v>2.5499999999999998E-2</v>
          </cell>
          <cell r="K5181">
            <v>1488.7215562499998</v>
          </cell>
          <cell r="L5181">
            <v>0</v>
          </cell>
        </row>
        <row r="5182">
          <cell r="A5182" t="str">
            <v>E3577 TSM U/G Conduit</v>
          </cell>
          <cell r="B5182" t="str">
            <v>E3577 TSM U/G Conduit-3</v>
          </cell>
          <cell r="C5182" t="str">
            <v>403E</v>
          </cell>
          <cell r="E5182">
            <v>43190</v>
          </cell>
          <cell r="F5182">
            <v>700574.85</v>
          </cell>
          <cell r="G5182">
            <v>2.5499999999999998E-2</v>
          </cell>
          <cell r="H5182">
            <v>1488.72</v>
          </cell>
          <cell r="I5182">
            <v>700574.85</v>
          </cell>
          <cell r="J5182">
            <v>2.5499999999999998E-2</v>
          </cell>
          <cell r="K5182">
            <v>1488.7215562499998</v>
          </cell>
          <cell r="L5182">
            <v>0</v>
          </cell>
        </row>
        <row r="5183">
          <cell r="A5183" t="str">
            <v>E3577 TSM U/G Conduit</v>
          </cell>
          <cell r="B5183" t="str">
            <v>E3577 TSM U/G Conduit-4</v>
          </cell>
          <cell r="C5183" t="str">
            <v>403E</v>
          </cell>
          <cell r="E5183">
            <v>43220</v>
          </cell>
          <cell r="F5183">
            <v>700574.85</v>
          </cell>
          <cell r="G5183">
            <v>2.5499999999999998E-2</v>
          </cell>
          <cell r="H5183">
            <v>1488.72</v>
          </cell>
          <cell r="I5183">
            <v>700574.85</v>
          </cell>
          <cell r="J5183">
            <v>2.5499999999999998E-2</v>
          </cell>
          <cell r="K5183">
            <v>1488.7215562499998</v>
          </cell>
          <cell r="L5183">
            <v>0</v>
          </cell>
        </row>
        <row r="5184">
          <cell r="A5184" t="str">
            <v>E3577 TSM U/G Conduit</v>
          </cell>
          <cell r="B5184" t="str">
            <v>E3577 TSM U/G Conduit-5</v>
          </cell>
          <cell r="C5184" t="str">
            <v>403E</v>
          </cell>
          <cell r="E5184">
            <v>43251</v>
          </cell>
          <cell r="F5184">
            <v>700574.85</v>
          </cell>
          <cell r="G5184">
            <v>2.5499999999999998E-2</v>
          </cell>
          <cell r="H5184">
            <v>1488.72</v>
          </cell>
          <cell r="I5184">
            <v>700574.85</v>
          </cell>
          <cell r="J5184">
            <v>2.5499999999999998E-2</v>
          </cell>
          <cell r="K5184">
            <v>1488.7215562499998</v>
          </cell>
          <cell r="L5184">
            <v>0</v>
          </cell>
        </row>
        <row r="5185">
          <cell r="A5185" t="str">
            <v>E3577 TSM U/G Conduit</v>
          </cell>
          <cell r="B5185" t="str">
            <v>E3577 TSM U/G Conduit-6</v>
          </cell>
          <cell r="C5185" t="str">
            <v>403E</v>
          </cell>
          <cell r="E5185">
            <v>43281</v>
          </cell>
          <cell r="F5185">
            <v>700574.85</v>
          </cell>
          <cell r="G5185">
            <v>2.5499999999999998E-2</v>
          </cell>
          <cell r="H5185">
            <v>1488.72</v>
          </cell>
          <cell r="I5185">
            <v>700574.85</v>
          </cell>
          <cell r="J5185">
            <v>2.5499999999999998E-2</v>
          </cell>
          <cell r="K5185">
            <v>1488.7215562499998</v>
          </cell>
          <cell r="L5185">
            <v>0</v>
          </cell>
        </row>
        <row r="5186">
          <cell r="A5186" t="str">
            <v>E3577 TSM U/G Conduit</v>
          </cell>
          <cell r="B5186" t="str">
            <v>E3577 TSM U/G Conduit-7</v>
          </cell>
          <cell r="C5186" t="str">
            <v>403E</v>
          </cell>
          <cell r="E5186">
            <v>43312</v>
          </cell>
          <cell r="F5186">
            <v>700574.85</v>
          </cell>
          <cell r="G5186">
            <v>2.5499999999999998E-2</v>
          </cell>
          <cell r="H5186">
            <v>1488.72</v>
          </cell>
          <cell r="I5186">
            <v>700574.85</v>
          </cell>
          <cell r="J5186">
            <v>2.5499999999999998E-2</v>
          </cell>
          <cell r="K5186">
            <v>1488.7215562499998</v>
          </cell>
          <cell r="L5186">
            <v>0</v>
          </cell>
        </row>
        <row r="5187">
          <cell r="A5187" t="str">
            <v>E3577 TSM U/G Conduit</v>
          </cell>
          <cell r="B5187" t="str">
            <v>E3577 TSM U/G Conduit-8</v>
          </cell>
          <cell r="C5187" t="str">
            <v>403E</v>
          </cell>
          <cell r="E5187">
            <v>43343</v>
          </cell>
          <cell r="F5187">
            <v>700574.85</v>
          </cell>
          <cell r="G5187">
            <v>2.5499999999999998E-2</v>
          </cell>
          <cell r="H5187">
            <v>1488.72</v>
          </cell>
          <cell r="I5187">
            <v>700574.85</v>
          </cell>
          <cell r="J5187">
            <v>2.5499999999999998E-2</v>
          </cell>
          <cell r="K5187">
            <v>1488.7215562499998</v>
          </cell>
          <cell r="L5187">
            <v>0</v>
          </cell>
        </row>
        <row r="5188">
          <cell r="A5188" t="str">
            <v>E3577 TSM U/G Conduit</v>
          </cell>
          <cell r="B5188" t="str">
            <v>E3577 TSM U/G Conduit-9</v>
          </cell>
          <cell r="C5188" t="str">
            <v>403E</v>
          </cell>
          <cell r="E5188">
            <v>43373</v>
          </cell>
          <cell r="F5188">
            <v>700574.85</v>
          </cell>
          <cell r="G5188">
            <v>2.5499999999999998E-2</v>
          </cell>
          <cell r="H5188">
            <v>1488.72</v>
          </cell>
          <cell r="I5188">
            <v>700574.85</v>
          </cell>
          <cell r="J5188">
            <v>2.5499999999999998E-2</v>
          </cell>
          <cell r="K5188">
            <v>1488.7215562499998</v>
          </cell>
          <cell r="L5188">
            <v>0</v>
          </cell>
        </row>
        <row r="5189">
          <cell r="A5189" t="str">
            <v>E3577 TSM U/G Conduit</v>
          </cell>
          <cell r="B5189" t="str">
            <v>E3577 TSM U/G Conduit-10</v>
          </cell>
          <cell r="C5189" t="str">
            <v>403E</v>
          </cell>
          <cell r="E5189">
            <v>43404</v>
          </cell>
          <cell r="F5189">
            <v>700574.85</v>
          </cell>
          <cell r="G5189">
            <v>2.5499999999999998E-2</v>
          </cell>
          <cell r="H5189">
            <v>1488.72</v>
          </cell>
          <cell r="I5189">
            <v>700574.85</v>
          </cell>
          <cell r="J5189">
            <v>2.5499999999999998E-2</v>
          </cell>
          <cell r="K5189">
            <v>1488.7215562499998</v>
          </cell>
          <cell r="L5189">
            <v>0</v>
          </cell>
        </row>
        <row r="5190">
          <cell r="A5190" t="str">
            <v>E3577 TSM U/G Conduit</v>
          </cell>
          <cell r="B5190" t="str">
            <v>E3577 TSM U/G Conduit-11</v>
          </cell>
          <cell r="C5190" t="str">
            <v>403E</v>
          </cell>
          <cell r="E5190">
            <v>43434</v>
          </cell>
          <cell r="F5190">
            <v>700574.85</v>
          </cell>
          <cell r="G5190">
            <v>2.5499999999999998E-2</v>
          </cell>
          <cell r="H5190">
            <v>1488.72</v>
          </cell>
          <cell r="I5190">
            <v>700574.85</v>
          </cell>
          <cell r="J5190">
            <v>2.5499999999999998E-2</v>
          </cell>
          <cell r="K5190">
            <v>1488.7215562499998</v>
          </cell>
          <cell r="L5190">
            <v>0</v>
          </cell>
        </row>
        <row r="5191">
          <cell r="A5191" t="str">
            <v>E3577 TSM U/G Conduit</v>
          </cell>
          <cell r="B5191" t="str">
            <v>E3577 TSM U/G Conduit-12</v>
          </cell>
          <cell r="C5191" t="str">
            <v>403E</v>
          </cell>
          <cell r="E5191">
            <v>43465</v>
          </cell>
          <cell r="F5191">
            <v>700574.85</v>
          </cell>
          <cell r="G5191">
            <v>2.5499999999999998E-2</v>
          </cell>
          <cell r="H5191">
            <v>1488.72</v>
          </cell>
          <cell r="I5191">
            <v>700574.85</v>
          </cell>
          <cell r="J5191">
            <v>2.5499999999999998E-2</v>
          </cell>
          <cell r="K5191">
            <v>1488.7215562499998</v>
          </cell>
          <cell r="L5191">
            <v>0</v>
          </cell>
        </row>
        <row r="5192">
          <cell r="A5192" t="str">
            <v>E3577 TSM U/G Conduit Total</v>
          </cell>
          <cell r="C5192" t="str">
            <v>ETSM</v>
          </cell>
          <cell r="E5192" t="str">
            <v>Total</v>
          </cell>
          <cell r="F5192"/>
          <cell r="G5192"/>
          <cell r="H5192">
            <v>17864.639999999996</v>
          </cell>
          <cell r="I5192"/>
          <cell r="J5192">
            <v>0</v>
          </cell>
          <cell r="K5192">
            <v>17864.658675000002</v>
          </cell>
          <cell r="L5192">
            <v>0.02</v>
          </cell>
        </row>
        <row r="5193">
          <cell r="A5193" t="str">
            <v>E3579 (GIF)U/G Conduit,TLN-WHD@plnt</v>
          </cell>
          <cell r="B5193" t="str">
            <v>E3579 (GIF)U/G Conduit,TLN-WHD@plnt-1</v>
          </cell>
          <cell r="C5193" t="str">
            <v>403E</v>
          </cell>
          <cell r="E5193">
            <v>43131</v>
          </cell>
          <cell r="F5193">
            <v>510284.37</v>
          </cell>
          <cell r="G5193">
            <v>1.7299999999999999E-2</v>
          </cell>
          <cell r="H5193">
            <v>735.66</v>
          </cell>
          <cell r="I5193">
            <v>510284.37</v>
          </cell>
          <cell r="J5193">
            <v>1.7299999999999999E-2</v>
          </cell>
          <cell r="K5193">
            <v>735.65996674999997</v>
          </cell>
          <cell r="L5193">
            <v>0</v>
          </cell>
        </row>
        <row r="5194">
          <cell r="A5194" t="str">
            <v>E3579 (GIF)U/G Conduit,TLN-WHD@plnt</v>
          </cell>
          <cell r="B5194" t="str">
            <v>E3579 (GIF)U/G Conduit,TLN-WHD@plnt-2</v>
          </cell>
          <cell r="C5194" t="str">
            <v>403E</v>
          </cell>
          <cell r="E5194">
            <v>43159</v>
          </cell>
          <cell r="F5194">
            <v>510284.37</v>
          </cell>
          <cell r="G5194">
            <v>1.7299999999999999E-2</v>
          </cell>
          <cell r="H5194">
            <v>735.66</v>
          </cell>
          <cell r="I5194">
            <v>510284.37</v>
          </cell>
          <cell r="J5194">
            <v>1.7299999999999999E-2</v>
          </cell>
          <cell r="K5194">
            <v>735.65996674999997</v>
          </cell>
          <cell r="L5194">
            <v>0</v>
          </cell>
        </row>
        <row r="5195">
          <cell r="A5195" t="str">
            <v>E3579 (GIF)U/G Conduit,TLN-WHD@plnt</v>
          </cell>
          <cell r="B5195" t="str">
            <v>E3579 (GIF)U/G Conduit,TLN-WHD@plnt-3</v>
          </cell>
          <cell r="C5195" t="str">
            <v>403E</v>
          </cell>
          <cell r="E5195">
            <v>43190</v>
          </cell>
          <cell r="F5195">
            <v>510284.37</v>
          </cell>
          <cell r="G5195">
            <v>1.7299999999999999E-2</v>
          </cell>
          <cell r="H5195">
            <v>735.66</v>
          </cell>
          <cell r="I5195">
            <v>510284.37</v>
          </cell>
          <cell r="J5195">
            <v>1.7299999999999999E-2</v>
          </cell>
          <cell r="K5195">
            <v>735.65996674999997</v>
          </cell>
          <cell r="L5195">
            <v>0</v>
          </cell>
        </row>
        <row r="5196">
          <cell r="A5196" t="str">
            <v>E3579 (GIF)U/G Conduit,TLN-WHD@plnt</v>
          </cell>
          <cell r="B5196" t="str">
            <v>E3579 (GIF)U/G Conduit,TLN-WHD@plnt-4</v>
          </cell>
          <cell r="C5196" t="str">
            <v>403E</v>
          </cell>
          <cell r="E5196">
            <v>43220</v>
          </cell>
          <cell r="F5196">
            <v>510284.37</v>
          </cell>
          <cell r="G5196">
            <v>1.7299999999999999E-2</v>
          </cell>
          <cell r="H5196">
            <v>735.66</v>
          </cell>
          <cell r="I5196">
            <v>510284.37</v>
          </cell>
          <cell r="J5196">
            <v>1.7299999999999999E-2</v>
          </cell>
          <cell r="K5196">
            <v>735.65996674999997</v>
          </cell>
          <cell r="L5196">
            <v>0</v>
          </cell>
        </row>
        <row r="5197">
          <cell r="A5197" t="str">
            <v>E3579 (GIF)U/G Conduit,TLN-WHD@plnt</v>
          </cell>
          <cell r="B5197" t="str">
            <v>E3579 (GIF)U/G Conduit,TLN-WHD@plnt-5</v>
          </cell>
          <cell r="C5197" t="str">
            <v>403E</v>
          </cell>
          <cell r="E5197">
            <v>43251</v>
          </cell>
          <cell r="F5197">
            <v>510284.37</v>
          </cell>
          <cell r="G5197">
            <v>1.7299999999999999E-2</v>
          </cell>
          <cell r="H5197">
            <v>735.66</v>
          </cell>
          <cell r="I5197">
            <v>510284.37</v>
          </cell>
          <cell r="J5197">
            <v>1.7299999999999999E-2</v>
          </cell>
          <cell r="K5197">
            <v>735.65996674999997</v>
          </cell>
          <cell r="L5197">
            <v>0</v>
          </cell>
        </row>
        <row r="5198">
          <cell r="A5198" t="str">
            <v>E3579 (GIF)U/G Conduit,TLN-WHD@plnt</v>
          </cell>
          <cell r="B5198" t="str">
            <v>E3579 (GIF)U/G Conduit,TLN-WHD@plnt-6</v>
          </cell>
          <cell r="C5198" t="str">
            <v>403E</v>
          </cell>
          <cell r="E5198">
            <v>43281</v>
          </cell>
          <cell r="F5198">
            <v>510284.37</v>
          </cell>
          <cell r="G5198">
            <v>1.7299999999999999E-2</v>
          </cell>
          <cell r="H5198">
            <v>735.66</v>
          </cell>
          <cell r="I5198">
            <v>510284.37</v>
          </cell>
          <cell r="J5198">
            <v>1.7299999999999999E-2</v>
          </cell>
          <cell r="K5198">
            <v>735.65996674999997</v>
          </cell>
          <cell r="L5198">
            <v>0</v>
          </cell>
        </row>
        <row r="5199">
          <cell r="A5199" t="str">
            <v>E3579 (GIF)U/G Conduit,TLN-WHD@plnt</v>
          </cell>
          <cell r="B5199" t="str">
            <v>E3579 (GIF)U/G Conduit,TLN-WHD@plnt-7</v>
          </cell>
          <cell r="C5199" t="str">
            <v>403E</v>
          </cell>
          <cell r="E5199">
            <v>43312</v>
          </cell>
          <cell r="F5199">
            <v>510284.37</v>
          </cell>
          <cell r="G5199">
            <v>1.7299999999999999E-2</v>
          </cell>
          <cell r="H5199">
            <v>735.66</v>
          </cell>
          <cell r="I5199">
            <v>510284.37</v>
          </cell>
          <cell r="J5199">
            <v>1.7299999999999999E-2</v>
          </cell>
          <cell r="K5199">
            <v>735.65996674999997</v>
          </cell>
          <cell r="L5199">
            <v>0</v>
          </cell>
        </row>
        <row r="5200">
          <cell r="A5200" t="str">
            <v>E3579 (GIF)U/G Conduit,TLN-WHD@plnt</v>
          </cell>
          <cell r="B5200" t="str">
            <v>E3579 (GIF)U/G Conduit,TLN-WHD@plnt-8</v>
          </cell>
          <cell r="C5200" t="str">
            <v>403E</v>
          </cell>
          <cell r="E5200">
            <v>43343</v>
          </cell>
          <cell r="F5200">
            <v>510284.37</v>
          </cell>
          <cell r="G5200">
            <v>1.7299999999999999E-2</v>
          </cell>
          <cell r="H5200">
            <v>735.66</v>
          </cell>
          <cell r="I5200">
            <v>510284.37</v>
          </cell>
          <cell r="J5200">
            <v>1.7299999999999999E-2</v>
          </cell>
          <cell r="K5200">
            <v>735.65996674999997</v>
          </cell>
          <cell r="L5200">
            <v>0</v>
          </cell>
        </row>
        <row r="5201">
          <cell r="A5201" t="str">
            <v>E3579 (GIF)U/G Conduit,TLN-WHD@plnt</v>
          </cell>
          <cell r="B5201" t="str">
            <v>E3579 (GIF)U/G Conduit,TLN-WHD@plnt-9</v>
          </cell>
          <cell r="C5201" t="str">
            <v>403E</v>
          </cell>
          <cell r="E5201">
            <v>43373</v>
          </cell>
          <cell r="F5201">
            <v>510284.37</v>
          </cell>
          <cell r="G5201">
            <v>1.7299999999999999E-2</v>
          </cell>
          <cell r="H5201">
            <v>735.66</v>
          </cell>
          <cell r="I5201">
            <v>510284.37</v>
          </cell>
          <cell r="J5201">
            <v>1.7299999999999999E-2</v>
          </cell>
          <cell r="K5201">
            <v>735.65996674999997</v>
          </cell>
          <cell r="L5201">
            <v>0</v>
          </cell>
        </row>
        <row r="5202">
          <cell r="A5202" t="str">
            <v>E3579 (GIF)U/G Conduit,TLN-WHD@plnt</v>
          </cell>
          <cell r="B5202" t="str">
            <v>E3579 (GIF)U/G Conduit,TLN-WHD@plnt-10</v>
          </cell>
          <cell r="C5202" t="str">
            <v>403E</v>
          </cell>
          <cell r="E5202">
            <v>43404</v>
          </cell>
          <cell r="F5202">
            <v>510284.37</v>
          </cell>
          <cell r="G5202">
            <v>1.7299999999999999E-2</v>
          </cell>
          <cell r="H5202">
            <v>735.66</v>
          </cell>
          <cell r="I5202">
            <v>510284.37</v>
          </cell>
          <cell r="J5202">
            <v>1.7299999999999999E-2</v>
          </cell>
          <cell r="K5202">
            <v>735.65996674999997</v>
          </cell>
          <cell r="L5202">
            <v>0</v>
          </cell>
        </row>
        <row r="5203">
          <cell r="A5203" t="str">
            <v>E3579 (GIF)U/G Conduit,TLN-WHD@plnt</v>
          </cell>
          <cell r="B5203" t="str">
            <v>E3579 (GIF)U/G Conduit,TLN-WHD@plnt-11</v>
          </cell>
          <cell r="C5203" t="str">
            <v>403E</v>
          </cell>
          <cell r="E5203">
            <v>43434</v>
          </cell>
          <cell r="F5203">
            <v>510284.37</v>
          </cell>
          <cell r="G5203">
            <v>1.7299999999999999E-2</v>
          </cell>
          <cell r="H5203">
            <v>735.66</v>
          </cell>
          <cell r="I5203">
            <v>510284.37</v>
          </cell>
          <cell r="J5203">
            <v>1.7299999999999999E-2</v>
          </cell>
          <cell r="K5203">
            <v>735.65996674999997</v>
          </cell>
          <cell r="L5203">
            <v>0</v>
          </cell>
        </row>
        <row r="5204">
          <cell r="A5204" t="str">
            <v>E3579 (GIF)U/G Conduit,TLN-WHD@plnt</v>
          </cell>
          <cell r="B5204" t="str">
            <v>E3579 (GIF)U/G Conduit,TLN-WHD@plnt-12</v>
          </cell>
          <cell r="C5204" t="str">
            <v>403E</v>
          </cell>
          <cell r="E5204">
            <v>43465</v>
          </cell>
          <cell r="F5204">
            <v>510284.37</v>
          </cell>
          <cell r="G5204">
            <v>1.7299999999999999E-2</v>
          </cell>
          <cell r="H5204">
            <v>735.66</v>
          </cell>
          <cell r="I5204">
            <v>510284.37</v>
          </cell>
          <cell r="J5204">
            <v>1.7299999999999999E-2</v>
          </cell>
          <cell r="K5204">
            <v>735.65996674999997</v>
          </cell>
          <cell r="L5204">
            <v>0</v>
          </cell>
        </row>
        <row r="5205">
          <cell r="A5205" t="str">
            <v>E3579 (GIF)U/G Conduit,TLN-WHD@plnt Total</v>
          </cell>
          <cell r="C5205" t="str">
            <v>ETSM</v>
          </cell>
          <cell r="E5205" t="str">
            <v>Total</v>
          </cell>
          <cell r="F5205"/>
          <cell r="G5205"/>
          <cell r="H5205">
            <v>8827.92</v>
          </cell>
          <cell r="I5205"/>
          <cell r="J5205">
            <v>0</v>
          </cell>
          <cell r="K5205">
            <v>8827.9196009999978</v>
          </cell>
          <cell r="L5205">
            <v>0</v>
          </cell>
        </row>
        <row r="5206">
          <cell r="A5206" t="str">
            <v>E3587 TSM U/G Conductor/Devices</v>
          </cell>
          <cell r="B5206" t="str">
            <v>E3587 TSM U/G Conductor/Devices-1</v>
          </cell>
          <cell r="C5206" t="str">
            <v>403E</v>
          </cell>
          <cell r="E5206">
            <v>43131</v>
          </cell>
          <cell r="F5206">
            <v>2932873.15</v>
          </cell>
          <cell r="G5206">
            <v>7.4000000000000003E-3</v>
          </cell>
          <cell r="H5206">
            <v>1808.61</v>
          </cell>
          <cell r="I5206">
            <v>2932873.15</v>
          </cell>
          <cell r="J5206">
            <v>7.4000000000000003E-3</v>
          </cell>
          <cell r="K5206">
            <v>1808.6051091666668</v>
          </cell>
          <cell r="L5206">
            <v>0</v>
          </cell>
        </row>
        <row r="5207">
          <cell r="A5207" t="str">
            <v>E3587 TSM U/G Conductor/Devices</v>
          </cell>
          <cell r="B5207" t="str">
            <v>E3587 TSM U/G Conductor/Devices-2</v>
          </cell>
          <cell r="C5207" t="str">
            <v>403E</v>
          </cell>
          <cell r="E5207">
            <v>43159</v>
          </cell>
          <cell r="F5207">
            <v>2932873.15</v>
          </cell>
          <cell r="G5207">
            <v>7.4000000000000003E-3</v>
          </cell>
          <cell r="H5207">
            <v>1808.61</v>
          </cell>
          <cell r="I5207">
            <v>2932873.15</v>
          </cell>
          <cell r="J5207">
            <v>7.4000000000000003E-3</v>
          </cell>
          <cell r="K5207">
            <v>1808.6051091666668</v>
          </cell>
          <cell r="L5207">
            <v>0</v>
          </cell>
        </row>
        <row r="5208">
          <cell r="A5208" t="str">
            <v>E3587 TSM U/G Conductor/Devices</v>
          </cell>
          <cell r="B5208" t="str">
            <v>E3587 TSM U/G Conductor/Devices-3</v>
          </cell>
          <cell r="C5208" t="str">
            <v>403E</v>
          </cell>
          <cell r="E5208">
            <v>43190</v>
          </cell>
          <cell r="F5208">
            <v>2932873.15</v>
          </cell>
          <cell r="G5208">
            <v>7.4000000000000003E-3</v>
          </cell>
          <cell r="H5208">
            <v>1808.61</v>
          </cell>
          <cell r="I5208">
            <v>2932873.15</v>
          </cell>
          <cell r="J5208">
            <v>7.4000000000000003E-3</v>
          </cell>
          <cell r="K5208">
            <v>1808.6051091666668</v>
          </cell>
          <cell r="L5208">
            <v>0</v>
          </cell>
        </row>
        <row r="5209">
          <cell r="A5209" t="str">
            <v>E3587 TSM U/G Conductor/Devices</v>
          </cell>
          <cell r="B5209" t="str">
            <v>E3587 TSM U/G Conductor/Devices-4</v>
          </cell>
          <cell r="C5209" t="str">
            <v>403E</v>
          </cell>
          <cell r="E5209">
            <v>43220</v>
          </cell>
          <cell r="F5209">
            <v>2932873.15</v>
          </cell>
          <cell r="G5209">
            <v>7.4000000000000003E-3</v>
          </cell>
          <cell r="H5209">
            <v>1808.61</v>
          </cell>
          <cell r="I5209">
            <v>2932873.15</v>
          </cell>
          <cell r="J5209">
            <v>7.4000000000000003E-3</v>
          </cell>
          <cell r="K5209">
            <v>1808.6051091666668</v>
          </cell>
          <cell r="L5209">
            <v>0</v>
          </cell>
        </row>
        <row r="5210">
          <cell r="A5210" t="str">
            <v>E3587 TSM U/G Conductor/Devices</v>
          </cell>
          <cell r="B5210" t="str">
            <v>E3587 TSM U/G Conductor/Devices-5</v>
          </cell>
          <cell r="C5210" t="str">
            <v>403E</v>
          </cell>
          <cell r="E5210">
            <v>43251</v>
          </cell>
          <cell r="F5210">
            <v>2932873.15</v>
          </cell>
          <cell r="G5210">
            <v>7.4000000000000003E-3</v>
          </cell>
          <cell r="H5210">
            <v>1808.61</v>
          </cell>
          <cell r="I5210">
            <v>2932873.15</v>
          </cell>
          <cell r="J5210">
            <v>7.4000000000000003E-3</v>
          </cell>
          <cell r="K5210">
            <v>1808.6051091666668</v>
          </cell>
          <cell r="L5210">
            <v>0</v>
          </cell>
        </row>
        <row r="5211">
          <cell r="A5211" t="str">
            <v>E3587 TSM U/G Conductor/Devices</v>
          </cell>
          <cell r="B5211" t="str">
            <v>E3587 TSM U/G Conductor/Devices-6</v>
          </cell>
          <cell r="C5211" t="str">
            <v>403E</v>
          </cell>
          <cell r="E5211">
            <v>43281</v>
          </cell>
          <cell r="F5211">
            <v>2932873.15</v>
          </cell>
          <cell r="G5211">
            <v>7.4000000000000003E-3</v>
          </cell>
          <cell r="H5211">
            <v>1808.61</v>
          </cell>
          <cell r="I5211">
            <v>2932873.15</v>
          </cell>
          <cell r="J5211">
            <v>7.4000000000000003E-3</v>
          </cell>
          <cell r="K5211">
            <v>1808.6051091666668</v>
          </cell>
          <cell r="L5211">
            <v>0</v>
          </cell>
        </row>
        <row r="5212">
          <cell r="A5212" t="str">
            <v>E3587 TSM U/G Conductor/Devices</v>
          </cell>
          <cell r="B5212" t="str">
            <v>E3587 TSM U/G Conductor/Devices-7</v>
          </cell>
          <cell r="C5212" t="str">
            <v>403E</v>
          </cell>
          <cell r="E5212">
            <v>43312</v>
          </cell>
          <cell r="F5212">
            <v>2932873.15</v>
          </cell>
          <cell r="G5212">
            <v>7.4000000000000003E-3</v>
          </cell>
          <cell r="H5212">
            <v>1808.61</v>
          </cell>
          <cell r="I5212">
            <v>2932873.15</v>
          </cell>
          <cell r="J5212">
            <v>7.4000000000000003E-3</v>
          </cell>
          <cell r="K5212">
            <v>1808.6051091666668</v>
          </cell>
          <cell r="L5212">
            <v>0</v>
          </cell>
        </row>
        <row r="5213">
          <cell r="A5213" t="str">
            <v>E3587 TSM U/G Conductor/Devices</v>
          </cell>
          <cell r="B5213" t="str">
            <v>E3587 TSM U/G Conductor/Devices-8</v>
          </cell>
          <cell r="C5213" t="str">
            <v>403E</v>
          </cell>
          <cell r="E5213">
            <v>43343</v>
          </cell>
          <cell r="F5213">
            <v>2932873.15</v>
          </cell>
          <cell r="G5213">
            <v>7.4000000000000003E-3</v>
          </cell>
          <cell r="H5213">
            <v>1808.61</v>
          </cell>
          <cell r="I5213">
            <v>2932873.15</v>
          </cell>
          <cell r="J5213">
            <v>7.4000000000000003E-3</v>
          </cell>
          <cell r="K5213">
            <v>1808.6051091666668</v>
          </cell>
          <cell r="L5213">
            <v>0</v>
          </cell>
        </row>
        <row r="5214">
          <cell r="A5214" t="str">
            <v>E3587 TSM U/G Conductor/Devices</v>
          </cell>
          <cell r="B5214" t="str">
            <v>E3587 TSM U/G Conductor/Devices-9</v>
          </cell>
          <cell r="C5214" t="str">
            <v>403E</v>
          </cell>
          <cell r="E5214">
            <v>43373</v>
          </cell>
          <cell r="F5214">
            <v>2932873.15</v>
          </cell>
          <cell r="G5214">
            <v>7.4000000000000003E-3</v>
          </cell>
          <cell r="H5214">
            <v>1808.61</v>
          </cell>
          <cell r="I5214">
            <v>2932873.15</v>
          </cell>
          <cell r="J5214">
            <v>7.4000000000000003E-3</v>
          </cell>
          <cell r="K5214">
            <v>1808.6051091666668</v>
          </cell>
          <cell r="L5214">
            <v>0</v>
          </cell>
        </row>
        <row r="5215">
          <cell r="A5215" t="str">
            <v>E3587 TSM U/G Conductor/Devices</v>
          </cell>
          <cell r="B5215" t="str">
            <v>E3587 TSM U/G Conductor/Devices-10</v>
          </cell>
          <cell r="C5215" t="str">
            <v>403E</v>
          </cell>
          <cell r="E5215">
            <v>43404</v>
          </cell>
          <cell r="F5215">
            <v>2932873.15</v>
          </cell>
          <cell r="G5215">
            <v>7.4000000000000003E-3</v>
          </cell>
          <cell r="H5215">
            <v>1808.61</v>
          </cell>
          <cell r="I5215">
            <v>2932873.15</v>
          </cell>
          <cell r="J5215">
            <v>7.4000000000000003E-3</v>
          </cell>
          <cell r="K5215">
            <v>1808.6051091666668</v>
          </cell>
          <cell r="L5215">
            <v>0</v>
          </cell>
        </row>
        <row r="5216">
          <cell r="A5216" t="str">
            <v>E3587 TSM U/G Conductor/Devices</v>
          </cell>
          <cell r="B5216" t="str">
            <v>E3587 TSM U/G Conductor/Devices-11</v>
          </cell>
          <cell r="C5216" t="str">
            <v>403E</v>
          </cell>
          <cell r="E5216">
            <v>43434</v>
          </cell>
          <cell r="F5216">
            <v>2932873.15</v>
          </cell>
          <cell r="G5216">
            <v>7.4000000000000003E-3</v>
          </cell>
          <cell r="H5216">
            <v>1808.61</v>
          </cell>
          <cell r="I5216">
            <v>2932873.15</v>
          </cell>
          <cell r="J5216">
            <v>7.4000000000000003E-3</v>
          </cell>
          <cell r="K5216">
            <v>1808.6051091666668</v>
          </cell>
          <cell r="L5216">
            <v>0</v>
          </cell>
        </row>
        <row r="5217">
          <cell r="A5217" t="str">
            <v>E3587 TSM U/G Conductor/Devices</v>
          </cell>
          <cell r="B5217" t="str">
            <v>E3587 TSM U/G Conductor/Devices-12</v>
          </cell>
          <cell r="C5217" t="str">
            <v>403E</v>
          </cell>
          <cell r="E5217">
            <v>43465</v>
          </cell>
          <cell r="F5217">
            <v>2932873.15</v>
          </cell>
          <cell r="G5217">
            <v>7.4000000000000003E-3</v>
          </cell>
          <cell r="H5217">
            <v>1808.61</v>
          </cell>
          <cell r="I5217">
            <v>2932873.15</v>
          </cell>
          <cell r="J5217">
            <v>7.4000000000000003E-3</v>
          </cell>
          <cell r="K5217">
            <v>1808.6051091666668</v>
          </cell>
          <cell r="L5217">
            <v>0</v>
          </cell>
        </row>
        <row r="5218">
          <cell r="A5218" t="str">
            <v>E3587 TSM U/G Conductor/Devices Total</v>
          </cell>
          <cell r="C5218" t="str">
            <v>ETSM</v>
          </cell>
          <cell r="E5218" t="str">
            <v>Total</v>
          </cell>
          <cell r="F5218"/>
          <cell r="G5218"/>
          <cell r="H5218">
            <v>21703.320000000003</v>
          </cell>
          <cell r="I5218"/>
          <cell r="J5218">
            <v>0</v>
          </cell>
          <cell r="K5218">
            <v>21703.261310000002</v>
          </cell>
          <cell r="L5218">
            <v>-0.06</v>
          </cell>
        </row>
        <row r="5219">
          <cell r="A5219" t="str">
            <v>E3589 (GIF) U/G Cond, Fred 1/APC</v>
          </cell>
          <cell r="B5219" t="str">
            <v>E3589 (GIF) U/G Cond, Fred 1/APC-1</v>
          </cell>
          <cell r="C5219" t="str">
            <v>403E</v>
          </cell>
          <cell r="E5219">
            <v>43131</v>
          </cell>
          <cell r="F5219">
            <v>3475100.76</v>
          </cell>
          <cell r="G5219">
            <v>1.55E-2</v>
          </cell>
          <cell r="H5219">
            <v>4488.67</v>
          </cell>
          <cell r="I5219">
            <v>3475100.76</v>
          </cell>
          <cell r="J5219">
            <v>1.55E-2</v>
          </cell>
          <cell r="K5219">
            <v>4488.6718149999997</v>
          </cell>
          <cell r="L5219">
            <v>0</v>
          </cell>
        </row>
        <row r="5220">
          <cell r="A5220" t="str">
            <v>E3589 (GIF) U/G Cond, Fred 1/APC</v>
          </cell>
          <cell r="B5220" t="str">
            <v>E3589 (GIF) U/G Cond, Fred 1/APC-2</v>
          </cell>
          <cell r="C5220" t="str">
            <v>403E</v>
          </cell>
          <cell r="E5220">
            <v>43159</v>
          </cell>
          <cell r="F5220">
            <v>3475100.76</v>
          </cell>
          <cell r="G5220">
            <v>1.55E-2</v>
          </cell>
          <cell r="H5220">
            <v>4488.67</v>
          </cell>
          <cell r="I5220">
            <v>3475100.76</v>
          </cell>
          <cell r="J5220">
            <v>1.55E-2</v>
          </cell>
          <cell r="K5220">
            <v>4488.6718149999997</v>
          </cell>
          <cell r="L5220">
            <v>0</v>
          </cell>
        </row>
        <row r="5221">
          <cell r="A5221" t="str">
            <v>E3589 (GIF) U/G Cond, Fred 1/APC</v>
          </cell>
          <cell r="B5221" t="str">
            <v>E3589 (GIF) U/G Cond, Fred 1/APC-3</v>
          </cell>
          <cell r="C5221" t="str">
            <v>403E</v>
          </cell>
          <cell r="E5221">
            <v>43190</v>
          </cell>
          <cell r="F5221">
            <v>3475100.76</v>
          </cell>
          <cell r="G5221">
            <v>1.55E-2</v>
          </cell>
          <cell r="H5221">
            <v>4488.67</v>
          </cell>
          <cell r="I5221">
            <v>3475100.76</v>
          </cell>
          <cell r="J5221">
            <v>1.55E-2</v>
          </cell>
          <cell r="K5221">
            <v>4488.6718149999997</v>
          </cell>
          <cell r="L5221">
            <v>0</v>
          </cell>
        </row>
        <row r="5222">
          <cell r="A5222" t="str">
            <v>E3589 (GIF) U/G Cond, Fred 1/APC</v>
          </cell>
          <cell r="B5222" t="str">
            <v>E3589 (GIF) U/G Cond, Fred 1/APC-4</v>
          </cell>
          <cell r="C5222" t="str">
            <v>403E</v>
          </cell>
          <cell r="E5222">
            <v>43220</v>
          </cell>
          <cell r="F5222">
            <v>3475100.76</v>
          </cell>
          <cell r="G5222">
            <v>1.55E-2</v>
          </cell>
          <cell r="H5222">
            <v>4488.67</v>
          </cell>
          <cell r="I5222">
            <v>3475100.76</v>
          </cell>
          <cell r="J5222">
            <v>1.55E-2</v>
          </cell>
          <cell r="K5222">
            <v>4488.6718149999997</v>
          </cell>
          <cell r="L5222">
            <v>0</v>
          </cell>
        </row>
        <row r="5223">
          <cell r="A5223" t="str">
            <v>E3589 (GIF) U/G Cond, Fred 1/APC</v>
          </cell>
          <cell r="B5223" t="str">
            <v>E3589 (GIF) U/G Cond, Fred 1/APC-5</v>
          </cell>
          <cell r="C5223" t="str">
            <v>403E</v>
          </cell>
          <cell r="E5223">
            <v>43251</v>
          </cell>
          <cell r="F5223">
            <v>3475100.76</v>
          </cell>
          <cell r="G5223">
            <v>1.55E-2</v>
          </cell>
          <cell r="H5223">
            <v>4488.67</v>
          </cell>
          <cell r="I5223">
            <v>3475100.76</v>
          </cell>
          <cell r="J5223">
            <v>1.55E-2</v>
          </cell>
          <cell r="K5223">
            <v>4488.6718149999997</v>
          </cell>
          <cell r="L5223">
            <v>0</v>
          </cell>
        </row>
        <row r="5224">
          <cell r="A5224" t="str">
            <v>E3589 (GIF) U/G Cond, Fred 1/APC</v>
          </cell>
          <cell r="B5224" t="str">
            <v>E3589 (GIF) U/G Cond, Fred 1/APC-6</v>
          </cell>
          <cell r="C5224" t="str">
            <v>403E</v>
          </cell>
          <cell r="E5224">
            <v>43281</v>
          </cell>
          <cell r="F5224">
            <v>3475100.76</v>
          </cell>
          <cell r="G5224">
            <v>1.55E-2</v>
          </cell>
          <cell r="H5224">
            <v>4488.67</v>
          </cell>
          <cell r="I5224">
            <v>3475100.76</v>
          </cell>
          <cell r="J5224">
            <v>1.55E-2</v>
          </cell>
          <cell r="K5224">
            <v>4488.6718149999997</v>
          </cell>
          <cell r="L5224">
            <v>0</v>
          </cell>
        </row>
        <row r="5225">
          <cell r="A5225" t="str">
            <v>E3589 (GIF) U/G Cond, Fred 1/APC</v>
          </cell>
          <cell r="B5225" t="str">
            <v>E3589 (GIF) U/G Cond, Fred 1/APC-7</v>
          </cell>
          <cell r="C5225" t="str">
            <v>403E</v>
          </cell>
          <cell r="E5225">
            <v>43312</v>
          </cell>
          <cell r="F5225">
            <v>3475100.76</v>
          </cell>
          <cell r="G5225">
            <v>1.55E-2</v>
          </cell>
          <cell r="H5225">
            <v>4488.67</v>
          </cell>
          <cell r="I5225">
            <v>3475100.76</v>
          </cell>
          <cell r="J5225">
            <v>1.55E-2</v>
          </cell>
          <cell r="K5225">
            <v>4488.6718149999997</v>
          </cell>
          <cell r="L5225">
            <v>0</v>
          </cell>
        </row>
        <row r="5226">
          <cell r="A5226" t="str">
            <v>E3589 (GIF) U/G Cond, Fred 1/APC</v>
          </cell>
          <cell r="B5226" t="str">
            <v>E3589 (GIF) U/G Cond, Fred 1/APC-8</v>
          </cell>
          <cell r="C5226" t="str">
            <v>403E</v>
          </cell>
          <cell r="E5226">
            <v>43343</v>
          </cell>
          <cell r="F5226">
            <v>3475100.76</v>
          </cell>
          <cell r="G5226">
            <v>1.55E-2</v>
          </cell>
          <cell r="H5226">
            <v>4488.67</v>
          </cell>
          <cell r="I5226">
            <v>3475100.76</v>
          </cell>
          <cell r="J5226">
            <v>1.55E-2</v>
          </cell>
          <cell r="K5226">
            <v>4488.6718149999997</v>
          </cell>
          <cell r="L5226">
            <v>0</v>
          </cell>
        </row>
        <row r="5227">
          <cell r="A5227" t="str">
            <v>E3589 (GIF) U/G Cond, Fred 1/APC</v>
          </cell>
          <cell r="B5227" t="str">
            <v>E3589 (GIF) U/G Cond, Fred 1/APC-9</v>
          </cell>
          <cell r="C5227" t="str">
            <v>403E</v>
          </cell>
          <cell r="E5227">
            <v>43373</v>
          </cell>
          <cell r="F5227">
            <v>3475100.76</v>
          </cell>
          <cell r="G5227">
            <v>1.55E-2</v>
          </cell>
          <cell r="H5227">
            <v>4488.67</v>
          </cell>
          <cell r="I5227">
            <v>3475100.76</v>
          </cell>
          <cell r="J5227">
            <v>1.55E-2</v>
          </cell>
          <cell r="K5227">
            <v>4488.6718149999997</v>
          </cell>
          <cell r="L5227">
            <v>0</v>
          </cell>
        </row>
        <row r="5228">
          <cell r="A5228" t="str">
            <v>E3589 (GIF) U/G Cond, Fred 1/APC</v>
          </cell>
          <cell r="B5228" t="str">
            <v>E3589 (GIF) U/G Cond, Fred 1/APC-10</v>
          </cell>
          <cell r="C5228" t="str">
            <v>403E</v>
          </cell>
          <cell r="E5228">
            <v>43404</v>
          </cell>
          <cell r="F5228">
            <v>3475100.76</v>
          </cell>
          <cell r="G5228">
            <v>1.55E-2</v>
          </cell>
          <cell r="H5228">
            <v>4488.67</v>
          </cell>
          <cell r="I5228">
            <v>3475100.76</v>
          </cell>
          <cell r="J5228">
            <v>1.55E-2</v>
          </cell>
          <cell r="K5228">
            <v>4488.6718149999997</v>
          </cell>
          <cell r="L5228">
            <v>0</v>
          </cell>
        </row>
        <row r="5229">
          <cell r="A5229" t="str">
            <v>E3589 (GIF) U/G Cond, Fred 1/APC</v>
          </cell>
          <cell r="B5229" t="str">
            <v>E3589 (GIF) U/G Cond, Fred 1/APC-11</v>
          </cell>
          <cell r="C5229" t="str">
            <v>403E</v>
          </cell>
          <cell r="E5229">
            <v>43434</v>
          </cell>
          <cell r="F5229">
            <v>3475100.76</v>
          </cell>
          <cell r="G5229">
            <v>1.55E-2</v>
          </cell>
          <cell r="H5229">
            <v>4488.67</v>
          </cell>
          <cell r="I5229">
            <v>3475100.76</v>
          </cell>
          <cell r="J5229">
            <v>1.55E-2</v>
          </cell>
          <cell r="K5229">
            <v>4488.6718149999997</v>
          </cell>
          <cell r="L5229">
            <v>0</v>
          </cell>
        </row>
        <row r="5230">
          <cell r="A5230" t="str">
            <v>E3589 (GIF) U/G Cond, Fred 1/APC</v>
          </cell>
          <cell r="B5230" t="str">
            <v>E3589 (GIF) U/G Cond, Fred 1/APC-12</v>
          </cell>
          <cell r="C5230" t="str">
            <v>403E</v>
          </cell>
          <cell r="E5230">
            <v>43465</v>
          </cell>
          <cell r="F5230">
            <v>3475100.76</v>
          </cell>
          <cell r="G5230">
            <v>1.55E-2</v>
          </cell>
          <cell r="H5230">
            <v>4488.67</v>
          </cell>
          <cell r="I5230">
            <v>3475100.76</v>
          </cell>
          <cell r="J5230">
            <v>1.55E-2</v>
          </cell>
          <cell r="K5230">
            <v>4488.6718149999997</v>
          </cell>
          <cell r="L5230">
            <v>0</v>
          </cell>
        </row>
        <row r="5231">
          <cell r="A5231" t="str">
            <v>E3589 (GIF) U/G Cond, Fred 1/APC Total</v>
          </cell>
          <cell r="C5231" t="str">
            <v>ETSM</v>
          </cell>
          <cell r="E5231" t="str">
            <v>Total</v>
          </cell>
          <cell r="F5231"/>
          <cell r="G5231"/>
          <cell r="H5231">
            <v>53864.039999999986</v>
          </cell>
          <cell r="I5231"/>
          <cell r="J5231">
            <v>0</v>
          </cell>
          <cell r="K5231">
            <v>53864.061780000011</v>
          </cell>
          <cell r="L5231">
            <v>0.02</v>
          </cell>
        </row>
        <row r="5232">
          <cell r="A5232" t="str">
            <v>E3589 (GIF) UG Conductor, LSR</v>
          </cell>
          <cell r="B5232" t="str">
            <v>E3589 (GIF) UG Conductor, LSR-1</v>
          </cell>
          <cell r="C5232" t="str">
            <v>403E</v>
          </cell>
          <cell r="E5232">
            <v>43131</v>
          </cell>
          <cell r="F5232">
            <v>22545729.120000001</v>
          </cell>
          <cell r="G5232">
            <v>1.55E-2</v>
          </cell>
          <cell r="H5232">
            <v>29121.57</v>
          </cell>
          <cell r="I5232">
            <v>22545729.120000001</v>
          </cell>
          <cell r="J5232">
            <v>1.55E-2</v>
          </cell>
          <cell r="K5232">
            <v>29121.566780000005</v>
          </cell>
          <cell r="L5232">
            <v>0</v>
          </cell>
        </row>
        <row r="5233">
          <cell r="A5233" t="str">
            <v>E3589 (GIF) UG Conductor, LSR</v>
          </cell>
          <cell r="B5233" t="str">
            <v>E3589 (GIF) UG Conductor, LSR-2</v>
          </cell>
          <cell r="C5233" t="str">
            <v>403E</v>
          </cell>
          <cell r="E5233">
            <v>43159</v>
          </cell>
          <cell r="F5233">
            <v>22545729.120000001</v>
          </cell>
          <cell r="G5233">
            <v>1.55E-2</v>
          </cell>
          <cell r="H5233">
            <v>29121.57</v>
          </cell>
          <cell r="I5233">
            <v>22545729.120000001</v>
          </cell>
          <cell r="J5233">
            <v>1.55E-2</v>
          </cell>
          <cell r="K5233">
            <v>29121.566780000005</v>
          </cell>
          <cell r="L5233">
            <v>0</v>
          </cell>
        </row>
        <row r="5234">
          <cell r="A5234" t="str">
            <v>E3589 (GIF) UG Conductor, LSR</v>
          </cell>
          <cell r="B5234" t="str">
            <v>E3589 (GIF) UG Conductor, LSR-3</v>
          </cell>
          <cell r="C5234" t="str">
            <v>403E</v>
          </cell>
          <cell r="E5234">
            <v>43190</v>
          </cell>
          <cell r="F5234">
            <v>22545729.120000001</v>
          </cell>
          <cell r="G5234">
            <v>1.55E-2</v>
          </cell>
          <cell r="H5234">
            <v>29121.57</v>
          </cell>
          <cell r="I5234">
            <v>22545729.120000001</v>
          </cell>
          <cell r="J5234">
            <v>1.55E-2</v>
          </cell>
          <cell r="K5234">
            <v>29121.566780000005</v>
          </cell>
          <cell r="L5234">
            <v>0</v>
          </cell>
        </row>
        <row r="5235">
          <cell r="A5235" t="str">
            <v>E3589 (GIF) UG Conductor, LSR</v>
          </cell>
          <cell r="B5235" t="str">
            <v>E3589 (GIF) UG Conductor, LSR-4</v>
          </cell>
          <cell r="C5235" t="str">
            <v>403E</v>
          </cell>
          <cell r="E5235">
            <v>43220</v>
          </cell>
          <cell r="F5235">
            <v>22545729.120000001</v>
          </cell>
          <cell r="G5235">
            <v>1.55E-2</v>
          </cell>
          <cell r="H5235">
            <v>29121.57</v>
          </cell>
          <cell r="I5235">
            <v>22545729.120000001</v>
          </cell>
          <cell r="J5235">
            <v>1.55E-2</v>
          </cell>
          <cell r="K5235">
            <v>29121.566780000005</v>
          </cell>
          <cell r="L5235">
            <v>0</v>
          </cell>
        </row>
        <row r="5236">
          <cell r="A5236" t="str">
            <v>E3589 (GIF) UG Conductor, LSR</v>
          </cell>
          <cell r="B5236" t="str">
            <v>E3589 (GIF) UG Conductor, LSR-5</v>
          </cell>
          <cell r="C5236" t="str">
            <v>403E</v>
          </cell>
          <cell r="E5236">
            <v>43251</v>
          </cell>
          <cell r="F5236">
            <v>22545729.120000001</v>
          </cell>
          <cell r="G5236">
            <v>1.55E-2</v>
          </cell>
          <cell r="H5236">
            <v>29121.57</v>
          </cell>
          <cell r="I5236">
            <v>22545729.120000001</v>
          </cell>
          <cell r="J5236">
            <v>1.55E-2</v>
          </cell>
          <cell r="K5236">
            <v>29121.566780000005</v>
          </cell>
          <cell r="L5236">
            <v>0</v>
          </cell>
        </row>
        <row r="5237">
          <cell r="A5237" t="str">
            <v>E3589 (GIF) UG Conductor, LSR</v>
          </cell>
          <cell r="B5237" t="str">
            <v>E3589 (GIF) UG Conductor, LSR-6</v>
          </cell>
          <cell r="C5237" t="str">
            <v>403E</v>
          </cell>
          <cell r="E5237">
            <v>43281</v>
          </cell>
          <cell r="F5237">
            <v>22545729.120000001</v>
          </cell>
          <cell r="G5237">
            <v>1.55E-2</v>
          </cell>
          <cell r="H5237">
            <v>29121.57</v>
          </cell>
          <cell r="I5237">
            <v>22545729.120000001</v>
          </cell>
          <cell r="J5237">
            <v>1.55E-2</v>
          </cell>
          <cell r="K5237">
            <v>29121.566780000005</v>
          </cell>
          <cell r="L5237">
            <v>0</v>
          </cell>
        </row>
        <row r="5238">
          <cell r="A5238" t="str">
            <v>E3589 (GIF) UG Conductor, LSR</v>
          </cell>
          <cell r="B5238" t="str">
            <v>E3589 (GIF) UG Conductor, LSR-7</v>
          </cell>
          <cell r="C5238" t="str">
            <v>403E</v>
          </cell>
          <cell r="E5238">
            <v>43312</v>
          </cell>
          <cell r="F5238">
            <v>22545729.120000001</v>
          </cell>
          <cell r="G5238">
            <v>1.55E-2</v>
          </cell>
          <cell r="H5238">
            <v>29121.57</v>
          </cell>
          <cell r="I5238">
            <v>22545729.120000001</v>
          </cell>
          <cell r="J5238">
            <v>1.55E-2</v>
          </cell>
          <cell r="K5238">
            <v>29121.566780000005</v>
          </cell>
          <cell r="L5238">
            <v>0</v>
          </cell>
        </row>
        <row r="5239">
          <cell r="A5239" t="str">
            <v>E3589 (GIF) UG Conductor, LSR</v>
          </cell>
          <cell r="B5239" t="str">
            <v>E3589 (GIF) UG Conductor, LSR-8</v>
          </cell>
          <cell r="C5239" t="str">
            <v>403E</v>
          </cell>
          <cell r="E5239">
            <v>43343</v>
          </cell>
          <cell r="F5239">
            <v>22545729.120000001</v>
          </cell>
          <cell r="G5239">
            <v>1.55E-2</v>
          </cell>
          <cell r="H5239">
            <v>29121.57</v>
          </cell>
          <cell r="I5239">
            <v>22545729.120000001</v>
          </cell>
          <cell r="J5239">
            <v>1.55E-2</v>
          </cell>
          <cell r="K5239">
            <v>29121.566780000005</v>
          </cell>
          <cell r="L5239">
            <v>0</v>
          </cell>
        </row>
        <row r="5240">
          <cell r="A5240" t="str">
            <v>E3589 (GIF) UG Conductor, LSR</v>
          </cell>
          <cell r="B5240" t="str">
            <v>E3589 (GIF) UG Conductor, LSR-9</v>
          </cell>
          <cell r="C5240" t="str">
            <v>403E</v>
          </cell>
          <cell r="E5240">
            <v>43373</v>
          </cell>
          <cell r="F5240">
            <v>22545729.120000001</v>
          </cell>
          <cell r="G5240">
            <v>1.55E-2</v>
          </cell>
          <cell r="H5240">
            <v>29121.57</v>
          </cell>
          <cell r="I5240">
            <v>22545729.120000001</v>
          </cell>
          <cell r="J5240">
            <v>1.55E-2</v>
          </cell>
          <cell r="K5240">
            <v>29121.566780000005</v>
          </cell>
          <cell r="L5240">
            <v>0</v>
          </cell>
        </row>
        <row r="5241">
          <cell r="A5241" t="str">
            <v>E3589 (GIF) UG Conductor, LSR</v>
          </cell>
          <cell r="B5241" t="str">
            <v>E3589 (GIF) UG Conductor, LSR-10</v>
          </cell>
          <cell r="C5241" t="str">
            <v>403E</v>
          </cell>
          <cell r="E5241">
            <v>43404</v>
          </cell>
          <cell r="F5241">
            <v>22545729.120000001</v>
          </cell>
          <cell r="G5241">
            <v>1.55E-2</v>
          </cell>
          <cell r="H5241">
            <v>29121.57</v>
          </cell>
          <cell r="I5241">
            <v>22545729.120000001</v>
          </cell>
          <cell r="J5241">
            <v>1.55E-2</v>
          </cell>
          <cell r="K5241">
            <v>29121.566780000005</v>
          </cell>
          <cell r="L5241">
            <v>0</v>
          </cell>
        </row>
        <row r="5242">
          <cell r="A5242" t="str">
            <v>E3589 (GIF) UG Conductor, LSR</v>
          </cell>
          <cell r="B5242" t="str">
            <v>E3589 (GIF) UG Conductor, LSR-11</v>
          </cell>
          <cell r="C5242" t="str">
            <v>403E</v>
          </cell>
          <cell r="E5242">
            <v>43434</v>
          </cell>
          <cell r="F5242">
            <v>22545729.120000001</v>
          </cell>
          <cell r="G5242">
            <v>1.55E-2</v>
          </cell>
          <cell r="H5242">
            <v>29121.57</v>
          </cell>
          <cell r="I5242">
            <v>22545729.120000001</v>
          </cell>
          <cell r="J5242">
            <v>1.55E-2</v>
          </cell>
          <cell r="K5242">
            <v>29121.566780000005</v>
          </cell>
          <cell r="L5242">
            <v>0</v>
          </cell>
        </row>
        <row r="5243">
          <cell r="A5243" t="str">
            <v>E3589 (GIF) UG Conductor, LSR</v>
          </cell>
          <cell r="B5243" t="str">
            <v>E3589 (GIF) UG Conductor, LSR-12</v>
          </cell>
          <cell r="C5243" t="str">
            <v>403E</v>
          </cell>
          <cell r="E5243">
            <v>43465</v>
          </cell>
          <cell r="F5243">
            <v>22545729.120000001</v>
          </cell>
          <cell r="G5243">
            <v>1.55E-2</v>
          </cell>
          <cell r="H5243">
            <v>29121.57</v>
          </cell>
          <cell r="I5243">
            <v>22545729.120000001</v>
          </cell>
          <cell r="J5243">
            <v>1.55E-2</v>
          </cell>
          <cell r="K5243">
            <v>29121.566780000005</v>
          </cell>
          <cell r="L5243">
            <v>0</v>
          </cell>
        </row>
        <row r="5244">
          <cell r="A5244" t="str">
            <v>E3589 (GIF) UG Conductor, LSR Total</v>
          </cell>
          <cell r="C5244" t="str">
            <v>ETSM</v>
          </cell>
          <cell r="E5244" t="str">
            <v>Total</v>
          </cell>
          <cell r="F5244"/>
          <cell r="G5244"/>
          <cell r="H5244">
            <v>349458.84</v>
          </cell>
          <cell r="I5244"/>
          <cell r="J5244">
            <v>0</v>
          </cell>
          <cell r="K5244">
            <v>349458.80135999998</v>
          </cell>
          <cell r="L5244">
            <v>-0.04</v>
          </cell>
        </row>
        <row r="5245">
          <cell r="A5245" t="str">
            <v>E3589 (GIF)U/G Cond,TLN-HPK@plt</v>
          </cell>
          <cell r="B5245" t="str">
            <v>E3589 (GIF)U/G Cond,TLN-HPK@plt-1</v>
          </cell>
          <cell r="C5245" t="str">
            <v>403E</v>
          </cell>
          <cell r="E5245">
            <v>43131</v>
          </cell>
          <cell r="F5245">
            <v>3836675.65</v>
          </cell>
          <cell r="G5245">
            <v>1.55E-2</v>
          </cell>
          <cell r="H5245">
            <v>4955.71</v>
          </cell>
          <cell r="I5245">
            <v>3836675.65</v>
          </cell>
          <cell r="J5245">
            <v>1.55E-2</v>
          </cell>
          <cell r="K5245">
            <v>4955.7060479166666</v>
          </cell>
          <cell r="L5245">
            <v>0</v>
          </cell>
        </row>
        <row r="5246">
          <cell r="A5246" t="str">
            <v>E3589 (GIF)U/G Cond,TLN-HPK@plt</v>
          </cell>
          <cell r="B5246" t="str">
            <v>E3589 (GIF)U/G Cond,TLN-HPK@plt-2</v>
          </cell>
          <cell r="C5246" t="str">
            <v>403E</v>
          </cell>
          <cell r="E5246">
            <v>43159</v>
          </cell>
          <cell r="F5246">
            <v>3836675.65</v>
          </cell>
          <cell r="G5246">
            <v>1.55E-2</v>
          </cell>
          <cell r="H5246">
            <v>4955.71</v>
          </cell>
          <cell r="I5246">
            <v>3836675.65</v>
          </cell>
          <cell r="J5246">
            <v>1.55E-2</v>
          </cell>
          <cell r="K5246">
            <v>4955.7060479166666</v>
          </cell>
          <cell r="L5246">
            <v>0</v>
          </cell>
        </row>
        <row r="5247">
          <cell r="A5247" t="str">
            <v>E3589 (GIF)U/G Cond,TLN-HPK@plt</v>
          </cell>
          <cell r="B5247" t="str">
            <v>E3589 (GIF)U/G Cond,TLN-HPK@plt-3</v>
          </cell>
          <cell r="C5247" t="str">
            <v>403E</v>
          </cell>
          <cell r="E5247">
            <v>43190</v>
          </cell>
          <cell r="F5247">
            <v>3836675.65</v>
          </cell>
          <cell r="G5247">
            <v>1.55E-2</v>
          </cell>
          <cell r="H5247">
            <v>4955.71</v>
          </cell>
          <cell r="I5247">
            <v>3836675.65</v>
          </cell>
          <cell r="J5247">
            <v>1.55E-2</v>
          </cell>
          <cell r="K5247">
            <v>4955.7060479166666</v>
          </cell>
          <cell r="L5247">
            <v>0</v>
          </cell>
        </row>
        <row r="5248">
          <cell r="A5248" t="str">
            <v>E3589 (GIF)U/G Cond,TLN-HPK@plt</v>
          </cell>
          <cell r="B5248" t="str">
            <v>E3589 (GIF)U/G Cond,TLN-HPK@plt-4</v>
          </cell>
          <cell r="C5248" t="str">
            <v>403E</v>
          </cell>
          <cell r="E5248">
            <v>43220</v>
          </cell>
          <cell r="F5248">
            <v>3836675.65</v>
          </cell>
          <cell r="G5248">
            <v>1.55E-2</v>
          </cell>
          <cell r="H5248">
            <v>4955.71</v>
          </cell>
          <cell r="I5248">
            <v>3836675.65</v>
          </cell>
          <cell r="J5248">
            <v>1.55E-2</v>
          </cell>
          <cell r="K5248">
            <v>4955.7060479166666</v>
          </cell>
          <cell r="L5248">
            <v>0</v>
          </cell>
        </row>
        <row r="5249">
          <cell r="A5249" t="str">
            <v>E3589 (GIF)U/G Cond,TLN-HPK@plt</v>
          </cell>
          <cell r="B5249" t="str">
            <v>E3589 (GIF)U/G Cond,TLN-HPK@plt-5</v>
          </cell>
          <cell r="C5249" t="str">
            <v>403E</v>
          </cell>
          <cell r="E5249">
            <v>43251</v>
          </cell>
          <cell r="F5249">
            <v>3836675.65</v>
          </cell>
          <cell r="G5249">
            <v>1.55E-2</v>
          </cell>
          <cell r="H5249">
            <v>4955.71</v>
          </cell>
          <cell r="I5249">
            <v>3836675.65</v>
          </cell>
          <cell r="J5249">
            <v>1.55E-2</v>
          </cell>
          <cell r="K5249">
            <v>4955.7060479166666</v>
          </cell>
          <cell r="L5249">
            <v>0</v>
          </cell>
        </row>
        <row r="5250">
          <cell r="A5250" t="str">
            <v>E3589 (GIF)U/G Cond,TLN-HPK@plt</v>
          </cell>
          <cell r="B5250" t="str">
            <v>E3589 (GIF)U/G Cond,TLN-HPK@plt-6</v>
          </cell>
          <cell r="C5250" t="str">
            <v>403E</v>
          </cell>
          <cell r="E5250">
            <v>43281</v>
          </cell>
          <cell r="F5250">
            <v>3836675.65</v>
          </cell>
          <cell r="G5250">
            <v>1.55E-2</v>
          </cell>
          <cell r="H5250">
            <v>4955.71</v>
          </cell>
          <cell r="I5250">
            <v>3836675.65</v>
          </cell>
          <cell r="J5250">
            <v>1.55E-2</v>
          </cell>
          <cell r="K5250">
            <v>4955.7060479166666</v>
          </cell>
          <cell r="L5250">
            <v>0</v>
          </cell>
        </row>
        <row r="5251">
          <cell r="A5251" t="str">
            <v>E3589 (GIF)U/G Cond,TLN-HPK@plt</v>
          </cell>
          <cell r="B5251" t="str">
            <v>E3589 (GIF)U/G Cond,TLN-HPK@plt-7</v>
          </cell>
          <cell r="C5251" t="str">
            <v>403E</v>
          </cell>
          <cell r="E5251">
            <v>43312</v>
          </cell>
          <cell r="F5251">
            <v>3836675.65</v>
          </cell>
          <cell r="G5251">
            <v>1.55E-2</v>
          </cell>
          <cell r="H5251">
            <v>4955.71</v>
          </cell>
          <cell r="I5251">
            <v>3836675.65</v>
          </cell>
          <cell r="J5251">
            <v>1.55E-2</v>
          </cell>
          <cell r="K5251">
            <v>4955.7060479166666</v>
          </cell>
          <cell r="L5251">
            <v>0</v>
          </cell>
        </row>
        <row r="5252">
          <cell r="A5252" t="str">
            <v>E3589 (GIF)U/G Cond,TLN-HPK@plt</v>
          </cell>
          <cell r="B5252" t="str">
            <v>E3589 (GIF)U/G Cond,TLN-HPK@plt-8</v>
          </cell>
          <cell r="C5252" t="str">
            <v>403E</v>
          </cell>
          <cell r="E5252">
            <v>43343</v>
          </cell>
          <cell r="F5252">
            <v>3836675.65</v>
          </cell>
          <cell r="G5252">
            <v>1.55E-2</v>
          </cell>
          <cell r="H5252">
            <v>4955.71</v>
          </cell>
          <cell r="I5252">
            <v>3836675.65</v>
          </cell>
          <cell r="J5252">
            <v>1.55E-2</v>
          </cell>
          <cell r="K5252">
            <v>4955.7060479166666</v>
          </cell>
          <cell r="L5252">
            <v>0</v>
          </cell>
        </row>
        <row r="5253">
          <cell r="A5253" t="str">
            <v>E3589 (GIF)U/G Cond,TLN-HPK@plt</v>
          </cell>
          <cell r="B5253" t="str">
            <v>E3589 (GIF)U/G Cond,TLN-HPK@plt-9</v>
          </cell>
          <cell r="C5253" t="str">
            <v>403E</v>
          </cell>
          <cell r="E5253">
            <v>43373</v>
          </cell>
          <cell r="F5253">
            <v>3836675.65</v>
          </cell>
          <cell r="G5253">
            <v>1.55E-2</v>
          </cell>
          <cell r="H5253">
            <v>4955.71</v>
          </cell>
          <cell r="I5253">
            <v>3836675.65</v>
          </cell>
          <cell r="J5253">
            <v>1.55E-2</v>
          </cell>
          <cell r="K5253">
            <v>4955.7060479166666</v>
          </cell>
          <cell r="L5253">
            <v>0</v>
          </cell>
        </row>
        <row r="5254">
          <cell r="A5254" t="str">
            <v>E3589 (GIF)U/G Cond,TLN-HPK@plt</v>
          </cell>
          <cell r="B5254" t="str">
            <v>E3589 (GIF)U/G Cond,TLN-HPK@plt-10</v>
          </cell>
          <cell r="C5254" t="str">
            <v>403E</v>
          </cell>
          <cell r="E5254">
            <v>43404</v>
          </cell>
          <cell r="F5254">
            <v>3836675.65</v>
          </cell>
          <cell r="G5254">
            <v>1.55E-2</v>
          </cell>
          <cell r="H5254">
            <v>4955.71</v>
          </cell>
          <cell r="I5254">
            <v>3836675.65</v>
          </cell>
          <cell r="J5254">
            <v>1.55E-2</v>
          </cell>
          <cell r="K5254">
            <v>4955.7060479166666</v>
          </cell>
          <cell r="L5254">
            <v>0</v>
          </cell>
        </row>
        <row r="5255">
          <cell r="A5255" t="str">
            <v>E3589 (GIF)U/G Cond,TLN-HPK@plt</v>
          </cell>
          <cell r="B5255" t="str">
            <v>E3589 (GIF)U/G Cond,TLN-HPK@plt-11</v>
          </cell>
          <cell r="C5255" t="str">
            <v>403E</v>
          </cell>
          <cell r="E5255">
            <v>43434</v>
          </cell>
          <cell r="F5255">
            <v>3836675.65</v>
          </cell>
          <cell r="G5255">
            <v>1.55E-2</v>
          </cell>
          <cell r="H5255">
            <v>4955.71</v>
          </cell>
          <cell r="I5255">
            <v>3836675.65</v>
          </cell>
          <cell r="J5255">
            <v>1.55E-2</v>
          </cell>
          <cell r="K5255">
            <v>4955.7060479166666</v>
          </cell>
          <cell r="L5255">
            <v>0</v>
          </cell>
        </row>
        <row r="5256">
          <cell r="A5256" t="str">
            <v>E3589 (GIF)U/G Cond,TLN-HPK@plt</v>
          </cell>
          <cell r="B5256" t="str">
            <v>E3589 (GIF)U/G Cond,TLN-HPK@plt-12</v>
          </cell>
          <cell r="C5256" t="str">
            <v>403E</v>
          </cell>
          <cell r="E5256">
            <v>43465</v>
          </cell>
          <cell r="F5256">
            <v>3836675.65</v>
          </cell>
          <cell r="G5256">
            <v>1.55E-2</v>
          </cell>
          <cell r="H5256">
            <v>4955.71</v>
          </cell>
          <cell r="I5256">
            <v>3836675.65</v>
          </cell>
          <cell r="J5256">
            <v>1.55E-2</v>
          </cell>
          <cell r="K5256">
            <v>4955.7060479166666</v>
          </cell>
          <cell r="L5256">
            <v>0</v>
          </cell>
        </row>
        <row r="5257">
          <cell r="A5257" t="str">
            <v>E3589 (GIF)U/G Cond,TLN-HPK@plt Total</v>
          </cell>
          <cell r="C5257" t="str">
            <v>ETSM</v>
          </cell>
          <cell r="E5257" t="str">
            <v>Total</v>
          </cell>
          <cell r="F5257"/>
          <cell r="G5257"/>
          <cell r="H5257">
            <v>59468.52</v>
          </cell>
          <cell r="I5257"/>
          <cell r="J5257">
            <v>0</v>
          </cell>
          <cell r="K5257">
            <v>59468.472575000014</v>
          </cell>
          <cell r="L5257">
            <v>-0.05</v>
          </cell>
        </row>
        <row r="5258">
          <cell r="A5258" t="str">
            <v>E3589 (GIF)U/G Cond,TLN-WHD@plnt</v>
          </cell>
          <cell r="B5258" t="str">
            <v>E3589 (GIF)U/G Cond,TLN-WHD@plnt-1</v>
          </cell>
          <cell r="C5258" t="str">
            <v>403E</v>
          </cell>
          <cell r="E5258">
            <v>43131</v>
          </cell>
          <cell r="F5258">
            <v>1080000.6000000001</v>
          </cell>
          <cell r="G5258">
            <v>1.55E-2</v>
          </cell>
          <cell r="H5258">
            <v>1395</v>
          </cell>
          <cell r="I5258">
            <v>1080000.6000000001</v>
          </cell>
          <cell r="J5258">
            <v>1.55E-2</v>
          </cell>
          <cell r="K5258">
            <v>1395.0007750000002</v>
          </cell>
          <cell r="L5258">
            <v>0</v>
          </cell>
        </row>
        <row r="5259">
          <cell r="A5259" t="str">
            <v>E3589 (GIF)U/G Cond,TLN-WHD@plnt</v>
          </cell>
          <cell r="B5259" t="str">
            <v>E3589 (GIF)U/G Cond,TLN-WHD@plnt-2</v>
          </cell>
          <cell r="C5259" t="str">
            <v>403E</v>
          </cell>
          <cell r="E5259">
            <v>43159</v>
          </cell>
          <cell r="F5259">
            <v>1080000.6000000001</v>
          </cell>
          <cell r="G5259">
            <v>1.55E-2</v>
          </cell>
          <cell r="H5259">
            <v>1395</v>
          </cell>
          <cell r="I5259">
            <v>1080000.6000000001</v>
          </cell>
          <cell r="J5259">
            <v>1.55E-2</v>
          </cell>
          <cell r="K5259">
            <v>1395.0007750000002</v>
          </cell>
          <cell r="L5259">
            <v>0</v>
          </cell>
        </row>
        <row r="5260">
          <cell r="A5260" t="str">
            <v>E3589 (GIF)U/G Cond,TLN-WHD@plnt</v>
          </cell>
          <cell r="B5260" t="str">
            <v>E3589 (GIF)U/G Cond,TLN-WHD@plnt-3</v>
          </cell>
          <cell r="C5260" t="str">
            <v>403E</v>
          </cell>
          <cell r="E5260">
            <v>43190</v>
          </cell>
          <cell r="F5260">
            <v>1080000.6000000001</v>
          </cell>
          <cell r="G5260">
            <v>1.55E-2</v>
          </cell>
          <cell r="H5260">
            <v>1395</v>
          </cell>
          <cell r="I5260">
            <v>1080000.6000000001</v>
          </cell>
          <cell r="J5260">
            <v>1.55E-2</v>
          </cell>
          <cell r="K5260">
            <v>1395.0007750000002</v>
          </cell>
          <cell r="L5260">
            <v>0</v>
          </cell>
        </row>
        <row r="5261">
          <cell r="A5261" t="str">
            <v>E3589 (GIF)U/G Cond,TLN-WHD@plnt</v>
          </cell>
          <cell r="B5261" t="str">
            <v>E3589 (GIF)U/G Cond,TLN-WHD@plnt-4</v>
          </cell>
          <cell r="C5261" t="str">
            <v>403E</v>
          </cell>
          <cell r="E5261">
            <v>43220</v>
          </cell>
          <cell r="F5261">
            <v>1080000.6000000001</v>
          </cell>
          <cell r="G5261">
            <v>1.55E-2</v>
          </cell>
          <cell r="H5261">
            <v>1395</v>
          </cell>
          <cell r="I5261">
            <v>1080000.6000000001</v>
          </cell>
          <cell r="J5261">
            <v>1.55E-2</v>
          </cell>
          <cell r="K5261">
            <v>1395.0007750000002</v>
          </cell>
          <cell r="L5261">
            <v>0</v>
          </cell>
        </row>
        <row r="5262">
          <cell r="A5262" t="str">
            <v>E3589 (GIF)U/G Cond,TLN-WHD@plnt</v>
          </cell>
          <cell r="B5262" t="str">
            <v>E3589 (GIF)U/G Cond,TLN-WHD@plnt-5</v>
          </cell>
          <cell r="C5262" t="str">
            <v>403E</v>
          </cell>
          <cell r="E5262">
            <v>43251</v>
          </cell>
          <cell r="F5262">
            <v>1080000.6000000001</v>
          </cell>
          <cell r="G5262">
            <v>1.55E-2</v>
          </cell>
          <cell r="H5262">
            <v>1395</v>
          </cell>
          <cell r="I5262">
            <v>1080000.6000000001</v>
          </cell>
          <cell r="J5262">
            <v>1.55E-2</v>
          </cell>
          <cell r="K5262">
            <v>1395.0007750000002</v>
          </cell>
          <cell r="L5262">
            <v>0</v>
          </cell>
        </row>
        <row r="5263">
          <cell r="A5263" t="str">
            <v>E3589 (GIF)U/G Cond,TLN-WHD@plnt</v>
          </cell>
          <cell r="B5263" t="str">
            <v>E3589 (GIF)U/G Cond,TLN-WHD@plnt-6</v>
          </cell>
          <cell r="C5263" t="str">
            <v>403E</v>
          </cell>
          <cell r="E5263">
            <v>43281</v>
          </cell>
          <cell r="F5263">
            <v>1080000.6000000001</v>
          </cell>
          <cell r="G5263">
            <v>1.55E-2</v>
          </cell>
          <cell r="H5263">
            <v>1395</v>
          </cell>
          <cell r="I5263">
            <v>1080000.6000000001</v>
          </cell>
          <cell r="J5263">
            <v>1.55E-2</v>
          </cell>
          <cell r="K5263">
            <v>1395.0007750000002</v>
          </cell>
          <cell r="L5263">
            <v>0</v>
          </cell>
        </row>
        <row r="5264">
          <cell r="A5264" t="str">
            <v>E3589 (GIF)U/G Cond,TLN-WHD@plnt</v>
          </cell>
          <cell r="B5264" t="str">
            <v>E3589 (GIF)U/G Cond,TLN-WHD@plnt-7</v>
          </cell>
          <cell r="C5264" t="str">
            <v>403E</v>
          </cell>
          <cell r="E5264">
            <v>43312</v>
          </cell>
          <cell r="F5264">
            <v>1080000.6000000001</v>
          </cell>
          <cell r="G5264">
            <v>1.55E-2</v>
          </cell>
          <cell r="H5264">
            <v>1395</v>
          </cell>
          <cell r="I5264">
            <v>1080000.6000000001</v>
          </cell>
          <cell r="J5264">
            <v>1.55E-2</v>
          </cell>
          <cell r="K5264">
            <v>1395.0007750000002</v>
          </cell>
          <cell r="L5264">
            <v>0</v>
          </cell>
        </row>
        <row r="5265">
          <cell r="A5265" t="str">
            <v>E3589 (GIF)U/G Cond,TLN-WHD@plnt</v>
          </cell>
          <cell r="B5265" t="str">
            <v>E3589 (GIF)U/G Cond,TLN-WHD@plnt-8</v>
          </cell>
          <cell r="C5265" t="str">
            <v>403E</v>
          </cell>
          <cell r="E5265">
            <v>43343</v>
          </cell>
          <cell r="F5265">
            <v>1080000.6000000001</v>
          </cell>
          <cell r="G5265">
            <v>1.55E-2</v>
          </cell>
          <cell r="H5265">
            <v>1395</v>
          </cell>
          <cell r="I5265">
            <v>1080000.6000000001</v>
          </cell>
          <cell r="J5265">
            <v>1.55E-2</v>
          </cell>
          <cell r="K5265">
            <v>1395.0007750000002</v>
          </cell>
          <cell r="L5265">
            <v>0</v>
          </cell>
        </row>
        <row r="5266">
          <cell r="A5266" t="str">
            <v>E3589 (GIF)U/G Cond,TLN-WHD@plnt</v>
          </cell>
          <cell r="B5266" t="str">
            <v>E3589 (GIF)U/G Cond,TLN-WHD@plnt-9</v>
          </cell>
          <cell r="C5266" t="str">
            <v>403E</v>
          </cell>
          <cell r="E5266">
            <v>43373</v>
          </cell>
          <cell r="F5266">
            <v>1080000.6000000001</v>
          </cell>
          <cell r="G5266">
            <v>1.55E-2</v>
          </cell>
          <cell r="H5266">
            <v>1395</v>
          </cell>
          <cell r="I5266">
            <v>1080000.6000000001</v>
          </cell>
          <cell r="J5266">
            <v>1.55E-2</v>
          </cell>
          <cell r="K5266">
            <v>1395.0007750000002</v>
          </cell>
          <cell r="L5266">
            <v>0</v>
          </cell>
        </row>
        <row r="5267">
          <cell r="A5267" t="str">
            <v>E3589 (GIF)U/G Cond,TLN-WHD@plnt</v>
          </cell>
          <cell r="B5267" t="str">
            <v>E3589 (GIF)U/G Cond,TLN-WHD@plnt-10</v>
          </cell>
          <cell r="C5267" t="str">
            <v>403E</v>
          </cell>
          <cell r="E5267">
            <v>43404</v>
          </cell>
          <cell r="F5267">
            <v>1080000.6000000001</v>
          </cell>
          <cell r="G5267">
            <v>1.55E-2</v>
          </cell>
          <cell r="H5267">
            <v>1395</v>
          </cell>
          <cell r="I5267">
            <v>1080000.6000000001</v>
          </cell>
          <cell r="J5267">
            <v>1.55E-2</v>
          </cell>
          <cell r="K5267">
            <v>1395.0007750000002</v>
          </cell>
          <cell r="L5267">
            <v>0</v>
          </cell>
        </row>
        <row r="5268">
          <cell r="A5268" t="str">
            <v>E3589 (GIF)U/G Cond,TLN-WHD@plnt</v>
          </cell>
          <cell r="B5268" t="str">
            <v>E3589 (GIF)U/G Cond,TLN-WHD@plnt-11</v>
          </cell>
          <cell r="C5268" t="str">
            <v>403E</v>
          </cell>
          <cell r="E5268">
            <v>43434</v>
          </cell>
          <cell r="F5268">
            <v>1080000.6000000001</v>
          </cell>
          <cell r="G5268">
            <v>1.55E-2</v>
          </cell>
          <cell r="H5268">
            <v>1395</v>
          </cell>
          <cell r="I5268">
            <v>1080000.6000000001</v>
          </cell>
          <cell r="J5268">
            <v>1.55E-2</v>
          </cell>
          <cell r="K5268">
            <v>1395.0007750000002</v>
          </cell>
          <cell r="L5268">
            <v>0</v>
          </cell>
        </row>
        <row r="5269">
          <cell r="A5269" t="str">
            <v>E3589 (GIF)U/G Cond,TLN-WHD@plnt</v>
          </cell>
          <cell r="B5269" t="str">
            <v>E3589 (GIF)U/G Cond,TLN-WHD@plnt-12</v>
          </cell>
          <cell r="C5269" t="str">
            <v>403E</v>
          </cell>
          <cell r="E5269">
            <v>43465</v>
          </cell>
          <cell r="F5269">
            <v>1080000.6000000001</v>
          </cell>
          <cell r="G5269">
            <v>1.55E-2</v>
          </cell>
          <cell r="H5269">
            <v>1395</v>
          </cell>
          <cell r="I5269">
            <v>1080000.6000000001</v>
          </cell>
          <cell r="J5269">
            <v>1.55E-2</v>
          </cell>
          <cell r="K5269">
            <v>1395.0007750000002</v>
          </cell>
          <cell r="L5269">
            <v>0</v>
          </cell>
        </row>
        <row r="5270">
          <cell r="A5270" t="str">
            <v>E3589 (GIF)U/G Cond,TLN-WHD@plnt Total</v>
          </cell>
          <cell r="C5270" t="str">
            <v>ETSM</v>
          </cell>
          <cell r="E5270" t="str">
            <v>Total</v>
          </cell>
          <cell r="F5270"/>
          <cell r="G5270"/>
          <cell r="H5270">
            <v>16740</v>
          </cell>
          <cell r="I5270"/>
          <cell r="J5270">
            <v>0</v>
          </cell>
          <cell r="K5270">
            <v>16740.009300000002</v>
          </cell>
          <cell r="L5270">
            <v>0.01</v>
          </cell>
        </row>
        <row r="5271">
          <cell r="A5271" t="str">
            <v>E3589 (GIF)U/G Cond,TLN-WHDE@plt</v>
          </cell>
          <cell r="B5271" t="str">
            <v>E3589 (GIF)U/G Cond,TLN-WHDE@plt-1</v>
          </cell>
          <cell r="C5271" t="str">
            <v>403E</v>
          </cell>
          <cell r="E5271">
            <v>43131</v>
          </cell>
          <cell r="F5271">
            <v>3086350.53</v>
          </cell>
          <cell r="G5271">
            <v>1.55E-2</v>
          </cell>
          <cell r="H5271">
            <v>3986.54</v>
          </cell>
          <cell r="I5271">
            <v>3086350.53</v>
          </cell>
          <cell r="J5271">
            <v>1.55E-2</v>
          </cell>
          <cell r="K5271">
            <v>3986.5361012499998</v>
          </cell>
          <cell r="L5271">
            <v>0</v>
          </cell>
        </row>
        <row r="5272">
          <cell r="A5272" t="str">
            <v>E3589 (GIF)U/G Cond,TLN-WHDE@plt</v>
          </cell>
          <cell r="B5272" t="str">
            <v>E3589 (GIF)U/G Cond,TLN-WHDE@plt-2</v>
          </cell>
          <cell r="C5272" t="str">
            <v>403E</v>
          </cell>
          <cell r="E5272">
            <v>43159</v>
          </cell>
          <cell r="F5272">
            <v>3086350.53</v>
          </cell>
          <cell r="G5272">
            <v>1.55E-2</v>
          </cell>
          <cell r="H5272">
            <v>3986.54</v>
          </cell>
          <cell r="I5272">
            <v>3086350.53</v>
          </cell>
          <cell r="J5272">
            <v>1.55E-2</v>
          </cell>
          <cell r="K5272">
            <v>3986.5361012499998</v>
          </cell>
          <cell r="L5272">
            <v>0</v>
          </cell>
        </row>
        <row r="5273">
          <cell r="A5273" t="str">
            <v>E3589 (GIF)U/G Cond,TLN-WHDE@plt</v>
          </cell>
          <cell r="B5273" t="str">
            <v>E3589 (GIF)U/G Cond,TLN-WHDE@plt-3</v>
          </cell>
          <cell r="C5273" t="str">
            <v>403E</v>
          </cell>
          <cell r="E5273">
            <v>43190</v>
          </cell>
          <cell r="F5273">
            <v>3086350.53</v>
          </cell>
          <cell r="G5273">
            <v>1.55E-2</v>
          </cell>
          <cell r="H5273">
            <v>3986.54</v>
          </cell>
          <cell r="I5273">
            <v>3086350.53</v>
          </cell>
          <cell r="J5273">
            <v>1.55E-2</v>
          </cell>
          <cell r="K5273">
            <v>3986.5361012499998</v>
          </cell>
          <cell r="L5273">
            <v>0</v>
          </cell>
        </row>
        <row r="5274">
          <cell r="A5274" t="str">
            <v>E3589 (GIF)U/G Cond,TLN-WHDE@plt</v>
          </cell>
          <cell r="B5274" t="str">
            <v>E3589 (GIF)U/G Cond,TLN-WHDE@plt-4</v>
          </cell>
          <cell r="C5274" t="str">
            <v>403E</v>
          </cell>
          <cell r="E5274">
            <v>43220</v>
          </cell>
          <cell r="F5274">
            <v>3086350.53</v>
          </cell>
          <cell r="G5274">
            <v>1.55E-2</v>
          </cell>
          <cell r="H5274">
            <v>3986.54</v>
          </cell>
          <cell r="I5274">
            <v>3086350.53</v>
          </cell>
          <cell r="J5274">
            <v>1.55E-2</v>
          </cell>
          <cell r="K5274">
            <v>3986.5361012499998</v>
          </cell>
          <cell r="L5274">
            <v>0</v>
          </cell>
        </row>
        <row r="5275">
          <cell r="A5275" t="str">
            <v>E3589 (GIF)U/G Cond,TLN-WHDE@plt</v>
          </cell>
          <cell r="B5275" t="str">
            <v>E3589 (GIF)U/G Cond,TLN-WHDE@plt-5</v>
          </cell>
          <cell r="C5275" t="str">
            <v>403E</v>
          </cell>
          <cell r="E5275">
            <v>43251</v>
          </cell>
          <cell r="F5275">
            <v>3086350.53</v>
          </cell>
          <cell r="G5275">
            <v>1.55E-2</v>
          </cell>
          <cell r="H5275">
            <v>3986.54</v>
          </cell>
          <cell r="I5275">
            <v>3086350.53</v>
          </cell>
          <cell r="J5275">
            <v>1.55E-2</v>
          </cell>
          <cell r="K5275">
            <v>3986.5361012499998</v>
          </cell>
          <cell r="L5275">
            <v>0</v>
          </cell>
        </row>
        <row r="5276">
          <cell r="A5276" t="str">
            <v>E3589 (GIF)U/G Cond,TLN-WHDE@plt</v>
          </cell>
          <cell r="B5276" t="str">
            <v>E3589 (GIF)U/G Cond,TLN-WHDE@plt-6</v>
          </cell>
          <cell r="C5276" t="str">
            <v>403E</v>
          </cell>
          <cell r="E5276">
            <v>43281</v>
          </cell>
          <cell r="F5276">
            <v>3086350.53</v>
          </cell>
          <cell r="G5276">
            <v>1.55E-2</v>
          </cell>
          <cell r="H5276">
            <v>3986.54</v>
          </cell>
          <cell r="I5276">
            <v>3086350.53</v>
          </cell>
          <cell r="J5276">
            <v>1.55E-2</v>
          </cell>
          <cell r="K5276">
            <v>3986.5361012499998</v>
          </cell>
          <cell r="L5276">
            <v>0</v>
          </cell>
        </row>
        <row r="5277">
          <cell r="A5277" t="str">
            <v>E3589 (GIF)U/G Cond,TLN-WHDE@plt</v>
          </cell>
          <cell r="B5277" t="str">
            <v>E3589 (GIF)U/G Cond,TLN-WHDE@plt-7</v>
          </cell>
          <cell r="C5277" t="str">
            <v>403E</v>
          </cell>
          <cell r="E5277">
            <v>43312</v>
          </cell>
          <cell r="F5277">
            <v>3086350.53</v>
          </cell>
          <cell r="G5277">
            <v>1.55E-2</v>
          </cell>
          <cell r="H5277">
            <v>3986.54</v>
          </cell>
          <cell r="I5277">
            <v>3086350.53</v>
          </cell>
          <cell r="J5277">
            <v>1.55E-2</v>
          </cell>
          <cell r="K5277">
            <v>3986.5361012499998</v>
          </cell>
          <cell r="L5277">
            <v>0</v>
          </cell>
        </row>
        <row r="5278">
          <cell r="A5278" t="str">
            <v>E3589 (GIF)U/G Cond,TLN-WHDE@plt</v>
          </cell>
          <cell r="B5278" t="str">
            <v>E3589 (GIF)U/G Cond,TLN-WHDE@plt-8</v>
          </cell>
          <cell r="C5278" t="str">
            <v>403E</v>
          </cell>
          <cell r="E5278">
            <v>43343</v>
          </cell>
          <cell r="F5278">
            <v>3086350.53</v>
          </cell>
          <cell r="G5278">
            <v>1.55E-2</v>
          </cell>
          <cell r="H5278">
            <v>3986.54</v>
          </cell>
          <cell r="I5278">
            <v>3086350.53</v>
          </cell>
          <cell r="J5278">
            <v>1.55E-2</v>
          </cell>
          <cell r="K5278">
            <v>3986.5361012499998</v>
          </cell>
          <cell r="L5278">
            <v>0</v>
          </cell>
        </row>
        <row r="5279">
          <cell r="A5279" t="str">
            <v>E3589 (GIF)U/G Cond,TLN-WHDE@plt</v>
          </cell>
          <cell r="B5279" t="str">
            <v>E3589 (GIF)U/G Cond,TLN-WHDE@plt-9</v>
          </cell>
          <cell r="C5279" t="str">
            <v>403E</v>
          </cell>
          <cell r="E5279">
            <v>43373</v>
          </cell>
          <cell r="F5279">
            <v>3086350.53</v>
          </cell>
          <cell r="G5279">
            <v>1.55E-2</v>
          </cell>
          <cell r="H5279">
            <v>3986.54</v>
          </cell>
          <cell r="I5279">
            <v>3086350.53</v>
          </cell>
          <cell r="J5279">
            <v>1.55E-2</v>
          </cell>
          <cell r="K5279">
            <v>3986.5361012499998</v>
          </cell>
          <cell r="L5279">
            <v>0</v>
          </cell>
        </row>
        <row r="5280">
          <cell r="A5280" t="str">
            <v>E3589 (GIF)U/G Cond,TLN-WHDE@plt</v>
          </cell>
          <cell r="B5280" t="str">
            <v>E3589 (GIF)U/G Cond,TLN-WHDE@plt-10</v>
          </cell>
          <cell r="C5280" t="str">
            <v>403E</v>
          </cell>
          <cell r="E5280">
            <v>43404</v>
          </cell>
          <cell r="F5280">
            <v>3086350.53</v>
          </cell>
          <cell r="G5280">
            <v>1.55E-2</v>
          </cell>
          <cell r="H5280">
            <v>3986.54</v>
          </cell>
          <cell r="I5280">
            <v>3086350.53</v>
          </cell>
          <cell r="J5280">
            <v>1.55E-2</v>
          </cell>
          <cell r="K5280">
            <v>3986.5361012499998</v>
          </cell>
          <cell r="L5280">
            <v>0</v>
          </cell>
        </row>
        <row r="5281">
          <cell r="A5281" t="str">
            <v>E3589 (GIF)U/G Cond,TLN-WHDE@plt</v>
          </cell>
          <cell r="B5281" t="str">
            <v>E3589 (GIF)U/G Cond,TLN-WHDE@plt-11</v>
          </cell>
          <cell r="C5281" t="str">
            <v>403E</v>
          </cell>
          <cell r="E5281">
            <v>43434</v>
          </cell>
          <cell r="F5281">
            <v>3086350.53</v>
          </cell>
          <cell r="G5281">
            <v>1.55E-2</v>
          </cell>
          <cell r="H5281">
            <v>3986.54</v>
          </cell>
          <cell r="I5281">
            <v>3086350.53</v>
          </cell>
          <cell r="J5281">
            <v>1.55E-2</v>
          </cell>
          <cell r="K5281">
            <v>3986.5361012499998</v>
          </cell>
          <cell r="L5281">
            <v>0</v>
          </cell>
        </row>
        <row r="5282">
          <cell r="A5282" t="str">
            <v>E3589 (GIF)U/G Cond,TLN-WHDE@plt</v>
          </cell>
          <cell r="B5282" t="str">
            <v>E3589 (GIF)U/G Cond,TLN-WHDE@plt-12</v>
          </cell>
          <cell r="C5282" t="str">
            <v>403E</v>
          </cell>
          <cell r="E5282">
            <v>43465</v>
          </cell>
          <cell r="F5282">
            <v>3086350.53</v>
          </cell>
          <cell r="G5282">
            <v>1.55E-2</v>
          </cell>
          <cell r="H5282">
            <v>3986.54</v>
          </cell>
          <cell r="I5282">
            <v>3086350.53</v>
          </cell>
          <cell r="J5282">
            <v>1.55E-2</v>
          </cell>
          <cell r="K5282">
            <v>3986.5361012499998</v>
          </cell>
          <cell r="L5282">
            <v>0</v>
          </cell>
        </row>
        <row r="5283">
          <cell r="A5283" t="str">
            <v>E3589 (GIF)U/G Cond,TLN-WHDE@plt Total</v>
          </cell>
          <cell r="C5283" t="str">
            <v>ETSM</v>
          </cell>
          <cell r="E5283" t="str">
            <v>Total</v>
          </cell>
          <cell r="F5283"/>
          <cell r="G5283"/>
          <cell r="H5283">
            <v>47838.48</v>
          </cell>
          <cell r="I5283"/>
          <cell r="J5283">
            <v>0</v>
          </cell>
          <cell r="K5283">
            <v>47838.433214999997</v>
          </cell>
          <cell r="L5283">
            <v>-0.05</v>
          </cell>
        </row>
        <row r="5284">
          <cell r="A5284" t="str">
            <v>E3590 TSM Roads &amp; Trails</v>
          </cell>
          <cell r="B5284" t="str">
            <v>E3590 TSM Roads &amp; Trails-1</v>
          </cell>
          <cell r="C5284" t="str">
            <v>403E</v>
          </cell>
          <cell r="E5284">
            <v>43131</v>
          </cell>
          <cell r="F5284">
            <v>819762.07</v>
          </cell>
          <cell r="G5284">
            <v>1.4E-2</v>
          </cell>
          <cell r="H5284">
            <v>956.39</v>
          </cell>
          <cell r="I5284">
            <v>819763.88</v>
          </cell>
          <cell r="J5284">
            <v>1.4E-2</v>
          </cell>
          <cell r="K5284">
            <v>956.39119333333338</v>
          </cell>
          <cell r="L5284">
            <v>0</v>
          </cell>
        </row>
        <row r="5285">
          <cell r="A5285" t="str">
            <v>E3590 TSM Roads &amp; Trails</v>
          </cell>
          <cell r="B5285" t="str">
            <v>E3590 TSM Roads &amp; Trails-2</v>
          </cell>
          <cell r="C5285" t="str">
            <v>403E</v>
          </cell>
          <cell r="E5285">
            <v>43159</v>
          </cell>
          <cell r="F5285">
            <v>819762.07</v>
          </cell>
          <cell r="G5285">
            <v>1.4E-2</v>
          </cell>
          <cell r="H5285">
            <v>956.39</v>
          </cell>
          <cell r="I5285">
            <v>819763.88</v>
          </cell>
          <cell r="J5285">
            <v>1.4E-2</v>
          </cell>
          <cell r="K5285">
            <v>956.39119333333338</v>
          </cell>
          <cell r="L5285">
            <v>0</v>
          </cell>
        </row>
        <row r="5286">
          <cell r="A5286" t="str">
            <v>E3590 TSM Roads &amp; Trails</v>
          </cell>
          <cell r="B5286" t="str">
            <v>E3590 TSM Roads &amp; Trails-3</v>
          </cell>
          <cell r="C5286" t="str">
            <v>403E</v>
          </cell>
          <cell r="E5286">
            <v>43190</v>
          </cell>
          <cell r="F5286">
            <v>819762.98</v>
          </cell>
          <cell r="G5286">
            <v>1.4E-2</v>
          </cell>
          <cell r="H5286">
            <v>956.39</v>
          </cell>
          <cell r="I5286">
            <v>819763.88</v>
          </cell>
          <cell r="J5286">
            <v>1.4E-2</v>
          </cell>
          <cell r="K5286">
            <v>956.39119333333338</v>
          </cell>
          <cell r="L5286">
            <v>0</v>
          </cell>
        </row>
        <row r="5287">
          <cell r="A5287" t="str">
            <v>E3590 TSM Roads &amp; Trails</v>
          </cell>
          <cell r="B5287" t="str">
            <v>E3590 TSM Roads &amp; Trails-4</v>
          </cell>
          <cell r="C5287" t="str">
            <v>403E</v>
          </cell>
          <cell r="E5287">
            <v>43220</v>
          </cell>
          <cell r="F5287">
            <v>819763.88</v>
          </cell>
          <cell r="G5287">
            <v>1.4E-2</v>
          </cell>
          <cell r="H5287">
            <v>956.39</v>
          </cell>
          <cell r="I5287">
            <v>819763.88</v>
          </cell>
          <cell r="J5287">
            <v>1.4E-2</v>
          </cell>
          <cell r="K5287">
            <v>956.39119333333338</v>
          </cell>
          <cell r="L5287">
            <v>0</v>
          </cell>
        </row>
        <row r="5288">
          <cell r="A5288" t="str">
            <v>E3590 TSM Roads &amp; Trails</v>
          </cell>
          <cell r="B5288" t="str">
            <v>E3590 TSM Roads &amp; Trails-5</v>
          </cell>
          <cell r="C5288" t="str">
            <v>403E</v>
          </cell>
          <cell r="E5288">
            <v>43251</v>
          </cell>
          <cell r="F5288">
            <v>819763.88</v>
          </cell>
          <cell r="G5288">
            <v>1.4E-2</v>
          </cell>
          <cell r="H5288">
            <v>956.39</v>
          </cell>
          <cell r="I5288">
            <v>819763.88</v>
          </cell>
          <cell r="J5288">
            <v>1.4E-2</v>
          </cell>
          <cell r="K5288">
            <v>956.39119333333338</v>
          </cell>
          <cell r="L5288">
            <v>0</v>
          </cell>
        </row>
        <row r="5289">
          <cell r="A5289" t="str">
            <v>E3590 TSM Roads &amp; Trails</v>
          </cell>
          <cell r="B5289" t="str">
            <v>E3590 TSM Roads &amp; Trails-6</v>
          </cell>
          <cell r="C5289" t="str">
            <v>403E</v>
          </cell>
          <cell r="E5289">
            <v>43281</v>
          </cell>
          <cell r="F5289">
            <v>819763.88</v>
          </cell>
          <cell r="G5289">
            <v>1.4E-2</v>
          </cell>
          <cell r="H5289">
            <v>956.39</v>
          </cell>
          <cell r="I5289">
            <v>819763.88</v>
          </cell>
          <cell r="J5289">
            <v>1.4E-2</v>
          </cell>
          <cell r="K5289">
            <v>956.39119333333338</v>
          </cell>
          <cell r="L5289">
            <v>0</v>
          </cell>
        </row>
        <row r="5290">
          <cell r="A5290" t="str">
            <v>E3590 TSM Roads &amp; Trails</v>
          </cell>
          <cell r="B5290" t="str">
            <v>E3590 TSM Roads &amp; Trails-7</v>
          </cell>
          <cell r="C5290" t="str">
            <v>403E</v>
          </cell>
          <cell r="E5290">
            <v>43312</v>
          </cell>
          <cell r="F5290">
            <v>819763.88</v>
          </cell>
          <cell r="G5290">
            <v>1.4E-2</v>
          </cell>
          <cell r="H5290">
            <v>956.39</v>
          </cell>
          <cell r="I5290">
            <v>819763.88</v>
          </cell>
          <cell r="J5290">
            <v>1.4E-2</v>
          </cell>
          <cell r="K5290">
            <v>956.39119333333338</v>
          </cell>
          <cell r="L5290">
            <v>0</v>
          </cell>
        </row>
        <row r="5291">
          <cell r="A5291" t="str">
            <v>E3590 TSM Roads &amp; Trails</v>
          </cell>
          <cell r="B5291" t="str">
            <v>E3590 TSM Roads &amp; Trails-8</v>
          </cell>
          <cell r="C5291" t="str">
            <v>403E</v>
          </cell>
          <cell r="E5291">
            <v>43343</v>
          </cell>
          <cell r="F5291">
            <v>819763.88</v>
          </cell>
          <cell r="G5291">
            <v>1.4E-2</v>
          </cell>
          <cell r="H5291">
            <v>956.39</v>
          </cell>
          <cell r="I5291">
            <v>819763.88</v>
          </cell>
          <cell r="J5291">
            <v>1.4E-2</v>
          </cell>
          <cell r="K5291">
            <v>956.39119333333338</v>
          </cell>
          <cell r="L5291">
            <v>0</v>
          </cell>
        </row>
        <row r="5292">
          <cell r="A5292" t="str">
            <v>E3590 TSM Roads &amp; Trails</v>
          </cell>
          <cell r="B5292" t="str">
            <v>E3590 TSM Roads &amp; Trails-9</v>
          </cell>
          <cell r="C5292" t="str">
            <v>403E</v>
          </cell>
          <cell r="E5292">
            <v>43373</v>
          </cell>
          <cell r="F5292">
            <v>819763.88</v>
          </cell>
          <cell r="G5292">
            <v>1.4E-2</v>
          </cell>
          <cell r="H5292">
            <v>956.39</v>
          </cell>
          <cell r="I5292">
            <v>819763.88</v>
          </cell>
          <cell r="J5292">
            <v>1.4E-2</v>
          </cell>
          <cell r="K5292">
            <v>956.39119333333338</v>
          </cell>
          <cell r="L5292">
            <v>0</v>
          </cell>
        </row>
        <row r="5293">
          <cell r="A5293" t="str">
            <v>E3590 TSM Roads &amp; Trails</v>
          </cell>
          <cell r="B5293" t="str">
            <v>E3590 TSM Roads &amp; Trails-10</v>
          </cell>
          <cell r="C5293" t="str">
            <v>403E</v>
          </cell>
          <cell r="E5293">
            <v>43404</v>
          </cell>
          <cell r="F5293">
            <v>819763.88</v>
          </cell>
          <cell r="G5293">
            <v>1.4E-2</v>
          </cell>
          <cell r="H5293">
            <v>956.39</v>
          </cell>
          <cell r="I5293">
            <v>819763.88</v>
          </cell>
          <cell r="J5293">
            <v>1.4E-2</v>
          </cell>
          <cell r="K5293">
            <v>956.39119333333338</v>
          </cell>
          <cell r="L5293">
            <v>0</v>
          </cell>
        </row>
        <row r="5294">
          <cell r="A5294" t="str">
            <v>E3590 TSM Roads &amp; Trails</v>
          </cell>
          <cell r="B5294" t="str">
            <v>E3590 TSM Roads &amp; Trails-11</v>
          </cell>
          <cell r="C5294" t="str">
            <v>403E</v>
          </cell>
          <cell r="E5294">
            <v>43434</v>
          </cell>
          <cell r="F5294">
            <v>819763.88</v>
          </cell>
          <cell r="G5294">
            <v>1.4E-2</v>
          </cell>
          <cell r="H5294">
            <v>956.39</v>
          </cell>
          <cell r="I5294">
            <v>819763.88</v>
          </cell>
          <cell r="J5294">
            <v>1.4E-2</v>
          </cell>
          <cell r="K5294">
            <v>956.39119333333338</v>
          </cell>
          <cell r="L5294">
            <v>0</v>
          </cell>
        </row>
        <row r="5295">
          <cell r="A5295" t="str">
            <v>E3590 TSM Roads &amp; Trails</v>
          </cell>
          <cell r="B5295" t="str">
            <v>E3590 TSM Roads &amp; Trails-12</v>
          </cell>
          <cell r="C5295" t="str">
            <v>403E</v>
          </cell>
          <cell r="E5295">
            <v>43465</v>
          </cell>
          <cell r="F5295">
            <v>819763.88</v>
          </cell>
          <cell r="G5295">
            <v>1.4E-2</v>
          </cell>
          <cell r="H5295">
            <v>956.39</v>
          </cell>
          <cell r="I5295">
            <v>819763.88</v>
          </cell>
          <cell r="J5295">
            <v>1.4E-2</v>
          </cell>
          <cell r="K5295">
            <v>956.39119333333338</v>
          </cell>
          <cell r="L5295">
            <v>0</v>
          </cell>
        </row>
        <row r="5296">
          <cell r="A5296" t="str">
            <v>E3590 TSM Roads &amp; Trails Total</v>
          </cell>
          <cell r="C5296" t="str">
            <v>ETSM</v>
          </cell>
          <cell r="E5296" t="str">
            <v>Total</v>
          </cell>
          <cell r="F5296"/>
          <cell r="G5296"/>
          <cell r="H5296">
            <v>11476.679999999998</v>
          </cell>
          <cell r="I5296"/>
          <cell r="J5296">
            <v>0</v>
          </cell>
          <cell r="K5296">
            <v>11476.694319999997</v>
          </cell>
          <cell r="L5296">
            <v>0.01</v>
          </cell>
        </row>
        <row r="5297">
          <cell r="A5297" t="str">
            <v>E3590 TSM Roads, 3rd AC Line</v>
          </cell>
          <cell r="B5297" t="str">
            <v>E3590 TSM Roads, 3rd AC Line-1</v>
          </cell>
          <cell r="C5297" t="str">
            <v>403E</v>
          </cell>
          <cell r="E5297">
            <v>43131</v>
          </cell>
          <cell r="F5297">
            <v>74854.09</v>
          </cell>
          <cell r="G5297">
            <v>1.4E-2</v>
          </cell>
          <cell r="H5297">
            <v>87.33</v>
          </cell>
          <cell r="I5297">
            <v>74854.09</v>
          </cell>
          <cell r="J5297">
            <v>1.4E-2</v>
          </cell>
          <cell r="K5297">
            <v>87.329771666666659</v>
          </cell>
          <cell r="L5297">
            <v>0</v>
          </cell>
        </row>
        <row r="5298">
          <cell r="A5298" t="str">
            <v>E3590 TSM Roads, 3rd AC Line</v>
          </cell>
          <cell r="B5298" t="str">
            <v>E3590 TSM Roads, 3rd AC Line-2</v>
          </cell>
          <cell r="C5298" t="str">
            <v>403E</v>
          </cell>
          <cell r="E5298">
            <v>43159</v>
          </cell>
          <cell r="F5298">
            <v>74854.09</v>
          </cell>
          <cell r="G5298">
            <v>1.4E-2</v>
          </cell>
          <cell r="H5298">
            <v>87.33</v>
          </cell>
          <cell r="I5298">
            <v>74854.09</v>
          </cell>
          <cell r="J5298">
            <v>1.4E-2</v>
          </cell>
          <cell r="K5298">
            <v>87.329771666666659</v>
          </cell>
          <cell r="L5298">
            <v>0</v>
          </cell>
        </row>
        <row r="5299">
          <cell r="A5299" t="str">
            <v>E3590 TSM Roads, 3rd AC Line</v>
          </cell>
          <cell r="B5299" t="str">
            <v>E3590 TSM Roads, 3rd AC Line-3</v>
          </cell>
          <cell r="C5299" t="str">
            <v>403E</v>
          </cell>
          <cell r="E5299">
            <v>43190</v>
          </cell>
          <cell r="F5299">
            <v>74854.09</v>
          </cell>
          <cell r="G5299">
            <v>1.4E-2</v>
          </cell>
          <cell r="H5299">
            <v>87.33</v>
          </cell>
          <cell r="I5299">
            <v>74854.09</v>
          </cell>
          <cell r="J5299">
            <v>1.4E-2</v>
          </cell>
          <cell r="K5299">
            <v>87.329771666666659</v>
          </cell>
          <cell r="L5299">
            <v>0</v>
          </cell>
        </row>
        <row r="5300">
          <cell r="A5300" t="str">
            <v>E3590 TSM Roads, 3rd AC Line</v>
          </cell>
          <cell r="B5300" t="str">
            <v>E3590 TSM Roads, 3rd AC Line-4</v>
          </cell>
          <cell r="C5300" t="str">
            <v>403E</v>
          </cell>
          <cell r="E5300">
            <v>43220</v>
          </cell>
          <cell r="F5300">
            <v>74854.09</v>
          </cell>
          <cell r="G5300">
            <v>1.4E-2</v>
          </cell>
          <cell r="H5300">
            <v>87.33</v>
          </cell>
          <cell r="I5300">
            <v>74854.09</v>
          </cell>
          <cell r="J5300">
            <v>1.4E-2</v>
          </cell>
          <cell r="K5300">
            <v>87.329771666666659</v>
          </cell>
          <cell r="L5300">
            <v>0</v>
          </cell>
        </row>
        <row r="5301">
          <cell r="A5301" t="str">
            <v>E3590 TSM Roads, 3rd AC Line</v>
          </cell>
          <cell r="B5301" t="str">
            <v>E3590 TSM Roads, 3rd AC Line-5</v>
          </cell>
          <cell r="C5301" t="str">
            <v>403E</v>
          </cell>
          <cell r="E5301">
            <v>43251</v>
          </cell>
          <cell r="F5301">
            <v>74854.09</v>
          </cell>
          <cell r="G5301">
            <v>1.4E-2</v>
          </cell>
          <cell r="H5301">
            <v>87.33</v>
          </cell>
          <cell r="I5301">
            <v>74854.09</v>
          </cell>
          <cell r="J5301">
            <v>1.4E-2</v>
          </cell>
          <cell r="K5301">
            <v>87.329771666666659</v>
          </cell>
          <cell r="L5301">
            <v>0</v>
          </cell>
        </row>
        <row r="5302">
          <cell r="A5302" t="str">
            <v>E3590 TSM Roads, 3rd AC Line</v>
          </cell>
          <cell r="B5302" t="str">
            <v>E3590 TSM Roads, 3rd AC Line-6</v>
          </cell>
          <cell r="C5302" t="str">
            <v>403E</v>
          </cell>
          <cell r="E5302">
            <v>43281</v>
          </cell>
          <cell r="F5302">
            <v>74854.09</v>
          </cell>
          <cell r="G5302">
            <v>1.4E-2</v>
          </cell>
          <cell r="H5302">
            <v>87.33</v>
          </cell>
          <cell r="I5302">
            <v>74854.09</v>
          </cell>
          <cell r="J5302">
            <v>1.4E-2</v>
          </cell>
          <cell r="K5302">
            <v>87.329771666666659</v>
          </cell>
          <cell r="L5302">
            <v>0</v>
          </cell>
        </row>
        <row r="5303">
          <cell r="A5303" t="str">
            <v>E3590 TSM Roads, 3rd AC Line</v>
          </cell>
          <cell r="B5303" t="str">
            <v>E3590 TSM Roads, 3rd AC Line-7</v>
          </cell>
          <cell r="C5303" t="str">
            <v>403E</v>
          </cell>
          <cell r="E5303">
            <v>43312</v>
          </cell>
          <cell r="F5303">
            <v>74854.09</v>
          </cell>
          <cell r="G5303">
            <v>1.4E-2</v>
          </cell>
          <cell r="H5303">
            <v>87.33</v>
          </cell>
          <cell r="I5303">
            <v>74854.09</v>
          </cell>
          <cell r="J5303">
            <v>1.4E-2</v>
          </cell>
          <cell r="K5303">
            <v>87.329771666666659</v>
          </cell>
          <cell r="L5303">
            <v>0</v>
          </cell>
        </row>
        <row r="5304">
          <cell r="A5304" t="str">
            <v>E3590 TSM Roads, 3rd AC Line</v>
          </cell>
          <cell r="B5304" t="str">
            <v>E3590 TSM Roads, 3rd AC Line-8</v>
          </cell>
          <cell r="C5304" t="str">
            <v>403E</v>
          </cell>
          <cell r="E5304">
            <v>43343</v>
          </cell>
          <cell r="F5304">
            <v>74854.09</v>
          </cell>
          <cell r="G5304">
            <v>1.4E-2</v>
          </cell>
          <cell r="H5304">
            <v>87.33</v>
          </cell>
          <cell r="I5304">
            <v>74854.09</v>
          </cell>
          <cell r="J5304">
            <v>1.4E-2</v>
          </cell>
          <cell r="K5304">
            <v>87.329771666666659</v>
          </cell>
          <cell r="L5304">
            <v>0</v>
          </cell>
        </row>
        <row r="5305">
          <cell r="A5305" t="str">
            <v>E3590 TSM Roads, 3rd AC Line</v>
          </cell>
          <cell r="B5305" t="str">
            <v>E3590 TSM Roads, 3rd AC Line-9</v>
          </cell>
          <cell r="C5305" t="str">
            <v>403E</v>
          </cell>
          <cell r="E5305">
            <v>43373</v>
          </cell>
          <cell r="F5305">
            <v>74854.09</v>
          </cell>
          <cell r="G5305">
            <v>1.4E-2</v>
          </cell>
          <cell r="H5305">
            <v>87.33</v>
          </cell>
          <cell r="I5305">
            <v>74854.09</v>
          </cell>
          <cell r="J5305">
            <v>1.4E-2</v>
          </cell>
          <cell r="K5305">
            <v>87.329771666666659</v>
          </cell>
          <cell r="L5305">
            <v>0</v>
          </cell>
        </row>
        <row r="5306">
          <cell r="A5306" t="str">
            <v>E3590 TSM Roads, 3rd AC Line</v>
          </cell>
          <cell r="B5306" t="str">
            <v>E3590 TSM Roads, 3rd AC Line-10</v>
          </cell>
          <cell r="C5306" t="str">
            <v>403E</v>
          </cell>
          <cell r="E5306">
            <v>43404</v>
          </cell>
          <cell r="F5306">
            <v>74854.09</v>
          </cell>
          <cell r="G5306">
            <v>1.4E-2</v>
          </cell>
          <cell r="H5306">
            <v>87.33</v>
          </cell>
          <cell r="I5306">
            <v>74854.09</v>
          </cell>
          <cell r="J5306">
            <v>1.4E-2</v>
          </cell>
          <cell r="K5306">
            <v>87.329771666666659</v>
          </cell>
          <cell r="L5306">
            <v>0</v>
          </cell>
        </row>
        <row r="5307">
          <cell r="A5307" t="str">
            <v>E3590 TSM Roads, 3rd AC Line</v>
          </cell>
          <cell r="B5307" t="str">
            <v>E3590 TSM Roads, 3rd AC Line-11</v>
          </cell>
          <cell r="C5307" t="str">
            <v>403E</v>
          </cell>
          <cell r="E5307">
            <v>43434</v>
          </cell>
          <cell r="F5307">
            <v>74854.09</v>
          </cell>
          <cell r="G5307">
            <v>1.4E-2</v>
          </cell>
          <cell r="H5307">
            <v>87.33</v>
          </cell>
          <cell r="I5307">
            <v>74854.09</v>
          </cell>
          <cell r="J5307">
            <v>1.4E-2</v>
          </cell>
          <cell r="K5307">
            <v>87.329771666666659</v>
          </cell>
          <cell r="L5307">
            <v>0</v>
          </cell>
        </row>
        <row r="5308">
          <cell r="A5308" t="str">
            <v>E3590 TSM Roads, 3rd AC Line</v>
          </cell>
          <cell r="B5308" t="str">
            <v>E3590 TSM Roads, 3rd AC Line-12</v>
          </cell>
          <cell r="C5308" t="str">
            <v>403E</v>
          </cell>
          <cell r="E5308">
            <v>43465</v>
          </cell>
          <cell r="F5308">
            <v>74854.09</v>
          </cell>
          <cell r="G5308">
            <v>1.4E-2</v>
          </cell>
          <cell r="H5308">
            <v>87.33</v>
          </cell>
          <cell r="I5308">
            <v>74854.09</v>
          </cell>
          <cell r="J5308">
            <v>1.4E-2</v>
          </cell>
          <cell r="K5308">
            <v>87.329771666666659</v>
          </cell>
          <cell r="L5308">
            <v>0</v>
          </cell>
        </row>
        <row r="5309">
          <cell r="A5309" t="str">
            <v>E3590 TSM Roads, 3rd AC Line Total</v>
          </cell>
          <cell r="C5309" t="str">
            <v>ETSM</v>
          </cell>
          <cell r="E5309" t="str">
            <v>Total</v>
          </cell>
          <cell r="F5309"/>
          <cell r="G5309"/>
          <cell r="H5309">
            <v>1047.9600000000003</v>
          </cell>
          <cell r="I5309"/>
          <cell r="J5309">
            <v>0</v>
          </cell>
          <cell r="K5309">
            <v>1047.9572599999997</v>
          </cell>
          <cell r="L5309">
            <v>0</v>
          </cell>
        </row>
        <row r="5310">
          <cell r="A5310" t="str">
            <v>E3590 TSM Roads, Colstrip 1-2 Com</v>
          </cell>
          <cell r="B5310" t="str">
            <v>E3590 TSM Roads, Colstrip 1-2 Com-1</v>
          </cell>
          <cell r="C5310" t="str">
            <v>403E</v>
          </cell>
          <cell r="E5310">
            <v>43131</v>
          </cell>
          <cell r="F5310">
            <v>113968.39</v>
          </cell>
          <cell r="G5310">
            <v>1.4E-2</v>
          </cell>
          <cell r="H5310">
            <v>132.96</v>
          </cell>
          <cell r="I5310">
            <v>113968.39</v>
          </cell>
          <cell r="J5310">
            <v>1.4E-2</v>
          </cell>
          <cell r="K5310">
            <v>132.96312166666667</v>
          </cell>
          <cell r="L5310">
            <v>0</v>
          </cell>
        </row>
        <row r="5311">
          <cell r="A5311" t="str">
            <v>E3590 TSM Roads, Colstrip 1-2 Com</v>
          </cell>
          <cell r="B5311" t="str">
            <v>E3590 TSM Roads, Colstrip 1-2 Com-2</v>
          </cell>
          <cell r="C5311" t="str">
            <v>403E</v>
          </cell>
          <cell r="E5311">
            <v>43159</v>
          </cell>
          <cell r="F5311">
            <v>113968.39</v>
          </cell>
          <cell r="G5311">
            <v>1.4E-2</v>
          </cell>
          <cell r="H5311">
            <v>132.96</v>
          </cell>
          <cell r="I5311">
            <v>113968.39</v>
          </cell>
          <cell r="J5311">
            <v>1.4E-2</v>
          </cell>
          <cell r="K5311">
            <v>132.96312166666667</v>
          </cell>
          <cell r="L5311">
            <v>0</v>
          </cell>
        </row>
        <row r="5312">
          <cell r="A5312" t="str">
            <v>E3590 TSM Roads, Colstrip 1-2 Com</v>
          </cell>
          <cell r="B5312" t="str">
            <v>E3590 TSM Roads, Colstrip 1-2 Com-3</v>
          </cell>
          <cell r="C5312" t="str">
            <v>403E</v>
          </cell>
          <cell r="E5312">
            <v>43190</v>
          </cell>
          <cell r="F5312">
            <v>113968.39</v>
          </cell>
          <cell r="G5312">
            <v>1.4E-2</v>
          </cell>
          <cell r="H5312">
            <v>132.96</v>
          </cell>
          <cell r="I5312">
            <v>113968.39</v>
          </cell>
          <cell r="J5312">
            <v>1.4E-2</v>
          </cell>
          <cell r="K5312">
            <v>132.96312166666667</v>
          </cell>
          <cell r="L5312">
            <v>0</v>
          </cell>
        </row>
        <row r="5313">
          <cell r="A5313" t="str">
            <v>E3590 TSM Roads, Colstrip 1-2 Com</v>
          </cell>
          <cell r="B5313" t="str">
            <v>E3590 TSM Roads, Colstrip 1-2 Com-4</v>
          </cell>
          <cell r="C5313" t="str">
            <v>403E</v>
          </cell>
          <cell r="E5313">
            <v>43220</v>
          </cell>
          <cell r="F5313">
            <v>113968.39</v>
          </cell>
          <cell r="G5313">
            <v>1.4E-2</v>
          </cell>
          <cell r="H5313">
            <v>132.96</v>
          </cell>
          <cell r="I5313">
            <v>113968.39</v>
          </cell>
          <cell r="J5313">
            <v>1.4E-2</v>
          </cell>
          <cell r="K5313">
            <v>132.96312166666667</v>
          </cell>
          <cell r="L5313">
            <v>0</v>
          </cell>
        </row>
        <row r="5314">
          <cell r="A5314" t="str">
            <v>E3590 TSM Roads, Colstrip 1-2 Com</v>
          </cell>
          <cell r="B5314" t="str">
            <v>E3590 TSM Roads, Colstrip 1-2 Com-5</v>
          </cell>
          <cell r="C5314" t="str">
            <v>403E</v>
          </cell>
          <cell r="E5314">
            <v>43251</v>
          </cell>
          <cell r="F5314">
            <v>113968.39</v>
          </cell>
          <cell r="G5314">
            <v>1.4E-2</v>
          </cell>
          <cell r="H5314">
            <v>132.96</v>
          </cell>
          <cell r="I5314">
            <v>113968.39</v>
          </cell>
          <cell r="J5314">
            <v>1.4E-2</v>
          </cell>
          <cell r="K5314">
            <v>132.96312166666667</v>
          </cell>
          <cell r="L5314">
            <v>0</v>
          </cell>
        </row>
        <row r="5315">
          <cell r="A5315" t="str">
            <v>E3590 TSM Roads, Colstrip 1-2 Com</v>
          </cell>
          <cell r="B5315" t="str">
            <v>E3590 TSM Roads, Colstrip 1-2 Com-6</v>
          </cell>
          <cell r="C5315" t="str">
            <v>403E</v>
          </cell>
          <cell r="E5315">
            <v>43281</v>
          </cell>
          <cell r="F5315">
            <v>113968.39</v>
          </cell>
          <cell r="G5315">
            <v>1.4E-2</v>
          </cell>
          <cell r="H5315">
            <v>132.96</v>
          </cell>
          <cell r="I5315">
            <v>113968.39</v>
          </cell>
          <cell r="J5315">
            <v>1.4E-2</v>
          </cell>
          <cell r="K5315">
            <v>132.96312166666667</v>
          </cell>
          <cell r="L5315">
            <v>0</v>
          </cell>
        </row>
        <row r="5316">
          <cell r="A5316" t="str">
            <v>E3590 TSM Roads, Colstrip 1-2 Com</v>
          </cell>
          <cell r="B5316" t="str">
            <v>E3590 TSM Roads, Colstrip 1-2 Com-7</v>
          </cell>
          <cell r="C5316" t="str">
            <v>403E</v>
          </cell>
          <cell r="E5316">
            <v>43312</v>
          </cell>
          <cell r="F5316">
            <v>113968.39</v>
          </cell>
          <cell r="G5316">
            <v>1.4E-2</v>
          </cell>
          <cell r="H5316">
            <v>132.96</v>
          </cell>
          <cell r="I5316">
            <v>113968.39</v>
          </cell>
          <cell r="J5316">
            <v>1.4E-2</v>
          </cell>
          <cell r="K5316">
            <v>132.96312166666667</v>
          </cell>
          <cell r="L5316">
            <v>0</v>
          </cell>
        </row>
        <row r="5317">
          <cell r="A5317" t="str">
            <v>E3590 TSM Roads, Colstrip 1-2 Com</v>
          </cell>
          <cell r="B5317" t="str">
            <v>E3590 TSM Roads, Colstrip 1-2 Com-8</v>
          </cell>
          <cell r="C5317" t="str">
            <v>403E</v>
          </cell>
          <cell r="E5317">
            <v>43343</v>
          </cell>
          <cell r="F5317">
            <v>113968.39</v>
          </cell>
          <cell r="G5317">
            <v>1.4E-2</v>
          </cell>
          <cell r="H5317">
            <v>132.96</v>
          </cell>
          <cell r="I5317">
            <v>113968.39</v>
          </cell>
          <cell r="J5317">
            <v>1.4E-2</v>
          </cell>
          <cell r="K5317">
            <v>132.96312166666667</v>
          </cell>
          <cell r="L5317">
            <v>0</v>
          </cell>
        </row>
        <row r="5318">
          <cell r="A5318" t="str">
            <v>E3590 TSM Roads, Colstrip 1-2 Com</v>
          </cell>
          <cell r="B5318" t="str">
            <v>E3590 TSM Roads, Colstrip 1-2 Com-9</v>
          </cell>
          <cell r="C5318" t="str">
            <v>403E</v>
          </cell>
          <cell r="E5318">
            <v>43373</v>
          </cell>
          <cell r="F5318">
            <v>113968.39</v>
          </cell>
          <cell r="G5318">
            <v>1.4E-2</v>
          </cell>
          <cell r="H5318">
            <v>132.96</v>
          </cell>
          <cell r="I5318">
            <v>113968.39</v>
          </cell>
          <cell r="J5318">
            <v>1.4E-2</v>
          </cell>
          <cell r="K5318">
            <v>132.96312166666667</v>
          </cell>
          <cell r="L5318">
            <v>0</v>
          </cell>
        </row>
        <row r="5319">
          <cell r="A5319" t="str">
            <v>E3590 TSM Roads, Colstrip 1-2 Com</v>
          </cell>
          <cell r="B5319" t="str">
            <v>E3590 TSM Roads, Colstrip 1-2 Com-10</v>
          </cell>
          <cell r="C5319" t="str">
            <v>403E</v>
          </cell>
          <cell r="E5319">
            <v>43404</v>
          </cell>
          <cell r="F5319">
            <v>113968.39</v>
          </cell>
          <cell r="G5319">
            <v>1.4E-2</v>
          </cell>
          <cell r="H5319">
            <v>132.96</v>
          </cell>
          <cell r="I5319">
            <v>113968.39</v>
          </cell>
          <cell r="J5319">
            <v>1.4E-2</v>
          </cell>
          <cell r="K5319">
            <v>132.96312166666667</v>
          </cell>
          <cell r="L5319">
            <v>0</v>
          </cell>
        </row>
        <row r="5320">
          <cell r="A5320" t="str">
            <v>E3590 TSM Roads, Colstrip 1-2 Com</v>
          </cell>
          <cell r="B5320" t="str">
            <v>E3590 TSM Roads, Colstrip 1-2 Com-11</v>
          </cell>
          <cell r="C5320" t="str">
            <v>403E</v>
          </cell>
          <cell r="E5320">
            <v>43434</v>
          </cell>
          <cell r="F5320">
            <v>113968.39</v>
          </cell>
          <cell r="G5320">
            <v>1.4E-2</v>
          </cell>
          <cell r="H5320">
            <v>132.96</v>
          </cell>
          <cell r="I5320">
            <v>113968.39</v>
          </cell>
          <cell r="J5320">
            <v>1.4E-2</v>
          </cell>
          <cell r="K5320">
            <v>132.96312166666667</v>
          </cell>
          <cell r="L5320">
            <v>0</v>
          </cell>
        </row>
        <row r="5321">
          <cell r="A5321" t="str">
            <v>E3590 TSM Roads, Colstrip 1-2 Com</v>
          </cell>
          <cell r="B5321" t="str">
            <v>E3590 TSM Roads, Colstrip 1-2 Com-12</v>
          </cell>
          <cell r="C5321" t="str">
            <v>403E</v>
          </cell>
          <cell r="E5321">
            <v>43465</v>
          </cell>
          <cell r="F5321">
            <v>113968.39</v>
          </cell>
          <cell r="G5321">
            <v>1.4E-2</v>
          </cell>
          <cell r="H5321">
            <v>132.96</v>
          </cell>
          <cell r="I5321">
            <v>113968.39</v>
          </cell>
          <cell r="J5321">
            <v>1.4E-2</v>
          </cell>
          <cell r="K5321">
            <v>132.96312166666667</v>
          </cell>
          <cell r="L5321">
            <v>0</v>
          </cell>
        </row>
        <row r="5322">
          <cell r="A5322" t="str">
            <v>E3590 TSM Roads, Colstrip 1-2 Com Total</v>
          </cell>
          <cell r="C5322" t="str">
            <v>ETSM</v>
          </cell>
          <cell r="E5322" t="str">
            <v>Total</v>
          </cell>
          <cell r="F5322"/>
          <cell r="G5322"/>
          <cell r="H5322">
            <v>1595.5200000000002</v>
          </cell>
          <cell r="I5322"/>
          <cell r="J5322">
            <v>0</v>
          </cell>
          <cell r="K5322">
            <v>1595.55746</v>
          </cell>
          <cell r="L5322">
            <v>0.04</v>
          </cell>
        </row>
        <row r="5323">
          <cell r="A5323" t="str">
            <v>E3590 TSM Roads, Colstrip 3-4 Com</v>
          </cell>
          <cell r="B5323" t="str">
            <v>E3590 TSM Roads, Colstrip 3-4 Com-1</v>
          </cell>
          <cell r="C5323" t="str">
            <v>403E</v>
          </cell>
          <cell r="E5323">
            <v>43131</v>
          </cell>
          <cell r="F5323">
            <v>331427.40999999997</v>
          </cell>
          <cell r="G5323">
            <v>1.4E-2</v>
          </cell>
          <cell r="H5323">
            <v>386.67</v>
          </cell>
          <cell r="I5323">
            <v>331427.40999999997</v>
          </cell>
          <cell r="J5323">
            <v>1.4E-2</v>
          </cell>
          <cell r="K5323">
            <v>386.66531166666664</v>
          </cell>
          <cell r="L5323">
            <v>0</v>
          </cell>
        </row>
        <row r="5324">
          <cell r="A5324" t="str">
            <v>E3590 TSM Roads, Colstrip 3-4 Com</v>
          </cell>
          <cell r="B5324" t="str">
            <v>E3590 TSM Roads, Colstrip 3-4 Com-2</v>
          </cell>
          <cell r="C5324" t="str">
            <v>403E</v>
          </cell>
          <cell r="E5324">
            <v>43159</v>
          </cell>
          <cell r="F5324">
            <v>331427.40999999997</v>
          </cell>
          <cell r="G5324">
            <v>1.4E-2</v>
          </cell>
          <cell r="H5324">
            <v>386.67</v>
          </cell>
          <cell r="I5324">
            <v>331427.40999999997</v>
          </cell>
          <cell r="J5324">
            <v>1.4E-2</v>
          </cell>
          <cell r="K5324">
            <v>386.66531166666664</v>
          </cell>
          <cell r="L5324">
            <v>0</v>
          </cell>
        </row>
        <row r="5325">
          <cell r="A5325" t="str">
            <v>E3590 TSM Roads, Colstrip 3-4 Com</v>
          </cell>
          <cell r="B5325" t="str">
            <v>E3590 TSM Roads, Colstrip 3-4 Com-3</v>
          </cell>
          <cell r="C5325" t="str">
            <v>403E</v>
          </cell>
          <cell r="E5325">
            <v>43190</v>
          </cell>
          <cell r="F5325">
            <v>331427.40999999997</v>
          </cell>
          <cell r="G5325">
            <v>1.4E-2</v>
          </cell>
          <cell r="H5325">
            <v>386.67</v>
          </cell>
          <cell r="I5325">
            <v>331427.40999999997</v>
          </cell>
          <cell r="J5325">
            <v>1.4E-2</v>
          </cell>
          <cell r="K5325">
            <v>386.66531166666664</v>
          </cell>
          <cell r="L5325">
            <v>0</v>
          </cell>
        </row>
        <row r="5326">
          <cell r="A5326" t="str">
            <v>E3590 TSM Roads, Colstrip 3-4 Com</v>
          </cell>
          <cell r="B5326" t="str">
            <v>E3590 TSM Roads, Colstrip 3-4 Com-4</v>
          </cell>
          <cell r="C5326" t="str">
            <v>403E</v>
          </cell>
          <cell r="E5326">
            <v>43220</v>
          </cell>
          <cell r="F5326">
            <v>331427.40999999997</v>
          </cell>
          <cell r="G5326">
            <v>1.4E-2</v>
          </cell>
          <cell r="H5326">
            <v>386.67</v>
          </cell>
          <cell r="I5326">
            <v>331427.40999999997</v>
          </cell>
          <cell r="J5326">
            <v>1.4E-2</v>
          </cell>
          <cell r="K5326">
            <v>386.66531166666664</v>
          </cell>
          <cell r="L5326">
            <v>0</v>
          </cell>
        </row>
        <row r="5327">
          <cell r="A5327" t="str">
            <v>E3590 TSM Roads, Colstrip 3-4 Com</v>
          </cell>
          <cell r="B5327" t="str">
            <v>E3590 TSM Roads, Colstrip 3-4 Com-5</v>
          </cell>
          <cell r="C5327" t="str">
            <v>403E</v>
          </cell>
          <cell r="E5327">
            <v>43251</v>
          </cell>
          <cell r="F5327">
            <v>331427.40999999997</v>
          </cell>
          <cell r="G5327">
            <v>1.4E-2</v>
          </cell>
          <cell r="H5327">
            <v>386.67</v>
          </cell>
          <cell r="I5327">
            <v>331427.40999999997</v>
          </cell>
          <cell r="J5327">
            <v>1.4E-2</v>
          </cell>
          <cell r="K5327">
            <v>386.66531166666664</v>
          </cell>
          <cell r="L5327">
            <v>0</v>
          </cell>
        </row>
        <row r="5328">
          <cell r="A5328" t="str">
            <v>E3590 TSM Roads, Colstrip 3-4 Com</v>
          </cell>
          <cell r="B5328" t="str">
            <v>E3590 TSM Roads, Colstrip 3-4 Com-6</v>
          </cell>
          <cell r="C5328" t="str">
            <v>403E</v>
          </cell>
          <cell r="E5328">
            <v>43281</v>
          </cell>
          <cell r="F5328">
            <v>331427.40999999997</v>
          </cell>
          <cell r="G5328">
            <v>1.4E-2</v>
          </cell>
          <cell r="H5328">
            <v>386.67</v>
          </cell>
          <cell r="I5328">
            <v>331427.40999999997</v>
          </cell>
          <cell r="J5328">
            <v>1.4E-2</v>
          </cell>
          <cell r="K5328">
            <v>386.66531166666664</v>
          </cell>
          <cell r="L5328">
            <v>0</v>
          </cell>
        </row>
        <row r="5329">
          <cell r="A5329" t="str">
            <v>E3590 TSM Roads, Colstrip 3-4 Com</v>
          </cell>
          <cell r="B5329" t="str">
            <v>E3590 TSM Roads, Colstrip 3-4 Com-7</v>
          </cell>
          <cell r="C5329" t="str">
            <v>403E</v>
          </cell>
          <cell r="E5329">
            <v>43312</v>
          </cell>
          <cell r="F5329">
            <v>331427.40999999997</v>
          </cell>
          <cell r="G5329">
            <v>1.4E-2</v>
          </cell>
          <cell r="H5329">
            <v>386.67</v>
          </cell>
          <cell r="I5329">
            <v>331427.40999999997</v>
          </cell>
          <cell r="J5329">
            <v>1.4E-2</v>
          </cell>
          <cell r="K5329">
            <v>386.66531166666664</v>
          </cell>
          <cell r="L5329">
            <v>0</v>
          </cell>
        </row>
        <row r="5330">
          <cell r="A5330" t="str">
            <v>E3590 TSM Roads, Colstrip 3-4 Com</v>
          </cell>
          <cell r="B5330" t="str">
            <v>E3590 TSM Roads, Colstrip 3-4 Com-8</v>
          </cell>
          <cell r="C5330" t="str">
            <v>403E</v>
          </cell>
          <cell r="E5330">
            <v>43343</v>
          </cell>
          <cell r="F5330">
            <v>331427.40999999997</v>
          </cell>
          <cell r="G5330">
            <v>1.4E-2</v>
          </cell>
          <cell r="H5330">
            <v>386.67</v>
          </cell>
          <cell r="I5330">
            <v>331427.40999999997</v>
          </cell>
          <cell r="J5330">
            <v>1.4E-2</v>
          </cell>
          <cell r="K5330">
            <v>386.66531166666664</v>
          </cell>
          <cell r="L5330">
            <v>0</v>
          </cell>
        </row>
        <row r="5331">
          <cell r="A5331" t="str">
            <v>E3590 TSM Roads, Colstrip 3-4 Com</v>
          </cell>
          <cell r="B5331" t="str">
            <v>E3590 TSM Roads, Colstrip 3-4 Com-9</v>
          </cell>
          <cell r="C5331" t="str">
            <v>403E</v>
          </cell>
          <cell r="E5331">
            <v>43373</v>
          </cell>
          <cell r="F5331">
            <v>331427.40999999997</v>
          </cell>
          <cell r="G5331">
            <v>1.4E-2</v>
          </cell>
          <cell r="H5331">
            <v>386.67</v>
          </cell>
          <cell r="I5331">
            <v>331427.40999999997</v>
          </cell>
          <cell r="J5331">
            <v>1.4E-2</v>
          </cell>
          <cell r="K5331">
            <v>386.66531166666664</v>
          </cell>
          <cell r="L5331">
            <v>0</v>
          </cell>
        </row>
        <row r="5332">
          <cell r="A5332" t="str">
            <v>E3590 TSM Roads, Colstrip 3-4 Com</v>
          </cell>
          <cell r="B5332" t="str">
            <v>E3590 TSM Roads, Colstrip 3-4 Com-10</v>
          </cell>
          <cell r="C5332" t="str">
            <v>403E</v>
          </cell>
          <cell r="E5332">
            <v>43404</v>
          </cell>
          <cell r="F5332">
            <v>331427.40999999997</v>
          </cell>
          <cell r="G5332">
            <v>1.4E-2</v>
          </cell>
          <cell r="H5332">
            <v>386.67</v>
          </cell>
          <cell r="I5332">
            <v>331427.40999999997</v>
          </cell>
          <cell r="J5332">
            <v>1.4E-2</v>
          </cell>
          <cell r="K5332">
            <v>386.66531166666664</v>
          </cell>
          <cell r="L5332">
            <v>0</v>
          </cell>
        </row>
        <row r="5333">
          <cell r="A5333" t="str">
            <v>E3590 TSM Roads, Colstrip 3-4 Com</v>
          </cell>
          <cell r="B5333" t="str">
            <v>E3590 TSM Roads, Colstrip 3-4 Com-11</v>
          </cell>
          <cell r="C5333" t="str">
            <v>403E</v>
          </cell>
          <cell r="E5333">
            <v>43434</v>
          </cell>
          <cell r="F5333">
            <v>331427.40999999997</v>
          </cell>
          <cell r="G5333">
            <v>1.4E-2</v>
          </cell>
          <cell r="H5333">
            <v>386.67</v>
          </cell>
          <cell r="I5333">
            <v>331427.40999999997</v>
          </cell>
          <cell r="J5333">
            <v>1.4E-2</v>
          </cell>
          <cell r="K5333">
            <v>386.66531166666664</v>
          </cell>
          <cell r="L5333">
            <v>0</v>
          </cell>
        </row>
        <row r="5334">
          <cell r="A5334" t="str">
            <v>E3590 TSM Roads, Colstrip 3-4 Com</v>
          </cell>
          <cell r="B5334" t="str">
            <v>E3590 TSM Roads, Colstrip 3-4 Com-12</v>
          </cell>
          <cell r="C5334" t="str">
            <v>403E</v>
          </cell>
          <cell r="E5334">
            <v>43465</v>
          </cell>
          <cell r="F5334">
            <v>331427.40999999997</v>
          </cell>
          <cell r="G5334">
            <v>1.4E-2</v>
          </cell>
          <cell r="H5334">
            <v>386.67</v>
          </cell>
          <cell r="I5334">
            <v>331427.40999999997</v>
          </cell>
          <cell r="J5334">
            <v>1.4E-2</v>
          </cell>
          <cell r="K5334">
            <v>386.66531166666664</v>
          </cell>
          <cell r="L5334">
            <v>0</v>
          </cell>
        </row>
        <row r="5335">
          <cell r="A5335" t="str">
            <v>E3590 TSM Roads, Colstrip 3-4 Com Total</v>
          </cell>
          <cell r="C5335" t="str">
            <v>ETSM</v>
          </cell>
          <cell r="E5335" t="str">
            <v>Total</v>
          </cell>
          <cell r="F5335"/>
          <cell r="G5335"/>
          <cell r="H5335">
            <v>4640.04</v>
          </cell>
          <cell r="I5335"/>
          <cell r="J5335">
            <v>0</v>
          </cell>
          <cell r="K5335">
            <v>4639.9837399999997</v>
          </cell>
          <cell r="L5335">
            <v>-0.06</v>
          </cell>
        </row>
        <row r="5336">
          <cell r="A5336" t="str">
            <v>E3597 TSM Roads &amp; Trails</v>
          </cell>
          <cell r="B5336" t="str">
            <v>E3597 TSM Roads &amp; Trails-1</v>
          </cell>
          <cell r="C5336" t="str">
            <v>403E</v>
          </cell>
          <cell r="E5336">
            <v>43131</v>
          </cell>
          <cell r="F5336">
            <v>568185.43000000005</v>
          </cell>
          <cell r="G5336">
            <v>1.6799999999999999E-2</v>
          </cell>
          <cell r="H5336">
            <v>795.46</v>
          </cell>
          <cell r="I5336">
            <v>568185.43000000005</v>
          </cell>
          <cell r="J5336">
            <v>1.6799999999999999E-2</v>
          </cell>
          <cell r="K5336">
            <v>795.45960200000002</v>
          </cell>
          <cell r="L5336">
            <v>0</v>
          </cell>
        </row>
        <row r="5337">
          <cell r="A5337" t="str">
            <v>E3597 TSM Roads &amp; Trails</v>
          </cell>
          <cell r="B5337" t="str">
            <v>E3597 TSM Roads &amp; Trails-2</v>
          </cell>
          <cell r="C5337" t="str">
            <v>403E</v>
          </cell>
          <cell r="E5337">
            <v>43159</v>
          </cell>
          <cell r="F5337">
            <v>568185.43000000005</v>
          </cell>
          <cell r="G5337">
            <v>1.6799999999999999E-2</v>
          </cell>
          <cell r="H5337">
            <v>795.46</v>
          </cell>
          <cell r="I5337">
            <v>568185.43000000005</v>
          </cell>
          <cell r="J5337">
            <v>1.6799999999999999E-2</v>
          </cell>
          <cell r="K5337">
            <v>795.45960200000002</v>
          </cell>
          <cell r="L5337">
            <v>0</v>
          </cell>
        </row>
        <row r="5338">
          <cell r="A5338" t="str">
            <v>E3597 TSM Roads &amp; Trails</v>
          </cell>
          <cell r="B5338" t="str">
            <v>E3597 TSM Roads &amp; Trails-3</v>
          </cell>
          <cell r="C5338" t="str">
            <v>403E</v>
          </cell>
          <cell r="E5338">
            <v>43190</v>
          </cell>
          <cell r="F5338">
            <v>568185.43000000005</v>
          </cell>
          <cell r="G5338">
            <v>1.6799999999999999E-2</v>
          </cell>
          <cell r="H5338">
            <v>795.46</v>
          </cell>
          <cell r="I5338">
            <v>568185.43000000005</v>
          </cell>
          <cell r="J5338">
            <v>1.6799999999999999E-2</v>
          </cell>
          <cell r="K5338">
            <v>795.45960200000002</v>
          </cell>
          <cell r="L5338">
            <v>0</v>
          </cell>
        </row>
        <row r="5339">
          <cell r="A5339" t="str">
            <v>E3597 TSM Roads &amp; Trails</v>
          </cell>
          <cell r="B5339" t="str">
            <v>E3597 TSM Roads &amp; Trails-4</v>
          </cell>
          <cell r="C5339" t="str">
            <v>403E</v>
          </cell>
          <cell r="E5339">
            <v>43220</v>
          </cell>
          <cell r="F5339">
            <v>568185.43000000005</v>
          </cell>
          <cell r="G5339">
            <v>1.6799999999999999E-2</v>
          </cell>
          <cell r="H5339">
            <v>795.46</v>
          </cell>
          <cell r="I5339">
            <v>568185.43000000005</v>
          </cell>
          <cell r="J5339">
            <v>1.6799999999999999E-2</v>
          </cell>
          <cell r="K5339">
            <v>795.45960200000002</v>
          </cell>
          <cell r="L5339">
            <v>0</v>
          </cell>
        </row>
        <row r="5340">
          <cell r="A5340" t="str">
            <v>E3597 TSM Roads &amp; Trails</v>
          </cell>
          <cell r="B5340" t="str">
            <v>E3597 TSM Roads &amp; Trails-5</v>
          </cell>
          <cell r="C5340" t="str">
            <v>403E</v>
          </cell>
          <cell r="E5340">
            <v>43251</v>
          </cell>
          <cell r="F5340">
            <v>568185.43000000005</v>
          </cell>
          <cell r="G5340">
            <v>1.6799999999999999E-2</v>
          </cell>
          <cell r="H5340">
            <v>795.46</v>
          </cell>
          <cell r="I5340">
            <v>568185.43000000005</v>
          </cell>
          <cell r="J5340">
            <v>1.6799999999999999E-2</v>
          </cell>
          <cell r="K5340">
            <v>795.45960200000002</v>
          </cell>
          <cell r="L5340">
            <v>0</v>
          </cell>
        </row>
        <row r="5341">
          <cell r="A5341" t="str">
            <v>E3597 TSM Roads &amp; Trails</v>
          </cell>
          <cell r="B5341" t="str">
            <v>E3597 TSM Roads &amp; Trails-6</v>
          </cell>
          <cell r="C5341" t="str">
            <v>403E</v>
          </cell>
          <cell r="E5341">
            <v>43281</v>
          </cell>
          <cell r="F5341">
            <v>568185.43000000005</v>
          </cell>
          <cell r="G5341">
            <v>1.6799999999999999E-2</v>
          </cell>
          <cell r="H5341">
            <v>795.46</v>
          </cell>
          <cell r="I5341">
            <v>568185.43000000005</v>
          </cell>
          <cell r="J5341">
            <v>1.6799999999999999E-2</v>
          </cell>
          <cell r="K5341">
            <v>795.45960200000002</v>
          </cell>
          <cell r="L5341">
            <v>0</v>
          </cell>
        </row>
        <row r="5342">
          <cell r="A5342" t="str">
            <v>E3597 TSM Roads &amp; Trails</v>
          </cell>
          <cell r="B5342" t="str">
            <v>E3597 TSM Roads &amp; Trails-7</v>
          </cell>
          <cell r="C5342" t="str">
            <v>403E</v>
          </cell>
          <cell r="E5342">
            <v>43312</v>
          </cell>
          <cell r="F5342">
            <v>568185.43000000005</v>
          </cell>
          <cell r="G5342">
            <v>1.6799999999999999E-2</v>
          </cell>
          <cell r="H5342">
            <v>795.46</v>
          </cell>
          <cell r="I5342">
            <v>568185.43000000005</v>
          </cell>
          <cell r="J5342">
            <v>1.6799999999999999E-2</v>
          </cell>
          <cell r="K5342">
            <v>795.45960200000002</v>
          </cell>
          <cell r="L5342">
            <v>0</v>
          </cell>
        </row>
        <row r="5343">
          <cell r="A5343" t="str">
            <v>E3597 TSM Roads &amp; Trails</v>
          </cell>
          <cell r="B5343" t="str">
            <v>E3597 TSM Roads &amp; Trails-8</v>
          </cell>
          <cell r="C5343" t="str">
            <v>403E</v>
          </cell>
          <cell r="E5343">
            <v>43343</v>
          </cell>
          <cell r="F5343">
            <v>568185.43000000005</v>
          </cell>
          <cell r="G5343">
            <v>1.6799999999999999E-2</v>
          </cell>
          <cell r="H5343">
            <v>795.46</v>
          </cell>
          <cell r="I5343">
            <v>568185.43000000005</v>
          </cell>
          <cell r="J5343">
            <v>1.6799999999999999E-2</v>
          </cell>
          <cell r="K5343">
            <v>795.45960200000002</v>
          </cell>
          <cell r="L5343">
            <v>0</v>
          </cell>
        </row>
        <row r="5344">
          <cell r="A5344" t="str">
            <v>E3597 TSM Roads &amp; Trails</v>
          </cell>
          <cell r="B5344" t="str">
            <v>E3597 TSM Roads &amp; Trails-9</v>
          </cell>
          <cell r="C5344" t="str">
            <v>403E</v>
          </cell>
          <cell r="E5344">
            <v>43373</v>
          </cell>
          <cell r="F5344">
            <v>568185.43000000005</v>
          </cell>
          <cell r="G5344">
            <v>1.6799999999999999E-2</v>
          </cell>
          <cell r="H5344">
            <v>795.46</v>
          </cell>
          <cell r="I5344">
            <v>568185.43000000005</v>
          </cell>
          <cell r="J5344">
            <v>1.6799999999999999E-2</v>
          </cell>
          <cell r="K5344">
            <v>795.45960200000002</v>
          </cell>
          <cell r="L5344">
            <v>0</v>
          </cell>
        </row>
        <row r="5345">
          <cell r="A5345" t="str">
            <v>E3597 TSM Roads &amp; Trails</v>
          </cell>
          <cell r="B5345" t="str">
            <v>E3597 TSM Roads &amp; Trails-10</v>
          </cell>
          <cell r="C5345" t="str">
            <v>403E</v>
          </cell>
          <cell r="E5345">
            <v>43404</v>
          </cell>
          <cell r="F5345">
            <v>568185.43000000005</v>
          </cell>
          <cell r="G5345">
            <v>1.6799999999999999E-2</v>
          </cell>
          <cell r="H5345">
            <v>795.46</v>
          </cell>
          <cell r="I5345">
            <v>568185.43000000005</v>
          </cell>
          <cell r="J5345">
            <v>1.6799999999999999E-2</v>
          </cell>
          <cell r="K5345">
            <v>795.45960200000002</v>
          </cell>
          <cell r="L5345">
            <v>0</v>
          </cell>
        </row>
        <row r="5346">
          <cell r="A5346" t="str">
            <v>E3597 TSM Roads &amp; Trails</v>
          </cell>
          <cell r="B5346" t="str">
            <v>E3597 TSM Roads &amp; Trails-11</v>
          </cell>
          <cell r="C5346" t="str">
            <v>403E</v>
          </cell>
          <cell r="E5346">
            <v>43434</v>
          </cell>
          <cell r="F5346">
            <v>568185.43000000005</v>
          </cell>
          <cell r="G5346">
            <v>1.6799999999999999E-2</v>
          </cell>
          <cell r="H5346">
            <v>795.46</v>
          </cell>
          <cell r="I5346">
            <v>568185.43000000005</v>
          </cell>
          <cell r="J5346">
            <v>1.6799999999999999E-2</v>
          </cell>
          <cell r="K5346">
            <v>795.45960200000002</v>
          </cell>
          <cell r="L5346">
            <v>0</v>
          </cell>
        </row>
        <row r="5347">
          <cell r="A5347" t="str">
            <v>E3597 TSM Roads &amp; Trails</v>
          </cell>
          <cell r="B5347" t="str">
            <v>E3597 TSM Roads &amp; Trails-12</v>
          </cell>
          <cell r="C5347" t="str">
            <v>403E</v>
          </cell>
          <cell r="E5347">
            <v>43465</v>
          </cell>
          <cell r="F5347">
            <v>568185.43000000005</v>
          </cell>
          <cell r="G5347">
            <v>1.6799999999999999E-2</v>
          </cell>
          <cell r="H5347">
            <v>795.46</v>
          </cell>
          <cell r="I5347">
            <v>568185.43000000005</v>
          </cell>
          <cell r="J5347">
            <v>1.6799999999999999E-2</v>
          </cell>
          <cell r="K5347">
            <v>795.45960200000002</v>
          </cell>
          <cell r="L5347">
            <v>0</v>
          </cell>
        </row>
        <row r="5348">
          <cell r="A5348" t="str">
            <v>E3597 TSM Roads &amp; Trails Total</v>
          </cell>
          <cell r="C5348" t="str">
            <v>ETSM</v>
          </cell>
          <cell r="E5348" t="str">
            <v>Total</v>
          </cell>
          <cell r="F5348"/>
          <cell r="G5348"/>
          <cell r="H5348">
            <v>9545.52</v>
          </cell>
          <cell r="I5348"/>
          <cell r="J5348">
            <v>0</v>
          </cell>
          <cell r="K5348">
            <v>9545.5152240000007</v>
          </cell>
          <cell r="L5348">
            <v>0</v>
          </cell>
        </row>
        <row r="5349">
          <cell r="A5349" t="str">
            <v>E3599 TSM ARO Transmission</v>
          </cell>
          <cell r="B5349" t="str">
            <v>E3599 TSM ARO Transmission-1</v>
          </cell>
          <cell r="C5349" t="str">
            <v>403.1E</v>
          </cell>
          <cell r="E5349">
            <v>43131</v>
          </cell>
          <cell r="F5349">
            <v>3556715.65</v>
          </cell>
          <cell r="G5349">
            <v>0</v>
          </cell>
          <cell r="H5349">
            <v>6906.25</v>
          </cell>
          <cell r="I5349"/>
          <cell r="J5349">
            <v>0</v>
          </cell>
          <cell r="K5349">
            <v>7408.87</v>
          </cell>
          <cell r="L5349">
            <v>502.62</v>
          </cell>
        </row>
        <row r="5350">
          <cell r="A5350" t="str">
            <v>E3599 TSM ARO Transmission</v>
          </cell>
          <cell r="B5350" t="str">
            <v>E3599 TSM ARO Transmission-2</v>
          </cell>
          <cell r="C5350" t="str">
            <v>403.1E</v>
          </cell>
          <cell r="E5350">
            <v>43159</v>
          </cell>
          <cell r="F5350">
            <v>3549809.4</v>
          </cell>
          <cell r="G5350">
            <v>0</v>
          </cell>
          <cell r="H5350">
            <v>6906.26</v>
          </cell>
          <cell r="I5350"/>
          <cell r="J5350">
            <v>0</v>
          </cell>
          <cell r="K5350">
            <v>7408.87</v>
          </cell>
          <cell r="L5350">
            <v>502.61</v>
          </cell>
        </row>
        <row r="5351">
          <cell r="A5351" t="str">
            <v>E3599 TSM ARO Transmission</v>
          </cell>
          <cell r="B5351" t="str">
            <v>E3599 TSM ARO Transmission-3</v>
          </cell>
          <cell r="C5351" t="str">
            <v>403.1E</v>
          </cell>
          <cell r="E5351">
            <v>43190</v>
          </cell>
          <cell r="F5351">
            <v>3542903.14</v>
          </cell>
          <cell r="G5351">
            <v>0</v>
          </cell>
          <cell r="H5351">
            <v>6906.25</v>
          </cell>
          <cell r="I5351"/>
          <cell r="J5351">
            <v>0</v>
          </cell>
          <cell r="K5351">
            <v>7408.87</v>
          </cell>
          <cell r="L5351">
            <v>502.62</v>
          </cell>
        </row>
        <row r="5352">
          <cell r="A5352" t="str">
            <v>E3599 TSM ARO Transmission</v>
          </cell>
          <cell r="B5352" t="str">
            <v>E3599 TSM ARO Transmission-4</v>
          </cell>
          <cell r="C5352" t="str">
            <v>403.1E</v>
          </cell>
          <cell r="E5352">
            <v>43220</v>
          </cell>
          <cell r="F5352">
            <v>3535996.89</v>
          </cell>
          <cell r="G5352">
            <v>0</v>
          </cell>
          <cell r="H5352">
            <v>6906.26</v>
          </cell>
          <cell r="I5352"/>
          <cell r="J5352">
            <v>0</v>
          </cell>
          <cell r="K5352">
            <v>7408.87</v>
          </cell>
          <cell r="L5352">
            <v>502.61</v>
          </cell>
        </row>
        <row r="5353">
          <cell r="A5353" t="str">
            <v>E3599 TSM ARO Transmission</v>
          </cell>
          <cell r="B5353" t="str">
            <v>E3599 TSM ARO Transmission-5</v>
          </cell>
          <cell r="C5353" t="str">
            <v>403.1E</v>
          </cell>
          <cell r="E5353">
            <v>43251</v>
          </cell>
          <cell r="F5353">
            <v>3529090.63</v>
          </cell>
          <cell r="G5353">
            <v>0</v>
          </cell>
          <cell r="H5353">
            <v>6906.25</v>
          </cell>
          <cell r="I5353"/>
          <cell r="J5353">
            <v>0</v>
          </cell>
          <cell r="K5353">
            <v>7408.87</v>
          </cell>
          <cell r="L5353">
            <v>502.62</v>
          </cell>
        </row>
        <row r="5354">
          <cell r="A5354" t="str">
            <v>E3599 TSM ARO Transmission</v>
          </cell>
          <cell r="B5354" t="str">
            <v>E3599 TSM ARO Transmission-6</v>
          </cell>
          <cell r="C5354" t="str">
            <v>403.1E</v>
          </cell>
          <cell r="E5354">
            <v>43281</v>
          </cell>
          <cell r="F5354">
            <v>3522184.38</v>
          </cell>
          <cell r="G5354">
            <v>0</v>
          </cell>
          <cell r="H5354">
            <v>6906.23</v>
          </cell>
          <cell r="I5354"/>
          <cell r="J5354">
            <v>0</v>
          </cell>
          <cell r="K5354">
            <v>7408.87</v>
          </cell>
          <cell r="L5354">
            <v>502.64</v>
          </cell>
        </row>
        <row r="5355">
          <cell r="A5355" t="str">
            <v>E3599 TSM ARO Transmission</v>
          </cell>
          <cell r="B5355" t="str">
            <v>E3599 TSM ARO Transmission-7</v>
          </cell>
          <cell r="C5355" t="str">
            <v>403.1E</v>
          </cell>
          <cell r="E5355">
            <v>43312</v>
          </cell>
          <cell r="F5355">
            <v>3515278.15</v>
          </cell>
          <cell r="G5355">
            <v>0</v>
          </cell>
          <cell r="H5355">
            <v>6906.26</v>
          </cell>
          <cell r="I5355"/>
          <cell r="J5355">
            <v>0</v>
          </cell>
          <cell r="K5355">
            <v>7408.87</v>
          </cell>
          <cell r="L5355">
            <v>502.61</v>
          </cell>
        </row>
        <row r="5356">
          <cell r="A5356" t="str">
            <v>E3599 TSM ARO Transmission</v>
          </cell>
          <cell r="B5356" t="str">
            <v>E3599 TSM ARO Transmission-8</v>
          </cell>
          <cell r="C5356" t="str">
            <v>403.1E</v>
          </cell>
          <cell r="E5356">
            <v>43343</v>
          </cell>
          <cell r="F5356">
            <v>3508371.89</v>
          </cell>
          <cell r="G5356">
            <v>0</v>
          </cell>
          <cell r="H5356">
            <v>6906.23</v>
          </cell>
          <cell r="I5356"/>
          <cell r="J5356">
            <v>0</v>
          </cell>
          <cell r="K5356">
            <v>7408.87</v>
          </cell>
          <cell r="L5356">
            <v>502.64</v>
          </cell>
        </row>
        <row r="5357">
          <cell r="A5357" t="str">
            <v>E3599 TSM ARO Transmission</v>
          </cell>
          <cell r="B5357" t="str">
            <v>E3599 TSM ARO Transmission-9</v>
          </cell>
          <cell r="C5357" t="str">
            <v>403.1E</v>
          </cell>
          <cell r="E5357">
            <v>43373</v>
          </cell>
          <cell r="F5357">
            <v>3501465.66</v>
          </cell>
          <cell r="G5357">
            <v>0</v>
          </cell>
          <cell r="H5357">
            <v>6906.26</v>
          </cell>
          <cell r="I5357"/>
          <cell r="J5357">
            <v>0</v>
          </cell>
          <cell r="K5357">
            <v>7408.87</v>
          </cell>
          <cell r="L5357">
            <v>502.61</v>
          </cell>
        </row>
        <row r="5358">
          <cell r="A5358" t="str">
            <v>E3599 TSM ARO Transmission</v>
          </cell>
          <cell r="B5358" t="str">
            <v>E3599 TSM ARO Transmission-10</v>
          </cell>
          <cell r="C5358" t="str">
            <v>403.1E</v>
          </cell>
          <cell r="E5358">
            <v>43404</v>
          </cell>
          <cell r="F5358">
            <v>3494559.4</v>
          </cell>
          <cell r="G5358">
            <v>0</v>
          </cell>
          <cell r="H5358">
            <v>6906.23</v>
          </cell>
          <cell r="I5358"/>
          <cell r="J5358">
            <v>0</v>
          </cell>
          <cell r="K5358">
            <v>7408.87</v>
          </cell>
          <cell r="L5358">
            <v>502.64</v>
          </cell>
        </row>
        <row r="5359">
          <cell r="A5359" t="str">
            <v>E3599 TSM ARO Transmission</v>
          </cell>
          <cell r="B5359" t="str">
            <v>E3599 TSM ARO Transmission-11</v>
          </cell>
          <cell r="C5359" t="str">
            <v>403.1E</v>
          </cell>
          <cell r="E5359">
            <v>43434</v>
          </cell>
          <cell r="F5359">
            <v>3487653.17</v>
          </cell>
          <cell r="G5359">
            <v>0</v>
          </cell>
          <cell r="H5359">
            <v>6906.25</v>
          </cell>
          <cell r="I5359"/>
          <cell r="J5359">
            <v>0</v>
          </cell>
          <cell r="K5359">
            <v>7408.87</v>
          </cell>
          <cell r="L5359">
            <v>502.62</v>
          </cell>
        </row>
        <row r="5360">
          <cell r="A5360" t="str">
            <v>E3599 TSM ARO Transmission</v>
          </cell>
          <cell r="B5360" t="str">
            <v>E3599 TSM ARO Transmission-12</v>
          </cell>
          <cell r="C5360" t="str">
            <v>403.1E</v>
          </cell>
          <cell r="E5360">
            <v>43465</v>
          </cell>
          <cell r="F5360">
            <v>3822983.26</v>
          </cell>
          <cell r="G5360">
            <v>0</v>
          </cell>
          <cell r="H5360">
            <v>7408.87</v>
          </cell>
          <cell r="I5360"/>
          <cell r="J5360">
            <v>0</v>
          </cell>
          <cell r="K5360">
            <v>7408.87</v>
          </cell>
          <cell r="L5360">
            <v>0</v>
          </cell>
        </row>
        <row r="5361">
          <cell r="A5361" t="str">
            <v>E3599 TSM ARO Transmission Total</v>
          </cell>
          <cell r="C5361" t="str">
            <v>ETSM</v>
          </cell>
          <cell r="E5361" t="str">
            <v>Total</v>
          </cell>
          <cell r="F5361"/>
          <cell r="G5361"/>
          <cell r="H5361">
            <v>83377.600000000006</v>
          </cell>
          <cell r="I5361"/>
          <cell r="J5361">
            <v>0</v>
          </cell>
          <cell r="K5361">
            <v>88906.439999999988</v>
          </cell>
          <cell r="L5361">
            <v>5528.84</v>
          </cell>
        </row>
        <row r="5362">
          <cell r="A5362" t="str">
            <v>E35999 (GIF) Rd/Trail, Upper Baker</v>
          </cell>
          <cell r="B5362" t="str">
            <v>E35999 (GIF) Rd/Trail, Upper Baker-1</v>
          </cell>
          <cell r="C5362" t="str">
            <v>403E</v>
          </cell>
          <cell r="E5362">
            <v>43131</v>
          </cell>
          <cell r="F5362">
            <v>8020.92</v>
          </cell>
          <cell r="G5362">
            <v>1.46E-2</v>
          </cell>
          <cell r="H5362">
            <v>9.76</v>
          </cell>
          <cell r="I5362">
            <v>8020.92</v>
          </cell>
          <cell r="J5362">
            <v>1.46E-2</v>
          </cell>
          <cell r="K5362">
            <v>9.7587860000000006</v>
          </cell>
          <cell r="L5362">
            <v>0</v>
          </cell>
        </row>
        <row r="5363">
          <cell r="A5363" t="str">
            <v>E35999 (GIF) Rd/Trail, Upper Baker</v>
          </cell>
          <cell r="B5363" t="str">
            <v>E35999 (GIF) Rd/Trail, Upper Baker-2</v>
          </cell>
          <cell r="C5363" t="str">
            <v>403E</v>
          </cell>
          <cell r="E5363">
            <v>43159</v>
          </cell>
          <cell r="F5363">
            <v>8020.92</v>
          </cell>
          <cell r="G5363">
            <v>1.46E-2</v>
          </cell>
          <cell r="H5363">
            <v>9.76</v>
          </cell>
          <cell r="I5363">
            <v>8020.92</v>
          </cell>
          <cell r="J5363">
            <v>1.46E-2</v>
          </cell>
          <cell r="K5363">
            <v>9.7587860000000006</v>
          </cell>
          <cell r="L5363">
            <v>0</v>
          </cell>
        </row>
        <row r="5364">
          <cell r="A5364" t="str">
            <v>E35999 (GIF) Rd/Trail, Upper Baker</v>
          </cell>
          <cell r="B5364" t="str">
            <v>E35999 (GIF) Rd/Trail, Upper Baker-3</v>
          </cell>
          <cell r="C5364" t="str">
            <v>403E</v>
          </cell>
          <cell r="E5364">
            <v>43190</v>
          </cell>
          <cell r="F5364">
            <v>8020.92</v>
          </cell>
          <cell r="G5364">
            <v>1.46E-2</v>
          </cell>
          <cell r="H5364">
            <v>9.76</v>
          </cell>
          <cell r="I5364">
            <v>8020.92</v>
          </cell>
          <cell r="J5364">
            <v>1.46E-2</v>
          </cell>
          <cell r="K5364">
            <v>9.7587860000000006</v>
          </cell>
          <cell r="L5364">
            <v>0</v>
          </cell>
        </row>
        <row r="5365">
          <cell r="A5365" t="str">
            <v>E35999 (GIF) Rd/Trail, Upper Baker</v>
          </cell>
          <cell r="B5365" t="str">
            <v>E35999 (GIF) Rd/Trail, Upper Baker-4</v>
          </cell>
          <cell r="C5365" t="str">
            <v>403E</v>
          </cell>
          <cell r="E5365">
            <v>43220</v>
          </cell>
          <cell r="F5365">
            <v>8020.92</v>
          </cell>
          <cell r="G5365">
            <v>1.46E-2</v>
          </cell>
          <cell r="H5365">
            <v>9.76</v>
          </cell>
          <cell r="I5365">
            <v>8020.92</v>
          </cell>
          <cell r="J5365">
            <v>1.46E-2</v>
          </cell>
          <cell r="K5365">
            <v>9.7587860000000006</v>
          </cell>
          <cell r="L5365">
            <v>0</v>
          </cell>
        </row>
        <row r="5366">
          <cell r="A5366" t="str">
            <v>E35999 (GIF) Rd/Trail, Upper Baker</v>
          </cell>
          <cell r="B5366" t="str">
            <v>E35999 (GIF) Rd/Trail, Upper Baker-5</v>
          </cell>
          <cell r="C5366" t="str">
            <v>403E</v>
          </cell>
          <cell r="E5366">
            <v>43251</v>
          </cell>
          <cell r="F5366">
            <v>8020.92</v>
          </cell>
          <cell r="G5366">
            <v>1.46E-2</v>
          </cell>
          <cell r="H5366">
            <v>9.76</v>
          </cell>
          <cell r="I5366">
            <v>8020.92</v>
          </cell>
          <cell r="J5366">
            <v>1.46E-2</v>
          </cell>
          <cell r="K5366">
            <v>9.7587860000000006</v>
          </cell>
          <cell r="L5366">
            <v>0</v>
          </cell>
        </row>
        <row r="5367">
          <cell r="A5367" t="str">
            <v>E35999 (GIF) Rd/Trail, Upper Baker</v>
          </cell>
          <cell r="B5367" t="str">
            <v>E35999 (GIF) Rd/Trail, Upper Baker-6</v>
          </cell>
          <cell r="C5367" t="str">
            <v>403E</v>
          </cell>
          <cell r="E5367">
            <v>43281</v>
          </cell>
          <cell r="F5367">
            <v>8020.92</v>
          </cell>
          <cell r="G5367">
            <v>1.46E-2</v>
          </cell>
          <cell r="H5367">
            <v>9.76</v>
          </cell>
          <cell r="I5367">
            <v>8020.92</v>
          </cell>
          <cell r="J5367">
            <v>1.46E-2</v>
          </cell>
          <cell r="K5367">
            <v>9.7587860000000006</v>
          </cell>
          <cell r="L5367">
            <v>0</v>
          </cell>
        </row>
        <row r="5368">
          <cell r="A5368" t="str">
            <v>E35999 (GIF) Rd/Trail, Upper Baker</v>
          </cell>
          <cell r="B5368" t="str">
            <v>E35999 (GIF) Rd/Trail, Upper Baker-7</v>
          </cell>
          <cell r="C5368" t="str">
            <v>403E</v>
          </cell>
          <cell r="E5368">
            <v>43312</v>
          </cell>
          <cell r="F5368">
            <v>8020.92</v>
          </cell>
          <cell r="G5368">
            <v>1.46E-2</v>
          </cell>
          <cell r="H5368">
            <v>9.76</v>
          </cell>
          <cell r="I5368">
            <v>8020.92</v>
          </cell>
          <cell r="J5368">
            <v>1.46E-2</v>
          </cell>
          <cell r="K5368">
            <v>9.7587860000000006</v>
          </cell>
          <cell r="L5368">
            <v>0</v>
          </cell>
        </row>
        <row r="5369">
          <cell r="A5369" t="str">
            <v>E35999 (GIF) Rd/Trail, Upper Baker</v>
          </cell>
          <cell r="B5369" t="str">
            <v>E35999 (GIF) Rd/Trail, Upper Baker-8</v>
          </cell>
          <cell r="C5369" t="str">
            <v>403E</v>
          </cell>
          <cell r="E5369">
            <v>43343</v>
          </cell>
          <cell r="F5369">
            <v>8020.92</v>
          </cell>
          <cell r="G5369">
            <v>1.46E-2</v>
          </cell>
          <cell r="H5369">
            <v>9.76</v>
          </cell>
          <cell r="I5369">
            <v>8020.92</v>
          </cell>
          <cell r="J5369">
            <v>1.46E-2</v>
          </cell>
          <cell r="K5369">
            <v>9.7587860000000006</v>
          </cell>
          <cell r="L5369">
            <v>0</v>
          </cell>
        </row>
        <row r="5370">
          <cell r="A5370" t="str">
            <v>E35999 (GIF) Rd/Trail, Upper Baker</v>
          </cell>
          <cell r="B5370" t="str">
            <v>E35999 (GIF) Rd/Trail, Upper Baker-9</v>
          </cell>
          <cell r="C5370" t="str">
            <v>403E</v>
          </cell>
          <cell r="E5370">
            <v>43373</v>
          </cell>
          <cell r="F5370">
            <v>8020.92</v>
          </cell>
          <cell r="G5370">
            <v>1.46E-2</v>
          </cell>
          <cell r="H5370">
            <v>9.76</v>
          </cell>
          <cell r="I5370">
            <v>8020.92</v>
          </cell>
          <cell r="J5370">
            <v>1.46E-2</v>
          </cell>
          <cell r="K5370">
            <v>9.7587860000000006</v>
          </cell>
          <cell r="L5370">
            <v>0</v>
          </cell>
        </row>
        <row r="5371">
          <cell r="A5371" t="str">
            <v>E35999 (GIF) Rd/Trail, Upper Baker</v>
          </cell>
          <cell r="B5371" t="str">
            <v>E35999 (GIF) Rd/Trail, Upper Baker-10</v>
          </cell>
          <cell r="C5371" t="str">
            <v>403E</v>
          </cell>
          <cell r="E5371">
            <v>43404</v>
          </cell>
          <cell r="F5371">
            <v>8020.92</v>
          </cell>
          <cell r="G5371">
            <v>1.46E-2</v>
          </cell>
          <cell r="H5371">
            <v>9.76</v>
          </cell>
          <cell r="I5371">
            <v>8020.92</v>
          </cell>
          <cell r="J5371">
            <v>1.46E-2</v>
          </cell>
          <cell r="K5371">
            <v>9.7587860000000006</v>
          </cell>
          <cell r="L5371">
            <v>0</v>
          </cell>
        </row>
        <row r="5372">
          <cell r="A5372" t="str">
            <v>E35999 (GIF) Rd/Trail, Upper Baker</v>
          </cell>
          <cell r="B5372" t="str">
            <v>E35999 (GIF) Rd/Trail, Upper Baker-11</v>
          </cell>
          <cell r="C5372" t="str">
            <v>403E</v>
          </cell>
          <cell r="E5372">
            <v>43434</v>
          </cell>
          <cell r="F5372">
            <v>8020.92</v>
          </cell>
          <cell r="G5372">
            <v>1.46E-2</v>
          </cell>
          <cell r="H5372">
            <v>9.76</v>
          </cell>
          <cell r="I5372">
            <v>8020.92</v>
          </cell>
          <cell r="J5372">
            <v>1.46E-2</v>
          </cell>
          <cell r="K5372">
            <v>9.7587860000000006</v>
          </cell>
          <cell r="L5372">
            <v>0</v>
          </cell>
        </row>
        <row r="5373">
          <cell r="A5373" t="str">
            <v>E35999 (GIF) Rd/Trail, Upper Baker</v>
          </cell>
          <cell r="B5373" t="str">
            <v>E35999 (GIF) Rd/Trail, Upper Baker-12</v>
          </cell>
          <cell r="C5373" t="str">
            <v>403E</v>
          </cell>
          <cell r="E5373">
            <v>43465</v>
          </cell>
          <cell r="F5373">
            <v>8020.92</v>
          </cell>
          <cell r="G5373">
            <v>1.46E-2</v>
          </cell>
          <cell r="H5373">
            <v>9.76</v>
          </cell>
          <cell r="I5373">
            <v>8020.92</v>
          </cell>
          <cell r="J5373">
            <v>1.46E-2</v>
          </cell>
          <cell r="K5373">
            <v>9.7587860000000006</v>
          </cell>
          <cell r="L5373">
            <v>0</v>
          </cell>
        </row>
        <row r="5374">
          <cell r="A5374" t="str">
            <v>E35999 (GIF) Rd/Trail, Upper Baker Total</v>
          </cell>
          <cell r="C5374" t="str">
            <v>ETSM</v>
          </cell>
          <cell r="E5374" t="str">
            <v>Total</v>
          </cell>
          <cell r="F5374"/>
          <cell r="G5374"/>
          <cell r="H5374">
            <v>117.12000000000002</v>
          </cell>
          <cell r="I5374"/>
          <cell r="J5374">
            <v>0</v>
          </cell>
          <cell r="K5374">
            <v>117.10543200000001</v>
          </cell>
          <cell r="L5374">
            <v>-0.01</v>
          </cell>
        </row>
        <row r="5375">
          <cell r="A5375" t="str">
            <v>E36010 DST Easements</v>
          </cell>
          <cell r="B5375" t="str">
            <v>E36010 DST Easements-1</v>
          </cell>
          <cell r="C5375" t="str">
            <v>403E</v>
          </cell>
          <cell r="E5375">
            <v>43131</v>
          </cell>
          <cell r="F5375">
            <v>6334424.4800000004</v>
          </cell>
          <cell r="G5375">
            <v>1.1299999999999999E-2</v>
          </cell>
          <cell r="H5375">
            <v>5964.92</v>
          </cell>
          <cell r="I5375">
            <v>6334702.3099999996</v>
          </cell>
          <cell r="J5375">
            <v>1.1299999999999999E-2</v>
          </cell>
          <cell r="K5375">
            <v>5965.1780085833334</v>
          </cell>
          <cell r="L5375">
            <v>0.26</v>
          </cell>
        </row>
        <row r="5376">
          <cell r="A5376" t="str">
            <v>E36010 DST Easements</v>
          </cell>
          <cell r="B5376" t="str">
            <v>E36010 DST Easements-2</v>
          </cell>
          <cell r="C5376" t="str">
            <v>403E</v>
          </cell>
          <cell r="E5376">
            <v>43159</v>
          </cell>
          <cell r="F5376">
            <v>6335019.5099999998</v>
          </cell>
          <cell r="G5376">
            <v>1.1299999999999999E-2</v>
          </cell>
          <cell r="H5376">
            <v>5965.48</v>
          </cell>
          <cell r="I5376">
            <v>6334702.3099999996</v>
          </cell>
          <cell r="J5376">
            <v>1.1299999999999999E-2</v>
          </cell>
          <cell r="K5376">
            <v>5965.1780085833334</v>
          </cell>
          <cell r="L5376">
            <v>-0.3</v>
          </cell>
        </row>
        <row r="5377">
          <cell r="A5377" t="str">
            <v>E36010 DST Easements</v>
          </cell>
          <cell r="B5377" t="str">
            <v>E36010 DST Easements-3</v>
          </cell>
          <cell r="C5377" t="str">
            <v>403E</v>
          </cell>
          <cell r="E5377">
            <v>43190</v>
          </cell>
          <cell r="F5377">
            <v>6335019.5099999998</v>
          </cell>
          <cell r="G5377">
            <v>1.1299999999999999E-2</v>
          </cell>
          <cell r="H5377">
            <v>5965.48</v>
          </cell>
          <cell r="I5377">
            <v>6334702.3099999996</v>
          </cell>
          <cell r="J5377">
            <v>1.1299999999999999E-2</v>
          </cell>
          <cell r="K5377">
            <v>5965.1780085833334</v>
          </cell>
          <cell r="L5377">
            <v>-0.3</v>
          </cell>
        </row>
        <row r="5378">
          <cell r="A5378" t="str">
            <v>E36010 DST Easements</v>
          </cell>
          <cell r="B5378" t="str">
            <v>E36010 DST Easements-4</v>
          </cell>
          <cell r="C5378" t="str">
            <v>403E</v>
          </cell>
          <cell r="E5378">
            <v>43220</v>
          </cell>
          <cell r="F5378">
            <v>6334702.3099999996</v>
          </cell>
          <cell r="G5378">
            <v>1.1299999999999999E-2</v>
          </cell>
          <cell r="H5378">
            <v>5965.18</v>
          </cell>
          <cell r="I5378">
            <v>6334702.3099999996</v>
          </cell>
          <cell r="J5378">
            <v>1.1299999999999999E-2</v>
          </cell>
          <cell r="K5378">
            <v>5965.1780085833334</v>
          </cell>
          <cell r="L5378">
            <v>0</v>
          </cell>
        </row>
        <row r="5379">
          <cell r="A5379" t="str">
            <v>E36010 DST Easements</v>
          </cell>
          <cell r="B5379" t="str">
            <v>E36010 DST Easements-5</v>
          </cell>
          <cell r="C5379" t="str">
            <v>403E</v>
          </cell>
          <cell r="E5379">
            <v>43251</v>
          </cell>
          <cell r="F5379">
            <v>6334702.3099999996</v>
          </cell>
          <cell r="G5379">
            <v>1.1299999999999999E-2</v>
          </cell>
          <cell r="H5379">
            <v>5965.18</v>
          </cell>
          <cell r="I5379">
            <v>6334702.3099999996</v>
          </cell>
          <cell r="J5379">
            <v>1.1299999999999999E-2</v>
          </cell>
          <cell r="K5379">
            <v>5965.1780085833334</v>
          </cell>
          <cell r="L5379">
            <v>0</v>
          </cell>
        </row>
        <row r="5380">
          <cell r="A5380" t="str">
            <v>E36010 DST Easements</v>
          </cell>
          <cell r="B5380" t="str">
            <v>E36010 DST Easements-6</v>
          </cell>
          <cell r="C5380" t="str">
            <v>403E</v>
          </cell>
          <cell r="E5380">
            <v>43281</v>
          </cell>
          <cell r="F5380">
            <v>6334702.3099999996</v>
          </cell>
          <cell r="G5380">
            <v>1.1299999999999999E-2</v>
          </cell>
          <cell r="H5380">
            <v>5965.18</v>
          </cell>
          <cell r="I5380">
            <v>6334702.3099999996</v>
          </cell>
          <cell r="J5380">
            <v>1.1299999999999999E-2</v>
          </cell>
          <cell r="K5380">
            <v>5965.1780085833334</v>
          </cell>
          <cell r="L5380">
            <v>0</v>
          </cell>
        </row>
        <row r="5381">
          <cell r="A5381" t="str">
            <v>E36010 DST Easements</v>
          </cell>
          <cell r="B5381" t="str">
            <v>E36010 DST Easements-7</v>
          </cell>
          <cell r="C5381" t="str">
            <v>403E</v>
          </cell>
          <cell r="E5381">
            <v>43312</v>
          </cell>
          <cell r="F5381">
            <v>6334702.3099999996</v>
          </cell>
          <cell r="G5381">
            <v>1.1299999999999999E-2</v>
          </cell>
          <cell r="H5381">
            <v>5965.18</v>
          </cell>
          <cell r="I5381">
            <v>6334702.3099999996</v>
          </cell>
          <cell r="J5381">
            <v>1.1299999999999999E-2</v>
          </cell>
          <cell r="K5381">
            <v>5965.1780085833334</v>
          </cell>
          <cell r="L5381">
            <v>0</v>
          </cell>
        </row>
        <row r="5382">
          <cell r="A5382" t="str">
            <v>E36010 DST Easements</v>
          </cell>
          <cell r="B5382" t="str">
            <v>E36010 DST Easements-8</v>
          </cell>
          <cell r="C5382" t="str">
            <v>403E</v>
          </cell>
          <cell r="E5382">
            <v>43343</v>
          </cell>
          <cell r="F5382">
            <v>6334702.3099999996</v>
          </cell>
          <cell r="G5382">
            <v>1.1299999999999999E-2</v>
          </cell>
          <cell r="H5382">
            <v>5965.18</v>
          </cell>
          <cell r="I5382">
            <v>6334702.3099999996</v>
          </cell>
          <cell r="J5382">
            <v>1.1299999999999999E-2</v>
          </cell>
          <cell r="K5382">
            <v>5965.1780085833334</v>
          </cell>
          <cell r="L5382">
            <v>0</v>
          </cell>
        </row>
        <row r="5383">
          <cell r="A5383" t="str">
            <v>E36010 DST Easements</v>
          </cell>
          <cell r="B5383" t="str">
            <v>E36010 DST Easements-9</v>
          </cell>
          <cell r="C5383" t="str">
            <v>403E</v>
          </cell>
          <cell r="E5383">
            <v>43373</v>
          </cell>
          <cell r="F5383">
            <v>6334702.3099999996</v>
          </cell>
          <cell r="G5383">
            <v>1.1299999999999999E-2</v>
          </cell>
          <cell r="H5383">
            <v>5965.18</v>
          </cell>
          <cell r="I5383">
            <v>6334702.3099999996</v>
          </cell>
          <cell r="J5383">
            <v>1.1299999999999999E-2</v>
          </cell>
          <cell r="K5383">
            <v>5965.1780085833334</v>
          </cell>
          <cell r="L5383">
            <v>0</v>
          </cell>
        </row>
        <row r="5384">
          <cell r="A5384" t="str">
            <v>E36010 DST Easements</v>
          </cell>
          <cell r="B5384" t="str">
            <v>E36010 DST Easements-10</v>
          </cell>
          <cell r="C5384" t="str">
            <v>403E</v>
          </cell>
          <cell r="E5384">
            <v>43404</v>
          </cell>
          <cell r="F5384">
            <v>6334702.3099999996</v>
          </cell>
          <cell r="G5384">
            <v>1.1299999999999999E-2</v>
          </cell>
          <cell r="H5384">
            <v>5965.18</v>
          </cell>
          <cell r="I5384">
            <v>6334702.3099999996</v>
          </cell>
          <cell r="J5384">
            <v>1.1299999999999999E-2</v>
          </cell>
          <cell r="K5384">
            <v>5965.1780085833334</v>
          </cell>
          <cell r="L5384">
            <v>0</v>
          </cell>
        </row>
        <row r="5385">
          <cell r="A5385" t="str">
            <v>E36010 DST Easements</v>
          </cell>
          <cell r="B5385" t="str">
            <v>E36010 DST Easements-11</v>
          </cell>
          <cell r="C5385" t="str">
            <v>403E</v>
          </cell>
          <cell r="E5385">
            <v>43434</v>
          </cell>
          <cell r="F5385">
            <v>6334702.3099999996</v>
          </cell>
          <cell r="G5385">
            <v>1.1299999999999999E-2</v>
          </cell>
          <cell r="H5385">
            <v>5965.18</v>
          </cell>
          <cell r="I5385">
            <v>6334702.3099999996</v>
          </cell>
          <cell r="J5385">
            <v>1.1299999999999999E-2</v>
          </cell>
          <cell r="K5385">
            <v>5965.1780085833334</v>
          </cell>
          <cell r="L5385">
            <v>0</v>
          </cell>
        </row>
        <row r="5386">
          <cell r="A5386" t="str">
            <v>E36010 DST Easements</v>
          </cell>
          <cell r="B5386" t="str">
            <v>E36010 DST Easements-12</v>
          </cell>
          <cell r="C5386" t="str">
            <v>403E</v>
          </cell>
          <cell r="E5386">
            <v>43465</v>
          </cell>
          <cell r="F5386">
            <v>6334702.3099999996</v>
          </cell>
          <cell r="G5386">
            <v>1.1299999999999999E-2</v>
          </cell>
          <cell r="H5386">
            <v>5965.18</v>
          </cell>
          <cell r="I5386">
            <v>6334702.3099999996</v>
          </cell>
          <cell r="J5386">
            <v>1.1299999999999999E-2</v>
          </cell>
          <cell r="K5386">
            <v>5965.1780085833334</v>
          </cell>
          <cell r="L5386">
            <v>0</v>
          </cell>
        </row>
        <row r="5387">
          <cell r="A5387" t="str">
            <v>E36010 DST Easements Total</v>
          </cell>
          <cell r="C5387" t="str">
            <v>EDST</v>
          </cell>
          <cell r="E5387" t="str">
            <v>Total</v>
          </cell>
          <cell r="F5387"/>
          <cell r="G5387"/>
          <cell r="H5387">
            <v>71582.5</v>
          </cell>
          <cell r="I5387"/>
          <cell r="J5387">
            <v>0</v>
          </cell>
          <cell r="K5387">
            <v>71582.136102999983</v>
          </cell>
          <cell r="L5387">
            <v>-0.36</v>
          </cell>
        </row>
        <row r="5388">
          <cell r="A5388" t="str">
            <v>E3610 DST Structures &amp; Improvement</v>
          </cell>
          <cell r="B5388" t="str">
            <v>E3610 DST Structures &amp; Improvement-1</v>
          </cell>
          <cell r="C5388" t="str">
            <v>403E</v>
          </cell>
          <cell r="E5388">
            <v>43131</v>
          </cell>
          <cell r="F5388">
            <v>8018571.54</v>
          </cell>
          <cell r="G5388">
            <v>1.7600000000000001E-2</v>
          </cell>
          <cell r="H5388">
            <v>11760.57</v>
          </cell>
          <cell r="I5388">
            <v>8102681.4900000002</v>
          </cell>
          <cell r="J5388">
            <v>1.7600000000000001E-2</v>
          </cell>
          <cell r="K5388">
            <v>11883.932852</v>
          </cell>
          <cell r="L5388">
            <v>123.36</v>
          </cell>
        </row>
        <row r="5389">
          <cell r="A5389" t="str">
            <v>E3610 DST Structures &amp; Improvement</v>
          </cell>
          <cell r="B5389" t="str">
            <v>E3610 DST Structures &amp; Improvement-2</v>
          </cell>
          <cell r="C5389" t="str">
            <v>403E</v>
          </cell>
          <cell r="E5389">
            <v>43159</v>
          </cell>
          <cell r="F5389">
            <v>8018571.54</v>
          </cell>
          <cell r="G5389">
            <v>1.7600000000000001E-2</v>
          </cell>
          <cell r="H5389">
            <v>11760.57</v>
          </cell>
          <cell r="I5389">
            <v>8102681.4900000002</v>
          </cell>
          <cell r="J5389">
            <v>1.7600000000000001E-2</v>
          </cell>
          <cell r="K5389">
            <v>11883.932852</v>
          </cell>
          <cell r="L5389">
            <v>123.36</v>
          </cell>
        </row>
        <row r="5390">
          <cell r="A5390" t="str">
            <v>E3610 DST Structures &amp; Improvement</v>
          </cell>
          <cell r="B5390" t="str">
            <v>E3610 DST Structures &amp; Improvement-3</v>
          </cell>
          <cell r="C5390" t="str">
            <v>403E</v>
          </cell>
          <cell r="E5390">
            <v>43190</v>
          </cell>
          <cell r="F5390">
            <v>8060626.5199999996</v>
          </cell>
          <cell r="G5390">
            <v>1.7600000000000001E-2</v>
          </cell>
          <cell r="H5390">
            <v>11822.25</v>
          </cell>
          <cell r="I5390">
            <v>8102681.4900000002</v>
          </cell>
          <cell r="J5390">
            <v>1.7600000000000001E-2</v>
          </cell>
          <cell r="K5390">
            <v>11883.932852</v>
          </cell>
          <cell r="L5390">
            <v>61.68</v>
          </cell>
        </row>
        <row r="5391">
          <cell r="A5391" t="str">
            <v>E3610 DST Structures &amp; Improvement</v>
          </cell>
          <cell r="B5391" t="str">
            <v>E3610 DST Structures &amp; Improvement-4</v>
          </cell>
          <cell r="C5391" t="str">
            <v>403E</v>
          </cell>
          <cell r="E5391">
            <v>43220</v>
          </cell>
          <cell r="F5391">
            <v>8102681.4900000002</v>
          </cell>
          <cell r="G5391">
            <v>1.7600000000000001E-2</v>
          </cell>
          <cell r="H5391">
            <v>11883.94</v>
          </cell>
          <cell r="I5391">
            <v>8102681.4900000002</v>
          </cell>
          <cell r="J5391">
            <v>1.7600000000000001E-2</v>
          </cell>
          <cell r="K5391">
            <v>11883.932852</v>
          </cell>
          <cell r="L5391">
            <v>-0.01</v>
          </cell>
        </row>
        <row r="5392">
          <cell r="A5392" t="str">
            <v>E3610 DST Structures &amp; Improvement</v>
          </cell>
          <cell r="B5392" t="str">
            <v>E3610 DST Structures &amp; Improvement-5</v>
          </cell>
          <cell r="C5392" t="str">
            <v>403E</v>
          </cell>
          <cell r="E5392">
            <v>43251</v>
          </cell>
          <cell r="F5392">
            <v>8102681.4900000002</v>
          </cell>
          <cell r="G5392">
            <v>1.7600000000000001E-2</v>
          </cell>
          <cell r="H5392">
            <v>11883.94</v>
          </cell>
          <cell r="I5392">
            <v>8102681.4900000002</v>
          </cell>
          <cell r="J5392">
            <v>1.7600000000000001E-2</v>
          </cell>
          <cell r="K5392">
            <v>11883.932852</v>
          </cell>
          <cell r="L5392">
            <v>-0.01</v>
          </cell>
        </row>
        <row r="5393">
          <cell r="A5393" t="str">
            <v>E3610 DST Structures &amp; Improvement</v>
          </cell>
          <cell r="B5393" t="str">
            <v>E3610 DST Structures &amp; Improvement-6</v>
          </cell>
          <cell r="C5393" t="str">
            <v>403E</v>
          </cell>
          <cell r="E5393">
            <v>43281</v>
          </cell>
          <cell r="F5393">
            <v>8102681.4900000002</v>
          </cell>
          <cell r="G5393">
            <v>1.7600000000000001E-2</v>
          </cell>
          <cell r="H5393">
            <v>11883.94</v>
          </cell>
          <cell r="I5393">
            <v>8102681.4900000002</v>
          </cell>
          <cell r="J5393">
            <v>1.7600000000000001E-2</v>
          </cell>
          <cell r="K5393">
            <v>11883.932852</v>
          </cell>
          <cell r="L5393">
            <v>-0.01</v>
          </cell>
        </row>
        <row r="5394">
          <cell r="A5394" t="str">
            <v>E3610 DST Structures &amp; Improvement</v>
          </cell>
          <cell r="B5394" t="str">
            <v>E3610 DST Structures &amp; Improvement-7</v>
          </cell>
          <cell r="C5394" t="str">
            <v>403E</v>
          </cell>
          <cell r="E5394">
            <v>43312</v>
          </cell>
          <cell r="F5394">
            <v>8102681.4900000002</v>
          </cell>
          <cell r="G5394">
            <v>1.7600000000000001E-2</v>
          </cell>
          <cell r="H5394">
            <v>11883.94</v>
          </cell>
          <cell r="I5394">
            <v>8102681.4900000002</v>
          </cell>
          <cell r="J5394">
            <v>1.7600000000000001E-2</v>
          </cell>
          <cell r="K5394">
            <v>11883.932852</v>
          </cell>
          <cell r="L5394">
            <v>-0.01</v>
          </cell>
        </row>
        <row r="5395">
          <cell r="A5395" t="str">
            <v>E3610 DST Structures &amp; Improvement</v>
          </cell>
          <cell r="B5395" t="str">
            <v>E3610 DST Structures &amp; Improvement-8</v>
          </cell>
          <cell r="C5395" t="str">
            <v>403E</v>
          </cell>
          <cell r="E5395">
            <v>43343</v>
          </cell>
          <cell r="F5395">
            <v>8102681.4900000002</v>
          </cell>
          <cell r="G5395">
            <v>1.7600000000000001E-2</v>
          </cell>
          <cell r="H5395">
            <v>11883.94</v>
          </cell>
          <cell r="I5395">
            <v>8102681.4900000002</v>
          </cell>
          <cell r="J5395">
            <v>1.7600000000000001E-2</v>
          </cell>
          <cell r="K5395">
            <v>11883.932852</v>
          </cell>
          <cell r="L5395">
            <v>-0.01</v>
          </cell>
        </row>
        <row r="5396">
          <cell r="A5396" t="str">
            <v>E3610 DST Structures &amp; Improvement</v>
          </cell>
          <cell r="B5396" t="str">
            <v>E3610 DST Structures &amp; Improvement-9</v>
          </cell>
          <cell r="C5396" t="str">
            <v>403E</v>
          </cell>
          <cell r="E5396">
            <v>43373</v>
          </cell>
          <cell r="F5396">
            <v>8102681.4900000002</v>
          </cell>
          <cell r="G5396">
            <v>1.7600000000000001E-2</v>
          </cell>
          <cell r="H5396">
            <v>11883.94</v>
          </cell>
          <cell r="I5396">
            <v>8102681.4900000002</v>
          </cell>
          <cell r="J5396">
            <v>1.7600000000000001E-2</v>
          </cell>
          <cell r="K5396">
            <v>11883.932852</v>
          </cell>
          <cell r="L5396">
            <v>-0.01</v>
          </cell>
        </row>
        <row r="5397">
          <cell r="A5397" t="str">
            <v>E3610 DST Structures &amp; Improvement</v>
          </cell>
          <cell r="B5397" t="str">
            <v>E3610 DST Structures &amp; Improvement-10</v>
          </cell>
          <cell r="C5397" t="str">
            <v>403E</v>
          </cell>
          <cell r="E5397">
            <v>43404</v>
          </cell>
          <cell r="F5397">
            <v>8102681.4900000002</v>
          </cell>
          <cell r="G5397">
            <v>1.7600000000000001E-2</v>
          </cell>
          <cell r="H5397">
            <v>11883.94</v>
          </cell>
          <cell r="I5397">
            <v>8102681.4900000002</v>
          </cell>
          <cell r="J5397">
            <v>1.7600000000000001E-2</v>
          </cell>
          <cell r="K5397">
            <v>11883.932852</v>
          </cell>
          <cell r="L5397">
            <v>-0.01</v>
          </cell>
        </row>
        <row r="5398">
          <cell r="A5398" t="str">
            <v>E3610 DST Structures &amp; Improvement</v>
          </cell>
          <cell r="B5398" t="str">
            <v>E3610 DST Structures &amp; Improvement-11</v>
          </cell>
          <cell r="C5398" t="str">
            <v>403E</v>
          </cell>
          <cell r="E5398">
            <v>43434</v>
          </cell>
          <cell r="F5398">
            <v>8102681.4900000002</v>
          </cell>
          <cell r="G5398">
            <v>1.7600000000000001E-2</v>
          </cell>
          <cell r="H5398">
            <v>11883.94</v>
          </cell>
          <cell r="I5398">
            <v>8102681.4900000002</v>
          </cell>
          <cell r="J5398">
            <v>1.7600000000000001E-2</v>
          </cell>
          <cell r="K5398">
            <v>11883.932852</v>
          </cell>
          <cell r="L5398">
            <v>-0.01</v>
          </cell>
        </row>
        <row r="5399">
          <cell r="A5399" t="str">
            <v>E3610 DST Structures &amp; Improvement</v>
          </cell>
          <cell r="B5399" t="str">
            <v>E3610 DST Structures &amp; Improvement-12</v>
          </cell>
          <cell r="C5399" t="str">
            <v>403E</v>
          </cell>
          <cell r="E5399">
            <v>43465</v>
          </cell>
          <cell r="F5399">
            <v>8102681.4900000002</v>
          </cell>
          <cell r="G5399">
            <v>1.7600000000000001E-2</v>
          </cell>
          <cell r="H5399">
            <v>11883.94</v>
          </cell>
          <cell r="I5399">
            <v>8102681.4900000002</v>
          </cell>
          <cell r="J5399">
            <v>1.7600000000000001E-2</v>
          </cell>
          <cell r="K5399">
            <v>11883.932852</v>
          </cell>
          <cell r="L5399">
            <v>-0.01</v>
          </cell>
        </row>
        <row r="5400">
          <cell r="A5400" t="str">
            <v>E3610 DST Structures &amp; Improvement Total</v>
          </cell>
          <cell r="C5400" t="str">
            <v>EDST</v>
          </cell>
          <cell r="E5400" t="str">
            <v>Total</v>
          </cell>
          <cell r="F5400"/>
          <cell r="G5400"/>
          <cell r="H5400">
            <v>142298.85</v>
          </cell>
          <cell r="I5400"/>
          <cell r="J5400">
            <v>0</v>
          </cell>
          <cell r="K5400">
            <v>142607.19422400001</v>
          </cell>
          <cell r="L5400">
            <v>308.33999999999997</v>
          </cell>
        </row>
        <row r="5401">
          <cell r="A5401" t="str">
            <v>E3620 DST Sub Eq Wild Horse Solar</v>
          </cell>
          <cell r="B5401" t="str">
            <v>E3620 DST Sub Eq Wild Horse Solar-1</v>
          </cell>
          <cell r="C5401" t="str">
            <v>403E</v>
          </cell>
          <cell r="E5401">
            <v>43131</v>
          </cell>
          <cell r="F5401">
            <v>180679.23</v>
          </cell>
          <cell r="G5401">
            <v>2.0399999999999998E-2</v>
          </cell>
          <cell r="H5401">
            <v>307.16000000000003</v>
          </cell>
          <cell r="I5401">
            <v>180679.23</v>
          </cell>
          <cell r="J5401">
            <v>2.0399999999999998E-2</v>
          </cell>
          <cell r="K5401">
            <v>307.15469100000001</v>
          </cell>
          <cell r="L5401">
            <v>-0.01</v>
          </cell>
        </row>
        <row r="5402">
          <cell r="A5402" t="str">
            <v>E3620 DST Sub Eq Wild Horse Solar</v>
          </cell>
          <cell r="B5402" t="str">
            <v>E3620 DST Sub Eq Wild Horse Solar-2</v>
          </cell>
          <cell r="C5402" t="str">
            <v>403E</v>
          </cell>
          <cell r="E5402">
            <v>43159</v>
          </cell>
          <cell r="F5402">
            <v>180679.23</v>
          </cell>
          <cell r="G5402">
            <v>2.0399999999999998E-2</v>
          </cell>
          <cell r="H5402">
            <v>307.16000000000003</v>
          </cell>
          <cell r="I5402">
            <v>180679.23</v>
          </cell>
          <cell r="J5402">
            <v>2.0399999999999998E-2</v>
          </cell>
          <cell r="K5402">
            <v>307.15469100000001</v>
          </cell>
          <cell r="L5402">
            <v>-0.01</v>
          </cell>
        </row>
        <row r="5403">
          <cell r="A5403" t="str">
            <v>E3620 DST Sub Eq Wild Horse Solar</v>
          </cell>
          <cell r="B5403" t="str">
            <v>E3620 DST Sub Eq Wild Horse Solar-3</v>
          </cell>
          <cell r="C5403" t="str">
            <v>403E</v>
          </cell>
          <cell r="E5403">
            <v>43190</v>
          </cell>
          <cell r="F5403">
            <v>180679.23</v>
          </cell>
          <cell r="G5403">
            <v>2.0399999999999998E-2</v>
          </cell>
          <cell r="H5403">
            <v>307.16000000000003</v>
          </cell>
          <cell r="I5403">
            <v>180679.23</v>
          </cell>
          <cell r="J5403">
            <v>2.0399999999999998E-2</v>
          </cell>
          <cell r="K5403">
            <v>307.15469100000001</v>
          </cell>
          <cell r="L5403">
            <v>-0.01</v>
          </cell>
        </row>
        <row r="5404">
          <cell r="A5404" t="str">
            <v>E3620 DST Sub Eq Wild Horse Solar</v>
          </cell>
          <cell r="B5404" t="str">
            <v>E3620 DST Sub Eq Wild Horse Solar-4</v>
          </cell>
          <cell r="C5404" t="str">
            <v>403E</v>
          </cell>
          <cell r="E5404">
            <v>43220</v>
          </cell>
          <cell r="F5404">
            <v>180679.23</v>
          </cell>
          <cell r="G5404">
            <v>2.0399999999999998E-2</v>
          </cell>
          <cell r="H5404">
            <v>307.16000000000003</v>
          </cell>
          <cell r="I5404">
            <v>180679.23</v>
          </cell>
          <cell r="J5404">
            <v>2.0399999999999998E-2</v>
          </cell>
          <cell r="K5404">
            <v>307.15469100000001</v>
          </cell>
          <cell r="L5404">
            <v>-0.01</v>
          </cell>
        </row>
        <row r="5405">
          <cell r="A5405" t="str">
            <v>E3620 DST Sub Eq Wild Horse Solar</v>
          </cell>
          <cell r="B5405" t="str">
            <v>E3620 DST Sub Eq Wild Horse Solar-5</v>
          </cell>
          <cell r="C5405" t="str">
            <v>403E</v>
          </cell>
          <cell r="E5405">
            <v>43251</v>
          </cell>
          <cell r="F5405">
            <v>180679.23</v>
          </cell>
          <cell r="G5405">
            <v>2.0399999999999998E-2</v>
          </cell>
          <cell r="H5405">
            <v>307.16000000000003</v>
          </cell>
          <cell r="I5405">
            <v>180679.23</v>
          </cell>
          <cell r="J5405">
            <v>2.0399999999999998E-2</v>
          </cell>
          <cell r="K5405">
            <v>307.15469100000001</v>
          </cell>
          <cell r="L5405">
            <v>-0.01</v>
          </cell>
        </row>
        <row r="5406">
          <cell r="A5406" t="str">
            <v>E3620 DST Sub Eq Wild Horse Solar</v>
          </cell>
          <cell r="B5406" t="str">
            <v>E3620 DST Sub Eq Wild Horse Solar-6</v>
          </cell>
          <cell r="C5406" t="str">
            <v>403E</v>
          </cell>
          <cell r="E5406">
            <v>43281</v>
          </cell>
          <cell r="F5406">
            <v>180679.23</v>
          </cell>
          <cell r="G5406">
            <v>2.0399999999999998E-2</v>
          </cell>
          <cell r="H5406">
            <v>307.16000000000003</v>
          </cell>
          <cell r="I5406">
            <v>180679.23</v>
          </cell>
          <cell r="J5406">
            <v>2.0399999999999998E-2</v>
          </cell>
          <cell r="K5406">
            <v>307.15469100000001</v>
          </cell>
          <cell r="L5406">
            <v>-0.01</v>
          </cell>
        </row>
        <row r="5407">
          <cell r="A5407" t="str">
            <v>E3620 DST Sub Eq Wild Horse Solar</v>
          </cell>
          <cell r="B5407" t="str">
            <v>E3620 DST Sub Eq Wild Horse Solar-7</v>
          </cell>
          <cell r="C5407" t="str">
            <v>403E</v>
          </cell>
          <cell r="E5407">
            <v>43312</v>
          </cell>
          <cell r="F5407">
            <v>180679.23</v>
          </cell>
          <cell r="G5407">
            <v>2.0399999999999998E-2</v>
          </cell>
          <cell r="H5407">
            <v>307.16000000000003</v>
          </cell>
          <cell r="I5407">
            <v>180679.23</v>
          </cell>
          <cell r="J5407">
            <v>2.0399999999999998E-2</v>
          </cell>
          <cell r="K5407">
            <v>307.15469100000001</v>
          </cell>
          <cell r="L5407">
            <v>-0.01</v>
          </cell>
        </row>
        <row r="5408">
          <cell r="A5408" t="str">
            <v>E3620 DST Sub Eq Wild Horse Solar</v>
          </cell>
          <cell r="B5408" t="str">
            <v>E3620 DST Sub Eq Wild Horse Solar-8</v>
          </cell>
          <cell r="C5408" t="str">
            <v>403E</v>
          </cell>
          <cell r="E5408">
            <v>43343</v>
          </cell>
          <cell r="F5408">
            <v>180679.23</v>
          </cell>
          <cell r="G5408">
            <v>2.0399999999999998E-2</v>
          </cell>
          <cell r="H5408">
            <v>307.16000000000003</v>
          </cell>
          <cell r="I5408">
            <v>180679.23</v>
          </cell>
          <cell r="J5408">
            <v>2.0399999999999998E-2</v>
          </cell>
          <cell r="K5408">
            <v>307.15469100000001</v>
          </cell>
          <cell r="L5408">
            <v>-0.01</v>
          </cell>
        </row>
        <row r="5409">
          <cell r="A5409" t="str">
            <v>E3620 DST Sub Eq Wild Horse Solar</v>
          </cell>
          <cell r="B5409" t="str">
            <v>E3620 DST Sub Eq Wild Horse Solar-9</v>
          </cell>
          <cell r="C5409" t="str">
            <v>403E</v>
          </cell>
          <cell r="E5409">
            <v>43373</v>
          </cell>
          <cell r="F5409">
            <v>180679.23</v>
          </cell>
          <cell r="G5409">
            <v>2.0399999999999998E-2</v>
          </cell>
          <cell r="H5409">
            <v>307.16000000000003</v>
          </cell>
          <cell r="I5409">
            <v>180679.23</v>
          </cell>
          <cell r="J5409">
            <v>2.0399999999999998E-2</v>
          </cell>
          <cell r="K5409">
            <v>307.15469100000001</v>
          </cell>
          <cell r="L5409">
            <v>-0.01</v>
          </cell>
        </row>
        <row r="5410">
          <cell r="A5410" t="str">
            <v>E3620 DST Sub Eq Wild Horse Solar</v>
          </cell>
          <cell r="B5410" t="str">
            <v>E3620 DST Sub Eq Wild Horse Solar-10</v>
          </cell>
          <cell r="C5410" t="str">
            <v>403E</v>
          </cell>
          <cell r="E5410">
            <v>43404</v>
          </cell>
          <cell r="F5410">
            <v>180679.23</v>
          </cell>
          <cell r="G5410">
            <v>2.0399999999999998E-2</v>
          </cell>
          <cell r="H5410">
            <v>307.16000000000003</v>
          </cell>
          <cell r="I5410">
            <v>180679.23</v>
          </cell>
          <cell r="J5410">
            <v>2.0399999999999998E-2</v>
          </cell>
          <cell r="K5410">
            <v>307.15469100000001</v>
          </cell>
          <cell r="L5410">
            <v>-0.01</v>
          </cell>
        </row>
        <row r="5411">
          <cell r="A5411" t="str">
            <v>E3620 DST Sub Eq Wild Horse Solar</v>
          </cell>
          <cell r="B5411" t="str">
            <v>E3620 DST Sub Eq Wild Horse Solar-11</v>
          </cell>
          <cell r="C5411" t="str">
            <v>403E</v>
          </cell>
          <cell r="E5411">
            <v>43434</v>
          </cell>
          <cell r="F5411">
            <v>180679.23</v>
          </cell>
          <cell r="G5411">
            <v>2.0399999999999998E-2</v>
          </cell>
          <cell r="H5411">
            <v>307.16000000000003</v>
          </cell>
          <cell r="I5411">
            <v>180679.23</v>
          </cell>
          <cell r="J5411">
            <v>2.0399999999999998E-2</v>
          </cell>
          <cell r="K5411">
            <v>307.15469100000001</v>
          </cell>
          <cell r="L5411">
            <v>-0.01</v>
          </cell>
        </row>
        <row r="5412">
          <cell r="A5412" t="str">
            <v>E3620 DST Sub Eq Wild Horse Solar</v>
          </cell>
          <cell r="B5412" t="str">
            <v>E3620 DST Sub Eq Wild Horse Solar-12</v>
          </cell>
          <cell r="C5412" t="str">
            <v>403E</v>
          </cell>
          <cell r="E5412">
            <v>43465</v>
          </cell>
          <cell r="F5412">
            <v>180679.23</v>
          </cell>
          <cell r="G5412">
            <v>2.0399999999999998E-2</v>
          </cell>
          <cell r="H5412">
            <v>307.16000000000003</v>
          </cell>
          <cell r="I5412">
            <v>180679.23</v>
          </cell>
          <cell r="J5412">
            <v>2.0399999999999998E-2</v>
          </cell>
          <cell r="K5412">
            <v>307.15469100000001</v>
          </cell>
          <cell r="L5412">
            <v>-0.01</v>
          </cell>
        </row>
        <row r="5413">
          <cell r="A5413" t="str">
            <v>E3620 DST Sub Eq Wild Horse Solar Total</v>
          </cell>
          <cell r="C5413" t="str">
            <v>EDST</v>
          </cell>
          <cell r="E5413" t="str">
            <v>Total</v>
          </cell>
          <cell r="F5413"/>
          <cell r="G5413"/>
          <cell r="H5413">
            <v>3685.9199999999996</v>
          </cell>
          <cell r="I5413"/>
          <cell r="J5413">
            <v>0</v>
          </cell>
          <cell r="K5413">
            <v>3685.8562920000008</v>
          </cell>
          <cell r="L5413">
            <v>-0.06</v>
          </cell>
        </row>
        <row r="5414">
          <cell r="A5414" t="str">
            <v>E3620 DST Substation Equipment</v>
          </cell>
          <cell r="B5414" t="str">
            <v>E3620 DST Substation Equipment-1</v>
          </cell>
          <cell r="C5414" t="str">
            <v>403E</v>
          </cell>
          <cell r="E5414">
            <v>43131</v>
          </cell>
          <cell r="F5414">
            <v>450905685.42000002</v>
          </cell>
          <cell r="G5414">
            <v>2.0399999999999998E-2</v>
          </cell>
          <cell r="H5414">
            <v>766539.67</v>
          </cell>
          <cell r="I5414">
            <v>468068051.74000001</v>
          </cell>
          <cell r="J5414">
            <v>2.0399999999999998E-2</v>
          </cell>
          <cell r="K5414">
            <v>795715.68795799988</v>
          </cell>
          <cell r="L5414">
            <v>29176.02</v>
          </cell>
        </row>
        <row r="5415">
          <cell r="A5415" t="str">
            <v>E3620 DST Substation Equipment</v>
          </cell>
          <cell r="B5415" t="str">
            <v>E3620 DST Substation Equipment-2</v>
          </cell>
          <cell r="C5415" t="str">
            <v>403E</v>
          </cell>
          <cell r="E5415">
            <v>43159</v>
          </cell>
          <cell r="F5415">
            <v>452568580.72000003</v>
          </cell>
          <cell r="G5415">
            <v>2.0399999999999998E-2</v>
          </cell>
          <cell r="H5415">
            <v>769366.59000000008</v>
          </cell>
          <cell r="I5415">
            <v>468068051.74000001</v>
          </cell>
          <cell r="J5415">
            <v>2.0399999999999998E-2</v>
          </cell>
          <cell r="K5415">
            <v>795715.68795799988</v>
          </cell>
          <cell r="L5415">
            <v>26349.1</v>
          </cell>
        </row>
        <row r="5416">
          <cell r="A5416" t="str">
            <v>E3620 DST Substation Equipment</v>
          </cell>
          <cell r="B5416" t="str">
            <v>E3620 DST Substation Equipment-3</v>
          </cell>
          <cell r="C5416" t="str">
            <v>403E</v>
          </cell>
          <cell r="E5416">
            <v>43190</v>
          </cell>
          <cell r="F5416">
            <v>453959100.5</v>
          </cell>
          <cell r="G5416">
            <v>2.0399999999999998E-2</v>
          </cell>
          <cell r="H5416">
            <v>771730.47</v>
          </cell>
          <cell r="I5416">
            <v>468068051.74000001</v>
          </cell>
          <cell r="J5416">
            <v>2.0399999999999998E-2</v>
          </cell>
          <cell r="K5416">
            <v>795715.68795799988</v>
          </cell>
          <cell r="L5416">
            <v>23985.22</v>
          </cell>
        </row>
        <row r="5417">
          <cell r="A5417" t="str">
            <v>E3620 DST Substation Equipment</v>
          </cell>
          <cell r="B5417" t="str">
            <v>E3620 DST Substation Equipment-4</v>
          </cell>
          <cell r="C5417" t="str">
            <v>403E</v>
          </cell>
          <cell r="E5417">
            <v>43220</v>
          </cell>
          <cell r="F5417">
            <v>453765491.45999998</v>
          </cell>
          <cell r="G5417">
            <v>2.0399999999999998E-2</v>
          </cell>
          <cell r="H5417">
            <v>771401.34</v>
          </cell>
          <cell r="I5417">
            <v>468068051.74000001</v>
          </cell>
          <cell r="J5417">
            <v>2.0399999999999998E-2</v>
          </cell>
          <cell r="K5417">
            <v>795715.68795799988</v>
          </cell>
          <cell r="L5417">
            <v>24314.35</v>
          </cell>
        </row>
        <row r="5418">
          <cell r="A5418" t="str">
            <v>E3620 DST Substation Equipment</v>
          </cell>
          <cell r="B5418" t="str">
            <v>E3620 DST Substation Equipment-5</v>
          </cell>
          <cell r="C5418" t="str">
            <v>403E</v>
          </cell>
          <cell r="E5418">
            <v>43251</v>
          </cell>
          <cell r="F5418">
            <v>455915006.91000003</v>
          </cell>
          <cell r="G5418">
            <v>2.0399999999999998E-2</v>
          </cell>
          <cell r="H5418">
            <v>775055.51</v>
          </cell>
          <cell r="I5418">
            <v>468068051.74000001</v>
          </cell>
          <cell r="J5418">
            <v>2.0399999999999998E-2</v>
          </cell>
          <cell r="K5418">
            <v>795715.68795799988</v>
          </cell>
          <cell r="L5418">
            <v>20660.18</v>
          </cell>
        </row>
        <row r="5419">
          <cell r="A5419" t="str">
            <v>E3620 DST Substation Equipment</v>
          </cell>
          <cell r="B5419" t="str">
            <v>E3620 DST Substation Equipment-6</v>
          </cell>
          <cell r="C5419" t="str">
            <v>403E</v>
          </cell>
          <cell r="E5419">
            <v>43281</v>
          </cell>
          <cell r="F5419">
            <v>456986756.26999998</v>
          </cell>
          <cell r="G5419">
            <v>2.0399999999999998E-2</v>
          </cell>
          <cell r="H5419">
            <v>776877.48</v>
          </cell>
          <cell r="I5419">
            <v>468068051.74000001</v>
          </cell>
          <cell r="J5419">
            <v>2.0399999999999998E-2</v>
          </cell>
          <cell r="K5419">
            <v>795715.68795799988</v>
          </cell>
          <cell r="L5419">
            <v>18838.21</v>
          </cell>
        </row>
        <row r="5420">
          <cell r="A5420" t="str">
            <v>E3620 DST Substation Equipment</v>
          </cell>
          <cell r="B5420" t="str">
            <v>E3620 DST Substation Equipment-7</v>
          </cell>
          <cell r="C5420" t="str">
            <v>403E</v>
          </cell>
          <cell r="E5420">
            <v>43312</v>
          </cell>
          <cell r="F5420">
            <v>455999369.42000002</v>
          </cell>
          <cell r="G5420">
            <v>2.0399999999999998E-2</v>
          </cell>
          <cell r="H5420">
            <v>775198.92999999993</v>
          </cell>
          <cell r="I5420">
            <v>468068051.74000001</v>
          </cell>
          <cell r="J5420">
            <v>2.0399999999999998E-2</v>
          </cell>
          <cell r="K5420">
            <v>795715.68795799988</v>
          </cell>
          <cell r="L5420">
            <v>20516.759999999998</v>
          </cell>
        </row>
        <row r="5421">
          <cell r="A5421" t="str">
            <v>E3620 DST Substation Equipment</v>
          </cell>
          <cell r="B5421" t="str">
            <v>E3620 DST Substation Equipment-8</v>
          </cell>
          <cell r="C5421" t="str">
            <v>403E</v>
          </cell>
          <cell r="E5421">
            <v>43343</v>
          </cell>
          <cell r="F5421">
            <v>456231148.68000001</v>
          </cell>
          <cell r="G5421">
            <v>2.0399999999999998E-2</v>
          </cell>
          <cell r="H5421">
            <v>775592.95000000007</v>
          </cell>
          <cell r="I5421">
            <v>468068051.74000001</v>
          </cell>
          <cell r="J5421">
            <v>2.0399999999999998E-2</v>
          </cell>
          <cell r="K5421">
            <v>795715.68795799988</v>
          </cell>
          <cell r="L5421">
            <v>20122.740000000002</v>
          </cell>
        </row>
        <row r="5422">
          <cell r="A5422" t="str">
            <v>E3620 DST Substation Equipment</v>
          </cell>
          <cell r="B5422" t="str">
            <v>E3620 DST Substation Equipment-9</v>
          </cell>
          <cell r="C5422" t="str">
            <v>403E</v>
          </cell>
          <cell r="E5422">
            <v>43373</v>
          </cell>
          <cell r="F5422">
            <v>457579800.63</v>
          </cell>
          <cell r="G5422">
            <v>2.0399999999999998E-2</v>
          </cell>
          <cell r="H5422">
            <v>777885.67</v>
          </cell>
          <cell r="I5422">
            <v>468068051.74000001</v>
          </cell>
          <cell r="J5422">
            <v>2.0399999999999998E-2</v>
          </cell>
          <cell r="K5422">
            <v>795715.68795799988</v>
          </cell>
          <cell r="L5422">
            <v>17830.02</v>
          </cell>
        </row>
        <row r="5423">
          <cell r="A5423" t="str">
            <v>E3620 DST Substation Equipment</v>
          </cell>
          <cell r="B5423" t="str">
            <v>E3620 DST Substation Equipment-10</v>
          </cell>
          <cell r="C5423" t="str">
            <v>403E</v>
          </cell>
          <cell r="E5423">
            <v>43404</v>
          </cell>
          <cell r="F5423">
            <v>461160828.20999998</v>
          </cell>
          <cell r="G5423">
            <v>2.0399999999999998E-2</v>
          </cell>
          <cell r="H5423">
            <v>783973.41</v>
          </cell>
          <cell r="I5423">
            <v>468068051.74000001</v>
          </cell>
          <cell r="J5423">
            <v>2.0399999999999998E-2</v>
          </cell>
          <cell r="K5423">
            <v>795715.68795799988</v>
          </cell>
          <cell r="L5423">
            <v>11742.28</v>
          </cell>
        </row>
        <row r="5424">
          <cell r="A5424" t="str">
            <v>E3620 DST Substation Equipment</v>
          </cell>
          <cell r="B5424" t="str">
            <v>E3620 DST Substation Equipment-11</v>
          </cell>
          <cell r="C5424" t="str">
            <v>403E</v>
          </cell>
          <cell r="E5424">
            <v>43434</v>
          </cell>
          <cell r="F5424">
            <v>464275909.05000001</v>
          </cell>
          <cell r="G5424">
            <v>2.0399999999999998E-2</v>
          </cell>
          <cell r="H5424">
            <v>789269.05</v>
          </cell>
          <cell r="I5424">
            <v>468068051.74000001</v>
          </cell>
          <cell r="J5424">
            <v>2.0399999999999998E-2</v>
          </cell>
          <cell r="K5424">
            <v>795715.68795799988</v>
          </cell>
          <cell r="L5424">
            <v>6446.64</v>
          </cell>
        </row>
        <row r="5425">
          <cell r="A5425" t="str">
            <v>E3620 DST Substation Equipment</v>
          </cell>
          <cell r="B5425" t="str">
            <v>E3620 DST Substation Equipment-12</v>
          </cell>
          <cell r="C5425" t="str">
            <v>403E</v>
          </cell>
          <cell r="E5425">
            <v>43465</v>
          </cell>
          <cell r="F5425">
            <v>468068051.74000001</v>
          </cell>
          <cell r="G5425">
            <v>2.0399999999999998E-2</v>
          </cell>
          <cell r="H5425">
            <v>795715.69</v>
          </cell>
          <cell r="I5425">
            <v>468068051.74000001</v>
          </cell>
          <cell r="J5425">
            <v>2.0399999999999998E-2</v>
          </cell>
          <cell r="K5425">
            <v>795715.68795799988</v>
          </cell>
          <cell r="L5425">
            <v>0</v>
          </cell>
        </row>
        <row r="5426">
          <cell r="A5426" t="str">
            <v>E3620 DST Substation Equipment Total</v>
          </cell>
          <cell r="C5426" t="str">
            <v>EDST</v>
          </cell>
          <cell r="E5426" t="str">
            <v>Total</v>
          </cell>
          <cell r="F5426"/>
          <cell r="G5426"/>
          <cell r="H5426">
            <v>9328606.7599999998</v>
          </cell>
          <cell r="I5426"/>
          <cell r="J5426">
            <v>0</v>
          </cell>
          <cell r="K5426">
            <v>9548588.2554960009</v>
          </cell>
          <cell r="L5426">
            <v>219981.5</v>
          </cell>
        </row>
        <row r="5427">
          <cell r="A5427" t="str">
            <v>E3630 DST Battery Storage Equipment</v>
          </cell>
          <cell r="B5427" t="str">
            <v>E3630 DST Battery Storage Equipment-1</v>
          </cell>
          <cell r="C5427" t="str">
            <v>403E</v>
          </cell>
          <cell r="E5427">
            <v>43131</v>
          </cell>
          <cell r="F5427">
            <v>1048272.11</v>
          </cell>
          <cell r="G5427">
            <v>4.99E-2</v>
          </cell>
          <cell r="H5427">
            <v>4359.0600000000004</v>
          </cell>
          <cell r="I5427">
            <v>1101221.1299999999</v>
          </cell>
          <cell r="J5427">
            <v>4.99E-2</v>
          </cell>
          <cell r="K5427">
            <v>4579.2445322499998</v>
          </cell>
          <cell r="L5427">
            <v>220.18</v>
          </cell>
        </row>
        <row r="5428">
          <cell r="A5428" t="str">
            <v>E3630 DST Battery Storage Equipment</v>
          </cell>
          <cell r="B5428" t="str">
            <v>E3630 DST Battery Storage Equipment-2</v>
          </cell>
          <cell r="C5428" t="str">
            <v>403E</v>
          </cell>
          <cell r="E5428">
            <v>43159</v>
          </cell>
          <cell r="F5428">
            <v>1048272.11</v>
          </cell>
          <cell r="G5428">
            <v>4.99E-2</v>
          </cell>
          <cell r="H5428">
            <v>4359.0600000000004</v>
          </cell>
          <cell r="I5428">
            <v>1101221.1299999999</v>
          </cell>
          <cell r="J5428">
            <v>4.99E-2</v>
          </cell>
          <cell r="K5428">
            <v>4579.2445322499998</v>
          </cell>
          <cell r="L5428">
            <v>220.18</v>
          </cell>
        </row>
        <row r="5429">
          <cell r="A5429" t="str">
            <v>E3630 DST Battery Storage Equipment</v>
          </cell>
          <cell r="B5429" t="str">
            <v>E3630 DST Battery Storage Equipment-3</v>
          </cell>
          <cell r="C5429" t="str">
            <v>403E</v>
          </cell>
          <cell r="E5429">
            <v>43190</v>
          </cell>
          <cell r="F5429">
            <v>1074746.6200000001</v>
          </cell>
          <cell r="G5429">
            <v>4.99E-2</v>
          </cell>
          <cell r="H5429">
            <v>4469.1499999999996</v>
          </cell>
          <cell r="I5429">
            <v>1101221.1299999999</v>
          </cell>
          <cell r="J5429">
            <v>4.99E-2</v>
          </cell>
          <cell r="K5429">
            <v>4579.2445322499998</v>
          </cell>
          <cell r="L5429">
            <v>110.09</v>
          </cell>
        </row>
        <row r="5430">
          <cell r="A5430" t="str">
            <v>E3630 DST Battery Storage Equipment</v>
          </cell>
          <cell r="B5430" t="str">
            <v>E3630 DST Battery Storage Equipment-4</v>
          </cell>
          <cell r="C5430" t="str">
            <v>403E</v>
          </cell>
          <cell r="E5430">
            <v>43220</v>
          </cell>
          <cell r="F5430">
            <v>1101221.1299999999</v>
          </cell>
          <cell r="G5430">
            <v>4.99E-2</v>
          </cell>
          <cell r="H5430">
            <v>4579.24</v>
          </cell>
          <cell r="I5430">
            <v>1101221.1299999999</v>
          </cell>
          <cell r="J5430">
            <v>4.99E-2</v>
          </cell>
          <cell r="K5430">
            <v>4579.2445322499998</v>
          </cell>
          <cell r="L5430">
            <v>0</v>
          </cell>
        </row>
        <row r="5431">
          <cell r="A5431" t="str">
            <v>E3630 DST Battery Storage Equipment</v>
          </cell>
          <cell r="B5431" t="str">
            <v>E3630 DST Battery Storage Equipment-5</v>
          </cell>
          <cell r="C5431" t="str">
            <v>403E</v>
          </cell>
          <cell r="E5431">
            <v>43251</v>
          </cell>
          <cell r="F5431">
            <v>1101221.1299999999</v>
          </cell>
          <cell r="G5431">
            <v>4.99E-2</v>
          </cell>
          <cell r="H5431">
            <v>4579.24</v>
          </cell>
          <cell r="I5431">
            <v>1101221.1299999999</v>
          </cell>
          <cell r="J5431">
            <v>4.99E-2</v>
          </cell>
          <cell r="K5431">
            <v>4579.2445322499998</v>
          </cell>
          <cell r="L5431">
            <v>0</v>
          </cell>
        </row>
        <row r="5432">
          <cell r="A5432" t="str">
            <v>E3630 DST Battery Storage Equipment</v>
          </cell>
          <cell r="B5432" t="str">
            <v>E3630 DST Battery Storage Equipment-6</v>
          </cell>
          <cell r="C5432" t="str">
            <v>403E</v>
          </cell>
          <cell r="E5432">
            <v>43281</v>
          </cell>
          <cell r="F5432">
            <v>1101221.1299999999</v>
          </cell>
          <cell r="G5432">
            <v>4.99E-2</v>
          </cell>
          <cell r="H5432">
            <v>4579.24</v>
          </cell>
          <cell r="I5432">
            <v>1101221.1299999999</v>
          </cell>
          <cell r="J5432">
            <v>4.99E-2</v>
          </cell>
          <cell r="K5432">
            <v>4579.2445322499998</v>
          </cell>
          <cell r="L5432">
            <v>0</v>
          </cell>
        </row>
        <row r="5433">
          <cell r="A5433" t="str">
            <v>E3630 DST Battery Storage Equipment</v>
          </cell>
          <cell r="B5433" t="str">
            <v>E3630 DST Battery Storage Equipment-7</v>
          </cell>
          <cell r="C5433" t="str">
            <v>403E</v>
          </cell>
          <cell r="E5433">
            <v>43312</v>
          </cell>
          <cell r="F5433">
            <v>1101221.1299999999</v>
          </cell>
          <cell r="G5433">
            <v>4.99E-2</v>
          </cell>
          <cell r="H5433">
            <v>4579.24</v>
          </cell>
          <cell r="I5433">
            <v>1101221.1299999999</v>
          </cell>
          <cell r="J5433">
            <v>4.99E-2</v>
          </cell>
          <cell r="K5433">
            <v>4579.2445322499998</v>
          </cell>
          <cell r="L5433">
            <v>0</v>
          </cell>
        </row>
        <row r="5434">
          <cell r="A5434" t="str">
            <v>E3630 DST Battery Storage Equipment</v>
          </cell>
          <cell r="B5434" t="str">
            <v>E3630 DST Battery Storage Equipment-8</v>
          </cell>
          <cell r="C5434" t="str">
            <v>403E</v>
          </cell>
          <cell r="E5434">
            <v>43343</v>
          </cell>
          <cell r="F5434">
            <v>1101221.1299999999</v>
          </cell>
          <cell r="G5434">
            <v>4.99E-2</v>
          </cell>
          <cell r="H5434">
            <v>4579.24</v>
          </cell>
          <cell r="I5434">
            <v>1101221.1299999999</v>
          </cell>
          <cell r="J5434">
            <v>4.99E-2</v>
          </cell>
          <cell r="K5434">
            <v>4579.2445322499998</v>
          </cell>
          <cell r="L5434">
            <v>0</v>
          </cell>
        </row>
        <row r="5435">
          <cell r="A5435" t="str">
            <v>E3630 DST Battery Storage Equipment</v>
          </cell>
          <cell r="B5435" t="str">
            <v>E3630 DST Battery Storage Equipment-9</v>
          </cell>
          <cell r="C5435" t="str">
            <v>403E</v>
          </cell>
          <cell r="E5435">
            <v>43373</v>
          </cell>
          <cell r="F5435">
            <v>1101221.1299999999</v>
          </cell>
          <cell r="G5435">
            <v>4.99E-2</v>
          </cell>
          <cell r="H5435">
            <v>4579.24</v>
          </cell>
          <cell r="I5435">
            <v>1101221.1299999999</v>
          </cell>
          <cell r="J5435">
            <v>4.99E-2</v>
          </cell>
          <cell r="K5435">
            <v>4579.2445322499998</v>
          </cell>
          <cell r="L5435">
            <v>0</v>
          </cell>
        </row>
        <row r="5436">
          <cell r="A5436" t="str">
            <v>E3630 DST Battery Storage Equipment</v>
          </cell>
          <cell r="B5436" t="str">
            <v>E3630 DST Battery Storage Equipment-10</v>
          </cell>
          <cell r="C5436" t="str">
            <v>403E</v>
          </cell>
          <cell r="E5436">
            <v>43404</v>
          </cell>
          <cell r="F5436">
            <v>1101221.1299999999</v>
          </cell>
          <cell r="G5436">
            <v>4.99E-2</v>
          </cell>
          <cell r="H5436">
            <v>4579.24</v>
          </cell>
          <cell r="I5436">
            <v>1101221.1299999999</v>
          </cell>
          <cell r="J5436">
            <v>4.99E-2</v>
          </cell>
          <cell r="K5436">
            <v>4579.2445322499998</v>
          </cell>
          <cell r="L5436">
            <v>0</v>
          </cell>
        </row>
        <row r="5437">
          <cell r="A5437" t="str">
            <v>E3630 DST Battery Storage Equipment</v>
          </cell>
          <cell r="B5437" t="str">
            <v>E3630 DST Battery Storage Equipment-11</v>
          </cell>
          <cell r="C5437" t="str">
            <v>403E</v>
          </cell>
          <cell r="E5437">
            <v>43434</v>
          </cell>
          <cell r="F5437">
            <v>1101221.1299999999</v>
          </cell>
          <cell r="G5437">
            <v>4.99E-2</v>
          </cell>
          <cell r="H5437">
            <v>4579.24</v>
          </cell>
          <cell r="I5437">
            <v>1101221.1299999999</v>
          </cell>
          <cell r="J5437">
            <v>4.99E-2</v>
          </cell>
          <cell r="K5437">
            <v>4579.2445322499998</v>
          </cell>
          <cell r="L5437">
            <v>0</v>
          </cell>
        </row>
        <row r="5438">
          <cell r="A5438" t="str">
            <v>E3630 DST Battery Storage Equipment</v>
          </cell>
          <cell r="B5438" t="str">
            <v>E3630 DST Battery Storage Equipment-12</v>
          </cell>
          <cell r="C5438" t="str">
            <v>403E</v>
          </cell>
          <cell r="E5438">
            <v>43465</v>
          </cell>
          <cell r="F5438">
            <v>1101221.1299999999</v>
          </cell>
          <cell r="G5438">
            <v>4.99E-2</v>
          </cell>
          <cell r="H5438">
            <v>4579.24</v>
          </cell>
          <cell r="I5438">
            <v>1101221.1299999999</v>
          </cell>
          <cell r="J5438">
            <v>4.99E-2</v>
          </cell>
          <cell r="K5438">
            <v>4579.2445322499998</v>
          </cell>
          <cell r="L5438">
            <v>0</v>
          </cell>
        </row>
        <row r="5439">
          <cell r="A5439" t="str">
            <v>E3630 DST Battery Storage Equipment Total</v>
          </cell>
          <cell r="C5439" t="str">
            <v>EDST</v>
          </cell>
          <cell r="E5439" t="str">
            <v>Total</v>
          </cell>
          <cell r="F5439"/>
          <cell r="G5439"/>
          <cell r="H5439">
            <v>54400.429999999986</v>
          </cell>
          <cell r="I5439"/>
          <cell r="J5439">
            <v>0</v>
          </cell>
          <cell r="K5439">
            <v>54950.934386999994</v>
          </cell>
          <cell r="L5439">
            <v>550.5</v>
          </cell>
        </row>
        <row r="5440">
          <cell r="A5440" t="str">
            <v>E3640 DST Poles, Wild Horse Solar</v>
          </cell>
          <cell r="B5440" t="str">
            <v>E3640 DST Poles, Wild Horse Solar-1</v>
          </cell>
          <cell r="C5440" t="str">
            <v>403E</v>
          </cell>
          <cell r="E5440">
            <v>43131</v>
          </cell>
          <cell r="F5440">
            <v>71312.12</v>
          </cell>
          <cell r="G5440">
            <v>3.1399999999999997E-2</v>
          </cell>
          <cell r="H5440">
            <v>186.6</v>
          </cell>
          <cell r="I5440">
            <v>71312.12</v>
          </cell>
          <cell r="J5440">
            <v>3.1399999999999997E-2</v>
          </cell>
          <cell r="K5440">
            <v>186.60004733333332</v>
          </cell>
          <cell r="L5440">
            <v>0</v>
          </cell>
        </row>
        <row r="5441">
          <cell r="A5441" t="str">
            <v>E3640 DST Poles, Wild Horse Solar</v>
          </cell>
          <cell r="B5441" t="str">
            <v>E3640 DST Poles, Wild Horse Solar-2</v>
          </cell>
          <cell r="C5441" t="str">
            <v>403E</v>
          </cell>
          <cell r="E5441">
            <v>43159</v>
          </cell>
          <cell r="F5441">
            <v>71312.12</v>
          </cell>
          <cell r="G5441">
            <v>3.1399999999999997E-2</v>
          </cell>
          <cell r="H5441">
            <v>186.6</v>
          </cell>
          <cell r="I5441">
            <v>71312.12</v>
          </cell>
          <cell r="J5441">
            <v>3.1399999999999997E-2</v>
          </cell>
          <cell r="K5441">
            <v>186.60004733333332</v>
          </cell>
          <cell r="L5441">
            <v>0</v>
          </cell>
        </row>
        <row r="5442">
          <cell r="A5442" t="str">
            <v>E3640 DST Poles, Wild Horse Solar</v>
          </cell>
          <cell r="B5442" t="str">
            <v>E3640 DST Poles, Wild Horse Solar-3</v>
          </cell>
          <cell r="C5442" t="str">
            <v>403E</v>
          </cell>
          <cell r="E5442">
            <v>43190</v>
          </cell>
          <cell r="F5442">
            <v>71312.12</v>
          </cell>
          <cell r="G5442">
            <v>3.1399999999999997E-2</v>
          </cell>
          <cell r="H5442">
            <v>186.6</v>
          </cell>
          <cell r="I5442">
            <v>71312.12</v>
          </cell>
          <cell r="J5442">
            <v>3.1399999999999997E-2</v>
          </cell>
          <cell r="K5442">
            <v>186.60004733333332</v>
          </cell>
          <cell r="L5442">
            <v>0</v>
          </cell>
        </row>
        <row r="5443">
          <cell r="A5443" t="str">
            <v>E3640 DST Poles, Wild Horse Solar</v>
          </cell>
          <cell r="B5443" t="str">
            <v>E3640 DST Poles, Wild Horse Solar-4</v>
          </cell>
          <cell r="C5443" t="str">
            <v>403E</v>
          </cell>
          <cell r="E5443">
            <v>43220</v>
          </cell>
          <cell r="F5443">
            <v>71312.12</v>
          </cell>
          <cell r="G5443">
            <v>3.1399999999999997E-2</v>
          </cell>
          <cell r="H5443">
            <v>186.6</v>
          </cell>
          <cell r="I5443">
            <v>71312.12</v>
          </cell>
          <cell r="J5443">
            <v>3.1399999999999997E-2</v>
          </cell>
          <cell r="K5443">
            <v>186.60004733333332</v>
          </cell>
          <cell r="L5443">
            <v>0</v>
          </cell>
        </row>
        <row r="5444">
          <cell r="A5444" t="str">
            <v>E3640 DST Poles, Wild Horse Solar</v>
          </cell>
          <cell r="B5444" t="str">
            <v>E3640 DST Poles, Wild Horse Solar-5</v>
          </cell>
          <cell r="C5444" t="str">
            <v>403E</v>
          </cell>
          <cell r="E5444">
            <v>43251</v>
          </cell>
          <cell r="F5444">
            <v>71312.12</v>
          </cell>
          <cell r="G5444">
            <v>3.1399999999999997E-2</v>
          </cell>
          <cell r="H5444">
            <v>186.6</v>
          </cell>
          <cell r="I5444">
            <v>71312.12</v>
          </cell>
          <cell r="J5444">
            <v>3.1399999999999997E-2</v>
          </cell>
          <cell r="K5444">
            <v>186.60004733333332</v>
          </cell>
          <cell r="L5444">
            <v>0</v>
          </cell>
        </row>
        <row r="5445">
          <cell r="A5445" t="str">
            <v>E3640 DST Poles, Wild Horse Solar</v>
          </cell>
          <cell r="B5445" t="str">
            <v>E3640 DST Poles, Wild Horse Solar-6</v>
          </cell>
          <cell r="C5445" t="str">
            <v>403E</v>
          </cell>
          <cell r="E5445">
            <v>43281</v>
          </cell>
          <cell r="F5445">
            <v>71312.12</v>
          </cell>
          <cell r="G5445">
            <v>3.1399999999999997E-2</v>
          </cell>
          <cell r="H5445">
            <v>186.6</v>
          </cell>
          <cell r="I5445">
            <v>71312.12</v>
          </cell>
          <cell r="J5445">
            <v>3.1399999999999997E-2</v>
          </cell>
          <cell r="K5445">
            <v>186.60004733333332</v>
          </cell>
          <cell r="L5445">
            <v>0</v>
          </cell>
        </row>
        <row r="5446">
          <cell r="A5446" t="str">
            <v>E3640 DST Poles, Wild Horse Solar</v>
          </cell>
          <cell r="B5446" t="str">
            <v>E3640 DST Poles, Wild Horse Solar-7</v>
          </cell>
          <cell r="C5446" t="str">
            <v>403E</v>
          </cell>
          <cell r="E5446">
            <v>43312</v>
          </cell>
          <cell r="F5446">
            <v>71312.12</v>
          </cell>
          <cell r="G5446">
            <v>3.1399999999999997E-2</v>
          </cell>
          <cell r="H5446">
            <v>186.6</v>
          </cell>
          <cell r="I5446">
            <v>71312.12</v>
          </cell>
          <cell r="J5446">
            <v>3.1399999999999997E-2</v>
          </cell>
          <cell r="K5446">
            <v>186.60004733333332</v>
          </cell>
          <cell r="L5446">
            <v>0</v>
          </cell>
        </row>
        <row r="5447">
          <cell r="A5447" t="str">
            <v>E3640 DST Poles, Wild Horse Solar</v>
          </cell>
          <cell r="B5447" t="str">
            <v>E3640 DST Poles, Wild Horse Solar-8</v>
          </cell>
          <cell r="C5447" t="str">
            <v>403E</v>
          </cell>
          <cell r="E5447">
            <v>43343</v>
          </cell>
          <cell r="F5447">
            <v>71312.12</v>
          </cell>
          <cell r="G5447">
            <v>3.1399999999999997E-2</v>
          </cell>
          <cell r="H5447">
            <v>186.6</v>
          </cell>
          <cell r="I5447">
            <v>71312.12</v>
          </cell>
          <cell r="J5447">
            <v>3.1399999999999997E-2</v>
          </cell>
          <cell r="K5447">
            <v>186.60004733333332</v>
          </cell>
          <cell r="L5447">
            <v>0</v>
          </cell>
        </row>
        <row r="5448">
          <cell r="A5448" t="str">
            <v>E3640 DST Poles, Wild Horse Solar</v>
          </cell>
          <cell r="B5448" t="str">
            <v>E3640 DST Poles, Wild Horse Solar-9</v>
          </cell>
          <cell r="C5448" t="str">
            <v>403E</v>
          </cell>
          <cell r="E5448">
            <v>43373</v>
          </cell>
          <cell r="F5448">
            <v>71312.12</v>
          </cell>
          <cell r="G5448">
            <v>3.1399999999999997E-2</v>
          </cell>
          <cell r="H5448">
            <v>186.6</v>
          </cell>
          <cell r="I5448">
            <v>71312.12</v>
          </cell>
          <cell r="J5448">
            <v>3.1399999999999997E-2</v>
          </cell>
          <cell r="K5448">
            <v>186.60004733333332</v>
          </cell>
          <cell r="L5448">
            <v>0</v>
          </cell>
        </row>
        <row r="5449">
          <cell r="A5449" t="str">
            <v>E3640 DST Poles, Wild Horse Solar</v>
          </cell>
          <cell r="B5449" t="str">
            <v>E3640 DST Poles, Wild Horse Solar-10</v>
          </cell>
          <cell r="C5449" t="str">
            <v>403E</v>
          </cell>
          <cell r="E5449">
            <v>43404</v>
          </cell>
          <cell r="F5449">
            <v>71312.12</v>
          </cell>
          <cell r="G5449">
            <v>3.1399999999999997E-2</v>
          </cell>
          <cell r="H5449">
            <v>186.6</v>
          </cell>
          <cell r="I5449">
            <v>71312.12</v>
          </cell>
          <cell r="J5449">
            <v>3.1399999999999997E-2</v>
          </cell>
          <cell r="K5449">
            <v>186.60004733333332</v>
          </cell>
          <cell r="L5449">
            <v>0</v>
          </cell>
        </row>
        <row r="5450">
          <cell r="A5450" t="str">
            <v>E3640 DST Poles, Wild Horse Solar</v>
          </cell>
          <cell r="B5450" t="str">
            <v>E3640 DST Poles, Wild Horse Solar-11</v>
          </cell>
          <cell r="C5450" t="str">
            <v>403E</v>
          </cell>
          <cell r="E5450">
            <v>43434</v>
          </cell>
          <cell r="F5450">
            <v>71312.12</v>
          </cell>
          <cell r="G5450">
            <v>3.1399999999999997E-2</v>
          </cell>
          <cell r="H5450">
            <v>186.6</v>
          </cell>
          <cell r="I5450">
            <v>71312.12</v>
          </cell>
          <cell r="J5450">
            <v>3.1399999999999997E-2</v>
          </cell>
          <cell r="K5450">
            <v>186.60004733333332</v>
          </cell>
          <cell r="L5450">
            <v>0</v>
          </cell>
        </row>
        <row r="5451">
          <cell r="A5451" t="str">
            <v>E3640 DST Poles, Wild Horse Solar</v>
          </cell>
          <cell r="B5451" t="str">
            <v>E3640 DST Poles, Wild Horse Solar-12</v>
          </cell>
          <cell r="C5451" t="str">
            <v>403E</v>
          </cell>
          <cell r="E5451">
            <v>43465</v>
          </cell>
          <cell r="F5451">
            <v>71312.12</v>
          </cell>
          <cell r="G5451">
            <v>3.1399999999999997E-2</v>
          </cell>
          <cell r="H5451">
            <v>186.6</v>
          </cell>
          <cell r="I5451">
            <v>71312.12</v>
          </cell>
          <cell r="J5451">
            <v>3.1399999999999997E-2</v>
          </cell>
          <cell r="K5451">
            <v>186.60004733333332</v>
          </cell>
          <cell r="L5451">
            <v>0</v>
          </cell>
        </row>
        <row r="5452">
          <cell r="A5452" t="str">
            <v>E3640 DST Poles, Wild Horse Solar Total</v>
          </cell>
          <cell r="C5452" t="str">
            <v>EDST</v>
          </cell>
          <cell r="E5452" t="str">
            <v>Total</v>
          </cell>
          <cell r="F5452"/>
          <cell r="G5452"/>
          <cell r="H5452">
            <v>2239.1999999999994</v>
          </cell>
          <cell r="I5452"/>
          <cell r="J5452">
            <v>0</v>
          </cell>
          <cell r="K5452">
            <v>2239.2005679999997</v>
          </cell>
          <cell r="L5452">
            <v>0</v>
          </cell>
        </row>
        <row r="5453">
          <cell r="A5453" t="str">
            <v>E3640 DST Poles/Towers/Fixtures</v>
          </cell>
          <cell r="B5453" t="str">
            <v>E3640 DST Poles/Towers/Fixtures-1</v>
          </cell>
          <cell r="C5453" t="str">
            <v>403E</v>
          </cell>
          <cell r="E5453">
            <v>43131</v>
          </cell>
          <cell r="F5453">
            <v>368131325.5</v>
          </cell>
          <cell r="G5453">
            <v>3.1399999999999997E-2</v>
          </cell>
          <cell r="H5453">
            <v>958902.37529920519</v>
          </cell>
          <cell r="I5453">
            <v>383768751.57999998</v>
          </cell>
          <cell r="J5453">
            <v>3.1399999999999997E-2</v>
          </cell>
          <cell r="K5453">
            <v>1001070.9359389343</v>
          </cell>
          <cell r="L5453">
            <v>42168.56</v>
          </cell>
        </row>
        <row r="5454">
          <cell r="A5454" t="str">
            <v>E3640 DST Poles/Towers/Fixtures</v>
          </cell>
          <cell r="B5454" t="str">
            <v>E3640 DST Poles/Towers/Fixtures-2</v>
          </cell>
          <cell r="C5454" t="str">
            <v>403E</v>
          </cell>
          <cell r="E5454">
            <v>43159</v>
          </cell>
          <cell r="F5454">
            <v>370023805.80000001</v>
          </cell>
          <cell r="G5454">
            <v>3.1399999999999997E-2</v>
          </cell>
          <cell r="H5454">
            <v>963873.81422938826</v>
          </cell>
          <cell r="I5454">
            <v>383768751.57999998</v>
          </cell>
          <cell r="J5454">
            <v>3.1399999999999997E-2</v>
          </cell>
          <cell r="K5454">
            <v>1001070.9359389343</v>
          </cell>
          <cell r="L5454">
            <v>37197.120000000003</v>
          </cell>
        </row>
        <row r="5455">
          <cell r="A5455" t="str">
            <v>E3640 DST Poles/Towers/Fixtures</v>
          </cell>
          <cell r="B5455" t="str">
            <v>E3640 DST Poles/Towers/Fixtures-3</v>
          </cell>
          <cell r="C5455" t="str">
            <v>403E</v>
          </cell>
          <cell r="E5455">
            <v>43190</v>
          </cell>
          <cell r="F5455">
            <v>369817965.04000002</v>
          </cell>
          <cell r="G5455">
            <v>3.1399999999999997E-2</v>
          </cell>
          <cell r="H5455">
            <v>963332.16350535001</v>
          </cell>
          <cell r="I5455">
            <v>383768751.57999998</v>
          </cell>
          <cell r="J5455">
            <v>3.1399999999999997E-2</v>
          </cell>
          <cell r="K5455">
            <v>1001070.9359389343</v>
          </cell>
          <cell r="L5455">
            <v>37738.769999999997</v>
          </cell>
        </row>
        <row r="5456">
          <cell r="A5456" t="str">
            <v>E3640 DST Poles/Towers/Fixtures</v>
          </cell>
          <cell r="B5456" t="str">
            <v>E3640 DST Poles/Towers/Fixtures-4</v>
          </cell>
          <cell r="C5456" t="str">
            <v>403E</v>
          </cell>
          <cell r="E5456">
            <v>43220</v>
          </cell>
          <cell r="F5456">
            <v>369024534.25</v>
          </cell>
          <cell r="G5456">
            <v>3.1399999999999997E-2</v>
          </cell>
          <cell r="H5456">
            <v>961246.72036084021</v>
          </cell>
          <cell r="I5456">
            <v>383768751.57999998</v>
          </cell>
          <cell r="J5456">
            <v>3.1399999999999997E-2</v>
          </cell>
          <cell r="K5456">
            <v>1001070.9359389343</v>
          </cell>
          <cell r="L5456">
            <v>39824.22</v>
          </cell>
        </row>
        <row r="5457">
          <cell r="A5457" t="str">
            <v>E3640 DST Poles/Towers/Fixtures</v>
          </cell>
          <cell r="B5457" t="str">
            <v>E3640 DST Poles/Towers/Fixtures-5</v>
          </cell>
          <cell r="C5457" t="str">
            <v>403E</v>
          </cell>
          <cell r="E5457">
            <v>43251</v>
          </cell>
          <cell r="F5457">
            <v>369552674.73000002</v>
          </cell>
          <cell r="G5457">
            <v>3.1399999999999997E-2</v>
          </cell>
          <cell r="H5457">
            <v>962633.53498133749</v>
          </cell>
          <cell r="I5457">
            <v>383768751.57999998</v>
          </cell>
          <cell r="J5457">
            <v>3.1399999999999997E-2</v>
          </cell>
          <cell r="K5457">
            <v>1001070.9359389343</v>
          </cell>
          <cell r="L5457">
            <v>38437.4</v>
          </cell>
        </row>
        <row r="5458">
          <cell r="A5458" t="str">
            <v>E3640 DST Poles/Towers/Fixtures</v>
          </cell>
          <cell r="B5458" t="str">
            <v>E3640 DST Poles/Towers/Fixtures-6</v>
          </cell>
          <cell r="C5458" t="str">
            <v>403E</v>
          </cell>
          <cell r="E5458">
            <v>43281</v>
          </cell>
          <cell r="F5458">
            <v>370677276.88999999</v>
          </cell>
          <cell r="G5458">
            <v>3.1399999999999997E-2</v>
          </cell>
          <cell r="H5458">
            <v>965587.44670912577</v>
          </cell>
          <cell r="I5458">
            <v>383768751.57999998</v>
          </cell>
          <cell r="J5458">
            <v>3.1399999999999997E-2</v>
          </cell>
          <cell r="K5458">
            <v>1001070.9359389343</v>
          </cell>
          <cell r="L5458">
            <v>35483.49</v>
          </cell>
        </row>
        <row r="5459">
          <cell r="A5459" t="str">
            <v>E3640 DST Poles/Towers/Fixtures</v>
          </cell>
          <cell r="B5459" t="str">
            <v>E3640 DST Poles/Towers/Fixtures-7</v>
          </cell>
          <cell r="C5459" t="str">
            <v>403E</v>
          </cell>
          <cell r="E5459">
            <v>43312</v>
          </cell>
          <cell r="F5459">
            <v>371504498.18000001</v>
          </cell>
          <cell r="G5459">
            <v>3.1399999999999997E-2</v>
          </cell>
          <cell r="H5459">
            <v>967759.92347076337</v>
          </cell>
          <cell r="I5459">
            <v>383768751.57999998</v>
          </cell>
          <cell r="J5459">
            <v>3.1399999999999997E-2</v>
          </cell>
          <cell r="K5459">
            <v>1001070.9359389343</v>
          </cell>
          <cell r="L5459">
            <v>33311.01</v>
          </cell>
        </row>
        <row r="5460">
          <cell r="A5460" t="str">
            <v>E3640 DST Poles/Towers/Fixtures</v>
          </cell>
          <cell r="B5460" t="str">
            <v>E3640 DST Poles/Towers/Fixtures-8</v>
          </cell>
          <cell r="C5460" t="str">
            <v>403E</v>
          </cell>
          <cell r="E5460">
            <v>43343</v>
          </cell>
          <cell r="F5460">
            <v>372611889.55000001</v>
          </cell>
          <cell r="G5460">
            <v>3.1399999999999997E-2</v>
          </cell>
          <cell r="H5460">
            <v>970668.51104676188</v>
          </cell>
          <cell r="I5460">
            <v>383768751.57999998</v>
          </cell>
          <cell r="J5460">
            <v>3.1399999999999997E-2</v>
          </cell>
          <cell r="K5460">
            <v>1001070.9359389343</v>
          </cell>
          <cell r="L5460">
            <v>30402.42</v>
          </cell>
        </row>
        <row r="5461">
          <cell r="A5461" t="str">
            <v>E3640 DST Poles/Towers/Fixtures</v>
          </cell>
          <cell r="B5461" t="str">
            <v>E3640 DST Poles/Towers/Fixtures-9</v>
          </cell>
          <cell r="C5461" t="str">
            <v>403E</v>
          </cell>
          <cell r="E5461">
            <v>43373</v>
          </cell>
          <cell r="F5461">
            <v>373974431.37</v>
          </cell>
          <cell r="G5461">
            <v>3.1399999999999997E-2</v>
          </cell>
          <cell r="H5461">
            <v>974247.68320438277</v>
          </cell>
          <cell r="I5461">
            <v>383768751.57999998</v>
          </cell>
          <cell r="J5461">
            <v>3.1399999999999997E-2</v>
          </cell>
          <cell r="K5461">
            <v>1001070.9359389343</v>
          </cell>
          <cell r="L5461">
            <v>26823.25</v>
          </cell>
        </row>
        <row r="5462">
          <cell r="A5462" t="str">
            <v>E3640 DST Poles/Towers/Fixtures</v>
          </cell>
          <cell r="B5462" t="str">
            <v>E3640 DST Poles/Towers/Fixtures-10</v>
          </cell>
          <cell r="C5462" t="str">
            <v>403E</v>
          </cell>
          <cell r="E5462">
            <v>43404</v>
          </cell>
          <cell r="F5462">
            <v>375693727.32999998</v>
          </cell>
          <cell r="G5462">
            <v>3.1399999999999997E-2</v>
          </cell>
          <cell r="H5462">
            <v>978764.00298787036</v>
          </cell>
          <cell r="I5462">
            <v>383768751.57999998</v>
          </cell>
          <cell r="J5462">
            <v>3.1399999999999997E-2</v>
          </cell>
          <cell r="K5462">
            <v>1001070.9359389343</v>
          </cell>
          <cell r="L5462">
            <v>22306.93</v>
          </cell>
        </row>
        <row r="5463">
          <cell r="A5463" t="str">
            <v>E3640 DST Poles/Towers/Fixtures</v>
          </cell>
          <cell r="B5463" t="str">
            <v>E3640 DST Poles/Towers/Fixtures-11</v>
          </cell>
          <cell r="C5463" t="str">
            <v>403E</v>
          </cell>
          <cell r="E5463">
            <v>43434</v>
          </cell>
          <cell r="F5463">
            <v>378504857.55000001</v>
          </cell>
          <cell r="G5463">
            <v>3.1399999999999997E-2</v>
          </cell>
          <cell r="H5463">
            <v>986149.01826604025</v>
          </cell>
          <cell r="I5463">
            <v>383768751.57999998</v>
          </cell>
          <cell r="J5463">
            <v>3.1399999999999997E-2</v>
          </cell>
          <cell r="K5463">
            <v>1001070.9359389343</v>
          </cell>
          <cell r="L5463">
            <v>14921.92</v>
          </cell>
        </row>
        <row r="5464">
          <cell r="A5464" t="str">
            <v>E3640 DST Poles/Towers/Fixtures</v>
          </cell>
          <cell r="B5464" t="str">
            <v>E3640 DST Poles/Towers/Fixtures-12</v>
          </cell>
          <cell r="C5464" t="str">
            <v>403E</v>
          </cell>
          <cell r="E5464">
            <v>43465</v>
          </cell>
          <cell r="F5464">
            <v>383768751.57999998</v>
          </cell>
          <cell r="G5464">
            <v>3.1399999999999997E-2</v>
          </cell>
          <cell r="H5464">
            <v>1001070.9359389343</v>
          </cell>
          <cell r="I5464">
            <v>383768751.57999998</v>
          </cell>
          <cell r="J5464">
            <v>3.1399999999999997E-2</v>
          </cell>
          <cell r="K5464">
            <v>1001070.9359389343</v>
          </cell>
          <cell r="L5464">
            <v>0</v>
          </cell>
        </row>
        <row r="5465">
          <cell r="A5465" t="str">
            <v>E3640 DST Poles/Towers/Fixtures Total</v>
          </cell>
          <cell r="C5465" t="str">
            <v>EDST</v>
          </cell>
          <cell r="E5465" t="str">
            <v>Total</v>
          </cell>
          <cell r="F5465"/>
          <cell r="G5465"/>
          <cell r="H5465">
            <v>11654236.130000001</v>
          </cell>
          <cell r="I5465"/>
          <cell r="J5465">
            <v>0</v>
          </cell>
          <cell r="K5465">
            <v>12012851.231267208</v>
          </cell>
          <cell r="L5465">
            <v>358615.1</v>
          </cell>
        </row>
        <row r="5466">
          <cell r="A5466" t="str">
            <v>E3650 DST O/H Cond, WildHorse Solar</v>
          </cell>
          <cell r="B5466" t="str">
            <v>E3650 DST O/H Cond, WildHorse Solar-1</v>
          </cell>
          <cell r="C5466" t="str">
            <v>403E</v>
          </cell>
          <cell r="E5466">
            <v>43131</v>
          </cell>
          <cell r="F5466">
            <v>75386.59</v>
          </cell>
          <cell r="G5466">
            <v>3.7400000000000003E-2</v>
          </cell>
          <cell r="H5466">
            <v>234.95000000000002</v>
          </cell>
          <cell r="I5466">
            <v>75386.59</v>
          </cell>
          <cell r="J5466">
            <v>3.7400000000000003E-2</v>
          </cell>
          <cell r="K5466">
            <v>234.95487216666666</v>
          </cell>
          <cell r="L5466">
            <v>0</v>
          </cell>
        </row>
        <row r="5467">
          <cell r="A5467" t="str">
            <v>E3650 DST O/H Cond, WildHorse Solar</v>
          </cell>
          <cell r="B5467" t="str">
            <v>E3650 DST O/H Cond, WildHorse Solar-2</v>
          </cell>
          <cell r="C5467" t="str">
            <v>403E</v>
          </cell>
          <cell r="E5467">
            <v>43159</v>
          </cell>
          <cell r="F5467">
            <v>75386.59</v>
          </cell>
          <cell r="G5467">
            <v>3.7400000000000003E-2</v>
          </cell>
          <cell r="H5467">
            <v>234.95000000000002</v>
          </cell>
          <cell r="I5467">
            <v>75386.59</v>
          </cell>
          <cell r="J5467">
            <v>3.7400000000000003E-2</v>
          </cell>
          <cell r="K5467">
            <v>234.95487216666666</v>
          </cell>
          <cell r="L5467">
            <v>0</v>
          </cell>
        </row>
        <row r="5468">
          <cell r="A5468" t="str">
            <v>E3650 DST O/H Cond, WildHorse Solar</v>
          </cell>
          <cell r="B5468" t="str">
            <v>E3650 DST O/H Cond, WildHorse Solar-3</v>
          </cell>
          <cell r="C5468" t="str">
            <v>403E</v>
          </cell>
          <cell r="E5468">
            <v>43190</v>
          </cell>
          <cell r="F5468">
            <v>75386.59</v>
          </cell>
          <cell r="G5468">
            <v>3.7400000000000003E-2</v>
          </cell>
          <cell r="H5468">
            <v>234.95000000000002</v>
          </cell>
          <cell r="I5468">
            <v>75386.59</v>
          </cell>
          <cell r="J5468">
            <v>3.7400000000000003E-2</v>
          </cell>
          <cell r="K5468">
            <v>234.95487216666666</v>
          </cell>
          <cell r="L5468">
            <v>0</v>
          </cell>
        </row>
        <row r="5469">
          <cell r="A5469" t="str">
            <v>E3650 DST O/H Cond, WildHorse Solar</v>
          </cell>
          <cell r="B5469" t="str">
            <v>E3650 DST O/H Cond, WildHorse Solar-4</v>
          </cell>
          <cell r="C5469" t="str">
            <v>403E</v>
          </cell>
          <cell r="E5469">
            <v>43220</v>
          </cell>
          <cell r="F5469">
            <v>75386.59</v>
          </cell>
          <cell r="G5469">
            <v>3.7400000000000003E-2</v>
          </cell>
          <cell r="H5469">
            <v>234.95000000000002</v>
          </cell>
          <cell r="I5469">
            <v>75386.59</v>
          </cell>
          <cell r="J5469">
            <v>3.7400000000000003E-2</v>
          </cell>
          <cell r="K5469">
            <v>234.95487216666666</v>
          </cell>
          <cell r="L5469">
            <v>0</v>
          </cell>
        </row>
        <row r="5470">
          <cell r="A5470" t="str">
            <v>E3650 DST O/H Cond, WildHorse Solar</v>
          </cell>
          <cell r="B5470" t="str">
            <v>E3650 DST O/H Cond, WildHorse Solar-5</v>
          </cell>
          <cell r="C5470" t="str">
            <v>403E</v>
          </cell>
          <cell r="E5470">
            <v>43251</v>
          </cell>
          <cell r="F5470">
            <v>75386.59</v>
          </cell>
          <cell r="G5470">
            <v>3.7400000000000003E-2</v>
          </cell>
          <cell r="H5470">
            <v>234.95000000000002</v>
          </cell>
          <cell r="I5470">
            <v>75386.59</v>
          </cell>
          <cell r="J5470">
            <v>3.7400000000000003E-2</v>
          </cell>
          <cell r="K5470">
            <v>234.95487216666666</v>
          </cell>
          <cell r="L5470">
            <v>0</v>
          </cell>
        </row>
        <row r="5471">
          <cell r="A5471" t="str">
            <v>E3650 DST O/H Cond, WildHorse Solar</v>
          </cell>
          <cell r="B5471" t="str">
            <v>E3650 DST O/H Cond, WildHorse Solar-6</v>
          </cell>
          <cell r="C5471" t="str">
            <v>403E</v>
          </cell>
          <cell r="E5471">
            <v>43281</v>
          </cell>
          <cell r="F5471">
            <v>75386.59</v>
          </cell>
          <cell r="G5471">
            <v>3.7400000000000003E-2</v>
          </cell>
          <cell r="H5471">
            <v>234.95000000000002</v>
          </cell>
          <cell r="I5471">
            <v>75386.59</v>
          </cell>
          <cell r="J5471">
            <v>3.7400000000000003E-2</v>
          </cell>
          <cell r="K5471">
            <v>234.95487216666666</v>
          </cell>
          <cell r="L5471">
            <v>0</v>
          </cell>
        </row>
        <row r="5472">
          <cell r="A5472" t="str">
            <v>E3650 DST O/H Cond, WildHorse Solar</v>
          </cell>
          <cell r="B5472" t="str">
            <v>E3650 DST O/H Cond, WildHorse Solar-7</v>
          </cell>
          <cell r="C5472" t="str">
            <v>403E</v>
          </cell>
          <cell r="E5472">
            <v>43312</v>
          </cell>
          <cell r="F5472">
            <v>75386.59</v>
          </cell>
          <cell r="G5472">
            <v>3.7400000000000003E-2</v>
          </cell>
          <cell r="H5472">
            <v>234.95000000000002</v>
          </cell>
          <cell r="I5472">
            <v>75386.59</v>
          </cell>
          <cell r="J5472">
            <v>3.7400000000000003E-2</v>
          </cell>
          <cell r="K5472">
            <v>234.95487216666666</v>
          </cell>
          <cell r="L5472">
            <v>0</v>
          </cell>
        </row>
        <row r="5473">
          <cell r="A5473" t="str">
            <v>E3650 DST O/H Cond, WildHorse Solar</v>
          </cell>
          <cell r="B5473" t="str">
            <v>E3650 DST O/H Cond, WildHorse Solar-8</v>
          </cell>
          <cell r="C5473" t="str">
            <v>403E</v>
          </cell>
          <cell r="E5473">
            <v>43343</v>
          </cell>
          <cell r="F5473">
            <v>75386.59</v>
          </cell>
          <cell r="G5473">
            <v>3.7400000000000003E-2</v>
          </cell>
          <cell r="H5473">
            <v>234.95000000000002</v>
          </cell>
          <cell r="I5473">
            <v>75386.59</v>
          </cell>
          <cell r="J5473">
            <v>3.7400000000000003E-2</v>
          </cell>
          <cell r="K5473">
            <v>234.95487216666666</v>
          </cell>
          <cell r="L5473">
            <v>0</v>
          </cell>
        </row>
        <row r="5474">
          <cell r="A5474" t="str">
            <v>E3650 DST O/H Cond, WildHorse Solar</v>
          </cell>
          <cell r="B5474" t="str">
            <v>E3650 DST O/H Cond, WildHorse Solar-9</v>
          </cell>
          <cell r="C5474" t="str">
            <v>403E</v>
          </cell>
          <cell r="E5474">
            <v>43373</v>
          </cell>
          <cell r="F5474">
            <v>75386.59</v>
          </cell>
          <cell r="G5474">
            <v>3.7400000000000003E-2</v>
          </cell>
          <cell r="H5474">
            <v>234.95000000000002</v>
          </cell>
          <cell r="I5474">
            <v>75386.59</v>
          </cell>
          <cell r="J5474">
            <v>3.7400000000000003E-2</v>
          </cell>
          <cell r="K5474">
            <v>234.95487216666666</v>
          </cell>
          <cell r="L5474">
            <v>0</v>
          </cell>
        </row>
        <row r="5475">
          <cell r="A5475" t="str">
            <v>E3650 DST O/H Cond, WildHorse Solar</v>
          </cell>
          <cell r="B5475" t="str">
            <v>E3650 DST O/H Cond, WildHorse Solar-10</v>
          </cell>
          <cell r="C5475" t="str">
            <v>403E</v>
          </cell>
          <cell r="E5475">
            <v>43404</v>
          </cell>
          <cell r="F5475">
            <v>75386.59</v>
          </cell>
          <cell r="G5475">
            <v>3.7400000000000003E-2</v>
          </cell>
          <cell r="H5475">
            <v>234.95000000000002</v>
          </cell>
          <cell r="I5475">
            <v>75386.59</v>
          </cell>
          <cell r="J5475">
            <v>3.7400000000000003E-2</v>
          </cell>
          <cell r="K5475">
            <v>234.95487216666666</v>
          </cell>
          <cell r="L5475">
            <v>0</v>
          </cell>
        </row>
        <row r="5476">
          <cell r="A5476" t="str">
            <v>E3650 DST O/H Cond, WildHorse Solar</v>
          </cell>
          <cell r="B5476" t="str">
            <v>E3650 DST O/H Cond, WildHorse Solar-11</v>
          </cell>
          <cell r="C5476" t="str">
            <v>403E</v>
          </cell>
          <cell r="E5476">
            <v>43434</v>
          </cell>
          <cell r="F5476">
            <v>75386.59</v>
          </cell>
          <cell r="G5476">
            <v>3.7400000000000003E-2</v>
          </cell>
          <cell r="H5476">
            <v>234.95000000000002</v>
          </cell>
          <cell r="I5476">
            <v>75386.59</v>
          </cell>
          <cell r="J5476">
            <v>3.7400000000000003E-2</v>
          </cell>
          <cell r="K5476">
            <v>234.95487216666666</v>
          </cell>
          <cell r="L5476">
            <v>0</v>
          </cell>
        </row>
        <row r="5477">
          <cell r="A5477" t="str">
            <v>E3650 DST O/H Cond, WildHorse Solar</v>
          </cell>
          <cell r="B5477" t="str">
            <v>E3650 DST O/H Cond, WildHorse Solar-12</v>
          </cell>
          <cell r="C5477" t="str">
            <v>403E</v>
          </cell>
          <cell r="E5477">
            <v>43465</v>
          </cell>
          <cell r="F5477">
            <v>75386.59</v>
          </cell>
          <cell r="G5477">
            <v>3.7400000000000003E-2</v>
          </cell>
          <cell r="H5477">
            <v>234.95000000000002</v>
          </cell>
          <cell r="I5477">
            <v>75386.59</v>
          </cell>
          <cell r="J5477">
            <v>3.7400000000000003E-2</v>
          </cell>
          <cell r="K5477">
            <v>234.95487216666666</v>
          </cell>
          <cell r="L5477">
            <v>0</v>
          </cell>
        </row>
        <row r="5478">
          <cell r="A5478" t="str">
            <v>E3650 DST O/H Cond, WildHorse Solar Total</v>
          </cell>
          <cell r="C5478" t="str">
            <v>EDST</v>
          </cell>
          <cell r="E5478" t="str">
            <v>Total</v>
          </cell>
          <cell r="F5478"/>
          <cell r="G5478"/>
          <cell r="H5478">
            <v>2819.3999999999996</v>
          </cell>
          <cell r="I5478"/>
          <cell r="J5478">
            <v>0</v>
          </cell>
          <cell r="K5478">
            <v>2819.4584659999996</v>
          </cell>
          <cell r="L5478">
            <v>0.06</v>
          </cell>
        </row>
        <row r="5479">
          <cell r="A5479" t="str">
            <v>E3650 DST O/H Conductor/Devices</v>
          </cell>
          <cell r="B5479" t="str">
            <v>E3650 DST O/H Conductor/Devices-1</v>
          </cell>
          <cell r="C5479" t="str">
            <v>403E</v>
          </cell>
          <cell r="E5479">
            <v>43131</v>
          </cell>
          <cell r="F5479">
            <v>447110667.64999998</v>
          </cell>
          <cell r="G5479">
            <v>3.7400000000000003E-2</v>
          </cell>
          <cell r="H5479">
            <v>1393494.92</v>
          </cell>
          <cell r="I5479">
            <v>466321296.19999999</v>
          </cell>
          <cell r="J5479">
            <v>3.7400000000000003E-2</v>
          </cell>
          <cell r="K5479">
            <v>1453368.0398233335</v>
          </cell>
          <cell r="L5479">
            <v>59873.120000000003</v>
          </cell>
        </row>
        <row r="5480">
          <cell r="A5480" t="str">
            <v>E3650 DST O/H Conductor/Devices</v>
          </cell>
          <cell r="B5480" t="str">
            <v>E3650 DST O/H Conductor/Devices-2</v>
          </cell>
          <cell r="C5480" t="str">
            <v>403E</v>
          </cell>
          <cell r="E5480">
            <v>43159</v>
          </cell>
          <cell r="F5480">
            <v>448193824.48000002</v>
          </cell>
          <cell r="G5480">
            <v>3.7400000000000003E-2</v>
          </cell>
          <cell r="H5480">
            <v>1396870.76</v>
          </cell>
          <cell r="I5480">
            <v>466321296.19999999</v>
          </cell>
          <cell r="J5480">
            <v>3.7400000000000003E-2</v>
          </cell>
          <cell r="K5480">
            <v>1453368.0398233335</v>
          </cell>
          <cell r="L5480">
            <v>56497.279999999999</v>
          </cell>
        </row>
        <row r="5481">
          <cell r="A5481" t="str">
            <v>E3650 DST O/H Conductor/Devices</v>
          </cell>
          <cell r="B5481" t="str">
            <v>E3650 DST O/H Conductor/Devices-3</v>
          </cell>
          <cell r="C5481" t="str">
            <v>403E</v>
          </cell>
          <cell r="E5481">
            <v>43190</v>
          </cell>
          <cell r="F5481">
            <v>448859500.83999997</v>
          </cell>
          <cell r="G5481">
            <v>3.7400000000000003E-2</v>
          </cell>
          <cell r="H5481">
            <v>1398945.44</v>
          </cell>
          <cell r="I5481">
            <v>466321296.19999999</v>
          </cell>
          <cell r="J5481">
            <v>3.7400000000000003E-2</v>
          </cell>
          <cell r="K5481">
            <v>1453368.0398233335</v>
          </cell>
          <cell r="L5481">
            <v>54422.6</v>
          </cell>
        </row>
        <row r="5482">
          <cell r="A5482" t="str">
            <v>E3650 DST O/H Conductor/Devices</v>
          </cell>
          <cell r="B5482" t="str">
            <v>E3650 DST O/H Conductor/Devices-4</v>
          </cell>
          <cell r="C5482" t="str">
            <v>403E</v>
          </cell>
          <cell r="E5482">
            <v>43220</v>
          </cell>
          <cell r="F5482">
            <v>450506661</v>
          </cell>
          <cell r="G5482">
            <v>3.7400000000000003E-2</v>
          </cell>
          <cell r="H5482">
            <v>1404079.0899999999</v>
          </cell>
          <cell r="I5482">
            <v>466321296.19999999</v>
          </cell>
          <cell r="J5482">
            <v>3.7400000000000003E-2</v>
          </cell>
          <cell r="K5482">
            <v>1453368.0398233335</v>
          </cell>
          <cell r="L5482">
            <v>49288.95</v>
          </cell>
        </row>
        <row r="5483">
          <cell r="A5483" t="str">
            <v>E3650 DST O/H Conductor/Devices</v>
          </cell>
          <cell r="B5483" t="str">
            <v>E3650 DST O/H Conductor/Devices-5</v>
          </cell>
          <cell r="C5483" t="str">
            <v>403E</v>
          </cell>
          <cell r="E5483">
            <v>43251</v>
          </cell>
          <cell r="F5483">
            <v>451964743.88</v>
          </cell>
          <cell r="G5483">
            <v>3.7400000000000003E-2</v>
          </cell>
          <cell r="H5483">
            <v>1408623.45</v>
          </cell>
          <cell r="I5483">
            <v>466321296.19999999</v>
          </cell>
          <cell r="J5483">
            <v>3.7400000000000003E-2</v>
          </cell>
          <cell r="K5483">
            <v>1453368.0398233335</v>
          </cell>
          <cell r="L5483">
            <v>44744.59</v>
          </cell>
        </row>
        <row r="5484">
          <cell r="A5484" t="str">
            <v>E3650 DST O/H Conductor/Devices</v>
          </cell>
          <cell r="B5484" t="str">
            <v>E3650 DST O/H Conductor/Devices-6</v>
          </cell>
          <cell r="C5484" t="str">
            <v>403E</v>
          </cell>
          <cell r="E5484">
            <v>43281</v>
          </cell>
          <cell r="F5484">
            <v>452802410.89999998</v>
          </cell>
          <cell r="G5484">
            <v>3.7400000000000003E-2</v>
          </cell>
          <cell r="H5484">
            <v>1411234.18</v>
          </cell>
          <cell r="I5484">
            <v>466321296.19999999</v>
          </cell>
          <cell r="J5484">
            <v>3.7400000000000003E-2</v>
          </cell>
          <cell r="K5484">
            <v>1453368.0398233335</v>
          </cell>
          <cell r="L5484">
            <v>42133.86</v>
          </cell>
        </row>
        <row r="5485">
          <cell r="A5485" t="str">
            <v>E3650 DST O/H Conductor/Devices</v>
          </cell>
          <cell r="B5485" t="str">
            <v>E3650 DST O/H Conductor/Devices-7</v>
          </cell>
          <cell r="C5485" t="str">
            <v>403E</v>
          </cell>
          <cell r="E5485">
            <v>43312</v>
          </cell>
          <cell r="F5485">
            <v>453812519.00999999</v>
          </cell>
          <cell r="G5485">
            <v>3.7400000000000003E-2</v>
          </cell>
          <cell r="H5485">
            <v>1414382.35</v>
          </cell>
          <cell r="I5485">
            <v>466321296.19999999</v>
          </cell>
          <cell r="J5485">
            <v>3.7400000000000003E-2</v>
          </cell>
          <cell r="K5485">
            <v>1453368.0398233335</v>
          </cell>
          <cell r="L5485">
            <v>38985.69</v>
          </cell>
        </row>
        <row r="5486">
          <cell r="A5486" t="str">
            <v>E3650 DST O/H Conductor/Devices</v>
          </cell>
          <cell r="B5486" t="str">
            <v>E3650 DST O/H Conductor/Devices-8</v>
          </cell>
          <cell r="C5486" t="str">
            <v>403E</v>
          </cell>
          <cell r="E5486">
            <v>43343</v>
          </cell>
          <cell r="F5486">
            <v>454993075.99000001</v>
          </cell>
          <cell r="G5486">
            <v>3.7400000000000003E-2</v>
          </cell>
          <cell r="H5486">
            <v>1418061.75</v>
          </cell>
          <cell r="I5486">
            <v>466321296.19999999</v>
          </cell>
          <cell r="J5486">
            <v>3.7400000000000003E-2</v>
          </cell>
          <cell r="K5486">
            <v>1453368.0398233335</v>
          </cell>
          <cell r="L5486">
            <v>35306.29</v>
          </cell>
        </row>
        <row r="5487">
          <cell r="A5487" t="str">
            <v>E3650 DST O/H Conductor/Devices</v>
          </cell>
          <cell r="B5487" t="str">
            <v>E3650 DST O/H Conductor/Devices-9</v>
          </cell>
          <cell r="C5487" t="str">
            <v>403E</v>
          </cell>
          <cell r="E5487">
            <v>43373</v>
          </cell>
          <cell r="F5487">
            <v>455840942.48000002</v>
          </cell>
          <cell r="G5487">
            <v>3.7400000000000003E-2</v>
          </cell>
          <cell r="H5487">
            <v>1420704.27</v>
          </cell>
          <cell r="I5487">
            <v>466321296.19999999</v>
          </cell>
          <cell r="J5487">
            <v>3.7400000000000003E-2</v>
          </cell>
          <cell r="K5487">
            <v>1453368.0398233335</v>
          </cell>
          <cell r="L5487">
            <v>32663.77</v>
          </cell>
        </row>
        <row r="5488">
          <cell r="A5488" t="str">
            <v>E3650 DST O/H Conductor/Devices</v>
          </cell>
          <cell r="B5488" t="str">
            <v>E3650 DST O/H Conductor/Devices-10</v>
          </cell>
          <cell r="C5488" t="str">
            <v>403E</v>
          </cell>
          <cell r="E5488">
            <v>43404</v>
          </cell>
          <cell r="F5488">
            <v>457317857.56</v>
          </cell>
          <cell r="G5488">
            <v>3.7400000000000003E-2</v>
          </cell>
          <cell r="H5488">
            <v>1425307.32</v>
          </cell>
          <cell r="I5488">
            <v>466321296.19999999</v>
          </cell>
          <cell r="J5488">
            <v>3.7400000000000003E-2</v>
          </cell>
          <cell r="K5488">
            <v>1453368.0398233335</v>
          </cell>
          <cell r="L5488">
            <v>28060.720000000001</v>
          </cell>
        </row>
        <row r="5489">
          <cell r="A5489" t="str">
            <v>E3650 DST O/H Conductor/Devices</v>
          </cell>
          <cell r="B5489" t="str">
            <v>E3650 DST O/H Conductor/Devices-11</v>
          </cell>
          <cell r="C5489" t="str">
            <v>403E</v>
          </cell>
          <cell r="E5489">
            <v>43434</v>
          </cell>
          <cell r="F5489">
            <v>460371598.19</v>
          </cell>
          <cell r="G5489">
            <v>3.7400000000000003E-2</v>
          </cell>
          <cell r="H5489">
            <v>1434824.8199999998</v>
          </cell>
          <cell r="I5489">
            <v>466321296.19999999</v>
          </cell>
          <cell r="J5489">
            <v>3.7400000000000003E-2</v>
          </cell>
          <cell r="K5489">
            <v>1453368.0398233335</v>
          </cell>
          <cell r="L5489">
            <v>18543.22</v>
          </cell>
        </row>
        <row r="5490">
          <cell r="A5490" t="str">
            <v>E3650 DST O/H Conductor/Devices</v>
          </cell>
          <cell r="B5490" t="str">
            <v>E3650 DST O/H Conductor/Devices-12</v>
          </cell>
          <cell r="C5490" t="str">
            <v>403E</v>
          </cell>
          <cell r="E5490">
            <v>43465</v>
          </cell>
          <cell r="F5490">
            <v>466321296.19999999</v>
          </cell>
          <cell r="G5490">
            <v>3.7400000000000003E-2</v>
          </cell>
          <cell r="H5490">
            <v>1453368.0399999998</v>
          </cell>
          <cell r="I5490">
            <v>466321296.19999999</v>
          </cell>
          <cell r="J5490">
            <v>3.7400000000000003E-2</v>
          </cell>
          <cell r="K5490">
            <v>1453368.0398233335</v>
          </cell>
          <cell r="L5490">
            <v>0</v>
          </cell>
        </row>
        <row r="5491">
          <cell r="A5491" t="str">
            <v>E3650 DST O/H Conductor/Devices Total</v>
          </cell>
          <cell r="C5491" t="str">
            <v>EDST</v>
          </cell>
          <cell r="E5491" t="str">
            <v>Total</v>
          </cell>
          <cell r="F5491"/>
          <cell r="G5491"/>
          <cell r="H5491">
            <v>16979896.390000001</v>
          </cell>
          <cell r="I5491"/>
          <cell r="J5491">
            <v>0</v>
          </cell>
          <cell r="K5491">
            <v>17440416.477879997</v>
          </cell>
          <cell r="L5491">
            <v>460520.09</v>
          </cell>
        </row>
        <row r="5492">
          <cell r="A5492" t="str">
            <v>E3660 DST U/G Conduit</v>
          </cell>
          <cell r="B5492" t="str">
            <v>E3660 DST U/G Conduit-1</v>
          </cell>
          <cell r="C5492" t="str">
            <v>403E</v>
          </cell>
          <cell r="E5492">
            <v>43131</v>
          </cell>
          <cell r="F5492">
            <v>708953904.36000001</v>
          </cell>
          <cell r="G5492">
            <v>1.77E-2</v>
          </cell>
          <cell r="H5492">
            <v>1045707.01</v>
          </cell>
          <cell r="I5492">
            <v>739023163.86000001</v>
          </cell>
          <cell r="J5492">
            <v>1.77E-2</v>
          </cell>
          <cell r="K5492">
            <v>1090059.1666935</v>
          </cell>
          <cell r="L5492">
            <v>44352.160000000003</v>
          </cell>
        </row>
        <row r="5493">
          <cell r="A5493" t="str">
            <v>E3660 DST U/G Conduit</v>
          </cell>
          <cell r="B5493" t="str">
            <v>E3660 DST U/G Conduit-2</v>
          </cell>
          <cell r="C5493" t="str">
            <v>403E</v>
          </cell>
          <cell r="E5493">
            <v>43159</v>
          </cell>
          <cell r="F5493">
            <v>710261404.41999996</v>
          </cell>
          <cell r="G5493">
            <v>1.77E-2</v>
          </cell>
          <cell r="H5493">
            <v>1047635.5700000001</v>
          </cell>
          <cell r="I5493">
            <v>739023163.86000001</v>
          </cell>
          <cell r="J5493">
            <v>1.77E-2</v>
          </cell>
          <cell r="K5493">
            <v>1090059.1666935</v>
          </cell>
          <cell r="L5493">
            <v>42423.6</v>
          </cell>
        </row>
        <row r="5494">
          <cell r="A5494" t="str">
            <v>E3660 DST U/G Conduit</v>
          </cell>
          <cell r="B5494" t="str">
            <v>E3660 DST U/G Conduit-3</v>
          </cell>
          <cell r="C5494" t="str">
            <v>403E</v>
          </cell>
          <cell r="E5494">
            <v>43190</v>
          </cell>
          <cell r="F5494">
            <v>710986782.74000001</v>
          </cell>
          <cell r="G5494">
            <v>1.77E-2</v>
          </cell>
          <cell r="H5494">
            <v>1048705.51</v>
          </cell>
          <cell r="I5494">
            <v>739023163.86000001</v>
          </cell>
          <cell r="J5494">
            <v>1.77E-2</v>
          </cell>
          <cell r="K5494">
            <v>1090059.1666935</v>
          </cell>
          <cell r="L5494">
            <v>41353.660000000003</v>
          </cell>
        </row>
        <row r="5495">
          <cell r="A5495" t="str">
            <v>E3660 DST U/G Conduit</v>
          </cell>
          <cell r="B5495" t="str">
            <v>E3660 DST U/G Conduit-4</v>
          </cell>
          <cell r="C5495" t="str">
            <v>403E</v>
          </cell>
          <cell r="E5495">
            <v>43220</v>
          </cell>
          <cell r="F5495">
            <v>712114819.10000002</v>
          </cell>
          <cell r="G5495">
            <v>1.77E-2</v>
          </cell>
          <cell r="H5495">
            <v>1050369.3599999999</v>
          </cell>
          <cell r="I5495">
            <v>739023163.86000001</v>
          </cell>
          <cell r="J5495">
            <v>1.77E-2</v>
          </cell>
          <cell r="K5495">
            <v>1090059.1666935</v>
          </cell>
          <cell r="L5495">
            <v>39689.81</v>
          </cell>
        </row>
        <row r="5496">
          <cell r="A5496" t="str">
            <v>E3660 DST U/G Conduit</v>
          </cell>
          <cell r="B5496" t="str">
            <v>E3660 DST U/G Conduit-5</v>
          </cell>
          <cell r="C5496" t="str">
            <v>403E</v>
          </cell>
          <cell r="E5496">
            <v>43251</v>
          </cell>
          <cell r="F5496">
            <v>715186431.38</v>
          </cell>
          <cell r="G5496">
            <v>1.77E-2</v>
          </cell>
          <cell r="H5496">
            <v>1054899.99</v>
          </cell>
          <cell r="I5496">
            <v>739023163.86000001</v>
          </cell>
          <cell r="J5496">
            <v>1.77E-2</v>
          </cell>
          <cell r="K5496">
            <v>1090059.1666935</v>
          </cell>
          <cell r="L5496">
            <v>35159.18</v>
          </cell>
        </row>
        <row r="5497">
          <cell r="A5497" t="str">
            <v>E3660 DST U/G Conduit</v>
          </cell>
          <cell r="B5497" t="str">
            <v>E3660 DST U/G Conduit-6</v>
          </cell>
          <cell r="C5497" t="str">
            <v>403E</v>
          </cell>
          <cell r="E5497">
            <v>43281</v>
          </cell>
          <cell r="F5497">
            <v>717720927.44000006</v>
          </cell>
          <cell r="G5497">
            <v>1.77E-2</v>
          </cell>
          <cell r="H5497">
            <v>1058638.3599999999</v>
          </cell>
          <cell r="I5497">
            <v>739023163.86000001</v>
          </cell>
          <cell r="J5497">
            <v>1.77E-2</v>
          </cell>
          <cell r="K5497">
            <v>1090059.1666935</v>
          </cell>
          <cell r="L5497">
            <v>31420.81</v>
          </cell>
        </row>
        <row r="5498">
          <cell r="A5498" t="str">
            <v>E3660 DST U/G Conduit</v>
          </cell>
          <cell r="B5498" t="str">
            <v>E3660 DST U/G Conduit-7</v>
          </cell>
          <cell r="C5498" t="str">
            <v>403E</v>
          </cell>
          <cell r="E5498">
            <v>43312</v>
          </cell>
          <cell r="F5498">
            <v>720338371.28999996</v>
          </cell>
          <cell r="G5498">
            <v>1.77E-2</v>
          </cell>
          <cell r="H5498">
            <v>1062499.1000000001</v>
          </cell>
          <cell r="I5498">
            <v>739023163.86000001</v>
          </cell>
          <cell r="J5498">
            <v>1.77E-2</v>
          </cell>
          <cell r="K5498">
            <v>1090059.1666935</v>
          </cell>
          <cell r="L5498">
            <v>27560.07</v>
          </cell>
        </row>
        <row r="5499">
          <cell r="A5499" t="str">
            <v>E3660 DST U/G Conduit</v>
          </cell>
          <cell r="B5499" t="str">
            <v>E3660 DST U/G Conduit-8</v>
          </cell>
          <cell r="C5499" t="str">
            <v>403E</v>
          </cell>
          <cell r="E5499">
            <v>43343</v>
          </cell>
          <cell r="F5499">
            <v>722837063.97000003</v>
          </cell>
          <cell r="G5499">
            <v>1.77E-2</v>
          </cell>
          <cell r="H5499">
            <v>1066184.67</v>
          </cell>
          <cell r="I5499">
            <v>739023163.86000001</v>
          </cell>
          <cell r="J5499">
            <v>1.77E-2</v>
          </cell>
          <cell r="K5499">
            <v>1090059.1666935</v>
          </cell>
          <cell r="L5499">
            <v>23874.5</v>
          </cell>
        </row>
        <row r="5500">
          <cell r="A5500" t="str">
            <v>E3660 DST U/G Conduit</v>
          </cell>
          <cell r="B5500" t="str">
            <v>E3660 DST U/G Conduit-9</v>
          </cell>
          <cell r="C5500" t="str">
            <v>403E</v>
          </cell>
          <cell r="E5500">
            <v>43373</v>
          </cell>
          <cell r="F5500">
            <v>725153777.34000003</v>
          </cell>
          <cell r="G5500">
            <v>1.77E-2</v>
          </cell>
          <cell r="H5500">
            <v>1069601.82</v>
          </cell>
          <cell r="I5500">
            <v>739023163.86000001</v>
          </cell>
          <cell r="J5500">
            <v>1.77E-2</v>
          </cell>
          <cell r="K5500">
            <v>1090059.1666935</v>
          </cell>
          <cell r="L5500">
            <v>20457.349999999999</v>
          </cell>
        </row>
        <row r="5501">
          <cell r="A5501" t="str">
            <v>E3660 DST U/G Conduit</v>
          </cell>
          <cell r="B5501" t="str">
            <v>E3660 DST U/G Conduit-10</v>
          </cell>
          <cell r="C5501" t="str">
            <v>403E</v>
          </cell>
          <cell r="E5501">
            <v>43404</v>
          </cell>
          <cell r="F5501">
            <v>729025979.63999999</v>
          </cell>
          <cell r="G5501">
            <v>1.77E-2</v>
          </cell>
          <cell r="H5501">
            <v>1075313.32</v>
          </cell>
          <cell r="I5501">
            <v>739023163.86000001</v>
          </cell>
          <cell r="J5501">
            <v>1.77E-2</v>
          </cell>
          <cell r="K5501">
            <v>1090059.1666935</v>
          </cell>
          <cell r="L5501">
            <v>14745.85</v>
          </cell>
        </row>
        <row r="5502">
          <cell r="A5502" t="str">
            <v>E3660 DST U/G Conduit</v>
          </cell>
          <cell r="B5502" t="str">
            <v>E3660 DST U/G Conduit-11</v>
          </cell>
          <cell r="C5502" t="str">
            <v>403E</v>
          </cell>
          <cell r="E5502">
            <v>43434</v>
          </cell>
          <cell r="F5502">
            <v>733437720.08000004</v>
          </cell>
          <cell r="G5502">
            <v>1.77E-2</v>
          </cell>
          <cell r="H5502">
            <v>1081820.6399999999</v>
          </cell>
          <cell r="I5502">
            <v>739023163.86000001</v>
          </cell>
          <cell r="J5502">
            <v>1.77E-2</v>
          </cell>
          <cell r="K5502">
            <v>1090059.1666935</v>
          </cell>
          <cell r="L5502">
            <v>8238.5300000000007</v>
          </cell>
        </row>
        <row r="5503">
          <cell r="A5503" t="str">
            <v>E3660 DST U/G Conduit</v>
          </cell>
          <cell r="B5503" t="str">
            <v>E3660 DST U/G Conduit-12</v>
          </cell>
          <cell r="C5503" t="str">
            <v>403E</v>
          </cell>
          <cell r="E5503">
            <v>43465</v>
          </cell>
          <cell r="F5503">
            <v>739023163.86000001</v>
          </cell>
          <cell r="G5503">
            <v>1.77E-2</v>
          </cell>
          <cell r="H5503">
            <v>1090059.1599999999</v>
          </cell>
          <cell r="I5503">
            <v>739023163.86000001</v>
          </cell>
          <cell r="J5503">
            <v>1.77E-2</v>
          </cell>
          <cell r="K5503">
            <v>1090059.1666935</v>
          </cell>
          <cell r="L5503">
            <v>0.01</v>
          </cell>
        </row>
        <row r="5504">
          <cell r="A5504" t="str">
            <v>E3660 DST U/G Conduit Total</v>
          </cell>
          <cell r="C5504" t="str">
            <v>EDST</v>
          </cell>
          <cell r="E5504" t="str">
            <v>Total</v>
          </cell>
          <cell r="F5504"/>
          <cell r="G5504"/>
          <cell r="H5504">
            <v>12751434.51</v>
          </cell>
          <cell r="I5504"/>
          <cell r="J5504">
            <v>0</v>
          </cell>
          <cell r="K5504">
            <v>13080710.000321997</v>
          </cell>
          <cell r="L5504">
            <v>329275.49</v>
          </cell>
        </row>
        <row r="5505">
          <cell r="A5505" t="str">
            <v>E3670 DST U/G Conductor/Devices</v>
          </cell>
          <cell r="B5505" t="str">
            <v>E3670 DST U/G Conductor/Devices-1</v>
          </cell>
          <cell r="C5505" t="str">
            <v>403E</v>
          </cell>
          <cell r="E5505">
            <v>43131</v>
          </cell>
          <cell r="F5505">
            <v>920595199.42999995</v>
          </cell>
          <cell r="G5505">
            <v>3.9300000000000002E-2</v>
          </cell>
          <cell r="H5505">
            <v>3014949.2800000003</v>
          </cell>
          <cell r="I5505">
            <v>978782598.14999998</v>
          </cell>
          <cell r="J5505">
            <v>3.9300000000000002E-2</v>
          </cell>
          <cell r="K5505">
            <v>3205513.0089412499</v>
          </cell>
          <cell r="L5505">
            <v>190563.73</v>
          </cell>
        </row>
        <row r="5506">
          <cell r="A5506" t="str">
            <v>E3670 DST U/G Conductor/Devices</v>
          </cell>
          <cell r="B5506" t="str">
            <v>E3670 DST U/G Conductor/Devices-2</v>
          </cell>
          <cell r="C5506" t="str">
            <v>403E</v>
          </cell>
          <cell r="E5506">
            <v>43159</v>
          </cell>
          <cell r="F5506">
            <v>924564212.78999996</v>
          </cell>
          <cell r="G5506">
            <v>3.9300000000000002E-2</v>
          </cell>
          <cell r="H5506">
            <v>3027947.8000000003</v>
          </cell>
          <cell r="I5506">
            <v>978782598.14999998</v>
          </cell>
          <cell r="J5506">
            <v>3.9300000000000002E-2</v>
          </cell>
          <cell r="K5506">
            <v>3205513.0089412499</v>
          </cell>
          <cell r="L5506">
            <v>177565.21</v>
          </cell>
        </row>
        <row r="5507">
          <cell r="A5507" t="str">
            <v>E3670 DST U/G Conductor/Devices</v>
          </cell>
          <cell r="B5507" t="str">
            <v>E3670 DST U/G Conductor/Devices-3</v>
          </cell>
          <cell r="C5507" t="str">
            <v>403E</v>
          </cell>
          <cell r="E5507">
            <v>43190</v>
          </cell>
          <cell r="F5507">
            <v>928809785.61000001</v>
          </cell>
          <cell r="G5507">
            <v>3.9300000000000002E-2</v>
          </cell>
          <cell r="H5507">
            <v>3041852.0500000003</v>
          </cell>
          <cell r="I5507">
            <v>978782598.14999998</v>
          </cell>
          <cell r="J5507">
            <v>3.9300000000000002E-2</v>
          </cell>
          <cell r="K5507">
            <v>3205513.0089412499</v>
          </cell>
          <cell r="L5507">
            <v>163660.96</v>
          </cell>
        </row>
        <row r="5508">
          <cell r="A5508" t="str">
            <v>E3670 DST U/G Conductor/Devices</v>
          </cell>
          <cell r="B5508" t="str">
            <v>E3670 DST U/G Conductor/Devices-4</v>
          </cell>
          <cell r="C5508" t="str">
            <v>403E</v>
          </cell>
          <cell r="E5508">
            <v>43220</v>
          </cell>
          <cell r="F5508">
            <v>932085110.59000003</v>
          </cell>
          <cell r="G5508">
            <v>3.9300000000000002E-2</v>
          </cell>
          <cell r="H5508">
            <v>3052578.7399999998</v>
          </cell>
          <cell r="I5508">
            <v>978782598.14999998</v>
          </cell>
          <cell r="J5508">
            <v>3.9300000000000002E-2</v>
          </cell>
          <cell r="K5508">
            <v>3205513.0089412499</v>
          </cell>
          <cell r="L5508">
            <v>152934.26999999999</v>
          </cell>
        </row>
        <row r="5509">
          <cell r="A5509" t="str">
            <v>E3670 DST U/G Conductor/Devices</v>
          </cell>
          <cell r="B5509" t="str">
            <v>E3670 DST U/G Conductor/Devices-5</v>
          </cell>
          <cell r="C5509" t="str">
            <v>403E</v>
          </cell>
          <cell r="E5509">
            <v>43251</v>
          </cell>
          <cell r="F5509">
            <v>936141153.76999998</v>
          </cell>
          <cell r="G5509">
            <v>3.9300000000000002E-2</v>
          </cell>
          <cell r="H5509">
            <v>3065862.2800000003</v>
          </cell>
          <cell r="I5509">
            <v>978782598.14999998</v>
          </cell>
          <cell r="J5509">
            <v>3.9300000000000002E-2</v>
          </cell>
          <cell r="K5509">
            <v>3205513.0089412499</v>
          </cell>
          <cell r="L5509">
            <v>139650.73000000001</v>
          </cell>
        </row>
        <row r="5510">
          <cell r="A5510" t="str">
            <v>E3670 DST U/G Conductor/Devices</v>
          </cell>
          <cell r="B5510" t="str">
            <v>E3670 DST U/G Conductor/Devices-6</v>
          </cell>
          <cell r="C5510" t="str">
            <v>403E</v>
          </cell>
          <cell r="E5510">
            <v>43281</v>
          </cell>
          <cell r="F5510">
            <v>940603917.89999998</v>
          </cell>
          <cell r="G5510">
            <v>3.9300000000000002E-2</v>
          </cell>
          <cell r="H5510">
            <v>3080477.84</v>
          </cell>
          <cell r="I5510">
            <v>978782598.14999998</v>
          </cell>
          <cell r="J5510">
            <v>3.9300000000000002E-2</v>
          </cell>
          <cell r="K5510">
            <v>3205513.0089412499</v>
          </cell>
          <cell r="L5510">
            <v>125035.17</v>
          </cell>
        </row>
        <row r="5511">
          <cell r="A5511" t="str">
            <v>E3670 DST U/G Conductor/Devices</v>
          </cell>
          <cell r="B5511" t="str">
            <v>E3670 DST U/G Conductor/Devices-7</v>
          </cell>
          <cell r="C5511" t="str">
            <v>403E</v>
          </cell>
          <cell r="E5511">
            <v>43312</v>
          </cell>
          <cell r="F5511">
            <v>945726849.03999996</v>
          </cell>
          <cell r="G5511">
            <v>3.9300000000000002E-2</v>
          </cell>
          <cell r="H5511">
            <v>3097255.43</v>
          </cell>
          <cell r="I5511">
            <v>978782598.14999998</v>
          </cell>
          <cell r="J5511">
            <v>3.9300000000000002E-2</v>
          </cell>
          <cell r="K5511">
            <v>3205513.0089412499</v>
          </cell>
          <cell r="L5511">
            <v>108257.58</v>
          </cell>
        </row>
        <row r="5512">
          <cell r="A5512" t="str">
            <v>E3670 DST U/G Conductor/Devices</v>
          </cell>
          <cell r="B5512" t="str">
            <v>E3670 DST U/G Conductor/Devices-8</v>
          </cell>
          <cell r="C5512" t="str">
            <v>403E</v>
          </cell>
          <cell r="E5512">
            <v>43343</v>
          </cell>
          <cell r="F5512">
            <v>952345752.82000005</v>
          </cell>
          <cell r="G5512">
            <v>3.9300000000000002E-2</v>
          </cell>
          <cell r="H5512">
            <v>3118932.34</v>
          </cell>
          <cell r="I5512">
            <v>978782598.14999998</v>
          </cell>
          <cell r="J5512">
            <v>3.9300000000000002E-2</v>
          </cell>
          <cell r="K5512">
            <v>3205513.0089412499</v>
          </cell>
          <cell r="L5512">
            <v>86580.67</v>
          </cell>
        </row>
        <row r="5513">
          <cell r="A5513" t="str">
            <v>E3670 DST U/G Conductor/Devices</v>
          </cell>
          <cell r="B5513" t="str">
            <v>E3670 DST U/G Conductor/Devices-9</v>
          </cell>
          <cell r="C5513" t="str">
            <v>403E</v>
          </cell>
          <cell r="E5513">
            <v>43373</v>
          </cell>
          <cell r="F5513">
            <v>957924062.10000002</v>
          </cell>
          <cell r="G5513">
            <v>3.9300000000000002E-2</v>
          </cell>
          <cell r="H5513">
            <v>3137201.3000000003</v>
          </cell>
          <cell r="I5513">
            <v>978782598.14999998</v>
          </cell>
          <cell r="J5513">
            <v>3.9300000000000002E-2</v>
          </cell>
          <cell r="K5513">
            <v>3205513.0089412499</v>
          </cell>
          <cell r="L5513">
            <v>68311.710000000006</v>
          </cell>
        </row>
        <row r="5514">
          <cell r="A5514" t="str">
            <v>E3670 DST U/G Conductor/Devices</v>
          </cell>
          <cell r="B5514" t="str">
            <v>E3670 DST U/G Conductor/Devices-10</v>
          </cell>
          <cell r="C5514" t="str">
            <v>403E</v>
          </cell>
          <cell r="E5514">
            <v>43404</v>
          </cell>
          <cell r="F5514">
            <v>964043435.13999999</v>
          </cell>
          <cell r="G5514">
            <v>3.9300000000000002E-2</v>
          </cell>
          <cell r="H5514">
            <v>3157242.25</v>
          </cell>
          <cell r="I5514">
            <v>978782598.14999998</v>
          </cell>
          <cell r="J5514">
            <v>3.9300000000000002E-2</v>
          </cell>
          <cell r="K5514">
            <v>3205513.0089412499</v>
          </cell>
          <cell r="L5514">
            <v>48270.76</v>
          </cell>
        </row>
        <row r="5515">
          <cell r="A5515" t="str">
            <v>E3670 DST U/G Conductor/Devices</v>
          </cell>
          <cell r="B5515" t="str">
            <v>E3670 DST U/G Conductor/Devices-11</v>
          </cell>
          <cell r="C5515" t="str">
            <v>403E</v>
          </cell>
          <cell r="E5515">
            <v>43434</v>
          </cell>
          <cell r="F5515">
            <v>971170779.51999998</v>
          </cell>
          <cell r="G5515">
            <v>3.9300000000000002E-2</v>
          </cell>
          <cell r="H5515">
            <v>3180584.3000000003</v>
          </cell>
          <cell r="I5515">
            <v>978782598.14999998</v>
          </cell>
          <cell r="J5515">
            <v>3.9300000000000002E-2</v>
          </cell>
          <cell r="K5515">
            <v>3205513.0089412499</v>
          </cell>
          <cell r="L5515">
            <v>24928.71</v>
          </cell>
        </row>
        <row r="5516">
          <cell r="A5516" t="str">
            <v>E3670 DST U/G Conductor/Devices</v>
          </cell>
          <cell r="B5516" t="str">
            <v>E3670 DST U/G Conductor/Devices-12</v>
          </cell>
          <cell r="C5516" t="str">
            <v>403E</v>
          </cell>
          <cell r="E5516">
            <v>43465</v>
          </cell>
          <cell r="F5516">
            <v>978782598.14999998</v>
          </cell>
          <cell r="G5516">
            <v>3.9300000000000002E-2</v>
          </cell>
          <cell r="H5516">
            <v>3205513</v>
          </cell>
          <cell r="I5516">
            <v>978782598.14999998</v>
          </cell>
          <cell r="J5516">
            <v>3.9300000000000002E-2</v>
          </cell>
          <cell r="K5516">
            <v>3205513.0089412499</v>
          </cell>
          <cell r="L5516">
            <v>0.01</v>
          </cell>
        </row>
        <row r="5517">
          <cell r="A5517" t="str">
            <v>E3670 DST U/G Conductor/Devices Total</v>
          </cell>
          <cell r="C5517" t="str">
            <v>EDST</v>
          </cell>
          <cell r="E5517" t="str">
            <v>Total</v>
          </cell>
          <cell r="F5517"/>
          <cell r="G5517"/>
          <cell r="H5517">
            <v>37180396.609999999</v>
          </cell>
          <cell r="I5517"/>
          <cell r="J5517">
            <v>0</v>
          </cell>
          <cell r="K5517">
            <v>38466156.107294992</v>
          </cell>
          <cell r="L5517">
            <v>1285759.5</v>
          </cell>
        </row>
        <row r="5518">
          <cell r="A5518" t="str">
            <v>E368 DST Line Transformers</v>
          </cell>
          <cell r="B5518" t="str">
            <v>E368 DST Line Transformers-1</v>
          </cell>
          <cell r="C5518" t="str">
            <v>403E</v>
          </cell>
          <cell r="E5518">
            <v>43131</v>
          </cell>
          <cell r="F5518">
            <v>482621702.22000003</v>
          </cell>
          <cell r="G5518">
            <v>4.0599999999999997E-2</v>
          </cell>
          <cell r="H5518">
            <v>1632870.09</v>
          </cell>
          <cell r="I5518">
            <v>498593088.37</v>
          </cell>
          <cell r="J5518">
            <v>4.0599999999999997E-2</v>
          </cell>
          <cell r="K5518">
            <v>1686906.6156518331</v>
          </cell>
          <cell r="L5518">
            <v>54036.53</v>
          </cell>
        </row>
        <row r="5519">
          <cell r="A5519" t="str">
            <v>E368 DST Line Transformers</v>
          </cell>
          <cell r="B5519" t="str">
            <v>E368 DST Line Transformers-2</v>
          </cell>
          <cell r="C5519" t="str">
            <v>403E</v>
          </cell>
          <cell r="E5519">
            <v>43159</v>
          </cell>
          <cell r="F5519">
            <v>484438737.49000001</v>
          </cell>
          <cell r="G5519">
            <v>4.0599999999999997E-2</v>
          </cell>
          <cell r="H5519">
            <v>1639017.73</v>
          </cell>
          <cell r="I5519">
            <v>498593088.37</v>
          </cell>
          <cell r="J5519">
            <v>4.0599999999999997E-2</v>
          </cell>
          <cell r="K5519">
            <v>1686906.6156518331</v>
          </cell>
          <cell r="L5519">
            <v>47888.89</v>
          </cell>
        </row>
        <row r="5520">
          <cell r="A5520" t="str">
            <v>E368 DST Line Transformers</v>
          </cell>
          <cell r="B5520" t="str">
            <v>E368 DST Line Transformers-3</v>
          </cell>
          <cell r="C5520" t="str">
            <v>403E</v>
          </cell>
          <cell r="E5520">
            <v>43190</v>
          </cell>
          <cell r="F5520">
            <v>487270995.69999999</v>
          </cell>
          <cell r="G5520">
            <v>4.0599999999999997E-2</v>
          </cell>
          <cell r="H5520">
            <v>1648600.2000000002</v>
          </cell>
          <cell r="I5520">
            <v>498593088.37</v>
          </cell>
          <cell r="J5520">
            <v>4.0599999999999997E-2</v>
          </cell>
          <cell r="K5520">
            <v>1686906.6156518331</v>
          </cell>
          <cell r="L5520">
            <v>38306.42</v>
          </cell>
        </row>
        <row r="5521">
          <cell r="A5521" t="str">
            <v>E368 DST Line Transformers</v>
          </cell>
          <cell r="B5521" t="str">
            <v>E368 DST Line Transformers-4</v>
          </cell>
          <cell r="C5521" t="str">
            <v>403E</v>
          </cell>
          <cell r="E5521">
            <v>43220</v>
          </cell>
          <cell r="F5521">
            <v>489323178.07999998</v>
          </cell>
          <cell r="G5521">
            <v>4.0599999999999997E-2</v>
          </cell>
          <cell r="H5521">
            <v>1655543.41</v>
          </cell>
          <cell r="I5521">
            <v>498593088.37</v>
          </cell>
          <cell r="J5521">
            <v>4.0599999999999997E-2</v>
          </cell>
          <cell r="K5521">
            <v>1686906.6156518331</v>
          </cell>
          <cell r="L5521">
            <v>31363.21</v>
          </cell>
        </row>
        <row r="5522">
          <cell r="A5522" t="str">
            <v>E368 DST Line Transformers</v>
          </cell>
          <cell r="B5522" t="str">
            <v>E368 DST Line Transformers-5</v>
          </cell>
          <cell r="C5522" t="str">
            <v>403E</v>
          </cell>
          <cell r="E5522">
            <v>43251</v>
          </cell>
          <cell r="F5522">
            <v>489614694.47000003</v>
          </cell>
          <cell r="G5522">
            <v>4.0599999999999997E-2</v>
          </cell>
          <cell r="H5522">
            <v>1656529.72</v>
          </cell>
          <cell r="I5522">
            <v>498593088.37</v>
          </cell>
          <cell r="J5522">
            <v>4.0599999999999997E-2</v>
          </cell>
          <cell r="K5522">
            <v>1686906.6156518331</v>
          </cell>
          <cell r="L5522">
            <v>30376.9</v>
          </cell>
        </row>
        <row r="5523">
          <cell r="A5523" t="str">
            <v>E368 DST Line Transformers</v>
          </cell>
          <cell r="B5523" t="str">
            <v>E368 DST Line Transformers-6</v>
          </cell>
          <cell r="C5523" t="str">
            <v>403E</v>
          </cell>
          <cell r="E5523">
            <v>43281</v>
          </cell>
          <cell r="F5523">
            <v>490519526.91000003</v>
          </cell>
          <cell r="G5523">
            <v>4.0599999999999997E-2</v>
          </cell>
          <cell r="H5523">
            <v>1659591.06</v>
          </cell>
          <cell r="I5523">
            <v>498593088.37</v>
          </cell>
          <cell r="J5523">
            <v>4.0599999999999997E-2</v>
          </cell>
          <cell r="K5523">
            <v>1686906.6156518331</v>
          </cell>
          <cell r="L5523">
            <v>27315.56</v>
          </cell>
        </row>
        <row r="5524">
          <cell r="A5524" t="str">
            <v>E368 DST Line Transformers</v>
          </cell>
          <cell r="B5524" t="str">
            <v>E368 DST Line Transformers-7</v>
          </cell>
          <cell r="C5524" t="str">
            <v>403E</v>
          </cell>
          <cell r="E5524">
            <v>43312</v>
          </cell>
          <cell r="F5524">
            <v>492030418.88</v>
          </cell>
          <cell r="G5524">
            <v>4.0599999999999997E-2</v>
          </cell>
          <cell r="H5524">
            <v>1664702.92</v>
          </cell>
          <cell r="I5524">
            <v>498593088.37</v>
          </cell>
          <cell r="J5524">
            <v>4.0599999999999997E-2</v>
          </cell>
          <cell r="K5524">
            <v>1686906.6156518331</v>
          </cell>
          <cell r="L5524">
            <v>22203.7</v>
          </cell>
        </row>
        <row r="5525">
          <cell r="A5525" t="str">
            <v>E368 DST Line Transformers</v>
          </cell>
          <cell r="B5525" t="str">
            <v>E368 DST Line Transformers-8</v>
          </cell>
          <cell r="C5525" t="str">
            <v>403E</v>
          </cell>
          <cell r="E5525">
            <v>43343</v>
          </cell>
          <cell r="F5525">
            <v>493358639.80000001</v>
          </cell>
          <cell r="G5525">
            <v>4.0599999999999997E-2</v>
          </cell>
          <cell r="H5525">
            <v>1669196.73</v>
          </cell>
          <cell r="I5525">
            <v>498593088.37</v>
          </cell>
          <cell r="J5525">
            <v>4.0599999999999997E-2</v>
          </cell>
          <cell r="K5525">
            <v>1686906.6156518331</v>
          </cell>
          <cell r="L5525">
            <v>17709.89</v>
          </cell>
        </row>
        <row r="5526">
          <cell r="A5526" t="str">
            <v>E368 DST Line Transformers</v>
          </cell>
          <cell r="B5526" t="str">
            <v>E368 DST Line Transformers-9</v>
          </cell>
          <cell r="C5526" t="str">
            <v>403E</v>
          </cell>
          <cell r="E5526">
            <v>43373</v>
          </cell>
          <cell r="F5526">
            <v>495153135.95999998</v>
          </cell>
          <cell r="G5526">
            <v>4.0599999999999997E-2</v>
          </cell>
          <cell r="H5526">
            <v>1675268.1099999999</v>
          </cell>
          <cell r="I5526">
            <v>498593088.37</v>
          </cell>
          <cell r="J5526">
            <v>4.0599999999999997E-2</v>
          </cell>
          <cell r="K5526">
            <v>1686906.6156518331</v>
          </cell>
          <cell r="L5526">
            <v>11638.51</v>
          </cell>
        </row>
        <row r="5527">
          <cell r="A5527" t="str">
            <v>E368 DST Line Transformers</v>
          </cell>
          <cell r="B5527" t="str">
            <v>E368 DST Line Transformers-10</v>
          </cell>
          <cell r="C5527" t="str">
            <v>403E</v>
          </cell>
          <cell r="E5527">
            <v>43404</v>
          </cell>
          <cell r="F5527">
            <v>496275722.83999997</v>
          </cell>
          <cell r="G5527">
            <v>4.0599999999999997E-2</v>
          </cell>
          <cell r="H5527">
            <v>1679066.19</v>
          </cell>
          <cell r="I5527">
            <v>498593088.37</v>
          </cell>
          <cell r="J5527">
            <v>4.0599999999999997E-2</v>
          </cell>
          <cell r="K5527">
            <v>1686906.6156518331</v>
          </cell>
          <cell r="L5527">
            <v>7840.43</v>
          </cell>
        </row>
        <row r="5528">
          <cell r="A5528" t="str">
            <v>E368 DST Line Transformers</v>
          </cell>
          <cell r="B5528" t="str">
            <v>E368 DST Line Transformers-11</v>
          </cell>
          <cell r="C5528" t="str">
            <v>403E</v>
          </cell>
          <cell r="E5528">
            <v>43434</v>
          </cell>
          <cell r="F5528">
            <v>496935821</v>
          </cell>
          <cell r="G5528">
            <v>4.0599999999999997E-2</v>
          </cell>
          <cell r="H5528">
            <v>1681299.5299999998</v>
          </cell>
          <cell r="I5528">
            <v>498593088.37</v>
          </cell>
          <cell r="J5528">
            <v>4.0599999999999997E-2</v>
          </cell>
          <cell r="K5528">
            <v>1686906.6156518331</v>
          </cell>
          <cell r="L5528">
            <v>5607.09</v>
          </cell>
        </row>
        <row r="5529">
          <cell r="A5529" t="str">
            <v>E368 DST Line Transformers</v>
          </cell>
          <cell r="B5529" t="str">
            <v>E368 DST Line Transformers-12</v>
          </cell>
          <cell r="C5529" t="str">
            <v>403E</v>
          </cell>
          <cell r="E5529">
            <v>43465</v>
          </cell>
          <cell r="F5529">
            <v>498593088.37</v>
          </cell>
          <cell r="G5529">
            <v>4.0599999999999997E-2</v>
          </cell>
          <cell r="H5529">
            <v>1686906.62</v>
          </cell>
          <cell r="I5529">
            <v>498593088.37</v>
          </cell>
          <cell r="J5529">
            <v>4.0599999999999997E-2</v>
          </cell>
          <cell r="K5529">
            <v>1686906.6156518331</v>
          </cell>
          <cell r="L5529">
            <v>0</v>
          </cell>
        </row>
        <row r="5530">
          <cell r="A5530" t="str">
            <v>E368 DST Line Transformers Total</v>
          </cell>
          <cell r="C5530" t="str">
            <v>EDST</v>
          </cell>
          <cell r="E5530" t="str">
            <v>Total</v>
          </cell>
          <cell r="F5530"/>
          <cell r="G5530"/>
          <cell r="H5530">
            <v>19948592.310000002</v>
          </cell>
          <cell r="I5530"/>
          <cell r="J5530">
            <v>0</v>
          </cell>
          <cell r="K5530">
            <v>20242879.387822002</v>
          </cell>
          <cell r="L5530">
            <v>294287.08</v>
          </cell>
        </row>
        <row r="5531">
          <cell r="A5531" t="str">
            <v>E369 DST Services</v>
          </cell>
          <cell r="B5531" t="str">
            <v>E369 DST Services-1</v>
          </cell>
          <cell r="C5531" t="str">
            <v>403E</v>
          </cell>
          <cell r="E5531">
            <v>43131</v>
          </cell>
          <cell r="F5531">
            <v>185715434.83000001</v>
          </cell>
          <cell r="G5531">
            <v>3.15E-2</v>
          </cell>
          <cell r="H5531">
            <v>487503.02</v>
          </cell>
          <cell r="I5531">
            <v>188777028.47999999</v>
          </cell>
          <cell r="J5531">
            <v>3.15E-2</v>
          </cell>
          <cell r="K5531">
            <v>495539.69975999999</v>
          </cell>
          <cell r="L5531">
            <v>8036.68</v>
          </cell>
        </row>
        <row r="5532">
          <cell r="A5532" t="str">
            <v>E369 DST Services</v>
          </cell>
          <cell r="B5532" t="str">
            <v>E369 DST Services-2</v>
          </cell>
          <cell r="C5532" t="str">
            <v>403E</v>
          </cell>
          <cell r="E5532">
            <v>43159</v>
          </cell>
          <cell r="F5532">
            <v>186018441.08000001</v>
          </cell>
          <cell r="G5532">
            <v>3.15E-2</v>
          </cell>
          <cell r="H5532">
            <v>488298.4</v>
          </cell>
          <cell r="I5532">
            <v>188777028.47999999</v>
          </cell>
          <cell r="J5532">
            <v>3.15E-2</v>
          </cell>
          <cell r="K5532">
            <v>495539.69975999999</v>
          </cell>
          <cell r="L5532">
            <v>7241.3</v>
          </cell>
        </row>
        <row r="5533">
          <cell r="A5533" t="str">
            <v>E369 DST Services</v>
          </cell>
          <cell r="B5533" t="str">
            <v>E369 DST Services-3</v>
          </cell>
          <cell r="C5533" t="str">
            <v>403E</v>
          </cell>
          <cell r="E5533">
            <v>43190</v>
          </cell>
          <cell r="F5533">
            <v>186268405.09</v>
          </cell>
          <cell r="G5533">
            <v>3.15E-2</v>
          </cell>
          <cell r="H5533">
            <v>488954.56</v>
          </cell>
          <cell r="I5533">
            <v>188777028.47999999</v>
          </cell>
          <cell r="J5533">
            <v>3.15E-2</v>
          </cell>
          <cell r="K5533">
            <v>495539.69975999999</v>
          </cell>
          <cell r="L5533">
            <v>6585.14</v>
          </cell>
        </row>
        <row r="5534">
          <cell r="A5534" t="str">
            <v>E369 DST Services</v>
          </cell>
          <cell r="B5534" t="str">
            <v>E369 DST Services-4</v>
          </cell>
          <cell r="C5534" t="str">
            <v>403E</v>
          </cell>
          <cell r="E5534">
            <v>43220</v>
          </cell>
          <cell r="F5534">
            <v>186523470.31</v>
          </cell>
          <cell r="G5534">
            <v>3.15E-2</v>
          </cell>
          <cell r="H5534">
            <v>489624.11</v>
          </cell>
          <cell r="I5534">
            <v>188777028.47999999</v>
          </cell>
          <cell r="J5534">
            <v>3.15E-2</v>
          </cell>
          <cell r="K5534">
            <v>495539.69975999999</v>
          </cell>
          <cell r="L5534">
            <v>5915.59</v>
          </cell>
        </row>
        <row r="5535">
          <cell r="A5535" t="str">
            <v>E369 DST Services</v>
          </cell>
          <cell r="B5535" t="str">
            <v>E369 DST Services-5</v>
          </cell>
          <cell r="C5535" t="str">
            <v>403E</v>
          </cell>
          <cell r="E5535">
            <v>43251</v>
          </cell>
          <cell r="F5535">
            <v>186720102.53</v>
          </cell>
          <cell r="G5535">
            <v>3.15E-2</v>
          </cell>
          <cell r="H5535">
            <v>490140.27</v>
          </cell>
          <cell r="I5535">
            <v>188777028.47999999</v>
          </cell>
          <cell r="J5535">
            <v>3.15E-2</v>
          </cell>
          <cell r="K5535">
            <v>495539.69975999999</v>
          </cell>
          <cell r="L5535">
            <v>5399.43</v>
          </cell>
        </row>
        <row r="5536">
          <cell r="A5536" t="str">
            <v>E369 DST Services</v>
          </cell>
          <cell r="B5536" t="str">
            <v>E369 DST Services-6</v>
          </cell>
          <cell r="C5536" t="str">
            <v>403E</v>
          </cell>
          <cell r="E5536">
            <v>43281</v>
          </cell>
          <cell r="F5536">
            <v>186870604.11000001</v>
          </cell>
          <cell r="G5536">
            <v>3.15E-2</v>
          </cell>
          <cell r="H5536">
            <v>490535.32999999996</v>
          </cell>
          <cell r="I5536">
            <v>188777028.47999999</v>
          </cell>
          <cell r="J5536">
            <v>3.15E-2</v>
          </cell>
          <cell r="K5536">
            <v>495539.69975999999</v>
          </cell>
          <cell r="L5536">
            <v>5004.37</v>
          </cell>
        </row>
        <row r="5537">
          <cell r="A5537" t="str">
            <v>E369 DST Services</v>
          </cell>
          <cell r="B5537" t="str">
            <v>E369 DST Services-7</v>
          </cell>
          <cell r="C5537" t="str">
            <v>403E</v>
          </cell>
          <cell r="E5537">
            <v>43312</v>
          </cell>
          <cell r="F5537">
            <v>186975668.81999999</v>
          </cell>
          <cell r="G5537">
            <v>3.15E-2</v>
          </cell>
          <cell r="H5537">
            <v>490811.13</v>
          </cell>
          <cell r="I5537">
            <v>188777028.47999999</v>
          </cell>
          <cell r="J5537">
            <v>3.15E-2</v>
          </cell>
          <cell r="K5537">
            <v>495539.69975999999</v>
          </cell>
          <cell r="L5537">
            <v>4728.57</v>
          </cell>
        </row>
        <row r="5538">
          <cell r="A5538" t="str">
            <v>E369 DST Services</v>
          </cell>
          <cell r="B5538" t="str">
            <v>E369 DST Services-8</v>
          </cell>
          <cell r="C5538" t="str">
            <v>403E</v>
          </cell>
          <cell r="E5538">
            <v>43343</v>
          </cell>
          <cell r="F5538">
            <v>187146078.34999999</v>
          </cell>
          <cell r="G5538">
            <v>3.15E-2</v>
          </cell>
          <cell r="H5538">
            <v>491258.45999999996</v>
          </cell>
          <cell r="I5538">
            <v>188777028.47999999</v>
          </cell>
          <cell r="J5538">
            <v>3.15E-2</v>
          </cell>
          <cell r="K5538">
            <v>495539.69975999999</v>
          </cell>
          <cell r="L5538">
            <v>4281.24</v>
          </cell>
        </row>
        <row r="5539">
          <cell r="A5539" t="str">
            <v>E369 DST Services</v>
          </cell>
          <cell r="B5539" t="str">
            <v>E369 DST Services-9</v>
          </cell>
          <cell r="C5539" t="str">
            <v>403E</v>
          </cell>
          <cell r="E5539">
            <v>43373</v>
          </cell>
          <cell r="F5539">
            <v>187476077.43000001</v>
          </cell>
          <cell r="G5539">
            <v>3.15E-2</v>
          </cell>
          <cell r="H5539">
            <v>492124.70999999996</v>
          </cell>
          <cell r="I5539">
            <v>188777028.47999999</v>
          </cell>
          <cell r="J5539">
            <v>3.15E-2</v>
          </cell>
          <cell r="K5539">
            <v>495539.69975999999</v>
          </cell>
          <cell r="L5539">
            <v>3414.99</v>
          </cell>
        </row>
        <row r="5540">
          <cell r="A5540" t="str">
            <v>E369 DST Services</v>
          </cell>
          <cell r="B5540" t="str">
            <v>E369 DST Services-10</v>
          </cell>
          <cell r="C5540" t="str">
            <v>403E</v>
          </cell>
          <cell r="E5540">
            <v>43404</v>
          </cell>
          <cell r="F5540">
            <v>187947959.02000001</v>
          </cell>
          <cell r="G5540">
            <v>3.15E-2</v>
          </cell>
          <cell r="H5540">
            <v>493363.39</v>
          </cell>
          <cell r="I5540">
            <v>188777028.47999999</v>
          </cell>
          <cell r="J5540">
            <v>3.15E-2</v>
          </cell>
          <cell r="K5540">
            <v>495539.69975999999</v>
          </cell>
          <cell r="L5540">
            <v>2176.31</v>
          </cell>
        </row>
        <row r="5541">
          <cell r="A5541" t="str">
            <v>E369 DST Services</v>
          </cell>
          <cell r="B5541" t="str">
            <v>E369 DST Services-11</v>
          </cell>
          <cell r="C5541" t="str">
            <v>403E</v>
          </cell>
          <cell r="E5541">
            <v>43434</v>
          </cell>
          <cell r="F5541">
            <v>188373816.97</v>
          </cell>
          <cell r="G5541">
            <v>3.15E-2</v>
          </cell>
          <cell r="H5541">
            <v>494481.27</v>
          </cell>
          <cell r="I5541">
            <v>188777028.47999999</v>
          </cell>
          <cell r="J5541">
            <v>3.15E-2</v>
          </cell>
          <cell r="K5541">
            <v>495539.69975999999</v>
          </cell>
          <cell r="L5541">
            <v>1058.43</v>
          </cell>
        </row>
        <row r="5542">
          <cell r="A5542" t="str">
            <v>E369 DST Services</v>
          </cell>
          <cell r="B5542" t="str">
            <v>E369 DST Services-12</v>
          </cell>
          <cell r="C5542" t="str">
            <v>403E</v>
          </cell>
          <cell r="E5542">
            <v>43465</v>
          </cell>
          <cell r="F5542">
            <v>188777028.47999999</v>
          </cell>
          <cell r="G5542">
            <v>3.15E-2</v>
          </cell>
          <cell r="H5542">
            <v>495539.7</v>
          </cell>
          <cell r="I5542">
            <v>188777028.47999999</v>
          </cell>
          <cell r="J5542">
            <v>3.15E-2</v>
          </cell>
          <cell r="K5542">
            <v>495539.69975999999</v>
          </cell>
          <cell r="L5542">
            <v>0</v>
          </cell>
        </row>
        <row r="5543">
          <cell r="A5543" t="str">
            <v>E369 DST Services Total</v>
          </cell>
          <cell r="C5543" t="str">
            <v>EDST</v>
          </cell>
          <cell r="E5543" t="str">
            <v>Total</v>
          </cell>
          <cell r="F5543"/>
          <cell r="G5543"/>
          <cell r="H5543">
            <v>5892634.3500000006</v>
          </cell>
          <cell r="I5543"/>
          <cell r="J5543">
            <v>0</v>
          </cell>
          <cell r="K5543">
            <v>5946476.3971200017</v>
          </cell>
          <cell r="L5543">
            <v>53842.05</v>
          </cell>
        </row>
        <row r="5544">
          <cell r="A5544" t="str">
            <v>E370 DST Meters AMR</v>
          </cell>
          <cell r="B5544" t="str">
            <v>E370 DST Meters AMR-1</v>
          </cell>
          <cell r="C5544" t="str">
            <v>403E</v>
          </cell>
          <cell r="E5544">
            <v>43131</v>
          </cell>
          <cell r="F5544">
            <v>153072972.75999999</v>
          </cell>
          <cell r="G5544">
            <v>8.3400000000000002E-2</v>
          </cell>
          <cell r="H5544">
            <v>1063857.1599999999</v>
          </cell>
          <cell r="I5544">
            <v>149219134.56</v>
          </cell>
          <cell r="J5544">
            <v>8.3400000000000002E-2</v>
          </cell>
          <cell r="K5544">
            <v>1037072.9851920001</v>
          </cell>
          <cell r="L5544">
            <v>-26784.17</v>
          </cell>
        </row>
        <row r="5545">
          <cell r="A5545" t="str">
            <v>E370 DST Meters AMR</v>
          </cell>
          <cell r="B5545" t="str">
            <v>E370 DST Meters AMR-2</v>
          </cell>
          <cell r="C5545" t="str">
            <v>403E</v>
          </cell>
          <cell r="E5545">
            <v>43159</v>
          </cell>
          <cell r="F5545">
            <v>153356261.15000001</v>
          </cell>
          <cell r="G5545">
            <v>8.3400000000000002E-2</v>
          </cell>
          <cell r="H5545">
            <v>1065826.01</v>
          </cell>
          <cell r="I5545">
            <v>149219134.56</v>
          </cell>
          <cell r="J5545">
            <v>8.3400000000000002E-2</v>
          </cell>
          <cell r="K5545">
            <v>1037072.9851920001</v>
          </cell>
          <cell r="L5545">
            <v>-28753.02</v>
          </cell>
        </row>
        <row r="5546">
          <cell r="A5546" t="str">
            <v>E370 DST Meters AMR</v>
          </cell>
          <cell r="B5546" t="str">
            <v>E370 DST Meters AMR-3</v>
          </cell>
          <cell r="C5546" t="str">
            <v>403E</v>
          </cell>
          <cell r="E5546">
            <v>43190</v>
          </cell>
          <cell r="F5546">
            <v>153555210.47</v>
          </cell>
          <cell r="G5546">
            <v>8.3400000000000002E-2</v>
          </cell>
          <cell r="H5546">
            <v>1067208.71</v>
          </cell>
          <cell r="I5546">
            <v>149219134.56</v>
          </cell>
          <cell r="J5546">
            <v>8.3400000000000002E-2</v>
          </cell>
          <cell r="K5546">
            <v>1037072.9851920001</v>
          </cell>
          <cell r="L5546">
            <v>-30135.72</v>
          </cell>
        </row>
        <row r="5547">
          <cell r="A5547" t="str">
            <v>E370 DST Meters AMR</v>
          </cell>
          <cell r="B5547" t="str">
            <v>E370 DST Meters AMR-4</v>
          </cell>
          <cell r="C5547" t="str">
            <v>403E</v>
          </cell>
          <cell r="E5547">
            <v>43220</v>
          </cell>
          <cell r="F5547">
            <v>153988851.62</v>
          </cell>
          <cell r="G5547">
            <v>8.3400000000000002E-2</v>
          </cell>
          <cell r="H5547">
            <v>1070222.52</v>
          </cell>
          <cell r="I5547">
            <v>149219134.56</v>
          </cell>
          <cell r="J5547">
            <v>8.3400000000000002E-2</v>
          </cell>
          <cell r="K5547">
            <v>1037072.9851920001</v>
          </cell>
          <cell r="L5547">
            <v>-33149.53</v>
          </cell>
        </row>
        <row r="5548">
          <cell r="A5548" t="str">
            <v>E370 DST Meters AMR</v>
          </cell>
          <cell r="B5548" t="str">
            <v>E370 DST Meters AMR-5</v>
          </cell>
          <cell r="C5548" t="str">
            <v>403E</v>
          </cell>
          <cell r="E5548">
            <v>43251</v>
          </cell>
          <cell r="F5548">
            <v>154062513.21000001</v>
          </cell>
          <cell r="G5548">
            <v>8.3400000000000002E-2</v>
          </cell>
          <cell r="H5548">
            <v>1070734.47</v>
          </cell>
          <cell r="I5548">
            <v>149219134.56</v>
          </cell>
          <cell r="J5548">
            <v>8.3400000000000002E-2</v>
          </cell>
          <cell r="K5548">
            <v>1037072.9851920001</v>
          </cell>
          <cell r="L5548">
            <v>-33661.480000000003</v>
          </cell>
        </row>
        <row r="5549">
          <cell r="A5549" t="str">
            <v>E370 DST Meters AMR</v>
          </cell>
          <cell r="B5549" t="str">
            <v>E370 DST Meters AMR-6</v>
          </cell>
          <cell r="C5549" t="str">
            <v>403E</v>
          </cell>
          <cell r="E5549">
            <v>43281</v>
          </cell>
          <cell r="F5549">
            <v>153592136</v>
          </cell>
          <cell r="G5549">
            <v>8.3400000000000002E-2</v>
          </cell>
          <cell r="H5549">
            <v>1067465.3499999999</v>
          </cell>
          <cell r="I5549">
            <v>149219134.56</v>
          </cell>
          <cell r="J5549">
            <v>8.3400000000000002E-2</v>
          </cell>
          <cell r="K5549">
            <v>1037072.9851920001</v>
          </cell>
          <cell r="L5549">
            <v>-30392.36</v>
          </cell>
        </row>
        <row r="5550">
          <cell r="A5550" t="str">
            <v>E370 DST Meters AMR</v>
          </cell>
          <cell r="B5550" t="str">
            <v>E370 DST Meters AMR-7</v>
          </cell>
          <cell r="C5550" t="str">
            <v>403E</v>
          </cell>
          <cell r="E5550">
            <v>43312</v>
          </cell>
          <cell r="F5550">
            <v>153345405.56999999</v>
          </cell>
          <cell r="G5550">
            <v>8.3400000000000002E-2</v>
          </cell>
          <cell r="H5550">
            <v>1065750.57</v>
          </cell>
          <cell r="I5550">
            <v>149219134.56</v>
          </cell>
          <cell r="J5550">
            <v>8.3400000000000002E-2</v>
          </cell>
          <cell r="K5550">
            <v>1037072.9851920001</v>
          </cell>
          <cell r="L5550">
            <v>-28677.58</v>
          </cell>
        </row>
        <row r="5551">
          <cell r="A5551" t="str">
            <v>E370 DST Meters AMR</v>
          </cell>
          <cell r="B5551" t="str">
            <v>E370 DST Meters AMR-8</v>
          </cell>
          <cell r="C5551" t="str">
            <v>403E</v>
          </cell>
          <cell r="E5551">
            <v>43343</v>
          </cell>
          <cell r="F5551">
            <v>152927472.19</v>
          </cell>
          <cell r="G5551">
            <v>8.3400000000000002E-2</v>
          </cell>
          <cell r="H5551">
            <v>1062845.94</v>
          </cell>
          <cell r="I5551">
            <v>149219134.56</v>
          </cell>
          <cell r="J5551">
            <v>8.3400000000000002E-2</v>
          </cell>
          <cell r="K5551">
            <v>1037072.9851920001</v>
          </cell>
          <cell r="L5551">
            <v>-25772.95</v>
          </cell>
        </row>
        <row r="5552">
          <cell r="A5552" t="str">
            <v>E370 DST Meters AMR</v>
          </cell>
          <cell r="B5552" t="str">
            <v>E370 DST Meters AMR-9</v>
          </cell>
          <cell r="C5552" t="str">
            <v>403E</v>
          </cell>
          <cell r="E5552">
            <v>43373</v>
          </cell>
          <cell r="F5552">
            <v>152162079</v>
          </cell>
          <cell r="G5552">
            <v>8.3400000000000002E-2</v>
          </cell>
          <cell r="H5552">
            <v>1057526.45</v>
          </cell>
          <cell r="I5552">
            <v>149219134.56</v>
          </cell>
          <cell r="J5552">
            <v>8.3400000000000002E-2</v>
          </cell>
          <cell r="K5552">
            <v>1037072.9851920001</v>
          </cell>
          <cell r="L5552">
            <v>-20453.46</v>
          </cell>
        </row>
        <row r="5553">
          <cell r="A5553" t="str">
            <v>E370 DST Meters AMR</v>
          </cell>
          <cell r="B5553" t="str">
            <v>E370 DST Meters AMR-10</v>
          </cell>
          <cell r="C5553" t="str">
            <v>403E</v>
          </cell>
          <cell r="E5553">
            <v>43404</v>
          </cell>
          <cell r="F5553">
            <v>151213210.38</v>
          </cell>
          <cell r="G5553">
            <v>8.3400000000000002E-2</v>
          </cell>
          <cell r="H5553">
            <v>1050931.8199999998</v>
          </cell>
          <cell r="I5553">
            <v>149219134.56</v>
          </cell>
          <cell r="J5553">
            <v>8.3400000000000002E-2</v>
          </cell>
          <cell r="K5553">
            <v>1037072.9851920001</v>
          </cell>
          <cell r="L5553">
            <v>-13858.83</v>
          </cell>
        </row>
        <row r="5554">
          <cell r="A5554" t="str">
            <v>E370 DST Meters AMR</v>
          </cell>
          <cell r="B5554" t="str">
            <v>E370 DST Meters AMR-11</v>
          </cell>
          <cell r="C5554" t="str">
            <v>403E</v>
          </cell>
          <cell r="E5554">
            <v>43434</v>
          </cell>
          <cell r="F5554">
            <v>150107462.65000001</v>
          </cell>
          <cell r="G5554">
            <v>8.3400000000000002E-2</v>
          </cell>
          <cell r="H5554">
            <v>1043246.8700000001</v>
          </cell>
          <cell r="I5554">
            <v>149219134.56</v>
          </cell>
          <cell r="J5554">
            <v>8.3400000000000002E-2</v>
          </cell>
          <cell r="K5554">
            <v>1037072.9851920001</v>
          </cell>
          <cell r="L5554">
            <v>-6173.88</v>
          </cell>
        </row>
        <row r="5555">
          <cell r="A5555" t="str">
            <v>E370 DST Meters AMR</v>
          </cell>
          <cell r="B5555" t="str">
            <v>E370 DST Meters AMR-12</v>
          </cell>
          <cell r="C5555" t="str">
            <v>403E</v>
          </cell>
          <cell r="E5555">
            <v>43465</v>
          </cell>
          <cell r="F5555">
            <v>149219134.56</v>
          </cell>
          <cell r="G5555">
            <v>8.3400000000000002E-2</v>
          </cell>
          <cell r="H5555">
            <v>1037072.98</v>
          </cell>
          <cell r="I5555">
            <v>149219134.56</v>
          </cell>
          <cell r="J5555">
            <v>8.3400000000000002E-2</v>
          </cell>
          <cell r="K5555">
            <v>1037072.9851920001</v>
          </cell>
          <cell r="L5555">
            <v>0.01</v>
          </cell>
        </row>
        <row r="5556">
          <cell r="A5556" t="str">
            <v>E370 DST Meters AMR Total</v>
          </cell>
          <cell r="C5556" t="str">
            <v>EDST</v>
          </cell>
          <cell r="E5556" t="str">
            <v>Total</v>
          </cell>
          <cell r="F5556"/>
          <cell r="G5556"/>
          <cell r="H5556">
            <v>12722688.850000001</v>
          </cell>
          <cell r="I5556"/>
          <cell r="J5556">
            <v>0</v>
          </cell>
          <cell r="K5556">
            <v>12444875.822304003</v>
          </cell>
          <cell r="L5556">
            <v>-277813.03000000003</v>
          </cell>
        </row>
        <row r="5557">
          <cell r="A5557" t="str">
            <v>E3701 DST Meters AMI</v>
          </cell>
          <cell r="B5557" t="str">
            <v>E3701 DST Meters AMI-1</v>
          </cell>
          <cell r="C5557" t="str">
            <v>403E</v>
          </cell>
          <cell r="E5557">
            <v>43131</v>
          </cell>
          <cell r="F5557">
            <v>37510</v>
          </cell>
          <cell r="G5557">
            <v>5.5E-2</v>
          </cell>
          <cell r="H5557">
            <v>171.92</v>
          </cell>
          <cell r="I5557">
            <v>31849306.359999999</v>
          </cell>
          <cell r="J5557">
            <v>5.5E-2</v>
          </cell>
          <cell r="K5557">
            <v>145975.98748333333</v>
          </cell>
          <cell r="L5557">
            <v>145804.07</v>
          </cell>
        </row>
        <row r="5558">
          <cell r="A5558" t="str">
            <v>E3701 DST Meters AMI</v>
          </cell>
          <cell r="B5558" t="str">
            <v>E3701 DST Meters AMI-2</v>
          </cell>
          <cell r="C5558" t="str">
            <v>403E</v>
          </cell>
          <cell r="E5558">
            <v>43159</v>
          </cell>
          <cell r="F5558">
            <v>37510</v>
          </cell>
          <cell r="G5558">
            <v>5.5E-2</v>
          </cell>
          <cell r="H5558">
            <v>171.92</v>
          </cell>
          <cell r="I5558">
            <v>31849306.359999999</v>
          </cell>
          <cell r="J5558">
            <v>5.5E-2</v>
          </cell>
          <cell r="K5558">
            <v>145975.98748333333</v>
          </cell>
          <cell r="L5558">
            <v>145804.07</v>
          </cell>
        </row>
        <row r="5559">
          <cell r="A5559" t="str">
            <v>E3701 DST Meters AMI</v>
          </cell>
          <cell r="B5559" t="str">
            <v>E3701 DST Meters AMI-3</v>
          </cell>
          <cell r="C5559" t="str">
            <v>403E</v>
          </cell>
          <cell r="E5559">
            <v>43190</v>
          </cell>
          <cell r="F5559">
            <v>7845415.5999999996</v>
          </cell>
          <cell r="G5559">
            <v>5.5E-2</v>
          </cell>
          <cell r="H5559">
            <v>35958.15</v>
          </cell>
          <cell r="I5559">
            <v>31849306.359999999</v>
          </cell>
          <cell r="J5559">
            <v>5.5E-2</v>
          </cell>
          <cell r="K5559">
            <v>145975.98748333333</v>
          </cell>
          <cell r="L5559">
            <v>110017.84</v>
          </cell>
        </row>
        <row r="5560">
          <cell r="A5560" t="str">
            <v>E3701 DST Meters AMI</v>
          </cell>
          <cell r="B5560" t="str">
            <v>E3701 DST Meters AMI-4</v>
          </cell>
          <cell r="C5560" t="str">
            <v>403E</v>
          </cell>
          <cell r="E5560">
            <v>43220</v>
          </cell>
          <cell r="F5560">
            <v>15653321.199999999</v>
          </cell>
          <cell r="G5560">
            <v>5.5E-2</v>
          </cell>
          <cell r="H5560">
            <v>71744.39</v>
          </cell>
          <cell r="I5560">
            <v>31849306.359999999</v>
          </cell>
          <cell r="J5560">
            <v>5.5E-2</v>
          </cell>
          <cell r="K5560">
            <v>145975.98748333333</v>
          </cell>
          <cell r="L5560">
            <v>74231.600000000006</v>
          </cell>
        </row>
        <row r="5561">
          <cell r="A5561" t="str">
            <v>E3701 DST Meters AMI</v>
          </cell>
          <cell r="B5561" t="str">
            <v>E3701 DST Meters AMI-5</v>
          </cell>
          <cell r="C5561" t="str">
            <v>403E</v>
          </cell>
          <cell r="E5561">
            <v>43251</v>
          </cell>
          <cell r="F5561">
            <v>15653321.199999999</v>
          </cell>
          <cell r="G5561">
            <v>5.5E-2</v>
          </cell>
          <cell r="H5561">
            <v>71744.39</v>
          </cell>
          <cell r="I5561">
            <v>31849306.359999999</v>
          </cell>
          <cell r="J5561">
            <v>5.5E-2</v>
          </cell>
          <cell r="K5561">
            <v>145975.98748333333</v>
          </cell>
          <cell r="L5561">
            <v>74231.600000000006</v>
          </cell>
        </row>
        <row r="5562">
          <cell r="A5562" t="str">
            <v>E3701 DST Meters AMI</v>
          </cell>
          <cell r="B5562" t="str">
            <v>E3701 DST Meters AMI-6</v>
          </cell>
          <cell r="C5562" t="str">
            <v>403E</v>
          </cell>
          <cell r="E5562">
            <v>43281</v>
          </cell>
          <cell r="F5562">
            <v>15652045.529999999</v>
          </cell>
          <cell r="G5562">
            <v>5.5E-2</v>
          </cell>
          <cell r="H5562">
            <v>71738.55</v>
          </cell>
          <cell r="I5562">
            <v>31849306.359999999</v>
          </cell>
          <cell r="J5562">
            <v>5.5E-2</v>
          </cell>
          <cell r="K5562">
            <v>145975.98748333333</v>
          </cell>
          <cell r="L5562">
            <v>74237.440000000002</v>
          </cell>
        </row>
        <row r="5563">
          <cell r="A5563" t="str">
            <v>E3701 DST Meters AMI</v>
          </cell>
          <cell r="B5563" t="str">
            <v>E3701 DST Meters AMI-7</v>
          </cell>
          <cell r="C5563" t="str">
            <v>403E</v>
          </cell>
          <cell r="E5563">
            <v>43312</v>
          </cell>
          <cell r="F5563">
            <v>17596283.760000002</v>
          </cell>
          <cell r="G5563">
            <v>5.5E-2</v>
          </cell>
          <cell r="H5563">
            <v>80649.63</v>
          </cell>
          <cell r="I5563">
            <v>31849306.359999999</v>
          </cell>
          <cell r="J5563">
            <v>5.5E-2</v>
          </cell>
          <cell r="K5563">
            <v>145975.98748333333</v>
          </cell>
          <cell r="L5563">
            <v>65326.36</v>
          </cell>
        </row>
        <row r="5564">
          <cell r="A5564" t="str">
            <v>E3701 DST Meters AMI</v>
          </cell>
          <cell r="B5564" t="str">
            <v>E3701 DST Meters AMI-8</v>
          </cell>
          <cell r="C5564" t="str">
            <v>403E</v>
          </cell>
          <cell r="E5564">
            <v>43343</v>
          </cell>
          <cell r="F5564">
            <v>19839686.809999999</v>
          </cell>
          <cell r="G5564">
            <v>5.5E-2</v>
          </cell>
          <cell r="H5564">
            <v>90931.9</v>
          </cell>
          <cell r="I5564">
            <v>31849306.359999999</v>
          </cell>
          <cell r="J5564">
            <v>5.5E-2</v>
          </cell>
          <cell r="K5564">
            <v>145975.98748333333</v>
          </cell>
          <cell r="L5564">
            <v>55044.09</v>
          </cell>
        </row>
        <row r="5565">
          <cell r="A5565" t="str">
            <v>E3701 DST Meters AMI</v>
          </cell>
          <cell r="B5565" t="str">
            <v>E3701 DST Meters AMI-9</v>
          </cell>
          <cell r="C5565" t="str">
            <v>403E</v>
          </cell>
          <cell r="E5565">
            <v>43373</v>
          </cell>
          <cell r="F5565">
            <v>21767926.969999999</v>
          </cell>
          <cell r="G5565">
            <v>5.5E-2</v>
          </cell>
          <cell r="H5565">
            <v>99769.67</v>
          </cell>
          <cell r="I5565">
            <v>31849306.359999999</v>
          </cell>
          <cell r="J5565">
            <v>5.5E-2</v>
          </cell>
          <cell r="K5565">
            <v>145975.98748333333</v>
          </cell>
          <cell r="L5565">
            <v>46206.32</v>
          </cell>
        </row>
        <row r="5566">
          <cell r="A5566" t="str">
            <v>E3701 DST Meters AMI</v>
          </cell>
          <cell r="B5566" t="str">
            <v>E3701 DST Meters AMI-10</v>
          </cell>
          <cell r="C5566" t="str">
            <v>403E</v>
          </cell>
          <cell r="E5566">
            <v>43404</v>
          </cell>
          <cell r="F5566">
            <v>27234590.129999999</v>
          </cell>
          <cell r="G5566">
            <v>5.5E-2</v>
          </cell>
          <cell r="H5566">
            <v>124825.21</v>
          </cell>
          <cell r="I5566">
            <v>31849306.359999999</v>
          </cell>
          <cell r="J5566">
            <v>5.5E-2</v>
          </cell>
          <cell r="K5566">
            <v>145975.98748333333</v>
          </cell>
          <cell r="L5566">
            <v>21150.78</v>
          </cell>
        </row>
        <row r="5567">
          <cell r="A5567" t="str">
            <v>E3701 DST Meters AMI</v>
          </cell>
          <cell r="B5567" t="str">
            <v>E3701 DST Meters AMI-11</v>
          </cell>
          <cell r="C5567" t="str">
            <v>403E</v>
          </cell>
          <cell r="E5567">
            <v>43434</v>
          </cell>
          <cell r="F5567">
            <v>31134884.920000002</v>
          </cell>
          <cell r="G5567">
            <v>5.5E-2</v>
          </cell>
          <cell r="H5567">
            <v>142701.56</v>
          </cell>
          <cell r="I5567">
            <v>31849306.359999999</v>
          </cell>
          <cell r="J5567">
            <v>5.5E-2</v>
          </cell>
          <cell r="K5567">
            <v>145975.98748333333</v>
          </cell>
          <cell r="L5567">
            <v>3274.43</v>
          </cell>
        </row>
        <row r="5568">
          <cell r="A5568" t="str">
            <v>E3701 DST Meters AMI</v>
          </cell>
          <cell r="B5568" t="str">
            <v>E3701 DST Meters AMI-12</v>
          </cell>
          <cell r="C5568" t="str">
            <v>403E</v>
          </cell>
          <cell r="E5568">
            <v>43465</v>
          </cell>
          <cell r="F5568">
            <v>31849306.359999999</v>
          </cell>
          <cell r="G5568">
            <v>5.5E-2</v>
          </cell>
          <cell r="H5568">
            <v>145975.98000000001</v>
          </cell>
          <cell r="I5568">
            <v>31849306.359999999</v>
          </cell>
          <cell r="J5568">
            <v>5.5E-2</v>
          </cell>
          <cell r="K5568">
            <v>145975.98748333333</v>
          </cell>
          <cell r="L5568">
            <v>0.01</v>
          </cell>
        </row>
        <row r="5569">
          <cell r="A5569" t="str">
            <v>E3701 DST Meters AMI Total</v>
          </cell>
          <cell r="C5569" t="str">
            <v>EDST</v>
          </cell>
          <cell r="E5569" t="str">
            <v>Total</v>
          </cell>
          <cell r="F5569"/>
          <cell r="G5569"/>
          <cell r="H5569">
            <v>936383.27</v>
          </cell>
          <cell r="I5569"/>
          <cell r="J5569">
            <v>0</v>
          </cell>
          <cell r="K5569">
            <v>1751711.8498</v>
          </cell>
          <cell r="L5569">
            <v>815328.58</v>
          </cell>
        </row>
        <row r="5570">
          <cell r="A5570" t="str">
            <v>E373 DST Street Lighting &amp; Signal</v>
          </cell>
          <cell r="B5570" t="str">
            <v>E373 DST Street Lighting &amp; Signal-1</v>
          </cell>
          <cell r="C5570" t="str">
            <v>403E</v>
          </cell>
          <cell r="E5570">
            <v>43131</v>
          </cell>
          <cell r="F5570">
            <v>55388010.439999998</v>
          </cell>
          <cell r="G5570">
            <v>4.7500000000000001E-2</v>
          </cell>
          <cell r="H5570">
            <v>219244.21</v>
          </cell>
          <cell r="I5570">
            <v>56211455.359999999</v>
          </cell>
          <cell r="J5570">
            <v>4.7500000000000001E-2</v>
          </cell>
          <cell r="K5570">
            <v>222503.67746666668</v>
          </cell>
          <cell r="L5570">
            <v>3259.47</v>
          </cell>
        </row>
        <row r="5571">
          <cell r="A5571" t="str">
            <v>E373 DST Street Lighting &amp; Signal</v>
          </cell>
          <cell r="B5571" t="str">
            <v>E373 DST Street Lighting &amp; Signal-2</v>
          </cell>
          <cell r="C5571" t="str">
            <v>403E</v>
          </cell>
          <cell r="E5571">
            <v>43159</v>
          </cell>
          <cell r="F5571">
            <v>55561033.039999999</v>
          </cell>
          <cell r="G5571">
            <v>4.7500000000000001E-2</v>
          </cell>
          <cell r="H5571">
            <v>219929.09</v>
          </cell>
          <cell r="I5571">
            <v>56211455.359999999</v>
          </cell>
          <cell r="J5571">
            <v>4.7500000000000001E-2</v>
          </cell>
          <cell r="K5571">
            <v>222503.67746666668</v>
          </cell>
          <cell r="L5571">
            <v>2574.59</v>
          </cell>
        </row>
        <row r="5572">
          <cell r="A5572" t="str">
            <v>E373 DST Street Lighting &amp; Signal</v>
          </cell>
          <cell r="B5572" t="str">
            <v>E373 DST Street Lighting &amp; Signal-3</v>
          </cell>
          <cell r="C5572" t="str">
            <v>403E</v>
          </cell>
          <cell r="E5572">
            <v>43190</v>
          </cell>
          <cell r="F5572">
            <v>55498397.829999998</v>
          </cell>
          <cell r="G5572">
            <v>4.7500000000000001E-2</v>
          </cell>
          <cell r="H5572">
            <v>219681.16</v>
          </cell>
          <cell r="I5572">
            <v>56211455.359999999</v>
          </cell>
          <cell r="J5572">
            <v>4.7500000000000001E-2</v>
          </cell>
          <cell r="K5572">
            <v>222503.67746666668</v>
          </cell>
          <cell r="L5572">
            <v>2822.52</v>
          </cell>
        </row>
        <row r="5573">
          <cell r="A5573" t="str">
            <v>E373 DST Street Lighting &amp; Signal</v>
          </cell>
          <cell r="B5573" t="str">
            <v>E373 DST Street Lighting &amp; Signal-4</v>
          </cell>
          <cell r="C5573" t="str">
            <v>403E</v>
          </cell>
          <cell r="E5573">
            <v>43220</v>
          </cell>
          <cell r="F5573">
            <v>55402576.509999998</v>
          </cell>
          <cell r="G5573">
            <v>4.7500000000000001E-2</v>
          </cell>
          <cell r="H5573">
            <v>219301.87</v>
          </cell>
          <cell r="I5573">
            <v>56211455.359999999</v>
          </cell>
          <cell r="J5573">
            <v>4.7500000000000001E-2</v>
          </cell>
          <cell r="K5573">
            <v>222503.67746666668</v>
          </cell>
          <cell r="L5573">
            <v>3201.81</v>
          </cell>
        </row>
        <row r="5574">
          <cell r="A5574" t="str">
            <v>E373 DST Street Lighting &amp; Signal</v>
          </cell>
          <cell r="B5574" t="str">
            <v>E373 DST Street Lighting &amp; Signal-5</v>
          </cell>
          <cell r="C5574" t="str">
            <v>403E</v>
          </cell>
          <cell r="E5574">
            <v>43251</v>
          </cell>
          <cell r="F5574">
            <v>55302442.840000004</v>
          </cell>
          <cell r="G5574">
            <v>4.7500000000000001E-2</v>
          </cell>
          <cell r="H5574">
            <v>218905.5</v>
          </cell>
          <cell r="I5574">
            <v>56211455.359999999</v>
          </cell>
          <cell r="J5574">
            <v>4.7500000000000001E-2</v>
          </cell>
          <cell r="K5574">
            <v>222503.67746666668</v>
          </cell>
          <cell r="L5574">
            <v>3598.18</v>
          </cell>
        </row>
        <row r="5575">
          <cell r="A5575" t="str">
            <v>E373 DST Street Lighting &amp; Signal</v>
          </cell>
          <cell r="B5575" t="str">
            <v>E373 DST Street Lighting &amp; Signal-6</v>
          </cell>
          <cell r="C5575" t="str">
            <v>403E</v>
          </cell>
          <cell r="E5575">
            <v>43281</v>
          </cell>
          <cell r="F5575">
            <v>55252961.619999997</v>
          </cell>
          <cell r="G5575">
            <v>4.7500000000000001E-2</v>
          </cell>
          <cell r="H5575">
            <v>218709.64</v>
          </cell>
          <cell r="I5575">
            <v>56211455.359999999</v>
          </cell>
          <cell r="J5575">
            <v>4.7500000000000001E-2</v>
          </cell>
          <cell r="K5575">
            <v>222503.67746666668</v>
          </cell>
          <cell r="L5575">
            <v>3794.04</v>
          </cell>
        </row>
        <row r="5576">
          <cell r="A5576" t="str">
            <v>E373 DST Street Lighting &amp; Signal</v>
          </cell>
          <cell r="B5576" t="str">
            <v>E373 DST Street Lighting &amp; Signal-7</v>
          </cell>
          <cell r="C5576" t="str">
            <v>403E</v>
          </cell>
          <cell r="E5576">
            <v>43312</v>
          </cell>
          <cell r="F5576">
            <v>55277591.439999998</v>
          </cell>
          <cell r="G5576">
            <v>4.7500000000000001E-2</v>
          </cell>
          <cell r="H5576">
            <v>218807.13999999998</v>
          </cell>
          <cell r="I5576">
            <v>56211455.359999999</v>
          </cell>
          <cell r="J5576">
            <v>4.7500000000000001E-2</v>
          </cell>
          <cell r="K5576">
            <v>222503.67746666668</v>
          </cell>
          <cell r="L5576">
            <v>3696.54</v>
          </cell>
        </row>
        <row r="5577">
          <cell r="A5577" t="str">
            <v>E373 DST Street Lighting &amp; Signal</v>
          </cell>
          <cell r="B5577" t="str">
            <v>E373 DST Street Lighting &amp; Signal-8</v>
          </cell>
          <cell r="C5577" t="str">
            <v>403E</v>
          </cell>
          <cell r="E5577">
            <v>43343</v>
          </cell>
          <cell r="F5577">
            <v>55244100.439999998</v>
          </cell>
          <cell r="G5577">
            <v>4.7500000000000001E-2</v>
          </cell>
          <cell r="H5577">
            <v>218674.57</v>
          </cell>
          <cell r="I5577">
            <v>56211455.359999999</v>
          </cell>
          <cell r="J5577">
            <v>4.7500000000000001E-2</v>
          </cell>
          <cell r="K5577">
            <v>222503.67746666668</v>
          </cell>
          <cell r="L5577">
            <v>3829.11</v>
          </cell>
        </row>
        <row r="5578">
          <cell r="A5578" t="str">
            <v>E373 DST Street Lighting &amp; Signal</v>
          </cell>
          <cell r="B5578" t="str">
            <v>E373 DST Street Lighting &amp; Signal-9</v>
          </cell>
          <cell r="C5578" t="str">
            <v>403E</v>
          </cell>
          <cell r="E5578">
            <v>43373</v>
          </cell>
          <cell r="F5578">
            <v>55197192.909999996</v>
          </cell>
          <cell r="G5578">
            <v>4.7500000000000001E-2</v>
          </cell>
          <cell r="H5578">
            <v>218488.88999999998</v>
          </cell>
          <cell r="I5578">
            <v>56211455.359999999</v>
          </cell>
          <cell r="J5578">
            <v>4.7500000000000001E-2</v>
          </cell>
          <cell r="K5578">
            <v>222503.67746666668</v>
          </cell>
          <cell r="L5578">
            <v>4014.79</v>
          </cell>
        </row>
        <row r="5579">
          <cell r="A5579" t="str">
            <v>E373 DST Street Lighting &amp; Signal</v>
          </cell>
          <cell r="B5579" t="str">
            <v>E373 DST Street Lighting &amp; Signal-10</v>
          </cell>
          <cell r="C5579" t="str">
            <v>403E</v>
          </cell>
          <cell r="E5579">
            <v>43404</v>
          </cell>
          <cell r="F5579">
            <v>55163664.869999997</v>
          </cell>
          <cell r="G5579">
            <v>4.7500000000000001E-2</v>
          </cell>
          <cell r="H5579">
            <v>218356.18</v>
          </cell>
          <cell r="I5579">
            <v>56211455.359999999</v>
          </cell>
          <cell r="J5579">
            <v>4.7500000000000001E-2</v>
          </cell>
          <cell r="K5579">
            <v>222503.67746666668</v>
          </cell>
          <cell r="L5579">
            <v>4147.5</v>
          </cell>
        </row>
        <row r="5580">
          <cell r="A5580" t="str">
            <v>E373 DST Street Lighting &amp; Signal</v>
          </cell>
          <cell r="B5580" t="str">
            <v>E373 DST Street Lighting &amp; Signal-11</v>
          </cell>
          <cell r="C5580" t="str">
            <v>403E</v>
          </cell>
          <cell r="E5580">
            <v>43434</v>
          </cell>
          <cell r="F5580">
            <v>55166119.189999998</v>
          </cell>
          <cell r="G5580">
            <v>4.7500000000000001E-2</v>
          </cell>
          <cell r="H5580">
            <v>218365.88999999998</v>
          </cell>
          <cell r="I5580">
            <v>56211455.359999999</v>
          </cell>
          <cell r="J5580">
            <v>4.7500000000000001E-2</v>
          </cell>
          <cell r="K5580">
            <v>222503.67746666668</v>
          </cell>
          <cell r="L5580">
            <v>4137.79</v>
          </cell>
        </row>
        <row r="5581">
          <cell r="A5581" t="str">
            <v>E373 DST Street Lighting &amp; Signal</v>
          </cell>
          <cell r="B5581" t="str">
            <v>E373 DST Street Lighting &amp; Signal-12</v>
          </cell>
          <cell r="C5581" t="str">
            <v>403E</v>
          </cell>
          <cell r="E5581">
            <v>43465</v>
          </cell>
          <cell r="F5581">
            <v>56211455.359999999</v>
          </cell>
          <cell r="G5581">
            <v>4.7500000000000001E-2</v>
          </cell>
          <cell r="H5581">
            <v>222503.67999999999</v>
          </cell>
          <cell r="I5581">
            <v>56211455.359999999</v>
          </cell>
          <cell r="J5581">
            <v>4.7500000000000001E-2</v>
          </cell>
          <cell r="K5581">
            <v>222503.67746666668</v>
          </cell>
          <cell r="L5581">
            <v>0</v>
          </cell>
        </row>
        <row r="5582">
          <cell r="A5582" t="str">
            <v>E373 DST Street Lighting &amp; Signal Total</v>
          </cell>
          <cell r="C5582" t="str">
            <v>EDST</v>
          </cell>
          <cell r="E5582" t="str">
            <v>Total</v>
          </cell>
          <cell r="F5582"/>
          <cell r="G5582"/>
          <cell r="H5582">
            <v>2630967.8200000003</v>
          </cell>
          <cell r="I5582"/>
          <cell r="J5582">
            <v>0</v>
          </cell>
          <cell r="K5582">
            <v>2670044.129600001</v>
          </cell>
          <cell r="L5582">
            <v>39076.31</v>
          </cell>
        </row>
        <row r="5583">
          <cell r="A5583" t="str">
            <v>E374 DST ARO Distribution</v>
          </cell>
          <cell r="B5583" t="str">
            <v>E374 DST ARO Distribution-1</v>
          </cell>
          <cell r="C5583" t="str">
            <v>403.1E</v>
          </cell>
          <cell r="E5583">
            <v>43131</v>
          </cell>
          <cell r="F5583">
            <v>3021434.42</v>
          </cell>
          <cell r="G5583">
            <v>0</v>
          </cell>
          <cell r="H5583">
            <v>5483.54</v>
          </cell>
          <cell r="I5583"/>
          <cell r="J5583">
            <v>0</v>
          </cell>
          <cell r="K5583">
            <v>4395.3500000000004</v>
          </cell>
          <cell r="L5583">
            <v>-1088.19</v>
          </cell>
        </row>
        <row r="5584">
          <cell r="A5584" t="str">
            <v>E374 DST ARO Distribution</v>
          </cell>
          <cell r="B5584" t="str">
            <v>E374 DST ARO Distribution-2</v>
          </cell>
          <cell r="C5584" t="str">
            <v>403.1E</v>
          </cell>
          <cell r="E5584">
            <v>43159</v>
          </cell>
          <cell r="F5584">
            <v>3015950.88</v>
          </cell>
          <cell r="G5584">
            <v>0</v>
          </cell>
          <cell r="H5584">
            <v>5483.54</v>
          </cell>
          <cell r="I5584"/>
          <cell r="J5584">
            <v>0</v>
          </cell>
          <cell r="K5584">
            <v>4395.3500000000004</v>
          </cell>
          <cell r="L5584">
            <v>-1088.19</v>
          </cell>
        </row>
        <row r="5585">
          <cell r="A5585" t="str">
            <v>E374 DST ARO Distribution</v>
          </cell>
          <cell r="B5585" t="str">
            <v>E374 DST ARO Distribution-3</v>
          </cell>
          <cell r="C5585" t="str">
            <v>403.1E</v>
          </cell>
          <cell r="E5585">
            <v>43190</v>
          </cell>
          <cell r="F5585">
            <v>3010467.34</v>
          </cell>
          <cell r="G5585">
            <v>0</v>
          </cell>
          <cell r="H5585">
            <v>5483.54</v>
          </cell>
          <cell r="I5585"/>
          <cell r="J5585">
            <v>0</v>
          </cell>
          <cell r="K5585">
            <v>4395.3500000000004</v>
          </cell>
          <cell r="L5585">
            <v>-1088.19</v>
          </cell>
        </row>
        <row r="5586">
          <cell r="A5586" t="str">
            <v>E374 DST ARO Distribution</v>
          </cell>
          <cell r="B5586" t="str">
            <v>E374 DST ARO Distribution-4</v>
          </cell>
          <cell r="C5586" t="str">
            <v>403.1E</v>
          </cell>
          <cell r="E5586">
            <v>43220</v>
          </cell>
          <cell r="F5586">
            <v>3004983.8</v>
          </cell>
          <cell r="G5586">
            <v>0</v>
          </cell>
          <cell r="H5586">
            <v>5483.55</v>
          </cell>
          <cell r="I5586"/>
          <cell r="J5586">
            <v>0</v>
          </cell>
          <cell r="K5586">
            <v>4395.3500000000004</v>
          </cell>
          <cell r="L5586">
            <v>-1088.2</v>
          </cell>
        </row>
        <row r="5587">
          <cell r="A5587" t="str">
            <v>E374 DST ARO Distribution</v>
          </cell>
          <cell r="B5587" t="str">
            <v>E374 DST ARO Distribution-5</v>
          </cell>
          <cell r="C5587" t="str">
            <v>403.1E</v>
          </cell>
          <cell r="E5587">
            <v>43251</v>
          </cell>
          <cell r="F5587">
            <v>2999500.25</v>
          </cell>
          <cell r="G5587">
            <v>0</v>
          </cell>
          <cell r="H5587">
            <v>5483.54</v>
          </cell>
          <cell r="I5587"/>
          <cell r="J5587">
            <v>0</v>
          </cell>
          <cell r="K5587">
            <v>4395.3500000000004</v>
          </cell>
          <cell r="L5587">
            <v>-1088.19</v>
          </cell>
        </row>
        <row r="5588">
          <cell r="A5588" t="str">
            <v>E374 DST ARO Distribution</v>
          </cell>
          <cell r="B5588" t="str">
            <v>E374 DST ARO Distribution-6</v>
          </cell>
          <cell r="C5588" t="str">
            <v>403.1E</v>
          </cell>
          <cell r="E5588">
            <v>43281</v>
          </cell>
          <cell r="F5588">
            <v>2994016.71</v>
          </cell>
          <cell r="G5588">
            <v>0</v>
          </cell>
          <cell r="H5588">
            <v>5483.54</v>
          </cell>
          <cell r="I5588"/>
          <cell r="J5588">
            <v>0</v>
          </cell>
          <cell r="K5588">
            <v>4395.3500000000004</v>
          </cell>
          <cell r="L5588">
            <v>-1088.19</v>
          </cell>
        </row>
        <row r="5589">
          <cell r="A5589" t="str">
            <v>E374 DST ARO Distribution</v>
          </cell>
          <cell r="B5589" t="str">
            <v>E374 DST ARO Distribution-7</v>
          </cell>
          <cell r="C5589" t="str">
            <v>403.1E</v>
          </cell>
          <cell r="E5589">
            <v>43312</v>
          </cell>
          <cell r="F5589">
            <v>2988533.17</v>
          </cell>
          <cell r="G5589">
            <v>0</v>
          </cell>
          <cell r="H5589">
            <v>5483.54</v>
          </cell>
          <cell r="I5589"/>
          <cell r="J5589">
            <v>0</v>
          </cell>
          <cell r="K5589">
            <v>4395.3500000000004</v>
          </cell>
          <cell r="L5589">
            <v>-1088.19</v>
          </cell>
        </row>
        <row r="5590">
          <cell r="A5590" t="str">
            <v>E374 DST ARO Distribution</v>
          </cell>
          <cell r="B5590" t="str">
            <v>E374 DST ARO Distribution-8</v>
          </cell>
          <cell r="C5590" t="str">
            <v>403.1E</v>
          </cell>
          <cell r="E5590">
            <v>43343</v>
          </cell>
          <cell r="F5590">
            <v>2983049.63</v>
          </cell>
          <cell r="G5590">
            <v>0</v>
          </cell>
          <cell r="H5590">
            <v>5483.56</v>
          </cell>
          <cell r="I5590"/>
          <cell r="J5590">
            <v>0</v>
          </cell>
          <cell r="K5590">
            <v>4395.3500000000004</v>
          </cell>
          <cell r="L5590">
            <v>-1088.21</v>
          </cell>
        </row>
        <row r="5591">
          <cell r="A5591" t="str">
            <v>E374 DST ARO Distribution</v>
          </cell>
          <cell r="B5591" t="str">
            <v>E374 DST ARO Distribution-9</v>
          </cell>
          <cell r="C5591" t="str">
            <v>403.1E</v>
          </cell>
          <cell r="E5591">
            <v>43373</v>
          </cell>
          <cell r="F5591">
            <v>2977566.07</v>
          </cell>
          <cell r="G5591">
            <v>0</v>
          </cell>
          <cell r="H5591">
            <v>5483.55</v>
          </cell>
          <cell r="I5591"/>
          <cell r="J5591">
            <v>0</v>
          </cell>
          <cell r="K5591">
            <v>4395.3500000000004</v>
          </cell>
          <cell r="L5591">
            <v>-1088.2</v>
          </cell>
        </row>
        <row r="5592">
          <cell r="A5592" t="str">
            <v>E374 DST ARO Distribution</v>
          </cell>
          <cell r="B5592" t="str">
            <v>E374 DST ARO Distribution-10</v>
          </cell>
          <cell r="C5592" t="str">
            <v>403.1E</v>
          </cell>
          <cell r="E5592">
            <v>43404</v>
          </cell>
          <cell r="F5592">
            <v>2972082.52</v>
          </cell>
          <cell r="G5592">
            <v>0</v>
          </cell>
          <cell r="H5592">
            <v>5483.55</v>
          </cell>
          <cell r="I5592"/>
          <cell r="J5592">
            <v>0</v>
          </cell>
          <cell r="K5592">
            <v>4395.3500000000004</v>
          </cell>
          <cell r="L5592">
            <v>-1088.2</v>
          </cell>
        </row>
        <row r="5593">
          <cell r="A5593" t="str">
            <v>E374 DST ARO Distribution</v>
          </cell>
          <cell r="B5593" t="str">
            <v>E374 DST ARO Distribution-11</v>
          </cell>
          <cell r="C5593" t="str">
            <v>403.1E</v>
          </cell>
          <cell r="E5593">
            <v>43434</v>
          </cell>
          <cell r="F5593">
            <v>2966598.97</v>
          </cell>
          <cell r="G5593">
            <v>0</v>
          </cell>
          <cell r="H5593">
            <v>5483.55</v>
          </cell>
          <cell r="I5593"/>
          <cell r="J5593">
            <v>0</v>
          </cell>
          <cell r="K5593">
            <v>4395.3500000000004</v>
          </cell>
          <cell r="L5593">
            <v>-1088.2</v>
          </cell>
        </row>
        <row r="5594">
          <cell r="A5594" t="str">
            <v>E374 DST ARO Distribution</v>
          </cell>
          <cell r="B5594" t="str">
            <v>E374 DST ARO Distribution-12</v>
          </cell>
          <cell r="C5594" t="str">
            <v>403.1E</v>
          </cell>
          <cell r="E5594">
            <v>43465</v>
          </cell>
          <cell r="F5594">
            <v>2426241.0099999998</v>
          </cell>
          <cell r="G5594">
            <v>0</v>
          </cell>
          <cell r="H5594">
            <v>4395.3500000000004</v>
          </cell>
          <cell r="I5594"/>
          <cell r="J5594">
            <v>0</v>
          </cell>
          <cell r="K5594">
            <v>4395.3500000000004</v>
          </cell>
          <cell r="L5594">
            <v>0</v>
          </cell>
        </row>
        <row r="5595">
          <cell r="A5595" t="str">
            <v>E374 DST ARO Distribution Total</v>
          </cell>
          <cell r="C5595" t="str">
            <v>EDST</v>
          </cell>
          <cell r="E5595" t="str">
            <v>Total</v>
          </cell>
          <cell r="F5595"/>
          <cell r="G5595"/>
          <cell r="H5595">
            <v>64714.350000000006</v>
          </cell>
          <cell r="I5595"/>
          <cell r="J5595">
            <v>0</v>
          </cell>
          <cell r="K5595">
            <v>52744.19999999999</v>
          </cell>
          <cell r="L5595">
            <v>-11970.15</v>
          </cell>
        </row>
        <row r="5596">
          <cell r="A5596" t="str">
            <v>E3900 GEN Str&amp;Impv, Burlington/Skag</v>
          </cell>
          <cell r="B5596" t="str">
            <v>E3900 GEN Str&amp;Impv, Burlington/Skag-1</v>
          </cell>
          <cell r="C5596" t="str">
            <v>403E</v>
          </cell>
          <cell r="E5596">
            <v>43131</v>
          </cell>
          <cell r="F5596">
            <v>20917598.129999999</v>
          </cell>
          <cell r="G5596">
            <v>1.7900000000000003E-2</v>
          </cell>
          <cell r="H5596">
            <v>31202.079999999998</v>
          </cell>
          <cell r="I5596">
            <v>20917598.129999999</v>
          </cell>
          <cell r="J5596">
            <v>1.7900000000000003E-2</v>
          </cell>
          <cell r="K5596">
            <v>31202.083877250003</v>
          </cell>
          <cell r="L5596">
            <v>0</v>
          </cell>
        </row>
        <row r="5597">
          <cell r="A5597" t="str">
            <v>E3900 GEN Str&amp;Impv, Burlington/Skag</v>
          </cell>
          <cell r="B5597" t="str">
            <v>E3900 GEN Str&amp;Impv, Burlington/Skag-2</v>
          </cell>
          <cell r="C5597" t="str">
            <v>403E</v>
          </cell>
          <cell r="E5597">
            <v>43159</v>
          </cell>
          <cell r="F5597">
            <v>20917598.129999999</v>
          </cell>
          <cell r="G5597">
            <v>1.7900000000000003E-2</v>
          </cell>
          <cell r="H5597">
            <v>31202.079999999998</v>
          </cell>
          <cell r="I5597">
            <v>20917598.129999999</v>
          </cell>
          <cell r="J5597">
            <v>1.7900000000000003E-2</v>
          </cell>
          <cell r="K5597">
            <v>31202.083877250003</v>
          </cell>
          <cell r="L5597">
            <v>0</v>
          </cell>
        </row>
        <row r="5598">
          <cell r="A5598" t="str">
            <v>E3900 GEN Str&amp;Impv, Burlington/Skag</v>
          </cell>
          <cell r="B5598" t="str">
            <v>E3900 GEN Str&amp;Impv, Burlington/Skag-3</v>
          </cell>
          <cell r="C5598" t="str">
            <v>403E</v>
          </cell>
          <cell r="E5598">
            <v>43190</v>
          </cell>
          <cell r="F5598">
            <v>20917598.129999999</v>
          </cell>
          <cell r="G5598">
            <v>1.7900000000000003E-2</v>
          </cell>
          <cell r="H5598">
            <v>31202.079999999998</v>
          </cell>
          <cell r="I5598">
            <v>20917598.129999999</v>
          </cell>
          <cell r="J5598">
            <v>1.7900000000000003E-2</v>
          </cell>
          <cell r="K5598">
            <v>31202.083877250003</v>
          </cell>
          <cell r="L5598">
            <v>0</v>
          </cell>
        </row>
        <row r="5599">
          <cell r="A5599" t="str">
            <v>E3900 GEN Str&amp;Impv, Burlington/Skag</v>
          </cell>
          <cell r="B5599" t="str">
            <v>E3900 GEN Str&amp;Impv, Burlington/Skag-4</v>
          </cell>
          <cell r="C5599" t="str">
            <v>403E</v>
          </cell>
          <cell r="E5599">
            <v>43220</v>
          </cell>
          <cell r="F5599">
            <v>20917598.129999999</v>
          </cell>
          <cell r="G5599">
            <v>1.7900000000000003E-2</v>
          </cell>
          <cell r="H5599">
            <v>31202.079999999998</v>
          </cell>
          <cell r="I5599">
            <v>20917598.129999999</v>
          </cell>
          <cell r="J5599">
            <v>1.7900000000000003E-2</v>
          </cell>
          <cell r="K5599">
            <v>31202.083877250003</v>
          </cell>
          <cell r="L5599">
            <v>0</v>
          </cell>
        </row>
        <row r="5600">
          <cell r="A5600" t="str">
            <v>E3900 GEN Str&amp;Impv, Burlington/Skag</v>
          </cell>
          <cell r="B5600" t="str">
            <v>E3900 GEN Str&amp;Impv, Burlington/Skag-5</v>
          </cell>
          <cell r="C5600" t="str">
            <v>403E</v>
          </cell>
          <cell r="E5600">
            <v>43251</v>
          </cell>
          <cell r="F5600">
            <v>20917598.129999999</v>
          </cell>
          <cell r="G5600">
            <v>1.7900000000000003E-2</v>
          </cell>
          <cell r="H5600">
            <v>31202.079999999998</v>
          </cell>
          <cell r="I5600">
            <v>20917598.129999999</v>
          </cell>
          <cell r="J5600">
            <v>1.7900000000000003E-2</v>
          </cell>
          <cell r="K5600">
            <v>31202.083877250003</v>
          </cell>
          <cell r="L5600">
            <v>0</v>
          </cell>
        </row>
        <row r="5601">
          <cell r="A5601" t="str">
            <v>E3900 GEN Str&amp;Impv, Burlington/Skag</v>
          </cell>
          <cell r="B5601" t="str">
            <v>E3900 GEN Str&amp;Impv, Burlington/Skag-6</v>
          </cell>
          <cell r="C5601" t="str">
            <v>403E</v>
          </cell>
          <cell r="E5601">
            <v>43281</v>
          </cell>
          <cell r="F5601">
            <v>20917598.129999999</v>
          </cell>
          <cell r="G5601">
            <v>1.7900000000000003E-2</v>
          </cell>
          <cell r="H5601">
            <v>31202.079999999998</v>
          </cell>
          <cell r="I5601">
            <v>20917598.129999999</v>
          </cell>
          <cell r="J5601">
            <v>1.7900000000000003E-2</v>
          </cell>
          <cell r="K5601">
            <v>31202.083877250003</v>
          </cell>
          <cell r="L5601">
            <v>0</v>
          </cell>
        </row>
        <row r="5602">
          <cell r="A5602" t="str">
            <v>E3900 GEN Str&amp;Impv, Burlington/Skag</v>
          </cell>
          <cell r="B5602" t="str">
            <v>E3900 GEN Str&amp;Impv, Burlington/Skag-7</v>
          </cell>
          <cell r="C5602" t="str">
            <v>403E</v>
          </cell>
          <cell r="E5602">
            <v>43312</v>
          </cell>
          <cell r="F5602">
            <v>20917598.129999999</v>
          </cell>
          <cell r="G5602">
            <v>1.7900000000000003E-2</v>
          </cell>
          <cell r="H5602">
            <v>31202.079999999998</v>
          </cell>
          <cell r="I5602">
            <v>20917598.129999999</v>
          </cell>
          <cell r="J5602">
            <v>1.7900000000000003E-2</v>
          </cell>
          <cell r="K5602">
            <v>31202.083877250003</v>
          </cell>
          <cell r="L5602">
            <v>0</v>
          </cell>
        </row>
        <row r="5603">
          <cell r="A5603" t="str">
            <v>E3900 GEN Str&amp;Impv, Burlington/Skag</v>
          </cell>
          <cell r="B5603" t="str">
            <v>E3900 GEN Str&amp;Impv, Burlington/Skag-8</v>
          </cell>
          <cell r="C5603" t="str">
            <v>403E</v>
          </cell>
          <cell r="E5603">
            <v>43343</v>
          </cell>
          <cell r="F5603">
            <v>20917598.129999999</v>
          </cell>
          <cell r="G5603">
            <v>1.7900000000000003E-2</v>
          </cell>
          <cell r="H5603">
            <v>31202.079999999998</v>
          </cell>
          <cell r="I5603">
            <v>20917598.129999999</v>
          </cell>
          <cell r="J5603">
            <v>1.7900000000000003E-2</v>
          </cell>
          <cell r="K5603">
            <v>31202.083877250003</v>
          </cell>
          <cell r="L5603">
            <v>0</v>
          </cell>
        </row>
        <row r="5604">
          <cell r="A5604" t="str">
            <v>E3900 GEN Str&amp;Impv, Burlington/Skag</v>
          </cell>
          <cell r="B5604" t="str">
            <v>E3900 GEN Str&amp;Impv, Burlington/Skag-9</v>
          </cell>
          <cell r="C5604" t="str">
            <v>403E</v>
          </cell>
          <cell r="E5604">
            <v>43373</v>
          </cell>
          <cell r="F5604">
            <v>20917598.129999999</v>
          </cell>
          <cell r="G5604">
            <v>1.7900000000000003E-2</v>
          </cell>
          <cell r="H5604">
            <v>31202.079999999998</v>
          </cell>
          <cell r="I5604">
            <v>20917598.129999999</v>
          </cell>
          <cell r="J5604">
            <v>1.7900000000000003E-2</v>
          </cell>
          <cell r="K5604">
            <v>31202.083877250003</v>
          </cell>
          <cell r="L5604">
            <v>0</v>
          </cell>
        </row>
        <row r="5605">
          <cell r="A5605" t="str">
            <v>E3900 GEN Str&amp;Impv, Burlington/Skag</v>
          </cell>
          <cell r="B5605" t="str">
            <v>E3900 GEN Str&amp;Impv, Burlington/Skag-10</v>
          </cell>
          <cell r="C5605" t="str">
            <v>403E</v>
          </cell>
          <cell r="E5605">
            <v>43404</v>
          </cell>
          <cell r="F5605">
            <v>20917598.129999999</v>
          </cell>
          <cell r="G5605">
            <v>1.7900000000000003E-2</v>
          </cell>
          <cell r="H5605">
            <v>31202.079999999998</v>
          </cell>
          <cell r="I5605">
            <v>20917598.129999999</v>
          </cell>
          <cell r="J5605">
            <v>1.7900000000000003E-2</v>
          </cell>
          <cell r="K5605">
            <v>31202.083877250003</v>
          </cell>
          <cell r="L5605">
            <v>0</v>
          </cell>
        </row>
        <row r="5606">
          <cell r="A5606" t="str">
            <v>E3900 GEN Str&amp;Impv, Burlington/Skag</v>
          </cell>
          <cell r="B5606" t="str">
            <v>E3900 GEN Str&amp;Impv, Burlington/Skag-11</v>
          </cell>
          <cell r="C5606" t="str">
            <v>403E</v>
          </cell>
          <cell r="E5606">
            <v>43434</v>
          </cell>
          <cell r="F5606">
            <v>20917598.129999999</v>
          </cell>
          <cell r="G5606">
            <v>1.7900000000000003E-2</v>
          </cell>
          <cell r="H5606">
            <v>31202.079999999998</v>
          </cell>
          <cell r="I5606">
            <v>20917598.129999999</v>
          </cell>
          <cell r="J5606">
            <v>1.7900000000000003E-2</v>
          </cell>
          <cell r="K5606">
            <v>31202.083877250003</v>
          </cell>
          <cell r="L5606">
            <v>0</v>
          </cell>
        </row>
        <row r="5607">
          <cell r="A5607" t="str">
            <v>E3900 GEN Str&amp;Impv, Burlington/Skag</v>
          </cell>
          <cell r="B5607" t="str">
            <v>E3900 GEN Str&amp;Impv, Burlington/Skag-12</v>
          </cell>
          <cell r="C5607" t="str">
            <v>403E</v>
          </cell>
          <cell r="E5607">
            <v>43465</v>
          </cell>
          <cell r="F5607">
            <v>20917598.129999999</v>
          </cell>
          <cell r="G5607">
            <v>1.7900000000000003E-2</v>
          </cell>
          <cell r="H5607">
            <v>31202.079999999998</v>
          </cell>
          <cell r="I5607">
            <v>20917598.129999999</v>
          </cell>
          <cell r="J5607">
            <v>1.7900000000000003E-2</v>
          </cell>
          <cell r="K5607">
            <v>31202.083877250003</v>
          </cell>
          <cell r="L5607">
            <v>0</v>
          </cell>
        </row>
        <row r="5608">
          <cell r="A5608" t="str">
            <v>E3900 GEN Str&amp;Impv, Burlington/Skag Total</v>
          </cell>
          <cell r="C5608" t="str">
            <v>EGEN</v>
          </cell>
          <cell r="E5608" t="str">
            <v>Total</v>
          </cell>
          <cell r="F5608"/>
          <cell r="G5608"/>
          <cell r="H5608">
            <v>374424.96</v>
          </cell>
          <cell r="I5608"/>
          <cell r="J5608">
            <v>0</v>
          </cell>
          <cell r="K5608">
            <v>374425.00652700011</v>
          </cell>
          <cell r="L5608">
            <v>0.05</v>
          </cell>
        </row>
        <row r="5609">
          <cell r="A5609" t="str">
            <v>E3900 GEN Str/Impv, Colstrip 3-4</v>
          </cell>
          <cell r="B5609" t="str">
            <v>E3900 GEN Str/Impv, Colstrip 3-4-1</v>
          </cell>
          <cell r="C5609" t="str">
            <v>403E</v>
          </cell>
          <cell r="E5609">
            <v>43131</v>
          </cell>
          <cell r="F5609">
            <v>539295.28</v>
          </cell>
          <cell r="G5609">
            <v>9.4999999999999998E-3</v>
          </cell>
          <cell r="H5609">
            <v>426.94000000000005</v>
          </cell>
          <cell r="I5609">
            <v>539295.28</v>
          </cell>
          <cell r="J5609">
            <v>9.4999999999999998E-3</v>
          </cell>
          <cell r="K5609">
            <v>426.94209666666666</v>
          </cell>
          <cell r="L5609">
            <v>0</v>
          </cell>
        </row>
        <row r="5610">
          <cell r="A5610" t="str">
            <v>E3900 GEN Str/Impv, Colstrip 3-4</v>
          </cell>
          <cell r="B5610" t="str">
            <v>E3900 GEN Str/Impv, Colstrip 3-4-2</v>
          </cell>
          <cell r="C5610" t="str">
            <v>403E</v>
          </cell>
          <cell r="E5610">
            <v>43159</v>
          </cell>
          <cell r="F5610">
            <v>539295.28</v>
          </cell>
          <cell r="G5610">
            <v>9.4999999999999998E-3</v>
          </cell>
          <cell r="H5610">
            <v>426.94000000000005</v>
          </cell>
          <cell r="I5610">
            <v>539295.28</v>
          </cell>
          <cell r="J5610">
            <v>9.4999999999999998E-3</v>
          </cell>
          <cell r="K5610">
            <v>426.94209666666666</v>
          </cell>
          <cell r="L5610">
            <v>0</v>
          </cell>
        </row>
        <row r="5611">
          <cell r="A5611" t="str">
            <v>E3900 GEN Str/Impv, Colstrip 3-4</v>
          </cell>
          <cell r="B5611" t="str">
            <v>E3900 GEN Str/Impv, Colstrip 3-4-3</v>
          </cell>
          <cell r="C5611" t="str">
            <v>403E</v>
          </cell>
          <cell r="E5611">
            <v>43190</v>
          </cell>
          <cell r="F5611">
            <v>539295.28</v>
          </cell>
          <cell r="G5611">
            <v>9.4999999999999998E-3</v>
          </cell>
          <cell r="H5611">
            <v>426.94000000000005</v>
          </cell>
          <cell r="I5611">
            <v>539295.28</v>
          </cell>
          <cell r="J5611">
            <v>9.4999999999999998E-3</v>
          </cell>
          <cell r="K5611">
            <v>426.94209666666666</v>
          </cell>
          <cell r="L5611">
            <v>0</v>
          </cell>
        </row>
        <row r="5612">
          <cell r="A5612" t="str">
            <v>E3900 GEN Str/Impv, Colstrip 3-4</v>
          </cell>
          <cell r="B5612" t="str">
            <v>E3900 GEN Str/Impv, Colstrip 3-4-4</v>
          </cell>
          <cell r="C5612" t="str">
            <v>403E</v>
          </cell>
          <cell r="E5612">
            <v>43220</v>
          </cell>
          <cell r="F5612">
            <v>539295.28</v>
          </cell>
          <cell r="G5612">
            <v>9.4999999999999998E-3</v>
          </cell>
          <cell r="H5612">
            <v>426.94000000000005</v>
          </cell>
          <cell r="I5612">
            <v>539295.28</v>
          </cell>
          <cell r="J5612">
            <v>9.4999999999999998E-3</v>
          </cell>
          <cell r="K5612">
            <v>426.94209666666666</v>
          </cell>
          <cell r="L5612">
            <v>0</v>
          </cell>
        </row>
        <row r="5613">
          <cell r="A5613" t="str">
            <v>E3900 GEN Str/Impv, Colstrip 3-4</v>
          </cell>
          <cell r="B5613" t="str">
            <v>E3900 GEN Str/Impv, Colstrip 3-4-5</v>
          </cell>
          <cell r="C5613" t="str">
            <v>403E</v>
          </cell>
          <cell r="E5613">
            <v>43251</v>
          </cell>
          <cell r="F5613">
            <v>539295.28</v>
          </cell>
          <cell r="G5613">
            <v>9.4999999999999998E-3</v>
          </cell>
          <cell r="H5613">
            <v>426.94000000000005</v>
          </cell>
          <cell r="I5613">
            <v>539295.28</v>
          </cell>
          <cell r="J5613">
            <v>9.4999999999999998E-3</v>
          </cell>
          <cell r="K5613">
            <v>426.94209666666666</v>
          </cell>
          <cell r="L5613">
            <v>0</v>
          </cell>
        </row>
        <row r="5614">
          <cell r="A5614" t="str">
            <v>E3900 GEN Str/Impv, Colstrip 3-4</v>
          </cell>
          <cell r="B5614" t="str">
            <v>E3900 GEN Str/Impv, Colstrip 3-4-6</v>
          </cell>
          <cell r="C5614" t="str">
            <v>403E</v>
          </cell>
          <cell r="E5614">
            <v>43281</v>
          </cell>
          <cell r="F5614">
            <v>539295.28</v>
          </cell>
          <cell r="G5614">
            <v>9.4999999999999998E-3</v>
          </cell>
          <cell r="H5614">
            <v>426.94000000000005</v>
          </cell>
          <cell r="I5614">
            <v>539295.28</v>
          </cell>
          <cell r="J5614">
            <v>9.4999999999999998E-3</v>
          </cell>
          <cell r="K5614">
            <v>426.94209666666666</v>
          </cell>
          <cell r="L5614">
            <v>0</v>
          </cell>
        </row>
        <row r="5615">
          <cell r="A5615" t="str">
            <v>E3900 GEN Str/Impv, Colstrip 3-4</v>
          </cell>
          <cell r="B5615" t="str">
            <v>E3900 GEN Str/Impv, Colstrip 3-4-7</v>
          </cell>
          <cell r="C5615" t="str">
            <v>403E</v>
          </cell>
          <cell r="E5615">
            <v>43312</v>
          </cell>
          <cell r="F5615">
            <v>539295.28</v>
          </cell>
          <cell r="G5615">
            <v>9.4999999999999998E-3</v>
          </cell>
          <cell r="H5615">
            <v>426.94000000000005</v>
          </cell>
          <cell r="I5615">
            <v>539295.28</v>
          </cell>
          <cell r="J5615">
            <v>9.4999999999999998E-3</v>
          </cell>
          <cell r="K5615">
            <v>426.94209666666666</v>
          </cell>
          <cell r="L5615">
            <v>0</v>
          </cell>
        </row>
        <row r="5616">
          <cell r="A5616" t="str">
            <v>E3900 GEN Str/Impv, Colstrip 3-4</v>
          </cell>
          <cell r="B5616" t="str">
            <v>E3900 GEN Str/Impv, Colstrip 3-4-8</v>
          </cell>
          <cell r="C5616" t="str">
            <v>403E</v>
          </cell>
          <cell r="E5616">
            <v>43343</v>
          </cell>
          <cell r="F5616">
            <v>539295.28</v>
          </cell>
          <cell r="G5616">
            <v>9.4999999999999998E-3</v>
          </cell>
          <cell r="H5616">
            <v>426.94000000000005</v>
          </cell>
          <cell r="I5616">
            <v>539295.28</v>
          </cell>
          <cell r="J5616">
            <v>9.4999999999999998E-3</v>
          </cell>
          <cell r="K5616">
            <v>426.94209666666666</v>
          </cell>
          <cell r="L5616">
            <v>0</v>
          </cell>
        </row>
        <row r="5617">
          <cell r="A5617" t="str">
            <v>E3900 GEN Str/Impv, Colstrip 3-4</v>
          </cell>
          <cell r="B5617" t="str">
            <v>E3900 GEN Str/Impv, Colstrip 3-4-9</v>
          </cell>
          <cell r="C5617" t="str">
            <v>403E</v>
          </cell>
          <cell r="E5617">
            <v>43373</v>
          </cell>
          <cell r="F5617">
            <v>539295.28</v>
          </cell>
          <cell r="G5617">
            <v>9.4999999999999998E-3</v>
          </cell>
          <cell r="H5617">
            <v>426.94000000000005</v>
          </cell>
          <cell r="I5617">
            <v>539295.28</v>
          </cell>
          <cell r="J5617">
            <v>9.4999999999999998E-3</v>
          </cell>
          <cell r="K5617">
            <v>426.94209666666666</v>
          </cell>
          <cell r="L5617">
            <v>0</v>
          </cell>
        </row>
        <row r="5618">
          <cell r="A5618" t="str">
            <v>E3900 GEN Str/Impv, Colstrip 3-4</v>
          </cell>
          <cell r="B5618" t="str">
            <v>E3900 GEN Str/Impv, Colstrip 3-4-10</v>
          </cell>
          <cell r="C5618" t="str">
            <v>403E</v>
          </cell>
          <cell r="E5618">
            <v>43404</v>
          </cell>
          <cell r="F5618">
            <v>539295.28</v>
          </cell>
          <cell r="G5618">
            <v>9.4999999999999998E-3</v>
          </cell>
          <cell r="H5618">
            <v>426.94000000000005</v>
          </cell>
          <cell r="I5618">
            <v>539295.28</v>
          </cell>
          <cell r="J5618">
            <v>9.4999999999999998E-3</v>
          </cell>
          <cell r="K5618">
            <v>426.94209666666666</v>
          </cell>
          <cell r="L5618">
            <v>0</v>
          </cell>
        </row>
        <row r="5619">
          <cell r="A5619" t="str">
            <v>E3900 GEN Str/Impv, Colstrip 3-4</v>
          </cell>
          <cell r="B5619" t="str">
            <v>E3900 GEN Str/Impv, Colstrip 3-4-11</v>
          </cell>
          <cell r="C5619" t="str">
            <v>403E</v>
          </cell>
          <cell r="E5619">
            <v>43434</v>
          </cell>
          <cell r="F5619">
            <v>539295.28</v>
          </cell>
          <cell r="G5619">
            <v>9.4999999999999998E-3</v>
          </cell>
          <cell r="H5619">
            <v>426.94000000000005</v>
          </cell>
          <cell r="I5619">
            <v>539295.28</v>
          </cell>
          <cell r="J5619">
            <v>9.4999999999999998E-3</v>
          </cell>
          <cell r="K5619">
            <v>426.94209666666666</v>
          </cell>
          <cell r="L5619">
            <v>0</v>
          </cell>
        </row>
        <row r="5620">
          <cell r="A5620" t="str">
            <v>E3900 GEN Str/Impv, Colstrip 3-4</v>
          </cell>
          <cell r="B5620" t="str">
            <v>E3900 GEN Str/Impv, Colstrip 3-4-12</v>
          </cell>
          <cell r="C5620" t="str">
            <v>403E</v>
          </cell>
          <cell r="E5620">
            <v>43465</v>
          </cell>
          <cell r="F5620">
            <v>539295.28</v>
          </cell>
          <cell r="G5620">
            <v>9.4999999999999998E-3</v>
          </cell>
          <cell r="H5620">
            <v>426.94000000000005</v>
          </cell>
          <cell r="I5620">
            <v>539295.28</v>
          </cell>
          <cell r="J5620">
            <v>9.4999999999999998E-3</v>
          </cell>
          <cell r="K5620">
            <v>426.94209666666666</v>
          </cell>
          <cell r="L5620">
            <v>0</v>
          </cell>
        </row>
        <row r="5621">
          <cell r="A5621" t="str">
            <v>E3900 GEN Str/Impv, Colstrip 3-4 Total</v>
          </cell>
          <cell r="C5621" t="str">
            <v>EGEN</v>
          </cell>
          <cell r="E5621" t="str">
            <v>Total</v>
          </cell>
          <cell r="F5621"/>
          <cell r="G5621"/>
          <cell r="H5621">
            <v>5123.2800000000007</v>
          </cell>
          <cell r="I5621"/>
          <cell r="J5621">
            <v>0</v>
          </cell>
          <cell r="K5621">
            <v>5123.3051599999999</v>
          </cell>
          <cell r="L5621">
            <v>0.03</v>
          </cell>
        </row>
        <row r="5622">
          <cell r="A5622" t="str">
            <v>E3900 GEN Str/Impv, Wildhorse</v>
          </cell>
          <cell r="B5622" t="str">
            <v>E3900 GEN Str/Impv, Wildhorse-1</v>
          </cell>
          <cell r="C5622" t="str">
            <v>403E</v>
          </cell>
          <cell r="E5622">
            <v>43131</v>
          </cell>
          <cell r="F5622">
            <v>735272.54</v>
          </cell>
          <cell r="G5622">
            <v>9.4999999999999998E-3</v>
          </cell>
          <cell r="H5622">
            <v>582.09</v>
          </cell>
          <cell r="I5622">
            <v>735272.54</v>
          </cell>
          <cell r="J5622">
            <v>9.4999999999999998E-3</v>
          </cell>
          <cell r="K5622">
            <v>582.09076083333332</v>
          </cell>
          <cell r="L5622">
            <v>0</v>
          </cell>
        </row>
        <row r="5623">
          <cell r="A5623" t="str">
            <v>E3900 GEN Str/Impv, Wildhorse</v>
          </cell>
          <cell r="B5623" t="str">
            <v>E3900 GEN Str/Impv, Wildhorse-2</v>
          </cell>
          <cell r="C5623" t="str">
            <v>403E</v>
          </cell>
          <cell r="E5623">
            <v>43159</v>
          </cell>
          <cell r="F5623">
            <v>735272.54</v>
          </cell>
          <cell r="G5623">
            <v>9.4999999999999998E-3</v>
          </cell>
          <cell r="H5623">
            <v>582.09</v>
          </cell>
          <cell r="I5623">
            <v>735272.54</v>
          </cell>
          <cell r="J5623">
            <v>9.4999999999999998E-3</v>
          </cell>
          <cell r="K5623">
            <v>582.09076083333332</v>
          </cell>
          <cell r="L5623">
            <v>0</v>
          </cell>
        </row>
        <row r="5624">
          <cell r="A5624" t="str">
            <v>E3900 GEN Str/Impv, Wildhorse</v>
          </cell>
          <cell r="B5624" t="str">
            <v>E3900 GEN Str/Impv, Wildhorse-3</v>
          </cell>
          <cell r="C5624" t="str">
            <v>403E</v>
          </cell>
          <cell r="E5624">
            <v>43190</v>
          </cell>
          <cell r="F5624">
            <v>735272.54</v>
          </cell>
          <cell r="G5624">
            <v>9.4999999999999998E-3</v>
          </cell>
          <cell r="H5624">
            <v>582.09</v>
          </cell>
          <cell r="I5624">
            <v>735272.54</v>
          </cell>
          <cell r="J5624">
            <v>9.4999999999999998E-3</v>
          </cell>
          <cell r="K5624">
            <v>582.09076083333332</v>
          </cell>
          <cell r="L5624">
            <v>0</v>
          </cell>
        </row>
        <row r="5625">
          <cell r="A5625" t="str">
            <v>E3900 GEN Str/Impv, Wildhorse</v>
          </cell>
          <cell r="B5625" t="str">
            <v>E3900 GEN Str/Impv, Wildhorse-4</v>
          </cell>
          <cell r="C5625" t="str">
            <v>403E</v>
          </cell>
          <cell r="E5625">
            <v>43220</v>
          </cell>
          <cell r="F5625">
            <v>735272.54</v>
          </cell>
          <cell r="G5625">
            <v>9.4999999999999998E-3</v>
          </cell>
          <cell r="H5625">
            <v>582.09</v>
          </cell>
          <cell r="I5625">
            <v>735272.54</v>
          </cell>
          <cell r="J5625">
            <v>9.4999999999999998E-3</v>
          </cell>
          <cell r="K5625">
            <v>582.09076083333332</v>
          </cell>
          <cell r="L5625">
            <v>0</v>
          </cell>
        </row>
        <row r="5626">
          <cell r="A5626" t="str">
            <v>E3900 GEN Str/Impv, Wildhorse</v>
          </cell>
          <cell r="B5626" t="str">
            <v>E3900 GEN Str/Impv, Wildhorse-5</v>
          </cell>
          <cell r="C5626" t="str">
            <v>403E</v>
          </cell>
          <cell r="E5626">
            <v>43251</v>
          </cell>
          <cell r="F5626">
            <v>735272.54</v>
          </cell>
          <cell r="G5626">
            <v>9.4999999999999998E-3</v>
          </cell>
          <cell r="H5626">
            <v>582.09</v>
          </cell>
          <cell r="I5626">
            <v>735272.54</v>
          </cell>
          <cell r="J5626">
            <v>9.4999999999999998E-3</v>
          </cell>
          <cell r="K5626">
            <v>582.09076083333332</v>
          </cell>
          <cell r="L5626">
            <v>0</v>
          </cell>
        </row>
        <row r="5627">
          <cell r="A5627" t="str">
            <v>E3900 GEN Str/Impv, Wildhorse</v>
          </cell>
          <cell r="B5627" t="str">
            <v>E3900 GEN Str/Impv, Wildhorse-6</v>
          </cell>
          <cell r="C5627" t="str">
            <v>403E</v>
          </cell>
          <cell r="E5627">
            <v>43281</v>
          </cell>
          <cell r="F5627">
            <v>735272.54</v>
          </cell>
          <cell r="G5627">
            <v>9.4999999999999998E-3</v>
          </cell>
          <cell r="H5627">
            <v>582.09</v>
          </cell>
          <cell r="I5627">
            <v>735272.54</v>
          </cell>
          <cell r="J5627">
            <v>9.4999999999999998E-3</v>
          </cell>
          <cell r="K5627">
            <v>582.09076083333332</v>
          </cell>
          <cell r="L5627">
            <v>0</v>
          </cell>
        </row>
        <row r="5628">
          <cell r="A5628" t="str">
            <v>E3900 GEN Str/Impv, Wildhorse</v>
          </cell>
          <cell r="B5628" t="str">
            <v>E3900 GEN Str/Impv, Wildhorse-7</v>
          </cell>
          <cell r="C5628" t="str">
            <v>403E</v>
          </cell>
          <cell r="E5628">
            <v>43312</v>
          </cell>
          <cell r="F5628">
            <v>735272.54</v>
          </cell>
          <cell r="G5628">
            <v>9.4999999999999998E-3</v>
          </cell>
          <cell r="H5628">
            <v>582.09</v>
          </cell>
          <cell r="I5628">
            <v>735272.54</v>
          </cell>
          <cell r="J5628">
            <v>9.4999999999999998E-3</v>
          </cell>
          <cell r="K5628">
            <v>582.09076083333332</v>
          </cell>
          <cell r="L5628">
            <v>0</v>
          </cell>
        </row>
        <row r="5629">
          <cell r="A5629" t="str">
            <v>E3900 GEN Str/Impv, Wildhorse</v>
          </cell>
          <cell r="B5629" t="str">
            <v>E3900 GEN Str/Impv, Wildhorse-8</v>
          </cell>
          <cell r="C5629" t="str">
            <v>403E</v>
          </cell>
          <cell r="E5629">
            <v>43343</v>
          </cell>
          <cell r="F5629">
            <v>735272.54</v>
          </cell>
          <cell r="G5629">
            <v>9.4999999999999998E-3</v>
          </cell>
          <cell r="H5629">
            <v>582.09</v>
          </cell>
          <cell r="I5629">
            <v>735272.54</v>
          </cell>
          <cell r="J5629">
            <v>9.4999999999999998E-3</v>
          </cell>
          <cell r="K5629">
            <v>582.09076083333332</v>
          </cell>
          <cell r="L5629">
            <v>0</v>
          </cell>
        </row>
        <row r="5630">
          <cell r="A5630" t="str">
            <v>E3900 GEN Str/Impv, Wildhorse</v>
          </cell>
          <cell r="B5630" t="str">
            <v>E3900 GEN Str/Impv, Wildhorse-9</v>
          </cell>
          <cell r="C5630" t="str">
            <v>403E</v>
          </cell>
          <cell r="E5630">
            <v>43373</v>
          </cell>
          <cell r="F5630">
            <v>735272.54</v>
          </cell>
          <cell r="G5630">
            <v>9.4999999999999998E-3</v>
          </cell>
          <cell r="H5630">
            <v>582.09</v>
          </cell>
          <cell r="I5630">
            <v>735272.54</v>
          </cell>
          <cell r="J5630">
            <v>9.4999999999999998E-3</v>
          </cell>
          <cell r="K5630">
            <v>582.09076083333332</v>
          </cell>
          <cell r="L5630">
            <v>0</v>
          </cell>
        </row>
        <row r="5631">
          <cell r="A5631" t="str">
            <v>E3900 GEN Str/Impv, Wildhorse</v>
          </cell>
          <cell r="B5631" t="str">
            <v>E3900 GEN Str/Impv, Wildhorse-10</v>
          </cell>
          <cell r="C5631" t="str">
            <v>403E</v>
          </cell>
          <cell r="E5631">
            <v>43404</v>
          </cell>
          <cell r="F5631">
            <v>735272.54</v>
          </cell>
          <cell r="G5631">
            <v>9.4999999999999998E-3</v>
          </cell>
          <cell r="H5631">
            <v>582.09</v>
          </cell>
          <cell r="I5631">
            <v>735272.54</v>
          </cell>
          <cell r="J5631">
            <v>9.4999999999999998E-3</v>
          </cell>
          <cell r="K5631">
            <v>582.09076083333332</v>
          </cell>
          <cell r="L5631">
            <v>0</v>
          </cell>
        </row>
        <row r="5632">
          <cell r="A5632" t="str">
            <v>E3900 GEN Str/Impv, Wildhorse</v>
          </cell>
          <cell r="B5632" t="str">
            <v>E3900 GEN Str/Impv, Wildhorse-11</v>
          </cell>
          <cell r="C5632" t="str">
            <v>403E</v>
          </cell>
          <cell r="E5632">
            <v>43434</v>
          </cell>
          <cell r="F5632">
            <v>735272.54</v>
          </cell>
          <cell r="G5632">
            <v>9.4999999999999998E-3</v>
          </cell>
          <cell r="H5632">
            <v>582.09</v>
          </cell>
          <cell r="I5632">
            <v>735272.54</v>
          </cell>
          <cell r="J5632">
            <v>9.4999999999999998E-3</v>
          </cell>
          <cell r="K5632">
            <v>582.09076083333332</v>
          </cell>
          <cell r="L5632">
            <v>0</v>
          </cell>
        </row>
        <row r="5633">
          <cell r="A5633" t="str">
            <v>E3900 GEN Str/Impv, Wildhorse</v>
          </cell>
          <cell r="B5633" t="str">
            <v>E3900 GEN Str/Impv, Wildhorse-12</v>
          </cell>
          <cell r="C5633" t="str">
            <v>403E</v>
          </cell>
          <cell r="E5633">
            <v>43465</v>
          </cell>
          <cell r="F5633">
            <v>735272.54</v>
          </cell>
          <cell r="G5633">
            <v>9.4999999999999998E-3</v>
          </cell>
          <cell r="H5633">
            <v>582.09</v>
          </cell>
          <cell r="I5633">
            <v>735272.54</v>
          </cell>
          <cell r="J5633">
            <v>9.4999999999999998E-3</v>
          </cell>
          <cell r="K5633">
            <v>582.09076083333332</v>
          </cell>
          <cell r="L5633">
            <v>0</v>
          </cell>
        </row>
        <row r="5634">
          <cell r="A5634" t="str">
            <v>E3900 GEN Str/Impv, Wildhorse Total</v>
          </cell>
          <cell r="C5634" t="str">
            <v>EGEN</v>
          </cell>
          <cell r="E5634" t="str">
            <v>Total</v>
          </cell>
          <cell r="F5634"/>
          <cell r="G5634"/>
          <cell r="H5634">
            <v>6985.0800000000008</v>
          </cell>
          <cell r="I5634"/>
          <cell r="J5634">
            <v>0</v>
          </cell>
          <cell r="K5634">
            <v>6985.0891300000012</v>
          </cell>
          <cell r="L5634">
            <v>0.01</v>
          </cell>
        </row>
        <row r="5635">
          <cell r="A5635" t="str">
            <v>E3900 GEN Structures &amp; Improvement</v>
          </cell>
          <cell r="B5635" t="str">
            <v>E3900 GEN Structures &amp; Improvement-1</v>
          </cell>
          <cell r="C5635" t="str">
            <v>403E</v>
          </cell>
          <cell r="E5635">
            <v>43131</v>
          </cell>
          <cell r="F5635">
            <v>44318265.450000003</v>
          </cell>
          <cell r="G5635">
            <v>9.4999999999999998E-3</v>
          </cell>
          <cell r="H5635">
            <v>35085.289999999994</v>
          </cell>
          <cell r="I5635">
            <v>47740624.43</v>
          </cell>
          <cell r="J5635">
            <v>9.4999999999999998E-3</v>
          </cell>
          <cell r="K5635">
            <v>37794.661007083334</v>
          </cell>
          <cell r="L5635">
            <v>2709.37</v>
          </cell>
        </row>
        <row r="5636">
          <cell r="A5636" t="str">
            <v>E3900 GEN Structures &amp; Improvement</v>
          </cell>
          <cell r="B5636" t="str">
            <v>E3900 GEN Structures &amp; Improvement-2</v>
          </cell>
          <cell r="C5636" t="str">
            <v>403E</v>
          </cell>
          <cell r="E5636">
            <v>43159</v>
          </cell>
          <cell r="F5636">
            <v>44287236.909999996</v>
          </cell>
          <cell r="G5636">
            <v>9.4999999999999998E-3</v>
          </cell>
          <cell r="H5636">
            <v>35060.730000000003</v>
          </cell>
          <cell r="I5636">
            <v>47740624.43</v>
          </cell>
          <cell r="J5636">
            <v>9.4999999999999998E-3</v>
          </cell>
          <cell r="K5636">
            <v>37794.661007083334</v>
          </cell>
          <cell r="L5636">
            <v>2733.93</v>
          </cell>
        </row>
        <row r="5637">
          <cell r="A5637" t="str">
            <v>E3900 GEN Structures &amp; Improvement</v>
          </cell>
          <cell r="B5637" t="str">
            <v>E3900 GEN Structures &amp; Improvement-3</v>
          </cell>
          <cell r="C5637" t="str">
            <v>403E</v>
          </cell>
          <cell r="E5637">
            <v>43190</v>
          </cell>
          <cell r="F5637">
            <v>44543362.960000001</v>
          </cell>
          <cell r="G5637">
            <v>9.4999999999999998E-3</v>
          </cell>
          <cell r="H5637">
            <v>35263.49</v>
          </cell>
          <cell r="I5637">
            <v>47740624.43</v>
          </cell>
          <cell r="J5637">
            <v>9.4999999999999998E-3</v>
          </cell>
          <cell r="K5637">
            <v>37794.661007083334</v>
          </cell>
          <cell r="L5637">
            <v>2531.17</v>
          </cell>
        </row>
        <row r="5638">
          <cell r="A5638" t="str">
            <v>E3900 GEN Structures &amp; Improvement</v>
          </cell>
          <cell r="B5638" t="str">
            <v>E3900 GEN Structures &amp; Improvement-4</v>
          </cell>
          <cell r="C5638" t="str">
            <v>403E</v>
          </cell>
          <cell r="E5638">
            <v>43220</v>
          </cell>
          <cell r="F5638">
            <v>44624886.590000004</v>
          </cell>
          <cell r="G5638">
            <v>9.4999999999999998E-3</v>
          </cell>
          <cell r="H5638">
            <v>35328.030000000006</v>
          </cell>
          <cell r="I5638">
            <v>47740624.43</v>
          </cell>
          <cell r="J5638">
            <v>9.4999999999999998E-3</v>
          </cell>
          <cell r="K5638">
            <v>37794.661007083334</v>
          </cell>
          <cell r="L5638">
            <v>2466.63</v>
          </cell>
        </row>
        <row r="5639">
          <cell r="A5639" t="str">
            <v>E3900 GEN Structures &amp; Improvement</v>
          </cell>
          <cell r="B5639" t="str">
            <v>E3900 GEN Structures &amp; Improvement-5</v>
          </cell>
          <cell r="C5639" t="str">
            <v>403E</v>
          </cell>
          <cell r="E5639">
            <v>43251</v>
          </cell>
          <cell r="F5639">
            <v>45502027.759999998</v>
          </cell>
          <cell r="G5639">
            <v>9.4999999999999998E-3</v>
          </cell>
          <cell r="H5639">
            <v>36022.439999999995</v>
          </cell>
          <cell r="I5639">
            <v>47740624.43</v>
          </cell>
          <cell r="J5639">
            <v>9.4999999999999998E-3</v>
          </cell>
          <cell r="K5639">
            <v>37794.661007083334</v>
          </cell>
          <cell r="L5639">
            <v>1772.22</v>
          </cell>
        </row>
        <row r="5640">
          <cell r="A5640" t="str">
            <v>E3900 GEN Structures &amp; Improvement</v>
          </cell>
          <cell r="B5640" t="str">
            <v>E3900 GEN Structures &amp; Improvement-6</v>
          </cell>
          <cell r="C5640" t="str">
            <v>403E</v>
          </cell>
          <cell r="E5640">
            <v>43281</v>
          </cell>
          <cell r="F5640">
            <v>46749158.289999999</v>
          </cell>
          <cell r="G5640">
            <v>9.4999999999999998E-3</v>
          </cell>
          <cell r="H5640">
            <v>37009.75</v>
          </cell>
          <cell r="I5640">
            <v>47740624.43</v>
          </cell>
          <cell r="J5640">
            <v>9.4999999999999998E-3</v>
          </cell>
          <cell r="K5640">
            <v>37794.661007083334</v>
          </cell>
          <cell r="L5640">
            <v>784.91</v>
          </cell>
        </row>
        <row r="5641">
          <cell r="A5641" t="str">
            <v>E3900 GEN Structures &amp; Improvement</v>
          </cell>
          <cell r="B5641" t="str">
            <v>E3900 GEN Structures &amp; Improvement-7</v>
          </cell>
          <cell r="C5641" t="str">
            <v>403E</v>
          </cell>
          <cell r="E5641">
            <v>43312</v>
          </cell>
          <cell r="F5641">
            <v>47258612.229999997</v>
          </cell>
          <cell r="G5641">
            <v>9.4999999999999998E-3</v>
          </cell>
          <cell r="H5641">
            <v>37413.07</v>
          </cell>
          <cell r="I5641">
            <v>47740624.43</v>
          </cell>
          <cell r="J5641">
            <v>9.4999999999999998E-3</v>
          </cell>
          <cell r="K5641">
            <v>37794.661007083334</v>
          </cell>
          <cell r="L5641">
            <v>381.59</v>
          </cell>
        </row>
        <row r="5642">
          <cell r="A5642" t="str">
            <v>E3900 GEN Structures &amp; Improvement</v>
          </cell>
          <cell r="B5642" t="str">
            <v>E3900 GEN Structures &amp; Improvement-8</v>
          </cell>
          <cell r="C5642" t="str">
            <v>403E</v>
          </cell>
          <cell r="E5642">
            <v>43343</v>
          </cell>
          <cell r="F5642">
            <v>47396767.590000004</v>
          </cell>
          <cell r="G5642">
            <v>9.4999999999999998E-3</v>
          </cell>
          <cell r="H5642">
            <v>37522.450000000004</v>
          </cell>
          <cell r="I5642">
            <v>47740624.43</v>
          </cell>
          <cell r="J5642">
            <v>9.4999999999999998E-3</v>
          </cell>
          <cell r="K5642">
            <v>37794.661007083334</v>
          </cell>
          <cell r="L5642">
            <v>272.20999999999998</v>
          </cell>
        </row>
        <row r="5643">
          <cell r="A5643" t="str">
            <v>E3900 GEN Structures &amp; Improvement</v>
          </cell>
          <cell r="B5643" t="str">
            <v>E3900 GEN Structures &amp; Improvement-9</v>
          </cell>
          <cell r="C5643" t="str">
            <v>403E</v>
          </cell>
          <cell r="E5643">
            <v>43373</v>
          </cell>
          <cell r="F5643">
            <v>47400272.409999996</v>
          </cell>
          <cell r="G5643">
            <v>9.4999999999999998E-3</v>
          </cell>
          <cell r="H5643">
            <v>37525.21</v>
          </cell>
          <cell r="I5643">
            <v>47740624.43</v>
          </cell>
          <cell r="J5643">
            <v>9.4999999999999998E-3</v>
          </cell>
          <cell r="K5643">
            <v>37794.661007083334</v>
          </cell>
          <cell r="L5643">
            <v>269.45</v>
          </cell>
        </row>
        <row r="5644">
          <cell r="A5644" t="str">
            <v>E3900 GEN Structures &amp; Improvement</v>
          </cell>
          <cell r="B5644" t="str">
            <v>E3900 GEN Structures &amp; Improvement-10</v>
          </cell>
          <cell r="C5644" t="str">
            <v>403E</v>
          </cell>
          <cell r="E5644">
            <v>43404</v>
          </cell>
          <cell r="F5644">
            <v>47393884.229999997</v>
          </cell>
          <cell r="G5644">
            <v>9.4999999999999998E-3</v>
          </cell>
          <cell r="H5644">
            <v>37520.160000000003</v>
          </cell>
          <cell r="I5644">
            <v>47740624.43</v>
          </cell>
          <cell r="J5644">
            <v>9.4999999999999998E-3</v>
          </cell>
          <cell r="K5644">
            <v>37794.661007083334</v>
          </cell>
          <cell r="L5644">
            <v>274.5</v>
          </cell>
        </row>
        <row r="5645">
          <cell r="A5645" t="str">
            <v>E3900 GEN Structures &amp; Improvement</v>
          </cell>
          <cell r="B5645" t="str">
            <v>E3900 GEN Structures &amp; Improvement-11</v>
          </cell>
          <cell r="C5645" t="str">
            <v>403E</v>
          </cell>
          <cell r="E5645">
            <v>43434</v>
          </cell>
          <cell r="F5645">
            <v>47387242.539999999</v>
          </cell>
          <cell r="G5645">
            <v>9.4999999999999998E-3</v>
          </cell>
          <cell r="H5645">
            <v>37514.9</v>
          </cell>
          <cell r="I5645">
            <v>47740624.43</v>
          </cell>
          <cell r="J5645">
            <v>9.4999999999999998E-3</v>
          </cell>
          <cell r="K5645">
            <v>37794.661007083334</v>
          </cell>
          <cell r="L5645">
            <v>279.76</v>
          </cell>
        </row>
        <row r="5646">
          <cell r="A5646" t="str">
            <v>E3900 GEN Structures &amp; Improvement</v>
          </cell>
          <cell r="B5646" t="str">
            <v>E3900 GEN Structures &amp; Improvement-12</v>
          </cell>
          <cell r="C5646" t="str">
            <v>403E</v>
          </cell>
          <cell r="E5646">
            <v>43465</v>
          </cell>
          <cell r="F5646">
            <v>47740624.43</v>
          </cell>
          <cell r="G5646">
            <v>9.4999999999999998E-3</v>
          </cell>
          <cell r="H5646">
            <v>37794.660000000003</v>
          </cell>
          <cell r="I5646">
            <v>47740624.43</v>
          </cell>
          <cell r="J5646">
            <v>9.4999999999999998E-3</v>
          </cell>
          <cell r="K5646">
            <v>37794.661007083334</v>
          </cell>
          <cell r="L5646">
            <v>0</v>
          </cell>
        </row>
        <row r="5647">
          <cell r="A5647" t="str">
            <v>E3900 GEN Structures &amp; Improvement Total</v>
          </cell>
          <cell r="C5647" t="str">
            <v>EGEN</v>
          </cell>
          <cell r="E5647" t="str">
            <v>Total</v>
          </cell>
          <cell r="F5647"/>
          <cell r="G5647"/>
          <cell r="H5647">
            <v>439060.18000000005</v>
          </cell>
          <cell r="I5647"/>
          <cell r="J5647">
            <v>0</v>
          </cell>
          <cell r="K5647">
            <v>453535.93208499992</v>
          </cell>
          <cell r="L5647">
            <v>14475.75</v>
          </cell>
        </row>
        <row r="5648">
          <cell r="A5648" t="str">
            <v>E3901 GEN LH, Bellingham</v>
          </cell>
          <cell r="B5648" t="str">
            <v>E3901 GEN LH, Bellingham-1</v>
          </cell>
          <cell r="C5648" t="str">
            <v>404E</v>
          </cell>
          <cell r="E5648">
            <v>43131</v>
          </cell>
          <cell r="F5648">
            <v>5403.91</v>
          </cell>
          <cell r="G5648" t="str">
            <v>End of Life</v>
          </cell>
          <cell r="H5648">
            <v>491.26</v>
          </cell>
          <cell r="I5648"/>
          <cell r="J5648" t="str">
            <v>End of Life</v>
          </cell>
          <cell r="K5648">
            <v>491.26</v>
          </cell>
          <cell r="L5648">
            <v>0</v>
          </cell>
        </row>
        <row r="5649">
          <cell r="A5649" t="str">
            <v>E3901 GEN LH, Bellingham</v>
          </cell>
          <cell r="B5649" t="str">
            <v>E3901 GEN LH, Bellingham-2</v>
          </cell>
          <cell r="C5649" t="str">
            <v>404E</v>
          </cell>
          <cell r="E5649">
            <v>43159</v>
          </cell>
          <cell r="F5649">
            <v>4912.6499999999996</v>
          </cell>
          <cell r="G5649" t="str">
            <v>End of Life</v>
          </cell>
          <cell r="H5649">
            <v>491.27</v>
          </cell>
          <cell r="I5649"/>
          <cell r="J5649" t="str">
            <v>End of Life</v>
          </cell>
          <cell r="K5649">
            <v>491.27</v>
          </cell>
          <cell r="L5649">
            <v>0</v>
          </cell>
        </row>
        <row r="5650">
          <cell r="A5650" t="str">
            <v>E3901 GEN LH, Bellingham</v>
          </cell>
          <cell r="B5650" t="str">
            <v>E3901 GEN LH, Bellingham-3</v>
          </cell>
          <cell r="C5650" t="str">
            <v>404E</v>
          </cell>
          <cell r="E5650">
            <v>43190</v>
          </cell>
          <cell r="F5650">
            <v>4421.38</v>
          </cell>
          <cell r="G5650" t="str">
            <v>End of Life</v>
          </cell>
          <cell r="H5650">
            <v>491.26</v>
          </cell>
          <cell r="I5650"/>
          <cell r="J5650" t="str">
            <v>End of Life</v>
          </cell>
          <cell r="K5650">
            <v>491.26</v>
          </cell>
          <cell r="L5650">
            <v>0</v>
          </cell>
        </row>
        <row r="5651">
          <cell r="A5651" t="str">
            <v>E3901 GEN LH, Bellingham</v>
          </cell>
          <cell r="B5651" t="str">
            <v>E3901 GEN LH, Bellingham-4</v>
          </cell>
          <cell r="C5651" t="str">
            <v>404E</v>
          </cell>
          <cell r="E5651">
            <v>43220</v>
          </cell>
          <cell r="F5651">
            <v>3930.12</v>
          </cell>
          <cell r="G5651" t="str">
            <v>End of Life</v>
          </cell>
          <cell r="H5651">
            <v>491.27</v>
          </cell>
          <cell r="I5651"/>
          <cell r="J5651" t="str">
            <v>End of Life</v>
          </cell>
          <cell r="K5651">
            <v>491.27</v>
          </cell>
          <cell r="L5651">
            <v>0</v>
          </cell>
        </row>
        <row r="5652">
          <cell r="A5652" t="str">
            <v>E3901 GEN LH, Bellingham</v>
          </cell>
          <cell r="B5652" t="str">
            <v>E3901 GEN LH, Bellingham-5</v>
          </cell>
          <cell r="C5652" t="str">
            <v>404E</v>
          </cell>
          <cell r="E5652">
            <v>43251</v>
          </cell>
          <cell r="F5652">
            <v>3438.85</v>
          </cell>
          <cell r="G5652" t="str">
            <v>End of Life</v>
          </cell>
          <cell r="H5652">
            <v>491.26</v>
          </cell>
          <cell r="I5652"/>
          <cell r="J5652" t="str">
            <v>End of Life</v>
          </cell>
          <cell r="K5652">
            <v>491.26</v>
          </cell>
          <cell r="L5652">
            <v>0</v>
          </cell>
        </row>
        <row r="5653">
          <cell r="A5653" t="str">
            <v>E3901 GEN LH, Bellingham</v>
          </cell>
          <cell r="B5653" t="str">
            <v>E3901 GEN LH, Bellingham-6</v>
          </cell>
          <cell r="C5653" t="str">
            <v>404E</v>
          </cell>
          <cell r="E5653">
            <v>43281</v>
          </cell>
          <cell r="F5653">
            <v>2947.59</v>
          </cell>
          <cell r="G5653" t="str">
            <v>End of Life</v>
          </cell>
          <cell r="H5653">
            <v>491.27</v>
          </cell>
          <cell r="I5653"/>
          <cell r="J5653" t="str">
            <v>End of Life</v>
          </cell>
          <cell r="K5653">
            <v>491.27</v>
          </cell>
          <cell r="L5653">
            <v>0</v>
          </cell>
        </row>
        <row r="5654">
          <cell r="A5654" t="str">
            <v>E3901 GEN LH, Bellingham</v>
          </cell>
          <cell r="B5654" t="str">
            <v>E3901 GEN LH, Bellingham-7</v>
          </cell>
          <cell r="C5654" t="str">
            <v>404E</v>
          </cell>
          <cell r="E5654">
            <v>43312</v>
          </cell>
          <cell r="F5654">
            <v>2456.3200000000002</v>
          </cell>
          <cell r="G5654" t="str">
            <v>End of Life</v>
          </cell>
          <cell r="H5654">
            <v>491.26</v>
          </cell>
          <cell r="I5654"/>
          <cell r="J5654" t="str">
            <v>End of Life</v>
          </cell>
          <cell r="K5654">
            <v>491.26</v>
          </cell>
          <cell r="L5654">
            <v>0</v>
          </cell>
        </row>
        <row r="5655">
          <cell r="A5655" t="str">
            <v>E3901 GEN LH, Bellingham</v>
          </cell>
          <cell r="B5655" t="str">
            <v>E3901 GEN LH, Bellingham-8</v>
          </cell>
          <cell r="C5655" t="str">
            <v>404E</v>
          </cell>
          <cell r="E5655">
            <v>43343</v>
          </cell>
          <cell r="F5655">
            <v>1965.06</v>
          </cell>
          <cell r="G5655" t="str">
            <v>End of Life</v>
          </cell>
          <cell r="H5655">
            <v>491.27</v>
          </cell>
          <cell r="I5655"/>
          <cell r="J5655" t="str">
            <v>End of Life</v>
          </cell>
          <cell r="K5655">
            <v>491.27</v>
          </cell>
          <cell r="L5655">
            <v>0</v>
          </cell>
        </row>
        <row r="5656">
          <cell r="A5656" t="str">
            <v>E3901 GEN LH, Bellingham</v>
          </cell>
          <cell r="B5656" t="str">
            <v>E3901 GEN LH, Bellingham-9</v>
          </cell>
          <cell r="C5656" t="str">
            <v>404E</v>
          </cell>
          <cell r="E5656">
            <v>43373</v>
          </cell>
          <cell r="F5656">
            <v>1473.79</v>
          </cell>
          <cell r="G5656" t="str">
            <v>End of Life</v>
          </cell>
          <cell r="H5656">
            <v>491.26</v>
          </cell>
          <cell r="I5656"/>
          <cell r="J5656" t="str">
            <v>End of Life</v>
          </cell>
          <cell r="K5656">
            <v>491.26</v>
          </cell>
          <cell r="L5656">
            <v>0</v>
          </cell>
        </row>
        <row r="5657">
          <cell r="A5657" t="str">
            <v>E3901 GEN LH, Bellingham</v>
          </cell>
          <cell r="B5657" t="str">
            <v>E3901 GEN LH, Bellingham-10</v>
          </cell>
          <cell r="C5657" t="str">
            <v>404E</v>
          </cell>
          <cell r="E5657">
            <v>43404</v>
          </cell>
          <cell r="F5657">
            <v>982.53</v>
          </cell>
          <cell r="G5657" t="str">
            <v>End of Life</v>
          </cell>
          <cell r="H5657">
            <v>491.27</v>
          </cell>
          <cell r="I5657"/>
          <cell r="J5657" t="str">
            <v>End of Life</v>
          </cell>
          <cell r="K5657">
            <v>491.27</v>
          </cell>
          <cell r="L5657">
            <v>0</v>
          </cell>
        </row>
        <row r="5658">
          <cell r="A5658" t="str">
            <v>E3901 GEN LH, Bellingham</v>
          </cell>
          <cell r="B5658" t="str">
            <v>E3901 GEN LH, Bellingham-11</v>
          </cell>
          <cell r="C5658" t="str">
            <v>404E</v>
          </cell>
          <cell r="E5658">
            <v>43434</v>
          </cell>
          <cell r="F5658">
            <v>491.26</v>
          </cell>
          <cell r="G5658" t="str">
            <v>End of Life</v>
          </cell>
          <cell r="H5658">
            <v>491.26</v>
          </cell>
          <cell r="I5658"/>
          <cell r="J5658" t="str">
            <v>End of Life</v>
          </cell>
          <cell r="K5658">
            <v>491.26</v>
          </cell>
          <cell r="L5658">
            <v>0</v>
          </cell>
        </row>
        <row r="5659">
          <cell r="A5659" t="str">
            <v>E3901 GEN LH, Bellingham</v>
          </cell>
          <cell r="B5659" t="str">
            <v>E3901 GEN LH, Bellingham-12</v>
          </cell>
          <cell r="C5659" t="str">
            <v>404E</v>
          </cell>
          <cell r="E5659">
            <v>43465</v>
          </cell>
          <cell r="F5659">
            <v>0</v>
          </cell>
          <cell r="G5659" t="str">
            <v>End of Life</v>
          </cell>
          <cell r="H5659">
            <v>0</v>
          </cell>
          <cell r="I5659"/>
          <cell r="J5659" t="str">
            <v>End of Life</v>
          </cell>
          <cell r="K5659">
            <v>0</v>
          </cell>
          <cell r="L5659">
            <v>0</v>
          </cell>
        </row>
        <row r="5660">
          <cell r="A5660" t="str">
            <v>E3901 GEN LH, Bellingham Total</v>
          </cell>
          <cell r="C5660" t="str">
            <v>EGEN</v>
          </cell>
          <cell r="E5660" t="str">
            <v>Total</v>
          </cell>
          <cell r="F5660"/>
          <cell r="G5660"/>
          <cell r="H5660">
            <v>5403.91</v>
          </cell>
          <cell r="I5660"/>
          <cell r="J5660">
            <v>0</v>
          </cell>
          <cell r="K5660">
            <v>5403.91</v>
          </cell>
          <cell r="L5660">
            <v>0</v>
          </cell>
        </row>
        <row r="5661">
          <cell r="A5661" t="str">
            <v>E3901 GEN LH, Dayton</v>
          </cell>
          <cell r="B5661" t="str">
            <v>E3901 GEN LH, Dayton-1</v>
          </cell>
          <cell r="C5661" t="str">
            <v>404E</v>
          </cell>
          <cell r="E5661">
            <v>43131</v>
          </cell>
          <cell r="F5661">
            <v>368.72</v>
          </cell>
          <cell r="G5661" t="str">
            <v>End of Life</v>
          </cell>
          <cell r="H5661">
            <v>52.67</v>
          </cell>
          <cell r="I5661"/>
          <cell r="J5661" t="str">
            <v>End of Life</v>
          </cell>
          <cell r="K5661">
            <v>52.67</v>
          </cell>
          <cell r="L5661">
            <v>0</v>
          </cell>
        </row>
        <row r="5662">
          <cell r="A5662" t="str">
            <v>E3901 GEN LH, Dayton</v>
          </cell>
          <cell r="B5662" t="str">
            <v>E3901 GEN LH, Dayton-2</v>
          </cell>
          <cell r="C5662" t="str">
            <v>404E</v>
          </cell>
          <cell r="E5662">
            <v>43159</v>
          </cell>
          <cell r="F5662">
            <v>316.05</v>
          </cell>
          <cell r="G5662" t="str">
            <v>End of Life</v>
          </cell>
          <cell r="H5662">
            <v>52.68</v>
          </cell>
          <cell r="I5662"/>
          <cell r="J5662" t="str">
            <v>End of Life</v>
          </cell>
          <cell r="K5662">
            <v>52.68</v>
          </cell>
          <cell r="L5662">
            <v>0</v>
          </cell>
        </row>
        <row r="5663">
          <cell r="A5663" t="str">
            <v>E3901 GEN LH, Dayton</v>
          </cell>
          <cell r="B5663" t="str">
            <v>E3901 GEN LH, Dayton-3</v>
          </cell>
          <cell r="C5663" t="str">
            <v>404E</v>
          </cell>
          <cell r="E5663">
            <v>43190</v>
          </cell>
          <cell r="F5663">
            <v>263.37</v>
          </cell>
          <cell r="G5663" t="str">
            <v>End of Life</v>
          </cell>
          <cell r="H5663">
            <v>52.67</v>
          </cell>
          <cell r="I5663"/>
          <cell r="J5663" t="str">
            <v>End of Life</v>
          </cell>
          <cell r="K5663">
            <v>52.67</v>
          </cell>
          <cell r="L5663">
            <v>0</v>
          </cell>
        </row>
        <row r="5664">
          <cell r="A5664" t="str">
            <v>E3901 GEN LH, Dayton</v>
          </cell>
          <cell r="B5664" t="str">
            <v>E3901 GEN LH, Dayton-4</v>
          </cell>
          <cell r="C5664" t="str">
            <v>404E</v>
          </cell>
          <cell r="E5664">
            <v>43220</v>
          </cell>
          <cell r="F5664">
            <v>210.7</v>
          </cell>
          <cell r="G5664" t="str">
            <v>End of Life</v>
          </cell>
          <cell r="H5664">
            <v>52.68</v>
          </cell>
          <cell r="I5664"/>
          <cell r="J5664" t="str">
            <v>End of Life</v>
          </cell>
          <cell r="K5664">
            <v>52.68</v>
          </cell>
          <cell r="L5664">
            <v>0</v>
          </cell>
        </row>
        <row r="5665">
          <cell r="A5665" t="str">
            <v>E3901 GEN LH, Dayton</v>
          </cell>
          <cell r="B5665" t="str">
            <v>E3901 GEN LH, Dayton-5</v>
          </cell>
          <cell r="C5665" t="str">
            <v>404E</v>
          </cell>
          <cell r="E5665">
            <v>43251</v>
          </cell>
          <cell r="F5665">
            <v>158.02000000000001</v>
          </cell>
          <cell r="G5665" t="str">
            <v>End of Life</v>
          </cell>
          <cell r="H5665">
            <v>52.67</v>
          </cell>
          <cell r="I5665"/>
          <cell r="J5665" t="str">
            <v>End of Life</v>
          </cell>
          <cell r="K5665">
            <v>52.67</v>
          </cell>
          <cell r="L5665">
            <v>0</v>
          </cell>
        </row>
        <row r="5666">
          <cell r="A5666" t="str">
            <v>E3901 GEN LH, Dayton</v>
          </cell>
          <cell r="B5666" t="str">
            <v>E3901 GEN LH, Dayton-6</v>
          </cell>
          <cell r="C5666" t="str">
            <v>404E</v>
          </cell>
          <cell r="E5666">
            <v>43281</v>
          </cell>
          <cell r="F5666">
            <v>105.35</v>
          </cell>
          <cell r="G5666" t="str">
            <v>End of Life</v>
          </cell>
          <cell r="H5666">
            <v>52.68</v>
          </cell>
          <cell r="I5666"/>
          <cell r="J5666" t="str">
            <v>End of Life</v>
          </cell>
          <cell r="K5666">
            <v>52.68</v>
          </cell>
          <cell r="L5666">
            <v>0</v>
          </cell>
        </row>
        <row r="5667">
          <cell r="A5667" t="str">
            <v>E3901 GEN LH, Dayton</v>
          </cell>
          <cell r="B5667" t="str">
            <v>E3901 GEN LH, Dayton-7</v>
          </cell>
          <cell r="C5667" t="str">
            <v>404E</v>
          </cell>
          <cell r="E5667">
            <v>43312</v>
          </cell>
          <cell r="F5667">
            <v>52.67</v>
          </cell>
          <cell r="G5667" t="str">
            <v>End of Life</v>
          </cell>
          <cell r="H5667">
            <v>52.67</v>
          </cell>
          <cell r="I5667"/>
          <cell r="J5667" t="str">
            <v>End of Life</v>
          </cell>
          <cell r="K5667">
            <v>52.67</v>
          </cell>
          <cell r="L5667">
            <v>0</v>
          </cell>
        </row>
        <row r="5668">
          <cell r="A5668" t="str">
            <v>E3901 GEN LH, Dayton</v>
          </cell>
          <cell r="B5668" t="str">
            <v>E3901 GEN LH, Dayton-8</v>
          </cell>
          <cell r="C5668" t="str">
            <v>404E</v>
          </cell>
          <cell r="E5668">
            <v>43343</v>
          </cell>
          <cell r="F5668">
            <v>0</v>
          </cell>
          <cell r="G5668" t="str">
            <v>End of Life</v>
          </cell>
          <cell r="H5668">
            <v>0</v>
          </cell>
          <cell r="I5668"/>
          <cell r="J5668" t="str">
            <v>End of Life</v>
          </cell>
          <cell r="K5668">
            <v>0</v>
          </cell>
          <cell r="L5668">
            <v>0</v>
          </cell>
        </row>
        <row r="5669">
          <cell r="A5669" t="str">
            <v>E3901 GEN LH, Dayton</v>
          </cell>
          <cell r="B5669" t="str">
            <v>E3901 GEN LH, Dayton-9</v>
          </cell>
          <cell r="C5669" t="str">
            <v>404E</v>
          </cell>
          <cell r="E5669">
            <v>43373</v>
          </cell>
          <cell r="F5669">
            <v>0</v>
          </cell>
          <cell r="G5669" t="str">
            <v>End of Life</v>
          </cell>
          <cell r="H5669">
            <v>0</v>
          </cell>
          <cell r="I5669"/>
          <cell r="J5669" t="str">
            <v>End of Life</v>
          </cell>
          <cell r="K5669">
            <v>0</v>
          </cell>
          <cell r="L5669">
            <v>0</v>
          </cell>
        </row>
        <row r="5670">
          <cell r="A5670" t="str">
            <v>E3901 GEN LH, Dayton</v>
          </cell>
          <cell r="B5670" t="str">
            <v>E3901 GEN LH, Dayton-10</v>
          </cell>
          <cell r="C5670" t="str">
            <v>404E</v>
          </cell>
          <cell r="E5670">
            <v>43404</v>
          </cell>
          <cell r="F5670">
            <v>0</v>
          </cell>
          <cell r="G5670" t="str">
            <v>End of Life</v>
          </cell>
          <cell r="H5670">
            <v>0</v>
          </cell>
          <cell r="I5670"/>
          <cell r="J5670" t="str">
            <v>End of Life</v>
          </cell>
          <cell r="K5670">
            <v>0</v>
          </cell>
          <cell r="L5670">
            <v>0</v>
          </cell>
        </row>
        <row r="5671">
          <cell r="A5671" t="str">
            <v>E3901 GEN LH, Dayton</v>
          </cell>
          <cell r="B5671" t="str">
            <v>E3901 GEN LH, Dayton-11</v>
          </cell>
          <cell r="C5671" t="str">
            <v>404E</v>
          </cell>
          <cell r="E5671">
            <v>43434</v>
          </cell>
          <cell r="F5671">
            <v>0</v>
          </cell>
          <cell r="G5671" t="str">
            <v>End of Life</v>
          </cell>
          <cell r="H5671">
            <v>0</v>
          </cell>
          <cell r="I5671"/>
          <cell r="J5671" t="str">
            <v>End of Life</v>
          </cell>
          <cell r="K5671">
            <v>0</v>
          </cell>
          <cell r="L5671">
            <v>0</v>
          </cell>
        </row>
        <row r="5672">
          <cell r="A5672" t="str">
            <v>E3901 GEN LH, Dayton</v>
          </cell>
          <cell r="B5672" t="str">
            <v>E3901 GEN LH, Dayton-12</v>
          </cell>
          <cell r="C5672" t="str">
            <v>404E</v>
          </cell>
          <cell r="E5672">
            <v>43465</v>
          </cell>
          <cell r="F5672">
            <v>0</v>
          </cell>
          <cell r="G5672" t="str">
            <v>End of Life</v>
          </cell>
          <cell r="H5672">
            <v>0</v>
          </cell>
          <cell r="I5672"/>
          <cell r="J5672" t="str">
            <v>End of Life</v>
          </cell>
          <cell r="K5672">
            <v>0</v>
          </cell>
          <cell r="L5672">
            <v>0</v>
          </cell>
        </row>
        <row r="5673">
          <cell r="A5673" t="str">
            <v>E3901 GEN LH, Dayton Total</v>
          </cell>
          <cell r="B5673"/>
          <cell r="C5673" t="str">
            <v>EGEN</v>
          </cell>
          <cell r="E5673" t="str">
            <v>Total</v>
          </cell>
          <cell r="F5673"/>
          <cell r="G5673"/>
          <cell r="H5673">
            <v>368.72</v>
          </cell>
          <cell r="I5673"/>
          <cell r="J5673">
            <v>0</v>
          </cell>
          <cell r="K5673">
            <v>368.72</v>
          </cell>
          <cell r="L5673">
            <v>0</v>
          </cell>
        </row>
        <row r="5674">
          <cell r="A5674" t="str">
            <v>E3911 GEN Off F&amp;E Sumas OP old</v>
          </cell>
          <cell r="B5674" t="str">
            <v>E3911 GEN Off F&amp;E Sumas OP old-1</v>
          </cell>
          <cell r="C5674" t="str">
            <v>403E</v>
          </cell>
          <cell r="E5674">
            <v>43131</v>
          </cell>
          <cell r="F5674">
            <v>14337.43</v>
          </cell>
          <cell r="G5674" t="str">
            <v>End of Life</v>
          </cell>
          <cell r="H5674">
            <v>238.96</v>
          </cell>
          <cell r="I5674"/>
          <cell r="J5674" t="str">
            <v>End of Life</v>
          </cell>
          <cell r="K5674">
            <v>0</v>
          </cell>
          <cell r="L5674">
            <v>-238.96</v>
          </cell>
        </row>
        <row r="5675">
          <cell r="A5675" t="str">
            <v>E3911 GEN Off F&amp;E Sumas OP old</v>
          </cell>
          <cell r="B5675" t="str">
            <v>E3911 GEN Off F&amp;E Sumas OP old-2</v>
          </cell>
          <cell r="C5675" t="str">
            <v>403E</v>
          </cell>
          <cell r="E5675">
            <v>43159</v>
          </cell>
          <cell r="F5675">
            <v>14098.47</v>
          </cell>
          <cell r="G5675" t="str">
            <v>End of Life</v>
          </cell>
          <cell r="H5675">
            <v>238.96</v>
          </cell>
          <cell r="I5675"/>
          <cell r="J5675" t="str">
            <v>End of Life</v>
          </cell>
          <cell r="K5675">
            <v>0</v>
          </cell>
          <cell r="L5675">
            <v>-238.96</v>
          </cell>
        </row>
        <row r="5676">
          <cell r="A5676" t="str">
            <v>E3911 GEN Off F&amp;E Sumas OP old</v>
          </cell>
          <cell r="B5676" t="str">
            <v>E3911 GEN Off F&amp;E Sumas OP old-3</v>
          </cell>
          <cell r="C5676" t="str">
            <v>403E</v>
          </cell>
          <cell r="E5676">
            <v>43190</v>
          </cell>
          <cell r="F5676">
            <v>13859.51</v>
          </cell>
          <cell r="G5676" t="str">
            <v>End of Life</v>
          </cell>
          <cell r="H5676">
            <v>238.96</v>
          </cell>
          <cell r="I5676"/>
          <cell r="J5676" t="str">
            <v>End of Life</v>
          </cell>
          <cell r="K5676">
            <v>0</v>
          </cell>
          <cell r="L5676">
            <v>-238.96</v>
          </cell>
        </row>
        <row r="5677">
          <cell r="A5677" t="str">
            <v>E3911 GEN Off F&amp;E Sumas OP old</v>
          </cell>
          <cell r="B5677" t="str">
            <v>E3911 GEN Off F&amp;E Sumas OP old-4</v>
          </cell>
          <cell r="C5677" t="str">
            <v>403E</v>
          </cell>
          <cell r="E5677">
            <v>43220</v>
          </cell>
          <cell r="F5677">
            <v>13620.55</v>
          </cell>
          <cell r="G5677" t="str">
            <v>End of Life</v>
          </cell>
          <cell r="H5677">
            <v>238.96</v>
          </cell>
          <cell r="I5677"/>
          <cell r="J5677" t="str">
            <v>End of Life</v>
          </cell>
          <cell r="K5677">
            <v>0</v>
          </cell>
          <cell r="L5677">
            <v>-238.96</v>
          </cell>
        </row>
        <row r="5678">
          <cell r="A5678" t="str">
            <v>E3911 GEN Off F&amp;E Sumas OP old</v>
          </cell>
          <cell r="B5678" t="str">
            <v>E3911 GEN Off F&amp;E Sumas OP old-5</v>
          </cell>
          <cell r="C5678" t="str">
            <v>403E</v>
          </cell>
          <cell r="E5678">
            <v>43251</v>
          </cell>
          <cell r="F5678">
            <v>13381.59</v>
          </cell>
          <cell r="G5678" t="str">
            <v>End of Life</v>
          </cell>
          <cell r="H5678">
            <v>238.96</v>
          </cell>
          <cell r="I5678"/>
          <cell r="J5678" t="str">
            <v>End of Life</v>
          </cell>
          <cell r="K5678">
            <v>0</v>
          </cell>
          <cell r="L5678">
            <v>-238.96</v>
          </cell>
        </row>
        <row r="5679">
          <cell r="A5679" t="str">
            <v>E3911 GEN Off F&amp;E Sumas OP old</v>
          </cell>
          <cell r="B5679" t="str">
            <v>E3911 GEN Off F&amp;E Sumas OP old-6</v>
          </cell>
          <cell r="C5679" t="str">
            <v>403E</v>
          </cell>
          <cell r="E5679">
            <v>43281</v>
          </cell>
          <cell r="F5679">
            <v>13142.63</v>
          </cell>
          <cell r="G5679" t="str">
            <v>End of Life</v>
          </cell>
          <cell r="H5679">
            <v>238.96</v>
          </cell>
          <cell r="I5679"/>
          <cell r="J5679" t="str">
            <v>End of Life</v>
          </cell>
          <cell r="K5679">
            <v>0</v>
          </cell>
          <cell r="L5679">
            <v>-238.96</v>
          </cell>
        </row>
        <row r="5680">
          <cell r="A5680" t="str">
            <v>E3911 GEN Off F&amp;E Sumas OP old</v>
          </cell>
          <cell r="B5680" t="str">
            <v>E3911 GEN Off F&amp;E Sumas OP old-7</v>
          </cell>
          <cell r="C5680" t="str">
            <v>403E</v>
          </cell>
          <cell r="E5680">
            <v>43312</v>
          </cell>
          <cell r="F5680">
            <v>0</v>
          </cell>
          <cell r="G5680" t="str">
            <v>End of Life</v>
          </cell>
          <cell r="H5680">
            <v>0</v>
          </cell>
          <cell r="I5680"/>
          <cell r="J5680" t="str">
            <v>End of Life</v>
          </cell>
          <cell r="K5680">
            <v>0</v>
          </cell>
          <cell r="L5680">
            <v>0</v>
          </cell>
        </row>
        <row r="5681">
          <cell r="A5681" t="str">
            <v>E3911 GEN Off F&amp;E Sumas OP old</v>
          </cell>
          <cell r="B5681" t="str">
            <v>E3911 GEN Off F&amp;E Sumas OP old-8</v>
          </cell>
          <cell r="C5681" t="str">
            <v>403E</v>
          </cell>
          <cell r="E5681">
            <v>43343</v>
          </cell>
          <cell r="F5681">
            <v>0</v>
          </cell>
          <cell r="G5681" t="str">
            <v>End of Life</v>
          </cell>
          <cell r="H5681">
            <v>0</v>
          </cell>
          <cell r="I5681"/>
          <cell r="J5681" t="str">
            <v>End of Life</v>
          </cell>
          <cell r="K5681">
            <v>0</v>
          </cell>
          <cell r="L5681">
            <v>0</v>
          </cell>
        </row>
        <row r="5682">
          <cell r="A5682" t="str">
            <v>E3911 GEN Off F&amp;E Sumas OP old</v>
          </cell>
          <cell r="B5682" t="str">
            <v>E3911 GEN Off F&amp;E Sumas OP old-9</v>
          </cell>
          <cell r="C5682" t="str">
            <v>403E</v>
          </cell>
          <cell r="E5682">
            <v>43373</v>
          </cell>
          <cell r="F5682">
            <v>0</v>
          </cell>
          <cell r="G5682" t="str">
            <v>End of Life</v>
          </cell>
          <cell r="H5682">
            <v>0</v>
          </cell>
          <cell r="I5682"/>
          <cell r="J5682" t="str">
            <v>End of Life</v>
          </cell>
          <cell r="K5682">
            <v>0</v>
          </cell>
          <cell r="L5682">
            <v>0</v>
          </cell>
        </row>
        <row r="5683">
          <cell r="A5683" t="str">
            <v>E3911 GEN Off F&amp;E Sumas OP old</v>
          </cell>
          <cell r="B5683" t="str">
            <v>E3911 GEN Off F&amp;E Sumas OP old-10</v>
          </cell>
          <cell r="C5683" t="str">
            <v>403E</v>
          </cell>
          <cell r="E5683">
            <v>43404</v>
          </cell>
          <cell r="F5683">
            <v>0</v>
          </cell>
          <cell r="G5683" t="str">
            <v>End of Life</v>
          </cell>
          <cell r="H5683">
            <v>0</v>
          </cell>
          <cell r="I5683"/>
          <cell r="J5683" t="str">
            <v>End of Life</v>
          </cell>
          <cell r="K5683">
            <v>0</v>
          </cell>
          <cell r="L5683">
            <v>0</v>
          </cell>
        </row>
        <row r="5684">
          <cell r="A5684" t="str">
            <v>E3911 GEN Off F&amp;E Sumas OP old</v>
          </cell>
          <cell r="B5684" t="str">
            <v>E3911 GEN Off F&amp;E Sumas OP old-11</v>
          </cell>
          <cell r="C5684" t="str">
            <v>403E</v>
          </cell>
          <cell r="E5684">
            <v>43434</v>
          </cell>
          <cell r="F5684">
            <v>0</v>
          </cell>
          <cell r="G5684" t="str">
            <v>End of Life</v>
          </cell>
          <cell r="H5684">
            <v>0</v>
          </cell>
          <cell r="I5684"/>
          <cell r="J5684" t="str">
            <v>End of Life</v>
          </cell>
          <cell r="K5684">
            <v>0</v>
          </cell>
          <cell r="L5684">
            <v>0</v>
          </cell>
        </row>
        <row r="5685">
          <cell r="A5685" t="str">
            <v>E3911 GEN Off F&amp;E Sumas OP old</v>
          </cell>
          <cell r="B5685" t="str">
            <v>E3911 GEN Off F&amp;E Sumas OP old-12</v>
          </cell>
          <cell r="C5685" t="str">
            <v>403E</v>
          </cell>
          <cell r="E5685">
            <v>43465</v>
          </cell>
          <cell r="F5685">
            <v>0</v>
          </cell>
          <cell r="G5685" t="str">
            <v>End of Life</v>
          </cell>
          <cell r="H5685">
            <v>0</v>
          </cell>
          <cell r="I5685"/>
          <cell r="J5685" t="str">
            <v>End of Life</v>
          </cell>
          <cell r="K5685">
            <v>0</v>
          </cell>
          <cell r="L5685">
            <v>0</v>
          </cell>
        </row>
        <row r="5686">
          <cell r="A5686" t="str">
            <v>E3911 GEN Off F&amp;E Sumas OP old Total</v>
          </cell>
          <cell r="C5686" t="str">
            <v>EGEN</v>
          </cell>
          <cell r="E5686" t="str">
            <v>Total</v>
          </cell>
          <cell r="F5686"/>
          <cell r="G5686"/>
          <cell r="H5686">
            <v>1433.76</v>
          </cell>
          <cell r="I5686"/>
          <cell r="J5686">
            <v>0</v>
          </cell>
          <cell r="K5686">
            <v>0</v>
          </cell>
          <cell r="L5686">
            <v>-1433.76</v>
          </cell>
        </row>
        <row r="5687">
          <cell r="A5687" t="str">
            <v>E3911 GEN Off Furn &amp; Eq, LSR</v>
          </cell>
          <cell r="B5687" t="str">
            <v>E3911 GEN Off Furn &amp; Eq, LSR-1</v>
          </cell>
          <cell r="C5687" t="str">
            <v>403E</v>
          </cell>
          <cell r="E5687">
            <v>43131</v>
          </cell>
          <cell r="F5687">
            <v>470533.53</v>
          </cell>
          <cell r="G5687">
            <v>0.05</v>
          </cell>
          <cell r="H5687">
            <v>1960.56</v>
          </cell>
          <cell r="I5687">
            <v>470533.53</v>
          </cell>
          <cell r="J5687">
            <v>0.05</v>
          </cell>
          <cell r="K5687">
            <v>1960.5563750000001</v>
          </cell>
          <cell r="L5687">
            <v>0</v>
          </cell>
        </row>
        <row r="5688">
          <cell r="A5688" t="str">
            <v>E3911 GEN Off Furn &amp; Eq, LSR</v>
          </cell>
          <cell r="B5688" t="str">
            <v>E3911 GEN Off Furn &amp; Eq, LSR-2</v>
          </cell>
          <cell r="C5688" t="str">
            <v>403E</v>
          </cell>
          <cell r="E5688">
            <v>43159</v>
          </cell>
          <cell r="F5688">
            <v>470533.53</v>
          </cell>
          <cell r="G5688">
            <v>0.05</v>
          </cell>
          <cell r="H5688">
            <v>1960.56</v>
          </cell>
          <cell r="I5688">
            <v>470533.53</v>
          </cell>
          <cell r="J5688">
            <v>0.05</v>
          </cell>
          <cell r="K5688">
            <v>1960.5563750000001</v>
          </cell>
          <cell r="L5688">
            <v>0</v>
          </cell>
        </row>
        <row r="5689">
          <cell r="A5689" t="str">
            <v>E3911 GEN Off Furn &amp; Eq, LSR</v>
          </cell>
          <cell r="B5689" t="str">
            <v>E3911 GEN Off Furn &amp; Eq, LSR-3</v>
          </cell>
          <cell r="C5689" t="str">
            <v>403E</v>
          </cell>
          <cell r="E5689">
            <v>43190</v>
          </cell>
          <cell r="F5689">
            <v>470533.53</v>
          </cell>
          <cell r="G5689">
            <v>0.05</v>
          </cell>
          <cell r="H5689">
            <v>1960.56</v>
          </cell>
          <cell r="I5689">
            <v>470533.53</v>
          </cell>
          <cell r="J5689">
            <v>0.05</v>
          </cell>
          <cell r="K5689">
            <v>1960.5563750000001</v>
          </cell>
          <cell r="L5689">
            <v>0</v>
          </cell>
        </row>
        <row r="5690">
          <cell r="A5690" t="str">
            <v>E3911 GEN Off Furn &amp; Eq, LSR</v>
          </cell>
          <cell r="B5690" t="str">
            <v>E3911 GEN Off Furn &amp; Eq, LSR-4</v>
          </cell>
          <cell r="C5690" t="str">
            <v>403E</v>
          </cell>
          <cell r="E5690">
            <v>43220</v>
          </cell>
          <cell r="F5690">
            <v>470533.53</v>
          </cell>
          <cell r="G5690">
            <v>0.05</v>
          </cell>
          <cell r="H5690">
            <v>1960.56</v>
          </cell>
          <cell r="I5690">
            <v>470533.53</v>
          </cell>
          <cell r="J5690">
            <v>0.05</v>
          </cell>
          <cell r="K5690">
            <v>1960.5563750000001</v>
          </cell>
          <cell r="L5690">
            <v>0</v>
          </cell>
        </row>
        <row r="5691">
          <cell r="A5691" t="str">
            <v>E3911 GEN Off Furn &amp; Eq, LSR</v>
          </cell>
          <cell r="B5691" t="str">
            <v>E3911 GEN Off Furn &amp; Eq, LSR-5</v>
          </cell>
          <cell r="C5691" t="str">
            <v>403E</v>
          </cell>
          <cell r="E5691">
            <v>43251</v>
          </cell>
          <cell r="F5691">
            <v>470533.53</v>
          </cell>
          <cell r="G5691">
            <v>0.05</v>
          </cell>
          <cell r="H5691">
            <v>1960.56</v>
          </cell>
          <cell r="I5691">
            <v>470533.53</v>
          </cell>
          <cell r="J5691">
            <v>0.05</v>
          </cell>
          <cell r="K5691">
            <v>1960.5563750000001</v>
          </cell>
          <cell r="L5691">
            <v>0</v>
          </cell>
        </row>
        <row r="5692">
          <cell r="A5692" t="str">
            <v>E3911 GEN Off Furn &amp; Eq, LSR</v>
          </cell>
          <cell r="B5692" t="str">
            <v>E3911 GEN Off Furn &amp; Eq, LSR-6</v>
          </cell>
          <cell r="C5692" t="str">
            <v>403E</v>
          </cell>
          <cell r="E5692">
            <v>43281</v>
          </cell>
          <cell r="F5692">
            <v>470533.53</v>
          </cell>
          <cell r="G5692">
            <v>0.05</v>
          </cell>
          <cell r="H5692">
            <v>1960.56</v>
          </cell>
          <cell r="I5692">
            <v>470533.53</v>
          </cell>
          <cell r="J5692">
            <v>0.05</v>
          </cell>
          <cell r="K5692">
            <v>1960.5563750000001</v>
          </cell>
          <cell r="L5692">
            <v>0</v>
          </cell>
        </row>
        <row r="5693">
          <cell r="A5693" t="str">
            <v>E3911 GEN Off Furn &amp; Eq, LSR</v>
          </cell>
          <cell r="B5693" t="str">
            <v>E3911 GEN Off Furn &amp; Eq, LSR-7</v>
          </cell>
          <cell r="C5693" t="str">
            <v>403E</v>
          </cell>
          <cell r="E5693">
            <v>43312</v>
          </cell>
          <cell r="F5693">
            <v>470533.53</v>
          </cell>
          <cell r="G5693">
            <v>0.05</v>
          </cell>
          <cell r="H5693">
            <v>1960.56</v>
          </cell>
          <cell r="I5693">
            <v>470533.53</v>
          </cell>
          <cell r="J5693">
            <v>0.05</v>
          </cell>
          <cell r="K5693">
            <v>1960.5563750000001</v>
          </cell>
          <cell r="L5693">
            <v>0</v>
          </cell>
        </row>
        <row r="5694">
          <cell r="A5694" t="str">
            <v>E3911 GEN Off Furn &amp; Eq, LSR</v>
          </cell>
          <cell r="B5694" t="str">
            <v>E3911 GEN Off Furn &amp; Eq, LSR-8</v>
          </cell>
          <cell r="C5694" t="str">
            <v>403E</v>
          </cell>
          <cell r="E5694">
            <v>43343</v>
          </cell>
          <cell r="F5694">
            <v>470533.53</v>
          </cell>
          <cell r="G5694">
            <v>0.05</v>
          </cell>
          <cell r="H5694">
            <v>1960.56</v>
          </cell>
          <cell r="I5694">
            <v>470533.53</v>
          </cell>
          <cell r="J5694">
            <v>0.05</v>
          </cell>
          <cell r="K5694">
            <v>1960.5563750000001</v>
          </cell>
          <cell r="L5694">
            <v>0</v>
          </cell>
        </row>
        <row r="5695">
          <cell r="A5695" t="str">
            <v>E3911 GEN Off Furn &amp; Eq, LSR</v>
          </cell>
          <cell r="B5695" t="str">
            <v>E3911 GEN Off Furn &amp; Eq, LSR-9</v>
          </cell>
          <cell r="C5695" t="str">
            <v>403E</v>
          </cell>
          <cell r="E5695">
            <v>43373</v>
          </cell>
          <cell r="F5695">
            <v>470533.53</v>
          </cell>
          <cell r="G5695">
            <v>0.05</v>
          </cell>
          <cell r="H5695">
            <v>1960.56</v>
          </cell>
          <cell r="I5695">
            <v>470533.53</v>
          </cell>
          <cell r="J5695">
            <v>0.05</v>
          </cell>
          <cell r="K5695">
            <v>1960.5563750000001</v>
          </cell>
          <cell r="L5695">
            <v>0</v>
          </cell>
        </row>
        <row r="5696">
          <cell r="A5696" t="str">
            <v>E3911 GEN Off Furn &amp; Eq, LSR</v>
          </cell>
          <cell r="B5696" t="str">
            <v>E3911 GEN Off Furn &amp; Eq, LSR-10</v>
          </cell>
          <cell r="C5696" t="str">
            <v>403E</v>
          </cell>
          <cell r="E5696">
            <v>43404</v>
          </cell>
          <cell r="F5696">
            <v>470533.53</v>
          </cell>
          <cell r="G5696">
            <v>0.05</v>
          </cell>
          <cell r="H5696">
            <v>1960.56</v>
          </cell>
          <cell r="I5696">
            <v>470533.53</v>
          </cell>
          <cell r="J5696">
            <v>0.05</v>
          </cell>
          <cell r="K5696">
            <v>1960.5563750000001</v>
          </cell>
          <cell r="L5696">
            <v>0</v>
          </cell>
        </row>
        <row r="5697">
          <cell r="A5697" t="str">
            <v>E3911 GEN Off Furn &amp; Eq, LSR</v>
          </cell>
          <cell r="B5697" t="str">
            <v>E3911 GEN Off Furn &amp; Eq, LSR-11</v>
          </cell>
          <cell r="C5697" t="str">
            <v>403E</v>
          </cell>
          <cell r="E5697">
            <v>43434</v>
          </cell>
          <cell r="F5697">
            <v>470533.53</v>
          </cell>
          <cell r="G5697">
            <v>0.05</v>
          </cell>
          <cell r="H5697">
            <v>1960.56</v>
          </cell>
          <cell r="I5697">
            <v>470533.53</v>
          </cell>
          <cell r="J5697">
            <v>0.05</v>
          </cell>
          <cell r="K5697">
            <v>1960.5563750000001</v>
          </cell>
          <cell r="L5697">
            <v>0</v>
          </cell>
        </row>
        <row r="5698">
          <cell r="A5698" t="str">
            <v>E3911 GEN Off Furn &amp; Eq, LSR</v>
          </cell>
          <cell r="B5698" t="str">
            <v>E3911 GEN Off Furn &amp; Eq, LSR-12</v>
          </cell>
          <cell r="C5698" t="str">
            <v>403E</v>
          </cell>
          <cell r="E5698">
            <v>43465</v>
          </cell>
          <cell r="F5698">
            <v>470533.53</v>
          </cell>
          <cell r="G5698">
            <v>0.05</v>
          </cell>
          <cell r="H5698">
            <v>1960.56</v>
          </cell>
          <cell r="I5698">
            <v>470533.53</v>
          </cell>
          <cell r="J5698">
            <v>0.05</v>
          </cell>
          <cell r="K5698">
            <v>1960.5563750000001</v>
          </cell>
          <cell r="L5698">
            <v>0</v>
          </cell>
        </row>
        <row r="5699">
          <cell r="A5699" t="str">
            <v>E3911 GEN Off Furn &amp; Eq, LSR Total</v>
          </cell>
          <cell r="C5699" t="str">
            <v>EGEN</v>
          </cell>
          <cell r="E5699" t="str">
            <v>Total</v>
          </cell>
          <cell r="F5699"/>
          <cell r="G5699"/>
          <cell r="H5699">
            <v>23526.720000000001</v>
          </cell>
          <cell r="I5699"/>
          <cell r="J5699">
            <v>0</v>
          </cell>
          <cell r="K5699">
            <v>23526.676500000001</v>
          </cell>
          <cell r="L5699">
            <v>-0.04</v>
          </cell>
        </row>
        <row r="5700">
          <cell r="A5700" t="str">
            <v>E3911 GEN Off Furn &amp; Eq, MTF OP</v>
          </cell>
          <cell r="B5700" t="str">
            <v>E3911 GEN Off Furn &amp; Eq, MTF OP-1</v>
          </cell>
          <cell r="C5700" t="str">
            <v>403E</v>
          </cell>
          <cell r="E5700">
            <v>43131</v>
          </cell>
          <cell r="F5700">
            <v>2891.16</v>
          </cell>
          <cell r="G5700">
            <v>0.05</v>
          </cell>
          <cell r="H5700">
            <v>12.05</v>
          </cell>
          <cell r="I5700">
            <v>2891.16</v>
          </cell>
          <cell r="J5700">
            <v>0.05</v>
          </cell>
          <cell r="K5700">
            <v>12.0465</v>
          </cell>
          <cell r="L5700">
            <v>0</v>
          </cell>
        </row>
        <row r="5701">
          <cell r="A5701" t="str">
            <v>E3911 GEN Off Furn &amp; Eq, MTF OP</v>
          </cell>
          <cell r="B5701" t="str">
            <v>E3911 GEN Off Furn &amp; Eq, MTF OP-2</v>
          </cell>
          <cell r="C5701" t="str">
            <v>403E</v>
          </cell>
          <cell r="E5701">
            <v>43159</v>
          </cell>
          <cell r="F5701">
            <v>2891.16</v>
          </cell>
          <cell r="G5701">
            <v>0.05</v>
          </cell>
          <cell r="H5701">
            <v>12.05</v>
          </cell>
          <cell r="I5701">
            <v>2891.16</v>
          </cell>
          <cell r="J5701">
            <v>0.05</v>
          </cell>
          <cell r="K5701">
            <v>12.0465</v>
          </cell>
          <cell r="L5701">
            <v>0</v>
          </cell>
        </row>
        <row r="5702">
          <cell r="A5702" t="str">
            <v>E3911 GEN Off Furn &amp; Eq, MTF OP</v>
          </cell>
          <cell r="B5702" t="str">
            <v>E3911 GEN Off Furn &amp; Eq, MTF OP-3</v>
          </cell>
          <cell r="C5702" t="str">
            <v>403E</v>
          </cell>
          <cell r="E5702">
            <v>43190</v>
          </cell>
          <cell r="F5702">
            <v>2891.16</v>
          </cell>
          <cell r="G5702">
            <v>0.05</v>
          </cell>
          <cell r="H5702">
            <v>12.05</v>
          </cell>
          <cell r="I5702">
            <v>2891.16</v>
          </cell>
          <cell r="J5702">
            <v>0.05</v>
          </cell>
          <cell r="K5702">
            <v>12.0465</v>
          </cell>
          <cell r="L5702">
            <v>0</v>
          </cell>
        </row>
        <row r="5703">
          <cell r="A5703" t="str">
            <v>E3911 GEN Off Furn &amp; Eq, MTF OP</v>
          </cell>
          <cell r="B5703" t="str">
            <v>E3911 GEN Off Furn &amp; Eq, MTF OP-4</v>
          </cell>
          <cell r="C5703" t="str">
            <v>403E</v>
          </cell>
          <cell r="E5703">
            <v>43220</v>
          </cell>
          <cell r="F5703">
            <v>2891.16</v>
          </cell>
          <cell r="G5703">
            <v>0.05</v>
          </cell>
          <cell r="H5703">
            <v>12.05</v>
          </cell>
          <cell r="I5703">
            <v>2891.16</v>
          </cell>
          <cell r="J5703">
            <v>0.05</v>
          </cell>
          <cell r="K5703">
            <v>12.0465</v>
          </cell>
          <cell r="L5703">
            <v>0</v>
          </cell>
        </row>
        <row r="5704">
          <cell r="A5704" t="str">
            <v>E3911 GEN Off Furn &amp; Eq, MTF OP</v>
          </cell>
          <cell r="B5704" t="str">
            <v>E3911 GEN Off Furn &amp; Eq, MTF OP-5</v>
          </cell>
          <cell r="C5704" t="str">
            <v>403E</v>
          </cell>
          <cell r="E5704">
            <v>43251</v>
          </cell>
          <cell r="F5704">
            <v>2891.16</v>
          </cell>
          <cell r="G5704">
            <v>0.05</v>
          </cell>
          <cell r="H5704">
            <v>12.05</v>
          </cell>
          <cell r="I5704">
            <v>2891.16</v>
          </cell>
          <cell r="J5704">
            <v>0.05</v>
          </cell>
          <cell r="K5704">
            <v>12.0465</v>
          </cell>
          <cell r="L5704">
            <v>0</v>
          </cell>
        </row>
        <row r="5705">
          <cell r="A5705" t="str">
            <v>E3911 GEN Off Furn &amp; Eq, MTF OP</v>
          </cell>
          <cell r="B5705" t="str">
            <v>E3911 GEN Off Furn &amp; Eq, MTF OP-6</v>
          </cell>
          <cell r="C5705" t="str">
            <v>403E</v>
          </cell>
          <cell r="E5705">
            <v>43281</v>
          </cell>
          <cell r="F5705">
            <v>2891.16</v>
          </cell>
          <cell r="G5705">
            <v>0.05</v>
          </cell>
          <cell r="H5705">
            <v>12.05</v>
          </cell>
          <cell r="I5705">
            <v>2891.16</v>
          </cell>
          <cell r="J5705">
            <v>0.05</v>
          </cell>
          <cell r="K5705">
            <v>12.0465</v>
          </cell>
          <cell r="L5705">
            <v>0</v>
          </cell>
        </row>
        <row r="5706">
          <cell r="A5706" t="str">
            <v>E3911 GEN Off Furn &amp; Eq, MTF OP</v>
          </cell>
          <cell r="B5706" t="str">
            <v>E3911 GEN Off Furn &amp; Eq, MTF OP-7</v>
          </cell>
          <cell r="C5706" t="str">
            <v>403E</v>
          </cell>
          <cell r="E5706">
            <v>43312</v>
          </cell>
          <cell r="F5706">
            <v>2891.16</v>
          </cell>
          <cell r="G5706">
            <v>0.05</v>
          </cell>
          <cell r="H5706">
            <v>12.05</v>
          </cell>
          <cell r="I5706">
            <v>2891.16</v>
          </cell>
          <cell r="J5706">
            <v>0.05</v>
          </cell>
          <cell r="K5706">
            <v>12.0465</v>
          </cell>
          <cell r="L5706">
            <v>0</v>
          </cell>
        </row>
        <row r="5707">
          <cell r="A5707" t="str">
            <v>E3911 GEN Off Furn &amp; Eq, MTF OP</v>
          </cell>
          <cell r="B5707" t="str">
            <v>E3911 GEN Off Furn &amp; Eq, MTF OP-8</v>
          </cell>
          <cell r="C5707" t="str">
            <v>403E</v>
          </cell>
          <cell r="E5707">
            <v>43343</v>
          </cell>
          <cell r="F5707">
            <v>2891.16</v>
          </cell>
          <cell r="G5707">
            <v>0.05</v>
          </cell>
          <cell r="H5707">
            <v>12.05</v>
          </cell>
          <cell r="I5707">
            <v>2891.16</v>
          </cell>
          <cell r="J5707">
            <v>0.05</v>
          </cell>
          <cell r="K5707">
            <v>12.0465</v>
          </cell>
          <cell r="L5707">
            <v>0</v>
          </cell>
        </row>
        <row r="5708">
          <cell r="A5708" t="str">
            <v>E3911 GEN Off Furn &amp; Eq, MTF OP</v>
          </cell>
          <cell r="B5708" t="str">
            <v>E3911 GEN Off Furn &amp; Eq, MTF OP-9</v>
          </cell>
          <cell r="C5708" t="str">
            <v>403E</v>
          </cell>
          <cell r="E5708">
            <v>43373</v>
          </cell>
          <cell r="F5708">
            <v>2891.16</v>
          </cell>
          <cell r="G5708">
            <v>0.05</v>
          </cell>
          <cell r="H5708">
            <v>12.05</v>
          </cell>
          <cell r="I5708">
            <v>2891.16</v>
          </cell>
          <cell r="J5708">
            <v>0.05</v>
          </cell>
          <cell r="K5708">
            <v>12.0465</v>
          </cell>
          <cell r="L5708">
            <v>0</v>
          </cell>
        </row>
        <row r="5709">
          <cell r="A5709" t="str">
            <v>E3911 GEN Off Furn &amp; Eq, MTF OP</v>
          </cell>
          <cell r="B5709" t="str">
            <v>E3911 GEN Off Furn &amp; Eq, MTF OP-10</v>
          </cell>
          <cell r="C5709" t="str">
            <v>403E</v>
          </cell>
          <cell r="E5709">
            <v>43404</v>
          </cell>
          <cell r="F5709">
            <v>2891.16</v>
          </cell>
          <cell r="G5709">
            <v>0.05</v>
          </cell>
          <cell r="H5709">
            <v>12.05</v>
          </cell>
          <cell r="I5709">
            <v>2891.16</v>
          </cell>
          <cell r="J5709">
            <v>0.05</v>
          </cell>
          <cell r="K5709">
            <v>12.0465</v>
          </cell>
          <cell r="L5709">
            <v>0</v>
          </cell>
        </row>
        <row r="5710">
          <cell r="A5710" t="str">
            <v>E3911 GEN Off Furn &amp; Eq, MTF OP</v>
          </cell>
          <cell r="B5710" t="str">
            <v>E3911 GEN Off Furn &amp; Eq, MTF OP-11</v>
          </cell>
          <cell r="C5710" t="str">
            <v>403E</v>
          </cell>
          <cell r="E5710">
            <v>43434</v>
          </cell>
          <cell r="F5710">
            <v>2891.16</v>
          </cell>
          <cell r="G5710">
            <v>0.05</v>
          </cell>
          <cell r="H5710">
            <v>12.05</v>
          </cell>
          <cell r="I5710">
            <v>2891.16</v>
          </cell>
          <cell r="J5710">
            <v>0.05</v>
          </cell>
          <cell r="K5710">
            <v>12.0465</v>
          </cell>
          <cell r="L5710">
            <v>0</v>
          </cell>
        </row>
        <row r="5711">
          <cell r="A5711" t="str">
            <v>E3911 GEN Off Furn &amp; Eq, MTF OP</v>
          </cell>
          <cell r="B5711" t="str">
            <v>E3911 GEN Off Furn &amp; Eq, MTF OP-12</v>
          </cell>
          <cell r="C5711" t="str">
            <v>403E</v>
          </cell>
          <cell r="E5711">
            <v>43465</v>
          </cell>
          <cell r="F5711">
            <v>2891.16</v>
          </cell>
          <cell r="G5711">
            <v>0.05</v>
          </cell>
          <cell r="H5711">
            <v>12.05</v>
          </cell>
          <cell r="I5711">
            <v>2891.16</v>
          </cell>
          <cell r="J5711">
            <v>0.05</v>
          </cell>
          <cell r="K5711">
            <v>12.0465</v>
          </cell>
          <cell r="L5711">
            <v>0</v>
          </cell>
        </row>
        <row r="5712">
          <cell r="A5712" t="str">
            <v>E3911 GEN Off Furn &amp; Eq, MTF OP Total</v>
          </cell>
          <cell r="C5712" t="str">
            <v>EGEN</v>
          </cell>
          <cell r="E5712" t="str">
            <v>Total</v>
          </cell>
          <cell r="F5712"/>
          <cell r="G5712"/>
          <cell r="H5712">
            <v>144.6</v>
          </cell>
          <cell r="I5712"/>
          <cell r="J5712">
            <v>0</v>
          </cell>
          <cell r="K5712">
            <v>144.55799999999999</v>
          </cell>
          <cell r="L5712">
            <v>-0.04</v>
          </cell>
        </row>
        <row r="5713">
          <cell r="A5713" t="str">
            <v>E3911 GEN Off Furn &amp; Eq, WildHorse</v>
          </cell>
          <cell r="B5713" t="str">
            <v>E3911 GEN Off Furn &amp; Eq, WildHorse-1</v>
          </cell>
          <cell r="C5713" t="str">
            <v>403E</v>
          </cell>
          <cell r="E5713">
            <v>43131</v>
          </cell>
          <cell r="F5713">
            <v>6823.61</v>
          </cell>
          <cell r="G5713">
            <v>0.05</v>
          </cell>
          <cell r="H5713">
            <v>28.43</v>
          </cell>
          <cell r="I5713">
            <v>6823.61</v>
          </cell>
          <cell r="J5713">
            <v>0.05</v>
          </cell>
          <cell r="K5713">
            <v>28.431708333333333</v>
          </cell>
          <cell r="L5713">
            <v>0</v>
          </cell>
        </row>
        <row r="5714">
          <cell r="A5714" t="str">
            <v>E3911 GEN Off Furn &amp; Eq, WildHorse</v>
          </cell>
          <cell r="B5714" t="str">
            <v>E3911 GEN Off Furn &amp; Eq, WildHorse-2</v>
          </cell>
          <cell r="C5714" t="str">
            <v>403E</v>
          </cell>
          <cell r="E5714">
            <v>43159</v>
          </cell>
          <cell r="F5714">
            <v>6823.61</v>
          </cell>
          <cell r="G5714">
            <v>0.05</v>
          </cell>
          <cell r="H5714">
            <v>28.43</v>
          </cell>
          <cell r="I5714">
            <v>6823.61</v>
          </cell>
          <cell r="J5714">
            <v>0.05</v>
          </cell>
          <cell r="K5714">
            <v>28.431708333333333</v>
          </cell>
          <cell r="L5714">
            <v>0</v>
          </cell>
        </row>
        <row r="5715">
          <cell r="A5715" t="str">
            <v>E3911 GEN Off Furn &amp; Eq, WildHorse</v>
          </cell>
          <cell r="B5715" t="str">
            <v>E3911 GEN Off Furn &amp; Eq, WildHorse-3</v>
          </cell>
          <cell r="C5715" t="str">
            <v>403E</v>
          </cell>
          <cell r="E5715">
            <v>43190</v>
          </cell>
          <cell r="F5715">
            <v>6823.61</v>
          </cell>
          <cell r="G5715">
            <v>0.05</v>
          </cell>
          <cell r="H5715">
            <v>28.43</v>
          </cell>
          <cell r="I5715">
            <v>6823.61</v>
          </cell>
          <cell r="J5715">
            <v>0.05</v>
          </cell>
          <cell r="K5715">
            <v>28.431708333333333</v>
          </cell>
          <cell r="L5715">
            <v>0</v>
          </cell>
        </row>
        <row r="5716">
          <cell r="A5716" t="str">
            <v>E3911 GEN Off Furn &amp; Eq, WildHorse</v>
          </cell>
          <cell r="B5716" t="str">
            <v>E3911 GEN Off Furn &amp; Eq, WildHorse-4</v>
          </cell>
          <cell r="C5716" t="str">
            <v>403E</v>
          </cell>
          <cell r="E5716">
            <v>43220</v>
          </cell>
          <cell r="F5716">
            <v>6823.61</v>
          </cell>
          <cell r="G5716">
            <v>0.05</v>
          </cell>
          <cell r="H5716">
            <v>28.43</v>
          </cell>
          <cell r="I5716">
            <v>6823.61</v>
          </cell>
          <cell r="J5716">
            <v>0.05</v>
          </cell>
          <cell r="K5716">
            <v>28.431708333333333</v>
          </cell>
          <cell r="L5716">
            <v>0</v>
          </cell>
        </row>
        <row r="5717">
          <cell r="A5717" t="str">
            <v>E3911 GEN Off Furn &amp; Eq, WildHorse</v>
          </cell>
          <cell r="B5717" t="str">
            <v>E3911 GEN Off Furn &amp; Eq, WildHorse-5</v>
          </cell>
          <cell r="C5717" t="str">
            <v>403E</v>
          </cell>
          <cell r="E5717">
            <v>43251</v>
          </cell>
          <cell r="F5717">
            <v>6823.61</v>
          </cell>
          <cell r="G5717">
            <v>0.05</v>
          </cell>
          <cell r="H5717">
            <v>28.43</v>
          </cell>
          <cell r="I5717">
            <v>6823.61</v>
          </cell>
          <cell r="J5717">
            <v>0.05</v>
          </cell>
          <cell r="K5717">
            <v>28.431708333333333</v>
          </cell>
          <cell r="L5717">
            <v>0</v>
          </cell>
        </row>
        <row r="5718">
          <cell r="A5718" t="str">
            <v>E3911 GEN Off Furn &amp; Eq, WildHorse</v>
          </cell>
          <cell r="B5718" t="str">
            <v>E3911 GEN Off Furn &amp; Eq, WildHorse-6</v>
          </cell>
          <cell r="C5718" t="str">
            <v>403E</v>
          </cell>
          <cell r="E5718">
            <v>43281</v>
          </cell>
          <cell r="F5718">
            <v>6823.61</v>
          </cell>
          <cell r="G5718">
            <v>0.05</v>
          </cell>
          <cell r="H5718">
            <v>28.43</v>
          </cell>
          <cell r="I5718">
            <v>6823.61</v>
          </cell>
          <cell r="J5718">
            <v>0.05</v>
          </cell>
          <cell r="K5718">
            <v>28.431708333333333</v>
          </cell>
          <cell r="L5718">
            <v>0</v>
          </cell>
        </row>
        <row r="5719">
          <cell r="A5719" t="str">
            <v>E3911 GEN Off Furn &amp; Eq, WildHorse</v>
          </cell>
          <cell r="B5719" t="str">
            <v>E3911 GEN Off Furn &amp; Eq, WildHorse-7</v>
          </cell>
          <cell r="C5719" t="str">
            <v>403E</v>
          </cell>
          <cell r="E5719">
            <v>43312</v>
          </cell>
          <cell r="F5719">
            <v>6823.61</v>
          </cell>
          <cell r="G5719">
            <v>0.05</v>
          </cell>
          <cell r="H5719">
            <v>28.43</v>
          </cell>
          <cell r="I5719">
            <v>6823.61</v>
          </cell>
          <cell r="J5719">
            <v>0.05</v>
          </cell>
          <cell r="K5719">
            <v>28.431708333333333</v>
          </cell>
          <cell r="L5719">
            <v>0</v>
          </cell>
        </row>
        <row r="5720">
          <cell r="A5720" t="str">
            <v>E3911 GEN Off Furn &amp; Eq, WildHorse</v>
          </cell>
          <cell r="B5720" t="str">
            <v>E3911 GEN Off Furn &amp; Eq, WildHorse-8</v>
          </cell>
          <cell r="C5720" t="str">
            <v>403E</v>
          </cell>
          <cell r="E5720">
            <v>43343</v>
          </cell>
          <cell r="F5720">
            <v>6823.61</v>
          </cell>
          <cell r="G5720">
            <v>0.05</v>
          </cell>
          <cell r="H5720">
            <v>28.43</v>
          </cell>
          <cell r="I5720">
            <v>6823.61</v>
          </cell>
          <cell r="J5720">
            <v>0.05</v>
          </cell>
          <cell r="K5720">
            <v>28.431708333333333</v>
          </cell>
          <cell r="L5720">
            <v>0</v>
          </cell>
        </row>
        <row r="5721">
          <cell r="A5721" t="str">
            <v>E3911 GEN Off Furn &amp; Eq, WildHorse</v>
          </cell>
          <cell r="B5721" t="str">
            <v>E3911 GEN Off Furn &amp; Eq, WildHorse-9</v>
          </cell>
          <cell r="C5721" t="str">
            <v>403E</v>
          </cell>
          <cell r="E5721">
            <v>43373</v>
          </cell>
          <cell r="F5721">
            <v>6823.61</v>
          </cell>
          <cell r="G5721">
            <v>0.05</v>
          </cell>
          <cell r="H5721">
            <v>28.43</v>
          </cell>
          <cell r="I5721">
            <v>6823.61</v>
          </cell>
          <cell r="J5721">
            <v>0.05</v>
          </cell>
          <cell r="K5721">
            <v>28.431708333333333</v>
          </cell>
          <cell r="L5721">
            <v>0</v>
          </cell>
        </row>
        <row r="5722">
          <cell r="A5722" t="str">
            <v>E3911 GEN Off Furn &amp; Eq, WildHorse</v>
          </cell>
          <cell r="B5722" t="str">
            <v>E3911 GEN Off Furn &amp; Eq, WildHorse-10</v>
          </cell>
          <cell r="C5722" t="str">
            <v>403E</v>
          </cell>
          <cell r="E5722">
            <v>43404</v>
          </cell>
          <cell r="F5722">
            <v>6823.61</v>
          </cell>
          <cell r="G5722">
            <v>0.05</v>
          </cell>
          <cell r="H5722">
            <v>28.43</v>
          </cell>
          <cell r="I5722">
            <v>6823.61</v>
          </cell>
          <cell r="J5722">
            <v>0.05</v>
          </cell>
          <cell r="K5722">
            <v>28.431708333333333</v>
          </cell>
          <cell r="L5722">
            <v>0</v>
          </cell>
        </row>
        <row r="5723">
          <cell r="A5723" t="str">
            <v>E3911 GEN Off Furn &amp; Eq, WildHorse</v>
          </cell>
          <cell r="B5723" t="str">
            <v>E3911 GEN Off Furn &amp; Eq, WildHorse-11</v>
          </cell>
          <cell r="C5723" t="str">
            <v>403E</v>
          </cell>
          <cell r="E5723">
            <v>43434</v>
          </cell>
          <cell r="F5723">
            <v>6823.61</v>
          </cell>
          <cell r="G5723">
            <v>0.05</v>
          </cell>
          <cell r="H5723">
            <v>28.43</v>
          </cell>
          <cell r="I5723">
            <v>6823.61</v>
          </cell>
          <cell r="J5723">
            <v>0.05</v>
          </cell>
          <cell r="K5723">
            <v>28.431708333333333</v>
          </cell>
          <cell r="L5723">
            <v>0</v>
          </cell>
        </row>
        <row r="5724">
          <cell r="A5724" t="str">
            <v>E3911 GEN Off Furn &amp; Eq, WildHorse</v>
          </cell>
          <cell r="B5724" t="str">
            <v>E3911 GEN Off Furn &amp; Eq, WildHorse-12</v>
          </cell>
          <cell r="C5724" t="str">
            <v>403E</v>
          </cell>
          <cell r="E5724">
            <v>43465</v>
          </cell>
          <cell r="F5724">
            <v>6823.61</v>
          </cell>
          <cell r="G5724">
            <v>0.05</v>
          </cell>
          <cell r="H5724">
            <v>28.43</v>
          </cell>
          <cell r="I5724">
            <v>6823.61</v>
          </cell>
          <cell r="J5724">
            <v>0.05</v>
          </cell>
          <cell r="K5724">
            <v>28.431708333333333</v>
          </cell>
          <cell r="L5724">
            <v>0</v>
          </cell>
        </row>
        <row r="5725">
          <cell r="A5725" t="str">
            <v>E3911 GEN Off Furn &amp; Eq, WildHorse Total</v>
          </cell>
          <cell r="C5725" t="str">
            <v>EGEN</v>
          </cell>
          <cell r="E5725" t="str">
            <v>Total</v>
          </cell>
          <cell r="F5725"/>
          <cell r="G5725"/>
          <cell r="H5725">
            <v>341.16</v>
          </cell>
          <cell r="I5725"/>
          <cell r="J5725">
            <v>0</v>
          </cell>
          <cell r="K5725">
            <v>341.18050000000011</v>
          </cell>
          <cell r="L5725">
            <v>0.02</v>
          </cell>
        </row>
        <row r="5726">
          <cell r="A5726" t="str">
            <v>E3911 GEN Off Furn &amp; Eq,Sumas</v>
          </cell>
          <cell r="B5726" t="str">
            <v>E3911 GEN Off Furn &amp; Eq,Sumas-1</v>
          </cell>
          <cell r="C5726" t="str">
            <v>403E</v>
          </cell>
          <cell r="E5726">
            <v>43131</v>
          </cell>
          <cell r="F5726">
            <v>0</v>
          </cell>
          <cell r="G5726">
            <v>0.05</v>
          </cell>
          <cell r="H5726">
            <v>0</v>
          </cell>
          <cell r="I5726">
            <v>105000</v>
          </cell>
          <cell r="J5726">
            <v>0.05</v>
          </cell>
          <cell r="K5726">
            <v>437.5</v>
          </cell>
          <cell r="L5726">
            <v>437.5</v>
          </cell>
        </row>
        <row r="5727">
          <cell r="A5727" t="str">
            <v>E3911 GEN Off Furn &amp; Eq,Sumas</v>
          </cell>
          <cell r="B5727" t="str">
            <v>E3911 GEN Off Furn &amp; Eq,Sumas-2</v>
          </cell>
          <cell r="C5727" t="str">
            <v>403E</v>
          </cell>
          <cell r="E5727">
            <v>43159</v>
          </cell>
          <cell r="F5727">
            <v>0</v>
          </cell>
          <cell r="G5727">
            <v>0.05</v>
          </cell>
          <cell r="H5727">
            <v>0</v>
          </cell>
          <cell r="I5727">
            <v>105000</v>
          </cell>
          <cell r="J5727">
            <v>0.05</v>
          </cell>
          <cell r="K5727">
            <v>437.5</v>
          </cell>
          <cell r="L5727">
            <v>437.5</v>
          </cell>
        </row>
        <row r="5728">
          <cell r="A5728" t="str">
            <v>E3911 GEN Off Furn &amp; Eq,Sumas</v>
          </cell>
          <cell r="B5728" t="str">
            <v>E3911 GEN Off Furn &amp; Eq,Sumas-3</v>
          </cell>
          <cell r="C5728" t="str">
            <v>403E</v>
          </cell>
          <cell r="E5728">
            <v>43190</v>
          </cell>
          <cell r="F5728">
            <v>0</v>
          </cell>
          <cell r="G5728">
            <v>0.05</v>
          </cell>
          <cell r="H5728">
            <v>0</v>
          </cell>
          <cell r="I5728">
            <v>105000</v>
          </cell>
          <cell r="J5728">
            <v>0.05</v>
          </cell>
          <cell r="K5728">
            <v>437.5</v>
          </cell>
          <cell r="L5728">
            <v>437.5</v>
          </cell>
        </row>
        <row r="5729">
          <cell r="A5729" t="str">
            <v>E3911 GEN Off Furn &amp; Eq,Sumas</v>
          </cell>
          <cell r="B5729" t="str">
            <v>E3911 GEN Off Furn &amp; Eq,Sumas-4</v>
          </cell>
          <cell r="C5729" t="str">
            <v>403E</v>
          </cell>
          <cell r="E5729">
            <v>43220</v>
          </cell>
          <cell r="F5729">
            <v>0</v>
          </cell>
          <cell r="G5729">
            <v>0.05</v>
          </cell>
          <cell r="H5729">
            <v>0</v>
          </cell>
          <cell r="I5729">
            <v>105000</v>
          </cell>
          <cell r="J5729">
            <v>0.05</v>
          </cell>
          <cell r="K5729">
            <v>437.5</v>
          </cell>
          <cell r="L5729">
            <v>437.5</v>
          </cell>
        </row>
        <row r="5730">
          <cell r="A5730" t="str">
            <v>E3911 GEN Off Furn &amp; Eq,Sumas</v>
          </cell>
          <cell r="B5730" t="str">
            <v>E3911 GEN Off Furn &amp; Eq,Sumas-5</v>
          </cell>
          <cell r="C5730" t="str">
            <v>403E</v>
          </cell>
          <cell r="E5730">
            <v>43251</v>
          </cell>
          <cell r="F5730">
            <v>0</v>
          </cell>
          <cell r="G5730">
            <v>0.05</v>
          </cell>
          <cell r="H5730">
            <v>0</v>
          </cell>
          <cell r="I5730">
            <v>105000</v>
          </cell>
          <cell r="J5730">
            <v>0.05</v>
          </cell>
          <cell r="K5730">
            <v>437.5</v>
          </cell>
          <cell r="L5730">
            <v>437.5</v>
          </cell>
        </row>
        <row r="5731">
          <cell r="A5731" t="str">
            <v>E3911 GEN Off Furn &amp; Eq,Sumas</v>
          </cell>
          <cell r="B5731" t="str">
            <v>E3911 GEN Off Furn &amp; Eq,Sumas-6</v>
          </cell>
          <cell r="C5731" t="str">
            <v>403E</v>
          </cell>
          <cell r="E5731">
            <v>43281</v>
          </cell>
          <cell r="F5731">
            <v>0</v>
          </cell>
          <cell r="G5731">
            <v>0.05</v>
          </cell>
          <cell r="H5731">
            <v>0</v>
          </cell>
          <cell r="I5731">
            <v>105000</v>
          </cell>
          <cell r="J5731">
            <v>0.05</v>
          </cell>
          <cell r="K5731">
            <v>437.5</v>
          </cell>
          <cell r="L5731">
            <v>437.5</v>
          </cell>
        </row>
        <row r="5732">
          <cell r="A5732" t="str">
            <v>E3911 GEN Off Furn &amp; Eq,Sumas</v>
          </cell>
          <cell r="B5732" t="str">
            <v>E3911 GEN Off Furn &amp; Eq,Sumas-7</v>
          </cell>
          <cell r="C5732" t="str">
            <v>403E</v>
          </cell>
          <cell r="E5732">
            <v>43312</v>
          </cell>
          <cell r="F5732">
            <v>105000</v>
          </cell>
          <cell r="G5732">
            <v>0.05</v>
          </cell>
          <cell r="H5732">
            <v>437.5</v>
          </cell>
          <cell r="I5732">
            <v>105000</v>
          </cell>
          <cell r="J5732">
            <v>0.05</v>
          </cell>
          <cell r="K5732">
            <v>437.5</v>
          </cell>
          <cell r="L5732">
            <v>0</v>
          </cell>
        </row>
        <row r="5733">
          <cell r="A5733" t="str">
            <v>E3911 GEN Off Furn &amp; Eq,Sumas</v>
          </cell>
          <cell r="B5733" t="str">
            <v>E3911 GEN Off Furn &amp; Eq,Sumas-8</v>
          </cell>
          <cell r="C5733" t="str">
            <v>403E</v>
          </cell>
          <cell r="E5733">
            <v>43343</v>
          </cell>
          <cell r="F5733">
            <v>105000</v>
          </cell>
          <cell r="G5733">
            <v>0.05</v>
          </cell>
          <cell r="H5733">
            <v>437.5</v>
          </cell>
          <cell r="I5733">
            <v>105000</v>
          </cell>
          <cell r="J5733">
            <v>0.05</v>
          </cell>
          <cell r="K5733">
            <v>437.5</v>
          </cell>
          <cell r="L5733">
            <v>0</v>
          </cell>
        </row>
        <row r="5734">
          <cell r="A5734" t="str">
            <v>E3911 GEN Off Furn &amp; Eq,Sumas</v>
          </cell>
          <cell r="B5734" t="str">
            <v>E3911 GEN Off Furn &amp; Eq,Sumas-9</v>
          </cell>
          <cell r="C5734" t="str">
            <v>403E</v>
          </cell>
          <cell r="E5734">
            <v>43373</v>
          </cell>
          <cell r="F5734">
            <v>105000</v>
          </cell>
          <cell r="G5734">
            <v>0.05</v>
          </cell>
          <cell r="H5734">
            <v>437.5</v>
          </cell>
          <cell r="I5734">
            <v>105000</v>
          </cell>
          <cell r="J5734">
            <v>0.05</v>
          </cell>
          <cell r="K5734">
            <v>437.5</v>
          </cell>
          <cell r="L5734">
            <v>0</v>
          </cell>
        </row>
        <row r="5735">
          <cell r="A5735" t="str">
            <v>E3911 GEN Off Furn &amp; Eq,Sumas</v>
          </cell>
          <cell r="B5735" t="str">
            <v>E3911 GEN Off Furn &amp; Eq,Sumas-10</v>
          </cell>
          <cell r="C5735" t="str">
            <v>403E</v>
          </cell>
          <cell r="E5735">
            <v>43404</v>
          </cell>
          <cell r="F5735">
            <v>105000</v>
          </cell>
          <cell r="G5735">
            <v>0.05</v>
          </cell>
          <cell r="H5735">
            <v>437.5</v>
          </cell>
          <cell r="I5735">
            <v>105000</v>
          </cell>
          <cell r="J5735">
            <v>0.05</v>
          </cell>
          <cell r="K5735">
            <v>437.5</v>
          </cell>
          <cell r="L5735">
            <v>0</v>
          </cell>
        </row>
        <row r="5736">
          <cell r="A5736" t="str">
            <v>E3911 GEN Off Furn &amp; Eq,Sumas</v>
          </cell>
          <cell r="B5736" t="str">
            <v>E3911 GEN Off Furn &amp; Eq,Sumas-11</v>
          </cell>
          <cell r="C5736" t="str">
            <v>403E</v>
          </cell>
          <cell r="E5736">
            <v>43434</v>
          </cell>
          <cell r="F5736">
            <v>105000</v>
          </cell>
          <cell r="G5736">
            <v>0.05</v>
          </cell>
          <cell r="H5736">
            <v>437.5</v>
          </cell>
          <cell r="I5736">
            <v>105000</v>
          </cell>
          <cell r="J5736">
            <v>0.05</v>
          </cell>
          <cell r="K5736">
            <v>437.5</v>
          </cell>
          <cell r="L5736">
            <v>0</v>
          </cell>
        </row>
        <row r="5737">
          <cell r="A5737" t="str">
            <v>E3911 GEN Off Furn &amp; Eq,Sumas</v>
          </cell>
          <cell r="B5737" t="str">
            <v>E3911 GEN Off Furn &amp; Eq,Sumas-12</v>
          </cell>
          <cell r="C5737" t="str">
            <v>403E</v>
          </cell>
          <cell r="E5737">
            <v>43465</v>
          </cell>
          <cell r="F5737">
            <v>105000</v>
          </cell>
          <cell r="G5737">
            <v>0.05</v>
          </cell>
          <cell r="H5737">
            <v>437.5</v>
          </cell>
          <cell r="I5737">
            <v>105000</v>
          </cell>
          <cell r="J5737">
            <v>0.05</v>
          </cell>
          <cell r="K5737">
            <v>437.5</v>
          </cell>
          <cell r="L5737">
            <v>0</v>
          </cell>
        </row>
        <row r="5738">
          <cell r="A5738" t="str">
            <v>E3911 GEN Off Furn &amp; Eq,Sumas Total</v>
          </cell>
          <cell r="C5738" t="str">
            <v>EGEN</v>
          </cell>
          <cell r="E5738" t="str">
            <v>Total</v>
          </cell>
          <cell r="F5738"/>
          <cell r="G5738"/>
          <cell r="H5738">
            <v>2625</v>
          </cell>
          <cell r="I5738"/>
          <cell r="J5738">
            <v>0</v>
          </cell>
          <cell r="K5738">
            <v>5250</v>
          </cell>
          <cell r="L5738">
            <v>2625</v>
          </cell>
        </row>
        <row r="5739">
          <cell r="A5739" t="str">
            <v>E3911 GEN Office F&amp;E, GLD OP old</v>
          </cell>
          <cell r="B5739" t="str">
            <v>E3911 GEN Office F&amp;E, GLD OP old-1</v>
          </cell>
          <cell r="C5739" t="str">
            <v>403E</v>
          </cell>
          <cell r="E5739">
            <v>43131</v>
          </cell>
          <cell r="F5739">
            <v>13671.89</v>
          </cell>
          <cell r="G5739" t="str">
            <v>End of Life</v>
          </cell>
          <cell r="H5739">
            <v>227.86</v>
          </cell>
          <cell r="I5739"/>
          <cell r="J5739" t="str">
            <v>End of Life</v>
          </cell>
          <cell r="K5739">
            <v>0</v>
          </cell>
          <cell r="L5739">
            <v>-227.86</v>
          </cell>
        </row>
        <row r="5740">
          <cell r="A5740" t="str">
            <v>E3911 GEN Office F&amp;E, GLD OP old</v>
          </cell>
          <cell r="B5740" t="str">
            <v>E3911 GEN Office F&amp;E, GLD OP old-2</v>
          </cell>
          <cell r="C5740" t="str">
            <v>403E</v>
          </cell>
          <cell r="E5740">
            <v>43159</v>
          </cell>
          <cell r="F5740">
            <v>13444.03</v>
          </cell>
          <cell r="G5740" t="str">
            <v>End of Life</v>
          </cell>
          <cell r="H5740">
            <v>227.86</v>
          </cell>
          <cell r="I5740"/>
          <cell r="J5740" t="str">
            <v>End of Life</v>
          </cell>
          <cell r="K5740">
            <v>0</v>
          </cell>
          <cell r="L5740">
            <v>-227.86</v>
          </cell>
        </row>
        <row r="5741">
          <cell r="A5741" t="str">
            <v>E3911 GEN Office F&amp;E, GLD OP old</v>
          </cell>
          <cell r="B5741" t="str">
            <v>E3911 GEN Office F&amp;E, GLD OP old-3</v>
          </cell>
          <cell r="C5741" t="str">
            <v>403E</v>
          </cell>
          <cell r="E5741">
            <v>43190</v>
          </cell>
          <cell r="F5741">
            <v>13216.17</v>
          </cell>
          <cell r="G5741" t="str">
            <v>End of Life</v>
          </cell>
          <cell r="H5741">
            <v>227.87</v>
          </cell>
          <cell r="I5741"/>
          <cell r="J5741" t="str">
            <v>End of Life</v>
          </cell>
          <cell r="K5741">
            <v>0</v>
          </cell>
          <cell r="L5741">
            <v>-227.87</v>
          </cell>
        </row>
        <row r="5742">
          <cell r="A5742" t="str">
            <v>E3911 GEN Office F&amp;E, GLD OP old</v>
          </cell>
          <cell r="B5742" t="str">
            <v>E3911 GEN Office F&amp;E, GLD OP old-4</v>
          </cell>
          <cell r="C5742" t="str">
            <v>403E</v>
          </cell>
          <cell r="E5742">
            <v>43220</v>
          </cell>
          <cell r="F5742">
            <v>12988.3</v>
          </cell>
          <cell r="G5742" t="str">
            <v>End of Life</v>
          </cell>
          <cell r="H5742">
            <v>227.86</v>
          </cell>
          <cell r="I5742"/>
          <cell r="J5742" t="str">
            <v>End of Life</v>
          </cell>
          <cell r="K5742">
            <v>0</v>
          </cell>
          <cell r="L5742">
            <v>-227.86</v>
          </cell>
        </row>
        <row r="5743">
          <cell r="A5743" t="str">
            <v>E3911 GEN Office F&amp;E, GLD OP old</v>
          </cell>
          <cell r="B5743" t="str">
            <v>E3911 GEN Office F&amp;E, GLD OP old-5</v>
          </cell>
          <cell r="C5743" t="str">
            <v>403E</v>
          </cell>
          <cell r="E5743">
            <v>43251</v>
          </cell>
          <cell r="F5743">
            <v>12760.44</v>
          </cell>
          <cell r="G5743" t="str">
            <v>End of Life</v>
          </cell>
          <cell r="H5743">
            <v>227.87</v>
          </cell>
          <cell r="I5743"/>
          <cell r="J5743" t="str">
            <v>End of Life</v>
          </cell>
          <cell r="K5743">
            <v>0</v>
          </cell>
          <cell r="L5743">
            <v>-227.87</v>
          </cell>
        </row>
        <row r="5744">
          <cell r="A5744" t="str">
            <v>E3911 GEN Office F&amp;E, GLD OP old</v>
          </cell>
          <cell r="B5744" t="str">
            <v>E3911 GEN Office F&amp;E, GLD OP old-6</v>
          </cell>
          <cell r="C5744" t="str">
            <v>403E</v>
          </cell>
          <cell r="E5744">
            <v>43281</v>
          </cell>
          <cell r="F5744">
            <v>12532.57</v>
          </cell>
          <cell r="G5744" t="str">
            <v>End of Life</v>
          </cell>
          <cell r="H5744">
            <v>227.86</v>
          </cell>
          <cell r="I5744"/>
          <cell r="J5744" t="str">
            <v>End of Life</v>
          </cell>
          <cell r="K5744">
            <v>0</v>
          </cell>
          <cell r="L5744">
            <v>-227.86</v>
          </cell>
        </row>
        <row r="5745">
          <cell r="A5745" t="str">
            <v>E3911 GEN Office F&amp;E, GLD OP old</v>
          </cell>
          <cell r="B5745" t="str">
            <v>E3911 GEN Office F&amp;E, GLD OP old-7</v>
          </cell>
          <cell r="C5745" t="str">
            <v>403E</v>
          </cell>
          <cell r="E5745">
            <v>43312</v>
          </cell>
          <cell r="F5745">
            <v>0</v>
          </cell>
          <cell r="G5745" t="str">
            <v>End of Life</v>
          </cell>
          <cell r="H5745">
            <v>0</v>
          </cell>
          <cell r="I5745"/>
          <cell r="J5745" t="str">
            <v>End of Life</v>
          </cell>
          <cell r="K5745">
            <v>0</v>
          </cell>
          <cell r="L5745">
            <v>0</v>
          </cell>
        </row>
        <row r="5746">
          <cell r="A5746" t="str">
            <v>E3911 GEN Office F&amp;E, GLD OP old</v>
          </cell>
          <cell r="B5746" t="str">
            <v>E3911 GEN Office F&amp;E, GLD OP old-8</v>
          </cell>
          <cell r="C5746" t="str">
            <v>403E</v>
          </cell>
          <cell r="E5746">
            <v>43343</v>
          </cell>
          <cell r="F5746">
            <v>0</v>
          </cell>
          <cell r="G5746" t="str">
            <v>End of Life</v>
          </cell>
          <cell r="H5746">
            <v>0</v>
          </cell>
          <cell r="I5746"/>
          <cell r="J5746" t="str">
            <v>End of Life</v>
          </cell>
          <cell r="K5746">
            <v>0</v>
          </cell>
          <cell r="L5746">
            <v>0</v>
          </cell>
        </row>
        <row r="5747">
          <cell r="A5747" t="str">
            <v>E3911 GEN Office F&amp;E, GLD OP old</v>
          </cell>
          <cell r="B5747" t="str">
            <v>E3911 GEN Office F&amp;E, GLD OP old-9</v>
          </cell>
          <cell r="C5747" t="str">
            <v>403E</v>
          </cell>
          <cell r="E5747">
            <v>43373</v>
          </cell>
          <cell r="F5747">
            <v>0</v>
          </cell>
          <cell r="G5747" t="str">
            <v>End of Life</v>
          </cell>
          <cell r="H5747">
            <v>0</v>
          </cell>
          <cell r="I5747"/>
          <cell r="J5747" t="str">
            <v>End of Life</v>
          </cell>
          <cell r="K5747">
            <v>0</v>
          </cell>
          <cell r="L5747">
            <v>0</v>
          </cell>
        </row>
        <row r="5748">
          <cell r="A5748" t="str">
            <v>E3911 GEN Office F&amp;E, GLD OP old</v>
          </cell>
          <cell r="B5748" t="str">
            <v>E3911 GEN Office F&amp;E, GLD OP old-10</v>
          </cell>
          <cell r="C5748" t="str">
            <v>403E</v>
          </cell>
          <cell r="E5748">
            <v>43404</v>
          </cell>
          <cell r="F5748">
            <v>0</v>
          </cell>
          <cell r="G5748" t="str">
            <v>End of Life</v>
          </cell>
          <cell r="H5748">
            <v>0</v>
          </cell>
          <cell r="I5748"/>
          <cell r="J5748" t="str">
            <v>End of Life</v>
          </cell>
          <cell r="K5748">
            <v>0</v>
          </cell>
          <cell r="L5748">
            <v>0</v>
          </cell>
        </row>
        <row r="5749">
          <cell r="A5749" t="str">
            <v>E3911 GEN Office F&amp;E, GLD OP old</v>
          </cell>
          <cell r="B5749" t="str">
            <v>E3911 GEN Office F&amp;E, GLD OP old-11</v>
          </cell>
          <cell r="C5749" t="str">
            <v>403E</v>
          </cell>
          <cell r="E5749">
            <v>43434</v>
          </cell>
          <cell r="F5749">
            <v>0</v>
          </cell>
          <cell r="G5749" t="str">
            <v>End of Life</v>
          </cell>
          <cell r="H5749">
            <v>0</v>
          </cell>
          <cell r="I5749"/>
          <cell r="J5749" t="str">
            <v>End of Life</v>
          </cell>
          <cell r="K5749">
            <v>0</v>
          </cell>
          <cell r="L5749">
            <v>0</v>
          </cell>
        </row>
        <row r="5750">
          <cell r="A5750" t="str">
            <v>E3911 GEN Office F&amp;E, GLD OP old</v>
          </cell>
          <cell r="B5750" t="str">
            <v>E3911 GEN Office F&amp;E, GLD OP old-12</v>
          </cell>
          <cell r="C5750" t="str">
            <v>403E</v>
          </cell>
          <cell r="E5750">
            <v>43465</v>
          </cell>
          <cell r="F5750">
            <v>0</v>
          </cell>
          <cell r="G5750" t="str">
            <v>End of Life</v>
          </cell>
          <cell r="H5750">
            <v>0</v>
          </cell>
          <cell r="I5750"/>
          <cell r="J5750" t="str">
            <v>End of Life</v>
          </cell>
          <cell r="K5750">
            <v>0</v>
          </cell>
          <cell r="L5750">
            <v>0</v>
          </cell>
        </row>
        <row r="5751">
          <cell r="A5751" t="str">
            <v>E3911 GEN Office F&amp;E, GLD OP old Total</v>
          </cell>
          <cell r="B5751"/>
          <cell r="C5751" t="str">
            <v>EGEN</v>
          </cell>
          <cell r="E5751" t="str">
            <v>Total</v>
          </cell>
          <cell r="F5751"/>
          <cell r="G5751"/>
          <cell r="H5751">
            <v>1367.1800000000003</v>
          </cell>
          <cell r="I5751"/>
          <cell r="J5751">
            <v>0</v>
          </cell>
          <cell r="K5751">
            <v>0</v>
          </cell>
          <cell r="L5751">
            <v>-1367.18</v>
          </cell>
        </row>
        <row r="5752">
          <cell r="A5752" t="str">
            <v>E3911 GEN Office F&amp;E, LBK #3</v>
          </cell>
          <cell r="B5752" t="str">
            <v>E3911 GEN Office F&amp;E, LBK #3-1</v>
          </cell>
          <cell r="C5752" t="str">
            <v>403E</v>
          </cell>
          <cell r="E5752">
            <v>43131</v>
          </cell>
          <cell r="F5752">
            <v>45505.08</v>
          </cell>
          <cell r="G5752">
            <v>0.05</v>
          </cell>
          <cell r="H5752">
            <v>189.6</v>
          </cell>
          <cell r="I5752">
            <v>45505.08</v>
          </cell>
          <cell r="J5752">
            <v>0.05</v>
          </cell>
          <cell r="K5752">
            <v>189.60450000000003</v>
          </cell>
          <cell r="L5752">
            <v>0</v>
          </cell>
        </row>
        <row r="5753">
          <cell r="A5753" t="str">
            <v>E3911 GEN Office F&amp;E, LBK #3</v>
          </cell>
          <cell r="B5753" t="str">
            <v>E3911 GEN Office F&amp;E, LBK #3-2</v>
          </cell>
          <cell r="C5753" t="str">
            <v>403E</v>
          </cell>
          <cell r="E5753">
            <v>43159</v>
          </cell>
          <cell r="F5753">
            <v>45505.08</v>
          </cell>
          <cell r="G5753">
            <v>0.05</v>
          </cell>
          <cell r="H5753">
            <v>189.6</v>
          </cell>
          <cell r="I5753">
            <v>45505.08</v>
          </cell>
          <cell r="J5753">
            <v>0.05</v>
          </cell>
          <cell r="K5753">
            <v>189.60450000000003</v>
          </cell>
          <cell r="L5753">
            <v>0</v>
          </cell>
        </row>
        <row r="5754">
          <cell r="A5754" t="str">
            <v>E3911 GEN Office F&amp;E, LBK #3</v>
          </cell>
          <cell r="B5754" t="str">
            <v>E3911 GEN Office F&amp;E, LBK #3-3</v>
          </cell>
          <cell r="C5754" t="str">
            <v>403E</v>
          </cell>
          <cell r="E5754">
            <v>43190</v>
          </cell>
          <cell r="F5754">
            <v>45505.08</v>
          </cell>
          <cell r="G5754">
            <v>0.05</v>
          </cell>
          <cell r="H5754">
            <v>189.6</v>
          </cell>
          <cell r="I5754">
            <v>45505.08</v>
          </cell>
          <cell r="J5754">
            <v>0.05</v>
          </cell>
          <cell r="K5754">
            <v>189.60450000000003</v>
          </cell>
          <cell r="L5754">
            <v>0</v>
          </cell>
        </row>
        <row r="5755">
          <cell r="A5755" t="str">
            <v>E3911 GEN Office F&amp;E, LBK #3</v>
          </cell>
          <cell r="B5755" t="str">
            <v>E3911 GEN Office F&amp;E, LBK #3-4</v>
          </cell>
          <cell r="C5755" t="str">
            <v>403E</v>
          </cell>
          <cell r="E5755">
            <v>43220</v>
          </cell>
          <cell r="F5755">
            <v>45505.08</v>
          </cell>
          <cell r="G5755">
            <v>0.05</v>
          </cell>
          <cell r="H5755">
            <v>189.6</v>
          </cell>
          <cell r="I5755">
            <v>45505.08</v>
          </cell>
          <cell r="J5755">
            <v>0.05</v>
          </cell>
          <cell r="K5755">
            <v>189.60450000000003</v>
          </cell>
          <cell r="L5755">
            <v>0</v>
          </cell>
        </row>
        <row r="5756">
          <cell r="A5756" t="str">
            <v>E3911 GEN Office F&amp;E, LBK #3</v>
          </cell>
          <cell r="B5756" t="str">
            <v>E3911 GEN Office F&amp;E, LBK #3-5</v>
          </cell>
          <cell r="C5756" t="str">
            <v>403E</v>
          </cell>
          <cell r="E5756">
            <v>43251</v>
          </cell>
          <cell r="F5756">
            <v>45505.08</v>
          </cell>
          <cell r="G5756">
            <v>0.05</v>
          </cell>
          <cell r="H5756">
            <v>189.6</v>
          </cell>
          <cell r="I5756">
            <v>45505.08</v>
          </cell>
          <cell r="J5756">
            <v>0.05</v>
          </cell>
          <cell r="K5756">
            <v>189.60450000000003</v>
          </cell>
          <cell r="L5756">
            <v>0</v>
          </cell>
        </row>
        <row r="5757">
          <cell r="A5757" t="str">
            <v>E3911 GEN Office F&amp;E, LBK #3</v>
          </cell>
          <cell r="B5757" t="str">
            <v>E3911 GEN Office F&amp;E, LBK #3-6</v>
          </cell>
          <cell r="C5757" t="str">
            <v>403E</v>
          </cell>
          <cell r="E5757">
            <v>43281</v>
          </cell>
          <cell r="F5757">
            <v>45505.08</v>
          </cell>
          <cell r="G5757">
            <v>0.05</v>
          </cell>
          <cell r="H5757">
            <v>189.6</v>
          </cell>
          <cell r="I5757">
            <v>45505.08</v>
          </cell>
          <cell r="J5757">
            <v>0.05</v>
          </cell>
          <cell r="K5757">
            <v>189.60450000000003</v>
          </cell>
          <cell r="L5757">
            <v>0</v>
          </cell>
        </row>
        <row r="5758">
          <cell r="A5758" t="str">
            <v>E3911 GEN Office F&amp;E, LBK #3</v>
          </cell>
          <cell r="B5758" t="str">
            <v>E3911 GEN Office F&amp;E, LBK #3-7</v>
          </cell>
          <cell r="C5758" t="str">
            <v>403E</v>
          </cell>
          <cell r="E5758">
            <v>43312</v>
          </cell>
          <cell r="F5758">
            <v>45505.08</v>
          </cell>
          <cell r="G5758">
            <v>0.05</v>
          </cell>
          <cell r="H5758">
            <v>189.6</v>
          </cell>
          <cell r="I5758">
            <v>45505.08</v>
          </cell>
          <cell r="J5758">
            <v>0.05</v>
          </cell>
          <cell r="K5758">
            <v>189.60450000000003</v>
          </cell>
          <cell r="L5758">
            <v>0</v>
          </cell>
        </row>
        <row r="5759">
          <cell r="A5759" t="str">
            <v>E3911 GEN Office F&amp;E, LBK #3</v>
          </cell>
          <cell r="B5759" t="str">
            <v>E3911 GEN Office F&amp;E, LBK #3-8</v>
          </cell>
          <cell r="C5759" t="str">
            <v>403E</v>
          </cell>
          <cell r="E5759">
            <v>43343</v>
          </cell>
          <cell r="F5759">
            <v>45505.08</v>
          </cell>
          <cell r="G5759">
            <v>0.05</v>
          </cell>
          <cell r="H5759">
            <v>189.6</v>
          </cell>
          <cell r="I5759">
            <v>45505.08</v>
          </cell>
          <cell r="J5759">
            <v>0.05</v>
          </cell>
          <cell r="K5759">
            <v>189.60450000000003</v>
          </cell>
          <cell r="L5759">
            <v>0</v>
          </cell>
        </row>
        <row r="5760">
          <cell r="A5760" t="str">
            <v>E3911 GEN Office F&amp;E, LBK #3</v>
          </cell>
          <cell r="B5760" t="str">
            <v>E3911 GEN Office F&amp;E, LBK #3-9</v>
          </cell>
          <cell r="C5760" t="str">
            <v>403E</v>
          </cell>
          <cell r="E5760">
            <v>43373</v>
          </cell>
          <cell r="F5760">
            <v>45505.08</v>
          </cell>
          <cell r="G5760">
            <v>0.05</v>
          </cell>
          <cell r="H5760">
            <v>189.6</v>
          </cell>
          <cell r="I5760">
            <v>45505.08</v>
          </cell>
          <cell r="J5760">
            <v>0.05</v>
          </cell>
          <cell r="K5760">
            <v>189.60450000000003</v>
          </cell>
          <cell r="L5760">
            <v>0</v>
          </cell>
        </row>
        <row r="5761">
          <cell r="A5761" t="str">
            <v>E3911 GEN Office F&amp;E, LBK #3</v>
          </cell>
          <cell r="B5761" t="str">
            <v>E3911 GEN Office F&amp;E, LBK #3-10</v>
          </cell>
          <cell r="C5761" t="str">
            <v>403E</v>
          </cell>
          <cell r="E5761">
            <v>43404</v>
          </cell>
          <cell r="F5761">
            <v>45505.08</v>
          </cell>
          <cell r="G5761">
            <v>0.05</v>
          </cell>
          <cell r="H5761">
            <v>189.6</v>
          </cell>
          <cell r="I5761">
            <v>45505.08</v>
          </cell>
          <cell r="J5761">
            <v>0.05</v>
          </cell>
          <cell r="K5761">
            <v>189.60450000000003</v>
          </cell>
          <cell r="L5761">
            <v>0</v>
          </cell>
        </row>
        <row r="5762">
          <cell r="A5762" t="str">
            <v>E3911 GEN Office F&amp;E, LBK #3</v>
          </cell>
          <cell r="B5762" t="str">
            <v>E3911 GEN Office F&amp;E, LBK #3-11</v>
          </cell>
          <cell r="C5762" t="str">
            <v>403E</v>
          </cell>
          <cell r="E5762">
            <v>43434</v>
          </cell>
          <cell r="F5762">
            <v>45505.08</v>
          </cell>
          <cell r="G5762">
            <v>0.05</v>
          </cell>
          <cell r="H5762">
            <v>189.6</v>
          </cell>
          <cell r="I5762">
            <v>45505.08</v>
          </cell>
          <cell r="J5762">
            <v>0.05</v>
          </cell>
          <cell r="K5762">
            <v>189.60450000000003</v>
          </cell>
          <cell r="L5762">
            <v>0</v>
          </cell>
        </row>
        <row r="5763">
          <cell r="A5763" t="str">
            <v>E3911 GEN Office F&amp;E, LBK #3</v>
          </cell>
          <cell r="B5763" t="str">
            <v>E3911 GEN Office F&amp;E, LBK #3-12</v>
          </cell>
          <cell r="C5763" t="str">
            <v>403E</v>
          </cell>
          <cell r="E5763">
            <v>43465</v>
          </cell>
          <cell r="F5763">
            <v>45505.08</v>
          </cell>
          <cell r="G5763">
            <v>0.05</v>
          </cell>
          <cell r="H5763">
            <v>189.6</v>
          </cell>
          <cell r="I5763">
            <v>45505.08</v>
          </cell>
          <cell r="J5763">
            <v>0.05</v>
          </cell>
          <cell r="K5763">
            <v>189.60450000000003</v>
          </cell>
          <cell r="L5763">
            <v>0</v>
          </cell>
        </row>
        <row r="5764">
          <cell r="A5764" t="str">
            <v>E3911 GEN Office F&amp;E, LBK #3 Total</v>
          </cell>
          <cell r="C5764" t="str">
            <v>EGEN</v>
          </cell>
          <cell r="E5764" t="str">
            <v>Total</v>
          </cell>
          <cell r="F5764"/>
          <cell r="G5764"/>
          <cell r="H5764">
            <v>2275.1999999999994</v>
          </cell>
          <cell r="I5764"/>
          <cell r="J5764">
            <v>0</v>
          </cell>
          <cell r="K5764">
            <v>2275.2539999999999</v>
          </cell>
          <cell r="L5764">
            <v>0.05</v>
          </cell>
        </row>
        <row r="5765">
          <cell r="A5765" t="str">
            <v>E3911 GEN Office F&amp;E, Snoqualmie 1</v>
          </cell>
          <cell r="B5765" t="str">
            <v>E3911 GEN Office F&amp;E, Snoqualmie 1-1</v>
          </cell>
          <cell r="C5765" t="str">
            <v>403E</v>
          </cell>
          <cell r="E5765">
            <v>43131</v>
          </cell>
          <cell r="F5765">
            <v>21742.799999999999</v>
          </cell>
          <cell r="G5765">
            <v>0.05</v>
          </cell>
          <cell r="H5765">
            <v>90.6</v>
          </cell>
          <cell r="I5765">
            <v>211697.27</v>
          </cell>
          <cell r="J5765">
            <v>0.05</v>
          </cell>
          <cell r="K5765">
            <v>882.07195833333333</v>
          </cell>
          <cell r="L5765">
            <v>791.47</v>
          </cell>
        </row>
        <row r="5766">
          <cell r="A5766" t="str">
            <v>E3911 GEN Office F&amp;E, Snoqualmie 1</v>
          </cell>
          <cell r="B5766" t="str">
            <v>E3911 GEN Office F&amp;E, Snoqualmie 1-2</v>
          </cell>
          <cell r="C5766" t="str">
            <v>403E</v>
          </cell>
          <cell r="E5766">
            <v>43159</v>
          </cell>
          <cell r="F5766">
            <v>21742.799999999999</v>
          </cell>
          <cell r="G5766">
            <v>0.05</v>
          </cell>
          <cell r="H5766">
            <v>90.6</v>
          </cell>
          <cell r="I5766">
            <v>211697.27</v>
          </cell>
          <cell r="J5766">
            <v>0.05</v>
          </cell>
          <cell r="K5766">
            <v>882.07195833333333</v>
          </cell>
          <cell r="L5766">
            <v>791.47</v>
          </cell>
        </row>
        <row r="5767">
          <cell r="A5767" t="str">
            <v>E3911 GEN Office F&amp;E, Snoqualmie 1</v>
          </cell>
          <cell r="B5767" t="str">
            <v>E3911 GEN Office F&amp;E, Snoqualmie 1-3</v>
          </cell>
          <cell r="C5767" t="str">
            <v>403E</v>
          </cell>
          <cell r="E5767">
            <v>43190</v>
          </cell>
          <cell r="F5767">
            <v>21742.799999999999</v>
          </cell>
          <cell r="G5767">
            <v>0.05</v>
          </cell>
          <cell r="H5767">
            <v>90.6</v>
          </cell>
          <cell r="I5767">
            <v>211697.27</v>
          </cell>
          <cell r="J5767">
            <v>0.05</v>
          </cell>
          <cell r="K5767">
            <v>882.07195833333333</v>
          </cell>
          <cell r="L5767">
            <v>791.47</v>
          </cell>
        </row>
        <row r="5768">
          <cell r="A5768" t="str">
            <v>E3911 GEN Office F&amp;E, Snoqualmie 1</v>
          </cell>
          <cell r="B5768" t="str">
            <v>E3911 GEN Office F&amp;E, Snoqualmie 1-4</v>
          </cell>
          <cell r="C5768" t="str">
            <v>403E</v>
          </cell>
          <cell r="E5768">
            <v>43220</v>
          </cell>
          <cell r="F5768">
            <v>21742.799999999999</v>
          </cell>
          <cell r="G5768">
            <v>0.05</v>
          </cell>
          <cell r="H5768">
            <v>90.6</v>
          </cell>
          <cell r="I5768">
            <v>211697.27</v>
          </cell>
          <cell r="J5768">
            <v>0.05</v>
          </cell>
          <cell r="K5768">
            <v>882.07195833333333</v>
          </cell>
          <cell r="L5768">
            <v>791.47</v>
          </cell>
        </row>
        <row r="5769">
          <cell r="A5769" t="str">
            <v>E3911 GEN Office F&amp;E, Snoqualmie 1</v>
          </cell>
          <cell r="B5769" t="str">
            <v>E3911 GEN Office F&amp;E, Snoqualmie 1-5</v>
          </cell>
          <cell r="C5769" t="str">
            <v>403E</v>
          </cell>
          <cell r="E5769">
            <v>43251</v>
          </cell>
          <cell r="F5769">
            <v>21742.799999999999</v>
          </cell>
          <cell r="G5769">
            <v>0.05</v>
          </cell>
          <cell r="H5769">
            <v>90.6</v>
          </cell>
          <cell r="I5769">
            <v>211697.27</v>
          </cell>
          <cell r="J5769">
            <v>0.05</v>
          </cell>
          <cell r="K5769">
            <v>882.07195833333333</v>
          </cell>
          <cell r="L5769">
            <v>791.47</v>
          </cell>
        </row>
        <row r="5770">
          <cell r="A5770" t="str">
            <v>E3911 GEN Office F&amp;E, Snoqualmie 1</v>
          </cell>
          <cell r="B5770" t="str">
            <v>E3911 GEN Office F&amp;E, Snoqualmie 1-6</v>
          </cell>
          <cell r="C5770" t="str">
            <v>403E</v>
          </cell>
          <cell r="E5770">
            <v>43281</v>
          </cell>
          <cell r="F5770">
            <v>21742.799999999999</v>
          </cell>
          <cell r="G5770">
            <v>0.05</v>
          </cell>
          <cell r="H5770">
            <v>90.6</v>
          </cell>
          <cell r="I5770">
            <v>211697.27</v>
          </cell>
          <cell r="J5770">
            <v>0.05</v>
          </cell>
          <cell r="K5770">
            <v>882.07195833333333</v>
          </cell>
          <cell r="L5770">
            <v>791.47</v>
          </cell>
        </row>
        <row r="5771">
          <cell r="A5771" t="str">
            <v>E3911 GEN Office F&amp;E, Snoqualmie 1</v>
          </cell>
          <cell r="B5771" t="str">
            <v>E3911 GEN Office F&amp;E, Snoqualmie 1-7</v>
          </cell>
          <cell r="C5771" t="str">
            <v>403E</v>
          </cell>
          <cell r="E5771">
            <v>43312</v>
          </cell>
          <cell r="F5771">
            <v>211697.27</v>
          </cell>
          <cell r="G5771">
            <v>0.05</v>
          </cell>
          <cell r="H5771">
            <v>882.07</v>
          </cell>
          <cell r="I5771">
            <v>211697.27</v>
          </cell>
          <cell r="J5771">
            <v>0.05</v>
          </cell>
          <cell r="K5771">
            <v>882.07195833333333</v>
          </cell>
          <cell r="L5771">
            <v>0</v>
          </cell>
        </row>
        <row r="5772">
          <cell r="A5772" t="str">
            <v>E3911 GEN Office F&amp;E, Snoqualmie 1</v>
          </cell>
          <cell r="B5772" t="str">
            <v>E3911 GEN Office F&amp;E, Snoqualmie 1-8</v>
          </cell>
          <cell r="C5772" t="str">
            <v>403E</v>
          </cell>
          <cell r="E5772">
            <v>43343</v>
          </cell>
          <cell r="F5772">
            <v>211697.27</v>
          </cell>
          <cell r="G5772">
            <v>0.05</v>
          </cell>
          <cell r="H5772">
            <v>882.07</v>
          </cell>
          <cell r="I5772">
            <v>211697.27</v>
          </cell>
          <cell r="J5772">
            <v>0.05</v>
          </cell>
          <cell r="K5772">
            <v>882.07195833333333</v>
          </cell>
          <cell r="L5772">
            <v>0</v>
          </cell>
        </row>
        <row r="5773">
          <cell r="A5773" t="str">
            <v>E3911 GEN Office F&amp;E, Snoqualmie 1</v>
          </cell>
          <cell r="B5773" t="str">
            <v>E3911 GEN Office F&amp;E, Snoqualmie 1-9</v>
          </cell>
          <cell r="C5773" t="str">
            <v>403E</v>
          </cell>
          <cell r="E5773">
            <v>43373</v>
          </cell>
          <cell r="F5773">
            <v>211697.27</v>
          </cell>
          <cell r="G5773">
            <v>0.05</v>
          </cell>
          <cell r="H5773">
            <v>882.07</v>
          </cell>
          <cell r="I5773">
            <v>211697.27</v>
          </cell>
          <cell r="J5773">
            <v>0.05</v>
          </cell>
          <cell r="K5773">
            <v>882.07195833333333</v>
          </cell>
          <cell r="L5773">
            <v>0</v>
          </cell>
        </row>
        <row r="5774">
          <cell r="A5774" t="str">
            <v>E3911 GEN Office F&amp;E, Snoqualmie 1</v>
          </cell>
          <cell r="B5774" t="str">
            <v>E3911 GEN Office F&amp;E, Snoqualmie 1-10</v>
          </cell>
          <cell r="C5774" t="str">
            <v>403E</v>
          </cell>
          <cell r="E5774">
            <v>43404</v>
          </cell>
          <cell r="F5774">
            <v>211697.27</v>
          </cell>
          <cell r="G5774">
            <v>0.05</v>
          </cell>
          <cell r="H5774">
            <v>882.07</v>
          </cell>
          <cell r="I5774">
            <v>211697.27</v>
          </cell>
          <cell r="J5774">
            <v>0.05</v>
          </cell>
          <cell r="K5774">
            <v>882.07195833333333</v>
          </cell>
          <cell r="L5774">
            <v>0</v>
          </cell>
        </row>
        <row r="5775">
          <cell r="A5775" t="str">
            <v>E3911 GEN Office F&amp;E, Snoqualmie 1</v>
          </cell>
          <cell r="B5775" t="str">
            <v>E3911 GEN Office F&amp;E, Snoqualmie 1-11</v>
          </cell>
          <cell r="C5775" t="str">
            <v>403E</v>
          </cell>
          <cell r="E5775">
            <v>43434</v>
          </cell>
          <cell r="F5775">
            <v>211697.27</v>
          </cell>
          <cell r="G5775">
            <v>0.05</v>
          </cell>
          <cell r="H5775">
            <v>882.07</v>
          </cell>
          <cell r="I5775">
            <v>211697.27</v>
          </cell>
          <cell r="J5775">
            <v>0.05</v>
          </cell>
          <cell r="K5775">
            <v>882.07195833333333</v>
          </cell>
          <cell r="L5775">
            <v>0</v>
          </cell>
        </row>
        <row r="5776">
          <cell r="A5776" t="str">
            <v>E3911 GEN Office F&amp;E, Snoqualmie 1</v>
          </cell>
          <cell r="B5776" t="str">
            <v>E3911 GEN Office F&amp;E, Snoqualmie 1-12</v>
          </cell>
          <cell r="C5776" t="str">
            <v>403E</v>
          </cell>
          <cell r="E5776">
            <v>43465</v>
          </cell>
          <cell r="F5776">
            <v>211697.27</v>
          </cell>
          <cell r="G5776">
            <v>0.05</v>
          </cell>
          <cell r="H5776">
            <v>882.07</v>
          </cell>
          <cell r="I5776">
            <v>211697.27</v>
          </cell>
          <cell r="J5776">
            <v>0.05</v>
          </cell>
          <cell r="K5776">
            <v>882.07195833333333</v>
          </cell>
          <cell r="L5776">
            <v>0</v>
          </cell>
        </row>
        <row r="5777">
          <cell r="A5777" t="str">
            <v>E3911 GEN Office F&amp;E, Snoqualmie 1 Total</v>
          </cell>
          <cell r="C5777" t="str">
            <v>EGEN</v>
          </cell>
          <cell r="E5777" t="str">
            <v>Total</v>
          </cell>
          <cell r="F5777"/>
          <cell r="G5777"/>
          <cell r="H5777">
            <v>5836.02</v>
          </cell>
          <cell r="I5777"/>
          <cell r="J5777">
            <v>0</v>
          </cell>
          <cell r="K5777">
            <v>10584.863499999999</v>
          </cell>
          <cell r="L5777">
            <v>4748.84</v>
          </cell>
        </row>
        <row r="5778">
          <cell r="A5778" t="str">
            <v>E3911 GEN Office Furn &amp; Eq, Gold</v>
          </cell>
          <cell r="B5778" t="str">
            <v>E3911 GEN Office Furn &amp; Eq, Gold-1</v>
          </cell>
          <cell r="C5778" t="str">
            <v>403E</v>
          </cell>
          <cell r="E5778">
            <v>43131</v>
          </cell>
          <cell r="F5778">
            <v>20255.07</v>
          </cell>
          <cell r="G5778">
            <v>0.05</v>
          </cell>
          <cell r="H5778">
            <v>84.4</v>
          </cell>
          <cell r="I5778">
            <v>45420.07</v>
          </cell>
          <cell r="J5778">
            <v>0.05</v>
          </cell>
          <cell r="K5778">
            <v>189.2502916666667</v>
          </cell>
          <cell r="L5778">
            <v>104.85</v>
          </cell>
        </row>
        <row r="5779">
          <cell r="A5779" t="str">
            <v>E3911 GEN Office Furn &amp; Eq, Gold</v>
          </cell>
          <cell r="B5779" t="str">
            <v>E3911 GEN Office Furn &amp; Eq, Gold-2</v>
          </cell>
          <cell r="C5779" t="str">
            <v>403E</v>
          </cell>
          <cell r="E5779">
            <v>43159</v>
          </cell>
          <cell r="F5779">
            <v>20255.07</v>
          </cell>
          <cell r="G5779">
            <v>0.05</v>
          </cell>
          <cell r="H5779">
            <v>84.4</v>
          </cell>
          <cell r="I5779">
            <v>45420.07</v>
          </cell>
          <cell r="J5779">
            <v>0.05</v>
          </cell>
          <cell r="K5779">
            <v>189.2502916666667</v>
          </cell>
          <cell r="L5779">
            <v>104.85</v>
          </cell>
        </row>
        <row r="5780">
          <cell r="A5780" t="str">
            <v>E3911 GEN Office Furn &amp; Eq, Gold</v>
          </cell>
          <cell r="B5780" t="str">
            <v>E3911 GEN Office Furn &amp; Eq, Gold-3</v>
          </cell>
          <cell r="C5780" t="str">
            <v>403E</v>
          </cell>
          <cell r="E5780">
            <v>43190</v>
          </cell>
          <cell r="F5780">
            <v>20255.07</v>
          </cell>
          <cell r="G5780">
            <v>0.05</v>
          </cell>
          <cell r="H5780">
            <v>84.4</v>
          </cell>
          <cell r="I5780">
            <v>45420.07</v>
          </cell>
          <cell r="J5780">
            <v>0.05</v>
          </cell>
          <cell r="K5780">
            <v>189.2502916666667</v>
          </cell>
          <cell r="L5780">
            <v>104.85</v>
          </cell>
        </row>
        <row r="5781">
          <cell r="A5781" t="str">
            <v>E3911 GEN Office Furn &amp; Eq, Gold</v>
          </cell>
          <cell r="B5781" t="str">
            <v>E3911 GEN Office Furn &amp; Eq, Gold-4</v>
          </cell>
          <cell r="C5781" t="str">
            <v>403E</v>
          </cell>
          <cell r="E5781">
            <v>43220</v>
          </cell>
          <cell r="F5781">
            <v>20255.07</v>
          </cell>
          <cell r="G5781">
            <v>0.05</v>
          </cell>
          <cell r="H5781">
            <v>84.4</v>
          </cell>
          <cell r="I5781">
            <v>45420.07</v>
          </cell>
          <cell r="J5781">
            <v>0.05</v>
          </cell>
          <cell r="K5781">
            <v>189.2502916666667</v>
          </cell>
          <cell r="L5781">
            <v>104.85</v>
          </cell>
        </row>
        <row r="5782">
          <cell r="A5782" t="str">
            <v>E3911 GEN Office Furn &amp; Eq, Gold</v>
          </cell>
          <cell r="B5782" t="str">
            <v>E3911 GEN Office Furn &amp; Eq, Gold-5</v>
          </cell>
          <cell r="C5782" t="str">
            <v>403E</v>
          </cell>
          <cell r="E5782">
            <v>43251</v>
          </cell>
          <cell r="F5782">
            <v>20255.07</v>
          </cell>
          <cell r="G5782">
            <v>0.05</v>
          </cell>
          <cell r="H5782">
            <v>84.4</v>
          </cell>
          <cell r="I5782">
            <v>45420.07</v>
          </cell>
          <cell r="J5782">
            <v>0.05</v>
          </cell>
          <cell r="K5782">
            <v>189.2502916666667</v>
          </cell>
          <cell r="L5782">
            <v>104.85</v>
          </cell>
        </row>
        <row r="5783">
          <cell r="A5783" t="str">
            <v>E3911 GEN Office Furn &amp; Eq, Gold</v>
          </cell>
          <cell r="B5783" t="str">
            <v>E3911 GEN Office Furn &amp; Eq, Gold-6</v>
          </cell>
          <cell r="C5783" t="str">
            <v>403E</v>
          </cell>
          <cell r="E5783">
            <v>43281</v>
          </cell>
          <cell r="F5783">
            <v>20255.07</v>
          </cell>
          <cell r="G5783">
            <v>0.05</v>
          </cell>
          <cell r="H5783">
            <v>84.4</v>
          </cell>
          <cell r="I5783">
            <v>45420.07</v>
          </cell>
          <cell r="J5783">
            <v>0.05</v>
          </cell>
          <cell r="K5783">
            <v>189.2502916666667</v>
          </cell>
          <cell r="L5783">
            <v>104.85</v>
          </cell>
        </row>
        <row r="5784">
          <cell r="A5784" t="str">
            <v>E3911 GEN Office Furn &amp; Eq, Gold</v>
          </cell>
          <cell r="B5784" t="str">
            <v>E3911 GEN Office Furn &amp; Eq, Gold-7</v>
          </cell>
          <cell r="C5784" t="str">
            <v>403E</v>
          </cell>
          <cell r="E5784">
            <v>43312</v>
          </cell>
          <cell r="F5784">
            <v>45420.07</v>
          </cell>
          <cell r="G5784">
            <v>0.05</v>
          </cell>
          <cell r="H5784">
            <v>189.25</v>
          </cell>
          <cell r="I5784">
            <v>45420.07</v>
          </cell>
          <cell r="J5784">
            <v>0.05</v>
          </cell>
          <cell r="K5784">
            <v>189.2502916666667</v>
          </cell>
          <cell r="L5784">
            <v>0</v>
          </cell>
        </row>
        <row r="5785">
          <cell r="A5785" t="str">
            <v>E3911 GEN Office Furn &amp; Eq, Gold</v>
          </cell>
          <cell r="B5785" t="str">
            <v>E3911 GEN Office Furn &amp; Eq, Gold-8</v>
          </cell>
          <cell r="C5785" t="str">
            <v>403E</v>
          </cell>
          <cell r="E5785">
            <v>43343</v>
          </cell>
          <cell r="F5785">
            <v>45420.07</v>
          </cell>
          <cell r="G5785">
            <v>0.05</v>
          </cell>
          <cell r="H5785">
            <v>189.25</v>
          </cell>
          <cell r="I5785">
            <v>45420.07</v>
          </cell>
          <cell r="J5785">
            <v>0.05</v>
          </cell>
          <cell r="K5785">
            <v>189.2502916666667</v>
          </cell>
          <cell r="L5785">
            <v>0</v>
          </cell>
        </row>
        <row r="5786">
          <cell r="A5786" t="str">
            <v>E3911 GEN Office Furn &amp; Eq, Gold</v>
          </cell>
          <cell r="B5786" t="str">
            <v>E3911 GEN Office Furn &amp; Eq, Gold-9</v>
          </cell>
          <cell r="C5786" t="str">
            <v>403E</v>
          </cell>
          <cell r="E5786">
            <v>43373</v>
          </cell>
          <cell r="F5786">
            <v>45420.07</v>
          </cell>
          <cell r="G5786">
            <v>0.05</v>
          </cell>
          <cell r="H5786">
            <v>189.25</v>
          </cell>
          <cell r="I5786">
            <v>45420.07</v>
          </cell>
          <cell r="J5786">
            <v>0.05</v>
          </cell>
          <cell r="K5786">
            <v>189.2502916666667</v>
          </cell>
          <cell r="L5786">
            <v>0</v>
          </cell>
        </row>
        <row r="5787">
          <cell r="A5787" t="str">
            <v>E3911 GEN Office Furn &amp; Eq, Gold</v>
          </cell>
          <cell r="B5787" t="str">
            <v>E3911 GEN Office Furn &amp; Eq, Gold-10</v>
          </cell>
          <cell r="C5787" t="str">
            <v>403E</v>
          </cell>
          <cell r="E5787">
            <v>43404</v>
          </cell>
          <cell r="F5787">
            <v>45420.07</v>
          </cell>
          <cell r="G5787">
            <v>0.05</v>
          </cell>
          <cell r="H5787">
            <v>189.25</v>
          </cell>
          <cell r="I5787">
            <v>45420.07</v>
          </cell>
          <cell r="J5787">
            <v>0.05</v>
          </cell>
          <cell r="K5787">
            <v>189.2502916666667</v>
          </cell>
          <cell r="L5787">
            <v>0</v>
          </cell>
        </row>
        <row r="5788">
          <cell r="A5788" t="str">
            <v>E3911 GEN Office Furn &amp; Eq, Gold</v>
          </cell>
          <cell r="B5788" t="str">
            <v>E3911 GEN Office Furn &amp; Eq, Gold-11</v>
          </cell>
          <cell r="C5788" t="str">
            <v>403E</v>
          </cell>
          <cell r="E5788">
            <v>43434</v>
          </cell>
          <cell r="F5788">
            <v>45420.07</v>
          </cell>
          <cell r="G5788">
            <v>0.05</v>
          </cell>
          <cell r="H5788">
            <v>189.25</v>
          </cell>
          <cell r="I5788">
            <v>45420.07</v>
          </cell>
          <cell r="J5788">
            <v>0.05</v>
          </cell>
          <cell r="K5788">
            <v>189.2502916666667</v>
          </cell>
          <cell r="L5788">
            <v>0</v>
          </cell>
        </row>
        <row r="5789">
          <cell r="A5789" t="str">
            <v>E3911 GEN Office Furn &amp; Eq, Gold</v>
          </cell>
          <cell r="B5789" t="str">
            <v>E3911 GEN Office Furn &amp; Eq, Gold-12</v>
          </cell>
          <cell r="C5789" t="str">
            <v>403E</v>
          </cell>
          <cell r="E5789">
            <v>43465</v>
          </cell>
          <cell r="F5789">
            <v>45420.07</v>
          </cell>
          <cell r="G5789">
            <v>0.05</v>
          </cell>
          <cell r="H5789">
            <v>189.25</v>
          </cell>
          <cell r="I5789">
            <v>45420.07</v>
          </cell>
          <cell r="J5789">
            <v>0.05</v>
          </cell>
          <cell r="K5789">
            <v>189.2502916666667</v>
          </cell>
          <cell r="L5789">
            <v>0</v>
          </cell>
        </row>
        <row r="5790">
          <cell r="A5790" t="str">
            <v>E3911 GEN Office Furn &amp; Eq, Gold Total</v>
          </cell>
          <cell r="C5790" t="str">
            <v>EGEN</v>
          </cell>
          <cell r="E5790" t="str">
            <v>Total</v>
          </cell>
          <cell r="F5790"/>
          <cell r="G5790"/>
          <cell r="H5790">
            <v>1641.9</v>
          </cell>
          <cell r="I5790"/>
          <cell r="J5790">
            <v>0</v>
          </cell>
          <cell r="K5790">
            <v>2271.0035000000003</v>
          </cell>
          <cell r="L5790">
            <v>629.1</v>
          </cell>
        </row>
        <row r="5791">
          <cell r="A5791" t="str">
            <v>E3911 GEN Office Furn &amp; Eq, new</v>
          </cell>
          <cell r="B5791" t="str">
            <v>E3911 GEN Office Furn &amp; Eq, new-1</v>
          </cell>
          <cell r="C5791" t="str">
            <v>403E</v>
          </cell>
          <cell r="E5791">
            <v>43131</v>
          </cell>
          <cell r="F5791">
            <v>970573.97</v>
          </cell>
          <cell r="G5791">
            <v>0.05</v>
          </cell>
          <cell r="H5791">
            <v>4044.06</v>
          </cell>
          <cell r="I5791">
            <v>3036991.37</v>
          </cell>
          <cell r="J5791">
            <v>0.05</v>
          </cell>
          <cell r="K5791">
            <v>17784.64</v>
          </cell>
          <cell r="L5791">
            <v>13740.58</v>
          </cell>
        </row>
        <row r="5792">
          <cell r="A5792" t="str">
            <v>E3911 GEN Office Furn &amp; Eq, new</v>
          </cell>
          <cell r="B5792" t="str">
            <v>E3911 GEN Office Furn &amp; Eq, new-2</v>
          </cell>
          <cell r="C5792" t="str">
            <v>403E</v>
          </cell>
          <cell r="E5792">
            <v>43159</v>
          </cell>
          <cell r="F5792">
            <v>970573.97</v>
          </cell>
          <cell r="G5792">
            <v>0.05</v>
          </cell>
          <cell r="H5792">
            <v>4044.06</v>
          </cell>
          <cell r="I5792">
            <v>3036991.37</v>
          </cell>
          <cell r="J5792">
            <v>0.05</v>
          </cell>
          <cell r="K5792">
            <v>17784.64</v>
          </cell>
          <cell r="L5792">
            <v>13740.58</v>
          </cell>
        </row>
        <row r="5793">
          <cell r="A5793" t="str">
            <v>E3911 GEN Office Furn &amp; Eq, new</v>
          </cell>
          <cell r="B5793" t="str">
            <v>E3911 GEN Office Furn &amp; Eq, new-3</v>
          </cell>
          <cell r="C5793" t="str">
            <v>403E</v>
          </cell>
          <cell r="E5793">
            <v>43190</v>
          </cell>
          <cell r="F5793">
            <v>970573.97</v>
          </cell>
          <cell r="G5793">
            <v>0.05</v>
          </cell>
          <cell r="H5793">
            <v>4044.06</v>
          </cell>
          <cell r="I5793">
            <v>3036991.37</v>
          </cell>
          <cell r="J5793">
            <v>0.05</v>
          </cell>
          <cell r="K5793">
            <v>17784.64</v>
          </cell>
          <cell r="L5793">
            <v>13740.58</v>
          </cell>
        </row>
        <row r="5794">
          <cell r="A5794" t="str">
            <v>E3911 GEN Office Furn &amp; Eq, new</v>
          </cell>
          <cell r="B5794" t="str">
            <v>E3911 GEN Office Furn &amp; Eq, new-4</v>
          </cell>
          <cell r="C5794" t="str">
            <v>403E</v>
          </cell>
          <cell r="E5794">
            <v>43220</v>
          </cell>
          <cell r="F5794">
            <v>970573.97</v>
          </cell>
          <cell r="G5794">
            <v>0.05</v>
          </cell>
          <cell r="H5794">
            <v>4044.06</v>
          </cell>
          <cell r="I5794">
            <v>3036991.37</v>
          </cell>
          <cell r="J5794">
            <v>0.05</v>
          </cell>
          <cell r="K5794">
            <v>17784.64</v>
          </cell>
          <cell r="L5794">
            <v>13740.58</v>
          </cell>
        </row>
        <row r="5795">
          <cell r="A5795" t="str">
            <v>E3911 GEN Office Furn &amp; Eq, new</v>
          </cell>
          <cell r="B5795" t="str">
            <v>E3911 GEN Office Furn &amp; Eq, new-5</v>
          </cell>
          <cell r="C5795" t="str">
            <v>403E</v>
          </cell>
          <cell r="E5795">
            <v>43251</v>
          </cell>
          <cell r="F5795">
            <v>970573.97</v>
          </cell>
          <cell r="G5795">
            <v>0.05</v>
          </cell>
          <cell r="H5795">
            <v>4044.06</v>
          </cell>
          <cell r="I5795">
            <v>3036991.37</v>
          </cell>
          <cell r="J5795">
            <v>0.05</v>
          </cell>
          <cell r="K5795">
            <v>17784.64</v>
          </cell>
          <cell r="L5795">
            <v>13740.58</v>
          </cell>
        </row>
        <row r="5796">
          <cell r="A5796" t="str">
            <v>E3911 GEN Office Furn &amp; Eq, new</v>
          </cell>
          <cell r="B5796" t="str">
            <v>E3911 GEN Office Furn &amp; Eq, new-6</v>
          </cell>
          <cell r="C5796" t="str">
            <v>403E</v>
          </cell>
          <cell r="E5796">
            <v>43281</v>
          </cell>
          <cell r="F5796">
            <v>970573.97</v>
          </cell>
          <cell r="G5796">
            <v>0.05</v>
          </cell>
          <cell r="H5796">
            <v>4044.06</v>
          </cell>
          <cell r="I5796">
            <v>3036991.37</v>
          </cell>
          <cell r="J5796">
            <v>0.05</v>
          </cell>
          <cell r="K5796">
            <v>17784.64</v>
          </cell>
          <cell r="L5796">
            <v>13740.58</v>
          </cell>
        </row>
        <row r="5797">
          <cell r="A5797" t="str">
            <v>E3911 GEN Office Furn &amp; Eq, new</v>
          </cell>
          <cell r="B5797" t="str">
            <v>E3911 GEN Office Furn &amp; Eq, new-7</v>
          </cell>
          <cell r="C5797" t="str">
            <v>403E</v>
          </cell>
          <cell r="E5797">
            <v>43312</v>
          </cell>
          <cell r="F5797">
            <v>3340198.82</v>
          </cell>
          <cell r="G5797">
            <v>0.05</v>
          </cell>
          <cell r="H5797">
            <v>-229301.27</v>
          </cell>
          <cell r="I5797">
            <v>3036991.37</v>
          </cell>
          <cell r="J5797">
            <v>0.05</v>
          </cell>
          <cell r="K5797">
            <v>17784.64</v>
          </cell>
          <cell r="L5797">
            <v>247085.91</v>
          </cell>
        </row>
        <row r="5798">
          <cell r="A5798" t="str">
            <v>E3911 GEN Office Furn &amp; Eq, new</v>
          </cell>
          <cell r="B5798" t="str">
            <v>E3911 GEN Office Furn &amp; Eq, new-8</v>
          </cell>
          <cell r="C5798" t="str">
            <v>403E</v>
          </cell>
          <cell r="E5798">
            <v>43343</v>
          </cell>
          <cell r="F5798">
            <v>3340198.82</v>
          </cell>
          <cell r="G5798">
            <v>0.05</v>
          </cell>
          <cell r="H5798">
            <v>24178.52</v>
          </cell>
          <cell r="I5798">
            <v>3036991.37</v>
          </cell>
          <cell r="J5798">
            <v>0.05</v>
          </cell>
          <cell r="K5798">
            <v>17784.64</v>
          </cell>
          <cell r="L5798">
            <v>-6393.88</v>
          </cell>
        </row>
        <row r="5799">
          <cell r="A5799" t="str">
            <v>E3911 GEN Office Furn &amp; Eq, new</v>
          </cell>
          <cell r="B5799" t="str">
            <v>E3911 GEN Office Furn &amp; Eq, new-9</v>
          </cell>
          <cell r="C5799" t="str">
            <v>403E</v>
          </cell>
          <cell r="E5799">
            <v>43373</v>
          </cell>
          <cell r="F5799">
            <v>3188595.1</v>
          </cell>
          <cell r="G5799">
            <v>0.05</v>
          </cell>
          <cell r="H5799">
            <v>18416.32</v>
          </cell>
          <cell r="I5799">
            <v>3036991.37</v>
          </cell>
          <cell r="J5799">
            <v>0.05</v>
          </cell>
          <cell r="K5799">
            <v>17784.64</v>
          </cell>
          <cell r="L5799">
            <v>-631.67999999999995</v>
          </cell>
        </row>
        <row r="5800">
          <cell r="A5800" t="str">
            <v>E3911 GEN Office Furn &amp; Eq, new</v>
          </cell>
          <cell r="B5800" t="str">
            <v>E3911 GEN Office Furn &amp; Eq, new-10</v>
          </cell>
          <cell r="C5800" t="str">
            <v>403E</v>
          </cell>
          <cell r="E5800">
            <v>43404</v>
          </cell>
          <cell r="F5800">
            <v>3036991.37</v>
          </cell>
          <cell r="G5800">
            <v>0.05</v>
          </cell>
          <cell r="H5800">
            <v>17784.64</v>
          </cell>
          <cell r="I5800">
            <v>3036991.37</v>
          </cell>
          <cell r="J5800">
            <v>0.05</v>
          </cell>
          <cell r="K5800">
            <v>17784.64</v>
          </cell>
          <cell r="L5800">
            <v>0</v>
          </cell>
        </row>
        <row r="5801">
          <cell r="A5801" t="str">
            <v>E3911 GEN Office Furn &amp; Eq, new</v>
          </cell>
          <cell r="B5801" t="str">
            <v>E3911 GEN Office Furn &amp; Eq, new-11</v>
          </cell>
          <cell r="C5801" t="str">
            <v>403E</v>
          </cell>
          <cell r="E5801">
            <v>43434</v>
          </cell>
          <cell r="F5801">
            <v>3036991.37</v>
          </cell>
          <cell r="G5801">
            <v>0.05</v>
          </cell>
          <cell r="H5801">
            <v>17784.64</v>
          </cell>
          <cell r="I5801">
            <v>3036991.37</v>
          </cell>
          <cell r="J5801">
            <v>0.05</v>
          </cell>
          <cell r="K5801">
            <v>17784.64</v>
          </cell>
          <cell r="L5801">
            <v>0</v>
          </cell>
        </row>
        <row r="5802">
          <cell r="A5802" t="str">
            <v>E3911 GEN Office Furn &amp; Eq, new</v>
          </cell>
          <cell r="B5802" t="str">
            <v>E3911 GEN Office Furn &amp; Eq, new-12</v>
          </cell>
          <cell r="C5802" t="str">
            <v>403E</v>
          </cell>
          <cell r="E5802">
            <v>43465</v>
          </cell>
          <cell r="F5802">
            <v>3036991.37</v>
          </cell>
          <cell r="G5802">
            <v>0.05</v>
          </cell>
          <cell r="H5802">
            <v>17784.64</v>
          </cell>
          <cell r="I5802">
            <v>3036991.37</v>
          </cell>
          <cell r="J5802">
            <v>0.05</v>
          </cell>
          <cell r="K5802">
            <v>17784.64</v>
          </cell>
          <cell r="L5802">
            <v>0</v>
          </cell>
        </row>
        <row r="5803">
          <cell r="A5803" t="str">
            <v>E3911 GEN Office Furn &amp; Eq, new Total</v>
          </cell>
          <cell r="C5803" t="str">
            <v>EGEN</v>
          </cell>
          <cell r="E5803" t="str">
            <v>Total</v>
          </cell>
          <cell r="F5803"/>
          <cell r="G5803"/>
          <cell r="H5803">
            <v>-109088.15</v>
          </cell>
          <cell r="I5803"/>
          <cell r="J5803">
            <v>0</v>
          </cell>
          <cell r="K5803">
            <v>213415.68000000005</v>
          </cell>
          <cell r="L5803">
            <v>322503.83</v>
          </cell>
        </row>
        <row r="5804">
          <cell r="A5804" t="str">
            <v>E3911 GEN Office Furn &amp; Eq, old</v>
          </cell>
          <cell r="B5804" t="str">
            <v>E3911 GEN Office Furn &amp; Eq, old-1</v>
          </cell>
          <cell r="C5804" t="str">
            <v>403E</v>
          </cell>
          <cell r="E5804">
            <v>43131</v>
          </cell>
          <cell r="F5804">
            <v>2845896.61</v>
          </cell>
          <cell r="G5804" t="str">
            <v>End of Life</v>
          </cell>
          <cell r="H5804">
            <v>47431.17</v>
          </cell>
          <cell r="I5804"/>
          <cell r="J5804" t="str">
            <v>End of Life</v>
          </cell>
          <cell r="K5804">
            <v>0</v>
          </cell>
          <cell r="L5804">
            <v>-47431.17</v>
          </cell>
        </row>
        <row r="5805">
          <cell r="A5805" t="str">
            <v>E3911 GEN Office Furn &amp; Eq, old</v>
          </cell>
          <cell r="B5805" t="str">
            <v>E3911 GEN Office Furn &amp; Eq, old-2</v>
          </cell>
          <cell r="C5805" t="str">
            <v>403E</v>
          </cell>
          <cell r="E5805">
            <v>43159</v>
          </cell>
          <cell r="F5805">
            <v>2798465</v>
          </cell>
          <cell r="G5805" t="str">
            <v>End of Life</v>
          </cell>
          <cell r="H5805">
            <v>47431.17</v>
          </cell>
          <cell r="I5805"/>
          <cell r="J5805" t="str">
            <v>End of Life</v>
          </cell>
          <cell r="K5805">
            <v>0</v>
          </cell>
          <cell r="L5805">
            <v>-47431.17</v>
          </cell>
        </row>
        <row r="5806">
          <cell r="A5806" t="str">
            <v>E3911 GEN Office Furn &amp; Eq, old</v>
          </cell>
          <cell r="B5806" t="str">
            <v>E3911 GEN Office Furn &amp; Eq, old-3</v>
          </cell>
          <cell r="C5806" t="str">
            <v>403E</v>
          </cell>
          <cell r="E5806">
            <v>43190</v>
          </cell>
          <cell r="F5806">
            <v>2751033.39</v>
          </cell>
          <cell r="G5806" t="str">
            <v>End of Life</v>
          </cell>
          <cell r="H5806">
            <v>47431.17</v>
          </cell>
          <cell r="I5806"/>
          <cell r="J5806" t="str">
            <v>End of Life</v>
          </cell>
          <cell r="K5806">
            <v>0</v>
          </cell>
          <cell r="L5806">
            <v>-47431.17</v>
          </cell>
        </row>
        <row r="5807">
          <cell r="A5807" t="str">
            <v>E3911 GEN Office Furn &amp; Eq, old</v>
          </cell>
          <cell r="B5807" t="str">
            <v>E3911 GEN Office Furn &amp; Eq, old-4</v>
          </cell>
          <cell r="C5807" t="str">
            <v>403E</v>
          </cell>
          <cell r="E5807">
            <v>43220</v>
          </cell>
          <cell r="F5807">
            <v>2703601.78</v>
          </cell>
          <cell r="G5807" t="str">
            <v>End of Life</v>
          </cell>
          <cell r="H5807">
            <v>47431.17</v>
          </cell>
          <cell r="I5807"/>
          <cell r="J5807" t="str">
            <v>End of Life</v>
          </cell>
          <cell r="K5807">
            <v>0</v>
          </cell>
          <cell r="L5807">
            <v>-47431.17</v>
          </cell>
        </row>
        <row r="5808">
          <cell r="A5808" t="str">
            <v>E3911 GEN Office Furn &amp; Eq, old</v>
          </cell>
          <cell r="B5808" t="str">
            <v>E3911 GEN Office Furn &amp; Eq, old-5</v>
          </cell>
          <cell r="C5808" t="str">
            <v>403E</v>
          </cell>
          <cell r="E5808">
            <v>43251</v>
          </cell>
          <cell r="F5808">
            <v>2656170.17</v>
          </cell>
          <cell r="G5808" t="str">
            <v>End of Life</v>
          </cell>
          <cell r="H5808">
            <v>47431.16</v>
          </cell>
          <cell r="I5808"/>
          <cell r="J5808" t="str">
            <v>End of Life</v>
          </cell>
          <cell r="K5808">
            <v>0</v>
          </cell>
          <cell r="L5808">
            <v>-47431.16</v>
          </cell>
        </row>
        <row r="5809">
          <cell r="A5809" t="str">
            <v>E3911 GEN Office Furn &amp; Eq, old</v>
          </cell>
          <cell r="B5809" t="str">
            <v>E3911 GEN Office Furn &amp; Eq, old-6</v>
          </cell>
          <cell r="C5809" t="str">
            <v>403E</v>
          </cell>
          <cell r="E5809">
            <v>43281</v>
          </cell>
          <cell r="F5809">
            <v>2608738.56</v>
          </cell>
          <cell r="G5809" t="str">
            <v>End of Life</v>
          </cell>
          <cell r="H5809">
            <v>47431.17</v>
          </cell>
          <cell r="I5809"/>
          <cell r="J5809" t="str">
            <v>End of Life</v>
          </cell>
          <cell r="K5809">
            <v>0</v>
          </cell>
          <cell r="L5809">
            <v>-47431.17</v>
          </cell>
        </row>
        <row r="5810">
          <cell r="A5810" t="str">
            <v>E3911 GEN Office Furn &amp; Eq, old</v>
          </cell>
          <cell r="B5810" t="str">
            <v>E3911 GEN Office Furn &amp; Eq, old-7</v>
          </cell>
          <cell r="C5810" t="str">
            <v>403E</v>
          </cell>
          <cell r="E5810">
            <v>43312</v>
          </cell>
          <cell r="F5810">
            <v>0.04</v>
          </cell>
          <cell r="G5810" t="str">
            <v>End of Life</v>
          </cell>
          <cell r="H5810">
            <v>0</v>
          </cell>
          <cell r="I5810"/>
          <cell r="J5810" t="str">
            <v>End of Life</v>
          </cell>
          <cell r="K5810">
            <v>0</v>
          </cell>
          <cell r="L5810">
            <v>0</v>
          </cell>
        </row>
        <row r="5811">
          <cell r="A5811" t="str">
            <v>E3911 GEN Office Furn &amp; Eq, old</v>
          </cell>
          <cell r="B5811" t="str">
            <v>E3911 GEN Office Furn &amp; Eq, old-8</v>
          </cell>
          <cell r="C5811" t="str">
            <v>403E</v>
          </cell>
          <cell r="E5811">
            <v>43343</v>
          </cell>
          <cell r="F5811">
            <v>0.04</v>
          </cell>
          <cell r="G5811" t="str">
            <v>End of Life</v>
          </cell>
          <cell r="H5811">
            <v>0</v>
          </cell>
          <cell r="I5811"/>
          <cell r="J5811" t="str">
            <v>End of Life</v>
          </cell>
          <cell r="K5811">
            <v>0</v>
          </cell>
          <cell r="L5811">
            <v>0</v>
          </cell>
        </row>
        <row r="5812">
          <cell r="A5812" t="str">
            <v>E3911 GEN Office Furn &amp; Eq, old</v>
          </cell>
          <cell r="B5812" t="str">
            <v>E3911 GEN Office Furn &amp; Eq, old-9</v>
          </cell>
          <cell r="C5812" t="str">
            <v>403E</v>
          </cell>
          <cell r="E5812">
            <v>43373</v>
          </cell>
          <cell r="F5812">
            <v>0.04</v>
          </cell>
          <cell r="G5812" t="str">
            <v>End of Life</v>
          </cell>
          <cell r="H5812">
            <v>0</v>
          </cell>
          <cell r="I5812"/>
          <cell r="J5812" t="str">
            <v>End of Life</v>
          </cell>
          <cell r="K5812">
            <v>0</v>
          </cell>
          <cell r="L5812">
            <v>0</v>
          </cell>
        </row>
        <row r="5813">
          <cell r="A5813" t="str">
            <v>E3911 GEN Office Furn &amp; Eq, old</v>
          </cell>
          <cell r="B5813" t="str">
            <v>E3911 GEN Office Furn &amp; Eq, old-10</v>
          </cell>
          <cell r="C5813" t="str">
            <v>403E</v>
          </cell>
          <cell r="E5813">
            <v>43404</v>
          </cell>
          <cell r="F5813">
            <v>0.04</v>
          </cell>
          <cell r="G5813" t="str">
            <v>End of Life</v>
          </cell>
          <cell r="H5813">
            <v>0</v>
          </cell>
          <cell r="I5813"/>
          <cell r="J5813" t="str">
            <v>End of Life</v>
          </cell>
          <cell r="K5813">
            <v>0</v>
          </cell>
          <cell r="L5813">
            <v>0</v>
          </cell>
        </row>
        <row r="5814">
          <cell r="A5814" t="str">
            <v>E3911 GEN Office Furn &amp; Eq, old</v>
          </cell>
          <cell r="B5814" t="str">
            <v>E3911 GEN Office Furn &amp; Eq, old-11</v>
          </cell>
          <cell r="C5814" t="str">
            <v>403E</v>
          </cell>
          <cell r="E5814">
            <v>43434</v>
          </cell>
          <cell r="F5814">
            <v>0.02</v>
          </cell>
          <cell r="G5814" t="str">
            <v>End of Life</v>
          </cell>
          <cell r="H5814">
            <v>0</v>
          </cell>
          <cell r="I5814"/>
          <cell r="J5814" t="str">
            <v>End of Life</v>
          </cell>
          <cell r="K5814">
            <v>0</v>
          </cell>
          <cell r="L5814">
            <v>0</v>
          </cell>
        </row>
        <row r="5815">
          <cell r="A5815" t="str">
            <v>E3911 GEN Office Furn &amp; Eq, old</v>
          </cell>
          <cell r="B5815" t="str">
            <v>E3911 GEN Office Furn &amp; Eq, old-12</v>
          </cell>
          <cell r="C5815" t="str">
            <v>403E</v>
          </cell>
          <cell r="E5815">
            <v>43465</v>
          </cell>
          <cell r="F5815">
            <v>0</v>
          </cell>
          <cell r="G5815" t="str">
            <v>End of Life</v>
          </cell>
          <cell r="H5815">
            <v>0</v>
          </cell>
          <cell r="I5815"/>
          <cell r="J5815" t="str">
            <v>End of Life</v>
          </cell>
          <cell r="K5815">
            <v>0</v>
          </cell>
          <cell r="L5815">
            <v>0</v>
          </cell>
        </row>
        <row r="5816">
          <cell r="A5816" t="str">
            <v>E3911 GEN Office Furn &amp; Eq, old Total</v>
          </cell>
          <cell r="B5816"/>
          <cell r="C5816" t="str">
            <v>EGEN</v>
          </cell>
          <cell r="E5816" t="str">
            <v>Total</v>
          </cell>
          <cell r="F5816"/>
          <cell r="G5816"/>
          <cell r="H5816">
            <v>284587.01</v>
          </cell>
          <cell r="I5816"/>
          <cell r="J5816">
            <v>0</v>
          </cell>
          <cell r="K5816">
            <v>0</v>
          </cell>
          <cell r="L5816">
            <v>-284587.01</v>
          </cell>
        </row>
        <row r="5817">
          <cell r="A5817" t="str">
            <v>E3911 GEN Office Furn &amp; Eq, UBK</v>
          </cell>
          <cell r="B5817" t="str">
            <v>E3911 GEN Office Furn &amp; Eq, UBK-1</v>
          </cell>
          <cell r="C5817" t="str">
            <v>403E</v>
          </cell>
          <cell r="E5817">
            <v>43131</v>
          </cell>
          <cell r="F5817">
            <v>21564.25</v>
          </cell>
          <cell r="G5817">
            <v>0.05</v>
          </cell>
          <cell r="H5817">
            <v>89.85</v>
          </cell>
          <cell r="I5817">
            <v>24584.98</v>
          </cell>
          <cell r="J5817">
            <v>0.05</v>
          </cell>
          <cell r="K5817">
            <v>102.43741666666666</v>
          </cell>
          <cell r="L5817">
            <v>12.59</v>
          </cell>
        </row>
        <row r="5818">
          <cell r="A5818" t="str">
            <v>E3911 GEN Office Furn &amp; Eq, UBK</v>
          </cell>
          <cell r="B5818" t="str">
            <v>E3911 GEN Office Furn &amp; Eq, UBK-2</v>
          </cell>
          <cell r="C5818" t="str">
            <v>403E</v>
          </cell>
          <cell r="E5818">
            <v>43159</v>
          </cell>
          <cell r="F5818">
            <v>21564.25</v>
          </cell>
          <cell r="G5818">
            <v>0.05</v>
          </cell>
          <cell r="H5818">
            <v>89.85</v>
          </cell>
          <cell r="I5818">
            <v>24584.98</v>
          </cell>
          <cell r="J5818">
            <v>0.05</v>
          </cell>
          <cell r="K5818">
            <v>102.43741666666666</v>
          </cell>
          <cell r="L5818">
            <v>12.59</v>
          </cell>
        </row>
        <row r="5819">
          <cell r="A5819" t="str">
            <v>E3911 GEN Office Furn &amp; Eq, UBK</v>
          </cell>
          <cell r="B5819" t="str">
            <v>E3911 GEN Office Furn &amp; Eq, UBK-3</v>
          </cell>
          <cell r="C5819" t="str">
            <v>403E</v>
          </cell>
          <cell r="E5819">
            <v>43190</v>
          </cell>
          <cell r="F5819">
            <v>21564.25</v>
          </cell>
          <cell r="G5819">
            <v>0.05</v>
          </cell>
          <cell r="H5819">
            <v>89.85</v>
          </cell>
          <cell r="I5819">
            <v>24584.98</v>
          </cell>
          <cell r="J5819">
            <v>0.05</v>
          </cell>
          <cell r="K5819">
            <v>102.43741666666666</v>
          </cell>
          <cell r="L5819">
            <v>12.59</v>
          </cell>
        </row>
        <row r="5820">
          <cell r="A5820" t="str">
            <v>E3911 GEN Office Furn &amp; Eq, UBK</v>
          </cell>
          <cell r="B5820" t="str">
            <v>E3911 GEN Office Furn &amp; Eq, UBK-4</v>
          </cell>
          <cell r="C5820" t="str">
            <v>403E</v>
          </cell>
          <cell r="E5820">
            <v>43220</v>
          </cell>
          <cell r="F5820">
            <v>21564.25</v>
          </cell>
          <cell r="G5820">
            <v>0.05</v>
          </cell>
          <cell r="H5820">
            <v>89.85</v>
          </cell>
          <cell r="I5820">
            <v>24584.98</v>
          </cell>
          <cell r="J5820">
            <v>0.05</v>
          </cell>
          <cell r="K5820">
            <v>102.43741666666666</v>
          </cell>
          <cell r="L5820">
            <v>12.59</v>
          </cell>
        </row>
        <row r="5821">
          <cell r="A5821" t="str">
            <v>E3911 GEN Office Furn &amp; Eq, UBK</v>
          </cell>
          <cell r="B5821" t="str">
            <v>E3911 GEN Office Furn &amp; Eq, UBK-5</v>
          </cell>
          <cell r="C5821" t="str">
            <v>403E</v>
          </cell>
          <cell r="E5821">
            <v>43251</v>
          </cell>
          <cell r="F5821">
            <v>21564.25</v>
          </cell>
          <cell r="G5821">
            <v>0.05</v>
          </cell>
          <cell r="H5821">
            <v>89.85</v>
          </cell>
          <cell r="I5821">
            <v>24584.98</v>
          </cell>
          <cell r="J5821">
            <v>0.05</v>
          </cell>
          <cell r="K5821">
            <v>102.43741666666666</v>
          </cell>
          <cell r="L5821">
            <v>12.59</v>
          </cell>
        </row>
        <row r="5822">
          <cell r="A5822" t="str">
            <v>E3911 GEN Office Furn &amp; Eq, UBK</v>
          </cell>
          <cell r="B5822" t="str">
            <v>E3911 GEN Office Furn &amp; Eq, UBK-6</v>
          </cell>
          <cell r="C5822" t="str">
            <v>403E</v>
          </cell>
          <cell r="E5822">
            <v>43281</v>
          </cell>
          <cell r="F5822">
            <v>21564.25</v>
          </cell>
          <cell r="G5822">
            <v>0.05</v>
          </cell>
          <cell r="H5822">
            <v>89.85</v>
          </cell>
          <cell r="I5822">
            <v>24584.98</v>
          </cell>
          <cell r="J5822">
            <v>0.05</v>
          </cell>
          <cell r="K5822">
            <v>102.43741666666666</v>
          </cell>
          <cell r="L5822">
            <v>12.59</v>
          </cell>
        </row>
        <row r="5823">
          <cell r="A5823" t="str">
            <v>E3911 GEN Office Furn &amp; Eq, UBK</v>
          </cell>
          <cell r="B5823" t="str">
            <v>E3911 GEN Office Furn &amp; Eq, UBK-7</v>
          </cell>
          <cell r="C5823" t="str">
            <v>403E</v>
          </cell>
          <cell r="E5823">
            <v>43312</v>
          </cell>
          <cell r="F5823">
            <v>24584.98</v>
          </cell>
          <cell r="G5823">
            <v>0.05</v>
          </cell>
          <cell r="H5823">
            <v>102.44</v>
          </cell>
          <cell r="I5823">
            <v>24584.98</v>
          </cell>
          <cell r="J5823">
            <v>0.05</v>
          </cell>
          <cell r="K5823">
            <v>102.43741666666666</v>
          </cell>
          <cell r="L5823">
            <v>0</v>
          </cell>
        </row>
        <row r="5824">
          <cell r="A5824" t="str">
            <v>E3911 GEN Office Furn &amp; Eq, UBK</v>
          </cell>
          <cell r="B5824" t="str">
            <v>E3911 GEN Office Furn &amp; Eq, UBK-8</v>
          </cell>
          <cell r="C5824" t="str">
            <v>403E</v>
          </cell>
          <cell r="E5824">
            <v>43343</v>
          </cell>
          <cell r="F5824">
            <v>24584.98</v>
          </cell>
          <cell r="G5824">
            <v>0.05</v>
          </cell>
          <cell r="H5824">
            <v>102.44</v>
          </cell>
          <cell r="I5824">
            <v>24584.98</v>
          </cell>
          <cell r="J5824">
            <v>0.05</v>
          </cell>
          <cell r="K5824">
            <v>102.43741666666666</v>
          </cell>
          <cell r="L5824">
            <v>0</v>
          </cell>
        </row>
        <row r="5825">
          <cell r="A5825" t="str">
            <v>E3911 GEN Office Furn &amp; Eq, UBK</v>
          </cell>
          <cell r="B5825" t="str">
            <v>E3911 GEN Office Furn &amp; Eq, UBK-9</v>
          </cell>
          <cell r="C5825" t="str">
            <v>403E</v>
          </cell>
          <cell r="E5825">
            <v>43373</v>
          </cell>
          <cell r="F5825">
            <v>24584.98</v>
          </cell>
          <cell r="G5825">
            <v>0.05</v>
          </cell>
          <cell r="H5825">
            <v>102.44</v>
          </cell>
          <cell r="I5825">
            <v>24584.98</v>
          </cell>
          <cell r="J5825">
            <v>0.05</v>
          </cell>
          <cell r="K5825">
            <v>102.43741666666666</v>
          </cell>
          <cell r="L5825">
            <v>0</v>
          </cell>
        </row>
        <row r="5826">
          <cell r="A5826" t="str">
            <v>E3911 GEN Office Furn &amp; Eq, UBK</v>
          </cell>
          <cell r="B5826" t="str">
            <v>E3911 GEN Office Furn &amp; Eq, UBK-10</v>
          </cell>
          <cell r="C5826" t="str">
            <v>403E</v>
          </cell>
          <cell r="E5826">
            <v>43404</v>
          </cell>
          <cell r="F5826">
            <v>24584.98</v>
          </cell>
          <cell r="G5826">
            <v>0.05</v>
          </cell>
          <cell r="H5826">
            <v>102.44</v>
          </cell>
          <cell r="I5826">
            <v>24584.98</v>
          </cell>
          <cell r="J5826">
            <v>0.05</v>
          </cell>
          <cell r="K5826">
            <v>102.43741666666666</v>
          </cell>
          <cell r="L5826">
            <v>0</v>
          </cell>
        </row>
        <row r="5827">
          <cell r="A5827" t="str">
            <v>E3911 GEN Office Furn &amp; Eq, UBK</v>
          </cell>
          <cell r="B5827" t="str">
            <v>E3911 GEN Office Furn &amp; Eq, UBK-11</v>
          </cell>
          <cell r="C5827" t="str">
            <v>403E</v>
          </cell>
          <cell r="E5827">
            <v>43434</v>
          </cell>
          <cell r="F5827">
            <v>24584.98</v>
          </cell>
          <cell r="G5827">
            <v>0.05</v>
          </cell>
          <cell r="H5827">
            <v>102.44</v>
          </cell>
          <cell r="I5827">
            <v>24584.98</v>
          </cell>
          <cell r="J5827">
            <v>0.05</v>
          </cell>
          <cell r="K5827">
            <v>102.43741666666666</v>
          </cell>
          <cell r="L5827">
            <v>0</v>
          </cell>
        </row>
        <row r="5828">
          <cell r="A5828" t="str">
            <v>E3911 GEN Office Furn &amp; Eq, UBK</v>
          </cell>
          <cell r="B5828" t="str">
            <v>E3911 GEN Office Furn &amp; Eq, UBK-12</v>
          </cell>
          <cell r="C5828" t="str">
            <v>403E</v>
          </cell>
          <cell r="E5828">
            <v>43465</v>
          </cell>
          <cell r="F5828">
            <v>24584.98</v>
          </cell>
          <cell r="G5828">
            <v>0.05</v>
          </cell>
          <cell r="H5828">
            <v>102.44</v>
          </cell>
          <cell r="I5828">
            <v>24584.98</v>
          </cell>
          <cell r="J5828">
            <v>0.05</v>
          </cell>
          <cell r="K5828">
            <v>102.43741666666666</v>
          </cell>
          <cell r="L5828">
            <v>0</v>
          </cell>
        </row>
        <row r="5829">
          <cell r="A5829" t="str">
            <v>E3911 GEN Office Furn &amp; Eq, UBK Total</v>
          </cell>
          <cell r="C5829" t="str">
            <v>EGEN</v>
          </cell>
          <cell r="E5829" t="str">
            <v>Total</v>
          </cell>
          <cell r="F5829"/>
          <cell r="G5829"/>
          <cell r="H5829">
            <v>1153.7400000000002</v>
          </cell>
          <cell r="I5829"/>
          <cell r="J5829">
            <v>0</v>
          </cell>
          <cell r="K5829">
            <v>1229.249</v>
          </cell>
          <cell r="L5829">
            <v>75.510000000000005</v>
          </cell>
        </row>
        <row r="5830">
          <cell r="A5830" t="str">
            <v>E3912 GEN Computer Eq, Encogen</v>
          </cell>
          <cell r="B5830" t="str">
            <v>E3912 GEN Computer Eq, Encogen-1</v>
          </cell>
          <cell r="C5830" t="str">
            <v>403E</v>
          </cell>
          <cell r="E5830">
            <v>43131</v>
          </cell>
          <cell r="F5830">
            <v>1855126.65</v>
          </cell>
          <cell r="G5830">
            <v>0.2</v>
          </cell>
          <cell r="H5830">
            <v>30918.78</v>
          </cell>
          <cell r="I5830">
            <v>927563.33</v>
          </cell>
          <cell r="J5830">
            <v>0.2</v>
          </cell>
          <cell r="K5830">
            <v>15459.388833333333</v>
          </cell>
          <cell r="L5830">
            <v>-15459.39</v>
          </cell>
        </row>
        <row r="5831">
          <cell r="A5831" t="str">
            <v>E3912 GEN Computer Eq, Encogen</v>
          </cell>
          <cell r="B5831" t="str">
            <v>E3912 GEN Computer Eq, Encogen-2</v>
          </cell>
          <cell r="C5831" t="str">
            <v>403E</v>
          </cell>
          <cell r="E5831">
            <v>43159</v>
          </cell>
          <cell r="F5831">
            <v>1855126.65</v>
          </cell>
          <cell r="G5831">
            <v>0.2</v>
          </cell>
          <cell r="H5831">
            <v>30918.78</v>
          </cell>
          <cell r="I5831">
            <v>927563.33</v>
          </cell>
          <cell r="J5831">
            <v>0.2</v>
          </cell>
          <cell r="K5831">
            <v>15459.388833333333</v>
          </cell>
          <cell r="L5831">
            <v>-15459.39</v>
          </cell>
        </row>
        <row r="5832">
          <cell r="A5832" t="str">
            <v>E3912 GEN Computer Eq, Encogen</v>
          </cell>
          <cell r="B5832" t="str">
            <v>E3912 GEN Computer Eq, Encogen-3</v>
          </cell>
          <cell r="C5832" t="str">
            <v>403E</v>
          </cell>
          <cell r="E5832">
            <v>43190</v>
          </cell>
          <cell r="F5832">
            <v>1855126.65</v>
          </cell>
          <cell r="G5832">
            <v>0.2</v>
          </cell>
          <cell r="H5832">
            <v>30918.78</v>
          </cell>
          <cell r="I5832">
            <v>927563.33</v>
          </cell>
          <cell r="J5832">
            <v>0.2</v>
          </cell>
          <cell r="K5832">
            <v>15459.388833333333</v>
          </cell>
          <cell r="L5832">
            <v>-15459.39</v>
          </cell>
        </row>
        <row r="5833">
          <cell r="A5833" t="str">
            <v>E3912 GEN Computer Eq, Encogen</v>
          </cell>
          <cell r="B5833" t="str">
            <v>E3912 GEN Computer Eq, Encogen-4</v>
          </cell>
          <cell r="C5833" t="str">
            <v>403E</v>
          </cell>
          <cell r="E5833">
            <v>43220</v>
          </cell>
          <cell r="F5833">
            <v>1855126.65</v>
          </cell>
          <cell r="G5833">
            <v>0.2</v>
          </cell>
          <cell r="H5833">
            <v>30918.78</v>
          </cell>
          <cell r="I5833">
            <v>927563.33</v>
          </cell>
          <cell r="J5833">
            <v>0.2</v>
          </cell>
          <cell r="K5833">
            <v>15459.388833333333</v>
          </cell>
          <cell r="L5833">
            <v>-15459.39</v>
          </cell>
        </row>
        <row r="5834">
          <cell r="A5834" t="str">
            <v>E3912 GEN Computer Eq, Encogen</v>
          </cell>
          <cell r="B5834" t="str">
            <v>E3912 GEN Computer Eq, Encogen-5</v>
          </cell>
          <cell r="C5834" t="str">
            <v>403E</v>
          </cell>
          <cell r="E5834">
            <v>43251</v>
          </cell>
          <cell r="F5834">
            <v>1855126.65</v>
          </cell>
          <cell r="G5834">
            <v>0.2</v>
          </cell>
          <cell r="H5834">
            <v>30918.78</v>
          </cell>
          <cell r="I5834">
            <v>927563.33</v>
          </cell>
          <cell r="J5834">
            <v>0.2</v>
          </cell>
          <cell r="K5834">
            <v>15459.388833333333</v>
          </cell>
          <cell r="L5834">
            <v>-15459.39</v>
          </cell>
        </row>
        <row r="5835">
          <cell r="A5835" t="str">
            <v>E3912 GEN Computer Eq, Encogen</v>
          </cell>
          <cell r="B5835" t="str">
            <v>E3912 GEN Computer Eq, Encogen-6</v>
          </cell>
          <cell r="C5835" t="str">
            <v>403E</v>
          </cell>
          <cell r="E5835">
            <v>43281</v>
          </cell>
          <cell r="F5835">
            <v>1855126.65</v>
          </cell>
          <cell r="G5835">
            <v>0.2</v>
          </cell>
          <cell r="H5835">
            <v>30918.78</v>
          </cell>
          <cell r="I5835">
            <v>927563.33</v>
          </cell>
          <cell r="J5835">
            <v>0.2</v>
          </cell>
          <cell r="K5835">
            <v>15459.388833333333</v>
          </cell>
          <cell r="L5835">
            <v>-15459.39</v>
          </cell>
        </row>
        <row r="5836">
          <cell r="A5836" t="str">
            <v>E3912 GEN Computer Eq, Encogen</v>
          </cell>
          <cell r="B5836" t="str">
            <v>E3912 GEN Computer Eq, Encogen-7</v>
          </cell>
          <cell r="C5836" t="str">
            <v>403E</v>
          </cell>
          <cell r="E5836">
            <v>43312</v>
          </cell>
          <cell r="F5836">
            <v>1855126.65</v>
          </cell>
          <cell r="G5836">
            <v>0.2</v>
          </cell>
          <cell r="H5836">
            <v>30918.78</v>
          </cell>
          <cell r="I5836">
            <v>927563.33</v>
          </cell>
          <cell r="J5836">
            <v>0.2</v>
          </cell>
          <cell r="K5836">
            <v>15459.388833333333</v>
          </cell>
          <cell r="L5836">
            <v>-15459.39</v>
          </cell>
        </row>
        <row r="5837">
          <cell r="A5837" t="str">
            <v>E3912 GEN Computer Eq, Encogen</v>
          </cell>
          <cell r="B5837" t="str">
            <v>E3912 GEN Computer Eq, Encogen-8</v>
          </cell>
          <cell r="C5837" t="str">
            <v>403E</v>
          </cell>
          <cell r="E5837">
            <v>43343</v>
          </cell>
          <cell r="F5837">
            <v>1855126.65</v>
          </cell>
          <cell r="G5837">
            <v>0.2</v>
          </cell>
          <cell r="H5837">
            <v>30918.78</v>
          </cell>
          <cell r="I5837">
            <v>927563.33</v>
          </cell>
          <cell r="J5837">
            <v>0.2</v>
          </cell>
          <cell r="K5837">
            <v>15459.388833333333</v>
          </cell>
          <cell r="L5837">
            <v>-15459.39</v>
          </cell>
        </row>
        <row r="5838">
          <cell r="A5838" t="str">
            <v>E3912 GEN Computer Eq, Encogen</v>
          </cell>
          <cell r="B5838" t="str">
            <v>E3912 GEN Computer Eq, Encogen-9</v>
          </cell>
          <cell r="C5838" t="str">
            <v>403E</v>
          </cell>
          <cell r="E5838">
            <v>43373</v>
          </cell>
          <cell r="F5838">
            <v>1855126.65</v>
          </cell>
          <cell r="G5838">
            <v>0.2</v>
          </cell>
          <cell r="H5838">
            <v>30918.78</v>
          </cell>
          <cell r="I5838">
            <v>927563.33</v>
          </cell>
          <cell r="J5838">
            <v>0.2</v>
          </cell>
          <cell r="K5838">
            <v>15459.388833333333</v>
          </cell>
          <cell r="L5838">
            <v>-15459.39</v>
          </cell>
        </row>
        <row r="5839">
          <cell r="A5839" t="str">
            <v>E3912 GEN Computer Eq, Encogen</v>
          </cell>
          <cell r="B5839" t="str">
            <v>E3912 GEN Computer Eq, Encogen-10</v>
          </cell>
          <cell r="C5839" t="str">
            <v>403E</v>
          </cell>
          <cell r="E5839">
            <v>43404</v>
          </cell>
          <cell r="F5839">
            <v>1855126.65</v>
          </cell>
          <cell r="G5839">
            <v>0.2</v>
          </cell>
          <cell r="H5839">
            <v>30918.78</v>
          </cell>
          <cell r="I5839">
            <v>927563.33</v>
          </cell>
          <cell r="J5839">
            <v>0.2</v>
          </cell>
          <cell r="K5839">
            <v>15459.388833333333</v>
          </cell>
          <cell r="L5839">
            <v>-15459.39</v>
          </cell>
        </row>
        <row r="5840">
          <cell r="A5840" t="str">
            <v>E3912 GEN Computer Eq, Encogen</v>
          </cell>
          <cell r="B5840" t="str">
            <v>E3912 GEN Computer Eq, Encogen-11</v>
          </cell>
          <cell r="C5840" t="str">
            <v>403E</v>
          </cell>
          <cell r="E5840">
            <v>43434</v>
          </cell>
          <cell r="F5840">
            <v>1855126.65</v>
          </cell>
          <cell r="G5840">
            <v>0.2</v>
          </cell>
          <cell r="H5840">
            <v>30918.78</v>
          </cell>
          <cell r="I5840">
            <v>927563.33</v>
          </cell>
          <cell r="J5840">
            <v>0.2</v>
          </cell>
          <cell r="K5840">
            <v>15459.388833333333</v>
          </cell>
          <cell r="L5840">
            <v>-15459.39</v>
          </cell>
        </row>
        <row r="5841">
          <cell r="A5841" t="str">
            <v>E3912 GEN Computer Eq, Encogen</v>
          </cell>
          <cell r="B5841" t="str">
            <v>E3912 GEN Computer Eq, Encogen-12</v>
          </cell>
          <cell r="C5841" t="str">
            <v>403E</v>
          </cell>
          <cell r="E5841">
            <v>43465</v>
          </cell>
          <cell r="F5841">
            <v>927563.33</v>
          </cell>
          <cell r="G5841">
            <v>0.2</v>
          </cell>
          <cell r="H5841">
            <v>15459.39</v>
          </cell>
          <cell r="I5841">
            <v>927563.33</v>
          </cell>
          <cell r="J5841">
            <v>0.2</v>
          </cell>
          <cell r="K5841">
            <v>15459.388833333333</v>
          </cell>
          <cell r="L5841">
            <v>0</v>
          </cell>
        </row>
        <row r="5842">
          <cell r="A5842" t="str">
            <v>E3912 GEN Computer Eq, Encogen Total</v>
          </cell>
          <cell r="C5842" t="str">
            <v>EGEN</v>
          </cell>
          <cell r="E5842" t="str">
            <v>Total</v>
          </cell>
          <cell r="F5842"/>
          <cell r="G5842"/>
          <cell r="H5842">
            <v>355565.97000000009</v>
          </cell>
          <cell r="I5842"/>
          <cell r="J5842">
            <v>0</v>
          </cell>
          <cell r="K5842">
            <v>185512.666</v>
          </cell>
          <cell r="L5842">
            <v>-170053.3</v>
          </cell>
        </row>
        <row r="5843">
          <cell r="A5843" t="str">
            <v>E3912 GEN Computer Eq, Frederickson</v>
          </cell>
          <cell r="B5843" t="str">
            <v>E3912 GEN Computer Eq, Frederickson-1</v>
          </cell>
          <cell r="C5843" t="str">
            <v>403E</v>
          </cell>
          <cell r="E5843">
            <v>43131</v>
          </cell>
          <cell r="F5843">
            <v>83653.789999999994</v>
          </cell>
          <cell r="G5843">
            <v>0.2</v>
          </cell>
          <cell r="H5843">
            <v>1394.23</v>
          </cell>
          <cell r="I5843">
            <v>83653.789999999994</v>
          </cell>
          <cell r="J5843">
            <v>0.2</v>
          </cell>
          <cell r="K5843">
            <v>1394.2298333333331</v>
          </cell>
          <cell r="L5843">
            <v>0</v>
          </cell>
        </row>
        <row r="5844">
          <cell r="A5844" t="str">
            <v>E3912 GEN Computer Eq, Frederickson</v>
          </cell>
          <cell r="B5844" t="str">
            <v>E3912 GEN Computer Eq, Frederickson-2</v>
          </cell>
          <cell r="C5844" t="str">
            <v>403E</v>
          </cell>
          <cell r="E5844">
            <v>43159</v>
          </cell>
          <cell r="F5844">
            <v>83653.789999999994</v>
          </cell>
          <cell r="G5844">
            <v>0.2</v>
          </cell>
          <cell r="H5844">
            <v>1394.23</v>
          </cell>
          <cell r="I5844">
            <v>83653.789999999994</v>
          </cell>
          <cell r="J5844">
            <v>0.2</v>
          </cell>
          <cell r="K5844">
            <v>1394.2298333333331</v>
          </cell>
          <cell r="L5844">
            <v>0</v>
          </cell>
        </row>
        <row r="5845">
          <cell r="A5845" t="str">
            <v>E3912 GEN Computer Eq, Frederickson</v>
          </cell>
          <cell r="B5845" t="str">
            <v>E3912 GEN Computer Eq, Frederickson-3</v>
          </cell>
          <cell r="C5845" t="str">
            <v>403E</v>
          </cell>
          <cell r="E5845">
            <v>43190</v>
          </cell>
          <cell r="F5845">
            <v>83653.789999999994</v>
          </cell>
          <cell r="G5845">
            <v>0.2</v>
          </cell>
          <cell r="H5845">
            <v>1394.23</v>
          </cell>
          <cell r="I5845">
            <v>83653.789999999994</v>
          </cell>
          <cell r="J5845">
            <v>0.2</v>
          </cell>
          <cell r="K5845">
            <v>1394.2298333333331</v>
          </cell>
          <cell r="L5845">
            <v>0</v>
          </cell>
        </row>
        <row r="5846">
          <cell r="A5846" t="str">
            <v>E3912 GEN Computer Eq, Frederickson</v>
          </cell>
          <cell r="B5846" t="str">
            <v>E3912 GEN Computer Eq, Frederickson-4</v>
          </cell>
          <cell r="C5846" t="str">
            <v>403E</v>
          </cell>
          <cell r="E5846">
            <v>43220</v>
          </cell>
          <cell r="F5846">
            <v>83653.789999999994</v>
          </cell>
          <cell r="G5846">
            <v>0.2</v>
          </cell>
          <cell r="H5846">
            <v>1394.23</v>
          </cell>
          <cell r="I5846">
            <v>83653.789999999994</v>
          </cell>
          <cell r="J5846">
            <v>0.2</v>
          </cell>
          <cell r="K5846">
            <v>1394.2298333333331</v>
          </cell>
          <cell r="L5846">
            <v>0</v>
          </cell>
        </row>
        <row r="5847">
          <cell r="A5847" t="str">
            <v>E3912 GEN Computer Eq, Frederickson</v>
          </cell>
          <cell r="B5847" t="str">
            <v>E3912 GEN Computer Eq, Frederickson-5</v>
          </cell>
          <cell r="C5847" t="str">
            <v>403E</v>
          </cell>
          <cell r="E5847">
            <v>43251</v>
          </cell>
          <cell r="F5847">
            <v>83653.789999999994</v>
          </cell>
          <cell r="G5847">
            <v>0.2</v>
          </cell>
          <cell r="H5847">
            <v>1394.23</v>
          </cell>
          <cell r="I5847">
            <v>83653.789999999994</v>
          </cell>
          <cell r="J5847">
            <v>0.2</v>
          </cell>
          <cell r="K5847">
            <v>1394.2298333333331</v>
          </cell>
          <cell r="L5847">
            <v>0</v>
          </cell>
        </row>
        <row r="5848">
          <cell r="A5848" t="str">
            <v>E3912 GEN Computer Eq, Frederickson</v>
          </cell>
          <cell r="B5848" t="str">
            <v>E3912 GEN Computer Eq, Frederickson-6</v>
          </cell>
          <cell r="C5848" t="str">
            <v>403E</v>
          </cell>
          <cell r="E5848">
            <v>43281</v>
          </cell>
          <cell r="F5848">
            <v>83653.789999999994</v>
          </cell>
          <cell r="G5848">
            <v>0.2</v>
          </cell>
          <cell r="H5848">
            <v>1394.23</v>
          </cell>
          <cell r="I5848">
            <v>83653.789999999994</v>
          </cell>
          <cell r="J5848">
            <v>0.2</v>
          </cell>
          <cell r="K5848">
            <v>1394.2298333333331</v>
          </cell>
          <cell r="L5848">
            <v>0</v>
          </cell>
        </row>
        <row r="5849">
          <cell r="A5849" t="str">
            <v>E3912 GEN Computer Eq, Frederickson</v>
          </cell>
          <cell r="B5849" t="str">
            <v>E3912 GEN Computer Eq, Frederickson-7</v>
          </cell>
          <cell r="C5849" t="str">
            <v>403E</v>
          </cell>
          <cell r="E5849">
            <v>43312</v>
          </cell>
          <cell r="F5849">
            <v>83653.789999999994</v>
          </cell>
          <cell r="G5849">
            <v>0.2</v>
          </cell>
          <cell r="H5849">
            <v>1394.23</v>
          </cell>
          <cell r="I5849">
            <v>83653.789999999994</v>
          </cell>
          <cell r="J5849">
            <v>0.2</v>
          </cell>
          <cell r="K5849">
            <v>1394.2298333333331</v>
          </cell>
          <cell r="L5849">
            <v>0</v>
          </cell>
        </row>
        <row r="5850">
          <cell r="A5850" t="str">
            <v>E3912 GEN Computer Eq, Frederickson</v>
          </cell>
          <cell r="B5850" t="str">
            <v>E3912 GEN Computer Eq, Frederickson-8</v>
          </cell>
          <cell r="C5850" t="str">
            <v>403E</v>
          </cell>
          <cell r="E5850">
            <v>43343</v>
          </cell>
          <cell r="F5850">
            <v>83653.789999999994</v>
          </cell>
          <cell r="G5850">
            <v>0.2</v>
          </cell>
          <cell r="H5850">
            <v>1394.23</v>
          </cell>
          <cell r="I5850">
            <v>83653.789999999994</v>
          </cell>
          <cell r="J5850">
            <v>0.2</v>
          </cell>
          <cell r="K5850">
            <v>1394.2298333333331</v>
          </cell>
          <cell r="L5850">
            <v>0</v>
          </cell>
        </row>
        <row r="5851">
          <cell r="A5851" t="str">
            <v>E3912 GEN Computer Eq, Frederickson</v>
          </cell>
          <cell r="B5851" t="str">
            <v>E3912 GEN Computer Eq, Frederickson-9</v>
          </cell>
          <cell r="C5851" t="str">
            <v>403E</v>
          </cell>
          <cell r="E5851">
            <v>43373</v>
          </cell>
          <cell r="F5851">
            <v>83653.789999999994</v>
          </cell>
          <cell r="G5851">
            <v>0.2</v>
          </cell>
          <cell r="H5851">
            <v>1394.23</v>
          </cell>
          <cell r="I5851">
            <v>83653.789999999994</v>
          </cell>
          <cell r="J5851">
            <v>0.2</v>
          </cell>
          <cell r="K5851">
            <v>1394.2298333333331</v>
          </cell>
          <cell r="L5851">
            <v>0</v>
          </cell>
        </row>
        <row r="5852">
          <cell r="A5852" t="str">
            <v>E3912 GEN Computer Eq, Frederickson</v>
          </cell>
          <cell r="B5852" t="str">
            <v>E3912 GEN Computer Eq, Frederickson-10</v>
          </cell>
          <cell r="C5852" t="str">
            <v>403E</v>
          </cell>
          <cell r="E5852">
            <v>43404</v>
          </cell>
          <cell r="F5852">
            <v>83653.789999999994</v>
          </cell>
          <cell r="G5852">
            <v>0.2</v>
          </cell>
          <cell r="H5852">
            <v>1394.23</v>
          </cell>
          <cell r="I5852">
            <v>83653.789999999994</v>
          </cell>
          <cell r="J5852">
            <v>0.2</v>
          </cell>
          <cell r="K5852">
            <v>1394.2298333333331</v>
          </cell>
          <cell r="L5852">
            <v>0</v>
          </cell>
        </row>
        <row r="5853">
          <cell r="A5853" t="str">
            <v>E3912 GEN Computer Eq, Frederickson</v>
          </cell>
          <cell r="B5853" t="str">
            <v>E3912 GEN Computer Eq, Frederickson-11</v>
          </cell>
          <cell r="C5853" t="str">
            <v>403E</v>
          </cell>
          <cell r="E5853">
            <v>43434</v>
          </cell>
          <cell r="F5853">
            <v>83653.789999999994</v>
          </cell>
          <cell r="G5853">
            <v>0.2</v>
          </cell>
          <cell r="H5853">
            <v>1394.23</v>
          </cell>
          <cell r="I5853">
            <v>83653.789999999994</v>
          </cell>
          <cell r="J5853">
            <v>0.2</v>
          </cell>
          <cell r="K5853">
            <v>1394.2298333333331</v>
          </cell>
          <cell r="L5853">
            <v>0</v>
          </cell>
        </row>
        <row r="5854">
          <cell r="A5854" t="str">
            <v>E3912 GEN Computer Eq, Frederickson</v>
          </cell>
          <cell r="B5854" t="str">
            <v>E3912 GEN Computer Eq, Frederickson-12</v>
          </cell>
          <cell r="C5854" t="str">
            <v>403E</v>
          </cell>
          <cell r="E5854">
            <v>43465</v>
          </cell>
          <cell r="F5854">
            <v>83653.789999999994</v>
          </cell>
          <cell r="G5854">
            <v>0.2</v>
          </cell>
          <cell r="H5854">
            <v>1394.23</v>
          </cell>
          <cell r="I5854">
            <v>83653.789999999994</v>
          </cell>
          <cell r="J5854">
            <v>0.2</v>
          </cell>
          <cell r="K5854">
            <v>1394.2298333333331</v>
          </cell>
          <cell r="L5854">
            <v>0</v>
          </cell>
        </row>
        <row r="5855">
          <cell r="A5855" t="str">
            <v>E3912 GEN Computer Eq, Frederickson Total</v>
          </cell>
          <cell r="C5855" t="str">
            <v>EGEN</v>
          </cell>
          <cell r="E5855" t="str">
            <v>Total</v>
          </cell>
          <cell r="F5855"/>
          <cell r="G5855"/>
          <cell r="H5855">
            <v>16730.759999999998</v>
          </cell>
          <cell r="I5855"/>
          <cell r="J5855">
            <v>0</v>
          </cell>
          <cell r="K5855">
            <v>16730.757999999998</v>
          </cell>
          <cell r="L5855">
            <v>0</v>
          </cell>
        </row>
        <row r="5856">
          <cell r="A5856" t="str">
            <v>E3912 GEN Computer Eq, Fredonia</v>
          </cell>
          <cell r="B5856" t="str">
            <v>E3912 GEN Computer Eq, Fredonia-1</v>
          </cell>
          <cell r="C5856" t="str">
            <v>403E</v>
          </cell>
          <cell r="E5856">
            <v>43131</v>
          </cell>
          <cell r="F5856">
            <v>1652544.66</v>
          </cell>
          <cell r="G5856">
            <v>0.2</v>
          </cell>
          <cell r="H5856">
            <v>27542.41</v>
          </cell>
          <cell r="I5856">
            <v>0</v>
          </cell>
          <cell r="J5856">
            <v>0.2</v>
          </cell>
          <cell r="K5856">
            <v>0</v>
          </cell>
          <cell r="L5856">
            <v>-27542.41</v>
          </cell>
        </row>
        <row r="5857">
          <cell r="A5857" t="str">
            <v>E3912 GEN Computer Eq, Fredonia</v>
          </cell>
          <cell r="B5857" t="str">
            <v>E3912 GEN Computer Eq, Fredonia-2</v>
          </cell>
          <cell r="C5857" t="str">
            <v>403E</v>
          </cell>
          <cell r="E5857">
            <v>43159</v>
          </cell>
          <cell r="F5857">
            <v>1652544.66</v>
          </cell>
          <cell r="G5857">
            <v>0.2</v>
          </cell>
          <cell r="H5857">
            <v>27542.41</v>
          </cell>
          <cell r="I5857">
            <v>0</v>
          </cell>
          <cell r="J5857">
            <v>0.2</v>
          </cell>
          <cell r="K5857">
            <v>0</v>
          </cell>
          <cell r="L5857">
            <v>-27542.41</v>
          </cell>
        </row>
        <row r="5858">
          <cell r="A5858" t="str">
            <v>E3912 GEN Computer Eq, Fredonia</v>
          </cell>
          <cell r="B5858" t="str">
            <v>E3912 GEN Computer Eq, Fredonia-3</v>
          </cell>
          <cell r="C5858" t="str">
            <v>403E</v>
          </cell>
          <cell r="E5858">
            <v>43190</v>
          </cell>
          <cell r="F5858">
            <v>1652544.66</v>
          </cell>
          <cell r="G5858">
            <v>0.2</v>
          </cell>
          <cell r="H5858">
            <v>27542.41</v>
          </cell>
          <cell r="I5858">
            <v>0</v>
          </cell>
          <cell r="J5858">
            <v>0.2</v>
          </cell>
          <cell r="K5858">
            <v>0</v>
          </cell>
          <cell r="L5858">
            <v>-27542.41</v>
          </cell>
        </row>
        <row r="5859">
          <cell r="A5859" t="str">
            <v>E3912 GEN Computer Eq, Fredonia</v>
          </cell>
          <cell r="B5859" t="str">
            <v>E3912 GEN Computer Eq, Fredonia-4</v>
          </cell>
          <cell r="C5859" t="str">
            <v>403E</v>
          </cell>
          <cell r="E5859">
            <v>43220</v>
          </cell>
          <cell r="F5859">
            <v>1652544.66</v>
          </cell>
          <cell r="G5859">
            <v>0.2</v>
          </cell>
          <cell r="H5859">
            <v>27542.41</v>
          </cell>
          <cell r="I5859">
            <v>0</v>
          </cell>
          <cell r="J5859">
            <v>0.2</v>
          </cell>
          <cell r="K5859">
            <v>0</v>
          </cell>
          <cell r="L5859">
            <v>-27542.41</v>
          </cell>
        </row>
        <row r="5860">
          <cell r="A5860" t="str">
            <v>E3912 GEN Computer Eq, Fredonia</v>
          </cell>
          <cell r="B5860" t="str">
            <v>E3912 GEN Computer Eq, Fredonia-5</v>
          </cell>
          <cell r="C5860" t="str">
            <v>403E</v>
          </cell>
          <cell r="E5860">
            <v>43251</v>
          </cell>
          <cell r="F5860">
            <v>1652544.66</v>
          </cell>
          <cell r="G5860">
            <v>0.2</v>
          </cell>
          <cell r="H5860">
            <v>27542.41</v>
          </cell>
          <cell r="I5860">
            <v>0</v>
          </cell>
          <cell r="J5860">
            <v>0.2</v>
          </cell>
          <cell r="K5860">
            <v>0</v>
          </cell>
          <cell r="L5860">
            <v>-27542.41</v>
          </cell>
        </row>
        <row r="5861">
          <cell r="A5861" t="str">
            <v>E3912 GEN Computer Eq, Fredonia</v>
          </cell>
          <cell r="B5861" t="str">
            <v>E3912 GEN Computer Eq, Fredonia-6</v>
          </cell>
          <cell r="C5861" t="str">
            <v>403E</v>
          </cell>
          <cell r="E5861">
            <v>43281</v>
          </cell>
          <cell r="F5861">
            <v>1652544.66</v>
          </cell>
          <cell r="G5861">
            <v>0.2</v>
          </cell>
          <cell r="H5861">
            <v>27542.41</v>
          </cell>
          <cell r="I5861">
            <v>0</v>
          </cell>
          <cell r="J5861">
            <v>0.2</v>
          </cell>
          <cell r="K5861">
            <v>0</v>
          </cell>
          <cell r="L5861">
            <v>-27542.41</v>
          </cell>
        </row>
        <row r="5862">
          <cell r="A5862" t="str">
            <v>E3912 GEN Computer Eq, Fredonia</v>
          </cell>
          <cell r="B5862" t="str">
            <v>E3912 GEN Computer Eq, Fredonia-7</v>
          </cell>
          <cell r="C5862" t="str">
            <v>403E</v>
          </cell>
          <cell r="E5862">
            <v>43312</v>
          </cell>
          <cell r="F5862">
            <v>826272.33</v>
          </cell>
          <cell r="G5862">
            <v>0.2</v>
          </cell>
          <cell r="H5862">
            <v>13771.21</v>
          </cell>
          <cell r="I5862">
            <v>0</v>
          </cell>
          <cell r="J5862">
            <v>0.2</v>
          </cell>
          <cell r="K5862">
            <v>0</v>
          </cell>
          <cell r="L5862">
            <v>-13771.21</v>
          </cell>
        </row>
        <row r="5863">
          <cell r="A5863" t="str">
            <v>E3912 GEN Computer Eq, Fredonia</v>
          </cell>
          <cell r="B5863" t="str">
            <v>E3912 GEN Computer Eq, Fredonia-8</v>
          </cell>
          <cell r="C5863" t="str">
            <v>403E</v>
          </cell>
          <cell r="E5863">
            <v>43343</v>
          </cell>
          <cell r="F5863">
            <v>0</v>
          </cell>
          <cell r="G5863">
            <v>0.2</v>
          </cell>
          <cell r="H5863">
            <v>0</v>
          </cell>
          <cell r="I5863">
            <v>0</v>
          </cell>
          <cell r="J5863">
            <v>0.2</v>
          </cell>
          <cell r="K5863">
            <v>0</v>
          </cell>
          <cell r="L5863">
            <v>0</v>
          </cell>
        </row>
        <row r="5864">
          <cell r="A5864" t="str">
            <v>E3912 GEN Computer Eq, Fredonia</v>
          </cell>
          <cell r="B5864" t="str">
            <v>E3912 GEN Computer Eq, Fredonia-9</v>
          </cell>
          <cell r="C5864" t="str">
            <v>403E</v>
          </cell>
          <cell r="E5864">
            <v>43373</v>
          </cell>
          <cell r="F5864">
            <v>0</v>
          </cell>
          <cell r="G5864">
            <v>0.2</v>
          </cell>
          <cell r="H5864">
            <v>0</v>
          </cell>
          <cell r="I5864">
            <v>0</v>
          </cell>
          <cell r="J5864">
            <v>0.2</v>
          </cell>
          <cell r="K5864">
            <v>0</v>
          </cell>
          <cell r="L5864">
            <v>0</v>
          </cell>
        </row>
        <row r="5865">
          <cell r="A5865" t="str">
            <v>E3912 GEN Computer Eq, Fredonia</v>
          </cell>
          <cell r="B5865" t="str">
            <v>E3912 GEN Computer Eq, Fredonia-10</v>
          </cell>
          <cell r="C5865" t="str">
            <v>403E</v>
          </cell>
          <cell r="E5865">
            <v>43404</v>
          </cell>
          <cell r="F5865">
            <v>0</v>
          </cell>
          <cell r="G5865">
            <v>0.2</v>
          </cell>
          <cell r="H5865">
            <v>0</v>
          </cell>
          <cell r="I5865">
            <v>0</v>
          </cell>
          <cell r="J5865">
            <v>0.2</v>
          </cell>
          <cell r="K5865">
            <v>0</v>
          </cell>
          <cell r="L5865">
            <v>0</v>
          </cell>
        </row>
        <row r="5866">
          <cell r="A5866" t="str">
            <v>E3912 GEN Computer Eq, Fredonia</v>
          </cell>
          <cell r="B5866" t="str">
            <v>E3912 GEN Computer Eq, Fredonia-11</v>
          </cell>
          <cell r="C5866" t="str">
            <v>403E</v>
          </cell>
          <cell r="E5866">
            <v>43434</v>
          </cell>
          <cell r="F5866">
            <v>0</v>
          </cell>
          <cell r="G5866">
            <v>0.2</v>
          </cell>
          <cell r="H5866">
            <v>0</v>
          </cell>
          <cell r="I5866">
            <v>0</v>
          </cell>
          <cell r="J5866">
            <v>0.2</v>
          </cell>
          <cell r="K5866">
            <v>0</v>
          </cell>
          <cell r="L5866">
            <v>0</v>
          </cell>
        </row>
        <row r="5867">
          <cell r="A5867" t="str">
            <v>E3912 GEN Computer Eq, Fredonia</v>
          </cell>
          <cell r="B5867" t="str">
            <v>E3912 GEN Computer Eq, Fredonia-12</v>
          </cell>
          <cell r="C5867" t="str">
            <v>403E</v>
          </cell>
          <cell r="E5867">
            <v>43465</v>
          </cell>
          <cell r="F5867">
            <v>0</v>
          </cell>
          <cell r="G5867">
            <v>0.2</v>
          </cell>
          <cell r="H5867">
            <v>0</v>
          </cell>
          <cell r="I5867">
            <v>0</v>
          </cell>
          <cell r="J5867">
            <v>0.2</v>
          </cell>
          <cell r="K5867">
            <v>0</v>
          </cell>
          <cell r="L5867">
            <v>0</v>
          </cell>
        </row>
        <row r="5868">
          <cell r="A5868" t="str">
            <v>E3912 GEN Computer Eq, Fredonia Total</v>
          </cell>
          <cell r="C5868" t="str">
            <v>EGEN</v>
          </cell>
          <cell r="E5868" t="str">
            <v>Total</v>
          </cell>
          <cell r="F5868"/>
          <cell r="G5868"/>
          <cell r="H5868">
            <v>179025.66999999998</v>
          </cell>
          <cell r="I5868"/>
          <cell r="J5868">
            <v>0</v>
          </cell>
          <cell r="K5868">
            <v>0</v>
          </cell>
          <cell r="L5868">
            <v>-179025.67</v>
          </cell>
        </row>
        <row r="5869">
          <cell r="A5869" t="str">
            <v>E3912 GEN Computer Eq, Goldendale</v>
          </cell>
          <cell r="B5869" t="str">
            <v>E3912 GEN Computer Eq, Goldendale-1</v>
          </cell>
          <cell r="C5869" t="str">
            <v>403E</v>
          </cell>
          <cell r="E5869">
            <v>43131</v>
          </cell>
          <cell r="F5869">
            <v>719553.92</v>
          </cell>
          <cell r="G5869">
            <v>0.2</v>
          </cell>
          <cell r="H5869">
            <v>11992.57</v>
          </cell>
          <cell r="I5869">
            <v>212938.73</v>
          </cell>
          <cell r="J5869">
            <v>0.2</v>
          </cell>
          <cell r="K5869">
            <v>3548.978833333334</v>
          </cell>
          <cell r="L5869">
            <v>-8443.59</v>
          </cell>
        </row>
        <row r="5870">
          <cell r="A5870" t="str">
            <v>E3912 GEN Computer Eq, Goldendale</v>
          </cell>
          <cell r="B5870" t="str">
            <v>E3912 GEN Computer Eq, Goldendale-2</v>
          </cell>
          <cell r="C5870" t="str">
            <v>403E</v>
          </cell>
          <cell r="E5870">
            <v>43159</v>
          </cell>
          <cell r="F5870">
            <v>719553.92</v>
          </cell>
          <cell r="G5870">
            <v>0.2</v>
          </cell>
          <cell r="H5870">
            <v>11992.57</v>
          </cell>
          <cell r="I5870">
            <v>212938.73</v>
          </cell>
          <cell r="J5870">
            <v>0.2</v>
          </cell>
          <cell r="K5870">
            <v>3548.978833333334</v>
          </cell>
          <cell r="L5870">
            <v>-8443.59</v>
          </cell>
        </row>
        <row r="5871">
          <cell r="A5871" t="str">
            <v>E3912 GEN Computer Eq, Goldendale</v>
          </cell>
          <cell r="B5871" t="str">
            <v>E3912 GEN Computer Eq, Goldendale-3</v>
          </cell>
          <cell r="C5871" t="str">
            <v>403E</v>
          </cell>
          <cell r="E5871">
            <v>43190</v>
          </cell>
          <cell r="F5871">
            <v>719553.92</v>
          </cell>
          <cell r="G5871">
            <v>0.2</v>
          </cell>
          <cell r="H5871">
            <v>11992.57</v>
          </cell>
          <cell r="I5871">
            <v>212938.73</v>
          </cell>
          <cell r="J5871">
            <v>0.2</v>
          </cell>
          <cell r="K5871">
            <v>3548.978833333334</v>
          </cell>
          <cell r="L5871">
            <v>-8443.59</v>
          </cell>
        </row>
        <row r="5872">
          <cell r="A5872" t="str">
            <v>E3912 GEN Computer Eq, Goldendale</v>
          </cell>
          <cell r="B5872" t="str">
            <v>E3912 GEN Computer Eq, Goldendale-4</v>
          </cell>
          <cell r="C5872" t="str">
            <v>403E</v>
          </cell>
          <cell r="E5872">
            <v>43220</v>
          </cell>
          <cell r="F5872">
            <v>719553.92</v>
          </cell>
          <cell r="G5872">
            <v>0.2</v>
          </cell>
          <cell r="H5872">
            <v>11992.57</v>
          </cell>
          <cell r="I5872">
            <v>212938.73</v>
          </cell>
          <cell r="J5872">
            <v>0.2</v>
          </cell>
          <cell r="K5872">
            <v>3548.978833333334</v>
          </cell>
          <cell r="L5872">
            <v>-8443.59</v>
          </cell>
        </row>
        <row r="5873">
          <cell r="A5873" t="str">
            <v>E3912 GEN Computer Eq, Goldendale</v>
          </cell>
          <cell r="B5873" t="str">
            <v>E3912 GEN Computer Eq, Goldendale-5</v>
          </cell>
          <cell r="C5873" t="str">
            <v>403E</v>
          </cell>
          <cell r="E5873">
            <v>43251</v>
          </cell>
          <cell r="F5873">
            <v>719553.92</v>
          </cell>
          <cell r="G5873">
            <v>0.2</v>
          </cell>
          <cell r="H5873">
            <v>11992.57</v>
          </cell>
          <cell r="I5873">
            <v>212938.73</v>
          </cell>
          <cell r="J5873">
            <v>0.2</v>
          </cell>
          <cell r="K5873">
            <v>3548.978833333334</v>
          </cell>
          <cell r="L5873">
            <v>-8443.59</v>
          </cell>
        </row>
        <row r="5874">
          <cell r="A5874" t="str">
            <v>E3912 GEN Computer Eq, Goldendale</v>
          </cell>
          <cell r="B5874" t="str">
            <v>E3912 GEN Computer Eq, Goldendale-6</v>
          </cell>
          <cell r="C5874" t="str">
            <v>403E</v>
          </cell>
          <cell r="E5874">
            <v>43281</v>
          </cell>
          <cell r="F5874">
            <v>477322.09</v>
          </cell>
          <cell r="G5874">
            <v>0.2</v>
          </cell>
          <cell r="H5874">
            <v>7955.37</v>
          </cell>
          <cell r="I5874">
            <v>212938.73</v>
          </cell>
          <cell r="J5874">
            <v>0.2</v>
          </cell>
          <cell r="K5874">
            <v>3548.978833333334</v>
          </cell>
          <cell r="L5874">
            <v>-4406.3900000000003</v>
          </cell>
        </row>
        <row r="5875">
          <cell r="A5875" t="str">
            <v>E3912 GEN Computer Eq, Goldendale</v>
          </cell>
          <cell r="B5875" t="str">
            <v>E3912 GEN Computer Eq, Goldendale-7</v>
          </cell>
          <cell r="C5875" t="str">
            <v>403E</v>
          </cell>
          <cell r="E5875">
            <v>43312</v>
          </cell>
          <cell r="F5875">
            <v>235090.26</v>
          </cell>
          <cell r="G5875">
            <v>0.2</v>
          </cell>
          <cell r="H5875">
            <v>3918.17</v>
          </cell>
          <cell r="I5875">
            <v>212938.73</v>
          </cell>
          <cell r="J5875">
            <v>0.2</v>
          </cell>
          <cell r="K5875">
            <v>3548.978833333334</v>
          </cell>
          <cell r="L5875">
            <v>-369.19</v>
          </cell>
        </row>
        <row r="5876">
          <cell r="A5876" t="str">
            <v>E3912 GEN Computer Eq, Goldendale</v>
          </cell>
          <cell r="B5876" t="str">
            <v>E3912 GEN Computer Eq, Goldendale-8</v>
          </cell>
          <cell r="C5876" t="str">
            <v>403E</v>
          </cell>
          <cell r="E5876">
            <v>43343</v>
          </cell>
          <cell r="F5876">
            <v>235090.26</v>
          </cell>
          <cell r="G5876">
            <v>0.2</v>
          </cell>
          <cell r="H5876">
            <v>3918.17</v>
          </cell>
          <cell r="I5876">
            <v>212938.73</v>
          </cell>
          <cell r="J5876">
            <v>0.2</v>
          </cell>
          <cell r="K5876">
            <v>3548.978833333334</v>
          </cell>
          <cell r="L5876">
            <v>-369.19</v>
          </cell>
        </row>
        <row r="5877">
          <cell r="A5877" t="str">
            <v>E3912 GEN Computer Eq, Goldendale</v>
          </cell>
          <cell r="B5877" t="str">
            <v>E3912 GEN Computer Eq, Goldendale-9</v>
          </cell>
          <cell r="C5877" t="str">
            <v>403E</v>
          </cell>
          <cell r="E5877">
            <v>43373</v>
          </cell>
          <cell r="F5877">
            <v>235090.26</v>
          </cell>
          <cell r="G5877">
            <v>0.2</v>
          </cell>
          <cell r="H5877">
            <v>3918.17</v>
          </cell>
          <cell r="I5877">
            <v>212938.73</v>
          </cell>
          <cell r="J5877">
            <v>0.2</v>
          </cell>
          <cell r="K5877">
            <v>3548.978833333334</v>
          </cell>
          <cell r="L5877">
            <v>-369.19</v>
          </cell>
        </row>
        <row r="5878">
          <cell r="A5878" t="str">
            <v>E3912 GEN Computer Eq, Goldendale</v>
          </cell>
          <cell r="B5878" t="str">
            <v>E3912 GEN Computer Eq, Goldendale-10</v>
          </cell>
          <cell r="C5878" t="str">
            <v>403E</v>
          </cell>
          <cell r="E5878">
            <v>43404</v>
          </cell>
          <cell r="F5878">
            <v>235090.26</v>
          </cell>
          <cell r="G5878">
            <v>0.2</v>
          </cell>
          <cell r="H5878">
            <v>3918.17</v>
          </cell>
          <cell r="I5878">
            <v>212938.73</v>
          </cell>
          <cell r="J5878">
            <v>0.2</v>
          </cell>
          <cell r="K5878">
            <v>3548.978833333334</v>
          </cell>
          <cell r="L5878">
            <v>-369.19</v>
          </cell>
        </row>
        <row r="5879">
          <cell r="A5879" t="str">
            <v>E3912 GEN Computer Eq, Goldendale</v>
          </cell>
          <cell r="B5879" t="str">
            <v>E3912 GEN Computer Eq, Goldendale-11</v>
          </cell>
          <cell r="C5879" t="str">
            <v>403E</v>
          </cell>
          <cell r="E5879">
            <v>43434</v>
          </cell>
          <cell r="F5879">
            <v>235090.26</v>
          </cell>
          <cell r="G5879">
            <v>0.2</v>
          </cell>
          <cell r="H5879">
            <v>3918.17</v>
          </cell>
          <cell r="I5879">
            <v>212938.73</v>
          </cell>
          <cell r="J5879">
            <v>0.2</v>
          </cell>
          <cell r="K5879">
            <v>3548.978833333334</v>
          </cell>
          <cell r="L5879">
            <v>-369.19</v>
          </cell>
        </row>
        <row r="5880">
          <cell r="A5880" t="str">
            <v>E3912 GEN Computer Eq, Goldendale</v>
          </cell>
          <cell r="B5880" t="str">
            <v>E3912 GEN Computer Eq, Goldendale-12</v>
          </cell>
          <cell r="C5880" t="str">
            <v>403E</v>
          </cell>
          <cell r="E5880">
            <v>43465</v>
          </cell>
          <cell r="F5880">
            <v>212938.73</v>
          </cell>
          <cell r="G5880">
            <v>0.2</v>
          </cell>
          <cell r="H5880">
            <v>3548.98</v>
          </cell>
          <cell r="I5880">
            <v>212938.73</v>
          </cell>
          <cell r="J5880">
            <v>0.2</v>
          </cell>
          <cell r="K5880">
            <v>3548.978833333334</v>
          </cell>
          <cell r="L5880">
            <v>0</v>
          </cell>
        </row>
        <row r="5881">
          <cell r="A5881" t="str">
            <v>E3912 GEN Computer Eq, Goldendale Total</v>
          </cell>
          <cell r="C5881" t="str">
            <v>EGEN</v>
          </cell>
          <cell r="E5881" t="str">
            <v>Total</v>
          </cell>
          <cell r="F5881"/>
          <cell r="G5881"/>
          <cell r="H5881">
            <v>91058.049999999988</v>
          </cell>
          <cell r="I5881"/>
          <cell r="J5881">
            <v>0</v>
          </cell>
          <cell r="K5881">
            <v>42587.746000000006</v>
          </cell>
          <cell r="L5881">
            <v>-48470.3</v>
          </cell>
        </row>
        <row r="5882">
          <cell r="A5882" t="str">
            <v>E3912 GEN Computer Eq, HPK Ridge</v>
          </cell>
          <cell r="B5882" t="str">
            <v>E3912 GEN Computer Eq, HPK Ridge-1</v>
          </cell>
          <cell r="C5882" t="str">
            <v>403E</v>
          </cell>
          <cell r="E5882">
            <v>43131</v>
          </cell>
          <cell r="F5882">
            <v>-16899.87</v>
          </cell>
          <cell r="G5882">
            <v>0.2</v>
          </cell>
          <cell r="H5882">
            <v>-281.66000000000003</v>
          </cell>
          <cell r="I5882">
            <v>34821.67</v>
          </cell>
          <cell r="J5882">
            <v>0.2</v>
          </cell>
          <cell r="K5882">
            <v>580.36116666666669</v>
          </cell>
          <cell r="L5882">
            <v>862.02</v>
          </cell>
        </row>
        <row r="5883">
          <cell r="A5883" t="str">
            <v>E3912 GEN Computer Eq, HPK Ridge</v>
          </cell>
          <cell r="B5883" t="str">
            <v>E3912 GEN Computer Eq, HPK Ridge-2</v>
          </cell>
          <cell r="C5883" t="str">
            <v>403E</v>
          </cell>
          <cell r="E5883">
            <v>43159</v>
          </cell>
          <cell r="F5883">
            <v>-16899.87</v>
          </cell>
          <cell r="G5883">
            <v>0.2</v>
          </cell>
          <cell r="H5883">
            <v>-281.66000000000003</v>
          </cell>
          <cell r="I5883">
            <v>34821.67</v>
          </cell>
          <cell r="J5883">
            <v>0.2</v>
          </cell>
          <cell r="K5883">
            <v>580.36116666666669</v>
          </cell>
          <cell r="L5883">
            <v>862.02</v>
          </cell>
        </row>
        <row r="5884">
          <cell r="A5884" t="str">
            <v>E3912 GEN Computer Eq, HPK Ridge</v>
          </cell>
          <cell r="B5884" t="str">
            <v>E3912 GEN Computer Eq, HPK Ridge-3</v>
          </cell>
          <cell r="C5884" t="str">
            <v>403E</v>
          </cell>
          <cell r="E5884">
            <v>43190</v>
          </cell>
          <cell r="F5884">
            <v>21891.29</v>
          </cell>
          <cell r="G5884">
            <v>0.2</v>
          </cell>
          <cell r="H5884">
            <v>364.85</v>
          </cell>
          <cell r="I5884">
            <v>34821.67</v>
          </cell>
          <cell r="J5884">
            <v>0.2</v>
          </cell>
          <cell r="K5884">
            <v>580.36116666666669</v>
          </cell>
          <cell r="L5884">
            <v>215.51</v>
          </cell>
        </row>
        <row r="5885">
          <cell r="A5885" t="str">
            <v>E3912 GEN Computer Eq, HPK Ridge</v>
          </cell>
          <cell r="B5885" t="str">
            <v>E3912 GEN Computer Eq, HPK Ridge-4</v>
          </cell>
          <cell r="C5885" t="str">
            <v>403E</v>
          </cell>
          <cell r="E5885">
            <v>43220</v>
          </cell>
          <cell r="F5885">
            <v>34821.67</v>
          </cell>
          <cell r="G5885">
            <v>0.2</v>
          </cell>
          <cell r="H5885">
            <v>580.36</v>
          </cell>
          <cell r="I5885">
            <v>34821.67</v>
          </cell>
          <cell r="J5885">
            <v>0.2</v>
          </cell>
          <cell r="K5885">
            <v>580.36116666666669</v>
          </cell>
          <cell r="L5885">
            <v>0</v>
          </cell>
        </row>
        <row r="5886">
          <cell r="A5886" t="str">
            <v>E3912 GEN Computer Eq, HPK Ridge</v>
          </cell>
          <cell r="B5886" t="str">
            <v>E3912 GEN Computer Eq, HPK Ridge-5</v>
          </cell>
          <cell r="C5886" t="str">
            <v>403E</v>
          </cell>
          <cell r="E5886">
            <v>43251</v>
          </cell>
          <cell r="F5886">
            <v>34821.67</v>
          </cell>
          <cell r="G5886">
            <v>0.2</v>
          </cell>
          <cell r="H5886">
            <v>580.36</v>
          </cell>
          <cell r="I5886">
            <v>34821.67</v>
          </cell>
          <cell r="J5886">
            <v>0.2</v>
          </cell>
          <cell r="K5886">
            <v>580.36116666666669</v>
          </cell>
          <cell r="L5886">
            <v>0</v>
          </cell>
        </row>
        <row r="5887">
          <cell r="A5887" t="str">
            <v>E3912 GEN Computer Eq, HPK Ridge</v>
          </cell>
          <cell r="B5887" t="str">
            <v>E3912 GEN Computer Eq, HPK Ridge-6</v>
          </cell>
          <cell r="C5887" t="str">
            <v>403E</v>
          </cell>
          <cell r="E5887">
            <v>43281</v>
          </cell>
          <cell r="F5887">
            <v>34821.67</v>
          </cell>
          <cell r="G5887">
            <v>0.2</v>
          </cell>
          <cell r="H5887">
            <v>580.36</v>
          </cell>
          <cell r="I5887">
            <v>34821.67</v>
          </cell>
          <cell r="J5887">
            <v>0.2</v>
          </cell>
          <cell r="K5887">
            <v>580.36116666666669</v>
          </cell>
          <cell r="L5887">
            <v>0</v>
          </cell>
        </row>
        <row r="5888">
          <cell r="A5888" t="str">
            <v>E3912 GEN Computer Eq, HPK Ridge</v>
          </cell>
          <cell r="B5888" t="str">
            <v>E3912 GEN Computer Eq, HPK Ridge-7</v>
          </cell>
          <cell r="C5888" t="str">
            <v>403E</v>
          </cell>
          <cell r="E5888">
            <v>43312</v>
          </cell>
          <cell r="F5888">
            <v>34821.67</v>
          </cell>
          <cell r="G5888">
            <v>0.2</v>
          </cell>
          <cell r="H5888">
            <v>580.36</v>
          </cell>
          <cell r="I5888">
            <v>34821.67</v>
          </cell>
          <cell r="J5888">
            <v>0.2</v>
          </cell>
          <cell r="K5888">
            <v>580.36116666666669</v>
          </cell>
          <cell r="L5888">
            <v>0</v>
          </cell>
        </row>
        <row r="5889">
          <cell r="A5889" t="str">
            <v>E3912 GEN Computer Eq, HPK Ridge</v>
          </cell>
          <cell r="B5889" t="str">
            <v>E3912 GEN Computer Eq, HPK Ridge-8</v>
          </cell>
          <cell r="C5889" t="str">
            <v>403E</v>
          </cell>
          <cell r="E5889">
            <v>43343</v>
          </cell>
          <cell r="F5889">
            <v>34821.67</v>
          </cell>
          <cell r="G5889">
            <v>0.2</v>
          </cell>
          <cell r="H5889">
            <v>580.36</v>
          </cell>
          <cell r="I5889">
            <v>34821.67</v>
          </cell>
          <cell r="J5889">
            <v>0.2</v>
          </cell>
          <cell r="K5889">
            <v>580.36116666666669</v>
          </cell>
          <cell r="L5889">
            <v>0</v>
          </cell>
        </row>
        <row r="5890">
          <cell r="A5890" t="str">
            <v>E3912 GEN Computer Eq, HPK Ridge</v>
          </cell>
          <cell r="B5890" t="str">
            <v>E3912 GEN Computer Eq, HPK Ridge-9</v>
          </cell>
          <cell r="C5890" t="str">
            <v>403E</v>
          </cell>
          <cell r="E5890">
            <v>43373</v>
          </cell>
          <cell r="F5890">
            <v>34821.67</v>
          </cell>
          <cell r="G5890">
            <v>0.2</v>
          </cell>
          <cell r="H5890">
            <v>580.36</v>
          </cell>
          <cell r="I5890">
            <v>34821.67</v>
          </cell>
          <cell r="J5890">
            <v>0.2</v>
          </cell>
          <cell r="K5890">
            <v>580.36116666666669</v>
          </cell>
          <cell r="L5890">
            <v>0</v>
          </cell>
        </row>
        <row r="5891">
          <cell r="A5891" t="str">
            <v>E3912 GEN Computer Eq, HPK Ridge</v>
          </cell>
          <cell r="B5891" t="str">
            <v>E3912 GEN Computer Eq, HPK Ridge-10</v>
          </cell>
          <cell r="C5891" t="str">
            <v>403E</v>
          </cell>
          <cell r="E5891">
            <v>43404</v>
          </cell>
          <cell r="F5891">
            <v>34821.67</v>
          </cell>
          <cell r="G5891">
            <v>0.2</v>
          </cell>
          <cell r="H5891">
            <v>580.36</v>
          </cell>
          <cell r="I5891">
            <v>34821.67</v>
          </cell>
          <cell r="J5891">
            <v>0.2</v>
          </cell>
          <cell r="K5891">
            <v>580.36116666666669</v>
          </cell>
          <cell r="L5891">
            <v>0</v>
          </cell>
        </row>
        <row r="5892">
          <cell r="A5892" t="str">
            <v>E3912 GEN Computer Eq, HPK Ridge</v>
          </cell>
          <cell r="B5892" t="str">
            <v>E3912 GEN Computer Eq, HPK Ridge-11</v>
          </cell>
          <cell r="C5892" t="str">
            <v>403E</v>
          </cell>
          <cell r="E5892">
            <v>43434</v>
          </cell>
          <cell r="F5892">
            <v>34821.67</v>
          </cell>
          <cell r="G5892">
            <v>0.2</v>
          </cell>
          <cell r="H5892">
            <v>580.36</v>
          </cell>
          <cell r="I5892">
            <v>34821.67</v>
          </cell>
          <cell r="J5892">
            <v>0.2</v>
          </cell>
          <cell r="K5892">
            <v>580.36116666666669</v>
          </cell>
          <cell r="L5892">
            <v>0</v>
          </cell>
        </row>
        <row r="5893">
          <cell r="A5893" t="str">
            <v>E3912 GEN Computer Eq, HPK Ridge</v>
          </cell>
          <cell r="B5893" t="str">
            <v>E3912 GEN Computer Eq, HPK Ridge-12</v>
          </cell>
          <cell r="C5893" t="str">
            <v>403E</v>
          </cell>
          <cell r="E5893">
            <v>43465</v>
          </cell>
          <cell r="F5893">
            <v>34821.67</v>
          </cell>
          <cell r="G5893">
            <v>0.2</v>
          </cell>
          <cell r="H5893">
            <v>580.36</v>
          </cell>
          <cell r="I5893">
            <v>34821.67</v>
          </cell>
          <cell r="J5893">
            <v>0.2</v>
          </cell>
          <cell r="K5893">
            <v>580.36116666666669</v>
          </cell>
          <cell r="L5893">
            <v>0</v>
          </cell>
        </row>
        <row r="5894">
          <cell r="A5894" t="str">
            <v>E3912 GEN Computer Eq, HPK Ridge Total</v>
          </cell>
          <cell r="C5894" t="str">
            <v>EGEN</v>
          </cell>
          <cell r="E5894" t="str">
            <v>Total</v>
          </cell>
          <cell r="F5894"/>
          <cell r="G5894"/>
          <cell r="H5894">
            <v>5024.7700000000004</v>
          </cell>
          <cell r="I5894"/>
          <cell r="J5894">
            <v>0</v>
          </cell>
          <cell r="K5894">
            <v>6964.3339999999998</v>
          </cell>
          <cell r="L5894">
            <v>1939.56</v>
          </cell>
        </row>
        <row r="5895">
          <cell r="A5895" t="str">
            <v>E3912 GEN Computer Eq, LB#4-2013</v>
          </cell>
          <cell r="B5895" t="str">
            <v>E3912 GEN Computer Eq, LB#4-2013-1</v>
          </cell>
          <cell r="C5895" t="str">
            <v>403E</v>
          </cell>
          <cell r="E5895">
            <v>43131</v>
          </cell>
          <cell r="F5895">
            <v>27446.73</v>
          </cell>
          <cell r="G5895">
            <v>0.2</v>
          </cell>
          <cell r="H5895">
            <v>457.45</v>
          </cell>
          <cell r="I5895">
            <v>0</v>
          </cell>
          <cell r="J5895">
            <v>0.2</v>
          </cell>
          <cell r="K5895">
            <v>0</v>
          </cell>
          <cell r="L5895">
            <v>-457.45</v>
          </cell>
        </row>
        <row r="5896">
          <cell r="A5896" t="str">
            <v>E3912 GEN Computer Eq, LB#4-2013</v>
          </cell>
          <cell r="B5896" t="str">
            <v>E3912 GEN Computer Eq, LB#4-2013-2</v>
          </cell>
          <cell r="C5896" t="str">
            <v>403E</v>
          </cell>
          <cell r="E5896">
            <v>43159</v>
          </cell>
          <cell r="F5896">
            <v>27446.73</v>
          </cell>
          <cell r="G5896">
            <v>0.2</v>
          </cell>
          <cell r="H5896">
            <v>457.45</v>
          </cell>
          <cell r="I5896">
            <v>0</v>
          </cell>
          <cell r="J5896">
            <v>0.2</v>
          </cell>
          <cell r="K5896">
            <v>0</v>
          </cell>
          <cell r="L5896">
            <v>-457.45</v>
          </cell>
        </row>
        <row r="5897">
          <cell r="A5897" t="str">
            <v>E3912 GEN Computer Eq, LB#4-2013</v>
          </cell>
          <cell r="B5897" t="str">
            <v>E3912 GEN Computer Eq, LB#4-2013-3</v>
          </cell>
          <cell r="C5897" t="str">
            <v>403E</v>
          </cell>
          <cell r="E5897">
            <v>43190</v>
          </cell>
          <cell r="F5897">
            <v>27446.73</v>
          </cell>
          <cell r="G5897">
            <v>0.2</v>
          </cell>
          <cell r="H5897">
            <v>457.45</v>
          </cell>
          <cell r="I5897">
            <v>0</v>
          </cell>
          <cell r="J5897">
            <v>0.2</v>
          </cell>
          <cell r="K5897">
            <v>0</v>
          </cell>
          <cell r="L5897">
            <v>-457.45</v>
          </cell>
        </row>
        <row r="5898">
          <cell r="A5898" t="str">
            <v>E3912 GEN Computer Eq, LB#4-2013</v>
          </cell>
          <cell r="B5898" t="str">
            <v>E3912 GEN Computer Eq, LB#4-2013-4</v>
          </cell>
          <cell r="C5898" t="str">
            <v>403E</v>
          </cell>
          <cell r="E5898">
            <v>43220</v>
          </cell>
          <cell r="F5898">
            <v>27446.73</v>
          </cell>
          <cell r="G5898">
            <v>0.2</v>
          </cell>
          <cell r="H5898">
            <v>457.45</v>
          </cell>
          <cell r="I5898">
            <v>0</v>
          </cell>
          <cell r="J5898">
            <v>0.2</v>
          </cell>
          <cell r="K5898">
            <v>0</v>
          </cell>
          <cell r="L5898">
            <v>-457.45</v>
          </cell>
        </row>
        <row r="5899">
          <cell r="A5899" t="str">
            <v>E3912 GEN Computer Eq, LB#4-2013</v>
          </cell>
          <cell r="B5899" t="str">
            <v>E3912 GEN Computer Eq, LB#4-2013-5</v>
          </cell>
          <cell r="C5899" t="str">
            <v>403E</v>
          </cell>
          <cell r="E5899">
            <v>43251</v>
          </cell>
          <cell r="F5899">
            <v>27446.73</v>
          </cell>
          <cell r="G5899">
            <v>0.2</v>
          </cell>
          <cell r="H5899">
            <v>457.45</v>
          </cell>
          <cell r="I5899">
            <v>0</v>
          </cell>
          <cell r="J5899">
            <v>0.2</v>
          </cell>
          <cell r="K5899">
            <v>0</v>
          </cell>
          <cell r="L5899">
            <v>-457.45</v>
          </cell>
        </row>
        <row r="5900">
          <cell r="A5900" t="str">
            <v>E3912 GEN Computer Eq, LB#4-2013</v>
          </cell>
          <cell r="B5900" t="str">
            <v>E3912 GEN Computer Eq, LB#4-2013-6</v>
          </cell>
          <cell r="C5900" t="str">
            <v>403E</v>
          </cell>
          <cell r="E5900">
            <v>43281</v>
          </cell>
          <cell r="F5900">
            <v>27446.73</v>
          </cell>
          <cell r="G5900">
            <v>0.2</v>
          </cell>
          <cell r="H5900">
            <v>457.45</v>
          </cell>
          <cell r="I5900">
            <v>0</v>
          </cell>
          <cell r="J5900">
            <v>0.2</v>
          </cell>
          <cell r="K5900">
            <v>0</v>
          </cell>
          <cell r="L5900">
            <v>-457.45</v>
          </cell>
        </row>
        <row r="5901">
          <cell r="A5901" t="str">
            <v>E3912 GEN Computer Eq, LB#4-2013</v>
          </cell>
          <cell r="B5901" t="str">
            <v>E3912 GEN Computer Eq, LB#4-2013-7</v>
          </cell>
          <cell r="C5901" t="str">
            <v>403E</v>
          </cell>
          <cell r="E5901">
            <v>43312</v>
          </cell>
          <cell r="F5901">
            <v>13723.37</v>
          </cell>
          <cell r="G5901">
            <v>0.2</v>
          </cell>
          <cell r="H5901">
            <v>228.72</v>
          </cell>
          <cell r="I5901">
            <v>0</v>
          </cell>
          <cell r="J5901">
            <v>0.2</v>
          </cell>
          <cell r="K5901">
            <v>0</v>
          </cell>
          <cell r="L5901">
            <v>-228.72</v>
          </cell>
        </row>
        <row r="5902">
          <cell r="A5902" t="str">
            <v>E3912 GEN Computer Eq, LB#4-2013</v>
          </cell>
          <cell r="B5902" t="str">
            <v>E3912 GEN Computer Eq, LB#4-2013-8</v>
          </cell>
          <cell r="C5902" t="str">
            <v>403E</v>
          </cell>
          <cell r="E5902">
            <v>43343</v>
          </cell>
          <cell r="F5902">
            <v>0</v>
          </cell>
          <cell r="G5902">
            <v>0.2</v>
          </cell>
          <cell r="H5902">
            <v>0</v>
          </cell>
          <cell r="I5902">
            <v>0</v>
          </cell>
          <cell r="J5902">
            <v>0.2</v>
          </cell>
          <cell r="K5902">
            <v>0</v>
          </cell>
          <cell r="L5902">
            <v>0</v>
          </cell>
        </row>
        <row r="5903">
          <cell r="A5903" t="str">
            <v>E3912 GEN Computer Eq, LB#4-2013</v>
          </cell>
          <cell r="B5903" t="str">
            <v>E3912 GEN Computer Eq, LB#4-2013-9</v>
          </cell>
          <cell r="C5903" t="str">
            <v>403E</v>
          </cell>
          <cell r="E5903">
            <v>43373</v>
          </cell>
          <cell r="F5903">
            <v>0</v>
          </cell>
          <cell r="G5903">
            <v>0.2</v>
          </cell>
          <cell r="H5903">
            <v>0</v>
          </cell>
          <cell r="I5903">
            <v>0</v>
          </cell>
          <cell r="J5903">
            <v>0.2</v>
          </cell>
          <cell r="K5903">
            <v>0</v>
          </cell>
          <cell r="L5903">
            <v>0</v>
          </cell>
        </row>
        <row r="5904">
          <cell r="A5904" t="str">
            <v>E3912 GEN Computer Eq, LB#4-2013</v>
          </cell>
          <cell r="B5904" t="str">
            <v>E3912 GEN Computer Eq, LB#4-2013-10</v>
          </cell>
          <cell r="C5904" t="str">
            <v>403E</v>
          </cell>
          <cell r="E5904">
            <v>43404</v>
          </cell>
          <cell r="F5904">
            <v>0</v>
          </cell>
          <cell r="G5904">
            <v>0.2</v>
          </cell>
          <cell r="H5904">
            <v>0</v>
          </cell>
          <cell r="I5904">
            <v>0</v>
          </cell>
          <cell r="J5904">
            <v>0.2</v>
          </cell>
          <cell r="K5904">
            <v>0</v>
          </cell>
          <cell r="L5904">
            <v>0</v>
          </cell>
        </row>
        <row r="5905">
          <cell r="A5905" t="str">
            <v>E3912 GEN Computer Eq, LB#4-2013</v>
          </cell>
          <cell r="B5905" t="str">
            <v>E3912 GEN Computer Eq, LB#4-2013-11</v>
          </cell>
          <cell r="C5905" t="str">
            <v>403E</v>
          </cell>
          <cell r="E5905">
            <v>43434</v>
          </cell>
          <cell r="F5905">
            <v>0</v>
          </cell>
          <cell r="G5905">
            <v>0.2</v>
          </cell>
          <cell r="H5905">
            <v>0</v>
          </cell>
          <cell r="I5905">
            <v>0</v>
          </cell>
          <cell r="J5905">
            <v>0.2</v>
          </cell>
          <cell r="K5905">
            <v>0</v>
          </cell>
          <cell r="L5905">
            <v>0</v>
          </cell>
        </row>
        <row r="5906">
          <cell r="A5906" t="str">
            <v>E3912 GEN Computer Eq, LB#4-2013</v>
          </cell>
          <cell r="B5906" t="str">
            <v>E3912 GEN Computer Eq, LB#4-2013-12</v>
          </cell>
          <cell r="C5906" t="str">
            <v>403E</v>
          </cell>
          <cell r="E5906">
            <v>43465</v>
          </cell>
          <cell r="F5906">
            <v>0</v>
          </cell>
          <cell r="G5906">
            <v>0.2</v>
          </cell>
          <cell r="H5906">
            <v>0</v>
          </cell>
          <cell r="I5906">
            <v>0</v>
          </cell>
          <cell r="J5906">
            <v>0.2</v>
          </cell>
          <cell r="K5906">
            <v>0</v>
          </cell>
          <cell r="L5906">
            <v>0</v>
          </cell>
        </row>
        <row r="5907">
          <cell r="A5907" t="str">
            <v>E3912 GEN Computer Eq, LB#4-2013 Total</v>
          </cell>
          <cell r="C5907" t="str">
            <v>EGEN</v>
          </cell>
          <cell r="E5907" t="str">
            <v>Total</v>
          </cell>
          <cell r="F5907"/>
          <cell r="G5907"/>
          <cell r="H5907">
            <v>2973.4199999999996</v>
          </cell>
          <cell r="I5907"/>
          <cell r="J5907">
            <v>0</v>
          </cell>
          <cell r="K5907">
            <v>0</v>
          </cell>
          <cell r="L5907">
            <v>-2973.42</v>
          </cell>
        </row>
        <row r="5908">
          <cell r="A5908" t="str">
            <v>E3912 GEN Computer Eq, LBK FSC</v>
          </cell>
          <cell r="B5908" t="str">
            <v>E3912 GEN Computer Eq, LBK FSC-1</v>
          </cell>
          <cell r="C5908" t="str">
            <v>403E</v>
          </cell>
          <cell r="E5908">
            <v>43131</v>
          </cell>
          <cell r="F5908">
            <v>64068.08</v>
          </cell>
          <cell r="G5908">
            <v>0.2</v>
          </cell>
          <cell r="H5908">
            <v>1067.8</v>
          </cell>
          <cell r="I5908">
            <v>0</v>
          </cell>
          <cell r="J5908">
            <v>0.2</v>
          </cell>
          <cell r="K5908">
            <v>0</v>
          </cell>
          <cell r="L5908">
            <v>-1067.8</v>
          </cell>
        </row>
        <row r="5909">
          <cell r="A5909" t="str">
            <v>E3912 GEN Computer Eq, LBK FSC</v>
          </cell>
          <cell r="B5909" t="str">
            <v>E3912 GEN Computer Eq, LBK FSC-2</v>
          </cell>
          <cell r="C5909" t="str">
            <v>403E</v>
          </cell>
          <cell r="E5909">
            <v>43159</v>
          </cell>
          <cell r="F5909">
            <v>64068.08</v>
          </cell>
          <cell r="G5909">
            <v>0.2</v>
          </cell>
          <cell r="H5909">
            <v>1067.8</v>
          </cell>
          <cell r="I5909">
            <v>0</v>
          </cell>
          <cell r="J5909">
            <v>0.2</v>
          </cell>
          <cell r="K5909">
            <v>0</v>
          </cell>
          <cell r="L5909">
            <v>-1067.8</v>
          </cell>
        </row>
        <row r="5910">
          <cell r="A5910" t="str">
            <v>E3912 GEN Computer Eq, LBK FSC</v>
          </cell>
          <cell r="B5910" t="str">
            <v>E3912 GEN Computer Eq, LBK FSC-3</v>
          </cell>
          <cell r="C5910" t="str">
            <v>403E</v>
          </cell>
          <cell r="E5910">
            <v>43190</v>
          </cell>
          <cell r="F5910">
            <v>64068.08</v>
          </cell>
          <cell r="G5910">
            <v>0.2</v>
          </cell>
          <cell r="H5910">
            <v>1067.8</v>
          </cell>
          <cell r="I5910">
            <v>0</v>
          </cell>
          <cell r="J5910">
            <v>0.2</v>
          </cell>
          <cell r="K5910">
            <v>0</v>
          </cell>
          <cell r="L5910">
            <v>-1067.8</v>
          </cell>
        </row>
        <row r="5911">
          <cell r="A5911" t="str">
            <v>E3912 GEN Computer Eq, LBK FSC</v>
          </cell>
          <cell r="B5911" t="str">
            <v>E3912 GEN Computer Eq, LBK FSC-4</v>
          </cell>
          <cell r="C5911" t="str">
            <v>403E</v>
          </cell>
          <cell r="E5911">
            <v>43220</v>
          </cell>
          <cell r="F5911">
            <v>64068.08</v>
          </cell>
          <cell r="G5911">
            <v>0.2</v>
          </cell>
          <cell r="H5911">
            <v>1067.8</v>
          </cell>
          <cell r="I5911">
            <v>0</v>
          </cell>
          <cell r="J5911">
            <v>0.2</v>
          </cell>
          <cell r="K5911">
            <v>0</v>
          </cell>
          <cell r="L5911">
            <v>-1067.8</v>
          </cell>
        </row>
        <row r="5912">
          <cell r="A5912" t="str">
            <v>E3912 GEN Computer Eq, LBK FSC</v>
          </cell>
          <cell r="B5912" t="str">
            <v>E3912 GEN Computer Eq, LBK FSC-5</v>
          </cell>
          <cell r="C5912" t="str">
            <v>403E</v>
          </cell>
          <cell r="E5912">
            <v>43251</v>
          </cell>
          <cell r="F5912">
            <v>64068.08</v>
          </cell>
          <cell r="G5912">
            <v>0.2</v>
          </cell>
          <cell r="H5912">
            <v>1067.8</v>
          </cell>
          <cell r="I5912">
            <v>0</v>
          </cell>
          <cell r="J5912">
            <v>0.2</v>
          </cell>
          <cell r="K5912">
            <v>0</v>
          </cell>
          <cell r="L5912">
            <v>-1067.8</v>
          </cell>
        </row>
        <row r="5913">
          <cell r="A5913" t="str">
            <v>E3912 GEN Computer Eq, LBK FSC</v>
          </cell>
          <cell r="B5913" t="str">
            <v>E3912 GEN Computer Eq, LBK FSC-6</v>
          </cell>
          <cell r="C5913" t="str">
            <v>403E</v>
          </cell>
          <cell r="E5913">
            <v>43281</v>
          </cell>
          <cell r="F5913">
            <v>32035.71</v>
          </cell>
          <cell r="G5913">
            <v>0.2</v>
          </cell>
          <cell r="H5913">
            <v>533.92999999999995</v>
          </cell>
          <cell r="I5913">
            <v>0</v>
          </cell>
          <cell r="J5913">
            <v>0.2</v>
          </cell>
          <cell r="K5913">
            <v>0</v>
          </cell>
          <cell r="L5913">
            <v>-533.92999999999995</v>
          </cell>
        </row>
        <row r="5914">
          <cell r="A5914" t="str">
            <v>E3912 GEN Computer Eq, LBK FSC</v>
          </cell>
          <cell r="B5914" t="str">
            <v>E3912 GEN Computer Eq, LBK FSC-7</v>
          </cell>
          <cell r="C5914" t="str">
            <v>403E</v>
          </cell>
          <cell r="E5914">
            <v>43312</v>
          </cell>
          <cell r="F5914">
            <v>3.33</v>
          </cell>
          <cell r="G5914">
            <v>0.2</v>
          </cell>
          <cell r="H5914">
            <v>0.06</v>
          </cell>
          <cell r="I5914">
            <v>0</v>
          </cell>
          <cell r="J5914">
            <v>0.2</v>
          </cell>
          <cell r="K5914">
            <v>0</v>
          </cell>
          <cell r="L5914">
            <v>-0.06</v>
          </cell>
        </row>
        <row r="5915">
          <cell r="A5915" t="str">
            <v>E3912 GEN Computer Eq, LBK FSC</v>
          </cell>
          <cell r="B5915" t="str">
            <v>E3912 GEN Computer Eq, LBK FSC-8</v>
          </cell>
          <cell r="C5915" t="str">
            <v>403E</v>
          </cell>
          <cell r="E5915">
            <v>43343</v>
          </cell>
          <cell r="F5915">
            <v>3.33</v>
          </cell>
          <cell r="G5915">
            <v>0.2</v>
          </cell>
          <cell r="H5915">
            <v>0.06</v>
          </cell>
          <cell r="I5915">
            <v>0</v>
          </cell>
          <cell r="J5915">
            <v>0.2</v>
          </cell>
          <cell r="K5915">
            <v>0</v>
          </cell>
          <cell r="L5915">
            <v>-0.06</v>
          </cell>
        </row>
        <row r="5916">
          <cell r="A5916" t="str">
            <v>E3912 GEN Computer Eq, LBK FSC</v>
          </cell>
          <cell r="B5916" t="str">
            <v>E3912 GEN Computer Eq, LBK FSC-9</v>
          </cell>
          <cell r="C5916" t="str">
            <v>403E</v>
          </cell>
          <cell r="E5916">
            <v>43373</v>
          </cell>
          <cell r="F5916">
            <v>3.33</v>
          </cell>
          <cell r="G5916">
            <v>0.2</v>
          </cell>
          <cell r="H5916">
            <v>0.06</v>
          </cell>
          <cell r="I5916">
            <v>0</v>
          </cell>
          <cell r="J5916">
            <v>0.2</v>
          </cell>
          <cell r="K5916">
            <v>0</v>
          </cell>
          <cell r="L5916">
            <v>-0.06</v>
          </cell>
        </row>
        <row r="5917">
          <cell r="A5917" t="str">
            <v>E3912 GEN Computer Eq, LBK FSC</v>
          </cell>
          <cell r="B5917" t="str">
            <v>E3912 GEN Computer Eq, LBK FSC-10</v>
          </cell>
          <cell r="C5917" t="str">
            <v>403E</v>
          </cell>
          <cell r="E5917">
            <v>43404</v>
          </cell>
          <cell r="F5917">
            <v>1.67</v>
          </cell>
          <cell r="G5917">
            <v>0.2</v>
          </cell>
          <cell r="H5917">
            <v>0.03</v>
          </cell>
          <cell r="I5917">
            <v>0</v>
          </cell>
          <cell r="J5917">
            <v>0.2</v>
          </cell>
          <cell r="K5917">
            <v>0</v>
          </cell>
          <cell r="L5917">
            <v>-0.03</v>
          </cell>
        </row>
        <row r="5918">
          <cell r="A5918" t="str">
            <v>E3912 GEN Computer Eq, LBK FSC</v>
          </cell>
          <cell r="B5918" t="str">
            <v>E3912 GEN Computer Eq, LBK FSC-11</v>
          </cell>
          <cell r="C5918" t="str">
            <v>403E</v>
          </cell>
          <cell r="E5918">
            <v>43434</v>
          </cell>
          <cell r="F5918">
            <v>0</v>
          </cell>
          <cell r="G5918">
            <v>0.2</v>
          </cell>
          <cell r="H5918">
            <v>0</v>
          </cell>
          <cell r="I5918">
            <v>0</v>
          </cell>
          <cell r="J5918">
            <v>0.2</v>
          </cell>
          <cell r="K5918">
            <v>0</v>
          </cell>
          <cell r="L5918">
            <v>0</v>
          </cell>
        </row>
        <row r="5919">
          <cell r="A5919" t="str">
            <v>E3912 GEN Computer Eq, LBK FSC</v>
          </cell>
          <cell r="B5919" t="str">
            <v>E3912 GEN Computer Eq, LBK FSC-12</v>
          </cell>
          <cell r="C5919" t="str">
            <v>403E</v>
          </cell>
          <cell r="E5919">
            <v>43465</v>
          </cell>
          <cell r="F5919">
            <v>0</v>
          </cell>
          <cell r="G5919">
            <v>0.2</v>
          </cell>
          <cell r="H5919">
            <v>0</v>
          </cell>
          <cell r="I5919">
            <v>0</v>
          </cell>
          <cell r="J5919">
            <v>0.2</v>
          </cell>
          <cell r="K5919">
            <v>0</v>
          </cell>
          <cell r="L5919">
            <v>0</v>
          </cell>
        </row>
        <row r="5920">
          <cell r="A5920" t="str">
            <v>E3912 GEN Computer Eq, LBK FSC Total</v>
          </cell>
          <cell r="C5920" t="str">
            <v>EGEN</v>
          </cell>
          <cell r="E5920" t="str">
            <v>Total</v>
          </cell>
          <cell r="F5920"/>
          <cell r="G5920"/>
          <cell r="H5920">
            <v>5873.1400000000012</v>
          </cell>
          <cell r="I5920"/>
          <cell r="J5920">
            <v>0</v>
          </cell>
          <cell r="K5920">
            <v>0</v>
          </cell>
          <cell r="L5920">
            <v>-5873.14</v>
          </cell>
        </row>
        <row r="5921">
          <cell r="A5921" t="str">
            <v>E3912 GEN Computer Eq, Mint Farm</v>
          </cell>
          <cell r="B5921" t="str">
            <v>E3912 GEN Computer Eq, Mint Farm-1</v>
          </cell>
          <cell r="C5921" t="str">
            <v>403E</v>
          </cell>
          <cell r="E5921">
            <v>43131</v>
          </cell>
          <cell r="F5921">
            <v>571306.84</v>
          </cell>
          <cell r="G5921">
            <v>0.2</v>
          </cell>
          <cell r="H5921">
            <v>9521.7800000000007</v>
          </cell>
          <cell r="I5921">
            <v>0</v>
          </cell>
          <cell r="J5921">
            <v>0.2</v>
          </cell>
          <cell r="K5921">
            <v>0</v>
          </cell>
          <cell r="L5921">
            <v>-9521.7800000000007</v>
          </cell>
        </row>
        <row r="5922">
          <cell r="A5922" t="str">
            <v>E3912 GEN Computer Eq, Mint Farm</v>
          </cell>
          <cell r="B5922" t="str">
            <v>E3912 GEN Computer Eq, Mint Farm-2</v>
          </cell>
          <cell r="C5922" t="str">
            <v>403E</v>
          </cell>
          <cell r="E5922">
            <v>43159</v>
          </cell>
          <cell r="F5922">
            <v>571306.84</v>
          </cell>
          <cell r="G5922">
            <v>0.2</v>
          </cell>
          <cell r="H5922">
            <v>9521.7800000000007</v>
          </cell>
          <cell r="I5922">
            <v>0</v>
          </cell>
          <cell r="J5922">
            <v>0.2</v>
          </cell>
          <cell r="K5922">
            <v>0</v>
          </cell>
          <cell r="L5922">
            <v>-9521.7800000000007</v>
          </cell>
        </row>
        <row r="5923">
          <cell r="A5923" t="str">
            <v>E3912 GEN Computer Eq, Mint Farm</v>
          </cell>
          <cell r="B5923" t="str">
            <v>E3912 GEN Computer Eq, Mint Farm-3</v>
          </cell>
          <cell r="C5923" t="str">
            <v>403E</v>
          </cell>
          <cell r="E5923">
            <v>43190</v>
          </cell>
          <cell r="F5923">
            <v>571306.84</v>
          </cell>
          <cell r="G5923">
            <v>0.2</v>
          </cell>
          <cell r="H5923">
            <v>9521.7800000000007</v>
          </cell>
          <cell r="I5923">
            <v>0</v>
          </cell>
          <cell r="J5923">
            <v>0.2</v>
          </cell>
          <cell r="K5923">
            <v>0</v>
          </cell>
          <cell r="L5923">
            <v>-9521.7800000000007</v>
          </cell>
        </row>
        <row r="5924">
          <cell r="A5924" t="str">
            <v>E3912 GEN Computer Eq, Mint Farm</v>
          </cell>
          <cell r="B5924" t="str">
            <v>E3912 GEN Computer Eq, Mint Farm-4</v>
          </cell>
          <cell r="C5924" t="str">
            <v>403E</v>
          </cell>
          <cell r="E5924">
            <v>43220</v>
          </cell>
          <cell r="F5924">
            <v>571306.84</v>
          </cell>
          <cell r="G5924">
            <v>0.2</v>
          </cell>
          <cell r="H5924">
            <v>9521.7800000000007</v>
          </cell>
          <cell r="I5924">
            <v>0</v>
          </cell>
          <cell r="J5924">
            <v>0.2</v>
          </cell>
          <cell r="K5924">
            <v>0</v>
          </cell>
          <cell r="L5924">
            <v>-9521.7800000000007</v>
          </cell>
        </row>
        <row r="5925">
          <cell r="A5925" t="str">
            <v>E3912 GEN Computer Eq, Mint Farm</v>
          </cell>
          <cell r="B5925" t="str">
            <v>E3912 GEN Computer Eq, Mint Farm-5</v>
          </cell>
          <cell r="C5925" t="str">
            <v>403E</v>
          </cell>
          <cell r="E5925">
            <v>43251</v>
          </cell>
          <cell r="F5925">
            <v>571306.84</v>
          </cell>
          <cell r="G5925">
            <v>0.2</v>
          </cell>
          <cell r="H5925">
            <v>9521.7800000000007</v>
          </cell>
          <cell r="I5925">
            <v>0</v>
          </cell>
          <cell r="J5925">
            <v>0.2</v>
          </cell>
          <cell r="K5925">
            <v>0</v>
          </cell>
          <cell r="L5925">
            <v>-9521.7800000000007</v>
          </cell>
        </row>
        <row r="5926">
          <cell r="A5926" t="str">
            <v>E3912 GEN Computer Eq, Mint Farm</v>
          </cell>
          <cell r="B5926" t="str">
            <v>E3912 GEN Computer Eq, Mint Farm-6</v>
          </cell>
          <cell r="C5926" t="str">
            <v>403E</v>
          </cell>
          <cell r="E5926">
            <v>43281</v>
          </cell>
          <cell r="F5926">
            <v>287813.49</v>
          </cell>
          <cell r="G5926">
            <v>0.2</v>
          </cell>
          <cell r="H5926">
            <v>4796.8900000000003</v>
          </cell>
          <cell r="I5926">
            <v>0</v>
          </cell>
          <cell r="J5926">
            <v>0.2</v>
          </cell>
          <cell r="K5926">
            <v>0</v>
          </cell>
          <cell r="L5926">
            <v>-4796.8900000000003</v>
          </cell>
        </row>
        <row r="5927">
          <cell r="A5927" t="str">
            <v>E3912 GEN Computer Eq, Mint Farm</v>
          </cell>
          <cell r="B5927" t="str">
            <v>E3912 GEN Computer Eq, Mint Farm-7</v>
          </cell>
          <cell r="C5927" t="str">
            <v>403E</v>
          </cell>
          <cell r="E5927">
            <v>43312</v>
          </cell>
          <cell r="F5927">
            <v>4320.13</v>
          </cell>
          <cell r="G5927">
            <v>0.2</v>
          </cell>
          <cell r="H5927">
            <v>72</v>
          </cell>
          <cell r="I5927">
            <v>0</v>
          </cell>
          <cell r="J5927">
            <v>0.2</v>
          </cell>
          <cell r="K5927">
            <v>0</v>
          </cell>
          <cell r="L5927">
            <v>-72</v>
          </cell>
        </row>
        <row r="5928">
          <cell r="A5928" t="str">
            <v>E3912 GEN Computer Eq, Mint Farm</v>
          </cell>
          <cell r="B5928" t="str">
            <v>E3912 GEN Computer Eq, Mint Farm-8</v>
          </cell>
          <cell r="C5928" t="str">
            <v>403E</v>
          </cell>
          <cell r="E5928">
            <v>43343</v>
          </cell>
          <cell r="F5928">
            <v>2160.0700000000002</v>
          </cell>
          <cell r="G5928">
            <v>0.2</v>
          </cell>
          <cell r="H5928">
            <v>36</v>
          </cell>
          <cell r="I5928">
            <v>0</v>
          </cell>
          <cell r="J5928">
            <v>0.2</v>
          </cell>
          <cell r="K5928">
            <v>0</v>
          </cell>
          <cell r="L5928">
            <v>-36</v>
          </cell>
        </row>
        <row r="5929">
          <cell r="A5929" t="str">
            <v>E3912 GEN Computer Eq, Mint Farm</v>
          </cell>
          <cell r="B5929" t="str">
            <v>E3912 GEN Computer Eq, Mint Farm-9</v>
          </cell>
          <cell r="C5929" t="str">
            <v>403E</v>
          </cell>
          <cell r="E5929">
            <v>43373</v>
          </cell>
          <cell r="F5929">
            <v>0</v>
          </cell>
          <cell r="G5929">
            <v>0.2</v>
          </cell>
          <cell r="H5929">
            <v>0</v>
          </cell>
          <cell r="I5929">
            <v>0</v>
          </cell>
          <cell r="J5929">
            <v>0.2</v>
          </cell>
          <cell r="K5929">
            <v>0</v>
          </cell>
          <cell r="L5929">
            <v>0</v>
          </cell>
        </row>
        <row r="5930">
          <cell r="A5930" t="str">
            <v>E3912 GEN Computer Eq, Mint Farm</v>
          </cell>
          <cell r="B5930" t="str">
            <v>E3912 GEN Computer Eq, Mint Farm-10</v>
          </cell>
          <cell r="C5930" t="str">
            <v>403E</v>
          </cell>
          <cell r="E5930">
            <v>43404</v>
          </cell>
          <cell r="F5930">
            <v>0</v>
          </cell>
          <cell r="G5930">
            <v>0.2</v>
          </cell>
          <cell r="H5930">
            <v>0</v>
          </cell>
          <cell r="I5930">
            <v>0</v>
          </cell>
          <cell r="J5930">
            <v>0.2</v>
          </cell>
          <cell r="K5930">
            <v>0</v>
          </cell>
          <cell r="L5930">
            <v>0</v>
          </cell>
        </row>
        <row r="5931">
          <cell r="A5931" t="str">
            <v>E3912 GEN Computer Eq, Mint Farm</v>
          </cell>
          <cell r="B5931" t="str">
            <v>E3912 GEN Computer Eq, Mint Farm-11</v>
          </cell>
          <cell r="C5931" t="str">
            <v>403E</v>
          </cell>
          <cell r="E5931">
            <v>43434</v>
          </cell>
          <cell r="F5931">
            <v>0</v>
          </cell>
          <cell r="G5931">
            <v>0.2</v>
          </cell>
          <cell r="H5931">
            <v>0</v>
          </cell>
          <cell r="I5931">
            <v>0</v>
          </cell>
          <cell r="J5931">
            <v>0.2</v>
          </cell>
          <cell r="K5931">
            <v>0</v>
          </cell>
          <cell r="L5931">
            <v>0</v>
          </cell>
        </row>
        <row r="5932">
          <cell r="A5932" t="str">
            <v>E3912 GEN Computer Eq, Mint Farm</v>
          </cell>
          <cell r="B5932" t="str">
            <v>E3912 GEN Computer Eq, Mint Farm-12</v>
          </cell>
          <cell r="C5932" t="str">
            <v>403E</v>
          </cell>
          <cell r="E5932">
            <v>43465</v>
          </cell>
          <cell r="F5932">
            <v>0</v>
          </cell>
          <cell r="G5932">
            <v>0.2</v>
          </cell>
          <cell r="H5932">
            <v>0</v>
          </cell>
          <cell r="I5932">
            <v>0</v>
          </cell>
          <cell r="J5932">
            <v>0.2</v>
          </cell>
          <cell r="K5932">
            <v>0</v>
          </cell>
          <cell r="L5932">
            <v>0</v>
          </cell>
        </row>
        <row r="5933">
          <cell r="A5933" t="str">
            <v>E3912 GEN Computer Eq, Mint Farm Total</v>
          </cell>
          <cell r="C5933" t="str">
            <v>EGEN</v>
          </cell>
          <cell r="E5933" t="str">
            <v>Total</v>
          </cell>
          <cell r="F5933"/>
          <cell r="G5933"/>
          <cell r="H5933">
            <v>52513.79</v>
          </cell>
          <cell r="I5933"/>
          <cell r="J5933">
            <v>0</v>
          </cell>
          <cell r="K5933">
            <v>0</v>
          </cell>
          <cell r="L5933">
            <v>-52513.79</v>
          </cell>
        </row>
        <row r="5934">
          <cell r="A5934" t="str">
            <v>E3912 GEN Computer Eq, new</v>
          </cell>
          <cell r="B5934" t="str">
            <v>E3912 GEN Computer Eq, new-1</v>
          </cell>
          <cell r="C5934" t="str">
            <v>403E</v>
          </cell>
          <cell r="E5934">
            <v>43131</v>
          </cell>
          <cell r="F5934">
            <v>16788604.59</v>
          </cell>
          <cell r="G5934">
            <v>0.2</v>
          </cell>
          <cell r="H5934">
            <v>279810.08</v>
          </cell>
          <cell r="I5934">
            <v>16154703.060000001</v>
          </cell>
          <cell r="J5934">
            <v>0.2</v>
          </cell>
          <cell r="K5934">
            <v>269245.05100000004</v>
          </cell>
          <cell r="L5934">
            <v>-10565.03</v>
          </cell>
        </row>
        <row r="5935">
          <cell r="A5935" t="str">
            <v>E3912 GEN Computer Eq, new</v>
          </cell>
          <cell r="B5935" t="str">
            <v>E3912 GEN Computer Eq, new-2</v>
          </cell>
          <cell r="C5935" t="str">
            <v>403E</v>
          </cell>
          <cell r="E5935">
            <v>43159</v>
          </cell>
          <cell r="F5935">
            <v>16908076.170000002</v>
          </cell>
          <cell r="G5935">
            <v>0.2</v>
          </cell>
          <cell r="H5935">
            <v>281801.27</v>
          </cell>
          <cell r="I5935">
            <v>16154703.060000001</v>
          </cell>
          <cell r="J5935">
            <v>0.2</v>
          </cell>
          <cell r="K5935">
            <v>269245.05100000004</v>
          </cell>
          <cell r="L5935">
            <v>-12556.22</v>
          </cell>
        </row>
        <row r="5936">
          <cell r="A5936" t="str">
            <v>E3912 GEN Computer Eq, new</v>
          </cell>
          <cell r="B5936" t="str">
            <v>E3912 GEN Computer Eq, new-3</v>
          </cell>
          <cell r="C5936" t="str">
            <v>403E</v>
          </cell>
          <cell r="E5936">
            <v>43190</v>
          </cell>
          <cell r="F5936">
            <v>17133969.710000001</v>
          </cell>
          <cell r="G5936">
            <v>0.2</v>
          </cell>
          <cell r="H5936">
            <v>285566.15999999997</v>
          </cell>
          <cell r="I5936">
            <v>16154703.060000001</v>
          </cell>
          <cell r="J5936">
            <v>0.2</v>
          </cell>
          <cell r="K5936">
            <v>269245.05100000004</v>
          </cell>
          <cell r="L5936">
            <v>-16321.11</v>
          </cell>
        </row>
        <row r="5937">
          <cell r="A5937" t="str">
            <v>E3912 GEN Computer Eq, new</v>
          </cell>
          <cell r="B5937" t="str">
            <v>E3912 GEN Computer Eq, new-4</v>
          </cell>
          <cell r="C5937" t="str">
            <v>403E</v>
          </cell>
          <cell r="E5937">
            <v>43220</v>
          </cell>
          <cell r="F5937">
            <v>17189041.829999998</v>
          </cell>
          <cell r="G5937">
            <v>0.2</v>
          </cell>
          <cell r="H5937">
            <v>286484.03000000003</v>
          </cell>
          <cell r="I5937">
            <v>16154703.060000001</v>
          </cell>
          <cell r="J5937">
            <v>0.2</v>
          </cell>
          <cell r="K5937">
            <v>269245.05100000004</v>
          </cell>
          <cell r="L5937">
            <v>-17238.98</v>
          </cell>
        </row>
        <row r="5938">
          <cell r="A5938" t="str">
            <v>E3912 GEN Computer Eq, new</v>
          </cell>
          <cell r="B5938" t="str">
            <v>E3912 GEN Computer Eq, new-5</v>
          </cell>
          <cell r="C5938" t="str">
            <v>403E</v>
          </cell>
          <cell r="E5938">
            <v>43251</v>
          </cell>
          <cell r="F5938">
            <v>15117676.49</v>
          </cell>
          <cell r="G5938">
            <v>0.2</v>
          </cell>
          <cell r="H5938">
            <v>251961.27</v>
          </cell>
          <cell r="I5938">
            <v>16154703.060000001</v>
          </cell>
          <cell r="J5938">
            <v>0.2</v>
          </cell>
          <cell r="K5938">
            <v>269245.05100000004</v>
          </cell>
          <cell r="L5938">
            <v>17283.78</v>
          </cell>
        </row>
        <row r="5939">
          <cell r="A5939" t="str">
            <v>E3912 GEN Computer Eq, new</v>
          </cell>
          <cell r="B5939" t="str">
            <v>E3912 GEN Computer Eq, new-6</v>
          </cell>
          <cell r="C5939" t="str">
            <v>403E</v>
          </cell>
          <cell r="E5939">
            <v>43281</v>
          </cell>
          <cell r="F5939">
            <v>13131697.82</v>
          </cell>
          <cell r="G5939">
            <v>0.2</v>
          </cell>
          <cell r="H5939">
            <v>218861.63</v>
          </cell>
          <cell r="I5939">
            <v>16154703.060000001</v>
          </cell>
          <cell r="J5939">
            <v>0.2</v>
          </cell>
          <cell r="K5939">
            <v>269245.05100000004</v>
          </cell>
          <cell r="L5939">
            <v>50383.42</v>
          </cell>
        </row>
        <row r="5940">
          <cell r="A5940" t="str">
            <v>E3912 GEN Computer Eq, new</v>
          </cell>
          <cell r="B5940" t="str">
            <v>E3912 GEN Computer Eq, new-7</v>
          </cell>
          <cell r="C5940" t="str">
            <v>403E</v>
          </cell>
          <cell r="E5940">
            <v>43312</v>
          </cell>
          <cell r="F5940">
            <v>13418027.970000001</v>
          </cell>
          <cell r="G5940">
            <v>0.2</v>
          </cell>
          <cell r="H5940">
            <v>223633.8</v>
          </cell>
          <cell r="I5940">
            <v>16154703.060000001</v>
          </cell>
          <cell r="J5940">
            <v>0.2</v>
          </cell>
          <cell r="K5940">
            <v>269245.05100000004</v>
          </cell>
          <cell r="L5940">
            <v>45611.25</v>
          </cell>
        </row>
        <row r="5941">
          <cell r="A5941" t="str">
            <v>E3912 GEN Computer Eq, new</v>
          </cell>
          <cell r="B5941" t="str">
            <v>E3912 GEN Computer Eq, new-8</v>
          </cell>
          <cell r="C5941" t="str">
            <v>403E</v>
          </cell>
          <cell r="E5941">
            <v>43343</v>
          </cell>
          <cell r="F5941">
            <v>13885539.220000001</v>
          </cell>
          <cell r="G5941">
            <v>0.2</v>
          </cell>
          <cell r="H5941">
            <v>231425.65</v>
          </cell>
          <cell r="I5941">
            <v>16154703.060000001</v>
          </cell>
          <cell r="J5941">
            <v>0.2</v>
          </cell>
          <cell r="K5941">
            <v>269245.05100000004</v>
          </cell>
          <cell r="L5941">
            <v>37819.4</v>
          </cell>
        </row>
        <row r="5942">
          <cell r="A5942" t="str">
            <v>E3912 GEN Computer Eq, new</v>
          </cell>
          <cell r="B5942" t="str">
            <v>E3912 GEN Computer Eq, new-9</v>
          </cell>
          <cell r="C5942" t="str">
            <v>403E</v>
          </cell>
          <cell r="E5942">
            <v>43373</v>
          </cell>
          <cell r="F5942">
            <v>14617485.380000001</v>
          </cell>
          <cell r="G5942">
            <v>0.2</v>
          </cell>
          <cell r="H5942">
            <v>243624.76</v>
          </cell>
          <cell r="I5942">
            <v>16154703.060000001</v>
          </cell>
          <cell r="J5942">
            <v>0.2</v>
          </cell>
          <cell r="K5942">
            <v>269245.05100000004</v>
          </cell>
          <cell r="L5942">
            <v>25620.29</v>
          </cell>
        </row>
        <row r="5943">
          <cell r="A5943" t="str">
            <v>E3912 GEN Computer Eq, new</v>
          </cell>
          <cell r="B5943" t="str">
            <v>E3912 GEN Computer Eq, new-10</v>
          </cell>
          <cell r="C5943" t="str">
            <v>403E</v>
          </cell>
          <cell r="E5943">
            <v>43404</v>
          </cell>
          <cell r="F5943">
            <v>15570129.33</v>
          </cell>
          <cell r="G5943">
            <v>0.2</v>
          </cell>
          <cell r="H5943">
            <v>259502.16</v>
          </cell>
          <cell r="I5943">
            <v>16154703.060000001</v>
          </cell>
          <cell r="J5943">
            <v>0.2</v>
          </cell>
          <cell r="K5943">
            <v>269245.05100000004</v>
          </cell>
          <cell r="L5943">
            <v>9742.89</v>
          </cell>
        </row>
        <row r="5944">
          <cell r="A5944" t="str">
            <v>E3912 GEN Computer Eq, new</v>
          </cell>
          <cell r="B5944" t="str">
            <v>E3912 GEN Computer Eq, new-11</v>
          </cell>
          <cell r="C5944" t="str">
            <v>403E</v>
          </cell>
          <cell r="E5944">
            <v>43434</v>
          </cell>
          <cell r="F5944">
            <v>16415429.470000001</v>
          </cell>
          <cell r="G5944">
            <v>0.2</v>
          </cell>
          <cell r="H5944">
            <v>273590.49</v>
          </cell>
          <cell r="I5944">
            <v>16154703.060000001</v>
          </cell>
          <cell r="J5944">
            <v>0.2</v>
          </cell>
          <cell r="K5944">
            <v>269245.05100000004</v>
          </cell>
          <cell r="L5944">
            <v>-4345.4399999999996</v>
          </cell>
        </row>
        <row r="5945">
          <cell r="A5945" t="str">
            <v>E3912 GEN Computer Eq, new</v>
          </cell>
          <cell r="B5945" t="str">
            <v>E3912 GEN Computer Eq, new-12</v>
          </cell>
          <cell r="C5945" t="str">
            <v>403E</v>
          </cell>
          <cell r="E5945">
            <v>43465</v>
          </cell>
          <cell r="F5945">
            <v>16154703.060000001</v>
          </cell>
          <cell r="G5945">
            <v>0.2</v>
          </cell>
          <cell r="H5945">
            <v>269245.05</v>
          </cell>
          <cell r="I5945">
            <v>16154703.060000001</v>
          </cell>
          <cell r="J5945">
            <v>0.2</v>
          </cell>
          <cell r="K5945">
            <v>269245.05100000004</v>
          </cell>
          <cell r="L5945">
            <v>0</v>
          </cell>
        </row>
        <row r="5946">
          <cell r="A5946" t="str">
            <v>E3912 GEN Computer Eq, new Total</v>
          </cell>
          <cell r="C5946" t="str">
            <v>EGEN</v>
          </cell>
          <cell r="E5946" t="str">
            <v>Total</v>
          </cell>
          <cell r="F5946"/>
          <cell r="G5946"/>
          <cell r="H5946">
            <v>3105506.3499999996</v>
          </cell>
          <cell r="I5946"/>
          <cell r="J5946">
            <v>0</v>
          </cell>
          <cell r="K5946">
            <v>3230940.6120000002</v>
          </cell>
          <cell r="L5946">
            <v>125434.26</v>
          </cell>
        </row>
        <row r="5947">
          <cell r="A5947" t="str">
            <v>E3912 GEN Computer Eq, Snoqualmie 1</v>
          </cell>
          <cell r="B5947" t="str">
            <v>E3912 GEN Computer Eq, Snoqualmie 1-1</v>
          </cell>
          <cell r="C5947" t="str">
            <v>403E</v>
          </cell>
          <cell r="E5947">
            <v>43131</v>
          </cell>
          <cell r="F5947">
            <v>61994.98</v>
          </cell>
          <cell r="G5947">
            <v>0.2</v>
          </cell>
          <cell r="H5947">
            <v>1033.25</v>
          </cell>
          <cell r="I5947">
            <v>30997.49</v>
          </cell>
          <cell r="J5947">
            <v>0.2</v>
          </cell>
          <cell r="K5947">
            <v>516.62483333333341</v>
          </cell>
          <cell r="L5947">
            <v>-516.63</v>
          </cell>
        </row>
        <row r="5948">
          <cell r="A5948" t="str">
            <v>E3912 GEN Computer Eq, Snoqualmie 1</v>
          </cell>
          <cell r="B5948" t="str">
            <v>E3912 GEN Computer Eq, Snoqualmie 1-2</v>
          </cell>
          <cell r="C5948" t="str">
            <v>403E</v>
          </cell>
          <cell r="E5948">
            <v>43159</v>
          </cell>
          <cell r="F5948">
            <v>61994.98</v>
          </cell>
          <cell r="G5948">
            <v>0.2</v>
          </cell>
          <cell r="H5948">
            <v>1033.25</v>
          </cell>
          <cell r="I5948">
            <v>30997.49</v>
          </cell>
          <cell r="J5948">
            <v>0.2</v>
          </cell>
          <cell r="K5948">
            <v>516.62483333333341</v>
          </cell>
          <cell r="L5948">
            <v>-516.63</v>
          </cell>
        </row>
        <row r="5949">
          <cell r="A5949" t="str">
            <v>E3912 GEN Computer Eq, Snoqualmie 1</v>
          </cell>
          <cell r="B5949" t="str">
            <v>E3912 GEN Computer Eq, Snoqualmie 1-3</v>
          </cell>
          <cell r="C5949" t="str">
            <v>403E</v>
          </cell>
          <cell r="E5949">
            <v>43190</v>
          </cell>
          <cell r="F5949">
            <v>61994.98</v>
          </cell>
          <cell r="G5949">
            <v>0.2</v>
          </cell>
          <cell r="H5949">
            <v>1033.25</v>
          </cell>
          <cell r="I5949">
            <v>30997.49</v>
          </cell>
          <cell r="J5949">
            <v>0.2</v>
          </cell>
          <cell r="K5949">
            <v>516.62483333333341</v>
          </cell>
          <cell r="L5949">
            <v>-516.63</v>
          </cell>
        </row>
        <row r="5950">
          <cell r="A5950" t="str">
            <v>E3912 GEN Computer Eq, Snoqualmie 1</v>
          </cell>
          <cell r="B5950" t="str">
            <v>E3912 GEN Computer Eq, Snoqualmie 1-4</v>
          </cell>
          <cell r="C5950" t="str">
            <v>403E</v>
          </cell>
          <cell r="E5950">
            <v>43220</v>
          </cell>
          <cell r="F5950">
            <v>61994.98</v>
          </cell>
          <cell r="G5950">
            <v>0.2</v>
          </cell>
          <cell r="H5950">
            <v>1033.25</v>
          </cell>
          <cell r="I5950">
            <v>30997.49</v>
          </cell>
          <cell r="J5950">
            <v>0.2</v>
          </cell>
          <cell r="K5950">
            <v>516.62483333333341</v>
          </cell>
          <cell r="L5950">
            <v>-516.63</v>
          </cell>
        </row>
        <row r="5951">
          <cell r="A5951" t="str">
            <v>E3912 GEN Computer Eq, Snoqualmie 1</v>
          </cell>
          <cell r="B5951" t="str">
            <v>E3912 GEN Computer Eq, Snoqualmie 1-5</v>
          </cell>
          <cell r="C5951" t="str">
            <v>403E</v>
          </cell>
          <cell r="E5951">
            <v>43251</v>
          </cell>
          <cell r="F5951">
            <v>61994.98</v>
          </cell>
          <cell r="G5951">
            <v>0.2</v>
          </cell>
          <cell r="H5951">
            <v>1033.25</v>
          </cell>
          <cell r="I5951">
            <v>30997.49</v>
          </cell>
          <cell r="J5951">
            <v>0.2</v>
          </cell>
          <cell r="K5951">
            <v>516.62483333333341</v>
          </cell>
          <cell r="L5951">
            <v>-516.63</v>
          </cell>
        </row>
        <row r="5952">
          <cell r="A5952" t="str">
            <v>E3912 GEN Computer Eq, Snoqualmie 1</v>
          </cell>
          <cell r="B5952" t="str">
            <v>E3912 GEN Computer Eq, Snoqualmie 1-6</v>
          </cell>
          <cell r="C5952" t="str">
            <v>403E</v>
          </cell>
          <cell r="E5952">
            <v>43281</v>
          </cell>
          <cell r="F5952">
            <v>61994.98</v>
          </cell>
          <cell r="G5952">
            <v>0.2</v>
          </cell>
          <cell r="H5952">
            <v>1033.25</v>
          </cell>
          <cell r="I5952">
            <v>30997.49</v>
          </cell>
          <cell r="J5952">
            <v>0.2</v>
          </cell>
          <cell r="K5952">
            <v>516.62483333333341</v>
          </cell>
          <cell r="L5952">
            <v>-516.63</v>
          </cell>
        </row>
        <row r="5953">
          <cell r="A5953" t="str">
            <v>E3912 GEN Computer Eq, Snoqualmie 1</v>
          </cell>
          <cell r="B5953" t="str">
            <v>E3912 GEN Computer Eq, Snoqualmie 1-7</v>
          </cell>
          <cell r="C5953" t="str">
            <v>403E</v>
          </cell>
          <cell r="E5953">
            <v>43312</v>
          </cell>
          <cell r="F5953">
            <v>61994.98</v>
          </cell>
          <cell r="G5953">
            <v>0.2</v>
          </cell>
          <cell r="H5953">
            <v>1033.25</v>
          </cell>
          <cell r="I5953">
            <v>30997.49</v>
          </cell>
          <cell r="J5953">
            <v>0.2</v>
          </cell>
          <cell r="K5953">
            <v>516.62483333333341</v>
          </cell>
          <cell r="L5953">
            <v>-516.63</v>
          </cell>
        </row>
        <row r="5954">
          <cell r="A5954" t="str">
            <v>E3912 GEN Computer Eq, Snoqualmie 1</v>
          </cell>
          <cell r="B5954" t="str">
            <v>E3912 GEN Computer Eq, Snoqualmie 1-8</v>
          </cell>
          <cell r="C5954" t="str">
            <v>403E</v>
          </cell>
          <cell r="E5954">
            <v>43343</v>
          </cell>
          <cell r="F5954">
            <v>61994.98</v>
          </cell>
          <cell r="G5954">
            <v>0.2</v>
          </cell>
          <cell r="H5954">
            <v>1033.25</v>
          </cell>
          <cell r="I5954">
            <v>30997.49</v>
          </cell>
          <cell r="J5954">
            <v>0.2</v>
          </cell>
          <cell r="K5954">
            <v>516.62483333333341</v>
          </cell>
          <cell r="L5954">
            <v>-516.63</v>
          </cell>
        </row>
        <row r="5955">
          <cell r="A5955" t="str">
            <v>E3912 GEN Computer Eq, Snoqualmie 1</v>
          </cell>
          <cell r="B5955" t="str">
            <v>E3912 GEN Computer Eq, Snoqualmie 1-9</v>
          </cell>
          <cell r="C5955" t="str">
            <v>403E</v>
          </cell>
          <cell r="E5955">
            <v>43373</v>
          </cell>
          <cell r="F5955">
            <v>61994.98</v>
          </cell>
          <cell r="G5955">
            <v>0.2</v>
          </cell>
          <cell r="H5955">
            <v>1033.25</v>
          </cell>
          <cell r="I5955">
            <v>30997.49</v>
          </cell>
          <cell r="J5955">
            <v>0.2</v>
          </cell>
          <cell r="K5955">
            <v>516.62483333333341</v>
          </cell>
          <cell r="L5955">
            <v>-516.63</v>
          </cell>
        </row>
        <row r="5956">
          <cell r="A5956" t="str">
            <v>E3912 GEN Computer Eq, Snoqualmie 1</v>
          </cell>
          <cell r="B5956" t="str">
            <v>E3912 GEN Computer Eq, Snoqualmie 1-10</v>
          </cell>
          <cell r="C5956" t="str">
            <v>403E</v>
          </cell>
          <cell r="E5956">
            <v>43404</v>
          </cell>
          <cell r="F5956">
            <v>61994.98</v>
          </cell>
          <cell r="G5956">
            <v>0.2</v>
          </cell>
          <cell r="H5956">
            <v>1033.25</v>
          </cell>
          <cell r="I5956">
            <v>30997.49</v>
          </cell>
          <cell r="J5956">
            <v>0.2</v>
          </cell>
          <cell r="K5956">
            <v>516.62483333333341</v>
          </cell>
          <cell r="L5956">
            <v>-516.63</v>
          </cell>
        </row>
        <row r="5957">
          <cell r="A5957" t="str">
            <v>E3912 GEN Computer Eq, Snoqualmie 1</v>
          </cell>
          <cell r="B5957" t="str">
            <v>E3912 GEN Computer Eq, Snoqualmie 1-11</v>
          </cell>
          <cell r="C5957" t="str">
            <v>403E</v>
          </cell>
          <cell r="E5957">
            <v>43434</v>
          </cell>
          <cell r="F5957">
            <v>61994.98</v>
          </cell>
          <cell r="G5957">
            <v>0.2</v>
          </cell>
          <cell r="H5957">
            <v>1033.25</v>
          </cell>
          <cell r="I5957">
            <v>30997.49</v>
          </cell>
          <cell r="J5957">
            <v>0.2</v>
          </cell>
          <cell r="K5957">
            <v>516.62483333333341</v>
          </cell>
          <cell r="L5957">
            <v>-516.63</v>
          </cell>
        </row>
        <row r="5958">
          <cell r="A5958" t="str">
            <v>E3912 GEN Computer Eq, Snoqualmie 1</v>
          </cell>
          <cell r="B5958" t="str">
            <v>E3912 GEN Computer Eq, Snoqualmie 1-12</v>
          </cell>
          <cell r="C5958" t="str">
            <v>403E</v>
          </cell>
          <cell r="E5958">
            <v>43465</v>
          </cell>
          <cell r="F5958">
            <v>30997.49</v>
          </cell>
          <cell r="G5958">
            <v>0.2</v>
          </cell>
          <cell r="H5958">
            <v>516.62</v>
          </cell>
          <cell r="I5958">
            <v>30997.49</v>
          </cell>
          <cell r="J5958">
            <v>0.2</v>
          </cell>
          <cell r="K5958">
            <v>516.62483333333341</v>
          </cell>
          <cell r="L5958">
            <v>0</v>
          </cell>
        </row>
        <row r="5959">
          <cell r="A5959" t="str">
            <v>E3912 GEN Computer Eq, Snoqualmie 1 Total</v>
          </cell>
          <cell r="C5959" t="str">
            <v>EGEN</v>
          </cell>
          <cell r="E5959" t="str">
            <v>Total</v>
          </cell>
          <cell r="F5959"/>
          <cell r="G5959"/>
          <cell r="H5959">
            <v>11882.37</v>
          </cell>
          <cell r="I5959"/>
          <cell r="J5959">
            <v>0</v>
          </cell>
          <cell r="K5959">
            <v>6199.4980000000005</v>
          </cell>
          <cell r="L5959">
            <v>-5682.87</v>
          </cell>
        </row>
        <row r="5960">
          <cell r="A5960" t="str">
            <v>E3912 GEN Computer Eq, Snoqualmie 2</v>
          </cell>
          <cell r="B5960" t="str">
            <v>E3912 GEN Computer Eq, Snoqualmie 2-1</v>
          </cell>
          <cell r="C5960" t="str">
            <v>403E</v>
          </cell>
          <cell r="E5960">
            <v>43131</v>
          </cell>
          <cell r="F5960">
            <v>46768.12</v>
          </cell>
          <cell r="G5960">
            <v>0.2</v>
          </cell>
          <cell r="H5960">
            <v>779.47</v>
          </cell>
          <cell r="I5960">
            <v>23384.06</v>
          </cell>
          <cell r="J5960">
            <v>0.2</v>
          </cell>
          <cell r="K5960">
            <v>389.73433333333338</v>
          </cell>
          <cell r="L5960">
            <v>-389.74</v>
          </cell>
        </row>
        <row r="5961">
          <cell r="A5961" t="str">
            <v>E3912 GEN Computer Eq, Snoqualmie 2</v>
          </cell>
          <cell r="B5961" t="str">
            <v>E3912 GEN Computer Eq, Snoqualmie 2-2</v>
          </cell>
          <cell r="C5961" t="str">
            <v>403E</v>
          </cell>
          <cell r="E5961">
            <v>43159</v>
          </cell>
          <cell r="F5961">
            <v>46768.12</v>
          </cell>
          <cell r="G5961">
            <v>0.2</v>
          </cell>
          <cell r="H5961">
            <v>779.47</v>
          </cell>
          <cell r="I5961">
            <v>23384.06</v>
          </cell>
          <cell r="J5961">
            <v>0.2</v>
          </cell>
          <cell r="K5961">
            <v>389.73433333333338</v>
          </cell>
          <cell r="L5961">
            <v>-389.74</v>
          </cell>
        </row>
        <row r="5962">
          <cell r="A5962" t="str">
            <v>E3912 GEN Computer Eq, Snoqualmie 2</v>
          </cell>
          <cell r="B5962" t="str">
            <v>E3912 GEN Computer Eq, Snoqualmie 2-3</v>
          </cell>
          <cell r="C5962" t="str">
            <v>403E</v>
          </cell>
          <cell r="E5962">
            <v>43190</v>
          </cell>
          <cell r="F5962">
            <v>46768.12</v>
          </cell>
          <cell r="G5962">
            <v>0.2</v>
          </cell>
          <cell r="H5962">
            <v>779.47</v>
          </cell>
          <cell r="I5962">
            <v>23384.06</v>
          </cell>
          <cell r="J5962">
            <v>0.2</v>
          </cell>
          <cell r="K5962">
            <v>389.73433333333338</v>
          </cell>
          <cell r="L5962">
            <v>-389.74</v>
          </cell>
        </row>
        <row r="5963">
          <cell r="A5963" t="str">
            <v>E3912 GEN Computer Eq, Snoqualmie 2</v>
          </cell>
          <cell r="B5963" t="str">
            <v>E3912 GEN Computer Eq, Snoqualmie 2-4</v>
          </cell>
          <cell r="C5963" t="str">
            <v>403E</v>
          </cell>
          <cell r="E5963">
            <v>43220</v>
          </cell>
          <cell r="F5963">
            <v>46768.12</v>
          </cell>
          <cell r="G5963">
            <v>0.2</v>
          </cell>
          <cell r="H5963">
            <v>779.47</v>
          </cell>
          <cell r="I5963">
            <v>23384.06</v>
          </cell>
          <cell r="J5963">
            <v>0.2</v>
          </cell>
          <cell r="K5963">
            <v>389.73433333333338</v>
          </cell>
          <cell r="L5963">
            <v>-389.74</v>
          </cell>
        </row>
        <row r="5964">
          <cell r="A5964" t="str">
            <v>E3912 GEN Computer Eq, Snoqualmie 2</v>
          </cell>
          <cell r="B5964" t="str">
            <v>E3912 GEN Computer Eq, Snoqualmie 2-5</v>
          </cell>
          <cell r="C5964" t="str">
            <v>403E</v>
          </cell>
          <cell r="E5964">
            <v>43251</v>
          </cell>
          <cell r="F5964">
            <v>46768.12</v>
          </cell>
          <cell r="G5964">
            <v>0.2</v>
          </cell>
          <cell r="H5964">
            <v>779.47</v>
          </cell>
          <cell r="I5964">
            <v>23384.06</v>
          </cell>
          <cell r="J5964">
            <v>0.2</v>
          </cell>
          <cell r="K5964">
            <v>389.73433333333338</v>
          </cell>
          <cell r="L5964">
            <v>-389.74</v>
          </cell>
        </row>
        <row r="5965">
          <cell r="A5965" t="str">
            <v>E3912 GEN Computer Eq, Snoqualmie 2</v>
          </cell>
          <cell r="B5965" t="str">
            <v>E3912 GEN Computer Eq, Snoqualmie 2-6</v>
          </cell>
          <cell r="C5965" t="str">
            <v>403E</v>
          </cell>
          <cell r="E5965">
            <v>43281</v>
          </cell>
          <cell r="F5965">
            <v>46768.12</v>
          </cell>
          <cell r="G5965">
            <v>0.2</v>
          </cell>
          <cell r="H5965">
            <v>779.47</v>
          </cell>
          <cell r="I5965">
            <v>23384.06</v>
          </cell>
          <cell r="J5965">
            <v>0.2</v>
          </cell>
          <cell r="K5965">
            <v>389.73433333333338</v>
          </cell>
          <cell r="L5965">
            <v>-389.74</v>
          </cell>
        </row>
        <row r="5966">
          <cell r="A5966" t="str">
            <v>E3912 GEN Computer Eq, Snoqualmie 2</v>
          </cell>
          <cell r="B5966" t="str">
            <v>E3912 GEN Computer Eq, Snoqualmie 2-7</v>
          </cell>
          <cell r="C5966" t="str">
            <v>403E</v>
          </cell>
          <cell r="E5966">
            <v>43312</v>
          </cell>
          <cell r="F5966">
            <v>46768.12</v>
          </cell>
          <cell r="G5966">
            <v>0.2</v>
          </cell>
          <cell r="H5966">
            <v>779.47</v>
          </cell>
          <cell r="I5966">
            <v>23384.06</v>
          </cell>
          <cell r="J5966">
            <v>0.2</v>
          </cell>
          <cell r="K5966">
            <v>389.73433333333338</v>
          </cell>
          <cell r="L5966">
            <v>-389.74</v>
          </cell>
        </row>
        <row r="5967">
          <cell r="A5967" t="str">
            <v>E3912 GEN Computer Eq, Snoqualmie 2</v>
          </cell>
          <cell r="B5967" t="str">
            <v>E3912 GEN Computer Eq, Snoqualmie 2-8</v>
          </cell>
          <cell r="C5967" t="str">
            <v>403E</v>
          </cell>
          <cell r="E5967">
            <v>43343</v>
          </cell>
          <cell r="F5967">
            <v>46768.12</v>
          </cell>
          <cell r="G5967">
            <v>0.2</v>
          </cell>
          <cell r="H5967">
            <v>779.47</v>
          </cell>
          <cell r="I5967">
            <v>23384.06</v>
          </cell>
          <cell r="J5967">
            <v>0.2</v>
          </cell>
          <cell r="K5967">
            <v>389.73433333333338</v>
          </cell>
          <cell r="L5967">
            <v>-389.74</v>
          </cell>
        </row>
        <row r="5968">
          <cell r="A5968" t="str">
            <v>E3912 GEN Computer Eq, Snoqualmie 2</v>
          </cell>
          <cell r="B5968" t="str">
            <v>E3912 GEN Computer Eq, Snoqualmie 2-9</v>
          </cell>
          <cell r="C5968" t="str">
            <v>403E</v>
          </cell>
          <cell r="E5968">
            <v>43373</v>
          </cell>
          <cell r="F5968">
            <v>46768.12</v>
          </cell>
          <cell r="G5968">
            <v>0.2</v>
          </cell>
          <cell r="H5968">
            <v>779.47</v>
          </cell>
          <cell r="I5968">
            <v>23384.06</v>
          </cell>
          <cell r="J5968">
            <v>0.2</v>
          </cell>
          <cell r="K5968">
            <v>389.73433333333338</v>
          </cell>
          <cell r="L5968">
            <v>-389.74</v>
          </cell>
        </row>
        <row r="5969">
          <cell r="A5969" t="str">
            <v>E3912 GEN Computer Eq, Snoqualmie 2</v>
          </cell>
          <cell r="B5969" t="str">
            <v>E3912 GEN Computer Eq, Snoqualmie 2-10</v>
          </cell>
          <cell r="C5969" t="str">
            <v>403E</v>
          </cell>
          <cell r="E5969">
            <v>43404</v>
          </cell>
          <cell r="F5969">
            <v>46768.12</v>
          </cell>
          <cell r="G5969">
            <v>0.2</v>
          </cell>
          <cell r="H5969">
            <v>779.47</v>
          </cell>
          <cell r="I5969">
            <v>23384.06</v>
          </cell>
          <cell r="J5969">
            <v>0.2</v>
          </cell>
          <cell r="K5969">
            <v>389.73433333333338</v>
          </cell>
          <cell r="L5969">
            <v>-389.74</v>
          </cell>
        </row>
        <row r="5970">
          <cell r="A5970" t="str">
            <v>E3912 GEN Computer Eq, Snoqualmie 2</v>
          </cell>
          <cell r="B5970" t="str">
            <v>E3912 GEN Computer Eq, Snoqualmie 2-11</v>
          </cell>
          <cell r="C5970" t="str">
            <v>403E</v>
          </cell>
          <cell r="E5970">
            <v>43434</v>
          </cell>
          <cell r="F5970">
            <v>46768.12</v>
          </cell>
          <cell r="G5970">
            <v>0.2</v>
          </cell>
          <cell r="H5970">
            <v>779.47</v>
          </cell>
          <cell r="I5970">
            <v>23384.06</v>
          </cell>
          <cell r="J5970">
            <v>0.2</v>
          </cell>
          <cell r="K5970">
            <v>389.73433333333338</v>
          </cell>
          <cell r="L5970">
            <v>-389.74</v>
          </cell>
        </row>
        <row r="5971">
          <cell r="A5971" t="str">
            <v>E3912 GEN Computer Eq, Snoqualmie 2</v>
          </cell>
          <cell r="B5971" t="str">
            <v>E3912 GEN Computer Eq, Snoqualmie 2-12</v>
          </cell>
          <cell r="C5971" t="str">
            <v>403E</v>
          </cell>
          <cell r="E5971">
            <v>43465</v>
          </cell>
          <cell r="F5971">
            <v>23384.06</v>
          </cell>
          <cell r="G5971">
            <v>0.2</v>
          </cell>
          <cell r="H5971">
            <v>389.73</v>
          </cell>
          <cell r="I5971">
            <v>23384.06</v>
          </cell>
          <cell r="J5971">
            <v>0.2</v>
          </cell>
          <cell r="K5971">
            <v>389.73433333333338</v>
          </cell>
          <cell r="L5971">
            <v>0</v>
          </cell>
        </row>
        <row r="5972">
          <cell r="A5972" t="str">
            <v>E3912 GEN Computer Eq, Snoqualmie 2 Total</v>
          </cell>
          <cell r="C5972" t="str">
            <v>EGEN</v>
          </cell>
          <cell r="E5972" t="str">
            <v>Total</v>
          </cell>
          <cell r="F5972"/>
          <cell r="G5972"/>
          <cell r="H5972">
            <v>8963.9000000000015</v>
          </cell>
          <cell r="I5972"/>
          <cell r="J5972">
            <v>0</v>
          </cell>
          <cell r="K5972">
            <v>4676.8120000000008</v>
          </cell>
          <cell r="L5972">
            <v>-4287.09</v>
          </cell>
        </row>
        <row r="5973">
          <cell r="A5973" t="str">
            <v>E3912 GEN Computer Eq, WHH #2-3</v>
          </cell>
          <cell r="B5973" t="str">
            <v>E3912 GEN Computer Eq, WHH #2-3-1</v>
          </cell>
          <cell r="C5973" t="str">
            <v>403E</v>
          </cell>
          <cell r="E5973">
            <v>43131</v>
          </cell>
          <cell r="F5973">
            <v>71743.63</v>
          </cell>
          <cell r="G5973">
            <v>0.2</v>
          </cell>
          <cell r="H5973">
            <v>1195.73</v>
          </cell>
          <cell r="I5973">
            <v>71743.63</v>
          </cell>
          <cell r="J5973">
            <v>0.2</v>
          </cell>
          <cell r="K5973">
            <v>1195.7271666666668</v>
          </cell>
          <cell r="L5973">
            <v>0</v>
          </cell>
        </row>
        <row r="5974">
          <cell r="A5974" t="str">
            <v>E3912 GEN Computer Eq, WHH #2-3</v>
          </cell>
          <cell r="B5974" t="str">
            <v>E3912 GEN Computer Eq, WHH #2-3-2</v>
          </cell>
          <cell r="C5974" t="str">
            <v>403E</v>
          </cell>
          <cell r="E5974">
            <v>43159</v>
          </cell>
          <cell r="F5974">
            <v>71743.63</v>
          </cell>
          <cell r="G5974">
            <v>0.2</v>
          </cell>
          <cell r="H5974">
            <v>1195.73</v>
          </cell>
          <cell r="I5974">
            <v>71743.63</v>
          </cell>
          <cell r="J5974">
            <v>0.2</v>
          </cell>
          <cell r="K5974">
            <v>1195.7271666666668</v>
          </cell>
          <cell r="L5974">
            <v>0</v>
          </cell>
        </row>
        <row r="5975">
          <cell r="A5975" t="str">
            <v>E3912 GEN Computer Eq, WHH #2-3</v>
          </cell>
          <cell r="B5975" t="str">
            <v>E3912 GEN Computer Eq, WHH #2-3-3</v>
          </cell>
          <cell r="C5975" t="str">
            <v>403E</v>
          </cell>
          <cell r="E5975">
            <v>43190</v>
          </cell>
          <cell r="F5975">
            <v>71743.63</v>
          </cell>
          <cell r="G5975">
            <v>0.2</v>
          </cell>
          <cell r="H5975">
            <v>1195.73</v>
          </cell>
          <cell r="I5975">
            <v>71743.63</v>
          </cell>
          <cell r="J5975">
            <v>0.2</v>
          </cell>
          <cell r="K5975">
            <v>1195.7271666666668</v>
          </cell>
          <cell r="L5975">
            <v>0</v>
          </cell>
        </row>
        <row r="5976">
          <cell r="A5976" t="str">
            <v>E3912 GEN Computer Eq, WHH #2-3</v>
          </cell>
          <cell r="B5976" t="str">
            <v>E3912 GEN Computer Eq, WHH #2-3-4</v>
          </cell>
          <cell r="C5976" t="str">
            <v>403E</v>
          </cell>
          <cell r="E5976">
            <v>43220</v>
          </cell>
          <cell r="F5976">
            <v>71743.63</v>
          </cell>
          <cell r="G5976">
            <v>0.2</v>
          </cell>
          <cell r="H5976">
            <v>1195.73</v>
          </cell>
          <cell r="I5976">
            <v>71743.63</v>
          </cell>
          <cell r="J5976">
            <v>0.2</v>
          </cell>
          <cell r="K5976">
            <v>1195.7271666666668</v>
          </cell>
          <cell r="L5976">
            <v>0</v>
          </cell>
        </row>
        <row r="5977">
          <cell r="A5977" t="str">
            <v>E3912 GEN Computer Eq, WHH #2-3</v>
          </cell>
          <cell r="B5977" t="str">
            <v>E3912 GEN Computer Eq, WHH #2-3-5</v>
          </cell>
          <cell r="C5977" t="str">
            <v>403E</v>
          </cell>
          <cell r="E5977">
            <v>43251</v>
          </cell>
          <cell r="F5977">
            <v>71743.63</v>
          </cell>
          <cell r="G5977">
            <v>0.2</v>
          </cell>
          <cell r="H5977">
            <v>1195.73</v>
          </cell>
          <cell r="I5977">
            <v>71743.63</v>
          </cell>
          <cell r="J5977">
            <v>0.2</v>
          </cell>
          <cell r="K5977">
            <v>1195.7271666666668</v>
          </cell>
          <cell r="L5977">
            <v>0</v>
          </cell>
        </row>
        <row r="5978">
          <cell r="A5978" t="str">
            <v>E3912 GEN Computer Eq, WHH #2-3</v>
          </cell>
          <cell r="B5978" t="str">
            <v>E3912 GEN Computer Eq, WHH #2-3-6</v>
          </cell>
          <cell r="C5978" t="str">
            <v>403E</v>
          </cell>
          <cell r="E5978">
            <v>43281</v>
          </cell>
          <cell r="F5978">
            <v>71743.63</v>
          </cell>
          <cell r="G5978">
            <v>0.2</v>
          </cell>
          <cell r="H5978">
            <v>1195.73</v>
          </cell>
          <cell r="I5978">
            <v>71743.63</v>
          </cell>
          <cell r="J5978">
            <v>0.2</v>
          </cell>
          <cell r="K5978">
            <v>1195.7271666666668</v>
          </cell>
          <cell r="L5978">
            <v>0</v>
          </cell>
        </row>
        <row r="5979">
          <cell r="A5979" t="str">
            <v>E3912 GEN Computer Eq, WHH #2-3</v>
          </cell>
          <cell r="B5979" t="str">
            <v>E3912 GEN Computer Eq, WHH #2-3-7</v>
          </cell>
          <cell r="C5979" t="str">
            <v>403E</v>
          </cell>
          <cell r="E5979">
            <v>43312</v>
          </cell>
          <cell r="F5979">
            <v>71743.63</v>
          </cell>
          <cell r="G5979">
            <v>0.2</v>
          </cell>
          <cell r="H5979">
            <v>1195.73</v>
          </cell>
          <cell r="I5979">
            <v>71743.63</v>
          </cell>
          <cell r="J5979">
            <v>0.2</v>
          </cell>
          <cell r="K5979">
            <v>1195.7271666666668</v>
          </cell>
          <cell r="L5979">
            <v>0</v>
          </cell>
        </row>
        <row r="5980">
          <cell r="A5980" t="str">
            <v>E3912 GEN Computer Eq, WHH #2-3</v>
          </cell>
          <cell r="B5980" t="str">
            <v>E3912 GEN Computer Eq, WHH #2-3-8</v>
          </cell>
          <cell r="C5980" t="str">
            <v>403E</v>
          </cell>
          <cell r="E5980">
            <v>43343</v>
          </cell>
          <cell r="F5980">
            <v>71743.63</v>
          </cell>
          <cell r="G5980">
            <v>0.2</v>
          </cell>
          <cell r="H5980">
            <v>1195.73</v>
          </cell>
          <cell r="I5980">
            <v>71743.63</v>
          </cell>
          <cell r="J5980">
            <v>0.2</v>
          </cell>
          <cell r="K5980">
            <v>1195.7271666666668</v>
          </cell>
          <cell r="L5980">
            <v>0</v>
          </cell>
        </row>
        <row r="5981">
          <cell r="A5981" t="str">
            <v>E3912 GEN Computer Eq, WHH #2-3</v>
          </cell>
          <cell r="B5981" t="str">
            <v>E3912 GEN Computer Eq, WHH #2-3-9</v>
          </cell>
          <cell r="C5981" t="str">
            <v>403E</v>
          </cell>
          <cell r="E5981">
            <v>43373</v>
          </cell>
          <cell r="F5981">
            <v>71743.63</v>
          </cell>
          <cell r="G5981">
            <v>0.2</v>
          </cell>
          <cell r="H5981">
            <v>1195.73</v>
          </cell>
          <cell r="I5981">
            <v>71743.63</v>
          </cell>
          <cell r="J5981">
            <v>0.2</v>
          </cell>
          <cell r="K5981">
            <v>1195.7271666666668</v>
          </cell>
          <cell r="L5981">
            <v>0</v>
          </cell>
        </row>
        <row r="5982">
          <cell r="A5982" t="str">
            <v>E3912 GEN Computer Eq, WHH #2-3</v>
          </cell>
          <cell r="B5982" t="str">
            <v>E3912 GEN Computer Eq, WHH #2-3-10</v>
          </cell>
          <cell r="C5982" t="str">
            <v>403E</v>
          </cell>
          <cell r="E5982">
            <v>43404</v>
          </cell>
          <cell r="F5982">
            <v>71743.63</v>
          </cell>
          <cell r="G5982">
            <v>0.2</v>
          </cell>
          <cell r="H5982">
            <v>1195.73</v>
          </cell>
          <cell r="I5982">
            <v>71743.63</v>
          </cell>
          <cell r="J5982">
            <v>0.2</v>
          </cell>
          <cell r="K5982">
            <v>1195.7271666666668</v>
          </cell>
          <cell r="L5982">
            <v>0</v>
          </cell>
        </row>
        <row r="5983">
          <cell r="A5983" t="str">
            <v>E3912 GEN Computer Eq, WHH #2-3</v>
          </cell>
          <cell r="B5983" t="str">
            <v>E3912 GEN Computer Eq, WHH #2-3-11</v>
          </cell>
          <cell r="C5983" t="str">
            <v>403E</v>
          </cell>
          <cell r="E5983">
            <v>43434</v>
          </cell>
          <cell r="F5983">
            <v>71743.63</v>
          </cell>
          <cell r="G5983">
            <v>0.2</v>
          </cell>
          <cell r="H5983">
            <v>1195.73</v>
          </cell>
          <cell r="I5983">
            <v>71743.63</v>
          </cell>
          <cell r="J5983">
            <v>0.2</v>
          </cell>
          <cell r="K5983">
            <v>1195.7271666666668</v>
          </cell>
          <cell r="L5983">
            <v>0</v>
          </cell>
        </row>
        <row r="5984">
          <cell r="A5984" t="str">
            <v>E3912 GEN Computer Eq, WHH #2-3</v>
          </cell>
          <cell r="B5984" t="str">
            <v>E3912 GEN Computer Eq, WHH #2-3-12</v>
          </cell>
          <cell r="C5984" t="str">
            <v>403E</v>
          </cell>
          <cell r="E5984">
            <v>43465</v>
          </cell>
          <cell r="F5984">
            <v>71743.63</v>
          </cell>
          <cell r="G5984">
            <v>0.2</v>
          </cell>
          <cell r="H5984">
            <v>1195.73</v>
          </cell>
          <cell r="I5984">
            <v>71743.63</v>
          </cell>
          <cell r="J5984">
            <v>0.2</v>
          </cell>
          <cell r="K5984">
            <v>1195.7271666666668</v>
          </cell>
          <cell r="L5984">
            <v>0</v>
          </cell>
        </row>
        <row r="5985">
          <cell r="A5985" t="str">
            <v>E3912 GEN Computer Eq, WHH #2-3 Total</v>
          </cell>
          <cell r="C5985" t="str">
            <v>EGEN</v>
          </cell>
          <cell r="E5985" t="str">
            <v>Total</v>
          </cell>
          <cell r="F5985"/>
          <cell r="G5985"/>
          <cell r="H5985">
            <v>14348.759999999997</v>
          </cell>
          <cell r="I5985"/>
          <cell r="J5985">
            <v>0</v>
          </cell>
          <cell r="K5985">
            <v>14348.726000000004</v>
          </cell>
          <cell r="L5985">
            <v>-0.03</v>
          </cell>
        </row>
        <row r="5986">
          <cell r="A5986" t="str">
            <v>E3912 GEN Computer Eq, Wild Horse</v>
          </cell>
          <cell r="B5986" t="str">
            <v>E3912 GEN Computer Eq, Wild Horse-1</v>
          </cell>
          <cell r="C5986" t="str">
            <v>403E</v>
          </cell>
          <cell r="E5986">
            <v>43131</v>
          </cell>
          <cell r="F5986">
            <v>4880.75</v>
          </cell>
          <cell r="G5986">
            <v>0.2</v>
          </cell>
          <cell r="H5986">
            <v>81.349999999999994</v>
          </cell>
          <cell r="I5986">
            <v>4880.75</v>
          </cell>
          <cell r="J5986">
            <v>0.2</v>
          </cell>
          <cell r="K5986">
            <v>81.345833333333346</v>
          </cell>
          <cell r="L5986">
            <v>0</v>
          </cell>
        </row>
        <row r="5987">
          <cell r="A5987" t="str">
            <v>E3912 GEN Computer Eq, Wild Horse</v>
          </cell>
          <cell r="B5987" t="str">
            <v>E3912 GEN Computer Eq, Wild Horse-2</v>
          </cell>
          <cell r="C5987" t="str">
            <v>403E</v>
          </cell>
          <cell r="E5987">
            <v>43159</v>
          </cell>
          <cell r="F5987">
            <v>4880.75</v>
          </cell>
          <cell r="G5987">
            <v>0.2</v>
          </cell>
          <cell r="H5987">
            <v>81.349999999999994</v>
          </cell>
          <cell r="I5987">
            <v>4880.75</v>
          </cell>
          <cell r="J5987">
            <v>0.2</v>
          </cell>
          <cell r="K5987">
            <v>81.345833333333346</v>
          </cell>
          <cell r="L5987">
            <v>0</v>
          </cell>
        </row>
        <row r="5988">
          <cell r="A5988" t="str">
            <v>E3912 GEN Computer Eq, Wild Horse</v>
          </cell>
          <cell r="B5988" t="str">
            <v>E3912 GEN Computer Eq, Wild Horse-3</v>
          </cell>
          <cell r="C5988" t="str">
            <v>403E</v>
          </cell>
          <cell r="E5988">
            <v>43190</v>
          </cell>
          <cell r="F5988">
            <v>4880.75</v>
          </cell>
          <cell r="G5988">
            <v>0.2</v>
          </cell>
          <cell r="H5988">
            <v>81.349999999999994</v>
          </cell>
          <cell r="I5988">
            <v>4880.75</v>
          </cell>
          <cell r="J5988">
            <v>0.2</v>
          </cell>
          <cell r="K5988">
            <v>81.345833333333346</v>
          </cell>
          <cell r="L5988">
            <v>0</v>
          </cell>
        </row>
        <row r="5989">
          <cell r="A5989" t="str">
            <v>E3912 GEN Computer Eq, Wild Horse</v>
          </cell>
          <cell r="B5989" t="str">
            <v>E3912 GEN Computer Eq, Wild Horse-4</v>
          </cell>
          <cell r="C5989" t="str">
            <v>403E</v>
          </cell>
          <cell r="E5989">
            <v>43220</v>
          </cell>
          <cell r="F5989">
            <v>4880.75</v>
          </cell>
          <cell r="G5989">
            <v>0.2</v>
          </cell>
          <cell r="H5989">
            <v>81.349999999999994</v>
          </cell>
          <cell r="I5989">
            <v>4880.75</v>
          </cell>
          <cell r="J5989">
            <v>0.2</v>
          </cell>
          <cell r="K5989">
            <v>81.345833333333346</v>
          </cell>
          <cell r="L5989">
            <v>0</v>
          </cell>
        </row>
        <row r="5990">
          <cell r="A5990" t="str">
            <v>E3912 GEN Computer Eq, Wild Horse</v>
          </cell>
          <cell r="B5990" t="str">
            <v>E3912 GEN Computer Eq, Wild Horse-5</v>
          </cell>
          <cell r="C5990" t="str">
            <v>403E</v>
          </cell>
          <cell r="E5990">
            <v>43251</v>
          </cell>
          <cell r="F5990">
            <v>4880.75</v>
          </cell>
          <cell r="G5990">
            <v>0.2</v>
          </cell>
          <cell r="H5990">
            <v>81.349999999999994</v>
          </cell>
          <cell r="I5990">
            <v>4880.75</v>
          </cell>
          <cell r="J5990">
            <v>0.2</v>
          </cell>
          <cell r="K5990">
            <v>81.345833333333346</v>
          </cell>
          <cell r="L5990">
            <v>0</v>
          </cell>
        </row>
        <row r="5991">
          <cell r="A5991" t="str">
            <v>E3912 GEN Computer Eq, Wild Horse</v>
          </cell>
          <cell r="B5991" t="str">
            <v>E3912 GEN Computer Eq, Wild Horse-6</v>
          </cell>
          <cell r="C5991" t="str">
            <v>403E</v>
          </cell>
          <cell r="E5991">
            <v>43281</v>
          </cell>
          <cell r="F5991">
            <v>4880.75</v>
          </cell>
          <cell r="G5991">
            <v>0.2</v>
          </cell>
          <cell r="H5991">
            <v>81.349999999999994</v>
          </cell>
          <cell r="I5991">
            <v>4880.75</v>
          </cell>
          <cell r="J5991">
            <v>0.2</v>
          </cell>
          <cell r="K5991">
            <v>81.345833333333346</v>
          </cell>
          <cell r="L5991">
            <v>0</v>
          </cell>
        </row>
        <row r="5992">
          <cell r="A5992" t="str">
            <v>E3912 GEN Computer Eq, Wild Horse</v>
          </cell>
          <cell r="B5992" t="str">
            <v>E3912 GEN Computer Eq, Wild Horse-7</v>
          </cell>
          <cell r="C5992" t="str">
            <v>403E</v>
          </cell>
          <cell r="E5992">
            <v>43312</v>
          </cell>
          <cell r="F5992">
            <v>4880.75</v>
          </cell>
          <cell r="G5992">
            <v>0.2</v>
          </cell>
          <cell r="H5992">
            <v>81.349999999999994</v>
          </cell>
          <cell r="I5992">
            <v>4880.75</v>
          </cell>
          <cell r="J5992">
            <v>0.2</v>
          </cell>
          <cell r="K5992">
            <v>81.345833333333346</v>
          </cell>
          <cell r="L5992">
            <v>0</v>
          </cell>
        </row>
        <row r="5993">
          <cell r="A5993" t="str">
            <v>E3912 GEN Computer Eq, Wild Horse</v>
          </cell>
          <cell r="B5993" t="str">
            <v>E3912 GEN Computer Eq, Wild Horse-8</v>
          </cell>
          <cell r="C5993" t="str">
            <v>403E</v>
          </cell>
          <cell r="E5993">
            <v>43343</v>
          </cell>
          <cell r="F5993">
            <v>4880.75</v>
          </cell>
          <cell r="G5993">
            <v>0.2</v>
          </cell>
          <cell r="H5993">
            <v>81.349999999999994</v>
          </cell>
          <cell r="I5993">
            <v>4880.75</v>
          </cell>
          <cell r="J5993">
            <v>0.2</v>
          </cell>
          <cell r="K5993">
            <v>81.345833333333346</v>
          </cell>
          <cell r="L5993">
            <v>0</v>
          </cell>
        </row>
        <row r="5994">
          <cell r="A5994" t="str">
            <v>E3912 GEN Computer Eq, Wild Horse</v>
          </cell>
          <cell r="B5994" t="str">
            <v>E3912 GEN Computer Eq, Wild Horse-9</v>
          </cell>
          <cell r="C5994" t="str">
            <v>403E</v>
          </cell>
          <cell r="E5994">
            <v>43373</v>
          </cell>
          <cell r="F5994">
            <v>4880.75</v>
          </cell>
          <cell r="G5994">
            <v>0.2</v>
          </cell>
          <cell r="H5994">
            <v>81.349999999999994</v>
          </cell>
          <cell r="I5994">
            <v>4880.75</v>
          </cell>
          <cell r="J5994">
            <v>0.2</v>
          </cell>
          <cell r="K5994">
            <v>81.345833333333346</v>
          </cell>
          <cell r="L5994">
            <v>0</v>
          </cell>
        </row>
        <row r="5995">
          <cell r="A5995" t="str">
            <v>E3912 GEN Computer Eq, Wild Horse</v>
          </cell>
          <cell r="B5995" t="str">
            <v>E3912 GEN Computer Eq, Wild Horse-10</v>
          </cell>
          <cell r="C5995" t="str">
            <v>403E</v>
          </cell>
          <cell r="E5995">
            <v>43404</v>
          </cell>
          <cell r="F5995">
            <v>4880.75</v>
          </cell>
          <cell r="G5995">
            <v>0.2</v>
          </cell>
          <cell r="H5995">
            <v>81.349999999999994</v>
          </cell>
          <cell r="I5995">
            <v>4880.75</v>
          </cell>
          <cell r="J5995">
            <v>0.2</v>
          </cell>
          <cell r="K5995">
            <v>81.345833333333346</v>
          </cell>
          <cell r="L5995">
            <v>0</v>
          </cell>
        </row>
        <row r="5996">
          <cell r="A5996" t="str">
            <v>E3912 GEN Computer Eq, Wild Horse</v>
          </cell>
          <cell r="B5996" t="str">
            <v>E3912 GEN Computer Eq, Wild Horse-11</v>
          </cell>
          <cell r="C5996" t="str">
            <v>403E</v>
          </cell>
          <cell r="E5996">
            <v>43434</v>
          </cell>
          <cell r="F5996">
            <v>4880.75</v>
          </cell>
          <cell r="G5996">
            <v>0.2</v>
          </cell>
          <cell r="H5996">
            <v>81.349999999999994</v>
          </cell>
          <cell r="I5996">
            <v>4880.75</v>
          </cell>
          <cell r="J5996">
            <v>0.2</v>
          </cell>
          <cell r="K5996">
            <v>81.345833333333346</v>
          </cell>
          <cell r="L5996">
            <v>0</v>
          </cell>
        </row>
        <row r="5997">
          <cell r="A5997" t="str">
            <v>E3912 GEN Computer Eq, Wild Horse</v>
          </cell>
          <cell r="B5997" t="str">
            <v>E3912 GEN Computer Eq, Wild Horse-12</v>
          </cell>
          <cell r="C5997" t="str">
            <v>403E</v>
          </cell>
          <cell r="E5997">
            <v>43465</v>
          </cell>
          <cell r="F5997">
            <v>4880.75</v>
          </cell>
          <cell r="G5997">
            <v>0.2</v>
          </cell>
          <cell r="H5997">
            <v>81.349999999999994</v>
          </cell>
          <cell r="I5997">
            <v>4880.75</v>
          </cell>
          <cell r="J5997">
            <v>0.2</v>
          </cell>
          <cell r="K5997">
            <v>81.345833333333346</v>
          </cell>
          <cell r="L5997">
            <v>0</v>
          </cell>
        </row>
        <row r="5998">
          <cell r="A5998" t="str">
            <v>E3912 GEN Computer Eq, Wild Horse Total</v>
          </cell>
          <cell r="C5998" t="str">
            <v>EGEN</v>
          </cell>
          <cell r="E5998" t="str">
            <v>Total</v>
          </cell>
          <cell r="F5998"/>
          <cell r="G5998"/>
          <cell r="H5998">
            <v>976.20000000000016</v>
          </cell>
          <cell r="I5998"/>
          <cell r="J5998">
            <v>0</v>
          </cell>
          <cell r="K5998">
            <v>976.15</v>
          </cell>
          <cell r="L5998">
            <v>-0.05</v>
          </cell>
        </row>
        <row r="5999">
          <cell r="A5999" t="str">
            <v>E3912 GEN Computer Eq, Wild Hrs Exp</v>
          </cell>
          <cell r="B5999" t="str">
            <v>E3912 GEN Computer Eq, Wild Hrs Exp-1</v>
          </cell>
          <cell r="C5999" t="str">
            <v>403E</v>
          </cell>
          <cell r="E5999">
            <v>43131</v>
          </cell>
          <cell r="F5999">
            <v>53223.95</v>
          </cell>
          <cell r="G5999">
            <v>0.2</v>
          </cell>
          <cell r="H5999">
            <v>887.07</v>
          </cell>
          <cell r="I5999">
            <v>53223.95</v>
          </cell>
          <cell r="J5999">
            <v>0.2</v>
          </cell>
          <cell r="K5999">
            <v>887.06583333333344</v>
          </cell>
          <cell r="L5999">
            <v>0</v>
          </cell>
        </row>
        <row r="6000">
          <cell r="A6000" t="str">
            <v>E3912 GEN Computer Eq, Wild Hrs Exp</v>
          </cell>
          <cell r="B6000" t="str">
            <v>E3912 GEN Computer Eq, Wild Hrs Exp-2</v>
          </cell>
          <cell r="C6000" t="str">
            <v>403E</v>
          </cell>
          <cell r="E6000">
            <v>43159</v>
          </cell>
          <cell r="F6000">
            <v>53223.95</v>
          </cell>
          <cell r="G6000">
            <v>0.2</v>
          </cell>
          <cell r="H6000">
            <v>887.07</v>
          </cell>
          <cell r="I6000">
            <v>53223.95</v>
          </cell>
          <cell r="J6000">
            <v>0.2</v>
          </cell>
          <cell r="K6000">
            <v>887.06583333333344</v>
          </cell>
          <cell r="L6000">
            <v>0</v>
          </cell>
        </row>
        <row r="6001">
          <cell r="A6001" t="str">
            <v>E3912 GEN Computer Eq, Wild Hrs Exp</v>
          </cell>
          <cell r="B6001" t="str">
            <v>E3912 GEN Computer Eq, Wild Hrs Exp-3</v>
          </cell>
          <cell r="C6001" t="str">
            <v>403E</v>
          </cell>
          <cell r="E6001">
            <v>43190</v>
          </cell>
          <cell r="F6001">
            <v>53223.95</v>
          </cell>
          <cell r="G6001">
            <v>0.2</v>
          </cell>
          <cell r="H6001">
            <v>887.07</v>
          </cell>
          <cell r="I6001">
            <v>53223.95</v>
          </cell>
          <cell r="J6001">
            <v>0.2</v>
          </cell>
          <cell r="K6001">
            <v>887.06583333333344</v>
          </cell>
          <cell r="L6001">
            <v>0</v>
          </cell>
        </row>
        <row r="6002">
          <cell r="A6002" t="str">
            <v>E3912 GEN Computer Eq, Wild Hrs Exp</v>
          </cell>
          <cell r="B6002" t="str">
            <v>E3912 GEN Computer Eq, Wild Hrs Exp-4</v>
          </cell>
          <cell r="C6002" t="str">
            <v>403E</v>
          </cell>
          <cell r="E6002">
            <v>43220</v>
          </cell>
          <cell r="F6002">
            <v>53223.95</v>
          </cell>
          <cell r="G6002">
            <v>0.2</v>
          </cell>
          <cell r="H6002">
            <v>887.07</v>
          </cell>
          <cell r="I6002">
            <v>53223.95</v>
          </cell>
          <cell r="J6002">
            <v>0.2</v>
          </cell>
          <cell r="K6002">
            <v>887.06583333333344</v>
          </cell>
          <cell r="L6002">
            <v>0</v>
          </cell>
        </row>
        <row r="6003">
          <cell r="A6003" t="str">
            <v>E3912 GEN Computer Eq, Wild Hrs Exp</v>
          </cell>
          <cell r="B6003" t="str">
            <v>E3912 GEN Computer Eq, Wild Hrs Exp-5</v>
          </cell>
          <cell r="C6003" t="str">
            <v>403E</v>
          </cell>
          <cell r="E6003">
            <v>43251</v>
          </cell>
          <cell r="F6003">
            <v>53223.95</v>
          </cell>
          <cell r="G6003">
            <v>0.2</v>
          </cell>
          <cell r="H6003">
            <v>887.07</v>
          </cell>
          <cell r="I6003">
            <v>53223.95</v>
          </cell>
          <cell r="J6003">
            <v>0.2</v>
          </cell>
          <cell r="K6003">
            <v>887.06583333333344</v>
          </cell>
          <cell r="L6003">
            <v>0</v>
          </cell>
        </row>
        <row r="6004">
          <cell r="A6004" t="str">
            <v>E3912 GEN Computer Eq, Wild Hrs Exp</v>
          </cell>
          <cell r="B6004" t="str">
            <v>E3912 GEN Computer Eq, Wild Hrs Exp-6</v>
          </cell>
          <cell r="C6004" t="str">
            <v>403E</v>
          </cell>
          <cell r="E6004">
            <v>43281</v>
          </cell>
          <cell r="F6004">
            <v>53223.95</v>
          </cell>
          <cell r="G6004">
            <v>0.2</v>
          </cell>
          <cell r="H6004">
            <v>887.07</v>
          </cell>
          <cell r="I6004">
            <v>53223.95</v>
          </cell>
          <cell r="J6004">
            <v>0.2</v>
          </cell>
          <cell r="K6004">
            <v>887.06583333333344</v>
          </cell>
          <cell r="L6004">
            <v>0</v>
          </cell>
        </row>
        <row r="6005">
          <cell r="A6005" t="str">
            <v>E3912 GEN Computer Eq, Wild Hrs Exp</v>
          </cell>
          <cell r="B6005" t="str">
            <v>E3912 GEN Computer Eq, Wild Hrs Exp-7</v>
          </cell>
          <cell r="C6005" t="str">
            <v>403E</v>
          </cell>
          <cell r="E6005">
            <v>43312</v>
          </cell>
          <cell r="F6005">
            <v>53223.95</v>
          </cell>
          <cell r="G6005">
            <v>0.2</v>
          </cell>
          <cell r="H6005">
            <v>887.07</v>
          </cell>
          <cell r="I6005">
            <v>53223.95</v>
          </cell>
          <cell r="J6005">
            <v>0.2</v>
          </cell>
          <cell r="K6005">
            <v>887.06583333333344</v>
          </cell>
          <cell r="L6005">
            <v>0</v>
          </cell>
        </row>
        <row r="6006">
          <cell r="A6006" t="str">
            <v>E3912 GEN Computer Eq, Wild Hrs Exp</v>
          </cell>
          <cell r="B6006" t="str">
            <v>E3912 GEN Computer Eq, Wild Hrs Exp-8</v>
          </cell>
          <cell r="C6006" t="str">
            <v>403E</v>
          </cell>
          <cell r="E6006">
            <v>43343</v>
          </cell>
          <cell r="F6006">
            <v>53223.95</v>
          </cell>
          <cell r="G6006">
            <v>0.2</v>
          </cell>
          <cell r="H6006">
            <v>887.07</v>
          </cell>
          <cell r="I6006">
            <v>53223.95</v>
          </cell>
          <cell r="J6006">
            <v>0.2</v>
          </cell>
          <cell r="K6006">
            <v>887.06583333333344</v>
          </cell>
          <cell r="L6006">
            <v>0</v>
          </cell>
        </row>
        <row r="6007">
          <cell r="A6007" t="str">
            <v>E3912 GEN Computer Eq, Wild Hrs Exp</v>
          </cell>
          <cell r="B6007" t="str">
            <v>E3912 GEN Computer Eq, Wild Hrs Exp-9</v>
          </cell>
          <cell r="C6007" t="str">
            <v>403E</v>
          </cell>
          <cell r="E6007">
            <v>43373</v>
          </cell>
          <cell r="F6007">
            <v>53223.95</v>
          </cell>
          <cell r="G6007">
            <v>0.2</v>
          </cell>
          <cell r="H6007">
            <v>887.07</v>
          </cell>
          <cell r="I6007">
            <v>53223.95</v>
          </cell>
          <cell r="J6007">
            <v>0.2</v>
          </cell>
          <cell r="K6007">
            <v>887.06583333333344</v>
          </cell>
          <cell r="L6007">
            <v>0</v>
          </cell>
        </row>
        <row r="6008">
          <cell r="A6008" t="str">
            <v>E3912 GEN Computer Eq, Wild Hrs Exp</v>
          </cell>
          <cell r="B6008" t="str">
            <v>E3912 GEN Computer Eq, Wild Hrs Exp-10</v>
          </cell>
          <cell r="C6008" t="str">
            <v>403E</v>
          </cell>
          <cell r="E6008">
            <v>43404</v>
          </cell>
          <cell r="F6008">
            <v>53223.95</v>
          </cell>
          <cell r="G6008">
            <v>0.2</v>
          </cell>
          <cell r="H6008">
            <v>887.07</v>
          </cell>
          <cell r="I6008">
            <v>53223.95</v>
          </cell>
          <cell r="J6008">
            <v>0.2</v>
          </cell>
          <cell r="K6008">
            <v>887.06583333333344</v>
          </cell>
          <cell r="L6008">
            <v>0</v>
          </cell>
        </row>
        <row r="6009">
          <cell r="A6009" t="str">
            <v>E3912 GEN Computer Eq, Wild Hrs Exp</v>
          </cell>
          <cell r="B6009" t="str">
            <v>E3912 GEN Computer Eq, Wild Hrs Exp-11</v>
          </cell>
          <cell r="C6009" t="str">
            <v>403E</v>
          </cell>
          <cell r="E6009">
            <v>43434</v>
          </cell>
          <cell r="F6009">
            <v>53223.95</v>
          </cell>
          <cell r="G6009">
            <v>0.2</v>
          </cell>
          <cell r="H6009">
            <v>887.07</v>
          </cell>
          <cell r="I6009">
            <v>53223.95</v>
          </cell>
          <cell r="J6009">
            <v>0.2</v>
          </cell>
          <cell r="K6009">
            <v>887.06583333333344</v>
          </cell>
          <cell r="L6009">
            <v>0</v>
          </cell>
        </row>
        <row r="6010">
          <cell r="A6010" t="str">
            <v>E3912 GEN Computer Eq, Wild Hrs Exp</v>
          </cell>
          <cell r="B6010" t="str">
            <v>E3912 GEN Computer Eq, Wild Hrs Exp-12</v>
          </cell>
          <cell r="C6010" t="str">
            <v>403E</v>
          </cell>
          <cell r="E6010">
            <v>43465</v>
          </cell>
          <cell r="F6010">
            <v>53223.95</v>
          </cell>
          <cell r="G6010">
            <v>0.2</v>
          </cell>
          <cell r="H6010">
            <v>887.07</v>
          </cell>
          <cell r="I6010">
            <v>53223.95</v>
          </cell>
          <cell r="J6010">
            <v>0.2</v>
          </cell>
          <cell r="K6010">
            <v>887.06583333333344</v>
          </cell>
          <cell r="L6010">
            <v>0</v>
          </cell>
        </row>
        <row r="6011">
          <cell r="A6011" t="str">
            <v>E3912 GEN Computer Eq, Wild Hrs Exp Total</v>
          </cell>
          <cell r="C6011" t="str">
            <v>EGEN</v>
          </cell>
          <cell r="E6011" t="str">
            <v>Total</v>
          </cell>
          <cell r="F6011"/>
          <cell r="G6011"/>
          <cell r="H6011">
            <v>10644.839999999998</v>
          </cell>
          <cell r="I6011"/>
          <cell r="J6011">
            <v>0</v>
          </cell>
          <cell r="K6011">
            <v>10644.79</v>
          </cell>
          <cell r="L6011">
            <v>-0.05</v>
          </cell>
        </row>
        <row r="6012">
          <cell r="A6012" t="str">
            <v>E3912 GEN Computer Equip, UBK</v>
          </cell>
          <cell r="B6012" t="str">
            <v>E3912 GEN Computer Equip, UBK-1</v>
          </cell>
          <cell r="C6012" t="str">
            <v>403E</v>
          </cell>
          <cell r="E6012">
            <v>43131</v>
          </cell>
          <cell r="F6012">
            <v>555346.68000000005</v>
          </cell>
          <cell r="G6012">
            <v>0.2</v>
          </cell>
          <cell r="H6012">
            <v>9255.7800000000007</v>
          </cell>
          <cell r="I6012">
            <v>555346.68000000005</v>
          </cell>
          <cell r="J6012">
            <v>0.2</v>
          </cell>
          <cell r="K6012">
            <v>9255.7780000000002</v>
          </cell>
          <cell r="L6012">
            <v>0</v>
          </cell>
        </row>
        <row r="6013">
          <cell r="A6013" t="str">
            <v>E3912 GEN Computer Equip, UBK</v>
          </cell>
          <cell r="B6013" t="str">
            <v>E3912 GEN Computer Equip, UBK-2</v>
          </cell>
          <cell r="C6013" t="str">
            <v>403E</v>
          </cell>
          <cell r="E6013">
            <v>43159</v>
          </cell>
          <cell r="F6013">
            <v>555346.68000000005</v>
          </cell>
          <cell r="G6013">
            <v>0.2</v>
          </cell>
          <cell r="H6013">
            <v>9255.7800000000007</v>
          </cell>
          <cell r="I6013">
            <v>555346.68000000005</v>
          </cell>
          <cell r="J6013">
            <v>0.2</v>
          </cell>
          <cell r="K6013">
            <v>9255.7780000000002</v>
          </cell>
          <cell r="L6013">
            <v>0</v>
          </cell>
        </row>
        <row r="6014">
          <cell r="A6014" t="str">
            <v>E3912 GEN Computer Equip, UBK</v>
          </cell>
          <cell r="B6014" t="str">
            <v>E3912 GEN Computer Equip, UBK-3</v>
          </cell>
          <cell r="C6014" t="str">
            <v>403E</v>
          </cell>
          <cell r="E6014">
            <v>43190</v>
          </cell>
          <cell r="F6014">
            <v>555346.68000000005</v>
          </cell>
          <cell r="G6014">
            <v>0.2</v>
          </cell>
          <cell r="H6014">
            <v>9255.7800000000007</v>
          </cell>
          <cell r="I6014">
            <v>555346.68000000005</v>
          </cell>
          <cell r="J6014">
            <v>0.2</v>
          </cell>
          <cell r="K6014">
            <v>9255.7780000000002</v>
          </cell>
          <cell r="L6014">
            <v>0</v>
          </cell>
        </row>
        <row r="6015">
          <cell r="A6015" t="str">
            <v>E3912 GEN Computer Equip, UBK</v>
          </cell>
          <cell r="B6015" t="str">
            <v>E3912 GEN Computer Equip, UBK-4</v>
          </cell>
          <cell r="C6015" t="str">
            <v>403E</v>
          </cell>
          <cell r="E6015">
            <v>43220</v>
          </cell>
          <cell r="F6015">
            <v>555346.68000000005</v>
          </cell>
          <cell r="G6015">
            <v>0.2</v>
          </cell>
          <cell r="H6015">
            <v>9255.7800000000007</v>
          </cell>
          <cell r="I6015">
            <v>555346.68000000005</v>
          </cell>
          <cell r="J6015">
            <v>0.2</v>
          </cell>
          <cell r="K6015">
            <v>9255.7780000000002</v>
          </cell>
          <cell r="L6015">
            <v>0</v>
          </cell>
        </row>
        <row r="6016">
          <cell r="A6016" t="str">
            <v>E3912 GEN Computer Equip, UBK</v>
          </cell>
          <cell r="B6016" t="str">
            <v>E3912 GEN Computer Equip, UBK-5</v>
          </cell>
          <cell r="C6016" t="str">
            <v>403E</v>
          </cell>
          <cell r="E6016">
            <v>43251</v>
          </cell>
          <cell r="F6016">
            <v>555346.68000000005</v>
          </cell>
          <cell r="G6016">
            <v>0.2</v>
          </cell>
          <cell r="H6016">
            <v>9255.7800000000007</v>
          </cell>
          <cell r="I6016">
            <v>555346.68000000005</v>
          </cell>
          <cell r="J6016">
            <v>0.2</v>
          </cell>
          <cell r="K6016">
            <v>9255.7780000000002</v>
          </cell>
          <cell r="L6016">
            <v>0</v>
          </cell>
        </row>
        <row r="6017">
          <cell r="A6017" t="str">
            <v>E3912 GEN Computer Equip, UBK</v>
          </cell>
          <cell r="B6017" t="str">
            <v>E3912 GEN Computer Equip, UBK-6</v>
          </cell>
          <cell r="C6017" t="str">
            <v>403E</v>
          </cell>
          <cell r="E6017">
            <v>43281</v>
          </cell>
          <cell r="F6017">
            <v>555346.68000000005</v>
          </cell>
          <cell r="G6017">
            <v>0.2</v>
          </cell>
          <cell r="H6017">
            <v>9255.7800000000007</v>
          </cell>
          <cell r="I6017">
            <v>555346.68000000005</v>
          </cell>
          <cell r="J6017">
            <v>0.2</v>
          </cell>
          <cell r="K6017">
            <v>9255.7780000000002</v>
          </cell>
          <cell r="L6017">
            <v>0</v>
          </cell>
        </row>
        <row r="6018">
          <cell r="A6018" t="str">
            <v>E3912 GEN Computer Equip, UBK</v>
          </cell>
          <cell r="B6018" t="str">
            <v>E3912 GEN Computer Equip, UBK-7</v>
          </cell>
          <cell r="C6018" t="str">
            <v>403E</v>
          </cell>
          <cell r="E6018">
            <v>43312</v>
          </cell>
          <cell r="F6018">
            <v>555346.68000000005</v>
          </cell>
          <cell r="G6018">
            <v>0.2</v>
          </cell>
          <cell r="H6018">
            <v>9255.7800000000007</v>
          </cell>
          <cell r="I6018">
            <v>555346.68000000005</v>
          </cell>
          <cell r="J6018">
            <v>0.2</v>
          </cell>
          <cell r="K6018">
            <v>9255.7780000000002</v>
          </cell>
          <cell r="L6018">
            <v>0</v>
          </cell>
        </row>
        <row r="6019">
          <cell r="A6019" t="str">
            <v>E3912 GEN Computer Equip, UBK</v>
          </cell>
          <cell r="B6019" t="str">
            <v>E3912 GEN Computer Equip, UBK-8</v>
          </cell>
          <cell r="C6019" t="str">
            <v>403E</v>
          </cell>
          <cell r="E6019">
            <v>43343</v>
          </cell>
          <cell r="F6019">
            <v>555346.68000000005</v>
          </cell>
          <cell r="G6019">
            <v>0.2</v>
          </cell>
          <cell r="H6019">
            <v>9255.7800000000007</v>
          </cell>
          <cell r="I6019">
            <v>555346.68000000005</v>
          </cell>
          <cell r="J6019">
            <v>0.2</v>
          </cell>
          <cell r="K6019">
            <v>9255.7780000000002</v>
          </cell>
          <cell r="L6019">
            <v>0</v>
          </cell>
        </row>
        <row r="6020">
          <cell r="A6020" t="str">
            <v>E3912 GEN Computer Equip, UBK</v>
          </cell>
          <cell r="B6020" t="str">
            <v>E3912 GEN Computer Equip, UBK-9</v>
          </cell>
          <cell r="C6020" t="str">
            <v>403E</v>
          </cell>
          <cell r="E6020">
            <v>43373</v>
          </cell>
          <cell r="F6020">
            <v>555346.68000000005</v>
          </cell>
          <cell r="G6020">
            <v>0.2</v>
          </cell>
          <cell r="H6020">
            <v>9255.7800000000007</v>
          </cell>
          <cell r="I6020">
            <v>555346.68000000005</v>
          </cell>
          <cell r="J6020">
            <v>0.2</v>
          </cell>
          <cell r="K6020">
            <v>9255.7780000000002</v>
          </cell>
          <cell r="L6020">
            <v>0</v>
          </cell>
        </row>
        <row r="6021">
          <cell r="A6021" t="str">
            <v>E3912 GEN Computer Equip, UBK</v>
          </cell>
          <cell r="B6021" t="str">
            <v>E3912 GEN Computer Equip, UBK-10</v>
          </cell>
          <cell r="C6021" t="str">
            <v>403E</v>
          </cell>
          <cell r="E6021">
            <v>43404</v>
          </cell>
          <cell r="F6021">
            <v>555346.68000000005</v>
          </cell>
          <cell r="G6021">
            <v>0.2</v>
          </cell>
          <cell r="H6021">
            <v>9255.7800000000007</v>
          </cell>
          <cell r="I6021">
            <v>555346.68000000005</v>
          </cell>
          <cell r="J6021">
            <v>0.2</v>
          </cell>
          <cell r="K6021">
            <v>9255.7780000000002</v>
          </cell>
          <cell r="L6021">
            <v>0</v>
          </cell>
        </row>
        <row r="6022">
          <cell r="A6022" t="str">
            <v>E3912 GEN Computer Equip, UBK</v>
          </cell>
          <cell r="B6022" t="str">
            <v>E3912 GEN Computer Equip, UBK-11</v>
          </cell>
          <cell r="C6022" t="str">
            <v>403E</v>
          </cell>
          <cell r="E6022">
            <v>43434</v>
          </cell>
          <cell r="F6022">
            <v>555346.68000000005</v>
          </cell>
          <cell r="G6022">
            <v>0.2</v>
          </cell>
          <cell r="H6022">
            <v>9255.7800000000007</v>
          </cell>
          <cell r="I6022">
            <v>555346.68000000005</v>
          </cell>
          <cell r="J6022">
            <v>0.2</v>
          </cell>
          <cell r="K6022">
            <v>9255.7780000000002</v>
          </cell>
          <cell r="L6022">
            <v>0</v>
          </cell>
        </row>
        <row r="6023">
          <cell r="A6023" t="str">
            <v>E3912 GEN Computer Equip, UBK</v>
          </cell>
          <cell r="B6023" t="str">
            <v>E3912 GEN Computer Equip, UBK-12</v>
          </cell>
          <cell r="C6023" t="str">
            <v>403E</v>
          </cell>
          <cell r="E6023">
            <v>43465</v>
          </cell>
          <cell r="F6023">
            <v>555346.68000000005</v>
          </cell>
          <cell r="G6023">
            <v>0.2</v>
          </cell>
          <cell r="H6023">
            <v>9255.7800000000007</v>
          </cell>
          <cell r="I6023">
            <v>555346.68000000005</v>
          </cell>
          <cell r="J6023">
            <v>0.2</v>
          </cell>
          <cell r="K6023">
            <v>9255.7780000000002</v>
          </cell>
          <cell r="L6023">
            <v>0</v>
          </cell>
        </row>
        <row r="6024">
          <cell r="A6024" t="str">
            <v>E3912 GEN Computer Equip, UBK Total</v>
          </cell>
          <cell r="C6024" t="str">
            <v>EGEN</v>
          </cell>
          <cell r="E6024" t="str">
            <v>Total</v>
          </cell>
          <cell r="F6024"/>
          <cell r="G6024"/>
          <cell r="H6024">
            <v>111069.36</v>
          </cell>
          <cell r="I6024"/>
          <cell r="J6024">
            <v>0</v>
          </cell>
          <cell r="K6024">
            <v>111069.33600000002</v>
          </cell>
          <cell r="L6024">
            <v>-0.02</v>
          </cell>
        </row>
        <row r="6025">
          <cell r="A6025" t="str">
            <v>E392 GEN Trans Equip, Colstrip 1</v>
          </cell>
          <cell r="B6025" t="str">
            <v>E392 GEN Trans Equip, Colstrip 1-1</v>
          </cell>
          <cell r="C6025" t="str">
            <v>403E</v>
          </cell>
          <cell r="E6025">
            <v>43131</v>
          </cell>
          <cell r="F6025">
            <v>99422.89</v>
          </cell>
          <cell r="G6025">
            <v>5.2499999999999998E-2</v>
          </cell>
          <cell r="H6025">
            <v>434.98</v>
          </cell>
          <cell r="I6025">
            <v>151677.92000000001</v>
          </cell>
          <cell r="J6025">
            <v>5.2499999999999998E-2</v>
          </cell>
          <cell r="K6025">
            <v>663.59090000000003</v>
          </cell>
          <cell r="L6025">
            <v>228.61</v>
          </cell>
        </row>
        <row r="6026">
          <cell r="A6026" t="str">
            <v>E392 GEN Trans Equip, Colstrip 1</v>
          </cell>
          <cell r="B6026" t="str">
            <v>E392 GEN Trans Equip, Colstrip 1-2</v>
          </cell>
          <cell r="C6026" t="str">
            <v>403E</v>
          </cell>
          <cell r="E6026">
            <v>43159</v>
          </cell>
          <cell r="F6026">
            <v>99445.01</v>
          </cell>
          <cell r="G6026">
            <v>5.2499999999999998E-2</v>
          </cell>
          <cell r="H6026">
            <v>435.07</v>
          </cell>
          <cell r="I6026">
            <v>151677.92000000001</v>
          </cell>
          <cell r="J6026">
            <v>5.2499999999999998E-2</v>
          </cell>
          <cell r="K6026">
            <v>663.59090000000003</v>
          </cell>
          <cell r="L6026">
            <v>228.52</v>
          </cell>
        </row>
        <row r="6027">
          <cell r="A6027" t="str">
            <v>E392 GEN Trans Equip, Colstrip 1</v>
          </cell>
          <cell r="B6027" t="str">
            <v>E392 GEN Trans Equip, Colstrip 1-3</v>
          </cell>
          <cell r="C6027" t="str">
            <v>403E</v>
          </cell>
          <cell r="E6027">
            <v>43190</v>
          </cell>
          <cell r="F6027">
            <v>144868.53</v>
          </cell>
          <cell r="G6027">
            <v>5.2499999999999998E-2</v>
          </cell>
          <cell r="H6027">
            <v>633.79999999999995</v>
          </cell>
          <cell r="I6027">
            <v>151677.92000000001</v>
          </cell>
          <cell r="J6027">
            <v>5.2499999999999998E-2</v>
          </cell>
          <cell r="K6027">
            <v>663.59090000000003</v>
          </cell>
          <cell r="L6027">
            <v>29.79</v>
          </cell>
        </row>
        <row r="6028">
          <cell r="A6028" t="str">
            <v>E392 GEN Trans Equip, Colstrip 1</v>
          </cell>
          <cell r="B6028" t="str">
            <v>E392 GEN Trans Equip, Colstrip 1-4</v>
          </cell>
          <cell r="C6028" t="str">
            <v>403E</v>
          </cell>
          <cell r="E6028">
            <v>43220</v>
          </cell>
          <cell r="F6028">
            <v>144868.53</v>
          </cell>
          <cell r="G6028">
            <v>5.2499999999999998E-2</v>
          </cell>
          <cell r="H6028">
            <v>633.79999999999995</v>
          </cell>
          <cell r="I6028">
            <v>151677.92000000001</v>
          </cell>
          <cell r="J6028">
            <v>5.2499999999999998E-2</v>
          </cell>
          <cell r="K6028">
            <v>663.59090000000003</v>
          </cell>
          <cell r="L6028">
            <v>29.79</v>
          </cell>
        </row>
        <row r="6029">
          <cell r="A6029" t="str">
            <v>E392 GEN Trans Equip, Colstrip 1</v>
          </cell>
          <cell r="B6029" t="str">
            <v>E392 GEN Trans Equip, Colstrip 1-5</v>
          </cell>
          <cell r="C6029" t="str">
            <v>403E</v>
          </cell>
          <cell r="E6029">
            <v>43251</v>
          </cell>
          <cell r="F6029">
            <v>144868.53</v>
          </cell>
          <cell r="G6029">
            <v>5.2499999999999998E-2</v>
          </cell>
          <cell r="H6029">
            <v>633.79999999999995</v>
          </cell>
          <cell r="I6029">
            <v>151677.92000000001</v>
          </cell>
          <cell r="J6029">
            <v>5.2499999999999998E-2</v>
          </cell>
          <cell r="K6029">
            <v>663.59090000000003</v>
          </cell>
          <cell r="L6029">
            <v>29.79</v>
          </cell>
        </row>
        <row r="6030">
          <cell r="A6030" t="str">
            <v>E392 GEN Trans Equip, Colstrip 1</v>
          </cell>
          <cell r="B6030" t="str">
            <v>E392 GEN Trans Equip, Colstrip 1-6</v>
          </cell>
          <cell r="C6030" t="str">
            <v>403E</v>
          </cell>
          <cell r="E6030">
            <v>43281</v>
          </cell>
          <cell r="F6030">
            <v>144868.53</v>
          </cell>
          <cell r="G6030">
            <v>5.2499999999999998E-2</v>
          </cell>
          <cell r="H6030">
            <v>633.79999999999995</v>
          </cell>
          <cell r="I6030">
            <v>151677.92000000001</v>
          </cell>
          <cell r="J6030">
            <v>5.2499999999999998E-2</v>
          </cell>
          <cell r="K6030">
            <v>663.59090000000003</v>
          </cell>
          <cell r="L6030">
            <v>29.79</v>
          </cell>
        </row>
        <row r="6031">
          <cell r="A6031" t="str">
            <v>E392 GEN Trans Equip, Colstrip 1</v>
          </cell>
          <cell r="B6031" t="str">
            <v>E392 GEN Trans Equip, Colstrip 1-7</v>
          </cell>
          <cell r="C6031" t="str">
            <v>403E</v>
          </cell>
          <cell r="E6031">
            <v>43312</v>
          </cell>
          <cell r="F6031">
            <v>144868.53</v>
          </cell>
          <cell r="G6031">
            <v>5.2499999999999998E-2</v>
          </cell>
          <cell r="H6031">
            <v>633.79999999999995</v>
          </cell>
          <cell r="I6031">
            <v>151677.92000000001</v>
          </cell>
          <cell r="J6031">
            <v>5.2499999999999998E-2</v>
          </cell>
          <cell r="K6031">
            <v>663.59090000000003</v>
          </cell>
          <cell r="L6031">
            <v>29.79</v>
          </cell>
        </row>
        <row r="6032">
          <cell r="A6032" t="str">
            <v>E392 GEN Trans Equip, Colstrip 1</v>
          </cell>
          <cell r="B6032" t="str">
            <v>E392 GEN Trans Equip, Colstrip 1-8</v>
          </cell>
          <cell r="C6032" t="str">
            <v>403E</v>
          </cell>
          <cell r="E6032">
            <v>43343</v>
          </cell>
          <cell r="F6032">
            <v>144868.53</v>
          </cell>
          <cell r="G6032">
            <v>5.2499999999999998E-2</v>
          </cell>
          <cell r="H6032">
            <v>633.79999999999995</v>
          </cell>
          <cell r="I6032">
            <v>151677.92000000001</v>
          </cell>
          <cell r="J6032">
            <v>5.2499999999999998E-2</v>
          </cell>
          <cell r="K6032">
            <v>663.59090000000003</v>
          </cell>
          <cell r="L6032">
            <v>29.79</v>
          </cell>
        </row>
        <row r="6033">
          <cell r="A6033" t="str">
            <v>E392 GEN Trans Equip, Colstrip 1</v>
          </cell>
          <cell r="B6033" t="str">
            <v>E392 GEN Trans Equip, Colstrip 1-9</v>
          </cell>
          <cell r="C6033" t="str">
            <v>403E</v>
          </cell>
          <cell r="E6033">
            <v>43373</v>
          </cell>
          <cell r="F6033">
            <v>146675.82</v>
          </cell>
          <cell r="G6033">
            <v>5.2499999999999998E-2</v>
          </cell>
          <cell r="H6033">
            <v>641.71</v>
          </cell>
          <cell r="I6033">
            <v>151677.92000000001</v>
          </cell>
          <cell r="J6033">
            <v>5.2499999999999998E-2</v>
          </cell>
          <cell r="K6033">
            <v>663.59090000000003</v>
          </cell>
          <cell r="L6033">
            <v>21.88</v>
          </cell>
        </row>
        <row r="6034">
          <cell r="A6034" t="str">
            <v>E392 GEN Trans Equip, Colstrip 1</v>
          </cell>
          <cell r="B6034" t="str">
            <v>E392 GEN Trans Equip, Colstrip 1-10</v>
          </cell>
          <cell r="C6034" t="str">
            <v>403E</v>
          </cell>
          <cell r="E6034">
            <v>43404</v>
          </cell>
          <cell r="F6034">
            <v>150080.51</v>
          </cell>
          <cell r="G6034">
            <v>5.2499999999999998E-2</v>
          </cell>
          <cell r="H6034">
            <v>656.6</v>
          </cell>
          <cell r="I6034">
            <v>151677.92000000001</v>
          </cell>
          <cell r="J6034">
            <v>5.2499999999999998E-2</v>
          </cell>
          <cell r="K6034">
            <v>663.59090000000003</v>
          </cell>
          <cell r="L6034">
            <v>6.99</v>
          </cell>
        </row>
        <row r="6035">
          <cell r="A6035" t="str">
            <v>E392 GEN Trans Equip, Colstrip 1</v>
          </cell>
          <cell r="B6035" t="str">
            <v>E392 GEN Trans Equip, Colstrip 1-11</v>
          </cell>
          <cell r="C6035" t="str">
            <v>403E</v>
          </cell>
          <cell r="E6035">
            <v>43434</v>
          </cell>
          <cell r="F6035">
            <v>151677.92000000001</v>
          </cell>
          <cell r="G6035">
            <v>5.2499999999999998E-2</v>
          </cell>
          <cell r="H6035">
            <v>663.59</v>
          </cell>
          <cell r="I6035">
            <v>151677.92000000001</v>
          </cell>
          <cell r="J6035">
            <v>5.2499999999999998E-2</v>
          </cell>
          <cell r="K6035">
            <v>663.59090000000003</v>
          </cell>
          <cell r="L6035">
            <v>0</v>
          </cell>
        </row>
        <row r="6036">
          <cell r="A6036" t="str">
            <v>E392 GEN Trans Equip, Colstrip 1</v>
          </cell>
          <cell r="B6036" t="str">
            <v>E392 GEN Trans Equip, Colstrip 1-12</v>
          </cell>
          <cell r="C6036" t="str">
            <v>403E</v>
          </cell>
          <cell r="E6036">
            <v>43465</v>
          </cell>
          <cell r="F6036">
            <v>151677.92000000001</v>
          </cell>
          <cell r="G6036">
            <v>5.2499999999999998E-2</v>
          </cell>
          <cell r="H6036">
            <v>663.59</v>
          </cell>
          <cell r="I6036">
            <v>151677.92000000001</v>
          </cell>
          <cell r="J6036">
            <v>5.2499999999999998E-2</v>
          </cell>
          <cell r="K6036">
            <v>663.59090000000003</v>
          </cell>
          <cell r="L6036">
            <v>0</v>
          </cell>
        </row>
        <row r="6037">
          <cell r="A6037" t="str">
            <v>E392 GEN Trans Equip, Colstrip 1 Total</v>
          </cell>
          <cell r="C6037" t="str">
            <v>EGEN</v>
          </cell>
          <cell r="E6037" t="str">
            <v>Total</v>
          </cell>
          <cell r="F6037"/>
          <cell r="G6037"/>
          <cell r="H6037">
            <v>7298.3400000000011</v>
          </cell>
          <cell r="I6037"/>
          <cell r="J6037">
            <v>0</v>
          </cell>
          <cell r="K6037">
            <v>7963.0908000000009</v>
          </cell>
          <cell r="L6037">
            <v>664.75</v>
          </cell>
        </row>
        <row r="6038">
          <cell r="A6038" t="str">
            <v>E392 GEN Trans Equip, Colstrip 2</v>
          </cell>
          <cell r="B6038" t="str">
            <v>E392 GEN Trans Equip, Colstrip 2-1</v>
          </cell>
          <cell r="C6038" t="str">
            <v>403E</v>
          </cell>
          <cell r="E6038">
            <v>43131</v>
          </cell>
          <cell r="F6038">
            <v>99422.89</v>
          </cell>
          <cell r="G6038">
            <v>5.2499999999999998E-2</v>
          </cell>
          <cell r="H6038">
            <v>434.98</v>
          </cell>
          <cell r="I6038">
            <v>151677.93</v>
          </cell>
          <cell r="J6038">
            <v>5.2499999999999998E-2</v>
          </cell>
          <cell r="K6038">
            <v>663.59094374999995</v>
          </cell>
          <cell r="L6038">
            <v>228.61</v>
          </cell>
        </row>
        <row r="6039">
          <cell r="A6039" t="str">
            <v>E392 GEN Trans Equip, Colstrip 2</v>
          </cell>
          <cell r="B6039" t="str">
            <v>E392 GEN Trans Equip, Colstrip 2-2</v>
          </cell>
          <cell r="C6039" t="str">
            <v>403E</v>
          </cell>
          <cell r="E6039">
            <v>43159</v>
          </cell>
          <cell r="F6039">
            <v>99445.01</v>
          </cell>
          <cell r="G6039">
            <v>5.2499999999999998E-2</v>
          </cell>
          <cell r="H6039">
            <v>435.07</v>
          </cell>
          <cell r="I6039">
            <v>151677.93</v>
          </cell>
          <cell r="J6039">
            <v>5.2499999999999998E-2</v>
          </cell>
          <cell r="K6039">
            <v>663.59094374999995</v>
          </cell>
          <cell r="L6039">
            <v>228.52</v>
          </cell>
        </row>
        <row r="6040">
          <cell r="A6040" t="str">
            <v>E392 GEN Trans Equip, Colstrip 2</v>
          </cell>
          <cell r="B6040" t="str">
            <v>E392 GEN Trans Equip, Colstrip 2-3</v>
          </cell>
          <cell r="C6040" t="str">
            <v>403E</v>
          </cell>
          <cell r="E6040">
            <v>43190</v>
          </cell>
          <cell r="F6040">
            <v>144868.53</v>
          </cell>
          <cell r="G6040">
            <v>5.2499999999999998E-2</v>
          </cell>
          <cell r="H6040">
            <v>633.79999999999995</v>
          </cell>
          <cell r="I6040">
            <v>151677.93</v>
          </cell>
          <cell r="J6040">
            <v>5.2499999999999998E-2</v>
          </cell>
          <cell r="K6040">
            <v>663.59094374999995</v>
          </cell>
          <cell r="L6040">
            <v>29.79</v>
          </cell>
        </row>
        <row r="6041">
          <cell r="A6041" t="str">
            <v>E392 GEN Trans Equip, Colstrip 2</v>
          </cell>
          <cell r="B6041" t="str">
            <v>E392 GEN Trans Equip, Colstrip 2-4</v>
          </cell>
          <cell r="C6041" t="str">
            <v>403E</v>
          </cell>
          <cell r="E6041">
            <v>43220</v>
          </cell>
          <cell r="F6041">
            <v>144868.53</v>
          </cell>
          <cell r="G6041">
            <v>5.2499999999999998E-2</v>
          </cell>
          <cell r="H6041">
            <v>633.79999999999995</v>
          </cell>
          <cell r="I6041">
            <v>151677.93</v>
          </cell>
          <cell r="J6041">
            <v>5.2499999999999998E-2</v>
          </cell>
          <cell r="K6041">
            <v>663.59094374999995</v>
          </cell>
          <cell r="L6041">
            <v>29.79</v>
          </cell>
        </row>
        <row r="6042">
          <cell r="A6042" t="str">
            <v>E392 GEN Trans Equip, Colstrip 2</v>
          </cell>
          <cell r="B6042" t="str">
            <v>E392 GEN Trans Equip, Colstrip 2-5</v>
          </cell>
          <cell r="C6042" t="str">
            <v>403E</v>
          </cell>
          <cell r="E6042">
            <v>43251</v>
          </cell>
          <cell r="F6042">
            <v>144868.53</v>
          </cell>
          <cell r="G6042">
            <v>5.2499999999999998E-2</v>
          </cell>
          <cell r="H6042">
            <v>633.79999999999995</v>
          </cell>
          <cell r="I6042">
            <v>151677.93</v>
          </cell>
          <cell r="J6042">
            <v>5.2499999999999998E-2</v>
          </cell>
          <cell r="K6042">
            <v>663.59094374999995</v>
          </cell>
          <cell r="L6042">
            <v>29.79</v>
          </cell>
        </row>
        <row r="6043">
          <cell r="A6043" t="str">
            <v>E392 GEN Trans Equip, Colstrip 2</v>
          </cell>
          <cell r="B6043" t="str">
            <v>E392 GEN Trans Equip, Colstrip 2-6</v>
          </cell>
          <cell r="C6043" t="str">
            <v>403E</v>
          </cell>
          <cell r="E6043">
            <v>43281</v>
          </cell>
          <cell r="F6043">
            <v>144868.53</v>
          </cell>
          <cell r="G6043">
            <v>5.2499999999999998E-2</v>
          </cell>
          <cell r="H6043">
            <v>633.79999999999995</v>
          </cell>
          <cell r="I6043">
            <v>151677.93</v>
          </cell>
          <cell r="J6043">
            <v>5.2499999999999998E-2</v>
          </cell>
          <cell r="K6043">
            <v>663.59094374999995</v>
          </cell>
          <cell r="L6043">
            <v>29.79</v>
          </cell>
        </row>
        <row r="6044">
          <cell r="A6044" t="str">
            <v>E392 GEN Trans Equip, Colstrip 2</v>
          </cell>
          <cell r="B6044" t="str">
            <v>E392 GEN Trans Equip, Colstrip 2-7</v>
          </cell>
          <cell r="C6044" t="str">
            <v>403E</v>
          </cell>
          <cell r="E6044">
            <v>43312</v>
          </cell>
          <cell r="F6044">
            <v>144868.53</v>
          </cell>
          <cell r="G6044">
            <v>5.2499999999999998E-2</v>
          </cell>
          <cell r="H6044">
            <v>633.79999999999995</v>
          </cell>
          <cell r="I6044">
            <v>151677.93</v>
          </cell>
          <cell r="J6044">
            <v>5.2499999999999998E-2</v>
          </cell>
          <cell r="K6044">
            <v>663.59094374999995</v>
          </cell>
          <cell r="L6044">
            <v>29.79</v>
          </cell>
        </row>
        <row r="6045">
          <cell r="A6045" t="str">
            <v>E392 GEN Trans Equip, Colstrip 2</v>
          </cell>
          <cell r="B6045" t="str">
            <v>E392 GEN Trans Equip, Colstrip 2-8</v>
          </cell>
          <cell r="C6045" t="str">
            <v>403E</v>
          </cell>
          <cell r="E6045">
            <v>43343</v>
          </cell>
          <cell r="F6045">
            <v>144868.53</v>
          </cell>
          <cell r="G6045">
            <v>5.2499999999999998E-2</v>
          </cell>
          <cell r="H6045">
            <v>633.79999999999995</v>
          </cell>
          <cell r="I6045">
            <v>151677.93</v>
          </cell>
          <cell r="J6045">
            <v>5.2499999999999998E-2</v>
          </cell>
          <cell r="K6045">
            <v>663.59094374999995</v>
          </cell>
          <cell r="L6045">
            <v>29.79</v>
          </cell>
        </row>
        <row r="6046">
          <cell r="A6046" t="str">
            <v>E392 GEN Trans Equip, Colstrip 2</v>
          </cell>
          <cell r="B6046" t="str">
            <v>E392 GEN Trans Equip, Colstrip 2-9</v>
          </cell>
          <cell r="C6046" t="str">
            <v>403E</v>
          </cell>
          <cell r="E6046">
            <v>43373</v>
          </cell>
          <cell r="F6046">
            <v>146675.82</v>
          </cell>
          <cell r="G6046">
            <v>5.2499999999999998E-2</v>
          </cell>
          <cell r="H6046">
            <v>641.71</v>
          </cell>
          <cell r="I6046">
            <v>151677.93</v>
          </cell>
          <cell r="J6046">
            <v>5.2499999999999998E-2</v>
          </cell>
          <cell r="K6046">
            <v>663.59094374999995</v>
          </cell>
          <cell r="L6046">
            <v>21.88</v>
          </cell>
        </row>
        <row r="6047">
          <cell r="A6047" t="str">
            <v>E392 GEN Trans Equip, Colstrip 2</v>
          </cell>
          <cell r="B6047" t="str">
            <v>E392 GEN Trans Equip, Colstrip 2-10</v>
          </cell>
          <cell r="C6047" t="str">
            <v>403E</v>
          </cell>
          <cell r="E6047">
            <v>43404</v>
          </cell>
          <cell r="F6047">
            <v>150080.51999999999</v>
          </cell>
          <cell r="G6047">
            <v>5.2499999999999998E-2</v>
          </cell>
          <cell r="H6047">
            <v>656.6</v>
          </cell>
          <cell r="I6047">
            <v>151677.93</v>
          </cell>
          <cell r="J6047">
            <v>5.2499999999999998E-2</v>
          </cell>
          <cell r="K6047">
            <v>663.59094374999995</v>
          </cell>
          <cell r="L6047">
            <v>6.99</v>
          </cell>
        </row>
        <row r="6048">
          <cell r="A6048" t="str">
            <v>E392 GEN Trans Equip, Colstrip 2</v>
          </cell>
          <cell r="B6048" t="str">
            <v>E392 GEN Trans Equip, Colstrip 2-11</v>
          </cell>
          <cell r="C6048" t="str">
            <v>403E</v>
          </cell>
          <cell r="E6048">
            <v>43434</v>
          </cell>
          <cell r="F6048">
            <v>151677.93</v>
          </cell>
          <cell r="G6048">
            <v>5.2499999999999998E-2</v>
          </cell>
          <cell r="H6048">
            <v>663.59</v>
          </cell>
          <cell r="I6048">
            <v>151677.93</v>
          </cell>
          <cell r="J6048">
            <v>5.2499999999999998E-2</v>
          </cell>
          <cell r="K6048">
            <v>663.59094374999995</v>
          </cell>
          <cell r="L6048">
            <v>0</v>
          </cell>
        </row>
        <row r="6049">
          <cell r="A6049" t="str">
            <v>E392 GEN Trans Equip, Colstrip 2</v>
          </cell>
          <cell r="B6049" t="str">
            <v>E392 GEN Trans Equip, Colstrip 2-12</v>
          </cell>
          <cell r="C6049" t="str">
            <v>403E</v>
          </cell>
          <cell r="E6049">
            <v>43465</v>
          </cell>
          <cell r="F6049">
            <v>151677.93</v>
          </cell>
          <cell r="G6049">
            <v>5.2499999999999998E-2</v>
          </cell>
          <cell r="H6049">
            <v>663.59</v>
          </cell>
          <cell r="I6049">
            <v>151677.93</v>
          </cell>
          <cell r="J6049">
            <v>5.2499999999999998E-2</v>
          </cell>
          <cell r="K6049">
            <v>663.59094374999995</v>
          </cell>
          <cell r="L6049">
            <v>0</v>
          </cell>
        </row>
        <row r="6050">
          <cell r="A6050" t="str">
            <v>E392 GEN Trans Equip, Colstrip 2 Total</v>
          </cell>
          <cell r="C6050" t="str">
            <v>EGEN</v>
          </cell>
          <cell r="E6050" t="str">
            <v>Total</v>
          </cell>
          <cell r="F6050"/>
          <cell r="G6050"/>
          <cell r="H6050">
            <v>7298.3400000000011</v>
          </cell>
          <cell r="I6050"/>
          <cell r="J6050">
            <v>0</v>
          </cell>
          <cell r="K6050">
            <v>7963.0913249999976</v>
          </cell>
          <cell r="L6050">
            <v>664.75</v>
          </cell>
        </row>
        <row r="6051">
          <cell r="A6051" t="str">
            <v>E392 GEN Trans Equip, Colstrip 3</v>
          </cell>
          <cell r="B6051" t="str">
            <v>E392 GEN Trans Equip, Colstrip 3-1</v>
          </cell>
          <cell r="C6051" t="str">
            <v>403E</v>
          </cell>
          <cell r="E6051">
            <v>43131</v>
          </cell>
          <cell r="F6051">
            <v>63183.61</v>
          </cell>
          <cell r="G6051">
            <v>5.2499999999999998E-2</v>
          </cell>
          <cell r="H6051">
            <v>276.43</v>
          </cell>
          <cell r="I6051">
            <v>101508.46</v>
          </cell>
          <cell r="J6051">
            <v>5.2499999999999998E-2</v>
          </cell>
          <cell r="K6051">
            <v>444.0995125</v>
          </cell>
          <cell r="L6051">
            <v>167.67</v>
          </cell>
        </row>
        <row r="6052">
          <cell r="A6052" t="str">
            <v>E392 GEN Trans Equip, Colstrip 3</v>
          </cell>
          <cell r="B6052" t="str">
            <v>E392 GEN Trans Equip, Colstrip 3-2</v>
          </cell>
          <cell r="C6052" t="str">
            <v>403E</v>
          </cell>
          <cell r="E6052">
            <v>43159</v>
          </cell>
          <cell r="F6052">
            <v>63183.61</v>
          </cell>
          <cell r="G6052">
            <v>5.2499999999999998E-2</v>
          </cell>
          <cell r="H6052">
            <v>276.43</v>
          </cell>
          <cell r="I6052">
            <v>101508.46</v>
          </cell>
          <cell r="J6052">
            <v>5.2499999999999998E-2</v>
          </cell>
          <cell r="K6052">
            <v>444.0995125</v>
          </cell>
          <cell r="L6052">
            <v>167.67</v>
          </cell>
        </row>
        <row r="6053">
          <cell r="A6053" t="str">
            <v>E392 GEN Trans Equip, Colstrip 3</v>
          </cell>
          <cell r="B6053" t="str">
            <v>E392 GEN Trans Equip, Colstrip 3-3</v>
          </cell>
          <cell r="C6053" t="str">
            <v>403E</v>
          </cell>
          <cell r="E6053">
            <v>43190</v>
          </cell>
          <cell r="F6053">
            <v>97175.2</v>
          </cell>
          <cell r="G6053">
            <v>5.2499999999999998E-2</v>
          </cell>
          <cell r="H6053">
            <v>425.14</v>
          </cell>
          <cell r="I6053">
            <v>101508.46</v>
          </cell>
          <cell r="J6053">
            <v>5.2499999999999998E-2</v>
          </cell>
          <cell r="K6053">
            <v>444.0995125</v>
          </cell>
          <cell r="L6053">
            <v>18.96</v>
          </cell>
        </row>
        <row r="6054">
          <cell r="A6054" t="str">
            <v>E392 GEN Trans Equip, Colstrip 3</v>
          </cell>
          <cell r="B6054" t="str">
            <v>E392 GEN Trans Equip, Colstrip 3-4</v>
          </cell>
          <cell r="C6054" t="str">
            <v>403E</v>
          </cell>
          <cell r="E6054">
            <v>43220</v>
          </cell>
          <cell r="F6054">
            <v>97175.2</v>
          </cell>
          <cell r="G6054">
            <v>5.2499999999999998E-2</v>
          </cell>
          <cell r="H6054">
            <v>425.14</v>
          </cell>
          <cell r="I6054">
            <v>101508.46</v>
          </cell>
          <cell r="J6054">
            <v>5.2499999999999998E-2</v>
          </cell>
          <cell r="K6054">
            <v>444.0995125</v>
          </cell>
          <cell r="L6054">
            <v>18.96</v>
          </cell>
        </row>
        <row r="6055">
          <cell r="A6055" t="str">
            <v>E392 GEN Trans Equip, Colstrip 3</v>
          </cell>
          <cell r="B6055" t="str">
            <v>E392 GEN Trans Equip, Colstrip 3-5</v>
          </cell>
          <cell r="C6055" t="str">
            <v>403E</v>
          </cell>
          <cell r="E6055">
            <v>43251</v>
          </cell>
          <cell r="F6055">
            <v>97175.2</v>
          </cell>
          <cell r="G6055">
            <v>5.2499999999999998E-2</v>
          </cell>
          <cell r="H6055">
            <v>425.14</v>
          </cell>
          <cell r="I6055">
            <v>101508.46</v>
          </cell>
          <cell r="J6055">
            <v>5.2499999999999998E-2</v>
          </cell>
          <cell r="K6055">
            <v>444.0995125</v>
          </cell>
          <cell r="L6055">
            <v>18.96</v>
          </cell>
        </row>
        <row r="6056">
          <cell r="A6056" t="str">
            <v>E392 GEN Trans Equip, Colstrip 3</v>
          </cell>
          <cell r="B6056" t="str">
            <v>E392 GEN Trans Equip, Colstrip 3-6</v>
          </cell>
          <cell r="C6056" t="str">
            <v>403E</v>
          </cell>
          <cell r="E6056">
            <v>43281</v>
          </cell>
          <cell r="F6056">
            <v>97175.2</v>
          </cell>
          <cell r="G6056">
            <v>5.2499999999999998E-2</v>
          </cell>
          <cell r="H6056">
            <v>425.14</v>
          </cell>
          <cell r="I6056">
            <v>101508.46</v>
          </cell>
          <cell r="J6056">
            <v>5.2499999999999998E-2</v>
          </cell>
          <cell r="K6056">
            <v>444.0995125</v>
          </cell>
          <cell r="L6056">
            <v>18.96</v>
          </cell>
        </row>
        <row r="6057">
          <cell r="A6057" t="str">
            <v>E392 GEN Trans Equip, Colstrip 3</v>
          </cell>
          <cell r="B6057" t="str">
            <v>E392 GEN Trans Equip, Colstrip 3-7</v>
          </cell>
          <cell r="C6057" t="str">
            <v>403E</v>
          </cell>
          <cell r="E6057">
            <v>43312</v>
          </cell>
          <cell r="F6057">
            <v>97175.2</v>
          </cell>
          <cell r="G6057">
            <v>5.2499999999999998E-2</v>
          </cell>
          <cell r="H6057">
            <v>425.14</v>
          </cell>
          <cell r="I6057">
            <v>101508.46</v>
          </cell>
          <cell r="J6057">
            <v>5.2499999999999998E-2</v>
          </cell>
          <cell r="K6057">
            <v>444.0995125</v>
          </cell>
          <cell r="L6057">
            <v>18.96</v>
          </cell>
        </row>
        <row r="6058">
          <cell r="A6058" t="str">
            <v>E392 GEN Trans Equip, Colstrip 3</v>
          </cell>
          <cell r="B6058" t="str">
            <v>E392 GEN Trans Equip, Colstrip 3-8</v>
          </cell>
          <cell r="C6058" t="str">
            <v>403E</v>
          </cell>
          <cell r="E6058">
            <v>43343</v>
          </cell>
          <cell r="F6058">
            <v>97175.2</v>
          </cell>
          <cell r="G6058">
            <v>5.2499999999999998E-2</v>
          </cell>
          <cell r="H6058">
            <v>425.14</v>
          </cell>
          <cell r="I6058">
            <v>101508.46</v>
          </cell>
          <cell r="J6058">
            <v>5.2499999999999998E-2</v>
          </cell>
          <cell r="K6058">
            <v>444.0995125</v>
          </cell>
          <cell r="L6058">
            <v>18.96</v>
          </cell>
        </row>
        <row r="6059">
          <cell r="A6059" t="str">
            <v>E392 GEN Trans Equip, Colstrip 3</v>
          </cell>
          <cell r="B6059" t="str">
            <v>E392 GEN Trans Equip, Colstrip 3-9</v>
          </cell>
          <cell r="C6059" t="str">
            <v>403E</v>
          </cell>
          <cell r="E6059">
            <v>43373</v>
          </cell>
          <cell r="F6059">
            <v>98325.29</v>
          </cell>
          <cell r="G6059">
            <v>5.2499999999999998E-2</v>
          </cell>
          <cell r="H6059">
            <v>430.17</v>
          </cell>
          <cell r="I6059">
            <v>101508.46</v>
          </cell>
          <cell r="J6059">
            <v>5.2499999999999998E-2</v>
          </cell>
          <cell r="K6059">
            <v>444.0995125</v>
          </cell>
          <cell r="L6059">
            <v>13.93</v>
          </cell>
        </row>
        <row r="6060">
          <cell r="A6060" t="str">
            <v>E392 GEN Trans Equip, Colstrip 3</v>
          </cell>
          <cell r="B6060" t="str">
            <v>E392 GEN Trans Equip, Colstrip 3-10</v>
          </cell>
          <cell r="C6060" t="str">
            <v>403E</v>
          </cell>
          <cell r="E6060">
            <v>43404</v>
          </cell>
          <cell r="F6060">
            <v>100491.92</v>
          </cell>
          <cell r="G6060">
            <v>5.2499999999999998E-2</v>
          </cell>
          <cell r="H6060">
            <v>439.65</v>
          </cell>
          <cell r="I6060">
            <v>101508.46</v>
          </cell>
          <cell r="J6060">
            <v>5.2499999999999998E-2</v>
          </cell>
          <cell r="K6060">
            <v>444.0995125</v>
          </cell>
          <cell r="L6060">
            <v>4.45</v>
          </cell>
        </row>
        <row r="6061">
          <cell r="A6061" t="str">
            <v>E392 GEN Trans Equip, Colstrip 3</v>
          </cell>
          <cell r="B6061" t="str">
            <v>E392 GEN Trans Equip, Colstrip 3-11</v>
          </cell>
          <cell r="C6061" t="str">
            <v>403E</v>
          </cell>
          <cell r="E6061">
            <v>43434</v>
          </cell>
          <cell r="F6061">
            <v>101508.46</v>
          </cell>
          <cell r="G6061">
            <v>5.2499999999999998E-2</v>
          </cell>
          <cell r="H6061">
            <v>444.1</v>
          </cell>
          <cell r="I6061">
            <v>101508.46</v>
          </cell>
          <cell r="J6061">
            <v>5.2499999999999998E-2</v>
          </cell>
          <cell r="K6061">
            <v>444.0995125</v>
          </cell>
          <cell r="L6061">
            <v>0</v>
          </cell>
        </row>
        <row r="6062">
          <cell r="A6062" t="str">
            <v>E392 GEN Trans Equip, Colstrip 3</v>
          </cell>
          <cell r="B6062" t="str">
            <v>E392 GEN Trans Equip, Colstrip 3-12</v>
          </cell>
          <cell r="C6062" t="str">
            <v>403E</v>
          </cell>
          <cell r="E6062">
            <v>43465</v>
          </cell>
          <cell r="F6062">
            <v>101508.46</v>
          </cell>
          <cell r="G6062">
            <v>5.2499999999999998E-2</v>
          </cell>
          <cell r="H6062">
            <v>444.1</v>
          </cell>
          <cell r="I6062">
            <v>101508.46</v>
          </cell>
          <cell r="J6062">
            <v>5.2499999999999998E-2</v>
          </cell>
          <cell r="K6062">
            <v>444.0995125</v>
          </cell>
          <cell r="L6062">
            <v>0</v>
          </cell>
        </row>
        <row r="6063">
          <cell r="A6063" t="str">
            <v>E392 GEN Trans Equip, Colstrip 3 Total</v>
          </cell>
          <cell r="C6063" t="str">
            <v>EGEN</v>
          </cell>
          <cell r="E6063" t="str">
            <v>Total</v>
          </cell>
          <cell r="F6063"/>
          <cell r="G6063"/>
          <cell r="H6063">
            <v>4861.72</v>
          </cell>
          <cell r="I6063"/>
          <cell r="J6063">
            <v>0</v>
          </cell>
          <cell r="K6063">
            <v>5329.1941500000003</v>
          </cell>
          <cell r="L6063">
            <v>467.47</v>
          </cell>
        </row>
        <row r="6064">
          <cell r="A6064" t="str">
            <v>E392 GEN Trans Equip, Colstrip 4</v>
          </cell>
          <cell r="B6064" t="str">
            <v>E392 GEN Trans Equip, Colstrip 4-1</v>
          </cell>
          <cell r="C6064" t="str">
            <v>403E</v>
          </cell>
          <cell r="E6064">
            <v>43131</v>
          </cell>
          <cell r="F6064">
            <v>63182.21</v>
          </cell>
          <cell r="G6064">
            <v>5.2499999999999998E-2</v>
          </cell>
          <cell r="H6064">
            <v>276.42</v>
          </cell>
          <cell r="I6064">
            <v>96049.06</v>
          </cell>
          <cell r="J6064">
            <v>5.2499999999999998E-2</v>
          </cell>
          <cell r="K6064">
            <v>420.21463749999998</v>
          </cell>
          <cell r="L6064">
            <v>143.79</v>
          </cell>
        </row>
        <row r="6065">
          <cell r="A6065" t="str">
            <v>E392 GEN Trans Equip, Colstrip 4</v>
          </cell>
          <cell r="B6065" t="str">
            <v>E392 GEN Trans Equip, Colstrip 4-2</v>
          </cell>
          <cell r="C6065" t="str">
            <v>403E</v>
          </cell>
          <cell r="E6065">
            <v>43159</v>
          </cell>
          <cell r="F6065">
            <v>63182.21</v>
          </cell>
          <cell r="G6065">
            <v>5.2499999999999998E-2</v>
          </cell>
          <cell r="H6065">
            <v>276.42</v>
          </cell>
          <cell r="I6065">
            <v>96049.06</v>
          </cell>
          <cell r="J6065">
            <v>5.2499999999999998E-2</v>
          </cell>
          <cell r="K6065">
            <v>420.21463749999998</v>
          </cell>
          <cell r="L6065">
            <v>143.79</v>
          </cell>
        </row>
        <row r="6066">
          <cell r="A6066" t="str">
            <v>E392 GEN Trans Equip, Colstrip 4</v>
          </cell>
          <cell r="B6066" t="str">
            <v>E392 GEN Trans Equip, Colstrip 4-3</v>
          </cell>
          <cell r="C6066" t="str">
            <v>403E</v>
          </cell>
          <cell r="E6066">
            <v>43190</v>
          </cell>
          <cell r="F6066">
            <v>91715.8</v>
          </cell>
          <cell r="G6066">
            <v>5.2499999999999998E-2</v>
          </cell>
          <cell r="H6066">
            <v>401.26</v>
          </cell>
          <cell r="I6066">
            <v>96049.06</v>
          </cell>
          <cell r="J6066">
            <v>5.2499999999999998E-2</v>
          </cell>
          <cell r="K6066">
            <v>420.21463749999998</v>
          </cell>
          <cell r="L6066">
            <v>18.95</v>
          </cell>
        </row>
        <row r="6067">
          <cell r="A6067" t="str">
            <v>E392 GEN Trans Equip, Colstrip 4</v>
          </cell>
          <cell r="B6067" t="str">
            <v>E392 GEN Trans Equip, Colstrip 4-4</v>
          </cell>
          <cell r="C6067" t="str">
            <v>403E</v>
          </cell>
          <cell r="E6067">
            <v>43220</v>
          </cell>
          <cell r="F6067">
            <v>91715.8</v>
          </cell>
          <cell r="G6067">
            <v>5.2499999999999998E-2</v>
          </cell>
          <cell r="H6067">
            <v>401.26</v>
          </cell>
          <cell r="I6067">
            <v>96049.06</v>
          </cell>
          <cell r="J6067">
            <v>5.2499999999999998E-2</v>
          </cell>
          <cell r="K6067">
            <v>420.21463749999998</v>
          </cell>
          <cell r="L6067">
            <v>18.95</v>
          </cell>
        </row>
        <row r="6068">
          <cell r="A6068" t="str">
            <v>E392 GEN Trans Equip, Colstrip 4</v>
          </cell>
          <cell r="B6068" t="str">
            <v>E392 GEN Trans Equip, Colstrip 4-5</v>
          </cell>
          <cell r="C6068" t="str">
            <v>403E</v>
          </cell>
          <cell r="E6068">
            <v>43251</v>
          </cell>
          <cell r="F6068">
            <v>91715.8</v>
          </cell>
          <cell r="G6068">
            <v>5.2499999999999998E-2</v>
          </cell>
          <cell r="H6068">
            <v>401.26</v>
          </cell>
          <cell r="I6068">
            <v>96049.06</v>
          </cell>
          <cell r="J6068">
            <v>5.2499999999999998E-2</v>
          </cell>
          <cell r="K6068">
            <v>420.21463749999998</v>
          </cell>
          <cell r="L6068">
            <v>18.95</v>
          </cell>
        </row>
        <row r="6069">
          <cell r="A6069" t="str">
            <v>E392 GEN Trans Equip, Colstrip 4</v>
          </cell>
          <cell r="B6069" t="str">
            <v>E392 GEN Trans Equip, Colstrip 4-6</v>
          </cell>
          <cell r="C6069" t="str">
            <v>403E</v>
          </cell>
          <cell r="E6069">
            <v>43281</v>
          </cell>
          <cell r="F6069">
            <v>91715.8</v>
          </cell>
          <cell r="G6069">
            <v>5.2499999999999998E-2</v>
          </cell>
          <cell r="H6069">
            <v>401.26</v>
          </cell>
          <cell r="I6069">
            <v>96049.06</v>
          </cell>
          <cell r="J6069">
            <v>5.2499999999999998E-2</v>
          </cell>
          <cell r="K6069">
            <v>420.21463749999998</v>
          </cell>
          <cell r="L6069">
            <v>18.95</v>
          </cell>
        </row>
        <row r="6070">
          <cell r="A6070" t="str">
            <v>E392 GEN Trans Equip, Colstrip 4</v>
          </cell>
          <cell r="B6070" t="str">
            <v>E392 GEN Trans Equip, Colstrip 4-7</v>
          </cell>
          <cell r="C6070" t="str">
            <v>403E</v>
          </cell>
          <cell r="E6070">
            <v>43312</v>
          </cell>
          <cell r="F6070">
            <v>91715.8</v>
          </cell>
          <cell r="G6070">
            <v>5.2499999999999998E-2</v>
          </cell>
          <cell r="H6070">
            <v>401.26</v>
          </cell>
          <cell r="I6070">
            <v>96049.06</v>
          </cell>
          <cell r="J6070">
            <v>5.2499999999999998E-2</v>
          </cell>
          <cell r="K6070">
            <v>420.21463749999998</v>
          </cell>
          <cell r="L6070">
            <v>18.95</v>
          </cell>
        </row>
        <row r="6071">
          <cell r="A6071" t="str">
            <v>E392 GEN Trans Equip, Colstrip 4</v>
          </cell>
          <cell r="B6071" t="str">
            <v>E392 GEN Trans Equip, Colstrip 4-8</v>
          </cell>
          <cell r="C6071" t="str">
            <v>403E</v>
          </cell>
          <cell r="E6071">
            <v>43343</v>
          </cell>
          <cell r="F6071">
            <v>91715.8</v>
          </cell>
          <cell r="G6071">
            <v>5.2499999999999998E-2</v>
          </cell>
          <cell r="H6071">
            <v>401.26</v>
          </cell>
          <cell r="I6071">
            <v>96049.06</v>
          </cell>
          <cell r="J6071">
            <v>5.2499999999999998E-2</v>
          </cell>
          <cell r="K6071">
            <v>420.21463749999998</v>
          </cell>
          <cell r="L6071">
            <v>18.95</v>
          </cell>
        </row>
        <row r="6072">
          <cell r="A6072" t="str">
            <v>E392 GEN Trans Equip, Colstrip 4</v>
          </cell>
          <cell r="B6072" t="str">
            <v>E392 GEN Trans Equip, Colstrip 4-9</v>
          </cell>
          <cell r="C6072" t="str">
            <v>403E</v>
          </cell>
          <cell r="E6072">
            <v>43373</v>
          </cell>
          <cell r="F6072">
            <v>92865.89</v>
          </cell>
          <cell r="G6072">
            <v>5.2499999999999998E-2</v>
          </cell>
          <cell r="H6072">
            <v>406.29</v>
          </cell>
          <cell r="I6072">
            <v>96049.06</v>
          </cell>
          <cell r="J6072">
            <v>5.2499999999999998E-2</v>
          </cell>
          <cell r="K6072">
            <v>420.21463749999998</v>
          </cell>
          <cell r="L6072">
            <v>13.92</v>
          </cell>
        </row>
        <row r="6073">
          <cell r="A6073" t="str">
            <v>E392 GEN Trans Equip, Colstrip 4</v>
          </cell>
          <cell r="B6073" t="str">
            <v>E392 GEN Trans Equip, Colstrip 4-10</v>
          </cell>
          <cell r="C6073" t="str">
            <v>403E</v>
          </cell>
          <cell r="E6073">
            <v>43404</v>
          </cell>
          <cell r="F6073">
            <v>95032.52</v>
          </cell>
          <cell r="G6073">
            <v>5.2499999999999998E-2</v>
          </cell>
          <cell r="H6073">
            <v>415.77</v>
          </cell>
          <cell r="I6073">
            <v>96049.06</v>
          </cell>
          <cell r="J6073">
            <v>5.2499999999999998E-2</v>
          </cell>
          <cell r="K6073">
            <v>420.21463749999998</v>
          </cell>
          <cell r="L6073">
            <v>4.4400000000000004</v>
          </cell>
        </row>
        <row r="6074">
          <cell r="A6074" t="str">
            <v>E392 GEN Trans Equip, Colstrip 4</v>
          </cell>
          <cell r="B6074" t="str">
            <v>E392 GEN Trans Equip, Colstrip 4-11</v>
          </cell>
          <cell r="C6074" t="str">
            <v>403E</v>
          </cell>
          <cell r="E6074">
            <v>43434</v>
          </cell>
          <cell r="F6074">
            <v>96049.06</v>
          </cell>
          <cell r="G6074">
            <v>5.2499999999999998E-2</v>
          </cell>
          <cell r="H6074">
            <v>420.21</v>
          </cell>
          <cell r="I6074">
            <v>96049.06</v>
          </cell>
          <cell r="J6074">
            <v>5.2499999999999998E-2</v>
          </cell>
          <cell r="K6074">
            <v>420.21463749999998</v>
          </cell>
          <cell r="L6074">
            <v>0</v>
          </cell>
        </row>
        <row r="6075">
          <cell r="A6075" t="str">
            <v>E392 GEN Trans Equip, Colstrip 4</v>
          </cell>
          <cell r="B6075" t="str">
            <v>E392 GEN Trans Equip, Colstrip 4-12</v>
          </cell>
          <cell r="C6075" t="str">
            <v>403E</v>
          </cell>
          <cell r="E6075">
            <v>43465</v>
          </cell>
          <cell r="F6075">
            <v>96049.06</v>
          </cell>
          <cell r="G6075">
            <v>5.2499999999999998E-2</v>
          </cell>
          <cell r="H6075">
            <v>420.21</v>
          </cell>
          <cell r="I6075">
            <v>96049.06</v>
          </cell>
          <cell r="J6075">
            <v>5.2499999999999998E-2</v>
          </cell>
          <cell r="K6075">
            <v>420.21463749999998</v>
          </cell>
          <cell r="L6075">
            <v>0</v>
          </cell>
        </row>
        <row r="6076">
          <cell r="A6076" t="str">
            <v>E392 GEN Trans Equip, Colstrip 4 Total</v>
          </cell>
          <cell r="C6076" t="str">
            <v>EGEN</v>
          </cell>
          <cell r="E6076" t="str">
            <v>Total</v>
          </cell>
          <cell r="F6076"/>
          <cell r="G6076"/>
          <cell r="H6076">
            <v>4622.88</v>
          </cell>
          <cell r="I6076"/>
          <cell r="J6076">
            <v>0</v>
          </cell>
          <cell r="K6076">
            <v>5042.5756500000016</v>
          </cell>
          <cell r="L6076">
            <v>419.7</v>
          </cell>
        </row>
        <row r="6077">
          <cell r="A6077" t="str">
            <v>E392 GEN Trans Equip, new</v>
          </cell>
          <cell r="B6077" t="str">
            <v>E392 GEN Trans Equip, new-1</v>
          </cell>
          <cell r="C6077" t="str">
            <v>403E</v>
          </cell>
          <cell r="E6077">
            <v>43131</v>
          </cell>
          <cell r="F6077">
            <v>9042706.9299999997</v>
          </cell>
          <cell r="G6077">
            <v>5.2499999999999998E-2</v>
          </cell>
          <cell r="H6077">
            <v>39561.839999999997</v>
          </cell>
          <cell r="I6077">
            <v>10650960.449999999</v>
          </cell>
          <cell r="J6077">
            <v>5.2499999999999998E-2</v>
          </cell>
          <cell r="K6077">
            <v>46597.951968749992</v>
          </cell>
          <cell r="L6077">
            <v>7036.11</v>
          </cell>
        </row>
        <row r="6078">
          <cell r="A6078" t="str">
            <v>E392 GEN Trans Equip, new</v>
          </cell>
          <cell r="B6078" t="str">
            <v>E392 GEN Trans Equip, new-2</v>
          </cell>
          <cell r="C6078" t="str">
            <v>403E</v>
          </cell>
          <cell r="E6078">
            <v>43159</v>
          </cell>
          <cell r="F6078">
            <v>9042706.9299999997</v>
          </cell>
          <cell r="G6078">
            <v>5.2499999999999998E-2</v>
          </cell>
          <cell r="H6078">
            <v>39561.839999999997</v>
          </cell>
          <cell r="I6078">
            <v>10650960.449999999</v>
          </cell>
          <cell r="J6078">
            <v>5.2499999999999998E-2</v>
          </cell>
          <cell r="K6078">
            <v>46597.951968749992</v>
          </cell>
          <cell r="L6078">
            <v>7036.11</v>
          </cell>
        </row>
        <row r="6079">
          <cell r="A6079" t="str">
            <v>E392 GEN Trans Equip, new</v>
          </cell>
          <cell r="B6079" t="str">
            <v>E392 GEN Trans Equip, new-3</v>
          </cell>
          <cell r="C6079" t="str">
            <v>403E</v>
          </cell>
          <cell r="E6079">
            <v>43190</v>
          </cell>
          <cell r="F6079">
            <v>10514173.130000001</v>
          </cell>
          <cell r="G6079">
            <v>5.2499999999999998E-2</v>
          </cell>
          <cell r="H6079">
            <v>45999.51</v>
          </cell>
          <cell r="I6079">
            <v>10650960.449999999</v>
          </cell>
          <cell r="J6079">
            <v>5.2499999999999998E-2</v>
          </cell>
          <cell r="K6079">
            <v>46597.951968749992</v>
          </cell>
          <cell r="L6079">
            <v>598.44000000000005</v>
          </cell>
        </row>
        <row r="6080">
          <cell r="A6080" t="str">
            <v>E392 GEN Trans Equip, new</v>
          </cell>
          <cell r="B6080" t="str">
            <v>E392 GEN Trans Equip, new-4</v>
          </cell>
          <cell r="C6080" t="str">
            <v>403E</v>
          </cell>
          <cell r="E6080">
            <v>43220</v>
          </cell>
          <cell r="F6080">
            <v>10462921.810000001</v>
          </cell>
          <cell r="G6080">
            <v>5.2499999999999998E-2</v>
          </cell>
          <cell r="H6080">
            <v>45775.28</v>
          </cell>
          <cell r="I6080">
            <v>10650960.449999999</v>
          </cell>
          <cell r="J6080">
            <v>5.2499999999999998E-2</v>
          </cell>
          <cell r="K6080">
            <v>46597.951968749992</v>
          </cell>
          <cell r="L6080">
            <v>822.67</v>
          </cell>
        </row>
        <row r="6081">
          <cell r="A6081" t="str">
            <v>E392 GEN Trans Equip, new</v>
          </cell>
          <cell r="B6081" t="str">
            <v>E392 GEN Trans Equip, new-5</v>
          </cell>
          <cell r="C6081" t="str">
            <v>403E</v>
          </cell>
          <cell r="E6081">
            <v>43251</v>
          </cell>
          <cell r="F6081">
            <v>10462921.810000001</v>
          </cell>
          <cell r="G6081">
            <v>5.2499999999999998E-2</v>
          </cell>
          <cell r="H6081">
            <v>45775.28</v>
          </cell>
          <cell r="I6081">
            <v>10650960.449999999</v>
          </cell>
          <cell r="J6081">
            <v>5.2499999999999998E-2</v>
          </cell>
          <cell r="K6081">
            <v>46597.951968749992</v>
          </cell>
          <cell r="L6081">
            <v>822.67</v>
          </cell>
        </row>
        <row r="6082">
          <cell r="A6082" t="str">
            <v>E392 GEN Trans Equip, new</v>
          </cell>
          <cell r="B6082" t="str">
            <v>E392 GEN Trans Equip, new-6</v>
          </cell>
          <cell r="C6082" t="str">
            <v>403E</v>
          </cell>
          <cell r="E6082">
            <v>43281</v>
          </cell>
          <cell r="F6082">
            <v>10462921.810000001</v>
          </cell>
          <cell r="G6082">
            <v>5.2499999999999998E-2</v>
          </cell>
          <cell r="H6082">
            <v>45775.28</v>
          </cell>
          <cell r="I6082">
            <v>10650960.449999999</v>
          </cell>
          <cell r="J6082">
            <v>5.2499999999999998E-2</v>
          </cell>
          <cell r="K6082">
            <v>46597.951968749992</v>
          </cell>
          <cell r="L6082">
            <v>822.67</v>
          </cell>
        </row>
        <row r="6083">
          <cell r="A6083" t="str">
            <v>E392 GEN Trans Equip, new</v>
          </cell>
          <cell r="B6083" t="str">
            <v>E392 GEN Trans Equip, new-7</v>
          </cell>
          <cell r="C6083" t="str">
            <v>403E</v>
          </cell>
          <cell r="E6083">
            <v>43312</v>
          </cell>
          <cell r="F6083">
            <v>10481175.289999999</v>
          </cell>
          <cell r="G6083">
            <v>5.2499999999999998E-2</v>
          </cell>
          <cell r="H6083">
            <v>45855.14</v>
          </cell>
          <cell r="I6083">
            <v>10650960.449999999</v>
          </cell>
          <cell r="J6083">
            <v>5.2499999999999998E-2</v>
          </cell>
          <cell r="K6083">
            <v>46597.951968749992</v>
          </cell>
          <cell r="L6083">
            <v>742.81</v>
          </cell>
        </row>
        <row r="6084">
          <cell r="A6084" t="str">
            <v>E392 GEN Trans Equip, new</v>
          </cell>
          <cell r="B6084" t="str">
            <v>E392 GEN Trans Equip, new-8</v>
          </cell>
          <cell r="C6084" t="str">
            <v>403E</v>
          </cell>
          <cell r="E6084">
            <v>43343</v>
          </cell>
          <cell r="F6084">
            <v>10499295.16</v>
          </cell>
          <cell r="G6084">
            <v>5.2499999999999998E-2</v>
          </cell>
          <cell r="H6084">
            <v>45934.42</v>
          </cell>
          <cell r="I6084">
            <v>10650960.449999999</v>
          </cell>
          <cell r="J6084">
            <v>5.2499999999999998E-2</v>
          </cell>
          <cell r="K6084">
            <v>46597.951968749992</v>
          </cell>
          <cell r="L6084">
            <v>663.53</v>
          </cell>
        </row>
        <row r="6085">
          <cell r="A6085" t="str">
            <v>E392 GEN Trans Equip, new</v>
          </cell>
          <cell r="B6085" t="str">
            <v>E392 GEN Trans Equip, new-9</v>
          </cell>
          <cell r="C6085" t="str">
            <v>403E</v>
          </cell>
          <cell r="E6085">
            <v>43373</v>
          </cell>
          <cell r="F6085">
            <v>10499295.16</v>
          </cell>
          <cell r="G6085">
            <v>5.2499999999999998E-2</v>
          </cell>
          <cell r="H6085">
            <v>45934.42</v>
          </cell>
          <cell r="I6085">
            <v>10650960.449999999</v>
          </cell>
          <cell r="J6085">
            <v>5.2499999999999998E-2</v>
          </cell>
          <cell r="K6085">
            <v>46597.951968749992</v>
          </cell>
          <cell r="L6085">
            <v>663.53</v>
          </cell>
        </row>
        <row r="6086">
          <cell r="A6086" t="str">
            <v>E392 GEN Trans Equip, new</v>
          </cell>
          <cell r="B6086" t="str">
            <v>E392 GEN Trans Equip, new-10</v>
          </cell>
          <cell r="C6086" t="str">
            <v>403E</v>
          </cell>
          <cell r="E6086">
            <v>43404</v>
          </cell>
          <cell r="F6086">
            <v>10507248.310000001</v>
          </cell>
          <cell r="G6086">
            <v>5.2499999999999998E-2</v>
          </cell>
          <cell r="H6086">
            <v>45969.21</v>
          </cell>
          <cell r="I6086">
            <v>10650960.449999999</v>
          </cell>
          <cell r="J6086">
            <v>5.2499999999999998E-2</v>
          </cell>
          <cell r="K6086">
            <v>46597.951968749992</v>
          </cell>
          <cell r="L6086">
            <v>628.74</v>
          </cell>
        </row>
        <row r="6087">
          <cell r="A6087" t="str">
            <v>E392 GEN Trans Equip, new</v>
          </cell>
          <cell r="B6087" t="str">
            <v>E392 GEN Trans Equip, new-11</v>
          </cell>
          <cell r="C6087" t="str">
            <v>403E</v>
          </cell>
          <cell r="E6087">
            <v>43434</v>
          </cell>
          <cell r="F6087">
            <v>10569004.039999999</v>
          </cell>
          <cell r="G6087">
            <v>5.2499999999999998E-2</v>
          </cell>
          <cell r="H6087">
            <v>46239.39</v>
          </cell>
          <cell r="I6087">
            <v>10650960.449999999</v>
          </cell>
          <cell r="J6087">
            <v>5.2499999999999998E-2</v>
          </cell>
          <cell r="K6087">
            <v>46597.951968749992</v>
          </cell>
          <cell r="L6087">
            <v>358.56</v>
          </cell>
        </row>
        <row r="6088">
          <cell r="A6088" t="str">
            <v>E392 GEN Trans Equip, new</v>
          </cell>
          <cell r="B6088" t="str">
            <v>E392 GEN Trans Equip, new-12</v>
          </cell>
          <cell r="C6088" t="str">
            <v>403E</v>
          </cell>
          <cell r="E6088">
            <v>43465</v>
          </cell>
          <cell r="F6088">
            <v>10650960.449999999</v>
          </cell>
          <cell r="G6088">
            <v>5.2499999999999998E-2</v>
          </cell>
          <cell r="H6088">
            <v>46597.95</v>
          </cell>
          <cell r="I6088">
            <v>10650960.449999999</v>
          </cell>
          <cell r="J6088">
            <v>5.2499999999999998E-2</v>
          </cell>
          <cell r="K6088">
            <v>46597.951968749992</v>
          </cell>
          <cell r="L6088">
            <v>0</v>
          </cell>
        </row>
        <row r="6089">
          <cell r="A6089" t="str">
            <v>E392 GEN Trans Equip, new Total</v>
          </cell>
          <cell r="C6089" t="str">
            <v>EGEN</v>
          </cell>
          <cell r="E6089" t="str">
            <v>Total</v>
          </cell>
          <cell r="F6089"/>
          <cell r="G6089"/>
          <cell r="H6089">
            <v>538979.56000000006</v>
          </cell>
          <cell r="I6089"/>
          <cell r="J6089">
            <v>0</v>
          </cell>
          <cell r="K6089">
            <v>559175.42362499994</v>
          </cell>
          <cell r="L6089">
            <v>20195.86</v>
          </cell>
        </row>
        <row r="6090">
          <cell r="A6090" t="str">
            <v>E392 GEN Trans Equip, old</v>
          </cell>
          <cell r="B6090" t="str">
            <v>E392 GEN Trans Equip, old-1</v>
          </cell>
          <cell r="C6090" t="str">
            <v>403E</v>
          </cell>
          <cell r="E6090">
            <v>43131</v>
          </cell>
          <cell r="F6090">
            <v>20.04</v>
          </cell>
          <cell r="G6090" t="str">
            <v>End of Life</v>
          </cell>
          <cell r="H6090">
            <v>0.33</v>
          </cell>
          <cell r="I6090"/>
          <cell r="J6090" t="str">
            <v>End of Life</v>
          </cell>
          <cell r="K6090">
            <v>0</v>
          </cell>
          <cell r="L6090">
            <v>-0.33</v>
          </cell>
        </row>
        <row r="6091">
          <cell r="A6091" t="str">
            <v>E392 GEN Trans Equip, old</v>
          </cell>
          <cell r="B6091" t="str">
            <v>E392 GEN Trans Equip, old-2</v>
          </cell>
          <cell r="C6091" t="str">
            <v>403E</v>
          </cell>
          <cell r="E6091">
            <v>43159</v>
          </cell>
          <cell r="F6091">
            <v>19.71</v>
          </cell>
          <cell r="G6091" t="str">
            <v>End of Life</v>
          </cell>
          <cell r="H6091">
            <v>0.33</v>
          </cell>
          <cell r="I6091"/>
          <cell r="J6091" t="str">
            <v>End of Life</v>
          </cell>
          <cell r="K6091">
            <v>0</v>
          </cell>
          <cell r="L6091">
            <v>-0.33</v>
          </cell>
        </row>
        <row r="6092">
          <cell r="A6092" t="str">
            <v>E392 GEN Trans Equip, old</v>
          </cell>
          <cell r="B6092" t="str">
            <v>E392 GEN Trans Equip, old-3</v>
          </cell>
          <cell r="C6092" t="str">
            <v>403E</v>
          </cell>
          <cell r="E6092">
            <v>43190</v>
          </cell>
          <cell r="F6092">
            <v>19.38</v>
          </cell>
          <cell r="G6092" t="str">
            <v>End of Life</v>
          </cell>
          <cell r="H6092">
            <v>0.33</v>
          </cell>
          <cell r="I6092"/>
          <cell r="J6092" t="str">
            <v>End of Life</v>
          </cell>
          <cell r="K6092">
            <v>0</v>
          </cell>
          <cell r="L6092">
            <v>-0.33</v>
          </cell>
        </row>
        <row r="6093">
          <cell r="A6093" t="str">
            <v>E392 GEN Trans Equip, old</v>
          </cell>
          <cell r="B6093" t="str">
            <v>E392 GEN Trans Equip, old-4</v>
          </cell>
          <cell r="C6093" t="str">
            <v>403E</v>
          </cell>
          <cell r="E6093">
            <v>43220</v>
          </cell>
          <cell r="F6093">
            <v>19.05</v>
          </cell>
          <cell r="G6093" t="str">
            <v>End of Life</v>
          </cell>
          <cell r="H6093">
            <v>0.33</v>
          </cell>
          <cell r="I6093"/>
          <cell r="J6093" t="str">
            <v>End of Life</v>
          </cell>
          <cell r="K6093">
            <v>0</v>
          </cell>
          <cell r="L6093">
            <v>-0.33</v>
          </cell>
        </row>
        <row r="6094">
          <cell r="A6094" t="str">
            <v>E392 GEN Trans Equip, old</v>
          </cell>
          <cell r="B6094" t="str">
            <v>E392 GEN Trans Equip, old-5</v>
          </cell>
          <cell r="C6094" t="str">
            <v>403E</v>
          </cell>
          <cell r="E6094">
            <v>43251</v>
          </cell>
          <cell r="F6094">
            <v>18.72</v>
          </cell>
          <cell r="G6094" t="str">
            <v>End of Life</v>
          </cell>
          <cell r="H6094">
            <v>0.33</v>
          </cell>
          <cell r="I6094"/>
          <cell r="J6094" t="str">
            <v>End of Life</v>
          </cell>
          <cell r="K6094">
            <v>0</v>
          </cell>
          <cell r="L6094">
            <v>-0.33</v>
          </cell>
        </row>
        <row r="6095">
          <cell r="A6095" t="str">
            <v>E392 GEN Trans Equip, old</v>
          </cell>
          <cell r="B6095" t="str">
            <v>E392 GEN Trans Equip, old-6</v>
          </cell>
          <cell r="C6095" t="str">
            <v>403E</v>
          </cell>
          <cell r="E6095">
            <v>43281</v>
          </cell>
          <cell r="F6095">
            <v>18.39</v>
          </cell>
          <cell r="G6095" t="str">
            <v>End of Life</v>
          </cell>
          <cell r="H6095">
            <v>0.33</v>
          </cell>
          <cell r="I6095"/>
          <cell r="J6095" t="str">
            <v>End of Life</v>
          </cell>
          <cell r="K6095">
            <v>0</v>
          </cell>
          <cell r="L6095">
            <v>-0.33</v>
          </cell>
        </row>
        <row r="6096">
          <cell r="A6096" t="str">
            <v>E392 GEN Trans Equip, old</v>
          </cell>
          <cell r="B6096" t="str">
            <v>E392 GEN Trans Equip, old-7</v>
          </cell>
          <cell r="C6096" t="str">
            <v>403E</v>
          </cell>
          <cell r="E6096">
            <v>43312</v>
          </cell>
          <cell r="F6096">
            <v>0</v>
          </cell>
          <cell r="G6096" t="str">
            <v>End of Life</v>
          </cell>
          <cell r="H6096">
            <v>0</v>
          </cell>
          <cell r="I6096"/>
          <cell r="J6096" t="str">
            <v>End of Life</v>
          </cell>
          <cell r="K6096">
            <v>0</v>
          </cell>
          <cell r="L6096">
            <v>0</v>
          </cell>
        </row>
        <row r="6097">
          <cell r="A6097" t="str">
            <v>E392 GEN Trans Equip, old</v>
          </cell>
          <cell r="B6097" t="str">
            <v>E392 GEN Trans Equip, old-8</v>
          </cell>
          <cell r="C6097" t="str">
            <v>403E</v>
          </cell>
          <cell r="E6097">
            <v>43343</v>
          </cell>
          <cell r="F6097">
            <v>0</v>
          </cell>
          <cell r="G6097" t="str">
            <v>End of Life</v>
          </cell>
          <cell r="H6097">
            <v>0</v>
          </cell>
          <cell r="I6097"/>
          <cell r="J6097" t="str">
            <v>End of Life</v>
          </cell>
          <cell r="K6097">
            <v>0</v>
          </cell>
          <cell r="L6097">
            <v>0</v>
          </cell>
        </row>
        <row r="6098">
          <cell r="A6098" t="str">
            <v>E392 GEN Trans Equip, old</v>
          </cell>
          <cell r="B6098" t="str">
            <v>E392 GEN Trans Equip, old-9</v>
          </cell>
          <cell r="C6098" t="str">
            <v>403E</v>
          </cell>
          <cell r="E6098">
            <v>43373</v>
          </cell>
          <cell r="F6098">
            <v>0</v>
          </cell>
          <cell r="G6098" t="str">
            <v>End of Life</v>
          </cell>
          <cell r="H6098">
            <v>0</v>
          </cell>
          <cell r="I6098"/>
          <cell r="J6098" t="str">
            <v>End of Life</v>
          </cell>
          <cell r="K6098">
            <v>0</v>
          </cell>
          <cell r="L6098">
            <v>0</v>
          </cell>
        </row>
        <row r="6099">
          <cell r="A6099" t="str">
            <v>E392 GEN Trans Equip, old</v>
          </cell>
          <cell r="B6099" t="str">
            <v>E392 GEN Trans Equip, old-10</v>
          </cell>
          <cell r="C6099" t="str">
            <v>403E</v>
          </cell>
          <cell r="E6099">
            <v>43404</v>
          </cell>
          <cell r="F6099">
            <v>0</v>
          </cell>
          <cell r="G6099" t="str">
            <v>End of Life</v>
          </cell>
          <cell r="H6099">
            <v>0</v>
          </cell>
          <cell r="I6099"/>
          <cell r="J6099" t="str">
            <v>End of Life</v>
          </cell>
          <cell r="K6099">
            <v>0</v>
          </cell>
          <cell r="L6099">
            <v>0</v>
          </cell>
        </row>
        <row r="6100">
          <cell r="A6100" t="str">
            <v>E392 GEN Trans Equip, old</v>
          </cell>
          <cell r="B6100" t="str">
            <v>E392 GEN Trans Equip, old-11</v>
          </cell>
          <cell r="C6100" t="str">
            <v>403E</v>
          </cell>
          <cell r="E6100">
            <v>43434</v>
          </cell>
          <cell r="F6100">
            <v>0</v>
          </cell>
          <cell r="G6100" t="str">
            <v>End of Life</v>
          </cell>
          <cell r="H6100">
            <v>0</v>
          </cell>
          <cell r="I6100"/>
          <cell r="J6100" t="str">
            <v>End of Life</v>
          </cell>
          <cell r="K6100">
            <v>0</v>
          </cell>
          <cell r="L6100">
            <v>0</v>
          </cell>
        </row>
        <row r="6101">
          <cell r="A6101" t="str">
            <v>E392 GEN Trans Equip, old</v>
          </cell>
          <cell r="B6101" t="str">
            <v>E392 GEN Trans Equip, old-12</v>
          </cell>
          <cell r="C6101" t="str">
            <v>403E</v>
          </cell>
          <cell r="E6101">
            <v>43465</v>
          </cell>
          <cell r="F6101">
            <v>0</v>
          </cell>
          <cell r="G6101" t="str">
            <v>End of Life</v>
          </cell>
          <cell r="H6101">
            <v>0</v>
          </cell>
          <cell r="I6101"/>
          <cell r="J6101" t="str">
            <v>End of Life</v>
          </cell>
          <cell r="K6101">
            <v>0</v>
          </cell>
          <cell r="L6101">
            <v>0</v>
          </cell>
        </row>
        <row r="6102">
          <cell r="A6102" t="str">
            <v>E392 GEN Trans Equip, old Total</v>
          </cell>
          <cell r="B6102"/>
          <cell r="C6102" t="str">
            <v>EGEN</v>
          </cell>
          <cell r="E6102" t="str">
            <v>Total</v>
          </cell>
          <cell r="F6102"/>
          <cell r="G6102"/>
          <cell r="H6102">
            <v>1.9800000000000002</v>
          </cell>
          <cell r="I6102"/>
          <cell r="J6102">
            <v>0</v>
          </cell>
          <cell r="K6102">
            <v>0</v>
          </cell>
          <cell r="L6102">
            <v>-1.98</v>
          </cell>
        </row>
        <row r="6103">
          <cell r="A6103" t="str">
            <v>E392 GEN Trans Equip, Snoq Park</v>
          </cell>
          <cell r="B6103" t="str">
            <v>E392 GEN Trans Equip, Snoq Park-1</v>
          </cell>
          <cell r="C6103" t="str">
            <v>403E</v>
          </cell>
          <cell r="E6103">
            <v>43131</v>
          </cell>
          <cell r="F6103">
            <v>22993.91</v>
          </cell>
          <cell r="G6103">
            <v>5.2499999999999998E-2</v>
          </cell>
          <cell r="H6103">
            <v>100.6</v>
          </cell>
          <cell r="I6103">
            <v>22993.91</v>
          </cell>
          <cell r="J6103">
            <v>5.2499999999999998E-2</v>
          </cell>
          <cell r="K6103">
            <v>100.59835624999999</v>
          </cell>
          <cell r="L6103">
            <v>0</v>
          </cell>
        </row>
        <row r="6104">
          <cell r="A6104" t="str">
            <v>E392 GEN Trans Equip, Snoq Park</v>
          </cell>
          <cell r="B6104" t="str">
            <v>E392 GEN Trans Equip, Snoq Park-2</v>
          </cell>
          <cell r="C6104" t="str">
            <v>403E</v>
          </cell>
          <cell r="E6104">
            <v>43159</v>
          </cell>
          <cell r="F6104">
            <v>22993.91</v>
          </cell>
          <cell r="G6104">
            <v>5.2499999999999998E-2</v>
          </cell>
          <cell r="H6104">
            <v>100.6</v>
          </cell>
          <cell r="I6104">
            <v>22993.91</v>
          </cell>
          <cell r="J6104">
            <v>5.2499999999999998E-2</v>
          </cell>
          <cell r="K6104">
            <v>100.59835624999999</v>
          </cell>
          <cell r="L6104">
            <v>0</v>
          </cell>
        </row>
        <row r="6105">
          <cell r="A6105" t="str">
            <v>E392 GEN Trans Equip, Snoq Park</v>
          </cell>
          <cell r="B6105" t="str">
            <v>E392 GEN Trans Equip, Snoq Park-3</v>
          </cell>
          <cell r="C6105" t="str">
            <v>403E</v>
          </cell>
          <cell r="E6105">
            <v>43190</v>
          </cell>
          <cell r="F6105">
            <v>22993.91</v>
          </cell>
          <cell r="G6105">
            <v>5.2499999999999998E-2</v>
          </cell>
          <cell r="H6105">
            <v>100.6</v>
          </cell>
          <cell r="I6105">
            <v>22993.91</v>
          </cell>
          <cell r="J6105">
            <v>5.2499999999999998E-2</v>
          </cell>
          <cell r="K6105">
            <v>100.59835624999999</v>
          </cell>
          <cell r="L6105">
            <v>0</v>
          </cell>
        </row>
        <row r="6106">
          <cell r="A6106" t="str">
            <v>E392 GEN Trans Equip, Snoq Park</v>
          </cell>
          <cell r="B6106" t="str">
            <v>E392 GEN Trans Equip, Snoq Park-4</v>
          </cell>
          <cell r="C6106" t="str">
            <v>403E</v>
          </cell>
          <cell r="E6106">
            <v>43220</v>
          </cell>
          <cell r="F6106">
            <v>22993.91</v>
          </cell>
          <cell r="G6106">
            <v>5.2499999999999998E-2</v>
          </cell>
          <cell r="H6106">
            <v>100.6</v>
          </cell>
          <cell r="I6106">
            <v>22993.91</v>
          </cell>
          <cell r="J6106">
            <v>5.2499999999999998E-2</v>
          </cell>
          <cell r="K6106">
            <v>100.59835624999999</v>
          </cell>
          <cell r="L6106">
            <v>0</v>
          </cell>
        </row>
        <row r="6107">
          <cell r="A6107" t="str">
            <v>E392 GEN Trans Equip, Snoq Park</v>
          </cell>
          <cell r="B6107" t="str">
            <v>E392 GEN Trans Equip, Snoq Park-5</v>
          </cell>
          <cell r="C6107" t="str">
            <v>403E</v>
          </cell>
          <cell r="E6107">
            <v>43251</v>
          </cell>
          <cell r="F6107">
            <v>22993.91</v>
          </cell>
          <cell r="G6107">
            <v>5.2499999999999998E-2</v>
          </cell>
          <cell r="H6107">
            <v>100.6</v>
          </cell>
          <cell r="I6107">
            <v>22993.91</v>
          </cell>
          <cell r="J6107">
            <v>5.2499999999999998E-2</v>
          </cell>
          <cell r="K6107">
            <v>100.59835624999999</v>
          </cell>
          <cell r="L6107">
            <v>0</v>
          </cell>
        </row>
        <row r="6108">
          <cell r="A6108" t="str">
            <v>E392 GEN Trans Equip, Snoq Park</v>
          </cell>
          <cell r="B6108" t="str">
            <v>E392 GEN Trans Equip, Snoq Park-6</v>
          </cell>
          <cell r="C6108" t="str">
            <v>403E</v>
          </cell>
          <cell r="E6108">
            <v>43281</v>
          </cell>
          <cell r="F6108">
            <v>22993.91</v>
          </cell>
          <cell r="G6108">
            <v>5.2499999999999998E-2</v>
          </cell>
          <cell r="H6108">
            <v>100.6</v>
          </cell>
          <cell r="I6108">
            <v>22993.91</v>
          </cell>
          <cell r="J6108">
            <v>5.2499999999999998E-2</v>
          </cell>
          <cell r="K6108">
            <v>100.59835624999999</v>
          </cell>
          <cell r="L6108">
            <v>0</v>
          </cell>
        </row>
        <row r="6109">
          <cell r="A6109" t="str">
            <v>E392 GEN Trans Equip, Snoq Park</v>
          </cell>
          <cell r="B6109" t="str">
            <v>E392 GEN Trans Equip, Snoq Park-7</v>
          </cell>
          <cell r="C6109" t="str">
            <v>403E</v>
          </cell>
          <cell r="E6109">
            <v>43312</v>
          </cell>
          <cell r="F6109">
            <v>22993.91</v>
          </cell>
          <cell r="G6109">
            <v>5.2499999999999998E-2</v>
          </cell>
          <cell r="H6109">
            <v>100.6</v>
          </cell>
          <cell r="I6109">
            <v>22993.91</v>
          </cell>
          <cell r="J6109">
            <v>5.2499999999999998E-2</v>
          </cell>
          <cell r="K6109">
            <v>100.59835624999999</v>
          </cell>
          <cell r="L6109">
            <v>0</v>
          </cell>
        </row>
        <row r="6110">
          <cell r="A6110" t="str">
            <v>E392 GEN Trans Equip, Snoq Park</v>
          </cell>
          <cell r="B6110" t="str">
            <v>E392 GEN Trans Equip, Snoq Park-8</v>
          </cell>
          <cell r="C6110" t="str">
            <v>403E</v>
          </cell>
          <cell r="E6110">
            <v>43343</v>
          </cell>
          <cell r="F6110">
            <v>22993.91</v>
          </cell>
          <cell r="G6110">
            <v>5.2499999999999998E-2</v>
          </cell>
          <cell r="H6110">
            <v>100.6</v>
          </cell>
          <cell r="I6110">
            <v>22993.91</v>
          </cell>
          <cell r="J6110">
            <v>5.2499999999999998E-2</v>
          </cell>
          <cell r="K6110">
            <v>100.59835624999999</v>
          </cell>
          <cell r="L6110">
            <v>0</v>
          </cell>
        </row>
        <row r="6111">
          <cell r="A6111" t="str">
            <v>E392 GEN Trans Equip, Snoq Park</v>
          </cell>
          <cell r="B6111" t="str">
            <v>E392 GEN Trans Equip, Snoq Park-9</v>
          </cell>
          <cell r="C6111" t="str">
            <v>403E</v>
          </cell>
          <cell r="E6111">
            <v>43373</v>
          </cell>
          <cell r="F6111">
            <v>22993.91</v>
          </cell>
          <cell r="G6111">
            <v>5.2499999999999998E-2</v>
          </cell>
          <cell r="H6111">
            <v>100.6</v>
          </cell>
          <cell r="I6111">
            <v>22993.91</v>
          </cell>
          <cell r="J6111">
            <v>5.2499999999999998E-2</v>
          </cell>
          <cell r="K6111">
            <v>100.59835624999999</v>
          </cell>
          <cell r="L6111">
            <v>0</v>
          </cell>
        </row>
        <row r="6112">
          <cell r="A6112" t="str">
            <v>E392 GEN Trans Equip, Snoq Park</v>
          </cell>
          <cell r="B6112" t="str">
            <v>E392 GEN Trans Equip, Snoq Park-10</v>
          </cell>
          <cell r="C6112" t="str">
            <v>403E</v>
          </cell>
          <cell r="E6112">
            <v>43404</v>
          </cell>
          <cell r="F6112">
            <v>22993.91</v>
          </cell>
          <cell r="G6112">
            <v>5.2499999999999998E-2</v>
          </cell>
          <cell r="H6112">
            <v>100.6</v>
          </cell>
          <cell r="I6112">
            <v>22993.91</v>
          </cell>
          <cell r="J6112">
            <v>5.2499999999999998E-2</v>
          </cell>
          <cell r="K6112">
            <v>100.59835624999999</v>
          </cell>
          <cell r="L6112">
            <v>0</v>
          </cell>
        </row>
        <row r="6113">
          <cell r="A6113" t="str">
            <v>E392 GEN Trans Equip, Snoq Park</v>
          </cell>
          <cell r="B6113" t="str">
            <v>E392 GEN Trans Equip, Snoq Park-11</v>
          </cell>
          <cell r="C6113" t="str">
            <v>403E</v>
          </cell>
          <cell r="E6113">
            <v>43434</v>
          </cell>
          <cell r="F6113">
            <v>22993.91</v>
          </cell>
          <cell r="G6113">
            <v>5.2499999999999998E-2</v>
          </cell>
          <cell r="H6113">
            <v>100.6</v>
          </cell>
          <cell r="I6113">
            <v>22993.91</v>
          </cell>
          <cell r="J6113">
            <v>5.2499999999999998E-2</v>
          </cell>
          <cell r="K6113">
            <v>100.59835624999999</v>
          </cell>
          <cell r="L6113">
            <v>0</v>
          </cell>
        </row>
        <row r="6114">
          <cell r="A6114" t="str">
            <v>E392 GEN Trans Equip, Snoq Park</v>
          </cell>
          <cell r="B6114" t="str">
            <v>E392 GEN Trans Equip, Snoq Park-12</v>
          </cell>
          <cell r="C6114" t="str">
            <v>403E</v>
          </cell>
          <cell r="E6114">
            <v>43465</v>
          </cell>
          <cell r="F6114">
            <v>22993.91</v>
          </cell>
          <cell r="G6114">
            <v>5.2499999999999998E-2</v>
          </cell>
          <cell r="H6114">
            <v>100.6</v>
          </cell>
          <cell r="I6114">
            <v>22993.91</v>
          </cell>
          <cell r="J6114">
            <v>5.2499999999999998E-2</v>
          </cell>
          <cell r="K6114">
            <v>100.59835624999999</v>
          </cell>
          <cell r="L6114">
            <v>0</v>
          </cell>
        </row>
        <row r="6115">
          <cell r="A6115" t="str">
            <v>E392 GEN Trans Equip, Snoq Park Total</v>
          </cell>
          <cell r="C6115" t="str">
            <v>EGEN</v>
          </cell>
          <cell r="E6115" t="str">
            <v>Total</v>
          </cell>
          <cell r="F6115"/>
          <cell r="G6115"/>
          <cell r="H6115">
            <v>1207.2</v>
          </cell>
          <cell r="I6115"/>
          <cell r="J6115">
            <v>0</v>
          </cell>
          <cell r="K6115">
            <v>1207.1802750000002</v>
          </cell>
          <cell r="L6115">
            <v>-0.02</v>
          </cell>
        </row>
        <row r="6116">
          <cell r="A6116" t="str">
            <v>E392 GEN Transp Eq, Encogen old</v>
          </cell>
          <cell r="B6116" t="str">
            <v>E392 GEN Transp Eq, Encogen old-1</v>
          </cell>
          <cell r="C6116" t="str">
            <v>403E</v>
          </cell>
          <cell r="E6116">
            <v>43131</v>
          </cell>
          <cell r="F6116">
            <v>4801.84</v>
          </cell>
          <cell r="G6116" t="str">
            <v>End of Life</v>
          </cell>
          <cell r="H6116">
            <v>80.03</v>
          </cell>
          <cell r="I6116"/>
          <cell r="J6116" t="str">
            <v>End of Life</v>
          </cell>
          <cell r="K6116">
            <v>80.03</v>
          </cell>
          <cell r="L6116">
            <v>0</v>
          </cell>
        </row>
        <row r="6117">
          <cell r="A6117" t="str">
            <v>E392 GEN Transp Eq, Encogen old</v>
          </cell>
          <cell r="B6117" t="str">
            <v>E392 GEN Transp Eq, Encogen old-2</v>
          </cell>
          <cell r="C6117" t="str">
            <v>403E</v>
          </cell>
          <cell r="E6117">
            <v>43159</v>
          </cell>
          <cell r="F6117">
            <v>0</v>
          </cell>
          <cell r="G6117" t="str">
            <v>End of Life</v>
          </cell>
          <cell r="H6117">
            <v>0</v>
          </cell>
          <cell r="I6117"/>
          <cell r="J6117" t="str">
            <v>End of Life</v>
          </cell>
          <cell r="K6117">
            <v>0</v>
          </cell>
          <cell r="L6117">
            <v>0</v>
          </cell>
        </row>
        <row r="6118">
          <cell r="A6118" t="str">
            <v>E392 GEN Transp Eq, Encogen old</v>
          </cell>
          <cell r="B6118" t="str">
            <v>E392 GEN Transp Eq, Encogen old-3</v>
          </cell>
          <cell r="C6118" t="str">
            <v>403E</v>
          </cell>
          <cell r="E6118">
            <v>43190</v>
          </cell>
          <cell r="F6118">
            <v>4721.8100000000004</v>
          </cell>
          <cell r="G6118" t="str">
            <v>End of Life</v>
          </cell>
          <cell r="H6118">
            <v>162.82</v>
          </cell>
          <cell r="I6118"/>
          <cell r="J6118" t="str">
            <v>End of Life</v>
          </cell>
          <cell r="K6118">
            <v>162.82</v>
          </cell>
          <cell r="L6118">
            <v>0</v>
          </cell>
        </row>
        <row r="6119">
          <cell r="A6119" t="str">
            <v>E392 GEN Transp Eq, Encogen old</v>
          </cell>
          <cell r="B6119" t="str">
            <v>E392 GEN Transp Eq, Encogen old-4</v>
          </cell>
          <cell r="C6119" t="str">
            <v>403E</v>
          </cell>
          <cell r="E6119">
            <v>43220</v>
          </cell>
          <cell r="F6119">
            <v>4558.99</v>
          </cell>
          <cell r="G6119" t="str">
            <v>End of Life</v>
          </cell>
          <cell r="H6119">
            <v>79.98</v>
          </cell>
          <cell r="I6119"/>
          <cell r="J6119" t="str">
            <v>End of Life</v>
          </cell>
          <cell r="K6119">
            <v>79.98</v>
          </cell>
          <cell r="L6119">
            <v>0</v>
          </cell>
        </row>
        <row r="6120">
          <cell r="A6120" t="str">
            <v>E392 GEN Transp Eq, Encogen old</v>
          </cell>
          <cell r="B6120" t="str">
            <v>E392 GEN Transp Eq, Encogen old-5</v>
          </cell>
          <cell r="C6120" t="str">
            <v>403E</v>
          </cell>
          <cell r="E6120">
            <v>43251</v>
          </cell>
          <cell r="F6120">
            <v>4479.01</v>
          </cell>
          <cell r="G6120" t="str">
            <v>End of Life</v>
          </cell>
          <cell r="H6120">
            <v>79.98</v>
          </cell>
          <cell r="I6120"/>
          <cell r="J6120" t="str">
            <v>End of Life</v>
          </cell>
          <cell r="K6120">
            <v>79.98</v>
          </cell>
          <cell r="L6120">
            <v>0</v>
          </cell>
        </row>
        <row r="6121">
          <cell r="A6121" t="str">
            <v>E392 GEN Transp Eq, Encogen old</v>
          </cell>
          <cell r="B6121" t="str">
            <v>E392 GEN Transp Eq, Encogen old-6</v>
          </cell>
          <cell r="C6121" t="str">
            <v>403E</v>
          </cell>
          <cell r="E6121">
            <v>43281</v>
          </cell>
          <cell r="F6121">
            <v>4399.03</v>
          </cell>
          <cell r="G6121" t="str">
            <v>End of Life</v>
          </cell>
          <cell r="H6121">
            <v>79.98</v>
          </cell>
          <cell r="I6121"/>
          <cell r="J6121" t="str">
            <v>End of Life</v>
          </cell>
          <cell r="K6121">
            <v>79.98</v>
          </cell>
          <cell r="L6121">
            <v>0</v>
          </cell>
        </row>
        <row r="6122">
          <cell r="A6122" t="str">
            <v>E392 GEN Transp Eq, Encogen old</v>
          </cell>
          <cell r="B6122" t="str">
            <v>E392 GEN Transp Eq, Encogen old-7</v>
          </cell>
          <cell r="C6122" t="str">
            <v>403E</v>
          </cell>
          <cell r="E6122">
            <v>43312</v>
          </cell>
          <cell r="F6122">
            <v>4319.05</v>
          </cell>
          <cell r="G6122" t="str">
            <v>End of Life</v>
          </cell>
          <cell r="H6122">
            <v>79.98</v>
          </cell>
          <cell r="I6122"/>
          <cell r="J6122" t="str">
            <v>End of Life</v>
          </cell>
          <cell r="K6122">
            <v>79.98</v>
          </cell>
          <cell r="L6122">
            <v>0</v>
          </cell>
        </row>
        <row r="6123">
          <cell r="A6123" t="str">
            <v>E392 GEN Transp Eq, Encogen old</v>
          </cell>
          <cell r="B6123" t="str">
            <v>E392 GEN Transp Eq, Encogen old-8</v>
          </cell>
          <cell r="C6123" t="str">
            <v>403E</v>
          </cell>
          <cell r="E6123">
            <v>43343</v>
          </cell>
          <cell r="F6123">
            <v>4239.07</v>
          </cell>
          <cell r="G6123" t="str">
            <v>End of Life</v>
          </cell>
          <cell r="H6123">
            <v>79.98</v>
          </cell>
          <cell r="I6123"/>
          <cell r="J6123" t="str">
            <v>End of Life</v>
          </cell>
          <cell r="K6123">
            <v>79.98</v>
          </cell>
          <cell r="L6123">
            <v>0</v>
          </cell>
        </row>
        <row r="6124">
          <cell r="A6124" t="str">
            <v>E392 GEN Transp Eq, Encogen old</v>
          </cell>
          <cell r="B6124" t="str">
            <v>E392 GEN Transp Eq, Encogen old-9</v>
          </cell>
          <cell r="C6124" t="str">
            <v>403E</v>
          </cell>
          <cell r="E6124">
            <v>43373</v>
          </cell>
          <cell r="F6124">
            <v>4159.09</v>
          </cell>
          <cell r="G6124" t="str">
            <v>End of Life</v>
          </cell>
          <cell r="H6124">
            <v>79.98</v>
          </cell>
          <cell r="I6124"/>
          <cell r="J6124" t="str">
            <v>End of Life</v>
          </cell>
          <cell r="K6124">
            <v>79.98</v>
          </cell>
          <cell r="L6124">
            <v>0</v>
          </cell>
        </row>
        <row r="6125">
          <cell r="A6125" t="str">
            <v>E392 GEN Transp Eq, Encogen old</v>
          </cell>
          <cell r="B6125" t="str">
            <v>E392 GEN Transp Eq, Encogen old-10</v>
          </cell>
          <cell r="C6125" t="str">
            <v>403E</v>
          </cell>
          <cell r="E6125">
            <v>43404</v>
          </cell>
          <cell r="F6125">
            <v>4079.11</v>
          </cell>
          <cell r="G6125" t="str">
            <v>End of Life</v>
          </cell>
          <cell r="H6125">
            <v>79.98</v>
          </cell>
          <cell r="I6125"/>
          <cell r="J6125" t="str">
            <v>End of Life</v>
          </cell>
          <cell r="K6125">
            <v>79.98</v>
          </cell>
          <cell r="L6125">
            <v>0</v>
          </cell>
        </row>
        <row r="6126">
          <cell r="A6126" t="str">
            <v>E392 GEN Transp Eq, Encogen old</v>
          </cell>
          <cell r="B6126" t="str">
            <v>E392 GEN Transp Eq, Encogen old-11</v>
          </cell>
          <cell r="C6126" t="str">
            <v>403E</v>
          </cell>
          <cell r="E6126">
            <v>43434</v>
          </cell>
          <cell r="F6126">
            <v>3999.13</v>
          </cell>
          <cell r="G6126" t="str">
            <v>End of Life</v>
          </cell>
          <cell r="H6126">
            <v>79.98</v>
          </cell>
          <cell r="I6126"/>
          <cell r="J6126" t="str">
            <v>End of Life</v>
          </cell>
          <cell r="K6126">
            <v>79.98</v>
          </cell>
          <cell r="L6126">
            <v>0</v>
          </cell>
        </row>
        <row r="6127">
          <cell r="A6127" t="str">
            <v>E392 GEN Transp Eq, Encogen old</v>
          </cell>
          <cell r="B6127" t="str">
            <v>E392 GEN Transp Eq, Encogen old-12</v>
          </cell>
          <cell r="C6127" t="str">
            <v>403E</v>
          </cell>
          <cell r="E6127">
            <v>43465</v>
          </cell>
          <cell r="F6127">
            <v>3919.15</v>
          </cell>
          <cell r="G6127" t="str">
            <v>End of Life</v>
          </cell>
          <cell r="H6127">
            <v>79.98</v>
          </cell>
          <cell r="I6127"/>
          <cell r="J6127" t="str">
            <v>End of Life</v>
          </cell>
          <cell r="K6127">
            <v>79.98</v>
          </cell>
          <cell r="L6127">
            <v>0</v>
          </cell>
        </row>
        <row r="6128">
          <cell r="A6128" t="str">
            <v>E392 GEN Transp Eq, Encogen old Total</v>
          </cell>
          <cell r="B6128"/>
          <cell r="C6128" t="str">
            <v>EGEN</v>
          </cell>
          <cell r="E6128" t="str">
            <v>Total</v>
          </cell>
          <cell r="F6128"/>
          <cell r="G6128"/>
          <cell r="H6128">
            <v>962.67000000000007</v>
          </cell>
          <cell r="I6128"/>
          <cell r="J6128">
            <v>0</v>
          </cell>
          <cell r="K6128">
            <v>962.67000000000007</v>
          </cell>
          <cell r="L6128">
            <v>0</v>
          </cell>
        </row>
        <row r="6129">
          <cell r="A6129" t="str">
            <v>E3930 GEN Stores Equip, new</v>
          </cell>
          <cell r="B6129" t="str">
            <v>E3930 GEN Stores Equip, new-1</v>
          </cell>
          <cell r="C6129" t="str">
            <v>403E</v>
          </cell>
          <cell r="E6129">
            <v>43131</v>
          </cell>
          <cell r="F6129">
            <v>170596.46</v>
          </cell>
          <cell r="G6129">
            <v>0.05</v>
          </cell>
          <cell r="H6129">
            <v>710.82</v>
          </cell>
          <cell r="I6129">
            <v>170596.46</v>
          </cell>
          <cell r="J6129">
            <v>0.05</v>
          </cell>
          <cell r="K6129">
            <v>844.31000000000006</v>
          </cell>
          <cell r="L6129">
            <v>133.49</v>
          </cell>
        </row>
        <row r="6130">
          <cell r="A6130" t="str">
            <v>E3930 GEN Stores Equip, new</v>
          </cell>
          <cell r="B6130" t="str">
            <v>E3930 GEN Stores Equip, new-2</v>
          </cell>
          <cell r="C6130" t="str">
            <v>403E</v>
          </cell>
          <cell r="E6130">
            <v>43159</v>
          </cell>
          <cell r="F6130">
            <v>170596.46</v>
          </cell>
          <cell r="G6130">
            <v>0.05</v>
          </cell>
          <cell r="H6130">
            <v>710.82</v>
          </cell>
          <cell r="I6130">
            <v>170596.46</v>
          </cell>
          <cell r="J6130">
            <v>0.05</v>
          </cell>
          <cell r="K6130">
            <v>844.31000000000006</v>
          </cell>
          <cell r="L6130">
            <v>133.49</v>
          </cell>
        </row>
        <row r="6131">
          <cell r="A6131" t="str">
            <v>E3930 GEN Stores Equip, new</v>
          </cell>
          <cell r="B6131" t="str">
            <v>E3930 GEN Stores Equip, new-3</v>
          </cell>
          <cell r="C6131" t="str">
            <v>403E</v>
          </cell>
          <cell r="E6131">
            <v>43190</v>
          </cell>
          <cell r="F6131">
            <v>170596.46</v>
          </cell>
          <cell r="G6131">
            <v>0.05</v>
          </cell>
          <cell r="H6131">
            <v>710.82</v>
          </cell>
          <cell r="I6131">
            <v>170596.46</v>
          </cell>
          <cell r="J6131">
            <v>0.05</v>
          </cell>
          <cell r="K6131">
            <v>844.31000000000006</v>
          </cell>
          <cell r="L6131">
            <v>133.49</v>
          </cell>
        </row>
        <row r="6132">
          <cell r="A6132" t="str">
            <v>E3930 GEN Stores Equip, new</v>
          </cell>
          <cell r="B6132" t="str">
            <v>E3930 GEN Stores Equip, new-4</v>
          </cell>
          <cell r="C6132" t="str">
            <v>403E</v>
          </cell>
          <cell r="E6132">
            <v>43220</v>
          </cell>
          <cell r="F6132">
            <v>170596.46</v>
          </cell>
          <cell r="G6132">
            <v>0.05</v>
          </cell>
          <cell r="H6132">
            <v>710.82</v>
          </cell>
          <cell r="I6132">
            <v>170596.46</v>
          </cell>
          <cell r="J6132">
            <v>0.05</v>
          </cell>
          <cell r="K6132">
            <v>844.31000000000006</v>
          </cell>
          <cell r="L6132">
            <v>133.49</v>
          </cell>
        </row>
        <row r="6133">
          <cell r="A6133" t="str">
            <v>E3930 GEN Stores Equip, new</v>
          </cell>
          <cell r="B6133" t="str">
            <v>E3930 GEN Stores Equip, new-5</v>
          </cell>
          <cell r="C6133" t="str">
            <v>403E</v>
          </cell>
          <cell r="E6133">
            <v>43251</v>
          </cell>
          <cell r="F6133">
            <v>170596.46</v>
          </cell>
          <cell r="G6133">
            <v>0.05</v>
          </cell>
          <cell r="H6133">
            <v>710.82</v>
          </cell>
          <cell r="I6133">
            <v>170596.46</v>
          </cell>
          <cell r="J6133">
            <v>0.05</v>
          </cell>
          <cell r="K6133">
            <v>844.31000000000006</v>
          </cell>
          <cell r="L6133">
            <v>133.49</v>
          </cell>
        </row>
        <row r="6134">
          <cell r="A6134" t="str">
            <v>E3930 GEN Stores Equip, new</v>
          </cell>
          <cell r="B6134" t="str">
            <v>E3930 GEN Stores Equip, new-6</v>
          </cell>
          <cell r="C6134" t="str">
            <v>403E</v>
          </cell>
          <cell r="E6134">
            <v>43281</v>
          </cell>
          <cell r="F6134">
            <v>170596.46</v>
          </cell>
          <cell r="G6134">
            <v>0.05</v>
          </cell>
          <cell r="H6134">
            <v>710.82</v>
          </cell>
          <cell r="I6134">
            <v>170596.46</v>
          </cell>
          <cell r="J6134">
            <v>0.05</v>
          </cell>
          <cell r="K6134">
            <v>844.31000000000006</v>
          </cell>
          <cell r="L6134">
            <v>133.49</v>
          </cell>
        </row>
        <row r="6135">
          <cell r="A6135" t="str">
            <v>E3930 GEN Stores Equip, new</v>
          </cell>
          <cell r="B6135" t="str">
            <v>E3930 GEN Stores Equip, new-7</v>
          </cell>
          <cell r="C6135" t="str">
            <v>403E</v>
          </cell>
          <cell r="E6135">
            <v>43312</v>
          </cell>
          <cell r="F6135">
            <v>170596.46</v>
          </cell>
          <cell r="G6135">
            <v>0.05</v>
          </cell>
          <cell r="H6135">
            <v>-3702.31</v>
          </cell>
          <cell r="I6135">
            <v>170596.46</v>
          </cell>
          <cell r="J6135">
            <v>0.05</v>
          </cell>
          <cell r="K6135">
            <v>844.31000000000006</v>
          </cell>
          <cell r="L6135">
            <v>4546.62</v>
          </cell>
        </row>
        <row r="6136">
          <cell r="A6136" t="str">
            <v>E3930 GEN Stores Equip, new</v>
          </cell>
          <cell r="B6136" t="str">
            <v>E3930 GEN Stores Equip, new-8</v>
          </cell>
          <cell r="C6136" t="str">
            <v>403E</v>
          </cell>
          <cell r="E6136">
            <v>43343</v>
          </cell>
          <cell r="F6136">
            <v>170596.46</v>
          </cell>
          <cell r="G6136">
            <v>0.05</v>
          </cell>
          <cell r="H6136">
            <v>977.80000000000007</v>
          </cell>
          <cell r="I6136">
            <v>170596.46</v>
          </cell>
          <cell r="J6136">
            <v>0.05</v>
          </cell>
          <cell r="K6136">
            <v>844.31000000000006</v>
          </cell>
          <cell r="L6136">
            <v>-133.49</v>
          </cell>
        </row>
        <row r="6137">
          <cell r="A6137" t="str">
            <v>E3930 GEN Stores Equip, new</v>
          </cell>
          <cell r="B6137" t="str">
            <v>E3930 GEN Stores Equip, new-9</v>
          </cell>
          <cell r="C6137" t="str">
            <v>403E</v>
          </cell>
          <cell r="E6137">
            <v>43373</v>
          </cell>
          <cell r="F6137">
            <v>170596.46</v>
          </cell>
          <cell r="G6137">
            <v>0.05</v>
          </cell>
          <cell r="H6137">
            <v>844.31000000000006</v>
          </cell>
          <cell r="I6137">
            <v>170596.46</v>
          </cell>
          <cell r="J6137">
            <v>0.05</v>
          </cell>
          <cell r="K6137">
            <v>844.31000000000006</v>
          </cell>
          <cell r="L6137">
            <v>0</v>
          </cell>
        </row>
        <row r="6138">
          <cell r="A6138" t="str">
            <v>E3930 GEN Stores Equip, new</v>
          </cell>
          <cell r="B6138" t="str">
            <v>E3930 GEN Stores Equip, new-10</v>
          </cell>
          <cell r="C6138" t="str">
            <v>403E</v>
          </cell>
          <cell r="E6138">
            <v>43404</v>
          </cell>
          <cell r="F6138">
            <v>170596.46</v>
          </cell>
          <cell r="G6138">
            <v>0.05</v>
          </cell>
          <cell r="H6138">
            <v>844.31000000000006</v>
          </cell>
          <cell r="I6138">
            <v>170596.46</v>
          </cell>
          <cell r="J6138">
            <v>0.05</v>
          </cell>
          <cell r="K6138">
            <v>844.31000000000006</v>
          </cell>
          <cell r="L6138">
            <v>0</v>
          </cell>
        </row>
        <row r="6139">
          <cell r="A6139" t="str">
            <v>E3930 GEN Stores Equip, new</v>
          </cell>
          <cell r="B6139" t="str">
            <v>E3930 GEN Stores Equip, new-11</v>
          </cell>
          <cell r="C6139" t="str">
            <v>403E</v>
          </cell>
          <cell r="E6139">
            <v>43434</v>
          </cell>
          <cell r="F6139">
            <v>170596.46</v>
          </cell>
          <cell r="G6139">
            <v>0.05</v>
          </cell>
          <cell r="H6139">
            <v>844.31000000000006</v>
          </cell>
          <cell r="I6139">
            <v>170596.46</v>
          </cell>
          <cell r="J6139">
            <v>0.05</v>
          </cell>
          <cell r="K6139">
            <v>844.31000000000006</v>
          </cell>
          <cell r="L6139">
            <v>0</v>
          </cell>
        </row>
        <row r="6140">
          <cell r="A6140" t="str">
            <v>E3930 GEN Stores Equip, new</v>
          </cell>
          <cell r="B6140" t="str">
            <v>E3930 GEN Stores Equip, new-12</v>
          </cell>
          <cell r="C6140" t="str">
            <v>403E</v>
          </cell>
          <cell r="E6140">
            <v>43465</v>
          </cell>
          <cell r="F6140">
            <v>170596.46</v>
          </cell>
          <cell r="G6140">
            <v>0.05</v>
          </cell>
          <cell r="H6140">
            <v>844.31000000000006</v>
          </cell>
          <cell r="I6140">
            <v>170596.46</v>
          </cell>
          <cell r="J6140">
            <v>0.05</v>
          </cell>
          <cell r="K6140">
            <v>844.31000000000006</v>
          </cell>
          <cell r="L6140">
            <v>0</v>
          </cell>
        </row>
        <row r="6141">
          <cell r="A6141" t="str">
            <v>E3930 GEN Stores Equip, new Total</v>
          </cell>
          <cell r="C6141" t="str">
            <v>EGEN</v>
          </cell>
          <cell r="E6141" t="str">
            <v>Total</v>
          </cell>
          <cell r="F6141"/>
          <cell r="G6141"/>
          <cell r="H6141">
            <v>4917.6500000000005</v>
          </cell>
          <cell r="I6141"/>
          <cell r="J6141">
            <v>0</v>
          </cell>
          <cell r="K6141">
            <v>10131.720000000001</v>
          </cell>
          <cell r="L6141">
            <v>5214.07</v>
          </cell>
        </row>
        <row r="6142">
          <cell r="A6142" t="str">
            <v>E3930 GEN Stores Equip, old</v>
          </cell>
          <cell r="B6142" t="str">
            <v>E3930 GEN Stores Equip, old-1</v>
          </cell>
          <cell r="C6142" t="str">
            <v>403E</v>
          </cell>
          <cell r="E6142">
            <v>43131</v>
          </cell>
          <cell r="F6142">
            <v>338487.03</v>
          </cell>
          <cell r="G6142" t="str">
            <v>End of Life</v>
          </cell>
          <cell r="H6142">
            <v>5641.45</v>
          </cell>
          <cell r="I6142"/>
          <cell r="J6142" t="str">
            <v>End of Life</v>
          </cell>
          <cell r="K6142">
            <v>5641.45</v>
          </cell>
          <cell r="L6142">
            <v>0</v>
          </cell>
        </row>
        <row r="6143">
          <cell r="A6143" t="str">
            <v>E3930 GEN Stores Equip, old</v>
          </cell>
          <cell r="B6143" t="str">
            <v>E3930 GEN Stores Equip, old-2</v>
          </cell>
          <cell r="C6143" t="str">
            <v>403E</v>
          </cell>
          <cell r="E6143">
            <v>43159</v>
          </cell>
          <cell r="F6143">
            <v>-5641.45</v>
          </cell>
          <cell r="G6143" t="str">
            <v>End of Life</v>
          </cell>
          <cell r="H6143">
            <v>5545.83</v>
          </cell>
          <cell r="I6143"/>
          <cell r="J6143" t="str">
            <v>End of Life</v>
          </cell>
          <cell r="K6143">
            <v>5545.83</v>
          </cell>
          <cell r="L6143">
            <v>0</v>
          </cell>
        </row>
        <row r="6144">
          <cell r="A6144" t="str">
            <v>E3930 GEN Stores Equip, old</v>
          </cell>
          <cell r="B6144" t="str">
            <v>E3930 GEN Stores Equip, old-3</v>
          </cell>
          <cell r="C6144" t="str">
            <v>403E</v>
          </cell>
          <cell r="E6144">
            <v>43190</v>
          </cell>
          <cell r="F6144">
            <v>327299.75</v>
          </cell>
          <cell r="G6144" t="str">
            <v>End of Life</v>
          </cell>
          <cell r="H6144">
            <v>5643.1</v>
          </cell>
          <cell r="I6144"/>
          <cell r="J6144" t="str">
            <v>End of Life</v>
          </cell>
          <cell r="K6144">
            <v>5643.1</v>
          </cell>
          <cell r="L6144">
            <v>0</v>
          </cell>
        </row>
        <row r="6145">
          <cell r="A6145" t="str">
            <v>E3930 GEN Stores Equip, old</v>
          </cell>
          <cell r="B6145" t="str">
            <v>E3930 GEN Stores Equip, old-4</v>
          </cell>
          <cell r="C6145" t="str">
            <v>403E</v>
          </cell>
          <cell r="E6145">
            <v>43220</v>
          </cell>
          <cell r="F6145">
            <v>321656.65000000002</v>
          </cell>
          <cell r="G6145" t="str">
            <v>End of Life</v>
          </cell>
          <cell r="H6145">
            <v>5643.1</v>
          </cell>
          <cell r="I6145"/>
          <cell r="J6145" t="str">
            <v>End of Life</v>
          </cell>
          <cell r="K6145">
            <v>5643.1</v>
          </cell>
          <cell r="L6145">
            <v>0</v>
          </cell>
        </row>
        <row r="6146">
          <cell r="A6146" t="str">
            <v>E3930 GEN Stores Equip, old</v>
          </cell>
          <cell r="B6146" t="str">
            <v>E3930 GEN Stores Equip, old-5</v>
          </cell>
          <cell r="C6146" t="str">
            <v>403E</v>
          </cell>
          <cell r="E6146">
            <v>43251</v>
          </cell>
          <cell r="F6146">
            <v>316013.55</v>
          </cell>
          <cell r="G6146" t="str">
            <v>End of Life</v>
          </cell>
          <cell r="H6146">
            <v>5643.1</v>
          </cell>
          <cell r="I6146"/>
          <cell r="J6146" t="str">
            <v>End of Life</v>
          </cell>
          <cell r="K6146">
            <v>5643.1</v>
          </cell>
          <cell r="L6146">
            <v>0</v>
          </cell>
        </row>
        <row r="6147">
          <cell r="A6147" t="str">
            <v>E3930 GEN Stores Equip, old</v>
          </cell>
          <cell r="B6147" t="str">
            <v>E3930 GEN Stores Equip, old-6</v>
          </cell>
          <cell r="C6147" t="str">
            <v>403E</v>
          </cell>
          <cell r="E6147">
            <v>43281</v>
          </cell>
          <cell r="F6147">
            <v>310370.45</v>
          </cell>
          <cell r="G6147" t="str">
            <v>End of Life</v>
          </cell>
          <cell r="H6147">
            <v>5643.1</v>
          </cell>
          <cell r="I6147"/>
          <cell r="J6147" t="str">
            <v>End of Life</v>
          </cell>
          <cell r="K6147">
            <v>5643.1</v>
          </cell>
          <cell r="L6147">
            <v>0</v>
          </cell>
        </row>
        <row r="6148">
          <cell r="A6148" t="str">
            <v>E3930 GEN Stores Equip, old</v>
          </cell>
          <cell r="B6148" t="str">
            <v>E3930 GEN Stores Equip, old-7</v>
          </cell>
          <cell r="C6148" t="str">
            <v>403E</v>
          </cell>
          <cell r="E6148">
            <v>43312</v>
          </cell>
          <cell r="F6148">
            <v>304727.34999999998</v>
          </cell>
          <cell r="G6148" t="str">
            <v>End of Life</v>
          </cell>
          <cell r="H6148">
            <v>5643.1</v>
          </cell>
          <cell r="I6148"/>
          <cell r="J6148" t="str">
            <v>End of Life</v>
          </cell>
          <cell r="K6148">
            <v>5643.1</v>
          </cell>
          <cell r="L6148">
            <v>0</v>
          </cell>
        </row>
        <row r="6149">
          <cell r="A6149" t="str">
            <v>E3930 GEN Stores Equip, old</v>
          </cell>
          <cell r="B6149" t="str">
            <v>E3930 GEN Stores Equip, old-8</v>
          </cell>
          <cell r="C6149" t="str">
            <v>403E</v>
          </cell>
          <cell r="E6149">
            <v>43343</v>
          </cell>
          <cell r="F6149">
            <v>299084.25</v>
          </cell>
          <cell r="G6149" t="str">
            <v>End of Life</v>
          </cell>
          <cell r="H6149">
            <v>5643.1</v>
          </cell>
          <cell r="I6149"/>
          <cell r="J6149" t="str">
            <v>End of Life</v>
          </cell>
          <cell r="K6149">
            <v>5643.1</v>
          </cell>
          <cell r="L6149">
            <v>0</v>
          </cell>
        </row>
        <row r="6150">
          <cell r="A6150" t="str">
            <v>E3930 GEN Stores Equip, old</v>
          </cell>
          <cell r="B6150" t="str">
            <v>E3930 GEN Stores Equip, old-9</v>
          </cell>
          <cell r="C6150" t="str">
            <v>403E</v>
          </cell>
          <cell r="E6150">
            <v>43373</v>
          </cell>
          <cell r="F6150">
            <v>293441.15000000002</v>
          </cell>
          <cell r="G6150" t="str">
            <v>End of Life</v>
          </cell>
          <cell r="H6150">
            <v>5643.1</v>
          </cell>
          <cell r="I6150"/>
          <cell r="J6150" t="str">
            <v>End of Life</v>
          </cell>
          <cell r="K6150">
            <v>5643.1</v>
          </cell>
          <cell r="L6150">
            <v>0</v>
          </cell>
        </row>
        <row r="6151">
          <cell r="A6151" t="str">
            <v>E3930 GEN Stores Equip, old</v>
          </cell>
          <cell r="B6151" t="str">
            <v>E3930 GEN Stores Equip, old-10</v>
          </cell>
          <cell r="C6151" t="str">
            <v>403E</v>
          </cell>
          <cell r="E6151">
            <v>43404</v>
          </cell>
          <cell r="F6151">
            <v>287798.05</v>
          </cell>
          <cell r="G6151" t="str">
            <v>End of Life</v>
          </cell>
          <cell r="H6151">
            <v>5643.1</v>
          </cell>
          <cell r="I6151"/>
          <cell r="J6151" t="str">
            <v>End of Life</v>
          </cell>
          <cell r="K6151">
            <v>5643.1</v>
          </cell>
          <cell r="L6151">
            <v>0</v>
          </cell>
        </row>
        <row r="6152">
          <cell r="A6152" t="str">
            <v>E3930 GEN Stores Equip, old</v>
          </cell>
          <cell r="B6152" t="str">
            <v>E3930 GEN Stores Equip, old-11</v>
          </cell>
          <cell r="C6152" t="str">
            <v>403E</v>
          </cell>
          <cell r="E6152">
            <v>43434</v>
          </cell>
          <cell r="F6152">
            <v>282154.95</v>
          </cell>
          <cell r="G6152" t="str">
            <v>End of Life</v>
          </cell>
          <cell r="H6152">
            <v>5643.1</v>
          </cell>
          <cell r="I6152"/>
          <cell r="J6152" t="str">
            <v>End of Life</v>
          </cell>
          <cell r="K6152">
            <v>5643.1</v>
          </cell>
          <cell r="L6152">
            <v>0</v>
          </cell>
        </row>
        <row r="6153">
          <cell r="A6153" t="str">
            <v>E3930 GEN Stores Equip, old</v>
          </cell>
          <cell r="B6153" t="str">
            <v>E3930 GEN Stores Equip, old-12</v>
          </cell>
          <cell r="C6153" t="str">
            <v>403E</v>
          </cell>
          <cell r="E6153">
            <v>43465</v>
          </cell>
          <cell r="F6153">
            <v>276511.84999999998</v>
          </cell>
          <cell r="G6153" t="str">
            <v>End of Life</v>
          </cell>
          <cell r="H6153">
            <v>5643.1</v>
          </cell>
          <cell r="I6153"/>
          <cell r="J6153" t="str">
            <v>End of Life</v>
          </cell>
          <cell r="K6153">
            <v>5643.1</v>
          </cell>
          <cell r="L6153">
            <v>0</v>
          </cell>
        </row>
        <row r="6154">
          <cell r="A6154" t="str">
            <v>E3930 GEN Stores Equip, old Total</v>
          </cell>
          <cell r="B6154"/>
          <cell r="C6154" t="str">
            <v>EGEN</v>
          </cell>
          <cell r="E6154" t="str">
            <v>Total</v>
          </cell>
          <cell r="F6154"/>
          <cell r="G6154"/>
          <cell r="H6154">
            <v>67618.279999999984</v>
          </cell>
          <cell r="I6154"/>
          <cell r="J6154">
            <v>0</v>
          </cell>
          <cell r="K6154">
            <v>67618.279999999984</v>
          </cell>
          <cell r="L6154">
            <v>0</v>
          </cell>
        </row>
        <row r="6155">
          <cell r="A6155" t="str">
            <v>E3940 GEN Tools Hopkins Ridge, new</v>
          </cell>
          <cell r="B6155" t="str">
            <v>E3940 GEN Tools Hopkins Ridge, new-1</v>
          </cell>
          <cell r="C6155" t="str">
            <v>403E</v>
          </cell>
          <cell r="E6155">
            <v>43131</v>
          </cell>
          <cell r="F6155">
            <v>23785.3</v>
          </cell>
          <cell r="G6155">
            <v>0.05</v>
          </cell>
          <cell r="H6155">
            <v>99.11</v>
          </cell>
          <cell r="I6155">
            <v>23785.3</v>
          </cell>
          <cell r="J6155">
            <v>0.05</v>
          </cell>
          <cell r="K6155">
            <v>99.10541666666667</v>
          </cell>
          <cell r="L6155">
            <v>0</v>
          </cell>
        </row>
        <row r="6156">
          <cell r="A6156" t="str">
            <v>E3940 GEN Tools Hopkins Ridge, new</v>
          </cell>
          <cell r="B6156" t="str">
            <v>E3940 GEN Tools Hopkins Ridge, new-2</v>
          </cell>
          <cell r="C6156" t="str">
            <v>403E</v>
          </cell>
          <cell r="E6156">
            <v>43159</v>
          </cell>
          <cell r="F6156">
            <v>23785.3</v>
          </cell>
          <cell r="G6156">
            <v>0.05</v>
          </cell>
          <cell r="H6156">
            <v>99.11</v>
          </cell>
          <cell r="I6156">
            <v>23785.3</v>
          </cell>
          <cell r="J6156">
            <v>0.05</v>
          </cell>
          <cell r="K6156">
            <v>99.10541666666667</v>
          </cell>
          <cell r="L6156">
            <v>0</v>
          </cell>
        </row>
        <row r="6157">
          <cell r="A6157" t="str">
            <v>E3940 GEN Tools Hopkins Ridge, new</v>
          </cell>
          <cell r="B6157" t="str">
            <v>E3940 GEN Tools Hopkins Ridge, new-3</v>
          </cell>
          <cell r="C6157" t="str">
            <v>403E</v>
          </cell>
          <cell r="E6157">
            <v>43190</v>
          </cell>
          <cell r="F6157">
            <v>23785.3</v>
          </cell>
          <cell r="G6157">
            <v>0.05</v>
          </cell>
          <cell r="H6157">
            <v>99.11</v>
          </cell>
          <cell r="I6157">
            <v>23785.3</v>
          </cell>
          <cell r="J6157">
            <v>0.05</v>
          </cell>
          <cell r="K6157">
            <v>99.10541666666667</v>
          </cell>
          <cell r="L6157">
            <v>0</v>
          </cell>
        </row>
        <row r="6158">
          <cell r="A6158" t="str">
            <v>E3940 GEN Tools Hopkins Ridge, new</v>
          </cell>
          <cell r="B6158" t="str">
            <v>E3940 GEN Tools Hopkins Ridge, new-4</v>
          </cell>
          <cell r="C6158" t="str">
            <v>403E</v>
          </cell>
          <cell r="E6158">
            <v>43220</v>
          </cell>
          <cell r="F6158">
            <v>23785.3</v>
          </cell>
          <cell r="G6158">
            <v>0.05</v>
          </cell>
          <cell r="H6158">
            <v>99.11</v>
          </cell>
          <cell r="I6158">
            <v>23785.3</v>
          </cell>
          <cell r="J6158">
            <v>0.05</v>
          </cell>
          <cell r="K6158">
            <v>99.10541666666667</v>
          </cell>
          <cell r="L6158">
            <v>0</v>
          </cell>
        </row>
        <row r="6159">
          <cell r="A6159" t="str">
            <v>E3940 GEN Tools Hopkins Ridge, new</v>
          </cell>
          <cell r="B6159" t="str">
            <v>E3940 GEN Tools Hopkins Ridge, new-5</v>
          </cell>
          <cell r="C6159" t="str">
            <v>403E</v>
          </cell>
          <cell r="E6159">
            <v>43251</v>
          </cell>
          <cell r="F6159">
            <v>23785.3</v>
          </cell>
          <cell r="G6159">
            <v>0.05</v>
          </cell>
          <cell r="H6159">
            <v>99.11</v>
          </cell>
          <cell r="I6159">
            <v>23785.3</v>
          </cell>
          <cell r="J6159">
            <v>0.05</v>
          </cell>
          <cell r="K6159">
            <v>99.10541666666667</v>
          </cell>
          <cell r="L6159">
            <v>0</v>
          </cell>
        </row>
        <row r="6160">
          <cell r="A6160" t="str">
            <v>E3940 GEN Tools Hopkins Ridge, new</v>
          </cell>
          <cell r="B6160" t="str">
            <v>E3940 GEN Tools Hopkins Ridge, new-6</v>
          </cell>
          <cell r="C6160" t="str">
            <v>403E</v>
          </cell>
          <cell r="E6160">
            <v>43281</v>
          </cell>
          <cell r="F6160">
            <v>23785.3</v>
          </cell>
          <cell r="G6160">
            <v>0.05</v>
          </cell>
          <cell r="H6160">
            <v>99.11</v>
          </cell>
          <cell r="I6160">
            <v>23785.3</v>
          </cell>
          <cell r="J6160">
            <v>0.05</v>
          </cell>
          <cell r="K6160">
            <v>99.10541666666667</v>
          </cell>
          <cell r="L6160">
            <v>0</v>
          </cell>
        </row>
        <row r="6161">
          <cell r="A6161" t="str">
            <v>E3940 GEN Tools Hopkins Ridge, new</v>
          </cell>
          <cell r="B6161" t="str">
            <v>E3940 GEN Tools Hopkins Ridge, new-7</v>
          </cell>
          <cell r="C6161" t="str">
            <v>403E</v>
          </cell>
          <cell r="E6161">
            <v>43312</v>
          </cell>
          <cell r="F6161">
            <v>23785.3</v>
          </cell>
          <cell r="G6161">
            <v>0.05</v>
          </cell>
          <cell r="H6161">
            <v>99.11</v>
          </cell>
          <cell r="I6161">
            <v>23785.3</v>
          </cell>
          <cell r="J6161">
            <v>0.05</v>
          </cell>
          <cell r="K6161">
            <v>99.10541666666667</v>
          </cell>
          <cell r="L6161">
            <v>0</v>
          </cell>
        </row>
        <row r="6162">
          <cell r="A6162" t="str">
            <v>E3940 GEN Tools Hopkins Ridge, new</v>
          </cell>
          <cell r="B6162" t="str">
            <v>E3940 GEN Tools Hopkins Ridge, new-8</v>
          </cell>
          <cell r="C6162" t="str">
            <v>403E</v>
          </cell>
          <cell r="E6162">
            <v>43343</v>
          </cell>
          <cell r="F6162">
            <v>23785.3</v>
          </cell>
          <cell r="G6162">
            <v>0.05</v>
          </cell>
          <cell r="H6162">
            <v>99.11</v>
          </cell>
          <cell r="I6162">
            <v>23785.3</v>
          </cell>
          <cell r="J6162">
            <v>0.05</v>
          </cell>
          <cell r="K6162">
            <v>99.10541666666667</v>
          </cell>
          <cell r="L6162">
            <v>0</v>
          </cell>
        </row>
        <row r="6163">
          <cell r="A6163" t="str">
            <v>E3940 GEN Tools Hopkins Ridge, new</v>
          </cell>
          <cell r="B6163" t="str">
            <v>E3940 GEN Tools Hopkins Ridge, new-9</v>
          </cell>
          <cell r="C6163" t="str">
            <v>403E</v>
          </cell>
          <cell r="E6163">
            <v>43373</v>
          </cell>
          <cell r="F6163">
            <v>23785.3</v>
          </cell>
          <cell r="G6163">
            <v>0.05</v>
          </cell>
          <cell r="H6163">
            <v>99.11</v>
          </cell>
          <cell r="I6163">
            <v>23785.3</v>
          </cell>
          <cell r="J6163">
            <v>0.05</v>
          </cell>
          <cell r="K6163">
            <v>99.10541666666667</v>
          </cell>
          <cell r="L6163">
            <v>0</v>
          </cell>
        </row>
        <row r="6164">
          <cell r="A6164" t="str">
            <v>E3940 GEN Tools Hopkins Ridge, new</v>
          </cell>
          <cell r="B6164" t="str">
            <v>E3940 GEN Tools Hopkins Ridge, new-10</v>
          </cell>
          <cell r="C6164" t="str">
            <v>403E</v>
          </cell>
          <cell r="E6164">
            <v>43404</v>
          </cell>
          <cell r="F6164">
            <v>23785.3</v>
          </cell>
          <cell r="G6164">
            <v>0.05</v>
          </cell>
          <cell r="H6164">
            <v>99.11</v>
          </cell>
          <cell r="I6164">
            <v>23785.3</v>
          </cell>
          <cell r="J6164">
            <v>0.05</v>
          </cell>
          <cell r="K6164">
            <v>99.10541666666667</v>
          </cell>
          <cell r="L6164">
            <v>0</v>
          </cell>
        </row>
        <row r="6165">
          <cell r="A6165" t="str">
            <v>E3940 GEN Tools Hopkins Ridge, new</v>
          </cell>
          <cell r="B6165" t="str">
            <v>E3940 GEN Tools Hopkins Ridge, new-11</v>
          </cell>
          <cell r="C6165" t="str">
            <v>403E</v>
          </cell>
          <cell r="E6165">
            <v>43434</v>
          </cell>
          <cell r="F6165">
            <v>23785.3</v>
          </cell>
          <cell r="G6165">
            <v>0.05</v>
          </cell>
          <cell r="H6165">
            <v>99.11</v>
          </cell>
          <cell r="I6165">
            <v>23785.3</v>
          </cell>
          <cell r="J6165">
            <v>0.05</v>
          </cell>
          <cell r="K6165">
            <v>99.10541666666667</v>
          </cell>
          <cell r="L6165">
            <v>0</v>
          </cell>
        </row>
        <row r="6166">
          <cell r="A6166" t="str">
            <v>E3940 GEN Tools Hopkins Ridge, new</v>
          </cell>
          <cell r="B6166" t="str">
            <v>E3940 GEN Tools Hopkins Ridge, new-12</v>
          </cell>
          <cell r="C6166" t="str">
            <v>403E</v>
          </cell>
          <cell r="E6166">
            <v>43465</v>
          </cell>
          <cell r="F6166">
            <v>23785.3</v>
          </cell>
          <cell r="G6166">
            <v>0.05</v>
          </cell>
          <cell r="H6166">
            <v>99.11</v>
          </cell>
          <cell r="I6166">
            <v>23785.3</v>
          </cell>
          <cell r="J6166">
            <v>0.05</v>
          </cell>
          <cell r="K6166">
            <v>99.10541666666667</v>
          </cell>
          <cell r="L6166">
            <v>0</v>
          </cell>
        </row>
        <row r="6167">
          <cell r="A6167" t="str">
            <v>E3940 GEN Tools Hopkins Ridge, new Total</v>
          </cell>
          <cell r="C6167" t="str">
            <v>EGEN</v>
          </cell>
          <cell r="E6167" t="str">
            <v>Total</v>
          </cell>
          <cell r="F6167"/>
          <cell r="G6167"/>
          <cell r="H6167">
            <v>1189.32</v>
          </cell>
          <cell r="I6167"/>
          <cell r="J6167">
            <v>0</v>
          </cell>
          <cell r="K6167">
            <v>1189.2650000000001</v>
          </cell>
          <cell r="L6167">
            <v>-0.05</v>
          </cell>
        </row>
        <row r="6168">
          <cell r="A6168" t="str">
            <v>E3940 GEN Tools LSR</v>
          </cell>
          <cell r="B6168" t="str">
            <v>E3940 GEN Tools LSR-1</v>
          </cell>
          <cell r="C6168" t="str">
            <v>403E</v>
          </cell>
          <cell r="E6168">
            <v>43131</v>
          </cell>
          <cell r="F6168">
            <v>312542.48</v>
          </cell>
          <cell r="G6168">
            <v>0.05</v>
          </cell>
          <cell r="H6168">
            <v>1302.26</v>
          </cell>
          <cell r="I6168">
            <v>312542.48</v>
          </cell>
          <cell r="J6168">
            <v>0.05</v>
          </cell>
          <cell r="K6168">
            <v>1302.2603333333334</v>
          </cell>
          <cell r="L6168">
            <v>0</v>
          </cell>
        </row>
        <row r="6169">
          <cell r="A6169" t="str">
            <v>E3940 GEN Tools LSR</v>
          </cell>
          <cell r="B6169" t="str">
            <v>E3940 GEN Tools LSR-2</v>
          </cell>
          <cell r="C6169" t="str">
            <v>403E</v>
          </cell>
          <cell r="E6169">
            <v>43159</v>
          </cell>
          <cell r="F6169">
            <v>312542.48</v>
          </cell>
          <cell r="G6169">
            <v>0.05</v>
          </cell>
          <cell r="H6169">
            <v>1302.26</v>
          </cell>
          <cell r="I6169">
            <v>312542.48</v>
          </cell>
          <cell r="J6169">
            <v>0.05</v>
          </cell>
          <cell r="K6169">
            <v>1302.2603333333334</v>
          </cell>
          <cell r="L6169">
            <v>0</v>
          </cell>
        </row>
        <row r="6170">
          <cell r="A6170" t="str">
            <v>E3940 GEN Tools LSR</v>
          </cell>
          <cell r="B6170" t="str">
            <v>E3940 GEN Tools LSR-3</v>
          </cell>
          <cell r="C6170" t="str">
            <v>403E</v>
          </cell>
          <cell r="E6170">
            <v>43190</v>
          </cell>
          <cell r="F6170">
            <v>312542.48</v>
          </cell>
          <cell r="G6170">
            <v>0.05</v>
          </cell>
          <cell r="H6170">
            <v>1302.26</v>
          </cell>
          <cell r="I6170">
            <v>312542.48</v>
          </cell>
          <cell r="J6170">
            <v>0.05</v>
          </cell>
          <cell r="K6170">
            <v>1302.2603333333334</v>
          </cell>
          <cell r="L6170">
            <v>0</v>
          </cell>
        </row>
        <row r="6171">
          <cell r="A6171" t="str">
            <v>E3940 GEN Tools LSR</v>
          </cell>
          <cell r="B6171" t="str">
            <v>E3940 GEN Tools LSR-4</v>
          </cell>
          <cell r="C6171" t="str">
            <v>403E</v>
          </cell>
          <cell r="E6171">
            <v>43220</v>
          </cell>
          <cell r="F6171">
            <v>312542.48</v>
          </cell>
          <cell r="G6171">
            <v>0.05</v>
          </cell>
          <cell r="H6171">
            <v>1302.26</v>
          </cell>
          <cell r="I6171">
            <v>312542.48</v>
          </cell>
          <cell r="J6171">
            <v>0.05</v>
          </cell>
          <cell r="K6171">
            <v>1302.2603333333334</v>
          </cell>
          <cell r="L6171">
            <v>0</v>
          </cell>
        </row>
        <row r="6172">
          <cell r="A6172" t="str">
            <v>E3940 GEN Tools LSR</v>
          </cell>
          <cell r="B6172" t="str">
            <v>E3940 GEN Tools LSR-5</v>
          </cell>
          <cell r="C6172" t="str">
            <v>403E</v>
          </cell>
          <cell r="E6172">
            <v>43251</v>
          </cell>
          <cell r="F6172">
            <v>312542.48</v>
          </cell>
          <cell r="G6172">
            <v>0.05</v>
          </cell>
          <cell r="H6172">
            <v>1302.26</v>
          </cell>
          <cell r="I6172">
            <v>312542.48</v>
          </cell>
          <cell r="J6172">
            <v>0.05</v>
          </cell>
          <cell r="K6172">
            <v>1302.2603333333334</v>
          </cell>
          <cell r="L6172">
            <v>0</v>
          </cell>
        </row>
        <row r="6173">
          <cell r="A6173" t="str">
            <v>E3940 GEN Tools LSR</v>
          </cell>
          <cell r="B6173" t="str">
            <v>E3940 GEN Tools LSR-6</v>
          </cell>
          <cell r="C6173" t="str">
            <v>403E</v>
          </cell>
          <cell r="E6173">
            <v>43281</v>
          </cell>
          <cell r="F6173">
            <v>312542.48</v>
          </cell>
          <cell r="G6173">
            <v>0.05</v>
          </cell>
          <cell r="H6173">
            <v>1302.26</v>
          </cell>
          <cell r="I6173">
            <v>312542.48</v>
          </cell>
          <cell r="J6173">
            <v>0.05</v>
          </cell>
          <cell r="K6173">
            <v>1302.2603333333334</v>
          </cell>
          <cell r="L6173">
            <v>0</v>
          </cell>
        </row>
        <row r="6174">
          <cell r="A6174" t="str">
            <v>E3940 GEN Tools LSR</v>
          </cell>
          <cell r="B6174" t="str">
            <v>E3940 GEN Tools LSR-7</v>
          </cell>
          <cell r="C6174" t="str">
            <v>403E</v>
          </cell>
          <cell r="E6174">
            <v>43312</v>
          </cell>
          <cell r="F6174">
            <v>312542.48</v>
          </cell>
          <cell r="G6174">
            <v>0.05</v>
          </cell>
          <cell r="H6174">
            <v>1302.26</v>
          </cell>
          <cell r="I6174">
            <v>312542.48</v>
          </cell>
          <cell r="J6174">
            <v>0.05</v>
          </cell>
          <cell r="K6174">
            <v>1302.2603333333334</v>
          </cell>
          <cell r="L6174">
            <v>0</v>
          </cell>
        </row>
        <row r="6175">
          <cell r="A6175" t="str">
            <v>E3940 GEN Tools LSR</v>
          </cell>
          <cell r="B6175" t="str">
            <v>E3940 GEN Tools LSR-8</v>
          </cell>
          <cell r="C6175" t="str">
            <v>403E</v>
          </cell>
          <cell r="E6175">
            <v>43343</v>
          </cell>
          <cell r="F6175">
            <v>312542.48</v>
          </cell>
          <cell r="G6175">
            <v>0.05</v>
          </cell>
          <cell r="H6175">
            <v>1302.26</v>
          </cell>
          <cell r="I6175">
            <v>312542.48</v>
          </cell>
          <cell r="J6175">
            <v>0.05</v>
          </cell>
          <cell r="K6175">
            <v>1302.2603333333334</v>
          </cell>
          <cell r="L6175">
            <v>0</v>
          </cell>
        </row>
        <row r="6176">
          <cell r="A6176" t="str">
            <v>E3940 GEN Tools LSR</v>
          </cell>
          <cell r="B6176" t="str">
            <v>E3940 GEN Tools LSR-9</v>
          </cell>
          <cell r="C6176" t="str">
            <v>403E</v>
          </cell>
          <cell r="E6176">
            <v>43373</v>
          </cell>
          <cell r="F6176">
            <v>312542.48</v>
          </cell>
          <cell r="G6176">
            <v>0.05</v>
          </cell>
          <cell r="H6176">
            <v>1302.26</v>
          </cell>
          <cell r="I6176">
            <v>312542.48</v>
          </cell>
          <cell r="J6176">
            <v>0.05</v>
          </cell>
          <cell r="K6176">
            <v>1302.2603333333334</v>
          </cell>
          <cell r="L6176">
            <v>0</v>
          </cell>
        </row>
        <row r="6177">
          <cell r="A6177" t="str">
            <v>E3940 GEN Tools LSR</v>
          </cell>
          <cell r="B6177" t="str">
            <v>E3940 GEN Tools LSR-10</v>
          </cell>
          <cell r="C6177" t="str">
            <v>403E</v>
          </cell>
          <cell r="E6177">
            <v>43404</v>
          </cell>
          <cell r="F6177">
            <v>312542.48</v>
          </cell>
          <cell r="G6177">
            <v>0.05</v>
          </cell>
          <cell r="H6177">
            <v>1302.26</v>
          </cell>
          <cell r="I6177">
            <v>312542.48</v>
          </cell>
          <cell r="J6177">
            <v>0.05</v>
          </cell>
          <cell r="K6177">
            <v>1302.2603333333334</v>
          </cell>
          <cell r="L6177">
            <v>0</v>
          </cell>
        </row>
        <row r="6178">
          <cell r="A6178" t="str">
            <v>E3940 GEN Tools LSR</v>
          </cell>
          <cell r="B6178" t="str">
            <v>E3940 GEN Tools LSR-11</v>
          </cell>
          <cell r="C6178" t="str">
            <v>403E</v>
          </cell>
          <cell r="E6178">
            <v>43434</v>
          </cell>
          <cell r="F6178">
            <v>312542.48</v>
          </cell>
          <cell r="G6178">
            <v>0.05</v>
          </cell>
          <cell r="H6178">
            <v>1302.26</v>
          </cell>
          <cell r="I6178">
            <v>312542.48</v>
          </cell>
          <cell r="J6178">
            <v>0.05</v>
          </cell>
          <cell r="K6178">
            <v>1302.2603333333334</v>
          </cell>
          <cell r="L6178">
            <v>0</v>
          </cell>
        </row>
        <row r="6179">
          <cell r="A6179" t="str">
            <v>E3940 GEN Tools LSR</v>
          </cell>
          <cell r="B6179" t="str">
            <v>E3940 GEN Tools LSR-12</v>
          </cell>
          <cell r="C6179" t="str">
            <v>403E</v>
          </cell>
          <cell r="E6179">
            <v>43465</v>
          </cell>
          <cell r="F6179">
            <v>312542.48</v>
          </cell>
          <cell r="G6179">
            <v>0.05</v>
          </cell>
          <cell r="H6179">
            <v>1302.26</v>
          </cell>
          <cell r="I6179">
            <v>312542.48</v>
          </cell>
          <cell r="J6179">
            <v>0.05</v>
          </cell>
          <cell r="K6179">
            <v>1302.2603333333334</v>
          </cell>
          <cell r="L6179">
            <v>0</v>
          </cell>
        </row>
        <row r="6180">
          <cell r="A6180" t="str">
            <v>E3940 GEN Tools LSR Total</v>
          </cell>
          <cell r="C6180" t="str">
            <v>EGEN</v>
          </cell>
          <cell r="E6180" t="str">
            <v>Total</v>
          </cell>
          <cell r="F6180"/>
          <cell r="G6180"/>
          <cell r="H6180">
            <v>15627.12</v>
          </cell>
          <cell r="I6180"/>
          <cell r="J6180">
            <v>0</v>
          </cell>
          <cell r="K6180">
            <v>15627.124000000002</v>
          </cell>
          <cell r="L6180">
            <v>0</v>
          </cell>
        </row>
        <row r="6181">
          <cell r="A6181" t="str">
            <v>E3940 GEN Tools, Colstrip 1</v>
          </cell>
          <cell r="B6181" t="str">
            <v>E3940 GEN Tools, Colstrip 1-1</v>
          </cell>
          <cell r="C6181" t="str">
            <v>403E</v>
          </cell>
          <cell r="E6181">
            <v>43131</v>
          </cell>
          <cell r="F6181">
            <v>198968</v>
          </cell>
          <cell r="G6181">
            <v>0.05</v>
          </cell>
          <cell r="H6181">
            <v>829.03</v>
          </cell>
          <cell r="I6181">
            <v>204468.53</v>
          </cell>
          <cell r="J6181">
            <v>0.05</v>
          </cell>
          <cell r="K6181">
            <v>851.95220833333349</v>
          </cell>
          <cell r="L6181">
            <v>22.92</v>
          </cell>
        </row>
        <row r="6182">
          <cell r="A6182" t="str">
            <v>E3940 GEN Tools, Colstrip 1</v>
          </cell>
          <cell r="B6182" t="str">
            <v>E3940 GEN Tools, Colstrip 1-2</v>
          </cell>
          <cell r="C6182" t="str">
            <v>403E</v>
          </cell>
          <cell r="E6182">
            <v>43159</v>
          </cell>
          <cell r="F6182">
            <v>200090.81</v>
          </cell>
          <cell r="G6182">
            <v>0.05</v>
          </cell>
          <cell r="H6182">
            <v>833.71</v>
          </cell>
          <cell r="I6182">
            <v>204468.53</v>
          </cell>
          <cell r="J6182">
            <v>0.05</v>
          </cell>
          <cell r="K6182">
            <v>851.95220833333349</v>
          </cell>
          <cell r="L6182">
            <v>18.239999999999998</v>
          </cell>
        </row>
        <row r="6183">
          <cell r="A6183" t="str">
            <v>E3940 GEN Tools, Colstrip 1</v>
          </cell>
          <cell r="B6183" t="str">
            <v>E3940 GEN Tools, Colstrip 1-3</v>
          </cell>
          <cell r="C6183" t="str">
            <v>403E</v>
          </cell>
          <cell r="E6183">
            <v>43190</v>
          </cell>
          <cell r="F6183">
            <v>201030.32</v>
          </cell>
          <cell r="G6183">
            <v>0.05</v>
          </cell>
          <cell r="H6183">
            <v>837.63</v>
          </cell>
          <cell r="I6183">
            <v>204468.53</v>
          </cell>
          <cell r="J6183">
            <v>0.05</v>
          </cell>
          <cell r="K6183">
            <v>851.95220833333349</v>
          </cell>
          <cell r="L6183">
            <v>14.32</v>
          </cell>
        </row>
        <row r="6184">
          <cell r="A6184" t="str">
            <v>E3940 GEN Tools, Colstrip 1</v>
          </cell>
          <cell r="B6184" t="str">
            <v>E3940 GEN Tools, Colstrip 1-4</v>
          </cell>
          <cell r="C6184" t="str">
            <v>403E</v>
          </cell>
          <cell r="E6184">
            <v>43220</v>
          </cell>
          <cell r="F6184">
            <v>201468.71</v>
          </cell>
          <cell r="G6184">
            <v>0.05</v>
          </cell>
          <cell r="H6184">
            <v>839.45</v>
          </cell>
          <cell r="I6184">
            <v>204468.53</v>
          </cell>
          <cell r="J6184">
            <v>0.05</v>
          </cell>
          <cell r="K6184">
            <v>851.95220833333349</v>
          </cell>
          <cell r="L6184">
            <v>12.5</v>
          </cell>
        </row>
        <row r="6185">
          <cell r="A6185" t="str">
            <v>E3940 GEN Tools, Colstrip 1</v>
          </cell>
          <cell r="B6185" t="str">
            <v>E3940 GEN Tools, Colstrip 1-5</v>
          </cell>
          <cell r="C6185" t="str">
            <v>403E</v>
          </cell>
          <cell r="E6185">
            <v>43251</v>
          </cell>
          <cell r="F6185">
            <v>201468.71</v>
          </cell>
          <cell r="G6185">
            <v>0.05</v>
          </cell>
          <cell r="H6185">
            <v>839.45</v>
          </cell>
          <cell r="I6185">
            <v>204468.53</v>
          </cell>
          <cell r="J6185">
            <v>0.05</v>
          </cell>
          <cell r="K6185">
            <v>851.95220833333349</v>
          </cell>
          <cell r="L6185">
            <v>12.5</v>
          </cell>
        </row>
        <row r="6186">
          <cell r="A6186" t="str">
            <v>E3940 GEN Tools, Colstrip 1</v>
          </cell>
          <cell r="B6186" t="str">
            <v>E3940 GEN Tools, Colstrip 1-6</v>
          </cell>
          <cell r="C6186" t="str">
            <v>403E</v>
          </cell>
          <cell r="E6186">
            <v>43281</v>
          </cell>
          <cell r="F6186">
            <v>201468.71</v>
          </cell>
          <cell r="G6186">
            <v>0.05</v>
          </cell>
          <cell r="H6186">
            <v>839.45</v>
          </cell>
          <cell r="I6186">
            <v>204468.53</v>
          </cell>
          <cell r="J6186">
            <v>0.05</v>
          </cell>
          <cell r="K6186">
            <v>851.95220833333349</v>
          </cell>
          <cell r="L6186">
            <v>12.5</v>
          </cell>
        </row>
        <row r="6187">
          <cell r="A6187" t="str">
            <v>E3940 GEN Tools, Colstrip 1</v>
          </cell>
          <cell r="B6187" t="str">
            <v>E3940 GEN Tools, Colstrip 1-7</v>
          </cell>
          <cell r="C6187" t="str">
            <v>403E</v>
          </cell>
          <cell r="E6187">
            <v>43312</v>
          </cell>
          <cell r="F6187">
            <v>201468.71</v>
          </cell>
          <cell r="G6187">
            <v>0.05</v>
          </cell>
          <cell r="H6187">
            <v>839.45</v>
          </cell>
          <cell r="I6187">
            <v>204468.53</v>
          </cell>
          <cell r="J6187">
            <v>0.05</v>
          </cell>
          <cell r="K6187">
            <v>851.95220833333349</v>
          </cell>
          <cell r="L6187">
            <v>12.5</v>
          </cell>
        </row>
        <row r="6188">
          <cell r="A6188" t="str">
            <v>E3940 GEN Tools, Colstrip 1</v>
          </cell>
          <cell r="B6188" t="str">
            <v>E3940 GEN Tools, Colstrip 1-8</v>
          </cell>
          <cell r="C6188" t="str">
            <v>403E</v>
          </cell>
          <cell r="E6188">
            <v>43343</v>
          </cell>
          <cell r="F6188">
            <v>201468.71</v>
          </cell>
          <cell r="G6188">
            <v>0.05</v>
          </cell>
          <cell r="H6188">
            <v>839.45</v>
          </cell>
          <cell r="I6188">
            <v>204468.53</v>
          </cell>
          <cell r="J6188">
            <v>0.05</v>
          </cell>
          <cell r="K6188">
            <v>851.95220833333349</v>
          </cell>
          <cell r="L6188">
            <v>12.5</v>
          </cell>
        </row>
        <row r="6189">
          <cell r="A6189" t="str">
            <v>E3940 GEN Tools, Colstrip 1</v>
          </cell>
          <cell r="B6189" t="str">
            <v>E3940 GEN Tools, Colstrip 1-9</v>
          </cell>
          <cell r="C6189" t="str">
            <v>403E</v>
          </cell>
          <cell r="E6189">
            <v>43373</v>
          </cell>
          <cell r="F6189">
            <v>202968.62</v>
          </cell>
          <cell r="G6189">
            <v>0.05</v>
          </cell>
          <cell r="H6189">
            <v>845.7</v>
          </cell>
          <cell r="I6189">
            <v>204468.53</v>
          </cell>
          <cell r="J6189">
            <v>0.05</v>
          </cell>
          <cell r="K6189">
            <v>851.95220833333349</v>
          </cell>
          <cell r="L6189">
            <v>6.25</v>
          </cell>
        </row>
        <row r="6190">
          <cell r="A6190" t="str">
            <v>E3940 GEN Tools, Colstrip 1</v>
          </cell>
          <cell r="B6190" t="str">
            <v>E3940 GEN Tools, Colstrip 1-10</v>
          </cell>
          <cell r="C6190" t="str">
            <v>403E</v>
          </cell>
          <cell r="E6190">
            <v>43404</v>
          </cell>
          <cell r="F6190">
            <v>204468.53</v>
          </cell>
          <cell r="G6190">
            <v>0.05</v>
          </cell>
          <cell r="H6190">
            <v>851.95</v>
          </cell>
          <cell r="I6190">
            <v>204468.53</v>
          </cell>
          <cell r="J6190">
            <v>0.05</v>
          </cell>
          <cell r="K6190">
            <v>851.95220833333349</v>
          </cell>
          <cell r="L6190">
            <v>0</v>
          </cell>
        </row>
        <row r="6191">
          <cell r="A6191" t="str">
            <v>E3940 GEN Tools, Colstrip 1</v>
          </cell>
          <cell r="B6191" t="str">
            <v>E3940 GEN Tools, Colstrip 1-11</v>
          </cell>
          <cell r="C6191" t="str">
            <v>403E</v>
          </cell>
          <cell r="E6191">
            <v>43434</v>
          </cell>
          <cell r="F6191">
            <v>204468.53</v>
          </cell>
          <cell r="G6191">
            <v>0.05</v>
          </cell>
          <cell r="H6191">
            <v>851.95</v>
          </cell>
          <cell r="I6191">
            <v>204468.53</v>
          </cell>
          <cell r="J6191">
            <v>0.05</v>
          </cell>
          <cell r="K6191">
            <v>851.95220833333349</v>
          </cell>
          <cell r="L6191">
            <v>0</v>
          </cell>
        </row>
        <row r="6192">
          <cell r="A6192" t="str">
            <v>E3940 GEN Tools, Colstrip 1</v>
          </cell>
          <cell r="B6192" t="str">
            <v>E3940 GEN Tools, Colstrip 1-12</v>
          </cell>
          <cell r="C6192" t="str">
            <v>403E</v>
          </cell>
          <cell r="E6192">
            <v>43465</v>
          </cell>
          <cell r="F6192">
            <v>204468.53</v>
          </cell>
          <cell r="G6192">
            <v>0.05</v>
          </cell>
          <cell r="H6192">
            <v>851.95</v>
          </cell>
          <cell r="I6192">
            <v>204468.53</v>
          </cell>
          <cell r="J6192">
            <v>0.05</v>
          </cell>
          <cell r="K6192">
            <v>851.95220833333349</v>
          </cell>
          <cell r="L6192">
            <v>0</v>
          </cell>
        </row>
        <row r="6193">
          <cell r="A6193" t="str">
            <v>E3940 GEN Tools, Colstrip 1 Total</v>
          </cell>
          <cell r="C6193" t="str">
            <v>EGEN</v>
          </cell>
          <cell r="E6193" t="str">
            <v>Total</v>
          </cell>
          <cell r="F6193"/>
          <cell r="G6193"/>
          <cell r="H6193">
            <v>10099.17</v>
          </cell>
          <cell r="I6193"/>
          <cell r="J6193">
            <v>0</v>
          </cell>
          <cell r="K6193">
            <v>10223.426500000001</v>
          </cell>
          <cell r="L6193">
            <v>124.26</v>
          </cell>
        </row>
        <row r="6194">
          <cell r="A6194" t="str">
            <v>E3940 GEN Tools, Colstrip 2</v>
          </cell>
          <cell r="B6194" t="str">
            <v>E3940 GEN Tools, Colstrip 2-1</v>
          </cell>
          <cell r="C6194" t="str">
            <v>403E</v>
          </cell>
          <cell r="E6194">
            <v>43131</v>
          </cell>
          <cell r="F6194">
            <v>185351.15</v>
          </cell>
          <cell r="G6194">
            <v>0.05</v>
          </cell>
          <cell r="H6194">
            <v>772.3</v>
          </cell>
          <cell r="I6194">
            <v>190851.64</v>
          </cell>
          <cell r="J6194">
            <v>0.05</v>
          </cell>
          <cell r="K6194">
            <v>795.21516666666673</v>
          </cell>
          <cell r="L6194">
            <v>22.92</v>
          </cell>
        </row>
        <row r="6195">
          <cell r="A6195" t="str">
            <v>E3940 GEN Tools, Colstrip 2</v>
          </cell>
          <cell r="B6195" t="str">
            <v>E3940 GEN Tools, Colstrip 2-2</v>
          </cell>
          <cell r="C6195" t="str">
            <v>403E</v>
          </cell>
          <cell r="E6195">
            <v>43159</v>
          </cell>
          <cell r="F6195">
            <v>186473.95</v>
          </cell>
          <cell r="G6195">
            <v>0.05</v>
          </cell>
          <cell r="H6195">
            <v>776.97</v>
          </cell>
          <cell r="I6195">
            <v>190851.64</v>
          </cell>
          <cell r="J6195">
            <v>0.05</v>
          </cell>
          <cell r="K6195">
            <v>795.21516666666673</v>
          </cell>
          <cell r="L6195">
            <v>18.25</v>
          </cell>
        </row>
        <row r="6196">
          <cell r="A6196" t="str">
            <v>E3940 GEN Tools, Colstrip 2</v>
          </cell>
          <cell r="B6196" t="str">
            <v>E3940 GEN Tools, Colstrip 2-3</v>
          </cell>
          <cell r="C6196" t="str">
            <v>403E</v>
          </cell>
          <cell r="E6196">
            <v>43190</v>
          </cell>
          <cell r="F6196">
            <v>187413.45</v>
          </cell>
          <cell r="G6196">
            <v>0.05</v>
          </cell>
          <cell r="H6196">
            <v>780.89</v>
          </cell>
          <cell r="I6196">
            <v>190851.64</v>
          </cell>
          <cell r="J6196">
            <v>0.05</v>
          </cell>
          <cell r="K6196">
            <v>795.21516666666673</v>
          </cell>
          <cell r="L6196">
            <v>14.33</v>
          </cell>
        </row>
        <row r="6197">
          <cell r="A6197" t="str">
            <v>E3940 GEN Tools, Colstrip 2</v>
          </cell>
          <cell r="B6197" t="str">
            <v>E3940 GEN Tools, Colstrip 2-4</v>
          </cell>
          <cell r="C6197" t="str">
            <v>403E</v>
          </cell>
          <cell r="E6197">
            <v>43220</v>
          </cell>
          <cell r="F6197">
            <v>187851.84</v>
          </cell>
          <cell r="G6197">
            <v>0.05</v>
          </cell>
          <cell r="H6197">
            <v>782.72</v>
          </cell>
          <cell r="I6197">
            <v>190851.64</v>
          </cell>
          <cell r="J6197">
            <v>0.05</v>
          </cell>
          <cell r="K6197">
            <v>795.21516666666673</v>
          </cell>
          <cell r="L6197">
            <v>12.5</v>
          </cell>
        </row>
        <row r="6198">
          <cell r="A6198" t="str">
            <v>E3940 GEN Tools, Colstrip 2</v>
          </cell>
          <cell r="B6198" t="str">
            <v>E3940 GEN Tools, Colstrip 2-5</v>
          </cell>
          <cell r="C6198" t="str">
            <v>403E</v>
          </cell>
          <cell r="E6198">
            <v>43251</v>
          </cell>
          <cell r="F6198">
            <v>187851.84</v>
          </cell>
          <cell r="G6198">
            <v>0.05</v>
          </cell>
          <cell r="H6198">
            <v>782.72</v>
          </cell>
          <cell r="I6198">
            <v>190851.64</v>
          </cell>
          <cell r="J6198">
            <v>0.05</v>
          </cell>
          <cell r="K6198">
            <v>795.21516666666673</v>
          </cell>
          <cell r="L6198">
            <v>12.5</v>
          </cell>
        </row>
        <row r="6199">
          <cell r="A6199" t="str">
            <v>E3940 GEN Tools, Colstrip 2</v>
          </cell>
          <cell r="B6199" t="str">
            <v>E3940 GEN Tools, Colstrip 2-6</v>
          </cell>
          <cell r="C6199" t="str">
            <v>403E</v>
          </cell>
          <cell r="E6199">
            <v>43281</v>
          </cell>
          <cell r="F6199">
            <v>187851.84</v>
          </cell>
          <cell r="G6199">
            <v>0.05</v>
          </cell>
          <cell r="H6199">
            <v>782.72</v>
          </cell>
          <cell r="I6199">
            <v>190851.64</v>
          </cell>
          <cell r="J6199">
            <v>0.05</v>
          </cell>
          <cell r="K6199">
            <v>795.21516666666673</v>
          </cell>
          <cell r="L6199">
            <v>12.5</v>
          </cell>
        </row>
        <row r="6200">
          <cell r="A6200" t="str">
            <v>E3940 GEN Tools, Colstrip 2</v>
          </cell>
          <cell r="B6200" t="str">
            <v>E3940 GEN Tools, Colstrip 2-7</v>
          </cell>
          <cell r="C6200" t="str">
            <v>403E</v>
          </cell>
          <cell r="E6200">
            <v>43312</v>
          </cell>
          <cell r="F6200">
            <v>187851.84</v>
          </cell>
          <cell r="G6200">
            <v>0.05</v>
          </cell>
          <cell r="H6200">
            <v>782.72</v>
          </cell>
          <cell r="I6200">
            <v>190851.64</v>
          </cell>
          <cell r="J6200">
            <v>0.05</v>
          </cell>
          <cell r="K6200">
            <v>795.21516666666673</v>
          </cell>
          <cell r="L6200">
            <v>12.5</v>
          </cell>
        </row>
        <row r="6201">
          <cell r="A6201" t="str">
            <v>E3940 GEN Tools, Colstrip 2</v>
          </cell>
          <cell r="B6201" t="str">
            <v>E3940 GEN Tools, Colstrip 2-8</v>
          </cell>
          <cell r="C6201" t="str">
            <v>403E</v>
          </cell>
          <cell r="E6201">
            <v>43343</v>
          </cell>
          <cell r="F6201">
            <v>187851.84</v>
          </cell>
          <cell r="G6201">
            <v>0.05</v>
          </cell>
          <cell r="H6201">
            <v>782.72</v>
          </cell>
          <cell r="I6201">
            <v>190851.64</v>
          </cell>
          <cell r="J6201">
            <v>0.05</v>
          </cell>
          <cell r="K6201">
            <v>795.21516666666673</v>
          </cell>
          <cell r="L6201">
            <v>12.5</v>
          </cell>
        </row>
        <row r="6202">
          <cell r="A6202" t="str">
            <v>E3940 GEN Tools, Colstrip 2</v>
          </cell>
          <cell r="B6202" t="str">
            <v>E3940 GEN Tools, Colstrip 2-9</v>
          </cell>
          <cell r="C6202" t="str">
            <v>403E</v>
          </cell>
          <cell r="E6202">
            <v>43373</v>
          </cell>
          <cell r="F6202">
            <v>189351.74</v>
          </cell>
          <cell r="G6202">
            <v>0.05</v>
          </cell>
          <cell r="H6202">
            <v>788.97</v>
          </cell>
          <cell r="I6202">
            <v>190851.64</v>
          </cell>
          <cell r="J6202">
            <v>0.05</v>
          </cell>
          <cell r="K6202">
            <v>795.21516666666673</v>
          </cell>
          <cell r="L6202">
            <v>6.25</v>
          </cell>
        </row>
        <row r="6203">
          <cell r="A6203" t="str">
            <v>E3940 GEN Tools, Colstrip 2</v>
          </cell>
          <cell r="B6203" t="str">
            <v>E3940 GEN Tools, Colstrip 2-10</v>
          </cell>
          <cell r="C6203" t="str">
            <v>403E</v>
          </cell>
          <cell r="E6203">
            <v>43404</v>
          </cell>
          <cell r="F6203">
            <v>190851.64</v>
          </cell>
          <cell r="G6203">
            <v>0.05</v>
          </cell>
          <cell r="H6203">
            <v>795.22</v>
          </cell>
          <cell r="I6203">
            <v>190851.64</v>
          </cell>
          <cell r="J6203">
            <v>0.05</v>
          </cell>
          <cell r="K6203">
            <v>795.21516666666673</v>
          </cell>
          <cell r="L6203">
            <v>0</v>
          </cell>
        </row>
        <row r="6204">
          <cell r="A6204" t="str">
            <v>E3940 GEN Tools, Colstrip 2</v>
          </cell>
          <cell r="B6204" t="str">
            <v>E3940 GEN Tools, Colstrip 2-11</v>
          </cell>
          <cell r="C6204" t="str">
            <v>403E</v>
          </cell>
          <cell r="E6204">
            <v>43434</v>
          </cell>
          <cell r="F6204">
            <v>190851.64</v>
          </cell>
          <cell r="G6204">
            <v>0.05</v>
          </cell>
          <cell r="H6204">
            <v>795.22</v>
          </cell>
          <cell r="I6204">
            <v>190851.64</v>
          </cell>
          <cell r="J6204">
            <v>0.05</v>
          </cell>
          <cell r="K6204">
            <v>795.21516666666673</v>
          </cell>
          <cell r="L6204">
            <v>0</v>
          </cell>
        </row>
        <row r="6205">
          <cell r="A6205" t="str">
            <v>E3940 GEN Tools, Colstrip 2</v>
          </cell>
          <cell r="B6205" t="str">
            <v>E3940 GEN Tools, Colstrip 2-12</v>
          </cell>
          <cell r="C6205" t="str">
            <v>403E</v>
          </cell>
          <cell r="E6205">
            <v>43465</v>
          </cell>
          <cell r="F6205">
            <v>190851.64</v>
          </cell>
          <cell r="G6205">
            <v>0.05</v>
          </cell>
          <cell r="H6205">
            <v>795.22</v>
          </cell>
          <cell r="I6205">
            <v>190851.64</v>
          </cell>
          <cell r="J6205">
            <v>0.05</v>
          </cell>
          <cell r="K6205">
            <v>795.21516666666673</v>
          </cell>
          <cell r="L6205">
            <v>0</v>
          </cell>
        </row>
        <row r="6206">
          <cell r="A6206" t="str">
            <v>E3940 GEN Tools, Colstrip 2 Total</v>
          </cell>
          <cell r="C6206" t="str">
            <v>EGEN</v>
          </cell>
          <cell r="E6206" t="str">
            <v>Total</v>
          </cell>
          <cell r="F6206"/>
          <cell r="G6206"/>
          <cell r="H6206">
            <v>9418.3900000000012</v>
          </cell>
          <cell r="I6206"/>
          <cell r="J6206">
            <v>0</v>
          </cell>
          <cell r="K6206">
            <v>9542.5820000000003</v>
          </cell>
          <cell r="L6206">
            <v>124.19</v>
          </cell>
        </row>
        <row r="6207">
          <cell r="A6207" t="str">
            <v>E3940 GEN Tools, Colstrip 3</v>
          </cell>
          <cell r="B6207" t="str">
            <v>E3940 GEN Tools, Colstrip 3-1</v>
          </cell>
          <cell r="C6207" t="str">
            <v>403E</v>
          </cell>
          <cell r="E6207">
            <v>43131</v>
          </cell>
          <cell r="F6207">
            <v>143812.38</v>
          </cell>
          <cell r="G6207">
            <v>0.05</v>
          </cell>
          <cell r="H6207">
            <v>599.22</v>
          </cell>
          <cell r="I6207">
            <v>147012.28</v>
          </cell>
          <cell r="J6207">
            <v>0.05</v>
          </cell>
          <cell r="K6207">
            <v>612.55116666666675</v>
          </cell>
          <cell r="L6207">
            <v>13.33</v>
          </cell>
        </row>
        <row r="6208">
          <cell r="A6208" t="str">
            <v>E3940 GEN Tools, Colstrip 3</v>
          </cell>
          <cell r="B6208" t="str">
            <v>E3940 GEN Tools, Colstrip 3-2</v>
          </cell>
          <cell r="C6208" t="str">
            <v>403E</v>
          </cell>
          <cell r="E6208">
            <v>43159</v>
          </cell>
          <cell r="F6208">
            <v>144563.95000000001</v>
          </cell>
          <cell r="G6208">
            <v>0.05</v>
          </cell>
          <cell r="H6208">
            <v>602.35</v>
          </cell>
          <cell r="I6208">
            <v>147012.28</v>
          </cell>
          <cell r="J6208">
            <v>0.05</v>
          </cell>
          <cell r="K6208">
            <v>612.55116666666675</v>
          </cell>
          <cell r="L6208">
            <v>10.199999999999999</v>
          </cell>
        </row>
        <row r="6209">
          <cell r="A6209" t="str">
            <v>E3940 GEN Tools, Colstrip 3</v>
          </cell>
          <cell r="B6209" t="str">
            <v>E3940 GEN Tools, Colstrip 3-3</v>
          </cell>
          <cell r="C6209" t="str">
            <v>403E</v>
          </cell>
          <cell r="E6209">
            <v>43190</v>
          </cell>
          <cell r="F6209">
            <v>145210.53</v>
          </cell>
          <cell r="G6209">
            <v>0.05</v>
          </cell>
          <cell r="H6209">
            <v>605.04</v>
          </cell>
          <cell r="I6209">
            <v>147012.28</v>
          </cell>
          <cell r="J6209">
            <v>0.05</v>
          </cell>
          <cell r="K6209">
            <v>612.55116666666675</v>
          </cell>
          <cell r="L6209">
            <v>7.51</v>
          </cell>
        </row>
        <row r="6210">
          <cell r="A6210" t="str">
            <v>E3940 GEN Tools, Colstrip 3</v>
          </cell>
          <cell r="B6210" t="str">
            <v>E3940 GEN Tools, Colstrip 3-4</v>
          </cell>
          <cell r="C6210" t="str">
            <v>403E</v>
          </cell>
          <cell r="E6210">
            <v>43220</v>
          </cell>
          <cell r="F6210">
            <v>145512.24</v>
          </cell>
          <cell r="G6210">
            <v>0.05</v>
          </cell>
          <cell r="H6210">
            <v>606.29999999999995</v>
          </cell>
          <cell r="I6210">
            <v>147012.28</v>
          </cell>
          <cell r="J6210">
            <v>0.05</v>
          </cell>
          <cell r="K6210">
            <v>612.55116666666675</v>
          </cell>
          <cell r="L6210">
            <v>6.25</v>
          </cell>
        </row>
        <row r="6211">
          <cell r="A6211" t="str">
            <v>E3940 GEN Tools, Colstrip 3</v>
          </cell>
          <cell r="B6211" t="str">
            <v>E3940 GEN Tools, Colstrip 3-5</v>
          </cell>
          <cell r="C6211" t="str">
            <v>403E</v>
          </cell>
          <cell r="E6211">
            <v>43251</v>
          </cell>
          <cell r="F6211">
            <v>145512.24</v>
          </cell>
          <cell r="G6211">
            <v>0.05</v>
          </cell>
          <cell r="H6211">
            <v>606.29999999999995</v>
          </cell>
          <cell r="I6211">
            <v>147012.28</v>
          </cell>
          <cell r="J6211">
            <v>0.05</v>
          </cell>
          <cell r="K6211">
            <v>612.55116666666675</v>
          </cell>
          <cell r="L6211">
            <v>6.25</v>
          </cell>
        </row>
        <row r="6212">
          <cell r="A6212" t="str">
            <v>E3940 GEN Tools, Colstrip 3</v>
          </cell>
          <cell r="B6212" t="str">
            <v>E3940 GEN Tools, Colstrip 3-6</v>
          </cell>
          <cell r="C6212" t="str">
            <v>403E</v>
          </cell>
          <cell r="E6212">
            <v>43281</v>
          </cell>
          <cell r="F6212">
            <v>145512.24</v>
          </cell>
          <cell r="G6212">
            <v>0.05</v>
          </cell>
          <cell r="H6212">
            <v>606.29999999999995</v>
          </cell>
          <cell r="I6212">
            <v>147012.28</v>
          </cell>
          <cell r="J6212">
            <v>0.05</v>
          </cell>
          <cell r="K6212">
            <v>612.55116666666675</v>
          </cell>
          <cell r="L6212">
            <v>6.25</v>
          </cell>
        </row>
        <row r="6213">
          <cell r="A6213" t="str">
            <v>E3940 GEN Tools, Colstrip 3</v>
          </cell>
          <cell r="B6213" t="str">
            <v>E3940 GEN Tools, Colstrip 3-7</v>
          </cell>
          <cell r="C6213" t="str">
            <v>403E</v>
          </cell>
          <cell r="E6213">
            <v>43312</v>
          </cell>
          <cell r="F6213">
            <v>145512.24</v>
          </cell>
          <cell r="G6213">
            <v>0.05</v>
          </cell>
          <cell r="H6213">
            <v>606.29999999999995</v>
          </cell>
          <cell r="I6213">
            <v>147012.28</v>
          </cell>
          <cell r="J6213">
            <v>0.05</v>
          </cell>
          <cell r="K6213">
            <v>612.55116666666675</v>
          </cell>
          <cell r="L6213">
            <v>6.25</v>
          </cell>
        </row>
        <row r="6214">
          <cell r="A6214" t="str">
            <v>E3940 GEN Tools, Colstrip 3</v>
          </cell>
          <cell r="B6214" t="str">
            <v>E3940 GEN Tools, Colstrip 3-8</v>
          </cell>
          <cell r="C6214" t="str">
            <v>403E</v>
          </cell>
          <cell r="E6214">
            <v>43343</v>
          </cell>
          <cell r="F6214">
            <v>146118.95000000001</v>
          </cell>
          <cell r="G6214">
            <v>0.05</v>
          </cell>
          <cell r="H6214">
            <v>608.83000000000004</v>
          </cell>
          <cell r="I6214">
            <v>147012.28</v>
          </cell>
          <cell r="J6214">
            <v>0.05</v>
          </cell>
          <cell r="K6214">
            <v>612.55116666666675</v>
          </cell>
          <cell r="L6214">
            <v>3.72</v>
          </cell>
        </row>
        <row r="6215">
          <cell r="A6215" t="str">
            <v>E3940 GEN Tools, Colstrip 3</v>
          </cell>
          <cell r="B6215" t="str">
            <v>E3940 GEN Tools, Colstrip 3-9</v>
          </cell>
          <cell r="C6215" t="str">
            <v>403E</v>
          </cell>
          <cell r="E6215">
            <v>43373</v>
          </cell>
          <cell r="F6215">
            <v>146868.97</v>
          </cell>
          <cell r="G6215">
            <v>0.05</v>
          </cell>
          <cell r="H6215">
            <v>611.95000000000005</v>
          </cell>
          <cell r="I6215">
            <v>147012.28</v>
          </cell>
          <cell r="J6215">
            <v>0.05</v>
          </cell>
          <cell r="K6215">
            <v>612.55116666666675</v>
          </cell>
          <cell r="L6215">
            <v>0.6</v>
          </cell>
        </row>
        <row r="6216">
          <cell r="A6216" t="str">
            <v>E3940 GEN Tools, Colstrip 3</v>
          </cell>
          <cell r="B6216" t="str">
            <v>E3940 GEN Tools, Colstrip 3-10</v>
          </cell>
          <cell r="C6216" t="str">
            <v>403E</v>
          </cell>
          <cell r="E6216">
            <v>43404</v>
          </cell>
          <cell r="F6216">
            <v>147012.28</v>
          </cell>
          <cell r="G6216">
            <v>0.05</v>
          </cell>
          <cell r="H6216">
            <v>612.54999999999995</v>
          </cell>
          <cell r="I6216">
            <v>147012.28</v>
          </cell>
          <cell r="J6216">
            <v>0.05</v>
          </cell>
          <cell r="K6216">
            <v>612.55116666666675</v>
          </cell>
          <cell r="L6216">
            <v>0</v>
          </cell>
        </row>
        <row r="6217">
          <cell r="A6217" t="str">
            <v>E3940 GEN Tools, Colstrip 3</v>
          </cell>
          <cell r="B6217" t="str">
            <v>E3940 GEN Tools, Colstrip 3-11</v>
          </cell>
          <cell r="C6217" t="str">
            <v>403E</v>
          </cell>
          <cell r="E6217">
            <v>43434</v>
          </cell>
          <cell r="F6217">
            <v>147012.28</v>
          </cell>
          <cell r="G6217">
            <v>0.05</v>
          </cell>
          <cell r="H6217">
            <v>612.54999999999995</v>
          </cell>
          <cell r="I6217">
            <v>147012.28</v>
          </cell>
          <cell r="J6217">
            <v>0.05</v>
          </cell>
          <cell r="K6217">
            <v>612.55116666666675</v>
          </cell>
          <cell r="L6217">
            <v>0</v>
          </cell>
        </row>
        <row r="6218">
          <cell r="A6218" t="str">
            <v>E3940 GEN Tools, Colstrip 3</v>
          </cell>
          <cell r="B6218" t="str">
            <v>E3940 GEN Tools, Colstrip 3-12</v>
          </cell>
          <cell r="C6218" t="str">
            <v>403E</v>
          </cell>
          <cell r="E6218">
            <v>43465</v>
          </cell>
          <cell r="F6218">
            <v>147012.28</v>
          </cell>
          <cell r="G6218">
            <v>0.05</v>
          </cell>
          <cell r="H6218">
            <v>612.54999999999995</v>
          </cell>
          <cell r="I6218">
            <v>147012.28</v>
          </cell>
          <cell r="J6218">
            <v>0.05</v>
          </cell>
          <cell r="K6218">
            <v>612.55116666666675</v>
          </cell>
          <cell r="L6218">
            <v>0</v>
          </cell>
        </row>
        <row r="6219">
          <cell r="A6219" t="str">
            <v>E3940 GEN Tools, Colstrip 3 Total</v>
          </cell>
          <cell r="C6219" t="str">
            <v>EGEN</v>
          </cell>
          <cell r="E6219" t="str">
            <v>Total</v>
          </cell>
          <cell r="F6219"/>
          <cell r="G6219"/>
          <cell r="H6219">
            <v>7290.2400000000007</v>
          </cell>
          <cell r="I6219"/>
          <cell r="J6219">
            <v>0</v>
          </cell>
          <cell r="K6219">
            <v>7350.6140000000023</v>
          </cell>
          <cell r="L6219">
            <v>60.37</v>
          </cell>
        </row>
        <row r="6220">
          <cell r="A6220" t="str">
            <v>E3940 GEN Tools, Colstrip 4</v>
          </cell>
          <cell r="B6220" t="str">
            <v>E3940 GEN Tools, Colstrip 4-1</v>
          </cell>
          <cell r="C6220" t="str">
            <v>403E</v>
          </cell>
          <cell r="E6220">
            <v>43131</v>
          </cell>
          <cell r="F6220">
            <v>137034.45000000001</v>
          </cell>
          <cell r="G6220">
            <v>0.05</v>
          </cell>
          <cell r="H6220">
            <v>570.98</v>
          </cell>
          <cell r="I6220">
            <v>140234.32</v>
          </cell>
          <cell r="J6220">
            <v>0.05</v>
          </cell>
          <cell r="K6220">
            <v>584.30966666666666</v>
          </cell>
          <cell r="L6220">
            <v>13.33</v>
          </cell>
        </row>
        <row r="6221">
          <cell r="A6221" t="str">
            <v>E3940 GEN Tools, Colstrip 4</v>
          </cell>
          <cell r="B6221" t="str">
            <v>E3940 GEN Tools, Colstrip 4-2</v>
          </cell>
          <cell r="C6221" t="str">
            <v>403E</v>
          </cell>
          <cell r="E6221">
            <v>43159</v>
          </cell>
          <cell r="F6221">
            <v>137786.01999999999</v>
          </cell>
          <cell r="G6221">
            <v>0.05</v>
          </cell>
          <cell r="H6221">
            <v>574.11</v>
          </cell>
          <cell r="I6221">
            <v>140234.32</v>
          </cell>
          <cell r="J6221">
            <v>0.05</v>
          </cell>
          <cell r="K6221">
            <v>584.30966666666666</v>
          </cell>
          <cell r="L6221">
            <v>10.199999999999999</v>
          </cell>
        </row>
        <row r="6222">
          <cell r="A6222" t="str">
            <v>E3940 GEN Tools, Colstrip 4</v>
          </cell>
          <cell r="B6222" t="str">
            <v>E3940 GEN Tools, Colstrip 4-3</v>
          </cell>
          <cell r="C6222" t="str">
            <v>403E</v>
          </cell>
          <cell r="E6222">
            <v>43190</v>
          </cell>
          <cell r="F6222">
            <v>138432.59</v>
          </cell>
          <cell r="G6222">
            <v>0.05</v>
          </cell>
          <cell r="H6222">
            <v>576.79999999999995</v>
          </cell>
          <cell r="I6222">
            <v>140234.32</v>
          </cell>
          <cell r="J6222">
            <v>0.05</v>
          </cell>
          <cell r="K6222">
            <v>584.30966666666666</v>
          </cell>
          <cell r="L6222">
            <v>7.51</v>
          </cell>
        </row>
        <row r="6223">
          <cell r="A6223" t="str">
            <v>E3940 GEN Tools, Colstrip 4</v>
          </cell>
          <cell r="B6223" t="str">
            <v>E3940 GEN Tools, Colstrip 4-4</v>
          </cell>
          <cell r="C6223" t="str">
            <v>403E</v>
          </cell>
          <cell r="E6223">
            <v>43220</v>
          </cell>
          <cell r="F6223">
            <v>138734.28</v>
          </cell>
          <cell r="G6223">
            <v>0.05</v>
          </cell>
          <cell r="H6223">
            <v>578.05999999999995</v>
          </cell>
          <cell r="I6223">
            <v>140234.32</v>
          </cell>
          <cell r="J6223">
            <v>0.05</v>
          </cell>
          <cell r="K6223">
            <v>584.30966666666666</v>
          </cell>
          <cell r="L6223">
            <v>6.25</v>
          </cell>
        </row>
        <row r="6224">
          <cell r="A6224" t="str">
            <v>E3940 GEN Tools, Colstrip 4</v>
          </cell>
          <cell r="B6224" t="str">
            <v>E3940 GEN Tools, Colstrip 4-5</v>
          </cell>
          <cell r="C6224" t="str">
            <v>403E</v>
          </cell>
          <cell r="E6224">
            <v>43251</v>
          </cell>
          <cell r="F6224">
            <v>138734.28</v>
          </cell>
          <cell r="G6224">
            <v>0.05</v>
          </cell>
          <cell r="H6224">
            <v>578.05999999999995</v>
          </cell>
          <cell r="I6224">
            <v>140234.32</v>
          </cell>
          <cell r="J6224">
            <v>0.05</v>
          </cell>
          <cell r="K6224">
            <v>584.30966666666666</v>
          </cell>
          <cell r="L6224">
            <v>6.25</v>
          </cell>
        </row>
        <row r="6225">
          <cell r="A6225" t="str">
            <v>E3940 GEN Tools, Colstrip 4</v>
          </cell>
          <cell r="B6225" t="str">
            <v>E3940 GEN Tools, Colstrip 4-6</v>
          </cell>
          <cell r="C6225" t="str">
            <v>403E</v>
          </cell>
          <cell r="E6225">
            <v>43281</v>
          </cell>
          <cell r="F6225">
            <v>138734.28</v>
          </cell>
          <cell r="G6225">
            <v>0.05</v>
          </cell>
          <cell r="H6225">
            <v>578.05999999999995</v>
          </cell>
          <cell r="I6225">
            <v>140234.32</v>
          </cell>
          <cell r="J6225">
            <v>0.05</v>
          </cell>
          <cell r="K6225">
            <v>584.30966666666666</v>
          </cell>
          <cell r="L6225">
            <v>6.25</v>
          </cell>
        </row>
        <row r="6226">
          <cell r="A6226" t="str">
            <v>E3940 GEN Tools, Colstrip 4</v>
          </cell>
          <cell r="B6226" t="str">
            <v>E3940 GEN Tools, Colstrip 4-7</v>
          </cell>
          <cell r="C6226" t="str">
            <v>403E</v>
          </cell>
          <cell r="E6226">
            <v>43312</v>
          </cell>
          <cell r="F6226">
            <v>138734.28</v>
          </cell>
          <cell r="G6226">
            <v>0.05</v>
          </cell>
          <cell r="H6226">
            <v>578.05999999999995</v>
          </cell>
          <cell r="I6226">
            <v>140234.32</v>
          </cell>
          <cell r="J6226">
            <v>0.05</v>
          </cell>
          <cell r="K6226">
            <v>584.30966666666666</v>
          </cell>
          <cell r="L6226">
            <v>6.25</v>
          </cell>
        </row>
        <row r="6227">
          <cell r="A6227" t="str">
            <v>E3940 GEN Tools, Colstrip 4</v>
          </cell>
          <cell r="B6227" t="str">
            <v>E3940 GEN Tools, Colstrip 4-8</v>
          </cell>
          <cell r="C6227" t="str">
            <v>403E</v>
          </cell>
          <cell r="E6227">
            <v>43343</v>
          </cell>
          <cell r="F6227">
            <v>139340.99</v>
          </cell>
          <cell r="G6227">
            <v>0.05</v>
          </cell>
          <cell r="H6227">
            <v>580.59</v>
          </cell>
          <cell r="I6227">
            <v>140234.32</v>
          </cell>
          <cell r="J6227">
            <v>0.05</v>
          </cell>
          <cell r="K6227">
            <v>584.30966666666666</v>
          </cell>
          <cell r="L6227">
            <v>3.72</v>
          </cell>
        </row>
        <row r="6228">
          <cell r="A6228" t="str">
            <v>E3940 GEN Tools, Colstrip 4</v>
          </cell>
          <cell r="B6228" t="str">
            <v>E3940 GEN Tools, Colstrip 4-9</v>
          </cell>
          <cell r="C6228" t="str">
            <v>403E</v>
          </cell>
          <cell r="E6228">
            <v>43373</v>
          </cell>
          <cell r="F6228">
            <v>140091.01</v>
          </cell>
          <cell r="G6228">
            <v>0.05</v>
          </cell>
          <cell r="H6228">
            <v>583.71</v>
          </cell>
          <cell r="I6228">
            <v>140234.32</v>
          </cell>
          <cell r="J6228">
            <v>0.05</v>
          </cell>
          <cell r="K6228">
            <v>584.30966666666666</v>
          </cell>
          <cell r="L6228">
            <v>0.6</v>
          </cell>
        </row>
        <row r="6229">
          <cell r="A6229" t="str">
            <v>E3940 GEN Tools, Colstrip 4</v>
          </cell>
          <cell r="B6229" t="str">
            <v>E3940 GEN Tools, Colstrip 4-10</v>
          </cell>
          <cell r="C6229" t="str">
            <v>403E</v>
          </cell>
          <cell r="E6229">
            <v>43404</v>
          </cell>
          <cell r="F6229">
            <v>140234.32</v>
          </cell>
          <cell r="G6229">
            <v>0.05</v>
          </cell>
          <cell r="H6229">
            <v>584.30999999999995</v>
          </cell>
          <cell r="I6229">
            <v>140234.32</v>
          </cell>
          <cell r="J6229">
            <v>0.05</v>
          </cell>
          <cell r="K6229">
            <v>584.30966666666666</v>
          </cell>
          <cell r="L6229">
            <v>0</v>
          </cell>
        </row>
        <row r="6230">
          <cell r="A6230" t="str">
            <v>E3940 GEN Tools, Colstrip 4</v>
          </cell>
          <cell r="B6230" t="str">
            <v>E3940 GEN Tools, Colstrip 4-11</v>
          </cell>
          <cell r="C6230" t="str">
            <v>403E</v>
          </cell>
          <cell r="E6230">
            <v>43434</v>
          </cell>
          <cell r="F6230">
            <v>140234.32</v>
          </cell>
          <cell r="G6230">
            <v>0.05</v>
          </cell>
          <cell r="H6230">
            <v>584.30999999999995</v>
          </cell>
          <cell r="I6230">
            <v>140234.32</v>
          </cell>
          <cell r="J6230">
            <v>0.05</v>
          </cell>
          <cell r="K6230">
            <v>584.30966666666666</v>
          </cell>
          <cell r="L6230">
            <v>0</v>
          </cell>
        </row>
        <row r="6231">
          <cell r="A6231" t="str">
            <v>E3940 GEN Tools, Colstrip 4</v>
          </cell>
          <cell r="B6231" t="str">
            <v>E3940 GEN Tools, Colstrip 4-12</v>
          </cell>
          <cell r="C6231" t="str">
            <v>403E</v>
          </cell>
          <cell r="E6231">
            <v>43465</v>
          </cell>
          <cell r="F6231">
            <v>140234.32</v>
          </cell>
          <cell r="G6231">
            <v>0.05</v>
          </cell>
          <cell r="H6231">
            <v>584.30999999999995</v>
          </cell>
          <cell r="I6231">
            <v>140234.32</v>
          </cell>
          <cell r="J6231">
            <v>0.05</v>
          </cell>
          <cell r="K6231">
            <v>584.30966666666666</v>
          </cell>
          <cell r="L6231">
            <v>0</v>
          </cell>
        </row>
        <row r="6232">
          <cell r="A6232" t="str">
            <v>E3940 GEN Tools, Colstrip 4 Total</v>
          </cell>
          <cell r="C6232" t="str">
            <v>EGEN</v>
          </cell>
          <cell r="E6232" t="str">
            <v>Total</v>
          </cell>
          <cell r="F6232"/>
          <cell r="G6232"/>
          <cell r="H6232">
            <v>6951.3599999999988</v>
          </cell>
          <cell r="I6232"/>
          <cell r="J6232">
            <v>0</v>
          </cell>
          <cell r="K6232">
            <v>7011.7160000000013</v>
          </cell>
          <cell r="L6232">
            <v>60.36</v>
          </cell>
        </row>
        <row r="6233">
          <cell r="A6233" t="str">
            <v>E3940 GEN Tools/Garage,  MTF OP</v>
          </cell>
          <cell r="B6233" t="str">
            <v>E3940 GEN Tools/Garage,  MTF OP-1</v>
          </cell>
          <cell r="C6233" t="str">
            <v>403E</v>
          </cell>
          <cell r="E6233">
            <v>43131</v>
          </cell>
          <cell r="F6233">
            <v>49485.85</v>
          </cell>
          <cell r="G6233">
            <v>0.05</v>
          </cell>
          <cell r="H6233">
            <v>206.19</v>
          </cell>
          <cell r="I6233">
            <v>49485.85</v>
          </cell>
          <cell r="J6233">
            <v>0.05</v>
          </cell>
          <cell r="K6233">
            <v>206.19104166666668</v>
          </cell>
          <cell r="L6233">
            <v>0</v>
          </cell>
        </row>
        <row r="6234">
          <cell r="A6234" t="str">
            <v>E3940 GEN Tools/Garage,  MTF OP</v>
          </cell>
          <cell r="B6234" t="str">
            <v>E3940 GEN Tools/Garage,  MTF OP-2</v>
          </cell>
          <cell r="C6234" t="str">
            <v>403E</v>
          </cell>
          <cell r="E6234">
            <v>43159</v>
          </cell>
          <cell r="F6234">
            <v>49485.85</v>
          </cell>
          <cell r="G6234">
            <v>0.05</v>
          </cell>
          <cell r="H6234">
            <v>206.19</v>
          </cell>
          <cell r="I6234">
            <v>49485.85</v>
          </cell>
          <cell r="J6234">
            <v>0.05</v>
          </cell>
          <cell r="K6234">
            <v>206.19104166666668</v>
          </cell>
          <cell r="L6234">
            <v>0</v>
          </cell>
        </row>
        <row r="6235">
          <cell r="A6235" t="str">
            <v>E3940 GEN Tools/Garage,  MTF OP</v>
          </cell>
          <cell r="B6235" t="str">
            <v>E3940 GEN Tools/Garage,  MTF OP-3</v>
          </cell>
          <cell r="C6235" t="str">
            <v>403E</v>
          </cell>
          <cell r="E6235">
            <v>43190</v>
          </cell>
          <cell r="F6235">
            <v>49485.85</v>
          </cell>
          <cell r="G6235">
            <v>0.05</v>
          </cell>
          <cell r="H6235">
            <v>206.19</v>
          </cell>
          <cell r="I6235">
            <v>49485.85</v>
          </cell>
          <cell r="J6235">
            <v>0.05</v>
          </cell>
          <cell r="K6235">
            <v>206.19104166666668</v>
          </cell>
          <cell r="L6235">
            <v>0</v>
          </cell>
        </row>
        <row r="6236">
          <cell r="A6236" t="str">
            <v>E3940 GEN Tools/Garage,  MTF OP</v>
          </cell>
          <cell r="B6236" t="str">
            <v>E3940 GEN Tools/Garage,  MTF OP-4</v>
          </cell>
          <cell r="C6236" t="str">
            <v>403E</v>
          </cell>
          <cell r="E6236">
            <v>43220</v>
          </cell>
          <cell r="F6236">
            <v>49485.85</v>
          </cell>
          <cell r="G6236">
            <v>0.05</v>
          </cell>
          <cell r="H6236">
            <v>206.19</v>
          </cell>
          <cell r="I6236">
            <v>49485.85</v>
          </cell>
          <cell r="J6236">
            <v>0.05</v>
          </cell>
          <cell r="K6236">
            <v>206.19104166666668</v>
          </cell>
          <cell r="L6236">
            <v>0</v>
          </cell>
        </row>
        <row r="6237">
          <cell r="A6237" t="str">
            <v>E3940 GEN Tools/Garage,  MTF OP</v>
          </cell>
          <cell r="B6237" t="str">
            <v>E3940 GEN Tools/Garage,  MTF OP-5</v>
          </cell>
          <cell r="C6237" t="str">
            <v>403E</v>
          </cell>
          <cell r="E6237">
            <v>43251</v>
          </cell>
          <cell r="F6237">
            <v>49485.85</v>
          </cell>
          <cell r="G6237">
            <v>0.05</v>
          </cell>
          <cell r="H6237">
            <v>206.19</v>
          </cell>
          <cell r="I6237">
            <v>49485.85</v>
          </cell>
          <cell r="J6237">
            <v>0.05</v>
          </cell>
          <cell r="K6237">
            <v>206.19104166666668</v>
          </cell>
          <cell r="L6237">
            <v>0</v>
          </cell>
        </row>
        <row r="6238">
          <cell r="A6238" t="str">
            <v>E3940 GEN Tools/Garage,  MTF OP</v>
          </cell>
          <cell r="B6238" t="str">
            <v>E3940 GEN Tools/Garage,  MTF OP-6</v>
          </cell>
          <cell r="C6238" t="str">
            <v>403E</v>
          </cell>
          <cell r="E6238">
            <v>43281</v>
          </cell>
          <cell r="F6238">
            <v>49485.85</v>
          </cell>
          <cell r="G6238">
            <v>0.05</v>
          </cell>
          <cell r="H6238">
            <v>206.19</v>
          </cell>
          <cell r="I6238">
            <v>49485.85</v>
          </cell>
          <cell r="J6238">
            <v>0.05</v>
          </cell>
          <cell r="K6238">
            <v>206.19104166666668</v>
          </cell>
          <cell r="L6238">
            <v>0</v>
          </cell>
        </row>
        <row r="6239">
          <cell r="A6239" t="str">
            <v>E3940 GEN Tools/Garage,  MTF OP</v>
          </cell>
          <cell r="B6239" t="str">
            <v>E3940 GEN Tools/Garage,  MTF OP-7</v>
          </cell>
          <cell r="C6239" t="str">
            <v>403E</v>
          </cell>
          <cell r="E6239">
            <v>43312</v>
          </cell>
          <cell r="F6239">
            <v>49485.85</v>
          </cell>
          <cell r="G6239">
            <v>0.05</v>
          </cell>
          <cell r="H6239">
            <v>206.19</v>
          </cell>
          <cell r="I6239">
            <v>49485.85</v>
          </cell>
          <cell r="J6239">
            <v>0.05</v>
          </cell>
          <cell r="K6239">
            <v>206.19104166666668</v>
          </cell>
          <cell r="L6239">
            <v>0</v>
          </cell>
        </row>
        <row r="6240">
          <cell r="A6240" t="str">
            <v>E3940 GEN Tools/Garage,  MTF OP</v>
          </cell>
          <cell r="B6240" t="str">
            <v>E3940 GEN Tools/Garage,  MTF OP-8</v>
          </cell>
          <cell r="C6240" t="str">
            <v>403E</v>
          </cell>
          <cell r="E6240">
            <v>43343</v>
          </cell>
          <cell r="F6240">
            <v>49485.85</v>
          </cell>
          <cell r="G6240">
            <v>0.05</v>
          </cell>
          <cell r="H6240">
            <v>206.19</v>
          </cell>
          <cell r="I6240">
            <v>49485.85</v>
          </cell>
          <cell r="J6240">
            <v>0.05</v>
          </cell>
          <cell r="K6240">
            <v>206.19104166666668</v>
          </cell>
          <cell r="L6240">
            <v>0</v>
          </cell>
        </row>
        <row r="6241">
          <cell r="A6241" t="str">
            <v>E3940 GEN Tools/Garage,  MTF OP</v>
          </cell>
          <cell r="B6241" t="str">
            <v>E3940 GEN Tools/Garage,  MTF OP-9</v>
          </cell>
          <cell r="C6241" t="str">
            <v>403E</v>
          </cell>
          <cell r="E6241">
            <v>43373</v>
          </cell>
          <cell r="F6241">
            <v>49485.85</v>
          </cell>
          <cell r="G6241">
            <v>0.05</v>
          </cell>
          <cell r="H6241">
            <v>206.19</v>
          </cell>
          <cell r="I6241">
            <v>49485.85</v>
          </cell>
          <cell r="J6241">
            <v>0.05</v>
          </cell>
          <cell r="K6241">
            <v>206.19104166666668</v>
          </cell>
          <cell r="L6241">
            <v>0</v>
          </cell>
        </row>
        <row r="6242">
          <cell r="A6242" t="str">
            <v>E3940 GEN Tools/Garage,  MTF OP</v>
          </cell>
          <cell r="B6242" t="str">
            <v>E3940 GEN Tools/Garage,  MTF OP-10</v>
          </cell>
          <cell r="C6242" t="str">
            <v>403E</v>
          </cell>
          <cell r="E6242">
            <v>43404</v>
          </cell>
          <cell r="F6242">
            <v>49485.85</v>
          </cell>
          <cell r="G6242">
            <v>0.05</v>
          </cell>
          <cell r="H6242">
            <v>206.19</v>
          </cell>
          <cell r="I6242">
            <v>49485.85</v>
          </cell>
          <cell r="J6242">
            <v>0.05</v>
          </cell>
          <cell r="K6242">
            <v>206.19104166666668</v>
          </cell>
          <cell r="L6242">
            <v>0</v>
          </cell>
        </row>
        <row r="6243">
          <cell r="A6243" t="str">
            <v>E3940 GEN Tools/Garage,  MTF OP</v>
          </cell>
          <cell r="B6243" t="str">
            <v>E3940 GEN Tools/Garage,  MTF OP-11</v>
          </cell>
          <cell r="C6243" t="str">
            <v>403E</v>
          </cell>
          <cell r="E6243">
            <v>43434</v>
          </cell>
          <cell r="F6243">
            <v>49485.85</v>
          </cell>
          <cell r="G6243">
            <v>0.05</v>
          </cell>
          <cell r="H6243">
            <v>206.19</v>
          </cell>
          <cell r="I6243">
            <v>49485.85</v>
          </cell>
          <cell r="J6243">
            <v>0.05</v>
          </cell>
          <cell r="K6243">
            <v>206.19104166666668</v>
          </cell>
          <cell r="L6243">
            <v>0</v>
          </cell>
        </row>
        <row r="6244">
          <cell r="A6244" t="str">
            <v>E3940 GEN Tools/Garage,  MTF OP</v>
          </cell>
          <cell r="B6244" t="str">
            <v>E3940 GEN Tools/Garage,  MTF OP-12</v>
          </cell>
          <cell r="C6244" t="str">
            <v>403E</v>
          </cell>
          <cell r="E6244">
            <v>43465</v>
          </cell>
          <cell r="F6244">
            <v>49485.85</v>
          </cell>
          <cell r="G6244">
            <v>0.05</v>
          </cell>
          <cell r="H6244">
            <v>206.19</v>
          </cell>
          <cell r="I6244">
            <v>49485.85</v>
          </cell>
          <cell r="J6244">
            <v>0.05</v>
          </cell>
          <cell r="K6244">
            <v>206.19104166666668</v>
          </cell>
          <cell r="L6244">
            <v>0</v>
          </cell>
        </row>
        <row r="6245">
          <cell r="A6245" t="str">
            <v>E3940 GEN Tools/Garage,  MTF OP Total</v>
          </cell>
          <cell r="C6245" t="str">
            <v>EGEN</v>
          </cell>
          <cell r="E6245" t="str">
            <v>Total</v>
          </cell>
          <cell r="F6245"/>
          <cell r="G6245"/>
          <cell r="H6245">
            <v>2474.2800000000002</v>
          </cell>
          <cell r="I6245"/>
          <cell r="J6245">
            <v>0</v>
          </cell>
          <cell r="K6245">
            <v>2474.2924999999996</v>
          </cell>
          <cell r="L6245">
            <v>0.01</v>
          </cell>
        </row>
        <row r="6246">
          <cell r="A6246" t="str">
            <v>E3940 GEN Tools/Garage, MTF new</v>
          </cell>
          <cell r="B6246" t="str">
            <v>E3940 GEN Tools/Garage, MTF new-1</v>
          </cell>
          <cell r="C6246" t="str">
            <v>403E</v>
          </cell>
          <cell r="E6246">
            <v>43131</v>
          </cell>
          <cell r="F6246">
            <v>0</v>
          </cell>
          <cell r="G6246">
            <v>0.05</v>
          </cell>
          <cell r="H6246">
            <v>0</v>
          </cell>
          <cell r="I6246">
            <v>0</v>
          </cell>
          <cell r="J6246">
            <v>0.05</v>
          </cell>
          <cell r="K6246">
            <v>0</v>
          </cell>
          <cell r="L6246">
            <v>0</v>
          </cell>
        </row>
        <row r="6247">
          <cell r="A6247" t="str">
            <v>E3940 GEN Tools/Garage, MTF new</v>
          </cell>
          <cell r="B6247" t="str">
            <v>E3940 GEN Tools/Garage, MTF new-2</v>
          </cell>
          <cell r="C6247" t="str">
            <v>403E</v>
          </cell>
          <cell r="E6247">
            <v>43159</v>
          </cell>
          <cell r="F6247">
            <v>0</v>
          </cell>
          <cell r="G6247">
            <v>0.05</v>
          </cell>
          <cell r="H6247">
            <v>0</v>
          </cell>
          <cell r="I6247">
            <v>0</v>
          </cell>
          <cell r="J6247">
            <v>0.05</v>
          </cell>
          <cell r="K6247">
            <v>0</v>
          </cell>
          <cell r="L6247">
            <v>0</v>
          </cell>
        </row>
        <row r="6248">
          <cell r="A6248" t="str">
            <v>E3940 GEN Tools/Garage, MTF new</v>
          </cell>
          <cell r="B6248" t="str">
            <v>E3940 GEN Tools/Garage, MTF new-3</v>
          </cell>
          <cell r="C6248" t="str">
            <v>403E</v>
          </cell>
          <cell r="E6248">
            <v>43190</v>
          </cell>
          <cell r="F6248">
            <v>0</v>
          </cell>
          <cell r="G6248">
            <v>0.05</v>
          </cell>
          <cell r="H6248">
            <v>0</v>
          </cell>
          <cell r="I6248">
            <v>0</v>
          </cell>
          <cell r="J6248">
            <v>0.05</v>
          </cell>
          <cell r="K6248">
            <v>0</v>
          </cell>
          <cell r="L6248">
            <v>0</v>
          </cell>
        </row>
        <row r="6249">
          <cell r="A6249" t="str">
            <v>E3940 GEN Tools/Garage, MTF new</v>
          </cell>
          <cell r="B6249" t="str">
            <v>E3940 GEN Tools/Garage, MTF new-4</v>
          </cell>
          <cell r="C6249" t="str">
            <v>403E</v>
          </cell>
          <cell r="E6249">
            <v>43220</v>
          </cell>
          <cell r="F6249">
            <v>0</v>
          </cell>
          <cell r="G6249">
            <v>0.05</v>
          </cell>
          <cell r="H6249">
            <v>0</v>
          </cell>
          <cell r="I6249">
            <v>0</v>
          </cell>
          <cell r="J6249">
            <v>0.05</v>
          </cell>
          <cell r="K6249">
            <v>0</v>
          </cell>
          <cell r="L6249">
            <v>0</v>
          </cell>
        </row>
        <row r="6250">
          <cell r="A6250" t="str">
            <v>E3940 GEN Tools/Garage, MTF new</v>
          </cell>
          <cell r="B6250" t="str">
            <v>E3940 GEN Tools/Garage, MTF new-5</v>
          </cell>
          <cell r="C6250" t="str">
            <v>403E</v>
          </cell>
          <cell r="E6250">
            <v>43251</v>
          </cell>
          <cell r="F6250">
            <v>0</v>
          </cell>
          <cell r="G6250">
            <v>0.05</v>
          </cell>
          <cell r="H6250">
            <v>0</v>
          </cell>
          <cell r="I6250">
            <v>0</v>
          </cell>
          <cell r="J6250">
            <v>0.05</v>
          </cell>
          <cell r="K6250">
            <v>0</v>
          </cell>
          <cell r="L6250">
            <v>0</v>
          </cell>
        </row>
        <row r="6251">
          <cell r="A6251" t="str">
            <v>E3940 GEN Tools/Garage, MTF new</v>
          </cell>
          <cell r="B6251" t="str">
            <v>E3940 GEN Tools/Garage, MTF new-6</v>
          </cell>
          <cell r="C6251" t="str">
            <v>403E</v>
          </cell>
          <cell r="E6251">
            <v>43281</v>
          </cell>
          <cell r="F6251">
            <v>0</v>
          </cell>
          <cell r="G6251">
            <v>0.05</v>
          </cell>
          <cell r="H6251">
            <v>0</v>
          </cell>
          <cell r="I6251">
            <v>0</v>
          </cell>
          <cell r="J6251">
            <v>0.05</v>
          </cell>
          <cell r="K6251">
            <v>0</v>
          </cell>
          <cell r="L6251">
            <v>0</v>
          </cell>
        </row>
        <row r="6252">
          <cell r="A6252" t="str">
            <v>E3940 GEN Tools/Garage, MTF new</v>
          </cell>
          <cell r="B6252" t="str">
            <v>E3940 GEN Tools/Garage, MTF new-7</v>
          </cell>
          <cell r="C6252" t="str">
            <v>403E</v>
          </cell>
          <cell r="E6252">
            <v>43312</v>
          </cell>
          <cell r="F6252">
            <v>0</v>
          </cell>
          <cell r="G6252">
            <v>0.05</v>
          </cell>
          <cell r="H6252">
            <v>0</v>
          </cell>
          <cell r="I6252">
            <v>0</v>
          </cell>
          <cell r="J6252">
            <v>0.05</v>
          </cell>
          <cell r="K6252">
            <v>0</v>
          </cell>
          <cell r="L6252">
            <v>0</v>
          </cell>
        </row>
        <row r="6253">
          <cell r="A6253" t="str">
            <v>E3940 GEN Tools/Garage, MTF new</v>
          </cell>
          <cell r="B6253" t="str">
            <v>E3940 GEN Tools/Garage, MTF new-8</v>
          </cell>
          <cell r="C6253" t="str">
            <v>403E</v>
          </cell>
          <cell r="E6253">
            <v>43343</v>
          </cell>
          <cell r="F6253">
            <v>0</v>
          </cell>
          <cell r="G6253">
            <v>0.05</v>
          </cell>
          <cell r="H6253">
            <v>0</v>
          </cell>
          <cell r="I6253">
            <v>0</v>
          </cell>
          <cell r="J6253">
            <v>0.05</v>
          </cell>
          <cell r="K6253">
            <v>0</v>
          </cell>
          <cell r="L6253">
            <v>0</v>
          </cell>
        </row>
        <row r="6254">
          <cell r="A6254" t="str">
            <v>E3940 GEN Tools/Garage, MTF new</v>
          </cell>
          <cell r="B6254" t="str">
            <v>E3940 GEN Tools/Garage, MTF new-9</v>
          </cell>
          <cell r="C6254" t="str">
            <v>403E</v>
          </cell>
          <cell r="E6254">
            <v>43373</v>
          </cell>
          <cell r="F6254">
            <v>0</v>
          </cell>
          <cell r="G6254">
            <v>0.05</v>
          </cell>
          <cell r="H6254">
            <v>9484.2000000000007</v>
          </cell>
          <cell r="I6254">
            <v>0</v>
          </cell>
          <cell r="J6254">
            <v>0.05</v>
          </cell>
          <cell r="K6254">
            <v>0</v>
          </cell>
          <cell r="L6254">
            <v>-9484.2000000000007</v>
          </cell>
        </row>
        <row r="6255">
          <cell r="A6255" t="str">
            <v>E3940 GEN Tools/Garage, MTF new</v>
          </cell>
          <cell r="B6255" t="str">
            <v>E3940 GEN Tools/Garage, MTF new-10</v>
          </cell>
          <cell r="C6255" t="str">
            <v>403E</v>
          </cell>
          <cell r="E6255">
            <v>43404</v>
          </cell>
          <cell r="F6255">
            <v>0</v>
          </cell>
          <cell r="G6255">
            <v>0.05</v>
          </cell>
          <cell r="H6255">
            <v>9484.2000000000007</v>
          </cell>
          <cell r="I6255">
            <v>0</v>
          </cell>
          <cell r="J6255">
            <v>0.05</v>
          </cell>
          <cell r="K6255">
            <v>0</v>
          </cell>
          <cell r="L6255">
            <v>-9484.2000000000007</v>
          </cell>
        </row>
        <row r="6256">
          <cell r="A6256" t="str">
            <v>E3940 GEN Tools/Garage, MTF new</v>
          </cell>
          <cell r="B6256" t="str">
            <v>E3940 GEN Tools/Garage, MTF new-11</v>
          </cell>
          <cell r="C6256" t="str">
            <v>403E</v>
          </cell>
          <cell r="E6256">
            <v>43434</v>
          </cell>
          <cell r="F6256">
            <v>0</v>
          </cell>
          <cell r="G6256">
            <v>0.05</v>
          </cell>
          <cell r="H6256">
            <v>9484.2000000000007</v>
          </cell>
          <cell r="I6256">
            <v>0</v>
          </cell>
          <cell r="J6256">
            <v>0.05</v>
          </cell>
          <cell r="K6256">
            <v>0</v>
          </cell>
          <cell r="L6256">
            <v>-9484.2000000000007</v>
          </cell>
        </row>
        <row r="6257">
          <cell r="A6257" t="str">
            <v>E3940 GEN Tools/Garage, MTF new</v>
          </cell>
          <cell r="B6257" t="str">
            <v>E3940 GEN Tools/Garage, MTF new-12</v>
          </cell>
          <cell r="C6257" t="str">
            <v>403E</v>
          </cell>
          <cell r="E6257">
            <v>43465</v>
          </cell>
          <cell r="F6257">
            <v>0</v>
          </cell>
          <cell r="G6257">
            <v>0.05</v>
          </cell>
          <cell r="H6257">
            <v>-28452.6</v>
          </cell>
          <cell r="I6257">
            <v>0</v>
          </cell>
          <cell r="J6257">
            <v>0.05</v>
          </cell>
          <cell r="K6257">
            <v>0</v>
          </cell>
          <cell r="L6257">
            <v>28452.6</v>
          </cell>
        </row>
        <row r="6258">
          <cell r="A6258" t="str">
            <v>E3940 GEN Tools/Garage, MTF new Total</v>
          </cell>
          <cell r="C6258" t="str">
            <v>EGEN</v>
          </cell>
          <cell r="E6258" t="str">
            <v>Total</v>
          </cell>
          <cell r="F6258"/>
          <cell r="G6258"/>
          <cell r="H6258">
            <v>0</v>
          </cell>
          <cell r="I6258"/>
          <cell r="J6258">
            <v>0</v>
          </cell>
          <cell r="K6258">
            <v>0</v>
          </cell>
          <cell r="L6258">
            <v>0</v>
          </cell>
        </row>
        <row r="6259">
          <cell r="A6259" t="str">
            <v>E3940 GEN Tools/Garage/Shop, new</v>
          </cell>
          <cell r="B6259" t="str">
            <v>E3940 GEN Tools/Garage/Shop, new-1</v>
          </cell>
          <cell r="C6259" t="str">
            <v>403E</v>
          </cell>
          <cell r="E6259">
            <v>43131</v>
          </cell>
          <cell r="F6259">
            <v>9579221.5199999996</v>
          </cell>
          <cell r="G6259">
            <v>0.05</v>
          </cell>
          <cell r="H6259">
            <v>39913.42</v>
          </cell>
          <cell r="I6259">
            <v>11152310.98</v>
          </cell>
          <cell r="J6259">
            <v>0.05</v>
          </cell>
          <cell r="K6259">
            <v>55952.160000000003</v>
          </cell>
          <cell r="L6259">
            <v>16038.74</v>
          </cell>
        </row>
        <row r="6260">
          <cell r="A6260" t="str">
            <v>E3940 GEN Tools/Garage/Shop, new</v>
          </cell>
          <cell r="B6260" t="str">
            <v>E3940 GEN Tools/Garage/Shop, new-2</v>
          </cell>
          <cell r="C6260" t="str">
            <v>403E</v>
          </cell>
          <cell r="E6260">
            <v>43159</v>
          </cell>
          <cell r="F6260">
            <v>9361962.25</v>
          </cell>
          <cell r="G6260">
            <v>0.05</v>
          </cell>
          <cell r="H6260">
            <v>39008.18</v>
          </cell>
          <cell r="I6260">
            <v>11152310.98</v>
          </cell>
          <cell r="J6260">
            <v>0.05</v>
          </cell>
          <cell r="K6260">
            <v>55952.160000000003</v>
          </cell>
          <cell r="L6260">
            <v>16943.98</v>
          </cell>
        </row>
        <row r="6261">
          <cell r="A6261" t="str">
            <v>E3940 GEN Tools/Garage/Shop, new</v>
          </cell>
          <cell r="B6261" t="str">
            <v>E3940 GEN Tools/Garage/Shop, new-3</v>
          </cell>
          <cell r="C6261" t="str">
            <v>403E</v>
          </cell>
          <cell r="E6261">
            <v>43190</v>
          </cell>
          <cell r="F6261">
            <v>9364631.3800000008</v>
          </cell>
          <cell r="G6261">
            <v>0.05</v>
          </cell>
          <cell r="H6261">
            <v>39019.300000000003</v>
          </cell>
          <cell r="I6261">
            <v>11152310.98</v>
          </cell>
          <cell r="J6261">
            <v>0.05</v>
          </cell>
          <cell r="K6261">
            <v>55952.160000000003</v>
          </cell>
          <cell r="L6261">
            <v>16932.86</v>
          </cell>
        </row>
        <row r="6262">
          <cell r="A6262" t="str">
            <v>E3940 GEN Tools/Garage/Shop, new</v>
          </cell>
          <cell r="B6262" t="str">
            <v>E3940 GEN Tools/Garage/Shop, new-4</v>
          </cell>
          <cell r="C6262" t="str">
            <v>403E</v>
          </cell>
          <cell r="E6262">
            <v>43220</v>
          </cell>
          <cell r="F6262">
            <v>9367312.0999999996</v>
          </cell>
          <cell r="G6262">
            <v>0.05</v>
          </cell>
          <cell r="H6262">
            <v>39030.47</v>
          </cell>
          <cell r="I6262">
            <v>11152310.98</v>
          </cell>
          <cell r="J6262">
            <v>0.05</v>
          </cell>
          <cell r="K6262">
            <v>55952.160000000003</v>
          </cell>
          <cell r="L6262">
            <v>16921.689999999999</v>
          </cell>
        </row>
        <row r="6263">
          <cell r="A6263" t="str">
            <v>E3940 GEN Tools/Garage/Shop, new</v>
          </cell>
          <cell r="B6263" t="str">
            <v>E3940 GEN Tools/Garage/Shop, new-5</v>
          </cell>
          <cell r="C6263" t="str">
            <v>403E</v>
          </cell>
          <cell r="E6263">
            <v>43251</v>
          </cell>
          <cell r="F6263">
            <v>9367312.0999999996</v>
          </cell>
          <cell r="G6263">
            <v>0.05</v>
          </cell>
          <cell r="H6263">
            <v>39030.47</v>
          </cell>
          <cell r="I6263">
            <v>11152310.98</v>
          </cell>
          <cell r="J6263">
            <v>0.05</v>
          </cell>
          <cell r="K6263">
            <v>55952.160000000003</v>
          </cell>
          <cell r="L6263">
            <v>16921.689999999999</v>
          </cell>
        </row>
        <row r="6264">
          <cell r="A6264" t="str">
            <v>E3940 GEN Tools/Garage/Shop, new</v>
          </cell>
          <cell r="B6264" t="str">
            <v>E3940 GEN Tools/Garage/Shop, new-6</v>
          </cell>
          <cell r="C6264" t="str">
            <v>403E</v>
          </cell>
          <cell r="E6264">
            <v>43281</v>
          </cell>
          <cell r="F6264">
            <v>9367312.0999999996</v>
          </cell>
          <cell r="G6264">
            <v>0.05</v>
          </cell>
          <cell r="H6264">
            <v>39030.47</v>
          </cell>
          <cell r="I6264">
            <v>11152310.98</v>
          </cell>
          <cell r="J6264">
            <v>0.05</v>
          </cell>
          <cell r="K6264">
            <v>55952.160000000003</v>
          </cell>
          <cell r="L6264">
            <v>16921.689999999999</v>
          </cell>
        </row>
        <row r="6265">
          <cell r="A6265" t="str">
            <v>E3940 GEN Tools/Garage/Shop, new</v>
          </cell>
          <cell r="B6265" t="str">
            <v>E3940 GEN Tools/Garage/Shop, new-7</v>
          </cell>
          <cell r="C6265" t="str">
            <v>403E</v>
          </cell>
          <cell r="E6265">
            <v>43312</v>
          </cell>
          <cell r="F6265">
            <v>10130380.01</v>
          </cell>
          <cell r="G6265">
            <v>0.05</v>
          </cell>
          <cell r="H6265">
            <v>-32141.25</v>
          </cell>
          <cell r="I6265">
            <v>11152310.98</v>
          </cell>
          <cell r="J6265">
            <v>0.05</v>
          </cell>
          <cell r="K6265">
            <v>55952.160000000003</v>
          </cell>
          <cell r="L6265">
            <v>88093.41</v>
          </cell>
        </row>
        <row r="6266">
          <cell r="A6266" t="str">
            <v>E3940 GEN Tools/Garage/Shop, new</v>
          </cell>
          <cell r="B6266" t="str">
            <v>E3940 GEN Tools/Garage/Shop, new-8</v>
          </cell>
          <cell r="C6266" t="str">
            <v>403E</v>
          </cell>
          <cell r="E6266">
            <v>43343</v>
          </cell>
          <cell r="F6266">
            <v>10130380.01</v>
          </cell>
          <cell r="G6266">
            <v>0.05</v>
          </cell>
          <cell r="H6266">
            <v>61178.32</v>
          </cell>
          <cell r="I6266">
            <v>11152310.98</v>
          </cell>
          <cell r="J6266">
            <v>0.05</v>
          </cell>
          <cell r="K6266">
            <v>55952.160000000003</v>
          </cell>
          <cell r="L6266">
            <v>-5226.16</v>
          </cell>
        </row>
        <row r="6267">
          <cell r="A6267" t="str">
            <v>E3940 GEN Tools/Garage/Shop, new</v>
          </cell>
          <cell r="B6267" t="str">
            <v>E3940 GEN Tools/Garage/Shop, new-9</v>
          </cell>
          <cell r="C6267" t="str">
            <v>403E</v>
          </cell>
          <cell r="E6267">
            <v>43373</v>
          </cell>
          <cell r="F6267">
            <v>10128785.6</v>
          </cell>
          <cell r="G6267">
            <v>0.05</v>
          </cell>
          <cell r="H6267">
            <v>51687.47</v>
          </cell>
          <cell r="I6267">
            <v>11152310.98</v>
          </cell>
          <cell r="J6267">
            <v>0.05</v>
          </cell>
          <cell r="K6267">
            <v>55952.160000000003</v>
          </cell>
          <cell r="L6267">
            <v>4264.6899999999996</v>
          </cell>
        </row>
        <row r="6268">
          <cell r="A6268" t="str">
            <v>E3940 GEN Tools/Garage/Shop, new</v>
          </cell>
          <cell r="B6268" t="str">
            <v>E3940 GEN Tools/Garage/Shop, new-10</v>
          </cell>
          <cell r="C6268" t="str">
            <v>403E</v>
          </cell>
          <cell r="E6268">
            <v>43404</v>
          </cell>
          <cell r="F6268">
            <v>10127191.18</v>
          </cell>
          <cell r="G6268">
            <v>0.05</v>
          </cell>
          <cell r="H6268">
            <v>51680.83</v>
          </cell>
          <cell r="I6268">
            <v>11152310.98</v>
          </cell>
          <cell r="J6268">
            <v>0.05</v>
          </cell>
          <cell r="K6268">
            <v>55952.160000000003</v>
          </cell>
          <cell r="L6268">
            <v>4271.33</v>
          </cell>
        </row>
        <row r="6269">
          <cell r="A6269" t="str">
            <v>E3940 GEN Tools/Garage/Shop, new</v>
          </cell>
          <cell r="B6269" t="str">
            <v>E3940 GEN Tools/Garage/Shop, new-11</v>
          </cell>
          <cell r="C6269" t="str">
            <v>403E</v>
          </cell>
          <cell r="E6269">
            <v>43434</v>
          </cell>
          <cell r="F6269">
            <v>10134966.09</v>
          </cell>
          <cell r="G6269">
            <v>0.05</v>
          </cell>
          <cell r="H6269">
            <v>51713.229999999996</v>
          </cell>
          <cell r="I6269">
            <v>11152310.98</v>
          </cell>
          <cell r="J6269">
            <v>0.05</v>
          </cell>
          <cell r="K6269">
            <v>55952.160000000003</v>
          </cell>
          <cell r="L6269">
            <v>4238.93</v>
          </cell>
        </row>
        <row r="6270">
          <cell r="A6270" t="str">
            <v>E3940 GEN Tools/Garage/Shop, new</v>
          </cell>
          <cell r="B6270" t="str">
            <v>E3940 GEN Tools/Garage/Shop, new-12</v>
          </cell>
          <cell r="C6270" t="str">
            <v>403E</v>
          </cell>
          <cell r="E6270">
            <v>43465</v>
          </cell>
          <cell r="F6270">
            <v>11152310.98</v>
          </cell>
          <cell r="G6270">
            <v>0.05</v>
          </cell>
          <cell r="H6270">
            <v>55952.160000000003</v>
          </cell>
          <cell r="I6270">
            <v>11152310.98</v>
          </cell>
          <cell r="J6270">
            <v>0.05</v>
          </cell>
          <cell r="K6270">
            <v>55952.160000000003</v>
          </cell>
          <cell r="L6270">
            <v>0</v>
          </cell>
        </row>
        <row r="6271">
          <cell r="A6271" t="str">
            <v>E3940 GEN Tools/Garage/Shop, new Total</v>
          </cell>
          <cell r="C6271" t="str">
            <v>EGEN</v>
          </cell>
          <cell r="E6271" t="str">
            <v>Total</v>
          </cell>
          <cell r="F6271"/>
          <cell r="G6271"/>
          <cell r="H6271">
            <v>475103.06999999995</v>
          </cell>
          <cell r="I6271"/>
          <cell r="J6271">
            <v>0</v>
          </cell>
          <cell r="K6271">
            <v>671425.92000000027</v>
          </cell>
          <cell r="L6271">
            <v>196322.85</v>
          </cell>
        </row>
        <row r="6272">
          <cell r="A6272" t="str">
            <v>E3940 GEN Tools/Garage/Shop, old</v>
          </cell>
          <cell r="B6272" t="str">
            <v>E3940 GEN Tools/Garage/Shop, old-1</v>
          </cell>
          <cell r="C6272" t="str">
            <v>403E</v>
          </cell>
          <cell r="E6272">
            <v>43131</v>
          </cell>
          <cell r="F6272">
            <v>894857.77</v>
          </cell>
          <cell r="G6272" t="str">
            <v>End of Life</v>
          </cell>
          <cell r="H6272">
            <v>14914.3</v>
          </cell>
          <cell r="I6272"/>
          <cell r="J6272" t="str">
            <v>End of Life</v>
          </cell>
          <cell r="K6272">
            <v>0</v>
          </cell>
          <cell r="L6272">
            <v>-14914.3</v>
          </cell>
        </row>
        <row r="6273">
          <cell r="A6273" t="str">
            <v>E3940 GEN Tools/Garage/Shop, old</v>
          </cell>
          <cell r="B6273" t="str">
            <v>E3940 GEN Tools/Garage/Shop, old-2</v>
          </cell>
          <cell r="C6273" t="str">
            <v>403E</v>
          </cell>
          <cell r="E6273">
            <v>43159</v>
          </cell>
          <cell r="F6273">
            <v>879943.47</v>
          </cell>
          <cell r="G6273" t="str">
            <v>End of Life</v>
          </cell>
          <cell r="H6273">
            <v>14914.3</v>
          </cell>
          <cell r="I6273"/>
          <cell r="J6273" t="str">
            <v>End of Life</v>
          </cell>
          <cell r="K6273">
            <v>0</v>
          </cell>
          <cell r="L6273">
            <v>-14914.3</v>
          </cell>
        </row>
        <row r="6274">
          <cell r="A6274" t="str">
            <v>E3940 GEN Tools/Garage/Shop, old</v>
          </cell>
          <cell r="B6274" t="str">
            <v>E3940 GEN Tools/Garage/Shop, old-3</v>
          </cell>
          <cell r="C6274" t="str">
            <v>403E</v>
          </cell>
          <cell r="E6274">
            <v>43190</v>
          </cell>
          <cell r="F6274">
            <v>865029.17</v>
          </cell>
          <cell r="G6274" t="str">
            <v>End of Life</v>
          </cell>
          <cell r="H6274">
            <v>14914.3</v>
          </cell>
          <cell r="I6274"/>
          <cell r="J6274" t="str">
            <v>End of Life</v>
          </cell>
          <cell r="K6274">
            <v>0</v>
          </cell>
          <cell r="L6274">
            <v>-14914.3</v>
          </cell>
        </row>
        <row r="6275">
          <cell r="A6275" t="str">
            <v>E3940 GEN Tools/Garage/Shop, old</v>
          </cell>
          <cell r="B6275" t="str">
            <v>E3940 GEN Tools/Garage/Shop, old-4</v>
          </cell>
          <cell r="C6275" t="str">
            <v>403E</v>
          </cell>
          <cell r="E6275">
            <v>43220</v>
          </cell>
          <cell r="F6275">
            <v>850114.87</v>
          </cell>
          <cell r="G6275" t="str">
            <v>End of Life</v>
          </cell>
          <cell r="H6275">
            <v>14914.3</v>
          </cell>
          <cell r="I6275"/>
          <cell r="J6275" t="str">
            <v>End of Life</v>
          </cell>
          <cell r="K6275">
            <v>0</v>
          </cell>
          <cell r="L6275">
            <v>-14914.3</v>
          </cell>
        </row>
        <row r="6276">
          <cell r="A6276" t="str">
            <v>E3940 GEN Tools/Garage/Shop, old</v>
          </cell>
          <cell r="B6276" t="str">
            <v>E3940 GEN Tools/Garage/Shop, old-5</v>
          </cell>
          <cell r="C6276" t="str">
            <v>403E</v>
          </cell>
          <cell r="E6276">
            <v>43251</v>
          </cell>
          <cell r="F6276">
            <v>835200.57</v>
          </cell>
          <cell r="G6276" t="str">
            <v>End of Life</v>
          </cell>
          <cell r="H6276">
            <v>14914.3</v>
          </cell>
          <cell r="I6276"/>
          <cell r="J6276" t="str">
            <v>End of Life</v>
          </cell>
          <cell r="K6276">
            <v>0</v>
          </cell>
          <cell r="L6276">
            <v>-14914.3</v>
          </cell>
        </row>
        <row r="6277">
          <cell r="A6277" t="str">
            <v>E3940 GEN Tools/Garage/Shop, old</v>
          </cell>
          <cell r="B6277" t="str">
            <v>E3940 GEN Tools/Garage/Shop, old-6</v>
          </cell>
          <cell r="C6277" t="str">
            <v>403E</v>
          </cell>
          <cell r="E6277">
            <v>43281</v>
          </cell>
          <cell r="F6277">
            <v>820286.27</v>
          </cell>
          <cell r="G6277" t="str">
            <v>End of Life</v>
          </cell>
          <cell r="H6277">
            <v>14914.3</v>
          </cell>
          <cell r="I6277"/>
          <cell r="J6277" t="str">
            <v>End of Life</v>
          </cell>
          <cell r="K6277">
            <v>0</v>
          </cell>
          <cell r="L6277">
            <v>-14914.3</v>
          </cell>
        </row>
        <row r="6278">
          <cell r="A6278" t="str">
            <v>E3940 GEN Tools/Garage/Shop, old</v>
          </cell>
          <cell r="B6278" t="str">
            <v>E3940 GEN Tools/Garage/Shop, old-7</v>
          </cell>
          <cell r="C6278" t="str">
            <v>403E</v>
          </cell>
          <cell r="E6278">
            <v>43312</v>
          </cell>
          <cell r="F6278">
            <v>0</v>
          </cell>
          <cell r="G6278" t="str">
            <v>End of Life</v>
          </cell>
          <cell r="H6278">
            <v>0</v>
          </cell>
          <cell r="I6278"/>
          <cell r="J6278" t="str">
            <v>End of Life</v>
          </cell>
          <cell r="K6278">
            <v>0</v>
          </cell>
          <cell r="L6278">
            <v>0</v>
          </cell>
        </row>
        <row r="6279">
          <cell r="A6279" t="str">
            <v>E3940 GEN Tools/Garage/Shop, old</v>
          </cell>
          <cell r="B6279" t="str">
            <v>E3940 GEN Tools/Garage/Shop, old-8</v>
          </cell>
          <cell r="C6279" t="str">
            <v>403E</v>
          </cell>
          <cell r="E6279">
            <v>43343</v>
          </cell>
          <cell r="F6279">
            <v>0</v>
          </cell>
          <cell r="G6279" t="str">
            <v>End of Life</v>
          </cell>
          <cell r="H6279">
            <v>0</v>
          </cell>
          <cell r="I6279"/>
          <cell r="J6279" t="str">
            <v>End of Life</v>
          </cell>
          <cell r="K6279">
            <v>0</v>
          </cell>
          <cell r="L6279">
            <v>0</v>
          </cell>
        </row>
        <row r="6280">
          <cell r="A6280" t="str">
            <v>E3940 GEN Tools/Garage/Shop, old</v>
          </cell>
          <cell r="B6280" t="str">
            <v>E3940 GEN Tools/Garage/Shop, old-9</v>
          </cell>
          <cell r="C6280" t="str">
            <v>403E</v>
          </cell>
          <cell r="E6280">
            <v>43373</v>
          </cell>
          <cell r="F6280">
            <v>0</v>
          </cell>
          <cell r="G6280" t="str">
            <v>End of Life</v>
          </cell>
          <cell r="H6280">
            <v>0</v>
          </cell>
          <cell r="I6280"/>
          <cell r="J6280" t="str">
            <v>End of Life</v>
          </cell>
          <cell r="K6280">
            <v>0</v>
          </cell>
          <cell r="L6280">
            <v>0</v>
          </cell>
        </row>
        <row r="6281">
          <cell r="A6281" t="str">
            <v>E3940 GEN Tools/Garage/Shop, old</v>
          </cell>
          <cell r="B6281" t="str">
            <v>E3940 GEN Tools/Garage/Shop, old-10</v>
          </cell>
          <cell r="C6281" t="str">
            <v>403E</v>
          </cell>
          <cell r="E6281">
            <v>43404</v>
          </cell>
          <cell r="F6281">
            <v>0</v>
          </cell>
          <cell r="G6281" t="str">
            <v>End of Life</v>
          </cell>
          <cell r="H6281">
            <v>0</v>
          </cell>
          <cell r="I6281"/>
          <cell r="J6281" t="str">
            <v>End of Life</v>
          </cell>
          <cell r="K6281">
            <v>0</v>
          </cell>
          <cell r="L6281">
            <v>0</v>
          </cell>
        </row>
        <row r="6282">
          <cell r="A6282" t="str">
            <v>E3940 GEN Tools/Garage/Shop, old</v>
          </cell>
          <cell r="B6282" t="str">
            <v>E3940 GEN Tools/Garage/Shop, old-11</v>
          </cell>
          <cell r="C6282" t="str">
            <v>403E</v>
          </cell>
          <cell r="E6282">
            <v>43434</v>
          </cell>
          <cell r="F6282">
            <v>0</v>
          </cell>
          <cell r="G6282" t="str">
            <v>End of Life</v>
          </cell>
          <cell r="H6282">
            <v>0</v>
          </cell>
          <cell r="I6282"/>
          <cell r="J6282" t="str">
            <v>End of Life</v>
          </cell>
          <cell r="K6282">
            <v>0</v>
          </cell>
          <cell r="L6282">
            <v>0</v>
          </cell>
        </row>
        <row r="6283">
          <cell r="A6283" t="str">
            <v>E3940 GEN Tools/Garage/Shop, old</v>
          </cell>
          <cell r="B6283" t="str">
            <v>E3940 GEN Tools/Garage/Shop, old-12</v>
          </cell>
          <cell r="C6283" t="str">
            <v>403E</v>
          </cell>
          <cell r="E6283">
            <v>43465</v>
          </cell>
          <cell r="F6283">
            <v>0</v>
          </cell>
          <cell r="G6283" t="str">
            <v>End of Life</v>
          </cell>
          <cell r="H6283">
            <v>0</v>
          </cell>
          <cell r="I6283"/>
          <cell r="J6283" t="str">
            <v>End of Life</v>
          </cell>
          <cell r="K6283">
            <v>0</v>
          </cell>
          <cell r="L6283">
            <v>0</v>
          </cell>
        </row>
        <row r="6284">
          <cell r="A6284" t="str">
            <v>E3940 GEN Tools/Garage/Shop, old Total</v>
          </cell>
          <cell r="B6284"/>
          <cell r="C6284" t="str">
            <v>EGEN</v>
          </cell>
          <cell r="E6284" t="str">
            <v>Total</v>
          </cell>
          <cell r="F6284"/>
          <cell r="G6284"/>
          <cell r="H6284">
            <v>89485.8</v>
          </cell>
          <cell r="I6284"/>
          <cell r="J6284">
            <v>0</v>
          </cell>
          <cell r="K6284">
            <v>0</v>
          </cell>
          <cell r="L6284">
            <v>-89485.8</v>
          </cell>
        </row>
        <row r="6285">
          <cell r="A6285" t="str">
            <v>E3950 GEN Laboratory Equip, new</v>
          </cell>
          <cell r="B6285" t="str">
            <v>E3950 GEN Laboratory Equip, new-1</v>
          </cell>
          <cell r="C6285" t="str">
            <v>403E</v>
          </cell>
          <cell r="E6285">
            <v>43131</v>
          </cell>
          <cell r="F6285">
            <v>3096458.34</v>
          </cell>
          <cell r="G6285">
            <v>0.05</v>
          </cell>
          <cell r="H6285">
            <v>12901.91</v>
          </cell>
          <cell r="I6285">
            <v>7819786.7800000003</v>
          </cell>
          <cell r="J6285">
            <v>0.05</v>
          </cell>
          <cell r="K6285">
            <v>24389.39</v>
          </cell>
          <cell r="L6285">
            <v>11487.48</v>
          </cell>
        </row>
        <row r="6286">
          <cell r="A6286" t="str">
            <v>E3950 GEN Laboratory Equip, new</v>
          </cell>
          <cell r="B6286" t="str">
            <v>E3950 GEN Laboratory Equip, new-2</v>
          </cell>
          <cell r="C6286" t="str">
            <v>403E</v>
          </cell>
          <cell r="E6286">
            <v>43159</v>
          </cell>
          <cell r="F6286">
            <v>3096485.06</v>
          </cell>
          <cell r="G6286">
            <v>0.05</v>
          </cell>
          <cell r="H6286">
            <v>12902.02</v>
          </cell>
          <cell r="I6286">
            <v>7819786.7800000003</v>
          </cell>
          <cell r="J6286">
            <v>0.05</v>
          </cell>
          <cell r="K6286">
            <v>24389.39</v>
          </cell>
          <cell r="L6286">
            <v>11487.37</v>
          </cell>
        </row>
        <row r="6287">
          <cell r="A6287" t="str">
            <v>E3950 GEN Laboratory Equip, new</v>
          </cell>
          <cell r="B6287" t="str">
            <v>E3950 GEN Laboratory Equip, new-3</v>
          </cell>
          <cell r="C6287" t="str">
            <v>403E</v>
          </cell>
          <cell r="E6287">
            <v>43190</v>
          </cell>
          <cell r="F6287">
            <v>3096511.78</v>
          </cell>
          <cell r="G6287">
            <v>0.05</v>
          </cell>
          <cell r="H6287">
            <v>12902.13</v>
          </cell>
          <cell r="I6287">
            <v>7819786.7800000003</v>
          </cell>
          <cell r="J6287">
            <v>0.05</v>
          </cell>
          <cell r="K6287">
            <v>24389.39</v>
          </cell>
          <cell r="L6287">
            <v>11487.26</v>
          </cell>
        </row>
        <row r="6288">
          <cell r="A6288" t="str">
            <v>E3950 GEN Laboratory Equip, new</v>
          </cell>
          <cell r="B6288" t="str">
            <v>E3950 GEN Laboratory Equip, new-4</v>
          </cell>
          <cell r="C6288" t="str">
            <v>403E</v>
          </cell>
          <cell r="E6288">
            <v>43220</v>
          </cell>
          <cell r="F6288">
            <v>3096511.78</v>
          </cell>
          <cell r="G6288">
            <v>0.05</v>
          </cell>
          <cell r="H6288">
            <v>12902.13</v>
          </cell>
          <cell r="I6288">
            <v>7819786.7800000003</v>
          </cell>
          <cell r="J6288">
            <v>0.05</v>
          </cell>
          <cell r="K6288">
            <v>24389.39</v>
          </cell>
          <cell r="L6288">
            <v>11487.26</v>
          </cell>
        </row>
        <row r="6289">
          <cell r="A6289" t="str">
            <v>E3950 GEN Laboratory Equip, new</v>
          </cell>
          <cell r="B6289" t="str">
            <v>E3950 GEN Laboratory Equip, new-5</v>
          </cell>
          <cell r="C6289" t="str">
            <v>403E</v>
          </cell>
          <cell r="E6289">
            <v>43251</v>
          </cell>
          <cell r="F6289">
            <v>3096511.78</v>
          </cell>
          <cell r="G6289">
            <v>0.05</v>
          </cell>
          <cell r="H6289">
            <v>12902.13</v>
          </cell>
          <cell r="I6289">
            <v>7819786.7800000003</v>
          </cell>
          <cell r="J6289">
            <v>0.05</v>
          </cell>
          <cell r="K6289">
            <v>24389.39</v>
          </cell>
          <cell r="L6289">
            <v>11487.26</v>
          </cell>
        </row>
        <row r="6290">
          <cell r="A6290" t="str">
            <v>E3950 GEN Laboratory Equip, new</v>
          </cell>
          <cell r="B6290" t="str">
            <v>E3950 GEN Laboratory Equip, new-6</v>
          </cell>
          <cell r="C6290" t="str">
            <v>403E</v>
          </cell>
          <cell r="E6290">
            <v>43281</v>
          </cell>
          <cell r="F6290">
            <v>3096511.78</v>
          </cell>
          <cell r="G6290">
            <v>0.05</v>
          </cell>
          <cell r="H6290">
            <v>12902.13</v>
          </cell>
          <cell r="I6290">
            <v>7819786.7800000003</v>
          </cell>
          <cell r="J6290">
            <v>0.05</v>
          </cell>
          <cell r="K6290">
            <v>24389.39</v>
          </cell>
          <cell r="L6290">
            <v>11487.26</v>
          </cell>
        </row>
        <row r="6291">
          <cell r="A6291" t="str">
            <v>E3950 GEN Laboratory Equip, new</v>
          </cell>
          <cell r="B6291" t="str">
            <v>E3950 GEN Laboratory Equip, new-7</v>
          </cell>
          <cell r="C6291" t="str">
            <v>403E</v>
          </cell>
          <cell r="E6291">
            <v>43312</v>
          </cell>
          <cell r="F6291">
            <v>8009016.1699999999</v>
          </cell>
          <cell r="G6291">
            <v>0.05</v>
          </cell>
          <cell r="H6291">
            <v>-337384.26999999996</v>
          </cell>
          <cell r="I6291">
            <v>7819786.7800000003</v>
          </cell>
          <cell r="J6291">
            <v>0.05</v>
          </cell>
          <cell r="K6291">
            <v>24389.39</v>
          </cell>
          <cell r="L6291">
            <v>361773.66</v>
          </cell>
        </row>
        <row r="6292">
          <cell r="A6292" t="str">
            <v>E3950 GEN Laboratory Equip, new</v>
          </cell>
          <cell r="B6292" t="str">
            <v>E3950 GEN Laboratory Equip, new-8</v>
          </cell>
          <cell r="C6292" t="str">
            <v>403E</v>
          </cell>
          <cell r="E6292">
            <v>43343</v>
          </cell>
          <cell r="F6292">
            <v>8009016.1699999999</v>
          </cell>
          <cell r="G6292">
            <v>0.05</v>
          </cell>
          <cell r="H6292">
            <v>16984.800000000003</v>
          </cell>
          <cell r="I6292">
            <v>7819786.7800000003</v>
          </cell>
          <cell r="J6292">
            <v>0.05</v>
          </cell>
          <cell r="K6292">
            <v>24389.39</v>
          </cell>
          <cell r="L6292">
            <v>7404.59</v>
          </cell>
        </row>
        <row r="6293">
          <cell r="A6293" t="str">
            <v>E3950 GEN Laboratory Equip, new</v>
          </cell>
          <cell r="B6293" t="str">
            <v>E3950 GEN Laboratory Equip, new-9</v>
          </cell>
          <cell r="C6293" t="str">
            <v>403E</v>
          </cell>
          <cell r="E6293">
            <v>43373</v>
          </cell>
          <cell r="F6293">
            <v>7914401.4800000004</v>
          </cell>
          <cell r="G6293">
            <v>0.05</v>
          </cell>
          <cell r="H6293">
            <v>24783.62</v>
          </cell>
          <cell r="I6293">
            <v>7819786.7800000003</v>
          </cell>
          <cell r="J6293">
            <v>0.05</v>
          </cell>
          <cell r="K6293">
            <v>24389.39</v>
          </cell>
          <cell r="L6293">
            <v>-394.23</v>
          </cell>
        </row>
        <row r="6294">
          <cell r="A6294" t="str">
            <v>E3950 GEN Laboratory Equip, new</v>
          </cell>
          <cell r="B6294" t="str">
            <v>E3950 GEN Laboratory Equip, new-10</v>
          </cell>
          <cell r="C6294" t="str">
            <v>403E</v>
          </cell>
          <cell r="E6294">
            <v>43404</v>
          </cell>
          <cell r="F6294">
            <v>7819786.7800000003</v>
          </cell>
          <cell r="G6294">
            <v>0.05</v>
          </cell>
          <cell r="H6294">
            <v>24389.39</v>
          </cell>
          <cell r="I6294">
            <v>7819786.7800000003</v>
          </cell>
          <cell r="J6294">
            <v>0.05</v>
          </cell>
          <cell r="K6294">
            <v>24389.39</v>
          </cell>
          <cell r="L6294">
            <v>0</v>
          </cell>
        </row>
        <row r="6295">
          <cell r="A6295" t="str">
            <v>E3950 GEN Laboratory Equip, new</v>
          </cell>
          <cell r="B6295" t="str">
            <v>E3950 GEN Laboratory Equip, new-11</v>
          </cell>
          <cell r="C6295" t="str">
            <v>403E</v>
          </cell>
          <cell r="E6295">
            <v>43434</v>
          </cell>
          <cell r="F6295">
            <v>7819786.7800000003</v>
          </cell>
          <cell r="G6295">
            <v>0.05</v>
          </cell>
          <cell r="H6295">
            <v>24389.39</v>
          </cell>
          <cell r="I6295">
            <v>7819786.7800000003</v>
          </cell>
          <cell r="J6295">
            <v>0.05</v>
          </cell>
          <cell r="K6295">
            <v>24389.39</v>
          </cell>
          <cell r="L6295">
            <v>0</v>
          </cell>
        </row>
        <row r="6296">
          <cell r="A6296" t="str">
            <v>E3950 GEN Laboratory Equip, new</v>
          </cell>
          <cell r="B6296" t="str">
            <v>E3950 GEN Laboratory Equip, new-12</v>
          </cell>
          <cell r="C6296" t="str">
            <v>403E</v>
          </cell>
          <cell r="E6296">
            <v>43465</v>
          </cell>
          <cell r="F6296">
            <v>7819786.7800000003</v>
          </cell>
          <cell r="G6296">
            <v>0.05</v>
          </cell>
          <cell r="H6296">
            <v>24389.39</v>
          </cell>
          <cell r="I6296">
            <v>7819786.7800000003</v>
          </cell>
          <cell r="J6296">
            <v>0.05</v>
          </cell>
          <cell r="K6296">
            <v>24389.39</v>
          </cell>
          <cell r="L6296">
            <v>0</v>
          </cell>
        </row>
        <row r="6297">
          <cell r="A6297" t="str">
            <v>E3950 GEN Laboratory Equip, new Total</v>
          </cell>
          <cell r="C6297" t="str">
            <v>EGEN</v>
          </cell>
          <cell r="E6297" t="str">
            <v>Total</v>
          </cell>
          <cell r="F6297"/>
          <cell r="G6297"/>
          <cell r="H6297">
            <v>-145035.22999999992</v>
          </cell>
          <cell r="I6297"/>
          <cell r="J6297">
            <v>0</v>
          </cell>
          <cell r="K6297">
            <v>292672.68000000005</v>
          </cell>
          <cell r="L6297">
            <v>437707.91</v>
          </cell>
        </row>
        <row r="6298">
          <cell r="A6298" t="str">
            <v>E3950 GEN Laboratory Equip, old</v>
          </cell>
          <cell r="B6298" t="str">
            <v>E3950 GEN Laboratory Equip, old-1</v>
          </cell>
          <cell r="C6298" t="str">
            <v>403E</v>
          </cell>
          <cell r="E6298">
            <v>43131</v>
          </cell>
          <cell r="F6298">
            <v>4486835.03</v>
          </cell>
          <cell r="G6298" t="str">
            <v>End of Life</v>
          </cell>
          <cell r="H6298">
            <v>74779.45</v>
          </cell>
          <cell r="I6298"/>
          <cell r="J6298" t="str">
            <v>End of Life</v>
          </cell>
          <cell r="K6298">
            <v>0</v>
          </cell>
          <cell r="L6298">
            <v>-74779.45</v>
          </cell>
        </row>
        <row r="6299">
          <cell r="A6299" t="str">
            <v>E3950 GEN Laboratory Equip, old</v>
          </cell>
          <cell r="B6299" t="str">
            <v>E3950 GEN Laboratory Equip, old-2</v>
          </cell>
          <cell r="C6299" t="str">
            <v>403E</v>
          </cell>
          <cell r="E6299">
            <v>43159</v>
          </cell>
          <cell r="F6299">
            <v>4412054.45</v>
          </cell>
          <cell r="G6299" t="str">
            <v>End of Life</v>
          </cell>
          <cell r="H6299">
            <v>74779.45</v>
          </cell>
          <cell r="I6299"/>
          <cell r="J6299" t="str">
            <v>End of Life</v>
          </cell>
          <cell r="K6299">
            <v>0</v>
          </cell>
          <cell r="L6299">
            <v>-74779.45</v>
          </cell>
        </row>
        <row r="6300">
          <cell r="A6300" t="str">
            <v>E3950 GEN Laboratory Equip, old</v>
          </cell>
          <cell r="B6300" t="str">
            <v>E3950 GEN Laboratory Equip, old-3</v>
          </cell>
          <cell r="C6300" t="str">
            <v>403E</v>
          </cell>
          <cell r="E6300">
            <v>43190</v>
          </cell>
          <cell r="F6300">
            <v>4337273.87</v>
          </cell>
          <cell r="G6300" t="str">
            <v>End of Life</v>
          </cell>
          <cell r="H6300">
            <v>74779.45</v>
          </cell>
          <cell r="I6300"/>
          <cell r="J6300" t="str">
            <v>End of Life</v>
          </cell>
          <cell r="K6300">
            <v>0</v>
          </cell>
          <cell r="L6300">
            <v>-74779.45</v>
          </cell>
        </row>
        <row r="6301">
          <cell r="A6301" t="str">
            <v>E3950 GEN Laboratory Equip, old</v>
          </cell>
          <cell r="B6301" t="str">
            <v>E3950 GEN Laboratory Equip, old-4</v>
          </cell>
          <cell r="C6301" t="str">
            <v>403E</v>
          </cell>
          <cell r="E6301">
            <v>43220</v>
          </cell>
          <cell r="F6301">
            <v>4262493.29</v>
          </cell>
          <cell r="G6301" t="str">
            <v>End of Life</v>
          </cell>
          <cell r="H6301">
            <v>74779.45</v>
          </cell>
          <cell r="I6301"/>
          <cell r="J6301" t="str">
            <v>End of Life</v>
          </cell>
          <cell r="K6301">
            <v>0</v>
          </cell>
          <cell r="L6301">
            <v>-74779.45</v>
          </cell>
        </row>
        <row r="6302">
          <cell r="A6302" t="str">
            <v>E3950 GEN Laboratory Equip, old</v>
          </cell>
          <cell r="B6302" t="str">
            <v>E3950 GEN Laboratory Equip, old-5</v>
          </cell>
          <cell r="C6302" t="str">
            <v>403E</v>
          </cell>
          <cell r="E6302">
            <v>43251</v>
          </cell>
          <cell r="F6302">
            <v>4187712.71</v>
          </cell>
          <cell r="G6302" t="str">
            <v>End of Life</v>
          </cell>
          <cell r="H6302">
            <v>74779.45</v>
          </cell>
          <cell r="I6302"/>
          <cell r="J6302" t="str">
            <v>End of Life</v>
          </cell>
          <cell r="K6302">
            <v>0</v>
          </cell>
          <cell r="L6302">
            <v>-74779.45</v>
          </cell>
        </row>
        <row r="6303">
          <cell r="A6303" t="str">
            <v>E3950 GEN Laboratory Equip, old</v>
          </cell>
          <cell r="B6303" t="str">
            <v>E3950 GEN Laboratory Equip, old-6</v>
          </cell>
          <cell r="C6303" t="str">
            <v>403E</v>
          </cell>
          <cell r="E6303">
            <v>43281</v>
          </cell>
          <cell r="F6303">
            <v>4112932.13</v>
          </cell>
          <cell r="G6303" t="str">
            <v>End of Life</v>
          </cell>
          <cell r="H6303">
            <v>74779.45</v>
          </cell>
          <cell r="I6303"/>
          <cell r="J6303" t="str">
            <v>End of Life</v>
          </cell>
          <cell r="K6303">
            <v>0</v>
          </cell>
          <cell r="L6303">
            <v>-74779.45</v>
          </cell>
        </row>
        <row r="6304">
          <cell r="A6304" t="str">
            <v>E3950 GEN Laboratory Equip, old</v>
          </cell>
          <cell r="B6304" t="str">
            <v>E3950 GEN Laboratory Equip, old-7</v>
          </cell>
          <cell r="C6304" t="str">
            <v>403E</v>
          </cell>
          <cell r="E6304">
            <v>43312</v>
          </cell>
          <cell r="F6304">
            <v>-0.02</v>
          </cell>
          <cell r="G6304" t="str">
            <v>End of Life</v>
          </cell>
          <cell r="H6304">
            <v>0</v>
          </cell>
          <cell r="I6304"/>
          <cell r="J6304" t="str">
            <v>End of Life</v>
          </cell>
          <cell r="K6304">
            <v>0</v>
          </cell>
          <cell r="L6304">
            <v>0</v>
          </cell>
        </row>
        <row r="6305">
          <cell r="A6305" t="str">
            <v>E3950 GEN Laboratory Equip, old</v>
          </cell>
          <cell r="B6305" t="str">
            <v>E3950 GEN Laboratory Equip, old-8</v>
          </cell>
          <cell r="C6305" t="str">
            <v>403E</v>
          </cell>
          <cell r="E6305">
            <v>43343</v>
          </cell>
          <cell r="F6305">
            <v>-0.02</v>
          </cell>
          <cell r="G6305" t="str">
            <v>End of Life</v>
          </cell>
          <cell r="H6305">
            <v>0</v>
          </cell>
          <cell r="I6305"/>
          <cell r="J6305" t="str">
            <v>End of Life</v>
          </cell>
          <cell r="K6305">
            <v>0</v>
          </cell>
          <cell r="L6305">
            <v>0</v>
          </cell>
        </row>
        <row r="6306">
          <cell r="A6306" t="str">
            <v>E3950 GEN Laboratory Equip, old</v>
          </cell>
          <cell r="B6306" t="str">
            <v>E3950 GEN Laboratory Equip, old-9</v>
          </cell>
          <cell r="C6306" t="str">
            <v>403E</v>
          </cell>
          <cell r="E6306">
            <v>43373</v>
          </cell>
          <cell r="F6306">
            <v>-0.02</v>
          </cell>
          <cell r="G6306" t="str">
            <v>End of Life</v>
          </cell>
          <cell r="H6306">
            <v>0</v>
          </cell>
          <cell r="I6306"/>
          <cell r="J6306" t="str">
            <v>End of Life</v>
          </cell>
          <cell r="K6306">
            <v>0</v>
          </cell>
          <cell r="L6306">
            <v>0</v>
          </cell>
        </row>
        <row r="6307">
          <cell r="A6307" t="str">
            <v>E3950 GEN Laboratory Equip, old</v>
          </cell>
          <cell r="B6307" t="str">
            <v>E3950 GEN Laboratory Equip, old-10</v>
          </cell>
          <cell r="C6307" t="str">
            <v>403E</v>
          </cell>
          <cell r="E6307">
            <v>43404</v>
          </cell>
          <cell r="F6307">
            <v>-0.02</v>
          </cell>
          <cell r="G6307" t="str">
            <v>End of Life</v>
          </cell>
          <cell r="H6307">
            <v>0</v>
          </cell>
          <cell r="I6307"/>
          <cell r="J6307" t="str">
            <v>End of Life</v>
          </cell>
          <cell r="K6307">
            <v>0</v>
          </cell>
          <cell r="L6307">
            <v>0</v>
          </cell>
        </row>
        <row r="6308">
          <cell r="A6308" t="str">
            <v>E3950 GEN Laboratory Equip, old</v>
          </cell>
          <cell r="B6308" t="str">
            <v>E3950 GEN Laboratory Equip, old-11</v>
          </cell>
          <cell r="C6308" t="str">
            <v>403E</v>
          </cell>
          <cell r="E6308">
            <v>43434</v>
          </cell>
          <cell r="F6308">
            <v>-0.02</v>
          </cell>
          <cell r="G6308" t="str">
            <v>End of Life</v>
          </cell>
          <cell r="H6308">
            <v>0</v>
          </cell>
          <cell r="I6308"/>
          <cell r="J6308" t="str">
            <v>End of Life</v>
          </cell>
          <cell r="K6308">
            <v>0</v>
          </cell>
          <cell r="L6308">
            <v>0</v>
          </cell>
        </row>
        <row r="6309">
          <cell r="A6309" t="str">
            <v>E3950 GEN Laboratory Equip, old</v>
          </cell>
          <cell r="B6309" t="str">
            <v>E3950 GEN Laboratory Equip, old-12</v>
          </cell>
          <cell r="C6309" t="str">
            <v>403E</v>
          </cell>
          <cell r="E6309">
            <v>43465</v>
          </cell>
          <cell r="F6309">
            <v>-0.02</v>
          </cell>
          <cell r="G6309" t="str">
            <v>End of Life</v>
          </cell>
          <cell r="H6309">
            <v>0</v>
          </cell>
          <cell r="I6309"/>
          <cell r="J6309" t="str">
            <v>End of Life</v>
          </cell>
          <cell r="K6309">
            <v>0</v>
          </cell>
          <cell r="L6309">
            <v>0</v>
          </cell>
        </row>
        <row r="6310">
          <cell r="A6310" t="str">
            <v>E3950 GEN Laboratory Equip, old Total</v>
          </cell>
          <cell r="B6310"/>
          <cell r="C6310" t="str">
            <v>EGEN</v>
          </cell>
          <cell r="E6310" t="str">
            <v>Total</v>
          </cell>
          <cell r="F6310"/>
          <cell r="G6310"/>
          <cell r="H6310">
            <v>448676.7</v>
          </cell>
          <cell r="I6310"/>
          <cell r="J6310">
            <v>0</v>
          </cell>
          <cell r="K6310">
            <v>0</v>
          </cell>
          <cell r="L6310">
            <v>-448676.7</v>
          </cell>
        </row>
        <row r="6311">
          <cell r="A6311" t="str">
            <v>E396 GEN Power-Op Equip, Colstrip 1</v>
          </cell>
          <cell r="B6311" t="str">
            <v>E396 GEN Power-Op Equip, Colstrip 1-1</v>
          </cell>
          <cell r="C6311" t="str">
            <v>403E</v>
          </cell>
          <cell r="E6311">
            <v>43131</v>
          </cell>
          <cell r="F6311">
            <v>173190.66</v>
          </cell>
          <cell r="G6311">
            <v>6.5799999999999997E-2</v>
          </cell>
          <cell r="H6311">
            <v>949.66</v>
          </cell>
          <cell r="I6311">
            <v>140845.07999999999</v>
          </cell>
          <cell r="J6311">
            <v>6.5799999999999997E-2</v>
          </cell>
          <cell r="K6311">
            <v>772.30052199999989</v>
          </cell>
          <cell r="L6311">
            <v>-177.36</v>
          </cell>
        </row>
        <row r="6312">
          <cell r="A6312" t="str">
            <v>E396 GEN Power-Op Equip, Colstrip 1</v>
          </cell>
          <cell r="B6312" t="str">
            <v>E396 GEN Power-Op Equip, Colstrip 1-2</v>
          </cell>
          <cell r="C6312" t="str">
            <v>403E</v>
          </cell>
          <cell r="E6312">
            <v>43159</v>
          </cell>
          <cell r="F6312">
            <v>177399.57</v>
          </cell>
          <cell r="G6312">
            <v>6.5799999999999997E-2</v>
          </cell>
          <cell r="H6312">
            <v>972.74</v>
          </cell>
          <cell r="I6312">
            <v>140845.07999999999</v>
          </cell>
          <cell r="J6312">
            <v>6.5799999999999997E-2</v>
          </cell>
          <cell r="K6312">
            <v>772.30052199999989</v>
          </cell>
          <cell r="L6312">
            <v>-200.44</v>
          </cell>
        </row>
        <row r="6313">
          <cell r="A6313" t="str">
            <v>E396 GEN Power-Op Equip, Colstrip 1</v>
          </cell>
          <cell r="B6313" t="str">
            <v>E396 GEN Power-Op Equip, Colstrip 1-3</v>
          </cell>
          <cell r="C6313" t="str">
            <v>403E</v>
          </cell>
          <cell r="E6313">
            <v>43190</v>
          </cell>
          <cell r="F6313">
            <v>131994.51</v>
          </cell>
          <cell r="G6313">
            <v>6.5799999999999997E-2</v>
          </cell>
          <cell r="H6313">
            <v>723.77</v>
          </cell>
          <cell r="I6313">
            <v>140845.07999999999</v>
          </cell>
          <cell r="J6313">
            <v>6.5799999999999997E-2</v>
          </cell>
          <cell r="K6313">
            <v>772.30052199999989</v>
          </cell>
          <cell r="L6313">
            <v>48.53</v>
          </cell>
        </row>
        <row r="6314">
          <cell r="A6314" t="str">
            <v>E396 GEN Power-Op Equip, Colstrip 1</v>
          </cell>
          <cell r="B6314" t="str">
            <v>E396 GEN Power-Op Equip, Colstrip 1-4</v>
          </cell>
          <cell r="C6314" t="str">
            <v>403E</v>
          </cell>
          <cell r="E6314">
            <v>43220</v>
          </cell>
          <cell r="F6314">
            <v>131994.51</v>
          </cell>
          <cell r="G6314">
            <v>6.5799999999999997E-2</v>
          </cell>
          <cell r="H6314">
            <v>723.77</v>
          </cell>
          <cell r="I6314">
            <v>140845.07999999999</v>
          </cell>
          <cell r="J6314">
            <v>6.5799999999999997E-2</v>
          </cell>
          <cell r="K6314">
            <v>772.30052199999989</v>
          </cell>
          <cell r="L6314">
            <v>48.53</v>
          </cell>
        </row>
        <row r="6315">
          <cell r="A6315" t="str">
            <v>E396 GEN Power-Op Equip, Colstrip 1</v>
          </cell>
          <cell r="B6315" t="str">
            <v>E396 GEN Power-Op Equip, Colstrip 1-5</v>
          </cell>
          <cell r="C6315" t="str">
            <v>403E</v>
          </cell>
          <cell r="E6315">
            <v>43251</v>
          </cell>
          <cell r="F6315">
            <v>131994.51</v>
          </cell>
          <cell r="G6315">
            <v>6.5799999999999997E-2</v>
          </cell>
          <cell r="H6315">
            <v>723.77</v>
          </cell>
          <cell r="I6315">
            <v>140845.07999999999</v>
          </cell>
          <cell r="J6315">
            <v>6.5799999999999997E-2</v>
          </cell>
          <cell r="K6315">
            <v>772.30052199999989</v>
          </cell>
          <cell r="L6315">
            <v>48.53</v>
          </cell>
        </row>
        <row r="6316">
          <cell r="A6316" t="str">
            <v>E396 GEN Power-Op Equip, Colstrip 1</v>
          </cell>
          <cell r="B6316" t="str">
            <v>E396 GEN Power-Op Equip, Colstrip 1-6</v>
          </cell>
          <cell r="C6316" t="str">
            <v>403E</v>
          </cell>
          <cell r="E6316">
            <v>43281</v>
          </cell>
          <cell r="F6316">
            <v>135539.26999999999</v>
          </cell>
          <cell r="G6316">
            <v>6.5799999999999997E-2</v>
          </cell>
          <cell r="H6316">
            <v>743.21</v>
          </cell>
          <cell r="I6316">
            <v>140845.07999999999</v>
          </cell>
          <cell r="J6316">
            <v>6.5799999999999997E-2</v>
          </cell>
          <cell r="K6316">
            <v>772.30052199999989</v>
          </cell>
          <cell r="L6316">
            <v>29.09</v>
          </cell>
        </row>
        <row r="6317">
          <cell r="A6317" t="str">
            <v>E396 GEN Power-Op Equip, Colstrip 1</v>
          </cell>
          <cell r="B6317" t="str">
            <v>E396 GEN Power-Op Equip, Colstrip 1-7</v>
          </cell>
          <cell r="C6317" t="str">
            <v>403E</v>
          </cell>
          <cell r="E6317">
            <v>43312</v>
          </cell>
          <cell r="F6317">
            <v>139084.03</v>
          </cell>
          <cell r="G6317">
            <v>6.5799999999999997E-2</v>
          </cell>
          <cell r="H6317">
            <v>762.64</v>
          </cell>
          <cell r="I6317">
            <v>140845.07999999999</v>
          </cell>
          <cell r="J6317">
            <v>6.5799999999999997E-2</v>
          </cell>
          <cell r="K6317">
            <v>772.30052199999989</v>
          </cell>
          <cell r="L6317">
            <v>9.66</v>
          </cell>
        </row>
        <row r="6318">
          <cell r="A6318" t="str">
            <v>E396 GEN Power-Op Equip, Colstrip 1</v>
          </cell>
          <cell r="B6318" t="str">
            <v>E396 GEN Power-Op Equip, Colstrip 1-8</v>
          </cell>
          <cell r="C6318" t="str">
            <v>403E</v>
          </cell>
          <cell r="E6318">
            <v>43343</v>
          </cell>
          <cell r="F6318">
            <v>139084.03</v>
          </cell>
          <cell r="G6318">
            <v>6.5799999999999997E-2</v>
          </cell>
          <cell r="H6318">
            <v>762.64</v>
          </cell>
          <cell r="I6318">
            <v>140845.07999999999</v>
          </cell>
          <cell r="J6318">
            <v>6.5799999999999997E-2</v>
          </cell>
          <cell r="K6318">
            <v>772.30052199999989</v>
          </cell>
          <cell r="L6318">
            <v>9.66</v>
          </cell>
        </row>
        <row r="6319">
          <cell r="A6319" t="str">
            <v>E396 GEN Power-Op Equip, Colstrip 1</v>
          </cell>
          <cell r="B6319" t="str">
            <v>E396 GEN Power-Op Equip, Colstrip 1-9</v>
          </cell>
          <cell r="C6319" t="str">
            <v>403E</v>
          </cell>
          <cell r="E6319">
            <v>43373</v>
          </cell>
          <cell r="F6319">
            <v>139084.03</v>
          </cell>
          <cell r="G6319">
            <v>6.5799999999999997E-2</v>
          </cell>
          <cell r="H6319">
            <v>762.64</v>
          </cell>
          <cell r="I6319">
            <v>140845.07999999999</v>
          </cell>
          <cell r="J6319">
            <v>6.5799999999999997E-2</v>
          </cell>
          <cell r="K6319">
            <v>772.30052199999989</v>
          </cell>
          <cell r="L6319">
            <v>9.66</v>
          </cell>
        </row>
        <row r="6320">
          <cell r="A6320" t="str">
            <v>E396 GEN Power-Op Equip, Colstrip 1</v>
          </cell>
          <cell r="B6320" t="str">
            <v>E396 GEN Power-Op Equip, Colstrip 1-10</v>
          </cell>
          <cell r="C6320" t="str">
            <v>403E</v>
          </cell>
          <cell r="E6320">
            <v>43404</v>
          </cell>
          <cell r="F6320">
            <v>139084.03</v>
          </cell>
          <cell r="G6320">
            <v>6.5799999999999997E-2</v>
          </cell>
          <cell r="H6320">
            <v>762.64</v>
          </cell>
          <cell r="I6320">
            <v>140845.07999999999</v>
          </cell>
          <cell r="J6320">
            <v>6.5799999999999997E-2</v>
          </cell>
          <cell r="K6320">
            <v>772.30052199999989</v>
          </cell>
          <cell r="L6320">
            <v>9.66</v>
          </cell>
        </row>
        <row r="6321">
          <cell r="A6321" t="str">
            <v>E396 GEN Power-Op Equip, Colstrip 1</v>
          </cell>
          <cell r="B6321" t="str">
            <v>E396 GEN Power-Op Equip, Colstrip 1-11</v>
          </cell>
          <cell r="C6321" t="str">
            <v>403E</v>
          </cell>
          <cell r="E6321">
            <v>43434</v>
          </cell>
          <cell r="F6321">
            <v>139964.56</v>
          </cell>
          <cell r="G6321">
            <v>6.5799999999999997E-2</v>
          </cell>
          <cell r="H6321">
            <v>767.47</v>
          </cell>
          <cell r="I6321">
            <v>140845.07999999999</v>
          </cell>
          <cell r="J6321">
            <v>6.5799999999999997E-2</v>
          </cell>
          <cell r="K6321">
            <v>772.30052199999989</v>
          </cell>
          <cell r="L6321">
            <v>4.83</v>
          </cell>
        </row>
        <row r="6322">
          <cell r="A6322" t="str">
            <v>E396 GEN Power-Op Equip, Colstrip 1</v>
          </cell>
          <cell r="B6322" t="str">
            <v>E396 GEN Power-Op Equip, Colstrip 1-12</v>
          </cell>
          <cell r="C6322" t="str">
            <v>403E</v>
          </cell>
          <cell r="E6322">
            <v>43465</v>
          </cell>
          <cell r="F6322">
            <v>140845.07999999999</v>
          </cell>
          <cell r="G6322">
            <v>6.5799999999999997E-2</v>
          </cell>
          <cell r="H6322">
            <v>772.3</v>
          </cell>
          <cell r="I6322">
            <v>140845.07999999999</v>
          </cell>
          <cell r="J6322">
            <v>6.5799999999999997E-2</v>
          </cell>
          <cell r="K6322">
            <v>772.30052199999989</v>
          </cell>
          <cell r="L6322">
            <v>0</v>
          </cell>
        </row>
        <row r="6323">
          <cell r="A6323" t="str">
            <v>E396 GEN Power-Op Equip, Colstrip 1 Total</v>
          </cell>
          <cell r="C6323" t="str">
            <v>EGEN</v>
          </cell>
          <cell r="E6323" t="str">
            <v>Total</v>
          </cell>
          <cell r="F6323"/>
          <cell r="G6323"/>
          <cell r="H6323">
            <v>9427.25</v>
          </cell>
          <cell r="I6323"/>
          <cell r="J6323">
            <v>0</v>
          </cell>
          <cell r="K6323">
            <v>9267.6062639999964</v>
          </cell>
          <cell r="L6323">
            <v>-159.63999999999999</v>
          </cell>
        </row>
        <row r="6324">
          <cell r="A6324" t="str">
            <v>E396 GEN Power-Op Equip, Colstrip 2</v>
          </cell>
          <cell r="B6324" t="str">
            <v>E396 GEN Power-Op Equip, Colstrip 2-1</v>
          </cell>
          <cell r="C6324" t="str">
            <v>403E</v>
          </cell>
          <cell r="E6324">
            <v>43131</v>
          </cell>
          <cell r="F6324">
            <v>173189.87</v>
          </cell>
          <cell r="G6324">
            <v>6.5799999999999997E-2</v>
          </cell>
          <cell r="H6324">
            <v>949.66</v>
          </cell>
          <cell r="I6324">
            <v>140844.29</v>
          </cell>
          <cell r="J6324">
            <v>6.5799999999999997E-2</v>
          </cell>
          <cell r="K6324">
            <v>772.29619016666675</v>
          </cell>
          <cell r="L6324">
            <v>-177.36</v>
          </cell>
        </row>
        <row r="6325">
          <cell r="A6325" t="str">
            <v>E396 GEN Power-Op Equip, Colstrip 2</v>
          </cell>
          <cell r="B6325" t="str">
            <v>E396 GEN Power-Op Equip, Colstrip 2-2</v>
          </cell>
          <cell r="C6325" t="str">
            <v>403E</v>
          </cell>
          <cell r="E6325">
            <v>43159</v>
          </cell>
          <cell r="F6325">
            <v>177398.78</v>
          </cell>
          <cell r="G6325">
            <v>6.5799999999999997E-2</v>
          </cell>
          <cell r="H6325">
            <v>972.74</v>
          </cell>
          <cell r="I6325">
            <v>140844.29</v>
          </cell>
          <cell r="J6325">
            <v>6.5799999999999997E-2</v>
          </cell>
          <cell r="K6325">
            <v>772.29619016666675</v>
          </cell>
          <cell r="L6325">
            <v>-200.44</v>
          </cell>
        </row>
        <row r="6326">
          <cell r="A6326" t="str">
            <v>E396 GEN Power-Op Equip, Colstrip 2</v>
          </cell>
          <cell r="B6326" t="str">
            <v>E396 GEN Power-Op Equip, Colstrip 2-3</v>
          </cell>
          <cell r="C6326" t="str">
            <v>403E</v>
          </cell>
          <cell r="E6326">
            <v>43190</v>
          </cell>
          <cell r="F6326">
            <v>131993.72</v>
          </cell>
          <cell r="G6326">
            <v>6.5799999999999997E-2</v>
          </cell>
          <cell r="H6326">
            <v>723.77</v>
          </cell>
          <cell r="I6326">
            <v>140844.29</v>
          </cell>
          <cell r="J6326">
            <v>6.5799999999999997E-2</v>
          </cell>
          <cell r="K6326">
            <v>772.29619016666675</v>
          </cell>
          <cell r="L6326">
            <v>48.53</v>
          </cell>
        </row>
        <row r="6327">
          <cell r="A6327" t="str">
            <v>E396 GEN Power-Op Equip, Colstrip 2</v>
          </cell>
          <cell r="B6327" t="str">
            <v>E396 GEN Power-Op Equip, Colstrip 2-4</v>
          </cell>
          <cell r="C6327" t="str">
            <v>403E</v>
          </cell>
          <cell r="E6327">
            <v>43220</v>
          </cell>
          <cell r="F6327">
            <v>131993.72</v>
          </cell>
          <cell r="G6327">
            <v>6.5799999999999997E-2</v>
          </cell>
          <cell r="H6327">
            <v>723.77</v>
          </cell>
          <cell r="I6327">
            <v>140844.29</v>
          </cell>
          <cell r="J6327">
            <v>6.5799999999999997E-2</v>
          </cell>
          <cell r="K6327">
            <v>772.29619016666675</v>
          </cell>
          <cell r="L6327">
            <v>48.53</v>
          </cell>
        </row>
        <row r="6328">
          <cell r="A6328" t="str">
            <v>E396 GEN Power-Op Equip, Colstrip 2</v>
          </cell>
          <cell r="B6328" t="str">
            <v>E396 GEN Power-Op Equip, Colstrip 2-5</v>
          </cell>
          <cell r="C6328" t="str">
            <v>403E</v>
          </cell>
          <cell r="E6328">
            <v>43251</v>
          </cell>
          <cell r="F6328">
            <v>131993.72</v>
          </cell>
          <cell r="G6328">
            <v>6.5799999999999997E-2</v>
          </cell>
          <cell r="H6328">
            <v>723.77</v>
          </cell>
          <cell r="I6328">
            <v>140844.29</v>
          </cell>
          <cell r="J6328">
            <v>6.5799999999999997E-2</v>
          </cell>
          <cell r="K6328">
            <v>772.29619016666675</v>
          </cell>
          <cell r="L6328">
            <v>48.53</v>
          </cell>
        </row>
        <row r="6329">
          <cell r="A6329" t="str">
            <v>E396 GEN Power-Op Equip, Colstrip 2</v>
          </cell>
          <cell r="B6329" t="str">
            <v>E396 GEN Power-Op Equip, Colstrip 2-6</v>
          </cell>
          <cell r="C6329" t="str">
            <v>403E</v>
          </cell>
          <cell r="E6329">
            <v>43281</v>
          </cell>
          <cell r="F6329">
            <v>135538.48000000001</v>
          </cell>
          <cell r="G6329">
            <v>6.5799999999999997E-2</v>
          </cell>
          <cell r="H6329">
            <v>743.2</v>
          </cell>
          <cell r="I6329">
            <v>140844.29</v>
          </cell>
          <cell r="J6329">
            <v>6.5799999999999997E-2</v>
          </cell>
          <cell r="K6329">
            <v>772.29619016666675</v>
          </cell>
          <cell r="L6329">
            <v>29.1</v>
          </cell>
        </row>
        <row r="6330">
          <cell r="A6330" t="str">
            <v>E396 GEN Power-Op Equip, Colstrip 2</v>
          </cell>
          <cell r="B6330" t="str">
            <v>E396 GEN Power-Op Equip, Colstrip 2-7</v>
          </cell>
          <cell r="C6330" t="str">
            <v>403E</v>
          </cell>
          <cell r="E6330">
            <v>43312</v>
          </cell>
          <cell r="F6330">
            <v>139083.24</v>
          </cell>
          <cell r="G6330">
            <v>6.5799999999999997E-2</v>
          </cell>
          <cell r="H6330">
            <v>762.64</v>
          </cell>
          <cell r="I6330">
            <v>140844.29</v>
          </cell>
          <cell r="J6330">
            <v>6.5799999999999997E-2</v>
          </cell>
          <cell r="K6330">
            <v>772.29619016666675</v>
          </cell>
          <cell r="L6330">
            <v>9.66</v>
          </cell>
        </row>
        <row r="6331">
          <cell r="A6331" t="str">
            <v>E396 GEN Power-Op Equip, Colstrip 2</v>
          </cell>
          <cell r="B6331" t="str">
            <v>E396 GEN Power-Op Equip, Colstrip 2-8</v>
          </cell>
          <cell r="C6331" t="str">
            <v>403E</v>
          </cell>
          <cell r="E6331">
            <v>43343</v>
          </cell>
          <cell r="F6331">
            <v>139083.24</v>
          </cell>
          <cell r="G6331">
            <v>6.5799999999999997E-2</v>
          </cell>
          <cell r="H6331">
            <v>762.64</v>
          </cell>
          <cell r="I6331">
            <v>140844.29</v>
          </cell>
          <cell r="J6331">
            <v>6.5799999999999997E-2</v>
          </cell>
          <cell r="K6331">
            <v>772.29619016666675</v>
          </cell>
          <cell r="L6331">
            <v>9.66</v>
          </cell>
        </row>
        <row r="6332">
          <cell r="A6332" t="str">
            <v>E396 GEN Power-Op Equip, Colstrip 2</v>
          </cell>
          <cell r="B6332" t="str">
            <v>E396 GEN Power-Op Equip, Colstrip 2-9</v>
          </cell>
          <cell r="C6332" t="str">
            <v>403E</v>
          </cell>
          <cell r="E6332">
            <v>43373</v>
          </cell>
          <cell r="F6332">
            <v>139083.24</v>
          </cell>
          <cell r="G6332">
            <v>6.5799999999999997E-2</v>
          </cell>
          <cell r="H6332">
            <v>762.64</v>
          </cell>
          <cell r="I6332">
            <v>140844.29</v>
          </cell>
          <cell r="J6332">
            <v>6.5799999999999997E-2</v>
          </cell>
          <cell r="K6332">
            <v>772.29619016666675</v>
          </cell>
          <cell r="L6332">
            <v>9.66</v>
          </cell>
        </row>
        <row r="6333">
          <cell r="A6333" t="str">
            <v>E396 GEN Power-Op Equip, Colstrip 2</v>
          </cell>
          <cell r="B6333" t="str">
            <v>E396 GEN Power-Op Equip, Colstrip 2-10</v>
          </cell>
          <cell r="C6333" t="str">
            <v>403E</v>
          </cell>
          <cell r="E6333">
            <v>43404</v>
          </cell>
          <cell r="F6333">
            <v>139083.24</v>
          </cell>
          <cell r="G6333">
            <v>6.5799999999999997E-2</v>
          </cell>
          <cell r="H6333">
            <v>762.64</v>
          </cell>
          <cell r="I6333">
            <v>140844.29</v>
          </cell>
          <cell r="J6333">
            <v>6.5799999999999997E-2</v>
          </cell>
          <cell r="K6333">
            <v>772.29619016666675</v>
          </cell>
          <cell r="L6333">
            <v>9.66</v>
          </cell>
        </row>
        <row r="6334">
          <cell r="A6334" t="str">
            <v>E396 GEN Power-Op Equip, Colstrip 2</v>
          </cell>
          <cell r="B6334" t="str">
            <v>E396 GEN Power-Op Equip, Colstrip 2-11</v>
          </cell>
          <cell r="C6334" t="str">
            <v>403E</v>
          </cell>
          <cell r="E6334">
            <v>43434</v>
          </cell>
          <cell r="F6334">
            <v>139963.76999999999</v>
          </cell>
          <cell r="G6334">
            <v>6.5799999999999997E-2</v>
          </cell>
          <cell r="H6334">
            <v>767.47</v>
          </cell>
          <cell r="I6334">
            <v>140844.29</v>
          </cell>
          <cell r="J6334">
            <v>6.5799999999999997E-2</v>
          </cell>
          <cell r="K6334">
            <v>772.29619016666675</v>
          </cell>
          <cell r="L6334">
            <v>4.83</v>
          </cell>
        </row>
        <row r="6335">
          <cell r="A6335" t="str">
            <v>E396 GEN Power-Op Equip, Colstrip 2</v>
          </cell>
          <cell r="B6335" t="str">
            <v>E396 GEN Power-Op Equip, Colstrip 2-12</v>
          </cell>
          <cell r="C6335" t="str">
            <v>403E</v>
          </cell>
          <cell r="E6335">
            <v>43465</v>
          </cell>
          <cell r="F6335">
            <v>140844.29</v>
          </cell>
          <cell r="G6335">
            <v>6.5799999999999997E-2</v>
          </cell>
          <cell r="H6335">
            <v>772.3</v>
          </cell>
          <cell r="I6335">
            <v>140844.29</v>
          </cell>
          <cell r="J6335">
            <v>6.5799999999999997E-2</v>
          </cell>
          <cell r="K6335">
            <v>772.29619016666675</v>
          </cell>
          <cell r="L6335">
            <v>0</v>
          </cell>
        </row>
        <row r="6336">
          <cell r="A6336" t="str">
            <v>E396 GEN Power-Op Equip, Colstrip 2 Total</v>
          </cell>
          <cell r="C6336" t="str">
            <v>EGEN</v>
          </cell>
          <cell r="E6336" t="str">
            <v>Total</v>
          </cell>
          <cell r="F6336"/>
          <cell r="G6336"/>
          <cell r="H6336">
            <v>9427.24</v>
          </cell>
          <cell r="I6336"/>
          <cell r="J6336">
            <v>0</v>
          </cell>
          <cell r="K6336">
            <v>9267.554282000001</v>
          </cell>
          <cell r="L6336">
            <v>-159.69</v>
          </cell>
        </row>
        <row r="6337">
          <cell r="A6337" t="str">
            <v>E396 GEN Power-Op Equip, Colstrip 3</v>
          </cell>
          <cell r="B6337" t="str">
            <v>E396 GEN Power-Op Equip, Colstrip 3-1</v>
          </cell>
          <cell r="C6337" t="str">
            <v>403E</v>
          </cell>
          <cell r="E6337">
            <v>43131</v>
          </cell>
          <cell r="F6337">
            <v>113465</v>
          </cell>
          <cell r="G6337">
            <v>6.5799999999999997E-2</v>
          </cell>
          <cell r="H6337">
            <v>622.16999999999996</v>
          </cell>
          <cell r="I6337">
            <v>87975.47</v>
          </cell>
          <cell r="J6337">
            <v>6.5799999999999997E-2</v>
          </cell>
          <cell r="K6337">
            <v>482.39882716666665</v>
          </cell>
          <cell r="L6337">
            <v>-139.77000000000001</v>
          </cell>
        </row>
        <row r="6338">
          <cell r="A6338" t="str">
            <v>E396 GEN Power-Op Equip, Colstrip 3</v>
          </cell>
          <cell r="B6338" t="str">
            <v>E396 GEN Power-Op Equip, Colstrip 3-2</v>
          </cell>
          <cell r="C6338" t="str">
            <v>403E</v>
          </cell>
          <cell r="E6338">
            <v>43159</v>
          </cell>
          <cell r="F6338">
            <v>116352.12</v>
          </cell>
          <cell r="G6338">
            <v>6.5799999999999997E-2</v>
          </cell>
          <cell r="H6338">
            <v>638</v>
          </cell>
          <cell r="I6338">
            <v>87975.47</v>
          </cell>
          <cell r="J6338">
            <v>6.5799999999999997E-2</v>
          </cell>
          <cell r="K6338">
            <v>482.39882716666665</v>
          </cell>
          <cell r="L6338">
            <v>-155.6</v>
          </cell>
        </row>
        <row r="6339">
          <cell r="A6339" t="str">
            <v>E396 GEN Power-Op Equip, Colstrip 3</v>
          </cell>
          <cell r="B6339" t="str">
            <v>E396 GEN Power-Op Equip, Colstrip 3-3</v>
          </cell>
          <cell r="C6339" t="str">
            <v>403E</v>
          </cell>
          <cell r="E6339">
            <v>43190</v>
          </cell>
          <cell r="F6339">
            <v>82373.23</v>
          </cell>
          <cell r="G6339">
            <v>6.5799999999999997E-2</v>
          </cell>
          <cell r="H6339">
            <v>451.68</v>
          </cell>
          <cell r="I6339">
            <v>87975.47</v>
          </cell>
          <cell r="J6339">
            <v>6.5799999999999997E-2</v>
          </cell>
          <cell r="K6339">
            <v>482.39882716666665</v>
          </cell>
          <cell r="L6339">
            <v>30.72</v>
          </cell>
        </row>
        <row r="6340">
          <cell r="A6340" t="str">
            <v>E396 GEN Power-Op Equip, Colstrip 3</v>
          </cell>
          <cell r="B6340" t="str">
            <v>E396 GEN Power-Op Equip, Colstrip 3-4</v>
          </cell>
          <cell r="C6340" t="str">
            <v>403E</v>
          </cell>
          <cell r="E6340">
            <v>43220</v>
          </cell>
          <cell r="F6340">
            <v>82373.23</v>
          </cell>
          <cell r="G6340">
            <v>6.5799999999999997E-2</v>
          </cell>
          <cell r="H6340">
            <v>451.68</v>
          </cell>
          <cell r="I6340">
            <v>87975.47</v>
          </cell>
          <cell r="J6340">
            <v>6.5799999999999997E-2</v>
          </cell>
          <cell r="K6340">
            <v>482.39882716666665</v>
          </cell>
          <cell r="L6340">
            <v>30.72</v>
          </cell>
        </row>
        <row r="6341">
          <cell r="A6341" t="str">
            <v>E396 GEN Power-Op Equip, Colstrip 3</v>
          </cell>
          <cell r="B6341" t="str">
            <v>E396 GEN Power-Op Equip, Colstrip 3-5</v>
          </cell>
          <cell r="C6341" t="str">
            <v>403E</v>
          </cell>
          <cell r="E6341">
            <v>43251</v>
          </cell>
          <cell r="F6341">
            <v>82373.23</v>
          </cell>
          <cell r="G6341">
            <v>6.5799999999999997E-2</v>
          </cell>
          <cell r="H6341">
            <v>451.68</v>
          </cell>
          <cell r="I6341">
            <v>87975.47</v>
          </cell>
          <cell r="J6341">
            <v>6.5799999999999997E-2</v>
          </cell>
          <cell r="K6341">
            <v>482.39882716666665</v>
          </cell>
          <cell r="L6341">
            <v>30.72</v>
          </cell>
        </row>
        <row r="6342">
          <cell r="A6342" t="str">
            <v>E396 GEN Power-Op Equip, Colstrip 3</v>
          </cell>
          <cell r="B6342" t="str">
            <v>E396 GEN Power-Op Equip, Colstrip 3-6</v>
          </cell>
          <cell r="C6342" t="str">
            <v>403E</v>
          </cell>
          <cell r="E6342">
            <v>43281</v>
          </cell>
          <cell r="F6342">
            <v>84812.78</v>
          </cell>
          <cell r="G6342">
            <v>6.5799999999999997E-2</v>
          </cell>
          <cell r="H6342">
            <v>465.06</v>
          </cell>
          <cell r="I6342">
            <v>87975.47</v>
          </cell>
          <cell r="J6342">
            <v>6.5799999999999997E-2</v>
          </cell>
          <cell r="K6342">
            <v>482.39882716666665</v>
          </cell>
          <cell r="L6342">
            <v>17.34</v>
          </cell>
        </row>
        <row r="6343">
          <cell r="A6343" t="str">
            <v>E396 GEN Power-Op Equip, Colstrip 3</v>
          </cell>
          <cell r="B6343" t="str">
            <v>E396 GEN Power-Op Equip, Colstrip 3-7</v>
          </cell>
          <cell r="C6343" t="str">
            <v>403E</v>
          </cell>
          <cell r="E6343">
            <v>43312</v>
          </cell>
          <cell r="F6343">
            <v>87252.33</v>
          </cell>
          <cell r="G6343">
            <v>6.5799999999999997E-2</v>
          </cell>
          <cell r="H6343">
            <v>478.43</v>
          </cell>
          <cell r="I6343">
            <v>87975.47</v>
          </cell>
          <cell r="J6343">
            <v>6.5799999999999997E-2</v>
          </cell>
          <cell r="K6343">
            <v>482.39882716666665</v>
          </cell>
          <cell r="L6343">
            <v>3.97</v>
          </cell>
        </row>
        <row r="6344">
          <cell r="A6344" t="str">
            <v>E396 GEN Power-Op Equip, Colstrip 3</v>
          </cell>
          <cell r="B6344" t="str">
            <v>E396 GEN Power-Op Equip, Colstrip 3-8</v>
          </cell>
          <cell r="C6344" t="str">
            <v>403E</v>
          </cell>
          <cell r="E6344">
            <v>43343</v>
          </cell>
          <cell r="F6344">
            <v>87252.33</v>
          </cell>
          <cell r="G6344">
            <v>6.5799999999999997E-2</v>
          </cell>
          <cell r="H6344">
            <v>478.43</v>
          </cell>
          <cell r="I6344">
            <v>87975.47</v>
          </cell>
          <cell r="J6344">
            <v>6.5799999999999997E-2</v>
          </cell>
          <cell r="K6344">
            <v>482.39882716666665</v>
          </cell>
          <cell r="L6344">
            <v>3.97</v>
          </cell>
        </row>
        <row r="6345">
          <cell r="A6345" t="str">
            <v>E396 GEN Power-Op Equip, Colstrip 3</v>
          </cell>
          <cell r="B6345" t="str">
            <v>E396 GEN Power-Op Equip, Colstrip 3-9</v>
          </cell>
          <cell r="C6345" t="str">
            <v>403E</v>
          </cell>
          <cell r="E6345">
            <v>43373</v>
          </cell>
          <cell r="F6345">
            <v>87252.33</v>
          </cell>
          <cell r="G6345">
            <v>6.5799999999999997E-2</v>
          </cell>
          <cell r="H6345">
            <v>478.43</v>
          </cell>
          <cell r="I6345">
            <v>87975.47</v>
          </cell>
          <cell r="J6345">
            <v>6.5799999999999997E-2</v>
          </cell>
          <cell r="K6345">
            <v>482.39882716666665</v>
          </cell>
          <cell r="L6345">
            <v>3.97</v>
          </cell>
        </row>
        <row r="6346">
          <cell r="A6346" t="str">
            <v>E396 GEN Power-Op Equip, Colstrip 3</v>
          </cell>
          <cell r="B6346" t="str">
            <v>E396 GEN Power-Op Equip, Colstrip 3-10</v>
          </cell>
          <cell r="C6346" t="str">
            <v>403E</v>
          </cell>
          <cell r="E6346">
            <v>43404</v>
          </cell>
          <cell r="F6346">
            <v>87252.33</v>
          </cell>
          <cell r="G6346">
            <v>6.5799999999999997E-2</v>
          </cell>
          <cell r="H6346">
            <v>478.43</v>
          </cell>
          <cell r="I6346">
            <v>87975.47</v>
          </cell>
          <cell r="J6346">
            <v>6.5799999999999997E-2</v>
          </cell>
          <cell r="K6346">
            <v>482.39882716666665</v>
          </cell>
          <cell r="L6346">
            <v>3.97</v>
          </cell>
        </row>
        <row r="6347">
          <cell r="A6347" t="str">
            <v>E396 GEN Power-Op Equip, Colstrip 3</v>
          </cell>
          <cell r="B6347" t="str">
            <v>E396 GEN Power-Op Equip, Colstrip 3-11</v>
          </cell>
          <cell r="C6347" t="str">
            <v>403E</v>
          </cell>
          <cell r="E6347">
            <v>43434</v>
          </cell>
          <cell r="F6347">
            <v>87252.33</v>
          </cell>
          <cell r="G6347">
            <v>6.5799999999999997E-2</v>
          </cell>
          <cell r="H6347">
            <v>478.43</v>
          </cell>
          <cell r="I6347">
            <v>87975.47</v>
          </cell>
          <cell r="J6347">
            <v>6.5799999999999997E-2</v>
          </cell>
          <cell r="K6347">
            <v>482.39882716666665</v>
          </cell>
          <cell r="L6347">
            <v>3.97</v>
          </cell>
        </row>
        <row r="6348">
          <cell r="A6348" t="str">
            <v>E396 GEN Power-Op Equip, Colstrip 3</v>
          </cell>
          <cell r="B6348" t="str">
            <v>E396 GEN Power-Op Equip, Colstrip 3-12</v>
          </cell>
          <cell r="C6348" t="str">
            <v>403E</v>
          </cell>
          <cell r="E6348">
            <v>43465</v>
          </cell>
          <cell r="F6348">
            <v>87975.47</v>
          </cell>
          <cell r="G6348">
            <v>6.5799999999999997E-2</v>
          </cell>
          <cell r="H6348">
            <v>482.4</v>
          </cell>
          <cell r="I6348">
            <v>87975.47</v>
          </cell>
          <cell r="J6348">
            <v>6.5799999999999997E-2</v>
          </cell>
          <cell r="K6348">
            <v>482.39882716666665</v>
          </cell>
          <cell r="L6348">
            <v>0</v>
          </cell>
        </row>
        <row r="6349">
          <cell r="A6349" t="str">
            <v>E396 GEN Power-Op Equip, Colstrip 3 Total</v>
          </cell>
          <cell r="C6349" t="str">
            <v>EGEN</v>
          </cell>
          <cell r="E6349" t="str">
            <v>Total</v>
          </cell>
          <cell r="F6349"/>
          <cell r="G6349"/>
          <cell r="H6349">
            <v>5954.82</v>
          </cell>
          <cell r="I6349"/>
          <cell r="J6349">
            <v>0</v>
          </cell>
          <cell r="K6349">
            <v>5788.7859259999996</v>
          </cell>
          <cell r="L6349">
            <v>-166.03</v>
          </cell>
        </row>
        <row r="6350">
          <cell r="A6350" t="str">
            <v>E396 GEN Power-Op Equip, Colstrip 4</v>
          </cell>
          <cell r="B6350" t="str">
            <v>E396 GEN Power-Op Equip, Colstrip 4-1</v>
          </cell>
          <cell r="C6350" t="str">
            <v>403E</v>
          </cell>
          <cell r="E6350">
            <v>43131</v>
          </cell>
          <cell r="F6350">
            <v>114524.42</v>
          </cell>
          <cell r="G6350">
            <v>6.5799999999999997E-2</v>
          </cell>
          <cell r="H6350">
            <v>627.98</v>
          </cell>
          <cell r="I6350">
            <v>94492.88</v>
          </cell>
          <cell r="J6350">
            <v>6.5799999999999997E-2</v>
          </cell>
          <cell r="K6350">
            <v>518.13595866666662</v>
          </cell>
          <cell r="L6350">
            <v>-109.84</v>
          </cell>
        </row>
        <row r="6351">
          <cell r="A6351" t="str">
            <v>E396 GEN Power-Op Equip, Colstrip 4</v>
          </cell>
          <cell r="B6351" t="str">
            <v>E396 GEN Power-Op Equip, Colstrip 4-2</v>
          </cell>
          <cell r="C6351" t="str">
            <v>403E</v>
          </cell>
          <cell r="E6351">
            <v>43159</v>
          </cell>
          <cell r="F6351">
            <v>117411.53</v>
          </cell>
          <cell r="G6351">
            <v>6.5799999999999997E-2</v>
          </cell>
          <cell r="H6351">
            <v>643.80999999999995</v>
          </cell>
          <cell r="I6351">
            <v>94492.88</v>
          </cell>
          <cell r="J6351">
            <v>6.5799999999999997E-2</v>
          </cell>
          <cell r="K6351">
            <v>518.13595866666662</v>
          </cell>
          <cell r="L6351">
            <v>-125.67</v>
          </cell>
        </row>
        <row r="6352">
          <cell r="A6352" t="str">
            <v>E396 GEN Power-Op Equip, Colstrip 4</v>
          </cell>
          <cell r="B6352" t="str">
            <v>E396 GEN Power-Op Equip, Colstrip 4-3</v>
          </cell>
          <cell r="C6352" t="str">
            <v>403E</v>
          </cell>
          <cell r="E6352">
            <v>43190</v>
          </cell>
          <cell r="F6352">
            <v>88890.64</v>
          </cell>
          <cell r="G6352">
            <v>6.5799999999999997E-2</v>
          </cell>
          <cell r="H6352">
            <v>487.42</v>
          </cell>
          <cell r="I6352">
            <v>94492.88</v>
          </cell>
          <cell r="J6352">
            <v>6.5799999999999997E-2</v>
          </cell>
          <cell r="K6352">
            <v>518.13595866666662</v>
          </cell>
          <cell r="L6352">
            <v>30.72</v>
          </cell>
        </row>
        <row r="6353">
          <cell r="A6353" t="str">
            <v>E396 GEN Power-Op Equip, Colstrip 4</v>
          </cell>
          <cell r="B6353" t="str">
            <v>E396 GEN Power-Op Equip, Colstrip 4-4</v>
          </cell>
          <cell r="C6353" t="str">
            <v>403E</v>
          </cell>
          <cell r="E6353">
            <v>43220</v>
          </cell>
          <cell r="F6353">
            <v>88890.64</v>
          </cell>
          <cell r="G6353">
            <v>6.5799999999999997E-2</v>
          </cell>
          <cell r="H6353">
            <v>487.42</v>
          </cell>
          <cell r="I6353">
            <v>94492.88</v>
          </cell>
          <cell r="J6353">
            <v>6.5799999999999997E-2</v>
          </cell>
          <cell r="K6353">
            <v>518.13595866666662</v>
          </cell>
          <cell r="L6353">
            <v>30.72</v>
          </cell>
        </row>
        <row r="6354">
          <cell r="A6354" t="str">
            <v>E396 GEN Power-Op Equip, Colstrip 4</v>
          </cell>
          <cell r="B6354" t="str">
            <v>E396 GEN Power-Op Equip, Colstrip 4-5</v>
          </cell>
          <cell r="C6354" t="str">
            <v>403E</v>
          </cell>
          <cell r="E6354">
            <v>43251</v>
          </cell>
          <cell r="F6354">
            <v>88890.64</v>
          </cell>
          <cell r="G6354">
            <v>6.5799999999999997E-2</v>
          </cell>
          <cell r="H6354">
            <v>487.42</v>
          </cell>
          <cell r="I6354">
            <v>94492.88</v>
          </cell>
          <cell r="J6354">
            <v>6.5799999999999997E-2</v>
          </cell>
          <cell r="K6354">
            <v>518.13595866666662</v>
          </cell>
          <cell r="L6354">
            <v>30.72</v>
          </cell>
        </row>
        <row r="6355">
          <cell r="A6355" t="str">
            <v>E396 GEN Power-Op Equip, Colstrip 4</v>
          </cell>
          <cell r="B6355" t="str">
            <v>E396 GEN Power-Op Equip, Colstrip 4-6</v>
          </cell>
          <cell r="C6355" t="str">
            <v>403E</v>
          </cell>
          <cell r="E6355">
            <v>43281</v>
          </cell>
          <cell r="F6355">
            <v>91330.19</v>
          </cell>
          <cell r="G6355">
            <v>6.5799999999999997E-2</v>
          </cell>
          <cell r="H6355">
            <v>500.79</v>
          </cell>
          <cell r="I6355">
            <v>94492.88</v>
          </cell>
          <cell r="J6355">
            <v>6.5799999999999997E-2</v>
          </cell>
          <cell r="K6355">
            <v>518.13595866666662</v>
          </cell>
          <cell r="L6355">
            <v>17.350000000000001</v>
          </cell>
        </row>
        <row r="6356">
          <cell r="A6356" t="str">
            <v>E396 GEN Power-Op Equip, Colstrip 4</v>
          </cell>
          <cell r="B6356" t="str">
            <v>E396 GEN Power-Op Equip, Colstrip 4-7</v>
          </cell>
          <cell r="C6356" t="str">
            <v>403E</v>
          </cell>
          <cell r="E6356">
            <v>43312</v>
          </cell>
          <cell r="F6356">
            <v>93769.74</v>
          </cell>
          <cell r="G6356">
            <v>6.5799999999999997E-2</v>
          </cell>
          <cell r="H6356">
            <v>514.16999999999996</v>
          </cell>
          <cell r="I6356">
            <v>94492.88</v>
          </cell>
          <cell r="J6356">
            <v>6.5799999999999997E-2</v>
          </cell>
          <cell r="K6356">
            <v>518.13595866666662</v>
          </cell>
          <cell r="L6356">
            <v>3.97</v>
          </cell>
        </row>
        <row r="6357">
          <cell r="A6357" t="str">
            <v>E396 GEN Power-Op Equip, Colstrip 4</v>
          </cell>
          <cell r="B6357" t="str">
            <v>E396 GEN Power-Op Equip, Colstrip 4-8</v>
          </cell>
          <cell r="C6357" t="str">
            <v>403E</v>
          </cell>
          <cell r="E6357">
            <v>43343</v>
          </cell>
          <cell r="F6357">
            <v>93769.74</v>
          </cell>
          <cell r="G6357">
            <v>6.5799999999999997E-2</v>
          </cell>
          <cell r="H6357">
            <v>514.16999999999996</v>
          </cell>
          <cell r="I6357">
            <v>94492.88</v>
          </cell>
          <cell r="J6357">
            <v>6.5799999999999997E-2</v>
          </cell>
          <cell r="K6357">
            <v>518.13595866666662</v>
          </cell>
          <cell r="L6357">
            <v>3.97</v>
          </cell>
        </row>
        <row r="6358">
          <cell r="A6358" t="str">
            <v>E396 GEN Power-Op Equip, Colstrip 4</v>
          </cell>
          <cell r="B6358" t="str">
            <v>E396 GEN Power-Op Equip, Colstrip 4-9</v>
          </cell>
          <cell r="C6358" t="str">
            <v>403E</v>
          </cell>
          <cell r="E6358">
            <v>43373</v>
          </cell>
          <cell r="F6358">
            <v>93769.74</v>
          </cell>
          <cell r="G6358">
            <v>6.5799999999999997E-2</v>
          </cell>
          <cell r="H6358">
            <v>514.16999999999996</v>
          </cell>
          <cell r="I6358">
            <v>94492.88</v>
          </cell>
          <cell r="J6358">
            <v>6.5799999999999997E-2</v>
          </cell>
          <cell r="K6358">
            <v>518.13595866666662</v>
          </cell>
          <cell r="L6358">
            <v>3.97</v>
          </cell>
        </row>
        <row r="6359">
          <cell r="A6359" t="str">
            <v>E396 GEN Power-Op Equip, Colstrip 4</v>
          </cell>
          <cell r="B6359" t="str">
            <v>E396 GEN Power-Op Equip, Colstrip 4-10</v>
          </cell>
          <cell r="C6359" t="str">
            <v>403E</v>
          </cell>
          <cell r="E6359">
            <v>43404</v>
          </cell>
          <cell r="F6359">
            <v>93769.74</v>
          </cell>
          <cell r="G6359">
            <v>6.5799999999999997E-2</v>
          </cell>
          <cell r="H6359">
            <v>514.16999999999996</v>
          </cell>
          <cell r="I6359">
            <v>94492.88</v>
          </cell>
          <cell r="J6359">
            <v>6.5799999999999997E-2</v>
          </cell>
          <cell r="K6359">
            <v>518.13595866666662</v>
          </cell>
          <cell r="L6359">
            <v>3.97</v>
          </cell>
        </row>
        <row r="6360">
          <cell r="A6360" t="str">
            <v>E396 GEN Power-Op Equip, Colstrip 4</v>
          </cell>
          <cell r="B6360" t="str">
            <v>E396 GEN Power-Op Equip, Colstrip 4-11</v>
          </cell>
          <cell r="C6360" t="str">
            <v>403E</v>
          </cell>
          <cell r="E6360">
            <v>43434</v>
          </cell>
          <cell r="F6360">
            <v>93769.74</v>
          </cell>
          <cell r="G6360">
            <v>6.5799999999999997E-2</v>
          </cell>
          <cell r="H6360">
            <v>514.16999999999996</v>
          </cell>
          <cell r="I6360">
            <v>94492.88</v>
          </cell>
          <cell r="J6360">
            <v>6.5799999999999997E-2</v>
          </cell>
          <cell r="K6360">
            <v>518.13595866666662</v>
          </cell>
          <cell r="L6360">
            <v>3.97</v>
          </cell>
        </row>
        <row r="6361">
          <cell r="A6361" t="str">
            <v>E396 GEN Power-Op Equip, Colstrip 4</v>
          </cell>
          <cell r="B6361" t="str">
            <v>E396 GEN Power-Op Equip, Colstrip 4-12</v>
          </cell>
          <cell r="C6361" t="str">
            <v>403E</v>
          </cell>
          <cell r="E6361">
            <v>43465</v>
          </cell>
          <cell r="F6361">
            <v>94492.88</v>
          </cell>
          <cell r="G6361">
            <v>6.5799999999999997E-2</v>
          </cell>
          <cell r="H6361">
            <v>518.14</v>
          </cell>
          <cell r="I6361">
            <v>94492.88</v>
          </cell>
          <cell r="J6361">
            <v>6.5799999999999997E-2</v>
          </cell>
          <cell r="K6361">
            <v>518.13595866666662</v>
          </cell>
          <cell r="L6361">
            <v>0</v>
          </cell>
        </row>
        <row r="6362">
          <cell r="A6362" t="str">
            <v>E396 GEN Power-Op Equip, Colstrip 4 Total</v>
          </cell>
          <cell r="C6362" t="str">
            <v>EGEN</v>
          </cell>
          <cell r="E6362" t="str">
            <v>Total</v>
          </cell>
          <cell r="F6362"/>
          <cell r="G6362"/>
          <cell r="H6362">
            <v>6323.8300000000008</v>
          </cell>
          <cell r="I6362"/>
          <cell r="J6362">
            <v>0</v>
          </cell>
          <cell r="K6362">
            <v>6217.6315039999999</v>
          </cell>
          <cell r="L6362">
            <v>-106.2</v>
          </cell>
        </row>
        <row r="6363">
          <cell r="A6363" t="str">
            <v>E396 GEN Power-Op Equip, new</v>
          </cell>
          <cell r="B6363" t="str">
            <v>E396 GEN Power-Op Equip, new-1</v>
          </cell>
          <cell r="C6363" t="str">
            <v>403E</v>
          </cell>
          <cell r="E6363">
            <v>43131</v>
          </cell>
          <cell r="F6363">
            <v>5662316.54</v>
          </cell>
          <cell r="G6363">
            <v>6.5799999999999997E-2</v>
          </cell>
          <cell r="H6363">
            <v>31048.37</v>
          </cell>
          <cell r="I6363">
            <v>4340861.21</v>
          </cell>
          <cell r="J6363">
            <v>6.5799999999999997E-2</v>
          </cell>
          <cell r="K6363">
            <v>20164.18</v>
          </cell>
          <cell r="L6363">
            <v>-10884.19</v>
          </cell>
        </row>
        <row r="6364">
          <cell r="A6364" t="str">
            <v>E396 GEN Power-Op Equip, new</v>
          </cell>
          <cell r="B6364" t="str">
            <v>E396 GEN Power-Op Equip, new-2</v>
          </cell>
          <cell r="C6364" t="str">
            <v>403E</v>
          </cell>
          <cell r="E6364">
            <v>43159</v>
          </cell>
          <cell r="F6364">
            <v>5662316.54</v>
          </cell>
          <cell r="G6364">
            <v>6.5799999999999997E-2</v>
          </cell>
          <cell r="H6364">
            <v>31048.37</v>
          </cell>
          <cell r="I6364">
            <v>4340861.21</v>
          </cell>
          <cell r="J6364">
            <v>6.5799999999999997E-2</v>
          </cell>
          <cell r="K6364">
            <v>20164.18</v>
          </cell>
          <cell r="L6364">
            <v>-10884.19</v>
          </cell>
        </row>
        <row r="6365">
          <cell r="A6365" t="str">
            <v>E396 GEN Power-Op Equip, new</v>
          </cell>
          <cell r="B6365" t="str">
            <v>E396 GEN Power-Op Equip, new-3</v>
          </cell>
          <cell r="C6365" t="str">
            <v>403E</v>
          </cell>
          <cell r="E6365">
            <v>43190</v>
          </cell>
          <cell r="F6365">
            <v>4190850.34</v>
          </cell>
          <cell r="G6365">
            <v>6.5799999999999997E-2</v>
          </cell>
          <cell r="H6365">
            <v>22979.83</v>
          </cell>
          <cell r="I6365">
            <v>4340861.21</v>
          </cell>
          <cell r="J6365">
            <v>6.5799999999999997E-2</v>
          </cell>
          <cell r="K6365">
            <v>20164.18</v>
          </cell>
          <cell r="L6365">
            <v>-2815.65</v>
          </cell>
        </row>
        <row r="6366">
          <cell r="A6366" t="str">
            <v>E396 GEN Power-Op Equip, new</v>
          </cell>
          <cell r="B6366" t="str">
            <v>E396 GEN Power-Op Equip, new-4</v>
          </cell>
          <cell r="C6366" t="str">
            <v>403E</v>
          </cell>
          <cell r="E6366">
            <v>43220</v>
          </cell>
          <cell r="F6366">
            <v>4242101.66</v>
          </cell>
          <cell r="G6366">
            <v>6.5799999999999997E-2</v>
          </cell>
          <cell r="H6366">
            <v>23260.86</v>
          </cell>
          <cell r="I6366">
            <v>4340861.21</v>
          </cell>
          <cell r="J6366">
            <v>6.5799999999999997E-2</v>
          </cell>
          <cell r="K6366">
            <v>20164.18</v>
          </cell>
          <cell r="L6366">
            <v>-3096.68</v>
          </cell>
        </row>
        <row r="6367">
          <cell r="A6367" t="str">
            <v>E396 GEN Power-Op Equip, new</v>
          </cell>
          <cell r="B6367" t="str">
            <v>E396 GEN Power-Op Equip, new-5</v>
          </cell>
          <cell r="C6367" t="str">
            <v>403E</v>
          </cell>
          <cell r="E6367">
            <v>43251</v>
          </cell>
          <cell r="F6367">
            <v>4242101.66</v>
          </cell>
          <cell r="G6367">
            <v>6.5799999999999997E-2</v>
          </cell>
          <cell r="H6367">
            <v>23260.86</v>
          </cell>
          <cell r="I6367">
            <v>4340861.21</v>
          </cell>
          <cell r="J6367">
            <v>6.5799999999999997E-2</v>
          </cell>
          <cell r="K6367">
            <v>20164.18</v>
          </cell>
          <cell r="L6367">
            <v>-3096.68</v>
          </cell>
        </row>
        <row r="6368">
          <cell r="A6368" t="str">
            <v>E396 GEN Power-Op Equip, new</v>
          </cell>
          <cell r="B6368" t="str">
            <v>E396 GEN Power-Op Equip, new-6</v>
          </cell>
          <cell r="C6368" t="str">
            <v>403E</v>
          </cell>
          <cell r="E6368">
            <v>43281</v>
          </cell>
          <cell r="F6368">
            <v>4242101.66</v>
          </cell>
          <cell r="G6368">
            <v>6.5799999999999997E-2</v>
          </cell>
          <cell r="H6368">
            <v>23260.86</v>
          </cell>
          <cell r="I6368">
            <v>4340861.21</v>
          </cell>
          <cell r="J6368">
            <v>6.5799999999999997E-2</v>
          </cell>
          <cell r="K6368">
            <v>20164.18</v>
          </cell>
          <cell r="L6368">
            <v>-3096.68</v>
          </cell>
        </row>
        <row r="6369">
          <cell r="A6369" t="str">
            <v>E396 GEN Power-Op Equip, new</v>
          </cell>
          <cell r="B6369" t="str">
            <v>E396 GEN Power-Op Equip, new-7</v>
          </cell>
          <cell r="C6369" t="str">
            <v>403E</v>
          </cell>
          <cell r="E6369">
            <v>43312</v>
          </cell>
          <cell r="F6369">
            <v>4254181.59</v>
          </cell>
          <cell r="G6369">
            <v>6.5799999999999997E-2</v>
          </cell>
          <cell r="H6369">
            <v>23327.1</v>
          </cell>
          <cell r="I6369">
            <v>4340861.21</v>
          </cell>
          <cell r="J6369">
            <v>6.5799999999999997E-2</v>
          </cell>
          <cell r="K6369">
            <v>20164.18</v>
          </cell>
          <cell r="L6369">
            <v>-3162.92</v>
          </cell>
        </row>
        <row r="6370">
          <cell r="A6370" t="str">
            <v>E396 GEN Power-Op Equip, new</v>
          </cell>
          <cell r="B6370" t="str">
            <v>E396 GEN Power-Op Equip, new-8</v>
          </cell>
          <cell r="C6370" t="str">
            <v>403E</v>
          </cell>
          <cell r="E6370">
            <v>43343</v>
          </cell>
          <cell r="F6370">
            <v>4266261.51</v>
          </cell>
          <cell r="G6370">
            <v>6.5799999999999997E-2</v>
          </cell>
          <cell r="H6370">
            <v>16116.910000000002</v>
          </cell>
          <cell r="I6370">
            <v>4340861.21</v>
          </cell>
          <cell r="J6370">
            <v>6.5799999999999997E-2</v>
          </cell>
          <cell r="K6370">
            <v>20164.18</v>
          </cell>
          <cell r="L6370">
            <v>4047.27</v>
          </cell>
        </row>
        <row r="6371">
          <cell r="A6371" t="str">
            <v>E396 GEN Power-Op Equip, new</v>
          </cell>
          <cell r="B6371" t="str">
            <v>E396 GEN Power-Op Equip, new-9</v>
          </cell>
          <cell r="C6371" t="str">
            <v>403E</v>
          </cell>
          <cell r="E6371">
            <v>43373</v>
          </cell>
          <cell r="F6371">
            <v>4266261.51</v>
          </cell>
          <cell r="G6371">
            <v>6.5799999999999997E-2</v>
          </cell>
          <cell r="H6371">
            <v>19755.120000000003</v>
          </cell>
          <cell r="I6371">
            <v>4340861.21</v>
          </cell>
          <cell r="J6371">
            <v>6.5799999999999997E-2</v>
          </cell>
          <cell r="K6371">
            <v>20164.18</v>
          </cell>
          <cell r="L6371">
            <v>409.06</v>
          </cell>
        </row>
        <row r="6372">
          <cell r="A6372" t="str">
            <v>E396 GEN Power-Op Equip, new</v>
          </cell>
          <cell r="B6372" t="str">
            <v>E396 GEN Power-Op Equip, new-10</v>
          </cell>
          <cell r="C6372" t="str">
            <v>403E</v>
          </cell>
          <cell r="E6372">
            <v>43404</v>
          </cell>
          <cell r="F6372">
            <v>4258308.37</v>
          </cell>
          <cell r="G6372">
            <v>6.5799999999999997E-2</v>
          </cell>
          <cell r="H6372">
            <v>19711.510000000002</v>
          </cell>
          <cell r="I6372">
            <v>4340861.21</v>
          </cell>
          <cell r="J6372">
            <v>6.5799999999999997E-2</v>
          </cell>
          <cell r="K6372">
            <v>20164.18</v>
          </cell>
          <cell r="L6372">
            <v>452.67</v>
          </cell>
        </row>
        <row r="6373">
          <cell r="A6373" t="str">
            <v>E396 GEN Power-Op Equip, new</v>
          </cell>
          <cell r="B6373" t="str">
            <v>E396 GEN Power-Op Equip, new-11</v>
          </cell>
          <cell r="C6373" t="str">
            <v>403E</v>
          </cell>
          <cell r="E6373">
            <v>43434</v>
          </cell>
          <cell r="F6373">
            <v>4286223.6100000003</v>
          </cell>
          <cell r="G6373">
            <v>6.5799999999999997E-2</v>
          </cell>
          <cell r="H6373">
            <v>19864.580000000002</v>
          </cell>
          <cell r="I6373">
            <v>4340861.21</v>
          </cell>
          <cell r="J6373">
            <v>6.5799999999999997E-2</v>
          </cell>
          <cell r="K6373">
            <v>20164.18</v>
          </cell>
          <cell r="L6373">
            <v>299.60000000000002</v>
          </cell>
        </row>
        <row r="6374">
          <cell r="A6374" t="str">
            <v>E396 GEN Power-Op Equip, new</v>
          </cell>
          <cell r="B6374" t="str">
            <v>E396 GEN Power-Op Equip, new-12</v>
          </cell>
          <cell r="C6374" t="str">
            <v>403E</v>
          </cell>
          <cell r="E6374">
            <v>43465</v>
          </cell>
          <cell r="F6374">
            <v>4340861.21</v>
          </cell>
          <cell r="G6374">
            <v>6.5799999999999997E-2</v>
          </cell>
          <cell r="H6374">
            <v>20164.18</v>
          </cell>
          <cell r="I6374">
            <v>4340861.21</v>
          </cell>
          <cell r="J6374">
            <v>6.5799999999999997E-2</v>
          </cell>
          <cell r="K6374">
            <v>20164.18</v>
          </cell>
          <cell r="L6374">
            <v>0</v>
          </cell>
        </row>
        <row r="6375">
          <cell r="A6375" t="str">
            <v>E396 GEN Power-Op Equip, new Total</v>
          </cell>
          <cell r="C6375" t="str">
            <v>EGEN</v>
          </cell>
          <cell r="E6375" t="str">
            <v>Total</v>
          </cell>
          <cell r="F6375"/>
          <cell r="G6375"/>
          <cell r="H6375">
            <v>273798.55000000005</v>
          </cell>
          <cell r="I6375"/>
          <cell r="J6375">
            <v>0</v>
          </cell>
          <cell r="K6375">
            <v>241970.15999999995</v>
          </cell>
          <cell r="L6375">
            <v>-31828.39</v>
          </cell>
        </row>
        <row r="6376">
          <cell r="A6376" t="str">
            <v>E3970 GEN Comm Equip, new</v>
          </cell>
          <cell r="B6376" t="str">
            <v>E3970 GEN Comm Equip, new-1</v>
          </cell>
          <cell r="C6376" t="str">
            <v>403E</v>
          </cell>
          <cell r="E6376">
            <v>43131</v>
          </cell>
          <cell r="F6376">
            <v>56416713.539999999</v>
          </cell>
          <cell r="G6376">
            <v>6.6699999999999995E-2</v>
          </cell>
          <cell r="H6376">
            <v>313582.90000000002</v>
          </cell>
          <cell r="I6376">
            <v>64769558.609999999</v>
          </cell>
          <cell r="J6376">
            <v>6.6699999999999995E-2</v>
          </cell>
          <cell r="K6376">
            <v>351954.26999999996</v>
          </cell>
          <cell r="L6376">
            <v>38371.370000000003</v>
          </cell>
        </row>
        <row r="6377">
          <cell r="A6377" t="str">
            <v>E3970 GEN Comm Equip, new</v>
          </cell>
          <cell r="B6377" t="str">
            <v>E3970 GEN Comm Equip, new-2</v>
          </cell>
          <cell r="C6377" t="str">
            <v>403E</v>
          </cell>
          <cell r="E6377">
            <v>43159</v>
          </cell>
          <cell r="F6377">
            <v>56683841.530000001</v>
          </cell>
          <cell r="G6377">
            <v>6.6699999999999995E-2</v>
          </cell>
          <cell r="H6377">
            <v>315067.69</v>
          </cell>
          <cell r="I6377">
            <v>64769558.609999999</v>
          </cell>
          <cell r="J6377">
            <v>6.6699999999999995E-2</v>
          </cell>
          <cell r="K6377">
            <v>351954.26999999996</v>
          </cell>
          <cell r="L6377">
            <v>36886.58</v>
          </cell>
        </row>
        <row r="6378">
          <cell r="A6378" t="str">
            <v>E3970 GEN Comm Equip, new</v>
          </cell>
          <cell r="B6378" t="str">
            <v>E3970 GEN Comm Equip, new-3</v>
          </cell>
          <cell r="C6378" t="str">
            <v>403E</v>
          </cell>
          <cell r="E6378">
            <v>43190</v>
          </cell>
          <cell r="F6378">
            <v>56860725.259999998</v>
          </cell>
          <cell r="G6378">
            <v>6.6699999999999995E-2</v>
          </cell>
          <cell r="H6378">
            <v>316050.86</v>
          </cell>
          <cell r="I6378">
            <v>64769558.609999999</v>
          </cell>
          <cell r="J6378">
            <v>6.6699999999999995E-2</v>
          </cell>
          <cell r="K6378">
            <v>351954.26999999996</v>
          </cell>
          <cell r="L6378">
            <v>35903.410000000003</v>
          </cell>
        </row>
        <row r="6379">
          <cell r="A6379" t="str">
            <v>E3970 GEN Comm Equip, new</v>
          </cell>
          <cell r="B6379" t="str">
            <v>E3970 GEN Comm Equip, new-4</v>
          </cell>
          <cell r="C6379" t="str">
            <v>403E</v>
          </cell>
          <cell r="E6379">
            <v>43220</v>
          </cell>
          <cell r="F6379">
            <v>56904882.719999999</v>
          </cell>
          <cell r="G6379">
            <v>6.6699999999999995E-2</v>
          </cell>
          <cell r="H6379">
            <v>316296.31</v>
          </cell>
          <cell r="I6379">
            <v>64769558.609999999</v>
          </cell>
          <cell r="J6379">
            <v>6.6699999999999995E-2</v>
          </cell>
          <cell r="K6379">
            <v>351954.26999999996</v>
          </cell>
          <cell r="L6379">
            <v>35657.96</v>
          </cell>
        </row>
        <row r="6380">
          <cell r="A6380" t="str">
            <v>E3970 GEN Comm Equip, new</v>
          </cell>
          <cell r="B6380" t="str">
            <v>E3970 GEN Comm Equip, new-5</v>
          </cell>
          <cell r="C6380" t="str">
            <v>403E</v>
          </cell>
          <cell r="E6380">
            <v>43251</v>
          </cell>
          <cell r="F6380">
            <v>56925002.07</v>
          </cell>
          <cell r="G6380">
            <v>6.6699999999999995E-2</v>
          </cell>
          <cell r="H6380">
            <v>316408.14</v>
          </cell>
          <cell r="I6380">
            <v>64769558.609999999</v>
          </cell>
          <cell r="J6380">
            <v>6.6699999999999995E-2</v>
          </cell>
          <cell r="K6380">
            <v>351954.26999999996</v>
          </cell>
          <cell r="L6380">
            <v>35546.129999999997</v>
          </cell>
        </row>
        <row r="6381">
          <cell r="A6381" t="str">
            <v>E3970 GEN Comm Equip, new</v>
          </cell>
          <cell r="B6381" t="str">
            <v>E3970 GEN Comm Equip, new-6</v>
          </cell>
          <cell r="C6381" t="str">
            <v>403E</v>
          </cell>
          <cell r="E6381">
            <v>43281</v>
          </cell>
          <cell r="F6381">
            <v>56936335.590000004</v>
          </cell>
          <cell r="G6381">
            <v>6.6699999999999995E-2</v>
          </cell>
          <cell r="H6381">
            <v>316471.13</v>
          </cell>
          <cell r="I6381">
            <v>64769558.609999999</v>
          </cell>
          <cell r="J6381">
            <v>6.6699999999999995E-2</v>
          </cell>
          <cell r="K6381">
            <v>351954.26999999996</v>
          </cell>
          <cell r="L6381">
            <v>35483.14</v>
          </cell>
        </row>
        <row r="6382">
          <cell r="A6382" t="str">
            <v>E3970 GEN Comm Equip, new</v>
          </cell>
          <cell r="B6382" t="str">
            <v>E3970 GEN Comm Equip, new-7</v>
          </cell>
          <cell r="C6382" t="str">
            <v>403E</v>
          </cell>
          <cell r="E6382">
            <v>43312</v>
          </cell>
          <cell r="F6382">
            <v>63900835.810000002</v>
          </cell>
          <cell r="G6382">
            <v>6.6699999999999995E-2</v>
          </cell>
          <cell r="H6382">
            <v>-123365.40999999997</v>
          </cell>
          <cell r="I6382">
            <v>64769558.609999999</v>
          </cell>
          <cell r="J6382">
            <v>6.6699999999999995E-2</v>
          </cell>
          <cell r="K6382">
            <v>351954.26999999996</v>
          </cell>
          <cell r="L6382">
            <v>475319.68</v>
          </cell>
        </row>
        <row r="6383">
          <cell r="A6383" t="str">
            <v>E3970 GEN Comm Equip, new</v>
          </cell>
          <cell r="B6383" t="str">
            <v>E3970 GEN Comm Equip, new-8</v>
          </cell>
          <cell r="C6383" t="str">
            <v>403E</v>
          </cell>
          <cell r="E6383">
            <v>43343</v>
          </cell>
          <cell r="F6383">
            <v>64062492.039999999</v>
          </cell>
          <cell r="G6383">
            <v>6.6699999999999995E-2</v>
          </cell>
          <cell r="H6383">
            <v>339967.62</v>
          </cell>
          <cell r="I6383">
            <v>64769558.609999999</v>
          </cell>
          <cell r="J6383">
            <v>6.6699999999999995E-2</v>
          </cell>
          <cell r="K6383">
            <v>351954.26999999996</v>
          </cell>
          <cell r="L6383">
            <v>11986.65</v>
          </cell>
        </row>
        <row r="6384">
          <cell r="A6384" t="str">
            <v>E3970 GEN Comm Equip, new</v>
          </cell>
          <cell r="B6384" t="str">
            <v>E3970 GEN Comm Equip, new-9</v>
          </cell>
          <cell r="C6384" t="str">
            <v>403E</v>
          </cell>
          <cell r="E6384">
            <v>43373</v>
          </cell>
          <cell r="F6384">
            <v>64233604.909999996</v>
          </cell>
          <cell r="G6384">
            <v>6.6699999999999995E-2</v>
          </cell>
          <cell r="H6384">
            <v>348975.25999999995</v>
          </cell>
          <cell r="I6384">
            <v>64769558.609999999</v>
          </cell>
          <cell r="J6384">
            <v>6.6699999999999995E-2</v>
          </cell>
          <cell r="K6384">
            <v>351954.26999999996</v>
          </cell>
          <cell r="L6384">
            <v>2979.01</v>
          </cell>
        </row>
        <row r="6385">
          <cell r="A6385" t="str">
            <v>E3970 GEN Comm Equip, new</v>
          </cell>
          <cell r="B6385" t="str">
            <v>E3970 GEN Comm Equip, new-10</v>
          </cell>
          <cell r="C6385" t="str">
            <v>403E</v>
          </cell>
          <cell r="E6385">
            <v>43404</v>
          </cell>
          <cell r="F6385">
            <v>64455773.020000003</v>
          </cell>
          <cell r="G6385">
            <v>6.6699999999999995E-2</v>
          </cell>
          <cell r="H6385">
            <v>350210.13999999996</v>
          </cell>
          <cell r="I6385">
            <v>64769558.609999999</v>
          </cell>
          <cell r="J6385">
            <v>6.6699999999999995E-2</v>
          </cell>
          <cell r="K6385">
            <v>351954.26999999996</v>
          </cell>
          <cell r="L6385">
            <v>1744.13</v>
          </cell>
        </row>
        <row r="6386">
          <cell r="A6386" t="str">
            <v>E3970 GEN Comm Equip, new</v>
          </cell>
          <cell r="B6386" t="str">
            <v>E3970 GEN Comm Equip, new-11</v>
          </cell>
          <cell r="C6386" t="str">
            <v>403E</v>
          </cell>
          <cell r="E6386">
            <v>43434</v>
          </cell>
          <cell r="F6386">
            <v>64652488.25</v>
          </cell>
          <cell r="G6386">
            <v>6.6699999999999995E-2</v>
          </cell>
          <cell r="H6386">
            <v>351303.55</v>
          </cell>
          <cell r="I6386">
            <v>64769558.609999999</v>
          </cell>
          <cell r="J6386">
            <v>6.6699999999999995E-2</v>
          </cell>
          <cell r="K6386">
            <v>351954.26999999996</v>
          </cell>
          <cell r="L6386">
            <v>650.72</v>
          </cell>
        </row>
        <row r="6387">
          <cell r="A6387" t="str">
            <v>E3970 GEN Comm Equip, new</v>
          </cell>
          <cell r="B6387" t="str">
            <v>E3970 GEN Comm Equip, new-12</v>
          </cell>
          <cell r="C6387" t="str">
            <v>403E</v>
          </cell>
          <cell r="E6387">
            <v>43465</v>
          </cell>
          <cell r="F6387">
            <v>64769558.609999999</v>
          </cell>
          <cell r="G6387">
            <v>6.6699999999999995E-2</v>
          </cell>
          <cell r="H6387">
            <v>351954.26999999996</v>
          </cell>
          <cell r="I6387">
            <v>64769558.609999999</v>
          </cell>
          <cell r="J6387">
            <v>6.6699999999999995E-2</v>
          </cell>
          <cell r="K6387">
            <v>351954.26999999996</v>
          </cell>
          <cell r="L6387">
            <v>0</v>
          </cell>
        </row>
        <row r="6388">
          <cell r="A6388" t="str">
            <v>E3970 GEN Comm Equip, new Total</v>
          </cell>
          <cell r="C6388" t="str">
            <v>EGEN</v>
          </cell>
          <cell r="E6388" t="str">
            <v>Total</v>
          </cell>
          <cell r="F6388"/>
          <cell r="G6388"/>
          <cell r="H6388">
            <v>3512922.4599999995</v>
          </cell>
          <cell r="I6388"/>
          <cell r="J6388">
            <v>0</v>
          </cell>
          <cell r="K6388">
            <v>4223451.2399999993</v>
          </cell>
          <cell r="L6388">
            <v>710528.78</v>
          </cell>
        </row>
        <row r="6389">
          <cell r="A6389" t="str">
            <v>E3970 GEN Comm Equip, old</v>
          </cell>
          <cell r="B6389" t="str">
            <v>E3970 GEN Comm Equip, old-1</v>
          </cell>
          <cell r="C6389" t="str">
            <v>403E</v>
          </cell>
          <cell r="E6389">
            <v>43131</v>
          </cell>
          <cell r="F6389">
            <v>6494687.7599999998</v>
          </cell>
          <cell r="G6389" t="str">
            <v>End of Life</v>
          </cell>
          <cell r="H6389">
            <v>108193.33</v>
          </cell>
          <cell r="I6389"/>
          <cell r="J6389" t="str">
            <v>End of Life</v>
          </cell>
          <cell r="K6389">
            <v>0</v>
          </cell>
          <cell r="L6389">
            <v>-108193.33</v>
          </cell>
        </row>
        <row r="6390">
          <cell r="A6390" t="str">
            <v>E3970 GEN Comm Equip, old</v>
          </cell>
          <cell r="B6390" t="str">
            <v>E3970 GEN Comm Equip, old-2</v>
          </cell>
          <cell r="C6390" t="str">
            <v>403E</v>
          </cell>
          <cell r="E6390">
            <v>43159</v>
          </cell>
          <cell r="F6390">
            <v>6386442.96</v>
          </cell>
          <cell r="G6390" t="str">
            <v>End of Life</v>
          </cell>
          <cell r="H6390">
            <v>108193.33</v>
          </cell>
          <cell r="I6390"/>
          <cell r="J6390" t="str">
            <v>End of Life</v>
          </cell>
          <cell r="K6390">
            <v>0</v>
          </cell>
          <cell r="L6390">
            <v>-108193.33</v>
          </cell>
        </row>
        <row r="6391">
          <cell r="A6391" t="str">
            <v>E3970 GEN Comm Equip, old</v>
          </cell>
          <cell r="B6391" t="str">
            <v>E3970 GEN Comm Equip, old-3</v>
          </cell>
          <cell r="C6391" t="str">
            <v>403E</v>
          </cell>
          <cell r="E6391">
            <v>43190</v>
          </cell>
          <cell r="F6391">
            <v>6278198.1600000001</v>
          </cell>
          <cell r="G6391" t="str">
            <v>End of Life</v>
          </cell>
          <cell r="H6391">
            <v>108193.33</v>
          </cell>
          <cell r="I6391"/>
          <cell r="J6391" t="str">
            <v>End of Life</v>
          </cell>
          <cell r="K6391">
            <v>0</v>
          </cell>
          <cell r="L6391">
            <v>-108193.33</v>
          </cell>
        </row>
        <row r="6392">
          <cell r="A6392" t="str">
            <v>E3970 GEN Comm Equip, old</v>
          </cell>
          <cell r="B6392" t="str">
            <v>E3970 GEN Comm Equip, old-4</v>
          </cell>
          <cell r="C6392" t="str">
            <v>403E</v>
          </cell>
          <cell r="E6392">
            <v>43220</v>
          </cell>
          <cell r="F6392">
            <v>6169953.3600000003</v>
          </cell>
          <cell r="G6392" t="str">
            <v>End of Life</v>
          </cell>
          <cell r="H6392">
            <v>108193.33</v>
          </cell>
          <cell r="I6392"/>
          <cell r="J6392" t="str">
            <v>End of Life</v>
          </cell>
          <cell r="K6392">
            <v>0</v>
          </cell>
          <cell r="L6392">
            <v>-108193.33</v>
          </cell>
        </row>
        <row r="6393">
          <cell r="A6393" t="str">
            <v>E3970 GEN Comm Equip, old</v>
          </cell>
          <cell r="B6393" t="str">
            <v>E3970 GEN Comm Equip, old-5</v>
          </cell>
          <cell r="C6393" t="str">
            <v>403E</v>
          </cell>
          <cell r="E6393">
            <v>43251</v>
          </cell>
          <cell r="F6393">
            <v>6058467.1500000004</v>
          </cell>
          <cell r="G6393" t="str">
            <v>End of Life</v>
          </cell>
          <cell r="H6393">
            <v>108135.2</v>
          </cell>
          <cell r="I6393"/>
          <cell r="J6393" t="str">
            <v>End of Life</v>
          </cell>
          <cell r="K6393">
            <v>0</v>
          </cell>
          <cell r="L6393">
            <v>-108135.2</v>
          </cell>
        </row>
        <row r="6394">
          <cell r="A6394" t="str">
            <v>E3970 GEN Comm Equip, old</v>
          </cell>
          <cell r="B6394" t="str">
            <v>E3970 GEN Comm Equip, old-6</v>
          </cell>
          <cell r="C6394" t="str">
            <v>403E</v>
          </cell>
          <cell r="E6394">
            <v>43281</v>
          </cell>
          <cell r="F6394">
            <v>5950280.2400000002</v>
          </cell>
          <cell r="G6394" t="str">
            <v>End of Life</v>
          </cell>
          <cell r="H6394">
            <v>108135.2</v>
          </cell>
          <cell r="I6394"/>
          <cell r="J6394" t="str">
            <v>End of Life</v>
          </cell>
          <cell r="K6394">
            <v>0</v>
          </cell>
          <cell r="L6394">
            <v>-108135.2</v>
          </cell>
        </row>
        <row r="6395">
          <cell r="A6395" t="str">
            <v>E3970 GEN Comm Equip, old</v>
          </cell>
          <cell r="B6395" t="str">
            <v>E3970 GEN Comm Equip, old-7</v>
          </cell>
          <cell r="C6395" t="str">
            <v>403E</v>
          </cell>
          <cell r="E6395">
            <v>43312</v>
          </cell>
          <cell r="F6395">
            <v>0.03</v>
          </cell>
          <cell r="G6395" t="str">
            <v>End of Life</v>
          </cell>
          <cell r="H6395">
            <v>0</v>
          </cell>
          <cell r="I6395"/>
          <cell r="J6395" t="str">
            <v>End of Life</v>
          </cell>
          <cell r="K6395">
            <v>0</v>
          </cell>
          <cell r="L6395">
            <v>0</v>
          </cell>
        </row>
        <row r="6396">
          <cell r="A6396" t="str">
            <v>E3970 GEN Comm Equip, old</v>
          </cell>
          <cell r="B6396" t="str">
            <v>E3970 GEN Comm Equip, old-8</v>
          </cell>
          <cell r="C6396" t="str">
            <v>403E</v>
          </cell>
          <cell r="E6396">
            <v>43343</v>
          </cell>
          <cell r="F6396">
            <v>0.03</v>
          </cell>
          <cell r="G6396" t="str">
            <v>End of Life</v>
          </cell>
          <cell r="H6396">
            <v>0</v>
          </cell>
          <cell r="I6396"/>
          <cell r="J6396" t="str">
            <v>End of Life</v>
          </cell>
          <cell r="K6396">
            <v>0</v>
          </cell>
          <cell r="L6396">
            <v>0</v>
          </cell>
        </row>
        <row r="6397">
          <cell r="A6397" t="str">
            <v>E3970 GEN Comm Equip, old</v>
          </cell>
          <cell r="B6397" t="str">
            <v>E3970 GEN Comm Equip, old-9</v>
          </cell>
          <cell r="C6397" t="str">
            <v>403E</v>
          </cell>
          <cell r="E6397">
            <v>43373</v>
          </cell>
          <cell r="F6397">
            <v>0.03</v>
          </cell>
          <cell r="G6397" t="str">
            <v>End of Life</v>
          </cell>
          <cell r="H6397">
            <v>0</v>
          </cell>
          <cell r="I6397"/>
          <cell r="J6397" t="str">
            <v>End of Life</v>
          </cell>
          <cell r="K6397">
            <v>0</v>
          </cell>
          <cell r="L6397">
            <v>0</v>
          </cell>
        </row>
        <row r="6398">
          <cell r="A6398" t="str">
            <v>E3970 GEN Comm Equip, old</v>
          </cell>
          <cell r="B6398" t="str">
            <v>E3970 GEN Comm Equip, old-10</v>
          </cell>
          <cell r="C6398" t="str">
            <v>403E</v>
          </cell>
          <cell r="E6398">
            <v>43404</v>
          </cell>
          <cell r="F6398">
            <v>0.03</v>
          </cell>
          <cell r="G6398" t="str">
            <v>End of Life</v>
          </cell>
          <cell r="H6398">
            <v>0</v>
          </cell>
          <cell r="I6398"/>
          <cell r="J6398" t="str">
            <v>End of Life</v>
          </cell>
          <cell r="K6398">
            <v>0</v>
          </cell>
          <cell r="L6398">
            <v>0</v>
          </cell>
        </row>
        <row r="6399">
          <cell r="A6399" t="str">
            <v>E3970 GEN Comm Equip, old</v>
          </cell>
          <cell r="B6399" t="str">
            <v>E3970 GEN Comm Equip, old-11</v>
          </cell>
          <cell r="C6399" t="str">
            <v>403E</v>
          </cell>
          <cell r="E6399">
            <v>43434</v>
          </cell>
          <cell r="F6399">
            <v>0.02</v>
          </cell>
          <cell r="G6399" t="str">
            <v>End of Life</v>
          </cell>
          <cell r="H6399">
            <v>0</v>
          </cell>
          <cell r="I6399"/>
          <cell r="J6399" t="str">
            <v>End of Life</v>
          </cell>
          <cell r="K6399">
            <v>0</v>
          </cell>
          <cell r="L6399">
            <v>0</v>
          </cell>
        </row>
        <row r="6400">
          <cell r="A6400" t="str">
            <v>E3970 GEN Comm Equip, old</v>
          </cell>
          <cell r="B6400" t="str">
            <v>E3970 GEN Comm Equip, old-12</v>
          </cell>
          <cell r="C6400" t="str">
            <v>403E</v>
          </cell>
          <cell r="E6400">
            <v>43465</v>
          </cell>
          <cell r="F6400">
            <v>0</v>
          </cell>
          <cell r="G6400" t="str">
            <v>End of Life</v>
          </cell>
          <cell r="H6400">
            <v>0</v>
          </cell>
          <cell r="I6400"/>
          <cell r="J6400" t="str">
            <v>End of Life</v>
          </cell>
          <cell r="K6400">
            <v>0</v>
          </cell>
          <cell r="L6400">
            <v>0</v>
          </cell>
        </row>
        <row r="6401">
          <cell r="A6401" t="str">
            <v>E3970 GEN Comm Equip, old Total</v>
          </cell>
          <cell r="B6401"/>
          <cell r="C6401" t="str">
            <v>EGEN</v>
          </cell>
          <cell r="E6401" t="str">
            <v>Total</v>
          </cell>
          <cell r="F6401"/>
          <cell r="G6401"/>
          <cell r="H6401">
            <v>649043.72</v>
          </cell>
          <cell r="I6401"/>
          <cell r="J6401">
            <v>0</v>
          </cell>
          <cell r="K6401">
            <v>0</v>
          </cell>
          <cell r="L6401">
            <v>-649043.72</v>
          </cell>
        </row>
        <row r="6402">
          <cell r="A6402" t="str">
            <v>E3970 GEN Comm Equip, Snoqualmie 1</v>
          </cell>
          <cell r="B6402" t="str">
            <v>E3970 GEN Comm Equip, Snoqualmie 1-1</v>
          </cell>
          <cell r="C6402" t="str">
            <v>403E</v>
          </cell>
          <cell r="E6402">
            <v>43131</v>
          </cell>
          <cell r="F6402">
            <v>748902.69</v>
          </cell>
          <cell r="G6402">
            <v>6.6699999999999995E-2</v>
          </cell>
          <cell r="H6402">
            <v>4162.6499999999996</v>
          </cell>
          <cell r="I6402">
            <v>748902.69</v>
          </cell>
          <cell r="J6402">
            <v>6.6699999999999995E-2</v>
          </cell>
          <cell r="K6402">
            <v>4162.650785249999</v>
          </cell>
          <cell r="L6402">
            <v>0</v>
          </cell>
        </row>
        <row r="6403">
          <cell r="A6403" t="str">
            <v>E3970 GEN Comm Equip, Snoqualmie 1</v>
          </cell>
          <cell r="B6403" t="str">
            <v>E3970 GEN Comm Equip, Snoqualmie 1-2</v>
          </cell>
          <cell r="C6403" t="str">
            <v>403E</v>
          </cell>
          <cell r="E6403">
            <v>43159</v>
          </cell>
          <cell r="F6403">
            <v>748902.69</v>
          </cell>
          <cell r="G6403">
            <v>6.6699999999999995E-2</v>
          </cell>
          <cell r="H6403">
            <v>4162.6499999999996</v>
          </cell>
          <cell r="I6403">
            <v>748902.69</v>
          </cell>
          <cell r="J6403">
            <v>6.6699999999999995E-2</v>
          </cell>
          <cell r="K6403">
            <v>4162.650785249999</v>
          </cell>
          <cell r="L6403">
            <v>0</v>
          </cell>
        </row>
        <row r="6404">
          <cell r="A6404" t="str">
            <v>E3970 GEN Comm Equip, Snoqualmie 1</v>
          </cell>
          <cell r="B6404" t="str">
            <v>E3970 GEN Comm Equip, Snoqualmie 1-3</v>
          </cell>
          <cell r="C6404" t="str">
            <v>403E</v>
          </cell>
          <cell r="E6404">
            <v>43190</v>
          </cell>
          <cell r="F6404">
            <v>748902.69</v>
          </cell>
          <cell r="G6404">
            <v>6.6699999999999995E-2</v>
          </cell>
          <cell r="H6404">
            <v>4162.6499999999996</v>
          </cell>
          <cell r="I6404">
            <v>748902.69</v>
          </cell>
          <cell r="J6404">
            <v>6.6699999999999995E-2</v>
          </cell>
          <cell r="K6404">
            <v>4162.650785249999</v>
          </cell>
          <cell r="L6404">
            <v>0</v>
          </cell>
        </row>
        <row r="6405">
          <cell r="A6405" t="str">
            <v>E3970 GEN Comm Equip, Snoqualmie 1</v>
          </cell>
          <cell r="B6405" t="str">
            <v>E3970 GEN Comm Equip, Snoqualmie 1-4</v>
          </cell>
          <cell r="C6405" t="str">
            <v>403E</v>
          </cell>
          <cell r="E6405">
            <v>43220</v>
          </cell>
          <cell r="F6405">
            <v>748902.69</v>
          </cell>
          <cell r="G6405">
            <v>6.6699999999999995E-2</v>
          </cell>
          <cell r="H6405">
            <v>4162.6499999999996</v>
          </cell>
          <cell r="I6405">
            <v>748902.69</v>
          </cell>
          <cell r="J6405">
            <v>6.6699999999999995E-2</v>
          </cell>
          <cell r="K6405">
            <v>4162.650785249999</v>
          </cell>
          <cell r="L6405">
            <v>0</v>
          </cell>
        </row>
        <row r="6406">
          <cell r="A6406" t="str">
            <v>E3970 GEN Comm Equip, Snoqualmie 1</v>
          </cell>
          <cell r="B6406" t="str">
            <v>E3970 GEN Comm Equip, Snoqualmie 1-5</v>
          </cell>
          <cell r="C6406" t="str">
            <v>403E</v>
          </cell>
          <cell r="E6406">
            <v>43251</v>
          </cell>
          <cell r="F6406">
            <v>748902.69</v>
          </cell>
          <cell r="G6406">
            <v>6.6699999999999995E-2</v>
          </cell>
          <cell r="H6406">
            <v>4162.6499999999996</v>
          </cell>
          <cell r="I6406">
            <v>748902.69</v>
          </cell>
          <cell r="J6406">
            <v>6.6699999999999995E-2</v>
          </cell>
          <cell r="K6406">
            <v>4162.650785249999</v>
          </cell>
          <cell r="L6406">
            <v>0</v>
          </cell>
        </row>
        <row r="6407">
          <cell r="A6407" t="str">
            <v>E3970 GEN Comm Equip, Snoqualmie 1</v>
          </cell>
          <cell r="B6407" t="str">
            <v>E3970 GEN Comm Equip, Snoqualmie 1-6</v>
          </cell>
          <cell r="C6407" t="str">
            <v>403E</v>
          </cell>
          <cell r="E6407">
            <v>43281</v>
          </cell>
          <cell r="F6407">
            <v>748902.69</v>
          </cell>
          <cell r="G6407">
            <v>6.6699999999999995E-2</v>
          </cell>
          <cell r="H6407">
            <v>4162.6499999999996</v>
          </cell>
          <cell r="I6407">
            <v>748902.69</v>
          </cell>
          <cell r="J6407">
            <v>6.6699999999999995E-2</v>
          </cell>
          <cell r="K6407">
            <v>4162.650785249999</v>
          </cell>
          <cell r="L6407">
            <v>0</v>
          </cell>
        </row>
        <row r="6408">
          <cell r="A6408" t="str">
            <v>E3970 GEN Comm Equip, Snoqualmie 1</v>
          </cell>
          <cell r="B6408" t="str">
            <v>E3970 GEN Comm Equip, Snoqualmie 1-7</v>
          </cell>
          <cell r="C6408" t="str">
            <v>403E</v>
          </cell>
          <cell r="E6408">
            <v>43312</v>
          </cell>
          <cell r="F6408">
            <v>748902.69</v>
          </cell>
          <cell r="G6408">
            <v>6.6699999999999995E-2</v>
          </cell>
          <cell r="H6408">
            <v>4162.6499999999996</v>
          </cell>
          <cell r="I6408">
            <v>748902.69</v>
          </cell>
          <cell r="J6408">
            <v>6.6699999999999995E-2</v>
          </cell>
          <cell r="K6408">
            <v>4162.650785249999</v>
          </cell>
          <cell r="L6408">
            <v>0</v>
          </cell>
        </row>
        <row r="6409">
          <cell r="A6409" t="str">
            <v>E3970 GEN Comm Equip, Snoqualmie 1</v>
          </cell>
          <cell r="B6409" t="str">
            <v>E3970 GEN Comm Equip, Snoqualmie 1-8</v>
          </cell>
          <cell r="C6409" t="str">
            <v>403E</v>
          </cell>
          <cell r="E6409">
            <v>43343</v>
          </cell>
          <cell r="F6409">
            <v>748902.69</v>
          </cell>
          <cell r="G6409">
            <v>6.6699999999999995E-2</v>
          </cell>
          <cell r="H6409">
            <v>4162.6499999999996</v>
          </cell>
          <cell r="I6409">
            <v>748902.69</v>
          </cell>
          <cell r="J6409">
            <v>6.6699999999999995E-2</v>
          </cell>
          <cell r="K6409">
            <v>4162.650785249999</v>
          </cell>
          <cell r="L6409">
            <v>0</v>
          </cell>
        </row>
        <row r="6410">
          <cell r="A6410" t="str">
            <v>E3970 GEN Comm Equip, Snoqualmie 1</v>
          </cell>
          <cell r="B6410" t="str">
            <v>E3970 GEN Comm Equip, Snoqualmie 1-9</v>
          </cell>
          <cell r="C6410" t="str">
            <v>403E</v>
          </cell>
          <cell r="E6410">
            <v>43373</v>
          </cell>
          <cell r="F6410">
            <v>748902.69</v>
          </cell>
          <cell r="G6410">
            <v>6.6699999999999995E-2</v>
          </cell>
          <cell r="H6410">
            <v>4162.6499999999996</v>
          </cell>
          <cell r="I6410">
            <v>748902.69</v>
          </cell>
          <cell r="J6410">
            <v>6.6699999999999995E-2</v>
          </cell>
          <cell r="K6410">
            <v>4162.650785249999</v>
          </cell>
          <cell r="L6410">
            <v>0</v>
          </cell>
        </row>
        <row r="6411">
          <cell r="A6411" t="str">
            <v>E3970 GEN Comm Equip, Snoqualmie 1</v>
          </cell>
          <cell r="B6411" t="str">
            <v>E3970 GEN Comm Equip, Snoqualmie 1-10</v>
          </cell>
          <cell r="C6411" t="str">
            <v>403E</v>
          </cell>
          <cell r="E6411">
            <v>43404</v>
          </cell>
          <cell r="F6411">
            <v>748902.69</v>
          </cell>
          <cell r="G6411">
            <v>6.6699999999999995E-2</v>
          </cell>
          <cell r="H6411">
            <v>4162.6499999999996</v>
          </cell>
          <cell r="I6411">
            <v>748902.69</v>
          </cell>
          <cell r="J6411">
            <v>6.6699999999999995E-2</v>
          </cell>
          <cell r="K6411">
            <v>4162.650785249999</v>
          </cell>
          <cell r="L6411">
            <v>0</v>
          </cell>
        </row>
        <row r="6412">
          <cell r="A6412" t="str">
            <v>E3970 GEN Comm Equip, Snoqualmie 1</v>
          </cell>
          <cell r="B6412" t="str">
            <v>E3970 GEN Comm Equip, Snoqualmie 1-11</v>
          </cell>
          <cell r="C6412" t="str">
            <v>403E</v>
          </cell>
          <cell r="E6412">
            <v>43434</v>
          </cell>
          <cell r="F6412">
            <v>748902.69</v>
          </cell>
          <cell r="G6412">
            <v>6.6699999999999995E-2</v>
          </cell>
          <cell r="H6412">
            <v>4162.6499999999996</v>
          </cell>
          <cell r="I6412">
            <v>748902.69</v>
          </cell>
          <cell r="J6412">
            <v>6.6699999999999995E-2</v>
          </cell>
          <cell r="K6412">
            <v>4162.650785249999</v>
          </cell>
          <cell r="L6412">
            <v>0</v>
          </cell>
        </row>
        <row r="6413">
          <cell r="A6413" t="str">
            <v>E3970 GEN Comm Equip, Snoqualmie 1</v>
          </cell>
          <cell r="B6413" t="str">
            <v>E3970 GEN Comm Equip, Snoqualmie 1-12</v>
          </cell>
          <cell r="C6413" t="str">
            <v>403E</v>
          </cell>
          <cell r="E6413">
            <v>43465</v>
          </cell>
          <cell r="F6413">
            <v>748902.69</v>
          </cell>
          <cell r="G6413">
            <v>6.6699999999999995E-2</v>
          </cell>
          <cell r="H6413">
            <v>4162.6499999999996</v>
          </cell>
          <cell r="I6413">
            <v>748902.69</v>
          </cell>
          <cell r="J6413">
            <v>6.6699999999999995E-2</v>
          </cell>
          <cell r="K6413">
            <v>4162.650785249999</v>
          </cell>
          <cell r="L6413">
            <v>0</v>
          </cell>
        </row>
        <row r="6414">
          <cell r="A6414" t="str">
            <v>E3970 GEN Comm Equip, Snoqualmie 1 Total</v>
          </cell>
          <cell r="C6414" t="str">
            <v>EGEN</v>
          </cell>
          <cell r="E6414" t="str">
            <v>Total</v>
          </cell>
          <cell r="F6414"/>
          <cell r="G6414"/>
          <cell r="H6414">
            <v>49951.80000000001</v>
          </cell>
          <cell r="I6414"/>
          <cell r="J6414">
            <v>0</v>
          </cell>
          <cell r="K6414">
            <v>49951.809422999992</v>
          </cell>
          <cell r="L6414">
            <v>0.01</v>
          </cell>
        </row>
        <row r="6415">
          <cell r="A6415" t="str">
            <v>E3970 GEN CommEq, 3rd AC new</v>
          </cell>
          <cell r="B6415" t="str">
            <v>E3970 GEN CommEq, 3rd AC new-1</v>
          </cell>
          <cell r="C6415" t="str">
            <v>403E</v>
          </cell>
          <cell r="E6415">
            <v>43131</v>
          </cell>
          <cell r="F6415">
            <v>85202.98</v>
          </cell>
          <cell r="G6415">
            <v>6.6699999999999995E-2</v>
          </cell>
          <cell r="H6415">
            <v>473.59</v>
          </cell>
          <cell r="I6415">
            <v>85202.98</v>
          </cell>
          <cell r="J6415">
            <v>6.6699999999999995E-2</v>
          </cell>
          <cell r="K6415">
            <v>473.58656383333329</v>
          </cell>
          <cell r="L6415">
            <v>0</v>
          </cell>
        </row>
        <row r="6416">
          <cell r="A6416" t="str">
            <v>E3970 GEN CommEq, 3rd AC new</v>
          </cell>
          <cell r="B6416" t="str">
            <v>E3970 GEN CommEq, 3rd AC new-2</v>
          </cell>
          <cell r="C6416" t="str">
            <v>403E</v>
          </cell>
          <cell r="E6416">
            <v>43159</v>
          </cell>
          <cell r="F6416">
            <v>85202.98</v>
          </cell>
          <cell r="G6416">
            <v>6.6699999999999995E-2</v>
          </cell>
          <cell r="H6416">
            <v>473.59</v>
          </cell>
          <cell r="I6416">
            <v>85202.98</v>
          </cell>
          <cell r="J6416">
            <v>6.6699999999999995E-2</v>
          </cell>
          <cell r="K6416">
            <v>473.58656383333329</v>
          </cell>
          <cell r="L6416">
            <v>0</v>
          </cell>
        </row>
        <row r="6417">
          <cell r="A6417" t="str">
            <v>E3970 GEN CommEq, 3rd AC new</v>
          </cell>
          <cell r="B6417" t="str">
            <v>E3970 GEN CommEq, 3rd AC new-3</v>
          </cell>
          <cell r="C6417" t="str">
            <v>403E</v>
          </cell>
          <cell r="E6417">
            <v>43190</v>
          </cell>
          <cell r="F6417">
            <v>85202.98</v>
          </cell>
          <cell r="G6417">
            <v>6.6699999999999995E-2</v>
          </cell>
          <cell r="H6417">
            <v>473.59</v>
          </cell>
          <cell r="I6417">
            <v>85202.98</v>
          </cell>
          <cell r="J6417">
            <v>6.6699999999999995E-2</v>
          </cell>
          <cell r="K6417">
            <v>473.58656383333329</v>
          </cell>
          <cell r="L6417">
            <v>0</v>
          </cell>
        </row>
        <row r="6418">
          <cell r="A6418" t="str">
            <v>E3970 GEN CommEq, 3rd AC new</v>
          </cell>
          <cell r="B6418" t="str">
            <v>E3970 GEN CommEq, 3rd AC new-4</v>
          </cell>
          <cell r="C6418" t="str">
            <v>403E</v>
          </cell>
          <cell r="E6418">
            <v>43220</v>
          </cell>
          <cell r="F6418">
            <v>85202.98</v>
          </cell>
          <cell r="G6418">
            <v>6.6699999999999995E-2</v>
          </cell>
          <cell r="H6418">
            <v>473.59</v>
          </cell>
          <cell r="I6418">
            <v>85202.98</v>
          </cell>
          <cell r="J6418">
            <v>6.6699999999999995E-2</v>
          </cell>
          <cell r="K6418">
            <v>473.58656383333329</v>
          </cell>
          <cell r="L6418">
            <v>0</v>
          </cell>
        </row>
        <row r="6419">
          <cell r="A6419" t="str">
            <v>E3970 GEN CommEq, 3rd AC new</v>
          </cell>
          <cell r="B6419" t="str">
            <v>E3970 GEN CommEq, 3rd AC new-5</v>
          </cell>
          <cell r="C6419" t="str">
            <v>403E</v>
          </cell>
          <cell r="E6419">
            <v>43251</v>
          </cell>
          <cell r="F6419">
            <v>85202.98</v>
          </cell>
          <cell r="G6419">
            <v>6.6699999999999995E-2</v>
          </cell>
          <cell r="H6419">
            <v>473.59</v>
          </cell>
          <cell r="I6419">
            <v>85202.98</v>
          </cell>
          <cell r="J6419">
            <v>6.6699999999999995E-2</v>
          </cell>
          <cell r="K6419">
            <v>473.58656383333329</v>
          </cell>
          <cell r="L6419">
            <v>0</v>
          </cell>
        </row>
        <row r="6420">
          <cell r="A6420" t="str">
            <v>E3970 GEN CommEq, 3rd AC new</v>
          </cell>
          <cell r="B6420" t="str">
            <v>E3970 GEN CommEq, 3rd AC new-6</v>
          </cell>
          <cell r="C6420" t="str">
            <v>403E</v>
          </cell>
          <cell r="E6420">
            <v>43281</v>
          </cell>
          <cell r="F6420">
            <v>85202.98</v>
          </cell>
          <cell r="G6420">
            <v>6.6699999999999995E-2</v>
          </cell>
          <cell r="H6420">
            <v>473.59</v>
          </cell>
          <cell r="I6420">
            <v>85202.98</v>
          </cell>
          <cell r="J6420">
            <v>6.6699999999999995E-2</v>
          </cell>
          <cell r="K6420">
            <v>473.58656383333329</v>
          </cell>
          <cell r="L6420">
            <v>0</v>
          </cell>
        </row>
        <row r="6421">
          <cell r="A6421" t="str">
            <v>E3970 GEN CommEq, 3rd AC new</v>
          </cell>
          <cell r="B6421" t="str">
            <v>E3970 GEN CommEq, 3rd AC new-7</v>
          </cell>
          <cell r="C6421" t="str">
            <v>403E</v>
          </cell>
          <cell r="E6421">
            <v>43312</v>
          </cell>
          <cell r="F6421">
            <v>85202.98</v>
          </cell>
          <cell r="G6421">
            <v>6.6699999999999995E-2</v>
          </cell>
          <cell r="H6421">
            <v>473.59</v>
          </cell>
          <cell r="I6421">
            <v>85202.98</v>
          </cell>
          <cell r="J6421">
            <v>6.6699999999999995E-2</v>
          </cell>
          <cell r="K6421">
            <v>473.58656383333329</v>
          </cell>
          <cell r="L6421">
            <v>0</v>
          </cell>
        </row>
        <row r="6422">
          <cell r="A6422" t="str">
            <v>E3970 GEN CommEq, 3rd AC new</v>
          </cell>
          <cell r="B6422" t="str">
            <v>E3970 GEN CommEq, 3rd AC new-8</v>
          </cell>
          <cell r="C6422" t="str">
            <v>403E</v>
          </cell>
          <cell r="E6422">
            <v>43343</v>
          </cell>
          <cell r="F6422">
            <v>85202.98</v>
          </cell>
          <cell r="G6422">
            <v>6.6699999999999995E-2</v>
          </cell>
          <cell r="H6422">
            <v>473.59</v>
          </cell>
          <cell r="I6422">
            <v>85202.98</v>
          </cell>
          <cell r="J6422">
            <v>6.6699999999999995E-2</v>
          </cell>
          <cell r="K6422">
            <v>473.58656383333329</v>
          </cell>
          <cell r="L6422">
            <v>0</v>
          </cell>
        </row>
        <row r="6423">
          <cell r="A6423" t="str">
            <v>E3970 GEN CommEq, 3rd AC new</v>
          </cell>
          <cell r="B6423" t="str">
            <v>E3970 GEN CommEq, 3rd AC new-9</v>
          </cell>
          <cell r="C6423" t="str">
            <v>403E</v>
          </cell>
          <cell r="E6423">
            <v>43373</v>
          </cell>
          <cell r="F6423">
            <v>85202.98</v>
          </cell>
          <cell r="G6423">
            <v>6.6699999999999995E-2</v>
          </cell>
          <cell r="H6423">
            <v>473.59</v>
          </cell>
          <cell r="I6423">
            <v>85202.98</v>
          </cell>
          <cell r="J6423">
            <v>6.6699999999999995E-2</v>
          </cell>
          <cell r="K6423">
            <v>473.58656383333329</v>
          </cell>
          <cell r="L6423">
            <v>0</v>
          </cell>
        </row>
        <row r="6424">
          <cell r="A6424" t="str">
            <v>E3970 GEN CommEq, 3rd AC new</v>
          </cell>
          <cell r="B6424" t="str">
            <v>E3970 GEN CommEq, 3rd AC new-10</v>
          </cell>
          <cell r="C6424" t="str">
            <v>403E</v>
          </cell>
          <cell r="E6424">
            <v>43404</v>
          </cell>
          <cell r="F6424">
            <v>85202.98</v>
          </cell>
          <cell r="G6424">
            <v>6.6699999999999995E-2</v>
          </cell>
          <cell r="H6424">
            <v>473.59</v>
          </cell>
          <cell r="I6424">
            <v>85202.98</v>
          </cell>
          <cell r="J6424">
            <v>6.6699999999999995E-2</v>
          </cell>
          <cell r="K6424">
            <v>473.58656383333329</v>
          </cell>
          <cell r="L6424">
            <v>0</v>
          </cell>
        </row>
        <row r="6425">
          <cell r="A6425" t="str">
            <v>E3970 GEN CommEq, 3rd AC new</v>
          </cell>
          <cell r="B6425" t="str">
            <v>E3970 GEN CommEq, 3rd AC new-11</v>
          </cell>
          <cell r="C6425" t="str">
            <v>403E</v>
          </cell>
          <cell r="E6425">
            <v>43434</v>
          </cell>
          <cell r="F6425">
            <v>85202.98</v>
          </cell>
          <cell r="G6425">
            <v>6.6699999999999995E-2</v>
          </cell>
          <cell r="H6425">
            <v>473.59</v>
          </cell>
          <cell r="I6425">
            <v>85202.98</v>
          </cell>
          <cell r="J6425">
            <v>6.6699999999999995E-2</v>
          </cell>
          <cell r="K6425">
            <v>473.58656383333329</v>
          </cell>
          <cell r="L6425">
            <v>0</v>
          </cell>
        </row>
        <row r="6426">
          <cell r="A6426" t="str">
            <v>E3970 GEN CommEq, 3rd AC new</v>
          </cell>
          <cell r="B6426" t="str">
            <v>E3970 GEN CommEq, 3rd AC new-12</v>
          </cell>
          <cell r="C6426" t="str">
            <v>403E</v>
          </cell>
          <cell r="E6426">
            <v>43465</v>
          </cell>
          <cell r="F6426">
            <v>85202.98</v>
          </cell>
          <cell r="G6426">
            <v>6.6699999999999995E-2</v>
          </cell>
          <cell r="H6426">
            <v>473.59</v>
          </cell>
          <cell r="I6426">
            <v>85202.98</v>
          </cell>
          <cell r="J6426">
            <v>6.6699999999999995E-2</v>
          </cell>
          <cell r="K6426">
            <v>473.58656383333329</v>
          </cell>
          <cell r="L6426">
            <v>0</v>
          </cell>
        </row>
        <row r="6427">
          <cell r="A6427" t="str">
            <v>E3970 GEN CommEq, 3rd AC new Total</v>
          </cell>
          <cell r="C6427" t="str">
            <v>EGEN</v>
          </cell>
          <cell r="E6427" t="str">
            <v>Total</v>
          </cell>
          <cell r="F6427"/>
          <cell r="G6427"/>
          <cell r="H6427">
            <v>5683.0800000000008</v>
          </cell>
          <cell r="I6427"/>
          <cell r="J6427">
            <v>0</v>
          </cell>
          <cell r="K6427">
            <v>5683.0387660000006</v>
          </cell>
          <cell r="L6427">
            <v>-0.04</v>
          </cell>
        </row>
        <row r="6428">
          <cell r="A6428" t="str">
            <v>E3970 GEN CommEq, 3rd AC old</v>
          </cell>
          <cell r="B6428" t="str">
            <v>E3970 GEN CommEq, 3rd AC old-1</v>
          </cell>
          <cell r="C6428" t="str">
            <v>403E</v>
          </cell>
          <cell r="E6428">
            <v>43131</v>
          </cell>
          <cell r="F6428">
            <v>733688.97</v>
          </cell>
          <cell r="G6428" t="str">
            <v>End of Life</v>
          </cell>
          <cell r="H6428">
            <v>12234.73</v>
          </cell>
          <cell r="I6428"/>
          <cell r="J6428" t="str">
            <v>End of Life</v>
          </cell>
          <cell r="K6428">
            <v>12234.73</v>
          </cell>
          <cell r="L6428">
            <v>0</v>
          </cell>
        </row>
        <row r="6429">
          <cell r="A6429" t="str">
            <v>E3970 GEN CommEq, 3rd AC old</v>
          </cell>
          <cell r="B6429" t="str">
            <v>E3970 GEN CommEq, 3rd AC old-2</v>
          </cell>
          <cell r="C6429" t="str">
            <v>403E</v>
          </cell>
          <cell r="E6429">
            <v>43159</v>
          </cell>
          <cell r="F6429">
            <v>-12228.15</v>
          </cell>
          <cell r="G6429" t="str">
            <v>End of Life</v>
          </cell>
          <cell r="H6429">
            <v>12027.359999999999</v>
          </cell>
          <cell r="I6429"/>
          <cell r="J6429" t="str">
            <v>End of Life</v>
          </cell>
          <cell r="K6429">
            <v>12027.359999999999</v>
          </cell>
          <cell r="L6429">
            <v>0</v>
          </cell>
        </row>
        <row r="6430">
          <cell r="A6430" t="str">
            <v>E3970 GEN CommEq, 3rd AC old</v>
          </cell>
          <cell r="B6430" t="str">
            <v>E3970 GEN CommEq, 3rd AC old-3</v>
          </cell>
          <cell r="C6430" t="str">
            <v>403E</v>
          </cell>
          <cell r="E6430">
            <v>43190</v>
          </cell>
          <cell r="F6430">
            <v>709433.35</v>
          </cell>
          <cell r="G6430" t="str">
            <v>End of Life</v>
          </cell>
          <cell r="H6430">
            <v>12238.310000000001</v>
          </cell>
          <cell r="I6430"/>
          <cell r="J6430" t="str">
            <v>End of Life</v>
          </cell>
          <cell r="K6430">
            <v>12238.310000000001</v>
          </cell>
          <cell r="L6430">
            <v>0</v>
          </cell>
        </row>
        <row r="6431">
          <cell r="A6431" t="str">
            <v>E3970 GEN CommEq, 3rd AC old</v>
          </cell>
          <cell r="B6431" t="str">
            <v>E3970 GEN CommEq, 3rd AC old-4</v>
          </cell>
          <cell r="C6431" t="str">
            <v>403E</v>
          </cell>
          <cell r="E6431">
            <v>43220</v>
          </cell>
          <cell r="F6431">
            <v>697201.74</v>
          </cell>
          <cell r="G6431" t="str">
            <v>End of Life</v>
          </cell>
          <cell r="H6431">
            <v>12238.310000000001</v>
          </cell>
          <cell r="I6431"/>
          <cell r="J6431" t="str">
            <v>End of Life</v>
          </cell>
          <cell r="K6431">
            <v>12238.310000000001</v>
          </cell>
          <cell r="L6431">
            <v>0</v>
          </cell>
        </row>
        <row r="6432">
          <cell r="A6432" t="str">
            <v>E3970 GEN CommEq, 3rd AC old</v>
          </cell>
          <cell r="B6432" t="str">
            <v>E3970 GEN CommEq, 3rd AC old-5</v>
          </cell>
          <cell r="C6432" t="str">
            <v>403E</v>
          </cell>
          <cell r="E6432">
            <v>43251</v>
          </cell>
          <cell r="F6432">
            <v>684970.13</v>
          </cell>
          <cell r="G6432" t="str">
            <v>End of Life</v>
          </cell>
          <cell r="H6432">
            <v>12238.310000000001</v>
          </cell>
          <cell r="I6432"/>
          <cell r="J6432" t="str">
            <v>End of Life</v>
          </cell>
          <cell r="K6432">
            <v>12238.310000000001</v>
          </cell>
          <cell r="L6432">
            <v>0</v>
          </cell>
        </row>
        <row r="6433">
          <cell r="A6433" t="str">
            <v>E3970 GEN CommEq, 3rd AC old</v>
          </cell>
          <cell r="B6433" t="str">
            <v>E3970 GEN CommEq, 3rd AC old-6</v>
          </cell>
          <cell r="C6433" t="str">
            <v>403E</v>
          </cell>
          <cell r="E6433">
            <v>43281</v>
          </cell>
          <cell r="F6433">
            <v>672738.52</v>
          </cell>
          <cell r="G6433" t="str">
            <v>End of Life</v>
          </cell>
          <cell r="H6433">
            <v>12238.310000000001</v>
          </cell>
          <cell r="I6433"/>
          <cell r="J6433" t="str">
            <v>End of Life</v>
          </cell>
          <cell r="K6433">
            <v>12238.310000000001</v>
          </cell>
          <cell r="L6433">
            <v>0</v>
          </cell>
        </row>
        <row r="6434">
          <cell r="A6434" t="str">
            <v>E3970 GEN CommEq, 3rd AC old</v>
          </cell>
          <cell r="B6434" t="str">
            <v>E3970 GEN CommEq, 3rd AC old-7</v>
          </cell>
          <cell r="C6434" t="str">
            <v>403E</v>
          </cell>
          <cell r="E6434">
            <v>43312</v>
          </cell>
          <cell r="F6434">
            <v>660506.91</v>
          </cell>
          <cell r="G6434" t="str">
            <v>End of Life</v>
          </cell>
          <cell r="H6434">
            <v>12238.310000000001</v>
          </cell>
          <cell r="I6434"/>
          <cell r="J6434" t="str">
            <v>End of Life</v>
          </cell>
          <cell r="K6434">
            <v>12238.310000000001</v>
          </cell>
          <cell r="L6434">
            <v>0</v>
          </cell>
        </row>
        <row r="6435">
          <cell r="A6435" t="str">
            <v>E3970 GEN CommEq, 3rd AC old</v>
          </cell>
          <cell r="B6435" t="str">
            <v>E3970 GEN CommEq, 3rd AC old-8</v>
          </cell>
          <cell r="C6435" t="str">
            <v>403E</v>
          </cell>
          <cell r="E6435">
            <v>43343</v>
          </cell>
          <cell r="F6435">
            <v>648275.30000000005</v>
          </cell>
          <cell r="G6435" t="str">
            <v>End of Life</v>
          </cell>
          <cell r="H6435">
            <v>12238.310000000001</v>
          </cell>
          <cell r="I6435"/>
          <cell r="J6435" t="str">
            <v>End of Life</v>
          </cell>
          <cell r="K6435">
            <v>12238.310000000001</v>
          </cell>
          <cell r="L6435">
            <v>0</v>
          </cell>
        </row>
        <row r="6436">
          <cell r="A6436" t="str">
            <v>E3970 GEN CommEq, 3rd AC old</v>
          </cell>
          <cell r="B6436" t="str">
            <v>E3970 GEN CommEq, 3rd AC old-9</v>
          </cell>
          <cell r="C6436" t="str">
            <v>403E</v>
          </cell>
          <cell r="E6436">
            <v>43373</v>
          </cell>
          <cell r="F6436">
            <v>636043.68999999994</v>
          </cell>
          <cell r="G6436" t="str">
            <v>End of Life</v>
          </cell>
          <cell r="H6436">
            <v>12238.310000000001</v>
          </cell>
          <cell r="I6436"/>
          <cell r="J6436" t="str">
            <v>End of Life</v>
          </cell>
          <cell r="K6436">
            <v>12238.310000000001</v>
          </cell>
          <cell r="L6436">
            <v>0</v>
          </cell>
        </row>
        <row r="6437">
          <cell r="A6437" t="str">
            <v>E3970 GEN CommEq, 3rd AC old</v>
          </cell>
          <cell r="B6437" t="str">
            <v>E3970 GEN CommEq, 3rd AC old-10</v>
          </cell>
          <cell r="C6437" t="str">
            <v>403E</v>
          </cell>
          <cell r="E6437">
            <v>43404</v>
          </cell>
          <cell r="F6437">
            <v>623812.07999999996</v>
          </cell>
          <cell r="G6437" t="str">
            <v>End of Life</v>
          </cell>
          <cell r="H6437">
            <v>12238.310000000001</v>
          </cell>
          <cell r="I6437"/>
          <cell r="J6437" t="str">
            <v>End of Life</v>
          </cell>
          <cell r="K6437">
            <v>12238.310000000001</v>
          </cell>
          <cell r="L6437">
            <v>0</v>
          </cell>
        </row>
        <row r="6438">
          <cell r="A6438" t="str">
            <v>E3970 GEN CommEq, 3rd AC old</v>
          </cell>
          <cell r="B6438" t="str">
            <v>E3970 GEN CommEq, 3rd AC old-11</v>
          </cell>
          <cell r="C6438" t="str">
            <v>403E</v>
          </cell>
          <cell r="E6438">
            <v>43434</v>
          </cell>
          <cell r="F6438">
            <v>611580.47</v>
          </cell>
          <cell r="G6438" t="str">
            <v>End of Life</v>
          </cell>
          <cell r="H6438">
            <v>12238.310000000001</v>
          </cell>
          <cell r="I6438"/>
          <cell r="J6438" t="str">
            <v>End of Life</v>
          </cell>
          <cell r="K6438">
            <v>12238.310000000001</v>
          </cell>
          <cell r="L6438">
            <v>0</v>
          </cell>
        </row>
        <row r="6439">
          <cell r="A6439" t="str">
            <v>E3970 GEN CommEq, 3rd AC old</v>
          </cell>
          <cell r="B6439" t="str">
            <v>E3970 GEN CommEq, 3rd AC old-12</v>
          </cell>
          <cell r="C6439" t="str">
            <v>403E</v>
          </cell>
          <cell r="E6439">
            <v>43465</v>
          </cell>
          <cell r="F6439">
            <v>599348.86</v>
          </cell>
          <cell r="G6439" t="str">
            <v>End of Life</v>
          </cell>
          <cell r="H6439">
            <v>12238.310000000001</v>
          </cell>
          <cell r="I6439"/>
          <cell r="J6439" t="str">
            <v>End of Life</v>
          </cell>
          <cell r="K6439">
            <v>12238.310000000001</v>
          </cell>
          <cell r="L6439">
            <v>0</v>
          </cell>
        </row>
        <row r="6440">
          <cell r="A6440" t="str">
            <v>E3970 GEN CommEq, 3rd AC old Total</v>
          </cell>
          <cell r="B6440"/>
          <cell r="C6440" t="str">
            <v>EGEN</v>
          </cell>
          <cell r="E6440" t="str">
            <v>Total</v>
          </cell>
          <cell r="F6440"/>
          <cell r="G6440"/>
          <cell r="H6440">
            <v>146645.18999999997</v>
          </cell>
          <cell r="I6440"/>
          <cell r="J6440">
            <v>0</v>
          </cell>
          <cell r="K6440">
            <v>146645.18999999997</v>
          </cell>
          <cell r="L6440">
            <v>0</v>
          </cell>
        </row>
        <row r="6441">
          <cell r="A6441" t="str">
            <v>E3970 GEN CommEq, Colstrip 1-2 old</v>
          </cell>
          <cell r="B6441" t="str">
            <v>E3970 GEN CommEq, Colstrip 1-2 old-1</v>
          </cell>
          <cell r="C6441" t="str">
            <v>403E</v>
          </cell>
          <cell r="E6441">
            <v>43131</v>
          </cell>
          <cell r="F6441">
            <v>2584.5100000000002</v>
          </cell>
          <cell r="G6441" t="str">
            <v>End of Life</v>
          </cell>
          <cell r="H6441">
            <v>43.269999999999996</v>
          </cell>
          <cell r="I6441"/>
          <cell r="J6441" t="str">
            <v>End of Life</v>
          </cell>
          <cell r="K6441">
            <v>43.269999999999996</v>
          </cell>
          <cell r="L6441">
            <v>0</v>
          </cell>
        </row>
        <row r="6442">
          <cell r="A6442" t="str">
            <v>E3970 GEN CommEq, Colstrip 1-2 old</v>
          </cell>
          <cell r="B6442" t="str">
            <v>E3970 GEN CommEq, Colstrip 1-2 old-2</v>
          </cell>
          <cell r="C6442" t="str">
            <v>403E</v>
          </cell>
          <cell r="E6442">
            <v>43159</v>
          </cell>
          <cell r="F6442">
            <v>2541.4299999999998</v>
          </cell>
          <cell r="G6442" t="str">
            <v>End of Life</v>
          </cell>
          <cell r="H6442">
            <v>43.269999999999996</v>
          </cell>
          <cell r="I6442"/>
          <cell r="J6442" t="str">
            <v>End of Life</v>
          </cell>
          <cell r="K6442">
            <v>43.269999999999996</v>
          </cell>
          <cell r="L6442">
            <v>0</v>
          </cell>
        </row>
        <row r="6443">
          <cell r="A6443" t="str">
            <v>E3970 GEN CommEq, Colstrip 1-2 old</v>
          </cell>
          <cell r="B6443" t="str">
            <v>E3970 GEN CommEq, Colstrip 1-2 old-3</v>
          </cell>
          <cell r="C6443" t="str">
            <v>403E</v>
          </cell>
          <cell r="E6443">
            <v>43190</v>
          </cell>
          <cell r="F6443">
            <v>2498.35</v>
          </cell>
          <cell r="G6443" t="str">
            <v>End of Life</v>
          </cell>
          <cell r="H6443">
            <v>43.269999999999996</v>
          </cell>
          <cell r="I6443"/>
          <cell r="J6443" t="str">
            <v>End of Life</v>
          </cell>
          <cell r="K6443">
            <v>43.269999999999996</v>
          </cell>
          <cell r="L6443">
            <v>0</v>
          </cell>
        </row>
        <row r="6444">
          <cell r="A6444" t="str">
            <v>E3970 GEN CommEq, Colstrip 1-2 old</v>
          </cell>
          <cell r="B6444" t="str">
            <v>E3970 GEN CommEq, Colstrip 1-2 old-4</v>
          </cell>
          <cell r="C6444" t="str">
            <v>403E</v>
          </cell>
          <cell r="E6444">
            <v>43220</v>
          </cell>
          <cell r="F6444">
            <v>2455.27</v>
          </cell>
          <cell r="G6444" t="str">
            <v>End of Life</v>
          </cell>
          <cell r="H6444">
            <v>43.26</v>
          </cell>
          <cell r="I6444"/>
          <cell r="J6444" t="str">
            <v>End of Life</v>
          </cell>
          <cell r="K6444">
            <v>43.26</v>
          </cell>
          <cell r="L6444">
            <v>0</v>
          </cell>
        </row>
        <row r="6445">
          <cell r="A6445" t="str">
            <v>E3970 GEN CommEq, Colstrip 1-2 old</v>
          </cell>
          <cell r="B6445" t="str">
            <v>E3970 GEN CommEq, Colstrip 1-2 old-5</v>
          </cell>
          <cell r="C6445" t="str">
            <v>403E</v>
          </cell>
          <cell r="E6445">
            <v>43251</v>
          </cell>
          <cell r="F6445">
            <v>2412.1999999999998</v>
          </cell>
          <cell r="G6445" t="str">
            <v>End of Life</v>
          </cell>
          <cell r="H6445">
            <v>43.269999999999996</v>
          </cell>
          <cell r="I6445"/>
          <cell r="J6445" t="str">
            <v>End of Life</v>
          </cell>
          <cell r="K6445">
            <v>43.269999999999996</v>
          </cell>
          <cell r="L6445">
            <v>0</v>
          </cell>
        </row>
        <row r="6446">
          <cell r="A6446" t="str">
            <v>E3970 GEN CommEq, Colstrip 1-2 old</v>
          </cell>
          <cell r="B6446" t="str">
            <v>E3970 GEN CommEq, Colstrip 1-2 old-6</v>
          </cell>
          <cell r="C6446" t="str">
            <v>403E</v>
          </cell>
          <cell r="E6446">
            <v>43281</v>
          </cell>
          <cell r="F6446">
            <v>2369.12</v>
          </cell>
          <cell r="G6446" t="str">
            <v>End of Life</v>
          </cell>
          <cell r="H6446">
            <v>43.26</v>
          </cell>
          <cell r="I6446"/>
          <cell r="J6446" t="str">
            <v>End of Life</v>
          </cell>
          <cell r="K6446">
            <v>43.26</v>
          </cell>
          <cell r="L6446">
            <v>0</v>
          </cell>
        </row>
        <row r="6447">
          <cell r="A6447" t="str">
            <v>E3970 GEN CommEq, Colstrip 1-2 old</v>
          </cell>
          <cell r="B6447" t="str">
            <v>E3970 GEN CommEq, Colstrip 1-2 old-7</v>
          </cell>
          <cell r="C6447" t="str">
            <v>403E</v>
          </cell>
          <cell r="E6447">
            <v>43312</v>
          </cell>
          <cell r="F6447">
            <v>2326.0500000000002</v>
          </cell>
          <cell r="G6447" t="str">
            <v>End of Life</v>
          </cell>
          <cell r="H6447">
            <v>43.269999999999996</v>
          </cell>
          <cell r="I6447"/>
          <cell r="J6447" t="str">
            <v>End of Life</v>
          </cell>
          <cell r="K6447">
            <v>43.269999999999996</v>
          </cell>
          <cell r="L6447">
            <v>0</v>
          </cell>
        </row>
        <row r="6448">
          <cell r="A6448" t="str">
            <v>E3970 GEN CommEq, Colstrip 1-2 old</v>
          </cell>
          <cell r="B6448" t="str">
            <v>E3970 GEN CommEq, Colstrip 1-2 old-8</v>
          </cell>
          <cell r="C6448" t="str">
            <v>403E</v>
          </cell>
          <cell r="E6448">
            <v>43343</v>
          </cell>
          <cell r="F6448">
            <v>2282.9699999999998</v>
          </cell>
          <cell r="G6448" t="str">
            <v>End of Life</v>
          </cell>
          <cell r="H6448">
            <v>43.26</v>
          </cell>
          <cell r="I6448"/>
          <cell r="J6448" t="str">
            <v>End of Life</v>
          </cell>
          <cell r="K6448">
            <v>43.26</v>
          </cell>
          <cell r="L6448">
            <v>0</v>
          </cell>
        </row>
        <row r="6449">
          <cell r="A6449" t="str">
            <v>E3970 GEN CommEq, Colstrip 1-2 old</v>
          </cell>
          <cell r="B6449" t="str">
            <v>E3970 GEN CommEq, Colstrip 1-2 old-9</v>
          </cell>
          <cell r="C6449" t="str">
            <v>403E</v>
          </cell>
          <cell r="E6449">
            <v>43373</v>
          </cell>
          <cell r="F6449">
            <v>2239.9</v>
          </cell>
          <cell r="G6449" t="str">
            <v>End of Life</v>
          </cell>
          <cell r="H6449">
            <v>43.269999999999996</v>
          </cell>
          <cell r="I6449"/>
          <cell r="J6449" t="str">
            <v>End of Life</v>
          </cell>
          <cell r="K6449">
            <v>43.269999999999996</v>
          </cell>
          <cell r="L6449">
            <v>0</v>
          </cell>
        </row>
        <row r="6450">
          <cell r="A6450" t="str">
            <v>E3970 GEN CommEq, Colstrip 1-2 old</v>
          </cell>
          <cell r="B6450" t="str">
            <v>E3970 GEN CommEq, Colstrip 1-2 old-10</v>
          </cell>
          <cell r="C6450" t="str">
            <v>403E</v>
          </cell>
          <cell r="E6450">
            <v>43404</v>
          </cell>
          <cell r="F6450">
            <v>2196.8200000000002</v>
          </cell>
          <cell r="G6450" t="str">
            <v>End of Life</v>
          </cell>
          <cell r="H6450">
            <v>43.26</v>
          </cell>
          <cell r="I6450"/>
          <cell r="J6450" t="str">
            <v>End of Life</v>
          </cell>
          <cell r="K6450">
            <v>43.26</v>
          </cell>
          <cell r="L6450">
            <v>0</v>
          </cell>
        </row>
        <row r="6451">
          <cell r="A6451" t="str">
            <v>E3970 GEN CommEq, Colstrip 1-2 old</v>
          </cell>
          <cell r="B6451" t="str">
            <v>E3970 GEN CommEq, Colstrip 1-2 old-11</v>
          </cell>
          <cell r="C6451" t="str">
            <v>403E</v>
          </cell>
          <cell r="E6451">
            <v>43434</v>
          </cell>
          <cell r="F6451">
            <v>2153.75</v>
          </cell>
          <cell r="G6451" t="str">
            <v>End of Life</v>
          </cell>
          <cell r="H6451">
            <v>43.269999999999996</v>
          </cell>
          <cell r="I6451"/>
          <cell r="J6451" t="str">
            <v>End of Life</v>
          </cell>
          <cell r="K6451">
            <v>43.269999999999996</v>
          </cell>
          <cell r="L6451">
            <v>0</v>
          </cell>
        </row>
        <row r="6452">
          <cell r="A6452" t="str">
            <v>E3970 GEN CommEq, Colstrip 1-2 old</v>
          </cell>
          <cell r="B6452" t="str">
            <v>E3970 GEN CommEq, Colstrip 1-2 old-12</v>
          </cell>
          <cell r="C6452" t="str">
            <v>403E</v>
          </cell>
          <cell r="E6452">
            <v>43465</v>
          </cell>
          <cell r="F6452">
            <v>2110.67</v>
          </cell>
          <cell r="G6452" t="str">
            <v>End of Life</v>
          </cell>
          <cell r="H6452">
            <v>43.26</v>
          </cell>
          <cell r="I6452"/>
          <cell r="J6452" t="str">
            <v>End of Life</v>
          </cell>
          <cell r="K6452">
            <v>43.26</v>
          </cell>
          <cell r="L6452">
            <v>0</v>
          </cell>
        </row>
        <row r="6453">
          <cell r="A6453" t="str">
            <v>E3970 GEN CommEq, Colstrip 1-2 old Total</v>
          </cell>
          <cell r="B6453"/>
          <cell r="C6453" t="str">
            <v>EGEN</v>
          </cell>
          <cell r="E6453" t="str">
            <v>Total</v>
          </cell>
          <cell r="F6453"/>
          <cell r="G6453"/>
          <cell r="H6453">
            <v>519.18999999999994</v>
          </cell>
          <cell r="I6453"/>
          <cell r="J6453">
            <v>0</v>
          </cell>
          <cell r="K6453">
            <v>519.18999999999994</v>
          </cell>
          <cell r="L6453">
            <v>0</v>
          </cell>
        </row>
        <row r="6454">
          <cell r="A6454" t="str">
            <v>E3970 GEN CommEq, Colstrip 1-4 new</v>
          </cell>
          <cell r="B6454" t="str">
            <v>E3970 GEN CommEq, Colstrip 1-4 new-1</v>
          </cell>
          <cell r="C6454" t="str">
            <v>403E</v>
          </cell>
          <cell r="E6454">
            <v>43131</v>
          </cell>
          <cell r="F6454">
            <v>1411661.86</v>
          </cell>
          <cell r="G6454">
            <v>6.6699999999999995E-2</v>
          </cell>
          <cell r="H6454">
            <v>7846.49</v>
          </cell>
          <cell r="I6454">
            <v>1902286.74</v>
          </cell>
          <cell r="J6454">
            <v>6.6699999999999995E-2</v>
          </cell>
          <cell r="K6454">
            <v>10573.5437965</v>
          </cell>
          <cell r="L6454">
            <v>2727.05</v>
          </cell>
        </row>
        <row r="6455">
          <cell r="A6455" t="str">
            <v>E3970 GEN CommEq, Colstrip 1-4 new</v>
          </cell>
          <cell r="B6455" t="str">
            <v>E3970 GEN CommEq, Colstrip 1-4 new-2</v>
          </cell>
          <cell r="C6455" t="str">
            <v>403E</v>
          </cell>
          <cell r="E6455">
            <v>43159</v>
          </cell>
          <cell r="F6455">
            <v>1411661.86</v>
          </cell>
          <cell r="G6455">
            <v>6.6699999999999995E-2</v>
          </cell>
          <cell r="H6455">
            <v>7846.49</v>
          </cell>
          <cell r="I6455">
            <v>1902286.74</v>
          </cell>
          <cell r="J6455">
            <v>6.6699999999999995E-2</v>
          </cell>
          <cell r="K6455">
            <v>10573.5437965</v>
          </cell>
          <cell r="L6455">
            <v>2727.05</v>
          </cell>
        </row>
        <row r="6456">
          <cell r="A6456" t="str">
            <v>E3970 GEN CommEq, Colstrip 1-4 new</v>
          </cell>
          <cell r="B6456" t="str">
            <v>E3970 GEN CommEq, Colstrip 1-4 new-3</v>
          </cell>
          <cell r="C6456" t="str">
            <v>403E</v>
          </cell>
          <cell r="E6456">
            <v>43190</v>
          </cell>
          <cell r="F6456">
            <v>1411661.86</v>
          </cell>
          <cell r="G6456">
            <v>6.6699999999999995E-2</v>
          </cell>
          <cell r="H6456">
            <v>7846.49</v>
          </cell>
          <cell r="I6456">
            <v>1902286.74</v>
          </cell>
          <cell r="J6456">
            <v>6.6699999999999995E-2</v>
          </cell>
          <cell r="K6456">
            <v>10573.5437965</v>
          </cell>
          <cell r="L6456">
            <v>2727.05</v>
          </cell>
        </row>
        <row r="6457">
          <cell r="A6457" t="str">
            <v>E3970 GEN CommEq, Colstrip 1-4 new</v>
          </cell>
          <cell r="B6457" t="str">
            <v>E3970 GEN CommEq, Colstrip 1-4 new-4</v>
          </cell>
          <cell r="C6457" t="str">
            <v>403E</v>
          </cell>
          <cell r="E6457">
            <v>43220</v>
          </cell>
          <cell r="F6457">
            <v>1411661.86</v>
          </cell>
          <cell r="G6457">
            <v>6.6699999999999995E-2</v>
          </cell>
          <cell r="H6457">
            <v>7846.49</v>
          </cell>
          <cell r="I6457">
            <v>1902286.74</v>
          </cell>
          <cell r="J6457">
            <v>6.6699999999999995E-2</v>
          </cell>
          <cell r="K6457">
            <v>10573.5437965</v>
          </cell>
          <cell r="L6457">
            <v>2727.05</v>
          </cell>
        </row>
        <row r="6458">
          <cell r="A6458" t="str">
            <v>E3970 GEN CommEq, Colstrip 1-4 new</v>
          </cell>
          <cell r="B6458" t="str">
            <v>E3970 GEN CommEq, Colstrip 1-4 new-5</v>
          </cell>
          <cell r="C6458" t="str">
            <v>403E</v>
          </cell>
          <cell r="E6458">
            <v>43251</v>
          </cell>
          <cell r="F6458">
            <v>1411661.86</v>
          </cell>
          <cell r="G6458">
            <v>6.6699999999999995E-2</v>
          </cell>
          <cell r="H6458">
            <v>7846.49</v>
          </cell>
          <cell r="I6458">
            <v>1902286.74</v>
          </cell>
          <cell r="J6458">
            <v>6.6699999999999995E-2</v>
          </cell>
          <cell r="K6458">
            <v>10573.5437965</v>
          </cell>
          <cell r="L6458">
            <v>2727.05</v>
          </cell>
        </row>
        <row r="6459">
          <cell r="A6459" t="str">
            <v>E3970 GEN CommEq, Colstrip 1-4 new</v>
          </cell>
          <cell r="B6459" t="str">
            <v>E3970 GEN CommEq, Colstrip 1-4 new-6</v>
          </cell>
          <cell r="C6459" t="str">
            <v>403E</v>
          </cell>
          <cell r="E6459">
            <v>43281</v>
          </cell>
          <cell r="F6459">
            <v>1411661.86</v>
          </cell>
          <cell r="G6459">
            <v>6.6699999999999995E-2</v>
          </cell>
          <cell r="H6459">
            <v>7846.49</v>
          </cell>
          <cell r="I6459">
            <v>1902286.74</v>
          </cell>
          <cell r="J6459">
            <v>6.6699999999999995E-2</v>
          </cell>
          <cell r="K6459">
            <v>10573.5437965</v>
          </cell>
          <cell r="L6459">
            <v>2727.05</v>
          </cell>
        </row>
        <row r="6460">
          <cell r="A6460" t="str">
            <v>E3970 GEN CommEq, Colstrip 1-4 new</v>
          </cell>
          <cell r="B6460" t="str">
            <v>E3970 GEN CommEq, Colstrip 1-4 new-7</v>
          </cell>
          <cell r="C6460" t="str">
            <v>403E</v>
          </cell>
          <cell r="E6460">
            <v>43312</v>
          </cell>
          <cell r="F6460">
            <v>1902286.74</v>
          </cell>
          <cell r="G6460">
            <v>6.6699999999999995E-2</v>
          </cell>
          <cell r="H6460">
            <v>10573.54</v>
          </cell>
          <cell r="I6460">
            <v>1902286.74</v>
          </cell>
          <cell r="J6460">
            <v>6.6699999999999995E-2</v>
          </cell>
          <cell r="K6460">
            <v>10573.5437965</v>
          </cell>
          <cell r="L6460">
            <v>0</v>
          </cell>
        </row>
        <row r="6461">
          <cell r="A6461" t="str">
            <v>E3970 GEN CommEq, Colstrip 1-4 new</v>
          </cell>
          <cell r="B6461" t="str">
            <v>E3970 GEN CommEq, Colstrip 1-4 new-8</v>
          </cell>
          <cell r="C6461" t="str">
            <v>403E</v>
          </cell>
          <cell r="E6461">
            <v>43343</v>
          </cell>
          <cell r="F6461">
            <v>1902286.74</v>
          </cell>
          <cell r="G6461">
            <v>6.6699999999999995E-2</v>
          </cell>
          <cell r="H6461">
            <v>10573.54</v>
          </cell>
          <cell r="I6461">
            <v>1902286.74</v>
          </cell>
          <cell r="J6461">
            <v>6.6699999999999995E-2</v>
          </cell>
          <cell r="K6461">
            <v>10573.5437965</v>
          </cell>
          <cell r="L6461">
            <v>0</v>
          </cell>
        </row>
        <row r="6462">
          <cell r="A6462" t="str">
            <v>E3970 GEN CommEq, Colstrip 1-4 new</v>
          </cell>
          <cell r="B6462" t="str">
            <v>E3970 GEN CommEq, Colstrip 1-4 new-9</v>
          </cell>
          <cell r="C6462" t="str">
            <v>403E</v>
          </cell>
          <cell r="E6462">
            <v>43373</v>
          </cell>
          <cell r="F6462">
            <v>1902286.74</v>
          </cell>
          <cell r="G6462">
            <v>6.6699999999999995E-2</v>
          </cell>
          <cell r="H6462">
            <v>10573.54</v>
          </cell>
          <cell r="I6462">
            <v>1902286.74</v>
          </cell>
          <cell r="J6462">
            <v>6.6699999999999995E-2</v>
          </cell>
          <cell r="K6462">
            <v>10573.5437965</v>
          </cell>
          <cell r="L6462">
            <v>0</v>
          </cell>
        </row>
        <row r="6463">
          <cell r="A6463" t="str">
            <v>E3970 GEN CommEq, Colstrip 1-4 new</v>
          </cell>
          <cell r="B6463" t="str">
            <v>E3970 GEN CommEq, Colstrip 1-4 new-10</v>
          </cell>
          <cell r="C6463" t="str">
            <v>403E</v>
          </cell>
          <cell r="E6463">
            <v>43404</v>
          </cell>
          <cell r="F6463">
            <v>1902286.74</v>
          </cell>
          <cell r="G6463">
            <v>6.6699999999999995E-2</v>
          </cell>
          <cell r="H6463">
            <v>10573.54</v>
          </cell>
          <cell r="I6463">
            <v>1902286.74</v>
          </cell>
          <cell r="J6463">
            <v>6.6699999999999995E-2</v>
          </cell>
          <cell r="K6463">
            <v>10573.5437965</v>
          </cell>
          <cell r="L6463">
            <v>0</v>
          </cell>
        </row>
        <row r="6464">
          <cell r="A6464" t="str">
            <v>E3970 GEN CommEq, Colstrip 1-4 new</v>
          </cell>
          <cell r="B6464" t="str">
            <v>E3970 GEN CommEq, Colstrip 1-4 new-11</v>
          </cell>
          <cell r="C6464" t="str">
            <v>403E</v>
          </cell>
          <cell r="E6464">
            <v>43434</v>
          </cell>
          <cell r="F6464">
            <v>1902286.74</v>
          </cell>
          <cell r="G6464">
            <v>6.6699999999999995E-2</v>
          </cell>
          <cell r="H6464">
            <v>10573.54</v>
          </cell>
          <cell r="I6464">
            <v>1902286.74</v>
          </cell>
          <cell r="J6464">
            <v>6.6699999999999995E-2</v>
          </cell>
          <cell r="K6464">
            <v>10573.5437965</v>
          </cell>
          <cell r="L6464">
            <v>0</v>
          </cell>
        </row>
        <row r="6465">
          <cell r="A6465" t="str">
            <v>E3970 GEN CommEq, Colstrip 1-4 new</v>
          </cell>
          <cell r="B6465" t="str">
            <v>E3970 GEN CommEq, Colstrip 1-4 new-12</v>
          </cell>
          <cell r="C6465" t="str">
            <v>403E</v>
          </cell>
          <cell r="E6465">
            <v>43465</v>
          </cell>
          <cell r="F6465">
            <v>1902286.74</v>
          </cell>
          <cell r="G6465">
            <v>6.6699999999999995E-2</v>
          </cell>
          <cell r="H6465">
            <v>10573.54</v>
          </cell>
          <cell r="I6465">
            <v>1902286.74</v>
          </cell>
          <cell r="J6465">
            <v>6.6699999999999995E-2</v>
          </cell>
          <cell r="K6465">
            <v>10573.5437965</v>
          </cell>
          <cell r="L6465">
            <v>0</v>
          </cell>
        </row>
        <row r="6466">
          <cell r="A6466" t="str">
            <v>E3970 GEN CommEq, Colstrip 1-4 new Total</v>
          </cell>
          <cell r="C6466" t="str">
            <v>EGEN</v>
          </cell>
          <cell r="E6466" t="str">
            <v>Total</v>
          </cell>
          <cell r="F6466"/>
          <cell r="G6466"/>
          <cell r="H6466">
            <v>110520.18000000002</v>
          </cell>
          <cell r="I6466"/>
          <cell r="J6466">
            <v>0</v>
          </cell>
          <cell r="K6466">
            <v>126882.52555800001</v>
          </cell>
          <cell r="L6466">
            <v>16362.35</v>
          </cell>
        </row>
        <row r="6467">
          <cell r="A6467" t="str">
            <v>E3970 GEN CommEq, Colstrip 1-4 old</v>
          </cell>
          <cell r="B6467" t="str">
            <v>E3970 GEN CommEq, Colstrip 1-4 old-1</v>
          </cell>
          <cell r="C6467" t="str">
            <v>403E</v>
          </cell>
          <cell r="E6467">
            <v>43131</v>
          </cell>
          <cell r="F6467">
            <v>266466.84000000003</v>
          </cell>
          <cell r="G6467" t="str">
            <v>End of Life</v>
          </cell>
          <cell r="H6467">
            <v>4445.1799999999994</v>
          </cell>
          <cell r="I6467"/>
          <cell r="J6467" t="str">
            <v>End of Life</v>
          </cell>
          <cell r="K6467">
            <v>0</v>
          </cell>
          <cell r="L6467">
            <v>-4445.18</v>
          </cell>
        </row>
        <row r="6468">
          <cell r="A6468" t="str">
            <v>E3970 GEN CommEq, Colstrip 1-4 old</v>
          </cell>
          <cell r="B6468" t="str">
            <v>E3970 GEN CommEq, Colstrip 1-4 old-2</v>
          </cell>
          <cell r="C6468" t="str">
            <v>403E</v>
          </cell>
          <cell r="E6468">
            <v>43159</v>
          </cell>
          <cell r="F6468">
            <v>262025.73</v>
          </cell>
          <cell r="G6468" t="str">
            <v>End of Life</v>
          </cell>
          <cell r="H6468">
            <v>4445.1799999999994</v>
          </cell>
          <cell r="I6468"/>
          <cell r="J6468" t="str">
            <v>End of Life</v>
          </cell>
          <cell r="K6468">
            <v>0</v>
          </cell>
          <cell r="L6468">
            <v>-4445.18</v>
          </cell>
        </row>
        <row r="6469">
          <cell r="A6469" t="str">
            <v>E3970 GEN CommEq, Colstrip 1-4 old</v>
          </cell>
          <cell r="B6469" t="str">
            <v>E3970 GEN CommEq, Colstrip 1-4 old-3</v>
          </cell>
          <cell r="C6469" t="str">
            <v>403E</v>
          </cell>
          <cell r="E6469">
            <v>43190</v>
          </cell>
          <cell r="F6469">
            <v>257584.62</v>
          </cell>
          <cell r="G6469" t="str">
            <v>End of Life</v>
          </cell>
          <cell r="H6469">
            <v>4445.1799999999994</v>
          </cell>
          <cell r="I6469"/>
          <cell r="J6469" t="str">
            <v>End of Life</v>
          </cell>
          <cell r="K6469">
            <v>0</v>
          </cell>
          <cell r="L6469">
            <v>-4445.18</v>
          </cell>
        </row>
        <row r="6470">
          <cell r="A6470" t="str">
            <v>E3970 GEN CommEq, Colstrip 1-4 old</v>
          </cell>
          <cell r="B6470" t="str">
            <v>E3970 GEN CommEq, Colstrip 1-4 old-4</v>
          </cell>
          <cell r="C6470" t="str">
            <v>403E</v>
          </cell>
          <cell r="E6470">
            <v>43220</v>
          </cell>
          <cell r="F6470">
            <v>253143.51</v>
          </cell>
          <cell r="G6470" t="str">
            <v>End of Life</v>
          </cell>
          <cell r="H6470">
            <v>4445.1799999999994</v>
          </cell>
          <cell r="I6470"/>
          <cell r="J6470" t="str">
            <v>End of Life</v>
          </cell>
          <cell r="K6470">
            <v>0</v>
          </cell>
          <cell r="L6470">
            <v>-4445.18</v>
          </cell>
        </row>
        <row r="6471">
          <cell r="A6471" t="str">
            <v>E3970 GEN CommEq, Colstrip 1-4 old</v>
          </cell>
          <cell r="B6471" t="str">
            <v>E3970 GEN CommEq, Colstrip 1-4 old-5</v>
          </cell>
          <cell r="C6471" t="str">
            <v>403E</v>
          </cell>
          <cell r="E6471">
            <v>43251</v>
          </cell>
          <cell r="F6471">
            <v>248702.4</v>
          </cell>
          <cell r="G6471" t="str">
            <v>End of Life</v>
          </cell>
          <cell r="H6471">
            <v>4445.1799999999994</v>
          </cell>
          <cell r="I6471"/>
          <cell r="J6471" t="str">
            <v>End of Life</v>
          </cell>
          <cell r="K6471">
            <v>0</v>
          </cell>
          <cell r="L6471">
            <v>-4445.18</v>
          </cell>
        </row>
        <row r="6472">
          <cell r="A6472" t="str">
            <v>E3970 GEN CommEq, Colstrip 1-4 old</v>
          </cell>
          <cell r="B6472" t="str">
            <v>E3970 GEN CommEq, Colstrip 1-4 old-6</v>
          </cell>
          <cell r="C6472" t="str">
            <v>403E</v>
          </cell>
          <cell r="E6472">
            <v>43281</v>
          </cell>
          <cell r="F6472">
            <v>244261.29</v>
          </cell>
          <cell r="G6472" t="str">
            <v>End of Life</v>
          </cell>
          <cell r="H6472">
            <v>4445.1799999999994</v>
          </cell>
          <cell r="I6472"/>
          <cell r="J6472" t="str">
            <v>End of Life</v>
          </cell>
          <cell r="K6472">
            <v>0</v>
          </cell>
          <cell r="L6472">
            <v>-4445.18</v>
          </cell>
        </row>
        <row r="6473">
          <cell r="A6473" t="str">
            <v>E3970 GEN CommEq, Colstrip 1-4 old</v>
          </cell>
          <cell r="B6473" t="str">
            <v>E3970 GEN CommEq, Colstrip 1-4 old-7</v>
          </cell>
          <cell r="C6473" t="str">
            <v>403E</v>
          </cell>
          <cell r="E6473">
            <v>43312</v>
          </cell>
          <cell r="F6473">
            <v>0.03</v>
          </cell>
          <cell r="G6473" t="str">
            <v>End of Life</v>
          </cell>
          <cell r="H6473">
            <v>0</v>
          </cell>
          <cell r="I6473"/>
          <cell r="J6473" t="str">
            <v>End of Life</v>
          </cell>
          <cell r="K6473">
            <v>0</v>
          </cell>
          <cell r="L6473">
            <v>0</v>
          </cell>
        </row>
        <row r="6474">
          <cell r="A6474" t="str">
            <v>E3970 GEN CommEq, Colstrip 1-4 old</v>
          </cell>
          <cell r="B6474" t="str">
            <v>E3970 GEN CommEq, Colstrip 1-4 old-8</v>
          </cell>
          <cell r="C6474" t="str">
            <v>403E</v>
          </cell>
          <cell r="E6474">
            <v>43343</v>
          </cell>
          <cell r="F6474">
            <v>0.03</v>
          </cell>
          <cell r="G6474" t="str">
            <v>End of Life</v>
          </cell>
          <cell r="H6474">
            <v>0</v>
          </cell>
          <cell r="I6474"/>
          <cell r="J6474" t="str">
            <v>End of Life</v>
          </cell>
          <cell r="K6474">
            <v>0</v>
          </cell>
          <cell r="L6474">
            <v>0</v>
          </cell>
        </row>
        <row r="6475">
          <cell r="A6475" t="str">
            <v>E3970 GEN CommEq, Colstrip 1-4 old</v>
          </cell>
          <cell r="B6475" t="str">
            <v>E3970 GEN CommEq, Colstrip 1-4 old-9</v>
          </cell>
          <cell r="C6475" t="str">
            <v>403E</v>
          </cell>
          <cell r="E6475">
            <v>43373</v>
          </cell>
          <cell r="F6475">
            <v>0.03</v>
          </cell>
          <cell r="G6475" t="str">
            <v>End of Life</v>
          </cell>
          <cell r="H6475">
            <v>0</v>
          </cell>
          <cell r="I6475"/>
          <cell r="J6475" t="str">
            <v>End of Life</v>
          </cell>
          <cell r="K6475">
            <v>0</v>
          </cell>
          <cell r="L6475">
            <v>0</v>
          </cell>
        </row>
        <row r="6476">
          <cell r="A6476" t="str">
            <v>E3970 GEN CommEq, Colstrip 1-4 old</v>
          </cell>
          <cell r="B6476" t="str">
            <v>E3970 GEN CommEq, Colstrip 1-4 old-10</v>
          </cell>
          <cell r="C6476" t="str">
            <v>403E</v>
          </cell>
          <cell r="E6476">
            <v>43404</v>
          </cell>
          <cell r="F6476">
            <v>0.03</v>
          </cell>
          <cell r="G6476" t="str">
            <v>End of Life</v>
          </cell>
          <cell r="H6476">
            <v>0</v>
          </cell>
          <cell r="I6476"/>
          <cell r="J6476" t="str">
            <v>End of Life</v>
          </cell>
          <cell r="K6476">
            <v>0</v>
          </cell>
          <cell r="L6476">
            <v>0</v>
          </cell>
        </row>
        <row r="6477">
          <cell r="A6477" t="str">
            <v>E3970 GEN CommEq, Colstrip 1-4 old</v>
          </cell>
          <cell r="B6477" t="str">
            <v>E3970 GEN CommEq, Colstrip 1-4 old-11</v>
          </cell>
          <cell r="C6477" t="str">
            <v>403E</v>
          </cell>
          <cell r="E6477">
            <v>43434</v>
          </cell>
          <cell r="F6477">
            <v>0.02</v>
          </cell>
          <cell r="G6477" t="str">
            <v>End of Life</v>
          </cell>
          <cell r="H6477">
            <v>0</v>
          </cell>
          <cell r="I6477"/>
          <cell r="J6477" t="str">
            <v>End of Life</v>
          </cell>
          <cell r="K6477">
            <v>0</v>
          </cell>
          <cell r="L6477">
            <v>0</v>
          </cell>
        </row>
        <row r="6478">
          <cell r="A6478" t="str">
            <v>E3970 GEN CommEq, Colstrip 1-4 old</v>
          </cell>
          <cell r="B6478" t="str">
            <v>E3970 GEN CommEq, Colstrip 1-4 old-12</v>
          </cell>
          <cell r="C6478" t="str">
            <v>403E</v>
          </cell>
          <cell r="E6478">
            <v>43465</v>
          </cell>
          <cell r="F6478">
            <v>0</v>
          </cell>
          <cell r="G6478" t="str">
            <v>End of Life</v>
          </cell>
          <cell r="H6478">
            <v>0</v>
          </cell>
          <cell r="I6478"/>
          <cell r="J6478" t="str">
            <v>End of Life</v>
          </cell>
          <cell r="K6478">
            <v>0</v>
          </cell>
          <cell r="L6478">
            <v>0</v>
          </cell>
        </row>
        <row r="6479">
          <cell r="A6479" t="str">
            <v>E3970 GEN CommEq, Colstrip 1-4 old Total</v>
          </cell>
          <cell r="B6479"/>
          <cell r="C6479" t="str">
            <v>EGEN</v>
          </cell>
          <cell r="E6479" t="str">
            <v>Total</v>
          </cell>
          <cell r="F6479"/>
          <cell r="G6479"/>
          <cell r="H6479">
            <v>26671.079999999998</v>
          </cell>
          <cell r="I6479"/>
          <cell r="J6479">
            <v>0</v>
          </cell>
          <cell r="K6479">
            <v>0</v>
          </cell>
          <cell r="L6479">
            <v>-26671.08</v>
          </cell>
        </row>
        <row r="6480">
          <cell r="A6480" t="str">
            <v>E3970 GEN CommEq, Encogen</v>
          </cell>
          <cell r="B6480" t="str">
            <v>E3970 GEN CommEq, Encogen-1</v>
          </cell>
          <cell r="C6480" t="str">
            <v>403E</v>
          </cell>
          <cell r="E6480">
            <v>43131</v>
          </cell>
          <cell r="F6480">
            <v>11651.42</v>
          </cell>
          <cell r="G6480">
            <v>6.6699999999999995E-2</v>
          </cell>
          <cell r="H6480">
            <v>64.760000000000005</v>
          </cell>
          <cell r="I6480">
            <v>69064.55</v>
          </cell>
          <cell r="J6480">
            <v>6.6699999999999995E-2</v>
          </cell>
          <cell r="K6480">
            <v>383.88379041666667</v>
          </cell>
          <cell r="L6480">
            <v>319.12</v>
          </cell>
        </row>
        <row r="6481">
          <cell r="A6481" t="str">
            <v>E3970 GEN CommEq, Encogen</v>
          </cell>
          <cell r="B6481" t="str">
            <v>E3970 GEN CommEq, Encogen-2</v>
          </cell>
          <cell r="C6481" t="str">
            <v>403E</v>
          </cell>
          <cell r="E6481">
            <v>43159</v>
          </cell>
          <cell r="F6481">
            <v>11651.42</v>
          </cell>
          <cell r="G6481">
            <v>6.6699999999999995E-2</v>
          </cell>
          <cell r="H6481">
            <v>64.760000000000005</v>
          </cell>
          <cell r="I6481">
            <v>69064.55</v>
          </cell>
          <cell r="J6481">
            <v>6.6699999999999995E-2</v>
          </cell>
          <cell r="K6481">
            <v>383.88379041666667</v>
          </cell>
          <cell r="L6481">
            <v>319.12</v>
          </cell>
        </row>
        <row r="6482">
          <cell r="A6482" t="str">
            <v>E3970 GEN CommEq, Encogen</v>
          </cell>
          <cell r="B6482" t="str">
            <v>E3970 GEN CommEq, Encogen-3</v>
          </cell>
          <cell r="C6482" t="str">
            <v>403E</v>
          </cell>
          <cell r="E6482">
            <v>43190</v>
          </cell>
          <cell r="F6482">
            <v>11651.42</v>
          </cell>
          <cell r="G6482">
            <v>6.6699999999999995E-2</v>
          </cell>
          <cell r="H6482">
            <v>64.760000000000005</v>
          </cell>
          <cell r="I6482">
            <v>69064.55</v>
          </cell>
          <cell r="J6482">
            <v>6.6699999999999995E-2</v>
          </cell>
          <cell r="K6482">
            <v>383.88379041666667</v>
          </cell>
          <cell r="L6482">
            <v>319.12</v>
          </cell>
        </row>
        <row r="6483">
          <cell r="A6483" t="str">
            <v>E3970 GEN CommEq, Encogen</v>
          </cell>
          <cell r="B6483" t="str">
            <v>E3970 GEN CommEq, Encogen-4</v>
          </cell>
          <cell r="C6483" t="str">
            <v>403E</v>
          </cell>
          <cell r="E6483">
            <v>43220</v>
          </cell>
          <cell r="F6483">
            <v>11651.42</v>
          </cell>
          <cell r="G6483">
            <v>6.6699999999999995E-2</v>
          </cell>
          <cell r="H6483">
            <v>64.760000000000005</v>
          </cell>
          <cell r="I6483">
            <v>69064.55</v>
          </cell>
          <cell r="J6483">
            <v>6.6699999999999995E-2</v>
          </cell>
          <cell r="K6483">
            <v>383.88379041666667</v>
          </cell>
          <cell r="L6483">
            <v>319.12</v>
          </cell>
        </row>
        <row r="6484">
          <cell r="A6484" t="str">
            <v>E3970 GEN CommEq, Encogen</v>
          </cell>
          <cell r="B6484" t="str">
            <v>E3970 GEN CommEq, Encogen-5</v>
          </cell>
          <cell r="C6484" t="str">
            <v>403E</v>
          </cell>
          <cell r="E6484">
            <v>43251</v>
          </cell>
          <cell r="F6484">
            <v>11651.42</v>
          </cell>
          <cell r="G6484">
            <v>6.6699999999999995E-2</v>
          </cell>
          <cell r="H6484">
            <v>64.760000000000005</v>
          </cell>
          <cell r="I6484">
            <v>69064.55</v>
          </cell>
          <cell r="J6484">
            <v>6.6699999999999995E-2</v>
          </cell>
          <cell r="K6484">
            <v>383.88379041666667</v>
          </cell>
          <cell r="L6484">
            <v>319.12</v>
          </cell>
        </row>
        <row r="6485">
          <cell r="A6485" t="str">
            <v>E3970 GEN CommEq, Encogen</v>
          </cell>
          <cell r="B6485" t="str">
            <v>E3970 GEN CommEq, Encogen-6</v>
          </cell>
          <cell r="C6485" t="str">
            <v>403E</v>
          </cell>
          <cell r="E6485">
            <v>43281</v>
          </cell>
          <cell r="F6485">
            <v>11651.42</v>
          </cell>
          <cell r="G6485">
            <v>6.6699999999999995E-2</v>
          </cell>
          <cell r="H6485">
            <v>64.760000000000005</v>
          </cell>
          <cell r="I6485">
            <v>69064.55</v>
          </cell>
          <cell r="J6485">
            <v>6.6699999999999995E-2</v>
          </cell>
          <cell r="K6485">
            <v>383.88379041666667</v>
          </cell>
          <cell r="L6485">
            <v>319.12</v>
          </cell>
        </row>
        <row r="6486">
          <cell r="A6486" t="str">
            <v>E3970 GEN CommEq, Encogen</v>
          </cell>
          <cell r="B6486" t="str">
            <v>E3970 GEN CommEq, Encogen-7</v>
          </cell>
          <cell r="C6486" t="str">
            <v>403E</v>
          </cell>
          <cell r="E6486">
            <v>43312</v>
          </cell>
          <cell r="F6486">
            <v>69064.55</v>
          </cell>
          <cell r="G6486">
            <v>6.6699999999999995E-2</v>
          </cell>
          <cell r="H6486">
            <v>383.88</v>
          </cell>
          <cell r="I6486">
            <v>69064.55</v>
          </cell>
          <cell r="J6486">
            <v>6.6699999999999995E-2</v>
          </cell>
          <cell r="K6486">
            <v>383.88379041666667</v>
          </cell>
          <cell r="L6486">
            <v>0</v>
          </cell>
        </row>
        <row r="6487">
          <cell r="A6487" t="str">
            <v>E3970 GEN CommEq, Encogen</v>
          </cell>
          <cell r="B6487" t="str">
            <v>E3970 GEN CommEq, Encogen-8</v>
          </cell>
          <cell r="C6487" t="str">
            <v>403E</v>
          </cell>
          <cell r="E6487">
            <v>43343</v>
          </cell>
          <cell r="F6487">
            <v>69064.55</v>
          </cell>
          <cell r="G6487">
            <v>6.6699999999999995E-2</v>
          </cell>
          <cell r="H6487">
            <v>383.88</v>
          </cell>
          <cell r="I6487">
            <v>69064.55</v>
          </cell>
          <cell r="J6487">
            <v>6.6699999999999995E-2</v>
          </cell>
          <cell r="K6487">
            <v>383.88379041666667</v>
          </cell>
          <cell r="L6487">
            <v>0</v>
          </cell>
        </row>
        <row r="6488">
          <cell r="A6488" t="str">
            <v>E3970 GEN CommEq, Encogen</v>
          </cell>
          <cell r="B6488" t="str">
            <v>E3970 GEN CommEq, Encogen-9</v>
          </cell>
          <cell r="C6488" t="str">
            <v>403E</v>
          </cell>
          <cell r="E6488">
            <v>43373</v>
          </cell>
          <cell r="F6488">
            <v>69064.55</v>
          </cell>
          <cell r="G6488">
            <v>6.6699999999999995E-2</v>
          </cell>
          <cell r="H6488">
            <v>383.88</v>
          </cell>
          <cell r="I6488">
            <v>69064.55</v>
          </cell>
          <cell r="J6488">
            <v>6.6699999999999995E-2</v>
          </cell>
          <cell r="K6488">
            <v>383.88379041666667</v>
          </cell>
          <cell r="L6488">
            <v>0</v>
          </cell>
        </row>
        <row r="6489">
          <cell r="A6489" t="str">
            <v>E3970 GEN CommEq, Encogen</v>
          </cell>
          <cell r="B6489" t="str">
            <v>E3970 GEN CommEq, Encogen-10</v>
          </cell>
          <cell r="C6489" t="str">
            <v>403E</v>
          </cell>
          <cell r="E6489">
            <v>43404</v>
          </cell>
          <cell r="F6489">
            <v>69064.55</v>
          </cell>
          <cell r="G6489">
            <v>6.6699999999999995E-2</v>
          </cell>
          <cell r="H6489">
            <v>383.88</v>
          </cell>
          <cell r="I6489">
            <v>69064.55</v>
          </cell>
          <cell r="J6489">
            <v>6.6699999999999995E-2</v>
          </cell>
          <cell r="K6489">
            <v>383.88379041666667</v>
          </cell>
          <cell r="L6489">
            <v>0</v>
          </cell>
        </row>
        <row r="6490">
          <cell r="A6490" t="str">
            <v>E3970 GEN CommEq, Encogen</v>
          </cell>
          <cell r="B6490" t="str">
            <v>E3970 GEN CommEq, Encogen-11</v>
          </cell>
          <cell r="C6490" t="str">
            <v>403E</v>
          </cell>
          <cell r="E6490">
            <v>43434</v>
          </cell>
          <cell r="F6490">
            <v>69064.55</v>
          </cell>
          <cell r="G6490">
            <v>6.6699999999999995E-2</v>
          </cell>
          <cell r="H6490">
            <v>383.88</v>
          </cell>
          <cell r="I6490">
            <v>69064.55</v>
          </cell>
          <cell r="J6490">
            <v>6.6699999999999995E-2</v>
          </cell>
          <cell r="K6490">
            <v>383.88379041666667</v>
          </cell>
          <cell r="L6490">
            <v>0</v>
          </cell>
        </row>
        <row r="6491">
          <cell r="A6491" t="str">
            <v>E3970 GEN CommEq, Encogen</v>
          </cell>
          <cell r="B6491" t="str">
            <v>E3970 GEN CommEq, Encogen-12</v>
          </cell>
          <cell r="C6491" t="str">
            <v>403E</v>
          </cell>
          <cell r="E6491">
            <v>43465</v>
          </cell>
          <cell r="F6491">
            <v>69064.55</v>
          </cell>
          <cell r="G6491">
            <v>6.6699999999999995E-2</v>
          </cell>
          <cell r="H6491">
            <v>383.88</v>
          </cell>
          <cell r="I6491">
            <v>69064.55</v>
          </cell>
          <cell r="J6491">
            <v>6.6699999999999995E-2</v>
          </cell>
          <cell r="K6491">
            <v>383.88379041666667</v>
          </cell>
          <cell r="L6491">
            <v>0</v>
          </cell>
        </row>
        <row r="6492">
          <cell r="A6492" t="str">
            <v>E3970 GEN CommEq, Encogen Total</v>
          </cell>
          <cell r="C6492" t="str">
            <v>EGEN</v>
          </cell>
          <cell r="E6492" t="str">
            <v>Total</v>
          </cell>
          <cell r="F6492"/>
          <cell r="G6492"/>
          <cell r="H6492">
            <v>2691.8400000000006</v>
          </cell>
          <cell r="I6492"/>
          <cell r="J6492">
            <v>0</v>
          </cell>
          <cell r="K6492">
            <v>4606.605485</v>
          </cell>
          <cell r="L6492">
            <v>1914.77</v>
          </cell>
        </row>
        <row r="6493">
          <cell r="A6493" t="str">
            <v>E3970 GEN CommEq, Fred 1/APC new</v>
          </cell>
          <cell r="B6493" t="str">
            <v>E3970 GEN CommEq, Fred 1/APC new-1</v>
          </cell>
          <cell r="C6493" t="str">
            <v>403E</v>
          </cell>
          <cell r="E6493">
            <v>43131</v>
          </cell>
          <cell r="F6493">
            <v>1087.67</v>
          </cell>
          <cell r="G6493">
            <v>6.6699999999999995E-2</v>
          </cell>
          <cell r="H6493">
            <v>6.05</v>
          </cell>
          <cell r="I6493">
            <v>204038.9</v>
          </cell>
          <cell r="J6493">
            <v>6.6699999999999995E-2</v>
          </cell>
          <cell r="K6493">
            <v>1134.1162191666665</v>
          </cell>
          <cell r="L6493">
            <v>1128.07</v>
          </cell>
        </row>
        <row r="6494">
          <cell r="A6494" t="str">
            <v>E3970 GEN CommEq, Fred 1/APC new</v>
          </cell>
          <cell r="B6494" t="str">
            <v>E3970 GEN CommEq, Fred 1/APC new-2</v>
          </cell>
          <cell r="C6494" t="str">
            <v>403E</v>
          </cell>
          <cell r="E6494">
            <v>43159</v>
          </cell>
          <cell r="F6494">
            <v>1087.67</v>
          </cell>
          <cell r="G6494">
            <v>6.6699999999999995E-2</v>
          </cell>
          <cell r="H6494">
            <v>6.05</v>
          </cell>
          <cell r="I6494">
            <v>204038.9</v>
          </cell>
          <cell r="J6494">
            <v>6.6699999999999995E-2</v>
          </cell>
          <cell r="K6494">
            <v>1134.1162191666665</v>
          </cell>
          <cell r="L6494">
            <v>1128.07</v>
          </cell>
        </row>
        <row r="6495">
          <cell r="A6495" t="str">
            <v>E3970 GEN CommEq, Fred 1/APC new</v>
          </cell>
          <cell r="B6495" t="str">
            <v>E3970 GEN CommEq, Fred 1/APC new-3</v>
          </cell>
          <cell r="C6495" t="str">
            <v>403E</v>
          </cell>
          <cell r="E6495">
            <v>43190</v>
          </cell>
          <cell r="F6495">
            <v>1087.67</v>
          </cell>
          <cell r="G6495">
            <v>6.6699999999999995E-2</v>
          </cell>
          <cell r="H6495">
            <v>6.05</v>
          </cell>
          <cell r="I6495">
            <v>204038.9</v>
          </cell>
          <cell r="J6495">
            <v>6.6699999999999995E-2</v>
          </cell>
          <cell r="K6495">
            <v>1134.1162191666665</v>
          </cell>
          <cell r="L6495">
            <v>1128.07</v>
          </cell>
        </row>
        <row r="6496">
          <cell r="A6496" t="str">
            <v>E3970 GEN CommEq, Fred 1/APC new</v>
          </cell>
          <cell r="B6496" t="str">
            <v>E3970 GEN CommEq, Fred 1/APC new-4</v>
          </cell>
          <cell r="C6496" t="str">
            <v>403E</v>
          </cell>
          <cell r="E6496">
            <v>43220</v>
          </cell>
          <cell r="F6496">
            <v>1087.67</v>
          </cell>
          <cell r="G6496">
            <v>6.6699999999999995E-2</v>
          </cell>
          <cell r="H6496">
            <v>6.05</v>
          </cell>
          <cell r="I6496">
            <v>204038.9</v>
          </cell>
          <cell r="J6496">
            <v>6.6699999999999995E-2</v>
          </cell>
          <cell r="K6496">
            <v>1134.1162191666665</v>
          </cell>
          <cell r="L6496">
            <v>1128.07</v>
          </cell>
        </row>
        <row r="6497">
          <cell r="A6497" t="str">
            <v>E3970 GEN CommEq, Fred 1/APC new</v>
          </cell>
          <cell r="B6497" t="str">
            <v>E3970 GEN CommEq, Fred 1/APC new-5</v>
          </cell>
          <cell r="C6497" t="str">
            <v>403E</v>
          </cell>
          <cell r="E6497">
            <v>43251</v>
          </cell>
          <cell r="F6497">
            <v>1087.67</v>
          </cell>
          <cell r="G6497">
            <v>6.6699999999999995E-2</v>
          </cell>
          <cell r="H6497">
            <v>6.05</v>
          </cell>
          <cell r="I6497">
            <v>204038.9</v>
          </cell>
          <cell r="J6497">
            <v>6.6699999999999995E-2</v>
          </cell>
          <cell r="K6497">
            <v>1134.1162191666665</v>
          </cell>
          <cell r="L6497">
            <v>1128.07</v>
          </cell>
        </row>
        <row r="6498">
          <cell r="A6498" t="str">
            <v>E3970 GEN CommEq, Fred 1/APC new</v>
          </cell>
          <cell r="B6498" t="str">
            <v>E3970 GEN CommEq, Fred 1/APC new-6</v>
          </cell>
          <cell r="C6498" t="str">
            <v>403E</v>
          </cell>
          <cell r="E6498">
            <v>43281</v>
          </cell>
          <cell r="F6498">
            <v>1087.67</v>
          </cell>
          <cell r="G6498">
            <v>6.6699999999999995E-2</v>
          </cell>
          <cell r="H6498">
            <v>6.05</v>
          </cell>
          <cell r="I6498">
            <v>204038.9</v>
          </cell>
          <cell r="J6498">
            <v>6.6699999999999995E-2</v>
          </cell>
          <cell r="K6498">
            <v>1134.1162191666665</v>
          </cell>
          <cell r="L6498">
            <v>1128.07</v>
          </cell>
        </row>
        <row r="6499">
          <cell r="A6499" t="str">
            <v>E3970 GEN CommEq, Fred 1/APC new</v>
          </cell>
          <cell r="B6499" t="str">
            <v>E3970 GEN CommEq, Fred 1/APC new-7</v>
          </cell>
          <cell r="C6499" t="str">
            <v>403E</v>
          </cell>
          <cell r="E6499">
            <v>43312</v>
          </cell>
          <cell r="F6499">
            <v>204038.9</v>
          </cell>
          <cell r="G6499">
            <v>6.6699999999999995E-2</v>
          </cell>
          <cell r="H6499">
            <v>1134.1199999999999</v>
          </cell>
          <cell r="I6499">
            <v>204038.9</v>
          </cell>
          <cell r="J6499">
            <v>6.6699999999999995E-2</v>
          </cell>
          <cell r="K6499">
            <v>1134.1162191666665</v>
          </cell>
          <cell r="L6499">
            <v>0</v>
          </cell>
        </row>
        <row r="6500">
          <cell r="A6500" t="str">
            <v>E3970 GEN CommEq, Fred 1/APC new</v>
          </cell>
          <cell r="B6500" t="str">
            <v>E3970 GEN CommEq, Fred 1/APC new-8</v>
          </cell>
          <cell r="C6500" t="str">
            <v>403E</v>
          </cell>
          <cell r="E6500">
            <v>43343</v>
          </cell>
          <cell r="F6500">
            <v>204038.9</v>
          </cell>
          <cell r="G6500">
            <v>6.6699999999999995E-2</v>
          </cell>
          <cell r="H6500">
            <v>1134.1199999999999</v>
          </cell>
          <cell r="I6500">
            <v>204038.9</v>
          </cell>
          <cell r="J6500">
            <v>6.6699999999999995E-2</v>
          </cell>
          <cell r="K6500">
            <v>1134.1162191666665</v>
          </cell>
          <cell r="L6500">
            <v>0</v>
          </cell>
        </row>
        <row r="6501">
          <cell r="A6501" t="str">
            <v>E3970 GEN CommEq, Fred 1/APC new</v>
          </cell>
          <cell r="B6501" t="str">
            <v>E3970 GEN CommEq, Fred 1/APC new-9</v>
          </cell>
          <cell r="C6501" t="str">
            <v>403E</v>
          </cell>
          <cell r="E6501">
            <v>43373</v>
          </cell>
          <cell r="F6501">
            <v>204038.9</v>
          </cell>
          <cell r="G6501">
            <v>6.6699999999999995E-2</v>
          </cell>
          <cell r="H6501">
            <v>1134.1199999999999</v>
          </cell>
          <cell r="I6501">
            <v>204038.9</v>
          </cell>
          <cell r="J6501">
            <v>6.6699999999999995E-2</v>
          </cell>
          <cell r="K6501">
            <v>1134.1162191666665</v>
          </cell>
          <cell r="L6501">
            <v>0</v>
          </cell>
        </row>
        <row r="6502">
          <cell r="A6502" t="str">
            <v>E3970 GEN CommEq, Fred 1/APC new</v>
          </cell>
          <cell r="B6502" t="str">
            <v>E3970 GEN CommEq, Fred 1/APC new-10</v>
          </cell>
          <cell r="C6502" t="str">
            <v>403E</v>
          </cell>
          <cell r="E6502">
            <v>43404</v>
          </cell>
          <cell r="F6502">
            <v>204038.9</v>
          </cell>
          <cell r="G6502">
            <v>6.6699999999999995E-2</v>
          </cell>
          <cell r="H6502">
            <v>1134.1199999999999</v>
          </cell>
          <cell r="I6502">
            <v>204038.9</v>
          </cell>
          <cell r="J6502">
            <v>6.6699999999999995E-2</v>
          </cell>
          <cell r="K6502">
            <v>1134.1162191666665</v>
          </cell>
          <cell r="L6502">
            <v>0</v>
          </cell>
        </row>
        <row r="6503">
          <cell r="A6503" t="str">
            <v>E3970 GEN CommEq, Fred 1/APC new</v>
          </cell>
          <cell r="B6503" t="str">
            <v>E3970 GEN CommEq, Fred 1/APC new-11</v>
          </cell>
          <cell r="C6503" t="str">
            <v>403E</v>
          </cell>
          <cell r="E6503">
            <v>43434</v>
          </cell>
          <cell r="F6503">
            <v>204038.9</v>
          </cell>
          <cell r="G6503">
            <v>6.6699999999999995E-2</v>
          </cell>
          <cell r="H6503">
            <v>1134.1199999999999</v>
          </cell>
          <cell r="I6503">
            <v>204038.9</v>
          </cell>
          <cell r="J6503">
            <v>6.6699999999999995E-2</v>
          </cell>
          <cell r="K6503">
            <v>1134.1162191666665</v>
          </cell>
          <cell r="L6503">
            <v>0</v>
          </cell>
        </row>
        <row r="6504">
          <cell r="A6504" t="str">
            <v>E3970 GEN CommEq, Fred 1/APC new</v>
          </cell>
          <cell r="B6504" t="str">
            <v>E3970 GEN CommEq, Fred 1/APC new-12</v>
          </cell>
          <cell r="C6504" t="str">
            <v>403E</v>
          </cell>
          <cell r="E6504">
            <v>43465</v>
          </cell>
          <cell r="F6504">
            <v>204038.9</v>
          </cell>
          <cell r="G6504">
            <v>6.6699999999999995E-2</v>
          </cell>
          <cell r="H6504">
            <v>1134.1199999999999</v>
          </cell>
          <cell r="I6504">
            <v>204038.9</v>
          </cell>
          <cell r="J6504">
            <v>6.6699999999999995E-2</v>
          </cell>
          <cell r="K6504">
            <v>1134.1162191666665</v>
          </cell>
          <cell r="L6504">
            <v>0</v>
          </cell>
        </row>
        <row r="6505">
          <cell r="A6505" t="str">
            <v>E3970 GEN CommEq, Fred 1/APC new Total</v>
          </cell>
          <cell r="C6505" t="str">
            <v>EGEN</v>
          </cell>
          <cell r="E6505" t="str">
            <v>Total</v>
          </cell>
          <cell r="F6505"/>
          <cell r="G6505"/>
          <cell r="H6505">
            <v>6841.0199999999995</v>
          </cell>
          <cell r="I6505"/>
          <cell r="J6505">
            <v>0</v>
          </cell>
          <cell r="K6505">
            <v>13609.394629999997</v>
          </cell>
          <cell r="L6505">
            <v>6768.37</v>
          </cell>
        </row>
        <row r="6506">
          <cell r="A6506" t="str">
            <v>E3970 GEN CommEq, Fred 1/APC old</v>
          </cell>
          <cell r="B6506" t="str">
            <v>E3970 GEN CommEq, Fred 1/APC old-1</v>
          </cell>
          <cell r="C6506" t="str">
            <v>403E</v>
          </cell>
          <cell r="E6506">
            <v>43131</v>
          </cell>
          <cell r="F6506">
            <v>87156.89</v>
          </cell>
          <cell r="G6506" t="str">
            <v>End of Life</v>
          </cell>
          <cell r="H6506">
            <v>1452.99</v>
          </cell>
          <cell r="I6506"/>
          <cell r="J6506" t="str">
            <v>End of Life</v>
          </cell>
          <cell r="K6506">
            <v>0</v>
          </cell>
          <cell r="L6506">
            <v>-1452.99</v>
          </cell>
        </row>
        <row r="6507">
          <cell r="A6507" t="str">
            <v>E3970 GEN CommEq, Fred 1/APC old</v>
          </cell>
          <cell r="B6507" t="str">
            <v>E3970 GEN CommEq, Fred 1/APC old-2</v>
          </cell>
          <cell r="C6507" t="str">
            <v>403E</v>
          </cell>
          <cell r="E6507">
            <v>43159</v>
          </cell>
          <cell r="F6507">
            <v>85704.28</v>
          </cell>
          <cell r="G6507" t="str">
            <v>End of Life</v>
          </cell>
          <cell r="H6507">
            <v>1452.99</v>
          </cell>
          <cell r="I6507"/>
          <cell r="J6507" t="str">
            <v>End of Life</v>
          </cell>
          <cell r="K6507">
            <v>0</v>
          </cell>
          <cell r="L6507">
            <v>-1452.99</v>
          </cell>
        </row>
        <row r="6508">
          <cell r="A6508" t="str">
            <v>E3970 GEN CommEq, Fred 1/APC old</v>
          </cell>
          <cell r="B6508" t="str">
            <v>E3970 GEN CommEq, Fred 1/APC old-3</v>
          </cell>
          <cell r="C6508" t="str">
            <v>403E</v>
          </cell>
          <cell r="E6508">
            <v>43190</v>
          </cell>
          <cell r="F6508">
            <v>84251.67</v>
          </cell>
          <cell r="G6508" t="str">
            <v>End of Life</v>
          </cell>
          <cell r="H6508">
            <v>1453</v>
          </cell>
          <cell r="I6508"/>
          <cell r="J6508" t="str">
            <v>End of Life</v>
          </cell>
          <cell r="K6508">
            <v>0</v>
          </cell>
          <cell r="L6508">
            <v>-1453</v>
          </cell>
        </row>
        <row r="6509">
          <cell r="A6509" t="str">
            <v>E3970 GEN CommEq, Fred 1/APC old</v>
          </cell>
          <cell r="B6509" t="str">
            <v>E3970 GEN CommEq, Fred 1/APC old-4</v>
          </cell>
          <cell r="C6509" t="str">
            <v>403E</v>
          </cell>
          <cell r="E6509">
            <v>43220</v>
          </cell>
          <cell r="F6509">
            <v>82799.05</v>
          </cell>
          <cell r="G6509" t="str">
            <v>End of Life</v>
          </cell>
          <cell r="H6509">
            <v>1452.99</v>
          </cell>
          <cell r="I6509"/>
          <cell r="J6509" t="str">
            <v>End of Life</v>
          </cell>
          <cell r="K6509">
            <v>0</v>
          </cell>
          <cell r="L6509">
            <v>-1452.99</v>
          </cell>
        </row>
        <row r="6510">
          <cell r="A6510" t="str">
            <v>E3970 GEN CommEq, Fred 1/APC old</v>
          </cell>
          <cell r="B6510" t="str">
            <v>E3970 GEN CommEq, Fred 1/APC old-5</v>
          </cell>
          <cell r="C6510" t="str">
            <v>403E</v>
          </cell>
          <cell r="E6510">
            <v>43251</v>
          </cell>
          <cell r="F6510">
            <v>81346.44</v>
          </cell>
          <cell r="G6510" t="str">
            <v>End of Life</v>
          </cell>
          <cell r="H6510">
            <v>1453</v>
          </cell>
          <cell r="I6510"/>
          <cell r="J6510" t="str">
            <v>End of Life</v>
          </cell>
          <cell r="K6510">
            <v>0</v>
          </cell>
          <cell r="L6510">
            <v>-1453</v>
          </cell>
        </row>
        <row r="6511">
          <cell r="A6511" t="str">
            <v>E3970 GEN CommEq, Fred 1/APC old</v>
          </cell>
          <cell r="B6511" t="str">
            <v>E3970 GEN CommEq, Fred 1/APC old-6</v>
          </cell>
          <cell r="C6511" t="str">
            <v>403E</v>
          </cell>
          <cell r="E6511">
            <v>43281</v>
          </cell>
          <cell r="F6511">
            <v>79893.820000000007</v>
          </cell>
          <cell r="G6511" t="str">
            <v>End of Life</v>
          </cell>
          <cell r="H6511">
            <v>1452.99</v>
          </cell>
          <cell r="I6511"/>
          <cell r="J6511" t="str">
            <v>End of Life</v>
          </cell>
          <cell r="K6511">
            <v>0</v>
          </cell>
          <cell r="L6511">
            <v>-1452.99</v>
          </cell>
        </row>
        <row r="6512">
          <cell r="A6512" t="str">
            <v>E3970 GEN CommEq, Fred 1/APC old</v>
          </cell>
          <cell r="B6512" t="str">
            <v>E3970 GEN CommEq, Fred 1/APC old-7</v>
          </cell>
          <cell r="C6512" t="str">
            <v>403E</v>
          </cell>
          <cell r="E6512">
            <v>43312</v>
          </cell>
          <cell r="F6512">
            <v>0.01</v>
          </cell>
          <cell r="G6512" t="str">
            <v>End of Life</v>
          </cell>
          <cell r="H6512">
            <v>0</v>
          </cell>
          <cell r="I6512"/>
          <cell r="J6512" t="str">
            <v>End of Life</v>
          </cell>
          <cell r="K6512">
            <v>0</v>
          </cell>
          <cell r="L6512">
            <v>0</v>
          </cell>
        </row>
        <row r="6513">
          <cell r="A6513" t="str">
            <v>E3970 GEN CommEq, Fred 1/APC old</v>
          </cell>
          <cell r="B6513" t="str">
            <v>E3970 GEN CommEq, Fred 1/APC old-8</v>
          </cell>
          <cell r="C6513" t="str">
            <v>403E</v>
          </cell>
          <cell r="E6513">
            <v>43343</v>
          </cell>
          <cell r="F6513">
            <v>0.01</v>
          </cell>
          <cell r="G6513" t="str">
            <v>End of Life</v>
          </cell>
          <cell r="H6513">
            <v>0</v>
          </cell>
          <cell r="I6513"/>
          <cell r="J6513" t="str">
            <v>End of Life</v>
          </cell>
          <cell r="K6513">
            <v>0</v>
          </cell>
          <cell r="L6513">
            <v>0</v>
          </cell>
        </row>
        <row r="6514">
          <cell r="A6514" t="str">
            <v>E3970 GEN CommEq, Fred 1/APC old</v>
          </cell>
          <cell r="B6514" t="str">
            <v>E3970 GEN CommEq, Fred 1/APC old-9</v>
          </cell>
          <cell r="C6514" t="str">
            <v>403E</v>
          </cell>
          <cell r="E6514">
            <v>43373</v>
          </cell>
          <cell r="F6514">
            <v>0.01</v>
          </cell>
          <cell r="G6514" t="str">
            <v>End of Life</v>
          </cell>
          <cell r="H6514">
            <v>0</v>
          </cell>
          <cell r="I6514"/>
          <cell r="J6514" t="str">
            <v>End of Life</v>
          </cell>
          <cell r="K6514">
            <v>0</v>
          </cell>
          <cell r="L6514">
            <v>0</v>
          </cell>
        </row>
        <row r="6515">
          <cell r="A6515" t="str">
            <v>E3970 GEN CommEq, Fred 1/APC old</v>
          </cell>
          <cell r="B6515" t="str">
            <v>E3970 GEN CommEq, Fred 1/APC old-10</v>
          </cell>
          <cell r="C6515" t="str">
            <v>403E</v>
          </cell>
          <cell r="E6515">
            <v>43404</v>
          </cell>
          <cell r="F6515">
            <v>0.01</v>
          </cell>
          <cell r="G6515" t="str">
            <v>End of Life</v>
          </cell>
          <cell r="H6515">
            <v>0</v>
          </cell>
          <cell r="I6515"/>
          <cell r="J6515" t="str">
            <v>End of Life</v>
          </cell>
          <cell r="K6515">
            <v>0</v>
          </cell>
          <cell r="L6515">
            <v>0</v>
          </cell>
        </row>
        <row r="6516">
          <cell r="A6516" t="str">
            <v>E3970 GEN CommEq, Fred 1/APC old</v>
          </cell>
          <cell r="B6516" t="str">
            <v>E3970 GEN CommEq, Fred 1/APC old-11</v>
          </cell>
          <cell r="C6516" t="str">
            <v>403E</v>
          </cell>
          <cell r="E6516">
            <v>43434</v>
          </cell>
          <cell r="F6516">
            <v>0.01</v>
          </cell>
          <cell r="G6516" t="str">
            <v>End of Life</v>
          </cell>
          <cell r="H6516">
            <v>0</v>
          </cell>
          <cell r="I6516"/>
          <cell r="J6516" t="str">
            <v>End of Life</v>
          </cell>
          <cell r="K6516">
            <v>0</v>
          </cell>
          <cell r="L6516">
            <v>0</v>
          </cell>
        </row>
        <row r="6517">
          <cell r="A6517" t="str">
            <v>E3970 GEN CommEq, Fred 1/APC old</v>
          </cell>
          <cell r="B6517" t="str">
            <v>E3970 GEN CommEq, Fred 1/APC old-12</v>
          </cell>
          <cell r="C6517" t="str">
            <v>403E</v>
          </cell>
          <cell r="E6517">
            <v>43465</v>
          </cell>
          <cell r="F6517">
            <v>0</v>
          </cell>
          <cell r="G6517" t="str">
            <v>End of Life</v>
          </cell>
          <cell r="H6517">
            <v>0</v>
          </cell>
          <cell r="I6517"/>
          <cell r="J6517" t="str">
            <v>End of Life</v>
          </cell>
          <cell r="K6517">
            <v>0</v>
          </cell>
          <cell r="L6517">
            <v>0</v>
          </cell>
        </row>
        <row r="6518">
          <cell r="A6518" t="str">
            <v>E3970 GEN CommEq, Fred 1/APC old Total</v>
          </cell>
          <cell r="B6518"/>
          <cell r="C6518" t="str">
            <v>EGEN</v>
          </cell>
          <cell r="E6518" t="str">
            <v>Total</v>
          </cell>
          <cell r="F6518"/>
          <cell r="G6518"/>
          <cell r="H6518">
            <v>8717.9599999999991</v>
          </cell>
          <cell r="I6518"/>
          <cell r="J6518">
            <v>0</v>
          </cell>
          <cell r="K6518">
            <v>0</v>
          </cell>
          <cell r="L6518">
            <v>-8717.9599999999991</v>
          </cell>
        </row>
        <row r="6519">
          <cell r="A6519" t="str">
            <v>E3970 GEN CommEq, Frederickson</v>
          </cell>
          <cell r="B6519" t="str">
            <v>E3970 GEN CommEq, Frederickson-1</v>
          </cell>
          <cell r="C6519" t="str">
            <v>403E</v>
          </cell>
          <cell r="E6519">
            <v>43131</v>
          </cell>
          <cell r="F6519">
            <v>556689.61</v>
          </cell>
          <cell r="G6519">
            <v>6.6699999999999995E-2</v>
          </cell>
          <cell r="H6519">
            <v>3094.27</v>
          </cell>
          <cell r="I6519">
            <v>556689.61</v>
          </cell>
          <cell r="J6519">
            <v>6.6699999999999995E-2</v>
          </cell>
          <cell r="K6519">
            <v>3094.2664155833331</v>
          </cell>
          <cell r="L6519">
            <v>0</v>
          </cell>
        </row>
        <row r="6520">
          <cell r="A6520" t="str">
            <v>E3970 GEN CommEq, Frederickson</v>
          </cell>
          <cell r="B6520" t="str">
            <v>E3970 GEN CommEq, Frederickson-2</v>
          </cell>
          <cell r="C6520" t="str">
            <v>403E</v>
          </cell>
          <cell r="E6520">
            <v>43159</v>
          </cell>
          <cell r="F6520">
            <v>556689.61</v>
          </cell>
          <cell r="G6520">
            <v>6.6699999999999995E-2</v>
          </cell>
          <cell r="H6520">
            <v>3094.27</v>
          </cell>
          <cell r="I6520">
            <v>556689.61</v>
          </cell>
          <cell r="J6520">
            <v>6.6699999999999995E-2</v>
          </cell>
          <cell r="K6520">
            <v>3094.2664155833331</v>
          </cell>
          <cell r="L6520">
            <v>0</v>
          </cell>
        </row>
        <row r="6521">
          <cell r="A6521" t="str">
            <v>E3970 GEN CommEq, Frederickson</v>
          </cell>
          <cell r="B6521" t="str">
            <v>E3970 GEN CommEq, Frederickson-3</v>
          </cell>
          <cell r="C6521" t="str">
            <v>403E</v>
          </cell>
          <cell r="E6521">
            <v>43190</v>
          </cell>
          <cell r="F6521">
            <v>556689.61</v>
          </cell>
          <cell r="G6521">
            <v>6.6699999999999995E-2</v>
          </cell>
          <cell r="H6521">
            <v>3094.27</v>
          </cell>
          <cell r="I6521">
            <v>556689.61</v>
          </cell>
          <cell r="J6521">
            <v>6.6699999999999995E-2</v>
          </cell>
          <cell r="K6521">
            <v>3094.2664155833331</v>
          </cell>
          <cell r="L6521">
            <v>0</v>
          </cell>
        </row>
        <row r="6522">
          <cell r="A6522" t="str">
            <v>E3970 GEN CommEq, Frederickson</v>
          </cell>
          <cell r="B6522" t="str">
            <v>E3970 GEN CommEq, Frederickson-4</v>
          </cell>
          <cell r="C6522" t="str">
            <v>403E</v>
          </cell>
          <cell r="E6522">
            <v>43220</v>
          </cell>
          <cell r="F6522">
            <v>556689.61</v>
          </cell>
          <cell r="G6522">
            <v>6.6699999999999995E-2</v>
          </cell>
          <cell r="H6522">
            <v>3094.27</v>
          </cell>
          <cell r="I6522">
            <v>556689.61</v>
          </cell>
          <cell r="J6522">
            <v>6.6699999999999995E-2</v>
          </cell>
          <cell r="K6522">
            <v>3094.2664155833331</v>
          </cell>
          <cell r="L6522">
            <v>0</v>
          </cell>
        </row>
        <row r="6523">
          <cell r="A6523" t="str">
            <v>E3970 GEN CommEq, Frederickson</v>
          </cell>
          <cell r="B6523" t="str">
            <v>E3970 GEN CommEq, Frederickson-5</v>
          </cell>
          <cell r="C6523" t="str">
            <v>403E</v>
          </cell>
          <cell r="E6523">
            <v>43251</v>
          </cell>
          <cell r="F6523">
            <v>556689.61</v>
          </cell>
          <cell r="G6523">
            <v>6.6699999999999995E-2</v>
          </cell>
          <cell r="H6523">
            <v>3094.27</v>
          </cell>
          <cell r="I6523">
            <v>556689.61</v>
          </cell>
          <cell r="J6523">
            <v>6.6699999999999995E-2</v>
          </cell>
          <cell r="K6523">
            <v>3094.2664155833331</v>
          </cell>
          <cell r="L6523">
            <v>0</v>
          </cell>
        </row>
        <row r="6524">
          <cell r="A6524" t="str">
            <v>E3970 GEN CommEq, Frederickson</v>
          </cell>
          <cell r="B6524" t="str">
            <v>E3970 GEN CommEq, Frederickson-6</v>
          </cell>
          <cell r="C6524" t="str">
            <v>403E</v>
          </cell>
          <cell r="E6524">
            <v>43281</v>
          </cell>
          <cell r="F6524">
            <v>556689.61</v>
          </cell>
          <cell r="G6524">
            <v>6.6699999999999995E-2</v>
          </cell>
          <cell r="H6524">
            <v>3094.27</v>
          </cell>
          <cell r="I6524">
            <v>556689.61</v>
          </cell>
          <cell r="J6524">
            <v>6.6699999999999995E-2</v>
          </cell>
          <cell r="K6524">
            <v>3094.2664155833331</v>
          </cell>
          <cell r="L6524">
            <v>0</v>
          </cell>
        </row>
        <row r="6525">
          <cell r="A6525" t="str">
            <v>E3970 GEN CommEq, Frederickson</v>
          </cell>
          <cell r="B6525" t="str">
            <v>E3970 GEN CommEq, Frederickson-7</v>
          </cell>
          <cell r="C6525" t="str">
            <v>403E</v>
          </cell>
          <cell r="E6525">
            <v>43312</v>
          </cell>
          <cell r="F6525">
            <v>556689.61</v>
          </cell>
          <cell r="G6525">
            <v>6.6699999999999995E-2</v>
          </cell>
          <cell r="H6525">
            <v>3094.27</v>
          </cell>
          <cell r="I6525">
            <v>556689.61</v>
          </cell>
          <cell r="J6525">
            <v>6.6699999999999995E-2</v>
          </cell>
          <cell r="K6525">
            <v>3094.2664155833331</v>
          </cell>
          <cell r="L6525">
            <v>0</v>
          </cell>
        </row>
        <row r="6526">
          <cell r="A6526" t="str">
            <v>E3970 GEN CommEq, Frederickson</v>
          </cell>
          <cell r="B6526" t="str">
            <v>E3970 GEN CommEq, Frederickson-8</v>
          </cell>
          <cell r="C6526" t="str">
            <v>403E</v>
          </cell>
          <cell r="E6526">
            <v>43343</v>
          </cell>
          <cell r="F6526">
            <v>556689.61</v>
          </cell>
          <cell r="G6526">
            <v>6.6699999999999995E-2</v>
          </cell>
          <cell r="H6526">
            <v>3094.27</v>
          </cell>
          <cell r="I6526">
            <v>556689.61</v>
          </cell>
          <cell r="J6526">
            <v>6.6699999999999995E-2</v>
          </cell>
          <cell r="K6526">
            <v>3094.2664155833331</v>
          </cell>
          <cell r="L6526">
            <v>0</v>
          </cell>
        </row>
        <row r="6527">
          <cell r="A6527" t="str">
            <v>E3970 GEN CommEq, Frederickson</v>
          </cell>
          <cell r="B6527" t="str">
            <v>E3970 GEN CommEq, Frederickson-9</v>
          </cell>
          <cell r="C6527" t="str">
            <v>403E</v>
          </cell>
          <cell r="E6527">
            <v>43373</v>
          </cell>
          <cell r="F6527">
            <v>556689.61</v>
          </cell>
          <cell r="G6527">
            <v>6.6699999999999995E-2</v>
          </cell>
          <cell r="H6527">
            <v>3094.27</v>
          </cell>
          <cell r="I6527">
            <v>556689.61</v>
          </cell>
          <cell r="J6527">
            <v>6.6699999999999995E-2</v>
          </cell>
          <cell r="K6527">
            <v>3094.2664155833331</v>
          </cell>
          <cell r="L6527">
            <v>0</v>
          </cell>
        </row>
        <row r="6528">
          <cell r="A6528" t="str">
            <v>E3970 GEN CommEq, Frederickson</v>
          </cell>
          <cell r="B6528" t="str">
            <v>E3970 GEN CommEq, Frederickson-10</v>
          </cell>
          <cell r="C6528" t="str">
            <v>403E</v>
          </cell>
          <cell r="E6528">
            <v>43404</v>
          </cell>
          <cell r="F6528">
            <v>556689.61</v>
          </cell>
          <cell r="G6528">
            <v>6.6699999999999995E-2</v>
          </cell>
          <cell r="H6528">
            <v>3094.27</v>
          </cell>
          <cell r="I6528">
            <v>556689.61</v>
          </cell>
          <cell r="J6528">
            <v>6.6699999999999995E-2</v>
          </cell>
          <cell r="K6528">
            <v>3094.2664155833331</v>
          </cell>
          <cell r="L6528">
            <v>0</v>
          </cell>
        </row>
        <row r="6529">
          <cell r="A6529" t="str">
            <v>E3970 GEN CommEq, Frederickson</v>
          </cell>
          <cell r="B6529" t="str">
            <v>E3970 GEN CommEq, Frederickson-11</v>
          </cell>
          <cell r="C6529" t="str">
            <v>403E</v>
          </cell>
          <cell r="E6529">
            <v>43434</v>
          </cell>
          <cell r="F6529">
            <v>556689.61</v>
          </cell>
          <cell r="G6529">
            <v>6.6699999999999995E-2</v>
          </cell>
          <cell r="H6529">
            <v>3094.27</v>
          </cell>
          <cell r="I6529">
            <v>556689.61</v>
          </cell>
          <cell r="J6529">
            <v>6.6699999999999995E-2</v>
          </cell>
          <cell r="K6529">
            <v>3094.2664155833331</v>
          </cell>
          <cell r="L6529">
            <v>0</v>
          </cell>
        </row>
        <row r="6530">
          <cell r="A6530" t="str">
            <v>E3970 GEN CommEq, Frederickson</v>
          </cell>
          <cell r="B6530" t="str">
            <v>E3970 GEN CommEq, Frederickson-12</v>
          </cell>
          <cell r="C6530" t="str">
            <v>403E</v>
          </cell>
          <cell r="E6530">
            <v>43465</v>
          </cell>
          <cell r="F6530">
            <v>556689.61</v>
          </cell>
          <cell r="G6530">
            <v>6.6699999999999995E-2</v>
          </cell>
          <cell r="H6530">
            <v>3094.27</v>
          </cell>
          <cell r="I6530">
            <v>556689.61</v>
          </cell>
          <cell r="J6530">
            <v>6.6699999999999995E-2</v>
          </cell>
          <cell r="K6530">
            <v>3094.2664155833331</v>
          </cell>
          <cell r="L6530">
            <v>0</v>
          </cell>
        </row>
        <row r="6531">
          <cell r="A6531" t="str">
            <v>E3970 GEN CommEq, Frederickson Total</v>
          </cell>
          <cell r="C6531" t="str">
            <v>EGEN</v>
          </cell>
          <cell r="E6531" t="str">
            <v>Total</v>
          </cell>
          <cell r="F6531"/>
          <cell r="G6531"/>
          <cell r="H6531">
            <v>37131.24</v>
          </cell>
          <cell r="I6531"/>
          <cell r="J6531">
            <v>0</v>
          </cell>
          <cell r="K6531">
            <v>37131.196986999996</v>
          </cell>
          <cell r="L6531">
            <v>-0.04</v>
          </cell>
        </row>
        <row r="6532">
          <cell r="A6532" t="str">
            <v>E3970 GEN CommEq, GLD OP old</v>
          </cell>
          <cell r="B6532" t="str">
            <v>E3970 GEN CommEq, GLD OP old-1</v>
          </cell>
          <cell r="C6532" t="str">
            <v>403E</v>
          </cell>
          <cell r="E6532">
            <v>43131</v>
          </cell>
          <cell r="F6532">
            <v>3743.01</v>
          </cell>
          <cell r="G6532" t="str">
            <v>End of Life</v>
          </cell>
          <cell r="H6532">
            <v>62.38</v>
          </cell>
          <cell r="I6532"/>
          <cell r="J6532" t="str">
            <v>End of Life</v>
          </cell>
          <cell r="K6532">
            <v>0</v>
          </cell>
          <cell r="L6532">
            <v>-62.38</v>
          </cell>
        </row>
        <row r="6533">
          <cell r="A6533" t="str">
            <v>E3970 GEN CommEq, GLD OP old</v>
          </cell>
          <cell r="B6533" t="str">
            <v>E3970 GEN CommEq, GLD OP old-2</v>
          </cell>
          <cell r="C6533" t="str">
            <v>403E</v>
          </cell>
          <cell r="E6533">
            <v>43159</v>
          </cell>
          <cell r="F6533">
            <v>3680.63</v>
          </cell>
          <cell r="G6533" t="str">
            <v>End of Life</v>
          </cell>
          <cell r="H6533">
            <v>62.38</v>
          </cell>
          <cell r="I6533"/>
          <cell r="J6533" t="str">
            <v>End of Life</v>
          </cell>
          <cell r="K6533">
            <v>0</v>
          </cell>
          <cell r="L6533">
            <v>-62.38</v>
          </cell>
        </row>
        <row r="6534">
          <cell r="A6534" t="str">
            <v>E3970 GEN CommEq, GLD OP old</v>
          </cell>
          <cell r="B6534" t="str">
            <v>E3970 GEN CommEq, GLD OP old-3</v>
          </cell>
          <cell r="C6534" t="str">
            <v>403E</v>
          </cell>
          <cell r="E6534">
            <v>43190</v>
          </cell>
          <cell r="F6534">
            <v>3618.25</v>
          </cell>
          <cell r="G6534" t="str">
            <v>End of Life</v>
          </cell>
          <cell r="H6534">
            <v>62.38</v>
          </cell>
          <cell r="I6534"/>
          <cell r="J6534" t="str">
            <v>End of Life</v>
          </cell>
          <cell r="K6534">
            <v>0</v>
          </cell>
          <cell r="L6534">
            <v>-62.38</v>
          </cell>
        </row>
        <row r="6535">
          <cell r="A6535" t="str">
            <v>E3970 GEN CommEq, GLD OP old</v>
          </cell>
          <cell r="B6535" t="str">
            <v>E3970 GEN CommEq, GLD OP old-4</v>
          </cell>
          <cell r="C6535" t="str">
            <v>403E</v>
          </cell>
          <cell r="E6535">
            <v>43220</v>
          </cell>
          <cell r="F6535">
            <v>3555.87</v>
          </cell>
          <cell r="G6535" t="str">
            <v>End of Life</v>
          </cell>
          <cell r="H6535">
            <v>62.38</v>
          </cell>
          <cell r="I6535"/>
          <cell r="J6535" t="str">
            <v>End of Life</v>
          </cell>
          <cell r="K6535">
            <v>0</v>
          </cell>
          <cell r="L6535">
            <v>-62.38</v>
          </cell>
        </row>
        <row r="6536">
          <cell r="A6536" t="str">
            <v>E3970 GEN CommEq, GLD OP old</v>
          </cell>
          <cell r="B6536" t="str">
            <v>E3970 GEN CommEq, GLD OP old-5</v>
          </cell>
          <cell r="C6536" t="str">
            <v>403E</v>
          </cell>
          <cell r="E6536">
            <v>43251</v>
          </cell>
          <cell r="F6536">
            <v>3493.49</v>
          </cell>
          <cell r="G6536" t="str">
            <v>End of Life</v>
          </cell>
          <cell r="H6536">
            <v>62.38</v>
          </cell>
          <cell r="I6536"/>
          <cell r="J6536" t="str">
            <v>End of Life</v>
          </cell>
          <cell r="K6536">
            <v>0</v>
          </cell>
          <cell r="L6536">
            <v>-62.38</v>
          </cell>
        </row>
        <row r="6537">
          <cell r="A6537" t="str">
            <v>E3970 GEN CommEq, GLD OP old</v>
          </cell>
          <cell r="B6537" t="str">
            <v>E3970 GEN CommEq, GLD OP old-6</v>
          </cell>
          <cell r="C6537" t="str">
            <v>403E</v>
          </cell>
          <cell r="E6537">
            <v>43281</v>
          </cell>
          <cell r="F6537">
            <v>3431.11</v>
          </cell>
          <cell r="G6537" t="str">
            <v>End of Life</v>
          </cell>
          <cell r="H6537">
            <v>62.38</v>
          </cell>
          <cell r="I6537"/>
          <cell r="J6537" t="str">
            <v>End of Life</v>
          </cell>
          <cell r="K6537">
            <v>0</v>
          </cell>
          <cell r="L6537">
            <v>-62.38</v>
          </cell>
        </row>
        <row r="6538">
          <cell r="A6538" t="str">
            <v>E3970 GEN CommEq, GLD OP old</v>
          </cell>
          <cell r="B6538" t="str">
            <v>E3970 GEN CommEq, GLD OP old-7</v>
          </cell>
          <cell r="C6538" t="str">
            <v>403E</v>
          </cell>
          <cell r="E6538">
            <v>43312</v>
          </cell>
          <cell r="F6538">
            <v>0</v>
          </cell>
          <cell r="G6538" t="str">
            <v>End of Life</v>
          </cell>
          <cell r="H6538">
            <v>0</v>
          </cell>
          <cell r="I6538"/>
          <cell r="J6538" t="str">
            <v>End of Life</v>
          </cell>
          <cell r="K6538">
            <v>0</v>
          </cell>
          <cell r="L6538">
            <v>0</v>
          </cell>
        </row>
        <row r="6539">
          <cell r="A6539" t="str">
            <v>E3970 GEN CommEq, GLD OP old</v>
          </cell>
          <cell r="B6539" t="str">
            <v>E3970 GEN CommEq, GLD OP old-8</v>
          </cell>
          <cell r="C6539" t="str">
            <v>403E</v>
          </cell>
          <cell r="E6539">
            <v>43343</v>
          </cell>
          <cell r="F6539">
            <v>0</v>
          </cell>
          <cell r="G6539" t="str">
            <v>End of Life</v>
          </cell>
          <cell r="H6539">
            <v>0</v>
          </cell>
          <cell r="I6539"/>
          <cell r="J6539" t="str">
            <v>End of Life</v>
          </cell>
          <cell r="K6539">
            <v>0</v>
          </cell>
          <cell r="L6539">
            <v>0</v>
          </cell>
        </row>
        <row r="6540">
          <cell r="A6540" t="str">
            <v>E3970 GEN CommEq, GLD OP old</v>
          </cell>
          <cell r="B6540" t="str">
            <v>E3970 GEN CommEq, GLD OP old-9</v>
          </cell>
          <cell r="C6540" t="str">
            <v>403E</v>
          </cell>
          <cell r="E6540">
            <v>43373</v>
          </cell>
          <cell r="F6540">
            <v>0</v>
          </cell>
          <cell r="G6540" t="str">
            <v>End of Life</v>
          </cell>
          <cell r="H6540">
            <v>0</v>
          </cell>
          <cell r="I6540"/>
          <cell r="J6540" t="str">
            <v>End of Life</v>
          </cell>
          <cell r="K6540">
            <v>0</v>
          </cell>
          <cell r="L6540">
            <v>0</v>
          </cell>
        </row>
        <row r="6541">
          <cell r="A6541" t="str">
            <v>E3970 GEN CommEq, GLD OP old</v>
          </cell>
          <cell r="B6541" t="str">
            <v>E3970 GEN CommEq, GLD OP old-10</v>
          </cell>
          <cell r="C6541" t="str">
            <v>403E</v>
          </cell>
          <cell r="E6541">
            <v>43404</v>
          </cell>
          <cell r="F6541">
            <v>0</v>
          </cell>
          <cell r="G6541" t="str">
            <v>End of Life</v>
          </cell>
          <cell r="H6541">
            <v>0</v>
          </cell>
          <cell r="I6541"/>
          <cell r="J6541" t="str">
            <v>End of Life</v>
          </cell>
          <cell r="K6541">
            <v>0</v>
          </cell>
          <cell r="L6541">
            <v>0</v>
          </cell>
        </row>
        <row r="6542">
          <cell r="A6542" t="str">
            <v>E3970 GEN CommEq, GLD OP old</v>
          </cell>
          <cell r="B6542" t="str">
            <v>E3970 GEN CommEq, GLD OP old-11</v>
          </cell>
          <cell r="C6542" t="str">
            <v>403E</v>
          </cell>
          <cell r="E6542">
            <v>43434</v>
          </cell>
          <cell r="F6542">
            <v>0</v>
          </cell>
          <cell r="G6542" t="str">
            <v>End of Life</v>
          </cell>
          <cell r="H6542">
            <v>0</v>
          </cell>
          <cell r="I6542"/>
          <cell r="J6542" t="str">
            <v>End of Life</v>
          </cell>
          <cell r="K6542">
            <v>0</v>
          </cell>
          <cell r="L6542">
            <v>0</v>
          </cell>
        </row>
        <row r="6543">
          <cell r="A6543" t="str">
            <v>E3970 GEN CommEq, GLD OP old</v>
          </cell>
          <cell r="B6543" t="str">
            <v>E3970 GEN CommEq, GLD OP old-12</v>
          </cell>
          <cell r="C6543" t="str">
            <v>403E</v>
          </cell>
          <cell r="E6543">
            <v>43465</v>
          </cell>
          <cell r="F6543">
            <v>0</v>
          </cell>
          <cell r="G6543" t="str">
            <v>End of Life</v>
          </cell>
          <cell r="H6543">
            <v>0</v>
          </cell>
          <cell r="I6543"/>
          <cell r="J6543" t="str">
            <v>End of Life</v>
          </cell>
          <cell r="K6543">
            <v>0</v>
          </cell>
          <cell r="L6543">
            <v>0</v>
          </cell>
        </row>
        <row r="6544">
          <cell r="A6544" t="str">
            <v>E3970 GEN CommEq, GLD OP old Total</v>
          </cell>
          <cell r="B6544"/>
          <cell r="C6544" t="str">
            <v>EGEN</v>
          </cell>
          <cell r="E6544" t="str">
            <v>Total</v>
          </cell>
          <cell r="F6544"/>
          <cell r="G6544"/>
          <cell r="H6544">
            <v>374.28000000000003</v>
          </cell>
          <cell r="I6544"/>
          <cell r="J6544">
            <v>0</v>
          </cell>
          <cell r="K6544">
            <v>0</v>
          </cell>
          <cell r="L6544">
            <v>-374.28</v>
          </cell>
        </row>
        <row r="6545">
          <cell r="A6545" t="str">
            <v>E3970 GEN CommEq, Goldendale new</v>
          </cell>
          <cell r="B6545" t="str">
            <v>E3970 GEN CommEq, Goldendale new-1</v>
          </cell>
          <cell r="C6545" t="str">
            <v>403E</v>
          </cell>
          <cell r="E6545">
            <v>43131</v>
          </cell>
          <cell r="F6545">
            <v>100536.76</v>
          </cell>
          <cell r="G6545">
            <v>6.6699999999999995E-2</v>
          </cell>
          <cell r="H6545">
            <v>558.82000000000005</v>
          </cell>
          <cell r="I6545">
            <v>109779.76</v>
          </cell>
          <cell r="J6545">
            <v>6.6699999999999995E-2</v>
          </cell>
          <cell r="K6545">
            <v>610.19249933333333</v>
          </cell>
          <cell r="L6545">
            <v>51.37</v>
          </cell>
        </row>
        <row r="6546">
          <cell r="A6546" t="str">
            <v>E3970 GEN CommEq, Goldendale new</v>
          </cell>
          <cell r="B6546" t="str">
            <v>E3970 GEN CommEq, Goldendale new-2</v>
          </cell>
          <cell r="C6546" t="str">
            <v>403E</v>
          </cell>
          <cell r="E6546">
            <v>43159</v>
          </cell>
          <cell r="F6546">
            <v>100536.76</v>
          </cell>
          <cell r="G6546">
            <v>6.6699999999999995E-2</v>
          </cell>
          <cell r="H6546">
            <v>558.82000000000005</v>
          </cell>
          <cell r="I6546">
            <v>109779.76</v>
          </cell>
          <cell r="J6546">
            <v>6.6699999999999995E-2</v>
          </cell>
          <cell r="K6546">
            <v>610.19249933333333</v>
          </cell>
          <cell r="L6546">
            <v>51.37</v>
          </cell>
        </row>
        <row r="6547">
          <cell r="A6547" t="str">
            <v>E3970 GEN CommEq, Goldendale new</v>
          </cell>
          <cell r="B6547" t="str">
            <v>E3970 GEN CommEq, Goldendale new-3</v>
          </cell>
          <cell r="C6547" t="str">
            <v>403E</v>
          </cell>
          <cell r="E6547">
            <v>43190</v>
          </cell>
          <cell r="F6547">
            <v>100536.76</v>
          </cell>
          <cell r="G6547">
            <v>6.6699999999999995E-2</v>
          </cell>
          <cell r="H6547">
            <v>558.82000000000005</v>
          </cell>
          <cell r="I6547">
            <v>109779.76</v>
          </cell>
          <cell r="J6547">
            <v>6.6699999999999995E-2</v>
          </cell>
          <cell r="K6547">
            <v>610.19249933333333</v>
          </cell>
          <cell r="L6547">
            <v>51.37</v>
          </cell>
        </row>
        <row r="6548">
          <cell r="A6548" t="str">
            <v>E3970 GEN CommEq, Goldendale new</v>
          </cell>
          <cell r="B6548" t="str">
            <v>E3970 GEN CommEq, Goldendale new-4</v>
          </cell>
          <cell r="C6548" t="str">
            <v>403E</v>
          </cell>
          <cell r="E6548">
            <v>43220</v>
          </cell>
          <cell r="F6548">
            <v>100536.76</v>
          </cell>
          <cell r="G6548">
            <v>6.6699999999999995E-2</v>
          </cell>
          <cell r="H6548">
            <v>558.82000000000005</v>
          </cell>
          <cell r="I6548">
            <v>109779.76</v>
          </cell>
          <cell r="J6548">
            <v>6.6699999999999995E-2</v>
          </cell>
          <cell r="K6548">
            <v>610.19249933333333</v>
          </cell>
          <cell r="L6548">
            <v>51.37</v>
          </cell>
        </row>
        <row r="6549">
          <cell r="A6549" t="str">
            <v>E3970 GEN CommEq, Goldendale new</v>
          </cell>
          <cell r="B6549" t="str">
            <v>E3970 GEN CommEq, Goldendale new-5</v>
          </cell>
          <cell r="C6549" t="str">
            <v>403E</v>
          </cell>
          <cell r="E6549">
            <v>43251</v>
          </cell>
          <cell r="F6549">
            <v>100536.76</v>
          </cell>
          <cell r="G6549">
            <v>6.6699999999999995E-2</v>
          </cell>
          <cell r="H6549">
            <v>558.82000000000005</v>
          </cell>
          <cell r="I6549">
            <v>109779.76</v>
          </cell>
          <cell r="J6549">
            <v>6.6699999999999995E-2</v>
          </cell>
          <cell r="K6549">
            <v>610.19249933333333</v>
          </cell>
          <cell r="L6549">
            <v>51.37</v>
          </cell>
        </row>
        <row r="6550">
          <cell r="A6550" t="str">
            <v>E3970 GEN CommEq, Goldendale new</v>
          </cell>
          <cell r="B6550" t="str">
            <v>E3970 GEN CommEq, Goldendale new-6</v>
          </cell>
          <cell r="C6550" t="str">
            <v>403E</v>
          </cell>
          <cell r="E6550">
            <v>43281</v>
          </cell>
          <cell r="F6550">
            <v>100536.76</v>
          </cell>
          <cell r="G6550">
            <v>6.6699999999999995E-2</v>
          </cell>
          <cell r="H6550">
            <v>558.82000000000005</v>
          </cell>
          <cell r="I6550">
            <v>109779.76</v>
          </cell>
          <cell r="J6550">
            <v>6.6699999999999995E-2</v>
          </cell>
          <cell r="K6550">
            <v>610.19249933333333</v>
          </cell>
          <cell r="L6550">
            <v>51.37</v>
          </cell>
        </row>
        <row r="6551">
          <cell r="A6551" t="str">
            <v>E3970 GEN CommEq, Goldendale new</v>
          </cell>
          <cell r="B6551" t="str">
            <v>E3970 GEN CommEq, Goldendale new-7</v>
          </cell>
          <cell r="C6551" t="str">
            <v>403E</v>
          </cell>
          <cell r="E6551">
            <v>43312</v>
          </cell>
          <cell r="F6551">
            <v>109779.76</v>
          </cell>
          <cell r="G6551">
            <v>6.6699999999999995E-2</v>
          </cell>
          <cell r="H6551">
            <v>610.19000000000005</v>
          </cell>
          <cell r="I6551">
            <v>109779.76</v>
          </cell>
          <cell r="J6551">
            <v>6.6699999999999995E-2</v>
          </cell>
          <cell r="K6551">
            <v>610.19249933333333</v>
          </cell>
          <cell r="L6551">
            <v>0</v>
          </cell>
        </row>
        <row r="6552">
          <cell r="A6552" t="str">
            <v>E3970 GEN CommEq, Goldendale new</v>
          </cell>
          <cell r="B6552" t="str">
            <v>E3970 GEN CommEq, Goldendale new-8</v>
          </cell>
          <cell r="C6552" t="str">
            <v>403E</v>
          </cell>
          <cell r="E6552">
            <v>43343</v>
          </cell>
          <cell r="F6552">
            <v>109779.76</v>
          </cell>
          <cell r="G6552">
            <v>6.6699999999999995E-2</v>
          </cell>
          <cell r="H6552">
            <v>610.19000000000005</v>
          </cell>
          <cell r="I6552">
            <v>109779.76</v>
          </cell>
          <cell r="J6552">
            <v>6.6699999999999995E-2</v>
          </cell>
          <cell r="K6552">
            <v>610.19249933333333</v>
          </cell>
          <cell r="L6552">
            <v>0</v>
          </cell>
        </row>
        <row r="6553">
          <cell r="A6553" t="str">
            <v>E3970 GEN CommEq, Goldendale new</v>
          </cell>
          <cell r="B6553" t="str">
            <v>E3970 GEN CommEq, Goldendale new-9</v>
          </cell>
          <cell r="C6553" t="str">
            <v>403E</v>
          </cell>
          <cell r="E6553">
            <v>43373</v>
          </cell>
          <cell r="F6553">
            <v>109779.76</v>
          </cell>
          <cell r="G6553">
            <v>6.6699999999999995E-2</v>
          </cell>
          <cell r="H6553">
            <v>610.19000000000005</v>
          </cell>
          <cell r="I6553">
            <v>109779.76</v>
          </cell>
          <cell r="J6553">
            <v>6.6699999999999995E-2</v>
          </cell>
          <cell r="K6553">
            <v>610.19249933333333</v>
          </cell>
          <cell r="L6553">
            <v>0</v>
          </cell>
        </row>
        <row r="6554">
          <cell r="A6554" t="str">
            <v>E3970 GEN CommEq, Goldendale new</v>
          </cell>
          <cell r="B6554" t="str">
            <v>E3970 GEN CommEq, Goldendale new-10</v>
          </cell>
          <cell r="C6554" t="str">
            <v>403E</v>
          </cell>
          <cell r="E6554">
            <v>43404</v>
          </cell>
          <cell r="F6554">
            <v>109779.76</v>
          </cell>
          <cell r="G6554">
            <v>6.6699999999999995E-2</v>
          </cell>
          <cell r="H6554">
            <v>610.19000000000005</v>
          </cell>
          <cell r="I6554">
            <v>109779.76</v>
          </cell>
          <cell r="J6554">
            <v>6.6699999999999995E-2</v>
          </cell>
          <cell r="K6554">
            <v>610.19249933333333</v>
          </cell>
          <cell r="L6554">
            <v>0</v>
          </cell>
        </row>
        <row r="6555">
          <cell r="A6555" t="str">
            <v>E3970 GEN CommEq, Goldendale new</v>
          </cell>
          <cell r="B6555" t="str">
            <v>E3970 GEN CommEq, Goldendale new-11</v>
          </cell>
          <cell r="C6555" t="str">
            <v>403E</v>
          </cell>
          <cell r="E6555">
            <v>43434</v>
          </cell>
          <cell r="F6555">
            <v>109779.76</v>
          </cell>
          <cell r="G6555">
            <v>6.6699999999999995E-2</v>
          </cell>
          <cell r="H6555">
            <v>610.19000000000005</v>
          </cell>
          <cell r="I6555">
            <v>109779.76</v>
          </cell>
          <cell r="J6555">
            <v>6.6699999999999995E-2</v>
          </cell>
          <cell r="K6555">
            <v>610.19249933333333</v>
          </cell>
          <cell r="L6555">
            <v>0</v>
          </cell>
        </row>
        <row r="6556">
          <cell r="A6556" t="str">
            <v>E3970 GEN CommEq, Goldendale new</v>
          </cell>
          <cell r="B6556" t="str">
            <v>E3970 GEN CommEq, Goldendale new-12</v>
          </cell>
          <cell r="C6556" t="str">
            <v>403E</v>
          </cell>
          <cell r="E6556">
            <v>43465</v>
          </cell>
          <cell r="F6556">
            <v>109779.76</v>
          </cell>
          <cell r="G6556">
            <v>6.6699999999999995E-2</v>
          </cell>
          <cell r="H6556">
            <v>610.19000000000005</v>
          </cell>
          <cell r="I6556">
            <v>109779.76</v>
          </cell>
          <cell r="J6556">
            <v>6.6699999999999995E-2</v>
          </cell>
          <cell r="K6556">
            <v>610.19249933333333</v>
          </cell>
          <cell r="L6556">
            <v>0</v>
          </cell>
        </row>
        <row r="6557">
          <cell r="A6557" t="str">
            <v>E3970 GEN CommEq, Goldendale new Total</v>
          </cell>
          <cell r="C6557" t="str">
            <v>EGEN</v>
          </cell>
          <cell r="E6557" t="str">
            <v>Total</v>
          </cell>
          <cell r="F6557"/>
          <cell r="G6557"/>
          <cell r="H6557">
            <v>7014.0600000000031</v>
          </cell>
          <cell r="I6557"/>
          <cell r="J6557">
            <v>0</v>
          </cell>
          <cell r="K6557">
            <v>7322.3099919999995</v>
          </cell>
          <cell r="L6557">
            <v>308.25</v>
          </cell>
        </row>
        <row r="6558">
          <cell r="A6558" t="str">
            <v>E3970 GEN CommEq, Hopkins Exp</v>
          </cell>
          <cell r="B6558" t="str">
            <v>E3970 GEN CommEq, Hopkins Exp-1</v>
          </cell>
          <cell r="C6558" t="str">
            <v>403E</v>
          </cell>
          <cell r="E6558">
            <v>43131</v>
          </cell>
          <cell r="F6558">
            <v>32608.86</v>
          </cell>
          <cell r="G6558">
            <v>6.6699999999999995E-2</v>
          </cell>
          <cell r="H6558">
            <v>181.25</v>
          </cell>
          <cell r="I6558">
            <v>32608.86</v>
          </cell>
          <cell r="J6558">
            <v>6.6699999999999995E-2</v>
          </cell>
          <cell r="K6558">
            <v>181.2509135</v>
          </cell>
          <cell r="L6558">
            <v>0</v>
          </cell>
        </row>
        <row r="6559">
          <cell r="A6559" t="str">
            <v>E3970 GEN CommEq, Hopkins Exp</v>
          </cell>
          <cell r="B6559" t="str">
            <v>E3970 GEN CommEq, Hopkins Exp-2</v>
          </cell>
          <cell r="C6559" t="str">
            <v>403E</v>
          </cell>
          <cell r="E6559">
            <v>43159</v>
          </cell>
          <cell r="F6559">
            <v>32608.86</v>
          </cell>
          <cell r="G6559">
            <v>6.6699999999999995E-2</v>
          </cell>
          <cell r="H6559">
            <v>181.25</v>
          </cell>
          <cell r="I6559">
            <v>32608.86</v>
          </cell>
          <cell r="J6559">
            <v>6.6699999999999995E-2</v>
          </cell>
          <cell r="K6559">
            <v>181.2509135</v>
          </cell>
          <cell r="L6559">
            <v>0</v>
          </cell>
        </row>
        <row r="6560">
          <cell r="A6560" t="str">
            <v>E3970 GEN CommEq, Hopkins Exp</v>
          </cell>
          <cell r="B6560" t="str">
            <v>E3970 GEN CommEq, Hopkins Exp-3</v>
          </cell>
          <cell r="C6560" t="str">
            <v>403E</v>
          </cell>
          <cell r="E6560">
            <v>43190</v>
          </cell>
          <cell r="F6560">
            <v>32608.86</v>
          </cell>
          <cell r="G6560">
            <v>6.6699999999999995E-2</v>
          </cell>
          <cell r="H6560">
            <v>181.25</v>
          </cell>
          <cell r="I6560">
            <v>32608.86</v>
          </cell>
          <cell r="J6560">
            <v>6.6699999999999995E-2</v>
          </cell>
          <cell r="K6560">
            <v>181.2509135</v>
          </cell>
          <cell r="L6560">
            <v>0</v>
          </cell>
        </row>
        <row r="6561">
          <cell r="A6561" t="str">
            <v>E3970 GEN CommEq, Hopkins Exp</v>
          </cell>
          <cell r="B6561" t="str">
            <v>E3970 GEN CommEq, Hopkins Exp-4</v>
          </cell>
          <cell r="C6561" t="str">
            <v>403E</v>
          </cell>
          <cell r="E6561">
            <v>43220</v>
          </cell>
          <cell r="F6561">
            <v>32608.86</v>
          </cell>
          <cell r="G6561">
            <v>6.6699999999999995E-2</v>
          </cell>
          <cell r="H6561">
            <v>181.25</v>
          </cell>
          <cell r="I6561">
            <v>32608.86</v>
          </cell>
          <cell r="J6561">
            <v>6.6699999999999995E-2</v>
          </cell>
          <cell r="K6561">
            <v>181.2509135</v>
          </cell>
          <cell r="L6561">
            <v>0</v>
          </cell>
        </row>
        <row r="6562">
          <cell r="A6562" t="str">
            <v>E3970 GEN CommEq, Hopkins Exp</v>
          </cell>
          <cell r="B6562" t="str">
            <v>E3970 GEN CommEq, Hopkins Exp-5</v>
          </cell>
          <cell r="C6562" t="str">
            <v>403E</v>
          </cell>
          <cell r="E6562">
            <v>43251</v>
          </cell>
          <cell r="F6562">
            <v>32608.86</v>
          </cell>
          <cell r="G6562">
            <v>6.6699999999999995E-2</v>
          </cell>
          <cell r="H6562">
            <v>181.25</v>
          </cell>
          <cell r="I6562">
            <v>32608.86</v>
          </cell>
          <cell r="J6562">
            <v>6.6699999999999995E-2</v>
          </cell>
          <cell r="K6562">
            <v>181.2509135</v>
          </cell>
          <cell r="L6562">
            <v>0</v>
          </cell>
        </row>
        <row r="6563">
          <cell r="A6563" t="str">
            <v>E3970 GEN CommEq, Hopkins Exp</v>
          </cell>
          <cell r="B6563" t="str">
            <v>E3970 GEN CommEq, Hopkins Exp-6</v>
          </cell>
          <cell r="C6563" t="str">
            <v>403E</v>
          </cell>
          <cell r="E6563">
            <v>43281</v>
          </cell>
          <cell r="F6563">
            <v>32608.86</v>
          </cell>
          <cell r="G6563">
            <v>6.6699999999999995E-2</v>
          </cell>
          <cell r="H6563">
            <v>181.25</v>
          </cell>
          <cell r="I6563">
            <v>32608.86</v>
          </cell>
          <cell r="J6563">
            <v>6.6699999999999995E-2</v>
          </cell>
          <cell r="K6563">
            <v>181.2509135</v>
          </cell>
          <cell r="L6563">
            <v>0</v>
          </cell>
        </row>
        <row r="6564">
          <cell r="A6564" t="str">
            <v>E3970 GEN CommEq, Hopkins Exp</v>
          </cell>
          <cell r="B6564" t="str">
            <v>E3970 GEN CommEq, Hopkins Exp-7</v>
          </cell>
          <cell r="C6564" t="str">
            <v>403E</v>
          </cell>
          <cell r="E6564">
            <v>43312</v>
          </cell>
          <cell r="F6564">
            <v>32608.86</v>
          </cell>
          <cell r="G6564">
            <v>6.6699999999999995E-2</v>
          </cell>
          <cell r="H6564">
            <v>181.25</v>
          </cell>
          <cell r="I6564">
            <v>32608.86</v>
          </cell>
          <cell r="J6564">
            <v>6.6699999999999995E-2</v>
          </cell>
          <cell r="K6564">
            <v>181.2509135</v>
          </cell>
          <cell r="L6564">
            <v>0</v>
          </cell>
        </row>
        <row r="6565">
          <cell r="A6565" t="str">
            <v>E3970 GEN CommEq, Hopkins Exp</v>
          </cell>
          <cell r="B6565" t="str">
            <v>E3970 GEN CommEq, Hopkins Exp-8</v>
          </cell>
          <cell r="C6565" t="str">
            <v>403E</v>
          </cell>
          <cell r="E6565">
            <v>43343</v>
          </cell>
          <cell r="F6565">
            <v>32608.86</v>
          </cell>
          <cell r="G6565">
            <v>6.6699999999999995E-2</v>
          </cell>
          <cell r="H6565">
            <v>181.25</v>
          </cell>
          <cell r="I6565">
            <v>32608.86</v>
          </cell>
          <cell r="J6565">
            <v>6.6699999999999995E-2</v>
          </cell>
          <cell r="K6565">
            <v>181.2509135</v>
          </cell>
          <cell r="L6565">
            <v>0</v>
          </cell>
        </row>
        <row r="6566">
          <cell r="A6566" t="str">
            <v>E3970 GEN CommEq, Hopkins Exp</v>
          </cell>
          <cell r="B6566" t="str">
            <v>E3970 GEN CommEq, Hopkins Exp-9</v>
          </cell>
          <cell r="C6566" t="str">
            <v>403E</v>
          </cell>
          <cell r="E6566">
            <v>43373</v>
          </cell>
          <cell r="F6566">
            <v>32608.86</v>
          </cell>
          <cell r="G6566">
            <v>6.6699999999999995E-2</v>
          </cell>
          <cell r="H6566">
            <v>181.25</v>
          </cell>
          <cell r="I6566">
            <v>32608.86</v>
          </cell>
          <cell r="J6566">
            <v>6.6699999999999995E-2</v>
          </cell>
          <cell r="K6566">
            <v>181.2509135</v>
          </cell>
          <cell r="L6566">
            <v>0</v>
          </cell>
        </row>
        <row r="6567">
          <cell r="A6567" t="str">
            <v>E3970 GEN CommEq, Hopkins Exp</v>
          </cell>
          <cell r="B6567" t="str">
            <v>E3970 GEN CommEq, Hopkins Exp-10</v>
          </cell>
          <cell r="C6567" t="str">
            <v>403E</v>
          </cell>
          <cell r="E6567">
            <v>43404</v>
          </cell>
          <cell r="F6567">
            <v>32608.86</v>
          </cell>
          <cell r="G6567">
            <v>6.6699999999999995E-2</v>
          </cell>
          <cell r="H6567">
            <v>181.25</v>
          </cell>
          <cell r="I6567">
            <v>32608.86</v>
          </cell>
          <cell r="J6567">
            <v>6.6699999999999995E-2</v>
          </cell>
          <cell r="K6567">
            <v>181.2509135</v>
          </cell>
          <cell r="L6567">
            <v>0</v>
          </cell>
        </row>
        <row r="6568">
          <cell r="A6568" t="str">
            <v>E3970 GEN CommEq, Hopkins Exp</v>
          </cell>
          <cell r="B6568" t="str">
            <v>E3970 GEN CommEq, Hopkins Exp-11</v>
          </cell>
          <cell r="C6568" t="str">
            <v>403E</v>
          </cell>
          <cell r="E6568">
            <v>43434</v>
          </cell>
          <cell r="F6568">
            <v>32608.86</v>
          </cell>
          <cell r="G6568">
            <v>6.6699999999999995E-2</v>
          </cell>
          <cell r="H6568">
            <v>181.25</v>
          </cell>
          <cell r="I6568">
            <v>32608.86</v>
          </cell>
          <cell r="J6568">
            <v>6.6699999999999995E-2</v>
          </cell>
          <cell r="K6568">
            <v>181.2509135</v>
          </cell>
          <cell r="L6568">
            <v>0</v>
          </cell>
        </row>
        <row r="6569">
          <cell r="A6569" t="str">
            <v>E3970 GEN CommEq, Hopkins Exp</v>
          </cell>
          <cell r="B6569" t="str">
            <v>E3970 GEN CommEq, Hopkins Exp-12</v>
          </cell>
          <cell r="C6569" t="str">
            <v>403E</v>
          </cell>
          <cell r="E6569">
            <v>43465</v>
          </cell>
          <cell r="F6569">
            <v>32608.86</v>
          </cell>
          <cell r="G6569">
            <v>6.6699999999999995E-2</v>
          </cell>
          <cell r="H6569">
            <v>181.25</v>
          </cell>
          <cell r="I6569">
            <v>32608.86</v>
          </cell>
          <cell r="J6569">
            <v>6.6699999999999995E-2</v>
          </cell>
          <cell r="K6569">
            <v>181.2509135</v>
          </cell>
          <cell r="L6569">
            <v>0</v>
          </cell>
        </row>
        <row r="6570">
          <cell r="A6570" t="str">
            <v>E3970 GEN CommEq, Hopkins Exp Total</v>
          </cell>
          <cell r="C6570" t="str">
            <v>EGEN</v>
          </cell>
          <cell r="E6570" t="str">
            <v>Total</v>
          </cell>
          <cell r="F6570"/>
          <cell r="G6570"/>
          <cell r="H6570">
            <v>2175</v>
          </cell>
          <cell r="I6570"/>
          <cell r="J6570">
            <v>0</v>
          </cell>
          <cell r="K6570">
            <v>2175.0109619999998</v>
          </cell>
          <cell r="L6570">
            <v>0.01</v>
          </cell>
        </row>
        <row r="6571">
          <cell r="A6571" t="str">
            <v>E3970 GEN CommEq, Hopkins Ridge new</v>
          </cell>
          <cell r="B6571" t="str">
            <v>E3970 GEN CommEq, Hopkins Ridge new-1</v>
          </cell>
          <cell r="C6571" t="str">
            <v>403E</v>
          </cell>
          <cell r="E6571">
            <v>43131</v>
          </cell>
          <cell r="F6571">
            <v>245418.47</v>
          </cell>
          <cell r="G6571">
            <v>6.6699999999999995E-2</v>
          </cell>
          <cell r="H6571">
            <v>1364.12</v>
          </cell>
          <cell r="I6571">
            <v>2348301.9700000002</v>
          </cell>
          <cell r="J6571">
            <v>6.6699999999999995E-2</v>
          </cell>
          <cell r="K6571">
            <v>13052.645116583333</v>
          </cell>
          <cell r="L6571">
            <v>11688.53</v>
          </cell>
        </row>
        <row r="6572">
          <cell r="A6572" t="str">
            <v>E3970 GEN CommEq, Hopkins Ridge new</v>
          </cell>
          <cell r="B6572" t="str">
            <v>E3970 GEN CommEq, Hopkins Ridge new-2</v>
          </cell>
          <cell r="C6572" t="str">
            <v>403E</v>
          </cell>
          <cell r="E6572">
            <v>43159</v>
          </cell>
          <cell r="F6572">
            <v>245418.47</v>
          </cell>
          <cell r="G6572">
            <v>6.6699999999999995E-2</v>
          </cell>
          <cell r="H6572">
            <v>1364.12</v>
          </cell>
          <cell r="I6572">
            <v>2348301.9700000002</v>
          </cell>
          <cell r="J6572">
            <v>6.6699999999999995E-2</v>
          </cell>
          <cell r="K6572">
            <v>13052.645116583333</v>
          </cell>
          <cell r="L6572">
            <v>11688.53</v>
          </cell>
        </row>
        <row r="6573">
          <cell r="A6573" t="str">
            <v>E3970 GEN CommEq, Hopkins Ridge new</v>
          </cell>
          <cell r="B6573" t="str">
            <v>E3970 GEN CommEq, Hopkins Ridge new-3</v>
          </cell>
          <cell r="C6573" t="str">
            <v>403E</v>
          </cell>
          <cell r="E6573">
            <v>43190</v>
          </cell>
          <cell r="F6573">
            <v>245418.47</v>
          </cell>
          <cell r="G6573">
            <v>6.6699999999999995E-2</v>
          </cell>
          <cell r="H6573">
            <v>1364.12</v>
          </cell>
          <cell r="I6573">
            <v>2348301.9700000002</v>
          </cell>
          <cell r="J6573">
            <v>6.6699999999999995E-2</v>
          </cell>
          <cell r="K6573">
            <v>13052.645116583333</v>
          </cell>
          <cell r="L6573">
            <v>11688.53</v>
          </cell>
        </row>
        <row r="6574">
          <cell r="A6574" t="str">
            <v>E3970 GEN CommEq, Hopkins Ridge new</v>
          </cell>
          <cell r="B6574" t="str">
            <v>E3970 GEN CommEq, Hopkins Ridge new-4</v>
          </cell>
          <cell r="C6574" t="str">
            <v>403E</v>
          </cell>
          <cell r="E6574">
            <v>43220</v>
          </cell>
          <cell r="F6574">
            <v>245418.47</v>
          </cell>
          <cell r="G6574">
            <v>6.6699999999999995E-2</v>
          </cell>
          <cell r="H6574">
            <v>1364.12</v>
          </cell>
          <cell r="I6574">
            <v>2348301.9700000002</v>
          </cell>
          <cell r="J6574">
            <v>6.6699999999999995E-2</v>
          </cell>
          <cell r="K6574">
            <v>13052.645116583333</v>
          </cell>
          <cell r="L6574">
            <v>11688.53</v>
          </cell>
        </row>
        <row r="6575">
          <cell r="A6575" t="str">
            <v>E3970 GEN CommEq, Hopkins Ridge new</v>
          </cell>
          <cell r="B6575" t="str">
            <v>E3970 GEN CommEq, Hopkins Ridge new-5</v>
          </cell>
          <cell r="C6575" t="str">
            <v>403E</v>
          </cell>
          <cell r="E6575">
            <v>43251</v>
          </cell>
          <cell r="F6575">
            <v>245418.47</v>
          </cell>
          <cell r="G6575">
            <v>6.6699999999999995E-2</v>
          </cell>
          <cell r="H6575">
            <v>1364.12</v>
          </cell>
          <cell r="I6575">
            <v>2348301.9700000002</v>
          </cell>
          <cell r="J6575">
            <v>6.6699999999999995E-2</v>
          </cell>
          <cell r="K6575">
            <v>13052.645116583333</v>
          </cell>
          <cell r="L6575">
            <v>11688.53</v>
          </cell>
        </row>
        <row r="6576">
          <cell r="A6576" t="str">
            <v>E3970 GEN CommEq, Hopkins Ridge new</v>
          </cell>
          <cell r="B6576" t="str">
            <v>E3970 GEN CommEq, Hopkins Ridge new-6</v>
          </cell>
          <cell r="C6576" t="str">
            <v>403E</v>
          </cell>
          <cell r="E6576">
            <v>43281</v>
          </cell>
          <cell r="F6576">
            <v>245418.47</v>
          </cell>
          <cell r="G6576">
            <v>6.6699999999999995E-2</v>
          </cell>
          <cell r="H6576">
            <v>1364.12</v>
          </cell>
          <cell r="I6576">
            <v>2348301.9700000002</v>
          </cell>
          <cell r="J6576">
            <v>6.6699999999999995E-2</v>
          </cell>
          <cell r="K6576">
            <v>13052.645116583333</v>
          </cell>
          <cell r="L6576">
            <v>11688.53</v>
          </cell>
        </row>
        <row r="6577">
          <cell r="A6577" t="str">
            <v>E3970 GEN CommEq, Hopkins Ridge new</v>
          </cell>
          <cell r="B6577" t="str">
            <v>E3970 GEN CommEq, Hopkins Ridge new-7</v>
          </cell>
          <cell r="C6577" t="str">
            <v>403E</v>
          </cell>
          <cell r="E6577">
            <v>43312</v>
          </cell>
          <cell r="F6577">
            <v>2348301.9700000002</v>
          </cell>
          <cell r="G6577">
            <v>6.6699999999999995E-2</v>
          </cell>
          <cell r="H6577">
            <v>13052.65</v>
          </cell>
          <cell r="I6577">
            <v>2348301.9700000002</v>
          </cell>
          <cell r="J6577">
            <v>6.6699999999999995E-2</v>
          </cell>
          <cell r="K6577">
            <v>13052.645116583333</v>
          </cell>
          <cell r="L6577">
            <v>0</v>
          </cell>
        </row>
        <row r="6578">
          <cell r="A6578" t="str">
            <v>E3970 GEN CommEq, Hopkins Ridge new</v>
          </cell>
          <cell r="B6578" t="str">
            <v>E3970 GEN CommEq, Hopkins Ridge new-8</v>
          </cell>
          <cell r="C6578" t="str">
            <v>403E</v>
          </cell>
          <cell r="E6578">
            <v>43343</v>
          </cell>
          <cell r="F6578">
            <v>2348301.9700000002</v>
          </cell>
          <cell r="G6578">
            <v>6.6699999999999995E-2</v>
          </cell>
          <cell r="H6578">
            <v>13052.65</v>
          </cell>
          <cell r="I6578">
            <v>2348301.9700000002</v>
          </cell>
          <cell r="J6578">
            <v>6.6699999999999995E-2</v>
          </cell>
          <cell r="K6578">
            <v>13052.645116583333</v>
          </cell>
          <cell r="L6578">
            <v>0</v>
          </cell>
        </row>
        <row r="6579">
          <cell r="A6579" t="str">
            <v>E3970 GEN CommEq, Hopkins Ridge new</v>
          </cell>
          <cell r="B6579" t="str">
            <v>E3970 GEN CommEq, Hopkins Ridge new-9</v>
          </cell>
          <cell r="C6579" t="str">
            <v>403E</v>
          </cell>
          <cell r="E6579">
            <v>43373</v>
          </cell>
          <cell r="F6579">
            <v>2348301.9700000002</v>
          </cell>
          <cell r="G6579">
            <v>6.6699999999999995E-2</v>
          </cell>
          <cell r="H6579">
            <v>13052.65</v>
          </cell>
          <cell r="I6579">
            <v>2348301.9700000002</v>
          </cell>
          <cell r="J6579">
            <v>6.6699999999999995E-2</v>
          </cell>
          <cell r="K6579">
            <v>13052.645116583333</v>
          </cell>
          <cell r="L6579">
            <v>0</v>
          </cell>
        </row>
        <row r="6580">
          <cell r="A6580" t="str">
            <v>E3970 GEN CommEq, Hopkins Ridge new</v>
          </cell>
          <cell r="B6580" t="str">
            <v>E3970 GEN CommEq, Hopkins Ridge new-10</v>
          </cell>
          <cell r="C6580" t="str">
            <v>403E</v>
          </cell>
          <cell r="E6580">
            <v>43404</v>
          </cell>
          <cell r="F6580">
            <v>2348301.9700000002</v>
          </cell>
          <cell r="G6580">
            <v>6.6699999999999995E-2</v>
          </cell>
          <cell r="H6580">
            <v>13052.65</v>
          </cell>
          <cell r="I6580">
            <v>2348301.9700000002</v>
          </cell>
          <cell r="J6580">
            <v>6.6699999999999995E-2</v>
          </cell>
          <cell r="K6580">
            <v>13052.645116583333</v>
          </cell>
          <cell r="L6580">
            <v>0</v>
          </cell>
        </row>
        <row r="6581">
          <cell r="A6581" t="str">
            <v>E3970 GEN CommEq, Hopkins Ridge new</v>
          </cell>
          <cell r="B6581" t="str">
            <v>E3970 GEN CommEq, Hopkins Ridge new-11</v>
          </cell>
          <cell r="C6581" t="str">
            <v>403E</v>
          </cell>
          <cell r="E6581">
            <v>43434</v>
          </cell>
          <cell r="F6581">
            <v>2348301.9700000002</v>
          </cell>
          <cell r="G6581">
            <v>6.6699999999999995E-2</v>
          </cell>
          <cell r="H6581">
            <v>13052.65</v>
          </cell>
          <cell r="I6581">
            <v>2348301.9700000002</v>
          </cell>
          <cell r="J6581">
            <v>6.6699999999999995E-2</v>
          </cell>
          <cell r="K6581">
            <v>13052.645116583333</v>
          </cell>
          <cell r="L6581">
            <v>0</v>
          </cell>
        </row>
        <row r="6582">
          <cell r="A6582" t="str">
            <v>E3970 GEN CommEq, Hopkins Ridge new</v>
          </cell>
          <cell r="B6582" t="str">
            <v>E3970 GEN CommEq, Hopkins Ridge new-12</v>
          </cell>
          <cell r="C6582" t="str">
            <v>403E</v>
          </cell>
          <cell r="E6582">
            <v>43465</v>
          </cell>
          <cell r="F6582">
            <v>2348301.9700000002</v>
          </cell>
          <cell r="G6582">
            <v>6.6699999999999995E-2</v>
          </cell>
          <cell r="H6582">
            <v>13052.65</v>
          </cell>
          <cell r="I6582">
            <v>2348301.9700000002</v>
          </cell>
          <cell r="J6582">
            <v>6.6699999999999995E-2</v>
          </cell>
          <cell r="K6582">
            <v>13052.645116583333</v>
          </cell>
          <cell r="L6582">
            <v>0</v>
          </cell>
        </row>
        <row r="6583">
          <cell r="A6583" t="str">
            <v>E3970 GEN CommEq, Hopkins Ridge new Total</v>
          </cell>
          <cell r="C6583" t="str">
            <v>EGEN</v>
          </cell>
          <cell r="E6583" t="str">
            <v>Total</v>
          </cell>
          <cell r="F6583"/>
          <cell r="G6583"/>
          <cell r="H6583">
            <v>86500.62</v>
          </cell>
          <cell r="I6583"/>
          <cell r="J6583">
            <v>0</v>
          </cell>
          <cell r="K6583">
            <v>156631.74139899996</v>
          </cell>
          <cell r="L6583">
            <v>70131.12</v>
          </cell>
        </row>
        <row r="6584">
          <cell r="A6584" t="str">
            <v>E3970 GEN CommEq, Hopkins Ridge old</v>
          </cell>
          <cell r="B6584" t="str">
            <v>E3970 GEN CommEq, Hopkins Ridge old-1</v>
          </cell>
          <cell r="C6584" t="str">
            <v>403E</v>
          </cell>
          <cell r="E6584">
            <v>43131</v>
          </cell>
          <cell r="F6584">
            <v>892985.04</v>
          </cell>
          <cell r="G6584" t="str">
            <v>End of Life</v>
          </cell>
          <cell r="H6584">
            <v>14890.69</v>
          </cell>
          <cell r="I6584"/>
          <cell r="J6584" t="str">
            <v>End of Life</v>
          </cell>
          <cell r="K6584">
            <v>0</v>
          </cell>
          <cell r="L6584">
            <v>-14890.69</v>
          </cell>
        </row>
        <row r="6585">
          <cell r="A6585" t="str">
            <v>E3970 GEN CommEq, Hopkins Ridge old</v>
          </cell>
          <cell r="B6585" t="str">
            <v>E3970 GEN CommEq, Hopkins Ridge old-2</v>
          </cell>
          <cell r="C6585" t="str">
            <v>403E</v>
          </cell>
          <cell r="E6585">
            <v>43159</v>
          </cell>
          <cell r="F6585">
            <v>878101.96</v>
          </cell>
          <cell r="G6585" t="str">
            <v>End of Life</v>
          </cell>
          <cell r="H6585">
            <v>14890.69</v>
          </cell>
          <cell r="I6585"/>
          <cell r="J6585" t="str">
            <v>End of Life</v>
          </cell>
          <cell r="K6585">
            <v>0</v>
          </cell>
          <cell r="L6585">
            <v>-14890.69</v>
          </cell>
        </row>
        <row r="6586">
          <cell r="A6586" t="str">
            <v>E3970 GEN CommEq, Hopkins Ridge old</v>
          </cell>
          <cell r="B6586" t="str">
            <v>E3970 GEN CommEq, Hopkins Ridge old-3</v>
          </cell>
          <cell r="C6586" t="str">
            <v>403E</v>
          </cell>
          <cell r="E6586">
            <v>43190</v>
          </cell>
          <cell r="F6586">
            <v>863218.88</v>
          </cell>
          <cell r="G6586" t="str">
            <v>End of Life</v>
          </cell>
          <cell r="H6586">
            <v>14890.69</v>
          </cell>
          <cell r="I6586"/>
          <cell r="J6586" t="str">
            <v>End of Life</v>
          </cell>
          <cell r="K6586">
            <v>0</v>
          </cell>
          <cell r="L6586">
            <v>-14890.69</v>
          </cell>
        </row>
        <row r="6587">
          <cell r="A6587" t="str">
            <v>E3970 GEN CommEq, Hopkins Ridge old</v>
          </cell>
          <cell r="B6587" t="str">
            <v>E3970 GEN CommEq, Hopkins Ridge old-4</v>
          </cell>
          <cell r="C6587" t="str">
            <v>403E</v>
          </cell>
          <cell r="E6587">
            <v>43220</v>
          </cell>
          <cell r="F6587">
            <v>848335.8</v>
          </cell>
          <cell r="G6587" t="str">
            <v>End of Life</v>
          </cell>
          <cell r="H6587">
            <v>14890.69</v>
          </cell>
          <cell r="I6587"/>
          <cell r="J6587" t="str">
            <v>End of Life</v>
          </cell>
          <cell r="K6587">
            <v>0</v>
          </cell>
          <cell r="L6587">
            <v>-14890.69</v>
          </cell>
        </row>
        <row r="6588">
          <cell r="A6588" t="str">
            <v>E3970 GEN CommEq, Hopkins Ridge old</v>
          </cell>
          <cell r="B6588" t="str">
            <v>E3970 GEN CommEq, Hopkins Ridge old-5</v>
          </cell>
          <cell r="C6588" t="str">
            <v>403E</v>
          </cell>
          <cell r="E6588">
            <v>43251</v>
          </cell>
          <cell r="F6588">
            <v>833452.72</v>
          </cell>
          <cell r="G6588" t="str">
            <v>End of Life</v>
          </cell>
          <cell r="H6588">
            <v>14890.69</v>
          </cell>
          <cell r="I6588"/>
          <cell r="J6588" t="str">
            <v>End of Life</v>
          </cell>
          <cell r="K6588">
            <v>0</v>
          </cell>
          <cell r="L6588">
            <v>-14890.69</v>
          </cell>
        </row>
        <row r="6589">
          <cell r="A6589" t="str">
            <v>E3970 GEN CommEq, Hopkins Ridge old</v>
          </cell>
          <cell r="B6589" t="str">
            <v>E3970 GEN CommEq, Hopkins Ridge old-6</v>
          </cell>
          <cell r="C6589" t="str">
            <v>403E</v>
          </cell>
          <cell r="E6589">
            <v>43281</v>
          </cell>
          <cell r="F6589">
            <v>818569.64</v>
          </cell>
          <cell r="G6589" t="str">
            <v>End of Life</v>
          </cell>
          <cell r="H6589">
            <v>14890.69</v>
          </cell>
          <cell r="I6589"/>
          <cell r="J6589" t="str">
            <v>End of Life</v>
          </cell>
          <cell r="K6589">
            <v>0</v>
          </cell>
          <cell r="L6589">
            <v>-14890.69</v>
          </cell>
        </row>
        <row r="6590">
          <cell r="A6590" t="str">
            <v>E3970 GEN CommEq, Hopkins Ridge old</v>
          </cell>
          <cell r="B6590" t="str">
            <v>E3970 GEN CommEq, Hopkins Ridge old-7</v>
          </cell>
          <cell r="C6590" t="str">
            <v>403E</v>
          </cell>
          <cell r="E6590">
            <v>43312</v>
          </cell>
          <cell r="F6590">
            <v>0</v>
          </cell>
          <cell r="G6590" t="str">
            <v>End of Life</v>
          </cell>
          <cell r="H6590">
            <v>0</v>
          </cell>
          <cell r="I6590"/>
          <cell r="J6590" t="str">
            <v>End of Life</v>
          </cell>
          <cell r="K6590">
            <v>0</v>
          </cell>
          <cell r="L6590">
            <v>0</v>
          </cell>
        </row>
        <row r="6591">
          <cell r="A6591" t="str">
            <v>E3970 GEN CommEq, Hopkins Ridge old</v>
          </cell>
          <cell r="B6591" t="str">
            <v>E3970 GEN CommEq, Hopkins Ridge old-8</v>
          </cell>
          <cell r="C6591" t="str">
            <v>403E</v>
          </cell>
          <cell r="E6591">
            <v>43343</v>
          </cell>
          <cell r="F6591">
            <v>0</v>
          </cell>
          <cell r="G6591" t="str">
            <v>End of Life</v>
          </cell>
          <cell r="H6591">
            <v>0</v>
          </cell>
          <cell r="I6591"/>
          <cell r="J6591" t="str">
            <v>End of Life</v>
          </cell>
          <cell r="K6591">
            <v>0</v>
          </cell>
          <cell r="L6591">
            <v>0</v>
          </cell>
        </row>
        <row r="6592">
          <cell r="A6592" t="str">
            <v>E3970 GEN CommEq, Hopkins Ridge old</v>
          </cell>
          <cell r="B6592" t="str">
            <v>E3970 GEN CommEq, Hopkins Ridge old-9</v>
          </cell>
          <cell r="C6592" t="str">
            <v>403E</v>
          </cell>
          <cell r="E6592">
            <v>43373</v>
          </cell>
          <cell r="F6592">
            <v>0</v>
          </cell>
          <cell r="G6592" t="str">
            <v>End of Life</v>
          </cell>
          <cell r="H6592">
            <v>0</v>
          </cell>
          <cell r="I6592"/>
          <cell r="J6592" t="str">
            <v>End of Life</v>
          </cell>
          <cell r="K6592">
            <v>0</v>
          </cell>
          <cell r="L6592">
            <v>0</v>
          </cell>
        </row>
        <row r="6593">
          <cell r="A6593" t="str">
            <v>E3970 GEN CommEq, Hopkins Ridge old</v>
          </cell>
          <cell r="B6593" t="str">
            <v>E3970 GEN CommEq, Hopkins Ridge old-10</v>
          </cell>
          <cell r="C6593" t="str">
            <v>403E</v>
          </cell>
          <cell r="E6593">
            <v>43404</v>
          </cell>
          <cell r="F6593">
            <v>0</v>
          </cell>
          <cell r="G6593" t="str">
            <v>End of Life</v>
          </cell>
          <cell r="H6593">
            <v>0</v>
          </cell>
          <cell r="I6593"/>
          <cell r="J6593" t="str">
            <v>End of Life</v>
          </cell>
          <cell r="K6593">
            <v>0</v>
          </cell>
          <cell r="L6593">
            <v>0</v>
          </cell>
        </row>
        <row r="6594">
          <cell r="A6594" t="str">
            <v>E3970 GEN CommEq, Hopkins Ridge old</v>
          </cell>
          <cell r="B6594" t="str">
            <v>E3970 GEN CommEq, Hopkins Ridge old-11</v>
          </cell>
          <cell r="C6594" t="str">
            <v>403E</v>
          </cell>
          <cell r="E6594">
            <v>43434</v>
          </cell>
          <cell r="F6594">
            <v>0</v>
          </cell>
          <cell r="G6594" t="str">
            <v>End of Life</v>
          </cell>
          <cell r="H6594">
            <v>0</v>
          </cell>
          <cell r="I6594"/>
          <cell r="J6594" t="str">
            <v>End of Life</v>
          </cell>
          <cell r="K6594">
            <v>0</v>
          </cell>
          <cell r="L6594">
            <v>0</v>
          </cell>
        </row>
        <row r="6595">
          <cell r="A6595" t="str">
            <v>E3970 GEN CommEq, Hopkins Ridge old</v>
          </cell>
          <cell r="B6595" t="str">
            <v>E3970 GEN CommEq, Hopkins Ridge old-12</v>
          </cell>
          <cell r="C6595" t="str">
            <v>403E</v>
          </cell>
          <cell r="E6595">
            <v>43465</v>
          </cell>
          <cell r="F6595">
            <v>0</v>
          </cell>
          <cell r="G6595" t="str">
            <v>End of Life</v>
          </cell>
          <cell r="H6595">
            <v>0</v>
          </cell>
          <cell r="I6595"/>
          <cell r="J6595" t="str">
            <v>End of Life</v>
          </cell>
          <cell r="K6595">
            <v>0</v>
          </cell>
          <cell r="L6595">
            <v>0</v>
          </cell>
        </row>
        <row r="6596">
          <cell r="A6596" t="str">
            <v>E3970 GEN CommEq, Hopkins Ridge old Total</v>
          </cell>
          <cell r="B6596"/>
          <cell r="C6596" t="str">
            <v>EGEN</v>
          </cell>
          <cell r="E6596" t="str">
            <v>Total</v>
          </cell>
          <cell r="F6596"/>
          <cell r="G6596"/>
          <cell r="H6596">
            <v>89344.14</v>
          </cell>
          <cell r="I6596"/>
          <cell r="J6596">
            <v>0</v>
          </cell>
          <cell r="K6596">
            <v>0</v>
          </cell>
          <cell r="L6596">
            <v>-89344.14</v>
          </cell>
        </row>
        <row r="6597">
          <cell r="A6597" t="str">
            <v>E3970 GEN CommEq, LB #3</v>
          </cell>
          <cell r="B6597" t="str">
            <v>E3970 GEN CommEq, LB #3-1</v>
          </cell>
          <cell r="C6597" t="str">
            <v>403E</v>
          </cell>
          <cell r="E6597">
            <v>43131</v>
          </cell>
          <cell r="F6597">
            <v>69877.240000000005</v>
          </cell>
          <cell r="G6597">
            <v>6.6699999999999995E-2</v>
          </cell>
          <cell r="H6597">
            <v>388.4</v>
          </cell>
          <cell r="I6597">
            <v>123635.4</v>
          </cell>
          <cell r="J6597">
            <v>6.6699999999999995E-2</v>
          </cell>
          <cell r="K6597">
            <v>687.2067649999999</v>
          </cell>
          <cell r="L6597">
            <v>298.81</v>
          </cell>
        </row>
        <row r="6598">
          <cell r="A6598" t="str">
            <v>E3970 GEN CommEq, LB #3</v>
          </cell>
          <cell r="B6598" t="str">
            <v>E3970 GEN CommEq, LB #3-2</v>
          </cell>
          <cell r="C6598" t="str">
            <v>403E</v>
          </cell>
          <cell r="E6598">
            <v>43159</v>
          </cell>
          <cell r="F6598">
            <v>69877.240000000005</v>
          </cell>
          <cell r="G6598">
            <v>6.6699999999999995E-2</v>
          </cell>
          <cell r="H6598">
            <v>388.4</v>
          </cell>
          <cell r="I6598">
            <v>123635.4</v>
          </cell>
          <cell r="J6598">
            <v>6.6699999999999995E-2</v>
          </cell>
          <cell r="K6598">
            <v>687.2067649999999</v>
          </cell>
          <cell r="L6598">
            <v>298.81</v>
          </cell>
        </row>
        <row r="6599">
          <cell r="A6599" t="str">
            <v>E3970 GEN CommEq, LB #3</v>
          </cell>
          <cell r="B6599" t="str">
            <v>E3970 GEN CommEq, LB #3-3</v>
          </cell>
          <cell r="C6599" t="str">
            <v>403E</v>
          </cell>
          <cell r="E6599">
            <v>43190</v>
          </cell>
          <cell r="F6599">
            <v>69877.240000000005</v>
          </cell>
          <cell r="G6599">
            <v>6.6699999999999995E-2</v>
          </cell>
          <cell r="H6599">
            <v>388.4</v>
          </cell>
          <cell r="I6599">
            <v>123635.4</v>
          </cell>
          <cell r="J6599">
            <v>6.6699999999999995E-2</v>
          </cell>
          <cell r="K6599">
            <v>687.2067649999999</v>
          </cell>
          <cell r="L6599">
            <v>298.81</v>
          </cell>
        </row>
        <row r="6600">
          <cell r="A6600" t="str">
            <v>E3970 GEN CommEq, LB #3</v>
          </cell>
          <cell r="B6600" t="str">
            <v>E3970 GEN CommEq, LB #3-4</v>
          </cell>
          <cell r="C6600" t="str">
            <v>403E</v>
          </cell>
          <cell r="E6600">
            <v>43220</v>
          </cell>
          <cell r="F6600">
            <v>69877.240000000005</v>
          </cell>
          <cell r="G6600">
            <v>6.6699999999999995E-2</v>
          </cell>
          <cell r="H6600">
            <v>388.4</v>
          </cell>
          <cell r="I6600">
            <v>123635.4</v>
          </cell>
          <cell r="J6600">
            <v>6.6699999999999995E-2</v>
          </cell>
          <cell r="K6600">
            <v>687.2067649999999</v>
          </cell>
          <cell r="L6600">
            <v>298.81</v>
          </cell>
        </row>
        <row r="6601">
          <cell r="A6601" t="str">
            <v>E3970 GEN CommEq, LB #3</v>
          </cell>
          <cell r="B6601" t="str">
            <v>E3970 GEN CommEq, LB #3-5</v>
          </cell>
          <cell r="C6601" t="str">
            <v>403E</v>
          </cell>
          <cell r="E6601">
            <v>43251</v>
          </cell>
          <cell r="F6601">
            <v>69877.240000000005</v>
          </cell>
          <cell r="G6601">
            <v>6.6699999999999995E-2</v>
          </cell>
          <cell r="H6601">
            <v>388.4</v>
          </cell>
          <cell r="I6601">
            <v>123635.4</v>
          </cell>
          <cell r="J6601">
            <v>6.6699999999999995E-2</v>
          </cell>
          <cell r="K6601">
            <v>687.2067649999999</v>
          </cell>
          <cell r="L6601">
            <v>298.81</v>
          </cell>
        </row>
        <row r="6602">
          <cell r="A6602" t="str">
            <v>E3970 GEN CommEq, LB #3</v>
          </cell>
          <cell r="B6602" t="str">
            <v>E3970 GEN CommEq, LB #3-6</v>
          </cell>
          <cell r="C6602" t="str">
            <v>403E</v>
          </cell>
          <cell r="E6602">
            <v>43281</v>
          </cell>
          <cell r="F6602">
            <v>69877.240000000005</v>
          </cell>
          <cell r="G6602">
            <v>6.6699999999999995E-2</v>
          </cell>
          <cell r="H6602">
            <v>388.4</v>
          </cell>
          <cell r="I6602">
            <v>123635.4</v>
          </cell>
          <cell r="J6602">
            <v>6.6699999999999995E-2</v>
          </cell>
          <cell r="K6602">
            <v>687.2067649999999</v>
          </cell>
          <cell r="L6602">
            <v>298.81</v>
          </cell>
        </row>
        <row r="6603">
          <cell r="A6603" t="str">
            <v>E3970 GEN CommEq, LB #3</v>
          </cell>
          <cell r="B6603" t="str">
            <v>E3970 GEN CommEq, LB #3-7</v>
          </cell>
          <cell r="C6603" t="str">
            <v>403E</v>
          </cell>
          <cell r="E6603">
            <v>43312</v>
          </cell>
          <cell r="F6603">
            <v>123635.4</v>
          </cell>
          <cell r="G6603">
            <v>6.6699999999999995E-2</v>
          </cell>
          <cell r="H6603">
            <v>687.21</v>
          </cell>
          <cell r="I6603">
            <v>123635.4</v>
          </cell>
          <cell r="J6603">
            <v>6.6699999999999995E-2</v>
          </cell>
          <cell r="K6603">
            <v>687.2067649999999</v>
          </cell>
          <cell r="L6603">
            <v>0</v>
          </cell>
        </row>
        <row r="6604">
          <cell r="A6604" t="str">
            <v>E3970 GEN CommEq, LB #3</v>
          </cell>
          <cell r="B6604" t="str">
            <v>E3970 GEN CommEq, LB #3-8</v>
          </cell>
          <cell r="C6604" t="str">
            <v>403E</v>
          </cell>
          <cell r="E6604">
            <v>43343</v>
          </cell>
          <cell r="F6604">
            <v>123635.4</v>
          </cell>
          <cell r="G6604">
            <v>6.6699999999999995E-2</v>
          </cell>
          <cell r="H6604">
            <v>687.21</v>
          </cell>
          <cell r="I6604">
            <v>123635.4</v>
          </cell>
          <cell r="J6604">
            <v>6.6699999999999995E-2</v>
          </cell>
          <cell r="K6604">
            <v>687.2067649999999</v>
          </cell>
          <cell r="L6604">
            <v>0</v>
          </cell>
        </row>
        <row r="6605">
          <cell r="A6605" t="str">
            <v>E3970 GEN CommEq, LB #3</v>
          </cell>
          <cell r="B6605" t="str">
            <v>E3970 GEN CommEq, LB #3-9</v>
          </cell>
          <cell r="C6605" t="str">
            <v>403E</v>
          </cell>
          <cell r="E6605">
            <v>43373</v>
          </cell>
          <cell r="F6605">
            <v>123635.4</v>
          </cell>
          <cell r="G6605">
            <v>6.6699999999999995E-2</v>
          </cell>
          <cell r="H6605">
            <v>687.21</v>
          </cell>
          <cell r="I6605">
            <v>123635.4</v>
          </cell>
          <cell r="J6605">
            <v>6.6699999999999995E-2</v>
          </cell>
          <cell r="K6605">
            <v>687.2067649999999</v>
          </cell>
          <cell r="L6605">
            <v>0</v>
          </cell>
        </row>
        <row r="6606">
          <cell r="A6606" t="str">
            <v>E3970 GEN CommEq, LB #3</v>
          </cell>
          <cell r="B6606" t="str">
            <v>E3970 GEN CommEq, LB #3-10</v>
          </cell>
          <cell r="C6606" t="str">
            <v>403E</v>
          </cell>
          <cell r="E6606">
            <v>43404</v>
          </cell>
          <cell r="F6606">
            <v>123635.4</v>
          </cell>
          <cell r="G6606">
            <v>6.6699999999999995E-2</v>
          </cell>
          <cell r="H6606">
            <v>687.21</v>
          </cell>
          <cell r="I6606">
            <v>123635.4</v>
          </cell>
          <cell r="J6606">
            <v>6.6699999999999995E-2</v>
          </cell>
          <cell r="K6606">
            <v>687.2067649999999</v>
          </cell>
          <cell r="L6606">
            <v>0</v>
          </cell>
        </row>
        <row r="6607">
          <cell r="A6607" t="str">
            <v>E3970 GEN CommEq, LB #3</v>
          </cell>
          <cell r="B6607" t="str">
            <v>E3970 GEN CommEq, LB #3-11</v>
          </cell>
          <cell r="C6607" t="str">
            <v>403E</v>
          </cell>
          <cell r="E6607">
            <v>43434</v>
          </cell>
          <cell r="F6607">
            <v>123635.4</v>
          </cell>
          <cell r="G6607">
            <v>6.6699999999999995E-2</v>
          </cell>
          <cell r="H6607">
            <v>687.21</v>
          </cell>
          <cell r="I6607">
            <v>123635.4</v>
          </cell>
          <cell r="J6607">
            <v>6.6699999999999995E-2</v>
          </cell>
          <cell r="K6607">
            <v>687.2067649999999</v>
          </cell>
          <cell r="L6607">
            <v>0</v>
          </cell>
        </row>
        <row r="6608">
          <cell r="A6608" t="str">
            <v>E3970 GEN CommEq, LB #3</v>
          </cell>
          <cell r="B6608" t="str">
            <v>E3970 GEN CommEq, LB #3-12</v>
          </cell>
          <cell r="C6608" t="str">
            <v>403E</v>
          </cell>
          <cell r="E6608">
            <v>43465</v>
          </cell>
          <cell r="F6608">
            <v>123635.4</v>
          </cell>
          <cell r="G6608">
            <v>6.6699999999999995E-2</v>
          </cell>
          <cell r="H6608">
            <v>687.21</v>
          </cell>
          <cell r="I6608">
            <v>123635.4</v>
          </cell>
          <cell r="J6608">
            <v>6.6699999999999995E-2</v>
          </cell>
          <cell r="K6608">
            <v>687.2067649999999</v>
          </cell>
          <cell r="L6608">
            <v>0</v>
          </cell>
        </row>
        <row r="6609">
          <cell r="A6609" t="str">
            <v>E3970 GEN CommEq, LB #3 Total</v>
          </cell>
          <cell r="C6609" t="str">
            <v>EGEN</v>
          </cell>
          <cell r="E6609" t="str">
            <v>Total</v>
          </cell>
          <cell r="F6609"/>
          <cell r="G6609"/>
          <cell r="H6609">
            <v>6453.6600000000008</v>
          </cell>
          <cell r="I6609"/>
          <cell r="J6609">
            <v>0</v>
          </cell>
          <cell r="K6609">
            <v>8246.4811799999989</v>
          </cell>
          <cell r="L6609">
            <v>1792.82</v>
          </cell>
        </row>
        <row r="6610">
          <cell r="A6610" t="str">
            <v>E3970 GEN CommEq, LB#4-2013</v>
          </cell>
          <cell r="B6610" t="str">
            <v>E3970 GEN CommEq, LB#4-2013-1</v>
          </cell>
          <cell r="C6610" t="str">
            <v>403E</v>
          </cell>
          <cell r="E6610">
            <v>43131</v>
          </cell>
          <cell r="F6610">
            <v>1655836.72</v>
          </cell>
          <cell r="G6610">
            <v>6.6699999999999995E-2</v>
          </cell>
          <cell r="H6610">
            <v>9203.69</v>
          </cell>
          <cell r="I6610">
            <v>1655836.72</v>
          </cell>
          <cell r="J6610">
            <v>6.6699999999999995E-2</v>
          </cell>
          <cell r="K6610">
            <v>9203.6924353333325</v>
          </cell>
          <cell r="L6610">
            <v>0</v>
          </cell>
        </row>
        <row r="6611">
          <cell r="A6611" t="str">
            <v>E3970 GEN CommEq, LB#4-2013</v>
          </cell>
          <cell r="B6611" t="str">
            <v>E3970 GEN CommEq, LB#4-2013-2</v>
          </cell>
          <cell r="C6611" t="str">
            <v>403E</v>
          </cell>
          <cell r="E6611">
            <v>43159</v>
          </cell>
          <cell r="F6611">
            <v>1655836.72</v>
          </cell>
          <cell r="G6611">
            <v>6.6699999999999995E-2</v>
          </cell>
          <cell r="H6611">
            <v>9203.69</v>
          </cell>
          <cell r="I6611">
            <v>1655836.72</v>
          </cell>
          <cell r="J6611">
            <v>6.6699999999999995E-2</v>
          </cell>
          <cell r="K6611">
            <v>9203.6924353333325</v>
          </cell>
          <cell r="L6611">
            <v>0</v>
          </cell>
        </row>
        <row r="6612">
          <cell r="A6612" t="str">
            <v>E3970 GEN CommEq, LB#4-2013</v>
          </cell>
          <cell r="B6612" t="str">
            <v>E3970 GEN CommEq, LB#4-2013-3</v>
          </cell>
          <cell r="C6612" t="str">
            <v>403E</v>
          </cell>
          <cell r="E6612">
            <v>43190</v>
          </cell>
          <cell r="F6612">
            <v>1655836.72</v>
          </cell>
          <cell r="G6612">
            <v>6.6699999999999995E-2</v>
          </cell>
          <cell r="H6612">
            <v>9203.69</v>
          </cell>
          <cell r="I6612">
            <v>1655836.72</v>
          </cell>
          <cell r="J6612">
            <v>6.6699999999999995E-2</v>
          </cell>
          <cell r="K6612">
            <v>9203.6924353333325</v>
          </cell>
          <cell r="L6612">
            <v>0</v>
          </cell>
        </row>
        <row r="6613">
          <cell r="A6613" t="str">
            <v>E3970 GEN CommEq, LB#4-2013</v>
          </cell>
          <cell r="B6613" t="str">
            <v>E3970 GEN CommEq, LB#4-2013-4</v>
          </cell>
          <cell r="C6613" t="str">
            <v>403E</v>
          </cell>
          <cell r="E6613">
            <v>43220</v>
          </cell>
          <cell r="F6613">
            <v>1655836.72</v>
          </cell>
          <cell r="G6613">
            <v>6.6699999999999995E-2</v>
          </cell>
          <cell r="H6613">
            <v>9203.69</v>
          </cell>
          <cell r="I6613">
            <v>1655836.72</v>
          </cell>
          <cell r="J6613">
            <v>6.6699999999999995E-2</v>
          </cell>
          <cell r="K6613">
            <v>9203.6924353333325</v>
          </cell>
          <cell r="L6613">
            <v>0</v>
          </cell>
        </row>
        <row r="6614">
          <cell r="A6614" t="str">
            <v>E3970 GEN CommEq, LB#4-2013</v>
          </cell>
          <cell r="B6614" t="str">
            <v>E3970 GEN CommEq, LB#4-2013-5</v>
          </cell>
          <cell r="C6614" t="str">
            <v>403E</v>
          </cell>
          <cell r="E6614">
            <v>43251</v>
          </cell>
          <cell r="F6614">
            <v>1655836.72</v>
          </cell>
          <cell r="G6614">
            <v>6.6699999999999995E-2</v>
          </cell>
          <cell r="H6614">
            <v>9203.69</v>
          </cell>
          <cell r="I6614">
            <v>1655836.72</v>
          </cell>
          <cell r="J6614">
            <v>6.6699999999999995E-2</v>
          </cell>
          <cell r="K6614">
            <v>9203.6924353333325</v>
          </cell>
          <cell r="L6614">
            <v>0</v>
          </cell>
        </row>
        <row r="6615">
          <cell r="A6615" t="str">
            <v>E3970 GEN CommEq, LB#4-2013</v>
          </cell>
          <cell r="B6615" t="str">
            <v>E3970 GEN CommEq, LB#4-2013-6</v>
          </cell>
          <cell r="C6615" t="str">
            <v>403E</v>
          </cell>
          <cell r="E6615">
            <v>43281</v>
          </cell>
          <cell r="F6615">
            <v>1655836.72</v>
          </cell>
          <cell r="G6615">
            <v>6.6699999999999995E-2</v>
          </cell>
          <cell r="H6615">
            <v>9203.69</v>
          </cell>
          <cell r="I6615">
            <v>1655836.72</v>
          </cell>
          <cell r="J6615">
            <v>6.6699999999999995E-2</v>
          </cell>
          <cell r="K6615">
            <v>9203.6924353333325</v>
          </cell>
          <cell r="L6615">
            <v>0</v>
          </cell>
        </row>
        <row r="6616">
          <cell r="A6616" t="str">
            <v>E3970 GEN CommEq, LB#4-2013</v>
          </cell>
          <cell r="B6616" t="str">
            <v>E3970 GEN CommEq, LB#4-2013-7</v>
          </cell>
          <cell r="C6616" t="str">
            <v>403E</v>
          </cell>
          <cell r="E6616">
            <v>43312</v>
          </cell>
          <cell r="F6616">
            <v>1655836.72</v>
          </cell>
          <cell r="G6616">
            <v>6.6699999999999995E-2</v>
          </cell>
          <cell r="H6616">
            <v>9203.69</v>
          </cell>
          <cell r="I6616">
            <v>1655836.72</v>
          </cell>
          <cell r="J6616">
            <v>6.6699999999999995E-2</v>
          </cell>
          <cell r="K6616">
            <v>9203.6924353333325</v>
          </cell>
          <cell r="L6616">
            <v>0</v>
          </cell>
        </row>
        <row r="6617">
          <cell r="A6617" t="str">
            <v>E3970 GEN CommEq, LB#4-2013</v>
          </cell>
          <cell r="B6617" t="str">
            <v>E3970 GEN CommEq, LB#4-2013-8</v>
          </cell>
          <cell r="C6617" t="str">
            <v>403E</v>
          </cell>
          <cell r="E6617">
            <v>43343</v>
          </cell>
          <cell r="F6617">
            <v>1655836.72</v>
          </cell>
          <cell r="G6617">
            <v>6.6699999999999995E-2</v>
          </cell>
          <cell r="H6617">
            <v>9203.69</v>
          </cell>
          <cell r="I6617">
            <v>1655836.72</v>
          </cell>
          <cell r="J6617">
            <v>6.6699999999999995E-2</v>
          </cell>
          <cell r="K6617">
            <v>9203.6924353333325</v>
          </cell>
          <cell r="L6617">
            <v>0</v>
          </cell>
        </row>
        <row r="6618">
          <cell r="A6618" t="str">
            <v>E3970 GEN CommEq, LB#4-2013</v>
          </cell>
          <cell r="B6618" t="str">
            <v>E3970 GEN CommEq, LB#4-2013-9</v>
          </cell>
          <cell r="C6618" t="str">
            <v>403E</v>
          </cell>
          <cell r="E6618">
            <v>43373</v>
          </cell>
          <cell r="F6618">
            <v>1655836.72</v>
          </cell>
          <cell r="G6618">
            <v>6.6699999999999995E-2</v>
          </cell>
          <cell r="H6618">
            <v>9203.69</v>
          </cell>
          <cell r="I6618">
            <v>1655836.72</v>
          </cell>
          <cell r="J6618">
            <v>6.6699999999999995E-2</v>
          </cell>
          <cell r="K6618">
            <v>9203.6924353333325</v>
          </cell>
          <cell r="L6618">
            <v>0</v>
          </cell>
        </row>
        <row r="6619">
          <cell r="A6619" t="str">
            <v>E3970 GEN CommEq, LB#4-2013</v>
          </cell>
          <cell r="B6619" t="str">
            <v>E3970 GEN CommEq, LB#4-2013-10</v>
          </cell>
          <cell r="C6619" t="str">
            <v>403E</v>
          </cell>
          <cell r="E6619">
            <v>43404</v>
          </cell>
          <cell r="F6619">
            <v>1655836.72</v>
          </cell>
          <cell r="G6619">
            <v>6.6699999999999995E-2</v>
          </cell>
          <cell r="H6619">
            <v>9203.69</v>
          </cell>
          <cell r="I6619">
            <v>1655836.72</v>
          </cell>
          <cell r="J6619">
            <v>6.6699999999999995E-2</v>
          </cell>
          <cell r="K6619">
            <v>9203.6924353333325</v>
          </cell>
          <cell r="L6619">
            <v>0</v>
          </cell>
        </row>
        <row r="6620">
          <cell r="A6620" t="str">
            <v>E3970 GEN CommEq, LB#4-2013</v>
          </cell>
          <cell r="B6620" t="str">
            <v>E3970 GEN CommEq, LB#4-2013-11</v>
          </cell>
          <cell r="C6620" t="str">
            <v>403E</v>
          </cell>
          <cell r="E6620">
            <v>43434</v>
          </cell>
          <cell r="F6620">
            <v>1655836.72</v>
          </cell>
          <cell r="G6620">
            <v>6.6699999999999995E-2</v>
          </cell>
          <cell r="H6620">
            <v>9203.69</v>
          </cell>
          <cell r="I6620">
            <v>1655836.72</v>
          </cell>
          <cell r="J6620">
            <v>6.6699999999999995E-2</v>
          </cell>
          <cell r="K6620">
            <v>9203.6924353333325</v>
          </cell>
          <cell r="L6620">
            <v>0</v>
          </cell>
        </row>
        <row r="6621">
          <cell r="A6621" t="str">
            <v>E3970 GEN CommEq, LB#4-2013</v>
          </cell>
          <cell r="B6621" t="str">
            <v>E3970 GEN CommEq, LB#4-2013-12</v>
          </cell>
          <cell r="C6621" t="str">
            <v>403E</v>
          </cell>
          <cell r="E6621">
            <v>43465</v>
          </cell>
          <cell r="F6621">
            <v>1655836.72</v>
          </cell>
          <cell r="G6621">
            <v>6.6699999999999995E-2</v>
          </cell>
          <cell r="H6621">
            <v>9203.69</v>
          </cell>
          <cell r="I6621">
            <v>1655836.72</v>
          </cell>
          <cell r="J6621">
            <v>6.6699999999999995E-2</v>
          </cell>
          <cell r="K6621">
            <v>9203.6924353333325</v>
          </cell>
          <cell r="L6621">
            <v>0</v>
          </cell>
        </row>
        <row r="6622">
          <cell r="A6622" t="str">
            <v>E3970 GEN CommEq, LB#4-2013 Total</v>
          </cell>
          <cell r="C6622" t="str">
            <v>EGEN</v>
          </cell>
          <cell r="E6622" t="str">
            <v>Total</v>
          </cell>
          <cell r="F6622"/>
          <cell r="G6622"/>
          <cell r="H6622">
            <v>110444.28000000001</v>
          </cell>
          <cell r="I6622"/>
          <cell r="J6622">
            <v>0</v>
          </cell>
          <cell r="K6622">
            <v>110444.30922399998</v>
          </cell>
          <cell r="L6622">
            <v>0.03</v>
          </cell>
        </row>
        <row r="6623">
          <cell r="A6623" t="str">
            <v>E3970 GEN CommEq, LSR</v>
          </cell>
          <cell r="B6623" t="str">
            <v>E3970 GEN CommEq, LSR-1</v>
          </cell>
          <cell r="C6623" t="str">
            <v>403E</v>
          </cell>
          <cell r="E6623">
            <v>43131</v>
          </cell>
          <cell r="F6623">
            <v>15927851.470000001</v>
          </cell>
          <cell r="G6623">
            <v>6.6699999999999995E-2</v>
          </cell>
          <cell r="H6623">
            <v>88532.31</v>
          </cell>
          <cell r="I6623">
            <v>15927851.470000001</v>
          </cell>
          <cell r="J6623">
            <v>6.6699999999999995E-2</v>
          </cell>
          <cell r="K6623">
            <v>88532.307754083318</v>
          </cell>
          <cell r="L6623">
            <v>0</v>
          </cell>
        </row>
        <row r="6624">
          <cell r="A6624" t="str">
            <v>E3970 GEN CommEq, LSR</v>
          </cell>
          <cell r="B6624" t="str">
            <v>E3970 GEN CommEq, LSR-2</v>
          </cell>
          <cell r="C6624" t="str">
            <v>403E</v>
          </cell>
          <cell r="E6624">
            <v>43159</v>
          </cell>
          <cell r="F6624">
            <v>15927851.470000001</v>
          </cell>
          <cell r="G6624">
            <v>6.6699999999999995E-2</v>
          </cell>
          <cell r="H6624">
            <v>88532.31</v>
          </cell>
          <cell r="I6624">
            <v>15927851.470000001</v>
          </cell>
          <cell r="J6624">
            <v>6.6699999999999995E-2</v>
          </cell>
          <cell r="K6624">
            <v>88532.307754083318</v>
          </cell>
          <cell r="L6624">
            <v>0</v>
          </cell>
        </row>
        <row r="6625">
          <cell r="A6625" t="str">
            <v>E3970 GEN CommEq, LSR</v>
          </cell>
          <cell r="B6625" t="str">
            <v>E3970 GEN CommEq, LSR-3</v>
          </cell>
          <cell r="C6625" t="str">
            <v>403E</v>
          </cell>
          <cell r="E6625">
            <v>43190</v>
          </cell>
          <cell r="F6625">
            <v>15927851.470000001</v>
          </cell>
          <cell r="G6625">
            <v>6.6699999999999995E-2</v>
          </cell>
          <cell r="H6625">
            <v>88532.31</v>
          </cell>
          <cell r="I6625">
            <v>15927851.470000001</v>
          </cell>
          <cell r="J6625">
            <v>6.6699999999999995E-2</v>
          </cell>
          <cell r="K6625">
            <v>88532.307754083318</v>
          </cell>
          <cell r="L6625">
            <v>0</v>
          </cell>
        </row>
        <row r="6626">
          <cell r="A6626" t="str">
            <v>E3970 GEN CommEq, LSR</v>
          </cell>
          <cell r="B6626" t="str">
            <v>E3970 GEN CommEq, LSR-4</v>
          </cell>
          <cell r="C6626" t="str">
            <v>403E</v>
          </cell>
          <cell r="E6626">
            <v>43220</v>
          </cell>
          <cell r="F6626">
            <v>15927851.470000001</v>
          </cell>
          <cell r="G6626">
            <v>6.6699999999999995E-2</v>
          </cell>
          <cell r="H6626">
            <v>88532.31</v>
          </cell>
          <cell r="I6626">
            <v>15927851.470000001</v>
          </cell>
          <cell r="J6626">
            <v>6.6699999999999995E-2</v>
          </cell>
          <cell r="K6626">
            <v>88532.307754083318</v>
          </cell>
          <cell r="L6626">
            <v>0</v>
          </cell>
        </row>
        <row r="6627">
          <cell r="A6627" t="str">
            <v>E3970 GEN CommEq, LSR</v>
          </cell>
          <cell r="B6627" t="str">
            <v>E3970 GEN CommEq, LSR-5</v>
          </cell>
          <cell r="C6627" t="str">
            <v>403E</v>
          </cell>
          <cell r="E6627">
            <v>43251</v>
          </cell>
          <cell r="F6627">
            <v>15927851.470000001</v>
          </cell>
          <cell r="G6627">
            <v>6.6699999999999995E-2</v>
          </cell>
          <cell r="H6627">
            <v>88532.31</v>
          </cell>
          <cell r="I6627">
            <v>15927851.470000001</v>
          </cell>
          <cell r="J6627">
            <v>6.6699999999999995E-2</v>
          </cell>
          <cell r="K6627">
            <v>88532.307754083318</v>
          </cell>
          <cell r="L6627">
            <v>0</v>
          </cell>
        </row>
        <row r="6628">
          <cell r="A6628" t="str">
            <v>E3970 GEN CommEq, LSR</v>
          </cell>
          <cell r="B6628" t="str">
            <v>E3970 GEN CommEq, LSR-6</v>
          </cell>
          <cell r="C6628" t="str">
            <v>403E</v>
          </cell>
          <cell r="E6628">
            <v>43281</v>
          </cell>
          <cell r="F6628">
            <v>15927851.470000001</v>
          </cell>
          <cell r="G6628">
            <v>6.6699999999999995E-2</v>
          </cell>
          <cell r="H6628">
            <v>88532.31</v>
          </cell>
          <cell r="I6628">
            <v>15927851.470000001</v>
          </cell>
          <cell r="J6628">
            <v>6.6699999999999995E-2</v>
          </cell>
          <cell r="K6628">
            <v>88532.307754083318</v>
          </cell>
          <cell r="L6628">
            <v>0</v>
          </cell>
        </row>
        <row r="6629">
          <cell r="A6629" t="str">
            <v>E3970 GEN CommEq, LSR</v>
          </cell>
          <cell r="B6629" t="str">
            <v>E3970 GEN CommEq, LSR-7</v>
          </cell>
          <cell r="C6629" t="str">
            <v>403E</v>
          </cell>
          <cell r="E6629">
            <v>43312</v>
          </cell>
          <cell r="F6629">
            <v>15927851.470000001</v>
          </cell>
          <cell r="G6629">
            <v>6.6699999999999995E-2</v>
          </cell>
          <cell r="H6629">
            <v>88532.31</v>
          </cell>
          <cell r="I6629">
            <v>15927851.470000001</v>
          </cell>
          <cell r="J6629">
            <v>6.6699999999999995E-2</v>
          </cell>
          <cell r="K6629">
            <v>88532.307754083318</v>
          </cell>
          <cell r="L6629">
            <v>0</v>
          </cell>
        </row>
        <row r="6630">
          <cell r="A6630" t="str">
            <v>E3970 GEN CommEq, LSR</v>
          </cell>
          <cell r="B6630" t="str">
            <v>E3970 GEN CommEq, LSR-8</v>
          </cell>
          <cell r="C6630" t="str">
            <v>403E</v>
          </cell>
          <cell r="E6630">
            <v>43343</v>
          </cell>
          <cell r="F6630">
            <v>15927851.470000001</v>
          </cell>
          <cell r="G6630">
            <v>6.6699999999999995E-2</v>
          </cell>
          <cell r="H6630">
            <v>88532.31</v>
          </cell>
          <cell r="I6630">
            <v>15927851.470000001</v>
          </cell>
          <cell r="J6630">
            <v>6.6699999999999995E-2</v>
          </cell>
          <cell r="K6630">
            <v>88532.307754083318</v>
          </cell>
          <cell r="L6630">
            <v>0</v>
          </cell>
        </row>
        <row r="6631">
          <cell r="A6631" t="str">
            <v>E3970 GEN CommEq, LSR</v>
          </cell>
          <cell r="B6631" t="str">
            <v>E3970 GEN CommEq, LSR-9</v>
          </cell>
          <cell r="C6631" t="str">
            <v>403E</v>
          </cell>
          <cell r="E6631">
            <v>43373</v>
          </cell>
          <cell r="F6631">
            <v>15927851.470000001</v>
          </cell>
          <cell r="G6631">
            <v>6.6699999999999995E-2</v>
          </cell>
          <cell r="H6631">
            <v>88532.31</v>
          </cell>
          <cell r="I6631">
            <v>15927851.470000001</v>
          </cell>
          <cell r="J6631">
            <v>6.6699999999999995E-2</v>
          </cell>
          <cell r="K6631">
            <v>88532.307754083318</v>
          </cell>
          <cell r="L6631">
            <v>0</v>
          </cell>
        </row>
        <row r="6632">
          <cell r="A6632" t="str">
            <v>E3970 GEN CommEq, LSR</v>
          </cell>
          <cell r="B6632" t="str">
            <v>E3970 GEN CommEq, LSR-10</v>
          </cell>
          <cell r="C6632" t="str">
            <v>403E</v>
          </cell>
          <cell r="E6632">
            <v>43404</v>
          </cell>
          <cell r="F6632">
            <v>15927851.470000001</v>
          </cell>
          <cell r="G6632">
            <v>6.6699999999999995E-2</v>
          </cell>
          <cell r="H6632">
            <v>88532.31</v>
          </cell>
          <cell r="I6632">
            <v>15927851.470000001</v>
          </cell>
          <cell r="J6632">
            <v>6.6699999999999995E-2</v>
          </cell>
          <cell r="K6632">
            <v>88532.307754083318</v>
          </cell>
          <cell r="L6632">
            <v>0</v>
          </cell>
        </row>
        <row r="6633">
          <cell r="A6633" t="str">
            <v>E3970 GEN CommEq, LSR</v>
          </cell>
          <cell r="B6633" t="str">
            <v>E3970 GEN CommEq, LSR-11</v>
          </cell>
          <cell r="C6633" t="str">
            <v>403E</v>
          </cell>
          <cell r="E6633">
            <v>43434</v>
          </cell>
          <cell r="F6633">
            <v>15927851.470000001</v>
          </cell>
          <cell r="G6633">
            <v>6.6699999999999995E-2</v>
          </cell>
          <cell r="H6633">
            <v>88532.31</v>
          </cell>
          <cell r="I6633">
            <v>15927851.470000001</v>
          </cell>
          <cell r="J6633">
            <v>6.6699999999999995E-2</v>
          </cell>
          <cell r="K6633">
            <v>88532.307754083318</v>
          </cell>
          <cell r="L6633">
            <v>0</v>
          </cell>
        </row>
        <row r="6634">
          <cell r="A6634" t="str">
            <v>E3970 GEN CommEq, LSR</v>
          </cell>
          <cell r="B6634" t="str">
            <v>E3970 GEN CommEq, LSR-12</v>
          </cell>
          <cell r="C6634" t="str">
            <v>403E</v>
          </cell>
          <cell r="E6634">
            <v>43465</v>
          </cell>
          <cell r="F6634">
            <v>15927851.470000001</v>
          </cell>
          <cell r="G6634">
            <v>6.6699999999999995E-2</v>
          </cell>
          <cell r="H6634">
            <v>88532.31</v>
          </cell>
          <cell r="I6634">
            <v>15927851.470000001</v>
          </cell>
          <cell r="J6634">
            <v>6.6699999999999995E-2</v>
          </cell>
          <cell r="K6634">
            <v>88532.307754083318</v>
          </cell>
          <cell r="L6634">
            <v>0</v>
          </cell>
        </row>
        <row r="6635">
          <cell r="A6635" t="str">
            <v>E3970 GEN CommEq, LSR Total</v>
          </cell>
          <cell r="C6635" t="str">
            <v>EGEN</v>
          </cell>
          <cell r="E6635" t="str">
            <v>Total</v>
          </cell>
          <cell r="F6635"/>
          <cell r="G6635"/>
          <cell r="H6635">
            <v>1062387.7200000002</v>
          </cell>
          <cell r="I6635"/>
          <cell r="J6635">
            <v>0</v>
          </cell>
          <cell r="K6635">
            <v>1062387.6930489999</v>
          </cell>
          <cell r="L6635">
            <v>-0.03</v>
          </cell>
        </row>
        <row r="6636">
          <cell r="A6636" t="str">
            <v>E3970 GEN CommEq, MFT OP</v>
          </cell>
          <cell r="B6636" t="str">
            <v>E3970 GEN CommEq, MFT OP-1</v>
          </cell>
          <cell r="C6636" t="str">
            <v>403E</v>
          </cell>
          <cell r="E6636">
            <v>43131</v>
          </cell>
          <cell r="F6636">
            <v>2655.41</v>
          </cell>
          <cell r="G6636">
            <v>6.6699999999999995E-2</v>
          </cell>
          <cell r="H6636">
            <v>14.76</v>
          </cell>
          <cell r="I6636">
            <v>2655.41</v>
          </cell>
          <cell r="J6636">
            <v>6.6699999999999995E-2</v>
          </cell>
          <cell r="K6636">
            <v>14.759653916666664</v>
          </cell>
          <cell r="L6636">
            <v>0</v>
          </cell>
        </row>
        <row r="6637">
          <cell r="A6637" t="str">
            <v>E3970 GEN CommEq, MFT OP</v>
          </cell>
          <cell r="B6637" t="str">
            <v>E3970 GEN CommEq, MFT OP-2</v>
          </cell>
          <cell r="C6637" t="str">
            <v>403E</v>
          </cell>
          <cell r="E6637">
            <v>43159</v>
          </cell>
          <cell r="F6637">
            <v>2655.41</v>
          </cell>
          <cell r="G6637">
            <v>6.6699999999999995E-2</v>
          </cell>
          <cell r="H6637">
            <v>14.76</v>
          </cell>
          <cell r="I6637">
            <v>2655.41</v>
          </cell>
          <cell r="J6637">
            <v>6.6699999999999995E-2</v>
          </cell>
          <cell r="K6637">
            <v>14.759653916666664</v>
          </cell>
          <cell r="L6637">
            <v>0</v>
          </cell>
        </row>
        <row r="6638">
          <cell r="A6638" t="str">
            <v>E3970 GEN CommEq, MFT OP</v>
          </cell>
          <cell r="B6638" t="str">
            <v>E3970 GEN CommEq, MFT OP-3</v>
          </cell>
          <cell r="C6638" t="str">
            <v>403E</v>
          </cell>
          <cell r="E6638">
            <v>43190</v>
          </cell>
          <cell r="F6638">
            <v>2655.41</v>
          </cell>
          <cell r="G6638">
            <v>6.6699999999999995E-2</v>
          </cell>
          <cell r="H6638">
            <v>14.76</v>
          </cell>
          <cell r="I6638">
            <v>2655.41</v>
          </cell>
          <cell r="J6638">
            <v>6.6699999999999995E-2</v>
          </cell>
          <cell r="K6638">
            <v>14.759653916666664</v>
          </cell>
          <cell r="L6638">
            <v>0</v>
          </cell>
        </row>
        <row r="6639">
          <cell r="A6639" t="str">
            <v>E3970 GEN CommEq, MFT OP</v>
          </cell>
          <cell r="B6639" t="str">
            <v>E3970 GEN CommEq, MFT OP-4</v>
          </cell>
          <cell r="C6639" t="str">
            <v>403E</v>
          </cell>
          <cell r="E6639">
            <v>43220</v>
          </cell>
          <cell r="F6639">
            <v>2655.41</v>
          </cell>
          <cell r="G6639">
            <v>6.6699999999999995E-2</v>
          </cell>
          <cell r="H6639">
            <v>14.76</v>
          </cell>
          <cell r="I6639">
            <v>2655.41</v>
          </cell>
          <cell r="J6639">
            <v>6.6699999999999995E-2</v>
          </cell>
          <cell r="K6639">
            <v>14.759653916666664</v>
          </cell>
          <cell r="L6639">
            <v>0</v>
          </cell>
        </row>
        <row r="6640">
          <cell r="A6640" t="str">
            <v>E3970 GEN CommEq, MFT OP</v>
          </cell>
          <cell r="B6640" t="str">
            <v>E3970 GEN CommEq, MFT OP-5</v>
          </cell>
          <cell r="C6640" t="str">
            <v>403E</v>
          </cell>
          <cell r="E6640">
            <v>43251</v>
          </cell>
          <cell r="F6640">
            <v>2655.41</v>
          </cell>
          <cell r="G6640">
            <v>6.6699999999999995E-2</v>
          </cell>
          <cell r="H6640">
            <v>14.76</v>
          </cell>
          <cell r="I6640">
            <v>2655.41</v>
          </cell>
          <cell r="J6640">
            <v>6.6699999999999995E-2</v>
          </cell>
          <cell r="K6640">
            <v>14.759653916666664</v>
          </cell>
          <cell r="L6640">
            <v>0</v>
          </cell>
        </row>
        <row r="6641">
          <cell r="A6641" t="str">
            <v>E3970 GEN CommEq, MFT OP</v>
          </cell>
          <cell r="B6641" t="str">
            <v>E3970 GEN CommEq, MFT OP-6</v>
          </cell>
          <cell r="C6641" t="str">
            <v>403E</v>
          </cell>
          <cell r="E6641">
            <v>43281</v>
          </cell>
          <cell r="F6641">
            <v>2655.41</v>
          </cell>
          <cell r="G6641">
            <v>6.6699999999999995E-2</v>
          </cell>
          <cell r="H6641">
            <v>14.76</v>
          </cell>
          <cell r="I6641">
            <v>2655.41</v>
          </cell>
          <cell r="J6641">
            <v>6.6699999999999995E-2</v>
          </cell>
          <cell r="K6641">
            <v>14.759653916666664</v>
          </cell>
          <cell r="L6641">
            <v>0</v>
          </cell>
        </row>
        <row r="6642">
          <cell r="A6642" t="str">
            <v>E3970 GEN CommEq, MFT OP</v>
          </cell>
          <cell r="B6642" t="str">
            <v>E3970 GEN CommEq, MFT OP-7</v>
          </cell>
          <cell r="C6642" t="str">
            <v>403E</v>
          </cell>
          <cell r="E6642">
            <v>43312</v>
          </cell>
          <cell r="F6642">
            <v>2655.41</v>
          </cell>
          <cell r="G6642">
            <v>6.6699999999999995E-2</v>
          </cell>
          <cell r="H6642">
            <v>14.76</v>
          </cell>
          <cell r="I6642">
            <v>2655.41</v>
          </cell>
          <cell r="J6642">
            <v>6.6699999999999995E-2</v>
          </cell>
          <cell r="K6642">
            <v>14.759653916666664</v>
          </cell>
          <cell r="L6642">
            <v>0</v>
          </cell>
        </row>
        <row r="6643">
          <cell r="A6643" t="str">
            <v>E3970 GEN CommEq, MFT OP</v>
          </cell>
          <cell r="B6643" t="str">
            <v>E3970 GEN CommEq, MFT OP-8</v>
          </cell>
          <cell r="C6643" t="str">
            <v>403E</v>
          </cell>
          <cell r="E6643">
            <v>43343</v>
          </cell>
          <cell r="F6643">
            <v>2655.41</v>
          </cell>
          <cell r="G6643">
            <v>6.6699999999999995E-2</v>
          </cell>
          <cell r="H6643">
            <v>14.76</v>
          </cell>
          <cell r="I6643">
            <v>2655.41</v>
          </cell>
          <cell r="J6643">
            <v>6.6699999999999995E-2</v>
          </cell>
          <cell r="K6643">
            <v>14.759653916666664</v>
          </cell>
          <cell r="L6643">
            <v>0</v>
          </cell>
        </row>
        <row r="6644">
          <cell r="A6644" t="str">
            <v>E3970 GEN CommEq, MFT OP</v>
          </cell>
          <cell r="B6644" t="str">
            <v>E3970 GEN CommEq, MFT OP-9</v>
          </cell>
          <cell r="C6644" t="str">
            <v>403E</v>
          </cell>
          <cell r="E6644">
            <v>43373</v>
          </cell>
          <cell r="F6644">
            <v>2655.41</v>
          </cell>
          <cell r="G6644">
            <v>6.6699999999999995E-2</v>
          </cell>
          <cell r="H6644">
            <v>14.76</v>
          </cell>
          <cell r="I6644">
            <v>2655.41</v>
          </cell>
          <cell r="J6644">
            <v>6.6699999999999995E-2</v>
          </cell>
          <cell r="K6644">
            <v>14.759653916666664</v>
          </cell>
          <cell r="L6644">
            <v>0</v>
          </cell>
        </row>
        <row r="6645">
          <cell r="A6645" t="str">
            <v>E3970 GEN CommEq, MFT OP</v>
          </cell>
          <cell r="B6645" t="str">
            <v>E3970 GEN CommEq, MFT OP-10</v>
          </cell>
          <cell r="C6645" t="str">
            <v>403E</v>
          </cell>
          <cell r="E6645">
            <v>43404</v>
          </cell>
          <cell r="F6645">
            <v>2655.41</v>
          </cell>
          <cell r="G6645">
            <v>6.6699999999999995E-2</v>
          </cell>
          <cell r="H6645">
            <v>14.76</v>
          </cell>
          <cell r="I6645">
            <v>2655.41</v>
          </cell>
          <cell r="J6645">
            <v>6.6699999999999995E-2</v>
          </cell>
          <cell r="K6645">
            <v>14.759653916666664</v>
          </cell>
          <cell r="L6645">
            <v>0</v>
          </cell>
        </row>
        <row r="6646">
          <cell r="A6646" t="str">
            <v>E3970 GEN CommEq, MFT OP</v>
          </cell>
          <cell r="B6646" t="str">
            <v>E3970 GEN CommEq, MFT OP-11</v>
          </cell>
          <cell r="C6646" t="str">
            <v>403E</v>
          </cell>
          <cell r="E6646">
            <v>43434</v>
          </cell>
          <cell r="F6646">
            <v>2655.41</v>
          </cell>
          <cell r="G6646">
            <v>6.6699999999999995E-2</v>
          </cell>
          <cell r="H6646">
            <v>14.76</v>
          </cell>
          <cell r="I6646">
            <v>2655.41</v>
          </cell>
          <cell r="J6646">
            <v>6.6699999999999995E-2</v>
          </cell>
          <cell r="K6646">
            <v>14.759653916666664</v>
          </cell>
          <cell r="L6646">
            <v>0</v>
          </cell>
        </row>
        <row r="6647">
          <cell r="A6647" t="str">
            <v>E3970 GEN CommEq, MFT OP</v>
          </cell>
          <cell r="B6647" t="str">
            <v>E3970 GEN CommEq, MFT OP-12</v>
          </cell>
          <cell r="C6647" t="str">
            <v>403E</v>
          </cell>
          <cell r="E6647">
            <v>43465</v>
          </cell>
          <cell r="F6647">
            <v>2655.41</v>
          </cell>
          <cell r="G6647">
            <v>6.6699999999999995E-2</v>
          </cell>
          <cell r="H6647">
            <v>14.76</v>
          </cell>
          <cell r="I6647">
            <v>2655.41</v>
          </cell>
          <cell r="J6647">
            <v>6.6699999999999995E-2</v>
          </cell>
          <cell r="K6647">
            <v>14.759653916666664</v>
          </cell>
          <cell r="L6647">
            <v>0</v>
          </cell>
        </row>
        <row r="6648">
          <cell r="A6648" t="str">
            <v>E3970 GEN CommEq, MFT OP Total</v>
          </cell>
          <cell r="C6648" t="str">
            <v>EGEN</v>
          </cell>
          <cell r="E6648" t="str">
            <v>Total</v>
          </cell>
          <cell r="F6648"/>
          <cell r="G6648"/>
          <cell r="H6648">
            <v>177.11999999999998</v>
          </cell>
          <cell r="I6648"/>
          <cell r="J6648">
            <v>0</v>
          </cell>
          <cell r="K6648">
            <v>177.11584699999992</v>
          </cell>
          <cell r="L6648">
            <v>0</v>
          </cell>
        </row>
        <row r="6649">
          <cell r="A6649" t="str">
            <v>E3970 GEN CommEq, Mint Farm</v>
          </cell>
          <cell r="B6649" t="str">
            <v>E3970 GEN CommEq, Mint Farm-1</v>
          </cell>
          <cell r="C6649" t="str">
            <v>403E</v>
          </cell>
          <cell r="E6649">
            <v>43131</v>
          </cell>
          <cell r="F6649">
            <v>298561.40000000002</v>
          </cell>
          <cell r="G6649">
            <v>6.6699999999999995E-2</v>
          </cell>
          <cell r="H6649">
            <v>1659.5</v>
          </cell>
          <cell r="I6649">
            <v>298561.40000000002</v>
          </cell>
          <cell r="J6649">
            <v>6.6699999999999995E-2</v>
          </cell>
          <cell r="K6649">
            <v>1659.5037816666666</v>
          </cell>
          <cell r="L6649">
            <v>0</v>
          </cell>
        </row>
        <row r="6650">
          <cell r="A6650" t="str">
            <v>E3970 GEN CommEq, Mint Farm</v>
          </cell>
          <cell r="B6650" t="str">
            <v>E3970 GEN CommEq, Mint Farm-2</v>
          </cell>
          <cell r="C6650" t="str">
            <v>403E</v>
          </cell>
          <cell r="E6650">
            <v>43159</v>
          </cell>
          <cell r="F6650">
            <v>298561.40000000002</v>
          </cell>
          <cell r="G6650">
            <v>6.6699999999999995E-2</v>
          </cell>
          <cell r="H6650">
            <v>1659.5</v>
          </cell>
          <cell r="I6650">
            <v>298561.40000000002</v>
          </cell>
          <cell r="J6650">
            <v>6.6699999999999995E-2</v>
          </cell>
          <cell r="K6650">
            <v>1659.5037816666666</v>
          </cell>
          <cell r="L6650">
            <v>0</v>
          </cell>
        </row>
        <row r="6651">
          <cell r="A6651" t="str">
            <v>E3970 GEN CommEq, Mint Farm</v>
          </cell>
          <cell r="B6651" t="str">
            <v>E3970 GEN CommEq, Mint Farm-3</v>
          </cell>
          <cell r="C6651" t="str">
            <v>403E</v>
          </cell>
          <cell r="E6651">
            <v>43190</v>
          </cell>
          <cell r="F6651">
            <v>298561.40000000002</v>
          </cell>
          <cell r="G6651">
            <v>6.6699999999999995E-2</v>
          </cell>
          <cell r="H6651">
            <v>1659.5</v>
          </cell>
          <cell r="I6651">
            <v>298561.40000000002</v>
          </cell>
          <cell r="J6651">
            <v>6.6699999999999995E-2</v>
          </cell>
          <cell r="K6651">
            <v>1659.5037816666666</v>
          </cell>
          <cell r="L6651">
            <v>0</v>
          </cell>
        </row>
        <row r="6652">
          <cell r="A6652" t="str">
            <v>E3970 GEN CommEq, Mint Farm</v>
          </cell>
          <cell r="B6652" t="str">
            <v>E3970 GEN CommEq, Mint Farm-4</v>
          </cell>
          <cell r="C6652" t="str">
            <v>403E</v>
          </cell>
          <cell r="E6652">
            <v>43220</v>
          </cell>
          <cell r="F6652">
            <v>298561.40000000002</v>
          </cell>
          <cell r="G6652">
            <v>6.6699999999999995E-2</v>
          </cell>
          <cell r="H6652">
            <v>1659.5</v>
          </cell>
          <cell r="I6652">
            <v>298561.40000000002</v>
          </cell>
          <cell r="J6652">
            <v>6.6699999999999995E-2</v>
          </cell>
          <cell r="K6652">
            <v>1659.5037816666666</v>
          </cell>
          <cell r="L6652">
            <v>0</v>
          </cell>
        </row>
        <row r="6653">
          <cell r="A6653" t="str">
            <v>E3970 GEN CommEq, Mint Farm</v>
          </cell>
          <cell r="B6653" t="str">
            <v>E3970 GEN CommEq, Mint Farm-5</v>
          </cell>
          <cell r="C6653" t="str">
            <v>403E</v>
          </cell>
          <cell r="E6653">
            <v>43251</v>
          </cell>
          <cell r="F6653">
            <v>298561.40000000002</v>
          </cell>
          <cell r="G6653">
            <v>6.6699999999999995E-2</v>
          </cell>
          <cell r="H6653">
            <v>1659.5</v>
          </cell>
          <cell r="I6653">
            <v>298561.40000000002</v>
          </cell>
          <cell r="J6653">
            <v>6.6699999999999995E-2</v>
          </cell>
          <cell r="K6653">
            <v>1659.5037816666666</v>
          </cell>
          <cell r="L6653">
            <v>0</v>
          </cell>
        </row>
        <row r="6654">
          <cell r="A6654" t="str">
            <v>E3970 GEN CommEq, Mint Farm</v>
          </cell>
          <cell r="B6654" t="str">
            <v>E3970 GEN CommEq, Mint Farm-6</v>
          </cell>
          <cell r="C6654" t="str">
            <v>403E</v>
          </cell>
          <cell r="E6654">
            <v>43281</v>
          </cell>
          <cell r="F6654">
            <v>298561.40000000002</v>
          </cell>
          <cell r="G6654">
            <v>6.6699999999999995E-2</v>
          </cell>
          <cell r="H6654">
            <v>1659.5</v>
          </cell>
          <cell r="I6654">
            <v>298561.40000000002</v>
          </cell>
          <cell r="J6654">
            <v>6.6699999999999995E-2</v>
          </cell>
          <cell r="K6654">
            <v>1659.5037816666666</v>
          </cell>
          <cell r="L6654">
            <v>0</v>
          </cell>
        </row>
        <row r="6655">
          <cell r="A6655" t="str">
            <v>E3970 GEN CommEq, Mint Farm</v>
          </cell>
          <cell r="B6655" t="str">
            <v>E3970 GEN CommEq, Mint Farm-7</v>
          </cell>
          <cell r="C6655" t="str">
            <v>403E</v>
          </cell>
          <cell r="E6655">
            <v>43312</v>
          </cell>
          <cell r="F6655">
            <v>298561.40000000002</v>
          </cell>
          <cell r="G6655">
            <v>6.6699999999999995E-2</v>
          </cell>
          <cell r="H6655">
            <v>1659.5</v>
          </cell>
          <cell r="I6655">
            <v>298561.40000000002</v>
          </cell>
          <cell r="J6655">
            <v>6.6699999999999995E-2</v>
          </cell>
          <cell r="K6655">
            <v>1659.5037816666666</v>
          </cell>
          <cell r="L6655">
            <v>0</v>
          </cell>
        </row>
        <row r="6656">
          <cell r="A6656" t="str">
            <v>E3970 GEN CommEq, Mint Farm</v>
          </cell>
          <cell r="B6656" t="str">
            <v>E3970 GEN CommEq, Mint Farm-8</v>
          </cell>
          <cell r="C6656" t="str">
            <v>403E</v>
          </cell>
          <cell r="E6656">
            <v>43343</v>
          </cell>
          <cell r="F6656">
            <v>298561.40000000002</v>
          </cell>
          <cell r="G6656">
            <v>6.6699999999999995E-2</v>
          </cell>
          <cell r="H6656">
            <v>1659.5</v>
          </cell>
          <cell r="I6656">
            <v>298561.40000000002</v>
          </cell>
          <cell r="J6656">
            <v>6.6699999999999995E-2</v>
          </cell>
          <cell r="K6656">
            <v>1659.5037816666666</v>
          </cell>
          <cell r="L6656">
            <v>0</v>
          </cell>
        </row>
        <row r="6657">
          <cell r="A6657" t="str">
            <v>E3970 GEN CommEq, Mint Farm</v>
          </cell>
          <cell r="B6657" t="str">
            <v>E3970 GEN CommEq, Mint Farm-9</v>
          </cell>
          <cell r="C6657" t="str">
            <v>403E</v>
          </cell>
          <cell r="E6657">
            <v>43373</v>
          </cell>
          <cell r="F6657">
            <v>298561.40000000002</v>
          </cell>
          <cell r="G6657">
            <v>6.6699999999999995E-2</v>
          </cell>
          <cell r="H6657">
            <v>1659.5</v>
          </cell>
          <cell r="I6657">
            <v>298561.40000000002</v>
          </cell>
          <cell r="J6657">
            <v>6.6699999999999995E-2</v>
          </cell>
          <cell r="K6657">
            <v>1659.5037816666666</v>
          </cell>
          <cell r="L6657">
            <v>0</v>
          </cell>
        </row>
        <row r="6658">
          <cell r="A6658" t="str">
            <v>E3970 GEN CommEq, Mint Farm</v>
          </cell>
          <cell r="B6658" t="str">
            <v>E3970 GEN CommEq, Mint Farm-10</v>
          </cell>
          <cell r="C6658" t="str">
            <v>403E</v>
          </cell>
          <cell r="E6658">
            <v>43404</v>
          </cell>
          <cell r="F6658">
            <v>298561.40000000002</v>
          </cell>
          <cell r="G6658">
            <v>6.6699999999999995E-2</v>
          </cell>
          <cell r="H6658">
            <v>1659.5</v>
          </cell>
          <cell r="I6658">
            <v>298561.40000000002</v>
          </cell>
          <cell r="J6658">
            <v>6.6699999999999995E-2</v>
          </cell>
          <cell r="K6658">
            <v>1659.5037816666666</v>
          </cell>
          <cell r="L6658">
            <v>0</v>
          </cell>
        </row>
        <row r="6659">
          <cell r="A6659" t="str">
            <v>E3970 GEN CommEq, Mint Farm</v>
          </cell>
          <cell r="B6659" t="str">
            <v>E3970 GEN CommEq, Mint Farm-11</v>
          </cell>
          <cell r="C6659" t="str">
            <v>403E</v>
          </cell>
          <cell r="E6659">
            <v>43434</v>
          </cell>
          <cell r="F6659">
            <v>298561.40000000002</v>
          </cell>
          <cell r="G6659">
            <v>6.6699999999999995E-2</v>
          </cell>
          <cell r="H6659">
            <v>1659.5</v>
          </cell>
          <cell r="I6659">
            <v>298561.40000000002</v>
          </cell>
          <cell r="J6659">
            <v>6.6699999999999995E-2</v>
          </cell>
          <cell r="K6659">
            <v>1659.5037816666666</v>
          </cell>
          <cell r="L6659">
            <v>0</v>
          </cell>
        </row>
        <row r="6660">
          <cell r="A6660" t="str">
            <v>E3970 GEN CommEq, Mint Farm</v>
          </cell>
          <cell r="B6660" t="str">
            <v>E3970 GEN CommEq, Mint Farm-12</v>
          </cell>
          <cell r="C6660" t="str">
            <v>403E</v>
          </cell>
          <cell r="E6660">
            <v>43465</v>
          </cell>
          <cell r="F6660">
            <v>298561.40000000002</v>
          </cell>
          <cell r="G6660">
            <v>6.6699999999999995E-2</v>
          </cell>
          <cell r="H6660">
            <v>1659.5</v>
          </cell>
          <cell r="I6660">
            <v>298561.40000000002</v>
          </cell>
          <cell r="J6660">
            <v>6.6699999999999995E-2</v>
          </cell>
          <cell r="K6660">
            <v>1659.5037816666666</v>
          </cell>
          <cell r="L6660">
            <v>0</v>
          </cell>
        </row>
        <row r="6661">
          <cell r="A6661" t="str">
            <v>E3970 GEN CommEq, Mint Farm Total</v>
          </cell>
          <cell r="C6661" t="str">
            <v>EGEN</v>
          </cell>
          <cell r="E6661" t="str">
            <v>Total</v>
          </cell>
          <cell r="F6661"/>
          <cell r="G6661"/>
          <cell r="H6661">
            <v>19914</v>
          </cell>
          <cell r="I6661"/>
          <cell r="J6661">
            <v>0</v>
          </cell>
          <cell r="K6661">
            <v>19914.04538</v>
          </cell>
          <cell r="L6661">
            <v>0.05</v>
          </cell>
        </row>
        <row r="6662">
          <cell r="A6662" t="str">
            <v>E3970 GEN CommEq, Sumas new</v>
          </cell>
          <cell r="B6662" t="str">
            <v>E3970 GEN CommEq, Sumas new-1</v>
          </cell>
          <cell r="C6662" t="str">
            <v>403E</v>
          </cell>
          <cell r="E6662">
            <v>43131</v>
          </cell>
          <cell r="F6662">
            <v>150384.59</v>
          </cell>
          <cell r="G6662">
            <v>6.6699999999999995E-2</v>
          </cell>
          <cell r="H6662">
            <v>835.89</v>
          </cell>
          <cell r="I6662">
            <v>150384.59</v>
          </cell>
          <cell r="J6662">
            <v>6.6699999999999995E-2</v>
          </cell>
          <cell r="K6662">
            <v>835.88767941666663</v>
          </cell>
          <cell r="L6662">
            <v>0</v>
          </cell>
        </row>
        <row r="6663">
          <cell r="A6663" t="str">
            <v>E3970 GEN CommEq, Sumas new</v>
          </cell>
          <cell r="B6663" t="str">
            <v>E3970 GEN CommEq, Sumas new-2</v>
          </cell>
          <cell r="C6663" t="str">
            <v>403E</v>
          </cell>
          <cell r="E6663">
            <v>43159</v>
          </cell>
          <cell r="F6663">
            <v>150384.59</v>
          </cell>
          <cell r="G6663">
            <v>6.6699999999999995E-2</v>
          </cell>
          <cell r="H6663">
            <v>835.89</v>
          </cell>
          <cell r="I6663">
            <v>150384.59</v>
          </cell>
          <cell r="J6663">
            <v>6.6699999999999995E-2</v>
          </cell>
          <cell r="K6663">
            <v>835.88767941666663</v>
          </cell>
          <cell r="L6663">
            <v>0</v>
          </cell>
        </row>
        <row r="6664">
          <cell r="A6664" t="str">
            <v>E3970 GEN CommEq, Sumas new</v>
          </cell>
          <cell r="B6664" t="str">
            <v>E3970 GEN CommEq, Sumas new-3</v>
          </cell>
          <cell r="C6664" t="str">
            <v>403E</v>
          </cell>
          <cell r="E6664">
            <v>43190</v>
          </cell>
          <cell r="F6664">
            <v>150384.59</v>
          </cell>
          <cell r="G6664">
            <v>6.6699999999999995E-2</v>
          </cell>
          <cell r="H6664">
            <v>835.89</v>
          </cell>
          <cell r="I6664">
            <v>150384.59</v>
          </cell>
          <cell r="J6664">
            <v>6.6699999999999995E-2</v>
          </cell>
          <cell r="K6664">
            <v>835.88767941666663</v>
          </cell>
          <cell r="L6664">
            <v>0</v>
          </cell>
        </row>
        <row r="6665">
          <cell r="A6665" t="str">
            <v>E3970 GEN CommEq, Sumas new</v>
          </cell>
          <cell r="B6665" t="str">
            <v>E3970 GEN CommEq, Sumas new-4</v>
          </cell>
          <cell r="C6665" t="str">
            <v>403E</v>
          </cell>
          <cell r="E6665">
            <v>43220</v>
          </cell>
          <cell r="F6665">
            <v>150384.59</v>
          </cell>
          <cell r="G6665">
            <v>6.6699999999999995E-2</v>
          </cell>
          <cell r="H6665">
            <v>835.89</v>
          </cell>
          <cell r="I6665">
            <v>150384.59</v>
          </cell>
          <cell r="J6665">
            <v>6.6699999999999995E-2</v>
          </cell>
          <cell r="K6665">
            <v>835.88767941666663</v>
          </cell>
          <cell r="L6665">
            <v>0</v>
          </cell>
        </row>
        <row r="6666">
          <cell r="A6666" t="str">
            <v>E3970 GEN CommEq, Sumas new</v>
          </cell>
          <cell r="B6666" t="str">
            <v>E3970 GEN CommEq, Sumas new-5</v>
          </cell>
          <cell r="C6666" t="str">
            <v>403E</v>
          </cell>
          <cell r="E6666">
            <v>43251</v>
          </cell>
          <cell r="F6666">
            <v>150384.59</v>
          </cell>
          <cell r="G6666">
            <v>6.6699999999999995E-2</v>
          </cell>
          <cell r="H6666">
            <v>835.89</v>
          </cell>
          <cell r="I6666">
            <v>150384.59</v>
          </cell>
          <cell r="J6666">
            <v>6.6699999999999995E-2</v>
          </cell>
          <cell r="K6666">
            <v>835.88767941666663</v>
          </cell>
          <cell r="L6666">
            <v>0</v>
          </cell>
        </row>
        <row r="6667">
          <cell r="A6667" t="str">
            <v>E3970 GEN CommEq, Sumas new</v>
          </cell>
          <cell r="B6667" t="str">
            <v>E3970 GEN CommEq, Sumas new-6</v>
          </cell>
          <cell r="C6667" t="str">
            <v>403E</v>
          </cell>
          <cell r="E6667">
            <v>43281</v>
          </cell>
          <cell r="F6667">
            <v>150384.59</v>
          </cell>
          <cell r="G6667">
            <v>6.6699999999999995E-2</v>
          </cell>
          <cell r="H6667">
            <v>835.89</v>
          </cell>
          <cell r="I6667">
            <v>150384.59</v>
          </cell>
          <cell r="J6667">
            <v>6.6699999999999995E-2</v>
          </cell>
          <cell r="K6667">
            <v>835.88767941666663</v>
          </cell>
          <cell r="L6667">
            <v>0</v>
          </cell>
        </row>
        <row r="6668">
          <cell r="A6668" t="str">
            <v>E3970 GEN CommEq, Sumas new</v>
          </cell>
          <cell r="B6668" t="str">
            <v>E3970 GEN CommEq, Sumas new-7</v>
          </cell>
          <cell r="C6668" t="str">
            <v>403E</v>
          </cell>
          <cell r="E6668">
            <v>43312</v>
          </cell>
          <cell r="F6668">
            <v>150384.59</v>
          </cell>
          <cell r="G6668">
            <v>6.6699999999999995E-2</v>
          </cell>
          <cell r="H6668">
            <v>835.89</v>
          </cell>
          <cell r="I6668">
            <v>150384.59</v>
          </cell>
          <cell r="J6668">
            <v>6.6699999999999995E-2</v>
          </cell>
          <cell r="K6668">
            <v>835.88767941666663</v>
          </cell>
          <cell r="L6668">
            <v>0</v>
          </cell>
        </row>
        <row r="6669">
          <cell r="A6669" t="str">
            <v>E3970 GEN CommEq, Sumas new</v>
          </cell>
          <cell r="B6669" t="str">
            <v>E3970 GEN CommEq, Sumas new-8</v>
          </cell>
          <cell r="C6669" t="str">
            <v>403E</v>
          </cell>
          <cell r="E6669">
            <v>43343</v>
          </cell>
          <cell r="F6669">
            <v>150384.59</v>
          </cell>
          <cell r="G6669">
            <v>6.6699999999999995E-2</v>
          </cell>
          <cell r="H6669">
            <v>835.89</v>
          </cell>
          <cell r="I6669">
            <v>150384.59</v>
          </cell>
          <cell r="J6669">
            <v>6.6699999999999995E-2</v>
          </cell>
          <cell r="K6669">
            <v>835.88767941666663</v>
          </cell>
          <cell r="L6669">
            <v>0</v>
          </cell>
        </row>
        <row r="6670">
          <cell r="A6670" t="str">
            <v>E3970 GEN CommEq, Sumas new</v>
          </cell>
          <cell r="B6670" t="str">
            <v>E3970 GEN CommEq, Sumas new-9</v>
          </cell>
          <cell r="C6670" t="str">
            <v>403E</v>
          </cell>
          <cell r="E6670">
            <v>43373</v>
          </cell>
          <cell r="F6670">
            <v>150384.59</v>
          </cell>
          <cell r="G6670">
            <v>6.6699999999999995E-2</v>
          </cell>
          <cell r="H6670">
            <v>835.89</v>
          </cell>
          <cell r="I6670">
            <v>150384.59</v>
          </cell>
          <cell r="J6670">
            <v>6.6699999999999995E-2</v>
          </cell>
          <cell r="K6670">
            <v>835.88767941666663</v>
          </cell>
          <cell r="L6670">
            <v>0</v>
          </cell>
        </row>
        <row r="6671">
          <cell r="A6671" t="str">
            <v>E3970 GEN CommEq, Sumas new</v>
          </cell>
          <cell r="B6671" t="str">
            <v>E3970 GEN CommEq, Sumas new-10</v>
          </cell>
          <cell r="C6671" t="str">
            <v>403E</v>
          </cell>
          <cell r="E6671">
            <v>43404</v>
          </cell>
          <cell r="F6671">
            <v>150384.59</v>
          </cell>
          <cell r="G6671">
            <v>6.6699999999999995E-2</v>
          </cell>
          <cell r="H6671">
            <v>835.89</v>
          </cell>
          <cell r="I6671">
            <v>150384.59</v>
          </cell>
          <cell r="J6671">
            <v>6.6699999999999995E-2</v>
          </cell>
          <cell r="K6671">
            <v>835.88767941666663</v>
          </cell>
          <cell r="L6671">
            <v>0</v>
          </cell>
        </row>
        <row r="6672">
          <cell r="A6672" t="str">
            <v>E3970 GEN CommEq, Sumas new</v>
          </cell>
          <cell r="B6672" t="str">
            <v>E3970 GEN CommEq, Sumas new-11</v>
          </cell>
          <cell r="C6672" t="str">
            <v>403E</v>
          </cell>
          <cell r="E6672">
            <v>43434</v>
          </cell>
          <cell r="F6672">
            <v>150384.59</v>
          </cell>
          <cell r="G6672">
            <v>6.6699999999999995E-2</v>
          </cell>
          <cell r="H6672">
            <v>835.89</v>
          </cell>
          <cell r="I6672">
            <v>150384.59</v>
          </cell>
          <cell r="J6672">
            <v>6.6699999999999995E-2</v>
          </cell>
          <cell r="K6672">
            <v>835.88767941666663</v>
          </cell>
          <cell r="L6672">
            <v>0</v>
          </cell>
        </row>
        <row r="6673">
          <cell r="A6673" t="str">
            <v>E3970 GEN CommEq, Sumas new</v>
          </cell>
          <cell r="B6673" t="str">
            <v>E3970 GEN CommEq, Sumas new-12</v>
          </cell>
          <cell r="C6673" t="str">
            <v>403E</v>
          </cell>
          <cell r="E6673">
            <v>43465</v>
          </cell>
          <cell r="F6673">
            <v>150384.59</v>
          </cell>
          <cell r="G6673">
            <v>6.6699999999999995E-2</v>
          </cell>
          <cell r="H6673">
            <v>835.89</v>
          </cell>
          <cell r="I6673">
            <v>150384.59</v>
          </cell>
          <cell r="J6673">
            <v>6.6699999999999995E-2</v>
          </cell>
          <cell r="K6673">
            <v>835.88767941666663</v>
          </cell>
          <cell r="L6673">
            <v>0</v>
          </cell>
        </row>
        <row r="6674">
          <cell r="A6674" t="str">
            <v>E3970 GEN CommEq, Sumas new Total</v>
          </cell>
          <cell r="C6674" t="str">
            <v>EGEN</v>
          </cell>
          <cell r="E6674" t="str">
            <v>Total</v>
          </cell>
          <cell r="F6674"/>
          <cell r="G6674"/>
          <cell r="H6674">
            <v>10030.68</v>
          </cell>
          <cell r="I6674"/>
          <cell r="J6674">
            <v>0</v>
          </cell>
          <cell r="K6674">
            <v>10030.652152999997</v>
          </cell>
          <cell r="L6674">
            <v>-0.03</v>
          </cell>
        </row>
        <row r="6675">
          <cell r="A6675" t="str">
            <v>E3970 GEN CommEq, UBK</v>
          </cell>
          <cell r="B6675" t="str">
            <v>E3970 GEN CommEq, UBK-1</v>
          </cell>
          <cell r="C6675" t="str">
            <v>403E</v>
          </cell>
          <cell r="E6675">
            <v>43131</v>
          </cell>
          <cell r="F6675">
            <v>69830.179999999993</v>
          </cell>
          <cell r="G6675">
            <v>6.6699999999999995E-2</v>
          </cell>
          <cell r="H6675">
            <v>388.14</v>
          </cell>
          <cell r="I6675">
            <v>425915.8</v>
          </cell>
          <cell r="J6675">
            <v>6.6699999999999995E-2</v>
          </cell>
          <cell r="K6675">
            <v>2367.3819883333331</v>
          </cell>
          <cell r="L6675">
            <v>1979.24</v>
          </cell>
        </row>
        <row r="6676">
          <cell r="A6676" t="str">
            <v>E3970 GEN CommEq, UBK</v>
          </cell>
          <cell r="B6676" t="str">
            <v>E3970 GEN CommEq, UBK-2</v>
          </cell>
          <cell r="C6676" t="str">
            <v>403E</v>
          </cell>
          <cell r="E6676">
            <v>43159</v>
          </cell>
          <cell r="F6676">
            <v>69830.179999999993</v>
          </cell>
          <cell r="G6676">
            <v>6.6699999999999995E-2</v>
          </cell>
          <cell r="H6676">
            <v>388.14</v>
          </cell>
          <cell r="I6676">
            <v>425915.8</v>
          </cell>
          <cell r="J6676">
            <v>6.6699999999999995E-2</v>
          </cell>
          <cell r="K6676">
            <v>2367.3819883333331</v>
          </cell>
          <cell r="L6676">
            <v>1979.24</v>
          </cell>
        </row>
        <row r="6677">
          <cell r="A6677" t="str">
            <v>E3970 GEN CommEq, UBK</v>
          </cell>
          <cell r="B6677" t="str">
            <v>E3970 GEN CommEq, UBK-3</v>
          </cell>
          <cell r="C6677" t="str">
            <v>403E</v>
          </cell>
          <cell r="E6677">
            <v>43190</v>
          </cell>
          <cell r="F6677">
            <v>69830.179999999993</v>
          </cell>
          <cell r="G6677">
            <v>6.6699999999999995E-2</v>
          </cell>
          <cell r="H6677">
            <v>388.14</v>
          </cell>
          <cell r="I6677">
            <v>425915.8</v>
          </cell>
          <cell r="J6677">
            <v>6.6699999999999995E-2</v>
          </cell>
          <cell r="K6677">
            <v>2367.3819883333331</v>
          </cell>
          <cell r="L6677">
            <v>1979.24</v>
          </cell>
        </row>
        <row r="6678">
          <cell r="A6678" t="str">
            <v>E3970 GEN CommEq, UBK</v>
          </cell>
          <cell r="B6678" t="str">
            <v>E3970 GEN CommEq, UBK-4</v>
          </cell>
          <cell r="C6678" t="str">
            <v>403E</v>
          </cell>
          <cell r="E6678">
            <v>43220</v>
          </cell>
          <cell r="F6678">
            <v>69830.179999999993</v>
          </cell>
          <cell r="G6678">
            <v>6.6699999999999995E-2</v>
          </cell>
          <cell r="H6678">
            <v>388.14</v>
          </cell>
          <cell r="I6678">
            <v>425915.8</v>
          </cell>
          <cell r="J6678">
            <v>6.6699999999999995E-2</v>
          </cell>
          <cell r="K6678">
            <v>2367.3819883333331</v>
          </cell>
          <cell r="L6678">
            <v>1979.24</v>
          </cell>
        </row>
        <row r="6679">
          <cell r="A6679" t="str">
            <v>E3970 GEN CommEq, UBK</v>
          </cell>
          <cell r="B6679" t="str">
            <v>E3970 GEN CommEq, UBK-5</v>
          </cell>
          <cell r="C6679" t="str">
            <v>403E</v>
          </cell>
          <cell r="E6679">
            <v>43251</v>
          </cell>
          <cell r="F6679">
            <v>69830.179999999993</v>
          </cell>
          <cell r="G6679">
            <v>6.6699999999999995E-2</v>
          </cell>
          <cell r="H6679">
            <v>388.14</v>
          </cell>
          <cell r="I6679">
            <v>425915.8</v>
          </cell>
          <cell r="J6679">
            <v>6.6699999999999995E-2</v>
          </cell>
          <cell r="K6679">
            <v>2367.3819883333331</v>
          </cell>
          <cell r="L6679">
            <v>1979.24</v>
          </cell>
        </row>
        <row r="6680">
          <cell r="A6680" t="str">
            <v>E3970 GEN CommEq, UBK</v>
          </cell>
          <cell r="B6680" t="str">
            <v>E3970 GEN CommEq, UBK-6</v>
          </cell>
          <cell r="C6680" t="str">
            <v>403E</v>
          </cell>
          <cell r="E6680">
            <v>43281</v>
          </cell>
          <cell r="F6680">
            <v>69830.179999999993</v>
          </cell>
          <cell r="G6680">
            <v>6.6699999999999995E-2</v>
          </cell>
          <cell r="H6680">
            <v>388.14</v>
          </cell>
          <cell r="I6680">
            <v>425915.8</v>
          </cell>
          <cell r="J6680">
            <v>6.6699999999999995E-2</v>
          </cell>
          <cell r="K6680">
            <v>2367.3819883333331</v>
          </cell>
          <cell r="L6680">
            <v>1979.24</v>
          </cell>
        </row>
        <row r="6681">
          <cell r="A6681" t="str">
            <v>E3970 GEN CommEq, UBK</v>
          </cell>
          <cell r="B6681" t="str">
            <v>E3970 GEN CommEq, UBK-7</v>
          </cell>
          <cell r="C6681" t="str">
            <v>403E</v>
          </cell>
          <cell r="E6681">
            <v>43312</v>
          </cell>
          <cell r="F6681">
            <v>425915.8</v>
          </cell>
          <cell r="G6681">
            <v>6.6699999999999995E-2</v>
          </cell>
          <cell r="H6681">
            <v>2367.38</v>
          </cell>
          <cell r="I6681">
            <v>425915.8</v>
          </cell>
          <cell r="J6681">
            <v>6.6699999999999995E-2</v>
          </cell>
          <cell r="K6681">
            <v>2367.3819883333331</v>
          </cell>
          <cell r="L6681">
            <v>0</v>
          </cell>
        </row>
        <row r="6682">
          <cell r="A6682" t="str">
            <v>E3970 GEN CommEq, UBK</v>
          </cell>
          <cell r="B6682" t="str">
            <v>E3970 GEN CommEq, UBK-8</v>
          </cell>
          <cell r="C6682" t="str">
            <v>403E</v>
          </cell>
          <cell r="E6682">
            <v>43343</v>
          </cell>
          <cell r="F6682">
            <v>425915.8</v>
          </cell>
          <cell r="G6682">
            <v>6.6699999999999995E-2</v>
          </cell>
          <cell r="H6682">
            <v>2367.38</v>
          </cell>
          <cell r="I6682">
            <v>425915.8</v>
          </cell>
          <cell r="J6682">
            <v>6.6699999999999995E-2</v>
          </cell>
          <cell r="K6682">
            <v>2367.3819883333331</v>
          </cell>
          <cell r="L6682">
            <v>0</v>
          </cell>
        </row>
        <row r="6683">
          <cell r="A6683" t="str">
            <v>E3970 GEN CommEq, UBK</v>
          </cell>
          <cell r="B6683" t="str">
            <v>E3970 GEN CommEq, UBK-9</v>
          </cell>
          <cell r="C6683" t="str">
            <v>403E</v>
          </cell>
          <cell r="E6683">
            <v>43373</v>
          </cell>
          <cell r="F6683">
            <v>425915.8</v>
          </cell>
          <cell r="G6683">
            <v>6.6699999999999995E-2</v>
          </cell>
          <cell r="H6683">
            <v>2367.38</v>
          </cell>
          <cell r="I6683">
            <v>425915.8</v>
          </cell>
          <cell r="J6683">
            <v>6.6699999999999995E-2</v>
          </cell>
          <cell r="K6683">
            <v>2367.3819883333331</v>
          </cell>
          <cell r="L6683">
            <v>0</v>
          </cell>
        </row>
        <row r="6684">
          <cell r="A6684" t="str">
            <v>E3970 GEN CommEq, UBK</v>
          </cell>
          <cell r="B6684" t="str">
            <v>E3970 GEN CommEq, UBK-10</v>
          </cell>
          <cell r="C6684" t="str">
            <v>403E</v>
          </cell>
          <cell r="E6684">
            <v>43404</v>
          </cell>
          <cell r="F6684">
            <v>425915.8</v>
          </cell>
          <cell r="G6684">
            <v>6.6699999999999995E-2</v>
          </cell>
          <cell r="H6684">
            <v>2367.38</v>
          </cell>
          <cell r="I6684">
            <v>425915.8</v>
          </cell>
          <cell r="J6684">
            <v>6.6699999999999995E-2</v>
          </cell>
          <cell r="K6684">
            <v>2367.3819883333331</v>
          </cell>
          <cell r="L6684">
            <v>0</v>
          </cell>
        </row>
        <row r="6685">
          <cell r="A6685" t="str">
            <v>E3970 GEN CommEq, UBK</v>
          </cell>
          <cell r="B6685" t="str">
            <v>E3970 GEN CommEq, UBK-11</v>
          </cell>
          <cell r="C6685" t="str">
            <v>403E</v>
          </cell>
          <cell r="E6685">
            <v>43434</v>
          </cell>
          <cell r="F6685">
            <v>425915.8</v>
          </cell>
          <cell r="G6685">
            <v>6.6699999999999995E-2</v>
          </cell>
          <cell r="H6685">
            <v>2367.38</v>
          </cell>
          <cell r="I6685">
            <v>425915.8</v>
          </cell>
          <cell r="J6685">
            <v>6.6699999999999995E-2</v>
          </cell>
          <cell r="K6685">
            <v>2367.3819883333331</v>
          </cell>
          <cell r="L6685">
            <v>0</v>
          </cell>
        </row>
        <row r="6686">
          <cell r="A6686" t="str">
            <v>E3970 GEN CommEq, UBK</v>
          </cell>
          <cell r="B6686" t="str">
            <v>E3970 GEN CommEq, UBK-12</v>
          </cell>
          <cell r="C6686" t="str">
            <v>403E</v>
          </cell>
          <cell r="E6686">
            <v>43465</v>
          </cell>
          <cell r="F6686">
            <v>425915.8</v>
          </cell>
          <cell r="G6686">
            <v>6.6699999999999995E-2</v>
          </cell>
          <cell r="H6686">
            <v>2367.38</v>
          </cell>
          <cell r="I6686">
            <v>425915.8</v>
          </cell>
          <cell r="J6686">
            <v>6.6699999999999995E-2</v>
          </cell>
          <cell r="K6686">
            <v>2367.3819883333331</v>
          </cell>
          <cell r="L6686">
            <v>0</v>
          </cell>
        </row>
        <row r="6687">
          <cell r="A6687" t="str">
            <v>E3970 GEN CommEq, UBK Total</v>
          </cell>
          <cell r="C6687" t="str">
            <v>EGEN</v>
          </cell>
          <cell r="E6687" t="str">
            <v>Total</v>
          </cell>
          <cell r="F6687"/>
          <cell r="G6687"/>
          <cell r="H6687">
            <v>16533.120000000003</v>
          </cell>
          <cell r="I6687"/>
          <cell r="J6687">
            <v>0</v>
          </cell>
          <cell r="K6687">
            <v>28408.583860000002</v>
          </cell>
          <cell r="L6687">
            <v>11875.46</v>
          </cell>
        </row>
        <row r="6688">
          <cell r="A6688" t="str">
            <v>E3970 GEN CommEq, Wild Horse new</v>
          </cell>
          <cell r="B6688" t="str">
            <v>E3970 GEN CommEq, Wild Horse new-1</v>
          </cell>
          <cell r="C6688" t="str">
            <v>403E</v>
          </cell>
          <cell r="E6688">
            <v>43131</v>
          </cell>
          <cell r="F6688">
            <v>805300.48</v>
          </cell>
          <cell r="G6688">
            <v>6.6699999999999995E-2</v>
          </cell>
          <cell r="H6688">
            <v>4476.13</v>
          </cell>
          <cell r="I6688">
            <v>2618640.02</v>
          </cell>
          <cell r="J6688">
            <v>6.6699999999999995E-2</v>
          </cell>
          <cell r="K6688">
            <v>14555.274111166667</v>
          </cell>
          <cell r="L6688">
            <v>10079.14</v>
          </cell>
        </row>
        <row r="6689">
          <cell r="A6689" t="str">
            <v>E3970 GEN CommEq, Wild Horse new</v>
          </cell>
          <cell r="B6689" t="str">
            <v>E3970 GEN CommEq, Wild Horse new-2</v>
          </cell>
          <cell r="C6689" t="str">
            <v>403E</v>
          </cell>
          <cell r="E6689">
            <v>43159</v>
          </cell>
          <cell r="F6689">
            <v>805300.48</v>
          </cell>
          <cell r="G6689">
            <v>6.6699999999999995E-2</v>
          </cell>
          <cell r="H6689">
            <v>4476.13</v>
          </cell>
          <cell r="I6689">
            <v>2618640.02</v>
          </cell>
          <cell r="J6689">
            <v>6.6699999999999995E-2</v>
          </cell>
          <cell r="K6689">
            <v>14555.274111166667</v>
          </cell>
          <cell r="L6689">
            <v>10079.14</v>
          </cell>
        </row>
        <row r="6690">
          <cell r="A6690" t="str">
            <v>E3970 GEN CommEq, Wild Horse new</v>
          </cell>
          <cell r="B6690" t="str">
            <v>E3970 GEN CommEq, Wild Horse new-3</v>
          </cell>
          <cell r="C6690" t="str">
            <v>403E</v>
          </cell>
          <cell r="E6690">
            <v>43190</v>
          </cell>
          <cell r="F6690">
            <v>805300.48</v>
          </cell>
          <cell r="G6690">
            <v>6.6699999999999995E-2</v>
          </cell>
          <cell r="H6690">
            <v>4476.13</v>
          </cell>
          <cell r="I6690">
            <v>2618640.02</v>
          </cell>
          <cell r="J6690">
            <v>6.6699999999999995E-2</v>
          </cell>
          <cell r="K6690">
            <v>14555.274111166667</v>
          </cell>
          <cell r="L6690">
            <v>10079.14</v>
          </cell>
        </row>
        <row r="6691">
          <cell r="A6691" t="str">
            <v>E3970 GEN CommEq, Wild Horse new</v>
          </cell>
          <cell r="B6691" t="str">
            <v>E3970 GEN CommEq, Wild Horse new-4</v>
          </cell>
          <cell r="C6691" t="str">
            <v>403E</v>
          </cell>
          <cell r="E6691">
            <v>43220</v>
          </cell>
          <cell r="F6691">
            <v>805300.48</v>
          </cell>
          <cell r="G6691">
            <v>6.6699999999999995E-2</v>
          </cell>
          <cell r="H6691">
            <v>4476.13</v>
          </cell>
          <cell r="I6691">
            <v>2618640.02</v>
          </cell>
          <cell r="J6691">
            <v>6.6699999999999995E-2</v>
          </cell>
          <cell r="K6691">
            <v>14555.274111166667</v>
          </cell>
          <cell r="L6691">
            <v>10079.14</v>
          </cell>
        </row>
        <row r="6692">
          <cell r="A6692" t="str">
            <v>E3970 GEN CommEq, Wild Horse new</v>
          </cell>
          <cell r="B6692" t="str">
            <v>E3970 GEN CommEq, Wild Horse new-5</v>
          </cell>
          <cell r="C6692" t="str">
            <v>403E</v>
          </cell>
          <cell r="E6692">
            <v>43251</v>
          </cell>
          <cell r="F6692">
            <v>805639.25</v>
          </cell>
          <cell r="G6692">
            <v>6.6699999999999995E-2</v>
          </cell>
          <cell r="H6692">
            <v>4478.01</v>
          </cell>
          <cell r="I6692">
            <v>2618640.02</v>
          </cell>
          <cell r="J6692">
            <v>6.6699999999999995E-2</v>
          </cell>
          <cell r="K6692">
            <v>14555.274111166667</v>
          </cell>
          <cell r="L6692">
            <v>10077.26</v>
          </cell>
        </row>
        <row r="6693">
          <cell r="A6693" t="str">
            <v>E3970 GEN CommEq, Wild Horse new</v>
          </cell>
          <cell r="B6693" t="str">
            <v>E3970 GEN CommEq, Wild Horse new-6</v>
          </cell>
          <cell r="C6693" t="str">
            <v>403E</v>
          </cell>
          <cell r="E6693">
            <v>43281</v>
          </cell>
          <cell r="F6693">
            <v>805978.01</v>
          </cell>
          <cell r="G6693">
            <v>6.6699999999999995E-2</v>
          </cell>
          <cell r="H6693">
            <v>4479.8900000000003</v>
          </cell>
          <cell r="I6693">
            <v>2618640.02</v>
          </cell>
          <cell r="J6693">
            <v>6.6699999999999995E-2</v>
          </cell>
          <cell r="K6693">
            <v>14555.274111166667</v>
          </cell>
          <cell r="L6693">
            <v>10075.379999999999</v>
          </cell>
        </row>
        <row r="6694">
          <cell r="A6694" t="str">
            <v>E3970 GEN CommEq, Wild Horse new</v>
          </cell>
          <cell r="B6694" t="str">
            <v>E3970 GEN CommEq, Wild Horse new-7</v>
          </cell>
          <cell r="C6694" t="str">
            <v>403E</v>
          </cell>
          <cell r="E6694">
            <v>43312</v>
          </cell>
          <cell r="F6694">
            <v>2618640.02</v>
          </cell>
          <cell r="G6694">
            <v>6.6699999999999995E-2</v>
          </cell>
          <cell r="H6694">
            <v>14555.27</v>
          </cell>
          <cell r="I6694">
            <v>2618640.02</v>
          </cell>
          <cell r="J6694">
            <v>6.6699999999999995E-2</v>
          </cell>
          <cell r="K6694">
            <v>14555.274111166667</v>
          </cell>
          <cell r="L6694">
            <v>0</v>
          </cell>
        </row>
        <row r="6695">
          <cell r="A6695" t="str">
            <v>E3970 GEN CommEq, Wild Horse new</v>
          </cell>
          <cell r="B6695" t="str">
            <v>E3970 GEN CommEq, Wild Horse new-8</v>
          </cell>
          <cell r="C6695" t="str">
            <v>403E</v>
          </cell>
          <cell r="E6695">
            <v>43343</v>
          </cell>
          <cell r="F6695">
            <v>2618640.02</v>
          </cell>
          <cell r="G6695">
            <v>6.6699999999999995E-2</v>
          </cell>
          <cell r="H6695">
            <v>14555.27</v>
          </cell>
          <cell r="I6695">
            <v>2618640.02</v>
          </cell>
          <cell r="J6695">
            <v>6.6699999999999995E-2</v>
          </cell>
          <cell r="K6695">
            <v>14555.274111166667</v>
          </cell>
          <cell r="L6695">
            <v>0</v>
          </cell>
        </row>
        <row r="6696">
          <cell r="A6696" t="str">
            <v>E3970 GEN CommEq, Wild Horse new</v>
          </cell>
          <cell r="B6696" t="str">
            <v>E3970 GEN CommEq, Wild Horse new-9</v>
          </cell>
          <cell r="C6696" t="str">
            <v>403E</v>
          </cell>
          <cell r="E6696">
            <v>43373</v>
          </cell>
          <cell r="F6696">
            <v>2618640.02</v>
          </cell>
          <cell r="G6696">
            <v>6.6699999999999995E-2</v>
          </cell>
          <cell r="H6696">
            <v>14555.27</v>
          </cell>
          <cell r="I6696">
            <v>2618640.02</v>
          </cell>
          <cell r="J6696">
            <v>6.6699999999999995E-2</v>
          </cell>
          <cell r="K6696">
            <v>14555.274111166667</v>
          </cell>
          <cell r="L6696">
            <v>0</v>
          </cell>
        </row>
        <row r="6697">
          <cell r="A6697" t="str">
            <v>E3970 GEN CommEq, Wild Horse new</v>
          </cell>
          <cell r="B6697" t="str">
            <v>E3970 GEN CommEq, Wild Horse new-10</v>
          </cell>
          <cell r="C6697" t="str">
            <v>403E</v>
          </cell>
          <cell r="E6697">
            <v>43404</v>
          </cell>
          <cell r="F6697">
            <v>2618640.02</v>
          </cell>
          <cell r="G6697">
            <v>6.6699999999999995E-2</v>
          </cell>
          <cell r="H6697">
            <v>14555.27</v>
          </cell>
          <cell r="I6697">
            <v>2618640.02</v>
          </cell>
          <cell r="J6697">
            <v>6.6699999999999995E-2</v>
          </cell>
          <cell r="K6697">
            <v>14555.274111166667</v>
          </cell>
          <cell r="L6697">
            <v>0</v>
          </cell>
        </row>
        <row r="6698">
          <cell r="A6698" t="str">
            <v>E3970 GEN CommEq, Wild Horse new</v>
          </cell>
          <cell r="B6698" t="str">
            <v>E3970 GEN CommEq, Wild Horse new-11</v>
          </cell>
          <cell r="C6698" t="str">
            <v>403E</v>
          </cell>
          <cell r="E6698">
            <v>43434</v>
          </cell>
          <cell r="F6698">
            <v>2618640.02</v>
          </cell>
          <cell r="G6698">
            <v>6.6699999999999995E-2</v>
          </cell>
          <cell r="H6698">
            <v>14555.27</v>
          </cell>
          <cell r="I6698">
            <v>2618640.02</v>
          </cell>
          <cell r="J6698">
            <v>6.6699999999999995E-2</v>
          </cell>
          <cell r="K6698">
            <v>14555.274111166667</v>
          </cell>
          <cell r="L6698">
            <v>0</v>
          </cell>
        </row>
        <row r="6699">
          <cell r="A6699" t="str">
            <v>E3970 GEN CommEq, Wild Horse new</v>
          </cell>
          <cell r="B6699" t="str">
            <v>E3970 GEN CommEq, Wild Horse new-12</v>
          </cell>
          <cell r="C6699" t="str">
            <v>403E</v>
          </cell>
          <cell r="E6699">
            <v>43465</v>
          </cell>
          <cell r="F6699">
            <v>2618640.02</v>
          </cell>
          <cell r="G6699">
            <v>6.6699999999999995E-2</v>
          </cell>
          <cell r="H6699">
            <v>14555.27</v>
          </cell>
          <cell r="I6699">
            <v>2618640.02</v>
          </cell>
          <cell r="J6699">
            <v>6.6699999999999995E-2</v>
          </cell>
          <cell r="K6699">
            <v>14555.274111166667</v>
          </cell>
          <cell r="L6699">
            <v>0</v>
          </cell>
        </row>
        <row r="6700">
          <cell r="A6700" t="str">
            <v>E3970 GEN CommEq, Wild Horse new Total</v>
          </cell>
          <cell r="C6700" t="str">
            <v>EGEN</v>
          </cell>
          <cell r="E6700" t="str">
            <v>Total</v>
          </cell>
          <cell r="F6700"/>
          <cell r="G6700"/>
          <cell r="H6700">
            <v>114194.04000000002</v>
          </cell>
          <cell r="I6700"/>
          <cell r="J6700">
            <v>0</v>
          </cell>
          <cell r="K6700">
            <v>174663.28933399997</v>
          </cell>
          <cell r="L6700">
            <v>60469.25</v>
          </cell>
        </row>
        <row r="6701">
          <cell r="A6701" t="str">
            <v>E3970 GEN CommEq, Wild Horse old</v>
          </cell>
          <cell r="B6701" t="str">
            <v>E3970 GEN CommEq, Wild Horse old-1</v>
          </cell>
          <cell r="C6701" t="str">
            <v>403E</v>
          </cell>
          <cell r="E6701">
            <v>43131</v>
          </cell>
          <cell r="F6701">
            <v>728178.99</v>
          </cell>
          <cell r="G6701" t="str">
            <v>End of Life</v>
          </cell>
          <cell r="H6701">
            <v>12138.539999999999</v>
          </cell>
          <cell r="I6701"/>
          <cell r="J6701" t="str">
            <v>End of Life</v>
          </cell>
          <cell r="K6701">
            <v>0</v>
          </cell>
          <cell r="L6701">
            <v>-12138.54</v>
          </cell>
        </row>
        <row r="6702">
          <cell r="A6702" t="str">
            <v>E3970 GEN CommEq, Wild Horse old</v>
          </cell>
          <cell r="B6702" t="str">
            <v>E3970 GEN CommEq, Wild Horse old-2</v>
          </cell>
          <cell r="C6702" t="str">
            <v>403E</v>
          </cell>
          <cell r="E6702">
            <v>43159</v>
          </cell>
          <cell r="F6702">
            <v>716042.67</v>
          </cell>
          <cell r="G6702" t="str">
            <v>End of Life</v>
          </cell>
          <cell r="H6702">
            <v>12138.539999999999</v>
          </cell>
          <cell r="I6702"/>
          <cell r="J6702" t="str">
            <v>End of Life</v>
          </cell>
          <cell r="K6702">
            <v>0</v>
          </cell>
          <cell r="L6702">
            <v>-12138.54</v>
          </cell>
        </row>
        <row r="6703">
          <cell r="A6703" t="str">
            <v>E3970 GEN CommEq, Wild Horse old</v>
          </cell>
          <cell r="B6703" t="str">
            <v>E3970 GEN CommEq, Wild Horse old-3</v>
          </cell>
          <cell r="C6703" t="str">
            <v>403E</v>
          </cell>
          <cell r="E6703">
            <v>43190</v>
          </cell>
          <cell r="F6703">
            <v>703906.35</v>
          </cell>
          <cell r="G6703" t="str">
            <v>End of Life</v>
          </cell>
          <cell r="H6703">
            <v>12138.539999999999</v>
          </cell>
          <cell r="I6703"/>
          <cell r="J6703" t="str">
            <v>End of Life</v>
          </cell>
          <cell r="K6703">
            <v>0</v>
          </cell>
          <cell r="L6703">
            <v>-12138.54</v>
          </cell>
        </row>
        <row r="6704">
          <cell r="A6704" t="str">
            <v>E3970 GEN CommEq, Wild Horse old</v>
          </cell>
          <cell r="B6704" t="str">
            <v>E3970 GEN CommEq, Wild Horse old-4</v>
          </cell>
          <cell r="C6704" t="str">
            <v>403E</v>
          </cell>
          <cell r="E6704">
            <v>43220</v>
          </cell>
          <cell r="F6704">
            <v>691770.03</v>
          </cell>
          <cell r="G6704" t="str">
            <v>End of Life</v>
          </cell>
          <cell r="H6704">
            <v>12138.539999999999</v>
          </cell>
          <cell r="I6704"/>
          <cell r="J6704" t="str">
            <v>End of Life</v>
          </cell>
          <cell r="K6704">
            <v>0</v>
          </cell>
          <cell r="L6704">
            <v>-12138.54</v>
          </cell>
        </row>
        <row r="6705">
          <cell r="A6705" t="str">
            <v>E3970 GEN CommEq, Wild Horse old</v>
          </cell>
          <cell r="B6705" t="str">
            <v>E3970 GEN CommEq, Wild Horse old-5</v>
          </cell>
          <cell r="C6705" t="str">
            <v>403E</v>
          </cell>
          <cell r="E6705">
            <v>43251</v>
          </cell>
          <cell r="F6705">
            <v>679633.71</v>
          </cell>
          <cell r="G6705" t="str">
            <v>End of Life</v>
          </cell>
          <cell r="H6705">
            <v>12138.539999999999</v>
          </cell>
          <cell r="I6705"/>
          <cell r="J6705" t="str">
            <v>End of Life</v>
          </cell>
          <cell r="K6705">
            <v>0</v>
          </cell>
          <cell r="L6705">
            <v>-12138.54</v>
          </cell>
        </row>
        <row r="6706">
          <cell r="A6706" t="str">
            <v>E3970 GEN CommEq, Wild Horse old</v>
          </cell>
          <cell r="B6706" t="str">
            <v>E3970 GEN CommEq, Wild Horse old-6</v>
          </cell>
          <cell r="C6706" t="str">
            <v>403E</v>
          </cell>
          <cell r="E6706">
            <v>43281</v>
          </cell>
          <cell r="F6706">
            <v>667497.39</v>
          </cell>
          <cell r="G6706" t="str">
            <v>End of Life</v>
          </cell>
          <cell r="H6706">
            <v>12138.539999999999</v>
          </cell>
          <cell r="I6706"/>
          <cell r="J6706" t="str">
            <v>End of Life</v>
          </cell>
          <cell r="K6706">
            <v>0</v>
          </cell>
          <cell r="L6706">
            <v>-12138.54</v>
          </cell>
        </row>
        <row r="6707">
          <cell r="A6707" t="str">
            <v>E3970 GEN CommEq, Wild Horse old</v>
          </cell>
          <cell r="B6707" t="str">
            <v>E3970 GEN CommEq, Wild Horse old-7</v>
          </cell>
          <cell r="C6707" t="str">
            <v>403E</v>
          </cell>
          <cell r="E6707">
            <v>43312</v>
          </cell>
          <cell r="F6707">
            <v>-0.01</v>
          </cell>
          <cell r="G6707" t="str">
            <v>End of Life</v>
          </cell>
          <cell r="H6707">
            <v>0</v>
          </cell>
          <cell r="I6707"/>
          <cell r="J6707" t="str">
            <v>End of Life</v>
          </cell>
          <cell r="K6707">
            <v>0</v>
          </cell>
          <cell r="L6707">
            <v>0</v>
          </cell>
        </row>
        <row r="6708">
          <cell r="A6708" t="str">
            <v>E3970 GEN CommEq, Wild Horse old</v>
          </cell>
          <cell r="B6708" t="str">
            <v>E3970 GEN CommEq, Wild Horse old-8</v>
          </cell>
          <cell r="C6708" t="str">
            <v>403E</v>
          </cell>
          <cell r="E6708">
            <v>43343</v>
          </cell>
          <cell r="F6708">
            <v>-0.01</v>
          </cell>
          <cell r="G6708" t="str">
            <v>End of Life</v>
          </cell>
          <cell r="H6708">
            <v>0</v>
          </cell>
          <cell r="I6708"/>
          <cell r="J6708" t="str">
            <v>End of Life</v>
          </cell>
          <cell r="K6708">
            <v>0</v>
          </cell>
          <cell r="L6708">
            <v>0</v>
          </cell>
        </row>
        <row r="6709">
          <cell r="A6709" t="str">
            <v>E3970 GEN CommEq, Wild Horse old</v>
          </cell>
          <cell r="B6709" t="str">
            <v>E3970 GEN CommEq, Wild Horse old-9</v>
          </cell>
          <cell r="C6709" t="str">
            <v>403E</v>
          </cell>
          <cell r="E6709">
            <v>43373</v>
          </cell>
          <cell r="F6709">
            <v>-0.01</v>
          </cell>
          <cell r="G6709" t="str">
            <v>End of Life</v>
          </cell>
          <cell r="H6709">
            <v>0</v>
          </cell>
          <cell r="I6709"/>
          <cell r="J6709" t="str">
            <v>End of Life</v>
          </cell>
          <cell r="K6709">
            <v>0</v>
          </cell>
          <cell r="L6709">
            <v>0</v>
          </cell>
        </row>
        <row r="6710">
          <cell r="A6710" t="str">
            <v>E3970 GEN CommEq, Wild Horse old</v>
          </cell>
          <cell r="B6710" t="str">
            <v>E3970 GEN CommEq, Wild Horse old-10</v>
          </cell>
          <cell r="C6710" t="str">
            <v>403E</v>
          </cell>
          <cell r="E6710">
            <v>43404</v>
          </cell>
          <cell r="F6710">
            <v>-0.01</v>
          </cell>
          <cell r="G6710" t="str">
            <v>End of Life</v>
          </cell>
          <cell r="H6710">
            <v>0</v>
          </cell>
          <cell r="I6710"/>
          <cell r="J6710" t="str">
            <v>End of Life</v>
          </cell>
          <cell r="K6710">
            <v>0</v>
          </cell>
          <cell r="L6710">
            <v>0</v>
          </cell>
        </row>
        <row r="6711">
          <cell r="A6711" t="str">
            <v>E3970 GEN CommEq, Wild Horse old</v>
          </cell>
          <cell r="B6711" t="str">
            <v>E3970 GEN CommEq, Wild Horse old-11</v>
          </cell>
          <cell r="C6711" t="str">
            <v>403E</v>
          </cell>
          <cell r="E6711">
            <v>43434</v>
          </cell>
          <cell r="F6711">
            <v>-0.01</v>
          </cell>
          <cell r="G6711" t="str">
            <v>End of Life</v>
          </cell>
          <cell r="H6711">
            <v>0</v>
          </cell>
          <cell r="I6711"/>
          <cell r="J6711" t="str">
            <v>End of Life</v>
          </cell>
          <cell r="K6711">
            <v>0</v>
          </cell>
          <cell r="L6711">
            <v>0</v>
          </cell>
        </row>
        <row r="6712">
          <cell r="A6712" t="str">
            <v>E3970 GEN CommEq, Wild Horse old</v>
          </cell>
          <cell r="B6712" t="str">
            <v>E3970 GEN CommEq, Wild Horse old-12</v>
          </cell>
          <cell r="C6712" t="str">
            <v>403E</v>
          </cell>
          <cell r="E6712">
            <v>43465</v>
          </cell>
          <cell r="F6712">
            <v>-0.01</v>
          </cell>
          <cell r="G6712" t="str">
            <v>End of Life</v>
          </cell>
          <cell r="H6712">
            <v>0</v>
          </cell>
          <cell r="I6712"/>
          <cell r="J6712" t="str">
            <v>End of Life</v>
          </cell>
          <cell r="K6712">
            <v>0</v>
          </cell>
          <cell r="L6712">
            <v>0</v>
          </cell>
        </row>
        <row r="6713">
          <cell r="A6713" t="str">
            <v>E3970 GEN CommEq, Wild Horse old Total</v>
          </cell>
          <cell r="B6713"/>
          <cell r="C6713" t="str">
            <v>EGEN</v>
          </cell>
          <cell r="E6713" t="str">
            <v>Total</v>
          </cell>
          <cell r="F6713"/>
          <cell r="G6713"/>
          <cell r="H6713">
            <v>72831.239999999991</v>
          </cell>
          <cell r="I6713"/>
          <cell r="J6713">
            <v>0</v>
          </cell>
          <cell r="K6713">
            <v>0</v>
          </cell>
          <cell r="L6713">
            <v>-72831.240000000005</v>
          </cell>
        </row>
        <row r="6714">
          <cell r="A6714" t="str">
            <v>E3980 GEN Misc Equip, Encogen</v>
          </cell>
          <cell r="B6714" t="str">
            <v>E3980 GEN Misc Equip, Encogen-1</v>
          </cell>
          <cell r="C6714" t="str">
            <v>403E</v>
          </cell>
          <cell r="E6714">
            <v>43131</v>
          </cell>
          <cell r="F6714">
            <v>0</v>
          </cell>
          <cell r="G6714">
            <v>6.6699999999999995E-2</v>
          </cell>
          <cell r="H6714">
            <v>0</v>
          </cell>
          <cell r="I6714">
            <v>617.83000000000004</v>
          </cell>
          <cell r="J6714">
            <v>6.6699999999999995E-2</v>
          </cell>
          <cell r="K6714">
            <v>3.4341050833333333</v>
          </cell>
          <cell r="L6714">
            <v>3.43</v>
          </cell>
        </row>
        <row r="6715">
          <cell r="A6715" t="str">
            <v>E3980 GEN Misc Equip, Encogen</v>
          </cell>
          <cell r="B6715" t="str">
            <v>E3980 GEN Misc Equip, Encogen-2</v>
          </cell>
          <cell r="C6715" t="str">
            <v>403E</v>
          </cell>
          <cell r="E6715">
            <v>43159</v>
          </cell>
          <cell r="F6715">
            <v>0</v>
          </cell>
          <cell r="G6715">
            <v>6.6699999999999995E-2</v>
          </cell>
          <cell r="H6715">
            <v>0</v>
          </cell>
          <cell r="I6715">
            <v>617.83000000000004</v>
          </cell>
          <cell r="J6715">
            <v>6.6699999999999995E-2</v>
          </cell>
          <cell r="K6715">
            <v>3.4341050833333333</v>
          </cell>
          <cell r="L6715">
            <v>3.43</v>
          </cell>
        </row>
        <row r="6716">
          <cell r="A6716" t="str">
            <v>E3980 GEN Misc Equip, Encogen</v>
          </cell>
          <cell r="B6716" t="str">
            <v>E3980 GEN Misc Equip, Encogen-3</v>
          </cell>
          <cell r="C6716" t="str">
            <v>403E</v>
          </cell>
          <cell r="E6716">
            <v>43190</v>
          </cell>
          <cell r="F6716">
            <v>0</v>
          </cell>
          <cell r="G6716">
            <v>6.6699999999999995E-2</v>
          </cell>
          <cell r="H6716">
            <v>0</v>
          </cell>
          <cell r="I6716">
            <v>617.83000000000004</v>
          </cell>
          <cell r="J6716">
            <v>6.6699999999999995E-2</v>
          </cell>
          <cell r="K6716">
            <v>3.4341050833333333</v>
          </cell>
          <cell r="L6716">
            <v>3.43</v>
          </cell>
        </row>
        <row r="6717">
          <cell r="A6717" t="str">
            <v>E3980 GEN Misc Equip, Encogen</v>
          </cell>
          <cell r="B6717" t="str">
            <v>E3980 GEN Misc Equip, Encogen-4</v>
          </cell>
          <cell r="C6717" t="str">
            <v>403E</v>
          </cell>
          <cell r="E6717">
            <v>43220</v>
          </cell>
          <cell r="F6717">
            <v>0</v>
          </cell>
          <cell r="G6717">
            <v>6.6699999999999995E-2</v>
          </cell>
          <cell r="H6717">
            <v>0</v>
          </cell>
          <cell r="I6717">
            <v>617.83000000000004</v>
          </cell>
          <cell r="J6717">
            <v>6.6699999999999995E-2</v>
          </cell>
          <cell r="K6717">
            <v>3.4341050833333333</v>
          </cell>
          <cell r="L6717">
            <v>3.43</v>
          </cell>
        </row>
        <row r="6718">
          <cell r="A6718" t="str">
            <v>E3980 GEN Misc Equip, Encogen</v>
          </cell>
          <cell r="B6718" t="str">
            <v>E3980 GEN Misc Equip, Encogen-5</v>
          </cell>
          <cell r="C6718" t="str">
            <v>403E</v>
          </cell>
          <cell r="E6718">
            <v>43251</v>
          </cell>
          <cell r="F6718">
            <v>0</v>
          </cell>
          <cell r="G6718">
            <v>6.6699999999999995E-2</v>
          </cell>
          <cell r="H6718">
            <v>0</v>
          </cell>
          <cell r="I6718">
            <v>617.83000000000004</v>
          </cell>
          <cell r="J6718">
            <v>6.6699999999999995E-2</v>
          </cell>
          <cell r="K6718">
            <v>3.4341050833333333</v>
          </cell>
          <cell r="L6718">
            <v>3.43</v>
          </cell>
        </row>
        <row r="6719">
          <cell r="A6719" t="str">
            <v>E3980 GEN Misc Equip, Encogen</v>
          </cell>
          <cell r="B6719" t="str">
            <v>E3980 GEN Misc Equip, Encogen-6</v>
          </cell>
          <cell r="C6719" t="str">
            <v>403E</v>
          </cell>
          <cell r="E6719">
            <v>43281</v>
          </cell>
          <cell r="F6719">
            <v>0</v>
          </cell>
          <cell r="G6719">
            <v>6.6699999999999995E-2</v>
          </cell>
          <cell r="H6719">
            <v>0</v>
          </cell>
          <cell r="I6719">
            <v>617.83000000000004</v>
          </cell>
          <cell r="J6719">
            <v>6.6699999999999995E-2</v>
          </cell>
          <cell r="K6719">
            <v>3.4341050833333333</v>
          </cell>
          <cell r="L6719">
            <v>3.43</v>
          </cell>
        </row>
        <row r="6720">
          <cell r="A6720" t="str">
            <v>E3980 GEN Misc Equip, Encogen</v>
          </cell>
          <cell r="B6720" t="str">
            <v>E3980 GEN Misc Equip, Encogen-7</v>
          </cell>
          <cell r="C6720" t="str">
            <v>403E</v>
          </cell>
          <cell r="E6720">
            <v>43312</v>
          </cell>
          <cell r="F6720">
            <v>617.83000000000004</v>
          </cell>
          <cell r="G6720">
            <v>6.6699999999999995E-2</v>
          </cell>
          <cell r="H6720">
            <v>3.43</v>
          </cell>
          <cell r="I6720">
            <v>617.83000000000004</v>
          </cell>
          <cell r="J6720">
            <v>6.6699999999999995E-2</v>
          </cell>
          <cell r="K6720">
            <v>3.4341050833333333</v>
          </cell>
          <cell r="L6720">
            <v>0</v>
          </cell>
        </row>
        <row r="6721">
          <cell r="A6721" t="str">
            <v>E3980 GEN Misc Equip, Encogen</v>
          </cell>
          <cell r="B6721" t="str">
            <v>E3980 GEN Misc Equip, Encogen-8</v>
          </cell>
          <cell r="C6721" t="str">
            <v>403E</v>
          </cell>
          <cell r="E6721">
            <v>43343</v>
          </cell>
          <cell r="F6721">
            <v>617.83000000000004</v>
          </cell>
          <cell r="G6721">
            <v>6.6699999999999995E-2</v>
          </cell>
          <cell r="H6721">
            <v>3.43</v>
          </cell>
          <cell r="I6721">
            <v>617.83000000000004</v>
          </cell>
          <cell r="J6721">
            <v>6.6699999999999995E-2</v>
          </cell>
          <cell r="K6721">
            <v>3.4341050833333333</v>
          </cell>
          <cell r="L6721">
            <v>0</v>
          </cell>
        </row>
        <row r="6722">
          <cell r="A6722" t="str">
            <v>E3980 GEN Misc Equip, Encogen</v>
          </cell>
          <cell r="B6722" t="str">
            <v>E3980 GEN Misc Equip, Encogen-9</v>
          </cell>
          <cell r="C6722" t="str">
            <v>403E</v>
          </cell>
          <cell r="E6722">
            <v>43373</v>
          </cell>
          <cell r="F6722">
            <v>617.83000000000004</v>
          </cell>
          <cell r="G6722">
            <v>6.6699999999999995E-2</v>
          </cell>
          <cell r="H6722">
            <v>3.43</v>
          </cell>
          <cell r="I6722">
            <v>617.83000000000004</v>
          </cell>
          <cell r="J6722">
            <v>6.6699999999999995E-2</v>
          </cell>
          <cell r="K6722">
            <v>3.4341050833333333</v>
          </cell>
          <cell r="L6722">
            <v>0</v>
          </cell>
        </row>
        <row r="6723">
          <cell r="A6723" t="str">
            <v>E3980 GEN Misc Equip, Encogen</v>
          </cell>
          <cell r="B6723" t="str">
            <v>E3980 GEN Misc Equip, Encogen-10</v>
          </cell>
          <cell r="C6723" t="str">
            <v>403E</v>
          </cell>
          <cell r="E6723">
            <v>43404</v>
          </cell>
          <cell r="F6723">
            <v>617.83000000000004</v>
          </cell>
          <cell r="G6723">
            <v>6.6699999999999995E-2</v>
          </cell>
          <cell r="H6723">
            <v>3.43</v>
          </cell>
          <cell r="I6723">
            <v>617.83000000000004</v>
          </cell>
          <cell r="J6723">
            <v>6.6699999999999995E-2</v>
          </cell>
          <cell r="K6723">
            <v>3.4341050833333333</v>
          </cell>
          <cell r="L6723">
            <v>0</v>
          </cell>
        </row>
        <row r="6724">
          <cell r="A6724" t="str">
            <v>E3980 GEN Misc Equip, Encogen</v>
          </cell>
          <cell r="B6724" t="str">
            <v>E3980 GEN Misc Equip, Encogen-11</v>
          </cell>
          <cell r="C6724" t="str">
            <v>403E</v>
          </cell>
          <cell r="E6724">
            <v>43434</v>
          </cell>
          <cell r="F6724">
            <v>617.83000000000004</v>
          </cell>
          <cell r="G6724">
            <v>6.6699999999999995E-2</v>
          </cell>
          <cell r="H6724">
            <v>3.43</v>
          </cell>
          <cell r="I6724">
            <v>617.83000000000004</v>
          </cell>
          <cell r="J6724">
            <v>6.6699999999999995E-2</v>
          </cell>
          <cell r="K6724">
            <v>3.4341050833333333</v>
          </cell>
          <cell r="L6724">
            <v>0</v>
          </cell>
        </row>
        <row r="6725">
          <cell r="A6725" t="str">
            <v>E3980 GEN Misc Equip, Encogen</v>
          </cell>
          <cell r="B6725" t="str">
            <v>E3980 GEN Misc Equip, Encogen-12</v>
          </cell>
          <cell r="C6725" t="str">
            <v>403E</v>
          </cell>
          <cell r="E6725">
            <v>43465</v>
          </cell>
          <cell r="F6725">
            <v>617.83000000000004</v>
          </cell>
          <cell r="G6725">
            <v>6.6699999999999995E-2</v>
          </cell>
          <cell r="H6725">
            <v>3.43</v>
          </cell>
          <cell r="I6725">
            <v>617.83000000000004</v>
          </cell>
          <cell r="J6725">
            <v>6.6699999999999995E-2</v>
          </cell>
          <cell r="K6725">
            <v>3.4341050833333333</v>
          </cell>
          <cell r="L6725">
            <v>0</v>
          </cell>
        </row>
        <row r="6726">
          <cell r="A6726" t="str">
            <v>E3980 GEN Misc Equip, Encogen Total</v>
          </cell>
          <cell r="C6726" t="str">
            <v>EGEN</v>
          </cell>
          <cell r="E6726" t="str">
            <v>Total</v>
          </cell>
          <cell r="F6726"/>
          <cell r="G6726"/>
          <cell r="H6726">
            <v>20.580000000000002</v>
          </cell>
          <cell r="I6726"/>
          <cell r="J6726">
            <v>0</v>
          </cell>
          <cell r="K6726">
            <v>41.209260999999998</v>
          </cell>
          <cell r="L6726">
            <v>20.63</v>
          </cell>
        </row>
        <row r="6727">
          <cell r="A6727" t="str">
            <v>E3980 GEN Misc Equip, Frederick</v>
          </cell>
          <cell r="B6727" t="str">
            <v>E3980 GEN Misc Equip, Frederick-1</v>
          </cell>
          <cell r="C6727" t="str">
            <v>403E</v>
          </cell>
          <cell r="E6727">
            <v>43131</v>
          </cell>
          <cell r="F6727">
            <v>1389.79</v>
          </cell>
          <cell r="G6727">
            <v>6.6699999999999995E-2</v>
          </cell>
          <cell r="H6727">
            <v>7.72</v>
          </cell>
          <cell r="I6727">
            <v>1389.79</v>
          </cell>
          <cell r="J6727">
            <v>6.6699999999999995E-2</v>
          </cell>
          <cell r="K6727">
            <v>7.7249160833333326</v>
          </cell>
          <cell r="L6727">
            <v>0</v>
          </cell>
        </row>
        <row r="6728">
          <cell r="A6728" t="str">
            <v>E3980 GEN Misc Equip, Frederick</v>
          </cell>
          <cell r="B6728" t="str">
            <v>E3980 GEN Misc Equip, Frederick-2</v>
          </cell>
          <cell r="C6728" t="str">
            <v>403E</v>
          </cell>
          <cell r="E6728">
            <v>43159</v>
          </cell>
          <cell r="F6728">
            <v>1389.79</v>
          </cell>
          <cell r="G6728">
            <v>6.6699999999999995E-2</v>
          </cell>
          <cell r="H6728">
            <v>7.72</v>
          </cell>
          <cell r="I6728">
            <v>1389.79</v>
          </cell>
          <cell r="J6728">
            <v>6.6699999999999995E-2</v>
          </cell>
          <cell r="K6728">
            <v>7.7249160833333326</v>
          </cell>
          <cell r="L6728">
            <v>0</v>
          </cell>
        </row>
        <row r="6729">
          <cell r="A6729" t="str">
            <v>E3980 GEN Misc Equip, Frederick</v>
          </cell>
          <cell r="B6729" t="str">
            <v>E3980 GEN Misc Equip, Frederick-3</v>
          </cell>
          <cell r="C6729" t="str">
            <v>403E</v>
          </cell>
          <cell r="E6729">
            <v>43190</v>
          </cell>
          <cell r="F6729">
            <v>1389.79</v>
          </cell>
          <cell r="G6729">
            <v>6.6699999999999995E-2</v>
          </cell>
          <cell r="H6729">
            <v>7.72</v>
          </cell>
          <cell r="I6729">
            <v>1389.79</v>
          </cell>
          <cell r="J6729">
            <v>6.6699999999999995E-2</v>
          </cell>
          <cell r="K6729">
            <v>7.7249160833333326</v>
          </cell>
          <cell r="L6729">
            <v>0</v>
          </cell>
        </row>
        <row r="6730">
          <cell r="A6730" t="str">
            <v>E3980 GEN Misc Equip, Frederick</v>
          </cell>
          <cell r="B6730" t="str">
            <v>E3980 GEN Misc Equip, Frederick-4</v>
          </cell>
          <cell r="C6730" t="str">
            <v>403E</v>
          </cell>
          <cell r="E6730">
            <v>43220</v>
          </cell>
          <cell r="F6730">
            <v>1389.79</v>
          </cell>
          <cell r="G6730">
            <v>6.6699999999999995E-2</v>
          </cell>
          <cell r="H6730">
            <v>7.72</v>
          </cell>
          <cell r="I6730">
            <v>1389.79</v>
          </cell>
          <cell r="J6730">
            <v>6.6699999999999995E-2</v>
          </cell>
          <cell r="K6730">
            <v>7.7249160833333326</v>
          </cell>
          <cell r="L6730">
            <v>0</v>
          </cell>
        </row>
        <row r="6731">
          <cell r="A6731" t="str">
            <v>E3980 GEN Misc Equip, Frederick</v>
          </cell>
          <cell r="B6731" t="str">
            <v>E3980 GEN Misc Equip, Frederick-5</v>
          </cell>
          <cell r="C6731" t="str">
            <v>403E</v>
          </cell>
          <cell r="E6731">
            <v>43251</v>
          </cell>
          <cell r="F6731">
            <v>1389.79</v>
          </cell>
          <cell r="G6731">
            <v>6.6699999999999995E-2</v>
          </cell>
          <cell r="H6731">
            <v>7.72</v>
          </cell>
          <cell r="I6731">
            <v>1389.79</v>
          </cell>
          <cell r="J6731">
            <v>6.6699999999999995E-2</v>
          </cell>
          <cell r="K6731">
            <v>7.7249160833333326</v>
          </cell>
          <cell r="L6731">
            <v>0</v>
          </cell>
        </row>
        <row r="6732">
          <cell r="A6732" t="str">
            <v>E3980 GEN Misc Equip, Frederick</v>
          </cell>
          <cell r="B6732" t="str">
            <v>E3980 GEN Misc Equip, Frederick-6</v>
          </cell>
          <cell r="C6732" t="str">
            <v>403E</v>
          </cell>
          <cell r="E6732">
            <v>43281</v>
          </cell>
          <cell r="F6732">
            <v>1389.79</v>
          </cell>
          <cell r="G6732">
            <v>6.6699999999999995E-2</v>
          </cell>
          <cell r="H6732">
            <v>7.72</v>
          </cell>
          <cell r="I6732">
            <v>1389.79</v>
          </cell>
          <cell r="J6732">
            <v>6.6699999999999995E-2</v>
          </cell>
          <cell r="K6732">
            <v>7.7249160833333326</v>
          </cell>
          <cell r="L6732">
            <v>0</v>
          </cell>
        </row>
        <row r="6733">
          <cell r="A6733" t="str">
            <v>E3980 GEN Misc Equip, Frederick</v>
          </cell>
          <cell r="B6733" t="str">
            <v>E3980 GEN Misc Equip, Frederick-7</v>
          </cell>
          <cell r="C6733" t="str">
            <v>403E</v>
          </cell>
          <cell r="E6733">
            <v>43312</v>
          </cell>
          <cell r="F6733">
            <v>1389.79</v>
          </cell>
          <cell r="G6733">
            <v>6.6699999999999995E-2</v>
          </cell>
          <cell r="H6733">
            <v>7.72</v>
          </cell>
          <cell r="I6733">
            <v>1389.79</v>
          </cell>
          <cell r="J6733">
            <v>6.6699999999999995E-2</v>
          </cell>
          <cell r="K6733">
            <v>7.7249160833333326</v>
          </cell>
          <cell r="L6733">
            <v>0</v>
          </cell>
        </row>
        <row r="6734">
          <cell r="A6734" t="str">
            <v>E3980 GEN Misc Equip, Frederick</v>
          </cell>
          <cell r="B6734" t="str">
            <v>E3980 GEN Misc Equip, Frederick-8</v>
          </cell>
          <cell r="C6734" t="str">
            <v>403E</v>
          </cell>
          <cell r="E6734">
            <v>43343</v>
          </cell>
          <cell r="F6734">
            <v>1389.79</v>
          </cell>
          <cell r="G6734">
            <v>6.6699999999999995E-2</v>
          </cell>
          <cell r="H6734">
            <v>7.72</v>
          </cell>
          <cell r="I6734">
            <v>1389.79</v>
          </cell>
          <cell r="J6734">
            <v>6.6699999999999995E-2</v>
          </cell>
          <cell r="K6734">
            <v>7.7249160833333326</v>
          </cell>
          <cell r="L6734">
            <v>0</v>
          </cell>
        </row>
        <row r="6735">
          <cell r="A6735" t="str">
            <v>E3980 GEN Misc Equip, Frederick</v>
          </cell>
          <cell r="B6735" t="str">
            <v>E3980 GEN Misc Equip, Frederick-9</v>
          </cell>
          <cell r="C6735" t="str">
            <v>403E</v>
          </cell>
          <cell r="E6735">
            <v>43373</v>
          </cell>
          <cell r="F6735">
            <v>1389.79</v>
          </cell>
          <cell r="G6735">
            <v>6.6699999999999995E-2</v>
          </cell>
          <cell r="H6735">
            <v>7.72</v>
          </cell>
          <cell r="I6735">
            <v>1389.79</v>
          </cell>
          <cell r="J6735">
            <v>6.6699999999999995E-2</v>
          </cell>
          <cell r="K6735">
            <v>7.7249160833333326</v>
          </cell>
          <cell r="L6735">
            <v>0</v>
          </cell>
        </row>
        <row r="6736">
          <cell r="A6736" t="str">
            <v>E3980 GEN Misc Equip, Frederick</v>
          </cell>
          <cell r="B6736" t="str">
            <v>E3980 GEN Misc Equip, Frederick-10</v>
          </cell>
          <cell r="C6736" t="str">
            <v>403E</v>
          </cell>
          <cell r="E6736">
            <v>43404</v>
          </cell>
          <cell r="F6736">
            <v>1389.79</v>
          </cell>
          <cell r="G6736">
            <v>6.6699999999999995E-2</v>
          </cell>
          <cell r="H6736">
            <v>7.72</v>
          </cell>
          <cell r="I6736">
            <v>1389.79</v>
          </cell>
          <cell r="J6736">
            <v>6.6699999999999995E-2</v>
          </cell>
          <cell r="K6736">
            <v>7.7249160833333326</v>
          </cell>
          <cell r="L6736">
            <v>0</v>
          </cell>
        </row>
        <row r="6737">
          <cell r="A6737" t="str">
            <v>E3980 GEN Misc Equip, Frederick</v>
          </cell>
          <cell r="B6737" t="str">
            <v>E3980 GEN Misc Equip, Frederick-11</v>
          </cell>
          <cell r="C6737" t="str">
            <v>403E</v>
          </cell>
          <cell r="E6737">
            <v>43434</v>
          </cell>
          <cell r="F6737">
            <v>1389.79</v>
          </cell>
          <cell r="G6737">
            <v>6.6699999999999995E-2</v>
          </cell>
          <cell r="H6737">
            <v>7.72</v>
          </cell>
          <cell r="I6737">
            <v>1389.79</v>
          </cell>
          <cell r="J6737">
            <v>6.6699999999999995E-2</v>
          </cell>
          <cell r="K6737">
            <v>7.7249160833333326</v>
          </cell>
          <cell r="L6737">
            <v>0</v>
          </cell>
        </row>
        <row r="6738">
          <cell r="A6738" t="str">
            <v>E3980 GEN Misc Equip, Frederick</v>
          </cell>
          <cell r="B6738" t="str">
            <v>E3980 GEN Misc Equip, Frederick-12</v>
          </cell>
          <cell r="C6738" t="str">
            <v>403E</v>
          </cell>
          <cell r="E6738">
            <v>43465</v>
          </cell>
          <cell r="F6738">
            <v>1389.79</v>
          </cell>
          <cell r="G6738">
            <v>6.6699999999999995E-2</v>
          </cell>
          <cell r="H6738">
            <v>7.72</v>
          </cell>
          <cell r="I6738">
            <v>1389.79</v>
          </cell>
          <cell r="J6738">
            <v>6.6699999999999995E-2</v>
          </cell>
          <cell r="K6738">
            <v>7.7249160833333326</v>
          </cell>
          <cell r="L6738">
            <v>0</v>
          </cell>
        </row>
        <row r="6739">
          <cell r="A6739" t="str">
            <v>E3980 GEN Misc Equip, Frederick Total</v>
          </cell>
          <cell r="C6739" t="str">
            <v>EGEN</v>
          </cell>
          <cell r="E6739" t="str">
            <v>Total</v>
          </cell>
          <cell r="F6739"/>
          <cell r="G6739"/>
          <cell r="H6739">
            <v>92.64</v>
          </cell>
          <cell r="I6739"/>
          <cell r="J6739">
            <v>0</v>
          </cell>
          <cell r="K6739">
            <v>92.698992999999973</v>
          </cell>
          <cell r="L6739">
            <v>0.06</v>
          </cell>
        </row>
        <row r="6740">
          <cell r="A6740" t="str">
            <v>E3980 GEN Misc Equipment, new</v>
          </cell>
          <cell r="B6740" t="str">
            <v>E3980 GEN Misc Equipment, new-1</v>
          </cell>
          <cell r="C6740" t="str">
            <v>403E</v>
          </cell>
          <cell r="E6740">
            <v>43131</v>
          </cell>
          <cell r="F6740">
            <v>230643.89</v>
          </cell>
          <cell r="G6740">
            <v>6.6699999999999995E-2</v>
          </cell>
          <cell r="H6740">
            <v>1282</v>
          </cell>
          <cell r="I6740">
            <v>269155.84999999998</v>
          </cell>
          <cell r="J6740">
            <v>6.6699999999999995E-2</v>
          </cell>
          <cell r="K6740">
            <v>2020.25</v>
          </cell>
          <cell r="L6740">
            <v>738.25</v>
          </cell>
        </row>
        <row r="6741">
          <cell r="A6741" t="str">
            <v>E3980 GEN Misc Equipment, new</v>
          </cell>
          <cell r="B6741" t="str">
            <v>E3980 GEN Misc Equipment, new-2</v>
          </cell>
          <cell r="C6741" t="str">
            <v>403E</v>
          </cell>
          <cell r="E6741">
            <v>43159</v>
          </cell>
          <cell r="F6741">
            <v>230643.89</v>
          </cell>
          <cell r="G6741">
            <v>6.6699999999999995E-2</v>
          </cell>
          <cell r="H6741">
            <v>1282</v>
          </cell>
          <cell r="I6741">
            <v>269155.84999999998</v>
          </cell>
          <cell r="J6741">
            <v>6.6699999999999995E-2</v>
          </cell>
          <cell r="K6741">
            <v>2020.25</v>
          </cell>
          <cell r="L6741">
            <v>738.25</v>
          </cell>
        </row>
        <row r="6742">
          <cell r="A6742" t="str">
            <v>E3980 GEN Misc Equipment, new</v>
          </cell>
          <cell r="B6742" t="str">
            <v>E3980 GEN Misc Equipment, new-3</v>
          </cell>
          <cell r="C6742" t="str">
            <v>403E</v>
          </cell>
          <cell r="E6742">
            <v>43190</v>
          </cell>
          <cell r="F6742">
            <v>230643.89</v>
          </cell>
          <cell r="G6742">
            <v>6.6699999999999995E-2</v>
          </cell>
          <cell r="H6742">
            <v>1282</v>
          </cell>
          <cell r="I6742">
            <v>269155.84999999998</v>
          </cell>
          <cell r="J6742">
            <v>6.6699999999999995E-2</v>
          </cell>
          <cell r="K6742">
            <v>2020.25</v>
          </cell>
          <cell r="L6742">
            <v>738.25</v>
          </cell>
        </row>
        <row r="6743">
          <cell r="A6743" t="str">
            <v>E3980 GEN Misc Equipment, new</v>
          </cell>
          <cell r="B6743" t="str">
            <v>E3980 GEN Misc Equipment, new-4</v>
          </cell>
          <cell r="C6743" t="str">
            <v>403E</v>
          </cell>
          <cell r="E6743">
            <v>43220</v>
          </cell>
          <cell r="F6743">
            <v>230643.89</v>
          </cell>
          <cell r="G6743">
            <v>6.6699999999999995E-2</v>
          </cell>
          <cell r="H6743">
            <v>1282</v>
          </cell>
          <cell r="I6743">
            <v>269155.84999999998</v>
          </cell>
          <cell r="J6743">
            <v>6.6699999999999995E-2</v>
          </cell>
          <cell r="K6743">
            <v>2020.25</v>
          </cell>
          <cell r="L6743">
            <v>738.25</v>
          </cell>
        </row>
        <row r="6744">
          <cell r="A6744" t="str">
            <v>E3980 GEN Misc Equipment, new</v>
          </cell>
          <cell r="B6744" t="str">
            <v>E3980 GEN Misc Equipment, new-5</v>
          </cell>
          <cell r="C6744" t="str">
            <v>403E</v>
          </cell>
          <cell r="E6744">
            <v>43251</v>
          </cell>
          <cell r="F6744">
            <v>230643.89</v>
          </cell>
          <cell r="G6744">
            <v>6.6699999999999995E-2</v>
          </cell>
          <cell r="H6744">
            <v>1282</v>
          </cell>
          <cell r="I6744">
            <v>269155.84999999998</v>
          </cell>
          <cell r="J6744">
            <v>6.6699999999999995E-2</v>
          </cell>
          <cell r="K6744">
            <v>2020.25</v>
          </cell>
          <cell r="L6744">
            <v>738.25</v>
          </cell>
        </row>
        <row r="6745">
          <cell r="A6745" t="str">
            <v>E3980 GEN Misc Equipment, new</v>
          </cell>
          <cell r="B6745" t="str">
            <v>E3980 GEN Misc Equipment, new-6</v>
          </cell>
          <cell r="C6745" t="str">
            <v>403E</v>
          </cell>
          <cell r="E6745">
            <v>43281</v>
          </cell>
          <cell r="F6745">
            <v>230643.89</v>
          </cell>
          <cell r="G6745">
            <v>6.6699999999999995E-2</v>
          </cell>
          <cell r="H6745">
            <v>1282</v>
          </cell>
          <cell r="I6745">
            <v>269155.84999999998</v>
          </cell>
          <cell r="J6745">
            <v>6.6699999999999995E-2</v>
          </cell>
          <cell r="K6745">
            <v>2020.25</v>
          </cell>
          <cell r="L6745">
            <v>738.25</v>
          </cell>
        </row>
        <row r="6746">
          <cell r="A6746" t="str">
            <v>E3980 GEN Misc Equipment, new</v>
          </cell>
          <cell r="B6746" t="str">
            <v>E3980 GEN Misc Equipment, new-7</v>
          </cell>
          <cell r="C6746" t="str">
            <v>403E</v>
          </cell>
          <cell r="E6746">
            <v>43312</v>
          </cell>
          <cell r="F6746">
            <v>269155.84999999998</v>
          </cell>
          <cell r="G6746">
            <v>6.6699999999999995E-2</v>
          </cell>
          <cell r="H6746">
            <v>-2909.15</v>
          </cell>
          <cell r="I6746">
            <v>269155.84999999998</v>
          </cell>
          <cell r="J6746">
            <v>6.6699999999999995E-2</v>
          </cell>
          <cell r="K6746">
            <v>2020.25</v>
          </cell>
          <cell r="L6746">
            <v>4929.3999999999996</v>
          </cell>
        </row>
        <row r="6747">
          <cell r="A6747" t="str">
            <v>E3980 GEN Misc Equipment, new</v>
          </cell>
          <cell r="B6747" t="str">
            <v>E3980 GEN Misc Equipment, new-8</v>
          </cell>
          <cell r="C6747" t="str">
            <v>403E</v>
          </cell>
          <cell r="E6747">
            <v>43343</v>
          </cell>
          <cell r="F6747">
            <v>269155.84999999998</v>
          </cell>
          <cell r="G6747">
            <v>6.6699999999999995E-2</v>
          </cell>
          <cell r="H6747">
            <v>2544.44</v>
          </cell>
          <cell r="I6747">
            <v>269155.84999999998</v>
          </cell>
          <cell r="J6747">
            <v>6.6699999999999995E-2</v>
          </cell>
          <cell r="K6747">
            <v>2020.25</v>
          </cell>
          <cell r="L6747">
            <v>-524.19000000000005</v>
          </cell>
        </row>
        <row r="6748">
          <cell r="A6748" t="str">
            <v>E3980 GEN Misc Equipment, new</v>
          </cell>
          <cell r="B6748" t="str">
            <v>E3980 GEN Misc Equipment, new-9</v>
          </cell>
          <cell r="C6748" t="str">
            <v>403E</v>
          </cell>
          <cell r="E6748">
            <v>43373</v>
          </cell>
          <cell r="F6748">
            <v>269155.84999999998</v>
          </cell>
          <cell r="G6748">
            <v>6.6699999999999995E-2</v>
          </cell>
          <cell r="H6748">
            <v>2020.25</v>
          </cell>
          <cell r="I6748">
            <v>269155.84999999998</v>
          </cell>
          <cell r="J6748">
            <v>6.6699999999999995E-2</v>
          </cell>
          <cell r="K6748">
            <v>2020.25</v>
          </cell>
          <cell r="L6748">
            <v>0</v>
          </cell>
        </row>
        <row r="6749">
          <cell r="A6749" t="str">
            <v>E3980 GEN Misc Equipment, new</v>
          </cell>
          <cell r="B6749" t="str">
            <v>E3980 GEN Misc Equipment, new-10</v>
          </cell>
          <cell r="C6749" t="str">
            <v>403E</v>
          </cell>
          <cell r="E6749">
            <v>43404</v>
          </cell>
          <cell r="F6749">
            <v>269155.84999999998</v>
          </cell>
          <cell r="G6749">
            <v>6.6699999999999995E-2</v>
          </cell>
          <cell r="H6749">
            <v>2020.25</v>
          </cell>
          <cell r="I6749">
            <v>269155.84999999998</v>
          </cell>
          <cell r="J6749">
            <v>6.6699999999999995E-2</v>
          </cell>
          <cell r="K6749">
            <v>2020.25</v>
          </cell>
          <cell r="L6749">
            <v>0</v>
          </cell>
        </row>
        <row r="6750">
          <cell r="A6750" t="str">
            <v>E3980 GEN Misc Equipment, new</v>
          </cell>
          <cell r="B6750" t="str">
            <v>E3980 GEN Misc Equipment, new-11</v>
          </cell>
          <cell r="C6750" t="str">
            <v>403E</v>
          </cell>
          <cell r="E6750">
            <v>43434</v>
          </cell>
          <cell r="F6750">
            <v>269155.84999999998</v>
          </cell>
          <cell r="G6750">
            <v>6.6699999999999995E-2</v>
          </cell>
          <cell r="H6750">
            <v>2020.25</v>
          </cell>
          <cell r="I6750">
            <v>269155.84999999998</v>
          </cell>
          <cell r="J6750">
            <v>6.6699999999999995E-2</v>
          </cell>
          <cell r="K6750">
            <v>2020.25</v>
          </cell>
          <cell r="L6750">
            <v>0</v>
          </cell>
        </row>
        <row r="6751">
          <cell r="A6751" t="str">
            <v>E3980 GEN Misc Equipment, new</v>
          </cell>
          <cell r="B6751" t="str">
            <v>E3980 GEN Misc Equipment, new-12</v>
          </cell>
          <cell r="C6751" t="str">
            <v>403E</v>
          </cell>
          <cell r="E6751">
            <v>43465</v>
          </cell>
          <cell r="F6751">
            <v>269155.84999999998</v>
          </cell>
          <cell r="G6751">
            <v>6.6699999999999995E-2</v>
          </cell>
          <cell r="H6751">
            <v>2020.25</v>
          </cell>
          <cell r="I6751">
            <v>269155.84999999998</v>
          </cell>
          <cell r="J6751">
            <v>6.6699999999999995E-2</v>
          </cell>
          <cell r="K6751">
            <v>2020.25</v>
          </cell>
          <cell r="L6751">
            <v>0</v>
          </cell>
        </row>
        <row r="6752">
          <cell r="A6752" t="str">
            <v>E3980 GEN Misc Equipment, new Total</v>
          </cell>
          <cell r="C6752" t="str">
            <v>EGEN</v>
          </cell>
          <cell r="E6752" t="str">
            <v>Total</v>
          </cell>
          <cell r="F6752"/>
          <cell r="G6752"/>
          <cell r="H6752">
            <v>15408.29</v>
          </cell>
          <cell r="I6752"/>
          <cell r="J6752">
            <v>0</v>
          </cell>
          <cell r="K6752">
            <v>24243</v>
          </cell>
          <cell r="L6752">
            <v>8834.7099999999991</v>
          </cell>
        </row>
        <row r="6753">
          <cell r="A6753" t="str">
            <v>E3980 GEN Misc Equipment, old</v>
          </cell>
          <cell r="B6753" t="str">
            <v>E3980 GEN Misc Equipment, old-1</v>
          </cell>
          <cell r="C6753" t="str">
            <v>403E</v>
          </cell>
          <cell r="E6753">
            <v>43131</v>
          </cell>
          <cell r="F6753">
            <v>55298.68</v>
          </cell>
          <cell r="G6753" t="str">
            <v>End of Life</v>
          </cell>
          <cell r="H6753">
            <v>921.6</v>
          </cell>
          <cell r="I6753"/>
          <cell r="J6753" t="str">
            <v>End of Life</v>
          </cell>
          <cell r="K6753">
            <v>0</v>
          </cell>
          <cell r="L6753">
            <v>-921.6</v>
          </cell>
        </row>
        <row r="6754">
          <cell r="A6754" t="str">
            <v>E3980 GEN Misc Equipment, old</v>
          </cell>
          <cell r="B6754" t="str">
            <v>E3980 GEN Misc Equipment, old-2</v>
          </cell>
          <cell r="C6754" t="str">
            <v>403E</v>
          </cell>
          <cell r="E6754">
            <v>43159</v>
          </cell>
          <cell r="F6754">
            <v>54377.04</v>
          </cell>
          <cell r="G6754" t="str">
            <v>End of Life</v>
          </cell>
          <cell r="H6754">
            <v>921.6</v>
          </cell>
          <cell r="I6754"/>
          <cell r="J6754" t="str">
            <v>End of Life</v>
          </cell>
          <cell r="K6754">
            <v>0</v>
          </cell>
          <cell r="L6754">
            <v>-921.6</v>
          </cell>
        </row>
        <row r="6755">
          <cell r="A6755" t="str">
            <v>E3980 GEN Misc Equipment, old</v>
          </cell>
          <cell r="B6755" t="str">
            <v>E3980 GEN Misc Equipment, old-3</v>
          </cell>
          <cell r="C6755" t="str">
            <v>403E</v>
          </cell>
          <cell r="E6755">
            <v>43190</v>
          </cell>
          <cell r="F6755">
            <v>53455.4</v>
          </cell>
          <cell r="G6755" t="str">
            <v>End of Life</v>
          </cell>
          <cell r="H6755">
            <v>921.6</v>
          </cell>
          <cell r="I6755"/>
          <cell r="J6755" t="str">
            <v>End of Life</v>
          </cell>
          <cell r="K6755">
            <v>0</v>
          </cell>
          <cell r="L6755">
            <v>-921.6</v>
          </cell>
        </row>
        <row r="6756">
          <cell r="A6756" t="str">
            <v>E3980 GEN Misc Equipment, old</v>
          </cell>
          <cell r="B6756" t="str">
            <v>E3980 GEN Misc Equipment, old-4</v>
          </cell>
          <cell r="C6756" t="str">
            <v>403E</v>
          </cell>
          <cell r="E6756">
            <v>43220</v>
          </cell>
          <cell r="F6756">
            <v>52533.760000000002</v>
          </cell>
          <cell r="G6756" t="str">
            <v>End of Life</v>
          </cell>
          <cell r="H6756">
            <v>921.6</v>
          </cell>
          <cell r="I6756"/>
          <cell r="J6756" t="str">
            <v>End of Life</v>
          </cell>
          <cell r="K6756">
            <v>0</v>
          </cell>
          <cell r="L6756">
            <v>-921.6</v>
          </cell>
        </row>
        <row r="6757">
          <cell r="A6757" t="str">
            <v>E3980 GEN Misc Equipment, old</v>
          </cell>
          <cell r="B6757" t="str">
            <v>E3980 GEN Misc Equipment, old-5</v>
          </cell>
          <cell r="C6757" t="str">
            <v>403E</v>
          </cell>
          <cell r="E6757">
            <v>43251</v>
          </cell>
          <cell r="F6757">
            <v>51612.12</v>
          </cell>
          <cell r="G6757" t="str">
            <v>End of Life</v>
          </cell>
          <cell r="H6757">
            <v>921.61</v>
          </cell>
          <cell r="I6757"/>
          <cell r="J6757" t="str">
            <v>End of Life</v>
          </cell>
          <cell r="K6757">
            <v>0</v>
          </cell>
          <cell r="L6757">
            <v>-921.61</v>
          </cell>
        </row>
        <row r="6758">
          <cell r="A6758" t="str">
            <v>E3980 GEN Misc Equipment, old</v>
          </cell>
          <cell r="B6758" t="str">
            <v>E3980 GEN Misc Equipment, old-6</v>
          </cell>
          <cell r="C6758" t="str">
            <v>403E</v>
          </cell>
          <cell r="E6758">
            <v>43281</v>
          </cell>
          <cell r="F6758">
            <v>50690.47</v>
          </cell>
          <cell r="G6758" t="str">
            <v>End of Life</v>
          </cell>
          <cell r="H6758">
            <v>921.6</v>
          </cell>
          <cell r="I6758"/>
          <cell r="J6758" t="str">
            <v>End of Life</v>
          </cell>
          <cell r="K6758">
            <v>0</v>
          </cell>
          <cell r="L6758">
            <v>-921.6</v>
          </cell>
        </row>
        <row r="6759">
          <cell r="A6759" t="str">
            <v>E3980 GEN Misc Equipment, old</v>
          </cell>
          <cell r="B6759" t="str">
            <v>E3980 GEN Misc Equipment, old-7</v>
          </cell>
          <cell r="C6759" t="str">
            <v>403E</v>
          </cell>
          <cell r="E6759">
            <v>43312</v>
          </cell>
          <cell r="F6759">
            <v>0.01</v>
          </cell>
          <cell r="G6759" t="str">
            <v>End of Life</v>
          </cell>
          <cell r="H6759">
            <v>0</v>
          </cell>
          <cell r="I6759"/>
          <cell r="J6759" t="str">
            <v>End of Life</v>
          </cell>
          <cell r="K6759">
            <v>0</v>
          </cell>
          <cell r="L6759">
            <v>0</v>
          </cell>
        </row>
        <row r="6760">
          <cell r="A6760" t="str">
            <v>E3980 GEN Misc Equipment, old</v>
          </cell>
          <cell r="B6760" t="str">
            <v>E3980 GEN Misc Equipment, old-8</v>
          </cell>
          <cell r="C6760" t="str">
            <v>403E</v>
          </cell>
          <cell r="E6760">
            <v>43343</v>
          </cell>
          <cell r="F6760">
            <v>0.01</v>
          </cell>
          <cell r="G6760" t="str">
            <v>End of Life</v>
          </cell>
          <cell r="H6760">
            <v>0</v>
          </cell>
          <cell r="I6760"/>
          <cell r="J6760" t="str">
            <v>End of Life</v>
          </cell>
          <cell r="K6760">
            <v>0</v>
          </cell>
          <cell r="L6760">
            <v>0</v>
          </cell>
        </row>
        <row r="6761">
          <cell r="A6761" t="str">
            <v>E3980 GEN Misc Equipment, old</v>
          </cell>
          <cell r="B6761" t="str">
            <v>E3980 GEN Misc Equipment, old-9</v>
          </cell>
          <cell r="C6761" t="str">
            <v>403E</v>
          </cell>
          <cell r="E6761">
            <v>43373</v>
          </cell>
          <cell r="F6761">
            <v>0.01</v>
          </cell>
          <cell r="G6761" t="str">
            <v>End of Life</v>
          </cell>
          <cell r="H6761">
            <v>0</v>
          </cell>
          <cell r="I6761"/>
          <cell r="J6761" t="str">
            <v>End of Life</v>
          </cell>
          <cell r="K6761">
            <v>0</v>
          </cell>
          <cell r="L6761">
            <v>0</v>
          </cell>
        </row>
        <row r="6762">
          <cell r="A6762" t="str">
            <v>E3980 GEN Misc Equipment, old</v>
          </cell>
          <cell r="B6762" t="str">
            <v>E3980 GEN Misc Equipment, old-10</v>
          </cell>
          <cell r="C6762" t="str">
            <v>403E</v>
          </cell>
          <cell r="E6762">
            <v>43404</v>
          </cell>
          <cell r="F6762">
            <v>0.01</v>
          </cell>
          <cell r="G6762" t="str">
            <v>End of Life</v>
          </cell>
          <cell r="H6762">
            <v>0</v>
          </cell>
          <cell r="I6762"/>
          <cell r="J6762" t="str">
            <v>End of Life</v>
          </cell>
          <cell r="K6762">
            <v>0</v>
          </cell>
          <cell r="L6762">
            <v>0</v>
          </cell>
        </row>
        <row r="6763">
          <cell r="A6763" t="str">
            <v>E3980 GEN Misc Equipment, old</v>
          </cell>
          <cell r="B6763" t="str">
            <v>E3980 GEN Misc Equipment, old-11</v>
          </cell>
          <cell r="C6763" t="str">
            <v>403E</v>
          </cell>
          <cell r="E6763">
            <v>43434</v>
          </cell>
          <cell r="F6763">
            <v>0.01</v>
          </cell>
          <cell r="G6763" t="str">
            <v>End of Life</v>
          </cell>
          <cell r="H6763">
            <v>0</v>
          </cell>
          <cell r="I6763"/>
          <cell r="J6763" t="str">
            <v>End of Life</v>
          </cell>
          <cell r="K6763">
            <v>0</v>
          </cell>
          <cell r="L6763">
            <v>0</v>
          </cell>
        </row>
        <row r="6764">
          <cell r="A6764" t="str">
            <v>E3980 GEN Misc Equipment, old</v>
          </cell>
          <cell r="B6764" t="str">
            <v>E3980 GEN Misc Equipment, old-12</v>
          </cell>
          <cell r="C6764" t="str">
            <v>403E</v>
          </cell>
          <cell r="E6764">
            <v>43465</v>
          </cell>
          <cell r="F6764">
            <v>0.01</v>
          </cell>
          <cell r="G6764" t="str">
            <v>End of Life</v>
          </cell>
          <cell r="H6764">
            <v>0</v>
          </cell>
          <cell r="I6764"/>
          <cell r="J6764" t="str">
            <v>End of Life</v>
          </cell>
          <cell r="K6764">
            <v>0</v>
          </cell>
          <cell r="L6764">
            <v>0</v>
          </cell>
        </row>
        <row r="6765">
          <cell r="A6765" t="str">
            <v>E3980 GEN Misc Equipment, old Total</v>
          </cell>
          <cell r="B6765"/>
          <cell r="C6765" t="str">
            <v>EGEN</v>
          </cell>
          <cell r="E6765" t="str">
            <v>Total</v>
          </cell>
          <cell r="F6765"/>
          <cell r="G6765"/>
          <cell r="H6765">
            <v>5529.6100000000006</v>
          </cell>
          <cell r="I6765"/>
          <cell r="J6765">
            <v>0</v>
          </cell>
          <cell r="K6765">
            <v>0</v>
          </cell>
          <cell r="L6765">
            <v>-5529.61</v>
          </cell>
        </row>
        <row r="6766">
          <cell r="A6766" t="str">
            <v>E3980 GEN Misc Equipment, Sumas</v>
          </cell>
          <cell r="B6766" t="str">
            <v>E3980 GEN Misc Equipment, Sumas-1</v>
          </cell>
          <cell r="C6766" t="str">
            <v>403E</v>
          </cell>
          <cell r="E6766">
            <v>43131</v>
          </cell>
          <cell r="F6766">
            <v>1306.76</v>
          </cell>
          <cell r="G6766">
            <v>6.6699999999999995E-2</v>
          </cell>
          <cell r="H6766">
            <v>7.26</v>
          </cell>
          <cell r="I6766">
            <v>1306.76</v>
          </cell>
          <cell r="J6766">
            <v>6.6699999999999995E-2</v>
          </cell>
          <cell r="K6766">
            <v>7.2634076666666658</v>
          </cell>
          <cell r="L6766">
            <v>0</v>
          </cell>
        </row>
        <row r="6767">
          <cell r="A6767" t="str">
            <v>E3980 GEN Misc Equipment, Sumas</v>
          </cell>
          <cell r="B6767" t="str">
            <v>E3980 GEN Misc Equipment, Sumas-2</v>
          </cell>
          <cell r="C6767" t="str">
            <v>403E</v>
          </cell>
          <cell r="E6767">
            <v>43159</v>
          </cell>
          <cell r="F6767">
            <v>1306.76</v>
          </cell>
          <cell r="G6767">
            <v>6.6699999999999995E-2</v>
          </cell>
          <cell r="H6767">
            <v>7.26</v>
          </cell>
          <cell r="I6767">
            <v>1306.76</v>
          </cell>
          <cell r="J6767">
            <v>6.6699999999999995E-2</v>
          </cell>
          <cell r="K6767">
            <v>7.2634076666666658</v>
          </cell>
          <cell r="L6767">
            <v>0</v>
          </cell>
        </row>
        <row r="6768">
          <cell r="A6768" t="str">
            <v>E3980 GEN Misc Equipment, Sumas</v>
          </cell>
          <cell r="B6768" t="str">
            <v>E3980 GEN Misc Equipment, Sumas-3</v>
          </cell>
          <cell r="C6768" t="str">
            <v>403E</v>
          </cell>
          <cell r="E6768">
            <v>43190</v>
          </cell>
          <cell r="F6768">
            <v>1306.76</v>
          </cell>
          <cell r="G6768">
            <v>6.6699999999999995E-2</v>
          </cell>
          <cell r="H6768">
            <v>7.26</v>
          </cell>
          <cell r="I6768">
            <v>1306.76</v>
          </cell>
          <cell r="J6768">
            <v>6.6699999999999995E-2</v>
          </cell>
          <cell r="K6768">
            <v>7.2634076666666658</v>
          </cell>
          <cell r="L6768">
            <v>0</v>
          </cell>
        </row>
        <row r="6769">
          <cell r="A6769" t="str">
            <v>E3980 GEN Misc Equipment, Sumas</v>
          </cell>
          <cell r="B6769" t="str">
            <v>E3980 GEN Misc Equipment, Sumas-4</v>
          </cell>
          <cell r="C6769" t="str">
            <v>403E</v>
          </cell>
          <cell r="E6769">
            <v>43220</v>
          </cell>
          <cell r="F6769">
            <v>1306.76</v>
          </cell>
          <cell r="G6769">
            <v>6.6699999999999995E-2</v>
          </cell>
          <cell r="H6769">
            <v>7.26</v>
          </cell>
          <cell r="I6769">
            <v>1306.76</v>
          </cell>
          <cell r="J6769">
            <v>6.6699999999999995E-2</v>
          </cell>
          <cell r="K6769">
            <v>7.2634076666666658</v>
          </cell>
          <cell r="L6769">
            <v>0</v>
          </cell>
        </row>
        <row r="6770">
          <cell r="A6770" t="str">
            <v>E3980 GEN Misc Equipment, Sumas</v>
          </cell>
          <cell r="B6770" t="str">
            <v>E3980 GEN Misc Equipment, Sumas-5</v>
          </cell>
          <cell r="C6770" t="str">
            <v>403E</v>
          </cell>
          <cell r="E6770">
            <v>43251</v>
          </cell>
          <cell r="F6770">
            <v>1306.76</v>
          </cell>
          <cell r="G6770">
            <v>6.6699999999999995E-2</v>
          </cell>
          <cell r="H6770">
            <v>7.26</v>
          </cell>
          <cell r="I6770">
            <v>1306.76</v>
          </cell>
          <cell r="J6770">
            <v>6.6699999999999995E-2</v>
          </cell>
          <cell r="K6770">
            <v>7.2634076666666658</v>
          </cell>
          <cell r="L6770">
            <v>0</v>
          </cell>
        </row>
        <row r="6771">
          <cell r="A6771" t="str">
            <v>E3980 GEN Misc Equipment, Sumas</v>
          </cell>
          <cell r="B6771" t="str">
            <v>E3980 GEN Misc Equipment, Sumas-6</v>
          </cell>
          <cell r="C6771" t="str">
            <v>403E</v>
          </cell>
          <cell r="E6771">
            <v>43281</v>
          </cell>
          <cell r="F6771">
            <v>1306.76</v>
          </cell>
          <cell r="G6771">
            <v>6.6699999999999995E-2</v>
          </cell>
          <cell r="H6771">
            <v>7.26</v>
          </cell>
          <cell r="I6771">
            <v>1306.76</v>
          </cell>
          <cell r="J6771">
            <v>6.6699999999999995E-2</v>
          </cell>
          <cell r="K6771">
            <v>7.2634076666666658</v>
          </cell>
          <cell r="L6771">
            <v>0</v>
          </cell>
        </row>
        <row r="6772">
          <cell r="A6772" t="str">
            <v>E3980 GEN Misc Equipment, Sumas</v>
          </cell>
          <cell r="B6772" t="str">
            <v>E3980 GEN Misc Equipment, Sumas-7</v>
          </cell>
          <cell r="C6772" t="str">
            <v>403E</v>
          </cell>
          <cell r="E6772">
            <v>43312</v>
          </cell>
          <cell r="F6772">
            <v>1306.76</v>
          </cell>
          <cell r="G6772">
            <v>6.6699999999999995E-2</v>
          </cell>
          <cell r="H6772">
            <v>7.26</v>
          </cell>
          <cell r="I6772">
            <v>1306.76</v>
          </cell>
          <cell r="J6772">
            <v>6.6699999999999995E-2</v>
          </cell>
          <cell r="K6772">
            <v>7.2634076666666658</v>
          </cell>
          <cell r="L6772">
            <v>0</v>
          </cell>
        </row>
        <row r="6773">
          <cell r="A6773" t="str">
            <v>E3980 GEN Misc Equipment, Sumas</v>
          </cell>
          <cell r="B6773" t="str">
            <v>E3980 GEN Misc Equipment, Sumas-8</v>
          </cell>
          <cell r="C6773" t="str">
            <v>403E</v>
          </cell>
          <cell r="E6773">
            <v>43343</v>
          </cell>
          <cell r="F6773">
            <v>1306.76</v>
          </cell>
          <cell r="G6773">
            <v>6.6699999999999995E-2</v>
          </cell>
          <cell r="H6773">
            <v>7.26</v>
          </cell>
          <cell r="I6773">
            <v>1306.76</v>
          </cell>
          <cell r="J6773">
            <v>6.6699999999999995E-2</v>
          </cell>
          <cell r="K6773">
            <v>7.2634076666666658</v>
          </cell>
          <cell r="L6773">
            <v>0</v>
          </cell>
        </row>
        <row r="6774">
          <cell r="A6774" t="str">
            <v>E3980 GEN Misc Equipment, Sumas</v>
          </cell>
          <cell r="B6774" t="str">
            <v>E3980 GEN Misc Equipment, Sumas-9</v>
          </cell>
          <cell r="C6774" t="str">
            <v>403E</v>
          </cell>
          <cell r="E6774">
            <v>43373</v>
          </cell>
          <cell r="F6774">
            <v>1306.76</v>
          </cell>
          <cell r="G6774">
            <v>6.6699999999999995E-2</v>
          </cell>
          <cell r="H6774">
            <v>7.26</v>
          </cell>
          <cell r="I6774">
            <v>1306.76</v>
          </cell>
          <cell r="J6774">
            <v>6.6699999999999995E-2</v>
          </cell>
          <cell r="K6774">
            <v>7.2634076666666658</v>
          </cell>
          <cell r="L6774">
            <v>0</v>
          </cell>
        </row>
        <row r="6775">
          <cell r="A6775" t="str">
            <v>E3980 GEN Misc Equipment, Sumas</v>
          </cell>
          <cell r="B6775" t="str">
            <v>E3980 GEN Misc Equipment, Sumas-10</v>
          </cell>
          <cell r="C6775" t="str">
            <v>403E</v>
          </cell>
          <cell r="E6775">
            <v>43404</v>
          </cell>
          <cell r="F6775">
            <v>1306.76</v>
          </cell>
          <cell r="G6775">
            <v>6.6699999999999995E-2</v>
          </cell>
          <cell r="H6775">
            <v>7.26</v>
          </cell>
          <cell r="I6775">
            <v>1306.76</v>
          </cell>
          <cell r="J6775">
            <v>6.6699999999999995E-2</v>
          </cell>
          <cell r="K6775">
            <v>7.2634076666666658</v>
          </cell>
          <cell r="L6775">
            <v>0</v>
          </cell>
        </row>
        <row r="6776">
          <cell r="A6776" t="str">
            <v>E3980 GEN Misc Equipment, Sumas</v>
          </cell>
          <cell r="B6776" t="str">
            <v>E3980 GEN Misc Equipment, Sumas-11</v>
          </cell>
          <cell r="C6776" t="str">
            <v>403E</v>
          </cell>
          <cell r="E6776">
            <v>43434</v>
          </cell>
          <cell r="F6776">
            <v>1306.76</v>
          </cell>
          <cell r="G6776">
            <v>6.6699999999999995E-2</v>
          </cell>
          <cell r="H6776">
            <v>7.26</v>
          </cell>
          <cell r="I6776">
            <v>1306.76</v>
          </cell>
          <cell r="J6776">
            <v>6.6699999999999995E-2</v>
          </cell>
          <cell r="K6776">
            <v>7.2634076666666658</v>
          </cell>
          <cell r="L6776">
            <v>0</v>
          </cell>
        </row>
        <row r="6777">
          <cell r="A6777" t="str">
            <v>E3980 GEN Misc Equipment, Sumas</v>
          </cell>
          <cell r="B6777" t="str">
            <v>E3980 GEN Misc Equipment, Sumas-12</v>
          </cell>
          <cell r="C6777" t="str">
            <v>403E</v>
          </cell>
          <cell r="E6777">
            <v>43465</v>
          </cell>
          <cell r="F6777">
            <v>1306.76</v>
          </cell>
          <cell r="G6777">
            <v>6.6699999999999995E-2</v>
          </cell>
          <cell r="H6777">
            <v>7.26</v>
          </cell>
          <cell r="I6777">
            <v>1306.76</v>
          </cell>
          <cell r="J6777">
            <v>6.6699999999999995E-2</v>
          </cell>
          <cell r="K6777">
            <v>7.2634076666666658</v>
          </cell>
          <cell r="L6777">
            <v>0</v>
          </cell>
        </row>
        <row r="6778">
          <cell r="A6778" t="str">
            <v>E3980 GEN Misc Equipment, Sumas Total</v>
          </cell>
          <cell r="C6778" t="str">
            <v>EGEN</v>
          </cell>
          <cell r="E6778" t="str">
            <v>Total</v>
          </cell>
          <cell r="F6778"/>
          <cell r="G6778"/>
          <cell r="H6778">
            <v>87.12</v>
          </cell>
          <cell r="I6778"/>
          <cell r="J6778">
            <v>0</v>
          </cell>
          <cell r="K6778">
            <v>87.16089199999999</v>
          </cell>
          <cell r="L6778">
            <v>0.04</v>
          </cell>
        </row>
        <row r="6779">
          <cell r="A6779" t="str">
            <v>E3980 GEN Misc Equipment, UBK</v>
          </cell>
          <cell r="B6779" t="str">
            <v>E3980 GEN Misc Equipment, UBK-1</v>
          </cell>
          <cell r="C6779" t="str">
            <v>403E</v>
          </cell>
          <cell r="E6779">
            <v>43131</v>
          </cell>
          <cell r="F6779">
            <v>1024.92</v>
          </cell>
          <cell r="G6779">
            <v>6.6699999999999995E-2</v>
          </cell>
          <cell r="H6779">
            <v>5.7</v>
          </cell>
          <cell r="I6779">
            <v>4921.83</v>
          </cell>
          <cell r="J6779">
            <v>6.6699999999999995E-2</v>
          </cell>
          <cell r="K6779">
            <v>27.357171749999996</v>
          </cell>
          <cell r="L6779">
            <v>21.66</v>
          </cell>
        </row>
        <row r="6780">
          <cell r="A6780" t="str">
            <v>E3980 GEN Misc Equipment, UBK</v>
          </cell>
          <cell r="B6780" t="str">
            <v>E3980 GEN Misc Equipment, UBK-2</v>
          </cell>
          <cell r="C6780" t="str">
            <v>403E</v>
          </cell>
          <cell r="E6780">
            <v>43159</v>
          </cell>
          <cell r="F6780">
            <v>1024.92</v>
          </cell>
          <cell r="G6780">
            <v>6.6699999999999995E-2</v>
          </cell>
          <cell r="H6780">
            <v>5.7</v>
          </cell>
          <cell r="I6780">
            <v>4921.83</v>
          </cell>
          <cell r="J6780">
            <v>6.6699999999999995E-2</v>
          </cell>
          <cell r="K6780">
            <v>27.357171749999996</v>
          </cell>
          <cell r="L6780">
            <v>21.66</v>
          </cell>
        </row>
        <row r="6781">
          <cell r="A6781" t="str">
            <v>E3980 GEN Misc Equipment, UBK</v>
          </cell>
          <cell r="B6781" t="str">
            <v>E3980 GEN Misc Equipment, UBK-3</v>
          </cell>
          <cell r="C6781" t="str">
            <v>403E</v>
          </cell>
          <cell r="E6781">
            <v>43190</v>
          </cell>
          <cell r="F6781">
            <v>1024.92</v>
          </cell>
          <cell r="G6781">
            <v>6.6699999999999995E-2</v>
          </cell>
          <cell r="H6781">
            <v>5.7</v>
          </cell>
          <cell r="I6781">
            <v>4921.83</v>
          </cell>
          <cell r="J6781">
            <v>6.6699999999999995E-2</v>
          </cell>
          <cell r="K6781">
            <v>27.357171749999996</v>
          </cell>
          <cell r="L6781">
            <v>21.66</v>
          </cell>
        </row>
        <row r="6782">
          <cell r="A6782" t="str">
            <v>E3980 GEN Misc Equipment, UBK</v>
          </cell>
          <cell r="B6782" t="str">
            <v>E3980 GEN Misc Equipment, UBK-4</v>
          </cell>
          <cell r="C6782" t="str">
            <v>403E</v>
          </cell>
          <cell r="E6782">
            <v>43220</v>
          </cell>
          <cell r="F6782">
            <v>1024.92</v>
          </cell>
          <cell r="G6782">
            <v>6.6699999999999995E-2</v>
          </cell>
          <cell r="H6782">
            <v>5.7</v>
          </cell>
          <cell r="I6782">
            <v>4921.83</v>
          </cell>
          <cell r="J6782">
            <v>6.6699999999999995E-2</v>
          </cell>
          <cell r="K6782">
            <v>27.357171749999996</v>
          </cell>
          <cell r="L6782">
            <v>21.66</v>
          </cell>
        </row>
        <row r="6783">
          <cell r="A6783" t="str">
            <v>E3980 GEN Misc Equipment, UBK</v>
          </cell>
          <cell r="B6783" t="str">
            <v>E3980 GEN Misc Equipment, UBK-5</v>
          </cell>
          <cell r="C6783" t="str">
            <v>403E</v>
          </cell>
          <cell r="E6783">
            <v>43251</v>
          </cell>
          <cell r="F6783">
            <v>1024.92</v>
          </cell>
          <cell r="G6783">
            <v>6.6699999999999995E-2</v>
          </cell>
          <cell r="H6783">
            <v>5.7</v>
          </cell>
          <cell r="I6783">
            <v>4921.83</v>
          </cell>
          <cell r="J6783">
            <v>6.6699999999999995E-2</v>
          </cell>
          <cell r="K6783">
            <v>27.357171749999996</v>
          </cell>
          <cell r="L6783">
            <v>21.66</v>
          </cell>
        </row>
        <row r="6784">
          <cell r="A6784" t="str">
            <v>E3980 GEN Misc Equipment, UBK</v>
          </cell>
          <cell r="B6784" t="str">
            <v>E3980 GEN Misc Equipment, UBK-6</v>
          </cell>
          <cell r="C6784" t="str">
            <v>403E</v>
          </cell>
          <cell r="E6784">
            <v>43281</v>
          </cell>
          <cell r="F6784">
            <v>1024.92</v>
          </cell>
          <cell r="G6784">
            <v>6.6699999999999995E-2</v>
          </cell>
          <cell r="H6784">
            <v>5.7</v>
          </cell>
          <cell r="I6784">
            <v>4921.83</v>
          </cell>
          <cell r="J6784">
            <v>6.6699999999999995E-2</v>
          </cell>
          <cell r="K6784">
            <v>27.357171749999996</v>
          </cell>
          <cell r="L6784">
            <v>21.66</v>
          </cell>
        </row>
        <row r="6785">
          <cell r="A6785" t="str">
            <v>E3980 GEN Misc Equipment, UBK</v>
          </cell>
          <cell r="B6785" t="str">
            <v>E3980 GEN Misc Equipment, UBK-7</v>
          </cell>
          <cell r="C6785" t="str">
            <v>403E</v>
          </cell>
          <cell r="E6785">
            <v>43312</v>
          </cell>
          <cell r="F6785">
            <v>4921.83</v>
          </cell>
          <cell r="G6785">
            <v>6.6699999999999995E-2</v>
          </cell>
          <cell r="H6785">
            <v>27.36</v>
          </cell>
          <cell r="I6785">
            <v>4921.83</v>
          </cell>
          <cell r="J6785">
            <v>6.6699999999999995E-2</v>
          </cell>
          <cell r="K6785">
            <v>27.357171749999996</v>
          </cell>
          <cell r="L6785">
            <v>0</v>
          </cell>
        </row>
        <row r="6786">
          <cell r="A6786" t="str">
            <v>E3980 GEN Misc Equipment, UBK</v>
          </cell>
          <cell r="B6786" t="str">
            <v>E3980 GEN Misc Equipment, UBK-8</v>
          </cell>
          <cell r="C6786" t="str">
            <v>403E</v>
          </cell>
          <cell r="E6786">
            <v>43343</v>
          </cell>
          <cell r="F6786">
            <v>4921.83</v>
          </cell>
          <cell r="G6786">
            <v>6.6699999999999995E-2</v>
          </cell>
          <cell r="H6786">
            <v>27.36</v>
          </cell>
          <cell r="I6786">
            <v>4921.83</v>
          </cell>
          <cell r="J6786">
            <v>6.6699999999999995E-2</v>
          </cell>
          <cell r="K6786">
            <v>27.357171749999996</v>
          </cell>
          <cell r="L6786">
            <v>0</v>
          </cell>
        </row>
        <row r="6787">
          <cell r="A6787" t="str">
            <v>E3980 GEN Misc Equipment, UBK</v>
          </cell>
          <cell r="B6787" t="str">
            <v>E3980 GEN Misc Equipment, UBK-9</v>
          </cell>
          <cell r="C6787" t="str">
            <v>403E</v>
          </cell>
          <cell r="E6787">
            <v>43373</v>
          </cell>
          <cell r="F6787">
            <v>4921.83</v>
          </cell>
          <cell r="G6787">
            <v>6.6699999999999995E-2</v>
          </cell>
          <cell r="H6787">
            <v>27.36</v>
          </cell>
          <cell r="I6787">
            <v>4921.83</v>
          </cell>
          <cell r="J6787">
            <v>6.6699999999999995E-2</v>
          </cell>
          <cell r="K6787">
            <v>27.357171749999996</v>
          </cell>
          <cell r="L6787">
            <v>0</v>
          </cell>
        </row>
        <row r="6788">
          <cell r="A6788" t="str">
            <v>E3980 GEN Misc Equipment, UBK</v>
          </cell>
          <cell r="B6788" t="str">
            <v>E3980 GEN Misc Equipment, UBK-10</v>
          </cell>
          <cell r="C6788" t="str">
            <v>403E</v>
          </cell>
          <cell r="E6788">
            <v>43404</v>
          </cell>
          <cell r="F6788">
            <v>4921.83</v>
          </cell>
          <cell r="G6788">
            <v>6.6699999999999995E-2</v>
          </cell>
          <cell r="H6788">
            <v>27.36</v>
          </cell>
          <cell r="I6788">
            <v>4921.83</v>
          </cell>
          <cell r="J6788">
            <v>6.6699999999999995E-2</v>
          </cell>
          <cell r="K6788">
            <v>27.357171749999996</v>
          </cell>
          <cell r="L6788">
            <v>0</v>
          </cell>
        </row>
        <row r="6789">
          <cell r="A6789" t="str">
            <v>E3980 GEN Misc Equipment, UBK</v>
          </cell>
          <cell r="B6789" t="str">
            <v>E3980 GEN Misc Equipment, UBK-11</v>
          </cell>
          <cell r="C6789" t="str">
            <v>403E</v>
          </cell>
          <cell r="E6789">
            <v>43434</v>
          </cell>
          <cell r="F6789">
            <v>4921.83</v>
          </cell>
          <cell r="G6789">
            <v>6.6699999999999995E-2</v>
          </cell>
          <cell r="H6789">
            <v>27.36</v>
          </cell>
          <cell r="I6789">
            <v>4921.83</v>
          </cell>
          <cell r="J6789">
            <v>6.6699999999999995E-2</v>
          </cell>
          <cell r="K6789">
            <v>27.357171749999996</v>
          </cell>
          <cell r="L6789">
            <v>0</v>
          </cell>
        </row>
        <row r="6790">
          <cell r="A6790" t="str">
            <v>E3980 GEN Misc Equipment, UBK</v>
          </cell>
          <cell r="B6790" t="str">
            <v>E3980 GEN Misc Equipment, UBK-12</v>
          </cell>
          <cell r="C6790" t="str">
            <v>403E</v>
          </cell>
          <cell r="E6790">
            <v>43465</v>
          </cell>
          <cell r="F6790">
            <v>4921.83</v>
          </cell>
          <cell r="G6790">
            <v>6.6699999999999995E-2</v>
          </cell>
          <cell r="H6790">
            <v>27.36</v>
          </cell>
          <cell r="I6790">
            <v>4921.83</v>
          </cell>
          <cell r="J6790">
            <v>6.6699999999999995E-2</v>
          </cell>
          <cell r="K6790">
            <v>27.357171749999996</v>
          </cell>
          <cell r="L6790">
            <v>0</v>
          </cell>
        </row>
        <row r="6791">
          <cell r="A6791" t="str">
            <v>E3980 GEN Misc Equipment, UBK Total</v>
          </cell>
          <cell r="C6791" t="str">
            <v>EGEN</v>
          </cell>
          <cell r="E6791" t="str">
            <v>Total</v>
          </cell>
          <cell r="F6791"/>
          <cell r="G6791"/>
          <cell r="H6791">
            <v>198.36</v>
          </cell>
          <cell r="I6791"/>
          <cell r="J6791">
            <v>0</v>
          </cell>
          <cell r="K6791">
            <v>328.28606100000002</v>
          </cell>
          <cell r="L6791">
            <v>129.93</v>
          </cell>
        </row>
        <row r="6792">
          <cell r="A6792" t="str">
            <v>G302 INT Franchises &amp; Consents</v>
          </cell>
          <cell r="B6792" t="str">
            <v>G302 INT Franchises &amp; Consents-1</v>
          </cell>
          <cell r="C6792" t="str">
            <v>404G</v>
          </cell>
          <cell r="E6792">
            <v>43131</v>
          </cell>
          <cell r="F6792">
            <v>277783.26</v>
          </cell>
          <cell r="G6792">
            <v>0</v>
          </cell>
          <cell r="H6792">
            <v>3200.57</v>
          </cell>
          <cell r="I6792"/>
          <cell r="J6792">
            <v>0</v>
          </cell>
          <cell r="K6792">
            <v>3145.44</v>
          </cell>
          <cell r="L6792">
            <v>-55.13</v>
          </cell>
        </row>
        <row r="6793">
          <cell r="A6793" t="str">
            <v>G302 INT Franchises &amp; Consents</v>
          </cell>
          <cell r="B6793" t="str">
            <v>G302 INT Franchises &amp; Consents-2</v>
          </cell>
          <cell r="C6793" t="str">
            <v>404G</v>
          </cell>
          <cell r="E6793">
            <v>43159</v>
          </cell>
          <cell r="F6793">
            <v>274582.69</v>
          </cell>
          <cell r="G6793">
            <v>0</v>
          </cell>
          <cell r="H6793">
            <v>3200.54</v>
          </cell>
          <cell r="I6793"/>
          <cell r="J6793">
            <v>0</v>
          </cell>
          <cell r="K6793">
            <v>3145.44</v>
          </cell>
          <cell r="L6793">
            <v>-55.1</v>
          </cell>
        </row>
        <row r="6794">
          <cell r="A6794" t="str">
            <v>G302 INT Franchises &amp; Consents</v>
          </cell>
          <cell r="B6794" t="str">
            <v>G302 INT Franchises &amp; Consents-3</v>
          </cell>
          <cell r="C6794" t="str">
            <v>404G</v>
          </cell>
          <cell r="E6794">
            <v>43190</v>
          </cell>
          <cell r="F6794">
            <v>271382.15000000002</v>
          </cell>
          <cell r="G6794">
            <v>0</v>
          </cell>
          <cell r="H6794">
            <v>3200.57</v>
          </cell>
          <cell r="I6794"/>
          <cell r="J6794">
            <v>0</v>
          </cell>
          <cell r="K6794">
            <v>3145.44</v>
          </cell>
          <cell r="L6794">
            <v>-55.13</v>
          </cell>
        </row>
        <row r="6795">
          <cell r="A6795" t="str">
            <v>G302 INT Franchises &amp; Consents</v>
          </cell>
          <cell r="B6795" t="str">
            <v>G302 INT Franchises &amp; Consents-4</v>
          </cell>
          <cell r="C6795" t="str">
            <v>404G</v>
          </cell>
          <cell r="E6795">
            <v>43220</v>
          </cell>
          <cell r="F6795">
            <v>268181.58</v>
          </cell>
          <cell r="G6795">
            <v>0</v>
          </cell>
          <cell r="H6795">
            <v>3200.54</v>
          </cell>
          <cell r="I6795"/>
          <cell r="J6795">
            <v>0</v>
          </cell>
          <cell r="K6795">
            <v>3145.44</v>
          </cell>
          <cell r="L6795">
            <v>-55.1</v>
          </cell>
        </row>
        <row r="6796">
          <cell r="A6796" t="str">
            <v>G302 INT Franchises &amp; Consents</v>
          </cell>
          <cell r="B6796" t="str">
            <v>G302 INT Franchises &amp; Consents-5</v>
          </cell>
          <cell r="C6796" t="str">
            <v>404G</v>
          </cell>
          <cell r="E6796">
            <v>43251</v>
          </cell>
          <cell r="F6796">
            <v>264981.03999999998</v>
          </cell>
          <cell r="G6796">
            <v>0</v>
          </cell>
          <cell r="H6796">
            <v>3200.57</v>
          </cell>
          <cell r="I6796"/>
          <cell r="J6796">
            <v>0</v>
          </cell>
          <cell r="K6796">
            <v>3145.44</v>
          </cell>
          <cell r="L6796">
            <v>-55.13</v>
          </cell>
        </row>
        <row r="6797">
          <cell r="A6797" t="str">
            <v>G302 INT Franchises &amp; Consents</v>
          </cell>
          <cell r="B6797" t="str">
            <v>G302 INT Franchises &amp; Consents-6</v>
          </cell>
          <cell r="C6797" t="str">
            <v>404G</v>
          </cell>
          <cell r="E6797">
            <v>43281</v>
          </cell>
          <cell r="F6797">
            <v>261780.47</v>
          </cell>
          <cell r="G6797">
            <v>0</v>
          </cell>
          <cell r="H6797">
            <v>3200.52</v>
          </cell>
          <cell r="I6797"/>
          <cell r="J6797">
            <v>0</v>
          </cell>
          <cell r="K6797">
            <v>3145.44</v>
          </cell>
          <cell r="L6797">
            <v>-55.08</v>
          </cell>
        </row>
        <row r="6798">
          <cell r="A6798" t="str">
            <v>G302 INT Franchises &amp; Consents</v>
          </cell>
          <cell r="B6798" t="str">
            <v>G302 INT Franchises &amp; Consents-7</v>
          </cell>
          <cell r="C6798" t="str">
            <v>404G</v>
          </cell>
          <cell r="E6798">
            <v>43312</v>
          </cell>
          <cell r="F6798">
            <v>258579.95</v>
          </cell>
          <cell r="G6798">
            <v>0</v>
          </cell>
          <cell r="H6798">
            <v>3200.57</v>
          </cell>
          <cell r="I6798"/>
          <cell r="J6798">
            <v>0</v>
          </cell>
          <cell r="K6798">
            <v>3145.44</v>
          </cell>
          <cell r="L6798">
            <v>-55.13</v>
          </cell>
        </row>
        <row r="6799">
          <cell r="A6799" t="str">
            <v>G302 INT Franchises &amp; Consents</v>
          </cell>
          <cell r="B6799" t="str">
            <v>G302 INT Franchises &amp; Consents-8</v>
          </cell>
          <cell r="C6799" t="str">
            <v>404G</v>
          </cell>
          <cell r="E6799">
            <v>43343</v>
          </cell>
          <cell r="F6799">
            <v>255379.38</v>
          </cell>
          <cell r="G6799">
            <v>0</v>
          </cell>
          <cell r="H6799">
            <v>3200.54</v>
          </cell>
          <cell r="I6799"/>
          <cell r="J6799">
            <v>0</v>
          </cell>
          <cell r="K6799">
            <v>3145.44</v>
          </cell>
          <cell r="L6799">
            <v>-55.1</v>
          </cell>
        </row>
        <row r="6800">
          <cell r="A6800" t="str">
            <v>G302 INT Franchises &amp; Consents</v>
          </cell>
          <cell r="B6800" t="str">
            <v>G302 INT Franchises &amp; Consents-9</v>
          </cell>
          <cell r="C6800" t="str">
            <v>404G</v>
          </cell>
          <cell r="E6800">
            <v>43373</v>
          </cell>
          <cell r="F6800">
            <v>252178.84</v>
          </cell>
          <cell r="G6800">
            <v>0</v>
          </cell>
          <cell r="H6800">
            <v>3200.57</v>
          </cell>
          <cell r="I6800"/>
          <cell r="J6800">
            <v>0</v>
          </cell>
          <cell r="K6800">
            <v>3145.44</v>
          </cell>
          <cell r="L6800">
            <v>-55.13</v>
          </cell>
        </row>
        <row r="6801">
          <cell r="A6801" t="str">
            <v>G302 INT Franchises &amp; Consents</v>
          </cell>
          <cell r="B6801" t="str">
            <v>G302 INT Franchises &amp; Consents-10</v>
          </cell>
          <cell r="C6801" t="str">
            <v>404G</v>
          </cell>
          <cell r="E6801">
            <v>43404</v>
          </cell>
          <cell r="F6801">
            <v>248978.27</v>
          </cell>
          <cell r="G6801">
            <v>0</v>
          </cell>
          <cell r="H6801">
            <v>3200.53</v>
          </cell>
          <cell r="I6801"/>
          <cell r="J6801">
            <v>0</v>
          </cell>
          <cell r="K6801">
            <v>3145.44</v>
          </cell>
          <cell r="L6801">
            <v>-55.09</v>
          </cell>
        </row>
        <row r="6802">
          <cell r="A6802" t="str">
            <v>G302 INT Franchises &amp; Consents</v>
          </cell>
          <cell r="B6802" t="str">
            <v>G302 INT Franchises &amp; Consents-11</v>
          </cell>
          <cell r="C6802" t="str">
            <v>404G</v>
          </cell>
          <cell r="E6802">
            <v>43434</v>
          </cell>
          <cell r="F6802">
            <v>245777.74</v>
          </cell>
          <cell r="G6802">
            <v>0</v>
          </cell>
          <cell r="H6802">
            <v>3200.58</v>
          </cell>
          <cell r="I6802"/>
          <cell r="J6802">
            <v>0</v>
          </cell>
          <cell r="K6802">
            <v>3145.44</v>
          </cell>
          <cell r="L6802">
            <v>-55.14</v>
          </cell>
        </row>
        <row r="6803">
          <cell r="A6803" t="str">
            <v>G302 INT Franchises &amp; Consents</v>
          </cell>
          <cell r="B6803" t="str">
            <v>G302 INT Franchises &amp; Consents-12</v>
          </cell>
          <cell r="C6803" t="str">
            <v>404G</v>
          </cell>
          <cell r="E6803">
            <v>43465</v>
          </cell>
          <cell r="F6803">
            <v>242577.16</v>
          </cell>
          <cell r="G6803">
            <v>0</v>
          </cell>
          <cell r="H6803">
            <v>3145.44</v>
          </cell>
          <cell r="I6803"/>
          <cell r="J6803">
            <v>0</v>
          </cell>
          <cell r="K6803">
            <v>3145.44</v>
          </cell>
          <cell r="L6803">
            <v>0</v>
          </cell>
        </row>
        <row r="6804">
          <cell r="A6804" t="str">
            <v>G302 INT Franchises &amp; Consents Total</v>
          </cell>
          <cell r="C6804" t="str">
            <v>GINT</v>
          </cell>
          <cell r="E6804" t="str">
            <v>Total</v>
          </cell>
          <cell r="F6804"/>
          <cell r="G6804"/>
          <cell r="H6804">
            <v>38351.54</v>
          </cell>
          <cell r="I6804"/>
          <cell r="J6804">
            <v>0</v>
          </cell>
          <cell r="K6804">
            <v>37745.279999999999</v>
          </cell>
          <cell r="L6804">
            <v>-606.26</v>
          </cell>
        </row>
        <row r="6805">
          <cell r="A6805" t="str">
            <v>G303 INT Misc Intangible Plant</v>
          </cell>
          <cell r="B6805" t="str">
            <v>G303 INT Misc Intangible Plant-1</v>
          </cell>
          <cell r="C6805" t="str">
            <v>404G</v>
          </cell>
          <cell r="E6805">
            <v>43131</v>
          </cell>
          <cell r="F6805">
            <v>16740147.869999999</v>
          </cell>
          <cell r="G6805">
            <v>0</v>
          </cell>
          <cell r="H6805">
            <v>269807.09999999998</v>
          </cell>
          <cell r="I6805"/>
          <cell r="J6805">
            <v>0</v>
          </cell>
          <cell r="K6805">
            <v>283697.71999999997</v>
          </cell>
          <cell r="L6805">
            <v>13890.62</v>
          </cell>
        </row>
        <row r="6806">
          <cell r="A6806" t="str">
            <v>G303 INT Misc Intangible Plant</v>
          </cell>
          <cell r="B6806" t="str">
            <v>G303 INT Misc Intangible Plant-2</v>
          </cell>
          <cell r="C6806" t="str">
            <v>404G</v>
          </cell>
          <cell r="E6806">
            <v>43159</v>
          </cell>
          <cell r="F6806">
            <v>16485055.220000001</v>
          </cell>
          <cell r="G6806">
            <v>0</v>
          </cell>
          <cell r="H6806">
            <v>270052.36</v>
          </cell>
          <cell r="I6806"/>
          <cell r="J6806">
            <v>0</v>
          </cell>
          <cell r="K6806">
            <v>283697.71999999997</v>
          </cell>
          <cell r="L6806">
            <v>13645.36</v>
          </cell>
        </row>
        <row r="6807">
          <cell r="A6807" t="str">
            <v>G303 INT Misc Intangible Plant</v>
          </cell>
          <cell r="B6807" t="str">
            <v>G303 INT Misc Intangible Plant-3</v>
          </cell>
          <cell r="C6807" t="str">
            <v>404G</v>
          </cell>
          <cell r="E6807">
            <v>43190</v>
          </cell>
          <cell r="F6807">
            <v>16215002.859999999</v>
          </cell>
          <cell r="G6807">
            <v>0</v>
          </cell>
          <cell r="H6807">
            <v>270052.37</v>
          </cell>
          <cell r="I6807"/>
          <cell r="J6807">
            <v>0</v>
          </cell>
          <cell r="K6807">
            <v>283697.71999999997</v>
          </cell>
          <cell r="L6807">
            <v>13645.35</v>
          </cell>
        </row>
        <row r="6808">
          <cell r="A6808" t="str">
            <v>G303 INT Misc Intangible Plant</v>
          </cell>
          <cell r="B6808" t="str">
            <v>G303 INT Misc Intangible Plant-4</v>
          </cell>
          <cell r="C6808" t="str">
            <v>404G</v>
          </cell>
          <cell r="E6808">
            <v>43220</v>
          </cell>
          <cell r="F6808">
            <v>15944950.49</v>
          </cell>
          <cell r="G6808">
            <v>0</v>
          </cell>
          <cell r="H6808">
            <v>270052.36</v>
          </cell>
          <cell r="I6808"/>
          <cell r="J6808">
            <v>0</v>
          </cell>
          <cell r="K6808">
            <v>283697.71999999997</v>
          </cell>
          <cell r="L6808">
            <v>13645.36</v>
          </cell>
        </row>
        <row r="6809">
          <cell r="A6809" t="str">
            <v>G303 INT Misc Intangible Plant</v>
          </cell>
          <cell r="B6809" t="str">
            <v>G303 INT Misc Intangible Plant-5</v>
          </cell>
          <cell r="C6809" t="str">
            <v>404G</v>
          </cell>
          <cell r="E6809">
            <v>43251</v>
          </cell>
          <cell r="F6809">
            <v>15674898.130000001</v>
          </cell>
          <cell r="G6809">
            <v>0</v>
          </cell>
          <cell r="H6809">
            <v>270052.34000000003</v>
          </cell>
          <cell r="I6809"/>
          <cell r="J6809">
            <v>0</v>
          </cell>
          <cell r="K6809">
            <v>283697.71999999997</v>
          </cell>
          <cell r="L6809">
            <v>13645.38</v>
          </cell>
        </row>
        <row r="6810">
          <cell r="A6810" t="str">
            <v>G303 INT Misc Intangible Plant</v>
          </cell>
          <cell r="B6810" t="str">
            <v>G303 INT Misc Intangible Plant-6</v>
          </cell>
          <cell r="C6810" t="str">
            <v>404G</v>
          </cell>
          <cell r="E6810">
            <v>43281</v>
          </cell>
          <cell r="F6810">
            <v>15404845.789999999</v>
          </cell>
          <cell r="G6810">
            <v>0</v>
          </cell>
          <cell r="H6810">
            <v>270052.3</v>
          </cell>
          <cell r="I6810"/>
          <cell r="J6810">
            <v>0</v>
          </cell>
          <cell r="K6810">
            <v>283697.71999999997</v>
          </cell>
          <cell r="L6810">
            <v>13645.42</v>
          </cell>
        </row>
        <row r="6811">
          <cell r="A6811" t="str">
            <v>G303 INT Misc Intangible Plant</v>
          </cell>
          <cell r="B6811" t="str">
            <v>G303 INT Misc Intangible Plant-7</v>
          </cell>
          <cell r="C6811" t="str">
            <v>404G</v>
          </cell>
          <cell r="E6811">
            <v>43312</v>
          </cell>
          <cell r="F6811">
            <v>15134793.49</v>
          </cell>
          <cell r="G6811">
            <v>0</v>
          </cell>
          <cell r="H6811">
            <v>270052.34999999998</v>
          </cell>
          <cell r="I6811"/>
          <cell r="J6811">
            <v>0</v>
          </cell>
          <cell r="K6811">
            <v>283697.71999999997</v>
          </cell>
          <cell r="L6811">
            <v>13645.37</v>
          </cell>
        </row>
        <row r="6812">
          <cell r="A6812" t="str">
            <v>G303 INT Misc Intangible Plant</v>
          </cell>
          <cell r="B6812" t="str">
            <v>G303 INT Misc Intangible Plant-8</v>
          </cell>
          <cell r="C6812" t="str">
            <v>404G</v>
          </cell>
          <cell r="E6812">
            <v>43343</v>
          </cell>
          <cell r="F6812">
            <v>14864741.140000001</v>
          </cell>
          <cell r="G6812">
            <v>0</v>
          </cell>
          <cell r="H6812">
            <v>270052.31</v>
          </cell>
          <cell r="I6812"/>
          <cell r="J6812">
            <v>0</v>
          </cell>
          <cell r="K6812">
            <v>283697.71999999997</v>
          </cell>
          <cell r="L6812">
            <v>13645.41</v>
          </cell>
        </row>
        <row r="6813">
          <cell r="A6813" t="str">
            <v>G303 INT Misc Intangible Plant</v>
          </cell>
          <cell r="B6813" t="str">
            <v>G303 INT Misc Intangible Plant-9</v>
          </cell>
          <cell r="C6813" t="str">
            <v>404G</v>
          </cell>
          <cell r="E6813">
            <v>43373</v>
          </cell>
          <cell r="F6813">
            <v>14594688.83</v>
          </cell>
          <cell r="G6813">
            <v>0</v>
          </cell>
          <cell r="H6813">
            <v>270052.32</v>
          </cell>
          <cell r="I6813"/>
          <cell r="J6813">
            <v>0</v>
          </cell>
          <cell r="K6813">
            <v>283697.71999999997</v>
          </cell>
          <cell r="L6813">
            <v>13645.4</v>
          </cell>
        </row>
        <row r="6814">
          <cell r="A6814" t="str">
            <v>G303 INT Misc Intangible Plant</v>
          </cell>
          <cell r="B6814" t="str">
            <v>G303 INT Misc Intangible Plant-10</v>
          </cell>
          <cell r="C6814" t="str">
            <v>404G</v>
          </cell>
          <cell r="E6814">
            <v>43404</v>
          </cell>
          <cell r="F6814">
            <v>14324636.51</v>
          </cell>
          <cell r="G6814">
            <v>0</v>
          </cell>
          <cell r="H6814">
            <v>270052.33</v>
          </cell>
          <cell r="I6814"/>
          <cell r="J6814">
            <v>0</v>
          </cell>
          <cell r="K6814">
            <v>283697.71999999997</v>
          </cell>
          <cell r="L6814">
            <v>13645.39</v>
          </cell>
        </row>
        <row r="6815">
          <cell r="A6815" t="str">
            <v>G303 INT Misc Intangible Plant</v>
          </cell>
          <cell r="B6815" t="str">
            <v>G303 INT Misc Intangible Plant-11</v>
          </cell>
          <cell r="C6815" t="str">
            <v>404G</v>
          </cell>
          <cell r="E6815">
            <v>43434</v>
          </cell>
          <cell r="F6815">
            <v>14083581.359999999</v>
          </cell>
          <cell r="G6815">
            <v>0</v>
          </cell>
          <cell r="H6815">
            <v>270612.19</v>
          </cell>
          <cell r="I6815"/>
          <cell r="J6815">
            <v>0</v>
          </cell>
          <cell r="K6815">
            <v>283697.71999999997</v>
          </cell>
          <cell r="L6815">
            <v>13085.53</v>
          </cell>
        </row>
        <row r="6816">
          <cell r="A6816" t="str">
            <v>G303 INT Misc Intangible Plant</v>
          </cell>
          <cell r="B6816" t="str">
            <v>G303 INT Misc Intangible Plant-12</v>
          </cell>
          <cell r="C6816" t="str">
            <v>404G</v>
          </cell>
          <cell r="E6816">
            <v>43465</v>
          </cell>
          <cell r="F6816">
            <v>14292891.73</v>
          </cell>
          <cell r="G6816">
            <v>0</v>
          </cell>
          <cell r="H6816">
            <v>283697.71999999997</v>
          </cell>
          <cell r="I6816"/>
          <cell r="J6816">
            <v>0</v>
          </cell>
          <cell r="K6816">
            <v>283697.71999999997</v>
          </cell>
          <cell r="L6816">
            <v>0</v>
          </cell>
        </row>
        <row r="6817">
          <cell r="A6817" t="str">
            <v>G303 INT Misc Intangible Plant Total</v>
          </cell>
          <cell r="C6817" t="str">
            <v>GINT</v>
          </cell>
          <cell r="E6817" t="str">
            <v>Total</v>
          </cell>
          <cell r="F6817"/>
          <cell r="G6817"/>
          <cell r="H6817">
            <v>3254588.05</v>
          </cell>
          <cell r="I6817"/>
          <cell r="J6817">
            <v>0</v>
          </cell>
          <cell r="K6817">
            <v>3404372.6399999987</v>
          </cell>
          <cell r="L6817">
            <v>149784.59</v>
          </cell>
        </row>
        <row r="6818">
          <cell r="A6818" t="str">
            <v>G305 PRD Str/Impv, Dieringer</v>
          </cell>
          <cell r="B6818" t="str">
            <v>G305 PRD Str/Impv, Dieringer-1</v>
          </cell>
          <cell r="C6818" t="str">
            <v>403G</v>
          </cell>
          <cell r="E6818">
            <v>43131</v>
          </cell>
          <cell r="F6818">
            <v>43406.61</v>
          </cell>
          <cell r="G6818">
            <v>1.38E-2</v>
          </cell>
          <cell r="H6818">
            <v>49.92</v>
          </cell>
          <cell r="I6818">
            <v>43406.61</v>
          </cell>
          <cell r="J6818">
            <v>1.38E-2</v>
          </cell>
          <cell r="K6818">
            <v>49.917601499999996</v>
          </cell>
          <cell r="L6818">
            <v>0</v>
          </cell>
        </row>
        <row r="6819">
          <cell r="A6819" t="str">
            <v>G305 PRD Str/Impv, Dieringer</v>
          </cell>
          <cell r="B6819" t="str">
            <v>G305 PRD Str/Impv, Dieringer-2</v>
          </cell>
          <cell r="C6819" t="str">
            <v>403G</v>
          </cell>
          <cell r="E6819">
            <v>43159</v>
          </cell>
          <cell r="F6819">
            <v>43406.61</v>
          </cell>
          <cell r="G6819">
            <v>1.38E-2</v>
          </cell>
          <cell r="H6819">
            <v>49.92</v>
          </cell>
          <cell r="I6819">
            <v>43406.61</v>
          </cell>
          <cell r="J6819">
            <v>1.38E-2</v>
          </cell>
          <cell r="K6819">
            <v>49.917601499999996</v>
          </cell>
          <cell r="L6819">
            <v>0</v>
          </cell>
        </row>
        <row r="6820">
          <cell r="A6820" t="str">
            <v>G305 PRD Str/Impv, Dieringer</v>
          </cell>
          <cell r="B6820" t="str">
            <v>G305 PRD Str/Impv, Dieringer-3</v>
          </cell>
          <cell r="C6820" t="str">
            <v>403G</v>
          </cell>
          <cell r="E6820">
            <v>43190</v>
          </cell>
          <cell r="F6820">
            <v>43406.61</v>
          </cell>
          <cell r="G6820">
            <v>1.38E-2</v>
          </cell>
          <cell r="H6820">
            <v>49.92</v>
          </cell>
          <cell r="I6820">
            <v>43406.61</v>
          </cell>
          <cell r="J6820">
            <v>1.38E-2</v>
          </cell>
          <cell r="K6820">
            <v>49.917601499999996</v>
          </cell>
          <cell r="L6820">
            <v>0</v>
          </cell>
        </row>
        <row r="6821">
          <cell r="A6821" t="str">
            <v>G305 PRD Str/Impv, Dieringer</v>
          </cell>
          <cell r="B6821" t="str">
            <v>G305 PRD Str/Impv, Dieringer-4</v>
          </cell>
          <cell r="C6821" t="str">
            <v>403G</v>
          </cell>
          <cell r="E6821">
            <v>43220</v>
          </cell>
          <cell r="F6821">
            <v>43406.61</v>
          </cell>
          <cell r="G6821">
            <v>1.38E-2</v>
          </cell>
          <cell r="H6821">
            <v>49.92</v>
          </cell>
          <cell r="I6821">
            <v>43406.61</v>
          </cell>
          <cell r="J6821">
            <v>1.38E-2</v>
          </cell>
          <cell r="K6821">
            <v>49.917601499999996</v>
          </cell>
          <cell r="L6821">
            <v>0</v>
          </cell>
        </row>
        <row r="6822">
          <cell r="A6822" t="str">
            <v>G305 PRD Str/Impv, Dieringer</v>
          </cell>
          <cell r="B6822" t="str">
            <v>G305 PRD Str/Impv, Dieringer-5</v>
          </cell>
          <cell r="C6822" t="str">
            <v>403G</v>
          </cell>
          <cell r="E6822">
            <v>43251</v>
          </cell>
          <cell r="F6822">
            <v>43406.61</v>
          </cell>
          <cell r="G6822">
            <v>1.38E-2</v>
          </cell>
          <cell r="H6822">
            <v>49.92</v>
          </cell>
          <cell r="I6822">
            <v>43406.61</v>
          </cell>
          <cell r="J6822">
            <v>1.38E-2</v>
          </cell>
          <cell r="K6822">
            <v>49.917601499999996</v>
          </cell>
          <cell r="L6822">
            <v>0</v>
          </cell>
        </row>
        <row r="6823">
          <cell r="A6823" t="str">
            <v>G305 PRD Str/Impv, Dieringer</v>
          </cell>
          <cell r="B6823" t="str">
            <v>G305 PRD Str/Impv, Dieringer-6</v>
          </cell>
          <cell r="C6823" t="str">
            <v>403G</v>
          </cell>
          <cell r="E6823">
            <v>43281</v>
          </cell>
          <cell r="F6823">
            <v>43406.61</v>
          </cell>
          <cell r="G6823">
            <v>1.38E-2</v>
          </cell>
          <cell r="H6823">
            <v>49.92</v>
          </cell>
          <cell r="I6823">
            <v>43406.61</v>
          </cell>
          <cell r="J6823">
            <v>1.38E-2</v>
          </cell>
          <cell r="K6823">
            <v>49.917601499999996</v>
          </cell>
          <cell r="L6823">
            <v>0</v>
          </cell>
        </row>
        <row r="6824">
          <cell r="A6824" t="str">
            <v>G305 PRD Str/Impv, Dieringer</v>
          </cell>
          <cell r="B6824" t="str">
            <v>G305 PRD Str/Impv, Dieringer-7</v>
          </cell>
          <cell r="C6824" t="str">
            <v>403G</v>
          </cell>
          <cell r="E6824">
            <v>43312</v>
          </cell>
          <cell r="F6824">
            <v>43406.61</v>
          </cell>
          <cell r="G6824">
            <v>1.38E-2</v>
          </cell>
          <cell r="H6824">
            <v>49.92</v>
          </cell>
          <cell r="I6824">
            <v>43406.61</v>
          </cell>
          <cell r="J6824">
            <v>1.38E-2</v>
          </cell>
          <cell r="K6824">
            <v>49.917601499999996</v>
          </cell>
          <cell r="L6824">
            <v>0</v>
          </cell>
        </row>
        <row r="6825">
          <cell r="A6825" t="str">
            <v>G305 PRD Str/Impv, Dieringer</v>
          </cell>
          <cell r="B6825" t="str">
            <v>G305 PRD Str/Impv, Dieringer-8</v>
          </cell>
          <cell r="C6825" t="str">
            <v>403G</v>
          </cell>
          <cell r="E6825">
            <v>43343</v>
          </cell>
          <cell r="F6825">
            <v>43406.61</v>
          </cell>
          <cell r="G6825">
            <v>1.38E-2</v>
          </cell>
          <cell r="H6825">
            <v>49.92</v>
          </cell>
          <cell r="I6825">
            <v>43406.61</v>
          </cell>
          <cell r="J6825">
            <v>1.38E-2</v>
          </cell>
          <cell r="K6825">
            <v>49.917601499999996</v>
          </cell>
          <cell r="L6825">
            <v>0</v>
          </cell>
        </row>
        <row r="6826">
          <cell r="A6826" t="str">
            <v>G305 PRD Str/Impv, Dieringer</v>
          </cell>
          <cell r="B6826" t="str">
            <v>G305 PRD Str/Impv, Dieringer-9</v>
          </cell>
          <cell r="C6826" t="str">
            <v>403G</v>
          </cell>
          <cell r="E6826">
            <v>43373</v>
          </cell>
          <cell r="F6826">
            <v>43406.61</v>
          </cell>
          <cell r="G6826">
            <v>1.38E-2</v>
          </cell>
          <cell r="H6826">
            <v>49.92</v>
          </cell>
          <cell r="I6826">
            <v>43406.61</v>
          </cell>
          <cell r="J6826">
            <v>1.38E-2</v>
          </cell>
          <cell r="K6826">
            <v>49.917601499999996</v>
          </cell>
          <cell r="L6826">
            <v>0</v>
          </cell>
        </row>
        <row r="6827">
          <cell r="A6827" t="str">
            <v>G305 PRD Str/Impv, Dieringer</v>
          </cell>
          <cell r="B6827" t="str">
            <v>G305 PRD Str/Impv, Dieringer-10</v>
          </cell>
          <cell r="C6827" t="str">
            <v>403G</v>
          </cell>
          <cell r="E6827">
            <v>43404</v>
          </cell>
          <cell r="F6827">
            <v>43406.61</v>
          </cell>
          <cell r="G6827">
            <v>1.38E-2</v>
          </cell>
          <cell r="H6827">
            <v>49.92</v>
          </cell>
          <cell r="I6827">
            <v>43406.61</v>
          </cell>
          <cell r="J6827">
            <v>1.38E-2</v>
          </cell>
          <cell r="K6827">
            <v>49.917601499999996</v>
          </cell>
          <cell r="L6827">
            <v>0</v>
          </cell>
        </row>
        <row r="6828">
          <cell r="A6828" t="str">
            <v>G305 PRD Str/Impv, Dieringer</v>
          </cell>
          <cell r="B6828" t="str">
            <v>G305 PRD Str/Impv, Dieringer-11</v>
          </cell>
          <cell r="C6828" t="str">
            <v>403G</v>
          </cell>
          <cell r="E6828">
            <v>43434</v>
          </cell>
          <cell r="F6828">
            <v>43406.61</v>
          </cell>
          <cell r="G6828">
            <v>1.38E-2</v>
          </cell>
          <cell r="H6828">
            <v>49.92</v>
          </cell>
          <cell r="I6828">
            <v>43406.61</v>
          </cell>
          <cell r="J6828">
            <v>1.38E-2</v>
          </cell>
          <cell r="K6828">
            <v>49.917601499999996</v>
          </cell>
          <cell r="L6828">
            <v>0</v>
          </cell>
        </row>
        <row r="6829">
          <cell r="A6829" t="str">
            <v>G305 PRD Str/Impv, Dieringer</v>
          </cell>
          <cell r="B6829" t="str">
            <v>G305 PRD Str/Impv, Dieringer-12</v>
          </cell>
          <cell r="C6829" t="str">
            <v>403G</v>
          </cell>
          <cell r="E6829">
            <v>43465</v>
          </cell>
          <cell r="F6829">
            <v>43406.61</v>
          </cell>
          <cell r="G6829">
            <v>1.38E-2</v>
          </cell>
          <cell r="H6829">
            <v>49.92</v>
          </cell>
          <cell r="I6829">
            <v>43406.61</v>
          </cell>
          <cell r="J6829">
            <v>1.38E-2</v>
          </cell>
          <cell r="K6829">
            <v>49.917601499999996</v>
          </cell>
          <cell r="L6829">
            <v>0</v>
          </cell>
        </row>
        <row r="6830">
          <cell r="A6830" t="str">
            <v>G305 PRD Str/Impv, Dieringer Total</v>
          </cell>
          <cell r="C6830" t="str">
            <v>GPRD</v>
          </cell>
          <cell r="E6830" t="str">
            <v>Total</v>
          </cell>
          <cell r="F6830"/>
          <cell r="G6830"/>
          <cell r="H6830">
            <v>599.04000000000008</v>
          </cell>
          <cell r="I6830"/>
          <cell r="J6830">
            <v>0</v>
          </cell>
          <cell r="K6830">
            <v>599.01121799999999</v>
          </cell>
          <cell r="L6830">
            <v>-0.03</v>
          </cell>
        </row>
        <row r="6831">
          <cell r="A6831" t="str">
            <v>G305 PRD Str/Impv, Swarr</v>
          </cell>
          <cell r="B6831" t="str">
            <v>G305 PRD Str/Impv, Swarr-1</v>
          </cell>
          <cell r="C6831" t="str">
            <v>403G</v>
          </cell>
          <cell r="E6831">
            <v>43131</v>
          </cell>
          <cell r="F6831">
            <v>465330.71</v>
          </cell>
          <cell r="G6831">
            <v>1.8E-3</v>
          </cell>
          <cell r="H6831">
            <v>69.8</v>
          </cell>
          <cell r="I6831">
            <v>465330.71</v>
          </cell>
          <cell r="J6831">
            <v>1.8E-3</v>
          </cell>
          <cell r="K6831">
            <v>69.799606499999996</v>
          </cell>
          <cell r="L6831">
            <v>0</v>
          </cell>
        </row>
        <row r="6832">
          <cell r="A6832" t="str">
            <v>G305 PRD Str/Impv, Swarr</v>
          </cell>
          <cell r="B6832" t="str">
            <v>G305 PRD Str/Impv, Swarr-2</v>
          </cell>
          <cell r="C6832" t="str">
            <v>403G</v>
          </cell>
          <cell r="E6832">
            <v>43159</v>
          </cell>
          <cell r="F6832">
            <v>465330.71</v>
          </cell>
          <cell r="G6832">
            <v>1.8E-3</v>
          </cell>
          <cell r="H6832">
            <v>69.8</v>
          </cell>
          <cell r="I6832">
            <v>465330.71</v>
          </cell>
          <cell r="J6832">
            <v>1.8E-3</v>
          </cell>
          <cell r="K6832">
            <v>69.799606499999996</v>
          </cell>
          <cell r="L6832">
            <v>0</v>
          </cell>
        </row>
        <row r="6833">
          <cell r="A6833" t="str">
            <v>G305 PRD Str/Impv, Swarr</v>
          </cell>
          <cell r="B6833" t="str">
            <v>G305 PRD Str/Impv, Swarr-3</v>
          </cell>
          <cell r="C6833" t="str">
            <v>403G</v>
          </cell>
          <cell r="E6833">
            <v>43190</v>
          </cell>
          <cell r="F6833">
            <v>465330.71</v>
          </cell>
          <cell r="G6833">
            <v>1.8E-3</v>
          </cell>
          <cell r="H6833">
            <v>69.8</v>
          </cell>
          <cell r="I6833">
            <v>465330.71</v>
          </cell>
          <cell r="J6833">
            <v>1.8E-3</v>
          </cell>
          <cell r="K6833">
            <v>69.799606499999996</v>
          </cell>
          <cell r="L6833">
            <v>0</v>
          </cell>
        </row>
        <row r="6834">
          <cell r="A6834" t="str">
            <v>G305 PRD Str/Impv, Swarr</v>
          </cell>
          <cell r="B6834" t="str">
            <v>G305 PRD Str/Impv, Swarr-4</v>
          </cell>
          <cell r="C6834" t="str">
            <v>403G</v>
          </cell>
          <cell r="E6834">
            <v>43220</v>
          </cell>
          <cell r="F6834">
            <v>465330.71</v>
          </cell>
          <cell r="G6834">
            <v>1.8E-3</v>
          </cell>
          <cell r="H6834">
            <v>69.8</v>
          </cell>
          <cell r="I6834">
            <v>465330.71</v>
          </cell>
          <cell r="J6834">
            <v>1.8E-3</v>
          </cell>
          <cell r="K6834">
            <v>69.799606499999996</v>
          </cell>
          <cell r="L6834">
            <v>0</v>
          </cell>
        </row>
        <row r="6835">
          <cell r="A6835" t="str">
            <v>G305 PRD Str/Impv, Swarr</v>
          </cell>
          <cell r="B6835" t="str">
            <v>G305 PRD Str/Impv, Swarr-5</v>
          </cell>
          <cell r="C6835" t="str">
            <v>403G</v>
          </cell>
          <cell r="E6835">
            <v>43251</v>
          </cell>
          <cell r="F6835">
            <v>465330.71</v>
          </cell>
          <cell r="G6835">
            <v>1.8E-3</v>
          </cell>
          <cell r="H6835">
            <v>69.8</v>
          </cell>
          <cell r="I6835">
            <v>465330.71</v>
          </cell>
          <cell r="J6835">
            <v>1.8E-3</v>
          </cell>
          <cell r="K6835">
            <v>69.799606499999996</v>
          </cell>
          <cell r="L6835">
            <v>0</v>
          </cell>
        </row>
        <row r="6836">
          <cell r="A6836" t="str">
            <v>G305 PRD Str/Impv, Swarr</v>
          </cell>
          <cell r="B6836" t="str">
            <v>G305 PRD Str/Impv, Swarr-6</v>
          </cell>
          <cell r="C6836" t="str">
            <v>403G</v>
          </cell>
          <cell r="E6836">
            <v>43281</v>
          </cell>
          <cell r="F6836">
            <v>465330.71</v>
          </cell>
          <cell r="G6836">
            <v>1.8E-3</v>
          </cell>
          <cell r="H6836">
            <v>69.8</v>
          </cell>
          <cell r="I6836">
            <v>465330.71</v>
          </cell>
          <cell r="J6836">
            <v>1.8E-3</v>
          </cell>
          <cell r="K6836">
            <v>69.799606499999996</v>
          </cell>
          <cell r="L6836">
            <v>0</v>
          </cell>
        </row>
        <row r="6837">
          <cell r="A6837" t="str">
            <v>G305 PRD Str/Impv, Swarr</v>
          </cell>
          <cell r="B6837" t="str">
            <v>G305 PRD Str/Impv, Swarr-7</v>
          </cell>
          <cell r="C6837" t="str">
            <v>403G</v>
          </cell>
          <cell r="E6837">
            <v>43312</v>
          </cell>
          <cell r="F6837">
            <v>465330.71</v>
          </cell>
          <cell r="G6837">
            <v>1.8E-3</v>
          </cell>
          <cell r="H6837">
            <v>69.8</v>
          </cell>
          <cell r="I6837">
            <v>465330.71</v>
          </cell>
          <cell r="J6837">
            <v>1.8E-3</v>
          </cell>
          <cell r="K6837">
            <v>69.799606499999996</v>
          </cell>
          <cell r="L6837">
            <v>0</v>
          </cell>
        </row>
        <row r="6838">
          <cell r="A6838" t="str">
            <v>G305 PRD Str/Impv, Swarr</v>
          </cell>
          <cell r="B6838" t="str">
            <v>G305 PRD Str/Impv, Swarr-8</v>
          </cell>
          <cell r="C6838" t="str">
            <v>403G</v>
          </cell>
          <cell r="E6838">
            <v>43343</v>
          </cell>
          <cell r="F6838">
            <v>465330.71</v>
          </cell>
          <cell r="G6838">
            <v>1.8E-3</v>
          </cell>
          <cell r="H6838">
            <v>69.8</v>
          </cell>
          <cell r="I6838">
            <v>465330.71</v>
          </cell>
          <cell r="J6838">
            <v>1.8E-3</v>
          </cell>
          <cell r="K6838">
            <v>69.799606499999996</v>
          </cell>
          <cell r="L6838">
            <v>0</v>
          </cell>
        </row>
        <row r="6839">
          <cell r="A6839" t="str">
            <v>G305 PRD Str/Impv, Swarr</v>
          </cell>
          <cell r="B6839" t="str">
            <v>G305 PRD Str/Impv, Swarr-9</v>
          </cell>
          <cell r="C6839" t="str">
            <v>403G</v>
          </cell>
          <cell r="E6839">
            <v>43373</v>
          </cell>
          <cell r="F6839">
            <v>465330.71</v>
          </cell>
          <cell r="G6839">
            <v>1.8E-3</v>
          </cell>
          <cell r="H6839">
            <v>69.8</v>
          </cell>
          <cell r="I6839">
            <v>465330.71</v>
          </cell>
          <cell r="J6839">
            <v>1.8E-3</v>
          </cell>
          <cell r="K6839">
            <v>69.799606499999996</v>
          </cell>
          <cell r="L6839">
            <v>0</v>
          </cell>
        </row>
        <row r="6840">
          <cell r="A6840" t="str">
            <v>G305 PRD Str/Impv, Swarr</v>
          </cell>
          <cell r="B6840" t="str">
            <v>G305 PRD Str/Impv, Swarr-10</v>
          </cell>
          <cell r="C6840" t="str">
            <v>403G</v>
          </cell>
          <cell r="E6840">
            <v>43404</v>
          </cell>
          <cell r="F6840">
            <v>465330.71</v>
          </cell>
          <cell r="G6840">
            <v>1.8E-3</v>
          </cell>
          <cell r="H6840">
            <v>69.8</v>
          </cell>
          <cell r="I6840">
            <v>465330.71</v>
          </cell>
          <cell r="J6840">
            <v>1.8E-3</v>
          </cell>
          <cell r="K6840">
            <v>69.799606499999996</v>
          </cell>
          <cell r="L6840">
            <v>0</v>
          </cell>
        </row>
        <row r="6841">
          <cell r="A6841" t="str">
            <v>G305 PRD Str/Impv, Swarr</v>
          </cell>
          <cell r="B6841" t="str">
            <v>G305 PRD Str/Impv, Swarr-11</v>
          </cell>
          <cell r="C6841" t="str">
            <v>403G</v>
          </cell>
          <cell r="E6841">
            <v>43434</v>
          </cell>
          <cell r="F6841">
            <v>465330.71</v>
          </cell>
          <cell r="G6841">
            <v>1.8E-3</v>
          </cell>
          <cell r="H6841">
            <v>69.8</v>
          </cell>
          <cell r="I6841">
            <v>465330.71</v>
          </cell>
          <cell r="J6841">
            <v>1.8E-3</v>
          </cell>
          <cell r="K6841">
            <v>69.799606499999996</v>
          </cell>
          <cell r="L6841">
            <v>0</v>
          </cell>
        </row>
        <row r="6842">
          <cell r="A6842" t="str">
            <v>G305 PRD Str/Impv, Swarr</v>
          </cell>
          <cell r="B6842" t="str">
            <v>G305 PRD Str/Impv, Swarr-12</v>
          </cell>
          <cell r="C6842" t="str">
            <v>403G</v>
          </cell>
          <cell r="E6842">
            <v>43465</v>
          </cell>
          <cell r="F6842">
            <v>465330.71</v>
          </cell>
          <cell r="G6842">
            <v>1.8E-3</v>
          </cell>
          <cell r="H6842">
            <v>69.8</v>
          </cell>
          <cell r="I6842">
            <v>465330.71</v>
          </cell>
          <cell r="J6842">
            <v>1.8E-3</v>
          </cell>
          <cell r="K6842">
            <v>69.799606499999996</v>
          </cell>
          <cell r="L6842">
            <v>0</v>
          </cell>
        </row>
        <row r="6843">
          <cell r="A6843" t="str">
            <v>G305 PRD Str/Impv, Swarr Total</v>
          </cell>
          <cell r="C6843" t="str">
            <v>GPRD</v>
          </cell>
          <cell r="E6843" t="str">
            <v>Total</v>
          </cell>
          <cell r="F6843"/>
          <cell r="G6843"/>
          <cell r="H6843">
            <v>837.5999999999998</v>
          </cell>
          <cell r="I6843"/>
          <cell r="J6843">
            <v>0</v>
          </cell>
          <cell r="K6843">
            <v>837.59527799999989</v>
          </cell>
          <cell r="L6843">
            <v>0</v>
          </cell>
        </row>
        <row r="6844">
          <cell r="A6844" t="str">
            <v>G311 PRD Liq Gas Equip, Dieringer</v>
          </cell>
          <cell r="B6844" t="str">
            <v>G311 PRD Liq Gas Equip, Dieringer-1</v>
          </cell>
          <cell r="C6844" t="str">
            <v>403G</v>
          </cell>
          <cell r="E6844">
            <v>43131</v>
          </cell>
          <cell r="F6844">
            <v>685182.6</v>
          </cell>
          <cell r="G6844">
            <v>8.0000000000000002E-3</v>
          </cell>
          <cell r="H6844">
            <v>456.78999999999996</v>
          </cell>
          <cell r="I6844">
            <v>685182.6</v>
          </cell>
          <cell r="J6844">
            <v>8.0000000000000002E-3</v>
          </cell>
          <cell r="K6844">
            <v>456.78839999999997</v>
          </cell>
          <cell r="L6844">
            <v>0</v>
          </cell>
        </row>
        <row r="6845">
          <cell r="A6845" t="str">
            <v>G311 PRD Liq Gas Equip, Dieringer</v>
          </cell>
          <cell r="B6845" t="str">
            <v>G311 PRD Liq Gas Equip, Dieringer-2</v>
          </cell>
          <cell r="C6845" t="str">
            <v>403G</v>
          </cell>
          <cell r="E6845">
            <v>43159</v>
          </cell>
          <cell r="F6845">
            <v>685182.6</v>
          </cell>
          <cell r="G6845">
            <v>8.0000000000000002E-3</v>
          </cell>
          <cell r="H6845">
            <v>456.78999999999996</v>
          </cell>
          <cell r="I6845">
            <v>685182.6</v>
          </cell>
          <cell r="J6845">
            <v>8.0000000000000002E-3</v>
          </cell>
          <cell r="K6845">
            <v>456.78839999999997</v>
          </cell>
          <cell r="L6845">
            <v>0</v>
          </cell>
        </row>
        <row r="6846">
          <cell r="A6846" t="str">
            <v>G311 PRD Liq Gas Equip, Dieringer</v>
          </cell>
          <cell r="B6846" t="str">
            <v>G311 PRD Liq Gas Equip, Dieringer-3</v>
          </cell>
          <cell r="C6846" t="str">
            <v>403G</v>
          </cell>
          <cell r="E6846">
            <v>43190</v>
          </cell>
          <cell r="F6846">
            <v>685182.6</v>
          </cell>
          <cell r="G6846">
            <v>8.0000000000000002E-3</v>
          </cell>
          <cell r="H6846">
            <v>456.78999999999996</v>
          </cell>
          <cell r="I6846">
            <v>685182.6</v>
          </cell>
          <cell r="J6846">
            <v>8.0000000000000002E-3</v>
          </cell>
          <cell r="K6846">
            <v>456.78839999999997</v>
          </cell>
          <cell r="L6846">
            <v>0</v>
          </cell>
        </row>
        <row r="6847">
          <cell r="A6847" t="str">
            <v>G311 PRD Liq Gas Equip, Dieringer</v>
          </cell>
          <cell r="B6847" t="str">
            <v>G311 PRD Liq Gas Equip, Dieringer-4</v>
          </cell>
          <cell r="C6847" t="str">
            <v>403G</v>
          </cell>
          <cell r="E6847">
            <v>43220</v>
          </cell>
          <cell r="F6847">
            <v>685182.6</v>
          </cell>
          <cell r="G6847">
            <v>8.0000000000000002E-3</v>
          </cell>
          <cell r="H6847">
            <v>456.78999999999996</v>
          </cell>
          <cell r="I6847">
            <v>685182.6</v>
          </cell>
          <cell r="J6847">
            <v>8.0000000000000002E-3</v>
          </cell>
          <cell r="K6847">
            <v>456.78839999999997</v>
          </cell>
          <cell r="L6847">
            <v>0</v>
          </cell>
        </row>
        <row r="6848">
          <cell r="A6848" t="str">
            <v>G311 PRD Liq Gas Equip, Dieringer</v>
          </cell>
          <cell r="B6848" t="str">
            <v>G311 PRD Liq Gas Equip, Dieringer-5</v>
          </cell>
          <cell r="C6848" t="str">
            <v>403G</v>
          </cell>
          <cell r="E6848">
            <v>43251</v>
          </cell>
          <cell r="F6848">
            <v>685182.6</v>
          </cell>
          <cell r="G6848">
            <v>8.0000000000000002E-3</v>
          </cell>
          <cell r="H6848">
            <v>456.78999999999996</v>
          </cell>
          <cell r="I6848">
            <v>685182.6</v>
          </cell>
          <cell r="J6848">
            <v>8.0000000000000002E-3</v>
          </cell>
          <cell r="K6848">
            <v>456.78839999999997</v>
          </cell>
          <cell r="L6848">
            <v>0</v>
          </cell>
        </row>
        <row r="6849">
          <cell r="A6849" t="str">
            <v>G311 PRD Liq Gas Equip, Dieringer</v>
          </cell>
          <cell r="B6849" t="str">
            <v>G311 PRD Liq Gas Equip, Dieringer-6</v>
          </cell>
          <cell r="C6849" t="str">
            <v>403G</v>
          </cell>
          <cell r="E6849">
            <v>43281</v>
          </cell>
          <cell r="F6849">
            <v>685182.6</v>
          </cell>
          <cell r="G6849">
            <v>8.0000000000000002E-3</v>
          </cell>
          <cell r="H6849">
            <v>456.78999999999996</v>
          </cell>
          <cell r="I6849">
            <v>685182.6</v>
          </cell>
          <cell r="J6849">
            <v>8.0000000000000002E-3</v>
          </cell>
          <cell r="K6849">
            <v>456.78839999999997</v>
          </cell>
          <cell r="L6849">
            <v>0</v>
          </cell>
        </row>
        <row r="6850">
          <cell r="A6850" t="str">
            <v>G311 PRD Liq Gas Equip, Dieringer</v>
          </cell>
          <cell r="B6850" t="str">
            <v>G311 PRD Liq Gas Equip, Dieringer-7</v>
          </cell>
          <cell r="C6850" t="str">
            <v>403G</v>
          </cell>
          <cell r="E6850">
            <v>43312</v>
          </cell>
          <cell r="F6850">
            <v>685182.6</v>
          </cell>
          <cell r="G6850">
            <v>8.0000000000000002E-3</v>
          </cell>
          <cell r="H6850">
            <v>456.78999999999996</v>
          </cell>
          <cell r="I6850">
            <v>685182.6</v>
          </cell>
          <cell r="J6850">
            <v>8.0000000000000002E-3</v>
          </cell>
          <cell r="K6850">
            <v>456.78839999999997</v>
          </cell>
          <cell r="L6850">
            <v>0</v>
          </cell>
        </row>
        <row r="6851">
          <cell r="A6851" t="str">
            <v>G311 PRD Liq Gas Equip, Dieringer</v>
          </cell>
          <cell r="B6851" t="str">
            <v>G311 PRD Liq Gas Equip, Dieringer-8</v>
          </cell>
          <cell r="C6851" t="str">
            <v>403G</v>
          </cell>
          <cell r="E6851">
            <v>43343</v>
          </cell>
          <cell r="F6851">
            <v>685182.6</v>
          </cell>
          <cell r="G6851">
            <v>8.0000000000000002E-3</v>
          </cell>
          <cell r="H6851">
            <v>456.78999999999996</v>
          </cell>
          <cell r="I6851">
            <v>685182.6</v>
          </cell>
          <cell r="J6851">
            <v>8.0000000000000002E-3</v>
          </cell>
          <cell r="K6851">
            <v>456.78839999999997</v>
          </cell>
          <cell r="L6851">
            <v>0</v>
          </cell>
        </row>
        <row r="6852">
          <cell r="A6852" t="str">
            <v>G311 PRD Liq Gas Equip, Dieringer</v>
          </cell>
          <cell r="B6852" t="str">
            <v>G311 PRD Liq Gas Equip, Dieringer-9</v>
          </cell>
          <cell r="C6852" t="str">
            <v>403G</v>
          </cell>
          <cell r="E6852">
            <v>43373</v>
          </cell>
          <cell r="F6852">
            <v>685182.6</v>
          </cell>
          <cell r="G6852">
            <v>8.0000000000000002E-3</v>
          </cell>
          <cell r="H6852">
            <v>456.78999999999996</v>
          </cell>
          <cell r="I6852">
            <v>685182.6</v>
          </cell>
          <cell r="J6852">
            <v>8.0000000000000002E-3</v>
          </cell>
          <cell r="K6852">
            <v>456.78839999999997</v>
          </cell>
          <cell r="L6852">
            <v>0</v>
          </cell>
        </row>
        <row r="6853">
          <cell r="A6853" t="str">
            <v>G311 PRD Liq Gas Equip, Dieringer</v>
          </cell>
          <cell r="B6853" t="str">
            <v>G311 PRD Liq Gas Equip, Dieringer-10</v>
          </cell>
          <cell r="C6853" t="str">
            <v>403G</v>
          </cell>
          <cell r="E6853">
            <v>43404</v>
          </cell>
          <cell r="F6853">
            <v>685182.6</v>
          </cell>
          <cell r="G6853">
            <v>8.0000000000000002E-3</v>
          </cell>
          <cell r="H6853">
            <v>456.78999999999996</v>
          </cell>
          <cell r="I6853">
            <v>685182.6</v>
          </cell>
          <cell r="J6853">
            <v>8.0000000000000002E-3</v>
          </cell>
          <cell r="K6853">
            <v>456.78839999999997</v>
          </cell>
          <cell r="L6853">
            <v>0</v>
          </cell>
        </row>
        <row r="6854">
          <cell r="A6854" t="str">
            <v>G311 PRD Liq Gas Equip, Dieringer</v>
          </cell>
          <cell r="B6854" t="str">
            <v>G311 PRD Liq Gas Equip, Dieringer-11</v>
          </cell>
          <cell r="C6854" t="str">
            <v>403G</v>
          </cell>
          <cell r="E6854">
            <v>43434</v>
          </cell>
          <cell r="F6854">
            <v>685182.6</v>
          </cell>
          <cell r="G6854">
            <v>8.0000000000000002E-3</v>
          </cell>
          <cell r="H6854">
            <v>456.78999999999996</v>
          </cell>
          <cell r="I6854">
            <v>685182.6</v>
          </cell>
          <cell r="J6854">
            <v>8.0000000000000002E-3</v>
          </cell>
          <cell r="K6854">
            <v>456.78839999999997</v>
          </cell>
          <cell r="L6854">
            <v>0</v>
          </cell>
        </row>
        <row r="6855">
          <cell r="A6855" t="str">
            <v>G311 PRD Liq Gas Equip, Dieringer</v>
          </cell>
          <cell r="B6855" t="str">
            <v>G311 PRD Liq Gas Equip, Dieringer-12</v>
          </cell>
          <cell r="C6855" t="str">
            <v>403G</v>
          </cell>
          <cell r="E6855">
            <v>43465</v>
          </cell>
          <cell r="F6855">
            <v>685182.6</v>
          </cell>
          <cell r="G6855">
            <v>8.0000000000000002E-3</v>
          </cell>
          <cell r="H6855">
            <v>456.78999999999996</v>
          </cell>
          <cell r="I6855">
            <v>685182.6</v>
          </cell>
          <cell r="J6855">
            <v>8.0000000000000002E-3</v>
          </cell>
          <cell r="K6855">
            <v>456.78839999999997</v>
          </cell>
          <cell r="L6855">
            <v>0</v>
          </cell>
        </row>
        <row r="6856">
          <cell r="A6856" t="str">
            <v>G311 PRD Liq Gas Equip, Dieringer Total</v>
          </cell>
          <cell r="C6856" t="str">
            <v>GPRD</v>
          </cell>
          <cell r="E6856" t="str">
            <v>Total</v>
          </cell>
          <cell r="F6856"/>
          <cell r="G6856"/>
          <cell r="H6856">
            <v>5481.48</v>
          </cell>
          <cell r="I6856"/>
          <cell r="J6856">
            <v>0</v>
          </cell>
          <cell r="K6856">
            <v>5481.4608000000007</v>
          </cell>
          <cell r="L6856">
            <v>-0.02</v>
          </cell>
        </row>
        <row r="6857">
          <cell r="A6857" t="str">
            <v>G311 PRD Liq Gas Equip, Swarr</v>
          </cell>
          <cell r="B6857" t="str">
            <v>G311 PRD Liq Gas Equip, Swarr-1</v>
          </cell>
          <cell r="C6857" t="str">
            <v>403G</v>
          </cell>
          <cell r="E6857">
            <v>43131</v>
          </cell>
          <cell r="F6857">
            <v>5385099.4299999997</v>
          </cell>
          <cell r="G6857">
            <v>5.4999999999999997E-3</v>
          </cell>
          <cell r="H6857">
            <v>2468.17</v>
          </cell>
          <cell r="I6857">
            <v>5385099.4299999997</v>
          </cell>
          <cell r="J6857">
            <v>5.4999999999999997E-3</v>
          </cell>
          <cell r="K6857">
            <v>2468.1705720833329</v>
          </cell>
          <cell r="L6857">
            <v>0</v>
          </cell>
        </row>
        <row r="6858">
          <cell r="A6858" t="str">
            <v>G311 PRD Liq Gas Equip, Swarr</v>
          </cell>
          <cell r="B6858" t="str">
            <v>G311 PRD Liq Gas Equip, Swarr-2</v>
          </cell>
          <cell r="C6858" t="str">
            <v>403G</v>
          </cell>
          <cell r="E6858">
            <v>43159</v>
          </cell>
          <cell r="F6858">
            <v>5385099.4299999997</v>
          </cell>
          <cell r="G6858">
            <v>5.4999999999999997E-3</v>
          </cell>
          <cell r="H6858">
            <v>2468.17</v>
          </cell>
          <cell r="I6858">
            <v>5385099.4299999997</v>
          </cell>
          <cell r="J6858">
            <v>5.4999999999999997E-3</v>
          </cell>
          <cell r="K6858">
            <v>2468.1705720833329</v>
          </cell>
          <cell r="L6858">
            <v>0</v>
          </cell>
        </row>
        <row r="6859">
          <cell r="A6859" t="str">
            <v>G311 PRD Liq Gas Equip, Swarr</v>
          </cell>
          <cell r="B6859" t="str">
            <v>G311 PRD Liq Gas Equip, Swarr-3</v>
          </cell>
          <cell r="C6859" t="str">
            <v>403G</v>
          </cell>
          <cell r="E6859">
            <v>43190</v>
          </cell>
          <cell r="F6859">
            <v>5385099.4299999997</v>
          </cell>
          <cell r="G6859">
            <v>5.4999999999999997E-3</v>
          </cell>
          <cell r="H6859">
            <v>2468.17</v>
          </cell>
          <cell r="I6859">
            <v>5385099.4299999997</v>
          </cell>
          <cell r="J6859">
            <v>5.4999999999999997E-3</v>
          </cell>
          <cell r="K6859">
            <v>2468.1705720833329</v>
          </cell>
          <cell r="L6859">
            <v>0</v>
          </cell>
        </row>
        <row r="6860">
          <cell r="A6860" t="str">
            <v>G311 PRD Liq Gas Equip, Swarr</v>
          </cell>
          <cell r="B6860" t="str">
            <v>G311 PRD Liq Gas Equip, Swarr-4</v>
          </cell>
          <cell r="C6860" t="str">
            <v>403G</v>
          </cell>
          <cell r="E6860">
            <v>43220</v>
          </cell>
          <cell r="F6860">
            <v>5385099.4299999997</v>
          </cell>
          <cell r="G6860">
            <v>5.4999999999999997E-3</v>
          </cell>
          <cell r="H6860">
            <v>2468.17</v>
          </cell>
          <cell r="I6860">
            <v>5385099.4299999997</v>
          </cell>
          <cell r="J6860">
            <v>5.4999999999999997E-3</v>
          </cell>
          <cell r="K6860">
            <v>2468.1705720833329</v>
          </cell>
          <cell r="L6860">
            <v>0</v>
          </cell>
        </row>
        <row r="6861">
          <cell r="A6861" t="str">
            <v>G311 PRD Liq Gas Equip, Swarr</v>
          </cell>
          <cell r="B6861" t="str">
            <v>G311 PRD Liq Gas Equip, Swarr-5</v>
          </cell>
          <cell r="C6861" t="str">
            <v>403G</v>
          </cell>
          <cell r="E6861">
            <v>43251</v>
          </cell>
          <cell r="F6861">
            <v>5385099.4299999997</v>
          </cell>
          <cell r="G6861">
            <v>5.4999999999999997E-3</v>
          </cell>
          <cell r="H6861">
            <v>2468.17</v>
          </cell>
          <cell r="I6861">
            <v>5385099.4299999997</v>
          </cell>
          <cell r="J6861">
            <v>5.4999999999999997E-3</v>
          </cell>
          <cell r="K6861">
            <v>2468.1705720833329</v>
          </cell>
          <cell r="L6861">
            <v>0</v>
          </cell>
        </row>
        <row r="6862">
          <cell r="A6862" t="str">
            <v>G311 PRD Liq Gas Equip, Swarr</v>
          </cell>
          <cell r="B6862" t="str">
            <v>G311 PRD Liq Gas Equip, Swarr-6</v>
          </cell>
          <cell r="C6862" t="str">
            <v>403G</v>
          </cell>
          <cell r="E6862">
            <v>43281</v>
          </cell>
          <cell r="F6862">
            <v>5385099.4299999997</v>
          </cell>
          <cell r="G6862">
            <v>5.4999999999999997E-3</v>
          </cell>
          <cell r="H6862">
            <v>2468.17</v>
          </cell>
          <cell r="I6862">
            <v>5385099.4299999997</v>
          </cell>
          <cell r="J6862">
            <v>5.4999999999999997E-3</v>
          </cell>
          <cell r="K6862">
            <v>2468.1705720833329</v>
          </cell>
          <cell r="L6862">
            <v>0</v>
          </cell>
        </row>
        <row r="6863">
          <cell r="A6863" t="str">
            <v>G311 PRD Liq Gas Equip, Swarr</v>
          </cell>
          <cell r="B6863" t="str">
            <v>G311 PRD Liq Gas Equip, Swarr-7</v>
          </cell>
          <cell r="C6863" t="str">
            <v>403G</v>
          </cell>
          <cell r="E6863">
            <v>43312</v>
          </cell>
          <cell r="F6863">
            <v>5385099.4299999997</v>
          </cell>
          <cell r="G6863">
            <v>5.4999999999999997E-3</v>
          </cell>
          <cell r="H6863">
            <v>2468.17</v>
          </cell>
          <cell r="I6863">
            <v>5385099.4299999997</v>
          </cell>
          <cell r="J6863">
            <v>5.4999999999999997E-3</v>
          </cell>
          <cell r="K6863">
            <v>2468.1705720833329</v>
          </cell>
          <cell r="L6863">
            <v>0</v>
          </cell>
        </row>
        <row r="6864">
          <cell r="A6864" t="str">
            <v>G311 PRD Liq Gas Equip, Swarr</v>
          </cell>
          <cell r="B6864" t="str">
            <v>G311 PRD Liq Gas Equip, Swarr-8</v>
          </cell>
          <cell r="C6864" t="str">
            <v>403G</v>
          </cell>
          <cell r="E6864">
            <v>43343</v>
          </cell>
          <cell r="F6864">
            <v>5385099.4299999997</v>
          </cell>
          <cell r="G6864">
            <v>5.4999999999999997E-3</v>
          </cell>
          <cell r="H6864">
            <v>2468.17</v>
          </cell>
          <cell r="I6864">
            <v>5385099.4299999997</v>
          </cell>
          <cell r="J6864">
            <v>5.4999999999999997E-3</v>
          </cell>
          <cell r="K6864">
            <v>2468.1705720833329</v>
          </cell>
          <cell r="L6864">
            <v>0</v>
          </cell>
        </row>
        <row r="6865">
          <cell r="A6865" t="str">
            <v>G311 PRD Liq Gas Equip, Swarr</v>
          </cell>
          <cell r="B6865" t="str">
            <v>G311 PRD Liq Gas Equip, Swarr-9</v>
          </cell>
          <cell r="C6865" t="str">
            <v>403G</v>
          </cell>
          <cell r="E6865">
            <v>43373</v>
          </cell>
          <cell r="F6865">
            <v>5385099.4299999997</v>
          </cell>
          <cell r="G6865">
            <v>5.4999999999999997E-3</v>
          </cell>
          <cell r="H6865">
            <v>2468.17</v>
          </cell>
          <cell r="I6865">
            <v>5385099.4299999997</v>
          </cell>
          <cell r="J6865">
            <v>5.4999999999999997E-3</v>
          </cell>
          <cell r="K6865">
            <v>2468.1705720833329</v>
          </cell>
          <cell r="L6865">
            <v>0</v>
          </cell>
        </row>
        <row r="6866">
          <cell r="A6866" t="str">
            <v>G311 PRD Liq Gas Equip, Swarr</v>
          </cell>
          <cell r="B6866" t="str">
            <v>G311 PRD Liq Gas Equip, Swarr-10</v>
          </cell>
          <cell r="C6866" t="str">
            <v>403G</v>
          </cell>
          <cell r="E6866">
            <v>43404</v>
          </cell>
          <cell r="F6866">
            <v>5385099.4299999997</v>
          </cell>
          <cell r="G6866">
            <v>5.4999999999999997E-3</v>
          </cell>
          <cell r="H6866">
            <v>2468.17</v>
          </cell>
          <cell r="I6866">
            <v>5385099.4299999997</v>
          </cell>
          <cell r="J6866">
            <v>5.4999999999999997E-3</v>
          </cell>
          <cell r="K6866">
            <v>2468.1705720833329</v>
          </cell>
          <cell r="L6866">
            <v>0</v>
          </cell>
        </row>
        <row r="6867">
          <cell r="A6867" t="str">
            <v>G311 PRD Liq Gas Equip, Swarr</v>
          </cell>
          <cell r="B6867" t="str">
            <v>G311 PRD Liq Gas Equip, Swarr-11</v>
          </cell>
          <cell r="C6867" t="str">
            <v>403G</v>
          </cell>
          <cell r="E6867">
            <v>43434</v>
          </cell>
          <cell r="F6867">
            <v>5385099.4299999997</v>
          </cell>
          <cell r="G6867">
            <v>5.4999999999999997E-3</v>
          </cell>
          <cell r="H6867">
            <v>2468.17</v>
          </cell>
          <cell r="I6867">
            <v>5385099.4299999997</v>
          </cell>
          <cell r="J6867">
            <v>5.4999999999999997E-3</v>
          </cell>
          <cell r="K6867">
            <v>2468.1705720833329</v>
          </cell>
          <cell r="L6867">
            <v>0</v>
          </cell>
        </row>
        <row r="6868">
          <cell r="A6868" t="str">
            <v>G311 PRD Liq Gas Equip, Swarr</v>
          </cell>
          <cell r="B6868" t="str">
            <v>G311 PRD Liq Gas Equip, Swarr-12</v>
          </cell>
          <cell r="C6868" t="str">
            <v>403G</v>
          </cell>
          <cell r="E6868">
            <v>43465</v>
          </cell>
          <cell r="F6868">
            <v>5385099.4299999997</v>
          </cell>
          <cell r="G6868">
            <v>5.4999999999999997E-3</v>
          </cell>
          <cell r="H6868">
            <v>2468.17</v>
          </cell>
          <cell r="I6868">
            <v>5385099.4299999997</v>
          </cell>
          <cell r="J6868">
            <v>5.4999999999999997E-3</v>
          </cell>
          <cell r="K6868">
            <v>2468.1705720833329</v>
          </cell>
          <cell r="L6868">
            <v>0</v>
          </cell>
        </row>
        <row r="6869">
          <cell r="A6869" t="str">
            <v>G311 PRD Liq Gas Equip, Swarr Total</v>
          </cell>
          <cell r="C6869" t="str">
            <v>GPRD</v>
          </cell>
          <cell r="E6869" t="str">
            <v>Total</v>
          </cell>
          <cell r="F6869"/>
          <cell r="G6869"/>
          <cell r="H6869">
            <v>29618.039999999994</v>
          </cell>
          <cell r="I6869"/>
          <cell r="J6869">
            <v>0</v>
          </cell>
          <cell r="K6869">
            <v>29618.046865</v>
          </cell>
          <cell r="L6869">
            <v>0.01</v>
          </cell>
        </row>
        <row r="6870">
          <cell r="A6870" t="str">
            <v>G320 PRD Other Equipment</v>
          </cell>
          <cell r="B6870" t="str">
            <v>G320 PRD Other Equipment-1</v>
          </cell>
          <cell r="C6870" t="str">
            <v>403G</v>
          </cell>
          <cell r="E6870">
            <v>43131</v>
          </cell>
          <cell r="F6870">
            <v>4852.88</v>
          </cell>
          <cell r="G6870">
            <v>4.9700000000000001E-2</v>
          </cell>
          <cell r="H6870">
            <v>20.100000000000001</v>
          </cell>
          <cell r="I6870">
            <v>4852.88</v>
          </cell>
          <cell r="J6870">
            <v>4.9700000000000001E-2</v>
          </cell>
          <cell r="K6870">
            <v>20.099011333333333</v>
          </cell>
          <cell r="L6870">
            <v>0</v>
          </cell>
        </row>
        <row r="6871">
          <cell r="A6871" t="str">
            <v>G320 PRD Other Equipment</v>
          </cell>
          <cell r="B6871" t="str">
            <v>G320 PRD Other Equipment-2</v>
          </cell>
          <cell r="C6871" t="str">
            <v>403G</v>
          </cell>
          <cell r="E6871">
            <v>43159</v>
          </cell>
          <cell r="F6871">
            <v>4852.88</v>
          </cell>
          <cell r="G6871">
            <v>4.9700000000000001E-2</v>
          </cell>
          <cell r="H6871">
            <v>20.100000000000001</v>
          </cell>
          <cell r="I6871">
            <v>4852.88</v>
          </cell>
          <cell r="J6871">
            <v>4.9700000000000001E-2</v>
          </cell>
          <cell r="K6871">
            <v>20.099011333333333</v>
          </cell>
          <cell r="L6871">
            <v>0</v>
          </cell>
        </row>
        <row r="6872">
          <cell r="A6872" t="str">
            <v>G320 PRD Other Equipment</v>
          </cell>
          <cell r="B6872" t="str">
            <v>G320 PRD Other Equipment-3</v>
          </cell>
          <cell r="C6872" t="str">
            <v>403G</v>
          </cell>
          <cell r="E6872">
            <v>43190</v>
          </cell>
          <cell r="F6872">
            <v>4852.88</v>
          </cell>
          <cell r="G6872">
            <v>4.9700000000000001E-2</v>
          </cell>
          <cell r="H6872">
            <v>20.100000000000001</v>
          </cell>
          <cell r="I6872">
            <v>4852.88</v>
          </cell>
          <cell r="J6872">
            <v>4.9700000000000001E-2</v>
          </cell>
          <cell r="K6872">
            <v>20.099011333333333</v>
          </cell>
          <cell r="L6872">
            <v>0</v>
          </cell>
        </row>
        <row r="6873">
          <cell r="A6873" t="str">
            <v>G320 PRD Other Equipment</v>
          </cell>
          <cell r="B6873" t="str">
            <v>G320 PRD Other Equipment-4</v>
          </cell>
          <cell r="C6873" t="str">
            <v>403G</v>
          </cell>
          <cell r="E6873">
            <v>43220</v>
          </cell>
          <cell r="F6873">
            <v>4852.88</v>
          </cell>
          <cell r="G6873">
            <v>4.9700000000000001E-2</v>
          </cell>
          <cell r="H6873">
            <v>20.100000000000001</v>
          </cell>
          <cell r="I6873">
            <v>4852.88</v>
          </cell>
          <cell r="J6873">
            <v>4.9700000000000001E-2</v>
          </cell>
          <cell r="K6873">
            <v>20.099011333333333</v>
          </cell>
          <cell r="L6873">
            <v>0</v>
          </cell>
        </row>
        <row r="6874">
          <cell r="A6874" t="str">
            <v>G320 PRD Other Equipment</v>
          </cell>
          <cell r="B6874" t="str">
            <v>G320 PRD Other Equipment-5</v>
          </cell>
          <cell r="C6874" t="str">
            <v>403G</v>
          </cell>
          <cell r="E6874">
            <v>43251</v>
          </cell>
          <cell r="F6874">
            <v>4852.88</v>
          </cell>
          <cell r="G6874">
            <v>4.9700000000000001E-2</v>
          </cell>
          <cell r="H6874">
            <v>20.100000000000001</v>
          </cell>
          <cell r="I6874">
            <v>4852.88</v>
          </cell>
          <cell r="J6874">
            <v>4.9700000000000001E-2</v>
          </cell>
          <cell r="K6874">
            <v>20.099011333333333</v>
          </cell>
          <cell r="L6874">
            <v>0</v>
          </cell>
        </row>
        <row r="6875">
          <cell r="A6875" t="str">
            <v>G320 PRD Other Equipment</v>
          </cell>
          <cell r="B6875" t="str">
            <v>G320 PRD Other Equipment-6</v>
          </cell>
          <cell r="C6875" t="str">
            <v>403G</v>
          </cell>
          <cell r="E6875">
            <v>43281</v>
          </cell>
          <cell r="F6875">
            <v>4852.88</v>
          </cell>
          <cell r="G6875">
            <v>4.9700000000000001E-2</v>
          </cell>
          <cell r="H6875">
            <v>20.100000000000001</v>
          </cell>
          <cell r="I6875">
            <v>4852.88</v>
          </cell>
          <cell r="J6875">
            <v>4.9700000000000001E-2</v>
          </cell>
          <cell r="K6875">
            <v>20.099011333333333</v>
          </cell>
          <cell r="L6875">
            <v>0</v>
          </cell>
        </row>
        <row r="6876">
          <cell r="A6876" t="str">
            <v>G320 PRD Other Equipment</v>
          </cell>
          <cell r="B6876" t="str">
            <v>G320 PRD Other Equipment-7</v>
          </cell>
          <cell r="C6876" t="str">
            <v>403G</v>
          </cell>
          <cell r="E6876">
            <v>43312</v>
          </cell>
          <cell r="F6876">
            <v>4852.88</v>
          </cell>
          <cell r="G6876">
            <v>4.9700000000000001E-2</v>
          </cell>
          <cell r="H6876">
            <v>20.100000000000001</v>
          </cell>
          <cell r="I6876">
            <v>4852.88</v>
          </cell>
          <cell r="J6876">
            <v>4.9700000000000001E-2</v>
          </cell>
          <cell r="K6876">
            <v>20.099011333333333</v>
          </cell>
          <cell r="L6876">
            <v>0</v>
          </cell>
        </row>
        <row r="6877">
          <cell r="A6877" t="str">
            <v>G320 PRD Other Equipment</v>
          </cell>
          <cell r="B6877" t="str">
            <v>G320 PRD Other Equipment-8</v>
          </cell>
          <cell r="C6877" t="str">
            <v>403G</v>
          </cell>
          <cell r="E6877">
            <v>43343</v>
          </cell>
          <cell r="F6877">
            <v>4852.88</v>
          </cell>
          <cell r="G6877">
            <v>4.9700000000000001E-2</v>
          </cell>
          <cell r="H6877">
            <v>20.100000000000001</v>
          </cell>
          <cell r="I6877">
            <v>4852.88</v>
          </cell>
          <cell r="J6877">
            <v>4.9700000000000001E-2</v>
          </cell>
          <cell r="K6877">
            <v>20.099011333333333</v>
          </cell>
          <cell r="L6877">
            <v>0</v>
          </cell>
        </row>
        <row r="6878">
          <cell r="A6878" t="str">
            <v>G320 PRD Other Equipment</v>
          </cell>
          <cell r="B6878" t="str">
            <v>G320 PRD Other Equipment-9</v>
          </cell>
          <cell r="C6878" t="str">
            <v>403G</v>
          </cell>
          <cell r="E6878">
            <v>43373</v>
          </cell>
          <cell r="F6878">
            <v>4852.88</v>
          </cell>
          <cell r="G6878">
            <v>4.9700000000000001E-2</v>
          </cell>
          <cell r="H6878">
            <v>20.100000000000001</v>
          </cell>
          <cell r="I6878">
            <v>4852.88</v>
          </cell>
          <cell r="J6878">
            <v>4.9700000000000001E-2</v>
          </cell>
          <cell r="K6878">
            <v>20.099011333333333</v>
          </cell>
          <cell r="L6878">
            <v>0</v>
          </cell>
        </row>
        <row r="6879">
          <cell r="A6879" t="str">
            <v>G320 PRD Other Equipment</v>
          </cell>
          <cell r="B6879" t="str">
            <v>G320 PRD Other Equipment-10</v>
          </cell>
          <cell r="C6879" t="str">
            <v>403G</v>
          </cell>
          <cell r="E6879">
            <v>43404</v>
          </cell>
          <cell r="F6879">
            <v>4852.88</v>
          </cell>
          <cell r="G6879">
            <v>4.9700000000000001E-2</v>
          </cell>
          <cell r="H6879">
            <v>20.100000000000001</v>
          </cell>
          <cell r="I6879">
            <v>4852.88</v>
          </cell>
          <cell r="J6879">
            <v>4.9700000000000001E-2</v>
          </cell>
          <cell r="K6879">
            <v>20.099011333333333</v>
          </cell>
          <cell r="L6879">
            <v>0</v>
          </cell>
        </row>
        <row r="6880">
          <cell r="A6880" t="str">
            <v>G320 PRD Other Equipment</v>
          </cell>
          <cell r="B6880" t="str">
            <v>G320 PRD Other Equipment-11</v>
          </cell>
          <cell r="C6880" t="str">
            <v>403G</v>
          </cell>
          <cell r="E6880">
            <v>43434</v>
          </cell>
          <cell r="F6880">
            <v>4852.88</v>
          </cell>
          <cell r="G6880">
            <v>4.9700000000000001E-2</v>
          </cell>
          <cell r="H6880">
            <v>20.100000000000001</v>
          </cell>
          <cell r="I6880">
            <v>4852.88</v>
          </cell>
          <cell r="J6880">
            <v>4.9700000000000001E-2</v>
          </cell>
          <cell r="K6880">
            <v>20.099011333333333</v>
          </cell>
          <cell r="L6880">
            <v>0</v>
          </cell>
        </row>
        <row r="6881">
          <cell r="A6881" t="str">
            <v>G320 PRD Other Equipment</v>
          </cell>
          <cell r="B6881" t="str">
            <v>G320 PRD Other Equipment-12</v>
          </cell>
          <cell r="C6881" t="str">
            <v>403G</v>
          </cell>
          <cell r="E6881">
            <v>43465</v>
          </cell>
          <cell r="F6881">
            <v>4852.88</v>
          </cell>
          <cell r="G6881">
            <v>4.9700000000000001E-2</v>
          </cell>
          <cell r="H6881">
            <v>20.100000000000001</v>
          </cell>
          <cell r="I6881">
            <v>4852.88</v>
          </cell>
          <cell r="J6881">
            <v>4.9700000000000001E-2</v>
          </cell>
          <cell r="K6881">
            <v>20.099011333333333</v>
          </cell>
          <cell r="L6881">
            <v>0</v>
          </cell>
        </row>
        <row r="6882">
          <cell r="A6882" t="str">
            <v>G320 PRD Other Equipment Total</v>
          </cell>
          <cell r="C6882" t="str">
            <v>GPRD</v>
          </cell>
          <cell r="E6882" t="str">
            <v>Total</v>
          </cell>
          <cell r="F6882"/>
          <cell r="G6882"/>
          <cell r="H6882">
            <v>241.19999999999996</v>
          </cell>
          <cell r="I6882"/>
          <cell r="J6882">
            <v>0</v>
          </cell>
          <cell r="K6882">
            <v>241.18813599999996</v>
          </cell>
          <cell r="L6882">
            <v>-0.01</v>
          </cell>
        </row>
        <row r="6883">
          <cell r="A6883" t="str">
            <v>G3502 UGS Right of Way</v>
          </cell>
          <cell r="B6883" t="str">
            <v>G3502 UGS Right of Way-1</v>
          </cell>
          <cell r="C6883" t="str">
            <v>403G</v>
          </cell>
          <cell r="E6883">
            <v>43131</v>
          </cell>
          <cell r="F6883">
            <v>3436.65</v>
          </cell>
          <cell r="G6883">
            <v>3.2800000000000003E-2</v>
          </cell>
          <cell r="H6883">
            <v>9.39</v>
          </cell>
          <cell r="I6883"/>
          <cell r="J6883">
            <v>3.2800000000000003E-2</v>
          </cell>
          <cell r="K6883">
            <v>9.39</v>
          </cell>
          <cell r="L6883">
            <v>0</v>
          </cell>
        </row>
        <row r="6884">
          <cell r="A6884" t="str">
            <v>G3502 UGS Right of Way</v>
          </cell>
          <cell r="B6884" t="str">
            <v>G3502 UGS Right of Way-2</v>
          </cell>
          <cell r="C6884" t="str">
            <v>403G</v>
          </cell>
          <cell r="E6884">
            <v>43159</v>
          </cell>
          <cell r="F6884">
            <v>3436.65</v>
          </cell>
          <cell r="G6884">
            <v>3.2800000000000003E-2</v>
          </cell>
          <cell r="H6884">
            <v>9.39</v>
          </cell>
          <cell r="I6884"/>
          <cell r="J6884">
            <v>3.2800000000000003E-2</v>
          </cell>
          <cell r="K6884">
            <v>9.39</v>
          </cell>
          <cell r="L6884">
            <v>0</v>
          </cell>
        </row>
        <row r="6885">
          <cell r="A6885" t="str">
            <v>G3502 UGS Right of Way</v>
          </cell>
          <cell r="B6885" t="str">
            <v>G3502 UGS Right of Way-3</v>
          </cell>
          <cell r="C6885" t="str">
            <v>403G</v>
          </cell>
          <cell r="E6885">
            <v>43190</v>
          </cell>
          <cell r="F6885">
            <v>3436.65</v>
          </cell>
          <cell r="G6885">
            <v>3.2800000000000003E-2</v>
          </cell>
          <cell r="H6885">
            <v>9.39</v>
          </cell>
          <cell r="I6885"/>
          <cell r="J6885">
            <v>3.2800000000000003E-2</v>
          </cell>
          <cell r="K6885">
            <v>9.39</v>
          </cell>
          <cell r="L6885">
            <v>0</v>
          </cell>
        </row>
        <row r="6886">
          <cell r="A6886" t="str">
            <v>G3502 UGS Right of Way</v>
          </cell>
          <cell r="B6886" t="str">
            <v>G3502 UGS Right of Way-4</v>
          </cell>
          <cell r="C6886" t="str">
            <v>403G</v>
          </cell>
          <cell r="E6886">
            <v>43220</v>
          </cell>
          <cell r="F6886">
            <v>3436.65</v>
          </cell>
          <cell r="G6886">
            <v>3.2800000000000003E-2</v>
          </cell>
          <cell r="H6886">
            <v>9.39</v>
          </cell>
          <cell r="I6886"/>
          <cell r="J6886">
            <v>3.2800000000000003E-2</v>
          </cell>
          <cell r="K6886">
            <v>9.39</v>
          </cell>
          <cell r="L6886">
            <v>0</v>
          </cell>
        </row>
        <row r="6887">
          <cell r="A6887" t="str">
            <v>G3502 UGS Right of Way</v>
          </cell>
          <cell r="B6887" t="str">
            <v>G3502 UGS Right of Way-5</v>
          </cell>
          <cell r="C6887" t="str">
            <v>403G</v>
          </cell>
          <cell r="E6887">
            <v>43251</v>
          </cell>
          <cell r="F6887">
            <v>3436.65</v>
          </cell>
          <cell r="G6887">
            <v>3.2800000000000003E-2</v>
          </cell>
          <cell r="H6887">
            <v>9.39</v>
          </cell>
          <cell r="I6887"/>
          <cell r="J6887">
            <v>3.2800000000000003E-2</v>
          </cell>
          <cell r="K6887">
            <v>9.39</v>
          </cell>
          <cell r="L6887">
            <v>0</v>
          </cell>
        </row>
        <row r="6888">
          <cell r="A6888" t="str">
            <v>G3502 UGS Right of Way</v>
          </cell>
          <cell r="B6888" t="str">
            <v>G3502 UGS Right of Way-6</v>
          </cell>
          <cell r="C6888" t="str">
            <v>403G</v>
          </cell>
          <cell r="E6888">
            <v>43281</v>
          </cell>
          <cell r="F6888">
            <v>3436.65</v>
          </cell>
          <cell r="G6888">
            <v>3.2800000000000003E-2</v>
          </cell>
          <cell r="H6888">
            <v>9.39</v>
          </cell>
          <cell r="I6888"/>
          <cell r="J6888">
            <v>3.2800000000000003E-2</v>
          </cell>
          <cell r="K6888">
            <v>9.39</v>
          </cell>
          <cell r="L6888">
            <v>0</v>
          </cell>
        </row>
        <row r="6889">
          <cell r="A6889" t="str">
            <v>G3502 UGS Right of Way</v>
          </cell>
          <cell r="B6889" t="str">
            <v>G3502 UGS Right of Way-7</v>
          </cell>
          <cell r="C6889" t="str">
            <v>403G</v>
          </cell>
          <cell r="E6889">
            <v>43312</v>
          </cell>
          <cell r="F6889">
            <v>3436.65</v>
          </cell>
          <cell r="G6889">
            <v>3.2800000000000003E-2</v>
          </cell>
          <cell r="H6889">
            <v>9.39</v>
          </cell>
          <cell r="I6889"/>
          <cell r="J6889">
            <v>3.2800000000000003E-2</v>
          </cell>
          <cell r="K6889">
            <v>9.39</v>
          </cell>
          <cell r="L6889">
            <v>0</v>
          </cell>
        </row>
        <row r="6890">
          <cell r="A6890" t="str">
            <v>G3502 UGS Right of Way</v>
          </cell>
          <cell r="B6890" t="str">
            <v>G3502 UGS Right of Way-8</v>
          </cell>
          <cell r="C6890" t="str">
            <v>403G</v>
          </cell>
          <cell r="E6890">
            <v>43343</v>
          </cell>
          <cell r="F6890">
            <v>3436.65</v>
          </cell>
          <cell r="G6890">
            <v>3.2800000000000003E-2</v>
          </cell>
          <cell r="H6890">
            <v>9.39</v>
          </cell>
          <cell r="I6890"/>
          <cell r="J6890">
            <v>3.2800000000000003E-2</v>
          </cell>
          <cell r="K6890">
            <v>9.39</v>
          </cell>
          <cell r="L6890">
            <v>0</v>
          </cell>
        </row>
        <row r="6891">
          <cell r="A6891" t="str">
            <v>G3502 UGS Right of Way</v>
          </cell>
          <cell r="B6891" t="str">
            <v>G3502 UGS Right of Way-9</v>
          </cell>
          <cell r="C6891" t="str">
            <v>403G</v>
          </cell>
          <cell r="E6891">
            <v>43373</v>
          </cell>
          <cell r="F6891">
            <v>3436.65</v>
          </cell>
          <cell r="G6891">
            <v>3.2800000000000003E-2</v>
          </cell>
          <cell r="H6891">
            <v>9.39</v>
          </cell>
          <cell r="I6891"/>
          <cell r="J6891">
            <v>3.2800000000000003E-2</v>
          </cell>
          <cell r="K6891">
            <v>9.39</v>
          </cell>
          <cell r="L6891">
            <v>0</v>
          </cell>
        </row>
        <row r="6892">
          <cell r="A6892" t="str">
            <v>G3502 UGS Right of Way</v>
          </cell>
          <cell r="B6892" t="str">
            <v>G3502 UGS Right of Way-10</v>
          </cell>
          <cell r="C6892" t="str">
            <v>403G</v>
          </cell>
          <cell r="E6892">
            <v>43404</v>
          </cell>
          <cell r="F6892">
            <v>3436.65</v>
          </cell>
          <cell r="G6892">
            <v>3.2800000000000003E-2</v>
          </cell>
          <cell r="H6892">
            <v>9.39</v>
          </cell>
          <cell r="I6892"/>
          <cell r="J6892">
            <v>3.2800000000000003E-2</v>
          </cell>
          <cell r="K6892">
            <v>9.39</v>
          </cell>
          <cell r="L6892">
            <v>0</v>
          </cell>
        </row>
        <row r="6893">
          <cell r="A6893" t="str">
            <v>G3502 UGS Right of Way</v>
          </cell>
          <cell r="B6893" t="str">
            <v>G3502 UGS Right of Way-11</v>
          </cell>
          <cell r="C6893" t="str">
            <v>403G</v>
          </cell>
          <cell r="E6893">
            <v>43434</v>
          </cell>
          <cell r="F6893">
            <v>3436.65</v>
          </cell>
          <cell r="G6893">
            <v>3.2800000000000003E-2</v>
          </cell>
          <cell r="H6893">
            <v>9.39</v>
          </cell>
          <cell r="I6893"/>
          <cell r="J6893">
            <v>3.2800000000000003E-2</v>
          </cell>
          <cell r="K6893">
            <v>9.39</v>
          </cell>
          <cell r="L6893">
            <v>0</v>
          </cell>
        </row>
        <row r="6894">
          <cell r="A6894" t="str">
            <v>G3502 UGS Right of Way</v>
          </cell>
          <cell r="B6894" t="str">
            <v>G3502 UGS Right of Way-12</v>
          </cell>
          <cell r="C6894" t="str">
            <v>403G</v>
          </cell>
          <cell r="E6894">
            <v>43465</v>
          </cell>
          <cell r="F6894">
            <v>3436.65</v>
          </cell>
          <cell r="G6894">
            <v>3.2800000000000003E-2</v>
          </cell>
          <cell r="H6894">
            <v>9.39</v>
          </cell>
          <cell r="I6894"/>
          <cell r="J6894">
            <v>3.2800000000000003E-2</v>
          </cell>
          <cell r="K6894">
            <v>9.39</v>
          </cell>
          <cell r="L6894">
            <v>0</v>
          </cell>
        </row>
        <row r="6895">
          <cell r="A6895" t="str">
            <v>G3502 UGS Right of Way Total</v>
          </cell>
          <cell r="C6895" t="str">
            <v>GUGS</v>
          </cell>
          <cell r="E6895" t="str">
            <v>Total</v>
          </cell>
          <cell r="F6895"/>
          <cell r="G6895"/>
          <cell r="H6895">
            <v>112.68</v>
          </cell>
          <cell r="I6895"/>
          <cell r="J6895">
            <v>0</v>
          </cell>
          <cell r="K6895">
            <v>112.68</v>
          </cell>
          <cell r="L6895">
            <v>0</v>
          </cell>
        </row>
        <row r="6896">
          <cell r="A6896" t="str">
            <v>G3504 UGS Easement</v>
          </cell>
          <cell r="B6896" t="str">
            <v>G3504 UGS Easement-1</v>
          </cell>
          <cell r="C6896" t="str">
            <v>403G</v>
          </cell>
          <cell r="E6896">
            <v>43131</v>
          </cell>
          <cell r="F6896">
            <v>33641.1</v>
          </cell>
          <cell r="G6896">
            <v>3.2800000000000003E-2</v>
          </cell>
          <cell r="H6896">
            <v>91.95</v>
          </cell>
          <cell r="I6896">
            <v>33641.1</v>
          </cell>
          <cell r="J6896">
            <v>3.2800000000000003E-2</v>
          </cell>
          <cell r="K6896">
            <v>91.952340000000007</v>
          </cell>
          <cell r="L6896">
            <v>0</v>
          </cell>
        </row>
        <row r="6897">
          <cell r="A6897" t="str">
            <v>G3504 UGS Easement</v>
          </cell>
          <cell r="B6897" t="str">
            <v>G3504 UGS Easement-2</v>
          </cell>
          <cell r="C6897" t="str">
            <v>403G</v>
          </cell>
          <cell r="E6897">
            <v>43159</v>
          </cell>
          <cell r="F6897">
            <v>33641.1</v>
          </cell>
          <cell r="G6897">
            <v>3.2800000000000003E-2</v>
          </cell>
          <cell r="H6897">
            <v>91.95</v>
          </cell>
          <cell r="I6897">
            <v>33641.1</v>
          </cell>
          <cell r="J6897">
            <v>3.2800000000000003E-2</v>
          </cell>
          <cell r="K6897">
            <v>91.952340000000007</v>
          </cell>
          <cell r="L6897">
            <v>0</v>
          </cell>
        </row>
        <row r="6898">
          <cell r="A6898" t="str">
            <v>G3504 UGS Easement</v>
          </cell>
          <cell r="B6898" t="str">
            <v>G3504 UGS Easement-3</v>
          </cell>
          <cell r="C6898" t="str">
            <v>403G</v>
          </cell>
          <cell r="E6898">
            <v>43190</v>
          </cell>
          <cell r="F6898">
            <v>33641.1</v>
          </cell>
          <cell r="G6898">
            <v>3.2800000000000003E-2</v>
          </cell>
          <cell r="H6898">
            <v>91.95</v>
          </cell>
          <cell r="I6898">
            <v>33641.1</v>
          </cell>
          <cell r="J6898">
            <v>3.2800000000000003E-2</v>
          </cell>
          <cell r="K6898">
            <v>91.952340000000007</v>
          </cell>
          <cell r="L6898">
            <v>0</v>
          </cell>
        </row>
        <row r="6899">
          <cell r="A6899" t="str">
            <v>G3504 UGS Easement</v>
          </cell>
          <cell r="B6899" t="str">
            <v>G3504 UGS Easement-4</v>
          </cell>
          <cell r="C6899" t="str">
            <v>403G</v>
          </cell>
          <cell r="E6899">
            <v>43220</v>
          </cell>
          <cell r="F6899">
            <v>33641.1</v>
          </cell>
          <cell r="G6899">
            <v>3.2800000000000003E-2</v>
          </cell>
          <cell r="H6899">
            <v>91.95</v>
          </cell>
          <cell r="I6899">
            <v>33641.1</v>
          </cell>
          <cell r="J6899">
            <v>3.2800000000000003E-2</v>
          </cell>
          <cell r="K6899">
            <v>91.952340000000007</v>
          </cell>
          <cell r="L6899">
            <v>0</v>
          </cell>
        </row>
        <row r="6900">
          <cell r="A6900" t="str">
            <v>G3504 UGS Easement</v>
          </cell>
          <cell r="B6900" t="str">
            <v>G3504 UGS Easement-5</v>
          </cell>
          <cell r="C6900" t="str">
            <v>403G</v>
          </cell>
          <cell r="E6900">
            <v>43251</v>
          </cell>
          <cell r="F6900">
            <v>33641.1</v>
          </cell>
          <cell r="G6900">
            <v>3.2800000000000003E-2</v>
          </cell>
          <cell r="H6900">
            <v>91.95</v>
          </cell>
          <cell r="I6900">
            <v>33641.1</v>
          </cell>
          <cell r="J6900">
            <v>3.2800000000000003E-2</v>
          </cell>
          <cell r="K6900">
            <v>91.952340000000007</v>
          </cell>
          <cell r="L6900">
            <v>0</v>
          </cell>
        </row>
        <row r="6901">
          <cell r="A6901" t="str">
            <v>G3504 UGS Easement</v>
          </cell>
          <cell r="B6901" t="str">
            <v>G3504 UGS Easement-6</v>
          </cell>
          <cell r="C6901" t="str">
            <v>403G</v>
          </cell>
          <cell r="E6901">
            <v>43281</v>
          </cell>
          <cell r="F6901">
            <v>33641.1</v>
          </cell>
          <cell r="G6901">
            <v>3.2800000000000003E-2</v>
          </cell>
          <cell r="H6901">
            <v>91.95</v>
          </cell>
          <cell r="I6901">
            <v>33641.1</v>
          </cell>
          <cell r="J6901">
            <v>3.2800000000000003E-2</v>
          </cell>
          <cell r="K6901">
            <v>91.952340000000007</v>
          </cell>
          <cell r="L6901">
            <v>0</v>
          </cell>
        </row>
        <row r="6902">
          <cell r="A6902" t="str">
            <v>G3504 UGS Easement</v>
          </cell>
          <cell r="B6902" t="str">
            <v>G3504 UGS Easement-7</v>
          </cell>
          <cell r="C6902" t="str">
            <v>403G</v>
          </cell>
          <cell r="E6902">
            <v>43312</v>
          </cell>
          <cell r="F6902">
            <v>33641.1</v>
          </cell>
          <cell r="G6902">
            <v>3.2800000000000003E-2</v>
          </cell>
          <cell r="H6902">
            <v>91.95</v>
          </cell>
          <cell r="I6902">
            <v>33641.1</v>
          </cell>
          <cell r="J6902">
            <v>3.2800000000000003E-2</v>
          </cell>
          <cell r="K6902">
            <v>91.952340000000007</v>
          </cell>
          <cell r="L6902">
            <v>0</v>
          </cell>
        </row>
        <row r="6903">
          <cell r="A6903" t="str">
            <v>G3504 UGS Easement</v>
          </cell>
          <cell r="B6903" t="str">
            <v>G3504 UGS Easement-8</v>
          </cell>
          <cell r="C6903" t="str">
            <v>403G</v>
          </cell>
          <cell r="E6903">
            <v>43343</v>
          </cell>
          <cell r="F6903">
            <v>33641.1</v>
          </cell>
          <cell r="G6903">
            <v>3.2800000000000003E-2</v>
          </cell>
          <cell r="H6903">
            <v>91.95</v>
          </cell>
          <cell r="I6903">
            <v>33641.1</v>
          </cell>
          <cell r="J6903">
            <v>3.2800000000000003E-2</v>
          </cell>
          <cell r="K6903">
            <v>91.952340000000007</v>
          </cell>
          <cell r="L6903">
            <v>0</v>
          </cell>
        </row>
        <row r="6904">
          <cell r="A6904" t="str">
            <v>G3504 UGS Easement</v>
          </cell>
          <cell r="B6904" t="str">
            <v>G3504 UGS Easement-9</v>
          </cell>
          <cell r="C6904" t="str">
            <v>403G</v>
          </cell>
          <cell r="E6904">
            <v>43373</v>
          </cell>
          <cell r="F6904">
            <v>33641.1</v>
          </cell>
          <cell r="G6904">
            <v>3.2800000000000003E-2</v>
          </cell>
          <cell r="H6904">
            <v>91.95</v>
          </cell>
          <cell r="I6904">
            <v>33641.1</v>
          </cell>
          <cell r="J6904">
            <v>3.2800000000000003E-2</v>
          </cell>
          <cell r="K6904">
            <v>91.952340000000007</v>
          </cell>
          <cell r="L6904">
            <v>0</v>
          </cell>
        </row>
        <row r="6905">
          <cell r="A6905" t="str">
            <v>G3504 UGS Easement</v>
          </cell>
          <cell r="B6905" t="str">
            <v>G3504 UGS Easement-10</v>
          </cell>
          <cell r="C6905" t="str">
            <v>403G</v>
          </cell>
          <cell r="E6905">
            <v>43404</v>
          </cell>
          <cell r="F6905">
            <v>33641.1</v>
          </cell>
          <cell r="G6905">
            <v>3.2800000000000003E-2</v>
          </cell>
          <cell r="H6905">
            <v>91.95</v>
          </cell>
          <cell r="I6905">
            <v>33641.1</v>
          </cell>
          <cell r="J6905">
            <v>3.2800000000000003E-2</v>
          </cell>
          <cell r="K6905">
            <v>91.952340000000007</v>
          </cell>
          <cell r="L6905">
            <v>0</v>
          </cell>
        </row>
        <row r="6906">
          <cell r="A6906" t="str">
            <v>G3504 UGS Easement</v>
          </cell>
          <cell r="B6906" t="str">
            <v>G3504 UGS Easement-11</v>
          </cell>
          <cell r="C6906" t="str">
            <v>403G</v>
          </cell>
          <cell r="E6906">
            <v>43434</v>
          </cell>
          <cell r="F6906">
            <v>33641.1</v>
          </cell>
          <cell r="G6906">
            <v>3.2800000000000003E-2</v>
          </cell>
          <cell r="H6906">
            <v>91.95</v>
          </cell>
          <cell r="I6906">
            <v>33641.1</v>
          </cell>
          <cell r="J6906">
            <v>3.2800000000000003E-2</v>
          </cell>
          <cell r="K6906">
            <v>91.952340000000007</v>
          </cell>
          <cell r="L6906">
            <v>0</v>
          </cell>
        </row>
        <row r="6907">
          <cell r="A6907" t="str">
            <v>G3504 UGS Easement</v>
          </cell>
          <cell r="B6907" t="str">
            <v>G3504 UGS Easement-12</v>
          </cell>
          <cell r="C6907" t="str">
            <v>403G</v>
          </cell>
          <cell r="E6907">
            <v>43465</v>
          </cell>
          <cell r="F6907">
            <v>33641.1</v>
          </cell>
          <cell r="G6907">
            <v>3.2800000000000003E-2</v>
          </cell>
          <cell r="H6907">
            <v>91.95</v>
          </cell>
          <cell r="I6907">
            <v>33641.1</v>
          </cell>
          <cell r="J6907">
            <v>3.2800000000000003E-2</v>
          </cell>
          <cell r="K6907">
            <v>91.952340000000007</v>
          </cell>
          <cell r="L6907">
            <v>0</v>
          </cell>
        </row>
        <row r="6908">
          <cell r="A6908" t="str">
            <v>G3504 UGS Easement Total</v>
          </cell>
          <cell r="C6908" t="str">
            <v>GUGS</v>
          </cell>
          <cell r="E6908" t="str">
            <v>Total</v>
          </cell>
          <cell r="F6908"/>
          <cell r="G6908"/>
          <cell r="H6908">
            <v>1103.4000000000003</v>
          </cell>
          <cell r="I6908"/>
          <cell r="J6908">
            <v>0</v>
          </cell>
          <cell r="K6908">
            <v>1103.4280800000004</v>
          </cell>
          <cell r="L6908">
            <v>0.03</v>
          </cell>
        </row>
        <row r="6909">
          <cell r="A6909" t="str">
            <v>G3511 UGS Well Structures</v>
          </cell>
          <cell r="B6909" t="str">
            <v>G3511 UGS Well Structures-1</v>
          </cell>
          <cell r="C6909" t="str">
            <v>403G</v>
          </cell>
          <cell r="E6909">
            <v>43131</v>
          </cell>
          <cell r="F6909">
            <v>230122.07</v>
          </cell>
          <cell r="G6909">
            <v>1.6299999999999999E-2</v>
          </cell>
          <cell r="H6909">
            <v>312.58</v>
          </cell>
          <cell r="I6909">
            <v>301192.86</v>
          </cell>
          <cell r="J6909">
            <v>1.6299999999999999E-2</v>
          </cell>
          <cell r="K6909">
            <v>409.12030149999993</v>
          </cell>
          <cell r="L6909">
            <v>96.54</v>
          </cell>
        </row>
        <row r="6910">
          <cell r="A6910" t="str">
            <v>G3511 UGS Well Structures</v>
          </cell>
          <cell r="B6910" t="str">
            <v>G3511 UGS Well Structures-2</v>
          </cell>
          <cell r="C6910" t="str">
            <v>403G</v>
          </cell>
          <cell r="E6910">
            <v>43159</v>
          </cell>
          <cell r="F6910">
            <v>230122.07</v>
          </cell>
          <cell r="G6910">
            <v>1.6299999999999999E-2</v>
          </cell>
          <cell r="H6910">
            <v>312.58</v>
          </cell>
          <cell r="I6910">
            <v>301192.86</v>
          </cell>
          <cell r="J6910">
            <v>1.6299999999999999E-2</v>
          </cell>
          <cell r="K6910">
            <v>409.12030149999993</v>
          </cell>
          <cell r="L6910">
            <v>96.54</v>
          </cell>
        </row>
        <row r="6911">
          <cell r="A6911" t="str">
            <v>G3511 UGS Well Structures</v>
          </cell>
          <cell r="B6911" t="str">
            <v>G3511 UGS Well Structures-3</v>
          </cell>
          <cell r="C6911" t="str">
            <v>403G</v>
          </cell>
          <cell r="E6911">
            <v>43190</v>
          </cell>
          <cell r="F6911">
            <v>230122.07</v>
          </cell>
          <cell r="G6911">
            <v>1.6299999999999999E-2</v>
          </cell>
          <cell r="H6911">
            <v>312.58</v>
          </cell>
          <cell r="I6911">
            <v>301192.86</v>
          </cell>
          <cell r="J6911">
            <v>1.6299999999999999E-2</v>
          </cell>
          <cell r="K6911">
            <v>409.12030149999993</v>
          </cell>
          <cell r="L6911">
            <v>96.54</v>
          </cell>
        </row>
        <row r="6912">
          <cell r="A6912" t="str">
            <v>G3511 UGS Well Structures</v>
          </cell>
          <cell r="B6912" t="str">
            <v>G3511 UGS Well Structures-4</v>
          </cell>
          <cell r="C6912" t="str">
            <v>403G</v>
          </cell>
          <cell r="E6912">
            <v>43220</v>
          </cell>
          <cell r="F6912">
            <v>230122.07</v>
          </cell>
          <cell r="G6912">
            <v>1.6299999999999999E-2</v>
          </cell>
          <cell r="H6912">
            <v>312.58</v>
          </cell>
          <cell r="I6912">
            <v>301192.86</v>
          </cell>
          <cell r="J6912">
            <v>1.6299999999999999E-2</v>
          </cell>
          <cell r="K6912">
            <v>409.12030149999993</v>
          </cell>
          <cell r="L6912">
            <v>96.54</v>
          </cell>
        </row>
        <row r="6913">
          <cell r="A6913" t="str">
            <v>G3511 UGS Well Structures</v>
          </cell>
          <cell r="B6913" t="str">
            <v>G3511 UGS Well Structures-5</v>
          </cell>
          <cell r="C6913" t="str">
            <v>403G</v>
          </cell>
          <cell r="E6913">
            <v>43251</v>
          </cell>
          <cell r="F6913">
            <v>230122.07</v>
          </cell>
          <cell r="G6913">
            <v>1.6299999999999999E-2</v>
          </cell>
          <cell r="H6913">
            <v>312.58</v>
          </cell>
          <cell r="I6913">
            <v>301192.86</v>
          </cell>
          <cell r="J6913">
            <v>1.6299999999999999E-2</v>
          </cell>
          <cell r="K6913">
            <v>409.12030149999993</v>
          </cell>
          <cell r="L6913">
            <v>96.54</v>
          </cell>
        </row>
        <row r="6914">
          <cell r="A6914" t="str">
            <v>G3511 UGS Well Structures</v>
          </cell>
          <cell r="B6914" t="str">
            <v>G3511 UGS Well Structures-6</v>
          </cell>
          <cell r="C6914" t="str">
            <v>403G</v>
          </cell>
          <cell r="E6914">
            <v>43281</v>
          </cell>
          <cell r="F6914">
            <v>230122.07</v>
          </cell>
          <cell r="G6914">
            <v>1.6299999999999999E-2</v>
          </cell>
          <cell r="H6914">
            <v>312.58</v>
          </cell>
          <cell r="I6914">
            <v>301192.86</v>
          </cell>
          <cell r="J6914">
            <v>1.6299999999999999E-2</v>
          </cell>
          <cell r="K6914">
            <v>409.12030149999993</v>
          </cell>
          <cell r="L6914">
            <v>96.54</v>
          </cell>
        </row>
        <row r="6915">
          <cell r="A6915" t="str">
            <v>G3511 UGS Well Structures</v>
          </cell>
          <cell r="B6915" t="str">
            <v>G3511 UGS Well Structures-7</v>
          </cell>
          <cell r="C6915" t="str">
            <v>403G</v>
          </cell>
          <cell r="E6915">
            <v>43312</v>
          </cell>
          <cell r="F6915">
            <v>230122.07</v>
          </cell>
          <cell r="G6915">
            <v>1.6299999999999999E-2</v>
          </cell>
          <cell r="H6915">
            <v>312.58</v>
          </cell>
          <cell r="I6915">
            <v>301192.86</v>
          </cell>
          <cell r="J6915">
            <v>1.6299999999999999E-2</v>
          </cell>
          <cell r="K6915">
            <v>409.12030149999993</v>
          </cell>
          <cell r="L6915">
            <v>96.54</v>
          </cell>
        </row>
        <row r="6916">
          <cell r="A6916" t="str">
            <v>G3511 UGS Well Structures</v>
          </cell>
          <cell r="B6916" t="str">
            <v>G3511 UGS Well Structures-8</v>
          </cell>
          <cell r="C6916" t="str">
            <v>403G</v>
          </cell>
          <cell r="E6916">
            <v>43343</v>
          </cell>
          <cell r="F6916">
            <v>230122.07</v>
          </cell>
          <cell r="G6916">
            <v>1.6299999999999999E-2</v>
          </cell>
          <cell r="H6916">
            <v>312.58</v>
          </cell>
          <cell r="I6916">
            <v>301192.86</v>
          </cell>
          <cell r="J6916">
            <v>1.6299999999999999E-2</v>
          </cell>
          <cell r="K6916">
            <v>409.12030149999993</v>
          </cell>
          <cell r="L6916">
            <v>96.54</v>
          </cell>
        </row>
        <row r="6917">
          <cell r="A6917" t="str">
            <v>G3511 UGS Well Structures</v>
          </cell>
          <cell r="B6917" t="str">
            <v>G3511 UGS Well Structures-9</v>
          </cell>
          <cell r="C6917" t="str">
            <v>403G</v>
          </cell>
          <cell r="E6917">
            <v>43373</v>
          </cell>
          <cell r="F6917">
            <v>230122.07</v>
          </cell>
          <cell r="G6917">
            <v>1.6299999999999999E-2</v>
          </cell>
          <cell r="H6917">
            <v>312.58</v>
          </cell>
          <cell r="I6917">
            <v>301192.86</v>
          </cell>
          <cell r="J6917">
            <v>1.6299999999999999E-2</v>
          </cell>
          <cell r="K6917">
            <v>409.12030149999993</v>
          </cell>
          <cell r="L6917">
            <v>96.54</v>
          </cell>
        </row>
        <row r="6918">
          <cell r="A6918" t="str">
            <v>G3511 UGS Well Structures</v>
          </cell>
          <cell r="B6918" t="str">
            <v>G3511 UGS Well Structures-10</v>
          </cell>
          <cell r="C6918" t="str">
            <v>403G</v>
          </cell>
          <cell r="E6918">
            <v>43404</v>
          </cell>
          <cell r="F6918">
            <v>265657.46999999997</v>
          </cell>
          <cell r="G6918">
            <v>1.6299999999999999E-2</v>
          </cell>
          <cell r="H6918">
            <v>360.84999999999997</v>
          </cell>
          <cell r="I6918">
            <v>301192.86</v>
          </cell>
          <cell r="J6918">
            <v>1.6299999999999999E-2</v>
          </cell>
          <cell r="K6918">
            <v>409.12030149999993</v>
          </cell>
          <cell r="L6918">
            <v>48.27</v>
          </cell>
        </row>
        <row r="6919">
          <cell r="A6919" t="str">
            <v>G3511 UGS Well Structures</v>
          </cell>
          <cell r="B6919" t="str">
            <v>G3511 UGS Well Structures-11</v>
          </cell>
          <cell r="C6919" t="str">
            <v>403G</v>
          </cell>
          <cell r="E6919">
            <v>43434</v>
          </cell>
          <cell r="F6919">
            <v>301192.86</v>
          </cell>
          <cell r="G6919">
            <v>1.6299999999999999E-2</v>
          </cell>
          <cell r="H6919">
            <v>409.12</v>
          </cell>
          <cell r="I6919">
            <v>301192.86</v>
          </cell>
          <cell r="J6919">
            <v>1.6299999999999999E-2</v>
          </cell>
          <cell r="K6919">
            <v>409.12030149999993</v>
          </cell>
          <cell r="L6919">
            <v>0</v>
          </cell>
        </row>
        <row r="6920">
          <cell r="A6920" t="str">
            <v>G3511 UGS Well Structures</v>
          </cell>
          <cell r="B6920" t="str">
            <v>G3511 UGS Well Structures-12</v>
          </cell>
          <cell r="C6920" t="str">
            <v>403G</v>
          </cell>
          <cell r="E6920">
            <v>43465</v>
          </cell>
          <cell r="F6920">
            <v>301192.86</v>
          </cell>
          <cell r="G6920">
            <v>1.6299999999999999E-2</v>
          </cell>
          <cell r="H6920">
            <v>409.12</v>
          </cell>
          <cell r="I6920">
            <v>301192.86</v>
          </cell>
          <cell r="J6920">
            <v>1.6299999999999999E-2</v>
          </cell>
          <cell r="K6920">
            <v>409.12030149999993</v>
          </cell>
          <cell r="L6920">
            <v>0</v>
          </cell>
        </row>
        <row r="6921">
          <cell r="A6921" t="str">
            <v>G3511 UGS Well Structures Total</v>
          </cell>
          <cell r="C6921" t="str">
            <v>GUGS</v>
          </cell>
          <cell r="E6921" t="str">
            <v>Total</v>
          </cell>
          <cell r="F6921"/>
          <cell r="G6921"/>
          <cell r="H6921">
            <v>3992.3099999999995</v>
          </cell>
          <cell r="I6921"/>
          <cell r="J6921">
            <v>0</v>
          </cell>
          <cell r="K6921">
            <v>4909.4436180000002</v>
          </cell>
          <cell r="L6921">
            <v>917.13</v>
          </cell>
        </row>
        <row r="6922">
          <cell r="A6922" t="str">
            <v>G3512 UGS Compressor Sta Structures</v>
          </cell>
          <cell r="B6922" t="str">
            <v>G3512 UGS Compressor Sta Structures-1</v>
          </cell>
          <cell r="C6922" t="str">
            <v>403G</v>
          </cell>
          <cell r="E6922">
            <v>43131</v>
          </cell>
          <cell r="F6922">
            <v>515123.63</v>
          </cell>
          <cell r="G6922">
            <v>2.5100000000000001E-2</v>
          </cell>
          <cell r="H6922">
            <v>1077.46</v>
          </cell>
          <cell r="I6922">
            <v>558789.35</v>
          </cell>
          <cell r="J6922">
            <v>2.5100000000000001E-2</v>
          </cell>
          <cell r="K6922">
            <v>1168.8010570833333</v>
          </cell>
          <cell r="L6922">
            <v>91.34</v>
          </cell>
        </row>
        <row r="6923">
          <cell r="A6923" t="str">
            <v>G3512 UGS Compressor Sta Structures</v>
          </cell>
          <cell r="B6923" t="str">
            <v>G3512 UGS Compressor Sta Structures-2</v>
          </cell>
          <cell r="C6923" t="str">
            <v>403G</v>
          </cell>
          <cell r="E6923">
            <v>43159</v>
          </cell>
          <cell r="F6923">
            <v>560679.94999999995</v>
          </cell>
          <cell r="G6923">
            <v>2.5100000000000001E-2</v>
          </cell>
          <cell r="H6923">
            <v>1172.76</v>
          </cell>
          <cell r="I6923">
            <v>558789.35</v>
          </cell>
          <cell r="J6923">
            <v>2.5100000000000001E-2</v>
          </cell>
          <cell r="K6923">
            <v>1168.8010570833333</v>
          </cell>
          <cell r="L6923">
            <v>-3.96</v>
          </cell>
        </row>
        <row r="6924">
          <cell r="A6924" t="str">
            <v>G3512 UGS Compressor Sta Structures</v>
          </cell>
          <cell r="B6924" t="str">
            <v>G3512 UGS Compressor Sta Structures-3</v>
          </cell>
          <cell r="C6924" t="str">
            <v>403G</v>
          </cell>
          <cell r="E6924">
            <v>43190</v>
          </cell>
          <cell r="F6924">
            <v>560679.94999999995</v>
          </cell>
          <cell r="G6924">
            <v>2.5100000000000001E-2</v>
          </cell>
          <cell r="H6924">
            <v>1172.76</v>
          </cell>
          <cell r="I6924">
            <v>558789.35</v>
          </cell>
          <cell r="J6924">
            <v>2.5100000000000001E-2</v>
          </cell>
          <cell r="K6924">
            <v>1168.8010570833333</v>
          </cell>
          <cell r="L6924">
            <v>-3.96</v>
          </cell>
        </row>
        <row r="6925">
          <cell r="A6925" t="str">
            <v>G3512 UGS Compressor Sta Structures</v>
          </cell>
          <cell r="B6925" t="str">
            <v>G3512 UGS Compressor Sta Structures-4</v>
          </cell>
          <cell r="C6925" t="str">
            <v>403G</v>
          </cell>
          <cell r="E6925">
            <v>43220</v>
          </cell>
          <cell r="F6925">
            <v>559734.65</v>
          </cell>
          <cell r="G6925">
            <v>2.5100000000000001E-2</v>
          </cell>
          <cell r="H6925">
            <v>1170.77</v>
          </cell>
          <cell r="I6925">
            <v>558789.35</v>
          </cell>
          <cell r="J6925">
            <v>2.5100000000000001E-2</v>
          </cell>
          <cell r="K6925">
            <v>1168.8010570833333</v>
          </cell>
          <cell r="L6925">
            <v>-1.97</v>
          </cell>
        </row>
        <row r="6926">
          <cell r="A6926" t="str">
            <v>G3512 UGS Compressor Sta Structures</v>
          </cell>
          <cell r="B6926" t="str">
            <v>G3512 UGS Compressor Sta Structures-5</v>
          </cell>
          <cell r="C6926" t="str">
            <v>403G</v>
          </cell>
          <cell r="E6926">
            <v>43251</v>
          </cell>
          <cell r="F6926">
            <v>558789.35</v>
          </cell>
          <cell r="G6926">
            <v>2.5100000000000001E-2</v>
          </cell>
          <cell r="H6926">
            <v>1168.8000000000002</v>
          </cell>
          <cell r="I6926">
            <v>558789.35</v>
          </cell>
          <cell r="J6926">
            <v>2.5100000000000001E-2</v>
          </cell>
          <cell r="K6926">
            <v>1168.8010570833333</v>
          </cell>
          <cell r="L6926">
            <v>0</v>
          </cell>
        </row>
        <row r="6927">
          <cell r="A6927" t="str">
            <v>G3512 UGS Compressor Sta Structures</v>
          </cell>
          <cell r="B6927" t="str">
            <v>G3512 UGS Compressor Sta Structures-6</v>
          </cell>
          <cell r="C6927" t="str">
            <v>403G</v>
          </cell>
          <cell r="E6927">
            <v>43281</v>
          </cell>
          <cell r="F6927">
            <v>558789.35</v>
          </cell>
          <cell r="G6927">
            <v>2.5100000000000001E-2</v>
          </cell>
          <cell r="H6927">
            <v>1168.8000000000002</v>
          </cell>
          <cell r="I6927">
            <v>558789.35</v>
          </cell>
          <cell r="J6927">
            <v>2.5100000000000001E-2</v>
          </cell>
          <cell r="K6927">
            <v>1168.8010570833333</v>
          </cell>
          <cell r="L6927">
            <v>0</v>
          </cell>
        </row>
        <row r="6928">
          <cell r="A6928" t="str">
            <v>G3512 UGS Compressor Sta Structures</v>
          </cell>
          <cell r="B6928" t="str">
            <v>G3512 UGS Compressor Sta Structures-7</v>
          </cell>
          <cell r="C6928" t="str">
            <v>403G</v>
          </cell>
          <cell r="E6928">
            <v>43312</v>
          </cell>
          <cell r="F6928">
            <v>558789.35</v>
          </cell>
          <cell r="G6928">
            <v>2.5100000000000001E-2</v>
          </cell>
          <cell r="H6928">
            <v>1168.8000000000002</v>
          </cell>
          <cell r="I6928">
            <v>558789.35</v>
          </cell>
          <cell r="J6928">
            <v>2.5100000000000001E-2</v>
          </cell>
          <cell r="K6928">
            <v>1168.8010570833333</v>
          </cell>
          <cell r="L6928">
            <v>0</v>
          </cell>
        </row>
        <row r="6929">
          <cell r="A6929" t="str">
            <v>G3512 UGS Compressor Sta Structures</v>
          </cell>
          <cell r="B6929" t="str">
            <v>G3512 UGS Compressor Sta Structures-8</v>
          </cell>
          <cell r="C6929" t="str">
            <v>403G</v>
          </cell>
          <cell r="E6929">
            <v>43343</v>
          </cell>
          <cell r="F6929">
            <v>558789.35</v>
          </cell>
          <cell r="G6929">
            <v>2.5100000000000001E-2</v>
          </cell>
          <cell r="H6929">
            <v>1168.8000000000002</v>
          </cell>
          <cell r="I6929">
            <v>558789.35</v>
          </cell>
          <cell r="J6929">
            <v>2.5100000000000001E-2</v>
          </cell>
          <cell r="K6929">
            <v>1168.8010570833333</v>
          </cell>
          <cell r="L6929">
            <v>0</v>
          </cell>
        </row>
        <row r="6930">
          <cell r="A6930" t="str">
            <v>G3512 UGS Compressor Sta Structures</v>
          </cell>
          <cell r="B6930" t="str">
            <v>G3512 UGS Compressor Sta Structures-9</v>
          </cell>
          <cell r="C6930" t="str">
            <v>403G</v>
          </cell>
          <cell r="E6930">
            <v>43373</v>
          </cell>
          <cell r="F6930">
            <v>558789.35</v>
          </cell>
          <cell r="G6930">
            <v>2.5100000000000001E-2</v>
          </cell>
          <cell r="H6930">
            <v>1168.8000000000002</v>
          </cell>
          <cell r="I6930">
            <v>558789.35</v>
          </cell>
          <cell r="J6930">
            <v>2.5100000000000001E-2</v>
          </cell>
          <cell r="K6930">
            <v>1168.8010570833333</v>
          </cell>
          <cell r="L6930">
            <v>0</v>
          </cell>
        </row>
        <row r="6931">
          <cell r="A6931" t="str">
            <v>G3512 UGS Compressor Sta Structures</v>
          </cell>
          <cell r="B6931" t="str">
            <v>G3512 UGS Compressor Sta Structures-10</v>
          </cell>
          <cell r="C6931" t="str">
            <v>403G</v>
          </cell>
          <cell r="E6931">
            <v>43404</v>
          </cell>
          <cell r="F6931">
            <v>558789.35</v>
          </cell>
          <cell r="G6931">
            <v>2.5100000000000001E-2</v>
          </cell>
          <cell r="H6931">
            <v>1168.8000000000002</v>
          </cell>
          <cell r="I6931">
            <v>558789.35</v>
          </cell>
          <cell r="J6931">
            <v>2.5100000000000001E-2</v>
          </cell>
          <cell r="K6931">
            <v>1168.8010570833333</v>
          </cell>
          <cell r="L6931">
            <v>0</v>
          </cell>
        </row>
        <row r="6932">
          <cell r="A6932" t="str">
            <v>G3512 UGS Compressor Sta Structures</v>
          </cell>
          <cell r="B6932" t="str">
            <v>G3512 UGS Compressor Sta Structures-11</v>
          </cell>
          <cell r="C6932" t="str">
            <v>403G</v>
          </cell>
          <cell r="E6932">
            <v>43434</v>
          </cell>
          <cell r="F6932">
            <v>558789.35</v>
          </cell>
          <cell r="G6932">
            <v>2.5100000000000001E-2</v>
          </cell>
          <cell r="H6932">
            <v>1168.8000000000002</v>
          </cell>
          <cell r="I6932">
            <v>558789.35</v>
          </cell>
          <cell r="J6932">
            <v>2.5100000000000001E-2</v>
          </cell>
          <cell r="K6932">
            <v>1168.8010570833333</v>
          </cell>
          <cell r="L6932">
            <v>0</v>
          </cell>
        </row>
        <row r="6933">
          <cell r="A6933" t="str">
            <v>G3512 UGS Compressor Sta Structures</v>
          </cell>
          <cell r="B6933" t="str">
            <v>G3512 UGS Compressor Sta Structures-12</v>
          </cell>
          <cell r="C6933" t="str">
            <v>403G</v>
          </cell>
          <cell r="E6933">
            <v>43465</v>
          </cell>
          <cell r="F6933">
            <v>558789.35</v>
          </cell>
          <cell r="G6933">
            <v>2.5100000000000001E-2</v>
          </cell>
          <cell r="H6933">
            <v>1168.8000000000002</v>
          </cell>
          <cell r="I6933">
            <v>558789.35</v>
          </cell>
          <cell r="J6933">
            <v>2.5100000000000001E-2</v>
          </cell>
          <cell r="K6933">
            <v>1168.8010570833333</v>
          </cell>
          <cell r="L6933">
            <v>0</v>
          </cell>
        </row>
        <row r="6934">
          <cell r="A6934" t="str">
            <v>G3512 UGS Compressor Sta Structures Total</v>
          </cell>
          <cell r="C6934" t="str">
            <v>GUGS</v>
          </cell>
          <cell r="E6934" t="str">
            <v>Total</v>
          </cell>
          <cell r="F6934"/>
          <cell r="G6934"/>
          <cell r="H6934">
            <v>13944.149999999998</v>
          </cell>
          <cell r="I6934"/>
          <cell r="J6934">
            <v>0</v>
          </cell>
          <cell r="K6934">
            <v>14025.612685000002</v>
          </cell>
          <cell r="L6934">
            <v>81.459999999999994</v>
          </cell>
        </row>
        <row r="6935">
          <cell r="A6935" t="str">
            <v>G3513 UGS Regulator Sta Structures</v>
          </cell>
          <cell r="B6935" t="str">
            <v>G3513 UGS Regulator Sta Structures-1</v>
          </cell>
          <cell r="C6935" t="str">
            <v>403G</v>
          </cell>
          <cell r="E6935">
            <v>43131</v>
          </cell>
          <cell r="F6935">
            <v>2244.87</v>
          </cell>
          <cell r="G6935">
            <v>1.83E-2</v>
          </cell>
          <cell r="H6935">
            <v>3.4299999999999997</v>
          </cell>
          <cell r="I6935">
            <v>2244.87</v>
          </cell>
          <cell r="J6935">
            <v>1.83E-2</v>
          </cell>
          <cell r="K6935">
            <v>3.4234267499999995</v>
          </cell>
          <cell r="L6935">
            <v>-0.01</v>
          </cell>
        </row>
        <row r="6936">
          <cell r="A6936" t="str">
            <v>G3513 UGS Regulator Sta Structures</v>
          </cell>
          <cell r="B6936" t="str">
            <v>G3513 UGS Regulator Sta Structures-2</v>
          </cell>
          <cell r="C6936" t="str">
            <v>403G</v>
          </cell>
          <cell r="E6936">
            <v>43159</v>
          </cell>
          <cell r="F6936">
            <v>2244.87</v>
          </cell>
          <cell r="G6936">
            <v>1.83E-2</v>
          </cell>
          <cell r="H6936">
            <v>3.4299999999999997</v>
          </cell>
          <cell r="I6936">
            <v>2244.87</v>
          </cell>
          <cell r="J6936">
            <v>1.83E-2</v>
          </cell>
          <cell r="K6936">
            <v>3.4234267499999995</v>
          </cell>
          <cell r="L6936">
            <v>-0.01</v>
          </cell>
        </row>
        <row r="6937">
          <cell r="A6937" t="str">
            <v>G3513 UGS Regulator Sta Structures</v>
          </cell>
          <cell r="B6937" t="str">
            <v>G3513 UGS Regulator Sta Structures-3</v>
          </cell>
          <cell r="C6937" t="str">
            <v>403G</v>
          </cell>
          <cell r="E6937">
            <v>43190</v>
          </cell>
          <cell r="F6937">
            <v>2244.87</v>
          </cell>
          <cell r="G6937">
            <v>1.83E-2</v>
          </cell>
          <cell r="H6937">
            <v>3.4299999999999997</v>
          </cell>
          <cell r="I6937">
            <v>2244.87</v>
          </cell>
          <cell r="J6937">
            <v>1.83E-2</v>
          </cell>
          <cell r="K6937">
            <v>3.4234267499999995</v>
          </cell>
          <cell r="L6937">
            <v>-0.01</v>
          </cell>
        </row>
        <row r="6938">
          <cell r="A6938" t="str">
            <v>G3513 UGS Regulator Sta Structures</v>
          </cell>
          <cell r="B6938" t="str">
            <v>G3513 UGS Regulator Sta Structures-4</v>
          </cell>
          <cell r="C6938" t="str">
            <v>403G</v>
          </cell>
          <cell r="E6938">
            <v>43220</v>
          </cell>
          <cell r="F6938">
            <v>2244.87</v>
          </cell>
          <cell r="G6938">
            <v>1.83E-2</v>
          </cell>
          <cell r="H6938">
            <v>3.4299999999999997</v>
          </cell>
          <cell r="I6938">
            <v>2244.87</v>
          </cell>
          <cell r="J6938">
            <v>1.83E-2</v>
          </cell>
          <cell r="K6938">
            <v>3.4234267499999995</v>
          </cell>
          <cell r="L6938">
            <v>-0.01</v>
          </cell>
        </row>
        <row r="6939">
          <cell r="A6939" t="str">
            <v>G3513 UGS Regulator Sta Structures</v>
          </cell>
          <cell r="B6939" t="str">
            <v>G3513 UGS Regulator Sta Structures-5</v>
          </cell>
          <cell r="C6939" t="str">
            <v>403G</v>
          </cell>
          <cell r="E6939">
            <v>43251</v>
          </cell>
          <cell r="F6939">
            <v>2244.87</v>
          </cell>
          <cell r="G6939">
            <v>1.83E-2</v>
          </cell>
          <cell r="H6939">
            <v>3.4299999999999997</v>
          </cell>
          <cell r="I6939">
            <v>2244.87</v>
          </cell>
          <cell r="J6939">
            <v>1.83E-2</v>
          </cell>
          <cell r="K6939">
            <v>3.4234267499999995</v>
          </cell>
          <cell r="L6939">
            <v>-0.01</v>
          </cell>
        </row>
        <row r="6940">
          <cell r="A6940" t="str">
            <v>G3513 UGS Regulator Sta Structures</v>
          </cell>
          <cell r="B6940" t="str">
            <v>G3513 UGS Regulator Sta Structures-6</v>
          </cell>
          <cell r="C6940" t="str">
            <v>403G</v>
          </cell>
          <cell r="E6940">
            <v>43281</v>
          </cell>
          <cell r="F6940">
            <v>2244.87</v>
          </cell>
          <cell r="G6940">
            <v>1.83E-2</v>
          </cell>
          <cell r="H6940">
            <v>3.4299999999999997</v>
          </cell>
          <cell r="I6940">
            <v>2244.87</v>
          </cell>
          <cell r="J6940">
            <v>1.83E-2</v>
          </cell>
          <cell r="K6940">
            <v>3.4234267499999995</v>
          </cell>
          <cell r="L6940">
            <v>-0.01</v>
          </cell>
        </row>
        <row r="6941">
          <cell r="A6941" t="str">
            <v>G3513 UGS Regulator Sta Structures</v>
          </cell>
          <cell r="B6941" t="str">
            <v>G3513 UGS Regulator Sta Structures-7</v>
          </cell>
          <cell r="C6941" t="str">
            <v>403G</v>
          </cell>
          <cell r="E6941">
            <v>43312</v>
          </cell>
          <cell r="F6941">
            <v>2244.87</v>
          </cell>
          <cell r="G6941">
            <v>1.83E-2</v>
          </cell>
          <cell r="H6941">
            <v>3.4299999999999997</v>
          </cell>
          <cell r="I6941">
            <v>2244.87</v>
          </cell>
          <cell r="J6941">
            <v>1.83E-2</v>
          </cell>
          <cell r="K6941">
            <v>3.4234267499999995</v>
          </cell>
          <cell r="L6941">
            <v>-0.01</v>
          </cell>
        </row>
        <row r="6942">
          <cell r="A6942" t="str">
            <v>G3513 UGS Regulator Sta Structures</v>
          </cell>
          <cell r="B6942" t="str">
            <v>G3513 UGS Regulator Sta Structures-8</v>
          </cell>
          <cell r="C6942" t="str">
            <v>403G</v>
          </cell>
          <cell r="E6942">
            <v>43343</v>
          </cell>
          <cell r="F6942">
            <v>2244.87</v>
          </cell>
          <cell r="G6942">
            <v>1.83E-2</v>
          </cell>
          <cell r="H6942">
            <v>3.4299999999999997</v>
          </cell>
          <cell r="I6942">
            <v>2244.87</v>
          </cell>
          <cell r="J6942">
            <v>1.83E-2</v>
          </cell>
          <cell r="K6942">
            <v>3.4234267499999995</v>
          </cell>
          <cell r="L6942">
            <v>-0.01</v>
          </cell>
        </row>
        <row r="6943">
          <cell r="A6943" t="str">
            <v>G3513 UGS Regulator Sta Structures</v>
          </cell>
          <cell r="B6943" t="str">
            <v>G3513 UGS Regulator Sta Structures-9</v>
          </cell>
          <cell r="C6943" t="str">
            <v>403G</v>
          </cell>
          <cell r="E6943">
            <v>43373</v>
          </cell>
          <cell r="F6943">
            <v>2244.87</v>
          </cell>
          <cell r="G6943">
            <v>1.83E-2</v>
          </cell>
          <cell r="H6943">
            <v>3.4299999999999997</v>
          </cell>
          <cell r="I6943">
            <v>2244.87</v>
          </cell>
          <cell r="J6943">
            <v>1.83E-2</v>
          </cell>
          <cell r="K6943">
            <v>3.4234267499999995</v>
          </cell>
          <cell r="L6943">
            <v>-0.01</v>
          </cell>
        </row>
        <row r="6944">
          <cell r="A6944" t="str">
            <v>G3513 UGS Regulator Sta Structures</v>
          </cell>
          <cell r="B6944" t="str">
            <v>G3513 UGS Regulator Sta Structures-10</v>
          </cell>
          <cell r="C6944" t="str">
            <v>403G</v>
          </cell>
          <cell r="E6944">
            <v>43404</v>
          </cell>
          <cell r="F6944">
            <v>2244.87</v>
          </cell>
          <cell r="G6944">
            <v>1.83E-2</v>
          </cell>
          <cell r="H6944">
            <v>3.4299999999999997</v>
          </cell>
          <cell r="I6944">
            <v>2244.87</v>
          </cell>
          <cell r="J6944">
            <v>1.83E-2</v>
          </cell>
          <cell r="K6944">
            <v>3.4234267499999995</v>
          </cell>
          <cell r="L6944">
            <v>-0.01</v>
          </cell>
        </row>
        <row r="6945">
          <cell r="A6945" t="str">
            <v>G3513 UGS Regulator Sta Structures</v>
          </cell>
          <cell r="B6945" t="str">
            <v>G3513 UGS Regulator Sta Structures-11</v>
          </cell>
          <cell r="C6945" t="str">
            <v>403G</v>
          </cell>
          <cell r="E6945">
            <v>43434</v>
          </cell>
          <cell r="F6945">
            <v>2244.87</v>
          </cell>
          <cell r="G6945">
            <v>1.83E-2</v>
          </cell>
          <cell r="H6945">
            <v>3.4299999999999997</v>
          </cell>
          <cell r="I6945">
            <v>2244.87</v>
          </cell>
          <cell r="J6945">
            <v>1.83E-2</v>
          </cell>
          <cell r="K6945">
            <v>3.4234267499999995</v>
          </cell>
          <cell r="L6945">
            <v>-0.01</v>
          </cell>
        </row>
        <row r="6946">
          <cell r="A6946" t="str">
            <v>G3513 UGS Regulator Sta Structures</v>
          </cell>
          <cell r="B6946" t="str">
            <v>G3513 UGS Regulator Sta Structures-12</v>
          </cell>
          <cell r="C6946" t="str">
            <v>403G</v>
          </cell>
          <cell r="E6946">
            <v>43465</v>
          </cell>
          <cell r="F6946">
            <v>2244.87</v>
          </cell>
          <cell r="G6946">
            <v>1.83E-2</v>
          </cell>
          <cell r="H6946">
            <v>3.4299999999999997</v>
          </cell>
          <cell r="I6946">
            <v>2244.87</v>
          </cell>
          <cell r="J6946">
            <v>1.83E-2</v>
          </cell>
          <cell r="K6946">
            <v>3.4234267499999995</v>
          </cell>
          <cell r="L6946">
            <v>-0.01</v>
          </cell>
        </row>
        <row r="6947">
          <cell r="A6947" t="str">
            <v>G3513 UGS Regulator Sta Structures Total</v>
          </cell>
          <cell r="C6947" t="str">
            <v>GUGS</v>
          </cell>
          <cell r="E6947" t="str">
            <v>Total</v>
          </cell>
          <cell r="F6947"/>
          <cell r="G6947"/>
          <cell r="H6947">
            <v>41.16</v>
          </cell>
          <cell r="I6947"/>
          <cell r="J6947">
            <v>0</v>
          </cell>
          <cell r="K6947">
            <v>41.081120999999996</v>
          </cell>
          <cell r="L6947">
            <v>-0.08</v>
          </cell>
        </row>
        <row r="6948">
          <cell r="A6948" t="str">
            <v>G3514 UGS Other Structures</v>
          </cell>
          <cell r="B6948" t="str">
            <v>G3514 UGS Other Structures-1</v>
          </cell>
          <cell r="C6948" t="str">
            <v>403G</v>
          </cell>
          <cell r="E6948">
            <v>43131</v>
          </cell>
          <cell r="F6948">
            <v>199398.21</v>
          </cell>
          <cell r="G6948">
            <v>2.8000000000000001E-2</v>
          </cell>
          <cell r="H6948">
            <v>465.26000000000005</v>
          </cell>
          <cell r="I6948">
            <v>232604.97</v>
          </cell>
          <cell r="J6948">
            <v>2.8000000000000001E-2</v>
          </cell>
          <cell r="K6948">
            <v>542.74492999999995</v>
          </cell>
          <cell r="L6948">
            <v>77.48</v>
          </cell>
        </row>
        <row r="6949">
          <cell r="A6949" t="str">
            <v>G3514 UGS Other Structures</v>
          </cell>
          <cell r="B6949" t="str">
            <v>G3514 UGS Other Structures-2</v>
          </cell>
          <cell r="C6949" t="str">
            <v>403G</v>
          </cell>
          <cell r="E6949">
            <v>43159</v>
          </cell>
          <cell r="F6949">
            <v>233700.65</v>
          </cell>
          <cell r="G6949">
            <v>2.8000000000000001E-2</v>
          </cell>
          <cell r="H6949">
            <v>545.30000000000007</v>
          </cell>
          <cell r="I6949">
            <v>232604.97</v>
          </cell>
          <cell r="J6949">
            <v>2.8000000000000001E-2</v>
          </cell>
          <cell r="K6949">
            <v>542.74492999999995</v>
          </cell>
          <cell r="L6949">
            <v>-2.56</v>
          </cell>
        </row>
        <row r="6950">
          <cell r="A6950" t="str">
            <v>G3514 UGS Other Structures</v>
          </cell>
          <cell r="B6950" t="str">
            <v>G3514 UGS Other Structures-3</v>
          </cell>
          <cell r="C6950" t="str">
            <v>403G</v>
          </cell>
          <cell r="E6950">
            <v>43190</v>
          </cell>
          <cell r="F6950">
            <v>233700.65</v>
          </cell>
          <cell r="G6950">
            <v>2.8000000000000001E-2</v>
          </cell>
          <cell r="H6950">
            <v>545.30000000000007</v>
          </cell>
          <cell r="I6950">
            <v>232604.97</v>
          </cell>
          <cell r="J6950">
            <v>2.8000000000000001E-2</v>
          </cell>
          <cell r="K6950">
            <v>542.74492999999995</v>
          </cell>
          <cell r="L6950">
            <v>-2.56</v>
          </cell>
        </row>
        <row r="6951">
          <cell r="A6951" t="str">
            <v>G3514 UGS Other Structures</v>
          </cell>
          <cell r="B6951" t="str">
            <v>G3514 UGS Other Structures-4</v>
          </cell>
          <cell r="C6951" t="str">
            <v>403G</v>
          </cell>
          <cell r="E6951">
            <v>43220</v>
          </cell>
          <cell r="F6951">
            <v>233152.81</v>
          </cell>
          <cell r="G6951">
            <v>2.8000000000000001E-2</v>
          </cell>
          <cell r="H6951">
            <v>544.03</v>
          </cell>
          <cell r="I6951">
            <v>232604.97</v>
          </cell>
          <cell r="J6951">
            <v>2.8000000000000001E-2</v>
          </cell>
          <cell r="K6951">
            <v>542.74492999999995</v>
          </cell>
          <cell r="L6951">
            <v>-1.29</v>
          </cell>
        </row>
        <row r="6952">
          <cell r="A6952" t="str">
            <v>G3514 UGS Other Structures</v>
          </cell>
          <cell r="B6952" t="str">
            <v>G3514 UGS Other Structures-5</v>
          </cell>
          <cell r="C6952" t="str">
            <v>403G</v>
          </cell>
          <cell r="E6952">
            <v>43251</v>
          </cell>
          <cell r="F6952">
            <v>232604.97</v>
          </cell>
          <cell r="G6952">
            <v>2.8000000000000001E-2</v>
          </cell>
          <cell r="H6952">
            <v>542.75</v>
          </cell>
          <cell r="I6952">
            <v>232604.97</v>
          </cell>
          <cell r="J6952">
            <v>2.8000000000000001E-2</v>
          </cell>
          <cell r="K6952">
            <v>542.74492999999995</v>
          </cell>
          <cell r="L6952">
            <v>-0.01</v>
          </cell>
        </row>
        <row r="6953">
          <cell r="A6953" t="str">
            <v>G3514 UGS Other Structures</v>
          </cell>
          <cell r="B6953" t="str">
            <v>G3514 UGS Other Structures-6</v>
          </cell>
          <cell r="C6953" t="str">
            <v>403G</v>
          </cell>
          <cell r="E6953">
            <v>43281</v>
          </cell>
          <cell r="F6953">
            <v>232604.97</v>
          </cell>
          <cell r="G6953">
            <v>2.8000000000000001E-2</v>
          </cell>
          <cell r="H6953">
            <v>542.75</v>
          </cell>
          <cell r="I6953">
            <v>232604.97</v>
          </cell>
          <cell r="J6953">
            <v>2.8000000000000001E-2</v>
          </cell>
          <cell r="K6953">
            <v>542.74492999999995</v>
          </cell>
          <cell r="L6953">
            <v>-0.01</v>
          </cell>
        </row>
        <row r="6954">
          <cell r="A6954" t="str">
            <v>G3514 UGS Other Structures</v>
          </cell>
          <cell r="B6954" t="str">
            <v>G3514 UGS Other Structures-7</v>
          </cell>
          <cell r="C6954" t="str">
            <v>403G</v>
          </cell>
          <cell r="E6954">
            <v>43312</v>
          </cell>
          <cell r="F6954">
            <v>232604.97</v>
          </cell>
          <cell r="G6954">
            <v>2.8000000000000001E-2</v>
          </cell>
          <cell r="H6954">
            <v>542.75</v>
          </cell>
          <cell r="I6954">
            <v>232604.97</v>
          </cell>
          <cell r="J6954">
            <v>2.8000000000000001E-2</v>
          </cell>
          <cell r="K6954">
            <v>542.74492999999995</v>
          </cell>
          <cell r="L6954">
            <v>-0.01</v>
          </cell>
        </row>
        <row r="6955">
          <cell r="A6955" t="str">
            <v>G3514 UGS Other Structures</v>
          </cell>
          <cell r="B6955" t="str">
            <v>G3514 UGS Other Structures-8</v>
          </cell>
          <cell r="C6955" t="str">
            <v>403G</v>
          </cell>
          <cell r="E6955">
            <v>43343</v>
          </cell>
          <cell r="F6955">
            <v>232604.97</v>
          </cell>
          <cell r="G6955">
            <v>2.8000000000000001E-2</v>
          </cell>
          <cell r="H6955">
            <v>542.75</v>
          </cell>
          <cell r="I6955">
            <v>232604.97</v>
          </cell>
          <cell r="J6955">
            <v>2.8000000000000001E-2</v>
          </cell>
          <cell r="K6955">
            <v>542.74492999999995</v>
          </cell>
          <cell r="L6955">
            <v>-0.01</v>
          </cell>
        </row>
        <row r="6956">
          <cell r="A6956" t="str">
            <v>G3514 UGS Other Structures</v>
          </cell>
          <cell r="B6956" t="str">
            <v>G3514 UGS Other Structures-9</v>
          </cell>
          <cell r="C6956" t="str">
            <v>403G</v>
          </cell>
          <cell r="E6956">
            <v>43373</v>
          </cell>
          <cell r="F6956">
            <v>232604.97</v>
          </cell>
          <cell r="G6956">
            <v>2.8000000000000001E-2</v>
          </cell>
          <cell r="H6956">
            <v>542.75</v>
          </cell>
          <cell r="I6956">
            <v>232604.97</v>
          </cell>
          <cell r="J6956">
            <v>2.8000000000000001E-2</v>
          </cell>
          <cell r="K6956">
            <v>542.74492999999995</v>
          </cell>
          <cell r="L6956">
            <v>-0.01</v>
          </cell>
        </row>
        <row r="6957">
          <cell r="A6957" t="str">
            <v>G3514 UGS Other Structures</v>
          </cell>
          <cell r="B6957" t="str">
            <v>G3514 UGS Other Structures-10</v>
          </cell>
          <cell r="C6957" t="str">
            <v>403G</v>
          </cell>
          <cell r="E6957">
            <v>43404</v>
          </cell>
          <cell r="F6957">
            <v>232604.97</v>
          </cell>
          <cell r="G6957">
            <v>2.8000000000000001E-2</v>
          </cell>
          <cell r="H6957">
            <v>542.75</v>
          </cell>
          <cell r="I6957">
            <v>232604.97</v>
          </cell>
          <cell r="J6957">
            <v>2.8000000000000001E-2</v>
          </cell>
          <cell r="K6957">
            <v>542.74492999999995</v>
          </cell>
          <cell r="L6957">
            <v>-0.01</v>
          </cell>
        </row>
        <row r="6958">
          <cell r="A6958" t="str">
            <v>G3514 UGS Other Structures</v>
          </cell>
          <cell r="B6958" t="str">
            <v>G3514 UGS Other Structures-11</v>
          </cell>
          <cell r="C6958" t="str">
            <v>403G</v>
          </cell>
          <cell r="E6958">
            <v>43434</v>
          </cell>
          <cell r="F6958">
            <v>232604.97</v>
          </cell>
          <cell r="G6958">
            <v>2.8000000000000001E-2</v>
          </cell>
          <cell r="H6958">
            <v>542.75</v>
          </cell>
          <cell r="I6958">
            <v>232604.97</v>
          </cell>
          <cell r="J6958">
            <v>2.8000000000000001E-2</v>
          </cell>
          <cell r="K6958">
            <v>542.74492999999995</v>
          </cell>
          <cell r="L6958">
            <v>-0.01</v>
          </cell>
        </row>
        <row r="6959">
          <cell r="A6959" t="str">
            <v>G3514 UGS Other Structures</v>
          </cell>
          <cell r="B6959" t="str">
            <v>G3514 UGS Other Structures-12</v>
          </cell>
          <cell r="C6959" t="str">
            <v>403G</v>
          </cell>
          <cell r="E6959">
            <v>43465</v>
          </cell>
          <cell r="F6959">
            <v>232604.97</v>
          </cell>
          <cell r="G6959">
            <v>2.8000000000000001E-2</v>
          </cell>
          <cell r="H6959">
            <v>542.75</v>
          </cell>
          <cell r="I6959">
            <v>232604.97</v>
          </cell>
          <cell r="J6959">
            <v>2.8000000000000001E-2</v>
          </cell>
          <cell r="K6959">
            <v>542.74492999999995</v>
          </cell>
          <cell r="L6959">
            <v>-0.01</v>
          </cell>
        </row>
        <row r="6960">
          <cell r="A6960" t="str">
            <v>G3514 UGS Other Structures Total</v>
          </cell>
          <cell r="C6960" t="str">
            <v>GUGS</v>
          </cell>
          <cell r="E6960" t="str">
            <v>Total</v>
          </cell>
          <cell r="F6960"/>
          <cell r="G6960"/>
          <cell r="H6960">
            <v>6441.89</v>
          </cell>
          <cell r="I6960"/>
          <cell r="J6960">
            <v>0</v>
          </cell>
          <cell r="K6960">
            <v>6512.939159999999</v>
          </cell>
          <cell r="L6960">
            <v>71.05</v>
          </cell>
        </row>
        <row r="6961">
          <cell r="A6961" t="str">
            <v>G3520 UGS Wells</v>
          </cell>
          <cell r="B6961" t="str">
            <v>G3520 UGS Wells-1</v>
          </cell>
          <cell r="C6961" t="str">
            <v>403G</v>
          </cell>
          <cell r="E6961">
            <v>43131</v>
          </cell>
          <cell r="F6961">
            <v>12072569.23</v>
          </cell>
          <cell r="G6961">
            <v>1.8000000000000002E-2</v>
          </cell>
          <cell r="H6961">
            <v>18108.849999999999</v>
          </cell>
          <cell r="I6961">
            <v>13536946.49</v>
          </cell>
          <cell r="J6961">
            <v>1.8000000000000002E-2</v>
          </cell>
          <cell r="K6961">
            <v>20305.419735000003</v>
          </cell>
          <cell r="L6961">
            <v>2196.5700000000002</v>
          </cell>
        </row>
        <row r="6962">
          <cell r="A6962" t="str">
            <v>G3520 UGS Wells</v>
          </cell>
          <cell r="B6962" t="str">
            <v>G3520 UGS Wells-2</v>
          </cell>
          <cell r="C6962" t="str">
            <v>403G</v>
          </cell>
          <cell r="E6962">
            <v>43159</v>
          </cell>
          <cell r="F6962">
            <v>12095984.939999999</v>
          </cell>
          <cell r="G6962">
            <v>1.8000000000000002E-2</v>
          </cell>
          <cell r="H6962">
            <v>18143.98</v>
          </cell>
          <cell r="I6962">
            <v>13536946.49</v>
          </cell>
          <cell r="J6962">
            <v>1.8000000000000002E-2</v>
          </cell>
          <cell r="K6962">
            <v>20305.419735000003</v>
          </cell>
          <cell r="L6962">
            <v>2161.44</v>
          </cell>
        </row>
        <row r="6963">
          <cell r="A6963" t="str">
            <v>G3520 UGS Wells</v>
          </cell>
          <cell r="B6963" t="str">
            <v>G3520 UGS Wells-3</v>
          </cell>
          <cell r="C6963" t="str">
            <v>403G</v>
          </cell>
          <cell r="E6963">
            <v>43190</v>
          </cell>
          <cell r="F6963">
            <v>12095984.939999999</v>
          </cell>
          <cell r="G6963">
            <v>1.8000000000000002E-2</v>
          </cell>
          <cell r="H6963">
            <v>18143.98</v>
          </cell>
          <cell r="I6963">
            <v>13536946.49</v>
          </cell>
          <cell r="J6963">
            <v>1.8000000000000002E-2</v>
          </cell>
          <cell r="K6963">
            <v>20305.419735000003</v>
          </cell>
          <cell r="L6963">
            <v>2161.44</v>
          </cell>
        </row>
        <row r="6964">
          <cell r="A6964" t="str">
            <v>G3520 UGS Wells</v>
          </cell>
          <cell r="B6964" t="str">
            <v>G3520 UGS Wells-4</v>
          </cell>
          <cell r="C6964" t="str">
            <v>403G</v>
          </cell>
          <cell r="E6964">
            <v>43220</v>
          </cell>
          <cell r="F6964">
            <v>12095765.26</v>
          </cell>
          <cell r="G6964">
            <v>1.8000000000000002E-2</v>
          </cell>
          <cell r="H6964">
            <v>18143.650000000001</v>
          </cell>
          <cell r="I6964">
            <v>13536946.49</v>
          </cell>
          <cell r="J6964">
            <v>1.8000000000000002E-2</v>
          </cell>
          <cell r="K6964">
            <v>20305.419735000003</v>
          </cell>
          <cell r="L6964">
            <v>2161.77</v>
          </cell>
        </row>
        <row r="6965">
          <cell r="A6965" t="str">
            <v>G3520 UGS Wells</v>
          </cell>
          <cell r="B6965" t="str">
            <v>G3520 UGS Wells-5</v>
          </cell>
          <cell r="C6965" t="str">
            <v>403G</v>
          </cell>
          <cell r="E6965">
            <v>43251</v>
          </cell>
          <cell r="F6965">
            <v>12095545.58</v>
          </cell>
          <cell r="G6965">
            <v>1.8000000000000002E-2</v>
          </cell>
          <cell r="H6965">
            <v>18143.32</v>
          </cell>
          <cell r="I6965">
            <v>13536946.49</v>
          </cell>
          <cell r="J6965">
            <v>1.8000000000000002E-2</v>
          </cell>
          <cell r="K6965">
            <v>20305.419735000003</v>
          </cell>
          <cell r="L6965">
            <v>2162.1</v>
          </cell>
        </row>
        <row r="6966">
          <cell r="A6966" t="str">
            <v>G3520 UGS Wells</v>
          </cell>
          <cell r="B6966" t="str">
            <v>G3520 UGS Wells-6</v>
          </cell>
          <cell r="C6966" t="str">
            <v>403G</v>
          </cell>
          <cell r="E6966">
            <v>43281</v>
          </cell>
          <cell r="F6966">
            <v>12095545.58</v>
          </cell>
          <cell r="G6966">
            <v>1.8000000000000002E-2</v>
          </cell>
          <cell r="H6966">
            <v>18143.32</v>
          </cell>
          <cell r="I6966">
            <v>13536946.49</v>
          </cell>
          <cell r="J6966">
            <v>1.8000000000000002E-2</v>
          </cell>
          <cell r="K6966">
            <v>20305.419735000003</v>
          </cell>
          <cell r="L6966">
            <v>2162.1</v>
          </cell>
        </row>
        <row r="6967">
          <cell r="A6967" t="str">
            <v>G3520 UGS Wells</v>
          </cell>
          <cell r="B6967" t="str">
            <v>G3520 UGS Wells-7</v>
          </cell>
          <cell r="C6967" t="str">
            <v>403G</v>
          </cell>
          <cell r="E6967">
            <v>43312</v>
          </cell>
          <cell r="F6967">
            <v>12095545.58</v>
          </cell>
          <cell r="G6967">
            <v>1.8000000000000002E-2</v>
          </cell>
          <cell r="H6967">
            <v>18143.32</v>
          </cell>
          <cell r="I6967">
            <v>13536946.49</v>
          </cell>
          <cell r="J6967">
            <v>1.8000000000000002E-2</v>
          </cell>
          <cell r="K6967">
            <v>20305.419735000003</v>
          </cell>
          <cell r="L6967">
            <v>2162.1</v>
          </cell>
        </row>
        <row r="6968">
          <cell r="A6968" t="str">
            <v>G3520 UGS Wells</v>
          </cell>
          <cell r="B6968" t="str">
            <v>G3520 UGS Wells-8</v>
          </cell>
          <cell r="C6968" t="str">
            <v>403G</v>
          </cell>
          <cell r="E6968">
            <v>43343</v>
          </cell>
          <cell r="F6968">
            <v>12095545.58</v>
          </cell>
          <cell r="G6968">
            <v>1.8000000000000002E-2</v>
          </cell>
          <cell r="H6968">
            <v>18143.32</v>
          </cell>
          <cell r="I6968">
            <v>13536946.49</v>
          </cell>
          <cell r="J6968">
            <v>1.8000000000000002E-2</v>
          </cell>
          <cell r="K6968">
            <v>20305.419735000003</v>
          </cell>
          <cell r="L6968">
            <v>2162.1</v>
          </cell>
        </row>
        <row r="6969">
          <cell r="A6969" t="str">
            <v>G3520 UGS Wells</v>
          </cell>
          <cell r="B6969" t="str">
            <v>G3520 UGS Wells-9</v>
          </cell>
          <cell r="C6969" t="str">
            <v>403G</v>
          </cell>
          <cell r="E6969">
            <v>43373</v>
          </cell>
          <cell r="F6969">
            <v>12095545.58</v>
          </cell>
          <cell r="G6969">
            <v>1.8000000000000002E-2</v>
          </cell>
          <cell r="H6969">
            <v>18143.32</v>
          </cell>
          <cell r="I6969">
            <v>13536946.49</v>
          </cell>
          <cell r="J6969">
            <v>1.8000000000000002E-2</v>
          </cell>
          <cell r="K6969">
            <v>20305.419735000003</v>
          </cell>
          <cell r="L6969">
            <v>2162.1</v>
          </cell>
        </row>
        <row r="6970">
          <cell r="A6970" t="str">
            <v>G3520 UGS Wells</v>
          </cell>
          <cell r="B6970" t="str">
            <v>G3520 UGS Wells-10</v>
          </cell>
          <cell r="C6970" t="str">
            <v>403G</v>
          </cell>
          <cell r="E6970">
            <v>43404</v>
          </cell>
          <cell r="F6970">
            <v>12802814.359999999</v>
          </cell>
          <cell r="G6970">
            <v>1.8000000000000002E-2</v>
          </cell>
          <cell r="H6970">
            <v>19204.219999999998</v>
          </cell>
          <cell r="I6970">
            <v>13536946.49</v>
          </cell>
          <cell r="J6970">
            <v>1.8000000000000002E-2</v>
          </cell>
          <cell r="K6970">
            <v>20305.419735000003</v>
          </cell>
          <cell r="L6970">
            <v>1101.2</v>
          </cell>
        </row>
        <row r="6971">
          <cell r="A6971" t="str">
            <v>G3520 UGS Wells</v>
          </cell>
          <cell r="B6971" t="str">
            <v>G3520 UGS Wells-11</v>
          </cell>
          <cell r="C6971" t="str">
            <v>403G</v>
          </cell>
          <cell r="E6971">
            <v>43434</v>
          </cell>
          <cell r="F6971">
            <v>13523045.369999999</v>
          </cell>
          <cell r="G6971">
            <v>1.8000000000000002E-2</v>
          </cell>
          <cell r="H6971">
            <v>20284.57</v>
          </cell>
          <cell r="I6971">
            <v>13536946.49</v>
          </cell>
          <cell r="J6971">
            <v>1.8000000000000002E-2</v>
          </cell>
          <cell r="K6971">
            <v>20305.419735000003</v>
          </cell>
          <cell r="L6971">
            <v>20.85</v>
          </cell>
        </row>
        <row r="6972">
          <cell r="A6972" t="str">
            <v>G3520 UGS Wells</v>
          </cell>
          <cell r="B6972" t="str">
            <v>G3520 UGS Wells-12</v>
          </cell>
          <cell r="C6972" t="str">
            <v>403G</v>
          </cell>
          <cell r="E6972">
            <v>43465</v>
          </cell>
          <cell r="F6972">
            <v>13536946.49</v>
          </cell>
          <cell r="G6972">
            <v>1.8000000000000002E-2</v>
          </cell>
          <cell r="H6972">
            <v>20305.420000000002</v>
          </cell>
          <cell r="I6972">
            <v>13536946.49</v>
          </cell>
          <cell r="J6972">
            <v>1.8000000000000002E-2</v>
          </cell>
          <cell r="K6972">
            <v>20305.419735000003</v>
          </cell>
          <cell r="L6972">
            <v>0</v>
          </cell>
        </row>
        <row r="6973">
          <cell r="A6973" t="str">
            <v>G3520 UGS Wells Total</v>
          </cell>
          <cell r="C6973" t="str">
            <v>GUGS</v>
          </cell>
          <cell r="E6973" t="str">
            <v>Total</v>
          </cell>
          <cell r="F6973"/>
          <cell r="G6973"/>
          <cell r="H6973">
            <v>223051.27000000005</v>
          </cell>
          <cell r="I6973"/>
          <cell r="J6973">
            <v>0</v>
          </cell>
          <cell r="K6973">
            <v>243665.03682000004</v>
          </cell>
          <cell r="L6973">
            <v>20613.77</v>
          </cell>
        </row>
        <row r="6974">
          <cell r="A6974" t="str">
            <v>G3522 UGS Reservoirs</v>
          </cell>
          <cell r="B6974" t="str">
            <v>G3522 UGS Reservoirs-1</v>
          </cell>
          <cell r="C6974" t="str">
            <v>403G</v>
          </cell>
          <cell r="E6974">
            <v>43131</v>
          </cell>
          <cell r="F6974">
            <v>1757701.36</v>
          </cell>
          <cell r="G6974">
            <v>1.49E-2</v>
          </cell>
          <cell r="H6974">
            <v>2182.48</v>
          </cell>
          <cell r="I6974">
            <v>1757701.36</v>
          </cell>
          <cell r="J6974">
            <v>1.49E-2</v>
          </cell>
          <cell r="K6974">
            <v>2182.4791886666667</v>
          </cell>
          <cell r="L6974">
            <v>0</v>
          </cell>
        </row>
        <row r="6975">
          <cell r="A6975" t="str">
            <v>G3522 UGS Reservoirs</v>
          </cell>
          <cell r="B6975" t="str">
            <v>G3522 UGS Reservoirs-2</v>
          </cell>
          <cell r="C6975" t="str">
            <v>403G</v>
          </cell>
          <cell r="E6975">
            <v>43159</v>
          </cell>
          <cell r="F6975">
            <v>1757701.36</v>
          </cell>
          <cell r="G6975">
            <v>1.49E-2</v>
          </cell>
          <cell r="H6975">
            <v>2182.48</v>
          </cell>
          <cell r="I6975">
            <v>1757701.36</v>
          </cell>
          <cell r="J6975">
            <v>1.49E-2</v>
          </cell>
          <cell r="K6975">
            <v>2182.4791886666667</v>
          </cell>
          <cell r="L6975">
            <v>0</v>
          </cell>
        </row>
        <row r="6976">
          <cell r="A6976" t="str">
            <v>G3522 UGS Reservoirs</v>
          </cell>
          <cell r="B6976" t="str">
            <v>G3522 UGS Reservoirs-3</v>
          </cell>
          <cell r="C6976" t="str">
            <v>403G</v>
          </cell>
          <cell r="E6976">
            <v>43190</v>
          </cell>
          <cell r="F6976">
            <v>1757701.36</v>
          </cell>
          <cell r="G6976">
            <v>1.49E-2</v>
          </cell>
          <cell r="H6976">
            <v>2182.48</v>
          </cell>
          <cell r="I6976">
            <v>1757701.36</v>
          </cell>
          <cell r="J6976">
            <v>1.49E-2</v>
          </cell>
          <cell r="K6976">
            <v>2182.4791886666667</v>
          </cell>
          <cell r="L6976">
            <v>0</v>
          </cell>
        </row>
        <row r="6977">
          <cell r="A6977" t="str">
            <v>G3522 UGS Reservoirs</v>
          </cell>
          <cell r="B6977" t="str">
            <v>G3522 UGS Reservoirs-4</v>
          </cell>
          <cell r="C6977" t="str">
            <v>403G</v>
          </cell>
          <cell r="E6977">
            <v>43220</v>
          </cell>
          <cell r="F6977">
            <v>1757701.36</v>
          </cell>
          <cell r="G6977">
            <v>1.49E-2</v>
          </cell>
          <cell r="H6977">
            <v>2182.48</v>
          </cell>
          <cell r="I6977">
            <v>1757701.36</v>
          </cell>
          <cell r="J6977">
            <v>1.49E-2</v>
          </cell>
          <cell r="K6977">
            <v>2182.4791886666667</v>
          </cell>
          <cell r="L6977">
            <v>0</v>
          </cell>
        </row>
        <row r="6978">
          <cell r="A6978" t="str">
            <v>G3522 UGS Reservoirs</v>
          </cell>
          <cell r="B6978" t="str">
            <v>G3522 UGS Reservoirs-5</v>
          </cell>
          <cell r="C6978" t="str">
            <v>403G</v>
          </cell>
          <cell r="E6978">
            <v>43251</v>
          </cell>
          <cell r="F6978">
            <v>1757701.36</v>
          </cell>
          <cell r="G6978">
            <v>1.49E-2</v>
          </cell>
          <cell r="H6978">
            <v>2182.48</v>
          </cell>
          <cell r="I6978">
            <v>1757701.36</v>
          </cell>
          <cell r="J6978">
            <v>1.49E-2</v>
          </cell>
          <cell r="K6978">
            <v>2182.4791886666667</v>
          </cell>
          <cell r="L6978">
            <v>0</v>
          </cell>
        </row>
        <row r="6979">
          <cell r="A6979" t="str">
            <v>G3522 UGS Reservoirs</v>
          </cell>
          <cell r="B6979" t="str">
            <v>G3522 UGS Reservoirs-6</v>
          </cell>
          <cell r="C6979" t="str">
            <v>403G</v>
          </cell>
          <cell r="E6979">
            <v>43281</v>
          </cell>
          <cell r="F6979">
            <v>1757701.36</v>
          </cell>
          <cell r="G6979">
            <v>1.49E-2</v>
          </cell>
          <cell r="H6979">
            <v>2182.48</v>
          </cell>
          <cell r="I6979">
            <v>1757701.36</v>
          </cell>
          <cell r="J6979">
            <v>1.49E-2</v>
          </cell>
          <cell r="K6979">
            <v>2182.4791886666667</v>
          </cell>
          <cell r="L6979">
            <v>0</v>
          </cell>
        </row>
        <row r="6980">
          <cell r="A6980" t="str">
            <v>G3522 UGS Reservoirs</v>
          </cell>
          <cell r="B6980" t="str">
            <v>G3522 UGS Reservoirs-7</v>
          </cell>
          <cell r="C6980" t="str">
            <v>403G</v>
          </cell>
          <cell r="E6980">
            <v>43312</v>
          </cell>
          <cell r="F6980">
            <v>1757701.36</v>
          </cell>
          <cell r="G6980">
            <v>1.49E-2</v>
          </cell>
          <cell r="H6980">
            <v>2182.48</v>
          </cell>
          <cell r="I6980">
            <v>1757701.36</v>
          </cell>
          <cell r="J6980">
            <v>1.49E-2</v>
          </cell>
          <cell r="K6980">
            <v>2182.4791886666667</v>
          </cell>
          <cell r="L6980">
            <v>0</v>
          </cell>
        </row>
        <row r="6981">
          <cell r="A6981" t="str">
            <v>G3522 UGS Reservoirs</v>
          </cell>
          <cell r="B6981" t="str">
            <v>G3522 UGS Reservoirs-8</v>
          </cell>
          <cell r="C6981" t="str">
            <v>403G</v>
          </cell>
          <cell r="E6981">
            <v>43343</v>
          </cell>
          <cell r="F6981">
            <v>1757701.36</v>
          </cell>
          <cell r="G6981">
            <v>1.49E-2</v>
          </cell>
          <cell r="H6981">
            <v>2182.48</v>
          </cell>
          <cell r="I6981">
            <v>1757701.36</v>
          </cell>
          <cell r="J6981">
            <v>1.49E-2</v>
          </cell>
          <cell r="K6981">
            <v>2182.4791886666667</v>
          </cell>
          <cell r="L6981">
            <v>0</v>
          </cell>
        </row>
        <row r="6982">
          <cell r="A6982" t="str">
            <v>G3522 UGS Reservoirs</v>
          </cell>
          <cell r="B6982" t="str">
            <v>G3522 UGS Reservoirs-9</v>
          </cell>
          <cell r="C6982" t="str">
            <v>403G</v>
          </cell>
          <cell r="E6982">
            <v>43373</v>
          </cell>
          <cell r="F6982">
            <v>1757701.36</v>
          </cell>
          <cell r="G6982">
            <v>1.49E-2</v>
          </cell>
          <cell r="H6982">
            <v>2182.48</v>
          </cell>
          <cell r="I6982">
            <v>1757701.36</v>
          </cell>
          <cell r="J6982">
            <v>1.49E-2</v>
          </cell>
          <cell r="K6982">
            <v>2182.4791886666667</v>
          </cell>
          <cell r="L6982">
            <v>0</v>
          </cell>
        </row>
        <row r="6983">
          <cell r="A6983" t="str">
            <v>G3522 UGS Reservoirs</v>
          </cell>
          <cell r="B6983" t="str">
            <v>G3522 UGS Reservoirs-10</v>
          </cell>
          <cell r="C6983" t="str">
            <v>403G</v>
          </cell>
          <cell r="E6983">
            <v>43404</v>
          </cell>
          <cell r="F6983">
            <v>1757701.36</v>
          </cell>
          <cell r="G6983">
            <v>1.49E-2</v>
          </cell>
          <cell r="H6983">
            <v>2182.48</v>
          </cell>
          <cell r="I6983">
            <v>1757701.36</v>
          </cell>
          <cell r="J6983">
            <v>1.49E-2</v>
          </cell>
          <cell r="K6983">
            <v>2182.4791886666667</v>
          </cell>
          <cell r="L6983">
            <v>0</v>
          </cell>
        </row>
        <row r="6984">
          <cell r="A6984" t="str">
            <v>G3522 UGS Reservoirs</v>
          </cell>
          <cell r="B6984" t="str">
            <v>G3522 UGS Reservoirs-11</v>
          </cell>
          <cell r="C6984" t="str">
            <v>403G</v>
          </cell>
          <cell r="E6984">
            <v>43434</v>
          </cell>
          <cell r="F6984">
            <v>1757701.36</v>
          </cell>
          <cell r="G6984">
            <v>1.49E-2</v>
          </cell>
          <cell r="H6984">
            <v>2182.48</v>
          </cell>
          <cell r="I6984">
            <v>1757701.36</v>
          </cell>
          <cell r="J6984">
            <v>1.49E-2</v>
          </cell>
          <cell r="K6984">
            <v>2182.4791886666667</v>
          </cell>
          <cell r="L6984">
            <v>0</v>
          </cell>
        </row>
        <row r="6985">
          <cell r="A6985" t="str">
            <v>G3522 UGS Reservoirs</v>
          </cell>
          <cell r="B6985" t="str">
            <v>G3522 UGS Reservoirs-12</v>
          </cell>
          <cell r="C6985" t="str">
            <v>403G</v>
          </cell>
          <cell r="E6985">
            <v>43465</v>
          </cell>
          <cell r="F6985">
            <v>1757701.36</v>
          </cell>
          <cell r="G6985">
            <v>1.49E-2</v>
          </cell>
          <cell r="H6985">
            <v>2182.48</v>
          </cell>
          <cell r="I6985">
            <v>1757701.36</v>
          </cell>
          <cell r="J6985">
            <v>1.49E-2</v>
          </cell>
          <cell r="K6985">
            <v>2182.4791886666667</v>
          </cell>
          <cell r="L6985">
            <v>0</v>
          </cell>
        </row>
        <row r="6986">
          <cell r="A6986" t="str">
            <v>G3522 UGS Reservoirs Total</v>
          </cell>
          <cell r="C6986" t="str">
            <v>GUGS</v>
          </cell>
          <cell r="E6986" t="str">
            <v>Total</v>
          </cell>
          <cell r="F6986"/>
          <cell r="G6986"/>
          <cell r="H6986">
            <v>26189.759999999998</v>
          </cell>
          <cell r="I6986"/>
          <cell r="J6986">
            <v>0</v>
          </cell>
          <cell r="K6986">
            <v>26189.750264000006</v>
          </cell>
          <cell r="L6986">
            <v>-0.01</v>
          </cell>
        </row>
        <row r="6987">
          <cell r="A6987" t="str">
            <v>G3523 UGS Cushion Gas</v>
          </cell>
          <cell r="B6987" t="str">
            <v>G3523 UGS Cushion Gas-1</v>
          </cell>
          <cell r="C6987" t="str">
            <v>403G</v>
          </cell>
          <cell r="E6987">
            <v>43131</v>
          </cell>
          <cell r="F6987">
            <v>4185430.83</v>
          </cell>
          <cell r="G6987">
            <v>1.8800000000000001E-2</v>
          </cell>
          <cell r="H6987">
            <v>6557.17</v>
          </cell>
          <cell r="I6987">
            <v>4185430.83</v>
          </cell>
          <cell r="J6987">
            <v>1.8800000000000001E-2</v>
          </cell>
          <cell r="K6987">
            <v>6557.1749669999999</v>
          </cell>
          <cell r="L6987">
            <v>0</v>
          </cell>
        </row>
        <row r="6988">
          <cell r="A6988" t="str">
            <v>G3523 UGS Cushion Gas</v>
          </cell>
          <cell r="B6988" t="str">
            <v>G3523 UGS Cushion Gas-2</v>
          </cell>
          <cell r="C6988" t="str">
            <v>403G</v>
          </cell>
          <cell r="E6988">
            <v>43159</v>
          </cell>
          <cell r="F6988">
            <v>4185430.83</v>
          </cell>
          <cell r="G6988">
            <v>1.8800000000000001E-2</v>
          </cell>
          <cell r="H6988">
            <v>6557.17</v>
          </cell>
          <cell r="I6988">
            <v>4185430.83</v>
          </cell>
          <cell r="J6988">
            <v>1.8800000000000001E-2</v>
          </cell>
          <cell r="K6988">
            <v>6557.1749669999999</v>
          </cell>
          <cell r="L6988">
            <v>0</v>
          </cell>
        </row>
        <row r="6989">
          <cell r="A6989" t="str">
            <v>G3523 UGS Cushion Gas</v>
          </cell>
          <cell r="B6989" t="str">
            <v>G3523 UGS Cushion Gas-3</v>
          </cell>
          <cell r="C6989" t="str">
            <v>403G</v>
          </cell>
          <cell r="E6989">
            <v>43190</v>
          </cell>
          <cell r="F6989">
            <v>4185430.83</v>
          </cell>
          <cell r="G6989">
            <v>1.8800000000000001E-2</v>
          </cell>
          <cell r="H6989">
            <v>6557.17</v>
          </cell>
          <cell r="I6989">
            <v>4185430.83</v>
          </cell>
          <cell r="J6989">
            <v>1.8800000000000001E-2</v>
          </cell>
          <cell r="K6989">
            <v>6557.1749669999999</v>
          </cell>
          <cell r="L6989">
            <v>0</v>
          </cell>
        </row>
        <row r="6990">
          <cell r="A6990" t="str">
            <v>G3523 UGS Cushion Gas</v>
          </cell>
          <cell r="B6990" t="str">
            <v>G3523 UGS Cushion Gas-4</v>
          </cell>
          <cell r="C6990" t="str">
            <v>403G</v>
          </cell>
          <cell r="E6990">
            <v>43220</v>
          </cell>
          <cell r="F6990">
            <v>4185430.83</v>
          </cell>
          <cell r="G6990">
            <v>1.8800000000000001E-2</v>
          </cell>
          <cell r="H6990">
            <v>6557.17</v>
          </cell>
          <cell r="I6990">
            <v>4185430.83</v>
          </cell>
          <cell r="J6990">
            <v>1.8800000000000001E-2</v>
          </cell>
          <cell r="K6990">
            <v>6557.1749669999999</v>
          </cell>
          <cell r="L6990">
            <v>0</v>
          </cell>
        </row>
        <row r="6991">
          <cell r="A6991" t="str">
            <v>G3523 UGS Cushion Gas</v>
          </cell>
          <cell r="B6991" t="str">
            <v>G3523 UGS Cushion Gas-5</v>
          </cell>
          <cell r="C6991" t="str">
            <v>403G</v>
          </cell>
          <cell r="E6991">
            <v>43251</v>
          </cell>
          <cell r="F6991">
            <v>4185430.83</v>
          </cell>
          <cell r="G6991">
            <v>1.8800000000000001E-2</v>
          </cell>
          <cell r="H6991">
            <v>6557.17</v>
          </cell>
          <cell r="I6991">
            <v>4185430.83</v>
          </cell>
          <cell r="J6991">
            <v>1.8800000000000001E-2</v>
          </cell>
          <cell r="K6991">
            <v>6557.1749669999999</v>
          </cell>
          <cell r="L6991">
            <v>0</v>
          </cell>
        </row>
        <row r="6992">
          <cell r="A6992" t="str">
            <v>G3523 UGS Cushion Gas</v>
          </cell>
          <cell r="B6992" t="str">
            <v>G3523 UGS Cushion Gas-6</v>
          </cell>
          <cell r="C6992" t="str">
            <v>403G</v>
          </cell>
          <cell r="E6992">
            <v>43281</v>
          </cell>
          <cell r="F6992">
            <v>4185430.83</v>
          </cell>
          <cell r="G6992">
            <v>1.8800000000000001E-2</v>
          </cell>
          <cell r="H6992">
            <v>6557.17</v>
          </cell>
          <cell r="I6992">
            <v>4185430.83</v>
          </cell>
          <cell r="J6992">
            <v>1.8800000000000001E-2</v>
          </cell>
          <cell r="K6992">
            <v>6557.1749669999999</v>
          </cell>
          <cell r="L6992">
            <v>0</v>
          </cell>
        </row>
        <row r="6993">
          <cell r="A6993" t="str">
            <v>G3523 UGS Cushion Gas</v>
          </cell>
          <cell r="B6993" t="str">
            <v>G3523 UGS Cushion Gas-7</v>
          </cell>
          <cell r="C6993" t="str">
            <v>403G</v>
          </cell>
          <cell r="E6993">
            <v>43312</v>
          </cell>
          <cell r="F6993">
            <v>4185430.83</v>
          </cell>
          <cell r="G6993">
            <v>1.8800000000000001E-2</v>
          </cell>
          <cell r="H6993">
            <v>6557.17</v>
          </cell>
          <cell r="I6993">
            <v>4185430.83</v>
          </cell>
          <cell r="J6993">
            <v>1.8800000000000001E-2</v>
          </cell>
          <cell r="K6993">
            <v>6557.1749669999999</v>
          </cell>
          <cell r="L6993">
            <v>0</v>
          </cell>
        </row>
        <row r="6994">
          <cell r="A6994" t="str">
            <v>G3523 UGS Cushion Gas</v>
          </cell>
          <cell r="B6994" t="str">
            <v>G3523 UGS Cushion Gas-8</v>
          </cell>
          <cell r="C6994" t="str">
            <v>403G</v>
          </cell>
          <cell r="E6994">
            <v>43343</v>
          </cell>
          <cell r="F6994">
            <v>4185430.83</v>
          </cell>
          <cell r="G6994">
            <v>1.8800000000000001E-2</v>
          </cell>
          <cell r="H6994">
            <v>6557.17</v>
          </cell>
          <cell r="I6994">
            <v>4185430.83</v>
          </cell>
          <cell r="J6994">
            <v>1.8800000000000001E-2</v>
          </cell>
          <cell r="K6994">
            <v>6557.1749669999999</v>
          </cell>
          <cell r="L6994">
            <v>0</v>
          </cell>
        </row>
        <row r="6995">
          <cell r="A6995" t="str">
            <v>G3523 UGS Cushion Gas</v>
          </cell>
          <cell r="B6995" t="str">
            <v>G3523 UGS Cushion Gas-9</v>
          </cell>
          <cell r="C6995" t="str">
            <v>403G</v>
          </cell>
          <cell r="E6995">
            <v>43373</v>
          </cell>
          <cell r="F6995">
            <v>4185430.83</v>
          </cell>
          <cell r="G6995">
            <v>1.8800000000000001E-2</v>
          </cell>
          <cell r="H6995">
            <v>6557.17</v>
          </cell>
          <cell r="I6995">
            <v>4185430.83</v>
          </cell>
          <cell r="J6995">
            <v>1.8800000000000001E-2</v>
          </cell>
          <cell r="K6995">
            <v>6557.1749669999999</v>
          </cell>
          <cell r="L6995">
            <v>0</v>
          </cell>
        </row>
        <row r="6996">
          <cell r="A6996" t="str">
            <v>G3523 UGS Cushion Gas</v>
          </cell>
          <cell r="B6996" t="str">
            <v>G3523 UGS Cushion Gas-10</v>
          </cell>
          <cell r="C6996" t="str">
            <v>403G</v>
          </cell>
          <cell r="E6996">
            <v>43404</v>
          </cell>
          <cell r="F6996">
            <v>4185430.83</v>
          </cell>
          <cell r="G6996">
            <v>1.8800000000000001E-2</v>
          </cell>
          <cell r="H6996">
            <v>6557.17</v>
          </cell>
          <cell r="I6996">
            <v>4185430.83</v>
          </cell>
          <cell r="J6996">
            <v>1.8800000000000001E-2</v>
          </cell>
          <cell r="K6996">
            <v>6557.1749669999999</v>
          </cell>
          <cell r="L6996">
            <v>0</v>
          </cell>
        </row>
        <row r="6997">
          <cell r="A6997" t="str">
            <v>G3523 UGS Cushion Gas</v>
          </cell>
          <cell r="B6997" t="str">
            <v>G3523 UGS Cushion Gas-11</v>
          </cell>
          <cell r="C6997" t="str">
            <v>403G</v>
          </cell>
          <cell r="E6997">
            <v>43434</v>
          </cell>
          <cell r="F6997">
            <v>4185430.83</v>
          </cell>
          <cell r="G6997">
            <v>1.8800000000000001E-2</v>
          </cell>
          <cell r="H6997">
            <v>6557.17</v>
          </cell>
          <cell r="I6997">
            <v>4185430.83</v>
          </cell>
          <cell r="J6997">
            <v>1.8800000000000001E-2</v>
          </cell>
          <cell r="K6997">
            <v>6557.1749669999999</v>
          </cell>
          <cell r="L6997">
            <v>0</v>
          </cell>
        </row>
        <row r="6998">
          <cell r="A6998" t="str">
            <v>G3523 UGS Cushion Gas</v>
          </cell>
          <cell r="B6998" t="str">
            <v>G3523 UGS Cushion Gas-12</v>
          </cell>
          <cell r="C6998" t="str">
            <v>403G</v>
          </cell>
          <cell r="E6998">
            <v>43465</v>
          </cell>
          <cell r="F6998">
            <v>4185430.83</v>
          </cell>
          <cell r="G6998">
            <v>1.8800000000000001E-2</v>
          </cell>
          <cell r="H6998">
            <v>6557.17</v>
          </cell>
          <cell r="I6998">
            <v>4185430.83</v>
          </cell>
          <cell r="J6998">
            <v>1.8800000000000001E-2</v>
          </cell>
          <cell r="K6998">
            <v>6557.1749669999999</v>
          </cell>
          <cell r="L6998">
            <v>0</v>
          </cell>
        </row>
        <row r="6999">
          <cell r="A6999" t="str">
            <v>G3523 UGS Cushion Gas Total</v>
          </cell>
          <cell r="C6999" t="str">
            <v>GUGS</v>
          </cell>
          <cell r="E6999" t="str">
            <v>Total</v>
          </cell>
          <cell r="F6999"/>
          <cell r="G6999"/>
          <cell r="H6999">
            <v>78686.039999999994</v>
          </cell>
          <cell r="I6999"/>
          <cell r="J6999">
            <v>0</v>
          </cell>
          <cell r="K6999">
            <v>78686.099604000003</v>
          </cell>
          <cell r="L6999">
            <v>0.06</v>
          </cell>
        </row>
        <row r="7000">
          <cell r="A7000" t="str">
            <v>G353 UGS Lines</v>
          </cell>
          <cell r="B7000" t="str">
            <v>G353 UGS Lines-1</v>
          </cell>
          <cell r="C7000" t="str">
            <v>403G</v>
          </cell>
          <cell r="E7000">
            <v>43131</v>
          </cell>
          <cell r="F7000">
            <v>3152757.94</v>
          </cell>
          <cell r="G7000">
            <v>2.2499999999999999E-2</v>
          </cell>
          <cell r="H7000">
            <v>5911.42</v>
          </cell>
          <cell r="I7000">
            <v>3153551.68</v>
          </cell>
          <cell r="J7000">
            <v>2.2499999999999999E-2</v>
          </cell>
          <cell r="K7000">
            <v>5912.9094000000005</v>
          </cell>
          <cell r="L7000">
            <v>1.49</v>
          </cell>
        </row>
        <row r="7001">
          <cell r="A7001" t="str">
            <v>G353 UGS Lines</v>
          </cell>
          <cell r="B7001" t="str">
            <v>G353 UGS Lines-2</v>
          </cell>
          <cell r="C7001" t="str">
            <v>403G</v>
          </cell>
          <cell r="E7001">
            <v>43159</v>
          </cell>
          <cell r="F7001">
            <v>3153548.18</v>
          </cell>
          <cell r="G7001">
            <v>2.2499999999999999E-2</v>
          </cell>
          <cell r="H7001">
            <v>5912.9000000000005</v>
          </cell>
          <cell r="I7001">
            <v>3153551.68</v>
          </cell>
          <cell r="J7001">
            <v>2.2499999999999999E-2</v>
          </cell>
          <cell r="K7001">
            <v>5912.9094000000005</v>
          </cell>
          <cell r="L7001">
            <v>0.01</v>
          </cell>
        </row>
        <row r="7002">
          <cell r="A7002" t="str">
            <v>G353 UGS Lines</v>
          </cell>
          <cell r="B7002" t="str">
            <v>G353 UGS Lines-3</v>
          </cell>
          <cell r="C7002" t="str">
            <v>403G</v>
          </cell>
          <cell r="E7002">
            <v>43190</v>
          </cell>
          <cell r="F7002">
            <v>3153551.68</v>
          </cell>
          <cell r="G7002">
            <v>2.2499999999999999E-2</v>
          </cell>
          <cell r="H7002">
            <v>5912.9100000000008</v>
          </cell>
          <cell r="I7002">
            <v>3153551.68</v>
          </cell>
          <cell r="J7002">
            <v>2.2499999999999999E-2</v>
          </cell>
          <cell r="K7002">
            <v>5912.9094000000005</v>
          </cell>
          <cell r="L7002">
            <v>0</v>
          </cell>
        </row>
        <row r="7003">
          <cell r="A7003" t="str">
            <v>G353 UGS Lines</v>
          </cell>
          <cell r="B7003" t="str">
            <v>G353 UGS Lines-4</v>
          </cell>
          <cell r="C7003" t="str">
            <v>403G</v>
          </cell>
          <cell r="E7003">
            <v>43220</v>
          </cell>
          <cell r="F7003">
            <v>3153551.68</v>
          </cell>
          <cell r="G7003">
            <v>2.2499999999999999E-2</v>
          </cell>
          <cell r="H7003">
            <v>5912.9100000000008</v>
          </cell>
          <cell r="I7003">
            <v>3153551.68</v>
          </cell>
          <cell r="J7003">
            <v>2.2499999999999999E-2</v>
          </cell>
          <cell r="K7003">
            <v>5912.9094000000005</v>
          </cell>
          <cell r="L7003">
            <v>0</v>
          </cell>
        </row>
        <row r="7004">
          <cell r="A7004" t="str">
            <v>G353 UGS Lines</v>
          </cell>
          <cell r="B7004" t="str">
            <v>G353 UGS Lines-5</v>
          </cell>
          <cell r="C7004" t="str">
            <v>403G</v>
          </cell>
          <cell r="E7004">
            <v>43251</v>
          </cell>
          <cell r="F7004">
            <v>3153551.68</v>
          </cell>
          <cell r="G7004">
            <v>2.2499999999999999E-2</v>
          </cell>
          <cell r="H7004">
            <v>5912.9100000000008</v>
          </cell>
          <cell r="I7004">
            <v>3153551.68</v>
          </cell>
          <cell r="J7004">
            <v>2.2499999999999999E-2</v>
          </cell>
          <cell r="K7004">
            <v>5912.9094000000005</v>
          </cell>
          <cell r="L7004">
            <v>0</v>
          </cell>
        </row>
        <row r="7005">
          <cell r="A7005" t="str">
            <v>G353 UGS Lines</v>
          </cell>
          <cell r="B7005" t="str">
            <v>G353 UGS Lines-6</v>
          </cell>
          <cell r="C7005" t="str">
            <v>403G</v>
          </cell>
          <cell r="E7005">
            <v>43281</v>
          </cell>
          <cell r="F7005">
            <v>3153551.68</v>
          </cell>
          <cell r="G7005">
            <v>2.2499999999999999E-2</v>
          </cell>
          <cell r="H7005">
            <v>5912.9100000000008</v>
          </cell>
          <cell r="I7005">
            <v>3153551.68</v>
          </cell>
          <cell r="J7005">
            <v>2.2499999999999999E-2</v>
          </cell>
          <cell r="K7005">
            <v>5912.9094000000005</v>
          </cell>
          <cell r="L7005">
            <v>0</v>
          </cell>
        </row>
        <row r="7006">
          <cell r="A7006" t="str">
            <v>G353 UGS Lines</v>
          </cell>
          <cell r="B7006" t="str">
            <v>G353 UGS Lines-7</v>
          </cell>
          <cell r="C7006" t="str">
            <v>403G</v>
          </cell>
          <cell r="E7006">
            <v>43312</v>
          </cell>
          <cell r="F7006">
            <v>3153551.68</v>
          </cell>
          <cell r="G7006">
            <v>2.2499999999999999E-2</v>
          </cell>
          <cell r="H7006">
            <v>5912.9100000000008</v>
          </cell>
          <cell r="I7006">
            <v>3153551.68</v>
          </cell>
          <cell r="J7006">
            <v>2.2499999999999999E-2</v>
          </cell>
          <cell r="K7006">
            <v>5912.9094000000005</v>
          </cell>
          <cell r="L7006">
            <v>0</v>
          </cell>
        </row>
        <row r="7007">
          <cell r="A7007" t="str">
            <v>G353 UGS Lines</v>
          </cell>
          <cell r="B7007" t="str">
            <v>G353 UGS Lines-8</v>
          </cell>
          <cell r="C7007" t="str">
            <v>403G</v>
          </cell>
          <cell r="E7007">
            <v>43343</v>
          </cell>
          <cell r="F7007">
            <v>3153551.68</v>
          </cell>
          <cell r="G7007">
            <v>2.2499999999999999E-2</v>
          </cell>
          <cell r="H7007">
            <v>5912.9100000000008</v>
          </cell>
          <cell r="I7007">
            <v>3153551.68</v>
          </cell>
          <cell r="J7007">
            <v>2.2499999999999999E-2</v>
          </cell>
          <cell r="K7007">
            <v>5912.9094000000005</v>
          </cell>
          <cell r="L7007">
            <v>0</v>
          </cell>
        </row>
        <row r="7008">
          <cell r="A7008" t="str">
            <v>G353 UGS Lines</v>
          </cell>
          <cell r="B7008" t="str">
            <v>G353 UGS Lines-9</v>
          </cell>
          <cell r="C7008" t="str">
            <v>403G</v>
          </cell>
          <cell r="E7008">
            <v>43373</v>
          </cell>
          <cell r="F7008">
            <v>3153551.68</v>
          </cell>
          <cell r="G7008">
            <v>2.2499999999999999E-2</v>
          </cell>
          <cell r="H7008">
            <v>5912.9100000000008</v>
          </cell>
          <cell r="I7008">
            <v>3153551.68</v>
          </cell>
          <cell r="J7008">
            <v>2.2499999999999999E-2</v>
          </cell>
          <cell r="K7008">
            <v>5912.9094000000005</v>
          </cell>
          <cell r="L7008">
            <v>0</v>
          </cell>
        </row>
        <row r="7009">
          <cell r="A7009" t="str">
            <v>G353 UGS Lines</v>
          </cell>
          <cell r="B7009" t="str">
            <v>G353 UGS Lines-10</v>
          </cell>
          <cell r="C7009" t="str">
            <v>403G</v>
          </cell>
          <cell r="E7009">
            <v>43404</v>
          </cell>
          <cell r="F7009">
            <v>3153551.68</v>
          </cell>
          <cell r="G7009">
            <v>2.2499999999999999E-2</v>
          </cell>
          <cell r="H7009">
            <v>5912.9100000000008</v>
          </cell>
          <cell r="I7009">
            <v>3153551.68</v>
          </cell>
          <cell r="J7009">
            <v>2.2499999999999999E-2</v>
          </cell>
          <cell r="K7009">
            <v>5912.9094000000005</v>
          </cell>
          <cell r="L7009">
            <v>0</v>
          </cell>
        </row>
        <row r="7010">
          <cell r="A7010" t="str">
            <v>G353 UGS Lines</v>
          </cell>
          <cell r="B7010" t="str">
            <v>G353 UGS Lines-11</v>
          </cell>
          <cell r="C7010" t="str">
            <v>403G</v>
          </cell>
          <cell r="E7010">
            <v>43434</v>
          </cell>
          <cell r="F7010">
            <v>3153551.68</v>
          </cell>
          <cell r="G7010">
            <v>2.2499999999999999E-2</v>
          </cell>
          <cell r="H7010">
            <v>5912.9100000000008</v>
          </cell>
          <cell r="I7010">
            <v>3153551.68</v>
          </cell>
          <cell r="J7010">
            <v>2.2499999999999999E-2</v>
          </cell>
          <cell r="K7010">
            <v>5912.9094000000005</v>
          </cell>
          <cell r="L7010">
            <v>0</v>
          </cell>
        </row>
        <row r="7011">
          <cell r="A7011" t="str">
            <v>G353 UGS Lines</v>
          </cell>
          <cell r="B7011" t="str">
            <v>G353 UGS Lines-12</v>
          </cell>
          <cell r="C7011" t="str">
            <v>403G</v>
          </cell>
          <cell r="E7011">
            <v>43465</v>
          </cell>
          <cell r="F7011">
            <v>3153551.68</v>
          </cell>
          <cell r="G7011">
            <v>2.2499999999999999E-2</v>
          </cell>
          <cell r="H7011">
            <v>5912.9100000000008</v>
          </cell>
          <cell r="I7011">
            <v>3153551.68</v>
          </cell>
          <cell r="J7011">
            <v>2.2499999999999999E-2</v>
          </cell>
          <cell r="K7011">
            <v>5912.9094000000005</v>
          </cell>
          <cell r="L7011">
            <v>0</v>
          </cell>
        </row>
        <row r="7012">
          <cell r="A7012" t="str">
            <v>G353 UGS Lines Total</v>
          </cell>
          <cell r="C7012" t="str">
            <v>GUGS</v>
          </cell>
          <cell r="E7012" t="str">
            <v>Total</v>
          </cell>
          <cell r="F7012"/>
          <cell r="G7012"/>
          <cell r="H7012">
            <v>70953.420000000013</v>
          </cell>
          <cell r="I7012"/>
          <cell r="J7012">
            <v>0</v>
          </cell>
          <cell r="K7012">
            <v>70954.91280000002</v>
          </cell>
          <cell r="L7012">
            <v>1.49</v>
          </cell>
        </row>
        <row r="7013">
          <cell r="A7013" t="str">
            <v>G354 UGS Compressor Station</v>
          </cell>
          <cell r="B7013" t="str">
            <v>G354 UGS Compressor Station-1</v>
          </cell>
          <cell r="C7013" t="str">
            <v>403G</v>
          </cell>
          <cell r="E7013">
            <v>43131</v>
          </cell>
          <cell r="F7013">
            <v>18575852.550000001</v>
          </cell>
          <cell r="G7013">
            <v>3.0599999999999999E-2</v>
          </cell>
          <cell r="H7013">
            <v>47368.43</v>
          </cell>
          <cell r="I7013">
            <v>18974904.399999999</v>
          </cell>
          <cell r="J7013">
            <v>3.0599999999999999E-2</v>
          </cell>
          <cell r="K7013">
            <v>48386.006219999988</v>
          </cell>
          <cell r="L7013">
            <v>1017.58</v>
          </cell>
        </row>
        <row r="7014">
          <cell r="A7014" t="str">
            <v>G354 UGS Compressor Station</v>
          </cell>
          <cell r="B7014" t="str">
            <v>G354 UGS Compressor Station-2</v>
          </cell>
          <cell r="C7014" t="str">
            <v>403G</v>
          </cell>
          <cell r="E7014">
            <v>43159</v>
          </cell>
          <cell r="F7014">
            <v>18800538.98</v>
          </cell>
          <cell r="G7014">
            <v>3.0599999999999999E-2</v>
          </cell>
          <cell r="H7014">
            <v>47941.37</v>
          </cell>
          <cell r="I7014">
            <v>18974904.399999999</v>
          </cell>
          <cell r="J7014">
            <v>3.0599999999999999E-2</v>
          </cell>
          <cell r="K7014">
            <v>48386.006219999988</v>
          </cell>
          <cell r="L7014">
            <v>444.64</v>
          </cell>
        </row>
        <row r="7015">
          <cell r="A7015" t="str">
            <v>G354 UGS Compressor Station</v>
          </cell>
          <cell r="B7015" t="str">
            <v>G354 UGS Compressor Station-3</v>
          </cell>
          <cell r="C7015" t="str">
            <v>403G</v>
          </cell>
          <cell r="E7015">
            <v>43190</v>
          </cell>
          <cell r="F7015">
            <v>18814153.969999999</v>
          </cell>
          <cell r="G7015">
            <v>3.0599999999999999E-2</v>
          </cell>
          <cell r="H7015">
            <v>47976.090000000004</v>
          </cell>
          <cell r="I7015">
            <v>18974904.399999999</v>
          </cell>
          <cell r="J7015">
            <v>3.0599999999999999E-2</v>
          </cell>
          <cell r="K7015">
            <v>48386.006219999988</v>
          </cell>
          <cell r="L7015">
            <v>409.92</v>
          </cell>
        </row>
        <row r="7016">
          <cell r="A7016" t="str">
            <v>G354 UGS Compressor Station</v>
          </cell>
          <cell r="B7016" t="str">
            <v>G354 UGS Compressor Station-4</v>
          </cell>
          <cell r="C7016" t="str">
            <v>403G</v>
          </cell>
          <cell r="E7016">
            <v>43220</v>
          </cell>
          <cell r="F7016">
            <v>18831245.77</v>
          </cell>
          <cell r="G7016">
            <v>3.0599999999999999E-2</v>
          </cell>
          <cell r="H7016">
            <v>48019.68</v>
          </cell>
          <cell r="I7016">
            <v>18974904.399999999</v>
          </cell>
          <cell r="J7016">
            <v>3.0599999999999999E-2</v>
          </cell>
          <cell r="K7016">
            <v>48386.006219999988</v>
          </cell>
          <cell r="L7016">
            <v>366.33</v>
          </cell>
        </row>
        <row r="7017">
          <cell r="A7017" t="str">
            <v>G354 UGS Compressor Station</v>
          </cell>
          <cell r="B7017" t="str">
            <v>G354 UGS Compressor Station-5</v>
          </cell>
          <cell r="C7017" t="str">
            <v>403G</v>
          </cell>
          <cell r="E7017">
            <v>43251</v>
          </cell>
          <cell r="F7017">
            <v>18829900.600000001</v>
          </cell>
          <cell r="G7017">
            <v>3.0599999999999999E-2</v>
          </cell>
          <cell r="H7017">
            <v>48016.24</v>
          </cell>
          <cell r="I7017">
            <v>18974904.399999999</v>
          </cell>
          <cell r="J7017">
            <v>3.0599999999999999E-2</v>
          </cell>
          <cell r="K7017">
            <v>48386.006219999988</v>
          </cell>
          <cell r="L7017">
            <v>369.77</v>
          </cell>
        </row>
        <row r="7018">
          <cell r="A7018" t="str">
            <v>G354 UGS Compressor Station</v>
          </cell>
          <cell r="B7018" t="str">
            <v>G354 UGS Compressor Station-6</v>
          </cell>
          <cell r="C7018" t="str">
            <v>403G</v>
          </cell>
          <cell r="E7018">
            <v>43281</v>
          </cell>
          <cell r="F7018">
            <v>18823289.09</v>
          </cell>
          <cell r="G7018">
            <v>3.0599999999999999E-2</v>
          </cell>
          <cell r="H7018">
            <v>47999.39</v>
          </cell>
          <cell r="I7018">
            <v>18974904.399999999</v>
          </cell>
          <cell r="J7018">
            <v>3.0599999999999999E-2</v>
          </cell>
          <cell r="K7018">
            <v>48386.006219999988</v>
          </cell>
          <cell r="L7018">
            <v>386.62</v>
          </cell>
        </row>
        <row r="7019">
          <cell r="A7019" t="str">
            <v>G354 UGS Compressor Station</v>
          </cell>
          <cell r="B7019" t="str">
            <v>G354 UGS Compressor Station-7</v>
          </cell>
          <cell r="C7019" t="str">
            <v>403G</v>
          </cell>
          <cell r="E7019">
            <v>43312</v>
          </cell>
          <cell r="F7019">
            <v>18823289.09</v>
          </cell>
          <cell r="G7019">
            <v>3.0599999999999999E-2</v>
          </cell>
          <cell r="H7019">
            <v>47999.39</v>
          </cell>
          <cell r="I7019">
            <v>18974904.399999999</v>
          </cell>
          <cell r="J7019">
            <v>3.0599999999999999E-2</v>
          </cell>
          <cell r="K7019">
            <v>48386.006219999988</v>
          </cell>
          <cell r="L7019">
            <v>386.62</v>
          </cell>
        </row>
        <row r="7020">
          <cell r="A7020" t="str">
            <v>G354 UGS Compressor Station</v>
          </cell>
          <cell r="B7020" t="str">
            <v>G354 UGS Compressor Station-8</v>
          </cell>
          <cell r="C7020" t="str">
            <v>403G</v>
          </cell>
          <cell r="E7020">
            <v>43343</v>
          </cell>
          <cell r="F7020">
            <v>18823289.09</v>
          </cell>
          <cell r="G7020">
            <v>3.0599999999999999E-2</v>
          </cell>
          <cell r="H7020">
            <v>47999.39</v>
          </cell>
          <cell r="I7020">
            <v>18974904.399999999</v>
          </cell>
          <cell r="J7020">
            <v>3.0599999999999999E-2</v>
          </cell>
          <cell r="K7020">
            <v>48386.006219999988</v>
          </cell>
          <cell r="L7020">
            <v>386.62</v>
          </cell>
        </row>
        <row r="7021">
          <cell r="A7021" t="str">
            <v>G354 UGS Compressor Station</v>
          </cell>
          <cell r="B7021" t="str">
            <v>G354 UGS Compressor Station-9</v>
          </cell>
          <cell r="C7021" t="str">
            <v>403G</v>
          </cell>
          <cell r="E7021">
            <v>43373</v>
          </cell>
          <cell r="F7021">
            <v>18823289.09</v>
          </cell>
          <cell r="G7021">
            <v>3.0599999999999999E-2</v>
          </cell>
          <cell r="H7021">
            <v>47999.39</v>
          </cell>
          <cell r="I7021">
            <v>18974904.399999999</v>
          </cell>
          <cell r="J7021">
            <v>3.0599999999999999E-2</v>
          </cell>
          <cell r="K7021">
            <v>48386.006219999988</v>
          </cell>
          <cell r="L7021">
            <v>386.62</v>
          </cell>
        </row>
        <row r="7022">
          <cell r="A7022" t="str">
            <v>G354 UGS Compressor Station</v>
          </cell>
          <cell r="B7022" t="str">
            <v>G354 UGS Compressor Station-10</v>
          </cell>
          <cell r="C7022" t="str">
            <v>403G</v>
          </cell>
          <cell r="E7022">
            <v>43404</v>
          </cell>
          <cell r="F7022">
            <v>18863166.859999999</v>
          </cell>
          <cell r="G7022">
            <v>3.0599999999999999E-2</v>
          </cell>
          <cell r="H7022">
            <v>48101.08</v>
          </cell>
          <cell r="I7022">
            <v>18974904.399999999</v>
          </cell>
          <cell r="J7022">
            <v>3.0599999999999999E-2</v>
          </cell>
          <cell r="K7022">
            <v>48386.006219999988</v>
          </cell>
          <cell r="L7022">
            <v>284.93</v>
          </cell>
        </row>
        <row r="7023">
          <cell r="A7023" t="str">
            <v>G354 UGS Compressor Station</v>
          </cell>
          <cell r="B7023" t="str">
            <v>G354 UGS Compressor Station-11</v>
          </cell>
          <cell r="C7023" t="str">
            <v>403G</v>
          </cell>
          <cell r="E7023">
            <v>43434</v>
          </cell>
          <cell r="F7023">
            <v>18903044.629999999</v>
          </cell>
          <cell r="G7023">
            <v>3.0599999999999999E-2</v>
          </cell>
          <cell r="H7023">
            <v>48202.76</v>
          </cell>
          <cell r="I7023">
            <v>18974904.399999999</v>
          </cell>
          <cell r="J7023">
            <v>3.0599999999999999E-2</v>
          </cell>
          <cell r="K7023">
            <v>48386.006219999988</v>
          </cell>
          <cell r="L7023">
            <v>183.25</v>
          </cell>
        </row>
        <row r="7024">
          <cell r="A7024" t="str">
            <v>G354 UGS Compressor Station</v>
          </cell>
          <cell r="B7024" t="str">
            <v>G354 UGS Compressor Station-12</v>
          </cell>
          <cell r="C7024" t="str">
            <v>403G</v>
          </cell>
          <cell r="E7024">
            <v>43465</v>
          </cell>
          <cell r="F7024">
            <v>18974904.399999999</v>
          </cell>
          <cell r="G7024">
            <v>3.0599999999999999E-2</v>
          </cell>
          <cell r="H7024">
            <v>48386.009999999995</v>
          </cell>
          <cell r="I7024">
            <v>18974904.399999999</v>
          </cell>
          <cell r="J7024">
            <v>3.0599999999999999E-2</v>
          </cell>
          <cell r="K7024">
            <v>48386.006219999988</v>
          </cell>
          <cell r="L7024">
            <v>0</v>
          </cell>
        </row>
        <row r="7025">
          <cell r="A7025" t="str">
            <v>G354 UGS Compressor Station Total</v>
          </cell>
          <cell r="C7025" t="str">
            <v>GUGS</v>
          </cell>
          <cell r="E7025" t="str">
            <v>Total</v>
          </cell>
          <cell r="F7025"/>
          <cell r="G7025"/>
          <cell r="H7025">
            <v>576009.22000000009</v>
          </cell>
          <cell r="I7025"/>
          <cell r="J7025">
            <v>0</v>
          </cell>
          <cell r="K7025">
            <v>580632.07463999989</v>
          </cell>
          <cell r="L7025">
            <v>4622.8500000000004</v>
          </cell>
        </row>
        <row r="7026">
          <cell r="A7026" t="str">
            <v>G355 UGS Regulating Station</v>
          </cell>
          <cell r="B7026" t="str">
            <v>G355 UGS Regulating Station-1</v>
          </cell>
          <cell r="C7026" t="str">
            <v>403G</v>
          </cell>
          <cell r="E7026">
            <v>43131</v>
          </cell>
          <cell r="F7026">
            <v>570995.1</v>
          </cell>
          <cell r="G7026">
            <v>4.2099999999999999E-2</v>
          </cell>
          <cell r="H7026">
            <v>2003.25</v>
          </cell>
          <cell r="I7026">
            <v>570995.1</v>
          </cell>
          <cell r="J7026">
            <v>4.2099999999999999E-2</v>
          </cell>
          <cell r="K7026">
            <v>2003.2411424999998</v>
          </cell>
          <cell r="L7026">
            <v>-0.01</v>
          </cell>
        </row>
        <row r="7027">
          <cell r="A7027" t="str">
            <v>G355 UGS Regulating Station</v>
          </cell>
          <cell r="B7027" t="str">
            <v>G355 UGS Regulating Station-2</v>
          </cell>
          <cell r="C7027" t="str">
            <v>403G</v>
          </cell>
          <cell r="E7027">
            <v>43159</v>
          </cell>
          <cell r="F7027">
            <v>570995.1</v>
          </cell>
          <cell r="G7027">
            <v>4.2099999999999999E-2</v>
          </cell>
          <cell r="H7027">
            <v>2003.25</v>
          </cell>
          <cell r="I7027">
            <v>570995.1</v>
          </cell>
          <cell r="J7027">
            <v>4.2099999999999999E-2</v>
          </cell>
          <cell r="K7027">
            <v>2003.2411424999998</v>
          </cell>
          <cell r="L7027">
            <v>-0.01</v>
          </cell>
        </row>
        <row r="7028">
          <cell r="A7028" t="str">
            <v>G355 UGS Regulating Station</v>
          </cell>
          <cell r="B7028" t="str">
            <v>G355 UGS Regulating Station-3</v>
          </cell>
          <cell r="C7028" t="str">
            <v>403G</v>
          </cell>
          <cell r="E7028">
            <v>43190</v>
          </cell>
          <cell r="F7028">
            <v>570995.1</v>
          </cell>
          <cell r="G7028">
            <v>4.2099999999999999E-2</v>
          </cell>
          <cell r="H7028">
            <v>2003.25</v>
          </cell>
          <cell r="I7028">
            <v>570995.1</v>
          </cell>
          <cell r="J7028">
            <v>4.2099999999999999E-2</v>
          </cell>
          <cell r="K7028">
            <v>2003.2411424999998</v>
          </cell>
          <cell r="L7028">
            <v>-0.01</v>
          </cell>
        </row>
        <row r="7029">
          <cell r="A7029" t="str">
            <v>G355 UGS Regulating Station</v>
          </cell>
          <cell r="B7029" t="str">
            <v>G355 UGS Regulating Station-4</v>
          </cell>
          <cell r="C7029" t="str">
            <v>403G</v>
          </cell>
          <cell r="E7029">
            <v>43220</v>
          </cell>
          <cell r="F7029">
            <v>570995.1</v>
          </cell>
          <cell r="G7029">
            <v>4.2099999999999999E-2</v>
          </cell>
          <cell r="H7029">
            <v>2003.25</v>
          </cell>
          <cell r="I7029">
            <v>570995.1</v>
          </cell>
          <cell r="J7029">
            <v>4.2099999999999999E-2</v>
          </cell>
          <cell r="K7029">
            <v>2003.2411424999998</v>
          </cell>
          <cell r="L7029">
            <v>-0.01</v>
          </cell>
        </row>
        <row r="7030">
          <cell r="A7030" t="str">
            <v>G355 UGS Regulating Station</v>
          </cell>
          <cell r="B7030" t="str">
            <v>G355 UGS Regulating Station-5</v>
          </cell>
          <cell r="C7030" t="str">
            <v>403G</v>
          </cell>
          <cell r="E7030">
            <v>43251</v>
          </cell>
          <cell r="F7030">
            <v>570995.1</v>
          </cell>
          <cell r="G7030">
            <v>4.2099999999999999E-2</v>
          </cell>
          <cell r="H7030">
            <v>2003.25</v>
          </cell>
          <cell r="I7030">
            <v>570995.1</v>
          </cell>
          <cell r="J7030">
            <v>4.2099999999999999E-2</v>
          </cell>
          <cell r="K7030">
            <v>2003.2411424999998</v>
          </cell>
          <cell r="L7030">
            <v>-0.01</v>
          </cell>
        </row>
        <row r="7031">
          <cell r="A7031" t="str">
            <v>G355 UGS Regulating Station</v>
          </cell>
          <cell r="B7031" t="str">
            <v>G355 UGS Regulating Station-6</v>
          </cell>
          <cell r="C7031" t="str">
            <v>403G</v>
          </cell>
          <cell r="E7031">
            <v>43281</v>
          </cell>
          <cell r="F7031">
            <v>570995.1</v>
          </cell>
          <cell r="G7031">
            <v>4.2099999999999999E-2</v>
          </cell>
          <cell r="H7031">
            <v>2003.25</v>
          </cell>
          <cell r="I7031">
            <v>570995.1</v>
          </cell>
          <cell r="J7031">
            <v>4.2099999999999999E-2</v>
          </cell>
          <cell r="K7031">
            <v>2003.2411424999998</v>
          </cell>
          <cell r="L7031">
            <v>-0.01</v>
          </cell>
        </row>
        <row r="7032">
          <cell r="A7032" t="str">
            <v>G355 UGS Regulating Station</v>
          </cell>
          <cell r="B7032" t="str">
            <v>G355 UGS Regulating Station-7</v>
          </cell>
          <cell r="C7032" t="str">
            <v>403G</v>
          </cell>
          <cell r="E7032">
            <v>43312</v>
          </cell>
          <cell r="F7032">
            <v>570995.1</v>
          </cell>
          <cell r="G7032">
            <v>4.2099999999999999E-2</v>
          </cell>
          <cell r="H7032">
            <v>2003.25</v>
          </cell>
          <cell r="I7032">
            <v>570995.1</v>
          </cell>
          <cell r="J7032">
            <v>4.2099999999999999E-2</v>
          </cell>
          <cell r="K7032">
            <v>2003.2411424999998</v>
          </cell>
          <cell r="L7032">
            <v>-0.01</v>
          </cell>
        </row>
        <row r="7033">
          <cell r="A7033" t="str">
            <v>G355 UGS Regulating Station</v>
          </cell>
          <cell r="B7033" t="str">
            <v>G355 UGS Regulating Station-8</v>
          </cell>
          <cell r="C7033" t="str">
            <v>403G</v>
          </cell>
          <cell r="E7033">
            <v>43343</v>
          </cell>
          <cell r="F7033">
            <v>570995.1</v>
          </cell>
          <cell r="G7033">
            <v>4.2099999999999999E-2</v>
          </cell>
          <cell r="H7033">
            <v>2003.25</v>
          </cell>
          <cell r="I7033">
            <v>570995.1</v>
          </cell>
          <cell r="J7033">
            <v>4.2099999999999999E-2</v>
          </cell>
          <cell r="K7033">
            <v>2003.2411424999998</v>
          </cell>
          <cell r="L7033">
            <v>-0.01</v>
          </cell>
        </row>
        <row r="7034">
          <cell r="A7034" t="str">
            <v>G355 UGS Regulating Station</v>
          </cell>
          <cell r="B7034" t="str">
            <v>G355 UGS Regulating Station-9</v>
          </cell>
          <cell r="C7034" t="str">
            <v>403G</v>
          </cell>
          <cell r="E7034">
            <v>43373</v>
          </cell>
          <cell r="F7034">
            <v>570995.1</v>
          </cell>
          <cell r="G7034">
            <v>4.2099999999999999E-2</v>
          </cell>
          <cell r="H7034">
            <v>2003.25</v>
          </cell>
          <cell r="I7034">
            <v>570995.1</v>
          </cell>
          <cell r="J7034">
            <v>4.2099999999999999E-2</v>
          </cell>
          <cell r="K7034">
            <v>2003.2411424999998</v>
          </cell>
          <cell r="L7034">
            <v>-0.01</v>
          </cell>
        </row>
        <row r="7035">
          <cell r="A7035" t="str">
            <v>G355 UGS Regulating Station</v>
          </cell>
          <cell r="B7035" t="str">
            <v>G355 UGS Regulating Station-10</v>
          </cell>
          <cell r="C7035" t="str">
            <v>403G</v>
          </cell>
          <cell r="E7035">
            <v>43404</v>
          </cell>
          <cell r="F7035">
            <v>570995.1</v>
          </cell>
          <cell r="G7035">
            <v>4.2099999999999999E-2</v>
          </cell>
          <cell r="H7035">
            <v>2003.25</v>
          </cell>
          <cell r="I7035">
            <v>570995.1</v>
          </cell>
          <cell r="J7035">
            <v>4.2099999999999999E-2</v>
          </cell>
          <cell r="K7035">
            <v>2003.2411424999998</v>
          </cell>
          <cell r="L7035">
            <v>-0.01</v>
          </cell>
        </row>
        <row r="7036">
          <cell r="A7036" t="str">
            <v>G355 UGS Regulating Station</v>
          </cell>
          <cell r="B7036" t="str">
            <v>G355 UGS Regulating Station-11</v>
          </cell>
          <cell r="C7036" t="str">
            <v>403G</v>
          </cell>
          <cell r="E7036">
            <v>43434</v>
          </cell>
          <cell r="F7036">
            <v>570995.1</v>
          </cell>
          <cell r="G7036">
            <v>4.2099999999999999E-2</v>
          </cell>
          <cell r="H7036">
            <v>2003.25</v>
          </cell>
          <cell r="I7036">
            <v>570995.1</v>
          </cell>
          <cell r="J7036">
            <v>4.2099999999999999E-2</v>
          </cell>
          <cell r="K7036">
            <v>2003.2411424999998</v>
          </cell>
          <cell r="L7036">
            <v>-0.01</v>
          </cell>
        </row>
        <row r="7037">
          <cell r="A7037" t="str">
            <v>G355 UGS Regulating Station</v>
          </cell>
          <cell r="B7037" t="str">
            <v>G355 UGS Regulating Station-12</v>
          </cell>
          <cell r="C7037" t="str">
            <v>403G</v>
          </cell>
          <cell r="E7037">
            <v>43465</v>
          </cell>
          <cell r="F7037">
            <v>570995.1</v>
          </cell>
          <cell r="G7037">
            <v>4.2099999999999999E-2</v>
          </cell>
          <cell r="H7037">
            <v>2003.25</v>
          </cell>
          <cell r="I7037">
            <v>570995.1</v>
          </cell>
          <cell r="J7037">
            <v>4.2099999999999999E-2</v>
          </cell>
          <cell r="K7037">
            <v>2003.2411424999998</v>
          </cell>
          <cell r="L7037">
            <v>-0.01</v>
          </cell>
        </row>
        <row r="7038">
          <cell r="A7038" t="str">
            <v>G355 UGS Regulating Station Total</v>
          </cell>
          <cell r="C7038" t="str">
            <v>GUGS</v>
          </cell>
          <cell r="E7038" t="str">
            <v>Total</v>
          </cell>
          <cell r="F7038"/>
          <cell r="G7038"/>
          <cell r="H7038">
            <v>24039</v>
          </cell>
          <cell r="I7038"/>
          <cell r="J7038">
            <v>0</v>
          </cell>
          <cell r="K7038">
            <v>24038.893709999993</v>
          </cell>
          <cell r="L7038">
            <v>-0.11</v>
          </cell>
        </row>
        <row r="7039">
          <cell r="A7039" t="str">
            <v>G356 UGS Purification Equipment</v>
          </cell>
          <cell r="B7039" t="str">
            <v>G356 UGS Purification Equipment-1</v>
          </cell>
          <cell r="C7039" t="str">
            <v>403G</v>
          </cell>
          <cell r="E7039">
            <v>43131</v>
          </cell>
          <cell r="F7039">
            <v>2671474.79</v>
          </cell>
          <cell r="G7039">
            <v>2.7299999999999998E-2</v>
          </cell>
          <cell r="H7039">
            <v>6077.61</v>
          </cell>
          <cell r="I7039">
            <v>2820592.13</v>
          </cell>
          <cell r="J7039">
            <v>2.7299999999999998E-2</v>
          </cell>
          <cell r="K7039">
            <v>6416.8470957499994</v>
          </cell>
          <cell r="L7039">
            <v>339.24</v>
          </cell>
        </row>
        <row r="7040">
          <cell r="A7040" t="str">
            <v>G356 UGS Purification Equipment</v>
          </cell>
          <cell r="B7040" t="str">
            <v>G356 UGS Purification Equipment-2</v>
          </cell>
          <cell r="C7040" t="str">
            <v>403G</v>
          </cell>
          <cell r="E7040">
            <v>43159</v>
          </cell>
          <cell r="F7040">
            <v>2680302.81</v>
          </cell>
          <cell r="G7040">
            <v>2.7299999999999998E-2</v>
          </cell>
          <cell r="H7040">
            <v>6097.69</v>
          </cell>
          <cell r="I7040">
            <v>2820592.13</v>
          </cell>
          <cell r="J7040">
            <v>2.7299999999999998E-2</v>
          </cell>
          <cell r="K7040">
            <v>6416.8470957499994</v>
          </cell>
          <cell r="L7040">
            <v>319.16000000000003</v>
          </cell>
        </row>
        <row r="7041">
          <cell r="A7041" t="str">
            <v>G356 UGS Purification Equipment</v>
          </cell>
          <cell r="B7041" t="str">
            <v>G356 UGS Purification Equipment-3</v>
          </cell>
          <cell r="C7041" t="str">
            <v>403G</v>
          </cell>
          <cell r="E7041">
            <v>43190</v>
          </cell>
          <cell r="F7041">
            <v>2680302.81</v>
          </cell>
          <cell r="G7041">
            <v>2.7299999999999998E-2</v>
          </cell>
          <cell r="H7041">
            <v>6097.69</v>
          </cell>
          <cell r="I7041">
            <v>2820592.13</v>
          </cell>
          <cell r="J7041">
            <v>2.7299999999999998E-2</v>
          </cell>
          <cell r="K7041">
            <v>6416.8470957499994</v>
          </cell>
          <cell r="L7041">
            <v>319.16000000000003</v>
          </cell>
        </row>
        <row r="7042">
          <cell r="A7042" t="str">
            <v>G356 UGS Purification Equipment</v>
          </cell>
          <cell r="B7042" t="str">
            <v>G356 UGS Purification Equipment-4</v>
          </cell>
          <cell r="C7042" t="str">
            <v>403G</v>
          </cell>
          <cell r="E7042">
            <v>43220</v>
          </cell>
          <cell r="F7042">
            <v>2680115.64</v>
          </cell>
          <cell r="G7042">
            <v>2.7299999999999998E-2</v>
          </cell>
          <cell r="H7042">
            <v>6097.27</v>
          </cell>
          <cell r="I7042">
            <v>2820592.13</v>
          </cell>
          <cell r="J7042">
            <v>2.7299999999999998E-2</v>
          </cell>
          <cell r="K7042">
            <v>6416.8470957499994</v>
          </cell>
          <cell r="L7042">
            <v>319.58</v>
          </cell>
        </row>
        <row r="7043">
          <cell r="A7043" t="str">
            <v>G356 UGS Purification Equipment</v>
          </cell>
          <cell r="B7043" t="str">
            <v>G356 UGS Purification Equipment-5</v>
          </cell>
          <cell r="C7043" t="str">
            <v>403G</v>
          </cell>
          <cell r="E7043">
            <v>43251</v>
          </cell>
          <cell r="F7043">
            <v>2679928.46</v>
          </cell>
          <cell r="G7043">
            <v>2.7299999999999998E-2</v>
          </cell>
          <cell r="H7043">
            <v>6096.84</v>
          </cell>
          <cell r="I7043">
            <v>2820592.13</v>
          </cell>
          <cell r="J7043">
            <v>2.7299999999999998E-2</v>
          </cell>
          <cell r="K7043">
            <v>6416.8470957499994</v>
          </cell>
          <cell r="L7043">
            <v>320.01</v>
          </cell>
        </row>
        <row r="7044">
          <cell r="A7044" t="str">
            <v>G356 UGS Purification Equipment</v>
          </cell>
          <cell r="B7044" t="str">
            <v>G356 UGS Purification Equipment-6</v>
          </cell>
          <cell r="C7044" t="str">
            <v>403G</v>
          </cell>
          <cell r="E7044">
            <v>43281</v>
          </cell>
          <cell r="F7044">
            <v>2679928.46</v>
          </cell>
          <cell r="G7044">
            <v>2.7299999999999998E-2</v>
          </cell>
          <cell r="H7044">
            <v>6096.84</v>
          </cell>
          <cell r="I7044">
            <v>2820592.13</v>
          </cell>
          <cell r="J7044">
            <v>2.7299999999999998E-2</v>
          </cell>
          <cell r="K7044">
            <v>6416.8470957499994</v>
          </cell>
          <cell r="L7044">
            <v>320.01</v>
          </cell>
        </row>
        <row r="7045">
          <cell r="A7045" t="str">
            <v>G356 UGS Purification Equipment</v>
          </cell>
          <cell r="B7045" t="str">
            <v>G356 UGS Purification Equipment-7</v>
          </cell>
          <cell r="C7045" t="str">
            <v>403G</v>
          </cell>
          <cell r="E7045">
            <v>43312</v>
          </cell>
          <cell r="F7045">
            <v>2679928.46</v>
          </cell>
          <cell r="G7045">
            <v>2.7299999999999998E-2</v>
          </cell>
          <cell r="H7045">
            <v>6096.84</v>
          </cell>
          <cell r="I7045">
            <v>2820592.13</v>
          </cell>
          <cell r="J7045">
            <v>2.7299999999999998E-2</v>
          </cell>
          <cell r="K7045">
            <v>6416.8470957499994</v>
          </cell>
          <cell r="L7045">
            <v>320.01</v>
          </cell>
        </row>
        <row r="7046">
          <cell r="A7046" t="str">
            <v>G356 UGS Purification Equipment</v>
          </cell>
          <cell r="B7046" t="str">
            <v>G356 UGS Purification Equipment-8</v>
          </cell>
          <cell r="C7046" t="str">
            <v>403G</v>
          </cell>
          <cell r="E7046">
            <v>43343</v>
          </cell>
          <cell r="F7046">
            <v>2679928.46</v>
          </cell>
          <cell r="G7046">
            <v>2.7299999999999998E-2</v>
          </cell>
          <cell r="H7046">
            <v>6096.84</v>
          </cell>
          <cell r="I7046">
            <v>2820592.13</v>
          </cell>
          <cell r="J7046">
            <v>2.7299999999999998E-2</v>
          </cell>
          <cell r="K7046">
            <v>6416.8470957499994</v>
          </cell>
          <cell r="L7046">
            <v>320.01</v>
          </cell>
        </row>
        <row r="7047">
          <cell r="A7047" t="str">
            <v>G356 UGS Purification Equipment</v>
          </cell>
          <cell r="B7047" t="str">
            <v>G356 UGS Purification Equipment-9</v>
          </cell>
          <cell r="C7047" t="str">
            <v>403G</v>
          </cell>
          <cell r="E7047">
            <v>43373</v>
          </cell>
          <cell r="F7047">
            <v>2679928.46</v>
          </cell>
          <cell r="G7047">
            <v>2.7299999999999998E-2</v>
          </cell>
          <cell r="H7047">
            <v>6096.84</v>
          </cell>
          <cell r="I7047">
            <v>2820592.13</v>
          </cell>
          <cell r="J7047">
            <v>2.7299999999999998E-2</v>
          </cell>
          <cell r="K7047">
            <v>6416.8470957499994</v>
          </cell>
          <cell r="L7047">
            <v>320.01</v>
          </cell>
        </row>
        <row r="7048">
          <cell r="A7048" t="str">
            <v>G356 UGS Purification Equipment</v>
          </cell>
          <cell r="B7048" t="str">
            <v>G356 UGS Purification Equipment-10</v>
          </cell>
          <cell r="C7048" t="str">
            <v>403G</v>
          </cell>
          <cell r="E7048">
            <v>43404</v>
          </cell>
          <cell r="F7048">
            <v>2746649.04</v>
          </cell>
          <cell r="G7048">
            <v>2.7299999999999998E-2</v>
          </cell>
          <cell r="H7048">
            <v>6248.62</v>
          </cell>
          <cell r="I7048">
            <v>2820592.13</v>
          </cell>
          <cell r="J7048">
            <v>2.7299999999999998E-2</v>
          </cell>
          <cell r="K7048">
            <v>6416.8470957499994</v>
          </cell>
          <cell r="L7048">
            <v>168.23</v>
          </cell>
        </row>
        <row r="7049">
          <cell r="A7049" t="str">
            <v>G356 UGS Purification Equipment</v>
          </cell>
          <cell r="B7049" t="str">
            <v>G356 UGS Purification Equipment-11</v>
          </cell>
          <cell r="C7049" t="str">
            <v>403G</v>
          </cell>
          <cell r="E7049">
            <v>43434</v>
          </cell>
          <cell r="F7049">
            <v>2814560.29</v>
          </cell>
          <cell r="G7049">
            <v>2.7299999999999998E-2</v>
          </cell>
          <cell r="H7049">
            <v>6403.12</v>
          </cell>
          <cell r="I7049">
            <v>2820592.13</v>
          </cell>
          <cell r="J7049">
            <v>2.7299999999999998E-2</v>
          </cell>
          <cell r="K7049">
            <v>6416.8470957499994</v>
          </cell>
          <cell r="L7049">
            <v>13.73</v>
          </cell>
        </row>
        <row r="7050">
          <cell r="A7050" t="str">
            <v>G356 UGS Purification Equipment</v>
          </cell>
          <cell r="B7050" t="str">
            <v>G356 UGS Purification Equipment-12</v>
          </cell>
          <cell r="C7050" t="str">
            <v>403G</v>
          </cell>
          <cell r="E7050">
            <v>43465</v>
          </cell>
          <cell r="F7050">
            <v>2820592.13</v>
          </cell>
          <cell r="G7050">
            <v>2.7299999999999998E-2</v>
          </cell>
          <cell r="H7050">
            <v>6416.84</v>
          </cell>
          <cell r="I7050">
            <v>2820592.13</v>
          </cell>
          <cell r="J7050">
            <v>2.7299999999999998E-2</v>
          </cell>
          <cell r="K7050">
            <v>6416.8470957499994</v>
          </cell>
          <cell r="L7050">
            <v>0.01</v>
          </cell>
        </row>
        <row r="7051">
          <cell r="A7051" t="str">
            <v>G356 UGS Purification Equipment Total</v>
          </cell>
          <cell r="C7051" t="str">
            <v>GUGS</v>
          </cell>
          <cell r="E7051" t="str">
            <v>Total</v>
          </cell>
          <cell r="F7051"/>
          <cell r="G7051"/>
          <cell r="H7051">
            <v>73923.039999999994</v>
          </cell>
          <cell r="I7051"/>
          <cell r="J7051">
            <v>0</v>
          </cell>
          <cell r="K7051">
            <v>77002.165148999979</v>
          </cell>
          <cell r="L7051">
            <v>3079.13</v>
          </cell>
        </row>
        <row r="7052">
          <cell r="A7052" t="str">
            <v>G357 UGS Other Equipment</v>
          </cell>
          <cell r="B7052" t="str">
            <v>G357 UGS Other Equipment-1</v>
          </cell>
          <cell r="C7052" t="str">
            <v>403G</v>
          </cell>
          <cell r="E7052">
            <v>43131</v>
          </cell>
          <cell r="F7052">
            <v>405791.83</v>
          </cell>
          <cell r="G7052">
            <v>5.2400000000000002E-2</v>
          </cell>
          <cell r="H7052">
            <v>1771.96</v>
          </cell>
          <cell r="I7052">
            <v>422114.09</v>
          </cell>
          <cell r="J7052">
            <v>5.2400000000000002E-2</v>
          </cell>
          <cell r="K7052">
            <v>1843.2315263333337</v>
          </cell>
          <cell r="L7052">
            <v>71.27</v>
          </cell>
        </row>
        <row r="7053">
          <cell r="A7053" t="str">
            <v>G357 UGS Other Equipment</v>
          </cell>
          <cell r="B7053" t="str">
            <v>G357 UGS Other Equipment-2</v>
          </cell>
          <cell r="C7053" t="str">
            <v>403G</v>
          </cell>
          <cell r="E7053">
            <v>43159</v>
          </cell>
          <cell r="F7053">
            <v>405791.83</v>
          </cell>
          <cell r="G7053">
            <v>5.2400000000000002E-2</v>
          </cell>
          <cell r="H7053">
            <v>1771.96</v>
          </cell>
          <cell r="I7053">
            <v>422114.09</v>
          </cell>
          <cell r="J7053">
            <v>5.2400000000000002E-2</v>
          </cell>
          <cell r="K7053">
            <v>1843.2315263333337</v>
          </cell>
          <cell r="L7053">
            <v>71.27</v>
          </cell>
        </row>
        <row r="7054">
          <cell r="A7054" t="str">
            <v>G357 UGS Other Equipment</v>
          </cell>
          <cell r="B7054" t="str">
            <v>G357 UGS Other Equipment-3</v>
          </cell>
          <cell r="C7054" t="str">
            <v>403G</v>
          </cell>
          <cell r="E7054">
            <v>43190</v>
          </cell>
          <cell r="F7054">
            <v>405791.83</v>
          </cell>
          <cell r="G7054">
            <v>5.2400000000000002E-2</v>
          </cell>
          <cell r="H7054">
            <v>1771.96</v>
          </cell>
          <cell r="I7054">
            <v>422114.09</v>
          </cell>
          <cell r="J7054">
            <v>5.2400000000000002E-2</v>
          </cell>
          <cell r="K7054">
            <v>1843.2315263333337</v>
          </cell>
          <cell r="L7054">
            <v>71.27</v>
          </cell>
        </row>
        <row r="7055">
          <cell r="A7055" t="str">
            <v>G357 UGS Other Equipment</v>
          </cell>
          <cell r="B7055" t="str">
            <v>G357 UGS Other Equipment-4</v>
          </cell>
          <cell r="C7055" t="str">
            <v>403G</v>
          </cell>
          <cell r="E7055">
            <v>43220</v>
          </cell>
          <cell r="F7055">
            <v>405791.83</v>
          </cell>
          <cell r="G7055">
            <v>5.2400000000000002E-2</v>
          </cell>
          <cell r="H7055">
            <v>1771.96</v>
          </cell>
          <cell r="I7055">
            <v>422114.09</v>
          </cell>
          <cell r="J7055">
            <v>5.2400000000000002E-2</v>
          </cell>
          <cell r="K7055">
            <v>1843.2315263333337</v>
          </cell>
          <cell r="L7055">
            <v>71.27</v>
          </cell>
        </row>
        <row r="7056">
          <cell r="A7056" t="str">
            <v>G357 UGS Other Equipment</v>
          </cell>
          <cell r="B7056" t="str">
            <v>G357 UGS Other Equipment-5</v>
          </cell>
          <cell r="C7056" t="str">
            <v>403G</v>
          </cell>
          <cell r="E7056">
            <v>43251</v>
          </cell>
          <cell r="F7056">
            <v>405791.83</v>
          </cell>
          <cell r="G7056">
            <v>5.2400000000000002E-2</v>
          </cell>
          <cell r="H7056">
            <v>1771.96</v>
          </cell>
          <cell r="I7056">
            <v>422114.09</v>
          </cell>
          <cell r="J7056">
            <v>5.2400000000000002E-2</v>
          </cell>
          <cell r="K7056">
            <v>1843.2315263333337</v>
          </cell>
          <cell r="L7056">
            <v>71.27</v>
          </cell>
        </row>
        <row r="7057">
          <cell r="A7057" t="str">
            <v>G357 UGS Other Equipment</v>
          </cell>
          <cell r="B7057" t="str">
            <v>G357 UGS Other Equipment-6</v>
          </cell>
          <cell r="C7057" t="str">
            <v>403G</v>
          </cell>
          <cell r="E7057">
            <v>43281</v>
          </cell>
          <cell r="F7057">
            <v>411059.8</v>
          </cell>
          <cell r="G7057">
            <v>5.2400000000000002E-2</v>
          </cell>
          <cell r="H7057">
            <v>1794.96</v>
          </cell>
          <cell r="I7057">
            <v>422114.09</v>
          </cell>
          <cell r="J7057">
            <v>5.2400000000000002E-2</v>
          </cell>
          <cell r="K7057">
            <v>1843.2315263333337</v>
          </cell>
          <cell r="L7057">
            <v>48.27</v>
          </cell>
        </row>
        <row r="7058">
          <cell r="A7058" t="str">
            <v>G357 UGS Other Equipment</v>
          </cell>
          <cell r="B7058" t="str">
            <v>G357 UGS Other Equipment-7</v>
          </cell>
          <cell r="C7058" t="str">
            <v>403G</v>
          </cell>
          <cell r="E7058">
            <v>43312</v>
          </cell>
          <cell r="F7058">
            <v>416327.76</v>
          </cell>
          <cell r="G7058">
            <v>5.2400000000000002E-2</v>
          </cell>
          <cell r="H7058">
            <v>1817.96</v>
          </cell>
          <cell r="I7058">
            <v>422114.09</v>
          </cell>
          <cell r="J7058">
            <v>5.2400000000000002E-2</v>
          </cell>
          <cell r="K7058">
            <v>1843.2315263333337</v>
          </cell>
          <cell r="L7058">
            <v>25.27</v>
          </cell>
        </row>
        <row r="7059">
          <cell r="A7059" t="str">
            <v>G357 UGS Other Equipment</v>
          </cell>
          <cell r="B7059" t="str">
            <v>G357 UGS Other Equipment-8</v>
          </cell>
          <cell r="C7059" t="str">
            <v>403G</v>
          </cell>
          <cell r="E7059">
            <v>43343</v>
          </cell>
          <cell r="F7059">
            <v>416327.76</v>
          </cell>
          <cell r="G7059">
            <v>5.2400000000000002E-2</v>
          </cell>
          <cell r="H7059">
            <v>1817.96</v>
          </cell>
          <cell r="I7059">
            <v>422114.09</v>
          </cell>
          <cell r="J7059">
            <v>5.2400000000000002E-2</v>
          </cell>
          <cell r="K7059">
            <v>1843.2315263333337</v>
          </cell>
          <cell r="L7059">
            <v>25.27</v>
          </cell>
        </row>
        <row r="7060">
          <cell r="A7060" t="str">
            <v>G357 UGS Other Equipment</v>
          </cell>
          <cell r="B7060" t="str">
            <v>G357 UGS Other Equipment-9</v>
          </cell>
          <cell r="C7060" t="str">
            <v>403G</v>
          </cell>
          <cell r="E7060">
            <v>43373</v>
          </cell>
          <cell r="F7060">
            <v>401954.92</v>
          </cell>
          <cell r="G7060">
            <v>5.2400000000000002E-2</v>
          </cell>
          <cell r="H7060">
            <v>1755.2</v>
          </cell>
          <cell r="I7060">
            <v>422114.09</v>
          </cell>
          <cell r="J7060">
            <v>5.2400000000000002E-2</v>
          </cell>
          <cell r="K7060">
            <v>1843.2315263333337</v>
          </cell>
          <cell r="L7060">
            <v>88.03</v>
          </cell>
        </row>
        <row r="7061">
          <cell r="A7061" t="str">
            <v>G357 UGS Other Equipment</v>
          </cell>
          <cell r="B7061" t="str">
            <v>G357 UGS Other Equipment-10</v>
          </cell>
          <cell r="C7061" t="str">
            <v>403G</v>
          </cell>
          <cell r="E7061">
            <v>43404</v>
          </cell>
          <cell r="F7061">
            <v>404848.08</v>
          </cell>
          <cell r="G7061">
            <v>5.2400000000000002E-2</v>
          </cell>
          <cell r="H7061">
            <v>1767.84</v>
          </cell>
          <cell r="I7061">
            <v>422114.09</v>
          </cell>
          <cell r="J7061">
            <v>5.2400000000000002E-2</v>
          </cell>
          <cell r="K7061">
            <v>1843.2315263333337</v>
          </cell>
          <cell r="L7061">
            <v>75.39</v>
          </cell>
        </row>
        <row r="7062">
          <cell r="A7062" t="str">
            <v>G357 UGS Other Equipment</v>
          </cell>
          <cell r="B7062" t="str">
            <v>G357 UGS Other Equipment-11</v>
          </cell>
          <cell r="C7062" t="str">
            <v>403G</v>
          </cell>
          <cell r="E7062">
            <v>43434</v>
          </cell>
          <cell r="F7062">
            <v>422114.09</v>
          </cell>
          <cell r="G7062">
            <v>5.2400000000000002E-2</v>
          </cell>
          <cell r="H7062">
            <v>1843.23</v>
          </cell>
          <cell r="I7062">
            <v>422114.09</v>
          </cell>
          <cell r="J7062">
            <v>5.2400000000000002E-2</v>
          </cell>
          <cell r="K7062">
            <v>1843.2315263333337</v>
          </cell>
          <cell r="L7062">
            <v>0</v>
          </cell>
        </row>
        <row r="7063">
          <cell r="A7063" t="str">
            <v>G357 UGS Other Equipment</v>
          </cell>
          <cell r="B7063" t="str">
            <v>G357 UGS Other Equipment-12</v>
          </cell>
          <cell r="C7063" t="str">
            <v>403G</v>
          </cell>
          <cell r="E7063">
            <v>43465</v>
          </cell>
          <cell r="F7063">
            <v>422114.09</v>
          </cell>
          <cell r="G7063">
            <v>5.2400000000000002E-2</v>
          </cell>
          <cell r="H7063">
            <v>1843.23</v>
          </cell>
          <cell r="I7063">
            <v>422114.09</v>
          </cell>
          <cell r="J7063">
            <v>5.2400000000000002E-2</v>
          </cell>
          <cell r="K7063">
            <v>1843.2315263333337</v>
          </cell>
          <cell r="L7063">
            <v>0</v>
          </cell>
        </row>
        <row r="7064">
          <cell r="A7064" t="str">
            <v>G357 UGS Other Equipment Total</v>
          </cell>
          <cell r="C7064" t="str">
            <v>GUGS</v>
          </cell>
          <cell r="E7064" t="str">
            <v>Total</v>
          </cell>
          <cell r="F7064"/>
          <cell r="G7064"/>
          <cell r="H7064">
            <v>21500.179999999997</v>
          </cell>
          <cell r="I7064"/>
          <cell r="J7064">
            <v>0</v>
          </cell>
          <cell r="K7064">
            <v>22118.778316</v>
          </cell>
          <cell r="L7064">
            <v>618.6</v>
          </cell>
        </row>
        <row r="7065">
          <cell r="A7065" t="str">
            <v>G361 OSP Structures &amp; Improvements</v>
          </cell>
          <cell r="B7065" t="str">
            <v>G361 OSP Structures &amp; Improvements-1</v>
          </cell>
          <cell r="C7065" t="str">
            <v>403G</v>
          </cell>
          <cell r="E7065">
            <v>43131</v>
          </cell>
          <cell r="F7065">
            <v>4155602.12</v>
          </cell>
          <cell r="G7065">
            <v>2.5000000000000001E-2</v>
          </cell>
          <cell r="H7065">
            <v>8657.5</v>
          </cell>
          <cell r="I7065">
            <v>4155602.12</v>
          </cell>
          <cell r="J7065">
            <v>2.5000000000000001E-2</v>
          </cell>
          <cell r="K7065">
            <v>8657.5044166666685</v>
          </cell>
          <cell r="L7065">
            <v>0</v>
          </cell>
        </row>
        <row r="7066">
          <cell r="A7066" t="str">
            <v>G361 OSP Structures &amp; Improvements</v>
          </cell>
          <cell r="B7066" t="str">
            <v>G361 OSP Structures &amp; Improvements-2</v>
          </cell>
          <cell r="C7066" t="str">
            <v>403G</v>
          </cell>
          <cell r="E7066">
            <v>43159</v>
          </cell>
          <cell r="F7066">
            <v>4155602.12</v>
          </cell>
          <cell r="G7066">
            <v>2.5000000000000001E-2</v>
          </cell>
          <cell r="H7066">
            <v>8657.5</v>
          </cell>
          <cell r="I7066">
            <v>4155602.12</v>
          </cell>
          <cell r="J7066">
            <v>2.5000000000000001E-2</v>
          </cell>
          <cell r="K7066">
            <v>8657.5044166666685</v>
          </cell>
          <cell r="L7066">
            <v>0</v>
          </cell>
        </row>
        <row r="7067">
          <cell r="A7067" t="str">
            <v>G361 OSP Structures &amp; Improvements</v>
          </cell>
          <cell r="B7067" t="str">
            <v>G361 OSP Structures &amp; Improvements-3</v>
          </cell>
          <cell r="C7067" t="str">
            <v>403G</v>
          </cell>
          <cell r="E7067">
            <v>43190</v>
          </cell>
          <cell r="F7067">
            <v>4155602.12</v>
          </cell>
          <cell r="G7067">
            <v>2.5000000000000001E-2</v>
          </cell>
          <cell r="H7067">
            <v>8657.5</v>
          </cell>
          <cell r="I7067">
            <v>4155602.12</v>
          </cell>
          <cell r="J7067">
            <v>2.5000000000000001E-2</v>
          </cell>
          <cell r="K7067">
            <v>8657.5044166666685</v>
          </cell>
          <cell r="L7067">
            <v>0</v>
          </cell>
        </row>
        <row r="7068">
          <cell r="A7068" t="str">
            <v>G361 OSP Structures &amp; Improvements</v>
          </cell>
          <cell r="B7068" t="str">
            <v>G361 OSP Structures &amp; Improvements-4</v>
          </cell>
          <cell r="C7068" t="str">
            <v>403G</v>
          </cell>
          <cell r="E7068">
            <v>43220</v>
          </cell>
          <cell r="F7068">
            <v>4155602.12</v>
          </cell>
          <cell r="G7068">
            <v>2.5000000000000001E-2</v>
          </cell>
          <cell r="H7068">
            <v>8657.5</v>
          </cell>
          <cell r="I7068">
            <v>4155602.12</v>
          </cell>
          <cell r="J7068">
            <v>2.5000000000000001E-2</v>
          </cell>
          <cell r="K7068">
            <v>8657.5044166666685</v>
          </cell>
          <cell r="L7068">
            <v>0</v>
          </cell>
        </row>
        <row r="7069">
          <cell r="A7069" t="str">
            <v>G361 OSP Structures &amp; Improvements</v>
          </cell>
          <cell r="B7069" t="str">
            <v>G361 OSP Structures &amp; Improvements-5</v>
          </cell>
          <cell r="C7069" t="str">
            <v>403G</v>
          </cell>
          <cell r="E7069">
            <v>43251</v>
          </cell>
          <cell r="F7069">
            <v>4155602.12</v>
          </cell>
          <cell r="G7069">
            <v>2.5000000000000001E-2</v>
          </cell>
          <cell r="H7069">
            <v>8657.5</v>
          </cell>
          <cell r="I7069">
            <v>4155602.12</v>
          </cell>
          <cell r="J7069">
            <v>2.5000000000000001E-2</v>
          </cell>
          <cell r="K7069">
            <v>8657.5044166666685</v>
          </cell>
          <cell r="L7069">
            <v>0</v>
          </cell>
        </row>
        <row r="7070">
          <cell r="A7070" t="str">
            <v>G361 OSP Structures &amp; Improvements</v>
          </cell>
          <cell r="B7070" t="str">
            <v>G361 OSP Structures &amp; Improvements-6</v>
          </cell>
          <cell r="C7070" t="str">
            <v>403G</v>
          </cell>
          <cell r="E7070">
            <v>43281</v>
          </cell>
          <cell r="F7070">
            <v>4155602.12</v>
          </cell>
          <cell r="G7070">
            <v>2.5000000000000001E-2</v>
          </cell>
          <cell r="H7070">
            <v>8657.5</v>
          </cell>
          <cell r="I7070">
            <v>4155602.12</v>
          </cell>
          <cell r="J7070">
            <v>2.5000000000000001E-2</v>
          </cell>
          <cell r="K7070">
            <v>8657.5044166666685</v>
          </cell>
          <cell r="L7070">
            <v>0</v>
          </cell>
        </row>
        <row r="7071">
          <cell r="A7071" t="str">
            <v>G361 OSP Structures &amp; Improvements</v>
          </cell>
          <cell r="B7071" t="str">
            <v>G361 OSP Structures &amp; Improvements-7</v>
          </cell>
          <cell r="C7071" t="str">
            <v>403G</v>
          </cell>
          <cell r="E7071">
            <v>43312</v>
          </cell>
          <cell r="F7071">
            <v>4155602.12</v>
          </cell>
          <cell r="G7071">
            <v>2.5000000000000001E-2</v>
          </cell>
          <cell r="H7071">
            <v>8657.5</v>
          </cell>
          <cell r="I7071">
            <v>4155602.12</v>
          </cell>
          <cell r="J7071">
            <v>2.5000000000000001E-2</v>
          </cell>
          <cell r="K7071">
            <v>8657.5044166666685</v>
          </cell>
          <cell r="L7071">
            <v>0</v>
          </cell>
        </row>
        <row r="7072">
          <cell r="A7072" t="str">
            <v>G361 OSP Structures &amp; Improvements</v>
          </cell>
          <cell r="B7072" t="str">
            <v>G361 OSP Structures &amp; Improvements-8</v>
          </cell>
          <cell r="C7072" t="str">
            <v>403G</v>
          </cell>
          <cell r="E7072">
            <v>43343</v>
          </cell>
          <cell r="F7072">
            <v>4155602.12</v>
          </cell>
          <cell r="G7072">
            <v>2.5000000000000001E-2</v>
          </cell>
          <cell r="H7072">
            <v>8657.5</v>
          </cell>
          <cell r="I7072">
            <v>4155602.12</v>
          </cell>
          <cell r="J7072">
            <v>2.5000000000000001E-2</v>
          </cell>
          <cell r="K7072">
            <v>8657.5044166666685</v>
          </cell>
          <cell r="L7072">
            <v>0</v>
          </cell>
        </row>
        <row r="7073">
          <cell r="A7073" t="str">
            <v>G361 OSP Structures &amp; Improvements</v>
          </cell>
          <cell r="B7073" t="str">
            <v>G361 OSP Structures &amp; Improvements-9</v>
          </cell>
          <cell r="C7073" t="str">
            <v>403G</v>
          </cell>
          <cell r="E7073">
            <v>43373</v>
          </cell>
          <cell r="F7073">
            <v>4155602.12</v>
          </cell>
          <cell r="G7073">
            <v>2.5000000000000001E-2</v>
          </cell>
          <cell r="H7073">
            <v>8657.5</v>
          </cell>
          <cell r="I7073">
            <v>4155602.12</v>
          </cell>
          <cell r="J7073">
            <v>2.5000000000000001E-2</v>
          </cell>
          <cell r="K7073">
            <v>8657.5044166666685</v>
          </cell>
          <cell r="L7073">
            <v>0</v>
          </cell>
        </row>
        <row r="7074">
          <cell r="A7074" t="str">
            <v>G361 OSP Structures &amp; Improvements</v>
          </cell>
          <cell r="B7074" t="str">
            <v>G361 OSP Structures &amp; Improvements-10</v>
          </cell>
          <cell r="C7074" t="str">
            <v>403G</v>
          </cell>
          <cell r="E7074">
            <v>43404</v>
          </cell>
          <cell r="F7074">
            <v>4155602.12</v>
          </cell>
          <cell r="G7074">
            <v>2.5000000000000001E-2</v>
          </cell>
          <cell r="H7074">
            <v>8657.5</v>
          </cell>
          <cell r="I7074">
            <v>4155602.12</v>
          </cell>
          <cell r="J7074">
            <v>2.5000000000000001E-2</v>
          </cell>
          <cell r="K7074">
            <v>8657.5044166666685</v>
          </cell>
          <cell r="L7074">
            <v>0</v>
          </cell>
        </row>
        <row r="7075">
          <cell r="A7075" t="str">
            <v>G361 OSP Structures &amp; Improvements</v>
          </cell>
          <cell r="B7075" t="str">
            <v>G361 OSP Structures &amp; Improvements-11</v>
          </cell>
          <cell r="C7075" t="str">
            <v>403G</v>
          </cell>
          <cell r="E7075">
            <v>43434</v>
          </cell>
          <cell r="F7075">
            <v>4155602.12</v>
          </cell>
          <cell r="G7075">
            <v>2.5000000000000001E-2</v>
          </cell>
          <cell r="H7075">
            <v>8657.5</v>
          </cell>
          <cell r="I7075">
            <v>4155602.12</v>
          </cell>
          <cell r="J7075">
            <v>2.5000000000000001E-2</v>
          </cell>
          <cell r="K7075">
            <v>8657.5044166666685</v>
          </cell>
          <cell r="L7075">
            <v>0</v>
          </cell>
        </row>
        <row r="7076">
          <cell r="A7076" t="str">
            <v>G361 OSP Structures &amp; Improvements</v>
          </cell>
          <cell r="B7076" t="str">
            <v>G361 OSP Structures &amp; Improvements-12</v>
          </cell>
          <cell r="C7076" t="str">
            <v>403G</v>
          </cell>
          <cell r="E7076">
            <v>43465</v>
          </cell>
          <cell r="F7076">
            <v>4155602.12</v>
          </cell>
          <cell r="G7076">
            <v>2.5000000000000001E-2</v>
          </cell>
          <cell r="H7076">
            <v>8657.5</v>
          </cell>
          <cell r="I7076">
            <v>4155602.12</v>
          </cell>
          <cell r="J7076">
            <v>2.5000000000000001E-2</v>
          </cell>
          <cell r="K7076">
            <v>8657.5044166666685</v>
          </cell>
          <cell r="L7076">
            <v>0</v>
          </cell>
        </row>
        <row r="7077">
          <cell r="A7077" t="str">
            <v>G361 OSP Structures &amp; Improvements Total</v>
          </cell>
          <cell r="C7077" t="str">
            <v>GOSP</v>
          </cell>
          <cell r="E7077" t="str">
            <v>Total</v>
          </cell>
          <cell r="F7077"/>
          <cell r="G7077"/>
          <cell r="H7077">
            <v>103890</v>
          </cell>
          <cell r="I7077"/>
          <cell r="J7077">
            <v>0</v>
          </cell>
          <cell r="K7077">
            <v>103890.053</v>
          </cell>
          <cell r="L7077">
            <v>0.05</v>
          </cell>
        </row>
        <row r="7078">
          <cell r="A7078" t="str">
            <v>G362 OSP Gas Holders</v>
          </cell>
          <cell r="B7078" t="str">
            <v>G362 OSP Gas Holders-1</v>
          </cell>
          <cell r="C7078" t="str">
            <v>403G</v>
          </cell>
          <cell r="E7078">
            <v>43131</v>
          </cell>
          <cell r="F7078">
            <v>3683221.39</v>
          </cell>
          <cell r="G7078">
            <v>3.4799999999999998E-2</v>
          </cell>
          <cell r="H7078">
            <v>10681.34</v>
          </cell>
          <cell r="I7078">
            <v>3683221.39</v>
          </cell>
          <cell r="J7078">
            <v>3.4799999999999998E-2</v>
          </cell>
          <cell r="K7078">
            <v>10681.342031</v>
          </cell>
          <cell r="L7078">
            <v>0</v>
          </cell>
        </row>
        <row r="7079">
          <cell r="A7079" t="str">
            <v>G362 OSP Gas Holders</v>
          </cell>
          <cell r="B7079" t="str">
            <v>G362 OSP Gas Holders-2</v>
          </cell>
          <cell r="C7079" t="str">
            <v>403G</v>
          </cell>
          <cell r="E7079">
            <v>43159</v>
          </cell>
          <cell r="F7079">
            <v>3683221.39</v>
          </cell>
          <cell r="G7079">
            <v>3.4799999999999998E-2</v>
          </cell>
          <cell r="H7079">
            <v>10681.34</v>
          </cell>
          <cell r="I7079">
            <v>3683221.39</v>
          </cell>
          <cell r="J7079">
            <v>3.4799999999999998E-2</v>
          </cell>
          <cell r="K7079">
            <v>10681.342031</v>
          </cell>
          <cell r="L7079">
            <v>0</v>
          </cell>
        </row>
        <row r="7080">
          <cell r="A7080" t="str">
            <v>G362 OSP Gas Holders</v>
          </cell>
          <cell r="B7080" t="str">
            <v>G362 OSP Gas Holders-3</v>
          </cell>
          <cell r="C7080" t="str">
            <v>403G</v>
          </cell>
          <cell r="E7080">
            <v>43190</v>
          </cell>
          <cell r="F7080">
            <v>3683221.39</v>
          </cell>
          <cell r="G7080">
            <v>3.4799999999999998E-2</v>
          </cell>
          <cell r="H7080">
            <v>10681.34</v>
          </cell>
          <cell r="I7080">
            <v>3683221.39</v>
          </cell>
          <cell r="J7080">
            <v>3.4799999999999998E-2</v>
          </cell>
          <cell r="K7080">
            <v>10681.342031</v>
          </cell>
          <cell r="L7080">
            <v>0</v>
          </cell>
        </row>
        <row r="7081">
          <cell r="A7081" t="str">
            <v>G362 OSP Gas Holders</v>
          </cell>
          <cell r="B7081" t="str">
            <v>G362 OSP Gas Holders-4</v>
          </cell>
          <cell r="C7081" t="str">
            <v>403G</v>
          </cell>
          <cell r="E7081">
            <v>43220</v>
          </cell>
          <cell r="F7081">
            <v>3683221.39</v>
          </cell>
          <cell r="G7081">
            <v>3.4799999999999998E-2</v>
          </cell>
          <cell r="H7081">
            <v>10681.34</v>
          </cell>
          <cell r="I7081">
            <v>3683221.39</v>
          </cell>
          <cell r="J7081">
            <v>3.4799999999999998E-2</v>
          </cell>
          <cell r="K7081">
            <v>10681.342031</v>
          </cell>
          <cell r="L7081">
            <v>0</v>
          </cell>
        </row>
        <row r="7082">
          <cell r="A7082" t="str">
            <v>G362 OSP Gas Holders</v>
          </cell>
          <cell r="B7082" t="str">
            <v>G362 OSP Gas Holders-5</v>
          </cell>
          <cell r="C7082" t="str">
            <v>403G</v>
          </cell>
          <cell r="E7082">
            <v>43251</v>
          </cell>
          <cell r="F7082">
            <v>3683221.39</v>
          </cell>
          <cell r="G7082">
            <v>3.4799999999999998E-2</v>
          </cell>
          <cell r="H7082">
            <v>10681.34</v>
          </cell>
          <cell r="I7082">
            <v>3683221.39</v>
          </cell>
          <cell r="J7082">
            <v>3.4799999999999998E-2</v>
          </cell>
          <cell r="K7082">
            <v>10681.342031</v>
          </cell>
          <cell r="L7082">
            <v>0</v>
          </cell>
        </row>
        <row r="7083">
          <cell r="A7083" t="str">
            <v>G362 OSP Gas Holders</v>
          </cell>
          <cell r="B7083" t="str">
            <v>G362 OSP Gas Holders-6</v>
          </cell>
          <cell r="C7083" t="str">
            <v>403G</v>
          </cell>
          <cell r="E7083">
            <v>43281</v>
          </cell>
          <cell r="F7083">
            <v>3683221.39</v>
          </cell>
          <cell r="G7083">
            <v>3.4799999999999998E-2</v>
          </cell>
          <cell r="H7083">
            <v>10681.34</v>
          </cell>
          <cell r="I7083">
            <v>3683221.39</v>
          </cell>
          <cell r="J7083">
            <v>3.4799999999999998E-2</v>
          </cell>
          <cell r="K7083">
            <v>10681.342031</v>
          </cell>
          <cell r="L7083">
            <v>0</v>
          </cell>
        </row>
        <row r="7084">
          <cell r="A7084" t="str">
            <v>G362 OSP Gas Holders</v>
          </cell>
          <cell r="B7084" t="str">
            <v>G362 OSP Gas Holders-7</v>
          </cell>
          <cell r="C7084" t="str">
            <v>403G</v>
          </cell>
          <cell r="E7084">
            <v>43312</v>
          </cell>
          <cell r="F7084">
            <v>3683221.39</v>
          </cell>
          <cell r="G7084">
            <v>3.4799999999999998E-2</v>
          </cell>
          <cell r="H7084">
            <v>10681.34</v>
          </cell>
          <cell r="I7084">
            <v>3683221.39</v>
          </cell>
          <cell r="J7084">
            <v>3.4799999999999998E-2</v>
          </cell>
          <cell r="K7084">
            <v>10681.342031</v>
          </cell>
          <cell r="L7084">
            <v>0</v>
          </cell>
        </row>
        <row r="7085">
          <cell r="A7085" t="str">
            <v>G362 OSP Gas Holders</v>
          </cell>
          <cell r="B7085" t="str">
            <v>G362 OSP Gas Holders-8</v>
          </cell>
          <cell r="C7085" t="str">
            <v>403G</v>
          </cell>
          <cell r="E7085">
            <v>43343</v>
          </cell>
          <cell r="F7085">
            <v>3683221.39</v>
          </cell>
          <cell r="G7085">
            <v>3.4799999999999998E-2</v>
          </cell>
          <cell r="H7085">
            <v>10681.34</v>
          </cell>
          <cell r="I7085">
            <v>3683221.39</v>
          </cell>
          <cell r="J7085">
            <v>3.4799999999999998E-2</v>
          </cell>
          <cell r="K7085">
            <v>10681.342031</v>
          </cell>
          <cell r="L7085">
            <v>0</v>
          </cell>
        </row>
        <row r="7086">
          <cell r="A7086" t="str">
            <v>G362 OSP Gas Holders</v>
          </cell>
          <cell r="B7086" t="str">
            <v>G362 OSP Gas Holders-9</v>
          </cell>
          <cell r="C7086" t="str">
            <v>403G</v>
          </cell>
          <cell r="E7086">
            <v>43373</v>
          </cell>
          <cell r="F7086">
            <v>3683221.39</v>
          </cell>
          <cell r="G7086">
            <v>3.4799999999999998E-2</v>
          </cell>
          <cell r="H7086">
            <v>10681.34</v>
          </cell>
          <cell r="I7086">
            <v>3683221.39</v>
          </cell>
          <cell r="J7086">
            <v>3.4799999999999998E-2</v>
          </cell>
          <cell r="K7086">
            <v>10681.342031</v>
          </cell>
          <cell r="L7086">
            <v>0</v>
          </cell>
        </row>
        <row r="7087">
          <cell r="A7087" t="str">
            <v>G362 OSP Gas Holders</v>
          </cell>
          <cell r="B7087" t="str">
            <v>G362 OSP Gas Holders-10</v>
          </cell>
          <cell r="C7087" t="str">
            <v>403G</v>
          </cell>
          <cell r="E7087">
            <v>43404</v>
          </cell>
          <cell r="F7087">
            <v>3683221.39</v>
          </cell>
          <cell r="G7087">
            <v>3.4799999999999998E-2</v>
          </cell>
          <cell r="H7087">
            <v>10681.34</v>
          </cell>
          <cell r="I7087">
            <v>3683221.39</v>
          </cell>
          <cell r="J7087">
            <v>3.4799999999999998E-2</v>
          </cell>
          <cell r="K7087">
            <v>10681.342031</v>
          </cell>
          <cell r="L7087">
            <v>0</v>
          </cell>
        </row>
        <row r="7088">
          <cell r="A7088" t="str">
            <v>G362 OSP Gas Holders</v>
          </cell>
          <cell r="B7088" t="str">
            <v>G362 OSP Gas Holders-11</v>
          </cell>
          <cell r="C7088" t="str">
            <v>403G</v>
          </cell>
          <cell r="E7088">
            <v>43434</v>
          </cell>
          <cell r="F7088">
            <v>3683221.39</v>
          </cell>
          <cell r="G7088">
            <v>3.4799999999999998E-2</v>
          </cell>
          <cell r="H7088">
            <v>10681.34</v>
          </cell>
          <cell r="I7088">
            <v>3683221.39</v>
          </cell>
          <cell r="J7088">
            <v>3.4799999999999998E-2</v>
          </cell>
          <cell r="K7088">
            <v>10681.342031</v>
          </cell>
          <cell r="L7088">
            <v>0</v>
          </cell>
        </row>
        <row r="7089">
          <cell r="A7089" t="str">
            <v>G362 OSP Gas Holders</v>
          </cell>
          <cell r="B7089" t="str">
            <v>G362 OSP Gas Holders-12</v>
          </cell>
          <cell r="C7089" t="str">
            <v>403G</v>
          </cell>
          <cell r="E7089">
            <v>43465</v>
          </cell>
          <cell r="F7089">
            <v>3683221.39</v>
          </cell>
          <cell r="G7089">
            <v>3.4799999999999998E-2</v>
          </cell>
          <cell r="H7089">
            <v>10681.34</v>
          </cell>
          <cell r="I7089">
            <v>3683221.39</v>
          </cell>
          <cell r="J7089">
            <v>3.4799999999999998E-2</v>
          </cell>
          <cell r="K7089">
            <v>10681.342031</v>
          </cell>
          <cell r="L7089">
            <v>0</v>
          </cell>
        </row>
        <row r="7090">
          <cell r="A7090" t="str">
            <v>G362 OSP Gas Holders Total</v>
          </cell>
          <cell r="C7090" t="str">
            <v>GOSP</v>
          </cell>
          <cell r="E7090" t="str">
            <v>Total</v>
          </cell>
          <cell r="F7090"/>
          <cell r="G7090"/>
          <cell r="H7090">
            <v>128176.07999999997</v>
          </cell>
          <cell r="I7090"/>
          <cell r="J7090">
            <v>0</v>
          </cell>
          <cell r="K7090">
            <v>128176.10437200003</v>
          </cell>
          <cell r="L7090">
            <v>0.02</v>
          </cell>
        </row>
        <row r="7091">
          <cell r="A7091" t="str">
            <v>G363 OSP Purification Equipment</v>
          </cell>
          <cell r="B7091" t="str">
            <v>G363 OSP Purification Equipment-1</v>
          </cell>
          <cell r="C7091" t="str">
            <v>403G</v>
          </cell>
          <cell r="E7091">
            <v>43131</v>
          </cell>
          <cell r="F7091">
            <v>3984038.93</v>
          </cell>
          <cell r="G7091">
            <v>2.63E-2</v>
          </cell>
          <cell r="H7091">
            <v>8731.68</v>
          </cell>
          <cell r="I7091">
            <v>3984038.93</v>
          </cell>
          <cell r="J7091">
            <v>2.63E-2</v>
          </cell>
          <cell r="K7091">
            <v>8731.6853215833344</v>
          </cell>
          <cell r="L7091">
            <v>0.01</v>
          </cell>
        </row>
        <row r="7092">
          <cell r="A7092" t="str">
            <v>G363 OSP Purification Equipment</v>
          </cell>
          <cell r="B7092" t="str">
            <v>G363 OSP Purification Equipment-2</v>
          </cell>
          <cell r="C7092" t="str">
            <v>403G</v>
          </cell>
          <cell r="E7092">
            <v>43159</v>
          </cell>
          <cell r="F7092">
            <v>3984038.93</v>
          </cell>
          <cell r="G7092">
            <v>2.63E-2</v>
          </cell>
          <cell r="H7092">
            <v>8731.68</v>
          </cell>
          <cell r="I7092">
            <v>3984038.93</v>
          </cell>
          <cell r="J7092">
            <v>2.63E-2</v>
          </cell>
          <cell r="K7092">
            <v>8731.6853215833344</v>
          </cell>
          <cell r="L7092">
            <v>0.01</v>
          </cell>
        </row>
        <row r="7093">
          <cell r="A7093" t="str">
            <v>G363 OSP Purification Equipment</v>
          </cell>
          <cell r="B7093" t="str">
            <v>G363 OSP Purification Equipment-3</v>
          </cell>
          <cell r="C7093" t="str">
            <v>403G</v>
          </cell>
          <cell r="E7093">
            <v>43190</v>
          </cell>
          <cell r="F7093">
            <v>3984038.93</v>
          </cell>
          <cell r="G7093">
            <v>2.63E-2</v>
          </cell>
          <cell r="H7093">
            <v>8731.68</v>
          </cell>
          <cell r="I7093">
            <v>3984038.93</v>
          </cell>
          <cell r="J7093">
            <v>2.63E-2</v>
          </cell>
          <cell r="K7093">
            <v>8731.6853215833344</v>
          </cell>
          <cell r="L7093">
            <v>0.01</v>
          </cell>
        </row>
        <row r="7094">
          <cell r="A7094" t="str">
            <v>G363 OSP Purification Equipment</v>
          </cell>
          <cell r="B7094" t="str">
            <v>G363 OSP Purification Equipment-4</v>
          </cell>
          <cell r="C7094" t="str">
            <v>403G</v>
          </cell>
          <cell r="E7094">
            <v>43220</v>
          </cell>
          <cell r="F7094">
            <v>3984038.93</v>
          </cell>
          <cell r="G7094">
            <v>2.63E-2</v>
          </cell>
          <cell r="H7094">
            <v>8731.68</v>
          </cell>
          <cell r="I7094">
            <v>3984038.93</v>
          </cell>
          <cell r="J7094">
            <v>2.63E-2</v>
          </cell>
          <cell r="K7094">
            <v>8731.6853215833344</v>
          </cell>
          <cell r="L7094">
            <v>0.01</v>
          </cell>
        </row>
        <row r="7095">
          <cell r="A7095" t="str">
            <v>G363 OSP Purification Equipment</v>
          </cell>
          <cell r="B7095" t="str">
            <v>G363 OSP Purification Equipment-5</v>
          </cell>
          <cell r="C7095" t="str">
            <v>403G</v>
          </cell>
          <cell r="E7095">
            <v>43251</v>
          </cell>
          <cell r="F7095">
            <v>3984038.93</v>
          </cell>
          <cell r="G7095">
            <v>2.63E-2</v>
          </cell>
          <cell r="H7095">
            <v>8731.68</v>
          </cell>
          <cell r="I7095">
            <v>3984038.93</v>
          </cell>
          <cell r="J7095">
            <v>2.63E-2</v>
          </cell>
          <cell r="K7095">
            <v>8731.6853215833344</v>
          </cell>
          <cell r="L7095">
            <v>0.01</v>
          </cell>
        </row>
        <row r="7096">
          <cell r="A7096" t="str">
            <v>G363 OSP Purification Equipment</v>
          </cell>
          <cell r="B7096" t="str">
            <v>G363 OSP Purification Equipment-6</v>
          </cell>
          <cell r="C7096" t="str">
            <v>403G</v>
          </cell>
          <cell r="E7096">
            <v>43281</v>
          </cell>
          <cell r="F7096">
            <v>3984038.93</v>
          </cell>
          <cell r="G7096">
            <v>2.63E-2</v>
          </cell>
          <cell r="H7096">
            <v>8731.68</v>
          </cell>
          <cell r="I7096">
            <v>3984038.93</v>
          </cell>
          <cell r="J7096">
            <v>2.63E-2</v>
          </cell>
          <cell r="K7096">
            <v>8731.6853215833344</v>
          </cell>
          <cell r="L7096">
            <v>0.01</v>
          </cell>
        </row>
        <row r="7097">
          <cell r="A7097" t="str">
            <v>G363 OSP Purification Equipment</v>
          </cell>
          <cell r="B7097" t="str">
            <v>G363 OSP Purification Equipment-7</v>
          </cell>
          <cell r="C7097" t="str">
            <v>403G</v>
          </cell>
          <cell r="E7097">
            <v>43312</v>
          </cell>
          <cell r="F7097">
            <v>3984038.93</v>
          </cell>
          <cell r="G7097">
            <v>2.63E-2</v>
          </cell>
          <cell r="H7097">
            <v>8731.68</v>
          </cell>
          <cell r="I7097">
            <v>3984038.93</v>
          </cell>
          <cell r="J7097">
            <v>2.63E-2</v>
          </cell>
          <cell r="K7097">
            <v>8731.6853215833344</v>
          </cell>
          <cell r="L7097">
            <v>0.01</v>
          </cell>
        </row>
        <row r="7098">
          <cell r="A7098" t="str">
            <v>G363 OSP Purification Equipment</v>
          </cell>
          <cell r="B7098" t="str">
            <v>G363 OSP Purification Equipment-8</v>
          </cell>
          <cell r="C7098" t="str">
            <v>403G</v>
          </cell>
          <cell r="E7098">
            <v>43343</v>
          </cell>
          <cell r="F7098">
            <v>3984038.93</v>
          </cell>
          <cell r="G7098">
            <v>2.63E-2</v>
          </cell>
          <cell r="H7098">
            <v>8731.68</v>
          </cell>
          <cell r="I7098">
            <v>3984038.93</v>
          </cell>
          <cell r="J7098">
            <v>2.63E-2</v>
          </cell>
          <cell r="K7098">
            <v>8731.6853215833344</v>
          </cell>
          <cell r="L7098">
            <v>0.01</v>
          </cell>
        </row>
        <row r="7099">
          <cell r="A7099" t="str">
            <v>G363 OSP Purification Equipment</v>
          </cell>
          <cell r="B7099" t="str">
            <v>G363 OSP Purification Equipment-9</v>
          </cell>
          <cell r="C7099" t="str">
            <v>403G</v>
          </cell>
          <cell r="E7099">
            <v>43373</v>
          </cell>
          <cell r="F7099">
            <v>3984038.93</v>
          </cell>
          <cell r="G7099">
            <v>2.63E-2</v>
          </cell>
          <cell r="H7099">
            <v>8731.68</v>
          </cell>
          <cell r="I7099">
            <v>3984038.93</v>
          </cell>
          <cell r="J7099">
            <v>2.63E-2</v>
          </cell>
          <cell r="K7099">
            <v>8731.6853215833344</v>
          </cell>
          <cell r="L7099">
            <v>0.01</v>
          </cell>
        </row>
        <row r="7100">
          <cell r="A7100" t="str">
            <v>G363 OSP Purification Equipment</v>
          </cell>
          <cell r="B7100" t="str">
            <v>G363 OSP Purification Equipment-10</v>
          </cell>
          <cell r="C7100" t="str">
            <v>403G</v>
          </cell>
          <cell r="E7100">
            <v>43404</v>
          </cell>
          <cell r="F7100">
            <v>3984038.93</v>
          </cell>
          <cell r="G7100">
            <v>2.63E-2</v>
          </cell>
          <cell r="H7100">
            <v>8731.68</v>
          </cell>
          <cell r="I7100">
            <v>3984038.93</v>
          </cell>
          <cell r="J7100">
            <v>2.63E-2</v>
          </cell>
          <cell r="K7100">
            <v>8731.6853215833344</v>
          </cell>
          <cell r="L7100">
            <v>0.01</v>
          </cell>
        </row>
        <row r="7101">
          <cell r="A7101" t="str">
            <v>G363 OSP Purification Equipment</v>
          </cell>
          <cell r="B7101" t="str">
            <v>G363 OSP Purification Equipment-11</v>
          </cell>
          <cell r="C7101" t="str">
            <v>403G</v>
          </cell>
          <cell r="E7101">
            <v>43434</v>
          </cell>
          <cell r="F7101">
            <v>3984038.93</v>
          </cell>
          <cell r="G7101">
            <v>2.63E-2</v>
          </cell>
          <cell r="H7101">
            <v>8731.68</v>
          </cell>
          <cell r="I7101">
            <v>3984038.93</v>
          </cell>
          <cell r="J7101">
            <v>2.63E-2</v>
          </cell>
          <cell r="K7101">
            <v>8731.6853215833344</v>
          </cell>
          <cell r="L7101">
            <v>0.01</v>
          </cell>
        </row>
        <row r="7102">
          <cell r="A7102" t="str">
            <v>G363 OSP Purification Equipment</v>
          </cell>
          <cell r="B7102" t="str">
            <v>G363 OSP Purification Equipment-12</v>
          </cell>
          <cell r="C7102" t="str">
            <v>403G</v>
          </cell>
          <cell r="E7102">
            <v>43465</v>
          </cell>
          <cell r="F7102">
            <v>3984038.93</v>
          </cell>
          <cell r="G7102">
            <v>2.63E-2</v>
          </cell>
          <cell r="H7102">
            <v>8731.68</v>
          </cell>
          <cell r="I7102">
            <v>3984038.93</v>
          </cell>
          <cell r="J7102">
            <v>2.63E-2</v>
          </cell>
          <cell r="K7102">
            <v>8731.6853215833344</v>
          </cell>
          <cell r="L7102">
            <v>0.01</v>
          </cell>
        </row>
        <row r="7103">
          <cell r="A7103" t="str">
            <v>G363 OSP Purification Equipment Total</v>
          </cell>
          <cell r="C7103" t="str">
            <v>GOSP</v>
          </cell>
          <cell r="E7103" t="str">
            <v>Total</v>
          </cell>
          <cell r="F7103"/>
          <cell r="G7103"/>
          <cell r="H7103">
            <v>104780.15999999997</v>
          </cell>
          <cell r="I7103"/>
          <cell r="J7103">
            <v>0</v>
          </cell>
          <cell r="K7103">
            <v>104780.22385900003</v>
          </cell>
          <cell r="L7103">
            <v>0.06</v>
          </cell>
        </row>
        <row r="7104">
          <cell r="A7104" t="str">
            <v>G3644 LNG Transportation Equipment</v>
          </cell>
          <cell r="B7104" t="str">
            <v>G3644 LNG Transportation Equipment-1</v>
          </cell>
          <cell r="C7104" t="str">
            <v>403G</v>
          </cell>
          <cell r="E7104">
            <v>43131</v>
          </cell>
          <cell r="F7104">
            <v>970580.63</v>
          </cell>
          <cell r="G7104">
            <v>2.3199999999999998E-2</v>
          </cell>
          <cell r="H7104">
            <v>1876.46</v>
          </cell>
          <cell r="I7104">
            <v>970580.63</v>
          </cell>
          <cell r="J7104">
            <v>2.3199999999999998E-2</v>
          </cell>
          <cell r="K7104">
            <v>1876.46</v>
          </cell>
          <cell r="L7104">
            <v>0</v>
          </cell>
        </row>
        <row r="7105">
          <cell r="A7105" t="str">
            <v>G3644 LNG Transportation Equipment</v>
          </cell>
          <cell r="B7105" t="str">
            <v>G3644 LNG Transportation Equipment-2</v>
          </cell>
          <cell r="C7105" t="str">
            <v>403G</v>
          </cell>
          <cell r="E7105">
            <v>43159</v>
          </cell>
          <cell r="F7105">
            <v>970580.63</v>
          </cell>
          <cell r="G7105">
            <v>2.3199999999999998E-2</v>
          </cell>
          <cell r="H7105">
            <v>1876.46</v>
          </cell>
          <cell r="I7105">
            <v>970580.63</v>
          </cell>
          <cell r="J7105">
            <v>2.3199999999999998E-2</v>
          </cell>
          <cell r="K7105">
            <v>1876.46</v>
          </cell>
          <cell r="L7105">
            <v>0</v>
          </cell>
        </row>
        <row r="7106">
          <cell r="A7106" t="str">
            <v>G3644 LNG Transportation Equipment</v>
          </cell>
          <cell r="B7106" t="str">
            <v>G3644 LNG Transportation Equipment-3</v>
          </cell>
          <cell r="C7106" t="str">
            <v>403G</v>
          </cell>
          <cell r="E7106">
            <v>43190</v>
          </cell>
          <cell r="F7106">
            <v>970580.63</v>
          </cell>
          <cell r="G7106">
            <v>2.3199999999999998E-2</v>
          </cell>
          <cell r="H7106">
            <v>1876.46</v>
          </cell>
          <cell r="I7106">
            <v>970580.63</v>
          </cell>
          <cell r="J7106">
            <v>2.3199999999999998E-2</v>
          </cell>
          <cell r="K7106">
            <v>1876.46</v>
          </cell>
          <cell r="L7106">
            <v>0</v>
          </cell>
        </row>
        <row r="7107">
          <cell r="A7107" t="str">
            <v>G3644 LNG Transportation Equipment</v>
          </cell>
          <cell r="B7107" t="str">
            <v>G3644 LNG Transportation Equipment-4</v>
          </cell>
          <cell r="C7107" t="str">
            <v>403G</v>
          </cell>
          <cell r="E7107">
            <v>43220</v>
          </cell>
          <cell r="F7107">
            <v>970580.63</v>
          </cell>
          <cell r="G7107">
            <v>2.3199999999999998E-2</v>
          </cell>
          <cell r="H7107">
            <v>1876.46</v>
          </cell>
          <cell r="I7107">
            <v>970580.63</v>
          </cell>
          <cell r="J7107">
            <v>2.3199999999999998E-2</v>
          </cell>
          <cell r="K7107">
            <v>1876.46</v>
          </cell>
          <cell r="L7107">
            <v>0</v>
          </cell>
        </row>
        <row r="7108">
          <cell r="A7108" t="str">
            <v>G3644 LNG Transportation Equipment</v>
          </cell>
          <cell r="B7108" t="str">
            <v>G3644 LNG Transportation Equipment-5</v>
          </cell>
          <cell r="C7108" t="str">
            <v>403G</v>
          </cell>
          <cell r="E7108">
            <v>43251</v>
          </cell>
          <cell r="F7108">
            <v>970580.63</v>
          </cell>
          <cell r="G7108">
            <v>2.3199999999999998E-2</v>
          </cell>
          <cell r="H7108">
            <v>1876.46</v>
          </cell>
          <cell r="I7108">
            <v>970580.63</v>
          </cell>
          <cell r="J7108">
            <v>2.3199999999999998E-2</v>
          </cell>
          <cell r="K7108">
            <v>1876.46</v>
          </cell>
          <cell r="L7108">
            <v>0</v>
          </cell>
        </row>
        <row r="7109">
          <cell r="A7109" t="str">
            <v>G3644 LNG Transportation Equipment</v>
          </cell>
          <cell r="B7109" t="str">
            <v>G3644 LNG Transportation Equipment-6</v>
          </cell>
          <cell r="C7109" t="str">
            <v>403G</v>
          </cell>
          <cell r="E7109">
            <v>43281</v>
          </cell>
          <cell r="F7109">
            <v>970580.63</v>
          </cell>
          <cell r="G7109">
            <v>2.3199999999999998E-2</v>
          </cell>
          <cell r="H7109">
            <v>1876.46</v>
          </cell>
          <cell r="I7109">
            <v>970580.63</v>
          </cell>
          <cell r="J7109">
            <v>2.3199999999999998E-2</v>
          </cell>
          <cell r="K7109">
            <v>1876.46</v>
          </cell>
          <cell r="L7109">
            <v>0</v>
          </cell>
        </row>
        <row r="7110">
          <cell r="A7110" t="str">
            <v>G3644 LNG Transportation Equipment</v>
          </cell>
          <cell r="B7110" t="str">
            <v>G3644 LNG Transportation Equipment-7</v>
          </cell>
          <cell r="C7110" t="str">
            <v>403G</v>
          </cell>
          <cell r="E7110">
            <v>43312</v>
          </cell>
          <cell r="F7110">
            <v>970580.63</v>
          </cell>
          <cell r="G7110">
            <v>2.3199999999999998E-2</v>
          </cell>
          <cell r="H7110">
            <v>1876.46</v>
          </cell>
          <cell r="I7110">
            <v>970580.63</v>
          </cell>
          <cell r="J7110">
            <v>2.3199999999999998E-2</v>
          </cell>
          <cell r="K7110">
            <v>1876.46</v>
          </cell>
          <cell r="L7110">
            <v>0</v>
          </cell>
        </row>
        <row r="7111">
          <cell r="A7111" t="str">
            <v>G3644 LNG Transportation Equipment</v>
          </cell>
          <cell r="B7111" t="str">
            <v>G3644 LNG Transportation Equipment-8</v>
          </cell>
          <cell r="C7111" t="str">
            <v>403G</v>
          </cell>
          <cell r="E7111">
            <v>43343</v>
          </cell>
          <cell r="F7111">
            <v>970580.63</v>
          </cell>
          <cell r="G7111">
            <v>2.3199999999999998E-2</v>
          </cell>
          <cell r="H7111">
            <v>1876.46</v>
          </cell>
          <cell r="I7111">
            <v>970580.63</v>
          </cell>
          <cell r="J7111">
            <v>2.3199999999999998E-2</v>
          </cell>
          <cell r="K7111">
            <v>1876.46</v>
          </cell>
          <cell r="L7111">
            <v>0</v>
          </cell>
        </row>
        <row r="7112">
          <cell r="A7112" t="str">
            <v>G3644 LNG Transportation Equipment</v>
          </cell>
          <cell r="B7112" t="str">
            <v>G3644 LNG Transportation Equipment-9</v>
          </cell>
          <cell r="C7112" t="str">
            <v>403G</v>
          </cell>
          <cell r="E7112">
            <v>43373</v>
          </cell>
          <cell r="F7112">
            <v>970580.63</v>
          </cell>
          <cell r="G7112">
            <v>2.3199999999999998E-2</v>
          </cell>
          <cell r="H7112">
            <v>1876.46</v>
          </cell>
          <cell r="I7112">
            <v>970580.63</v>
          </cell>
          <cell r="J7112">
            <v>2.3199999999999998E-2</v>
          </cell>
          <cell r="K7112">
            <v>1876.46</v>
          </cell>
          <cell r="L7112">
            <v>0</v>
          </cell>
        </row>
        <row r="7113">
          <cell r="A7113" t="str">
            <v>G3644 LNG Transportation Equipment</v>
          </cell>
          <cell r="B7113" t="str">
            <v>G3644 LNG Transportation Equipment-10</v>
          </cell>
          <cell r="C7113" t="str">
            <v>403G</v>
          </cell>
          <cell r="E7113">
            <v>43404</v>
          </cell>
          <cell r="F7113">
            <v>970580.63</v>
          </cell>
          <cell r="G7113">
            <v>2.3199999999999998E-2</v>
          </cell>
          <cell r="H7113">
            <v>1876.46</v>
          </cell>
          <cell r="I7113">
            <v>970580.63</v>
          </cell>
          <cell r="J7113">
            <v>2.3199999999999998E-2</v>
          </cell>
          <cell r="K7113">
            <v>1876.46</v>
          </cell>
          <cell r="L7113">
            <v>0</v>
          </cell>
        </row>
        <row r="7114">
          <cell r="A7114" t="str">
            <v>G3644 LNG Transportation Equipment</v>
          </cell>
          <cell r="B7114" t="str">
            <v>G3644 LNG Transportation Equipment-11</v>
          </cell>
          <cell r="C7114" t="str">
            <v>403G</v>
          </cell>
          <cell r="E7114">
            <v>43434</v>
          </cell>
          <cell r="F7114">
            <v>970580.63</v>
          </cell>
          <cell r="G7114">
            <v>2.3199999999999998E-2</v>
          </cell>
          <cell r="H7114">
            <v>1876.46</v>
          </cell>
          <cell r="I7114">
            <v>970580.63</v>
          </cell>
          <cell r="J7114">
            <v>2.3199999999999998E-2</v>
          </cell>
          <cell r="K7114">
            <v>1876.46</v>
          </cell>
          <cell r="L7114">
            <v>0</v>
          </cell>
        </row>
        <row r="7115">
          <cell r="A7115" t="str">
            <v>G3644 LNG Transportation Equipment</v>
          </cell>
          <cell r="B7115" t="str">
            <v>G3644 LNG Transportation Equipment-12</v>
          </cell>
          <cell r="C7115" t="str">
            <v>403G</v>
          </cell>
          <cell r="E7115">
            <v>43465</v>
          </cell>
          <cell r="F7115">
            <v>970580.63</v>
          </cell>
          <cell r="G7115">
            <v>2.3199999999999998E-2</v>
          </cell>
          <cell r="H7115">
            <v>1876.46</v>
          </cell>
          <cell r="I7115">
            <v>970580.63</v>
          </cell>
          <cell r="J7115">
            <v>2.3199999999999998E-2</v>
          </cell>
          <cell r="K7115">
            <v>1876.46</v>
          </cell>
          <cell r="L7115">
            <v>0</v>
          </cell>
        </row>
        <row r="7116">
          <cell r="A7116" t="str">
            <v>G3644 LNG Transportation Equipment Total</v>
          </cell>
          <cell r="C7116" t="str">
            <v>GLNG</v>
          </cell>
          <cell r="E7116" t="str">
            <v>Total</v>
          </cell>
          <cell r="F7116"/>
          <cell r="G7116"/>
          <cell r="H7116">
            <v>22517.519999999993</v>
          </cell>
          <cell r="I7116"/>
          <cell r="J7116">
            <v>0</v>
          </cell>
          <cell r="K7116">
            <v>22517.519999999993</v>
          </cell>
          <cell r="L7116">
            <v>0</v>
          </cell>
        </row>
        <row r="7117">
          <cell r="A7117" t="str">
            <v>G3649 PRD ARO LNG</v>
          </cell>
          <cell r="B7117" t="str">
            <v>G3649 PRD ARO LNG-1</v>
          </cell>
          <cell r="C7117" t="str">
            <v>403.1G</v>
          </cell>
          <cell r="E7117">
            <v>43131</v>
          </cell>
          <cell r="F7117">
            <v>2671112.88</v>
          </cell>
          <cell r="G7117">
            <v>0</v>
          </cell>
          <cell r="H7117">
            <v>13.100000000000364</v>
          </cell>
          <cell r="I7117"/>
          <cell r="J7117">
            <v>0</v>
          </cell>
          <cell r="K7117">
            <v>0</v>
          </cell>
          <cell r="L7117">
            <v>-13.1</v>
          </cell>
        </row>
        <row r="7118">
          <cell r="A7118" t="str">
            <v>G3649 PRD ARO LNG</v>
          </cell>
          <cell r="B7118" t="str">
            <v>G3649 PRD ARO LNG-2</v>
          </cell>
          <cell r="C7118" t="str">
            <v>403.1G</v>
          </cell>
          <cell r="E7118">
            <v>43159</v>
          </cell>
          <cell r="F7118">
            <v>2666942.7999999998</v>
          </cell>
          <cell r="G7118">
            <v>0</v>
          </cell>
          <cell r="H7118">
            <v>-23.17</v>
          </cell>
          <cell r="I7118"/>
          <cell r="J7118">
            <v>0</v>
          </cell>
          <cell r="K7118">
            <v>0</v>
          </cell>
          <cell r="L7118">
            <v>23.17</v>
          </cell>
        </row>
        <row r="7119">
          <cell r="A7119" t="str">
            <v>G3649 PRD ARO LNG</v>
          </cell>
          <cell r="B7119" t="str">
            <v>G3649 PRD ARO LNG-3</v>
          </cell>
          <cell r="C7119" t="str">
            <v>403.1G</v>
          </cell>
          <cell r="E7119">
            <v>43190</v>
          </cell>
          <cell r="F7119">
            <v>2844098.98</v>
          </cell>
          <cell r="G7119">
            <v>0</v>
          </cell>
          <cell r="H7119">
            <v>0</v>
          </cell>
          <cell r="I7119"/>
          <cell r="J7119">
            <v>0</v>
          </cell>
          <cell r="K7119">
            <v>0</v>
          </cell>
          <cell r="L7119">
            <v>0</v>
          </cell>
        </row>
        <row r="7120">
          <cell r="A7120" t="str">
            <v>G3649 PRD ARO LNG</v>
          </cell>
          <cell r="B7120" t="str">
            <v>G3649 PRD ARO LNG-4</v>
          </cell>
          <cell r="C7120" t="str">
            <v>403.1G</v>
          </cell>
          <cell r="E7120">
            <v>43220</v>
          </cell>
          <cell r="F7120">
            <v>3021255.15</v>
          </cell>
          <cell r="G7120">
            <v>0</v>
          </cell>
          <cell r="H7120">
            <v>0</v>
          </cell>
          <cell r="I7120"/>
          <cell r="J7120">
            <v>0</v>
          </cell>
          <cell r="K7120">
            <v>0</v>
          </cell>
          <cell r="L7120">
            <v>0</v>
          </cell>
        </row>
        <row r="7121">
          <cell r="A7121" t="str">
            <v>G3649 PRD ARO LNG</v>
          </cell>
          <cell r="B7121" t="str">
            <v>G3649 PRD ARO LNG-5</v>
          </cell>
          <cell r="C7121" t="str">
            <v>403.1G</v>
          </cell>
          <cell r="E7121">
            <v>43251</v>
          </cell>
          <cell r="F7121">
            <v>3021255.15</v>
          </cell>
          <cell r="G7121">
            <v>0</v>
          </cell>
          <cell r="H7121">
            <v>0</v>
          </cell>
          <cell r="I7121"/>
          <cell r="J7121">
            <v>0</v>
          </cell>
          <cell r="K7121">
            <v>0</v>
          </cell>
          <cell r="L7121">
            <v>0</v>
          </cell>
        </row>
        <row r="7122">
          <cell r="A7122" t="str">
            <v>G3649 PRD ARO LNG</v>
          </cell>
          <cell r="B7122" t="str">
            <v>G3649 PRD ARO LNG-6</v>
          </cell>
          <cell r="C7122" t="str">
            <v>403.1G</v>
          </cell>
          <cell r="E7122">
            <v>43281</v>
          </cell>
          <cell r="F7122">
            <v>3090195.23</v>
          </cell>
          <cell r="G7122">
            <v>0</v>
          </cell>
          <cell r="H7122">
            <v>0</v>
          </cell>
          <cell r="I7122"/>
          <cell r="J7122">
            <v>0</v>
          </cell>
          <cell r="K7122">
            <v>0</v>
          </cell>
          <cell r="L7122">
            <v>0</v>
          </cell>
        </row>
        <row r="7123">
          <cell r="A7123" t="str">
            <v>G3649 PRD ARO LNG</v>
          </cell>
          <cell r="B7123" t="str">
            <v>G3649 PRD ARO LNG-7</v>
          </cell>
          <cell r="C7123" t="str">
            <v>403.1G</v>
          </cell>
          <cell r="E7123">
            <v>43312</v>
          </cell>
          <cell r="F7123">
            <v>3159135.31</v>
          </cell>
          <cell r="G7123">
            <v>0</v>
          </cell>
          <cell r="H7123">
            <v>0</v>
          </cell>
          <cell r="I7123"/>
          <cell r="J7123">
            <v>0</v>
          </cell>
          <cell r="K7123">
            <v>0</v>
          </cell>
          <cell r="L7123">
            <v>0</v>
          </cell>
        </row>
        <row r="7124">
          <cell r="A7124" t="str">
            <v>G3649 PRD ARO LNG</v>
          </cell>
          <cell r="B7124" t="str">
            <v>G3649 PRD ARO LNG-8</v>
          </cell>
          <cell r="C7124" t="str">
            <v>403.1G</v>
          </cell>
          <cell r="E7124">
            <v>43343</v>
          </cell>
          <cell r="F7124">
            <v>3159135.31</v>
          </cell>
          <cell r="G7124">
            <v>0</v>
          </cell>
          <cell r="H7124">
            <v>0</v>
          </cell>
          <cell r="I7124"/>
          <cell r="J7124">
            <v>0</v>
          </cell>
          <cell r="K7124">
            <v>0</v>
          </cell>
          <cell r="L7124">
            <v>0</v>
          </cell>
        </row>
        <row r="7125">
          <cell r="A7125" t="str">
            <v>G3649 PRD ARO LNG</v>
          </cell>
          <cell r="B7125" t="str">
            <v>G3649 PRD ARO LNG-9</v>
          </cell>
          <cell r="C7125" t="str">
            <v>403.1G</v>
          </cell>
          <cell r="E7125">
            <v>43373</v>
          </cell>
          <cell r="F7125">
            <v>3186032.62</v>
          </cell>
          <cell r="G7125">
            <v>0</v>
          </cell>
          <cell r="H7125">
            <v>0</v>
          </cell>
          <cell r="I7125"/>
          <cell r="J7125">
            <v>0</v>
          </cell>
          <cell r="K7125">
            <v>0</v>
          </cell>
          <cell r="L7125">
            <v>0</v>
          </cell>
        </row>
        <row r="7126">
          <cell r="A7126" t="str">
            <v>G3649 PRD ARO LNG</v>
          </cell>
          <cell r="B7126" t="str">
            <v>G3649 PRD ARO LNG-10</v>
          </cell>
          <cell r="C7126" t="str">
            <v>403.1G</v>
          </cell>
          <cell r="E7126">
            <v>43404</v>
          </cell>
          <cell r="F7126">
            <v>3212929.92</v>
          </cell>
          <cell r="G7126">
            <v>0</v>
          </cell>
          <cell r="H7126">
            <v>0</v>
          </cell>
          <cell r="I7126"/>
          <cell r="J7126">
            <v>0</v>
          </cell>
          <cell r="K7126">
            <v>0</v>
          </cell>
          <cell r="L7126">
            <v>0</v>
          </cell>
        </row>
        <row r="7127">
          <cell r="A7127" t="str">
            <v>G3649 PRD ARO LNG</v>
          </cell>
          <cell r="B7127" t="str">
            <v>G3649 PRD ARO LNG-11</v>
          </cell>
          <cell r="C7127" t="str">
            <v>403.1G</v>
          </cell>
          <cell r="E7127">
            <v>43434</v>
          </cell>
          <cell r="F7127">
            <v>3212929.92</v>
          </cell>
          <cell r="G7127">
            <v>0</v>
          </cell>
          <cell r="H7127">
            <v>0</v>
          </cell>
          <cell r="I7127"/>
          <cell r="J7127">
            <v>0</v>
          </cell>
          <cell r="K7127">
            <v>0</v>
          </cell>
          <cell r="L7127">
            <v>0</v>
          </cell>
        </row>
        <row r="7128">
          <cell r="A7128" t="str">
            <v>G3649 PRD ARO LNG</v>
          </cell>
          <cell r="B7128" t="str">
            <v>G3649 PRD ARO LNG-12</v>
          </cell>
          <cell r="C7128" t="str">
            <v>403.1G</v>
          </cell>
          <cell r="E7128">
            <v>43465</v>
          </cell>
          <cell r="F7128">
            <v>2429323.84</v>
          </cell>
          <cell r="G7128">
            <v>0</v>
          </cell>
          <cell r="H7128">
            <v>0</v>
          </cell>
          <cell r="I7128"/>
          <cell r="J7128">
            <v>0</v>
          </cell>
          <cell r="K7128">
            <v>0</v>
          </cell>
          <cell r="L7128">
            <v>0</v>
          </cell>
        </row>
        <row r="7129">
          <cell r="A7129" t="str">
            <v>G3649 PRD ARO LNG Total</v>
          </cell>
          <cell r="C7129" t="str">
            <v>GLNG</v>
          </cell>
          <cell r="E7129" t="str">
            <v>Total</v>
          </cell>
          <cell r="F7129"/>
          <cell r="G7129"/>
          <cell r="H7129">
            <v>-10.069999999999638</v>
          </cell>
          <cell r="I7129"/>
          <cell r="J7129">
            <v>0</v>
          </cell>
          <cell r="K7129">
            <v>0</v>
          </cell>
          <cell r="L7129">
            <v>10.07</v>
          </cell>
        </row>
        <row r="7130">
          <cell r="A7130" t="str">
            <v>G3742 DST Easements</v>
          </cell>
          <cell r="B7130" t="str">
            <v>G3742 DST Easements-1</v>
          </cell>
          <cell r="C7130" t="str">
            <v>403G</v>
          </cell>
          <cell r="E7130">
            <v>43131</v>
          </cell>
          <cell r="F7130">
            <v>5872610.5</v>
          </cell>
          <cell r="G7130">
            <v>1.5800000000000002E-2</v>
          </cell>
          <cell r="H7130">
            <v>7732.27</v>
          </cell>
          <cell r="I7130">
            <v>5872627.7999999998</v>
          </cell>
          <cell r="J7130">
            <v>1.5800000000000002E-2</v>
          </cell>
          <cell r="K7130">
            <v>7732.293270000001</v>
          </cell>
          <cell r="L7130">
            <v>0.02</v>
          </cell>
        </row>
        <row r="7131">
          <cell r="A7131" t="str">
            <v>G3742 DST Easements</v>
          </cell>
          <cell r="B7131" t="str">
            <v>G3742 DST Easements-2</v>
          </cell>
          <cell r="C7131" t="str">
            <v>403G</v>
          </cell>
          <cell r="E7131">
            <v>43159</v>
          </cell>
          <cell r="F7131">
            <v>5872610.5</v>
          </cell>
          <cell r="G7131">
            <v>1.5800000000000002E-2</v>
          </cell>
          <cell r="H7131">
            <v>7732.27</v>
          </cell>
          <cell r="I7131">
            <v>5872627.7999999998</v>
          </cell>
          <cell r="J7131">
            <v>1.5800000000000002E-2</v>
          </cell>
          <cell r="K7131">
            <v>7732.293270000001</v>
          </cell>
          <cell r="L7131">
            <v>0.02</v>
          </cell>
        </row>
        <row r="7132">
          <cell r="A7132" t="str">
            <v>G3742 DST Easements</v>
          </cell>
          <cell r="B7132" t="str">
            <v>G3742 DST Easements-3</v>
          </cell>
          <cell r="C7132" t="str">
            <v>403G</v>
          </cell>
          <cell r="E7132">
            <v>43190</v>
          </cell>
          <cell r="F7132">
            <v>5872610.5</v>
          </cell>
          <cell r="G7132">
            <v>1.5800000000000002E-2</v>
          </cell>
          <cell r="H7132">
            <v>7732.27</v>
          </cell>
          <cell r="I7132">
            <v>5872627.7999999998</v>
          </cell>
          <cell r="J7132">
            <v>1.5800000000000002E-2</v>
          </cell>
          <cell r="K7132">
            <v>7732.293270000001</v>
          </cell>
          <cell r="L7132">
            <v>0.02</v>
          </cell>
        </row>
        <row r="7133">
          <cell r="A7133" t="str">
            <v>G3742 DST Easements</v>
          </cell>
          <cell r="B7133" t="str">
            <v>G3742 DST Easements-4</v>
          </cell>
          <cell r="C7133" t="str">
            <v>403G</v>
          </cell>
          <cell r="E7133">
            <v>43220</v>
          </cell>
          <cell r="F7133">
            <v>5872610.5</v>
          </cell>
          <cell r="G7133">
            <v>1.5800000000000002E-2</v>
          </cell>
          <cell r="H7133">
            <v>7732.27</v>
          </cell>
          <cell r="I7133">
            <v>5872627.7999999998</v>
          </cell>
          <cell r="J7133">
            <v>1.5800000000000002E-2</v>
          </cell>
          <cell r="K7133">
            <v>7732.293270000001</v>
          </cell>
          <cell r="L7133">
            <v>0.02</v>
          </cell>
        </row>
        <row r="7134">
          <cell r="A7134" t="str">
            <v>G3742 DST Easements</v>
          </cell>
          <cell r="B7134" t="str">
            <v>G3742 DST Easements-5</v>
          </cell>
          <cell r="C7134" t="str">
            <v>403G</v>
          </cell>
          <cell r="E7134">
            <v>43251</v>
          </cell>
          <cell r="F7134">
            <v>5872610.5</v>
          </cell>
          <cell r="G7134">
            <v>1.5800000000000002E-2</v>
          </cell>
          <cell r="H7134">
            <v>7732.27</v>
          </cell>
          <cell r="I7134">
            <v>5872627.7999999998</v>
          </cell>
          <cell r="J7134">
            <v>1.5800000000000002E-2</v>
          </cell>
          <cell r="K7134">
            <v>7732.293270000001</v>
          </cell>
          <cell r="L7134">
            <v>0.02</v>
          </cell>
        </row>
        <row r="7135">
          <cell r="A7135" t="str">
            <v>G3742 DST Easements</v>
          </cell>
          <cell r="B7135" t="str">
            <v>G3742 DST Easements-6</v>
          </cell>
          <cell r="C7135" t="str">
            <v>403G</v>
          </cell>
          <cell r="E7135">
            <v>43281</v>
          </cell>
          <cell r="F7135">
            <v>5872610.5</v>
          </cell>
          <cell r="G7135">
            <v>1.5800000000000002E-2</v>
          </cell>
          <cell r="H7135">
            <v>7732.27</v>
          </cell>
          <cell r="I7135">
            <v>5872627.7999999998</v>
          </cell>
          <cell r="J7135">
            <v>1.5800000000000002E-2</v>
          </cell>
          <cell r="K7135">
            <v>7732.293270000001</v>
          </cell>
          <cell r="L7135">
            <v>0.02</v>
          </cell>
        </row>
        <row r="7136">
          <cell r="A7136" t="str">
            <v>G3742 DST Easements</v>
          </cell>
          <cell r="B7136" t="str">
            <v>G3742 DST Easements-7</v>
          </cell>
          <cell r="C7136" t="str">
            <v>403G</v>
          </cell>
          <cell r="E7136">
            <v>43312</v>
          </cell>
          <cell r="F7136">
            <v>5872610.5</v>
          </cell>
          <cell r="G7136">
            <v>1.5800000000000002E-2</v>
          </cell>
          <cell r="H7136">
            <v>7732.27</v>
          </cell>
          <cell r="I7136">
            <v>5872627.7999999998</v>
          </cell>
          <cell r="J7136">
            <v>1.5800000000000002E-2</v>
          </cell>
          <cell r="K7136">
            <v>7732.293270000001</v>
          </cell>
          <cell r="L7136">
            <v>0.02</v>
          </cell>
        </row>
        <row r="7137">
          <cell r="A7137" t="str">
            <v>G3742 DST Easements</v>
          </cell>
          <cell r="B7137" t="str">
            <v>G3742 DST Easements-8</v>
          </cell>
          <cell r="C7137" t="str">
            <v>403G</v>
          </cell>
          <cell r="E7137">
            <v>43343</v>
          </cell>
          <cell r="F7137">
            <v>5872610.5</v>
          </cell>
          <cell r="G7137">
            <v>1.5800000000000002E-2</v>
          </cell>
          <cell r="H7137">
            <v>7732.27</v>
          </cell>
          <cell r="I7137">
            <v>5872627.7999999998</v>
          </cell>
          <cell r="J7137">
            <v>1.5800000000000002E-2</v>
          </cell>
          <cell r="K7137">
            <v>7732.293270000001</v>
          </cell>
          <cell r="L7137">
            <v>0.02</v>
          </cell>
        </row>
        <row r="7138">
          <cell r="A7138" t="str">
            <v>G3742 DST Easements</v>
          </cell>
          <cell r="B7138" t="str">
            <v>G3742 DST Easements-9</v>
          </cell>
          <cell r="C7138" t="str">
            <v>403G</v>
          </cell>
          <cell r="E7138">
            <v>43373</v>
          </cell>
          <cell r="F7138">
            <v>5872610.5</v>
          </cell>
          <cell r="G7138">
            <v>1.5800000000000002E-2</v>
          </cell>
          <cell r="H7138">
            <v>7732.27</v>
          </cell>
          <cell r="I7138">
            <v>5872627.7999999998</v>
          </cell>
          <cell r="J7138">
            <v>1.5800000000000002E-2</v>
          </cell>
          <cell r="K7138">
            <v>7732.293270000001</v>
          </cell>
          <cell r="L7138">
            <v>0.02</v>
          </cell>
        </row>
        <row r="7139">
          <cell r="A7139" t="str">
            <v>G3742 DST Easements</v>
          </cell>
          <cell r="B7139" t="str">
            <v>G3742 DST Easements-10</v>
          </cell>
          <cell r="C7139" t="str">
            <v>403G</v>
          </cell>
          <cell r="E7139">
            <v>43404</v>
          </cell>
          <cell r="F7139">
            <v>5872619.1500000004</v>
          </cell>
          <cell r="G7139">
            <v>1.5800000000000002E-2</v>
          </cell>
          <cell r="H7139">
            <v>7732.28</v>
          </cell>
          <cell r="I7139">
            <v>5872627.7999999998</v>
          </cell>
          <cell r="J7139">
            <v>1.5800000000000002E-2</v>
          </cell>
          <cell r="K7139">
            <v>7732.293270000001</v>
          </cell>
          <cell r="L7139">
            <v>0.01</v>
          </cell>
        </row>
        <row r="7140">
          <cell r="A7140" t="str">
            <v>G3742 DST Easements</v>
          </cell>
          <cell r="B7140" t="str">
            <v>G3742 DST Easements-11</v>
          </cell>
          <cell r="C7140" t="str">
            <v>403G</v>
          </cell>
          <cell r="E7140">
            <v>43434</v>
          </cell>
          <cell r="F7140">
            <v>5872627.7999999998</v>
          </cell>
          <cell r="G7140">
            <v>1.5800000000000002E-2</v>
          </cell>
          <cell r="H7140">
            <v>7732.29</v>
          </cell>
          <cell r="I7140">
            <v>5872627.7999999998</v>
          </cell>
          <cell r="J7140">
            <v>1.5800000000000002E-2</v>
          </cell>
          <cell r="K7140">
            <v>7732.293270000001</v>
          </cell>
          <cell r="L7140">
            <v>0</v>
          </cell>
        </row>
        <row r="7141">
          <cell r="A7141" t="str">
            <v>G3742 DST Easements</v>
          </cell>
          <cell r="B7141" t="str">
            <v>G3742 DST Easements-12</v>
          </cell>
          <cell r="C7141" t="str">
            <v>403G</v>
          </cell>
          <cell r="E7141">
            <v>43465</v>
          </cell>
          <cell r="F7141">
            <v>5872627.7999999998</v>
          </cell>
          <cell r="G7141">
            <v>1.5800000000000002E-2</v>
          </cell>
          <cell r="H7141">
            <v>7732.29</v>
          </cell>
          <cell r="I7141">
            <v>5872627.7999999998</v>
          </cell>
          <cell r="J7141">
            <v>1.5800000000000002E-2</v>
          </cell>
          <cell r="K7141">
            <v>7732.293270000001</v>
          </cell>
          <cell r="L7141">
            <v>0</v>
          </cell>
        </row>
        <row r="7142">
          <cell r="A7142" t="str">
            <v>G3742 DST Easements Total</v>
          </cell>
          <cell r="C7142" t="str">
            <v>GDST</v>
          </cell>
          <cell r="E7142" t="str">
            <v>Total</v>
          </cell>
          <cell r="F7142"/>
          <cell r="G7142"/>
          <cell r="H7142">
            <v>92787.290000000008</v>
          </cell>
          <cell r="I7142"/>
          <cell r="J7142">
            <v>0</v>
          </cell>
          <cell r="K7142">
            <v>92787.519239999994</v>
          </cell>
          <cell r="L7142">
            <v>0.23</v>
          </cell>
        </row>
        <row r="7143">
          <cell r="A7143" t="str">
            <v>G3743 DST Easements, From Transmsn</v>
          </cell>
          <cell r="B7143" t="str">
            <v>G3743 DST Easements, From Transmsn-1</v>
          </cell>
          <cell r="C7143" t="str">
            <v>403G</v>
          </cell>
          <cell r="E7143">
            <v>43131</v>
          </cell>
          <cell r="F7143">
            <v>4553839.45</v>
          </cell>
          <cell r="G7143">
            <v>1.4500000000000001E-2</v>
          </cell>
          <cell r="H7143">
            <v>5502.56</v>
          </cell>
          <cell r="I7143">
            <v>4553839.45</v>
          </cell>
          <cell r="J7143">
            <v>1.4500000000000001E-2</v>
          </cell>
          <cell r="K7143">
            <v>5502.5560020833336</v>
          </cell>
          <cell r="L7143">
            <v>0</v>
          </cell>
        </row>
        <row r="7144">
          <cell r="A7144" t="str">
            <v>G3743 DST Easements, From Transmsn</v>
          </cell>
          <cell r="B7144" t="str">
            <v>G3743 DST Easements, From Transmsn-2</v>
          </cell>
          <cell r="C7144" t="str">
            <v>403G</v>
          </cell>
          <cell r="E7144">
            <v>43159</v>
          </cell>
          <cell r="F7144">
            <v>4553839.45</v>
          </cell>
          <cell r="G7144">
            <v>1.4500000000000001E-2</v>
          </cell>
          <cell r="H7144">
            <v>5502.56</v>
          </cell>
          <cell r="I7144">
            <v>4553839.45</v>
          </cell>
          <cell r="J7144">
            <v>1.4500000000000001E-2</v>
          </cell>
          <cell r="K7144">
            <v>5502.5560020833336</v>
          </cell>
          <cell r="L7144">
            <v>0</v>
          </cell>
        </row>
        <row r="7145">
          <cell r="A7145" t="str">
            <v>G3743 DST Easements, From Transmsn</v>
          </cell>
          <cell r="B7145" t="str">
            <v>G3743 DST Easements, From Transmsn-3</v>
          </cell>
          <cell r="C7145" t="str">
            <v>403G</v>
          </cell>
          <cell r="E7145">
            <v>43190</v>
          </cell>
          <cell r="F7145">
            <v>4553839.45</v>
          </cell>
          <cell r="G7145">
            <v>1.4500000000000001E-2</v>
          </cell>
          <cell r="H7145">
            <v>5502.56</v>
          </cell>
          <cell r="I7145">
            <v>4553839.45</v>
          </cell>
          <cell r="J7145">
            <v>1.4500000000000001E-2</v>
          </cell>
          <cell r="K7145">
            <v>5502.5560020833336</v>
          </cell>
          <cell r="L7145">
            <v>0</v>
          </cell>
        </row>
        <row r="7146">
          <cell r="A7146" t="str">
            <v>G3743 DST Easements, From Transmsn</v>
          </cell>
          <cell r="B7146" t="str">
            <v>G3743 DST Easements, From Transmsn-4</v>
          </cell>
          <cell r="C7146" t="str">
            <v>403G</v>
          </cell>
          <cell r="E7146">
            <v>43220</v>
          </cell>
          <cell r="F7146">
            <v>4553839.45</v>
          </cell>
          <cell r="G7146">
            <v>1.4500000000000001E-2</v>
          </cell>
          <cell r="H7146">
            <v>5502.56</v>
          </cell>
          <cell r="I7146">
            <v>4553839.45</v>
          </cell>
          <cell r="J7146">
            <v>1.4500000000000001E-2</v>
          </cell>
          <cell r="K7146">
            <v>5502.5560020833336</v>
          </cell>
          <cell r="L7146">
            <v>0</v>
          </cell>
        </row>
        <row r="7147">
          <cell r="A7147" t="str">
            <v>G3743 DST Easements, From Transmsn</v>
          </cell>
          <cell r="B7147" t="str">
            <v>G3743 DST Easements, From Transmsn-5</v>
          </cell>
          <cell r="C7147" t="str">
            <v>403G</v>
          </cell>
          <cell r="E7147">
            <v>43251</v>
          </cell>
          <cell r="F7147">
            <v>4553839.45</v>
          </cell>
          <cell r="G7147">
            <v>1.4500000000000001E-2</v>
          </cell>
          <cell r="H7147">
            <v>5502.56</v>
          </cell>
          <cell r="I7147">
            <v>4553839.45</v>
          </cell>
          <cell r="J7147">
            <v>1.4500000000000001E-2</v>
          </cell>
          <cell r="K7147">
            <v>5502.5560020833336</v>
          </cell>
          <cell r="L7147">
            <v>0</v>
          </cell>
        </row>
        <row r="7148">
          <cell r="A7148" t="str">
            <v>G3743 DST Easements, From Transmsn</v>
          </cell>
          <cell r="B7148" t="str">
            <v>G3743 DST Easements, From Transmsn-6</v>
          </cell>
          <cell r="C7148" t="str">
            <v>403G</v>
          </cell>
          <cell r="E7148">
            <v>43281</v>
          </cell>
          <cell r="F7148">
            <v>4553839.45</v>
          </cell>
          <cell r="G7148">
            <v>1.4500000000000001E-2</v>
          </cell>
          <cell r="H7148">
            <v>5502.56</v>
          </cell>
          <cell r="I7148">
            <v>4553839.45</v>
          </cell>
          <cell r="J7148">
            <v>1.4500000000000001E-2</v>
          </cell>
          <cell r="K7148">
            <v>5502.5560020833336</v>
          </cell>
          <cell r="L7148">
            <v>0</v>
          </cell>
        </row>
        <row r="7149">
          <cell r="A7149" t="str">
            <v>G3743 DST Easements, From Transmsn</v>
          </cell>
          <cell r="B7149" t="str">
            <v>G3743 DST Easements, From Transmsn-7</v>
          </cell>
          <cell r="C7149" t="str">
            <v>403G</v>
          </cell>
          <cell r="E7149">
            <v>43312</v>
          </cell>
          <cell r="F7149">
            <v>4553839.45</v>
          </cell>
          <cell r="G7149">
            <v>1.4500000000000001E-2</v>
          </cell>
          <cell r="H7149">
            <v>5502.56</v>
          </cell>
          <cell r="I7149">
            <v>4553839.45</v>
          </cell>
          <cell r="J7149">
            <v>1.4500000000000001E-2</v>
          </cell>
          <cell r="K7149">
            <v>5502.5560020833336</v>
          </cell>
          <cell r="L7149">
            <v>0</v>
          </cell>
        </row>
        <row r="7150">
          <cell r="A7150" t="str">
            <v>G3743 DST Easements, From Transmsn</v>
          </cell>
          <cell r="B7150" t="str">
            <v>G3743 DST Easements, From Transmsn-8</v>
          </cell>
          <cell r="C7150" t="str">
            <v>403G</v>
          </cell>
          <cell r="E7150">
            <v>43343</v>
          </cell>
          <cell r="F7150">
            <v>4553839.45</v>
          </cell>
          <cell r="G7150">
            <v>1.4500000000000001E-2</v>
          </cell>
          <cell r="H7150">
            <v>5502.56</v>
          </cell>
          <cell r="I7150">
            <v>4553839.45</v>
          </cell>
          <cell r="J7150">
            <v>1.4500000000000001E-2</v>
          </cell>
          <cell r="K7150">
            <v>5502.5560020833336</v>
          </cell>
          <cell r="L7150">
            <v>0</v>
          </cell>
        </row>
        <row r="7151">
          <cell r="A7151" t="str">
            <v>G3743 DST Easements, From Transmsn</v>
          </cell>
          <cell r="B7151" t="str">
            <v>G3743 DST Easements, From Transmsn-9</v>
          </cell>
          <cell r="C7151" t="str">
            <v>403G</v>
          </cell>
          <cell r="E7151">
            <v>43373</v>
          </cell>
          <cell r="F7151">
            <v>4553839.45</v>
          </cell>
          <cell r="G7151">
            <v>1.4500000000000001E-2</v>
          </cell>
          <cell r="H7151">
            <v>5502.56</v>
          </cell>
          <cell r="I7151">
            <v>4553839.45</v>
          </cell>
          <cell r="J7151">
            <v>1.4500000000000001E-2</v>
          </cell>
          <cell r="K7151">
            <v>5502.5560020833336</v>
          </cell>
          <cell r="L7151">
            <v>0</v>
          </cell>
        </row>
        <row r="7152">
          <cell r="A7152" t="str">
            <v>G3743 DST Easements, From Transmsn</v>
          </cell>
          <cell r="B7152" t="str">
            <v>G3743 DST Easements, From Transmsn-10</v>
          </cell>
          <cell r="C7152" t="str">
            <v>403G</v>
          </cell>
          <cell r="E7152">
            <v>43404</v>
          </cell>
          <cell r="F7152">
            <v>4553839.45</v>
          </cell>
          <cell r="G7152">
            <v>1.4500000000000001E-2</v>
          </cell>
          <cell r="H7152">
            <v>5502.56</v>
          </cell>
          <cell r="I7152">
            <v>4553839.45</v>
          </cell>
          <cell r="J7152">
            <v>1.4500000000000001E-2</v>
          </cell>
          <cell r="K7152">
            <v>5502.5560020833336</v>
          </cell>
          <cell r="L7152">
            <v>0</v>
          </cell>
        </row>
        <row r="7153">
          <cell r="A7153" t="str">
            <v>G3743 DST Easements, From Transmsn</v>
          </cell>
          <cell r="B7153" t="str">
            <v>G3743 DST Easements, From Transmsn-11</v>
          </cell>
          <cell r="C7153" t="str">
            <v>403G</v>
          </cell>
          <cell r="E7153">
            <v>43434</v>
          </cell>
          <cell r="F7153">
            <v>4553839.45</v>
          </cell>
          <cell r="G7153">
            <v>1.4500000000000001E-2</v>
          </cell>
          <cell r="H7153">
            <v>5502.56</v>
          </cell>
          <cell r="I7153">
            <v>4553839.45</v>
          </cell>
          <cell r="J7153">
            <v>1.4500000000000001E-2</v>
          </cell>
          <cell r="K7153">
            <v>5502.5560020833336</v>
          </cell>
          <cell r="L7153">
            <v>0</v>
          </cell>
        </row>
        <row r="7154">
          <cell r="A7154" t="str">
            <v>G3743 DST Easements, From Transmsn</v>
          </cell>
          <cell r="B7154" t="str">
            <v>G3743 DST Easements, From Transmsn-12</v>
          </cell>
          <cell r="C7154" t="str">
            <v>403G</v>
          </cell>
          <cell r="E7154">
            <v>43465</v>
          </cell>
          <cell r="F7154">
            <v>4553839.45</v>
          </cell>
          <cell r="G7154">
            <v>1.4500000000000001E-2</v>
          </cell>
          <cell r="H7154">
            <v>5502.56</v>
          </cell>
          <cell r="I7154">
            <v>4553839.45</v>
          </cell>
          <cell r="J7154">
            <v>1.4500000000000001E-2</v>
          </cell>
          <cell r="K7154">
            <v>5502.5560020833336</v>
          </cell>
          <cell r="L7154">
            <v>0</v>
          </cell>
        </row>
        <row r="7155">
          <cell r="A7155" t="str">
            <v>G3743 DST Easements, From Transmsn Total</v>
          </cell>
          <cell r="C7155" t="str">
            <v>GDST</v>
          </cell>
          <cell r="E7155" t="str">
            <v>Total</v>
          </cell>
          <cell r="F7155"/>
          <cell r="G7155"/>
          <cell r="H7155">
            <v>66030.719999999987</v>
          </cell>
          <cell r="I7155"/>
          <cell r="J7155">
            <v>0</v>
          </cell>
          <cell r="K7155">
            <v>66030.672025000022</v>
          </cell>
          <cell r="L7155">
            <v>-0.05</v>
          </cell>
        </row>
        <row r="7156">
          <cell r="A7156" t="str">
            <v>G3743 DST Easements, Trans, Everett</v>
          </cell>
          <cell r="B7156" t="str">
            <v>G3743 DST Easements, Trans, Everett-1</v>
          </cell>
          <cell r="C7156" t="str">
            <v>403G</v>
          </cell>
          <cell r="E7156">
            <v>43131</v>
          </cell>
          <cell r="F7156">
            <v>3444976.13</v>
          </cell>
          <cell r="G7156">
            <v>1.4500000000000001E-2</v>
          </cell>
          <cell r="H7156">
            <v>4162.68</v>
          </cell>
          <cell r="I7156">
            <v>3444976.13</v>
          </cell>
          <cell r="J7156">
            <v>1.4500000000000001E-2</v>
          </cell>
          <cell r="K7156">
            <v>4162.6794904166663</v>
          </cell>
          <cell r="L7156">
            <v>0</v>
          </cell>
        </row>
        <row r="7157">
          <cell r="A7157" t="str">
            <v>G3743 DST Easements, Trans, Everett</v>
          </cell>
          <cell r="B7157" t="str">
            <v>G3743 DST Easements, Trans, Everett-2</v>
          </cell>
          <cell r="C7157" t="str">
            <v>403G</v>
          </cell>
          <cell r="E7157">
            <v>43159</v>
          </cell>
          <cell r="F7157">
            <v>3444976.13</v>
          </cell>
          <cell r="G7157">
            <v>1.4500000000000001E-2</v>
          </cell>
          <cell r="H7157">
            <v>4162.68</v>
          </cell>
          <cell r="I7157">
            <v>3444976.13</v>
          </cell>
          <cell r="J7157">
            <v>1.4500000000000001E-2</v>
          </cell>
          <cell r="K7157">
            <v>4162.6794904166663</v>
          </cell>
          <cell r="L7157">
            <v>0</v>
          </cell>
        </row>
        <row r="7158">
          <cell r="A7158" t="str">
            <v>G3743 DST Easements, Trans, Everett</v>
          </cell>
          <cell r="B7158" t="str">
            <v>G3743 DST Easements, Trans, Everett-3</v>
          </cell>
          <cell r="C7158" t="str">
            <v>403G</v>
          </cell>
          <cell r="E7158">
            <v>43190</v>
          </cell>
          <cell r="F7158">
            <v>3444976.13</v>
          </cell>
          <cell r="G7158">
            <v>1.4500000000000001E-2</v>
          </cell>
          <cell r="H7158">
            <v>4162.68</v>
          </cell>
          <cell r="I7158">
            <v>3444976.13</v>
          </cell>
          <cell r="J7158">
            <v>1.4500000000000001E-2</v>
          </cell>
          <cell r="K7158">
            <v>4162.6794904166663</v>
          </cell>
          <cell r="L7158">
            <v>0</v>
          </cell>
        </row>
        <row r="7159">
          <cell r="A7159" t="str">
            <v>G3743 DST Easements, Trans, Everett</v>
          </cell>
          <cell r="B7159" t="str">
            <v>G3743 DST Easements, Trans, Everett-4</v>
          </cell>
          <cell r="C7159" t="str">
            <v>403G</v>
          </cell>
          <cell r="E7159">
            <v>43220</v>
          </cell>
          <cell r="F7159">
            <v>3444976.13</v>
          </cell>
          <cell r="G7159">
            <v>1.4500000000000001E-2</v>
          </cell>
          <cell r="H7159">
            <v>4162.68</v>
          </cell>
          <cell r="I7159">
            <v>3444976.13</v>
          </cell>
          <cell r="J7159">
            <v>1.4500000000000001E-2</v>
          </cell>
          <cell r="K7159">
            <v>4162.6794904166663</v>
          </cell>
          <cell r="L7159">
            <v>0</v>
          </cell>
        </row>
        <row r="7160">
          <cell r="A7160" t="str">
            <v>G3743 DST Easements, Trans, Everett</v>
          </cell>
          <cell r="B7160" t="str">
            <v>G3743 DST Easements, Trans, Everett-5</v>
          </cell>
          <cell r="C7160" t="str">
            <v>403G</v>
          </cell>
          <cell r="E7160">
            <v>43251</v>
          </cell>
          <cell r="F7160">
            <v>3444976.13</v>
          </cell>
          <cell r="G7160">
            <v>1.4500000000000001E-2</v>
          </cell>
          <cell r="H7160">
            <v>4162.68</v>
          </cell>
          <cell r="I7160">
            <v>3444976.13</v>
          </cell>
          <cell r="J7160">
            <v>1.4500000000000001E-2</v>
          </cell>
          <cell r="K7160">
            <v>4162.6794904166663</v>
          </cell>
          <cell r="L7160">
            <v>0</v>
          </cell>
        </row>
        <row r="7161">
          <cell r="A7161" t="str">
            <v>G3743 DST Easements, Trans, Everett</v>
          </cell>
          <cell r="B7161" t="str">
            <v>G3743 DST Easements, Trans, Everett-6</v>
          </cell>
          <cell r="C7161" t="str">
            <v>403G</v>
          </cell>
          <cell r="E7161">
            <v>43281</v>
          </cell>
          <cell r="F7161">
            <v>3444976.13</v>
          </cell>
          <cell r="G7161">
            <v>1.4500000000000001E-2</v>
          </cell>
          <cell r="H7161">
            <v>4162.68</v>
          </cell>
          <cell r="I7161">
            <v>3444976.13</v>
          </cell>
          <cell r="J7161">
            <v>1.4500000000000001E-2</v>
          </cell>
          <cell r="K7161">
            <v>4162.6794904166663</v>
          </cell>
          <cell r="L7161">
            <v>0</v>
          </cell>
        </row>
        <row r="7162">
          <cell r="A7162" t="str">
            <v>G3743 DST Easements, Trans, Everett</v>
          </cell>
          <cell r="B7162" t="str">
            <v>G3743 DST Easements, Trans, Everett-7</v>
          </cell>
          <cell r="C7162" t="str">
            <v>403G</v>
          </cell>
          <cell r="E7162">
            <v>43312</v>
          </cell>
          <cell r="F7162">
            <v>3444976.13</v>
          </cell>
          <cell r="G7162">
            <v>1.4500000000000001E-2</v>
          </cell>
          <cell r="H7162">
            <v>4162.68</v>
          </cell>
          <cell r="I7162">
            <v>3444976.13</v>
          </cell>
          <cell r="J7162">
            <v>1.4500000000000001E-2</v>
          </cell>
          <cell r="K7162">
            <v>4162.6794904166663</v>
          </cell>
          <cell r="L7162">
            <v>0</v>
          </cell>
        </row>
        <row r="7163">
          <cell r="A7163" t="str">
            <v>G3743 DST Easements, Trans, Everett</v>
          </cell>
          <cell r="B7163" t="str">
            <v>G3743 DST Easements, Trans, Everett-8</v>
          </cell>
          <cell r="C7163" t="str">
            <v>403G</v>
          </cell>
          <cell r="E7163">
            <v>43343</v>
          </cell>
          <cell r="F7163">
            <v>3444976.13</v>
          </cell>
          <cell r="G7163">
            <v>1.4500000000000001E-2</v>
          </cell>
          <cell r="H7163">
            <v>4162.68</v>
          </cell>
          <cell r="I7163">
            <v>3444976.13</v>
          </cell>
          <cell r="J7163">
            <v>1.4500000000000001E-2</v>
          </cell>
          <cell r="K7163">
            <v>4162.6794904166663</v>
          </cell>
          <cell r="L7163">
            <v>0</v>
          </cell>
        </row>
        <row r="7164">
          <cell r="A7164" t="str">
            <v>G3743 DST Easements, Trans, Everett</v>
          </cell>
          <cell r="B7164" t="str">
            <v>G3743 DST Easements, Trans, Everett-9</v>
          </cell>
          <cell r="C7164" t="str">
            <v>403G</v>
          </cell>
          <cell r="E7164">
            <v>43373</v>
          </cell>
          <cell r="F7164">
            <v>3444976.13</v>
          </cell>
          <cell r="G7164">
            <v>1.4500000000000001E-2</v>
          </cell>
          <cell r="H7164">
            <v>4162.68</v>
          </cell>
          <cell r="I7164">
            <v>3444976.13</v>
          </cell>
          <cell r="J7164">
            <v>1.4500000000000001E-2</v>
          </cell>
          <cell r="K7164">
            <v>4162.6794904166663</v>
          </cell>
          <cell r="L7164">
            <v>0</v>
          </cell>
        </row>
        <row r="7165">
          <cell r="A7165" t="str">
            <v>G3743 DST Easements, Trans, Everett</v>
          </cell>
          <cell r="B7165" t="str">
            <v>G3743 DST Easements, Trans, Everett-10</v>
          </cell>
          <cell r="C7165" t="str">
            <v>403G</v>
          </cell>
          <cell r="E7165">
            <v>43404</v>
          </cell>
          <cell r="F7165">
            <v>3444976.13</v>
          </cell>
          <cell r="G7165">
            <v>1.4500000000000001E-2</v>
          </cell>
          <cell r="H7165">
            <v>4162.68</v>
          </cell>
          <cell r="I7165">
            <v>3444976.13</v>
          </cell>
          <cell r="J7165">
            <v>1.4500000000000001E-2</v>
          </cell>
          <cell r="K7165">
            <v>4162.6794904166663</v>
          </cell>
          <cell r="L7165">
            <v>0</v>
          </cell>
        </row>
        <row r="7166">
          <cell r="A7166" t="str">
            <v>G3743 DST Easements, Trans, Everett</v>
          </cell>
          <cell r="B7166" t="str">
            <v>G3743 DST Easements, Trans, Everett-11</v>
          </cell>
          <cell r="C7166" t="str">
            <v>403G</v>
          </cell>
          <cell r="E7166">
            <v>43434</v>
          </cell>
          <cell r="F7166">
            <v>3444976.13</v>
          </cell>
          <cell r="G7166">
            <v>1.4500000000000001E-2</v>
          </cell>
          <cell r="H7166">
            <v>4162.68</v>
          </cell>
          <cell r="I7166">
            <v>3444976.13</v>
          </cell>
          <cell r="J7166">
            <v>1.4500000000000001E-2</v>
          </cell>
          <cell r="K7166">
            <v>4162.6794904166663</v>
          </cell>
          <cell r="L7166">
            <v>0</v>
          </cell>
        </row>
        <row r="7167">
          <cell r="A7167" t="str">
            <v>G3743 DST Easements, Trans, Everett</v>
          </cell>
          <cell r="B7167" t="str">
            <v>G3743 DST Easements, Trans, Everett-12</v>
          </cell>
          <cell r="C7167" t="str">
            <v>403G</v>
          </cell>
          <cell r="E7167">
            <v>43465</v>
          </cell>
          <cell r="F7167">
            <v>3444976.13</v>
          </cell>
          <cell r="G7167">
            <v>1.4500000000000001E-2</v>
          </cell>
          <cell r="H7167">
            <v>4162.68</v>
          </cell>
          <cell r="I7167">
            <v>3444976.13</v>
          </cell>
          <cell r="J7167">
            <v>1.4500000000000001E-2</v>
          </cell>
          <cell r="K7167">
            <v>4162.6794904166663</v>
          </cell>
          <cell r="L7167">
            <v>0</v>
          </cell>
        </row>
        <row r="7168">
          <cell r="A7168" t="str">
            <v>G3743 DST Easements, Trans, Everett Total</v>
          </cell>
          <cell r="C7168" t="str">
            <v>GDST</v>
          </cell>
          <cell r="E7168" t="str">
            <v>Total</v>
          </cell>
          <cell r="F7168"/>
          <cell r="G7168"/>
          <cell r="H7168">
            <v>49952.160000000003</v>
          </cell>
          <cell r="I7168"/>
          <cell r="J7168">
            <v>0</v>
          </cell>
          <cell r="K7168">
            <v>49952.153885</v>
          </cell>
          <cell r="L7168">
            <v>-0.01</v>
          </cell>
        </row>
        <row r="7169">
          <cell r="A7169" t="str">
            <v>G3750 Centralia Office-RET</v>
          </cell>
          <cell r="B7169" t="str">
            <v>G3750 Centralia Office-RET-1</v>
          </cell>
          <cell r="C7169" t="str">
            <v>403G</v>
          </cell>
          <cell r="E7169">
            <v>43131</v>
          </cell>
          <cell r="F7169">
            <v>355786.03</v>
          </cell>
          <cell r="G7169">
            <v>2.53E-2</v>
          </cell>
          <cell r="H7169">
            <v>750.12</v>
          </cell>
          <cell r="I7169">
            <v>0</v>
          </cell>
          <cell r="J7169">
            <v>2.53E-2</v>
          </cell>
          <cell r="K7169">
            <v>0</v>
          </cell>
          <cell r="L7169">
            <v>-750.12</v>
          </cell>
        </row>
        <row r="7170">
          <cell r="A7170" t="str">
            <v>G3750 Centralia Office-RET</v>
          </cell>
          <cell r="B7170" t="str">
            <v>G3750 Centralia Office-RET-2</v>
          </cell>
          <cell r="C7170" t="str">
            <v>403G</v>
          </cell>
          <cell r="E7170">
            <v>43159</v>
          </cell>
          <cell r="F7170">
            <v>355786.03</v>
          </cell>
          <cell r="G7170">
            <v>2.53E-2</v>
          </cell>
          <cell r="H7170">
            <v>750.12</v>
          </cell>
          <cell r="I7170">
            <v>0</v>
          </cell>
          <cell r="J7170">
            <v>2.53E-2</v>
          </cell>
          <cell r="K7170">
            <v>0</v>
          </cell>
          <cell r="L7170">
            <v>-750.12</v>
          </cell>
        </row>
        <row r="7171">
          <cell r="A7171" t="str">
            <v>G3750 Centralia Office-RET</v>
          </cell>
          <cell r="B7171" t="str">
            <v>G3750 Centralia Office-RET-3</v>
          </cell>
          <cell r="C7171" t="str">
            <v>403G</v>
          </cell>
          <cell r="E7171">
            <v>43190</v>
          </cell>
          <cell r="F7171">
            <v>355786.03</v>
          </cell>
          <cell r="G7171">
            <v>2.53E-2</v>
          </cell>
          <cell r="H7171">
            <v>750.12</v>
          </cell>
          <cell r="I7171">
            <v>0</v>
          </cell>
          <cell r="J7171">
            <v>2.53E-2</v>
          </cell>
          <cell r="K7171">
            <v>0</v>
          </cell>
          <cell r="L7171">
            <v>-750.12</v>
          </cell>
        </row>
        <row r="7172">
          <cell r="A7172" t="str">
            <v>G3750 Centralia Office-RET</v>
          </cell>
          <cell r="B7172" t="str">
            <v>G3750 Centralia Office-RET-4</v>
          </cell>
          <cell r="C7172" t="str">
            <v>403G</v>
          </cell>
          <cell r="E7172">
            <v>43220</v>
          </cell>
          <cell r="F7172">
            <v>355786.03</v>
          </cell>
          <cell r="G7172">
            <v>2.53E-2</v>
          </cell>
          <cell r="H7172">
            <v>750.12</v>
          </cell>
          <cell r="I7172">
            <v>0</v>
          </cell>
          <cell r="J7172">
            <v>2.53E-2</v>
          </cell>
          <cell r="K7172">
            <v>0</v>
          </cell>
          <cell r="L7172">
            <v>-750.12</v>
          </cell>
        </row>
        <row r="7173">
          <cell r="A7173" t="str">
            <v>G3750 Centralia Office-RET</v>
          </cell>
          <cell r="B7173" t="str">
            <v>G3750 Centralia Office-RET-5</v>
          </cell>
          <cell r="C7173" t="str">
            <v>403G</v>
          </cell>
          <cell r="E7173">
            <v>43251</v>
          </cell>
          <cell r="F7173">
            <v>355786.03</v>
          </cell>
          <cell r="G7173">
            <v>2.53E-2</v>
          </cell>
          <cell r="H7173">
            <v>750.12</v>
          </cell>
          <cell r="I7173">
            <v>0</v>
          </cell>
          <cell r="J7173">
            <v>2.53E-2</v>
          </cell>
          <cell r="K7173">
            <v>0</v>
          </cell>
          <cell r="L7173">
            <v>-750.12</v>
          </cell>
        </row>
        <row r="7174">
          <cell r="A7174" t="str">
            <v>G3750 Centralia Office-RET</v>
          </cell>
          <cell r="B7174" t="str">
            <v>G3750 Centralia Office-RET-6</v>
          </cell>
          <cell r="C7174" t="str">
            <v>403G</v>
          </cell>
          <cell r="E7174">
            <v>43281</v>
          </cell>
          <cell r="F7174">
            <v>355786.03</v>
          </cell>
          <cell r="G7174">
            <v>2.53E-2</v>
          </cell>
          <cell r="H7174">
            <v>750.12</v>
          </cell>
          <cell r="I7174">
            <v>0</v>
          </cell>
          <cell r="J7174">
            <v>2.53E-2</v>
          </cell>
          <cell r="K7174">
            <v>0</v>
          </cell>
          <cell r="L7174">
            <v>-750.12</v>
          </cell>
        </row>
        <row r="7175">
          <cell r="A7175" t="str">
            <v>G3750 Centralia Office-RET</v>
          </cell>
          <cell r="B7175" t="str">
            <v>G3750 Centralia Office-RET-7</v>
          </cell>
          <cell r="C7175" t="str">
            <v>403G</v>
          </cell>
          <cell r="E7175">
            <v>43312</v>
          </cell>
          <cell r="F7175">
            <v>355786.03</v>
          </cell>
          <cell r="G7175">
            <v>2.53E-2</v>
          </cell>
          <cell r="H7175">
            <v>750.12</v>
          </cell>
          <cell r="I7175">
            <v>0</v>
          </cell>
          <cell r="J7175">
            <v>2.53E-2</v>
          </cell>
          <cell r="K7175">
            <v>0</v>
          </cell>
          <cell r="L7175">
            <v>-750.12</v>
          </cell>
        </row>
        <row r="7176">
          <cell r="A7176" t="str">
            <v>G3750 Centralia Office-RET</v>
          </cell>
          <cell r="B7176" t="str">
            <v>G3750 Centralia Office-RET-8</v>
          </cell>
          <cell r="C7176" t="str">
            <v>403G</v>
          </cell>
          <cell r="E7176">
            <v>43343</v>
          </cell>
          <cell r="F7176">
            <v>355786.03</v>
          </cell>
          <cell r="G7176">
            <v>2.53E-2</v>
          </cell>
          <cell r="H7176">
            <v>750.12</v>
          </cell>
          <cell r="I7176">
            <v>0</v>
          </cell>
          <cell r="J7176">
            <v>2.53E-2</v>
          </cell>
          <cell r="K7176">
            <v>0</v>
          </cell>
          <cell r="L7176">
            <v>-750.12</v>
          </cell>
        </row>
        <row r="7177">
          <cell r="A7177" t="str">
            <v>G3750 Centralia Office-RET</v>
          </cell>
          <cell r="B7177" t="str">
            <v>G3750 Centralia Office-RET-9</v>
          </cell>
          <cell r="C7177" t="str">
            <v>403G</v>
          </cell>
          <cell r="E7177">
            <v>43373</v>
          </cell>
          <cell r="F7177">
            <v>0</v>
          </cell>
          <cell r="G7177"/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 t="str">
            <v>G3750 Centralia Office-RET</v>
          </cell>
          <cell r="B7178" t="str">
            <v>G3750 Centralia Office-RET-10</v>
          </cell>
          <cell r="C7178" t="str">
            <v>403G</v>
          </cell>
          <cell r="E7178">
            <v>43404</v>
          </cell>
          <cell r="F7178">
            <v>0</v>
          </cell>
          <cell r="G7178"/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 t="str">
            <v>G3750 Centralia Office-RET</v>
          </cell>
          <cell r="B7179" t="str">
            <v>G3750 Centralia Office-RET-11</v>
          </cell>
          <cell r="C7179" t="str">
            <v>403G</v>
          </cell>
          <cell r="E7179">
            <v>43434</v>
          </cell>
          <cell r="F7179">
            <v>0</v>
          </cell>
          <cell r="G7179"/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 t="str">
            <v>G3750 Centralia Office-RET</v>
          </cell>
          <cell r="B7180" t="str">
            <v>G3750 Centralia Office-RET-12</v>
          </cell>
          <cell r="C7180" t="str">
            <v>403G</v>
          </cell>
          <cell r="E7180">
            <v>43465</v>
          </cell>
          <cell r="F7180">
            <v>0</v>
          </cell>
          <cell r="G7180"/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 t="str">
            <v>G3750 Centralia Office-RET Total</v>
          </cell>
          <cell r="C7181" t="str">
            <v>GDST</v>
          </cell>
          <cell r="E7181" t="str">
            <v>Total</v>
          </cell>
          <cell r="F7181"/>
          <cell r="G7181"/>
          <cell r="H7181">
            <v>6000.96</v>
          </cell>
          <cell r="I7181"/>
          <cell r="J7181">
            <v>0</v>
          </cell>
          <cell r="K7181">
            <v>0</v>
          </cell>
          <cell r="L7181">
            <v>-6000.96</v>
          </cell>
        </row>
        <row r="7182">
          <cell r="A7182" t="str">
            <v>G3750 DST Structures &amp; Improvements</v>
          </cell>
          <cell r="B7182" t="str">
            <v>G3750 DST Structures &amp; Improvements-1</v>
          </cell>
          <cell r="C7182" t="str">
            <v>403G</v>
          </cell>
          <cell r="E7182">
            <v>43131</v>
          </cell>
          <cell r="F7182">
            <v>38974801.659999996</v>
          </cell>
          <cell r="G7182">
            <v>2.53E-2</v>
          </cell>
          <cell r="H7182">
            <v>82171.87</v>
          </cell>
          <cell r="I7182">
            <v>36904387.57</v>
          </cell>
          <cell r="J7182">
            <v>2.53E-2</v>
          </cell>
          <cell r="K7182">
            <v>77806.750460083334</v>
          </cell>
          <cell r="L7182">
            <v>-4365.12</v>
          </cell>
        </row>
        <row r="7183">
          <cell r="A7183" t="str">
            <v>G3750 DST Structures &amp; Improvements</v>
          </cell>
          <cell r="B7183" t="str">
            <v>G3750 DST Structures &amp; Improvements-2</v>
          </cell>
          <cell r="C7183" t="str">
            <v>403G</v>
          </cell>
          <cell r="E7183">
            <v>43159</v>
          </cell>
          <cell r="F7183">
            <v>38974801.659999996</v>
          </cell>
          <cell r="G7183">
            <v>2.53E-2</v>
          </cell>
          <cell r="H7183">
            <v>82171.87</v>
          </cell>
          <cell r="I7183">
            <v>36904387.57</v>
          </cell>
          <cell r="J7183">
            <v>2.53E-2</v>
          </cell>
          <cell r="K7183">
            <v>77806.750460083334</v>
          </cell>
          <cell r="L7183">
            <v>-4365.12</v>
          </cell>
        </row>
        <row r="7184">
          <cell r="A7184" t="str">
            <v>G3750 DST Structures &amp; Improvements</v>
          </cell>
          <cell r="B7184" t="str">
            <v>G3750 DST Structures &amp; Improvements-3</v>
          </cell>
          <cell r="C7184" t="str">
            <v>403G</v>
          </cell>
          <cell r="E7184">
            <v>43190</v>
          </cell>
          <cell r="F7184">
            <v>38974801.659999996</v>
          </cell>
          <cell r="G7184">
            <v>2.53E-2</v>
          </cell>
          <cell r="H7184">
            <v>82171.87</v>
          </cell>
          <cell r="I7184">
            <v>36904387.57</v>
          </cell>
          <cell r="J7184">
            <v>2.53E-2</v>
          </cell>
          <cell r="K7184">
            <v>77806.750460083334</v>
          </cell>
          <cell r="L7184">
            <v>-4365.12</v>
          </cell>
        </row>
        <row r="7185">
          <cell r="A7185" t="str">
            <v>G3750 DST Structures &amp; Improvements</v>
          </cell>
          <cell r="B7185" t="str">
            <v>G3750 DST Structures &amp; Improvements-4</v>
          </cell>
          <cell r="C7185" t="str">
            <v>403G</v>
          </cell>
          <cell r="E7185">
            <v>43220</v>
          </cell>
          <cell r="F7185">
            <v>38974801.659999996</v>
          </cell>
          <cell r="G7185">
            <v>2.53E-2</v>
          </cell>
          <cell r="H7185">
            <v>82171.87</v>
          </cell>
          <cell r="I7185">
            <v>36904387.57</v>
          </cell>
          <cell r="J7185">
            <v>2.53E-2</v>
          </cell>
          <cell r="K7185">
            <v>77806.750460083334</v>
          </cell>
          <cell r="L7185">
            <v>-4365.12</v>
          </cell>
        </row>
        <row r="7186">
          <cell r="A7186" t="str">
            <v>G3750 DST Structures &amp; Improvements</v>
          </cell>
          <cell r="B7186" t="str">
            <v>G3750 DST Structures &amp; Improvements-5</v>
          </cell>
          <cell r="C7186" t="str">
            <v>403G</v>
          </cell>
          <cell r="E7186">
            <v>43251</v>
          </cell>
          <cell r="F7186">
            <v>38974801.659999996</v>
          </cell>
          <cell r="G7186">
            <v>2.53E-2</v>
          </cell>
          <cell r="H7186">
            <v>82171.87</v>
          </cell>
          <cell r="I7186">
            <v>36904387.57</v>
          </cell>
          <cell r="J7186">
            <v>2.53E-2</v>
          </cell>
          <cell r="K7186">
            <v>77806.750460083334</v>
          </cell>
          <cell r="L7186">
            <v>-4365.12</v>
          </cell>
        </row>
        <row r="7187">
          <cell r="A7187" t="str">
            <v>G3750 DST Structures &amp; Improvements</v>
          </cell>
          <cell r="B7187" t="str">
            <v>G3750 DST Structures &amp; Improvements-6</v>
          </cell>
          <cell r="C7187" t="str">
            <v>403G</v>
          </cell>
          <cell r="E7187">
            <v>43281</v>
          </cell>
          <cell r="F7187">
            <v>38974801.659999996</v>
          </cell>
          <cell r="G7187">
            <v>2.53E-2</v>
          </cell>
          <cell r="H7187">
            <v>82171.87</v>
          </cell>
          <cell r="I7187">
            <v>36904387.57</v>
          </cell>
          <cell r="J7187">
            <v>2.53E-2</v>
          </cell>
          <cell r="K7187">
            <v>77806.750460083334</v>
          </cell>
          <cell r="L7187">
            <v>-4365.12</v>
          </cell>
        </row>
        <row r="7188">
          <cell r="A7188" t="str">
            <v>G3750 DST Structures &amp; Improvements</v>
          </cell>
          <cell r="B7188" t="str">
            <v>G3750 DST Structures &amp; Improvements-7</v>
          </cell>
          <cell r="C7188" t="str">
            <v>403G</v>
          </cell>
          <cell r="E7188">
            <v>43312</v>
          </cell>
          <cell r="F7188">
            <v>36904387.57</v>
          </cell>
          <cell r="G7188">
            <v>2.53E-2</v>
          </cell>
          <cell r="H7188">
            <v>77806.75</v>
          </cell>
          <cell r="I7188">
            <v>36904387.57</v>
          </cell>
          <cell r="J7188">
            <v>2.53E-2</v>
          </cell>
          <cell r="K7188">
            <v>77806.750460083334</v>
          </cell>
          <cell r="L7188">
            <v>0</v>
          </cell>
        </row>
        <row r="7189">
          <cell r="A7189" t="str">
            <v>G3750 DST Structures &amp; Improvements</v>
          </cell>
          <cell r="B7189" t="str">
            <v>G3750 DST Structures &amp; Improvements-8</v>
          </cell>
          <cell r="C7189" t="str">
            <v>403G</v>
          </cell>
          <cell r="E7189">
            <v>43343</v>
          </cell>
          <cell r="F7189">
            <v>36904387.57</v>
          </cell>
          <cell r="G7189">
            <v>2.53E-2</v>
          </cell>
          <cell r="H7189">
            <v>77806.75</v>
          </cell>
          <cell r="I7189">
            <v>36904387.57</v>
          </cell>
          <cell r="J7189">
            <v>2.53E-2</v>
          </cell>
          <cell r="K7189">
            <v>77806.750460083334</v>
          </cell>
          <cell r="L7189">
            <v>0</v>
          </cell>
        </row>
        <row r="7190">
          <cell r="A7190" t="str">
            <v>G3750 DST Structures &amp; Improvements</v>
          </cell>
          <cell r="B7190" t="str">
            <v>G3750 DST Structures &amp; Improvements-9</v>
          </cell>
          <cell r="C7190" t="str">
            <v>403G</v>
          </cell>
          <cell r="E7190">
            <v>43373</v>
          </cell>
          <cell r="F7190">
            <v>36904387.57</v>
          </cell>
          <cell r="G7190">
            <v>2.53E-2</v>
          </cell>
          <cell r="H7190">
            <v>77806.75</v>
          </cell>
          <cell r="I7190">
            <v>36904387.57</v>
          </cell>
          <cell r="J7190">
            <v>2.53E-2</v>
          </cell>
          <cell r="K7190">
            <v>77806.750460083334</v>
          </cell>
          <cell r="L7190">
            <v>0</v>
          </cell>
        </row>
        <row r="7191">
          <cell r="A7191" t="str">
            <v>G3750 DST Structures &amp; Improvements</v>
          </cell>
          <cell r="B7191" t="str">
            <v>G3750 DST Structures &amp; Improvements-10</v>
          </cell>
          <cell r="C7191" t="str">
            <v>403G</v>
          </cell>
          <cell r="E7191">
            <v>43404</v>
          </cell>
          <cell r="F7191">
            <v>36904387.57</v>
          </cell>
          <cell r="G7191">
            <v>2.53E-2</v>
          </cell>
          <cell r="H7191">
            <v>77806.75</v>
          </cell>
          <cell r="I7191">
            <v>36904387.57</v>
          </cell>
          <cell r="J7191">
            <v>2.53E-2</v>
          </cell>
          <cell r="K7191">
            <v>77806.750460083334</v>
          </cell>
          <cell r="L7191">
            <v>0</v>
          </cell>
        </row>
        <row r="7192">
          <cell r="A7192" t="str">
            <v>G3750 DST Structures &amp; Improvements</v>
          </cell>
          <cell r="B7192" t="str">
            <v>G3750 DST Structures &amp; Improvements-11</v>
          </cell>
          <cell r="C7192" t="str">
            <v>403G</v>
          </cell>
          <cell r="E7192">
            <v>43434</v>
          </cell>
          <cell r="F7192">
            <v>36904387.57</v>
          </cell>
          <cell r="G7192">
            <v>2.53E-2</v>
          </cell>
          <cell r="H7192">
            <v>77806.75</v>
          </cell>
          <cell r="I7192">
            <v>36904387.57</v>
          </cell>
          <cell r="J7192">
            <v>2.53E-2</v>
          </cell>
          <cell r="K7192">
            <v>77806.750460083334</v>
          </cell>
          <cell r="L7192">
            <v>0</v>
          </cell>
        </row>
        <row r="7193">
          <cell r="A7193" t="str">
            <v>G3750 DST Structures &amp; Improvements</v>
          </cell>
          <cell r="B7193" t="str">
            <v>G3750 DST Structures &amp; Improvements-12</v>
          </cell>
          <cell r="C7193" t="str">
            <v>403G</v>
          </cell>
          <cell r="E7193">
            <v>43465</v>
          </cell>
          <cell r="F7193">
            <v>36904387.57</v>
          </cell>
          <cell r="G7193">
            <v>2.53E-2</v>
          </cell>
          <cell r="H7193">
            <v>77806.75</v>
          </cell>
          <cell r="I7193">
            <v>36904387.57</v>
          </cell>
          <cell r="J7193">
            <v>2.53E-2</v>
          </cell>
          <cell r="K7193">
            <v>77806.750460083334</v>
          </cell>
          <cell r="L7193">
            <v>0</v>
          </cell>
        </row>
        <row r="7194">
          <cell r="A7194" t="str">
            <v>G3750 DST Structures &amp; Improvements Total</v>
          </cell>
          <cell r="C7194" t="str">
            <v>GDST</v>
          </cell>
          <cell r="E7194" t="str">
            <v>Total</v>
          </cell>
          <cell r="F7194"/>
          <cell r="G7194"/>
          <cell r="H7194">
            <v>959871.72</v>
          </cell>
          <cell r="I7194"/>
          <cell r="J7194">
            <v>0</v>
          </cell>
          <cell r="K7194">
            <v>933681.00552100025</v>
          </cell>
          <cell r="L7194">
            <v>-26190.71</v>
          </cell>
        </row>
        <row r="7195">
          <cell r="A7195" t="str">
            <v>G3751 DST Structures &amp; Imprv, Trans</v>
          </cell>
          <cell r="B7195" t="str">
            <v>G3751 DST Structures &amp; Imprv, Trans-1</v>
          </cell>
          <cell r="C7195" t="str">
            <v>403G</v>
          </cell>
          <cell r="E7195">
            <v>43131</v>
          </cell>
          <cell r="F7195">
            <v>410556.01</v>
          </cell>
          <cell r="G7195">
            <v>2.53E-2</v>
          </cell>
          <cell r="H7195">
            <v>865.58999999999992</v>
          </cell>
          <cell r="I7195">
            <v>410556.01</v>
          </cell>
          <cell r="J7195">
            <v>2.53E-2</v>
          </cell>
          <cell r="K7195">
            <v>865.58892108333339</v>
          </cell>
          <cell r="L7195">
            <v>0</v>
          </cell>
        </row>
        <row r="7196">
          <cell r="A7196" t="str">
            <v>G3751 DST Structures &amp; Imprv, Trans</v>
          </cell>
          <cell r="B7196" t="str">
            <v>G3751 DST Structures &amp; Imprv, Trans-2</v>
          </cell>
          <cell r="C7196" t="str">
            <v>403G</v>
          </cell>
          <cell r="E7196">
            <v>43159</v>
          </cell>
          <cell r="F7196">
            <v>410556.01</v>
          </cell>
          <cell r="G7196">
            <v>2.53E-2</v>
          </cell>
          <cell r="H7196">
            <v>865.58999999999992</v>
          </cell>
          <cell r="I7196">
            <v>410556.01</v>
          </cell>
          <cell r="J7196">
            <v>2.53E-2</v>
          </cell>
          <cell r="K7196">
            <v>865.58892108333339</v>
          </cell>
          <cell r="L7196">
            <v>0</v>
          </cell>
        </row>
        <row r="7197">
          <cell r="A7197" t="str">
            <v>G3751 DST Structures &amp; Imprv, Trans</v>
          </cell>
          <cell r="B7197" t="str">
            <v>G3751 DST Structures &amp; Imprv, Trans-3</v>
          </cell>
          <cell r="C7197" t="str">
            <v>403G</v>
          </cell>
          <cell r="E7197">
            <v>43190</v>
          </cell>
          <cell r="F7197">
            <v>410556.01</v>
          </cell>
          <cell r="G7197">
            <v>2.53E-2</v>
          </cell>
          <cell r="H7197">
            <v>865.58999999999992</v>
          </cell>
          <cell r="I7197">
            <v>410556.01</v>
          </cell>
          <cell r="J7197">
            <v>2.53E-2</v>
          </cell>
          <cell r="K7197">
            <v>865.58892108333339</v>
          </cell>
          <cell r="L7197">
            <v>0</v>
          </cell>
        </row>
        <row r="7198">
          <cell r="A7198" t="str">
            <v>G3751 DST Structures &amp; Imprv, Trans</v>
          </cell>
          <cell r="B7198" t="str">
            <v>G3751 DST Structures &amp; Imprv, Trans-4</v>
          </cell>
          <cell r="C7198" t="str">
            <v>403G</v>
          </cell>
          <cell r="E7198">
            <v>43220</v>
          </cell>
          <cell r="F7198">
            <v>410556.01</v>
          </cell>
          <cell r="G7198">
            <v>2.53E-2</v>
          </cell>
          <cell r="H7198">
            <v>865.58999999999992</v>
          </cell>
          <cell r="I7198">
            <v>410556.01</v>
          </cell>
          <cell r="J7198">
            <v>2.53E-2</v>
          </cell>
          <cell r="K7198">
            <v>865.58892108333339</v>
          </cell>
          <cell r="L7198">
            <v>0</v>
          </cell>
        </row>
        <row r="7199">
          <cell r="A7199" t="str">
            <v>G3751 DST Structures &amp; Imprv, Trans</v>
          </cell>
          <cell r="B7199" t="str">
            <v>G3751 DST Structures &amp; Imprv, Trans-5</v>
          </cell>
          <cell r="C7199" t="str">
            <v>403G</v>
          </cell>
          <cell r="E7199">
            <v>43251</v>
          </cell>
          <cell r="F7199">
            <v>410556.01</v>
          </cell>
          <cell r="G7199">
            <v>2.53E-2</v>
          </cell>
          <cell r="H7199">
            <v>865.58999999999992</v>
          </cell>
          <cell r="I7199">
            <v>410556.01</v>
          </cell>
          <cell r="J7199">
            <v>2.53E-2</v>
          </cell>
          <cell r="K7199">
            <v>865.58892108333339</v>
          </cell>
          <cell r="L7199">
            <v>0</v>
          </cell>
        </row>
        <row r="7200">
          <cell r="A7200" t="str">
            <v>G3751 DST Structures &amp; Imprv, Trans</v>
          </cell>
          <cell r="B7200" t="str">
            <v>G3751 DST Structures &amp; Imprv, Trans-6</v>
          </cell>
          <cell r="C7200" t="str">
            <v>403G</v>
          </cell>
          <cell r="E7200">
            <v>43281</v>
          </cell>
          <cell r="F7200">
            <v>410556.01</v>
          </cell>
          <cell r="G7200">
            <v>2.53E-2</v>
          </cell>
          <cell r="H7200">
            <v>865.58999999999992</v>
          </cell>
          <cell r="I7200">
            <v>410556.01</v>
          </cell>
          <cell r="J7200">
            <v>2.53E-2</v>
          </cell>
          <cell r="K7200">
            <v>865.58892108333339</v>
          </cell>
          <cell r="L7200">
            <v>0</v>
          </cell>
        </row>
        <row r="7201">
          <cell r="A7201" t="str">
            <v>G3751 DST Structures &amp; Imprv, Trans</v>
          </cell>
          <cell r="B7201" t="str">
            <v>G3751 DST Structures &amp; Imprv, Trans-7</v>
          </cell>
          <cell r="C7201" t="str">
            <v>403G</v>
          </cell>
          <cell r="E7201">
            <v>43312</v>
          </cell>
          <cell r="F7201">
            <v>410556.01</v>
          </cell>
          <cell r="G7201">
            <v>2.53E-2</v>
          </cell>
          <cell r="H7201">
            <v>865.58999999999992</v>
          </cell>
          <cell r="I7201">
            <v>410556.01</v>
          </cell>
          <cell r="J7201">
            <v>2.53E-2</v>
          </cell>
          <cell r="K7201">
            <v>865.58892108333339</v>
          </cell>
          <cell r="L7201">
            <v>0</v>
          </cell>
        </row>
        <row r="7202">
          <cell r="A7202" t="str">
            <v>G3751 DST Structures &amp; Imprv, Trans</v>
          </cell>
          <cell r="B7202" t="str">
            <v>G3751 DST Structures &amp; Imprv, Trans-8</v>
          </cell>
          <cell r="C7202" t="str">
            <v>403G</v>
          </cell>
          <cell r="E7202">
            <v>43343</v>
          </cell>
          <cell r="F7202">
            <v>410556.01</v>
          </cell>
          <cell r="G7202">
            <v>2.53E-2</v>
          </cell>
          <cell r="H7202">
            <v>865.58999999999992</v>
          </cell>
          <cell r="I7202">
            <v>410556.01</v>
          </cell>
          <cell r="J7202">
            <v>2.53E-2</v>
          </cell>
          <cell r="K7202">
            <v>865.58892108333339</v>
          </cell>
          <cell r="L7202">
            <v>0</v>
          </cell>
        </row>
        <row r="7203">
          <cell r="A7203" t="str">
            <v>G3751 DST Structures &amp; Imprv, Trans</v>
          </cell>
          <cell r="B7203" t="str">
            <v>G3751 DST Structures &amp; Imprv, Trans-9</v>
          </cell>
          <cell r="C7203" t="str">
            <v>403G</v>
          </cell>
          <cell r="E7203">
            <v>43373</v>
          </cell>
          <cell r="F7203">
            <v>410556.01</v>
          </cell>
          <cell r="G7203">
            <v>2.53E-2</v>
          </cell>
          <cell r="H7203">
            <v>865.58999999999992</v>
          </cell>
          <cell r="I7203">
            <v>410556.01</v>
          </cell>
          <cell r="J7203">
            <v>2.53E-2</v>
          </cell>
          <cell r="K7203">
            <v>865.58892108333339</v>
          </cell>
          <cell r="L7203">
            <v>0</v>
          </cell>
        </row>
        <row r="7204">
          <cell r="A7204" t="str">
            <v>G3751 DST Structures &amp; Imprv, Trans</v>
          </cell>
          <cell r="B7204" t="str">
            <v>G3751 DST Structures &amp; Imprv, Trans-10</v>
          </cell>
          <cell r="C7204" t="str">
            <v>403G</v>
          </cell>
          <cell r="E7204">
            <v>43404</v>
          </cell>
          <cell r="F7204">
            <v>410556.01</v>
          </cell>
          <cell r="G7204">
            <v>2.53E-2</v>
          </cell>
          <cell r="H7204">
            <v>865.58999999999992</v>
          </cell>
          <cell r="I7204">
            <v>410556.01</v>
          </cell>
          <cell r="J7204">
            <v>2.53E-2</v>
          </cell>
          <cell r="K7204">
            <v>865.58892108333339</v>
          </cell>
          <cell r="L7204">
            <v>0</v>
          </cell>
        </row>
        <row r="7205">
          <cell r="A7205" t="str">
            <v>G3751 DST Structures &amp; Imprv, Trans</v>
          </cell>
          <cell r="B7205" t="str">
            <v>G3751 DST Structures &amp; Imprv, Trans-11</v>
          </cell>
          <cell r="C7205" t="str">
            <v>403G</v>
          </cell>
          <cell r="E7205">
            <v>43434</v>
          </cell>
          <cell r="F7205">
            <v>410556.01</v>
          </cell>
          <cell r="G7205">
            <v>2.53E-2</v>
          </cell>
          <cell r="H7205">
            <v>865.58999999999992</v>
          </cell>
          <cell r="I7205">
            <v>410556.01</v>
          </cell>
          <cell r="J7205">
            <v>2.53E-2</v>
          </cell>
          <cell r="K7205">
            <v>865.58892108333339</v>
          </cell>
          <cell r="L7205">
            <v>0</v>
          </cell>
        </row>
        <row r="7206">
          <cell r="A7206" t="str">
            <v>G3751 DST Structures &amp; Imprv, Trans</v>
          </cell>
          <cell r="B7206" t="str">
            <v>G3751 DST Structures &amp; Imprv, Trans-12</v>
          </cell>
          <cell r="C7206" t="str">
            <v>403G</v>
          </cell>
          <cell r="E7206">
            <v>43465</v>
          </cell>
          <cell r="F7206">
            <v>410556.01</v>
          </cell>
          <cell r="G7206">
            <v>2.53E-2</v>
          </cell>
          <cell r="H7206">
            <v>865.58999999999992</v>
          </cell>
          <cell r="I7206">
            <v>410556.01</v>
          </cell>
          <cell r="J7206">
            <v>2.53E-2</v>
          </cell>
          <cell r="K7206">
            <v>865.58892108333339</v>
          </cell>
          <cell r="L7206">
            <v>0</v>
          </cell>
        </row>
        <row r="7207">
          <cell r="A7207" t="str">
            <v>G3751 DST Structures &amp; Imprv, Trans Total</v>
          </cell>
          <cell r="C7207" t="str">
            <v>GDST</v>
          </cell>
          <cell r="E7207" t="str">
            <v>Total</v>
          </cell>
          <cell r="F7207"/>
          <cell r="G7207"/>
          <cell r="H7207">
            <v>10387.08</v>
          </cell>
          <cell r="I7207"/>
          <cell r="J7207">
            <v>0</v>
          </cell>
          <cell r="K7207">
            <v>10387.067053000004</v>
          </cell>
          <cell r="L7207">
            <v>-0.01</v>
          </cell>
        </row>
        <row r="7208">
          <cell r="A7208" t="str">
            <v>G3762 DST Mains, Plastic</v>
          </cell>
          <cell r="B7208" t="str">
            <v>G3762 DST Mains, Plastic-1</v>
          </cell>
          <cell r="C7208" t="str">
            <v>403G</v>
          </cell>
          <cell r="E7208">
            <v>43131</v>
          </cell>
          <cell r="F7208">
            <v>1284116626.54</v>
          </cell>
          <cell r="G7208">
            <v>2.4399999999999998E-2</v>
          </cell>
          <cell r="H7208">
            <v>2591316.4</v>
          </cell>
          <cell r="I7208">
            <v>1372943113.5699999</v>
          </cell>
          <cell r="J7208">
            <v>2.4399999999999998E-2</v>
          </cell>
          <cell r="K7208">
            <v>2778624.49</v>
          </cell>
          <cell r="L7208">
            <v>187308.09</v>
          </cell>
        </row>
        <row r="7209">
          <cell r="A7209" t="str">
            <v>G3762 DST Mains, Plastic</v>
          </cell>
          <cell r="B7209" t="str">
            <v>G3762 DST Mains, Plastic-2</v>
          </cell>
          <cell r="C7209" t="str">
            <v>403G</v>
          </cell>
          <cell r="E7209">
            <v>43159</v>
          </cell>
          <cell r="F7209">
            <v>1288581960.01</v>
          </cell>
          <cell r="G7209">
            <v>2.4399999999999998E-2</v>
          </cell>
          <cell r="H7209">
            <v>2603382.0499999998</v>
          </cell>
          <cell r="I7209">
            <v>1372943113.5699999</v>
          </cell>
          <cell r="J7209">
            <v>2.4399999999999998E-2</v>
          </cell>
          <cell r="K7209">
            <v>2778624.49</v>
          </cell>
          <cell r="L7209">
            <v>175242.44</v>
          </cell>
        </row>
        <row r="7210">
          <cell r="A7210" t="str">
            <v>G3762 DST Mains, Plastic</v>
          </cell>
          <cell r="B7210" t="str">
            <v>G3762 DST Mains, Plastic-3</v>
          </cell>
          <cell r="C7210" t="str">
            <v>403G</v>
          </cell>
          <cell r="E7210">
            <v>43190</v>
          </cell>
          <cell r="F7210">
            <v>1293122606.46</v>
          </cell>
          <cell r="G7210">
            <v>2.4399999999999998E-2</v>
          </cell>
          <cell r="H7210">
            <v>2614589.1599999997</v>
          </cell>
          <cell r="I7210">
            <v>1372943113.5699999</v>
          </cell>
          <cell r="J7210">
            <v>2.4399999999999998E-2</v>
          </cell>
          <cell r="K7210">
            <v>2778624.49</v>
          </cell>
          <cell r="L7210">
            <v>164035.32999999999</v>
          </cell>
        </row>
        <row r="7211">
          <cell r="A7211" t="str">
            <v>G3762 DST Mains, Plastic</v>
          </cell>
          <cell r="B7211" t="str">
            <v>G3762 DST Mains, Plastic-4</v>
          </cell>
          <cell r="C7211" t="str">
            <v>403G</v>
          </cell>
          <cell r="E7211">
            <v>43220</v>
          </cell>
          <cell r="F7211">
            <v>1299258716.51</v>
          </cell>
          <cell r="G7211">
            <v>2.4399999999999998E-2</v>
          </cell>
          <cell r="H7211">
            <v>2627065.0100000002</v>
          </cell>
          <cell r="I7211">
            <v>1372943113.5699999</v>
          </cell>
          <cell r="J7211">
            <v>2.4399999999999998E-2</v>
          </cell>
          <cell r="K7211">
            <v>2778624.49</v>
          </cell>
          <cell r="L7211">
            <v>151559.48000000001</v>
          </cell>
        </row>
        <row r="7212">
          <cell r="A7212" t="str">
            <v>G3762 DST Mains, Plastic</v>
          </cell>
          <cell r="B7212" t="str">
            <v>G3762 DST Mains, Plastic-5</v>
          </cell>
          <cell r="C7212" t="str">
            <v>403G</v>
          </cell>
          <cell r="E7212">
            <v>43251</v>
          </cell>
          <cell r="F7212">
            <v>1306352017.6300001</v>
          </cell>
          <cell r="G7212">
            <v>2.4399999999999998E-2</v>
          </cell>
          <cell r="H7212">
            <v>2641487.2199999997</v>
          </cell>
          <cell r="I7212">
            <v>1372943113.5699999</v>
          </cell>
          <cell r="J7212">
            <v>2.4399999999999998E-2</v>
          </cell>
          <cell r="K7212">
            <v>2778624.49</v>
          </cell>
          <cell r="L7212">
            <v>137137.26999999999</v>
          </cell>
        </row>
        <row r="7213">
          <cell r="A7213" t="str">
            <v>G3762 DST Mains, Plastic</v>
          </cell>
          <cell r="B7213" t="str">
            <v>G3762 DST Mains, Plastic-6</v>
          </cell>
          <cell r="C7213" t="str">
            <v>403G</v>
          </cell>
          <cell r="E7213">
            <v>43281</v>
          </cell>
          <cell r="F7213">
            <v>1315216886.5599999</v>
          </cell>
          <cell r="G7213">
            <v>2.4399999999999998E-2</v>
          </cell>
          <cell r="H7213">
            <v>2659511.62</v>
          </cell>
          <cell r="I7213">
            <v>1372943113.5699999</v>
          </cell>
          <cell r="J7213">
            <v>2.4399999999999998E-2</v>
          </cell>
          <cell r="K7213">
            <v>2778624.49</v>
          </cell>
          <cell r="L7213">
            <v>119112.87</v>
          </cell>
        </row>
        <row r="7214">
          <cell r="A7214" t="str">
            <v>G3762 DST Mains, Plastic</v>
          </cell>
          <cell r="B7214" t="str">
            <v>G3762 DST Mains, Plastic-7</v>
          </cell>
          <cell r="C7214" t="str">
            <v>403G</v>
          </cell>
          <cell r="E7214">
            <v>43312</v>
          </cell>
          <cell r="F7214">
            <v>1323786700.9200001</v>
          </cell>
          <cell r="G7214">
            <v>2.4399999999999998E-2</v>
          </cell>
          <cell r="H7214">
            <v>2676935.94</v>
          </cell>
          <cell r="I7214">
            <v>1372943113.5699999</v>
          </cell>
          <cell r="J7214">
            <v>2.4399999999999998E-2</v>
          </cell>
          <cell r="K7214">
            <v>2778624.49</v>
          </cell>
          <cell r="L7214">
            <v>101688.55</v>
          </cell>
        </row>
        <row r="7215">
          <cell r="A7215" t="str">
            <v>G3762 DST Mains, Plastic</v>
          </cell>
          <cell r="B7215" t="str">
            <v>G3762 DST Mains, Plastic-8</v>
          </cell>
          <cell r="C7215" t="str">
            <v>403G</v>
          </cell>
          <cell r="E7215">
            <v>43343</v>
          </cell>
          <cell r="F7215">
            <v>1331181615.98</v>
          </cell>
          <cell r="G7215">
            <v>2.4399999999999998E-2</v>
          </cell>
          <cell r="H7215">
            <v>2691971.44</v>
          </cell>
          <cell r="I7215">
            <v>1372943113.5699999</v>
          </cell>
          <cell r="J7215">
            <v>2.4399999999999998E-2</v>
          </cell>
          <cell r="K7215">
            <v>2778624.49</v>
          </cell>
          <cell r="L7215">
            <v>86653.05</v>
          </cell>
        </row>
        <row r="7216">
          <cell r="A7216" t="str">
            <v>G3762 DST Mains, Plastic</v>
          </cell>
          <cell r="B7216" t="str">
            <v>G3762 DST Mains, Plastic-9</v>
          </cell>
          <cell r="C7216" t="str">
            <v>403G</v>
          </cell>
          <cell r="E7216">
            <v>43373</v>
          </cell>
          <cell r="F7216">
            <v>1339413821.0699999</v>
          </cell>
          <cell r="G7216">
            <v>2.4399999999999998E-2</v>
          </cell>
          <cell r="H7216">
            <v>2708709.38</v>
          </cell>
          <cell r="I7216">
            <v>1372943113.5699999</v>
          </cell>
          <cell r="J7216">
            <v>2.4399999999999998E-2</v>
          </cell>
          <cell r="K7216">
            <v>2778624.49</v>
          </cell>
          <cell r="L7216">
            <v>69915.11</v>
          </cell>
        </row>
        <row r="7217">
          <cell r="A7217" t="str">
            <v>G3762 DST Mains, Plastic</v>
          </cell>
          <cell r="B7217" t="str">
            <v>G3762 DST Mains, Plastic-10</v>
          </cell>
          <cell r="C7217" t="str">
            <v>403G</v>
          </cell>
          <cell r="E7217">
            <v>43404</v>
          </cell>
          <cell r="F7217">
            <v>1351082207.3599999</v>
          </cell>
          <cell r="G7217">
            <v>2.4399999999999998E-2</v>
          </cell>
          <cell r="H7217">
            <v>2732434.34</v>
          </cell>
          <cell r="I7217">
            <v>1372943113.5699999</v>
          </cell>
          <cell r="J7217">
            <v>2.4399999999999998E-2</v>
          </cell>
          <cell r="K7217">
            <v>2778624.49</v>
          </cell>
          <cell r="L7217">
            <v>46190.15</v>
          </cell>
        </row>
        <row r="7218">
          <cell r="A7218" t="str">
            <v>G3762 DST Mains, Plastic</v>
          </cell>
          <cell r="B7218" t="str">
            <v>G3762 DST Mains, Plastic-11</v>
          </cell>
          <cell r="C7218" t="str">
            <v>403G</v>
          </cell>
          <cell r="E7218">
            <v>43434</v>
          </cell>
          <cell r="F7218">
            <v>1362710705.6900001</v>
          </cell>
          <cell r="G7218">
            <v>2.4399999999999998E-2</v>
          </cell>
          <cell r="H7218">
            <v>2756083.81</v>
          </cell>
          <cell r="I7218">
            <v>1372943113.5699999</v>
          </cell>
          <cell r="J7218">
            <v>2.4399999999999998E-2</v>
          </cell>
          <cell r="K7218">
            <v>2778624.49</v>
          </cell>
          <cell r="L7218">
            <v>22540.68</v>
          </cell>
        </row>
        <row r="7219">
          <cell r="A7219" t="str">
            <v>G3762 DST Mains, Plastic</v>
          </cell>
          <cell r="B7219" t="str">
            <v>G3762 DST Mains, Plastic-12</v>
          </cell>
          <cell r="C7219" t="str">
            <v>403G</v>
          </cell>
          <cell r="E7219">
            <v>43465</v>
          </cell>
          <cell r="F7219">
            <v>1372943113.5699999</v>
          </cell>
          <cell r="G7219">
            <v>2.4399999999999998E-2</v>
          </cell>
          <cell r="H7219">
            <v>2778624.49</v>
          </cell>
          <cell r="I7219">
            <v>1372943113.5699999</v>
          </cell>
          <cell r="J7219">
            <v>2.4399999999999998E-2</v>
          </cell>
          <cell r="K7219">
            <v>2778624.49</v>
          </cell>
          <cell r="L7219">
            <v>0</v>
          </cell>
        </row>
        <row r="7220">
          <cell r="A7220" t="str">
            <v>G3762 DST Mains, Plastic Total</v>
          </cell>
          <cell r="C7220" t="str">
            <v>GDST</v>
          </cell>
          <cell r="E7220" t="str">
            <v>Total</v>
          </cell>
          <cell r="F7220"/>
          <cell r="G7220"/>
          <cell r="H7220">
            <v>32082110.859999999</v>
          </cell>
          <cell r="I7220"/>
          <cell r="J7220">
            <v>0</v>
          </cell>
          <cell r="K7220">
            <v>33343493.88000001</v>
          </cell>
          <cell r="L7220">
            <v>1261383.02</v>
          </cell>
        </row>
        <row r="7221">
          <cell r="A7221" t="str">
            <v>G3764 DST Mains, Wrap Stl, Kittitas</v>
          </cell>
          <cell r="B7221" t="str">
            <v>G3764 DST Mains, Wrap Stl, Kittitas-1</v>
          </cell>
          <cell r="C7221" t="str">
            <v>403G</v>
          </cell>
          <cell r="E7221">
            <v>43131</v>
          </cell>
          <cell r="F7221">
            <v>33307946.449999999</v>
          </cell>
          <cell r="G7221">
            <v>2.2100000000000002E-2</v>
          </cell>
          <cell r="H7221">
            <v>61342.14</v>
          </cell>
          <cell r="I7221">
            <v>33307946.449999999</v>
          </cell>
          <cell r="J7221">
            <v>2.2100000000000002E-2</v>
          </cell>
          <cell r="K7221">
            <v>61342.134712083331</v>
          </cell>
          <cell r="L7221">
            <v>-0.01</v>
          </cell>
        </row>
        <row r="7222">
          <cell r="A7222" t="str">
            <v>G3764 DST Mains, Wrap Stl, Kittitas</v>
          </cell>
          <cell r="B7222" t="str">
            <v>G3764 DST Mains, Wrap Stl, Kittitas-2</v>
          </cell>
          <cell r="C7222" t="str">
            <v>403G</v>
          </cell>
          <cell r="E7222">
            <v>43159</v>
          </cell>
          <cell r="F7222">
            <v>33307946.449999999</v>
          </cell>
          <cell r="G7222">
            <v>2.2100000000000002E-2</v>
          </cell>
          <cell r="H7222">
            <v>61342.14</v>
          </cell>
          <cell r="I7222">
            <v>33307946.449999999</v>
          </cell>
          <cell r="J7222">
            <v>2.2100000000000002E-2</v>
          </cell>
          <cell r="K7222">
            <v>61342.134712083331</v>
          </cell>
          <cell r="L7222">
            <v>-0.01</v>
          </cell>
        </row>
        <row r="7223">
          <cell r="A7223" t="str">
            <v>G3764 DST Mains, Wrap Stl, Kittitas</v>
          </cell>
          <cell r="B7223" t="str">
            <v>G3764 DST Mains, Wrap Stl, Kittitas-3</v>
          </cell>
          <cell r="C7223" t="str">
            <v>403G</v>
          </cell>
          <cell r="E7223">
            <v>43190</v>
          </cell>
          <cell r="F7223">
            <v>33307946.449999999</v>
          </cell>
          <cell r="G7223">
            <v>2.2100000000000002E-2</v>
          </cell>
          <cell r="H7223">
            <v>61342.14</v>
          </cell>
          <cell r="I7223">
            <v>33307946.449999999</v>
          </cell>
          <cell r="J7223">
            <v>2.2100000000000002E-2</v>
          </cell>
          <cell r="K7223">
            <v>61342.134712083331</v>
          </cell>
          <cell r="L7223">
            <v>-0.01</v>
          </cell>
        </row>
        <row r="7224">
          <cell r="A7224" t="str">
            <v>G3764 DST Mains, Wrap Stl, Kittitas</v>
          </cell>
          <cell r="B7224" t="str">
            <v>G3764 DST Mains, Wrap Stl, Kittitas-4</v>
          </cell>
          <cell r="C7224" t="str">
            <v>403G</v>
          </cell>
          <cell r="E7224">
            <v>43220</v>
          </cell>
          <cell r="F7224">
            <v>33307946.449999999</v>
          </cell>
          <cell r="G7224">
            <v>2.2100000000000002E-2</v>
          </cell>
          <cell r="H7224">
            <v>61342.14</v>
          </cell>
          <cell r="I7224">
            <v>33307946.449999999</v>
          </cell>
          <cell r="J7224">
            <v>2.2100000000000002E-2</v>
          </cell>
          <cell r="K7224">
            <v>61342.134712083331</v>
          </cell>
          <cell r="L7224">
            <v>-0.01</v>
          </cell>
        </row>
        <row r="7225">
          <cell r="A7225" t="str">
            <v>G3764 DST Mains, Wrap Stl, Kittitas</v>
          </cell>
          <cell r="B7225" t="str">
            <v>G3764 DST Mains, Wrap Stl, Kittitas-5</v>
          </cell>
          <cell r="C7225" t="str">
            <v>403G</v>
          </cell>
          <cell r="E7225">
            <v>43251</v>
          </cell>
          <cell r="F7225">
            <v>33307946.449999999</v>
          </cell>
          <cell r="G7225">
            <v>2.2100000000000002E-2</v>
          </cell>
          <cell r="H7225">
            <v>61342.14</v>
          </cell>
          <cell r="I7225">
            <v>33307946.449999999</v>
          </cell>
          <cell r="J7225">
            <v>2.2100000000000002E-2</v>
          </cell>
          <cell r="K7225">
            <v>61342.134712083331</v>
          </cell>
          <cell r="L7225">
            <v>-0.01</v>
          </cell>
        </row>
        <row r="7226">
          <cell r="A7226" t="str">
            <v>G3764 DST Mains, Wrap Stl, Kittitas</v>
          </cell>
          <cell r="B7226" t="str">
            <v>G3764 DST Mains, Wrap Stl, Kittitas-6</v>
          </cell>
          <cell r="C7226" t="str">
            <v>403G</v>
          </cell>
          <cell r="E7226">
            <v>43281</v>
          </cell>
          <cell r="F7226">
            <v>33307946.449999999</v>
          </cell>
          <cell r="G7226">
            <v>2.2100000000000002E-2</v>
          </cell>
          <cell r="H7226">
            <v>61342.14</v>
          </cell>
          <cell r="I7226">
            <v>33307946.449999999</v>
          </cell>
          <cell r="J7226">
            <v>2.2100000000000002E-2</v>
          </cell>
          <cell r="K7226">
            <v>61342.134712083331</v>
          </cell>
          <cell r="L7226">
            <v>-0.01</v>
          </cell>
        </row>
        <row r="7227">
          <cell r="A7227" t="str">
            <v>G3764 DST Mains, Wrap Stl, Kittitas</v>
          </cell>
          <cell r="B7227" t="str">
            <v>G3764 DST Mains, Wrap Stl, Kittitas-7</v>
          </cell>
          <cell r="C7227" t="str">
            <v>403G</v>
          </cell>
          <cell r="E7227">
            <v>43312</v>
          </cell>
          <cell r="F7227">
            <v>33307946.449999999</v>
          </cell>
          <cell r="G7227">
            <v>2.2100000000000002E-2</v>
          </cell>
          <cell r="H7227">
            <v>61342.14</v>
          </cell>
          <cell r="I7227">
            <v>33307946.449999999</v>
          </cell>
          <cell r="J7227">
            <v>2.2100000000000002E-2</v>
          </cell>
          <cell r="K7227">
            <v>61342.134712083331</v>
          </cell>
          <cell r="L7227">
            <v>-0.01</v>
          </cell>
        </row>
        <row r="7228">
          <cell r="A7228" t="str">
            <v>G3764 DST Mains, Wrap Stl, Kittitas</v>
          </cell>
          <cell r="B7228" t="str">
            <v>G3764 DST Mains, Wrap Stl, Kittitas-8</v>
          </cell>
          <cell r="C7228" t="str">
            <v>403G</v>
          </cell>
          <cell r="E7228">
            <v>43343</v>
          </cell>
          <cell r="F7228">
            <v>33307946.449999999</v>
          </cell>
          <cell r="G7228">
            <v>2.2100000000000002E-2</v>
          </cell>
          <cell r="H7228">
            <v>61342.14</v>
          </cell>
          <cell r="I7228">
            <v>33307946.449999999</v>
          </cell>
          <cell r="J7228">
            <v>2.2100000000000002E-2</v>
          </cell>
          <cell r="K7228">
            <v>61342.134712083331</v>
          </cell>
          <cell r="L7228">
            <v>-0.01</v>
          </cell>
        </row>
        <row r="7229">
          <cell r="A7229" t="str">
            <v>G3764 DST Mains, Wrap Stl, Kittitas</v>
          </cell>
          <cell r="B7229" t="str">
            <v>G3764 DST Mains, Wrap Stl, Kittitas-9</v>
          </cell>
          <cell r="C7229" t="str">
            <v>403G</v>
          </cell>
          <cell r="E7229">
            <v>43373</v>
          </cell>
          <cell r="F7229">
            <v>33307946.449999999</v>
          </cell>
          <cell r="G7229">
            <v>2.2100000000000002E-2</v>
          </cell>
          <cell r="H7229">
            <v>61342.14</v>
          </cell>
          <cell r="I7229">
            <v>33307946.449999999</v>
          </cell>
          <cell r="J7229">
            <v>2.2100000000000002E-2</v>
          </cell>
          <cell r="K7229">
            <v>61342.134712083331</v>
          </cell>
          <cell r="L7229">
            <v>-0.01</v>
          </cell>
        </row>
        <row r="7230">
          <cell r="A7230" t="str">
            <v>G3764 DST Mains, Wrap Stl, Kittitas</v>
          </cell>
          <cell r="B7230" t="str">
            <v>G3764 DST Mains, Wrap Stl, Kittitas-10</v>
          </cell>
          <cell r="C7230" t="str">
            <v>403G</v>
          </cell>
          <cell r="E7230">
            <v>43404</v>
          </cell>
          <cell r="F7230">
            <v>33307946.449999999</v>
          </cell>
          <cell r="G7230">
            <v>2.2100000000000002E-2</v>
          </cell>
          <cell r="H7230">
            <v>61342.14</v>
          </cell>
          <cell r="I7230">
            <v>33307946.449999999</v>
          </cell>
          <cell r="J7230">
            <v>2.2100000000000002E-2</v>
          </cell>
          <cell r="K7230">
            <v>61342.134712083331</v>
          </cell>
          <cell r="L7230">
            <v>-0.01</v>
          </cell>
        </row>
        <row r="7231">
          <cell r="A7231" t="str">
            <v>G3764 DST Mains, Wrap Stl, Kittitas</v>
          </cell>
          <cell r="B7231" t="str">
            <v>G3764 DST Mains, Wrap Stl, Kittitas-11</v>
          </cell>
          <cell r="C7231" t="str">
            <v>403G</v>
          </cell>
          <cell r="E7231">
            <v>43434</v>
          </cell>
          <cell r="F7231">
            <v>33307946.449999999</v>
          </cell>
          <cell r="G7231">
            <v>2.2100000000000002E-2</v>
          </cell>
          <cell r="H7231">
            <v>61342.14</v>
          </cell>
          <cell r="I7231">
            <v>33307946.449999999</v>
          </cell>
          <cell r="J7231">
            <v>2.2100000000000002E-2</v>
          </cell>
          <cell r="K7231">
            <v>61342.134712083331</v>
          </cell>
          <cell r="L7231">
            <v>-0.01</v>
          </cell>
        </row>
        <row r="7232">
          <cell r="A7232" t="str">
            <v>G3764 DST Mains, Wrap Stl, Kittitas</v>
          </cell>
          <cell r="B7232" t="str">
            <v>G3764 DST Mains, Wrap Stl, Kittitas-12</v>
          </cell>
          <cell r="C7232" t="str">
            <v>403G</v>
          </cell>
          <cell r="E7232">
            <v>43465</v>
          </cell>
          <cell r="F7232">
            <v>33307946.449999999</v>
          </cell>
          <cell r="G7232">
            <v>2.2100000000000002E-2</v>
          </cell>
          <cell r="H7232">
            <v>61342.14</v>
          </cell>
          <cell r="I7232">
            <v>33307946.449999999</v>
          </cell>
          <cell r="J7232">
            <v>2.2100000000000002E-2</v>
          </cell>
          <cell r="K7232">
            <v>61342.134712083331</v>
          </cell>
          <cell r="L7232">
            <v>-0.01</v>
          </cell>
        </row>
        <row r="7233">
          <cell r="A7233" t="str">
            <v>G3764 DST Mains, Wrap Stl, Kittitas Total</v>
          </cell>
          <cell r="C7233" t="str">
            <v>GDST</v>
          </cell>
          <cell r="E7233" t="str">
            <v>Total</v>
          </cell>
          <cell r="F7233"/>
          <cell r="G7233"/>
          <cell r="H7233">
            <v>736105.68</v>
          </cell>
          <cell r="I7233"/>
          <cell r="J7233">
            <v>0</v>
          </cell>
          <cell r="K7233">
            <v>736105.61654500011</v>
          </cell>
          <cell r="L7233">
            <v>-0.06</v>
          </cell>
        </row>
        <row r="7234">
          <cell r="A7234" t="str">
            <v>G3764 DST Mains, Wrapped Steel</v>
          </cell>
          <cell r="B7234" t="str">
            <v>G3764 DST Mains, Wrapped Steel-1</v>
          </cell>
          <cell r="C7234" t="str">
            <v>403G</v>
          </cell>
          <cell r="E7234">
            <v>43131</v>
          </cell>
          <cell r="F7234">
            <v>433629362.72000003</v>
          </cell>
          <cell r="G7234">
            <v>2.2100000000000002E-2</v>
          </cell>
          <cell r="H7234">
            <v>798600.74</v>
          </cell>
          <cell r="I7234">
            <v>451395733.41000003</v>
          </cell>
          <cell r="J7234">
            <v>2.2100000000000002E-2</v>
          </cell>
          <cell r="K7234">
            <v>829268.97</v>
          </cell>
          <cell r="L7234">
            <v>30668.23</v>
          </cell>
        </row>
        <row r="7235">
          <cell r="A7235" t="str">
            <v>G3764 DST Mains, Wrapped Steel</v>
          </cell>
          <cell r="B7235" t="str">
            <v>G3764 DST Mains, Wrapped Steel-2</v>
          </cell>
          <cell r="C7235" t="str">
            <v>403G</v>
          </cell>
          <cell r="E7235">
            <v>43159</v>
          </cell>
          <cell r="F7235">
            <v>432970985.33999997</v>
          </cell>
          <cell r="G7235">
            <v>2.2100000000000002E-2</v>
          </cell>
          <cell r="H7235">
            <v>797388.24</v>
          </cell>
          <cell r="I7235">
            <v>451395733.41000003</v>
          </cell>
          <cell r="J7235">
            <v>2.2100000000000002E-2</v>
          </cell>
          <cell r="K7235">
            <v>829268.97</v>
          </cell>
          <cell r="L7235">
            <v>31880.73</v>
          </cell>
        </row>
        <row r="7236">
          <cell r="A7236" t="str">
            <v>G3764 DST Mains, Wrapped Steel</v>
          </cell>
          <cell r="B7236" t="str">
            <v>G3764 DST Mains, Wrapped Steel-3</v>
          </cell>
          <cell r="C7236" t="str">
            <v>403G</v>
          </cell>
          <cell r="E7236">
            <v>43190</v>
          </cell>
          <cell r="F7236">
            <v>433218866.89999998</v>
          </cell>
          <cell r="G7236">
            <v>2.2100000000000002E-2</v>
          </cell>
          <cell r="H7236">
            <v>797844.74</v>
          </cell>
          <cell r="I7236">
            <v>451395733.41000003</v>
          </cell>
          <cell r="J7236">
            <v>2.2100000000000002E-2</v>
          </cell>
          <cell r="K7236">
            <v>829268.97</v>
          </cell>
          <cell r="L7236">
            <v>31424.23</v>
          </cell>
        </row>
        <row r="7237">
          <cell r="A7237" t="str">
            <v>G3764 DST Mains, Wrapped Steel</v>
          </cell>
          <cell r="B7237" t="str">
            <v>G3764 DST Mains, Wrapped Steel-4</v>
          </cell>
          <cell r="C7237" t="str">
            <v>403G</v>
          </cell>
          <cell r="E7237">
            <v>43220</v>
          </cell>
          <cell r="F7237">
            <v>434330070.25</v>
          </cell>
          <cell r="G7237">
            <v>2.2100000000000002E-2</v>
          </cell>
          <cell r="H7237">
            <v>799891.21</v>
          </cell>
          <cell r="I7237">
            <v>451395733.41000003</v>
          </cell>
          <cell r="J7237">
            <v>2.2100000000000002E-2</v>
          </cell>
          <cell r="K7237">
            <v>829268.97</v>
          </cell>
          <cell r="L7237">
            <v>29377.759999999998</v>
          </cell>
        </row>
        <row r="7238">
          <cell r="A7238" t="str">
            <v>G3764 DST Mains, Wrapped Steel</v>
          </cell>
          <cell r="B7238" t="str">
            <v>G3764 DST Mains, Wrapped Steel-5</v>
          </cell>
          <cell r="C7238" t="str">
            <v>403G</v>
          </cell>
          <cell r="E7238">
            <v>43251</v>
          </cell>
          <cell r="F7238">
            <v>436750930.14999998</v>
          </cell>
          <cell r="G7238">
            <v>2.2100000000000002E-2</v>
          </cell>
          <cell r="H7238">
            <v>804349.63000000012</v>
          </cell>
          <cell r="I7238">
            <v>451395733.41000003</v>
          </cell>
          <cell r="J7238">
            <v>2.2100000000000002E-2</v>
          </cell>
          <cell r="K7238">
            <v>829268.97</v>
          </cell>
          <cell r="L7238">
            <v>24919.34</v>
          </cell>
        </row>
        <row r="7239">
          <cell r="A7239" t="str">
            <v>G3764 DST Mains, Wrapped Steel</v>
          </cell>
          <cell r="B7239" t="str">
            <v>G3764 DST Mains, Wrapped Steel-6</v>
          </cell>
          <cell r="C7239" t="str">
            <v>403G</v>
          </cell>
          <cell r="E7239">
            <v>43281</v>
          </cell>
          <cell r="F7239">
            <v>438856734.17000002</v>
          </cell>
          <cell r="G7239">
            <v>2.2100000000000002E-2</v>
          </cell>
          <cell r="H7239">
            <v>808227.82000000007</v>
          </cell>
          <cell r="I7239">
            <v>451395733.41000003</v>
          </cell>
          <cell r="J7239">
            <v>2.2100000000000002E-2</v>
          </cell>
          <cell r="K7239">
            <v>829268.97</v>
          </cell>
          <cell r="L7239">
            <v>21041.15</v>
          </cell>
        </row>
        <row r="7240">
          <cell r="A7240" t="str">
            <v>G3764 DST Mains, Wrapped Steel</v>
          </cell>
          <cell r="B7240" t="str">
            <v>G3764 DST Mains, Wrapped Steel-7</v>
          </cell>
          <cell r="C7240" t="str">
            <v>403G</v>
          </cell>
          <cell r="E7240">
            <v>43312</v>
          </cell>
          <cell r="F7240">
            <v>439730424.14999998</v>
          </cell>
          <cell r="G7240">
            <v>2.2100000000000002E-2</v>
          </cell>
          <cell r="H7240">
            <v>809836.87</v>
          </cell>
          <cell r="I7240">
            <v>451395733.41000003</v>
          </cell>
          <cell r="J7240">
            <v>2.2100000000000002E-2</v>
          </cell>
          <cell r="K7240">
            <v>829268.97</v>
          </cell>
          <cell r="L7240">
            <v>19432.099999999999</v>
          </cell>
        </row>
        <row r="7241">
          <cell r="A7241" t="str">
            <v>G3764 DST Mains, Wrapped Steel</v>
          </cell>
          <cell r="B7241" t="str">
            <v>G3764 DST Mains, Wrapped Steel-8</v>
          </cell>
          <cell r="C7241" t="str">
            <v>403G</v>
          </cell>
          <cell r="E7241">
            <v>43343</v>
          </cell>
          <cell r="F7241">
            <v>439906983.30000001</v>
          </cell>
          <cell r="G7241">
            <v>2.2100000000000002E-2</v>
          </cell>
          <cell r="H7241">
            <v>810162.02</v>
          </cell>
          <cell r="I7241">
            <v>451395733.41000003</v>
          </cell>
          <cell r="J7241">
            <v>2.2100000000000002E-2</v>
          </cell>
          <cell r="K7241">
            <v>829268.97</v>
          </cell>
          <cell r="L7241">
            <v>19106.95</v>
          </cell>
        </row>
        <row r="7242">
          <cell r="A7242" t="str">
            <v>G3764 DST Mains, Wrapped Steel</v>
          </cell>
          <cell r="B7242" t="str">
            <v>G3764 DST Mains, Wrapped Steel-9</v>
          </cell>
          <cell r="C7242" t="str">
            <v>403G</v>
          </cell>
          <cell r="E7242">
            <v>43373</v>
          </cell>
          <cell r="F7242">
            <v>442300440.10000002</v>
          </cell>
          <cell r="G7242">
            <v>2.2100000000000002E-2</v>
          </cell>
          <cell r="H7242">
            <v>814569.98</v>
          </cell>
          <cell r="I7242">
            <v>451395733.41000003</v>
          </cell>
          <cell r="J7242">
            <v>2.2100000000000002E-2</v>
          </cell>
          <cell r="K7242">
            <v>829268.97</v>
          </cell>
          <cell r="L7242">
            <v>14698.99</v>
          </cell>
        </row>
        <row r="7243">
          <cell r="A7243" t="str">
            <v>G3764 DST Mains, Wrapped Steel</v>
          </cell>
          <cell r="B7243" t="str">
            <v>G3764 DST Mains, Wrapped Steel-10</v>
          </cell>
          <cell r="C7243" t="str">
            <v>403G</v>
          </cell>
          <cell r="E7243">
            <v>43404</v>
          </cell>
          <cell r="F7243">
            <v>445845066.19999999</v>
          </cell>
          <cell r="G7243">
            <v>2.2100000000000002E-2</v>
          </cell>
          <cell r="H7243">
            <v>821098</v>
          </cell>
          <cell r="I7243">
            <v>451395733.41000003</v>
          </cell>
          <cell r="J7243">
            <v>2.2100000000000002E-2</v>
          </cell>
          <cell r="K7243">
            <v>829268.97</v>
          </cell>
          <cell r="L7243">
            <v>8170.97</v>
          </cell>
        </row>
        <row r="7244">
          <cell r="A7244" t="str">
            <v>G3764 DST Mains, Wrapped Steel</v>
          </cell>
          <cell r="B7244" t="str">
            <v>G3764 DST Mains, Wrapped Steel-11</v>
          </cell>
          <cell r="C7244" t="str">
            <v>403G</v>
          </cell>
          <cell r="E7244">
            <v>43434</v>
          </cell>
          <cell r="F7244">
            <v>446716817.06</v>
          </cell>
          <cell r="G7244">
            <v>2.2100000000000002E-2</v>
          </cell>
          <cell r="H7244">
            <v>822703.47</v>
          </cell>
          <cell r="I7244">
            <v>451395733.41000003</v>
          </cell>
          <cell r="J7244">
            <v>2.2100000000000002E-2</v>
          </cell>
          <cell r="K7244">
            <v>829268.97</v>
          </cell>
          <cell r="L7244">
            <v>6565.5</v>
          </cell>
        </row>
        <row r="7245">
          <cell r="A7245" t="str">
            <v>G3764 DST Mains, Wrapped Steel</v>
          </cell>
          <cell r="B7245" t="str">
            <v>G3764 DST Mains, Wrapped Steel-12</v>
          </cell>
          <cell r="C7245" t="str">
            <v>403G</v>
          </cell>
          <cell r="E7245">
            <v>43465</v>
          </cell>
          <cell r="F7245">
            <v>451395733.41000003</v>
          </cell>
          <cell r="G7245">
            <v>2.2100000000000002E-2</v>
          </cell>
          <cell r="H7245">
            <v>829268.97</v>
          </cell>
          <cell r="I7245">
            <v>451395733.41000003</v>
          </cell>
          <cell r="J7245">
            <v>2.2100000000000002E-2</v>
          </cell>
          <cell r="K7245">
            <v>829268.97</v>
          </cell>
          <cell r="L7245">
            <v>0</v>
          </cell>
        </row>
        <row r="7246">
          <cell r="A7246" t="str">
            <v>G3764 DST Mains, Wrapped Steel Total</v>
          </cell>
          <cell r="C7246" t="str">
            <v>GDST</v>
          </cell>
          <cell r="E7246" t="str">
            <v>Total</v>
          </cell>
          <cell r="F7246"/>
          <cell r="G7246"/>
          <cell r="H7246">
            <v>9713941.6900000013</v>
          </cell>
          <cell r="I7246"/>
          <cell r="J7246">
            <v>0</v>
          </cell>
          <cell r="K7246">
            <v>9951227.6399999987</v>
          </cell>
          <cell r="L7246">
            <v>237285.95</v>
          </cell>
        </row>
        <row r="7247">
          <cell r="A7247" t="str">
            <v>G3765 DST Mains, Cathodic Protectio</v>
          </cell>
          <cell r="B7247" t="str">
            <v>G3765 DST Mains, Cathodic Protectio-1</v>
          </cell>
          <cell r="C7247" t="str">
            <v>403G</v>
          </cell>
          <cell r="E7247">
            <v>43131</v>
          </cell>
          <cell r="F7247">
            <v>36721925.340000004</v>
          </cell>
          <cell r="G7247">
            <v>3.5799999999999998E-2</v>
          </cell>
          <cell r="H7247">
            <v>109553.74</v>
          </cell>
          <cell r="I7247">
            <v>37162897.700000003</v>
          </cell>
          <cell r="J7247">
            <v>3.5799999999999998E-2</v>
          </cell>
          <cell r="K7247">
            <v>110869.31147166668</v>
          </cell>
          <cell r="L7247">
            <v>1315.57</v>
          </cell>
        </row>
        <row r="7248">
          <cell r="A7248" t="str">
            <v>G3765 DST Mains, Cathodic Protectio</v>
          </cell>
          <cell r="B7248" t="str">
            <v>G3765 DST Mains, Cathodic Protectio-2</v>
          </cell>
          <cell r="C7248" t="str">
            <v>403G</v>
          </cell>
          <cell r="E7248">
            <v>43159</v>
          </cell>
          <cell r="F7248">
            <v>36819915.890000001</v>
          </cell>
          <cell r="G7248">
            <v>3.5799999999999998E-2</v>
          </cell>
          <cell r="H7248">
            <v>109846.08</v>
          </cell>
          <cell r="I7248">
            <v>37162897.700000003</v>
          </cell>
          <cell r="J7248">
            <v>3.5799999999999998E-2</v>
          </cell>
          <cell r="K7248">
            <v>110869.31147166668</v>
          </cell>
          <cell r="L7248">
            <v>1023.23</v>
          </cell>
        </row>
        <row r="7249">
          <cell r="A7249" t="str">
            <v>G3765 DST Mains, Cathodic Protectio</v>
          </cell>
          <cell r="B7249" t="str">
            <v>G3765 DST Mains, Cathodic Protectio-3</v>
          </cell>
          <cell r="C7249" t="str">
            <v>403G</v>
          </cell>
          <cell r="E7249">
            <v>43190</v>
          </cell>
          <cell r="F7249">
            <v>36883571.409999996</v>
          </cell>
          <cell r="G7249">
            <v>3.5799999999999998E-2</v>
          </cell>
          <cell r="H7249">
            <v>110035.99</v>
          </cell>
          <cell r="I7249">
            <v>37162897.700000003</v>
          </cell>
          <cell r="J7249">
            <v>3.5799999999999998E-2</v>
          </cell>
          <cell r="K7249">
            <v>110869.31147166668</v>
          </cell>
          <cell r="L7249">
            <v>833.32</v>
          </cell>
        </row>
        <row r="7250">
          <cell r="A7250" t="str">
            <v>G3765 DST Mains, Cathodic Protectio</v>
          </cell>
          <cell r="B7250" t="str">
            <v>G3765 DST Mains, Cathodic Protectio-4</v>
          </cell>
          <cell r="C7250" t="str">
            <v>403G</v>
          </cell>
          <cell r="E7250">
            <v>43220</v>
          </cell>
          <cell r="F7250">
            <v>36953660.579999998</v>
          </cell>
          <cell r="G7250">
            <v>3.5799999999999998E-2</v>
          </cell>
          <cell r="H7250">
            <v>110245.09</v>
          </cell>
          <cell r="I7250">
            <v>37162897.700000003</v>
          </cell>
          <cell r="J7250">
            <v>3.5799999999999998E-2</v>
          </cell>
          <cell r="K7250">
            <v>110869.31147166668</v>
          </cell>
          <cell r="L7250">
            <v>624.22</v>
          </cell>
        </row>
        <row r="7251">
          <cell r="A7251" t="str">
            <v>G3765 DST Mains, Cathodic Protectio</v>
          </cell>
          <cell r="B7251" t="str">
            <v>G3765 DST Mains, Cathodic Protectio-5</v>
          </cell>
          <cell r="C7251" t="str">
            <v>403G</v>
          </cell>
          <cell r="E7251">
            <v>43251</v>
          </cell>
          <cell r="F7251">
            <v>36973167.82</v>
          </cell>
          <cell r="G7251">
            <v>3.5799999999999998E-2</v>
          </cell>
          <cell r="H7251">
            <v>110303.28</v>
          </cell>
          <cell r="I7251">
            <v>37162897.700000003</v>
          </cell>
          <cell r="J7251">
            <v>3.5799999999999998E-2</v>
          </cell>
          <cell r="K7251">
            <v>110869.31147166668</v>
          </cell>
          <cell r="L7251">
            <v>566.03</v>
          </cell>
        </row>
        <row r="7252">
          <cell r="A7252" t="str">
            <v>G3765 DST Mains, Cathodic Protectio</v>
          </cell>
          <cell r="B7252" t="str">
            <v>G3765 DST Mains, Cathodic Protectio-6</v>
          </cell>
          <cell r="C7252" t="str">
            <v>403G</v>
          </cell>
          <cell r="E7252">
            <v>43281</v>
          </cell>
          <cell r="F7252">
            <v>37002118.850000001</v>
          </cell>
          <cell r="G7252">
            <v>3.5799999999999998E-2</v>
          </cell>
          <cell r="H7252">
            <v>110389.65</v>
          </cell>
          <cell r="I7252">
            <v>37162897.700000003</v>
          </cell>
          <cell r="J7252">
            <v>3.5799999999999998E-2</v>
          </cell>
          <cell r="K7252">
            <v>110869.31147166668</v>
          </cell>
          <cell r="L7252">
            <v>479.66</v>
          </cell>
        </row>
        <row r="7253">
          <cell r="A7253" t="str">
            <v>G3765 DST Mains, Cathodic Protectio</v>
          </cell>
          <cell r="B7253" t="str">
            <v>G3765 DST Mains, Cathodic Protectio-7</v>
          </cell>
          <cell r="C7253" t="str">
            <v>403G</v>
          </cell>
          <cell r="E7253">
            <v>43312</v>
          </cell>
          <cell r="F7253">
            <v>37008124.780000001</v>
          </cell>
          <cell r="G7253">
            <v>3.5799999999999998E-2</v>
          </cell>
          <cell r="H7253">
            <v>110407.57</v>
          </cell>
          <cell r="I7253">
            <v>37162897.700000003</v>
          </cell>
          <cell r="J7253">
            <v>3.5799999999999998E-2</v>
          </cell>
          <cell r="K7253">
            <v>110869.31147166668</v>
          </cell>
          <cell r="L7253">
            <v>461.74</v>
          </cell>
        </row>
        <row r="7254">
          <cell r="A7254" t="str">
            <v>G3765 DST Mains, Cathodic Protectio</v>
          </cell>
          <cell r="B7254" t="str">
            <v>G3765 DST Mains, Cathodic Protectio-8</v>
          </cell>
          <cell r="C7254" t="str">
            <v>403G</v>
          </cell>
          <cell r="E7254">
            <v>43343</v>
          </cell>
          <cell r="F7254">
            <v>36992787.880000003</v>
          </cell>
          <cell r="G7254">
            <v>3.5799999999999998E-2</v>
          </cell>
          <cell r="H7254">
            <v>110361.82</v>
          </cell>
          <cell r="I7254">
            <v>37162897.700000003</v>
          </cell>
          <cell r="J7254">
            <v>3.5799999999999998E-2</v>
          </cell>
          <cell r="K7254">
            <v>110869.31147166668</v>
          </cell>
          <cell r="L7254">
            <v>507.49</v>
          </cell>
        </row>
        <row r="7255">
          <cell r="A7255" t="str">
            <v>G3765 DST Mains, Cathodic Protectio</v>
          </cell>
          <cell r="B7255" t="str">
            <v>G3765 DST Mains, Cathodic Protectio-9</v>
          </cell>
          <cell r="C7255" t="str">
            <v>403G</v>
          </cell>
          <cell r="E7255">
            <v>43373</v>
          </cell>
          <cell r="F7255">
            <v>36949317.57</v>
          </cell>
          <cell r="G7255">
            <v>3.5799999999999998E-2</v>
          </cell>
          <cell r="H7255">
            <v>110232.13</v>
          </cell>
          <cell r="I7255">
            <v>37162897.700000003</v>
          </cell>
          <cell r="J7255">
            <v>3.5799999999999998E-2</v>
          </cell>
          <cell r="K7255">
            <v>110869.31147166668</v>
          </cell>
          <cell r="L7255">
            <v>637.17999999999995</v>
          </cell>
        </row>
        <row r="7256">
          <cell r="A7256" t="str">
            <v>G3765 DST Mains, Cathodic Protectio</v>
          </cell>
          <cell r="B7256" t="str">
            <v>G3765 DST Mains, Cathodic Protectio-10</v>
          </cell>
          <cell r="C7256" t="str">
            <v>403G</v>
          </cell>
          <cell r="E7256">
            <v>43404</v>
          </cell>
          <cell r="F7256">
            <v>36913654.490000002</v>
          </cell>
          <cell r="G7256">
            <v>3.5799999999999998E-2</v>
          </cell>
          <cell r="H7256">
            <v>110125.74</v>
          </cell>
          <cell r="I7256">
            <v>37162897.700000003</v>
          </cell>
          <cell r="J7256">
            <v>3.5799999999999998E-2</v>
          </cell>
          <cell r="K7256">
            <v>110869.31147166668</v>
          </cell>
          <cell r="L7256">
            <v>743.57</v>
          </cell>
        </row>
        <row r="7257">
          <cell r="A7257" t="str">
            <v>G3765 DST Mains, Cathodic Protectio</v>
          </cell>
          <cell r="B7257" t="str">
            <v>G3765 DST Mains, Cathodic Protectio-11</v>
          </cell>
          <cell r="C7257" t="str">
            <v>403G</v>
          </cell>
          <cell r="E7257">
            <v>43434</v>
          </cell>
          <cell r="F7257">
            <v>37027800.420000002</v>
          </cell>
          <cell r="G7257">
            <v>3.5799999999999998E-2</v>
          </cell>
          <cell r="H7257">
            <v>110504.96000000001</v>
          </cell>
          <cell r="I7257">
            <v>37162897.700000003</v>
          </cell>
          <cell r="J7257">
            <v>3.5799999999999998E-2</v>
          </cell>
          <cell r="K7257">
            <v>110869.31147166668</v>
          </cell>
          <cell r="L7257">
            <v>364.35</v>
          </cell>
        </row>
        <row r="7258">
          <cell r="A7258" t="str">
            <v>G3765 DST Mains, Cathodic Protectio</v>
          </cell>
          <cell r="B7258" t="str">
            <v>G3765 DST Mains, Cathodic Protectio-12</v>
          </cell>
          <cell r="C7258" t="str">
            <v>403G</v>
          </cell>
          <cell r="E7258">
            <v>43465</v>
          </cell>
          <cell r="F7258">
            <v>37162897.700000003</v>
          </cell>
          <cell r="G7258">
            <v>3.5799999999999998E-2</v>
          </cell>
          <cell r="H7258">
            <v>110869.31</v>
          </cell>
          <cell r="I7258">
            <v>37162897.700000003</v>
          </cell>
          <cell r="J7258">
            <v>3.5799999999999998E-2</v>
          </cell>
          <cell r="K7258">
            <v>110869.31147166668</v>
          </cell>
          <cell r="L7258">
            <v>0</v>
          </cell>
        </row>
        <row r="7259">
          <cell r="A7259" t="str">
            <v>G3765 DST Mains, Cathodic Protectio Total</v>
          </cell>
          <cell r="C7259" t="str">
            <v>GDST</v>
          </cell>
          <cell r="E7259" t="str">
            <v>Total</v>
          </cell>
          <cell r="F7259"/>
          <cell r="G7259"/>
          <cell r="H7259">
            <v>1322875.3600000003</v>
          </cell>
          <cell r="I7259"/>
          <cell r="J7259">
            <v>0</v>
          </cell>
          <cell r="K7259">
            <v>1330431.7376600001</v>
          </cell>
          <cell r="L7259">
            <v>7556.38</v>
          </cell>
        </row>
        <row r="7260">
          <cell r="A7260" t="str">
            <v>G3766 DST Mains, Frm Trans, St Wrap</v>
          </cell>
          <cell r="B7260" t="str">
            <v>G3766 DST Mains, Frm Trans, St Wrap-1</v>
          </cell>
          <cell r="C7260" t="str">
            <v>403G</v>
          </cell>
          <cell r="E7260">
            <v>43131</v>
          </cell>
          <cell r="F7260">
            <v>85658213.180000007</v>
          </cell>
          <cell r="G7260">
            <v>2.2100000000000002E-2</v>
          </cell>
          <cell r="H7260">
            <v>157753.87</v>
          </cell>
          <cell r="I7260">
            <v>85658213.180000007</v>
          </cell>
          <cell r="J7260">
            <v>2.2100000000000002E-2</v>
          </cell>
          <cell r="K7260">
            <v>157753.87593983335</v>
          </cell>
          <cell r="L7260">
            <v>0.01</v>
          </cell>
        </row>
        <row r="7261">
          <cell r="A7261" t="str">
            <v>G3766 DST Mains, Frm Trans, St Wrap</v>
          </cell>
          <cell r="B7261" t="str">
            <v>G3766 DST Mains, Frm Trans, St Wrap-2</v>
          </cell>
          <cell r="C7261" t="str">
            <v>403G</v>
          </cell>
          <cell r="E7261">
            <v>43159</v>
          </cell>
          <cell r="F7261">
            <v>85658213.180000007</v>
          </cell>
          <cell r="G7261">
            <v>2.2100000000000002E-2</v>
          </cell>
          <cell r="H7261">
            <v>157753.87</v>
          </cell>
          <cell r="I7261">
            <v>85658213.180000007</v>
          </cell>
          <cell r="J7261">
            <v>2.2100000000000002E-2</v>
          </cell>
          <cell r="K7261">
            <v>157753.87593983335</v>
          </cell>
          <cell r="L7261">
            <v>0.01</v>
          </cell>
        </row>
        <row r="7262">
          <cell r="A7262" t="str">
            <v>G3766 DST Mains, Frm Trans, St Wrap</v>
          </cell>
          <cell r="B7262" t="str">
            <v>G3766 DST Mains, Frm Trans, St Wrap-3</v>
          </cell>
          <cell r="C7262" t="str">
            <v>403G</v>
          </cell>
          <cell r="E7262">
            <v>43190</v>
          </cell>
          <cell r="F7262">
            <v>85658213.180000007</v>
          </cell>
          <cell r="G7262">
            <v>2.2100000000000002E-2</v>
          </cell>
          <cell r="H7262">
            <v>157753.87</v>
          </cell>
          <cell r="I7262">
            <v>85658213.180000007</v>
          </cell>
          <cell r="J7262">
            <v>2.2100000000000002E-2</v>
          </cell>
          <cell r="K7262">
            <v>157753.87593983335</v>
          </cell>
          <cell r="L7262">
            <v>0.01</v>
          </cell>
        </row>
        <row r="7263">
          <cell r="A7263" t="str">
            <v>G3766 DST Mains, Frm Trans, St Wrap</v>
          </cell>
          <cell r="B7263" t="str">
            <v>G3766 DST Mains, Frm Trans, St Wrap-4</v>
          </cell>
          <cell r="C7263" t="str">
            <v>403G</v>
          </cell>
          <cell r="E7263">
            <v>43220</v>
          </cell>
          <cell r="F7263">
            <v>85658213.180000007</v>
          </cell>
          <cell r="G7263">
            <v>2.2100000000000002E-2</v>
          </cell>
          <cell r="H7263">
            <v>157753.87</v>
          </cell>
          <cell r="I7263">
            <v>85658213.180000007</v>
          </cell>
          <cell r="J7263">
            <v>2.2100000000000002E-2</v>
          </cell>
          <cell r="K7263">
            <v>157753.87593983335</v>
          </cell>
          <cell r="L7263">
            <v>0.01</v>
          </cell>
        </row>
        <row r="7264">
          <cell r="A7264" t="str">
            <v>G3766 DST Mains, Frm Trans, St Wrap</v>
          </cell>
          <cell r="B7264" t="str">
            <v>G3766 DST Mains, Frm Trans, St Wrap-5</v>
          </cell>
          <cell r="C7264" t="str">
            <v>403G</v>
          </cell>
          <cell r="E7264">
            <v>43251</v>
          </cell>
          <cell r="F7264">
            <v>85658213.180000007</v>
          </cell>
          <cell r="G7264">
            <v>2.2100000000000002E-2</v>
          </cell>
          <cell r="H7264">
            <v>157753.87</v>
          </cell>
          <cell r="I7264">
            <v>85658213.180000007</v>
          </cell>
          <cell r="J7264">
            <v>2.2100000000000002E-2</v>
          </cell>
          <cell r="K7264">
            <v>157753.87593983335</v>
          </cell>
          <cell r="L7264">
            <v>0.01</v>
          </cell>
        </row>
        <row r="7265">
          <cell r="A7265" t="str">
            <v>G3766 DST Mains, Frm Trans, St Wrap</v>
          </cell>
          <cell r="B7265" t="str">
            <v>G3766 DST Mains, Frm Trans, St Wrap-6</v>
          </cell>
          <cell r="C7265" t="str">
            <v>403G</v>
          </cell>
          <cell r="E7265">
            <v>43281</v>
          </cell>
          <cell r="F7265">
            <v>85658213.180000007</v>
          </cell>
          <cell r="G7265">
            <v>2.2100000000000002E-2</v>
          </cell>
          <cell r="H7265">
            <v>157753.87</v>
          </cell>
          <cell r="I7265">
            <v>85658213.180000007</v>
          </cell>
          <cell r="J7265">
            <v>2.2100000000000002E-2</v>
          </cell>
          <cell r="K7265">
            <v>157753.87593983335</v>
          </cell>
          <cell r="L7265">
            <v>0.01</v>
          </cell>
        </row>
        <row r="7266">
          <cell r="A7266" t="str">
            <v>G3766 DST Mains, Frm Trans, St Wrap</v>
          </cell>
          <cell r="B7266" t="str">
            <v>G3766 DST Mains, Frm Trans, St Wrap-7</v>
          </cell>
          <cell r="C7266" t="str">
            <v>403G</v>
          </cell>
          <cell r="E7266">
            <v>43312</v>
          </cell>
          <cell r="F7266">
            <v>85658213.180000007</v>
          </cell>
          <cell r="G7266">
            <v>2.2100000000000002E-2</v>
          </cell>
          <cell r="H7266">
            <v>157753.87</v>
          </cell>
          <cell r="I7266">
            <v>85658213.180000007</v>
          </cell>
          <cell r="J7266">
            <v>2.2100000000000002E-2</v>
          </cell>
          <cell r="K7266">
            <v>157753.87593983335</v>
          </cell>
          <cell r="L7266">
            <v>0.01</v>
          </cell>
        </row>
        <row r="7267">
          <cell r="A7267" t="str">
            <v>G3766 DST Mains, Frm Trans, St Wrap</v>
          </cell>
          <cell r="B7267" t="str">
            <v>G3766 DST Mains, Frm Trans, St Wrap-8</v>
          </cell>
          <cell r="C7267" t="str">
            <v>403G</v>
          </cell>
          <cell r="E7267">
            <v>43343</v>
          </cell>
          <cell r="F7267">
            <v>85658213.180000007</v>
          </cell>
          <cell r="G7267">
            <v>2.2100000000000002E-2</v>
          </cell>
          <cell r="H7267">
            <v>157753.87</v>
          </cell>
          <cell r="I7267">
            <v>85658213.180000007</v>
          </cell>
          <cell r="J7267">
            <v>2.2100000000000002E-2</v>
          </cell>
          <cell r="K7267">
            <v>157753.87593983335</v>
          </cell>
          <cell r="L7267">
            <v>0.01</v>
          </cell>
        </row>
        <row r="7268">
          <cell r="A7268" t="str">
            <v>G3766 DST Mains, Frm Trans, St Wrap</v>
          </cell>
          <cell r="B7268" t="str">
            <v>G3766 DST Mains, Frm Trans, St Wrap-9</v>
          </cell>
          <cell r="C7268" t="str">
            <v>403G</v>
          </cell>
          <cell r="E7268">
            <v>43373</v>
          </cell>
          <cell r="F7268">
            <v>85658213.180000007</v>
          </cell>
          <cell r="G7268">
            <v>2.2100000000000002E-2</v>
          </cell>
          <cell r="H7268">
            <v>157753.87</v>
          </cell>
          <cell r="I7268">
            <v>85658213.180000007</v>
          </cell>
          <cell r="J7268">
            <v>2.2100000000000002E-2</v>
          </cell>
          <cell r="K7268">
            <v>157753.87593983335</v>
          </cell>
          <cell r="L7268">
            <v>0.01</v>
          </cell>
        </row>
        <row r="7269">
          <cell r="A7269" t="str">
            <v>G3766 DST Mains, Frm Trans, St Wrap</v>
          </cell>
          <cell r="B7269" t="str">
            <v>G3766 DST Mains, Frm Trans, St Wrap-10</v>
          </cell>
          <cell r="C7269" t="str">
            <v>403G</v>
          </cell>
          <cell r="E7269">
            <v>43404</v>
          </cell>
          <cell r="F7269">
            <v>85658213.180000007</v>
          </cell>
          <cell r="G7269">
            <v>2.2100000000000002E-2</v>
          </cell>
          <cell r="H7269">
            <v>157753.87</v>
          </cell>
          <cell r="I7269">
            <v>85658213.180000007</v>
          </cell>
          <cell r="J7269">
            <v>2.2100000000000002E-2</v>
          </cell>
          <cell r="K7269">
            <v>157753.87593983335</v>
          </cell>
          <cell r="L7269">
            <v>0.01</v>
          </cell>
        </row>
        <row r="7270">
          <cell r="A7270" t="str">
            <v>G3766 DST Mains, Frm Trans, St Wrap</v>
          </cell>
          <cell r="B7270" t="str">
            <v>G3766 DST Mains, Frm Trans, St Wrap-11</v>
          </cell>
          <cell r="C7270" t="str">
            <v>403G</v>
          </cell>
          <cell r="E7270">
            <v>43434</v>
          </cell>
          <cell r="F7270">
            <v>85658213.180000007</v>
          </cell>
          <cell r="G7270">
            <v>2.2100000000000002E-2</v>
          </cell>
          <cell r="H7270">
            <v>157753.87</v>
          </cell>
          <cell r="I7270">
            <v>85658213.180000007</v>
          </cell>
          <cell r="J7270">
            <v>2.2100000000000002E-2</v>
          </cell>
          <cell r="K7270">
            <v>157753.87593983335</v>
          </cell>
          <cell r="L7270">
            <v>0.01</v>
          </cell>
        </row>
        <row r="7271">
          <cell r="A7271" t="str">
            <v>G3766 DST Mains, Frm Trans, St Wrap</v>
          </cell>
          <cell r="B7271" t="str">
            <v>G3766 DST Mains, Frm Trans, St Wrap-12</v>
          </cell>
          <cell r="C7271" t="str">
            <v>403G</v>
          </cell>
          <cell r="E7271">
            <v>43465</v>
          </cell>
          <cell r="F7271">
            <v>85658213.180000007</v>
          </cell>
          <cell r="G7271">
            <v>2.2100000000000002E-2</v>
          </cell>
          <cell r="H7271">
            <v>157753.87</v>
          </cell>
          <cell r="I7271">
            <v>85658213.180000007</v>
          </cell>
          <cell r="J7271">
            <v>2.2100000000000002E-2</v>
          </cell>
          <cell r="K7271">
            <v>157753.87593983335</v>
          </cell>
          <cell r="L7271">
            <v>0.01</v>
          </cell>
        </row>
        <row r="7272">
          <cell r="A7272" t="str">
            <v>G3766 DST Mains, Frm Trans, St Wrap Total</v>
          </cell>
          <cell r="C7272" t="str">
            <v>GDST</v>
          </cell>
          <cell r="E7272" t="str">
            <v>Total</v>
          </cell>
          <cell r="F7272"/>
          <cell r="G7272"/>
          <cell r="H7272">
            <v>1893046.4400000004</v>
          </cell>
          <cell r="I7272"/>
          <cell r="J7272">
            <v>0</v>
          </cell>
          <cell r="K7272">
            <v>1893046.5112780007</v>
          </cell>
          <cell r="L7272">
            <v>7.0000000000000007E-2</v>
          </cell>
        </row>
        <row r="7273">
          <cell r="A7273" t="str">
            <v>G3766 DST Mains, Trans, Everett</v>
          </cell>
          <cell r="B7273" t="str">
            <v>G3766 DST Mains, Trans, Everett-1</v>
          </cell>
          <cell r="C7273" t="str">
            <v>403G</v>
          </cell>
          <cell r="E7273">
            <v>43131</v>
          </cell>
          <cell r="F7273">
            <v>27164307.780000001</v>
          </cell>
          <cell r="G7273">
            <v>2.2100000000000002E-2</v>
          </cell>
          <cell r="H7273">
            <v>50027.600000000006</v>
          </cell>
          <cell r="I7273">
            <v>27164307.780000001</v>
          </cell>
          <cell r="J7273">
            <v>2.2100000000000002E-2</v>
          </cell>
          <cell r="K7273">
            <v>50027.600161500006</v>
          </cell>
          <cell r="L7273">
            <v>0</v>
          </cell>
        </row>
        <row r="7274">
          <cell r="A7274" t="str">
            <v>G3766 DST Mains, Trans, Everett</v>
          </cell>
          <cell r="B7274" t="str">
            <v>G3766 DST Mains, Trans, Everett-2</v>
          </cell>
          <cell r="C7274" t="str">
            <v>403G</v>
          </cell>
          <cell r="E7274">
            <v>43159</v>
          </cell>
          <cell r="F7274">
            <v>27164307.780000001</v>
          </cell>
          <cell r="G7274">
            <v>2.2100000000000002E-2</v>
          </cell>
          <cell r="H7274">
            <v>50027.600000000006</v>
          </cell>
          <cell r="I7274">
            <v>27164307.780000001</v>
          </cell>
          <cell r="J7274">
            <v>2.2100000000000002E-2</v>
          </cell>
          <cell r="K7274">
            <v>50027.600161500006</v>
          </cell>
          <cell r="L7274">
            <v>0</v>
          </cell>
        </row>
        <row r="7275">
          <cell r="A7275" t="str">
            <v>G3766 DST Mains, Trans, Everett</v>
          </cell>
          <cell r="B7275" t="str">
            <v>G3766 DST Mains, Trans, Everett-3</v>
          </cell>
          <cell r="C7275" t="str">
            <v>403G</v>
          </cell>
          <cell r="E7275">
            <v>43190</v>
          </cell>
          <cell r="F7275">
            <v>27164307.780000001</v>
          </cell>
          <cell r="G7275">
            <v>2.2100000000000002E-2</v>
          </cell>
          <cell r="H7275">
            <v>50027.600000000006</v>
          </cell>
          <cell r="I7275">
            <v>27164307.780000001</v>
          </cell>
          <cell r="J7275">
            <v>2.2100000000000002E-2</v>
          </cell>
          <cell r="K7275">
            <v>50027.600161500006</v>
          </cell>
          <cell r="L7275">
            <v>0</v>
          </cell>
        </row>
        <row r="7276">
          <cell r="A7276" t="str">
            <v>G3766 DST Mains, Trans, Everett</v>
          </cell>
          <cell r="B7276" t="str">
            <v>G3766 DST Mains, Trans, Everett-4</v>
          </cell>
          <cell r="C7276" t="str">
            <v>403G</v>
          </cell>
          <cell r="E7276">
            <v>43220</v>
          </cell>
          <cell r="F7276">
            <v>27164307.780000001</v>
          </cell>
          <cell r="G7276">
            <v>2.2100000000000002E-2</v>
          </cell>
          <cell r="H7276">
            <v>50027.600000000006</v>
          </cell>
          <cell r="I7276">
            <v>27164307.780000001</v>
          </cell>
          <cell r="J7276">
            <v>2.2100000000000002E-2</v>
          </cell>
          <cell r="K7276">
            <v>50027.600161500006</v>
          </cell>
          <cell r="L7276">
            <v>0</v>
          </cell>
        </row>
        <row r="7277">
          <cell r="A7277" t="str">
            <v>G3766 DST Mains, Trans, Everett</v>
          </cell>
          <cell r="B7277" t="str">
            <v>G3766 DST Mains, Trans, Everett-5</v>
          </cell>
          <cell r="C7277" t="str">
            <v>403G</v>
          </cell>
          <cell r="E7277">
            <v>43251</v>
          </cell>
          <cell r="F7277">
            <v>27164307.780000001</v>
          </cell>
          <cell r="G7277">
            <v>2.2100000000000002E-2</v>
          </cell>
          <cell r="H7277">
            <v>50027.600000000006</v>
          </cell>
          <cell r="I7277">
            <v>27164307.780000001</v>
          </cell>
          <cell r="J7277">
            <v>2.2100000000000002E-2</v>
          </cell>
          <cell r="K7277">
            <v>50027.600161500006</v>
          </cell>
          <cell r="L7277">
            <v>0</v>
          </cell>
        </row>
        <row r="7278">
          <cell r="A7278" t="str">
            <v>G3766 DST Mains, Trans, Everett</v>
          </cell>
          <cell r="B7278" t="str">
            <v>G3766 DST Mains, Trans, Everett-6</v>
          </cell>
          <cell r="C7278" t="str">
            <v>403G</v>
          </cell>
          <cell r="E7278">
            <v>43281</v>
          </cell>
          <cell r="F7278">
            <v>27164307.780000001</v>
          </cell>
          <cell r="G7278">
            <v>2.2100000000000002E-2</v>
          </cell>
          <cell r="H7278">
            <v>50027.600000000006</v>
          </cell>
          <cell r="I7278">
            <v>27164307.780000001</v>
          </cell>
          <cell r="J7278">
            <v>2.2100000000000002E-2</v>
          </cell>
          <cell r="K7278">
            <v>50027.600161500006</v>
          </cell>
          <cell r="L7278">
            <v>0</v>
          </cell>
        </row>
        <row r="7279">
          <cell r="A7279" t="str">
            <v>G3766 DST Mains, Trans, Everett</v>
          </cell>
          <cell r="B7279" t="str">
            <v>G3766 DST Mains, Trans, Everett-7</v>
          </cell>
          <cell r="C7279" t="str">
            <v>403G</v>
          </cell>
          <cell r="E7279">
            <v>43312</v>
          </cell>
          <cell r="F7279">
            <v>27164307.780000001</v>
          </cell>
          <cell r="G7279">
            <v>2.2100000000000002E-2</v>
          </cell>
          <cell r="H7279">
            <v>50027.600000000006</v>
          </cell>
          <cell r="I7279">
            <v>27164307.780000001</v>
          </cell>
          <cell r="J7279">
            <v>2.2100000000000002E-2</v>
          </cell>
          <cell r="K7279">
            <v>50027.600161500006</v>
          </cell>
          <cell r="L7279">
            <v>0</v>
          </cell>
        </row>
        <row r="7280">
          <cell r="A7280" t="str">
            <v>G3766 DST Mains, Trans, Everett</v>
          </cell>
          <cell r="B7280" t="str">
            <v>G3766 DST Mains, Trans, Everett-8</v>
          </cell>
          <cell r="C7280" t="str">
            <v>403G</v>
          </cell>
          <cell r="E7280">
            <v>43343</v>
          </cell>
          <cell r="F7280">
            <v>27164307.780000001</v>
          </cell>
          <cell r="G7280">
            <v>2.2100000000000002E-2</v>
          </cell>
          <cell r="H7280">
            <v>50027.600000000006</v>
          </cell>
          <cell r="I7280">
            <v>27164307.780000001</v>
          </cell>
          <cell r="J7280">
            <v>2.2100000000000002E-2</v>
          </cell>
          <cell r="K7280">
            <v>50027.600161500006</v>
          </cell>
          <cell r="L7280">
            <v>0</v>
          </cell>
        </row>
        <row r="7281">
          <cell r="A7281" t="str">
            <v>G3766 DST Mains, Trans, Everett</v>
          </cell>
          <cell r="B7281" t="str">
            <v>G3766 DST Mains, Trans, Everett-9</v>
          </cell>
          <cell r="C7281" t="str">
            <v>403G</v>
          </cell>
          <cell r="E7281">
            <v>43373</v>
          </cell>
          <cell r="F7281">
            <v>27164307.780000001</v>
          </cell>
          <cell r="G7281">
            <v>2.2100000000000002E-2</v>
          </cell>
          <cell r="H7281">
            <v>50027.600000000006</v>
          </cell>
          <cell r="I7281">
            <v>27164307.780000001</v>
          </cell>
          <cell r="J7281">
            <v>2.2100000000000002E-2</v>
          </cell>
          <cell r="K7281">
            <v>50027.600161500006</v>
          </cell>
          <cell r="L7281">
            <v>0</v>
          </cell>
        </row>
        <row r="7282">
          <cell r="A7282" t="str">
            <v>G3766 DST Mains, Trans, Everett</v>
          </cell>
          <cell r="B7282" t="str">
            <v>G3766 DST Mains, Trans, Everett-10</v>
          </cell>
          <cell r="C7282" t="str">
            <v>403G</v>
          </cell>
          <cell r="E7282">
            <v>43404</v>
          </cell>
          <cell r="F7282">
            <v>27164307.780000001</v>
          </cell>
          <cell r="G7282">
            <v>2.2100000000000002E-2</v>
          </cell>
          <cell r="H7282">
            <v>50027.600000000006</v>
          </cell>
          <cell r="I7282">
            <v>27164307.780000001</v>
          </cell>
          <cell r="J7282">
            <v>2.2100000000000002E-2</v>
          </cell>
          <cell r="K7282">
            <v>50027.600161500006</v>
          </cell>
          <cell r="L7282">
            <v>0</v>
          </cell>
        </row>
        <row r="7283">
          <cell r="A7283" t="str">
            <v>G3766 DST Mains, Trans, Everett</v>
          </cell>
          <cell r="B7283" t="str">
            <v>G3766 DST Mains, Trans, Everett-11</v>
          </cell>
          <cell r="C7283" t="str">
            <v>403G</v>
          </cell>
          <cell r="E7283">
            <v>43434</v>
          </cell>
          <cell r="F7283">
            <v>27164307.780000001</v>
          </cell>
          <cell r="G7283">
            <v>2.2100000000000002E-2</v>
          </cell>
          <cell r="H7283">
            <v>50027.600000000006</v>
          </cell>
          <cell r="I7283">
            <v>27164307.780000001</v>
          </cell>
          <cell r="J7283">
            <v>2.2100000000000002E-2</v>
          </cell>
          <cell r="K7283">
            <v>50027.600161500006</v>
          </cell>
          <cell r="L7283">
            <v>0</v>
          </cell>
        </row>
        <row r="7284">
          <cell r="A7284" t="str">
            <v>G3766 DST Mains, Trans, Everett</v>
          </cell>
          <cell r="B7284" t="str">
            <v>G3766 DST Mains, Trans, Everett-12</v>
          </cell>
          <cell r="C7284" t="str">
            <v>403G</v>
          </cell>
          <cell r="E7284">
            <v>43465</v>
          </cell>
          <cell r="F7284">
            <v>27164307.780000001</v>
          </cell>
          <cell r="G7284">
            <v>2.2100000000000002E-2</v>
          </cell>
          <cell r="H7284">
            <v>50027.600000000006</v>
          </cell>
          <cell r="I7284">
            <v>27164307.780000001</v>
          </cell>
          <cell r="J7284">
            <v>2.2100000000000002E-2</v>
          </cell>
          <cell r="K7284">
            <v>50027.600161500006</v>
          </cell>
          <cell r="L7284">
            <v>0</v>
          </cell>
        </row>
        <row r="7285">
          <cell r="A7285" t="str">
            <v>G3766 DST Mains, Trans, Everett Total</v>
          </cell>
          <cell r="C7285" t="str">
            <v>GDST</v>
          </cell>
          <cell r="E7285" t="str">
            <v>Total</v>
          </cell>
          <cell r="F7285"/>
          <cell r="G7285"/>
          <cell r="H7285">
            <v>600331.19999999995</v>
          </cell>
          <cell r="I7285"/>
          <cell r="J7285">
            <v>0</v>
          </cell>
          <cell r="K7285">
            <v>600331.20193800004</v>
          </cell>
          <cell r="L7285">
            <v>0</v>
          </cell>
        </row>
        <row r="7286">
          <cell r="A7286" t="str">
            <v>G3780 DST Measuring &amp; Reg Station</v>
          </cell>
          <cell r="B7286" t="str">
            <v>G3780 DST Measuring &amp; Reg Station-1</v>
          </cell>
          <cell r="C7286" t="str">
            <v>403G</v>
          </cell>
          <cell r="E7286">
            <v>43131</v>
          </cell>
          <cell r="F7286">
            <v>96321431.219999999</v>
          </cell>
          <cell r="G7286">
            <v>4.1300000000000003E-2</v>
          </cell>
          <cell r="H7286">
            <v>331506.26</v>
          </cell>
          <cell r="I7286">
            <v>101785263.03</v>
          </cell>
          <cell r="J7286">
            <v>4.1300000000000003E-2</v>
          </cell>
          <cell r="K7286">
            <v>350310.94692825008</v>
          </cell>
          <cell r="L7286">
            <v>18804.689999999999</v>
          </cell>
        </row>
        <row r="7287">
          <cell r="A7287" t="str">
            <v>G3780 DST Measuring &amp; Reg Station</v>
          </cell>
          <cell r="B7287" t="str">
            <v>G3780 DST Measuring &amp; Reg Station-2</v>
          </cell>
          <cell r="C7287" t="str">
            <v>403G</v>
          </cell>
          <cell r="E7287">
            <v>43159</v>
          </cell>
          <cell r="F7287">
            <v>96652788.510000005</v>
          </cell>
          <cell r="G7287">
            <v>4.1300000000000003E-2</v>
          </cell>
          <cell r="H7287">
            <v>332646.68</v>
          </cell>
          <cell r="I7287">
            <v>101785263.03</v>
          </cell>
          <cell r="J7287">
            <v>4.1300000000000003E-2</v>
          </cell>
          <cell r="K7287">
            <v>350310.94692825008</v>
          </cell>
          <cell r="L7287">
            <v>17664.27</v>
          </cell>
        </row>
        <row r="7288">
          <cell r="A7288" t="str">
            <v>G3780 DST Measuring &amp; Reg Station</v>
          </cell>
          <cell r="B7288" t="str">
            <v>G3780 DST Measuring &amp; Reg Station-3</v>
          </cell>
          <cell r="C7288" t="str">
            <v>403G</v>
          </cell>
          <cell r="E7288">
            <v>43190</v>
          </cell>
          <cell r="F7288">
            <v>96726033.409999996</v>
          </cell>
          <cell r="G7288">
            <v>4.1300000000000003E-2</v>
          </cell>
          <cell r="H7288">
            <v>332898.77</v>
          </cell>
          <cell r="I7288">
            <v>101785263.03</v>
          </cell>
          <cell r="J7288">
            <v>4.1300000000000003E-2</v>
          </cell>
          <cell r="K7288">
            <v>350310.94692825008</v>
          </cell>
          <cell r="L7288">
            <v>17412.18</v>
          </cell>
        </row>
        <row r="7289">
          <cell r="A7289" t="str">
            <v>G3780 DST Measuring &amp; Reg Station</v>
          </cell>
          <cell r="B7289" t="str">
            <v>G3780 DST Measuring &amp; Reg Station-4</v>
          </cell>
          <cell r="C7289" t="str">
            <v>403G</v>
          </cell>
          <cell r="E7289">
            <v>43220</v>
          </cell>
          <cell r="F7289">
            <v>96955244.200000003</v>
          </cell>
          <cell r="G7289">
            <v>4.1300000000000003E-2</v>
          </cell>
          <cell r="H7289">
            <v>333687.63</v>
          </cell>
          <cell r="I7289">
            <v>101785263.03</v>
          </cell>
          <cell r="J7289">
            <v>4.1300000000000003E-2</v>
          </cell>
          <cell r="K7289">
            <v>350310.94692825008</v>
          </cell>
          <cell r="L7289">
            <v>16623.32</v>
          </cell>
        </row>
        <row r="7290">
          <cell r="A7290" t="str">
            <v>G3780 DST Measuring &amp; Reg Station</v>
          </cell>
          <cell r="B7290" t="str">
            <v>G3780 DST Measuring &amp; Reg Station-5</v>
          </cell>
          <cell r="C7290" t="str">
            <v>403G</v>
          </cell>
          <cell r="E7290">
            <v>43251</v>
          </cell>
          <cell r="F7290">
            <v>97173559.560000002</v>
          </cell>
          <cell r="G7290">
            <v>4.1300000000000003E-2</v>
          </cell>
          <cell r="H7290">
            <v>334439</v>
          </cell>
          <cell r="I7290">
            <v>101785263.03</v>
          </cell>
          <cell r="J7290">
            <v>4.1300000000000003E-2</v>
          </cell>
          <cell r="K7290">
            <v>350310.94692825008</v>
          </cell>
          <cell r="L7290">
            <v>15871.95</v>
          </cell>
        </row>
        <row r="7291">
          <cell r="A7291" t="str">
            <v>G3780 DST Measuring &amp; Reg Station</v>
          </cell>
          <cell r="B7291" t="str">
            <v>G3780 DST Measuring &amp; Reg Station-6</v>
          </cell>
          <cell r="C7291" t="str">
            <v>403G</v>
          </cell>
          <cell r="E7291">
            <v>43281</v>
          </cell>
          <cell r="F7291">
            <v>97371674.480000004</v>
          </cell>
          <cell r="G7291">
            <v>4.1300000000000003E-2</v>
          </cell>
          <cell r="H7291">
            <v>335120.84999999998</v>
          </cell>
          <cell r="I7291">
            <v>101785263.03</v>
          </cell>
          <cell r="J7291">
            <v>4.1300000000000003E-2</v>
          </cell>
          <cell r="K7291">
            <v>350310.94692825008</v>
          </cell>
          <cell r="L7291">
            <v>15190.1</v>
          </cell>
        </row>
        <row r="7292">
          <cell r="A7292" t="str">
            <v>G3780 DST Measuring &amp; Reg Station</v>
          </cell>
          <cell r="B7292" t="str">
            <v>G3780 DST Measuring &amp; Reg Station-7</v>
          </cell>
          <cell r="C7292" t="str">
            <v>403G</v>
          </cell>
          <cell r="E7292">
            <v>43312</v>
          </cell>
          <cell r="F7292">
            <v>97698715.859999999</v>
          </cell>
          <cell r="G7292">
            <v>4.1300000000000003E-2</v>
          </cell>
          <cell r="H7292">
            <v>336246.42</v>
          </cell>
          <cell r="I7292">
            <v>101785263.03</v>
          </cell>
          <cell r="J7292">
            <v>4.1300000000000003E-2</v>
          </cell>
          <cell r="K7292">
            <v>350310.94692825008</v>
          </cell>
          <cell r="L7292">
            <v>14064.53</v>
          </cell>
        </row>
        <row r="7293">
          <cell r="A7293" t="str">
            <v>G3780 DST Measuring &amp; Reg Station</v>
          </cell>
          <cell r="B7293" t="str">
            <v>G3780 DST Measuring &amp; Reg Station-8</v>
          </cell>
          <cell r="C7293" t="str">
            <v>403G</v>
          </cell>
          <cell r="E7293">
            <v>43343</v>
          </cell>
          <cell r="F7293">
            <v>98445382.950000003</v>
          </cell>
          <cell r="G7293">
            <v>4.1300000000000003E-2</v>
          </cell>
          <cell r="H7293">
            <v>338816.2</v>
          </cell>
          <cell r="I7293">
            <v>101785263.03</v>
          </cell>
          <cell r="J7293">
            <v>4.1300000000000003E-2</v>
          </cell>
          <cell r="K7293">
            <v>350310.94692825008</v>
          </cell>
          <cell r="L7293">
            <v>11494.75</v>
          </cell>
        </row>
        <row r="7294">
          <cell r="A7294" t="str">
            <v>G3780 DST Measuring &amp; Reg Station</v>
          </cell>
          <cell r="B7294" t="str">
            <v>G3780 DST Measuring &amp; Reg Station-9</v>
          </cell>
          <cell r="C7294" t="str">
            <v>403G</v>
          </cell>
          <cell r="E7294">
            <v>43373</v>
          </cell>
          <cell r="F7294">
            <v>99293073.370000005</v>
          </cell>
          <cell r="G7294">
            <v>4.1300000000000003E-2</v>
          </cell>
          <cell r="H7294">
            <v>341733.66</v>
          </cell>
          <cell r="I7294">
            <v>101785263.03</v>
          </cell>
          <cell r="J7294">
            <v>4.1300000000000003E-2</v>
          </cell>
          <cell r="K7294">
            <v>350310.94692825008</v>
          </cell>
          <cell r="L7294">
            <v>8577.2900000000009</v>
          </cell>
        </row>
        <row r="7295">
          <cell r="A7295" t="str">
            <v>G3780 DST Measuring &amp; Reg Station</v>
          </cell>
          <cell r="B7295" t="str">
            <v>G3780 DST Measuring &amp; Reg Station-10</v>
          </cell>
          <cell r="C7295" t="str">
            <v>403G</v>
          </cell>
          <cell r="E7295">
            <v>43404</v>
          </cell>
          <cell r="F7295">
            <v>100165057.55</v>
          </cell>
          <cell r="G7295">
            <v>4.1300000000000003E-2</v>
          </cell>
          <cell r="H7295">
            <v>344734.74</v>
          </cell>
          <cell r="I7295">
            <v>101785263.03</v>
          </cell>
          <cell r="J7295">
            <v>4.1300000000000003E-2</v>
          </cell>
          <cell r="K7295">
            <v>350310.94692825008</v>
          </cell>
          <cell r="L7295">
            <v>5576.21</v>
          </cell>
        </row>
        <row r="7296">
          <cell r="A7296" t="str">
            <v>G3780 DST Measuring &amp; Reg Station</v>
          </cell>
          <cell r="B7296" t="str">
            <v>G3780 DST Measuring &amp; Reg Station-11</v>
          </cell>
          <cell r="C7296" t="str">
            <v>403G</v>
          </cell>
          <cell r="E7296">
            <v>43434</v>
          </cell>
          <cell r="F7296">
            <v>100998868.79000001</v>
          </cell>
          <cell r="G7296">
            <v>4.1300000000000003E-2</v>
          </cell>
          <cell r="H7296">
            <v>347604.44</v>
          </cell>
          <cell r="I7296">
            <v>101785263.03</v>
          </cell>
          <cell r="J7296">
            <v>4.1300000000000003E-2</v>
          </cell>
          <cell r="K7296">
            <v>350310.94692825008</v>
          </cell>
          <cell r="L7296">
            <v>2706.51</v>
          </cell>
        </row>
        <row r="7297">
          <cell r="A7297" t="str">
            <v>G3780 DST Measuring &amp; Reg Station</v>
          </cell>
          <cell r="B7297" t="str">
            <v>G3780 DST Measuring &amp; Reg Station-12</v>
          </cell>
          <cell r="C7297" t="str">
            <v>403G</v>
          </cell>
          <cell r="E7297">
            <v>43465</v>
          </cell>
          <cell r="F7297">
            <v>101785263.03</v>
          </cell>
          <cell r="G7297">
            <v>4.1300000000000003E-2</v>
          </cell>
          <cell r="H7297">
            <v>350310.94</v>
          </cell>
          <cell r="I7297">
            <v>101785263.03</v>
          </cell>
          <cell r="J7297">
            <v>4.1300000000000003E-2</v>
          </cell>
          <cell r="K7297">
            <v>350310.94692825008</v>
          </cell>
          <cell r="L7297">
            <v>0.01</v>
          </cell>
        </row>
        <row r="7298">
          <cell r="A7298" t="str">
            <v>G3780 DST Measuring &amp; Reg Station Total</v>
          </cell>
          <cell r="C7298" t="str">
            <v>GDST</v>
          </cell>
          <cell r="E7298" t="str">
            <v>Total</v>
          </cell>
          <cell r="F7298"/>
          <cell r="G7298"/>
          <cell r="H7298">
            <v>4059745.59</v>
          </cell>
          <cell r="I7298"/>
          <cell r="J7298">
            <v>0</v>
          </cell>
          <cell r="K7298">
            <v>4203731.3631390007</v>
          </cell>
          <cell r="L7298">
            <v>143985.76999999999</v>
          </cell>
        </row>
        <row r="7299">
          <cell r="A7299" t="str">
            <v>G3781 DST Measuring &amp; Reg Sta, Tran</v>
          </cell>
          <cell r="B7299" t="str">
            <v>G3781 DST Measuring &amp; Reg Sta, Tran-1</v>
          </cell>
          <cell r="C7299" t="str">
            <v>403G</v>
          </cell>
          <cell r="E7299">
            <v>43131</v>
          </cell>
          <cell r="F7299">
            <v>24807187.93</v>
          </cell>
          <cell r="G7299">
            <v>4.1300000000000003E-2</v>
          </cell>
          <cell r="H7299">
            <v>85378.07</v>
          </cell>
          <cell r="I7299">
            <v>24797648.870000001</v>
          </cell>
          <cell r="J7299">
            <v>4.1300000000000003E-2</v>
          </cell>
          <cell r="K7299">
            <v>85345.241527583348</v>
          </cell>
          <cell r="L7299">
            <v>-32.83</v>
          </cell>
        </row>
        <row r="7300">
          <cell r="A7300" t="str">
            <v>G3781 DST Measuring &amp; Reg Sta, Tran</v>
          </cell>
          <cell r="B7300" t="str">
            <v>G3781 DST Measuring &amp; Reg Sta, Tran-2</v>
          </cell>
          <cell r="C7300" t="str">
            <v>403G</v>
          </cell>
          <cell r="E7300">
            <v>43159</v>
          </cell>
          <cell r="F7300">
            <v>24807187.93</v>
          </cell>
          <cell r="G7300">
            <v>4.1300000000000003E-2</v>
          </cell>
          <cell r="H7300">
            <v>85378.07</v>
          </cell>
          <cell r="I7300">
            <v>24797648.870000001</v>
          </cell>
          <cell r="J7300">
            <v>4.1300000000000003E-2</v>
          </cell>
          <cell r="K7300">
            <v>85345.241527583348</v>
          </cell>
          <cell r="L7300">
            <v>-32.83</v>
          </cell>
        </row>
        <row r="7301">
          <cell r="A7301" t="str">
            <v>G3781 DST Measuring &amp; Reg Sta, Tran</v>
          </cell>
          <cell r="B7301" t="str">
            <v>G3781 DST Measuring &amp; Reg Sta, Tran-3</v>
          </cell>
          <cell r="C7301" t="str">
            <v>403G</v>
          </cell>
          <cell r="E7301">
            <v>43190</v>
          </cell>
          <cell r="F7301">
            <v>24807187.93</v>
          </cell>
          <cell r="G7301">
            <v>4.1300000000000003E-2</v>
          </cell>
          <cell r="H7301">
            <v>85378.07</v>
          </cell>
          <cell r="I7301">
            <v>24797648.870000001</v>
          </cell>
          <cell r="J7301">
            <v>4.1300000000000003E-2</v>
          </cell>
          <cell r="K7301">
            <v>85345.241527583348</v>
          </cell>
          <cell r="L7301">
            <v>-32.83</v>
          </cell>
        </row>
        <row r="7302">
          <cell r="A7302" t="str">
            <v>G3781 DST Measuring &amp; Reg Sta, Tran</v>
          </cell>
          <cell r="B7302" t="str">
            <v>G3781 DST Measuring &amp; Reg Sta, Tran-4</v>
          </cell>
          <cell r="C7302" t="str">
            <v>403G</v>
          </cell>
          <cell r="E7302">
            <v>43220</v>
          </cell>
          <cell r="F7302">
            <v>24807187.93</v>
          </cell>
          <cell r="G7302">
            <v>4.1300000000000003E-2</v>
          </cell>
          <cell r="H7302">
            <v>85378.07</v>
          </cell>
          <cell r="I7302">
            <v>24797648.870000001</v>
          </cell>
          <cell r="J7302">
            <v>4.1300000000000003E-2</v>
          </cell>
          <cell r="K7302">
            <v>85345.241527583348</v>
          </cell>
          <cell r="L7302">
            <v>-32.83</v>
          </cell>
        </row>
        <row r="7303">
          <cell r="A7303" t="str">
            <v>G3781 DST Measuring &amp; Reg Sta, Tran</v>
          </cell>
          <cell r="B7303" t="str">
            <v>G3781 DST Measuring &amp; Reg Sta, Tran-5</v>
          </cell>
          <cell r="C7303" t="str">
            <v>403G</v>
          </cell>
          <cell r="E7303">
            <v>43251</v>
          </cell>
          <cell r="F7303">
            <v>24807187.93</v>
          </cell>
          <cell r="G7303">
            <v>4.1300000000000003E-2</v>
          </cell>
          <cell r="H7303">
            <v>85378.07</v>
          </cell>
          <cell r="I7303">
            <v>24797648.870000001</v>
          </cell>
          <cell r="J7303">
            <v>4.1300000000000003E-2</v>
          </cell>
          <cell r="K7303">
            <v>85345.241527583348</v>
          </cell>
          <cell r="L7303">
            <v>-32.83</v>
          </cell>
        </row>
        <row r="7304">
          <cell r="A7304" t="str">
            <v>G3781 DST Measuring &amp; Reg Sta, Tran</v>
          </cell>
          <cell r="B7304" t="str">
            <v>G3781 DST Measuring &amp; Reg Sta, Tran-6</v>
          </cell>
          <cell r="C7304" t="str">
            <v>403G</v>
          </cell>
          <cell r="E7304">
            <v>43281</v>
          </cell>
          <cell r="F7304">
            <v>24807187.93</v>
          </cell>
          <cell r="G7304">
            <v>4.1300000000000003E-2</v>
          </cell>
          <cell r="H7304">
            <v>85378.07</v>
          </cell>
          <cell r="I7304">
            <v>24797648.870000001</v>
          </cell>
          <cell r="J7304">
            <v>4.1300000000000003E-2</v>
          </cell>
          <cell r="K7304">
            <v>85345.241527583348</v>
          </cell>
          <cell r="L7304">
            <v>-32.83</v>
          </cell>
        </row>
        <row r="7305">
          <cell r="A7305" t="str">
            <v>G3781 DST Measuring &amp; Reg Sta, Tran</v>
          </cell>
          <cell r="B7305" t="str">
            <v>G3781 DST Measuring &amp; Reg Sta, Tran-7</v>
          </cell>
          <cell r="C7305" t="str">
            <v>403G</v>
          </cell>
          <cell r="E7305">
            <v>43312</v>
          </cell>
          <cell r="F7305">
            <v>24807187.93</v>
          </cell>
          <cell r="G7305">
            <v>4.1300000000000003E-2</v>
          </cell>
          <cell r="H7305">
            <v>85378.07</v>
          </cell>
          <cell r="I7305">
            <v>24797648.870000001</v>
          </cell>
          <cell r="J7305">
            <v>4.1300000000000003E-2</v>
          </cell>
          <cell r="K7305">
            <v>85345.241527583348</v>
          </cell>
          <cell r="L7305">
            <v>-32.83</v>
          </cell>
        </row>
        <row r="7306">
          <cell r="A7306" t="str">
            <v>G3781 DST Measuring &amp; Reg Sta, Tran</v>
          </cell>
          <cell r="B7306" t="str">
            <v>G3781 DST Measuring &amp; Reg Sta, Tran-8</v>
          </cell>
          <cell r="C7306" t="str">
            <v>403G</v>
          </cell>
          <cell r="E7306">
            <v>43343</v>
          </cell>
          <cell r="F7306">
            <v>24807187.93</v>
          </cell>
          <cell r="G7306">
            <v>4.1300000000000003E-2</v>
          </cell>
          <cell r="H7306">
            <v>85378.07</v>
          </cell>
          <cell r="I7306">
            <v>24797648.870000001</v>
          </cell>
          <cell r="J7306">
            <v>4.1300000000000003E-2</v>
          </cell>
          <cell r="K7306">
            <v>85345.241527583348</v>
          </cell>
          <cell r="L7306">
            <v>-32.83</v>
          </cell>
        </row>
        <row r="7307">
          <cell r="A7307" t="str">
            <v>G3781 DST Measuring &amp; Reg Sta, Tran</v>
          </cell>
          <cell r="B7307" t="str">
            <v>G3781 DST Measuring &amp; Reg Sta, Tran-9</v>
          </cell>
          <cell r="C7307" t="str">
            <v>403G</v>
          </cell>
          <cell r="E7307">
            <v>43373</v>
          </cell>
          <cell r="F7307">
            <v>24802418.399999999</v>
          </cell>
          <cell r="G7307">
            <v>4.1300000000000003E-2</v>
          </cell>
          <cell r="H7307">
            <v>85361.65</v>
          </cell>
          <cell r="I7307">
            <v>24797648.870000001</v>
          </cell>
          <cell r="J7307">
            <v>4.1300000000000003E-2</v>
          </cell>
          <cell r="K7307">
            <v>85345.241527583348</v>
          </cell>
          <cell r="L7307">
            <v>-16.41</v>
          </cell>
        </row>
        <row r="7308">
          <cell r="A7308" t="str">
            <v>G3781 DST Measuring &amp; Reg Sta, Tran</v>
          </cell>
          <cell r="B7308" t="str">
            <v>G3781 DST Measuring &amp; Reg Sta, Tran-10</v>
          </cell>
          <cell r="C7308" t="str">
            <v>403G</v>
          </cell>
          <cell r="E7308">
            <v>43404</v>
          </cell>
          <cell r="F7308">
            <v>24797648.870000001</v>
          </cell>
          <cell r="G7308">
            <v>4.1300000000000003E-2</v>
          </cell>
          <cell r="H7308">
            <v>85345.24</v>
          </cell>
          <cell r="I7308">
            <v>24797648.870000001</v>
          </cell>
          <cell r="J7308">
            <v>4.1300000000000003E-2</v>
          </cell>
          <cell r="K7308">
            <v>85345.241527583348</v>
          </cell>
          <cell r="L7308">
            <v>0</v>
          </cell>
        </row>
        <row r="7309">
          <cell r="A7309" t="str">
            <v>G3781 DST Measuring &amp; Reg Sta, Tran</v>
          </cell>
          <cell r="B7309" t="str">
            <v>G3781 DST Measuring &amp; Reg Sta, Tran-11</v>
          </cell>
          <cell r="C7309" t="str">
            <v>403G</v>
          </cell>
          <cell r="E7309">
            <v>43434</v>
          </cell>
          <cell r="F7309">
            <v>24797648.870000001</v>
          </cell>
          <cell r="G7309">
            <v>4.1300000000000003E-2</v>
          </cell>
          <cell r="H7309">
            <v>85345.24</v>
          </cell>
          <cell r="I7309">
            <v>24797648.870000001</v>
          </cell>
          <cell r="J7309">
            <v>4.1300000000000003E-2</v>
          </cell>
          <cell r="K7309">
            <v>85345.241527583348</v>
          </cell>
          <cell r="L7309">
            <v>0</v>
          </cell>
        </row>
        <row r="7310">
          <cell r="A7310" t="str">
            <v>G3781 DST Measuring &amp; Reg Sta, Tran</v>
          </cell>
          <cell r="B7310" t="str">
            <v>G3781 DST Measuring &amp; Reg Sta, Tran-12</v>
          </cell>
          <cell r="C7310" t="str">
            <v>403G</v>
          </cell>
          <cell r="E7310">
            <v>43465</v>
          </cell>
          <cell r="F7310">
            <v>24797648.870000001</v>
          </cell>
          <cell r="G7310">
            <v>4.1300000000000003E-2</v>
          </cell>
          <cell r="H7310">
            <v>85345.24</v>
          </cell>
          <cell r="I7310">
            <v>24797648.870000001</v>
          </cell>
          <cell r="J7310">
            <v>4.1300000000000003E-2</v>
          </cell>
          <cell r="K7310">
            <v>85345.241527583348</v>
          </cell>
          <cell r="L7310">
            <v>0</v>
          </cell>
        </row>
        <row r="7311">
          <cell r="A7311" t="str">
            <v>G3781 DST Measuring &amp; Reg Sta, Tran Total</v>
          </cell>
          <cell r="C7311" t="str">
            <v>GDST</v>
          </cell>
          <cell r="E7311" t="str">
            <v>Total</v>
          </cell>
          <cell r="F7311"/>
          <cell r="G7311"/>
          <cell r="H7311">
            <v>1024421.93</v>
          </cell>
          <cell r="I7311"/>
          <cell r="J7311">
            <v>0</v>
          </cell>
          <cell r="K7311">
            <v>1024142.8983310001</v>
          </cell>
          <cell r="L7311">
            <v>-279.02999999999997</v>
          </cell>
        </row>
        <row r="7312">
          <cell r="A7312" t="str">
            <v>G3801 DST Services, Cathodic Protec</v>
          </cell>
          <cell r="B7312" t="str">
            <v>G3801 DST Services, Cathodic Protec-1</v>
          </cell>
          <cell r="C7312" t="str">
            <v>403G</v>
          </cell>
          <cell r="E7312">
            <v>43131</v>
          </cell>
          <cell r="F7312">
            <v>21195205.969999999</v>
          </cell>
          <cell r="G7312">
            <v>3.5099999999999999E-2</v>
          </cell>
          <cell r="H7312">
            <v>61995.98</v>
          </cell>
          <cell r="I7312">
            <v>21327545.010000002</v>
          </cell>
          <cell r="J7312">
            <v>3.5099999999999999E-2</v>
          </cell>
          <cell r="K7312">
            <v>62383.069154249999</v>
          </cell>
          <cell r="L7312">
            <v>387.09</v>
          </cell>
        </row>
        <row r="7313">
          <cell r="A7313" t="str">
            <v>G3801 DST Services, Cathodic Protec</v>
          </cell>
          <cell r="B7313" t="str">
            <v>G3801 DST Services, Cathodic Protec-2</v>
          </cell>
          <cell r="C7313" t="str">
            <v>403G</v>
          </cell>
          <cell r="E7313">
            <v>43159</v>
          </cell>
          <cell r="F7313">
            <v>21204322.920000002</v>
          </cell>
          <cell r="G7313">
            <v>3.5099999999999999E-2</v>
          </cell>
          <cell r="H7313">
            <v>62022.64</v>
          </cell>
          <cell r="I7313">
            <v>21327545.010000002</v>
          </cell>
          <cell r="J7313">
            <v>3.5099999999999999E-2</v>
          </cell>
          <cell r="K7313">
            <v>62383.069154249999</v>
          </cell>
          <cell r="L7313">
            <v>360.43</v>
          </cell>
        </row>
        <row r="7314">
          <cell r="A7314" t="str">
            <v>G3801 DST Services, Cathodic Protec</v>
          </cell>
          <cell r="B7314" t="str">
            <v>G3801 DST Services, Cathodic Protec-3</v>
          </cell>
          <cell r="C7314" t="str">
            <v>403G</v>
          </cell>
          <cell r="E7314">
            <v>43190</v>
          </cell>
          <cell r="F7314">
            <v>21215728.75</v>
          </cell>
          <cell r="G7314">
            <v>3.5099999999999999E-2</v>
          </cell>
          <cell r="H7314">
            <v>62056.01</v>
          </cell>
          <cell r="I7314">
            <v>21327545.010000002</v>
          </cell>
          <cell r="J7314">
            <v>3.5099999999999999E-2</v>
          </cell>
          <cell r="K7314">
            <v>62383.069154249999</v>
          </cell>
          <cell r="L7314">
            <v>327.06</v>
          </cell>
        </row>
        <row r="7315">
          <cell r="A7315" t="str">
            <v>G3801 DST Services, Cathodic Protec</v>
          </cell>
          <cell r="B7315" t="str">
            <v>G3801 DST Services, Cathodic Protec-4</v>
          </cell>
          <cell r="C7315" t="str">
            <v>403G</v>
          </cell>
          <cell r="E7315">
            <v>43220</v>
          </cell>
          <cell r="F7315">
            <v>21235827.059999999</v>
          </cell>
          <cell r="G7315">
            <v>3.5099999999999999E-2</v>
          </cell>
          <cell r="H7315">
            <v>62114.79</v>
          </cell>
          <cell r="I7315">
            <v>21327545.010000002</v>
          </cell>
          <cell r="J7315">
            <v>3.5099999999999999E-2</v>
          </cell>
          <cell r="K7315">
            <v>62383.069154249999</v>
          </cell>
          <cell r="L7315">
            <v>268.27999999999997</v>
          </cell>
        </row>
        <row r="7316">
          <cell r="A7316" t="str">
            <v>G3801 DST Services, Cathodic Protec</v>
          </cell>
          <cell r="B7316" t="str">
            <v>G3801 DST Services, Cathodic Protec-5</v>
          </cell>
          <cell r="C7316" t="str">
            <v>403G</v>
          </cell>
          <cell r="E7316">
            <v>43251</v>
          </cell>
          <cell r="F7316">
            <v>21284528.239999998</v>
          </cell>
          <cell r="G7316">
            <v>3.5099999999999999E-2</v>
          </cell>
          <cell r="H7316">
            <v>62257.25</v>
          </cell>
          <cell r="I7316">
            <v>21327545.010000002</v>
          </cell>
          <cell r="J7316">
            <v>3.5099999999999999E-2</v>
          </cell>
          <cell r="K7316">
            <v>62383.069154249999</v>
          </cell>
          <cell r="L7316">
            <v>125.82</v>
          </cell>
        </row>
        <row r="7317">
          <cell r="A7317" t="str">
            <v>G3801 DST Services, Cathodic Protec</v>
          </cell>
          <cell r="B7317" t="str">
            <v>G3801 DST Services, Cathodic Protec-6</v>
          </cell>
          <cell r="C7317" t="str">
            <v>403G</v>
          </cell>
          <cell r="E7317">
            <v>43281</v>
          </cell>
          <cell r="F7317">
            <v>21365256.829999998</v>
          </cell>
          <cell r="G7317">
            <v>3.5099999999999999E-2</v>
          </cell>
          <cell r="H7317">
            <v>62493.38</v>
          </cell>
          <cell r="I7317">
            <v>21327545.010000002</v>
          </cell>
          <cell r="J7317">
            <v>3.5099999999999999E-2</v>
          </cell>
          <cell r="K7317">
            <v>62383.069154249999</v>
          </cell>
          <cell r="L7317">
            <v>-110.31</v>
          </cell>
        </row>
        <row r="7318">
          <cell r="A7318" t="str">
            <v>G3801 DST Services, Cathodic Protec</v>
          </cell>
          <cell r="B7318" t="str">
            <v>G3801 DST Services, Cathodic Protec-7</v>
          </cell>
          <cell r="C7318" t="str">
            <v>403G</v>
          </cell>
          <cell r="E7318">
            <v>43312</v>
          </cell>
          <cell r="F7318">
            <v>21451962.899999999</v>
          </cell>
          <cell r="G7318">
            <v>3.5099999999999999E-2</v>
          </cell>
          <cell r="H7318">
            <v>62746.99</v>
          </cell>
          <cell r="I7318">
            <v>21327545.010000002</v>
          </cell>
          <cell r="J7318">
            <v>3.5099999999999999E-2</v>
          </cell>
          <cell r="K7318">
            <v>62383.069154249999</v>
          </cell>
          <cell r="L7318">
            <v>-363.92</v>
          </cell>
        </row>
        <row r="7319">
          <cell r="A7319" t="str">
            <v>G3801 DST Services, Cathodic Protec</v>
          </cell>
          <cell r="B7319" t="str">
            <v>G3801 DST Services, Cathodic Protec-8</v>
          </cell>
          <cell r="C7319" t="str">
            <v>403G</v>
          </cell>
          <cell r="E7319">
            <v>43343</v>
          </cell>
          <cell r="F7319">
            <v>21502298.809999999</v>
          </cell>
          <cell r="G7319">
            <v>3.5099999999999999E-2</v>
          </cell>
          <cell r="H7319">
            <v>62894.22</v>
          </cell>
          <cell r="I7319">
            <v>21327545.010000002</v>
          </cell>
          <cell r="J7319">
            <v>3.5099999999999999E-2</v>
          </cell>
          <cell r="K7319">
            <v>62383.069154249999</v>
          </cell>
          <cell r="L7319">
            <v>-511.15</v>
          </cell>
        </row>
        <row r="7320">
          <cell r="A7320" t="str">
            <v>G3801 DST Services, Cathodic Protec</v>
          </cell>
          <cell r="B7320" t="str">
            <v>G3801 DST Services, Cathodic Protec-9</v>
          </cell>
          <cell r="C7320" t="str">
            <v>403G</v>
          </cell>
          <cell r="E7320">
            <v>43373</v>
          </cell>
          <cell r="F7320">
            <v>21525288.48</v>
          </cell>
          <cell r="G7320">
            <v>3.5099999999999999E-2</v>
          </cell>
          <cell r="H7320">
            <v>62961.47</v>
          </cell>
          <cell r="I7320">
            <v>21327545.010000002</v>
          </cell>
          <cell r="J7320">
            <v>3.5099999999999999E-2</v>
          </cell>
          <cell r="K7320">
            <v>62383.069154249999</v>
          </cell>
          <cell r="L7320">
            <v>-578.4</v>
          </cell>
        </row>
        <row r="7321">
          <cell r="A7321" t="str">
            <v>G3801 DST Services, Cathodic Protec</v>
          </cell>
          <cell r="B7321" t="str">
            <v>G3801 DST Services, Cathodic Protec-10</v>
          </cell>
          <cell r="C7321" t="str">
            <v>403G</v>
          </cell>
          <cell r="E7321">
            <v>43404</v>
          </cell>
          <cell r="F7321">
            <v>21452748.489999998</v>
          </cell>
          <cell r="G7321">
            <v>3.5099999999999999E-2</v>
          </cell>
          <cell r="H7321">
            <v>62749.29</v>
          </cell>
          <cell r="I7321">
            <v>21327545.010000002</v>
          </cell>
          <cell r="J7321">
            <v>3.5099999999999999E-2</v>
          </cell>
          <cell r="K7321">
            <v>62383.069154249999</v>
          </cell>
          <cell r="L7321">
            <v>-366.22</v>
          </cell>
        </row>
        <row r="7322">
          <cell r="A7322" t="str">
            <v>G3801 DST Services, Cathodic Protec</v>
          </cell>
          <cell r="B7322" t="str">
            <v>G3801 DST Services, Cathodic Protec-11</v>
          </cell>
          <cell r="C7322" t="str">
            <v>403G</v>
          </cell>
          <cell r="E7322">
            <v>43434</v>
          </cell>
          <cell r="F7322">
            <v>21353593.969999999</v>
          </cell>
          <cell r="G7322">
            <v>3.5099999999999999E-2</v>
          </cell>
          <cell r="H7322">
            <v>62717</v>
          </cell>
          <cell r="I7322">
            <v>21327545.010000002</v>
          </cell>
          <cell r="J7322">
            <v>3.5099999999999999E-2</v>
          </cell>
          <cell r="K7322">
            <v>62383.069154249999</v>
          </cell>
          <cell r="L7322">
            <v>-333.93</v>
          </cell>
        </row>
        <row r="7323">
          <cell r="A7323" t="str">
            <v>G3801 DST Services, Cathodic Protec</v>
          </cell>
          <cell r="B7323" t="str">
            <v>G3801 DST Services, Cathodic Protec-12</v>
          </cell>
          <cell r="C7323" t="str">
            <v>403G</v>
          </cell>
          <cell r="E7323">
            <v>43465</v>
          </cell>
          <cell r="F7323">
            <v>21327545.010000002</v>
          </cell>
          <cell r="G7323">
            <v>3.5099999999999999E-2</v>
          </cell>
          <cell r="H7323">
            <v>62383.07</v>
          </cell>
          <cell r="I7323">
            <v>21327545.010000002</v>
          </cell>
          <cell r="J7323">
            <v>3.5099999999999999E-2</v>
          </cell>
          <cell r="K7323">
            <v>62383.069154249999</v>
          </cell>
          <cell r="L7323">
            <v>0</v>
          </cell>
        </row>
        <row r="7324">
          <cell r="A7324" t="str">
            <v>G3801 DST Services, Cathodic Protec Total</v>
          </cell>
          <cell r="C7324" t="str">
            <v>GDST</v>
          </cell>
          <cell r="E7324" t="str">
            <v>Total</v>
          </cell>
          <cell r="F7324"/>
          <cell r="G7324"/>
          <cell r="H7324">
            <v>749392.09</v>
          </cell>
          <cell r="I7324"/>
          <cell r="J7324">
            <v>0</v>
          </cell>
          <cell r="K7324">
            <v>748596.82985099975</v>
          </cell>
          <cell r="L7324">
            <v>-795.26</v>
          </cell>
        </row>
        <row r="7325">
          <cell r="A7325" t="str">
            <v>G3802 DST Services, Plastic</v>
          </cell>
          <cell r="B7325" t="str">
            <v>G3802 DST Services, Plastic-1</v>
          </cell>
          <cell r="C7325" t="str">
            <v>403G</v>
          </cell>
          <cell r="E7325">
            <v>43131</v>
          </cell>
          <cell r="F7325">
            <v>1036634893.4299999</v>
          </cell>
          <cell r="G7325">
            <v>3.2000000000000001E-2</v>
          </cell>
          <cell r="H7325">
            <v>2764359.71</v>
          </cell>
          <cell r="I7325">
            <v>1113538730.8299999</v>
          </cell>
          <cell r="J7325">
            <v>3.2000000000000001E-2</v>
          </cell>
          <cell r="K7325">
            <v>2969436.6155466666</v>
          </cell>
          <cell r="L7325">
            <v>205076.91</v>
          </cell>
        </row>
        <row r="7326">
          <cell r="A7326" t="str">
            <v>G3802 DST Services, Plastic</v>
          </cell>
          <cell r="B7326" t="str">
            <v>G3802 DST Services, Plastic-2</v>
          </cell>
          <cell r="C7326" t="str">
            <v>403G</v>
          </cell>
          <cell r="E7326">
            <v>43159</v>
          </cell>
          <cell r="F7326">
            <v>1041654146.54</v>
          </cell>
          <cell r="G7326">
            <v>3.2000000000000001E-2</v>
          </cell>
          <cell r="H7326">
            <v>2777744.39</v>
          </cell>
          <cell r="I7326">
            <v>1113538730.8299999</v>
          </cell>
          <cell r="J7326">
            <v>3.2000000000000001E-2</v>
          </cell>
          <cell r="K7326">
            <v>2969436.6155466666</v>
          </cell>
          <cell r="L7326">
            <v>191692.23</v>
          </cell>
        </row>
        <row r="7327">
          <cell r="A7327" t="str">
            <v>G3802 DST Services, Plastic</v>
          </cell>
          <cell r="B7327" t="str">
            <v>G3802 DST Services, Plastic-3</v>
          </cell>
          <cell r="C7327" t="str">
            <v>403G</v>
          </cell>
          <cell r="E7327">
            <v>43190</v>
          </cell>
          <cell r="F7327">
            <v>1047235552.3200001</v>
          </cell>
          <cell r="G7327">
            <v>3.2000000000000001E-2</v>
          </cell>
          <cell r="H7327">
            <v>2792628.1399999997</v>
          </cell>
          <cell r="I7327">
            <v>1113538730.8299999</v>
          </cell>
          <cell r="J7327">
            <v>3.2000000000000001E-2</v>
          </cell>
          <cell r="K7327">
            <v>2969436.6155466666</v>
          </cell>
          <cell r="L7327">
            <v>176808.48</v>
          </cell>
        </row>
        <row r="7328">
          <cell r="A7328" t="str">
            <v>G3802 DST Services, Plastic</v>
          </cell>
          <cell r="B7328" t="str">
            <v>G3802 DST Services, Plastic-4</v>
          </cell>
          <cell r="C7328" t="str">
            <v>403G</v>
          </cell>
          <cell r="E7328">
            <v>43220</v>
          </cell>
          <cell r="F7328">
            <v>1053106479.0599999</v>
          </cell>
          <cell r="G7328">
            <v>3.2000000000000001E-2</v>
          </cell>
          <cell r="H7328">
            <v>2808283.94</v>
          </cell>
          <cell r="I7328">
            <v>1113538730.8299999</v>
          </cell>
          <cell r="J7328">
            <v>3.2000000000000001E-2</v>
          </cell>
          <cell r="K7328">
            <v>2969436.6155466666</v>
          </cell>
          <cell r="L7328">
            <v>161152.68</v>
          </cell>
        </row>
        <row r="7329">
          <cell r="A7329" t="str">
            <v>G3802 DST Services, Plastic</v>
          </cell>
          <cell r="B7329" t="str">
            <v>G3802 DST Services, Plastic-5</v>
          </cell>
          <cell r="C7329" t="str">
            <v>403G</v>
          </cell>
          <cell r="E7329">
            <v>43251</v>
          </cell>
          <cell r="F7329">
            <v>1057922720.09</v>
          </cell>
          <cell r="G7329">
            <v>3.2000000000000001E-2</v>
          </cell>
          <cell r="H7329">
            <v>2821127.26</v>
          </cell>
          <cell r="I7329">
            <v>1113538730.8299999</v>
          </cell>
          <cell r="J7329">
            <v>3.2000000000000001E-2</v>
          </cell>
          <cell r="K7329">
            <v>2969436.6155466666</v>
          </cell>
          <cell r="L7329">
            <v>148309.35999999999</v>
          </cell>
        </row>
        <row r="7330">
          <cell r="A7330" t="str">
            <v>G3802 DST Services, Plastic</v>
          </cell>
          <cell r="B7330" t="str">
            <v>G3802 DST Services, Plastic-6</v>
          </cell>
          <cell r="C7330" t="str">
            <v>403G</v>
          </cell>
          <cell r="E7330">
            <v>43281</v>
          </cell>
          <cell r="F7330">
            <v>1063916250.4400001</v>
          </cell>
          <cell r="G7330">
            <v>3.2000000000000001E-2</v>
          </cell>
          <cell r="H7330">
            <v>2837110</v>
          </cell>
          <cell r="I7330">
            <v>1113538730.8299999</v>
          </cell>
          <cell r="J7330">
            <v>3.2000000000000001E-2</v>
          </cell>
          <cell r="K7330">
            <v>2969436.6155466666</v>
          </cell>
          <cell r="L7330">
            <v>132326.62</v>
          </cell>
        </row>
        <row r="7331">
          <cell r="A7331" t="str">
            <v>G3802 DST Services, Plastic</v>
          </cell>
          <cell r="B7331" t="str">
            <v>G3802 DST Services, Plastic-7</v>
          </cell>
          <cell r="C7331" t="str">
            <v>403G</v>
          </cell>
          <cell r="E7331">
            <v>43312</v>
          </cell>
          <cell r="F7331">
            <v>1069996355.88</v>
          </cell>
          <cell r="G7331">
            <v>3.2000000000000001E-2</v>
          </cell>
          <cell r="H7331">
            <v>2853323.61</v>
          </cell>
          <cell r="I7331">
            <v>1113538730.8299999</v>
          </cell>
          <cell r="J7331">
            <v>3.2000000000000001E-2</v>
          </cell>
          <cell r="K7331">
            <v>2969436.6155466666</v>
          </cell>
          <cell r="L7331">
            <v>116113.01</v>
          </cell>
        </row>
        <row r="7332">
          <cell r="A7332" t="str">
            <v>G3802 DST Services, Plastic</v>
          </cell>
          <cell r="B7332" t="str">
            <v>G3802 DST Services, Plastic-8</v>
          </cell>
          <cell r="C7332" t="str">
            <v>403G</v>
          </cell>
          <cell r="E7332">
            <v>43343</v>
          </cell>
          <cell r="F7332">
            <v>1075081278.96</v>
          </cell>
          <cell r="G7332">
            <v>3.2000000000000001E-2</v>
          </cell>
          <cell r="H7332">
            <v>2866883.41</v>
          </cell>
          <cell r="I7332">
            <v>1113538730.8299999</v>
          </cell>
          <cell r="J7332">
            <v>3.2000000000000001E-2</v>
          </cell>
          <cell r="K7332">
            <v>2969436.6155466666</v>
          </cell>
          <cell r="L7332">
            <v>102553.21</v>
          </cell>
        </row>
        <row r="7333">
          <cell r="A7333" t="str">
            <v>G3802 DST Services, Plastic</v>
          </cell>
          <cell r="B7333" t="str">
            <v>G3802 DST Services, Plastic-9</v>
          </cell>
          <cell r="C7333" t="str">
            <v>403G</v>
          </cell>
          <cell r="E7333">
            <v>43373</v>
          </cell>
          <cell r="F7333">
            <v>1080926456.3</v>
          </cell>
          <cell r="G7333">
            <v>3.2000000000000001E-2</v>
          </cell>
          <cell r="H7333">
            <v>2882470.55</v>
          </cell>
          <cell r="I7333">
            <v>1113538730.8299999</v>
          </cell>
          <cell r="J7333">
            <v>3.2000000000000001E-2</v>
          </cell>
          <cell r="K7333">
            <v>2969436.6155466666</v>
          </cell>
          <cell r="L7333">
            <v>86966.07</v>
          </cell>
        </row>
        <row r="7334">
          <cell r="A7334" t="str">
            <v>G3802 DST Services, Plastic</v>
          </cell>
          <cell r="B7334" t="str">
            <v>G3802 DST Services, Plastic-10</v>
          </cell>
          <cell r="C7334" t="str">
            <v>403G</v>
          </cell>
          <cell r="E7334">
            <v>43404</v>
          </cell>
          <cell r="F7334">
            <v>1094729998.75</v>
          </cell>
          <cell r="G7334">
            <v>3.2000000000000001E-2</v>
          </cell>
          <cell r="H7334">
            <v>2919280</v>
          </cell>
          <cell r="I7334">
            <v>1113538730.8299999</v>
          </cell>
          <cell r="J7334">
            <v>3.2000000000000001E-2</v>
          </cell>
          <cell r="K7334">
            <v>2969436.6155466666</v>
          </cell>
          <cell r="L7334">
            <v>50156.62</v>
          </cell>
        </row>
        <row r="7335">
          <cell r="A7335" t="str">
            <v>G3802 DST Services, Plastic</v>
          </cell>
          <cell r="B7335" t="str">
            <v>G3802 DST Services, Plastic-11</v>
          </cell>
          <cell r="C7335" t="str">
            <v>403G</v>
          </cell>
          <cell r="E7335">
            <v>43434</v>
          </cell>
          <cell r="F7335">
            <v>1108010215.6300001</v>
          </cell>
          <cell r="G7335">
            <v>3.2000000000000001E-2</v>
          </cell>
          <cell r="H7335">
            <v>3444023.42</v>
          </cell>
          <cell r="I7335">
            <v>1113538730.8299999</v>
          </cell>
          <cell r="J7335">
            <v>3.2000000000000001E-2</v>
          </cell>
          <cell r="K7335">
            <v>2969436.6155466666</v>
          </cell>
          <cell r="L7335">
            <v>-474586.8</v>
          </cell>
        </row>
        <row r="7336">
          <cell r="A7336" t="str">
            <v>G3802 DST Services, Plastic</v>
          </cell>
          <cell r="B7336" t="str">
            <v>G3802 DST Services, Plastic-12</v>
          </cell>
          <cell r="C7336" t="str">
            <v>403G</v>
          </cell>
          <cell r="E7336">
            <v>43465</v>
          </cell>
          <cell r="F7336">
            <v>1113538730.8299999</v>
          </cell>
          <cell r="G7336">
            <v>3.2000000000000001E-2</v>
          </cell>
          <cell r="H7336">
            <v>2969436.6100000003</v>
          </cell>
          <cell r="I7336">
            <v>1113538730.8299999</v>
          </cell>
          <cell r="J7336">
            <v>3.2000000000000001E-2</v>
          </cell>
          <cell r="K7336">
            <v>2969436.6155466666</v>
          </cell>
          <cell r="L7336">
            <v>0.01</v>
          </cell>
        </row>
        <row r="7337">
          <cell r="A7337" t="str">
            <v>G3802 DST Services, Plastic Total</v>
          </cell>
          <cell r="C7337" t="str">
            <v>GDST</v>
          </cell>
          <cell r="E7337" t="str">
            <v>Total</v>
          </cell>
          <cell r="F7337"/>
          <cell r="G7337"/>
          <cell r="H7337">
            <v>34736671.039999999</v>
          </cell>
          <cell r="I7337"/>
          <cell r="J7337">
            <v>0</v>
          </cell>
          <cell r="K7337">
            <v>35633239.38656</v>
          </cell>
          <cell r="L7337">
            <v>896568.35</v>
          </cell>
        </row>
        <row r="7338">
          <cell r="A7338" t="str">
            <v>G3803 DST Services, Steel Wrapped</v>
          </cell>
          <cell r="B7338" t="str">
            <v>G3803 DST Services, Steel Wrapped-1</v>
          </cell>
          <cell r="C7338" t="str">
            <v>403G</v>
          </cell>
          <cell r="E7338">
            <v>43131</v>
          </cell>
          <cell r="F7338">
            <v>38605819.920000002</v>
          </cell>
          <cell r="G7338">
            <v>3.9399999999999998E-2</v>
          </cell>
          <cell r="H7338">
            <v>126755.77</v>
          </cell>
          <cell r="I7338">
            <v>38626131.75</v>
          </cell>
          <cell r="J7338">
            <v>3.9399999999999998E-2</v>
          </cell>
          <cell r="K7338">
            <v>126822.46591249999</v>
          </cell>
          <cell r="L7338">
            <v>66.7</v>
          </cell>
        </row>
        <row r="7339">
          <cell r="A7339" t="str">
            <v>G3803 DST Services, Steel Wrapped</v>
          </cell>
          <cell r="B7339" t="str">
            <v>G3803 DST Services, Steel Wrapped-2</v>
          </cell>
          <cell r="C7339" t="str">
            <v>403G</v>
          </cell>
          <cell r="E7339">
            <v>43159</v>
          </cell>
          <cell r="F7339">
            <v>38594144.200000003</v>
          </cell>
          <cell r="G7339">
            <v>3.9399999999999998E-2</v>
          </cell>
          <cell r="H7339">
            <v>126717.44</v>
          </cell>
          <cell r="I7339">
            <v>38626131.75</v>
          </cell>
          <cell r="J7339">
            <v>3.9399999999999998E-2</v>
          </cell>
          <cell r="K7339">
            <v>126822.46591249999</v>
          </cell>
          <cell r="L7339">
            <v>105.03</v>
          </cell>
        </row>
        <row r="7340">
          <cell r="A7340" t="str">
            <v>G3803 DST Services, Steel Wrapped</v>
          </cell>
          <cell r="B7340" t="str">
            <v>G3803 DST Services, Steel Wrapped-3</v>
          </cell>
          <cell r="C7340" t="str">
            <v>403G</v>
          </cell>
          <cell r="E7340">
            <v>43190</v>
          </cell>
          <cell r="F7340">
            <v>38595257.380000003</v>
          </cell>
          <cell r="G7340">
            <v>3.9399999999999998E-2</v>
          </cell>
          <cell r="H7340">
            <v>126721.1</v>
          </cell>
          <cell r="I7340">
            <v>38626131.75</v>
          </cell>
          <cell r="J7340">
            <v>3.9399999999999998E-2</v>
          </cell>
          <cell r="K7340">
            <v>126822.46591249999</v>
          </cell>
          <cell r="L7340">
            <v>101.37</v>
          </cell>
        </row>
        <row r="7341">
          <cell r="A7341" t="str">
            <v>G3803 DST Services, Steel Wrapped</v>
          </cell>
          <cell r="B7341" t="str">
            <v>G3803 DST Services, Steel Wrapped-4</v>
          </cell>
          <cell r="C7341" t="str">
            <v>403G</v>
          </cell>
          <cell r="E7341">
            <v>43220</v>
          </cell>
          <cell r="F7341">
            <v>38534330.390000001</v>
          </cell>
          <cell r="G7341">
            <v>3.9399999999999998E-2</v>
          </cell>
          <cell r="H7341">
            <v>126521.04999999999</v>
          </cell>
          <cell r="I7341">
            <v>38626131.75</v>
          </cell>
          <cell r="J7341">
            <v>3.9399999999999998E-2</v>
          </cell>
          <cell r="K7341">
            <v>126822.46591249999</v>
          </cell>
          <cell r="L7341">
            <v>301.42</v>
          </cell>
        </row>
        <row r="7342">
          <cell r="A7342" t="str">
            <v>G3803 DST Services, Steel Wrapped</v>
          </cell>
          <cell r="B7342" t="str">
            <v>G3803 DST Services, Steel Wrapped-5</v>
          </cell>
          <cell r="C7342" t="str">
            <v>403G</v>
          </cell>
          <cell r="E7342">
            <v>43251</v>
          </cell>
          <cell r="F7342">
            <v>38489496.409999996</v>
          </cell>
          <cell r="G7342">
            <v>3.9399999999999998E-2</v>
          </cell>
          <cell r="H7342">
            <v>126373.85</v>
          </cell>
          <cell r="I7342">
            <v>38626131.75</v>
          </cell>
          <cell r="J7342">
            <v>3.9399999999999998E-2</v>
          </cell>
          <cell r="K7342">
            <v>126822.46591249999</v>
          </cell>
          <cell r="L7342">
            <v>448.62</v>
          </cell>
        </row>
        <row r="7343">
          <cell r="A7343" t="str">
            <v>G3803 DST Services, Steel Wrapped</v>
          </cell>
          <cell r="B7343" t="str">
            <v>G3803 DST Services, Steel Wrapped-6</v>
          </cell>
          <cell r="C7343" t="str">
            <v>403G</v>
          </cell>
          <cell r="E7343">
            <v>43281</v>
          </cell>
          <cell r="F7343">
            <v>38435567.979999997</v>
          </cell>
          <cell r="G7343">
            <v>3.9399999999999998E-2</v>
          </cell>
          <cell r="H7343">
            <v>126196.78</v>
          </cell>
          <cell r="I7343">
            <v>38626131.75</v>
          </cell>
          <cell r="J7343">
            <v>3.9399999999999998E-2</v>
          </cell>
          <cell r="K7343">
            <v>126822.46591249999</v>
          </cell>
          <cell r="L7343">
            <v>625.69000000000005</v>
          </cell>
        </row>
        <row r="7344">
          <cell r="A7344" t="str">
            <v>G3803 DST Services, Steel Wrapped</v>
          </cell>
          <cell r="B7344" t="str">
            <v>G3803 DST Services, Steel Wrapped-7</v>
          </cell>
          <cell r="C7344" t="str">
            <v>403G</v>
          </cell>
          <cell r="E7344">
            <v>43312</v>
          </cell>
          <cell r="F7344">
            <v>38420760.890000001</v>
          </cell>
          <cell r="G7344">
            <v>3.9399999999999998E-2</v>
          </cell>
          <cell r="H7344">
            <v>126148.16999999998</v>
          </cell>
          <cell r="I7344">
            <v>38626131.75</v>
          </cell>
          <cell r="J7344">
            <v>3.9399999999999998E-2</v>
          </cell>
          <cell r="K7344">
            <v>126822.46591249999</v>
          </cell>
          <cell r="L7344">
            <v>674.3</v>
          </cell>
        </row>
        <row r="7345">
          <cell r="A7345" t="str">
            <v>G3803 DST Services, Steel Wrapped</v>
          </cell>
          <cell r="B7345" t="str">
            <v>G3803 DST Services, Steel Wrapped-8</v>
          </cell>
          <cell r="C7345" t="str">
            <v>403G</v>
          </cell>
          <cell r="E7345">
            <v>43343</v>
          </cell>
          <cell r="F7345">
            <v>38504399.07</v>
          </cell>
          <cell r="G7345">
            <v>3.9399999999999998E-2</v>
          </cell>
          <cell r="H7345">
            <v>126422.78</v>
          </cell>
          <cell r="I7345">
            <v>38626131.75</v>
          </cell>
          <cell r="J7345">
            <v>3.9399999999999998E-2</v>
          </cell>
          <cell r="K7345">
            <v>126822.46591249999</v>
          </cell>
          <cell r="L7345">
            <v>399.69</v>
          </cell>
        </row>
        <row r="7346">
          <cell r="A7346" t="str">
            <v>G3803 DST Services, Steel Wrapped</v>
          </cell>
          <cell r="B7346" t="str">
            <v>G3803 DST Services, Steel Wrapped-9</v>
          </cell>
          <cell r="C7346" t="str">
            <v>403G</v>
          </cell>
          <cell r="E7346">
            <v>43373</v>
          </cell>
          <cell r="F7346">
            <v>38540461.740000002</v>
          </cell>
          <cell r="G7346">
            <v>3.9399999999999998E-2</v>
          </cell>
          <cell r="H7346">
            <v>126541.19</v>
          </cell>
          <cell r="I7346">
            <v>38626131.75</v>
          </cell>
          <cell r="J7346">
            <v>3.9399999999999998E-2</v>
          </cell>
          <cell r="K7346">
            <v>126822.46591249999</v>
          </cell>
          <cell r="L7346">
            <v>281.27999999999997</v>
          </cell>
        </row>
        <row r="7347">
          <cell r="A7347" t="str">
            <v>G3803 DST Services, Steel Wrapped</v>
          </cell>
          <cell r="B7347" t="str">
            <v>G3803 DST Services, Steel Wrapped-10</v>
          </cell>
          <cell r="C7347" t="str">
            <v>403G</v>
          </cell>
          <cell r="E7347">
            <v>43404</v>
          </cell>
          <cell r="F7347">
            <v>38606456.719999999</v>
          </cell>
          <cell r="G7347">
            <v>3.9399999999999998E-2</v>
          </cell>
          <cell r="H7347">
            <v>126757.87</v>
          </cell>
          <cell r="I7347">
            <v>38626131.75</v>
          </cell>
          <cell r="J7347">
            <v>3.9399999999999998E-2</v>
          </cell>
          <cell r="K7347">
            <v>126822.46591249999</v>
          </cell>
          <cell r="L7347">
            <v>64.599999999999994</v>
          </cell>
        </row>
        <row r="7348">
          <cell r="A7348" t="str">
            <v>G3803 DST Services, Steel Wrapped</v>
          </cell>
          <cell r="B7348" t="str">
            <v>G3803 DST Services, Steel Wrapped-11</v>
          </cell>
          <cell r="C7348" t="str">
            <v>403G</v>
          </cell>
          <cell r="E7348">
            <v>43434</v>
          </cell>
          <cell r="F7348">
            <v>38659586.869999997</v>
          </cell>
          <cell r="G7348">
            <v>3.9399999999999998E-2</v>
          </cell>
          <cell r="H7348">
            <v>127097.41</v>
          </cell>
          <cell r="I7348">
            <v>38626131.75</v>
          </cell>
          <cell r="J7348">
            <v>3.9399999999999998E-2</v>
          </cell>
          <cell r="K7348">
            <v>126822.46591249999</v>
          </cell>
          <cell r="L7348">
            <v>-274.94</v>
          </cell>
        </row>
        <row r="7349">
          <cell r="A7349" t="str">
            <v>G3803 DST Services, Steel Wrapped</v>
          </cell>
          <cell r="B7349" t="str">
            <v>G3803 DST Services, Steel Wrapped-12</v>
          </cell>
          <cell r="C7349" t="str">
            <v>403G</v>
          </cell>
          <cell r="E7349">
            <v>43465</v>
          </cell>
          <cell r="F7349">
            <v>38626131.75</v>
          </cell>
          <cell r="G7349">
            <v>3.9399999999999998E-2</v>
          </cell>
          <cell r="H7349">
            <v>126822.47</v>
          </cell>
          <cell r="I7349">
            <v>38626131.75</v>
          </cell>
          <cell r="J7349">
            <v>3.9399999999999998E-2</v>
          </cell>
          <cell r="K7349">
            <v>126822.46591249999</v>
          </cell>
          <cell r="L7349">
            <v>0</v>
          </cell>
        </row>
        <row r="7350">
          <cell r="A7350" t="str">
            <v>G3803 DST Services, Steel Wrapped Total</v>
          </cell>
          <cell r="C7350" t="str">
            <v>GDST</v>
          </cell>
          <cell r="E7350" t="str">
            <v>Total</v>
          </cell>
          <cell r="F7350"/>
          <cell r="G7350"/>
          <cell r="H7350">
            <v>1519075.88</v>
          </cell>
          <cell r="I7350"/>
          <cell r="J7350">
            <v>0</v>
          </cell>
          <cell r="K7350">
            <v>1521869.5909499994</v>
          </cell>
          <cell r="L7350">
            <v>2793.71</v>
          </cell>
        </row>
        <row r="7351">
          <cell r="A7351" t="str">
            <v>G3810 DST Meters (AMR)</v>
          </cell>
          <cell r="B7351" t="str">
            <v>G3810 DST Meters (AMR)-1</v>
          </cell>
          <cell r="C7351" t="str">
            <v>403G</v>
          </cell>
          <cell r="E7351">
            <v>43131</v>
          </cell>
          <cell r="F7351">
            <v>89066331.989999995</v>
          </cell>
          <cell r="G7351">
            <v>4.07E-2</v>
          </cell>
          <cell r="H7351">
            <v>302083.31</v>
          </cell>
          <cell r="I7351">
            <v>77845999.909999996</v>
          </cell>
          <cell r="J7351">
            <v>4.07E-2</v>
          </cell>
          <cell r="K7351">
            <v>264027.68302808335</v>
          </cell>
          <cell r="L7351">
            <v>-38055.629999999997</v>
          </cell>
        </row>
        <row r="7352">
          <cell r="A7352" t="str">
            <v>G3810 DST Meters (AMR)</v>
          </cell>
          <cell r="B7352" t="str">
            <v>G3810 DST Meters (AMR)-2</v>
          </cell>
          <cell r="C7352" t="str">
            <v>403G</v>
          </cell>
          <cell r="E7352">
            <v>43159</v>
          </cell>
          <cell r="F7352">
            <v>89967101.989999995</v>
          </cell>
          <cell r="G7352">
            <v>4.07E-2</v>
          </cell>
          <cell r="H7352">
            <v>305138.42</v>
          </cell>
          <cell r="I7352">
            <v>77845999.909999996</v>
          </cell>
          <cell r="J7352">
            <v>4.07E-2</v>
          </cell>
          <cell r="K7352">
            <v>264027.68302808335</v>
          </cell>
          <cell r="L7352">
            <v>-41110.74</v>
          </cell>
        </row>
        <row r="7353">
          <cell r="A7353" t="str">
            <v>G3810 DST Meters (AMR)</v>
          </cell>
          <cell r="B7353" t="str">
            <v>G3810 DST Meters (AMR)-3</v>
          </cell>
          <cell r="C7353" t="str">
            <v>403G</v>
          </cell>
          <cell r="E7353">
            <v>43190</v>
          </cell>
          <cell r="F7353">
            <v>90919757.269999996</v>
          </cell>
          <cell r="G7353">
            <v>4.07E-2</v>
          </cell>
          <cell r="H7353">
            <v>308369.51</v>
          </cell>
          <cell r="I7353">
            <v>77845999.909999996</v>
          </cell>
          <cell r="J7353">
            <v>4.07E-2</v>
          </cell>
          <cell r="K7353">
            <v>264027.68302808335</v>
          </cell>
          <cell r="L7353">
            <v>-44341.83</v>
          </cell>
        </row>
        <row r="7354">
          <cell r="A7354" t="str">
            <v>G3810 DST Meters (AMR)</v>
          </cell>
          <cell r="B7354" t="str">
            <v>G3810 DST Meters (AMR)-4</v>
          </cell>
          <cell r="C7354" t="str">
            <v>403G</v>
          </cell>
          <cell r="E7354">
            <v>43220</v>
          </cell>
          <cell r="F7354">
            <v>92024691.090000004</v>
          </cell>
          <cell r="G7354">
            <v>4.07E-2</v>
          </cell>
          <cell r="H7354">
            <v>312117.08</v>
          </cell>
          <cell r="I7354">
            <v>77845999.909999996</v>
          </cell>
          <cell r="J7354">
            <v>4.07E-2</v>
          </cell>
          <cell r="K7354">
            <v>264027.68302808335</v>
          </cell>
          <cell r="L7354">
            <v>-48089.4</v>
          </cell>
        </row>
        <row r="7355">
          <cell r="A7355" t="str">
            <v>G3810 DST Meters (AMR)</v>
          </cell>
          <cell r="B7355" t="str">
            <v>G3810 DST Meters (AMR)-5</v>
          </cell>
          <cell r="C7355" t="str">
            <v>403G</v>
          </cell>
          <cell r="E7355">
            <v>43251</v>
          </cell>
          <cell r="F7355">
            <v>92521583.650000006</v>
          </cell>
          <cell r="G7355">
            <v>4.07E-2</v>
          </cell>
          <cell r="H7355">
            <v>313802.37</v>
          </cell>
          <cell r="I7355">
            <v>77845999.909999996</v>
          </cell>
          <cell r="J7355">
            <v>4.07E-2</v>
          </cell>
          <cell r="K7355">
            <v>264027.68302808335</v>
          </cell>
          <cell r="L7355">
            <v>-49774.69</v>
          </cell>
        </row>
        <row r="7356">
          <cell r="A7356" t="str">
            <v>G3810 DST Meters (AMR)</v>
          </cell>
          <cell r="B7356" t="str">
            <v>G3810 DST Meters (AMR)-6</v>
          </cell>
          <cell r="C7356" t="str">
            <v>403G</v>
          </cell>
          <cell r="E7356">
            <v>43281</v>
          </cell>
          <cell r="F7356">
            <v>92470149.459999993</v>
          </cell>
          <cell r="G7356">
            <v>4.07E-2</v>
          </cell>
          <cell r="H7356">
            <v>313627.92</v>
          </cell>
          <cell r="I7356">
            <v>77845999.909999996</v>
          </cell>
          <cell r="J7356">
            <v>4.07E-2</v>
          </cell>
          <cell r="K7356">
            <v>264027.68302808335</v>
          </cell>
          <cell r="L7356">
            <v>-49600.24</v>
          </cell>
        </row>
        <row r="7357">
          <cell r="A7357" t="str">
            <v>G3810 DST Meters (AMR)</v>
          </cell>
          <cell r="B7357" t="str">
            <v>G3810 DST Meters (AMR)-7</v>
          </cell>
          <cell r="C7357" t="str">
            <v>403G</v>
          </cell>
          <cell r="E7357">
            <v>43312</v>
          </cell>
          <cell r="F7357">
            <v>92660957.930000007</v>
          </cell>
          <cell r="G7357">
            <v>4.07E-2</v>
          </cell>
          <cell r="H7357">
            <v>314275.09000000003</v>
          </cell>
          <cell r="I7357">
            <v>77845999.909999996</v>
          </cell>
          <cell r="J7357">
            <v>4.07E-2</v>
          </cell>
          <cell r="K7357">
            <v>264027.68302808335</v>
          </cell>
          <cell r="L7357">
            <v>-50247.41</v>
          </cell>
        </row>
        <row r="7358">
          <cell r="A7358" t="str">
            <v>G3810 DST Meters (AMR)</v>
          </cell>
          <cell r="B7358" t="str">
            <v>G3810 DST Meters (AMR)-8</v>
          </cell>
          <cell r="C7358" t="str">
            <v>403G</v>
          </cell>
          <cell r="E7358">
            <v>43343</v>
          </cell>
          <cell r="F7358">
            <v>76124674.980000004</v>
          </cell>
          <cell r="G7358">
            <v>4.07E-2</v>
          </cell>
          <cell r="H7358">
            <v>258189.53</v>
          </cell>
          <cell r="I7358">
            <v>77845999.909999996</v>
          </cell>
          <cell r="J7358">
            <v>4.07E-2</v>
          </cell>
          <cell r="K7358">
            <v>264027.68302808335</v>
          </cell>
          <cell r="L7358">
            <v>5838.15</v>
          </cell>
        </row>
        <row r="7359">
          <cell r="A7359" t="str">
            <v>G3810 DST Meters (AMR)</v>
          </cell>
          <cell r="B7359" t="str">
            <v>G3810 DST Meters (AMR)-9</v>
          </cell>
          <cell r="C7359" t="str">
            <v>403G</v>
          </cell>
          <cell r="E7359">
            <v>43373</v>
          </cell>
          <cell r="F7359">
            <v>76463962.930000007</v>
          </cell>
          <cell r="G7359">
            <v>4.07E-2</v>
          </cell>
          <cell r="H7359">
            <v>259340.27000000002</v>
          </cell>
          <cell r="I7359">
            <v>77845999.909999996</v>
          </cell>
          <cell r="J7359">
            <v>4.07E-2</v>
          </cell>
          <cell r="K7359">
            <v>264027.68302808335</v>
          </cell>
          <cell r="L7359">
            <v>4687.41</v>
          </cell>
        </row>
        <row r="7360">
          <cell r="A7360" t="str">
            <v>G3810 DST Meters (AMR)</v>
          </cell>
          <cell r="B7360" t="str">
            <v>G3810 DST Meters (AMR)-10</v>
          </cell>
          <cell r="C7360" t="str">
            <v>403G</v>
          </cell>
          <cell r="E7360">
            <v>43404</v>
          </cell>
          <cell r="F7360">
            <v>77037670.969999999</v>
          </cell>
          <cell r="G7360">
            <v>4.07E-2</v>
          </cell>
          <cell r="H7360">
            <v>261286.1</v>
          </cell>
          <cell r="I7360">
            <v>77845999.909999996</v>
          </cell>
          <cell r="J7360">
            <v>4.07E-2</v>
          </cell>
          <cell r="K7360">
            <v>264027.68302808335</v>
          </cell>
          <cell r="L7360">
            <v>2741.58</v>
          </cell>
        </row>
        <row r="7361">
          <cell r="A7361" t="str">
            <v>G3810 DST Meters (AMR)</v>
          </cell>
          <cell r="B7361" t="str">
            <v>G3810 DST Meters (AMR)-11</v>
          </cell>
          <cell r="C7361" t="str">
            <v>403G</v>
          </cell>
          <cell r="E7361">
            <v>43434</v>
          </cell>
          <cell r="F7361">
            <v>77473472.209999993</v>
          </cell>
          <cell r="G7361">
            <v>4.07E-2</v>
          </cell>
          <cell r="H7361">
            <v>262764.19</v>
          </cell>
          <cell r="I7361">
            <v>77845999.909999996</v>
          </cell>
          <cell r="J7361">
            <v>4.07E-2</v>
          </cell>
          <cell r="K7361">
            <v>264027.68302808335</v>
          </cell>
          <cell r="L7361">
            <v>1263.49</v>
          </cell>
        </row>
        <row r="7362">
          <cell r="A7362" t="str">
            <v>G3810 DST Meters (AMR)</v>
          </cell>
          <cell r="B7362" t="str">
            <v>G3810 DST Meters (AMR)-12</v>
          </cell>
          <cell r="C7362" t="str">
            <v>403G</v>
          </cell>
          <cell r="E7362">
            <v>43465</v>
          </cell>
          <cell r="F7362">
            <v>77845999.909999996</v>
          </cell>
          <cell r="G7362">
            <v>4.07E-2</v>
          </cell>
          <cell r="H7362">
            <v>264027.68</v>
          </cell>
          <cell r="I7362">
            <v>77845999.909999996</v>
          </cell>
          <cell r="J7362">
            <v>4.07E-2</v>
          </cell>
          <cell r="K7362">
            <v>264027.68302808335</v>
          </cell>
          <cell r="L7362">
            <v>0</v>
          </cell>
        </row>
        <row r="7363">
          <cell r="A7363" t="str">
            <v>G3810 DST Meters (AMR) Total</v>
          </cell>
          <cell r="C7363" t="str">
            <v>GDST</v>
          </cell>
          <cell r="E7363" t="str">
            <v>Total</v>
          </cell>
          <cell r="F7363"/>
          <cell r="G7363"/>
          <cell r="H7363">
            <v>3475021.4699999997</v>
          </cell>
          <cell r="I7363"/>
          <cell r="J7363">
            <v>0</v>
          </cell>
          <cell r="K7363">
            <v>3168332.196337</v>
          </cell>
          <cell r="L7363">
            <v>-306689.27</v>
          </cell>
        </row>
        <row r="7364">
          <cell r="A7364" t="str">
            <v>G3812 DST Modules, AMI</v>
          </cell>
          <cell r="B7364" t="str">
            <v>G3812 DST Modules, AMI-1</v>
          </cell>
          <cell r="C7364" t="str">
            <v>403G</v>
          </cell>
          <cell r="E7364">
            <v>43131</v>
          </cell>
          <cell r="F7364">
            <v>0</v>
          </cell>
          <cell r="G7364">
            <v>5.2500000000000005E-2</v>
          </cell>
          <cell r="H7364">
            <v>0</v>
          </cell>
          <cell r="I7364">
            <v>5610621.21</v>
          </cell>
          <cell r="J7364">
            <v>5.2500000000000005E-2</v>
          </cell>
          <cell r="K7364">
            <v>24546.467793750006</v>
          </cell>
          <cell r="L7364">
            <v>24546.47</v>
          </cell>
        </row>
        <row r="7365">
          <cell r="A7365" t="str">
            <v>G3812 DST Modules, AMI</v>
          </cell>
          <cell r="B7365" t="str">
            <v>G3812 DST Modules, AMI-2</v>
          </cell>
          <cell r="C7365" t="str">
            <v>403G</v>
          </cell>
          <cell r="E7365">
            <v>43159</v>
          </cell>
          <cell r="F7365">
            <v>0</v>
          </cell>
          <cell r="G7365">
            <v>5.2500000000000005E-2</v>
          </cell>
          <cell r="H7365">
            <v>0</v>
          </cell>
          <cell r="I7365">
            <v>5610621.21</v>
          </cell>
          <cell r="J7365">
            <v>5.2500000000000005E-2</v>
          </cell>
          <cell r="K7365">
            <v>24546.467793750006</v>
          </cell>
          <cell r="L7365">
            <v>24546.47</v>
          </cell>
        </row>
        <row r="7366">
          <cell r="A7366" t="str">
            <v>G3812 DST Modules, AMI</v>
          </cell>
          <cell r="B7366" t="str">
            <v>G3812 DST Modules, AMI-3</v>
          </cell>
          <cell r="C7366" t="str">
            <v>403G</v>
          </cell>
          <cell r="E7366">
            <v>43190</v>
          </cell>
          <cell r="F7366">
            <v>0</v>
          </cell>
          <cell r="G7366">
            <v>5.2500000000000005E-2</v>
          </cell>
          <cell r="H7366">
            <v>0</v>
          </cell>
          <cell r="I7366">
            <v>5610621.21</v>
          </cell>
          <cell r="J7366">
            <v>5.2500000000000005E-2</v>
          </cell>
          <cell r="K7366">
            <v>24546.467793750006</v>
          </cell>
          <cell r="L7366">
            <v>24546.47</v>
          </cell>
        </row>
        <row r="7367">
          <cell r="A7367" t="str">
            <v>G3812 DST Modules, AMI</v>
          </cell>
          <cell r="B7367" t="str">
            <v>G3812 DST Modules, AMI-4</v>
          </cell>
          <cell r="C7367" t="str">
            <v>403G</v>
          </cell>
          <cell r="E7367">
            <v>43220</v>
          </cell>
          <cell r="F7367">
            <v>0</v>
          </cell>
          <cell r="G7367">
            <v>5.2500000000000005E-2</v>
          </cell>
          <cell r="H7367">
            <v>0</v>
          </cell>
          <cell r="I7367">
            <v>5610621.21</v>
          </cell>
          <cell r="J7367">
            <v>5.2500000000000005E-2</v>
          </cell>
          <cell r="K7367">
            <v>24546.467793750006</v>
          </cell>
          <cell r="L7367">
            <v>24546.47</v>
          </cell>
        </row>
        <row r="7368">
          <cell r="A7368" t="str">
            <v>G3812 DST Modules, AMI</v>
          </cell>
          <cell r="B7368" t="str">
            <v>G3812 DST Modules, AMI-5</v>
          </cell>
          <cell r="C7368" t="str">
            <v>403G</v>
          </cell>
          <cell r="E7368">
            <v>43251</v>
          </cell>
          <cell r="F7368">
            <v>0</v>
          </cell>
          <cell r="G7368">
            <v>5.2500000000000005E-2</v>
          </cell>
          <cell r="H7368">
            <v>0</v>
          </cell>
          <cell r="I7368">
            <v>5610621.21</v>
          </cell>
          <cell r="J7368">
            <v>5.2500000000000005E-2</v>
          </cell>
          <cell r="K7368">
            <v>24546.467793750006</v>
          </cell>
          <cell r="L7368">
            <v>24546.47</v>
          </cell>
        </row>
        <row r="7369">
          <cell r="A7369" t="str">
            <v>G3812 DST Modules, AMI</v>
          </cell>
          <cell r="B7369" t="str">
            <v>G3812 DST Modules, AMI-6</v>
          </cell>
          <cell r="C7369" t="str">
            <v>403G</v>
          </cell>
          <cell r="E7369">
            <v>43281</v>
          </cell>
          <cell r="F7369">
            <v>0</v>
          </cell>
          <cell r="G7369">
            <v>5.2500000000000005E-2</v>
          </cell>
          <cell r="H7369">
            <v>0</v>
          </cell>
          <cell r="I7369">
            <v>5610621.21</v>
          </cell>
          <cell r="J7369">
            <v>5.2500000000000005E-2</v>
          </cell>
          <cell r="K7369">
            <v>24546.467793750006</v>
          </cell>
          <cell r="L7369">
            <v>24546.47</v>
          </cell>
        </row>
        <row r="7370">
          <cell r="A7370" t="str">
            <v>G3812 DST Modules, AMI</v>
          </cell>
          <cell r="B7370" t="str">
            <v>G3812 DST Modules, AMI-7</v>
          </cell>
          <cell r="C7370" t="str">
            <v>403G</v>
          </cell>
          <cell r="E7370">
            <v>43312</v>
          </cell>
          <cell r="F7370">
            <v>2147976.9300000002</v>
          </cell>
          <cell r="G7370">
            <v>5.2500000000000005E-2</v>
          </cell>
          <cell r="H7370">
            <v>9397.4</v>
          </cell>
          <cell r="I7370">
            <v>5610621.21</v>
          </cell>
          <cell r="J7370">
            <v>5.2500000000000005E-2</v>
          </cell>
          <cell r="K7370">
            <v>24546.467793750006</v>
          </cell>
          <cell r="L7370">
            <v>15149.07</v>
          </cell>
        </row>
        <row r="7371">
          <cell r="A7371" t="str">
            <v>G3812 DST Modules, AMI</v>
          </cell>
          <cell r="B7371" t="str">
            <v>G3812 DST Modules, AMI-8</v>
          </cell>
          <cell r="C7371" t="str">
            <v>403G</v>
          </cell>
          <cell r="E7371">
            <v>43343</v>
          </cell>
          <cell r="F7371">
            <v>4623618.1100000003</v>
          </cell>
          <cell r="G7371">
            <v>5.2500000000000005E-2</v>
          </cell>
          <cell r="H7371">
            <v>20228.330000000002</v>
          </cell>
          <cell r="I7371">
            <v>5610621.21</v>
          </cell>
          <cell r="J7371">
            <v>5.2500000000000005E-2</v>
          </cell>
          <cell r="K7371">
            <v>24546.467793750006</v>
          </cell>
          <cell r="L7371">
            <v>4318.1400000000003</v>
          </cell>
        </row>
        <row r="7372">
          <cell r="A7372" t="str">
            <v>G3812 DST Modules, AMI</v>
          </cell>
          <cell r="B7372" t="str">
            <v>G3812 DST Modules, AMI-9</v>
          </cell>
          <cell r="C7372" t="str">
            <v>403G</v>
          </cell>
          <cell r="E7372">
            <v>43373</v>
          </cell>
          <cell r="F7372">
            <v>4797388.09</v>
          </cell>
          <cell r="G7372">
            <v>5.2500000000000005E-2</v>
          </cell>
          <cell r="H7372">
            <v>23551.059999999998</v>
          </cell>
          <cell r="I7372">
            <v>5610621.21</v>
          </cell>
          <cell r="J7372">
            <v>5.2500000000000005E-2</v>
          </cell>
          <cell r="K7372">
            <v>24546.467793750006</v>
          </cell>
          <cell r="L7372">
            <v>995.41</v>
          </cell>
        </row>
        <row r="7373">
          <cell r="A7373" t="str">
            <v>G3812 DST Modules, AMI</v>
          </cell>
          <cell r="B7373" t="str">
            <v>G3812 DST Modules, AMI-10</v>
          </cell>
          <cell r="C7373" t="str">
            <v>403G</v>
          </cell>
          <cell r="E7373">
            <v>43404</v>
          </cell>
          <cell r="F7373">
            <v>5266442.1399999997</v>
          </cell>
          <cell r="G7373">
            <v>5.2500000000000005E-2</v>
          </cell>
          <cell r="H7373">
            <v>23040.69</v>
          </cell>
          <cell r="I7373">
            <v>5610621.21</v>
          </cell>
          <cell r="J7373">
            <v>5.2500000000000005E-2</v>
          </cell>
          <cell r="K7373">
            <v>24546.467793750006</v>
          </cell>
          <cell r="L7373">
            <v>1505.78</v>
          </cell>
        </row>
        <row r="7374">
          <cell r="A7374" t="str">
            <v>G3812 DST Modules, AMI</v>
          </cell>
          <cell r="B7374" t="str">
            <v>G3812 DST Modules, AMI-11</v>
          </cell>
          <cell r="C7374" t="str">
            <v>403G</v>
          </cell>
          <cell r="E7374">
            <v>43434</v>
          </cell>
          <cell r="F7374">
            <v>5587136.21</v>
          </cell>
          <cell r="G7374">
            <v>5.2500000000000005E-2</v>
          </cell>
          <cell r="H7374">
            <v>24443.72</v>
          </cell>
          <cell r="I7374">
            <v>5610621.21</v>
          </cell>
          <cell r="J7374">
            <v>5.2500000000000005E-2</v>
          </cell>
          <cell r="K7374">
            <v>24546.467793750006</v>
          </cell>
          <cell r="L7374">
            <v>102.75</v>
          </cell>
        </row>
        <row r="7375">
          <cell r="A7375" t="str">
            <v>G3812 DST Modules, AMI</v>
          </cell>
          <cell r="B7375" t="str">
            <v>G3812 DST Modules, AMI-12</v>
          </cell>
          <cell r="C7375" t="str">
            <v>403G</v>
          </cell>
          <cell r="E7375">
            <v>43465</v>
          </cell>
          <cell r="F7375">
            <v>5610621.21</v>
          </cell>
          <cell r="G7375">
            <v>5.2500000000000005E-2</v>
          </cell>
          <cell r="H7375">
            <v>24546.47</v>
          </cell>
          <cell r="I7375">
            <v>5610621.21</v>
          </cell>
          <cell r="J7375">
            <v>5.2500000000000005E-2</v>
          </cell>
          <cell r="K7375">
            <v>24546.467793750006</v>
          </cell>
          <cell r="L7375">
            <v>0</v>
          </cell>
        </row>
        <row r="7376">
          <cell r="A7376" t="str">
            <v>G3812 DST Modules, AMI Total</v>
          </cell>
          <cell r="C7376" t="str">
            <v>GDST</v>
          </cell>
          <cell r="E7376" t="str">
            <v>Total</v>
          </cell>
          <cell r="F7376"/>
          <cell r="G7376"/>
          <cell r="H7376">
            <v>125207.67</v>
          </cell>
          <cell r="I7376"/>
          <cell r="J7376">
            <v>0</v>
          </cell>
          <cell r="K7376">
            <v>294557.61352499999</v>
          </cell>
          <cell r="L7376">
            <v>169349.94</v>
          </cell>
        </row>
        <row r="7377">
          <cell r="A7377" t="str">
            <v>G3813 DST Modules, AMR</v>
          </cell>
          <cell r="B7377" t="str">
            <v>G3813 DST Modules, AMR-1</v>
          </cell>
          <cell r="C7377" t="str">
            <v>403G</v>
          </cell>
          <cell r="E7377">
            <v>43131</v>
          </cell>
          <cell r="F7377">
            <v>0</v>
          </cell>
          <cell r="G7377">
            <v>6.9999999999999993E-2</v>
          </cell>
          <cell r="H7377">
            <v>0</v>
          </cell>
          <cell r="I7377">
            <v>18783995.949999999</v>
          </cell>
          <cell r="J7377">
            <v>6.9999999999999993E-2</v>
          </cell>
          <cell r="K7377">
            <v>109573.30970833333</v>
          </cell>
          <cell r="L7377">
            <v>109573.31</v>
          </cell>
        </row>
        <row r="7378">
          <cell r="A7378" t="str">
            <v>G3813 DST Modules, AMR</v>
          </cell>
          <cell r="B7378" t="str">
            <v>G3813 DST Modules, AMR-2</v>
          </cell>
          <cell r="C7378" t="str">
            <v>403G</v>
          </cell>
          <cell r="E7378">
            <v>43159</v>
          </cell>
          <cell r="F7378">
            <v>0</v>
          </cell>
          <cell r="G7378">
            <v>6.9999999999999993E-2</v>
          </cell>
          <cell r="H7378">
            <v>0</v>
          </cell>
          <cell r="I7378">
            <v>18783995.949999999</v>
          </cell>
          <cell r="J7378">
            <v>6.9999999999999993E-2</v>
          </cell>
          <cell r="K7378">
            <v>109573.30970833333</v>
          </cell>
          <cell r="L7378">
            <v>109573.31</v>
          </cell>
        </row>
        <row r="7379">
          <cell r="A7379" t="str">
            <v>G3813 DST Modules, AMR</v>
          </cell>
          <cell r="B7379" t="str">
            <v>G3813 DST Modules, AMR-3</v>
          </cell>
          <cell r="C7379" t="str">
            <v>403G</v>
          </cell>
          <cell r="E7379">
            <v>43190</v>
          </cell>
          <cell r="F7379">
            <v>0</v>
          </cell>
          <cell r="G7379">
            <v>6.9999999999999993E-2</v>
          </cell>
          <cell r="H7379">
            <v>0</v>
          </cell>
          <cell r="I7379">
            <v>18783995.949999999</v>
          </cell>
          <cell r="J7379">
            <v>6.9999999999999993E-2</v>
          </cell>
          <cell r="K7379">
            <v>109573.30970833333</v>
          </cell>
          <cell r="L7379">
            <v>109573.31</v>
          </cell>
        </row>
        <row r="7380">
          <cell r="A7380" t="str">
            <v>G3813 DST Modules, AMR</v>
          </cell>
          <cell r="B7380" t="str">
            <v>G3813 DST Modules, AMR-4</v>
          </cell>
          <cell r="C7380" t="str">
            <v>403G</v>
          </cell>
          <cell r="E7380">
            <v>43220</v>
          </cell>
          <cell r="F7380">
            <v>0</v>
          </cell>
          <cell r="G7380">
            <v>6.9999999999999993E-2</v>
          </cell>
          <cell r="H7380">
            <v>0</v>
          </cell>
          <cell r="I7380">
            <v>18783995.949999999</v>
          </cell>
          <cell r="J7380">
            <v>6.9999999999999993E-2</v>
          </cell>
          <cell r="K7380">
            <v>109573.30970833333</v>
          </cell>
          <cell r="L7380">
            <v>109573.31</v>
          </cell>
        </row>
        <row r="7381">
          <cell r="A7381" t="str">
            <v>G3813 DST Modules, AMR</v>
          </cell>
          <cell r="B7381" t="str">
            <v>G3813 DST Modules, AMR-5</v>
          </cell>
          <cell r="C7381" t="str">
            <v>403G</v>
          </cell>
          <cell r="E7381">
            <v>43251</v>
          </cell>
          <cell r="F7381">
            <v>0</v>
          </cell>
          <cell r="G7381">
            <v>6.9999999999999993E-2</v>
          </cell>
          <cell r="H7381">
            <v>0</v>
          </cell>
          <cell r="I7381">
            <v>18783995.949999999</v>
          </cell>
          <cell r="J7381">
            <v>6.9999999999999993E-2</v>
          </cell>
          <cell r="K7381">
            <v>109573.30970833333</v>
          </cell>
          <cell r="L7381">
            <v>109573.31</v>
          </cell>
        </row>
        <row r="7382">
          <cell r="A7382" t="str">
            <v>G3813 DST Modules, AMR</v>
          </cell>
          <cell r="B7382" t="str">
            <v>G3813 DST Modules, AMR-6</v>
          </cell>
          <cell r="C7382" t="str">
            <v>403G</v>
          </cell>
          <cell r="E7382">
            <v>43281</v>
          </cell>
          <cell r="F7382">
            <v>0</v>
          </cell>
          <cell r="G7382">
            <v>6.9999999999999993E-2</v>
          </cell>
          <cell r="H7382">
            <v>0</v>
          </cell>
          <cell r="I7382">
            <v>18783995.949999999</v>
          </cell>
          <cell r="J7382">
            <v>6.9999999999999993E-2</v>
          </cell>
          <cell r="K7382">
            <v>109573.30970833333</v>
          </cell>
          <cell r="L7382">
            <v>109573.31</v>
          </cell>
        </row>
        <row r="7383">
          <cell r="A7383" t="str">
            <v>G3813 DST Modules, AMR</v>
          </cell>
          <cell r="B7383" t="str">
            <v>G3813 DST Modules, AMR-7</v>
          </cell>
          <cell r="C7383" t="str">
            <v>403G</v>
          </cell>
          <cell r="E7383">
            <v>43312</v>
          </cell>
          <cell r="F7383">
            <v>316263.46999999997</v>
          </cell>
          <cell r="G7383">
            <v>6.9999999999999993E-2</v>
          </cell>
          <cell r="H7383">
            <v>1844.8700000000001</v>
          </cell>
          <cell r="I7383">
            <v>18783995.949999999</v>
          </cell>
          <cell r="J7383">
            <v>6.9999999999999993E-2</v>
          </cell>
          <cell r="K7383">
            <v>109573.30970833333</v>
          </cell>
          <cell r="L7383">
            <v>107728.44</v>
          </cell>
        </row>
        <row r="7384">
          <cell r="A7384" t="str">
            <v>G3813 DST Modules, AMR</v>
          </cell>
          <cell r="B7384" t="str">
            <v>G3813 DST Modules, AMR-8</v>
          </cell>
          <cell r="C7384" t="str">
            <v>403G</v>
          </cell>
          <cell r="E7384">
            <v>43343</v>
          </cell>
          <cell r="F7384">
            <v>17543839.719999999</v>
          </cell>
          <cell r="G7384">
            <v>6.9999999999999993E-2</v>
          </cell>
          <cell r="H7384">
            <v>102339.06999999999</v>
          </cell>
          <cell r="I7384">
            <v>18783995.949999999</v>
          </cell>
          <cell r="J7384">
            <v>6.9999999999999993E-2</v>
          </cell>
          <cell r="K7384">
            <v>109573.30970833333</v>
          </cell>
          <cell r="L7384">
            <v>7234.24</v>
          </cell>
        </row>
        <row r="7385">
          <cell r="A7385" t="str">
            <v>G3813 DST Modules, AMR</v>
          </cell>
          <cell r="B7385" t="str">
            <v>G3813 DST Modules, AMR-9</v>
          </cell>
          <cell r="C7385" t="str">
            <v>403G</v>
          </cell>
          <cell r="E7385">
            <v>43373</v>
          </cell>
          <cell r="F7385">
            <v>17965409.530000001</v>
          </cell>
          <cell r="G7385">
            <v>6.9999999999999993E-2</v>
          </cell>
          <cell r="H7385">
            <v>426520.4</v>
          </cell>
          <cell r="I7385">
            <v>18783995.949999999</v>
          </cell>
          <cell r="J7385">
            <v>6.9999999999999993E-2</v>
          </cell>
          <cell r="K7385">
            <v>109573.30970833333</v>
          </cell>
          <cell r="L7385">
            <v>-316947.09000000003</v>
          </cell>
        </row>
        <row r="7386">
          <cell r="A7386" t="str">
            <v>G3813 DST Modules, AMR</v>
          </cell>
          <cell r="B7386" t="str">
            <v>G3813 DST Modules, AMR-10</v>
          </cell>
          <cell r="C7386" t="str">
            <v>403G</v>
          </cell>
          <cell r="E7386">
            <v>43404</v>
          </cell>
          <cell r="F7386">
            <v>18312818.890000001</v>
          </cell>
          <cell r="G7386">
            <v>6.9999999999999993E-2</v>
          </cell>
          <cell r="H7386">
            <v>106824.78</v>
          </cell>
          <cell r="I7386">
            <v>18783995.949999999</v>
          </cell>
          <cell r="J7386">
            <v>6.9999999999999993E-2</v>
          </cell>
          <cell r="K7386">
            <v>109573.30970833333</v>
          </cell>
          <cell r="L7386">
            <v>2748.53</v>
          </cell>
        </row>
        <row r="7387">
          <cell r="A7387" t="str">
            <v>G3813 DST Modules, AMR</v>
          </cell>
          <cell r="B7387" t="str">
            <v>G3813 DST Modules, AMR-11</v>
          </cell>
          <cell r="C7387" t="str">
            <v>403G</v>
          </cell>
          <cell r="E7387">
            <v>43434</v>
          </cell>
          <cell r="F7387">
            <v>18684549.309999999</v>
          </cell>
          <cell r="G7387">
            <v>6.9999999999999993E-2</v>
          </cell>
          <cell r="H7387">
            <v>108993.2</v>
          </cell>
          <cell r="I7387">
            <v>18783995.949999999</v>
          </cell>
          <cell r="J7387">
            <v>6.9999999999999993E-2</v>
          </cell>
          <cell r="K7387">
            <v>109573.30970833333</v>
          </cell>
          <cell r="L7387">
            <v>580.11</v>
          </cell>
        </row>
        <row r="7388">
          <cell r="A7388" t="str">
            <v>G3813 DST Modules, AMR</v>
          </cell>
          <cell r="B7388" t="str">
            <v>G3813 DST Modules, AMR-12</v>
          </cell>
          <cell r="C7388" t="str">
            <v>403G</v>
          </cell>
          <cell r="E7388">
            <v>43465</v>
          </cell>
          <cell r="F7388">
            <v>18783995.949999999</v>
          </cell>
          <cell r="G7388">
            <v>6.9999999999999993E-2</v>
          </cell>
          <cell r="H7388">
            <v>109573.31000000001</v>
          </cell>
          <cell r="I7388">
            <v>18783995.949999999</v>
          </cell>
          <cell r="J7388">
            <v>6.9999999999999993E-2</v>
          </cell>
          <cell r="K7388">
            <v>109573.30970833333</v>
          </cell>
          <cell r="L7388">
            <v>0</v>
          </cell>
        </row>
        <row r="7389">
          <cell r="A7389" t="str">
            <v>G3813 DST Modules, AMR Total</v>
          </cell>
          <cell r="C7389" t="str">
            <v>GDST</v>
          </cell>
          <cell r="E7389" t="str">
            <v>Total</v>
          </cell>
          <cell r="F7389"/>
          <cell r="G7389"/>
          <cell r="H7389">
            <v>856095.63</v>
          </cell>
          <cell r="I7389"/>
          <cell r="J7389">
            <v>0</v>
          </cell>
          <cell r="K7389">
            <v>1314879.7164999999</v>
          </cell>
          <cell r="L7389">
            <v>458784.09</v>
          </cell>
        </row>
        <row r="7390">
          <cell r="A7390" t="str">
            <v>G3820 DST Meter Installations (AMR)</v>
          </cell>
          <cell r="B7390" t="str">
            <v>G3820 DST Meter Installations (AMR)-1</v>
          </cell>
          <cell r="C7390" t="str">
            <v>403G</v>
          </cell>
          <cell r="E7390">
            <v>43131</v>
          </cell>
          <cell r="F7390">
            <v>184596752.22999999</v>
          </cell>
          <cell r="G7390">
            <v>2.2499999999999999E-2</v>
          </cell>
          <cell r="H7390">
            <v>346118.92</v>
          </cell>
          <cell r="I7390">
            <v>181159381.63999999</v>
          </cell>
          <cell r="J7390">
            <v>2.2499999999999999E-2</v>
          </cell>
          <cell r="K7390">
            <v>339673.84057499998</v>
          </cell>
          <cell r="L7390">
            <v>-6445.08</v>
          </cell>
        </row>
        <row r="7391">
          <cell r="A7391" t="str">
            <v>G3820 DST Meter Installations (AMR)</v>
          </cell>
          <cell r="B7391" t="str">
            <v>G3820 DST Meter Installations (AMR)-2</v>
          </cell>
          <cell r="C7391" t="str">
            <v>403G</v>
          </cell>
          <cell r="E7391">
            <v>43159</v>
          </cell>
          <cell r="F7391">
            <v>185659256.91</v>
          </cell>
          <cell r="G7391">
            <v>2.2499999999999999E-2</v>
          </cell>
          <cell r="H7391">
            <v>348111.11000000004</v>
          </cell>
          <cell r="I7391">
            <v>181159381.63999999</v>
          </cell>
          <cell r="J7391">
            <v>2.2499999999999999E-2</v>
          </cell>
          <cell r="K7391">
            <v>339673.84057499998</v>
          </cell>
          <cell r="L7391">
            <v>-8437.27</v>
          </cell>
        </row>
        <row r="7392">
          <cell r="A7392" t="str">
            <v>G3820 DST Meter Installations (AMR)</v>
          </cell>
          <cell r="B7392" t="str">
            <v>G3820 DST Meter Installations (AMR)-3</v>
          </cell>
          <cell r="C7392" t="str">
            <v>403G</v>
          </cell>
          <cell r="E7392">
            <v>43190</v>
          </cell>
          <cell r="F7392">
            <v>187123923.97</v>
          </cell>
          <cell r="G7392">
            <v>2.2499999999999999E-2</v>
          </cell>
          <cell r="H7392">
            <v>350857.36</v>
          </cell>
          <cell r="I7392">
            <v>181159381.63999999</v>
          </cell>
          <cell r="J7392">
            <v>2.2499999999999999E-2</v>
          </cell>
          <cell r="K7392">
            <v>339673.84057499998</v>
          </cell>
          <cell r="L7392">
            <v>-11183.52</v>
          </cell>
        </row>
        <row r="7393">
          <cell r="A7393" t="str">
            <v>G3820 DST Meter Installations (AMR)</v>
          </cell>
          <cell r="B7393" t="str">
            <v>G3820 DST Meter Installations (AMR)-4</v>
          </cell>
          <cell r="C7393" t="str">
            <v>403G</v>
          </cell>
          <cell r="E7393">
            <v>43220</v>
          </cell>
          <cell r="F7393">
            <v>188701643.34</v>
          </cell>
          <cell r="G7393">
            <v>2.2499999999999999E-2</v>
          </cell>
          <cell r="H7393">
            <v>353815.58</v>
          </cell>
          <cell r="I7393">
            <v>181159381.63999999</v>
          </cell>
          <cell r="J7393">
            <v>2.2499999999999999E-2</v>
          </cell>
          <cell r="K7393">
            <v>339673.84057499998</v>
          </cell>
          <cell r="L7393">
            <v>-14141.74</v>
          </cell>
        </row>
        <row r="7394">
          <cell r="A7394" t="str">
            <v>G3820 DST Meter Installations (AMR)</v>
          </cell>
          <cell r="B7394" t="str">
            <v>G3820 DST Meter Installations (AMR)-5</v>
          </cell>
          <cell r="C7394" t="str">
            <v>403G</v>
          </cell>
          <cell r="E7394">
            <v>43251</v>
          </cell>
          <cell r="F7394">
            <v>189839491.61000001</v>
          </cell>
          <cell r="G7394">
            <v>2.2499999999999999E-2</v>
          </cell>
          <cell r="H7394">
            <v>355949.05</v>
          </cell>
          <cell r="I7394">
            <v>181159381.63999999</v>
          </cell>
          <cell r="J7394">
            <v>2.2499999999999999E-2</v>
          </cell>
          <cell r="K7394">
            <v>339673.84057499998</v>
          </cell>
          <cell r="L7394">
            <v>-16275.21</v>
          </cell>
        </row>
        <row r="7395">
          <cell r="A7395" t="str">
            <v>G3820 DST Meter Installations (AMR)</v>
          </cell>
          <cell r="B7395" t="str">
            <v>G3820 DST Meter Installations (AMR)-6</v>
          </cell>
          <cell r="C7395" t="str">
            <v>403G</v>
          </cell>
          <cell r="E7395">
            <v>43281</v>
          </cell>
          <cell r="F7395">
            <v>191493369.24000001</v>
          </cell>
          <cell r="G7395">
            <v>2.2499999999999999E-2</v>
          </cell>
          <cell r="H7395">
            <v>359050.07</v>
          </cell>
          <cell r="I7395">
            <v>181159381.63999999</v>
          </cell>
          <cell r="J7395">
            <v>2.2499999999999999E-2</v>
          </cell>
          <cell r="K7395">
            <v>339673.84057499998</v>
          </cell>
          <cell r="L7395">
            <v>-19376.23</v>
          </cell>
        </row>
        <row r="7396">
          <cell r="A7396" t="str">
            <v>G3820 DST Meter Installations (AMR)</v>
          </cell>
          <cell r="B7396" t="str">
            <v>G3820 DST Meter Installations (AMR)-7</v>
          </cell>
          <cell r="C7396" t="str">
            <v>403G</v>
          </cell>
          <cell r="E7396">
            <v>43312</v>
          </cell>
          <cell r="F7396">
            <v>193231364.47999999</v>
          </cell>
          <cell r="G7396">
            <v>2.2499999999999999E-2</v>
          </cell>
          <cell r="H7396">
            <v>362308.81</v>
          </cell>
          <cell r="I7396">
            <v>181159381.63999999</v>
          </cell>
          <cell r="J7396">
            <v>2.2499999999999999E-2</v>
          </cell>
          <cell r="K7396">
            <v>339673.84057499998</v>
          </cell>
          <cell r="L7396">
            <v>-22634.97</v>
          </cell>
        </row>
        <row r="7397">
          <cell r="A7397" t="str">
            <v>G3820 DST Meter Installations (AMR)</v>
          </cell>
          <cell r="B7397" t="str">
            <v>G3820 DST Meter Installations (AMR)-8</v>
          </cell>
          <cell r="C7397" t="str">
            <v>403G</v>
          </cell>
          <cell r="E7397">
            <v>43343</v>
          </cell>
          <cell r="F7397">
            <v>194487414.90000001</v>
          </cell>
          <cell r="G7397">
            <v>2.2499999999999999E-2</v>
          </cell>
          <cell r="H7397">
            <v>364663.9</v>
          </cell>
          <cell r="I7397">
            <v>181159381.63999999</v>
          </cell>
          <cell r="J7397">
            <v>2.2499999999999999E-2</v>
          </cell>
          <cell r="K7397">
            <v>339673.84057499998</v>
          </cell>
          <cell r="L7397">
            <v>-24990.06</v>
          </cell>
        </row>
        <row r="7398">
          <cell r="A7398" t="str">
            <v>G3820 DST Meter Installations (AMR)</v>
          </cell>
          <cell r="B7398" t="str">
            <v>G3820 DST Meter Installations (AMR)-9</v>
          </cell>
          <cell r="C7398" t="str">
            <v>403G</v>
          </cell>
          <cell r="E7398">
            <v>43373</v>
          </cell>
          <cell r="F7398">
            <v>195269462.66</v>
          </cell>
          <cell r="G7398">
            <v>2.2499999999999999E-2</v>
          </cell>
          <cell r="H7398">
            <v>366130.24</v>
          </cell>
          <cell r="I7398">
            <v>181159381.63999999</v>
          </cell>
          <cell r="J7398">
            <v>2.2499999999999999E-2</v>
          </cell>
          <cell r="K7398">
            <v>339673.84057499998</v>
          </cell>
          <cell r="L7398">
            <v>-26456.400000000001</v>
          </cell>
        </row>
        <row r="7399">
          <cell r="A7399" t="str">
            <v>G3820 DST Meter Installations (AMR)</v>
          </cell>
          <cell r="B7399" t="str">
            <v>G3820 DST Meter Installations (AMR)-10</v>
          </cell>
          <cell r="C7399" t="str">
            <v>403G</v>
          </cell>
          <cell r="E7399">
            <v>43404</v>
          </cell>
          <cell r="F7399">
            <v>188492773.37</v>
          </cell>
          <cell r="G7399">
            <v>2.2499999999999999E-2</v>
          </cell>
          <cell r="H7399">
            <v>353423.95</v>
          </cell>
          <cell r="I7399">
            <v>181159381.63999999</v>
          </cell>
          <cell r="J7399">
            <v>2.2499999999999999E-2</v>
          </cell>
          <cell r="K7399">
            <v>339673.84057499998</v>
          </cell>
          <cell r="L7399">
            <v>-13750.11</v>
          </cell>
        </row>
        <row r="7400">
          <cell r="A7400" t="str">
            <v>G3820 DST Meter Installations (AMR)</v>
          </cell>
          <cell r="B7400" t="str">
            <v>G3820 DST Meter Installations (AMR)-11</v>
          </cell>
          <cell r="C7400" t="str">
            <v>403G</v>
          </cell>
          <cell r="E7400">
            <v>43434</v>
          </cell>
          <cell r="F7400">
            <v>181347859.09</v>
          </cell>
          <cell r="G7400">
            <v>2.2499999999999999E-2</v>
          </cell>
          <cell r="H7400">
            <v>340027.23000000004</v>
          </cell>
          <cell r="I7400">
            <v>181159381.63999999</v>
          </cell>
          <cell r="J7400">
            <v>2.2499999999999999E-2</v>
          </cell>
          <cell r="K7400">
            <v>339673.84057499998</v>
          </cell>
          <cell r="L7400">
            <v>-353.39</v>
          </cell>
        </row>
        <row r="7401">
          <cell r="A7401" t="str">
            <v>G3820 DST Meter Installations (AMR)</v>
          </cell>
          <cell r="B7401" t="str">
            <v>G3820 DST Meter Installations (AMR)-12</v>
          </cell>
          <cell r="C7401" t="str">
            <v>403G</v>
          </cell>
          <cell r="E7401">
            <v>43465</v>
          </cell>
          <cell r="F7401">
            <v>181159381.63999999</v>
          </cell>
          <cell r="G7401">
            <v>2.2499999999999999E-2</v>
          </cell>
          <cell r="H7401">
            <v>339673.83999999997</v>
          </cell>
          <cell r="I7401">
            <v>181159381.63999999</v>
          </cell>
          <cell r="J7401">
            <v>2.2499999999999999E-2</v>
          </cell>
          <cell r="K7401">
            <v>339673.84057499998</v>
          </cell>
          <cell r="L7401">
            <v>0</v>
          </cell>
        </row>
        <row r="7402">
          <cell r="A7402" t="str">
            <v>G3820 DST Meter Installations (AMR) Total</v>
          </cell>
          <cell r="C7402" t="str">
            <v>GDST</v>
          </cell>
          <cell r="E7402" t="str">
            <v>Total</v>
          </cell>
          <cell r="F7402"/>
          <cell r="G7402"/>
          <cell r="H7402">
            <v>4240130.0600000005</v>
          </cell>
          <cell r="I7402"/>
          <cell r="J7402">
            <v>0</v>
          </cell>
          <cell r="K7402">
            <v>4076086.0868999991</v>
          </cell>
          <cell r="L7402">
            <v>-164043.97</v>
          </cell>
        </row>
        <row r="7403">
          <cell r="A7403" t="str">
            <v>G3822 DST Module Installations, AMI</v>
          </cell>
          <cell r="B7403" t="str">
            <v>G3822 DST Module Installations, AMI-1</v>
          </cell>
          <cell r="C7403" t="str">
            <v>403G</v>
          </cell>
          <cell r="E7403">
            <v>43131</v>
          </cell>
          <cell r="F7403">
            <v>0</v>
          </cell>
          <cell r="G7403">
            <v>2.2499999999999999E-2</v>
          </cell>
          <cell r="H7403">
            <v>0</v>
          </cell>
          <cell r="I7403">
            <v>892618.98</v>
          </cell>
          <cell r="J7403">
            <v>2.2499999999999999E-2</v>
          </cell>
          <cell r="K7403">
            <v>1673.6605874999998</v>
          </cell>
          <cell r="L7403">
            <v>1673.66</v>
          </cell>
        </row>
        <row r="7404">
          <cell r="A7404" t="str">
            <v>G3822 DST Module Installations, AMI</v>
          </cell>
          <cell r="B7404" t="str">
            <v>G3822 DST Module Installations, AMI-2</v>
          </cell>
          <cell r="C7404" t="str">
            <v>403G</v>
          </cell>
          <cell r="E7404">
            <v>43159</v>
          </cell>
          <cell r="F7404">
            <v>0</v>
          </cell>
          <cell r="G7404">
            <v>2.2499999999999999E-2</v>
          </cell>
          <cell r="H7404">
            <v>0</v>
          </cell>
          <cell r="I7404">
            <v>892618.98</v>
          </cell>
          <cell r="J7404">
            <v>2.2499999999999999E-2</v>
          </cell>
          <cell r="K7404">
            <v>1673.6605874999998</v>
          </cell>
          <cell r="L7404">
            <v>1673.66</v>
          </cell>
        </row>
        <row r="7405">
          <cell r="A7405" t="str">
            <v>G3822 DST Module Installations, AMI</v>
          </cell>
          <cell r="B7405" t="str">
            <v>G3822 DST Module Installations, AMI-3</v>
          </cell>
          <cell r="C7405" t="str">
            <v>403G</v>
          </cell>
          <cell r="E7405">
            <v>43190</v>
          </cell>
          <cell r="F7405">
            <v>0</v>
          </cell>
          <cell r="G7405">
            <v>2.2499999999999999E-2</v>
          </cell>
          <cell r="H7405">
            <v>0</v>
          </cell>
          <cell r="I7405">
            <v>892618.98</v>
          </cell>
          <cell r="J7405">
            <v>2.2499999999999999E-2</v>
          </cell>
          <cell r="K7405">
            <v>1673.6605874999998</v>
          </cell>
          <cell r="L7405">
            <v>1673.66</v>
          </cell>
        </row>
        <row r="7406">
          <cell r="A7406" t="str">
            <v>G3822 DST Module Installations, AMI</v>
          </cell>
          <cell r="B7406" t="str">
            <v>G3822 DST Module Installations, AMI-4</v>
          </cell>
          <cell r="C7406" t="str">
            <v>403G</v>
          </cell>
          <cell r="E7406">
            <v>43220</v>
          </cell>
          <cell r="F7406">
            <v>0</v>
          </cell>
          <cell r="G7406">
            <v>2.2499999999999999E-2</v>
          </cell>
          <cell r="H7406">
            <v>0</v>
          </cell>
          <cell r="I7406">
            <v>892618.98</v>
          </cell>
          <cell r="J7406">
            <v>2.2499999999999999E-2</v>
          </cell>
          <cell r="K7406">
            <v>1673.6605874999998</v>
          </cell>
          <cell r="L7406">
            <v>1673.66</v>
          </cell>
        </row>
        <row r="7407">
          <cell r="A7407" t="str">
            <v>G3822 DST Module Installations, AMI</v>
          </cell>
          <cell r="B7407" t="str">
            <v>G3822 DST Module Installations, AMI-5</v>
          </cell>
          <cell r="C7407" t="str">
            <v>403G</v>
          </cell>
          <cell r="E7407">
            <v>43251</v>
          </cell>
          <cell r="F7407">
            <v>0</v>
          </cell>
          <cell r="G7407">
            <v>2.2499999999999999E-2</v>
          </cell>
          <cell r="H7407">
            <v>0</v>
          </cell>
          <cell r="I7407">
            <v>892618.98</v>
          </cell>
          <cell r="J7407">
            <v>2.2499999999999999E-2</v>
          </cell>
          <cell r="K7407">
            <v>1673.6605874999998</v>
          </cell>
          <cell r="L7407">
            <v>1673.66</v>
          </cell>
        </row>
        <row r="7408">
          <cell r="A7408" t="str">
            <v>G3822 DST Module Installations, AMI</v>
          </cell>
          <cell r="B7408" t="str">
            <v>G3822 DST Module Installations, AMI-6</v>
          </cell>
          <cell r="C7408" t="str">
            <v>403G</v>
          </cell>
          <cell r="E7408">
            <v>43281</v>
          </cell>
          <cell r="F7408">
            <v>0</v>
          </cell>
          <cell r="G7408">
            <v>2.2499999999999999E-2</v>
          </cell>
          <cell r="H7408">
            <v>0</v>
          </cell>
          <cell r="I7408">
            <v>892618.98</v>
          </cell>
          <cell r="J7408">
            <v>2.2499999999999999E-2</v>
          </cell>
          <cell r="K7408">
            <v>1673.6605874999998</v>
          </cell>
          <cell r="L7408">
            <v>1673.66</v>
          </cell>
        </row>
        <row r="7409">
          <cell r="A7409" t="str">
            <v>G3822 DST Module Installations, AMI</v>
          </cell>
          <cell r="B7409" t="str">
            <v>G3822 DST Module Installations, AMI-7</v>
          </cell>
          <cell r="C7409" t="str">
            <v>403G</v>
          </cell>
          <cell r="E7409">
            <v>43312</v>
          </cell>
          <cell r="F7409">
            <v>0</v>
          </cell>
          <cell r="G7409">
            <v>2.2499999999999999E-2</v>
          </cell>
          <cell r="H7409">
            <v>0</v>
          </cell>
          <cell r="I7409">
            <v>892618.98</v>
          </cell>
          <cell r="J7409">
            <v>2.2499999999999999E-2</v>
          </cell>
          <cell r="K7409">
            <v>1673.6605874999998</v>
          </cell>
          <cell r="L7409">
            <v>1673.66</v>
          </cell>
        </row>
        <row r="7410">
          <cell r="A7410" t="str">
            <v>G3822 DST Module Installations, AMI</v>
          </cell>
          <cell r="B7410" t="str">
            <v>G3822 DST Module Installations, AMI-8</v>
          </cell>
          <cell r="C7410" t="str">
            <v>403G</v>
          </cell>
          <cell r="E7410">
            <v>43343</v>
          </cell>
          <cell r="F7410">
            <v>0</v>
          </cell>
          <cell r="G7410">
            <v>2.2499999999999999E-2</v>
          </cell>
          <cell r="H7410">
            <v>0</v>
          </cell>
          <cell r="I7410">
            <v>892618.98</v>
          </cell>
          <cell r="J7410">
            <v>2.2499999999999999E-2</v>
          </cell>
          <cell r="K7410">
            <v>1673.6605874999998</v>
          </cell>
          <cell r="L7410">
            <v>1673.66</v>
          </cell>
        </row>
        <row r="7411">
          <cell r="A7411" t="str">
            <v>G3822 DST Module Installations, AMI</v>
          </cell>
          <cell r="B7411" t="str">
            <v>G3822 DST Module Installations, AMI-9</v>
          </cell>
          <cell r="C7411" t="str">
            <v>403G</v>
          </cell>
          <cell r="E7411">
            <v>43373</v>
          </cell>
          <cell r="F7411">
            <v>0</v>
          </cell>
          <cell r="G7411">
            <v>2.2499999999999999E-2</v>
          </cell>
          <cell r="H7411">
            <v>0</v>
          </cell>
          <cell r="I7411">
            <v>892618.98</v>
          </cell>
          <cell r="J7411">
            <v>2.2499999999999999E-2</v>
          </cell>
          <cell r="K7411">
            <v>1673.6605874999998</v>
          </cell>
          <cell r="L7411">
            <v>1673.66</v>
          </cell>
        </row>
        <row r="7412">
          <cell r="A7412" t="str">
            <v>G3822 DST Module Installations, AMI</v>
          </cell>
          <cell r="B7412" t="str">
            <v>G3822 DST Module Installations, AMI-10</v>
          </cell>
          <cell r="C7412" t="str">
            <v>403G</v>
          </cell>
          <cell r="E7412">
            <v>43404</v>
          </cell>
          <cell r="F7412">
            <v>0</v>
          </cell>
          <cell r="G7412">
            <v>2.2499999999999999E-2</v>
          </cell>
          <cell r="H7412">
            <v>0</v>
          </cell>
          <cell r="I7412">
            <v>892618.98</v>
          </cell>
          <cell r="J7412">
            <v>2.2499999999999999E-2</v>
          </cell>
          <cell r="K7412">
            <v>1673.6605874999998</v>
          </cell>
          <cell r="L7412">
            <v>1673.66</v>
          </cell>
        </row>
        <row r="7413">
          <cell r="A7413" t="str">
            <v>G3822 DST Module Installations, AMI</v>
          </cell>
          <cell r="B7413" t="str">
            <v>G3822 DST Module Installations, AMI-11</v>
          </cell>
          <cell r="C7413" t="str">
            <v>403G</v>
          </cell>
          <cell r="E7413">
            <v>43434</v>
          </cell>
          <cell r="F7413">
            <v>0</v>
          </cell>
          <cell r="G7413">
            <v>2.2499999999999999E-2</v>
          </cell>
          <cell r="H7413">
            <v>0</v>
          </cell>
          <cell r="I7413">
            <v>892618.98</v>
          </cell>
          <cell r="J7413">
            <v>2.2499999999999999E-2</v>
          </cell>
          <cell r="K7413">
            <v>1673.6605874999998</v>
          </cell>
          <cell r="L7413">
            <v>1673.66</v>
          </cell>
        </row>
        <row r="7414">
          <cell r="A7414" t="str">
            <v>G3822 DST Module Installations, AMI</v>
          </cell>
          <cell r="B7414" t="str">
            <v>G3822 DST Module Installations, AMI-12</v>
          </cell>
          <cell r="C7414" t="str">
            <v>403G</v>
          </cell>
          <cell r="E7414">
            <v>43465</v>
          </cell>
          <cell r="F7414">
            <v>892618.98</v>
          </cell>
          <cell r="G7414">
            <v>2.2499999999999999E-2</v>
          </cell>
          <cell r="H7414">
            <v>1673.66</v>
          </cell>
          <cell r="I7414">
            <v>892618.98</v>
          </cell>
          <cell r="J7414">
            <v>2.2499999999999999E-2</v>
          </cell>
          <cell r="K7414">
            <v>1673.6605874999998</v>
          </cell>
          <cell r="L7414">
            <v>0</v>
          </cell>
        </row>
        <row r="7415">
          <cell r="A7415" t="str">
            <v>G3822 DST Module Installations, AMI Total</v>
          </cell>
          <cell r="C7415" t="str">
            <v>GDST</v>
          </cell>
          <cell r="E7415" t="str">
            <v>Total</v>
          </cell>
          <cell r="F7415"/>
          <cell r="G7415"/>
          <cell r="H7415">
            <v>1673.66</v>
          </cell>
          <cell r="I7415"/>
          <cell r="J7415">
            <v>0</v>
          </cell>
          <cell r="K7415">
            <v>20083.927049999998</v>
          </cell>
          <cell r="L7415">
            <v>18410.27</v>
          </cell>
        </row>
        <row r="7416">
          <cell r="A7416" t="str">
            <v>G383 DST House Regulators</v>
          </cell>
          <cell r="B7416" t="str">
            <v>G383 DST House Regulators-1</v>
          </cell>
          <cell r="C7416" t="str">
            <v>403G</v>
          </cell>
          <cell r="E7416">
            <v>43131</v>
          </cell>
          <cell r="F7416">
            <v>17341836.300000001</v>
          </cell>
          <cell r="G7416">
            <v>1.44E-2</v>
          </cell>
          <cell r="H7416">
            <v>20810.2</v>
          </cell>
          <cell r="I7416">
            <v>17698335.129999999</v>
          </cell>
          <cell r="J7416">
            <v>1.44E-2</v>
          </cell>
          <cell r="K7416">
            <v>21238.002155999999</v>
          </cell>
          <cell r="L7416">
            <v>427.8</v>
          </cell>
        </row>
        <row r="7417">
          <cell r="A7417" t="str">
            <v>G383 DST House Regulators</v>
          </cell>
          <cell r="B7417" t="str">
            <v>G383 DST House Regulators-2</v>
          </cell>
          <cell r="C7417" t="str">
            <v>403G</v>
          </cell>
          <cell r="E7417">
            <v>43159</v>
          </cell>
          <cell r="F7417">
            <v>17424129.109999999</v>
          </cell>
          <cell r="G7417">
            <v>1.44E-2</v>
          </cell>
          <cell r="H7417">
            <v>20908.95</v>
          </cell>
          <cell r="I7417">
            <v>17698335.129999999</v>
          </cell>
          <cell r="J7417">
            <v>1.44E-2</v>
          </cell>
          <cell r="K7417">
            <v>21238.002155999999</v>
          </cell>
          <cell r="L7417">
            <v>329.05</v>
          </cell>
        </row>
        <row r="7418">
          <cell r="A7418" t="str">
            <v>G383 DST House Regulators</v>
          </cell>
          <cell r="B7418" t="str">
            <v>G383 DST House Regulators-3</v>
          </cell>
          <cell r="C7418" t="str">
            <v>403G</v>
          </cell>
          <cell r="E7418">
            <v>43190</v>
          </cell>
          <cell r="F7418">
            <v>17479480.609999999</v>
          </cell>
          <cell r="G7418">
            <v>1.44E-2</v>
          </cell>
          <cell r="H7418">
            <v>20975.38</v>
          </cell>
          <cell r="I7418">
            <v>17698335.129999999</v>
          </cell>
          <cell r="J7418">
            <v>1.44E-2</v>
          </cell>
          <cell r="K7418">
            <v>21238.002155999999</v>
          </cell>
          <cell r="L7418">
            <v>262.62</v>
          </cell>
        </row>
        <row r="7419">
          <cell r="A7419" t="str">
            <v>G383 DST House Regulators</v>
          </cell>
          <cell r="B7419" t="str">
            <v>G383 DST House Regulators-4</v>
          </cell>
          <cell r="C7419" t="str">
            <v>403G</v>
          </cell>
          <cell r="E7419">
            <v>43220</v>
          </cell>
          <cell r="F7419">
            <v>17496110.800000001</v>
          </cell>
          <cell r="G7419">
            <v>1.44E-2</v>
          </cell>
          <cell r="H7419">
            <v>20995.33</v>
          </cell>
          <cell r="I7419">
            <v>17698335.129999999</v>
          </cell>
          <cell r="J7419">
            <v>1.44E-2</v>
          </cell>
          <cell r="K7419">
            <v>21238.002155999999</v>
          </cell>
          <cell r="L7419">
            <v>242.67</v>
          </cell>
        </row>
        <row r="7420">
          <cell r="A7420" t="str">
            <v>G383 DST House Regulators</v>
          </cell>
          <cell r="B7420" t="str">
            <v>G383 DST House Regulators-5</v>
          </cell>
          <cell r="C7420" t="str">
            <v>403G</v>
          </cell>
          <cell r="E7420">
            <v>43251</v>
          </cell>
          <cell r="F7420">
            <v>17476308.030000001</v>
          </cell>
          <cell r="G7420">
            <v>1.44E-2</v>
          </cell>
          <cell r="H7420">
            <v>20971.57</v>
          </cell>
          <cell r="I7420">
            <v>17698335.129999999</v>
          </cell>
          <cell r="J7420">
            <v>1.44E-2</v>
          </cell>
          <cell r="K7420">
            <v>21238.002155999999</v>
          </cell>
          <cell r="L7420">
            <v>266.43</v>
          </cell>
        </row>
        <row r="7421">
          <cell r="A7421" t="str">
            <v>G383 DST House Regulators</v>
          </cell>
          <cell r="B7421" t="str">
            <v>G383 DST House Regulators-6</v>
          </cell>
          <cell r="C7421" t="str">
            <v>403G</v>
          </cell>
          <cell r="E7421">
            <v>43281</v>
          </cell>
          <cell r="F7421">
            <v>17451476.039999999</v>
          </cell>
          <cell r="G7421">
            <v>1.44E-2</v>
          </cell>
          <cell r="H7421">
            <v>20941.77</v>
          </cell>
          <cell r="I7421">
            <v>17698335.129999999</v>
          </cell>
          <cell r="J7421">
            <v>1.44E-2</v>
          </cell>
          <cell r="K7421">
            <v>21238.002155999999</v>
          </cell>
          <cell r="L7421">
            <v>296.23</v>
          </cell>
        </row>
        <row r="7422">
          <cell r="A7422" t="str">
            <v>G383 DST House Regulators</v>
          </cell>
          <cell r="B7422" t="str">
            <v>G383 DST House Regulators-7</v>
          </cell>
          <cell r="C7422" t="str">
            <v>403G</v>
          </cell>
          <cell r="E7422">
            <v>43312</v>
          </cell>
          <cell r="F7422">
            <v>17532684.120000001</v>
          </cell>
          <cell r="G7422">
            <v>1.44E-2</v>
          </cell>
          <cell r="H7422">
            <v>21039.22</v>
          </cell>
          <cell r="I7422">
            <v>17698335.129999999</v>
          </cell>
          <cell r="J7422">
            <v>1.44E-2</v>
          </cell>
          <cell r="K7422">
            <v>21238.002155999999</v>
          </cell>
          <cell r="L7422">
            <v>198.78</v>
          </cell>
        </row>
        <row r="7423">
          <cell r="A7423" t="str">
            <v>G383 DST House Regulators</v>
          </cell>
          <cell r="B7423" t="str">
            <v>G383 DST House Regulators-8</v>
          </cell>
          <cell r="C7423" t="str">
            <v>403G</v>
          </cell>
          <cell r="E7423">
            <v>43343</v>
          </cell>
          <cell r="F7423">
            <v>17600051.09</v>
          </cell>
          <cell r="G7423">
            <v>1.44E-2</v>
          </cell>
          <cell r="H7423">
            <v>21120.06</v>
          </cell>
          <cell r="I7423">
            <v>17698335.129999999</v>
          </cell>
          <cell r="J7423">
            <v>1.44E-2</v>
          </cell>
          <cell r="K7423">
            <v>21238.002155999999</v>
          </cell>
          <cell r="L7423">
            <v>117.94</v>
          </cell>
        </row>
        <row r="7424">
          <cell r="A7424" t="str">
            <v>G383 DST House Regulators</v>
          </cell>
          <cell r="B7424" t="str">
            <v>G383 DST House Regulators-9</v>
          </cell>
          <cell r="C7424" t="str">
            <v>403G</v>
          </cell>
          <cell r="E7424">
            <v>43373</v>
          </cell>
          <cell r="F7424">
            <v>17589985.219999999</v>
          </cell>
          <cell r="G7424">
            <v>1.44E-2</v>
          </cell>
          <cell r="H7424">
            <v>21107.98</v>
          </cell>
          <cell r="I7424">
            <v>17698335.129999999</v>
          </cell>
          <cell r="J7424">
            <v>1.44E-2</v>
          </cell>
          <cell r="K7424">
            <v>21238.002155999999</v>
          </cell>
          <cell r="L7424">
            <v>130.02000000000001</v>
          </cell>
        </row>
        <row r="7425">
          <cell r="A7425" t="str">
            <v>G383 DST House Regulators</v>
          </cell>
          <cell r="B7425" t="str">
            <v>G383 DST House Regulators-10</v>
          </cell>
          <cell r="C7425" t="str">
            <v>403G</v>
          </cell>
          <cell r="E7425">
            <v>43404</v>
          </cell>
          <cell r="F7425">
            <v>17609998.93</v>
          </cell>
          <cell r="G7425">
            <v>1.44E-2</v>
          </cell>
          <cell r="H7425">
            <v>21132</v>
          </cell>
          <cell r="I7425">
            <v>17698335.129999999</v>
          </cell>
          <cell r="J7425">
            <v>1.44E-2</v>
          </cell>
          <cell r="K7425">
            <v>21238.002155999999</v>
          </cell>
          <cell r="L7425">
            <v>106</v>
          </cell>
        </row>
        <row r="7426">
          <cell r="A7426" t="str">
            <v>G383 DST House Regulators</v>
          </cell>
          <cell r="B7426" t="str">
            <v>G383 DST House Regulators-11</v>
          </cell>
          <cell r="C7426" t="str">
            <v>403G</v>
          </cell>
          <cell r="E7426">
            <v>43434</v>
          </cell>
          <cell r="F7426">
            <v>17643255.710000001</v>
          </cell>
          <cell r="G7426">
            <v>1.44E-2</v>
          </cell>
          <cell r="H7426">
            <v>21171.91</v>
          </cell>
          <cell r="I7426">
            <v>17698335.129999999</v>
          </cell>
          <cell r="J7426">
            <v>1.44E-2</v>
          </cell>
          <cell r="K7426">
            <v>21238.002155999999</v>
          </cell>
          <cell r="L7426">
            <v>66.09</v>
          </cell>
        </row>
        <row r="7427">
          <cell r="A7427" t="str">
            <v>G383 DST House Regulators</v>
          </cell>
          <cell r="B7427" t="str">
            <v>G383 DST House Regulators-12</v>
          </cell>
          <cell r="C7427" t="str">
            <v>403G</v>
          </cell>
          <cell r="E7427">
            <v>43465</v>
          </cell>
          <cell r="F7427">
            <v>17698335.129999999</v>
          </cell>
          <cell r="G7427">
            <v>1.44E-2</v>
          </cell>
          <cell r="H7427">
            <v>21238</v>
          </cell>
          <cell r="I7427">
            <v>17698335.129999999</v>
          </cell>
          <cell r="J7427">
            <v>1.44E-2</v>
          </cell>
          <cell r="K7427">
            <v>21238.002155999999</v>
          </cell>
          <cell r="L7427">
            <v>0</v>
          </cell>
        </row>
        <row r="7428">
          <cell r="A7428" t="str">
            <v>G383 DST House Regulators Total</v>
          </cell>
          <cell r="C7428" t="str">
            <v>GDST</v>
          </cell>
          <cell r="E7428" t="str">
            <v>Total</v>
          </cell>
          <cell r="F7428"/>
          <cell r="G7428"/>
          <cell r="H7428">
            <v>252412.37</v>
          </cell>
          <cell r="I7428"/>
          <cell r="J7428">
            <v>0</v>
          </cell>
          <cell r="K7428">
            <v>254856.025872</v>
          </cell>
          <cell r="L7428">
            <v>2443.66</v>
          </cell>
        </row>
        <row r="7429">
          <cell r="A7429" t="str">
            <v>G384 DST House Regulator Installs</v>
          </cell>
          <cell r="B7429" t="str">
            <v>G384 DST House Regulator Installs-1</v>
          </cell>
          <cell r="C7429" t="str">
            <v>403G</v>
          </cell>
          <cell r="E7429">
            <v>43131</v>
          </cell>
          <cell r="F7429">
            <v>83130088.170000002</v>
          </cell>
          <cell r="G7429">
            <v>1.8100000000000002E-2</v>
          </cell>
          <cell r="H7429">
            <v>125387.88</v>
          </cell>
          <cell r="I7429">
            <v>83090007.579999998</v>
          </cell>
          <cell r="J7429">
            <v>1.8100000000000002E-2</v>
          </cell>
          <cell r="K7429">
            <v>125327.42809983333</v>
          </cell>
          <cell r="L7429">
            <v>-60.45</v>
          </cell>
        </row>
        <row r="7430">
          <cell r="A7430" t="str">
            <v>G384 DST House Regulator Installs</v>
          </cell>
          <cell r="B7430" t="str">
            <v>G384 DST House Regulator Installs-2</v>
          </cell>
          <cell r="C7430" t="str">
            <v>403G</v>
          </cell>
          <cell r="E7430">
            <v>43159</v>
          </cell>
          <cell r="F7430">
            <v>83128408.840000004</v>
          </cell>
          <cell r="G7430">
            <v>1.8100000000000002E-2</v>
          </cell>
          <cell r="H7430">
            <v>125385.35</v>
          </cell>
          <cell r="I7430">
            <v>83090007.579999998</v>
          </cell>
          <cell r="J7430">
            <v>1.8100000000000002E-2</v>
          </cell>
          <cell r="K7430">
            <v>125327.42809983333</v>
          </cell>
          <cell r="L7430">
            <v>-57.92</v>
          </cell>
        </row>
        <row r="7431">
          <cell r="A7431" t="str">
            <v>G384 DST House Regulator Installs</v>
          </cell>
          <cell r="B7431" t="str">
            <v>G384 DST House Regulator Installs-3</v>
          </cell>
          <cell r="C7431" t="str">
            <v>403G</v>
          </cell>
          <cell r="E7431">
            <v>43190</v>
          </cell>
          <cell r="F7431">
            <v>83124492.129999995</v>
          </cell>
          <cell r="G7431">
            <v>1.8100000000000002E-2</v>
          </cell>
          <cell r="H7431">
            <v>125379.44</v>
          </cell>
          <cell r="I7431">
            <v>83090007.579999998</v>
          </cell>
          <cell r="J7431">
            <v>1.8100000000000002E-2</v>
          </cell>
          <cell r="K7431">
            <v>125327.42809983333</v>
          </cell>
          <cell r="L7431">
            <v>-52.01</v>
          </cell>
        </row>
        <row r="7432">
          <cell r="A7432" t="str">
            <v>G384 DST House Regulator Installs</v>
          </cell>
          <cell r="B7432" t="str">
            <v>G384 DST House Regulator Installs-4</v>
          </cell>
          <cell r="C7432" t="str">
            <v>403G</v>
          </cell>
          <cell r="E7432">
            <v>43220</v>
          </cell>
          <cell r="F7432">
            <v>83120044.579999998</v>
          </cell>
          <cell r="G7432">
            <v>1.8100000000000002E-2</v>
          </cell>
          <cell r="H7432">
            <v>125372.73</v>
          </cell>
          <cell r="I7432">
            <v>83090007.579999998</v>
          </cell>
          <cell r="J7432">
            <v>1.8100000000000002E-2</v>
          </cell>
          <cell r="K7432">
            <v>125327.42809983333</v>
          </cell>
          <cell r="L7432">
            <v>-45.3</v>
          </cell>
        </row>
        <row r="7433">
          <cell r="A7433" t="str">
            <v>G384 DST House Regulator Installs</v>
          </cell>
          <cell r="B7433" t="str">
            <v>G384 DST House Regulator Installs-5</v>
          </cell>
          <cell r="C7433" t="str">
            <v>403G</v>
          </cell>
          <cell r="E7433">
            <v>43251</v>
          </cell>
          <cell r="F7433">
            <v>83114909.010000005</v>
          </cell>
          <cell r="G7433">
            <v>1.8100000000000002E-2</v>
          </cell>
          <cell r="H7433">
            <v>125364.99</v>
          </cell>
          <cell r="I7433">
            <v>83090007.579999998</v>
          </cell>
          <cell r="J7433">
            <v>1.8100000000000002E-2</v>
          </cell>
          <cell r="K7433">
            <v>125327.42809983333</v>
          </cell>
          <cell r="L7433">
            <v>-37.56</v>
          </cell>
        </row>
        <row r="7434">
          <cell r="A7434" t="str">
            <v>G384 DST House Regulator Installs</v>
          </cell>
          <cell r="B7434" t="str">
            <v>G384 DST House Regulator Installs-6</v>
          </cell>
          <cell r="C7434" t="str">
            <v>403G</v>
          </cell>
          <cell r="E7434">
            <v>43281</v>
          </cell>
          <cell r="F7434">
            <v>83110054.469999999</v>
          </cell>
          <cell r="G7434">
            <v>1.8100000000000002E-2</v>
          </cell>
          <cell r="H7434">
            <v>125357.67</v>
          </cell>
          <cell r="I7434">
            <v>83090007.579999998</v>
          </cell>
          <cell r="J7434">
            <v>1.8100000000000002E-2</v>
          </cell>
          <cell r="K7434">
            <v>125327.42809983333</v>
          </cell>
          <cell r="L7434">
            <v>-30.24</v>
          </cell>
        </row>
        <row r="7435">
          <cell r="A7435" t="str">
            <v>G384 DST House Regulator Installs</v>
          </cell>
          <cell r="B7435" t="str">
            <v>G384 DST House Regulator Installs-7</v>
          </cell>
          <cell r="C7435" t="str">
            <v>403G</v>
          </cell>
          <cell r="E7435">
            <v>43312</v>
          </cell>
          <cell r="F7435">
            <v>83107289.180000007</v>
          </cell>
          <cell r="G7435">
            <v>1.8100000000000002E-2</v>
          </cell>
          <cell r="H7435">
            <v>125353.49</v>
          </cell>
          <cell r="I7435">
            <v>83090007.579999998</v>
          </cell>
          <cell r="J7435">
            <v>1.8100000000000002E-2</v>
          </cell>
          <cell r="K7435">
            <v>125327.42809983333</v>
          </cell>
          <cell r="L7435">
            <v>-26.06</v>
          </cell>
        </row>
        <row r="7436">
          <cell r="A7436" t="str">
            <v>G384 DST House Regulator Installs</v>
          </cell>
          <cell r="B7436" t="str">
            <v>G384 DST House Regulator Installs-8</v>
          </cell>
          <cell r="C7436" t="str">
            <v>403G</v>
          </cell>
          <cell r="E7436">
            <v>43343</v>
          </cell>
          <cell r="F7436">
            <v>83102721.870000005</v>
          </cell>
          <cell r="G7436">
            <v>1.8100000000000002E-2</v>
          </cell>
          <cell r="H7436">
            <v>125346.61</v>
          </cell>
          <cell r="I7436">
            <v>83090007.579999998</v>
          </cell>
          <cell r="J7436">
            <v>1.8100000000000002E-2</v>
          </cell>
          <cell r="K7436">
            <v>125327.42809983333</v>
          </cell>
          <cell r="L7436">
            <v>-19.18</v>
          </cell>
        </row>
        <row r="7437">
          <cell r="A7437" t="str">
            <v>G384 DST House Regulator Installs</v>
          </cell>
          <cell r="B7437" t="str">
            <v>G384 DST House Regulator Installs-9</v>
          </cell>
          <cell r="C7437" t="str">
            <v>403G</v>
          </cell>
          <cell r="E7437">
            <v>43373</v>
          </cell>
          <cell r="F7437">
            <v>83098911.819999993</v>
          </cell>
          <cell r="G7437">
            <v>1.8100000000000002E-2</v>
          </cell>
          <cell r="H7437">
            <v>125340.86</v>
          </cell>
          <cell r="I7437">
            <v>83090007.579999998</v>
          </cell>
          <cell r="J7437">
            <v>1.8100000000000002E-2</v>
          </cell>
          <cell r="K7437">
            <v>125327.42809983333</v>
          </cell>
          <cell r="L7437">
            <v>-13.43</v>
          </cell>
        </row>
        <row r="7438">
          <cell r="A7438" t="str">
            <v>G384 DST House Regulator Installs</v>
          </cell>
          <cell r="B7438" t="str">
            <v>G384 DST House Regulator Installs-10</v>
          </cell>
          <cell r="C7438" t="str">
            <v>403G</v>
          </cell>
          <cell r="E7438">
            <v>43404</v>
          </cell>
          <cell r="F7438">
            <v>83096387.799999997</v>
          </cell>
          <cell r="G7438">
            <v>1.8100000000000002E-2</v>
          </cell>
          <cell r="H7438">
            <v>125337.05</v>
          </cell>
          <cell r="I7438">
            <v>83090007.579999998</v>
          </cell>
          <cell r="J7438">
            <v>1.8100000000000002E-2</v>
          </cell>
          <cell r="K7438">
            <v>125327.42809983333</v>
          </cell>
          <cell r="L7438">
            <v>-9.6199999999999992</v>
          </cell>
        </row>
        <row r="7439">
          <cell r="A7439" t="str">
            <v>G384 DST House Regulator Installs</v>
          </cell>
          <cell r="B7439" t="str">
            <v>G384 DST House Regulator Installs-11</v>
          </cell>
          <cell r="C7439" t="str">
            <v>403G</v>
          </cell>
          <cell r="E7439">
            <v>43434</v>
          </cell>
          <cell r="F7439">
            <v>83092925.25</v>
          </cell>
          <cell r="G7439">
            <v>1.8100000000000002E-2</v>
          </cell>
          <cell r="H7439">
            <v>125331.83</v>
          </cell>
          <cell r="I7439">
            <v>83090007.579999998</v>
          </cell>
          <cell r="J7439">
            <v>1.8100000000000002E-2</v>
          </cell>
          <cell r="K7439">
            <v>125327.42809983333</v>
          </cell>
          <cell r="L7439">
            <v>-4.4000000000000004</v>
          </cell>
        </row>
        <row r="7440">
          <cell r="A7440" t="str">
            <v>G384 DST House Regulator Installs</v>
          </cell>
          <cell r="B7440" t="str">
            <v>G384 DST House Regulator Installs-12</v>
          </cell>
          <cell r="C7440" t="str">
            <v>403G</v>
          </cell>
          <cell r="E7440">
            <v>43465</v>
          </cell>
          <cell r="F7440">
            <v>83090007.579999998</v>
          </cell>
          <cell r="G7440">
            <v>1.8100000000000002E-2</v>
          </cell>
          <cell r="H7440">
            <v>125327.43</v>
          </cell>
          <cell r="I7440">
            <v>83090007.579999998</v>
          </cell>
          <cell r="J7440">
            <v>1.8100000000000002E-2</v>
          </cell>
          <cell r="K7440">
            <v>125327.42809983333</v>
          </cell>
          <cell r="L7440">
            <v>0</v>
          </cell>
        </row>
        <row r="7441">
          <cell r="A7441" t="str">
            <v>G384 DST House Regulator Installs Total</v>
          </cell>
          <cell r="C7441" t="str">
            <v>GDST</v>
          </cell>
          <cell r="E7441" t="str">
            <v>Total</v>
          </cell>
          <cell r="F7441"/>
          <cell r="G7441"/>
          <cell r="H7441">
            <v>1504285.33</v>
          </cell>
          <cell r="I7441"/>
          <cell r="J7441">
            <v>0</v>
          </cell>
          <cell r="K7441">
            <v>1503929.1371980002</v>
          </cell>
          <cell r="L7441">
            <v>-356.19</v>
          </cell>
        </row>
        <row r="7442">
          <cell r="A7442" t="str">
            <v>G385 DST Industrial M&amp;R Sta Eq</v>
          </cell>
          <cell r="B7442" t="str">
            <v>G385 DST Industrial M&amp;R Sta Eq-1</v>
          </cell>
          <cell r="C7442" t="str">
            <v>403G</v>
          </cell>
          <cell r="E7442">
            <v>43131</v>
          </cell>
          <cell r="F7442">
            <v>40337174.700000003</v>
          </cell>
          <cell r="G7442">
            <v>6.8500000000000005E-2</v>
          </cell>
          <cell r="H7442">
            <v>230258.04</v>
          </cell>
          <cell r="I7442">
            <v>43201043.869999997</v>
          </cell>
          <cell r="J7442">
            <v>6.8500000000000005E-2</v>
          </cell>
          <cell r="K7442">
            <v>246605.95875791667</v>
          </cell>
          <cell r="L7442">
            <v>16347.92</v>
          </cell>
        </row>
        <row r="7443">
          <cell r="A7443" t="str">
            <v>G385 DST Industrial M&amp;R Sta Eq</v>
          </cell>
          <cell r="B7443" t="str">
            <v>G385 DST Industrial M&amp;R Sta Eq-2</v>
          </cell>
          <cell r="C7443" t="str">
            <v>403G</v>
          </cell>
          <cell r="E7443">
            <v>43159</v>
          </cell>
          <cell r="F7443">
            <v>40139558.340000004</v>
          </cell>
          <cell r="G7443">
            <v>6.8500000000000005E-2</v>
          </cell>
          <cell r="H7443">
            <v>229129.98</v>
          </cell>
          <cell r="I7443">
            <v>43201043.869999997</v>
          </cell>
          <cell r="J7443">
            <v>6.8500000000000005E-2</v>
          </cell>
          <cell r="K7443">
            <v>246605.95875791667</v>
          </cell>
          <cell r="L7443">
            <v>17475.98</v>
          </cell>
        </row>
        <row r="7444">
          <cell r="A7444" t="str">
            <v>G385 DST Industrial M&amp;R Sta Eq</v>
          </cell>
          <cell r="B7444" t="str">
            <v>G385 DST Industrial M&amp;R Sta Eq-3</v>
          </cell>
          <cell r="C7444" t="str">
            <v>403G</v>
          </cell>
          <cell r="E7444">
            <v>43190</v>
          </cell>
          <cell r="F7444">
            <v>40245777.57</v>
          </cell>
          <cell r="G7444">
            <v>6.8500000000000005E-2</v>
          </cell>
          <cell r="H7444">
            <v>229736.31</v>
          </cell>
          <cell r="I7444">
            <v>43201043.869999997</v>
          </cell>
          <cell r="J7444">
            <v>6.8500000000000005E-2</v>
          </cell>
          <cell r="K7444">
            <v>246605.95875791667</v>
          </cell>
          <cell r="L7444">
            <v>16869.650000000001</v>
          </cell>
        </row>
        <row r="7445">
          <cell r="A7445" t="str">
            <v>G385 DST Industrial M&amp;R Sta Eq</v>
          </cell>
          <cell r="B7445" t="str">
            <v>G385 DST Industrial M&amp;R Sta Eq-4</v>
          </cell>
          <cell r="C7445" t="str">
            <v>403G</v>
          </cell>
          <cell r="E7445">
            <v>43220</v>
          </cell>
          <cell r="F7445">
            <v>40414552.75</v>
          </cell>
          <cell r="G7445">
            <v>6.8500000000000005E-2</v>
          </cell>
          <cell r="H7445">
            <v>230699.74</v>
          </cell>
          <cell r="I7445">
            <v>43201043.869999997</v>
          </cell>
          <cell r="J7445">
            <v>6.8500000000000005E-2</v>
          </cell>
          <cell r="K7445">
            <v>246605.95875791667</v>
          </cell>
          <cell r="L7445">
            <v>15906.22</v>
          </cell>
        </row>
        <row r="7446">
          <cell r="A7446" t="str">
            <v>G385 DST Industrial M&amp;R Sta Eq</v>
          </cell>
          <cell r="B7446" t="str">
            <v>G385 DST Industrial M&amp;R Sta Eq-5</v>
          </cell>
          <cell r="C7446" t="str">
            <v>403G</v>
          </cell>
          <cell r="E7446">
            <v>43251</v>
          </cell>
          <cell r="F7446">
            <v>40685217.670000002</v>
          </cell>
          <cell r="G7446">
            <v>6.8500000000000005E-2</v>
          </cell>
          <cell r="H7446">
            <v>232244.78</v>
          </cell>
          <cell r="I7446">
            <v>43201043.869999997</v>
          </cell>
          <cell r="J7446">
            <v>6.8500000000000005E-2</v>
          </cell>
          <cell r="K7446">
            <v>246605.95875791667</v>
          </cell>
          <cell r="L7446">
            <v>14361.18</v>
          </cell>
        </row>
        <row r="7447">
          <cell r="A7447" t="str">
            <v>G385 DST Industrial M&amp;R Sta Eq</v>
          </cell>
          <cell r="B7447" t="str">
            <v>G385 DST Industrial M&amp;R Sta Eq-6</v>
          </cell>
          <cell r="C7447" t="str">
            <v>403G</v>
          </cell>
          <cell r="E7447">
            <v>43281</v>
          </cell>
          <cell r="F7447">
            <v>41012533.149999999</v>
          </cell>
          <cell r="G7447">
            <v>6.8500000000000005E-2</v>
          </cell>
          <cell r="H7447">
            <v>234113.21</v>
          </cell>
          <cell r="I7447">
            <v>43201043.869999997</v>
          </cell>
          <cell r="J7447">
            <v>6.8500000000000005E-2</v>
          </cell>
          <cell r="K7447">
            <v>246605.95875791667</v>
          </cell>
          <cell r="L7447">
            <v>12492.75</v>
          </cell>
        </row>
        <row r="7448">
          <cell r="A7448" t="str">
            <v>G385 DST Industrial M&amp;R Sta Eq</v>
          </cell>
          <cell r="B7448" t="str">
            <v>G385 DST Industrial M&amp;R Sta Eq-7</v>
          </cell>
          <cell r="C7448" t="str">
            <v>403G</v>
          </cell>
          <cell r="E7448">
            <v>43312</v>
          </cell>
          <cell r="F7448">
            <v>41322752.840000004</v>
          </cell>
          <cell r="G7448">
            <v>6.8500000000000005E-2</v>
          </cell>
          <cell r="H7448">
            <v>235884.03999999998</v>
          </cell>
          <cell r="I7448">
            <v>43201043.869999997</v>
          </cell>
          <cell r="J7448">
            <v>6.8500000000000005E-2</v>
          </cell>
          <cell r="K7448">
            <v>246605.95875791667</v>
          </cell>
          <cell r="L7448">
            <v>10721.92</v>
          </cell>
        </row>
        <row r="7449">
          <cell r="A7449" t="str">
            <v>G385 DST Industrial M&amp;R Sta Eq</v>
          </cell>
          <cell r="B7449" t="str">
            <v>G385 DST Industrial M&amp;R Sta Eq-8</v>
          </cell>
          <cell r="C7449" t="str">
            <v>403G</v>
          </cell>
          <cell r="E7449">
            <v>43343</v>
          </cell>
          <cell r="F7449">
            <v>41670527.880000003</v>
          </cell>
          <cell r="G7449">
            <v>6.8500000000000005E-2</v>
          </cell>
          <cell r="H7449">
            <v>237869.25999999998</v>
          </cell>
          <cell r="I7449">
            <v>43201043.869999997</v>
          </cell>
          <cell r="J7449">
            <v>6.8500000000000005E-2</v>
          </cell>
          <cell r="K7449">
            <v>246605.95875791667</v>
          </cell>
          <cell r="L7449">
            <v>8736.7000000000007</v>
          </cell>
        </row>
        <row r="7450">
          <cell r="A7450" t="str">
            <v>G385 DST Industrial M&amp;R Sta Eq</v>
          </cell>
          <cell r="B7450" t="str">
            <v>G385 DST Industrial M&amp;R Sta Eq-9</v>
          </cell>
          <cell r="C7450" t="str">
            <v>403G</v>
          </cell>
          <cell r="E7450">
            <v>43373</v>
          </cell>
          <cell r="F7450">
            <v>42026519.420000002</v>
          </cell>
          <cell r="G7450">
            <v>6.8500000000000005E-2</v>
          </cell>
          <cell r="H7450">
            <v>239901.38</v>
          </cell>
          <cell r="I7450">
            <v>43201043.869999997</v>
          </cell>
          <cell r="J7450">
            <v>6.8500000000000005E-2</v>
          </cell>
          <cell r="K7450">
            <v>246605.95875791667</v>
          </cell>
          <cell r="L7450">
            <v>6704.58</v>
          </cell>
        </row>
        <row r="7451">
          <cell r="A7451" t="str">
            <v>G385 DST Industrial M&amp;R Sta Eq</v>
          </cell>
          <cell r="B7451" t="str">
            <v>G385 DST Industrial M&amp;R Sta Eq-10</v>
          </cell>
          <cell r="C7451" t="str">
            <v>403G</v>
          </cell>
          <cell r="E7451">
            <v>43404</v>
          </cell>
          <cell r="F7451">
            <v>42319286.57</v>
          </cell>
          <cell r="G7451">
            <v>6.8500000000000005E-2</v>
          </cell>
          <cell r="H7451">
            <v>241572.59</v>
          </cell>
          <cell r="I7451">
            <v>43201043.869999997</v>
          </cell>
          <cell r="J7451">
            <v>6.8500000000000005E-2</v>
          </cell>
          <cell r="K7451">
            <v>246605.95875791667</v>
          </cell>
          <cell r="L7451">
            <v>5033.37</v>
          </cell>
        </row>
        <row r="7452">
          <cell r="A7452" t="str">
            <v>G385 DST Industrial M&amp;R Sta Eq</v>
          </cell>
          <cell r="B7452" t="str">
            <v>G385 DST Industrial M&amp;R Sta Eq-11</v>
          </cell>
          <cell r="C7452" t="str">
            <v>403G</v>
          </cell>
          <cell r="E7452">
            <v>43434</v>
          </cell>
          <cell r="F7452">
            <v>42689488.590000004</v>
          </cell>
          <cell r="G7452">
            <v>6.8500000000000005E-2</v>
          </cell>
          <cell r="H7452">
            <v>243685.83</v>
          </cell>
          <cell r="I7452">
            <v>43201043.869999997</v>
          </cell>
          <cell r="J7452">
            <v>6.8500000000000005E-2</v>
          </cell>
          <cell r="K7452">
            <v>246605.95875791667</v>
          </cell>
          <cell r="L7452">
            <v>2920.13</v>
          </cell>
        </row>
        <row r="7453">
          <cell r="A7453" t="str">
            <v>G385 DST Industrial M&amp;R Sta Eq</v>
          </cell>
          <cell r="B7453" t="str">
            <v>G385 DST Industrial M&amp;R Sta Eq-12</v>
          </cell>
          <cell r="C7453" t="str">
            <v>403G</v>
          </cell>
          <cell r="E7453">
            <v>43465</v>
          </cell>
          <cell r="F7453">
            <v>43201043.869999997</v>
          </cell>
          <cell r="G7453">
            <v>6.8500000000000005E-2</v>
          </cell>
          <cell r="H7453">
            <v>246605.96</v>
          </cell>
          <cell r="I7453">
            <v>43201043.869999997</v>
          </cell>
          <cell r="J7453">
            <v>6.8500000000000005E-2</v>
          </cell>
          <cell r="K7453">
            <v>246605.95875791667</v>
          </cell>
          <cell r="L7453">
            <v>0</v>
          </cell>
        </row>
        <row r="7454">
          <cell r="A7454" t="str">
            <v>G385 DST Industrial M&amp;R Sta Eq Total</v>
          </cell>
          <cell r="C7454" t="str">
            <v>GDST</v>
          </cell>
          <cell r="E7454" t="str">
            <v>Total</v>
          </cell>
          <cell r="F7454"/>
          <cell r="G7454"/>
          <cell r="H7454">
            <v>2831701.12</v>
          </cell>
          <cell r="I7454"/>
          <cell r="J7454">
            <v>0</v>
          </cell>
          <cell r="K7454">
            <v>2959271.5050949994</v>
          </cell>
          <cell r="L7454">
            <v>127570.39</v>
          </cell>
        </row>
        <row r="7455">
          <cell r="A7455" t="str">
            <v>G38601 DST CNG Kent station</v>
          </cell>
          <cell r="B7455" t="str">
            <v>G38601 DST CNG Kent station-1</v>
          </cell>
          <cell r="C7455" t="str">
            <v>403G</v>
          </cell>
          <cell r="E7455">
            <v>43131</v>
          </cell>
          <cell r="F7455">
            <v>1297019.45</v>
          </cell>
          <cell r="G7455">
            <v>0.14545453999999999</v>
          </cell>
          <cell r="H7455">
            <v>7860.72</v>
          </cell>
          <cell r="I7455"/>
          <cell r="J7455">
            <v>0.14545453999999999</v>
          </cell>
          <cell r="K7455">
            <v>7860.72</v>
          </cell>
          <cell r="L7455">
            <v>0</v>
          </cell>
        </row>
        <row r="7456">
          <cell r="A7456" t="str">
            <v>G38601 DST CNG Kent station</v>
          </cell>
          <cell r="B7456" t="str">
            <v>G38601 DST CNG Kent station-2</v>
          </cell>
          <cell r="C7456" t="str">
            <v>403G</v>
          </cell>
          <cell r="E7456">
            <v>43159</v>
          </cell>
          <cell r="F7456">
            <v>1289158.73</v>
          </cell>
          <cell r="G7456">
            <v>0.14634146000000001</v>
          </cell>
          <cell r="H7456">
            <v>7860.72</v>
          </cell>
          <cell r="I7456"/>
          <cell r="J7456">
            <v>0.14634146000000001</v>
          </cell>
          <cell r="K7456">
            <v>7860.72</v>
          </cell>
          <cell r="L7456">
            <v>0</v>
          </cell>
        </row>
        <row r="7457">
          <cell r="A7457" t="str">
            <v>G38601 DST CNG Kent station</v>
          </cell>
          <cell r="B7457" t="str">
            <v>G38601 DST CNG Kent station-3</v>
          </cell>
          <cell r="C7457" t="str">
            <v>403G</v>
          </cell>
          <cell r="E7457">
            <v>43190</v>
          </cell>
          <cell r="F7457">
            <v>1281298.01</v>
          </cell>
          <cell r="G7457">
            <v>0.14723926000000001</v>
          </cell>
          <cell r="H7457">
            <v>7860.72</v>
          </cell>
          <cell r="I7457"/>
          <cell r="J7457">
            <v>0.14723926000000001</v>
          </cell>
          <cell r="K7457">
            <v>7860.72</v>
          </cell>
          <cell r="L7457">
            <v>0</v>
          </cell>
        </row>
        <row r="7458">
          <cell r="A7458" t="str">
            <v>G38601 DST CNG Kent station</v>
          </cell>
          <cell r="B7458" t="str">
            <v>G38601 DST CNG Kent station-4</v>
          </cell>
          <cell r="C7458" t="str">
            <v>403G</v>
          </cell>
          <cell r="E7458">
            <v>43220</v>
          </cell>
          <cell r="F7458">
            <v>1273437.29</v>
          </cell>
          <cell r="G7458">
            <v>0.14814814000000001</v>
          </cell>
          <cell r="H7458">
            <v>7860.72</v>
          </cell>
          <cell r="I7458"/>
          <cell r="J7458">
            <v>0.14814814000000001</v>
          </cell>
          <cell r="K7458">
            <v>7860.72</v>
          </cell>
          <cell r="L7458">
            <v>0</v>
          </cell>
        </row>
        <row r="7459">
          <cell r="A7459" t="str">
            <v>G38601 DST CNG Kent station</v>
          </cell>
          <cell r="B7459" t="str">
            <v>G38601 DST CNG Kent station-5</v>
          </cell>
          <cell r="C7459" t="str">
            <v>403G</v>
          </cell>
          <cell r="E7459">
            <v>43251</v>
          </cell>
          <cell r="F7459">
            <v>1265576.57</v>
          </cell>
          <cell r="G7459">
            <v>0.14906832</v>
          </cell>
          <cell r="H7459">
            <v>7860.72</v>
          </cell>
          <cell r="I7459"/>
          <cell r="J7459">
            <v>0.14906832</v>
          </cell>
          <cell r="K7459">
            <v>7860.72</v>
          </cell>
          <cell r="L7459">
            <v>0</v>
          </cell>
        </row>
        <row r="7460">
          <cell r="A7460" t="str">
            <v>G38601 DST CNG Kent station</v>
          </cell>
          <cell r="B7460" t="str">
            <v>G38601 DST CNG Kent station-6</v>
          </cell>
          <cell r="C7460" t="str">
            <v>403G</v>
          </cell>
          <cell r="E7460">
            <v>43281</v>
          </cell>
          <cell r="F7460">
            <v>1257715.8500000001</v>
          </cell>
          <cell r="G7460">
            <v>0.15</v>
          </cell>
          <cell r="H7460">
            <v>7860.72</v>
          </cell>
          <cell r="I7460"/>
          <cell r="J7460">
            <v>0.15</v>
          </cell>
          <cell r="K7460">
            <v>7860.72</v>
          </cell>
          <cell r="L7460">
            <v>0</v>
          </cell>
        </row>
        <row r="7461">
          <cell r="A7461" t="str">
            <v>G38601 DST CNG Kent station</v>
          </cell>
          <cell r="B7461" t="str">
            <v>G38601 DST CNG Kent station-7</v>
          </cell>
          <cell r="C7461" t="str">
            <v>403G</v>
          </cell>
          <cell r="E7461">
            <v>43312</v>
          </cell>
          <cell r="F7461">
            <v>1249855.1299999999</v>
          </cell>
          <cell r="G7461">
            <v>0.15094340000000001</v>
          </cell>
          <cell r="H7461">
            <v>7860.72</v>
          </cell>
          <cell r="I7461"/>
          <cell r="J7461">
            <v>0.15094340000000001</v>
          </cell>
          <cell r="K7461">
            <v>7860.72</v>
          </cell>
          <cell r="L7461">
            <v>0</v>
          </cell>
        </row>
        <row r="7462">
          <cell r="A7462" t="str">
            <v>G38601 DST CNG Kent station</v>
          </cell>
          <cell r="B7462" t="str">
            <v>G38601 DST CNG Kent station-8</v>
          </cell>
          <cell r="C7462" t="str">
            <v>403G</v>
          </cell>
          <cell r="E7462">
            <v>43343</v>
          </cell>
          <cell r="F7462">
            <v>1241994.4099999999</v>
          </cell>
          <cell r="G7462">
            <v>0.15189874</v>
          </cell>
          <cell r="H7462">
            <v>7860.72</v>
          </cell>
          <cell r="I7462"/>
          <cell r="J7462">
            <v>0.15189874</v>
          </cell>
          <cell r="K7462">
            <v>7860.72</v>
          </cell>
          <cell r="L7462">
            <v>0</v>
          </cell>
        </row>
        <row r="7463">
          <cell r="A7463" t="str">
            <v>G38601 DST CNG Kent station</v>
          </cell>
          <cell r="B7463" t="str">
            <v>G38601 DST CNG Kent station-9</v>
          </cell>
          <cell r="C7463" t="str">
            <v>403G</v>
          </cell>
          <cell r="E7463">
            <v>43373</v>
          </cell>
          <cell r="F7463">
            <v>1234133.69</v>
          </cell>
          <cell r="G7463">
            <v>0.15286623999999999</v>
          </cell>
          <cell r="H7463">
            <v>7860.72</v>
          </cell>
          <cell r="I7463"/>
          <cell r="J7463">
            <v>0.15286623999999999</v>
          </cell>
          <cell r="K7463">
            <v>7860.72</v>
          </cell>
          <cell r="L7463">
            <v>0</v>
          </cell>
        </row>
        <row r="7464">
          <cell r="A7464" t="str">
            <v>G38601 DST CNG Kent station</v>
          </cell>
          <cell r="B7464" t="str">
            <v>G38601 DST CNG Kent station-10</v>
          </cell>
          <cell r="C7464" t="str">
            <v>403G</v>
          </cell>
          <cell r="E7464">
            <v>43404</v>
          </cell>
          <cell r="F7464">
            <v>1226272.97</v>
          </cell>
          <cell r="G7464">
            <v>0.15384616000000001</v>
          </cell>
          <cell r="H7464">
            <v>7860.72</v>
          </cell>
          <cell r="I7464"/>
          <cell r="J7464">
            <v>0.15384616000000001</v>
          </cell>
          <cell r="K7464">
            <v>7860.72</v>
          </cell>
          <cell r="L7464">
            <v>0</v>
          </cell>
        </row>
        <row r="7465">
          <cell r="A7465" t="str">
            <v>G38601 DST CNG Kent station</v>
          </cell>
          <cell r="B7465" t="str">
            <v>G38601 DST CNG Kent station-11</v>
          </cell>
          <cell r="C7465" t="str">
            <v>403G</v>
          </cell>
          <cell r="E7465">
            <v>43434</v>
          </cell>
          <cell r="F7465">
            <v>1218412.25</v>
          </cell>
          <cell r="G7465">
            <v>0.1548387</v>
          </cell>
          <cell r="H7465">
            <v>7860.72</v>
          </cell>
          <cell r="I7465"/>
          <cell r="J7465">
            <v>0.1548387</v>
          </cell>
          <cell r="K7465">
            <v>7860.72</v>
          </cell>
          <cell r="L7465">
            <v>0</v>
          </cell>
        </row>
        <row r="7466">
          <cell r="A7466" t="str">
            <v>G38601 DST CNG Kent station</v>
          </cell>
          <cell r="B7466" t="str">
            <v>G38601 DST CNG Kent station-12</v>
          </cell>
          <cell r="C7466" t="str">
            <v>403G</v>
          </cell>
          <cell r="E7466">
            <v>43465</v>
          </cell>
          <cell r="F7466">
            <v>1210551.53</v>
          </cell>
          <cell r="G7466">
            <v>0.15584416000000001</v>
          </cell>
          <cell r="H7466">
            <v>7860.72</v>
          </cell>
          <cell r="I7466"/>
          <cell r="J7466">
            <v>0.15584416000000001</v>
          </cell>
          <cell r="K7466">
            <v>7860.72</v>
          </cell>
          <cell r="L7466">
            <v>0</v>
          </cell>
        </row>
        <row r="7467">
          <cell r="A7467" t="str">
            <v>G38601 DST CNG Kent station Total</v>
          </cell>
          <cell r="C7467" t="str">
            <v>GDST</v>
          </cell>
          <cell r="E7467" t="str">
            <v>Total</v>
          </cell>
          <cell r="F7467"/>
          <cell r="G7467"/>
          <cell r="H7467">
            <v>94328.639999999999</v>
          </cell>
          <cell r="I7467"/>
          <cell r="J7467">
            <v>0</v>
          </cell>
          <cell r="K7467">
            <v>94328.639999999999</v>
          </cell>
          <cell r="L7467">
            <v>0</v>
          </cell>
        </row>
        <row r="7468">
          <cell r="A7468" t="str">
            <v>G3861 DST Com Water Heater</v>
          </cell>
          <cell r="B7468" t="str">
            <v>G3861 DST Com Water Heater-1</v>
          </cell>
          <cell r="C7468" t="str">
            <v>403G</v>
          </cell>
          <cell r="E7468">
            <v>43131</v>
          </cell>
          <cell r="F7468">
            <v>2646182.37</v>
          </cell>
          <cell r="G7468">
            <v>0.1</v>
          </cell>
          <cell r="H7468">
            <v>21109.78</v>
          </cell>
          <cell r="I7468">
            <v>3756310.84</v>
          </cell>
          <cell r="J7468">
            <v>0.1</v>
          </cell>
          <cell r="K7468">
            <v>31302.590333333337</v>
          </cell>
          <cell r="L7468">
            <v>10192.81</v>
          </cell>
        </row>
        <row r="7469">
          <cell r="A7469" t="str">
            <v>G3861 DST Com Water Heater</v>
          </cell>
          <cell r="B7469" t="str">
            <v>G3861 DST Com Water Heater-2</v>
          </cell>
          <cell r="C7469" t="str">
            <v>403G</v>
          </cell>
          <cell r="E7469">
            <v>43159</v>
          </cell>
          <cell r="F7469">
            <v>2715553.82</v>
          </cell>
          <cell r="G7469">
            <v>0.1</v>
          </cell>
          <cell r="H7469">
            <v>28173.949999999997</v>
          </cell>
          <cell r="I7469">
            <v>3756310.84</v>
          </cell>
          <cell r="J7469">
            <v>0.1</v>
          </cell>
          <cell r="K7469">
            <v>31302.590333333337</v>
          </cell>
          <cell r="L7469">
            <v>3128.64</v>
          </cell>
        </row>
        <row r="7470">
          <cell r="A7470" t="str">
            <v>G3861 DST Com Water Heater</v>
          </cell>
          <cell r="B7470" t="str">
            <v>G3861 DST Com Water Heater-3</v>
          </cell>
          <cell r="C7470" t="str">
            <v>403G</v>
          </cell>
          <cell r="E7470">
            <v>43190</v>
          </cell>
          <cell r="F7470">
            <v>2806093.25</v>
          </cell>
          <cell r="G7470">
            <v>0.1</v>
          </cell>
          <cell r="H7470">
            <v>29549.360000000001</v>
          </cell>
          <cell r="I7470">
            <v>3756310.84</v>
          </cell>
          <cell r="J7470">
            <v>0.1</v>
          </cell>
          <cell r="K7470">
            <v>31302.590333333337</v>
          </cell>
          <cell r="L7470">
            <v>1753.23</v>
          </cell>
        </row>
        <row r="7471">
          <cell r="A7471" t="str">
            <v>G3861 DST Com Water Heater</v>
          </cell>
          <cell r="B7471" t="str">
            <v>G3861 DST Com Water Heater-4</v>
          </cell>
          <cell r="C7471" t="str">
            <v>403G</v>
          </cell>
          <cell r="E7471">
            <v>43220</v>
          </cell>
          <cell r="F7471">
            <v>2923112.4</v>
          </cell>
          <cell r="G7471">
            <v>0.1</v>
          </cell>
          <cell r="H7471">
            <v>31328.48</v>
          </cell>
          <cell r="I7471">
            <v>3756310.84</v>
          </cell>
          <cell r="J7471">
            <v>0.1</v>
          </cell>
          <cell r="K7471">
            <v>31302.590333333337</v>
          </cell>
          <cell r="L7471">
            <v>-25.89</v>
          </cell>
        </row>
        <row r="7472">
          <cell r="A7472" t="str">
            <v>G3861 DST Com Water Heater</v>
          </cell>
          <cell r="B7472" t="str">
            <v>G3861 DST Com Water Heater-5</v>
          </cell>
          <cell r="C7472" t="str">
            <v>403G</v>
          </cell>
          <cell r="E7472">
            <v>43251</v>
          </cell>
          <cell r="F7472">
            <v>2932869.09</v>
          </cell>
          <cell r="G7472">
            <v>0.1</v>
          </cell>
          <cell r="H7472">
            <v>31665.600000000002</v>
          </cell>
          <cell r="I7472">
            <v>3756310.84</v>
          </cell>
          <cell r="J7472">
            <v>0.1</v>
          </cell>
          <cell r="K7472">
            <v>31302.590333333337</v>
          </cell>
          <cell r="L7472">
            <v>-363.01</v>
          </cell>
        </row>
        <row r="7473">
          <cell r="A7473" t="str">
            <v>G3861 DST Com Water Heater</v>
          </cell>
          <cell r="B7473" t="str">
            <v>G3861 DST Com Water Heater-6</v>
          </cell>
          <cell r="C7473" t="str">
            <v>403G</v>
          </cell>
          <cell r="E7473">
            <v>43281</v>
          </cell>
          <cell r="F7473">
            <v>2954898.02</v>
          </cell>
          <cell r="G7473">
            <v>0.1</v>
          </cell>
          <cell r="H7473">
            <v>30360.280000000002</v>
          </cell>
          <cell r="I7473">
            <v>3756310.84</v>
          </cell>
          <cell r="J7473">
            <v>0.1</v>
          </cell>
          <cell r="K7473">
            <v>31302.590333333337</v>
          </cell>
          <cell r="L7473">
            <v>942.31</v>
          </cell>
        </row>
        <row r="7474">
          <cell r="A7474" t="str">
            <v>G3861 DST Com Water Heater</v>
          </cell>
          <cell r="B7474" t="str">
            <v>G3861 DST Com Water Heater-7</v>
          </cell>
          <cell r="C7474" t="str">
            <v>403G</v>
          </cell>
          <cell r="E7474">
            <v>43312</v>
          </cell>
          <cell r="F7474">
            <v>3068723.03</v>
          </cell>
          <cell r="G7474">
            <v>0.1</v>
          </cell>
          <cell r="H7474">
            <v>31308.82</v>
          </cell>
          <cell r="I7474">
            <v>3756310.84</v>
          </cell>
          <cell r="J7474">
            <v>0.1</v>
          </cell>
          <cell r="K7474">
            <v>31302.590333333337</v>
          </cell>
          <cell r="L7474">
            <v>-6.23</v>
          </cell>
        </row>
        <row r="7475">
          <cell r="A7475" t="str">
            <v>G3861 DST Com Water Heater</v>
          </cell>
          <cell r="B7475" t="str">
            <v>G3861 DST Com Water Heater-8</v>
          </cell>
          <cell r="C7475" t="str">
            <v>403G</v>
          </cell>
          <cell r="E7475">
            <v>43343</v>
          </cell>
          <cell r="F7475">
            <v>3356067.28</v>
          </cell>
          <cell r="G7475">
            <v>0.1</v>
          </cell>
          <cell r="H7475">
            <v>33703.360000000001</v>
          </cell>
          <cell r="I7475">
            <v>3756310.84</v>
          </cell>
          <cell r="J7475">
            <v>0.1</v>
          </cell>
          <cell r="K7475">
            <v>31302.590333333337</v>
          </cell>
          <cell r="L7475">
            <v>-2400.77</v>
          </cell>
        </row>
        <row r="7476">
          <cell r="A7476" t="str">
            <v>G3861 DST Com Water Heater</v>
          </cell>
          <cell r="B7476" t="str">
            <v>G3861 DST Com Water Heater-9</v>
          </cell>
          <cell r="C7476" t="str">
            <v>403G</v>
          </cell>
          <cell r="E7476">
            <v>43373</v>
          </cell>
          <cell r="F7476">
            <v>3641499.94</v>
          </cell>
          <cell r="G7476">
            <v>0.1</v>
          </cell>
          <cell r="H7476">
            <v>36081.96</v>
          </cell>
          <cell r="I7476">
            <v>3756310.84</v>
          </cell>
          <cell r="J7476">
            <v>0.1</v>
          </cell>
          <cell r="K7476">
            <v>31302.590333333337</v>
          </cell>
          <cell r="L7476">
            <v>-4779.37</v>
          </cell>
        </row>
        <row r="7477">
          <cell r="A7477" t="str">
            <v>G3861 DST Com Water Heater</v>
          </cell>
          <cell r="B7477" t="str">
            <v>G3861 DST Com Water Heater-10</v>
          </cell>
          <cell r="C7477" t="str">
            <v>403G</v>
          </cell>
          <cell r="E7477">
            <v>43404</v>
          </cell>
          <cell r="F7477">
            <v>3670249.79</v>
          </cell>
          <cell r="G7477">
            <v>0.1</v>
          </cell>
          <cell r="H7477">
            <v>36321.54</v>
          </cell>
          <cell r="I7477">
            <v>3756310.84</v>
          </cell>
          <cell r="J7477">
            <v>0.1</v>
          </cell>
          <cell r="K7477">
            <v>31302.590333333337</v>
          </cell>
          <cell r="L7477">
            <v>-5018.95</v>
          </cell>
        </row>
        <row r="7478">
          <cell r="A7478" t="str">
            <v>G3861 DST Com Water Heater</v>
          </cell>
          <cell r="B7478" t="str">
            <v>G3861 DST Com Water Heater-11</v>
          </cell>
          <cell r="C7478" t="str">
            <v>403G</v>
          </cell>
          <cell r="E7478">
            <v>43434</v>
          </cell>
          <cell r="F7478">
            <v>3671083.15</v>
          </cell>
          <cell r="G7478">
            <v>0.1</v>
          </cell>
          <cell r="H7478">
            <v>36328.49</v>
          </cell>
          <cell r="I7478">
            <v>3756310.84</v>
          </cell>
          <cell r="J7478">
            <v>0.1</v>
          </cell>
          <cell r="K7478">
            <v>31302.590333333337</v>
          </cell>
          <cell r="L7478">
            <v>-5025.8999999999996</v>
          </cell>
        </row>
        <row r="7479">
          <cell r="A7479" t="str">
            <v>G3861 DST Com Water Heater</v>
          </cell>
          <cell r="B7479" t="str">
            <v>G3861 DST Com Water Heater-12</v>
          </cell>
          <cell r="C7479" t="str">
            <v>403G</v>
          </cell>
          <cell r="E7479">
            <v>43465</v>
          </cell>
          <cell r="F7479">
            <v>3756310.84</v>
          </cell>
          <cell r="G7479">
            <v>0.1</v>
          </cell>
          <cell r="H7479">
            <v>37038.720000000001</v>
          </cell>
          <cell r="I7479">
            <v>3756310.84</v>
          </cell>
          <cell r="J7479">
            <v>0.1</v>
          </cell>
          <cell r="K7479">
            <v>31302.590333333337</v>
          </cell>
          <cell r="L7479">
            <v>-5736.13</v>
          </cell>
        </row>
        <row r="7480">
          <cell r="A7480" t="str">
            <v>G3861 DST Com Water Heater Total</v>
          </cell>
          <cell r="C7480" t="str">
            <v>GDST</v>
          </cell>
          <cell r="E7480" t="str">
            <v>Total</v>
          </cell>
          <cell r="F7480"/>
          <cell r="G7480"/>
          <cell r="H7480">
            <v>382970.33999999997</v>
          </cell>
          <cell r="I7480"/>
          <cell r="J7480">
            <v>0</v>
          </cell>
          <cell r="K7480">
            <v>375631.08400000009</v>
          </cell>
          <cell r="L7480">
            <v>-7339.26</v>
          </cell>
        </row>
        <row r="7481">
          <cell r="A7481" t="str">
            <v>G3861 DST Com Water Heater&lt;1994-RET</v>
          </cell>
          <cell r="B7481" t="str">
            <v>G3861 DST Com Water Heater&lt;1994-RET-1</v>
          </cell>
          <cell r="C7481" t="str">
            <v>403G</v>
          </cell>
          <cell r="E7481">
            <v>43131</v>
          </cell>
          <cell r="F7481">
            <v>0</v>
          </cell>
          <cell r="G7481"/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 t="str">
            <v>G3861 DST Com Water Heater&lt;1994-RET</v>
          </cell>
          <cell r="B7482" t="str">
            <v>G3861 DST Com Water Heater&lt;1994-RET-2</v>
          </cell>
          <cell r="C7482" t="str">
            <v>403G</v>
          </cell>
          <cell r="E7482">
            <v>43159</v>
          </cell>
          <cell r="F7482">
            <v>0.28999999999999998</v>
          </cell>
          <cell r="G7482">
            <v>0.1</v>
          </cell>
          <cell r="H7482">
            <v>0</v>
          </cell>
          <cell r="I7482">
            <v>0</v>
          </cell>
          <cell r="J7482">
            <v>0.1</v>
          </cell>
          <cell r="K7482">
            <v>0</v>
          </cell>
          <cell r="L7482">
            <v>0</v>
          </cell>
        </row>
        <row r="7483">
          <cell r="A7483" t="str">
            <v>G3861 DST Com Water Heater&lt;1994-RET</v>
          </cell>
          <cell r="B7483" t="str">
            <v>G3861 DST Com Water Heater&lt;1994-RET-3</v>
          </cell>
          <cell r="C7483" t="str">
            <v>403G</v>
          </cell>
          <cell r="E7483">
            <v>43190</v>
          </cell>
          <cell r="F7483">
            <v>475.19</v>
          </cell>
          <cell r="G7483">
            <v>0.1</v>
          </cell>
          <cell r="H7483">
            <v>3.96</v>
          </cell>
          <cell r="I7483">
            <v>0</v>
          </cell>
          <cell r="J7483">
            <v>0.1</v>
          </cell>
          <cell r="K7483">
            <v>0</v>
          </cell>
          <cell r="L7483">
            <v>-3.96</v>
          </cell>
        </row>
        <row r="7484">
          <cell r="A7484" t="str">
            <v>G3861 DST Com Water Heater&lt;1994-RET</v>
          </cell>
          <cell r="B7484" t="str">
            <v>G3861 DST Com Water Heater&lt;1994-RET-4</v>
          </cell>
          <cell r="C7484" t="str">
            <v>403G</v>
          </cell>
          <cell r="E7484">
            <v>43220</v>
          </cell>
          <cell r="F7484">
            <v>1972.56</v>
          </cell>
          <cell r="G7484">
            <v>0.1</v>
          </cell>
          <cell r="H7484">
            <v>16.440000000000001</v>
          </cell>
          <cell r="I7484">
            <v>0</v>
          </cell>
          <cell r="J7484">
            <v>0.1</v>
          </cell>
          <cell r="K7484">
            <v>0</v>
          </cell>
          <cell r="L7484">
            <v>-16.440000000000001</v>
          </cell>
        </row>
        <row r="7485">
          <cell r="A7485" t="str">
            <v>G3861 DST Com Water Heater&lt;1994-RET</v>
          </cell>
          <cell r="B7485" t="str">
            <v>G3861 DST Com Water Heater&lt;1994-RET-5</v>
          </cell>
          <cell r="C7485" t="str">
            <v>403G</v>
          </cell>
          <cell r="E7485">
            <v>43251</v>
          </cell>
          <cell r="F7485">
            <v>1497.66</v>
          </cell>
          <cell r="G7485">
            <v>0.1</v>
          </cell>
          <cell r="H7485">
            <v>12.48</v>
          </cell>
          <cell r="I7485">
            <v>0</v>
          </cell>
          <cell r="J7485">
            <v>0.1</v>
          </cell>
          <cell r="K7485">
            <v>0</v>
          </cell>
          <cell r="L7485">
            <v>-12.48</v>
          </cell>
        </row>
        <row r="7486">
          <cell r="A7486" t="str">
            <v>G3861 DST Com Water Heater&lt;1994-RET</v>
          </cell>
          <cell r="B7486" t="str">
            <v>G3861 DST Com Water Heater&lt;1994-RET-8</v>
          </cell>
          <cell r="C7486" t="str">
            <v>403G</v>
          </cell>
          <cell r="E7486">
            <v>43343</v>
          </cell>
          <cell r="F7486">
            <v>96740.74</v>
          </cell>
          <cell r="G7486">
            <v>0.1</v>
          </cell>
          <cell r="H7486">
            <v>806.17</v>
          </cell>
          <cell r="I7486">
            <v>0</v>
          </cell>
          <cell r="J7486">
            <v>0.1</v>
          </cell>
          <cell r="K7486">
            <v>0</v>
          </cell>
          <cell r="L7486">
            <v>-806.17</v>
          </cell>
        </row>
        <row r="7487">
          <cell r="A7487" t="str">
            <v>G3861 DST Com Water Heater&lt;1994-RET</v>
          </cell>
          <cell r="B7487" t="str">
            <v>G3861 DST Com Water Heater&lt;1994-RET-9</v>
          </cell>
          <cell r="C7487" t="str">
            <v>403G</v>
          </cell>
          <cell r="E7487">
            <v>43373</v>
          </cell>
          <cell r="F7487">
            <v>193481.7</v>
          </cell>
          <cell r="G7487">
            <v>0.1</v>
          </cell>
          <cell r="H7487">
            <v>1612.35</v>
          </cell>
          <cell r="I7487">
            <v>0</v>
          </cell>
          <cell r="J7487">
            <v>0.1</v>
          </cell>
          <cell r="K7487">
            <v>0</v>
          </cell>
          <cell r="L7487">
            <v>-1612.35</v>
          </cell>
        </row>
        <row r="7488">
          <cell r="A7488" t="str">
            <v>G3861 DST Com Water Heater&lt;1994-RET</v>
          </cell>
          <cell r="B7488" t="str">
            <v>G3861 DST Com Water Heater&lt;1994-RET-10</v>
          </cell>
          <cell r="C7488" t="str">
            <v>403G</v>
          </cell>
          <cell r="E7488">
            <v>43404</v>
          </cell>
          <cell r="F7488">
            <v>96740.96</v>
          </cell>
          <cell r="G7488">
            <v>0.1</v>
          </cell>
          <cell r="H7488">
            <v>806.17</v>
          </cell>
          <cell r="I7488">
            <v>0</v>
          </cell>
          <cell r="J7488">
            <v>0.1</v>
          </cell>
          <cell r="K7488">
            <v>0</v>
          </cell>
          <cell r="L7488">
            <v>-806.17</v>
          </cell>
        </row>
        <row r="7489">
          <cell r="A7489" t="str">
            <v>G3861 DST Com Water Heater&lt;1994-RET</v>
          </cell>
          <cell r="B7489" t="str">
            <v>G3861 DST Com Water Heater&lt;1994-RET-11</v>
          </cell>
          <cell r="C7489" t="str">
            <v>403G</v>
          </cell>
          <cell r="E7489">
            <v>43434</v>
          </cell>
          <cell r="F7489">
            <v>0</v>
          </cell>
          <cell r="G7489"/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 t="str">
            <v>G3861 DST Com Water Heater&lt;1994-RET</v>
          </cell>
          <cell r="B7490" t="str">
            <v>G3861 DST Com Water Heater&lt;1994-RET-12</v>
          </cell>
          <cell r="C7490" t="str">
            <v>403G</v>
          </cell>
          <cell r="E7490">
            <v>43465</v>
          </cell>
          <cell r="F7490">
            <v>0</v>
          </cell>
          <cell r="G7490"/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 t="str">
            <v>G3861 DST Com Water Heater&lt;1994-RET Total</v>
          </cell>
          <cell r="C7491" t="str">
            <v>GDST</v>
          </cell>
          <cell r="E7491" t="str">
            <v>Total</v>
          </cell>
          <cell r="F7491"/>
          <cell r="G7491"/>
          <cell r="H7491">
            <v>3257.5699999999997</v>
          </cell>
          <cell r="I7491"/>
          <cell r="J7491">
            <v>0</v>
          </cell>
          <cell r="K7491">
            <v>0</v>
          </cell>
          <cell r="L7491">
            <v>-3257.57</v>
          </cell>
        </row>
        <row r="7492">
          <cell r="A7492" t="str">
            <v>G3862 DST Res Water Heater</v>
          </cell>
          <cell r="B7492" t="str">
            <v>G3862 DST Res Water Heater-1</v>
          </cell>
          <cell r="C7492" t="str">
            <v>403G</v>
          </cell>
          <cell r="E7492">
            <v>43131</v>
          </cell>
          <cell r="F7492">
            <v>14208812.26</v>
          </cell>
          <cell r="G7492">
            <v>0.1</v>
          </cell>
          <cell r="H7492">
            <v>-72045.259999999995</v>
          </cell>
          <cell r="I7492">
            <v>14773793.73</v>
          </cell>
          <cell r="J7492">
            <v>0.1</v>
          </cell>
          <cell r="K7492">
            <v>123114.94775000001</v>
          </cell>
          <cell r="L7492">
            <v>195160.21</v>
          </cell>
        </row>
        <row r="7493">
          <cell r="A7493" t="str">
            <v>G3862 DST Res Water Heater</v>
          </cell>
          <cell r="B7493" t="str">
            <v>G3862 DST Res Water Heater-2</v>
          </cell>
          <cell r="C7493" t="str">
            <v>403G</v>
          </cell>
          <cell r="E7493">
            <v>43159</v>
          </cell>
          <cell r="F7493">
            <v>14373761.15</v>
          </cell>
          <cell r="G7493">
            <v>0.1</v>
          </cell>
          <cell r="H7493">
            <v>67545.26999999999</v>
          </cell>
          <cell r="I7493">
            <v>14773793.73</v>
          </cell>
          <cell r="J7493">
            <v>0.1</v>
          </cell>
          <cell r="K7493">
            <v>123114.94775000001</v>
          </cell>
          <cell r="L7493">
            <v>55569.68</v>
          </cell>
        </row>
        <row r="7494">
          <cell r="A7494" t="str">
            <v>G3862 DST Res Water Heater</v>
          </cell>
          <cell r="B7494" t="str">
            <v>G3862 DST Res Water Heater-3</v>
          </cell>
          <cell r="C7494" t="str">
            <v>403G</v>
          </cell>
          <cell r="E7494">
            <v>43190</v>
          </cell>
          <cell r="F7494">
            <v>14532976.92</v>
          </cell>
          <cell r="G7494">
            <v>0.1</v>
          </cell>
          <cell r="H7494">
            <v>71333.459999999992</v>
          </cell>
          <cell r="I7494">
            <v>14773793.73</v>
          </cell>
          <cell r="J7494">
            <v>0.1</v>
          </cell>
          <cell r="K7494">
            <v>123114.94775000001</v>
          </cell>
          <cell r="L7494">
            <v>51781.49</v>
          </cell>
        </row>
        <row r="7495">
          <cell r="A7495" t="str">
            <v>G3862 DST Res Water Heater</v>
          </cell>
          <cell r="B7495" t="str">
            <v>G3862 DST Res Water Heater-4</v>
          </cell>
          <cell r="C7495" t="str">
            <v>403G</v>
          </cell>
          <cell r="E7495">
            <v>43220</v>
          </cell>
          <cell r="F7495">
            <v>14722694.32</v>
          </cell>
          <cell r="G7495">
            <v>0.1</v>
          </cell>
          <cell r="H7495">
            <v>73915.359999999986</v>
          </cell>
          <cell r="I7495">
            <v>14773793.73</v>
          </cell>
          <cell r="J7495">
            <v>0.1</v>
          </cell>
          <cell r="K7495">
            <v>123114.94775000001</v>
          </cell>
          <cell r="L7495">
            <v>49199.59</v>
          </cell>
        </row>
        <row r="7496">
          <cell r="A7496" t="str">
            <v>G3862 DST Res Water Heater</v>
          </cell>
          <cell r="B7496" t="str">
            <v>G3862 DST Res Water Heater-5</v>
          </cell>
          <cell r="C7496" t="str">
            <v>403G</v>
          </cell>
          <cell r="E7496">
            <v>43251</v>
          </cell>
          <cell r="F7496">
            <v>13078563.4</v>
          </cell>
          <cell r="G7496">
            <v>0.1</v>
          </cell>
          <cell r="H7496">
            <v>61138.93</v>
          </cell>
          <cell r="I7496">
            <v>14773793.73</v>
          </cell>
          <cell r="J7496">
            <v>0.1</v>
          </cell>
          <cell r="K7496">
            <v>123114.94775000001</v>
          </cell>
          <cell r="L7496">
            <v>61976.02</v>
          </cell>
        </row>
        <row r="7497">
          <cell r="A7497" t="str">
            <v>G3862 DST Res Water Heater</v>
          </cell>
          <cell r="B7497" t="str">
            <v>G3862 DST Res Water Heater-6</v>
          </cell>
          <cell r="C7497" t="str">
            <v>403G</v>
          </cell>
          <cell r="E7497">
            <v>43281</v>
          </cell>
          <cell r="F7497">
            <v>11387607.039999999</v>
          </cell>
          <cell r="G7497">
            <v>0.1</v>
          </cell>
          <cell r="H7497">
            <v>46396.939999999995</v>
          </cell>
          <cell r="I7497">
            <v>14773793.73</v>
          </cell>
          <cell r="J7497">
            <v>0.1</v>
          </cell>
          <cell r="K7497">
            <v>123114.94775000001</v>
          </cell>
          <cell r="L7497">
            <v>76718.009999999995</v>
          </cell>
        </row>
        <row r="7498">
          <cell r="A7498" t="str">
            <v>G3862 DST Res Water Heater</v>
          </cell>
          <cell r="B7498" t="str">
            <v>G3862 DST Res Water Heater-7</v>
          </cell>
          <cell r="C7498" t="str">
            <v>403G</v>
          </cell>
          <cell r="E7498">
            <v>43312</v>
          </cell>
          <cell r="F7498">
            <v>11597300.300000001</v>
          </cell>
          <cell r="G7498">
            <v>0.1</v>
          </cell>
          <cell r="H7498">
            <v>48144.38</v>
          </cell>
          <cell r="I7498">
            <v>14773793.73</v>
          </cell>
          <cell r="J7498">
            <v>0.1</v>
          </cell>
          <cell r="K7498">
            <v>123114.94775000001</v>
          </cell>
          <cell r="L7498">
            <v>74970.570000000007</v>
          </cell>
        </row>
        <row r="7499">
          <cell r="A7499" t="str">
            <v>G3862 DST Res Water Heater</v>
          </cell>
          <cell r="B7499" t="str">
            <v>G3862 DST Res Water Heater-8</v>
          </cell>
          <cell r="C7499" t="str">
            <v>403G</v>
          </cell>
          <cell r="E7499">
            <v>43343</v>
          </cell>
          <cell r="F7499">
            <v>12451590.380000001</v>
          </cell>
          <cell r="G7499">
            <v>0.1</v>
          </cell>
          <cell r="H7499">
            <v>55263.46</v>
          </cell>
          <cell r="I7499">
            <v>14773793.73</v>
          </cell>
          <cell r="J7499">
            <v>0.1</v>
          </cell>
          <cell r="K7499">
            <v>123114.94775000001</v>
          </cell>
          <cell r="L7499">
            <v>67851.490000000005</v>
          </cell>
        </row>
        <row r="7500">
          <cell r="A7500" t="str">
            <v>G3862 DST Res Water Heater</v>
          </cell>
          <cell r="B7500" t="str">
            <v>G3862 DST Res Water Heater-9</v>
          </cell>
          <cell r="C7500" t="str">
            <v>403G</v>
          </cell>
          <cell r="E7500">
            <v>43373</v>
          </cell>
          <cell r="F7500">
            <v>13205241.49</v>
          </cell>
          <cell r="G7500">
            <v>0.1</v>
          </cell>
          <cell r="H7500">
            <v>61543.889999999992</v>
          </cell>
          <cell r="I7500">
            <v>14773793.73</v>
          </cell>
          <cell r="J7500">
            <v>0.1</v>
          </cell>
          <cell r="K7500">
            <v>123114.94775000001</v>
          </cell>
          <cell r="L7500">
            <v>61571.06</v>
          </cell>
        </row>
        <row r="7501">
          <cell r="A7501" t="str">
            <v>G3862 DST Res Water Heater</v>
          </cell>
          <cell r="B7501" t="str">
            <v>G3862 DST Res Water Heater-10</v>
          </cell>
          <cell r="C7501" t="str">
            <v>403G</v>
          </cell>
          <cell r="E7501">
            <v>43404</v>
          </cell>
          <cell r="F7501">
            <v>13947242.029999999</v>
          </cell>
          <cell r="G7501">
            <v>0.1</v>
          </cell>
          <cell r="H7501">
            <v>67727.23000000001</v>
          </cell>
          <cell r="I7501">
            <v>14773793.73</v>
          </cell>
          <cell r="J7501">
            <v>0.1</v>
          </cell>
          <cell r="K7501">
            <v>123114.94775000001</v>
          </cell>
          <cell r="L7501">
            <v>55387.72</v>
          </cell>
        </row>
        <row r="7502">
          <cell r="A7502" t="str">
            <v>G3862 DST Res Water Heater</v>
          </cell>
          <cell r="B7502" t="str">
            <v>G3862 DST Res Water Heater-11</v>
          </cell>
          <cell r="C7502" t="str">
            <v>403G</v>
          </cell>
          <cell r="E7502">
            <v>43434</v>
          </cell>
          <cell r="F7502">
            <v>14637469.67</v>
          </cell>
          <cell r="G7502">
            <v>0.1</v>
          </cell>
          <cell r="H7502">
            <v>73479.12</v>
          </cell>
          <cell r="I7502">
            <v>14773793.73</v>
          </cell>
          <cell r="J7502">
            <v>0.1</v>
          </cell>
          <cell r="K7502">
            <v>123114.94775000001</v>
          </cell>
          <cell r="L7502">
            <v>49635.83</v>
          </cell>
        </row>
        <row r="7503">
          <cell r="A7503" t="str">
            <v>G3862 DST Res Water Heater</v>
          </cell>
          <cell r="B7503" t="str">
            <v>G3862 DST Res Water Heater-12</v>
          </cell>
          <cell r="C7503" t="str">
            <v>403G</v>
          </cell>
          <cell r="E7503">
            <v>43465</v>
          </cell>
          <cell r="F7503">
            <v>14773793.73</v>
          </cell>
          <cell r="G7503">
            <v>0.1</v>
          </cell>
          <cell r="H7503">
            <v>74615.16</v>
          </cell>
          <cell r="I7503">
            <v>14773793.73</v>
          </cell>
          <cell r="J7503">
            <v>0.1</v>
          </cell>
          <cell r="K7503">
            <v>123114.94775000001</v>
          </cell>
          <cell r="L7503">
            <v>48499.79</v>
          </cell>
        </row>
        <row r="7504">
          <cell r="A7504" t="str">
            <v>G3862 DST Res Water Heater Total</v>
          </cell>
          <cell r="C7504" t="str">
            <v>GDST</v>
          </cell>
          <cell r="E7504" t="str">
            <v>Total</v>
          </cell>
          <cell r="F7504"/>
          <cell r="G7504"/>
          <cell r="H7504">
            <v>629057.94000000006</v>
          </cell>
          <cell r="I7504"/>
          <cell r="J7504">
            <v>0</v>
          </cell>
          <cell r="K7504">
            <v>1477379.3730000004</v>
          </cell>
          <cell r="L7504">
            <v>848321.43</v>
          </cell>
        </row>
        <row r="7505">
          <cell r="A7505" t="str">
            <v>G3862 DST ResWaterHeater &lt; 1994-RET</v>
          </cell>
          <cell r="B7505" t="str">
            <v>G3862 DST ResWaterHeater &lt; 1994-RET-2</v>
          </cell>
          <cell r="C7505" t="str">
            <v>403G</v>
          </cell>
          <cell r="E7505">
            <v>43159</v>
          </cell>
          <cell r="F7505">
            <v>2.35</v>
          </cell>
          <cell r="G7505">
            <v>0.1</v>
          </cell>
          <cell r="H7505">
            <v>0.02</v>
          </cell>
          <cell r="I7505">
            <v>0</v>
          </cell>
          <cell r="J7505">
            <v>0.1</v>
          </cell>
          <cell r="K7505">
            <v>0</v>
          </cell>
          <cell r="L7505">
            <v>-0.02</v>
          </cell>
        </row>
        <row r="7506">
          <cell r="A7506" t="str">
            <v>G3862 DST ResWaterHeater &lt; 1994-RET</v>
          </cell>
          <cell r="B7506" t="str">
            <v>G3862 DST ResWaterHeater &lt; 1994-RET-3</v>
          </cell>
          <cell r="C7506" t="str">
            <v>403G</v>
          </cell>
          <cell r="E7506">
            <v>43190</v>
          </cell>
          <cell r="F7506">
            <v>1363.29</v>
          </cell>
          <cell r="G7506">
            <v>0.1</v>
          </cell>
          <cell r="H7506">
            <v>11.36</v>
          </cell>
          <cell r="I7506">
            <v>0</v>
          </cell>
          <cell r="J7506">
            <v>0.1</v>
          </cell>
          <cell r="K7506">
            <v>0</v>
          </cell>
          <cell r="L7506">
            <v>-11.36</v>
          </cell>
        </row>
        <row r="7507">
          <cell r="A7507" t="str">
            <v>G3862 DST ResWaterHeater &lt; 1994-RET</v>
          </cell>
          <cell r="B7507" t="str">
            <v>G3862 DST ResWaterHeater &lt; 1994-RET-4</v>
          </cell>
          <cell r="C7507" t="str">
            <v>403G</v>
          </cell>
          <cell r="E7507">
            <v>43220</v>
          </cell>
          <cell r="F7507">
            <v>4557.57</v>
          </cell>
          <cell r="G7507">
            <v>0.1</v>
          </cell>
          <cell r="H7507">
            <v>37.979999999999997</v>
          </cell>
          <cell r="I7507">
            <v>0</v>
          </cell>
          <cell r="J7507">
            <v>0.1</v>
          </cell>
          <cell r="K7507">
            <v>0</v>
          </cell>
          <cell r="L7507">
            <v>-37.979999999999997</v>
          </cell>
        </row>
        <row r="7508">
          <cell r="A7508" t="str">
            <v>G3862 DST ResWaterHeater &lt; 1994-RET</v>
          </cell>
          <cell r="B7508" t="str">
            <v>G3862 DST ResWaterHeater &lt; 1994-RET-5</v>
          </cell>
          <cell r="C7508" t="str">
            <v>403G</v>
          </cell>
          <cell r="E7508">
            <v>43251</v>
          </cell>
          <cell r="F7508">
            <v>3199.31</v>
          </cell>
          <cell r="G7508">
            <v>0.1</v>
          </cell>
          <cell r="H7508">
            <v>26.66</v>
          </cell>
          <cell r="I7508">
            <v>0</v>
          </cell>
          <cell r="J7508">
            <v>0.1</v>
          </cell>
          <cell r="K7508">
            <v>0</v>
          </cell>
          <cell r="L7508">
            <v>-26.66</v>
          </cell>
        </row>
        <row r="7509">
          <cell r="A7509" t="str">
            <v>G3862 DST ResWaterHeater &lt; 1994-RET</v>
          </cell>
          <cell r="B7509" t="str">
            <v>G3862 DST ResWaterHeater &lt; 1994-RET-6</v>
          </cell>
          <cell r="C7509" t="str">
            <v>403G</v>
          </cell>
          <cell r="E7509">
            <v>43281</v>
          </cell>
          <cell r="F7509">
            <v>5.85</v>
          </cell>
          <cell r="G7509">
            <v>0.1</v>
          </cell>
          <cell r="H7509">
            <v>0.05</v>
          </cell>
          <cell r="I7509">
            <v>0</v>
          </cell>
          <cell r="J7509">
            <v>0.1</v>
          </cell>
          <cell r="K7509">
            <v>0</v>
          </cell>
          <cell r="L7509">
            <v>-0.05</v>
          </cell>
        </row>
        <row r="7510">
          <cell r="A7510" t="str">
            <v>G3862 DST ResWaterHeater &lt; 1994-RET</v>
          </cell>
          <cell r="B7510" t="str">
            <v>G3862 DST ResWaterHeater &lt; 1994-RET-7</v>
          </cell>
          <cell r="C7510" t="str">
            <v>403G</v>
          </cell>
          <cell r="E7510">
            <v>43312</v>
          </cell>
          <cell r="F7510">
            <v>4.6399999999999997</v>
          </cell>
          <cell r="G7510">
            <v>0.1</v>
          </cell>
          <cell r="H7510">
            <v>0.04</v>
          </cell>
          <cell r="I7510">
            <v>0</v>
          </cell>
          <cell r="J7510">
            <v>0.1</v>
          </cell>
          <cell r="K7510">
            <v>0</v>
          </cell>
          <cell r="L7510">
            <v>-0.04</v>
          </cell>
        </row>
        <row r="7511">
          <cell r="A7511" t="str">
            <v>G3862 DST ResWaterHeater &lt; 1994-RET</v>
          </cell>
          <cell r="B7511" t="str">
            <v>G3862 DST ResWaterHeater &lt; 1994-RET-8</v>
          </cell>
          <cell r="C7511" t="str">
            <v>403G</v>
          </cell>
          <cell r="E7511">
            <v>43343</v>
          </cell>
          <cell r="F7511">
            <v>11351.58</v>
          </cell>
          <cell r="G7511">
            <v>0.1</v>
          </cell>
          <cell r="H7511">
            <v>94.6</v>
          </cell>
          <cell r="I7511">
            <v>0</v>
          </cell>
          <cell r="J7511">
            <v>0.1</v>
          </cell>
          <cell r="K7511">
            <v>0</v>
          </cell>
          <cell r="L7511">
            <v>-94.6</v>
          </cell>
        </row>
        <row r="7512">
          <cell r="A7512" t="str">
            <v>G3862 DST ResWaterHeater &lt; 1994-RET</v>
          </cell>
          <cell r="B7512" t="str">
            <v>G3862 DST ResWaterHeater &lt; 1994-RET-9</v>
          </cell>
          <cell r="C7512" t="str">
            <v>403G</v>
          </cell>
          <cell r="E7512">
            <v>43373</v>
          </cell>
          <cell r="F7512">
            <v>82545.64</v>
          </cell>
          <cell r="G7512">
            <v>0.1</v>
          </cell>
          <cell r="H7512">
            <v>687.88</v>
          </cell>
          <cell r="I7512">
            <v>0</v>
          </cell>
          <cell r="J7512">
            <v>0.1</v>
          </cell>
          <cell r="K7512">
            <v>0</v>
          </cell>
          <cell r="L7512">
            <v>-687.88</v>
          </cell>
        </row>
        <row r="7513">
          <cell r="A7513" t="str">
            <v>G3862 DST ResWaterHeater &lt; 1994-RET</v>
          </cell>
          <cell r="B7513" t="str">
            <v>G3862 DST ResWaterHeater &lt; 1994-RET-10</v>
          </cell>
          <cell r="C7513" t="str">
            <v>403G</v>
          </cell>
          <cell r="E7513">
            <v>43404</v>
          </cell>
          <cell r="F7513">
            <v>41273.18</v>
          </cell>
          <cell r="G7513">
            <v>0.1</v>
          </cell>
          <cell r="H7513">
            <v>343.94</v>
          </cell>
          <cell r="I7513">
            <v>0</v>
          </cell>
          <cell r="J7513">
            <v>0.1</v>
          </cell>
          <cell r="K7513">
            <v>0</v>
          </cell>
          <cell r="L7513">
            <v>-343.94</v>
          </cell>
        </row>
        <row r="7514">
          <cell r="A7514" t="str">
            <v>G3862 DST ResWaterHeater &lt; 1994-RET</v>
          </cell>
          <cell r="B7514" t="str">
            <v>G3862 DST ResWaterHeater &lt; 1994-RET-11</v>
          </cell>
          <cell r="C7514" t="str">
            <v>403G</v>
          </cell>
          <cell r="E7514">
            <v>43434</v>
          </cell>
          <cell r="F7514">
            <v>0</v>
          </cell>
          <cell r="G7514"/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 t="str">
            <v>G3862 DST ResWaterHeater &lt; 1994-RET</v>
          </cell>
          <cell r="B7515" t="str">
            <v>G3862 DST ResWaterHeater &lt; 1994-RET-12</v>
          </cell>
          <cell r="C7515" t="str">
            <v>403G</v>
          </cell>
          <cell r="E7515">
            <v>43465</v>
          </cell>
          <cell r="F7515">
            <v>0</v>
          </cell>
          <cell r="G7515"/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 t="str">
            <v>G3862 DST ResWaterHeater &lt; 1994-RET Total</v>
          </cell>
          <cell r="C7516" t="str">
            <v>GDST</v>
          </cell>
          <cell r="E7516" t="str">
            <v>Total</v>
          </cell>
          <cell r="F7516"/>
          <cell r="G7516"/>
          <cell r="H7516">
            <v>1202.53</v>
          </cell>
          <cell r="I7516"/>
          <cell r="J7516">
            <v>0</v>
          </cell>
          <cell r="K7516">
            <v>0</v>
          </cell>
          <cell r="L7516">
            <v>-1202.53</v>
          </cell>
        </row>
        <row r="7517">
          <cell r="A7517" t="str">
            <v>G3863 DST Res Conv Burner</v>
          </cell>
          <cell r="B7517" t="str">
            <v>G3863 DST Res Conv Burner-1</v>
          </cell>
          <cell r="C7517" t="str">
            <v>403G</v>
          </cell>
          <cell r="E7517">
            <v>43131</v>
          </cell>
          <cell r="F7517">
            <v>85990.96</v>
          </cell>
          <cell r="G7517">
            <v>0.1</v>
          </cell>
          <cell r="H7517">
            <v>31795.27</v>
          </cell>
          <cell r="I7517">
            <v>51929.85</v>
          </cell>
          <cell r="J7517">
            <v>0.1</v>
          </cell>
          <cell r="K7517">
            <v>432.74875000000003</v>
          </cell>
          <cell r="L7517">
            <v>-31362.52</v>
          </cell>
        </row>
        <row r="7518">
          <cell r="A7518" t="str">
            <v>G3863 DST Res Conv Burner</v>
          </cell>
          <cell r="B7518" t="str">
            <v>G3863 DST Res Conv Burner-2</v>
          </cell>
          <cell r="C7518" t="str">
            <v>403G</v>
          </cell>
          <cell r="E7518">
            <v>43159</v>
          </cell>
          <cell r="F7518">
            <v>85990.96</v>
          </cell>
          <cell r="G7518">
            <v>0.1</v>
          </cell>
          <cell r="H7518">
            <v>16727.809999999998</v>
          </cell>
          <cell r="I7518">
            <v>51929.85</v>
          </cell>
          <cell r="J7518">
            <v>0.1</v>
          </cell>
          <cell r="K7518">
            <v>432.74875000000003</v>
          </cell>
          <cell r="L7518">
            <v>-16295.06</v>
          </cell>
        </row>
        <row r="7519">
          <cell r="A7519" t="str">
            <v>G3863 DST Res Conv Burner</v>
          </cell>
          <cell r="B7519" t="str">
            <v>G3863 DST Res Conv Burner-3</v>
          </cell>
          <cell r="C7519" t="str">
            <v>403G</v>
          </cell>
          <cell r="E7519">
            <v>43190</v>
          </cell>
          <cell r="F7519">
            <v>85990.96</v>
          </cell>
          <cell r="G7519">
            <v>0.1</v>
          </cell>
          <cell r="H7519">
            <v>16747.16</v>
          </cell>
          <cell r="I7519">
            <v>51929.85</v>
          </cell>
          <cell r="J7519">
            <v>0.1</v>
          </cell>
          <cell r="K7519">
            <v>432.74875000000003</v>
          </cell>
          <cell r="L7519">
            <v>-16314.41</v>
          </cell>
        </row>
        <row r="7520">
          <cell r="A7520" t="str">
            <v>G3863 DST Res Conv Burner</v>
          </cell>
          <cell r="B7520" t="str">
            <v>G3863 DST Res Conv Burner-4</v>
          </cell>
          <cell r="C7520" t="str">
            <v>403G</v>
          </cell>
          <cell r="E7520">
            <v>43220</v>
          </cell>
          <cell r="F7520">
            <v>85990.96</v>
          </cell>
          <cell r="G7520">
            <v>0.1</v>
          </cell>
          <cell r="H7520">
            <v>16768.41</v>
          </cell>
          <cell r="I7520">
            <v>51929.85</v>
          </cell>
          <cell r="J7520">
            <v>0.1</v>
          </cell>
          <cell r="K7520">
            <v>432.74875000000003</v>
          </cell>
          <cell r="L7520">
            <v>-16335.66</v>
          </cell>
        </row>
        <row r="7521">
          <cell r="A7521" t="str">
            <v>G3863 DST Res Conv Burner</v>
          </cell>
          <cell r="B7521" t="str">
            <v>G3863 DST Res Conv Burner-5</v>
          </cell>
          <cell r="C7521" t="str">
            <v>403G</v>
          </cell>
          <cell r="E7521">
            <v>43251</v>
          </cell>
          <cell r="F7521">
            <v>85990.96</v>
          </cell>
          <cell r="G7521">
            <v>0.1</v>
          </cell>
          <cell r="H7521">
            <v>16486.899999999998</v>
          </cell>
          <cell r="I7521">
            <v>51929.85</v>
          </cell>
          <cell r="J7521">
            <v>0.1</v>
          </cell>
          <cell r="K7521">
            <v>432.74875000000003</v>
          </cell>
          <cell r="L7521">
            <v>-16054.15</v>
          </cell>
        </row>
        <row r="7522">
          <cell r="A7522" t="str">
            <v>G3863 DST Res Conv Burner</v>
          </cell>
          <cell r="B7522" t="str">
            <v>G3863 DST Res Conv Burner-6</v>
          </cell>
          <cell r="C7522" t="str">
            <v>403G</v>
          </cell>
          <cell r="E7522">
            <v>43281</v>
          </cell>
          <cell r="F7522">
            <v>68960.41</v>
          </cell>
          <cell r="G7522">
            <v>0.1</v>
          </cell>
          <cell r="H7522">
            <v>16064.13</v>
          </cell>
          <cell r="I7522">
            <v>51929.85</v>
          </cell>
          <cell r="J7522">
            <v>0.1</v>
          </cell>
          <cell r="K7522">
            <v>432.74875000000003</v>
          </cell>
          <cell r="L7522">
            <v>-15631.38</v>
          </cell>
        </row>
        <row r="7523">
          <cell r="A7523" t="str">
            <v>G3863 DST Res Conv Burner</v>
          </cell>
          <cell r="B7523" t="str">
            <v>G3863 DST Res Conv Burner-7</v>
          </cell>
          <cell r="C7523" t="str">
            <v>403G</v>
          </cell>
          <cell r="E7523">
            <v>43312</v>
          </cell>
          <cell r="F7523">
            <v>51929.85</v>
          </cell>
          <cell r="G7523">
            <v>0.1</v>
          </cell>
          <cell r="H7523">
            <v>15922.21</v>
          </cell>
          <cell r="I7523">
            <v>51929.85</v>
          </cell>
          <cell r="J7523">
            <v>0.1</v>
          </cell>
          <cell r="K7523">
            <v>432.74875000000003</v>
          </cell>
          <cell r="L7523">
            <v>-15489.46</v>
          </cell>
        </row>
        <row r="7524">
          <cell r="A7524" t="str">
            <v>G3863 DST Res Conv Burner</v>
          </cell>
          <cell r="B7524" t="str">
            <v>G3863 DST Res Conv Burner-8</v>
          </cell>
          <cell r="C7524" t="str">
            <v>403G</v>
          </cell>
          <cell r="E7524">
            <v>43343</v>
          </cell>
          <cell r="F7524">
            <v>51929.85</v>
          </cell>
          <cell r="G7524">
            <v>0.1</v>
          </cell>
          <cell r="H7524">
            <v>15922.21</v>
          </cell>
          <cell r="I7524">
            <v>51929.85</v>
          </cell>
          <cell r="J7524">
            <v>0.1</v>
          </cell>
          <cell r="K7524">
            <v>432.74875000000003</v>
          </cell>
          <cell r="L7524">
            <v>-15489.46</v>
          </cell>
        </row>
        <row r="7525">
          <cell r="A7525" t="str">
            <v>G3863 DST Res Conv Burner</v>
          </cell>
          <cell r="B7525" t="str">
            <v>G3863 DST Res Conv Burner-9</v>
          </cell>
          <cell r="C7525" t="str">
            <v>403G</v>
          </cell>
          <cell r="E7525">
            <v>43373</v>
          </cell>
          <cell r="F7525">
            <v>51929.85</v>
          </cell>
          <cell r="G7525">
            <v>0.1</v>
          </cell>
          <cell r="H7525">
            <v>15922.21</v>
          </cell>
          <cell r="I7525">
            <v>51929.85</v>
          </cell>
          <cell r="J7525">
            <v>0.1</v>
          </cell>
          <cell r="K7525">
            <v>432.74875000000003</v>
          </cell>
          <cell r="L7525">
            <v>-15489.46</v>
          </cell>
        </row>
        <row r="7526">
          <cell r="A7526" t="str">
            <v>G3863 DST Res Conv Burner</v>
          </cell>
          <cell r="B7526" t="str">
            <v>G3863 DST Res Conv Burner-10</v>
          </cell>
          <cell r="C7526" t="str">
            <v>403G</v>
          </cell>
          <cell r="E7526">
            <v>43404</v>
          </cell>
          <cell r="F7526">
            <v>51929.85</v>
          </cell>
          <cell r="G7526">
            <v>0.1</v>
          </cell>
          <cell r="H7526">
            <v>15922.21</v>
          </cell>
          <cell r="I7526">
            <v>51929.85</v>
          </cell>
          <cell r="J7526">
            <v>0.1</v>
          </cell>
          <cell r="K7526">
            <v>432.74875000000003</v>
          </cell>
          <cell r="L7526">
            <v>-15489.46</v>
          </cell>
        </row>
        <row r="7527">
          <cell r="A7527" t="str">
            <v>G3863 DST Res Conv Burner</v>
          </cell>
          <cell r="B7527" t="str">
            <v>G3863 DST Res Conv Burner-11</v>
          </cell>
          <cell r="C7527" t="str">
            <v>403G</v>
          </cell>
          <cell r="E7527">
            <v>43434</v>
          </cell>
          <cell r="F7527">
            <v>51929.85</v>
          </cell>
          <cell r="G7527">
            <v>0.1</v>
          </cell>
          <cell r="H7527">
            <v>15922.21</v>
          </cell>
          <cell r="I7527">
            <v>51929.85</v>
          </cell>
          <cell r="J7527">
            <v>0.1</v>
          </cell>
          <cell r="K7527">
            <v>432.74875000000003</v>
          </cell>
          <cell r="L7527">
            <v>-15489.46</v>
          </cell>
        </row>
        <row r="7528">
          <cell r="A7528" t="str">
            <v>G3863 DST Res Conv Burner</v>
          </cell>
          <cell r="B7528" t="str">
            <v>G3863 DST Res Conv Burner-12</v>
          </cell>
          <cell r="C7528" t="str">
            <v>403G</v>
          </cell>
          <cell r="E7528">
            <v>43465</v>
          </cell>
          <cell r="F7528">
            <v>51929.85</v>
          </cell>
          <cell r="G7528">
            <v>0.1</v>
          </cell>
          <cell r="H7528">
            <v>15922.21</v>
          </cell>
          <cell r="I7528">
            <v>51929.85</v>
          </cell>
          <cell r="J7528">
            <v>0.1</v>
          </cell>
          <cell r="K7528">
            <v>432.74875000000003</v>
          </cell>
          <cell r="L7528">
            <v>-15489.46</v>
          </cell>
        </row>
        <row r="7529">
          <cell r="A7529" t="str">
            <v>G3863 DST Res Conv Burner Total</v>
          </cell>
          <cell r="C7529" t="str">
            <v>GDST</v>
          </cell>
          <cell r="E7529" t="str">
            <v>Total</v>
          </cell>
          <cell r="F7529"/>
          <cell r="G7529"/>
          <cell r="H7529">
            <v>210122.93999999997</v>
          </cell>
          <cell r="I7529"/>
          <cell r="J7529">
            <v>0</v>
          </cell>
          <cell r="K7529">
            <v>5192.9850000000006</v>
          </cell>
          <cell r="L7529">
            <v>-204929.96</v>
          </cell>
        </row>
        <row r="7530">
          <cell r="A7530" t="str">
            <v>G3865 DST Com Conv Burner</v>
          </cell>
          <cell r="B7530" t="str">
            <v>G3865 DST Com Conv Burner-1</v>
          </cell>
          <cell r="C7530" t="str">
            <v>403G</v>
          </cell>
          <cell r="E7530">
            <v>43131</v>
          </cell>
          <cell r="F7530">
            <v>2983.27</v>
          </cell>
          <cell r="G7530">
            <v>0.1</v>
          </cell>
          <cell r="H7530">
            <v>4805.3899999999994</v>
          </cell>
          <cell r="I7530">
            <v>0</v>
          </cell>
          <cell r="J7530">
            <v>0.1</v>
          </cell>
          <cell r="K7530">
            <v>0</v>
          </cell>
          <cell r="L7530">
            <v>-4805.3900000000003</v>
          </cell>
        </row>
        <row r="7531">
          <cell r="A7531" t="str">
            <v>G3865 DST Com Conv Burner</v>
          </cell>
          <cell r="B7531" t="str">
            <v>G3865 DST Com Conv Burner-2</v>
          </cell>
          <cell r="C7531" t="str">
            <v>403G</v>
          </cell>
          <cell r="E7531">
            <v>43159</v>
          </cell>
          <cell r="F7531">
            <v>0</v>
          </cell>
          <cell r="G7531">
            <v>0.1</v>
          </cell>
          <cell r="H7531">
            <v>2340.67</v>
          </cell>
          <cell r="I7531">
            <v>0</v>
          </cell>
          <cell r="J7531">
            <v>0.1</v>
          </cell>
          <cell r="K7531">
            <v>0</v>
          </cell>
          <cell r="L7531">
            <v>-2340.67</v>
          </cell>
        </row>
        <row r="7532">
          <cell r="A7532" t="str">
            <v>G3865 DST Com Conv Burner</v>
          </cell>
          <cell r="B7532" t="str">
            <v>G3865 DST Com Conv Burner-3</v>
          </cell>
          <cell r="C7532" t="str">
            <v>403G</v>
          </cell>
          <cell r="E7532">
            <v>43190</v>
          </cell>
          <cell r="F7532">
            <v>0</v>
          </cell>
          <cell r="G7532">
            <v>0.1</v>
          </cell>
          <cell r="H7532">
            <v>-2340.67</v>
          </cell>
          <cell r="I7532">
            <v>0</v>
          </cell>
          <cell r="J7532">
            <v>0.1</v>
          </cell>
          <cell r="K7532">
            <v>0</v>
          </cell>
          <cell r="L7532">
            <v>2340.67</v>
          </cell>
        </row>
        <row r="7533">
          <cell r="A7533" t="str">
            <v>G3865 DST Com Conv Burner</v>
          </cell>
          <cell r="B7533" t="str">
            <v>G3865 DST Com Conv Burner-4</v>
          </cell>
          <cell r="C7533" t="str">
            <v>403G</v>
          </cell>
          <cell r="E7533">
            <v>43220</v>
          </cell>
          <cell r="F7533">
            <v>0</v>
          </cell>
          <cell r="G7533">
            <v>0.1</v>
          </cell>
          <cell r="H7533">
            <v>2424.27</v>
          </cell>
          <cell r="I7533">
            <v>0</v>
          </cell>
          <cell r="J7533">
            <v>0.1</v>
          </cell>
          <cell r="K7533">
            <v>0</v>
          </cell>
          <cell r="L7533">
            <v>-2424.27</v>
          </cell>
        </row>
        <row r="7534">
          <cell r="A7534" t="str">
            <v>G3865 DST Com Conv Burner</v>
          </cell>
          <cell r="B7534" t="str">
            <v>G3865 DST Com Conv Burner-5</v>
          </cell>
          <cell r="C7534" t="str">
            <v>403G</v>
          </cell>
          <cell r="E7534">
            <v>43251</v>
          </cell>
          <cell r="F7534">
            <v>0</v>
          </cell>
          <cell r="G7534">
            <v>0.1</v>
          </cell>
          <cell r="H7534">
            <v>2380.98</v>
          </cell>
          <cell r="I7534">
            <v>0</v>
          </cell>
          <cell r="J7534">
            <v>0.1</v>
          </cell>
          <cell r="K7534">
            <v>0</v>
          </cell>
          <cell r="L7534">
            <v>-2380.98</v>
          </cell>
        </row>
        <row r="7535">
          <cell r="A7535" t="str">
            <v>G3865 DST Com Conv Burner</v>
          </cell>
          <cell r="B7535" t="str">
            <v>G3865 DST Com Conv Burner-6</v>
          </cell>
          <cell r="C7535" t="str">
            <v>403G</v>
          </cell>
          <cell r="E7535">
            <v>43281</v>
          </cell>
          <cell r="F7535">
            <v>0</v>
          </cell>
          <cell r="G7535">
            <v>0.1</v>
          </cell>
          <cell r="H7535">
            <v>2262.65</v>
          </cell>
          <cell r="I7535">
            <v>0</v>
          </cell>
          <cell r="J7535">
            <v>0.1</v>
          </cell>
          <cell r="K7535">
            <v>0</v>
          </cell>
          <cell r="L7535">
            <v>-2262.65</v>
          </cell>
        </row>
        <row r="7536">
          <cell r="A7536" t="str">
            <v>G3865 DST Com Conv Burner</v>
          </cell>
          <cell r="B7536" t="str">
            <v>G3865 DST Com Conv Burner-7</v>
          </cell>
          <cell r="C7536" t="str">
            <v>403G</v>
          </cell>
          <cell r="E7536">
            <v>43312</v>
          </cell>
          <cell r="F7536">
            <v>0</v>
          </cell>
          <cell r="G7536">
            <v>0.1</v>
          </cell>
          <cell r="H7536">
            <v>2262.65</v>
          </cell>
          <cell r="I7536">
            <v>0</v>
          </cell>
          <cell r="J7536">
            <v>0.1</v>
          </cell>
          <cell r="K7536">
            <v>0</v>
          </cell>
          <cell r="L7536">
            <v>-2262.65</v>
          </cell>
        </row>
        <row r="7537">
          <cell r="A7537" t="str">
            <v>G3865 DST Com Conv Burner</v>
          </cell>
          <cell r="B7537" t="str">
            <v>G3865 DST Com Conv Burner-8</v>
          </cell>
          <cell r="C7537" t="str">
            <v>403G</v>
          </cell>
          <cell r="E7537">
            <v>43343</v>
          </cell>
          <cell r="F7537">
            <v>0</v>
          </cell>
          <cell r="G7537">
            <v>0.1</v>
          </cell>
          <cell r="H7537">
            <v>2262.65</v>
          </cell>
          <cell r="I7537">
            <v>0</v>
          </cell>
          <cell r="J7537">
            <v>0.1</v>
          </cell>
          <cell r="K7537">
            <v>0</v>
          </cell>
          <cell r="L7537">
            <v>-2262.65</v>
          </cell>
        </row>
        <row r="7538">
          <cell r="A7538" t="str">
            <v>G3865 DST Com Conv Burner</v>
          </cell>
          <cell r="B7538" t="str">
            <v>G3865 DST Com Conv Burner-9</v>
          </cell>
          <cell r="C7538" t="str">
            <v>403G</v>
          </cell>
          <cell r="E7538">
            <v>43373</v>
          </cell>
          <cell r="F7538">
            <v>0</v>
          </cell>
          <cell r="G7538">
            <v>0.1</v>
          </cell>
          <cell r="H7538">
            <v>2262.65</v>
          </cell>
          <cell r="I7538">
            <v>0</v>
          </cell>
          <cell r="J7538">
            <v>0.1</v>
          </cell>
          <cell r="K7538">
            <v>0</v>
          </cell>
          <cell r="L7538">
            <v>-2262.65</v>
          </cell>
        </row>
        <row r="7539">
          <cell r="A7539" t="str">
            <v>G3865 DST Com Conv Burner</v>
          </cell>
          <cell r="B7539" t="str">
            <v>G3865 DST Com Conv Burner-10</v>
          </cell>
          <cell r="C7539" t="str">
            <v>403G</v>
          </cell>
          <cell r="E7539">
            <v>43404</v>
          </cell>
          <cell r="F7539">
            <v>0</v>
          </cell>
          <cell r="G7539">
            <v>0.1</v>
          </cell>
          <cell r="H7539">
            <v>2262.65</v>
          </cell>
          <cell r="I7539">
            <v>0</v>
          </cell>
          <cell r="J7539">
            <v>0.1</v>
          </cell>
          <cell r="K7539">
            <v>0</v>
          </cell>
          <cell r="L7539">
            <v>-2262.65</v>
          </cell>
        </row>
        <row r="7540">
          <cell r="A7540" t="str">
            <v>G3865 DST Com Conv Burner</v>
          </cell>
          <cell r="B7540" t="str">
            <v>G3865 DST Com Conv Burner-11</v>
          </cell>
          <cell r="C7540" t="str">
            <v>403G</v>
          </cell>
          <cell r="E7540">
            <v>43434</v>
          </cell>
          <cell r="F7540">
            <v>0</v>
          </cell>
          <cell r="G7540">
            <v>0.1</v>
          </cell>
          <cell r="H7540">
            <v>2262.65</v>
          </cell>
          <cell r="I7540">
            <v>0</v>
          </cell>
          <cell r="J7540">
            <v>0.1</v>
          </cell>
          <cell r="K7540">
            <v>0</v>
          </cell>
          <cell r="L7540">
            <v>-2262.65</v>
          </cell>
        </row>
        <row r="7541">
          <cell r="A7541" t="str">
            <v>G3865 DST Com Conv Burner</v>
          </cell>
          <cell r="B7541" t="str">
            <v>G3865 DST Com Conv Burner-12</v>
          </cell>
          <cell r="C7541" t="str">
            <v>403G</v>
          </cell>
          <cell r="E7541">
            <v>43465</v>
          </cell>
          <cell r="F7541">
            <v>0</v>
          </cell>
          <cell r="G7541">
            <v>0.1</v>
          </cell>
          <cell r="H7541">
            <v>2262.65</v>
          </cell>
          <cell r="I7541">
            <v>0</v>
          </cell>
          <cell r="J7541">
            <v>0.1</v>
          </cell>
          <cell r="K7541">
            <v>0</v>
          </cell>
          <cell r="L7541">
            <v>-2262.65</v>
          </cell>
        </row>
        <row r="7542">
          <cell r="A7542" t="str">
            <v>G3865 DST Com Conv Burner Total</v>
          </cell>
          <cell r="C7542" t="str">
            <v>GDST</v>
          </cell>
          <cell r="E7542" t="str">
            <v>Total</v>
          </cell>
          <cell r="F7542"/>
          <cell r="G7542"/>
          <cell r="H7542">
            <v>25449.190000000006</v>
          </cell>
          <cell r="I7542"/>
          <cell r="J7542">
            <v>0</v>
          </cell>
          <cell r="K7542">
            <v>0</v>
          </cell>
          <cell r="L7542">
            <v>-25449.19</v>
          </cell>
        </row>
        <row r="7543">
          <cell r="A7543" t="str">
            <v>G387 DST Other Equipment</v>
          </cell>
          <cell r="B7543" t="str">
            <v>G387 DST Other Equipment-1</v>
          </cell>
          <cell r="C7543" t="str">
            <v>403G</v>
          </cell>
          <cell r="E7543">
            <v>43131</v>
          </cell>
          <cell r="F7543">
            <v>5195265.41</v>
          </cell>
          <cell r="G7543">
            <v>0.1205</v>
          </cell>
          <cell r="H7543">
            <v>52169.120000000003</v>
          </cell>
          <cell r="I7543">
            <v>5000265.84</v>
          </cell>
          <cell r="J7543">
            <v>0.1205</v>
          </cell>
          <cell r="K7543">
            <v>50211.002809999998</v>
          </cell>
          <cell r="L7543">
            <v>-1958.12</v>
          </cell>
        </row>
        <row r="7544">
          <cell r="A7544" t="str">
            <v>G387 DST Other Equipment</v>
          </cell>
          <cell r="B7544" t="str">
            <v>G387 DST Other Equipment-2</v>
          </cell>
          <cell r="C7544" t="str">
            <v>403G</v>
          </cell>
          <cell r="E7544">
            <v>43159</v>
          </cell>
          <cell r="F7544">
            <v>5017825.67</v>
          </cell>
          <cell r="G7544">
            <v>0.1205</v>
          </cell>
          <cell r="H7544">
            <v>50387.33</v>
          </cell>
          <cell r="I7544">
            <v>5000265.84</v>
          </cell>
          <cell r="J7544">
            <v>0.1205</v>
          </cell>
          <cell r="K7544">
            <v>50211.002809999998</v>
          </cell>
          <cell r="L7544">
            <v>-176.33</v>
          </cell>
        </row>
        <row r="7545">
          <cell r="A7545" t="str">
            <v>G387 DST Other Equipment</v>
          </cell>
          <cell r="B7545" t="str">
            <v>G387 DST Other Equipment-3</v>
          </cell>
          <cell r="C7545" t="str">
            <v>403G</v>
          </cell>
          <cell r="E7545">
            <v>43190</v>
          </cell>
          <cell r="F7545">
            <v>5014973.42</v>
          </cell>
          <cell r="G7545">
            <v>0.1205</v>
          </cell>
          <cell r="H7545">
            <v>50358.69</v>
          </cell>
          <cell r="I7545">
            <v>5000265.84</v>
          </cell>
          <cell r="J7545">
            <v>0.1205</v>
          </cell>
          <cell r="K7545">
            <v>50211.002809999998</v>
          </cell>
          <cell r="L7545">
            <v>-147.69</v>
          </cell>
        </row>
        <row r="7546">
          <cell r="A7546" t="str">
            <v>G387 DST Other Equipment</v>
          </cell>
          <cell r="B7546" t="str">
            <v>G387 DST Other Equipment-4</v>
          </cell>
          <cell r="C7546" t="str">
            <v>403G</v>
          </cell>
          <cell r="E7546">
            <v>43220</v>
          </cell>
          <cell r="F7546">
            <v>5012121.17</v>
          </cell>
          <cell r="G7546">
            <v>0.1205</v>
          </cell>
          <cell r="H7546">
            <v>50330.05</v>
          </cell>
          <cell r="I7546">
            <v>5000265.84</v>
          </cell>
          <cell r="J7546">
            <v>0.1205</v>
          </cell>
          <cell r="K7546">
            <v>50211.002809999998</v>
          </cell>
          <cell r="L7546">
            <v>-119.05</v>
          </cell>
        </row>
        <row r="7547">
          <cell r="A7547" t="str">
            <v>G387 DST Other Equipment</v>
          </cell>
          <cell r="B7547" t="str">
            <v>G387 DST Other Equipment-5</v>
          </cell>
          <cell r="C7547" t="str">
            <v>403G</v>
          </cell>
          <cell r="E7547">
            <v>43251</v>
          </cell>
          <cell r="F7547">
            <v>5012121.17</v>
          </cell>
          <cell r="G7547">
            <v>0.1205</v>
          </cell>
          <cell r="H7547">
            <v>50330.05</v>
          </cell>
          <cell r="I7547">
            <v>5000265.84</v>
          </cell>
          <cell r="J7547">
            <v>0.1205</v>
          </cell>
          <cell r="K7547">
            <v>50211.002809999998</v>
          </cell>
          <cell r="L7547">
            <v>-119.05</v>
          </cell>
        </row>
        <row r="7548">
          <cell r="A7548" t="str">
            <v>G387 DST Other Equipment</v>
          </cell>
          <cell r="B7548" t="str">
            <v>G387 DST Other Equipment-6</v>
          </cell>
          <cell r="C7548" t="str">
            <v>403G</v>
          </cell>
          <cell r="E7548">
            <v>43281</v>
          </cell>
          <cell r="F7548">
            <v>5012121.17</v>
          </cell>
          <cell r="G7548">
            <v>0.1205</v>
          </cell>
          <cell r="H7548">
            <v>50330.05</v>
          </cell>
          <cell r="I7548">
            <v>5000265.84</v>
          </cell>
          <cell r="J7548">
            <v>0.1205</v>
          </cell>
          <cell r="K7548">
            <v>50211.002809999998</v>
          </cell>
          <cell r="L7548">
            <v>-119.05</v>
          </cell>
        </row>
        <row r="7549">
          <cell r="A7549" t="str">
            <v>G387 DST Other Equipment</v>
          </cell>
          <cell r="B7549" t="str">
            <v>G387 DST Other Equipment-7</v>
          </cell>
          <cell r="C7549" t="str">
            <v>403G</v>
          </cell>
          <cell r="E7549">
            <v>43312</v>
          </cell>
          <cell r="F7549">
            <v>5012121.17</v>
          </cell>
          <cell r="G7549">
            <v>0.1205</v>
          </cell>
          <cell r="H7549">
            <v>50330.05</v>
          </cell>
          <cell r="I7549">
            <v>5000265.84</v>
          </cell>
          <cell r="J7549">
            <v>0.1205</v>
          </cell>
          <cell r="K7549">
            <v>50211.002809999998</v>
          </cell>
          <cell r="L7549">
            <v>-119.05</v>
          </cell>
        </row>
        <row r="7550">
          <cell r="A7550" t="str">
            <v>G387 DST Other Equipment</v>
          </cell>
          <cell r="B7550" t="str">
            <v>G387 DST Other Equipment-8</v>
          </cell>
          <cell r="C7550" t="str">
            <v>403G</v>
          </cell>
          <cell r="E7550">
            <v>43343</v>
          </cell>
          <cell r="F7550">
            <v>5012121.17</v>
          </cell>
          <cell r="G7550">
            <v>0.1205</v>
          </cell>
          <cell r="H7550">
            <v>50330.05</v>
          </cell>
          <cell r="I7550">
            <v>5000265.84</v>
          </cell>
          <cell r="J7550">
            <v>0.1205</v>
          </cell>
          <cell r="K7550">
            <v>50211.002809999998</v>
          </cell>
          <cell r="L7550">
            <v>-119.05</v>
          </cell>
        </row>
        <row r="7551">
          <cell r="A7551" t="str">
            <v>G387 DST Other Equipment</v>
          </cell>
          <cell r="B7551" t="str">
            <v>G387 DST Other Equipment-9</v>
          </cell>
          <cell r="C7551" t="str">
            <v>403G</v>
          </cell>
          <cell r="E7551">
            <v>43373</v>
          </cell>
          <cell r="F7551">
            <v>5006193.51</v>
          </cell>
          <cell r="G7551">
            <v>0.1205</v>
          </cell>
          <cell r="H7551">
            <v>50270.53</v>
          </cell>
          <cell r="I7551">
            <v>5000265.84</v>
          </cell>
          <cell r="J7551">
            <v>0.1205</v>
          </cell>
          <cell r="K7551">
            <v>50211.002809999998</v>
          </cell>
          <cell r="L7551">
            <v>-59.53</v>
          </cell>
        </row>
        <row r="7552">
          <cell r="A7552" t="str">
            <v>G387 DST Other Equipment</v>
          </cell>
          <cell r="B7552" t="str">
            <v>G387 DST Other Equipment-10</v>
          </cell>
          <cell r="C7552" t="str">
            <v>403G</v>
          </cell>
          <cell r="E7552">
            <v>43404</v>
          </cell>
          <cell r="F7552">
            <v>5000265.84</v>
          </cell>
          <cell r="G7552">
            <v>0.1205</v>
          </cell>
          <cell r="H7552">
            <v>50211</v>
          </cell>
          <cell r="I7552">
            <v>5000265.84</v>
          </cell>
          <cell r="J7552">
            <v>0.1205</v>
          </cell>
          <cell r="K7552">
            <v>50211.002809999998</v>
          </cell>
          <cell r="L7552">
            <v>0</v>
          </cell>
        </row>
        <row r="7553">
          <cell r="A7553" t="str">
            <v>G387 DST Other Equipment</v>
          </cell>
          <cell r="B7553" t="str">
            <v>G387 DST Other Equipment-11</v>
          </cell>
          <cell r="C7553" t="str">
            <v>403G</v>
          </cell>
          <cell r="E7553">
            <v>43434</v>
          </cell>
          <cell r="F7553">
            <v>5000265.84</v>
          </cell>
          <cell r="G7553">
            <v>0.1205</v>
          </cell>
          <cell r="H7553">
            <v>50211</v>
          </cell>
          <cell r="I7553">
            <v>5000265.84</v>
          </cell>
          <cell r="J7553">
            <v>0.1205</v>
          </cell>
          <cell r="K7553">
            <v>50211.002809999998</v>
          </cell>
          <cell r="L7553">
            <v>0</v>
          </cell>
        </row>
        <row r="7554">
          <cell r="A7554" t="str">
            <v>G387 DST Other Equipment</v>
          </cell>
          <cell r="B7554" t="str">
            <v>G387 DST Other Equipment-12</v>
          </cell>
          <cell r="C7554" t="str">
            <v>403G</v>
          </cell>
          <cell r="E7554">
            <v>43465</v>
          </cell>
          <cell r="F7554">
            <v>5000265.84</v>
          </cell>
          <cell r="G7554">
            <v>0.1205</v>
          </cell>
          <cell r="H7554">
            <v>50211</v>
          </cell>
          <cell r="I7554">
            <v>5000265.84</v>
          </cell>
          <cell r="J7554">
            <v>0.1205</v>
          </cell>
          <cell r="K7554">
            <v>50211.002809999998</v>
          </cell>
          <cell r="L7554">
            <v>0</v>
          </cell>
        </row>
        <row r="7555">
          <cell r="A7555" t="str">
            <v>G387 DST Other Equipment Total</v>
          </cell>
          <cell r="C7555" t="str">
            <v>GDST</v>
          </cell>
          <cell r="E7555" t="str">
            <v>Total</v>
          </cell>
          <cell r="F7555"/>
          <cell r="G7555"/>
          <cell r="H7555">
            <v>605468.91999999993</v>
          </cell>
          <cell r="I7555"/>
          <cell r="J7555">
            <v>0</v>
          </cell>
          <cell r="K7555">
            <v>602532.03371999983</v>
          </cell>
          <cell r="L7555">
            <v>-2936.89</v>
          </cell>
        </row>
        <row r="7556">
          <cell r="A7556" t="str">
            <v>G388 DST ARO Distribution</v>
          </cell>
          <cell r="B7556" t="str">
            <v>G388 DST ARO Distribution-1</v>
          </cell>
          <cell r="C7556" t="str">
            <v>403.1G</v>
          </cell>
          <cell r="E7556">
            <v>43131</v>
          </cell>
          <cell r="F7556">
            <v>11444581.08</v>
          </cell>
          <cell r="G7556">
            <v>0</v>
          </cell>
          <cell r="H7556">
            <v>15917.35</v>
          </cell>
          <cell r="I7556"/>
          <cell r="J7556">
            <v>0</v>
          </cell>
          <cell r="K7556">
            <v>12279.69</v>
          </cell>
          <cell r="L7556">
            <v>-3637.66</v>
          </cell>
        </row>
        <row r="7557">
          <cell r="A7557" t="str">
            <v>G388 DST ARO Distribution</v>
          </cell>
          <cell r="B7557" t="str">
            <v>G388 DST ARO Distribution-2</v>
          </cell>
          <cell r="C7557" t="str">
            <v>403.1G</v>
          </cell>
          <cell r="E7557">
            <v>43159</v>
          </cell>
          <cell r="F7557">
            <v>10012432.449999999</v>
          </cell>
          <cell r="G7557">
            <v>0</v>
          </cell>
          <cell r="H7557">
            <v>13944.92</v>
          </cell>
          <cell r="I7557"/>
          <cell r="J7557">
            <v>0</v>
          </cell>
          <cell r="K7557">
            <v>12279.69</v>
          </cell>
          <cell r="L7557">
            <v>-1665.23</v>
          </cell>
        </row>
        <row r="7558">
          <cell r="A7558" t="str">
            <v>G388 DST ARO Distribution</v>
          </cell>
          <cell r="B7558" t="str">
            <v>G388 DST ARO Distribution-3</v>
          </cell>
          <cell r="C7558" t="str">
            <v>403.1G</v>
          </cell>
          <cell r="E7558">
            <v>43190</v>
          </cell>
          <cell r="F7558">
            <v>8582256.2400000002</v>
          </cell>
          <cell r="G7558">
            <v>0</v>
          </cell>
          <cell r="H7558">
            <v>11969.67</v>
          </cell>
          <cell r="I7558"/>
          <cell r="J7558">
            <v>0</v>
          </cell>
          <cell r="K7558">
            <v>12279.69</v>
          </cell>
          <cell r="L7558">
            <v>310.02</v>
          </cell>
        </row>
        <row r="7559">
          <cell r="A7559" t="str">
            <v>G388 DST ARO Distribution</v>
          </cell>
          <cell r="B7559" t="str">
            <v>G388 DST ARO Distribution-4</v>
          </cell>
          <cell r="C7559" t="str">
            <v>403.1G</v>
          </cell>
          <cell r="E7559">
            <v>43220</v>
          </cell>
          <cell r="F7559">
            <v>8570286.5700000003</v>
          </cell>
          <cell r="G7559">
            <v>0</v>
          </cell>
          <cell r="H7559">
            <v>11969.69</v>
          </cell>
          <cell r="I7559"/>
          <cell r="J7559">
            <v>0</v>
          </cell>
          <cell r="K7559">
            <v>12279.69</v>
          </cell>
          <cell r="L7559">
            <v>310</v>
          </cell>
        </row>
        <row r="7560">
          <cell r="A7560" t="str">
            <v>G388 DST ARO Distribution</v>
          </cell>
          <cell r="B7560" t="str">
            <v>G388 DST ARO Distribution-5</v>
          </cell>
          <cell r="C7560" t="str">
            <v>403.1G</v>
          </cell>
          <cell r="E7560">
            <v>43251</v>
          </cell>
          <cell r="F7560">
            <v>8558316.8800000008</v>
          </cell>
          <cell r="G7560">
            <v>0</v>
          </cell>
          <cell r="H7560">
            <v>11969.66</v>
          </cell>
          <cell r="I7560"/>
          <cell r="J7560">
            <v>0</v>
          </cell>
          <cell r="K7560">
            <v>12279.69</v>
          </cell>
          <cell r="L7560">
            <v>310.02999999999997</v>
          </cell>
        </row>
        <row r="7561">
          <cell r="A7561" t="str">
            <v>G388 DST ARO Distribution</v>
          </cell>
          <cell r="B7561" t="str">
            <v>G388 DST ARO Distribution-6</v>
          </cell>
          <cell r="C7561" t="str">
            <v>403.1G</v>
          </cell>
          <cell r="E7561">
            <v>43281</v>
          </cell>
          <cell r="F7561">
            <v>8546347.2200000007</v>
          </cell>
          <cell r="G7561">
            <v>0</v>
          </cell>
          <cell r="H7561">
            <v>11969.67</v>
          </cell>
          <cell r="I7561"/>
          <cell r="J7561">
            <v>0</v>
          </cell>
          <cell r="K7561">
            <v>12279.69</v>
          </cell>
          <cell r="L7561">
            <v>310.02</v>
          </cell>
        </row>
        <row r="7562">
          <cell r="A7562" t="str">
            <v>G388 DST ARO Distribution</v>
          </cell>
          <cell r="B7562" t="str">
            <v>G388 DST ARO Distribution-7</v>
          </cell>
          <cell r="C7562" t="str">
            <v>403.1G</v>
          </cell>
          <cell r="E7562">
            <v>43312</v>
          </cell>
          <cell r="F7562">
            <v>8534377.5500000007</v>
          </cell>
          <cell r="G7562">
            <v>0</v>
          </cell>
          <cell r="H7562">
            <v>11969.64</v>
          </cell>
          <cell r="I7562"/>
          <cell r="J7562">
            <v>0</v>
          </cell>
          <cell r="K7562">
            <v>12279.69</v>
          </cell>
          <cell r="L7562">
            <v>310.05</v>
          </cell>
        </row>
        <row r="7563">
          <cell r="A7563" t="str">
            <v>G388 DST ARO Distribution</v>
          </cell>
          <cell r="B7563" t="str">
            <v>G388 DST ARO Distribution-8</v>
          </cell>
          <cell r="C7563" t="str">
            <v>403.1G</v>
          </cell>
          <cell r="E7563">
            <v>43343</v>
          </cell>
          <cell r="F7563">
            <v>8522407.9100000001</v>
          </cell>
          <cell r="G7563">
            <v>0</v>
          </cell>
          <cell r="H7563">
            <v>11969.64</v>
          </cell>
          <cell r="I7563"/>
          <cell r="J7563">
            <v>0</v>
          </cell>
          <cell r="K7563">
            <v>12279.69</v>
          </cell>
          <cell r="L7563">
            <v>310.05</v>
          </cell>
        </row>
        <row r="7564">
          <cell r="A7564" t="str">
            <v>G388 DST ARO Distribution</v>
          </cell>
          <cell r="B7564" t="str">
            <v>G388 DST ARO Distribution-9</v>
          </cell>
          <cell r="C7564" t="str">
            <v>403.1G</v>
          </cell>
          <cell r="E7564">
            <v>43373</v>
          </cell>
          <cell r="F7564">
            <v>8510438.2699999996</v>
          </cell>
          <cell r="G7564">
            <v>0</v>
          </cell>
          <cell r="H7564">
            <v>11969.68</v>
          </cell>
          <cell r="I7564"/>
          <cell r="J7564">
            <v>0</v>
          </cell>
          <cell r="K7564">
            <v>12279.69</v>
          </cell>
          <cell r="L7564">
            <v>310.01</v>
          </cell>
        </row>
        <row r="7565">
          <cell r="A7565" t="str">
            <v>G388 DST ARO Distribution</v>
          </cell>
          <cell r="B7565" t="str">
            <v>G388 DST ARO Distribution-10</v>
          </cell>
          <cell r="C7565" t="str">
            <v>403.1G</v>
          </cell>
          <cell r="E7565">
            <v>43404</v>
          </cell>
          <cell r="F7565">
            <v>8498468.5899999999</v>
          </cell>
          <cell r="G7565">
            <v>0</v>
          </cell>
          <cell r="H7565">
            <v>11969.67</v>
          </cell>
          <cell r="I7565"/>
          <cell r="J7565">
            <v>0</v>
          </cell>
          <cell r="K7565">
            <v>12279.69</v>
          </cell>
          <cell r="L7565">
            <v>310.02</v>
          </cell>
        </row>
        <row r="7566">
          <cell r="A7566" t="str">
            <v>G388 DST ARO Distribution</v>
          </cell>
          <cell r="B7566" t="str">
            <v>G388 DST ARO Distribution-11</v>
          </cell>
          <cell r="C7566" t="str">
            <v>403.1G</v>
          </cell>
          <cell r="E7566">
            <v>43434</v>
          </cell>
          <cell r="F7566">
            <v>8486498.9199999999</v>
          </cell>
          <cell r="G7566">
            <v>0</v>
          </cell>
          <cell r="H7566">
            <v>11969.7</v>
          </cell>
          <cell r="I7566"/>
          <cell r="J7566">
            <v>0</v>
          </cell>
          <cell r="K7566">
            <v>12279.69</v>
          </cell>
          <cell r="L7566">
            <v>309.99</v>
          </cell>
        </row>
        <row r="7567">
          <cell r="A7567" t="str">
            <v>G388 DST ARO Distribution</v>
          </cell>
          <cell r="B7567" t="str">
            <v>G388 DST ARO Distribution-12</v>
          </cell>
          <cell r="C7567" t="str">
            <v>403.1G</v>
          </cell>
          <cell r="E7567">
            <v>43465</v>
          </cell>
          <cell r="F7567">
            <v>8841370.0600000005</v>
          </cell>
          <cell r="G7567">
            <v>0</v>
          </cell>
          <cell r="H7567">
            <v>12279.69</v>
          </cell>
          <cell r="I7567"/>
          <cell r="J7567">
            <v>0</v>
          </cell>
          <cell r="K7567">
            <v>12279.69</v>
          </cell>
          <cell r="L7567">
            <v>0</v>
          </cell>
        </row>
        <row r="7568">
          <cell r="A7568" t="str">
            <v>G388 DST ARO Distribution Total</v>
          </cell>
          <cell r="C7568" t="str">
            <v>GDST</v>
          </cell>
          <cell r="E7568" t="str">
            <v>Total</v>
          </cell>
          <cell r="F7568"/>
          <cell r="G7568"/>
          <cell r="H7568">
            <v>149868.98000000001</v>
          </cell>
          <cell r="I7568"/>
          <cell r="J7568">
            <v>0</v>
          </cell>
          <cell r="K7568">
            <v>147356.28</v>
          </cell>
          <cell r="L7568">
            <v>-2512.6999999999998</v>
          </cell>
        </row>
        <row r="7569">
          <cell r="A7569" t="str">
            <v>G390 Centralia Business Office</v>
          </cell>
          <cell r="B7569" t="str">
            <v>G390 Centralia Business Office-1</v>
          </cell>
          <cell r="C7569" t="str">
            <v>403G</v>
          </cell>
          <cell r="E7569">
            <v>43131</v>
          </cell>
          <cell r="F7569">
            <v>0</v>
          </cell>
          <cell r="G7569">
            <v>2.7799999999999998E-2</v>
          </cell>
          <cell r="H7569">
            <v>0</v>
          </cell>
          <cell r="I7569">
            <v>355786.03</v>
          </cell>
          <cell r="J7569">
            <v>2.7799999999999998E-2</v>
          </cell>
          <cell r="K7569">
            <v>824.23763616666668</v>
          </cell>
          <cell r="L7569">
            <v>824.24</v>
          </cell>
        </row>
        <row r="7570">
          <cell r="A7570" t="str">
            <v>G390 Centralia Business Office</v>
          </cell>
          <cell r="B7570" t="str">
            <v>G390 Centralia Business Office-2</v>
          </cell>
          <cell r="C7570" t="str">
            <v>403G</v>
          </cell>
          <cell r="E7570">
            <v>43159</v>
          </cell>
          <cell r="F7570">
            <v>0</v>
          </cell>
          <cell r="G7570">
            <v>2.7799999999999998E-2</v>
          </cell>
          <cell r="H7570">
            <v>0</v>
          </cell>
          <cell r="I7570">
            <v>355786.03</v>
          </cell>
          <cell r="J7570">
            <v>2.7799999999999998E-2</v>
          </cell>
          <cell r="K7570">
            <v>824.23763616666668</v>
          </cell>
          <cell r="L7570">
            <v>824.24</v>
          </cell>
        </row>
        <row r="7571">
          <cell r="A7571" t="str">
            <v>G390 Centralia Business Office</v>
          </cell>
          <cell r="B7571" t="str">
            <v>G390 Centralia Business Office-3</v>
          </cell>
          <cell r="C7571" t="str">
            <v>403G</v>
          </cell>
          <cell r="E7571">
            <v>43190</v>
          </cell>
          <cell r="F7571">
            <v>0</v>
          </cell>
          <cell r="G7571">
            <v>2.7799999999999998E-2</v>
          </cell>
          <cell r="H7571">
            <v>0</v>
          </cell>
          <cell r="I7571">
            <v>355786.03</v>
          </cell>
          <cell r="J7571">
            <v>2.7799999999999998E-2</v>
          </cell>
          <cell r="K7571">
            <v>824.23763616666668</v>
          </cell>
          <cell r="L7571">
            <v>824.24</v>
          </cell>
        </row>
        <row r="7572">
          <cell r="A7572" t="str">
            <v>G390 Centralia Business Office</v>
          </cell>
          <cell r="B7572" t="str">
            <v>G390 Centralia Business Office-4</v>
          </cell>
          <cell r="C7572" t="str">
            <v>403G</v>
          </cell>
          <cell r="E7572">
            <v>43220</v>
          </cell>
          <cell r="F7572">
            <v>0</v>
          </cell>
          <cell r="G7572">
            <v>2.7799999999999998E-2</v>
          </cell>
          <cell r="H7572">
            <v>0</v>
          </cell>
          <cell r="I7572">
            <v>355786.03</v>
          </cell>
          <cell r="J7572">
            <v>2.7799999999999998E-2</v>
          </cell>
          <cell r="K7572">
            <v>824.23763616666668</v>
          </cell>
          <cell r="L7572">
            <v>824.24</v>
          </cell>
        </row>
        <row r="7573">
          <cell r="A7573" t="str">
            <v>G390 Centralia Business Office</v>
          </cell>
          <cell r="B7573" t="str">
            <v>G390 Centralia Business Office-5</v>
          </cell>
          <cell r="C7573" t="str">
            <v>403G</v>
          </cell>
          <cell r="E7573">
            <v>43251</v>
          </cell>
          <cell r="F7573">
            <v>0</v>
          </cell>
          <cell r="G7573">
            <v>2.7799999999999998E-2</v>
          </cell>
          <cell r="H7573">
            <v>0</v>
          </cell>
          <cell r="I7573">
            <v>355786.03</v>
          </cell>
          <cell r="J7573">
            <v>2.7799999999999998E-2</v>
          </cell>
          <cell r="K7573">
            <v>824.23763616666668</v>
          </cell>
          <cell r="L7573">
            <v>824.24</v>
          </cell>
        </row>
        <row r="7574">
          <cell r="A7574" t="str">
            <v>G390 Centralia Business Office</v>
          </cell>
          <cell r="B7574" t="str">
            <v>G390 Centralia Business Office-6</v>
          </cell>
          <cell r="C7574" t="str">
            <v>403G</v>
          </cell>
          <cell r="E7574">
            <v>43281</v>
          </cell>
          <cell r="F7574">
            <v>0</v>
          </cell>
          <cell r="G7574">
            <v>2.7799999999999998E-2</v>
          </cell>
          <cell r="H7574">
            <v>0</v>
          </cell>
          <cell r="I7574">
            <v>355786.03</v>
          </cell>
          <cell r="J7574">
            <v>2.7799999999999998E-2</v>
          </cell>
          <cell r="K7574">
            <v>824.23763616666668</v>
          </cell>
          <cell r="L7574">
            <v>824.24</v>
          </cell>
        </row>
        <row r="7575">
          <cell r="A7575" t="str">
            <v>G390 Centralia Business Office</v>
          </cell>
          <cell r="B7575" t="str">
            <v>G390 Centralia Business Office-7</v>
          </cell>
          <cell r="C7575" t="str">
            <v>403G</v>
          </cell>
          <cell r="E7575">
            <v>43312</v>
          </cell>
          <cell r="F7575">
            <v>0</v>
          </cell>
          <cell r="G7575">
            <v>2.7799999999999998E-2</v>
          </cell>
          <cell r="H7575">
            <v>0</v>
          </cell>
          <cell r="I7575">
            <v>355786.03</v>
          </cell>
          <cell r="J7575">
            <v>2.7799999999999998E-2</v>
          </cell>
          <cell r="K7575">
            <v>824.23763616666668</v>
          </cell>
          <cell r="L7575">
            <v>824.24</v>
          </cell>
        </row>
        <row r="7576">
          <cell r="A7576" t="str">
            <v>G390 Centralia Business Office</v>
          </cell>
          <cell r="B7576" t="str">
            <v>G390 Centralia Business Office-8</v>
          </cell>
          <cell r="C7576" t="str">
            <v>403G</v>
          </cell>
          <cell r="E7576">
            <v>43343</v>
          </cell>
          <cell r="F7576">
            <v>0</v>
          </cell>
          <cell r="G7576">
            <v>2.7799999999999998E-2</v>
          </cell>
          <cell r="H7576">
            <v>0</v>
          </cell>
          <cell r="I7576">
            <v>355786.03</v>
          </cell>
          <cell r="J7576">
            <v>2.7799999999999998E-2</v>
          </cell>
          <cell r="K7576">
            <v>824.23763616666668</v>
          </cell>
          <cell r="L7576">
            <v>824.24</v>
          </cell>
        </row>
        <row r="7577">
          <cell r="A7577" t="str">
            <v>G390 Centralia Business Office</v>
          </cell>
          <cell r="B7577" t="str">
            <v>G390 Centralia Business Office-9</v>
          </cell>
          <cell r="C7577" t="str">
            <v>403G</v>
          </cell>
          <cell r="E7577">
            <v>43373</v>
          </cell>
          <cell r="F7577">
            <v>355786.03</v>
          </cell>
          <cell r="G7577">
            <v>2.7799999999999998E-2</v>
          </cell>
          <cell r="H7577">
            <v>824.24</v>
          </cell>
          <cell r="I7577">
            <v>355786.03</v>
          </cell>
          <cell r="J7577">
            <v>2.7799999999999998E-2</v>
          </cell>
          <cell r="K7577">
            <v>824.23763616666668</v>
          </cell>
          <cell r="L7577">
            <v>0</v>
          </cell>
        </row>
        <row r="7578">
          <cell r="A7578" t="str">
            <v>G390 Centralia Business Office</v>
          </cell>
          <cell r="B7578" t="str">
            <v>G390 Centralia Business Office-10</v>
          </cell>
          <cell r="C7578" t="str">
            <v>403G</v>
          </cell>
          <cell r="E7578">
            <v>43404</v>
          </cell>
          <cell r="F7578">
            <v>355786.03</v>
          </cell>
          <cell r="G7578">
            <v>2.7799999999999998E-2</v>
          </cell>
          <cell r="H7578">
            <v>824.24</v>
          </cell>
          <cell r="I7578">
            <v>355786.03</v>
          </cell>
          <cell r="J7578">
            <v>2.7799999999999998E-2</v>
          </cell>
          <cell r="K7578">
            <v>824.23763616666668</v>
          </cell>
          <cell r="L7578">
            <v>0</v>
          </cell>
        </row>
        <row r="7579">
          <cell r="A7579" t="str">
            <v>G390 Centralia Business Office</v>
          </cell>
          <cell r="B7579" t="str">
            <v>G390 Centralia Business Office-11</v>
          </cell>
          <cell r="C7579" t="str">
            <v>403G</v>
          </cell>
          <cell r="E7579">
            <v>43434</v>
          </cell>
          <cell r="F7579">
            <v>355786.03</v>
          </cell>
          <cell r="G7579">
            <v>2.7799999999999998E-2</v>
          </cell>
          <cell r="H7579">
            <v>824.24</v>
          </cell>
          <cell r="I7579">
            <v>355786.03</v>
          </cell>
          <cell r="J7579">
            <v>2.7799999999999998E-2</v>
          </cell>
          <cell r="K7579">
            <v>824.23763616666668</v>
          </cell>
          <cell r="L7579">
            <v>0</v>
          </cell>
        </row>
        <row r="7580">
          <cell r="A7580" t="str">
            <v>G390 Centralia Business Office</v>
          </cell>
          <cell r="B7580" t="str">
            <v>G390 Centralia Business Office-12</v>
          </cell>
          <cell r="C7580" t="str">
            <v>403G</v>
          </cell>
          <cell r="E7580">
            <v>43465</v>
          </cell>
          <cell r="F7580">
            <v>355786.03</v>
          </cell>
          <cell r="G7580">
            <v>2.7799999999999998E-2</v>
          </cell>
          <cell r="H7580">
            <v>824.24</v>
          </cell>
          <cell r="I7580">
            <v>355786.03</v>
          </cell>
          <cell r="J7580">
            <v>2.7799999999999998E-2</v>
          </cell>
          <cell r="K7580">
            <v>824.23763616666668</v>
          </cell>
          <cell r="L7580">
            <v>0</v>
          </cell>
        </row>
        <row r="7581">
          <cell r="A7581" t="str">
            <v>G390 Centralia Business Office Total</v>
          </cell>
          <cell r="C7581" t="str">
            <v>GGEN</v>
          </cell>
          <cell r="E7581" t="str">
            <v>Total</v>
          </cell>
          <cell r="F7581"/>
          <cell r="G7581"/>
          <cell r="H7581">
            <v>3296.96</v>
          </cell>
          <cell r="I7581"/>
          <cell r="J7581">
            <v>0</v>
          </cell>
          <cell r="K7581">
            <v>9890.8516340000006</v>
          </cell>
          <cell r="L7581">
            <v>6593.89</v>
          </cell>
        </row>
        <row r="7582">
          <cell r="A7582" t="str">
            <v>G390 GEN Structures &amp; Improvements</v>
          </cell>
          <cell r="B7582" t="str">
            <v>G390 GEN Structures &amp; Improvements-1</v>
          </cell>
          <cell r="C7582" t="str">
            <v>403G</v>
          </cell>
          <cell r="E7582">
            <v>43131</v>
          </cell>
          <cell r="F7582">
            <v>63706.93</v>
          </cell>
          <cell r="G7582">
            <v>2.7799999999999998E-2</v>
          </cell>
          <cell r="H7582">
            <v>147.59</v>
          </cell>
          <cell r="I7582">
            <v>2144408.2999999998</v>
          </cell>
          <cell r="J7582">
            <v>2.7799999999999998E-2</v>
          </cell>
          <cell r="K7582">
            <v>4967.8792283333323</v>
          </cell>
          <cell r="L7582">
            <v>4820.29</v>
          </cell>
        </row>
        <row r="7583">
          <cell r="A7583" t="str">
            <v>G390 GEN Structures &amp; Improvements</v>
          </cell>
          <cell r="B7583" t="str">
            <v>G390 GEN Structures &amp; Improvements-2</v>
          </cell>
          <cell r="C7583" t="str">
            <v>403G</v>
          </cell>
          <cell r="E7583">
            <v>43159</v>
          </cell>
          <cell r="F7583">
            <v>63788.44</v>
          </cell>
          <cell r="G7583">
            <v>2.7799999999999998E-2</v>
          </cell>
          <cell r="H7583">
            <v>147.78</v>
          </cell>
          <cell r="I7583">
            <v>2144408.2999999998</v>
          </cell>
          <cell r="J7583">
            <v>2.7799999999999998E-2</v>
          </cell>
          <cell r="K7583">
            <v>4967.8792283333323</v>
          </cell>
          <cell r="L7583">
            <v>4820.1000000000004</v>
          </cell>
        </row>
        <row r="7584">
          <cell r="A7584" t="str">
            <v>G390 GEN Structures &amp; Improvements</v>
          </cell>
          <cell r="B7584" t="str">
            <v>G390 GEN Structures &amp; Improvements-3</v>
          </cell>
          <cell r="C7584" t="str">
            <v>403G</v>
          </cell>
          <cell r="E7584">
            <v>43190</v>
          </cell>
          <cell r="F7584">
            <v>68900.58</v>
          </cell>
          <cell r="G7584">
            <v>2.7799999999999998E-2</v>
          </cell>
          <cell r="H7584">
            <v>159.62</v>
          </cell>
          <cell r="I7584">
            <v>2144408.2999999998</v>
          </cell>
          <cell r="J7584">
            <v>2.7799999999999998E-2</v>
          </cell>
          <cell r="K7584">
            <v>4967.8792283333323</v>
          </cell>
          <cell r="L7584">
            <v>4808.26</v>
          </cell>
        </row>
        <row r="7585">
          <cell r="A7585" t="str">
            <v>G390 GEN Structures &amp; Improvements</v>
          </cell>
          <cell r="B7585" t="str">
            <v>G390 GEN Structures &amp; Improvements-4</v>
          </cell>
          <cell r="C7585" t="str">
            <v>403G</v>
          </cell>
          <cell r="E7585">
            <v>43220</v>
          </cell>
          <cell r="F7585">
            <v>74003.47</v>
          </cell>
          <cell r="G7585">
            <v>2.7799999999999998E-2</v>
          </cell>
          <cell r="H7585">
            <v>171.44</v>
          </cell>
          <cell r="I7585">
            <v>2144408.2999999998</v>
          </cell>
          <cell r="J7585">
            <v>2.7799999999999998E-2</v>
          </cell>
          <cell r="K7585">
            <v>4967.8792283333323</v>
          </cell>
          <cell r="L7585">
            <v>4796.4399999999996</v>
          </cell>
        </row>
        <row r="7586">
          <cell r="A7586" t="str">
            <v>G390 GEN Structures &amp; Improvements</v>
          </cell>
          <cell r="B7586" t="str">
            <v>G390 GEN Structures &amp; Improvements-5</v>
          </cell>
          <cell r="C7586" t="str">
            <v>403G</v>
          </cell>
          <cell r="E7586">
            <v>43251</v>
          </cell>
          <cell r="F7586">
            <v>73994.210000000006</v>
          </cell>
          <cell r="G7586">
            <v>2.7799999999999998E-2</v>
          </cell>
          <cell r="H7586">
            <v>171.42</v>
          </cell>
          <cell r="I7586">
            <v>2144408.2999999998</v>
          </cell>
          <cell r="J7586">
            <v>2.7799999999999998E-2</v>
          </cell>
          <cell r="K7586">
            <v>4967.8792283333323</v>
          </cell>
          <cell r="L7586">
            <v>4796.46</v>
          </cell>
        </row>
        <row r="7587">
          <cell r="A7587" t="str">
            <v>G390 GEN Structures &amp; Improvements</v>
          </cell>
          <cell r="B7587" t="str">
            <v>G390 GEN Structures &amp; Improvements-6</v>
          </cell>
          <cell r="C7587" t="str">
            <v>403G</v>
          </cell>
          <cell r="E7587">
            <v>43281</v>
          </cell>
          <cell r="F7587">
            <v>73994.210000000006</v>
          </cell>
          <cell r="G7587">
            <v>2.7799999999999998E-2</v>
          </cell>
          <cell r="H7587">
            <v>171.42</v>
          </cell>
          <cell r="I7587">
            <v>2144408.2999999998</v>
          </cell>
          <cell r="J7587">
            <v>2.7799999999999998E-2</v>
          </cell>
          <cell r="K7587">
            <v>4967.8792283333323</v>
          </cell>
          <cell r="L7587">
            <v>4796.46</v>
          </cell>
        </row>
        <row r="7588">
          <cell r="A7588" t="str">
            <v>G390 GEN Structures &amp; Improvements</v>
          </cell>
          <cell r="B7588" t="str">
            <v>G390 GEN Structures &amp; Improvements-7</v>
          </cell>
          <cell r="C7588" t="str">
            <v>403G</v>
          </cell>
          <cell r="E7588">
            <v>43312</v>
          </cell>
          <cell r="F7588">
            <v>2144408.2999999998</v>
          </cell>
          <cell r="G7588">
            <v>2.7799999999999998E-2</v>
          </cell>
          <cell r="H7588">
            <v>4967.88</v>
          </cell>
          <cell r="I7588">
            <v>2144408.2999999998</v>
          </cell>
          <cell r="J7588">
            <v>2.7799999999999998E-2</v>
          </cell>
          <cell r="K7588">
            <v>4967.8792283333323</v>
          </cell>
          <cell r="L7588">
            <v>0</v>
          </cell>
        </row>
        <row r="7589">
          <cell r="A7589" t="str">
            <v>G390 GEN Structures &amp; Improvements</v>
          </cell>
          <cell r="B7589" t="str">
            <v>G390 GEN Structures &amp; Improvements-8</v>
          </cell>
          <cell r="C7589" t="str">
            <v>403G</v>
          </cell>
          <cell r="E7589">
            <v>43343</v>
          </cell>
          <cell r="F7589">
            <v>2144408.2999999998</v>
          </cell>
          <cell r="G7589">
            <v>2.7799999999999998E-2</v>
          </cell>
          <cell r="H7589">
            <v>4967.88</v>
          </cell>
          <cell r="I7589">
            <v>2144408.2999999998</v>
          </cell>
          <cell r="J7589">
            <v>2.7799999999999998E-2</v>
          </cell>
          <cell r="K7589">
            <v>4967.8792283333323</v>
          </cell>
          <cell r="L7589">
            <v>0</v>
          </cell>
        </row>
        <row r="7590">
          <cell r="A7590" t="str">
            <v>G390 GEN Structures &amp; Improvements</v>
          </cell>
          <cell r="B7590" t="str">
            <v>G390 GEN Structures &amp; Improvements-9</v>
          </cell>
          <cell r="C7590" t="str">
            <v>403G</v>
          </cell>
          <cell r="E7590">
            <v>43373</v>
          </cell>
          <cell r="F7590">
            <v>2144408.2999999998</v>
          </cell>
          <cell r="G7590">
            <v>2.7799999999999998E-2</v>
          </cell>
          <cell r="H7590">
            <v>4967.88</v>
          </cell>
          <cell r="I7590">
            <v>2144408.2999999998</v>
          </cell>
          <cell r="J7590">
            <v>2.7799999999999998E-2</v>
          </cell>
          <cell r="K7590">
            <v>4967.8792283333323</v>
          </cell>
          <cell r="L7590">
            <v>0</v>
          </cell>
        </row>
        <row r="7591">
          <cell r="A7591" t="str">
            <v>G390 GEN Structures &amp; Improvements</v>
          </cell>
          <cell r="B7591" t="str">
            <v>G390 GEN Structures &amp; Improvements-10</v>
          </cell>
          <cell r="C7591" t="str">
            <v>403G</v>
          </cell>
          <cell r="E7591">
            <v>43404</v>
          </cell>
          <cell r="F7591">
            <v>2144408.2999999998</v>
          </cell>
          <cell r="G7591">
            <v>2.7799999999999998E-2</v>
          </cell>
          <cell r="H7591">
            <v>4967.88</v>
          </cell>
          <cell r="I7591">
            <v>2144408.2999999998</v>
          </cell>
          <cell r="J7591">
            <v>2.7799999999999998E-2</v>
          </cell>
          <cell r="K7591">
            <v>4967.8792283333323</v>
          </cell>
          <cell r="L7591">
            <v>0</v>
          </cell>
        </row>
        <row r="7592">
          <cell r="A7592" t="str">
            <v>G390 GEN Structures &amp; Improvements</v>
          </cell>
          <cell r="B7592" t="str">
            <v>G390 GEN Structures &amp; Improvements-11</v>
          </cell>
          <cell r="C7592" t="str">
            <v>403G</v>
          </cell>
          <cell r="E7592">
            <v>43434</v>
          </cell>
          <cell r="F7592">
            <v>2144408.2999999998</v>
          </cell>
          <cell r="G7592">
            <v>2.7799999999999998E-2</v>
          </cell>
          <cell r="H7592">
            <v>4967.88</v>
          </cell>
          <cell r="I7592">
            <v>2144408.2999999998</v>
          </cell>
          <cell r="J7592">
            <v>2.7799999999999998E-2</v>
          </cell>
          <cell r="K7592">
            <v>4967.8792283333323</v>
          </cell>
          <cell r="L7592">
            <v>0</v>
          </cell>
        </row>
        <row r="7593">
          <cell r="A7593" t="str">
            <v>G390 GEN Structures &amp; Improvements</v>
          </cell>
          <cell r="B7593" t="str">
            <v>G390 GEN Structures &amp; Improvements-12</v>
          </cell>
          <cell r="C7593" t="str">
            <v>403G</v>
          </cell>
          <cell r="E7593">
            <v>43465</v>
          </cell>
          <cell r="F7593">
            <v>2144408.2999999998</v>
          </cell>
          <cell r="G7593">
            <v>2.7799999999999998E-2</v>
          </cell>
          <cell r="H7593">
            <v>4967.88</v>
          </cell>
          <cell r="I7593">
            <v>2144408.2999999998</v>
          </cell>
          <cell r="J7593">
            <v>2.7799999999999998E-2</v>
          </cell>
          <cell r="K7593">
            <v>4967.8792283333323</v>
          </cell>
          <cell r="L7593">
            <v>0</v>
          </cell>
        </row>
        <row r="7594">
          <cell r="A7594" t="str">
            <v>G390 GEN Structures &amp; Improvements Total</v>
          </cell>
          <cell r="C7594" t="str">
            <v>GGEN</v>
          </cell>
          <cell r="E7594" t="str">
            <v>Total</v>
          </cell>
          <cell r="F7594"/>
          <cell r="G7594"/>
          <cell r="H7594">
            <v>30776.550000000003</v>
          </cell>
          <cell r="I7594"/>
          <cell r="J7594">
            <v>0</v>
          </cell>
          <cell r="K7594">
            <v>59614.550739999984</v>
          </cell>
          <cell r="L7594">
            <v>28838</v>
          </cell>
        </row>
        <row r="7595">
          <cell r="A7595" t="str">
            <v>G3911 GEN Office Furn &amp; Eq, new</v>
          </cell>
          <cell r="B7595" t="str">
            <v>G3911 GEN Office Furn &amp; Eq, new-1</v>
          </cell>
          <cell r="C7595" t="str">
            <v>403G</v>
          </cell>
          <cell r="E7595">
            <v>43131</v>
          </cell>
          <cell r="F7595">
            <v>3141752.43</v>
          </cell>
          <cell r="G7595">
            <v>0.05</v>
          </cell>
          <cell r="H7595">
            <v>13090.64</v>
          </cell>
          <cell r="I7595">
            <v>3141752.43</v>
          </cell>
          <cell r="J7595">
            <v>0.05</v>
          </cell>
          <cell r="K7595">
            <v>14794.369999999999</v>
          </cell>
          <cell r="L7595">
            <v>1703.73</v>
          </cell>
        </row>
        <row r="7596">
          <cell r="A7596" t="str">
            <v>G3911 GEN Office Furn &amp; Eq, new</v>
          </cell>
          <cell r="B7596" t="str">
            <v>G3911 GEN Office Furn &amp; Eq, new-2</v>
          </cell>
          <cell r="C7596" t="str">
            <v>403G</v>
          </cell>
          <cell r="E7596">
            <v>43159</v>
          </cell>
          <cell r="F7596">
            <v>3141752.43</v>
          </cell>
          <cell r="G7596">
            <v>0.05</v>
          </cell>
          <cell r="H7596">
            <v>13090.64</v>
          </cell>
          <cell r="I7596">
            <v>3141752.43</v>
          </cell>
          <cell r="J7596">
            <v>0.05</v>
          </cell>
          <cell r="K7596">
            <v>14794.369999999999</v>
          </cell>
          <cell r="L7596">
            <v>1703.73</v>
          </cell>
        </row>
        <row r="7597">
          <cell r="A7597" t="str">
            <v>G3911 GEN Office Furn &amp; Eq, new</v>
          </cell>
          <cell r="B7597" t="str">
            <v>G3911 GEN Office Furn &amp; Eq, new-3</v>
          </cell>
          <cell r="C7597" t="str">
            <v>403G</v>
          </cell>
          <cell r="E7597">
            <v>43190</v>
          </cell>
          <cell r="F7597">
            <v>3141752.43</v>
          </cell>
          <cell r="G7597">
            <v>0.05</v>
          </cell>
          <cell r="H7597">
            <v>13090.64</v>
          </cell>
          <cell r="I7597">
            <v>3141752.43</v>
          </cell>
          <cell r="J7597">
            <v>0.05</v>
          </cell>
          <cell r="K7597">
            <v>14794.369999999999</v>
          </cell>
          <cell r="L7597">
            <v>1703.73</v>
          </cell>
        </row>
        <row r="7598">
          <cell r="A7598" t="str">
            <v>G3911 GEN Office Furn &amp; Eq, new</v>
          </cell>
          <cell r="B7598" t="str">
            <v>G3911 GEN Office Furn &amp; Eq, new-4</v>
          </cell>
          <cell r="C7598" t="str">
            <v>403G</v>
          </cell>
          <cell r="E7598">
            <v>43220</v>
          </cell>
          <cell r="F7598">
            <v>3141752.43</v>
          </cell>
          <cell r="G7598">
            <v>0.05</v>
          </cell>
          <cell r="H7598">
            <v>13090.64</v>
          </cell>
          <cell r="I7598">
            <v>3141752.43</v>
          </cell>
          <cell r="J7598">
            <v>0.05</v>
          </cell>
          <cell r="K7598">
            <v>14794.369999999999</v>
          </cell>
          <cell r="L7598">
            <v>1703.73</v>
          </cell>
        </row>
        <row r="7599">
          <cell r="A7599" t="str">
            <v>G3911 GEN Office Furn &amp; Eq, new</v>
          </cell>
          <cell r="B7599" t="str">
            <v>G3911 GEN Office Furn &amp; Eq, new-5</v>
          </cell>
          <cell r="C7599" t="str">
            <v>403G</v>
          </cell>
          <cell r="E7599">
            <v>43251</v>
          </cell>
          <cell r="F7599">
            <v>3141752.43</v>
          </cell>
          <cell r="G7599">
            <v>0.05</v>
          </cell>
          <cell r="H7599">
            <v>13090.64</v>
          </cell>
          <cell r="I7599">
            <v>3141752.43</v>
          </cell>
          <cell r="J7599">
            <v>0.05</v>
          </cell>
          <cell r="K7599">
            <v>14794.369999999999</v>
          </cell>
          <cell r="L7599">
            <v>1703.73</v>
          </cell>
        </row>
        <row r="7600">
          <cell r="A7600" t="str">
            <v>G3911 GEN Office Furn &amp; Eq, new</v>
          </cell>
          <cell r="B7600" t="str">
            <v>G3911 GEN Office Furn &amp; Eq, new-6</v>
          </cell>
          <cell r="C7600" t="str">
            <v>403G</v>
          </cell>
          <cell r="E7600">
            <v>43281</v>
          </cell>
          <cell r="F7600">
            <v>3141752.43</v>
          </cell>
          <cell r="G7600">
            <v>0.05</v>
          </cell>
          <cell r="H7600">
            <v>13090.64</v>
          </cell>
          <cell r="I7600">
            <v>3141752.43</v>
          </cell>
          <cell r="J7600">
            <v>0.05</v>
          </cell>
          <cell r="K7600">
            <v>14794.369999999999</v>
          </cell>
          <cell r="L7600">
            <v>1703.73</v>
          </cell>
        </row>
        <row r="7601">
          <cell r="A7601" t="str">
            <v>G3911 GEN Office Furn &amp; Eq, new</v>
          </cell>
          <cell r="B7601" t="str">
            <v>G3911 GEN Office Furn &amp; Eq, new-7</v>
          </cell>
          <cell r="C7601" t="str">
            <v>403G</v>
          </cell>
          <cell r="E7601">
            <v>43312</v>
          </cell>
          <cell r="F7601">
            <v>3141752.43</v>
          </cell>
          <cell r="G7601">
            <v>0.05</v>
          </cell>
          <cell r="H7601">
            <v>-404.09000000000015</v>
          </cell>
          <cell r="I7601">
            <v>3141752.43</v>
          </cell>
          <cell r="J7601">
            <v>0.05</v>
          </cell>
          <cell r="K7601">
            <v>14794.369999999999</v>
          </cell>
          <cell r="L7601">
            <v>15198.46</v>
          </cell>
        </row>
        <row r="7602">
          <cell r="A7602" t="str">
            <v>G3911 GEN Office Furn &amp; Eq, new</v>
          </cell>
          <cell r="B7602" t="str">
            <v>G3911 GEN Office Furn &amp; Eq, new-8</v>
          </cell>
          <cell r="C7602" t="str">
            <v>403G</v>
          </cell>
          <cell r="E7602">
            <v>43343</v>
          </cell>
          <cell r="F7602">
            <v>3141752.43</v>
          </cell>
          <cell r="G7602">
            <v>0.05</v>
          </cell>
          <cell r="H7602">
            <v>16498.099999999999</v>
          </cell>
          <cell r="I7602">
            <v>3141752.43</v>
          </cell>
          <cell r="J7602">
            <v>0.05</v>
          </cell>
          <cell r="K7602">
            <v>14794.369999999999</v>
          </cell>
          <cell r="L7602">
            <v>-1703.73</v>
          </cell>
        </row>
        <row r="7603">
          <cell r="A7603" t="str">
            <v>G3911 GEN Office Furn &amp; Eq, new</v>
          </cell>
          <cell r="B7603" t="str">
            <v>G3911 GEN Office Furn &amp; Eq, new-9</v>
          </cell>
          <cell r="C7603" t="str">
            <v>403G</v>
          </cell>
          <cell r="E7603">
            <v>43373</v>
          </cell>
          <cell r="F7603">
            <v>3141752.43</v>
          </cell>
          <cell r="G7603">
            <v>0.05</v>
          </cell>
          <cell r="H7603">
            <v>14794.369999999999</v>
          </cell>
          <cell r="I7603">
            <v>3141752.43</v>
          </cell>
          <cell r="J7603">
            <v>0.05</v>
          </cell>
          <cell r="K7603">
            <v>14794.369999999999</v>
          </cell>
          <cell r="L7603">
            <v>0</v>
          </cell>
        </row>
        <row r="7604">
          <cell r="A7604" t="str">
            <v>G3911 GEN Office Furn &amp; Eq, new</v>
          </cell>
          <cell r="B7604" t="str">
            <v>G3911 GEN Office Furn &amp; Eq, new-10</v>
          </cell>
          <cell r="C7604" t="str">
            <v>403G</v>
          </cell>
          <cell r="E7604">
            <v>43404</v>
          </cell>
          <cell r="F7604">
            <v>3141752.43</v>
          </cell>
          <cell r="G7604">
            <v>0.05</v>
          </cell>
          <cell r="H7604">
            <v>14794.369999999999</v>
          </cell>
          <cell r="I7604">
            <v>3141752.43</v>
          </cell>
          <cell r="J7604">
            <v>0.05</v>
          </cell>
          <cell r="K7604">
            <v>14794.369999999999</v>
          </cell>
          <cell r="L7604">
            <v>0</v>
          </cell>
        </row>
        <row r="7605">
          <cell r="A7605" t="str">
            <v>G3911 GEN Office Furn &amp; Eq, new</v>
          </cell>
          <cell r="B7605" t="str">
            <v>G3911 GEN Office Furn &amp; Eq, new-11</v>
          </cell>
          <cell r="C7605" t="str">
            <v>403G</v>
          </cell>
          <cell r="E7605">
            <v>43434</v>
          </cell>
          <cell r="F7605">
            <v>3141752.43</v>
          </cell>
          <cell r="G7605">
            <v>0.05</v>
          </cell>
          <cell r="H7605">
            <v>14794.369999999999</v>
          </cell>
          <cell r="I7605">
            <v>3141752.43</v>
          </cell>
          <cell r="J7605">
            <v>0.05</v>
          </cell>
          <cell r="K7605">
            <v>14794.369999999999</v>
          </cell>
          <cell r="L7605">
            <v>0</v>
          </cell>
        </row>
        <row r="7606">
          <cell r="A7606" t="str">
            <v>G3911 GEN Office Furn &amp; Eq, new</v>
          </cell>
          <cell r="B7606" t="str">
            <v>G3911 GEN Office Furn &amp; Eq, new-12</v>
          </cell>
          <cell r="C7606" t="str">
            <v>403G</v>
          </cell>
          <cell r="E7606">
            <v>43465</v>
          </cell>
          <cell r="F7606">
            <v>3141752.43</v>
          </cell>
          <cell r="G7606">
            <v>0.05</v>
          </cell>
          <cell r="H7606">
            <v>14794.369999999999</v>
          </cell>
          <cell r="I7606">
            <v>3141752.43</v>
          </cell>
          <cell r="J7606">
            <v>0.05</v>
          </cell>
          <cell r="K7606">
            <v>14794.369999999999</v>
          </cell>
          <cell r="L7606">
            <v>0</v>
          </cell>
        </row>
        <row r="7607">
          <cell r="A7607" t="str">
            <v>G3911 GEN Office Furn &amp; Eq, new Total</v>
          </cell>
          <cell r="C7607" t="str">
            <v>GGEN</v>
          </cell>
          <cell r="E7607" t="str">
            <v>Total</v>
          </cell>
          <cell r="F7607"/>
          <cell r="G7607"/>
          <cell r="H7607">
            <v>153815.32999999999</v>
          </cell>
          <cell r="I7607"/>
          <cell r="J7607">
            <v>0</v>
          </cell>
          <cell r="K7607">
            <v>177532.43999999997</v>
          </cell>
          <cell r="L7607">
            <v>23717.11</v>
          </cell>
        </row>
        <row r="7608">
          <cell r="A7608" t="str">
            <v>G3911 GEN Office Furn &amp; Eq, old</v>
          </cell>
          <cell r="B7608" t="str">
            <v>G3911 GEN Office Furn &amp; Eq, old-1</v>
          </cell>
          <cell r="C7608" t="str">
            <v>403G</v>
          </cell>
          <cell r="E7608">
            <v>43131</v>
          </cell>
          <cell r="F7608">
            <v>1225091.3</v>
          </cell>
          <cell r="G7608" t="str">
            <v>End of Life</v>
          </cell>
          <cell r="H7608">
            <v>20418.189999999999</v>
          </cell>
          <cell r="I7608"/>
          <cell r="J7608" t="str">
            <v>End of Life</v>
          </cell>
          <cell r="K7608">
            <v>20418.189999999999</v>
          </cell>
          <cell r="L7608">
            <v>0</v>
          </cell>
        </row>
        <row r="7609">
          <cell r="A7609" t="str">
            <v>G3911 GEN Office Furn &amp; Eq, old</v>
          </cell>
          <cell r="B7609" t="str">
            <v>G3911 GEN Office Furn &amp; Eq, old-2</v>
          </cell>
          <cell r="C7609" t="str">
            <v>403G</v>
          </cell>
          <cell r="E7609">
            <v>43159</v>
          </cell>
          <cell r="F7609">
            <v>0</v>
          </cell>
          <cell r="G7609" t="str">
            <v>End of Life</v>
          </cell>
          <cell r="H7609">
            <v>20418.189999999999</v>
          </cell>
          <cell r="I7609"/>
          <cell r="J7609" t="str">
            <v>End of Life</v>
          </cell>
          <cell r="K7609">
            <v>20418.189999999999</v>
          </cell>
          <cell r="L7609">
            <v>0</v>
          </cell>
        </row>
        <row r="7610">
          <cell r="A7610" t="str">
            <v>G3911 GEN Office Furn &amp; Eq, old</v>
          </cell>
          <cell r="B7610" t="str">
            <v>G3911 GEN Office Furn &amp; Eq, old-3</v>
          </cell>
          <cell r="C7610" t="str">
            <v>403G</v>
          </cell>
          <cell r="E7610">
            <v>43190</v>
          </cell>
          <cell r="F7610">
            <v>1184254.92</v>
          </cell>
          <cell r="G7610" t="str">
            <v>End of Life</v>
          </cell>
          <cell r="H7610">
            <v>20418.189999999999</v>
          </cell>
          <cell r="I7610"/>
          <cell r="J7610" t="str">
            <v>End of Life</v>
          </cell>
          <cell r="K7610">
            <v>20418.189999999999</v>
          </cell>
          <cell r="L7610">
            <v>0</v>
          </cell>
        </row>
        <row r="7611">
          <cell r="A7611" t="str">
            <v>G3911 GEN Office Furn &amp; Eq, old</v>
          </cell>
          <cell r="B7611" t="str">
            <v>G3911 GEN Office Furn &amp; Eq, old-4</v>
          </cell>
          <cell r="C7611" t="str">
            <v>403G</v>
          </cell>
          <cell r="E7611">
            <v>43220</v>
          </cell>
          <cell r="F7611">
            <v>1163836.73</v>
          </cell>
          <cell r="G7611" t="str">
            <v>End of Life</v>
          </cell>
          <cell r="H7611">
            <v>20418.189999999999</v>
          </cell>
          <cell r="I7611"/>
          <cell r="J7611" t="str">
            <v>End of Life</v>
          </cell>
          <cell r="K7611">
            <v>20418.189999999999</v>
          </cell>
          <cell r="L7611">
            <v>0</v>
          </cell>
        </row>
        <row r="7612">
          <cell r="A7612" t="str">
            <v>G3911 GEN Office Furn &amp; Eq, old</v>
          </cell>
          <cell r="B7612" t="str">
            <v>G3911 GEN Office Furn &amp; Eq, old-5</v>
          </cell>
          <cell r="C7612" t="str">
            <v>403G</v>
          </cell>
          <cell r="E7612">
            <v>43251</v>
          </cell>
          <cell r="F7612">
            <v>1143418.54</v>
          </cell>
          <cell r="G7612" t="str">
            <v>End of Life</v>
          </cell>
          <cell r="H7612">
            <v>20418.189999999999</v>
          </cell>
          <cell r="I7612"/>
          <cell r="J7612" t="str">
            <v>End of Life</v>
          </cell>
          <cell r="K7612">
            <v>20418.189999999999</v>
          </cell>
          <cell r="L7612">
            <v>0</v>
          </cell>
        </row>
        <row r="7613">
          <cell r="A7613" t="str">
            <v>G3911 GEN Office Furn &amp; Eq, old</v>
          </cell>
          <cell r="B7613" t="str">
            <v>G3911 GEN Office Furn &amp; Eq, old-6</v>
          </cell>
          <cell r="C7613" t="str">
            <v>403G</v>
          </cell>
          <cell r="E7613">
            <v>43281</v>
          </cell>
          <cell r="F7613">
            <v>1123000.3500000001</v>
          </cell>
          <cell r="G7613" t="str">
            <v>End of Life</v>
          </cell>
          <cell r="H7613">
            <v>20418.189999999999</v>
          </cell>
          <cell r="I7613"/>
          <cell r="J7613" t="str">
            <v>End of Life</v>
          </cell>
          <cell r="K7613">
            <v>20418.189999999999</v>
          </cell>
          <cell r="L7613">
            <v>0</v>
          </cell>
        </row>
        <row r="7614">
          <cell r="A7614" t="str">
            <v>G3911 GEN Office Furn &amp; Eq, old</v>
          </cell>
          <cell r="B7614" t="str">
            <v>G3911 GEN Office Furn &amp; Eq, old-7</v>
          </cell>
          <cell r="C7614" t="str">
            <v>403G</v>
          </cell>
          <cell r="E7614">
            <v>43312</v>
          </cell>
          <cell r="F7614">
            <v>1102582.1599999999</v>
          </cell>
          <cell r="G7614" t="str">
            <v>End of Life</v>
          </cell>
          <cell r="H7614">
            <v>20418.189999999999</v>
          </cell>
          <cell r="I7614"/>
          <cell r="J7614" t="str">
            <v>End of Life</v>
          </cell>
          <cell r="K7614">
            <v>20418.189999999999</v>
          </cell>
          <cell r="L7614">
            <v>0</v>
          </cell>
        </row>
        <row r="7615">
          <cell r="A7615" t="str">
            <v>G3911 GEN Office Furn &amp; Eq, old</v>
          </cell>
          <cell r="B7615" t="str">
            <v>G3911 GEN Office Furn &amp; Eq, old-8</v>
          </cell>
          <cell r="C7615" t="str">
            <v>403G</v>
          </cell>
          <cell r="E7615">
            <v>43343</v>
          </cell>
          <cell r="F7615">
            <v>1082163.97</v>
          </cell>
          <cell r="G7615" t="str">
            <v>End of Life</v>
          </cell>
          <cell r="H7615">
            <v>20418.189999999999</v>
          </cell>
          <cell r="I7615"/>
          <cell r="J7615" t="str">
            <v>End of Life</v>
          </cell>
          <cell r="K7615">
            <v>20418.189999999999</v>
          </cell>
          <cell r="L7615">
            <v>0</v>
          </cell>
        </row>
        <row r="7616">
          <cell r="A7616" t="str">
            <v>G3911 GEN Office Furn &amp; Eq, old</v>
          </cell>
          <cell r="B7616" t="str">
            <v>G3911 GEN Office Furn &amp; Eq, old-9</v>
          </cell>
          <cell r="C7616" t="str">
            <v>403G</v>
          </cell>
          <cell r="E7616">
            <v>43373</v>
          </cell>
          <cell r="F7616">
            <v>1061745.78</v>
          </cell>
          <cell r="G7616" t="str">
            <v>End of Life</v>
          </cell>
          <cell r="H7616">
            <v>20418.189999999999</v>
          </cell>
          <cell r="I7616"/>
          <cell r="J7616" t="str">
            <v>End of Life</v>
          </cell>
          <cell r="K7616">
            <v>20418.189999999999</v>
          </cell>
          <cell r="L7616">
            <v>0</v>
          </cell>
        </row>
        <row r="7617">
          <cell r="A7617" t="str">
            <v>G3911 GEN Office Furn &amp; Eq, old</v>
          </cell>
          <cell r="B7617" t="str">
            <v>G3911 GEN Office Furn &amp; Eq, old-10</v>
          </cell>
          <cell r="C7617" t="str">
            <v>403G</v>
          </cell>
          <cell r="E7617">
            <v>43404</v>
          </cell>
          <cell r="F7617">
            <v>1041327.59</v>
          </cell>
          <cell r="G7617" t="str">
            <v>End of Life</v>
          </cell>
          <cell r="H7617">
            <v>20418.189999999999</v>
          </cell>
          <cell r="I7617"/>
          <cell r="J7617" t="str">
            <v>End of Life</v>
          </cell>
          <cell r="K7617">
            <v>20418.189999999999</v>
          </cell>
          <cell r="L7617">
            <v>0</v>
          </cell>
        </row>
        <row r="7618">
          <cell r="A7618" t="str">
            <v>G3911 GEN Office Furn &amp; Eq, old</v>
          </cell>
          <cell r="B7618" t="str">
            <v>G3911 GEN Office Furn &amp; Eq, old-11</v>
          </cell>
          <cell r="C7618" t="str">
            <v>403G</v>
          </cell>
          <cell r="E7618">
            <v>43434</v>
          </cell>
          <cell r="F7618">
            <v>1020909.4</v>
          </cell>
          <cell r="G7618" t="str">
            <v>End of Life</v>
          </cell>
          <cell r="H7618">
            <v>20418.189999999999</v>
          </cell>
          <cell r="I7618"/>
          <cell r="J7618" t="str">
            <v>End of Life</v>
          </cell>
          <cell r="K7618">
            <v>20418.189999999999</v>
          </cell>
          <cell r="L7618">
            <v>0</v>
          </cell>
        </row>
        <row r="7619">
          <cell r="A7619" t="str">
            <v>G3911 GEN Office Furn &amp; Eq, old</v>
          </cell>
          <cell r="B7619" t="str">
            <v>G3911 GEN Office Furn &amp; Eq, old-12</v>
          </cell>
          <cell r="C7619" t="str">
            <v>403G</v>
          </cell>
          <cell r="E7619">
            <v>43465</v>
          </cell>
          <cell r="F7619">
            <v>1000491.21</v>
          </cell>
          <cell r="G7619" t="str">
            <v>End of Life</v>
          </cell>
          <cell r="H7619">
            <v>20418.189999999999</v>
          </cell>
          <cell r="I7619"/>
          <cell r="J7619" t="str">
            <v>End of Life</v>
          </cell>
          <cell r="K7619">
            <v>20418.189999999999</v>
          </cell>
          <cell r="L7619">
            <v>0</v>
          </cell>
        </row>
        <row r="7620">
          <cell r="A7620" t="str">
            <v>G3911 GEN Office Furn &amp; Eq, old Total</v>
          </cell>
          <cell r="B7620"/>
          <cell r="C7620" t="str">
            <v>GGEN</v>
          </cell>
          <cell r="E7620" t="str">
            <v>Total</v>
          </cell>
          <cell r="F7620"/>
          <cell r="G7620"/>
          <cell r="H7620">
            <v>245018.28</v>
          </cell>
          <cell r="I7620"/>
          <cell r="J7620">
            <v>0</v>
          </cell>
          <cell r="K7620">
            <v>245018.28</v>
          </cell>
          <cell r="L7620">
            <v>0</v>
          </cell>
        </row>
        <row r="7621">
          <cell r="A7621" t="str">
            <v>G3912 GEN Computer Eq, new</v>
          </cell>
          <cell r="B7621" t="str">
            <v>G3912 GEN Computer Eq, new-1</v>
          </cell>
          <cell r="C7621" t="str">
            <v>403G</v>
          </cell>
          <cell r="E7621">
            <v>43131</v>
          </cell>
          <cell r="F7621">
            <v>777538.65</v>
          </cell>
          <cell r="G7621">
            <v>0.2</v>
          </cell>
          <cell r="H7621">
            <v>12958.98</v>
          </cell>
          <cell r="I7621">
            <v>836459.44</v>
          </cell>
          <cell r="J7621">
            <v>0.2</v>
          </cell>
          <cell r="K7621">
            <v>13940.990666666667</v>
          </cell>
          <cell r="L7621">
            <v>982.01</v>
          </cell>
        </row>
        <row r="7622">
          <cell r="A7622" t="str">
            <v>G3912 GEN Computer Eq, new</v>
          </cell>
          <cell r="B7622" t="str">
            <v>G3912 GEN Computer Eq, new-2</v>
          </cell>
          <cell r="C7622" t="str">
            <v>403G</v>
          </cell>
          <cell r="E7622">
            <v>43159</v>
          </cell>
          <cell r="F7622">
            <v>784007.12</v>
          </cell>
          <cell r="G7622">
            <v>0.2</v>
          </cell>
          <cell r="H7622">
            <v>13066.79</v>
          </cell>
          <cell r="I7622">
            <v>836459.44</v>
          </cell>
          <cell r="J7622">
            <v>0.2</v>
          </cell>
          <cell r="K7622">
            <v>13940.990666666667</v>
          </cell>
          <cell r="L7622">
            <v>874.2</v>
          </cell>
        </row>
        <row r="7623">
          <cell r="A7623" t="str">
            <v>G3912 GEN Computer Eq, new</v>
          </cell>
          <cell r="B7623" t="str">
            <v>G3912 GEN Computer Eq, new-3</v>
          </cell>
          <cell r="C7623" t="str">
            <v>403G</v>
          </cell>
          <cell r="E7623">
            <v>43190</v>
          </cell>
          <cell r="F7623">
            <v>784848.37</v>
          </cell>
          <cell r="G7623">
            <v>0.2</v>
          </cell>
          <cell r="H7623">
            <v>13080.81</v>
          </cell>
          <cell r="I7623">
            <v>836459.44</v>
          </cell>
          <cell r="J7623">
            <v>0.2</v>
          </cell>
          <cell r="K7623">
            <v>13940.990666666667</v>
          </cell>
          <cell r="L7623">
            <v>860.18</v>
          </cell>
        </row>
        <row r="7624">
          <cell r="A7624" t="str">
            <v>G3912 GEN Computer Eq, new</v>
          </cell>
          <cell r="B7624" t="str">
            <v>G3912 GEN Computer Eq, new-4</v>
          </cell>
          <cell r="C7624" t="str">
            <v>403G</v>
          </cell>
          <cell r="E7624">
            <v>43220</v>
          </cell>
          <cell r="F7624">
            <v>784848.37</v>
          </cell>
          <cell r="G7624">
            <v>0.2</v>
          </cell>
          <cell r="H7624">
            <v>13080.81</v>
          </cell>
          <cell r="I7624">
            <v>836459.44</v>
          </cell>
          <cell r="J7624">
            <v>0.2</v>
          </cell>
          <cell r="K7624">
            <v>13940.990666666667</v>
          </cell>
          <cell r="L7624">
            <v>860.18</v>
          </cell>
        </row>
        <row r="7625">
          <cell r="A7625" t="str">
            <v>G3912 GEN Computer Eq, new</v>
          </cell>
          <cell r="B7625" t="str">
            <v>G3912 GEN Computer Eq, new-5</v>
          </cell>
          <cell r="C7625" t="str">
            <v>403G</v>
          </cell>
          <cell r="E7625">
            <v>43251</v>
          </cell>
          <cell r="F7625">
            <v>784482.9</v>
          </cell>
          <cell r="G7625">
            <v>0.2</v>
          </cell>
          <cell r="H7625">
            <v>13074.72</v>
          </cell>
          <cell r="I7625">
            <v>836459.44</v>
          </cell>
          <cell r="J7625">
            <v>0.2</v>
          </cell>
          <cell r="K7625">
            <v>13940.990666666667</v>
          </cell>
          <cell r="L7625">
            <v>866.27</v>
          </cell>
        </row>
        <row r="7626">
          <cell r="A7626" t="str">
            <v>G3912 GEN Computer Eq, new</v>
          </cell>
          <cell r="B7626" t="str">
            <v>G3912 GEN Computer Eq, new-6</v>
          </cell>
          <cell r="C7626" t="str">
            <v>403G</v>
          </cell>
          <cell r="E7626">
            <v>43281</v>
          </cell>
          <cell r="F7626">
            <v>784482.9</v>
          </cell>
          <cell r="G7626">
            <v>0.2</v>
          </cell>
          <cell r="H7626">
            <v>13074.72</v>
          </cell>
          <cell r="I7626">
            <v>836459.44</v>
          </cell>
          <cell r="J7626">
            <v>0.2</v>
          </cell>
          <cell r="K7626">
            <v>13940.990666666667</v>
          </cell>
          <cell r="L7626">
            <v>866.27</v>
          </cell>
        </row>
        <row r="7627">
          <cell r="A7627" t="str">
            <v>G3912 GEN Computer Eq, new</v>
          </cell>
          <cell r="B7627" t="str">
            <v>G3912 GEN Computer Eq, new-7</v>
          </cell>
          <cell r="C7627" t="str">
            <v>403G</v>
          </cell>
          <cell r="E7627">
            <v>43312</v>
          </cell>
          <cell r="F7627">
            <v>784482.9</v>
          </cell>
          <cell r="G7627">
            <v>0.2</v>
          </cell>
          <cell r="H7627">
            <v>13074.72</v>
          </cell>
          <cell r="I7627">
            <v>836459.44</v>
          </cell>
          <cell r="J7627">
            <v>0.2</v>
          </cell>
          <cell r="K7627">
            <v>13940.990666666667</v>
          </cell>
          <cell r="L7627">
            <v>866.27</v>
          </cell>
        </row>
        <row r="7628">
          <cell r="A7628" t="str">
            <v>G3912 GEN Computer Eq, new</v>
          </cell>
          <cell r="B7628" t="str">
            <v>G3912 GEN Computer Eq, new-8</v>
          </cell>
          <cell r="C7628" t="str">
            <v>403G</v>
          </cell>
          <cell r="E7628">
            <v>43343</v>
          </cell>
          <cell r="F7628">
            <v>784482.9</v>
          </cell>
          <cell r="G7628">
            <v>0.2</v>
          </cell>
          <cell r="H7628">
            <v>13074.72</v>
          </cell>
          <cell r="I7628">
            <v>836459.44</v>
          </cell>
          <cell r="J7628">
            <v>0.2</v>
          </cell>
          <cell r="K7628">
            <v>13940.990666666667</v>
          </cell>
          <cell r="L7628">
            <v>866.27</v>
          </cell>
        </row>
        <row r="7629">
          <cell r="A7629" t="str">
            <v>G3912 GEN Computer Eq, new</v>
          </cell>
          <cell r="B7629" t="str">
            <v>G3912 GEN Computer Eq, new-9</v>
          </cell>
          <cell r="C7629" t="str">
            <v>403G</v>
          </cell>
          <cell r="E7629">
            <v>43373</v>
          </cell>
          <cell r="F7629">
            <v>784482.9</v>
          </cell>
          <cell r="G7629">
            <v>0.2</v>
          </cell>
          <cell r="H7629">
            <v>13074.72</v>
          </cell>
          <cell r="I7629">
            <v>836459.44</v>
          </cell>
          <cell r="J7629">
            <v>0.2</v>
          </cell>
          <cell r="K7629">
            <v>13940.990666666667</v>
          </cell>
          <cell r="L7629">
            <v>866.27</v>
          </cell>
        </row>
        <row r="7630">
          <cell r="A7630" t="str">
            <v>G3912 GEN Computer Eq, new</v>
          </cell>
          <cell r="B7630" t="str">
            <v>G3912 GEN Computer Eq, new-10</v>
          </cell>
          <cell r="C7630" t="str">
            <v>403G</v>
          </cell>
          <cell r="E7630">
            <v>43404</v>
          </cell>
          <cell r="F7630">
            <v>809651.9</v>
          </cell>
          <cell r="G7630">
            <v>0.2</v>
          </cell>
          <cell r="H7630">
            <v>13494.2</v>
          </cell>
          <cell r="I7630">
            <v>836459.44</v>
          </cell>
          <cell r="J7630">
            <v>0.2</v>
          </cell>
          <cell r="K7630">
            <v>13940.990666666667</v>
          </cell>
          <cell r="L7630">
            <v>446.79</v>
          </cell>
        </row>
        <row r="7631">
          <cell r="A7631" t="str">
            <v>G3912 GEN Computer Eq, new</v>
          </cell>
          <cell r="B7631" t="str">
            <v>G3912 GEN Computer Eq, new-11</v>
          </cell>
          <cell r="C7631" t="str">
            <v>403G</v>
          </cell>
          <cell r="E7631">
            <v>43434</v>
          </cell>
          <cell r="F7631">
            <v>834820.89</v>
          </cell>
          <cell r="G7631">
            <v>0.2</v>
          </cell>
          <cell r="H7631">
            <v>13913.68</v>
          </cell>
          <cell r="I7631">
            <v>836459.44</v>
          </cell>
          <cell r="J7631">
            <v>0.2</v>
          </cell>
          <cell r="K7631">
            <v>13940.990666666667</v>
          </cell>
          <cell r="L7631">
            <v>27.31</v>
          </cell>
        </row>
        <row r="7632">
          <cell r="A7632" t="str">
            <v>G3912 GEN Computer Eq, new</v>
          </cell>
          <cell r="B7632" t="str">
            <v>G3912 GEN Computer Eq, new-12</v>
          </cell>
          <cell r="C7632" t="str">
            <v>403G</v>
          </cell>
          <cell r="E7632">
            <v>43465</v>
          </cell>
          <cell r="F7632">
            <v>836459.44</v>
          </cell>
          <cell r="G7632">
            <v>0.2</v>
          </cell>
          <cell r="H7632">
            <v>13940.99</v>
          </cell>
          <cell r="I7632">
            <v>836459.44</v>
          </cell>
          <cell r="J7632">
            <v>0.2</v>
          </cell>
          <cell r="K7632">
            <v>13940.990666666667</v>
          </cell>
          <cell r="L7632">
            <v>0</v>
          </cell>
        </row>
        <row r="7633">
          <cell r="A7633" t="str">
            <v>G3912 GEN Computer Eq, new Total</v>
          </cell>
          <cell r="C7633" t="str">
            <v>GGEN</v>
          </cell>
          <cell r="E7633" t="str">
            <v>Total</v>
          </cell>
          <cell r="F7633"/>
          <cell r="G7633"/>
          <cell r="H7633">
            <v>158909.85999999999</v>
          </cell>
          <cell r="I7633"/>
          <cell r="J7633">
            <v>0</v>
          </cell>
          <cell r="K7633">
            <v>167291.88800000004</v>
          </cell>
          <cell r="L7633">
            <v>8382.0300000000007</v>
          </cell>
        </row>
        <row r="7634">
          <cell r="A7634" t="str">
            <v>G392 GEN Trans Equip, new</v>
          </cell>
          <cell r="B7634" t="str">
            <v>G392 GEN Trans Equip, new-1</v>
          </cell>
          <cell r="C7634" t="str">
            <v>403G</v>
          </cell>
          <cell r="E7634">
            <v>43131</v>
          </cell>
          <cell r="F7634">
            <v>6040410.2999999998</v>
          </cell>
          <cell r="G7634">
            <v>4.53E-2</v>
          </cell>
          <cell r="H7634">
            <v>22802.55</v>
          </cell>
          <cell r="I7634">
            <v>6131266.1200000001</v>
          </cell>
          <cell r="J7634">
            <v>4.53E-2</v>
          </cell>
          <cell r="K7634">
            <v>23145.529603000003</v>
          </cell>
          <cell r="L7634">
            <v>342.98</v>
          </cell>
        </row>
        <row r="7635">
          <cell r="A7635" t="str">
            <v>G392 GEN Trans Equip, new</v>
          </cell>
          <cell r="B7635" t="str">
            <v>G392 GEN Trans Equip, new-2</v>
          </cell>
          <cell r="C7635" t="str">
            <v>403G</v>
          </cell>
          <cell r="E7635">
            <v>43159</v>
          </cell>
          <cell r="F7635">
            <v>6040410.2999999998</v>
          </cell>
          <cell r="G7635">
            <v>4.53E-2</v>
          </cell>
          <cell r="H7635">
            <v>22802.55</v>
          </cell>
          <cell r="I7635">
            <v>6131266.1200000001</v>
          </cell>
          <cell r="J7635">
            <v>4.53E-2</v>
          </cell>
          <cell r="K7635">
            <v>23145.529603000003</v>
          </cell>
          <cell r="L7635">
            <v>342.98</v>
          </cell>
        </row>
        <row r="7636">
          <cell r="A7636" t="str">
            <v>G392 GEN Trans Equip, new</v>
          </cell>
          <cell r="B7636" t="str">
            <v>G392 GEN Trans Equip, new-3</v>
          </cell>
          <cell r="C7636" t="str">
            <v>403G</v>
          </cell>
          <cell r="E7636">
            <v>43190</v>
          </cell>
          <cell r="F7636">
            <v>6040410.2999999998</v>
          </cell>
          <cell r="G7636">
            <v>4.53E-2</v>
          </cell>
          <cell r="H7636">
            <v>22802.55</v>
          </cell>
          <cell r="I7636">
            <v>6131266.1200000001</v>
          </cell>
          <cell r="J7636">
            <v>4.53E-2</v>
          </cell>
          <cell r="K7636">
            <v>23145.529603000003</v>
          </cell>
          <cell r="L7636">
            <v>342.98</v>
          </cell>
        </row>
        <row r="7637">
          <cell r="A7637" t="str">
            <v>G392 GEN Trans Equip, new</v>
          </cell>
          <cell r="B7637" t="str">
            <v>G392 GEN Trans Equip, new-4</v>
          </cell>
          <cell r="C7637" t="str">
            <v>403G</v>
          </cell>
          <cell r="E7637">
            <v>43220</v>
          </cell>
          <cell r="F7637">
            <v>6040410.2999999998</v>
          </cell>
          <cell r="G7637">
            <v>4.53E-2</v>
          </cell>
          <cell r="H7637">
            <v>22802.55</v>
          </cell>
          <cell r="I7637">
            <v>6131266.1200000001</v>
          </cell>
          <cell r="J7637">
            <v>4.53E-2</v>
          </cell>
          <cell r="K7637">
            <v>23145.529603000003</v>
          </cell>
          <cell r="L7637">
            <v>342.98</v>
          </cell>
        </row>
        <row r="7638">
          <cell r="A7638" t="str">
            <v>G392 GEN Trans Equip, new</v>
          </cell>
          <cell r="B7638" t="str">
            <v>G392 GEN Trans Equip, new-5</v>
          </cell>
          <cell r="C7638" t="str">
            <v>403G</v>
          </cell>
          <cell r="E7638">
            <v>43251</v>
          </cell>
          <cell r="F7638">
            <v>6040410.2999999998</v>
          </cell>
          <cell r="G7638">
            <v>4.53E-2</v>
          </cell>
          <cell r="H7638">
            <v>22802.55</v>
          </cell>
          <cell r="I7638">
            <v>6131266.1200000001</v>
          </cell>
          <cell r="J7638">
            <v>4.53E-2</v>
          </cell>
          <cell r="K7638">
            <v>23145.529603000003</v>
          </cell>
          <cell r="L7638">
            <v>342.98</v>
          </cell>
        </row>
        <row r="7639">
          <cell r="A7639" t="str">
            <v>G392 GEN Trans Equip, new</v>
          </cell>
          <cell r="B7639" t="str">
            <v>G392 GEN Trans Equip, new-6</v>
          </cell>
          <cell r="C7639" t="str">
            <v>403G</v>
          </cell>
          <cell r="E7639">
            <v>43281</v>
          </cell>
          <cell r="F7639">
            <v>6040410.2999999998</v>
          </cell>
          <cell r="G7639">
            <v>4.53E-2</v>
          </cell>
          <cell r="H7639">
            <v>22802.55</v>
          </cell>
          <cell r="I7639">
            <v>6131266.1200000001</v>
          </cell>
          <cell r="J7639">
            <v>4.53E-2</v>
          </cell>
          <cell r="K7639">
            <v>23145.529603000003</v>
          </cell>
          <cell r="L7639">
            <v>342.98</v>
          </cell>
        </row>
        <row r="7640">
          <cell r="A7640" t="str">
            <v>G392 GEN Trans Equip, new</v>
          </cell>
          <cell r="B7640" t="str">
            <v>G392 GEN Trans Equip, new-7</v>
          </cell>
          <cell r="C7640" t="str">
            <v>403G</v>
          </cell>
          <cell r="E7640">
            <v>43312</v>
          </cell>
          <cell r="F7640">
            <v>6245972.1299999999</v>
          </cell>
          <cell r="G7640">
            <v>4.53E-2</v>
          </cell>
          <cell r="H7640">
            <v>26121.940000000002</v>
          </cell>
          <cell r="I7640">
            <v>6131266.1200000001</v>
          </cell>
          <cell r="J7640">
            <v>4.53E-2</v>
          </cell>
          <cell r="K7640">
            <v>23145.529603000003</v>
          </cell>
          <cell r="L7640">
            <v>-2976.41</v>
          </cell>
        </row>
        <row r="7641">
          <cell r="A7641" t="str">
            <v>G392 GEN Trans Equip, new</v>
          </cell>
          <cell r="B7641" t="str">
            <v>G392 GEN Trans Equip, new-8</v>
          </cell>
          <cell r="C7641" t="str">
            <v>403G</v>
          </cell>
          <cell r="E7641">
            <v>43343</v>
          </cell>
          <cell r="F7641">
            <v>6050876.2999999998</v>
          </cell>
          <cell r="G7641">
            <v>4.53E-2</v>
          </cell>
          <cell r="H7641">
            <v>22842.06</v>
          </cell>
          <cell r="I7641">
            <v>6131266.1200000001</v>
          </cell>
          <cell r="J7641">
            <v>4.53E-2</v>
          </cell>
          <cell r="K7641">
            <v>23145.529603000003</v>
          </cell>
          <cell r="L7641">
            <v>303.47000000000003</v>
          </cell>
        </row>
        <row r="7642">
          <cell r="A7642" t="str">
            <v>G392 GEN Trans Equip, new</v>
          </cell>
          <cell r="B7642" t="str">
            <v>G392 GEN Trans Equip, new-9</v>
          </cell>
          <cell r="C7642" t="str">
            <v>403G</v>
          </cell>
          <cell r="E7642">
            <v>43373</v>
          </cell>
          <cell r="F7642">
            <v>6050876.2999999998</v>
          </cell>
          <cell r="G7642">
            <v>4.53E-2</v>
          </cell>
          <cell r="H7642">
            <v>22842.06</v>
          </cell>
          <cell r="I7642">
            <v>6131266.1200000001</v>
          </cell>
          <cell r="J7642">
            <v>4.53E-2</v>
          </cell>
          <cell r="K7642">
            <v>23145.529603000003</v>
          </cell>
          <cell r="L7642">
            <v>303.47000000000003</v>
          </cell>
        </row>
        <row r="7643">
          <cell r="A7643" t="str">
            <v>G392 GEN Trans Equip, new</v>
          </cell>
          <cell r="B7643" t="str">
            <v>G392 GEN Trans Equip, new-10</v>
          </cell>
          <cell r="C7643" t="str">
            <v>403G</v>
          </cell>
          <cell r="E7643">
            <v>43404</v>
          </cell>
          <cell r="F7643">
            <v>6050876.2999999998</v>
          </cell>
          <cell r="G7643">
            <v>4.53E-2</v>
          </cell>
          <cell r="H7643">
            <v>22842.06</v>
          </cell>
          <cell r="I7643">
            <v>6131266.1200000001</v>
          </cell>
          <cell r="J7643">
            <v>4.53E-2</v>
          </cell>
          <cell r="K7643">
            <v>23145.529603000003</v>
          </cell>
          <cell r="L7643">
            <v>303.47000000000003</v>
          </cell>
        </row>
        <row r="7644">
          <cell r="A7644" t="str">
            <v>G392 GEN Trans Equip, new</v>
          </cell>
          <cell r="B7644" t="str">
            <v>G392 GEN Trans Equip, new-11</v>
          </cell>
          <cell r="C7644" t="str">
            <v>403G</v>
          </cell>
          <cell r="E7644">
            <v>43434</v>
          </cell>
          <cell r="F7644">
            <v>6091071.21</v>
          </cell>
          <cell r="G7644">
            <v>4.53E-2</v>
          </cell>
          <cell r="H7644">
            <v>22993.79</v>
          </cell>
          <cell r="I7644">
            <v>6131266.1200000001</v>
          </cell>
          <cell r="J7644">
            <v>4.53E-2</v>
          </cell>
          <cell r="K7644">
            <v>23145.529603000003</v>
          </cell>
          <cell r="L7644">
            <v>151.74</v>
          </cell>
        </row>
        <row r="7645">
          <cell r="A7645" t="str">
            <v>G392 GEN Trans Equip, new</v>
          </cell>
          <cell r="B7645" t="str">
            <v>G392 GEN Trans Equip, new-12</v>
          </cell>
          <cell r="C7645" t="str">
            <v>403G</v>
          </cell>
          <cell r="E7645">
            <v>43465</v>
          </cell>
          <cell r="F7645">
            <v>6131266.1200000001</v>
          </cell>
          <cell r="G7645">
            <v>4.53E-2</v>
          </cell>
          <cell r="H7645">
            <v>23145.53</v>
          </cell>
          <cell r="I7645">
            <v>6131266.1200000001</v>
          </cell>
          <cell r="J7645">
            <v>4.53E-2</v>
          </cell>
          <cell r="K7645">
            <v>23145.529603000003</v>
          </cell>
          <cell r="L7645">
            <v>0</v>
          </cell>
        </row>
        <row r="7646">
          <cell r="A7646" t="str">
            <v>G392 GEN Trans Equip, new Total</v>
          </cell>
          <cell r="C7646" t="str">
            <v>GGEN</v>
          </cell>
          <cell r="E7646" t="str">
            <v>Total</v>
          </cell>
          <cell r="F7646"/>
          <cell r="G7646"/>
          <cell r="H7646">
            <v>277602.74</v>
          </cell>
          <cell r="I7646"/>
          <cell r="J7646">
            <v>0</v>
          </cell>
          <cell r="K7646">
            <v>277746.35523600003</v>
          </cell>
          <cell r="L7646">
            <v>143.62</v>
          </cell>
        </row>
        <row r="7647">
          <cell r="A7647" t="str">
            <v>G392 GEN Trans Equip, old</v>
          </cell>
          <cell r="B7647" t="str">
            <v>G392 GEN Trans Equip, old-1</v>
          </cell>
          <cell r="C7647" t="str">
            <v>403G</v>
          </cell>
          <cell r="E7647">
            <v>43131</v>
          </cell>
          <cell r="F7647">
            <v>68948.23</v>
          </cell>
          <cell r="G7647" t="str">
            <v>End of Life</v>
          </cell>
          <cell r="H7647">
            <v>1149.1400000000001</v>
          </cell>
          <cell r="I7647"/>
          <cell r="J7647" t="str">
            <v>End of Life</v>
          </cell>
          <cell r="K7647">
            <v>0</v>
          </cell>
          <cell r="L7647">
            <v>-1149.1400000000001</v>
          </cell>
        </row>
        <row r="7648">
          <cell r="A7648" t="str">
            <v>G392 GEN Trans Equip, old</v>
          </cell>
          <cell r="B7648" t="str">
            <v>G392 GEN Trans Equip, old-2</v>
          </cell>
          <cell r="C7648" t="str">
            <v>403G</v>
          </cell>
          <cell r="E7648">
            <v>43159</v>
          </cell>
          <cell r="F7648">
            <v>67799.09</v>
          </cell>
          <cell r="G7648" t="str">
            <v>End of Life</v>
          </cell>
          <cell r="H7648">
            <v>1149.1400000000001</v>
          </cell>
          <cell r="I7648"/>
          <cell r="J7648" t="str">
            <v>End of Life</v>
          </cell>
          <cell r="K7648">
            <v>0</v>
          </cell>
          <cell r="L7648">
            <v>-1149.1400000000001</v>
          </cell>
        </row>
        <row r="7649">
          <cell r="A7649" t="str">
            <v>G392 GEN Trans Equip, old</v>
          </cell>
          <cell r="B7649" t="str">
            <v>G392 GEN Trans Equip, old-3</v>
          </cell>
          <cell r="C7649" t="str">
            <v>403G</v>
          </cell>
          <cell r="E7649">
            <v>43190</v>
          </cell>
          <cell r="F7649">
            <v>66649.95</v>
          </cell>
          <cell r="G7649" t="str">
            <v>End of Life</v>
          </cell>
          <cell r="H7649">
            <v>1149.1400000000001</v>
          </cell>
          <cell r="I7649"/>
          <cell r="J7649" t="str">
            <v>End of Life</v>
          </cell>
          <cell r="K7649">
            <v>0</v>
          </cell>
          <cell r="L7649">
            <v>-1149.1400000000001</v>
          </cell>
        </row>
        <row r="7650">
          <cell r="A7650" t="str">
            <v>G392 GEN Trans Equip, old</v>
          </cell>
          <cell r="B7650" t="str">
            <v>G392 GEN Trans Equip, old-4</v>
          </cell>
          <cell r="C7650" t="str">
            <v>403G</v>
          </cell>
          <cell r="E7650">
            <v>43220</v>
          </cell>
          <cell r="F7650">
            <v>65500.81</v>
          </cell>
          <cell r="G7650" t="str">
            <v>End of Life</v>
          </cell>
          <cell r="H7650">
            <v>1149.1400000000001</v>
          </cell>
          <cell r="I7650"/>
          <cell r="J7650" t="str">
            <v>End of Life</v>
          </cell>
          <cell r="K7650">
            <v>0</v>
          </cell>
          <cell r="L7650">
            <v>-1149.1400000000001</v>
          </cell>
        </row>
        <row r="7651">
          <cell r="A7651" t="str">
            <v>G392 GEN Trans Equip, old</v>
          </cell>
          <cell r="B7651" t="str">
            <v>G392 GEN Trans Equip, old-5</v>
          </cell>
          <cell r="C7651" t="str">
            <v>403G</v>
          </cell>
          <cell r="E7651">
            <v>43251</v>
          </cell>
          <cell r="F7651">
            <v>64351.67</v>
          </cell>
          <cell r="G7651" t="str">
            <v>End of Life</v>
          </cell>
          <cell r="H7651">
            <v>1149.1400000000001</v>
          </cell>
          <cell r="I7651"/>
          <cell r="J7651" t="str">
            <v>End of Life</v>
          </cell>
          <cell r="K7651">
            <v>0</v>
          </cell>
          <cell r="L7651">
            <v>-1149.1400000000001</v>
          </cell>
        </row>
        <row r="7652">
          <cell r="A7652" t="str">
            <v>G392 GEN Trans Equip, old</v>
          </cell>
          <cell r="B7652" t="str">
            <v>G392 GEN Trans Equip, old-6</v>
          </cell>
          <cell r="C7652" t="str">
            <v>403G</v>
          </cell>
          <cell r="E7652">
            <v>43281</v>
          </cell>
          <cell r="F7652">
            <v>63202.53</v>
          </cell>
          <cell r="G7652" t="str">
            <v>End of Life</v>
          </cell>
          <cell r="H7652">
            <v>1149.1400000000001</v>
          </cell>
          <cell r="I7652"/>
          <cell r="J7652" t="str">
            <v>End of Life</v>
          </cell>
          <cell r="K7652">
            <v>0</v>
          </cell>
          <cell r="L7652">
            <v>-1149.1400000000001</v>
          </cell>
        </row>
        <row r="7653">
          <cell r="A7653" t="str">
            <v>G392 GEN Trans Equip, old</v>
          </cell>
          <cell r="B7653" t="str">
            <v>G392 GEN Trans Equip, old-7</v>
          </cell>
          <cell r="C7653" t="str">
            <v>403G</v>
          </cell>
          <cell r="E7653">
            <v>43312</v>
          </cell>
          <cell r="F7653">
            <v>0</v>
          </cell>
          <cell r="G7653" t="str">
            <v>End of Life</v>
          </cell>
          <cell r="H7653">
            <v>0</v>
          </cell>
          <cell r="I7653"/>
          <cell r="J7653" t="str">
            <v>End of Life</v>
          </cell>
          <cell r="K7653">
            <v>0</v>
          </cell>
          <cell r="L7653">
            <v>0</v>
          </cell>
        </row>
        <row r="7654">
          <cell r="A7654" t="str">
            <v>G392 GEN Trans Equip, old</v>
          </cell>
          <cell r="B7654" t="str">
            <v>G392 GEN Trans Equip, old-8</v>
          </cell>
          <cell r="C7654" t="str">
            <v>403G</v>
          </cell>
          <cell r="E7654">
            <v>43343</v>
          </cell>
          <cell r="F7654">
            <v>0</v>
          </cell>
          <cell r="G7654" t="str">
            <v>End of Life</v>
          </cell>
          <cell r="H7654">
            <v>0</v>
          </cell>
          <cell r="I7654"/>
          <cell r="J7654" t="str">
            <v>End of Life</v>
          </cell>
          <cell r="K7654">
            <v>0</v>
          </cell>
          <cell r="L7654">
            <v>0</v>
          </cell>
        </row>
        <row r="7655">
          <cell r="A7655" t="str">
            <v>G392 GEN Trans Equip, old</v>
          </cell>
          <cell r="B7655" t="str">
            <v>G392 GEN Trans Equip, old-9</v>
          </cell>
          <cell r="C7655" t="str">
            <v>403G</v>
          </cell>
          <cell r="E7655">
            <v>43373</v>
          </cell>
          <cell r="F7655">
            <v>0</v>
          </cell>
          <cell r="G7655" t="str">
            <v>End of Life</v>
          </cell>
          <cell r="H7655">
            <v>0</v>
          </cell>
          <cell r="I7655"/>
          <cell r="J7655" t="str">
            <v>End of Life</v>
          </cell>
          <cell r="K7655">
            <v>0</v>
          </cell>
          <cell r="L7655">
            <v>0</v>
          </cell>
        </row>
        <row r="7656">
          <cell r="A7656" t="str">
            <v>G392 GEN Trans Equip, old</v>
          </cell>
          <cell r="B7656" t="str">
            <v>G392 GEN Trans Equip, old-10</v>
          </cell>
          <cell r="C7656" t="str">
            <v>403G</v>
          </cell>
          <cell r="E7656">
            <v>43404</v>
          </cell>
          <cell r="F7656">
            <v>0</v>
          </cell>
          <cell r="G7656" t="str">
            <v>End of Life</v>
          </cell>
          <cell r="H7656">
            <v>0</v>
          </cell>
          <cell r="I7656"/>
          <cell r="J7656" t="str">
            <v>End of Life</v>
          </cell>
          <cell r="K7656">
            <v>0</v>
          </cell>
          <cell r="L7656">
            <v>0</v>
          </cell>
        </row>
        <row r="7657">
          <cell r="A7657" t="str">
            <v>G392 GEN Trans Equip, old</v>
          </cell>
          <cell r="B7657" t="str">
            <v>G392 GEN Trans Equip, old-11</v>
          </cell>
          <cell r="C7657" t="str">
            <v>403G</v>
          </cell>
          <cell r="E7657">
            <v>43434</v>
          </cell>
          <cell r="F7657">
            <v>0</v>
          </cell>
          <cell r="G7657" t="str">
            <v>End of Life</v>
          </cell>
          <cell r="H7657">
            <v>0</v>
          </cell>
          <cell r="I7657"/>
          <cell r="J7657" t="str">
            <v>End of Life</v>
          </cell>
          <cell r="K7657">
            <v>0</v>
          </cell>
          <cell r="L7657">
            <v>0</v>
          </cell>
        </row>
        <row r="7658">
          <cell r="A7658" t="str">
            <v>G392 GEN Trans Equip, old</v>
          </cell>
          <cell r="B7658" t="str">
            <v>G392 GEN Trans Equip, old-12</v>
          </cell>
          <cell r="C7658" t="str">
            <v>403G</v>
          </cell>
          <cell r="E7658">
            <v>43465</v>
          </cell>
          <cell r="F7658">
            <v>0</v>
          </cell>
          <cell r="G7658" t="str">
            <v>End of Life</v>
          </cell>
          <cell r="H7658">
            <v>0</v>
          </cell>
          <cell r="I7658"/>
          <cell r="J7658" t="str">
            <v>End of Life</v>
          </cell>
          <cell r="K7658">
            <v>0</v>
          </cell>
          <cell r="L7658">
            <v>0</v>
          </cell>
        </row>
        <row r="7659">
          <cell r="A7659" t="str">
            <v>G392 GEN Trans Equip, old Total</v>
          </cell>
          <cell r="B7659"/>
          <cell r="C7659" t="str">
            <v>GGEN</v>
          </cell>
          <cell r="E7659" t="str">
            <v>Total</v>
          </cell>
          <cell r="F7659"/>
          <cell r="G7659"/>
          <cell r="H7659">
            <v>6894.8400000000011</v>
          </cell>
          <cell r="I7659"/>
          <cell r="J7659">
            <v>0</v>
          </cell>
          <cell r="K7659">
            <v>0</v>
          </cell>
          <cell r="L7659">
            <v>-6894.84</v>
          </cell>
        </row>
        <row r="7660">
          <cell r="A7660" t="str">
            <v>G3930 GEN Stores Equip, new</v>
          </cell>
          <cell r="B7660" t="str">
            <v>G3930 GEN Stores Equip, new-1</v>
          </cell>
          <cell r="C7660" t="str">
            <v>403G</v>
          </cell>
          <cell r="E7660">
            <v>43131</v>
          </cell>
          <cell r="F7660">
            <v>0</v>
          </cell>
          <cell r="G7660">
            <v>0.05</v>
          </cell>
          <cell r="H7660">
            <v>0</v>
          </cell>
          <cell r="I7660">
            <v>0</v>
          </cell>
          <cell r="J7660">
            <v>0.05</v>
          </cell>
          <cell r="K7660">
            <v>0</v>
          </cell>
          <cell r="L7660">
            <v>0</v>
          </cell>
        </row>
        <row r="7661">
          <cell r="A7661" t="str">
            <v>G3930 GEN Stores Equip, new</v>
          </cell>
          <cell r="B7661" t="str">
            <v>G3930 GEN Stores Equip, new-2</v>
          </cell>
          <cell r="C7661" t="str">
            <v>403G</v>
          </cell>
          <cell r="E7661">
            <v>43159</v>
          </cell>
          <cell r="F7661">
            <v>0</v>
          </cell>
          <cell r="G7661">
            <v>0.05</v>
          </cell>
          <cell r="H7661">
            <v>0</v>
          </cell>
          <cell r="I7661">
            <v>0</v>
          </cell>
          <cell r="J7661">
            <v>0.05</v>
          </cell>
          <cell r="K7661">
            <v>0</v>
          </cell>
          <cell r="L7661">
            <v>0</v>
          </cell>
        </row>
        <row r="7662">
          <cell r="A7662" t="str">
            <v>G3930 GEN Stores Equip, new</v>
          </cell>
          <cell r="B7662" t="str">
            <v>G3930 GEN Stores Equip, new-3</v>
          </cell>
          <cell r="C7662" t="str">
            <v>403G</v>
          </cell>
          <cell r="E7662">
            <v>43190</v>
          </cell>
          <cell r="F7662">
            <v>0</v>
          </cell>
          <cell r="G7662">
            <v>0.05</v>
          </cell>
          <cell r="H7662">
            <v>0</v>
          </cell>
          <cell r="I7662">
            <v>0</v>
          </cell>
          <cell r="J7662">
            <v>0.05</v>
          </cell>
          <cell r="K7662">
            <v>0</v>
          </cell>
          <cell r="L7662">
            <v>0</v>
          </cell>
        </row>
        <row r="7663">
          <cell r="A7663" t="str">
            <v>G3930 GEN Stores Equip, new</v>
          </cell>
          <cell r="B7663" t="str">
            <v>G3930 GEN Stores Equip, new-4</v>
          </cell>
          <cell r="C7663" t="str">
            <v>403G</v>
          </cell>
          <cell r="E7663">
            <v>43220</v>
          </cell>
          <cell r="F7663">
            <v>0</v>
          </cell>
          <cell r="G7663">
            <v>0.05</v>
          </cell>
          <cell r="H7663">
            <v>0</v>
          </cell>
          <cell r="I7663">
            <v>0</v>
          </cell>
          <cell r="J7663">
            <v>0.05</v>
          </cell>
          <cell r="K7663">
            <v>0</v>
          </cell>
          <cell r="L7663">
            <v>0</v>
          </cell>
        </row>
        <row r="7664">
          <cell r="A7664" t="str">
            <v>G3930 GEN Stores Equip, new</v>
          </cell>
          <cell r="B7664" t="str">
            <v>G3930 GEN Stores Equip, new-5</v>
          </cell>
          <cell r="C7664" t="str">
            <v>403G</v>
          </cell>
          <cell r="E7664">
            <v>43251</v>
          </cell>
          <cell r="F7664">
            <v>0</v>
          </cell>
          <cell r="G7664">
            <v>0.05</v>
          </cell>
          <cell r="H7664">
            <v>0</v>
          </cell>
          <cell r="I7664">
            <v>0</v>
          </cell>
          <cell r="J7664">
            <v>0.05</v>
          </cell>
          <cell r="K7664">
            <v>0</v>
          </cell>
          <cell r="L7664">
            <v>0</v>
          </cell>
        </row>
        <row r="7665">
          <cell r="A7665" t="str">
            <v>G3930 GEN Stores Equip, new</v>
          </cell>
          <cell r="B7665" t="str">
            <v>G3930 GEN Stores Equip, new-6</v>
          </cell>
          <cell r="C7665" t="str">
            <v>403G</v>
          </cell>
          <cell r="E7665">
            <v>43281</v>
          </cell>
          <cell r="F7665">
            <v>0</v>
          </cell>
          <cell r="G7665">
            <v>0.05</v>
          </cell>
          <cell r="H7665">
            <v>0</v>
          </cell>
          <cell r="I7665">
            <v>0</v>
          </cell>
          <cell r="J7665">
            <v>0.05</v>
          </cell>
          <cell r="K7665">
            <v>0</v>
          </cell>
          <cell r="L7665">
            <v>0</v>
          </cell>
        </row>
        <row r="7666">
          <cell r="A7666" t="str">
            <v>G3930 GEN Stores Equip, new</v>
          </cell>
          <cell r="B7666" t="str">
            <v>G3930 GEN Stores Equip, new-7</v>
          </cell>
          <cell r="C7666" t="str">
            <v>403G</v>
          </cell>
          <cell r="E7666">
            <v>43312</v>
          </cell>
          <cell r="F7666">
            <v>0</v>
          </cell>
          <cell r="G7666">
            <v>0.05</v>
          </cell>
          <cell r="H7666">
            <v>-200.02</v>
          </cell>
          <cell r="I7666">
            <v>0</v>
          </cell>
          <cell r="J7666">
            <v>0.05</v>
          </cell>
          <cell r="K7666">
            <v>0</v>
          </cell>
          <cell r="L7666">
            <v>200.02</v>
          </cell>
        </row>
        <row r="7667">
          <cell r="A7667" t="str">
            <v>G3930 GEN Stores Equip, new</v>
          </cell>
          <cell r="B7667" t="str">
            <v>G3930 GEN Stores Equip, new-8</v>
          </cell>
          <cell r="C7667" t="str">
            <v>403G</v>
          </cell>
          <cell r="E7667">
            <v>43343</v>
          </cell>
          <cell r="F7667">
            <v>0</v>
          </cell>
          <cell r="G7667">
            <v>0.05</v>
          </cell>
          <cell r="H7667">
            <v>0</v>
          </cell>
          <cell r="I7667">
            <v>0</v>
          </cell>
          <cell r="J7667">
            <v>0.05</v>
          </cell>
          <cell r="K7667">
            <v>0</v>
          </cell>
          <cell r="L7667">
            <v>0</v>
          </cell>
        </row>
        <row r="7668">
          <cell r="A7668" t="str">
            <v>G3930 GEN Stores Equip, new</v>
          </cell>
          <cell r="B7668" t="str">
            <v>G3930 GEN Stores Equip, new-9</v>
          </cell>
          <cell r="C7668" t="str">
            <v>403G</v>
          </cell>
          <cell r="E7668">
            <v>43373</v>
          </cell>
          <cell r="F7668">
            <v>0</v>
          </cell>
          <cell r="G7668">
            <v>0.05</v>
          </cell>
          <cell r="H7668">
            <v>0</v>
          </cell>
          <cell r="I7668">
            <v>0</v>
          </cell>
          <cell r="J7668">
            <v>0.05</v>
          </cell>
          <cell r="K7668">
            <v>0</v>
          </cell>
          <cell r="L7668">
            <v>0</v>
          </cell>
        </row>
        <row r="7669">
          <cell r="A7669" t="str">
            <v>G3930 GEN Stores Equip, new</v>
          </cell>
          <cell r="B7669" t="str">
            <v>G3930 GEN Stores Equip, new-10</v>
          </cell>
          <cell r="C7669" t="str">
            <v>403G</v>
          </cell>
          <cell r="E7669">
            <v>43404</v>
          </cell>
          <cell r="F7669">
            <v>0</v>
          </cell>
          <cell r="G7669">
            <v>0.05</v>
          </cell>
          <cell r="H7669">
            <v>0</v>
          </cell>
          <cell r="I7669">
            <v>0</v>
          </cell>
          <cell r="J7669">
            <v>0.05</v>
          </cell>
          <cell r="K7669">
            <v>0</v>
          </cell>
          <cell r="L7669">
            <v>0</v>
          </cell>
        </row>
        <row r="7670">
          <cell r="A7670" t="str">
            <v>G3930 GEN Stores Equip, new</v>
          </cell>
          <cell r="B7670" t="str">
            <v>G3930 GEN Stores Equip, new-11</v>
          </cell>
          <cell r="C7670" t="str">
            <v>403G</v>
          </cell>
          <cell r="E7670">
            <v>43434</v>
          </cell>
          <cell r="F7670">
            <v>0</v>
          </cell>
          <cell r="G7670">
            <v>0.05</v>
          </cell>
          <cell r="H7670">
            <v>0</v>
          </cell>
          <cell r="I7670">
            <v>0</v>
          </cell>
          <cell r="J7670">
            <v>0.05</v>
          </cell>
          <cell r="K7670">
            <v>0</v>
          </cell>
          <cell r="L7670">
            <v>0</v>
          </cell>
        </row>
        <row r="7671">
          <cell r="A7671" t="str">
            <v>G3930 GEN Stores Equip, new</v>
          </cell>
          <cell r="B7671" t="str">
            <v>G3930 GEN Stores Equip, new-12</v>
          </cell>
          <cell r="C7671" t="str">
            <v>403G</v>
          </cell>
          <cell r="E7671">
            <v>43465</v>
          </cell>
          <cell r="F7671">
            <v>0</v>
          </cell>
          <cell r="G7671">
            <v>0.05</v>
          </cell>
          <cell r="H7671">
            <v>0</v>
          </cell>
          <cell r="I7671">
            <v>0</v>
          </cell>
          <cell r="J7671">
            <v>0.05</v>
          </cell>
          <cell r="K7671">
            <v>0</v>
          </cell>
          <cell r="L7671">
            <v>0</v>
          </cell>
        </row>
        <row r="7672">
          <cell r="A7672" t="str">
            <v>G3930 GEN Stores Equip, new Total</v>
          </cell>
          <cell r="C7672" t="str">
            <v>GGEN</v>
          </cell>
          <cell r="E7672" t="str">
            <v>Total</v>
          </cell>
          <cell r="F7672"/>
          <cell r="G7672"/>
          <cell r="H7672">
            <v>-200.02</v>
          </cell>
          <cell r="I7672"/>
          <cell r="J7672">
            <v>0</v>
          </cell>
          <cell r="K7672">
            <v>0</v>
          </cell>
          <cell r="L7672">
            <v>200.02</v>
          </cell>
        </row>
        <row r="7673">
          <cell r="A7673" t="str">
            <v>G3930 GEN Stores Equip, old</v>
          </cell>
          <cell r="B7673" t="str">
            <v>G3930 GEN Stores Equip, old-1</v>
          </cell>
          <cell r="C7673" t="str">
            <v>403G</v>
          </cell>
          <cell r="E7673">
            <v>43131</v>
          </cell>
          <cell r="F7673">
            <v>18269.97</v>
          </cell>
          <cell r="G7673" t="str">
            <v>End of Life</v>
          </cell>
          <cell r="H7673">
            <v>304.5</v>
          </cell>
          <cell r="I7673"/>
          <cell r="J7673" t="str">
            <v>End of Life</v>
          </cell>
          <cell r="K7673">
            <v>304.5</v>
          </cell>
          <cell r="L7673">
            <v>0</v>
          </cell>
        </row>
        <row r="7674">
          <cell r="A7674" t="str">
            <v>G3930 GEN Stores Equip, old</v>
          </cell>
          <cell r="B7674" t="str">
            <v>G3930 GEN Stores Equip, old-2</v>
          </cell>
          <cell r="C7674" t="str">
            <v>403G</v>
          </cell>
          <cell r="E7674">
            <v>43159</v>
          </cell>
          <cell r="F7674">
            <v>8982.74</v>
          </cell>
          <cell r="G7674" t="str">
            <v>End of Life</v>
          </cell>
          <cell r="H7674">
            <v>456.75</v>
          </cell>
          <cell r="I7674"/>
          <cell r="J7674" t="str">
            <v>End of Life</v>
          </cell>
          <cell r="K7674">
            <v>456.75</v>
          </cell>
          <cell r="L7674">
            <v>0</v>
          </cell>
        </row>
        <row r="7675">
          <cell r="A7675" t="str">
            <v>G3930 GEN Stores Equip, old</v>
          </cell>
          <cell r="B7675" t="str">
            <v>G3930 GEN Stores Equip, old-3</v>
          </cell>
          <cell r="C7675" t="str">
            <v>403G</v>
          </cell>
          <cell r="E7675">
            <v>43190</v>
          </cell>
          <cell r="F7675">
            <v>-456.75</v>
          </cell>
          <cell r="G7675" t="str">
            <v>End of Life</v>
          </cell>
          <cell r="H7675">
            <v>-7.88</v>
          </cell>
          <cell r="I7675"/>
          <cell r="J7675" t="str">
            <v>End of Life</v>
          </cell>
          <cell r="K7675">
            <v>-7.88</v>
          </cell>
          <cell r="L7675">
            <v>0</v>
          </cell>
        </row>
        <row r="7676">
          <cell r="A7676" t="str">
            <v>G3930 GEN Stores Equip, old</v>
          </cell>
          <cell r="B7676" t="str">
            <v>G3930 GEN Stores Equip, old-4</v>
          </cell>
          <cell r="C7676" t="str">
            <v>403G</v>
          </cell>
          <cell r="E7676">
            <v>43220</v>
          </cell>
          <cell r="F7676">
            <v>8533.8700000000008</v>
          </cell>
          <cell r="G7676" t="str">
            <v>End of Life</v>
          </cell>
          <cell r="H7676">
            <v>149.72</v>
          </cell>
          <cell r="I7676"/>
          <cell r="J7676" t="str">
            <v>End of Life</v>
          </cell>
          <cell r="K7676">
            <v>149.72</v>
          </cell>
          <cell r="L7676">
            <v>0</v>
          </cell>
        </row>
        <row r="7677">
          <cell r="A7677" t="str">
            <v>G3930 GEN Stores Equip, old</v>
          </cell>
          <cell r="B7677" t="str">
            <v>G3930 GEN Stores Equip, old-5</v>
          </cell>
          <cell r="C7677" t="str">
            <v>403G</v>
          </cell>
          <cell r="E7677">
            <v>43251</v>
          </cell>
          <cell r="F7677">
            <v>17366.88</v>
          </cell>
          <cell r="G7677" t="str">
            <v>End of Life</v>
          </cell>
          <cell r="H7677">
            <v>310.12</v>
          </cell>
          <cell r="I7677"/>
          <cell r="J7677" t="str">
            <v>End of Life</v>
          </cell>
          <cell r="K7677">
            <v>310.12</v>
          </cell>
          <cell r="L7677">
            <v>0</v>
          </cell>
        </row>
        <row r="7678">
          <cell r="A7678" t="str">
            <v>G3930 GEN Stores Equip, old</v>
          </cell>
          <cell r="B7678" t="str">
            <v>G3930 GEN Stores Equip, old-6</v>
          </cell>
          <cell r="C7678" t="str">
            <v>403G</v>
          </cell>
          <cell r="E7678">
            <v>43281</v>
          </cell>
          <cell r="F7678">
            <v>17056.759999999998</v>
          </cell>
          <cell r="G7678" t="str">
            <v>End of Life</v>
          </cell>
          <cell r="H7678">
            <v>310.12</v>
          </cell>
          <cell r="I7678"/>
          <cell r="J7678" t="str">
            <v>End of Life</v>
          </cell>
          <cell r="K7678">
            <v>310.12</v>
          </cell>
          <cell r="L7678">
            <v>0</v>
          </cell>
        </row>
        <row r="7679">
          <cell r="A7679" t="str">
            <v>G3930 GEN Stores Equip, old</v>
          </cell>
          <cell r="B7679" t="str">
            <v>G3930 GEN Stores Equip, old-7</v>
          </cell>
          <cell r="C7679" t="str">
            <v>403G</v>
          </cell>
          <cell r="E7679">
            <v>43312</v>
          </cell>
          <cell r="F7679">
            <v>16746.64</v>
          </cell>
          <cell r="G7679" t="str">
            <v>End of Life</v>
          </cell>
          <cell r="H7679">
            <v>310.12</v>
          </cell>
          <cell r="I7679"/>
          <cell r="J7679" t="str">
            <v>End of Life</v>
          </cell>
          <cell r="K7679">
            <v>310.12</v>
          </cell>
          <cell r="L7679">
            <v>0</v>
          </cell>
        </row>
        <row r="7680">
          <cell r="A7680" t="str">
            <v>G3930 GEN Stores Equip, old</v>
          </cell>
          <cell r="B7680" t="str">
            <v>G3930 GEN Stores Equip, old-8</v>
          </cell>
          <cell r="C7680" t="str">
            <v>403G</v>
          </cell>
          <cell r="E7680">
            <v>43343</v>
          </cell>
          <cell r="F7680">
            <v>16636.54</v>
          </cell>
          <cell r="G7680" t="str">
            <v>End of Life</v>
          </cell>
          <cell r="H7680">
            <v>313.89999999999998</v>
          </cell>
          <cell r="I7680"/>
          <cell r="J7680" t="str">
            <v>End of Life</v>
          </cell>
          <cell r="K7680">
            <v>313.89999999999998</v>
          </cell>
          <cell r="L7680">
            <v>0</v>
          </cell>
        </row>
        <row r="7681">
          <cell r="A7681" t="str">
            <v>G3930 GEN Stores Equip, old</v>
          </cell>
          <cell r="B7681" t="str">
            <v>G3930 GEN Stores Equip, old-9</v>
          </cell>
          <cell r="C7681" t="str">
            <v>403G</v>
          </cell>
          <cell r="E7681">
            <v>43373</v>
          </cell>
          <cell r="F7681">
            <v>16322.64</v>
          </cell>
          <cell r="G7681" t="str">
            <v>End of Life</v>
          </cell>
          <cell r="H7681">
            <v>313.89999999999998</v>
          </cell>
          <cell r="I7681"/>
          <cell r="J7681" t="str">
            <v>End of Life</v>
          </cell>
          <cell r="K7681">
            <v>313.89999999999998</v>
          </cell>
          <cell r="L7681">
            <v>0</v>
          </cell>
        </row>
        <row r="7682">
          <cell r="A7682" t="str">
            <v>G3930 GEN Stores Equip, old</v>
          </cell>
          <cell r="B7682" t="str">
            <v>G3930 GEN Stores Equip, old-10</v>
          </cell>
          <cell r="C7682" t="str">
            <v>403G</v>
          </cell>
          <cell r="E7682">
            <v>43404</v>
          </cell>
          <cell r="F7682">
            <v>16008.74</v>
          </cell>
          <cell r="G7682" t="str">
            <v>End of Life</v>
          </cell>
          <cell r="H7682">
            <v>313.89999999999998</v>
          </cell>
          <cell r="I7682"/>
          <cell r="J7682" t="str">
            <v>End of Life</v>
          </cell>
          <cell r="K7682">
            <v>313.89999999999998</v>
          </cell>
          <cell r="L7682">
            <v>0</v>
          </cell>
        </row>
        <row r="7683">
          <cell r="A7683" t="str">
            <v>G3930 GEN Stores Equip, old</v>
          </cell>
          <cell r="B7683" t="str">
            <v>G3930 GEN Stores Equip, old-11</v>
          </cell>
          <cell r="C7683" t="str">
            <v>403G</v>
          </cell>
          <cell r="E7683">
            <v>43434</v>
          </cell>
          <cell r="F7683">
            <v>15694.84</v>
          </cell>
          <cell r="G7683" t="str">
            <v>End of Life</v>
          </cell>
          <cell r="H7683">
            <v>313.89999999999998</v>
          </cell>
          <cell r="I7683"/>
          <cell r="J7683" t="str">
            <v>End of Life</v>
          </cell>
          <cell r="K7683">
            <v>313.89999999999998</v>
          </cell>
          <cell r="L7683">
            <v>0</v>
          </cell>
        </row>
        <row r="7684">
          <cell r="A7684" t="str">
            <v>G3930 GEN Stores Equip, old</v>
          </cell>
          <cell r="B7684" t="str">
            <v>G3930 GEN Stores Equip, old-12</v>
          </cell>
          <cell r="C7684" t="str">
            <v>403G</v>
          </cell>
          <cell r="E7684">
            <v>43465</v>
          </cell>
          <cell r="F7684">
            <v>15380.94</v>
          </cell>
          <cell r="G7684" t="str">
            <v>End of Life</v>
          </cell>
          <cell r="H7684">
            <v>313.89999999999998</v>
          </cell>
          <cell r="I7684"/>
          <cell r="J7684" t="str">
            <v>End of Life</v>
          </cell>
          <cell r="K7684">
            <v>313.89999999999998</v>
          </cell>
          <cell r="L7684">
            <v>0</v>
          </cell>
        </row>
        <row r="7685">
          <cell r="A7685" t="str">
            <v>G3930 GEN Stores Equip, old Total</v>
          </cell>
          <cell r="B7685"/>
          <cell r="C7685" t="str">
            <v>GGEN</v>
          </cell>
          <cell r="E7685" t="str">
            <v>Total</v>
          </cell>
          <cell r="F7685"/>
          <cell r="G7685"/>
          <cell r="H7685">
            <v>3402.9500000000003</v>
          </cell>
          <cell r="I7685"/>
          <cell r="J7685">
            <v>0</v>
          </cell>
          <cell r="K7685">
            <v>3402.9500000000003</v>
          </cell>
          <cell r="L7685">
            <v>0</v>
          </cell>
        </row>
        <row r="7686">
          <cell r="A7686" t="str">
            <v>G3940 GEN Tools/Garage/Shop, new</v>
          </cell>
          <cell r="B7686" t="str">
            <v>G3940 GEN Tools/Garage/Shop, new-1</v>
          </cell>
          <cell r="C7686" t="str">
            <v>403G</v>
          </cell>
          <cell r="E7686">
            <v>43131</v>
          </cell>
          <cell r="F7686">
            <v>3660024.38</v>
          </cell>
          <cell r="G7686">
            <v>0.05</v>
          </cell>
          <cell r="H7686">
            <v>15250.1</v>
          </cell>
          <cell r="I7686">
            <v>7344744.6399999997</v>
          </cell>
          <cell r="J7686">
            <v>0.05</v>
          </cell>
          <cell r="K7686">
            <v>19832.479999999996</v>
          </cell>
          <cell r="L7686">
            <v>4582.38</v>
          </cell>
        </row>
        <row r="7687">
          <cell r="A7687" t="str">
            <v>G3940 GEN Tools/Garage/Shop, new</v>
          </cell>
          <cell r="B7687" t="str">
            <v>G3940 GEN Tools/Garage/Shop, new-2</v>
          </cell>
          <cell r="C7687" t="str">
            <v>403G</v>
          </cell>
          <cell r="E7687">
            <v>43159</v>
          </cell>
          <cell r="F7687">
            <v>3755335.11</v>
          </cell>
          <cell r="G7687">
            <v>0.05</v>
          </cell>
          <cell r="H7687">
            <v>15647.23</v>
          </cell>
          <cell r="I7687">
            <v>7344744.6399999997</v>
          </cell>
          <cell r="J7687">
            <v>0.05</v>
          </cell>
          <cell r="K7687">
            <v>19832.479999999996</v>
          </cell>
          <cell r="L7687">
            <v>4185.25</v>
          </cell>
        </row>
        <row r="7688">
          <cell r="A7688" t="str">
            <v>G3940 GEN Tools/Garage/Shop, new</v>
          </cell>
          <cell r="B7688" t="str">
            <v>G3940 GEN Tools/Garage/Shop, new-3</v>
          </cell>
          <cell r="C7688" t="str">
            <v>403G</v>
          </cell>
          <cell r="E7688">
            <v>43190</v>
          </cell>
          <cell r="F7688">
            <v>3799431.2</v>
          </cell>
          <cell r="G7688">
            <v>0.05</v>
          </cell>
          <cell r="H7688">
            <v>15830.96</v>
          </cell>
          <cell r="I7688">
            <v>7344744.6399999997</v>
          </cell>
          <cell r="J7688">
            <v>0.05</v>
          </cell>
          <cell r="K7688">
            <v>19832.479999999996</v>
          </cell>
          <cell r="L7688">
            <v>4001.52</v>
          </cell>
        </row>
        <row r="7689">
          <cell r="A7689" t="str">
            <v>G3940 GEN Tools/Garage/Shop, new</v>
          </cell>
          <cell r="B7689" t="str">
            <v>G3940 GEN Tools/Garage/Shop, new-4</v>
          </cell>
          <cell r="C7689" t="str">
            <v>403G</v>
          </cell>
          <cell r="E7689">
            <v>43220</v>
          </cell>
          <cell r="F7689">
            <v>3799439.89</v>
          </cell>
          <cell r="G7689">
            <v>0.05</v>
          </cell>
          <cell r="H7689">
            <v>15831</v>
          </cell>
          <cell r="I7689">
            <v>7344744.6399999997</v>
          </cell>
          <cell r="J7689">
            <v>0.05</v>
          </cell>
          <cell r="K7689">
            <v>19832.479999999996</v>
          </cell>
          <cell r="L7689">
            <v>4001.48</v>
          </cell>
        </row>
        <row r="7690">
          <cell r="A7690" t="str">
            <v>G3940 GEN Tools/Garage/Shop, new</v>
          </cell>
          <cell r="B7690" t="str">
            <v>G3940 GEN Tools/Garage/Shop, new-5</v>
          </cell>
          <cell r="C7690" t="str">
            <v>403G</v>
          </cell>
          <cell r="E7690">
            <v>43251</v>
          </cell>
          <cell r="F7690">
            <v>3799439.89</v>
          </cell>
          <cell r="G7690">
            <v>0.05</v>
          </cell>
          <cell r="H7690">
            <v>15831</v>
          </cell>
          <cell r="I7690">
            <v>7344744.6399999997</v>
          </cell>
          <cell r="J7690">
            <v>0.05</v>
          </cell>
          <cell r="K7690">
            <v>19832.479999999996</v>
          </cell>
          <cell r="L7690">
            <v>4001.48</v>
          </cell>
        </row>
        <row r="7691">
          <cell r="A7691" t="str">
            <v>G3940 GEN Tools/Garage/Shop, new</v>
          </cell>
          <cell r="B7691" t="str">
            <v>G3940 GEN Tools/Garage/Shop, new-6</v>
          </cell>
          <cell r="C7691" t="str">
            <v>403G</v>
          </cell>
          <cell r="E7691">
            <v>43281</v>
          </cell>
          <cell r="F7691">
            <v>3799439.89</v>
          </cell>
          <cell r="G7691">
            <v>0.05</v>
          </cell>
          <cell r="H7691">
            <v>15831</v>
          </cell>
          <cell r="I7691">
            <v>7344744.6399999997</v>
          </cell>
          <cell r="J7691">
            <v>0.05</v>
          </cell>
          <cell r="K7691">
            <v>19832.479999999996</v>
          </cell>
          <cell r="L7691">
            <v>4001.48</v>
          </cell>
        </row>
        <row r="7692">
          <cell r="A7692" t="str">
            <v>G3940 GEN Tools/Garage/Shop, new</v>
          </cell>
          <cell r="B7692" t="str">
            <v>G3940 GEN Tools/Garage/Shop, new-7</v>
          </cell>
          <cell r="C7692" t="str">
            <v>403G</v>
          </cell>
          <cell r="E7692">
            <v>43312</v>
          </cell>
          <cell r="F7692">
            <v>7122347.7599999998</v>
          </cell>
          <cell r="G7692">
            <v>0.05</v>
          </cell>
          <cell r="H7692">
            <v>-177692.31</v>
          </cell>
          <cell r="I7692">
            <v>7344744.6399999997</v>
          </cell>
          <cell r="J7692">
            <v>0.05</v>
          </cell>
          <cell r="K7692">
            <v>19832.479999999996</v>
          </cell>
          <cell r="L7692">
            <v>197524.79</v>
          </cell>
        </row>
        <row r="7693">
          <cell r="A7693" t="str">
            <v>G3940 GEN Tools/Garage/Shop, new</v>
          </cell>
          <cell r="B7693" t="str">
            <v>G3940 GEN Tools/Garage/Shop, new-8</v>
          </cell>
          <cell r="C7693" t="str">
            <v>403G</v>
          </cell>
          <cell r="E7693">
            <v>43343</v>
          </cell>
          <cell r="F7693">
            <v>7122347.7599999998</v>
          </cell>
          <cell r="G7693">
            <v>0.05</v>
          </cell>
          <cell r="H7693">
            <v>8135.2099999999991</v>
          </cell>
          <cell r="I7693">
            <v>7344744.6399999997</v>
          </cell>
          <cell r="J7693">
            <v>0.05</v>
          </cell>
          <cell r="K7693">
            <v>19832.479999999996</v>
          </cell>
          <cell r="L7693">
            <v>11697.27</v>
          </cell>
        </row>
        <row r="7694">
          <cell r="A7694" t="str">
            <v>G3940 GEN Tools/Garage/Shop, new</v>
          </cell>
          <cell r="B7694" t="str">
            <v>G3940 GEN Tools/Garage/Shop, new-9</v>
          </cell>
          <cell r="C7694" t="str">
            <v>403G</v>
          </cell>
          <cell r="E7694">
            <v>43373</v>
          </cell>
          <cell r="F7694">
            <v>7122347.7599999998</v>
          </cell>
          <cell r="G7694">
            <v>0.05</v>
          </cell>
          <cell r="H7694">
            <v>18905.830000000002</v>
          </cell>
          <cell r="I7694">
            <v>7344744.6399999997</v>
          </cell>
          <cell r="J7694">
            <v>0.05</v>
          </cell>
          <cell r="K7694">
            <v>19832.479999999996</v>
          </cell>
          <cell r="L7694">
            <v>926.65</v>
          </cell>
        </row>
        <row r="7695">
          <cell r="A7695" t="str">
            <v>G3940 GEN Tools/Garage/Shop, new</v>
          </cell>
          <cell r="B7695" t="str">
            <v>G3940 GEN Tools/Garage/Shop, new-10</v>
          </cell>
          <cell r="C7695" t="str">
            <v>403G</v>
          </cell>
          <cell r="E7695">
            <v>43404</v>
          </cell>
          <cell r="F7695">
            <v>7122351.21</v>
          </cell>
          <cell r="G7695">
            <v>0.05</v>
          </cell>
          <cell r="H7695">
            <v>18905.839999999997</v>
          </cell>
          <cell r="I7695">
            <v>7344744.6399999997</v>
          </cell>
          <cell r="J7695">
            <v>0.05</v>
          </cell>
          <cell r="K7695">
            <v>19832.479999999996</v>
          </cell>
          <cell r="L7695">
            <v>926.64</v>
          </cell>
        </row>
        <row r="7696">
          <cell r="A7696" t="str">
            <v>G3940 GEN Tools/Garage/Shop, new</v>
          </cell>
          <cell r="B7696" t="str">
            <v>G3940 GEN Tools/Garage/Shop, new-11</v>
          </cell>
          <cell r="C7696" t="str">
            <v>403G</v>
          </cell>
          <cell r="E7696">
            <v>43434</v>
          </cell>
          <cell r="F7696">
            <v>7122354.6600000001</v>
          </cell>
          <cell r="G7696">
            <v>0.05</v>
          </cell>
          <cell r="H7696">
            <v>18905.86</v>
          </cell>
          <cell r="I7696">
            <v>7344744.6399999997</v>
          </cell>
          <cell r="J7696">
            <v>0.05</v>
          </cell>
          <cell r="K7696">
            <v>19832.479999999996</v>
          </cell>
          <cell r="L7696">
            <v>926.62</v>
          </cell>
        </row>
        <row r="7697">
          <cell r="A7697" t="str">
            <v>G3940 GEN Tools/Garage/Shop, new</v>
          </cell>
          <cell r="B7697" t="str">
            <v>G3940 GEN Tools/Garage/Shop, new-12</v>
          </cell>
          <cell r="C7697" t="str">
            <v>403G</v>
          </cell>
          <cell r="E7697">
            <v>43465</v>
          </cell>
          <cell r="F7697">
            <v>7344744.6399999997</v>
          </cell>
          <cell r="G7697">
            <v>0.05</v>
          </cell>
          <cell r="H7697">
            <v>19832.479999999996</v>
          </cell>
          <cell r="I7697">
            <v>7344744.6399999997</v>
          </cell>
          <cell r="J7697">
            <v>0.05</v>
          </cell>
          <cell r="K7697">
            <v>19832.479999999996</v>
          </cell>
          <cell r="L7697">
            <v>0</v>
          </cell>
        </row>
        <row r="7698">
          <cell r="A7698" t="str">
            <v>G3940 GEN Tools/Garage/Shop, new Total</v>
          </cell>
          <cell r="C7698" t="str">
            <v>GGEN</v>
          </cell>
          <cell r="E7698" t="str">
            <v>Total</v>
          </cell>
          <cell r="F7698"/>
          <cell r="G7698"/>
          <cell r="H7698">
            <v>1214.1999999999971</v>
          </cell>
          <cell r="I7698"/>
          <cell r="J7698">
            <v>0</v>
          </cell>
          <cell r="K7698">
            <v>237989.75999999989</v>
          </cell>
          <cell r="L7698">
            <v>236775.56</v>
          </cell>
        </row>
        <row r="7699">
          <cell r="A7699" t="str">
            <v>G3940 GEN Tools/Garage/Shop, old</v>
          </cell>
          <cell r="B7699" t="str">
            <v>G3940 GEN Tools/Garage/Shop, old-1</v>
          </cell>
          <cell r="C7699" t="str">
            <v>403G</v>
          </cell>
          <cell r="E7699">
            <v>43131</v>
          </cell>
          <cell r="F7699">
            <v>2723589.18</v>
          </cell>
          <cell r="G7699" t="str">
            <v>End of Life</v>
          </cell>
          <cell r="H7699">
            <v>45393.15</v>
          </cell>
          <cell r="I7699"/>
          <cell r="J7699" t="str">
            <v>End of Life</v>
          </cell>
          <cell r="K7699">
            <v>0</v>
          </cell>
          <cell r="L7699">
            <v>-45393.15</v>
          </cell>
        </row>
        <row r="7700">
          <cell r="A7700" t="str">
            <v>G3940 GEN Tools/Garage/Shop, old</v>
          </cell>
          <cell r="B7700" t="str">
            <v>G3940 GEN Tools/Garage/Shop, old-2</v>
          </cell>
          <cell r="C7700" t="str">
            <v>403G</v>
          </cell>
          <cell r="E7700">
            <v>43159</v>
          </cell>
          <cell r="F7700">
            <v>2678196.0299999998</v>
          </cell>
          <cell r="G7700" t="str">
            <v>End of Life</v>
          </cell>
          <cell r="H7700">
            <v>45393.15</v>
          </cell>
          <cell r="I7700"/>
          <cell r="J7700" t="str">
            <v>End of Life</v>
          </cell>
          <cell r="K7700">
            <v>0</v>
          </cell>
          <cell r="L7700">
            <v>-45393.15</v>
          </cell>
        </row>
        <row r="7701">
          <cell r="A7701" t="str">
            <v>G3940 GEN Tools/Garage/Shop, old</v>
          </cell>
          <cell r="B7701" t="str">
            <v>G3940 GEN Tools/Garage/Shop, old-3</v>
          </cell>
          <cell r="C7701" t="str">
            <v>403G</v>
          </cell>
          <cell r="E7701">
            <v>43190</v>
          </cell>
          <cell r="F7701">
            <v>2632802.88</v>
          </cell>
          <cell r="G7701" t="str">
            <v>End of Life</v>
          </cell>
          <cell r="H7701">
            <v>45393.15</v>
          </cell>
          <cell r="I7701"/>
          <cell r="J7701" t="str">
            <v>End of Life</v>
          </cell>
          <cell r="K7701">
            <v>0</v>
          </cell>
          <cell r="L7701">
            <v>-45393.15</v>
          </cell>
        </row>
        <row r="7702">
          <cell r="A7702" t="str">
            <v>G3940 GEN Tools/Garage/Shop, old</v>
          </cell>
          <cell r="B7702" t="str">
            <v>G3940 GEN Tools/Garage/Shop, old-4</v>
          </cell>
          <cell r="C7702" t="str">
            <v>403G</v>
          </cell>
          <cell r="E7702">
            <v>43220</v>
          </cell>
          <cell r="F7702">
            <v>2587409.73</v>
          </cell>
          <cell r="G7702" t="str">
            <v>End of Life</v>
          </cell>
          <cell r="H7702">
            <v>45393.15</v>
          </cell>
          <cell r="I7702"/>
          <cell r="J7702" t="str">
            <v>End of Life</v>
          </cell>
          <cell r="K7702">
            <v>0</v>
          </cell>
          <cell r="L7702">
            <v>-45393.15</v>
          </cell>
        </row>
        <row r="7703">
          <cell r="A7703" t="str">
            <v>G3940 GEN Tools/Garage/Shop, old</v>
          </cell>
          <cell r="B7703" t="str">
            <v>G3940 GEN Tools/Garage/Shop, old-5</v>
          </cell>
          <cell r="C7703" t="str">
            <v>403G</v>
          </cell>
          <cell r="E7703">
            <v>43251</v>
          </cell>
          <cell r="F7703">
            <v>2542016.58</v>
          </cell>
          <cell r="G7703" t="str">
            <v>End of Life</v>
          </cell>
          <cell r="H7703">
            <v>45393.15</v>
          </cell>
          <cell r="I7703"/>
          <cell r="J7703" t="str">
            <v>End of Life</v>
          </cell>
          <cell r="K7703">
            <v>0</v>
          </cell>
          <cell r="L7703">
            <v>-45393.15</v>
          </cell>
        </row>
        <row r="7704">
          <cell r="A7704" t="str">
            <v>G3940 GEN Tools/Garage/Shop, old</v>
          </cell>
          <cell r="B7704" t="str">
            <v>G3940 GEN Tools/Garage/Shop, old-6</v>
          </cell>
          <cell r="C7704" t="str">
            <v>403G</v>
          </cell>
          <cell r="E7704">
            <v>43281</v>
          </cell>
          <cell r="F7704">
            <v>2496623.4300000002</v>
          </cell>
          <cell r="G7704" t="str">
            <v>End of Life</v>
          </cell>
          <cell r="H7704">
            <v>45393.15</v>
          </cell>
          <cell r="I7704"/>
          <cell r="J7704" t="str">
            <v>End of Life</v>
          </cell>
          <cell r="K7704">
            <v>0</v>
          </cell>
          <cell r="L7704">
            <v>-45393.15</v>
          </cell>
        </row>
        <row r="7705">
          <cell r="A7705" t="str">
            <v>G3940 GEN Tools/Garage/Shop, old</v>
          </cell>
          <cell r="B7705" t="str">
            <v>G3940 GEN Tools/Garage/Shop, old-7</v>
          </cell>
          <cell r="C7705" t="str">
            <v>403G</v>
          </cell>
          <cell r="E7705">
            <v>43312</v>
          </cell>
          <cell r="F7705">
            <v>0.01</v>
          </cell>
          <cell r="G7705" t="str">
            <v>End of Life</v>
          </cell>
          <cell r="H7705">
            <v>0</v>
          </cell>
          <cell r="I7705"/>
          <cell r="J7705" t="str">
            <v>End of Life</v>
          </cell>
          <cell r="K7705">
            <v>0</v>
          </cell>
          <cell r="L7705">
            <v>0</v>
          </cell>
        </row>
        <row r="7706">
          <cell r="A7706" t="str">
            <v>G3940 GEN Tools/Garage/Shop, old</v>
          </cell>
          <cell r="B7706" t="str">
            <v>G3940 GEN Tools/Garage/Shop, old-8</v>
          </cell>
          <cell r="C7706" t="str">
            <v>403G</v>
          </cell>
          <cell r="E7706">
            <v>43343</v>
          </cell>
          <cell r="F7706">
            <v>0.01</v>
          </cell>
          <cell r="G7706" t="str">
            <v>End of Life</v>
          </cell>
          <cell r="H7706">
            <v>0</v>
          </cell>
          <cell r="I7706"/>
          <cell r="J7706" t="str">
            <v>End of Life</v>
          </cell>
          <cell r="K7706">
            <v>0</v>
          </cell>
          <cell r="L7706">
            <v>0</v>
          </cell>
        </row>
        <row r="7707">
          <cell r="A7707" t="str">
            <v>G3940 GEN Tools/Garage/Shop, old</v>
          </cell>
          <cell r="B7707" t="str">
            <v>G3940 GEN Tools/Garage/Shop, old-9</v>
          </cell>
          <cell r="C7707" t="str">
            <v>403G</v>
          </cell>
          <cell r="E7707">
            <v>43373</v>
          </cell>
          <cell r="F7707">
            <v>0.01</v>
          </cell>
          <cell r="G7707" t="str">
            <v>End of Life</v>
          </cell>
          <cell r="H7707">
            <v>0</v>
          </cell>
          <cell r="I7707"/>
          <cell r="J7707" t="str">
            <v>End of Life</v>
          </cell>
          <cell r="K7707">
            <v>0</v>
          </cell>
          <cell r="L7707">
            <v>0</v>
          </cell>
        </row>
        <row r="7708">
          <cell r="A7708" t="str">
            <v>G3940 GEN Tools/Garage/Shop, old</v>
          </cell>
          <cell r="B7708" t="str">
            <v>G3940 GEN Tools/Garage/Shop, old-10</v>
          </cell>
          <cell r="C7708" t="str">
            <v>403G</v>
          </cell>
          <cell r="E7708">
            <v>43404</v>
          </cell>
          <cell r="F7708">
            <v>0.01</v>
          </cell>
          <cell r="G7708" t="str">
            <v>End of Life</v>
          </cell>
          <cell r="H7708">
            <v>0</v>
          </cell>
          <cell r="I7708"/>
          <cell r="J7708" t="str">
            <v>End of Life</v>
          </cell>
          <cell r="K7708">
            <v>0</v>
          </cell>
          <cell r="L7708">
            <v>0</v>
          </cell>
        </row>
        <row r="7709">
          <cell r="A7709" t="str">
            <v>G3940 GEN Tools/Garage/Shop, old</v>
          </cell>
          <cell r="B7709" t="str">
            <v>G3940 GEN Tools/Garage/Shop, old-11</v>
          </cell>
          <cell r="C7709" t="str">
            <v>403G</v>
          </cell>
          <cell r="E7709">
            <v>43434</v>
          </cell>
          <cell r="F7709">
            <v>0.01</v>
          </cell>
          <cell r="G7709" t="str">
            <v>End of Life</v>
          </cell>
          <cell r="H7709">
            <v>0</v>
          </cell>
          <cell r="I7709"/>
          <cell r="J7709" t="str">
            <v>End of Life</v>
          </cell>
          <cell r="K7709">
            <v>0</v>
          </cell>
          <cell r="L7709">
            <v>0</v>
          </cell>
        </row>
        <row r="7710">
          <cell r="A7710" t="str">
            <v>G3940 GEN Tools/Garage/Shop, old</v>
          </cell>
          <cell r="B7710" t="str">
            <v>G3940 GEN Tools/Garage/Shop, old-12</v>
          </cell>
          <cell r="C7710" t="str">
            <v>403G</v>
          </cell>
          <cell r="E7710">
            <v>43465</v>
          </cell>
          <cell r="F7710">
            <v>0</v>
          </cell>
          <cell r="G7710" t="str">
            <v>End of Life</v>
          </cell>
          <cell r="H7710">
            <v>0</v>
          </cell>
          <cell r="I7710"/>
          <cell r="J7710" t="str">
            <v>End of Life</v>
          </cell>
          <cell r="K7710">
            <v>0</v>
          </cell>
          <cell r="L7710">
            <v>0</v>
          </cell>
        </row>
        <row r="7711">
          <cell r="A7711" t="str">
            <v>G3940 GEN Tools/Garage/Shop, old Total</v>
          </cell>
          <cell r="B7711"/>
          <cell r="C7711" t="str">
            <v>GGEN</v>
          </cell>
          <cell r="E7711" t="str">
            <v>Total</v>
          </cell>
          <cell r="F7711"/>
          <cell r="G7711"/>
          <cell r="H7711">
            <v>272358.90000000002</v>
          </cell>
          <cell r="I7711"/>
          <cell r="J7711">
            <v>0</v>
          </cell>
          <cell r="K7711">
            <v>0</v>
          </cell>
          <cell r="L7711">
            <v>-272358.90000000002</v>
          </cell>
        </row>
        <row r="7712">
          <cell r="A7712" t="str">
            <v>G3950 GEN Laboratory Equip, new</v>
          </cell>
          <cell r="B7712" t="str">
            <v>G3950 GEN Laboratory Equip, new-1</v>
          </cell>
          <cell r="C7712" t="str">
            <v>403G</v>
          </cell>
          <cell r="E7712">
            <v>43131</v>
          </cell>
          <cell r="F7712">
            <v>478091.96</v>
          </cell>
          <cell r="G7712">
            <v>0.05</v>
          </cell>
          <cell r="H7712">
            <v>1992.05</v>
          </cell>
          <cell r="I7712">
            <v>2750795.32</v>
          </cell>
          <cell r="J7712">
            <v>0.05</v>
          </cell>
          <cell r="K7712">
            <v>-10666.62</v>
          </cell>
          <cell r="L7712">
            <v>-12658.67</v>
          </cell>
        </row>
        <row r="7713">
          <cell r="A7713" t="str">
            <v>G3950 GEN Laboratory Equip, new</v>
          </cell>
          <cell r="B7713" t="str">
            <v>G3950 GEN Laboratory Equip, new-2</v>
          </cell>
          <cell r="C7713" t="str">
            <v>403G</v>
          </cell>
          <cell r="E7713">
            <v>43159</v>
          </cell>
          <cell r="F7713">
            <v>478091.96</v>
          </cell>
          <cell r="G7713">
            <v>0.05</v>
          </cell>
          <cell r="H7713">
            <v>1992.05</v>
          </cell>
          <cell r="I7713">
            <v>2750795.32</v>
          </cell>
          <cell r="J7713">
            <v>0.05</v>
          </cell>
          <cell r="K7713">
            <v>-10666.62</v>
          </cell>
          <cell r="L7713">
            <v>-12658.67</v>
          </cell>
        </row>
        <row r="7714">
          <cell r="A7714" t="str">
            <v>G3950 GEN Laboratory Equip, new</v>
          </cell>
          <cell r="B7714" t="str">
            <v>G3950 GEN Laboratory Equip, new-3</v>
          </cell>
          <cell r="C7714" t="str">
            <v>403G</v>
          </cell>
          <cell r="E7714">
            <v>43190</v>
          </cell>
          <cell r="F7714">
            <v>478091.96</v>
          </cell>
          <cell r="G7714">
            <v>0.05</v>
          </cell>
          <cell r="H7714">
            <v>1992.05</v>
          </cell>
          <cell r="I7714">
            <v>2750795.32</v>
          </cell>
          <cell r="J7714">
            <v>0.05</v>
          </cell>
          <cell r="K7714">
            <v>-10666.62</v>
          </cell>
          <cell r="L7714">
            <v>-12658.67</v>
          </cell>
        </row>
        <row r="7715">
          <cell r="A7715" t="str">
            <v>G3950 GEN Laboratory Equip, new</v>
          </cell>
          <cell r="B7715" t="str">
            <v>G3950 GEN Laboratory Equip, new-4</v>
          </cell>
          <cell r="C7715" t="str">
            <v>403G</v>
          </cell>
          <cell r="E7715">
            <v>43220</v>
          </cell>
          <cell r="F7715">
            <v>478091.96</v>
          </cell>
          <cell r="G7715">
            <v>0.05</v>
          </cell>
          <cell r="H7715">
            <v>1992.05</v>
          </cell>
          <cell r="I7715">
            <v>2750795.32</v>
          </cell>
          <cell r="J7715">
            <v>0.05</v>
          </cell>
          <cell r="K7715">
            <v>-10666.62</v>
          </cell>
          <cell r="L7715">
            <v>-12658.67</v>
          </cell>
        </row>
        <row r="7716">
          <cell r="A7716" t="str">
            <v>G3950 GEN Laboratory Equip, new</v>
          </cell>
          <cell r="B7716" t="str">
            <v>G3950 GEN Laboratory Equip, new-5</v>
          </cell>
          <cell r="C7716" t="str">
            <v>403G</v>
          </cell>
          <cell r="E7716">
            <v>43251</v>
          </cell>
          <cell r="F7716">
            <v>478091.96</v>
          </cell>
          <cell r="G7716">
            <v>0.05</v>
          </cell>
          <cell r="H7716">
            <v>1992.05</v>
          </cell>
          <cell r="I7716">
            <v>2750795.32</v>
          </cell>
          <cell r="J7716">
            <v>0.05</v>
          </cell>
          <cell r="K7716">
            <v>-10666.62</v>
          </cell>
          <cell r="L7716">
            <v>-12658.67</v>
          </cell>
        </row>
        <row r="7717">
          <cell r="A7717" t="str">
            <v>G3950 GEN Laboratory Equip, new</v>
          </cell>
          <cell r="B7717" t="str">
            <v>G3950 GEN Laboratory Equip, new-6</v>
          </cell>
          <cell r="C7717" t="str">
            <v>403G</v>
          </cell>
          <cell r="E7717">
            <v>43281</v>
          </cell>
          <cell r="F7717">
            <v>478091.96</v>
          </cell>
          <cell r="G7717">
            <v>0.05</v>
          </cell>
          <cell r="H7717">
            <v>1992.05</v>
          </cell>
          <cell r="I7717">
            <v>2750795.32</v>
          </cell>
          <cell r="J7717">
            <v>0.05</v>
          </cell>
          <cell r="K7717">
            <v>-10666.62</v>
          </cell>
          <cell r="L7717">
            <v>-12658.67</v>
          </cell>
        </row>
        <row r="7718">
          <cell r="A7718" t="str">
            <v>G3950 GEN Laboratory Equip, new</v>
          </cell>
          <cell r="B7718" t="str">
            <v>G3950 GEN Laboratory Equip, new-7</v>
          </cell>
          <cell r="C7718" t="str">
            <v>403G</v>
          </cell>
          <cell r="E7718">
            <v>43312</v>
          </cell>
          <cell r="F7718">
            <v>2761875.82</v>
          </cell>
          <cell r="G7718">
            <v>0.05</v>
          </cell>
          <cell r="H7718">
            <v>-55815.000000000007</v>
          </cell>
          <cell r="I7718">
            <v>2750795.32</v>
          </cell>
          <cell r="J7718">
            <v>0.05</v>
          </cell>
          <cell r="K7718">
            <v>-10666.62</v>
          </cell>
          <cell r="L7718">
            <v>45148.38</v>
          </cell>
        </row>
        <row r="7719">
          <cell r="A7719" t="str">
            <v>G3950 GEN Laboratory Equip, new</v>
          </cell>
          <cell r="B7719" t="str">
            <v>G3950 GEN Laboratory Equip, new-8</v>
          </cell>
          <cell r="C7719" t="str">
            <v>403G</v>
          </cell>
          <cell r="E7719">
            <v>43343</v>
          </cell>
          <cell r="F7719">
            <v>2750795.32</v>
          </cell>
          <cell r="G7719">
            <v>0.05</v>
          </cell>
          <cell r="H7719">
            <v>-32794.89</v>
          </cell>
          <cell r="I7719">
            <v>2750795.32</v>
          </cell>
          <cell r="J7719">
            <v>0.05</v>
          </cell>
          <cell r="K7719">
            <v>-10666.62</v>
          </cell>
          <cell r="L7719">
            <v>22128.27</v>
          </cell>
        </row>
        <row r="7720">
          <cell r="A7720" t="str">
            <v>G3950 GEN Laboratory Equip, new</v>
          </cell>
          <cell r="B7720" t="str">
            <v>G3950 GEN Laboratory Equip, new-9</v>
          </cell>
          <cell r="C7720" t="str">
            <v>403G</v>
          </cell>
          <cell r="E7720">
            <v>43373</v>
          </cell>
          <cell r="F7720">
            <v>2750795.32</v>
          </cell>
          <cell r="G7720">
            <v>0.05</v>
          </cell>
          <cell r="H7720">
            <v>-10666.62</v>
          </cell>
          <cell r="I7720">
            <v>2750795.32</v>
          </cell>
          <cell r="J7720">
            <v>0.05</v>
          </cell>
          <cell r="K7720">
            <v>-10666.62</v>
          </cell>
          <cell r="L7720">
            <v>0</v>
          </cell>
        </row>
        <row r="7721">
          <cell r="A7721" t="str">
            <v>G3950 GEN Laboratory Equip, new</v>
          </cell>
          <cell r="B7721" t="str">
            <v>G3950 GEN Laboratory Equip, new-10</v>
          </cell>
          <cell r="C7721" t="str">
            <v>403G</v>
          </cell>
          <cell r="E7721">
            <v>43404</v>
          </cell>
          <cell r="F7721">
            <v>2750795.32</v>
          </cell>
          <cell r="G7721">
            <v>0.05</v>
          </cell>
          <cell r="H7721">
            <v>-10666.62</v>
          </cell>
          <cell r="I7721">
            <v>2750795.32</v>
          </cell>
          <cell r="J7721">
            <v>0.05</v>
          </cell>
          <cell r="K7721">
            <v>-10666.62</v>
          </cell>
          <cell r="L7721">
            <v>0</v>
          </cell>
        </row>
        <row r="7722">
          <cell r="A7722" t="str">
            <v>G3950 GEN Laboratory Equip, new</v>
          </cell>
          <cell r="B7722" t="str">
            <v>G3950 GEN Laboratory Equip, new-11</v>
          </cell>
          <cell r="C7722" t="str">
            <v>403G</v>
          </cell>
          <cell r="E7722">
            <v>43434</v>
          </cell>
          <cell r="F7722">
            <v>2750795.32</v>
          </cell>
          <cell r="G7722">
            <v>0.05</v>
          </cell>
          <cell r="H7722">
            <v>-10666.62</v>
          </cell>
          <cell r="I7722">
            <v>2750795.32</v>
          </cell>
          <cell r="J7722">
            <v>0.05</v>
          </cell>
          <cell r="K7722">
            <v>-10666.62</v>
          </cell>
          <cell r="L7722">
            <v>0</v>
          </cell>
        </row>
        <row r="7723">
          <cell r="A7723" t="str">
            <v>G3950 GEN Laboratory Equip, new</v>
          </cell>
          <cell r="B7723" t="str">
            <v>G3950 GEN Laboratory Equip, new-12</v>
          </cell>
          <cell r="C7723" t="str">
            <v>403G</v>
          </cell>
          <cell r="E7723">
            <v>43465</v>
          </cell>
          <cell r="F7723">
            <v>2750795.32</v>
          </cell>
          <cell r="G7723">
            <v>0.05</v>
          </cell>
          <cell r="H7723">
            <v>-10666.62</v>
          </cell>
          <cell r="I7723">
            <v>2750795.32</v>
          </cell>
          <cell r="J7723">
            <v>0.05</v>
          </cell>
          <cell r="K7723">
            <v>-10666.62</v>
          </cell>
          <cell r="L7723">
            <v>0</v>
          </cell>
        </row>
        <row r="7724">
          <cell r="A7724" t="str">
            <v>G3950 GEN Laboratory Equip, new Total</v>
          </cell>
          <cell r="C7724" t="str">
            <v>GGEN</v>
          </cell>
          <cell r="E7724" t="str">
            <v>Total</v>
          </cell>
          <cell r="F7724"/>
          <cell r="G7724"/>
          <cell r="H7724">
            <v>-119324.06999999999</v>
          </cell>
          <cell r="I7724"/>
          <cell r="J7724">
            <v>0</v>
          </cell>
          <cell r="K7724">
            <v>-127999.43999999999</v>
          </cell>
          <cell r="L7724">
            <v>-8675.3700000000008</v>
          </cell>
        </row>
        <row r="7725">
          <cell r="A7725" t="str">
            <v>G3950 GEN Laboratory Equip, old</v>
          </cell>
          <cell r="B7725" t="str">
            <v>G3950 GEN Laboratory Equip, old-1</v>
          </cell>
          <cell r="C7725" t="str">
            <v>403G</v>
          </cell>
          <cell r="E7725">
            <v>43131</v>
          </cell>
          <cell r="F7725">
            <v>1150769.07</v>
          </cell>
          <cell r="G7725" t="str">
            <v>End of Life</v>
          </cell>
          <cell r="H7725">
            <v>19179.48</v>
          </cell>
          <cell r="I7725"/>
          <cell r="J7725" t="str">
            <v>End of Life</v>
          </cell>
          <cell r="K7725">
            <v>0</v>
          </cell>
          <cell r="L7725">
            <v>-19179.48</v>
          </cell>
        </row>
        <row r="7726">
          <cell r="A7726" t="str">
            <v>G3950 GEN Laboratory Equip, old</v>
          </cell>
          <cell r="B7726" t="str">
            <v>G3950 GEN Laboratory Equip, old-2</v>
          </cell>
          <cell r="C7726" t="str">
            <v>403G</v>
          </cell>
          <cell r="E7726">
            <v>43159</v>
          </cell>
          <cell r="F7726">
            <v>1131589.5900000001</v>
          </cell>
          <cell r="G7726" t="str">
            <v>End of Life</v>
          </cell>
          <cell r="H7726">
            <v>19179.48</v>
          </cell>
          <cell r="I7726"/>
          <cell r="J7726" t="str">
            <v>End of Life</v>
          </cell>
          <cell r="K7726">
            <v>0</v>
          </cell>
          <cell r="L7726">
            <v>-19179.48</v>
          </cell>
        </row>
        <row r="7727">
          <cell r="A7727" t="str">
            <v>G3950 GEN Laboratory Equip, old</v>
          </cell>
          <cell r="B7727" t="str">
            <v>G3950 GEN Laboratory Equip, old-3</v>
          </cell>
          <cell r="C7727" t="str">
            <v>403G</v>
          </cell>
          <cell r="E7727">
            <v>43190</v>
          </cell>
          <cell r="F7727">
            <v>1112410.1100000001</v>
          </cell>
          <cell r="G7727" t="str">
            <v>End of Life</v>
          </cell>
          <cell r="H7727">
            <v>19179.48</v>
          </cell>
          <cell r="I7727"/>
          <cell r="J7727" t="str">
            <v>End of Life</v>
          </cell>
          <cell r="K7727">
            <v>0</v>
          </cell>
          <cell r="L7727">
            <v>-19179.48</v>
          </cell>
        </row>
        <row r="7728">
          <cell r="A7728" t="str">
            <v>G3950 GEN Laboratory Equip, old</v>
          </cell>
          <cell r="B7728" t="str">
            <v>G3950 GEN Laboratory Equip, old-4</v>
          </cell>
          <cell r="C7728" t="str">
            <v>403G</v>
          </cell>
          <cell r="E7728">
            <v>43220</v>
          </cell>
          <cell r="F7728">
            <v>1093230.6299999999</v>
          </cell>
          <cell r="G7728" t="str">
            <v>End of Life</v>
          </cell>
          <cell r="H7728">
            <v>19179.48</v>
          </cell>
          <cell r="I7728"/>
          <cell r="J7728" t="str">
            <v>End of Life</v>
          </cell>
          <cell r="K7728">
            <v>0</v>
          </cell>
          <cell r="L7728">
            <v>-19179.48</v>
          </cell>
        </row>
        <row r="7729">
          <cell r="A7729" t="str">
            <v>G3950 GEN Laboratory Equip, old</v>
          </cell>
          <cell r="B7729" t="str">
            <v>G3950 GEN Laboratory Equip, old-5</v>
          </cell>
          <cell r="C7729" t="str">
            <v>403G</v>
          </cell>
          <cell r="E7729">
            <v>43251</v>
          </cell>
          <cell r="F7729">
            <v>1074051.1499999999</v>
          </cell>
          <cell r="G7729" t="str">
            <v>End of Life</v>
          </cell>
          <cell r="H7729">
            <v>19179.48</v>
          </cell>
          <cell r="I7729"/>
          <cell r="J7729" t="str">
            <v>End of Life</v>
          </cell>
          <cell r="K7729">
            <v>0</v>
          </cell>
          <cell r="L7729">
            <v>-19179.48</v>
          </cell>
        </row>
        <row r="7730">
          <cell r="A7730" t="str">
            <v>G3950 GEN Laboratory Equip, old</v>
          </cell>
          <cell r="B7730" t="str">
            <v>G3950 GEN Laboratory Equip, old-6</v>
          </cell>
          <cell r="C7730" t="str">
            <v>403G</v>
          </cell>
          <cell r="E7730">
            <v>43281</v>
          </cell>
          <cell r="F7730">
            <v>1054871.67</v>
          </cell>
          <cell r="G7730" t="str">
            <v>End of Life</v>
          </cell>
          <cell r="H7730">
            <v>19179.48</v>
          </cell>
          <cell r="I7730"/>
          <cell r="J7730" t="str">
            <v>End of Life</v>
          </cell>
          <cell r="K7730">
            <v>0</v>
          </cell>
          <cell r="L7730">
            <v>-19179.48</v>
          </cell>
        </row>
        <row r="7731">
          <cell r="A7731" t="str">
            <v>G3950 GEN Laboratory Equip, old</v>
          </cell>
          <cell r="B7731" t="str">
            <v>G3950 GEN Laboratory Equip, old-7</v>
          </cell>
          <cell r="C7731" t="str">
            <v>403G</v>
          </cell>
          <cell r="E7731">
            <v>43312</v>
          </cell>
          <cell r="F7731">
            <v>0</v>
          </cell>
          <cell r="G7731" t="str">
            <v>End of Life</v>
          </cell>
          <cell r="H7731">
            <v>0</v>
          </cell>
          <cell r="I7731"/>
          <cell r="J7731" t="str">
            <v>End of Life</v>
          </cell>
          <cell r="K7731">
            <v>0</v>
          </cell>
          <cell r="L7731">
            <v>0</v>
          </cell>
        </row>
        <row r="7732">
          <cell r="A7732" t="str">
            <v>G3950 GEN Laboratory Equip, old</v>
          </cell>
          <cell r="B7732" t="str">
            <v>G3950 GEN Laboratory Equip, old-8</v>
          </cell>
          <cell r="C7732" t="str">
            <v>403G</v>
          </cell>
          <cell r="E7732">
            <v>43343</v>
          </cell>
          <cell r="F7732">
            <v>0</v>
          </cell>
          <cell r="G7732" t="str">
            <v>End of Life</v>
          </cell>
          <cell r="H7732">
            <v>0</v>
          </cell>
          <cell r="I7732"/>
          <cell r="J7732" t="str">
            <v>End of Life</v>
          </cell>
          <cell r="K7732">
            <v>0</v>
          </cell>
          <cell r="L7732">
            <v>0</v>
          </cell>
        </row>
        <row r="7733">
          <cell r="A7733" t="str">
            <v>G3950 GEN Laboratory Equip, old</v>
          </cell>
          <cell r="B7733" t="str">
            <v>G3950 GEN Laboratory Equip, old-9</v>
          </cell>
          <cell r="C7733" t="str">
            <v>403G</v>
          </cell>
          <cell r="E7733">
            <v>43373</v>
          </cell>
          <cell r="F7733">
            <v>0</v>
          </cell>
          <cell r="G7733" t="str">
            <v>End of Life</v>
          </cell>
          <cell r="H7733">
            <v>0</v>
          </cell>
          <cell r="I7733"/>
          <cell r="J7733" t="str">
            <v>End of Life</v>
          </cell>
          <cell r="K7733">
            <v>0</v>
          </cell>
          <cell r="L7733">
            <v>0</v>
          </cell>
        </row>
        <row r="7734">
          <cell r="A7734" t="str">
            <v>G3950 GEN Laboratory Equip, old</v>
          </cell>
          <cell r="B7734" t="str">
            <v>G3950 GEN Laboratory Equip, old-10</v>
          </cell>
          <cell r="C7734" t="str">
            <v>403G</v>
          </cell>
          <cell r="E7734">
            <v>43404</v>
          </cell>
          <cell r="F7734">
            <v>0</v>
          </cell>
          <cell r="G7734" t="str">
            <v>End of Life</v>
          </cell>
          <cell r="H7734">
            <v>0</v>
          </cell>
          <cell r="I7734"/>
          <cell r="J7734" t="str">
            <v>End of Life</v>
          </cell>
          <cell r="K7734">
            <v>0</v>
          </cell>
          <cell r="L7734">
            <v>0</v>
          </cell>
        </row>
        <row r="7735">
          <cell r="A7735" t="str">
            <v>G3950 GEN Laboratory Equip, old</v>
          </cell>
          <cell r="B7735" t="str">
            <v>G3950 GEN Laboratory Equip, old-11</v>
          </cell>
          <cell r="C7735" t="str">
            <v>403G</v>
          </cell>
          <cell r="E7735">
            <v>43434</v>
          </cell>
          <cell r="F7735">
            <v>0</v>
          </cell>
          <cell r="G7735" t="str">
            <v>End of Life</v>
          </cell>
          <cell r="H7735">
            <v>0</v>
          </cell>
          <cell r="I7735"/>
          <cell r="J7735" t="str">
            <v>End of Life</v>
          </cell>
          <cell r="K7735">
            <v>0</v>
          </cell>
          <cell r="L7735">
            <v>0</v>
          </cell>
        </row>
        <row r="7736">
          <cell r="A7736" t="str">
            <v>G3950 GEN Laboratory Equip, old</v>
          </cell>
          <cell r="B7736" t="str">
            <v>G3950 GEN Laboratory Equip, old-12</v>
          </cell>
          <cell r="C7736" t="str">
            <v>403G</v>
          </cell>
          <cell r="E7736">
            <v>43465</v>
          </cell>
          <cell r="F7736">
            <v>0</v>
          </cell>
          <cell r="G7736" t="str">
            <v>End of Life</v>
          </cell>
          <cell r="H7736">
            <v>0</v>
          </cell>
          <cell r="I7736"/>
          <cell r="J7736" t="str">
            <v>End of Life</v>
          </cell>
          <cell r="K7736">
            <v>0</v>
          </cell>
          <cell r="L7736">
            <v>0</v>
          </cell>
        </row>
        <row r="7737">
          <cell r="A7737" t="str">
            <v>G3950 GEN Laboratory Equip, old Total</v>
          </cell>
          <cell r="B7737"/>
          <cell r="C7737" t="str">
            <v>GGEN</v>
          </cell>
          <cell r="E7737" t="str">
            <v>Total</v>
          </cell>
          <cell r="F7737"/>
          <cell r="G7737"/>
          <cell r="H7737">
            <v>115076.87999999999</v>
          </cell>
          <cell r="I7737"/>
          <cell r="J7737">
            <v>0</v>
          </cell>
          <cell r="K7737">
            <v>0</v>
          </cell>
          <cell r="L7737">
            <v>-115076.88</v>
          </cell>
        </row>
        <row r="7738">
          <cell r="A7738" t="str">
            <v>G396 GEN Power Op Equip, new</v>
          </cell>
          <cell r="B7738" t="str">
            <v>G396 GEN Power Op Equip, new-1</v>
          </cell>
          <cell r="C7738" t="str">
            <v>403G</v>
          </cell>
          <cell r="E7738">
            <v>43131</v>
          </cell>
          <cell r="F7738">
            <v>13707.25</v>
          </cell>
          <cell r="G7738">
            <v>6.4299999999999996E-2</v>
          </cell>
          <cell r="H7738">
            <v>73.45</v>
          </cell>
          <cell r="I7738">
            <v>22639.45</v>
          </cell>
          <cell r="J7738">
            <v>6.4299999999999996E-2</v>
          </cell>
          <cell r="K7738">
            <v>638.82999999999993</v>
          </cell>
          <cell r="L7738">
            <v>565.38</v>
          </cell>
        </row>
        <row r="7739">
          <cell r="A7739" t="str">
            <v>G396 GEN Power Op Equip, new</v>
          </cell>
          <cell r="B7739" t="str">
            <v>G396 GEN Power Op Equip, new-2</v>
          </cell>
          <cell r="C7739" t="str">
            <v>403G</v>
          </cell>
          <cell r="E7739">
            <v>43159</v>
          </cell>
          <cell r="F7739">
            <v>13707.25</v>
          </cell>
          <cell r="G7739">
            <v>6.4299999999999996E-2</v>
          </cell>
          <cell r="H7739">
            <v>73.45</v>
          </cell>
          <cell r="I7739">
            <v>22639.45</v>
          </cell>
          <cell r="J7739">
            <v>6.4299999999999996E-2</v>
          </cell>
          <cell r="K7739">
            <v>638.82999999999993</v>
          </cell>
          <cell r="L7739">
            <v>565.38</v>
          </cell>
        </row>
        <row r="7740">
          <cell r="A7740" t="str">
            <v>G396 GEN Power Op Equip, new</v>
          </cell>
          <cell r="B7740" t="str">
            <v>G396 GEN Power Op Equip, new-3</v>
          </cell>
          <cell r="C7740" t="str">
            <v>403G</v>
          </cell>
          <cell r="E7740">
            <v>43190</v>
          </cell>
          <cell r="F7740">
            <v>13707.25</v>
          </cell>
          <cell r="G7740">
            <v>6.4299999999999996E-2</v>
          </cell>
          <cell r="H7740">
            <v>73.45</v>
          </cell>
          <cell r="I7740">
            <v>22639.45</v>
          </cell>
          <cell r="J7740">
            <v>6.4299999999999996E-2</v>
          </cell>
          <cell r="K7740">
            <v>638.82999999999993</v>
          </cell>
          <cell r="L7740">
            <v>565.38</v>
          </cell>
        </row>
        <row r="7741">
          <cell r="A7741" t="str">
            <v>G396 GEN Power Op Equip, new</v>
          </cell>
          <cell r="B7741" t="str">
            <v>G396 GEN Power Op Equip, new-4</v>
          </cell>
          <cell r="C7741" t="str">
            <v>403G</v>
          </cell>
          <cell r="E7741">
            <v>43220</v>
          </cell>
          <cell r="F7741">
            <v>13707.25</v>
          </cell>
          <cell r="G7741">
            <v>6.4299999999999996E-2</v>
          </cell>
          <cell r="H7741">
            <v>73.45</v>
          </cell>
          <cell r="I7741">
            <v>22639.45</v>
          </cell>
          <cell r="J7741">
            <v>6.4299999999999996E-2</v>
          </cell>
          <cell r="K7741">
            <v>638.82999999999993</v>
          </cell>
          <cell r="L7741">
            <v>565.38</v>
          </cell>
        </row>
        <row r="7742">
          <cell r="A7742" t="str">
            <v>G396 GEN Power Op Equip, new</v>
          </cell>
          <cell r="B7742" t="str">
            <v>G396 GEN Power Op Equip, new-5</v>
          </cell>
          <cell r="C7742" t="str">
            <v>403G</v>
          </cell>
          <cell r="E7742">
            <v>43251</v>
          </cell>
          <cell r="F7742">
            <v>13707.25</v>
          </cell>
          <cell r="G7742">
            <v>6.4299999999999996E-2</v>
          </cell>
          <cell r="H7742">
            <v>73.45</v>
          </cell>
          <cell r="I7742">
            <v>22639.45</v>
          </cell>
          <cell r="J7742">
            <v>6.4299999999999996E-2</v>
          </cell>
          <cell r="K7742">
            <v>638.82999999999993</v>
          </cell>
          <cell r="L7742">
            <v>565.38</v>
          </cell>
        </row>
        <row r="7743">
          <cell r="A7743" t="str">
            <v>G396 GEN Power Op Equip, new</v>
          </cell>
          <cell r="B7743" t="str">
            <v>G396 GEN Power Op Equip, new-6</v>
          </cell>
          <cell r="C7743" t="str">
            <v>403G</v>
          </cell>
          <cell r="E7743">
            <v>43281</v>
          </cell>
          <cell r="F7743">
            <v>13707.25</v>
          </cell>
          <cell r="G7743">
            <v>6.4299999999999996E-2</v>
          </cell>
          <cell r="H7743">
            <v>73.45</v>
          </cell>
          <cell r="I7743">
            <v>22639.45</v>
          </cell>
          <cell r="J7743">
            <v>6.4299999999999996E-2</v>
          </cell>
          <cell r="K7743">
            <v>638.82999999999993</v>
          </cell>
          <cell r="L7743">
            <v>565.38</v>
          </cell>
        </row>
        <row r="7744">
          <cell r="A7744" t="str">
            <v>G396 GEN Power Op Equip, new</v>
          </cell>
          <cell r="B7744" t="str">
            <v>G396 GEN Power Op Equip, new-7</v>
          </cell>
          <cell r="C7744" t="str">
            <v>403G</v>
          </cell>
          <cell r="E7744">
            <v>43312</v>
          </cell>
          <cell r="F7744">
            <v>20413.509999999998</v>
          </cell>
          <cell r="G7744">
            <v>6.4299999999999996E-2</v>
          </cell>
          <cell r="H7744">
            <v>-2396.4299999999998</v>
          </cell>
          <cell r="I7744">
            <v>22639.45</v>
          </cell>
          <cell r="J7744">
            <v>6.4299999999999996E-2</v>
          </cell>
          <cell r="K7744">
            <v>638.82999999999993</v>
          </cell>
          <cell r="L7744">
            <v>3035.26</v>
          </cell>
        </row>
        <row r="7745">
          <cell r="A7745" t="str">
            <v>G396 GEN Power Op Equip, new</v>
          </cell>
          <cell r="B7745" t="str">
            <v>G396 GEN Power Op Equip, new-8</v>
          </cell>
          <cell r="C7745" t="str">
            <v>403G</v>
          </cell>
          <cell r="E7745">
            <v>43343</v>
          </cell>
          <cell r="F7745">
            <v>17060.38</v>
          </cell>
          <cell r="G7745">
            <v>6.4299999999999996E-2</v>
          </cell>
          <cell r="H7745">
            <v>1126.46</v>
          </cell>
          <cell r="I7745">
            <v>22639.45</v>
          </cell>
          <cell r="J7745">
            <v>6.4299999999999996E-2</v>
          </cell>
          <cell r="K7745">
            <v>638.82999999999993</v>
          </cell>
          <cell r="L7745">
            <v>-487.63</v>
          </cell>
        </row>
        <row r="7746">
          <cell r="A7746" t="str">
            <v>G396 GEN Power Op Equip, new</v>
          </cell>
          <cell r="B7746" t="str">
            <v>G396 GEN Power Op Equip, new-9</v>
          </cell>
          <cell r="C7746" t="str">
            <v>403G</v>
          </cell>
          <cell r="E7746">
            <v>43373</v>
          </cell>
          <cell r="F7746">
            <v>13707.25</v>
          </cell>
          <cell r="G7746">
            <v>6.4299999999999996E-2</v>
          </cell>
          <cell r="H7746">
            <v>590.97</v>
          </cell>
          <cell r="I7746">
            <v>22639.45</v>
          </cell>
          <cell r="J7746">
            <v>6.4299999999999996E-2</v>
          </cell>
          <cell r="K7746">
            <v>638.82999999999993</v>
          </cell>
          <cell r="L7746">
            <v>47.86</v>
          </cell>
        </row>
        <row r="7747">
          <cell r="A7747" t="str">
            <v>G396 GEN Power Op Equip, new</v>
          </cell>
          <cell r="B7747" t="str">
            <v>G396 GEN Power Op Equip, new-10</v>
          </cell>
          <cell r="C7747" t="str">
            <v>403G</v>
          </cell>
          <cell r="E7747">
            <v>43404</v>
          </cell>
          <cell r="F7747">
            <v>13707.25</v>
          </cell>
          <cell r="G7747">
            <v>6.4299999999999996E-2</v>
          </cell>
          <cell r="H7747">
            <v>590.97</v>
          </cell>
          <cell r="I7747">
            <v>22639.45</v>
          </cell>
          <cell r="J7747">
            <v>6.4299999999999996E-2</v>
          </cell>
          <cell r="K7747">
            <v>638.82999999999993</v>
          </cell>
          <cell r="L7747">
            <v>47.86</v>
          </cell>
        </row>
        <row r="7748">
          <cell r="A7748" t="str">
            <v>G396 GEN Power Op Equip, new</v>
          </cell>
          <cell r="B7748" t="str">
            <v>G396 GEN Power Op Equip, new-11</v>
          </cell>
          <cell r="C7748" t="str">
            <v>403G</v>
          </cell>
          <cell r="E7748">
            <v>43434</v>
          </cell>
          <cell r="F7748">
            <v>18173.349999999999</v>
          </cell>
          <cell r="G7748">
            <v>6.4299999999999996E-2</v>
          </cell>
          <cell r="H7748">
            <v>614.9</v>
          </cell>
          <cell r="I7748">
            <v>22639.45</v>
          </cell>
          <cell r="J7748">
            <v>6.4299999999999996E-2</v>
          </cell>
          <cell r="K7748">
            <v>638.82999999999993</v>
          </cell>
          <cell r="L7748">
            <v>23.93</v>
          </cell>
        </row>
        <row r="7749">
          <cell r="A7749" t="str">
            <v>G396 GEN Power Op Equip, new</v>
          </cell>
          <cell r="B7749" t="str">
            <v>G396 GEN Power Op Equip, new-12</v>
          </cell>
          <cell r="C7749" t="str">
            <v>403G</v>
          </cell>
          <cell r="E7749">
            <v>43465</v>
          </cell>
          <cell r="F7749">
            <v>22639.45</v>
          </cell>
          <cell r="G7749">
            <v>6.4299999999999996E-2</v>
          </cell>
          <cell r="H7749">
            <v>638.82999999999993</v>
          </cell>
          <cell r="I7749">
            <v>22639.45</v>
          </cell>
          <cell r="J7749">
            <v>6.4299999999999996E-2</v>
          </cell>
          <cell r="K7749">
            <v>638.82999999999993</v>
          </cell>
          <cell r="L7749">
            <v>0</v>
          </cell>
        </row>
        <row r="7750">
          <cell r="A7750" t="str">
            <v>G396 GEN Power Op Equip, new Total</v>
          </cell>
          <cell r="C7750" t="str">
            <v>GGEN</v>
          </cell>
          <cell r="E7750" t="str">
            <v>Total</v>
          </cell>
          <cell r="F7750"/>
          <cell r="G7750"/>
          <cell r="H7750">
            <v>1606.4</v>
          </cell>
          <cell r="I7750"/>
          <cell r="J7750">
            <v>0</v>
          </cell>
          <cell r="K7750">
            <v>7665.9599999999991</v>
          </cell>
          <cell r="L7750">
            <v>6059.56</v>
          </cell>
        </row>
        <row r="7751">
          <cell r="A7751" t="str">
            <v>G396 GEN Power Op Equip, old</v>
          </cell>
          <cell r="B7751" t="str">
            <v>G396 GEN Power Op Equip, old-1</v>
          </cell>
          <cell r="C7751" t="str">
            <v>403G</v>
          </cell>
          <cell r="E7751">
            <v>43131</v>
          </cell>
          <cell r="F7751">
            <v>34840.89</v>
          </cell>
          <cell r="G7751" t="str">
            <v>End of Life</v>
          </cell>
          <cell r="H7751">
            <v>580.67999999999995</v>
          </cell>
          <cell r="I7751"/>
          <cell r="J7751" t="str">
            <v>End of Life</v>
          </cell>
          <cell r="K7751">
            <v>0</v>
          </cell>
          <cell r="L7751">
            <v>-580.67999999999995</v>
          </cell>
        </row>
        <row r="7752">
          <cell r="A7752" t="str">
            <v>G396 GEN Power Op Equip, old</v>
          </cell>
          <cell r="B7752" t="str">
            <v>G396 GEN Power Op Equip, old-2</v>
          </cell>
          <cell r="C7752" t="str">
            <v>403G</v>
          </cell>
          <cell r="E7752">
            <v>43159</v>
          </cell>
          <cell r="F7752">
            <v>34260.21</v>
          </cell>
          <cell r="G7752" t="str">
            <v>End of Life</v>
          </cell>
          <cell r="H7752">
            <v>580.67999999999995</v>
          </cell>
          <cell r="I7752"/>
          <cell r="J7752" t="str">
            <v>End of Life</v>
          </cell>
          <cell r="K7752">
            <v>0</v>
          </cell>
          <cell r="L7752">
            <v>-580.67999999999995</v>
          </cell>
        </row>
        <row r="7753">
          <cell r="A7753" t="str">
            <v>G396 GEN Power Op Equip, old</v>
          </cell>
          <cell r="B7753" t="str">
            <v>G396 GEN Power Op Equip, old-3</v>
          </cell>
          <cell r="C7753" t="str">
            <v>403G</v>
          </cell>
          <cell r="E7753">
            <v>43190</v>
          </cell>
          <cell r="F7753">
            <v>33679.53</v>
          </cell>
          <cell r="G7753" t="str">
            <v>End of Life</v>
          </cell>
          <cell r="H7753">
            <v>580.67999999999995</v>
          </cell>
          <cell r="I7753"/>
          <cell r="J7753" t="str">
            <v>End of Life</v>
          </cell>
          <cell r="K7753">
            <v>0</v>
          </cell>
          <cell r="L7753">
            <v>-580.67999999999995</v>
          </cell>
        </row>
        <row r="7754">
          <cell r="A7754" t="str">
            <v>G396 GEN Power Op Equip, old</v>
          </cell>
          <cell r="B7754" t="str">
            <v>G396 GEN Power Op Equip, old-4</v>
          </cell>
          <cell r="C7754" t="str">
            <v>403G</v>
          </cell>
          <cell r="E7754">
            <v>43220</v>
          </cell>
          <cell r="F7754">
            <v>33098.85</v>
          </cell>
          <cell r="G7754" t="str">
            <v>End of Life</v>
          </cell>
          <cell r="H7754">
            <v>580.67999999999995</v>
          </cell>
          <cell r="I7754"/>
          <cell r="J7754" t="str">
            <v>End of Life</v>
          </cell>
          <cell r="K7754">
            <v>0</v>
          </cell>
          <cell r="L7754">
            <v>-580.67999999999995</v>
          </cell>
        </row>
        <row r="7755">
          <cell r="A7755" t="str">
            <v>G396 GEN Power Op Equip, old</v>
          </cell>
          <cell r="B7755" t="str">
            <v>G396 GEN Power Op Equip, old-5</v>
          </cell>
          <cell r="C7755" t="str">
            <v>403G</v>
          </cell>
          <cell r="E7755">
            <v>43251</v>
          </cell>
          <cell r="F7755">
            <v>32518.17</v>
          </cell>
          <cell r="G7755" t="str">
            <v>End of Life</v>
          </cell>
          <cell r="H7755">
            <v>580.67999999999995</v>
          </cell>
          <cell r="I7755"/>
          <cell r="J7755" t="str">
            <v>End of Life</v>
          </cell>
          <cell r="K7755">
            <v>0</v>
          </cell>
          <cell r="L7755">
            <v>-580.67999999999995</v>
          </cell>
        </row>
        <row r="7756">
          <cell r="A7756" t="str">
            <v>G396 GEN Power Op Equip, old</v>
          </cell>
          <cell r="B7756" t="str">
            <v>G396 GEN Power Op Equip, old-6</v>
          </cell>
          <cell r="C7756" t="str">
            <v>403G</v>
          </cell>
          <cell r="E7756">
            <v>43281</v>
          </cell>
          <cell r="F7756">
            <v>31937.49</v>
          </cell>
          <cell r="G7756" t="str">
            <v>End of Life</v>
          </cell>
          <cell r="H7756">
            <v>580.67999999999995</v>
          </cell>
          <cell r="I7756"/>
          <cell r="J7756" t="str">
            <v>End of Life</v>
          </cell>
          <cell r="K7756">
            <v>0</v>
          </cell>
          <cell r="L7756">
            <v>-580.67999999999995</v>
          </cell>
        </row>
        <row r="7757">
          <cell r="A7757" t="str">
            <v>G396 GEN Power Op Equip, old</v>
          </cell>
          <cell r="B7757" t="str">
            <v>G396 GEN Power Op Equip, old-7</v>
          </cell>
          <cell r="C7757" t="str">
            <v>403G</v>
          </cell>
          <cell r="E7757">
            <v>43312</v>
          </cell>
          <cell r="F7757">
            <v>0</v>
          </cell>
          <cell r="G7757" t="str">
            <v>End of Life</v>
          </cell>
          <cell r="H7757">
            <v>0</v>
          </cell>
          <cell r="I7757"/>
          <cell r="J7757" t="str">
            <v>End of Life</v>
          </cell>
          <cell r="K7757">
            <v>0</v>
          </cell>
          <cell r="L7757">
            <v>0</v>
          </cell>
        </row>
        <row r="7758">
          <cell r="A7758" t="str">
            <v>G396 GEN Power Op Equip, old</v>
          </cell>
          <cell r="B7758" t="str">
            <v>G396 GEN Power Op Equip, old-8</v>
          </cell>
          <cell r="C7758" t="str">
            <v>403G</v>
          </cell>
          <cell r="E7758">
            <v>43343</v>
          </cell>
          <cell r="F7758">
            <v>0</v>
          </cell>
          <cell r="G7758" t="str">
            <v>End of Life</v>
          </cell>
          <cell r="H7758">
            <v>0</v>
          </cell>
          <cell r="I7758"/>
          <cell r="J7758" t="str">
            <v>End of Life</v>
          </cell>
          <cell r="K7758">
            <v>0</v>
          </cell>
          <cell r="L7758">
            <v>0</v>
          </cell>
        </row>
        <row r="7759">
          <cell r="A7759" t="str">
            <v>G396 GEN Power Op Equip, old</v>
          </cell>
          <cell r="B7759" t="str">
            <v>G396 GEN Power Op Equip, old-9</v>
          </cell>
          <cell r="C7759" t="str">
            <v>403G</v>
          </cell>
          <cell r="E7759">
            <v>43373</v>
          </cell>
          <cell r="F7759">
            <v>0</v>
          </cell>
          <cell r="G7759" t="str">
            <v>End of Life</v>
          </cell>
          <cell r="H7759">
            <v>0</v>
          </cell>
          <cell r="I7759"/>
          <cell r="J7759" t="str">
            <v>End of Life</v>
          </cell>
          <cell r="K7759">
            <v>0</v>
          </cell>
          <cell r="L7759">
            <v>0</v>
          </cell>
        </row>
        <row r="7760">
          <cell r="A7760" t="str">
            <v>G396 GEN Power Op Equip, old</v>
          </cell>
          <cell r="B7760" t="str">
            <v>G396 GEN Power Op Equip, old-10</v>
          </cell>
          <cell r="C7760" t="str">
            <v>403G</v>
          </cell>
          <cell r="E7760">
            <v>43404</v>
          </cell>
          <cell r="F7760">
            <v>0</v>
          </cell>
          <cell r="G7760" t="str">
            <v>End of Life</v>
          </cell>
          <cell r="H7760">
            <v>0</v>
          </cell>
          <cell r="I7760"/>
          <cell r="J7760" t="str">
            <v>End of Life</v>
          </cell>
          <cell r="K7760">
            <v>0</v>
          </cell>
          <cell r="L7760">
            <v>0</v>
          </cell>
        </row>
        <row r="7761">
          <cell r="A7761" t="str">
            <v>G396 GEN Power Op Equip, old</v>
          </cell>
          <cell r="B7761" t="str">
            <v>G396 GEN Power Op Equip, old-11</v>
          </cell>
          <cell r="C7761" t="str">
            <v>403G</v>
          </cell>
          <cell r="E7761">
            <v>43434</v>
          </cell>
          <cell r="F7761">
            <v>0</v>
          </cell>
          <cell r="G7761" t="str">
            <v>End of Life</v>
          </cell>
          <cell r="H7761">
            <v>0</v>
          </cell>
          <cell r="I7761"/>
          <cell r="J7761" t="str">
            <v>End of Life</v>
          </cell>
          <cell r="K7761">
            <v>0</v>
          </cell>
          <cell r="L7761">
            <v>0</v>
          </cell>
        </row>
        <row r="7762">
          <cell r="A7762" t="str">
            <v>G396 GEN Power Op Equip, old</v>
          </cell>
          <cell r="B7762" t="str">
            <v>G396 GEN Power Op Equip, old-12</v>
          </cell>
          <cell r="C7762" t="str">
            <v>403G</v>
          </cell>
          <cell r="E7762">
            <v>43465</v>
          </cell>
          <cell r="F7762">
            <v>0</v>
          </cell>
          <cell r="G7762" t="str">
            <v>End of Life</v>
          </cell>
          <cell r="H7762">
            <v>0</v>
          </cell>
          <cell r="I7762"/>
          <cell r="J7762" t="str">
            <v>End of Life</v>
          </cell>
          <cell r="K7762">
            <v>0</v>
          </cell>
          <cell r="L7762">
            <v>0</v>
          </cell>
        </row>
        <row r="7763">
          <cell r="A7763" t="str">
            <v>G396 GEN Power Op Equip, old Total</v>
          </cell>
          <cell r="B7763"/>
          <cell r="C7763" t="str">
            <v>GGEN</v>
          </cell>
          <cell r="E7763" t="str">
            <v>Total</v>
          </cell>
          <cell r="F7763"/>
          <cell r="G7763"/>
          <cell r="H7763">
            <v>3484.0799999999995</v>
          </cell>
          <cell r="I7763"/>
          <cell r="J7763">
            <v>0</v>
          </cell>
          <cell r="K7763">
            <v>0</v>
          </cell>
          <cell r="L7763">
            <v>-3484.08</v>
          </cell>
        </row>
        <row r="7764">
          <cell r="A7764" t="str">
            <v>G3970 GEN Comm Equip, new</v>
          </cell>
          <cell r="B7764" t="str">
            <v>G3970 GEN Comm Equip, new-1</v>
          </cell>
          <cell r="C7764" t="str">
            <v>403G</v>
          </cell>
          <cell r="E7764">
            <v>43131</v>
          </cell>
          <cell r="F7764">
            <v>2288447.3199999998</v>
          </cell>
          <cell r="G7764">
            <v>6.6699999999999995E-2</v>
          </cell>
          <cell r="H7764">
            <v>12719.95</v>
          </cell>
          <cell r="I7764">
            <v>3678715.47</v>
          </cell>
          <cell r="J7764">
            <v>6.6699999999999995E-2</v>
          </cell>
          <cell r="K7764">
            <v>42432.18</v>
          </cell>
          <cell r="L7764">
            <v>29712.23</v>
          </cell>
        </row>
        <row r="7765">
          <cell r="A7765" t="str">
            <v>G3970 GEN Comm Equip, new</v>
          </cell>
          <cell r="B7765" t="str">
            <v>G3970 GEN Comm Equip, new-2</v>
          </cell>
          <cell r="C7765" t="str">
            <v>403G</v>
          </cell>
          <cell r="E7765">
            <v>43159</v>
          </cell>
          <cell r="F7765">
            <v>2256875.77</v>
          </cell>
          <cell r="G7765">
            <v>6.6699999999999995E-2</v>
          </cell>
          <cell r="H7765">
            <v>12544.47</v>
          </cell>
          <cell r="I7765">
            <v>3678715.47</v>
          </cell>
          <cell r="J7765">
            <v>6.6699999999999995E-2</v>
          </cell>
          <cell r="K7765">
            <v>42432.18</v>
          </cell>
          <cell r="L7765">
            <v>29887.71</v>
          </cell>
        </row>
        <row r="7766">
          <cell r="A7766" t="str">
            <v>G3970 GEN Comm Equip, new</v>
          </cell>
          <cell r="B7766" t="str">
            <v>G3970 GEN Comm Equip, new-3</v>
          </cell>
          <cell r="C7766" t="str">
            <v>403G</v>
          </cell>
          <cell r="E7766">
            <v>43190</v>
          </cell>
          <cell r="F7766">
            <v>2225441.62</v>
          </cell>
          <cell r="G7766">
            <v>6.6699999999999995E-2</v>
          </cell>
          <cell r="H7766">
            <v>12369.75</v>
          </cell>
          <cell r="I7766">
            <v>3678715.47</v>
          </cell>
          <cell r="J7766">
            <v>6.6699999999999995E-2</v>
          </cell>
          <cell r="K7766">
            <v>42432.18</v>
          </cell>
          <cell r="L7766">
            <v>30062.43</v>
          </cell>
        </row>
        <row r="7767">
          <cell r="A7767" t="str">
            <v>G3970 GEN Comm Equip, new</v>
          </cell>
          <cell r="B7767" t="str">
            <v>G3970 GEN Comm Equip, new-4</v>
          </cell>
          <cell r="C7767" t="str">
            <v>403G</v>
          </cell>
          <cell r="E7767">
            <v>43220</v>
          </cell>
          <cell r="F7767">
            <v>2225441.62</v>
          </cell>
          <cell r="G7767">
            <v>6.6699999999999995E-2</v>
          </cell>
          <cell r="H7767">
            <v>12369.75</v>
          </cell>
          <cell r="I7767">
            <v>3678715.47</v>
          </cell>
          <cell r="J7767">
            <v>6.6699999999999995E-2</v>
          </cell>
          <cell r="K7767">
            <v>42432.18</v>
          </cell>
          <cell r="L7767">
            <v>30062.43</v>
          </cell>
        </row>
        <row r="7768">
          <cell r="A7768" t="str">
            <v>G3970 GEN Comm Equip, new</v>
          </cell>
          <cell r="B7768" t="str">
            <v>G3970 GEN Comm Equip, new-5</v>
          </cell>
          <cell r="C7768" t="str">
            <v>403G</v>
          </cell>
          <cell r="E7768">
            <v>43251</v>
          </cell>
          <cell r="F7768">
            <v>3149391.18</v>
          </cell>
          <cell r="G7768">
            <v>6.6699999999999995E-2</v>
          </cell>
          <cell r="H7768">
            <v>17505.37</v>
          </cell>
          <cell r="I7768">
            <v>3678715.47</v>
          </cell>
          <cell r="J7768">
            <v>6.6699999999999995E-2</v>
          </cell>
          <cell r="K7768">
            <v>42432.18</v>
          </cell>
          <cell r="L7768">
            <v>24926.81</v>
          </cell>
        </row>
        <row r="7769">
          <cell r="A7769" t="str">
            <v>G3970 GEN Comm Equip, new</v>
          </cell>
          <cell r="B7769" t="str">
            <v>G3970 GEN Comm Equip, new-6</v>
          </cell>
          <cell r="C7769" t="str">
            <v>403G</v>
          </cell>
          <cell r="E7769">
            <v>43281</v>
          </cell>
          <cell r="F7769">
            <v>3727646.36</v>
          </cell>
          <cell r="G7769">
            <v>6.6699999999999995E-2</v>
          </cell>
          <cell r="H7769">
            <v>20719.5</v>
          </cell>
          <cell r="I7769">
            <v>3678715.47</v>
          </cell>
          <cell r="J7769">
            <v>6.6699999999999995E-2</v>
          </cell>
          <cell r="K7769">
            <v>42432.18</v>
          </cell>
          <cell r="L7769">
            <v>21712.68</v>
          </cell>
        </row>
        <row r="7770">
          <cell r="A7770" t="str">
            <v>G3970 GEN Comm Equip, new</v>
          </cell>
          <cell r="B7770" t="str">
            <v>G3970 GEN Comm Equip, new-7</v>
          </cell>
          <cell r="C7770" t="str">
            <v>403G</v>
          </cell>
          <cell r="E7770">
            <v>43312</v>
          </cell>
          <cell r="F7770">
            <v>3497741.83</v>
          </cell>
          <cell r="G7770">
            <v>6.6699999999999995E-2</v>
          </cell>
          <cell r="H7770">
            <v>-111776.6</v>
          </cell>
          <cell r="I7770">
            <v>3678715.47</v>
          </cell>
          <cell r="J7770">
            <v>6.6699999999999995E-2</v>
          </cell>
          <cell r="K7770">
            <v>42432.18</v>
          </cell>
          <cell r="L7770">
            <v>154208.78</v>
          </cell>
        </row>
        <row r="7771">
          <cell r="A7771" t="str">
            <v>G3970 GEN Comm Equip, new</v>
          </cell>
          <cell r="B7771" t="str">
            <v>G3970 GEN Comm Equip, new-8</v>
          </cell>
          <cell r="C7771" t="str">
            <v>403G</v>
          </cell>
          <cell r="E7771">
            <v>43343</v>
          </cell>
          <cell r="F7771">
            <v>3497741.83</v>
          </cell>
          <cell r="G7771">
            <v>6.6699999999999995E-2</v>
          </cell>
          <cell r="H7771">
            <v>63410.92</v>
          </cell>
          <cell r="I7771">
            <v>3678715.47</v>
          </cell>
          <cell r="J7771">
            <v>6.6699999999999995E-2</v>
          </cell>
          <cell r="K7771">
            <v>42432.18</v>
          </cell>
          <cell r="L7771">
            <v>-20978.74</v>
          </cell>
        </row>
        <row r="7772">
          <cell r="A7772" t="str">
            <v>G3970 GEN Comm Equip, new</v>
          </cell>
          <cell r="B7772" t="str">
            <v>G3970 GEN Comm Equip, new-9</v>
          </cell>
          <cell r="C7772" t="str">
            <v>403G</v>
          </cell>
          <cell r="E7772">
            <v>43373</v>
          </cell>
          <cell r="F7772">
            <v>3585713.79</v>
          </cell>
          <cell r="G7772">
            <v>6.6699999999999995E-2</v>
          </cell>
          <cell r="H7772">
            <v>41915.240000000005</v>
          </cell>
          <cell r="I7772">
            <v>3678715.47</v>
          </cell>
          <cell r="J7772">
            <v>6.6699999999999995E-2</v>
          </cell>
          <cell r="K7772">
            <v>42432.18</v>
          </cell>
          <cell r="L7772">
            <v>516.94000000000005</v>
          </cell>
        </row>
        <row r="7773">
          <cell r="A7773" t="str">
            <v>G3970 GEN Comm Equip, new</v>
          </cell>
          <cell r="B7773" t="str">
            <v>G3970 GEN Comm Equip, new-10</v>
          </cell>
          <cell r="C7773" t="str">
            <v>403G</v>
          </cell>
          <cell r="E7773">
            <v>43404</v>
          </cell>
          <cell r="F7773">
            <v>3691782.23</v>
          </cell>
          <cell r="G7773">
            <v>6.6699999999999995E-2</v>
          </cell>
          <cell r="H7773">
            <v>42504.81</v>
          </cell>
          <cell r="I7773">
            <v>3678715.47</v>
          </cell>
          <cell r="J7773">
            <v>6.6699999999999995E-2</v>
          </cell>
          <cell r="K7773">
            <v>42432.18</v>
          </cell>
          <cell r="L7773">
            <v>-72.63</v>
          </cell>
        </row>
        <row r="7774">
          <cell r="A7774" t="str">
            <v>G3970 GEN Comm Equip, new</v>
          </cell>
          <cell r="B7774" t="str">
            <v>G3970 GEN Comm Equip, new-11</v>
          </cell>
          <cell r="C7774" t="str">
            <v>403G</v>
          </cell>
          <cell r="E7774">
            <v>43434</v>
          </cell>
          <cell r="F7774">
            <v>3719761.6</v>
          </cell>
          <cell r="G7774">
            <v>6.6699999999999995E-2</v>
          </cell>
          <cell r="H7774">
            <v>42660.32</v>
          </cell>
          <cell r="I7774">
            <v>3678715.47</v>
          </cell>
          <cell r="J7774">
            <v>6.6699999999999995E-2</v>
          </cell>
          <cell r="K7774">
            <v>42432.18</v>
          </cell>
          <cell r="L7774">
            <v>-228.14</v>
          </cell>
        </row>
        <row r="7775">
          <cell r="A7775" t="str">
            <v>G3970 GEN Comm Equip, new</v>
          </cell>
          <cell r="B7775" t="str">
            <v>G3970 GEN Comm Equip, new-12</v>
          </cell>
          <cell r="C7775" t="str">
            <v>403G</v>
          </cell>
          <cell r="E7775">
            <v>43465</v>
          </cell>
          <cell r="F7775">
            <v>3678715.47</v>
          </cell>
          <cell r="G7775">
            <v>6.6699999999999995E-2</v>
          </cell>
          <cell r="H7775">
            <v>42432.18</v>
          </cell>
          <cell r="I7775">
            <v>3678715.47</v>
          </cell>
          <cell r="J7775">
            <v>6.6699999999999995E-2</v>
          </cell>
          <cell r="K7775">
            <v>42432.18</v>
          </cell>
          <cell r="L7775">
            <v>0</v>
          </cell>
        </row>
        <row r="7776">
          <cell r="A7776" t="str">
            <v>G3970 GEN Comm Equip, new Total</v>
          </cell>
          <cell r="C7776" t="str">
            <v>GGEN</v>
          </cell>
          <cell r="E7776" t="str">
            <v>Total</v>
          </cell>
          <cell r="F7776"/>
          <cell r="G7776"/>
          <cell r="H7776">
            <v>209375.65999999997</v>
          </cell>
          <cell r="I7776"/>
          <cell r="J7776">
            <v>0</v>
          </cell>
          <cell r="K7776">
            <v>509186.16</v>
          </cell>
          <cell r="L7776">
            <v>299810.5</v>
          </cell>
        </row>
        <row r="7777">
          <cell r="A7777" t="str">
            <v>G3970 GEN Comm Equip, old</v>
          </cell>
          <cell r="B7777" t="str">
            <v>G3970 GEN Comm Equip, old-1</v>
          </cell>
          <cell r="C7777" t="str">
            <v>403G</v>
          </cell>
          <cell r="E7777">
            <v>43131</v>
          </cell>
          <cell r="F7777">
            <v>1252979.82</v>
          </cell>
          <cell r="G7777" t="str">
            <v>End of Life</v>
          </cell>
          <cell r="H7777">
            <v>20883</v>
          </cell>
          <cell r="I7777"/>
          <cell r="J7777" t="str">
            <v>End of Life</v>
          </cell>
          <cell r="K7777">
            <v>0</v>
          </cell>
          <cell r="L7777">
            <v>-20883</v>
          </cell>
        </row>
        <row r="7778">
          <cell r="A7778" t="str">
            <v>G3970 GEN Comm Equip, old</v>
          </cell>
          <cell r="B7778" t="str">
            <v>G3970 GEN Comm Equip, old-2</v>
          </cell>
          <cell r="C7778" t="str">
            <v>403G</v>
          </cell>
          <cell r="E7778">
            <v>43159</v>
          </cell>
          <cell r="F7778">
            <v>1232096.82</v>
          </cell>
          <cell r="G7778" t="str">
            <v>End of Life</v>
          </cell>
          <cell r="H7778">
            <v>20883</v>
          </cell>
          <cell r="I7778"/>
          <cell r="J7778" t="str">
            <v>End of Life</v>
          </cell>
          <cell r="K7778">
            <v>0</v>
          </cell>
          <cell r="L7778">
            <v>-20883</v>
          </cell>
        </row>
        <row r="7779">
          <cell r="A7779" t="str">
            <v>G3970 GEN Comm Equip, old</v>
          </cell>
          <cell r="B7779" t="str">
            <v>G3970 GEN Comm Equip, old-3</v>
          </cell>
          <cell r="C7779" t="str">
            <v>403G</v>
          </cell>
          <cell r="E7779">
            <v>43190</v>
          </cell>
          <cell r="F7779">
            <v>1211213.82</v>
          </cell>
          <cell r="G7779" t="str">
            <v>End of Life</v>
          </cell>
          <cell r="H7779">
            <v>20883</v>
          </cell>
          <cell r="I7779"/>
          <cell r="J7779" t="str">
            <v>End of Life</v>
          </cell>
          <cell r="K7779">
            <v>0</v>
          </cell>
          <cell r="L7779">
            <v>-20883</v>
          </cell>
        </row>
        <row r="7780">
          <cell r="A7780" t="str">
            <v>G3970 GEN Comm Equip, old</v>
          </cell>
          <cell r="B7780" t="str">
            <v>G3970 GEN Comm Equip, old-4</v>
          </cell>
          <cell r="C7780" t="str">
            <v>403G</v>
          </cell>
          <cell r="E7780">
            <v>43220</v>
          </cell>
          <cell r="F7780">
            <v>1190330.82</v>
          </cell>
          <cell r="G7780" t="str">
            <v>End of Life</v>
          </cell>
          <cell r="H7780">
            <v>20883</v>
          </cell>
          <cell r="I7780"/>
          <cell r="J7780" t="str">
            <v>End of Life</v>
          </cell>
          <cell r="K7780">
            <v>0</v>
          </cell>
          <cell r="L7780">
            <v>-20883</v>
          </cell>
        </row>
        <row r="7781">
          <cell r="A7781" t="str">
            <v>G3970 GEN Comm Equip, old</v>
          </cell>
          <cell r="B7781" t="str">
            <v>G3970 GEN Comm Equip, old-5</v>
          </cell>
          <cell r="C7781" t="str">
            <v>403G</v>
          </cell>
          <cell r="E7781">
            <v>43251</v>
          </cell>
          <cell r="F7781">
            <v>1169447.82</v>
          </cell>
          <cell r="G7781" t="str">
            <v>End of Life</v>
          </cell>
          <cell r="H7781">
            <v>20883</v>
          </cell>
          <cell r="I7781"/>
          <cell r="J7781" t="str">
            <v>End of Life</v>
          </cell>
          <cell r="K7781">
            <v>0</v>
          </cell>
          <cell r="L7781">
            <v>-20883</v>
          </cell>
        </row>
        <row r="7782">
          <cell r="A7782" t="str">
            <v>G3970 GEN Comm Equip, old</v>
          </cell>
          <cell r="B7782" t="str">
            <v>G3970 GEN Comm Equip, old-6</v>
          </cell>
          <cell r="C7782" t="str">
            <v>403G</v>
          </cell>
          <cell r="E7782">
            <v>43281</v>
          </cell>
          <cell r="F7782">
            <v>1148564.82</v>
          </cell>
          <cell r="G7782" t="str">
            <v>End of Life</v>
          </cell>
          <cell r="H7782">
            <v>20883</v>
          </cell>
          <cell r="I7782"/>
          <cell r="J7782" t="str">
            <v>End of Life</v>
          </cell>
          <cell r="K7782">
            <v>0</v>
          </cell>
          <cell r="L7782">
            <v>-20883</v>
          </cell>
        </row>
        <row r="7783">
          <cell r="A7783" t="str">
            <v>G3970 GEN Comm Equip, old</v>
          </cell>
          <cell r="B7783" t="str">
            <v>G3970 GEN Comm Equip, old-7</v>
          </cell>
          <cell r="C7783" t="str">
            <v>403G</v>
          </cell>
          <cell r="E7783">
            <v>43312</v>
          </cell>
          <cell r="F7783">
            <v>-0.01</v>
          </cell>
          <cell r="G7783" t="str">
            <v>End of Life</v>
          </cell>
          <cell r="H7783">
            <v>0</v>
          </cell>
          <cell r="I7783"/>
          <cell r="J7783" t="str">
            <v>End of Life</v>
          </cell>
          <cell r="K7783">
            <v>0</v>
          </cell>
          <cell r="L7783">
            <v>0</v>
          </cell>
        </row>
        <row r="7784">
          <cell r="A7784" t="str">
            <v>G3970 GEN Comm Equip, old</v>
          </cell>
          <cell r="B7784" t="str">
            <v>G3970 GEN Comm Equip, old-8</v>
          </cell>
          <cell r="C7784" t="str">
            <v>403G</v>
          </cell>
          <cell r="E7784">
            <v>43343</v>
          </cell>
          <cell r="F7784">
            <v>-0.01</v>
          </cell>
          <cell r="G7784" t="str">
            <v>End of Life</v>
          </cell>
          <cell r="H7784">
            <v>0</v>
          </cell>
          <cell r="I7784"/>
          <cell r="J7784" t="str">
            <v>End of Life</v>
          </cell>
          <cell r="K7784">
            <v>0</v>
          </cell>
          <cell r="L7784">
            <v>0</v>
          </cell>
        </row>
        <row r="7785">
          <cell r="A7785" t="str">
            <v>G3970 GEN Comm Equip, old</v>
          </cell>
          <cell r="B7785" t="str">
            <v>G3970 GEN Comm Equip, old-9</v>
          </cell>
          <cell r="C7785" t="str">
            <v>403G</v>
          </cell>
          <cell r="E7785">
            <v>43373</v>
          </cell>
          <cell r="F7785">
            <v>-0.01</v>
          </cell>
          <cell r="G7785" t="str">
            <v>End of Life</v>
          </cell>
          <cell r="H7785">
            <v>0</v>
          </cell>
          <cell r="I7785"/>
          <cell r="J7785" t="str">
            <v>End of Life</v>
          </cell>
          <cell r="K7785">
            <v>0</v>
          </cell>
          <cell r="L7785">
            <v>0</v>
          </cell>
        </row>
        <row r="7786">
          <cell r="A7786" t="str">
            <v>G3970 GEN Comm Equip, old</v>
          </cell>
          <cell r="B7786" t="str">
            <v>G3970 GEN Comm Equip, old-10</v>
          </cell>
          <cell r="C7786" t="str">
            <v>403G</v>
          </cell>
          <cell r="E7786">
            <v>43404</v>
          </cell>
          <cell r="F7786">
            <v>-0.01</v>
          </cell>
          <cell r="G7786" t="str">
            <v>End of Life</v>
          </cell>
          <cell r="H7786">
            <v>0</v>
          </cell>
          <cell r="I7786"/>
          <cell r="J7786" t="str">
            <v>End of Life</v>
          </cell>
          <cell r="K7786">
            <v>0</v>
          </cell>
          <cell r="L7786">
            <v>0</v>
          </cell>
        </row>
        <row r="7787">
          <cell r="A7787" t="str">
            <v>G3970 GEN Comm Equip, old</v>
          </cell>
          <cell r="B7787" t="str">
            <v>G3970 GEN Comm Equip, old-11</v>
          </cell>
          <cell r="C7787" t="str">
            <v>403G</v>
          </cell>
          <cell r="E7787">
            <v>43434</v>
          </cell>
          <cell r="F7787">
            <v>-0.01</v>
          </cell>
          <cell r="G7787" t="str">
            <v>End of Life</v>
          </cell>
          <cell r="H7787">
            <v>0</v>
          </cell>
          <cell r="I7787"/>
          <cell r="J7787" t="str">
            <v>End of Life</v>
          </cell>
          <cell r="K7787">
            <v>0</v>
          </cell>
          <cell r="L7787">
            <v>0</v>
          </cell>
        </row>
        <row r="7788">
          <cell r="A7788" t="str">
            <v>G3970 GEN Comm Equip, old</v>
          </cell>
          <cell r="B7788" t="str">
            <v>G3970 GEN Comm Equip, old-12</v>
          </cell>
          <cell r="C7788" t="str">
            <v>403G</v>
          </cell>
          <cell r="E7788">
            <v>43465</v>
          </cell>
          <cell r="F7788">
            <v>-0.01</v>
          </cell>
          <cell r="G7788" t="str">
            <v>End of Life</v>
          </cell>
          <cell r="H7788">
            <v>0</v>
          </cell>
          <cell r="I7788"/>
          <cell r="J7788" t="str">
            <v>End of Life</v>
          </cell>
          <cell r="K7788">
            <v>0</v>
          </cell>
          <cell r="L7788">
            <v>0</v>
          </cell>
        </row>
        <row r="7789">
          <cell r="A7789" t="str">
            <v>G3970 GEN Comm Equip, old Total</v>
          </cell>
          <cell r="B7789"/>
          <cell r="C7789" t="str">
            <v>GGEN</v>
          </cell>
          <cell r="E7789" t="str">
            <v>Total</v>
          </cell>
          <cell r="F7789"/>
          <cell r="G7789"/>
          <cell r="H7789">
            <v>125298</v>
          </cell>
          <cell r="I7789"/>
          <cell r="J7789">
            <v>0</v>
          </cell>
          <cell r="K7789">
            <v>0</v>
          </cell>
          <cell r="L7789">
            <v>-125298</v>
          </cell>
        </row>
        <row r="7790">
          <cell r="A7790" t="str">
            <v>G3980 GEN Misc Equip, new</v>
          </cell>
          <cell r="B7790" t="str">
            <v>G3980 GEN Misc Equip, new-1</v>
          </cell>
          <cell r="C7790" t="str">
            <v>403G</v>
          </cell>
          <cell r="E7790">
            <v>43131</v>
          </cell>
          <cell r="F7790">
            <v>143333.20000000001</v>
          </cell>
          <cell r="G7790">
            <v>6.6699999999999995E-2</v>
          </cell>
          <cell r="H7790">
            <v>796.69</v>
          </cell>
          <cell r="I7790">
            <v>155624.42000000001</v>
          </cell>
          <cell r="J7790">
            <v>6.6699999999999995E-2</v>
          </cell>
          <cell r="K7790">
            <v>1322.22</v>
          </cell>
          <cell r="L7790">
            <v>525.53</v>
          </cell>
        </row>
        <row r="7791">
          <cell r="A7791" t="str">
            <v>G3980 GEN Misc Equip, new</v>
          </cell>
          <cell r="B7791" t="str">
            <v>G3980 GEN Misc Equip, new-2</v>
          </cell>
          <cell r="C7791" t="str">
            <v>403G</v>
          </cell>
          <cell r="E7791">
            <v>43159</v>
          </cell>
          <cell r="F7791">
            <v>143333.20000000001</v>
          </cell>
          <cell r="G7791">
            <v>6.6699999999999995E-2</v>
          </cell>
          <cell r="H7791">
            <v>796.69</v>
          </cell>
          <cell r="I7791">
            <v>155624.42000000001</v>
          </cell>
          <cell r="J7791">
            <v>6.6699999999999995E-2</v>
          </cell>
          <cell r="K7791">
            <v>1322.22</v>
          </cell>
          <cell r="L7791">
            <v>525.53</v>
          </cell>
        </row>
        <row r="7792">
          <cell r="A7792" t="str">
            <v>G3980 GEN Misc Equip, new</v>
          </cell>
          <cell r="B7792" t="str">
            <v>G3980 GEN Misc Equip, new-3</v>
          </cell>
          <cell r="C7792" t="str">
            <v>403G</v>
          </cell>
          <cell r="E7792">
            <v>43190</v>
          </cell>
          <cell r="F7792">
            <v>143333.20000000001</v>
          </cell>
          <cell r="G7792">
            <v>6.6699999999999995E-2</v>
          </cell>
          <cell r="H7792">
            <v>796.69</v>
          </cell>
          <cell r="I7792">
            <v>155624.42000000001</v>
          </cell>
          <cell r="J7792">
            <v>6.6699999999999995E-2</v>
          </cell>
          <cell r="K7792">
            <v>1322.22</v>
          </cell>
          <cell r="L7792">
            <v>525.53</v>
          </cell>
        </row>
        <row r="7793">
          <cell r="A7793" t="str">
            <v>G3980 GEN Misc Equip, new</v>
          </cell>
          <cell r="B7793" t="str">
            <v>G3980 GEN Misc Equip, new-4</v>
          </cell>
          <cell r="C7793" t="str">
            <v>403G</v>
          </cell>
          <cell r="E7793">
            <v>43220</v>
          </cell>
          <cell r="F7793">
            <v>143333.20000000001</v>
          </cell>
          <cell r="G7793">
            <v>6.6699999999999995E-2</v>
          </cell>
          <cell r="H7793">
            <v>796.69</v>
          </cell>
          <cell r="I7793">
            <v>155624.42000000001</v>
          </cell>
          <cell r="J7793">
            <v>6.6699999999999995E-2</v>
          </cell>
          <cell r="K7793">
            <v>1322.22</v>
          </cell>
          <cell r="L7793">
            <v>525.53</v>
          </cell>
        </row>
        <row r="7794">
          <cell r="A7794" t="str">
            <v>G3980 GEN Misc Equip, new</v>
          </cell>
          <cell r="B7794" t="str">
            <v>G3980 GEN Misc Equip, new-5</v>
          </cell>
          <cell r="C7794" t="str">
            <v>403G</v>
          </cell>
          <cell r="E7794">
            <v>43251</v>
          </cell>
          <cell r="F7794">
            <v>143333.20000000001</v>
          </cell>
          <cell r="G7794">
            <v>6.6699999999999995E-2</v>
          </cell>
          <cell r="H7794">
            <v>796.69</v>
          </cell>
          <cell r="I7794">
            <v>155624.42000000001</v>
          </cell>
          <cell r="J7794">
            <v>6.6699999999999995E-2</v>
          </cell>
          <cell r="K7794">
            <v>1322.22</v>
          </cell>
          <cell r="L7794">
            <v>525.53</v>
          </cell>
        </row>
        <row r="7795">
          <cell r="A7795" t="str">
            <v>G3980 GEN Misc Equip, new</v>
          </cell>
          <cell r="B7795" t="str">
            <v>G3980 GEN Misc Equip, new-6</v>
          </cell>
          <cell r="C7795" t="str">
            <v>403G</v>
          </cell>
          <cell r="E7795">
            <v>43281</v>
          </cell>
          <cell r="F7795">
            <v>143333.20000000001</v>
          </cell>
          <cell r="G7795">
            <v>6.6699999999999995E-2</v>
          </cell>
          <cell r="H7795">
            <v>796.69</v>
          </cell>
          <cell r="I7795">
            <v>155624.42000000001</v>
          </cell>
          <cell r="J7795">
            <v>6.6699999999999995E-2</v>
          </cell>
          <cell r="K7795">
            <v>1322.22</v>
          </cell>
          <cell r="L7795">
            <v>525.53</v>
          </cell>
        </row>
        <row r="7796">
          <cell r="A7796" t="str">
            <v>G3980 GEN Misc Equip, new</v>
          </cell>
          <cell r="B7796" t="str">
            <v>G3980 GEN Misc Equip, new-7</v>
          </cell>
          <cell r="C7796" t="str">
            <v>403G</v>
          </cell>
          <cell r="E7796">
            <v>43312</v>
          </cell>
          <cell r="F7796">
            <v>155624.42000000001</v>
          </cell>
          <cell r="G7796">
            <v>6.6699999999999995E-2</v>
          </cell>
          <cell r="H7796">
            <v>-1822.7</v>
          </cell>
          <cell r="I7796">
            <v>155624.42000000001</v>
          </cell>
          <cell r="J7796">
            <v>6.6699999999999995E-2</v>
          </cell>
          <cell r="K7796">
            <v>1322.22</v>
          </cell>
          <cell r="L7796">
            <v>3144.92</v>
          </cell>
        </row>
        <row r="7797">
          <cell r="A7797" t="str">
            <v>G3980 GEN Misc Equip, new</v>
          </cell>
          <cell r="B7797" t="str">
            <v>G3980 GEN Misc Equip, new-8</v>
          </cell>
          <cell r="C7797" t="str">
            <v>403G</v>
          </cell>
          <cell r="E7797">
            <v>43343</v>
          </cell>
          <cell r="F7797">
            <v>155624.42000000001</v>
          </cell>
          <cell r="G7797">
            <v>6.6699999999999995E-2</v>
          </cell>
          <cell r="H7797">
            <v>1779.4299999999998</v>
          </cell>
          <cell r="I7797">
            <v>155624.42000000001</v>
          </cell>
          <cell r="J7797">
            <v>6.6699999999999995E-2</v>
          </cell>
          <cell r="K7797">
            <v>1322.22</v>
          </cell>
          <cell r="L7797">
            <v>-457.21</v>
          </cell>
        </row>
        <row r="7798">
          <cell r="A7798" t="str">
            <v>G3980 GEN Misc Equip, new</v>
          </cell>
          <cell r="B7798" t="str">
            <v>G3980 GEN Misc Equip, new-9</v>
          </cell>
          <cell r="C7798" t="str">
            <v>403G</v>
          </cell>
          <cell r="E7798">
            <v>43373</v>
          </cell>
          <cell r="F7798">
            <v>155624.42000000001</v>
          </cell>
          <cell r="G7798">
            <v>6.6699999999999995E-2</v>
          </cell>
          <cell r="H7798">
            <v>1322.22</v>
          </cell>
          <cell r="I7798">
            <v>155624.42000000001</v>
          </cell>
          <cell r="J7798">
            <v>6.6699999999999995E-2</v>
          </cell>
          <cell r="K7798">
            <v>1322.22</v>
          </cell>
          <cell r="L7798">
            <v>0</v>
          </cell>
        </row>
        <row r="7799">
          <cell r="A7799" t="str">
            <v>G3980 GEN Misc Equip, new</v>
          </cell>
          <cell r="B7799" t="str">
            <v>G3980 GEN Misc Equip, new-10</v>
          </cell>
          <cell r="C7799" t="str">
            <v>403G</v>
          </cell>
          <cell r="E7799">
            <v>43404</v>
          </cell>
          <cell r="F7799">
            <v>155624.42000000001</v>
          </cell>
          <cell r="G7799">
            <v>6.6699999999999995E-2</v>
          </cell>
          <cell r="H7799">
            <v>1322.22</v>
          </cell>
          <cell r="I7799">
            <v>155624.42000000001</v>
          </cell>
          <cell r="J7799">
            <v>6.6699999999999995E-2</v>
          </cell>
          <cell r="K7799">
            <v>1322.22</v>
          </cell>
          <cell r="L7799">
            <v>0</v>
          </cell>
        </row>
        <row r="7800">
          <cell r="A7800" t="str">
            <v>G3980 GEN Misc Equip, new</v>
          </cell>
          <cell r="B7800" t="str">
            <v>G3980 GEN Misc Equip, new-11</v>
          </cell>
          <cell r="C7800" t="str">
            <v>403G</v>
          </cell>
          <cell r="E7800">
            <v>43434</v>
          </cell>
          <cell r="F7800">
            <v>155624.42000000001</v>
          </cell>
          <cell r="G7800">
            <v>6.6699999999999995E-2</v>
          </cell>
          <cell r="H7800">
            <v>1322.22</v>
          </cell>
          <cell r="I7800">
            <v>155624.42000000001</v>
          </cell>
          <cell r="J7800">
            <v>6.6699999999999995E-2</v>
          </cell>
          <cell r="K7800">
            <v>1322.22</v>
          </cell>
          <cell r="L7800">
            <v>0</v>
          </cell>
        </row>
        <row r="7801">
          <cell r="A7801" t="str">
            <v>G3980 GEN Misc Equip, new</v>
          </cell>
          <cell r="B7801" t="str">
            <v>G3980 GEN Misc Equip, new-12</v>
          </cell>
          <cell r="C7801" t="str">
            <v>403G</v>
          </cell>
          <cell r="E7801">
            <v>43465</v>
          </cell>
          <cell r="F7801">
            <v>155624.42000000001</v>
          </cell>
          <cell r="G7801">
            <v>6.6699999999999995E-2</v>
          </cell>
          <cell r="H7801">
            <v>1322.22</v>
          </cell>
          <cell r="I7801">
            <v>155624.42000000001</v>
          </cell>
          <cell r="J7801">
            <v>6.6699999999999995E-2</v>
          </cell>
          <cell r="K7801">
            <v>1322.22</v>
          </cell>
          <cell r="L7801">
            <v>0</v>
          </cell>
        </row>
        <row r="7802">
          <cell r="A7802" t="str">
            <v>G3980 GEN Misc Equip, new Total</v>
          </cell>
          <cell r="C7802" t="str">
            <v>GGEN</v>
          </cell>
          <cell r="E7802" t="str">
            <v>Total</v>
          </cell>
          <cell r="F7802"/>
          <cell r="G7802"/>
          <cell r="H7802">
            <v>10025.75</v>
          </cell>
          <cell r="I7802"/>
          <cell r="J7802"/>
          <cell r="K7802">
            <v>15866.639999999998</v>
          </cell>
          <cell r="L7802">
            <v>5840.89</v>
          </cell>
        </row>
        <row r="7803">
          <cell r="A7803" t="str">
            <v>G3980 GEN Misc Equip, old</v>
          </cell>
          <cell r="B7803" t="str">
            <v>G3980 GEN Misc Equip, old-1</v>
          </cell>
          <cell r="C7803" t="str">
            <v>403G</v>
          </cell>
          <cell r="E7803">
            <v>43131</v>
          </cell>
          <cell r="F7803">
            <v>28582.15</v>
          </cell>
          <cell r="G7803" t="str">
            <v>End of Life</v>
          </cell>
          <cell r="H7803">
            <v>476.37</v>
          </cell>
          <cell r="I7803"/>
          <cell r="J7803"/>
          <cell r="K7803">
            <v>0</v>
          </cell>
          <cell r="L7803">
            <v>-476.37</v>
          </cell>
        </row>
        <row r="7804">
          <cell r="A7804" t="str">
            <v>G3980 GEN Misc Equip, old</v>
          </cell>
          <cell r="B7804" t="str">
            <v>G3980 GEN Misc Equip, old-2</v>
          </cell>
          <cell r="C7804" t="str">
            <v>403G</v>
          </cell>
          <cell r="E7804">
            <v>43159</v>
          </cell>
          <cell r="F7804">
            <v>28105.78</v>
          </cell>
          <cell r="G7804" t="str">
            <v>End of Life</v>
          </cell>
          <cell r="H7804">
            <v>476.37</v>
          </cell>
          <cell r="I7804"/>
          <cell r="J7804"/>
          <cell r="K7804">
            <v>0</v>
          </cell>
          <cell r="L7804">
            <v>-476.37</v>
          </cell>
        </row>
        <row r="7805">
          <cell r="A7805" t="str">
            <v>G3980 GEN Misc Equip, old</v>
          </cell>
          <cell r="B7805" t="str">
            <v>G3980 GEN Misc Equip, old-3</v>
          </cell>
          <cell r="C7805" t="str">
            <v>403G</v>
          </cell>
          <cell r="E7805">
            <v>43190</v>
          </cell>
          <cell r="F7805">
            <v>27629.41</v>
          </cell>
          <cell r="G7805" t="str">
            <v>End of Life</v>
          </cell>
          <cell r="H7805">
            <v>476.37</v>
          </cell>
          <cell r="I7805"/>
          <cell r="J7805"/>
          <cell r="K7805">
            <v>0</v>
          </cell>
          <cell r="L7805">
            <v>-476.37</v>
          </cell>
        </row>
        <row r="7806">
          <cell r="A7806" t="str">
            <v>G3980 GEN Misc Equip, old</v>
          </cell>
          <cell r="B7806" t="str">
            <v>G3980 GEN Misc Equip, old-4</v>
          </cell>
          <cell r="C7806" t="str">
            <v>403G</v>
          </cell>
          <cell r="E7806">
            <v>43220</v>
          </cell>
          <cell r="F7806">
            <v>27153.040000000001</v>
          </cell>
          <cell r="G7806" t="str">
            <v>End of Life</v>
          </cell>
          <cell r="H7806">
            <v>476.37</v>
          </cell>
          <cell r="I7806"/>
          <cell r="J7806"/>
          <cell r="K7806">
            <v>0</v>
          </cell>
          <cell r="L7806">
            <v>-476.37</v>
          </cell>
        </row>
        <row r="7807">
          <cell r="A7807" t="str">
            <v>G3980 GEN Misc Equip, old</v>
          </cell>
          <cell r="B7807" t="str">
            <v>G3980 GEN Misc Equip, old-5</v>
          </cell>
          <cell r="C7807" t="str">
            <v>403G</v>
          </cell>
          <cell r="E7807">
            <v>43251</v>
          </cell>
          <cell r="F7807">
            <v>26676.67</v>
          </cell>
          <cell r="G7807" t="str">
            <v>End of Life</v>
          </cell>
          <cell r="H7807">
            <v>476.37</v>
          </cell>
          <cell r="I7807"/>
          <cell r="J7807"/>
          <cell r="K7807">
            <v>0</v>
          </cell>
          <cell r="L7807">
            <v>-476.37</v>
          </cell>
        </row>
        <row r="7808">
          <cell r="A7808" t="str">
            <v>G3980 GEN Misc Equip, old</v>
          </cell>
          <cell r="B7808" t="str">
            <v>G3980 GEN Misc Equip, old-6</v>
          </cell>
          <cell r="C7808" t="str">
            <v>403G</v>
          </cell>
          <cell r="E7808">
            <v>43281</v>
          </cell>
          <cell r="F7808">
            <v>26200.3</v>
          </cell>
          <cell r="G7808" t="str">
            <v>End of Life</v>
          </cell>
          <cell r="H7808">
            <v>476.37</v>
          </cell>
          <cell r="I7808"/>
          <cell r="J7808"/>
          <cell r="K7808">
            <v>0</v>
          </cell>
          <cell r="L7808">
            <v>-476.37</v>
          </cell>
        </row>
        <row r="7809">
          <cell r="A7809" t="str">
            <v>G3980 GEN Misc Equip, old</v>
          </cell>
          <cell r="B7809" t="str">
            <v>G3980 GEN Misc Equip, old-7</v>
          </cell>
          <cell r="C7809" t="str">
            <v>403G</v>
          </cell>
          <cell r="E7809">
            <v>43312</v>
          </cell>
          <cell r="F7809">
            <v>0</v>
          </cell>
          <cell r="G7809" t="str">
            <v>End of Life</v>
          </cell>
          <cell r="H7809">
            <v>0</v>
          </cell>
          <cell r="I7809"/>
          <cell r="J7809"/>
          <cell r="K7809">
            <v>0</v>
          </cell>
          <cell r="L7809">
            <v>0</v>
          </cell>
        </row>
        <row r="7810">
          <cell r="A7810" t="str">
            <v>G3980 GEN Misc Equip, old</v>
          </cell>
          <cell r="B7810" t="str">
            <v>G3980 GEN Misc Equip, old-8</v>
          </cell>
          <cell r="C7810" t="str">
            <v>403G</v>
          </cell>
          <cell r="E7810">
            <v>43343</v>
          </cell>
          <cell r="F7810">
            <v>0</v>
          </cell>
          <cell r="G7810" t="str">
            <v>End of Life</v>
          </cell>
          <cell r="H7810">
            <v>0</v>
          </cell>
          <cell r="I7810"/>
          <cell r="J7810"/>
          <cell r="K7810">
            <v>0</v>
          </cell>
          <cell r="L7810">
            <v>0</v>
          </cell>
        </row>
        <row r="7811">
          <cell r="A7811" t="str">
            <v>G3980 GEN Misc Equip, old</v>
          </cell>
          <cell r="B7811" t="str">
            <v>G3980 GEN Misc Equip, old-9</v>
          </cell>
          <cell r="C7811" t="str">
            <v>403G</v>
          </cell>
          <cell r="E7811">
            <v>43373</v>
          </cell>
          <cell r="F7811">
            <v>0</v>
          </cell>
          <cell r="G7811" t="str">
            <v>End of Life</v>
          </cell>
          <cell r="H7811">
            <v>0</v>
          </cell>
          <cell r="I7811"/>
          <cell r="J7811"/>
          <cell r="K7811">
            <v>0</v>
          </cell>
          <cell r="L7811">
            <v>0</v>
          </cell>
        </row>
        <row r="7812">
          <cell r="A7812" t="str">
            <v>G3980 GEN Misc Equip, old</v>
          </cell>
          <cell r="B7812" t="str">
            <v>G3980 GEN Misc Equip, old-10</v>
          </cell>
          <cell r="C7812" t="str">
            <v>403G</v>
          </cell>
          <cell r="E7812">
            <v>43404</v>
          </cell>
          <cell r="F7812">
            <v>0</v>
          </cell>
          <cell r="G7812" t="str">
            <v>End of Life</v>
          </cell>
          <cell r="H7812">
            <v>0</v>
          </cell>
          <cell r="I7812"/>
          <cell r="J7812"/>
          <cell r="K7812">
            <v>0</v>
          </cell>
          <cell r="L7812">
            <v>0</v>
          </cell>
        </row>
        <row r="7813">
          <cell r="A7813" t="str">
            <v>G3980 GEN Misc Equip, old</v>
          </cell>
          <cell r="B7813" t="str">
            <v>G3980 GEN Misc Equip, old-11</v>
          </cell>
          <cell r="C7813" t="str">
            <v>403G</v>
          </cell>
          <cell r="E7813">
            <v>43434</v>
          </cell>
          <cell r="F7813">
            <v>0</v>
          </cell>
          <cell r="G7813" t="str">
            <v>End of Life</v>
          </cell>
          <cell r="H7813">
            <v>0</v>
          </cell>
          <cell r="I7813"/>
          <cell r="J7813"/>
          <cell r="K7813">
            <v>0</v>
          </cell>
          <cell r="L7813">
            <v>0</v>
          </cell>
        </row>
        <row r="7814">
          <cell r="A7814" t="str">
            <v>G3980 GEN Misc Equip, old</v>
          </cell>
          <cell r="B7814" t="str">
            <v>G3980 GEN Misc Equip, old-12</v>
          </cell>
          <cell r="C7814" t="str">
            <v>403G</v>
          </cell>
          <cell r="E7814">
            <v>43465</v>
          </cell>
          <cell r="F7814">
            <v>0</v>
          </cell>
          <cell r="G7814" t="str">
            <v>End of Life</v>
          </cell>
          <cell r="H7814">
            <v>0</v>
          </cell>
          <cell r="I7814"/>
          <cell r="J7814"/>
          <cell r="K7814">
            <v>0</v>
          </cell>
          <cell r="L7814">
            <v>0</v>
          </cell>
        </row>
        <row r="7815">
          <cell r="A7815" t="str">
            <v>G3980 GEN Misc Equip, old Total</v>
          </cell>
          <cell r="C7815" t="str">
            <v>GGEN</v>
          </cell>
          <cell r="E7815" t="str">
            <v>Total</v>
          </cell>
          <cell r="H7815">
            <v>2858.22</v>
          </cell>
          <cell r="I7815"/>
          <cell r="K7815">
            <v>0</v>
          </cell>
          <cell r="L7815">
            <v>-2858.22</v>
          </cell>
        </row>
        <row r="7816">
          <cell r="A7816" t="str">
            <v>Grand Total</v>
          </cell>
          <cell r="H7816">
            <v>544620305.33000553</v>
          </cell>
          <cell r="I7816"/>
          <cell r="K7816">
            <v>578356541.35441482</v>
          </cell>
          <cell r="L7816">
            <v>67475330.280000135</v>
          </cell>
        </row>
        <row r="7817">
          <cell r="D7817" t="str">
            <v>403 Depreciation Expense (Electric)</v>
          </cell>
          <cell r="E7817">
            <v>316437620.50999957</v>
          </cell>
          <cell r="I7817">
            <v>320871178.06530237</v>
          </cell>
          <cell r="L7817">
            <v>4433557.5553027987</v>
          </cell>
        </row>
        <row r="7818">
          <cell r="D7818" t="str">
            <v>403 Depreciation Expense (Electric Portion of Common)</v>
          </cell>
          <cell r="E7818">
            <v>17479184.218140036</v>
          </cell>
          <cell r="I7818">
            <v>18643869.746868491</v>
          </cell>
          <cell r="L7818">
            <v>1164685.5287284553</v>
          </cell>
        </row>
        <row r="7819">
          <cell r="D7819" t="str">
            <v>Total 403 Electric</v>
          </cell>
          <cell r="E7819">
            <v>333916804.72813964</v>
          </cell>
          <cell r="I7819">
            <v>339515047.81217086</v>
          </cell>
          <cell r="L7819">
            <v>5598243.0840312243</v>
          </cell>
        </row>
        <row r="7820">
          <cell r="D7820" t="str">
            <v>403 Depreciation Expense (Gas)</v>
          </cell>
          <cell r="E7820">
            <v>107878753.22000001</v>
          </cell>
          <cell r="I7820">
            <v>111415455.8932782</v>
          </cell>
          <cell r="L7820">
            <v>3536702.6732781827</v>
          </cell>
        </row>
        <row r="7821">
          <cell r="D7821" t="str">
            <v>403 Depreciation Expense (Gas Portion of Common)</v>
          </cell>
          <cell r="E7821">
            <v>8928406.3818600178</v>
          </cell>
          <cell r="I7821">
            <v>9523330.3541565742</v>
          </cell>
          <cell r="L7821">
            <v>594923.97229655646</v>
          </cell>
        </row>
        <row r="7822">
          <cell r="D7822" t="str">
            <v>Total 403 Gas</v>
          </cell>
          <cell r="E7822">
            <v>116807159.60186003</v>
          </cell>
          <cell r="I7822">
            <v>120938786.24743477</v>
          </cell>
          <cell r="L7822">
            <v>4131626.6455747336</v>
          </cell>
        </row>
        <row r="7823">
          <cell r="D7823" t="str">
            <v>404 Depreciation Expense (Electric)</v>
          </cell>
          <cell r="E7823">
            <v>15706525.089999994</v>
          </cell>
          <cell r="I7823">
            <v>15702575.549999984</v>
          </cell>
          <cell r="L7823">
            <v>-3949.5400000102818</v>
          </cell>
        </row>
        <row r="7824">
          <cell r="D7824" t="str">
            <v>404 Depreciation Expense (Electric Portion of Common)</v>
          </cell>
          <cell r="E7824">
            <v>44372353.199617065</v>
          </cell>
          <cell r="I7824">
            <v>60095545.457455039</v>
          </cell>
          <cell r="L7824">
            <v>15723192.257837974</v>
          </cell>
        </row>
        <row r="7825">
          <cell r="D7825" t="str">
            <v>Total 404 Electric</v>
          </cell>
          <cell r="E7825">
            <v>60078878.289617062</v>
          </cell>
          <cell r="I7825">
            <v>75798121.007455021</v>
          </cell>
          <cell r="L7825">
            <v>15719242.71783796</v>
          </cell>
        </row>
        <row r="7826">
          <cell r="D7826" t="str">
            <v>404 Depreciation Expense (Gas)</v>
          </cell>
          <cell r="E7826">
            <v>3292939.59</v>
          </cell>
          <cell r="I7826">
            <v>3442117.919999999</v>
          </cell>
          <cell r="L7826">
            <v>149178.32999999914</v>
          </cell>
        </row>
        <row r="7827">
          <cell r="D7827" t="str">
            <v>404 Depreciation Expense (Gas Portion of Common)</v>
          </cell>
          <cell r="E7827">
            <v>22665497.230383031</v>
          </cell>
          <cell r="I7827">
            <v>30696938.992545016</v>
          </cell>
          <cell r="L7827">
            <v>8031441.762161985</v>
          </cell>
        </row>
        <row r="7828">
          <cell r="D7828" t="str">
            <v>Total 404 Gas</v>
          </cell>
          <cell r="E7828">
            <v>25958436.820383031</v>
          </cell>
          <cell r="I7828">
            <v>34139056.912545018</v>
          </cell>
          <cell r="L7828">
            <v>8180620.092161987</v>
          </cell>
        </row>
        <row r="7829">
          <cell r="D7829" t="str">
            <v>403.1 Depreciation Expense ARC (Electric)</v>
          </cell>
          <cell r="E7829">
            <v>7708455.0157819996</v>
          </cell>
          <cell r="I7829">
            <v>7809629.5241939761</v>
          </cell>
          <cell r="L7829">
            <v>101174.50841197651</v>
          </cell>
        </row>
        <row r="7830">
          <cell r="D7830" t="str">
            <v>403.1 Depreciation Expense ARC (Gas)</v>
          </cell>
          <cell r="E7830">
            <v>150570.87421800001</v>
          </cell>
          <cell r="I7830">
            <v>155899.85061600001</v>
          </cell>
          <cell r="L7830">
            <v>5328.9763979999989</v>
          </cell>
        </row>
        <row r="7831">
          <cell r="D7831" t="str">
            <v>Total 403.1</v>
          </cell>
          <cell r="E7831">
            <v>7859025.8899999997</v>
          </cell>
          <cell r="I7831">
            <v>7965529.3748099757</v>
          </cell>
          <cell r="L7831">
            <v>106503.48480997607</v>
          </cell>
        </row>
        <row r="7832">
          <cell r="D7832" t="str">
            <v>Total 403 + 403.1</v>
          </cell>
          <cell r="E7832">
            <v>544620305.3299998</v>
          </cell>
          <cell r="G7832" t="str">
            <v>&lt;== check to income statement</v>
          </cell>
          <cell r="I7832">
            <v>578356541.35441554</v>
          </cell>
          <cell r="L7832">
            <v>33736236.024415731</v>
          </cell>
        </row>
        <row r="7833">
          <cell r="D7833"/>
          <cell r="L7833"/>
        </row>
        <row r="7834">
          <cell r="D7834"/>
          <cell r="L7834"/>
        </row>
        <row r="7835">
          <cell r="D7835" t="str">
            <v>404 Depreciation Expense (Common)</v>
          </cell>
          <cell r="E7835">
            <v>67037850.430000089</v>
          </cell>
          <cell r="I7835">
            <v>90792484.450000048</v>
          </cell>
        </row>
        <row r="7836">
          <cell r="D7836" t="str">
            <v>404 Depreciation Expense (Electric Portion of Common)</v>
          </cell>
          <cell r="E7836">
            <v>44372353.199617065</v>
          </cell>
          <cell r="F7836">
            <v>0.66190000000000004</v>
          </cell>
          <cell r="G7836" t="str">
            <v>Four Factor Electric</v>
          </cell>
          <cell r="H7836"/>
          <cell r="I7836">
            <v>60095545.457455039</v>
          </cell>
        </row>
        <row r="7837">
          <cell r="D7837" t="str">
            <v>404 Depreciation Expense (Gas Portion of Common)</v>
          </cell>
          <cell r="E7837">
            <v>22665497.230383031</v>
          </cell>
          <cell r="F7837">
            <v>0.33810000000000001</v>
          </cell>
          <cell r="G7837" t="str">
            <v>Four Factor Gas</v>
          </cell>
          <cell r="H7837"/>
          <cell r="I7837">
            <v>30696938.992545016</v>
          </cell>
        </row>
        <row r="7838">
          <cell r="D7838"/>
          <cell r="E7838"/>
          <cell r="I7838"/>
        </row>
        <row r="7839">
          <cell r="D7839" t="str">
            <v>403 Depreciation Expense (Common)</v>
          </cell>
          <cell r="E7839">
            <v>26407590.600000054</v>
          </cell>
          <cell r="I7839">
            <v>28167200.101025064</v>
          </cell>
          <cell r="J7839"/>
          <cell r="L7839">
            <v>1759609.3200000003</v>
          </cell>
        </row>
        <row r="7840">
          <cell r="D7840" t="str">
            <v>403 Depreciation Expense (Electric Portion of Common)</v>
          </cell>
          <cell r="E7840">
            <v>17479184.218140036</v>
          </cell>
          <cell r="F7840">
            <v>0.66190000000000004</v>
          </cell>
          <cell r="G7840" t="str">
            <v>Four Factor Electric</v>
          </cell>
          <cell r="H7840"/>
          <cell r="I7840">
            <v>18643869.746868491</v>
          </cell>
          <cell r="J7840">
            <v>0.66190000000000004</v>
          </cell>
          <cell r="L7840">
            <v>1164685.4089080002</v>
          </cell>
        </row>
        <row r="7841">
          <cell r="D7841" t="str">
            <v>403 Depreciation Expense (Gas Portion of Common)</v>
          </cell>
          <cell r="E7841">
            <v>8928406.3818600178</v>
          </cell>
          <cell r="F7841">
            <v>0.33810000000000001</v>
          </cell>
          <cell r="G7841" t="str">
            <v>Four Factor Gas</v>
          </cell>
          <cell r="H7841"/>
          <cell r="I7841">
            <v>9523330.3541565742</v>
          </cell>
          <cell r="J7841">
            <v>0.33810000000000001</v>
          </cell>
          <cell r="L7841">
            <v>594923.91109200008</v>
          </cell>
        </row>
        <row r="7842">
          <cell r="D7842"/>
          <cell r="E7842"/>
          <cell r="H7842"/>
          <cell r="I7842"/>
          <cell r="J7842"/>
          <cell r="L7842"/>
        </row>
        <row r="7843">
          <cell r="D7843" t="str">
            <v>Grand Total</v>
          </cell>
          <cell r="E7843">
            <v>544620305.330001</v>
          </cell>
          <cell r="H7843" t="str">
            <v>Grand Total</v>
          </cell>
          <cell r="I7843">
            <v>578356541.35441327</v>
          </cell>
          <cell r="J7843">
            <v>33736236.024412274</v>
          </cell>
          <cell r="L7843" t="str">
            <v>Grand Total</v>
          </cell>
        </row>
        <row r="7844">
          <cell r="D7844" t="str">
            <v>Standard</v>
          </cell>
          <cell r="E7844">
            <v>441605144.38999945</v>
          </cell>
          <cell r="H7844" t="str">
            <v>Standard</v>
          </cell>
          <cell r="I7844">
            <v>452170171.90746212</v>
          </cell>
          <cell r="J7844">
            <v>10565027.517462671</v>
          </cell>
          <cell r="L7844" t="str">
            <v>Standard</v>
          </cell>
        </row>
        <row r="7845">
          <cell r="D7845" t="str">
            <v>Not Studied</v>
          </cell>
          <cell r="E7845">
            <v>90946491.430000067</v>
          </cell>
          <cell r="H7845" t="str">
            <v>Not Studied</v>
          </cell>
          <cell r="I7845">
            <v>115081760.21480991</v>
          </cell>
          <cell r="J7845">
            <v>24135268.784809843</v>
          </cell>
          <cell r="L7845" t="str">
            <v>Not Studied</v>
          </cell>
        </row>
        <row r="7846">
          <cell r="D7846" t="str">
            <v>End of Life</v>
          </cell>
          <cell r="E7846">
            <v>2350349.5199999986</v>
          </cell>
          <cell r="H7846" t="str">
            <v>End of Life</v>
          </cell>
          <cell r="I7846">
            <v>2350349.5199999986</v>
          </cell>
          <cell r="L7846" t="str">
            <v>End of Life</v>
          </cell>
        </row>
        <row r="7847">
          <cell r="D7847" t="str">
            <v>Retired End of Life</v>
          </cell>
          <cell r="E7847">
            <v>8106776.1000000015</v>
          </cell>
          <cell r="H7847" t="str">
            <v>Retired End of Life</v>
          </cell>
          <cell r="I7847">
            <v>5844668.7599999988</v>
          </cell>
        </row>
        <row r="7848">
          <cell r="D7848"/>
          <cell r="E7848">
            <v>-1611543.8900015354</v>
          </cell>
        </row>
        <row r="7849">
          <cell r="D7849"/>
          <cell r="E7849"/>
        </row>
        <row r="7850">
          <cell r="D7850"/>
          <cell r="E7850"/>
        </row>
        <row r="7851">
          <cell r="E7851"/>
        </row>
        <row r="7852">
          <cell r="A7852">
            <v>403</v>
          </cell>
          <cell r="B7852" t="str">
            <v>Steam</v>
          </cell>
          <cell r="E7852">
            <v>44708149.270000011</v>
          </cell>
          <cell r="I7852">
            <v>44775734.24854748</v>
          </cell>
          <cell r="J7852">
            <v>67584.978547468781</v>
          </cell>
        </row>
        <row r="7853">
          <cell r="B7853" t="str">
            <v xml:space="preserve">Hydro </v>
          </cell>
          <cell r="E7853">
            <v>19178478.530000001</v>
          </cell>
          <cell r="I7853">
            <v>19269085.478868</v>
          </cell>
          <cell r="J7853">
            <v>90606.948867999017</v>
          </cell>
        </row>
        <row r="7854">
          <cell r="B7854" t="str">
            <v>Other Production</v>
          </cell>
          <cell r="E7854">
            <v>75056441.829999968</v>
          </cell>
          <cell r="I7854">
            <v>75201477.645998165</v>
          </cell>
          <cell r="J7854">
            <v>145035.8159981966</v>
          </cell>
        </row>
        <row r="7855">
          <cell r="B7855" t="str">
            <v>Total Production</v>
          </cell>
          <cell r="E7855">
            <v>138943069.63</v>
          </cell>
          <cell r="I7855">
            <v>139246297.37341365</v>
          </cell>
          <cell r="J7855">
            <v>303227.7434136644</v>
          </cell>
        </row>
        <row r="7856">
          <cell r="E7856"/>
          <cell r="I7856"/>
          <cell r="J7856"/>
        </row>
        <row r="7857">
          <cell r="A7857" t="str">
            <v>ARC</v>
          </cell>
          <cell r="B7857" t="str">
            <v>Steam</v>
          </cell>
          <cell r="E7857">
            <v>4333887.4700000007</v>
          </cell>
          <cell r="I7857">
            <v>4432539.7748099752</v>
          </cell>
          <cell r="J7857">
            <v>98652.304809974506</v>
          </cell>
        </row>
        <row r="7858">
          <cell r="B7858" t="str">
            <v xml:space="preserve">Hydro </v>
          </cell>
          <cell r="E7858">
            <v>0</v>
          </cell>
          <cell r="I7858">
            <v>0</v>
          </cell>
          <cell r="J7858">
            <v>0</v>
          </cell>
        </row>
        <row r="7859">
          <cell r="B7859" t="str">
            <v>Other Production</v>
          </cell>
          <cell r="E7859">
            <v>3225081.7800000003</v>
          </cell>
          <cell r="I7859">
            <v>3218713.3199999989</v>
          </cell>
          <cell r="J7859">
            <v>-6368.4600000013597</v>
          </cell>
        </row>
        <row r="7860">
          <cell r="B7860" t="str">
            <v>Total Production</v>
          </cell>
          <cell r="E7860">
            <v>7558969.2500000009</v>
          </cell>
          <cell r="I7860">
            <v>7651253.0948099736</v>
          </cell>
          <cell r="J7860">
            <v>92283.844809973147</v>
          </cell>
        </row>
        <row r="7861">
          <cell r="E7861"/>
          <cell r="I7861"/>
          <cell r="J7861"/>
        </row>
        <row r="7862">
          <cell r="A7862" t="str">
            <v>ARO</v>
          </cell>
          <cell r="B7862" t="str">
            <v>Steam</v>
          </cell>
          <cell r="E7862">
            <v>1314562.7000000004</v>
          </cell>
          <cell r="I7862">
            <v>1314536.4030084582</v>
          </cell>
          <cell r="J7862">
            <v>-26.296991542214528</v>
          </cell>
        </row>
        <row r="7863">
          <cell r="B7863" t="str">
            <v xml:space="preserve">Hydro </v>
          </cell>
          <cell r="E7863">
            <v>0</v>
          </cell>
          <cell r="I7863">
            <v>0</v>
          </cell>
          <cell r="J7863">
            <v>0</v>
          </cell>
        </row>
        <row r="7864">
          <cell r="B7864" t="str">
            <v>Other Production</v>
          </cell>
          <cell r="E7864">
            <v>2193111.8200000003</v>
          </cell>
          <cell r="I7864">
            <v>2193067.9481915417</v>
          </cell>
          <cell r="J7864">
            <v>-43.871808458585292</v>
          </cell>
        </row>
        <row r="7865">
          <cell r="B7865" t="str">
            <v>Total Production</v>
          </cell>
          <cell r="E7865">
            <v>3507674.5200000005</v>
          </cell>
          <cell r="I7865">
            <v>3507604.3511999999</v>
          </cell>
          <cell r="J7865">
            <v>-70.16880000079982</v>
          </cell>
        </row>
        <row r="7866">
          <cell r="E7866"/>
          <cell r="I7866"/>
          <cell r="J7866"/>
        </row>
        <row r="7867">
          <cell r="A7867" t="str">
            <v>Total</v>
          </cell>
          <cell r="B7867" t="str">
            <v>Steam</v>
          </cell>
          <cell r="E7867">
            <v>50356599.440000013</v>
          </cell>
          <cell r="I7867">
            <v>50522810.426365912</v>
          </cell>
          <cell r="J7867">
            <v>166210.98636589944</v>
          </cell>
        </row>
        <row r="7868">
          <cell r="B7868" t="str">
            <v xml:space="preserve">Hydro </v>
          </cell>
          <cell r="E7868">
            <v>19178478.530000001</v>
          </cell>
          <cell r="I7868">
            <v>19269085.478868</v>
          </cell>
          <cell r="J7868">
            <v>90606.948867999017</v>
          </cell>
        </row>
        <row r="7869">
          <cell r="B7869" t="str">
            <v>Other Production</v>
          </cell>
          <cell r="E7869">
            <v>80474635.429999977</v>
          </cell>
          <cell r="I7869">
            <v>80613258.914189696</v>
          </cell>
          <cell r="J7869">
            <v>138623.48418971896</v>
          </cell>
        </row>
        <row r="7870">
          <cell r="B7870" t="str">
            <v>Total Production</v>
          </cell>
          <cell r="E7870">
            <v>150009713.39999998</v>
          </cell>
          <cell r="I7870">
            <v>150405154.81942362</v>
          </cell>
          <cell r="J7870">
            <v>395441.41942361742</v>
          </cell>
        </row>
        <row r="7875">
          <cell r="B7875" t="str">
            <v>Electric Amortization</v>
          </cell>
          <cell r="E7875">
            <v>15706525.09</v>
          </cell>
          <cell r="F7875">
            <v>15706525.09</v>
          </cell>
        </row>
        <row r="7876">
          <cell r="B7876" t="str">
            <v>Gas Amortization</v>
          </cell>
          <cell r="E7876">
            <v>3292939.59</v>
          </cell>
          <cell r="F7876">
            <v>3292939.59</v>
          </cell>
        </row>
        <row r="7877">
          <cell r="B7877" t="str">
            <v>Common Amortization</v>
          </cell>
          <cell r="E7877">
            <v>67037850.43</v>
          </cell>
          <cell r="F7877">
            <v>67037850.429999903</v>
          </cell>
        </row>
        <row r="7878">
          <cell r="E7878">
            <v>86037315.109999999</v>
          </cell>
          <cell r="F7878">
            <v>86037315.109999895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Other Tax Detail-(SEF)"/>
    </sheetNames>
    <sheetDataSet>
      <sheetData sheetId="0">
        <row r="1">
          <cell r="E1" t="str">
            <v>ACTUAL</v>
          </cell>
          <cell r="F1">
            <v>6.01</v>
          </cell>
          <cell r="G1">
            <v>6.02</v>
          </cell>
          <cell r="H1">
            <v>6.0299999999999994</v>
          </cell>
          <cell r="I1">
            <v>6.0399999999999991</v>
          </cell>
          <cell r="J1">
            <v>6.0499999999999989</v>
          </cell>
          <cell r="K1">
            <v>6.0599999999999987</v>
          </cell>
          <cell r="L1">
            <v>6.0699999999999985</v>
          </cell>
          <cell r="M1">
            <v>6.0799999999999983</v>
          </cell>
          <cell r="N1">
            <v>6.0899999999999981</v>
          </cell>
          <cell r="O1">
            <v>6.0999999999999979</v>
          </cell>
          <cell r="P1">
            <v>6.1099999999999977</v>
          </cell>
          <cell r="Q1">
            <v>6.1199999999999974</v>
          </cell>
          <cell r="R1">
            <v>6.1299999999999972</v>
          </cell>
          <cell r="S1">
            <v>6.14</v>
          </cell>
          <cell r="T1">
            <v>6.15</v>
          </cell>
          <cell r="U1">
            <v>6.16</v>
          </cell>
          <cell r="V1">
            <v>6.17</v>
          </cell>
          <cell r="W1">
            <v>6.18</v>
          </cell>
          <cell r="X1">
            <v>6.1899999999999995</v>
          </cell>
          <cell r="Y1">
            <v>6.23</v>
          </cell>
          <cell r="Z1">
            <v>7.01</v>
          </cell>
          <cell r="AA1">
            <v>7.02</v>
          </cell>
          <cell r="AB1">
            <v>7.0299999999999994</v>
          </cell>
          <cell r="AC1">
            <v>7.0399999999999991</v>
          </cell>
          <cell r="AD1">
            <v>7.0499999999999989</v>
          </cell>
          <cell r="AE1">
            <v>7.0699999999999985</v>
          </cell>
          <cell r="AF1">
            <v>7.0799999999999983</v>
          </cell>
          <cell r="AG1">
            <v>7.0899999999999981</v>
          </cell>
          <cell r="AH1" t="str">
            <v>TOTAL</v>
          </cell>
          <cell r="AI1" t="str">
            <v>RESTATED</v>
          </cell>
          <cell r="AJ1">
            <v>6.01</v>
          </cell>
          <cell r="AK1">
            <v>6.02</v>
          </cell>
          <cell r="AL1">
            <v>6.0399999999999991</v>
          </cell>
          <cell r="AM1">
            <v>6.0899999999999981</v>
          </cell>
          <cell r="AN1">
            <v>6.0999999999999979</v>
          </cell>
          <cell r="AO1">
            <v>6.14</v>
          </cell>
          <cell r="AP1">
            <v>6.15</v>
          </cell>
          <cell r="AQ1">
            <v>6.16</v>
          </cell>
          <cell r="AR1">
            <v>6.17</v>
          </cell>
          <cell r="AS1">
            <v>6.2</v>
          </cell>
          <cell r="AT1">
            <v>6.21</v>
          </cell>
          <cell r="AU1">
            <v>6.22</v>
          </cell>
          <cell r="AV1">
            <v>6.2299999999999995</v>
          </cell>
          <cell r="AW1">
            <v>6.2399999999999993</v>
          </cell>
          <cell r="AX1">
            <v>6.2499999999999991</v>
          </cell>
          <cell r="AY1">
            <v>6.2599999999999989</v>
          </cell>
          <cell r="AZ1">
            <v>6.2699999999999987</v>
          </cell>
          <cell r="BA1">
            <v>6.2799999999999985</v>
          </cell>
          <cell r="BB1">
            <v>6.2899999999999983</v>
          </cell>
          <cell r="BC1">
            <v>7.01</v>
          </cell>
          <cell r="BD1">
            <v>7.02</v>
          </cell>
          <cell r="BE1">
            <v>7.0499999999999989</v>
          </cell>
          <cell r="BF1">
            <v>7.0599999999999987</v>
          </cell>
          <cell r="BG1">
            <v>7.08</v>
          </cell>
          <cell r="BH1">
            <v>7.09</v>
          </cell>
          <cell r="BI1">
            <v>7.1</v>
          </cell>
          <cell r="BJ1">
            <v>7.12</v>
          </cell>
          <cell r="BK1">
            <v>7.12</v>
          </cell>
          <cell r="BL1" t="str">
            <v>TOTAL</v>
          </cell>
          <cell r="BM1" t="str">
            <v>PROFORMA</v>
          </cell>
        </row>
        <row r="2">
          <cell r="E2" t="str">
            <v>RESULTS OF</v>
          </cell>
          <cell r="F2" t="str">
            <v>REVENUES</v>
          </cell>
          <cell r="G2" t="str">
            <v>TEMPERATURE</v>
          </cell>
          <cell r="H2" t="str">
            <v>FEDERAL</v>
          </cell>
          <cell r="I2" t="str">
            <v>TAX BENEFIT OF</v>
          </cell>
          <cell r="J2" t="str">
            <v>PASS-THROUGH</v>
          </cell>
          <cell r="K2" t="str">
            <v>INJURIES &amp;</v>
          </cell>
          <cell r="L2" t="str">
            <v>BAD</v>
          </cell>
          <cell r="M2" t="str">
            <v>INCENTIVE</v>
          </cell>
          <cell r="N2" t="str">
            <v xml:space="preserve">EXCISE TAX </v>
          </cell>
          <cell r="O2" t="str">
            <v>D&amp;O</v>
          </cell>
          <cell r="P2" t="str">
            <v xml:space="preserve">INTEREST ON </v>
          </cell>
          <cell r="Q2" t="str">
            <v>RATE CASE</v>
          </cell>
          <cell r="R2" t="str">
            <v>PENSION</v>
          </cell>
          <cell r="S2" t="str">
            <v>PROPERTY AND</v>
          </cell>
          <cell r="T2" t="str">
            <v>WAGE &amp;</v>
          </cell>
          <cell r="U2" t="str">
            <v>INVESTMENT</v>
          </cell>
          <cell r="V2" t="str">
            <v>EMPLOYEE</v>
          </cell>
          <cell r="W2" t="str">
            <v>AMA TO EOP</v>
          </cell>
          <cell r="X2" t="str">
            <v>AMA TO EOP</v>
          </cell>
          <cell r="Y2" t="str">
            <v>ANNUALIZE</v>
          </cell>
          <cell r="Z2" t="str">
            <v>POWER</v>
          </cell>
          <cell r="AA2" t="str">
            <v>MONTANA</v>
          </cell>
          <cell r="AB2" t="str">
            <v>WILD HORSE</v>
          </cell>
          <cell r="AC2" t="str">
            <v>ASC</v>
          </cell>
          <cell r="AD2" t="str">
            <v xml:space="preserve">STORM </v>
          </cell>
          <cell r="AE2" t="str">
            <v>COLSTRIP</v>
          </cell>
          <cell r="AF2" t="str">
            <v>OPEN</v>
          </cell>
          <cell r="AG2" t="str">
            <v>OPEN</v>
          </cell>
          <cell r="AH2" t="str">
            <v>RESTATING</v>
          </cell>
          <cell r="AI2" t="str">
            <v>RESULTS OF</v>
          </cell>
          <cell r="AJ2" t="str">
            <v>REVENUES</v>
          </cell>
          <cell r="AK2" t="str">
            <v>TEMPERATURE</v>
          </cell>
          <cell r="AL2" t="str">
            <v>TAX BENEFIT OF</v>
          </cell>
          <cell r="AM2" t="str">
            <v xml:space="preserve">EXCISE TAX </v>
          </cell>
          <cell r="AN2" t="str">
            <v>D&amp;O</v>
          </cell>
          <cell r="AO2" t="str">
            <v>PROPERTY &amp;</v>
          </cell>
          <cell r="AP2" t="str">
            <v>WAGE</v>
          </cell>
          <cell r="AQ2" t="str">
            <v>INVESTMENT</v>
          </cell>
          <cell r="AR2" t="str">
            <v>EMPLOYEE</v>
          </cell>
          <cell r="AS2" t="str">
            <v>DEFERRED G/L ON</v>
          </cell>
          <cell r="AT2" t="str">
            <v>ENVIRON</v>
          </cell>
          <cell r="AU2" t="str">
            <v>AMI</v>
          </cell>
          <cell r="AV2" t="str">
            <v>ANNUALIZE</v>
          </cell>
          <cell r="AW2" t="str">
            <v>GTZ PLANT</v>
          </cell>
          <cell r="AX2" t="str">
            <v>CREDIT  CARD</v>
          </cell>
          <cell r="AY2" t="str">
            <v>REMOVE UNPRO-</v>
          </cell>
          <cell r="AZ2" t="str">
            <v>PUBLIC</v>
          </cell>
          <cell r="BA2" t="str">
            <v>CONTRACT</v>
          </cell>
          <cell r="BB2"/>
          <cell r="BC2" t="str">
            <v>POWER</v>
          </cell>
          <cell r="BD2" t="str">
            <v>MONTANA</v>
          </cell>
          <cell r="BE2" t="str">
            <v xml:space="preserve">STORM </v>
          </cell>
          <cell r="BF2" t="str">
            <v xml:space="preserve">REGULATORY </v>
          </cell>
          <cell r="BG2" t="str">
            <v>REMOVE</v>
          </cell>
          <cell r="BH2" t="str">
            <v>HIGH MOLECULAR</v>
          </cell>
          <cell r="BI2" t="str">
            <v>ENERGY MGMT</v>
          </cell>
          <cell r="BJ2"/>
          <cell r="BK2"/>
          <cell r="BL2" t="str">
            <v>PROFORMING</v>
          </cell>
          <cell r="BM2" t="str">
            <v>RESULTS OF</v>
          </cell>
        </row>
        <row r="3">
          <cell r="E3" t="str">
            <v xml:space="preserve">OPERATIONS </v>
          </cell>
          <cell r="F3" t="str">
            <v>&amp; EXPENSES</v>
          </cell>
          <cell r="G3" t="str">
            <v>NORMALIZATION</v>
          </cell>
          <cell r="H3" t="str">
            <v>INCOME TAX</v>
          </cell>
          <cell r="I3" t="str">
            <v>INTEREST</v>
          </cell>
          <cell r="J3" t="str">
            <v>REV &amp; EXP</v>
          </cell>
          <cell r="K3" t="str">
            <v>DAMAGES</v>
          </cell>
          <cell r="L3" t="str">
            <v>DEBTS</v>
          </cell>
          <cell r="M3" t="str">
            <v>PAY</v>
          </cell>
          <cell r="N3" t="str">
            <v>&amp; FILING FEE</v>
          </cell>
          <cell r="O3" t="str">
            <v>INSURANCE</v>
          </cell>
          <cell r="P3" t="str">
            <v>CUST DEPOSITS</v>
          </cell>
          <cell r="Q3" t="str">
            <v>EXPENSE</v>
          </cell>
          <cell r="R3" t="str">
            <v>PLAN</v>
          </cell>
          <cell r="S3" t="str">
            <v>LIAB INSURANCE</v>
          </cell>
          <cell r="T3" t="str">
            <v>PAYROLL TAX</v>
          </cell>
          <cell r="U3" t="str">
            <v>PLAN</v>
          </cell>
          <cell r="V3" t="str">
            <v xml:space="preserve"> INSURANCE</v>
          </cell>
          <cell r="W3" t="str">
            <v>RATE BASE</v>
          </cell>
          <cell r="X3" t="str">
            <v>DEPRECIATION</v>
          </cell>
          <cell r="Y3" t="str">
            <v>RENT EXP</v>
          </cell>
          <cell r="Z3" t="str">
            <v>COSTS</v>
          </cell>
          <cell r="AA3" t="str">
            <v>TAX</v>
          </cell>
          <cell r="AB3" t="str">
            <v>SOLAR</v>
          </cell>
          <cell r="AC3" t="str">
            <v>815</v>
          </cell>
          <cell r="AD3" t="str">
            <v>DAMAGE</v>
          </cell>
          <cell r="AE3" t="str">
            <v>DEPRECIATION</v>
          </cell>
          <cell r="AF3" t="str">
            <v/>
          </cell>
          <cell r="AG3" t="str">
            <v/>
          </cell>
          <cell r="AH3" t="str">
            <v>ADJUSTMENTS</v>
          </cell>
          <cell r="AI3" t="str">
            <v>OPERATIONS</v>
          </cell>
          <cell r="AJ3" t="str">
            <v>&amp; EXPENSES</v>
          </cell>
          <cell r="AK3" t="str">
            <v>NORMALIZATION</v>
          </cell>
          <cell r="AL3" t="str">
            <v>INTEREST</v>
          </cell>
          <cell r="AM3" t="str">
            <v>&amp; FILING FEE</v>
          </cell>
          <cell r="AN3" t="str">
            <v>INSURANCE</v>
          </cell>
          <cell r="AO3" t="str">
            <v>LIABILITY INS</v>
          </cell>
          <cell r="AP3" t="str">
            <v>INCREASE</v>
          </cell>
          <cell r="AQ3" t="str">
            <v>PLAN</v>
          </cell>
          <cell r="AR3" t="str">
            <v>INSURANCE</v>
          </cell>
          <cell r="AS3" t="str">
            <v>PROPERTY SALES</v>
          </cell>
          <cell r="AT3" t="str">
            <v>REMEDIATION</v>
          </cell>
          <cell r="AU3" t="str">
            <v/>
          </cell>
          <cell r="AV3" t="str">
            <v>RENT EXP</v>
          </cell>
          <cell r="AW3" t="str">
            <v>&amp; DFRL</v>
          </cell>
          <cell r="AX3" t="str">
            <v>AMORT</v>
          </cell>
          <cell r="AY3" t="str">
            <v>TECTED DFIT</v>
          </cell>
          <cell r="AZ3" t="str">
            <v>IMPROVEMENT</v>
          </cell>
          <cell r="BA3" t="str">
            <v>ESCALATIONS</v>
          </cell>
          <cell r="BB3" t="str">
            <v>HR TOPS</v>
          </cell>
          <cell r="BC3" t="str">
            <v>COST</v>
          </cell>
          <cell r="BD3" t="str">
            <v>TAX</v>
          </cell>
          <cell r="BE3" t="str">
            <v>DAMAGE</v>
          </cell>
          <cell r="BF3" t="str">
            <v>ASSETS &amp; LIAB</v>
          </cell>
          <cell r="BG3" t="str">
            <v>EIM</v>
          </cell>
          <cell r="BH3" t="str">
            <v>WEIGHT CABLE</v>
          </cell>
          <cell r="BI3" t="str">
            <v>SYSTEM (EMS)</v>
          </cell>
          <cell r="BJ3" t="str">
            <v>OPEN</v>
          </cell>
          <cell r="BK3" t="str">
            <v>OPEN</v>
          </cell>
          <cell r="BL3" t="str">
            <v>ADJUSTMENTS</v>
          </cell>
          <cell r="BM3" t="str">
            <v>OPERATIONS</v>
          </cell>
        </row>
        <row r="4">
          <cell r="E4">
            <v>234440433.30000001</v>
          </cell>
          <cell r="F4">
            <v>1691573.0908041918</v>
          </cell>
          <cell r="G4">
            <v>202674.60696</v>
          </cell>
          <cell r="H4">
            <v>0</v>
          </cell>
          <cell r="I4">
            <v>0</v>
          </cell>
          <cell r="J4">
            <v>-148546495.51061568</v>
          </cell>
          <cell r="K4">
            <v>0</v>
          </cell>
          <cell r="L4">
            <v>0</v>
          </cell>
          <cell r="M4">
            <v>-18951.694391689729</v>
          </cell>
          <cell r="N4">
            <v>-104992.07986000087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19412.258474519269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86860.814999999944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-146669918.51362866</v>
          </cell>
          <cell r="AI4">
            <v>87770514.78637135</v>
          </cell>
          <cell r="AJ4">
            <v>-1313012.30807418</v>
          </cell>
          <cell r="AK4">
            <v>349838.18007599935</v>
          </cell>
          <cell r="AL4">
            <v>0</v>
          </cell>
          <cell r="AM4">
            <v>104992.07986000087</v>
          </cell>
          <cell r="AN4">
            <v>0</v>
          </cell>
          <cell r="AO4">
            <v>0</v>
          </cell>
          <cell r="AP4">
            <v>182188.09454757578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56751.381884112845</v>
          </cell>
          <cell r="BD4">
            <v>-655709.70971653459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-1274952.2814230258</v>
          </cell>
          <cell r="BM4">
            <v>86495562.504948318</v>
          </cell>
        </row>
        <row r="5">
          <cell r="A5" t="str">
            <v>Orders</v>
          </cell>
          <cell r="B5" t="str">
            <v>SAP</v>
          </cell>
          <cell r="C5" t="str">
            <v>Payroll Tax Reclass</v>
          </cell>
          <cell r="D5" t="str">
            <v>Reclass Common</v>
          </cell>
          <cell r="E5" t="str">
            <v>Test Year</v>
          </cell>
        </row>
        <row r="6">
          <cell r="A6" t="str">
            <v>    40810002  State Excise Taxes</v>
          </cell>
          <cell r="B6">
            <v>83291101.260000005</v>
          </cell>
          <cell r="E6">
            <v>83291101.260000005</v>
          </cell>
          <cell r="F6">
            <v>1691573.0908041918</v>
          </cell>
          <cell r="G6">
            <v>202674.60696</v>
          </cell>
          <cell r="J6">
            <v>-7272725.317782674</v>
          </cell>
          <cell r="N6">
            <v>-104992.07986000087</v>
          </cell>
          <cell r="AH6">
            <v>-5483469.6998784831</v>
          </cell>
          <cell r="AI6">
            <v>77807631.560121521</v>
          </cell>
          <cell r="AJ6">
            <v>-1313012.30807418</v>
          </cell>
          <cell r="AK6">
            <v>349838.18007599935</v>
          </cell>
          <cell r="AM6">
            <v>104992.07986000087</v>
          </cell>
          <cell r="AP6"/>
          <cell r="BC6">
            <v>56751.381884112845</v>
          </cell>
          <cell r="BL6">
            <v>-801430.66625406698</v>
          </cell>
          <cell r="BM6">
            <v>77006200.893867448</v>
          </cell>
        </row>
        <row r="7">
          <cell r="A7" t="str">
            <v>    40810602  Excise Taxes</v>
          </cell>
          <cell r="B7"/>
          <cell r="D7">
            <v>1276837.08</v>
          </cell>
          <cell r="E7">
            <v>1276837.08</v>
          </cell>
          <cell r="J7"/>
          <cell r="AH7">
            <v>0</v>
          </cell>
          <cell r="AI7">
            <v>1276837.08</v>
          </cell>
          <cell r="AP7"/>
          <cell r="BL7">
            <v>0</v>
          </cell>
          <cell r="BM7">
            <v>1276837.08</v>
          </cell>
        </row>
        <row r="8">
          <cell r="A8" t="str">
            <v>    40810003  Municipal Taxes</v>
          </cell>
          <cell r="B8">
            <v>82000442.209999993</v>
          </cell>
          <cell r="E8">
            <v>82000442.209999993</v>
          </cell>
          <cell r="J8">
            <v>-82000442.209999993</v>
          </cell>
          <cell r="AH8">
            <v>-82000442.209999993</v>
          </cell>
          <cell r="AI8">
            <v>0</v>
          </cell>
          <cell r="AP8"/>
          <cell r="BL8">
            <v>0</v>
          </cell>
          <cell r="BM8">
            <v>0</v>
          </cell>
        </row>
        <row r="9">
          <cell r="A9" t="str">
            <v>    40810005  Montana Electric Producer Taxes</v>
          </cell>
          <cell r="B9">
            <v>1346484.56</v>
          </cell>
          <cell r="E9">
            <v>1346484.56</v>
          </cell>
          <cell r="J9"/>
          <cell r="AA9">
            <v>86860.814999999944</v>
          </cell>
          <cell r="AH9">
            <v>86860.814999999944</v>
          </cell>
          <cell r="AI9">
            <v>1433345.375</v>
          </cell>
          <cell r="AP9"/>
          <cell r="BD9">
            <v>-655709.70971653459</v>
          </cell>
          <cell r="BE9"/>
          <cell r="BL9">
            <v>-655709.70971653459</v>
          </cell>
          <cell r="BM9">
            <v>777635.66528346541</v>
          </cell>
        </row>
        <row r="10">
          <cell r="A10" t="str">
            <v>    40810006  Property Taxes-Washington-Electric</v>
          </cell>
          <cell r="B10">
            <v>24920452.100000001</v>
          </cell>
          <cell r="E10">
            <v>24920452.100000001</v>
          </cell>
          <cell r="J10">
            <v>-24920452.100000001</v>
          </cell>
          <cell r="AH10">
            <v>-24920452.100000001</v>
          </cell>
          <cell r="AI10">
            <v>0</v>
          </cell>
          <cell r="AP10"/>
          <cell r="BL10">
            <v>0</v>
          </cell>
          <cell r="BM10">
            <v>0</v>
          </cell>
        </row>
        <row r="11">
          <cell r="A11" t="str">
            <v>    40810009  Prop Tax Sch140 Tracker Amort Defer-Elec</v>
          </cell>
          <cell r="B11">
            <v>22940213</v>
          </cell>
          <cell r="E11">
            <v>22940213</v>
          </cell>
          <cell r="J11">
            <v>-22940213</v>
          </cell>
          <cell r="AH11">
            <v>-22940213</v>
          </cell>
          <cell r="AI11">
            <v>0</v>
          </cell>
          <cell r="AP11"/>
          <cell r="BL11">
            <v>0</v>
          </cell>
          <cell r="BM11">
            <v>0</v>
          </cell>
        </row>
        <row r="12">
          <cell r="A12" t="str">
            <v>    40810012  Property Taxes - Oregon</v>
          </cell>
          <cell r="B12">
            <v>515204.97</v>
          </cell>
          <cell r="E12">
            <v>515204.97</v>
          </cell>
          <cell r="J12">
            <v>-515204.97</v>
          </cell>
          <cell r="AH12">
            <v>-515204.97</v>
          </cell>
          <cell r="AI12">
            <v>0</v>
          </cell>
          <cell r="AP12"/>
          <cell r="BL12">
            <v>0</v>
          </cell>
          <cell r="BM12">
            <v>0</v>
          </cell>
        </row>
        <row r="13">
          <cell r="A13" t="str">
            <v>    40810013  Property Taxes - Montana</v>
          </cell>
          <cell r="B13">
            <v>10890075</v>
          </cell>
          <cell r="E13">
            <v>10890075</v>
          </cell>
          <cell r="J13">
            <v>-10890075</v>
          </cell>
          <cell r="AH13">
            <v>-10890075</v>
          </cell>
          <cell r="AI13">
            <v>0</v>
          </cell>
          <cell r="AP13"/>
          <cell r="BL13">
            <v>0</v>
          </cell>
          <cell r="BM13">
            <v>0</v>
          </cell>
        </row>
        <row r="14">
          <cell r="A14" t="str">
            <v>Payroll Tax Reclass - Electric</v>
          </cell>
          <cell r="C14">
            <v>4345632.12</v>
          </cell>
          <cell r="D14">
            <v>2913991</v>
          </cell>
          <cell r="E14">
            <v>7259623.1200000001</v>
          </cell>
          <cell r="J14">
            <v>-7384.6</v>
          </cell>
          <cell r="M14">
            <v>-18951.694391689729</v>
          </cell>
          <cell r="T14">
            <v>19412.258474519269</v>
          </cell>
          <cell r="AH14">
            <v>-6924.0359171704586</v>
          </cell>
          <cell r="AI14">
            <v>7252699.0840828298</v>
          </cell>
          <cell r="AP14">
            <v>182188.09454757578</v>
          </cell>
          <cell r="BL14">
            <v>182188.09454757578</v>
          </cell>
          <cell r="BM14">
            <v>7434887.1786304051</v>
          </cell>
        </row>
        <row r="15">
          <cell r="A15" t="str">
            <v>*   Electric Taxes Other-Util Inc</v>
          </cell>
          <cell r="B15">
            <v>225903973.09999999</v>
          </cell>
          <cell r="C15">
            <v>4345632.12</v>
          </cell>
          <cell r="D15">
            <v>4190828.08</v>
          </cell>
          <cell r="E15">
            <v>234440433.30000001</v>
          </cell>
          <cell r="F15">
            <v>1691573.0908041918</v>
          </cell>
          <cell r="G15">
            <v>202674.60696</v>
          </cell>
          <cell r="H15">
            <v>0</v>
          </cell>
          <cell r="I15">
            <v>0</v>
          </cell>
          <cell r="J15">
            <v>-148546497.19778267</v>
          </cell>
          <cell r="K15">
            <v>0</v>
          </cell>
          <cell r="L15">
            <v>0</v>
          </cell>
          <cell r="M15">
            <v>-18951.694391689729</v>
          </cell>
          <cell r="N15">
            <v>-104992.07986000087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19412.258474519269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86860.814999999944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-146669920.20079565</v>
          </cell>
          <cell r="AI15">
            <v>87770513.099204347</v>
          </cell>
          <cell r="AJ15">
            <v>-1313012.30807418</v>
          </cell>
          <cell r="AK15">
            <v>349838.18007599935</v>
          </cell>
          <cell r="AL15">
            <v>0</v>
          </cell>
          <cell r="AM15">
            <v>104992.07986000087</v>
          </cell>
          <cell r="AN15">
            <v>0</v>
          </cell>
          <cell r="AO15">
            <v>0</v>
          </cell>
          <cell r="AP15">
            <v>182188.09454757578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56751.381884112845</v>
          </cell>
          <cell r="BD15">
            <v>-655709.70971653459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-1274952.2814230258</v>
          </cell>
          <cell r="BM15">
            <v>86495560.817781329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(CBR)"/>
      <sheetName val="Unallocated Summary (CBR)"/>
      <sheetName val="Unallocated Detail (CBR)"/>
      <sheetName val="Common by Account (CBR)"/>
      <sheetName val="Allocators (CBR)"/>
    </sheetNames>
    <sheetDataSet>
      <sheetData sheetId="0"/>
      <sheetData sheetId="1"/>
      <sheetData sheetId="2">
        <row r="1">
          <cell r="A1" t="str">
            <v>PUGET SOUND ENERGY</v>
          </cell>
        </row>
        <row r="2">
          <cell r="A2" t="str">
            <v>INCOME STATEMENT DETAIL</v>
          </cell>
        </row>
        <row r="3">
          <cell r="A3" t="str">
            <v>FOR THE 12 MONTHS ENDED DECEMBER 31, 2018</v>
          </cell>
        </row>
        <row r="5">
          <cell r="J5" t="str">
            <v>Electric Allocator</v>
          </cell>
          <cell r="K5" t="str">
            <v>Gas Allocator</v>
          </cell>
        </row>
        <row r="6">
          <cell r="A6" t="str">
            <v>Account Description</v>
          </cell>
          <cell r="B6" t="str">
            <v>Electric</v>
          </cell>
          <cell r="C6" t="str">
            <v xml:space="preserve">Gas </v>
          </cell>
          <cell r="D6" t="str">
            <v>Common</v>
          </cell>
          <cell r="E6" t="str">
            <v>Electric Common</v>
          </cell>
          <cell r="F6" t="str">
            <v>Gas Common</v>
          </cell>
          <cell r="G6" t="str">
            <v>Electric Allloc</v>
          </cell>
          <cell r="H6" t="str">
            <v>Gas Alloc</v>
          </cell>
          <cell r="I6" t="str">
            <v>Total</v>
          </cell>
          <cell r="J6" t="str">
            <v>DEC18 CBR</v>
          </cell>
          <cell r="K6" t="str">
            <v>DEC18 CBR</v>
          </cell>
        </row>
        <row r="10">
          <cell r="A10" t="str">
            <v>1 - OPERATING REVENUES</v>
          </cell>
        </row>
        <row r="11">
          <cell r="A11" t="str">
            <v xml:space="preserve">     2 - SALES TO CUSTOMERS</v>
          </cell>
          <cell r="B11"/>
          <cell r="C11"/>
          <cell r="D11"/>
          <cell r="E11"/>
          <cell r="F11"/>
          <cell r="G11"/>
          <cell r="H11"/>
          <cell r="I11"/>
        </row>
        <row r="12">
          <cell r="A12" t="str">
            <v xml:space="preserve">          (2) 440 - Electric Residential Sales</v>
          </cell>
          <cell r="B12">
            <v>1147259983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1147259983</v>
          </cell>
          <cell r="H12">
            <v>0</v>
          </cell>
          <cell r="I12">
            <v>1147259983</v>
          </cell>
        </row>
        <row r="13">
          <cell r="A13" t="str">
            <v xml:space="preserve">          (2) 442 - Electric Commercial &amp; Industrial Sales</v>
          </cell>
          <cell r="B13">
            <v>999595697.30999994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999595697.30999994</v>
          </cell>
          <cell r="H13">
            <v>0</v>
          </cell>
          <cell r="I13">
            <v>999595697.30999994</v>
          </cell>
        </row>
        <row r="14">
          <cell r="A14" t="str">
            <v xml:space="preserve">          (2) 444 - Public Street &amp; Highway Lighting</v>
          </cell>
          <cell r="B14">
            <v>18378086.579999998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18378086.579999998</v>
          </cell>
          <cell r="H14">
            <v>0</v>
          </cell>
          <cell r="I14">
            <v>18378086.579999998</v>
          </cell>
        </row>
        <row r="15">
          <cell r="A15" t="str">
            <v xml:space="preserve">          (2) 480 - Gas Residential Sales</v>
          </cell>
          <cell r="B15">
            <v>0</v>
          </cell>
          <cell r="C15">
            <v>598922744.48000002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598922744.48000002</v>
          </cell>
          <cell r="I15">
            <v>598922744.48000002</v>
          </cell>
        </row>
        <row r="16">
          <cell r="A16" t="str">
            <v xml:space="preserve">          (2) 481 - Gas Commercial &amp; Industrial Sales</v>
          </cell>
          <cell r="B16">
            <v>0</v>
          </cell>
          <cell r="C16">
            <v>257751314.78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257751314.78</v>
          </cell>
          <cell r="I16">
            <v>257751314.78</v>
          </cell>
        </row>
        <row r="17">
          <cell r="A17" t="str">
            <v xml:space="preserve">          (2) 489 - Rev From Transportation Of Gas To Others</v>
          </cell>
          <cell r="B17">
            <v>0</v>
          </cell>
          <cell r="C17">
            <v>19983616.4099999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19983616.4099999</v>
          </cell>
          <cell r="I17">
            <v>19983616.4099999</v>
          </cell>
        </row>
        <row r="18">
          <cell r="A18" t="str">
            <v xml:space="preserve">               (2) SUBTOTAL</v>
          </cell>
          <cell r="B18">
            <v>2165233766.8899999</v>
          </cell>
          <cell r="C18">
            <v>876657675.66999984</v>
          </cell>
          <cell r="D18">
            <v>0</v>
          </cell>
          <cell r="E18">
            <v>0</v>
          </cell>
          <cell r="F18">
            <v>0</v>
          </cell>
          <cell r="G18">
            <v>2165233766.8899999</v>
          </cell>
          <cell r="H18">
            <v>876657675.66999984</v>
          </cell>
          <cell r="I18">
            <v>3041891442.5599999</v>
          </cell>
        </row>
        <row r="19">
          <cell r="A19" t="str">
            <v xml:space="preserve">     3 - SALES FOR RESALE-FIRM</v>
          </cell>
        </row>
        <row r="20">
          <cell r="A20" t="str">
            <v xml:space="preserve">          (3) 447 - Electric Sales For Resale</v>
          </cell>
          <cell r="B20">
            <v>340431.51999999897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340431.51999999897</v>
          </cell>
          <cell r="H20">
            <v>0</v>
          </cell>
          <cell r="I20">
            <v>340431.51999999897</v>
          </cell>
        </row>
        <row r="21">
          <cell r="A21" t="str">
            <v xml:space="preserve">               (3) SUBTOTAL</v>
          </cell>
          <cell r="B21">
            <v>340431.51999999897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340431.51999999897</v>
          </cell>
          <cell r="H21">
            <v>0</v>
          </cell>
          <cell r="I21">
            <v>340431.51999999897</v>
          </cell>
        </row>
        <row r="22">
          <cell r="A22" t="str">
            <v xml:space="preserve">     4 - SALES TO OTHER UTILITIES</v>
          </cell>
        </row>
        <row r="23">
          <cell r="A23" t="str">
            <v xml:space="preserve">          (4) 447 - Electric Sales For Resale - Sales</v>
          </cell>
          <cell r="B23">
            <v>89323512.370000005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89323512.370000005</v>
          </cell>
          <cell r="H23">
            <v>0</v>
          </cell>
          <cell r="I23">
            <v>89323512.370000005</v>
          </cell>
        </row>
        <row r="24">
          <cell r="A24" t="str">
            <v xml:space="preserve">          (4) 447 - Electric Sales For Resale - Purchases</v>
          </cell>
          <cell r="B24">
            <v>66009609.870000005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66009609.870000005</v>
          </cell>
          <cell r="H24">
            <v>0</v>
          </cell>
          <cell r="I24">
            <v>66009609.870000005</v>
          </cell>
        </row>
        <row r="25">
          <cell r="A25" t="str">
            <v xml:space="preserve">               (4) SUBTOTAL</v>
          </cell>
          <cell r="B25">
            <v>155333122.24000001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155333122.24000001</v>
          </cell>
          <cell r="H25">
            <v>0</v>
          </cell>
          <cell r="I25">
            <v>155333122.24000001</v>
          </cell>
        </row>
        <row r="26">
          <cell r="A26" t="str">
            <v xml:space="preserve">     5 - OTHER OPERATING REVENUES</v>
          </cell>
        </row>
        <row r="27">
          <cell r="A27" t="str">
            <v xml:space="preserve">          (5) 412 - Lease Inc Everett Delta to NWP - Gas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(5) 449.1 - Provision for rate refunds E</v>
          </cell>
          <cell r="B28">
            <v>-24054569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-24054569</v>
          </cell>
          <cell r="H28">
            <v>0</v>
          </cell>
          <cell r="I28">
            <v>-24054569</v>
          </cell>
        </row>
        <row r="29">
          <cell r="A29" t="str">
            <v xml:space="preserve">          (5) 450 - Forfeited Discounts</v>
          </cell>
          <cell r="B29">
            <v>2451377.19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2451377.19</v>
          </cell>
          <cell r="H29">
            <v>0</v>
          </cell>
          <cell r="I29">
            <v>2451377.19</v>
          </cell>
        </row>
        <row r="30">
          <cell r="A30" t="str">
            <v xml:space="preserve">          (5) 451 - Electric Misc Service Revenue</v>
          </cell>
          <cell r="B30">
            <v>12237816.219999999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12237816.219999999</v>
          </cell>
          <cell r="H30">
            <v>0</v>
          </cell>
          <cell r="I30">
            <v>12237816.219999999</v>
          </cell>
        </row>
        <row r="31">
          <cell r="A31" t="str">
            <v xml:space="preserve">          (5) 454 - Rent For Electric Property</v>
          </cell>
          <cell r="B31">
            <v>18352787.670000002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18352787.670000002</v>
          </cell>
          <cell r="H31">
            <v>0</v>
          </cell>
          <cell r="I31">
            <v>18352787.670000002</v>
          </cell>
        </row>
        <row r="32">
          <cell r="A32" t="str">
            <v xml:space="preserve">          (5) 456 - Other Electric Revenues</v>
          </cell>
          <cell r="B32">
            <v>84129102.099999994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84129102.099999994</v>
          </cell>
          <cell r="H32">
            <v>0</v>
          </cell>
          <cell r="I32">
            <v>84129102.099999994</v>
          </cell>
        </row>
        <row r="33">
          <cell r="A33" t="str">
            <v xml:space="preserve">          (5) 456.1 - Other Electric Revenues - Transmission</v>
          </cell>
          <cell r="B33">
            <v>29059353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29059353</v>
          </cell>
          <cell r="H33">
            <v>0</v>
          </cell>
          <cell r="I33">
            <v>29059353</v>
          </cell>
        </row>
        <row r="34">
          <cell r="A34" t="str">
            <v xml:space="preserve">          (5) 487 - Forfeited Discounts</v>
          </cell>
          <cell r="B34">
            <v>0</v>
          </cell>
          <cell r="C34">
            <v>909870.97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909870.97</v>
          </cell>
          <cell r="I34">
            <v>909870.97</v>
          </cell>
        </row>
        <row r="35">
          <cell r="A35" t="str">
            <v xml:space="preserve">          (5) 488 - Gas Misc Service Revenues</v>
          </cell>
          <cell r="B35">
            <v>0</v>
          </cell>
          <cell r="C35">
            <v>3456834.2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3456834.2</v>
          </cell>
          <cell r="I35">
            <v>3456834.2</v>
          </cell>
        </row>
        <row r="36">
          <cell r="A36" t="str">
            <v xml:space="preserve">          (5) 4894 - Gas Revenues from Storing Gas of Others</v>
          </cell>
          <cell r="B36">
            <v>0</v>
          </cell>
          <cell r="C36">
            <v>981624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981624</v>
          </cell>
          <cell r="I36">
            <v>981624</v>
          </cell>
        </row>
        <row r="37">
          <cell r="A37" t="str">
            <v xml:space="preserve">          (5) 493 - Rent From Gas Property</v>
          </cell>
          <cell r="B37">
            <v>0</v>
          </cell>
          <cell r="C37">
            <v>5860023.4800000004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5860023.4800000004</v>
          </cell>
          <cell r="I37">
            <v>5860023.4800000004</v>
          </cell>
        </row>
        <row r="38">
          <cell r="A38" t="str">
            <v xml:space="preserve">          (5) 495 - Other Gas Revenues</v>
          </cell>
          <cell r="B38">
            <v>0</v>
          </cell>
          <cell r="C38">
            <v>-26594420.23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-26594420.23</v>
          </cell>
          <cell r="I38">
            <v>-26594420.23</v>
          </cell>
        </row>
        <row r="39">
          <cell r="A39" t="str">
            <v>(5)  496 - Provision for rate refunds G</v>
          </cell>
          <cell r="B39">
            <v>0</v>
          </cell>
          <cell r="C39">
            <v>-10523931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-10523931</v>
          </cell>
          <cell r="I39">
            <v>-10523931</v>
          </cell>
        </row>
        <row r="40">
          <cell r="A40" t="str">
            <v xml:space="preserve">               (5) SUBTOTAL</v>
          </cell>
          <cell r="B40">
            <v>122175867.17999999</v>
          </cell>
          <cell r="C40">
            <v>-25909998.579999998</v>
          </cell>
          <cell r="D40">
            <v>0</v>
          </cell>
          <cell r="E40">
            <v>0</v>
          </cell>
          <cell r="F40">
            <v>0</v>
          </cell>
          <cell r="G40">
            <v>122175867.17999999</v>
          </cell>
          <cell r="H40">
            <v>-25909998.579999998</v>
          </cell>
          <cell r="I40">
            <v>96265868.599999994</v>
          </cell>
        </row>
        <row r="41">
          <cell r="A41" t="str">
            <v>(1) TOTAL OPERATING REVENUES</v>
          </cell>
          <cell r="B41">
            <v>2443083187.8299994</v>
          </cell>
          <cell r="C41">
            <v>850747677.08999979</v>
          </cell>
          <cell r="D41">
            <v>0</v>
          </cell>
          <cell r="E41">
            <v>0</v>
          </cell>
          <cell r="F41">
            <v>0</v>
          </cell>
          <cell r="G41">
            <v>2443083187.8299994</v>
          </cell>
          <cell r="H41">
            <v>850747677.08999979</v>
          </cell>
          <cell r="I41">
            <v>3293830864.9199996</v>
          </cell>
        </row>
        <row r="43">
          <cell r="A43" t="str">
            <v>10 - ENERGY COST</v>
          </cell>
        </row>
        <row r="44">
          <cell r="A44" t="str">
            <v xml:space="preserve">     11 - FUEL</v>
          </cell>
          <cell r="B44"/>
          <cell r="C44"/>
          <cell r="D44"/>
          <cell r="E44"/>
          <cell r="F44"/>
          <cell r="G44"/>
          <cell r="H44"/>
          <cell r="I44"/>
        </row>
        <row r="45">
          <cell r="A45" t="str">
            <v xml:space="preserve">          (11) 501 - Steam Operations Fuel</v>
          </cell>
          <cell r="B45">
            <v>79334191.840000004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79334191.840000004</v>
          </cell>
          <cell r="H45">
            <v>0</v>
          </cell>
          <cell r="I45">
            <v>79334191.840000004</v>
          </cell>
        </row>
        <row r="46">
          <cell r="A46" t="str">
            <v xml:space="preserve">          (11) 547 - Other Power Generation Oper Fuel</v>
          </cell>
          <cell r="B46">
            <v>124839938.44999999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124839938.44999999</v>
          </cell>
          <cell r="H46">
            <v>0</v>
          </cell>
          <cell r="I46">
            <v>124839938.44999999</v>
          </cell>
        </row>
        <row r="47">
          <cell r="A47" t="str">
            <v xml:space="preserve">               (11) SUBTOTAL</v>
          </cell>
          <cell r="B47">
            <v>204174130.28999999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204174130.28999999</v>
          </cell>
          <cell r="H47">
            <v>0</v>
          </cell>
          <cell r="I47">
            <v>204174130.28999999</v>
          </cell>
        </row>
        <row r="48">
          <cell r="A48" t="str">
            <v xml:space="preserve">     12 - PURCHASED AND INTERCHANGED</v>
          </cell>
        </row>
        <row r="49">
          <cell r="A49" t="str">
            <v xml:space="preserve">          (12) 555 - Purchased Power</v>
          </cell>
          <cell r="B49">
            <v>574163746.96999896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574163746.96999896</v>
          </cell>
          <cell r="H49">
            <v>0</v>
          </cell>
          <cell r="I49">
            <v>574163746.96999896</v>
          </cell>
        </row>
        <row r="50">
          <cell r="A50" t="str">
            <v xml:space="preserve">          (12) 557 - Other Power Supply Expense</v>
          </cell>
          <cell r="B50">
            <v>17679050.599999901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17679050.599999901</v>
          </cell>
          <cell r="H50">
            <v>0</v>
          </cell>
          <cell r="I50">
            <v>17679050.599999901</v>
          </cell>
        </row>
        <row r="51">
          <cell r="A51" t="str">
            <v xml:space="preserve">          (12) 804 - Natural Gas City Gate Purchases</v>
          </cell>
          <cell r="B51">
            <v>0</v>
          </cell>
          <cell r="C51">
            <v>320916250.37999898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320916250.37999898</v>
          </cell>
          <cell r="I51">
            <v>320916250.37999898</v>
          </cell>
        </row>
        <row r="52">
          <cell r="A52" t="str">
            <v xml:space="preserve">          (12) 805 - Other Gas Purchases</v>
          </cell>
          <cell r="B52">
            <v>0</v>
          </cell>
          <cell r="C52">
            <v>12060.45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12060.45</v>
          </cell>
          <cell r="I52">
            <v>12060.45</v>
          </cell>
        </row>
        <row r="53">
          <cell r="A53" t="str">
            <v xml:space="preserve">          (12) 8051 - Purchased Gas Cost Adjustments</v>
          </cell>
          <cell r="B53">
            <v>0</v>
          </cell>
          <cell r="C53">
            <v>-23472409.660000097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-23472409.660000097</v>
          </cell>
          <cell r="I53">
            <v>-23472409.660000097</v>
          </cell>
        </row>
        <row r="54">
          <cell r="A54" t="str">
            <v xml:space="preserve">          (12) 8081 - Gas Withdrawn From Storage</v>
          </cell>
          <cell r="B54">
            <v>0</v>
          </cell>
          <cell r="C54">
            <v>40421801.980000004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40421801.980000004</v>
          </cell>
          <cell r="I54">
            <v>40421801.980000004</v>
          </cell>
        </row>
        <row r="55">
          <cell r="A55" t="str">
            <v xml:space="preserve">          (12) 8082 - Gas Delivered To Storage</v>
          </cell>
          <cell r="B55">
            <v>0</v>
          </cell>
          <cell r="C55">
            <v>-41178651.090000004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-41178651.090000004</v>
          </cell>
          <cell r="I55">
            <v>-41178651.090000004</v>
          </cell>
        </row>
        <row r="56">
          <cell r="A56" t="str">
            <v xml:space="preserve">               (12) SUBTOTAL</v>
          </cell>
          <cell r="B56">
            <v>591842797.56999886</v>
          </cell>
          <cell r="C56">
            <v>296699052.05999887</v>
          </cell>
          <cell r="D56">
            <v>0</v>
          </cell>
          <cell r="E56">
            <v>0</v>
          </cell>
          <cell r="F56">
            <v>0</v>
          </cell>
          <cell r="G56">
            <v>591842797.56999886</v>
          </cell>
          <cell r="H56">
            <v>296699052.05999887</v>
          </cell>
          <cell r="I56">
            <v>888541849.62999785</v>
          </cell>
        </row>
        <row r="57">
          <cell r="A57" t="str">
            <v xml:space="preserve">     13 - WHEELING</v>
          </cell>
        </row>
        <row r="58">
          <cell r="A58" t="str">
            <v xml:space="preserve">          (13) 565 - Transmission Of Electricity By Others</v>
          </cell>
          <cell r="B58">
            <v>115807777.5999999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115807777.5999999</v>
          </cell>
          <cell r="H58">
            <v>0</v>
          </cell>
          <cell r="I58">
            <v>115807777.5999999</v>
          </cell>
        </row>
        <row r="59">
          <cell r="A59" t="str">
            <v xml:space="preserve">               (13) SUBTOTAL</v>
          </cell>
          <cell r="B59">
            <v>115807777.5999999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115807777.5999999</v>
          </cell>
          <cell r="H59">
            <v>0</v>
          </cell>
          <cell r="I59">
            <v>115807777.5999999</v>
          </cell>
        </row>
        <row r="60">
          <cell r="A60" t="str">
            <v xml:space="preserve">     14 - RESIDENTIAL EXCHANGE</v>
          </cell>
        </row>
        <row r="61">
          <cell r="A61" t="str">
            <v xml:space="preserve">          (14) 555 - Purchased Power</v>
          </cell>
          <cell r="B61">
            <v>-77453659.509999901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-77453659.509999901</v>
          </cell>
          <cell r="H61">
            <v>0</v>
          </cell>
          <cell r="I61">
            <v>-77453659.509999901</v>
          </cell>
        </row>
        <row r="62">
          <cell r="A62" t="str">
            <v xml:space="preserve">               (14) SUBTOTAL</v>
          </cell>
          <cell r="B62">
            <v>-77453659.509999901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-77453659.509999901</v>
          </cell>
          <cell r="H62">
            <v>0</v>
          </cell>
          <cell r="I62">
            <v>-77453659.509999901</v>
          </cell>
        </row>
        <row r="63">
          <cell r="A63" t="str">
            <v>(10) TOTAL ENERGY COST</v>
          </cell>
          <cell r="B63">
            <v>834371045.94999886</v>
          </cell>
          <cell r="C63">
            <v>296699052.05999887</v>
          </cell>
          <cell r="D63">
            <v>0</v>
          </cell>
          <cell r="E63">
            <v>0</v>
          </cell>
          <cell r="F63">
            <v>0</v>
          </cell>
          <cell r="G63">
            <v>834371045.94999886</v>
          </cell>
          <cell r="H63">
            <v>296699052.05999887</v>
          </cell>
          <cell r="I63">
            <v>1131070098.0099978</v>
          </cell>
        </row>
        <row r="65">
          <cell r="A65" t="str">
            <v>GROSS MARGIN</v>
          </cell>
          <cell r="B65">
            <v>1608712141.8800006</v>
          </cell>
          <cell r="C65">
            <v>554048625.03000093</v>
          </cell>
          <cell r="D65">
            <v>0</v>
          </cell>
          <cell r="E65">
            <v>0</v>
          </cell>
          <cell r="F65">
            <v>0</v>
          </cell>
          <cell r="G65">
            <v>1608712141.8800006</v>
          </cell>
          <cell r="H65">
            <v>554048625.03000093</v>
          </cell>
          <cell r="I65">
            <v>2162760766.9100018</v>
          </cell>
        </row>
        <row r="67">
          <cell r="A67" t="str">
            <v>OPERATING EXPENSES</v>
          </cell>
        </row>
        <row r="68">
          <cell r="A68" t="str">
            <v xml:space="preserve">     OPERATING AND MAINTENANCE</v>
          </cell>
        </row>
        <row r="69">
          <cell r="A69" t="str">
            <v xml:space="preserve">          17 - OTHER ENERGY SUPPLY EXPENSES</v>
          </cell>
        </row>
        <row r="70">
          <cell r="A70" t="str">
            <v xml:space="preserve">               (17) 500 - Steam Oper Supv &amp; Engineering</v>
          </cell>
          <cell r="B70">
            <v>1705459.93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1705459.93</v>
          </cell>
          <cell r="H70">
            <v>0</v>
          </cell>
          <cell r="I70">
            <v>1705459.93</v>
          </cell>
        </row>
        <row r="71">
          <cell r="A71" t="str">
            <v xml:space="preserve">               (17) 502 - Steam Oper Steam Expenses</v>
          </cell>
          <cell r="B71">
            <v>9075848.9199999999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9075848.9199999999</v>
          </cell>
          <cell r="H71">
            <v>0</v>
          </cell>
          <cell r="I71">
            <v>9075848.9199999999</v>
          </cell>
        </row>
        <row r="72">
          <cell r="A72" t="str">
            <v xml:space="preserve">               (17) 505 - Steam Oper Electric Expense</v>
          </cell>
          <cell r="B72">
            <v>1790938.5299999998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1790938.5299999998</v>
          </cell>
          <cell r="H72">
            <v>0</v>
          </cell>
          <cell r="I72">
            <v>1790938.5299999998</v>
          </cell>
        </row>
        <row r="73">
          <cell r="A73" t="str">
            <v xml:space="preserve">               (17) 506 - Steam Oper Misc Steam Power</v>
          </cell>
          <cell r="B73">
            <v>11281398.83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11281398.83</v>
          </cell>
          <cell r="H73">
            <v>0</v>
          </cell>
          <cell r="I73">
            <v>11281398.83</v>
          </cell>
        </row>
        <row r="74">
          <cell r="A74" t="str">
            <v xml:space="preserve">               (17) 507 - Steam Operations Rents</v>
          </cell>
          <cell r="B74">
            <v>71113.56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71113.56</v>
          </cell>
          <cell r="H74">
            <v>0</v>
          </cell>
          <cell r="I74">
            <v>71113.56</v>
          </cell>
        </row>
        <row r="75">
          <cell r="A75" t="str">
            <v xml:space="preserve">               (17) 510 - Steam Maint Supv &amp; Engineering</v>
          </cell>
          <cell r="B75">
            <v>1708414.8900000001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1708414.8900000001</v>
          </cell>
          <cell r="H75">
            <v>0</v>
          </cell>
          <cell r="I75">
            <v>1708414.8900000001</v>
          </cell>
        </row>
        <row r="76">
          <cell r="A76" t="str">
            <v xml:space="preserve">               (17) 511 - Steam Maint Structures</v>
          </cell>
          <cell r="B76">
            <v>1786439.169999999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1786439.169999999</v>
          </cell>
          <cell r="H76">
            <v>0</v>
          </cell>
          <cell r="I76">
            <v>1786439.169999999</v>
          </cell>
        </row>
        <row r="77">
          <cell r="A77" t="str">
            <v xml:space="preserve">               (17) 512 - Steam Maint Boiler Plant</v>
          </cell>
          <cell r="B77">
            <v>13792262.879999999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13792262.879999999</v>
          </cell>
          <cell r="H77">
            <v>0</v>
          </cell>
          <cell r="I77">
            <v>13792262.879999999</v>
          </cell>
        </row>
        <row r="78">
          <cell r="A78" t="str">
            <v xml:space="preserve">               (17) 513 - Steam Maint Electric Plant</v>
          </cell>
          <cell r="B78">
            <v>9151400.6400000006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9151400.6400000006</v>
          </cell>
          <cell r="H78">
            <v>0</v>
          </cell>
          <cell r="I78">
            <v>9151400.6400000006</v>
          </cell>
        </row>
        <row r="79">
          <cell r="A79" t="str">
            <v xml:space="preserve">               (17) 514 - Steam Maint Misc Steam Plant</v>
          </cell>
          <cell r="B79">
            <v>3636763.19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3636763.19</v>
          </cell>
          <cell r="H79">
            <v>0</v>
          </cell>
          <cell r="I79">
            <v>3636763.19</v>
          </cell>
        </row>
        <row r="80">
          <cell r="A80" t="str">
            <v xml:space="preserve">               (17) 535 - Hydro Oper Supv &amp; Engineering</v>
          </cell>
          <cell r="B80">
            <v>2191352.61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2191352.61</v>
          </cell>
          <cell r="H80">
            <v>0</v>
          </cell>
          <cell r="I80">
            <v>2191352.61</v>
          </cell>
        </row>
        <row r="81">
          <cell r="A81" t="str">
            <v xml:space="preserve">               (17) 536 - Hydro Oper Water For Power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 xml:space="preserve">               (17) 537 - Hydro Oper Hydraulic Expenses</v>
          </cell>
          <cell r="B82">
            <v>3603019.8699999899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3603019.8699999899</v>
          </cell>
          <cell r="H82">
            <v>0</v>
          </cell>
          <cell r="I82">
            <v>3603019.8699999899</v>
          </cell>
        </row>
        <row r="83">
          <cell r="A83" t="str">
            <v xml:space="preserve">               (17) 538 - Hydro Oper Electric Expenses</v>
          </cell>
          <cell r="B83">
            <v>234879.239999999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234879.239999999</v>
          </cell>
          <cell r="H83">
            <v>0</v>
          </cell>
          <cell r="I83">
            <v>234879.239999999</v>
          </cell>
        </row>
        <row r="84">
          <cell r="A84" t="str">
            <v xml:space="preserve">               (17) 539 - Hydro Oper Misc Hydraulic Exp</v>
          </cell>
          <cell r="B84">
            <v>2591276.63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2591276.63</v>
          </cell>
          <cell r="H84">
            <v>0</v>
          </cell>
          <cell r="I84">
            <v>2591276.63</v>
          </cell>
        </row>
        <row r="85">
          <cell r="A85" t="str">
            <v xml:space="preserve">               (17) 540 - Hydro Office Rents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 xml:space="preserve">               (17) 541 - Hydro Maint Supv &amp; Engineering</v>
          </cell>
          <cell r="B86">
            <v>328602.71000000002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328602.71000000002</v>
          </cell>
          <cell r="H86">
            <v>0</v>
          </cell>
          <cell r="I86">
            <v>328602.71000000002</v>
          </cell>
        </row>
        <row r="87">
          <cell r="A87" t="str">
            <v xml:space="preserve">               (17) 542 - Hydro Maint Structures</v>
          </cell>
          <cell r="B87">
            <v>328234.04000000004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328234.04000000004</v>
          </cell>
          <cell r="H87">
            <v>0</v>
          </cell>
          <cell r="I87">
            <v>328234.04000000004</v>
          </cell>
        </row>
        <row r="88">
          <cell r="A88" t="str">
            <v xml:space="preserve">               (17) 543 - Hydro Maint Res. Dams &amp; Waterways</v>
          </cell>
          <cell r="B88">
            <v>520394.54000000004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520394.54000000004</v>
          </cell>
          <cell r="H88">
            <v>0</v>
          </cell>
          <cell r="I88">
            <v>520394.54000000004</v>
          </cell>
        </row>
        <row r="89">
          <cell r="A89" t="str">
            <v xml:space="preserve">               (17) 544 - Hydro Maint Electric Plant</v>
          </cell>
          <cell r="B89">
            <v>1300141.4100000001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1300141.4100000001</v>
          </cell>
          <cell r="H89">
            <v>0</v>
          </cell>
          <cell r="I89">
            <v>1300141.4100000001</v>
          </cell>
        </row>
        <row r="90">
          <cell r="A90" t="str">
            <v xml:space="preserve">               (17) 545 - Hydro Maint Misc Hydraulic Plant</v>
          </cell>
          <cell r="B90">
            <v>4053076.62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4053076.62</v>
          </cell>
          <cell r="H90">
            <v>0</v>
          </cell>
          <cell r="I90">
            <v>4053076.62</v>
          </cell>
        </row>
        <row r="91">
          <cell r="A91" t="str">
            <v xml:space="preserve">               (17) 546 - Other Pwr Gen Oper Supv &amp; Eng</v>
          </cell>
          <cell r="B91">
            <v>3158356.76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3158356.76</v>
          </cell>
          <cell r="H91">
            <v>0</v>
          </cell>
          <cell r="I91">
            <v>3158356.76</v>
          </cell>
        </row>
        <row r="92">
          <cell r="A92" t="str">
            <v xml:space="preserve">               (17) 548 - Other Power Gen Oper Gen Exp</v>
          </cell>
          <cell r="B92">
            <v>10960994.25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10960994.25</v>
          </cell>
          <cell r="H92">
            <v>0</v>
          </cell>
          <cell r="I92">
            <v>10960994.25</v>
          </cell>
        </row>
        <row r="93">
          <cell r="A93" t="str">
            <v xml:space="preserve">               (17) 549 - Other Power Gen Oper Misc</v>
          </cell>
          <cell r="B93">
            <v>5198886.7699999996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5198886.7699999996</v>
          </cell>
          <cell r="H93">
            <v>0</v>
          </cell>
          <cell r="I93">
            <v>5198886.7699999996</v>
          </cell>
        </row>
        <row r="94">
          <cell r="A94" t="str">
            <v xml:space="preserve">               (17) 550 - Other Power Gen Oper Rents</v>
          </cell>
          <cell r="B94">
            <v>6931079.6099999994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6931079.6099999994</v>
          </cell>
          <cell r="H94">
            <v>0</v>
          </cell>
          <cell r="I94">
            <v>6931079.6099999994</v>
          </cell>
        </row>
        <row r="95">
          <cell r="A95" t="str">
            <v xml:space="preserve">               (17) 551 - Other Power Gen Maint Supv &amp; Eng</v>
          </cell>
          <cell r="B95">
            <v>656043.00999999896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656043.00999999896</v>
          </cell>
          <cell r="H95">
            <v>0</v>
          </cell>
          <cell r="I95">
            <v>656043.00999999896</v>
          </cell>
        </row>
        <row r="96">
          <cell r="A96" t="str">
            <v xml:space="preserve">               (17) 552 - Other Power Gen Maint Structures</v>
          </cell>
          <cell r="B96">
            <v>754813.82999999903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754813.82999999903</v>
          </cell>
          <cell r="H96">
            <v>0</v>
          </cell>
          <cell r="I96">
            <v>754813.82999999903</v>
          </cell>
        </row>
        <row r="97">
          <cell r="A97" t="str">
            <v xml:space="preserve">               (17) 553 - Other Power Gen Maint Gen &amp; Elec</v>
          </cell>
          <cell r="B97">
            <v>29404801.75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29404801.75</v>
          </cell>
          <cell r="H97">
            <v>0</v>
          </cell>
          <cell r="I97">
            <v>29404801.75</v>
          </cell>
        </row>
        <row r="98">
          <cell r="A98" t="str">
            <v xml:space="preserve">               (17) 554 - Other Power Gen Maint Misc</v>
          </cell>
          <cell r="B98">
            <v>842726.25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842726.25</v>
          </cell>
          <cell r="H98">
            <v>0</v>
          </cell>
          <cell r="I98">
            <v>842726.25</v>
          </cell>
        </row>
        <row r="99">
          <cell r="A99" t="str">
            <v xml:space="preserve">               (17) 556 - System Control &amp; Load Dispatch</v>
          </cell>
          <cell r="B99">
            <v>109272.45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109272.45</v>
          </cell>
          <cell r="H99">
            <v>0</v>
          </cell>
          <cell r="I99">
            <v>109272.45</v>
          </cell>
        </row>
        <row r="100">
          <cell r="A100" t="str">
            <v xml:space="preserve">               (17) 710 - Production Operations Supv &amp; Engineering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 t="str">
            <v xml:space="preserve">               (17) 717 - Liquefied Petroleum Gas Expenses</v>
          </cell>
          <cell r="B101">
            <v>0</v>
          </cell>
          <cell r="C101">
            <v>168433.64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168433.64</v>
          </cell>
          <cell r="I101">
            <v>168433.64</v>
          </cell>
        </row>
        <row r="102">
          <cell r="A102" t="str">
            <v xml:space="preserve">               (17) 735 - Misc Gas Production Exp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 t="str">
            <v xml:space="preserve">               (17) 741 - Production Plant Maint Structures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 t="str">
            <v xml:space="preserve">               (17) 742 - Production Plant Maint Prod Equip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 xml:space="preserve">               (17) 8072 - Purchased Gas Expenses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 xml:space="preserve">               (17) 8074 - Purchased Gas Calculation Exp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 t="str">
            <v xml:space="preserve">               (17) 8075 - Purchased Gas Other Expense</v>
          </cell>
          <cell r="B107">
            <v>0</v>
          </cell>
          <cell r="C107">
            <v>2200208.33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2200208.33</v>
          </cell>
          <cell r="I107">
            <v>2200208.33</v>
          </cell>
        </row>
        <row r="108">
          <cell r="A108" t="str">
            <v xml:space="preserve">               (17) 812 - Gas Used For Other Utility Operations</v>
          </cell>
          <cell r="B108">
            <v>0</v>
          </cell>
          <cell r="C108">
            <v>-64440.99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-64440.99</v>
          </cell>
          <cell r="I108">
            <v>-64440.99</v>
          </cell>
        </row>
        <row r="109">
          <cell r="A109" t="str">
            <v xml:space="preserve">               (17) 813 - Other Gas Supply Expenses</v>
          </cell>
          <cell r="B109">
            <v>0</v>
          </cell>
          <cell r="C109">
            <v>644384.13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644384.13</v>
          </cell>
          <cell r="I109">
            <v>644384.13</v>
          </cell>
        </row>
        <row r="110">
          <cell r="A110" t="str">
            <v xml:space="preserve">               (17) 814 - Undergrnd Strge - Operation Supv &amp; Eng</v>
          </cell>
          <cell r="B110">
            <v>0</v>
          </cell>
          <cell r="C110">
            <v>170137.08999999991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170137.08999999991</v>
          </cell>
          <cell r="I110">
            <v>170137.08999999991</v>
          </cell>
        </row>
        <row r="111">
          <cell r="A111" t="str">
            <v xml:space="preserve">               (17) 815 - Undergrnd Strge - Oper Map &amp; Records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 t="str">
            <v xml:space="preserve">               (17) 816 - Undergrnd Strge - Oper Wells Expense</v>
          </cell>
          <cell r="B112">
            <v>0</v>
          </cell>
          <cell r="C112">
            <v>21781.82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21781.82</v>
          </cell>
          <cell r="I112">
            <v>21781.82</v>
          </cell>
        </row>
        <row r="113">
          <cell r="A113" t="str">
            <v xml:space="preserve">               (17) 817 - Undergrnd Strge - Oper Lines Expense</v>
          </cell>
          <cell r="B113">
            <v>0</v>
          </cell>
          <cell r="C113">
            <v>7785.5299999999988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7785.5299999999988</v>
          </cell>
          <cell r="I113">
            <v>7785.5299999999988</v>
          </cell>
        </row>
        <row r="114">
          <cell r="A114" t="str">
            <v xml:space="preserve">               (17) 818 - Undergrnd Strge - Oper Compressor Sta Exp</v>
          </cell>
          <cell r="B114">
            <v>0</v>
          </cell>
          <cell r="C114">
            <v>302192.40000000002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302192.40000000002</v>
          </cell>
          <cell r="I114">
            <v>302192.40000000002</v>
          </cell>
        </row>
        <row r="115">
          <cell r="A115" t="str">
            <v xml:space="preserve">               (17) 819 - Undergrnd Strge - Oper Compressor Sta Fuel</v>
          </cell>
          <cell r="B115">
            <v>0</v>
          </cell>
          <cell r="C115">
            <v>32466.260000000002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32466.260000000002</v>
          </cell>
          <cell r="I115">
            <v>32466.260000000002</v>
          </cell>
        </row>
        <row r="116">
          <cell r="A116" t="str">
            <v xml:space="preserve">               (17) 820 - Undergrnd Strge - Oper Meas &amp; Reg Sta Exp</v>
          </cell>
          <cell r="B116">
            <v>0</v>
          </cell>
          <cell r="C116">
            <v>10707.14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10707.14</v>
          </cell>
          <cell r="I116">
            <v>10707.14</v>
          </cell>
        </row>
        <row r="117">
          <cell r="A117" t="str">
            <v xml:space="preserve">               (17) 821 - Undergrnd Strge - Oper Purification Exp</v>
          </cell>
          <cell r="B117">
            <v>0</v>
          </cell>
          <cell r="C117">
            <v>18253.900000000001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18253.900000000001</v>
          </cell>
          <cell r="I117">
            <v>18253.900000000001</v>
          </cell>
        </row>
        <row r="118">
          <cell r="A118" t="str">
            <v xml:space="preserve">               (17) 823 - Storage Gas Losses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 t="str">
            <v xml:space="preserve">               (17) 824 - Undergrnd Strge - Oper Other Expenses</v>
          </cell>
          <cell r="B119">
            <v>0</v>
          </cell>
          <cell r="C119">
            <v>144918.86999999988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144918.86999999988</v>
          </cell>
          <cell r="I119">
            <v>144918.86999999988</v>
          </cell>
        </row>
        <row r="120">
          <cell r="A120" t="str">
            <v xml:space="preserve">               (17) 825 - Undergrnd Strge - Oper Storage Well Royalty</v>
          </cell>
          <cell r="B120">
            <v>0</v>
          </cell>
          <cell r="C120">
            <v>35182.949999999997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35182.949999999997</v>
          </cell>
          <cell r="I120">
            <v>35182.949999999997</v>
          </cell>
        </row>
        <row r="121">
          <cell r="A121" t="str">
            <v xml:space="preserve">               (17) 826 - Undergrnd Strge - Oper Other Storage Rents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 xml:space="preserve">               (17) 830 - Undergrnd Strge - Maint Supv &amp; Engineering</v>
          </cell>
          <cell r="B122">
            <v>0</v>
          </cell>
          <cell r="C122">
            <v>145104.1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145104.1</v>
          </cell>
          <cell r="I122">
            <v>145104.1</v>
          </cell>
        </row>
        <row r="123">
          <cell r="A123" t="str">
            <v xml:space="preserve">               (17) 831 - Undergrnd Strge - Maint Structures</v>
          </cell>
          <cell r="B123">
            <v>0</v>
          </cell>
          <cell r="C123">
            <v>47218.97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47218.97</v>
          </cell>
          <cell r="I123">
            <v>47218.97</v>
          </cell>
        </row>
        <row r="124">
          <cell r="A124" t="str">
            <v xml:space="preserve">               (17) 832 - Undergrnd Strge - Maint Reservoirs &amp; Wells</v>
          </cell>
          <cell r="B124">
            <v>0</v>
          </cell>
          <cell r="C124">
            <v>909897.08999999892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909897.08999999892</v>
          </cell>
          <cell r="I124">
            <v>909897.08999999892</v>
          </cell>
        </row>
        <row r="125">
          <cell r="A125" t="str">
            <v xml:space="preserve">               (17) 833 - Undergrnd Strge - Maint Of Lines</v>
          </cell>
          <cell r="B125">
            <v>0</v>
          </cell>
          <cell r="C125">
            <v>16092.7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16092.7</v>
          </cell>
          <cell r="I125">
            <v>16092.7</v>
          </cell>
        </row>
        <row r="126">
          <cell r="A126" t="str">
            <v xml:space="preserve">               (17) 834 - Undergrnd Strge - Maint Compressor Sta Equip</v>
          </cell>
          <cell r="B126">
            <v>0</v>
          </cell>
          <cell r="C126">
            <v>263391.02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263391.02</v>
          </cell>
          <cell r="I126">
            <v>263391.02</v>
          </cell>
        </row>
        <row r="127">
          <cell r="A127" t="str">
            <v xml:space="preserve">               (17) 835 - Undergrnd Strge - Maint Meas &amp; Reg Sta E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 t="str">
            <v xml:space="preserve">               (17) 836 - Undergrnd Strge - Maint Purification Equip</v>
          </cell>
          <cell r="B128">
            <v>0</v>
          </cell>
          <cell r="C128">
            <v>100277.73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100277.73</v>
          </cell>
          <cell r="I128">
            <v>100277.73</v>
          </cell>
        </row>
        <row r="129">
          <cell r="A129" t="str">
            <v xml:space="preserve">               (17) 837 - Undergrnd Strge-Maint Other Equipment</v>
          </cell>
          <cell r="B129">
            <v>0</v>
          </cell>
          <cell r="C129">
            <v>14940.72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14940.72</v>
          </cell>
          <cell r="I129">
            <v>14940.72</v>
          </cell>
        </row>
        <row r="130">
          <cell r="A130" t="str">
            <v xml:space="preserve">               (17) 841 - Operating Labor &amp; Expenses</v>
          </cell>
          <cell r="B130">
            <v>0</v>
          </cell>
          <cell r="C130">
            <v>852496.36999999895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852496.36999999895</v>
          </cell>
          <cell r="I130">
            <v>852496.36999999895</v>
          </cell>
        </row>
        <row r="131">
          <cell r="A131" t="str">
            <v xml:space="preserve">               (17) 8432 - Maint Struc &amp; Impro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 xml:space="preserve">               (17) 8433 - Maintenance of Gas Holders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 t="str">
            <v xml:space="preserve">               (17) 8436 - Maintenance of Vaporizing Equipment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(17) 8438 - Maint Measure &amp; Reg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 xml:space="preserve">               (17) 8439 - Other Gas Maintenance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A136" t="str">
            <v>(17) 8441 - Gas LNG Oper Sup &amp; Eng</v>
          </cell>
          <cell r="B136">
            <v>0</v>
          </cell>
          <cell r="C136">
            <v>1375.3600000000001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1375.3600000000001</v>
          </cell>
          <cell r="I136">
            <v>1375.3600000000001</v>
          </cell>
        </row>
        <row r="137">
          <cell r="A137" t="str">
            <v xml:space="preserve">                    (17) SUBTOTAL</v>
          </cell>
          <cell r="B137">
            <v>127167992.89</v>
          </cell>
          <cell r="C137">
            <v>6042805.129999999</v>
          </cell>
          <cell r="D137">
            <v>0</v>
          </cell>
          <cell r="E137">
            <v>0</v>
          </cell>
          <cell r="F137">
            <v>0</v>
          </cell>
          <cell r="G137">
            <v>127167992.89</v>
          </cell>
          <cell r="H137">
            <v>6042805.129999999</v>
          </cell>
          <cell r="I137">
            <v>133210798.02000003</v>
          </cell>
        </row>
        <row r="138">
          <cell r="A138" t="str">
            <v xml:space="preserve">          18 - TRANSMISSION EXPENSE</v>
          </cell>
        </row>
        <row r="139">
          <cell r="A139" t="str">
            <v xml:space="preserve">               (18) 560 - Transmission Oper Supv &amp; Engineering</v>
          </cell>
          <cell r="B139">
            <v>2519400.08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2519400.08</v>
          </cell>
          <cell r="H139">
            <v>0</v>
          </cell>
          <cell r="I139">
            <v>2519400.08</v>
          </cell>
        </row>
        <row r="140">
          <cell r="A140" t="str">
            <v xml:space="preserve">               (18) 561 - Transmission Oper Load Dispatching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 t="str">
            <v xml:space="preserve">               (18) 5611 - Transmission Oper Load Dispatching</v>
          </cell>
          <cell r="B141">
            <v>152207.87999999989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152207.87999999989</v>
          </cell>
          <cell r="H141">
            <v>0</v>
          </cell>
          <cell r="I141">
            <v>152207.87999999989</v>
          </cell>
        </row>
        <row r="142">
          <cell r="A142" t="str">
            <v xml:space="preserve">               (18) 5612 - Load Dispatch - Monitor &amp; Oper Trans System</v>
          </cell>
          <cell r="B142">
            <v>1612805.41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1612805.41</v>
          </cell>
          <cell r="H142">
            <v>0</v>
          </cell>
          <cell r="I142">
            <v>1612805.41</v>
          </cell>
        </row>
        <row r="143">
          <cell r="A143" t="str">
            <v xml:space="preserve">               (18) 5613 - Load Dispatch - Service and Scheduling</v>
          </cell>
          <cell r="B143">
            <v>548215.19999999995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548215.19999999995</v>
          </cell>
          <cell r="H143">
            <v>0</v>
          </cell>
          <cell r="I143">
            <v>548215.19999999995</v>
          </cell>
        </row>
        <row r="144">
          <cell r="A144" t="str">
            <v xml:space="preserve">               (18) 5615 - Reliability Planning &amp; Standards</v>
          </cell>
          <cell r="B144">
            <v>2417054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2417054</v>
          </cell>
          <cell r="H144">
            <v>0</v>
          </cell>
          <cell r="I144">
            <v>2417054</v>
          </cell>
        </row>
        <row r="145">
          <cell r="A145" t="str">
            <v xml:space="preserve">               (18) 5616 - Transmission Svc Studies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 t="str">
            <v xml:space="preserve">               (18) 5617 Gen Intercnct Studies</v>
          </cell>
          <cell r="B146">
            <v>2280011.879999999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2280011.879999999</v>
          </cell>
          <cell r="H146">
            <v>0</v>
          </cell>
          <cell r="I146">
            <v>2280011.879999999</v>
          </cell>
        </row>
        <row r="147">
          <cell r="A147" t="str">
            <v xml:space="preserve">               (18) 5618 - Reliability Planning</v>
          </cell>
          <cell r="B147">
            <v>102621.26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102621.26</v>
          </cell>
          <cell r="H147">
            <v>0</v>
          </cell>
          <cell r="I147">
            <v>102621.26</v>
          </cell>
        </row>
        <row r="148">
          <cell r="A148" t="str">
            <v xml:space="preserve">               (18) 562 - Transmission Oper Station Expense</v>
          </cell>
          <cell r="B148">
            <v>1374171.62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1374171.62</v>
          </cell>
          <cell r="H148">
            <v>0</v>
          </cell>
          <cell r="I148">
            <v>1374171.62</v>
          </cell>
        </row>
        <row r="149">
          <cell r="A149" t="str">
            <v xml:space="preserve">               (18) 563 - Transmission Oper Overhead Line Exp</v>
          </cell>
          <cell r="B149">
            <v>340840.55999999901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340840.55999999901</v>
          </cell>
          <cell r="H149">
            <v>0</v>
          </cell>
          <cell r="I149">
            <v>340840.55999999901</v>
          </cell>
        </row>
        <row r="150">
          <cell r="A150" t="str">
            <v xml:space="preserve">               (18) 566 - Transmission Oper Misc</v>
          </cell>
          <cell r="B150">
            <v>2740904.71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2740904.71</v>
          </cell>
          <cell r="H150">
            <v>0</v>
          </cell>
          <cell r="I150">
            <v>2740904.71</v>
          </cell>
        </row>
        <row r="151">
          <cell r="A151" t="str">
            <v xml:space="preserve">               (18) 567 - Transmission Oper Rents</v>
          </cell>
          <cell r="B151">
            <v>372875.19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372875.19</v>
          </cell>
          <cell r="H151">
            <v>0</v>
          </cell>
          <cell r="I151">
            <v>372875.19</v>
          </cell>
        </row>
        <row r="152">
          <cell r="A152" t="str">
            <v xml:space="preserve">               (18) 568 - Transmission Maint Supv &amp; Eng</v>
          </cell>
          <cell r="B152">
            <v>80643.53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80643.53</v>
          </cell>
          <cell r="H152">
            <v>0</v>
          </cell>
          <cell r="I152">
            <v>80643.53</v>
          </cell>
        </row>
        <row r="153">
          <cell r="A153" t="str">
            <v xml:space="preserve">               (18) 569 - Transmission Maint Structures</v>
          </cell>
          <cell r="B153">
            <v>1877.23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1877.23</v>
          </cell>
          <cell r="H153">
            <v>0</v>
          </cell>
          <cell r="I153">
            <v>1877.23</v>
          </cell>
        </row>
        <row r="154">
          <cell r="A154" t="str">
            <v xml:space="preserve">               (18) 5691 - Transmission Computer Hardware Maint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A155" t="str">
            <v xml:space="preserve">               (18) 5692 - Maintenance of Computer Software</v>
          </cell>
          <cell r="B155">
            <v>125706.38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125706.38</v>
          </cell>
          <cell r="H155">
            <v>0</v>
          </cell>
          <cell r="I155">
            <v>125706.38</v>
          </cell>
        </row>
        <row r="156">
          <cell r="A156" t="str">
            <v xml:space="preserve">               (18) 570 - Transmission Maint Station Equipment</v>
          </cell>
          <cell r="B156">
            <v>3008943.8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3008943.8</v>
          </cell>
          <cell r="H156">
            <v>0</v>
          </cell>
          <cell r="I156">
            <v>3008943.8</v>
          </cell>
        </row>
        <row r="157">
          <cell r="A157" t="str">
            <v xml:space="preserve">               (18) 571 - Transmission Maint Overhead Lines</v>
          </cell>
          <cell r="B157">
            <v>6637104.4700000007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6637104.4700000007</v>
          </cell>
          <cell r="H157">
            <v>0</v>
          </cell>
          <cell r="I157">
            <v>6637104.4700000007</v>
          </cell>
        </row>
        <row r="158">
          <cell r="A158" t="str">
            <v xml:space="preserve">               (18) 572 - Transmission Maint Underground Lines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 xml:space="preserve">               (18) 573 - Transm Maint Misc</v>
          </cell>
          <cell r="B159">
            <v>124119.28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124119.28</v>
          </cell>
          <cell r="H159">
            <v>0</v>
          </cell>
          <cell r="I159">
            <v>124119.28</v>
          </cell>
        </row>
        <row r="160">
          <cell r="A160" t="str">
            <v xml:space="preserve">               (18) 850 - Transmission Oper Supv &amp; Engineering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 t="str">
            <v xml:space="preserve">               (18) 856 - Transmission Oper Mains Expenses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 xml:space="preserve">               (18) 857 - Transmission Oper Meas &amp; Reg Sta Exp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 t="str">
            <v xml:space="preserve">               (18) 862 - Transmission Maint Structures &amp; Improvements</v>
          </cell>
          <cell r="B163">
            <v>0</v>
          </cell>
          <cell r="C163">
            <v>2110.77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2110.77</v>
          </cell>
          <cell r="I163">
            <v>2110.77</v>
          </cell>
        </row>
        <row r="164">
          <cell r="A164" t="str">
            <v xml:space="preserve">               (18) 863 - Transmission Maint Supv &amp; Eng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 t="str">
            <v xml:space="preserve">               (18) 865 - Transmission Maint of measur &amp; regul station equip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(18) 867 - Transmission Maint Other Equipment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 t="str">
            <v xml:space="preserve">                    (18) SUBTOTAL</v>
          </cell>
          <cell r="B167">
            <v>24439502.479999997</v>
          </cell>
          <cell r="C167">
            <v>2110.77</v>
          </cell>
          <cell r="D167">
            <v>0</v>
          </cell>
          <cell r="E167">
            <v>0</v>
          </cell>
          <cell r="F167">
            <v>0</v>
          </cell>
          <cell r="G167">
            <v>24439502.479999997</v>
          </cell>
          <cell r="H167">
            <v>2110.77</v>
          </cell>
          <cell r="I167">
            <v>24441613.249999996</v>
          </cell>
        </row>
        <row r="168">
          <cell r="A168" t="str">
            <v xml:space="preserve">          19 - DISTRIBUTION EXPENSE</v>
          </cell>
        </row>
        <row r="169">
          <cell r="A169" t="str">
            <v xml:space="preserve">               (19) 580 - Distribution Oper Supv &amp; Engineering</v>
          </cell>
          <cell r="B169">
            <v>2675136.02999999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2675136.02999999</v>
          </cell>
          <cell r="H169">
            <v>0</v>
          </cell>
          <cell r="I169">
            <v>2675136.02999999</v>
          </cell>
        </row>
        <row r="170">
          <cell r="A170" t="str">
            <v xml:space="preserve">               (19) 581 - Distribution Oper Load Dispatching</v>
          </cell>
          <cell r="B170">
            <v>1710998.21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1710998.21</v>
          </cell>
          <cell r="H170">
            <v>0</v>
          </cell>
          <cell r="I170">
            <v>1710998.21</v>
          </cell>
        </row>
        <row r="171">
          <cell r="A171" t="str">
            <v xml:space="preserve">               (19) 582 - Distribution Oper Station Expenses</v>
          </cell>
          <cell r="B171">
            <v>1777553.1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1777553.1</v>
          </cell>
          <cell r="H171">
            <v>0</v>
          </cell>
          <cell r="I171">
            <v>1777553.1</v>
          </cell>
        </row>
        <row r="172">
          <cell r="A172" t="str">
            <v xml:space="preserve">               (19) 583 - Distribution Oper Overhead Line Exp</v>
          </cell>
          <cell r="B172">
            <v>2571366.84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2571366.84</v>
          </cell>
          <cell r="H172">
            <v>0</v>
          </cell>
          <cell r="I172">
            <v>2571366.84</v>
          </cell>
        </row>
        <row r="173">
          <cell r="A173" t="str">
            <v xml:space="preserve">               (19) 584 - Distribution Oper Underground Line Exp</v>
          </cell>
          <cell r="B173">
            <v>4555493.0199999902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4555493.0199999902</v>
          </cell>
          <cell r="H173">
            <v>0</v>
          </cell>
          <cell r="I173">
            <v>4555493.0199999902</v>
          </cell>
        </row>
        <row r="174">
          <cell r="A174" t="str">
            <v xml:space="preserve">               (19) 585 - Distribution Oper St Lighting &amp; Signal</v>
          </cell>
          <cell r="B174">
            <v>142211.94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142211.94</v>
          </cell>
          <cell r="H174">
            <v>0</v>
          </cell>
          <cell r="I174">
            <v>142211.94</v>
          </cell>
        </row>
        <row r="175">
          <cell r="A175" t="str">
            <v xml:space="preserve">               (19) 586 - Distribution Oper Meter Expense</v>
          </cell>
          <cell r="B175">
            <v>1704988.24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1704988.24</v>
          </cell>
          <cell r="H175">
            <v>0</v>
          </cell>
          <cell r="I175">
            <v>1704988.24</v>
          </cell>
        </row>
        <row r="176">
          <cell r="A176" t="str">
            <v xml:space="preserve">               (19) 587 - Distribution Oper Cust Installation</v>
          </cell>
          <cell r="B176">
            <v>3314701.2800000003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3314701.2800000003</v>
          </cell>
          <cell r="H176">
            <v>0</v>
          </cell>
          <cell r="I176">
            <v>3314701.2800000003</v>
          </cell>
        </row>
        <row r="177">
          <cell r="A177" t="str">
            <v xml:space="preserve">               (19) 588 - Distribution Oper Misc Dist Exp</v>
          </cell>
          <cell r="B177">
            <v>12068386.559999999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12068386.559999999</v>
          </cell>
          <cell r="H177">
            <v>0</v>
          </cell>
          <cell r="I177">
            <v>12068386.559999999</v>
          </cell>
        </row>
        <row r="178">
          <cell r="A178" t="str">
            <v xml:space="preserve">               (19) 589 - Distribution Oper Rents</v>
          </cell>
          <cell r="B178">
            <v>1317138.67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1317138.67</v>
          </cell>
          <cell r="H178">
            <v>0</v>
          </cell>
          <cell r="I178">
            <v>1317138.67</v>
          </cell>
        </row>
        <row r="179">
          <cell r="A179" t="str">
            <v xml:space="preserve">               (19) 590 - Distribution Maint Superv &amp; Engineering</v>
          </cell>
          <cell r="B179">
            <v>541269.58000000007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541269.58000000007</v>
          </cell>
          <cell r="H179">
            <v>0</v>
          </cell>
          <cell r="I179">
            <v>541269.58000000007</v>
          </cell>
        </row>
        <row r="180">
          <cell r="A180" t="str">
            <v xml:space="preserve">               (19) 591 - Distribution Maint Structures</v>
          </cell>
          <cell r="B180">
            <v>-4.9500000000000401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-4.9500000000000401</v>
          </cell>
          <cell r="H180">
            <v>0</v>
          </cell>
          <cell r="I180">
            <v>-4.9500000000000401</v>
          </cell>
        </row>
        <row r="181">
          <cell r="A181" t="str">
            <v xml:space="preserve">               (19) 592 - Distribution Maint Station Equipment</v>
          </cell>
          <cell r="B181">
            <v>1486798.51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1486798.51</v>
          </cell>
          <cell r="H181">
            <v>0</v>
          </cell>
          <cell r="I181">
            <v>1486798.51</v>
          </cell>
        </row>
        <row r="182">
          <cell r="A182" t="str">
            <v xml:space="preserve">               (19) 593 - Distribution Maint Overhead Lines</v>
          </cell>
          <cell r="B182">
            <v>34730225.140000001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34730225.140000001</v>
          </cell>
          <cell r="H182">
            <v>0</v>
          </cell>
          <cell r="I182">
            <v>34730225.140000001</v>
          </cell>
        </row>
        <row r="183">
          <cell r="A183" t="str">
            <v xml:space="preserve">               (19) 594 - Distribution Maint Underground Lines</v>
          </cell>
          <cell r="B183">
            <v>12006810.93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12006810.93</v>
          </cell>
          <cell r="H183">
            <v>0</v>
          </cell>
          <cell r="I183">
            <v>12006810.93</v>
          </cell>
        </row>
        <row r="184">
          <cell r="A184" t="str">
            <v xml:space="preserve">               (19) 595 - Distribution Maint Line Transformers</v>
          </cell>
          <cell r="B184">
            <v>171037.47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171037.47</v>
          </cell>
          <cell r="H184">
            <v>0</v>
          </cell>
          <cell r="I184">
            <v>171037.47</v>
          </cell>
        </row>
        <row r="185">
          <cell r="A185" t="str">
            <v xml:space="preserve">               (19) 596 - Distribution Maint St Lighting/Signal</v>
          </cell>
          <cell r="B185">
            <v>1958091.5599999989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1958091.5599999989</v>
          </cell>
          <cell r="H185">
            <v>0</v>
          </cell>
          <cell r="I185">
            <v>1958091.5599999989</v>
          </cell>
        </row>
        <row r="186">
          <cell r="A186" t="str">
            <v xml:space="preserve">               (19) 597 - Distribution Maint Meters</v>
          </cell>
          <cell r="B186">
            <v>519036.87999999896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519036.87999999896</v>
          </cell>
          <cell r="H186">
            <v>0</v>
          </cell>
          <cell r="I186">
            <v>519036.87999999896</v>
          </cell>
        </row>
        <row r="187">
          <cell r="A187" t="str">
            <v xml:space="preserve">               (19) 598 - Distribution Maint Misc Dist Plant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 xml:space="preserve">               (19) 870 - Distribution Oper Supv &amp; Engineering</v>
          </cell>
          <cell r="B188">
            <v>0</v>
          </cell>
          <cell r="C188">
            <v>2408128.4699999997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2408128.4699999997</v>
          </cell>
          <cell r="I188">
            <v>2408128.4699999997</v>
          </cell>
        </row>
        <row r="189">
          <cell r="A189" t="str">
            <v xml:space="preserve">               (19) 871 - Distribution Oper Load Dispatching</v>
          </cell>
          <cell r="B189">
            <v>0</v>
          </cell>
          <cell r="C189">
            <v>248128.58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248128.58</v>
          </cell>
          <cell r="I189">
            <v>248128.58</v>
          </cell>
        </row>
        <row r="190">
          <cell r="A190" t="str">
            <v xml:space="preserve">               (19) 874 - Distribution Oper Mains &amp; Services Exp</v>
          </cell>
          <cell r="B190">
            <v>0</v>
          </cell>
          <cell r="C190">
            <v>17766601.990000002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17766601.990000002</v>
          </cell>
          <cell r="I190">
            <v>17766601.990000002</v>
          </cell>
        </row>
        <row r="191">
          <cell r="A191" t="str">
            <v xml:space="preserve">               (19) 875 - Distribution Oper Meas &amp; Reg Sta Gen</v>
          </cell>
          <cell r="B191">
            <v>0</v>
          </cell>
          <cell r="C191">
            <v>1746479.5299999998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1746479.5299999998</v>
          </cell>
          <cell r="I191">
            <v>1746479.5299999998</v>
          </cell>
        </row>
        <row r="192">
          <cell r="A192" t="str">
            <v xml:space="preserve">               (19) 876 - Distribution Oper Meas &amp; Reg Sta Indus</v>
          </cell>
          <cell r="B192">
            <v>0</v>
          </cell>
          <cell r="C192">
            <v>449171.91000000003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449171.91000000003</v>
          </cell>
          <cell r="I192">
            <v>449171.91000000003</v>
          </cell>
        </row>
        <row r="193">
          <cell r="A193" t="str">
            <v xml:space="preserve">               (19) 878 - Distribution Oper Meter &amp; House Reg</v>
          </cell>
          <cell r="B193">
            <v>0</v>
          </cell>
          <cell r="C193">
            <v>2859450.9699999997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2859450.9699999997</v>
          </cell>
          <cell r="I193">
            <v>2859450.9699999997</v>
          </cell>
        </row>
        <row r="194">
          <cell r="A194" t="str">
            <v xml:space="preserve">               (19) 879 - Distribution Oper Customer Install Exp</v>
          </cell>
          <cell r="B194">
            <v>0</v>
          </cell>
          <cell r="C194">
            <v>3502702.8799999896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3502702.8799999896</v>
          </cell>
          <cell r="I194">
            <v>3502702.8799999896</v>
          </cell>
        </row>
        <row r="195">
          <cell r="A195" t="str">
            <v xml:space="preserve">               (19) 880 - Distribution Oper Other Expense</v>
          </cell>
          <cell r="B195">
            <v>0</v>
          </cell>
          <cell r="C195">
            <v>14763703.899999999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14763703.899999999</v>
          </cell>
          <cell r="I195">
            <v>14763703.899999999</v>
          </cell>
        </row>
        <row r="196">
          <cell r="A196" t="str">
            <v xml:space="preserve">               (19) 881 - Distribution Oper Rents Expense</v>
          </cell>
          <cell r="B196">
            <v>0</v>
          </cell>
          <cell r="C196">
            <v>219295.23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219295.23</v>
          </cell>
          <cell r="I196">
            <v>219295.23</v>
          </cell>
        </row>
        <row r="197">
          <cell r="A197" t="str">
            <v xml:space="preserve">               (19) 885 - Dist Maint Supv &amp; Engineering</v>
          </cell>
          <cell r="B197">
            <v>0</v>
          </cell>
          <cell r="C197">
            <v>58127.79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58127.79</v>
          </cell>
          <cell r="I197">
            <v>58127.79</v>
          </cell>
        </row>
        <row r="198">
          <cell r="A198" t="str">
            <v xml:space="preserve">               (19) 886 - Maint of Facilities and Structures</v>
          </cell>
          <cell r="B198">
            <v>0</v>
          </cell>
          <cell r="C198">
            <v>134870.25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134870.25</v>
          </cell>
          <cell r="I198">
            <v>134870.25</v>
          </cell>
        </row>
        <row r="199">
          <cell r="A199" t="str">
            <v xml:space="preserve">               (19) 887 - Distribution Maint Mains</v>
          </cell>
          <cell r="B199">
            <v>0</v>
          </cell>
          <cell r="C199">
            <v>8510356.9800000004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8510356.9800000004</v>
          </cell>
          <cell r="I199">
            <v>8510356.9800000004</v>
          </cell>
        </row>
        <row r="200">
          <cell r="A200" t="str">
            <v xml:space="preserve">               (19) 889 - Distribution Maint Meas &amp; Reg Sta Gen</v>
          </cell>
          <cell r="B200">
            <v>0</v>
          </cell>
          <cell r="C200">
            <v>776080.37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776080.37</v>
          </cell>
          <cell r="I200">
            <v>776080.37</v>
          </cell>
        </row>
        <row r="201">
          <cell r="A201" t="str">
            <v xml:space="preserve">               (19) 890 - Distribution Maint Meas &amp; Reg Sta Ind</v>
          </cell>
          <cell r="B201">
            <v>0</v>
          </cell>
          <cell r="C201">
            <v>356292.56999999902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356292.56999999902</v>
          </cell>
          <cell r="I201">
            <v>356292.56999999902</v>
          </cell>
        </row>
        <row r="202">
          <cell r="A202" t="str">
            <v xml:space="preserve">               (19) 892 - Distribution Maint Services</v>
          </cell>
          <cell r="B202">
            <v>0</v>
          </cell>
          <cell r="C202">
            <v>4750713.2199999895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4750713.2199999895</v>
          </cell>
          <cell r="I202">
            <v>4750713.2199999895</v>
          </cell>
        </row>
        <row r="203">
          <cell r="A203" t="str">
            <v xml:space="preserve">               (19) 893 - Distribution Maint Meters &amp; House Reg</v>
          </cell>
          <cell r="B203">
            <v>0</v>
          </cell>
          <cell r="C203">
            <v>1038755.6799999999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1038755.6799999999</v>
          </cell>
          <cell r="I203">
            <v>1038755.6799999999</v>
          </cell>
        </row>
        <row r="204">
          <cell r="A204" t="str">
            <v xml:space="preserve">               (19) 894 - Distribution Maint Other Equipment</v>
          </cell>
          <cell r="B204">
            <v>0</v>
          </cell>
          <cell r="C204">
            <v>585307.78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585307.78</v>
          </cell>
          <cell r="I204">
            <v>585307.78</v>
          </cell>
        </row>
        <row r="205">
          <cell r="A205" t="str">
            <v xml:space="preserve">                    (19) SUBTOTAL</v>
          </cell>
          <cell r="B205">
            <v>83251239.00999999</v>
          </cell>
          <cell r="C205">
            <v>60174168.099999979</v>
          </cell>
          <cell r="D205">
            <v>0</v>
          </cell>
          <cell r="E205">
            <v>0</v>
          </cell>
          <cell r="F205">
            <v>0</v>
          </cell>
          <cell r="G205">
            <v>83251239.00999999</v>
          </cell>
          <cell r="H205">
            <v>60174168.099999979</v>
          </cell>
          <cell r="I205">
            <v>143425407.10999998</v>
          </cell>
        </row>
        <row r="206">
          <cell r="A206" t="str">
            <v xml:space="preserve">          20 - CUSTOMER ACCTS EXPENSES</v>
          </cell>
        </row>
        <row r="207">
          <cell r="A207" t="str">
            <v xml:space="preserve">               (20) 901 - Customer Accounts Supervision</v>
          </cell>
          <cell r="B207">
            <v>0</v>
          </cell>
          <cell r="C207">
            <v>0</v>
          </cell>
          <cell r="D207">
            <v>225454.43</v>
          </cell>
          <cell r="E207">
            <v>130876.3</v>
          </cell>
          <cell r="F207">
            <v>94578.13</v>
          </cell>
          <cell r="G207">
            <v>130876.3</v>
          </cell>
          <cell r="H207">
            <v>94578.13</v>
          </cell>
          <cell r="I207">
            <v>225454.43</v>
          </cell>
          <cell r="J207">
            <v>0.58050000000000002</v>
          </cell>
          <cell r="K207">
            <v>0.41949999999999998</v>
          </cell>
        </row>
        <row r="208">
          <cell r="A208" t="str">
            <v xml:space="preserve">               (20) 902 - Meter Reading Expense</v>
          </cell>
          <cell r="B208">
            <v>10297609.5</v>
          </cell>
          <cell r="C208">
            <v>7598437.6899999995</v>
          </cell>
          <cell r="D208">
            <v>1481683.85</v>
          </cell>
          <cell r="E208">
            <v>921755.52</v>
          </cell>
          <cell r="F208">
            <v>559928.32999999996</v>
          </cell>
          <cell r="G208">
            <v>11219365.02</v>
          </cell>
          <cell r="H208">
            <v>8158366.0199999996</v>
          </cell>
          <cell r="I208">
            <v>19377731.039999999</v>
          </cell>
          <cell r="J208">
            <v>0.62209999999999999</v>
          </cell>
          <cell r="K208">
            <v>0.37790000000000001</v>
          </cell>
        </row>
        <row r="209">
          <cell r="A209" t="str">
            <v xml:space="preserve">               (20) 903 - Customer Records &amp; Collection Expense</v>
          </cell>
          <cell r="B209">
            <v>1111461.81</v>
          </cell>
          <cell r="C209">
            <v>1326243.32</v>
          </cell>
          <cell r="D209">
            <v>37890442.9099999</v>
          </cell>
          <cell r="E209">
            <v>21995402.109999999</v>
          </cell>
          <cell r="F209">
            <v>15895040.800000001</v>
          </cell>
          <cell r="G209">
            <v>23106863.919999998</v>
          </cell>
          <cell r="H209">
            <v>17221284.120000001</v>
          </cell>
          <cell r="I209">
            <v>40328148.039999999</v>
          </cell>
          <cell r="J209">
            <v>0.58050000000000002</v>
          </cell>
          <cell r="K209">
            <v>0.41949999999999998</v>
          </cell>
        </row>
        <row r="210">
          <cell r="A210" t="str">
            <v xml:space="preserve">               (20) 904 - Uncollectible Accounts</v>
          </cell>
          <cell r="B210">
            <v>18738362.699999999</v>
          </cell>
          <cell r="C210">
            <v>4330979.2799999993</v>
          </cell>
          <cell r="D210">
            <v>6637.31</v>
          </cell>
          <cell r="E210">
            <v>4393.24</v>
          </cell>
          <cell r="F210">
            <v>2244.0700000000002</v>
          </cell>
          <cell r="G210">
            <v>18742755.939999998</v>
          </cell>
          <cell r="H210">
            <v>4333223.3499999996</v>
          </cell>
          <cell r="I210">
            <v>23075979.289999999</v>
          </cell>
          <cell r="J210">
            <v>0.66190000000000004</v>
          </cell>
          <cell r="K210">
            <v>0.33810000000000001</v>
          </cell>
        </row>
        <row r="211">
          <cell r="A211" t="str">
            <v xml:space="preserve">               (20) 905 - Misc. Customer Accounts Expense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 t="str">
            <v xml:space="preserve">                    (20) SUBTOTAL</v>
          </cell>
          <cell r="B212">
            <v>30147434.009999998</v>
          </cell>
          <cell r="C212">
            <v>13255660.289999999</v>
          </cell>
          <cell r="D212">
            <v>39604218.499999903</v>
          </cell>
          <cell r="E212">
            <v>23052427.169999998</v>
          </cell>
          <cell r="F212">
            <v>16551791.330000002</v>
          </cell>
          <cell r="G212">
            <v>53199861.179999992</v>
          </cell>
          <cell r="H212">
            <v>29807451.619999997</v>
          </cell>
          <cell r="I212">
            <v>83007312.799999997</v>
          </cell>
        </row>
        <row r="213">
          <cell r="A213" t="str">
            <v xml:space="preserve">          21 - CUSTOMER SERVICE EXPENSES</v>
          </cell>
        </row>
        <row r="214">
          <cell r="A214" t="str">
            <v xml:space="preserve">               (21) 908 - Customer Assistance Expense</v>
          </cell>
          <cell r="B214">
            <v>17603215.82</v>
          </cell>
          <cell r="C214">
            <v>4890170.3499999996</v>
          </cell>
          <cell r="D214">
            <v>1163430.49</v>
          </cell>
          <cell r="E214">
            <v>675371.4</v>
          </cell>
          <cell r="F214">
            <v>488059.09</v>
          </cell>
          <cell r="G214">
            <v>18278587.219999999</v>
          </cell>
          <cell r="H214">
            <v>5378229.4399999995</v>
          </cell>
          <cell r="I214">
            <v>23656816.659999996</v>
          </cell>
          <cell r="J214">
            <v>0.58050000000000002</v>
          </cell>
          <cell r="K214">
            <v>0.41949999999999998</v>
          </cell>
        </row>
        <row r="215">
          <cell r="A215" t="str">
            <v xml:space="preserve">               (21) 909 - Info &amp; Instructional Advertising</v>
          </cell>
          <cell r="B215">
            <v>1843574.6800000002</v>
          </cell>
          <cell r="C215">
            <v>533547.31999999995</v>
          </cell>
          <cell r="D215">
            <v>2088370.16</v>
          </cell>
          <cell r="E215">
            <v>1212298.8799999999</v>
          </cell>
          <cell r="F215">
            <v>876071.28</v>
          </cell>
          <cell r="G215">
            <v>3055873.56</v>
          </cell>
          <cell r="H215">
            <v>1409618.6</v>
          </cell>
          <cell r="I215">
            <v>4465492.16</v>
          </cell>
          <cell r="J215">
            <v>0.58050000000000002</v>
          </cell>
          <cell r="K215">
            <v>0.41949999999999998</v>
          </cell>
        </row>
        <row r="216">
          <cell r="A216" t="str">
            <v xml:space="preserve">               (21) 910 - Misc Cust Svc &amp; Info Expense</v>
          </cell>
          <cell r="B216">
            <v>0</v>
          </cell>
          <cell r="C216">
            <v>0</v>
          </cell>
          <cell r="D216">
            <v>1538</v>
          </cell>
          <cell r="E216">
            <v>892.81</v>
          </cell>
          <cell r="F216">
            <v>645.19000000000005</v>
          </cell>
          <cell r="G216">
            <v>892.81</v>
          </cell>
          <cell r="H216">
            <v>645.19000000000005</v>
          </cell>
          <cell r="I216">
            <v>1538</v>
          </cell>
          <cell r="J216">
            <v>0.58050000000000002</v>
          </cell>
          <cell r="K216">
            <v>0.41949999999999998</v>
          </cell>
        </row>
        <row r="217">
          <cell r="A217" t="str">
            <v xml:space="preserve">               (21) 911 - Sales Supervision Exp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0.58050000000000002</v>
          </cell>
          <cell r="K217">
            <v>0.41949999999999998</v>
          </cell>
        </row>
        <row r="218">
          <cell r="A218" t="str">
            <v xml:space="preserve">               (21) 912 - Demonstration &amp; Selling Expense</v>
          </cell>
          <cell r="B218">
            <v>1101784.58</v>
          </cell>
          <cell r="C218">
            <v>0</v>
          </cell>
          <cell r="D218">
            <v>-510279.26999999996</v>
          </cell>
          <cell r="E218">
            <v>-296217.12</v>
          </cell>
          <cell r="F218">
            <v>-214062.15</v>
          </cell>
          <cell r="G218">
            <v>805567.46000000008</v>
          </cell>
          <cell r="H218">
            <v>-214062.15</v>
          </cell>
          <cell r="I218">
            <v>591505.31000000006</v>
          </cell>
          <cell r="J218">
            <v>0.58050000000000002</v>
          </cell>
          <cell r="K218">
            <v>0.41949999999999998</v>
          </cell>
        </row>
        <row r="219">
          <cell r="A219" t="str">
            <v xml:space="preserve">               (21) 913 - Advertising Expenses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0.58050000000000002</v>
          </cell>
          <cell r="K219">
            <v>0.41949999999999998</v>
          </cell>
        </row>
        <row r="220">
          <cell r="A220" t="str">
            <v xml:space="preserve">               (21) 916 - Misc. Sales Expense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0.58050000000000002</v>
          </cell>
          <cell r="K220">
            <v>0.41949999999999998</v>
          </cell>
        </row>
        <row r="221">
          <cell r="A221" t="str">
            <v xml:space="preserve">                    (21) SUBTOTAL</v>
          </cell>
          <cell r="B221">
            <v>20548575.079999998</v>
          </cell>
          <cell r="C221">
            <v>5423717.6699999999</v>
          </cell>
          <cell r="D221">
            <v>2743059.38</v>
          </cell>
          <cell r="E221">
            <v>1592345.9699999997</v>
          </cell>
          <cell r="F221">
            <v>1150713.4100000001</v>
          </cell>
          <cell r="G221">
            <v>22140921.049999997</v>
          </cell>
          <cell r="H221">
            <v>6574431.0799999991</v>
          </cell>
          <cell r="I221">
            <v>28715352.129999995</v>
          </cell>
        </row>
        <row r="222">
          <cell r="A222" t="str">
            <v xml:space="preserve">          22 - CONSERVATION AMORTIZATION</v>
          </cell>
        </row>
        <row r="223">
          <cell r="A223" t="str">
            <v xml:space="preserve">               (22) 908 - Customer Assistance Expense</v>
          </cell>
          <cell r="B223">
            <v>97087902.950000003</v>
          </cell>
          <cell r="C223">
            <v>14625833.34</v>
          </cell>
          <cell r="D223">
            <v>0</v>
          </cell>
          <cell r="E223">
            <v>0</v>
          </cell>
          <cell r="F223">
            <v>0</v>
          </cell>
          <cell r="G223">
            <v>97087902.950000003</v>
          </cell>
          <cell r="H223">
            <v>14625833.34</v>
          </cell>
          <cell r="I223">
            <v>111713736.29000001</v>
          </cell>
        </row>
        <row r="224">
          <cell r="A224" t="str">
            <v xml:space="preserve">                    (22) SUBTOTAL</v>
          </cell>
          <cell r="B224">
            <v>97087902.950000003</v>
          </cell>
          <cell r="C224">
            <v>14625833.34</v>
          </cell>
          <cell r="D224">
            <v>0</v>
          </cell>
          <cell r="E224">
            <v>0</v>
          </cell>
          <cell r="F224">
            <v>0</v>
          </cell>
          <cell r="G224">
            <v>97087902.950000003</v>
          </cell>
          <cell r="H224">
            <v>14625833.34</v>
          </cell>
          <cell r="I224">
            <v>111713736.29000001</v>
          </cell>
        </row>
        <row r="225">
          <cell r="A225" t="str">
            <v xml:space="preserve">          23 - ADMIN &amp; GENERAL EXPENSE</v>
          </cell>
        </row>
        <row r="226">
          <cell r="A226" t="str">
            <v xml:space="preserve">               (23) 920 - A &amp; G Salaries</v>
          </cell>
          <cell r="B226">
            <v>4033840</v>
          </cell>
          <cell r="C226">
            <v>1153281.8799999999</v>
          </cell>
          <cell r="D226">
            <v>67192406.760000005</v>
          </cell>
          <cell r="E226">
            <v>44474654.030000001</v>
          </cell>
          <cell r="F226">
            <v>22717752.73</v>
          </cell>
          <cell r="G226">
            <v>48508494.030000001</v>
          </cell>
          <cell r="H226">
            <v>23871034.609999999</v>
          </cell>
          <cell r="I226">
            <v>72379528.640000001</v>
          </cell>
          <cell r="J226">
            <v>0.66190000000000004</v>
          </cell>
          <cell r="K226">
            <v>0.33810000000000001</v>
          </cell>
        </row>
        <row r="227">
          <cell r="A227" t="str">
            <v xml:space="preserve">               (23) 921 - Office Supplies and Expenses</v>
          </cell>
          <cell r="B227">
            <v>657466.68999999994</v>
          </cell>
          <cell r="C227">
            <v>353908.88999999897</v>
          </cell>
          <cell r="D227">
            <v>12028646.329999998</v>
          </cell>
          <cell r="E227">
            <v>7961761.0099999998</v>
          </cell>
          <cell r="F227">
            <v>4066885.32</v>
          </cell>
          <cell r="G227">
            <v>8619227.6999999993</v>
          </cell>
          <cell r="H227">
            <v>4420794.209999999</v>
          </cell>
          <cell r="I227">
            <v>13040021.909999998</v>
          </cell>
          <cell r="J227">
            <v>0.66190000000000004</v>
          </cell>
          <cell r="K227">
            <v>0.33810000000000001</v>
          </cell>
        </row>
        <row r="228">
          <cell r="A228" t="str">
            <v xml:space="preserve">               (23) 922 - Admin Expenses Transferred</v>
          </cell>
          <cell r="B228">
            <v>-77399.45</v>
          </cell>
          <cell r="C228">
            <v>-40605.61</v>
          </cell>
          <cell r="D228">
            <v>-32452563.59</v>
          </cell>
          <cell r="E228">
            <v>-21480351.84</v>
          </cell>
          <cell r="F228">
            <v>-10972211.75</v>
          </cell>
          <cell r="G228">
            <v>-21557751.289999999</v>
          </cell>
          <cell r="H228">
            <v>-11012817.359999999</v>
          </cell>
          <cell r="I228">
            <v>-32570568.649999999</v>
          </cell>
          <cell r="J228">
            <v>0.66190000000000004</v>
          </cell>
          <cell r="K228">
            <v>0.33810000000000001</v>
          </cell>
        </row>
        <row r="229">
          <cell r="A229" t="str">
            <v xml:space="preserve">               (23) 923 - Outside Services Employed</v>
          </cell>
          <cell r="B229">
            <v>1240343.3599999999</v>
          </cell>
          <cell r="C229">
            <v>1455334.11</v>
          </cell>
          <cell r="D229">
            <v>14868390.24</v>
          </cell>
          <cell r="E229">
            <v>9841387.5</v>
          </cell>
          <cell r="F229">
            <v>5027002.74</v>
          </cell>
          <cell r="G229">
            <v>11081730.859999999</v>
          </cell>
          <cell r="H229">
            <v>6482336.8500000006</v>
          </cell>
          <cell r="I229">
            <v>17564067.710000001</v>
          </cell>
          <cell r="J229">
            <v>0.66190000000000004</v>
          </cell>
          <cell r="K229">
            <v>0.33810000000000001</v>
          </cell>
        </row>
        <row r="230">
          <cell r="A230" t="str">
            <v xml:space="preserve">               (23) 924 - Property Insurance</v>
          </cell>
          <cell r="B230">
            <v>4700231.2699999996</v>
          </cell>
          <cell r="C230">
            <v>133126.68</v>
          </cell>
          <cell r="D230">
            <v>16481.28</v>
          </cell>
          <cell r="E230">
            <v>9951.4</v>
          </cell>
          <cell r="F230">
            <v>6529.88</v>
          </cell>
          <cell r="G230">
            <v>4710182.67</v>
          </cell>
          <cell r="H230">
            <v>139656.56</v>
          </cell>
          <cell r="I230">
            <v>4849839.2299999995</v>
          </cell>
          <cell r="J230">
            <v>0.6038</v>
          </cell>
          <cell r="K230">
            <v>0.3962</v>
          </cell>
        </row>
        <row r="231">
          <cell r="A231" t="str">
            <v xml:space="preserve">               (23) 925 - Injuries &amp; Damages</v>
          </cell>
          <cell r="B231">
            <v>1239537.72</v>
          </cell>
          <cell r="C231">
            <v>-1249224.5300000003</v>
          </cell>
          <cell r="D231">
            <v>6399711.6600000001</v>
          </cell>
          <cell r="E231">
            <v>3715032.62</v>
          </cell>
          <cell r="F231">
            <v>2684679.04</v>
          </cell>
          <cell r="G231">
            <v>4954570.34</v>
          </cell>
          <cell r="H231">
            <v>1435454.5099999998</v>
          </cell>
          <cell r="I231">
            <v>6390024.8499999996</v>
          </cell>
          <cell r="J231">
            <v>0.58050000000000002</v>
          </cell>
          <cell r="K231">
            <v>0.41949999999999998</v>
          </cell>
        </row>
        <row r="232">
          <cell r="A232" t="str">
            <v xml:space="preserve">               (23) 926 - Emp Pension &amp; Benefits</v>
          </cell>
          <cell r="B232">
            <v>20611510.740000002</v>
          </cell>
          <cell r="C232">
            <v>9276539.6999999899</v>
          </cell>
          <cell r="D232">
            <v>16635255.809999991</v>
          </cell>
          <cell r="E232">
            <v>11501615.869999999</v>
          </cell>
          <cell r="F232">
            <v>5133639.9400000004</v>
          </cell>
          <cell r="G232">
            <v>32113126.609999999</v>
          </cell>
          <cell r="H232">
            <v>14410179.639999989</v>
          </cell>
          <cell r="I232">
            <v>46523306.249999985</v>
          </cell>
          <cell r="J232">
            <v>0.69140000000000001</v>
          </cell>
          <cell r="K232">
            <v>0.30859999999999999</v>
          </cell>
        </row>
        <row r="233">
          <cell r="A233" t="str">
            <v xml:space="preserve">               (23) 928 - Regulatory Commission Expense</v>
          </cell>
          <cell r="B233">
            <v>7152452.7199999895</v>
          </cell>
          <cell r="C233">
            <v>1877378.35</v>
          </cell>
          <cell r="D233">
            <v>314639.7</v>
          </cell>
          <cell r="E233">
            <v>208260.02</v>
          </cell>
          <cell r="F233">
            <v>106379.68</v>
          </cell>
          <cell r="G233">
            <v>7360712.739999989</v>
          </cell>
          <cell r="H233">
            <v>1983758.03</v>
          </cell>
          <cell r="I233">
            <v>9344470.7699999884</v>
          </cell>
          <cell r="J233">
            <v>0.66190000000000004</v>
          </cell>
          <cell r="K233">
            <v>0.33810000000000001</v>
          </cell>
        </row>
        <row r="234">
          <cell r="A234" t="str">
            <v xml:space="preserve">               (23) 9301 - Gen Advertising Exp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0.66190000000000004</v>
          </cell>
          <cell r="K234">
            <v>0.33810000000000001</v>
          </cell>
        </row>
        <row r="235">
          <cell r="A235" t="str">
            <v xml:space="preserve">               (23) 9302 - Misc. General Expenses</v>
          </cell>
          <cell r="B235">
            <v>751862.14999999991</v>
          </cell>
          <cell r="C235">
            <v>540717.99999999895</v>
          </cell>
          <cell r="D235">
            <v>7106541.71</v>
          </cell>
          <cell r="E235">
            <v>4703819.96</v>
          </cell>
          <cell r="F235">
            <v>2402721.75</v>
          </cell>
          <cell r="G235">
            <v>5455682.1099999994</v>
          </cell>
          <cell r="H235">
            <v>2943439.7499999991</v>
          </cell>
          <cell r="I235">
            <v>8399121.8599999994</v>
          </cell>
          <cell r="J235">
            <v>0.66190000000000004</v>
          </cell>
          <cell r="K235">
            <v>0.33810000000000001</v>
          </cell>
        </row>
        <row r="236">
          <cell r="A236" t="str">
            <v xml:space="preserve">               (23) 931 - Rents</v>
          </cell>
          <cell r="B236">
            <v>230588.28</v>
          </cell>
          <cell r="C236">
            <v>0</v>
          </cell>
          <cell r="D236">
            <v>10035671.67999999</v>
          </cell>
          <cell r="E236">
            <v>6642611.0800000001</v>
          </cell>
          <cell r="F236">
            <v>3393060.6</v>
          </cell>
          <cell r="G236">
            <v>6873199.3600000003</v>
          </cell>
          <cell r="H236">
            <v>3393060.6</v>
          </cell>
          <cell r="I236">
            <v>10266259.960000001</v>
          </cell>
          <cell r="J236">
            <v>0.66190000000000004</v>
          </cell>
          <cell r="K236">
            <v>0.33810000000000001</v>
          </cell>
        </row>
        <row r="237">
          <cell r="A237" t="str">
            <v xml:space="preserve">               (23) 932 - Maint Of General Plant- Gas</v>
          </cell>
          <cell r="B237">
            <v>0</v>
          </cell>
          <cell r="C237">
            <v>1191673.56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1191673.56</v>
          </cell>
          <cell r="I237">
            <v>1191673.56</v>
          </cell>
          <cell r="J237">
            <v>0.66190000000000004</v>
          </cell>
          <cell r="K237">
            <v>0.33810000000000001</v>
          </cell>
        </row>
        <row r="238">
          <cell r="A238" t="str">
            <v xml:space="preserve">               (23) 935 - Maint General Plant - Electric</v>
          </cell>
          <cell r="B238">
            <v>1062287.879999999</v>
          </cell>
          <cell r="C238">
            <v>0</v>
          </cell>
          <cell r="D238">
            <v>23634911.539999999</v>
          </cell>
          <cell r="E238">
            <v>15643947.949999999</v>
          </cell>
          <cell r="F238">
            <v>7990963.5899999999</v>
          </cell>
          <cell r="G238">
            <v>16706235.829999998</v>
          </cell>
          <cell r="H238">
            <v>7990963.5899999999</v>
          </cell>
          <cell r="I238">
            <v>24697199.419999998</v>
          </cell>
          <cell r="J238">
            <v>0.66190000000000004</v>
          </cell>
          <cell r="K238">
            <v>0.33810000000000001</v>
          </cell>
        </row>
        <row r="239">
          <cell r="A239" t="str">
            <v xml:space="preserve">                    (23) SUBTOTAL</v>
          </cell>
          <cell r="B239">
            <v>41602721.359999985</v>
          </cell>
          <cell r="C239">
            <v>14692131.029999986</v>
          </cell>
          <cell r="D239">
            <v>125780093.11999997</v>
          </cell>
          <cell r="E239">
            <v>83222689.600000009</v>
          </cell>
          <cell r="F239">
            <v>42557403.519999996</v>
          </cell>
          <cell r="G239">
            <v>124825410.95999999</v>
          </cell>
          <cell r="H239">
            <v>57249534.549999997</v>
          </cell>
          <cell r="I239">
            <v>182074945.50999999</v>
          </cell>
        </row>
        <row r="240">
          <cell r="A240" t="str">
            <v xml:space="preserve">     TOTAL OPERATING AND MAINTENANCE</v>
          </cell>
          <cell r="B240">
            <v>424245367.77999997</v>
          </cell>
          <cell r="C240">
            <v>114216426.32999997</v>
          </cell>
          <cell r="D240">
            <v>168127370.99999988</v>
          </cell>
          <cell r="E240">
            <v>107867462.74000001</v>
          </cell>
          <cell r="F240">
            <v>60259908.259999998</v>
          </cell>
          <cell r="G240">
            <v>532112830.51999998</v>
          </cell>
          <cell r="H240">
            <v>174476334.58999997</v>
          </cell>
          <cell r="I240">
            <v>706589165.11000001</v>
          </cell>
        </row>
        <row r="242">
          <cell r="A242" t="str">
            <v xml:space="preserve">     DEPRECIATION, DEPLETION AND AMORTIZATION</v>
          </cell>
        </row>
        <row r="243">
          <cell r="A243" t="str">
            <v xml:space="preserve">          24 - DEPRECIATION</v>
          </cell>
        </row>
        <row r="244">
          <cell r="A244" t="str">
            <v xml:space="preserve">               (24) 403 - Depreciation Expense</v>
          </cell>
          <cell r="B244">
            <v>316437620.68000001</v>
          </cell>
          <cell r="C244">
            <v>107878753.2299999</v>
          </cell>
          <cell r="D244">
            <v>26407590.670000002</v>
          </cell>
          <cell r="E244">
            <v>17479184.260000002</v>
          </cell>
          <cell r="F244">
            <v>8928406.4100000001</v>
          </cell>
          <cell r="G244">
            <v>333916804.94</v>
          </cell>
          <cell r="H244">
            <v>116807159.6399999</v>
          </cell>
          <cell r="I244">
            <v>450723964.57999992</v>
          </cell>
          <cell r="J244">
            <v>0.66190000000000004</v>
          </cell>
          <cell r="K244">
            <v>0.33810000000000001</v>
          </cell>
        </row>
        <row r="245">
          <cell r="A245" t="str">
            <v xml:space="preserve">               (24) 4031 - Depreciation Expense - FAS143</v>
          </cell>
          <cell r="B245">
            <v>7707061.1999999993</v>
          </cell>
          <cell r="C245">
            <v>149858.91</v>
          </cell>
          <cell r="D245">
            <v>2105.7800000000002</v>
          </cell>
          <cell r="E245">
            <v>1393.82</v>
          </cell>
          <cell r="F245">
            <v>711.96</v>
          </cell>
          <cell r="G245">
            <v>7708455.0199999996</v>
          </cell>
          <cell r="H245">
            <v>150570.87</v>
          </cell>
          <cell r="I245">
            <v>7859025.8899999997</v>
          </cell>
          <cell r="J245">
            <v>0.66190000000000004</v>
          </cell>
          <cell r="K245">
            <v>0.33810000000000001</v>
          </cell>
        </row>
        <row r="246">
          <cell r="A246" t="str">
            <v xml:space="preserve">                    (24) SUBTOTAL</v>
          </cell>
          <cell r="B246">
            <v>324144681.88</v>
          </cell>
          <cell r="C246">
            <v>108028612.1399999</v>
          </cell>
          <cell r="D246">
            <v>26409696.450000003</v>
          </cell>
          <cell r="E246">
            <v>17480578.080000002</v>
          </cell>
          <cell r="F246">
            <v>8929118.370000001</v>
          </cell>
          <cell r="G246">
            <v>341625259.95999998</v>
          </cell>
          <cell r="H246">
            <v>116957730.5099999</v>
          </cell>
          <cell r="I246">
            <v>458582990.46999991</v>
          </cell>
        </row>
        <row r="247">
          <cell r="A247" t="str">
            <v xml:space="preserve">          25 - AMORTIZATION</v>
          </cell>
        </row>
        <row r="248">
          <cell r="A248" t="str">
            <v xml:space="preserve">               (25) 404 - Amort Ltd-Term Plant</v>
          </cell>
          <cell r="B248">
            <v>15706525.09</v>
          </cell>
          <cell r="C248">
            <v>3292939.59</v>
          </cell>
          <cell r="D248">
            <v>67037850.429999903</v>
          </cell>
          <cell r="E248">
            <v>44372353.200000003</v>
          </cell>
          <cell r="F248">
            <v>22665497.23</v>
          </cell>
          <cell r="G248">
            <v>60078878.290000007</v>
          </cell>
          <cell r="H248">
            <v>25958436.82</v>
          </cell>
          <cell r="I248">
            <v>86037315.110000014</v>
          </cell>
          <cell r="J248">
            <v>0.66190000000000004</v>
          </cell>
          <cell r="K248">
            <v>0.33810000000000001</v>
          </cell>
        </row>
        <row r="249">
          <cell r="A249" t="str">
            <v xml:space="preserve">               (25) 406 - Amortization Of Plant Acquisition Adj</v>
          </cell>
          <cell r="B249">
            <v>11656400.670000002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11656400.670000002</v>
          </cell>
          <cell r="H249">
            <v>0</v>
          </cell>
          <cell r="I249">
            <v>11656400.670000002</v>
          </cell>
          <cell r="J249">
            <v>0.66190000000000004</v>
          </cell>
          <cell r="K249">
            <v>0.33810000000000001</v>
          </cell>
        </row>
        <row r="250">
          <cell r="A250" t="str">
            <v xml:space="preserve">               (25) 4111 - Accretion Exp - FAS143</v>
          </cell>
          <cell r="B250">
            <v>3557679.1</v>
          </cell>
          <cell r="C250">
            <v>159133.1399999999</v>
          </cell>
          <cell r="D250">
            <v>0</v>
          </cell>
          <cell r="E250">
            <v>0</v>
          </cell>
          <cell r="F250">
            <v>0</v>
          </cell>
          <cell r="G250">
            <v>3557679.1</v>
          </cell>
          <cell r="H250">
            <v>159133.1399999999</v>
          </cell>
          <cell r="I250">
            <v>3716812.24</v>
          </cell>
          <cell r="J250">
            <v>0.66190000000000004</v>
          </cell>
          <cell r="K250">
            <v>0.33810000000000001</v>
          </cell>
        </row>
        <row r="251">
          <cell r="A251" t="str">
            <v xml:space="preserve">                    (25) SUBTOTAL</v>
          </cell>
          <cell r="B251">
            <v>30920604.860000003</v>
          </cell>
          <cell r="C251">
            <v>3452072.7299999995</v>
          </cell>
          <cell r="D251">
            <v>67037850.429999903</v>
          </cell>
          <cell r="E251">
            <v>44372353.200000003</v>
          </cell>
          <cell r="F251">
            <v>22665497.23</v>
          </cell>
          <cell r="G251">
            <v>75292958.060000002</v>
          </cell>
          <cell r="H251">
            <v>26117569.960000001</v>
          </cell>
          <cell r="I251">
            <v>101410528.02000001</v>
          </cell>
        </row>
        <row r="252">
          <cell r="A252" t="str">
            <v xml:space="preserve">          26 - AMORTIZ OF PROPERTY LOSS</v>
          </cell>
        </row>
        <row r="253">
          <cell r="A253" t="str">
            <v xml:space="preserve">               (26) 407 - Amortization Of Prop. Losses</v>
          </cell>
          <cell r="B253">
            <v>35645161.039999902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35645161.039999902</v>
          </cell>
          <cell r="H253">
            <v>0</v>
          </cell>
          <cell r="I253">
            <v>35645161.039999902</v>
          </cell>
        </row>
        <row r="254">
          <cell r="A254" t="str">
            <v xml:space="preserve">                    (26) SUBTOTAL</v>
          </cell>
          <cell r="B254">
            <v>35645161.039999902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35645161.039999902</v>
          </cell>
          <cell r="H254">
            <v>0</v>
          </cell>
          <cell r="I254">
            <v>35645161.039999902</v>
          </cell>
        </row>
        <row r="255">
          <cell r="A255" t="str">
            <v xml:space="preserve">          27 - OTHER OPERATING EXPENSES</v>
          </cell>
        </row>
        <row r="256">
          <cell r="A256" t="str">
            <v xml:space="preserve">               (27) 4073 - Regulatory Debits</v>
          </cell>
          <cell r="B256">
            <v>12780371.620000001</v>
          </cell>
          <cell r="C256">
            <v>8653054.5199999996</v>
          </cell>
          <cell r="D256">
            <v>0</v>
          </cell>
          <cell r="E256">
            <v>0</v>
          </cell>
          <cell r="F256">
            <v>0</v>
          </cell>
          <cell r="G256">
            <v>12780371.620000001</v>
          </cell>
          <cell r="H256">
            <v>8653054.5199999996</v>
          </cell>
          <cell r="I256">
            <v>21433426.140000001</v>
          </cell>
        </row>
        <row r="257">
          <cell r="A257" t="str">
            <v xml:space="preserve">               (27) 4074 - Regulatory Credits</v>
          </cell>
          <cell r="B257">
            <v>-33645162.979999997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-33645162.979999997</v>
          </cell>
          <cell r="H257">
            <v>0</v>
          </cell>
          <cell r="I257">
            <v>-33645162.979999997</v>
          </cell>
        </row>
        <row r="258">
          <cell r="A258" t="str">
            <v xml:space="preserve">               (27) 4116 - Gains From Disposition Of Utility Plant</v>
          </cell>
          <cell r="B258">
            <v>-755388.96</v>
          </cell>
          <cell r="C258">
            <v>25985.040000000001</v>
          </cell>
          <cell r="D258">
            <v>0</v>
          </cell>
          <cell r="E258">
            <v>0</v>
          </cell>
          <cell r="F258">
            <v>0</v>
          </cell>
          <cell r="G258">
            <v>-755388.96</v>
          </cell>
          <cell r="H258">
            <v>25985.040000000001</v>
          </cell>
          <cell r="I258">
            <v>-729403.91999999993</v>
          </cell>
        </row>
        <row r="259">
          <cell r="A259" t="str">
            <v xml:space="preserve">               (27) 4117 - Losses From Disposition Of Utility Plant</v>
          </cell>
          <cell r="B259">
            <v>-8354.4</v>
          </cell>
          <cell r="C259">
            <v>90321.36</v>
          </cell>
          <cell r="D259">
            <v>0</v>
          </cell>
          <cell r="E259">
            <v>0</v>
          </cell>
          <cell r="F259">
            <v>0</v>
          </cell>
          <cell r="G259">
            <v>-8354.4</v>
          </cell>
          <cell r="H259">
            <v>90321.36</v>
          </cell>
          <cell r="I259">
            <v>81966.960000000006</v>
          </cell>
        </row>
        <row r="260">
          <cell r="A260" t="str">
            <v xml:space="preserve">               (27) 4118 - Gains From Disposition Of Allowances</v>
          </cell>
          <cell r="B260">
            <v>-4419.1099999999997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-4419.1099999999997</v>
          </cell>
          <cell r="H260">
            <v>0</v>
          </cell>
          <cell r="I260">
            <v>-4419.1099999999997</v>
          </cell>
        </row>
        <row r="261">
          <cell r="A261" t="str">
            <v xml:space="preserve">               (27) 414 - Other Utility Operating Income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 xml:space="preserve">                    (27) SUBTOTAL</v>
          </cell>
          <cell r="B262">
            <v>-21632953.829999994</v>
          </cell>
          <cell r="C262">
            <v>8769360.9199999981</v>
          </cell>
          <cell r="D262">
            <v>0</v>
          </cell>
          <cell r="E262">
            <v>0</v>
          </cell>
          <cell r="F262">
            <v>0</v>
          </cell>
          <cell r="G262">
            <v>-21632953.829999994</v>
          </cell>
          <cell r="H262">
            <v>8769360.9199999981</v>
          </cell>
          <cell r="I262">
            <v>-12863592.909999995</v>
          </cell>
        </row>
        <row r="263">
          <cell r="A263" t="str">
            <v xml:space="preserve">          28 - ASC 815</v>
          </cell>
        </row>
        <row r="264">
          <cell r="A264" t="str">
            <v xml:space="preserve">               (28) 421 - FAS 133 Gain</v>
          </cell>
          <cell r="B264">
            <v>-23022790.43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-23022790.43</v>
          </cell>
          <cell r="H264">
            <v>0</v>
          </cell>
          <cell r="I264">
            <v>-23022790.43</v>
          </cell>
        </row>
        <row r="265">
          <cell r="A265" t="str">
            <v xml:space="preserve">               (28) 4265 - FAS 133 Loss</v>
          </cell>
          <cell r="B265">
            <v>-18638710.43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-18638710.43</v>
          </cell>
          <cell r="H265">
            <v>0</v>
          </cell>
          <cell r="I265">
            <v>-18638710.43</v>
          </cell>
        </row>
        <row r="266">
          <cell r="A266" t="str">
            <v xml:space="preserve">                    (28) SUBTOTAL</v>
          </cell>
          <cell r="B266">
            <v>-41661500.859999999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-41661500.859999999</v>
          </cell>
          <cell r="H266">
            <v>0</v>
          </cell>
          <cell r="I266">
            <v>-41661500.859999999</v>
          </cell>
        </row>
        <row r="267">
          <cell r="A267" t="str">
            <v xml:space="preserve">     TOTAL DEPRECIATION, DEPLETION AND AMORTIZATION</v>
          </cell>
          <cell r="B267">
            <v>327415993.08999991</v>
          </cell>
          <cell r="C267">
            <v>120250045.7899999</v>
          </cell>
          <cell r="D267">
            <v>93447546.879999906</v>
          </cell>
          <cell r="E267">
            <v>61852931.280000001</v>
          </cell>
          <cell r="F267">
            <v>31594615.600000001</v>
          </cell>
          <cell r="G267">
            <v>389268924.36999989</v>
          </cell>
          <cell r="H267">
            <v>151844661.3899999</v>
          </cell>
          <cell r="I267">
            <v>541113585.75999975</v>
          </cell>
        </row>
        <row r="268">
          <cell r="A268" t="str">
            <v xml:space="preserve">          </v>
          </cell>
        </row>
        <row r="269">
          <cell r="A269" t="str">
            <v xml:space="preserve">     29 - TAXES OTHER THAN INCOME TAXES</v>
          </cell>
        </row>
        <row r="270">
          <cell r="A270" t="str">
            <v xml:space="preserve">          (29) 4081 - Taxes Other-Util Income</v>
          </cell>
          <cell r="B270">
            <v>230249605.22</v>
          </cell>
          <cell r="C270">
            <v>99336612.409999996</v>
          </cell>
          <cell r="D270">
            <v>6331512.4399999995</v>
          </cell>
          <cell r="E270">
            <v>4190828.08</v>
          </cell>
          <cell r="F270">
            <v>2140684.36</v>
          </cell>
          <cell r="G270">
            <v>234440433.30000001</v>
          </cell>
          <cell r="H270">
            <v>101477296.77</v>
          </cell>
          <cell r="I270">
            <v>335917730.06999999</v>
          </cell>
          <cell r="J270">
            <v>0.66190000000000004</v>
          </cell>
          <cell r="K270">
            <v>0.33810000000000001</v>
          </cell>
        </row>
        <row r="271">
          <cell r="A271" t="str">
            <v xml:space="preserve">               (29) SUBTOTAL</v>
          </cell>
          <cell r="B271">
            <v>230249605.22</v>
          </cell>
          <cell r="C271">
            <v>99336612.409999996</v>
          </cell>
          <cell r="D271">
            <v>6331512.4399999995</v>
          </cell>
          <cell r="E271">
            <v>4190828.08</v>
          </cell>
          <cell r="F271">
            <v>2140684.36</v>
          </cell>
          <cell r="G271">
            <v>234440433.30000001</v>
          </cell>
          <cell r="H271">
            <v>101477296.77</v>
          </cell>
          <cell r="I271">
            <v>335917730.06999999</v>
          </cell>
        </row>
        <row r="272">
          <cell r="A272" t="str">
            <v xml:space="preserve">     30 - INCOME TAXES</v>
          </cell>
        </row>
        <row r="273">
          <cell r="A273"/>
        </row>
        <row r="274">
          <cell r="A274" t="str">
            <v xml:space="preserve">          (30) 4091 - Fit-Util Oper Income</v>
          </cell>
          <cell r="B274">
            <v>-323052.43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-323052.43</v>
          </cell>
          <cell r="H274">
            <v>0</v>
          </cell>
          <cell r="I274">
            <v>-323052.43</v>
          </cell>
        </row>
        <row r="275">
          <cell r="A275" t="str">
            <v xml:space="preserve">          (30) 4091 - Fit-Util Oper Income</v>
          </cell>
          <cell r="B275">
            <v>23164607.460000001</v>
          </cell>
          <cell r="C275">
            <v>31944158.879999999</v>
          </cell>
          <cell r="D275">
            <v>0</v>
          </cell>
          <cell r="E275">
            <v>0</v>
          </cell>
          <cell r="F275">
            <v>0</v>
          </cell>
          <cell r="G275">
            <v>23164607.460000001</v>
          </cell>
          <cell r="H275">
            <v>31944158.879999999</v>
          </cell>
          <cell r="I275">
            <v>55108766.340000004</v>
          </cell>
        </row>
        <row r="276">
          <cell r="A276" t="str">
            <v xml:space="preserve">               (30) SUBTOTAL</v>
          </cell>
          <cell r="B276">
            <v>22841555.030000001</v>
          </cell>
          <cell r="C276">
            <v>31944158.879999999</v>
          </cell>
          <cell r="D276">
            <v>0</v>
          </cell>
          <cell r="E276">
            <v>0</v>
          </cell>
          <cell r="F276">
            <v>0</v>
          </cell>
          <cell r="G276">
            <v>22841555.030000001</v>
          </cell>
          <cell r="H276">
            <v>31944158.879999999</v>
          </cell>
          <cell r="I276">
            <v>54785713.910000004</v>
          </cell>
        </row>
        <row r="277">
          <cell r="A277" t="str">
            <v xml:space="preserve">     31 - DEFERRED INCOME TAXES</v>
          </cell>
        </row>
        <row r="278">
          <cell r="A278" t="str">
            <v xml:space="preserve">          (31) 4101 - Def Fit-Util Oper Income</v>
          </cell>
          <cell r="B278">
            <v>177018209.93000001</v>
          </cell>
          <cell r="C278">
            <v>46080716.039999999</v>
          </cell>
          <cell r="D278">
            <v>0</v>
          </cell>
          <cell r="E278">
            <v>0</v>
          </cell>
          <cell r="F278">
            <v>0</v>
          </cell>
          <cell r="G278">
            <v>177018209.93000001</v>
          </cell>
          <cell r="H278">
            <v>46080716.039999999</v>
          </cell>
          <cell r="I278">
            <v>223098925.97</v>
          </cell>
          <cell r="J278">
            <v>0.66190000000000004</v>
          </cell>
          <cell r="K278">
            <v>0.33810000000000001</v>
          </cell>
        </row>
        <row r="279">
          <cell r="A279" t="str">
            <v xml:space="preserve">          (31) 4111 - Def Fit-Cr - Util Oper Income</v>
          </cell>
          <cell r="B279">
            <v>-138110502.37</v>
          </cell>
          <cell r="C279">
            <v>-55638846.629999995</v>
          </cell>
          <cell r="D279">
            <v>0</v>
          </cell>
          <cell r="E279">
            <v>0</v>
          </cell>
          <cell r="F279">
            <v>0</v>
          </cell>
          <cell r="G279">
            <v>-138110502.37</v>
          </cell>
          <cell r="H279">
            <v>-55638846.629999995</v>
          </cell>
          <cell r="I279">
            <v>-193749349</v>
          </cell>
          <cell r="J279">
            <v>0.66190000000000004</v>
          </cell>
          <cell r="K279">
            <v>0.33810000000000001</v>
          </cell>
        </row>
        <row r="280">
          <cell r="A280" t="str">
            <v xml:space="preserve">          (31) 4114 - Inv Tax Cr Adj-Util Operations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A281" t="str">
            <v xml:space="preserve">               (31) SUBTOTAL</v>
          </cell>
          <cell r="B281">
            <v>38907707.560000002</v>
          </cell>
          <cell r="C281">
            <v>-9558130.5899999961</v>
          </cell>
          <cell r="D281">
            <v>0</v>
          </cell>
          <cell r="E281">
            <v>0</v>
          </cell>
          <cell r="F281">
            <v>0</v>
          </cell>
          <cell r="G281">
            <v>38907707.560000002</v>
          </cell>
          <cell r="H281">
            <v>-9558130.5899999961</v>
          </cell>
          <cell r="I281">
            <v>29349576.969999999</v>
          </cell>
        </row>
        <row r="283">
          <cell r="A283" t="str">
            <v>NET OPERATING INCOME</v>
          </cell>
          <cell r="B283">
            <v>565051913.20000076</v>
          </cell>
          <cell r="C283">
            <v>197859512.21000105</v>
          </cell>
          <cell r="D283">
            <v>-267906430.31999978</v>
          </cell>
          <cell r="E283">
            <v>-173911222.10000002</v>
          </cell>
          <cell r="F283">
            <v>-93995208.219999999</v>
          </cell>
          <cell r="G283">
            <v>391140691.10000068</v>
          </cell>
          <cell r="H283">
            <v>103864303.99000105</v>
          </cell>
          <cell r="I283">
            <v>495004995.09000194</v>
          </cell>
        </row>
        <row r="285">
          <cell r="A285" t="str">
            <v>NON-OPERATING INCOME</v>
          </cell>
          <cell r="B285"/>
          <cell r="C285"/>
          <cell r="D285"/>
          <cell r="E285"/>
          <cell r="F285"/>
          <cell r="G285"/>
          <cell r="H285"/>
          <cell r="I285"/>
        </row>
        <row r="286">
          <cell r="A286" t="str">
            <v xml:space="preserve">     99 - OTHER INCOME</v>
          </cell>
          <cell r="B286"/>
          <cell r="C286"/>
          <cell r="D286"/>
          <cell r="E286"/>
          <cell r="F286"/>
          <cell r="G286"/>
          <cell r="H286"/>
          <cell r="I286"/>
        </row>
        <row r="287">
          <cell r="A287" t="str">
            <v xml:space="preserve">          (99) 4082 - Taxes Other - Other Income</v>
          </cell>
          <cell r="B287">
            <v>434470.19</v>
          </cell>
          <cell r="C287">
            <v>0</v>
          </cell>
          <cell r="D287">
            <v>0</v>
          </cell>
          <cell r="E287">
            <v>-53.73</v>
          </cell>
          <cell r="F287">
            <v>53.73</v>
          </cell>
          <cell r="G287">
            <v>434416.46</v>
          </cell>
          <cell r="H287">
            <v>53.73</v>
          </cell>
          <cell r="I287">
            <v>434470.19</v>
          </cell>
        </row>
        <row r="288">
          <cell r="A288" t="str">
            <v xml:space="preserve">          (99) 4092 - Fit - Other Income</v>
          </cell>
          <cell r="B288">
            <v>0</v>
          </cell>
          <cell r="C288">
            <v>0</v>
          </cell>
          <cell r="D288">
            <v>-35064732.5499999</v>
          </cell>
          <cell r="E288">
            <v>-22999886.478597999</v>
          </cell>
          <cell r="F288">
            <v>-12064846.071401991</v>
          </cell>
          <cell r="G288">
            <v>-22999886.478597999</v>
          </cell>
          <cell r="H288">
            <v>-12064846.071401991</v>
          </cell>
          <cell r="I288">
            <v>-35064732.54999999</v>
          </cell>
        </row>
        <row r="289">
          <cell r="A289" t="str">
            <v xml:space="preserve">          (99) 4102 - Def Fit - Other Income</v>
          </cell>
          <cell r="B289">
            <v>0</v>
          </cell>
          <cell r="C289">
            <v>0</v>
          </cell>
          <cell r="D289">
            <v>1773037.4600000097</v>
          </cell>
          <cell r="E289">
            <v>1163004.1907350202</v>
          </cell>
          <cell r="F289">
            <v>610033.26926500292</v>
          </cell>
          <cell r="G289">
            <v>1163004.1907350202</v>
          </cell>
          <cell r="H289">
            <v>610033.26926500292</v>
          </cell>
          <cell r="I289">
            <v>1773037.4600000232</v>
          </cell>
        </row>
        <row r="290">
          <cell r="A290" t="str">
            <v xml:space="preserve">          (99) 4112 - Provision for Deferred FIT - Credit &amp; Other Income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 t="str">
            <v xml:space="preserve">          (99) 415 - Revenues From Merchandising And Jobbing</v>
          </cell>
          <cell r="B291">
            <v>0</v>
          </cell>
          <cell r="C291">
            <v>0</v>
          </cell>
          <cell r="D291">
            <v>-501689.17000000004</v>
          </cell>
          <cell r="E291">
            <v>-329057.93051400001</v>
          </cell>
          <cell r="F291">
            <v>-172631.23948600001</v>
          </cell>
          <cell r="G291">
            <v>-329057.93051400001</v>
          </cell>
          <cell r="H291">
            <v>-172631.23948600001</v>
          </cell>
          <cell r="I291">
            <v>-501689.17000000004</v>
          </cell>
        </row>
        <row r="292">
          <cell r="A292" t="str">
            <v xml:space="preserve">          (99) 416 - Expenses Of Merchandising And Jobbing</v>
          </cell>
          <cell r="B292">
            <v>0</v>
          </cell>
          <cell r="C292">
            <v>0</v>
          </cell>
          <cell r="D292">
            <v>363013.95999999996</v>
          </cell>
          <cell r="E292">
            <v>238100.96762899999</v>
          </cell>
          <cell r="F292">
            <v>124912.9923709999</v>
          </cell>
          <cell r="G292">
            <v>238100.96762899999</v>
          </cell>
          <cell r="H292">
            <v>124912.9923709999</v>
          </cell>
          <cell r="I292">
            <v>363013.9599999999</v>
          </cell>
        </row>
        <row r="293">
          <cell r="A293" t="str">
            <v xml:space="preserve">          (99) 417 - Revenues From Non-Utility Operations</v>
          </cell>
          <cell r="B293">
            <v>0</v>
          </cell>
          <cell r="C293">
            <v>0</v>
          </cell>
          <cell r="D293">
            <v>-39203175.43</v>
          </cell>
          <cell r="E293">
            <v>-25713362.743780002</v>
          </cell>
          <cell r="F293">
            <v>-13489812.68621999</v>
          </cell>
          <cell r="G293">
            <v>-25713362.743780002</v>
          </cell>
          <cell r="H293">
            <v>-13489812.68621999</v>
          </cell>
          <cell r="I293">
            <v>-39203175.429999992</v>
          </cell>
        </row>
        <row r="294">
          <cell r="A294" t="str">
            <v xml:space="preserve">          (99) 4171 - Merger Related Costs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A295" t="str">
            <v xml:space="preserve">          (99) 4171 - Expenses of Non-Utility Operations</v>
          </cell>
          <cell r="B295">
            <v>0</v>
          </cell>
          <cell r="C295">
            <v>0</v>
          </cell>
          <cell r="D295">
            <v>44832237.609999999</v>
          </cell>
          <cell r="E295">
            <v>29405479.518071998</v>
          </cell>
          <cell r="F295">
            <v>15426758.09192799</v>
          </cell>
          <cell r="G295">
            <v>29405479.518071998</v>
          </cell>
          <cell r="H295">
            <v>15426758.09192799</v>
          </cell>
          <cell r="I295">
            <v>44832237.609999985</v>
          </cell>
        </row>
        <row r="296">
          <cell r="A296" t="str">
            <v xml:space="preserve">          (99) 418 - Nonoperating Rental Income</v>
          </cell>
          <cell r="B296">
            <v>0</v>
          </cell>
          <cell r="C296">
            <v>0</v>
          </cell>
          <cell r="D296">
            <v>-41250</v>
          </cell>
          <cell r="E296">
            <v>-27055.88</v>
          </cell>
          <cell r="F296">
            <v>-14194.12</v>
          </cell>
          <cell r="G296">
            <v>-27055.88</v>
          </cell>
          <cell r="H296">
            <v>-14194.12</v>
          </cell>
          <cell r="I296">
            <v>-41250</v>
          </cell>
        </row>
        <row r="297">
          <cell r="A297" t="str">
            <v xml:space="preserve">          (99) 4181 - Equity in Earnings of Subsidiaries</v>
          </cell>
          <cell r="B297">
            <v>0</v>
          </cell>
          <cell r="C297">
            <v>0</v>
          </cell>
          <cell r="D297">
            <v>541432</v>
          </cell>
          <cell r="E297">
            <v>355125.25120000006</v>
          </cell>
          <cell r="F297">
            <v>186306.7488</v>
          </cell>
          <cell r="G297">
            <v>355125.25120000006</v>
          </cell>
          <cell r="H297">
            <v>186306.7488</v>
          </cell>
          <cell r="I297">
            <v>541432</v>
          </cell>
        </row>
        <row r="298">
          <cell r="A298" t="str">
            <v xml:space="preserve">          (99) 419 - Interest And Dividend Income</v>
          </cell>
          <cell r="B298">
            <v>0</v>
          </cell>
          <cell r="C298">
            <v>0</v>
          </cell>
          <cell r="D298">
            <v>-6407863.9000000004</v>
          </cell>
          <cell r="E298">
            <v>-4202917.8513479996</v>
          </cell>
          <cell r="F298">
            <v>-2204946.04865199</v>
          </cell>
          <cell r="G298">
            <v>-4202917.8513479996</v>
          </cell>
          <cell r="H298">
            <v>-2204946.04865199</v>
          </cell>
          <cell r="I298">
            <v>-6407863.8999999892</v>
          </cell>
        </row>
        <row r="299">
          <cell r="A299" t="str">
            <v xml:space="preserve">          (99) 4191 - Allowance For Other Funds Used During Construction</v>
          </cell>
          <cell r="B299">
            <v>-7096707.0499999896</v>
          </cell>
          <cell r="C299">
            <v>-5987032.7499999898</v>
          </cell>
          <cell r="D299">
            <v>-4106818.11</v>
          </cell>
          <cell r="E299">
            <v>-2693661.9997919998</v>
          </cell>
          <cell r="F299">
            <v>-1413156.1102079991</v>
          </cell>
          <cell r="G299">
            <v>-9790369.0497919898</v>
          </cell>
          <cell r="H299">
            <v>-7400188.8602079889</v>
          </cell>
          <cell r="I299">
            <v>-17190557.909999978</v>
          </cell>
        </row>
        <row r="300">
          <cell r="A300" t="str">
            <v xml:space="preserve">          (99) 421 - Misc. Non-Operating Income</v>
          </cell>
          <cell r="B300">
            <v>-66426</v>
          </cell>
          <cell r="C300">
            <v>-8000</v>
          </cell>
          <cell r="D300">
            <v>-10059.380000000081</v>
          </cell>
          <cell r="E300">
            <v>-6597.9557050000494</v>
          </cell>
          <cell r="F300">
            <v>-3461.4242950000198</v>
          </cell>
          <cell r="G300">
            <v>-73023.955705000044</v>
          </cell>
          <cell r="H300">
            <v>-11461.424295000019</v>
          </cell>
          <cell r="I300">
            <v>-84485.380000000063</v>
          </cell>
        </row>
        <row r="301">
          <cell r="A301" t="str">
            <v xml:space="preserve">          (99) 4211 - Gain On Disposition Of Property</v>
          </cell>
          <cell r="B301">
            <v>-67090.289999999994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-67090.289999999994</v>
          </cell>
          <cell r="H301">
            <v>0</v>
          </cell>
          <cell r="I301">
            <v>-67090.289999999994</v>
          </cell>
        </row>
        <row r="302">
          <cell r="A302" t="str">
            <v xml:space="preserve">          (99) 4212 - Loss On Disposition Of Property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 t="str">
            <v xml:space="preserve">          (99) 4213 - Misc. Non-Op Income - AFUDC(WUTC)</v>
          </cell>
          <cell r="B303">
            <v>-4229181.78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-4229181.78</v>
          </cell>
          <cell r="H303">
            <v>0</v>
          </cell>
          <cell r="I303">
            <v>-4229181.78</v>
          </cell>
        </row>
        <row r="304">
          <cell r="A304" t="str">
            <v xml:space="preserve">          (99) 4214 - Misc. Non-Op Income - AFUCE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 t="str">
            <v xml:space="preserve">          (99) 425 - Miscellaneous Amortization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A306" t="str">
            <v xml:space="preserve">          (99) 4261 - Donations</v>
          </cell>
          <cell r="B306">
            <v>629.97</v>
          </cell>
          <cell r="C306">
            <v>0</v>
          </cell>
          <cell r="D306">
            <v>60927</v>
          </cell>
          <cell r="E306">
            <v>39962.001428000003</v>
          </cell>
          <cell r="F306">
            <v>20964.998571999997</v>
          </cell>
          <cell r="G306">
            <v>40591.971428000004</v>
          </cell>
          <cell r="H306">
            <v>20964.998571999997</v>
          </cell>
          <cell r="I306">
            <v>61556.97</v>
          </cell>
        </row>
        <row r="307">
          <cell r="A307" t="str">
            <v xml:space="preserve">          (99) 4262 - Life Insurance</v>
          </cell>
          <cell r="B307">
            <v>0</v>
          </cell>
          <cell r="C307">
            <v>0</v>
          </cell>
          <cell r="D307">
            <v>-1763633.43</v>
          </cell>
          <cell r="E307">
            <v>-1156767.1637599999</v>
          </cell>
          <cell r="F307">
            <v>-606866.26623999898</v>
          </cell>
          <cell r="G307">
            <v>-1156767.1637599999</v>
          </cell>
          <cell r="H307">
            <v>-606866.26623999898</v>
          </cell>
          <cell r="I307">
            <v>-1763633.4299999988</v>
          </cell>
        </row>
        <row r="308">
          <cell r="A308" t="str">
            <v xml:space="preserve">          (99) 4263 - Penalties</v>
          </cell>
          <cell r="B308">
            <v>11000</v>
          </cell>
          <cell r="C308">
            <v>0</v>
          </cell>
          <cell r="D308">
            <v>436168.74</v>
          </cell>
          <cell r="E308">
            <v>286083.076566</v>
          </cell>
          <cell r="F308">
            <v>150085.663433999</v>
          </cell>
          <cell r="G308">
            <v>297083.076566</v>
          </cell>
          <cell r="H308">
            <v>150085.663433999</v>
          </cell>
          <cell r="I308">
            <v>447168.739999999</v>
          </cell>
        </row>
        <row r="309">
          <cell r="A309" t="str">
            <v xml:space="preserve">          (99) 4264 - Expenses For Civic &amp; Political Activities</v>
          </cell>
          <cell r="B309">
            <v>540286.36</v>
          </cell>
          <cell r="C309">
            <v>283446.39</v>
          </cell>
          <cell r="D309">
            <v>5687989.4399999995</v>
          </cell>
          <cell r="E309">
            <v>3730752.1290750001</v>
          </cell>
          <cell r="F309">
            <v>1957237.310924999</v>
          </cell>
          <cell r="G309">
            <v>4271038.4890750004</v>
          </cell>
          <cell r="H309">
            <v>2240683.7009249991</v>
          </cell>
          <cell r="I309">
            <v>6511722.1899999995</v>
          </cell>
        </row>
        <row r="310">
          <cell r="A310" t="str">
            <v xml:space="preserve">          (99) 4265 - Other Deductions</v>
          </cell>
          <cell r="B310">
            <v>0</v>
          </cell>
          <cell r="C310">
            <v>0</v>
          </cell>
          <cell r="D310">
            <v>9510665.4599999897</v>
          </cell>
          <cell r="E310">
            <v>6242466.5822069999</v>
          </cell>
          <cell r="F310">
            <v>3268198.8777930001</v>
          </cell>
          <cell r="G310">
            <v>6242466.5822069999</v>
          </cell>
          <cell r="H310">
            <v>3268198.8777930001</v>
          </cell>
          <cell r="I310">
            <v>9510665.4600000009</v>
          </cell>
        </row>
        <row r="311">
          <cell r="A311" t="str">
            <v xml:space="preserve">               (99) SUBTOTAL</v>
          </cell>
          <cell r="B311">
            <v>-10473018.599999988</v>
          </cell>
          <cell r="C311">
            <v>-5711586.3599999901</v>
          </cell>
          <cell r="D311">
            <v>-23893750.299999911</v>
          </cell>
          <cell r="E311">
            <v>-15668388.016584979</v>
          </cell>
          <cell r="F311">
            <v>-8225362.2834149739</v>
          </cell>
          <cell r="G311">
            <v>-26141406.616584964</v>
          </cell>
          <cell r="H311">
            <v>-13936948.643414967</v>
          </cell>
          <cell r="I311">
            <v>-40078355.259999953</v>
          </cell>
        </row>
        <row r="312">
          <cell r="A312" t="str">
            <v xml:space="preserve">     999 - INTEREST</v>
          </cell>
        </row>
        <row r="313">
          <cell r="A313" t="str">
            <v xml:space="preserve">          (999) 427 - Interest On Long Term Debt</v>
          </cell>
          <cell r="B313">
            <v>0</v>
          </cell>
          <cell r="C313">
            <v>0</v>
          </cell>
          <cell r="D313">
            <v>209707868.61999899</v>
          </cell>
          <cell r="E313">
            <v>137547391.087558</v>
          </cell>
          <cell r="F313">
            <v>72160477.532442003</v>
          </cell>
          <cell r="G313">
            <v>137547391.087558</v>
          </cell>
          <cell r="H313">
            <v>72160477.532442003</v>
          </cell>
          <cell r="I313">
            <v>209707868.62</v>
          </cell>
        </row>
        <row r="314">
          <cell r="A314" t="str">
            <v xml:space="preserve">          (999) 4271 - Interest on Preferred Stock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 t="str">
            <v xml:space="preserve">          (999) 428 - Amortization Of Debt Discount &amp; Expenses</v>
          </cell>
          <cell r="B315">
            <v>0</v>
          </cell>
          <cell r="C315">
            <v>0</v>
          </cell>
          <cell r="D315">
            <v>2183068.27</v>
          </cell>
          <cell r="E315">
            <v>1431874.3717470001</v>
          </cell>
          <cell r="F315">
            <v>751193.89825299894</v>
          </cell>
          <cell r="G315">
            <v>1431874.3717470001</v>
          </cell>
          <cell r="H315">
            <v>751193.89825299894</v>
          </cell>
          <cell r="I315">
            <v>2183068.2699999991</v>
          </cell>
        </row>
        <row r="316">
          <cell r="A316" t="str">
            <v xml:space="preserve">          (999) 4281 - Amortization Of Loss On Required Debt</v>
          </cell>
          <cell r="B316">
            <v>15363.35999999999</v>
          </cell>
          <cell r="C316">
            <v>9261.1200000000008</v>
          </cell>
          <cell r="D316">
            <v>2220176.1500000004</v>
          </cell>
          <cell r="E316">
            <v>1456213.50752</v>
          </cell>
          <cell r="F316">
            <v>763962.64248000004</v>
          </cell>
          <cell r="G316">
            <v>1471576.8675200001</v>
          </cell>
          <cell r="H316">
            <v>773223.76248000003</v>
          </cell>
          <cell r="I316">
            <v>2244800.63</v>
          </cell>
        </row>
        <row r="317">
          <cell r="A317" t="str">
            <v xml:space="preserve">          (999) 429 - Amortization Of Premium On Debt-Cr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 t="str">
            <v xml:space="preserve">          (999) 4291 - Amortization Gain On Reacquired Debt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 t="str">
            <v xml:space="preserve">          (999) 430 - Int on Debt to Assoc. Companies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 t="str">
            <v xml:space="preserve">          (999) 431 - Other Interest Expense</v>
          </cell>
          <cell r="B320">
            <v>8923958.5</v>
          </cell>
          <cell r="C320">
            <v>1352492.5699999998</v>
          </cell>
          <cell r="D320">
            <v>7202644.5199999996</v>
          </cell>
          <cell r="E320">
            <v>4724214.5438950006</v>
          </cell>
          <cell r="F320">
            <v>2478429.9761049901</v>
          </cell>
          <cell r="G320">
            <v>13648173.043895001</v>
          </cell>
          <cell r="H320">
            <v>3830922.5461049899</v>
          </cell>
          <cell r="I320">
            <v>17479095.589999989</v>
          </cell>
        </row>
        <row r="321">
          <cell r="A321" t="str">
            <v xml:space="preserve">          (999) 432 - Allowances For Borrowed Funds</v>
          </cell>
          <cell r="B321">
            <v>-6465945.3499999996</v>
          </cell>
          <cell r="C321">
            <v>-3870665.5899999901</v>
          </cell>
          <cell r="D321">
            <v>-3358680.4299999997</v>
          </cell>
          <cell r="E321">
            <v>-2202958.4949249998</v>
          </cell>
          <cell r="F321">
            <v>-1155721.935074999</v>
          </cell>
          <cell r="G321">
            <v>-8668903.8449249994</v>
          </cell>
          <cell r="H321">
            <v>-5026387.5250749886</v>
          </cell>
          <cell r="I321">
            <v>-13695291.369999988</v>
          </cell>
        </row>
        <row r="322">
          <cell r="A322" t="str">
            <v xml:space="preserve">               (999) SUBTOTAL</v>
          </cell>
          <cell r="B322">
            <v>2473376.5099999998</v>
          </cell>
          <cell r="C322">
            <v>-2508911.8999999901</v>
          </cell>
          <cell r="D322">
            <v>217955077.12999901</v>
          </cell>
          <cell r="E322">
            <v>142956735.01579499</v>
          </cell>
          <cell r="F322">
            <v>74998342.114204988</v>
          </cell>
          <cell r="G322">
            <v>145430111.52579501</v>
          </cell>
          <cell r="H322">
            <v>72489430.214204997</v>
          </cell>
          <cell r="I322">
            <v>217919541.74000004</v>
          </cell>
        </row>
        <row r="323">
          <cell r="A323" t="str">
            <v xml:space="preserve">     9999 - EXTRAORDINARY ITEMS</v>
          </cell>
          <cell r="B323"/>
          <cell r="C323"/>
          <cell r="D323"/>
          <cell r="E323"/>
          <cell r="F323"/>
          <cell r="G323"/>
          <cell r="H323"/>
          <cell r="I323"/>
        </row>
        <row r="324">
          <cell r="A324" t="str">
            <v xml:space="preserve">          (9999) 4111 - Def Fit-Cr - Util Oper Income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 t="str">
            <v xml:space="preserve">          (9999) 435 - Extraordinary Deductions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A326" t="str">
            <v xml:space="preserve">               (9999) SUBTOTAL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8">
          <cell r="A328" t="str">
            <v>TOTAL NON-OPERATING INCOME</v>
          </cell>
          <cell r="B328">
            <v>-7999642.0899999887</v>
          </cell>
          <cell r="C328">
            <v>-8220498.2599999802</v>
          </cell>
          <cell r="D328">
            <v>194061326.82999909</v>
          </cell>
          <cell r="E328">
            <v>127288346.99921001</v>
          </cell>
          <cell r="F328">
            <v>66772979.830790013</v>
          </cell>
          <cell r="G328">
            <v>119288704.90921006</v>
          </cell>
          <cell r="H328">
            <v>58552481.57079003</v>
          </cell>
          <cell r="I328">
            <v>177841186.48000008</v>
          </cell>
        </row>
        <row r="330">
          <cell r="A330" t="str">
            <v>NET INCOME</v>
          </cell>
          <cell r="B330">
            <v>573051555.2900008</v>
          </cell>
          <cell r="C330">
            <v>206080010.47000104</v>
          </cell>
          <cell r="D330">
            <v>-461967757.1499989</v>
          </cell>
          <cell r="E330">
            <v>-301199569.09921002</v>
          </cell>
          <cell r="F330">
            <v>-160768188.05079001</v>
          </cell>
          <cell r="G330">
            <v>271851986.19079065</v>
          </cell>
          <cell r="H330">
            <v>45311822.419211023</v>
          </cell>
          <cell r="I330">
            <v>317163808.61000186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GRC Adjustments"/>
      <sheetName val="6.28"/>
    </sheetNames>
    <sheetDataSet>
      <sheetData sheetId="0">
        <row r="1">
          <cell r="B1" t="str">
            <v>PUGET SOUND ENERGY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</row>
        <row r="2">
          <cell r="B2" t="str">
            <v>INCOME STATEMENT DETAIL</v>
          </cell>
          <cell r="C2" t="str">
            <v>ACTUAL</v>
          </cell>
          <cell r="D2">
            <v>6.01</v>
          </cell>
          <cell r="E2">
            <v>6.02</v>
          </cell>
          <cell r="F2">
            <v>6.0299999999999994</v>
          </cell>
          <cell r="G2">
            <v>6.0399999999999991</v>
          </cell>
          <cell r="H2">
            <v>6.0499999999999989</v>
          </cell>
          <cell r="I2">
            <v>6.0599999999999987</v>
          </cell>
          <cell r="J2">
            <v>6.0699999999999985</v>
          </cell>
          <cell r="K2">
            <v>6.0799999999999983</v>
          </cell>
          <cell r="L2">
            <v>6.0899999999999981</v>
          </cell>
          <cell r="M2">
            <v>6.0999999999999979</v>
          </cell>
          <cell r="N2">
            <v>6.1099999999999977</v>
          </cell>
          <cell r="O2">
            <v>6.1199999999999974</v>
          </cell>
          <cell r="P2">
            <v>6.1299999999999972</v>
          </cell>
          <cell r="Q2">
            <v>6.14</v>
          </cell>
          <cell r="R2">
            <v>6.15</v>
          </cell>
          <cell r="S2">
            <v>6.16</v>
          </cell>
          <cell r="T2">
            <v>6.17</v>
          </cell>
          <cell r="U2">
            <v>6.18</v>
          </cell>
          <cell r="V2">
            <v>6.1899999999999995</v>
          </cell>
          <cell r="W2">
            <v>6.23</v>
          </cell>
          <cell r="X2">
            <v>7.01</v>
          </cell>
          <cell r="Y2">
            <v>7.02</v>
          </cell>
          <cell r="Z2">
            <v>7.0299999999999994</v>
          </cell>
          <cell r="AA2">
            <v>7.0399999999999991</v>
          </cell>
          <cell r="AB2">
            <v>7.0499999999999989</v>
          </cell>
          <cell r="AC2">
            <v>7.0699999999999985</v>
          </cell>
          <cell r="AD2">
            <v>7.0799999999999983</v>
          </cell>
          <cell r="AE2">
            <v>7.0899999999999981</v>
          </cell>
          <cell r="AF2" t="str">
            <v>TOTAL</v>
          </cell>
          <cell r="AG2" t="str">
            <v>RESTATED</v>
          </cell>
          <cell r="AH2">
            <v>6.01</v>
          </cell>
          <cell r="AI2">
            <v>6.02</v>
          </cell>
          <cell r="AJ2">
            <v>6.0399999999999991</v>
          </cell>
          <cell r="AK2">
            <v>6.0899999999999981</v>
          </cell>
          <cell r="AL2">
            <v>6.0999999999999979</v>
          </cell>
          <cell r="AM2">
            <v>6.14</v>
          </cell>
          <cell r="AN2">
            <v>6.15</v>
          </cell>
          <cell r="AO2">
            <v>6.16</v>
          </cell>
          <cell r="AP2">
            <v>6.17</v>
          </cell>
          <cell r="AQ2">
            <v>6.2</v>
          </cell>
          <cell r="AR2">
            <v>6.21</v>
          </cell>
          <cell r="AS2">
            <v>6.22</v>
          </cell>
          <cell r="AT2">
            <v>6.2299999999999995</v>
          </cell>
          <cell r="AU2">
            <v>6.2399999999999993</v>
          </cell>
          <cell r="AV2">
            <v>6.2499999999999991</v>
          </cell>
          <cell r="AW2">
            <v>6.2599999999999989</v>
          </cell>
          <cell r="AX2">
            <v>6.2699999999999987</v>
          </cell>
          <cell r="AY2">
            <v>6.2799999999999985</v>
          </cell>
          <cell r="AZ2">
            <v>6.2899999999999983</v>
          </cell>
          <cell r="BA2">
            <v>7.01</v>
          </cell>
          <cell r="BB2">
            <v>7.02</v>
          </cell>
          <cell r="BC2">
            <v>7.0499999999999989</v>
          </cell>
          <cell r="BD2">
            <v>7.0599999999999987</v>
          </cell>
          <cell r="BE2">
            <v>7.08</v>
          </cell>
          <cell r="BF2">
            <v>7.09</v>
          </cell>
          <cell r="BG2">
            <v>7.1</v>
          </cell>
          <cell r="BH2">
            <v>7.12</v>
          </cell>
          <cell r="BI2">
            <v>7.12</v>
          </cell>
          <cell r="BJ2" t="str">
            <v>TOTAL</v>
          </cell>
          <cell r="BK2" t="str">
            <v>PROFORMA</v>
          </cell>
        </row>
        <row r="3">
          <cell r="A3" t="str">
            <v>LINE</v>
          </cell>
          <cell r="B3" t="str">
            <v>FOR THE 12 MONTHS ENDED DECEMBER 31, 2018</v>
          </cell>
          <cell r="C3" t="str">
            <v>RESULTS OF</v>
          </cell>
          <cell r="D3" t="str">
            <v>REVENUES</v>
          </cell>
          <cell r="E3" t="str">
            <v>TEMPERATURE</v>
          </cell>
          <cell r="F3" t="str">
            <v>FEDERAL</v>
          </cell>
          <cell r="G3" t="str">
            <v>TAX BENEFIT OF</v>
          </cell>
          <cell r="H3" t="str">
            <v>PASS-THROUGH</v>
          </cell>
          <cell r="I3" t="str">
            <v>INJURIES &amp;</v>
          </cell>
          <cell r="J3" t="str">
            <v>BAD</v>
          </cell>
          <cell r="K3" t="str">
            <v>INCENTIVE</v>
          </cell>
          <cell r="L3" t="str">
            <v xml:space="preserve">EXCISE TAX </v>
          </cell>
          <cell r="M3" t="str">
            <v>D&amp;O</v>
          </cell>
          <cell r="N3" t="str">
            <v xml:space="preserve">INTEREST ON </v>
          </cell>
          <cell r="O3" t="str">
            <v>RATE CASE</v>
          </cell>
          <cell r="P3" t="str">
            <v>PENSION</v>
          </cell>
          <cell r="Q3" t="str">
            <v>PROPERTY AND</v>
          </cell>
          <cell r="R3" t="str">
            <v>WAGE &amp;</v>
          </cell>
          <cell r="S3" t="str">
            <v>INVESTMENT</v>
          </cell>
          <cell r="T3" t="str">
            <v>EMPLOYEE</v>
          </cell>
          <cell r="U3" t="str">
            <v>AMA TO EOP</v>
          </cell>
          <cell r="V3" t="str">
            <v>AMA TO EOP</v>
          </cell>
          <cell r="W3" t="str">
            <v>ANNUALIZE</v>
          </cell>
          <cell r="X3" t="str">
            <v>POWER</v>
          </cell>
          <cell r="Y3" t="str">
            <v>MONTANA</v>
          </cell>
          <cell r="Z3" t="str">
            <v>WILD HORSE</v>
          </cell>
          <cell r="AA3" t="str">
            <v>ASC</v>
          </cell>
          <cell r="AB3" t="str">
            <v xml:space="preserve">STORM </v>
          </cell>
          <cell r="AC3" t="str">
            <v>END OF LIFE</v>
          </cell>
          <cell r="AD3" t="str">
            <v>OPEN</v>
          </cell>
          <cell r="AE3" t="str">
            <v>OPEN</v>
          </cell>
          <cell r="AF3" t="str">
            <v>RESTATING</v>
          </cell>
          <cell r="AG3" t="str">
            <v>RESULTS OF</v>
          </cell>
          <cell r="AH3" t="str">
            <v>REVENUES</v>
          </cell>
          <cell r="AI3" t="str">
            <v>TEMPERATURE</v>
          </cell>
          <cell r="AJ3" t="str">
            <v>TAX BENEFIT OF</v>
          </cell>
          <cell r="AK3" t="str">
            <v xml:space="preserve">EXCISE TAX </v>
          </cell>
          <cell r="AL3" t="str">
            <v>D&amp;O</v>
          </cell>
          <cell r="AM3" t="str">
            <v>PROPERTY &amp;</v>
          </cell>
          <cell r="AN3" t="str">
            <v>WAGE</v>
          </cell>
          <cell r="AO3" t="str">
            <v>INVESTMENT</v>
          </cell>
          <cell r="AP3" t="str">
            <v>EMPLOYEE</v>
          </cell>
          <cell r="AQ3" t="str">
            <v>DEFERRED G/L ON</v>
          </cell>
          <cell r="AR3" t="str">
            <v>ENVIRON</v>
          </cell>
          <cell r="AS3" t="str">
            <v>AMI</v>
          </cell>
          <cell r="AT3" t="str">
            <v>ANNUALIZE</v>
          </cell>
          <cell r="AU3" t="str">
            <v>GTZ PLANT</v>
          </cell>
          <cell r="AV3" t="str">
            <v>CREDIT  CARD</v>
          </cell>
          <cell r="AW3" t="str">
            <v>REMOVE UNPRO-</v>
          </cell>
          <cell r="AX3" t="str">
            <v>PUBLIC</v>
          </cell>
          <cell r="AY3" t="str">
            <v>CONTRACT</v>
          </cell>
          <cell r="AZ3"/>
          <cell r="BA3" t="str">
            <v>POWER</v>
          </cell>
          <cell r="BB3" t="str">
            <v>MONTANA</v>
          </cell>
          <cell r="BC3" t="str">
            <v xml:space="preserve">STORM </v>
          </cell>
          <cell r="BD3" t="str">
            <v xml:space="preserve">REGULATORY </v>
          </cell>
          <cell r="BE3" t="str">
            <v>REMOVE</v>
          </cell>
          <cell r="BF3" t="str">
            <v>HIGH MOLECULAR</v>
          </cell>
          <cell r="BG3" t="str">
            <v>ENERGY MGMT</v>
          </cell>
          <cell r="BH3" t="str">
            <v>ANCILLARY</v>
          </cell>
          <cell r="BI3"/>
          <cell r="BJ3" t="str">
            <v>PROFORMING</v>
          </cell>
          <cell r="BK3" t="str">
            <v>RESULTS OF</v>
          </cell>
        </row>
        <row r="4">
          <cell r="A4" t="str">
            <v>NO.</v>
          </cell>
          <cell r="B4" t="str">
            <v>FERC Account Description</v>
          </cell>
          <cell r="C4" t="str">
            <v xml:space="preserve">OPERATIONS </v>
          </cell>
          <cell r="D4" t="str">
            <v>&amp; EXPENSES</v>
          </cell>
          <cell r="E4" t="str">
            <v>NORMALIZATION</v>
          </cell>
          <cell r="F4" t="str">
            <v>INCOME TAX</v>
          </cell>
          <cell r="G4" t="str">
            <v>INTEREST</v>
          </cell>
          <cell r="H4" t="str">
            <v>REV &amp; EXP</v>
          </cell>
          <cell r="I4" t="str">
            <v>DAMAGES</v>
          </cell>
          <cell r="J4" t="str">
            <v>DEBTS</v>
          </cell>
          <cell r="K4" t="str">
            <v>PAY</v>
          </cell>
          <cell r="L4" t="str">
            <v>&amp; FILING FEE</v>
          </cell>
          <cell r="M4" t="str">
            <v>INSURANCE</v>
          </cell>
          <cell r="N4" t="str">
            <v>CUST DEPOSITS</v>
          </cell>
          <cell r="O4" t="str">
            <v>EXPENSE</v>
          </cell>
          <cell r="P4" t="str">
            <v>PLAN</v>
          </cell>
          <cell r="Q4" t="str">
            <v>LIAB INSURANCE</v>
          </cell>
          <cell r="R4" t="str">
            <v>PAYROLL TAX</v>
          </cell>
          <cell r="S4" t="str">
            <v>PLAN</v>
          </cell>
          <cell r="T4" t="str">
            <v xml:space="preserve"> INSURANCE</v>
          </cell>
          <cell r="U4" t="str">
            <v>RATE BASE</v>
          </cell>
          <cell r="V4" t="str">
            <v>DEPRECIATION</v>
          </cell>
          <cell r="W4" t="str">
            <v>RENT EXP</v>
          </cell>
          <cell r="X4" t="str">
            <v>COSTS</v>
          </cell>
          <cell r="Y4" t="str">
            <v>TAX</v>
          </cell>
          <cell r="Z4" t="str">
            <v>SOLAR</v>
          </cell>
          <cell r="AA4" t="str">
            <v>815</v>
          </cell>
          <cell r="AB4" t="str">
            <v>DAMAGE</v>
          </cell>
          <cell r="AC4" t="str">
            <v>DEPR THERMALS</v>
          </cell>
          <cell r="AD4" t="str">
            <v/>
          </cell>
          <cell r="AE4" t="str">
            <v/>
          </cell>
          <cell r="AF4" t="str">
            <v>ADJUSTMENTS</v>
          </cell>
          <cell r="AG4" t="str">
            <v>OPERATIONS</v>
          </cell>
          <cell r="AH4" t="str">
            <v>&amp; EXPENSES</v>
          </cell>
          <cell r="AI4" t="str">
            <v>NORMALIZATION</v>
          </cell>
          <cell r="AJ4" t="str">
            <v>INTEREST</v>
          </cell>
          <cell r="AK4" t="str">
            <v>&amp; FILING FEE</v>
          </cell>
          <cell r="AL4" t="str">
            <v>INSURANCE</v>
          </cell>
          <cell r="AM4" t="str">
            <v>LIABILITY INS</v>
          </cell>
          <cell r="AN4" t="str">
            <v>INCREASE</v>
          </cell>
          <cell r="AO4" t="str">
            <v>PLAN</v>
          </cell>
          <cell r="AP4" t="str">
            <v>INSURANCE</v>
          </cell>
          <cell r="AQ4" t="str">
            <v>PROPERTY SALES</v>
          </cell>
          <cell r="AR4" t="str">
            <v>REMEDIATION</v>
          </cell>
          <cell r="AS4" t="str">
            <v/>
          </cell>
          <cell r="AT4" t="str">
            <v>RENT EXP</v>
          </cell>
          <cell r="AU4" t="str">
            <v>&amp; DFRL</v>
          </cell>
          <cell r="AV4" t="str">
            <v>AMORT</v>
          </cell>
          <cell r="AW4" t="str">
            <v>TECTED DFIT</v>
          </cell>
          <cell r="AX4" t="str">
            <v>IMPROVEMENT</v>
          </cell>
          <cell r="AY4" t="str">
            <v>ESCALATIONS</v>
          </cell>
          <cell r="AZ4" t="str">
            <v>HR TOPS</v>
          </cell>
          <cell r="BA4" t="str">
            <v>COST</v>
          </cell>
          <cell r="BB4" t="str">
            <v>TAX</v>
          </cell>
          <cell r="BC4" t="str">
            <v>DAMAGE</v>
          </cell>
          <cell r="BD4" t="str">
            <v>ASSETS &amp; LIAB</v>
          </cell>
          <cell r="BE4" t="str">
            <v>EIM</v>
          </cell>
          <cell r="BF4" t="str">
            <v>WEIGHT CABLE</v>
          </cell>
          <cell r="BG4" t="str">
            <v>SYSTEM (EMS)</v>
          </cell>
          <cell r="BH4" t="str">
            <v>REVENUES</v>
          </cell>
          <cell r="BI4" t="str">
            <v>OPEN</v>
          </cell>
          <cell r="BJ4" t="str">
            <v>ADJUSTMENTS</v>
          </cell>
          <cell r="BK4" t="str">
            <v>OPERATIONS</v>
          </cell>
        </row>
        <row r="6">
          <cell r="A6">
            <v>2</v>
          </cell>
        </row>
        <row r="7">
          <cell r="A7">
            <v>3</v>
          </cell>
        </row>
        <row r="8">
          <cell r="A8">
            <v>4</v>
          </cell>
          <cell r="B8" t="str">
            <v xml:space="preserve">          (2) 440 - Electric Residential Sales</v>
          </cell>
          <cell r="C8">
            <v>1147259983</v>
          </cell>
          <cell r="D8">
            <v>41299982.399803981</v>
          </cell>
          <cell r="E8">
            <v>5274141</v>
          </cell>
          <cell r="F8"/>
          <cell r="G8"/>
          <cell r="H8">
            <v>-206435594.02857196</v>
          </cell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>
            <v>-159861470.62876797</v>
          </cell>
          <cell r="AG8">
            <v>987398512.37123203</v>
          </cell>
          <cell r="AH8">
            <v>-17806218.48</v>
          </cell>
          <cell r="AI8">
            <v>9108946</v>
          </cell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>
            <v>-8697272.4800000004</v>
          </cell>
          <cell r="BK8">
            <v>978701239.89123201</v>
          </cell>
        </row>
        <row r="9">
          <cell r="A9">
            <v>5</v>
          </cell>
          <cell r="B9" t="str">
            <v xml:space="preserve">          (2) 442 - Electric Commercial &amp; Industrial Sales</v>
          </cell>
          <cell r="C9">
            <v>999595697.30999994</v>
          </cell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>
            <v>0</v>
          </cell>
          <cell r="AG9">
            <v>999595697.30999994</v>
          </cell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>
            <v>0</v>
          </cell>
          <cell r="BK9">
            <v>999595697.30999994</v>
          </cell>
        </row>
        <row r="10">
          <cell r="A10">
            <v>6</v>
          </cell>
          <cell r="B10" t="str">
            <v xml:space="preserve">          (2) 444 - Public Street &amp; Highway Lighting</v>
          </cell>
          <cell r="C10">
            <v>18378086.579999998</v>
          </cell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>
            <v>0</v>
          </cell>
          <cell r="AG10">
            <v>18378086.579999998</v>
          </cell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>
            <v>0</v>
          </cell>
          <cell r="BK10">
            <v>18378086.579999998</v>
          </cell>
        </row>
        <row r="11">
          <cell r="A11">
            <v>7</v>
          </cell>
          <cell r="B11" t="str">
            <v xml:space="preserve">          (2) 480 - Gas Residential Sales</v>
          </cell>
          <cell r="C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>
            <v>0</v>
          </cell>
          <cell r="AG11">
            <v>0</v>
          </cell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>
            <v>0</v>
          </cell>
          <cell r="BK11">
            <v>0</v>
          </cell>
        </row>
        <row r="12">
          <cell r="A12">
            <v>8</v>
          </cell>
          <cell r="B12" t="str">
            <v xml:space="preserve">          (2) 481 - Gas Commercial &amp; Industrial Sales</v>
          </cell>
          <cell r="C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>
            <v>0</v>
          </cell>
          <cell r="AG12">
            <v>0</v>
          </cell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>
            <v>0</v>
          </cell>
          <cell r="BK12">
            <v>0</v>
          </cell>
        </row>
        <row r="13">
          <cell r="A13">
            <v>9</v>
          </cell>
          <cell r="B13" t="str">
            <v xml:space="preserve">          (2) 489 - Rev From Transportation Of Gas To Others</v>
          </cell>
          <cell r="C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>
            <v>0</v>
          </cell>
          <cell r="AG13">
            <v>0</v>
          </cell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>
            <v>0</v>
          </cell>
          <cell r="BK13">
            <v>0</v>
          </cell>
        </row>
        <row r="14">
          <cell r="A14">
            <v>10</v>
          </cell>
          <cell r="B14" t="str">
            <v xml:space="preserve">               (2) SUBTOTAL</v>
          </cell>
          <cell r="C14">
            <v>2165233766.8899999</v>
          </cell>
          <cell r="D14">
            <v>41299982.399803981</v>
          </cell>
          <cell r="E14">
            <v>5274141</v>
          </cell>
          <cell r="F14">
            <v>0</v>
          </cell>
          <cell r="G14">
            <v>0</v>
          </cell>
          <cell r="H14">
            <v>-206435594.02857196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-8697272.4800000004</v>
          </cell>
          <cell r="BK14">
            <v>1996675023.7812319</v>
          </cell>
        </row>
        <row r="15">
          <cell r="A15">
            <v>11</v>
          </cell>
        </row>
        <row r="16">
          <cell r="A16">
            <v>12</v>
          </cell>
          <cell r="B16" t="str">
            <v xml:space="preserve">          (3) 447 - Electric Sales For Resale</v>
          </cell>
          <cell r="C16">
            <v>340431.51999999897</v>
          </cell>
          <cell r="D16">
            <v>114.23000000000138</v>
          </cell>
          <cell r="E16">
            <v>3019</v>
          </cell>
          <cell r="F16"/>
          <cell r="G16"/>
          <cell r="H16">
            <v>-16204.59</v>
          </cell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>
            <v>-13071.359999999999</v>
          </cell>
          <cell r="AG16">
            <v>327360.15999999898</v>
          </cell>
          <cell r="AH16">
            <v>0</v>
          </cell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>
            <v>0</v>
          </cell>
          <cell r="BK16">
            <v>327360.15999999898</v>
          </cell>
        </row>
        <row r="17">
          <cell r="A17">
            <v>13</v>
          </cell>
          <cell r="B17" t="str">
            <v xml:space="preserve">               (3) SUBTOTAL</v>
          </cell>
          <cell r="C17">
            <v>340431.51999999897</v>
          </cell>
          <cell r="D17">
            <v>114.23000000000138</v>
          </cell>
          <cell r="E17">
            <v>3019</v>
          </cell>
          <cell r="F17">
            <v>0</v>
          </cell>
          <cell r="G17">
            <v>0</v>
          </cell>
          <cell r="H17">
            <v>-16204.59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-13071.359999999999</v>
          </cell>
          <cell r="AG17">
            <v>327360.15999999898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327360.15999999898</v>
          </cell>
        </row>
        <row r="18">
          <cell r="A18">
            <v>14</v>
          </cell>
        </row>
        <row r="19">
          <cell r="A19">
            <v>15</v>
          </cell>
          <cell r="B19" t="str">
            <v xml:space="preserve">          (4) 447 - Electric Sales For Resale - Sales</v>
          </cell>
          <cell r="C19">
            <v>89323512.370000005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>
            <v>0</v>
          </cell>
          <cell r="AG19">
            <v>89323512.370000005</v>
          </cell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>
            <v>-149863634.21735081</v>
          </cell>
          <cell r="BB19"/>
          <cell r="BC19"/>
          <cell r="BD19"/>
          <cell r="BE19"/>
          <cell r="BF19"/>
          <cell r="BG19"/>
          <cell r="BH19"/>
          <cell r="BI19"/>
          <cell r="BJ19">
            <v>-149863634.21735081</v>
          </cell>
          <cell r="BK19">
            <v>-60540121.847350806</v>
          </cell>
        </row>
        <row r="20">
          <cell r="A20">
            <v>16</v>
          </cell>
          <cell r="B20" t="str">
            <v xml:space="preserve">          (4) 447 - Electric Sales For Resale - Purchases</v>
          </cell>
          <cell r="C20">
            <v>66009609.870000005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>
            <v>0</v>
          </cell>
          <cell r="AG20">
            <v>66009609.870000005</v>
          </cell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>
            <v>0</v>
          </cell>
          <cell r="BC20"/>
          <cell r="BD20"/>
          <cell r="BE20"/>
          <cell r="BF20"/>
          <cell r="BG20"/>
          <cell r="BH20"/>
          <cell r="BI20"/>
          <cell r="BJ20">
            <v>0</v>
          </cell>
          <cell r="BK20">
            <v>66009609.870000005</v>
          </cell>
        </row>
        <row r="21">
          <cell r="A21">
            <v>17</v>
          </cell>
          <cell r="B21" t="str">
            <v xml:space="preserve">               (4) SUBTOTAL</v>
          </cell>
          <cell r="C21">
            <v>155333122.24000001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155333122.24000001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-149863634.21735081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-149863634.21735081</v>
          </cell>
          <cell r="BK21">
            <v>5469488.0226491988</v>
          </cell>
        </row>
        <row r="22">
          <cell r="A22">
            <v>18</v>
          </cell>
        </row>
        <row r="23">
          <cell r="A23">
            <v>19</v>
          </cell>
          <cell r="B23" t="str">
            <v xml:space="preserve">          (5) 412 - Lease Inc Everett Delta to NWP - Gas</v>
          </cell>
          <cell r="C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>
            <v>0</v>
          </cell>
          <cell r="AG23">
            <v>0</v>
          </cell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>
            <v>0</v>
          </cell>
          <cell r="BK23">
            <v>0</v>
          </cell>
        </row>
        <row r="24">
          <cell r="A24">
            <v>20</v>
          </cell>
          <cell r="B24" t="str">
            <v>(5) 449.1 - Provision for rate refunds E</v>
          </cell>
          <cell r="C24">
            <v>-24054569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>
            <v>0</v>
          </cell>
          <cell r="AG24">
            <v>-24054569</v>
          </cell>
          <cell r="AH24"/>
          <cell r="AI24"/>
          <cell r="AJ24"/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>
            <v>0</v>
          </cell>
          <cell r="BK24">
            <v>-24054569</v>
          </cell>
        </row>
        <row r="25">
          <cell r="A25">
            <v>21</v>
          </cell>
          <cell r="B25" t="str">
            <v xml:space="preserve">          (5) 450 - Forfeited Discounts</v>
          </cell>
          <cell r="C25">
            <v>2451377.19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>
            <v>0</v>
          </cell>
          <cell r="AG25">
            <v>2451377.19</v>
          </cell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>
            <v>0</v>
          </cell>
          <cell r="BK25">
            <v>2451377.19</v>
          </cell>
        </row>
        <row r="26">
          <cell r="A26">
            <v>22</v>
          </cell>
          <cell r="B26" t="str">
            <v xml:space="preserve">          (5) 451 - Electric Misc Service Revenue</v>
          </cell>
          <cell r="C26">
            <v>12237816.219999999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>
            <v>0</v>
          </cell>
          <cell r="AG26">
            <v>12237816.219999999</v>
          </cell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>
            <v>0</v>
          </cell>
          <cell r="BK26">
            <v>12237816.219999999</v>
          </cell>
        </row>
        <row r="27">
          <cell r="A27">
            <v>23</v>
          </cell>
          <cell r="B27" t="str">
            <v xml:space="preserve">          (5) 454 - Rent For Electric Property</v>
          </cell>
          <cell r="C27">
            <v>18352787.670000002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-858566.13</v>
          </cell>
          <cell r="X27"/>
          <cell r="Y27"/>
          <cell r="Z27"/>
          <cell r="AA27"/>
          <cell r="AB27"/>
          <cell r="AC27"/>
          <cell r="AD27"/>
          <cell r="AE27"/>
          <cell r="AF27">
            <v>-858566.13</v>
          </cell>
          <cell r="AG27">
            <v>17494221.540000003</v>
          </cell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>
            <v>0</v>
          </cell>
          <cell r="BK27">
            <v>17494221.540000003</v>
          </cell>
        </row>
        <row r="28">
          <cell r="A28">
            <v>24</v>
          </cell>
          <cell r="B28" t="str">
            <v xml:space="preserve">          (5) 456 - Other Electric Revenues</v>
          </cell>
          <cell r="C28">
            <v>84129102.099999994</v>
          </cell>
          <cell r="D28">
            <v>2744403.99</v>
          </cell>
          <cell r="E28"/>
          <cell r="F28"/>
          <cell r="G28"/>
          <cell r="H28">
            <v>15741473.960000001</v>
          </cell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>
            <v>18485877.950000003</v>
          </cell>
          <cell r="AG28">
            <v>102614980.05</v>
          </cell>
          <cell r="AH28">
            <v>-16381468.550000004</v>
          </cell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>
            <v>-48055688.225346237</v>
          </cell>
          <cell r="BB28">
            <v>0</v>
          </cell>
          <cell r="BC28"/>
          <cell r="BD28"/>
          <cell r="BE28"/>
          <cell r="BF28"/>
          <cell r="BG28"/>
          <cell r="BH28"/>
          <cell r="BI28"/>
          <cell r="BJ28">
            <v>-64437156.775346242</v>
          </cell>
          <cell r="BK28">
            <v>38177823.274653755</v>
          </cell>
        </row>
        <row r="29">
          <cell r="A29">
            <v>25</v>
          </cell>
          <cell r="B29" t="str">
            <v xml:space="preserve">          (5) 456.1 - Other Electric Revenues - Transmission</v>
          </cell>
          <cell r="C29">
            <v>29059353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>
            <v>0</v>
          </cell>
          <cell r="AG29">
            <v>29059353</v>
          </cell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>
            <v>1465156.7585096518</v>
          </cell>
          <cell r="BB29"/>
          <cell r="BC29"/>
          <cell r="BD29"/>
          <cell r="BE29"/>
          <cell r="BF29"/>
          <cell r="BG29"/>
          <cell r="BH29">
            <v>0</v>
          </cell>
          <cell r="BI29"/>
          <cell r="BJ29">
            <v>1465156.7585096518</v>
          </cell>
          <cell r="BK29">
            <v>30524509.758509651</v>
          </cell>
        </row>
        <row r="30">
          <cell r="A30">
            <v>26</v>
          </cell>
          <cell r="B30" t="str">
            <v xml:space="preserve">          (5) 487 - Forfeited Discounts</v>
          </cell>
          <cell r="C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>
            <v>0</v>
          </cell>
          <cell r="AG30">
            <v>0</v>
          </cell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>
            <v>0</v>
          </cell>
          <cell r="BK30">
            <v>0</v>
          </cell>
        </row>
        <row r="31">
          <cell r="A31">
            <v>27</v>
          </cell>
          <cell r="B31" t="str">
            <v xml:space="preserve">          (5) 488 - Gas Misc Service Revenues</v>
          </cell>
          <cell r="C31">
            <v>0</v>
          </cell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>
            <v>0</v>
          </cell>
          <cell r="AG31">
            <v>0</v>
          </cell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>
            <v>0</v>
          </cell>
          <cell r="BK31">
            <v>0</v>
          </cell>
        </row>
        <row r="32">
          <cell r="A32">
            <v>28</v>
          </cell>
          <cell r="B32" t="str">
            <v xml:space="preserve">          (5) 4894 - Gas Revenues from Storing Gas of Others</v>
          </cell>
          <cell r="C32">
            <v>0</v>
          </cell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0</v>
          </cell>
          <cell r="AG32">
            <v>0</v>
          </cell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>
            <v>0</v>
          </cell>
          <cell r="BK32">
            <v>0</v>
          </cell>
        </row>
        <row r="33">
          <cell r="A33">
            <v>29</v>
          </cell>
          <cell r="B33" t="str">
            <v xml:space="preserve">          (5) 493 - Rent From Gas Property</v>
          </cell>
          <cell r="C33">
            <v>0</v>
          </cell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0</v>
          </cell>
          <cell r="AG33">
            <v>0</v>
          </cell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>
            <v>0</v>
          </cell>
          <cell r="BK33">
            <v>0</v>
          </cell>
        </row>
        <row r="34">
          <cell r="A34">
            <v>30</v>
          </cell>
          <cell r="B34" t="str">
            <v xml:space="preserve">          (5) 495 - Other Gas Revenues</v>
          </cell>
          <cell r="C34">
            <v>0</v>
          </cell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>
            <v>0</v>
          </cell>
          <cell r="AG34">
            <v>0</v>
          </cell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>
            <v>0</v>
          </cell>
          <cell r="BK34">
            <v>0</v>
          </cell>
        </row>
        <row r="35">
          <cell r="A35">
            <v>31</v>
          </cell>
          <cell r="B35" t="str">
            <v>(5)  496 - Provision for rate refunds G</v>
          </cell>
          <cell r="C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>
            <v>0</v>
          </cell>
          <cell r="AG35">
            <v>0</v>
          </cell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>
            <v>0</v>
          </cell>
          <cell r="BK35">
            <v>0</v>
          </cell>
        </row>
        <row r="36">
          <cell r="A36">
            <v>32</v>
          </cell>
          <cell r="B36" t="str">
            <v xml:space="preserve">               (5) SUBTOTAL</v>
          </cell>
          <cell r="C36">
            <v>122175867.17999999</v>
          </cell>
          <cell r="D36">
            <v>2744403.99</v>
          </cell>
          <cell r="E36">
            <v>0</v>
          </cell>
          <cell r="F36">
            <v>0</v>
          </cell>
          <cell r="G36">
            <v>0</v>
          </cell>
          <cell r="H36">
            <v>15741473.960000001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-858566.13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17627311.820000004</v>
          </cell>
          <cell r="AG36">
            <v>139803179</v>
          </cell>
          <cell r="AH36">
            <v>-16381468.550000004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-46590531.466836587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-62972000.016836591</v>
          </cell>
          <cell r="BK36">
            <v>76831178.983163416</v>
          </cell>
        </row>
        <row r="37">
          <cell r="A37">
            <v>33</v>
          </cell>
          <cell r="B37" t="str">
            <v>(1) TOTAL OPERATING REVENUES</v>
          </cell>
          <cell r="C37">
            <v>2443083187.8299999</v>
          </cell>
          <cell r="D37">
            <v>44044500.61980398</v>
          </cell>
          <cell r="E37">
            <v>5277160</v>
          </cell>
          <cell r="F37">
            <v>0</v>
          </cell>
          <cell r="G37">
            <v>0</v>
          </cell>
          <cell r="H37">
            <v>-190710324.65857196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-858566.13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-142247230.16876796</v>
          </cell>
          <cell r="AG37">
            <v>2300835957.661232</v>
          </cell>
          <cell r="AH37">
            <v>-34187687.030000001</v>
          </cell>
          <cell r="AI37">
            <v>9108946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-196454165.68418741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-221532906.71418738</v>
          </cell>
          <cell r="BK37">
            <v>2079303050.9470444</v>
          </cell>
        </row>
        <row r="39">
          <cell r="A39">
            <v>35</v>
          </cell>
        </row>
        <row r="40">
          <cell r="A40">
            <v>36</v>
          </cell>
          <cell r="B40" t="str">
            <v xml:space="preserve">     11 - FUEL</v>
          </cell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</row>
        <row r="41">
          <cell r="A41">
            <v>37</v>
          </cell>
          <cell r="B41" t="str">
            <v xml:space="preserve">          (11) 501 - Steam Operations Fuel</v>
          </cell>
          <cell r="C41">
            <v>79334191.840000004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>
            <v>0</v>
          </cell>
          <cell r="Y41"/>
          <cell r="Z41"/>
          <cell r="AA41"/>
          <cell r="AB41"/>
          <cell r="AC41"/>
          <cell r="AD41"/>
          <cell r="AE41"/>
          <cell r="AF41">
            <v>0</v>
          </cell>
          <cell r="AG41">
            <v>79334191.840000004</v>
          </cell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>
            <v>-41869518.271191388</v>
          </cell>
          <cell r="BB41">
            <v>0</v>
          </cell>
          <cell r="BC41"/>
          <cell r="BD41"/>
          <cell r="BE41"/>
          <cell r="BF41"/>
          <cell r="BG41"/>
          <cell r="BH41"/>
          <cell r="BI41"/>
          <cell r="BJ41">
            <v>-41869518.271191388</v>
          </cell>
          <cell r="BK41">
            <v>37464673.568808615</v>
          </cell>
        </row>
        <row r="42">
          <cell r="A42">
            <v>38</v>
          </cell>
          <cell r="B42" t="str">
            <v xml:space="preserve">          (11) 547 - Other Power Generation Oper Fuel</v>
          </cell>
          <cell r="C42">
            <v>124839938.44999999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>
            <v>1063362.3599999994</v>
          </cell>
          <cell r="Y42"/>
          <cell r="Z42"/>
          <cell r="AA42"/>
          <cell r="AB42"/>
          <cell r="AC42"/>
          <cell r="AD42"/>
          <cell r="AE42"/>
          <cell r="AF42">
            <v>1063362.3599999994</v>
          </cell>
          <cell r="AG42">
            <v>125903300.80999999</v>
          </cell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>
            <v>17304631.455238745</v>
          </cell>
          <cell r="BB42">
            <v>0</v>
          </cell>
          <cell r="BC42"/>
          <cell r="BD42"/>
          <cell r="BE42"/>
          <cell r="BF42"/>
          <cell r="BG42"/>
          <cell r="BH42"/>
          <cell r="BI42"/>
          <cell r="BJ42">
            <v>17304631.455238745</v>
          </cell>
          <cell r="BK42">
            <v>143207932.26523873</v>
          </cell>
        </row>
        <row r="43">
          <cell r="A43">
            <v>39</v>
          </cell>
          <cell r="B43" t="str">
            <v xml:space="preserve">               (11) SUBTOTAL</v>
          </cell>
          <cell r="C43">
            <v>204174130.28999999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1063362.3599999994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1063362.3599999994</v>
          </cell>
          <cell r="AG43">
            <v>205237492.64999998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-24564886.815952644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-24564886.815952644</v>
          </cell>
          <cell r="BK43">
            <v>180672605.83404735</v>
          </cell>
        </row>
        <row r="44">
          <cell r="A44">
            <v>40</v>
          </cell>
        </row>
        <row r="45">
          <cell r="A45">
            <v>41</v>
          </cell>
          <cell r="B45" t="str">
            <v xml:space="preserve">          (12) 555 - Purchased Power</v>
          </cell>
          <cell r="C45">
            <v>574163746.96999896</v>
          </cell>
          <cell r="D45"/>
          <cell r="E45"/>
          <cell r="F45"/>
          <cell r="G45"/>
          <cell r="H45">
            <v>0</v>
          </cell>
          <cell r="I45"/>
          <cell r="J45"/>
          <cell r="K45"/>
          <cell r="L45"/>
          <cell r="M45"/>
          <cell r="N45"/>
          <cell r="O45"/>
          <cell r="P45"/>
          <cell r="Q45"/>
          <cell r="R45">
            <v>1.2955679071612061</v>
          </cell>
          <cell r="S45"/>
          <cell r="T45"/>
          <cell r="U45"/>
          <cell r="V45"/>
          <cell r="W45"/>
          <cell r="X45">
            <v>14703211.744462658</v>
          </cell>
          <cell r="Y45"/>
          <cell r="Z45"/>
          <cell r="AA45"/>
          <cell r="AB45"/>
          <cell r="AC45"/>
          <cell r="AD45"/>
          <cell r="AE45"/>
          <cell r="AF45">
            <v>14703213.040030565</v>
          </cell>
          <cell r="AG45">
            <v>588866960.01002955</v>
          </cell>
          <cell r="AH45"/>
          <cell r="AI45"/>
          <cell r="AJ45"/>
          <cell r="AK45"/>
          <cell r="AL45"/>
          <cell r="AM45"/>
          <cell r="AN45">
            <v>49.669871095118467</v>
          </cell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>
            <v>-150685812.42237553</v>
          </cell>
          <cell r="BB45"/>
          <cell r="BC45"/>
          <cell r="BD45"/>
          <cell r="BE45"/>
          <cell r="BF45"/>
          <cell r="BG45"/>
          <cell r="BH45"/>
          <cell r="BI45"/>
          <cell r="BJ45">
            <v>-150685762.75250444</v>
          </cell>
          <cell r="BK45">
            <v>438181197.25752509</v>
          </cell>
        </row>
        <row r="46">
          <cell r="A46">
            <v>42</v>
          </cell>
          <cell r="B46" t="str">
            <v xml:space="preserve">          (12) 557 - Other Power Supply Expense</v>
          </cell>
          <cell r="C46">
            <v>17679050.599999901</v>
          </cell>
          <cell r="D46"/>
          <cell r="E46"/>
          <cell r="F46"/>
          <cell r="G46"/>
          <cell r="H46"/>
          <cell r="I46"/>
          <cell r="J46"/>
          <cell r="K46">
            <v>-12929.322150284017</v>
          </cell>
          <cell r="L46"/>
          <cell r="M46"/>
          <cell r="N46"/>
          <cell r="O46"/>
          <cell r="P46"/>
          <cell r="Q46"/>
          <cell r="R46">
            <v>6339.8422289121927</v>
          </cell>
          <cell r="S46"/>
          <cell r="T46"/>
          <cell r="U46"/>
          <cell r="V46"/>
          <cell r="W46"/>
          <cell r="X46">
            <v>-6159535.8900000025</v>
          </cell>
          <cell r="Y46"/>
          <cell r="Z46"/>
          <cell r="AA46"/>
          <cell r="AB46"/>
          <cell r="AC46"/>
          <cell r="AD46"/>
          <cell r="AE46"/>
          <cell r="AF46">
            <v>-6166125.3699213741</v>
          </cell>
          <cell r="AG46">
            <v>11512925.230078526</v>
          </cell>
          <cell r="AH46"/>
          <cell r="AI46"/>
          <cell r="AJ46"/>
          <cell r="AK46"/>
          <cell r="AL46"/>
          <cell r="AM46"/>
          <cell r="AN46">
            <v>245900.86775379934</v>
          </cell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>
            <v>-3260464.4424879197</v>
          </cell>
          <cell r="BB46"/>
          <cell r="BC46"/>
          <cell r="BD46"/>
          <cell r="BE46"/>
          <cell r="BF46"/>
          <cell r="BG46"/>
          <cell r="BH46"/>
          <cell r="BI46"/>
          <cell r="BJ46">
            <v>-3014563.5747341202</v>
          </cell>
          <cell r="BK46">
            <v>8498361.6553444061</v>
          </cell>
        </row>
        <row r="47">
          <cell r="A47">
            <v>43</v>
          </cell>
          <cell r="B47" t="str">
            <v xml:space="preserve">          (12) 804 - Natural Gas City Gate Purchases</v>
          </cell>
          <cell r="C47">
            <v>0</v>
          </cell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>
            <v>0</v>
          </cell>
          <cell r="AG47">
            <v>0</v>
          </cell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>
            <v>0</v>
          </cell>
          <cell r="BK47">
            <v>0</v>
          </cell>
        </row>
        <row r="48">
          <cell r="A48">
            <v>44</v>
          </cell>
          <cell r="B48" t="str">
            <v xml:space="preserve">          (12) 805 - Other Gas Purchases</v>
          </cell>
          <cell r="C48">
            <v>0</v>
          </cell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>
            <v>0</v>
          </cell>
          <cell r="AG48">
            <v>0</v>
          </cell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>
            <v>0</v>
          </cell>
          <cell r="BK48">
            <v>0</v>
          </cell>
        </row>
        <row r="49">
          <cell r="A49">
            <v>45</v>
          </cell>
          <cell r="B49" t="str">
            <v xml:space="preserve">          (12) 8051 - Purchased Gas Cost Adjustments</v>
          </cell>
          <cell r="C49">
            <v>0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>
            <v>0</v>
          </cell>
          <cell r="AG49">
            <v>0</v>
          </cell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>
            <v>0</v>
          </cell>
          <cell r="BK49">
            <v>0</v>
          </cell>
        </row>
        <row r="50">
          <cell r="A50">
            <v>46</v>
          </cell>
          <cell r="B50" t="str">
            <v xml:space="preserve">          (12) 8081 - Gas Withdrawn From Storage</v>
          </cell>
          <cell r="C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>
            <v>0</v>
          </cell>
          <cell r="AG50">
            <v>0</v>
          </cell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>
            <v>0</v>
          </cell>
          <cell r="BK50">
            <v>0</v>
          </cell>
        </row>
        <row r="51">
          <cell r="A51">
            <v>47</v>
          </cell>
          <cell r="B51" t="str">
            <v xml:space="preserve">          (12) 8082 - Gas Delivered To Storage</v>
          </cell>
          <cell r="C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>
            <v>0</v>
          </cell>
          <cell r="AG51">
            <v>0</v>
          </cell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>
            <v>0</v>
          </cell>
          <cell r="BK51">
            <v>0</v>
          </cell>
        </row>
        <row r="52">
          <cell r="A52">
            <v>48</v>
          </cell>
          <cell r="B52" t="str">
            <v xml:space="preserve">               (12) SUBTOTAL</v>
          </cell>
          <cell r="C52">
            <v>591842797.56999886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-12929.322150284017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6341.1377968193538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8543675.8544626553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8537087.67010919</v>
          </cell>
          <cell r="AG52">
            <v>600379885.24010813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245950.53762489447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-153946276.86486346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-153700326.32723856</v>
          </cell>
          <cell r="BK52">
            <v>446679558.91286951</v>
          </cell>
        </row>
        <row r="53">
          <cell r="A53">
            <v>49</v>
          </cell>
        </row>
        <row r="54">
          <cell r="A54">
            <v>50</v>
          </cell>
          <cell r="B54" t="str">
            <v xml:space="preserve">          (13) 565 - Transmission Of Electricity By Others</v>
          </cell>
          <cell r="C54">
            <v>115807777.5999999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>
            <v>0</v>
          </cell>
          <cell r="AG54">
            <v>115807777.5999999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>
            <v>-3473456.2753740251</v>
          </cell>
          <cell r="BB54">
            <v>0</v>
          </cell>
          <cell r="BC54"/>
          <cell r="BD54"/>
          <cell r="BE54"/>
          <cell r="BF54"/>
          <cell r="BG54"/>
          <cell r="BH54"/>
          <cell r="BI54"/>
          <cell r="BJ54">
            <v>-3473456.2753740251</v>
          </cell>
          <cell r="BK54">
            <v>112334321.32462588</v>
          </cell>
        </row>
        <row r="55">
          <cell r="A55">
            <v>51</v>
          </cell>
          <cell r="B55" t="str">
            <v xml:space="preserve">               (13) SUBTOTAL</v>
          </cell>
          <cell r="C55">
            <v>115807777.5999999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115807777.5999999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-3473456.2753740251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-3473456.2753740251</v>
          </cell>
          <cell r="BK55">
            <v>112334321.32462588</v>
          </cell>
        </row>
        <row r="56">
          <cell r="A56">
            <v>52</v>
          </cell>
        </row>
        <row r="57">
          <cell r="A57">
            <v>53</v>
          </cell>
          <cell r="B57" t="str">
            <v xml:space="preserve">          (14) 555 - Purchased Power</v>
          </cell>
          <cell r="C57">
            <v>-77453659.509999901</v>
          </cell>
          <cell r="D57"/>
          <cell r="E57"/>
          <cell r="F57"/>
          <cell r="G57"/>
          <cell r="H57">
            <v>77453659.510000005</v>
          </cell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>
            <v>77453659.510000005</v>
          </cell>
          <cell r="AG57">
            <v>0</v>
          </cell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>
            <v>0</v>
          </cell>
          <cell r="BK57">
            <v>0</v>
          </cell>
        </row>
        <row r="58">
          <cell r="A58">
            <v>54</v>
          </cell>
          <cell r="B58" t="str">
            <v xml:space="preserve">               (14) SUBTOTAL</v>
          </cell>
          <cell r="C58">
            <v>-77453659.509999901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77453659.510000005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77453659.510000005</v>
          </cell>
          <cell r="AG58">
            <v>0</v>
          </cell>
          <cell r="AH58"/>
          <cell r="AI58"/>
          <cell r="AJ58"/>
          <cell r="AK58"/>
          <cell r="AL58"/>
          <cell r="AM58"/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59">
            <v>55</v>
          </cell>
          <cell r="B59" t="str">
            <v>(10) TOTAL ENERGY COST</v>
          </cell>
          <cell r="C59">
            <v>834371045.94999886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77453659.510000005</v>
          </cell>
          <cell r="I59">
            <v>0</v>
          </cell>
          <cell r="J59">
            <v>0</v>
          </cell>
          <cell r="K59">
            <v>-12929.322150284017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6341.1377968193538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9607038.2144626547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87054109.540109202</v>
          </cell>
          <cell r="AG59">
            <v>921425155.49010801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245950.53762489447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-181984619.95619011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-181738669.41856521</v>
          </cell>
          <cell r="BK59">
            <v>739686486.07154274</v>
          </cell>
        </row>
        <row r="60">
          <cell r="A60">
            <v>56</v>
          </cell>
        </row>
        <row r="61">
          <cell r="A61">
            <v>57</v>
          </cell>
          <cell r="B61" t="str">
            <v>GROSS MARGIN</v>
          </cell>
          <cell r="C61">
            <v>1608712141.8800011</v>
          </cell>
          <cell r="D61">
            <v>44044500.61980398</v>
          </cell>
          <cell r="E61">
            <v>5277160</v>
          </cell>
          <cell r="F61">
            <v>0</v>
          </cell>
          <cell r="G61">
            <v>0</v>
          </cell>
          <cell r="H61">
            <v>-268163984.16857195</v>
          </cell>
          <cell r="I61">
            <v>0</v>
          </cell>
          <cell r="J61">
            <v>0</v>
          </cell>
          <cell r="K61">
            <v>12929.322150284017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-6341.1377968193538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-858566.13</v>
          </cell>
          <cell r="X61">
            <v>-9607038.2144626547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-229301339.70887715</v>
          </cell>
          <cell r="AG61">
            <v>1379410802.171124</v>
          </cell>
          <cell r="AH61">
            <v>-34187687.030000001</v>
          </cell>
          <cell r="AI61">
            <v>9108946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-245950.53762489447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-14469545.727997303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-39794237.29562217</v>
          </cell>
          <cell r="BK61">
            <v>1339616564.8755016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  <cell r="B66" t="str">
            <v xml:space="preserve">               (17) 500 - Steam Oper Supv &amp; Engineering</v>
          </cell>
          <cell r="C66">
            <v>1705459.93</v>
          </cell>
          <cell r="D66"/>
          <cell r="E66"/>
          <cell r="F66"/>
          <cell r="G66"/>
          <cell r="H66"/>
          <cell r="I66"/>
          <cell r="J66"/>
          <cell r="K66">
            <v>-482.00765087211528</v>
          </cell>
          <cell r="L66"/>
          <cell r="M66"/>
          <cell r="N66"/>
          <cell r="O66"/>
          <cell r="P66"/>
          <cell r="Q66"/>
          <cell r="R66">
            <v>82.104176575985292</v>
          </cell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>
            <v>-399.90347429612996</v>
          </cell>
          <cell r="AG66">
            <v>1705060.0265257037</v>
          </cell>
          <cell r="AH66"/>
          <cell r="AI66"/>
          <cell r="AJ66"/>
          <cell r="AK66"/>
          <cell r="AL66"/>
          <cell r="AM66"/>
          <cell r="AN66">
            <v>3501.4013744426015</v>
          </cell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>
            <v>-250087.91905523342</v>
          </cell>
          <cell r="BB66"/>
          <cell r="BC66"/>
          <cell r="BD66"/>
          <cell r="BE66"/>
          <cell r="BF66"/>
          <cell r="BG66"/>
          <cell r="BH66"/>
          <cell r="BI66"/>
          <cell r="BJ66">
            <v>-246586.51768079083</v>
          </cell>
          <cell r="BK66">
            <v>1458473.508844913</v>
          </cell>
        </row>
        <row r="67">
          <cell r="A67">
            <v>63</v>
          </cell>
          <cell r="B67" t="str">
            <v xml:space="preserve">               (17) 502 - Steam Oper Steam Expenses</v>
          </cell>
          <cell r="C67">
            <v>9075848.9199999999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>
            <v>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>
            <v>0</v>
          </cell>
          <cell r="AG67">
            <v>9075848.9199999999</v>
          </cell>
          <cell r="AH67"/>
          <cell r="AI67"/>
          <cell r="AJ67"/>
          <cell r="AK67"/>
          <cell r="AL67"/>
          <cell r="AM67"/>
          <cell r="AN67">
            <v>27.024097014181951</v>
          </cell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>
            <v>-1330878.6270120621</v>
          </cell>
          <cell r="BB67"/>
          <cell r="BC67"/>
          <cell r="BD67"/>
          <cell r="BE67"/>
          <cell r="BF67"/>
          <cell r="BG67"/>
          <cell r="BH67"/>
          <cell r="BI67"/>
          <cell r="BJ67">
            <v>-1330851.6029150479</v>
          </cell>
          <cell r="BK67">
            <v>7744997.3170849523</v>
          </cell>
        </row>
        <row r="68">
          <cell r="A68">
            <v>64</v>
          </cell>
          <cell r="B68" t="str">
            <v xml:space="preserve">               (17) 505 - Steam Oper Electric Expense</v>
          </cell>
          <cell r="C68">
            <v>1790938.5299999998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>
            <v>0</v>
          </cell>
          <cell r="AG68">
            <v>1790938.5299999998</v>
          </cell>
          <cell r="AH68"/>
          <cell r="AI68"/>
          <cell r="AJ68"/>
          <cell r="AK68"/>
          <cell r="AL68"/>
          <cell r="AM68"/>
          <cell r="AN68">
            <v>0</v>
          </cell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>
            <v>-262622.46461782232</v>
          </cell>
          <cell r="BB68"/>
          <cell r="BC68"/>
          <cell r="BD68"/>
          <cell r="BE68"/>
          <cell r="BF68"/>
          <cell r="BG68"/>
          <cell r="BH68"/>
          <cell r="BI68"/>
          <cell r="BJ68">
            <v>-262622.46461782232</v>
          </cell>
          <cell r="BK68">
            <v>1528316.0653821775</v>
          </cell>
        </row>
        <row r="69">
          <cell r="A69">
            <v>65</v>
          </cell>
          <cell r="B69" t="str">
            <v xml:space="preserve">               (17) 506 - Steam Oper Misc Steam Power</v>
          </cell>
          <cell r="C69">
            <v>11281398.83</v>
          </cell>
          <cell r="D69"/>
          <cell r="E69"/>
          <cell r="F69"/>
          <cell r="G69"/>
          <cell r="H69"/>
          <cell r="I69"/>
          <cell r="J69"/>
          <cell r="K69">
            <v>-582.18248434211307</v>
          </cell>
          <cell r="L69"/>
          <cell r="M69"/>
          <cell r="N69"/>
          <cell r="O69"/>
          <cell r="P69"/>
          <cell r="Q69"/>
          <cell r="R69">
            <v>99.167748494001998</v>
          </cell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>
            <v>-483.01473584811106</v>
          </cell>
          <cell r="AG69">
            <v>11280915.815264152</v>
          </cell>
          <cell r="AH69"/>
          <cell r="AI69"/>
          <cell r="AJ69"/>
          <cell r="AK69"/>
          <cell r="AL69"/>
          <cell r="AM69"/>
          <cell r="AN69">
            <v>3801.9228920875967</v>
          </cell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>
            <v>-1654299.5281201622</v>
          </cell>
          <cell r="BB69"/>
          <cell r="BC69"/>
          <cell r="BD69"/>
          <cell r="BE69"/>
          <cell r="BF69"/>
          <cell r="BG69"/>
          <cell r="BH69"/>
          <cell r="BI69"/>
          <cell r="BJ69">
            <v>-1650497.6052280746</v>
          </cell>
          <cell r="BK69">
            <v>9630418.2100360785</v>
          </cell>
        </row>
        <row r="70">
          <cell r="A70">
            <v>66</v>
          </cell>
          <cell r="B70" t="str">
            <v xml:space="preserve">               (17) 507 - Steam Operations Rents</v>
          </cell>
          <cell r="C70">
            <v>71113.56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>
            <v>0</v>
          </cell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>
            <v>0</v>
          </cell>
          <cell r="AG70">
            <v>71113.56</v>
          </cell>
          <cell r="AH70"/>
          <cell r="AI70"/>
          <cell r="AJ70"/>
          <cell r="AK70"/>
          <cell r="AL70"/>
          <cell r="AM70"/>
          <cell r="AN70">
            <v>0</v>
          </cell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>
            <v>-10428.06220431663</v>
          </cell>
          <cell r="BB70"/>
          <cell r="BC70"/>
          <cell r="BD70"/>
          <cell r="BE70"/>
          <cell r="BF70"/>
          <cell r="BG70"/>
          <cell r="BH70"/>
          <cell r="BI70"/>
          <cell r="BJ70">
            <v>-10428.06220431663</v>
          </cell>
          <cell r="BK70">
            <v>60685.497795683368</v>
          </cell>
        </row>
        <row r="71">
          <cell r="A71">
            <v>67</v>
          </cell>
          <cell r="B71" t="str">
            <v xml:space="preserve">               (17) 510 - Steam Maint Supv &amp; Engineering</v>
          </cell>
          <cell r="C71">
            <v>1708414.8900000001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>
            <v>0</v>
          </cell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>
            <v>0</v>
          </cell>
          <cell r="AG71">
            <v>1708414.8900000001</v>
          </cell>
          <cell r="AH71"/>
          <cell r="AI71"/>
          <cell r="AJ71"/>
          <cell r="AK71"/>
          <cell r="AL71"/>
          <cell r="AM71"/>
          <cell r="AN71">
            <v>0</v>
          </cell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>
            <v>-250521.23313332585</v>
          </cell>
          <cell r="BB71"/>
          <cell r="BC71"/>
          <cell r="BD71"/>
          <cell r="BE71"/>
          <cell r="BF71"/>
          <cell r="BG71"/>
          <cell r="BH71"/>
          <cell r="BI71"/>
          <cell r="BJ71">
            <v>-250521.23313332585</v>
          </cell>
          <cell r="BK71">
            <v>1457893.6568666743</v>
          </cell>
        </row>
        <row r="72">
          <cell r="A72">
            <v>68</v>
          </cell>
          <cell r="B72" t="str">
            <v xml:space="preserve">               (17) 511 - Steam Maint Structures</v>
          </cell>
          <cell r="C72">
            <v>1786439.169999999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>
            <v>0</v>
          </cell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>
            <v>0</v>
          </cell>
          <cell r="AG72">
            <v>1786439.169999999</v>
          </cell>
          <cell r="AH72"/>
          <cell r="AI72"/>
          <cell r="AJ72"/>
          <cell r="AK72"/>
          <cell r="AL72"/>
          <cell r="AM72"/>
          <cell r="AN72">
            <v>2315.5830430593337</v>
          </cell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>
            <v>-261962.68038033479</v>
          </cell>
          <cell r="BB72"/>
          <cell r="BC72"/>
          <cell r="BD72"/>
          <cell r="BE72"/>
          <cell r="BF72"/>
          <cell r="BG72"/>
          <cell r="BH72"/>
          <cell r="BI72"/>
          <cell r="BJ72">
            <v>-259647.09733727545</v>
          </cell>
          <cell r="BK72">
            <v>1526792.0726627235</v>
          </cell>
        </row>
        <row r="73">
          <cell r="A73">
            <v>69</v>
          </cell>
          <cell r="B73" t="str">
            <v xml:space="preserve">               (17) 512 - Steam Maint Boiler Plant</v>
          </cell>
          <cell r="C73">
            <v>13792262.879999999</v>
          </cell>
          <cell r="D73"/>
          <cell r="E73"/>
          <cell r="F73"/>
          <cell r="G73"/>
          <cell r="H73"/>
          <cell r="I73"/>
          <cell r="J73"/>
          <cell r="K73">
            <v>-102.24792014248013</v>
          </cell>
          <cell r="L73"/>
          <cell r="M73"/>
          <cell r="N73"/>
          <cell r="O73"/>
          <cell r="P73"/>
          <cell r="Q73"/>
          <cell r="R73">
            <v>17.416697172163271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>
            <v>-84.831222970316858</v>
          </cell>
          <cell r="AG73">
            <v>13792178.048777029</v>
          </cell>
          <cell r="AH73"/>
          <cell r="AI73"/>
          <cell r="AJ73"/>
          <cell r="AK73"/>
          <cell r="AL73"/>
          <cell r="AM73"/>
          <cell r="AN73">
            <v>10779.720854810261</v>
          </cell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>
            <v>-2022491.5649128973</v>
          </cell>
          <cell r="BB73"/>
          <cell r="BC73"/>
          <cell r="BD73"/>
          <cell r="BE73"/>
          <cell r="BF73"/>
          <cell r="BG73"/>
          <cell r="BH73"/>
          <cell r="BI73"/>
          <cell r="BJ73">
            <v>-2011711.8440580871</v>
          </cell>
          <cell r="BK73">
            <v>11780466.204718942</v>
          </cell>
        </row>
        <row r="74">
          <cell r="A74">
            <v>70</v>
          </cell>
          <cell r="B74" t="str">
            <v xml:space="preserve">               (17) 513 - Steam Maint Electric Plant</v>
          </cell>
          <cell r="C74">
            <v>9151400.6400000006</v>
          </cell>
          <cell r="D74"/>
          <cell r="E74"/>
          <cell r="F74"/>
          <cell r="G74"/>
          <cell r="H74"/>
          <cell r="I74"/>
          <cell r="J74"/>
          <cell r="K74">
            <v>-239.91726673152652</v>
          </cell>
          <cell r="L74"/>
          <cell r="M74"/>
          <cell r="N74"/>
          <cell r="O74"/>
          <cell r="P74"/>
          <cell r="Q74"/>
          <cell r="R74">
            <v>40.867006147542007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>
            <v>-199.05026058398451</v>
          </cell>
          <cell r="AG74">
            <v>9151201.5897394158</v>
          </cell>
          <cell r="AH74"/>
          <cell r="AI74"/>
          <cell r="AJ74"/>
          <cell r="AK74"/>
          <cell r="AL74"/>
          <cell r="AM74"/>
          <cell r="AN74">
            <v>11347.416299088223</v>
          </cell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>
            <v>-1341957.4991118857</v>
          </cell>
          <cell r="BB74"/>
          <cell r="BC74"/>
          <cell r="BD74"/>
          <cell r="BE74"/>
          <cell r="BF74"/>
          <cell r="BG74"/>
          <cell r="BH74"/>
          <cell r="BI74"/>
          <cell r="BJ74">
            <v>-1330610.0828127975</v>
          </cell>
          <cell r="BK74">
            <v>7820591.5069266185</v>
          </cell>
        </row>
        <row r="75">
          <cell r="A75">
            <v>71</v>
          </cell>
          <cell r="B75" t="str">
            <v xml:space="preserve">               (17) 514 - Steam Maint Misc Steam Plant</v>
          </cell>
          <cell r="C75">
            <v>3636763.19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>
            <v>0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>
            <v>0</v>
          </cell>
          <cell r="AG75">
            <v>3636763.19</v>
          </cell>
          <cell r="AH75"/>
          <cell r="AI75"/>
          <cell r="AJ75"/>
          <cell r="AK75"/>
          <cell r="AL75"/>
          <cell r="AM75"/>
          <cell r="AN75">
            <v>1825.9092953488748</v>
          </cell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>
            <v>-533293.40800388809</v>
          </cell>
          <cell r="BB75"/>
          <cell r="BC75"/>
          <cell r="BD75"/>
          <cell r="BE75"/>
          <cell r="BF75"/>
          <cell r="BG75"/>
          <cell r="BH75"/>
          <cell r="BI75"/>
          <cell r="BJ75">
            <v>-531467.49870853918</v>
          </cell>
          <cell r="BK75">
            <v>3105295.6912914608</v>
          </cell>
        </row>
        <row r="76">
          <cell r="A76">
            <v>72</v>
          </cell>
          <cell r="B76" t="str">
            <v xml:space="preserve">               (17) 535 - Hydro Oper Supv &amp; Engineering</v>
          </cell>
          <cell r="C76">
            <v>2191352.61</v>
          </cell>
          <cell r="D76"/>
          <cell r="E76"/>
          <cell r="F76"/>
          <cell r="G76"/>
          <cell r="H76"/>
          <cell r="I76"/>
          <cell r="J76"/>
          <cell r="K76">
            <v>-7543.5178428759118</v>
          </cell>
          <cell r="L76"/>
          <cell r="M76"/>
          <cell r="N76"/>
          <cell r="O76"/>
          <cell r="P76"/>
          <cell r="Q76"/>
          <cell r="R76">
            <v>1284.9470747092034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>
            <v>-6258.5707681667081</v>
          </cell>
          <cell r="AG76">
            <v>2185094.0392318331</v>
          </cell>
          <cell r="AH76"/>
          <cell r="AI76"/>
          <cell r="AJ76"/>
          <cell r="AK76"/>
          <cell r="AL76"/>
          <cell r="AM76"/>
          <cell r="AN76">
            <v>60815.369633742579</v>
          </cell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>
            <v>-321339.01507211284</v>
          </cell>
          <cell r="BB76"/>
          <cell r="BC76"/>
          <cell r="BD76"/>
          <cell r="BE76"/>
          <cell r="BF76"/>
          <cell r="BG76"/>
          <cell r="BH76"/>
          <cell r="BI76"/>
          <cell r="BJ76">
            <v>-260523.64543837027</v>
          </cell>
          <cell r="BK76">
            <v>1924570.3937934628</v>
          </cell>
        </row>
        <row r="77">
          <cell r="A77">
            <v>73</v>
          </cell>
          <cell r="B77" t="str">
            <v xml:space="preserve">               (17) 536 - Hydro Oper Water For Power</v>
          </cell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>
            <v>0</v>
          </cell>
          <cell r="AG77">
            <v>0</v>
          </cell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>
            <v>0</v>
          </cell>
          <cell r="BB77"/>
          <cell r="BC77"/>
          <cell r="BD77"/>
          <cell r="BE77"/>
          <cell r="BF77"/>
          <cell r="BG77"/>
          <cell r="BH77"/>
          <cell r="BI77"/>
          <cell r="BJ77">
            <v>0</v>
          </cell>
          <cell r="BK77">
            <v>0</v>
          </cell>
        </row>
        <row r="78">
          <cell r="A78">
            <v>74</v>
          </cell>
          <cell r="B78" t="str">
            <v xml:space="preserve">               (17) 537 - Hydro Oper Hydraulic Expenses</v>
          </cell>
          <cell r="C78">
            <v>3603019.8699999899</v>
          </cell>
          <cell r="D78"/>
          <cell r="E78"/>
          <cell r="F78"/>
          <cell r="G78"/>
          <cell r="H78"/>
          <cell r="I78"/>
          <cell r="J78"/>
          <cell r="K78">
            <v>-3939.1217519048623</v>
          </cell>
          <cell r="L78"/>
          <cell r="M78"/>
          <cell r="N78"/>
          <cell r="O78"/>
          <cell r="P78"/>
          <cell r="Q78"/>
          <cell r="R78">
            <v>670.9817723588576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>
            <v>-3268.1399795460047</v>
          </cell>
          <cell r="AG78">
            <v>3599751.7300204439</v>
          </cell>
          <cell r="AH78"/>
          <cell r="AI78"/>
          <cell r="AJ78"/>
          <cell r="AK78"/>
          <cell r="AL78"/>
          <cell r="AM78"/>
          <cell r="AN78">
            <v>60601.383747154367</v>
          </cell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>
            <v>-528345.3019051319</v>
          </cell>
          <cell r="BB78"/>
          <cell r="BC78"/>
          <cell r="BD78"/>
          <cell r="BE78"/>
          <cell r="BF78"/>
          <cell r="BG78"/>
          <cell r="BH78"/>
          <cell r="BI78"/>
          <cell r="BJ78">
            <v>-467743.91815797752</v>
          </cell>
          <cell r="BK78">
            <v>3132007.8118624664</v>
          </cell>
        </row>
        <row r="79">
          <cell r="A79">
            <v>75</v>
          </cell>
          <cell r="B79" t="str">
            <v xml:space="preserve">               (17) 538 - Hydro Oper Electric Expenses</v>
          </cell>
          <cell r="C79">
            <v>234879.239999999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>
            <v>0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>
            <v>0</v>
          </cell>
          <cell r="AG79">
            <v>234879.239999999</v>
          </cell>
          <cell r="AH79"/>
          <cell r="AI79"/>
          <cell r="AJ79"/>
          <cell r="AK79"/>
          <cell r="AL79"/>
          <cell r="AM79"/>
          <cell r="AN79">
            <v>6263.038621653518</v>
          </cell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>
            <v>-34442.591894184523</v>
          </cell>
          <cell r="BB79"/>
          <cell r="BC79"/>
          <cell r="BD79"/>
          <cell r="BE79"/>
          <cell r="BF79"/>
          <cell r="BG79"/>
          <cell r="BH79"/>
          <cell r="BI79"/>
          <cell r="BJ79">
            <v>-28179.553272531004</v>
          </cell>
          <cell r="BK79">
            <v>206699.68672746798</v>
          </cell>
        </row>
        <row r="80">
          <cell r="A80">
            <v>76</v>
          </cell>
          <cell r="B80" t="str">
            <v xml:space="preserve">               (17) 539 - Hydro Oper Misc Hydraulic Exp</v>
          </cell>
          <cell r="C80">
            <v>2591276.63</v>
          </cell>
          <cell r="D80"/>
          <cell r="E80"/>
          <cell r="F80"/>
          <cell r="G80"/>
          <cell r="H80"/>
          <cell r="I80"/>
          <cell r="J80"/>
          <cell r="K80">
            <v>-4981.6659880198349</v>
          </cell>
          <cell r="L80"/>
          <cell r="M80"/>
          <cell r="N80"/>
          <cell r="O80"/>
          <cell r="P80"/>
          <cell r="Q80"/>
          <cell r="R80">
            <v>848.56658018376447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>
            <v>-4133.0994078360709</v>
          </cell>
          <cell r="AG80">
            <v>2587143.530592164</v>
          </cell>
          <cell r="AH80"/>
          <cell r="AI80"/>
          <cell r="AJ80"/>
          <cell r="AK80"/>
          <cell r="AL80"/>
          <cell r="AM80"/>
          <cell r="AN80">
            <v>48740.838992818986</v>
          </cell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>
            <v>-379983.70333635341</v>
          </cell>
          <cell r="BB80"/>
          <cell r="BC80"/>
          <cell r="BD80"/>
          <cell r="BE80"/>
          <cell r="BF80"/>
          <cell r="BG80"/>
          <cell r="BH80"/>
          <cell r="BI80"/>
          <cell r="BJ80">
            <v>-331242.86434353446</v>
          </cell>
          <cell r="BK80">
            <v>2255900.6662486298</v>
          </cell>
        </row>
        <row r="81">
          <cell r="A81">
            <v>77</v>
          </cell>
          <cell r="B81" t="str">
            <v xml:space="preserve">               (17) 540 - Hydro Office Rents</v>
          </cell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>
            <v>0</v>
          </cell>
          <cell r="AG81">
            <v>0</v>
          </cell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>
            <v>0</v>
          </cell>
          <cell r="BB81"/>
          <cell r="BC81"/>
          <cell r="BD81"/>
          <cell r="BE81"/>
          <cell r="BF81"/>
          <cell r="BG81"/>
          <cell r="BH81"/>
          <cell r="BI81"/>
          <cell r="BJ81">
            <v>0</v>
          </cell>
          <cell r="BK81">
            <v>0</v>
          </cell>
        </row>
        <row r="82">
          <cell r="A82">
            <v>78</v>
          </cell>
          <cell r="B82" t="str">
            <v xml:space="preserve">               (17) 541 - Hydro Maint Supv &amp; Engineering</v>
          </cell>
          <cell r="C82">
            <v>328602.71000000002</v>
          </cell>
          <cell r="D82"/>
          <cell r="E82"/>
          <cell r="F82"/>
          <cell r="G82"/>
          <cell r="H82"/>
          <cell r="I82"/>
          <cell r="J82"/>
          <cell r="K82">
            <v>-938.56774173771691</v>
          </cell>
          <cell r="L82"/>
          <cell r="M82"/>
          <cell r="N82"/>
          <cell r="O82"/>
          <cell r="P82"/>
          <cell r="Q82"/>
          <cell r="R82">
            <v>159.87366892772138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>
            <v>-778.69407280999553</v>
          </cell>
          <cell r="AG82">
            <v>327824.01592719002</v>
          </cell>
          <cell r="AH82"/>
          <cell r="AI82"/>
          <cell r="AJ82"/>
          <cell r="AK82"/>
          <cell r="AL82"/>
          <cell r="AM82"/>
          <cell r="AN82">
            <v>6129.2846814516615</v>
          </cell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>
            <v>-48186.161688249311</v>
          </cell>
          <cell r="BB82"/>
          <cell r="BC82"/>
          <cell r="BD82"/>
          <cell r="BE82"/>
          <cell r="BF82"/>
          <cell r="BG82"/>
          <cell r="BH82"/>
          <cell r="BI82"/>
          <cell r="BJ82">
            <v>-42056.877006797651</v>
          </cell>
          <cell r="BK82">
            <v>285767.13892039238</v>
          </cell>
        </row>
        <row r="83">
          <cell r="A83">
            <v>79</v>
          </cell>
          <cell r="B83" t="str">
            <v xml:space="preserve">               (17) 542 - Hydro Maint Structures</v>
          </cell>
          <cell r="C83">
            <v>328234.04000000004</v>
          </cell>
          <cell r="D83"/>
          <cell r="E83"/>
          <cell r="F83"/>
          <cell r="G83"/>
          <cell r="H83"/>
          <cell r="I83"/>
          <cell r="J83"/>
          <cell r="K83">
            <v>-0.15324721038668196</v>
          </cell>
          <cell r="L83"/>
          <cell r="M83"/>
          <cell r="N83"/>
          <cell r="O83"/>
          <cell r="P83"/>
          <cell r="Q83"/>
          <cell r="R83">
            <v>2.6103809760280303E-2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>
            <v>-0.12714340062640167</v>
          </cell>
          <cell r="AG83">
            <v>328233.91285659943</v>
          </cell>
          <cell r="AH83"/>
          <cell r="AI83"/>
          <cell r="AJ83"/>
          <cell r="AK83"/>
          <cell r="AL83"/>
          <cell r="AM83"/>
          <cell r="AN83">
            <v>3956.891447238761</v>
          </cell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>
            <v>-48132.10007619016</v>
          </cell>
          <cell r="BB83"/>
          <cell r="BC83"/>
          <cell r="BD83"/>
          <cell r="BE83"/>
          <cell r="BF83"/>
          <cell r="BG83"/>
          <cell r="BH83"/>
          <cell r="BI83"/>
          <cell r="BJ83">
            <v>-44175.208628951397</v>
          </cell>
          <cell r="BK83">
            <v>284058.70422764804</v>
          </cell>
        </row>
        <row r="84">
          <cell r="A84">
            <v>80</v>
          </cell>
          <cell r="B84" t="str">
            <v xml:space="preserve">               (17) 543 - Hydro Maint Res. Dams &amp; Waterways</v>
          </cell>
          <cell r="C84">
            <v>520394.54000000004</v>
          </cell>
          <cell r="D84"/>
          <cell r="E84"/>
          <cell r="F84"/>
          <cell r="G84"/>
          <cell r="H84"/>
          <cell r="I84"/>
          <cell r="J84"/>
          <cell r="K84">
            <v>-272.41985346309747</v>
          </cell>
          <cell r="L84"/>
          <cell r="M84"/>
          <cell r="N84"/>
          <cell r="O84"/>
          <cell r="P84"/>
          <cell r="Q84"/>
          <cell r="R84">
            <v>46.403428889705495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>
            <v>-226.01642457339199</v>
          </cell>
          <cell r="AG84">
            <v>520168.52357542666</v>
          </cell>
          <cell r="AH84"/>
          <cell r="AI84"/>
          <cell r="AJ84"/>
          <cell r="AK84"/>
          <cell r="AL84"/>
          <cell r="AM84"/>
          <cell r="AN84">
            <v>10037.494812825509</v>
          </cell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>
            <v>-76310.434098739235</v>
          </cell>
          <cell r="BB84"/>
          <cell r="BC84"/>
          <cell r="BD84"/>
          <cell r="BE84"/>
          <cell r="BF84"/>
          <cell r="BG84"/>
          <cell r="BH84"/>
          <cell r="BI84"/>
          <cell r="BJ84">
            <v>-66272.93928591373</v>
          </cell>
          <cell r="BK84">
            <v>453895.58428951295</v>
          </cell>
        </row>
        <row r="85">
          <cell r="A85">
            <v>81</v>
          </cell>
          <cell r="B85" t="str">
            <v xml:space="preserve">               (17) 544 - Hydro Maint Electric Plant</v>
          </cell>
          <cell r="C85">
            <v>1300141.4100000001</v>
          </cell>
          <cell r="D85"/>
          <cell r="E85"/>
          <cell r="F85"/>
          <cell r="G85"/>
          <cell r="H85"/>
          <cell r="I85"/>
          <cell r="J85"/>
          <cell r="K85">
            <v>-962.4573689919431</v>
          </cell>
          <cell r="L85"/>
          <cell r="M85"/>
          <cell r="N85"/>
          <cell r="O85"/>
          <cell r="P85"/>
          <cell r="Q85"/>
          <cell r="R85">
            <v>163.9429781406904</v>
          </cell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>
            <v>-798.51439085125276</v>
          </cell>
          <cell r="AG85">
            <v>1299342.895609149</v>
          </cell>
          <cell r="AH85"/>
          <cell r="AI85"/>
          <cell r="AJ85"/>
          <cell r="AK85"/>
          <cell r="AL85"/>
          <cell r="AM85"/>
          <cell r="AN85">
            <v>19725.610447632247</v>
          </cell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>
            <v>-190652.18360447616</v>
          </cell>
          <cell r="BB85"/>
          <cell r="BC85"/>
          <cell r="BD85"/>
          <cell r="BE85"/>
          <cell r="BF85"/>
          <cell r="BG85"/>
          <cell r="BH85"/>
          <cell r="BI85"/>
          <cell r="BJ85">
            <v>-170926.57315684392</v>
          </cell>
          <cell r="BK85">
            <v>1128416.3224523051</v>
          </cell>
        </row>
        <row r="86">
          <cell r="A86">
            <v>82</v>
          </cell>
          <cell r="B86" t="str">
            <v xml:space="preserve">               (17) 545 - Hydro Maint Misc Hydraulic Plant</v>
          </cell>
          <cell r="C86">
            <v>4053076.62</v>
          </cell>
          <cell r="D86"/>
          <cell r="E86"/>
          <cell r="F86"/>
          <cell r="G86"/>
          <cell r="H86"/>
          <cell r="I86"/>
          <cell r="J86"/>
          <cell r="K86">
            <v>-1322.9295020316051</v>
          </cell>
          <cell r="L86"/>
          <cell r="M86"/>
          <cell r="N86"/>
          <cell r="O86"/>
          <cell r="P86"/>
          <cell r="Q86"/>
          <cell r="R86">
            <v>225.34504843617387</v>
          </cell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>
            <v>-1097.5844535954313</v>
          </cell>
          <cell r="AG86">
            <v>4051979.0355464048</v>
          </cell>
          <cell r="AH86"/>
          <cell r="AI86"/>
          <cell r="AJ86"/>
          <cell r="AK86"/>
          <cell r="AL86"/>
          <cell r="AM86"/>
          <cell r="AN86">
            <v>46105.897825018706</v>
          </cell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>
            <v>-594341.43238253577</v>
          </cell>
          <cell r="BB86"/>
          <cell r="BC86"/>
          <cell r="BD86"/>
          <cell r="BE86"/>
          <cell r="BF86"/>
          <cell r="BG86"/>
          <cell r="BH86"/>
          <cell r="BI86"/>
          <cell r="BJ86">
            <v>-548235.53455751704</v>
          </cell>
          <cell r="BK86">
            <v>3503743.5009888876</v>
          </cell>
        </row>
        <row r="87">
          <cell r="A87">
            <v>83</v>
          </cell>
          <cell r="B87" t="str">
            <v xml:space="preserve">               (17) 546 - Other Pwr Gen Oper Supv &amp; Eng</v>
          </cell>
          <cell r="C87">
            <v>3158356.76</v>
          </cell>
          <cell r="D87"/>
          <cell r="E87"/>
          <cell r="F87"/>
          <cell r="G87"/>
          <cell r="H87"/>
          <cell r="I87"/>
          <cell r="J87"/>
          <cell r="K87">
            <v>-14882.598645942309</v>
          </cell>
          <cell r="L87"/>
          <cell r="M87"/>
          <cell r="N87"/>
          <cell r="O87"/>
          <cell r="P87"/>
          <cell r="Q87"/>
          <cell r="R87">
            <v>2535.0707710242627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>
            <v>-12347.527874918047</v>
          </cell>
          <cell r="AG87">
            <v>3146009.2321250816</v>
          </cell>
          <cell r="AH87"/>
          <cell r="AI87"/>
          <cell r="AJ87"/>
          <cell r="AK87"/>
          <cell r="AL87"/>
          <cell r="AM87"/>
          <cell r="AN87">
            <v>101096.54148904874</v>
          </cell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>
            <v>-463140.09250421339</v>
          </cell>
          <cell r="BB87"/>
          <cell r="BC87"/>
          <cell r="BD87"/>
          <cell r="BE87"/>
          <cell r="BF87"/>
          <cell r="BG87"/>
          <cell r="BH87"/>
          <cell r="BI87"/>
          <cell r="BJ87">
            <v>-362043.55101516464</v>
          </cell>
          <cell r="BK87">
            <v>2783965.6811099169</v>
          </cell>
        </row>
        <row r="88">
          <cell r="A88">
            <v>84</v>
          </cell>
          <cell r="B88" t="str">
            <v xml:space="preserve">               (17) 548 - Other Power Gen Oper Gen Exp</v>
          </cell>
          <cell r="C88">
            <v>10960994.25</v>
          </cell>
          <cell r="D88"/>
          <cell r="E88"/>
          <cell r="F88"/>
          <cell r="G88"/>
          <cell r="H88"/>
          <cell r="I88"/>
          <cell r="J88"/>
          <cell r="K88">
            <v>-774.78163722476336</v>
          </cell>
          <cell r="L88"/>
          <cell r="M88"/>
          <cell r="N88"/>
          <cell r="O88"/>
          <cell r="P88"/>
          <cell r="Q88"/>
          <cell r="R88">
            <v>131.97468595246531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>
            <v>-642.80695127229808</v>
          </cell>
          <cell r="AG88">
            <v>10960351.443048729</v>
          </cell>
          <cell r="AH88"/>
          <cell r="AI88"/>
          <cell r="AJ88"/>
          <cell r="AK88"/>
          <cell r="AL88"/>
          <cell r="AM88"/>
          <cell r="AN88">
            <v>197224.2013758627</v>
          </cell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>
            <v>-1607315.5367296606</v>
          </cell>
          <cell r="BB88"/>
          <cell r="BC88"/>
          <cell r="BD88"/>
          <cell r="BE88"/>
          <cell r="BF88"/>
          <cell r="BG88"/>
          <cell r="BH88"/>
          <cell r="BI88"/>
          <cell r="BJ88">
            <v>-1410091.3353537978</v>
          </cell>
          <cell r="BK88">
            <v>9550260.1076949313</v>
          </cell>
        </row>
        <row r="89">
          <cell r="A89">
            <v>85</v>
          </cell>
          <cell r="B89" t="str">
            <v xml:space="preserve">               (17) 549 - Other Power Gen Oper Misc</v>
          </cell>
          <cell r="C89">
            <v>5198886.7699999996</v>
          </cell>
          <cell r="D89"/>
          <cell r="E89"/>
          <cell r="F89"/>
          <cell r="G89"/>
          <cell r="H89"/>
          <cell r="I89"/>
          <cell r="J89"/>
          <cell r="K89">
            <v>-3146.6404168530603</v>
          </cell>
          <cell r="L89"/>
          <cell r="M89"/>
          <cell r="N89"/>
          <cell r="O89"/>
          <cell r="P89"/>
          <cell r="Q89"/>
          <cell r="R89">
            <v>535.99215684437513</v>
          </cell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>
            <v>-2610.6482600086852</v>
          </cell>
          <cell r="AG89">
            <v>5196276.121739991</v>
          </cell>
          <cell r="AH89"/>
          <cell r="AI89"/>
          <cell r="AJ89"/>
          <cell r="AK89"/>
          <cell r="AL89"/>
          <cell r="AM89"/>
          <cell r="AN89">
            <v>40324.679343938522</v>
          </cell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>
            <v>-762362.54563487973</v>
          </cell>
          <cell r="BB89"/>
          <cell r="BC89"/>
          <cell r="BD89"/>
          <cell r="BE89"/>
          <cell r="BF89"/>
          <cell r="BG89"/>
          <cell r="BH89"/>
          <cell r="BI89"/>
          <cell r="BJ89">
            <v>-722037.86629094125</v>
          </cell>
          <cell r="BK89">
            <v>4474238.2554490501</v>
          </cell>
        </row>
        <row r="90">
          <cell r="A90">
            <v>86</v>
          </cell>
          <cell r="B90" t="str">
            <v xml:space="preserve">               (17) 550 - Other Power Gen Oper Rents</v>
          </cell>
          <cell r="C90">
            <v>6931079.6099999994</v>
          </cell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>
            <v>0</v>
          </cell>
          <cell r="AG90">
            <v>6931079.6099999994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>
            <v>-1016370.5672469588</v>
          </cell>
          <cell r="BB90"/>
          <cell r="BC90"/>
          <cell r="BD90"/>
          <cell r="BE90"/>
          <cell r="BF90"/>
          <cell r="BG90"/>
          <cell r="BH90"/>
          <cell r="BI90"/>
          <cell r="BJ90">
            <v>-1016370.5672469588</v>
          </cell>
          <cell r="BK90">
            <v>5914709.0427530408</v>
          </cell>
        </row>
        <row r="91">
          <cell r="A91">
            <v>87</v>
          </cell>
          <cell r="B91" t="str">
            <v xml:space="preserve">               (17) 551 - Other Power Gen Maint Supv &amp; Eng</v>
          </cell>
          <cell r="C91">
            <v>656043.00999999896</v>
          </cell>
          <cell r="D91"/>
          <cell r="E91"/>
          <cell r="F91"/>
          <cell r="G91"/>
          <cell r="H91"/>
          <cell r="I91"/>
          <cell r="J91"/>
          <cell r="K91">
            <v>-1939.3273040684787</v>
          </cell>
          <cell r="L91"/>
          <cell r="M91"/>
          <cell r="N91"/>
          <cell r="O91"/>
          <cell r="P91"/>
          <cell r="Q91"/>
          <cell r="R91">
            <v>330.34096268756832</v>
          </cell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>
            <v>-1608.9863413809103</v>
          </cell>
          <cell r="AG91">
            <v>654434.0236586181</v>
          </cell>
          <cell r="AH91"/>
          <cell r="AI91"/>
          <cell r="AJ91"/>
          <cell r="AK91"/>
          <cell r="AL91"/>
          <cell r="AM91"/>
          <cell r="AN91">
            <v>12701.204738302216</v>
          </cell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>
            <v>-96201.868068299576</v>
          </cell>
          <cell r="BB91"/>
          <cell r="BC91"/>
          <cell r="BD91"/>
          <cell r="BE91"/>
          <cell r="BF91"/>
          <cell r="BG91"/>
          <cell r="BH91"/>
          <cell r="BI91"/>
          <cell r="BJ91">
            <v>-83500.663329997362</v>
          </cell>
          <cell r="BK91">
            <v>570933.36032862077</v>
          </cell>
        </row>
        <row r="92">
          <cell r="A92">
            <v>88</v>
          </cell>
          <cell r="B92" t="str">
            <v xml:space="preserve">               (17) 552 - Other Power Gen Maint Structures</v>
          </cell>
          <cell r="C92">
            <v>754813.82999999903</v>
          </cell>
          <cell r="D92"/>
          <cell r="E92"/>
          <cell r="F92"/>
          <cell r="G92"/>
          <cell r="H92"/>
          <cell r="I92"/>
          <cell r="J92"/>
          <cell r="K92">
            <v>-57.339764176007535</v>
          </cell>
          <cell r="L92"/>
          <cell r="M92"/>
          <cell r="N92"/>
          <cell r="O92"/>
          <cell r="P92"/>
          <cell r="Q92"/>
          <cell r="R92">
            <v>9.7671356755732202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>
            <v>-47.572628500434313</v>
          </cell>
          <cell r="AG92">
            <v>754766.25737149862</v>
          </cell>
          <cell r="AH92"/>
          <cell r="AI92"/>
          <cell r="AJ92"/>
          <cell r="AK92"/>
          <cell r="AL92"/>
          <cell r="AM92"/>
          <cell r="AN92">
            <v>3791.849179120898</v>
          </cell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>
            <v>-110685.5791204725</v>
          </cell>
          <cell r="BB92"/>
          <cell r="BC92"/>
          <cell r="BD92"/>
          <cell r="BE92"/>
          <cell r="BF92"/>
          <cell r="BG92"/>
          <cell r="BH92"/>
          <cell r="BI92"/>
          <cell r="BJ92">
            <v>-106893.7299413516</v>
          </cell>
          <cell r="BK92">
            <v>647872.52743014705</v>
          </cell>
        </row>
        <row r="93">
          <cell r="A93">
            <v>89</v>
          </cell>
          <cell r="B93" t="str">
            <v xml:space="preserve">               (17) 553 - Other Power Gen Maint Gen &amp; Elec</v>
          </cell>
          <cell r="C93">
            <v>29404801.75</v>
          </cell>
          <cell r="D93"/>
          <cell r="E93"/>
          <cell r="F93"/>
          <cell r="G93"/>
          <cell r="H93"/>
          <cell r="I93"/>
          <cell r="J93"/>
          <cell r="K93">
            <v>-835.20847404375331</v>
          </cell>
          <cell r="L93"/>
          <cell r="M93"/>
          <cell r="N93"/>
          <cell r="O93"/>
          <cell r="P93"/>
          <cell r="Q93"/>
          <cell r="R93">
            <v>142.26766713468913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>
            <v>-692.94080690906412</v>
          </cell>
          <cell r="AG93">
            <v>29404108.80919309</v>
          </cell>
          <cell r="AH93"/>
          <cell r="AI93"/>
          <cell r="AJ93"/>
          <cell r="AK93"/>
          <cell r="AL93"/>
          <cell r="AM93"/>
          <cell r="AN93">
            <v>33692.650725697989</v>
          </cell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>
            <v>-4311907.6271051327</v>
          </cell>
          <cell r="BB93"/>
          <cell r="BC93"/>
          <cell r="BD93"/>
          <cell r="BE93"/>
          <cell r="BF93"/>
          <cell r="BG93"/>
          <cell r="BH93"/>
          <cell r="BI93"/>
          <cell r="BJ93">
            <v>-4278214.9763794346</v>
          </cell>
          <cell r="BK93">
            <v>25125893.832813654</v>
          </cell>
        </row>
        <row r="94">
          <cell r="A94">
            <v>90</v>
          </cell>
          <cell r="B94" t="str">
            <v xml:space="preserve">               (17) 554 - Other Power Gen Maint Misc</v>
          </cell>
          <cell r="C94">
            <v>842726.25</v>
          </cell>
          <cell r="D94"/>
          <cell r="E94"/>
          <cell r="F94"/>
          <cell r="G94"/>
          <cell r="H94"/>
          <cell r="I94"/>
          <cell r="J94"/>
          <cell r="K94">
            <v>-88.560594653901148</v>
          </cell>
          <cell r="L94"/>
          <cell r="M94"/>
          <cell r="N94"/>
          <cell r="O94"/>
          <cell r="P94"/>
          <cell r="Q94"/>
          <cell r="R94">
            <v>15.085226734434823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>
            <v>-73.475367919466322</v>
          </cell>
          <cell r="AG94">
            <v>842652.77463208057</v>
          </cell>
          <cell r="AH94"/>
          <cell r="AI94"/>
          <cell r="AJ94"/>
          <cell r="AK94"/>
          <cell r="AL94"/>
          <cell r="AM94"/>
          <cell r="AN94">
            <v>5205.6413127204178</v>
          </cell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>
            <v>-123577.01901311772</v>
          </cell>
          <cell r="BB94"/>
          <cell r="BC94"/>
          <cell r="BD94"/>
          <cell r="BE94"/>
          <cell r="BF94"/>
          <cell r="BG94"/>
          <cell r="BH94"/>
          <cell r="BI94"/>
          <cell r="BJ94">
            <v>-118371.37770039731</v>
          </cell>
          <cell r="BK94">
            <v>724281.3969316833</v>
          </cell>
        </row>
        <row r="95">
          <cell r="A95">
            <v>91</v>
          </cell>
          <cell r="B95" t="str">
            <v xml:space="preserve">               (17) 556 - System Control &amp; Load Dispatch</v>
          </cell>
          <cell r="C95">
            <v>109272.45</v>
          </cell>
          <cell r="D95"/>
          <cell r="E95"/>
          <cell r="F95"/>
          <cell r="G95"/>
          <cell r="H95"/>
          <cell r="I95"/>
          <cell r="J95"/>
          <cell r="K95">
            <v>-245.51592011125558</v>
          </cell>
          <cell r="L95"/>
          <cell r="M95"/>
          <cell r="N95"/>
          <cell r="O95"/>
          <cell r="P95"/>
          <cell r="Q95"/>
          <cell r="R95">
            <v>41.820669071450595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>
            <v>-203.69525103980499</v>
          </cell>
          <cell r="AG95">
            <v>109068.75474896019</v>
          </cell>
          <cell r="AH95"/>
          <cell r="AI95"/>
          <cell r="AJ95"/>
          <cell r="AK95"/>
          <cell r="AL95"/>
          <cell r="AM95"/>
          <cell r="AN95">
            <v>1603.3333570619945</v>
          </cell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>
            <v>-16023.665610582268</v>
          </cell>
          <cell r="BB95"/>
          <cell r="BC95"/>
          <cell r="BD95"/>
          <cell r="BE95"/>
          <cell r="BF95"/>
          <cell r="BG95"/>
          <cell r="BH95"/>
          <cell r="BI95"/>
          <cell r="BJ95">
            <v>-14420.332253520273</v>
          </cell>
          <cell r="BK95">
            <v>94648.422495439911</v>
          </cell>
        </row>
        <row r="96">
          <cell r="A96">
            <v>92</v>
          </cell>
          <cell r="B96" t="str">
            <v xml:space="preserve">               (17) 710 - Production Operations Supv &amp; Engineering</v>
          </cell>
          <cell r="C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>
            <v>0</v>
          </cell>
          <cell r="AG96">
            <v>0</v>
          </cell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>
            <v>0</v>
          </cell>
          <cell r="BK96">
            <v>0</v>
          </cell>
        </row>
        <row r="97">
          <cell r="A97">
            <v>93</v>
          </cell>
          <cell r="B97" t="str">
            <v xml:space="preserve">               (17) 717 - Liquefied Petroleum Gas Expenses</v>
          </cell>
          <cell r="C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>
            <v>0</v>
          </cell>
          <cell r="AG97">
            <v>0</v>
          </cell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>
            <v>0</v>
          </cell>
          <cell r="BK97">
            <v>0</v>
          </cell>
        </row>
        <row r="98">
          <cell r="A98">
            <v>94</v>
          </cell>
          <cell r="B98" t="str">
            <v xml:space="preserve">               (17) 735 - Misc Gas Production Exp</v>
          </cell>
          <cell r="C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>
            <v>0</v>
          </cell>
          <cell r="AG98">
            <v>0</v>
          </cell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>
            <v>0</v>
          </cell>
          <cell r="BK98">
            <v>0</v>
          </cell>
        </row>
        <row r="99">
          <cell r="A99">
            <v>95</v>
          </cell>
          <cell r="B99" t="str">
            <v xml:space="preserve">               (17) 741 - Production Plant Maint Structures</v>
          </cell>
          <cell r="C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>
            <v>0</v>
          </cell>
          <cell r="AG99">
            <v>0</v>
          </cell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>
            <v>0</v>
          </cell>
          <cell r="BK99">
            <v>0</v>
          </cell>
        </row>
        <row r="100">
          <cell r="A100">
            <v>96</v>
          </cell>
          <cell r="B100" t="str">
            <v xml:space="preserve">               (17) 742 - Production Plant Maint Prod Equip</v>
          </cell>
          <cell r="C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>
            <v>0</v>
          </cell>
          <cell r="AG100">
            <v>0</v>
          </cell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>
            <v>0</v>
          </cell>
          <cell r="BK100">
            <v>0</v>
          </cell>
        </row>
        <row r="101">
          <cell r="A101">
            <v>97</v>
          </cell>
          <cell r="B101" t="str">
            <v xml:space="preserve">               (17) 8072 - Purchased Gas Expenses</v>
          </cell>
          <cell r="C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>
            <v>0</v>
          </cell>
          <cell r="AG101">
            <v>0</v>
          </cell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>
            <v>0</v>
          </cell>
          <cell r="BK101">
            <v>0</v>
          </cell>
        </row>
        <row r="102">
          <cell r="A102">
            <v>98</v>
          </cell>
          <cell r="B102" t="str">
            <v xml:space="preserve">               (17) 8074 - Purchased Gas Calculation Exp</v>
          </cell>
          <cell r="C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>
            <v>0</v>
          </cell>
          <cell r="AG102">
            <v>0</v>
          </cell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>
            <v>0</v>
          </cell>
          <cell r="BK102">
            <v>0</v>
          </cell>
        </row>
        <row r="103">
          <cell r="A103">
            <v>99</v>
          </cell>
          <cell r="B103" t="str">
            <v xml:space="preserve">               (17) 8075 - Purchased Gas Other Expense</v>
          </cell>
          <cell r="C103">
            <v>0</v>
          </cell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>
            <v>0</v>
          </cell>
          <cell r="AG103">
            <v>0</v>
          </cell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>
            <v>0</v>
          </cell>
          <cell r="BK103">
            <v>0</v>
          </cell>
        </row>
        <row r="104">
          <cell r="A104">
            <v>100</v>
          </cell>
          <cell r="B104" t="str">
            <v xml:space="preserve">               (17) 812 - Gas Used For Other Utility Operations</v>
          </cell>
          <cell r="C104">
            <v>0</v>
          </cell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>
            <v>0</v>
          </cell>
          <cell r="AG104">
            <v>0</v>
          </cell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>
            <v>0</v>
          </cell>
          <cell r="BK104">
            <v>0</v>
          </cell>
        </row>
        <row r="105">
          <cell r="A105">
            <v>101</v>
          </cell>
          <cell r="B105" t="str">
            <v xml:space="preserve">               (17) 813 - Other Gas Supply Expenses</v>
          </cell>
          <cell r="C105">
            <v>0</v>
          </cell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>
            <v>0</v>
          </cell>
          <cell r="AG105">
            <v>0</v>
          </cell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>
            <v>0</v>
          </cell>
          <cell r="BK105">
            <v>0</v>
          </cell>
        </row>
        <row r="106">
          <cell r="A106">
            <v>102</v>
          </cell>
          <cell r="B106" t="str">
            <v xml:space="preserve">               (17) 814 - Undergrnd Strge - Operation Supv &amp; Eng</v>
          </cell>
          <cell r="C106">
            <v>0</v>
          </cell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>
            <v>0</v>
          </cell>
          <cell r="AG106">
            <v>0</v>
          </cell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>
            <v>0</v>
          </cell>
          <cell r="BK106">
            <v>0</v>
          </cell>
        </row>
        <row r="107">
          <cell r="A107">
            <v>103</v>
          </cell>
          <cell r="B107" t="str">
            <v xml:space="preserve">               (17) 815 - Undergrnd Strge - Oper Map &amp; Records</v>
          </cell>
          <cell r="C107">
            <v>0</v>
          </cell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>
            <v>0</v>
          </cell>
          <cell r="AG107">
            <v>0</v>
          </cell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>
            <v>0</v>
          </cell>
          <cell r="BK107">
            <v>0</v>
          </cell>
        </row>
        <row r="108">
          <cell r="A108">
            <v>104</v>
          </cell>
          <cell r="B108" t="str">
            <v xml:space="preserve">               (17) 816 - Undergrnd Strge - Oper Wells Expense</v>
          </cell>
          <cell r="C108">
            <v>0</v>
          </cell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>
            <v>0</v>
          </cell>
          <cell r="AG108">
            <v>0</v>
          </cell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>
            <v>0</v>
          </cell>
          <cell r="BK108">
            <v>0</v>
          </cell>
        </row>
        <row r="109">
          <cell r="A109">
            <v>105</v>
          </cell>
          <cell r="B109" t="str">
            <v xml:space="preserve">               (17) 817 - Undergrnd Strge - Oper Lines Expense</v>
          </cell>
          <cell r="C109">
            <v>0</v>
          </cell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>
            <v>0</v>
          </cell>
          <cell r="AG109">
            <v>0</v>
          </cell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>
            <v>0</v>
          </cell>
          <cell r="BK109">
            <v>0</v>
          </cell>
        </row>
        <row r="110">
          <cell r="A110">
            <v>106</v>
          </cell>
          <cell r="B110" t="str">
            <v xml:space="preserve">               (17) 818 - Undergrnd Strge - Oper Compressor Sta Exp</v>
          </cell>
          <cell r="C110">
            <v>0</v>
          </cell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>
            <v>0</v>
          </cell>
          <cell r="AG110">
            <v>0</v>
          </cell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>
            <v>0</v>
          </cell>
          <cell r="BK110">
            <v>0</v>
          </cell>
        </row>
        <row r="111">
          <cell r="A111">
            <v>107</v>
          </cell>
          <cell r="B111" t="str">
            <v xml:space="preserve">               (17) 819 - Undergrnd Strge - Oper Compressor Sta Fuel</v>
          </cell>
          <cell r="C111">
            <v>0</v>
          </cell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>
            <v>0</v>
          </cell>
          <cell r="AG111">
            <v>0</v>
          </cell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>
            <v>0</v>
          </cell>
          <cell r="BK111">
            <v>0</v>
          </cell>
        </row>
        <row r="112">
          <cell r="A112">
            <v>108</v>
          </cell>
          <cell r="B112" t="str">
            <v xml:space="preserve">               (17) 820 - Undergrnd Strge - Oper Meas &amp; Reg Sta Exp</v>
          </cell>
          <cell r="C112">
            <v>0</v>
          </cell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>
            <v>0</v>
          </cell>
          <cell r="AG112">
            <v>0</v>
          </cell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>
            <v>0</v>
          </cell>
          <cell r="BK112">
            <v>0</v>
          </cell>
        </row>
        <row r="113">
          <cell r="A113">
            <v>109</v>
          </cell>
          <cell r="B113" t="str">
            <v xml:space="preserve">               (17) 821 - Undergrnd Strge - Oper Purification Exp</v>
          </cell>
          <cell r="C113">
            <v>0</v>
          </cell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>
            <v>0</v>
          </cell>
          <cell r="AG113">
            <v>0</v>
          </cell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>
            <v>0</v>
          </cell>
          <cell r="BK113">
            <v>0</v>
          </cell>
        </row>
        <row r="114">
          <cell r="A114">
            <v>110</v>
          </cell>
          <cell r="B114" t="str">
            <v xml:space="preserve">               (17) 823 - Storage Gas Losses</v>
          </cell>
          <cell r="C114">
            <v>0</v>
          </cell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>
            <v>0</v>
          </cell>
          <cell r="AG114">
            <v>0</v>
          </cell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>
            <v>0</v>
          </cell>
          <cell r="BK114">
            <v>0</v>
          </cell>
        </row>
        <row r="115">
          <cell r="A115">
            <v>111</v>
          </cell>
          <cell r="B115" t="str">
            <v xml:space="preserve">               (17) 824 - Undergrnd Strge - Oper Other Expenses</v>
          </cell>
          <cell r="C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>
            <v>0</v>
          </cell>
          <cell r="AG115">
            <v>0</v>
          </cell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>
            <v>0</v>
          </cell>
          <cell r="BK115">
            <v>0</v>
          </cell>
        </row>
        <row r="116">
          <cell r="A116">
            <v>112</v>
          </cell>
          <cell r="B116" t="str">
            <v xml:space="preserve">               (17) 825 - Undergrnd Strge - Oper Storage Well Royalty</v>
          </cell>
          <cell r="C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>
            <v>0</v>
          </cell>
          <cell r="AG116">
            <v>0</v>
          </cell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>
            <v>0</v>
          </cell>
          <cell r="BK116">
            <v>0</v>
          </cell>
        </row>
        <row r="117">
          <cell r="A117">
            <v>113</v>
          </cell>
          <cell r="B117" t="str">
            <v xml:space="preserve">               (17) 826 - Undergrnd Strge - Oper Other Storage Rents</v>
          </cell>
          <cell r="C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>
            <v>0</v>
          </cell>
          <cell r="AG117">
            <v>0</v>
          </cell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>
            <v>0</v>
          </cell>
          <cell r="BK117">
            <v>0</v>
          </cell>
        </row>
        <row r="118">
          <cell r="A118">
            <v>114</v>
          </cell>
          <cell r="B118" t="str">
            <v xml:space="preserve">               (17) 830 - Undergrnd Strge - Maint Supv &amp; Engineering</v>
          </cell>
          <cell r="C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>
            <v>0</v>
          </cell>
          <cell r="AG118">
            <v>0</v>
          </cell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>
            <v>0</v>
          </cell>
          <cell r="BK118">
            <v>0</v>
          </cell>
        </row>
        <row r="119">
          <cell r="A119">
            <v>115</v>
          </cell>
          <cell r="B119" t="str">
            <v xml:space="preserve">               (17) 831 - Undergrnd Strge - Maint Structures</v>
          </cell>
          <cell r="C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>
            <v>0</v>
          </cell>
          <cell r="AG119">
            <v>0</v>
          </cell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>
            <v>0</v>
          </cell>
          <cell r="BK119">
            <v>0</v>
          </cell>
        </row>
        <row r="120">
          <cell r="A120">
            <v>116</v>
          </cell>
          <cell r="B120" t="str">
            <v xml:space="preserve">               (17) 832 - Undergrnd Strge - Maint Reservoirs &amp; Wells</v>
          </cell>
          <cell r="C120">
            <v>0</v>
          </cell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>
            <v>0</v>
          </cell>
          <cell r="AG120">
            <v>0</v>
          </cell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>
            <v>0</v>
          </cell>
          <cell r="BK120">
            <v>0</v>
          </cell>
        </row>
        <row r="121">
          <cell r="A121">
            <v>117</v>
          </cell>
          <cell r="B121" t="str">
            <v xml:space="preserve">               (17) 833 - Undergrnd Strge - Maint Of Lines</v>
          </cell>
          <cell r="C121">
            <v>0</v>
          </cell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>
            <v>0</v>
          </cell>
          <cell r="AG121">
            <v>0</v>
          </cell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>
            <v>0</v>
          </cell>
          <cell r="BK121">
            <v>0</v>
          </cell>
        </row>
        <row r="122">
          <cell r="A122">
            <v>118</v>
          </cell>
          <cell r="B122" t="str">
            <v xml:space="preserve">               (17) 834 - Undergrnd Strge - Maint Compressor Sta Equip</v>
          </cell>
          <cell r="C122">
            <v>0</v>
          </cell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>
            <v>0</v>
          </cell>
          <cell r="AG122">
            <v>0</v>
          </cell>
          <cell r="AH122"/>
          <cell r="AI122"/>
          <cell r="AJ122"/>
          <cell r="AK122"/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>
            <v>0</v>
          </cell>
          <cell r="BK122">
            <v>0</v>
          </cell>
        </row>
        <row r="123">
          <cell r="A123">
            <v>119</v>
          </cell>
          <cell r="B123" t="str">
            <v xml:space="preserve">               (17) 835 - Undergrnd Strge - Maint Meas &amp; Reg Sta E</v>
          </cell>
          <cell r="C123">
            <v>0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>
            <v>0</v>
          </cell>
          <cell r="AG123">
            <v>0</v>
          </cell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>
            <v>0</v>
          </cell>
          <cell r="BK123">
            <v>0</v>
          </cell>
        </row>
        <row r="124">
          <cell r="A124">
            <v>120</v>
          </cell>
          <cell r="B124" t="str">
            <v xml:space="preserve">               (17) 836 - Undergrnd Strge - Maint Purification Equip</v>
          </cell>
          <cell r="C124">
            <v>0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>
            <v>0</v>
          </cell>
          <cell r="AG124">
            <v>0</v>
          </cell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>
            <v>0</v>
          </cell>
          <cell r="BK124">
            <v>0</v>
          </cell>
        </row>
        <row r="125">
          <cell r="A125">
            <v>121</v>
          </cell>
          <cell r="B125" t="str">
            <v xml:space="preserve">               (17) 837 - Undergrnd Strge-Maint Other Equipment</v>
          </cell>
          <cell r="C125">
            <v>0</v>
          </cell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>
            <v>0</v>
          </cell>
          <cell r="AG125">
            <v>0</v>
          </cell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>
            <v>0</v>
          </cell>
          <cell r="BK125">
            <v>0</v>
          </cell>
        </row>
        <row r="126">
          <cell r="A126">
            <v>122</v>
          </cell>
          <cell r="B126" t="str">
            <v xml:space="preserve">               (17) 841 - Operating Labor &amp; Expenses</v>
          </cell>
          <cell r="C126">
            <v>0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>
            <v>0</v>
          </cell>
          <cell r="AG126">
            <v>0</v>
          </cell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>
            <v>0</v>
          </cell>
          <cell r="BK126">
            <v>0</v>
          </cell>
        </row>
        <row r="127">
          <cell r="A127">
            <v>123</v>
          </cell>
          <cell r="B127" t="str">
            <v xml:space="preserve">               (17) 8432 - Maint Struc &amp; Impro</v>
          </cell>
          <cell r="C127">
            <v>0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>
            <v>0</v>
          </cell>
          <cell r="AG127">
            <v>0</v>
          </cell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>
            <v>0</v>
          </cell>
          <cell r="BK127">
            <v>0</v>
          </cell>
        </row>
        <row r="128">
          <cell r="A128">
            <v>124</v>
          </cell>
          <cell r="B128" t="str">
            <v xml:space="preserve">               (17) 8433 - Maintenance of Gas Holders</v>
          </cell>
          <cell r="C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>
            <v>0</v>
          </cell>
          <cell r="AG128">
            <v>0</v>
          </cell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>
            <v>0</v>
          </cell>
          <cell r="BK128">
            <v>0</v>
          </cell>
        </row>
        <row r="129">
          <cell r="A129">
            <v>125</v>
          </cell>
          <cell r="B129" t="str">
            <v xml:space="preserve">               (17) 8436 - Maintenance of Vaporizing Equipment</v>
          </cell>
          <cell r="C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>
            <v>0</v>
          </cell>
          <cell r="AG129">
            <v>0</v>
          </cell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>
            <v>0</v>
          </cell>
          <cell r="BK129">
            <v>0</v>
          </cell>
        </row>
        <row r="130">
          <cell r="A130">
            <v>126</v>
          </cell>
          <cell r="B130" t="str">
            <v xml:space="preserve">               (17) 8438 - Maint Measure &amp; Reg</v>
          </cell>
          <cell r="C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>
            <v>0</v>
          </cell>
          <cell r="AG130">
            <v>0</v>
          </cell>
          <cell r="AH130"/>
          <cell r="AI130"/>
          <cell r="AJ130"/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>
            <v>0</v>
          </cell>
          <cell r="BK130">
            <v>0</v>
          </cell>
        </row>
        <row r="131">
          <cell r="A131">
            <v>127</v>
          </cell>
          <cell r="B131" t="str">
            <v xml:space="preserve">               (17) 8439 - Other Gas Maintenance</v>
          </cell>
          <cell r="C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>
            <v>0</v>
          </cell>
          <cell r="AG131">
            <v>0</v>
          </cell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>
            <v>0</v>
          </cell>
          <cell r="BK131">
            <v>0</v>
          </cell>
        </row>
        <row r="132">
          <cell r="A132">
            <v>128</v>
          </cell>
          <cell r="B132" t="str">
            <v>(17) 8441 - Gas LNG Oper Sup &amp; Eng</v>
          </cell>
          <cell r="C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>
            <v>0</v>
          </cell>
          <cell r="AG132">
            <v>0</v>
          </cell>
          <cell r="AH132"/>
          <cell r="AI132"/>
          <cell r="AJ132"/>
          <cell r="AK132"/>
          <cell r="AL132"/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>
            <v>0</v>
          </cell>
          <cell r="BK132">
            <v>0</v>
          </cell>
        </row>
        <row r="133">
          <cell r="A133">
            <v>129</v>
          </cell>
          <cell r="B133" t="str">
            <v xml:space="preserve">                    (17) SUBTOTAL</v>
          </cell>
          <cell r="C133">
            <v>127167992.89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-43337.161375397118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7381.9615589703881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-35955.199816426728</v>
          </cell>
          <cell r="AG133">
            <v>127132037.69018355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691614.88958714076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-18647860.411643215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-17956245.522056077</v>
          </cell>
          <cell r="BK133">
            <v>109175792.16812746</v>
          </cell>
        </row>
        <row r="134">
          <cell r="A134">
            <v>130</v>
          </cell>
        </row>
        <row r="135">
          <cell r="A135">
            <v>131</v>
          </cell>
          <cell r="B135" t="str">
            <v xml:space="preserve">               (18) 560 - Transmission Oper Supv &amp; Engineering</v>
          </cell>
          <cell r="C135">
            <v>2519400.08</v>
          </cell>
          <cell r="D135"/>
          <cell r="E135"/>
          <cell r="F135"/>
          <cell r="G135"/>
          <cell r="H135"/>
          <cell r="I135"/>
          <cell r="J135"/>
          <cell r="K135">
            <v>-5557.0284555507078</v>
          </cell>
          <cell r="L135"/>
          <cell r="M135"/>
          <cell r="N135"/>
          <cell r="O135"/>
          <cell r="P135"/>
          <cell r="Q135"/>
          <cell r="R135">
            <v>1906.5172712106421</v>
          </cell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>
            <v>-3650.5111843400655</v>
          </cell>
          <cell r="AG135">
            <v>2515749.5688156602</v>
          </cell>
          <cell r="AH135"/>
          <cell r="AI135"/>
          <cell r="AJ135"/>
          <cell r="AK135"/>
          <cell r="AL135"/>
          <cell r="AM135"/>
          <cell r="AN135">
            <v>73377.248698036536</v>
          </cell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>
            <v>73377.248698036536</v>
          </cell>
          <cell r="BK135">
            <v>2589126.8175136968</v>
          </cell>
        </row>
        <row r="136">
          <cell r="A136">
            <v>132</v>
          </cell>
          <cell r="B136" t="str">
            <v xml:space="preserve">               (18) 561 - Transmission Oper Load Dispatching</v>
          </cell>
          <cell r="C136">
            <v>0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>
            <v>0</v>
          </cell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>
            <v>0</v>
          </cell>
          <cell r="AG136">
            <v>0</v>
          </cell>
          <cell r="AH136"/>
          <cell r="AI136"/>
          <cell r="AJ136"/>
          <cell r="AK136"/>
          <cell r="AL136"/>
          <cell r="AM136"/>
          <cell r="AN136">
            <v>0</v>
          </cell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>
            <v>0</v>
          </cell>
          <cell r="BK136">
            <v>0</v>
          </cell>
        </row>
        <row r="137">
          <cell r="A137">
            <v>133</v>
          </cell>
          <cell r="B137" t="str">
            <v xml:space="preserve">               (18) 5611 - Transmission Oper Load Dispatching</v>
          </cell>
          <cell r="C137">
            <v>152207.87999999989</v>
          </cell>
          <cell r="D137"/>
          <cell r="E137"/>
          <cell r="F137"/>
          <cell r="G137"/>
          <cell r="H137"/>
          <cell r="I137"/>
          <cell r="J137"/>
          <cell r="K137">
            <v>-4035.3756932434831</v>
          </cell>
          <cell r="L137"/>
          <cell r="M137"/>
          <cell r="N137"/>
          <cell r="O137"/>
          <cell r="P137"/>
          <cell r="Q137"/>
          <cell r="R137">
            <v>1384.465369672087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>
            <v>-2650.910323571396</v>
          </cell>
          <cell r="AG137">
            <v>149556.9696764285</v>
          </cell>
          <cell r="AH137"/>
          <cell r="AI137"/>
          <cell r="AJ137"/>
          <cell r="AK137"/>
          <cell r="AL137"/>
          <cell r="AM137"/>
          <cell r="AN137">
            <v>53078.048682099376</v>
          </cell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>
            <v>53078.048682099376</v>
          </cell>
          <cell r="BK137">
            <v>202635.01835852789</v>
          </cell>
        </row>
        <row r="138">
          <cell r="A138">
            <v>134</v>
          </cell>
          <cell r="B138" t="str">
            <v xml:space="preserve">               (18) 5612 - Load Dispatch - Monitor &amp; Oper Trans System</v>
          </cell>
          <cell r="C138">
            <v>1612805.41</v>
          </cell>
          <cell r="D138"/>
          <cell r="E138"/>
          <cell r="F138"/>
          <cell r="G138"/>
          <cell r="H138"/>
          <cell r="I138"/>
          <cell r="J138"/>
          <cell r="K138">
            <v>-1188.0898232517466</v>
          </cell>
          <cell r="L138"/>
          <cell r="M138"/>
          <cell r="N138"/>
          <cell r="O138"/>
          <cell r="P138"/>
          <cell r="Q138"/>
          <cell r="R138">
            <v>407.61241118290769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>
            <v>-780.47741206883893</v>
          </cell>
          <cell r="AG138">
            <v>1612024.9325879312</v>
          </cell>
          <cell r="AH138"/>
          <cell r="AI138"/>
          <cell r="AJ138"/>
          <cell r="AK138"/>
          <cell r="AL138"/>
          <cell r="AM138"/>
          <cell r="AN138">
            <v>15627.16690365367</v>
          </cell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>
            <v>15627.16690365367</v>
          </cell>
          <cell r="BK138">
            <v>1627652.0994915848</v>
          </cell>
        </row>
        <row r="139">
          <cell r="A139">
            <v>135</v>
          </cell>
          <cell r="B139" t="str">
            <v xml:space="preserve">               (18) 5613 - Load Dispatch - Service and Scheduling</v>
          </cell>
          <cell r="C139">
            <v>548215.19999999995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>
            <v>0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>
            <v>0</v>
          </cell>
          <cell r="AG139">
            <v>548215.19999999995</v>
          </cell>
          <cell r="AH139"/>
          <cell r="AI139"/>
          <cell r="AJ139"/>
          <cell r="AK139"/>
          <cell r="AL139"/>
          <cell r="AM139"/>
          <cell r="AN139">
            <v>0</v>
          </cell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>
            <v>0</v>
          </cell>
          <cell r="BK139">
            <v>548215.19999999995</v>
          </cell>
        </row>
        <row r="140">
          <cell r="A140">
            <v>136</v>
          </cell>
          <cell r="B140" t="str">
            <v xml:space="preserve">               (18) 5615 - Reliability Planning &amp; Standards</v>
          </cell>
          <cell r="C140">
            <v>2417054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>
            <v>0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>
            <v>0</v>
          </cell>
          <cell r="AG140">
            <v>2417054</v>
          </cell>
          <cell r="AH140"/>
          <cell r="AI140"/>
          <cell r="AJ140"/>
          <cell r="AK140"/>
          <cell r="AL140"/>
          <cell r="AM140"/>
          <cell r="AN140">
            <v>0</v>
          </cell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>
            <v>0</v>
          </cell>
          <cell r="BK140">
            <v>2417054</v>
          </cell>
        </row>
        <row r="141">
          <cell r="A141">
            <v>137</v>
          </cell>
          <cell r="B141" t="str">
            <v xml:space="preserve">               (18) 5616 - Transmission Svc Studies</v>
          </cell>
          <cell r="C141">
            <v>0</v>
          </cell>
          <cell r="D141"/>
          <cell r="E141"/>
          <cell r="F141"/>
          <cell r="G141"/>
          <cell r="H141"/>
          <cell r="I141"/>
          <cell r="J141"/>
          <cell r="K141">
            <v>-2969.3510755376205</v>
          </cell>
          <cell r="L141"/>
          <cell r="M141"/>
          <cell r="N141"/>
          <cell r="O141"/>
          <cell r="P141"/>
          <cell r="Q141"/>
          <cell r="R141">
            <v>1018.7313516715376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>
            <v>-1950.6197238660829</v>
          </cell>
          <cell r="AG141">
            <v>-1950.6197238660829</v>
          </cell>
          <cell r="AH141"/>
          <cell r="AI141"/>
          <cell r="AJ141"/>
          <cell r="AK141"/>
          <cell r="AL141"/>
          <cell r="AM141"/>
          <cell r="AN141">
            <v>39056.428179788913</v>
          </cell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>
            <v>39056.428179788913</v>
          </cell>
          <cell r="BK141">
            <v>37105.80845592283</v>
          </cell>
        </row>
        <row r="142">
          <cell r="A142">
            <v>138</v>
          </cell>
          <cell r="B142" t="str">
            <v xml:space="preserve">               (18) 5617 Gen Intercnct Studies</v>
          </cell>
          <cell r="C142">
            <v>2280011.879999999</v>
          </cell>
          <cell r="D142"/>
          <cell r="E142"/>
          <cell r="F142"/>
          <cell r="G142"/>
          <cell r="H142"/>
          <cell r="I142"/>
          <cell r="J142"/>
          <cell r="K142">
            <v>-11.011775262771321</v>
          </cell>
          <cell r="L142"/>
          <cell r="M142"/>
          <cell r="N142"/>
          <cell r="O142"/>
          <cell r="P142"/>
          <cell r="Q142"/>
          <cell r="R142">
            <v>3.777943534586973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>
            <v>-7.2338317281843487</v>
          </cell>
          <cell r="AG142">
            <v>2280004.6461682706</v>
          </cell>
          <cell r="AH142"/>
          <cell r="AI142"/>
          <cell r="AJ142"/>
          <cell r="AK142"/>
          <cell r="AL142"/>
          <cell r="AM142"/>
          <cell r="AN142">
            <v>4709.3609791777253</v>
          </cell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>
            <v>4709.3609791777253</v>
          </cell>
          <cell r="BK142">
            <v>2284714.0071474481</v>
          </cell>
        </row>
        <row r="143">
          <cell r="A143">
            <v>139</v>
          </cell>
          <cell r="B143" t="str">
            <v xml:space="preserve">               (18) 5618 - Reliability Planning</v>
          </cell>
          <cell r="C143">
            <v>102621.26</v>
          </cell>
          <cell r="D143"/>
          <cell r="E143"/>
          <cell r="F143"/>
          <cell r="G143"/>
          <cell r="H143"/>
          <cell r="I143"/>
          <cell r="J143"/>
          <cell r="K143">
            <v>4.5148278577362415</v>
          </cell>
          <cell r="L143"/>
          <cell r="M143"/>
          <cell r="N143"/>
          <cell r="O143"/>
          <cell r="P143"/>
          <cell r="Q143"/>
          <cell r="R143">
            <v>-1.5489568491806589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>
            <v>2.9658710085555828</v>
          </cell>
          <cell r="AG143">
            <v>102624.22587100854</v>
          </cell>
          <cell r="AH143"/>
          <cell r="AI143"/>
          <cell r="AJ143"/>
          <cell r="AK143"/>
          <cell r="AL143"/>
          <cell r="AM143"/>
          <cell r="AN143">
            <v>-1930.8380014628672</v>
          </cell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>
            <v>-1930.8380014628672</v>
          </cell>
          <cell r="BK143">
            <v>100693.38786954568</v>
          </cell>
        </row>
        <row r="144">
          <cell r="A144">
            <v>140</v>
          </cell>
          <cell r="B144" t="str">
            <v xml:space="preserve">               (18) 562 - Transmission Oper Station Expense</v>
          </cell>
          <cell r="C144">
            <v>1374171.62</v>
          </cell>
          <cell r="D144"/>
          <cell r="E144"/>
          <cell r="F144"/>
          <cell r="G144"/>
          <cell r="H144"/>
          <cell r="I144"/>
          <cell r="J144"/>
          <cell r="K144">
            <v>-84.548705529427352</v>
          </cell>
          <cell r="L144"/>
          <cell r="M144"/>
          <cell r="N144"/>
          <cell r="O144"/>
          <cell r="P144"/>
          <cell r="Q144"/>
          <cell r="R144">
            <v>29.007151689019288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>
            <v>-55.541553840408064</v>
          </cell>
          <cell r="AG144">
            <v>1374116.0784461596</v>
          </cell>
          <cell r="AH144"/>
          <cell r="AI144"/>
          <cell r="AJ144"/>
          <cell r="AK144"/>
          <cell r="AL144"/>
          <cell r="AM144"/>
          <cell r="AN144">
            <v>20737.091143856764</v>
          </cell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>
            <v>849.62087293634602</v>
          </cell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>
            <v>21586.71201679311</v>
          </cell>
          <cell r="BK144">
            <v>1395702.7904629528</v>
          </cell>
        </row>
        <row r="145">
          <cell r="A145">
            <v>141</v>
          </cell>
          <cell r="B145" t="str">
            <v xml:space="preserve">               (18) 563 - Transmission Oper Overhead Line Exp</v>
          </cell>
          <cell r="C145">
            <v>340840.55999999901</v>
          </cell>
          <cell r="D145"/>
          <cell r="E145"/>
          <cell r="F145"/>
          <cell r="G145"/>
          <cell r="H145"/>
          <cell r="I145"/>
          <cell r="J145"/>
          <cell r="K145">
            <v>-7.538123783384549E-16</v>
          </cell>
          <cell r="L145"/>
          <cell r="M145"/>
          <cell r="N145"/>
          <cell r="O145"/>
          <cell r="P145"/>
          <cell r="Q145"/>
          <cell r="R145">
            <v>2.586195716019977E-16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>
            <v>-4.9519280673645715E-16</v>
          </cell>
          <cell r="AG145">
            <v>340840.55999999901</v>
          </cell>
          <cell r="AH145"/>
          <cell r="AI145"/>
          <cell r="AJ145"/>
          <cell r="AK145"/>
          <cell r="AL145"/>
          <cell r="AM145"/>
          <cell r="AN145">
            <v>4603.2980000448624</v>
          </cell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>
            <v>16.456252001544662</v>
          </cell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>
            <v>4619.7542520464067</v>
          </cell>
          <cell r="BK145">
            <v>345460.31425204541</v>
          </cell>
        </row>
        <row r="146">
          <cell r="A146">
            <v>142</v>
          </cell>
          <cell r="B146" t="str">
            <v xml:space="preserve">               (18) 566 - Transmission Oper Misc</v>
          </cell>
          <cell r="C146">
            <v>2740904.71</v>
          </cell>
          <cell r="D146"/>
          <cell r="E146"/>
          <cell r="F146"/>
          <cell r="G146"/>
          <cell r="H146"/>
          <cell r="I146"/>
          <cell r="J146"/>
          <cell r="K146">
            <v>-3555.6680694225893</v>
          </cell>
          <cell r="L146"/>
          <cell r="M146"/>
          <cell r="N146"/>
          <cell r="O146"/>
          <cell r="P146"/>
          <cell r="Q146"/>
          <cell r="R146">
            <v>1219.8862466279318</v>
          </cell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>
            <v>-2335.7818227946573</v>
          </cell>
          <cell r="AG146">
            <v>2738568.9281772054</v>
          </cell>
          <cell r="AH146"/>
          <cell r="AI146"/>
          <cell r="AJ146"/>
          <cell r="AK146"/>
          <cell r="AL146"/>
          <cell r="AM146"/>
          <cell r="AN146">
            <v>46768.364889095632</v>
          </cell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>
            <v>46768.364889095632</v>
          </cell>
          <cell r="BK146">
            <v>2785337.2930663009</v>
          </cell>
        </row>
        <row r="147">
          <cell r="A147">
            <v>143</v>
          </cell>
          <cell r="B147" t="str">
            <v xml:space="preserve">               (18) 567 - Transmission Oper Rents</v>
          </cell>
          <cell r="C147">
            <v>372875.19</v>
          </cell>
          <cell r="D147"/>
          <cell r="E147"/>
          <cell r="F147"/>
          <cell r="G147"/>
          <cell r="H147"/>
          <cell r="I147"/>
          <cell r="J147"/>
          <cell r="K147">
            <v>-369.06627024732722</v>
          </cell>
          <cell r="L147"/>
          <cell r="M147"/>
          <cell r="N147"/>
          <cell r="O147"/>
          <cell r="P147"/>
          <cell r="Q147"/>
          <cell r="R147">
            <v>126.62004955993932</v>
          </cell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>
            <v>-242.44622068738789</v>
          </cell>
          <cell r="AG147">
            <v>372632.74377931259</v>
          </cell>
          <cell r="AH147"/>
          <cell r="AI147"/>
          <cell r="AJ147"/>
          <cell r="AK147"/>
          <cell r="AL147"/>
          <cell r="AM147"/>
          <cell r="AN147">
            <v>4854.3974460438212</v>
          </cell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>
            <v>4854.3974460438212</v>
          </cell>
          <cell r="BK147">
            <v>377487.14122535643</v>
          </cell>
        </row>
        <row r="148">
          <cell r="A148">
            <v>144</v>
          </cell>
          <cell r="B148" t="str">
            <v xml:space="preserve">               (18) 568 - Transmission Maint Supv &amp; Eng</v>
          </cell>
          <cell r="C148">
            <v>80643.53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>
            <v>0</v>
          </cell>
          <cell r="AG148">
            <v>80643.53</v>
          </cell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>
            <v>0</v>
          </cell>
          <cell r="BK148">
            <v>80643.53</v>
          </cell>
        </row>
        <row r="149">
          <cell r="A149">
            <v>145</v>
          </cell>
          <cell r="B149" t="str">
            <v xml:space="preserve">               (18) 569 - Transmission Maint Structures</v>
          </cell>
          <cell r="C149">
            <v>1877.23</v>
          </cell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>
            <v>0</v>
          </cell>
          <cell r="AG149">
            <v>1877.23</v>
          </cell>
          <cell r="AH149"/>
          <cell r="AI149"/>
          <cell r="AJ149"/>
          <cell r="AK149"/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>
            <v>0</v>
          </cell>
          <cell r="BK149">
            <v>1877.23</v>
          </cell>
        </row>
        <row r="150">
          <cell r="A150">
            <v>146</v>
          </cell>
          <cell r="B150" t="str">
            <v xml:space="preserve">               (18) 5691 - Transmission Computer Hardware Maint</v>
          </cell>
          <cell r="C150">
            <v>0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>
            <v>0</v>
          </cell>
          <cell r="AG150">
            <v>0</v>
          </cell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>
            <v>0</v>
          </cell>
          <cell r="BK150">
            <v>0</v>
          </cell>
        </row>
        <row r="151">
          <cell r="A151">
            <v>147</v>
          </cell>
          <cell r="B151" t="str">
            <v xml:space="preserve">               (18) 5692 - Maintenance of Computer Software</v>
          </cell>
          <cell r="C151">
            <v>125706.38</v>
          </cell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>
            <v>0</v>
          </cell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>
            <v>0</v>
          </cell>
          <cell r="AG151">
            <v>125706.38</v>
          </cell>
          <cell r="AH151"/>
          <cell r="AI151"/>
          <cell r="AJ151"/>
          <cell r="AK151"/>
          <cell r="AL151"/>
          <cell r="AM151"/>
          <cell r="AN151">
            <v>0</v>
          </cell>
          <cell r="AO151"/>
          <cell r="AP151"/>
          <cell r="AQ151"/>
          <cell r="AR151"/>
          <cell r="AS151"/>
          <cell r="AT151"/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>
            <v>0</v>
          </cell>
          <cell r="BK151">
            <v>125706.38</v>
          </cell>
        </row>
        <row r="152">
          <cell r="A152">
            <v>148</v>
          </cell>
          <cell r="B152" t="str">
            <v xml:space="preserve">               (18) 570 - Transmission Maint Station Equipment</v>
          </cell>
          <cell r="C152">
            <v>3008943.8</v>
          </cell>
          <cell r="D152"/>
          <cell r="E152"/>
          <cell r="F152"/>
          <cell r="G152"/>
          <cell r="H152"/>
          <cell r="I152"/>
          <cell r="J152"/>
          <cell r="K152">
            <v>-296.30034426995826</v>
          </cell>
          <cell r="L152"/>
          <cell r="M152"/>
          <cell r="N152"/>
          <cell r="O152"/>
          <cell r="P152"/>
          <cell r="Q152"/>
          <cell r="R152">
            <v>101.65535921488316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>
            <v>3739.0766666666664</v>
          </cell>
          <cell r="AC152"/>
          <cell r="AD152"/>
          <cell r="AE152"/>
          <cell r="AF152">
            <v>3544.4316816115911</v>
          </cell>
          <cell r="AG152">
            <v>3012488.2316816114</v>
          </cell>
          <cell r="AH152"/>
          <cell r="AI152"/>
          <cell r="AJ152"/>
          <cell r="AK152"/>
          <cell r="AL152"/>
          <cell r="AM152"/>
          <cell r="AN152">
            <v>49373.870073232429</v>
          </cell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>
            <v>22.434622709562799</v>
          </cell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>
            <v>49396.304695941988</v>
          </cell>
          <cell r="BK152">
            <v>3061884.5363775534</v>
          </cell>
        </row>
        <row r="153">
          <cell r="A153">
            <v>149</v>
          </cell>
          <cell r="B153" t="str">
            <v xml:space="preserve">               (18) 571 - Transmission Maint Overhead Lines</v>
          </cell>
          <cell r="C153">
            <v>6637104.4700000007</v>
          </cell>
          <cell r="D153"/>
          <cell r="E153"/>
          <cell r="F153"/>
          <cell r="G153"/>
          <cell r="H153"/>
          <cell r="I153"/>
          <cell r="J153"/>
          <cell r="K153">
            <v>-350.00200369236575</v>
          </cell>
          <cell r="L153"/>
          <cell r="M153"/>
          <cell r="N153"/>
          <cell r="O153"/>
          <cell r="P153"/>
          <cell r="Q153"/>
          <cell r="R153">
            <v>120.07943999842223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>
            <v>-111083.75333333336</v>
          </cell>
          <cell r="AC153"/>
          <cell r="AD153"/>
          <cell r="AE153"/>
          <cell r="AF153">
            <v>-111313.67589702729</v>
          </cell>
          <cell r="AG153">
            <v>6525790.7941029733</v>
          </cell>
          <cell r="AH153"/>
          <cell r="AI153"/>
          <cell r="AJ153"/>
          <cell r="AK153"/>
          <cell r="AL153"/>
          <cell r="AM153"/>
          <cell r="AN153">
            <v>15046.091869155276</v>
          </cell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>
            <v>158319.99971746106</v>
          </cell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>
            <v>173366.09158661633</v>
          </cell>
          <cell r="BK153">
            <v>6699156.8856895892</v>
          </cell>
        </row>
        <row r="154">
          <cell r="A154">
            <v>150</v>
          </cell>
          <cell r="B154" t="str">
            <v xml:space="preserve">               (18) 572 - Transmission Maint Underground Lines</v>
          </cell>
          <cell r="C154">
            <v>0</v>
          </cell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>
            <v>0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>
            <v>0</v>
          </cell>
          <cell r="AG154">
            <v>0</v>
          </cell>
          <cell r="AH154"/>
          <cell r="AI154"/>
          <cell r="AJ154"/>
          <cell r="AK154"/>
          <cell r="AL154"/>
          <cell r="AM154"/>
          <cell r="AN154">
            <v>0</v>
          </cell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>
            <v>0</v>
          </cell>
          <cell r="BK154">
            <v>0</v>
          </cell>
        </row>
        <row r="155">
          <cell r="A155">
            <v>151</v>
          </cell>
          <cell r="B155" t="str">
            <v xml:space="preserve">               (18) 573 - Transm Maint Misc</v>
          </cell>
          <cell r="C155">
            <v>124119.28</v>
          </cell>
          <cell r="D155"/>
          <cell r="E155"/>
          <cell r="F155"/>
          <cell r="G155"/>
          <cell r="H155"/>
          <cell r="I155"/>
          <cell r="J155"/>
          <cell r="K155">
            <v>-294.79155733713924</v>
          </cell>
          <cell r="L155"/>
          <cell r="M155"/>
          <cell r="N155"/>
          <cell r="O155"/>
          <cell r="P155"/>
          <cell r="Q155"/>
          <cell r="R155">
            <v>101.13772134978942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>
            <v>-193.65383598734982</v>
          </cell>
          <cell r="AG155">
            <v>123925.62616401265</v>
          </cell>
          <cell r="AH155"/>
          <cell r="AI155"/>
          <cell r="AJ155"/>
          <cell r="AK155"/>
          <cell r="AL155"/>
          <cell r="AM155"/>
          <cell r="AN155">
            <v>3877.4483024246315</v>
          </cell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>
            <v>3877.4483024246315</v>
          </cell>
          <cell r="BK155">
            <v>127803.07446643728</v>
          </cell>
        </row>
        <row r="156">
          <cell r="A156">
            <v>152</v>
          </cell>
          <cell r="B156" t="str">
            <v xml:space="preserve">               (18) 850 - Transmission Oper Supv &amp; Engineering</v>
          </cell>
          <cell r="C156">
            <v>0</v>
          </cell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>
            <v>0</v>
          </cell>
          <cell r="AG156">
            <v>0</v>
          </cell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>
            <v>0</v>
          </cell>
          <cell r="BK156">
            <v>0</v>
          </cell>
        </row>
        <row r="157">
          <cell r="A157">
            <v>153</v>
          </cell>
          <cell r="B157" t="str">
            <v xml:space="preserve">               (18) 856 - Transmission Oper Mains Expenses</v>
          </cell>
          <cell r="C157">
            <v>0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>
            <v>0</v>
          </cell>
          <cell r="AG157">
            <v>0</v>
          </cell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>
            <v>0</v>
          </cell>
          <cell r="BK157">
            <v>0</v>
          </cell>
        </row>
        <row r="158">
          <cell r="A158">
            <v>154</v>
          </cell>
          <cell r="B158" t="str">
            <v xml:space="preserve">               (18) 857 - Transmission Oper Meas &amp; Reg Sta Exp</v>
          </cell>
          <cell r="C158">
            <v>0</v>
          </cell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>
            <v>0</v>
          </cell>
          <cell r="AG158">
            <v>0</v>
          </cell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>
            <v>0</v>
          </cell>
          <cell r="BK158">
            <v>0</v>
          </cell>
        </row>
        <row r="159">
          <cell r="A159">
            <v>155</v>
          </cell>
          <cell r="B159" t="str">
            <v xml:space="preserve">               (18) 862 - Transmission Maint Structures &amp; Improvements</v>
          </cell>
          <cell r="C159">
            <v>0</v>
          </cell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>
            <v>0</v>
          </cell>
          <cell r="AG159">
            <v>0</v>
          </cell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>
            <v>0</v>
          </cell>
          <cell r="BK159">
            <v>0</v>
          </cell>
        </row>
        <row r="160">
          <cell r="A160">
            <v>156</v>
          </cell>
          <cell r="B160" t="str">
            <v xml:space="preserve">               (18) 863 - Transmission Maint Supv &amp; Eng</v>
          </cell>
          <cell r="C160">
            <v>0</v>
          </cell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>
            <v>0</v>
          </cell>
          <cell r="AG160">
            <v>0</v>
          </cell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>
            <v>0</v>
          </cell>
          <cell r="BK160">
            <v>0</v>
          </cell>
        </row>
        <row r="161">
          <cell r="A161">
            <v>157</v>
          </cell>
          <cell r="B161" t="str">
            <v xml:space="preserve">               (18) 865 - Transmission Maint of measur &amp; regul station equip</v>
          </cell>
          <cell r="C161">
            <v>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>
            <v>0</v>
          </cell>
          <cell r="AG161">
            <v>0</v>
          </cell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>
            <v>0</v>
          </cell>
          <cell r="BK161">
            <v>0</v>
          </cell>
        </row>
        <row r="162">
          <cell r="A162">
            <v>158</v>
          </cell>
          <cell r="B162" t="str">
            <v xml:space="preserve">               (18) 867 - Transmission Maint Other Equipment</v>
          </cell>
          <cell r="C162">
            <v>0</v>
          </cell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>
            <v>0</v>
          </cell>
          <cell r="AG162">
            <v>0</v>
          </cell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>
            <v>0</v>
          </cell>
          <cell r="BK162">
            <v>0</v>
          </cell>
        </row>
        <row r="163">
          <cell r="A163">
            <v>159</v>
          </cell>
          <cell r="B163" t="str">
            <v xml:space="preserve">                    (18) SUBTOTAL</v>
          </cell>
          <cell r="C163">
            <v>24439502.479999997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-18706.718945487402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6417.9413588625666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-107344.6766666667</v>
          </cell>
          <cell r="AC163">
            <v>0</v>
          </cell>
          <cell r="AD163">
            <v>0</v>
          </cell>
          <cell r="AE163">
            <v>0</v>
          </cell>
          <cell r="AF163">
            <v>-119633.45425329152</v>
          </cell>
          <cell r="AG163">
            <v>24319869.025746707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329177.97716514679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159208.51146510852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488386.48863025522</v>
          </cell>
          <cell r="BK163">
            <v>24808255.514376964</v>
          </cell>
        </row>
        <row r="164">
          <cell r="A164">
            <v>160</v>
          </cell>
        </row>
        <row r="165">
          <cell r="A165">
            <v>161</v>
          </cell>
          <cell r="B165" t="str">
            <v xml:space="preserve">               (19) 580 - Distribution Oper Supv &amp; Engineering</v>
          </cell>
          <cell r="C165">
            <v>2675136.02999999</v>
          </cell>
          <cell r="D165"/>
          <cell r="E165"/>
          <cell r="F165"/>
          <cell r="G165"/>
          <cell r="H165"/>
          <cell r="I165"/>
          <cell r="J165"/>
          <cell r="K165">
            <v>-20167.476509068372</v>
          </cell>
          <cell r="L165"/>
          <cell r="M165"/>
          <cell r="N165"/>
          <cell r="O165"/>
          <cell r="P165"/>
          <cell r="Q165"/>
          <cell r="R165">
            <v>2061.0972691213465</v>
          </cell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>
            <v>-18106.379239947026</v>
          </cell>
          <cell r="AG165">
            <v>2657029.6507600429</v>
          </cell>
          <cell r="AH165"/>
          <cell r="AI165"/>
          <cell r="AJ165"/>
          <cell r="AK165"/>
          <cell r="AL165"/>
          <cell r="AM165"/>
          <cell r="AN165">
            <v>79780.456434911306</v>
          </cell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>
            <v>79780.456434911306</v>
          </cell>
          <cell r="BK165">
            <v>2736810.1071949541</v>
          </cell>
        </row>
        <row r="166">
          <cell r="A166">
            <v>162</v>
          </cell>
          <cell r="B166" t="str">
            <v xml:space="preserve">               (19) 581 - Distribution Oper Load Dispatching</v>
          </cell>
          <cell r="C166">
            <v>1710998.21</v>
          </cell>
          <cell r="D166"/>
          <cell r="E166"/>
          <cell r="F166"/>
          <cell r="G166"/>
          <cell r="H166"/>
          <cell r="I166"/>
          <cell r="J166"/>
          <cell r="K166">
            <v>-895.13184835499044</v>
          </cell>
          <cell r="L166"/>
          <cell r="M166"/>
          <cell r="N166"/>
          <cell r="O166"/>
          <cell r="P166"/>
          <cell r="Q166"/>
          <cell r="R166">
            <v>91.481639129140646</v>
          </cell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>
            <v>-803.65020922584984</v>
          </cell>
          <cell r="AG166">
            <v>1710194.559790774</v>
          </cell>
          <cell r="AH166"/>
          <cell r="AI166"/>
          <cell r="AJ166"/>
          <cell r="AK166"/>
          <cell r="AL166"/>
          <cell r="AM166"/>
          <cell r="AN166">
            <v>46594.960836472499</v>
          </cell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>
            <v>46594.960836472499</v>
          </cell>
          <cell r="BK166">
            <v>1756789.5206272465</v>
          </cell>
        </row>
        <row r="167">
          <cell r="A167">
            <v>163</v>
          </cell>
          <cell r="B167" t="str">
            <v xml:space="preserve">               (19) 582 - Distribution Oper Station Expenses</v>
          </cell>
          <cell r="C167">
            <v>1777553.1</v>
          </cell>
          <cell r="D167"/>
          <cell r="E167"/>
          <cell r="F167"/>
          <cell r="G167"/>
          <cell r="H167"/>
          <cell r="I167"/>
          <cell r="J167"/>
          <cell r="K167">
            <v>-476.31340949688314</v>
          </cell>
          <cell r="L167"/>
          <cell r="M167"/>
          <cell r="N167"/>
          <cell r="O167"/>
          <cell r="P167"/>
          <cell r="Q167"/>
          <cell r="R167">
            <v>48.67878572306585</v>
          </cell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>
            <v>-427.63462377381728</v>
          </cell>
          <cell r="AG167">
            <v>1777125.4653762262</v>
          </cell>
          <cell r="AH167"/>
          <cell r="AI167"/>
          <cell r="AJ167"/>
          <cell r="AK167"/>
          <cell r="AL167"/>
          <cell r="AM167"/>
          <cell r="AN167">
            <v>30239.939109054383</v>
          </cell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>
            <v>2149.43504121777</v>
          </cell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>
            <v>32389.374150272153</v>
          </cell>
          <cell r="BK167">
            <v>1809514.8395264985</v>
          </cell>
        </row>
        <row r="168">
          <cell r="A168">
            <v>164</v>
          </cell>
          <cell r="B168" t="str">
            <v xml:space="preserve">               (19) 583 - Distribution Oper Overhead Line Exp</v>
          </cell>
          <cell r="C168">
            <v>2571366.84</v>
          </cell>
          <cell r="D168"/>
          <cell r="E168"/>
          <cell r="F168"/>
          <cell r="G168"/>
          <cell r="H168"/>
          <cell r="I168"/>
          <cell r="J168"/>
          <cell r="K168">
            <v>-66.386478087816357</v>
          </cell>
          <cell r="L168"/>
          <cell r="M168"/>
          <cell r="N168"/>
          <cell r="O168"/>
          <cell r="P168"/>
          <cell r="Q168"/>
          <cell r="R168">
            <v>6.7846360764003757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>
            <v>10145.179999999993</v>
          </cell>
          <cell r="AC168"/>
          <cell r="AD168"/>
          <cell r="AE168"/>
          <cell r="AF168">
            <v>10085.578157988577</v>
          </cell>
          <cell r="AG168">
            <v>2581452.4181579882</v>
          </cell>
          <cell r="AH168"/>
          <cell r="AI168"/>
          <cell r="AJ168"/>
          <cell r="AK168"/>
          <cell r="AL168"/>
          <cell r="AM168"/>
          <cell r="AN168">
            <v>54203.517242296031</v>
          </cell>
          <cell r="AO168"/>
          <cell r="AP168"/>
          <cell r="AQ168"/>
          <cell r="AR168"/>
          <cell r="AS168"/>
          <cell r="AT168"/>
          <cell r="AU168"/>
          <cell r="AV168"/>
          <cell r="AW168"/>
          <cell r="AX168"/>
          <cell r="AY168">
            <v>40423.600870565831</v>
          </cell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>
            <v>94627.118112861863</v>
          </cell>
          <cell r="BK168">
            <v>2676079.5362708499</v>
          </cell>
        </row>
        <row r="169">
          <cell r="A169">
            <v>165</v>
          </cell>
          <cell r="B169" t="str">
            <v xml:space="preserve">               (19) 584 - Distribution Oper Underground Line Exp</v>
          </cell>
          <cell r="C169">
            <v>4555493.0199999902</v>
          </cell>
          <cell r="D169"/>
          <cell r="E169"/>
          <cell r="F169"/>
          <cell r="G169"/>
          <cell r="H169"/>
          <cell r="I169"/>
          <cell r="J169"/>
          <cell r="K169">
            <v>-228.34642770999491</v>
          </cell>
          <cell r="L169"/>
          <cell r="M169"/>
          <cell r="N169"/>
          <cell r="O169"/>
          <cell r="P169"/>
          <cell r="Q169"/>
          <cell r="R169">
            <v>23.336791707929287</v>
          </cell>
          <cell r="S169"/>
          <cell r="T169"/>
          <cell r="U169"/>
          <cell r="V169"/>
          <cell r="W169"/>
          <cell r="X169"/>
          <cell r="Y169"/>
          <cell r="Z169"/>
          <cell r="AA169"/>
          <cell r="AB169">
            <v>2586.2716666666647</v>
          </cell>
          <cell r="AC169"/>
          <cell r="AD169"/>
          <cell r="AE169"/>
          <cell r="AF169">
            <v>2381.262030664599</v>
          </cell>
          <cell r="AG169">
            <v>4557874.2820306551</v>
          </cell>
          <cell r="AH169"/>
          <cell r="AI169"/>
          <cell r="AJ169"/>
          <cell r="AK169"/>
          <cell r="AL169"/>
          <cell r="AM169"/>
          <cell r="AN169">
            <v>6876.2780483835177</v>
          </cell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>
            <v>174753.78350176767</v>
          </cell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>
            <v>181630.06155015118</v>
          </cell>
          <cell r="BK169">
            <v>4739504.3435808066</v>
          </cell>
        </row>
        <row r="170">
          <cell r="A170">
            <v>166</v>
          </cell>
          <cell r="B170" t="str">
            <v xml:space="preserve">               (19) 585 - Distribution Oper St Lighting &amp; Signal</v>
          </cell>
          <cell r="C170">
            <v>142211.94</v>
          </cell>
          <cell r="D170"/>
          <cell r="E170"/>
          <cell r="F170"/>
          <cell r="G170"/>
          <cell r="H170"/>
          <cell r="I170"/>
          <cell r="J170"/>
          <cell r="K170">
            <v>-366.96772283877237</v>
          </cell>
          <cell r="L170"/>
          <cell r="M170"/>
          <cell r="N170"/>
          <cell r="O170"/>
          <cell r="P170"/>
          <cell r="Q170"/>
          <cell r="R170">
            <v>37.503758641224884</v>
          </cell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>
            <v>-329.46396419754751</v>
          </cell>
          <cell r="AG170">
            <v>141882.47603580245</v>
          </cell>
          <cell r="AH170"/>
          <cell r="AI170"/>
          <cell r="AJ170"/>
          <cell r="AK170"/>
          <cell r="AL170"/>
          <cell r="AM170"/>
          <cell r="AN170">
            <v>1437.8303499148719</v>
          </cell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>
            <v>1980.3269724141905</v>
          </cell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>
            <v>3418.1573223290625</v>
          </cell>
          <cell r="BK170">
            <v>145300.63335813151</v>
          </cell>
        </row>
        <row r="171">
          <cell r="A171">
            <v>167</v>
          </cell>
          <cell r="B171" t="str">
            <v xml:space="preserve">               (19) 586 - Distribution Oper Meter Expense</v>
          </cell>
          <cell r="C171">
            <v>1704988.24</v>
          </cell>
          <cell r="D171"/>
          <cell r="E171"/>
          <cell r="F171"/>
          <cell r="G171"/>
          <cell r="H171"/>
          <cell r="I171"/>
          <cell r="J171"/>
          <cell r="K171">
            <v>-450.41771630863741</v>
          </cell>
          <cell r="L171"/>
          <cell r="M171"/>
          <cell r="N171"/>
          <cell r="O171"/>
          <cell r="P171"/>
          <cell r="Q171"/>
          <cell r="R171">
            <v>46.03227005769255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>
            <v>-404.38544625094488</v>
          </cell>
          <cell r="AG171">
            <v>1704583.8545537491</v>
          </cell>
          <cell r="AH171"/>
          <cell r="AI171"/>
          <cell r="AJ171"/>
          <cell r="AK171"/>
          <cell r="AL171"/>
          <cell r="AM171"/>
          <cell r="AN171">
            <v>25622.415627237839</v>
          </cell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>
            <v>344.32289826393696</v>
          </cell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>
            <v>25966.738525501776</v>
          </cell>
          <cell r="BK171">
            <v>1730550.5930792508</v>
          </cell>
        </row>
        <row r="172">
          <cell r="A172">
            <v>168</v>
          </cell>
          <cell r="B172" t="str">
            <v xml:space="preserve">               (19) 587 - Distribution Oper Cust Installation</v>
          </cell>
          <cell r="C172">
            <v>3314701.2800000003</v>
          </cell>
          <cell r="D172"/>
          <cell r="E172"/>
          <cell r="F172"/>
          <cell r="G172"/>
          <cell r="H172"/>
          <cell r="I172"/>
          <cell r="J172"/>
          <cell r="K172">
            <v>-1253.9426525752524</v>
          </cell>
          <cell r="L172"/>
          <cell r="M172"/>
          <cell r="N172"/>
          <cell r="O172"/>
          <cell r="P172"/>
          <cell r="Q172"/>
          <cell r="R172">
            <v>128.15176830356054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>
            <v>-1125.7908842716918</v>
          </cell>
          <cell r="AG172">
            <v>3313575.4891157285</v>
          </cell>
          <cell r="AH172"/>
          <cell r="AI172"/>
          <cell r="AJ172"/>
          <cell r="AK172"/>
          <cell r="AL172"/>
          <cell r="AM172"/>
          <cell r="AN172">
            <v>93534.756663301087</v>
          </cell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>
            <v>5668.8393511018803</v>
          </cell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>
            <v>99203.596014402967</v>
          </cell>
          <cell r="BK172">
            <v>3412779.0851301313</v>
          </cell>
        </row>
        <row r="173">
          <cell r="A173">
            <v>169</v>
          </cell>
          <cell r="B173" t="str">
            <v xml:space="preserve">               (19) 588 - Distribution Oper Misc Dist Exp</v>
          </cell>
          <cell r="C173">
            <v>12068386.559999999</v>
          </cell>
          <cell r="D173"/>
          <cell r="E173"/>
          <cell r="F173"/>
          <cell r="G173"/>
          <cell r="H173"/>
          <cell r="I173"/>
          <cell r="J173"/>
          <cell r="K173">
            <v>-17090.14573729004</v>
          </cell>
          <cell r="L173"/>
          <cell r="M173"/>
          <cell r="N173"/>
          <cell r="O173"/>
          <cell r="P173"/>
          <cell r="Q173"/>
          <cell r="R173">
            <v>1746.596937508544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>
            <v>-15343.548799781496</v>
          </cell>
          <cell r="AG173">
            <v>12053043.011200218</v>
          </cell>
          <cell r="AH173"/>
          <cell r="AI173"/>
          <cell r="AJ173"/>
          <cell r="AK173"/>
          <cell r="AL173"/>
          <cell r="AM173"/>
          <cell r="AN173">
            <v>247892.34937157386</v>
          </cell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>
            <v>32474.653376988579</v>
          </cell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>
            <v>280367.00274856243</v>
          </cell>
          <cell r="BK173">
            <v>12333410.01394878</v>
          </cell>
        </row>
        <row r="174">
          <cell r="A174">
            <v>170</v>
          </cell>
          <cell r="B174" t="str">
            <v xml:space="preserve">               (19) 589 - Distribution Oper Rents</v>
          </cell>
          <cell r="C174">
            <v>1317138.67</v>
          </cell>
          <cell r="D174"/>
          <cell r="E174"/>
          <cell r="F174"/>
          <cell r="G174"/>
          <cell r="H174"/>
          <cell r="I174"/>
          <cell r="J174"/>
          <cell r="K174">
            <v>-410.96405506531494</v>
          </cell>
          <cell r="L174"/>
          <cell r="M174"/>
          <cell r="N174"/>
          <cell r="O174"/>
          <cell r="P174"/>
          <cell r="Q174"/>
          <cell r="R174">
            <v>42.000142715985426</v>
          </cell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>
            <v>-368.96391234932952</v>
          </cell>
          <cell r="AG174">
            <v>1316769.7060876505</v>
          </cell>
          <cell r="AH174"/>
          <cell r="AI174"/>
          <cell r="AJ174"/>
          <cell r="AK174"/>
          <cell r="AL174"/>
          <cell r="AM174"/>
          <cell r="AN174">
            <v>1610.2140714882644</v>
          </cell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>
            <v>1610.2140714882644</v>
          </cell>
          <cell r="BK174">
            <v>1318379.9201591387</v>
          </cell>
        </row>
        <row r="175">
          <cell r="A175">
            <v>171</v>
          </cell>
          <cell r="B175" t="str">
            <v xml:space="preserve">               (19) 590 - Distribution Maint Superv &amp; Engineering</v>
          </cell>
          <cell r="C175">
            <v>541269.58000000007</v>
          </cell>
          <cell r="D175"/>
          <cell r="E175"/>
          <cell r="F175"/>
          <cell r="G175"/>
          <cell r="H175"/>
          <cell r="I175"/>
          <cell r="J175"/>
          <cell r="K175">
            <v>-32.461320925008408</v>
          </cell>
          <cell r="L175"/>
          <cell r="M175"/>
          <cell r="N175"/>
          <cell r="O175"/>
          <cell r="P175"/>
          <cell r="Q175"/>
          <cell r="R175">
            <v>3.3175166898308754</v>
          </cell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>
            <v>-29.143804235177534</v>
          </cell>
          <cell r="AG175">
            <v>541240.43619576492</v>
          </cell>
          <cell r="AH175"/>
          <cell r="AI175"/>
          <cell r="AJ175"/>
          <cell r="AK175"/>
          <cell r="AL175"/>
          <cell r="AM175"/>
          <cell r="AN175">
            <v>127.18795010974304</v>
          </cell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>
            <v>127.18795010974304</v>
          </cell>
          <cell r="BK175">
            <v>541367.62414587464</v>
          </cell>
        </row>
        <row r="176">
          <cell r="A176">
            <v>172</v>
          </cell>
          <cell r="B176" t="str">
            <v xml:space="preserve">               (19) 591 - Distribution Maint Structures</v>
          </cell>
          <cell r="C176">
            <v>-4.9500000000000401</v>
          </cell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>
            <v>0</v>
          </cell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>
            <v>0</v>
          </cell>
          <cell r="AG176">
            <v>-4.9500000000000401</v>
          </cell>
          <cell r="AH176"/>
          <cell r="AI176"/>
          <cell r="AJ176"/>
          <cell r="AK176"/>
          <cell r="AL176"/>
          <cell r="AM176"/>
          <cell r="AN176">
            <v>0</v>
          </cell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>
            <v>0</v>
          </cell>
          <cell r="BK176">
            <v>-4.9500000000000401</v>
          </cell>
        </row>
        <row r="177">
          <cell r="A177">
            <v>173</v>
          </cell>
          <cell r="B177" t="str">
            <v xml:space="preserve">               (19) 592 - Distribution Maint Station Equipment</v>
          </cell>
          <cell r="C177">
            <v>1486798.51</v>
          </cell>
          <cell r="D177"/>
          <cell r="E177"/>
          <cell r="F177"/>
          <cell r="G177"/>
          <cell r="H177"/>
          <cell r="I177"/>
          <cell r="J177"/>
          <cell r="K177">
            <v>-423.13802224723474</v>
          </cell>
          <cell r="L177"/>
          <cell r="M177"/>
          <cell r="N177"/>
          <cell r="O177"/>
          <cell r="P177"/>
          <cell r="Q177"/>
          <cell r="R177">
            <v>43.244310795305879</v>
          </cell>
          <cell r="S177"/>
          <cell r="T177"/>
          <cell r="U177"/>
          <cell r="V177"/>
          <cell r="W177"/>
          <cell r="X177"/>
          <cell r="Y177"/>
          <cell r="Z177"/>
          <cell r="AA177"/>
          <cell r="AB177">
            <v>1312.2633333333333</v>
          </cell>
          <cell r="AC177"/>
          <cell r="AD177"/>
          <cell r="AE177"/>
          <cell r="AF177">
            <v>932.36962188140444</v>
          </cell>
          <cell r="AG177">
            <v>1487730.8796218815</v>
          </cell>
          <cell r="AH177"/>
          <cell r="AI177"/>
          <cell r="AJ177"/>
          <cell r="AK177"/>
          <cell r="AL177"/>
          <cell r="AM177"/>
          <cell r="AN177">
            <v>29708.41336212667</v>
          </cell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>
            <v>141.23692893401804</v>
          </cell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>
            <v>29849.650291060687</v>
          </cell>
          <cell r="BK177">
            <v>1517580.5299129423</v>
          </cell>
        </row>
        <row r="178">
          <cell r="A178">
            <v>174</v>
          </cell>
          <cell r="B178" t="str">
            <v xml:space="preserve">               (19) 593 - Distribution Maint Overhead Lines</v>
          </cell>
          <cell r="C178">
            <v>34730225.140000001</v>
          </cell>
          <cell r="D178"/>
          <cell r="E178"/>
          <cell r="F178"/>
          <cell r="G178"/>
          <cell r="H178"/>
          <cell r="I178"/>
          <cell r="J178"/>
          <cell r="K178">
            <v>-12042.373942861703</v>
          </cell>
          <cell r="L178"/>
          <cell r="M178"/>
          <cell r="N178"/>
          <cell r="O178"/>
          <cell r="P178"/>
          <cell r="Q178"/>
          <cell r="R178">
            <v>1230.7193731555703</v>
          </cell>
          <cell r="S178"/>
          <cell r="T178"/>
          <cell r="U178"/>
          <cell r="V178"/>
          <cell r="W178"/>
          <cell r="X178"/>
          <cell r="Y178"/>
          <cell r="Z178"/>
          <cell r="AA178"/>
          <cell r="AB178">
            <v>106237.67333333194</v>
          </cell>
          <cell r="AC178"/>
          <cell r="AD178"/>
          <cell r="AE178"/>
          <cell r="AF178">
            <v>95426.018763625805</v>
          </cell>
          <cell r="AG178">
            <v>34825651.158763625</v>
          </cell>
          <cell r="AH178"/>
          <cell r="AI178"/>
          <cell r="AJ178"/>
          <cell r="AK178"/>
          <cell r="AL178"/>
          <cell r="AM178"/>
          <cell r="AN178">
            <v>156313.83107337484</v>
          </cell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>
            <v>825080.90141408448</v>
          </cell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>
            <v>981394.73248745932</v>
          </cell>
          <cell r="BK178">
            <v>35807045.891251087</v>
          </cell>
        </row>
        <row r="179">
          <cell r="A179">
            <v>175</v>
          </cell>
          <cell r="B179" t="str">
            <v xml:space="preserve">               (19) 594 - Distribution Maint Underground Lines</v>
          </cell>
          <cell r="C179">
            <v>12006810.93</v>
          </cell>
          <cell r="D179"/>
          <cell r="E179"/>
          <cell r="F179"/>
          <cell r="G179"/>
          <cell r="H179"/>
          <cell r="I179"/>
          <cell r="J179"/>
          <cell r="K179">
            <v>-1426.3379093343069</v>
          </cell>
          <cell r="L179"/>
          <cell r="M179"/>
          <cell r="N179"/>
          <cell r="O179"/>
          <cell r="P179"/>
          <cell r="Q179"/>
          <cell r="R179">
            <v>145.77040258117023</v>
          </cell>
          <cell r="S179"/>
          <cell r="T179"/>
          <cell r="U179"/>
          <cell r="V179"/>
          <cell r="W179"/>
          <cell r="X179"/>
          <cell r="Y179"/>
          <cell r="Z179"/>
          <cell r="AA179"/>
          <cell r="AB179">
            <v>988.41166666666675</v>
          </cell>
          <cell r="AC179"/>
          <cell r="AD179"/>
          <cell r="AE179"/>
          <cell r="AF179">
            <v>-292.15584008646999</v>
          </cell>
          <cell r="AG179">
            <v>12006518.774159914</v>
          </cell>
          <cell r="AH179"/>
          <cell r="AI179"/>
          <cell r="AJ179"/>
          <cell r="AK179"/>
          <cell r="AL179"/>
          <cell r="AM179"/>
          <cell r="AN179">
            <v>73001.019707302723</v>
          </cell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>
            <v>256283.20591684047</v>
          </cell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>
            <v>329284.2256241432</v>
          </cell>
          <cell r="BK179">
            <v>12335802.999784058</v>
          </cell>
        </row>
        <row r="180">
          <cell r="A180">
            <v>176</v>
          </cell>
          <cell r="B180" t="str">
            <v xml:space="preserve">               (19) 595 - Distribution Maint Line Transformers</v>
          </cell>
          <cell r="C180">
            <v>171037.47</v>
          </cell>
          <cell r="D180"/>
          <cell r="E180"/>
          <cell r="F180"/>
          <cell r="G180"/>
          <cell r="H180"/>
          <cell r="I180"/>
          <cell r="J180"/>
          <cell r="K180">
            <v>-1.6585128349614169</v>
          </cell>
          <cell r="L180"/>
          <cell r="M180"/>
          <cell r="N180"/>
          <cell r="O180"/>
          <cell r="P180"/>
          <cell r="Q180"/>
          <cell r="R180">
            <v>0.16949846320161094</v>
          </cell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>
            <v>-1.4890143717598059</v>
          </cell>
          <cell r="AG180">
            <v>171035.98098562824</v>
          </cell>
          <cell r="AH180"/>
          <cell r="AI180"/>
          <cell r="AJ180"/>
          <cell r="AK180"/>
          <cell r="AL180"/>
          <cell r="AM180"/>
          <cell r="AN180">
            <v>2902.1710374794743</v>
          </cell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>
            <v>157.03925745819299</v>
          </cell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>
            <v>3059.2102949376672</v>
          </cell>
          <cell r="BK180">
            <v>174095.19128056589</v>
          </cell>
        </row>
        <row r="181">
          <cell r="A181">
            <v>177</v>
          </cell>
          <cell r="B181" t="str">
            <v xml:space="preserve">               (19) 596 - Distribution Maint St Lighting/Signal</v>
          </cell>
          <cell r="C181">
            <v>1958091.5599999989</v>
          </cell>
          <cell r="D181"/>
          <cell r="E181"/>
          <cell r="F181"/>
          <cell r="G181"/>
          <cell r="H181"/>
          <cell r="I181"/>
          <cell r="J181"/>
          <cell r="K181">
            <v>-1411.1304316486273</v>
          </cell>
          <cell r="L181"/>
          <cell r="M181"/>
          <cell r="N181"/>
          <cell r="O181"/>
          <cell r="P181"/>
          <cell r="Q181"/>
          <cell r="R181">
            <v>144.2162125607141</v>
          </cell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>
            <v>-1266.9142190879134</v>
          </cell>
          <cell r="AG181">
            <v>1956824.645780911</v>
          </cell>
          <cell r="AH181"/>
          <cell r="AI181"/>
          <cell r="AJ181"/>
          <cell r="AK181"/>
          <cell r="AL181"/>
          <cell r="AM181"/>
          <cell r="AN181">
            <v>5529.0044220164245</v>
          </cell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  <cell r="AY181">
            <v>38496.903412355474</v>
          </cell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>
            <v>44025.907834371901</v>
          </cell>
          <cell r="BK181">
            <v>2000850.5536152828</v>
          </cell>
        </row>
        <row r="182">
          <cell r="A182">
            <v>178</v>
          </cell>
          <cell r="B182" t="str">
            <v xml:space="preserve">               (19) 597 - Distribution Maint Meters</v>
          </cell>
          <cell r="C182">
            <v>519036.87999999896</v>
          </cell>
          <cell r="D182"/>
          <cell r="E182"/>
          <cell r="F182"/>
          <cell r="G182"/>
          <cell r="H182"/>
          <cell r="I182"/>
          <cell r="J182"/>
          <cell r="K182">
            <v>-134.2994735588251</v>
          </cell>
          <cell r="L182"/>
          <cell r="M182"/>
          <cell r="N182"/>
          <cell r="O182"/>
          <cell r="P182"/>
          <cell r="Q182"/>
          <cell r="R182">
            <v>13.725280804073972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>
            <v>-120.57419275475112</v>
          </cell>
          <cell r="AG182">
            <v>518916.30580724421</v>
          </cell>
          <cell r="AH182"/>
          <cell r="AI182"/>
          <cell r="AJ182"/>
          <cell r="AK182"/>
          <cell r="AL182"/>
          <cell r="AM182"/>
          <cell r="AN182">
            <v>14034.160908526401</v>
          </cell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>
            <v>14034.160908526401</v>
          </cell>
          <cell r="BK182">
            <v>532950.46671577066</v>
          </cell>
        </row>
        <row r="183">
          <cell r="A183">
            <v>179</v>
          </cell>
          <cell r="B183" t="str">
            <v xml:space="preserve">               (19) 598 - Distribution Maint Misc Dist Plant</v>
          </cell>
          <cell r="C183">
            <v>0</v>
          </cell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>
            <v>0</v>
          </cell>
          <cell r="AG183">
            <v>0</v>
          </cell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>
            <v>0</v>
          </cell>
          <cell r="BK183">
            <v>0</v>
          </cell>
        </row>
        <row r="184">
          <cell r="A184">
            <v>180</v>
          </cell>
          <cell r="B184" t="str">
            <v xml:space="preserve">               (19) 870 - Distribution Oper Supv &amp; Engineering</v>
          </cell>
          <cell r="C184">
            <v>0</v>
          </cell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>
            <v>0</v>
          </cell>
          <cell r="AG184">
            <v>0</v>
          </cell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>
            <v>0</v>
          </cell>
          <cell r="BK184">
            <v>0</v>
          </cell>
        </row>
        <row r="185">
          <cell r="A185">
            <v>181</v>
          </cell>
          <cell r="B185" t="str">
            <v xml:space="preserve">               (19) 871 - Distribution Oper Load Dispatching</v>
          </cell>
          <cell r="C185">
            <v>0</v>
          </cell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>
            <v>0</v>
          </cell>
          <cell r="AG185">
            <v>0</v>
          </cell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>
            <v>0</v>
          </cell>
          <cell r="BK185">
            <v>0</v>
          </cell>
        </row>
        <row r="186">
          <cell r="A186">
            <v>182</v>
          </cell>
          <cell r="B186" t="str">
            <v xml:space="preserve">               (19) 874 - Distribution Oper Mains &amp; Services Exp</v>
          </cell>
          <cell r="C186">
            <v>0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>
            <v>0</v>
          </cell>
          <cell r="AG186">
            <v>0</v>
          </cell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>
            <v>0</v>
          </cell>
          <cell r="BK186">
            <v>0</v>
          </cell>
        </row>
        <row r="187">
          <cell r="A187">
            <v>183</v>
          </cell>
          <cell r="B187" t="str">
            <v xml:space="preserve">               (19) 875 - Distribution Oper Meas &amp; Reg Sta Gen</v>
          </cell>
          <cell r="C187">
            <v>0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>
            <v>0</v>
          </cell>
          <cell r="AG187">
            <v>0</v>
          </cell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>
            <v>0</v>
          </cell>
          <cell r="BK187">
            <v>0</v>
          </cell>
        </row>
        <row r="188">
          <cell r="A188">
            <v>184</v>
          </cell>
          <cell r="B188" t="str">
            <v xml:space="preserve">               (19) 876 - Distribution Oper Meas &amp; Reg Sta Indus</v>
          </cell>
          <cell r="C188">
            <v>0</v>
          </cell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>
            <v>0</v>
          </cell>
          <cell r="AG188">
            <v>0</v>
          </cell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>
            <v>0</v>
          </cell>
          <cell r="BK188">
            <v>0</v>
          </cell>
        </row>
        <row r="189">
          <cell r="A189">
            <v>185</v>
          </cell>
          <cell r="B189" t="str">
            <v xml:space="preserve">               (19) 878 - Distribution Oper Meter &amp; House Reg</v>
          </cell>
          <cell r="C189">
            <v>0</v>
          </cell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>
            <v>0</v>
          </cell>
          <cell r="AG189">
            <v>0</v>
          </cell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>
            <v>0</v>
          </cell>
          <cell r="BK189">
            <v>0</v>
          </cell>
        </row>
        <row r="190">
          <cell r="A190">
            <v>186</v>
          </cell>
          <cell r="B190" t="str">
            <v xml:space="preserve">               (19) 879 - Distribution Oper Customer Install Exp</v>
          </cell>
          <cell r="C190">
            <v>0</v>
          </cell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>
            <v>0</v>
          </cell>
          <cell r="AG190">
            <v>0</v>
          </cell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>
            <v>0</v>
          </cell>
          <cell r="BK190">
            <v>0</v>
          </cell>
        </row>
        <row r="191">
          <cell r="A191">
            <v>187</v>
          </cell>
          <cell r="B191" t="str">
            <v xml:space="preserve">               (19) 880 - Distribution Oper Other Expense</v>
          </cell>
          <cell r="C191">
            <v>0</v>
          </cell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>
            <v>0</v>
          </cell>
          <cell r="AG191">
            <v>0</v>
          </cell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>
            <v>0</v>
          </cell>
          <cell r="BK191">
            <v>0</v>
          </cell>
        </row>
        <row r="192">
          <cell r="A192">
            <v>188</v>
          </cell>
          <cell r="B192" t="str">
            <v xml:space="preserve">               (19) 881 - Distribution Oper Rents Expense</v>
          </cell>
          <cell r="C192">
            <v>0</v>
          </cell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>
            <v>0</v>
          </cell>
          <cell r="AG192">
            <v>0</v>
          </cell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>
            <v>0</v>
          </cell>
          <cell r="BK192">
            <v>0</v>
          </cell>
        </row>
        <row r="193">
          <cell r="A193">
            <v>189</v>
          </cell>
          <cell r="B193" t="str">
            <v xml:space="preserve">               (19) 885 - Dist Maint Supv &amp; Engineering</v>
          </cell>
          <cell r="C193">
            <v>0</v>
          </cell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>
            <v>0</v>
          </cell>
          <cell r="AG193">
            <v>0</v>
          </cell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>
            <v>0</v>
          </cell>
          <cell r="BK193">
            <v>0</v>
          </cell>
        </row>
        <row r="194">
          <cell r="A194">
            <v>190</v>
          </cell>
          <cell r="B194" t="str">
            <v xml:space="preserve">               (19) 886 - Maint of Facilities and Structures</v>
          </cell>
          <cell r="C194">
            <v>0</v>
          </cell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>
            <v>0</v>
          </cell>
          <cell r="AG194">
            <v>0</v>
          </cell>
          <cell r="AH194"/>
          <cell r="AI194"/>
          <cell r="AJ194"/>
          <cell r="AK194"/>
          <cell r="AL194"/>
          <cell r="AM194"/>
          <cell r="AN194"/>
          <cell r="AO194"/>
          <cell r="AP194"/>
          <cell r="AQ194"/>
          <cell r="AR194"/>
          <cell r="AS194"/>
          <cell r="AT194"/>
          <cell r="AU194"/>
          <cell r="AV194"/>
          <cell r="AW194"/>
          <cell r="AX194"/>
          <cell r="AY194"/>
          <cell r="AZ194"/>
          <cell r="BA194"/>
          <cell r="BB194"/>
          <cell r="BC194"/>
          <cell r="BD194"/>
          <cell r="BE194"/>
          <cell r="BF194"/>
          <cell r="BG194"/>
          <cell r="BH194"/>
          <cell r="BI194"/>
          <cell r="BJ194">
            <v>0</v>
          </cell>
          <cell r="BK194">
            <v>0</v>
          </cell>
        </row>
        <row r="195">
          <cell r="A195">
            <v>191</v>
          </cell>
          <cell r="B195" t="str">
            <v xml:space="preserve">               (19) 887 - Distribution Maint Mains</v>
          </cell>
          <cell r="C195">
            <v>0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>
            <v>0</v>
          </cell>
          <cell r="AG195">
            <v>0</v>
          </cell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>
            <v>0</v>
          </cell>
          <cell r="BK195">
            <v>0</v>
          </cell>
        </row>
        <row r="196">
          <cell r="A196">
            <v>192</v>
          </cell>
          <cell r="B196" t="str">
            <v xml:space="preserve">               (19) 889 - Distribution Maint Meas &amp; Reg Sta Gen</v>
          </cell>
          <cell r="C196">
            <v>0</v>
          </cell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>
            <v>0</v>
          </cell>
          <cell r="AG196">
            <v>0</v>
          </cell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I196"/>
          <cell r="BJ196">
            <v>0</v>
          </cell>
          <cell r="BK196">
            <v>0</v>
          </cell>
        </row>
        <row r="197">
          <cell r="A197">
            <v>193</v>
          </cell>
          <cell r="B197" t="str">
            <v xml:space="preserve">               (19) 890 - Distribution Maint Meas &amp; Reg Sta Ind</v>
          </cell>
          <cell r="C197">
            <v>0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>
            <v>0</v>
          </cell>
          <cell r="AG197">
            <v>0</v>
          </cell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>
            <v>0</v>
          </cell>
          <cell r="BK197">
            <v>0</v>
          </cell>
        </row>
        <row r="198">
          <cell r="A198">
            <v>194</v>
          </cell>
          <cell r="B198" t="str">
            <v xml:space="preserve">               (19) 892 - Distribution Maint Services</v>
          </cell>
          <cell r="C198">
            <v>0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>
            <v>0</v>
          </cell>
          <cell r="AG198">
            <v>0</v>
          </cell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X198"/>
          <cell r="AY198"/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>
            <v>0</v>
          </cell>
          <cell r="BK198">
            <v>0</v>
          </cell>
        </row>
        <row r="199">
          <cell r="A199">
            <v>195</v>
          </cell>
          <cell r="B199" t="str">
            <v xml:space="preserve">               (19) 893 - Distribution Maint Meters &amp; House Reg</v>
          </cell>
          <cell r="C199">
            <v>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>
            <v>0</v>
          </cell>
          <cell r="AG199">
            <v>0</v>
          </cell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>
            <v>0</v>
          </cell>
          <cell r="BK199">
            <v>0</v>
          </cell>
        </row>
        <row r="200">
          <cell r="A200">
            <v>196</v>
          </cell>
          <cell r="B200" t="str">
            <v xml:space="preserve">               (19) 894 - Distribution Maint Other Equipment</v>
          </cell>
          <cell r="C200">
            <v>0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>
            <v>0</v>
          </cell>
          <cell r="AG200">
            <v>0</v>
          </cell>
          <cell r="AH200"/>
          <cell r="AI200"/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>
            <v>0</v>
          </cell>
          <cell r="BK200">
            <v>0</v>
          </cell>
        </row>
        <row r="201">
          <cell r="A201">
            <v>197</v>
          </cell>
          <cell r="B201" t="str">
            <v xml:space="preserve">                    (19) SUBTOTAL</v>
          </cell>
          <cell r="C201">
            <v>83251239.00999999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-56877.492170206751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5812.8265940347565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121269.79999999861</v>
          </cell>
          <cell r="AC201">
            <v>0</v>
          </cell>
          <cell r="AD201">
            <v>0</v>
          </cell>
          <cell r="AE201">
            <v>0</v>
          </cell>
          <cell r="AF201">
            <v>70205.134423826617</v>
          </cell>
          <cell r="AG201">
            <v>83321444.144423798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869408.5062155698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1377954.2489419926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2247362.7551575624</v>
          </cell>
          <cell r="BK201">
            <v>85568806.899581358</v>
          </cell>
        </row>
        <row r="202">
          <cell r="A202">
            <v>198</v>
          </cell>
        </row>
        <row r="203">
          <cell r="A203">
            <v>199</v>
          </cell>
          <cell r="B203" t="str">
            <v xml:space="preserve">               (20) 901 - Customer Accounts Supervision</v>
          </cell>
          <cell r="C203">
            <v>130876.3</v>
          </cell>
          <cell r="D203"/>
          <cell r="E203"/>
          <cell r="F203"/>
          <cell r="G203"/>
          <cell r="H203"/>
          <cell r="I203"/>
          <cell r="J203"/>
          <cell r="K203">
            <v>-672.46559066067471</v>
          </cell>
          <cell r="L203"/>
          <cell r="M203"/>
          <cell r="N203"/>
          <cell r="O203"/>
          <cell r="P203"/>
          <cell r="Q203"/>
          <cell r="R203">
            <v>112.31019073599063</v>
          </cell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>
            <v>-560.15539992468405</v>
          </cell>
          <cell r="AG203">
            <v>130316.14460007532</v>
          </cell>
          <cell r="AH203"/>
          <cell r="AI203"/>
          <cell r="AJ203"/>
          <cell r="AK203"/>
          <cell r="AL203"/>
          <cell r="AM203"/>
          <cell r="AN203">
            <v>4305.7817854936302</v>
          </cell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>
            <v>4305.7817854936302</v>
          </cell>
          <cell r="BK203">
            <v>134621.92638556895</v>
          </cell>
        </row>
        <row r="204">
          <cell r="A204">
            <v>200</v>
          </cell>
          <cell r="B204" t="str">
            <v xml:space="preserve">               (20) 902 - Meter Reading Expense</v>
          </cell>
          <cell r="C204">
            <v>11219365.02</v>
          </cell>
          <cell r="D204"/>
          <cell r="E204"/>
          <cell r="F204"/>
          <cell r="G204"/>
          <cell r="H204"/>
          <cell r="I204"/>
          <cell r="J204"/>
          <cell r="K204">
            <v>-146.05414880093707</v>
          </cell>
          <cell r="L204"/>
          <cell r="M204"/>
          <cell r="N204"/>
          <cell r="O204"/>
          <cell r="P204"/>
          <cell r="Q204"/>
          <cell r="R204">
            <v>24.392875319464665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>
            <v>-121.66127348147241</v>
          </cell>
          <cell r="AG204">
            <v>11219243.358726518</v>
          </cell>
          <cell r="AH204"/>
          <cell r="AI204"/>
          <cell r="AJ204"/>
          <cell r="AK204"/>
          <cell r="AL204"/>
          <cell r="AM204"/>
          <cell r="AN204">
            <v>5856.4239266309996</v>
          </cell>
          <cell r="AO204"/>
          <cell r="AP204"/>
          <cell r="AQ204"/>
          <cell r="AR204"/>
          <cell r="AS204"/>
          <cell r="AT204"/>
          <cell r="AU204"/>
          <cell r="AV204"/>
          <cell r="AW204"/>
          <cell r="AX204"/>
          <cell r="AY204">
            <v>146042.08000000007</v>
          </cell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>
            <v>151898.50392663106</v>
          </cell>
          <cell r="BK204">
            <v>11371141.862653149</v>
          </cell>
        </row>
        <row r="205">
          <cell r="A205">
            <v>201</v>
          </cell>
          <cell r="B205" t="str">
            <v xml:space="preserve">               (20) 903 - Customer Records &amp; Collection Expense</v>
          </cell>
          <cell r="C205">
            <v>23106863.919999998</v>
          </cell>
          <cell r="D205"/>
          <cell r="E205"/>
          <cell r="F205"/>
          <cell r="G205"/>
          <cell r="H205"/>
          <cell r="I205"/>
          <cell r="J205"/>
          <cell r="K205">
            <v>-21222.114260398186</v>
          </cell>
          <cell r="L205"/>
          <cell r="M205"/>
          <cell r="N205">
            <v>803909.33835699933</v>
          </cell>
          <cell r="O205"/>
          <cell r="P205"/>
          <cell r="Q205"/>
          <cell r="R205">
            <v>3544.3593449363534</v>
          </cell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>
            <v>786231.58344153746</v>
          </cell>
          <cell r="AG205">
            <v>23893095.503441535</v>
          </cell>
          <cell r="AH205"/>
          <cell r="AI205"/>
          <cell r="AJ205"/>
          <cell r="AK205"/>
          <cell r="AL205"/>
          <cell r="AM205"/>
          <cell r="AN205">
            <v>333949.27857941535</v>
          </cell>
          <cell r="AO205"/>
          <cell r="AP205"/>
          <cell r="AQ205"/>
          <cell r="AR205"/>
          <cell r="AS205"/>
          <cell r="AT205"/>
          <cell r="AU205"/>
          <cell r="AV205">
            <v>-604216.168725</v>
          </cell>
          <cell r="AW205"/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>
            <v>-270266.89014558465</v>
          </cell>
          <cell r="BK205">
            <v>23622828.61329595</v>
          </cell>
        </row>
        <row r="206">
          <cell r="A206">
            <v>202</v>
          </cell>
          <cell r="B206" t="str">
            <v xml:space="preserve">               (20) 904 - Uncollectible Accounts</v>
          </cell>
          <cell r="C206">
            <v>18742755.939999998</v>
          </cell>
          <cell r="D206">
            <v>373453.32075531798</v>
          </cell>
          <cell r="E206">
            <v>44745.039640000003</v>
          </cell>
          <cell r="F206"/>
          <cell r="G206"/>
          <cell r="H206">
            <v>-1605619.9023454485</v>
          </cell>
          <cell r="I206"/>
          <cell r="J206">
            <v>-383738.93548899889</v>
          </cell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>
            <v>-1571160.4774391293</v>
          </cell>
          <cell r="AG206">
            <v>17171595.46256087</v>
          </cell>
          <cell r="AH206">
            <v>-289877.39832737</v>
          </cell>
          <cell r="AI206">
            <v>77234.753134000115</v>
          </cell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/>
          <cell r="AW206"/>
          <cell r="AX206"/>
          <cell r="AY206"/>
          <cell r="AZ206"/>
          <cell r="BA206"/>
          <cell r="BB206"/>
          <cell r="BC206"/>
          <cell r="BD206"/>
          <cell r="BE206"/>
          <cell r="BF206"/>
          <cell r="BG206"/>
          <cell r="BH206"/>
          <cell r="BI206"/>
          <cell r="BJ206">
            <v>-212642.64519336988</v>
          </cell>
          <cell r="BK206">
            <v>16958952.817367502</v>
          </cell>
        </row>
        <row r="207">
          <cell r="A207">
            <v>203</v>
          </cell>
          <cell r="B207" t="str">
            <v xml:space="preserve">               (20) 905 - Misc. Customer Accounts Expense</v>
          </cell>
          <cell r="C207">
            <v>0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>
            <v>0</v>
          </cell>
          <cell r="AG207">
            <v>0</v>
          </cell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>
            <v>0</v>
          </cell>
          <cell r="BK207">
            <v>0</v>
          </cell>
        </row>
        <row r="208">
          <cell r="A208">
            <v>204</v>
          </cell>
          <cell r="B208" t="str">
            <v xml:space="preserve">                    (20) SUBTOTAL</v>
          </cell>
          <cell r="C208">
            <v>53199861.179999992</v>
          </cell>
          <cell r="D208">
            <v>373453.32075531798</v>
          </cell>
          <cell r="E208">
            <v>44745.039640000003</v>
          </cell>
          <cell r="F208">
            <v>0</v>
          </cell>
          <cell r="G208">
            <v>0</v>
          </cell>
          <cell r="H208">
            <v>-1605619.9023454485</v>
          </cell>
          <cell r="I208">
            <v>0</v>
          </cell>
          <cell r="J208">
            <v>-383738.93548899889</v>
          </cell>
          <cell r="K208">
            <v>-22040.633999859798</v>
          </cell>
          <cell r="L208">
            <v>0</v>
          </cell>
          <cell r="M208">
            <v>0</v>
          </cell>
          <cell r="N208">
            <v>803909.33835699933</v>
          </cell>
          <cell r="O208">
            <v>0</v>
          </cell>
          <cell r="P208">
            <v>0</v>
          </cell>
          <cell r="Q208">
            <v>0</v>
          </cell>
          <cell r="R208">
            <v>3681.0624109918085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-785610.71067099797</v>
          </cell>
          <cell r="AG208">
            <v>52414250.469329</v>
          </cell>
          <cell r="AH208">
            <v>-289877.39832737</v>
          </cell>
          <cell r="AI208">
            <v>77234.753134000115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344111.48429153999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-604216.168725</v>
          </cell>
          <cell r="AW208">
            <v>0</v>
          </cell>
          <cell r="AX208">
            <v>0</v>
          </cell>
          <cell r="AY208">
            <v>146042.08000000007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-326705.24962682987</v>
          </cell>
          <cell r="BK208">
            <v>52087545.219702169</v>
          </cell>
        </row>
        <row r="209">
          <cell r="A209">
            <v>205</v>
          </cell>
        </row>
        <row r="210">
          <cell r="A210">
            <v>206</v>
          </cell>
          <cell r="B210" t="str">
            <v xml:space="preserve">               (21) 908 - Customer Assistance Expense</v>
          </cell>
          <cell r="C210">
            <v>18278587.219999999</v>
          </cell>
          <cell r="D210"/>
          <cell r="E210"/>
          <cell r="F210"/>
          <cell r="G210"/>
          <cell r="H210">
            <v>-18123263</v>
          </cell>
          <cell r="I210"/>
          <cell r="J210"/>
          <cell r="K210">
            <v>-1307.985737427191</v>
          </cell>
          <cell r="L210"/>
          <cell r="M210"/>
          <cell r="N210"/>
          <cell r="O210"/>
          <cell r="P210"/>
          <cell r="Q210"/>
          <cell r="R210">
            <v>562.49153573600665</v>
          </cell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>
            <v>-18124008.494201694</v>
          </cell>
          <cell r="AG210">
            <v>154578.72579830512</v>
          </cell>
          <cell r="AH210"/>
          <cell r="AI210"/>
          <cell r="AJ210"/>
          <cell r="AK210"/>
          <cell r="AL210"/>
          <cell r="AM210"/>
          <cell r="AN210">
            <v>26874.048337431705</v>
          </cell>
          <cell r="AO210"/>
          <cell r="AP210"/>
          <cell r="AQ210"/>
          <cell r="AR210"/>
          <cell r="AS210"/>
          <cell r="AT210"/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>
            <v>26874.048337431705</v>
          </cell>
          <cell r="BK210">
            <v>181452.77413573684</v>
          </cell>
        </row>
        <row r="211">
          <cell r="A211">
            <v>207</v>
          </cell>
          <cell r="B211" t="str">
            <v xml:space="preserve">               (21) 909 - Info &amp; Instructional Advertising</v>
          </cell>
          <cell r="C211">
            <v>3055873.56</v>
          </cell>
          <cell r="D211"/>
          <cell r="E211"/>
          <cell r="F211"/>
          <cell r="G211"/>
          <cell r="H211"/>
          <cell r="I211"/>
          <cell r="J211"/>
          <cell r="K211">
            <v>-1363.3761727676949</v>
          </cell>
          <cell r="L211"/>
          <cell r="M211"/>
          <cell r="N211"/>
          <cell r="O211"/>
          <cell r="P211"/>
          <cell r="Q211"/>
          <cell r="R211">
            <v>586.31186507770974</v>
          </cell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>
            <v>-777.06430768998518</v>
          </cell>
          <cell r="AG211">
            <v>3055096.4956923099</v>
          </cell>
          <cell r="AH211"/>
          <cell r="AI211"/>
          <cell r="AJ211"/>
          <cell r="AK211"/>
          <cell r="AL211"/>
          <cell r="AM211"/>
          <cell r="AN211">
            <v>22478.200176908762</v>
          </cell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>
            <v>22478.200176908762</v>
          </cell>
          <cell r="BK211">
            <v>3077574.6958692186</v>
          </cell>
        </row>
        <row r="212">
          <cell r="A212">
            <v>208</v>
          </cell>
          <cell r="B212" t="str">
            <v xml:space="preserve">               (21) 910 - Misc Cust Svc &amp; Info Expense</v>
          </cell>
          <cell r="C212">
            <v>892.81</v>
          </cell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>
            <v>0</v>
          </cell>
          <cell r="AG212">
            <v>892.81</v>
          </cell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>
            <v>0</v>
          </cell>
          <cell r="BK212">
            <v>892.81</v>
          </cell>
        </row>
        <row r="213">
          <cell r="A213">
            <v>209</v>
          </cell>
          <cell r="B213" t="str">
            <v xml:space="preserve">               (21) 911 - Sales Supervision Exp</v>
          </cell>
          <cell r="C213">
            <v>0</v>
          </cell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>
            <v>0</v>
          </cell>
          <cell r="AG213">
            <v>0</v>
          </cell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>
            <v>0</v>
          </cell>
          <cell r="BK213">
            <v>0</v>
          </cell>
        </row>
        <row r="214">
          <cell r="A214">
            <v>210</v>
          </cell>
          <cell r="B214" t="str">
            <v xml:space="preserve">               (21) 912 - Demonstration &amp; Selling Expense</v>
          </cell>
          <cell r="C214">
            <v>805567.46000000008</v>
          </cell>
          <cell r="D214"/>
          <cell r="E214"/>
          <cell r="F214"/>
          <cell r="G214"/>
          <cell r="H214"/>
          <cell r="I214"/>
          <cell r="J214"/>
          <cell r="K214">
            <v>-937.00303102826001</v>
          </cell>
          <cell r="L214"/>
          <cell r="M214"/>
          <cell r="N214"/>
          <cell r="O214"/>
          <cell r="P214"/>
          <cell r="Q214"/>
          <cell r="R214">
            <v>482.71913067690861</v>
          </cell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>
            <v>-454.28390035135141</v>
          </cell>
          <cell r="AG214">
            <v>805113.1760996487</v>
          </cell>
          <cell r="AH214"/>
          <cell r="AI214"/>
          <cell r="AJ214"/>
          <cell r="AK214"/>
          <cell r="AL214"/>
          <cell r="AM214"/>
          <cell r="AN214">
            <v>18506.630847630524</v>
          </cell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>
            <v>18506.630847630524</v>
          </cell>
          <cell r="BK214">
            <v>823619.80694727926</v>
          </cell>
        </row>
        <row r="215">
          <cell r="A215">
            <v>211</v>
          </cell>
          <cell r="B215" t="str">
            <v xml:space="preserve">               (21) 913 - Advertising Expenses</v>
          </cell>
          <cell r="C215">
            <v>0</v>
          </cell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>
            <v>0</v>
          </cell>
          <cell r="AG215">
            <v>0</v>
          </cell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>
            <v>0</v>
          </cell>
          <cell r="BK215">
            <v>0</v>
          </cell>
        </row>
        <row r="216">
          <cell r="A216">
            <v>212</v>
          </cell>
          <cell r="B216" t="str">
            <v xml:space="preserve">               (21) 916 - Misc. Sales Expense</v>
          </cell>
          <cell r="C216">
            <v>0</v>
          </cell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>
            <v>0</v>
          </cell>
          <cell r="AG216">
            <v>0</v>
          </cell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/>
          <cell r="AU216"/>
          <cell r="AV216"/>
          <cell r="AW216"/>
          <cell r="AX216"/>
          <cell r="AY216"/>
          <cell r="AZ216"/>
          <cell r="BA216"/>
          <cell r="BB216"/>
          <cell r="BC216"/>
          <cell r="BD216"/>
          <cell r="BE216"/>
          <cell r="BF216"/>
          <cell r="BG216"/>
          <cell r="BH216"/>
          <cell r="BI216"/>
          <cell r="BJ216">
            <v>0</v>
          </cell>
          <cell r="BK216">
            <v>0</v>
          </cell>
        </row>
        <row r="217">
          <cell r="A217">
            <v>213</v>
          </cell>
          <cell r="B217" t="str">
            <v xml:space="preserve">                    (21) SUBTOTAL</v>
          </cell>
          <cell r="C217">
            <v>22140921.049999997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-18123263</v>
          </cell>
          <cell r="I217">
            <v>0</v>
          </cell>
          <cell r="J217">
            <v>0</v>
          </cell>
          <cell r="K217">
            <v>-3608.3649412231462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1631.5225314906252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-18125239.842409734</v>
          </cell>
          <cell r="AG217">
            <v>4015681.2075902638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67858.87936197099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67858.87936197099</v>
          </cell>
          <cell r="BK217">
            <v>4083540.0869522346</v>
          </cell>
        </row>
        <row r="218">
          <cell r="A218">
            <v>214</v>
          </cell>
        </row>
        <row r="219">
          <cell r="A219">
            <v>215</v>
          </cell>
          <cell r="B219" t="str">
            <v xml:space="preserve">               (22) 908 - Customer Assistance Expense</v>
          </cell>
          <cell r="C219">
            <v>97087902.950000003</v>
          </cell>
          <cell r="D219"/>
          <cell r="E219"/>
          <cell r="F219"/>
          <cell r="G219"/>
          <cell r="H219">
            <v>-97087902.950000003</v>
          </cell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>
            <v>-97087902.950000003</v>
          </cell>
          <cell r="AG219">
            <v>0</v>
          </cell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>
            <v>0</v>
          </cell>
          <cell r="BK219">
            <v>0</v>
          </cell>
        </row>
        <row r="220">
          <cell r="A220">
            <v>216</v>
          </cell>
          <cell r="B220" t="str">
            <v xml:space="preserve">                    (22) SUBTOTAL</v>
          </cell>
          <cell r="C220">
            <v>97087902.950000003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-97087902.950000003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-97087902.950000003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</row>
        <row r="221">
          <cell r="A221">
            <v>217</v>
          </cell>
        </row>
        <row r="222">
          <cell r="A222">
            <v>218</v>
          </cell>
          <cell r="B222" t="str">
            <v xml:space="preserve">               (23) 920 - A &amp; G Salaries</v>
          </cell>
          <cell r="C222">
            <v>48508494.030000001</v>
          </cell>
          <cell r="D222"/>
          <cell r="E222"/>
          <cell r="F222"/>
          <cell r="G222"/>
          <cell r="H222"/>
          <cell r="I222"/>
          <cell r="J222"/>
          <cell r="K222">
            <v>-54305.570686971332</v>
          </cell>
          <cell r="L222"/>
          <cell r="M222"/>
          <cell r="N222"/>
          <cell r="O222"/>
          <cell r="P222"/>
          <cell r="Q222"/>
          <cell r="R222">
            <v>26425.054624863667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>
            <v>-27880.516062107665</v>
          </cell>
          <cell r="AG222">
            <v>48480613.513937891</v>
          </cell>
          <cell r="AH222"/>
          <cell r="AI222"/>
          <cell r="AJ222"/>
          <cell r="AK222"/>
          <cell r="AL222"/>
          <cell r="AM222"/>
          <cell r="AN222">
            <v>1028798.5179832503</v>
          </cell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>
            <v>29.582129404574282</v>
          </cell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>
            <v>1028828.1001126549</v>
          </cell>
          <cell r="BK222">
            <v>49509441.614050545</v>
          </cell>
        </row>
        <row r="223">
          <cell r="A223">
            <v>219</v>
          </cell>
          <cell r="B223" t="str">
            <v xml:space="preserve">               (23) 921 - Office Supplies and Expenses</v>
          </cell>
          <cell r="C223">
            <v>8619227.6999999993</v>
          </cell>
          <cell r="D223"/>
          <cell r="E223"/>
          <cell r="F223"/>
          <cell r="G223"/>
          <cell r="H223"/>
          <cell r="I223"/>
          <cell r="J223"/>
          <cell r="K223">
            <v>1.5627296316131187</v>
          </cell>
          <cell r="L223"/>
          <cell r="M223"/>
          <cell r="N223"/>
          <cell r="O223"/>
          <cell r="P223"/>
          <cell r="Q223"/>
          <cell r="R223">
            <v>-0.76042320073025282</v>
          </cell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>
            <v>0.80230643088286591</v>
          </cell>
          <cell r="AG223">
            <v>8619228.5023064297</v>
          </cell>
          <cell r="AH223"/>
          <cell r="AI223"/>
          <cell r="AJ223"/>
          <cell r="AK223"/>
          <cell r="AL223"/>
          <cell r="AM223"/>
          <cell r="AN223">
            <v>-48.31081118183431</v>
          </cell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>
            <v>-48.31081118183431</v>
          </cell>
          <cell r="BK223">
            <v>8619180.1914952472</v>
          </cell>
        </row>
        <row r="224">
          <cell r="A224">
            <v>220</v>
          </cell>
          <cell r="B224" t="str">
            <v xml:space="preserve">               (23) 922 - Admin Expenses Transferred</v>
          </cell>
          <cell r="C224">
            <v>-21557751.289999999</v>
          </cell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>
            <v>0</v>
          </cell>
          <cell r="AG224">
            <v>-21557751.289999999</v>
          </cell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>
            <v>0</v>
          </cell>
          <cell r="BK224">
            <v>-21557751.289999999</v>
          </cell>
        </row>
        <row r="225">
          <cell r="A225">
            <v>221</v>
          </cell>
          <cell r="B225" t="str">
            <v xml:space="preserve">               (23) 923 - Outside Services Employed</v>
          </cell>
          <cell r="C225">
            <v>11081730.859999999</v>
          </cell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>
            <v>0</v>
          </cell>
          <cell r="AG225">
            <v>11081730.859999999</v>
          </cell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  <cell r="AY225">
            <v>270.66169298715243</v>
          </cell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>
            <v>270.66169298715243</v>
          </cell>
          <cell r="BK225">
            <v>11082001.521692986</v>
          </cell>
        </row>
        <row r="226">
          <cell r="A226">
            <v>222</v>
          </cell>
          <cell r="B226" t="str">
            <v xml:space="preserve">               (23) 924 - Property Insurance</v>
          </cell>
          <cell r="C226">
            <v>4710182.67</v>
          </cell>
          <cell r="D226"/>
          <cell r="E226"/>
          <cell r="F226"/>
          <cell r="G226"/>
          <cell r="H226"/>
          <cell r="I226"/>
          <cell r="J226"/>
          <cell r="K226">
            <v>-279.03743308231077</v>
          </cell>
          <cell r="L226"/>
          <cell r="M226"/>
          <cell r="N226"/>
          <cell r="O226"/>
          <cell r="P226"/>
          <cell r="Q226">
            <v>-524640.93180133332</v>
          </cell>
          <cell r="R226">
            <v>135.77942959267764</v>
          </cell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>
            <v>-524784.18980482302</v>
          </cell>
          <cell r="AG226">
            <v>4185398.4801951768</v>
          </cell>
          <cell r="AH226"/>
          <cell r="AI226"/>
          <cell r="AJ226"/>
          <cell r="AK226"/>
          <cell r="AL226"/>
          <cell r="AM226">
            <v>542734.17965363956</v>
          </cell>
          <cell r="AN226">
            <v>4891.2973905548124</v>
          </cell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>
            <v>547625.47704419435</v>
          </cell>
          <cell r="BK226">
            <v>4733023.9572393708</v>
          </cell>
        </row>
        <row r="227">
          <cell r="A227">
            <v>223</v>
          </cell>
          <cell r="B227" t="str">
            <v xml:space="preserve">               (23) 925 - Injuries &amp; Damages</v>
          </cell>
          <cell r="C227">
            <v>4954570.34</v>
          </cell>
          <cell r="D227"/>
          <cell r="E227"/>
          <cell r="F227"/>
          <cell r="G227"/>
          <cell r="H227"/>
          <cell r="I227">
            <v>-84300.474512874614</v>
          </cell>
          <cell r="J227"/>
          <cell r="K227">
            <v>-1543.8089165750137</v>
          </cell>
          <cell r="L227"/>
          <cell r="M227">
            <v>-6710.549906840708</v>
          </cell>
          <cell r="N227"/>
          <cell r="O227"/>
          <cell r="P227"/>
          <cell r="Q227">
            <v>119639.17280295515</v>
          </cell>
          <cell r="R227">
            <v>751.21639336042699</v>
          </cell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>
            <v>27835.555860025237</v>
          </cell>
          <cell r="AG227">
            <v>4982405.8958600247</v>
          </cell>
          <cell r="AH227"/>
          <cell r="AI227"/>
          <cell r="AJ227"/>
          <cell r="AK227"/>
          <cell r="AL227">
            <v>6710.549906840708</v>
          </cell>
          <cell r="AM227">
            <v>17503.796680402476</v>
          </cell>
          <cell r="AN227">
            <v>21991.754462912788</v>
          </cell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>
            <v>46206.101050155972</v>
          </cell>
          <cell r="BK227">
            <v>5028611.9969101809</v>
          </cell>
        </row>
        <row r="228">
          <cell r="A228">
            <v>224</v>
          </cell>
          <cell r="B228" t="str">
            <v xml:space="preserve">               (23) 926 - Emp Pension &amp; Benefits</v>
          </cell>
          <cell r="C228">
            <v>32113126.609999999</v>
          </cell>
          <cell r="D228"/>
          <cell r="E228"/>
          <cell r="F228"/>
          <cell r="G228"/>
          <cell r="H228">
            <v>-29354.23</v>
          </cell>
          <cell r="I228"/>
          <cell r="J228"/>
          <cell r="K228"/>
          <cell r="L228"/>
          <cell r="M228"/>
          <cell r="N228"/>
          <cell r="O228"/>
          <cell r="P228">
            <v>2184999.0024255933</v>
          </cell>
          <cell r="Q228"/>
          <cell r="R228"/>
          <cell r="S228">
            <v>16653.918911919929</v>
          </cell>
          <cell r="T228">
            <v>30190.192556923255</v>
          </cell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>
            <v>2202488.8838944365</v>
          </cell>
          <cell r="AG228">
            <v>34315615.493894435</v>
          </cell>
          <cell r="AH228"/>
          <cell r="AI228"/>
          <cell r="AJ228"/>
          <cell r="AK228"/>
          <cell r="AL228"/>
          <cell r="AM228"/>
          <cell r="AN228"/>
          <cell r="AO228">
            <v>263515.60003291816</v>
          </cell>
          <cell r="AP228">
            <v>874996.06141313724</v>
          </cell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>
            <v>1138511.6614460554</v>
          </cell>
          <cell r="BK228">
            <v>35454127.155340493</v>
          </cell>
        </row>
        <row r="229">
          <cell r="A229">
            <v>225</v>
          </cell>
          <cell r="B229" t="str">
            <v xml:space="preserve">               (23) 928 - Regulatory Commission Expense</v>
          </cell>
          <cell r="C229">
            <v>7360712.739999989</v>
          </cell>
          <cell r="D229">
            <v>88089.001239607955</v>
          </cell>
          <cell r="E229">
            <v>10554.32</v>
          </cell>
          <cell r="F229"/>
          <cell r="G229"/>
          <cell r="H229">
            <v>-378728.60062400007</v>
          </cell>
          <cell r="I229"/>
          <cell r="J229"/>
          <cell r="K229"/>
          <cell r="L229">
            <v>14061.997781991959</v>
          </cell>
          <cell r="M229"/>
          <cell r="N229"/>
          <cell r="O229">
            <v>628553.90760300006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>
            <v>362530.62600059994</v>
          </cell>
          <cell r="AG229">
            <v>7723243.366000589</v>
          </cell>
          <cell r="AH229">
            <v>-68375.374060000002</v>
          </cell>
          <cell r="AI229">
            <v>18217.891999999993</v>
          </cell>
          <cell r="AJ229"/>
          <cell r="AK229">
            <v>-14061.997781991959</v>
          </cell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>
            <v>-64219.479841991968</v>
          </cell>
          <cell r="BK229">
            <v>7659023.8861585967</v>
          </cell>
        </row>
        <row r="230">
          <cell r="A230">
            <v>226</v>
          </cell>
          <cell r="B230" t="str">
            <v xml:space="preserve">               (23) 9301 - Gen Advertising Exp</v>
          </cell>
          <cell r="C230">
            <v>0</v>
          </cell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>
            <v>0</v>
          </cell>
          <cell r="AG230">
            <v>0</v>
          </cell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>
            <v>0</v>
          </cell>
          <cell r="BK230">
            <v>0</v>
          </cell>
        </row>
        <row r="231">
          <cell r="A231">
            <v>227</v>
          </cell>
          <cell r="B231" t="str">
            <v xml:space="preserve">               (23) 9302 - Misc. General Expenses</v>
          </cell>
          <cell r="C231">
            <v>5455682.1099999994</v>
          </cell>
          <cell r="D231"/>
          <cell r="E231"/>
          <cell r="F231"/>
          <cell r="G231"/>
          <cell r="H231"/>
          <cell r="I231"/>
          <cell r="J231"/>
          <cell r="K231">
            <v>-131.88316357821691</v>
          </cell>
          <cell r="L231"/>
          <cell r="M231"/>
          <cell r="N231"/>
          <cell r="O231"/>
          <cell r="P231"/>
          <cell r="Q231"/>
          <cell r="R231">
            <v>64.174259796340152</v>
          </cell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>
            <v>-67.708903781876757</v>
          </cell>
          <cell r="AG231">
            <v>5455614.4010962173</v>
          </cell>
          <cell r="AH231"/>
          <cell r="AI231"/>
          <cell r="AJ231"/>
          <cell r="AK231"/>
          <cell r="AL231"/>
          <cell r="AM231"/>
          <cell r="AN231">
            <v>2478.6224301029229</v>
          </cell>
          <cell r="AO231"/>
          <cell r="AP231"/>
          <cell r="AQ231"/>
          <cell r="AR231"/>
          <cell r="AS231"/>
          <cell r="AT231"/>
          <cell r="AU231"/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>
            <v>2478.6224301029229</v>
          </cell>
          <cell r="BK231">
            <v>5458093.0235263202</v>
          </cell>
        </row>
        <row r="232">
          <cell r="A232">
            <v>228</v>
          </cell>
          <cell r="B232" t="str">
            <v xml:space="preserve">               (23) 931 - Rents</v>
          </cell>
          <cell r="C232">
            <v>6873199.3600000003</v>
          </cell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>
            <v>-1290076.1837477004</v>
          </cell>
          <cell r="X232"/>
          <cell r="Y232"/>
          <cell r="Z232"/>
          <cell r="AA232"/>
          <cell r="AB232"/>
          <cell r="AC232"/>
          <cell r="AD232"/>
          <cell r="AE232"/>
          <cell r="AF232">
            <v>-1290076.1837477004</v>
          </cell>
          <cell r="AG232">
            <v>5583123.1762522999</v>
          </cell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>
            <v>-499429.07517434994</v>
          </cell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>
            <v>-499429.07517434994</v>
          </cell>
          <cell r="BK232">
            <v>5083694.1010779496</v>
          </cell>
        </row>
        <row r="233">
          <cell r="A233">
            <v>229</v>
          </cell>
          <cell r="B233" t="str">
            <v xml:space="preserve">               (23) 932 - Maint Of General Plant- Gas</v>
          </cell>
          <cell r="C233">
            <v>0</v>
          </cell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>
            <v>0</v>
          </cell>
          <cell r="AG233">
            <v>0</v>
          </cell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>
            <v>19.050891336545838</v>
          </cell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>
            <v>19.050891336545838</v>
          </cell>
          <cell r="BK233">
            <v>19.050891336545838</v>
          </cell>
        </row>
        <row r="234">
          <cell r="A234">
            <v>230</v>
          </cell>
          <cell r="B234" t="str">
            <v xml:space="preserve">               (23) 935 - Maint General Plant - Electric</v>
          </cell>
          <cell r="C234">
            <v>16706235.829999998</v>
          </cell>
          <cell r="D234"/>
          <cell r="E234"/>
          <cell r="F234"/>
          <cell r="G234"/>
          <cell r="H234"/>
          <cell r="I234"/>
          <cell r="J234"/>
          <cell r="K234">
            <v>-385.01887841604355</v>
          </cell>
          <cell r="L234"/>
          <cell r="M234"/>
          <cell r="N234"/>
          <cell r="O234"/>
          <cell r="P234"/>
          <cell r="Q234"/>
          <cell r="R234">
            <v>187.34993049596318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>
            <v>-197.66894792008037</v>
          </cell>
          <cell r="AG234">
            <v>16706038.161052078</v>
          </cell>
          <cell r="AH234"/>
          <cell r="AI234"/>
          <cell r="AJ234"/>
          <cell r="AK234"/>
          <cell r="AL234"/>
          <cell r="AM234"/>
          <cell r="AN234">
            <v>13548.836278138018</v>
          </cell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>
            <v>939.14386220701977</v>
          </cell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>
            <v>14487.980140345038</v>
          </cell>
          <cell r="BK234">
            <v>16720526.141192423</v>
          </cell>
        </row>
        <row r="235">
          <cell r="A235">
            <v>231</v>
          </cell>
          <cell r="B235" t="str">
            <v xml:space="preserve">                    (23) SUBTOTAL</v>
          </cell>
          <cell r="C235">
            <v>124825410.95999999</v>
          </cell>
          <cell r="D235">
            <v>88089.001239607955</v>
          </cell>
          <cell r="E235">
            <v>10554.32</v>
          </cell>
          <cell r="F235">
            <v>0</v>
          </cell>
          <cell r="G235">
            <v>0</v>
          </cell>
          <cell r="H235">
            <v>-408082.83062400005</v>
          </cell>
          <cell r="I235">
            <v>-84300.474512874614</v>
          </cell>
          <cell r="J235">
            <v>0</v>
          </cell>
          <cell r="K235">
            <v>-56643.756348991301</v>
          </cell>
          <cell r="L235">
            <v>14061.997781991959</v>
          </cell>
          <cell r="M235">
            <v>-6710.549906840708</v>
          </cell>
          <cell r="N235">
            <v>0</v>
          </cell>
          <cell r="O235">
            <v>628553.90760300006</v>
          </cell>
          <cell r="P235">
            <v>2184999.0024255933</v>
          </cell>
          <cell r="Q235">
            <v>-405001.75899837818</v>
          </cell>
          <cell r="R235">
            <v>27562.814214908343</v>
          </cell>
          <cell r="S235">
            <v>16653.918911919929</v>
          </cell>
          <cell r="T235">
            <v>30190.192556923255</v>
          </cell>
          <cell r="U235">
            <v>0</v>
          </cell>
          <cell r="V235">
            <v>0</v>
          </cell>
          <cell r="W235">
            <v>-1290076.1837477004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749849.60059515957</v>
          </cell>
          <cell r="AG235">
            <v>125575260.56059515</v>
          </cell>
          <cell r="AH235">
            <v>-68375.374060000002</v>
          </cell>
          <cell r="AI235">
            <v>18217.891999999993</v>
          </cell>
          <cell r="AJ235">
            <v>0</v>
          </cell>
          <cell r="AK235">
            <v>-14061.997781991959</v>
          </cell>
          <cell r="AL235">
            <v>6710.549906840708</v>
          </cell>
          <cell r="AM235">
            <v>560237.97633404203</v>
          </cell>
          <cell r="AN235">
            <v>1071660.7177337769</v>
          </cell>
          <cell r="AO235">
            <v>263515.60003291816</v>
          </cell>
          <cell r="AP235">
            <v>874996.06141313724</v>
          </cell>
          <cell r="AQ235">
            <v>0</v>
          </cell>
          <cell r="AR235">
            <v>0</v>
          </cell>
          <cell r="AS235">
            <v>0</v>
          </cell>
          <cell r="AT235">
            <v>-499429.07517434994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1258.4385759352922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2214730.7889803089</v>
          </cell>
          <cell r="BK235">
            <v>127789991.34957546</v>
          </cell>
        </row>
        <row r="236">
          <cell r="A236">
            <v>232</v>
          </cell>
          <cell r="B236" t="str">
            <v xml:space="preserve">     TOTAL OPERATING AND MAINTENANCE</v>
          </cell>
          <cell r="C236">
            <v>532112830.51999998</v>
          </cell>
          <cell r="D236">
            <v>461542.32199492597</v>
          </cell>
          <cell r="E236">
            <v>55299.359640000002</v>
          </cell>
          <cell r="F236">
            <v>0</v>
          </cell>
          <cell r="G236">
            <v>0</v>
          </cell>
          <cell r="H236">
            <v>-117224868.68296945</v>
          </cell>
          <cell r="I236">
            <v>-84300.474512874614</v>
          </cell>
          <cell r="J236">
            <v>-383738.93548899889</v>
          </cell>
          <cell r="K236">
            <v>-201214.12778116553</v>
          </cell>
          <cell r="L236">
            <v>14061.997781991959</v>
          </cell>
          <cell r="M236">
            <v>-6710.549906840708</v>
          </cell>
          <cell r="N236">
            <v>803909.33835699933</v>
          </cell>
          <cell r="O236">
            <v>628553.90760300006</v>
          </cell>
          <cell r="P236">
            <v>2184999.0024255933</v>
          </cell>
          <cell r="Q236">
            <v>-405001.75899837818</v>
          </cell>
          <cell r="R236">
            <v>52488.128669258491</v>
          </cell>
          <cell r="S236">
            <v>16653.918911919929</v>
          </cell>
          <cell r="T236">
            <v>30190.192556923255</v>
          </cell>
          <cell r="U236">
            <v>0</v>
          </cell>
          <cell r="V236">
            <v>0</v>
          </cell>
          <cell r="W236">
            <v>-1290076.1837477004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13925.123333331911</v>
          </cell>
          <cell r="AC236">
            <v>0</v>
          </cell>
          <cell r="AD236">
            <v>0</v>
          </cell>
          <cell r="AE236">
            <v>0</v>
          </cell>
          <cell r="AF236">
            <v>-115334287.42213145</v>
          </cell>
          <cell r="AG236">
            <v>416778543.09786844</v>
          </cell>
          <cell r="AH236">
            <v>-358252.77238737</v>
          </cell>
          <cell r="AI236">
            <v>95452.645134000108</v>
          </cell>
          <cell r="AJ236">
            <v>0</v>
          </cell>
          <cell r="AK236">
            <v>-14061.997781991959</v>
          </cell>
          <cell r="AL236">
            <v>6710.549906840708</v>
          </cell>
          <cell r="AM236">
            <v>560237.97633404203</v>
          </cell>
          <cell r="AN236">
            <v>3373832.4543551449</v>
          </cell>
          <cell r="AO236">
            <v>263515.60003291816</v>
          </cell>
          <cell r="AP236">
            <v>874996.06141313724</v>
          </cell>
          <cell r="AQ236">
            <v>0</v>
          </cell>
          <cell r="AR236">
            <v>0</v>
          </cell>
          <cell r="AS236">
            <v>0</v>
          </cell>
          <cell r="AT236">
            <v>-499429.07517434994</v>
          </cell>
          <cell r="AU236">
            <v>0</v>
          </cell>
          <cell r="AV236">
            <v>-604216.168725</v>
          </cell>
          <cell r="AW236">
            <v>0</v>
          </cell>
          <cell r="AX236">
            <v>0</v>
          </cell>
          <cell r="AY236">
            <v>1684463.2789830365</v>
          </cell>
          <cell r="AZ236">
            <v>0</v>
          </cell>
          <cell r="BA236">
            <v>-18647860.411643215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-13264611.859552808</v>
          </cell>
          <cell r="BK236">
            <v>403513931.23831564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  <cell r="B240" t="str">
            <v xml:space="preserve">               (24) 403 - Depreciation Expense</v>
          </cell>
          <cell r="C240">
            <v>333916804.94</v>
          </cell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>
            <v>5598243.0840312541</v>
          </cell>
          <cell r="W240"/>
          <cell r="X240"/>
          <cell r="Y240"/>
          <cell r="Z240">
            <v>-212064</v>
          </cell>
          <cell r="AA240"/>
          <cell r="AB240"/>
          <cell r="AC240">
            <v>-2348854.8283335716</v>
          </cell>
          <cell r="AD240"/>
          <cell r="AE240"/>
          <cell r="AF240">
            <v>3037324.2556976825</v>
          </cell>
          <cell r="AG240">
            <v>336954129.19569767</v>
          </cell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>
            <v>1288993.5097277348</v>
          </cell>
          <cell r="AT240"/>
          <cell r="AU240"/>
          <cell r="AV240"/>
          <cell r="AW240"/>
          <cell r="AX240">
            <v>375013.99657122983</v>
          </cell>
          <cell r="AY240"/>
          <cell r="BA240"/>
          <cell r="BB240"/>
          <cell r="BC240"/>
          <cell r="BD240"/>
          <cell r="BE240"/>
          <cell r="BF240">
            <v>370592.44987679686</v>
          </cell>
          <cell r="BG240"/>
          <cell r="BH240"/>
          <cell r="BI240"/>
          <cell r="BJ240">
            <v>2034599.9561757615</v>
          </cell>
          <cell r="BK240">
            <v>338988729.15187341</v>
          </cell>
        </row>
        <row r="241">
          <cell r="A241">
            <v>237</v>
          </cell>
          <cell r="B241" t="str">
            <v xml:space="preserve">               (24) 4031 - Depreciation Expense - FAS143</v>
          </cell>
          <cell r="C241">
            <v>7708455.0199999996</v>
          </cell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>
            <v>101174.50841197651</v>
          </cell>
          <cell r="W241"/>
          <cell r="X241"/>
          <cell r="Y241"/>
          <cell r="Z241"/>
          <cell r="AA241"/>
          <cell r="AB241"/>
          <cell r="AC241"/>
          <cell r="AD241"/>
          <cell r="AE241"/>
          <cell r="AF241">
            <v>101174.50841197651</v>
          </cell>
          <cell r="AG241">
            <v>7809629.5284119761</v>
          </cell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>
            <v>0</v>
          </cell>
          <cell r="BK241">
            <v>7809629.5284119761</v>
          </cell>
        </row>
        <row r="242">
          <cell r="A242">
            <v>238</v>
          </cell>
          <cell r="B242" t="str">
            <v xml:space="preserve">                    (24) SUBTOTAL</v>
          </cell>
          <cell r="C242">
            <v>341625259.95999998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5699417.5924432306</v>
          </cell>
          <cell r="W242">
            <v>0</v>
          </cell>
          <cell r="X242">
            <v>0</v>
          </cell>
          <cell r="Y242">
            <v>0</v>
          </cell>
          <cell r="Z242">
            <v>-212064</v>
          </cell>
          <cell r="AA242">
            <v>0</v>
          </cell>
          <cell r="AB242">
            <v>0</v>
          </cell>
          <cell r="AC242">
            <v>-2348854.8283335716</v>
          </cell>
          <cell r="AD242">
            <v>0</v>
          </cell>
          <cell r="AE242">
            <v>0</v>
          </cell>
          <cell r="AF242">
            <v>3138498.764109659</v>
          </cell>
          <cell r="AG242">
            <v>344763758.72410965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1288993.5097277348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375013.99657122983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370592.44987679686</v>
          </cell>
          <cell r="BG242">
            <v>0</v>
          </cell>
          <cell r="BH242">
            <v>0</v>
          </cell>
          <cell r="BI242">
            <v>0</v>
          </cell>
          <cell r="BJ242">
            <v>2034599.9561757615</v>
          </cell>
          <cell r="BK242">
            <v>346798358.68028539</v>
          </cell>
        </row>
        <row r="243">
          <cell r="A243">
            <v>239</v>
          </cell>
        </row>
        <row r="244">
          <cell r="A244">
            <v>240</v>
          </cell>
          <cell r="B244" t="str">
            <v xml:space="preserve">               (25) 404 - Amort Ltd-Term Plant</v>
          </cell>
          <cell r="C244">
            <v>60078878.290000007</v>
          </cell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>
            <v>15719242.717837963</v>
          </cell>
          <cell r="W244"/>
          <cell r="X244"/>
          <cell r="Y244"/>
          <cell r="Z244"/>
          <cell r="AA244"/>
          <cell r="AB244"/>
          <cell r="AC244"/>
          <cell r="AD244"/>
          <cell r="AE244"/>
          <cell r="AF244">
            <v>15719242.717837963</v>
          </cell>
          <cell r="AG244">
            <v>75798121.007837966</v>
          </cell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>
            <v>5248913.9956294717</v>
          </cell>
          <cell r="AV244"/>
          <cell r="AW244"/>
          <cell r="AX244"/>
          <cell r="AY244"/>
          <cell r="AZ244">
            <v>681757.00000000012</v>
          </cell>
          <cell r="BA244"/>
          <cell r="BB244"/>
          <cell r="BC244"/>
          <cell r="BD244"/>
          <cell r="BE244">
            <v>-5669283.3340000007</v>
          </cell>
          <cell r="BF244"/>
          <cell r="BG244">
            <v>3090056.355</v>
          </cell>
          <cell r="BH244"/>
          <cell r="BI244"/>
          <cell r="BJ244">
            <v>3351444.016629471</v>
          </cell>
          <cell r="BK244">
            <v>79149565.024467438</v>
          </cell>
        </row>
        <row r="245">
          <cell r="A245">
            <v>241</v>
          </cell>
          <cell r="B245" t="str">
            <v xml:space="preserve">               (25) 406 - Amortization Of Plant Acquisition Adj</v>
          </cell>
          <cell r="C245">
            <v>11656400.670000002</v>
          </cell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>
            <v>0</v>
          </cell>
          <cell r="AG245">
            <v>11656400.670000002</v>
          </cell>
          <cell r="AH245"/>
          <cell r="AI245"/>
          <cell r="AJ245"/>
          <cell r="AK245"/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>
            <v>0</v>
          </cell>
          <cell r="BK245">
            <v>11656400.670000002</v>
          </cell>
        </row>
        <row r="246">
          <cell r="A246">
            <v>242</v>
          </cell>
          <cell r="B246" t="str">
            <v xml:space="preserve">               (25) 4111 - Accretion Exp - FAS143</v>
          </cell>
          <cell r="C246">
            <v>3557679.1</v>
          </cell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>
            <v>-19985.020000000019</v>
          </cell>
          <cell r="W246"/>
          <cell r="X246"/>
          <cell r="Y246"/>
          <cell r="Z246"/>
          <cell r="AA246"/>
          <cell r="AB246"/>
          <cell r="AC246"/>
          <cell r="AD246"/>
          <cell r="AE246"/>
          <cell r="AF246">
            <v>-19985.020000000019</v>
          </cell>
          <cell r="AG246">
            <v>3537694.08</v>
          </cell>
          <cell r="AH246"/>
          <cell r="AI246"/>
          <cell r="AJ246"/>
          <cell r="AK246"/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>
            <v>0</v>
          </cell>
          <cell r="BK246">
            <v>3537694.08</v>
          </cell>
        </row>
        <row r="247">
          <cell r="A247">
            <v>243</v>
          </cell>
          <cell r="B247" t="str">
            <v xml:space="preserve">                    (25) SUBTOTAL</v>
          </cell>
          <cell r="C247">
            <v>75292958.060000002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15699257.697837964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15699257.697837964</v>
          </cell>
          <cell r="AG247">
            <v>90992215.757837966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5248913.9956294717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681757.00000000012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-5669283.3340000007</v>
          </cell>
          <cell r="BF247">
            <v>0</v>
          </cell>
          <cell r="BG247">
            <v>3090056.355</v>
          </cell>
          <cell r="BH247">
            <v>0</v>
          </cell>
          <cell r="BI247">
            <v>0</v>
          </cell>
          <cell r="BJ247">
            <v>3351444.016629471</v>
          </cell>
          <cell r="BK247">
            <v>94343659.774467438</v>
          </cell>
        </row>
        <row r="248">
          <cell r="A248">
            <v>244</v>
          </cell>
        </row>
        <row r="249">
          <cell r="A249">
            <v>245</v>
          </cell>
          <cell r="B249" t="str">
            <v xml:space="preserve">               (26) 407 - Amortization Of Prop. Losses</v>
          </cell>
          <cell r="C249">
            <v>35645161.039999902</v>
          </cell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>
            <v>0</v>
          </cell>
          <cell r="AG249">
            <v>35645161.039999902</v>
          </cell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>
            <v>13521271.800000004</v>
          </cell>
          <cell r="BD249">
            <v>-6016033.5165937655</v>
          </cell>
          <cell r="BE249"/>
          <cell r="BF249"/>
          <cell r="BG249"/>
          <cell r="BH249"/>
          <cell r="BI249"/>
          <cell r="BJ249">
            <v>7505238.283406239</v>
          </cell>
          <cell r="BK249">
            <v>43150399.323406145</v>
          </cell>
        </row>
        <row r="250">
          <cell r="A250">
            <v>246</v>
          </cell>
          <cell r="B250" t="str">
            <v xml:space="preserve">                    (26) SUBTOTAL</v>
          </cell>
          <cell r="C250">
            <v>35645161.039999902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35645161.039999902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13521271.800000004</v>
          </cell>
          <cell r="BD250">
            <v>-6016033.5165937655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7505238.283406239</v>
          </cell>
          <cell r="BK250">
            <v>43150399.323406145</v>
          </cell>
        </row>
        <row r="251">
          <cell r="A251">
            <v>247</v>
          </cell>
        </row>
        <row r="252">
          <cell r="A252">
            <v>248</v>
          </cell>
          <cell r="B252" t="str">
            <v xml:space="preserve">               (27) 4073 - Regulatory Debits</v>
          </cell>
          <cell r="C252">
            <v>12780371.620000001</v>
          </cell>
          <cell r="D252">
            <v>31779966.02</v>
          </cell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  <cell r="AE252"/>
          <cell r="AF252">
            <v>31779966.02</v>
          </cell>
          <cell r="AG252">
            <v>44560337.640000001</v>
          </cell>
          <cell r="AH252"/>
          <cell r="AI252"/>
          <cell r="AJ252"/>
          <cell r="AK252"/>
          <cell r="AL252"/>
          <cell r="AM252"/>
          <cell r="AN252"/>
          <cell r="AO252"/>
          <cell r="AP252"/>
          <cell r="AQ252"/>
          <cell r="AR252">
            <v>152047.66032121028</v>
          </cell>
          <cell r="AS252">
            <v>4868445.0880221995</v>
          </cell>
          <cell r="AT252"/>
          <cell r="AU252">
            <v>6937913.5512456754</v>
          </cell>
          <cell r="AV252"/>
          <cell r="AW252"/>
          <cell r="AX252"/>
          <cell r="AY252"/>
          <cell r="AZ252"/>
          <cell r="BA252"/>
          <cell r="BB252"/>
          <cell r="BC252"/>
          <cell r="BD252">
            <v>-7284985.002442643</v>
          </cell>
          <cell r="BE252"/>
          <cell r="BF252"/>
          <cell r="BG252"/>
          <cell r="BH252"/>
          <cell r="BI252"/>
          <cell r="BJ252">
            <v>4673421.2971464433</v>
          </cell>
          <cell r="BK252">
            <v>49233758.93714644</v>
          </cell>
        </row>
        <row r="253">
          <cell r="A253">
            <v>249</v>
          </cell>
          <cell r="B253" t="str">
            <v xml:space="preserve">               (27) 4074 - Regulatory Credits</v>
          </cell>
          <cell r="C253">
            <v>-33645162.979999997</v>
          </cell>
          <cell r="D253">
            <v>-430100</v>
          </cell>
          <cell r="E253"/>
          <cell r="F253"/>
          <cell r="G253"/>
          <cell r="H253">
            <v>83311.960000000006</v>
          </cell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  <cell r="AE253"/>
          <cell r="AF253">
            <v>-346788.04</v>
          </cell>
          <cell r="AG253">
            <v>-33991951.019999996</v>
          </cell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>
            <v>1781885</v>
          </cell>
          <cell r="BE253"/>
          <cell r="BF253"/>
          <cell r="BG253"/>
          <cell r="BH253"/>
          <cell r="BI253"/>
          <cell r="BJ253">
            <v>1781885</v>
          </cell>
          <cell r="BK253">
            <v>-32210066.019999996</v>
          </cell>
        </row>
        <row r="254">
          <cell r="A254">
            <v>250</v>
          </cell>
          <cell r="B254" t="str">
            <v xml:space="preserve">               (27) 4116 - Gains From Disposition Of Utility Plant</v>
          </cell>
          <cell r="C254">
            <v>-755388.96</v>
          </cell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  <cell r="AE254"/>
          <cell r="AF254">
            <v>0</v>
          </cell>
          <cell r="AG254">
            <v>-755388.96</v>
          </cell>
          <cell r="AH254"/>
          <cell r="AI254"/>
          <cell r="AJ254"/>
          <cell r="AK254"/>
          <cell r="AL254"/>
          <cell r="AM254"/>
          <cell r="AN254"/>
          <cell r="AO254"/>
          <cell r="AP254"/>
          <cell r="AQ254">
            <v>-3542326.2966666669</v>
          </cell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>
            <v>-3542326.2966666669</v>
          </cell>
          <cell r="BK254">
            <v>-4297715.2566666668</v>
          </cell>
        </row>
        <row r="255">
          <cell r="A255">
            <v>251</v>
          </cell>
          <cell r="B255" t="str">
            <v xml:space="preserve">               (27) 4117 - Losses From Disposition Of Utility Plant</v>
          </cell>
          <cell r="C255">
            <v>-8354.4</v>
          </cell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>
            <v>0</v>
          </cell>
          <cell r="AG255">
            <v>-8354.4</v>
          </cell>
          <cell r="AH255"/>
          <cell r="AI255"/>
          <cell r="AJ255"/>
          <cell r="AK255"/>
          <cell r="AL255"/>
          <cell r="AM255"/>
          <cell r="AN255"/>
          <cell r="AO255"/>
          <cell r="AP255"/>
          <cell r="AQ255">
            <v>8362.3033333333333</v>
          </cell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>
            <v>8362.3033333333333</v>
          </cell>
          <cell r="BK255">
            <v>7.9033333333336486</v>
          </cell>
        </row>
        <row r="256">
          <cell r="A256">
            <v>252</v>
          </cell>
          <cell r="B256" t="str">
            <v xml:space="preserve">               (27) 4118 - Gains From Disposition Of Allowances</v>
          </cell>
          <cell r="C256">
            <v>-4419.1099999999997</v>
          </cell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>
            <v>0</v>
          </cell>
          <cell r="AG256">
            <v>-4419.1099999999997</v>
          </cell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>
            <v>0</v>
          </cell>
          <cell r="BK256">
            <v>-4419.1099999999997</v>
          </cell>
        </row>
        <row r="257">
          <cell r="A257">
            <v>253</v>
          </cell>
          <cell r="B257" t="str">
            <v xml:space="preserve">               (27) 414 - Other Utility Operating Income</v>
          </cell>
          <cell r="C257">
            <v>0</v>
          </cell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>
            <v>0</v>
          </cell>
          <cell r="AG257">
            <v>0</v>
          </cell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>
            <v>0</v>
          </cell>
          <cell r="BK257">
            <v>0</v>
          </cell>
        </row>
        <row r="258">
          <cell r="A258">
            <v>254</v>
          </cell>
          <cell r="B258" t="str">
            <v xml:space="preserve">                    (27) SUBTOTAL</v>
          </cell>
          <cell r="C258">
            <v>-21632953.829999994</v>
          </cell>
          <cell r="D258">
            <v>31349866.02</v>
          </cell>
          <cell r="E258">
            <v>0</v>
          </cell>
          <cell r="F258">
            <v>0</v>
          </cell>
          <cell r="G258">
            <v>0</v>
          </cell>
          <cell r="H258">
            <v>83311.960000000006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31433177.98</v>
          </cell>
          <cell r="AG258">
            <v>9800224.1500000041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-3533963.9933333336</v>
          </cell>
          <cell r="AR258">
            <v>152047.66032121028</v>
          </cell>
          <cell r="AS258">
            <v>4868445.0880221995</v>
          </cell>
          <cell r="AT258">
            <v>0</v>
          </cell>
          <cell r="AU258">
            <v>6937913.5512456754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-5503100.002442643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2921342.3038131096</v>
          </cell>
          <cell r="BK258">
            <v>12721566.453813111</v>
          </cell>
        </row>
        <row r="259">
          <cell r="A259">
            <v>255</v>
          </cell>
        </row>
        <row r="260">
          <cell r="A260">
            <v>256</v>
          </cell>
          <cell r="B260" t="str">
            <v xml:space="preserve">               (28) 421 - FAS 133 Gain</v>
          </cell>
          <cell r="C260">
            <v>-23022790.43</v>
          </cell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>
            <v>23022790.43</v>
          </cell>
          <cell r="AB260"/>
          <cell r="AC260"/>
          <cell r="AD260"/>
          <cell r="AE260"/>
          <cell r="AF260">
            <v>23022790.43</v>
          </cell>
          <cell r="AG260">
            <v>0</v>
          </cell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>
            <v>0</v>
          </cell>
          <cell r="BK260">
            <v>0</v>
          </cell>
        </row>
        <row r="261">
          <cell r="A261">
            <v>257</v>
          </cell>
          <cell r="B261" t="str">
            <v xml:space="preserve">               (28) 4265 - FAS 133 Loss</v>
          </cell>
          <cell r="C261">
            <v>-18638710.43</v>
          </cell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>
            <v>18638710.43</v>
          </cell>
          <cell r="AB261"/>
          <cell r="AC261"/>
          <cell r="AD261"/>
          <cell r="AE261"/>
          <cell r="AF261">
            <v>18638710.43</v>
          </cell>
          <cell r="AG261">
            <v>0</v>
          </cell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>
            <v>0</v>
          </cell>
          <cell r="BK261">
            <v>0</v>
          </cell>
        </row>
        <row r="262">
          <cell r="A262">
            <v>258</v>
          </cell>
          <cell r="B262" t="str">
            <v xml:space="preserve">                    (28) SUBTOTAL</v>
          </cell>
          <cell r="C262">
            <v>-41661500.859999999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41661500.859999999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41661500.859999999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</row>
        <row r="263">
          <cell r="A263">
            <v>259</v>
          </cell>
          <cell r="B263" t="str">
            <v xml:space="preserve">     TOTAL DEPRECIATION, DEPLETION AND AMORTIZATION</v>
          </cell>
          <cell r="C263">
            <v>389268924.36999989</v>
          </cell>
          <cell r="D263">
            <v>31349866.02</v>
          </cell>
          <cell r="E263">
            <v>0</v>
          </cell>
          <cell r="F263">
            <v>0</v>
          </cell>
          <cell r="G263">
            <v>0</v>
          </cell>
          <cell r="H263">
            <v>83311.960000000006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21398675.290281195</v>
          </cell>
          <cell r="W263">
            <v>0</v>
          </cell>
          <cell r="X263">
            <v>0</v>
          </cell>
          <cell r="Y263">
            <v>0</v>
          </cell>
          <cell r="Z263">
            <v>-212064</v>
          </cell>
          <cell r="AA263">
            <v>41661500.859999999</v>
          </cell>
          <cell r="AB263">
            <v>0</v>
          </cell>
          <cell r="AC263">
            <v>-2348854.8283335716</v>
          </cell>
          <cell r="AD263">
            <v>0</v>
          </cell>
          <cell r="AE263">
            <v>0</v>
          </cell>
          <cell r="AF263">
            <v>91932435.301947623</v>
          </cell>
          <cell r="AG263">
            <v>481201359.67194754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-3533963.9933333336</v>
          </cell>
          <cell r="AR263">
            <v>152047.66032121028</v>
          </cell>
          <cell r="AS263">
            <v>6157438.5977499345</v>
          </cell>
          <cell r="AT263">
            <v>0</v>
          </cell>
          <cell r="AU263">
            <v>12186827.546875147</v>
          </cell>
          <cell r="AV263">
            <v>0</v>
          </cell>
          <cell r="AW263">
            <v>0</v>
          </cell>
          <cell r="AX263">
            <v>375013.99657122983</v>
          </cell>
          <cell r="AY263">
            <v>0</v>
          </cell>
          <cell r="AZ263">
            <v>681757.00000000012</v>
          </cell>
          <cell r="BA263">
            <v>0</v>
          </cell>
          <cell r="BB263">
            <v>0</v>
          </cell>
          <cell r="BC263">
            <v>13521271.800000004</v>
          </cell>
          <cell r="BD263">
            <v>-11519133.519036409</v>
          </cell>
          <cell r="BE263">
            <v>-5669283.3340000007</v>
          </cell>
          <cell r="BF263">
            <v>370592.44987679686</v>
          </cell>
          <cell r="BG263">
            <v>3090056.355</v>
          </cell>
          <cell r="BH263">
            <v>0</v>
          </cell>
          <cell r="BI263">
            <v>0</v>
          </cell>
          <cell r="BJ263">
            <v>15812624.56002458</v>
          </cell>
          <cell r="BK263">
            <v>497013984.2319721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  <cell r="B266" t="str">
            <v xml:space="preserve">          (29) 4081 - Taxes Other-Util Income</v>
          </cell>
          <cell r="C266">
            <v>234440433.30000001</v>
          </cell>
          <cell r="D266">
            <v>1691573.0908041918</v>
          </cell>
          <cell r="E266">
            <v>202674.60696</v>
          </cell>
          <cell r="F266"/>
          <cell r="G266"/>
          <cell r="H266">
            <v>-148546495.51061568</v>
          </cell>
          <cell r="I266"/>
          <cell r="J266"/>
          <cell r="K266">
            <v>-18951.694391689729</v>
          </cell>
          <cell r="L266">
            <v>-104992.07986000087</v>
          </cell>
          <cell r="M266"/>
          <cell r="N266"/>
          <cell r="O266"/>
          <cell r="P266"/>
          <cell r="Q266"/>
          <cell r="R266">
            <v>19412.258474519269</v>
          </cell>
          <cell r="S266"/>
          <cell r="T266"/>
          <cell r="U266"/>
          <cell r="V266"/>
          <cell r="W266"/>
          <cell r="X266"/>
          <cell r="Y266">
            <v>86860.814999999944</v>
          </cell>
          <cell r="Z266"/>
          <cell r="AA266"/>
          <cell r="AB266"/>
          <cell r="AC266"/>
          <cell r="AD266"/>
          <cell r="AE266"/>
          <cell r="AF266">
            <v>-146669918.51362866</v>
          </cell>
          <cell r="AG266">
            <v>87770514.78637135</v>
          </cell>
          <cell r="AH266">
            <v>-1313012.30807418</v>
          </cell>
          <cell r="AI266">
            <v>349838.18007599935</v>
          </cell>
          <cell r="AJ266">
            <v>0</v>
          </cell>
          <cell r="AK266">
            <v>104992.07986000087</v>
          </cell>
          <cell r="AL266">
            <v>0</v>
          </cell>
          <cell r="AM266">
            <v>0</v>
          </cell>
          <cell r="AN266">
            <v>182188.09454757578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/>
          <cell r="BB266"/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-675993.95359060401</v>
          </cell>
          <cell r="BK266">
            <v>87094520.832780749</v>
          </cell>
        </row>
        <row r="267">
          <cell r="A267">
            <v>263</v>
          </cell>
          <cell r="B267" t="str">
            <v xml:space="preserve">               (29) SUBTOTAL</v>
          </cell>
          <cell r="C267">
            <v>234440433.30000001</v>
          </cell>
          <cell r="D267">
            <v>1691573.0908041918</v>
          </cell>
          <cell r="E267">
            <v>202674.60696</v>
          </cell>
          <cell r="F267">
            <v>0</v>
          </cell>
          <cell r="G267">
            <v>0</v>
          </cell>
          <cell r="H267">
            <v>-148546495.51061568</v>
          </cell>
          <cell r="I267">
            <v>0</v>
          </cell>
          <cell r="J267">
            <v>0</v>
          </cell>
          <cell r="K267">
            <v>-18951.694391689729</v>
          </cell>
          <cell r="L267">
            <v>-104992.07986000087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19412.258474519269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86860.814999999944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-146669918.51362866</v>
          </cell>
          <cell r="AG267">
            <v>87770514.78637135</v>
          </cell>
          <cell r="AH267">
            <v>-1313012.30807418</v>
          </cell>
          <cell r="AI267">
            <v>349838.18007599935</v>
          </cell>
          <cell r="AJ267">
            <v>0</v>
          </cell>
          <cell r="AK267">
            <v>104992.07986000087</v>
          </cell>
          <cell r="AL267">
            <v>0</v>
          </cell>
          <cell r="AM267">
            <v>0</v>
          </cell>
          <cell r="AN267">
            <v>182188.09454757578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-675993.95359060401</v>
          </cell>
          <cell r="BK267">
            <v>87094520.832780749</v>
          </cell>
        </row>
        <row r="268">
          <cell r="A268">
            <v>264</v>
          </cell>
        </row>
        <row r="269">
          <cell r="A269">
            <v>265</v>
          </cell>
          <cell r="B269" t="str">
            <v xml:space="preserve">          (30) 4081 - Montana Corp. License Taxes</v>
          </cell>
          <cell r="C269">
            <v>0</v>
          </cell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>
            <v>0</v>
          </cell>
          <cell r="AG269">
            <v>0</v>
          </cell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>
            <v>56751.381884112845</v>
          </cell>
          <cell r="BB269">
            <v>-655709.70971653459</v>
          </cell>
          <cell r="BC269"/>
          <cell r="BD269"/>
          <cell r="BE269"/>
          <cell r="BF269"/>
          <cell r="BG269"/>
          <cell r="BH269"/>
          <cell r="BI269"/>
          <cell r="BJ269">
            <v>-598958.32783242175</v>
          </cell>
          <cell r="BK269">
            <v>-598958.32783242175</v>
          </cell>
        </row>
        <row r="270">
          <cell r="A270">
            <v>266</v>
          </cell>
          <cell r="B270" t="str">
            <v xml:space="preserve">          (30) 4091 - Montana Corp license Tax</v>
          </cell>
          <cell r="C270">
            <v>-323052.43</v>
          </cell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  <cell r="AE270"/>
          <cell r="AF270">
            <v>0</v>
          </cell>
          <cell r="AG270">
            <v>-323052.43</v>
          </cell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>
            <v>0</v>
          </cell>
          <cell r="BK270">
            <v>-323052.43</v>
          </cell>
        </row>
        <row r="271">
          <cell r="A271">
            <v>267</v>
          </cell>
          <cell r="B271" t="str">
            <v xml:space="preserve">          (30) 4091 - Fit-Util Oper Income</v>
          </cell>
          <cell r="C271">
            <v>23164607.460000001</v>
          </cell>
          <cell r="D271">
            <v>2213719.029271021</v>
          </cell>
          <cell r="E271">
            <v>1054029.0670139999</v>
          </cell>
          <cell r="F271">
            <v>96903246.731522843</v>
          </cell>
          <cell r="G271">
            <v>-33105346.195786756</v>
          </cell>
          <cell r="H271">
            <v>-519945.70634724048</v>
          </cell>
          <cell r="I271">
            <v>17703.099647703668</v>
          </cell>
          <cell r="J271">
            <v>80585.176452689804</v>
          </cell>
          <cell r="K271">
            <v>48949.980307859136</v>
          </cell>
          <cell r="L271">
            <v>19095.317236382514</v>
          </cell>
          <cell r="M271">
            <v>1409.2154804365487</v>
          </cell>
          <cell r="N271"/>
          <cell r="O271">
            <v>-131996.32059662999</v>
          </cell>
          <cell r="P271">
            <v>-458849.79050937446</v>
          </cell>
          <cell r="Q271">
            <v>85050.369389659259</v>
          </cell>
          <cell r="R271">
            <v>-16430.619345331426</v>
          </cell>
          <cell r="S271">
            <v>-3497.3229715031848</v>
          </cell>
          <cell r="T271">
            <v>-6339.9404369538834</v>
          </cell>
          <cell r="U271"/>
          <cell r="V271">
            <v>-4493721.8109590504</v>
          </cell>
          <cell r="W271">
            <v>90617.111287017076</v>
          </cell>
          <cell r="X271">
            <v>-2017478.0250371571</v>
          </cell>
          <cell r="Y271">
            <v>-18240.771149999986</v>
          </cell>
          <cell r="Z271">
            <v>44533.439999999995</v>
          </cell>
          <cell r="AA271">
            <v>0</v>
          </cell>
          <cell r="AB271">
            <v>-2924.2759000001502</v>
          </cell>
          <cell r="AC271">
            <v>680428.34983163839</v>
          </cell>
          <cell r="AD271">
            <v>0</v>
          </cell>
          <cell r="AE271">
            <v>0</v>
          </cell>
          <cell r="AF271">
            <v>60464596.108401269</v>
          </cell>
          <cell r="AG271">
            <v>83629203.568401277</v>
          </cell>
          <cell r="AH271">
            <v>-6828448.6094030747</v>
          </cell>
          <cell r="AI271">
            <v>1819367.5867059231</v>
          </cell>
          <cell r="AJ271">
            <v>387245.83443835971</v>
          </cell>
          <cell r="AK271">
            <v>-19095.31723638187</v>
          </cell>
          <cell r="AL271">
            <v>-1409.2154804365487</v>
          </cell>
          <cell r="AM271">
            <v>-117649.97503014863</v>
          </cell>
          <cell r="AN271">
            <v>-798413.9281708037</v>
          </cell>
          <cell r="AO271">
            <v>-55338.276006912813</v>
          </cell>
          <cell r="AP271">
            <v>-183749.17289675883</v>
          </cell>
          <cell r="AQ271">
            <v>742132.43859999988</v>
          </cell>
          <cell r="AR271">
            <v>-31930.008667454156</v>
          </cell>
          <cell r="AS271">
            <v>-1293062.105527486</v>
          </cell>
          <cell r="AT271">
            <v>104880.10578661348</v>
          </cell>
          <cell r="AU271">
            <v>-2559233.7848437806</v>
          </cell>
          <cell r="AV271">
            <v>126885.39543224999</v>
          </cell>
          <cell r="AW271">
            <v>0</v>
          </cell>
          <cell r="AX271">
            <v>-78752.939279958257</v>
          </cell>
          <cell r="AY271">
            <v>-353737.27900707163</v>
          </cell>
          <cell r="AZ271">
            <v>-143168.97000000003</v>
          </cell>
          <cell r="BA271">
            <v>865528.29336999159</v>
          </cell>
          <cell r="BB271">
            <v>137699.03904047227</v>
          </cell>
          <cell r="BC271">
            <v>-2839467.0780000007</v>
          </cell>
          <cell r="BD271">
            <v>2419018.0389976455</v>
          </cell>
          <cell r="BE271">
            <v>1190549.5001400001</v>
          </cell>
          <cell r="BF271">
            <v>-77824.414474127334</v>
          </cell>
          <cell r="BG271">
            <v>-648911.83455000003</v>
          </cell>
          <cell r="BH271">
            <v>0</v>
          </cell>
          <cell r="BI271">
            <v>0</v>
          </cell>
          <cell r="BJ271">
            <v>-8236886.676063139</v>
          </cell>
          <cell r="BK271">
            <v>75392316.892338142</v>
          </cell>
        </row>
        <row r="272">
          <cell r="A272">
            <v>268</v>
          </cell>
          <cell r="B272" t="str">
            <v xml:space="preserve">               (30) SUBTOTAL</v>
          </cell>
          <cell r="C272">
            <v>22841555.030000001</v>
          </cell>
          <cell r="D272">
            <v>2213719.029271021</v>
          </cell>
          <cell r="E272">
            <v>1054029.0670139999</v>
          </cell>
          <cell r="F272">
            <v>96903246.731522843</v>
          </cell>
          <cell r="G272">
            <v>-33105346.195786756</v>
          </cell>
          <cell r="H272">
            <v>-519945.70634724048</v>
          </cell>
          <cell r="I272">
            <v>17703.099647703668</v>
          </cell>
          <cell r="J272">
            <v>80585.176452689804</v>
          </cell>
          <cell r="K272">
            <v>48949.980307859136</v>
          </cell>
          <cell r="L272">
            <v>19095.317236382514</v>
          </cell>
          <cell r="M272">
            <v>1409.2154804365487</v>
          </cell>
          <cell r="N272">
            <v>0</v>
          </cell>
          <cell r="O272">
            <v>-131996.32059662999</v>
          </cell>
          <cell r="P272">
            <v>-458849.79050937446</v>
          </cell>
          <cell r="Q272">
            <v>85050.369389659259</v>
          </cell>
          <cell r="R272">
            <v>-16430.619345331426</v>
          </cell>
          <cell r="S272">
            <v>-3497.3229715031848</v>
          </cell>
          <cell r="T272">
            <v>-6339.9404369538834</v>
          </cell>
          <cell r="U272">
            <v>0</v>
          </cell>
          <cell r="V272">
            <v>-4493721.8109590504</v>
          </cell>
          <cell r="W272">
            <v>90617.111287017076</v>
          </cell>
          <cell r="X272">
            <v>-2017478.0250371571</v>
          </cell>
          <cell r="Y272">
            <v>-18240.771149999986</v>
          </cell>
          <cell r="Z272">
            <v>44533.439999999995</v>
          </cell>
          <cell r="AA272">
            <v>0</v>
          </cell>
          <cell r="AB272">
            <v>-2924.2759000001502</v>
          </cell>
          <cell r="AC272">
            <v>680428.34983163839</v>
          </cell>
          <cell r="AD272">
            <v>0</v>
          </cell>
          <cell r="AE272">
            <v>0</v>
          </cell>
          <cell r="AF272">
            <v>60464596.108401269</v>
          </cell>
          <cell r="AG272">
            <v>83306151.13840127</v>
          </cell>
          <cell r="AH272">
            <v>-6828448.6094030747</v>
          </cell>
          <cell r="AI272">
            <v>1819367.5867059231</v>
          </cell>
          <cell r="AJ272">
            <v>387245.83443835971</v>
          </cell>
          <cell r="AK272">
            <v>-19095.31723638187</v>
          </cell>
          <cell r="AL272">
            <v>-1409.2154804365487</v>
          </cell>
          <cell r="AM272">
            <v>-117649.97503014863</v>
          </cell>
          <cell r="AN272">
            <v>-798413.9281708037</v>
          </cell>
          <cell r="AO272">
            <v>-55338.276006912813</v>
          </cell>
          <cell r="AP272">
            <v>-183749.17289675883</v>
          </cell>
          <cell r="AQ272">
            <v>742132.43859999988</v>
          </cell>
          <cell r="AR272">
            <v>-31930.008667454156</v>
          </cell>
          <cell r="AS272">
            <v>-1293062.105527486</v>
          </cell>
          <cell r="AT272">
            <v>104880.10578661348</v>
          </cell>
          <cell r="AU272">
            <v>-2559233.7848437806</v>
          </cell>
          <cell r="AV272">
            <v>126885.39543224999</v>
          </cell>
          <cell r="AW272">
            <v>0</v>
          </cell>
          <cell r="AX272">
            <v>-78752.939279958257</v>
          </cell>
          <cell r="AY272">
            <v>-353737.27900707163</v>
          </cell>
          <cell r="AZ272">
            <v>-143168.97000000003</v>
          </cell>
          <cell r="BA272">
            <v>922279.67525410443</v>
          </cell>
          <cell r="BB272">
            <v>-518010.67067606235</v>
          </cell>
          <cell r="BC272">
            <v>-2839467.0780000007</v>
          </cell>
          <cell r="BD272">
            <v>2419018.0389976455</v>
          </cell>
          <cell r="BE272">
            <v>1190549.5001400001</v>
          </cell>
          <cell r="BF272">
            <v>-77824.414474127334</v>
          </cell>
          <cell r="BG272">
            <v>-648911.83455000003</v>
          </cell>
          <cell r="BH272">
            <v>0</v>
          </cell>
          <cell r="BI272">
            <v>0</v>
          </cell>
          <cell r="BJ272">
            <v>-8835845.0038955603</v>
          </cell>
          <cell r="BK272">
            <v>74470306.134505719</v>
          </cell>
        </row>
        <row r="273">
          <cell r="A273">
            <v>269</v>
          </cell>
        </row>
        <row r="274">
          <cell r="A274">
            <v>270</v>
          </cell>
          <cell r="B274" t="str">
            <v xml:space="preserve">          (31) 4101 - Def Fit-Util Oper Income</v>
          </cell>
          <cell r="C274">
            <v>177018209.93000001</v>
          </cell>
          <cell r="D274"/>
          <cell r="E274"/>
          <cell r="F274">
            <v>-220078095.65469533</v>
          </cell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>
            <v>-8748915.1805999987</v>
          </cell>
          <cell r="AB274"/>
          <cell r="AC274"/>
          <cell r="AD274"/>
          <cell r="AE274"/>
          <cell r="AF274">
            <v>-228827010.83529532</v>
          </cell>
          <cell r="AG274">
            <v>-51808800.905295312</v>
          </cell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>
            <v>0</v>
          </cell>
          <cell r="BK274">
            <v>-51808800.905295312</v>
          </cell>
        </row>
        <row r="275">
          <cell r="A275">
            <v>271</v>
          </cell>
          <cell r="B275" t="str">
            <v xml:space="preserve">          (31) 4111 - Def Fit-Cr - Util Oper Income</v>
          </cell>
          <cell r="C275">
            <v>-138110502.37</v>
          </cell>
          <cell r="D275"/>
          <cell r="E275"/>
          <cell r="F275">
            <v>138110502.37</v>
          </cell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  <cell r="AD275"/>
          <cell r="AE275"/>
          <cell r="AF275">
            <v>138110502.37</v>
          </cell>
          <cell r="AG275">
            <v>0</v>
          </cell>
          <cell r="AH275"/>
          <cell r="AI275"/>
          <cell r="AJ275"/>
          <cell r="AK275"/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/>
          <cell r="AW275">
            <v>-9006372.2399999984</v>
          </cell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>
            <v>-9006372.2399999984</v>
          </cell>
          <cell r="BK275">
            <v>-9006372.2399999984</v>
          </cell>
        </row>
        <row r="276">
          <cell r="A276">
            <v>272</v>
          </cell>
          <cell r="B276" t="str">
            <v xml:space="preserve">          (31) 4114 - Inv Tax Cr Adj-Util Operations</v>
          </cell>
          <cell r="C276">
            <v>0</v>
          </cell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  <cell r="AE276"/>
          <cell r="AF276">
            <v>0</v>
          </cell>
          <cell r="AG276">
            <v>0</v>
          </cell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>
            <v>0</v>
          </cell>
          <cell r="BK276">
            <v>-1</v>
          </cell>
        </row>
        <row r="277">
          <cell r="A277">
            <v>273</v>
          </cell>
          <cell r="B277" t="str">
            <v xml:space="preserve">               (31) SUBTOTAL</v>
          </cell>
          <cell r="C277">
            <v>38907707.560000002</v>
          </cell>
          <cell r="D277">
            <v>0</v>
          </cell>
          <cell r="E277">
            <v>0</v>
          </cell>
          <cell r="F277">
            <v>-81967593.284695327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-8748915.1805999987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-90716508.465295315</v>
          </cell>
          <cell r="AG277">
            <v>-51808800.905295312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-9006372.2399999984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-9006372.2399999984</v>
          </cell>
          <cell r="BK277">
            <v>-60815174.145295307</v>
          </cell>
        </row>
        <row r="278">
          <cell r="A278">
            <v>274</v>
          </cell>
        </row>
        <row r="279">
          <cell r="A279">
            <v>275</v>
          </cell>
          <cell r="B279" t="str">
            <v>NET OPERATING INCOME</v>
          </cell>
          <cell r="C279">
            <v>391140691.10000116</v>
          </cell>
          <cell r="D279">
            <v>8327800.1577338446</v>
          </cell>
          <cell r="E279">
            <v>3965156.9663859992</v>
          </cell>
          <cell r="F279">
            <v>-14935653.446827516</v>
          </cell>
          <cell r="G279">
            <v>33105346.195786756</v>
          </cell>
          <cell r="H279">
            <v>-1955986.2286395892</v>
          </cell>
          <cell r="I279">
            <v>66597.374865170947</v>
          </cell>
          <cell r="J279">
            <v>303153.75903630909</v>
          </cell>
          <cell r="K279">
            <v>184145.16401528014</v>
          </cell>
          <cell r="L279">
            <v>71834.764841626398</v>
          </cell>
          <cell r="M279">
            <v>5301.3344264041589</v>
          </cell>
          <cell r="N279">
            <v>-803909.33835699933</v>
          </cell>
          <cell r="O279">
            <v>-496557.58700637007</v>
          </cell>
          <cell r="P279">
            <v>-1726149.211916219</v>
          </cell>
          <cell r="Q279">
            <v>319951.38960871892</v>
          </cell>
          <cell r="R279">
            <v>-61810.905595265685</v>
          </cell>
          <cell r="S279">
            <v>-13156.595940416744</v>
          </cell>
          <cell r="T279">
            <v>-23850.252119969373</v>
          </cell>
          <cell r="U279">
            <v>0</v>
          </cell>
          <cell r="V279">
            <v>-16904953.479322143</v>
          </cell>
          <cell r="W279">
            <v>340892.94246068335</v>
          </cell>
          <cell r="X279">
            <v>-7589560.1894254973</v>
          </cell>
          <cell r="Y279">
            <v>-68620.043849999958</v>
          </cell>
          <cell r="Z279">
            <v>167530.56</v>
          </cell>
          <cell r="AA279">
            <v>-32912585.679400001</v>
          </cell>
          <cell r="AB279">
            <v>-11000.847433331761</v>
          </cell>
          <cell r="AC279">
            <v>1668426.4785019332</v>
          </cell>
          <cell r="AD279">
            <v>0</v>
          </cell>
          <cell r="AE279">
            <v>0</v>
          </cell>
          <cell r="AF279">
            <v>-28977656.718170613</v>
          </cell>
          <cell r="AG279">
            <v>362163034.38183069</v>
          </cell>
          <cell r="AH279">
            <v>-25687973.340135377</v>
          </cell>
          <cell r="AI279">
            <v>6844287.5880840775</v>
          </cell>
          <cell r="AJ279">
            <v>-387245.83443835971</v>
          </cell>
          <cell r="AK279">
            <v>-71834.764841627039</v>
          </cell>
          <cell r="AL279">
            <v>-5301.3344264041589</v>
          </cell>
          <cell r="AM279">
            <v>-442588.0013038934</v>
          </cell>
          <cell r="AN279">
            <v>-3003557.1583568119</v>
          </cell>
          <cell r="AO279">
            <v>-208177.32402600534</v>
          </cell>
          <cell r="AP279">
            <v>-691246.88851637836</v>
          </cell>
          <cell r="AQ279">
            <v>2791831.5547333336</v>
          </cell>
          <cell r="AR279">
            <v>-120117.65165375613</v>
          </cell>
          <cell r="AS279">
            <v>-4864376.4922224488</v>
          </cell>
          <cell r="AT279">
            <v>394548.96938773646</v>
          </cell>
          <cell r="AU279">
            <v>-9627593.762031367</v>
          </cell>
          <cell r="AV279">
            <v>477330.77329275</v>
          </cell>
          <cell r="AW279">
            <v>9006372.2399999984</v>
          </cell>
          <cell r="AX279">
            <v>-296261.05729127157</v>
          </cell>
          <cell r="AY279">
            <v>-1330725.9999759649</v>
          </cell>
          <cell r="AZ279">
            <v>-538588.03</v>
          </cell>
          <cell r="BA279">
            <v>3256035.0083918069</v>
          </cell>
          <cell r="BB279">
            <v>518010.67067606235</v>
          </cell>
          <cell r="BC279">
            <v>-10681804.722000003</v>
          </cell>
          <cell r="BD279">
            <v>9100115.4800387621</v>
          </cell>
          <cell r="BE279">
            <v>4478733.8338600006</v>
          </cell>
          <cell r="BF279">
            <v>-292768.03540266951</v>
          </cell>
          <cell r="BG279">
            <v>-2441144.5204499997</v>
          </cell>
          <cell r="BH279">
            <v>0</v>
          </cell>
          <cell r="BI279">
            <v>0</v>
          </cell>
          <cell r="BJ279">
            <v>-23824038.798607785</v>
          </cell>
          <cell r="BK279">
            <v>338338996.58322281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lectric Rate Base"/>
      <sheetName val="2017 GRC WC Det Format"/>
      <sheetName val="AMA&gt;&gt;"/>
      <sheetName val="Pivot 1301FC Dec 2018"/>
      <sheetName val="1301FC Dec 2018"/>
      <sheetName val="Pivot 1302FC Dec 2018"/>
      <sheetName val="1302FC Dec 2018"/>
      <sheetName val="E Recon PWR Plt"/>
      <sheetName val="E Input"/>
      <sheetName val="EOP &gt;&gt;&gt;"/>
      <sheetName val="E Recon PWR Plt EOP"/>
      <sheetName val="PT 1301FC"/>
      <sheetName val="1301FC Dec 2018 EOP"/>
      <sheetName val="PT 1302FC"/>
      <sheetName val="1302FC Dec 2018 EOP"/>
      <sheetName val="E InputEOP"/>
      <sheetName val="PP Info"/>
      <sheetName val="ERB AMA"/>
      <sheetName val="Depr"/>
      <sheetName val="Depr PT"/>
      <sheetName val="Electric AMI Additions"/>
      <sheetName val="AMI Additions"/>
      <sheetName val="Amort of Elec Def'd Deprec"/>
      <sheetName val="Unprotected Tax"/>
      <sheetName val="Pub Imp"/>
      <sheetName val="HMW"/>
      <sheetName val="Colstrip"/>
    </sheetNames>
    <sheetDataSet>
      <sheetData sheetId="0">
        <row r="1">
          <cell r="B1" t="str">
            <v>1301FC + 1302FC</v>
          </cell>
          <cell r="C1"/>
          <cell r="E1"/>
          <cell r="F1"/>
          <cell r="G1" t="str">
            <v xml:space="preserve">ACTUAL </v>
          </cell>
          <cell r="H1"/>
          <cell r="I1" t="str">
            <v xml:space="preserve">CBR </v>
          </cell>
          <cell r="J1" t="str">
            <v>CBR</v>
          </cell>
          <cell r="K1" t="str">
            <v>DEPRECIATION</v>
          </cell>
          <cell r="L1" t="str">
            <v>AMORTIZATION</v>
          </cell>
          <cell r="M1" t="str">
            <v>DEPRECIATION</v>
          </cell>
          <cell r="N1" t="str">
            <v>EOP</v>
          </cell>
          <cell r="O1" t="str">
            <v>AMA RATE BASE</v>
          </cell>
          <cell r="P1" t="str">
            <v>COLSTRIP</v>
          </cell>
          <cell r="Q1" t="str">
            <v>RESTATING</v>
          </cell>
          <cell r="R1" t="str">
            <v>EOP RESTATED</v>
          </cell>
          <cell r="S1" t="str">
            <v>PROFORMA</v>
          </cell>
          <cell r="T1" t="str">
            <v>REGULATORY</v>
          </cell>
          <cell r="U1"/>
          <cell r="V1" t="str">
            <v>ANNUALIZE</v>
          </cell>
          <cell r="W1" t="str">
            <v>REMOVE</v>
          </cell>
          <cell r="X1" t="str">
            <v>GTZ</v>
          </cell>
          <cell r="Y1" t="str">
            <v xml:space="preserve">ENERGY MGMT </v>
          </cell>
          <cell r="Z1"/>
          <cell r="AA1"/>
          <cell r="AB1"/>
          <cell r="AC1" t="str">
            <v>PROFORMA</v>
          </cell>
          <cell r="AD1" t="str">
            <v xml:space="preserve">PROFORMA </v>
          </cell>
        </row>
        <row r="2">
          <cell r="B2" t="str">
            <v>AMA Monthly Reports 2019 GRC Order</v>
          </cell>
          <cell r="C2"/>
          <cell r="D2"/>
          <cell r="E2" t="str">
            <v>a-Dec 2018</v>
          </cell>
          <cell r="F2" t="str">
            <v xml:space="preserve">Reconciling </v>
          </cell>
          <cell r="G2" t="str">
            <v>RESULTS OF</v>
          </cell>
          <cell r="H2"/>
          <cell r="I2" t="str">
            <v>Restated</v>
          </cell>
          <cell r="J2" t="str">
            <v>Restated</v>
          </cell>
          <cell r="K2"/>
          <cell r="L2"/>
          <cell r="M2" t="str">
            <v>AMORTIZATION</v>
          </cell>
          <cell r="N2" t="str">
            <v>WILD HORSE</v>
          </cell>
          <cell r="O2" t="str">
            <v>TO EOP</v>
          </cell>
          <cell r="P2" t="str">
            <v>DEPRECIATION</v>
          </cell>
          <cell r="Q2"/>
          <cell r="R2" t="str">
            <v>RESULTS OF</v>
          </cell>
          <cell r="S2" t="str">
            <v>REMOVE</v>
          </cell>
          <cell r="T2" t="str">
            <v>ASSETS AND</v>
          </cell>
          <cell r="U2"/>
          <cell r="V2" t="str">
            <v>RENT</v>
          </cell>
          <cell r="W2" t="str">
            <v>UNPROTECTED</v>
          </cell>
          <cell r="X2" t="str">
            <v>PLANT</v>
          </cell>
          <cell r="Y2" t="str">
            <v>SYSTEM</v>
          </cell>
          <cell r="Z2" t="str">
            <v xml:space="preserve">PUBLIC </v>
          </cell>
          <cell r="AA2" t="str">
            <v>HR</v>
          </cell>
          <cell r="AB2" t="str">
            <v>HMW</v>
          </cell>
          <cell r="AC2"/>
          <cell r="AD2" t="str">
            <v>RESULTS</v>
          </cell>
        </row>
        <row r="3">
          <cell r="A3" t="str">
            <v>Source</v>
          </cell>
          <cell r="C3" t="str">
            <v>Electric</v>
          </cell>
          <cell r="D3" t="str">
            <v>Common</v>
          </cell>
          <cell r="F3" t="str">
            <v>Items frm SAP</v>
          </cell>
          <cell r="G3" t="str">
            <v>OPERATIONS</v>
          </cell>
          <cell r="H3"/>
          <cell r="I3" t="str">
            <v>Results of Operations</v>
          </cell>
          <cell r="J3" t="str">
            <v>EOP</v>
          </cell>
          <cell r="K3" t="str">
            <v>AMA to EOP</v>
          </cell>
          <cell r="L3" t="str">
            <v>AMA to EOP</v>
          </cell>
          <cell r="M3" t="str">
            <v>AMA to EOP</v>
          </cell>
          <cell r="N3" t="str">
            <v xml:space="preserve"> SOLAR</v>
          </cell>
          <cell r="O3"/>
          <cell r="P3"/>
          <cell r="Q3" t="str">
            <v>ADJUSTMENT</v>
          </cell>
          <cell r="R3" t="str">
            <v>OPERATIONS</v>
          </cell>
          <cell r="S3" t="str">
            <v>EIM</v>
          </cell>
          <cell r="T3" t="str">
            <v>LIABILITIES</v>
          </cell>
          <cell r="U3" t="str">
            <v>AMI</v>
          </cell>
          <cell r="V3" t="str">
            <v>EXPENSE</v>
          </cell>
          <cell r="W3" t="str">
            <v>DFIT</v>
          </cell>
          <cell r="X3" t="str">
            <v>DFRL</v>
          </cell>
          <cell r="Y3" t="str">
            <v>EMS</v>
          </cell>
          <cell r="Z3" t="str">
            <v>IMPROVEMENT</v>
          </cell>
          <cell r="AA3" t="str">
            <v>TOPS</v>
          </cell>
          <cell r="AB3"/>
          <cell r="AC3" t="str">
            <v>ADJUSTMENTS</v>
          </cell>
          <cell r="AD3" t="str">
            <v>OF OPERATIONS</v>
          </cell>
        </row>
        <row r="4">
          <cell r="A4">
            <v>0</v>
          </cell>
          <cell r="B4"/>
          <cell r="C4"/>
          <cell r="D4"/>
          <cell r="E4" t="str">
            <v>C</v>
          </cell>
          <cell r="F4" t="str">
            <v>D</v>
          </cell>
          <cell r="G4" t="str">
            <v>E = C+D</v>
          </cell>
          <cell r="H4" t="str">
            <v>F</v>
          </cell>
          <cell r="I4" t="str">
            <v>G = E + F</v>
          </cell>
          <cell r="J4" t="str">
            <v>J</v>
          </cell>
          <cell r="K4" t="str">
            <v>K1</v>
          </cell>
          <cell r="L4" t="str">
            <v>K2</v>
          </cell>
          <cell r="M4" t="str">
            <v>K = K1 + K2</v>
          </cell>
          <cell r="N4" t="str">
            <v>I</v>
          </cell>
          <cell r="O4" t="str">
            <v>L = J - G</v>
          </cell>
          <cell r="P4" t="str">
            <v>M</v>
          </cell>
          <cell r="Q4" t="str">
            <v>N= K + I + L + M</v>
          </cell>
          <cell r="R4" t="str">
            <v>O = E + N</v>
          </cell>
          <cell r="S4" t="str">
            <v>P</v>
          </cell>
          <cell r="T4" t="str">
            <v>Q</v>
          </cell>
          <cell r="U4" t="str">
            <v>R</v>
          </cell>
          <cell r="V4" t="str">
            <v>S</v>
          </cell>
          <cell r="W4" t="str">
            <v>T</v>
          </cell>
          <cell r="X4" t="str">
            <v>U</v>
          </cell>
          <cell r="Y4" t="str">
            <v>V</v>
          </cell>
          <cell r="Z4" t="str">
            <v>W</v>
          </cell>
          <cell r="AA4" t="str">
            <v>X</v>
          </cell>
          <cell r="AB4" t="str">
            <v>Y</v>
          </cell>
          <cell r="AC4" t="str">
            <v>Z</v>
          </cell>
          <cell r="AD4" t="str">
            <v>AA=O+Z</v>
          </cell>
        </row>
        <row r="5">
          <cell r="A5" t="str">
            <v>UI</v>
          </cell>
          <cell r="B5" t="str">
            <v>Gross Utility Plant In Service:</v>
          </cell>
          <cell r="C5"/>
          <cell r="D5"/>
          <cell r="E5">
            <v>0</v>
          </cell>
          <cell r="F5"/>
          <cell r="G5">
            <v>0</v>
          </cell>
          <cell r="H5"/>
          <cell r="I5">
            <v>0</v>
          </cell>
          <cell r="J5">
            <v>0</v>
          </cell>
          <cell r="K5"/>
          <cell r="L5"/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 t="str">
            <v>UI</v>
          </cell>
          <cell r="B6" t="str">
            <v xml:space="preserve">     Production Plant:</v>
          </cell>
          <cell r="C6"/>
          <cell r="D6"/>
          <cell r="E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</row>
        <row r="7">
          <cell r="A7" t="str">
            <v>UI</v>
          </cell>
          <cell r="B7" t="str">
            <v xml:space="preserve">          Steam Production:</v>
          </cell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/>
          <cell r="W7"/>
          <cell r="X7"/>
          <cell r="Y7"/>
          <cell r="Z7"/>
          <cell r="AA7"/>
          <cell r="AB7"/>
          <cell r="AC7"/>
          <cell r="AD7"/>
        </row>
        <row r="8">
          <cell r="A8" t="str">
            <v>UI</v>
          </cell>
          <cell r="B8" t="str">
            <v xml:space="preserve">               310 - Land and Land Rights</v>
          </cell>
          <cell r="C8" t="str">
            <v xml:space="preserve">E310 </v>
          </cell>
          <cell r="D8" t="str">
            <v xml:space="preserve">C310 </v>
          </cell>
          <cell r="E8">
            <v>3795007</v>
          </cell>
          <cell r="F8"/>
          <cell r="G8">
            <v>3795007</v>
          </cell>
          <cell r="H8"/>
          <cell r="I8">
            <v>3795007</v>
          </cell>
          <cell r="J8">
            <v>3795000</v>
          </cell>
          <cell r="K8"/>
          <cell r="L8"/>
          <cell r="M8"/>
          <cell r="N8"/>
          <cell r="O8">
            <v>-7</v>
          </cell>
          <cell r="P8"/>
          <cell r="Q8">
            <v>-7</v>
          </cell>
          <cell r="R8">
            <v>3795000</v>
          </cell>
          <cell r="S8"/>
          <cell r="T8"/>
          <cell r="U8"/>
          <cell r="V8"/>
          <cell r="W8"/>
          <cell r="X8"/>
          <cell r="Y8"/>
          <cell r="Z8"/>
          <cell r="AA8"/>
          <cell r="AB8"/>
          <cell r="AC8">
            <v>0</v>
          </cell>
          <cell r="AD8">
            <v>3795000</v>
          </cell>
        </row>
        <row r="9">
          <cell r="A9" t="str">
            <v>UI</v>
          </cell>
          <cell r="B9" t="str">
            <v xml:space="preserve">               311 - Structures and Improvements</v>
          </cell>
          <cell r="C9" t="str">
            <v xml:space="preserve">E311 </v>
          </cell>
          <cell r="D9" t="str">
            <v xml:space="preserve">C311 </v>
          </cell>
          <cell r="E9">
            <v>177711003</v>
          </cell>
          <cell r="G9">
            <v>177711003</v>
          </cell>
          <cell r="H9"/>
          <cell r="I9">
            <v>177711003</v>
          </cell>
          <cell r="J9">
            <v>178792000</v>
          </cell>
          <cell r="K9"/>
          <cell r="L9"/>
          <cell r="M9"/>
          <cell r="N9"/>
          <cell r="O9">
            <v>1080997</v>
          </cell>
          <cell r="P9"/>
          <cell r="Q9">
            <v>1080997</v>
          </cell>
          <cell r="R9">
            <v>178792000</v>
          </cell>
          <cell r="S9"/>
          <cell r="T9"/>
          <cell r="U9"/>
          <cell r="V9"/>
          <cell r="W9"/>
          <cell r="X9"/>
          <cell r="Y9"/>
          <cell r="Z9"/>
          <cell r="AA9"/>
          <cell r="AB9"/>
          <cell r="AC9">
            <v>0</v>
          </cell>
          <cell r="AD9">
            <v>178792000</v>
          </cell>
        </row>
        <row r="10">
          <cell r="A10" t="str">
            <v>UI</v>
          </cell>
          <cell r="B10" t="str">
            <v xml:space="preserve">               312 - Boiler Plant Equipment</v>
          </cell>
          <cell r="C10" t="str">
            <v xml:space="preserve">E312 </v>
          </cell>
          <cell r="D10" t="str">
            <v xml:space="preserve">C312 </v>
          </cell>
          <cell r="E10">
            <v>712757862</v>
          </cell>
          <cell r="G10">
            <v>712757862</v>
          </cell>
          <cell r="H10"/>
          <cell r="I10">
            <v>712757862</v>
          </cell>
          <cell r="J10">
            <v>712517000</v>
          </cell>
          <cell r="K10"/>
          <cell r="L10"/>
          <cell r="M10"/>
          <cell r="N10"/>
          <cell r="O10">
            <v>-240862</v>
          </cell>
          <cell r="P10"/>
          <cell r="Q10">
            <v>-240862</v>
          </cell>
          <cell r="R10">
            <v>712517000</v>
          </cell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>
            <v>0</v>
          </cell>
          <cell r="AD10">
            <v>712517000</v>
          </cell>
        </row>
        <row r="11">
          <cell r="A11" t="str">
            <v>UI</v>
          </cell>
          <cell r="B11" t="str">
            <v xml:space="preserve">               314 - Turbogenerator Units</v>
          </cell>
          <cell r="C11" t="str">
            <v xml:space="preserve">E314 </v>
          </cell>
          <cell r="D11" t="str">
            <v xml:space="preserve">C314 </v>
          </cell>
          <cell r="E11">
            <v>341092898</v>
          </cell>
          <cell r="G11">
            <v>341092898</v>
          </cell>
          <cell r="H11"/>
          <cell r="I11">
            <v>341092898</v>
          </cell>
          <cell r="J11">
            <v>345232000</v>
          </cell>
          <cell r="K11"/>
          <cell r="L11"/>
          <cell r="M11"/>
          <cell r="N11"/>
          <cell r="O11">
            <v>4139102</v>
          </cell>
          <cell r="P11"/>
          <cell r="Q11">
            <v>4139102</v>
          </cell>
          <cell r="R11">
            <v>345232000</v>
          </cell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>
            <v>0</v>
          </cell>
          <cell r="AD11">
            <v>345232000</v>
          </cell>
        </row>
        <row r="12">
          <cell r="A12" t="str">
            <v>UI</v>
          </cell>
          <cell r="B12" t="str">
            <v xml:space="preserve">               315 - Accessory Electric Equipment</v>
          </cell>
          <cell r="C12" t="str">
            <v xml:space="preserve">E315 </v>
          </cell>
          <cell r="D12" t="str">
            <v xml:space="preserve">C315 </v>
          </cell>
          <cell r="E12">
            <v>49407222</v>
          </cell>
          <cell r="G12">
            <v>49407222</v>
          </cell>
          <cell r="H12"/>
          <cell r="I12">
            <v>49407222</v>
          </cell>
          <cell r="J12">
            <v>49454000</v>
          </cell>
          <cell r="K12"/>
          <cell r="L12"/>
          <cell r="M12"/>
          <cell r="N12"/>
          <cell r="O12">
            <v>46778</v>
          </cell>
          <cell r="P12"/>
          <cell r="Q12">
            <v>46778</v>
          </cell>
          <cell r="R12">
            <v>49454000</v>
          </cell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>
            <v>0</v>
          </cell>
          <cell r="AD12">
            <v>49454000</v>
          </cell>
        </row>
        <row r="13">
          <cell r="A13" t="str">
            <v>UI</v>
          </cell>
          <cell r="B13" t="str">
            <v xml:space="preserve">               316 - Miscellaneous Power Plant Equipment</v>
          </cell>
          <cell r="C13" t="str">
            <v xml:space="preserve">E316 </v>
          </cell>
          <cell r="D13" t="str">
            <v xml:space="preserve">C316 </v>
          </cell>
          <cell r="E13">
            <v>15899790</v>
          </cell>
          <cell r="G13">
            <v>15899790</v>
          </cell>
          <cell r="H13"/>
          <cell r="I13">
            <v>15899790</v>
          </cell>
          <cell r="J13">
            <v>15900000</v>
          </cell>
          <cell r="K13"/>
          <cell r="L13"/>
          <cell r="M13"/>
          <cell r="N13"/>
          <cell r="O13">
            <v>210</v>
          </cell>
          <cell r="P13"/>
          <cell r="Q13">
            <v>210</v>
          </cell>
          <cell r="R13">
            <v>15900000</v>
          </cell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>
            <v>0</v>
          </cell>
          <cell r="AD13">
            <v>15900000</v>
          </cell>
        </row>
        <row r="14">
          <cell r="A14" t="str">
            <v>UI</v>
          </cell>
          <cell r="B14" t="str">
            <v xml:space="preserve">               317 - Asset Retirement Obligation</v>
          </cell>
          <cell r="C14" t="str">
            <v xml:space="preserve">E317 </v>
          </cell>
          <cell r="D14" t="str">
            <v xml:space="preserve">C317 </v>
          </cell>
          <cell r="E14">
            <v>99639639</v>
          </cell>
          <cell r="F14"/>
          <cell r="G14">
            <v>99639639</v>
          </cell>
          <cell r="H14"/>
          <cell r="I14">
            <v>99639639</v>
          </cell>
          <cell r="J14">
            <v>90820000</v>
          </cell>
          <cell r="K14"/>
          <cell r="L14"/>
          <cell r="M14"/>
          <cell r="N14"/>
          <cell r="O14">
            <v>-8819639</v>
          </cell>
          <cell r="P14"/>
          <cell r="Q14">
            <v>-8819639</v>
          </cell>
          <cell r="R14">
            <v>90820000</v>
          </cell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>
            <v>0</v>
          </cell>
          <cell r="AD14">
            <v>90820000</v>
          </cell>
        </row>
        <row r="15">
          <cell r="A15"/>
          <cell r="B15" t="str">
            <v>Total Steam Production</v>
          </cell>
          <cell r="C15"/>
          <cell r="D15"/>
          <cell r="E15">
            <v>1400303421</v>
          </cell>
          <cell r="F15">
            <v>0</v>
          </cell>
          <cell r="G15">
            <v>1400303421</v>
          </cell>
          <cell r="H15"/>
          <cell r="I15">
            <v>1400303421</v>
          </cell>
          <cell r="J15">
            <v>1396510000</v>
          </cell>
          <cell r="K15"/>
          <cell r="L15"/>
          <cell r="M15">
            <v>0</v>
          </cell>
          <cell r="N15">
            <v>0</v>
          </cell>
          <cell r="O15">
            <v>-3793421</v>
          </cell>
          <cell r="P15">
            <v>0</v>
          </cell>
          <cell r="Q15">
            <v>-3793421</v>
          </cell>
          <cell r="R15">
            <v>1396510000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1396510000</v>
          </cell>
        </row>
        <row r="16">
          <cell r="A16" t="str">
            <v>UI</v>
          </cell>
          <cell r="B16" t="str">
            <v xml:space="preserve">          Hydraulic Production:</v>
          </cell>
          <cell r="C16"/>
          <cell r="D16"/>
          <cell r="E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A17" t="str">
            <v>UI</v>
          </cell>
          <cell r="B17" t="str">
            <v xml:space="preserve">               330 - Land and Land Rights</v>
          </cell>
          <cell r="C17" t="str">
            <v xml:space="preserve">E330 </v>
          </cell>
          <cell r="D17" t="str">
            <v xml:space="preserve">C330 </v>
          </cell>
          <cell r="E17">
            <v>6993524</v>
          </cell>
          <cell r="G17">
            <v>6993524</v>
          </cell>
          <cell r="H17"/>
          <cell r="I17">
            <v>6993524</v>
          </cell>
          <cell r="J17">
            <v>7112000</v>
          </cell>
          <cell r="K17"/>
          <cell r="L17"/>
          <cell r="M17"/>
          <cell r="N17"/>
          <cell r="O17">
            <v>118476</v>
          </cell>
          <cell r="P17"/>
          <cell r="Q17">
            <v>118476</v>
          </cell>
          <cell r="R17">
            <v>7112000</v>
          </cell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>
            <v>0</v>
          </cell>
          <cell r="AD17">
            <v>7112000</v>
          </cell>
        </row>
        <row r="18">
          <cell r="A18" t="str">
            <v>UI</v>
          </cell>
          <cell r="B18" t="str">
            <v xml:space="preserve">               331 - Structures and Improvements</v>
          </cell>
          <cell r="C18" t="str">
            <v xml:space="preserve">E331 </v>
          </cell>
          <cell r="D18" t="str">
            <v xml:space="preserve">C331 </v>
          </cell>
          <cell r="E18">
            <v>167061476</v>
          </cell>
          <cell r="G18">
            <v>167061476</v>
          </cell>
          <cell r="H18"/>
          <cell r="I18">
            <v>167061476</v>
          </cell>
          <cell r="J18">
            <v>166253000</v>
          </cell>
          <cell r="K18"/>
          <cell r="L18"/>
          <cell r="M18"/>
          <cell r="N18"/>
          <cell r="O18">
            <v>-808476</v>
          </cell>
          <cell r="P18"/>
          <cell r="Q18">
            <v>-808476</v>
          </cell>
          <cell r="R18">
            <v>166253000</v>
          </cell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>
            <v>0</v>
          </cell>
          <cell r="AD18">
            <v>166253000</v>
          </cell>
        </row>
        <row r="19">
          <cell r="A19" t="str">
            <v>UI</v>
          </cell>
          <cell r="B19" t="str">
            <v xml:space="preserve">               332 - Reservoirs, Dams, and Waterways</v>
          </cell>
          <cell r="C19" t="str">
            <v xml:space="preserve">E332 </v>
          </cell>
          <cell r="D19" t="str">
            <v xml:space="preserve">C332 </v>
          </cell>
          <cell r="E19">
            <v>351850241</v>
          </cell>
          <cell r="G19">
            <v>351850241</v>
          </cell>
          <cell r="H19"/>
          <cell r="I19">
            <v>351850241</v>
          </cell>
          <cell r="J19">
            <v>358985000</v>
          </cell>
          <cell r="K19"/>
          <cell r="L19"/>
          <cell r="M19"/>
          <cell r="N19"/>
          <cell r="O19">
            <v>7134759</v>
          </cell>
          <cell r="P19"/>
          <cell r="Q19">
            <v>7134759</v>
          </cell>
          <cell r="R19">
            <v>358985000</v>
          </cell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>
            <v>0</v>
          </cell>
          <cell r="AD19">
            <v>358985000</v>
          </cell>
        </row>
        <row r="20">
          <cell r="A20" t="str">
            <v>UI</v>
          </cell>
          <cell r="B20" t="str">
            <v xml:space="preserve">               333 - Waterwheels, Turbines and Generators</v>
          </cell>
          <cell r="C20" t="str">
            <v xml:space="preserve">E333 </v>
          </cell>
          <cell r="D20" t="str">
            <v xml:space="preserve">C333 </v>
          </cell>
          <cell r="E20">
            <v>128339882</v>
          </cell>
          <cell r="G20">
            <v>128339882</v>
          </cell>
          <cell r="H20"/>
          <cell r="I20">
            <v>128339882</v>
          </cell>
          <cell r="J20">
            <v>130240000</v>
          </cell>
          <cell r="K20"/>
          <cell r="L20"/>
          <cell r="M20"/>
          <cell r="N20"/>
          <cell r="O20">
            <v>1900118</v>
          </cell>
          <cell r="P20"/>
          <cell r="Q20">
            <v>1900118</v>
          </cell>
          <cell r="R20">
            <v>130240000</v>
          </cell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>
            <v>0</v>
          </cell>
          <cell r="AD20">
            <v>130240000</v>
          </cell>
        </row>
        <row r="21">
          <cell r="A21" t="str">
            <v>UI</v>
          </cell>
          <cell r="B21" t="str">
            <v xml:space="preserve">               334 - Accessory Electric Equipment</v>
          </cell>
          <cell r="C21" t="str">
            <v xml:space="preserve">E334 </v>
          </cell>
          <cell r="D21" t="str">
            <v xml:space="preserve">C334 </v>
          </cell>
          <cell r="E21">
            <v>45906707</v>
          </cell>
          <cell r="G21">
            <v>45906707</v>
          </cell>
          <cell r="H21"/>
          <cell r="I21">
            <v>45906707</v>
          </cell>
          <cell r="J21">
            <v>45907000</v>
          </cell>
          <cell r="K21"/>
          <cell r="L21"/>
          <cell r="M21"/>
          <cell r="N21"/>
          <cell r="O21">
            <v>293</v>
          </cell>
          <cell r="P21"/>
          <cell r="Q21">
            <v>293</v>
          </cell>
          <cell r="R21">
            <v>45907000</v>
          </cell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>
            <v>0</v>
          </cell>
          <cell r="AD21">
            <v>45907000</v>
          </cell>
        </row>
        <row r="22">
          <cell r="A22" t="str">
            <v>UI</v>
          </cell>
          <cell r="B22" t="str">
            <v xml:space="preserve">               335 - Miscellaneous Power Plant Equipment</v>
          </cell>
          <cell r="C22" t="str">
            <v xml:space="preserve">E335 </v>
          </cell>
          <cell r="D22" t="str">
            <v xml:space="preserve">C335 </v>
          </cell>
          <cell r="E22">
            <v>15855290</v>
          </cell>
          <cell r="G22">
            <v>15855290</v>
          </cell>
          <cell r="H22"/>
          <cell r="I22">
            <v>15855290</v>
          </cell>
          <cell r="J22">
            <v>16076000</v>
          </cell>
          <cell r="K22"/>
          <cell r="L22"/>
          <cell r="M22"/>
          <cell r="N22"/>
          <cell r="O22">
            <v>220710</v>
          </cell>
          <cell r="P22"/>
          <cell r="Q22">
            <v>220710</v>
          </cell>
          <cell r="R22">
            <v>16076000</v>
          </cell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>
            <v>0</v>
          </cell>
          <cell r="AD22">
            <v>16076000</v>
          </cell>
        </row>
        <row r="23">
          <cell r="A23" t="str">
            <v>UI</v>
          </cell>
          <cell r="B23" t="str">
            <v xml:space="preserve">               336 - Roads, Railroads and Bridges</v>
          </cell>
          <cell r="C23" t="str">
            <v xml:space="preserve">E336 </v>
          </cell>
          <cell r="D23" t="str">
            <v xml:space="preserve">C336 </v>
          </cell>
          <cell r="E23">
            <v>5045059</v>
          </cell>
          <cell r="G23">
            <v>5045059</v>
          </cell>
          <cell r="H23"/>
          <cell r="I23">
            <v>5045059</v>
          </cell>
          <cell r="J23">
            <v>5045000</v>
          </cell>
          <cell r="K23"/>
          <cell r="L23"/>
          <cell r="M23"/>
          <cell r="N23"/>
          <cell r="O23">
            <v>-59</v>
          </cell>
          <cell r="P23"/>
          <cell r="Q23">
            <v>-59</v>
          </cell>
          <cell r="R23">
            <v>5045000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>
            <v>0</v>
          </cell>
          <cell r="AD23">
            <v>5045000</v>
          </cell>
        </row>
        <row r="24">
          <cell r="A24" t="str">
            <v>UI</v>
          </cell>
          <cell r="B24" t="str">
            <v xml:space="preserve">               337 - ARO</v>
          </cell>
          <cell r="C24" t="str">
            <v xml:space="preserve">E337 </v>
          </cell>
          <cell r="D24" t="str">
            <v xml:space="preserve">C337 </v>
          </cell>
          <cell r="E24">
            <v>0</v>
          </cell>
          <cell r="G24">
            <v>0</v>
          </cell>
          <cell r="H24"/>
          <cell r="I24">
            <v>0</v>
          </cell>
          <cell r="J24">
            <v>0</v>
          </cell>
          <cell r="K24"/>
          <cell r="L24"/>
          <cell r="M24"/>
          <cell r="N24"/>
          <cell r="O24">
            <v>0</v>
          </cell>
          <cell r="P24"/>
          <cell r="Q24">
            <v>0</v>
          </cell>
          <cell r="R24">
            <v>0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>
            <v>0</v>
          </cell>
          <cell r="AD24">
            <v>0</v>
          </cell>
        </row>
        <row r="25">
          <cell r="A25" t="str">
            <v>UI</v>
          </cell>
          <cell r="B25" t="str">
            <v xml:space="preserve">               338 - Easements</v>
          </cell>
          <cell r="C25" t="str">
            <v xml:space="preserve">E338 </v>
          </cell>
          <cell r="D25" t="str">
            <v xml:space="preserve">C338 </v>
          </cell>
          <cell r="E25">
            <v>0</v>
          </cell>
          <cell r="G25">
            <v>0</v>
          </cell>
          <cell r="H25"/>
          <cell r="I25">
            <v>0</v>
          </cell>
          <cell r="J25">
            <v>0</v>
          </cell>
          <cell r="K25"/>
          <cell r="L25"/>
          <cell r="M25"/>
          <cell r="N25"/>
          <cell r="O25">
            <v>0</v>
          </cell>
          <cell r="P25"/>
          <cell r="Q25">
            <v>0</v>
          </cell>
          <cell r="R25">
            <v>0</v>
          </cell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>
            <v>0</v>
          </cell>
          <cell r="AD25">
            <v>0</v>
          </cell>
        </row>
        <row r="26">
          <cell r="A26"/>
          <cell r="B26" t="str">
            <v>Total Hydro Production</v>
          </cell>
          <cell r="E26">
            <v>721052179</v>
          </cell>
          <cell r="F26">
            <v>0</v>
          </cell>
          <cell r="G26">
            <v>721052179</v>
          </cell>
          <cell r="H26"/>
          <cell r="I26">
            <v>721052179</v>
          </cell>
          <cell r="J26">
            <v>729618000</v>
          </cell>
          <cell r="K26"/>
          <cell r="L26"/>
          <cell r="M26">
            <v>0</v>
          </cell>
          <cell r="N26">
            <v>0</v>
          </cell>
          <cell r="O26">
            <v>8565821</v>
          </cell>
          <cell r="P26">
            <v>0</v>
          </cell>
          <cell r="Q26">
            <v>8565821</v>
          </cell>
          <cell r="R26">
            <v>729618000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729618000</v>
          </cell>
        </row>
        <row r="27">
          <cell r="A27" t="str">
            <v>UI</v>
          </cell>
          <cell r="B27" t="str">
            <v xml:space="preserve">          Other Production:</v>
          </cell>
          <cell r="E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A28" t="str">
            <v>UI</v>
          </cell>
          <cell r="B28" t="str">
            <v xml:space="preserve">               340 - Land and Land Rights</v>
          </cell>
          <cell r="C28" t="str">
            <v xml:space="preserve">E340 </v>
          </cell>
          <cell r="D28" t="str">
            <v xml:space="preserve">C340 </v>
          </cell>
          <cell r="E28">
            <v>16016761</v>
          </cell>
          <cell r="G28">
            <v>16016761</v>
          </cell>
          <cell r="H28"/>
          <cell r="I28">
            <v>16016761</v>
          </cell>
          <cell r="J28">
            <v>16018000</v>
          </cell>
          <cell r="K28"/>
          <cell r="L28"/>
          <cell r="M28"/>
          <cell r="N28"/>
          <cell r="O28">
            <v>1239</v>
          </cell>
          <cell r="P28"/>
          <cell r="Q28">
            <v>1239</v>
          </cell>
          <cell r="R28">
            <v>16018000</v>
          </cell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>
            <v>0</v>
          </cell>
          <cell r="AD28">
            <v>16018000</v>
          </cell>
        </row>
        <row r="29">
          <cell r="A29" t="str">
            <v>UI</v>
          </cell>
          <cell r="B29" t="str">
            <v xml:space="preserve">               341 - Structures and Improvements</v>
          </cell>
          <cell r="C29" t="str">
            <v xml:space="preserve">E341 </v>
          </cell>
          <cell r="D29" t="str">
            <v xml:space="preserve">C341 </v>
          </cell>
          <cell r="E29">
            <v>130762674</v>
          </cell>
          <cell r="G29">
            <v>130762674</v>
          </cell>
          <cell r="H29"/>
          <cell r="I29">
            <v>130762674</v>
          </cell>
          <cell r="J29">
            <v>131545000</v>
          </cell>
          <cell r="K29"/>
          <cell r="L29"/>
          <cell r="M29"/>
          <cell r="N29"/>
          <cell r="O29">
            <v>782326</v>
          </cell>
          <cell r="P29"/>
          <cell r="Q29">
            <v>782326</v>
          </cell>
          <cell r="R29">
            <v>131545000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>
            <v>0</v>
          </cell>
          <cell r="AD29">
            <v>131545000</v>
          </cell>
        </row>
        <row r="30">
          <cell r="A30" t="str">
            <v>UI</v>
          </cell>
          <cell r="B30" t="str">
            <v xml:space="preserve">               342 - Fuel Holders, Producers, and Accessories</v>
          </cell>
          <cell r="C30" t="str">
            <v xml:space="preserve">E342 </v>
          </cell>
          <cell r="D30" t="str">
            <v xml:space="preserve">C342 </v>
          </cell>
          <cell r="E30">
            <v>25642467</v>
          </cell>
          <cell r="G30">
            <v>25642467</v>
          </cell>
          <cell r="H30"/>
          <cell r="I30">
            <v>25642467</v>
          </cell>
          <cell r="J30">
            <v>25859000</v>
          </cell>
          <cell r="K30"/>
          <cell r="L30"/>
          <cell r="M30"/>
          <cell r="N30"/>
          <cell r="O30">
            <v>216533</v>
          </cell>
          <cell r="P30"/>
          <cell r="Q30">
            <v>216533</v>
          </cell>
          <cell r="R30">
            <v>25859000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>
            <v>0</v>
          </cell>
          <cell r="AD30">
            <v>25859000</v>
          </cell>
        </row>
        <row r="31">
          <cell r="A31" t="str">
            <v>UI</v>
          </cell>
          <cell r="B31" t="str">
            <v xml:space="preserve">               344 - Generators</v>
          </cell>
          <cell r="C31" t="str">
            <v xml:space="preserve">E344 </v>
          </cell>
          <cell r="D31" t="str">
            <v xml:space="preserve">C344 </v>
          </cell>
          <cell r="E31">
            <v>1567187135</v>
          </cell>
          <cell r="G31">
            <v>1567187135</v>
          </cell>
          <cell r="H31"/>
          <cell r="I31">
            <v>1567187135</v>
          </cell>
          <cell r="J31">
            <v>1575108000</v>
          </cell>
          <cell r="K31"/>
          <cell r="L31"/>
          <cell r="M31"/>
          <cell r="N31">
            <v>-3131000</v>
          </cell>
          <cell r="O31">
            <v>7920865</v>
          </cell>
          <cell r="P31"/>
          <cell r="Q31">
            <v>4789865</v>
          </cell>
          <cell r="R31">
            <v>1571977000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>
            <v>0</v>
          </cell>
          <cell r="AD31">
            <v>1571977000</v>
          </cell>
        </row>
        <row r="32">
          <cell r="A32" t="str">
            <v>UI</v>
          </cell>
          <cell r="B32" t="str">
            <v xml:space="preserve">               345 - Accessory Electric Equipment</v>
          </cell>
          <cell r="C32" t="str">
            <v xml:space="preserve">E345 </v>
          </cell>
          <cell r="D32" t="str">
            <v xml:space="preserve">C345 </v>
          </cell>
          <cell r="E32">
            <v>152650489</v>
          </cell>
          <cell r="G32">
            <v>152650489</v>
          </cell>
          <cell r="H32"/>
          <cell r="I32">
            <v>152650489</v>
          </cell>
          <cell r="J32">
            <v>153219000</v>
          </cell>
          <cell r="K32"/>
          <cell r="L32"/>
          <cell r="M32"/>
          <cell r="N32">
            <v>-1081000</v>
          </cell>
          <cell r="O32">
            <v>568511</v>
          </cell>
          <cell r="P32"/>
          <cell r="Q32">
            <v>-512489</v>
          </cell>
          <cell r="R32">
            <v>152138000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>
            <v>0</v>
          </cell>
          <cell r="AD32">
            <v>152138000</v>
          </cell>
        </row>
        <row r="33">
          <cell r="A33" t="str">
            <v>UI</v>
          </cell>
          <cell r="B33" t="str">
            <v xml:space="preserve">               346 - Other Production</v>
          </cell>
          <cell r="C33" t="str">
            <v xml:space="preserve">E346 </v>
          </cell>
          <cell r="D33" t="str">
            <v xml:space="preserve">C346 </v>
          </cell>
          <cell r="E33">
            <v>15075434</v>
          </cell>
          <cell r="G33">
            <v>15075434</v>
          </cell>
          <cell r="H33"/>
          <cell r="I33">
            <v>15075434</v>
          </cell>
          <cell r="J33">
            <v>15568000</v>
          </cell>
          <cell r="K33"/>
          <cell r="L33"/>
          <cell r="M33"/>
          <cell r="N33"/>
          <cell r="O33">
            <v>492566</v>
          </cell>
          <cell r="P33"/>
          <cell r="Q33">
            <v>492566</v>
          </cell>
          <cell r="R33">
            <v>15568000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>
            <v>0</v>
          </cell>
          <cell r="AD33">
            <v>15568000</v>
          </cell>
        </row>
        <row r="34">
          <cell r="A34" t="str">
            <v>UI</v>
          </cell>
          <cell r="B34" t="str">
            <v xml:space="preserve">               347 - Asset Retirement Obligation</v>
          </cell>
          <cell r="C34" t="str">
            <v xml:space="preserve">E347 </v>
          </cell>
          <cell r="D34" t="str">
            <v xml:space="preserve">C347 </v>
          </cell>
          <cell r="E34">
            <v>53674342</v>
          </cell>
          <cell r="G34">
            <v>53674342</v>
          </cell>
          <cell r="H34"/>
          <cell r="I34">
            <v>53674342</v>
          </cell>
          <cell r="J34">
            <v>53576000</v>
          </cell>
          <cell r="K34"/>
          <cell r="L34"/>
          <cell r="M34"/>
          <cell r="N34"/>
          <cell r="O34">
            <v>-98342</v>
          </cell>
          <cell r="P34"/>
          <cell r="Q34">
            <v>-98342</v>
          </cell>
          <cell r="R34">
            <v>53576000</v>
          </cell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>
            <v>0</v>
          </cell>
          <cell r="AD34">
            <v>53576000</v>
          </cell>
        </row>
        <row r="35">
          <cell r="A35" t="str">
            <v>UI</v>
          </cell>
          <cell r="B35" t="str">
            <v xml:space="preserve">               348 - Energy Production Storage</v>
          </cell>
          <cell r="C35" t="str">
            <v xml:space="preserve">E348 </v>
          </cell>
          <cell r="D35" t="str">
            <v xml:space="preserve">C348 </v>
          </cell>
          <cell r="E35">
            <v>4993664</v>
          </cell>
          <cell r="G35">
            <v>4993664</v>
          </cell>
          <cell r="H35"/>
          <cell r="I35">
            <v>4993664</v>
          </cell>
          <cell r="J35">
            <v>5026000</v>
          </cell>
          <cell r="K35"/>
          <cell r="L35"/>
          <cell r="M35"/>
          <cell r="N35"/>
          <cell r="O35">
            <v>32336</v>
          </cell>
          <cell r="P35"/>
          <cell r="Q35">
            <v>32336</v>
          </cell>
          <cell r="R35">
            <v>5026000</v>
          </cell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>
            <v>0</v>
          </cell>
          <cell r="AD35">
            <v>5026000</v>
          </cell>
        </row>
        <row r="36">
          <cell r="A36"/>
          <cell r="B36" t="str">
            <v>Total Other Production</v>
          </cell>
          <cell r="E36">
            <v>1966002966</v>
          </cell>
          <cell r="F36">
            <v>0</v>
          </cell>
          <cell r="G36">
            <v>1966002966</v>
          </cell>
          <cell r="H36"/>
          <cell r="I36">
            <v>1966002966</v>
          </cell>
          <cell r="J36">
            <v>1975919000</v>
          </cell>
          <cell r="K36"/>
          <cell r="L36"/>
          <cell r="M36">
            <v>0</v>
          </cell>
          <cell r="N36">
            <v>-4212000</v>
          </cell>
          <cell r="O36">
            <v>9916034</v>
          </cell>
          <cell r="P36">
            <v>0</v>
          </cell>
          <cell r="Q36">
            <v>5704034</v>
          </cell>
          <cell r="R36">
            <v>1971707000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1971707000</v>
          </cell>
        </row>
        <row r="37">
          <cell r="A37"/>
          <cell r="E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A38" t="str">
            <v>UI</v>
          </cell>
          <cell r="B38" t="str">
            <v xml:space="preserve">     Total Production</v>
          </cell>
          <cell r="E38">
            <v>4087358566</v>
          </cell>
          <cell r="F38">
            <v>0</v>
          </cell>
          <cell r="G38">
            <v>4087358566</v>
          </cell>
          <cell r="H38"/>
          <cell r="I38">
            <v>4087358566</v>
          </cell>
          <cell r="J38">
            <v>4102047000</v>
          </cell>
          <cell r="K38"/>
          <cell r="L38"/>
          <cell r="M38">
            <v>0</v>
          </cell>
          <cell r="N38">
            <v>-4212000</v>
          </cell>
          <cell r="O38">
            <v>14688434</v>
          </cell>
          <cell r="P38">
            <v>0</v>
          </cell>
          <cell r="Q38">
            <v>10476434</v>
          </cell>
          <cell r="R38">
            <v>4097835000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4097835000</v>
          </cell>
        </row>
        <row r="39">
          <cell r="A39"/>
          <cell r="B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A40" t="str">
            <v>UI</v>
          </cell>
          <cell r="B40" t="str">
            <v xml:space="preserve">     Transmission:</v>
          </cell>
          <cell r="E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A41" t="str">
            <v>UI</v>
          </cell>
          <cell r="B41" t="str">
            <v xml:space="preserve">          350 - Land and Land Rights</v>
          </cell>
          <cell r="C41" t="str">
            <v xml:space="preserve">E350 </v>
          </cell>
          <cell r="D41" t="str">
            <v xml:space="preserve">C350 </v>
          </cell>
          <cell r="E41">
            <v>70365968</v>
          </cell>
          <cell r="G41">
            <v>70365968</v>
          </cell>
          <cell r="H41"/>
          <cell r="I41">
            <v>70365968</v>
          </cell>
          <cell r="J41">
            <v>70460000</v>
          </cell>
          <cell r="K41"/>
          <cell r="L41"/>
          <cell r="M41"/>
          <cell r="N41"/>
          <cell r="O41">
            <v>94032</v>
          </cell>
          <cell r="P41"/>
          <cell r="Q41">
            <v>94032</v>
          </cell>
          <cell r="R41">
            <v>70460000</v>
          </cell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>
            <v>0</v>
          </cell>
          <cell r="AD41">
            <v>70460000</v>
          </cell>
        </row>
        <row r="42">
          <cell r="A42" t="str">
            <v>UI</v>
          </cell>
          <cell r="B42" t="str">
            <v xml:space="preserve">          351 - Easements</v>
          </cell>
          <cell r="C42" t="str">
            <v xml:space="preserve">E351 </v>
          </cell>
          <cell r="D42" t="str">
            <v xml:space="preserve">C351 </v>
          </cell>
          <cell r="E42">
            <v>0</v>
          </cell>
          <cell r="G42">
            <v>0</v>
          </cell>
          <cell r="H42"/>
          <cell r="I42">
            <v>0</v>
          </cell>
          <cell r="J42">
            <v>0</v>
          </cell>
          <cell r="K42"/>
          <cell r="L42"/>
          <cell r="M42"/>
          <cell r="N42"/>
          <cell r="O42">
            <v>0</v>
          </cell>
          <cell r="P42"/>
          <cell r="Q42">
            <v>0</v>
          </cell>
          <cell r="R42">
            <v>0</v>
          </cell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>
            <v>0</v>
          </cell>
          <cell r="AD42">
            <v>0</v>
          </cell>
        </row>
        <row r="43">
          <cell r="A43" t="str">
            <v>UI</v>
          </cell>
          <cell r="B43" t="str">
            <v xml:space="preserve">          352 - Structures and improvements</v>
          </cell>
          <cell r="C43" t="str">
            <v xml:space="preserve">E352 </v>
          </cell>
          <cell r="D43" t="str">
            <v xml:space="preserve">C352 </v>
          </cell>
          <cell r="E43">
            <v>14139314</v>
          </cell>
          <cell r="G43">
            <v>14139314</v>
          </cell>
          <cell r="H43"/>
          <cell r="I43">
            <v>14139314</v>
          </cell>
          <cell r="J43">
            <v>14079000</v>
          </cell>
          <cell r="K43"/>
          <cell r="L43"/>
          <cell r="M43"/>
          <cell r="N43"/>
          <cell r="O43">
            <v>-60314</v>
          </cell>
          <cell r="P43"/>
          <cell r="Q43">
            <v>-60314</v>
          </cell>
          <cell r="R43">
            <v>14079000</v>
          </cell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>
            <v>0</v>
          </cell>
          <cell r="AD43">
            <v>14079000</v>
          </cell>
        </row>
        <row r="44">
          <cell r="A44" t="str">
            <v>UI</v>
          </cell>
          <cell r="B44" t="str">
            <v xml:space="preserve">          353 - Station Equipment</v>
          </cell>
          <cell r="C44" t="str">
            <v xml:space="preserve">E353 </v>
          </cell>
          <cell r="D44" t="str">
            <v xml:space="preserve">C353 </v>
          </cell>
          <cell r="E44">
            <v>649919269</v>
          </cell>
          <cell r="G44">
            <v>649919269</v>
          </cell>
          <cell r="H44"/>
          <cell r="I44">
            <v>649919269</v>
          </cell>
          <cell r="J44">
            <v>659827000</v>
          </cell>
          <cell r="K44"/>
          <cell r="L44"/>
          <cell r="M44"/>
          <cell r="N44"/>
          <cell r="O44">
            <v>9907731</v>
          </cell>
          <cell r="P44"/>
          <cell r="Q44">
            <v>9907731</v>
          </cell>
          <cell r="R44">
            <v>659827000</v>
          </cell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>
            <v>0</v>
          </cell>
          <cell r="AD44">
            <v>659827000</v>
          </cell>
        </row>
        <row r="45">
          <cell r="A45" t="str">
            <v>UI</v>
          </cell>
          <cell r="B45" t="str">
            <v xml:space="preserve">          354 - Towers and Fixtures</v>
          </cell>
          <cell r="C45" t="str">
            <v xml:space="preserve">E354 </v>
          </cell>
          <cell r="D45" t="str">
            <v xml:space="preserve">C354 </v>
          </cell>
          <cell r="E45">
            <v>92200823</v>
          </cell>
          <cell r="G45">
            <v>92200823</v>
          </cell>
          <cell r="H45"/>
          <cell r="I45">
            <v>92200823</v>
          </cell>
          <cell r="J45">
            <v>92200000</v>
          </cell>
          <cell r="K45"/>
          <cell r="L45"/>
          <cell r="M45"/>
          <cell r="N45"/>
          <cell r="O45">
            <v>-823</v>
          </cell>
          <cell r="P45"/>
          <cell r="Q45">
            <v>-823</v>
          </cell>
          <cell r="R45">
            <v>92200000</v>
          </cell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>
            <v>0</v>
          </cell>
          <cell r="AD45">
            <v>92200000</v>
          </cell>
        </row>
        <row r="46">
          <cell r="A46" t="str">
            <v>UI</v>
          </cell>
          <cell r="B46" t="str">
            <v xml:space="preserve">          355 - Poles and Fixtures</v>
          </cell>
          <cell r="C46" t="str">
            <v xml:space="preserve">E355 </v>
          </cell>
          <cell r="D46" t="str">
            <v xml:space="preserve">C355 </v>
          </cell>
          <cell r="E46">
            <v>379318202</v>
          </cell>
          <cell r="G46">
            <v>379318202</v>
          </cell>
          <cell r="H46"/>
          <cell r="I46">
            <v>379318202</v>
          </cell>
          <cell r="J46">
            <v>394308000</v>
          </cell>
          <cell r="K46"/>
          <cell r="L46"/>
          <cell r="M46"/>
          <cell r="N46"/>
          <cell r="O46">
            <v>14989798</v>
          </cell>
          <cell r="P46"/>
          <cell r="Q46">
            <v>14989798</v>
          </cell>
          <cell r="R46">
            <v>394308000</v>
          </cell>
          <cell r="S46"/>
          <cell r="T46"/>
          <cell r="U46"/>
          <cell r="V46"/>
          <cell r="W46"/>
          <cell r="X46"/>
          <cell r="Y46"/>
          <cell r="Z46">
            <v>922122.54313330096</v>
          </cell>
          <cell r="AA46"/>
          <cell r="AB46"/>
          <cell r="AC46">
            <v>922122.54313330096</v>
          </cell>
          <cell r="AD46">
            <v>395230122.54313332</v>
          </cell>
        </row>
        <row r="47">
          <cell r="A47" t="str">
            <v>UI</v>
          </cell>
          <cell r="B47" t="str">
            <v xml:space="preserve">          356 - Overhead Conductors and Devices</v>
          </cell>
          <cell r="C47" t="str">
            <v xml:space="preserve">E356 </v>
          </cell>
          <cell r="D47" t="str">
            <v xml:space="preserve">C356 </v>
          </cell>
          <cell r="E47">
            <v>315258253</v>
          </cell>
          <cell r="G47">
            <v>315258253</v>
          </cell>
          <cell r="H47"/>
          <cell r="I47">
            <v>315258253</v>
          </cell>
          <cell r="J47">
            <v>317656000</v>
          </cell>
          <cell r="K47"/>
          <cell r="L47"/>
          <cell r="M47"/>
          <cell r="N47"/>
          <cell r="O47">
            <v>2397747</v>
          </cell>
          <cell r="P47"/>
          <cell r="Q47">
            <v>2397747</v>
          </cell>
          <cell r="R47">
            <v>317656000</v>
          </cell>
          <cell r="S47"/>
          <cell r="T47"/>
          <cell r="U47"/>
          <cell r="V47"/>
          <cell r="W47"/>
          <cell r="X47"/>
          <cell r="Y47"/>
          <cell r="Z47">
            <v>729003.97696380178</v>
          </cell>
          <cell r="AA47"/>
          <cell r="AB47"/>
          <cell r="AC47">
            <v>729003.97696380178</v>
          </cell>
          <cell r="AD47">
            <v>318385003.97696382</v>
          </cell>
        </row>
        <row r="48">
          <cell r="A48" t="str">
            <v>UI</v>
          </cell>
          <cell r="B48" t="str">
            <v xml:space="preserve">          357 - Underground Conduit</v>
          </cell>
          <cell r="C48" t="str">
            <v xml:space="preserve">E357 </v>
          </cell>
          <cell r="D48" t="str">
            <v xml:space="preserve">C357 </v>
          </cell>
          <cell r="E48">
            <v>1210859</v>
          </cell>
          <cell r="G48">
            <v>1210859</v>
          </cell>
          <cell r="H48"/>
          <cell r="I48">
            <v>1210859</v>
          </cell>
          <cell r="J48">
            <v>1211000</v>
          </cell>
          <cell r="K48"/>
          <cell r="L48"/>
          <cell r="M48"/>
          <cell r="N48"/>
          <cell r="O48">
            <v>141</v>
          </cell>
          <cell r="P48"/>
          <cell r="Q48">
            <v>141</v>
          </cell>
          <cell r="R48">
            <v>1211000</v>
          </cell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>
            <v>0</v>
          </cell>
          <cell r="AD48">
            <v>1211000</v>
          </cell>
        </row>
        <row r="49">
          <cell r="A49" t="str">
            <v>UI</v>
          </cell>
          <cell r="B49" t="str">
            <v xml:space="preserve">          358 - Underground Conductors and Devices</v>
          </cell>
          <cell r="C49" t="str">
            <v xml:space="preserve">E358 </v>
          </cell>
          <cell r="D49" t="str">
            <v xml:space="preserve">C358 </v>
          </cell>
          <cell r="E49">
            <v>36956731</v>
          </cell>
          <cell r="G49">
            <v>36956731</v>
          </cell>
          <cell r="H49"/>
          <cell r="I49">
            <v>36956731</v>
          </cell>
          <cell r="J49">
            <v>36957000</v>
          </cell>
          <cell r="K49"/>
          <cell r="L49"/>
          <cell r="M49"/>
          <cell r="N49"/>
          <cell r="O49">
            <v>269</v>
          </cell>
          <cell r="P49"/>
          <cell r="Q49">
            <v>269</v>
          </cell>
          <cell r="R49">
            <v>36957000</v>
          </cell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>
            <v>0</v>
          </cell>
          <cell r="AD49">
            <v>36957000</v>
          </cell>
        </row>
        <row r="50">
          <cell r="A50" t="str">
            <v>UI</v>
          </cell>
          <cell r="B50" t="str">
            <v xml:space="preserve">          359 - Roads and Trails</v>
          </cell>
          <cell r="C50" t="str">
            <v xml:space="preserve">E359 </v>
          </cell>
          <cell r="D50" t="str">
            <v xml:space="preserve">C359 </v>
          </cell>
          <cell r="E50">
            <v>5731786</v>
          </cell>
          <cell r="G50">
            <v>5731786</v>
          </cell>
          <cell r="H50"/>
          <cell r="I50">
            <v>5731786</v>
          </cell>
          <cell r="J50">
            <v>6388000</v>
          </cell>
          <cell r="K50"/>
          <cell r="L50"/>
          <cell r="M50"/>
          <cell r="N50"/>
          <cell r="O50">
            <v>656214</v>
          </cell>
          <cell r="P50"/>
          <cell r="Q50">
            <v>656214</v>
          </cell>
          <cell r="R50">
            <v>6388000</v>
          </cell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>
            <v>0</v>
          </cell>
          <cell r="AD50">
            <v>6388000</v>
          </cell>
        </row>
        <row r="51">
          <cell r="A51" t="str">
            <v>UI</v>
          </cell>
          <cell r="B51" t="str">
            <v xml:space="preserve">     Total Transmission</v>
          </cell>
          <cell r="C51"/>
          <cell r="D51"/>
          <cell r="E51">
            <v>1565101205</v>
          </cell>
          <cell r="F51">
            <v>0</v>
          </cell>
          <cell r="G51">
            <v>1565101205</v>
          </cell>
          <cell r="H51"/>
          <cell r="I51">
            <v>1565101205</v>
          </cell>
          <cell r="J51">
            <v>1593086000</v>
          </cell>
          <cell r="K51"/>
          <cell r="L51"/>
          <cell r="M51">
            <v>0</v>
          </cell>
          <cell r="N51">
            <v>0</v>
          </cell>
          <cell r="O51">
            <v>27984795</v>
          </cell>
          <cell r="P51">
            <v>0</v>
          </cell>
          <cell r="Q51">
            <v>27984795</v>
          </cell>
          <cell r="R51">
            <v>1593086000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1651126.5200971027</v>
          </cell>
          <cell r="AA51">
            <v>0</v>
          </cell>
          <cell r="AB51">
            <v>0</v>
          </cell>
          <cell r="AC51">
            <v>1651126.5200971027</v>
          </cell>
          <cell r="AD51">
            <v>1594737126.520097</v>
          </cell>
        </row>
        <row r="52">
          <cell r="A52" t="str">
            <v>UI</v>
          </cell>
          <cell r="B52" t="str">
            <v xml:space="preserve">     Distribution</v>
          </cell>
          <cell r="E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A53" t="str">
            <v>UI</v>
          </cell>
          <cell r="B53" t="str">
            <v xml:space="preserve">          360 - Land and Land Rights</v>
          </cell>
          <cell r="C53" t="str">
            <v xml:space="preserve">E360 </v>
          </cell>
          <cell r="D53" t="str">
            <v xml:space="preserve">C360 </v>
          </cell>
          <cell r="E53">
            <v>49471058</v>
          </cell>
          <cell r="G53">
            <v>49471058</v>
          </cell>
          <cell r="H53"/>
          <cell r="I53">
            <v>49471058</v>
          </cell>
          <cell r="J53">
            <v>51488000</v>
          </cell>
          <cell r="K53"/>
          <cell r="L53"/>
          <cell r="M53"/>
          <cell r="N53"/>
          <cell r="O53">
            <v>2016942</v>
          </cell>
          <cell r="P53"/>
          <cell r="Q53">
            <v>2016942</v>
          </cell>
          <cell r="R53">
            <v>51488000</v>
          </cell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>
            <v>0</v>
          </cell>
          <cell r="AD53">
            <v>51488000</v>
          </cell>
        </row>
        <row r="54">
          <cell r="A54" t="str">
            <v>UI</v>
          </cell>
          <cell r="B54" t="str">
            <v xml:space="preserve">          361 - Structures and Improvements</v>
          </cell>
          <cell r="C54" t="str">
            <v xml:space="preserve">E361 </v>
          </cell>
          <cell r="D54" t="str">
            <v xml:space="preserve">C361 </v>
          </cell>
          <cell r="E54">
            <v>8085159</v>
          </cell>
          <cell r="G54">
            <v>8085159</v>
          </cell>
          <cell r="H54"/>
          <cell r="I54">
            <v>8085159</v>
          </cell>
          <cell r="J54">
            <v>8103000</v>
          </cell>
          <cell r="K54"/>
          <cell r="L54"/>
          <cell r="M54"/>
          <cell r="N54"/>
          <cell r="O54">
            <v>17841</v>
          </cell>
          <cell r="P54"/>
          <cell r="Q54">
            <v>17841</v>
          </cell>
          <cell r="R54">
            <v>8103000</v>
          </cell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>
            <v>0</v>
          </cell>
          <cell r="AD54">
            <v>8103000</v>
          </cell>
        </row>
        <row r="55">
          <cell r="A55" t="str">
            <v>UI</v>
          </cell>
          <cell r="B55" t="str">
            <v xml:space="preserve">          362 - Substation Equipment</v>
          </cell>
          <cell r="C55" t="str">
            <v xml:space="preserve">E362 </v>
          </cell>
          <cell r="D55" t="str">
            <v xml:space="preserve">C362 </v>
          </cell>
          <cell r="E55">
            <v>457465323</v>
          </cell>
          <cell r="G55">
            <v>457465323</v>
          </cell>
          <cell r="H55"/>
          <cell r="I55">
            <v>457465323</v>
          </cell>
          <cell r="J55">
            <v>471367000</v>
          </cell>
          <cell r="K55"/>
          <cell r="L55"/>
          <cell r="M55"/>
          <cell r="N55">
            <v>-181000</v>
          </cell>
          <cell r="O55">
            <v>13901677</v>
          </cell>
          <cell r="P55"/>
          <cell r="Q55">
            <v>13720677</v>
          </cell>
          <cell r="R55">
            <v>471186000</v>
          </cell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>
            <v>0</v>
          </cell>
          <cell r="AD55">
            <v>471186000</v>
          </cell>
        </row>
        <row r="56">
          <cell r="A56" t="str">
            <v>UI</v>
          </cell>
          <cell r="B56" t="str">
            <v xml:space="preserve">          363 - DST Battery Storage Equip</v>
          </cell>
          <cell r="C56" t="str">
            <v xml:space="preserve">E363 </v>
          </cell>
          <cell r="D56" t="str">
            <v xml:space="preserve">C363 </v>
          </cell>
          <cell r="E56">
            <v>1090190</v>
          </cell>
          <cell r="G56">
            <v>1090190</v>
          </cell>
          <cell r="H56"/>
          <cell r="I56">
            <v>1090190</v>
          </cell>
          <cell r="J56">
            <v>1101000</v>
          </cell>
          <cell r="K56"/>
          <cell r="L56"/>
          <cell r="M56"/>
          <cell r="N56"/>
          <cell r="O56">
            <v>10810</v>
          </cell>
          <cell r="P56"/>
          <cell r="Q56">
            <v>10810</v>
          </cell>
          <cell r="R56">
            <v>1101000</v>
          </cell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>
            <v>0</v>
          </cell>
          <cell r="AD56">
            <v>1101000</v>
          </cell>
        </row>
        <row r="57">
          <cell r="A57" t="str">
            <v>UI</v>
          </cell>
          <cell r="B57" t="str">
            <v xml:space="preserve">          364 - Poles, Towers and Fixtures</v>
          </cell>
          <cell r="C57" t="str">
            <v xml:space="preserve">E364 </v>
          </cell>
          <cell r="D57" t="str">
            <v xml:space="preserve">C364 </v>
          </cell>
          <cell r="E57">
            <v>372845123</v>
          </cell>
          <cell r="G57">
            <v>372845123</v>
          </cell>
          <cell r="H57"/>
          <cell r="I57">
            <v>372845123</v>
          </cell>
          <cell r="J57">
            <v>387248000</v>
          </cell>
          <cell r="K57"/>
          <cell r="L57"/>
          <cell r="M57"/>
          <cell r="N57">
            <v>-71000</v>
          </cell>
          <cell r="O57">
            <v>14402877</v>
          </cell>
          <cell r="P57"/>
          <cell r="Q57">
            <v>14331877</v>
          </cell>
          <cell r="R57">
            <v>387177000</v>
          </cell>
          <cell r="S57">
            <v>-16990239.199999999</v>
          </cell>
          <cell r="T57"/>
          <cell r="U57"/>
          <cell r="V57"/>
          <cell r="W57"/>
          <cell r="X57"/>
          <cell r="Y57"/>
          <cell r="Z57">
            <v>2173710.1321462719</v>
          </cell>
          <cell r="AA57"/>
          <cell r="AB57"/>
          <cell r="AC57">
            <v>-14816529.067853726</v>
          </cell>
          <cell r="AD57">
            <v>372360470.93214625</v>
          </cell>
        </row>
        <row r="58">
          <cell r="A58" t="str">
            <v>UI</v>
          </cell>
          <cell r="B58" t="str">
            <v xml:space="preserve">          365 - Overhead Conductors and Devices</v>
          </cell>
          <cell r="C58" t="str">
            <v xml:space="preserve">E365 </v>
          </cell>
          <cell r="D58" t="str">
            <v xml:space="preserve">C365 </v>
          </cell>
          <cell r="E58">
            <v>454083312</v>
          </cell>
          <cell r="G58">
            <v>454083312</v>
          </cell>
          <cell r="H58"/>
          <cell r="I58">
            <v>454083312</v>
          </cell>
          <cell r="J58">
            <v>470354000</v>
          </cell>
          <cell r="K58"/>
          <cell r="L58"/>
          <cell r="M58"/>
          <cell r="N58">
            <v>-75000</v>
          </cell>
          <cell r="O58">
            <v>16270688</v>
          </cell>
          <cell r="P58"/>
          <cell r="Q58">
            <v>16195688</v>
          </cell>
          <cell r="R58">
            <v>470279000</v>
          </cell>
          <cell r="S58"/>
          <cell r="T58"/>
          <cell r="U58"/>
          <cell r="V58"/>
          <cell r="W58"/>
          <cell r="X58"/>
          <cell r="Y58"/>
          <cell r="Z58">
            <v>1783349.2055416121</v>
          </cell>
          <cell r="AA58"/>
          <cell r="AB58"/>
          <cell r="AC58">
            <v>1783349.2055416121</v>
          </cell>
          <cell r="AD58">
            <v>472062349.20554161</v>
          </cell>
        </row>
        <row r="59">
          <cell r="A59" t="str">
            <v>UI</v>
          </cell>
          <cell r="B59" t="str">
            <v xml:space="preserve">          366 - Underground Conduit</v>
          </cell>
          <cell r="C59" t="str">
            <v xml:space="preserve">E366 </v>
          </cell>
          <cell r="D59" t="str">
            <v xml:space="preserve">C366 </v>
          </cell>
          <cell r="E59">
            <v>720419940</v>
          </cell>
          <cell r="G59">
            <v>720419940</v>
          </cell>
          <cell r="H59"/>
          <cell r="I59">
            <v>720419940</v>
          </cell>
          <cell r="J59">
            <v>742386000</v>
          </cell>
          <cell r="K59"/>
          <cell r="L59"/>
          <cell r="M59"/>
          <cell r="N59"/>
          <cell r="O59">
            <v>21966060</v>
          </cell>
          <cell r="P59"/>
          <cell r="Q59">
            <v>21966060</v>
          </cell>
          <cell r="R59">
            <v>742386000</v>
          </cell>
          <cell r="S59"/>
          <cell r="T59"/>
          <cell r="U59"/>
          <cell r="V59"/>
          <cell r="W59"/>
          <cell r="X59"/>
          <cell r="Y59"/>
          <cell r="Z59">
            <v>4382290.8278976092</v>
          </cell>
          <cell r="AA59"/>
          <cell r="AB59"/>
          <cell r="AC59">
            <v>4382290.8278976092</v>
          </cell>
          <cell r="AD59">
            <v>746768290.82789767</v>
          </cell>
        </row>
        <row r="60">
          <cell r="A60" t="str">
            <v>UI</v>
          </cell>
          <cell r="B60" t="str">
            <v xml:space="preserve">          367 - Underground Conductors and Devices</v>
          </cell>
          <cell r="C60" t="str">
            <v xml:space="preserve">E367 </v>
          </cell>
          <cell r="D60" t="str">
            <v xml:space="preserve">C367 </v>
          </cell>
          <cell r="E60">
            <v>946066160</v>
          </cell>
          <cell r="G60">
            <v>946066160</v>
          </cell>
          <cell r="H60"/>
          <cell r="I60">
            <v>946066160</v>
          </cell>
          <cell r="J60">
            <v>982990000</v>
          </cell>
          <cell r="K60"/>
          <cell r="L60"/>
          <cell r="M60"/>
          <cell r="N60"/>
          <cell r="O60">
            <v>36923840</v>
          </cell>
          <cell r="P60"/>
          <cell r="Q60">
            <v>36923840</v>
          </cell>
          <cell r="R60">
            <v>982990000</v>
          </cell>
          <cell r="S60"/>
          <cell r="T60"/>
          <cell r="U60"/>
          <cell r="V60"/>
          <cell r="W60"/>
          <cell r="X60"/>
          <cell r="Y60"/>
          <cell r="Z60">
            <v>3588386.561563435</v>
          </cell>
          <cell r="AA60"/>
          <cell r="AB60">
            <v>0</v>
          </cell>
          <cell r="AC60">
            <v>3588386.561563435</v>
          </cell>
          <cell r="AD60">
            <v>986578386.56156349</v>
          </cell>
        </row>
        <row r="61">
          <cell r="A61" t="str">
            <v>UI</v>
          </cell>
          <cell r="B61" t="str">
            <v xml:space="preserve">          368 - Line Transformers</v>
          </cell>
          <cell r="C61" t="str">
            <v xml:space="preserve">E368 </v>
          </cell>
          <cell r="D61" t="str">
            <v xml:space="preserve">C368 </v>
          </cell>
          <cell r="E61">
            <v>491344638</v>
          </cell>
          <cell r="G61">
            <v>491344638</v>
          </cell>
          <cell r="H61"/>
          <cell r="I61">
            <v>491344638</v>
          </cell>
          <cell r="J61">
            <v>499517000</v>
          </cell>
          <cell r="K61"/>
          <cell r="L61"/>
          <cell r="M61"/>
          <cell r="N61"/>
          <cell r="O61">
            <v>8172362</v>
          </cell>
          <cell r="P61"/>
          <cell r="Q61">
            <v>8172362</v>
          </cell>
          <cell r="R61">
            <v>499517000</v>
          </cell>
          <cell r="S61"/>
          <cell r="T61"/>
          <cell r="U61"/>
          <cell r="V61"/>
          <cell r="W61"/>
          <cell r="X61"/>
          <cell r="Y61"/>
          <cell r="Z61">
            <v>16456.549619859295</v>
          </cell>
          <cell r="AA61"/>
          <cell r="AB61"/>
          <cell r="AC61">
            <v>16456.549619859295</v>
          </cell>
          <cell r="AD61">
            <v>499533456.54961985</v>
          </cell>
        </row>
        <row r="62">
          <cell r="A62" t="str">
            <v>UI</v>
          </cell>
          <cell r="B62" t="str">
            <v xml:space="preserve">          369 - Services</v>
          </cell>
          <cell r="C62" t="str">
            <v xml:space="preserve">E369 </v>
          </cell>
          <cell r="D62" t="str">
            <v xml:space="preserve">C369 </v>
          </cell>
          <cell r="E62">
            <v>187057274</v>
          </cell>
          <cell r="G62">
            <v>187057274</v>
          </cell>
          <cell r="H62"/>
          <cell r="I62">
            <v>187057274</v>
          </cell>
          <cell r="J62">
            <v>189026000</v>
          </cell>
          <cell r="K62"/>
          <cell r="L62"/>
          <cell r="M62"/>
          <cell r="N62"/>
          <cell r="O62">
            <v>1968726</v>
          </cell>
          <cell r="P62"/>
          <cell r="Q62">
            <v>1968726</v>
          </cell>
          <cell r="R62">
            <v>189026000</v>
          </cell>
          <cell r="S62"/>
          <cell r="T62"/>
          <cell r="U62"/>
          <cell r="V62"/>
          <cell r="W62"/>
          <cell r="X62"/>
          <cell r="Y62"/>
          <cell r="Z62">
            <v>5794.2623875119361</v>
          </cell>
          <cell r="AA62"/>
          <cell r="AB62"/>
          <cell r="AC62">
            <v>5794.2623875119361</v>
          </cell>
          <cell r="AD62">
            <v>189031794.26238751</v>
          </cell>
        </row>
        <row r="63">
          <cell r="A63" t="str">
            <v>UI</v>
          </cell>
          <cell r="B63" t="str">
            <v xml:space="preserve">          370 - Meters</v>
          </cell>
          <cell r="C63" t="str">
            <v xml:space="preserve">E370 </v>
          </cell>
          <cell r="D63" t="str">
            <v xml:space="preserve">C370 </v>
          </cell>
          <cell r="E63">
            <v>169585859</v>
          </cell>
          <cell r="G63">
            <v>169585859</v>
          </cell>
          <cell r="H63"/>
          <cell r="I63">
            <v>169585859</v>
          </cell>
          <cell r="J63">
            <v>181360000</v>
          </cell>
          <cell r="K63"/>
          <cell r="L63"/>
          <cell r="M63"/>
          <cell r="N63"/>
          <cell r="O63">
            <v>11774141</v>
          </cell>
          <cell r="P63"/>
          <cell r="Q63">
            <v>11774141</v>
          </cell>
          <cell r="R63">
            <v>181360000</v>
          </cell>
          <cell r="S63"/>
          <cell r="T63"/>
          <cell r="U63">
            <v>24644867.610000003</v>
          </cell>
          <cell r="V63"/>
          <cell r="W63"/>
          <cell r="X63"/>
          <cell r="Y63"/>
          <cell r="Z63"/>
          <cell r="AA63"/>
          <cell r="AB63"/>
          <cell r="AC63">
            <v>24644867.610000003</v>
          </cell>
          <cell r="AD63">
            <v>206004867.61000001</v>
          </cell>
        </row>
        <row r="64">
          <cell r="A64" t="str">
            <v>UI</v>
          </cell>
          <cell r="B64" t="str">
            <v xml:space="preserve">          371 - Installation on Customer's Premises</v>
          </cell>
          <cell r="C64" t="str">
            <v xml:space="preserve">E371 </v>
          </cell>
          <cell r="D64" t="str">
            <v xml:space="preserve">C371 </v>
          </cell>
          <cell r="E64">
            <v>0</v>
          </cell>
          <cell r="G64">
            <v>0</v>
          </cell>
          <cell r="H64"/>
          <cell r="I64">
            <v>0</v>
          </cell>
          <cell r="J64">
            <v>0</v>
          </cell>
          <cell r="K64"/>
          <cell r="L64"/>
          <cell r="M64"/>
          <cell r="N64"/>
          <cell r="O64">
            <v>0</v>
          </cell>
          <cell r="P64"/>
          <cell r="Q64">
            <v>0</v>
          </cell>
          <cell r="R64">
            <v>0</v>
          </cell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>
            <v>0</v>
          </cell>
          <cell r="AD64">
            <v>0</v>
          </cell>
        </row>
        <row r="65">
          <cell r="A65" t="str">
            <v>UI</v>
          </cell>
          <cell r="B65" t="str">
            <v xml:space="preserve">          372 - Leased Property on Customers' Premises</v>
          </cell>
          <cell r="C65" t="str">
            <v xml:space="preserve">E372 </v>
          </cell>
          <cell r="D65" t="str">
            <v xml:space="preserve">C372 </v>
          </cell>
          <cell r="E65">
            <v>0</v>
          </cell>
          <cell r="G65">
            <v>0</v>
          </cell>
          <cell r="H65"/>
          <cell r="I65">
            <v>0</v>
          </cell>
          <cell r="J65">
            <v>0</v>
          </cell>
          <cell r="K65"/>
          <cell r="L65"/>
          <cell r="M65"/>
          <cell r="N65"/>
          <cell r="O65">
            <v>0</v>
          </cell>
          <cell r="P65"/>
          <cell r="Q65">
            <v>0</v>
          </cell>
          <cell r="R65">
            <v>0</v>
          </cell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>
            <v>0</v>
          </cell>
          <cell r="AD65">
            <v>0</v>
          </cell>
        </row>
        <row r="66">
          <cell r="A66" t="str">
            <v>UI</v>
          </cell>
          <cell r="B66" t="str">
            <v xml:space="preserve">          373 - Street Lighting and Signal Systems</v>
          </cell>
          <cell r="C66" t="str">
            <v xml:space="preserve">E373 </v>
          </cell>
          <cell r="D66" t="str">
            <v xml:space="preserve">C373 </v>
          </cell>
          <cell r="E66">
            <v>55388796</v>
          </cell>
          <cell r="G66">
            <v>55388796</v>
          </cell>
          <cell r="H66"/>
          <cell r="I66">
            <v>55388796</v>
          </cell>
          <cell r="J66">
            <v>57241000</v>
          </cell>
          <cell r="K66"/>
          <cell r="L66"/>
          <cell r="M66"/>
          <cell r="N66"/>
          <cell r="O66">
            <v>1852204</v>
          </cell>
          <cell r="P66"/>
          <cell r="Q66">
            <v>1852204</v>
          </cell>
          <cell r="R66">
            <v>57241000</v>
          </cell>
          <cell r="S66"/>
          <cell r="T66"/>
          <cell r="U66"/>
          <cell r="V66"/>
          <cell r="W66"/>
          <cell r="X66"/>
          <cell r="Y66"/>
          <cell r="Z66">
            <v>38322.090746596725</v>
          </cell>
          <cell r="AA66"/>
          <cell r="AB66"/>
          <cell r="AC66">
            <v>38322.090746596725</v>
          </cell>
          <cell r="AD66">
            <v>57279322.090746596</v>
          </cell>
        </row>
        <row r="67">
          <cell r="A67" t="str">
            <v>UI</v>
          </cell>
          <cell r="B67" t="str">
            <v xml:space="preserve">          374 - asset retirement obligat</v>
          </cell>
          <cell r="C67" t="str">
            <v xml:space="preserve">E374 </v>
          </cell>
          <cell r="D67" t="str">
            <v xml:space="preserve">C374 </v>
          </cell>
          <cell r="E67">
            <v>3367727</v>
          </cell>
          <cell r="G67">
            <v>3367727</v>
          </cell>
          <cell r="H67"/>
          <cell r="I67">
            <v>3367727</v>
          </cell>
          <cell r="J67">
            <v>2343000</v>
          </cell>
          <cell r="K67"/>
          <cell r="L67"/>
          <cell r="M67"/>
          <cell r="N67"/>
          <cell r="O67">
            <v>-1024727</v>
          </cell>
          <cell r="P67"/>
          <cell r="Q67">
            <v>-1024727</v>
          </cell>
          <cell r="R67">
            <v>2343000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>
            <v>0</v>
          </cell>
          <cell r="AD67">
            <v>2343000</v>
          </cell>
        </row>
        <row r="68">
          <cell r="A68" t="str">
            <v>UI</v>
          </cell>
          <cell r="B68" t="str">
            <v xml:space="preserve">          375 - Easements</v>
          </cell>
          <cell r="C68" t="str">
            <v xml:space="preserve">E375 </v>
          </cell>
          <cell r="D68" t="str">
            <v xml:space="preserve">C375 </v>
          </cell>
          <cell r="E68">
            <v>0</v>
          </cell>
          <cell r="F68">
            <v>0</v>
          </cell>
          <cell r="G68">
            <v>0</v>
          </cell>
          <cell r="H68"/>
          <cell r="I68">
            <v>0</v>
          </cell>
          <cell r="J68">
            <v>0</v>
          </cell>
          <cell r="K68"/>
          <cell r="L68"/>
          <cell r="M68"/>
          <cell r="N68"/>
          <cell r="O68">
            <v>0</v>
          </cell>
          <cell r="P68"/>
          <cell r="Q68">
            <v>0</v>
          </cell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>
            <v>0</v>
          </cell>
          <cell r="AD68">
            <v>0</v>
          </cell>
        </row>
        <row r="69">
          <cell r="A69" t="str">
            <v>UI</v>
          </cell>
          <cell r="B69" t="str">
            <v xml:space="preserve">     Total Distribution</v>
          </cell>
          <cell r="E69">
            <v>3916270559</v>
          </cell>
          <cell r="F69">
            <v>0</v>
          </cell>
          <cell r="G69">
            <v>3916270559</v>
          </cell>
          <cell r="H69"/>
          <cell r="I69">
            <v>3916270559</v>
          </cell>
          <cell r="J69">
            <v>4044524000</v>
          </cell>
          <cell r="K69"/>
          <cell r="L69"/>
          <cell r="M69">
            <v>0</v>
          </cell>
          <cell r="N69">
            <v>-327000</v>
          </cell>
          <cell r="O69">
            <v>128253441</v>
          </cell>
          <cell r="P69">
            <v>0</v>
          </cell>
          <cell r="Q69">
            <v>127926441</v>
          </cell>
          <cell r="R69">
            <v>4044197000</v>
          </cell>
          <cell r="S69">
            <v>-16990239.199999999</v>
          </cell>
          <cell r="T69">
            <v>0</v>
          </cell>
          <cell r="U69">
            <v>24644867.610000003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11988309.629902896</v>
          </cell>
          <cell r="AA69">
            <v>0</v>
          </cell>
          <cell r="AB69">
            <v>0</v>
          </cell>
          <cell r="AC69">
            <v>19642938.039902903</v>
          </cell>
          <cell r="AD69">
            <v>4063839938.0399027</v>
          </cell>
        </row>
        <row r="70">
          <cell r="A70" t="str">
            <v>UI</v>
          </cell>
          <cell r="B70" t="str">
            <v xml:space="preserve">     General Plant:</v>
          </cell>
          <cell r="C70"/>
          <cell r="D70"/>
          <cell r="E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A71" t="str">
            <v>UI</v>
          </cell>
          <cell r="B71" t="str">
            <v xml:space="preserve">          389 - Land and Land Rights</v>
          </cell>
          <cell r="C71" t="str">
            <v xml:space="preserve">E389 </v>
          </cell>
          <cell r="D71" t="str">
            <v xml:space="preserve">C389 </v>
          </cell>
          <cell r="E71">
            <v>35990819.462099999</v>
          </cell>
          <cell r="G71">
            <v>35990819.462099999</v>
          </cell>
          <cell r="H71"/>
          <cell r="I71">
            <v>35990819.462099999</v>
          </cell>
          <cell r="J71">
            <v>36039223.299999997</v>
          </cell>
          <cell r="K71"/>
          <cell r="L71"/>
          <cell r="M71"/>
          <cell r="N71"/>
          <cell r="O71">
            <v>48403.83789999783</v>
          </cell>
          <cell r="P71"/>
          <cell r="Q71">
            <v>48403.83789999783</v>
          </cell>
          <cell r="R71">
            <v>36039223.299999997</v>
          </cell>
          <cell r="S71"/>
          <cell r="T71"/>
          <cell r="U71"/>
          <cell r="V71">
            <v>0</v>
          </cell>
          <cell r="W71"/>
          <cell r="X71"/>
          <cell r="Y71"/>
          <cell r="Z71"/>
          <cell r="AA71"/>
          <cell r="AB71"/>
          <cell r="AC71">
            <v>0</v>
          </cell>
          <cell r="AD71">
            <v>36039223.299999997</v>
          </cell>
        </row>
        <row r="72">
          <cell r="A72" t="str">
            <v>UI</v>
          </cell>
          <cell r="B72" t="str">
            <v xml:space="preserve">          390 - Structures and Improvements</v>
          </cell>
          <cell r="C72" t="str">
            <v xml:space="preserve">E390 </v>
          </cell>
          <cell r="D72" t="str">
            <v xml:space="preserve">C390 </v>
          </cell>
          <cell r="E72">
            <v>196285771.49300003</v>
          </cell>
          <cell r="G72">
            <v>196285771.49300003</v>
          </cell>
          <cell r="H72"/>
          <cell r="I72">
            <v>196285771.49300003</v>
          </cell>
          <cell r="J72">
            <v>177873873.59999999</v>
          </cell>
          <cell r="K72"/>
          <cell r="L72"/>
          <cell r="M72"/>
          <cell r="N72"/>
          <cell r="O72">
            <v>-18411897.893000036</v>
          </cell>
          <cell r="P72"/>
          <cell r="Q72">
            <v>-18411897.893000036</v>
          </cell>
          <cell r="R72">
            <v>177873873.59999999</v>
          </cell>
          <cell r="S72"/>
          <cell r="T72"/>
          <cell r="U72"/>
          <cell r="V72">
            <v>0</v>
          </cell>
          <cell r="W72"/>
          <cell r="X72"/>
          <cell r="Y72"/>
          <cell r="Z72"/>
          <cell r="AA72"/>
          <cell r="AB72"/>
          <cell r="AC72">
            <v>0</v>
          </cell>
          <cell r="AD72">
            <v>177873873.59999999</v>
          </cell>
        </row>
        <row r="73">
          <cell r="A73"/>
          <cell r="B73" t="str">
            <v>390.1 - Structures and Improvements Leasehold Improvements</v>
          </cell>
          <cell r="C73" t="str">
            <v>E390.</v>
          </cell>
          <cell r="D73" t="str">
            <v>C390.</v>
          </cell>
          <cell r="E73">
            <v>184776</v>
          </cell>
          <cell r="G73">
            <v>184776</v>
          </cell>
          <cell r="H73"/>
          <cell r="I73">
            <v>184776</v>
          </cell>
          <cell r="J73">
            <v>24580310.199999999</v>
          </cell>
          <cell r="K73"/>
          <cell r="L73"/>
          <cell r="M73"/>
          <cell r="N73"/>
          <cell r="O73">
            <v>24395534.199999999</v>
          </cell>
          <cell r="P73"/>
          <cell r="Q73">
            <v>24395534.199999999</v>
          </cell>
          <cell r="R73">
            <v>24580310.199999999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>
            <v>0</v>
          </cell>
          <cell r="AD73">
            <v>24580310.199999999</v>
          </cell>
        </row>
        <row r="74">
          <cell r="A74" t="str">
            <v>UI</v>
          </cell>
          <cell r="B74" t="str">
            <v xml:space="preserve">          391 - Office Furniture and Equipment</v>
          </cell>
          <cell r="C74" t="str">
            <v xml:space="preserve">E391 </v>
          </cell>
          <cell r="D74" t="str">
            <v xml:space="preserve">C391 </v>
          </cell>
          <cell r="E74">
            <v>99533226.724900007</v>
          </cell>
          <cell r="G74">
            <v>99533226.724900007</v>
          </cell>
          <cell r="H74"/>
          <cell r="I74">
            <v>99533226.724900007</v>
          </cell>
          <cell r="J74">
            <v>109384337.50000001</v>
          </cell>
          <cell r="K74"/>
          <cell r="L74"/>
          <cell r="M74"/>
          <cell r="N74"/>
          <cell r="O74">
            <v>9851110.7751000077</v>
          </cell>
          <cell r="P74"/>
          <cell r="Q74">
            <v>9851110.7751000077</v>
          </cell>
          <cell r="R74">
            <v>109384337.50000001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>
            <v>0</v>
          </cell>
          <cell r="AD74">
            <v>109384337.50000001</v>
          </cell>
        </row>
        <row r="75">
          <cell r="A75" t="str">
            <v>UI</v>
          </cell>
          <cell r="B75" t="str">
            <v xml:space="preserve">          392 - Transportation Equipment</v>
          </cell>
          <cell r="C75" t="str">
            <v xml:space="preserve">E392 </v>
          </cell>
          <cell r="D75" t="str">
            <v xml:space="preserve">C392 </v>
          </cell>
          <cell r="E75">
            <v>14870408.705</v>
          </cell>
          <cell r="G75">
            <v>14870408.705</v>
          </cell>
          <cell r="H75"/>
          <cell r="I75">
            <v>14870408.705</v>
          </cell>
          <cell r="J75">
            <v>15439498.100000001</v>
          </cell>
          <cell r="K75"/>
          <cell r="L75"/>
          <cell r="M75"/>
          <cell r="N75"/>
          <cell r="O75">
            <v>569089.39500000142</v>
          </cell>
          <cell r="P75"/>
          <cell r="Q75">
            <v>569089.39500000142</v>
          </cell>
          <cell r="R75">
            <v>15439498.100000001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>
            <v>0</v>
          </cell>
          <cell r="AD75">
            <v>15439498.100000001</v>
          </cell>
        </row>
        <row r="76">
          <cell r="A76" t="str">
            <v>UI</v>
          </cell>
          <cell r="B76" t="str">
            <v xml:space="preserve">          393 - Stores Equipment</v>
          </cell>
          <cell r="C76" t="str">
            <v xml:space="preserve">E393 </v>
          </cell>
          <cell r="D76" t="str">
            <v xml:space="preserve">C393 </v>
          </cell>
          <cell r="E76">
            <v>231872.05439999999</v>
          </cell>
          <cell r="G76">
            <v>231872.05439999999</v>
          </cell>
          <cell r="H76"/>
          <cell r="I76">
            <v>231872.05439999999</v>
          </cell>
          <cell r="J76">
            <v>232556.7</v>
          </cell>
          <cell r="K76"/>
          <cell r="L76"/>
          <cell r="M76"/>
          <cell r="N76"/>
          <cell r="O76">
            <v>684.64560000001802</v>
          </cell>
          <cell r="P76"/>
          <cell r="Q76">
            <v>684.64560000001802</v>
          </cell>
          <cell r="R76">
            <v>232556.7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>
            <v>0</v>
          </cell>
          <cell r="AD76">
            <v>232556.7</v>
          </cell>
        </row>
        <row r="77">
          <cell r="A77" t="str">
            <v>UI</v>
          </cell>
          <cell r="B77" t="str">
            <v xml:space="preserve">          394 - Tools, Shop and Garage Equipment</v>
          </cell>
          <cell r="C77" t="str">
            <v xml:space="preserve">E394 </v>
          </cell>
          <cell r="D77" t="str">
            <v xml:space="preserve">C394 </v>
          </cell>
          <cell r="E77">
            <v>12300958.8664</v>
          </cell>
          <cell r="G77">
            <v>12300958.8664</v>
          </cell>
          <cell r="H77"/>
          <cell r="I77">
            <v>12300958.8664</v>
          </cell>
          <cell r="J77">
            <v>14232778.5</v>
          </cell>
          <cell r="K77"/>
          <cell r="L77"/>
          <cell r="M77"/>
          <cell r="N77"/>
          <cell r="O77">
            <v>1931819.6336000003</v>
          </cell>
          <cell r="P77"/>
          <cell r="Q77">
            <v>1931819.6336000003</v>
          </cell>
          <cell r="R77">
            <v>14232778.5</v>
          </cell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>
            <v>0</v>
          </cell>
          <cell r="AD77">
            <v>14232778.5</v>
          </cell>
        </row>
        <row r="78">
          <cell r="A78" t="str">
            <v>UI</v>
          </cell>
          <cell r="B78" t="str">
            <v xml:space="preserve">          395 - Laboratory Equipment</v>
          </cell>
          <cell r="C78" t="str">
            <v xml:space="preserve">E395 </v>
          </cell>
          <cell r="D78" t="str">
            <v xml:space="preserve">C395 </v>
          </cell>
          <cell r="E78">
            <v>7953818</v>
          </cell>
          <cell r="G78">
            <v>7953818</v>
          </cell>
          <cell r="H78"/>
          <cell r="I78">
            <v>7953818</v>
          </cell>
          <cell r="J78">
            <v>7820000</v>
          </cell>
          <cell r="K78"/>
          <cell r="L78"/>
          <cell r="M78"/>
          <cell r="N78"/>
          <cell r="O78">
            <v>-133818</v>
          </cell>
          <cell r="P78"/>
          <cell r="Q78">
            <v>-133818</v>
          </cell>
          <cell r="R78">
            <v>7820000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>
            <v>0</v>
          </cell>
          <cell r="AD78">
            <v>7820000</v>
          </cell>
        </row>
        <row r="79">
          <cell r="A79" t="str">
            <v>UI</v>
          </cell>
          <cell r="B79" t="str">
            <v xml:space="preserve">          396 - Power Operated Equipment</v>
          </cell>
          <cell r="C79" t="str">
            <v xml:space="preserve">E396 </v>
          </cell>
          <cell r="D79" t="str">
            <v xml:space="preserve">C396 </v>
          </cell>
          <cell r="E79">
            <v>5465886.7916000001</v>
          </cell>
          <cell r="G79">
            <v>5465886.7916000001</v>
          </cell>
          <cell r="H79"/>
          <cell r="I79">
            <v>5465886.7916000001</v>
          </cell>
          <cell r="J79">
            <v>5307201.3</v>
          </cell>
          <cell r="K79"/>
          <cell r="L79"/>
          <cell r="M79"/>
          <cell r="N79"/>
          <cell r="O79">
            <v>-158685.4916000003</v>
          </cell>
          <cell r="P79"/>
          <cell r="Q79">
            <v>-158685.4916000003</v>
          </cell>
          <cell r="R79">
            <v>5307201.3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>
            <v>0</v>
          </cell>
          <cell r="AD79">
            <v>5307201.3</v>
          </cell>
        </row>
        <row r="80">
          <cell r="A80" t="str">
            <v>UI</v>
          </cell>
          <cell r="B80" t="str">
            <v xml:space="preserve">          397 - Communication Equipment</v>
          </cell>
          <cell r="C80" t="str">
            <v xml:space="preserve">E397 </v>
          </cell>
          <cell r="D80" t="str">
            <v xml:space="preserve">C397 </v>
          </cell>
          <cell r="E80">
            <v>144770570.80239999</v>
          </cell>
          <cell r="G80">
            <v>144770570.80239999</v>
          </cell>
          <cell r="H80"/>
          <cell r="I80">
            <v>144770570.80239999</v>
          </cell>
          <cell r="J80">
            <v>146940395.59999999</v>
          </cell>
          <cell r="K80"/>
          <cell r="L80"/>
          <cell r="M80"/>
          <cell r="N80"/>
          <cell r="O80">
            <v>2169824.7976000011</v>
          </cell>
          <cell r="P80"/>
          <cell r="Q80">
            <v>2169824.7976000011</v>
          </cell>
          <cell r="R80">
            <v>146940395.59999999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>
            <v>0</v>
          </cell>
          <cell r="AD80">
            <v>146940395.59999999</v>
          </cell>
        </row>
        <row r="81">
          <cell r="A81" t="str">
            <v>UI</v>
          </cell>
          <cell r="B81" t="str">
            <v xml:space="preserve">          398 - Miscellaneous Equipment</v>
          </cell>
          <cell r="C81" t="str">
            <v xml:space="preserve">E398 </v>
          </cell>
          <cell r="D81" t="str">
            <v xml:space="preserve">C398 </v>
          </cell>
          <cell r="E81">
            <v>977655.72400000005</v>
          </cell>
          <cell r="F81"/>
          <cell r="G81">
            <v>977655.72400000005</v>
          </cell>
          <cell r="H81"/>
          <cell r="I81">
            <v>977655.72400000005</v>
          </cell>
          <cell r="J81">
            <v>977290.20000000007</v>
          </cell>
          <cell r="K81"/>
          <cell r="L81"/>
          <cell r="M81"/>
          <cell r="N81"/>
          <cell r="O81">
            <v>-365.52399999997579</v>
          </cell>
          <cell r="P81"/>
          <cell r="Q81">
            <v>-365.52399999997579</v>
          </cell>
          <cell r="R81">
            <v>977290.20000000007</v>
          </cell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>
            <v>0</v>
          </cell>
          <cell r="AD81">
            <v>977290.20000000007</v>
          </cell>
        </row>
        <row r="82">
          <cell r="A82" t="str">
            <v>UI</v>
          </cell>
          <cell r="B82" t="str">
            <v xml:space="preserve">          399 - Other Tangible Property</v>
          </cell>
          <cell r="C82" t="str">
            <v xml:space="preserve">E399 </v>
          </cell>
          <cell r="D82" t="str">
            <v xml:space="preserve">C399 </v>
          </cell>
          <cell r="E82">
            <v>13821.795800000002</v>
          </cell>
          <cell r="F82"/>
          <cell r="G82">
            <v>13821.795800000002</v>
          </cell>
          <cell r="H82"/>
          <cell r="I82">
            <v>13821.795800000002</v>
          </cell>
          <cell r="J82">
            <v>331611.90000000002</v>
          </cell>
          <cell r="K82"/>
          <cell r="L82"/>
          <cell r="M82"/>
          <cell r="N82"/>
          <cell r="O82">
            <v>317790.1042</v>
          </cell>
          <cell r="P82"/>
          <cell r="Q82">
            <v>317790.1042</v>
          </cell>
          <cell r="R82">
            <v>331611.90000000002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>
            <v>0</v>
          </cell>
          <cell r="AD82">
            <v>331611.90000000002</v>
          </cell>
        </row>
        <row r="83">
          <cell r="A83"/>
          <cell r="B83" t="str">
            <v>To Reconcile PP to SAP</v>
          </cell>
          <cell r="C83"/>
          <cell r="D83"/>
          <cell r="E83">
            <v>0</v>
          </cell>
          <cell r="F83">
            <v>-530609.02619999647</v>
          </cell>
          <cell r="G83">
            <v>-530609.02619999647</v>
          </cell>
          <cell r="H83"/>
          <cell r="I83">
            <v>-530609.02619999647</v>
          </cell>
          <cell r="J83">
            <v>26355445.317799926</v>
          </cell>
          <cell r="K83"/>
          <cell r="L83"/>
          <cell r="M83"/>
          <cell r="N83"/>
          <cell r="O83">
            <v>26886054.343999922</v>
          </cell>
          <cell r="P83"/>
          <cell r="Q83">
            <v>26886054.343999922</v>
          </cell>
          <cell r="R83">
            <v>26355445.317799926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>
            <v>0</v>
          </cell>
          <cell r="AD83">
            <v>26355445.317799926</v>
          </cell>
        </row>
        <row r="84">
          <cell r="A84" t="str">
            <v>WC/RB</v>
          </cell>
          <cell r="B84" t="str">
            <v>A/C 10100601 Electric Plant In Service - Manual Adjustment</v>
          </cell>
          <cell r="C84"/>
          <cell r="D84"/>
          <cell r="E84">
            <v>1449388.49</v>
          </cell>
          <cell r="F84"/>
          <cell r="G84">
            <v>1449388.49</v>
          </cell>
          <cell r="H84"/>
          <cell r="I84">
            <v>1449388.49</v>
          </cell>
          <cell r="J84">
            <v>0</v>
          </cell>
          <cell r="K84"/>
          <cell r="L84"/>
          <cell r="M84"/>
          <cell r="N84"/>
          <cell r="O84">
            <v>-1449388.49</v>
          </cell>
          <cell r="P84"/>
          <cell r="Q84">
            <v>-1449388.49</v>
          </cell>
          <cell r="R84">
            <v>0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>
            <v>0</v>
          </cell>
          <cell r="AD84">
            <v>0</v>
          </cell>
        </row>
        <row r="85">
          <cell r="A85" t="str">
            <v>UI</v>
          </cell>
          <cell r="B85" t="str">
            <v xml:space="preserve">     Total General Plant</v>
          </cell>
          <cell r="C85"/>
          <cell r="D85"/>
          <cell r="E85">
            <v>520028974.90960002</v>
          </cell>
          <cell r="F85">
            <v>-530609.02619999647</v>
          </cell>
          <cell r="G85">
            <v>519498365.88340002</v>
          </cell>
          <cell r="H85"/>
          <cell r="I85">
            <v>519498365.88340002</v>
          </cell>
          <cell r="J85">
            <v>565514522.2177999</v>
          </cell>
          <cell r="K85"/>
          <cell r="L85"/>
          <cell r="M85">
            <v>0</v>
          </cell>
          <cell r="N85">
            <v>0</v>
          </cell>
          <cell r="O85">
            <v>46016156.334399894</v>
          </cell>
          <cell r="P85">
            <v>0</v>
          </cell>
          <cell r="Q85">
            <v>46016156.334399894</v>
          </cell>
          <cell r="R85">
            <v>565514522.2177999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565514522.2177999</v>
          </cell>
        </row>
        <row r="86">
          <cell r="A86" t="str">
            <v>UI</v>
          </cell>
          <cell r="B86" t="str">
            <v xml:space="preserve">     Intangible Plant:</v>
          </cell>
          <cell r="C86"/>
          <cell r="D86"/>
          <cell r="E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A87" t="str">
            <v>UI</v>
          </cell>
          <cell r="B87" t="str">
            <v xml:space="preserve">          301 - Organization</v>
          </cell>
          <cell r="C87" t="str">
            <v xml:space="preserve">E301 </v>
          </cell>
          <cell r="D87" t="str">
            <v xml:space="preserve">C301 </v>
          </cell>
          <cell r="E87">
            <v>114202</v>
          </cell>
          <cell r="G87">
            <v>114202</v>
          </cell>
          <cell r="H87"/>
          <cell r="I87">
            <v>114202</v>
          </cell>
          <cell r="J87">
            <v>114000</v>
          </cell>
          <cell r="K87"/>
          <cell r="L87"/>
          <cell r="M87"/>
          <cell r="N87"/>
          <cell r="O87">
            <v>-202</v>
          </cell>
          <cell r="P87"/>
          <cell r="Q87">
            <v>-202</v>
          </cell>
          <cell r="R87">
            <v>114000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>
            <v>0</v>
          </cell>
          <cell r="AD87">
            <v>114000</v>
          </cell>
        </row>
        <row r="88">
          <cell r="A88" t="str">
            <v>UI</v>
          </cell>
          <cell r="B88" t="str">
            <v xml:space="preserve">          302 - Franchises and Consents</v>
          </cell>
          <cell r="C88" t="str">
            <v xml:space="preserve">E302 </v>
          </cell>
          <cell r="D88" t="str">
            <v xml:space="preserve">C302 </v>
          </cell>
          <cell r="E88">
            <v>57099834.411600001</v>
          </cell>
          <cell r="G88">
            <v>57099834.411600001</v>
          </cell>
          <cell r="H88"/>
          <cell r="I88">
            <v>57099834.411600001</v>
          </cell>
          <cell r="J88">
            <v>57248618</v>
          </cell>
          <cell r="K88"/>
          <cell r="L88"/>
          <cell r="M88"/>
          <cell r="N88"/>
          <cell r="O88">
            <v>148783.58839999884</v>
          </cell>
          <cell r="P88"/>
          <cell r="Q88">
            <v>148783.58839999884</v>
          </cell>
          <cell r="R88">
            <v>57248618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>
            <v>0</v>
          </cell>
          <cell r="AD88">
            <v>57248618</v>
          </cell>
        </row>
        <row r="89">
          <cell r="A89" t="str">
            <v>UI</v>
          </cell>
          <cell r="B89" t="str">
            <v xml:space="preserve">          303 - Miscellaneous Intangible Plant</v>
          </cell>
          <cell r="C89" t="str">
            <v xml:space="preserve">E303 </v>
          </cell>
          <cell r="D89" t="str">
            <v xml:space="preserve">C303 </v>
          </cell>
          <cell r="E89">
            <v>324695639.86010003</v>
          </cell>
          <cell r="G89">
            <v>324695639.86010003</v>
          </cell>
          <cell r="H89"/>
          <cell r="I89">
            <v>324695639.86010003</v>
          </cell>
          <cell r="J89">
            <v>423945870.5</v>
          </cell>
          <cell r="K89"/>
          <cell r="L89"/>
          <cell r="M89"/>
          <cell r="N89"/>
          <cell r="O89">
            <v>99250230.639899969</v>
          </cell>
          <cell r="P89"/>
          <cell r="Q89">
            <v>99250230.639899969</v>
          </cell>
          <cell r="R89">
            <v>423945870.5</v>
          </cell>
          <cell r="S89"/>
          <cell r="T89"/>
          <cell r="U89"/>
          <cell r="V89"/>
          <cell r="W89"/>
          <cell r="X89">
            <v>21484686.755701002</v>
          </cell>
          <cell r="Y89">
            <v>9659116.8499999996</v>
          </cell>
          <cell r="Z89"/>
          <cell r="AA89">
            <v>6817570</v>
          </cell>
          <cell r="AB89">
            <v>12619474.160000008</v>
          </cell>
          <cell r="AC89">
            <v>50580847.765701011</v>
          </cell>
          <cell r="AD89">
            <v>474526718.265701</v>
          </cell>
        </row>
        <row r="90">
          <cell r="A90" t="str">
            <v>UI</v>
          </cell>
          <cell r="B90" t="str">
            <v xml:space="preserve">     Total Intangible Plant</v>
          </cell>
          <cell r="C90"/>
          <cell r="D90"/>
          <cell r="E90">
            <v>381909676.27170002</v>
          </cell>
          <cell r="F90">
            <v>0</v>
          </cell>
          <cell r="G90">
            <v>381909676.27170002</v>
          </cell>
          <cell r="H90"/>
          <cell r="I90">
            <v>381909676.27170002</v>
          </cell>
          <cell r="J90">
            <v>481308488.5</v>
          </cell>
          <cell r="K90"/>
          <cell r="L90"/>
          <cell r="M90">
            <v>0</v>
          </cell>
          <cell r="N90">
            <v>0</v>
          </cell>
          <cell r="O90">
            <v>99398812.228299975</v>
          </cell>
          <cell r="P90">
            <v>0</v>
          </cell>
          <cell r="Q90">
            <v>99398812.228299975</v>
          </cell>
          <cell r="R90">
            <v>481308488.5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21484686.755701002</v>
          </cell>
          <cell r="Y90">
            <v>9659116.8499999996</v>
          </cell>
          <cell r="Z90">
            <v>0</v>
          </cell>
          <cell r="AA90">
            <v>6817570</v>
          </cell>
          <cell r="AB90">
            <v>12619474.160000008</v>
          </cell>
          <cell r="AC90">
            <v>50580847.765701011</v>
          </cell>
          <cell r="AD90">
            <v>531889336.265701</v>
          </cell>
        </row>
        <row r="91">
          <cell r="A91" t="str">
            <v>WC/RB</v>
          </cell>
          <cell r="B91" t="str">
            <v>Acquistion Adjustments</v>
          </cell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A92" t="str">
            <v>WC/RB</v>
          </cell>
          <cell r="B92" t="str">
            <v>A/C 11400001 Electric - Plant Acq Adj. Milwaukee RR</v>
          </cell>
          <cell r="C92"/>
          <cell r="D92"/>
          <cell r="E92">
            <v>946172.25</v>
          </cell>
          <cell r="G92">
            <v>946172.25</v>
          </cell>
          <cell r="H92"/>
          <cell r="I92">
            <v>946172.25</v>
          </cell>
          <cell r="J92">
            <v>946172.25</v>
          </cell>
          <cell r="K92"/>
          <cell r="L92"/>
          <cell r="M92"/>
          <cell r="N92"/>
          <cell r="O92">
            <v>0</v>
          </cell>
          <cell r="P92"/>
          <cell r="Q92">
            <v>0</v>
          </cell>
          <cell r="R92">
            <v>946172.25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>
            <v>0</v>
          </cell>
          <cell r="AD92">
            <v>946172.25</v>
          </cell>
        </row>
        <row r="93">
          <cell r="A93" t="str">
            <v>WC/RB</v>
          </cell>
          <cell r="B93" t="str">
            <v>A/C 11400011 Electric - Plant Acq Adj. DuPont</v>
          </cell>
          <cell r="C93"/>
          <cell r="D93"/>
          <cell r="E93">
            <v>302358.00999999995</v>
          </cell>
          <cell r="G93">
            <v>302358.00999999995</v>
          </cell>
          <cell r="H93"/>
          <cell r="I93">
            <v>302358.00999999995</v>
          </cell>
          <cell r="J93">
            <v>302358.01</v>
          </cell>
          <cell r="K93"/>
          <cell r="L93"/>
          <cell r="M93"/>
          <cell r="N93"/>
          <cell r="O93">
            <v>0</v>
          </cell>
          <cell r="P93"/>
          <cell r="Q93">
            <v>0</v>
          </cell>
          <cell r="R93">
            <v>302358.00999999995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>
            <v>0</v>
          </cell>
          <cell r="AD93">
            <v>302358.00999999995</v>
          </cell>
        </row>
        <row r="94">
          <cell r="A94" t="str">
            <v>WC/RB</v>
          </cell>
          <cell r="B94" t="str">
            <v>A/C 11400031 Acquisition Adjustment - Encogen</v>
          </cell>
          <cell r="C94"/>
          <cell r="D94"/>
          <cell r="E94">
            <v>76622596.840000018</v>
          </cell>
          <cell r="G94">
            <v>76622596.840000018</v>
          </cell>
          <cell r="H94"/>
          <cell r="I94">
            <v>76622596.840000018</v>
          </cell>
          <cell r="J94">
            <v>76622596.840000004</v>
          </cell>
          <cell r="K94"/>
          <cell r="L94"/>
          <cell r="M94"/>
          <cell r="N94"/>
          <cell r="O94">
            <v>0</v>
          </cell>
          <cell r="P94"/>
          <cell r="Q94">
            <v>0</v>
          </cell>
          <cell r="R94">
            <v>76622596.840000018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>
            <v>0</v>
          </cell>
          <cell r="AD94">
            <v>76622596.840000018</v>
          </cell>
        </row>
        <row r="95">
          <cell r="A95" t="str">
            <v>WC/RB</v>
          </cell>
          <cell r="B95" t="str">
            <v>A/C 11400061 Mint Farm - Electric Plant Acquisition Adjustments</v>
          </cell>
          <cell r="C95"/>
          <cell r="D95"/>
          <cell r="E95">
            <v>156960790.83999997</v>
          </cell>
          <cell r="G95">
            <v>156960790.83999997</v>
          </cell>
          <cell r="H95"/>
          <cell r="I95">
            <v>156960790.83999997</v>
          </cell>
          <cell r="J95">
            <v>156960790.84</v>
          </cell>
          <cell r="K95"/>
          <cell r="L95"/>
          <cell r="M95"/>
          <cell r="N95"/>
          <cell r="O95">
            <v>0</v>
          </cell>
          <cell r="P95"/>
          <cell r="Q95">
            <v>0</v>
          </cell>
          <cell r="R95">
            <v>156960790.83999997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>
            <v>0</v>
          </cell>
          <cell r="AD95">
            <v>156960790.83999997</v>
          </cell>
        </row>
        <row r="96">
          <cell r="A96" t="str">
            <v>WC/RB</v>
          </cell>
          <cell r="B96" t="str">
            <v>A/C 11400071 Whitehorn - Electric Plant Acquisition</v>
          </cell>
          <cell r="C96"/>
          <cell r="D96"/>
          <cell r="E96">
            <v>16950332.900000002</v>
          </cell>
          <cell r="G96">
            <v>16950332.900000002</v>
          </cell>
          <cell r="H96"/>
          <cell r="I96">
            <v>16950332.900000002</v>
          </cell>
          <cell r="J96">
            <v>16950332.899999999</v>
          </cell>
          <cell r="K96"/>
          <cell r="L96"/>
          <cell r="M96"/>
          <cell r="N96"/>
          <cell r="O96">
            <v>0</v>
          </cell>
          <cell r="P96"/>
          <cell r="Q96">
            <v>0</v>
          </cell>
          <cell r="R96">
            <v>16950332.900000002</v>
          </cell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>
            <v>0</v>
          </cell>
          <cell r="AD96">
            <v>16950332.900000002</v>
          </cell>
        </row>
        <row r="97">
          <cell r="A97" t="str">
            <v>WC/RB</v>
          </cell>
          <cell r="B97" t="str">
            <v>A/C 11400091 Ferndale - Electric Plant Acquistion Adjust</v>
          </cell>
          <cell r="C97"/>
          <cell r="D97"/>
          <cell r="E97">
            <v>31009424.02999999</v>
          </cell>
          <cell r="F97"/>
          <cell r="G97">
            <v>31009424.02999999</v>
          </cell>
          <cell r="H97"/>
          <cell r="I97">
            <v>31009424.02999999</v>
          </cell>
          <cell r="J97">
            <v>31009424.030000001</v>
          </cell>
          <cell r="K97"/>
          <cell r="L97"/>
          <cell r="M97"/>
          <cell r="N97"/>
          <cell r="O97">
            <v>0</v>
          </cell>
          <cell r="P97"/>
          <cell r="Q97">
            <v>0</v>
          </cell>
          <cell r="R97">
            <v>31009424.02999999</v>
          </cell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>
            <v>0</v>
          </cell>
          <cell r="AD97">
            <v>31009424.02999999</v>
          </cell>
        </row>
        <row r="98">
          <cell r="A98"/>
          <cell r="B98"/>
          <cell r="C98"/>
          <cell r="D98"/>
          <cell r="E98">
            <v>282791674.87</v>
          </cell>
          <cell r="F98">
            <v>0</v>
          </cell>
          <cell r="G98">
            <v>282791674.87</v>
          </cell>
          <cell r="H98"/>
          <cell r="I98">
            <v>282791674.87</v>
          </cell>
          <cell r="J98">
            <v>282791674.87</v>
          </cell>
          <cell r="K98"/>
          <cell r="L98"/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282791674.87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282791674.87</v>
          </cell>
        </row>
        <row r="99">
          <cell r="A99"/>
          <cell r="B99" t="str">
            <v>ARO's</v>
          </cell>
          <cell r="C99"/>
          <cell r="D99"/>
          <cell r="E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A100" t="str">
            <v>WC/RB</v>
          </cell>
          <cell r="B100" t="str">
            <v>A/C 23001021 ARO-Electric Colstrip 1 &amp; 2 ash pond ca</v>
          </cell>
          <cell r="C100"/>
          <cell r="D100"/>
          <cell r="E100">
            <v>-62094237.268333316</v>
          </cell>
          <cell r="G100">
            <v>-62094237.268333316</v>
          </cell>
          <cell r="H100"/>
          <cell r="I100">
            <v>-62094237.268333316</v>
          </cell>
          <cell r="J100">
            <v>-52488362.479999997</v>
          </cell>
          <cell r="K100"/>
          <cell r="L100"/>
          <cell r="M100"/>
          <cell r="N100"/>
          <cell r="O100">
            <v>9605874.7883333191</v>
          </cell>
          <cell r="P100"/>
          <cell r="Q100">
            <v>9605874.7883333191</v>
          </cell>
          <cell r="R100">
            <v>-52488362.479999997</v>
          </cell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>
            <v>0</v>
          </cell>
          <cell r="AD100">
            <v>-52488362.479999997</v>
          </cell>
        </row>
        <row r="101">
          <cell r="A101" t="str">
            <v>WC/RB</v>
          </cell>
          <cell r="B101" t="str">
            <v>A/C 23001031 ARO-Electric Colstrip 3 &amp; 4 ash pond ca</v>
          </cell>
          <cell r="E101">
            <v>-40818948.189583339</v>
          </cell>
          <cell r="G101">
            <v>-40818948.189583339</v>
          </cell>
          <cell r="H101"/>
          <cell r="I101">
            <v>-40818948.189583339</v>
          </cell>
          <cell r="J101">
            <v>-40212666.649999999</v>
          </cell>
          <cell r="K101"/>
          <cell r="L101"/>
          <cell r="M101"/>
          <cell r="N101"/>
          <cell r="O101">
            <v>606281.53958334029</v>
          </cell>
          <cell r="P101"/>
          <cell r="Q101">
            <v>606281.53958334029</v>
          </cell>
          <cell r="R101">
            <v>-40212666.649999999</v>
          </cell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>
            <v>0</v>
          </cell>
          <cell r="AD101">
            <v>-40212666.649999999</v>
          </cell>
        </row>
        <row r="102">
          <cell r="A102" t="str">
            <v>WC/RB</v>
          </cell>
          <cell r="B102" t="str">
            <v>A/C 23001041 ARO-Hopkins Ridge</v>
          </cell>
          <cell r="C102"/>
          <cell r="D102"/>
          <cell r="E102">
            <v>-14170396.95125</v>
          </cell>
          <cell r="G102">
            <v>-14170396.95125</v>
          </cell>
          <cell r="H102"/>
          <cell r="I102">
            <v>-14170396.95125</v>
          </cell>
          <cell r="J102">
            <v>-14410177.189999999</v>
          </cell>
          <cell r="K102"/>
          <cell r="L102"/>
          <cell r="M102"/>
          <cell r="N102"/>
          <cell r="O102">
            <v>-239780.23874999955</v>
          </cell>
          <cell r="P102"/>
          <cell r="Q102">
            <v>-239780.23874999955</v>
          </cell>
          <cell r="R102">
            <v>-14410177.189999999</v>
          </cell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>
            <v>0</v>
          </cell>
          <cell r="AD102">
            <v>-14410177.189999999</v>
          </cell>
        </row>
        <row r="103">
          <cell r="A103" t="str">
            <v>WC/RB</v>
          </cell>
          <cell r="B103" t="str">
            <v>A/C 23001061 ARO - Transmission Wood Poles</v>
          </cell>
          <cell r="C103"/>
          <cell r="D103"/>
          <cell r="E103">
            <v>-3867896.4391666669</v>
          </cell>
          <cell r="G103">
            <v>-3867896.4391666669</v>
          </cell>
          <cell r="H103"/>
          <cell r="I103">
            <v>-3867896.4391666669</v>
          </cell>
          <cell r="J103">
            <v>-4532108.43</v>
          </cell>
          <cell r="K103"/>
          <cell r="L103"/>
          <cell r="M103"/>
          <cell r="N103"/>
          <cell r="O103">
            <v>-664211.99083333276</v>
          </cell>
          <cell r="P103"/>
          <cell r="Q103">
            <v>-664211.99083333276</v>
          </cell>
          <cell r="R103">
            <v>-4532108.43</v>
          </cell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>
            <v>0</v>
          </cell>
          <cell r="AD103">
            <v>-4532108.43</v>
          </cell>
        </row>
        <row r="104">
          <cell r="A104" t="str">
            <v>WC/RB</v>
          </cell>
          <cell r="B104" t="str">
            <v>A/C 23001071 ARO - Distribution Wood Poles</v>
          </cell>
          <cell r="E104">
            <v>-9860880.4212499987</v>
          </cell>
          <cell r="G104">
            <v>-9860880.4212499987</v>
          </cell>
          <cell r="H104"/>
          <cell r="I104">
            <v>-9860880.4212499987</v>
          </cell>
          <cell r="J104">
            <v>-8852463.3499999996</v>
          </cell>
          <cell r="K104"/>
          <cell r="L104"/>
          <cell r="M104"/>
          <cell r="N104"/>
          <cell r="O104">
            <v>1008417.0712499991</v>
          </cell>
          <cell r="P104"/>
          <cell r="Q104">
            <v>1008417.0712499991</v>
          </cell>
          <cell r="R104">
            <v>-8852463.3499999996</v>
          </cell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>
            <v>0</v>
          </cell>
          <cell r="AD104">
            <v>-8852463.3499999996</v>
          </cell>
        </row>
        <row r="105">
          <cell r="A105" t="str">
            <v>WC/RB</v>
          </cell>
          <cell r="B105" t="str">
            <v>A/C 23001131 ARO - Lower Snake River Wind Facility</v>
          </cell>
          <cell r="E105">
            <v>-19739290.263333336</v>
          </cell>
          <cell r="G105">
            <v>-19739290.263333336</v>
          </cell>
          <cell r="H105"/>
          <cell r="I105">
            <v>-19739290.263333336</v>
          </cell>
          <cell r="J105">
            <v>-20126114.899999999</v>
          </cell>
          <cell r="K105"/>
          <cell r="L105"/>
          <cell r="M105"/>
          <cell r="N105"/>
          <cell r="O105">
            <v>-386824.63666666299</v>
          </cell>
          <cell r="P105"/>
          <cell r="Q105">
            <v>-386824.63666666299</v>
          </cell>
          <cell r="R105">
            <v>-20126114.899999999</v>
          </cell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>
            <v>0</v>
          </cell>
          <cell r="AD105">
            <v>-20126114.899999999</v>
          </cell>
        </row>
        <row r="106">
          <cell r="A106" t="str">
            <v>WC/RB</v>
          </cell>
          <cell r="B106" t="str">
            <v>A/C 23001141 ARO - Crystal Mountain Generator Site</v>
          </cell>
          <cell r="E106">
            <v>-583149.64</v>
          </cell>
          <cell r="G106">
            <v>-583149.64</v>
          </cell>
          <cell r="H106"/>
          <cell r="I106">
            <v>-583149.64</v>
          </cell>
          <cell r="J106">
            <v>-588904.72</v>
          </cell>
          <cell r="K106"/>
          <cell r="L106"/>
          <cell r="M106"/>
          <cell r="N106"/>
          <cell r="O106">
            <v>-5755.0799999999581</v>
          </cell>
          <cell r="P106"/>
          <cell r="Q106">
            <v>-5755.0799999999581</v>
          </cell>
          <cell r="R106">
            <v>-588904.72</v>
          </cell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>
            <v>0</v>
          </cell>
          <cell r="AD106">
            <v>-588904.72</v>
          </cell>
        </row>
        <row r="107">
          <cell r="A107" t="str">
            <v>WC/RB</v>
          </cell>
          <cell r="B107" t="str">
            <v>A/C 23001151 ARO - Meteorological Tower Long Term</v>
          </cell>
          <cell r="C107"/>
          <cell r="D107"/>
          <cell r="E107">
            <v>-122932.47500000002</v>
          </cell>
          <cell r="G107">
            <v>-122932.47500000002</v>
          </cell>
          <cell r="H107"/>
          <cell r="I107">
            <v>-122932.47500000002</v>
          </cell>
          <cell r="J107">
            <v>-124113.58</v>
          </cell>
          <cell r="K107"/>
          <cell r="L107"/>
          <cell r="M107"/>
          <cell r="N107"/>
          <cell r="O107">
            <v>-1181.1049999999814</v>
          </cell>
          <cell r="P107"/>
          <cell r="Q107">
            <v>-1181.1049999999814</v>
          </cell>
          <cell r="R107">
            <v>-124113.58</v>
          </cell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>
            <v>0</v>
          </cell>
          <cell r="AD107">
            <v>-124113.58</v>
          </cell>
        </row>
        <row r="108">
          <cell r="A108" t="str">
            <v>WC/RB</v>
          </cell>
          <cell r="B108" t="str">
            <v>A/C 23001231 ARO - Ferndale - Long Term</v>
          </cell>
          <cell r="C108"/>
          <cell r="D108"/>
          <cell r="E108">
            <v>-1271877.3041666665</v>
          </cell>
          <cell r="G108">
            <v>-1271877.3041666665</v>
          </cell>
          <cell r="H108"/>
          <cell r="I108">
            <v>-1271877.3041666665</v>
          </cell>
          <cell r="J108">
            <v>-1296413.04</v>
          </cell>
          <cell r="K108"/>
          <cell r="L108"/>
          <cell r="M108"/>
          <cell r="N108"/>
          <cell r="O108">
            <v>-24535.735833333572</v>
          </cell>
          <cell r="P108"/>
          <cell r="Q108">
            <v>-24535.735833333572</v>
          </cell>
          <cell r="R108">
            <v>-1296413.04</v>
          </cell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>
            <v>0</v>
          </cell>
          <cell r="AD108">
            <v>-1296413.04</v>
          </cell>
        </row>
        <row r="109">
          <cell r="A109" t="str">
            <v>WC/RB</v>
          </cell>
          <cell r="B109" t="str">
            <v>A/C 23002011 ARO - Frederickson</v>
          </cell>
          <cell r="C109"/>
          <cell r="D109"/>
          <cell r="E109">
            <v>-1042700.8775000001</v>
          </cell>
          <cell r="G109">
            <v>-1042700.8775000001</v>
          </cell>
          <cell r="H109"/>
          <cell r="I109">
            <v>-1042700.8775000001</v>
          </cell>
          <cell r="J109">
            <v>-1074725.69</v>
          </cell>
          <cell r="K109"/>
          <cell r="L109"/>
          <cell r="M109"/>
          <cell r="N109"/>
          <cell r="O109">
            <v>-32024.812499999884</v>
          </cell>
          <cell r="P109"/>
          <cell r="Q109">
            <v>-32024.812499999884</v>
          </cell>
          <cell r="R109">
            <v>-1074725.69</v>
          </cell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>
            <v>0</v>
          </cell>
          <cell r="AD109">
            <v>-1074725.69</v>
          </cell>
        </row>
        <row r="110">
          <cell r="A110" t="str">
            <v>WC/RB</v>
          </cell>
          <cell r="B110" t="str">
            <v>A/C 23002041 ARO-Wild Horse Wind</v>
          </cell>
          <cell r="C110"/>
          <cell r="D110"/>
          <cell r="E110">
            <v>-24143656.421250004</v>
          </cell>
          <cell r="G110">
            <v>-24143656.421250004</v>
          </cell>
          <cell r="H110"/>
          <cell r="I110">
            <v>-24143656.421250004</v>
          </cell>
          <cell r="J110">
            <v>-24555618.670000002</v>
          </cell>
          <cell r="K110"/>
          <cell r="L110"/>
          <cell r="M110"/>
          <cell r="N110"/>
          <cell r="O110">
            <v>-411962.24874999747</v>
          </cell>
          <cell r="P110"/>
          <cell r="Q110">
            <v>-411962.24874999747</v>
          </cell>
          <cell r="R110">
            <v>-24555618.670000002</v>
          </cell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>
            <v>0</v>
          </cell>
          <cell r="AD110">
            <v>-24555618.670000002</v>
          </cell>
        </row>
        <row r="111">
          <cell r="A111" t="str">
            <v>WC/RB</v>
          </cell>
          <cell r="B111" t="str">
            <v>A/C 23002093 East Building ARO</v>
          </cell>
          <cell r="C111"/>
          <cell r="D111"/>
          <cell r="E111">
            <v>-13822.036841916668</v>
          </cell>
          <cell r="F111"/>
          <cell r="G111">
            <v>-13822.036841916668</v>
          </cell>
          <cell r="H111"/>
          <cell r="I111">
            <v>-13822.036841916668</v>
          </cell>
          <cell r="J111">
            <v>-331728.88420600002</v>
          </cell>
          <cell r="K111"/>
          <cell r="L111"/>
          <cell r="M111"/>
          <cell r="N111"/>
          <cell r="O111">
            <v>-317906.84736408334</v>
          </cell>
          <cell r="P111"/>
          <cell r="Q111">
            <v>-317906.84736408334</v>
          </cell>
          <cell r="R111">
            <v>-331728.88420600002</v>
          </cell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>
            <v>0</v>
          </cell>
          <cell r="AD111">
            <v>-331728.88420600002</v>
          </cell>
        </row>
        <row r="112">
          <cell r="A112" t="str">
            <v>WC/RB</v>
          </cell>
          <cell r="B112" t="str">
            <v>A/C 25300353 PSE Building (A) - Landlord Incentives</v>
          </cell>
          <cell r="E112">
            <v>-1942729.1872400001</v>
          </cell>
          <cell r="G112">
            <v>-1942729.1872400001</v>
          </cell>
          <cell r="H112"/>
          <cell r="I112">
            <v>-1942729.1872400001</v>
          </cell>
          <cell r="J112">
            <v>-1526444.25926</v>
          </cell>
          <cell r="K112"/>
          <cell r="L112"/>
          <cell r="M112"/>
          <cell r="N112"/>
          <cell r="O112">
            <v>416284.92798000015</v>
          </cell>
          <cell r="P112"/>
          <cell r="Q112">
            <v>416284.92798000015</v>
          </cell>
          <cell r="R112">
            <v>-1526444.25926</v>
          </cell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>
            <v>0</v>
          </cell>
          <cell r="AD112">
            <v>-1526444.25926</v>
          </cell>
        </row>
        <row r="113">
          <cell r="A113" t="str">
            <v>WC/RB</v>
          </cell>
          <cell r="B113" t="str">
            <v>A/C 25300363 PSE Building (B) - Landlord Incentives</v>
          </cell>
          <cell r="E113">
            <v>-73207.601971625001</v>
          </cell>
          <cell r="G113">
            <v>-73207.601971625001</v>
          </cell>
          <cell r="H113"/>
          <cell r="I113">
            <v>-73207.601971625001</v>
          </cell>
          <cell r="J113">
            <v>0</v>
          </cell>
          <cell r="K113"/>
          <cell r="L113"/>
          <cell r="M113"/>
          <cell r="N113"/>
          <cell r="O113">
            <v>73207.601971625001</v>
          </cell>
          <cell r="P113"/>
          <cell r="Q113">
            <v>73207.601971625001</v>
          </cell>
          <cell r="R113">
            <v>0</v>
          </cell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>
            <v>0</v>
          </cell>
          <cell r="AD113">
            <v>0</v>
          </cell>
        </row>
        <row r="114">
          <cell r="A114" t="str">
            <v>WC/RB</v>
          </cell>
          <cell r="B114" t="str">
            <v>A/C 25300413 Landlord Incentive Bldg B - Floor 4</v>
          </cell>
          <cell r="E114">
            <v>-27384.446718333333</v>
          </cell>
          <cell r="G114">
            <v>-27384.446718333333</v>
          </cell>
          <cell r="H114"/>
          <cell r="I114">
            <v>-27384.446718333333</v>
          </cell>
          <cell r="J114">
            <v>0</v>
          </cell>
          <cell r="K114"/>
          <cell r="L114"/>
          <cell r="M114"/>
          <cell r="N114"/>
          <cell r="O114">
            <v>27384.446718333333</v>
          </cell>
          <cell r="P114"/>
          <cell r="Q114">
            <v>27384.446718333333</v>
          </cell>
          <cell r="R114">
            <v>0</v>
          </cell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>
            <v>0</v>
          </cell>
          <cell r="AD114">
            <v>0</v>
          </cell>
        </row>
        <row r="115">
          <cell r="A115" t="str">
            <v>WC/RB</v>
          </cell>
          <cell r="B115" t="str">
            <v>A/C 25300463 Redmond West Tenant Improvement - ST</v>
          </cell>
          <cell r="E115">
            <v>-273502.25605800003</v>
          </cell>
          <cell r="G115">
            <v>-273502.25605800003</v>
          </cell>
          <cell r="H115"/>
          <cell r="I115">
            <v>-273502.25605800003</v>
          </cell>
          <cell r="J115">
            <v>-63904.115111999999</v>
          </cell>
          <cell r="K115"/>
          <cell r="L115"/>
          <cell r="M115"/>
          <cell r="N115"/>
          <cell r="O115">
            <v>209598.14094600003</v>
          </cell>
          <cell r="P115"/>
          <cell r="Q115">
            <v>209598.14094600003</v>
          </cell>
          <cell r="R115">
            <v>-63904.115111999999</v>
          </cell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>
            <v>0</v>
          </cell>
          <cell r="AD115">
            <v>-63904.115111999999</v>
          </cell>
        </row>
        <row r="116">
          <cell r="A116" t="str">
            <v>WC/RB</v>
          </cell>
          <cell r="B116" t="str">
            <v>A/C 25300443 Bothel Data Center Landlord Incentives</v>
          </cell>
          <cell r="E116">
            <v>-39940.071945000003</v>
          </cell>
          <cell r="G116">
            <v>-39940.071945000003</v>
          </cell>
          <cell r="H116"/>
          <cell r="I116">
            <v>-39940.071945000003</v>
          </cell>
          <cell r="J116">
            <v>-227918.60628600002</v>
          </cell>
          <cell r="K116"/>
          <cell r="L116"/>
          <cell r="M116"/>
          <cell r="N116"/>
          <cell r="O116">
            <v>-187978.53434100002</v>
          </cell>
          <cell r="P116"/>
          <cell r="Q116">
            <v>-187978.53434100002</v>
          </cell>
          <cell r="R116">
            <v>-227918.60628600002</v>
          </cell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>
            <v>0</v>
          </cell>
          <cell r="AD116">
            <v>-227918.60628600002</v>
          </cell>
        </row>
        <row r="117">
          <cell r="A117" t="str">
            <v>WC/RB</v>
          </cell>
          <cell r="B117" t="str">
            <v>A/C 25300663 Redmond West 2nd Amen Tenant Incentives</v>
          </cell>
          <cell r="E117">
            <v>0</v>
          </cell>
          <cell r="G117">
            <v>0</v>
          </cell>
          <cell r="H117"/>
          <cell r="I117">
            <v>0</v>
          </cell>
          <cell r="J117">
            <v>0</v>
          </cell>
          <cell r="K117"/>
          <cell r="L117"/>
          <cell r="M117"/>
          <cell r="N117"/>
          <cell r="O117">
            <v>0</v>
          </cell>
          <cell r="P117"/>
          <cell r="Q117">
            <v>0</v>
          </cell>
          <cell r="R117">
            <v>0</v>
          </cell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>
            <v>0</v>
          </cell>
          <cell r="AD117">
            <v>0</v>
          </cell>
        </row>
        <row r="118">
          <cell r="A118" t="str">
            <v>WC/RB</v>
          </cell>
          <cell r="B118" t="str">
            <v>A/C 25301203 Redmond West on Willows - Landlord Ince</v>
          </cell>
          <cell r="E118">
            <v>0</v>
          </cell>
          <cell r="G118">
            <v>0</v>
          </cell>
          <cell r="H118"/>
          <cell r="I118">
            <v>0</v>
          </cell>
          <cell r="J118">
            <v>0</v>
          </cell>
          <cell r="K118"/>
          <cell r="L118"/>
          <cell r="M118"/>
          <cell r="N118"/>
          <cell r="O118">
            <v>0</v>
          </cell>
          <cell r="P118"/>
          <cell r="Q118">
            <v>0</v>
          </cell>
          <cell r="R118">
            <v>0</v>
          </cell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>
            <v>0</v>
          </cell>
          <cell r="AD118">
            <v>0</v>
          </cell>
        </row>
        <row r="119">
          <cell r="A119" t="str">
            <v>WC/RB</v>
          </cell>
          <cell r="B119" t="str">
            <v>A/C 25301213 Redmond West Tenant Improvement</v>
          </cell>
          <cell r="E119">
            <v>-376545.88444191677</v>
          </cell>
          <cell r="F119"/>
          <cell r="G119">
            <v>-376545.88444191677</v>
          </cell>
          <cell r="H119"/>
          <cell r="I119">
            <v>-376545.88444191677</v>
          </cell>
          <cell r="J119">
            <v>-314194.99434999999</v>
          </cell>
          <cell r="K119"/>
          <cell r="L119"/>
          <cell r="M119"/>
          <cell r="N119"/>
          <cell r="O119">
            <v>62350.890091916779</v>
          </cell>
          <cell r="P119"/>
          <cell r="Q119">
            <v>62350.890091916779</v>
          </cell>
          <cell r="R119">
            <v>-314194.99434999999</v>
          </cell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>
            <v>0</v>
          </cell>
          <cell r="AD119">
            <v>-314194.99434999999</v>
          </cell>
        </row>
        <row r="120">
          <cell r="A120"/>
          <cell r="B120"/>
          <cell r="E120">
            <v>-180463097.73605016</v>
          </cell>
          <cell r="F120">
            <v>0</v>
          </cell>
          <cell r="G120">
            <v>-180463097.73605016</v>
          </cell>
          <cell r="H120"/>
          <cell r="I120">
            <v>-180463097.73605016</v>
          </cell>
          <cell r="J120">
            <v>-170725859.55921397</v>
          </cell>
          <cell r="K120"/>
          <cell r="L120"/>
          <cell r="M120">
            <v>0</v>
          </cell>
          <cell r="N120">
            <v>0</v>
          </cell>
          <cell r="O120">
            <v>9737238.1768361237</v>
          </cell>
          <cell r="P120">
            <v>0</v>
          </cell>
          <cell r="Q120">
            <v>9737238.1768361237</v>
          </cell>
          <cell r="R120">
            <v>-170725859.55921397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-170725859.55921397</v>
          </cell>
        </row>
        <row r="121">
          <cell r="A121" t="str">
            <v>UI</v>
          </cell>
          <cell r="B121" t="str">
            <v>Total Gross Utility Plant in Service</v>
          </cell>
          <cell r="E121">
            <v>10572997558.31525</v>
          </cell>
          <cell r="F121">
            <v>-530609.02619999647</v>
          </cell>
          <cell r="G121">
            <v>10572466949.289051</v>
          </cell>
          <cell r="H121"/>
          <cell r="I121">
            <v>10572466949.289051</v>
          </cell>
          <cell r="J121">
            <v>10898545826.028585</v>
          </cell>
          <cell r="K121">
            <v>0</v>
          </cell>
          <cell r="L121">
            <v>0</v>
          </cell>
          <cell r="M121">
            <v>0</v>
          </cell>
          <cell r="N121">
            <v>-4539000</v>
          </cell>
          <cell r="O121">
            <v>326078876.73953599</v>
          </cell>
          <cell r="P121">
            <v>0</v>
          </cell>
          <cell r="Q121">
            <v>321539876.73953599</v>
          </cell>
          <cell r="R121">
            <v>10894006826.028585</v>
          </cell>
          <cell r="S121">
            <v>-16990239.199999999</v>
          </cell>
          <cell r="T121">
            <v>0</v>
          </cell>
          <cell r="U121">
            <v>24644867.610000003</v>
          </cell>
          <cell r="V121">
            <v>0</v>
          </cell>
          <cell r="W121">
            <v>0</v>
          </cell>
          <cell r="X121">
            <v>21484686.755701002</v>
          </cell>
          <cell r="Y121">
            <v>9659116.8499999996</v>
          </cell>
          <cell r="Z121">
            <v>13639436.149999999</v>
          </cell>
          <cell r="AA121">
            <v>6817570</v>
          </cell>
          <cell r="AB121">
            <v>12619474.160000008</v>
          </cell>
          <cell r="AC121">
            <v>71874912.325701028</v>
          </cell>
          <cell r="AD121">
            <v>10965881738.354286</v>
          </cell>
        </row>
        <row r="122">
          <cell r="B122"/>
          <cell r="E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>
            <v>0</v>
          </cell>
          <cell r="AD122"/>
        </row>
        <row r="123">
          <cell r="A123" t="str">
            <v>UI</v>
          </cell>
          <cell r="B123" t="str">
            <v>Accumulated Depreciation and Amortization:</v>
          </cell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A124" t="str">
            <v>UI</v>
          </cell>
          <cell r="B124" t="str">
            <v xml:space="preserve">     Production Plant:</v>
          </cell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A125" t="str">
            <v>UI</v>
          </cell>
          <cell r="B125" t="str">
            <v xml:space="preserve">               310 - Land and Land Rights</v>
          </cell>
          <cell r="C125" t="str">
            <v>E310</v>
          </cell>
          <cell r="D125" t="str">
            <v>C310</v>
          </cell>
          <cell r="E125">
            <v>0</v>
          </cell>
          <cell r="G125">
            <v>0</v>
          </cell>
          <cell r="H125"/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/>
          <cell r="N125"/>
          <cell r="O125">
            <v>0</v>
          </cell>
          <cell r="P125"/>
          <cell r="Q125">
            <v>0</v>
          </cell>
          <cell r="R125">
            <v>0</v>
          </cell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>
            <v>0</v>
          </cell>
          <cell r="AD125">
            <v>0</v>
          </cell>
        </row>
        <row r="126">
          <cell r="A126" t="str">
            <v>UI</v>
          </cell>
          <cell r="B126" t="str">
            <v xml:space="preserve">               311 - Structures and Improvements</v>
          </cell>
          <cell r="C126" t="str">
            <v>E311</v>
          </cell>
          <cell r="D126" t="str">
            <v>C311</v>
          </cell>
          <cell r="E126">
            <v>-134719547</v>
          </cell>
          <cell r="G126">
            <v>-134719547</v>
          </cell>
          <cell r="H126"/>
          <cell r="I126">
            <v>-134719547</v>
          </cell>
          <cell r="J126">
            <v>-133993000</v>
          </cell>
          <cell r="K126">
            <v>12706.74</v>
          </cell>
          <cell r="L126">
            <v>0</v>
          </cell>
          <cell r="M126">
            <v>12706.74</v>
          </cell>
          <cell r="N126"/>
          <cell r="O126">
            <v>726547</v>
          </cell>
          <cell r="P126">
            <v>-2866625.1795034162</v>
          </cell>
          <cell r="Q126">
            <v>-2127371.4395034164</v>
          </cell>
          <cell r="R126">
            <v>-136846918.43950343</v>
          </cell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>
            <v>0</v>
          </cell>
          <cell r="AD126">
            <v>-136846918.43950343</v>
          </cell>
        </row>
        <row r="127">
          <cell r="A127" t="str">
            <v>UI</v>
          </cell>
          <cell r="B127" t="str">
            <v xml:space="preserve">               312 - Boiler Plant Equipment</v>
          </cell>
          <cell r="C127" t="str">
            <v>E312</v>
          </cell>
          <cell r="D127" t="str">
            <v>C312</v>
          </cell>
          <cell r="E127">
            <v>-433974288</v>
          </cell>
          <cell r="G127">
            <v>-433974288</v>
          </cell>
          <cell r="H127"/>
          <cell r="I127">
            <v>-433974288</v>
          </cell>
          <cell r="J127">
            <v>-444772000</v>
          </cell>
          <cell r="K127">
            <v>-27599.24</v>
          </cell>
          <cell r="L127">
            <v>0</v>
          </cell>
          <cell r="M127">
            <v>-27599.24</v>
          </cell>
          <cell r="N127"/>
          <cell r="O127">
            <v>-10797712</v>
          </cell>
          <cell r="P127">
            <v>-9573646.3208770007</v>
          </cell>
          <cell r="Q127">
            <v>-20398957.560877003</v>
          </cell>
          <cell r="R127">
            <v>-454373245.56087703</v>
          </cell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>
            <v>0</v>
          </cell>
          <cell r="AD127">
            <v>-454373245.56087703</v>
          </cell>
        </row>
        <row r="128">
          <cell r="A128" t="str">
            <v>UI</v>
          </cell>
          <cell r="B128" t="str">
            <v xml:space="preserve">               314 - Turbogenerator Units</v>
          </cell>
          <cell r="C128" t="str">
            <v>E314</v>
          </cell>
          <cell r="D128" t="str">
            <v>C314</v>
          </cell>
          <cell r="E128">
            <v>-195384650</v>
          </cell>
          <cell r="G128">
            <v>-195384650</v>
          </cell>
          <cell r="H128"/>
          <cell r="I128">
            <v>-195384650</v>
          </cell>
          <cell r="J128">
            <v>-200848000</v>
          </cell>
          <cell r="K128">
            <v>-51124.15</v>
          </cell>
          <cell r="L128">
            <v>0</v>
          </cell>
          <cell r="M128">
            <v>-51124.15</v>
          </cell>
          <cell r="N128"/>
          <cell r="O128">
            <v>-5463350</v>
          </cell>
          <cell r="P128">
            <v>-3124135.8488790002</v>
          </cell>
          <cell r="Q128">
            <v>-8638609.9988790005</v>
          </cell>
          <cell r="R128">
            <v>-204023259.99887902</v>
          </cell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>
            <v>0</v>
          </cell>
          <cell r="AD128">
            <v>-204023259.99887902</v>
          </cell>
        </row>
        <row r="129">
          <cell r="A129" t="str">
            <v>UI</v>
          </cell>
          <cell r="B129" t="str">
            <v xml:space="preserve">               315 - Accessory Electric Equipment</v>
          </cell>
          <cell r="C129" t="str">
            <v>E315</v>
          </cell>
          <cell r="D129" t="str">
            <v>C315</v>
          </cell>
          <cell r="E129">
            <v>-31520708</v>
          </cell>
          <cell r="G129">
            <v>-31520708</v>
          </cell>
          <cell r="H129"/>
          <cell r="I129">
            <v>-31520708</v>
          </cell>
          <cell r="J129">
            <v>-32239000</v>
          </cell>
          <cell r="K129">
            <v>-1648.7199999999998</v>
          </cell>
          <cell r="L129">
            <v>0</v>
          </cell>
          <cell r="M129">
            <v>-1648.7199999999998</v>
          </cell>
          <cell r="N129"/>
          <cell r="O129">
            <v>-718292</v>
          </cell>
          <cell r="P129">
            <v>-707384.20425400021</v>
          </cell>
          <cell r="Q129">
            <v>-1427324.9242540002</v>
          </cell>
          <cell r="R129">
            <v>-32948032.924254</v>
          </cell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>
            <v>0</v>
          </cell>
          <cell r="AD129">
            <v>-32948032.924254</v>
          </cell>
        </row>
        <row r="130">
          <cell r="A130" t="str">
            <v>UI</v>
          </cell>
          <cell r="B130" t="str">
            <v xml:space="preserve">               316 - Miscellaneous Power Plant Equipment</v>
          </cell>
          <cell r="C130" t="str">
            <v>E316</v>
          </cell>
          <cell r="D130" t="str">
            <v>C316</v>
          </cell>
          <cell r="E130">
            <v>-10953867</v>
          </cell>
          <cell r="G130">
            <v>-10953867</v>
          </cell>
          <cell r="H130"/>
          <cell r="I130">
            <v>-10953867</v>
          </cell>
          <cell r="J130">
            <v>-11293000</v>
          </cell>
          <cell r="K130">
            <v>80.400000000000006</v>
          </cell>
          <cell r="L130">
            <v>0</v>
          </cell>
          <cell r="M130">
            <v>80.400000000000006</v>
          </cell>
          <cell r="N130"/>
          <cell r="O130">
            <v>-339133</v>
          </cell>
          <cell r="P130">
            <v>-173591.56414000003</v>
          </cell>
          <cell r="Q130">
            <v>-512644.16414000001</v>
          </cell>
          <cell r="R130">
            <v>-11466511.164140001</v>
          </cell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>
            <v>0</v>
          </cell>
          <cell r="AD130">
            <v>-11466511.164140001</v>
          </cell>
        </row>
        <row r="131">
          <cell r="A131" t="str">
            <v>UI</v>
          </cell>
          <cell r="B131" t="str">
            <v xml:space="preserve">               317 - Asset Retirement Obligation</v>
          </cell>
          <cell r="C131" t="str">
            <v>E317</v>
          </cell>
          <cell r="D131" t="str">
            <v>C317</v>
          </cell>
          <cell r="E131">
            <v>-16023159</v>
          </cell>
          <cell r="F131"/>
          <cell r="G131">
            <v>-16023159</v>
          </cell>
          <cell r="H131"/>
          <cell r="I131">
            <v>-16023159</v>
          </cell>
          <cell r="J131">
            <v>-23714000</v>
          </cell>
          <cell r="K131">
            <v>0</v>
          </cell>
          <cell r="L131">
            <v>0</v>
          </cell>
          <cell r="M131">
            <v>-98652</v>
          </cell>
          <cell r="N131"/>
          <cell r="O131">
            <v>-7690841</v>
          </cell>
          <cell r="P131">
            <v>0</v>
          </cell>
          <cell r="Q131">
            <v>-7789493</v>
          </cell>
          <cell r="R131">
            <v>-23812652</v>
          </cell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>
            <v>0</v>
          </cell>
          <cell r="AD131">
            <v>-23812652</v>
          </cell>
        </row>
        <row r="132">
          <cell r="A132" t="str">
            <v>WC/RB</v>
          </cell>
          <cell r="B132" t="str">
            <v>A/C 10800611 108-TGrant RCW 80.84</v>
          </cell>
          <cell r="E132">
            <v>-95934500</v>
          </cell>
          <cell r="F132"/>
          <cell r="G132">
            <v>-95934500</v>
          </cell>
          <cell r="H132"/>
          <cell r="I132">
            <v>-95934500</v>
          </cell>
          <cell r="J132">
            <v>-95934500</v>
          </cell>
          <cell r="K132">
            <v>0</v>
          </cell>
          <cell r="L132">
            <v>0</v>
          </cell>
          <cell r="M132">
            <v>0</v>
          </cell>
          <cell r="N132"/>
          <cell r="O132">
            <v>0</v>
          </cell>
          <cell r="P132"/>
          <cell r="Q132">
            <v>0</v>
          </cell>
          <cell r="R132">
            <v>-95934500</v>
          </cell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>
            <v>0</v>
          </cell>
          <cell r="AD132">
            <v>-95934500</v>
          </cell>
        </row>
        <row r="133">
          <cell r="A133" t="str">
            <v>WC/RB</v>
          </cell>
          <cell r="B133" t="str">
            <v>A/C 10800621 108TGrant ARC RCW 80.84</v>
          </cell>
          <cell r="E133">
            <v>6234336.2300000004</v>
          </cell>
          <cell r="F133"/>
          <cell r="G133">
            <v>6234336.2300000004</v>
          </cell>
          <cell r="H133"/>
          <cell r="I133">
            <v>6234336.2300000004</v>
          </cell>
          <cell r="J133">
            <v>11940746.970000001</v>
          </cell>
          <cell r="K133">
            <v>0</v>
          </cell>
          <cell r="L133">
            <v>0</v>
          </cell>
          <cell r="M133">
            <v>0</v>
          </cell>
          <cell r="N133"/>
          <cell r="O133">
            <v>5706410.7400000002</v>
          </cell>
          <cell r="P133"/>
          <cell r="Q133">
            <v>5706410.7400000002</v>
          </cell>
          <cell r="R133">
            <v>11940746.970000001</v>
          </cell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>
            <v>0</v>
          </cell>
          <cell r="AD133">
            <v>11940746.970000001</v>
          </cell>
        </row>
        <row r="134">
          <cell r="A134" t="str">
            <v>WC/RB</v>
          </cell>
          <cell r="B134" t="str">
            <v>A/C 10800631 108TGrant ARO RCW 80.84</v>
          </cell>
          <cell r="E134">
            <v>1044045.1358333334</v>
          </cell>
          <cell r="F134"/>
          <cell r="G134">
            <v>1044045.1358333334</v>
          </cell>
          <cell r="H134"/>
          <cell r="I134">
            <v>1044045.1358333334</v>
          </cell>
          <cell r="J134">
            <v>2030752.94</v>
          </cell>
          <cell r="K134">
            <v>0</v>
          </cell>
          <cell r="L134">
            <v>0</v>
          </cell>
          <cell r="M134">
            <v>0</v>
          </cell>
          <cell r="N134"/>
          <cell r="O134">
            <v>986707.80416666658</v>
          </cell>
          <cell r="P134"/>
          <cell r="Q134">
            <v>986707.80416666658</v>
          </cell>
          <cell r="R134">
            <v>2030752.94</v>
          </cell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>
            <v>0</v>
          </cell>
          <cell r="AD134">
            <v>2030752.94</v>
          </cell>
        </row>
        <row r="135">
          <cell r="A135"/>
          <cell r="B135" t="str">
            <v>Total Production</v>
          </cell>
          <cell r="E135">
            <v>-911232337.6341666</v>
          </cell>
          <cell r="F135">
            <v>0</v>
          </cell>
          <cell r="G135">
            <v>-911232337.6341666</v>
          </cell>
          <cell r="H135"/>
          <cell r="I135">
            <v>-911232337.6341666</v>
          </cell>
          <cell r="J135">
            <v>-928822000.08999991</v>
          </cell>
          <cell r="K135">
            <v>-67584.970000000016</v>
          </cell>
          <cell r="L135">
            <v>0</v>
          </cell>
          <cell r="M135">
            <v>-166236.97000000003</v>
          </cell>
          <cell r="N135">
            <v>0</v>
          </cell>
          <cell r="O135">
            <v>-17589662.455833331</v>
          </cell>
          <cell r="P135">
            <v>-16445383.117653416</v>
          </cell>
          <cell r="Q135">
            <v>-34201282.543486752</v>
          </cell>
          <cell r="R135">
            <v>-945433620.17765331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-945433620.17765331</v>
          </cell>
        </row>
        <row r="136">
          <cell r="A136" t="str">
            <v>UI</v>
          </cell>
          <cell r="B136" t="str">
            <v xml:space="preserve">          Hydraulic Production:</v>
          </cell>
          <cell r="E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A137" t="str">
            <v>UI</v>
          </cell>
          <cell r="B137" t="str">
            <v xml:space="preserve">               330 - Land and Land Rights</v>
          </cell>
          <cell r="C137" t="str">
            <v>E330</v>
          </cell>
          <cell r="D137" t="str">
            <v>C330</v>
          </cell>
          <cell r="E137">
            <v>-12713</v>
          </cell>
          <cell r="G137">
            <v>-12713</v>
          </cell>
          <cell r="H137"/>
          <cell r="I137">
            <v>-12713</v>
          </cell>
          <cell r="J137">
            <v>-13000</v>
          </cell>
          <cell r="K137">
            <v>-0.01</v>
          </cell>
          <cell r="L137">
            <v>0</v>
          </cell>
          <cell r="M137"/>
          <cell r="N137"/>
          <cell r="O137">
            <v>-287</v>
          </cell>
          <cell r="P137"/>
          <cell r="Q137">
            <v>-287</v>
          </cell>
          <cell r="R137">
            <v>-13000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>
            <v>0</v>
          </cell>
          <cell r="AD137">
            <v>-13000</v>
          </cell>
        </row>
        <row r="138">
          <cell r="A138" t="str">
            <v>UI</v>
          </cell>
          <cell r="B138" t="str">
            <v xml:space="preserve">               331 - Structures and Improvements</v>
          </cell>
          <cell r="C138" t="str">
            <v>E331</v>
          </cell>
          <cell r="D138" t="str">
            <v>C331</v>
          </cell>
          <cell r="E138">
            <v>-32191669</v>
          </cell>
          <cell r="G138">
            <v>-32191669</v>
          </cell>
          <cell r="H138"/>
          <cell r="I138">
            <v>-32191669</v>
          </cell>
          <cell r="J138">
            <v>-34668000</v>
          </cell>
          <cell r="K138">
            <v>17995.45</v>
          </cell>
          <cell r="L138">
            <v>0</v>
          </cell>
          <cell r="M138">
            <v>17995.45</v>
          </cell>
          <cell r="N138"/>
          <cell r="O138">
            <v>-2476331</v>
          </cell>
          <cell r="P138"/>
          <cell r="Q138">
            <v>-2458335.5499999998</v>
          </cell>
          <cell r="R138">
            <v>-34650004.549999997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>
            <v>0</v>
          </cell>
          <cell r="AD138">
            <v>-34650004.549999997</v>
          </cell>
        </row>
        <row r="139">
          <cell r="A139" t="str">
            <v>UI</v>
          </cell>
          <cell r="B139" t="str">
            <v xml:space="preserve">               332 - Reservoirs, Dams, and Waterways</v>
          </cell>
          <cell r="C139" t="str">
            <v>E332</v>
          </cell>
          <cell r="D139" t="str">
            <v>C332</v>
          </cell>
          <cell r="E139">
            <v>-103006360</v>
          </cell>
          <cell r="G139">
            <v>-103006360</v>
          </cell>
          <cell r="H139"/>
          <cell r="I139">
            <v>-103006360</v>
          </cell>
          <cell r="J139">
            <v>-107334000</v>
          </cell>
          <cell r="K139">
            <v>-70860.83</v>
          </cell>
          <cell r="L139">
            <v>0</v>
          </cell>
          <cell r="M139">
            <v>-70860.83</v>
          </cell>
          <cell r="N139"/>
          <cell r="O139">
            <v>-4327640</v>
          </cell>
          <cell r="P139"/>
          <cell r="Q139">
            <v>-4398500.83</v>
          </cell>
          <cell r="R139">
            <v>-107404860.83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>
            <v>0</v>
          </cell>
          <cell r="AD139">
            <v>-107404860.83</v>
          </cell>
        </row>
        <row r="140">
          <cell r="A140" t="str">
            <v>UI</v>
          </cell>
          <cell r="B140" t="str">
            <v xml:space="preserve">               333 - Waterwheels, Turbines and Generators</v>
          </cell>
          <cell r="C140" t="str">
            <v>E333</v>
          </cell>
          <cell r="D140" t="str">
            <v>C333</v>
          </cell>
          <cell r="E140">
            <v>-26185568</v>
          </cell>
          <cell r="G140">
            <v>-26185568</v>
          </cell>
          <cell r="H140"/>
          <cell r="I140">
            <v>-26185568</v>
          </cell>
          <cell r="J140">
            <v>-27731000</v>
          </cell>
          <cell r="K140">
            <v>-31847.25</v>
          </cell>
          <cell r="L140">
            <v>0</v>
          </cell>
          <cell r="M140">
            <v>-31847.25</v>
          </cell>
          <cell r="N140"/>
          <cell r="O140">
            <v>-1545432</v>
          </cell>
          <cell r="P140"/>
          <cell r="Q140">
            <v>-1577279.25</v>
          </cell>
          <cell r="R140">
            <v>-27762847.25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>
            <v>0</v>
          </cell>
          <cell r="AD140">
            <v>-27762847.25</v>
          </cell>
        </row>
        <row r="141">
          <cell r="A141" t="str">
            <v>UI</v>
          </cell>
          <cell r="B141" t="str">
            <v xml:space="preserve">               334 - Accessory Electric Equipment</v>
          </cell>
          <cell r="C141" t="str">
            <v>E334</v>
          </cell>
          <cell r="D141" t="str">
            <v>C334</v>
          </cell>
          <cell r="E141">
            <v>-8156351</v>
          </cell>
          <cell r="G141">
            <v>-8156351</v>
          </cell>
          <cell r="H141"/>
          <cell r="I141">
            <v>-8156351</v>
          </cell>
          <cell r="J141">
            <v>-8829000</v>
          </cell>
          <cell r="K141">
            <v>-9.11</v>
          </cell>
          <cell r="L141">
            <v>0</v>
          </cell>
          <cell r="M141">
            <v>-9.11</v>
          </cell>
          <cell r="N141"/>
          <cell r="O141">
            <v>-672649</v>
          </cell>
          <cell r="P141"/>
          <cell r="Q141">
            <v>-672658.11</v>
          </cell>
          <cell r="R141">
            <v>-8829009.1099999994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>
            <v>0</v>
          </cell>
          <cell r="AD141">
            <v>-8829009.1099999994</v>
          </cell>
        </row>
        <row r="142">
          <cell r="A142" t="str">
            <v>UI</v>
          </cell>
          <cell r="B142" t="str">
            <v xml:space="preserve">               335 - Miscellaneous Power Plant Equipment</v>
          </cell>
          <cell r="C142" t="str">
            <v>E335</v>
          </cell>
          <cell r="D142" t="str">
            <v>C335</v>
          </cell>
          <cell r="E142">
            <v>-3921179</v>
          </cell>
          <cell r="G142">
            <v>-3921179</v>
          </cell>
          <cell r="H142"/>
          <cell r="I142">
            <v>-3921179</v>
          </cell>
          <cell r="J142">
            <v>-4161000</v>
          </cell>
          <cell r="K142">
            <v>-5885.0999999999995</v>
          </cell>
          <cell r="L142">
            <v>0</v>
          </cell>
          <cell r="M142">
            <v>-5885.0999999999995</v>
          </cell>
          <cell r="N142"/>
          <cell r="O142">
            <v>-239821</v>
          </cell>
          <cell r="P142"/>
          <cell r="Q142">
            <v>-245706.1</v>
          </cell>
          <cell r="R142">
            <v>-4166885.1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>
            <v>0</v>
          </cell>
          <cell r="AD142">
            <v>-4166885.1</v>
          </cell>
        </row>
        <row r="143">
          <cell r="A143" t="str">
            <v>UI</v>
          </cell>
          <cell r="B143" t="str">
            <v xml:space="preserve">               336 - Roads, Railroads and Bridges</v>
          </cell>
          <cell r="C143" t="str">
            <v>E336</v>
          </cell>
          <cell r="D143" t="str">
            <v>C336</v>
          </cell>
          <cell r="E143">
            <v>-651050</v>
          </cell>
          <cell r="G143">
            <v>-651050</v>
          </cell>
          <cell r="H143"/>
          <cell r="I143">
            <v>-651050</v>
          </cell>
          <cell r="J143">
            <v>-716000</v>
          </cell>
          <cell r="K143">
            <v>-0.10999999999999999</v>
          </cell>
          <cell r="L143">
            <v>0</v>
          </cell>
          <cell r="M143">
            <v>-0.10999999999999999</v>
          </cell>
          <cell r="N143"/>
          <cell r="O143">
            <v>-64950</v>
          </cell>
          <cell r="P143"/>
          <cell r="Q143">
            <v>-64950.11</v>
          </cell>
          <cell r="R143">
            <v>-716000.11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>
            <v>0</v>
          </cell>
          <cell r="AD143">
            <v>-716000.11</v>
          </cell>
        </row>
        <row r="144">
          <cell r="A144" t="str">
            <v>UI</v>
          </cell>
          <cell r="B144" t="str">
            <v xml:space="preserve">               337 - ARO</v>
          </cell>
          <cell r="C144" t="str">
            <v>E337</v>
          </cell>
          <cell r="D144" t="str">
            <v>C337</v>
          </cell>
          <cell r="E144">
            <v>0</v>
          </cell>
          <cell r="G144">
            <v>0</v>
          </cell>
          <cell r="H144"/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19985</v>
          </cell>
          <cell r="N144"/>
          <cell r="O144">
            <v>0</v>
          </cell>
          <cell r="P144"/>
          <cell r="Q144">
            <v>19985</v>
          </cell>
          <cell r="R144">
            <v>19985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>
            <v>0</v>
          </cell>
          <cell r="AD144">
            <v>19985</v>
          </cell>
        </row>
        <row r="145">
          <cell r="A145" t="str">
            <v>UI</v>
          </cell>
          <cell r="B145" t="str">
            <v xml:space="preserve">               338 - Easements</v>
          </cell>
          <cell r="C145" t="str">
            <v>E338</v>
          </cell>
          <cell r="D145" t="str">
            <v>C338</v>
          </cell>
          <cell r="E145">
            <v>0</v>
          </cell>
          <cell r="F145">
            <v>0</v>
          </cell>
          <cell r="G145">
            <v>0</v>
          </cell>
          <cell r="H145"/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/>
          <cell r="O145">
            <v>0</v>
          </cell>
          <cell r="P145"/>
          <cell r="Q145">
            <v>0</v>
          </cell>
          <cell r="R145">
            <v>0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>
            <v>0</v>
          </cell>
          <cell r="AD145">
            <v>0</v>
          </cell>
        </row>
        <row r="146">
          <cell r="A146"/>
          <cell r="B146" t="str">
            <v>Total Hydro</v>
          </cell>
          <cell r="E146">
            <v>-174124890</v>
          </cell>
          <cell r="F146">
            <v>0</v>
          </cell>
          <cell r="G146">
            <v>-174124890</v>
          </cell>
          <cell r="H146"/>
          <cell r="I146">
            <v>-174124890</v>
          </cell>
          <cell r="J146">
            <v>-183452000</v>
          </cell>
          <cell r="K146">
            <v>-90606.96</v>
          </cell>
          <cell r="L146">
            <v>0</v>
          </cell>
          <cell r="M146">
            <v>-70621.950000000012</v>
          </cell>
          <cell r="N146">
            <v>0</v>
          </cell>
          <cell r="O146">
            <v>-9327110</v>
          </cell>
          <cell r="P146">
            <v>0</v>
          </cell>
          <cell r="Q146">
            <v>-9397731.9499999974</v>
          </cell>
          <cell r="R146">
            <v>-183522621.95000002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-183522621.95000002</v>
          </cell>
        </row>
        <row r="147">
          <cell r="A147" t="str">
            <v>UI</v>
          </cell>
          <cell r="B147" t="str">
            <v xml:space="preserve">          Other Production:</v>
          </cell>
          <cell r="E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A148" t="str">
            <v>UI</v>
          </cell>
          <cell r="B148" t="str">
            <v xml:space="preserve">               340 - Land and Land Rights</v>
          </cell>
          <cell r="C148" t="str">
            <v>E340</v>
          </cell>
          <cell r="D148" t="str">
            <v>C340</v>
          </cell>
          <cell r="E148">
            <v>-209115</v>
          </cell>
          <cell r="G148">
            <v>-209115</v>
          </cell>
          <cell r="H148"/>
          <cell r="I148">
            <v>-209115</v>
          </cell>
          <cell r="J148">
            <v>-210000</v>
          </cell>
          <cell r="K148">
            <v>-0.01</v>
          </cell>
          <cell r="L148">
            <v>0</v>
          </cell>
          <cell r="M148">
            <v>-0.01</v>
          </cell>
          <cell r="N148"/>
          <cell r="O148">
            <v>-885</v>
          </cell>
          <cell r="P148"/>
          <cell r="Q148">
            <v>-885.01</v>
          </cell>
          <cell r="R148">
            <v>-210000.01</v>
          </cell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>
            <v>0</v>
          </cell>
          <cell r="AD148">
            <v>-210000.01</v>
          </cell>
        </row>
        <row r="149">
          <cell r="A149" t="str">
            <v>UI</v>
          </cell>
          <cell r="B149" t="str">
            <v xml:space="preserve">               341 - Structures and Improvements</v>
          </cell>
          <cell r="C149" t="str">
            <v>E341</v>
          </cell>
          <cell r="D149" t="str">
            <v>C341</v>
          </cell>
          <cell r="E149">
            <v>-65184828</v>
          </cell>
          <cell r="G149">
            <v>-65184828</v>
          </cell>
          <cell r="H149"/>
          <cell r="I149">
            <v>-65184828</v>
          </cell>
          <cell r="J149">
            <v>-67045000</v>
          </cell>
          <cell r="K149">
            <v>-11076.220000000001</v>
          </cell>
          <cell r="L149">
            <v>0</v>
          </cell>
          <cell r="M149">
            <v>-11076.220000000001</v>
          </cell>
          <cell r="N149"/>
          <cell r="O149">
            <v>-1860172</v>
          </cell>
          <cell r="P149"/>
          <cell r="Q149">
            <v>-1871248.22</v>
          </cell>
          <cell r="R149">
            <v>-67056076.219999999</v>
          </cell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>
            <v>0</v>
          </cell>
          <cell r="AD149">
            <v>-67056076.219999999</v>
          </cell>
        </row>
        <row r="150">
          <cell r="A150" t="str">
            <v>UI</v>
          </cell>
          <cell r="B150" t="str">
            <v xml:space="preserve">               342 - Fuel Holders, Producers, and Accessories</v>
          </cell>
          <cell r="C150" t="str">
            <v>E342</v>
          </cell>
          <cell r="D150" t="str">
            <v>C342</v>
          </cell>
          <cell r="E150">
            <v>-20415324</v>
          </cell>
          <cell r="G150">
            <v>-20415324</v>
          </cell>
          <cell r="H150"/>
          <cell r="I150">
            <v>-20415324</v>
          </cell>
          <cell r="J150">
            <v>-20647000</v>
          </cell>
          <cell r="K150">
            <v>-1598.67</v>
          </cell>
          <cell r="L150">
            <v>0</v>
          </cell>
          <cell r="M150">
            <v>-1598.67</v>
          </cell>
          <cell r="N150"/>
          <cell r="O150">
            <v>-231676</v>
          </cell>
          <cell r="P150"/>
          <cell r="Q150">
            <v>-233274.67</v>
          </cell>
          <cell r="R150">
            <v>-20648598.670000002</v>
          </cell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>
            <v>0</v>
          </cell>
          <cell r="AD150">
            <v>-20648598.670000002</v>
          </cell>
        </row>
        <row r="151">
          <cell r="A151" t="str">
            <v>UI</v>
          </cell>
          <cell r="B151" t="str">
            <v xml:space="preserve">               344 - Generators</v>
          </cell>
          <cell r="C151" t="str">
            <v>E344</v>
          </cell>
          <cell r="D151" t="str">
            <v>C344</v>
          </cell>
          <cell r="E151">
            <v>-592102779</v>
          </cell>
          <cell r="G151">
            <v>-592102779</v>
          </cell>
          <cell r="H151"/>
          <cell r="I151">
            <v>-592102779</v>
          </cell>
          <cell r="J151">
            <v>-619253000</v>
          </cell>
          <cell r="K151">
            <v>-73284.950000000012</v>
          </cell>
          <cell r="L151">
            <v>0</v>
          </cell>
          <cell r="M151">
            <v>-73284.950000000012</v>
          </cell>
          <cell r="N151">
            <v>1463000</v>
          </cell>
          <cell r="O151">
            <v>-27150221</v>
          </cell>
          <cell r="P151"/>
          <cell r="Q151">
            <v>-25760505.949999999</v>
          </cell>
          <cell r="R151">
            <v>-617863284.95000005</v>
          </cell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>
            <v>0</v>
          </cell>
          <cell r="AD151">
            <v>-617863284.95000005</v>
          </cell>
        </row>
        <row r="152">
          <cell r="A152" t="str">
            <v>UI</v>
          </cell>
          <cell r="B152" t="str">
            <v xml:space="preserve">               345 - Accessory Electric Equipment</v>
          </cell>
          <cell r="C152" t="str">
            <v>E345</v>
          </cell>
          <cell r="D152" t="str">
            <v>C345</v>
          </cell>
          <cell r="E152">
            <v>-63189199</v>
          </cell>
          <cell r="G152">
            <v>-63189199</v>
          </cell>
          <cell r="H152"/>
          <cell r="I152">
            <v>-63189199</v>
          </cell>
          <cell r="J152">
            <v>-65738000</v>
          </cell>
          <cell r="K152">
            <v>-17000.909999999996</v>
          </cell>
          <cell r="L152">
            <v>0</v>
          </cell>
          <cell r="M152">
            <v>-17000.909999999996</v>
          </cell>
          <cell r="N152">
            <v>576000</v>
          </cell>
          <cell r="O152">
            <v>-2548801</v>
          </cell>
          <cell r="P152"/>
          <cell r="Q152">
            <v>-1989801.9100000001</v>
          </cell>
          <cell r="R152">
            <v>-65179000.909999996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>
            <v>0</v>
          </cell>
          <cell r="AD152">
            <v>-65179000.909999996</v>
          </cell>
        </row>
        <row r="153">
          <cell r="A153" t="str">
            <v>UI</v>
          </cell>
          <cell r="B153" t="str">
            <v xml:space="preserve">               346 - Other Production</v>
          </cell>
          <cell r="C153" t="str">
            <v>E346</v>
          </cell>
          <cell r="D153" t="str">
            <v>C346</v>
          </cell>
          <cell r="E153">
            <v>-7134059</v>
          </cell>
          <cell r="G153">
            <v>-7134059</v>
          </cell>
          <cell r="H153"/>
          <cell r="I153">
            <v>-7134059</v>
          </cell>
          <cell r="J153">
            <v>-7507000</v>
          </cell>
          <cell r="K153">
            <v>-40737.69</v>
          </cell>
          <cell r="L153">
            <v>0</v>
          </cell>
          <cell r="M153">
            <v>-40737.69</v>
          </cell>
          <cell r="N153"/>
          <cell r="O153">
            <v>-372941</v>
          </cell>
          <cell r="P153"/>
          <cell r="Q153">
            <v>-413678.69</v>
          </cell>
          <cell r="R153">
            <v>-7547737.6900000004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>
            <v>0</v>
          </cell>
          <cell r="AD153">
            <v>-7547737.6900000004</v>
          </cell>
        </row>
        <row r="154">
          <cell r="A154" t="str">
            <v>UI</v>
          </cell>
          <cell r="B154" t="str">
            <v xml:space="preserve">               347 - Asset Retirement Obligation</v>
          </cell>
          <cell r="C154" t="str">
            <v>E347</v>
          </cell>
          <cell r="D154" t="str">
            <v>C347</v>
          </cell>
          <cell r="E154">
            <v>-8406328</v>
          </cell>
          <cell r="G154">
            <v>-8406328</v>
          </cell>
          <cell r="H154"/>
          <cell r="I154">
            <v>-8406328</v>
          </cell>
          <cell r="J154">
            <v>-10016000</v>
          </cell>
          <cell r="K154">
            <v>0</v>
          </cell>
          <cell r="L154">
            <v>0</v>
          </cell>
          <cell r="M154">
            <v>6368</v>
          </cell>
          <cell r="N154"/>
          <cell r="O154">
            <v>-1609672</v>
          </cell>
          <cell r="P154"/>
          <cell r="Q154">
            <v>-1603304</v>
          </cell>
          <cell r="R154">
            <v>-10009632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>
            <v>0</v>
          </cell>
          <cell r="AD154">
            <v>-10009632</v>
          </cell>
        </row>
        <row r="155">
          <cell r="A155" t="str">
            <v>UI</v>
          </cell>
          <cell r="B155" t="str">
            <v xml:space="preserve">               348 - Energy Production Storage</v>
          </cell>
          <cell r="C155" t="str">
            <v>E348</v>
          </cell>
          <cell r="D155" t="str">
            <v>C348</v>
          </cell>
          <cell r="E155">
            <v>-520885</v>
          </cell>
          <cell r="G155">
            <v>-520885</v>
          </cell>
          <cell r="H155"/>
          <cell r="I155">
            <v>-520885</v>
          </cell>
          <cell r="J155">
            <v>-646000</v>
          </cell>
          <cell r="K155">
            <v>-1337.39</v>
          </cell>
          <cell r="L155">
            <v>0</v>
          </cell>
          <cell r="M155">
            <v>-1337.39</v>
          </cell>
          <cell r="N155"/>
          <cell r="O155">
            <v>-125115</v>
          </cell>
          <cell r="P155"/>
          <cell r="Q155">
            <v>-126452.39</v>
          </cell>
          <cell r="R155">
            <v>-647337.39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>
            <v>0</v>
          </cell>
          <cell r="AD155">
            <v>-647337.39</v>
          </cell>
        </row>
        <row r="156">
          <cell r="A156"/>
          <cell r="B156" t="str">
            <v>Total Other Production</v>
          </cell>
          <cell r="E156">
            <v>-757162517</v>
          </cell>
          <cell r="F156">
            <v>0</v>
          </cell>
          <cell r="G156">
            <v>-757162517</v>
          </cell>
          <cell r="H156"/>
          <cell r="I156">
            <v>-757162517</v>
          </cell>
          <cell r="J156">
            <v>-791062000</v>
          </cell>
          <cell r="K156">
            <v>-145035.84000000003</v>
          </cell>
          <cell r="L156">
            <v>0</v>
          </cell>
          <cell r="M156">
            <v>-138667.84000000003</v>
          </cell>
          <cell r="N156">
            <v>2039000</v>
          </cell>
          <cell r="O156">
            <v>-33899483</v>
          </cell>
          <cell r="P156">
            <v>0</v>
          </cell>
          <cell r="Q156">
            <v>-31999150.84</v>
          </cell>
          <cell r="R156">
            <v>-789161667.84000003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-789161667.84000003</v>
          </cell>
        </row>
        <row r="157">
          <cell r="A157" t="str">
            <v>UI</v>
          </cell>
          <cell r="B157" t="str">
            <v xml:space="preserve">     Total Production</v>
          </cell>
          <cell r="E157">
            <v>-1842519744.6341667</v>
          </cell>
          <cell r="F157">
            <v>0</v>
          </cell>
          <cell r="G157">
            <v>-1842519744.6341667</v>
          </cell>
          <cell r="H157"/>
          <cell r="I157">
            <v>-1842519744.6341667</v>
          </cell>
          <cell r="J157">
            <v>-1903336000.0899999</v>
          </cell>
          <cell r="K157">
            <v>-303227.77</v>
          </cell>
          <cell r="L157">
            <v>0</v>
          </cell>
          <cell r="M157">
            <v>-375526.76000000007</v>
          </cell>
          <cell r="N157">
            <v>2039000</v>
          </cell>
          <cell r="O157">
            <v>-60816255.455833331</v>
          </cell>
          <cell r="P157">
            <v>-16445383.117653416</v>
          </cell>
          <cell r="Q157">
            <v>-75598165.333486751</v>
          </cell>
          <cell r="R157">
            <v>-1918117909.9676533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-1918117909.9676533</v>
          </cell>
        </row>
        <row r="158">
          <cell r="A158" t="str">
            <v>UI</v>
          </cell>
          <cell r="B158" t="str">
            <v xml:space="preserve">     Transmission:</v>
          </cell>
          <cell r="E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A159" t="str">
            <v>UI</v>
          </cell>
          <cell r="B159" t="str">
            <v xml:space="preserve">          350 - Land and Land Rights</v>
          </cell>
          <cell r="C159" t="str">
            <v>E350</v>
          </cell>
          <cell r="D159" t="str">
            <v>C350</v>
          </cell>
          <cell r="E159">
            <v>-13799627</v>
          </cell>
          <cell r="G159">
            <v>-13799627</v>
          </cell>
          <cell r="H159"/>
          <cell r="I159">
            <v>-13799627</v>
          </cell>
          <cell r="J159">
            <v>-14030000</v>
          </cell>
          <cell r="K159">
            <v>-1327.6299999999999</v>
          </cell>
          <cell r="L159">
            <v>0</v>
          </cell>
          <cell r="M159">
            <v>-1327.6299999999999</v>
          </cell>
          <cell r="N159"/>
          <cell r="O159">
            <v>-230373</v>
          </cell>
          <cell r="P159"/>
          <cell r="Q159">
            <v>-231700.63</v>
          </cell>
          <cell r="R159">
            <v>-14031327.630000001</v>
          </cell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>
            <v>0</v>
          </cell>
          <cell r="AD159">
            <v>-14031327.630000001</v>
          </cell>
        </row>
        <row r="160">
          <cell r="A160" t="str">
            <v>UI</v>
          </cell>
          <cell r="B160" t="str">
            <v xml:space="preserve">          351 - Easements</v>
          </cell>
          <cell r="C160" t="str">
            <v>E351</v>
          </cell>
          <cell r="D160" t="str">
            <v>C351</v>
          </cell>
          <cell r="E160">
            <v>0</v>
          </cell>
          <cell r="G160">
            <v>0</v>
          </cell>
          <cell r="H160"/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/>
          <cell r="O160">
            <v>0</v>
          </cell>
          <cell r="P160"/>
          <cell r="Q160">
            <v>0</v>
          </cell>
          <cell r="R160">
            <v>0</v>
          </cell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>
            <v>0</v>
          </cell>
          <cell r="AD160">
            <v>0</v>
          </cell>
        </row>
        <row r="161">
          <cell r="A161" t="str">
            <v>UI</v>
          </cell>
          <cell r="B161" t="str">
            <v xml:space="preserve">          352 - Structures and improvements</v>
          </cell>
          <cell r="C161" t="str">
            <v>E352</v>
          </cell>
          <cell r="D161" t="str">
            <v>C352</v>
          </cell>
          <cell r="E161">
            <v>-3252317</v>
          </cell>
          <cell r="G161">
            <v>-3252317</v>
          </cell>
          <cell r="H161"/>
          <cell r="I161">
            <v>-3252317</v>
          </cell>
          <cell r="J161">
            <v>-3283000</v>
          </cell>
          <cell r="K161">
            <v>442.91</v>
          </cell>
          <cell r="L161">
            <v>0</v>
          </cell>
          <cell r="M161">
            <v>442.91</v>
          </cell>
          <cell r="N161"/>
          <cell r="O161">
            <v>-30683</v>
          </cell>
          <cell r="P161"/>
          <cell r="Q161">
            <v>-30240.09</v>
          </cell>
          <cell r="R161">
            <v>-3282557.09</v>
          </cell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>
            <v>0</v>
          </cell>
          <cell r="AD161">
            <v>-3282557.09</v>
          </cell>
        </row>
        <row r="162">
          <cell r="A162" t="str">
            <v>UI</v>
          </cell>
          <cell r="B162" t="str">
            <v xml:space="preserve">          353 - Station Equipment</v>
          </cell>
          <cell r="C162" t="str">
            <v>E353</v>
          </cell>
          <cell r="D162" t="str">
            <v>C353</v>
          </cell>
          <cell r="E162">
            <v>-174096423</v>
          </cell>
          <cell r="G162">
            <v>-174096423</v>
          </cell>
          <cell r="H162"/>
          <cell r="I162">
            <v>-174096423</v>
          </cell>
          <cell r="J162">
            <v>-179424000</v>
          </cell>
          <cell r="K162">
            <v>-262436.17000000004</v>
          </cell>
          <cell r="L162">
            <v>0</v>
          </cell>
          <cell r="M162">
            <v>-262436.17000000004</v>
          </cell>
          <cell r="N162"/>
          <cell r="O162">
            <v>-5327577</v>
          </cell>
          <cell r="P162"/>
          <cell r="Q162">
            <v>-5590013.1699999999</v>
          </cell>
          <cell r="R162">
            <v>-179686436.16999999</v>
          </cell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>
            <v>0</v>
          </cell>
          <cell r="AD162">
            <v>-179686436.16999999</v>
          </cell>
        </row>
        <row r="163">
          <cell r="A163" t="str">
            <v>UI</v>
          </cell>
          <cell r="B163" t="str">
            <v xml:space="preserve">          354 - Towers and Fixtures</v>
          </cell>
          <cell r="C163" t="str">
            <v>E354</v>
          </cell>
          <cell r="D163" t="str">
            <v>C354</v>
          </cell>
          <cell r="E163">
            <v>-47030221</v>
          </cell>
          <cell r="G163">
            <v>-47030221</v>
          </cell>
          <cell r="H163"/>
          <cell r="I163">
            <v>-47030221</v>
          </cell>
          <cell r="J163">
            <v>-47605000</v>
          </cell>
          <cell r="K163">
            <v>9.0200000000000014</v>
          </cell>
          <cell r="L163">
            <v>0</v>
          </cell>
          <cell r="M163">
            <v>9.0200000000000014</v>
          </cell>
          <cell r="N163"/>
          <cell r="O163">
            <v>-574779</v>
          </cell>
          <cell r="P163"/>
          <cell r="Q163">
            <v>-574769.98</v>
          </cell>
          <cell r="R163">
            <v>-47604990.979999997</v>
          </cell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>
            <v>0</v>
          </cell>
          <cell r="AD163">
            <v>-47604990.979999997</v>
          </cell>
        </row>
        <row r="164">
          <cell r="A164" t="str">
            <v>UI</v>
          </cell>
          <cell r="B164" t="str">
            <v xml:space="preserve">          355 - Poles and Fixtures</v>
          </cell>
          <cell r="C164" t="str">
            <v>E355</v>
          </cell>
          <cell r="D164" t="str">
            <v>C355</v>
          </cell>
          <cell r="E164">
            <v>-98841501</v>
          </cell>
          <cell r="G164">
            <v>-98841501</v>
          </cell>
          <cell r="H164"/>
          <cell r="I164">
            <v>-98841501</v>
          </cell>
          <cell r="J164">
            <v>-104995000</v>
          </cell>
          <cell r="K164">
            <v>-429897.95</v>
          </cell>
          <cell r="L164">
            <v>0</v>
          </cell>
          <cell r="M164">
            <v>-429897.95</v>
          </cell>
          <cell r="N164"/>
          <cell r="O164">
            <v>-6153499</v>
          </cell>
          <cell r="P164"/>
          <cell r="Q164">
            <v>-6583396.9500000002</v>
          </cell>
          <cell r="R164">
            <v>-105424897.95</v>
          </cell>
          <cell r="S164"/>
          <cell r="T164"/>
          <cell r="U164"/>
          <cell r="V164"/>
          <cell r="W164"/>
          <cell r="X164"/>
          <cell r="Y164"/>
          <cell r="Z164">
            <v>-45401.783077250104</v>
          </cell>
          <cell r="AA164"/>
          <cell r="AB164"/>
          <cell r="AC164">
            <v>-45401.783077250104</v>
          </cell>
          <cell r="AD164">
            <v>-105470299.73307726</v>
          </cell>
        </row>
        <row r="165">
          <cell r="A165" t="str">
            <v>UI</v>
          </cell>
          <cell r="B165" t="str">
            <v xml:space="preserve">          356 - Overhead Conductors and Devices</v>
          </cell>
          <cell r="C165" t="str">
            <v>E356</v>
          </cell>
          <cell r="D165" t="str">
            <v>C356</v>
          </cell>
          <cell r="E165">
            <v>-152889607</v>
          </cell>
          <cell r="G165">
            <v>-152889607</v>
          </cell>
          <cell r="H165"/>
          <cell r="I165">
            <v>-152889607</v>
          </cell>
          <cell r="J165">
            <v>-154980000</v>
          </cell>
          <cell r="K165">
            <v>-13158.250000000002</v>
          </cell>
          <cell r="L165">
            <v>0</v>
          </cell>
          <cell r="M165">
            <v>-13158.250000000002</v>
          </cell>
          <cell r="N165"/>
          <cell r="O165">
            <v>-2090393</v>
          </cell>
          <cell r="P165"/>
          <cell r="Q165">
            <v>-2103551.25</v>
          </cell>
          <cell r="R165">
            <v>-154993158.25</v>
          </cell>
          <cell r="S165"/>
          <cell r="T165"/>
          <cell r="U165"/>
          <cell r="V165"/>
          <cell r="W165"/>
          <cell r="X165"/>
          <cell r="Y165"/>
          <cell r="Z165">
            <v>-35893.364359251478</v>
          </cell>
          <cell r="AA165"/>
          <cell r="AB165"/>
          <cell r="AC165">
            <v>-35893.364359251478</v>
          </cell>
          <cell r="AD165">
            <v>-155029051.61435926</v>
          </cell>
        </row>
        <row r="166">
          <cell r="A166" t="str">
            <v>UI</v>
          </cell>
          <cell r="B166" t="str">
            <v xml:space="preserve">          357 - Underground Conduit</v>
          </cell>
          <cell r="C166" t="str">
            <v>E357</v>
          </cell>
          <cell r="D166" t="str">
            <v>C357</v>
          </cell>
          <cell r="E166">
            <v>-537482</v>
          </cell>
          <cell r="G166">
            <v>-537482</v>
          </cell>
          <cell r="H166"/>
          <cell r="I166">
            <v>-537482</v>
          </cell>
          <cell r="J166">
            <v>-551000</v>
          </cell>
          <cell r="K166">
            <v>-0.02</v>
          </cell>
          <cell r="L166">
            <v>0</v>
          </cell>
          <cell r="M166">
            <v>-0.02</v>
          </cell>
          <cell r="N166"/>
          <cell r="O166">
            <v>-13518</v>
          </cell>
          <cell r="P166"/>
          <cell r="Q166">
            <v>-13518.02</v>
          </cell>
          <cell r="R166">
            <v>-551000.02</v>
          </cell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>
            <v>0</v>
          </cell>
          <cell r="AD166">
            <v>-551000.02</v>
          </cell>
        </row>
        <row r="167">
          <cell r="A167" t="str">
            <v>UI</v>
          </cell>
          <cell r="B167" t="str">
            <v xml:space="preserve">          358 - Underground Conductors and Devices</v>
          </cell>
          <cell r="C167" t="str">
            <v>E358</v>
          </cell>
          <cell r="D167" t="str">
            <v>C358</v>
          </cell>
          <cell r="E167">
            <v>-12698634</v>
          </cell>
          <cell r="G167">
            <v>-12698634</v>
          </cell>
          <cell r="H167"/>
          <cell r="I167">
            <v>-12698634</v>
          </cell>
          <cell r="J167">
            <v>-12972000</v>
          </cell>
          <cell r="K167">
            <v>0.17</v>
          </cell>
          <cell r="L167">
            <v>0</v>
          </cell>
          <cell r="M167">
            <v>0.17</v>
          </cell>
          <cell r="N167"/>
          <cell r="O167">
            <v>-273366</v>
          </cell>
          <cell r="P167"/>
          <cell r="Q167">
            <v>-273365.83</v>
          </cell>
          <cell r="R167">
            <v>-12971999.83</v>
          </cell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>
            <v>0</v>
          </cell>
          <cell r="AD167">
            <v>-12971999.83</v>
          </cell>
        </row>
        <row r="168">
          <cell r="A168" t="str">
            <v>UI</v>
          </cell>
          <cell r="B168" t="str">
            <v xml:space="preserve">          359 - Roads and Trails</v>
          </cell>
          <cell r="C168" t="str">
            <v>E359</v>
          </cell>
          <cell r="D168" t="str">
            <v>C359</v>
          </cell>
          <cell r="E168">
            <v>-1013058</v>
          </cell>
          <cell r="G168">
            <v>-1013058</v>
          </cell>
          <cell r="H168"/>
          <cell r="I168">
            <v>-1013058</v>
          </cell>
          <cell r="J168">
            <v>-1069000</v>
          </cell>
          <cell r="K168">
            <v>9.999999999999995E-3</v>
          </cell>
          <cell r="L168">
            <v>0</v>
          </cell>
          <cell r="M168">
            <v>-5529</v>
          </cell>
          <cell r="N168"/>
          <cell r="O168">
            <v>-55942</v>
          </cell>
          <cell r="P168"/>
          <cell r="Q168">
            <v>-61471</v>
          </cell>
          <cell r="R168">
            <v>-1074529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>
            <v>0</v>
          </cell>
          <cell r="AD168">
            <v>-1074529</v>
          </cell>
        </row>
        <row r="169">
          <cell r="A169" t="str">
            <v>UI</v>
          </cell>
          <cell r="B169" t="str">
            <v xml:space="preserve">     Total Transmission</v>
          </cell>
          <cell r="E169">
            <v>-504158870</v>
          </cell>
          <cell r="F169">
            <v>0</v>
          </cell>
          <cell r="G169">
            <v>-504158870</v>
          </cell>
          <cell r="H169"/>
          <cell r="I169">
            <v>-504158870</v>
          </cell>
          <cell r="J169">
            <v>-518909000</v>
          </cell>
          <cell r="K169">
            <v>-706367.91</v>
          </cell>
          <cell r="L169">
            <v>0</v>
          </cell>
          <cell r="M169">
            <v>-711896.92</v>
          </cell>
          <cell r="N169">
            <v>0</v>
          </cell>
          <cell r="O169">
            <v>-14750130</v>
          </cell>
          <cell r="P169">
            <v>0</v>
          </cell>
          <cell r="Q169">
            <v>-15462026.92</v>
          </cell>
          <cell r="R169">
            <v>-519620896.91999996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-81295.147436501575</v>
          </cell>
          <cell r="AA169">
            <v>0</v>
          </cell>
          <cell r="AB169">
            <v>0</v>
          </cell>
          <cell r="AC169">
            <v>-81295.147436501575</v>
          </cell>
          <cell r="AD169">
            <v>-519702192.06743646</v>
          </cell>
        </row>
        <row r="170">
          <cell r="A170" t="str">
            <v>UI</v>
          </cell>
          <cell r="B170" t="str">
            <v xml:space="preserve">     Distribution</v>
          </cell>
          <cell r="E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A171" t="str">
            <v>UI</v>
          </cell>
          <cell r="B171" t="str">
            <v xml:space="preserve">          360 - Land and Land Rights</v>
          </cell>
          <cell r="C171" t="str">
            <v>E360</v>
          </cell>
          <cell r="D171" t="str">
            <v>C360</v>
          </cell>
          <cell r="E171">
            <v>-3362219</v>
          </cell>
          <cell r="G171">
            <v>-3362219</v>
          </cell>
          <cell r="H171"/>
          <cell r="I171">
            <v>-3362219</v>
          </cell>
          <cell r="J171">
            <v>-3398000</v>
          </cell>
          <cell r="K171">
            <v>0.36</v>
          </cell>
          <cell r="L171">
            <v>0</v>
          </cell>
          <cell r="M171"/>
          <cell r="N171"/>
          <cell r="O171">
            <v>-35781</v>
          </cell>
          <cell r="P171"/>
          <cell r="Q171">
            <v>-35781</v>
          </cell>
          <cell r="R171">
            <v>-3398000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>
            <v>0</v>
          </cell>
          <cell r="AD171">
            <v>-3398000</v>
          </cell>
        </row>
        <row r="172">
          <cell r="A172" t="str">
            <v>UI</v>
          </cell>
          <cell r="B172" t="str">
            <v xml:space="preserve">          361 - Structures and Improvements</v>
          </cell>
          <cell r="C172" t="str">
            <v>E361</v>
          </cell>
          <cell r="D172" t="str">
            <v>C361</v>
          </cell>
          <cell r="E172">
            <v>-2513116</v>
          </cell>
          <cell r="G172">
            <v>-2513116</v>
          </cell>
          <cell r="H172"/>
          <cell r="I172">
            <v>-2513116</v>
          </cell>
          <cell r="J172">
            <v>-2584000</v>
          </cell>
          <cell r="K172">
            <v>-308.33999999999997</v>
          </cell>
          <cell r="L172">
            <v>0</v>
          </cell>
          <cell r="M172">
            <v>-308.33999999999997</v>
          </cell>
          <cell r="N172"/>
          <cell r="O172">
            <v>-70884</v>
          </cell>
          <cell r="P172"/>
          <cell r="Q172">
            <v>-71192.34</v>
          </cell>
          <cell r="R172">
            <v>-2584308.34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>
            <v>0</v>
          </cell>
          <cell r="AD172">
            <v>-2584308.34</v>
          </cell>
        </row>
        <row r="173">
          <cell r="A173" t="str">
            <v>UI</v>
          </cell>
          <cell r="B173" t="str">
            <v xml:space="preserve">          362 - Substation Equipment</v>
          </cell>
          <cell r="C173" t="str">
            <v>E362</v>
          </cell>
          <cell r="D173" t="str">
            <v>C362</v>
          </cell>
          <cell r="E173">
            <v>-134808148</v>
          </cell>
          <cell r="G173">
            <v>-134808148</v>
          </cell>
          <cell r="H173"/>
          <cell r="I173">
            <v>-134808148</v>
          </cell>
          <cell r="J173">
            <v>-136910000</v>
          </cell>
          <cell r="K173">
            <v>-219981.44</v>
          </cell>
          <cell r="L173">
            <v>0</v>
          </cell>
          <cell r="M173">
            <v>-219981.44</v>
          </cell>
          <cell r="N173">
            <v>42000</v>
          </cell>
          <cell r="O173">
            <v>-2101852</v>
          </cell>
          <cell r="P173"/>
          <cell r="Q173">
            <v>-2279833.44</v>
          </cell>
          <cell r="R173">
            <v>-137087981.44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>
            <v>0</v>
          </cell>
          <cell r="AD173">
            <v>-137087981.44</v>
          </cell>
        </row>
        <row r="174">
          <cell r="A174"/>
          <cell r="B174" t="str">
            <v xml:space="preserve">          363 - DST Battery Storage Equip</v>
          </cell>
          <cell r="C174" t="str">
            <v>E363</v>
          </cell>
          <cell r="D174" t="str">
            <v>C363</v>
          </cell>
          <cell r="E174">
            <v>-96168</v>
          </cell>
          <cell r="G174">
            <v>-96168</v>
          </cell>
          <cell r="H174"/>
          <cell r="I174">
            <v>-96168</v>
          </cell>
          <cell r="J174">
            <v>-124000</v>
          </cell>
          <cell r="K174">
            <v>-550.5</v>
          </cell>
          <cell r="L174">
            <v>0</v>
          </cell>
          <cell r="M174">
            <v>-550.5</v>
          </cell>
          <cell r="N174"/>
          <cell r="O174">
            <v>-27832</v>
          </cell>
          <cell r="P174"/>
          <cell r="Q174">
            <v>-28382.5</v>
          </cell>
          <cell r="R174">
            <v>-124550.5</v>
          </cell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>
            <v>0</v>
          </cell>
          <cell r="AD174">
            <v>-124550.5</v>
          </cell>
        </row>
        <row r="175">
          <cell r="A175" t="str">
            <v>UI</v>
          </cell>
          <cell r="B175" t="str">
            <v xml:space="preserve">          364 - Poles, Towers and Fixtures</v>
          </cell>
          <cell r="C175" t="str">
            <v>E364</v>
          </cell>
          <cell r="D175" t="str">
            <v>C364</v>
          </cell>
          <cell r="E175">
            <v>-158022186</v>
          </cell>
          <cell r="G175">
            <v>-158022186</v>
          </cell>
          <cell r="H175"/>
          <cell r="I175">
            <v>-158022186</v>
          </cell>
          <cell r="J175">
            <v>-161590000</v>
          </cell>
          <cell r="K175">
            <v>-358615.1</v>
          </cell>
          <cell r="L175">
            <v>0</v>
          </cell>
          <cell r="M175">
            <v>-358615.1</v>
          </cell>
          <cell r="N175">
            <v>21000</v>
          </cell>
          <cell r="O175">
            <v>-3567814</v>
          </cell>
          <cell r="P175"/>
          <cell r="Q175">
            <v>-3905429.1</v>
          </cell>
          <cell r="R175">
            <v>-161927615.09999999</v>
          </cell>
          <cell r="S175">
            <v>12688074.934416663</v>
          </cell>
          <cell r="T175"/>
          <cell r="U175"/>
          <cell r="V175"/>
          <cell r="W175"/>
          <cell r="X175"/>
          <cell r="Y175"/>
          <cell r="Z175">
            <v>-107025.16344214257</v>
          </cell>
          <cell r="AA175"/>
          <cell r="AB175"/>
          <cell r="AC175">
            <v>12581049.770974521</v>
          </cell>
          <cell r="AD175">
            <v>-149346565.32902548</v>
          </cell>
        </row>
        <row r="176">
          <cell r="A176" t="str">
            <v>UI</v>
          </cell>
          <cell r="B176" t="str">
            <v xml:space="preserve">          365 - Overhead Conductors and Devices</v>
          </cell>
          <cell r="C176" t="str">
            <v>E365</v>
          </cell>
          <cell r="D176" t="str">
            <v>C365</v>
          </cell>
          <cell r="E176">
            <v>-127738846</v>
          </cell>
          <cell r="G176">
            <v>-127738846</v>
          </cell>
          <cell r="H176"/>
          <cell r="I176">
            <v>-127738846</v>
          </cell>
          <cell r="J176">
            <v>-132117000</v>
          </cell>
          <cell r="K176">
            <v>-460520.15</v>
          </cell>
          <cell r="L176">
            <v>0</v>
          </cell>
          <cell r="M176">
            <v>-460520.15</v>
          </cell>
          <cell r="N176">
            <v>18000</v>
          </cell>
          <cell r="O176">
            <v>-4378154</v>
          </cell>
          <cell r="P176"/>
          <cell r="Q176">
            <v>-4820674.1500000004</v>
          </cell>
          <cell r="R176">
            <v>-132559520.15000001</v>
          </cell>
          <cell r="S176"/>
          <cell r="T176"/>
          <cell r="U176"/>
          <cell r="V176"/>
          <cell r="W176"/>
          <cell r="X176"/>
          <cell r="Y176"/>
          <cell r="Z176">
            <v>-87805.28616713587</v>
          </cell>
          <cell r="AA176"/>
          <cell r="AB176">
            <v>-5499.429750016021</v>
          </cell>
          <cell r="AC176">
            <v>-93304.715917151887</v>
          </cell>
          <cell r="AD176">
            <v>-132652824.86591716</v>
          </cell>
        </row>
        <row r="177">
          <cell r="A177" t="str">
            <v>UI</v>
          </cell>
          <cell r="B177" t="str">
            <v xml:space="preserve">          366 - Underground Conduit</v>
          </cell>
          <cell r="C177" t="str">
            <v>E366</v>
          </cell>
          <cell r="D177" t="str">
            <v>C366</v>
          </cell>
          <cell r="E177">
            <v>-284529934</v>
          </cell>
          <cell r="G177">
            <v>-284529934</v>
          </cell>
          <cell r="H177"/>
          <cell r="I177">
            <v>-284529934</v>
          </cell>
          <cell r="J177">
            <v>-290127000</v>
          </cell>
          <cell r="K177">
            <v>-329275.49</v>
          </cell>
          <cell r="L177">
            <v>0</v>
          </cell>
          <cell r="M177">
            <v>-329275.49</v>
          </cell>
          <cell r="N177"/>
          <cell r="O177">
            <v>-5597066</v>
          </cell>
          <cell r="P177"/>
          <cell r="Q177">
            <v>-5926341.4900000002</v>
          </cell>
          <cell r="R177">
            <v>-290456275.49000001</v>
          </cell>
          <cell r="S177"/>
          <cell r="T177"/>
          <cell r="U177"/>
          <cell r="V177"/>
          <cell r="W177"/>
          <cell r="X177"/>
          <cell r="Y177"/>
          <cell r="Z177">
            <v>-215767.21991153844</v>
          </cell>
          <cell r="AA177"/>
          <cell r="AB177">
            <v>-140771.95315722929</v>
          </cell>
          <cell r="AC177">
            <v>-356539.17306876776</v>
          </cell>
          <cell r="AD177">
            <v>-290812814.66306877</v>
          </cell>
        </row>
        <row r="178">
          <cell r="A178" t="str">
            <v>UI</v>
          </cell>
          <cell r="B178" t="str">
            <v xml:space="preserve">          367 - Underground Conductors and Devices</v>
          </cell>
          <cell r="C178" t="str">
            <v>E367</v>
          </cell>
          <cell r="D178" t="str">
            <v>C367</v>
          </cell>
          <cell r="E178">
            <v>-374757888</v>
          </cell>
          <cell r="G178">
            <v>-374757888</v>
          </cell>
          <cell r="H178"/>
          <cell r="I178">
            <v>-374757888</v>
          </cell>
          <cell r="J178">
            <v>-385223000</v>
          </cell>
          <cell r="K178">
            <v>-1285759.5</v>
          </cell>
          <cell r="L178">
            <v>0</v>
          </cell>
          <cell r="M178">
            <v>-1285759.5</v>
          </cell>
          <cell r="N178"/>
          <cell r="O178">
            <v>-10465112</v>
          </cell>
          <cell r="P178"/>
          <cell r="Q178">
            <v>-11750871.5</v>
          </cell>
          <cell r="R178">
            <v>-386508759.5</v>
          </cell>
          <cell r="S178"/>
          <cell r="T178"/>
          <cell r="U178"/>
          <cell r="V178"/>
          <cell r="W178"/>
          <cell r="X178"/>
          <cell r="Y178"/>
          <cell r="Z178">
            <v>-176678.41381671009</v>
          </cell>
          <cell r="AA178"/>
          <cell r="AB178">
            <v>-485378.68836353323</v>
          </cell>
          <cell r="AC178">
            <v>-662057.10218024335</v>
          </cell>
          <cell r="AD178">
            <v>-387170816.60218024</v>
          </cell>
        </row>
        <row r="179">
          <cell r="A179" t="str">
            <v>UI</v>
          </cell>
          <cell r="B179" t="str">
            <v xml:space="preserve">          368 - Line Transformers</v>
          </cell>
          <cell r="C179" t="str">
            <v>E368</v>
          </cell>
          <cell r="D179" t="str">
            <v>C368</v>
          </cell>
          <cell r="E179">
            <v>-200727008</v>
          </cell>
          <cell r="G179">
            <v>-200727008</v>
          </cell>
          <cell r="H179"/>
          <cell r="I179">
            <v>-200727008</v>
          </cell>
          <cell r="J179">
            <v>-208866000</v>
          </cell>
          <cell r="K179">
            <v>-294287.08</v>
          </cell>
          <cell r="L179">
            <v>0</v>
          </cell>
          <cell r="M179">
            <v>-294287.08</v>
          </cell>
          <cell r="N179"/>
          <cell r="O179">
            <v>-8138992</v>
          </cell>
          <cell r="P179"/>
          <cell r="Q179">
            <v>-8433279.0800000001</v>
          </cell>
          <cell r="R179">
            <v>-209160287.08000001</v>
          </cell>
          <cell r="S179"/>
          <cell r="T179"/>
          <cell r="U179"/>
          <cell r="V179"/>
          <cell r="W179"/>
          <cell r="X179"/>
          <cell r="Y179"/>
          <cell r="Z179">
            <v>-810.25748866530671</v>
          </cell>
          <cell r="AA179"/>
          <cell r="AB179"/>
          <cell r="AC179">
            <v>-810.25748866530671</v>
          </cell>
          <cell r="AD179">
            <v>-209161097.33748868</v>
          </cell>
        </row>
        <row r="180">
          <cell r="A180" t="str">
            <v>UI</v>
          </cell>
          <cell r="B180" t="str">
            <v xml:space="preserve">          369 - Services</v>
          </cell>
          <cell r="C180" t="str">
            <v>E369</v>
          </cell>
          <cell r="D180" t="str">
            <v>C369</v>
          </cell>
          <cell r="E180">
            <v>-124009233</v>
          </cell>
          <cell r="G180">
            <v>-124009233</v>
          </cell>
          <cell r="H180"/>
          <cell r="I180">
            <v>-124009233</v>
          </cell>
          <cell r="J180">
            <v>-126694000</v>
          </cell>
          <cell r="K180">
            <v>-53842.05</v>
          </cell>
          <cell r="L180">
            <v>0</v>
          </cell>
          <cell r="M180">
            <v>-53842.05</v>
          </cell>
          <cell r="N180"/>
          <cell r="O180">
            <v>-2684767</v>
          </cell>
          <cell r="P180"/>
          <cell r="Q180">
            <v>-2738609.05</v>
          </cell>
          <cell r="R180">
            <v>-126747842.05</v>
          </cell>
          <cell r="S180"/>
          <cell r="T180"/>
          <cell r="U180"/>
          <cell r="V180"/>
          <cell r="W180"/>
          <cell r="X180"/>
          <cell r="Y180"/>
          <cell r="Z180">
            <v>-285.28729285436975</v>
          </cell>
          <cell r="AA180"/>
          <cell r="AB180"/>
          <cell r="AC180">
            <v>-285.28729285436975</v>
          </cell>
          <cell r="AD180">
            <v>-126748127.33729285</v>
          </cell>
        </row>
        <row r="181">
          <cell r="A181" t="str">
            <v>UI</v>
          </cell>
          <cell r="B181" t="str">
            <v xml:space="preserve">          370 - Meters</v>
          </cell>
          <cell r="C181" t="str">
            <v>E370</v>
          </cell>
          <cell r="D181" t="str">
            <v>C370</v>
          </cell>
          <cell r="E181">
            <v>-35946497</v>
          </cell>
          <cell r="G181">
            <v>-35946497</v>
          </cell>
          <cell r="H181"/>
          <cell r="I181">
            <v>-35946497</v>
          </cell>
          <cell r="J181">
            <v>-36536000</v>
          </cell>
          <cell r="K181">
            <v>-537515.54999999993</v>
          </cell>
          <cell r="L181">
            <v>0</v>
          </cell>
          <cell r="M181">
            <v>-537515.54999999993</v>
          </cell>
          <cell r="N181"/>
          <cell r="O181">
            <v>-589503</v>
          </cell>
          <cell r="P181"/>
          <cell r="Q181">
            <v>-1127018.5499999998</v>
          </cell>
          <cell r="R181">
            <v>-37073515.549999997</v>
          </cell>
          <cell r="S181"/>
          <cell r="T181"/>
          <cell r="U181">
            <v>-2140347.6892875</v>
          </cell>
          <cell r="V181"/>
          <cell r="W181"/>
          <cell r="X181"/>
          <cell r="Y181"/>
          <cell r="Z181"/>
          <cell r="AA181"/>
          <cell r="AB181"/>
          <cell r="AC181">
            <v>-2140347.6892875</v>
          </cell>
          <cell r="AD181">
            <v>-39213863.239287496</v>
          </cell>
        </row>
        <row r="182">
          <cell r="A182" t="str">
            <v>UI</v>
          </cell>
          <cell r="B182" t="str">
            <v xml:space="preserve">          371 - Installation on Customer's Premises</v>
          </cell>
          <cell r="C182" t="str">
            <v>E371</v>
          </cell>
          <cell r="D182" t="str">
            <v>C371</v>
          </cell>
          <cell r="E182">
            <v>0</v>
          </cell>
          <cell r="G182">
            <v>0</v>
          </cell>
          <cell r="H182"/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/>
          <cell r="O182">
            <v>0</v>
          </cell>
          <cell r="P182"/>
          <cell r="Q182">
            <v>0</v>
          </cell>
          <cell r="R182">
            <v>0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>
            <v>0</v>
          </cell>
          <cell r="AD182">
            <v>0</v>
          </cell>
        </row>
        <row r="183">
          <cell r="A183" t="str">
            <v>UI</v>
          </cell>
          <cell r="B183" t="str">
            <v xml:space="preserve">          372 - Leased Property on Customers' Premises</v>
          </cell>
          <cell r="C183" t="str">
            <v>E372</v>
          </cell>
          <cell r="D183" t="str">
            <v>C372</v>
          </cell>
          <cell r="E183">
            <v>0</v>
          </cell>
          <cell r="G183">
            <v>0</v>
          </cell>
          <cell r="H183"/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/>
          <cell r="O183">
            <v>0</v>
          </cell>
          <cell r="P183"/>
          <cell r="Q183">
            <v>0</v>
          </cell>
          <cell r="R183">
            <v>0</v>
          </cell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>
            <v>0</v>
          </cell>
          <cell r="AD183">
            <v>0</v>
          </cell>
        </row>
        <row r="184">
          <cell r="A184" t="str">
            <v>UI</v>
          </cell>
          <cell r="B184" t="str">
            <v xml:space="preserve">          373 - Street Lighting and Signal Systems</v>
          </cell>
          <cell r="C184" t="str">
            <v>E373</v>
          </cell>
          <cell r="D184" t="str">
            <v>C373</v>
          </cell>
          <cell r="E184">
            <v>-18852826</v>
          </cell>
          <cell r="G184">
            <v>-18852826</v>
          </cell>
          <cell r="H184"/>
          <cell r="I184">
            <v>-18852826</v>
          </cell>
          <cell r="J184">
            <v>-19966000</v>
          </cell>
          <cell r="K184">
            <v>-39076.31</v>
          </cell>
          <cell r="L184">
            <v>0</v>
          </cell>
          <cell r="M184">
            <v>-39076.31</v>
          </cell>
          <cell r="N184"/>
          <cell r="O184">
            <v>-1113174</v>
          </cell>
          <cell r="P184"/>
          <cell r="Q184">
            <v>-1152250.31</v>
          </cell>
          <cell r="R184">
            <v>-20005076.309999999</v>
          </cell>
          <cell r="S184"/>
          <cell r="T184"/>
          <cell r="U184"/>
          <cell r="V184"/>
          <cell r="W184"/>
          <cell r="X184"/>
          <cell r="Y184"/>
          <cell r="Z184">
            <v>-1886.8330072830256</v>
          </cell>
          <cell r="AA184"/>
          <cell r="AB184"/>
          <cell r="AC184">
            <v>-1886.8330072830256</v>
          </cell>
          <cell r="AD184">
            <v>-20006963.143007282</v>
          </cell>
        </row>
        <row r="185">
          <cell r="A185" t="str">
            <v>UI</v>
          </cell>
          <cell r="B185" t="str">
            <v xml:space="preserve">          374 - asset retirement obligat</v>
          </cell>
          <cell r="C185" t="str">
            <v>E374</v>
          </cell>
          <cell r="D185" t="str">
            <v>C374</v>
          </cell>
          <cell r="E185">
            <v>-423722</v>
          </cell>
          <cell r="G185">
            <v>-423722</v>
          </cell>
          <cell r="H185"/>
          <cell r="I185">
            <v>-423722</v>
          </cell>
          <cell r="J185">
            <v>-456000</v>
          </cell>
          <cell r="K185">
            <v>0</v>
          </cell>
          <cell r="L185">
            <v>0</v>
          </cell>
          <cell r="M185">
            <v>11970</v>
          </cell>
          <cell r="N185"/>
          <cell r="O185">
            <v>-32278</v>
          </cell>
          <cell r="P185"/>
          <cell r="Q185">
            <v>-20308</v>
          </cell>
          <cell r="R185">
            <v>-444030</v>
          </cell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>
            <v>0</v>
          </cell>
          <cell r="AD185">
            <v>-444030</v>
          </cell>
        </row>
        <row r="186">
          <cell r="A186" t="str">
            <v>UI</v>
          </cell>
          <cell r="B186" t="str">
            <v xml:space="preserve">          375 - Easements</v>
          </cell>
          <cell r="C186" t="str">
            <v>E375</v>
          </cell>
          <cell r="D186" t="str">
            <v>C375</v>
          </cell>
          <cell r="E186">
            <v>0</v>
          </cell>
          <cell r="G186">
            <v>0</v>
          </cell>
          <cell r="H186"/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/>
          <cell r="O186">
            <v>0</v>
          </cell>
          <cell r="P186"/>
          <cell r="Q186">
            <v>0</v>
          </cell>
          <cell r="R186">
            <v>0</v>
          </cell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>
            <v>0</v>
          </cell>
          <cell r="AD186">
            <v>0</v>
          </cell>
        </row>
        <row r="187">
          <cell r="A187" t="str">
            <v>UI</v>
          </cell>
          <cell r="B187" t="str">
            <v xml:space="preserve">     Total Distribution</v>
          </cell>
          <cell r="E187">
            <v>-1465787791</v>
          </cell>
          <cell r="F187">
            <v>0</v>
          </cell>
          <cell r="G187">
            <v>-1465787791</v>
          </cell>
          <cell r="H187"/>
          <cell r="I187">
            <v>-1465787791</v>
          </cell>
          <cell r="J187">
            <v>-1504591000</v>
          </cell>
          <cell r="K187">
            <v>-3579731.15</v>
          </cell>
          <cell r="L187">
            <v>0</v>
          </cell>
          <cell r="M187">
            <v>-3567761.51</v>
          </cell>
          <cell r="N187">
            <v>81000</v>
          </cell>
          <cell r="O187">
            <v>-38803209</v>
          </cell>
          <cell r="P187">
            <v>0</v>
          </cell>
          <cell r="Q187">
            <v>-42289970.509999998</v>
          </cell>
          <cell r="R187">
            <v>-1508077761.5099998</v>
          </cell>
          <cell r="S187">
            <v>12688074.934416663</v>
          </cell>
          <cell r="T187">
            <v>0</v>
          </cell>
          <cell r="U187">
            <v>-2140347.6892875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-590258.46112632973</v>
          </cell>
          <cell r="AA187">
            <v>0</v>
          </cell>
          <cell r="AB187">
            <v>-631650.07127077854</v>
          </cell>
          <cell r="AC187">
            <v>9325818.7127320543</v>
          </cell>
          <cell r="AD187">
            <v>-1498751942.7972679</v>
          </cell>
        </row>
        <row r="188">
          <cell r="A188" t="str">
            <v>UI</v>
          </cell>
          <cell r="B188" t="str">
            <v xml:space="preserve">     General Plant:</v>
          </cell>
          <cell r="E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</row>
        <row r="189">
          <cell r="A189" t="str">
            <v>UI</v>
          </cell>
          <cell r="B189" t="str">
            <v xml:space="preserve">          389 - Easements &amp; Land and Land Rights</v>
          </cell>
          <cell r="C189" t="str">
            <v>E389</v>
          </cell>
          <cell r="D189" t="str">
            <v>C389</v>
          </cell>
          <cell r="E189">
            <v>-1385956.3814000001</v>
          </cell>
          <cell r="G189">
            <v>-1385956.3814000001</v>
          </cell>
          <cell r="H189"/>
          <cell r="I189">
            <v>-1385956.3814000001</v>
          </cell>
          <cell r="J189">
            <v>-1462799.0000000002</v>
          </cell>
          <cell r="K189">
            <v>-6.6190000000000008E-3</v>
          </cell>
          <cell r="L189">
            <v>0</v>
          </cell>
          <cell r="M189"/>
          <cell r="N189"/>
          <cell r="O189">
            <v>-76842.618600000162</v>
          </cell>
          <cell r="P189"/>
          <cell r="Q189">
            <v>-76842.618600000162</v>
          </cell>
          <cell r="R189">
            <v>-1462799.0000000002</v>
          </cell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>
            <v>0</v>
          </cell>
          <cell r="AD189">
            <v>-1462799.0000000002</v>
          </cell>
        </row>
        <row r="190">
          <cell r="A190" t="str">
            <v>UI</v>
          </cell>
          <cell r="B190" t="str">
            <v xml:space="preserve">          390 - Structures and Improvements</v>
          </cell>
          <cell r="C190" t="str">
            <v>E390</v>
          </cell>
          <cell r="D190" t="str">
            <v>C390</v>
          </cell>
          <cell r="E190">
            <v>-84906135.681600004</v>
          </cell>
          <cell r="G190">
            <v>-84906135.681600004</v>
          </cell>
          <cell r="H190"/>
          <cell r="I190">
            <v>-84906135.681600004</v>
          </cell>
          <cell r="J190">
            <v>-63055911.800000004</v>
          </cell>
          <cell r="K190">
            <v>-90065.157569000003</v>
          </cell>
          <cell r="L190">
            <v>0</v>
          </cell>
          <cell r="M190">
            <v>-90065.157569000003</v>
          </cell>
          <cell r="N190"/>
          <cell r="O190">
            <v>21850223.8816</v>
          </cell>
          <cell r="P190"/>
          <cell r="Q190">
            <v>21760158.724031001</v>
          </cell>
          <cell r="R190">
            <v>-63145976.957569003</v>
          </cell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>
            <v>0</v>
          </cell>
          <cell r="AD190">
            <v>-63145976.957569003</v>
          </cell>
        </row>
        <row r="191">
          <cell r="A191"/>
          <cell r="B191" t="str">
            <v>390.1 - Structures and Improvements Leasehold Improvements</v>
          </cell>
          <cell r="C191" t="str">
            <v>E390.1</v>
          </cell>
          <cell r="D191" t="str">
            <v>C390.1</v>
          </cell>
          <cell r="E191">
            <v>-182192</v>
          </cell>
          <cell r="G191">
            <v>-182192</v>
          </cell>
          <cell r="H191"/>
          <cell r="I191">
            <v>-182192</v>
          </cell>
          <cell r="J191">
            <v>-20639357.600000001</v>
          </cell>
          <cell r="K191">
            <v>0</v>
          </cell>
          <cell r="L191">
            <v>100652.53173300001</v>
          </cell>
          <cell r="M191">
            <v>100652.53173300001</v>
          </cell>
          <cell r="N191"/>
          <cell r="O191">
            <v>-20457165.600000001</v>
          </cell>
          <cell r="P191"/>
          <cell r="Q191">
            <v>-20356513.068267003</v>
          </cell>
          <cell r="R191">
            <v>-20538705.068267003</v>
          </cell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>
            <v>0</v>
          </cell>
          <cell r="AD191">
            <v>-20538705.068267003</v>
          </cell>
        </row>
        <row r="192">
          <cell r="A192" t="str">
            <v>UI</v>
          </cell>
          <cell r="B192" t="str">
            <v xml:space="preserve">          391 - Office Furniture and Equipment</v>
          </cell>
          <cell r="C192" t="str">
            <v>E391</v>
          </cell>
          <cell r="D192" t="str">
            <v>C391</v>
          </cell>
          <cell r="E192">
            <v>-35190606.364200003</v>
          </cell>
          <cell r="G192">
            <v>-35190606.364200003</v>
          </cell>
          <cell r="H192"/>
          <cell r="I192">
            <v>-35190606.364200003</v>
          </cell>
          <cell r="J192">
            <v>-33005923.600000001</v>
          </cell>
          <cell r="K192">
            <v>-691758.41014300007</v>
          </cell>
          <cell r="L192">
            <v>0</v>
          </cell>
          <cell r="M192">
            <v>-691758.41014300007</v>
          </cell>
          <cell r="N192"/>
          <cell r="O192">
            <v>2184682.764200002</v>
          </cell>
          <cell r="P192"/>
          <cell r="Q192">
            <v>1492924.3540570019</v>
          </cell>
          <cell r="R192">
            <v>-33697682.010143004</v>
          </cell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>
            <v>0</v>
          </cell>
          <cell r="AD192">
            <v>-33697682.010143004</v>
          </cell>
        </row>
        <row r="193">
          <cell r="A193" t="str">
            <v>UI</v>
          </cell>
          <cell r="B193" t="str">
            <v xml:space="preserve">          392 - Transportation Equipment</v>
          </cell>
          <cell r="C193" t="str">
            <v>E392</v>
          </cell>
          <cell r="D193" t="str">
            <v>C392</v>
          </cell>
          <cell r="E193">
            <v>-10463017.595899999</v>
          </cell>
          <cell r="G193">
            <v>-10463017.595899999</v>
          </cell>
          <cell r="H193"/>
          <cell r="I193">
            <v>-10463017.595899999</v>
          </cell>
          <cell r="J193">
            <v>-10917200.700000001</v>
          </cell>
          <cell r="K193">
            <v>-23234.310882999998</v>
          </cell>
          <cell r="L193">
            <v>0</v>
          </cell>
          <cell r="M193">
            <v>-23234.310882999998</v>
          </cell>
          <cell r="N193"/>
          <cell r="O193">
            <v>-454183.10410000198</v>
          </cell>
          <cell r="P193"/>
          <cell r="Q193">
            <v>-477417.414983002</v>
          </cell>
          <cell r="R193">
            <v>-10940435.010883002</v>
          </cell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>
            <v>0</v>
          </cell>
          <cell r="AD193">
            <v>-10940435.010883002</v>
          </cell>
        </row>
        <row r="194">
          <cell r="A194" t="str">
            <v>UI</v>
          </cell>
          <cell r="B194" t="str">
            <v xml:space="preserve">          393 - Stores Equipment</v>
          </cell>
          <cell r="C194" t="str">
            <v>E393</v>
          </cell>
          <cell r="D194" t="str">
            <v>C393</v>
          </cell>
          <cell r="E194">
            <v>232727.83110000001</v>
          </cell>
          <cell r="G194">
            <v>232727.83110000001</v>
          </cell>
          <cell r="H194"/>
          <cell r="I194">
            <v>232727.83110000001</v>
          </cell>
          <cell r="J194">
            <v>195876.4</v>
          </cell>
          <cell r="K194">
            <v>-3885.557272</v>
          </cell>
          <cell r="L194">
            <v>0</v>
          </cell>
          <cell r="M194">
            <v>-3885.557272</v>
          </cell>
          <cell r="N194"/>
          <cell r="O194">
            <v>-36851.431100000016</v>
          </cell>
          <cell r="P194"/>
          <cell r="Q194">
            <v>-40736.988372000014</v>
          </cell>
          <cell r="R194">
            <v>191990.84272799999</v>
          </cell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>
            <v>0</v>
          </cell>
          <cell r="AD194">
            <v>191990.84272799999</v>
          </cell>
        </row>
        <row r="195">
          <cell r="A195" t="str">
            <v>UI</v>
          </cell>
          <cell r="B195" t="str">
            <v xml:space="preserve">          394 - Tools, Shop and Garage Equipment</v>
          </cell>
          <cell r="C195" t="str">
            <v>E394</v>
          </cell>
          <cell r="D195" t="str">
            <v>C394</v>
          </cell>
          <cell r="E195">
            <v>-2727876.8484999998</v>
          </cell>
          <cell r="G195">
            <v>-2727876.8484999998</v>
          </cell>
          <cell r="H195"/>
          <cell r="I195">
            <v>-2727876.8484999998</v>
          </cell>
          <cell r="J195">
            <v>-3336437.3000000003</v>
          </cell>
          <cell r="K195">
            <v>-76345.718067000009</v>
          </cell>
          <cell r="L195">
            <v>0</v>
          </cell>
          <cell r="M195">
            <v>-76345.718067000009</v>
          </cell>
          <cell r="N195"/>
          <cell r="O195">
            <v>-608560.45150000043</v>
          </cell>
          <cell r="P195"/>
          <cell r="Q195">
            <v>-684906.16956700047</v>
          </cell>
          <cell r="R195">
            <v>-3412783.0180670004</v>
          </cell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>
            <v>0</v>
          </cell>
          <cell r="AD195">
            <v>-3412783.0180670004</v>
          </cell>
        </row>
        <row r="196">
          <cell r="A196" t="str">
            <v>UI</v>
          </cell>
          <cell r="B196" t="str">
            <v xml:space="preserve">          395 - Laboratory Equipment</v>
          </cell>
          <cell r="C196" t="str">
            <v>E395</v>
          </cell>
          <cell r="D196" t="str">
            <v>C395</v>
          </cell>
          <cell r="E196">
            <v>-1418989</v>
          </cell>
          <cell r="G196">
            <v>-1418989</v>
          </cell>
          <cell r="H196"/>
          <cell r="I196">
            <v>-1418989</v>
          </cell>
          <cell r="J196">
            <v>-1326000</v>
          </cell>
          <cell r="K196">
            <v>10968.790000000037</v>
          </cell>
          <cell r="L196">
            <v>0</v>
          </cell>
          <cell r="M196">
            <v>10968.790000000037</v>
          </cell>
          <cell r="N196"/>
          <cell r="O196">
            <v>92989</v>
          </cell>
          <cell r="P196"/>
          <cell r="Q196">
            <v>103957.79000000004</v>
          </cell>
          <cell r="R196">
            <v>-1315031.21</v>
          </cell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>
            <v>0</v>
          </cell>
          <cell r="AD196">
            <v>-1315031.21</v>
          </cell>
        </row>
        <row r="197">
          <cell r="A197" t="str">
            <v>UI</v>
          </cell>
          <cell r="B197" t="str">
            <v xml:space="preserve">          396 - Power Operated Equipment</v>
          </cell>
          <cell r="C197" t="str">
            <v>E396</v>
          </cell>
          <cell r="D197" t="str">
            <v>C396</v>
          </cell>
          <cell r="E197">
            <v>-3134153.3193000001</v>
          </cell>
          <cell r="G197">
            <v>-3134153.3193000001</v>
          </cell>
          <cell r="H197"/>
          <cell r="I197">
            <v>-3134153.3193000001</v>
          </cell>
          <cell r="J197">
            <v>-3085837.7</v>
          </cell>
          <cell r="K197">
            <v>92870.39667300001</v>
          </cell>
          <cell r="L197">
            <v>0</v>
          </cell>
          <cell r="M197">
            <v>92870.39667300001</v>
          </cell>
          <cell r="N197"/>
          <cell r="O197">
            <v>48315.619299999904</v>
          </cell>
          <cell r="P197"/>
          <cell r="Q197">
            <v>141186.01597299991</v>
          </cell>
          <cell r="R197">
            <v>-2992967.3033270002</v>
          </cell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>
            <v>0</v>
          </cell>
          <cell r="AD197">
            <v>-2992967.3033270002</v>
          </cell>
        </row>
        <row r="198">
          <cell r="A198" t="str">
            <v>UI</v>
          </cell>
          <cell r="B198" t="str">
            <v xml:space="preserve">          397 - Communication Equipment</v>
          </cell>
          <cell r="C198" t="str">
            <v>E397</v>
          </cell>
          <cell r="D198" t="str">
            <v>C397</v>
          </cell>
          <cell r="E198">
            <v>-42776450.265000001</v>
          </cell>
          <cell r="G198">
            <v>-42776450.265000001</v>
          </cell>
          <cell r="H198"/>
          <cell r="I198">
            <v>-42776450.265000001</v>
          </cell>
          <cell r="J198">
            <v>-46454021.399999999</v>
          </cell>
          <cell r="K198">
            <v>-324043.02136400028</v>
          </cell>
          <cell r="L198">
            <v>0</v>
          </cell>
          <cell r="M198">
            <v>-324043.02136400028</v>
          </cell>
          <cell r="N198"/>
          <cell r="O198">
            <v>-3677571.1349999979</v>
          </cell>
          <cell r="P198"/>
          <cell r="Q198">
            <v>-4001614.1563639981</v>
          </cell>
          <cell r="R198">
            <v>-46778064.421364002</v>
          </cell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>
            <v>0</v>
          </cell>
          <cell r="AD198">
            <v>-46778064.421364002</v>
          </cell>
        </row>
        <row r="199">
          <cell r="A199" t="str">
            <v>UI</v>
          </cell>
          <cell r="B199" t="str">
            <v xml:space="preserve">          398 - Miscellaneous Equipment</v>
          </cell>
          <cell r="C199" t="str">
            <v>E398</v>
          </cell>
          <cell r="D199" t="str">
            <v>C398</v>
          </cell>
          <cell r="E199">
            <v>-1075923.0660999999</v>
          </cell>
          <cell r="G199">
            <v>-1075923.0660999999</v>
          </cell>
          <cell r="H199"/>
          <cell r="I199">
            <v>-1075923.0660999999</v>
          </cell>
          <cell r="J199">
            <v>-1086959.3</v>
          </cell>
          <cell r="K199">
            <v>96576.697194000022</v>
          </cell>
          <cell r="L199">
            <v>0</v>
          </cell>
          <cell r="M199">
            <v>96576.697194000022</v>
          </cell>
          <cell r="N199"/>
          <cell r="O199">
            <v>-11036.233900000108</v>
          </cell>
          <cell r="P199"/>
          <cell r="Q199">
            <v>85540.463293999914</v>
          </cell>
          <cell r="R199">
            <v>-990382.60280600004</v>
          </cell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>
            <v>0</v>
          </cell>
          <cell r="AD199">
            <v>-990382.60280600004</v>
          </cell>
        </row>
        <row r="200">
          <cell r="A200" t="str">
            <v>UI</v>
          </cell>
          <cell r="B200" t="str">
            <v xml:space="preserve">          399 - Other Tangible Property</v>
          </cell>
          <cell r="C200" t="str">
            <v>E399</v>
          </cell>
          <cell r="D200" t="str">
            <v>C399</v>
          </cell>
          <cell r="E200">
            <v>-58.247200000000007</v>
          </cell>
          <cell r="G200">
            <v>-58.247200000000007</v>
          </cell>
          <cell r="H200"/>
          <cell r="I200">
            <v>-58.247200000000007</v>
          </cell>
          <cell r="J200">
            <v>-1323.8000000000002</v>
          </cell>
          <cell r="K200">
            <v>0</v>
          </cell>
          <cell r="L200">
            <v>0</v>
          </cell>
          <cell r="M200">
            <v>-15332</v>
          </cell>
          <cell r="N200"/>
          <cell r="O200">
            <v>-1265.5528000000002</v>
          </cell>
          <cell r="P200"/>
          <cell r="Q200">
            <v>-16597.552800000001</v>
          </cell>
          <cell r="R200">
            <v>-16655.800000000003</v>
          </cell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>
            <v>0</v>
          </cell>
          <cell r="AD200">
            <v>-16655.800000000003</v>
          </cell>
        </row>
        <row r="201">
          <cell r="A201" t="str">
            <v>UI</v>
          </cell>
          <cell r="B201" t="str">
            <v xml:space="preserve">     Total General Plant</v>
          </cell>
          <cell r="E201">
            <v>-183028630.93810004</v>
          </cell>
          <cell r="F201">
            <v>0</v>
          </cell>
          <cell r="G201">
            <v>-183028630.93810004</v>
          </cell>
          <cell r="H201"/>
          <cell r="I201">
            <v>-183028630.93810004</v>
          </cell>
          <cell r="J201">
            <v>-184175895.80000001</v>
          </cell>
          <cell r="K201">
            <v>-1008916.2980500006</v>
          </cell>
          <cell r="L201">
            <v>100652.53173300001</v>
          </cell>
          <cell r="M201">
            <v>-923595.75969800039</v>
          </cell>
          <cell r="N201">
            <v>0</v>
          </cell>
          <cell r="O201">
            <v>-1147264.8618999999</v>
          </cell>
          <cell r="P201">
            <v>0</v>
          </cell>
          <cell r="Q201">
            <v>-2070860.6215979999</v>
          </cell>
          <cell r="R201">
            <v>-185099491.55969802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-185099491.55969802</v>
          </cell>
        </row>
        <row r="202">
          <cell r="A202" t="str">
            <v>UI</v>
          </cell>
          <cell r="B202" t="str">
            <v xml:space="preserve">     Intangible Plant:</v>
          </cell>
          <cell r="E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A203" t="str">
            <v>UI</v>
          </cell>
          <cell r="B203" t="str">
            <v xml:space="preserve">          301 - Organization</v>
          </cell>
          <cell r="C203" t="str">
            <v>E301</v>
          </cell>
          <cell r="D203" t="str">
            <v>C301</v>
          </cell>
          <cell r="E203">
            <v>0</v>
          </cell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>
            <v>0</v>
          </cell>
          <cell r="AD203">
            <v>0</v>
          </cell>
        </row>
        <row r="204">
          <cell r="A204" t="str">
            <v>UI</v>
          </cell>
          <cell r="B204" t="str">
            <v xml:space="preserve">          302 - Franchises and Consents</v>
          </cell>
          <cell r="C204" t="str">
            <v>E302</v>
          </cell>
          <cell r="D204" t="str">
            <v>C302</v>
          </cell>
          <cell r="E204">
            <v>-13661731.099300001</v>
          </cell>
          <cell r="F204"/>
          <cell r="G204">
            <v>-13661731.099300001</v>
          </cell>
          <cell r="H204"/>
          <cell r="I204">
            <v>-13661731.099300001</v>
          </cell>
          <cell r="J204">
            <v>-14569137.9</v>
          </cell>
          <cell r="K204">
            <v>0</v>
          </cell>
          <cell r="L204">
            <v>15450.486109999998</v>
          </cell>
          <cell r="M204">
            <v>15450.486109999998</v>
          </cell>
          <cell r="N204"/>
          <cell r="O204">
            <v>-907406.80069999956</v>
          </cell>
          <cell r="P204"/>
          <cell r="Q204">
            <v>-891956.31458999962</v>
          </cell>
          <cell r="R204">
            <v>-14553687.41389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>
            <v>0</v>
          </cell>
          <cell r="AD204">
            <v>-14553687.41389</v>
          </cell>
        </row>
        <row r="205">
          <cell r="A205" t="str">
            <v>UI</v>
          </cell>
          <cell r="B205" t="str">
            <v xml:space="preserve">          303 - Miscellaneous Intangible Plant</v>
          </cell>
          <cell r="C205" t="str">
            <v>E303</v>
          </cell>
          <cell r="D205" t="str">
            <v>C303</v>
          </cell>
          <cell r="E205">
            <v>-115191433.37090001</v>
          </cell>
          <cell r="F205"/>
          <cell r="G205">
            <v>-115191433.37090001</v>
          </cell>
          <cell r="H205"/>
          <cell r="I205">
            <v>-115191433.37090001</v>
          </cell>
          <cell r="J205">
            <v>-139812459.09999999</v>
          </cell>
          <cell r="K205">
            <v>0</v>
          </cell>
          <cell r="L205">
            <v>-15835345.735681001</v>
          </cell>
          <cell r="M205">
            <v>-15835345.735681001</v>
          </cell>
          <cell r="N205"/>
          <cell r="O205">
            <v>-24621025.729099989</v>
          </cell>
          <cell r="P205"/>
          <cell r="Q205">
            <v>-40456371.464780986</v>
          </cell>
          <cell r="R205">
            <v>-155647804.83568099</v>
          </cell>
          <cell r="S205"/>
          <cell r="T205"/>
          <cell r="U205"/>
          <cell r="V205"/>
          <cell r="W205"/>
          <cell r="X205">
            <v>-8848582.893215416</v>
          </cell>
          <cell r="Y205">
            <v>-5277574.0231666667</v>
          </cell>
          <cell r="Z205"/>
          <cell r="AA205">
            <v>-965822.41666666651</v>
          </cell>
          <cell r="AB205"/>
          <cell r="AC205">
            <v>-15091979.333048748</v>
          </cell>
          <cell r="AD205">
            <v>-170739784.16872975</v>
          </cell>
        </row>
        <row r="206">
          <cell r="A206"/>
          <cell r="B206" t="str">
            <v>To Reconcile PP to SAP</v>
          </cell>
          <cell r="E206"/>
          <cell r="F206">
            <v>364836.95210000873</v>
          </cell>
          <cell r="G206">
            <v>364836.95210000873</v>
          </cell>
          <cell r="H206"/>
          <cell r="I206">
            <v>364836.95210000873</v>
          </cell>
          <cell r="J206">
            <v>609.23149999976158</v>
          </cell>
          <cell r="K206">
            <v>0</v>
          </cell>
          <cell r="L206">
            <v>0</v>
          </cell>
          <cell r="M206">
            <v>0</v>
          </cell>
          <cell r="N206"/>
          <cell r="O206">
            <v>-364227.72060000896</v>
          </cell>
          <cell r="P206"/>
          <cell r="Q206">
            <v>-364227.72060000896</v>
          </cell>
          <cell r="R206">
            <v>609.23149999976158</v>
          </cell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>
            <v>0</v>
          </cell>
          <cell r="AD206">
            <v>609.23149999976158</v>
          </cell>
        </row>
        <row r="207">
          <cell r="A207" t="str">
            <v>WC/RB</v>
          </cell>
          <cell r="B207" t="str">
            <v>A/C 10800601 Electric  Depr Reserve - Manual Adjustments</v>
          </cell>
          <cell r="E207">
            <v>-3594.4216666666666</v>
          </cell>
          <cell r="F207"/>
          <cell r="G207">
            <v>-3594.4216666666666</v>
          </cell>
          <cell r="H207"/>
          <cell r="I207">
            <v>-3594.4216666666666</v>
          </cell>
          <cell r="J207">
            <v>-47351.1</v>
          </cell>
          <cell r="K207">
            <v>0</v>
          </cell>
          <cell r="L207">
            <v>0</v>
          </cell>
          <cell r="M207">
            <v>0</v>
          </cell>
          <cell r="N207"/>
          <cell r="O207">
            <v>-43756.67833333333</v>
          </cell>
          <cell r="P207"/>
          <cell r="Q207">
            <v>-43756.67833333333</v>
          </cell>
          <cell r="R207">
            <v>-47351.1</v>
          </cell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>
            <v>0</v>
          </cell>
          <cell r="AD207">
            <v>-47351.1</v>
          </cell>
        </row>
        <row r="208">
          <cell r="A208" t="str">
            <v>UI</v>
          </cell>
          <cell r="B208" t="str">
            <v xml:space="preserve">     Total Intangible Plant</v>
          </cell>
          <cell r="E208">
            <v>-128856758.89186667</v>
          </cell>
          <cell r="F208">
            <v>364836.95210000873</v>
          </cell>
          <cell r="G208">
            <v>-128491921.93976666</v>
          </cell>
          <cell r="H208"/>
          <cell r="I208">
            <v>-128491921.93976666</v>
          </cell>
          <cell r="J208">
            <v>-154428338.86849999</v>
          </cell>
          <cell r="K208">
            <v>0</v>
          </cell>
          <cell r="L208">
            <v>-15819895.249571001</v>
          </cell>
          <cell r="M208">
            <v>-15819895.249571001</v>
          </cell>
          <cell r="N208">
            <v>0</v>
          </cell>
          <cell r="O208">
            <v>-25936416.928733334</v>
          </cell>
          <cell r="P208">
            <v>0</v>
          </cell>
          <cell r="Q208">
            <v>-41756312.17830433</v>
          </cell>
          <cell r="R208">
            <v>-170248234.11807099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-8848582.893215416</v>
          </cell>
          <cell r="Y208">
            <v>-5277574.0231666667</v>
          </cell>
          <cell r="Z208">
            <v>0</v>
          </cell>
          <cell r="AA208">
            <v>-965822.41666666651</v>
          </cell>
          <cell r="AB208">
            <v>0</v>
          </cell>
          <cell r="AC208">
            <v>-15091979.333048748</v>
          </cell>
          <cell r="AD208">
            <v>-185340213.45111975</v>
          </cell>
        </row>
        <row r="209">
          <cell r="A209" t="str">
            <v>UI</v>
          </cell>
          <cell r="B209" t="str">
            <v>Total Accumulated Depreciation and Amortization</v>
          </cell>
          <cell r="E209">
            <v>-4124351795.4641333</v>
          </cell>
          <cell r="F209">
            <v>364836.95210000873</v>
          </cell>
          <cell r="G209">
            <v>-4123986958.5120335</v>
          </cell>
          <cell r="H209"/>
          <cell r="I209">
            <v>-4123986958.5120335</v>
          </cell>
          <cell r="J209">
            <v>-4265440234.7585001</v>
          </cell>
          <cell r="K209">
            <v>-5598243.1280500004</v>
          </cell>
          <cell r="L209">
            <v>-15719242.717838001</v>
          </cell>
          <cell r="M209">
            <v>-21398676.199269</v>
          </cell>
          <cell r="N209">
            <v>2120000</v>
          </cell>
          <cell r="O209">
            <v>-141453276.24646667</v>
          </cell>
          <cell r="P209">
            <v>-16445383.117653416</v>
          </cell>
          <cell r="Q209">
            <v>-177177335.56338906</v>
          </cell>
          <cell r="R209">
            <v>-4301164294.0754223</v>
          </cell>
          <cell r="S209">
            <v>12688074.934416663</v>
          </cell>
          <cell r="T209">
            <v>0</v>
          </cell>
          <cell r="U209">
            <v>-2140347.6892875</v>
          </cell>
          <cell r="V209">
            <v>0</v>
          </cell>
          <cell r="W209">
            <v>0</v>
          </cell>
          <cell r="X209">
            <v>-8848582.893215416</v>
          </cell>
          <cell r="Y209">
            <v>-5277574.0231666667</v>
          </cell>
          <cell r="Z209">
            <v>-671553.6085628313</v>
          </cell>
          <cell r="AA209">
            <v>-965822.41666666651</v>
          </cell>
          <cell r="AB209">
            <v>-631650.07127077854</v>
          </cell>
          <cell r="AC209">
            <v>-5847455.767753195</v>
          </cell>
          <cell r="AD209">
            <v>-4307011749.8431749</v>
          </cell>
        </row>
        <row r="210">
          <cell r="B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A211" t="str">
            <v>WC/RB</v>
          </cell>
          <cell r="B211" t="str">
            <v>Other Depreciation Items</v>
          </cell>
          <cell r="E211"/>
          <cell r="F211"/>
          <cell r="G211"/>
          <cell r="H211"/>
          <cell r="I211"/>
          <cell r="J211"/>
          <cell r="K211"/>
          <cell r="L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A212" t="str">
            <v>WC/RB</v>
          </cell>
          <cell r="B212" t="str">
            <v>A/C 10800541 Elec-RWIP-CED COR/Salvage</v>
          </cell>
          <cell r="E212">
            <v>12887378.188333334</v>
          </cell>
          <cell r="G212">
            <v>12887378.188333334</v>
          </cell>
          <cell r="H212"/>
          <cell r="I212">
            <v>12887378.188333334</v>
          </cell>
          <cell r="J212">
            <v>14725291.6</v>
          </cell>
          <cell r="K212"/>
          <cell r="L212"/>
          <cell r="M212"/>
          <cell r="N212"/>
          <cell r="O212">
            <v>1837913.4116666652</v>
          </cell>
          <cell r="P212"/>
          <cell r="Q212">
            <v>1837913.4116666652</v>
          </cell>
          <cell r="R212">
            <v>14725291.6</v>
          </cell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>
            <v>0</v>
          </cell>
          <cell r="AD212">
            <v>14725291.6</v>
          </cell>
        </row>
        <row r="213">
          <cell r="A213" t="str">
            <v>WC/RB</v>
          </cell>
          <cell r="B213" t="str">
            <v>A/C 10800543 Common-RWIP Ret COR/Salvage</v>
          </cell>
          <cell r="E213">
            <v>40144.93909612501</v>
          </cell>
          <cell r="G213">
            <v>40144.93909612501</v>
          </cell>
          <cell r="H213"/>
          <cell r="I213">
            <v>40144.93909612501</v>
          </cell>
          <cell r="J213">
            <v>133326.49052399999</v>
          </cell>
          <cell r="K213"/>
          <cell r="L213"/>
          <cell r="M213"/>
          <cell r="N213"/>
          <cell r="O213">
            <v>93181.551427874976</v>
          </cell>
          <cell r="P213"/>
          <cell r="Q213">
            <v>93181.551427874976</v>
          </cell>
          <cell r="R213">
            <v>133326.49052399999</v>
          </cell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>
            <v>0</v>
          </cell>
          <cell r="AD213">
            <v>133326.49052399999</v>
          </cell>
        </row>
        <row r="214">
          <cell r="A214" t="str">
            <v>WC/RB</v>
          </cell>
          <cell r="B214" t="str">
            <v>A/C 10800611 108-TGrant RCW 80.84</v>
          </cell>
          <cell r="E214">
            <v>0</v>
          </cell>
          <cell r="F214"/>
          <cell r="G214"/>
          <cell r="H214"/>
          <cell r="I214"/>
          <cell r="J214">
            <v>0</v>
          </cell>
          <cell r="K214"/>
          <cell r="L214"/>
          <cell r="M214"/>
          <cell r="N214"/>
          <cell r="O214">
            <v>0</v>
          </cell>
          <cell r="P214"/>
          <cell r="Q214">
            <v>0</v>
          </cell>
          <cell r="R214">
            <v>0</v>
          </cell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>
            <v>0</v>
          </cell>
          <cell r="AD214">
            <v>0</v>
          </cell>
        </row>
        <row r="215">
          <cell r="A215" t="str">
            <v>WC/RB</v>
          </cell>
          <cell r="B215" t="str">
            <v>A/C 10800621 108TGrant ARC RCW 80.84</v>
          </cell>
          <cell r="E215">
            <v>0</v>
          </cell>
          <cell r="F215"/>
          <cell r="G215"/>
          <cell r="H215"/>
          <cell r="I215"/>
          <cell r="J215">
            <v>0</v>
          </cell>
          <cell r="K215"/>
          <cell r="L215"/>
          <cell r="M215"/>
          <cell r="N215"/>
          <cell r="O215">
            <v>0</v>
          </cell>
          <cell r="P215"/>
          <cell r="Q215">
            <v>0</v>
          </cell>
          <cell r="R215">
            <v>0</v>
          </cell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>
            <v>0</v>
          </cell>
          <cell r="AD215">
            <v>0</v>
          </cell>
        </row>
        <row r="216">
          <cell r="A216" t="str">
            <v>WC/RB</v>
          </cell>
          <cell r="B216" t="str">
            <v>A/C 10800631 108TGrant ARO RCW 80.84</v>
          </cell>
          <cell r="E216">
            <v>0</v>
          </cell>
          <cell r="F216"/>
          <cell r="G216"/>
          <cell r="H216"/>
          <cell r="I216"/>
          <cell r="J216">
            <v>0</v>
          </cell>
          <cell r="K216"/>
          <cell r="L216"/>
          <cell r="M216"/>
          <cell r="N216"/>
          <cell r="O216">
            <v>0</v>
          </cell>
          <cell r="P216"/>
          <cell r="Q216">
            <v>0</v>
          </cell>
          <cell r="R216">
            <v>0</v>
          </cell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>
            <v>0</v>
          </cell>
          <cell r="AD216">
            <v>0</v>
          </cell>
        </row>
        <row r="217">
          <cell r="A217"/>
          <cell r="B217" t="str">
            <v>Acquistion Adjustment Amortization</v>
          </cell>
          <cell r="E217"/>
          <cell r="G217"/>
          <cell r="H217"/>
          <cell r="I217">
            <v>0</v>
          </cell>
          <cell r="J217">
            <v>0</v>
          </cell>
          <cell r="K217"/>
          <cell r="L217"/>
          <cell r="M217"/>
          <cell r="N217"/>
          <cell r="O217">
            <v>0</v>
          </cell>
          <cell r="P217"/>
          <cell r="Q217">
            <v>0</v>
          </cell>
          <cell r="R217">
            <v>0</v>
          </cell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>
            <v>0</v>
          </cell>
          <cell r="AD217">
            <v>0</v>
          </cell>
        </row>
        <row r="218">
          <cell r="A218" t="str">
            <v>WC/RB</v>
          </cell>
          <cell r="B218" t="str">
            <v>A/C 11500001 Accum Amort Acq Adj. Milwaukee RR - Electric</v>
          </cell>
          <cell r="E218">
            <v>-938289</v>
          </cell>
          <cell r="G218">
            <v>-938289</v>
          </cell>
          <cell r="H218"/>
          <cell r="I218">
            <v>-938289</v>
          </cell>
          <cell r="J218">
            <v>-951189</v>
          </cell>
          <cell r="K218"/>
          <cell r="L218"/>
          <cell r="M218"/>
          <cell r="N218"/>
          <cell r="O218">
            <v>-12900</v>
          </cell>
          <cell r="P218"/>
          <cell r="Q218">
            <v>-12900</v>
          </cell>
          <cell r="R218">
            <v>-951189</v>
          </cell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>
            <v>0</v>
          </cell>
          <cell r="AD218">
            <v>-951189</v>
          </cell>
        </row>
        <row r="219">
          <cell r="A219" t="str">
            <v>WC/RB</v>
          </cell>
          <cell r="B219" t="str">
            <v>A/C 11500011 Accum Amort Acq Adj. DuPont - Electric</v>
          </cell>
          <cell r="E219">
            <v>-302358.00999999995</v>
          </cell>
          <cell r="G219">
            <v>-302358.00999999995</v>
          </cell>
          <cell r="H219"/>
          <cell r="I219">
            <v>-302358.00999999995</v>
          </cell>
          <cell r="J219">
            <v>-302358.01</v>
          </cell>
          <cell r="K219"/>
          <cell r="L219"/>
          <cell r="M219"/>
          <cell r="N219"/>
          <cell r="O219">
            <v>0</v>
          </cell>
          <cell r="P219"/>
          <cell r="Q219">
            <v>0</v>
          </cell>
          <cell r="R219">
            <v>-302358.00999999995</v>
          </cell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>
            <v>0</v>
          </cell>
          <cell r="AD219">
            <v>-302358.00999999995</v>
          </cell>
        </row>
        <row r="220">
          <cell r="A220" t="str">
            <v>WC/RB</v>
          </cell>
          <cell r="B220" t="str">
            <v>A/C 11500031 Accumulated Amort Acqu Adj. - Encogen</v>
          </cell>
          <cell r="E220">
            <v>-65126688.659999974</v>
          </cell>
          <cell r="G220">
            <v>-65126688.659999974</v>
          </cell>
          <cell r="H220"/>
          <cell r="I220">
            <v>-65126688.659999974</v>
          </cell>
          <cell r="J220">
            <v>-66453138.659999996</v>
          </cell>
          <cell r="K220"/>
          <cell r="L220"/>
          <cell r="M220"/>
          <cell r="N220"/>
          <cell r="O220">
            <v>-1326450.0000000224</v>
          </cell>
          <cell r="P220"/>
          <cell r="Q220">
            <v>-1326450.0000000224</v>
          </cell>
          <cell r="R220">
            <v>-66453138.659999996</v>
          </cell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>
            <v>0</v>
          </cell>
          <cell r="AD220">
            <v>-66453138.659999996</v>
          </cell>
        </row>
        <row r="221">
          <cell r="A221" t="str">
            <v>WC/RB</v>
          </cell>
          <cell r="B221" t="str">
            <v>A/C 11500041 Accum Amort Acquis Adjust - Mint Farm</v>
          </cell>
          <cell r="E221">
            <v>-44108388.200000003</v>
          </cell>
          <cell r="G221">
            <v>-44108388.200000003</v>
          </cell>
          <cell r="H221"/>
          <cell r="I221">
            <v>-44108388.200000003</v>
          </cell>
          <cell r="J221">
            <v>-46416637.880000003</v>
          </cell>
          <cell r="K221"/>
          <cell r="L221"/>
          <cell r="M221"/>
          <cell r="N221"/>
          <cell r="O221">
            <v>-2308249.6799999997</v>
          </cell>
          <cell r="P221"/>
          <cell r="Q221">
            <v>-2308249.6799999997</v>
          </cell>
          <cell r="R221">
            <v>-46416637.880000003</v>
          </cell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>
            <v>0</v>
          </cell>
          <cell r="AD221">
            <v>-46416637.880000003</v>
          </cell>
        </row>
        <row r="222">
          <cell r="A222" t="str">
            <v>WC/RB</v>
          </cell>
          <cell r="B222" t="str">
            <v>A/C 11500051 Accum Amort Acquis Adjust - Whitehorn</v>
          </cell>
          <cell r="E222">
            <v>-16950332.900000002</v>
          </cell>
          <cell r="G222">
            <v>-16950332.900000002</v>
          </cell>
          <cell r="H222"/>
          <cell r="I222">
            <v>-16950332.900000002</v>
          </cell>
          <cell r="J222">
            <v>-16950332.899999999</v>
          </cell>
          <cell r="K222"/>
          <cell r="L222"/>
          <cell r="M222"/>
          <cell r="N222"/>
          <cell r="O222">
            <v>0</v>
          </cell>
          <cell r="P222"/>
          <cell r="Q222">
            <v>0</v>
          </cell>
          <cell r="R222">
            <v>-16950332.900000002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>
            <v>0</v>
          </cell>
          <cell r="AD222">
            <v>-16950332.900000002</v>
          </cell>
        </row>
        <row r="223">
          <cell r="A223" t="str">
            <v>WC/RB</v>
          </cell>
          <cell r="B223" t="str">
            <v>A/C 11500061 Accum Amort Acquis Adjust - Ferndale</v>
          </cell>
          <cell r="E223">
            <v>-6439765.0700000003</v>
          </cell>
          <cell r="F223"/>
          <cell r="G223">
            <v>-6439765.0700000003</v>
          </cell>
          <cell r="H223"/>
          <cell r="I223">
            <v>-6439765.0700000003</v>
          </cell>
          <cell r="J223">
            <v>-7012261.9699999997</v>
          </cell>
          <cell r="K223"/>
          <cell r="L223"/>
          <cell r="M223"/>
          <cell r="N223"/>
          <cell r="O223">
            <v>-572496.89999999944</v>
          </cell>
          <cell r="P223"/>
          <cell r="Q223">
            <v>-572496.89999999944</v>
          </cell>
          <cell r="R223">
            <v>-7012261.9699999997</v>
          </cell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>
            <v>0</v>
          </cell>
          <cell r="AD223">
            <v>-7012261.9699999997</v>
          </cell>
        </row>
        <row r="224">
          <cell r="A224"/>
          <cell r="B224" t="str">
            <v>Total Other Depreciation Items</v>
          </cell>
          <cell r="E224">
            <v>-120938298.71257052</v>
          </cell>
          <cell r="F224">
            <v>0</v>
          </cell>
          <cell r="G224">
            <v>-120938298.71257052</v>
          </cell>
          <cell r="H224"/>
          <cell r="I224">
            <v>-120938298.71257052</v>
          </cell>
          <cell r="J224">
            <v>-123227300.329476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-2289001.6169054816</v>
          </cell>
          <cell r="P224">
            <v>0</v>
          </cell>
          <cell r="Q224">
            <v>-2289001.6169054816</v>
          </cell>
          <cell r="R224">
            <v>-123227300.329476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-123227300.329476</v>
          </cell>
        </row>
        <row r="225">
          <cell r="A225"/>
          <cell r="B225" t="str">
            <v>Reconciling</v>
          </cell>
          <cell r="E225"/>
          <cell r="F225"/>
          <cell r="G225">
            <v>0</v>
          </cell>
          <cell r="H225"/>
          <cell r="I225"/>
          <cell r="J225"/>
          <cell r="K225"/>
          <cell r="L225"/>
          <cell r="M225">
            <v>0</v>
          </cell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</row>
        <row r="226">
          <cell r="A226"/>
          <cell r="B226" t="str">
            <v>Total Depreciation Reserve</v>
          </cell>
          <cell r="E226">
            <v>-4245290094.1767039</v>
          </cell>
          <cell r="F226">
            <v>364836.95210000873</v>
          </cell>
          <cell r="G226">
            <v>-4244925257.2246041</v>
          </cell>
          <cell r="H226"/>
          <cell r="I226">
            <v>-4244925257.2246041</v>
          </cell>
          <cell r="J226">
            <v>-4388667535.0879765</v>
          </cell>
          <cell r="K226">
            <v>-5598243.1280500004</v>
          </cell>
          <cell r="L226">
            <v>-15719242.717838001</v>
          </cell>
          <cell r="M226">
            <v>-21398676.199269</v>
          </cell>
          <cell r="N226">
            <v>2120000</v>
          </cell>
          <cell r="O226">
            <v>-143742277.86337215</v>
          </cell>
          <cell r="P226">
            <v>-16445383.117653416</v>
          </cell>
          <cell r="Q226">
            <v>-179466337.18029454</v>
          </cell>
          <cell r="R226">
            <v>-4424391594.4048986</v>
          </cell>
          <cell r="S226">
            <v>12688074.934416663</v>
          </cell>
          <cell r="T226">
            <v>0</v>
          </cell>
          <cell r="U226">
            <v>-2140347.6892875</v>
          </cell>
          <cell r="V226">
            <v>0</v>
          </cell>
          <cell r="W226">
            <v>0</v>
          </cell>
          <cell r="X226">
            <v>-8848582.893215416</v>
          </cell>
          <cell r="Y226">
            <v>-5277574.0231666667</v>
          </cell>
          <cell r="Z226">
            <v>-671553.6085628313</v>
          </cell>
          <cell r="AA226">
            <v>-965822.41666666651</v>
          </cell>
          <cell r="AB226">
            <v>-631650.07127077854</v>
          </cell>
          <cell r="AC226">
            <v>-5847455.767753195</v>
          </cell>
          <cell r="AD226">
            <v>-4430239050.1726513</v>
          </cell>
        </row>
        <row r="227">
          <cell r="A227"/>
          <cell r="B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A228"/>
          <cell r="B228" t="str">
            <v>Total Net Utility Plant In Service</v>
          </cell>
          <cell r="E228">
            <v>6327707464.138546</v>
          </cell>
          <cell r="F228">
            <v>-165772.07409998775</v>
          </cell>
          <cell r="G228">
            <v>6327541692.0644474</v>
          </cell>
          <cell r="H228"/>
          <cell r="I228">
            <v>6327541692.0644474</v>
          </cell>
          <cell r="J228">
            <v>6509878290.940609</v>
          </cell>
          <cell r="K228">
            <v>-5598243.1280500004</v>
          </cell>
          <cell r="L228">
            <v>-15719242.717838001</v>
          </cell>
          <cell r="M228">
            <v>-21398676.199269</v>
          </cell>
          <cell r="N228">
            <v>-2419000</v>
          </cell>
          <cell r="O228">
            <v>182336598.87616384</v>
          </cell>
          <cell r="P228">
            <v>-16445383.117653416</v>
          </cell>
          <cell r="Q228">
            <v>142073539.55924144</v>
          </cell>
          <cell r="R228">
            <v>6469615231.6236868</v>
          </cell>
          <cell r="S228">
            <v>-4302164.2655833364</v>
          </cell>
          <cell r="T228">
            <v>0</v>
          </cell>
          <cell r="U228">
            <v>22504519.920712505</v>
          </cell>
          <cell r="V228">
            <v>0</v>
          </cell>
          <cell r="W228">
            <v>0</v>
          </cell>
          <cell r="X228">
            <v>12636103.862485586</v>
          </cell>
          <cell r="Y228">
            <v>4381542.8268333329</v>
          </cell>
          <cell r="Z228">
            <v>12967882.541437168</v>
          </cell>
          <cell r="AA228">
            <v>5851747.583333334</v>
          </cell>
          <cell r="AB228">
            <v>11987824.088729229</v>
          </cell>
          <cell r="AC228">
            <v>66027456.557947829</v>
          </cell>
          <cell r="AD228">
            <v>6535642688.1816349</v>
          </cell>
        </row>
        <row r="229">
          <cell r="A229"/>
          <cell r="B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0">
          <cell r="A230"/>
          <cell r="B230" t="str">
            <v>Other Rate Base Items</v>
          </cell>
          <cell r="E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</row>
        <row r="231">
          <cell r="A231"/>
          <cell r="B231" t="str">
            <v>Regulatory Assets &amp; Liabilities</v>
          </cell>
          <cell r="E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</row>
        <row r="232">
          <cell r="A232" t="str">
            <v>WC/RB</v>
          </cell>
          <cell r="B232" t="str">
            <v>A/C 18238331 Snoqualmie Reg Asset UE-130617</v>
          </cell>
          <cell r="E232">
            <v>918085.52833333344</v>
          </cell>
          <cell r="F232"/>
          <cell r="G232">
            <v>918085.52833333344</v>
          </cell>
          <cell r="H232"/>
          <cell r="I232">
            <v>918085.52833333344</v>
          </cell>
          <cell r="J232">
            <v>0</v>
          </cell>
          <cell r="K232"/>
          <cell r="L232"/>
          <cell r="M232"/>
          <cell r="N232"/>
          <cell r="O232">
            <v>-918085.52833333344</v>
          </cell>
          <cell r="P232"/>
          <cell r="Q232">
            <v>-918085.52833333344</v>
          </cell>
          <cell r="R232">
            <v>0</v>
          </cell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>
            <v>0</v>
          </cell>
          <cell r="AD232">
            <v>0</v>
          </cell>
        </row>
        <row r="233">
          <cell r="A233" t="str">
            <v>WC/RB</v>
          </cell>
          <cell r="B233" t="str">
            <v>A/C 18238321 Baker Reg Asset UE-130617</v>
          </cell>
          <cell r="E233">
            <v>233790.62916666665</v>
          </cell>
          <cell r="F233"/>
          <cell r="G233">
            <v>233790.62916666665</v>
          </cell>
          <cell r="H233"/>
          <cell r="I233">
            <v>233790.62916666665</v>
          </cell>
          <cell r="J233">
            <v>0</v>
          </cell>
          <cell r="K233"/>
          <cell r="L233"/>
          <cell r="M233"/>
          <cell r="N233"/>
          <cell r="O233">
            <v>-233790.62916666665</v>
          </cell>
          <cell r="P233"/>
          <cell r="Q233">
            <v>-233790.62916666665</v>
          </cell>
          <cell r="R233">
            <v>0</v>
          </cell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>
            <v>0</v>
          </cell>
          <cell r="AD233">
            <v>0</v>
          </cell>
        </row>
        <row r="234">
          <cell r="A234" t="str">
            <v>WC/RB</v>
          </cell>
          <cell r="B234" t="str">
            <v>A/C 18220011 White River Plant Costs Reg Asset</v>
          </cell>
          <cell r="E234">
            <v>0</v>
          </cell>
          <cell r="F234"/>
          <cell r="G234">
            <v>0</v>
          </cell>
          <cell r="H234"/>
          <cell r="I234">
            <v>0</v>
          </cell>
          <cell r="J234">
            <v>0</v>
          </cell>
          <cell r="K234"/>
          <cell r="L234"/>
          <cell r="M234"/>
          <cell r="N234"/>
          <cell r="O234">
            <v>0</v>
          </cell>
          <cell r="P234"/>
          <cell r="Q234">
            <v>0</v>
          </cell>
          <cell r="R234">
            <v>0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>
            <v>0</v>
          </cell>
          <cell r="AD234">
            <v>0</v>
          </cell>
        </row>
        <row r="235">
          <cell r="A235" t="str">
            <v>WC/RB</v>
          </cell>
          <cell r="B235" t="str">
            <v>A/C 18220021 White River Land Reg Asset</v>
          </cell>
          <cell r="E235">
            <v>0</v>
          </cell>
          <cell r="F235"/>
          <cell r="G235">
            <v>0</v>
          </cell>
          <cell r="H235"/>
          <cell r="I235">
            <v>0</v>
          </cell>
          <cell r="J235">
            <v>0</v>
          </cell>
          <cell r="K235"/>
          <cell r="L235"/>
          <cell r="M235"/>
          <cell r="N235"/>
          <cell r="O235">
            <v>0</v>
          </cell>
          <cell r="P235"/>
          <cell r="Q235">
            <v>0</v>
          </cell>
          <cell r="R235">
            <v>0</v>
          </cell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>
            <v>0</v>
          </cell>
          <cell r="AD235">
            <v>0</v>
          </cell>
        </row>
        <row r="236">
          <cell r="A236" t="str">
            <v>WC/RB</v>
          </cell>
          <cell r="B236" t="str">
            <v>A/C 18220031 White River accum Depreciation to 1/15/</v>
          </cell>
          <cell r="E236">
            <v>0</v>
          </cell>
          <cell r="F236"/>
          <cell r="G236">
            <v>0</v>
          </cell>
          <cell r="H236"/>
          <cell r="I236">
            <v>0</v>
          </cell>
          <cell r="J236">
            <v>0</v>
          </cell>
          <cell r="K236"/>
          <cell r="L236"/>
          <cell r="M236"/>
          <cell r="N236"/>
          <cell r="O236">
            <v>0</v>
          </cell>
          <cell r="P236"/>
          <cell r="Q236">
            <v>0</v>
          </cell>
          <cell r="R236">
            <v>0</v>
          </cell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>
            <v>0</v>
          </cell>
          <cell r="AD236">
            <v>0</v>
          </cell>
        </row>
        <row r="237">
          <cell r="A237" t="str">
            <v>WC/RB</v>
          </cell>
          <cell r="B237" t="str">
            <v>A/C 18220041 White River accum Amort. from 1/16/04 R</v>
          </cell>
          <cell r="E237">
            <v>0</v>
          </cell>
          <cell r="F237"/>
          <cell r="G237">
            <v>0</v>
          </cell>
          <cell r="H237"/>
          <cell r="I237">
            <v>0</v>
          </cell>
          <cell r="J237">
            <v>0</v>
          </cell>
          <cell r="K237"/>
          <cell r="L237"/>
          <cell r="M237"/>
          <cell r="N237"/>
          <cell r="O237">
            <v>0</v>
          </cell>
          <cell r="P237"/>
          <cell r="Q237">
            <v>0</v>
          </cell>
          <cell r="R237">
            <v>0</v>
          </cell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>
            <v>0</v>
          </cell>
          <cell r="AD237">
            <v>0</v>
          </cell>
        </row>
        <row r="238">
          <cell r="A238" t="str">
            <v>WC/RB</v>
          </cell>
          <cell r="B238" t="str">
            <v>A/C 18220061 Proceeds from CWA for White River Plant Sale</v>
          </cell>
          <cell r="E238">
            <v>0</v>
          </cell>
          <cell r="F238"/>
          <cell r="G238">
            <v>0</v>
          </cell>
          <cell r="H238"/>
          <cell r="I238">
            <v>0</v>
          </cell>
          <cell r="J238">
            <v>0</v>
          </cell>
          <cell r="K238"/>
          <cell r="L238"/>
          <cell r="M238"/>
          <cell r="N238"/>
          <cell r="O238">
            <v>0</v>
          </cell>
          <cell r="P238"/>
          <cell r="Q238">
            <v>0</v>
          </cell>
          <cell r="R238">
            <v>0</v>
          </cell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>
            <v>0</v>
          </cell>
          <cell r="AD238">
            <v>0</v>
          </cell>
        </row>
        <row r="239">
          <cell r="A239" t="str">
            <v>WC/RB</v>
          </cell>
          <cell r="B239" t="str">
            <v>A/C 18230401 White River Proj. - CWA AOA- Reg Asset</v>
          </cell>
          <cell r="E239">
            <v>0</v>
          </cell>
          <cell r="F239"/>
          <cell r="G239">
            <v>0</v>
          </cell>
          <cell r="H239"/>
          <cell r="I239">
            <v>0</v>
          </cell>
          <cell r="J239">
            <v>0</v>
          </cell>
          <cell r="K239"/>
          <cell r="L239"/>
          <cell r="M239"/>
          <cell r="N239"/>
          <cell r="O239">
            <v>0</v>
          </cell>
          <cell r="P239"/>
          <cell r="Q239">
            <v>0</v>
          </cell>
          <cell r="R239">
            <v>0</v>
          </cell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>
            <v>0</v>
          </cell>
          <cell r="AD239">
            <v>0</v>
          </cell>
        </row>
        <row r="240">
          <cell r="A240" t="str">
            <v>WC/RB</v>
          </cell>
          <cell r="B240" t="str">
            <v>A/C 18230691 White River Salvage</v>
          </cell>
          <cell r="E240">
            <v>0</v>
          </cell>
          <cell r="F240"/>
          <cell r="G240">
            <v>0</v>
          </cell>
          <cell r="H240"/>
          <cell r="I240">
            <v>0</v>
          </cell>
          <cell r="J240">
            <v>0</v>
          </cell>
          <cell r="K240"/>
          <cell r="L240"/>
          <cell r="M240"/>
          <cell r="N240"/>
          <cell r="O240">
            <v>0</v>
          </cell>
          <cell r="P240"/>
          <cell r="Q240">
            <v>0</v>
          </cell>
          <cell r="R240">
            <v>0</v>
          </cell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>
            <v>0</v>
          </cell>
          <cell r="AD240">
            <v>0</v>
          </cell>
        </row>
        <row r="241">
          <cell r="A241" t="str">
            <v>WC/RB</v>
          </cell>
          <cell r="B241" t="str">
            <v>A/C 18230971 White River Land Sales Costs</v>
          </cell>
          <cell r="E241">
            <v>0</v>
          </cell>
          <cell r="F241"/>
          <cell r="G241">
            <v>0</v>
          </cell>
          <cell r="H241"/>
          <cell r="I241">
            <v>0</v>
          </cell>
          <cell r="J241">
            <v>0</v>
          </cell>
          <cell r="K241"/>
          <cell r="L241"/>
          <cell r="M241"/>
          <cell r="N241"/>
          <cell r="O241">
            <v>0</v>
          </cell>
          <cell r="P241"/>
          <cell r="Q241">
            <v>0</v>
          </cell>
          <cell r="R241">
            <v>0</v>
          </cell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>
            <v>0</v>
          </cell>
          <cell r="AD241">
            <v>0</v>
          </cell>
        </row>
        <row r="242">
          <cell r="A242" t="str">
            <v>WC/RB</v>
          </cell>
          <cell r="B242" t="str">
            <v>A/C 18236021 White River Relicensing - UE-040641</v>
          </cell>
          <cell r="E242">
            <v>0</v>
          </cell>
          <cell r="F242"/>
          <cell r="G242">
            <v>0</v>
          </cell>
          <cell r="H242"/>
          <cell r="I242">
            <v>0</v>
          </cell>
          <cell r="J242">
            <v>0</v>
          </cell>
          <cell r="K242"/>
          <cell r="L242"/>
          <cell r="M242"/>
          <cell r="N242"/>
          <cell r="O242">
            <v>0</v>
          </cell>
          <cell r="P242"/>
          <cell r="Q242">
            <v>0</v>
          </cell>
          <cell r="R242">
            <v>0</v>
          </cell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>
            <v>0</v>
          </cell>
          <cell r="AD242">
            <v>0</v>
          </cell>
        </row>
        <row r="243">
          <cell r="A243" t="str">
            <v>WC/RB</v>
          </cell>
          <cell r="B243" t="str">
            <v>A/C 18236031 White River Safety &amp; Regulatory - UE-040641</v>
          </cell>
          <cell r="E243">
            <v>0</v>
          </cell>
          <cell r="F243"/>
          <cell r="G243">
            <v>0</v>
          </cell>
          <cell r="H243"/>
          <cell r="I243">
            <v>0</v>
          </cell>
          <cell r="J243">
            <v>0</v>
          </cell>
          <cell r="K243"/>
          <cell r="L243"/>
          <cell r="M243"/>
          <cell r="N243"/>
          <cell r="O243">
            <v>0</v>
          </cell>
          <cell r="P243"/>
          <cell r="Q243">
            <v>0</v>
          </cell>
          <cell r="R243">
            <v>0</v>
          </cell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>
            <v>0</v>
          </cell>
          <cell r="AD243">
            <v>0</v>
          </cell>
        </row>
        <row r="244">
          <cell r="A244" t="str">
            <v>WC/RB</v>
          </cell>
          <cell r="B244" t="str">
            <v>A/C 18236041 White River Water Rights - UE-040641</v>
          </cell>
          <cell r="E244">
            <v>0</v>
          </cell>
          <cell r="F244"/>
          <cell r="G244">
            <v>0</v>
          </cell>
          <cell r="H244"/>
          <cell r="I244">
            <v>0</v>
          </cell>
          <cell r="J244">
            <v>0</v>
          </cell>
          <cell r="K244"/>
          <cell r="L244"/>
          <cell r="M244"/>
          <cell r="N244"/>
          <cell r="O244">
            <v>0</v>
          </cell>
          <cell r="P244"/>
          <cell r="Q244">
            <v>0</v>
          </cell>
          <cell r="R244">
            <v>0</v>
          </cell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>
            <v>0</v>
          </cell>
          <cell r="AD244">
            <v>0</v>
          </cell>
        </row>
        <row r="245">
          <cell r="A245" t="str">
            <v>WC/RB</v>
          </cell>
          <cell r="B245" t="str">
            <v>A/C 18236051 White River Relicensing - UE-040641 - Post Jan 15, 2004</v>
          </cell>
          <cell r="E245">
            <v>0</v>
          </cell>
          <cell r="F245"/>
          <cell r="G245">
            <v>0</v>
          </cell>
          <cell r="H245"/>
          <cell r="I245">
            <v>0</v>
          </cell>
          <cell r="J245">
            <v>0</v>
          </cell>
          <cell r="K245"/>
          <cell r="L245"/>
          <cell r="M245"/>
          <cell r="N245"/>
          <cell r="O245">
            <v>0</v>
          </cell>
          <cell r="P245"/>
          <cell r="Q245">
            <v>0</v>
          </cell>
          <cell r="R245">
            <v>0</v>
          </cell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>
            <v>0</v>
          </cell>
          <cell r="AD245">
            <v>0</v>
          </cell>
        </row>
        <row r="246">
          <cell r="A246" t="str">
            <v>WC/RB</v>
          </cell>
          <cell r="B246" t="str">
            <v>A/C 18236061 White River Safety &amp; Regulatory - UE-040641 - Post Jan 15, 2004</v>
          </cell>
          <cell r="E246">
            <v>0</v>
          </cell>
          <cell r="F246"/>
          <cell r="G246">
            <v>0</v>
          </cell>
          <cell r="H246"/>
          <cell r="I246">
            <v>0</v>
          </cell>
          <cell r="J246">
            <v>0</v>
          </cell>
          <cell r="K246"/>
          <cell r="L246"/>
          <cell r="M246"/>
          <cell r="N246"/>
          <cell r="O246">
            <v>0</v>
          </cell>
          <cell r="P246"/>
          <cell r="Q246">
            <v>0</v>
          </cell>
          <cell r="R246">
            <v>0</v>
          </cell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>
            <v>0</v>
          </cell>
          <cell r="AD246">
            <v>0</v>
          </cell>
        </row>
        <row r="247">
          <cell r="A247" t="str">
            <v>WC/RB</v>
          </cell>
          <cell r="B247" t="str">
            <v>A/C 18236071 White River Water Rights - UE-040641 - Post Jan 15, 2004</v>
          </cell>
          <cell r="E247">
            <v>0</v>
          </cell>
          <cell r="F247"/>
          <cell r="G247">
            <v>0</v>
          </cell>
          <cell r="H247"/>
          <cell r="I247">
            <v>0</v>
          </cell>
          <cell r="J247">
            <v>0</v>
          </cell>
          <cell r="K247"/>
          <cell r="L247"/>
          <cell r="M247"/>
          <cell r="N247"/>
          <cell r="O247">
            <v>0</v>
          </cell>
          <cell r="P247"/>
          <cell r="Q247">
            <v>0</v>
          </cell>
          <cell r="R247">
            <v>0</v>
          </cell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>
            <v>0</v>
          </cell>
          <cell r="AD247">
            <v>0</v>
          </cell>
        </row>
        <row r="248">
          <cell r="A248" t="str">
            <v>WC/RB</v>
          </cell>
          <cell r="B248" t="str">
            <v>A/C 18236091 WHR Land Sales Cost</v>
          </cell>
          <cell r="E248">
            <v>0</v>
          </cell>
          <cell r="F248"/>
          <cell r="G248">
            <v>0</v>
          </cell>
          <cell r="H248"/>
          <cell r="I248">
            <v>0</v>
          </cell>
          <cell r="J248">
            <v>0</v>
          </cell>
          <cell r="K248"/>
          <cell r="L248"/>
          <cell r="M248"/>
          <cell r="N248"/>
          <cell r="O248">
            <v>0</v>
          </cell>
          <cell r="P248"/>
          <cell r="Q248">
            <v>0</v>
          </cell>
          <cell r="R248">
            <v>0</v>
          </cell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>
            <v>0</v>
          </cell>
          <cell r="AD248">
            <v>0</v>
          </cell>
        </row>
        <row r="249">
          <cell r="A249" t="str">
            <v>WC/RB</v>
          </cell>
          <cell r="B249" t="str">
            <v>A/C 18236101 WHR-Processing Costs-Readying For Sale</v>
          </cell>
          <cell r="E249">
            <v>0</v>
          </cell>
          <cell r="F249"/>
          <cell r="G249">
            <v>0</v>
          </cell>
          <cell r="H249"/>
          <cell r="I249">
            <v>0</v>
          </cell>
          <cell r="J249">
            <v>0</v>
          </cell>
          <cell r="K249"/>
          <cell r="L249"/>
          <cell r="M249"/>
          <cell r="N249"/>
          <cell r="O249">
            <v>0</v>
          </cell>
          <cell r="P249"/>
          <cell r="Q249">
            <v>0</v>
          </cell>
          <cell r="R249">
            <v>0</v>
          </cell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>
            <v>0</v>
          </cell>
          <cell r="AD249">
            <v>0</v>
          </cell>
        </row>
        <row r="250">
          <cell r="A250" t="str">
            <v>WC/RB</v>
          </cell>
          <cell r="B250" t="str">
            <v>A/C 18236111 White River Surplus Land Sales</v>
          </cell>
          <cell r="E250">
            <v>0</v>
          </cell>
          <cell r="F250"/>
          <cell r="G250">
            <v>0</v>
          </cell>
          <cell r="H250"/>
          <cell r="I250">
            <v>0</v>
          </cell>
          <cell r="J250">
            <v>0</v>
          </cell>
          <cell r="K250"/>
          <cell r="L250"/>
          <cell r="M250"/>
          <cell r="N250"/>
          <cell r="O250">
            <v>0</v>
          </cell>
          <cell r="P250"/>
          <cell r="Q250">
            <v>0</v>
          </cell>
          <cell r="R250">
            <v>0</v>
          </cell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>
            <v>0</v>
          </cell>
          <cell r="AD250">
            <v>0</v>
          </cell>
        </row>
        <row r="251">
          <cell r="A251" t="str">
            <v>WC/RB</v>
          </cell>
          <cell r="B251" t="str">
            <v>A/C 18239191 White River Reg Asset UE170033</v>
          </cell>
          <cell r="E251">
            <v>16239524.336666664</v>
          </cell>
          <cell r="F251"/>
          <cell r="G251">
            <v>16239524.336666664</v>
          </cell>
          <cell r="H251"/>
          <cell r="I251">
            <v>16239524.336666664</v>
          </cell>
          <cell r="J251">
            <v>12965654.630000001</v>
          </cell>
          <cell r="K251"/>
          <cell r="L251"/>
          <cell r="M251"/>
          <cell r="N251"/>
          <cell r="O251">
            <v>-3273869.7066666633</v>
          </cell>
          <cell r="P251"/>
          <cell r="Q251">
            <v>-3273869.7066666633</v>
          </cell>
          <cell r="R251">
            <v>12965654.630000001</v>
          </cell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>
            <v>0</v>
          </cell>
          <cell r="AD251">
            <v>12965654.630000001</v>
          </cell>
        </row>
        <row r="252">
          <cell r="A252"/>
          <cell r="B252" t="str">
            <v>New Deferrals</v>
          </cell>
          <cell r="E252"/>
          <cell r="F252"/>
          <cell r="G252"/>
          <cell r="H252"/>
          <cell r="I252">
            <v>0</v>
          </cell>
          <cell r="J252">
            <v>0</v>
          </cell>
          <cell r="K252"/>
          <cell r="L252"/>
          <cell r="M252"/>
          <cell r="N252"/>
          <cell r="O252">
            <v>0</v>
          </cell>
          <cell r="P252"/>
          <cell r="Q252">
            <v>0</v>
          </cell>
          <cell r="R252">
            <v>0</v>
          </cell>
          <cell r="S252"/>
          <cell r="T252"/>
          <cell r="U252">
            <v>-3679667.3302051304</v>
          </cell>
          <cell r="V252"/>
          <cell r="W252"/>
          <cell r="X252">
            <v>16851957.74198458</v>
          </cell>
          <cell r="Y252"/>
          <cell r="Z252"/>
          <cell r="AA252">
            <v>-370698.04012167035</v>
          </cell>
          <cell r="AB252"/>
          <cell r="AC252">
            <v>12801592.371657778</v>
          </cell>
          <cell r="AD252">
            <v>12801592.371657778</v>
          </cell>
        </row>
        <row r="253">
          <cell r="A253" t="str">
            <v>WC/RB</v>
          </cell>
          <cell r="B253" t="str">
            <v>A/C 18232321 Colstrip 1&amp;2 WeCo Coal Reserve Payment UE-111048</v>
          </cell>
          <cell r="E253">
            <v>749999.69</v>
          </cell>
          <cell r="F253"/>
          <cell r="G253">
            <v>749999.69</v>
          </cell>
          <cell r="H253"/>
          <cell r="I253">
            <v>749999.69</v>
          </cell>
          <cell r="J253">
            <v>499999.67</v>
          </cell>
          <cell r="K253"/>
          <cell r="L253"/>
          <cell r="M253"/>
          <cell r="N253"/>
          <cell r="O253">
            <v>-250000.01999999996</v>
          </cell>
          <cell r="P253"/>
          <cell r="Q253">
            <v>-250000.01999999996</v>
          </cell>
          <cell r="R253">
            <v>499999.67</v>
          </cell>
          <cell r="S253"/>
          <cell r="T253">
            <v>-499999.67</v>
          </cell>
          <cell r="U253"/>
          <cell r="V253"/>
          <cell r="W253"/>
          <cell r="X253"/>
          <cell r="Y253"/>
          <cell r="Z253"/>
          <cell r="AA253"/>
          <cell r="AB253"/>
          <cell r="AC253">
            <v>-499999.67</v>
          </cell>
          <cell r="AD253">
            <v>0</v>
          </cell>
        </row>
        <row r="254">
          <cell r="A254" t="str">
            <v>WC/RB</v>
          </cell>
          <cell r="B254" t="str">
            <v>A/C 18238311 Ferndale Reg Asset UE-130617</v>
          </cell>
          <cell r="E254">
            <v>6027225.7599999988</v>
          </cell>
          <cell r="F254"/>
          <cell r="G254">
            <v>6027225.7599999988</v>
          </cell>
          <cell r="H254"/>
          <cell r="I254">
            <v>6027225.7599999988</v>
          </cell>
          <cell r="J254">
            <v>3767013.76</v>
          </cell>
          <cell r="K254"/>
          <cell r="L254"/>
          <cell r="M254"/>
          <cell r="N254"/>
          <cell r="O254">
            <v>-2260211.9999999991</v>
          </cell>
          <cell r="P254"/>
          <cell r="Q254">
            <v>-2260211.9999999991</v>
          </cell>
          <cell r="R254">
            <v>3767013.76</v>
          </cell>
          <cell r="S254"/>
          <cell r="T254">
            <v>-3767013.76</v>
          </cell>
          <cell r="U254"/>
          <cell r="V254"/>
          <cell r="W254"/>
          <cell r="X254"/>
          <cell r="Y254"/>
          <cell r="Z254"/>
          <cell r="AA254"/>
          <cell r="AB254"/>
          <cell r="AC254">
            <v>-3767013.76</v>
          </cell>
          <cell r="AD254">
            <v>0</v>
          </cell>
        </row>
        <row r="255">
          <cell r="A255" t="str">
            <v>WC/RB</v>
          </cell>
          <cell r="B255" t="str">
            <v>A/C 18235521 Mint Farm Deferral - UE-090704</v>
          </cell>
          <cell r="E255">
            <v>19307860.879999999</v>
          </cell>
          <cell r="F255"/>
          <cell r="G255">
            <v>19307860.879999999</v>
          </cell>
          <cell r="H255"/>
          <cell r="I255">
            <v>19307860.879999999</v>
          </cell>
          <cell r="J255">
            <v>17865334.879999999</v>
          </cell>
          <cell r="K255"/>
          <cell r="L255"/>
          <cell r="M255"/>
          <cell r="N255"/>
          <cell r="O255">
            <v>-1442526</v>
          </cell>
          <cell r="P255"/>
          <cell r="Q255">
            <v>-1442526</v>
          </cell>
          <cell r="R255">
            <v>17865334.879999999</v>
          </cell>
          <cell r="S255"/>
          <cell r="T255">
            <v>-5289261.5049776919</v>
          </cell>
          <cell r="U255"/>
          <cell r="V255"/>
          <cell r="W255"/>
          <cell r="X255"/>
          <cell r="Y255"/>
          <cell r="Z255"/>
          <cell r="AA255"/>
          <cell r="AB255"/>
          <cell r="AC255">
            <v>-5289261.5049776919</v>
          </cell>
          <cell r="AD255">
            <v>12576073.375022307</v>
          </cell>
        </row>
        <row r="256">
          <cell r="A256" t="str">
            <v>WC/RB</v>
          </cell>
          <cell r="B256" t="str">
            <v>A/C 13400021 PSE Merchant Deposit - Transmission</v>
          </cell>
          <cell r="E256">
            <v>13093873.765000001</v>
          </cell>
          <cell r="F256"/>
          <cell r="G256">
            <v>13093873.765000001</v>
          </cell>
          <cell r="H256"/>
          <cell r="I256">
            <v>13093873.765000001</v>
          </cell>
          <cell r="J256">
            <v>14308675.119999999</v>
          </cell>
          <cell r="K256"/>
          <cell r="L256"/>
          <cell r="M256"/>
          <cell r="N256"/>
          <cell r="O256">
            <v>1214801.3549999986</v>
          </cell>
          <cell r="P256"/>
          <cell r="Q256">
            <v>1214801.3549999986</v>
          </cell>
          <cell r="R256">
            <v>14308675.119999999</v>
          </cell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>
            <v>0</v>
          </cell>
          <cell r="AD256">
            <v>14308675.119999999</v>
          </cell>
        </row>
        <row r="257">
          <cell r="A257" t="str">
            <v>WC/RB</v>
          </cell>
          <cell r="B257" t="str">
            <v>A/C 13400031 PSE Transmission Contra - Merchant Deposit</v>
          </cell>
          <cell r="E257">
            <v>-13093873.765000001</v>
          </cell>
          <cell r="F257"/>
          <cell r="G257">
            <v>-13093873.765000001</v>
          </cell>
          <cell r="H257"/>
          <cell r="I257">
            <v>-13093873.765000001</v>
          </cell>
          <cell r="J257">
            <v>-14308675.119999999</v>
          </cell>
          <cell r="K257"/>
          <cell r="L257"/>
          <cell r="M257"/>
          <cell r="N257"/>
          <cell r="O257">
            <v>-1214801.3549999986</v>
          </cell>
          <cell r="P257"/>
          <cell r="Q257">
            <v>-1214801.3549999986</v>
          </cell>
          <cell r="R257">
            <v>-14308675.119999999</v>
          </cell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>
            <v>0</v>
          </cell>
          <cell r="AD257">
            <v>-14308675.119999999</v>
          </cell>
        </row>
        <row r="258">
          <cell r="A258" t="str">
            <v>WC/RB</v>
          </cell>
          <cell r="B258" t="str">
            <v>A/C 13400111 BPA RES JD Wind Deposit</v>
          </cell>
          <cell r="E258">
            <v>25000</v>
          </cell>
          <cell r="F258"/>
          <cell r="G258">
            <v>25000</v>
          </cell>
          <cell r="H258"/>
          <cell r="I258">
            <v>25000</v>
          </cell>
          <cell r="J258">
            <v>25000</v>
          </cell>
          <cell r="K258"/>
          <cell r="L258"/>
          <cell r="M258"/>
          <cell r="N258"/>
          <cell r="O258">
            <v>0</v>
          </cell>
          <cell r="P258"/>
          <cell r="Q258">
            <v>0</v>
          </cell>
          <cell r="R258">
            <v>25000</v>
          </cell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>
            <v>0</v>
          </cell>
          <cell r="AD258">
            <v>25000</v>
          </cell>
        </row>
        <row r="259">
          <cell r="A259" t="str">
            <v>WC/RB</v>
          </cell>
          <cell r="B259" t="str">
            <v>A/C 13400231 BPA - Mint Farm Station Svcc TSM Firm D</v>
          </cell>
          <cell r="E259"/>
          <cell r="F259"/>
          <cell r="G259"/>
          <cell r="H259"/>
          <cell r="I259">
            <v>0</v>
          </cell>
          <cell r="J259">
            <v>0</v>
          </cell>
          <cell r="K259"/>
          <cell r="L259"/>
          <cell r="M259"/>
          <cell r="N259"/>
          <cell r="O259">
            <v>0</v>
          </cell>
          <cell r="P259"/>
          <cell r="Q259">
            <v>0</v>
          </cell>
          <cell r="R259">
            <v>0</v>
          </cell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>
            <v>0</v>
          </cell>
          <cell r="AD259">
            <v>0</v>
          </cell>
        </row>
        <row r="260">
          <cell r="A260" t="str">
            <v>WC/RB</v>
          </cell>
          <cell r="B260" t="str">
            <v>A/C 13400241 BPA Hopkins Ridge Transmission Deposit</v>
          </cell>
          <cell r="E260">
            <v>0</v>
          </cell>
          <cell r="F260"/>
          <cell r="G260">
            <v>0</v>
          </cell>
          <cell r="H260"/>
          <cell r="I260">
            <v>0</v>
          </cell>
          <cell r="J260">
            <v>0</v>
          </cell>
          <cell r="K260"/>
          <cell r="L260"/>
          <cell r="M260"/>
          <cell r="N260"/>
          <cell r="O260">
            <v>0</v>
          </cell>
          <cell r="P260"/>
          <cell r="Q260">
            <v>0</v>
          </cell>
          <cell r="R260">
            <v>0</v>
          </cell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>
            <v>0</v>
          </cell>
          <cell r="AD260">
            <v>0</v>
          </cell>
        </row>
        <row r="261">
          <cell r="A261" t="str">
            <v>WC/RB</v>
          </cell>
          <cell r="B261" t="str">
            <v>A/C 13400261 BPA TSR 80368917-Goldendale Deposit</v>
          </cell>
          <cell r="E261">
            <v>379432.95833333331</v>
          </cell>
          <cell r="F261"/>
          <cell r="G261">
            <v>379432.95833333331</v>
          </cell>
          <cell r="H261"/>
          <cell r="I261">
            <v>379432.95833333331</v>
          </cell>
          <cell r="J261">
            <v>252930</v>
          </cell>
          <cell r="K261"/>
          <cell r="L261"/>
          <cell r="M261"/>
          <cell r="N261"/>
          <cell r="O261">
            <v>-126502.95833333331</v>
          </cell>
          <cell r="P261"/>
          <cell r="Q261">
            <v>-126502.95833333331</v>
          </cell>
          <cell r="R261">
            <v>252930</v>
          </cell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>
            <v>0</v>
          </cell>
          <cell r="AD261">
            <v>252930</v>
          </cell>
        </row>
        <row r="262">
          <cell r="A262" t="str">
            <v>WC/RB</v>
          </cell>
          <cell r="B262" t="str">
            <v>A/C 13400321 Otr Special Deposits-BPA TSR 81325474</v>
          </cell>
          <cell r="E262">
            <v>36619.5</v>
          </cell>
          <cell r="F262"/>
          <cell r="G262">
            <v>36619.5</v>
          </cell>
          <cell r="H262"/>
          <cell r="I262">
            <v>36619.5</v>
          </cell>
          <cell r="J262">
            <v>30000</v>
          </cell>
          <cell r="K262"/>
          <cell r="L262"/>
          <cell r="M262"/>
          <cell r="N262"/>
          <cell r="O262">
            <v>-6619.5</v>
          </cell>
          <cell r="P262"/>
          <cell r="Q262">
            <v>-6619.5</v>
          </cell>
          <cell r="R262">
            <v>30000</v>
          </cell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>
            <v>0</v>
          </cell>
          <cell r="AD262">
            <v>30000</v>
          </cell>
        </row>
        <row r="263">
          <cell r="A263" t="str">
            <v>WC/RB</v>
          </cell>
          <cell r="B263" t="str">
            <v>A/C 12800001 Chelan PUD Contract Prepmt Requirement</v>
          </cell>
          <cell r="E263">
            <v>18500000</v>
          </cell>
          <cell r="F263"/>
          <cell r="G263">
            <v>18500000</v>
          </cell>
          <cell r="H263"/>
          <cell r="I263">
            <v>18500000</v>
          </cell>
          <cell r="J263">
            <v>18500000</v>
          </cell>
          <cell r="K263"/>
          <cell r="L263"/>
          <cell r="M263"/>
          <cell r="N263"/>
          <cell r="O263">
            <v>0</v>
          </cell>
          <cell r="P263"/>
          <cell r="Q263">
            <v>0</v>
          </cell>
          <cell r="R263">
            <v>18500000</v>
          </cell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>
            <v>0</v>
          </cell>
          <cell r="AD263">
            <v>18500000</v>
          </cell>
        </row>
        <row r="264">
          <cell r="A264" t="str">
            <v>WC/RB</v>
          </cell>
          <cell r="B264" t="str">
            <v>A/C 18230351 Chelan PUD Contract Initiation</v>
          </cell>
          <cell r="E264">
            <v>94507541.950000003</v>
          </cell>
          <cell r="F264"/>
          <cell r="G264">
            <v>94507541.950000003</v>
          </cell>
          <cell r="H264"/>
          <cell r="I264">
            <v>94507541.950000003</v>
          </cell>
          <cell r="J264">
            <v>90963509.170000002</v>
          </cell>
          <cell r="K264"/>
          <cell r="L264"/>
          <cell r="M264"/>
          <cell r="N264"/>
          <cell r="O264">
            <v>-3544032.7800000012</v>
          </cell>
          <cell r="P264"/>
          <cell r="Q264">
            <v>-3544032.7800000012</v>
          </cell>
          <cell r="R264">
            <v>90963509.170000002</v>
          </cell>
          <cell r="S264"/>
          <cell r="T264">
            <v>-12994787.685499892</v>
          </cell>
          <cell r="U264"/>
          <cell r="V264"/>
          <cell r="W264"/>
          <cell r="X264"/>
          <cell r="Y264"/>
          <cell r="Z264"/>
          <cell r="AA264"/>
          <cell r="AB264"/>
          <cell r="AC264">
            <v>-12994787.685499892</v>
          </cell>
          <cell r="AD264">
            <v>77968721.48450011</v>
          </cell>
        </row>
        <row r="265">
          <cell r="A265" t="str">
            <v>WC/RB</v>
          </cell>
          <cell r="B265" t="str">
            <v>A/C 18220091 Upper Baker - Unrecovered Plant &amp; Reg. Study Costs</v>
          </cell>
          <cell r="E265">
            <v>0</v>
          </cell>
          <cell r="F265"/>
          <cell r="G265">
            <v>0</v>
          </cell>
          <cell r="H265"/>
          <cell r="I265">
            <v>0</v>
          </cell>
          <cell r="J265">
            <v>0</v>
          </cell>
          <cell r="K265"/>
          <cell r="L265"/>
          <cell r="M265"/>
          <cell r="N265"/>
          <cell r="O265">
            <v>0</v>
          </cell>
          <cell r="P265"/>
          <cell r="Q265">
            <v>0</v>
          </cell>
          <cell r="R265">
            <v>0</v>
          </cell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>
            <v>0</v>
          </cell>
          <cell r="AD265">
            <v>0</v>
          </cell>
        </row>
        <row r="266">
          <cell r="A266" t="str">
            <v>WC/RB</v>
          </cell>
          <cell r="B266" t="str">
            <v>A/C 18232301 LSR Deposit Def UE-100882</v>
          </cell>
          <cell r="E266">
            <v>61188732.369999997</v>
          </cell>
          <cell r="F266"/>
          <cell r="G266">
            <v>61188732.369999997</v>
          </cell>
          <cell r="H266"/>
          <cell r="I266">
            <v>61188732.369999997</v>
          </cell>
          <cell r="J266">
            <v>59411377.369999997</v>
          </cell>
          <cell r="K266"/>
          <cell r="L266"/>
          <cell r="M266"/>
          <cell r="N266"/>
          <cell r="O266">
            <v>-1777355</v>
          </cell>
          <cell r="P266"/>
          <cell r="Q266">
            <v>-1777355</v>
          </cell>
          <cell r="R266">
            <v>59411377.369999997</v>
          </cell>
          <cell r="S266"/>
          <cell r="T266">
            <v>-7228514.3469158411</v>
          </cell>
          <cell r="U266"/>
          <cell r="V266"/>
          <cell r="W266"/>
          <cell r="X266"/>
          <cell r="Y266"/>
          <cell r="Z266"/>
          <cell r="AA266"/>
          <cell r="AB266"/>
          <cell r="AC266">
            <v>-7228514.3469158411</v>
          </cell>
          <cell r="AD266">
            <v>52182863.023084156</v>
          </cell>
        </row>
        <row r="267">
          <cell r="A267" t="str">
            <v>WC/RB</v>
          </cell>
          <cell r="B267" t="str">
            <v>A/C 18232311 LSR Def Carrying Costs UE-100882</v>
          </cell>
          <cell r="E267">
            <v>13025694</v>
          </cell>
          <cell r="F267"/>
          <cell r="G267">
            <v>13025694</v>
          </cell>
          <cell r="H267"/>
          <cell r="I267">
            <v>13025694</v>
          </cell>
          <cell r="J267">
            <v>12681984</v>
          </cell>
          <cell r="K267"/>
          <cell r="L267"/>
          <cell r="M267"/>
          <cell r="N267"/>
          <cell r="O267">
            <v>-343710</v>
          </cell>
          <cell r="P267"/>
          <cell r="Q267">
            <v>-343710</v>
          </cell>
          <cell r="R267">
            <v>12681984</v>
          </cell>
          <cell r="S267"/>
          <cell r="T267">
            <v>-1260269.8507692292</v>
          </cell>
          <cell r="U267"/>
          <cell r="V267"/>
          <cell r="W267"/>
          <cell r="X267"/>
          <cell r="Y267"/>
          <cell r="Z267"/>
          <cell r="AA267"/>
          <cell r="AB267"/>
          <cell r="AC267">
            <v>-1260269.8507692292</v>
          </cell>
          <cell r="AD267">
            <v>11421714.149230771</v>
          </cell>
        </row>
        <row r="268">
          <cell r="A268" t="str">
            <v>WC/RB</v>
          </cell>
          <cell r="B268" t="str">
            <v>A/C 18232331 LSR Def Phase 1 UE-111048</v>
          </cell>
          <cell r="E268">
            <v>0</v>
          </cell>
          <cell r="F268"/>
          <cell r="G268">
            <v>0</v>
          </cell>
          <cell r="H268"/>
          <cell r="I268">
            <v>0</v>
          </cell>
          <cell r="J268">
            <v>0</v>
          </cell>
          <cell r="K268"/>
          <cell r="L268"/>
          <cell r="M268"/>
          <cell r="N268"/>
          <cell r="O268">
            <v>0</v>
          </cell>
          <cell r="P268"/>
          <cell r="Q268">
            <v>0</v>
          </cell>
          <cell r="R268">
            <v>0</v>
          </cell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>
            <v>0</v>
          </cell>
          <cell r="AD268">
            <v>0</v>
          </cell>
        </row>
        <row r="269">
          <cell r="A269" t="str">
            <v>WC/RB</v>
          </cell>
          <cell r="B269" t="str">
            <v>A/C 18220101 Electron Unrecovered Loss</v>
          </cell>
          <cell r="E269">
            <v>1874784.6933333334</v>
          </cell>
          <cell r="F269"/>
          <cell r="G269">
            <v>1874784.6933333334</v>
          </cell>
          <cell r="H269"/>
          <cell r="I269">
            <v>1874784.6933333334</v>
          </cell>
          <cell r="J269">
            <v>0</v>
          </cell>
          <cell r="K269"/>
          <cell r="L269"/>
          <cell r="M269"/>
          <cell r="N269"/>
          <cell r="O269">
            <v>-1874784.6933333334</v>
          </cell>
          <cell r="P269"/>
          <cell r="Q269">
            <v>-1874784.6933333334</v>
          </cell>
          <cell r="R269">
            <v>0</v>
          </cell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>
            <v>0</v>
          </cell>
          <cell r="AD269">
            <v>0</v>
          </cell>
        </row>
        <row r="270">
          <cell r="A270" t="str">
            <v>WC/RB</v>
          </cell>
          <cell r="B270" t="str">
            <v>A/C 18230041 Electric - Colstrip Common FERC Adj - Reg Ass</v>
          </cell>
          <cell r="E270">
            <v>21589277</v>
          </cell>
          <cell r="F270"/>
          <cell r="G270">
            <v>21589277</v>
          </cell>
          <cell r="H270"/>
          <cell r="I270">
            <v>21589277</v>
          </cell>
          <cell r="J270">
            <v>21589277</v>
          </cell>
          <cell r="K270"/>
          <cell r="L270"/>
          <cell r="M270"/>
          <cell r="N270"/>
          <cell r="O270">
            <v>0</v>
          </cell>
          <cell r="P270"/>
          <cell r="Q270">
            <v>0</v>
          </cell>
          <cell r="R270">
            <v>21589277</v>
          </cell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>
            <v>0</v>
          </cell>
          <cell r="AD270">
            <v>21589277</v>
          </cell>
        </row>
        <row r="271">
          <cell r="A271" t="str">
            <v>WC/RB</v>
          </cell>
          <cell r="B271" t="str">
            <v>A/C 18230051 Electric - accum Amort Colstrip Common FERC A</v>
          </cell>
          <cell r="E271">
            <v>-18159227.73</v>
          </cell>
          <cell r="F271"/>
          <cell r="G271">
            <v>-18159227.73</v>
          </cell>
          <cell r="H271"/>
          <cell r="I271">
            <v>-18159227.73</v>
          </cell>
          <cell r="J271">
            <v>-18447467.07</v>
          </cell>
          <cell r="K271"/>
          <cell r="L271"/>
          <cell r="M271"/>
          <cell r="N271"/>
          <cell r="O271">
            <v>-288239.33999999985</v>
          </cell>
          <cell r="P271"/>
          <cell r="Q271">
            <v>-288239.33999999985</v>
          </cell>
          <cell r="R271">
            <v>-18447467.07</v>
          </cell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>
            <v>0</v>
          </cell>
          <cell r="AD271">
            <v>-18447467.07</v>
          </cell>
        </row>
        <row r="272">
          <cell r="A272" t="str">
            <v>WC/RB</v>
          </cell>
          <cell r="B272" t="str">
            <v>A/C 18230061 Electric - Colstrip Def Depr FERC Adj - Reg A</v>
          </cell>
          <cell r="E272">
            <v>830635</v>
          </cell>
          <cell r="F272"/>
          <cell r="G272">
            <v>830635</v>
          </cell>
          <cell r="H272"/>
          <cell r="I272">
            <v>830635</v>
          </cell>
          <cell r="J272">
            <v>761233</v>
          </cell>
          <cell r="K272"/>
          <cell r="L272"/>
          <cell r="M272"/>
          <cell r="N272"/>
          <cell r="O272">
            <v>-69402</v>
          </cell>
          <cell r="P272"/>
          <cell r="Q272">
            <v>-69402</v>
          </cell>
          <cell r="R272">
            <v>761233</v>
          </cell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>
            <v>0</v>
          </cell>
          <cell r="AD272">
            <v>761233</v>
          </cell>
        </row>
        <row r="273">
          <cell r="A273" t="str">
            <v>WC/RB</v>
          </cell>
          <cell r="B273" t="str">
            <v>A/C 18230071 Electric - BPA Power Exch Invstmt - Reg Asset</v>
          </cell>
          <cell r="E273">
            <v>4734705.041666667</v>
          </cell>
          <cell r="F273"/>
          <cell r="G273">
            <v>4734705.041666667</v>
          </cell>
          <cell r="H273"/>
          <cell r="I273">
            <v>4734705.041666667</v>
          </cell>
          <cell r="J273">
            <v>0</v>
          </cell>
          <cell r="K273"/>
          <cell r="L273"/>
          <cell r="M273"/>
          <cell r="N273"/>
          <cell r="O273">
            <v>-4734705.041666667</v>
          </cell>
          <cell r="P273"/>
          <cell r="Q273">
            <v>-4734705.041666667</v>
          </cell>
          <cell r="R273">
            <v>0</v>
          </cell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>
            <v>0</v>
          </cell>
          <cell r="AD273">
            <v>0</v>
          </cell>
        </row>
        <row r="274">
          <cell r="A274" t="str">
            <v>WC/RB</v>
          </cell>
          <cell r="B274" t="str">
            <v>A/C 18230081 Electric - BPA Power Exch Inv Amort - Reg Ass</v>
          </cell>
          <cell r="E274">
            <v>-4734705.041666667</v>
          </cell>
          <cell r="F274"/>
          <cell r="G274">
            <v>-4734705.041666667</v>
          </cell>
          <cell r="H274"/>
          <cell r="I274">
            <v>-4734705.041666667</v>
          </cell>
          <cell r="J274">
            <v>0</v>
          </cell>
          <cell r="K274"/>
          <cell r="L274"/>
          <cell r="M274"/>
          <cell r="N274"/>
          <cell r="O274">
            <v>4734705.041666667</v>
          </cell>
          <cell r="P274"/>
          <cell r="Q274">
            <v>4734705.041666667</v>
          </cell>
          <cell r="R274">
            <v>0</v>
          </cell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>
            <v>0</v>
          </cell>
          <cell r="AD274">
            <v>0</v>
          </cell>
        </row>
        <row r="275">
          <cell r="A275" t="str">
            <v>WC/RB</v>
          </cell>
          <cell r="B275" t="str">
            <v>A/C 18230031 Electric - Def AFUDC - Regulatory Asset</v>
          </cell>
          <cell r="E275">
            <v>49226289.466249995</v>
          </cell>
          <cell r="F275"/>
          <cell r="G275">
            <v>49226289.466249995</v>
          </cell>
          <cell r="H275"/>
          <cell r="I275">
            <v>49226289.466249995</v>
          </cell>
          <cell r="J275">
            <v>52028793.020000003</v>
          </cell>
          <cell r="K275"/>
          <cell r="L275"/>
          <cell r="M275"/>
          <cell r="N275"/>
          <cell r="O275">
            <v>2802503.5537500083</v>
          </cell>
          <cell r="P275"/>
          <cell r="Q275">
            <v>2802503.5537500083</v>
          </cell>
          <cell r="R275">
            <v>52028793.020000003</v>
          </cell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>
            <v>0</v>
          </cell>
          <cell r="AD275">
            <v>52028793.020000003</v>
          </cell>
        </row>
        <row r="276">
          <cell r="A276" t="str">
            <v>WC/RB</v>
          </cell>
          <cell r="B276" t="str">
            <v>A/C 19003011 DFIT- Deferral Snoqualmie Treasury Grant-LT</v>
          </cell>
          <cell r="E276">
            <v>314372.71249999997</v>
          </cell>
          <cell r="F276"/>
          <cell r="G276">
            <v>314372.71249999997</v>
          </cell>
          <cell r="H276"/>
          <cell r="I276">
            <v>314372.71249999997</v>
          </cell>
          <cell r="J276">
            <v>193459.84</v>
          </cell>
          <cell r="K276"/>
          <cell r="L276"/>
          <cell r="M276"/>
          <cell r="N276"/>
          <cell r="O276">
            <v>-120912.87249999997</v>
          </cell>
          <cell r="P276"/>
          <cell r="Q276">
            <v>-120912.87249999997</v>
          </cell>
          <cell r="R276">
            <v>193459.84</v>
          </cell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>
            <v>0</v>
          </cell>
          <cell r="AD276">
            <v>193459.84</v>
          </cell>
        </row>
        <row r="277">
          <cell r="A277" t="str">
            <v>WC/RB</v>
          </cell>
          <cell r="B277" t="str">
            <v>A/C 19003021 DFIT-Int Baker Treasury Grant-LT</v>
          </cell>
          <cell r="E277">
            <v>91007.306250000009</v>
          </cell>
          <cell r="F277"/>
          <cell r="G277">
            <v>91007.306250000009</v>
          </cell>
          <cell r="H277"/>
          <cell r="I277">
            <v>91007.306250000009</v>
          </cell>
          <cell r="J277">
            <v>56004.06</v>
          </cell>
          <cell r="K277"/>
          <cell r="L277"/>
          <cell r="M277"/>
          <cell r="N277"/>
          <cell r="O277">
            <v>-35003.246250000011</v>
          </cell>
          <cell r="P277"/>
          <cell r="Q277">
            <v>-35003.246250000011</v>
          </cell>
          <cell r="R277">
            <v>56004.06</v>
          </cell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>
            <v>0</v>
          </cell>
          <cell r="AD277">
            <v>56004.06</v>
          </cell>
        </row>
        <row r="278">
          <cell r="A278" t="str">
            <v>WC/RB</v>
          </cell>
          <cell r="B278" t="str">
            <v>A/C 22840331 Snoqualmie U.S. Hydro Grant</v>
          </cell>
          <cell r="E278">
            <v>0</v>
          </cell>
          <cell r="F278"/>
          <cell r="G278">
            <v>0</v>
          </cell>
          <cell r="H278"/>
          <cell r="I278">
            <v>0</v>
          </cell>
          <cell r="J278">
            <v>0</v>
          </cell>
          <cell r="K278"/>
          <cell r="L278"/>
          <cell r="M278"/>
          <cell r="N278"/>
          <cell r="O278">
            <v>0</v>
          </cell>
          <cell r="P278"/>
          <cell r="Q278">
            <v>0</v>
          </cell>
          <cell r="R278">
            <v>0</v>
          </cell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>
            <v>0</v>
          </cell>
          <cell r="AD278">
            <v>0</v>
          </cell>
        </row>
        <row r="279">
          <cell r="A279" t="str">
            <v>WC/RB</v>
          </cell>
          <cell r="B279" t="str">
            <v>A/C 22840341 Baker Hydro Grant</v>
          </cell>
          <cell r="E279">
            <v>0</v>
          </cell>
          <cell r="F279"/>
          <cell r="G279">
            <v>0</v>
          </cell>
          <cell r="H279"/>
          <cell r="I279">
            <v>0</v>
          </cell>
          <cell r="J279">
            <v>0</v>
          </cell>
          <cell r="K279"/>
          <cell r="L279"/>
          <cell r="M279"/>
          <cell r="N279"/>
          <cell r="O279">
            <v>0</v>
          </cell>
          <cell r="P279"/>
          <cell r="Q279">
            <v>0</v>
          </cell>
          <cell r="R279">
            <v>0</v>
          </cell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>
            <v>0</v>
          </cell>
          <cell r="AD279">
            <v>0</v>
          </cell>
        </row>
        <row r="280">
          <cell r="A280" t="str">
            <v>WC/RB</v>
          </cell>
          <cell r="B280" t="str">
            <v>A/C 25400491 Deferral Snoqualmie Hydro Grant</v>
          </cell>
          <cell r="E280">
            <v>-575775.58333333337</v>
          </cell>
          <cell r="F280"/>
          <cell r="G280">
            <v>-575775.58333333337</v>
          </cell>
          <cell r="H280"/>
          <cell r="I280">
            <v>-575775.58333333337</v>
          </cell>
          <cell r="J280">
            <v>0</v>
          </cell>
          <cell r="K280"/>
          <cell r="L280"/>
          <cell r="M280"/>
          <cell r="N280"/>
          <cell r="O280">
            <v>575775.58333333337</v>
          </cell>
          <cell r="P280"/>
          <cell r="Q280">
            <v>575775.58333333337</v>
          </cell>
          <cell r="R280">
            <v>0</v>
          </cell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>
            <v>0</v>
          </cell>
          <cell r="AD280">
            <v>0</v>
          </cell>
        </row>
        <row r="281">
          <cell r="A281" t="str">
            <v>WC/RB</v>
          </cell>
          <cell r="B281" t="str">
            <v>A/C 25400501 Deferral Baker US Treasury Grant</v>
          </cell>
          <cell r="E281">
            <v>-166682.125</v>
          </cell>
          <cell r="F281"/>
          <cell r="G281">
            <v>-166682.125</v>
          </cell>
          <cell r="H281"/>
          <cell r="I281">
            <v>-166682.125</v>
          </cell>
          <cell r="J281">
            <v>0</v>
          </cell>
          <cell r="K281"/>
          <cell r="L281"/>
          <cell r="M281"/>
          <cell r="N281"/>
          <cell r="O281">
            <v>166682.125</v>
          </cell>
          <cell r="P281"/>
          <cell r="Q281">
            <v>166682.125</v>
          </cell>
          <cell r="R281">
            <v>0</v>
          </cell>
          <cell r="S281"/>
          <cell r="T281"/>
          <cell r="U281"/>
          <cell r="V281"/>
          <cell r="W281"/>
          <cell r="X281"/>
          <cell r="Y281"/>
          <cell r="Z281"/>
          <cell r="AA281"/>
          <cell r="AB281"/>
          <cell r="AC281">
            <v>0</v>
          </cell>
          <cell r="AD281">
            <v>0</v>
          </cell>
        </row>
        <row r="282">
          <cell r="A282" t="str">
            <v>WC/RB</v>
          </cell>
          <cell r="B282" t="str">
            <v>A/C 25400191 BNP Westcoast Pipeline Capacity-Non Core Gas</v>
          </cell>
          <cell r="E282">
            <v>-186676.11416666667</v>
          </cell>
          <cell r="F282"/>
          <cell r="G282">
            <v>-186676.11416666667</v>
          </cell>
          <cell r="H282"/>
          <cell r="I282">
            <v>-186676.11416666667</v>
          </cell>
          <cell r="J282">
            <v>0</v>
          </cell>
          <cell r="K282"/>
          <cell r="L282"/>
          <cell r="M282"/>
          <cell r="N282"/>
          <cell r="O282">
            <v>186676.11416666667</v>
          </cell>
          <cell r="P282"/>
          <cell r="Q282">
            <v>186676.11416666667</v>
          </cell>
          <cell r="R282">
            <v>0</v>
          </cell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>
            <v>0</v>
          </cell>
          <cell r="AD282">
            <v>0</v>
          </cell>
        </row>
        <row r="283">
          <cell r="A283" t="str">
            <v>WC/RB</v>
          </cell>
          <cell r="B283" t="str">
            <v>A/C 25400201 FBE Westcoast Pipeline Capacity- Non Core Gas</v>
          </cell>
          <cell r="E283">
            <v>-136170.19999999998</v>
          </cell>
          <cell r="F283"/>
          <cell r="G283">
            <v>-136170.19999999998</v>
          </cell>
          <cell r="H283"/>
          <cell r="I283">
            <v>-136170.19999999998</v>
          </cell>
          <cell r="J283">
            <v>0</v>
          </cell>
          <cell r="K283"/>
          <cell r="L283"/>
          <cell r="M283"/>
          <cell r="N283"/>
          <cell r="O283">
            <v>136170.19999999998</v>
          </cell>
          <cell r="P283"/>
          <cell r="Q283">
            <v>136170.19999999998</v>
          </cell>
          <cell r="R283">
            <v>0</v>
          </cell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>
            <v>0</v>
          </cell>
          <cell r="AD283">
            <v>0</v>
          </cell>
        </row>
        <row r="284">
          <cell r="A284" t="str">
            <v>WC/RB</v>
          </cell>
          <cell r="B284" t="str">
            <v>Customer Deposits &amp; Customer Advances</v>
          </cell>
          <cell r="E284"/>
          <cell r="F284"/>
          <cell r="G284"/>
          <cell r="H284"/>
          <cell r="I284">
            <v>0</v>
          </cell>
          <cell r="J284">
            <v>0</v>
          </cell>
          <cell r="K284"/>
          <cell r="L284"/>
          <cell r="M284"/>
          <cell r="N284"/>
          <cell r="O284">
            <v>0</v>
          </cell>
          <cell r="P284"/>
          <cell r="Q284">
            <v>0</v>
          </cell>
          <cell r="R284">
            <v>0</v>
          </cell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>
            <v>0</v>
          </cell>
        </row>
        <row r="285">
          <cell r="A285" t="str">
            <v>WC/RB</v>
          </cell>
          <cell r="B285" t="str">
            <v>A/C 23500011 Transmission Services Deposits</v>
          </cell>
          <cell r="E285">
            <v>-4716690.2983333329</v>
          </cell>
          <cell r="F285"/>
          <cell r="G285">
            <v>-4716690.2983333329</v>
          </cell>
          <cell r="H285"/>
          <cell r="I285">
            <v>-4716690.2983333329</v>
          </cell>
          <cell r="J285">
            <v>-2995643.46</v>
          </cell>
          <cell r="K285"/>
          <cell r="L285"/>
          <cell r="M285"/>
          <cell r="N285"/>
          <cell r="O285">
            <v>1721046.8383333329</v>
          </cell>
          <cell r="P285"/>
          <cell r="Q285">
            <v>1721046.8383333329</v>
          </cell>
          <cell r="R285">
            <v>-2995643.46</v>
          </cell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>
            <v>0</v>
          </cell>
          <cell r="AD285">
            <v>-2995643.46</v>
          </cell>
        </row>
        <row r="286">
          <cell r="A286" t="str">
            <v>WC/RB</v>
          </cell>
          <cell r="B286" t="str">
            <v>A/C 23500003 Customer Deposits - Common</v>
          </cell>
          <cell r="E286">
            <v>-25971538.993999917</v>
          </cell>
          <cell r="F286"/>
          <cell r="G286">
            <v>-25971538.993999917</v>
          </cell>
          <cell r="H286"/>
          <cell r="I286">
            <v>-25971538.993999917</v>
          </cell>
          <cell r="J286">
            <v>-25836611.384475</v>
          </cell>
          <cell r="K286"/>
          <cell r="L286"/>
          <cell r="M286"/>
          <cell r="N286"/>
          <cell r="O286">
            <v>134927.60952491686</v>
          </cell>
          <cell r="P286"/>
          <cell r="Q286">
            <v>134927.60952491686</v>
          </cell>
          <cell r="R286">
            <v>-25836611.384475</v>
          </cell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>
            <v>0</v>
          </cell>
          <cell r="AD286">
            <v>-25836611.384475</v>
          </cell>
        </row>
        <row r="287">
          <cell r="A287" t="str">
            <v>WC/RB</v>
          </cell>
          <cell r="B287" t="str">
            <v>A/C 25200121 Cust Advances for  Const Posted 9/1</v>
          </cell>
          <cell r="E287">
            <v>0</v>
          </cell>
          <cell r="F287"/>
          <cell r="G287">
            <v>0</v>
          </cell>
          <cell r="H287"/>
          <cell r="I287">
            <v>0</v>
          </cell>
          <cell r="J287">
            <v>0</v>
          </cell>
          <cell r="K287"/>
          <cell r="L287"/>
          <cell r="M287"/>
          <cell r="N287"/>
          <cell r="O287">
            <v>0</v>
          </cell>
          <cell r="P287"/>
          <cell r="Q287">
            <v>0</v>
          </cell>
          <cell r="R287">
            <v>0</v>
          </cell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>
            <v>0</v>
          </cell>
          <cell r="AD287">
            <v>0</v>
          </cell>
        </row>
        <row r="288">
          <cell r="A288" t="str">
            <v>WC/RB</v>
          </cell>
          <cell r="B288" t="str">
            <v>A/C 25200161 Residential Single Family Elec Customer</v>
          </cell>
          <cell r="E288">
            <v>-9476007.1937499996</v>
          </cell>
          <cell r="F288"/>
          <cell r="G288">
            <v>-9476007.1937499996</v>
          </cell>
          <cell r="H288"/>
          <cell r="I288">
            <v>-9476007.1937499996</v>
          </cell>
          <cell r="J288">
            <v>-10377329.65</v>
          </cell>
          <cell r="K288"/>
          <cell r="L288"/>
          <cell r="M288"/>
          <cell r="N288"/>
          <cell r="O288">
            <v>-901322.45625000075</v>
          </cell>
          <cell r="P288"/>
          <cell r="Q288">
            <v>-901322.45625000075</v>
          </cell>
          <cell r="R288">
            <v>-10377329.65</v>
          </cell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>
            <v>0</v>
          </cell>
          <cell r="AD288">
            <v>-10377329.65</v>
          </cell>
        </row>
        <row r="289">
          <cell r="A289" t="str">
            <v>WC/RB</v>
          </cell>
          <cell r="B289" t="str">
            <v>A/C 25200171 Residential Plat Elec Customer Advances</v>
          </cell>
          <cell r="E289">
            <v>-24570333.877916668</v>
          </cell>
          <cell r="F289"/>
          <cell r="G289">
            <v>-24570333.877916668</v>
          </cell>
          <cell r="H289"/>
          <cell r="I289">
            <v>-24570333.877916668</v>
          </cell>
          <cell r="J289">
            <v>-25007256.010000002</v>
          </cell>
          <cell r="K289"/>
          <cell r="L289"/>
          <cell r="M289"/>
          <cell r="N289"/>
          <cell r="O289">
            <v>-436922.13208333403</v>
          </cell>
          <cell r="P289"/>
          <cell r="Q289">
            <v>-436922.13208333403</v>
          </cell>
          <cell r="R289">
            <v>-25007256.010000002</v>
          </cell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>
            <v>0</v>
          </cell>
          <cell r="AD289">
            <v>-25007256.010000002</v>
          </cell>
        </row>
        <row r="290">
          <cell r="A290" t="str">
            <v>WC/RB</v>
          </cell>
          <cell r="B290" t="str">
            <v>A/C 25200181 Non-Residential Elec Customer Advances</v>
          </cell>
          <cell r="E290">
            <v>-41488693.166249998</v>
          </cell>
          <cell r="F290"/>
          <cell r="G290">
            <v>-41488693.166249998</v>
          </cell>
          <cell r="H290"/>
          <cell r="I290">
            <v>-41488693.166249998</v>
          </cell>
          <cell r="J290">
            <v>-43873938.990000002</v>
          </cell>
          <cell r="K290"/>
          <cell r="L290"/>
          <cell r="M290"/>
          <cell r="N290"/>
          <cell r="O290">
            <v>-2385245.8237500042</v>
          </cell>
          <cell r="P290"/>
          <cell r="Q290">
            <v>-2385245.8237500042</v>
          </cell>
          <cell r="R290">
            <v>-43873938.990000002</v>
          </cell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>
            <v>0</v>
          </cell>
          <cell r="AD290">
            <v>-43873938.990000002</v>
          </cell>
        </row>
        <row r="291">
          <cell r="A291" t="str">
            <v>WC/RB</v>
          </cell>
          <cell r="B291" t="str">
            <v>DFIT</v>
          </cell>
          <cell r="E291"/>
          <cell r="F291"/>
          <cell r="G291"/>
          <cell r="H291"/>
          <cell r="I291">
            <v>0</v>
          </cell>
          <cell r="J291">
            <v>0</v>
          </cell>
          <cell r="K291"/>
          <cell r="L291"/>
          <cell r="M291"/>
          <cell r="N291"/>
          <cell r="O291">
            <v>0</v>
          </cell>
          <cell r="P291"/>
          <cell r="Q291">
            <v>0</v>
          </cell>
          <cell r="R291">
            <v>0</v>
          </cell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>
            <v>0</v>
          </cell>
        </row>
        <row r="292">
          <cell r="A292" t="str">
            <v>WC/RB</v>
          </cell>
          <cell r="B292" t="str">
            <v>A/C 19000113 DTA for Redmond West Tenant Allowances</v>
          </cell>
          <cell r="E292">
            <v>54098.798287291669</v>
          </cell>
          <cell r="F292"/>
          <cell r="G292">
            <v>54098.798287291669</v>
          </cell>
          <cell r="H292"/>
          <cell r="I292">
            <v>54098.798287291669</v>
          </cell>
          <cell r="J292">
            <v>142026.815217</v>
          </cell>
          <cell r="K292"/>
          <cell r="L292"/>
          <cell r="M292"/>
          <cell r="N292"/>
          <cell r="O292">
            <v>87928.016929708334</v>
          </cell>
          <cell r="P292"/>
          <cell r="Q292">
            <v>87928.016929708334</v>
          </cell>
          <cell r="R292">
            <v>142026.815217</v>
          </cell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>
            <v>0</v>
          </cell>
          <cell r="AD292">
            <v>142026.815217</v>
          </cell>
        </row>
        <row r="293">
          <cell r="A293" t="str">
            <v>WC/RB</v>
          </cell>
          <cell r="B293" t="str">
            <v>A/C 19000151 DFIT - Westcoast Capacity Assignment - Electric</v>
          </cell>
          <cell r="E293">
            <v>74348.820000000007</v>
          </cell>
          <cell r="F293"/>
          <cell r="G293">
            <v>74348.820000000007</v>
          </cell>
          <cell r="H293"/>
          <cell r="I293">
            <v>74348.820000000007</v>
          </cell>
          <cell r="J293">
            <v>45753.08</v>
          </cell>
          <cell r="K293"/>
          <cell r="L293"/>
          <cell r="M293"/>
          <cell r="N293"/>
          <cell r="O293">
            <v>-28595.740000000005</v>
          </cell>
          <cell r="P293"/>
          <cell r="Q293">
            <v>-28595.740000000005</v>
          </cell>
          <cell r="R293">
            <v>45753.08</v>
          </cell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>
            <v>0</v>
          </cell>
          <cell r="AD293">
            <v>45753.08</v>
          </cell>
        </row>
        <row r="294">
          <cell r="A294" t="str">
            <v>WC/RB</v>
          </cell>
          <cell r="B294" t="str">
            <v>A/C 19000711 DFIT-BNP Electric</v>
          </cell>
          <cell r="E294">
            <v>101925.00041666668</v>
          </cell>
          <cell r="F294"/>
          <cell r="G294">
            <v>101925.00041666668</v>
          </cell>
          <cell r="H294"/>
          <cell r="I294">
            <v>101925.00041666668</v>
          </cell>
          <cell r="J294">
            <v>62723.02</v>
          </cell>
          <cell r="K294"/>
          <cell r="L294"/>
          <cell r="M294"/>
          <cell r="N294"/>
          <cell r="O294">
            <v>-39201.98041666668</v>
          </cell>
          <cell r="P294"/>
          <cell r="Q294">
            <v>-39201.98041666668</v>
          </cell>
          <cell r="R294">
            <v>62723.02</v>
          </cell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>
            <v>0</v>
          </cell>
          <cell r="AD294">
            <v>62723.02</v>
          </cell>
        </row>
        <row r="295">
          <cell r="A295" t="str">
            <v>WC/RB</v>
          </cell>
          <cell r="B295" t="str">
            <v>A/C 28200121 Def Inc Tax - Post 1980 Additions</v>
          </cell>
          <cell r="E295">
            <v>-1372743188.4345834</v>
          </cell>
          <cell r="F295"/>
          <cell r="G295">
            <v>-1372743188.4345834</v>
          </cell>
          <cell r="H295"/>
          <cell r="I295">
            <v>-1372743188.4345834</v>
          </cell>
          <cell r="J295">
            <v>-1353667766.8900001</v>
          </cell>
          <cell r="K295"/>
          <cell r="L295"/>
          <cell r="M295">
            <v>4493721.8109590504</v>
          </cell>
          <cell r="N295">
            <v>803628.57</v>
          </cell>
          <cell r="O295">
            <v>19075421.544583321</v>
          </cell>
          <cell r="P295">
            <v>5426976.4288256317</v>
          </cell>
          <cell r="Q295">
            <v>29799748.354368001</v>
          </cell>
          <cell r="R295">
            <v>-1342943440.0802155</v>
          </cell>
          <cell r="S295">
            <v>980694.34861275041</v>
          </cell>
          <cell r="T295">
            <v>3893718.9693959327</v>
          </cell>
          <cell r="U295">
            <v>9420126.0023907125</v>
          </cell>
          <cell r="V295"/>
          <cell r="W295"/>
          <cell r="X295">
            <v>-3610456.0399853778</v>
          </cell>
          <cell r="Y295"/>
          <cell r="Z295">
            <v>-112579.20210952556</v>
          </cell>
          <cell r="AA295"/>
          <cell r="AB295">
            <v>-88064.535992719757</v>
          </cell>
          <cell r="AC295">
            <v>10483439.542311775</v>
          </cell>
          <cell r="AD295">
            <v>-1332460000.5379038</v>
          </cell>
        </row>
        <row r="296">
          <cell r="A296" t="str">
            <v>WC/RB</v>
          </cell>
          <cell r="B296" t="str">
            <v>A/C 19000573 DFIT Bothel Data Ctr. - Ppd Lease Expense</v>
          </cell>
          <cell r="E296">
            <v>102107.43233545836</v>
          </cell>
          <cell r="F296"/>
          <cell r="G296">
            <v>102107.43233545836</v>
          </cell>
          <cell r="H296"/>
          <cell r="I296">
            <v>102107.43233545836</v>
          </cell>
          <cell r="J296">
            <v>92534.864372000011</v>
          </cell>
          <cell r="K296"/>
          <cell r="L296"/>
          <cell r="M296"/>
          <cell r="N296"/>
          <cell r="O296">
            <v>-9572.5679634583503</v>
          </cell>
          <cell r="P296"/>
          <cell r="Q296">
            <v>-9572.5679634583503</v>
          </cell>
          <cell r="R296">
            <v>92534.864372000011</v>
          </cell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>
            <v>0</v>
          </cell>
          <cell r="AD296">
            <v>92534.864372000011</v>
          </cell>
        </row>
        <row r="297">
          <cell r="A297" t="str">
            <v>WC/RB</v>
          </cell>
          <cell r="B297" t="str">
            <v xml:space="preserve">A/C 28200013 Deferred Tax - Common Depreciation  </v>
          </cell>
          <cell r="E297">
            <v>-45114887.78622812</v>
          </cell>
          <cell r="F297"/>
          <cell r="G297">
            <v>-45114887.78622812</v>
          </cell>
          <cell r="H297"/>
          <cell r="I297">
            <v>-45114887.78622812</v>
          </cell>
          <cell r="J297">
            <v>-44190512.781688005</v>
          </cell>
          <cell r="K297"/>
          <cell r="L297"/>
          <cell r="M297"/>
          <cell r="N297"/>
          <cell r="O297">
            <v>924375.00454011559</v>
          </cell>
          <cell r="P297"/>
          <cell r="Q297">
            <v>924375.00454011559</v>
          </cell>
          <cell r="R297">
            <v>-44190512.781688005</v>
          </cell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>
            <v>0</v>
          </cell>
          <cell r="AD297">
            <v>-44190512.781688005</v>
          </cell>
        </row>
        <row r="298">
          <cell r="A298" t="str">
            <v>WC/RB</v>
          </cell>
          <cell r="B298" t="str">
            <v>A/C 28300101 DFIT Colstrip ARO</v>
          </cell>
          <cell r="E298">
            <v>-1594943.55</v>
          </cell>
          <cell r="F298"/>
          <cell r="G298">
            <v>-1594943.55</v>
          </cell>
          <cell r="H298"/>
          <cell r="I298">
            <v>-1594943.55</v>
          </cell>
          <cell r="J298">
            <v>-3000498.42</v>
          </cell>
          <cell r="K298"/>
          <cell r="L298"/>
          <cell r="M298"/>
          <cell r="N298"/>
          <cell r="O298">
            <v>-1405554.8699999999</v>
          </cell>
          <cell r="P298"/>
          <cell r="Q298">
            <v>-1405554.8699999999</v>
          </cell>
          <cell r="R298">
            <v>-3000498.42</v>
          </cell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>
            <v>0</v>
          </cell>
          <cell r="AD298">
            <v>-3000498.42</v>
          </cell>
        </row>
        <row r="299">
          <cell r="A299" t="str">
            <v>WC/RB</v>
          </cell>
          <cell r="B299" t="str">
            <v>A/C 28300501 DFIT Audit Adjustments</v>
          </cell>
          <cell r="E299">
            <v>685437.18165066675</v>
          </cell>
          <cell r="F299"/>
          <cell r="G299">
            <v>685437.18165066675</v>
          </cell>
          <cell r="H299"/>
          <cell r="I299">
            <v>685437.18165066675</v>
          </cell>
          <cell r="J299">
            <v>661984.84896099998</v>
          </cell>
          <cell r="K299"/>
          <cell r="L299"/>
          <cell r="M299"/>
          <cell r="N299"/>
          <cell r="O299">
            <v>-23452.332689666771</v>
          </cell>
          <cell r="P299"/>
          <cell r="Q299">
            <v>-23452.332689666771</v>
          </cell>
          <cell r="R299">
            <v>661984.84896099998</v>
          </cell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>
            <v>0</v>
          </cell>
          <cell r="AD299">
            <v>661984.84896099998</v>
          </cell>
        </row>
        <row r="300">
          <cell r="A300" t="str">
            <v>WC/RB</v>
          </cell>
          <cell r="B300" t="str">
            <v>A/C 28300091 DFIT - Variable Deferred Cost Snoqualmie LT</v>
          </cell>
          <cell r="E300">
            <v>-1029888.5287499996</v>
          </cell>
          <cell r="F300"/>
          <cell r="G300">
            <v>-1029888.5287499996</v>
          </cell>
          <cell r="H300"/>
          <cell r="I300">
            <v>-1029888.5287499996</v>
          </cell>
          <cell r="J300">
            <v>-308479.03999999998</v>
          </cell>
          <cell r="K300"/>
          <cell r="L300"/>
          <cell r="M300"/>
          <cell r="N300"/>
          <cell r="O300">
            <v>721409.48874999955</v>
          </cell>
          <cell r="P300"/>
          <cell r="Q300">
            <v>721409.48874999955</v>
          </cell>
          <cell r="R300">
            <v>-308479.04000000004</v>
          </cell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>
            <v>0</v>
          </cell>
          <cell r="AD300">
            <v>-308479.04000000004</v>
          </cell>
        </row>
        <row r="301">
          <cell r="A301" t="str">
            <v>WC/RB</v>
          </cell>
          <cell r="B301" t="str">
            <v>A/C 28300741 DFIT-Variable Deferred Cost Baker Upgrade_LT</v>
          </cell>
          <cell r="E301">
            <v>-127651.84291666666</v>
          </cell>
          <cell r="F301"/>
          <cell r="G301">
            <v>-127651.84291666666</v>
          </cell>
          <cell r="H301"/>
          <cell r="I301">
            <v>-127651.84291666666</v>
          </cell>
          <cell r="J301">
            <v>-78555.81</v>
          </cell>
          <cell r="K301"/>
          <cell r="L301"/>
          <cell r="M301"/>
          <cell r="N301"/>
          <cell r="O301">
            <v>49096.032916666663</v>
          </cell>
          <cell r="P301"/>
          <cell r="Q301">
            <v>49096.032916666663</v>
          </cell>
          <cell r="R301">
            <v>-78555.81</v>
          </cell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>
            <v>0</v>
          </cell>
          <cell r="AD301">
            <v>-78555.81</v>
          </cell>
        </row>
        <row r="302">
          <cell r="A302" t="str">
            <v>WC/RB</v>
          </cell>
          <cell r="B302" t="str">
            <v>A/C 28300651 DFIT - White River Reg Asset</v>
          </cell>
          <cell r="E302">
            <v>-6140522.9679166665</v>
          </cell>
          <cell r="F302"/>
          <cell r="G302">
            <v>-6140522.9679166665</v>
          </cell>
          <cell r="H302"/>
          <cell r="I302">
            <v>-6140522.9679166665</v>
          </cell>
          <cell r="J302">
            <v>-5453010.3300000001</v>
          </cell>
          <cell r="K302"/>
          <cell r="L302"/>
          <cell r="M302"/>
          <cell r="N302"/>
          <cell r="O302">
            <v>687512.63791666646</v>
          </cell>
          <cell r="P302"/>
          <cell r="Q302">
            <v>687512.63791666646</v>
          </cell>
          <cell r="R302">
            <v>-5453010.3300000001</v>
          </cell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>
            <v>0</v>
          </cell>
          <cell r="AD302">
            <v>-5453010.3300000001</v>
          </cell>
        </row>
        <row r="303">
          <cell r="A303" t="str">
            <v>WC/RB</v>
          </cell>
          <cell r="B303" t="str">
            <v>A/C 28300731 DFIT - Ferndale Purchase Deferrals - Long Term</v>
          </cell>
          <cell r="E303">
            <v>-2425958.7000000002</v>
          </cell>
          <cell r="F303"/>
          <cell r="G303">
            <v>-2425958.7000000002</v>
          </cell>
          <cell r="H303"/>
          <cell r="I303">
            <v>-2425958.7000000002</v>
          </cell>
          <cell r="J303">
            <v>-1951314.18</v>
          </cell>
          <cell r="K303"/>
          <cell r="L303"/>
          <cell r="M303"/>
          <cell r="N303"/>
          <cell r="O303">
            <v>474644.52000000025</v>
          </cell>
          <cell r="P303"/>
          <cell r="Q303">
            <v>474644.52000000025</v>
          </cell>
          <cell r="R303">
            <v>-1951314.18</v>
          </cell>
          <cell r="S303"/>
          <cell r="T303">
            <v>791073.62279960723</v>
          </cell>
          <cell r="U303"/>
          <cell r="V303"/>
          <cell r="W303"/>
          <cell r="X303"/>
          <cell r="Y303"/>
          <cell r="Z303"/>
          <cell r="AA303"/>
          <cell r="AB303"/>
          <cell r="AC303">
            <v>791073.62279960723</v>
          </cell>
          <cell r="AD303">
            <v>-1160240.5572003927</v>
          </cell>
        </row>
        <row r="304">
          <cell r="A304" t="str">
            <v>WC/RB</v>
          </cell>
          <cell r="B304" t="str">
            <v>A/C 28300431 Deferred Taxes WNP#3</v>
          </cell>
          <cell r="E304">
            <v>0</v>
          </cell>
          <cell r="F304"/>
          <cell r="G304">
            <v>0</v>
          </cell>
          <cell r="H304"/>
          <cell r="I304">
            <v>0</v>
          </cell>
          <cell r="J304">
            <v>0</v>
          </cell>
          <cell r="K304"/>
          <cell r="L304"/>
          <cell r="M304"/>
          <cell r="N304"/>
          <cell r="O304">
            <v>0</v>
          </cell>
          <cell r="P304"/>
          <cell r="Q304">
            <v>0</v>
          </cell>
          <cell r="R304">
            <v>0</v>
          </cell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>
            <v>0</v>
          </cell>
          <cell r="AD304">
            <v>0</v>
          </cell>
        </row>
        <row r="305">
          <cell r="A305" t="str">
            <v>WC/RB</v>
          </cell>
          <cell r="B305" t="str">
            <v>A/C 19000441 Deferred FIT - FAS 143 Whitehorn 2 &amp; 3</v>
          </cell>
          <cell r="E305">
            <v>9441810.0512500014</v>
          </cell>
          <cell r="F305"/>
          <cell r="G305">
            <v>9441810.0512500014</v>
          </cell>
          <cell r="H305"/>
          <cell r="I305">
            <v>9441810.0512500014</v>
          </cell>
          <cell r="J305">
            <v>10862126.380000001</v>
          </cell>
          <cell r="K305"/>
          <cell r="L305"/>
          <cell r="M305"/>
          <cell r="N305"/>
          <cell r="O305">
            <v>1420316.3287499994</v>
          </cell>
          <cell r="P305"/>
          <cell r="Q305">
            <v>1420316.3287499994</v>
          </cell>
          <cell r="R305">
            <v>10862126.380000001</v>
          </cell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>
            <v>0</v>
          </cell>
          <cell r="AD305">
            <v>10862126.380000001</v>
          </cell>
        </row>
        <row r="306">
          <cell r="A306" t="str">
            <v>WC/RB</v>
          </cell>
          <cell r="B306" t="str">
            <v>A/C 19000553 DFIT Summit Landlord Incentive</v>
          </cell>
          <cell r="E306">
            <v>18895.320249958335</v>
          </cell>
          <cell r="F306"/>
          <cell r="G306">
            <v>18895.320249958335</v>
          </cell>
          <cell r="H306"/>
          <cell r="I306">
            <v>18895.320249958335</v>
          </cell>
          <cell r="J306">
            <v>13144.586053000001</v>
          </cell>
          <cell r="K306"/>
          <cell r="L306"/>
          <cell r="M306"/>
          <cell r="N306"/>
          <cell r="O306">
            <v>-5750.734196958334</v>
          </cell>
          <cell r="P306"/>
          <cell r="Q306">
            <v>-5750.734196958334</v>
          </cell>
          <cell r="R306">
            <v>13144.586053000001</v>
          </cell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>
            <v>0</v>
          </cell>
          <cell r="AD306">
            <v>13144.586053000001</v>
          </cell>
        </row>
        <row r="307">
          <cell r="A307" t="str">
            <v>WC/RB</v>
          </cell>
          <cell r="B307" t="str">
            <v>A/C 28302061 DFIT - Electron Unrecovered Loss</v>
          </cell>
          <cell r="E307">
            <v>-923787.87875000015</v>
          </cell>
          <cell r="F307"/>
          <cell r="G307">
            <v>-923787.87875000015</v>
          </cell>
          <cell r="H307"/>
          <cell r="I307">
            <v>-923787.87875000015</v>
          </cell>
          <cell r="J307">
            <v>-530083.09</v>
          </cell>
          <cell r="K307"/>
          <cell r="L307"/>
          <cell r="M307"/>
          <cell r="N307"/>
          <cell r="O307">
            <v>393704.78875000018</v>
          </cell>
          <cell r="P307"/>
          <cell r="Q307">
            <v>393704.78875000018</v>
          </cell>
          <cell r="R307">
            <v>-530083.09</v>
          </cell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>
            <v>0</v>
          </cell>
          <cell r="AD307">
            <v>-530083.09</v>
          </cell>
        </row>
        <row r="308">
          <cell r="A308" t="str">
            <v>WC/RB</v>
          </cell>
          <cell r="B308" t="str">
            <v>A/C 28300661 DFIT - FIT MF UE090704</v>
          </cell>
          <cell r="E308">
            <v>-6959704.9899999993</v>
          </cell>
          <cell r="F308"/>
          <cell r="G308">
            <v>-6959704.9899999993</v>
          </cell>
          <cell r="H308"/>
          <cell r="I308">
            <v>-6959704.9899999993</v>
          </cell>
          <cell r="J308">
            <v>-6656774.5300000003</v>
          </cell>
          <cell r="K308"/>
          <cell r="L308"/>
          <cell r="M308"/>
          <cell r="N308"/>
          <cell r="O308">
            <v>302930.45999999903</v>
          </cell>
          <cell r="P308"/>
          <cell r="Q308">
            <v>302930.45999999903</v>
          </cell>
          <cell r="R308">
            <v>-6656774.5300000003</v>
          </cell>
          <cell r="S308"/>
          <cell r="T308">
            <v>1133184.5791728823</v>
          </cell>
          <cell r="U308"/>
          <cell r="V308"/>
          <cell r="W308"/>
          <cell r="X308"/>
          <cell r="Y308"/>
          <cell r="Z308"/>
          <cell r="AA308"/>
          <cell r="AB308"/>
          <cell r="AC308">
            <v>1133184.5791728823</v>
          </cell>
          <cell r="AD308">
            <v>-5523589.950827118</v>
          </cell>
        </row>
        <row r="309">
          <cell r="A309" t="str">
            <v>WC/RB</v>
          </cell>
          <cell r="B309" t="str">
            <v>A/C 28300561 DFIT - Interest Chelan PUD Reg Asset</v>
          </cell>
          <cell r="E309">
            <v>-12495445.210833333</v>
          </cell>
          <cell r="F309"/>
          <cell r="G309">
            <v>-12495445.210833333</v>
          </cell>
          <cell r="H309"/>
          <cell r="I309">
            <v>-12495445.210833333</v>
          </cell>
          <cell r="J309">
            <v>-12218448.32</v>
          </cell>
          <cell r="K309"/>
          <cell r="L309"/>
          <cell r="M309"/>
          <cell r="N309"/>
          <cell r="O309">
            <v>276996.89083333313</v>
          </cell>
          <cell r="P309"/>
          <cell r="Q309">
            <v>276996.89083333313</v>
          </cell>
          <cell r="R309">
            <v>-12218448.32</v>
          </cell>
          <cell r="S309"/>
          <cell r="T309">
            <v>1292652.1404874623</v>
          </cell>
          <cell r="U309"/>
          <cell r="V309"/>
          <cell r="W309"/>
          <cell r="X309"/>
          <cell r="Y309"/>
          <cell r="Z309"/>
          <cell r="AA309"/>
          <cell r="AB309"/>
          <cell r="AC309">
            <v>1292652.1404874623</v>
          </cell>
          <cell r="AD309">
            <v>-10925796.179512538</v>
          </cell>
        </row>
        <row r="310">
          <cell r="A310" t="str">
            <v>WC/RB</v>
          </cell>
          <cell r="B310" t="str">
            <v>A/C 28300081 DFIT - BPA Prepayment LT</v>
          </cell>
          <cell r="E310">
            <v>-4607112.3</v>
          </cell>
          <cell r="F310"/>
          <cell r="G310">
            <v>-4607112.3</v>
          </cell>
          <cell r="H310"/>
          <cell r="I310">
            <v>-4607112.3</v>
          </cell>
          <cell r="J310">
            <v>-4534933.2</v>
          </cell>
          <cell r="K310"/>
          <cell r="L310"/>
          <cell r="M310"/>
          <cell r="N310"/>
          <cell r="O310">
            <v>72179.099999999627</v>
          </cell>
          <cell r="P310"/>
          <cell r="Q310">
            <v>72179.099999999627</v>
          </cell>
          <cell r="R310">
            <v>-4534933.2</v>
          </cell>
          <cell r="S310"/>
          <cell r="T310">
            <v>537333.32524358993</v>
          </cell>
          <cell r="U310"/>
          <cell r="V310"/>
          <cell r="W310"/>
          <cell r="X310"/>
          <cell r="Y310"/>
          <cell r="Z310"/>
          <cell r="AA310"/>
          <cell r="AB310"/>
          <cell r="AC310">
            <v>537333.32524358993</v>
          </cell>
          <cell r="AD310">
            <v>-3997599.8747564103</v>
          </cell>
        </row>
        <row r="311">
          <cell r="A311" t="str">
            <v>WC/RB</v>
          </cell>
          <cell r="B311" t="str">
            <v>A/C 28300721 DFIT - Lower Snake River Deferred Costs</v>
          </cell>
          <cell r="E311">
            <v>0</v>
          </cell>
          <cell r="F311"/>
          <cell r="G311">
            <v>0</v>
          </cell>
          <cell r="H311"/>
          <cell r="I311">
            <v>0</v>
          </cell>
          <cell r="J311">
            <v>0</v>
          </cell>
          <cell r="K311"/>
          <cell r="L311"/>
          <cell r="M311"/>
          <cell r="N311"/>
          <cell r="O311">
            <v>0</v>
          </cell>
          <cell r="P311"/>
          <cell r="Q311">
            <v>0</v>
          </cell>
          <cell r="R311">
            <v>0</v>
          </cell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>
            <v>0</v>
          </cell>
          <cell r="AD311">
            <v>0</v>
          </cell>
        </row>
        <row r="312">
          <cell r="A312" t="str">
            <v>WC/RB</v>
          </cell>
          <cell r="B312" t="str">
            <v>DFIT -NOL Carryforward</v>
          </cell>
          <cell r="E312"/>
          <cell r="F312"/>
          <cell r="G312"/>
          <cell r="H312"/>
          <cell r="I312"/>
          <cell r="J312">
            <v>0</v>
          </cell>
          <cell r="K312"/>
          <cell r="L312"/>
          <cell r="M312"/>
          <cell r="N312"/>
          <cell r="O312">
            <v>0</v>
          </cell>
          <cell r="P312"/>
          <cell r="Q312">
            <v>0</v>
          </cell>
          <cell r="R312">
            <v>0</v>
          </cell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>
            <v>0</v>
          </cell>
          <cell r="AD312">
            <v>0</v>
          </cell>
        </row>
        <row r="313">
          <cell r="A313" t="str">
            <v>WC/RB</v>
          </cell>
          <cell r="B313" t="str">
            <v>A/C 19000433 NOL Carryforward- LT</v>
          </cell>
          <cell r="E313">
            <v>0</v>
          </cell>
          <cell r="F313"/>
          <cell r="G313">
            <v>0</v>
          </cell>
          <cell r="H313"/>
          <cell r="I313">
            <v>0</v>
          </cell>
          <cell r="J313">
            <v>0</v>
          </cell>
          <cell r="K313"/>
          <cell r="L313"/>
          <cell r="M313"/>
          <cell r="N313"/>
          <cell r="O313">
            <v>0</v>
          </cell>
          <cell r="P313"/>
          <cell r="Q313">
            <v>0</v>
          </cell>
          <cell r="R313">
            <v>0</v>
          </cell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>
            <v>0</v>
          </cell>
          <cell r="AD313">
            <v>0</v>
          </cell>
        </row>
        <row r="314">
          <cell r="A314" t="str">
            <v>WC/RB</v>
          </cell>
          <cell r="B314" t="str">
            <v>A/C 19002003 DFIT-DFIT NOL Carryforward-ST</v>
          </cell>
          <cell r="E314">
            <v>4.791666666666667E-2</v>
          </cell>
          <cell r="F314"/>
          <cell r="G314">
            <v>4.791666666666667E-2</v>
          </cell>
          <cell r="H314"/>
          <cell r="I314">
            <v>4.791666666666667E-2</v>
          </cell>
          <cell r="J314">
            <v>0</v>
          </cell>
          <cell r="K314"/>
          <cell r="L314"/>
          <cell r="M314"/>
          <cell r="N314"/>
          <cell r="O314">
            <v>-4.791666666666667E-2</v>
          </cell>
          <cell r="P314"/>
          <cell r="Q314">
            <v>-4.791666666666667E-2</v>
          </cell>
          <cell r="R314">
            <v>0</v>
          </cell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>
            <v>0</v>
          </cell>
          <cell r="AD314">
            <v>0</v>
          </cell>
        </row>
        <row r="315">
          <cell r="A315"/>
          <cell r="B315" t="str">
            <v>New 190 account for unprotected amortization</v>
          </cell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>
            <v>0</v>
          </cell>
          <cell r="P315"/>
          <cell r="Q315">
            <v>0</v>
          </cell>
          <cell r="R315">
            <v>0</v>
          </cell>
          <cell r="S315"/>
          <cell r="T315"/>
          <cell r="U315"/>
          <cell r="V315"/>
          <cell r="W315">
            <v>-1548666.2388280686</v>
          </cell>
          <cell r="X315"/>
          <cell r="Y315"/>
          <cell r="Z315"/>
          <cell r="AA315"/>
          <cell r="AB315"/>
          <cell r="AC315">
            <v>-1548666.2388280686</v>
          </cell>
          <cell r="AD315">
            <v>-1548666.2388280686</v>
          </cell>
        </row>
        <row r="316">
          <cell r="A316"/>
          <cell r="B316" t="str">
            <v>New 283 account for unprotected amortization</v>
          </cell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>
            <v>0</v>
          </cell>
          <cell r="P316"/>
          <cell r="Q316">
            <v>0</v>
          </cell>
          <cell r="R316">
            <v>0</v>
          </cell>
          <cell r="S316"/>
          <cell r="T316"/>
          <cell r="U316"/>
          <cell r="V316"/>
          <cell r="W316">
            <v>6051852.3588280752</v>
          </cell>
          <cell r="X316"/>
          <cell r="Y316"/>
          <cell r="Z316"/>
          <cell r="AA316"/>
          <cell r="AB316"/>
          <cell r="AC316">
            <v>6051852.3588280752</v>
          </cell>
          <cell r="AD316">
            <v>6051852.3588280752</v>
          </cell>
        </row>
        <row r="317">
          <cell r="A317"/>
          <cell r="B317" t="str">
            <v>Working Capital</v>
          </cell>
          <cell r="E317"/>
          <cell r="G317"/>
          <cell r="H317"/>
          <cell r="I317"/>
          <cell r="J317"/>
          <cell r="K317"/>
          <cell r="L317"/>
          <cell r="M317"/>
          <cell r="N317"/>
          <cell r="O317">
            <v>0</v>
          </cell>
          <cell r="P317"/>
          <cell r="Q317">
            <v>0</v>
          </cell>
          <cell r="R317">
            <v>0</v>
          </cell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>
            <v>0</v>
          </cell>
        </row>
        <row r="318">
          <cell r="A318" t="str">
            <v>WC/RB</v>
          </cell>
          <cell r="B318" t="str">
            <v>Allowance For Working Capital</v>
          </cell>
          <cell r="E318">
            <v>145303204.96710864</v>
          </cell>
          <cell r="G318">
            <v>145303204.96710864</v>
          </cell>
          <cell r="H318"/>
          <cell r="I318">
            <v>145303204.96710864</v>
          </cell>
          <cell r="J318">
            <v>137375215.95577019</v>
          </cell>
          <cell r="K318"/>
          <cell r="L318"/>
          <cell r="M318"/>
          <cell r="N318"/>
          <cell r="O318">
            <v>-7927989.0113384426</v>
          </cell>
          <cell r="P318"/>
          <cell r="Q318">
            <v>-7927989.0113384426</v>
          </cell>
          <cell r="R318">
            <v>137375215.95577019</v>
          </cell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>
            <v>0</v>
          </cell>
          <cell r="AD318">
            <v>137375215.95577019</v>
          </cell>
        </row>
        <row r="319">
          <cell r="A319"/>
          <cell r="B319" t="str">
            <v>Rounding</v>
          </cell>
          <cell r="E319">
            <v>0</v>
          </cell>
          <cell r="G319">
            <v>0</v>
          </cell>
          <cell r="H319"/>
          <cell r="I319">
            <v>0</v>
          </cell>
          <cell r="J319">
            <v>0</v>
          </cell>
          <cell r="K319"/>
          <cell r="L319"/>
          <cell r="M319">
            <v>1</v>
          </cell>
          <cell r="N319"/>
          <cell r="O319"/>
          <cell r="P319"/>
          <cell r="Q319">
            <v>1</v>
          </cell>
          <cell r="R319">
            <v>2</v>
          </cell>
          <cell r="S319"/>
          <cell r="T319">
            <v>-8</v>
          </cell>
          <cell r="U319"/>
          <cell r="V319"/>
          <cell r="W319"/>
          <cell r="X319"/>
          <cell r="Y319"/>
          <cell r="Z319"/>
          <cell r="AA319"/>
          <cell r="AB319"/>
          <cell r="AC319"/>
          <cell r="AD319">
            <v>2</v>
          </cell>
        </row>
        <row r="320">
          <cell r="A320"/>
          <cell r="B320" t="str">
            <v>Total Other Rate Base Items</v>
          </cell>
          <cell r="E320">
            <v>-1118763186.0726795</v>
          </cell>
          <cell r="F320">
            <v>0</v>
          </cell>
          <cell r="G320">
            <v>-1118763186.0726795</v>
          </cell>
          <cell r="H320"/>
          <cell r="I320">
            <v>-1118763186.0726795</v>
          </cell>
          <cell r="J320">
            <v>-1118281543.2057896</v>
          </cell>
          <cell r="K320">
            <v>0</v>
          </cell>
          <cell r="L320">
            <v>0</v>
          </cell>
          <cell r="M320">
            <v>4493722.8109590504</v>
          </cell>
          <cell r="N320">
            <v>803628.57</v>
          </cell>
          <cell r="O320">
            <v>481642.86688953824</v>
          </cell>
          <cell r="P320">
            <v>5426976.4288256317</v>
          </cell>
          <cell r="Q320">
            <v>11205970.676674224</v>
          </cell>
          <cell r="R320">
            <v>-1107557214.3960049</v>
          </cell>
          <cell r="S320">
            <v>980694.34861275041</v>
          </cell>
          <cell r="T320">
            <v>-23391892.181063179</v>
          </cell>
          <cell r="U320">
            <v>5740458.6721855821</v>
          </cell>
          <cell r="V320">
            <v>0</v>
          </cell>
          <cell r="W320">
            <v>4503186.1200000066</v>
          </cell>
          <cell r="X320">
            <v>13241501.701999202</v>
          </cell>
          <cell r="Y320">
            <v>0</v>
          </cell>
          <cell r="Z320">
            <v>-112579.20210952556</v>
          </cell>
          <cell r="AA320">
            <v>-370698.04012167035</v>
          </cell>
          <cell r="AB320">
            <v>-88064.535992719757</v>
          </cell>
          <cell r="AC320">
            <v>502614.88351044618</v>
          </cell>
          <cell r="AD320">
            <v>-1107054599.5124946</v>
          </cell>
        </row>
        <row r="321">
          <cell r="E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>
            <v>8</v>
          </cell>
          <cell r="AD321">
            <v>8</v>
          </cell>
        </row>
        <row r="322">
          <cell r="B322" t="str">
            <v>Rate Base</v>
          </cell>
          <cell r="E322">
            <v>5208944278.0658665</v>
          </cell>
          <cell r="F322">
            <v>-165772.07409998775</v>
          </cell>
          <cell r="G322">
            <v>5208778505.9917679</v>
          </cell>
          <cell r="H322"/>
          <cell r="I322">
            <v>5208778505.9917679</v>
          </cell>
          <cell r="J322">
            <v>5391596747.7348194</v>
          </cell>
          <cell r="K322">
            <v>-5598243.1280500004</v>
          </cell>
          <cell r="L322">
            <v>-15719242.717838001</v>
          </cell>
          <cell r="M322">
            <v>-16904953.388309948</v>
          </cell>
          <cell r="N322">
            <v>-1615371.4300000002</v>
          </cell>
          <cell r="O322">
            <v>182818241.74305338</v>
          </cell>
          <cell r="P322">
            <v>-11018406.688827785</v>
          </cell>
          <cell r="Q322">
            <v>153279510.23591566</v>
          </cell>
          <cell r="R322">
            <v>5362058017.2276821</v>
          </cell>
          <cell r="S322">
            <v>-3321469.9169705859</v>
          </cell>
          <cell r="T322">
            <v>-23391892.181063179</v>
          </cell>
          <cell r="U322">
            <v>28244978.592898086</v>
          </cell>
          <cell r="V322">
            <v>0</v>
          </cell>
          <cell r="W322">
            <v>4503186.1200000066</v>
          </cell>
          <cell r="X322">
            <v>25877605.56448479</v>
          </cell>
          <cell r="Y322">
            <v>4381542.8268333329</v>
          </cell>
          <cell r="Z322">
            <v>12855303.339327643</v>
          </cell>
          <cell r="AA322">
            <v>5481049.5432116631</v>
          </cell>
          <cell r="AB322">
            <v>11899759.55273651</v>
          </cell>
          <cell r="AC322">
            <v>66530071.441458277</v>
          </cell>
          <cell r="AD322">
            <v>5428588088.6691399</v>
          </cell>
        </row>
        <row r="323">
          <cell r="E323"/>
          <cell r="F323"/>
          <cell r="G323">
            <v>5208778506.3049917</v>
          </cell>
          <cell r="H323"/>
          <cell r="I323"/>
          <cell r="J323">
            <v>0</v>
          </cell>
          <cell r="K323"/>
          <cell r="L323"/>
          <cell r="M323">
            <v>-16904953.479322143</v>
          </cell>
          <cell r="N323">
            <v>-1615371.4300000002</v>
          </cell>
          <cell r="O323">
            <v>182818242.10345364</v>
          </cell>
          <cell r="P323">
            <v>-11018406.688827798</v>
          </cell>
          <cell r="Q323">
            <v>153279510.50530368</v>
          </cell>
          <cell r="R323">
            <v>5362058016.8102951</v>
          </cell>
          <cell r="S323">
            <v>-3321469.9169705859</v>
          </cell>
          <cell r="T323">
            <v>-23391891.903797138</v>
          </cell>
          <cell r="U323">
            <v>28244978.592898086</v>
          </cell>
          <cell r="V323">
            <v>0</v>
          </cell>
          <cell r="W323">
            <v>4503186.1200000085</v>
          </cell>
          <cell r="X323">
            <v>25877605.564484786</v>
          </cell>
          <cell r="Y323">
            <v>4381542.8268333329</v>
          </cell>
          <cell r="Z323">
            <v>12855303.339327645</v>
          </cell>
          <cell r="AA323">
            <v>5481049.5432116631</v>
          </cell>
          <cell r="AB323">
            <v>11899759.55273651</v>
          </cell>
          <cell r="AC323">
            <v>66530071.71872431</v>
          </cell>
          <cell r="AD323">
            <v>5428588088.5290194</v>
          </cell>
        </row>
        <row r="324">
          <cell r="B324" t="str">
            <v>CHECK&gt;&gt;&gt;</v>
          </cell>
          <cell r="E324"/>
          <cell r="G324">
            <v>0</v>
          </cell>
          <cell r="H324"/>
          <cell r="I324"/>
          <cell r="J324"/>
          <cell r="K324"/>
          <cell r="L324"/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A-1"/>
      <sheetName val="support A-1=&gt;"/>
      <sheetName val="Unprotected DFIT Lead"/>
      <sheetName val="Unprotected DFIT Reg Asset Amor"/>
      <sheetName val="For Prod Adj Expense"/>
      <sheetName val="Rate Base Summarized"/>
      <sheetName val="Prod 12-2018"/>
      <sheetName val="Trans 12-2018"/>
      <sheetName val="Trans Dep AMA to EOP"/>
      <sheetName val="DFIT EIM 2018"/>
      <sheetName val="DFIT 2018"/>
      <sheetName val="ARC &amp; ARO DIT Dec 2018"/>
      <sheetName val="Colstrip FERC"/>
      <sheetName val="Acq Adj"/>
      <sheetName val="Account 406"/>
      <sheetName val="Brokerage Fees"/>
      <sheetName val="Baker Treasury Grt"/>
      <sheetName val="Snoq Treasury Grt "/>
    </sheetNames>
    <sheetDataSet>
      <sheetData sheetId="0">
        <row r="1">
          <cell r="A1" t="str">
            <v>Exhibit A-1 Power Cost Baseline Rate</v>
          </cell>
        </row>
        <row r="2">
          <cell r="A2" t="str">
            <v>2019 GRC</v>
          </cell>
        </row>
        <row r="5">
          <cell r="A5" t="str">
            <v>Row</v>
          </cell>
          <cell r="C5" t="str">
            <v>EOP Test Year</v>
          </cell>
        </row>
        <row r="6">
          <cell r="A6">
            <v>3</v>
          </cell>
          <cell r="B6" t="str">
            <v>Regulatory Assets (1) (Variable)</v>
          </cell>
          <cell r="C6">
            <v>150405447.91445902</v>
          </cell>
        </row>
        <row r="7">
          <cell r="A7">
            <v>4</v>
          </cell>
          <cell r="B7" t="str">
            <v>Transmission Rate Base (Fixed)</v>
          </cell>
          <cell r="C7">
            <v>79202112.316321075</v>
          </cell>
        </row>
        <row r="8">
          <cell r="A8">
            <v>5</v>
          </cell>
          <cell r="B8" t="str">
            <v>Production Rate Base (Fixed)</v>
          </cell>
          <cell r="C8">
            <v>1693438871.8557312</v>
          </cell>
        </row>
        <row r="9">
          <cell r="A9">
            <v>6</v>
          </cell>
          <cell r="C9">
            <v>1923046432.0865114</v>
          </cell>
        </row>
        <row r="10">
          <cell r="A10">
            <v>7</v>
          </cell>
          <cell r="B10" t="str">
            <v xml:space="preserve">Net of tax rate of return </v>
          </cell>
          <cell r="C10">
            <v>7.0199999999999999E-2</v>
          </cell>
          <cell r="F10" t="str">
            <v>Fixed</v>
          </cell>
          <cell r="G10" t="str">
            <v>Variable</v>
          </cell>
        </row>
        <row r="11">
          <cell r="A11">
            <v>8</v>
          </cell>
          <cell r="D11" t="str">
            <v>Test Yr</v>
          </cell>
          <cell r="F11" t="str">
            <v>Prod Costs</v>
          </cell>
          <cell r="G11" t="str">
            <v>Prod Costs</v>
          </cell>
        </row>
        <row r="12">
          <cell r="A12">
            <v>9</v>
          </cell>
          <cell r="D12" t="str">
            <v>$/MWh</v>
          </cell>
          <cell r="F12" t="str">
            <v>In Decoupling</v>
          </cell>
          <cell r="G12" t="str">
            <v>in PCA</v>
          </cell>
        </row>
        <row r="13">
          <cell r="A13" t="str">
            <v>9A</v>
          </cell>
          <cell r="B13"/>
          <cell r="C13" t="str">
            <v>(I)</v>
          </cell>
          <cell r="D13" t="str">
            <v>(II)</v>
          </cell>
          <cell r="E13" t="str">
            <v>(III)</v>
          </cell>
          <cell r="F13" t="str">
            <v>(IV)</v>
          </cell>
          <cell r="G13" t="str">
            <v>(V)</v>
          </cell>
        </row>
        <row r="14">
          <cell r="A14">
            <v>10</v>
          </cell>
          <cell r="B14" t="str">
            <v>Regulatory Asset Recovery (on Row 3)</v>
          </cell>
          <cell r="C14">
            <v>13365142.333664587</v>
          </cell>
          <cell r="D14">
            <v>0.65185300142285396</v>
          </cell>
          <cell r="E14" t="str">
            <v>F</v>
          </cell>
          <cell r="F14">
            <v>13365142.333664587</v>
          </cell>
        </row>
        <row r="15">
          <cell r="A15" t="str">
            <v>10a</v>
          </cell>
          <cell r="B15" t="str">
            <v>Equity Adder Centralia Coal Transition PPA</v>
          </cell>
          <cell r="C15">
            <v>4733258.1026060628</v>
          </cell>
          <cell r="D15">
            <v>0.23085339636984042</v>
          </cell>
          <cell r="E15" t="str">
            <v>V</v>
          </cell>
          <cell r="G15">
            <v>4733258.1026060628</v>
          </cell>
        </row>
        <row r="16">
          <cell r="A16">
            <v>11</v>
          </cell>
          <cell r="B16" t="str">
            <v>Fixed Asset Recovery Other (on Row 4)</v>
          </cell>
          <cell r="C16">
            <v>7037959.8539313152</v>
          </cell>
          <cell r="D16">
            <v>0.3432597379171175</v>
          </cell>
          <cell r="E16" t="str">
            <v>F</v>
          </cell>
          <cell r="F16">
            <v>7037959.8539313152</v>
          </cell>
        </row>
        <row r="17">
          <cell r="A17">
            <v>12</v>
          </cell>
          <cell r="B17" t="str">
            <v>Fixed Asset Recovery-Prod Factored (on Row 5)</v>
          </cell>
          <cell r="C17">
            <v>150480264.30920547</v>
          </cell>
          <cell r="D17">
            <v>7.3393166713821589</v>
          </cell>
          <cell r="E17" t="str">
            <v>F</v>
          </cell>
          <cell r="F17">
            <v>150480264.30920547</v>
          </cell>
        </row>
        <row r="18">
          <cell r="A18">
            <v>13</v>
          </cell>
          <cell r="B18" t="str">
            <v>501-Steam Fuel Incl Reg Amort</v>
          </cell>
          <cell r="C18">
            <v>37464673.568808615</v>
          </cell>
          <cell r="D18">
            <v>1.8272502681577685</v>
          </cell>
          <cell r="E18" t="str">
            <v>V</v>
          </cell>
          <cell r="G18">
            <v>37464673.568808615</v>
          </cell>
        </row>
        <row r="19">
          <cell r="A19">
            <v>14</v>
          </cell>
          <cell r="B19" t="str">
            <v>555-Purchased power Incl Reg Amort</v>
          </cell>
          <cell r="C19">
            <v>433447888.18948001</v>
          </cell>
          <cell r="D19">
            <v>21.140388917896345</v>
          </cell>
          <cell r="E19" t="str">
            <v>V</v>
          </cell>
          <cell r="G19">
            <v>433447888.18948001</v>
          </cell>
        </row>
        <row r="20">
          <cell r="A20">
            <v>15</v>
          </cell>
          <cell r="B20" t="str">
            <v>557-Other Power Exp</v>
          </cell>
          <cell r="C20">
            <v>8072158.7332714284</v>
          </cell>
          <cell r="D20">
            <v>0.39370032633254676</v>
          </cell>
          <cell r="E20" t="str">
            <v>F</v>
          </cell>
          <cell r="F20">
            <v>8072158.7332714284</v>
          </cell>
        </row>
        <row r="21">
          <cell r="A21" t="str">
            <v>15a</v>
          </cell>
          <cell r="B21" t="str">
            <v>Payroll Overheads - Benefits</v>
          </cell>
          <cell r="C21">
            <v>8840460.579817621</v>
          </cell>
          <cell r="D21">
            <v>0.43117241994492633</v>
          </cell>
          <cell r="E21" t="str">
            <v>F</v>
          </cell>
          <cell r="F21">
            <v>8840460.579817621</v>
          </cell>
        </row>
        <row r="22">
          <cell r="A22" t="str">
            <v>15b</v>
          </cell>
          <cell r="B22" t="str">
            <v>Property Insurance</v>
          </cell>
          <cell r="C22">
            <v>3895439.2738404199</v>
          </cell>
          <cell r="D22">
            <v>0.18999077743582118</v>
          </cell>
          <cell r="E22" t="str">
            <v>F</v>
          </cell>
          <cell r="F22">
            <v>3895439.2738404199</v>
          </cell>
        </row>
        <row r="23">
          <cell r="A23" t="str">
            <v>15c</v>
          </cell>
          <cell r="B23" t="str">
            <v>Montana Electric Energy Tax</v>
          </cell>
          <cell r="C23">
            <v>777635.66528346541</v>
          </cell>
          <cell r="D23">
            <v>3.7927328402008624E-2</v>
          </cell>
          <cell r="E23" t="str">
            <v>V</v>
          </cell>
          <cell r="G23">
            <v>777635.66528346541</v>
          </cell>
        </row>
        <row r="24">
          <cell r="A24" t="str">
            <v>15d</v>
          </cell>
          <cell r="B24" t="str">
            <v>Payroll Taxes on Production Wages</v>
          </cell>
          <cell r="C24">
            <v>1989467.6013443223</v>
          </cell>
          <cell r="D24">
            <v>9.7031546301104138E-2</v>
          </cell>
          <cell r="E24" t="str">
            <v>F</v>
          </cell>
          <cell r="F24">
            <v>1989467.6013443223</v>
          </cell>
        </row>
        <row r="25">
          <cell r="A25" t="str">
            <v>15e</v>
          </cell>
          <cell r="B25" t="str">
            <v>Brokerage Fees #55700003</v>
          </cell>
          <cell r="C25">
            <v>426253.88751197996</v>
          </cell>
          <cell r="D25">
            <v>2.0789518660266949E-2</v>
          </cell>
          <cell r="E25" t="str">
            <v>V</v>
          </cell>
          <cell r="G25">
            <v>426253.88751197996</v>
          </cell>
        </row>
        <row r="26">
          <cell r="A26">
            <v>16</v>
          </cell>
          <cell r="B26" t="str">
            <v>547-Fuel Incl Reg Amort</v>
          </cell>
          <cell r="C26">
            <v>143207932.26523876</v>
          </cell>
          <cell r="D26">
            <v>6.9846259878222252</v>
          </cell>
          <cell r="E26" t="str">
            <v>V</v>
          </cell>
          <cell r="G26">
            <v>143207932.26523876</v>
          </cell>
        </row>
        <row r="27">
          <cell r="A27">
            <v>17</v>
          </cell>
          <cell r="B27" t="str">
            <v>565-Wheeling Incl Reg Amort</v>
          </cell>
          <cell r="C27">
            <v>112334321.32462588</v>
          </cell>
          <cell r="D27">
            <v>5.4788391092411963</v>
          </cell>
          <cell r="E27" t="str">
            <v>V</v>
          </cell>
          <cell r="G27">
            <v>112334321.32462588</v>
          </cell>
        </row>
        <row r="28">
          <cell r="A28">
            <v>18</v>
          </cell>
          <cell r="B28" t="str">
            <v>Variable Transmission Income</v>
          </cell>
          <cell r="C28">
            <v>-8666881.7085096519</v>
          </cell>
          <cell r="D28">
            <v>-0.42270652370372508</v>
          </cell>
          <cell r="E28" t="str">
            <v>F</v>
          </cell>
          <cell r="F28">
            <v>-8666881.7085096519</v>
          </cell>
        </row>
        <row r="29">
          <cell r="A29">
            <v>19</v>
          </cell>
          <cell r="B29" t="str">
            <v>Production O&amp;M</v>
          </cell>
          <cell r="C29">
            <v>109175792.16812748</v>
          </cell>
          <cell r="D29">
            <v>5.3247893685542556</v>
          </cell>
          <cell r="E29" t="str">
            <v>F</v>
          </cell>
          <cell r="F29">
            <v>109175792.16812748</v>
          </cell>
        </row>
        <row r="30">
          <cell r="A30">
            <v>20</v>
          </cell>
          <cell r="B30" t="str">
            <v>447-Sales to Others</v>
          </cell>
          <cell r="C30">
            <v>-5469488.0226491988</v>
          </cell>
          <cell r="D30">
            <v>-0.26676125811468715</v>
          </cell>
          <cell r="E30" t="str">
            <v>V</v>
          </cell>
          <cell r="G30">
            <v>-5469488.0226491988</v>
          </cell>
        </row>
        <row r="31">
          <cell r="A31">
            <v>21</v>
          </cell>
          <cell r="B31" t="str">
            <v>456-Purch/Sales Non-Core Gas</v>
          </cell>
          <cell r="C31">
            <v>-21415123.754653782</v>
          </cell>
          <cell r="D31">
            <v>-1.0444716821422257</v>
          </cell>
          <cell r="E31" t="str">
            <v>V</v>
          </cell>
          <cell r="G31">
            <v>-21415123.754653782</v>
          </cell>
        </row>
        <row r="32">
          <cell r="A32">
            <v>22</v>
          </cell>
          <cell r="B32" t="str">
            <v>Transmission Exp - 500KV</v>
          </cell>
          <cell r="C32">
            <v>876514.03</v>
          </cell>
          <cell r="D32">
            <v>4.274988525977641E-2</v>
          </cell>
          <cell r="E32" t="str">
            <v>F</v>
          </cell>
          <cell r="F32">
            <v>876514.03</v>
          </cell>
        </row>
        <row r="33">
          <cell r="A33">
            <v>23</v>
          </cell>
          <cell r="B33" t="str">
            <v>Depreciation-Production (FERC 403)</v>
          </cell>
          <cell r="C33">
            <v>169567639.20922089</v>
          </cell>
          <cell r="D33">
            <v>8.2702579443769508</v>
          </cell>
          <cell r="E33" t="str">
            <v>F</v>
          </cell>
          <cell r="F33">
            <v>169567639.20922089</v>
          </cell>
        </row>
        <row r="34">
          <cell r="A34">
            <v>24</v>
          </cell>
          <cell r="B34" t="str">
            <v>Depreciation-Transmission</v>
          </cell>
          <cell r="C34">
            <v>3531950.8300239993</v>
          </cell>
          <cell r="D34">
            <v>0.17226249387781967</v>
          </cell>
          <cell r="E34" t="str">
            <v>F</v>
          </cell>
          <cell r="F34">
            <v>3531950.8300239993</v>
          </cell>
        </row>
        <row r="35">
          <cell r="A35">
            <v>25</v>
          </cell>
          <cell r="B35" t="str">
            <v>Amortization  - Reg Assets - Non PC Only</v>
          </cell>
          <cell r="C35">
            <v>5068352.99318753</v>
          </cell>
          <cell r="D35">
            <v>0.24719685196004362</v>
          </cell>
          <cell r="E35" t="str">
            <v>F</v>
          </cell>
          <cell r="F35">
            <v>5068352.99318753</v>
          </cell>
        </row>
        <row r="36">
          <cell r="A36">
            <v>27</v>
          </cell>
          <cell r="B36" t="str">
            <v>Subtotal &amp; Baseline Rate</v>
          </cell>
          <cell r="C36">
            <v>1178741611.433377</v>
          </cell>
          <cell r="D36">
            <v>57.490316087354387</v>
          </cell>
          <cell r="F36">
            <v>473234260.20712543</v>
          </cell>
          <cell r="G36">
            <v>705507351.22625172</v>
          </cell>
        </row>
        <row r="37">
          <cell r="A37">
            <v>28</v>
          </cell>
          <cell r="B37" t="str">
            <v>Revenue Sensitive Items</v>
          </cell>
          <cell r="C37">
            <v>0.95111500000000004</v>
          </cell>
          <cell r="F37">
            <v>0.95111500000000004</v>
          </cell>
          <cell r="G37">
            <v>0.95111500000000004</v>
          </cell>
        </row>
        <row r="38">
          <cell r="A38">
            <v>29</v>
          </cell>
          <cell r="B38" t="str">
            <v>Grossed up for RSI</v>
          </cell>
          <cell r="C38">
            <v>1239326066.1785135</v>
          </cell>
          <cell r="F38">
            <v>497557351.32673275</v>
          </cell>
          <cell r="G38">
            <v>741768714.85178101</v>
          </cell>
        </row>
        <row r="39">
          <cell r="A39">
            <v>30</v>
          </cell>
          <cell r="B39" t="str">
            <v>Test Year DELIVERED Load (MWh's)</v>
          </cell>
          <cell r="C39">
            <v>20503307.194246825</v>
          </cell>
        </row>
        <row r="40">
          <cell r="A40">
            <v>31</v>
          </cell>
        </row>
        <row r="41">
          <cell r="A41">
            <v>32</v>
          </cell>
          <cell r="C41" t="str">
            <v>Before Rev.</v>
          </cell>
          <cell r="D41" t="str">
            <v>After Rev.</v>
          </cell>
        </row>
        <row r="42">
          <cell r="A42">
            <v>33</v>
          </cell>
          <cell r="C42" t="str">
            <v>Sensitive Items</v>
          </cell>
          <cell r="D42" t="str">
            <v>Sensitive Items</v>
          </cell>
        </row>
        <row r="43">
          <cell r="A43">
            <v>34</v>
          </cell>
          <cell r="C43" t="str">
            <v>Rev Req (Column (II) )</v>
          </cell>
          <cell r="D43"/>
        </row>
        <row r="44">
          <cell r="A44">
            <v>35</v>
          </cell>
          <cell r="B44" t="str">
            <v>Power Cost Baseline Rate</v>
          </cell>
          <cell r="C44">
            <v>57.490316087354387</v>
          </cell>
          <cell r="D44">
            <v>60.445178645436549</v>
          </cell>
        </row>
        <row r="45">
          <cell r="A45">
            <v>36</v>
          </cell>
          <cell r="B45" t="str">
            <v xml:space="preserve">Fixed Production Costs </v>
          </cell>
          <cell r="C45">
            <v>23.080874501061651</v>
          </cell>
          <cell r="D45">
            <v>24.267175368973941</v>
          </cell>
        </row>
        <row r="46">
          <cell r="A46">
            <v>37</v>
          </cell>
          <cell r="B46" t="str">
            <v>Variable Production Costs</v>
          </cell>
          <cell r="C46">
            <v>34.409441586292736</v>
          </cell>
          <cell r="D46">
            <v>36.178003276462611</v>
          </cell>
        </row>
        <row r="47">
          <cell r="A47">
            <v>38</v>
          </cell>
          <cell r="B47" t="str">
            <v>Power Cost Baseline Rate</v>
          </cell>
          <cell r="C47">
            <v>57.490316087354387</v>
          </cell>
          <cell r="D47">
            <v>60.445178645436556</v>
          </cell>
        </row>
        <row r="49">
          <cell r="D49" t="str">
            <v>Rate Year</v>
          </cell>
        </row>
        <row r="50">
          <cell r="B50" t="str">
            <v>NON POWER COST RELATED REG ASSETS &amp; LIAB</v>
          </cell>
          <cell r="C50" t="str">
            <v xml:space="preserve">FERC </v>
          </cell>
          <cell r="D50" t="str">
            <v xml:space="preserve">Non PF'd </v>
          </cell>
        </row>
        <row r="51">
          <cell r="B51" t="str">
            <v>WHITE RIVER PLANT COSTS</v>
          </cell>
          <cell r="C51">
            <v>407</v>
          </cell>
          <cell r="D51">
            <v>4459451.03318753</v>
          </cell>
        </row>
        <row r="52">
          <cell r="B52" t="str">
            <v>CARRYING CHARGES ON LSR PREPAID TRANSM</v>
          </cell>
          <cell r="C52">
            <v>407.3</v>
          </cell>
          <cell r="D52">
            <v>687420</v>
          </cell>
        </row>
        <row r="53">
          <cell r="B53" t="str">
            <v>MINT FARM DEFFRED - UE-090704 (ends Mar 2025)</v>
          </cell>
          <cell r="C53">
            <v>407.3</v>
          </cell>
          <cell r="D53">
            <v>2885052</v>
          </cell>
        </row>
        <row r="54">
          <cell r="B54" t="str">
            <v>TOTAL NON-POWER COST RELATED</v>
          </cell>
          <cell r="D54">
            <v>8031923.03318753</v>
          </cell>
        </row>
        <row r="55">
          <cell r="C55" t="str">
            <v>Check=&gt;</v>
          </cell>
          <cell r="D5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Direct Assignment Dist Plt"/>
      <sheetName val="All Direct Assignment Acc Depr"/>
      <sheetName val="Equipment Rental"/>
      <sheetName val="YE 12-2018 Rental Rev"/>
      <sheetName val="Summary Book Cost Sch 62"/>
      <sheetName val="Summary Accum Deprec Sch 62"/>
      <sheetName val="Sch 62 Sub Book Cost 12-18"/>
      <sheetName val="Sch 62 Sub Accum Deprec 12-18"/>
      <sheetName val="Summary - SC"/>
      <sheetName val="SC Sub Direct Assign"/>
      <sheetName val="SC Feeder Direct Assign"/>
      <sheetName val="SC Sub Net Book 12-18"/>
      <sheetName val="Sch 62 Feeder Costs"/>
      <sheetName val="2019 GRC Dir Assign Dist Data"/>
    </sheetNames>
    <sheetDataSet>
      <sheetData sheetId="0">
        <row r="9">
          <cell r="C9">
            <v>3584294.5099956198</v>
          </cell>
          <cell r="D9">
            <v>0</v>
          </cell>
          <cell r="E9">
            <v>0</v>
          </cell>
          <cell r="F9">
            <v>0</v>
          </cell>
          <cell r="G9">
            <v>3561622.1547956197</v>
          </cell>
          <cell r="H9">
            <v>22672.355200000002</v>
          </cell>
          <cell r="I9">
            <v>0</v>
          </cell>
        </row>
        <row r="10">
          <cell r="C10">
            <v>598299.79449141794</v>
          </cell>
          <cell r="D10">
            <v>0</v>
          </cell>
          <cell r="E10">
            <v>0</v>
          </cell>
          <cell r="F10">
            <v>0</v>
          </cell>
          <cell r="G10">
            <v>242390.36241461791</v>
          </cell>
          <cell r="H10">
            <v>162866.1520768</v>
          </cell>
          <cell r="I10">
            <v>193043.28</v>
          </cell>
        </row>
        <row r="11">
          <cell r="C11">
            <v>31963716.521255195</v>
          </cell>
          <cell r="D11">
            <v>775891.62600000005</v>
          </cell>
          <cell r="E11">
            <v>0</v>
          </cell>
          <cell r="F11">
            <v>0</v>
          </cell>
          <cell r="G11">
            <v>10309974.6572004</v>
          </cell>
          <cell r="H11">
            <v>14591388.153054798</v>
          </cell>
          <cell r="I11">
            <v>6286462.084999999</v>
          </cell>
        </row>
        <row r="12">
          <cell r="C12">
            <v>67009.356344389787</v>
          </cell>
          <cell r="D12">
            <v>0</v>
          </cell>
          <cell r="E12">
            <v>0</v>
          </cell>
          <cell r="F12">
            <v>0</v>
          </cell>
          <cell r="G12">
            <v>67009.356344389787</v>
          </cell>
          <cell r="H12">
            <v>0</v>
          </cell>
          <cell r="I12">
            <v>0</v>
          </cell>
        </row>
        <row r="13">
          <cell r="C13">
            <v>27766610.698247954</v>
          </cell>
          <cell r="D13">
            <v>0</v>
          </cell>
          <cell r="E13">
            <v>0</v>
          </cell>
          <cell r="F13">
            <v>0</v>
          </cell>
          <cell r="G13">
            <v>21070405.608247954</v>
          </cell>
          <cell r="H13">
            <v>6656205.0899999999</v>
          </cell>
          <cell r="I13">
            <v>40000</v>
          </cell>
        </row>
        <row r="14">
          <cell r="C14">
            <v>102372.76999999999</v>
          </cell>
          <cell r="D14">
            <v>97133.84</v>
          </cell>
          <cell r="E14">
            <v>5238.93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>
            <v>2193563.2490000972</v>
          </cell>
          <cell r="D15">
            <v>727301.99999999988</v>
          </cell>
          <cell r="E15">
            <v>42010.700000000004</v>
          </cell>
          <cell r="F15">
            <v>19397.189999999999</v>
          </cell>
          <cell r="G15">
            <v>1404853.3590000975</v>
          </cell>
          <cell r="H15">
            <v>0</v>
          </cell>
          <cell r="I15">
            <v>0</v>
          </cell>
        </row>
        <row r="16">
          <cell r="C16"/>
          <cell r="D16"/>
          <cell r="E16"/>
          <cell r="F16"/>
          <cell r="G16"/>
          <cell r="H16"/>
          <cell r="I16"/>
        </row>
        <row r="17">
          <cell r="C17">
            <v>66275866.899334669</v>
          </cell>
          <cell r="D17">
            <v>1600327.466</v>
          </cell>
          <cell r="E17">
            <v>47249.630000000005</v>
          </cell>
          <cell r="F17">
            <v>19397.189999999999</v>
          </cell>
          <cell r="G17">
            <v>36656255.498003073</v>
          </cell>
          <cell r="H17">
            <v>21433131.750331596</v>
          </cell>
          <cell r="I17">
            <v>6519505.3649999993</v>
          </cell>
        </row>
      </sheetData>
      <sheetData sheetId="1">
        <row r="8">
          <cell r="C8">
            <v>-12148.752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-12148.752</v>
          </cell>
          <cell r="I8">
            <v>0</v>
          </cell>
        </row>
        <row r="9">
          <cell r="C9">
            <v>-224950.76187036239</v>
          </cell>
          <cell r="D9">
            <v>-10967.308000000001</v>
          </cell>
          <cell r="E9">
            <v>0</v>
          </cell>
          <cell r="F9">
            <v>0</v>
          </cell>
          <cell r="G9">
            <v>-55355.910287562372</v>
          </cell>
          <cell r="H9">
            <v>-57917.228582800002</v>
          </cell>
          <cell r="I9">
            <v>-100710.315</v>
          </cell>
        </row>
        <row r="10">
          <cell r="C10">
            <v>-11302572.919115141</v>
          </cell>
          <cell r="D10">
            <v>-698898.21200000006</v>
          </cell>
          <cell r="E10">
            <v>0</v>
          </cell>
          <cell r="F10">
            <v>0</v>
          </cell>
          <cell r="G10">
            <v>-2831561.1025523427</v>
          </cell>
          <cell r="H10">
            <v>-4407970.1745627997</v>
          </cell>
          <cell r="I10">
            <v>-3364143.4299999997</v>
          </cell>
        </row>
        <row r="11">
          <cell r="C11">
            <v>-52160.692154439777</v>
          </cell>
          <cell r="D11">
            <v>0</v>
          </cell>
          <cell r="E11">
            <v>0</v>
          </cell>
          <cell r="F11">
            <v>0</v>
          </cell>
          <cell r="G11">
            <v>-52160.692154439777</v>
          </cell>
          <cell r="H11">
            <v>0</v>
          </cell>
          <cell r="I11">
            <v>0</v>
          </cell>
        </row>
        <row r="12">
          <cell r="C12">
            <v>-15897826.552200768</v>
          </cell>
          <cell r="D12">
            <v>0</v>
          </cell>
          <cell r="E12">
            <v>0</v>
          </cell>
          <cell r="F12">
            <v>0</v>
          </cell>
          <cell r="G12">
            <v>-13917717.100486483</v>
          </cell>
          <cell r="H12">
            <v>-1954966.5945714284</v>
          </cell>
          <cell r="I12">
            <v>-25142.857142857145</v>
          </cell>
        </row>
        <row r="13">
          <cell r="C13">
            <v>-51186</v>
          </cell>
          <cell r="D13">
            <v>-48567</v>
          </cell>
          <cell r="E13">
            <v>-2619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>
            <v>-1194485.6795000487</v>
          </cell>
          <cell r="D14">
            <v>-363651</v>
          </cell>
          <cell r="E14">
            <v>-21005</v>
          </cell>
          <cell r="F14">
            <v>-9699</v>
          </cell>
          <cell r="G14">
            <v>-800130.67950004875</v>
          </cell>
          <cell r="H14">
            <v>0</v>
          </cell>
          <cell r="I14">
            <v>0</v>
          </cell>
        </row>
        <row r="15">
          <cell r="C15"/>
          <cell r="D15"/>
          <cell r="E15"/>
          <cell r="F15"/>
          <cell r="G15"/>
          <cell r="H15"/>
          <cell r="I15"/>
        </row>
        <row r="16">
          <cell r="C16">
            <v>-28735331.356840756</v>
          </cell>
          <cell r="D16">
            <v>-1122083.52</v>
          </cell>
          <cell r="E16">
            <v>-23624</v>
          </cell>
          <cell r="F16">
            <v>-9699</v>
          </cell>
          <cell r="G16">
            <v>-17656925.484980874</v>
          </cell>
          <cell r="H16">
            <v>-6433002.7497170279</v>
          </cell>
          <cell r="I16">
            <v>-3489996.6021428569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  <sheetName val="NEW-PSE-WP-JAP06-ELEC-RATE-SPRE"/>
    </sheetNames>
    <sheetDataSet>
      <sheetData sheetId="0"/>
      <sheetData sheetId="1"/>
      <sheetData sheetId="2"/>
      <sheetData sheetId="3"/>
      <sheetData sheetId="4">
        <row r="5">
          <cell r="A5" t="str">
            <v>Line No.</v>
          </cell>
        </row>
      </sheetData>
      <sheetData sheetId="5"/>
      <sheetData sheetId="6">
        <row r="2">
          <cell r="A2" t="str">
            <v>TABLE A. PRESENT AND PROPOSED RATES</v>
          </cell>
        </row>
        <row r="3">
          <cell r="A3" t="str">
            <v>PUGET SOUND ENERGY</v>
          </cell>
        </row>
        <row r="4">
          <cell r="A4" t="str">
            <v>ESTIMATED EFFECT OF PROPOSED BASE RATE INCREASE</v>
          </cell>
        </row>
        <row r="5">
          <cell r="A5" t="str">
            <v>ON REVENUES FROM ELECTRIC SALES</v>
          </cell>
        </row>
        <row r="6">
          <cell r="A6" t="str">
            <v>12 MONTHS ENDED DECEMBER 2018</v>
          </cell>
        </row>
        <row r="9">
          <cell r="N9" t="str">
            <v>Effective May 2020</v>
          </cell>
        </row>
        <row r="10">
          <cell r="L10" t="str">
            <v>Present</v>
          </cell>
          <cell r="N10" t="str">
            <v>Proposed</v>
          </cell>
        </row>
        <row r="11">
          <cell r="E11" t="str">
            <v>Current</v>
          </cell>
          <cell r="L11" t="str">
            <v>Base</v>
          </cell>
          <cell r="N11" t="str">
            <v>Base</v>
          </cell>
          <cell r="P11" t="str">
            <v xml:space="preserve"> </v>
          </cell>
          <cell r="S11" t="str">
            <v>Proposed</v>
          </cell>
          <cell r="U11" t="str">
            <v>Rate
Spread
Increase</v>
          </cell>
          <cell r="V11" t="str">
            <v>Difference</v>
          </cell>
        </row>
        <row r="12">
          <cell r="A12" t="str">
            <v>Line</v>
          </cell>
          <cell r="E12" t="str">
            <v>Sch.</v>
          </cell>
          <cell r="G12" t="str">
            <v>Avg Cust or</v>
          </cell>
          <cell r="I12" t="str">
            <v>Energy</v>
          </cell>
          <cell r="J12" t="str">
            <v>Demand</v>
          </cell>
          <cell r="L12" t="str">
            <v>Revenues</v>
          </cell>
          <cell r="N12" t="str">
            <v>Revenues</v>
          </cell>
          <cell r="P12" t="str">
            <v>Increase</v>
          </cell>
          <cell r="Q12" t="str">
            <v>Base</v>
          </cell>
          <cell r="S12" t="str">
            <v>Rates</v>
          </cell>
        </row>
        <row r="13">
          <cell r="A13" t="str">
            <v>No.</v>
          </cell>
          <cell r="C13" t="str">
            <v>Description</v>
          </cell>
          <cell r="E13" t="str">
            <v>No.</v>
          </cell>
          <cell r="G13" t="str">
            <v>Basic Chg</v>
          </cell>
          <cell r="I13" t="str">
            <v>(MWH)</v>
          </cell>
          <cell r="J13" t="str">
            <v>(MW or MVa)</v>
          </cell>
          <cell r="L13" t="str">
            <v>($000)</v>
          </cell>
          <cell r="N13" t="str">
            <v>($000)</v>
          </cell>
          <cell r="P13" t="str">
            <v>($000)</v>
          </cell>
          <cell r="Q13" t="str">
            <v>%</v>
          </cell>
          <cell r="S13" t="str">
            <v>(cents/kWh)</v>
          </cell>
        </row>
        <row r="14">
          <cell r="C14" t="str">
            <v>(1)</v>
          </cell>
          <cell r="E14" t="str">
            <v>(2)</v>
          </cell>
          <cell r="G14" t="str">
            <v>(3)</v>
          </cell>
          <cell r="I14" t="str">
            <v>(4)</v>
          </cell>
          <cell r="J14" t="str">
            <v>(4)</v>
          </cell>
          <cell r="L14" t="str">
            <v>(5)</v>
          </cell>
          <cell r="N14" t="str">
            <v>(6)</v>
          </cell>
          <cell r="P14" t="str">
            <v>(7)</v>
          </cell>
          <cell r="Q14" t="str">
            <v>(8)</v>
          </cell>
          <cell r="S14" t="str">
            <v>(9)</v>
          </cell>
          <cell r="U14" t="str">
            <v>(10)</v>
          </cell>
          <cell r="V14" t="str">
            <v>(11)</v>
          </cell>
        </row>
        <row r="15">
          <cell r="P15" t="str">
            <v>(6)-(5)</v>
          </cell>
          <cell r="Q15" t="str">
            <v>(7)/(5)</v>
          </cell>
          <cell r="S15" t="str">
            <v>(6/4)</v>
          </cell>
          <cell r="V15" t="str">
            <v>(10)-(7)</v>
          </cell>
        </row>
        <row r="16">
          <cell r="C16" t="str">
            <v>Residential Service</v>
          </cell>
        </row>
        <row r="17">
          <cell r="A17">
            <v>1</v>
          </cell>
          <cell r="C17" t="str">
            <v>Residential Service</v>
          </cell>
          <cell r="E17">
            <v>7</v>
          </cell>
          <cell r="G17">
            <v>1030110</v>
          </cell>
          <cell r="I17">
            <v>10623030.235689331</v>
          </cell>
          <cell r="L17">
            <v>1105896.514</v>
          </cell>
          <cell r="N17">
            <v>1190834</v>
          </cell>
          <cell r="P17">
            <v>84937.486000000034</v>
          </cell>
          <cell r="Q17">
            <v>7.6804190016643847E-2</v>
          </cell>
          <cell r="S17">
            <v>11.209927615561629</v>
          </cell>
        </row>
        <row r="18">
          <cell r="A18">
            <v>2</v>
          </cell>
          <cell r="C18" t="str">
            <v>Total Residential Service</v>
          </cell>
          <cell r="G18">
            <v>1030110</v>
          </cell>
          <cell r="I18">
            <v>10623030.235689331</v>
          </cell>
          <cell r="L18">
            <v>1105896.514</v>
          </cell>
          <cell r="N18">
            <v>1190834</v>
          </cell>
          <cell r="P18">
            <v>84937.486000000034</v>
          </cell>
          <cell r="Q18">
            <v>7.6804190016643847E-2</v>
          </cell>
          <cell r="S18">
            <v>11.209927615561629</v>
          </cell>
          <cell r="U18">
            <v>84939.206860889914</v>
          </cell>
          <cell r="V18">
            <v>1.7208608898799866</v>
          </cell>
        </row>
        <row r="20">
          <cell r="C20" t="str">
            <v>Secondary Voltage Service</v>
          </cell>
          <cell r="G20"/>
          <cell r="L20"/>
          <cell r="N20"/>
          <cell r="P20"/>
          <cell r="Q20"/>
        </row>
        <row r="21">
          <cell r="A21">
            <v>3</v>
          </cell>
          <cell r="C21" t="str">
            <v>Secondary General Service</v>
          </cell>
          <cell r="E21" t="str">
            <v>8, 24</v>
          </cell>
          <cell r="G21">
            <v>130674.58333333333</v>
          </cell>
          <cell r="I21">
            <v>2700129.1967702867</v>
          </cell>
          <cell r="L21">
            <v>263390.397</v>
          </cell>
          <cell r="N21">
            <v>283619</v>
          </cell>
          <cell r="P21">
            <v>20228.603000000003</v>
          </cell>
          <cell r="Q21">
            <v>7.6800837199846747E-2</v>
          </cell>
          <cell r="S21">
            <v>10.503904788676261</v>
          </cell>
        </row>
        <row r="22">
          <cell r="A22">
            <v>4</v>
          </cell>
          <cell r="C22" t="str">
            <v>Small Secondary General Service</v>
          </cell>
          <cell r="E22" t="str">
            <v>7A, 11, 25</v>
          </cell>
          <cell r="G22">
            <v>7793.666666666667</v>
          </cell>
          <cell r="I22">
            <v>2990164.3735601031</v>
          </cell>
          <cell r="J22">
            <v>4639.3969999999999</v>
          </cell>
          <cell r="L22">
            <v>269437.799</v>
          </cell>
          <cell r="N22">
            <v>284958</v>
          </cell>
          <cell r="P22">
            <v>15520.201000000001</v>
          </cell>
          <cell r="Q22">
            <v>5.7602166650715554E-2</v>
          </cell>
          <cell r="S22">
            <v>9.5298439951890579</v>
          </cell>
        </row>
        <row r="23">
          <cell r="A23">
            <v>5</v>
          </cell>
          <cell r="C23" t="str">
            <v>Large Secondary General Service</v>
          </cell>
          <cell r="E23" t="str">
            <v>12, 26, 26P</v>
          </cell>
          <cell r="G23">
            <v>10394</v>
          </cell>
          <cell r="I23">
            <v>1941301.3639308119</v>
          </cell>
          <cell r="J23">
            <v>4774.6639999999998</v>
          </cell>
          <cell r="L23">
            <v>160280.84099999999</v>
          </cell>
          <cell r="N23">
            <v>169513.13</v>
          </cell>
          <cell r="P23">
            <v>9232.2890000000189</v>
          </cell>
          <cell r="Q23">
            <v>5.7600702257358506E-2</v>
          </cell>
          <cell r="S23">
            <v>8.7319327719815814</v>
          </cell>
        </row>
        <row r="24">
          <cell r="A24">
            <v>6</v>
          </cell>
          <cell r="C24" t="str">
            <v>Secondary Irrigation &amp; Pumping Service</v>
          </cell>
          <cell r="E24">
            <v>29</v>
          </cell>
          <cell r="G24">
            <v>658.83333333333337</v>
          </cell>
          <cell r="I24">
            <v>16009.313796828577</v>
          </cell>
          <cell r="J24">
            <v>5.7590000000000003</v>
          </cell>
          <cell r="L24">
            <v>1265.443</v>
          </cell>
          <cell r="N24">
            <v>1338.346</v>
          </cell>
          <cell r="P24">
            <v>72.90300000000002</v>
          </cell>
          <cell r="Q24">
            <v>5.7610654924797104E-2</v>
          </cell>
          <cell r="S24">
            <v>8.3597961598149482</v>
          </cell>
        </row>
        <row r="25">
          <cell r="A25">
            <v>7</v>
          </cell>
          <cell r="C25" t="str">
            <v>Total Secondary Voltage Service</v>
          </cell>
          <cell r="G25">
            <v>149521.08333333334</v>
          </cell>
          <cell r="I25">
            <v>7647604.2480580304</v>
          </cell>
          <cell r="L25">
            <v>694374.48</v>
          </cell>
          <cell r="N25">
            <v>739428.47600000002</v>
          </cell>
          <cell r="P25">
            <v>45053.996000000021</v>
          </cell>
          <cell r="Q25">
            <v>6.4884291254482765E-2</v>
          </cell>
          <cell r="S25">
            <v>9.6687596797096873</v>
          </cell>
          <cell r="U25">
            <v>45056.436492864173</v>
          </cell>
          <cell r="V25">
            <v>2.4404928641524748</v>
          </cell>
        </row>
        <row r="27">
          <cell r="C27" t="str">
            <v>Primary Voltage Service</v>
          </cell>
        </row>
        <row r="28">
          <cell r="A28">
            <v>8</v>
          </cell>
          <cell r="C28" t="str">
            <v>Primary General Service</v>
          </cell>
          <cell r="E28" t="str">
            <v>10, 31</v>
          </cell>
          <cell r="G28">
            <v>495.16666666666669</v>
          </cell>
          <cell r="I28">
            <v>1407978.352242965</v>
          </cell>
          <cell r="J28">
            <v>3463.8150000000001</v>
          </cell>
          <cell r="L28">
            <v>113255.217</v>
          </cell>
          <cell r="N28">
            <v>121954.19500000001</v>
          </cell>
          <cell r="P28">
            <v>8698.9780000000028</v>
          </cell>
          <cell r="Q28">
            <v>7.6808629486798854E-2</v>
          </cell>
          <cell r="S28">
            <v>8.6616527026656449</v>
          </cell>
        </row>
        <row r="29">
          <cell r="A29">
            <v>9</v>
          </cell>
          <cell r="C29" t="str">
            <v>Primary Irrigation &amp; Pumping Service</v>
          </cell>
          <cell r="E29">
            <v>35</v>
          </cell>
          <cell r="G29">
            <v>3.25</v>
          </cell>
          <cell r="I29">
            <v>4443.66</v>
          </cell>
          <cell r="J29">
            <v>9.0990000000000002</v>
          </cell>
          <cell r="L29">
            <v>268.01499999999999</v>
          </cell>
          <cell r="N29">
            <v>298.89299999999997</v>
          </cell>
          <cell r="P29">
            <v>30.877999999999986</v>
          </cell>
          <cell r="Q29">
            <v>0.11520996959125418</v>
          </cell>
          <cell r="S29">
            <v>6.726279688364996</v>
          </cell>
        </row>
        <row r="30">
          <cell r="A30">
            <v>10</v>
          </cell>
          <cell r="C30" t="str">
            <v>Primary All Electric Schools</v>
          </cell>
          <cell r="E30">
            <v>43</v>
          </cell>
          <cell r="G30">
            <v>156.16666666666666</v>
          </cell>
          <cell r="I30">
            <v>122500.71332397975</v>
          </cell>
          <cell r="J30">
            <v>602.303</v>
          </cell>
          <cell r="L30">
            <v>10687.148999999999</v>
          </cell>
          <cell r="N30">
            <v>11713.165000000001</v>
          </cell>
          <cell r="P30">
            <v>1026.0160000000014</v>
          </cell>
          <cell r="Q30">
            <v>9.6004650070846909E-2</v>
          </cell>
          <cell r="S30">
            <v>9.5617116685859536</v>
          </cell>
        </row>
        <row r="31">
          <cell r="A31">
            <v>11</v>
          </cell>
          <cell r="C31" t="str">
            <v>Total Primary Voltage Service</v>
          </cell>
          <cell r="G31">
            <v>654.58333333333337</v>
          </cell>
          <cell r="I31">
            <v>1534922.7255669446</v>
          </cell>
          <cell r="L31">
            <v>124210.38100000001</v>
          </cell>
          <cell r="N31">
            <v>133966.253</v>
          </cell>
          <cell r="P31">
            <v>9755.8720000000048</v>
          </cell>
          <cell r="Q31">
            <v>7.8543129176940563E-2</v>
          </cell>
          <cell r="S31">
            <v>8.7278825681936354</v>
          </cell>
          <cell r="U31">
            <v>9755.5721445274394</v>
          </cell>
          <cell r="V31">
            <v>-0.29985547256546852</v>
          </cell>
        </row>
        <row r="33">
          <cell r="C33" t="str">
            <v>High Voltage Service</v>
          </cell>
        </row>
        <row r="34">
          <cell r="A34">
            <v>12</v>
          </cell>
          <cell r="C34" t="str">
            <v>High Voltage Interruptible Service</v>
          </cell>
          <cell r="E34">
            <v>46</v>
          </cell>
          <cell r="G34">
            <v>6</v>
          </cell>
          <cell r="I34">
            <v>78351.491999999998</v>
          </cell>
          <cell r="J34">
            <v>397.464</v>
          </cell>
          <cell r="L34">
            <v>5190.4359999999997</v>
          </cell>
          <cell r="N34">
            <v>5488.692</v>
          </cell>
          <cell r="P34">
            <v>298.25600000000031</v>
          </cell>
          <cell r="Q34">
            <v>5.7462610077457912E-2</v>
          </cell>
          <cell r="S34">
            <v>7.0052169523459744</v>
          </cell>
        </row>
        <row r="35">
          <cell r="A35">
            <v>13</v>
          </cell>
          <cell r="C35" t="str">
            <v>High Voltage General Service</v>
          </cell>
          <cell r="E35">
            <v>49</v>
          </cell>
          <cell r="G35">
            <v>19</v>
          </cell>
          <cell r="I35">
            <v>542259.32140199991</v>
          </cell>
          <cell r="J35">
            <v>1344.134</v>
          </cell>
          <cell r="L35">
            <v>34937.811999999998</v>
          </cell>
          <cell r="N35">
            <v>36950.915999999997</v>
          </cell>
          <cell r="P35">
            <v>2013.1039999999994</v>
          </cell>
          <cell r="Q35">
            <v>5.7619635711589477E-2</v>
          </cell>
          <cell r="S35">
            <v>6.8142518794262852</v>
          </cell>
        </row>
        <row r="36">
          <cell r="A36">
            <v>14</v>
          </cell>
          <cell r="C36" t="str">
            <v>High Voltage Service</v>
          </cell>
          <cell r="G36">
            <v>25</v>
          </cell>
          <cell r="I36">
            <v>620610.81340199988</v>
          </cell>
          <cell r="L36">
            <v>40128.248</v>
          </cell>
          <cell r="N36">
            <v>42439.608</v>
          </cell>
          <cell r="P36">
            <v>2311.3599999999997</v>
          </cell>
          <cell r="Q36">
            <v>5.7599325044043782E-2</v>
          </cell>
          <cell r="S36">
            <v>6.8383610281230789</v>
          </cell>
          <cell r="U36">
            <v>2311.5600203237632</v>
          </cell>
          <cell r="V36">
            <v>0.20002032376351053</v>
          </cell>
        </row>
        <row r="38">
          <cell r="C38" t="str">
            <v>Transportation Service</v>
          </cell>
        </row>
        <row r="39">
          <cell r="A39">
            <v>15</v>
          </cell>
          <cell r="C39" t="str">
            <v>Retail Wheeling Transporation</v>
          </cell>
          <cell r="E39" t="str">
            <v>449, 459</v>
          </cell>
          <cell r="G39">
            <v>20</v>
          </cell>
          <cell r="I39">
            <v>2028727.0061700002</v>
          </cell>
          <cell r="J39">
            <v>3557.5250000000001</v>
          </cell>
          <cell r="L39">
            <v>10114.356</v>
          </cell>
          <cell r="N39">
            <v>10191.156999999999</v>
          </cell>
          <cell r="P39">
            <v>76.800999999999476</v>
          </cell>
          <cell r="Q39">
            <v>7.5932664422726946E-3</v>
          </cell>
          <cell r="S39">
            <v>0.50234245263189525</v>
          </cell>
        </row>
        <row r="40">
          <cell r="A40">
            <v>16</v>
          </cell>
          <cell r="C40" t="str">
            <v>Special Contract Service</v>
          </cell>
          <cell r="E40" t="str">
            <v>SC</v>
          </cell>
          <cell r="G40">
            <v>98.333333333333329</v>
          </cell>
          <cell r="I40">
            <v>336220.53600000002</v>
          </cell>
          <cell r="J40">
            <v>799.15800000000002</v>
          </cell>
          <cell r="L40">
            <v>5493.9070000000002</v>
          </cell>
          <cell r="N40">
            <v>4419.3797800000002</v>
          </cell>
          <cell r="P40">
            <v>-1074.5272199999999</v>
          </cell>
          <cell r="Q40">
            <v>-0.19558525835985208</v>
          </cell>
          <cell r="S40">
            <v>1.3144288664152268</v>
          </cell>
        </row>
        <row r="41">
          <cell r="A41">
            <v>17</v>
          </cell>
          <cell r="C41" t="str">
            <v>Transportation Service</v>
          </cell>
          <cell r="G41">
            <v>118.33333333333333</v>
          </cell>
          <cell r="I41">
            <v>2364947.5421700003</v>
          </cell>
          <cell r="L41">
            <v>15608.262999999999</v>
          </cell>
          <cell r="N41">
            <v>14610.536779999999</v>
          </cell>
          <cell r="P41">
            <v>-997.72622000000047</v>
          </cell>
          <cell r="Q41">
            <v>-6.392295029882572E-2</v>
          </cell>
          <cell r="S41">
            <v>0.61779538528765154</v>
          </cell>
          <cell r="U41">
            <v>-997.72621999999967</v>
          </cell>
          <cell r="V41">
            <v>0</v>
          </cell>
        </row>
        <row r="43">
          <cell r="A43">
            <v>18</v>
          </cell>
          <cell r="C43" t="str">
            <v>Street and Area Lighting</v>
          </cell>
          <cell r="E43" t="str">
            <v>50-59</v>
          </cell>
          <cell r="G43">
            <v>7829.166666666667</v>
          </cell>
          <cell r="I43">
            <v>69969.105296000009</v>
          </cell>
          <cell r="L43">
            <v>16457.504000000001</v>
          </cell>
          <cell r="N43">
            <v>18040.363000000001</v>
          </cell>
          <cell r="P43">
            <v>1582.8590000000004</v>
          </cell>
          <cell r="Q43">
            <v>9.6178557817759011E-2</v>
          </cell>
          <cell r="S43">
            <v>25.783326689231412</v>
          </cell>
          <cell r="U43">
            <v>1580.0385919630487</v>
          </cell>
          <cell r="V43">
            <v>-2.820408036951676</v>
          </cell>
        </row>
        <row r="45">
          <cell r="A45">
            <v>19</v>
          </cell>
          <cell r="C45" t="str">
            <v>Total Jurisdictional Sales</v>
          </cell>
          <cell r="G45">
            <v>1188258.1666666667</v>
          </cell>
          <cell r="I45">
            <v>22861084.670182306</v>
          </cell>
          <cell r="L45">
            <v>1996675.39</v>
          </cell>
          <cell r="N45">
            <v>2139319.2367799999</v>
          </cell>
          <cell r="P45">
            <v>142643.84678000005</v>
          </cell>
          <cell r="Q45">
            <v>7.1440679588884032E-2</v>
          </cell>
          <cell r="S45">
            <v>9.3579078492732766</v>
          </cell>
          <cell r="U45">
            <v>142645.08789056833</v>
          </cell>
          <cell r="V45">
            <v>1.2411105682840571</v>
          </cell>
        </row>
        <row r="47">
          <cell r="A47">
            <v>20</v>
          </cell>
          <cell r="C47" t="str">
            <v>Wholesale for Resale</v>
          </cell>
          <cell r="E47" t="str">
            <v>005</v>
          </cell>
          <cell r="G47">
            <v>8</v>
          </cell>
          <cell r="I47">
            <v>7170.0662345252713</v>
          </cell>
          <cell r="J47">
            <v>14.252000000000001</v>
          </cell>
          <cell r="L47">
            <v>327.36</v>
          </cell>
          <cell r="N47">
            <v>682.2721094316845</v>
          </cell>
          <cell r="P47">
            <v>354.91210943168448</v>
          </cell>
          <cell r="Q47">
            <v>1.084164557159349</v>
          </cell>
          <cell r="S47">
            <v>9.5155621596131272</v>
          </cell>
          <cell r="U47">
            <v>354.91210943168454</v>
          </cell>
          <cell r="V47">
            <v>0</v>
          </cell>
        </row>
        <row r="49">
          <cell r="A49">
            <v>21</v>
          </cell>
          <cell r="C49" t="str">
            <v xml:space="preserve">Total Sales </v>
          </cell>
          <cell r="G49">
            <v>1188266.1666666667</v>
          </cell>
          <cell r="I49">
            <v>22868254.736416832</v>
          </cell>
          <cell r="L49">
            <v>1997002.75</v>
          </cell>
          <cell r="N49">
            <v>2140001.5088894316</v>
          </cell>
          <cell r="P49">
            <v>142998.75888943175</v>
          </cell>
          <cell r="Q49">
            <v>7.1606691022048793E-2</v>
          </cell>
          <cell r="S49">
            <v>9.3579572798861648</v>
          </cell>
          <cell r="U49">
            <v>143000.00000000003</v>
          </cell>
          <cell r="V49">
            <v>1.2411105682840571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PUGET SOUND ENERGY</v>
          </cell>
        </row>
      </sheetData>
      <sheetData sheetId="12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Proforma kWh &amp; Revenue"/>
      <sheetName val="Rev Req Summary"/>
      <sheetName val="Average Costs"/>
      <sheetName val="Summary - Delivered kWh"/>
      <sheetName val="Sum - Delivered Restated Rev"/>
      <sheetName val="Temperature Adjustment"/>
      <sheetName val="Sch 7 Res"/>
      <sheetName val="Sch 24 Sm Sec"/>
      <sheetName val="Sch 7A Master Met"/>
      <sheetName val="Sch 25 Med Sec"/>
      <sheetName val="Sch 26 Large Sec"/>
      <sheetName val="Sch 26 Primary"/>
      <sheetName val="Sch 29 Irr Sec"/>
      <sheetName val="Sch 31 Pri Gen Svc"/>
      <sheetName val="Sch 35 Pri Irr Svc"/>
      <sheetName val="Sch 43 Pri Int Svc"/>
      <sheetName val="Sch 40 Campus Svc"/>
      <sheetName val="Sch 46 HV Int Svc"/>
      <sheetName val="Sch 49 HV Gen Svc"/>
      <sheetName val="Sch 449 - Transportation"/>
      <sheetName val="Lighting 50-59"/>
      <sheetName val="Firm Resale"/>
      <sheetName val="Financial Support Data====&gt;"/>
      <sheetName val="SOE"/>
      <sheetName val="Unbilled Rev Adj"/>
      <sheetName val="BPA Res Exch Load"/>
      <sheetName val="Delivered kWh"/>
      <sheetName val="Unbilled Change kWh"/>
      <sheetName val="Billed kWh"/>
      <sheetName val="2018 Delivered Revenue"/>
      <sheetName val="2018 Billed Revenue"/>
      <sheetName val="Unbilled Change - $"/>
      <sheetName val="SAP Billed kWh"/>
      <sheetName val="SAP BW 95-135-136"/>
      <sheetName val="Transportation EIM JE"/>
      <sheetName val="SAP Data (Do Not Print) ====&gt;"/>
      <sheetName val="Tie Revenue back to SOE"/>
      <sheetName val="SAP Data Non-Lighting"/>
      <sheetName val="Schedule 10  and 31 Demand"/>
      <sheetName val="Sch 40 Dist Demand Rev (C)"/>
      <sheetName val="Sch 40 Migration (C)"/>
      <sheetName val="Sch 40 Dist Demand (C)"/>
      <sheetName val="Light Inventory (Annual)"/>
      <sheetName val="Lighting Data"/>
      <sheetName val="Sch 26P (C)"/>
      <sheetName val="Checking Proforma to BW"/>
      <sheetName val="NEW-PSE-WP-JAP03-ELEC-NORM-MO-R"/>
    </sheetNames>
    <sheetDataSet>
      <sheetData sheetId="0"/>
      <sheetData sheetId="1">
        <row r="7">
          <cell r="A7" t="str">
            <v>Line No.</v>
          </cell>
        </row>
      </sheetData>
      <sheetData sheetId="2">
        <row r="1">
          <cell r="A1" t="str">
            <v>PSE</v>
          </cell>
        </row>
        <row r="2">
          <cell r="A2" t="str">
            <v>Normalized Test Year Electric Revenue</v>
          </cell>
        </row>
        <row r="3">
          <cell r="A3" t="str">
            <v>Twelve Months ended December 2018</v>
          </cell>
        </row>
        <row r="6">
          <cell r="A6" t="str">
            <v>Line No.</v>
          </cell>
          <cell r="B6" t="str">
            <v>Description</v>
          </cell>
          <cell r="C6" t="str">
            <v>Total</v>
          </cell>
          <cell r="D6" t="str">
            <v>Retail Customers</v>
          </cell>
          <cell r="E6" t="str">
            <v>Firm Resale</v>
          </cell>
          <cell r="F6" t="str">
            <v>Transportation Sch 449&amp; 459 &amp; Special Contract</v>
          </cell>
        </row>
        <row r="7">
          <cell r="B7" t="str">
            <v>(a)</v>
          </cell>
          <cell r="C7" t="str">
            <v>(b)</v>
          </cell>
          <cell r="D7" t="str">
            <v>(c)</v>
          </cell>
          <cell r="E7" t="str">
            <v>(d)</v>
          </cell>
          <cell r="F7" t="str">
            <v>(e)</v>
          </cell>
        </row>
        <row r="8">
          <cell r="A8">
            <v>1</v>
          </cell>
          <cell r="B8" t="str">
            <v>Sales of Electricity</v>
          </cell>
          <cell r="D8">
            <v>2161701872.5900002</v>
          </cell>
          <cell r="E8">
            <v>340431.52</v>
          </cell>
          <cell r="F8">
            <v>13877639.080000002</v>
          </cell>
        </row>
        <row r="9">
          <cell r="A9">
            <v>2</v>
          </cell>
        </row>
        <row r="10">
          <cell r="A10">
            <v>3</v>
          </cell>
          <cell r="B10" t="str">
            <v>Delivered Revenue Restating Adjustments:</v>
          </cell>
        </row>
        <row r="11">
          <cell r="A11">
            <v>4</v>
          </cell>
          <cell r="B11" t="str">
            <v xml:space="preserve">Schedule 81 </v>
          </cell>
          <cell r="C11">
            <v>-85355943.760000005</v>
          </cell>
          <cell r="D11">
            <v>-84369644.5</v>
          </cell>
          <cell r="E11">
            <v>-16204.59</v>
          </cell>
          <cell r="F11">
            <v>-970094.67</v>
          </cell>
        </row>
        <row r="12">
          <cell r="A12">
            <v>5</v>
          </cell>
          <cell r="B12" t="str">
            <v xml:space="preserve">Schedule 95A </v>
          </cell>
          <cell r="C12">
            <v>41885179.539999999</v>
          </cell>
          <cell r="D12">
            <v>41885179.539999999</v>
          </cell>
          <cell r="E12"/>
          <cell r="F12"/>
        </row>
        <row r="13">
          <cell r="A13">
            <v>6</v>
          </cell>
          <cell r="B13" t="str">
            <v xml:space="preserve">Schedule 120 </v>
          </cell>
          <cell r="C13">
            <v>-101866388.83999999</v>
          </cell>
          <cell r="D13">
            <v>-99714917.999999985</v>
          </cell>
          <cell r="E13"/>
          <cell r="F13">
            <v>-2151470.8400000008</v>
          </cell>
        </row>
        <row r="14">
          <cell r="A14">
            <v>7</v>
          </cell>
          <cell r="B14" t="str">
            <v xml:space="preserve">Schedule 129 </v>
          </cell>
          <cell r="C14">
            <v>-17990501.369999997</v>
          </cell>
          <cell r="D14">
            <v>-17419735.609999996</v>
          </cell>
          <cell r="E14"/>
          <cell r="F14">
            <v>-570765.76</v>
          </cell>
        </row>
        <row r="15">
          <cell r="A15">
            <v>8</v>
          </cell>
          <cell r="B15" t="str">
            <v xml:space="preserve">Schedule 132 </v>
          </cell>
          <cell r="C15">
            <v>5983138.4299999997</v>
          </cell>
          <cell r="D15">
            <v>5925862.4100000001</v>
          </cell>
          <cell r="E15"/>
          <cell r="F15">
            <v>57276.020000000019</v>
          </cell>
        </row>
        <row r="16">
          <cell r="A16">
            <v>9</v>
          </cell>
          <cell r="B16" t="str">
            <v xml:space="preserve">Schedule 133 </v>
          </cell>
          <cell r="C16">
            <v>1234.0100000000002</v>
          </cell>
          <cell r="D16">
            <v>1234.0100000000002</v>
          </cell>
          <cell r="E16"/>
          <cell r="F16"/>
        </row>
        <row r="17">
          <cell r="A17">
            <v>10</v>
          </cell>
          <cell r="B17" t="str">
            <v>Schedule 135 &amp; 136</v>
          </cell>
          <cell r="C17">
            <v>-4470609.87</v>
          </cell>
          <cell r="D17">
            <v>-4470609.87</v>
          </cell>
          <cell r="E17"/>
          <cell r="F17"/>
        </row>
        <row r="18">
          <cell r="A18">
            <v>11</v>
          </cell>
          <cell r="B18" t="str">
            <v xml:space="preserve">Schedule 137 </v>
          </cell>
          <cell r="C18">
            <v>657452.02999999991</v>
          </cell>
          <cell r="D18">
            <v>657452.02999999991</v>
          </cell>
          <cell r="E18"/>
          <cell r="F18"/>
        </row>
        <row r="19">
          <cell r="A19">
            <v>12</v>
          </cell>
          <cell r="B19" t="str">
            <v xml:space="preserve">Schedule 141 </v>
          </cell>
          <cell r="C19">
            <v>-723802.14000000013</v>
          </cell>
          <cell r="D19">
            <v>-723802.14000000013</v>
          </cell>
          <cell r="E19"/>
          <cell r="F19">
            <v>0</v>
          </cell>
        </row>
        <row r="20">
          <cell r="A20">
            <v>13</v>
          </cell>
          <cell r="B20" t="str">
            <v xml:space="preserve">Schedule 194 </v>
          </cell>
          <cell r="C20">
            <v>81156080.86999999</v>
          </cell>
          <cell r="D20">
            <v>81156080.86999999</v>
          </cell>
          <cell r="E20"/>
          <cell r="F20"/>
        </row>
        <row r="21">
          <cell r="A21">
            <v>14</v>
          </cell>
          <cell r="B21" t="str">
            <v>Temperature Adjustment</v>
          </cell>
          <cell r="C21">
            <v>14386106</v>
          </cell>
          <cell r="D21">
            <v>14383087</v>
          </cell>
          <cell r="E21">
            <v>3019</v>
          </cell>
          <cell r="F21">
            <v>0</v>
          </cell>
        </row>
        <row r="22">
          <cell r="A22">
            <v>15</v>
          </cell>
          <cell r="B22" t="str">
            <v>Annualize Tax Reform Rates Eff 5-1-19</v>
          </cell>
          <cell r="C22">
            <v>-20724921.120196018</v>
          </cell>
          <cell r="D22">
            <v>-20838968.918166019</v>
          </cell>
          <cell r="E22">
            <v>114.23000000000138</v>
          </cell>
          <cell r="F22">
            <v>113933.56797</v>
          </cell>
        </row>
        <row r="23">
          <cell r="A23">
            <v>16</v>
          </cell>
          <cell r="B23" t="str">
            <v>Other Adjustments for Rate Changes</v>
          </cell>
          <cell r="C23">
            <v>3810955</v>
          </cell>
          <cell r="D23">
            <v>3810955</v>
          </cell>
          <cell r="E23">
            <v>0</v>
          </cell>
          <cell r="F23">
            <v>0</v>
          </cell>
        </row>
        <row r="24">
          <cell r="A24">
            <v>17</v>
          </cell>
          <cell r="B24" t="str">
            <v>Subtotal Restating</v>
          </cell>
          <cell r="C24">
            <v>-83252021.220196024</v>
          </cell>
          <cell r="D24">
            <v>-79717828.178166002</v>
          </cell>
          <cell r="E24">
            <v>-13071.359999999999</v>
          </cell>
          <cell r="F24">
            <v>-3521121.6820300003</v>
          </cell>
        </row>
        <row r="25">
          <cell r="A25">
            <v>18</v>
          </cell>
        </row>
        <row r="26">
          <cell r="A26">
            <v>19</v>
          </cell>
          <cell r="B26" t="str">
            <v>Restated Sales of Electricity</v>
          </cell>
          <cell r="C26">
            <v>2092667921.969804</v>
          </cell>
          <cell r="D26">
            <v>2081984044.4118342</v>
          </cell>
          <cell r="E26">
            <v>327360.16000000003</v>
          </cell>
          <cell r="F26">
            <v>10356517.397970002</v>
          </cell>
        </row>
        <row r="27">
          <cell r="A27">
            <v>20</v>
          </cell>
        </row>
        <row r="28">
          <cell r="A28">
            <v>21</v>
          </cell>
          <cell r="B28" t="str">
            <v>Proforma Adjustments:</v>
          </cell>
        </row>
        <row r="29">
          <cell r="A29">
            <v>22</v>
          </cell>
          <cell r="B29" t="str">
            <v>Schedule 40 Adjustment</v>
          </cell>
          <cell r="C29">
            <v>-18978293.07</v>
          </cell>
          <cell r="D29">
            <v>-24471846.07</v>
          </cell>
          <cell r="E29">
            <v>0</v>
          </cell>
          <cell r="F29">
            <v>5493553</v>
          </cell>
        </row>
        <row r="30">
          <cell r="A30">
            <v>23</v>
          </cell>
          <cell r="B30" t="str">
            <v>Schedule 95</v>
          </cell>
          <cell r="C30">
            <v>1895876.7300000002</v>
          </cell>
          <cell r="D30">
            <v>1895876.7300000002</v>
          </cell>
          <cell r="E30"/>
          <cell r="F30"/>
        </row>
        <row r="31">
          <cell r="A31">
            <v>24</v>
          </cell>
          <cell r="B31" t="str">
            <v xml:space="preserve">Schedule 140 </v>
          </cell>
          <cell r="C31">
            <v>-62179770.95000001</v>
          </cell>
          <cell r="D31">
            <v>-61937606.332030013</v>
          </cell>
          <cell r="E31"/>
          <cell r="F31">
            <v>-242164.61797000002</v>
          </cell>
        </row>
        <row r="32">
          <cell r="A32">
            <v>25</v>
          </cell>
          <cell r="B32" t="str">
            <v>Schedule 142 (Estimated Adjustment)</v>
          </cell>
          <cell r="C32">
            <v>-16403352.699999999</v>
          </cell>
          <cell r="D32">
            <v>-16403352.699999999</v>
          </cell>
          <cell r="E32"/>
          <cell r="F32">
            <v>0</v>
          </cell>
        </row>
        <row r="33">
          <cell r="A33">
            <v>26</v>
          </cell>
          <cell r="B33" t="str">
            <v>Subtotal Proforma Adjustments</v>
          </cell>
          <cell r="C33">
            <v>-95665539.99000001</v>
          </cell>
          <cell r="D33">
            <v>-100916928.37203002</v>
          </cell>
          <cell r="E33">
            <v>0</v>
          </cell>
          <cell r="F33">
            <v>5251388.38203</v>
          </cell>
        </row>
        <row r="34">
          <cell r="A34">
            <v>27</v>
          </cell>
        </row>
        <row r="35">
          <cell r="A35">
            <v>28</v>
          </cell>
        </row>
        <row r="36">
          <cell r="A36">
            <v>29</v>
          </cell>
          <cell r="B36" t="str">
            <v>Normalized Test Year Sales Revenue</v>
          </cell>
          <cell r="C36">
            <v>1997002381.979804</v>
          </cell>
          <cell r="D36">
            <v>1981067116.0398042</v>
          </cell>
          <cell r="E36">
            <v>327360.16000000003</v>
          </cell>
          <cell r="F36">
            <v>15607905.780000001</v>
          </cell>
        </row>
        <row r="37">
          <cell r="A37">
            <v>30</v>
          </cell>
        </row>
        <row r="38">
          <cell r="A38">
            <v>31</v>
          </cell>
          <cell r="B38" t="str">
            <v>Check</v>
          </cell>
          <cell r="C38">
            <v>1997002382.391351</v>
          </cell>
          <cell r="D38">
            <v>1981067116.391351</v>
          </cell>
          <cell r="E38">
            <v>327360</v>
          </cell>
          <cell r="F38">
            <v>15607906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2">
          <cell r="D32">
            <v>1897.0049755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L718"/>
  <sheetViews>
    <sheetView workbookViewId="0">
      <pane xSplit="2" ySplit="3" topLeftCell="D572" activePane="bottomRight" state="frozen"/>
      <selection activeCell="E661" sqref="E661"/>
      <selection pane="topRight" activeCell="E661" sqref="E661"/>
      <selection pane="bottomLeft" activeCell="E661" sqref="E661"/>
      <selection pane="bottomRight" activeCell="D587" sqref="D587"/>
    </sheetView>
  </sheetViews>
  <sheetFormatPr defaultRowHeight="12.75"/>
  <cols>
    <col min="1" max="1" width="11.42578125" customWidth="1"/>
    <col min="2" max="2" width="56.85546875" bestFit="1" customWidth="1"/>
    <col min="3" max="6" width="21.28515625" customWidth="1"/>
    <col min="7" max="7" width="17.7109375" bestFit="1" customWidth="1"/>
    <col min="8" max="8" width="18.28515625" bestFit="1" customWidth="1"/>
    <col min="9" max="9" width="2.42578125" customWidth="1"/>
    <col min="10" max="10" width="15.140625" bestFit="1" customWidth="1"/>
    <col min="11" max="11" width="12.42578125" bestFit="1" customWidth="1"/>
    <col min="12" max="12" width="13.28515625" bestFit="1" customWidth="1"/>
  </cols>
  <sheetData>
    <row r="1" spans="1:6" ht="18">
      <c r="A1" s="55" t="s">
        <v>515</v>
      </c>
      <c r="B1" s="56"/>
      <c r="C1" s="56"/>
      <c r="D1" s="56"/>
      <c r="E1" s="56"/>
      <c r="F1" s="56"/>
    </row>
    <row r="2" spans="1:6" ht="15.75">
      <c r="A2" s="57"/>
      <c r="B2" s="58"/>
      <c r="C2" s="58"/>
      <c r="D2" s="58"/>
      <c r="E2" s="56"/>
      <c r="F2" s="58"/>
    </row>
    <row r="3" spans="1:6" ht="63.75">
      <c r="A3" s="59" t="s">
        <v>516</v>
      </c>
      <c r="B3" s="59" t="s">
        <v>517</v>
      </c>
      <c r="C3" s="366" t="s">
        <v>781</v>
      </c>
      <c r="D3" s="367" t="s">
        <v>895</v>
      </c>
      <c r="E3" s="367" t="s">
        <v>518</v>
      </c>
      <c r="F3" s="366" t="s">
        <v>780</v>
      </c>
    </row>
    <row r="4" spans="1:6">
      <c r="A4" s="60"/>
      <c r="B4" s="56"/>
      <c r="C4" s="59"/>
      <c r="D4" s="59"/>
      <c r="E4" s="59"/>
      <c r="F4" s="59"/>
    </row>
    <row r="5" spans="1:6" ht="15.75">
      <c r="A5" s="61" t="s">
        <v>519</v>
      </c>
      <c r="B5" s="56"/>
      <c r="C5" s="56"/>
      <c r="D5" s="56"/>
      <c r="E5" s="56"/>
      <c r="F5" s="56"/>
    </row>
    <row r="6" spans="1:6">
      <c r="A6" s="60"/>
      <c r="B6" s="56"/>
      <c r="C6" s="56"/>
      <c r="D6" s="56"/>
      <c r="E6" s="56"/>
      <c r="F6" s="56"/>
    </row>
    <row r="7" spans="1:6" ht="15.75">
      <c r="A7" s="61" t="s">
        <v>520</v>
      </c>
      <c r="B7" s="56"/>
      <c r="C7" s="56"/>
      <c r="D7" s="56"/>
      <c r="E7" s="56"/>
      <c r="F7" s="56"/>
    </row>
    <row r="8" spans="1:6">
      <c r="A8" s="62"/>
      <c r="B8" s="56"/>
      <c r="C8" s="56"/>
      <c r="D8" s="56"/>
      <c r="E8" s="56"/>
      <c r="F8" s="56"/>
    </row>
    <row r="9" spans="1:6">
      <c r="A9" s="63"/>
      <c r="B9" s="47" t="s">
        <v>282</v>
      </c>
      <c r="C9" s="56"/>
      <c r="D9" s="56"/>
      <c r="E9" s="56"/>
      <c r="F9" s="56"/>
    </row>
    <row r="10" spans="1:6">
      <c r="A10" s="64">
        <v>300</v>
      </c>
      <c r="B10" s="65" t="s">
        <v>285</v>
      </c>
      <c r="C10" s="66">
        <f>+'Ratebase Inputs'!D7</f>
        <v>77723700.535854891</v>
      </c>
      <c r="D10" s="66">
        <f>+'Ratebase Inputs'!BI7</f>
        <v>0</v>
      </c>
      <c r="E10" s="67">
        <v>0</v>
      </c>
      <c r="F10" s="67">
        <f>C10+D10+E10</f>
        <v>77723700.535854891</v>
      </c>
    </row>
    <row r="11" spans="1:6">
      <c r="A11" s="64">
        <v>300.01</v>
      </c>
      <c r="B11" s="65" t="s">
        <v>521</v>
      </c>
      <c r="C11" s="66">
        <f>+'Ratebase Inputs'!D8</f>
        <v>48660476.437339872</v>
      </c>
      <c r="D11" s="66">
        <f>+'Ratebase Inputs'!BI8</f>
        <v>0</v>
      </c>
      <c r="E11" s="67">
        <v>0</v>
      </c>
      <c r="F11" s="67">
        <f>C11+D11+E11</f>
        <v>48660476.437339872</v>
      </c>
    </row>
    <row r="12" spans="1:6">
      <c r="A12" s="64">
        <v>300.02</v>
      </c>
      <c r="B12" s="65" t="s">
        <v>300</v>
      </c>
      <c r="C12" s="66">
        <f>+'Ratebase Inputs'!D9</f>
        <v>255525499.29850531</v>
      </c>
      <c r="D12" s="66">
        <f>+'Ratebase Inputs'!BI9</f>
        <v>50580847.765701011</v>
      </c>
      <c r="E12" s="67">
        <v>0</v>
      </c>
      <c r="F12" s="67">
        <f>C12+D12+E12</f>
        <v>306106347.0642063</v>
      </c>
    </row>
    <row r="13" spans="1:6">
      <c r="A13" s="56"/>
      <c r="B13" s="47" t="s">
        <v>522</v>
      </c>
      <c r="C13" s="68">
        <f>SUM(C10:C12)</f>
        <v>381909676.27170008</v>
      </c>
      <c r="D13" s="68">
        <f>SUM(D10:D12)</f>
        <v>50580847.765701011</v>
      </c>
      <c r="E13" s="68">
        <f>SUM(E10:E12)</f>
        <v>0</v>
      </c>
      <c r="F13" s="68">
        <f>SUM(F10:F12)</f>
        <v>432490524.03740108</v>
      </c>
    </row>
    <row r="14" spans="1:6">
      <c r="A14" s="56"/>
      <c r="B14" s="56"/>
      <c r="C14" s="56"/>
      <c r="D14" s="56"/>
      <c r="E14" s="56"/>
      <c r="F14" s="56"/>
    </row>
    <row r="15" spans="1:6">
      <c r="A15" s="56"/>
      <c r="B15" s="69" t="s">
        <v>285</v>
      </c>
      <c r="C15" s="56"/>
      <c r="D15" s="56"/>
      <c r="E15" s="56"/>
      <c r="F15" s="56"/>
    </row>
    <row r="16" spans="1:6">
      <c r="A16" s="64">
        <v>310</v>
      </c>
      <c r="B16" s="65" t="s">
        <v>355</v>
      </c>
      <c r="C16" s="66">
        <f>+'Ratebase Inputs'!D14</f>
        <v>1400303421</v>
      </c>
      <c r="D16" s="66">
        <f>+'Ratebase Inputs'!BI14</f>
        <v>-3793421</v>
      </c>
      <c r="E16" s="67">
        <v>0</v>
      </c>
      <c r="F16" s="67">
        <f t="shared" ref="F16:F27" si="0">C16+D16+E16</f>
        <v>1396510000</v>
      </c>
    </row>
    <row r="17" spans="1:6">
      <c r="A17" s="64">
        <v>330</v>
      </c>
      <c r="B17" s="65" t="s">
        <v>356</v>
      </c>
      <c r="C17" s="66">
        <f>+'Ratebase Inputs'!D15</f>
        <v>721052179</v>
      </c>
      <c r="D17" s="66">
        <f>+'Ratebase Inputs'!BI15</f>
        <v>8565821</v>
      </c>
      <c r="E17" s="67">
        <v>0</v>
      </c>
      <c r="F17" s="67">
        <f t="shared" si="0"/>
        <v>729618000</v>
      </c>
    </row>
    <row r="18" spans="1:6">
      <c r="A18" s="64">
        <v>340</v>
      </c>
      <c r="B18" s="65" t="s">
        <v>523</v>
      </c>
      <c r="C18" s="66">
        <f>+'Ratebase Inputs'!D16</f>
        <v>1966002966</v>
      </c>
      <c r="D18" s="66">
        <f>+'Ratebase Inputs'!BI16</f>
        <v>5704034</v>
      </c>
      <c r="E18" s="67">
        <v>0</v>
      </c>
      <c r="F18" s="67">
        <f t="shared" si="0"/>
        <v>1971707000</v>
      </c>
    </row>
    <row r="19" spans="1:6">
      <c r="A19" s="64" t="s">
        <v>524</v>
      </c>
      <c r="B19" s="65" t="s">
        <v>524</v>
      </c>
      <c r="C19" s="66">
        <v>0</v>
      </c>
      <c r="D19" s="66">
        <v>0</v>
      </c>
      <c r="E19" s="67">
        <v>0</v>
      </c>
      <c r="F19" s="67">
        <f t="shared" si="0"/>
        <v>0</v>
      </c>
    </row>
    <row r="20" spans="1:6">
      <c r="A20" s="64" t="s">
        <v>524</v>
      </c>
      <c r="B20" s="65" t="s">
        <v>524</v>
      </c>
      <c r="C20" s="66">
        <v>0</v>
      </c>
      <c r="D20" s="66">
        <v>0</v>
      </c>
      <c r="E20" s="67">
        <v>0</v>
      </c>
      <c r="F20" s="67">
        <f t="shared" si="0"/>
        <v>0</v>
      </c>
    </row>
    <row r="21" spans="1:6">
      <c r="A21" s="64" t="s">
        <v>524</v>
      </c>
      <c r="B21" s="65" t="s">
        <v>524</v>
      </c>
      <c r="C21" s="66">
        <v>0</v>
      </c>
      <c r="D21" s="66">
        <v>0</v>
      </c>
      <c r="E21" s="67">
        <v>0</v>
      </c>
      <c r="F21" s="67">
        <f t="shared" si="0"/>
        <v>0</v>
      </c>
    </row>
    <row r="22" spans="1:6">
      <c r="A22" s="64" t="s">
        <v>524</v>
      </c>
      <c r="B22" s="65" t="s">
        <v>524</v>
      </c>
      <c r="C22" s="66">
        <v>0</v>
      </c>
      <c r="D22" s="66">
        <v>0</v>
      </c>
      <c r="E22" s="67">
        <v>0</v>
      </c>
      <c r="F22" s="67">
        <f t="shared" si="0"/>
        <v>0</v>
      </c>
    </row>
    <row r="23" spans="1:6">
      <c r="A23" s="64" t="s">
        <v>524</v>
      </c>
      <c r="B23" s="65" t="s">
        <v>524</v>
      </c>
      <c r="C23" s="66">
        <v>0</v>
      </c>
      <c r="D23" s="66">
        <v>0</v>
      </c>
      <c r="E23" s="67">
        <v>0</v>
      </c>
      <c r="F23" s="67">
        <f t="shared" si="0"/>
        <v>0</v>
      </c>
    </row>
    <row r="24" spans="1:6">
      <c r="A24" s="64" t="s">
        <v>524</v>
      </c>
      <c r="B24" s="65" t="s">
        <v>524</v>
      </c>
      <c r="C24" s="66">
        <v>0</v>
      </c>
      <c r="D24" s="66">
        <v>0</v>
      </c>
      <c r="E24" s="67">
        <v>0</v>
      </c>
      <c r="F24" s="67">
        <f t="shared" si="0"/>
        <v>0</v>
      </c>
    </row>
    <row r="25" spans="1:6">
      <c r="A25" s="64" t="s">
        <v>524</v>
      </c>
      <c r="B25" s="65" t="s">
        <v>524</v>
      </c>
      <c r="C25" s="66">
        <v>0</v>
      </c>
      <c r="D25" s="66">
        <v>0</v>
      </c>
      <c r="E25" s="67">
        <v>0</v>
      </c>
      <c r="F25" s="67">
        <f t="shared" si="0"/>
        <v>0</v>
      </c>
    </row>
    <row r="26" spans="1:6">
      <c r="A26" s="64" t="s">
        <v>524</v>
      </c>
      <c r="B26" s="65" t="s">
        <v>524</v>
      </c>
      <c r="C26" s="66">
        <v>0</v>
      </c>
      <c r="D26" s="66">
        <v>0</v>
      </c>
      <c r="E26" s="67">
        <v>0</v>
      </c>
      <c r="F26" s="67">
        <f t="shared" si="0"/>
        <v>0</v>
      </c>
    </row>
    <row r="27" spans="1:6">
      <c r="A27" s="64" t="s">
        <v>524</v>
      </c>
      <c r="B27" s="65" t="s">
        <v>524</v>
      </c>
      <c r="C27" s="66">
        <v>0</v>
      </c>
      <c r="D27" s="66">
        <v>0</v>
      </c>
      <c r="E27" s="67">
        <v>0</v>
      </c>
      <c r="F27" s="67">
        <f t="shared" si="0"/>
        <v>0</v>
      </c>
    </row>
    <row r="28" spans="1:6">
      <c r="A28" s="56"/>
      <c r="B28" s="47" t="s">
        <v>522</v>
      </c>
      <c r="C28" s="68">
        <f>SUM(C16:C27)</f>
        <v>4087358566</v>
      </c>
      <c r="D28" s="68">
        <f>SUM(D16:D27)</f>
        <v>10476434</v>
      </c>
      <c r="E28" s="68">
        <f>SUM(E16:E27)</f>
        <v>0</v>
      </c>
      <c r="F28" s="68">
        <f>SUM(F16:F27)</f>
        <v>4097835000</v>
      </c>
    </row>
    <row r="29" spans="1:6">
      <c r="A29" s="56"/>
      <c r="B29" s="56"/>
      <c r="C29" s="56"/>
      <c r="D29" s="56"/>
      <c r="E29" s="56"/>
      <c r="F29" s="56"/>
    </row>
    <row r="30" spans="1:6">
      <c r="A30" s="56"/>
      <c r="B30" s="47" t="s">
        <v>521</v>
      </c>
      <c r="C30" s="56"/>
      <c r="D30" s="56"/>
      <c r="E30" s="56"/>
      <c r="F30" s="56"/>
    </row>
    <row r="31" spans="1:6">
      <c r="A31" s="64">
        <v>350</v>
      </c>
      <c r="B31" s="65" t="s">
        <v>983</v>
      </c>
      <c r="C31" s="66">
        <f>+'Ratebase Inputs'!D19</f>
        <v>1202261348</v>
      </c>
      <c r="D31" s="66">
        <f>+'Ratebase Inputs'!BI19</f>
        <v>29378330.370097201</v>
      </c>
      <c r="E31" s="67">
        <v>0</v>
      </c>
      <c r="F31" s="67">
        <f t="shared" ref="F31:F38" si="1">C31+D31+E31</f>
        <v>1231639678.3700972</v>
      </c>
    </row>
    <row r="32" spans="1:6">
      <c r="A32" s="64">
        <v>350.01</v>
      </c>
      <c r="B32" s="65" t="s">
        <v>984</v>
      </c>
      <c r="C32" s="66">
        <f>+'Ratebase Inputs'!D20</f>
        <v>176754568</v>
      </c>
      <c r="D32" s="66">
        <f>+'Ratebase Inputs'!BI20</f>
        <v>158342.84999990463</v>
      </c>
      <c r="E32" s="67">
        <v>0</v>
      </c>
      <c r="F32" s="67">
        <f t="shared" si="1"/>
        <v>176912910.8499999</v>
      </c>
    </row>
    <row r="33" spans="1:6">
      <c r="A33" s="64">
        <v>350.02</v>
      </c>
      <c r="B33" s="65" t="s">
        <v>985</v>
      </c>
      <c r="C33" s="66">
        <f>+'Ratebase Inputs'!D21</f>
        <v>405246</v>
      </c>
      <c r="D33" s="66">
        <f>+'Ratebase Inputs'!BI21</f>
        <v>0.35999999998603016</v>
      </c>
      <c r="E33" s="67">
        <v>0</v>
      </c>
      <c r="F33" s="67">
        <f t="shared" ref="F33:F34" si="2">C33+D33+E33</f>
        <v>405246.36</v>
      </c>
    </row>
    <row r="34" spans="1:6">
      <c r="A34" s="64">
        <v>350.03</v>
      </c>
      <c r="B34" s="65" t="s">
        <v>982</v>
      </c>
      <c r="C34" s="66">
        <f>+'Ratebase Inputs'!D22</f>
        <v>185680043</v>
      </c>
      <c r="D34" s="66">
        <f>+'Ratebase Inputs'!BI22</f>
        <v>99247.939999997616</v>
      </c>
      <c r="E34" s="67">
        <v>0</v>
      </c>
      <c r="F34" s="67">
        <f t="shared" si="2"/>
        <v>185779290.94</v>
      </c>
    </row>
    <row r="35" spans="1:6">
      <c r="A35" s="64" t="s">
        <v>524</v>
      </c>
      <c r="B35" s="65" t="s">
        <v>524</v>
      </c>
      <c r="C35" s="66">
        <v>0</v>
      </c>
      <c r="D35" s="66">
        <v>0</v>
      </c>
      <c r="E35" s="67">
        <v>0</v>
      </c>
      <c r="F35" s="67">
        <f t="shared" si="1"/>
        <v>0</v>
      </c>
    </row>
    <row r="36" spans="1:6">
      <c r="A36" s="64" t="s">
        <v>524</v>
      </c>
      <c r="B36" s="65" t="s">
        <v>524</v>
      </c>
      <c r="C36" s="66">
        <v>0</v>
      </c>
      <c r="D36" s="66">
        <v>0</v>
      </c>
      <c r="E36" s="67">
        <v>0</v>
      </c>
      <c r="F36" s="67">
        <f t="shared" si="1"/>
        <v>0</v>
      </c>
    </row>
    <row r="37" spans="1:6">
      <c r="A37" s="64" t="s">
        <v>524</v>
      </c>
      <c r="B37" s="65" t="s">
        <v>524</v>
      </c>
      <c r="C37" s="66">
        <v>0</v>
      </c>
      <c r="D37" s="66">
        <v>0</v>
      </c>
      <c r="E37" s="67">
        <v>0</v>
      </c>
      <c r="F37" s="67">
        <f t="shared" si="1"/>
        <v>0</v>
      </c>
    </row>
    <row r="38" spans="1:6">
      <c r="A38" s="64" t="s">
        <v>524</v>
      </c>
      <c r="B38" s="65" t="s">
        <v>524</v>
      </c>
      <c r="C38" s="66">
        <v>0</v>
      </c>
      <c r="D38" s="66">
        <v>0</v>
      </c>
      <c r="E38" s="67">
        <v>0</v>
      </c>
      <c r="F38" s="67">
        <f t="shared" si="1"/>
        <v>0</v>
      </c>
    </row>
    <row r="39" spans="1:6">
      <c r="A39" s="56"/>
      <c r="B39" s="47" t="s">
        <v>522</v>
      </c>
      <c r="C39" s="68">
        <f>SUM(C31:C38)</f>
        <v>1565101205</v>
      </c>
      <c r="D39" s="68">
        <f>SUM(D31:D38)</f>
        <v>29635921.520097103</v>
      </c>
      <c r="E39" s="68">
        <f>SUM(E31:E38)</f>
        <v>0</v>
      </c>
      <c r="F39" s="68">
        <f>SUM(F31:F38)</f>
        <v>1594737126.520097</v>
      </c>
    </row>
    <row r="40" spans="1:6">
      <c r="A40" s="56"/>
      <c r="B40" s="56"/>
      <c r="C40" s="56"/>
      <c r="D40" s="56"/>
      <c r="E40" s="56"/>
      <c r="F40" s="56"/>
    </row>
    <row r="41" spans="1:6">
      <c r="A41" s="56"/>
      <c r="B41" s="47" t="s">
        <v>290</v>
      </c>
      <c r="C41" s="56"/>
      <c r="D41" s="56"/>
      <c r="E41" s="56"/>
      <c r="F41" s="56"/>
    </row>
    <row r="42" spans="1:6">
      <c r="A42" s="64">
        <v>360.01</v>
      </c>
      <c r="B42" s="65" t="s">
        <v>98</v>
      </c>
      <c r="C42" s="66">
        <f>+'Ratebase Inputs'!D26</f>
        <v>3584294.5099956198</v>
      </c>
      <c r="D42" s="66">
        <f>+'Ratebase Inputs'!BI26</f>
        <v>0</v>
      </c>
      <c r="E42" s="67">
        <v>0</v>
      </c>
      <c r="F42" s="67">
        <f t="shared" ref="F42:F71" si="3">C42+D42+E42</f>
        <v>3584294.5099956198</v>
      </c>
    </row>
    <row r="43" spans="1:6">
      <c r="A43" s="64">
        <v>360.02</v>
      </c>
      <c r="B43" s="65" t="s">
        <v>525</v>
      </c>
      <c r="C43" s="66">
        <f>+'Ratebase Inputs'!D27</f>
        <v>45886763.490004383</v>
      </c>
      <c r="D43" s="66">
        <f>+'Ratebase Inputs'!BI27</f>
        <v>2016942</v>
      </c>
      <c r="E43" s="67">
        <v>0</v>
      </c>
      <c r="F43" s="67">
        <f t="shared" si="3"/>
        <v>47903705.490004383</v>
      </c>
    </row>
    <row r="44" spans="1:6">
      <c r="A44" s="64">
        <v>361.01</v>
      </c>
      <c r="B44" s="65" t="s">
        <v>526</v>
      </c>
      <c r="C44" s="66">
        <f>+'Ratebase Inputs'!D28</f>
        <v>598299.79449141794</v>
      </c>
      <c r="D44" s="66">
        <f>+'Ratebase Inputs'!BI28</f>
        <v>0</v>
      </c>
      <c r="E44" s="67">
        <v>0</v>
      </c>
      <c r="F44" s="67">
        <f t="shared" si="3"/>
        <v>598299.79449141794</v>
      </c>
    </row>
    <row r="45" spans="1:6">
      <c r="A45" s="64">
        <v>361.02</v>
      </c>
      <c r="B45" s="65" t="s">
        <v>527</v>
      </c>
      <c r="C45" s="66">
        <f>+'Ratebase Inputs'!D29</f>
        <v>7486859.2055085823</v>
      </c>
      <c r="D45" s="66">
        <f>+'Ratebase Inputs'!BI29</f>
        <v>17841</v>
      </c>
      <c r="E45" s="67">
        <v>0</v>
      </c>
      <c r="F45" s="67">
        <f t="shared" si="3"/>
        <v>7504700.2055085823</v>
      </c>
    </row>
    <row r="46" spans="1:6">
      <c r="A46" s="64">
        <v>362.01</v>
      </c>
      <c r="B46" s="65" t="s">
        <v>60</v>
      </c>
      <c r="C46" s="66">
        <f>+'Ratebase Inputs'!D30</f>
        <v>31963716.521255195</v>
      </c>
      <c r="D46" s="66">
        <f>+'Ratebase Inputs'!BI30</f>
        <v>0</v>
      </c>
      <c r="E46" s="67">
        <v>0</v>
      </c>
      <c r="F46" s="67">
        <f t="shared" si="3"/>
        <v>31963716.521255195</v>
      </c>
    </row>
    <row r="47" spans="1:6">
      <c r="A47" s="64">
        <v>362.02</v>
      </c>
      <c r="B47" s="65" t="s">
        <v>528</v>
      </c>
      <c r="C47" s="66">
        <f>+'Ratebase Inputs'!D31</f>
        <v>425501606.4787448</v>
      </c>
      <c r="D47" s="66">
        <f>+'Ratebase Inputs'!BI31</f>
        <v>13720677</v>
      </c>
      <c r="E47" s="67">
        <v>0</v>
      </c>
      <c r="F47" s="67">
        <f t="shared" si="3"/>
        <v>439222283.4787448</v>
      </c>
    </row>
    <row r="48" spans="1:6">
      <c r="A48" s="64">
        <v>363.01</v>
      </c>
      <c r="B48" s="65" t="s">
        <v>492</v>
      </c>
      <c r="C48" s="66">
        <f>+'Ratebase Inputs'!D32</f>
        <v>1090190</v>
      </c>
      <c r="D48" s="66">
        <f>+'Ratebase Inputs'!BI32</f>
        <v>10810</v>
      </c>
      <c r="E48" s="67">
        <v>0</v>
      </c>
      <c r="F48" s="67">
        <f t="shared" si="3"/>
        <v>1101000</v>
      </c>
    </row>
    <row r="49" spans="1:6">
      <c r="A49" s="64">
        <v>364.01</v>
      </c>
      <c r="B49" s="65" t="s">
        <v>529</v>
      </c>
      <c r="C49" s="66">
        <f>+'Ratebase Inputs'!D33</f>
        <v>372845123</v>
      </c>
      <c r="D49" s="66">
        <f>+'Ratebase Inputs'!BI33</f>
        <v>-484652.06785372645</v>
      </c>
      <c r="E49" s="67">
        <v>0</v>
      </c>
      <c r="F49" s="67">
        <f t="shared" si="3"/>
        <v>372360470.93214625</v>
      </c>
    </row>
    <row r="50" spans="1:6">
      <c r="A50" s="64">
        <v>365.01</v>
      </c>
      <c r="B50" s="65" t="s">
        <v>530</v>
      </c>
      <c r="C50" s="66">
        <f>+'Ratebase Inputs'!D34</f>
        <v>67009.356344389787</v>
      </c>
      <c r="D50" s="66">
        <f>+'Ratebase Inputs'!BI34</f>
        <v>0</v>
      </c>
      <c r="E50" s="67">
        <v>0</v>
      </c>
      <c r="F50" s="67">
        <f t="shared" si="3"/>
        <v>67009.356344389787</v>
      </c>
    </row>
    <row r="51" spans="1:6">
      <c r="A51" s="64">
        <v>365.02</v>
      </c>
      <c r="B51" s="65" t="s">
        <v>531</v>
      </c>
      <c r="C51" s="66">
        <f>+'Ratebase Inputs'!D35</f>
        <v>454016302.6436556</v>
      </c>
      <c r="D51" s="66">
        <f>+'Ratebase Inputs'!BI35</f>
        <v>17979037.205541611</v>
      </c>
      <c r="E51" s="67">
        <v>0</v>
      </c>
      <c r="F51" s="67">
        <f t="shared" si="3"/>
        <v>471995339.84919721</v>
      </c>
    </row>
    <row r="52" spans="1:6">
      <c r="A52" s="64">
        <v>366.01</v>
      </c>
      <c r="B52" s="65" t="s">
        <v>532</v>
      </c>
      <c r="C52" s="66">
        <f>+'Ratebase Inputs'!D36</f>
        <v>27766610.698247954</v>
      </c>
      <c r="D52" s="66">
        <f>+'Ratebase Inputs'!BI36</f>
        <v>0</v>
      </c>
      <c r="E52" s="67">
        <v>0</v>
      </c>
      <c r="F52" s="67">
        <f t="shared" si="3"/>
        <v>27766610.698247954</v>
      </c>
    </row>
    <row r="53" spans="1:6">
      <c r="A53" s="64">
        <v>366.02</v>
      </c>
      <c r="B53" s="65" t="s">
        <v>533</v>
      </c>
      <c r="C53" s="66">
        <f>+'Ratebase Inputs'!D37</f>
        <v>692653329.30175209</v>
      </c>
      <c r="D53" s="66">
        <f>+'Ratebase Inputs'!BI37</f>
        <v>26348350.827897608</v>
      </c>
      <c r="E53" s="67">
        <v>0</v>
      </c>
      <c r="F53" s="67">
        <f>C53+D53+E53</f>
        <v>719001680.12964964</v>
      </c>
    </row>
    <row r="54" spans="1:6">
      <c r="A54" s="64">
        <v>367.01</v>
      </c>
      <c r="B54" s="65" t="s">
        <v>534</v>
      </c>
      <c r="C54" s="66">
        <f>+'Ratebase Inputs'!D38</f>
        <v>946066160</v>
      </c>
      <c r="D54" s="66">
        <f>+'Ratebase Inputs'!BI38</f>
        <v>40512226.561563432</v>
      </c>
      <c r="E54" s="67">
        <v>0</v>
      </c>
      <c r="F54" s="67">
        <f t="shared" si="3"/>
        <v>986578386.56156349</v>
      </c>
    </row>
    <row r="55" spans="1:6">
      <c r="A55" s="71" t="s">
        <v>535</v>
      </c>
      <c r="B55" s="65" t="s">
        <v>536</v>
      </c>
      <c r="C55" s="66">
        <f>+'Ratebase Inputs'!D40</f>
        <v>173605063.30048591</v>
      </c>
      <c r="D55" s="66">
        <f>+'Ratebase Inputs'!BI39</f>
        <v>0</v>
      </c>
      <c r="E55" s="67">
        <v>0</v>
      </c>
      <c r="F55" s="67">
        <f t="shared" si="3"/>
        <v>173605063.30048591</v>
      </c>
    </row>
    <row r="56" spans="1:6">
      <c r="A56" s="71" t="s">
        <v>537</v>
      </c>
      <c r="B56" s="65" t="s">
        <v>538</v>
      </c>
      <c r="C56" s="66">
        <f>+'Ratebase Inputs'!D41</f>
        <v>315443638.68051398</v>
      </c>
      <c r="D56" s="66">
        <f>+'Ratebase Inputs'!BI40</f>
        <v>2906909.5918348441</v>
      </c>
      <c r="E56" s="67">
        <v>0</v>
      </c>
      <c r="F56" s="67">
        <f t="shared" si="3"/>
        <v>318350548.27234882</v>
      </c>
    </row>
    <row r="57" spans="1:6">
      <c r="A57" s="64">
        <v>368.03</v>
      </c>
      <c r="B57" s="65" t="s">
        <v>539</v>
      </c>
      <c r="C57" s="66">
        <f>+'Ratebase Inputs'!D39</f>
        <v>2295936.0190000972</v>
      </c>
      <c r="D57" s="66">
        <f>+'Ratebase Inputs'!BI41</f>
        <v>5281908.957785015</v>
      </c>
      <c r="E57" s="67">
        <v>0</v>
      </c>
      <c r="F57" s="67">
        <f t="shared" si="3"/>
        <v>7577844.9767851122</v>
      </c>
    </row>
    <row r="58" spans="1:6">
      <c r="A58" s="71" t="s">
        <v>540</v>
      </c>
      <c r="B58" s="65" t="s">
        <v>541</v>
      </c>
      <c r="C58" s="66">
        <f>+'Ratebase Inputs'!D42</f>
        <v>40462861.667563096</v>
      </c>
      <c r="D58" s="66">
        <f>+'Ratebase Inputs'!BI42</f>
        <v>427113.78460901917</v>
      </c>
      <c r="E58" s="67">
        <v>0</v>
      </c>
      <c r="F58" s="67">
        <f t="shared" si="3"/>
        <v>40889975.452172115</v>
      </c>
    </row>
    <row r="59" spans="1:6">
      <c r="A59" s="71" t="s">
        <v>542</v>
      </c>
      <c r="B59" s="65" t="s">
        <v>543</v>
      </c>
      <c r="C59" s="66">
        <f>+'Ratebase Inputs'!D43</f>
        <v>146594412.33243692</v>
      </c>
      <c r="D59" s="66">
        <f>+'Ratebase Inputs'!BI43</f>
        <v>1547406.4777784927</v>
      </c>
      <c r="E59" s="67">
        <v>0</v>
      </c>
      <c r="F59" s="67">
        <f t="shared" si="3"/>
        <v>148141818.81021541</v>
      </c>
    </row>
    <row r="60" spans="1:6">
      <c r="A60" s="64">
        <v>370.01</v>
      </c>
      <c r="B60" s="65" t="s">
        <v>55</v>
      </c>
      <c r="C60" s="66">
        <f>+'Ratebase Inputs'!D44</f>
        <v>169585859</v>
      </c>
      <c r="D60" s="66">
        <f>+'Ratebase Inputs'!BI44</f>
        <v>36419008.609999999</v>
      </c>
      <c r="E60" s="67">
        <v>0</v>
      </c>
      <c r="F60" s="67">
        <f t="shared" si="3"/>
        <v>206004867.61000001</v>
      </c>
    </row>
    <row r="61" spans="1:6">
      <c r="A61" s="64">
        <v>373</v>
      </c>
      <c r="B61" s="65" t="s">
        <v>544</v>
      </c>
      <c r="C61" s="66">
        <f>+'Ratebase Inputs'!D45</f>
        <v>55388796</v>
      </c>
      <c r="D61" s="66">
        <f>+'Ratebase Inputs'!BI45</f>
        <v>1890526.0907465967</v>
      </c>
      <c r="E61" s="67">
        <v>0</v>
      </c>
      <c r="F61" s="67">
        <f>C61+D61+E61</f>
        <v>57279322.090746596</v>
      </c>
    </row>
    <row r="62" spans="1:6">
      <c r="A62" s="64">
        <v>374</v>
      </c>
      <c r="B62" s="65" t="s">
        <v>67</v>
      </c>
      <c r="C62" s="66">
        <f>+'Ratebase Inputs'!D46</f>
        <v>3367727</v>
      </c>
      <c r="D62" s="66">
        <f>+'Ratebase Inputs'!BI46</f>
        <v>24411938.853999924</v>
      </c>
      <c r="E62" s="67">
        <v>0</v>
      </c>
      <c r="F62" s="67">
        <f>C62+D62+E62</f>
        <v>27779665.853999924</v>
      </c>
    </row>
    <row r="63" spans="1:6">
      <c r="A63" s="64" t="s">
        <v>524</v>
      </c>
      <c r="B63" s="65" t="s">
        <v>524</v>
      </c>
      <c r="C63" s="66">
        <v>0</v>
      </c>
      <c r="D63" s="66">
        <v>0</v>
      </c>
      <c r="E63" s="67">
        <v>0</v>
      </c>
      <c r="F63" s="67">
        <f>C63+D63+E63</f>
        <v>0</v>
      </c>
    </row>
    <row r="64" spans="1:6">
      <c r="A64" s="64" t="s">
        <v>524</v>
      </c>
      <c r="B64" s="65" t="s">
        <v>524</v>
      </c>
      <c r="C64" s="66">
        <v>0</v>
      </c>
      <c r="D64" s="66">
        <v>0</v>
      </c>
      <c r="E64" s="67">
        <v>0</v>
      </c>
      <c r="F64" s="67">
        <f t="shared" si="3"/>
        <v>0</v>
      </c>
    </row>
    <row r="65" spans="1:6">
      <c r="A65" s="64" t="s">
        <v>524</v>
      </c>
      <c r="B65" s="65" t="s">
        <v>524</v>
      </c>
      <c r="C65" s="66">
        <v>0</v>
      </c>
      <c r="D65" s="66">
        <v>0</v>
      </c>
      <c r="E65" s="67">
        <v>0</v>
      </c>
      <c r="F65" s="67">
        <f t="shared" si="3"/>
        <v>0</v>
      </c>
    </row>
    <row r="66" spans="1:6">
      <c r="A66" s="64" t="s">
        <v>524</v>
      </c>
      <c r="B66" s="65" t="s">
        <v>524</v>
      </c>
      <c r="C66" s="66">
        <v>0</v>
      </c>
      <c r="D66" s="66">
        <v>0</v>
      </c>
      <c r="E66" s="67">
        <v>0</v>
      </c>
      <c r="F66" s="67">
        <f t="shared" si="3"/>
        <v>0</v>
      </c>
    </row>
    <row r="67" spans="1:6">
      <c r="A67" s="64" t="s">
        <v>524</v>
      </c>
      <c r="B67" s="65" t="s">
        <v>524</v>
      </c>
      <c r="C67" s="66">
        <v>0</v>
      </c>
      <c r="D67" s="66">
        <v>0</v>
      </c>
      <c r="E67" s="67">
        <v>0</v>
      </c>
      <c r="F67" s="67">
        <f t="shared" si="3"/>
        <v>0</v>
      </c>
    </row>
    <row r="68" spans="1:6">
      <c r="A68" s="64" t="s">
        <v>524</v>
      </c>
      <c r="B68" s="65" t="s">
        <v>524</v>
      </c>
      <c r="C68" s="66">
        <v>0</v>
      </c>
      <c r="D68" s="66">
        <v>0</v>
      </c>
      <c r="E68" s="67">
        <v>0</v>
      </c>
      <c r="F68" s="67">
        <f t="shared" si="3"/>
        <v>0</v>
      </c>
    </row>
    <row r="69" spans="1:6">
      <c r="A69" s="64" t="s">
        <v>524</v>
      </c>
      <c r="B69" s="65" t="s">
        <v>524</v>
      </c>
      <c r="C69" s="66">
        <v>0</v>
      </c>
      <c r="D69" s="66">
        <v>0</v>
      </c>
      <c r="E69" s="67">
        <v>0</v>
      </c>
      <c r="F69" s="67">
        <f t="shared" si="3"/>
        <v>0</v>
      </c>
    </row>
    <row r="70" spans="1:6">
      <c r="A70" s="64" t="s">
        <v>524</v>
      </c>
      <c r="B70" s="65" t="s">
        <v>524</v>
      </c>
      <c r="C70" s="66">
        <v>0</v>
      </c>
      <c r="D70" s="66">
        <v>0</v>
      </c>
      <c r="E70" s="67">
        <v>0</v>
      </c>
      <c r="F70" s="67">
        <f t="shared" si="3"/>
        <v>0</v>
      </c>
    </row>
    <row r="71" spans="1:6">
      <c r="A71" s="64" t="s">
        <v>524</v>
      </c>
      <c r="B71" s="65" t="s">
        <v>524</v>
      </c>
      <c r="C71" s="66">
        <v>0</v>
      </c>
      <c r="D71" s="66">
        <v>0</v>
      </c>
      <c r="E71" s="67">
        <v>0</v>
      </c>
      <c r="F71" s="67">
        <f t="shared" si="3"/>
        <v>0</v>
      </c>
    </row>
    <row r="72" spans="1:6">
      <c r="A72" s="56"/>
      <c r="B72" s="47" t="s">
        <v>522</v>
      </c>
      <c r="C72" s="68">
        <f>SUM(C42:C71)</f>
        <v>3916270559</v>
      </c>
      <c r="D72" s="68">
        <f>SUM(D42:D71)</f>
        <v>173006044.89390281</v>
      </c>
      <c r="E72" s="68">
        <f>SUM(E42:E71)</f>
        <v>0</v>
      </c>
      <c r="F72" s="68">
        <f>SUM(F42:F71)</f>
        <v>4089276603.8939037</v>
      </c>
    </row>
    <row r="73" spans="1:6">
      <c r="A73" s="56"/>
      <c r="B73" s="56"/>
      <c r="C73" s="56"/>
      <c r="D73" s="56"/>
      <c r="E73" s="56"/>
      <c r="F73" s="56"/>
    </row>
    <row r="74" spans="1:6">
      <c r="A74" s="56"/>
      <c r="B74" s="47" t="s">
        <v>300</v>
      </c>
      <c r="C74" s="56"/>
      <c r="D74" s="56"/>
      <c r="E74" s="56"/>
      <c r="F74" s="56"/>
    </row>
    <row r="75" spans="1:6">
      <c r="A75" s="64">
        <v>389</v>
      </c>
      <c r="B75" s="65" t="s">
        <v>94</v>
      </c>
      <c r="C75" s="66">
        <f>+'Ratebase Inputs'!D50</f>
        <v>35990819.462099999</v>
      </c>
      <c r="D75" s="66">
        <f>+'Ratebase Inputs'!BI50</f>
        <v>48403.83789999783</v>
      </c>
      <c r="E75" s="67">
        <v>0</v>
      </c>
      <c r="F75" s="67">
        <f t="shared" ref="F75:F87" si="4">C75+D75+E75</f>
        <v>36039223.299999997</v>
      </c>
    </row>
    <row r="76" spans="1:6">
      <c r="A76" s="64">
        <v>390</v>
      </c>
      <c r="B76" s="65" t="s">
        <v>59</v>
      </c>
      <c r="C76" s="66">
        <f>+'Ratebase Inputs'!D51</f>
        <v>196470547.49300003</v>
      </c>
      <c r="D76" s="66">
        <f>+'Ratebase Inputs'!BI51</f>
        <v>5983636.3069999628</v>
      </c>
      <c r="E76" s="67">
        <v>0</v>
      </c>
      <c r="F76" s="67">
        <f t="shared" si="4"/>
        <v>202454183.79999998</v>
      </c>
    </row>
    <row r="77" spans="1:6">
      <c r="A77" s="64">
        <v>391</v>
      </c>
      <c r="B77" s="65" t="s">
        <v>545</v>
      </c>
      <c r="C77" s="66">
        <f>+'Ratebase Inputs'!D52</f>
        <v>99533226.724900007</v>
      </c>
      <c r="D77" s="66">
        <f>+'Ratebase Inputs'!BI52</f>
        <v>9851110.7751000077</v>
      </c>
      <c r="E77" s="67">
        <v>0</v>
      </c>
      <c r="F77" s="67">
        <f t="shared" si="4"/>
        <v>109384337.50000001</v>
      </c>
    </row>
    <row r="78" spans="1:6">
      <c r="A78" s="64">
        <v>392</v>
      </c>
      <c r="B78" s="65" t="s">
        <v>546</v>
      </c>
      <c r="C78" s="66">
        <f>+'Ratebase Inputs'!D53</f>
        <v>14870408.705</v>
      </c>
      <c r="D78" s="66">
        <f>+'Ratebase Inputs'!BI53</f>
        <v>569089.39500000142</v>
      </c>
      <c r="E78" s="67">
        <v>0</v>
      </c>
      <c r="F78" s="67">
        <f t="shared" si="4"/>
        <v>15439498.100000001</v>
      </c>
    </row>
    <row r="79" spans="1:6">
      <c r="A79" s="64">
        <v>393</v>
      </c>
      <c r="B79" s="65" t="s">
        <v>547</v>
      </c>
      <c r="C79" s="66">
        <f>+'Ratebase Inputs'!D54</f>
        <v>231872.05439999999</v>
      </c>
      <c r="D79" s="66">
        <f>+'Ratebase Inputs'!BI54</f>
        <v>684.64560000001802</v>
      </c>
      <c r="E79" s="67">
        <v>0</v>
      </c>
      <c r="F79" s="67">
        <f t="shared" si="4"/>
        <v>232556.7</v>
      </c>
    </row>
    <row r="80" spans="1:6">
      <c r="A80" s="64">
        <v>394</v>
      </c>
      <c r="B80" s="65" t="s">
        <v>548</v>
      </c>
      <c r="C80" s="66">
        <f>+'Ratebase Inputs'!D55</f>
        <v>12300958.8664</v>
      </c>
      <c r="D80" s="66">
        <f>+'Ratebase Inputs'!BI55</f>
        <v>1931819.6336000003</v>
      </c>
      <c r="E80" s="67">
        <v>0</v>
      </c>
      <c r="F80" s="67">
        <f t="shared" si="4"/>
        <v>14232778.5</v>
      </c>
    </row>
    <row r="81" spans="1:6">
      <c r="A81" s="64">
        <v>395</v>
      </c>
      <c r="B81" s="65" t="s">
        <v>549</v>
      </c>
      <c r="C81" s="66">
        <f>+'Ratebase Inputs'!D56</f>
        <v>7953818</v>
      </c>
      <c r="D81" s="66">
        <f>+'Ratebase Inputs'!BI56</f>
        <v>-133818</v>
      </c>
      <c r="E81" s="67">
        <v>0</v>
      </c>
      <c r="F81" s="67">
        <f t="shared" si="4"/>
        <v>7820000</v>
      </c>
    </row>
    <row r="82" spans="1:6">
      <c r="A82" s="64">
        <v>396</v>
      </c>
      <c r="B82" s="65" t="s">
        <v>550</v>
      </c>
      <c r="C82" s="66">
        <f>+'Ratebase Inputs'!D57</f>
        <v>5465886.7916000001</v>
      </c>
      <c r="D82" s="66">
        <f>+'Ratebase Inputs'!BI57</f>
        <v>-158685.4916000003</v>
      </c>
      <c r="E82" s="67">
        <v>0</v>
      </c>
      <c r="F82" s="67">
        <f t="shared" si="4"/>
        <v>5307201.3</v>
      </c>
    </row>
    <row r="83" spans="1:6">
      <c r="A83" s="64">
        <v>397</v>
      </c>
      <c r="B83" s="65" t="s">
        <v>551</v>
      </c>
      <c r="C83" s="66">
        <f>+'Ratebase Inputs'!D58</f>
        <v>144770570.80239999</v>
      </c>
      <c r="D83" s="66">
        <f>+'Ratebase Inputs'!BI58</f>
        <v>2169824.7976000011</v>
      </c>
      <c r="E83" s="67">
        <v>0</v>
      </c>
      <c r="F83" s="67">
        <f t="shared" si="4"/>
        <v>146940395.59999999</v>
      </c>
    </row>
    <row r="84" spans="1:6">
      <c r="A84" s="64">
        <v>398</v>
      </c>
      <c r="B84" s="65" t="s">
        <v>552</v>
      </c>
      <c r="C84" s="66">
        <f>+'Ratebase Inputs'!D59</f>
        <v>977655.72400000005</v>
      </c>
      <c r="D84" s="66">
        <f>+'Ratebase Inputs'!BI59</f>
        <v>-365.52399999997579</v>
      </c>
      <c r="E84" s="67">
        <v>0</v>
      </c>
      <c r="F84" s="67">
        <f t="shared" si="4"/>
        <v>977290.20000000007</v>
      </c>
    </row>
    <row r="85" spans="1:6">
      <c r="A85" s="64">
        <v>399</v>
      </c>
      <c r="B85" s="65" t="s">
        <v>113</v>
      </c>
      <c r="C85" s="66">
        <f>+'Ratebase Inputs'!D60</f>
        <v>932601.25960000348</v>
      </c>
      <c r="D85" s="66">
        <f>+'Ratebase Inputs'!BI60</f>
        <v>317790.1042</v>
      </c>
      <c r="E85" s="67">
        <v>0</v>
      </c>
      <c r="F85" s="67">
        <f>C85+D85+E85</f>
        <v>1250391.3638000034</v>
      </c>
    </row>
    <row r="86" spans="1:6">
      <c r="A86" s="64" t="s">
        <v>524</v>
      </c>
      <c r="B86" s="65" t="s">
        <v>524</v>
      </c>
      <c r="C86" s="66">
        <v>0</v>
      </c>
      <c r="D86" s="66">
        <v>0</v>
      </c>
      <c r="E86" s="67">
        <v>0</v>
      </c>
      <c r="F86" s="67">
        <f>C86+D86+E86</f>
        <v>0</v>
      </c>
    </row>
    <row r="87" spans="1:6">
      <c r="A87" s="64" t="s">
        <v>524</v>
      </c>
      <c r="B87" s="65" t="s">
        <v>524</v>
      </c>
      <c r="C87" s="66">
        <v>0</v>
      </c>
      <c r="D87" s="66">
        <v>0</v>
      </c>
      <c r="E87" s="67">
        <v>0</v>
      </c>
      <c r="F87" s="67">
        <f t="shared" si="4"/>
        <v>0</v>
      </c>
    </row>
    <row r="88" spans="1:6">
      <c r="A88" s="63"/>
      <c r="B88" s="47" t="s">
        <v>522</v>
      </c>
      <c r="C88" s="68">
        <f>SUM(C75:C87)</f>
        <v>519498365.88340002</v>
      </c>
      <c r="D88" s="68">
        <f>SUM(D75:D87)</f>
        <v>20579490.480399974</v>
      </c>
      <c r="E88" s="68">
        <f>SUM(E75:E87)</f>
        <v>0</v>
      </c>
      <c r="F88" s="68">
        <f>SUM(F75:F87)</f>
        <v>540077856.36380005</v>
      </c>
    </row>
    <row r="89" spans="1:6" ht="13.5" thickBot="1">
      <c r="A89" s="63"/>
      <c r="B89" s="10"/>
      <c r="C89" s="10"/>
      <c r="D89" s="10"/>
      <c r="E89" s="56"/>
      <c r="F89" s="10"/>
    </row>
    <row r="90" spans="1:6" ht="15.75" thickTop="1">
      <c r="A90" s="73"/>
      <c r="B90" s="47" t="s">
        <v>553</v>
      </c>
      <c r="C90" s="68">
        <f>SUM(C88,C72,C39,C28,C13)</f>
        <v>10470138372.1551</v>
      </c>
      <c r="D90" s="68">
        <f>SUM(D88,D72,D39,D28,D13)</f>
        <v>284278738.66010088</v>
      </c>
      <c r="E90" s="68">
        <f>SUM(E88,E72,E39,E28,E13)</f>
        <v>0</v>
      </c>
      <c r="F90" s="68">
        <f>SUM(F88,F72,F39,F28,F13)</f>
        <v>10754417110.815203</v>
      </c>
    </row>
    <row r="91" spans="1:6">
      <c r="A91" s="60"/>
      <c r="B91" s="56"/>
      <c r="C91" s="56"/>
      <c r="D91" s="56"/>
      <c r="E91" s="56"/>
      <c r="F91" s="56"/>
    </row>
    <row r="92" spans="1:6" ht="15.75">
      <c r="A92" s="61" t="s">
        <v>554</v>
      </c>
      <c r="B92" s="56"/>
      <c r="C92" s="56"/>
      <c r="D92" s="56"/>
      <c r="E92" s="56"/>
      <c r="F92" s="56"/>
    </row>
    <row r="93" spans="1:6" ht="15.75">
      <c r="A93" s="61"/>
      <c r="B93" s="56"/>
      <c r="C93" s="56"/>
      <c r="D93" s="56"/>
      <c r="E93" s="56"/>
      <c r="F93" s="56"/>
    </row>
    <row r="94" spans="1:6">
      <c r="A94" s="63"/>
      <c r="B94" s="47" t="s">
        <v>282</v>
      </c>
      <c r="C94" s="56"/>
      <c r="D94" s="56"/>
      <c r="E94" s="56"/>
      <c r="F94" s="56"/>
    </row>
    <row r="95" spans="1:6">
      <c r="A95" s="64">
        <v>111</v>
      </c>
      <c r="B95" s="65" t="s">
        <v>555</v>
      </c>
      <c r="C95" s="66">
        <f>+'Ratebase Inputs'!D112</f>
        <v>-11848339.393578827</v>
      </c>
      <c r="D95" s="66">
        <f>+'Ratebase Inputs'!BI112</f>
        <v>0</v>
      </c>
      <c r="E95" s="67">
        <v>0</v>
      </c>
      <c r="F95" s="67">
        <f>C95+D95+E95</f>
        <v>-11848339.393578827</v>
      </c>
    </row>
    <row r="96" spans="1:6">
      <c r="A96" s="64">
        <v>111.01</v>
      </c>
      <c r="B96" s="70" t="s">
        <v>556</v>
      </c>
      <c r="C96" s="66">
        <f>+'Ratebase Inputs'!D113</f>
        <v>-15836820.280835493</v>
      </c>
      <c r="D96" s="66">
        <f>+'Ratebase Inputs'!BI113</f>
        <v>0</v>
      </c>
      <c r="E96" s="67">
        <v>0</v>
      </c>
      <c r="F96" s="67">
        <f>C96+D96+E96</f>
        <v>-15836820.280835493</v>
      </c>
    </row>
    <row r="97" spans="1:6">
      <c r="A97" s="64">
        <v>111.02</v>
      </c>
      <c r="B97" s="65" t="s">
        <v>557</v>
      </c>
      <c r="C97" s="66">
        <f>+'Ratebase Inputs'!D114</f>
        <v>-100806762.26535235</v>
      </c>
      <c r="D97" s="66">
        <f>+'Ratebase Inputs'!BI114</f>
        <v>-56848291.511353083</v>
      </c>
      <c r="E97" s="67">
        <v>0</v>
      </c>
      <c r="F97" s="67">
        <f>C97+D97+E97</f>
        <v>-157655053.77670544</v>
      </c>
    </row>
    <row r="98" spans="1:6">
      <c r="A98" s="56"/>
      <c r="B98" s="47" t="s">
        <v>522</v>
      </c>
      <c r="C98" s="68">
        <f>SUM(C95:C97)</f>
        <v>-128491921.93976668</v>
      </c>
      <c r="D98" s="68">
        <f>SUM(D95:D97)</f>
        <v>-56848291.511353083</v>
      </c>
      <c r="E98" s="68">
        <f>SUM(E95:E97)</f>
        <v>0</v>
      </c>
      <c r="F98" s="68">
        <f>SUM(F95:F97)</f>
        <v>-185340213.45111978</v>
      </c>
    </row>
    <row r="99" spans="1:6">
      <c r="A99" s="56"/>
      <c r="B99" s="56"/>
      <c r="C99" s="56"/>
      <c r="D99" s="56"/>
      <c r="E99" s="56"/>
      <c r="F99" s="56"/>
    </row>
    <row r="100" spans="1:6">
      <c r="A100" s="56"/>
      <c r="B100" s="56" t="s">
        <v>285</v>
      </c>
      <c r="C100" s="56"/>
      <c r="D100" s="56"/>
      <c r="E100" s="56"/>
      <c r="F100" s="56"/>
    </row>
    <row r="101" spans="1:6">
      <c r="A101" s="64">
        <v>108.01</v>
      </c>
      <c r="B101" s="65" t="s">
        <v>558</v>
      </c>
      <c r="C101" s="66">
        <f>+'Ratebase Inputs'!D79</f>
        <v>-911232337.6341666</v>
      </c>
      <c r="D101" s="66">
        <f>+'Ratebase Inputs'!BI79</f>
        <v>-34201282.543486744</v>
      </c>
      <c r="E101" s="67">
        <v>0</v>
      </c>
      <c r="F101" s="67">
        <f t="shared" ref="F101:F112" si="5">C101+D101+E101</f>
        <v>-945433620.17765331</v>
      </c>
    </row>
    <row r="102" spans="1:6">
      <c r="A102" s="64">
        <v>108.02</v>
      </c>
      <c r="B102" s="65" t="s">
        <v>559</v>
      </c>
      <c r="C102" s="66">
        <f>+'Ratebase Inputs'!D80</f>
        <v>-174124890</v>
      </c>
      <c r="D102" s="66">
        <f>+'Ratebase Inputs'!BI80</f>
        <v>-9397731.9499999993</v>
      </c>
      <c r="E102" s="67">
        <v>0</v>
      </c>
      <c r="F102" s="67">
        <f t="shared" si="5"/>
        <v>-183522621.94999999</v>
      </c>
    </row>
    <row r="103" spans="1:6">
      <c r="A103" s="64">
        <v>108.03</v>
      </c>
      <c r="B103" s="65" t="s">
        <v>560</v>
      </c>
      <c r="C103" s="66">
        <f>+'Ratebase Inputs'!D81</f>
        <v>-757162517</v>
      </c>
      <c r="D103" s="66">
        <f>+'Ratebase Inputs'!BI81</f>
        <v>-31999150.840000004</v>
      </c>
      <c r="E103" s="67">
        <v>0</v>
      </c>
      <c r="F103" s="67">
        <f t="shared" si="5"/>
        <v>-789161667.84000003</v>
      </c>
    </row>
    <row r="104" spans="1:6">
      <c r="A104" s="64" t="s">
        <v>524</v>
      </c>
      <c r="B104" s="65" t="s">
        <v>524</v>
      </c>
      <c r="C104" s="66">
        <v>0</v>
      </c>
      <c r="D104" s="66">
        <v>0</v>
      </c>
      <c r="E104" s="67">
        <v>0</v>
      </c>
      <c r="F104" s="67">
        <f t="shared" si="5"/>
        <v>0</v>
      </c>
    </row>
    <row r="105" spans="1:6">
      <c r="A105" s="64" t="s">
        <v>524</v>
      </c>
      <c r="B105" s="65" t="s">
        <v>524</v>
      </c>
      <c r="C105" s="66">
        <v>0</v>
      </c>
      <c r="D105" s="66">
        <v>0</v>
      </c>
      <c r="E105" s="67">
        <v>0</v>
      </c>
      <c r="F105" s="67">
        <f t="shared" si="5"/>
        <v>0</v>
      </c>
    </row>
    <row r="106" spans="1:6">
      <c r="A106" s="64" t="s">
        <v>524</v>
      </c>
      <c r="B106" s="65" t="s">
        <v>524</v>
      </c>
      <c r="C106" s="66">
        <v>0</v>
      </c>
      <c r="D106" s="66">
        <v>0</v>
      </c>
      <c r="E106" s="67">
        <v>0</v>
      </c>
      <c r="F106" s="67">
        <f t="shared" si="5"/>
        <v>0</v>
      </c>
    </row>
    <row r="107" spans="1:6">
      <c r="A107" s="64" t="s">
        <v>524</v>
      </c>
      <c r="B107" s="65" t="s">
        <v>524</v>
      </c>
      <c r="C107" s="66">
        <v>0</v>
      </c>
      <c r="D107" s="66">
        <v>0</v>
      </c>
      <c r="E107" s="67">
        <v>0</v>
      </c>
      <c r="F107" s="67">
        <f t="shared" si="5"/>
        <v>0</v>
      </c>
    </row>
    <row r="108" spans="1:6">
      <c r="A108" s="64" t="s">
        <v>524</v>
      </c>
      <c r="B108" s="65" t="s">
        <v>524</v>
      </c>
      <c r="C108" s="66">
        <v>0</v>
      </c>
      <c r="D108" s="66">
        <v>0</v>
      </c>
      <c r="E108" s="67">
        <v>0</v>
      </c>
      <c r="F108" s="67">
        <f t="shared" si="5"/>
        <v>0</v>
      </c>
    </row>
    <row r="109" spans="1:6">
      <c r="A109" s="64" t="s">
        <v>524</v>
      </c>
      <c r="B109" s="65" t="s">
        <v>524</v>
      </c>
      <c r="C109" s="66">
        <v>0</v>
      </c>
      <c r="D109" s="66">
        <v>0</v>
      </c>
      <c r="E109" s="67">
        <v>0</v>
      </c>
      <c r="F109" s="67">
        <f t="shared" si="5"/>
        <v>0</v>
      </c>
    </row>
    <row r="110" spans="1:6">
      <c r="A110" s="64" t="s">
        <v>524</v>
      </c>
      <c r="B110" s="65" t="s">
        <v>524</v>
      </c>
      <c r="C110" s="66">
        <v>0</v>
      </c>
      <c r="D110" s="66">
        <v>0</v>
      </c>
      <c r="E110" s="67">
        <v>0</v>
      </c>
      <c r="F110" s="67">
        <f t="shared" si="5"/>
        <v>0</v>
      </c>
    </row>
    <row r="111" spans="1:6">
      <c r="A111" s="64" t="s">
        <v>524</v>
      </c>
      <c r="B111" s="65" t="s">
        <v>524</v>
      </c>
      <c r="C111" s="66">
        <v>0</v>
      </c>
      <c r="D111" s="66">
        <v>0</v>
      </c>
      <c r="E111" s="67">
        <v>0</v>
      </c>
      <c r="F111" s="67">
        <f t="shared" si="5"/>
        <v>0</v>
      </c>
    </row>
    <row r="112" spans="1:6">
      <c r="A112" s="64" t="s">
        <v>524</v>
      </c>
      <c r="B112" s="65" t="s">
        <v>524</v>
      </c>
      <c r="C112" s="66">
        <v>0</v>
      </c>
      <c r="D112" s="66">
        <v>0</v>
      </c>
      <c r="E112" s="67">
        <v>0</v>
      </c>
      <c r="F112" s="67">
        <f t="shared" si="5"/>
        <v>0</v>
      </c>
    </row>
    <row r="113" spans="1:6">
      <c r="A113" s="56"/>
      <c r="B113" s="47" t="s">
        <v>522</v>
      </c>
      <c r="C113" s="68">
        <f>SUM(C101:C112)</f>
        <v>-1842519744.6341667</v>
      </c>
      <c r="D113" s="68">
        <f>SUM(D101:D112)</f>
        <v>-75598165.333486751</v>
      </c>
      <c r="E113" s="68">
        <f>SUM(E101:E112)</f>
        <v>0</v>
      </c>
      <c r="F113" s="68">
        <f>SUM(F101:F112)</f>
        <v>-1918117909.9676533</v>
      </c>
    </row>
    <row r="114" spans="1:6">
      <c r="A114" s="56"/>
      <c r="B114" s="56"/>
      <c r="C114" s="56"/>
      <c r="D114" s="56"/>
      <c r="E114" s="56"/>
      <c r="F114" s="56"/>
    </row>
    <row r="115" spans="1:6">
      <c r="A115" s="56"/>
      <c r="B115" s="69" t="s">
        <v>561</v>
      </c>
      <c r="C115" s="56"/>
      <c r="D115" s="56"/>
      <c r="E115" s="56"/>
      <c r="F115" s="56"/>
    </row>
    <row r="116" spans="1:6">
      <c r="A116" s="64" t="s">
        <v>986</v>
      </c>
      <c r="B116" s="65" t="s">
        <v>991</v>
      </c>
      <c r="C116" s="66">
        <f>+'Ratebase Inputs'!D82</f>
        <v>-334966799</v>
      </c>
      <c r="D116" s="66">
        <f>+'Ratebase Inputs'!BI82</f>
        <v>-13948689.812254339</v>
      </c>
      <c r="E116" s="67">
        <v>0</v>
      </c>
      <c r="F116" s="67">
        <f t="shared" ref="F116:F123" si="6">C116+D116+E116</f>
        <v>-348915488.81225431</v>
      </c>
    </row>
    <row r="117" spans="1:6">
      <c r="A117" s="64" t="s">
        <v>987</v>
      </c>
      <c r="B117" s="65" t="s">
        <v>992</v>
      </c>
      <c r="C117" s="66">
        <f>+'Ratebase Inputs'!D83</f>
        <v>-54629068</v>
      </c>
      <c r="D117" s="66">
        <f>+'Ratebase Inputs'!BI83</f>
        <v>-80469.547322763363</v>
      </c>
      <c r="E117" s="67">
        <v>0</v>
      </c>
      <c r="F117" s="67">
        <f t="shared" si="6"/>
        <v>-54709537.547322765</v>
      </c>
    </row>
    <row r="118" spans="1:6">
      <c r="A118" s="64" t="s">
        <v>988</v>
      </c>
      <c r="B118" s="65" t="s">
        <v>993</v>
      </c>
      <c r="C118" s="66">
        <f>+'Ratebase Inputs'!D84</f>
        <v>-209007</v>
      </c>
      <c r="D118" s="66">
        <f>+'Ratebase Inputs'!BI84</f>
        <v>-81295.21785940374</v>
      </c>
      <c r="E118" s="67">
        <v>0</v>
      </c>
      <c r="F118" s="67">
        <f t="shared" ref="F118:F119" si="7">C118+D118+E118</f>
        <v>-290302.21785940375</v>
      </c>
    </row>
    <row r="119" spans="1:6">
      <c r="A119" s="64" t="s">
        <v>989</v>
      </c>
      <c r="B119" s="65" t="s">
        <v>990</v>
      </c>
      <c r="C119" s="66">
        <f>+'Ratebase Inputs'!D85</f>
        <v>-114353996</v>
      </c>
      <c r="D119" s="66">
        <f>+'Ratebase Inputs'!BI85</f>
        <v>-1432866.4899999946</v>
      </c>
      <c r="E119" s="67">
        <v>0</v>
      </c>
      <c r="F119" s="67">
        <f t="shared" si="7"/>
        <v>-115786862.48999999</v>
      </c>
    </row>
    <row r="120" spans="1:6">
      <c r="A120" s="64" t="s">
        <v>524</v>
      </c>
      <c r="B120" s="65" t="s">
        <v>524</v>
      </c>
      <c r="C120" s="66">
        <v>0</v>
      </c>
      <c r="D120" s="66">
        <v>0</v>
      </c>
      <c r="E120" s="67">
        <v>0</v>
      </c>
      <c r="F120" s="67">
        <f t="shared" si="6"/>
        <v>0</v>
      </c>
    </row>
    <row r="121" spans="1:6">
      <c r="A121" s="64" t="s">
        <v>524</v>
      </c>
      <c r="B121" s="65" t="s">
        <v>524</v>
      </c>
      <c r="C121" s="66">
        <v>0</v>
      </c>
      <c r="D121" s="66">
        <v>0</v>
      </c>
      <c r="E121" s="67">
        <v>0</v>
      </c>
      <c r="F121" s="67">
        <f t="shared" si="6"/>
        <v>0</v>
      </c>
    </row>
    <row r="122" spans="1:6">
      <c r="A122" s="64" t="s">
        <v>524</v>
      </c>
      <c r="B122" s="65" t="s">
        <v>524</v>
      </c>
      <c r="C122" s="66">
        <v>0</v>
      </c>
      <c r="D122" s="66">
        <v>0</v>
      </c>
      <c r="E122" s="67">
        <v>0</v>
      </c>
      <c r="F122" s="67">
        <f t="shared" si="6"/>
        <v>0</v>
      </c>
    </row>
    <row r="123" spans="1:6">
      <c r="A123" s="64" t="s">
        <v>524</v>
      </c>
      <c r="B123" s="65" t="s">
        <v>524</v>
      </c>
      <c r="C123" s="66">
        <v>0</v>
      </c>
      <c r="D123" s="66">
        <v>0</v>
      </c>
      <c r="E123" s="67">
        <v>0</v>
      </c>
      <c r="F123" s="67">
        <f t="shared" si="6"/>
        <v>0</v>
      </c>
    </row>
    <row r="124" spans="1:6">
      <c r="A124" s="56"/>
      <c r="B124" s="47" t="s">
        <v>522</v>
      </c>
      <c r="C124" s="68">
        <f>SUM(C116:C123)</f>
        <v>-504158870</v>
      </c>
      <c r="D124" s="68">
        <f>SUM(D116:D123)</f>
        <v>-15543321.067436501</v>
      </c>
      <c r="E124" s="68">
        <f>SUM(E116:E123)</f>
        <v>0</v>
      </c>
      <c r="F124" s="68">
        <f>SUM(F116:F123)</f>
        <v>-519702191.06743646</v>
      </c>
    </row>
    <row r="125" spans="1:6">
      <c r="A125" s="56"/>
      <c r="B125" s="56"/>
      <c r="C125" s="56"/>
      <c r="D125" s="56"/>
      <c r="E125" s="56"/>
      <c r="F125" s="56"/>
    </row>
    <row r="126" spans="1:6">
      <c r="A126" s="56"/>
      <c r="B126" s="47" t="s">
        <v>290</v>
      </c>
      <c r="C126" s="56"/>
      <c r="D126" s="56"/>
      <c r="E126" s="56"/>
      <c r="F126" s="56"/>
    </row>
    <row r="127" spans="1:6">
      <c r="A127" s="64" t="s">
        <v>562</v>
      </c>
      <c r="B127" s="70" t="s">
        <v>563</v>
      </c>
      <c r="C127" s="66">
        <f>+'Ratebase Inputs'!D86</f>
        <v>-12148.752</v>
      </c>
      <c r="D127" s="66">
        <f>+'Ratebase Inputs'!BI86</f>
        <v>0</v>
      </c>
      <c r="E127" s="67">
        <v>0</v>
      </c>
      <c r="F127" s="67">
        <f t="shared" ref="F127:F155" si="8">C127+D127+E127</f>
        <v>-12148.752</v>
      </c>
    </row>
    <row r="128" spans="1:6">
      <c r="A128" s="64" t="s">
        <v>564</v>
      </c>
      <c r="B128" s="70" t="s">
        <v>565</v>
      </c>
      <c r="C128" s="66">
        <f>+'Ratebase Inputs'!D87</f>
        <v>-3350070.2480000001</v>
      </c>
      <c r="D128" s="66">
        <f>+'Ratebase Inputs'!BI87</f>
        <v>-35781</v>
      </c>
      <c r="E128" s="67">
        <v>0</v>
      </c>
      <c r="F128" s="67">
        <f t="shared" si="8"/>
        <v>-3385851.2480000001</v>
      </c>
    </row>
    <row r="129" spans="1:6">
      <c r="A129" s="64" t="s">
        <v>566</v>
      </c>
      <c r="B129" s="65" t="s">
        <v>526</v>
      </c>
      <c r="C129" s="66">
        <f>+'Ratebase Inputs'!D88</f>
        <v>-224950.76187036239</v>
      </c>
      <c r="D129" s="66">
        <f>+'Ratebase Inputs'!BI88</f>
        <v>0</v>
      </c>
      <c r="E129" s="67">
        <v>0</v>
      </c>
      <c r="F129" s="67">
        <f t="shared" si="8"/>
        <v>-224950.76187036239</v>
      </c>
    </row>
    <row r="130" spans="1:6">
      <c r="A130" s="64" t="s">
        <v>567</v>
      </c>
      <c r="B130" s="65" t="s">
        <v>527</v>
      </c>
      <c r="C130" s="66">
        <f>+'Ratebase Inputs'!D89</f>
        <v>-2288165.2381296377</v>
      </c>
      <c r="D130" s="66">
        <f>+'Ratebase Inputs'!BI89</f>
        <v>-71192.34</v>
      </c>
      <c r="E130" s="67">
        <v>0</v>
      </c>
      <c r="F130" s="67">
        <f t="shared" si="8"/>
        <v>-2359357.5781296375</v>
      </c>
    </row>
    <row r="131" spans="1:6">
      <c r="A131" s="64" t="s">
        <v>568</v>
      </c>
      <c r="B131" s="65" t="s">
        <v>60</v>
      </c>
      <c r="C131" s="66">
        <f>+'Ratebase Inputs'!D90</f>
        <v>-11302572.919115141</v>
      </c>
      <c r="D131" s="66">
        <f>+'Ratebase Inputs'!BI90</f>
        <v>0</v>
      </c>
      <c r="E131" s="67">
        <v>0</v>
      </c>
      <c r="F131" s="67">
        <f t="shared" si="8"/>
        <v>-11302572.919115141</v>
      </c>
    </row>
    <row r="132" spans="1:6">
      <c r="A132" s="64" t="s">
        <v>569</v>
      </c>
      <c r="B132" s="65" t="s">
        <v>528</v>
      </c>
      <c r="C132" s="66">
        <f>+'Ratebase Inputs'!D91</f>
        <v>-123505575.08088486</v>
      </c>
      <c r="D132" s="66">
        <f>+'Ratebase Inputs'!BI91</f>
        <v>-2279833.44</v>
      </c>
      <c r="E132" s="67">
        <v>0</v>
      </c>
      <c r="F132" s="67">
        <f t="shared" si="8"/>
        <v>-125785408.52088486</v>
      </c>
    </row>
    <row r="133" spans="1:6">
      <c r="A133" s="71" t="s">
        <v>570</v>
      </c>
      <c r="B133" s="65" t="s">
        <v>492</v>
      </c>
      <c r="C133" s="66">
        <f>+'Ratebase Inputs'!D92</f>
        <v>-96168</v>
      </c>
      <c r="D133" s="66">
        <f>+'Ratebase Inputs'!BI92</f>
        <v>-28382.5</v>
      </c>
      <c r="E133" s="67">
        <v>0</v>
      </c>
      <c r="F133" s="67">
        <f t="shared" si="8"/>
        <v>-124550.5</v>
      </c>
    </row>
    <row r="134" spans="1:6">
      <c r="A134" s="64" t="s">
        <v>571</v>
      </c>
      <c r="B134" s="65" t="s">
        <v>529</v>
      </c>
      <c r="C134" s="66">
        <f>+'Ratebase Inputs'!D93</f>
        <v>-158022186</v>
      </c>
      <c r="D134" s="66">
        <f>+'Ratebase Inputs'!BI93</f>
        <v>8675620.6709745191</v>
      </c>
      <c r="E134" s="67">
        <v>0</v>
      </c>
      <c r="F134" s="67">
        <f t="shared" si="8"/>
        <v>-149346565.32902548</v>
      </c>
    </row>
    <row r="135" spans="1:6">
      <c r="A135" s="71" t="s">
        <v>572</v>
      </c>
      <c r="B135" s="65" t="s">
        <v>573</v>
      </c>
      <c r="C135" s="66">
        <f>+'Ratebase Inputs'!D94</f>
        <v>-52160.692154439777</v>
      </c>
      <c r="D135" s="66">
        <f>+'Ratebase Inputs'!BI94</f>
        <v>0</v>
      </c>
      <c r="E135" s="67">
        <v>0</v>
      </c>
      <c r="F135" s="67">
        <f t="shared" si="8"/>
        <v>-52160.692154439777</v>
      </c>
    </row>
    <row r="136" spans="1:6">
      <c r="A136" s="64" t="s">
        <v>574</v>
      </c>
      <c r="B136" s="65" t="s">
        <v>531</v>
      </c>
      <c r="C136" s="66">
        <f>+'Ratebase Inputs'!D95</f>
        <v>-127686685.30784556</v>
      </c>
      <c r="D136" s="66">
        <f>+'Ratebase Inputs'!BI95</f>
        <v>-4913978.8659171518</v>
      </c>
      <c r="E136" s="67">
        <v>0</v>
      </c>
      <c r="F136" s="67">
        <f t="shared" si="8"/>
        <v>-132600664.17376271</v>
      </c>
    </row>
    <row r="137" spans="1:6">
      <c r="A137" s="64" t="s">
        <v>575</v>
      </c>
      <c r="B137" s="65" t="s">
        <v>128</v>
      </c>
      <c r="C137" s="66">
        <f>+'Ratebase Inputs'!D96</f>
        <v>-15897826.552200768</v>
      </c>
      <c r="D137" s="66">
        <f>+'Ratebase Inputs'!BI96</f>
        <v>0</v>
      </c>
      <c r="E137" s="67">
        <v>0</v>
      </c>
      <c r="F137" s="67">
        <f t="shared" si="8"/>
        <v>-15897826.552200768</v>
      </c>
    </row>
    <row r="138" spans="1:6">
      <c r="A138" s="71" t="s">
        <v>576</v>
      </c>
      <c r="B138" s="70" t="s">
        <v>479</v>
      </c>
      <c r="C138" s="66">
        <f>+'Ratebase Inputs'!D97</f>
        <v>-268632107.44779921</v>
      </c>
      <c r="D138" s="66">
        <f>+'Ratebase Inputs'!BI97</f>
        <v>-6282880.6630687676</v>
      </c>
      <c r="E138" s="67">
        <v>0</v>
      </c>
      <c r="F138" s="67">
        <f t="shared" si="8"/>
        <v>-274914988.11086798</v>
      </c>
    </row>
    <row r="139" spans="1:6">
      <c r="A139" s="64" t="s">
        <v>577</v>
      </c>
      <c r="B139" s="65" t="s">
        <v>578</v>
      </c>
      <c r="C139" s="66">
        <f>+'Ratebase Inputs'!D98</f>
        <v>-374757888</v>
      </c>
      <c r="D139" s="66">
        <f>+'Ratebase Inputs'!BI98</f>
        <v>-12412928.602180244</v>
      </c>
      <c r="E139" s="67">
        <v>0</v>
      </c>
      <c r="F139" s="67">
        <f t="shared" si="8"/>
        <v>-387170816.60218024</v>
      </c>
    </row>
    <row r="140" spans="1:6">
      <c r="A140" s="71" t="s">
        <v>579</v>
      </c>
      <c r="B140" s="70" t="s">
        <v>102</v>
      </c>
      <c r="C140" s="66">
        <f>+'Ratebase Inputs'!D99</f>
        <v>-1245671.6795000487</v>
      </c>
      <c r="D140" s="66">
        <f>+'Ratebase Inputs'!BI99</f>
        <v>0</v>
      </c>
      <c r="E140" s="67">
        <v>0</v>
      </c>
      <c r="F140" s="67">
        <f t="shared" si="8"/>
        <v>-1245671.6795000487</v>
      </c>
    </row>
    <row r="141" spans="1:6">
      <c r="A141" s="71" t="s">
        <v>580</v>
      </c>
      <c r="B141" s="70" t="s">
        <v>483</v>
      </c>
      <c r="C141" s="66">
        <f>+'Ratebase Inputs'!D100</f>
        <v>-69960592.431605667</v>
      </c>
      <c r="D141" s="66">
        <f>+'Ratebase Inputs'!BI100</f>
        <v>-2993973.6355175949</v>
      </c>
      <c r="E141" s="67">
        <v>0</v>
      </c>
      <c r="F141" s="67">
        <f t="shared" si="8"/>
        <v>-72954566.067123264</v>
      </c>
    </row>
    <row r="142" spans="1:6">
      <c r="A142" s="71" t="s">
        <v>581</v>
      </c>
      <c r="B142" s="70" t="s">
        <v>484</v>
      </c>
      <c r="C142" s="66">
        <f>+'Ratebase Inputs'!D101</f>
        <v>-129520743.88889429</v>
      </c>
      <c r="D142" s="66">
        <f>+'Ratebase Inputs'!BI101</f>
        <v>-5440115.7019710708</v>
      </c>
      <c r="E142" s="67">
        <v>0</v>
      </c>
      <c r="F142" s="67">
        <f t="shared" si="8"/>
        <v>-134960859.59086537</v>
      </c>
    </row>
    <row r="143" spans="1:6">
      <c r="A143" s="71" t="s">
        <v>582</v>
      </c>
      <c r="B143" s="70" t="s">
        <v>419</v>
      </c>
      <c r="C143" s="66">
        <f>+'Ratebase Inputs'!D102</f>
        <v>-32514442.426331937</v>
      </c>
      <c r="D143" s="66">
        <f>+'Ratebase Inputs'!BI102</f>
        <v>-592470.68433262047</v>
      </c>
      <c r="E143" s="67">
        <v>0</v>
      </c>
      <c r="F143" s="67">
        <f t="shared" si="8"/>
        <v>-33106913.110664558</v>
      </c>
    </row>
    <row r="144" spans="1:6">
      <c r="A144" s="71" t="s">
        <v>583</v>
      </c>
      <c r="B144" s="70" t="s">
        <v>420</v>
      </c>
      <c r="C144" s="66">
        <f>+'Ratebase Inputs'!D103</f>
        <v>-91494791.573668063</v>
      </c>
      <c r="D144" s="66">
        <f>+'Ratebase Inputs'!BI103</f>
        <v>-2146423.6529602334</v>
      </c>
      <c r="E144" s="67">
        <v>0</v>
      </c>
      <c r="F144" s="67">
        <f t="shared" si="8"/>
        <v>-93641215.226628304</v>
      </c>
    </row>
    <row r="145" spans="1:6">
      <c r="A145" s="64" t="s">
        <v>584</v>
      </c>
      <c r="B145" s="65" t="s">
        <v>55</v>
      </c>
      <c r="C145" s="66">
        <f>+'Ratebase Inputs'!D104</f>
        <v>-35946497</v>
      </c>
      <c r="D145" s="66">
        <f>+'Ratebase Inputs'!BI104</f>
        <v>-3267366.2392874998</v>
      </c>
      <c r="E145" s="67">
        <v>0</v>
      </c>
      <c r="F145" s="67">
        <f t="shared" si="8"/>
        <v>-39213863.239287503</v>
      </c>
    </row>
    <row r="146" spans="1:6">
      <c r="A146" s="64" t="s">
        <v>585</v>
      </c>
      <c r="B146" s="65" t="s">
        <v>544</v>
      </c>
      <c r="C146" s="66">
        <f>+'Ratebase Inputs'!D105</f>
        <v>-18852826</v>
      </c>
      <c r="D146" s="66">
        <f>+'Ratebase Inputs'!BI105</f>
        <v>-1154137.1430072831</v>
      </c>
      <c r="E146" s="67">
        <v>0</v>
      </c>
      <c r="F146" s="67">
        <f>C146+D146+E146</f>
        <v>-20006963.143007282</v>
      </c>
    </row>
    <row r="147" spans="1:6">
      <c r="A147" s="64" t="s">
        <v>586</v>
      </c>
      <c r="B147" s="65" t="s">
        <v>67</v>
      </c>
      <c r="C147" s="66">
        <f>+'Ratebase Inputs'!D106</f>
        <v>-423722</v>
      </c>
      <c r="D147" s="66">
        <f>+'Ratebase Inputs'!BI106</f>
        <v>-20308</v>
      </c>
      <c r="E147" s="67">
        <v>0</v>
      </c>
      <c r="F147" s="67">
        <f>C147+D147+E147</f>
        <v>-444030</v>
      </c>
    </row>
    <row r="148" spans="1:6">
      <c r="A148" s="64" t="s">
        <v>524</v>
      </c>
      <c r="B148" s="65" t="s">
        <v>524</v>
      </c>
      <c r="C148" s="66">
        <v>0</v>
      </c>
      <c r="D148" s="66">
        <v>0</v>
      </c>
      <c r="E148" s="67">
        <v>0</v>
      </c>
      <c r="F148" s="67">
        <f>C148+D148+E148</f>
        <v>0</v>
      </c>
    </row>
    <row r="149" spans="1:6">
      <c r="A149" s="64" t="s">
        <v>524</v>
      </c>
      <c r="B149" s="65" t="s">
        <v>524</v>
      </c>
      <c r="C149" s="66">
        <v>0</v>
      </c>
      <c r="D149" s="66">
        <v>0</v>
      </c>
      <c r="E149" s="67">
        <v>0</v>
      </c>
      <c r="F149" s="67">
        <f t="shared" si="8"/>
        <v>0</v>
      </c>
    </row>
    <row r="150" spans="1:6">
      <c r="A150" s="64" t="s">
        <v>524</v>
      </c>
      <c r="B150" s="65" t="s">
        <v>524</v>
      </c>
      <c r="C150" s="66">
        <v>0</v>
      </c>
      <c r="D150" s="66">
        <v>0</v>
      </c>
      <c r="E150" s="67">
        <v>0</v>
      </c>
      <c r="F150" s="67">
        <f t="shared" si="8"/>
        <v>0</v>
      </c>
    </row>
    <row r="151" spans="1:6">
      <c r="A151" s="64" t="s">
        <v>524</v>
      </c>
      <c r="B151" s="65" t="s">
        <v>524</v>
      </c>
      <c r="C151" s="66">
        <v>0</v>
      </c>
      <c r="D151" s="66">
        <v>0</v>
      </c>
      <c r="E151" s="67">
        <v>0</v>
      </c>
      <c r="F151" s="67">
        <f t="shared" si="8"/>
        <v>0</v>
      </c>
    </row>
    <row r="152" spans="1:6">
      <c r="A152" s="64" t="s">
        <v>524</v>
      </c>
      <c r="B152" s="65" t="s">
        <v>524</v>
      </c>
      <c r="C152" s="66">
        <v>0</v>
      </c>
      <c r="D152" s="66">
        <v>0</v>
      </c>
      <c r="E152" s="67">
        <v>0</v>
      </c>
      <c r="F152" s="67">
        <f t="shared" si="8"/>
        <v>0</v>
      </c>
    </row>
    <row r="153" spans="1:6">
      <c r="A153" s="64" t="s">
        <v>524</v>
      </c>
      <c r="B153" s="65" t="s">
        <v>524</v>
      </c>
      <c r="C153" s="66">
        <v>0</v>
      </c>
      <c r="D153" s="66">
        <v>0</v>
      </c>
      <c r="E153" s="67">
        <v>0</v>
      </c>
      <c r="F153" s="67">
        <f t="shared" si="8"/>
        <v>0</v>
      </c>
    </row>
    <row r="154" spans="1:6">
      <c r="A154" s="64" t="s">
        <v>524</v>
      </c>
      <c r="B154" s="65" t="s">
        <v>524</v>
      </c>
      <c r="C154" s="66">
        <v>0</v>
      </c>
      <c r="D154" s="66">
        <v>0</v>
      </c>
      <c r="E154" s="67">
        <v>0</v>
      </c>
      <c r="F154" s="67">
        <f t="shared" si="8"/>
        <v>0</v>
      </c>
    </row>
    <row r="155" spans="1:6">
      <c r="A155" s="64" t="s">
        <v>524</v>
      </c>
      <c r="B155" s="65" t="s">
        <v>524</v>
      </c>
      <c r="C155" s="66">
        <v>0</v>
      </c>
      <c r="D155" s="66">
        <v>0</v>
      </c>
      <c r="E155" s="67">
        <v>0</v>
      </c>
      <c r="F155" s="67">
        <f t="shared" si="8"/>
        <v>0</v>
      </c>
    </row>
    <row r="156" spans="1:6">
      <c r="A156" s="56"/>
      <c r="B156" s="47" t="s">
        <v>522</v>
      </c>
      <c r="C156" s="68">
        <f>SUM(C127:C155)</f>
        <v>-1465787792</v>
      </c>
      <c r="D156" s="68">
        <f>SUM(D127:D155)</f>
        <v>-32964151.797267947</v>
      </c>
      <c r="E156" s="68">
        <f>SUM(E127:E155)</f>
        <v>0</v>
      </c>
      <c r="F156" s="68">
        <f>SUM(F127:F155)</f>
        <v>-1498751943.7972682</v>
      </c>
    </row>
    <row r="157" spans="1:6">
      <c r="A157" s="56"/>
      <c r="B157" s="56"/>
      <c r="C157" s="56"/>
      <c r="D157" s="56"/>
      <c r="E157" s="56"/>
      <c r="F157" s="56"/>
    </row>
    <row r="158" spans="1:6">
      <c r="A158" s="56"/>
      <c r="B158" s="47" t="s">
        <v>300</v>
      </c>
      <c r="C158" s="56"/>
      <c r="D158" s="56"/>
      <c r="E158" s="56"/>
      <c r="F158" s="56"/>
    </row>
    <row r="159" spans="1:6">
      <c r="A159" s="64">
        <v>108.06</v>
      </c>
      <c r="B159" s="65" t="s">
        <v>587</v>
      </c>
      <c r="C159" s="66">
        <f>+'Ratebase Inputs'!D107</f>
        <v>-183028630.93810004</v>
      </c>
      <c r="D159" s="66">
        <f>+'Ratebase Inputs'!BI107</f>
        <v>-2070860.6215980002</v>
      </c>
      <c r="E159" s="67">
        <v>0</v>
      </c>
      <c r="F159" s="67">
        <f t="shared" ref="F159:F171" si="9">C159+D159+E159</f>
        <v>-185099491.55969805</v>
      </c>
    </row>
    <row r="160" spans="1:6">
      <c r="A160" s="64">
        <v>108.07</v>
      </c>
      <c r="B160" s="65" t="s">
        <v>66</v>
      </c>
      <c r="C160" s="66">
        <f>+'Ratebase Inputs'!D108</f>
        <v>12927523.127429459</v>
      </c>
      <c r="D160" s="66">
        <f>+'Ratebase Inputs'!BI108</f>
        <v>1931094.9630945402</v>
      </c>
      <c r="E160" s="67">
        <v>0</v>
      </c>
      <c r="F160" s="67">
        <f t="shared" si="9"/>
        <v>14858618.090523999</v>
      </c>
    </row>
    <row r="161" spans="1:6">
      <c r="A161" s="64" t="s">
        <v>524</v>
      </c>
      <c r="B161" s="65" t="s">
        <v>524</v>
      </c>
      <c r="C161" s="66">
        <v>0</v>
      </c>
      <c r="D161" s="66">
        <v>0</v>
      </c>
      <c r="E161" s="67">
        <v>0</v>
      </c>
      <c r="F161" s="67">
        <f>C161+D161+E161</f>
        <v>0</v>
      </c>
    </row>
    <row r="162" spans="1:6">
      <c r="A162" s="64" t="s">
        <v>524</v>
      </c>
      <c r="B162" s="65" t="s">
        <v>524</v>
      </c>
      <c r="C162" s="66">
        <v>0</v>
      </c>
      <c r="D162" s="66">
        <v>0</v>
      </c>
      <c r="E162" s="67">
        <v>0</v>
      </c>
      <c r="F162" s="67">
        <f t="shared" si="9"/>
        <v>0</v>
      </c>
    </row>
    <row r="163" spans="1:6">
      <c r="A163" s="64" t="s">
        <v>524</v>
      </c>
      <c r="B163" s="65" t="s">
        <v>524</v>
      </c>
      <c r="C163" s="66">
        <v>0</v>
      </c>
      <c r="D163" s="66">
        <v>0</v>
      </c>
      <c r="E163" s="67">
        <v>0</v>
      </c>
      <c r="F163" s="67">
        <f t="shared" si="9"/>
        <v>0</v>
      </c>
    </row>
    <row r="164" spans="1:6">
      <c r="A164" s="64" t="s">
        <v>524</v>
      </c>
      <c r="B164" s="65" t="s">
        <v>524</v>
      </c>
      <c r="C164" s="66">
        <v>0</v>
      </c>
      <c r="D164" s="66">
        <v>0</v>
      </c>
      <c r="E164" s="67">
        <v>0</v>
      </c>
      <c r="F164" s="67">
        <f t="shared" si="9"/>
        <v>0</v>
      </c>
    </row>
    <row r="165" spans="1:6">
      <c r="A165" s="64" t="s">
        <v>524</v>
      </c>
      <c r="B165" s="65" t="s">
        <v>524</v>
      </c>
      <c r="C165" s="66">
        <v>0</v>
      </c>
      <c r="D165" s="66">
        <v>0</v>
      </c>
      <c r="E165" s="67">
        <v>0</v>
      </c>
      <c r="F165" s="67">
        <f t="shared" si="9"/>
        <v>0</v>
      </c>
    </row>
    <row r="166" spans="1:6">
      <c r="A166" s="64" t="s">
        <v>524</v>
      </c>
      <c r="B166" s="65" t="s">
        <v>524</v>
      </c>
      <c r="C166" s="66">
        <v>0</v>
      </c>
      <c r="D166" s="66">
        <v>0</v>
      </c>
      <c r="E166" s="67">
        <v>0</v>
      </c>
      <c r="F166" s="67">
        <f t="shared" si="9"/>
        <v>0</v>
      </c>
    </row>
    <row r="167" spans="1:6">
      <c r="A167" s="64" t="s">
        <v>524</v>
      </c>
      <c r="B167" s="65" t="s">
        <v>524</v>
      </c>
      <c r="C167" s="66">
        <v>0</v>
      </c>
      <c r="D167" s="66">
        <v>0</v>
      </c>
      <c r="E167" s="67">
        <v>0</v>
      </c>
      <c r="F167" s="67">
        <f t="shared" si="9"/>
        <v>0</v>
      </c>
    </row>
    <row r="168" spans="1:6">
      <c r="A168" s="64" t="s">
        <v>524</v>
      </c>
      <c r="B168" s="65" t="s">
        <v>524</v>
      </c>
      <c r="C168" s="66">
        <v>0</v>
      </c>
      <c r="D168" s="66">
        <v>0</v>
      </c>
      <c r="E168" s="67">
        <v>0</v>
      </c>
      <c r="F168" s="67">
        <f t="shared" si="9"/>
        <v>0</v>
      </c>
    </row>
    <row r="169" spans="1:6">
      <c r="A169" s="64" t="s">
        <v>524</v>
      </c>
      <c r="B169" s="65" t="s">
        <v>524</v>
      </c>
      <c r="C169" s="66">
        <v>0</v>
      </c>
      <c r="D169" s="66">
        <v>0</v>
      </c>
      <c r="E169" s="67">
        <v>0</v>
      </c>
      <c r="F169" s="67">
        <f t="shared" si="9"/>
        <v>0</v>
      </c>
    </row>
    <row r="170" spans="1:6">
      <c r="A170" s="64" t="s">
        <v>524</v>
      </c>
      <c r="B170" s="65" t="s">
        <v>524</v>
      </c>
      <c r="C170" s="66">
        <v>0</v>
      </c>
      <c r="D170" s="66">
        <v>0</v>
      </c>
      <c r="E170" s="67">
        <v>0</v>
      </c>
      <c r="F170" s="67">
        <f t="shared" si="9"/>
        <v>0</v>
      </c>
    </row>
    <row r="171" spans="1:6">
      <c r="A171" s="64" t="s">
        <v>524</v>
      </c>
      <c r="B171" s="65" t="s">
        <v>524</v>
      </c>
      <c r="C171" s="66">
        <v>0</v>
      </c>
      <c r="D171" s="66">
        <v>0</v>
      </c>
      <c r="E171" s="67">
        <v>0</v>
      </c>
      <c r="F171" s="67">
        <f t="shared" si="9"/>
        <v>0</v>
      </c>
    </row>
    <row r="172" spans="1:6">
      <c r="A172" s="63"/>
      <c r="B172" s="47" t="s">
        <v>522</v>
      </c>
      <c r="C172" s="68">
        <f>SUM(C159:C171)</f>
        <v>-170101107.81067058</v>
      </c>
      <c r="D172" s="68">
        <f>SUM(D159:D171)</f>
        <v>-139765.65850346</v>
      </c>
      <c r="E172" s="68">
        <f>SUM(E159:E171)</f>
        <v>0</v>
      </c>
      <c r="F172" s="68">
        <f>SUM(F159:F171)</f>
        <v>-170240873.46917406</v>
      </c>
    </row>
    <row r="173" spans="1:6" ht="13.5" thickBot="1">
      <c r="A173" s="63"/>
      <c r="B173" s="10"/>
      <c r="C173" s="10"/>
      <c r="D173" s="10"/>
      <c r="E173" s="56"/>
      <c r="F173" s="10"/>
    </row>
    <row r="174" spans="1:6" ht="15.75" thickTop="1">
      <c r="A174" s="73"/>
      <c r="B174" s="47" t="s">
        <v>588</v>
      </c>
      <c r="C174" s="68">
        <f>SUM(C172,C156,C124,C113,C98)</f>
        <v>-4111059436.3846045</v>
      </c>
      <c r="D174" s="68">
        <f>SUM(D172,D156,D124,D113,D98)</f>
        <v>-181093695.36804774</v>
      </c>
      <c r="E174" s="68">
        <f>SUM(E172,E156,E124,E113,E98)</f>
        <v>0</v>
      </c>
      <c r="F174" s="68">
        <f>SUM(F172,F156,F124,F113,F98)</f>
        <v>-4292153131.7526517</v>
      </c>
    </row>
    <row r="175" spans="1:6">
      <c r="A175" s="60"/>
      <c r="B175" s="56"/>
      <c r="C175" s="56"/>
      <c r="D175" s="56"/>
      <c r="E175" s="56"/>
      <c r="F175" s="56"/>
    </row>
    <row r="176" spans="1:6" ht="15.75">
      <c r="A176" s="61" t="s">
        <v>589</v>
      </c>
      <c r="B176" s="56"/>
      <c r="C176" s="56"/>
      <c r="D176" s="56"/>
      <c r="E176" s="56"/>
      <c r="F176" s="56"/>
    </row>
    <row r="177" spans="1:6">
      <c r="A177" s="60"/>
      <c r="B177" s="56"/>
      <c r="C177" s="56"/>
      <c r="D177" s="56"/>
      <c r="E177" s="56"/>
      <c r="F177" s="56"/>
    </row>
    <row r="178" spans="1:6">
      <c r="A178" s="60"/>
      <c r="B178" s="69" t="s">
        <v>590</v>
      </c>
      <c r="C178" s="56"/>
      <c r="D178" s="56"/>
      <c r="E178" s="56"/>
      <c r="F178" s="56"/>
    </row>
    <row r="179" spans="1:6">
      <c r="A179" s="64" t="s">
        <v>524</v>
      </c>
      <c r="B179" s="65" t="s">
        <v>524</v>
      </c>
      <c r="C179" s="66">
        <v>0</v>
      </c>
      <c r="D179" s="66">
        <v>0</v>
      </c>
      <c r="E179" s="67">
        <v>0</v>
      </c>
      <c r="F179" s="67">
        <f t="shared" ref="F179:F184" si="10">C179+D179+E179</f>
        <v>0</v>
      </c>
    </row>
    <row r="180" spans="1:6">
      <c r="A180" s="64" t="s">
        <v>524</v>
      </c>
      <c r="B180" s="65" t="s">
        <v>524</v>
      </c>
      <c r="C180" s="66">
        <v>0</v>
      </c>
      <c r="D180" s="66">
        <v>0</v>
      </c>
      <c r="E180" s="67">
        <v>0</v>
      </c>
      <c r="F180" s="67">
        <f t="shared" si="10"/>
        <v>0</v>
      </c>
    </row>
    <row r="181" spans="1:6">
      <c r="A181" s="64" t="s">
        <v>524</v>
      </c>
      <c r="B181" s="65" t="s">
        <v>524</v>
      </c>
      <c r="C181" s="66">
        <v>0</v>
      </c>
      <c r="D181" s="66">
        <v>0</v>
      </c>
      <c r="E181" s="67">
        <v>0</v>
      </c>
      <c r="F181" s="67">
        <f t="shared" si="10"/>
        <v>0</v>
      </c>
    </row>
    <row r="182" spans="1:6">
      <c r="A182" s="64" t="s">
        <v>524</v>
      </c>
      <c r="B182" s="65" t="s">
        <v>524</v>
      </c>
      <c r="C182" s="66">
        <v>0</v>
      </c>
      <c r="D182" s="66">
        <v>0</v>
      </c>
      <c r="E182" s="67">
        <v>0</v>
      </c>
      <c r="F182" s="67">
        <f t="shared" si="10"/>
        <v>0</v>
      </c>
    </row>
    <row r="183" spans="1:6">
      <c r="A183" s="64" t="s">
        <v>524</v>
      </c>
      <c r="B183" s="65" t="s">
        <v>524</v>
      </c>
      <c r="C183" s="66">
        <v>0</v>
      </c>
      <c r="D183" s="66">
        <v>0</v>
      </c>
      <c r="E183" s="67">
        <v>0</v>
      </c>
      <c r="F183" s="67">
        <f t="shared" si="10"/>
        <v>0</v>
      </c>
    </row>
    <row r="184" spans="1:6">
      <c r="A184" s="64" t="s">
        <v>524</v>
      </c>
      <c r="B184" s="65" t="s">
        <v>524</v>
      </c>
      <c r="C184" s="66">
        <v>0</v>
      </c>
      <c r="D184" s="66">
        <v>0</v>
      </c>
      <c r="E184" s="67">
        <v>0</v>
      </c>
      <c r="F184" s="67">
        <f t="shared" si="10"/>
        <v>0</v>
      </c>
    </row>
    <row r="185" spans="1:6">
      <c r="A185" s="56"/>
      <c r="B185" s="47" t="s">
        <v>522</v>
      </c>
      <c r="C185" s="68">
        <f>SUM(C179:C184)</f>
        <v>0</v>
      </c>
      <c r="D185" s="68">
        <f>SUM(D179:D184)</f>
        <v>0</v>
      </c>
      <c r="E185" s="68">
        <f>SUM(E179:E184)</f>
        <v>0</v>
      </c>
      <c r="F185" s="68">
        <f>SUM(F179:F184)</f>
        <v>0</v>
      </c>
    </row>
    <row r="186" spans="1:6">
      <c r="A186" s="56"/>
      <c r="B186" s="56"/>
      <c r="C186" s="56"/>
      <c r="D186" s="56"/>
      <c r="E186" s="56"/>
      <c r="F186" s="56"/>
    </row>
    <row r="187" spans="1:6">
      <c r="A187" s="56"/>
      <c r="B187" s="47" t="s">
        <v>591</v>
      </c>
      <c r="C187" s="56"/>
      <c r="D187" s="56"/>
      <c r="E187" s="56"/>
      <c r="F187" s="56"/>
    </row>
    <row r="188" spans="1:6">
      <c r="A188" s="64" t="s">
        <v>456</v>
      </c>
      <c r="B188" s="65" t="s">
        <v>314</v>
      </c>
      <c r="C188" s="66">
        <f>+'Ratebase Inputs'!D128</f>
        <v>145303204.96710864</v>
      </c>
      <c r="D188" s="66">
        <f>+'Ratebase Inputs'!BI128</f>
        <v>-7927989.0113384426</v>
      </c>
      <c r="E188" s="67">
        <v>0</v>
      </c>
      <c r="F188" s="67">
        <f t="shared" ref="F188:F203" si="11">C188+D188+E188</f>
        <v>137375215.95577019</v>
      </c>
    </row>
    <row r="189" spans="1:6">
      <c r="A189" s="64" t="s">
        <v>524</v>
      </c>
      <c r="B189" s="65" t="s">
        <v>524</v>
      </c>
      <c r="C189" s="66">
        <v>0</v>
      </c>
      <c r="D189" s="66">
        <v>0</v>
      </c>
      <c r="E189" s="67">
        <v>0</v>
      </c>
      <c r="F189" s="67">
        <f t="shared" si="11"/>
        <v>0</v>
      </c>
    </row>
    <row r="190" spans="1:6">
      <c r="A190" s="64" t="s">
        <v>524</v>
      </c>
      <c r="B190" s="65" t="s">
        <v>524</v>
      </c>
      <c r="C190" s="66">
        <v>0</v>
      </c>
      <c r="D190" s="66">
        <v>0</v>
      </c>
      <c r="E190" s="67">
        <v>0</v>
      </c>
      <c r="F190" s="67">
        <f t="shared" si="11"/>
        <v>0</v>
      </c>
    </row>
    <row r="191" spans="1:6">
      <c r="A191" s="64" t="s">
        <v>524</v>
      </c>
      <c r="B191" s="65" t="s">
        <v>524</v>
      </c>
      <c r="C191" s="66">
        <v>0</v>
      </c>
      <c r="D191" s="66">
        <v>0</v>
      </c>
      <c r="E191" s="67">
        <v>0</v>
      </c>
      <c r="F191" s="67">
        <f t="shared" si="11"/>
        <v>0</v>
      </c>
    </row>
    <row r="192" spans="1:6">
      <c r="A192" s="64" t="s">
        <v>524</v>
      </c>
      <c r="B192" s="65" t="s">
        <v>524</v>
      </c>
      <c r="C192" s="66">
        <v>0</v>
      </c>
      <c r="D192" s="66">
        <v>0</v>
      </c>
      <c r="E192" s="67">
        <v>0</v>
      </c>
      <c r="F192" s="67">
        <f t="shared" si="11"/>
        <v>0</v>
      </c>
    </row>
    <row r="193" spans="1:6">
      <c r="A193" s="64" t="s">
        <v>524</v>
      </c>
      <c r="B193" s="65" t="s">
        <v>524</v>
      </c>
      <c r="C193" s="66">
        <v>0</v>
      </c>
      <c r="D193" s="66">
        <v>0</v>
      </c>
      <c r="E193" s="67">
        <v>0</v>
      </c>
      <c r="F193" s="67">
        <f t="shared" si="11"/>
        <v>0</v>
      </c>
    </row>
    <row r="194" spans="1:6">
      <c r="A194" s="64" t="s">
        <v>524</v>
      </c>
      <c r="B194" s="65" t="s">
        <v>524</v>
      </c>
      <c r="C194" s="66">
        <v>0</v>
      </c>
      <c r="D194" s="66">
        <v>0</v>
      </c>
      <c r="E194" s="67">
        <v>0</v>
      </c>
      <c r="F194" s="67">
        <f t="shared" si="11"/>
        <v>0</v>
      </c>
    </row>
    <row r="195" spans="1:6">
      <c r="A195" s="64" t="s">
        <v>524</v>
      </c>
      <c r="B195" s="65" t="s">
        <v>524</v>
      </c>
      <c r="C195" s="66">
        <v>0</v>
      </c>
      <c r="D195" s="66">
        <v>0</v>
      </c>
      <c r="E195" s="67">
        <v>0</v>
      </c>
      <c r="F195" s="67">
        <f t="shared" si="11"/>
        <v>0</v>
      </c>
    </row>
    <row r="196" spans="1:6">
      <c r="A196" s="64" t="s">
        <v>524</v>
      </c>
      <c r="B196" s="65" t="s">
        <v>524</v>
      </c>
      <c r="C196" s="66">
        <v>0</v>
      </c>
      <c r="D196" s="66">
        <v>0</v>
      </c>
      <c r="E196" s="67">
        <v>0</v>
      </c>
      <c r="F196" s="67">
        <f t="shared" si="11"/>
        <v>0</v>
      </c>
    </row>
    <row r="197" spans="1:6">
      <c r="A197" s="64" t="s">
        <v>524</v>
      </c>
      <c r="B197" s="65" t="s">
        <v>524</v>
      </c>
      <c r="C197" s="66">
        <v>0</v>
      </c>
      <c r="D197" s="66">
        <v>0</v>
      </c>
      <c r="E197" s="67">
        <v>0</v>
      </c>
      <c r="F197" s="67">
        <f t="shared" si="11"/>
        <v>0</v>
      </c>
    </row>
    <row r="198" spans="1:6">
      <c r="A198" s="64" t="s">
        <v>524</v>
      </c>
      <c r="B198" s="65" t="s">
        <v>524</v>
      </c>
      <c r="C198" s="66">
        <v>0</v>
      </c>
      <c r="D198" s="66">
        <v>0</v>
      </c>
      <c r="E198" s="67">
        <v>0</v>
      </c>
      <c r="F198" s="67">
        <f t="shared" si="11"/>
        <v>0</v>
      </c>
    </row>
    <row r="199" spans="1:6">
      <c r="A199" s="64" t="s">
        <v>524</v>
      </c>
      <c r="B199" s="65" t="s">
        <v>524</v>
      </c>
      <c r="C199" s="66">
        <v>0</v>
      </c>
      <c r="D199" s="66">
        <v>0</v>
      </c>
      <c r="E199" s="67">
        <v>0</v>
      </c>
      <c r="F199" s="67">
        <f t="shared" si="11"/>
        <v>0</v>
      </c>
    </row>
    <row r="200" spans="1:6">
      <c r="A200" s="64" t="s">
        <v>524</v>
      </c>
      <c r="B200" s="65" t="s">
        <v>524</v>
      </c>
      <c r="C200" s="66">
        <v>0</v>
      </c>
      <c r="D200" s="66">
        <v>0</v>
      </c>
      <c r="E200" s="67">
        <v>0</v>
      </c>
      <c r="F200" s="67">
        <f t="shared" si="11"/>
        <v>0</v>
      </c>
    </row>
    <row r="201" spans="1:6">
      <c r="A201" s="64" t="s">
        <v>524</v>
      </c>
      <c r="B201" s="65" t="s">
        <v>524</v>
      </c>
      <c r="C201" s="66">
        <v>0</v>
      </c>
      <c r="D201" s="66">
        <v>0</v>
      </c>
      <c r="E201" s="67">
        <v>0</v>
      </c>
      <c r="F201" s="67">
        <f t="shared" si="11"/>
        <v>0</v>
      </c>
    </row>
    <row r="202" spans="1:6">
      <c r="A202" s="64" t="s">
        <v>524</v>
      </c>
      <c r="B202" s="65" t="s">
        <v>524</v>
      </c>
      <c r="C202" s="66">
        <v>0</v>
      </c>
      <c r="D202" s="66">
        <v>0</v>
      </c>
      <c r="E202" s="67">
        <v>0</v>
      </c>
      <c r="F202" s="67">
        <f t="shared" si="11"/>
        <v>0</v>
      </c>
    </row>
    <row r="203" spans="1:6">
      <c r="A203" s="64" t="s">
        <v>524</v>
      </c>
      <c r="B203" s="65" t="s">
        <v>524</v>
      </c>
      <c r="C203" s="66">
        <v>0</v>
      </c>
      <c r="D203" s="66">
        <v>0</v>
      </c>
      <c r="E203" s="67">
        <v>0</v>
      </c>
      <c r="F203" s="67">
        <f t="shared" si="11"/>
        <v>0</v>
      </c>
    </row>
    <row r="204" spans="1:6">
      <c r="A204" s="76"/>
      <c r="B204" s="47" t="s">
        <v>522</v>
      </c>
      <c r="C204" s="68">
        <f>SUM(C188:C203)</f>
        <v>145303204.96710864</v>
      </c>
      <c r="D204" s="68">
        <f>SUM(D188:D203)</f>
        <v>-7927989.0113384426</v>
      </c>
      <c r="E204" s="68">
        <f>SUM(E188:E203)</f>
        <v>0</v>
      </c>
      <c r="F204" s="68">
        <f>SUM(F188:F203)</f>
        <v>137375215.95577019</v>
      </c>
    </row>
    <row r="205" spans="1:6">
      <c r="A205" s="60"/>
      <c r="B205" s="56"/>
      <c r="C205" s="56"/>
      <c r="D205" s="56"/>
      <c r="E205" s="56"/>
      <c r="F205" s="56"/>
    </row>
    <row r="206" spans="1:6">
      <c r="A206" s="60"/>
      <c r="B206" s="47" t="s">
        <v>489</v>
      </c>
      <c r="C206" s="56"/>
      <c r="D206" s="56"/>
      <c r="E206" s="56"/>
      <c r="F206" s="56"/>
    </row>
    <row r="207" spans="1:6">
      <c r="A207" s="64">
        <v>182.01</v>
      </c>
      <c r="B207" s="65" t="s">
        <v>592</v>
      </c>
      <c r="C207" s="66">
        <f>+'Ratebase Inputs'!D122</f>
        <v>236199000.10375002</v>
      </c>
      <c r="D207" s="66">
        <f>+'Ratebase Inputs'!BI122</f>
        <v>-46406466.611912653</v>
      </c>
      <c r="E207" s="67">
        <v>0</v>
      </c>
      <c r="F207" s="67">
        <f>C207+D207+E207</f>
        <v>189792533.49183738</v>
      </c>
    </row>
    <row r="208" spans="1:6">
      <c r="A208" s="64">
        <v>182.02</v>
      </c>
      <c r="B208" s="70" t="s">
        <v>593</v>
      </c>
      <c r="C208" s="66">
        <f>+'Ratebase Inputs'!D123</f>
        <v>416052.45833333331</v>
      </c>
      <c r="D208" s="66">
        <f>+'Ratebase Inputs'!BI123</f>
        <v>-133122.45833333331</v>
      </c>
      <c r="E208" s="67">
        <v>0</v>
      </c>
      <c r="F208" s="67">
        <f>C208+D208+E208</f>
        <v>282930</v>
      </c>
    </row>
    <row r="209" spans="1:6">
      <c r="A209" s="64">
        <v>182.03</v>
      </c>
      <c r="B209" s="70" t="s">
        <v>1028</v>
      </c>
      <c r="C209" s="66">
        <f>+'Ratebase Inputs'!D124</f>
        <v>0</v>
      </c>
      <c r="D209" s="66">
        <f>+'Ratebase Inputs'!BI124</f>
        <v>-3679667.3302051304</v>
      </c>
      <c r="E209" s="67">
        <v>0</v>
      </c>
      <c r="F209" s="67">
        <f>C209+D209+E209</f>
        <v>-3679667.3302051304</v>
      </c>
    </row>
    <row r="210" spans="1:6">
      <c r="A210" s="64">
        <v>182.04</v>
      </c>
      <c r="B210" s="70" t="s">
        <v>900</v>
      </c>
      <c r="C210" s="66">
        <f>+'Ratebase Inputs'!D125</f>
        <v>49226289.466249995</v>
      </c>
      <c r="D210" s="66">
        <f>+'Ratebase Inputs'!BI125</f>
        <v>19283763.255612917</v>
      </c>
      <c r="E210" s="67">
        <v>0</v>
      </c>
      <c r="F210" s="67">
        <f>C210+D210+E210</f>
        <v>68510052.721862912</v>
      </c>
    </row>
    <row r="211" spans="1:6">
      <c r="A211" s="64">
        <v>282</v>
      </c>
      <c r="B211" s="65" t="s">
        <v>594</v>
      </c>
      <c r="C211" s="66">
        <f>+'Ratebase Inputs'!D131</f>
        <v>-26788857.097916666</v>
      </c>
      <c r="D211" s="66">
        <f>+'Ratebase Inputs'!BI131</f>
        <v>12229412.382273667</v>
      </c>
      <c r="E211" s="67">
        <v>0</v>
      </c>
      <c r="F211" s="67">
        <f t="shared" ref="F211:F240" si="12">C211+D211+E211</f>
        <v>-14559444.715643</v>
      </c>
    </row>
    <row r="212" spans="1:6">
      <c r="A212" s="64">
        <v>282.01</v>
      </c>
      <c r="B212" s="70" t="s">
        <v>595</v>
      </c>
      <c r="C212" s="66">
        <f>+'Ratebase Inputs'!D132</f>
        <v>0</v>
      </c>
      <c r="D212" s="66">
        <f>+'Ratebase Inputs'!BI132</f>
        <v>10200176.612901218</v>
      </c>
      <c r="E212" s="67">
        <v>0</v>
      </c>
      <c r="F212" s="67">
        <f t="shared" ref="F212" si="13">C212+D212+E212</f>
        <v>10200176.612901218</v>
      </c>
    </row>
    <row r="213" spans="1:6">
      <c r="A213" s="64">
        <v>282.02</v>
      </c>
      <c r="B213" s="65" t="s">
        <v>596</v>
      </c>
      <c r="C213" s="66">
        <f>+'Ratebase Inputs'!D133</f>
        <v>-1416895611.4878716</v>
      </c>
      <c r="D213" s="66">
        <f>+'Ratebase Inputs'!BI133</f>
        <v>30009985.733328179</v>
      </c>
      <c r="E213" s="67">
        <v>0</v>
      </c>
      <c r="F213" s="67">
        <f t="shared" si="12"/>
        <v>-1386885625.7545435</v>
      </c>
    </row>
    <row r="214" spans="1:6">
      <c r="A214" s="64">
        <v>235</v>
      </c>
      <c r="B214" s="65" t="s">
        <v>326</v>
      </c>
      <c r="C214" s="66">
        <f>+'Ratebase Inputs'!D136</f>
        <v>-25971538.993999917</v>
      </c>
      <c r="D214" s="66">
        <f>+'Ratebase Inputs'!BI136</f>
        <v>134927.60952491686</v>
      </c>
      <c r="E214" s="67">
        <v>0</v>
      </c>
      <c r="F214" s="67">
        <f t="shared" si="12"/>
        <v>-25836611.384475</v>
      </c>
    </row>
    <row r="215" spans="1:6">
      <c r="A215" s="64">
        <v>235.01</v>
      </c>
      <c r="B215" s="65" t="s">
        <v>422</v>
      </c>
      <c r="C215" s="66">
        <f>+'Ratebase Inputs'!D137</f>
        <v>-4716690.2983333329</v>
      </c>
      <c r="D215" s="66">
        <f>+'Ratebase Inputs'!BI137</f>
        <v>1721046.8383333329</v>
      </c>
      <c r="E215" s="67">
        <v>0</v>
      </c>
      <c r="F215" s="67">
        <f t="shared" si="12"/>
        <v>-2995643.46</v>
      </c>
    </row>
    <row r="216" spans="1:6">
      <c r="A216" s="64">
        <v>252</v>
      </c>
      <c r="B216" s="70" t="s">
        <v>597</v>
      </c>
      <c r="C216" s="66">
        <f>+'Ratebase Inputs'!D138</f>
        <v>-75535034.237916663</v>
      </c>
      <c r="D216" s="66">
        <f>+'Ratebase Inputs'!BI138</f>
        <v>-3723490.4120833389</v>
      </c>
      <c r="E216" s="67">
        <v>0</v>
      </c>
      <c r="F216" s="67">
        <f t="shared" si="12"/>
        <v>-79258524.650000006</v>
      </c>
    </row>
    <row r="217" spans="1:6">
      <c r="A217" s="64">
        <v>253</v>
      </c>
      <c r="B217" s="65" t="s">
        <v>414</v>
      </c>
      <c r="C217" s="66">
        <f>+'Ratebase Inputs'!D69</f>
        <v>-2733309.4483748754</v>
      </c>
      <c r="D217" s="66">
        <f>+'Ratebase Inputs'!BI69</f>
        <v>600847.47336687532</v>
      </c>
      <c r="E217" s="67">
        <v>0</v>
      </c>
      <c r="F217" s="67">
        <f t="shared" si="12"/>
        <v>-2132461.9750080002</v>
      </c>
    </row>
    <row r="218" spans="1:6">
      <c r="A218" s="64">
        <v>114.01</v>
      </c>
      <c r="B218" s="65" t="s">
        <v>598</v>
      </c>
      <c r="C218" s="66">
        <f>+'Ratebase Inputs'!D64</f>
        <v>281543144.61000001</v>
      </c>
      <c r="D218" s="66">
        <f>+'Ratebase Inputs'!BI64</f>
        <v>99398812.228299975</v>
      </c>
      <c r="E218" s="67">
        <v>0</v>
      </c>
      <c r="F218" s="67">
        <f t="shared" si="12"/>
        <v>380941956.83829999</v>
      </c>
    </row>
    <row r="219" spans="1:6">
      <c r="A219" s="64">
        <v>114.02</v>
      </c>
      <c r="B219" s="65" t="s">
        <v>411</v>
      </c>
      <c r="C219" s="66">
        <f>+'Ratebase Inputs'!D65</f>
        <v>946172.25</v>
      </c>
      <c r="D219" s="66">
        <f>+'Ratebase Inputs'!BI65</f>
        <v>0</v>
      </c>
      <c r="E219" s="67">
        <v>0</v>
      </c>
      <c r="F219" s="67">
        <f t="shared" si="12"/>
        <v>946172.25</v>
      </c>
    </row>
    <row r="220" spans="1:6">
      <c r="A220" s="64">
        <v>114.03</v>
      </c>
      <c r="B220" s="65" t="s">
        <v>412</v>
      </c>
      <c r="C220" s="66">
        <f>+'Ratebase Inputs'!D66</f>
        <v>302358.00999999995</v>
      </c>
      <c r="D220" s="66">
        <f>+'Ratebase Inputs'!BI66</f>
        <v>0</v>
      </c>
      <c r="E220" s="67">
        <v>0</v>
      </c>
      <c r="F220" s="67">
        <f t="shared" si="12"/>
        <v>302358.00999999995</v>
      </c>
    </row>
    <row r="221" spans="1:6">
      <c r="A221" s="64">
        <v>115.01</v>
      </c>
      <c r="B221" s="65" t="s">
        <v>599</v>
      </c>
      <c r="C221" s="66">
        <f>+'Ratebase Inputs'!D115</f>
        <v>-132625174.82999998</v>
      </c>
      <c r="D221" s="66">
        <f>+'Ratebase Inputs'!BI115</f>
        <v>-4207196.5800000215</v>
      </c>
      <c r="E221" s="67">
        <v>0</v>
      </c>
      <c r="F221" s="67">
        <f t="shared" si="12"/>
        <v>-136832371.41</v>
      </c>
    </row>
    <row r="222" spans="1:6">
      <c r="A222" s="64">
        <v>115.02</v>
      </c>
      <c r="B222" s="65" t="s">
        <v>600</v>
      </c>
      <c r="C222" s="66">
        <f>+'Ratebase Inputs'!D116</f>
        <v>-938289</v>
      </c>
      <c r="D222" s="66">
        <f>+'Ratebase Inputs'!BI116</f>
        <v>-12900</v>
      </c>
      <c r="E222" s="67">
        <v>0</v>
      </c>
      <c r="F222" s="67">
        <f t="shared" si="12"/>
        <v>-951189</v>
      </c>
    </row>
    <row r="223" spans="1:6">
      <c r="A223" s="64">
        <v>115.03</v>
      </c>
      <c r="B223" s="65" t="s">
        <v>601</v>
      </c>
      <c r="C223" s="66">
        <f>+'Ratebase Inputs'!D117</f>
        <v>-302358.00999999995</v>
      </c>
      <c r="D223" s="66">
        <f>+'Ratebase Inputs'!BI117</f>
        <v>0</v>
      </c>
      <c r="E223" s="67">
        <v>0</v>
      </c>
      <c r="F223" s="67">
        <f t="shared" si="12"/>
        <v>-302358.00999999995</v>
      </c>
    </row>
    <row r="224" spans="1:6">
      <c r="A224" s="64">
        <v>230</v>
      </c>
      <c r="B224" s="65" t="s">
        <v>426</v>
      </c>
      <c r="C224" s="66">
        <f>+'Ratebase Inputs'!D71</f>
        <v>-163864256.91541666</v>
      </c>
      <c r="D224" s="66">
        <f>+'Ratebase Inputs'!BI71</f>
        <v>9111273.5754166655</v>
      </c>
      <c r="E224" s="67">
        <v>0</v>
      </c>
      <c r="F224" s="67">
        <f t="shared" si="12"/>
        <v>-154752983.34</v>
      </c>
    </row>
    <row r="225" spans="1:6">
      <c r="A225" s="64">
        <v>230.01</v>
      </c>
      <c r="B225" s="65" t="s">
        <v>427</v>
      </c>
      <c r="C225" s="66">
        <f>+'Ratebase Inputs'!D72</f>
        <v>-3867896.4391666669</v>
      </c>
      <c r="D225" s="66">
        <f>+'Ratebase Inputs'!BI72</f>
        <v>-664211.99083333276</v>
      </c>
      <c r="E225" s="67">
        <v>0</v>
      </c>
      <c r="F225" s="67">
        <f t="shared" si="12"/>
        <v>-4532108.43</v>
      </c>
    </row>
    <row r="226" spans="1:6">
      <c r="A226" s="64">
        <v>230.02</v>
      </c>
      <c r="B226" s="65" t="s">
        <v>428</v>
      </c>
      <c r="C226" s="66">
        <f>+'Ratebase Inputs'!D73</f>
        <v>-9860880.4212499987</v>
      </c>
      <c r="D226" s="66">
        <f>+'Ratebase Inputs'!BI73</f>
        <v>1008417.0712499991</v>
      </c>
      <c r="E226" s="67">
        <v>0</v>
      </c>
      <c r="F226" s="67">
        <f t="shared" si="12"/>
        <v>-8852463.3499999996</v>
      </c>
    </row>
    <row r="227" spans="1:6">
      <c r="A227" s="64">
        <v>230.03</v>
      </c>
      <c r="B227" s="65" t="s">
        <v>429</v>
      </c>
      <c r="C227" s="66">
        <f>+'Ratebase Inputs'!D74</f>
        <v>-136754.51184191668</v>
      </c>
      <c r="D227" s="66">
        <f>+'Ratebase Inputs'!BI74</f>
        <v>-319087.95236408332</v>
      </c>
      <c r="E227" s="67">
        <v>0</v>
      </c>
      <c r="F227" s="67">
        <f t="shared" si="12"/>
        <v>-455842.46420599998</v>
      </c>
    </row>
    <row r="228" spans="1:6">
      <c r="A228" s="64" t="s">
        <v>524</v>
      </c>
      <c r="B228" s="65" t="s">
        <v>524</v>
      </c>
      <c r="C228" s="66">
        <v>0</v>
      </c>
      <c r="D228" s="66">
        <v>0</v>
      </c>
      <c r="E228" s="67">
        <v>0</v>
      </c>
      <c r="F228" s="67">
        <f t="shared" si="12"/>
        <v>0</v>
      </c>
    </row>
    <row r="229" spans="1:6">
      <c r="A229" s="64" t="s">
        <v>524</v>
      </c>
      <c r="B229" s="65" t="s">
        <v>524</v>
      </c>
      <c r="C229" s="66">
        <v>0</v>
      </c>
      <c r="D229" s="66">
        <v>0</v>
      </c>
      <c r="E229" s="67">
        <v>0</v>
      </c>
      <c r="F229" s="67">
        <f t="shared" si="12"/>
        <v>0</v>
      </c>
    </row>
    <row r="230" spans="1:6">
      <c r="A230" s="64" t="s">
        <v>524</v>
      </c>
      <c r="B230" s="65" t="s">
        <v>524</v>
      </c>
      <c r="C230" s="66">
        <v>0</v>
      </c>
      <c r="D230" s="66">
        <v>0</v>
      </c>
      <c r="E230" s="67">
        <v>0</v>
      </c>
      <c r="F230" s="67">
        <f t="shared" si="12"/>
        <v>0</v>
      </c>
    </row>
    <row r="231" spans="1:6">
      <c r="A231" s="64" t="s">
        <v>524</v>
      </c>
      <c r="B231" s="65" t="s">
        <v>524</v>
      </c>
      <c r="C231" s="66">
        <v>0</v>
      </c>
      <c r="D231" s="66">
        <v>0</v>
      </c>
      <c r="E231" s="67">
        <v>0</v>
      </c>
      <c r="F231" s="67">
        <f t="shared" si="12"/>
        <v>0</v>
      </c>
    </row>
    <row r="232" spans="1:6">
      <c r="A232" s="64" t="s">
        <v>524</v>
      </c>
      <c r="B232" s="65" t="s">
        <v>524</v>
      </c>
      <c r="C232" s="66">
        <v>0</v>
      </c>
      <c r="D232" s="66">
        <v>0</v>
      </c>
      <c r="E232" s="67">
        <v>0</v>
      </c>
      <c r="F232" s="67">
        <f t="shared" si="12"/>
        <v>0</v>
      </c>
    </row>
    <row r="233" spans="1:6">
      <c r="A233" s="64" t="s">
        <v>524</v>
      </c>
      <c r="B233" s="65" t="s">
        <v>524</v>
      </c>
      <c r="C233" s="66">
        <v>0</v>
      </c>
      <c r="D233" s="66">
        <v>0</v>
      </c>
      <c r="E233" s="67">
        <v>0</v>
      </c>
      <c r="F233" s="67">
        <f t="shared" si="12"/>
        <v>0</v>
      </c>
    </row>
    <row r="234" spans="1:6">
      <c r="A234" s="64" t="s">
        <v>524</v>
      </c>
      <c r="B234" s="65" t="s">
        <v>524</v>
      </c>
      <c r="C234" s="66">
        <v>0</v>
      </c>
      <c r="D234" s="66">
        <v>0</v>
      </c>
      <c r="E234" s="67">
        <v>0</v>
      </c>
      <c r="F234" s="67">
        <f t="shared" si="12"/>
        <v>0</v>
      </c>
    </row>
    <row r="235" spans="1:6">
      <c r="A235" s="64" t="s">
        <v>524</v>
      </c>
      <c r="B235" s="65" t="s">
        <v>524</v>
      </c>
      <c r="C235" s="66">
        <v>0</v>
      </c>
      <c r="D235" s="66">
        <v>0</v>
      </c>
      <c r="E235" s="67">
        <v>0</v>
      </c>
      <c r="F235" s="67">
        <f t="shared" si="12"/>
        <v>0</v>
      </c>
    </row>
    <row r="236" spans="1:6">
      <c r="A236" s="64" t="s">
        <v>524</v>
      </c>
      <c r="B236" s="65" t="s">
        <v>524</v>
      </c>
      <c r="C236" s="66">
        <v>0</v>
      </c>
      <c r="D236" s="66">
        <v>0</v>
      </c>
      <c r="E236" s="67">
        <v>0</v>
      </c>
      <c r="F236" s="67">
        <f t="shared" si="12"/>
        <v>0</v>
      </c>
    </row>
    <row r="237" spans="1:6">
      <c r="A237" s="64" t="s">
        <v>524</v>
      </c>
      <c r="B237" s="65" t="s">
        <v>524</v>
      </c>
      <c r="C237" s="66">
        <v>0</v>
      </c>
      <c r="D237" s="66">
        <v>0</v>
      </c>
      <c r="E237" s="67">
        <v>0</v>
      </c>
      <c r="F237" s="67">
        <f t="shared" si="12"/>
        <v>0</v>
      </c>
    </row>
    <row r="238" spans="1:6">
      <c r="A238" s="64" t="s">
        <v>524</v>
      </c>
      <c r="B238" s="65" t="s">
        <v>524</v>
      </c>
      <c r="C238" s="66">
        <v>0</v>
      </c>
      <c r="D238" s="66">
        <v>0</v>
      </c>
      <c r="E238" s="67">
        <v>0</v>
      </c>
      <c r="F238" s="67">
        <f t="shared" si="12"/>
        <v>0</v>
      </c>
    </row>
    <row r="239" spans="1:6">
      <c r="A239" s="64" t="s">
        <v>524</v>
      </c>
      <c r="B239" s="65" t="s">
        <v>524</v>
      </c>
      <c r="C239" s="66">
        <v>0</v>
      </c>
      <c r="D239" s="66">
        <v>0</v>
      </c>
      <c r="E239" s="67">
        <v>0</v>
      </c>
      <c r="F239" s="67">
        <f t="shared" si="12"/>
        <v>0</v>
      </c>
    </row>
    <row r="240" spans="1:6">
      <c r="A240" s="64" t="s">
        <v>524</v>
      </c>
      <c r="B240" s="65" t="s">
        <v>524</v>
      </c>
      <c r="C240" s="66">
        <v>0</v>
      </c>
      <c r="D240" s="66">
        <v>0</v>
      </c>
      <c r="E240" s="67">
        <v>0</v>
      </c>
      <c r="F240" s="67">
        <f t="shared" si="12"/>
        <v>0</v>
      </c>
    </row>
    <row r="241" spans="1:6">
      <c r="A241" s="56"/>
      <c r="B241" s="47" t="s">
        <v>522</v>
      </c>
      <c r="C241" s="68">
        <f>SUM(C207:C240)</f>
        <v>-1295603634.7937558</v>
      </c>
      <c r="D241" s="68">
        <f>SUM(D207:D240)</f>
        <v>124552519.44457585</v>
      </c>
      <c r="E241" s="68">
        <f>SUM(E207:E240)</f>
        <v>0</v>
      </c>
      <c r="F241" s="68">
        <f>SUM(F207:F240)</f>
        <v>-1171051115.3491793</v>
      </c>
    </row>
    <row r="242" spans="1:6">
      <c r="A242" s="60"/>
      <c r="B242" s="56"/>
      <c r="C242" s="56"/>
      <c r="D242" s="56"/>
      <c r="E242" s="56"/>
      <c r="F242" s="56"/>
    </row>
    <row r="243" spans="1:6">
      <c r="A243" s="60"/>
      <c r="B243" s="47" t="s">
        <v>602</v>
      </c>
      <c r="C243" s="68">
        <f>C204+C185+C241</f>
        <v>-1150300429.826647</v>
      </c>
      <c r="D243" s="68">
        <f>D204+D185+D241</f>
        <v>116624530.4332374</v>
      </c>
      <c r="E243" s="68">
        <f>E204+E185+E241</f>
        <v>0</v>
      </c>
      <c r="F243" s="68">
        <f>F204+F185+F241</f>
        <v>-1033675899.393409</v>
      </c>
    </row>
    <row r="244" spans="1:6">
      <c r="A244" s="60"/>
      <c r="B244" s="56"/>
      <c r="C244" s="56"/>
      <c r="D244" s="56"/>
      <c r="E244" s="56"/>
      <c r="F244" s="56"/>
    </row>
    <row r="245" spans="1:6" ht="15.75">
      <c r="A245" s="61" t="s">
        <v>603</v>
      </c>
      <c r="B245" s="47"/>
      <c r="C245" s="68">
        <f>SUM(C243,C174,C90)</f>
        <v>5208778505.9438486</v>
      </c>
      <c r="D245" s="68">
        <f>SUM(D243,D174,D90)</f>
        <v>219809573.72529054</v>
      </c>
      <c r="E245" s="68">
        <f>SUM(E243,E174,E90)</f>
        <v>0</v>
      </c>
      <c r="F245" s="68">
        <f>SUM(F243,F174,F90)</f>
        <v>5428588079.6691418</v>
      </c>
    </row>
    <row r="246" spans="1:6">
      <c r="A246" s="60"/>
      <c r="B246" s="56"/>
      <c r="C246" s="72">
        <f>+'Ratebase Inputs'!D147-C245</f>
        <v>0.36114311218261719</v>
      </c>
      <c r="D246" s="72"/>
      <c r="E246" s="72"/>
      <c r="F246" s="72"/>
    </row>
    <row r="247" spans="1:6" ht="15.75">
      <c r="A247" s="61" t="s">
        <v>495</v>
      </c>
      <c r="B247" s="56"/>
      <c r="C247" s="72"/>
      <c r="D247" s="72"/>
      <c r="E247" s="72"/>
      <c r="F247" s="72"/>
    </row>
    <row r="248" spans="1:6" ht="15.75">
      <c r="A248" s="61"/>
      <c r="B248" s="56"/>
      <c r="C248" s="56"/>
      <c r="D248" s="56"/>
      <c r="E248" s="56"/>
      <c r="F248" s="56"/>
    </row>
    <row r="249" spans="1:6" ht="15.75">
      <c r="A249" s="61" t="s">
        <v>604</v>
      </c>
      <c r="B249" s="56"/>
      <c r="C249" s="56"/>
      <c r="D249" s="56"/>
      <c r="E249" s="56"/>
      <c r="F249" s="56"/>
    </row>
    <row r="250" spans="1:6">
      <c r="A250" s="60"/>
      <c r="B250" s="56"/>
      <c r="C250" s="56"/>
      <c r="D250" s="56"/>
      <c r="E250" s="56"/>
      <c r="F250" s="56"/>
    </row>
    <row r="251" spans="1:6">
      <c r="A251" s="60"/>
      <c r="B251" s="69" t="s">
        <v>605</v>
      </c>
      <c r="C251" s="56"/>
      <c r="D251" s="56"/>
      <c r="E251" s="56"/>
      <c r="F251" s="56"/>
    </row>
    <row r="252" spans="1:6">
      <c r="A252" s="64" t="s">
        <v>162</v>
      </c>
      <c r="B252" s="65" t="s">
        <v>377</v>
      </c>
      <c r="C252" s="66">
        <f>+'Expense Inputs'!D7</f>
        <v>79334191.840000004</v>
      </c>
      <c r="D252" s="66">
        <f>+'Expense Inputs'!BI7</f>
        <v>-41869518.271191388</v>
      </c>
      <c r="E252" s="67">
        <v>0</v>
      </c>
      <c r="F252" s="67">
        <f t="shared" ref="F252:F260" si="14">C252+D252+E252</f>
        <v>37464673.568808615</v>
      </c>
    </row>
    <row r="253" spans="1:6">
      <c r="A253" s="64" t="s">
        <v>163</v>
      </c>
      <c r="B253" s="65" t="s">
        <v>164</v>
      </c>
      <c r="C253" s="66">
        <f>+'Expense Inputs'!D8</f>
        <v>124839938.44999999</v>
      </c>
      <c r="D253" s="66">
        <f>+'Expense Inputs'!BI8</f>
        <v>18367993.815238744</v>
      </c>
      <c r="E253" s="67">
        <v>0</v>
      </c>
      <c r="F253" s="67">
        <f t="shared" si="14"/>
        <v>143207932.26523873</v>
      </c>
    </row>
    <row r="254" spans="1:6">
      <c r="A254" s="64" t="s">
        <v>524</v>
      </c>
      <c r="B254" s="65" t="s">
        <v>524</v>
      </c>
      <c r="C254" s="66">
        <v>0</v>
      </c>
      <c r="D254" s="66">
        <v>0</v>
      </c>
      <c r="E254" s="67">
        <v>0</v>
      </c>
      <c r="F254" s="67">
        <f t="shared" si="14"/>
        <v>0</v>
      </c>
    </row>
    <row r="255" spans="1:6">
      <c r="A255" s="64" t="s">
        <v>524</v>
      </c>
      <c r="B255" s="65" t="s">
        <v>524</v>
      </c>
      <c r="C255" s="66">
        <v>0</v>
      </c>
      <c r="D255" s="67">
        <v>0</v>
      </c>
      <c r="E255" s="67">
        <v>0</v>
      </c>
      <c r="F255" s="67">
        <f t="shared" si="14"/>
        <v>0</v>
      </c>
    </row>
    <row r="256" spans="1:6">
      <c r="A256" s="64" t="s">
        <v>524</v>
      </c>
      <c r="B256" s="65" t="s">
        <v>524</v>
      </c>
      <c r="C256" s="66">
        <v>0</v>
      </c>
      <c r="D256" s="67">
        <v>0</v>
      </c>
      <c r="E256" s="67">
        <v>0</v>
      </c>
      <c r="F256" s="67">
        <f t="shared" si="14"/>
        <v>0</v>
      </c>
    </row>
    <row r="257" spans="1:6">
      <c r="A257" s="64" t="s">
        <v>524</v>
      </c>
      <c r="B257" s="65" t="s">
        <v>524</v>
      </c>
      <c r="C257" s="66">
        <v>0</v>
      </c>
      <c r="D257" s="67">
        <v>0</v>
      </c>
      <c r="E257" s="67">
        <v>0</v>
      </c>
      <c r="F257" s="67">
        <f t="shared" si="14"/>
        <v>0</v>
      </c>
    </row>
    <row r="258" spans="1:6">
      <c r="A258" s="64" t="s">
        <v>524</v>
      </c>
      <c r="B258" s="65" t="s">
        <v>524</v>
      </c>
      <c r="C258" s="66">
        <v>0</v>
      </c>
      <c r="D258" s="67">
        <v>0</v>
      </c>
      <c r="E258" s="67">
        <v>0</v>
      </c>
      <c r="F258" s="67">
        <f t="shared" si="14"/>
        <v>0</v>
      </c>
    </row>
    <row r="259" spans="1:6">
      <c r="A259" s="64" t="s">
        <v>524</v>
      </c>
      <c r="B259" s="65" t="s">
        <v>524</v>
      </c>
      <c r="C259" s="66">
        <v>0</v>
      </c>
      <c r="D259" s="67">
        <v>0</v>
      </c>
      <c r="E259" s="67">
        <v>0</v>
      </c>
      <c r="F259" s="67">
        <f t="shared" si="14"/>
        <v>0</v>
      </c>
    </row>
    <row r="260" spans="1:6">
      <c r="A260" s="64" t="s">
        <v>524</v>
      </c>
      <c r="B260" s="65" t="s">
        <v>524</v>
      </c>
      <c r="C260" s="66">
        <v>0</v>
      </c>
      <c r="D260" s="67">
        <v>0</v>
      </c>
      <c r="E260" s="67">
        <v>0</v>
      </c>
      <c r="F260" s="67">
        <f t="shared" si="14"/>
        <v>0</v>
      </c>
    </row>
    <row r="261" spans="1:6">
      <c r="A261" s="60"/>
      <c r="B261" s="47" t="s">
        <v>522</v>
      </c>
      <c r="C261" s="68">
        <f>SUM(C252:C260)</f>
        <v>204174130.28999999</v>
      </c>
      <c r="D261" s="68">
        <f>SUM(D252:D260)</f>
        <v>-23501524.455952644</v>
      </c>
      <c r="E261" s="68">
        <f>SUM(E252:E260)</f>
        <v>0</v>
      </c>
      <c r="F261" s="68">
        <f>SUM(F252:F260)</f>
        <v>180672605.83404735</v>
      </c>
    </row>
    <row r="262" spans="1:6">
      <c r="A262" s="60"/>
      <c r="B262" s="56"/>
      <c r="C262" s="56"/>
      <c r="D262" s="56"/>
      <c r="E262" s="56"/>
      <c r="F262" s="56"/>
    </row>
    <row r="263" spans="1:6">
      <c r="A263" s="60"/>
      <c r="B263" s="69" t="s">
        <v>606</v>
      </c>
      <c r="C263" s="77"/>
      <c r="D263" s="56"/>
      <c r="E263" s="77"/>
      <c r="F263" s="56"/>
    </row>
    <row r="264" spans="1:6">
      <c r="A264" s="64">
        <v>555</v>
      </c>
      <c r="B264" s="65" t="s">
        <v>607</v>
      </c>
      <c r="C264" s="66">
        <f>+'Expense Inputs'!D11+'Expense Inputs'!D14</f>
        <v>591842797.56999886</v>
      </c>
      <c r="D264" s="66">
        <f>+'Expense Inputs'!BI11+'Expense Inputs'!BI14</f>
        <v>-145163238.65712938</v>
      </c>
      <c r="E264" s="67">
        <v>0</v>
      </c>
      <c r="F264" s="67">
        <f t="shared" ref="F264:F269" si="15">C264+D264+E264</f>
        <v>446679558.91286945</v>
      </c>
    </row>
    <row r="265" spans="1:6">
      <c r="A265" s="64">
        <v>555.01</v>
      </c>
      <c r="B265" s="65" t="s">
        <v>608</v>
      </c>
      <c r="C265" s="66">
        <f>+'Expense Inputs'!D12</f>
        <v>-77453659.509999901</v>
      </c>
      <c r="D265" s="66">
        <f>+'Expense Inputs'!BI12</f>
        <v>77453659.510000005</v>
      </c>
      <c r="E265" s="67">
        <v>0</v>
      </c>
      <c r="F265" s="67">
        <f t="shared" si="15"/>
        <v>1.0430812835693359E-7</v>
      </c>
    </row>
    <row r="266" spans="1:6">
      <c r="A266" s="64">
        <v>555.02</v>
      </c>
      <c r="B266" s="65" t="s">
        <v>609</v>
      </c>
      <c r="C266" s="66">
        <v>0</v>
      </c>
      <c r="D266" s="66">
        <v>0</v>
      </c>
      <c r="E266" s="67">
        <v>0</v>
      </c>
      <c r="F266" s="67">
        <f t="shared" si="15"/>
        <v>0</v>
      </c>
    </row>
    <row r="267" spans="1:6">
      <c r="A267" s="64" t="s">
        <v>524</v>
      </c>
      <c r="B267" s="65" t="s">
        <v>524</v>
      </c>
      <c r="C267" s="66">
        <v>0</v>
      </c>
      <c r="D267" s="67">
        <v>0</v>
      </c>
      <c r="E267" s="67">
        <v>0</v>
      </c>
      <c r="F267" s="67">
        <f>C267+D267+E267</f>
        <v>0</v>
      </c>
    </row>
    <row r="268" spans="1:6">
      <c r="A268" s="64" t="s">
        <v>524</v>
      </c>
      <c r="B268" s="65" t="s">
        <v>524</v>
      </c>
      <c r="C268" s="66">
        <v>0</v>
      </c>
      <c r="D268" s="67">
        <v>0</v>
      </c>
      <c r="E268" s="67">
        <v>0</v>
      </c>
      <c r="F268" s="67">
        <f>C268+D268+E268</f>
        <v>0</v>
      </c>
    </row>
    <row r="269" spans="1:6">
      <c r="A269" s="64" t="s">
        <v>524</v>
      </c>
      <c r="B269" s="65" t="s">
        <v>524</v>
      </c>
      <c r="C269" s="66">
        <v>0</v>
      </c>
      <c r="D269" s="67">
        <v>0</v>
      </c>
      <c r="E269" s="67">
        <v>0</v>
      </c>
      <c r="F269" s="67">
        <f t="shared" si="15"/>
        <v>0</v>
      </c>
    </row>
    <row r="270" spans="1:6">
      <c r="A270" s="60"/>
      <c r="B270" s="47" t="s">
        <v>522</v>
      </c>
      <c r="C270" s="68">
        <f>SUM(C264:C269)</f>
        <v>514389138.05999899</v>
      </c>
      <c r="D270" s="68">
        <f>SUM(D264:D269)</f>
        <v>-67709579.147129372</v>
      </c>
      <c r="E270" s="68">
        <f>SUM(E264:E269)</f>
        <v>0</v>
      </c>
      <c r="F270" s="68">
        <f>SUM(F264:F269)</f>
        <v>446679558.91286957</v>
      </c>
    </row>
    <row r="271" spans="1:6">
      <c r="A271" s="60"/>
      <c r="B271" s="56"/>
      <c r="C271" s="56"/>
      <c r="D271" s="56"/>
      <c r="E271" s="77"/>
      <c r="F271" s="56"/>
    </row>
    <row r="272" spans="1:6">
      <c r="A272" s="60"/>
      <c r="B272" s="69" t="s">
        <v>610</v>
      </c>
      <c r="C272" s="56"/>
      <c r="D272" s="56"/>
      <c r="E272" s="56"/>
      <c r="F272" s="56"/>
    </row>
    <row r="273" spans="1:6">
      <c r="A273" s="64">
        <v>565</v>
      </c>
      <c r="B273" s="65" t="s">
        <v>384</v>
      </c>
      <c r="C273" s="66">
        <f>+'Expense Inputs'!D17</f>
        <v>115807777.5999999</v>
      </c>
      <c r="D273" s="66">
        <f>+'Expense Inputs'!BI17</f>
        <v>-3473456.2753740251</v>
      </c>
      <c r="E273" s="67">
        <v>0</v>
      </c>
      <c r="F273" s="67">
        <f>C273+D273+E273</f>
        <v>112334321.32462588</v>
      </c>
    </row>
    <row r="274" spans="1:6">
      <c r="A274" s="64" t="s">
        <v>524</v>
      </c>
      <c r="B274" s="65" t="s">
        <v>524</v>
      </c>
      <c r="C274" s="66">
        <v>0</v>
      </c>
      <c r="D274" s="66">
        <v>0</v>
      </c>
      <c r="E274" s="67">
        <v>0</v>
      </c>
      <c r="F274" s="67">
        <f>C274+D274+E274</f>
        <v>0</v>
      </c>
    </row>
    <row r="275" spans="1:6">
      <c r="A275" s="64" t="s">
        <v>524</v>
      </c>
      <c r="B275" s="65" t="s">
        <v>524</v>
      </c>
      <c r="C275" s="66">
        <v>0</v>
      </c>
      <c r="D275" s="66">
        <v>0</v>
      </c>
      <c r="E275" s="67">
        <v>0</v>
      </c>
      <c r="F275" s="67">
        <f>C275+D275+E275</f>
        <v>0</v>
      </c>
    </row>
    <row r="276" spans="1:6">
      <c r="A276" s="60"/>
      <c r="B276" s="47" t="s">
        <v>522</v>
      </c>
      <c r="C276" s="68">
        <f>SUM(C273:C275)</f>
        <v>115807777.5999999</v>
      </c>
      <c r="D276" s="68">
        <f>SUM(D273:D275)</f>
        <v>-3473456.2753740251</v>
      </c>
      <c r="E276" s="68">
        <f>SUM(E273:E275)</f>
        <v>0</v>
      </c>
      <c r="F276" s="68">
        <f>SUM(F273:F275)</f>
        <v>112334321.32462588</v>
      </c>
    </row>
    <row r="277" spans="1:6">
      <c r="A277" s="60"/>
      <c r="B277" s="56"/>
      <c r="C277" s="56"/>
      <c r="D277" s="56"/>
      <c r="E277" s="56"/>
      <c r="F277" s="56"/>
    </row>
    <row r="278" spans="1:6">
      <c r="A278" s="60"/>
      <c r="B278" s="69" t="s">
        <v>611</v>
      </c>
      <c r="C278" s="56"/>
      <c r="D278" s="56"/>
      <c r="E278" s="56"/>
      <c r="F278" s="56"/>
    </row>
    <row r="279" spans="1:6">
      <c r="A279" s="64">
        <v>500</v>
      </c>
      <c r="B279" s="65" t="s">
        <v>612</v>
      </c>
      <c r="C279" s="66">
        <f>+'Expense Inputs'!D22</f>
        <v>54000040.539999992</v>
      </c>
      <c r="D279" s="66">
        <f>+'Expense Inputs'!BI22</f>
        <v>-7886110.8083897755</v>
      </c>
      <c r="E279" s="67">
        <v>0</v>
      </c>
      <c r="F279" s="67">
        <f t="shared" ref="F279:F284" si="16">C279+D279+E279</f>
        <v>46113929.731610216</v>
      </c>
    </row>
    <row r="280" spans="1:6">
      <c r="A280" s="64">
        <v>535</v>
      </c>
      <c r="B280" s="65" t="s">
        <v>613</v>
      </c>
      <c r="C280" s="66">
        <f>+'Expense Inputs'!D23</f>
        <v>15150977.669999991</v>
      </c>
      <c r="D280" s="66">
        <f>+'Expense Inputs'!BI23</f>
        <v>-1975917.8604892162</v>
      </c>
      <c r="E280" s="67">
        <v>0</v>
      </c>
      <c r="F280" s="67">
        <f t="shared" si="16"/>
        <v>13175059.809510775</v>
      </c>
    </row>
    <row r="281" spans="1:6">
      <c r="A281" s="64">
        <v>545</v>
      </c>
      <c r="B281" s="65" t="s">
        <v>614</v>
      </c>
      <c r="C281" s="66">
        <f>+'Expense Inputs'!D24</f>
        <v>57907702.229999997</v>
      </c>
      <c r="D281" s="66">
        <f>+'Expense Inputs'!BI24</f>
        <v>-8115548.0254889531</v>
      </c>
      <c r="E281" s="67">
        <v>0</v>
      </c>
      <c r="F281" s="67">
        <f t="shared" si="16"/>
        <v>49792154.204511046</v>
      </c>
    </row>
    <row r="282" spans="1:6">
      <c r="A282" s="64">
        <v>556</v>
      </c>
      <c r="B282" s="65" t="s">
        <v>615</v>
      </c>
      <c r="C282" s="66">
        <f>+'Expense Inputs'!D25</f>
        <v>109272.45</v>
      </c>
      <c r="D282" s="66">
        <f>+'Expense Inputs'!BI25</f>
        <v>-14624.027504560077</v>
      </c>
      <c r="E282" s="67">
        <v>0</v>
      </c>
      <c r="F282" s="67">
        <f t="shared" si="16"/>
        <v>94648.422495439925</v>
      </c>
    </row>
    <row r="283" spans="1:6">
      <c r="A283" s="64" t="s">
        <v>524</v>
      </c>
      <c r="B283" s="65" t="s">
        <v>524</v>
      </c>
      <c r="C283" s="66">
        <v>0</v>
      </c>
      <c r="D283" s="66">
        <v>0</v>
      </c>
      <c r="E283" s="67">
        <v>0</v>
      </c>
      <c r="F283" s="67">
        <f>C283+D283+E283</f>
        <v>0</v>
      </c>
    </row>
    <row r="284" spans="1:6">
      <c r="A284" s="64" t="s">
        <v>524</v>
      </c>
      <c r="B284" s="65" t="s">
        <v>524</v>
      </c>
      <c r="C284" s="66">
        <v>0</v>
      </c>
      <c r="D284" s="66">
        <v>0</v>
      </c>
      <c r="E284" s="67">
        <v>0</v>
      </c>
      <c r="F284" s="67">
        <f t="shared" si="16"/>
        <v>0</v>
      </c>
    </row>
    <row r="285" spans="1:6">
      <c r="A285" s="76"/>
      <c r="B285" s="47" t="s">
        <v>522</v>
      </c>
      <c r="C285" s="68">
        <f>SUM(C279:C284)</f>
        <v>127167992.88999997</v>
      </c>
      <c r="D285" s="68">
        <f>SUM(D279:D284)</f>
        <v>-17992200.721872505</v>
      </c>
      <c r="E285" s="68">
        <f>SUM(E279:E284)</f>
        <v>0</v>
      </c>
      <c r="F285" s="68">
        <f>SUM(F279:F284)</f>
        <v>109175792.16812748</v>
      </c>
    </row>
    <row r="286" spans="1:6">
      <c r="A286" s="60"/>
      <c r="B286" s="56"/>
      <c r="C286" s="56"/>
      <c r="D286" s="56"/>
      <c r="E286" s="56"/>
      <c r="F286" s="56"/>
    </row>
    <row r="287" spans="1:6">
      <c r="A287" s="60"/>
      <c r="B287" s="69" t="s">
        <v>616</v>
      </c>
      <c r="C287" s="56"/>
      <c r="D287" s="56"/>
      <c r="E287" s="56"/>
      <c r="F287" s="56"/>
    </row>
    <row r="288" spans="1:6">
      <c r="A288" s="64">
        <v>565.01</v>
      </c>
      <c r="B288" s="65" t="s">
        <v>994</v>
      </c>
      <c r="C288" s="66">
        <f>+'Expense Inputs'!D28</f>
        <v>18773654.446233809</v>
      </c>
      <c r="D288" s="66">
        <f>+'Expense Inputs'!BI28</f>
        <v>283264.44243529852</v>
      </c>
      <c r="E288" s="67">
        <v>0</v>
      </c>
      <c r="F288" s="67">
        <f>C288+D288+E288</f>
        <v>19056918.888669107</v>
      </c>
    </row>
    <row r="289" spans="1:6">
      <c r="A289" s="64">
        <v>565.02</v>
      </c>
      <c r="B289" s="65" t="s">
        <v>996</v>
      </c>
      <c r="C289" s="66">
        <f>+'Expense Inputs'!D29</f>
        <v>2760073.0797388451</v>
      </c>
      <c r="D289" s="66">
        <f>+'Expense Inputs'!BI29</f>
        <v>41645.09175621609</v>
      </c>
      <c r="E289" s="67">
        <v>0</v>
      </c>
      <c r="F289" s="67">
        <f t="shared" ref="F289:F291" si="17">C289+D289+E289</f>
        <v>2801718.1714950614</v>
      </c>
    </row>
    <row r="290" spans="1:6">
      <c r="A290" s="64">
        <v>565.03</v>
      </c>
      <c r="B290" s="65" t="s">
        <v>997</v>
      </c>
      <c r="C290" s="66">
        <f>+'Expense Inputs'!D30</f>
        <v>6328.0320725394113</v>
      </c>
      <c r="D290" s="66">
        <f>+'Expense Inputs'!BI30</f>
        <v>95.479890815831993</v>
      </c>
      <c r="E290" s="67">
        <v>0</v>
      </c>
      <c r="F290" s="67">
        <f t="shared" si="17"/>
        <v>6423.5119633552431</v>
      </c>
    </row>
    <row r="291" spans="1:6">
      <c r="A291" s="64">
        <v>565.04</v>
      </c>
      <c r="B291" s="65" t="s">
        <v>995</v>
      </c>
      <c r="C291" s="66">
        <f>+'Expense Inputs'!D31</f>
        <v>2899446.921954805</v>
      </c>
      <c r="D291" s="66">
        <f>+'Expense Inputs'!BI31</f>
        <v>43748.020294633345</v>
      </c>
      <c r="E291" s="67">
        <v>0</v>
      </c>
      <c r="F291" s="67">
        <f t="shared" si="17"/>
        <v>2943194.9422494383</v>
      </c>
    </row>
    <row r="292" spans="1:6">
      <c r="A292" s="64" t="s">
        <v>524</v>
      </c>
      <c r="B292" s="65" t="s">
        <v>524</v>
      </c>
      <c r="C292" s="66">
        <v>0</v>
      </c>
      <c r="D292" s="66">
        <v>0</v>
      </c>
      <c r="E292" s="67">
        <v>0</v>
      </c>
      <c r="F292" s="67">
        <f t="shared" ref="F292:F299" si="18">C292+D292+E292</f>
        <v>0</v>
      </c>
    </row>
    <row r="293" spans="1:6">
      <c r="A293" s="64" t="s">
        <v>524</v>
      </c>
      <c r="B293" s="65" t="s">
        <v>524</v>
      </c>
      <c r="C293" s="66">
        <v>0</v>
      </c>
      <c r="D293" s="66">
        <v>0</v>
      </c>
      <c r="E293" s="67">
        <v>0</v>
      </c>
      <c r="F293" s="67">
        <f t="shared" si="18"/>
        <v>0</v>
      </c>
    </row>
    <row r="294" spans="1:6">
      <c r="A294" s="64" t="s">
        <v>524</v>
      </c>
      <c r="B294" s="65" t="s">
        <v>524</v>
      </c>
      <c r="C294" s="66">
        <v>0</v>
      </c>
      <c r="D294" s="66">
        <v>0</v>
      </c>
      <c r="E294" s="67">
        <v>0</v>
      </c>
      <c r="F294" s="67">
        <f t="shared" si="18"/>
        <v>0</v>
      </c>
    </row>
    <row r="295" spans="1:6">
      <c r="A295" s="64" t="s">
        <v>524</v>
      </c>
      <c r="B295" s="65" t="s">
        <v>524</v>
      </c>
      <c r="C295" s="66">
        <v>0</v>
      </c>
      <c r="D295" s="66">
        <v>0</v>
      </c>
      <c r="E295" s="67">
        <v>0</v>
      </c>
      <c r="F295" s="67">
        <f t="shared" si="18"/>
        <v>0</v>
      </c>
    </row>
    <row r="296" spans="1:6">
      <c r="A296" s="64" t="s">
        <v>524</v>
      </c>
      <c r="B296" s="65" t="s">
        <v>524</v>
      </c>
      <c r="C296" s="66">
        <v>0</v>
      </c>
      <c r="D296" s="66">
        <v>0</v>
      </c>
      <c r="E296" s="67">
        <v>0</v>
      </c>
      <c r="F296" s="67">
        <f t="shared" si="18"/>
        <v>0</v>
      </c>
    </row>
    <row r="297" spans="1:6">
      <c r="A297" s="64" t="s">
        <v>524</v>
      </c>
      <c r="B297" s="65" t="s">
        <v>524</v>
      </c>
      <c r="C297" s="66">
        <v>0</v>
      </c>
      <c r="D297" s="66">
        <v>0</v>
      </c>
      <c r="E297" s="67">
        <v>0</v>
      </c>
      <c r="F297" s="67">
        <f t="shared" si="18"/>
        <v>0</v>
      </c>
    </row>
    <row r="298" spans="1:6">
      <c r="A298" s="64" t="s">
        <v>524</v>
      </c>
      <c r="B298" s="65" t="s">
        <v>524</v>
      </c>
      <c r="C298" s="66">
        <v>0</v>
      </c>
      <c r="D298" s="66">
        <v>0</v>
      </c>
      <c r="E298" s="67">
        <v>0</v>
      </c>
      <c r="F298" s="67">
        <f t="shared" si="18"/>
        <v>0</v>
      </c>
    </row>
    <row r="299" spans="1:6">
      <c r="A299" s="64" t="s">
        <v>524</v>
      </c>
      <c r="B299" s="65" t="s">
        <v>524</v>
      </c>
      <c r="C299" s="66">
        <v>0</v>
      </c>
      <c r="D299" s="66">
        <v>0</v>
      </c>
      <c r="E299" s="67">
        <v>0</v>
      </c>
      <c r="F299" s="67">
        <f t="shared" si="18"/>
        <v>0</v>
      </c>
    </row>
    <row r="300" spans="1:6">
      <c r="A300" s="76"/>
      <c r="B300" s="47" t="s">
        <v>522</v>
      </c>
      <c r="C300" s="68">
        <f>SUM(C288:C299)</f>
        <v>24439502.479999997</v>
      </c>
      <c r="D300" s="68">
        <f t="shared" ref="D300:F300" si="19">SUM(D288:D299)</f>
        <v>368753.0343769638</v>
      </c>
      <c r="E300" s="68">
        <f t="shared" si="19"/>
        <v>0</v>
      </c>
      <c r="F300" s="68">
        <f t="shared" si="19"/>
        <v>24808255.514376964</v>
      </c>
    </row>
    <row r="301" spans="1:6">
      <c r="A301" s="60"/>
      <c r="B301" s="56"/>
      <c r="C301" s="56"/>
      <c r="D301" s="56"/>
      <c r="E301" s="56"/>
      <c r="F301" s="56"/>
    </row>
    <row r="302" spans="1:6">
      <c r="A302" s="60"/>
      <c r="B302" s="47" t="s">
        <v>618</v>
      </c>
      <c r="C302" s="56"/>
      <c r="D302" s="56"/>
      <c r="E302" s="56"/>
      <c r="F302" s="56"/>
    </row>
    <row r="303" spans="1:6">
      <c r="A303" s="64">
        <v>581</v>
      </c>
      <c r="B303" s="65" t="s">
        <v>619</v>
      </c>
      <c r="C303" s="66">
        <f>+'Expense Inputs'!D34</f>
        <v>1710998.21</v>
      </c>
      <c r="D303" s="66">
        <f>+'Expense Inputs'!BI34</f>
        <v>45791.310627246647</v>
      </c>
      <c r="E303" s="67">
        <v>0</v>
      </c>
      <c r="F303" s="67">
        <f t="shared" ref="F303:F315" si="20">C303+D303+E303</f>
        <v>1756789.5206272467</v>
      </c>
    </row>
    <row r="304" spans="1:6">
      <c r="A304" s="64">
        <v>582</v>
      </c>
      <c r="B304" s="65" t="s">
        <v>620</v>
      </c>
      <c r="C304" s="66">
        <f>+'Expense Inputs'!D35</f>
        <v>1777553.1</v>
      </c>
      <c r="D304" s="66">
        <f>+'Expense Inputs'!BI35</f>
        <v>31961.739526498335</v>
      </c>
      <c r="E304" s="67">
        <v>0</v>
      </c>
      <c r="F304" s="67">
        <f t="shared" si="20"/>
        <v>1809514.8395264985</v>
      </c>
    </row>
    <row r="305" spans="1:6">
      <c r="A305" s="64">
        <v>583</v>
      </c>
      <c r="B305" s="65" t="s">
        <v>621</v>
      </c>
      <c r="C305" s="66">
        <f>+'Expense Inputs'!D36</f>
        <v>2571366.84</v>
      </c>
      <c r="D305" s="66">
        <f>+'Expense Inputs'!BI36</f>
        <v>104712.69627085044</v>
      </c>
      <c r="E305" s="67">
        <v>0</v>
      </c>
      <c r="F305" s="67">
        <f t="shared" si="20"/>
        <v>2676079.5362708503</v>
      </c>
    </row>
    <row r="306" spans="1:6">
      <c r="A306" s="64">
        <v>584</v>
      </c>
      <c r="B306" s="65" t="s">
        <v>622</v>
      </c>
      <c r="C306" s="66">
        <f>+'Expense Inputs'!D37</f>
        <v>4555493.0199999902</v>
      </c>
      <c r="D306" s="66">
        <f>+'Expense Inputs'!BI37</f>
        <v>184011.32358081578</v>
      </c>
      <c r="E306" s="67">
        <v>0</v>
      </c>
      <c r="F306" s="67">
        <f t="shared" si="20"/>
        <v>4739504.3435808057</v>
      </c>
    </row>
    <row r="307" spans="1:6">
      <c r="A307" s="64">
        <v>585</v>
      </c>
      <c r="B307" s="65" t="s">
        <v>623</v>
      </c>
      <c r="C307" s="66">
        <f>+'Expense Inputs'!D38</f>
        <v>142211.94</v>
      </c>
      <c r="D307" s="66">
        <f>+'Expense Inputs'!BI38</f>
        <v>3088.6933581315152</v>
      </c>
      <c r="E307" s="67">
        <v>0</v>
      </c>
      <c r="F307" s="67">
        <f t="shared" si="20"/>
        <v>145300.63335813151</v>
      </c>
    </row>
    <row r="308" spans="1:6">
      <c r="A308" s="64">
        <v>586</v>
      </c>
      <c r="B308" s="65" t="s">
        <v>624</v>
      </c>
      <c r="C308" s="66">
        <f>+'Expense Inputs'!D39</f>
        <v>1704988.24</v>
      </c>
      <c r="D308" s="66">
        <f>+'Expense Inputs'!BI39</f>
        <v>25562.353079250832</v>
      </c>
      <c r="E308" s="67">
        <v>0</v>
      </c>
      <c r="F308" s="67">
        <f t="shared" si="20"/>
        <v>1730550.5930792508</v>
      </c>
    </row>
    <row r="309" spans="1:6">
      <c r="A309" s="64">
        <v>587</v>
      </c>
      <c r="B309" s="65" t="s">
        <v>625</v>
      </c>
      <c r="C309" s="66">
        <f>+'Expense Inputs'!D40</f>
        <v>3314701.2800000003</v>
      </c>
      <c r="D309" s="66">
        <f>+'Expense Inputs'!BI40</f>
        <v>98077.805130131281</v>
      </c>
      <c r="E309" s="67">
        <v>0</v>
      </c>
      <c r="F309" s="67">
        <f t="shared" si="20"/>
        <v>3412779.0851301313</v>
      </c>
    </row>
    <row r="310" spans="1:6">
      <c r="A310" s="64">
        <v>589</v>
      </c>
      <c r="B310" s="65" t="s">
        <v>626</v>
      </c>
      <c r="C310" s="66">
        <f>+'Expense Inputs'!D41</f>
        <v>1317138.67</v>
      </c>
      <c r="D310" s="66">
        <f>+'Expense Inputs'!BI41</f>
        <v>1241.2501591389348</v>
      </c>
      <c r="E310" s="67">
        <v>0</v>
      </c>
      <c r="F310" s="67">
        <f>C310+D310+E310</f>
        <v>1318379.920159139</v>
      </c>
    </row>
    <row r="311" spans="1:6">
      <c r="A311" s="64">
        <v>580</v>
      </c>
      <c r="B311" s="65" t="s">
        <v>627</v>
      </c>
      <c r="C311" s="66">
        <f>+'Expense Inputs'!D42</f>
        <v>2675136.02999999</v>
      </c>
      <c r="D311" s="66">
        <f>+'Expense Inputs'!BI42</f>
        <v>61674.07719496428</v>
      </c>
      <c r="E311" s="67">
        <v>0</v>
      </c>
      <c r="F311" s="67">
        <f>C311+D311+E311</f>
        <v>2736810.1071949545</v>
      </c>
    </row>
    <row r="312" spans="1:6">
      <c r="A312" s="64">
        <v>588</v>
      </c>
      <c r="B312" s="65" t="s">
        <v>628</v>
      </c>
      <c r="C312" s="66">
        <f>+'Expense Inputs'!D43</f>
        <v>12068386.559999999</v>
      </c>
      <c r="D312" s="66">
        <f>+'Expense Inputs'!BI43</f>
        <v>265023.45394878095</v>
      </c>
      <c r="E312" s="67">
        <v>0</v>
      </c>
      <c r="F312" s="67">
        <f>C312+D312+E312</f>
        <v>12333410.01394878</v>
      </c>
    </row>
    <row r="313" spans="1:6">
      <c r="A313" s="64" t="s">
        <v>524</v>
      </c>
      <c r="B313" s="65" t="s">
        <v>524</v>
      </c>
      <c r="C313" s="66">
        <v>0</v>
      </c>
      <c r="D313" s="66">
        <v>0</v>
      </c>
      <c r="E313" s="67">
        <v>0</v>
      </c>
      <c r="F313" s="67">
        <f>C313+D313+E313</f>
        <v>0</v>
      </c>
    </row>
    <row r="314" spans="1:6">
      <c r="A314" s="64" t="s">
        <v>524</v>
      </c>
      <c r="B314" s="65" t="s">
        <v>524</v>
      </c>
      <c r="C314" s="66">
        <v>0</v>
      </c>
      <c r="D314" s="66">
        <v>0</v>
      </c>
      <c r="E314" s="67">
        <v>0</v>
      </c>
      <c r="F314" s="67">
        <f t="shared" si="20"/>
        <v>0</v>
      </c>
    </row>
    <row r="315" spans="1:6">
      <c r="A315" s="64" t="s">
        <v>524</v>
      </c>
      <c r="B315" s="65" t="s">
        <v>524</v>
      </c>
      <c r="C315" s="66">
        <v>0</v>
      </c>
      <c r="D315" s="66">
        <v>0</v>
      </c>
      <c r="E315" s="67">
        <v>0</v>
      </c>
      <c r="F315" s="67">
        <f t="shared" si="20"/>
        <v>0</v>
      </c>
    </row>
    <row r="316" spans="1:6">
      <c r="A316" s="76"/>
      <c r="B316" s="47" t="s">
        <v>522</v>
      </c>
      <c r="C316" s="68">
        <f>SUM(C303:C315)</f>
        <v>31837973.889999978</v>
      </c>
      <c r="D316" s="68">
        <f>SUM(D303:D315)</f>
        <v>821144.70287580905</v>
      </c>
      <c r="E316" s="68">
        <f>SUM(E303:E315)</f>
        <v>0</v>
      </c>
      <c r="F316" s="68">
        <f>SUM(F303:F315)</f>
        <v>32659118.59287579</v>
      </c>
    </row>
    <row r="317" spans="1:6">
      <c r="A317" s="60"/>
      <c r="B317" s="56"/>
      <c r="C317" s="56"/>
      <c r="D317" s="56"/>
      <c r="E317" s="56"/>
      <c r="F317" s="56"/>
    </row>
    <row r="318" spans="1:6">
      <c r="A318" s="60"/>
      <c r="B318" s="47" t="s">
        <v>629</v>
      </c>
      <c r="C318" s="56"/>
      <c r="D318" s="56"/>
      <c r="E318" s="56"/>
      <c r="F318" s="56"/>
    </row>
    <row r="319" spans="1:6">
      <c r="A319" s="64">
        <v>901</v>
      </c>
      <c r="B319" s="65" t="s">
        <v>630</v>
      </c>
      <c r="C319" s="66">
        <f>+'Expense Inputs'!D59</f>
        <v>130876.3</v>
      </c>
      <c r="D319" s="66">
        <f>+'Expense Inputs'!BI59</f>
        <v>3745.6263855689463</v>
      </c>
      <c r="E319" s="67">
        <v>0</v>
      </c>
      <c r="F319" s="67">
        <f t="shared" ref="F319:F326" si="21">C319+D319+E319</f>
        <v>134621.92638556895</v>
      </c>
    </row>
    <row r="320" spans="1:6">
      <c r="A320" s="64">
        <v>902</v>
      </c>
      <c r="B320" s="65" t="s">
        <v>631</v>
      </c>
      <c r="C320" s="66">
        <f>+'Expense Inputs'!D55</f>
        <v>11219365.02</v>
      </c>
      <c r="D320" s="66">
        <f>+'Expense Inputs'!BI55</f>
        <v>151776.84265314959</v>
      </c>
      <c r="E320" s="67">
        <v>0</v>
      </c>
      <c r="F320" s="67">
        <f t="shared" si="21"/>
        <v>11371141.862653149</v>
      </c>
    </row>
    <row r="321" spans="1:6">
      <c r="A321" s="64">
        <v>903</v>
      </c>
      <c r="B321" s="65" t="s">
        <v>632</v>
      </c>
      <c r="C321" s="66">
        <f>+'Expense Inputs'!D56</f>
        <v>23106863.919999998</v>
      </c>
      <c r="D321" s="66">
        <f>+'Expense Inputs'!BI56</f>
        <v>515964.69329595286</v>
      </c>
      <c r="E321" s="67">
        <v>0</v>
      </c>
      <c r="F321" s="67">
        <f t="shared" si="21"/>
        <v>23622828.61329595</v>
      </c>
    </row>
    <row r="322" spans="1:6">
      <c r="A322" s="64">
        <v>904</v>
      </c>
      <c r="B322" s="65" t="s">
        <v>633</v>
      </c>
      <c r="C322" s="66">
        <f>+'Expense Inputs'!D57</f>
        <v>18742755.939999998</v>
      </c>
      <c r="D322" s="66">
        <f>+'Expense Inputs'!BI57</f>
        <v>-1783803.1226324991</v>
      </c>
      <c r="E322" s="67">
        <f>+Summary!H32</f>
        <v>849946.06749000004</v>
      </c>
      <c r="F322" s="67">
        <f t="shared" si="21"/>
        <v>17808898.884857498</v>
      </c>
    </row>
    <row r="323" spans="1:6">
      <c r="A323" s="64">
        <v>905</v>
      </c>
      <c r="B323" s="65" t="s">
        <v>634</v>
      </c>
      <c r="C323" s="66">
        <f>+'Expense Inputs'!D58</f>
        <v>0</v>
      </c>
      <c r="D323" s="66">
        <f>+'Expense Inputs'!BI58</f>
        <v>0</v>
      </c>
      <c r="E323" s="67">
        <v>0</v>
      </c>
      <c r="F323" s="67">
        <f t="shared" si="21"/>
        <v>0</v>
      </c>
    </row>
    <row r="324" spans="1:6">
      <c r="A324" s="64" t="s">
        <v>524</v>
      </c>
      <c r="B324" s="65" t="s">
        <v>524</v>
      </c>
      <c r="C324" s="66">
        <v>0</v>
      </c>
      <c r="D324" s="66">
        <v>0</v>
      </c>
      <c r="E324" s="67">
        <v>0</v>
      </c>
      <c r="F324" s="67">
        <f t="shared" si="21"/>
        <v>0</v>
      </c>
    </row>
    <row r="325" spans="1:6">
      <c r="A325" s="64" t="s">
        <v>524</v>
      </c>
      <c r="B325" s="65" t="s">
        <v>524</v>
      </c>
      <c r="C325" s="66">
        <v>0</v>
      </c>
      <c r="D325" s="66">
        <v>0</v>
      </c>
      <c r="E325" s="67">
        <v>0</v>
      </c>
      <c r="F325" s="67">
        <f t="shared" si="21"/>
        <v>0</v>
      </c>
    </row>
    <row r="326" spans="1:6">
      <c r="A326" s="64" t="s">
        <v>524</v>
      </c>
      <c r="B326" s="65" t="s">
        <v>524</v>
      </c>
      <c r="C326" s="66">
        <v>0</v>
      </c>
      <c r="D326" s="66">
        <v>0</v>
      </c>
      <c r="E326" s="67">
        <v>0</v>
      </c>
      <c r="F326" s="67">
        <f t="shared" si="21"/>
        <v>0</v>
      </c>
    </row>
    <row r="327" spans="1:6">
      <c r="A327" s="76"/>
      <c r="B327" s="47" t="s">
        <v>522</v>
      </c>
      <c r="C327" s="68">
        <f>SUM(C319:C326)</f>
        <v>53199861.179999992</v>
      </c>
      <c r="D327" s="68">
        <f>SUM(D319:D326)</f>
        <v>-1112315.9602978276</v>
      </c>
      <c r="E327" s="68">
        <f>SUM(E319:E326)</f>
        <v>849946.06749000004</v>
      </c>
      <c r="F327" s="68">
        <f>SUM(F319:F326)</f>
        <v>52937491.287192166</v>
      </c>
    </row>
    <row r="328" spans="1:6">
      <c r="A328" s="76"/>
      <c r="B328" s="10"/>
      <c r="C328" s="56"/>
      <c r="D328" s="56"/>
      <c r="E328" s="56"/>
      <c r="F328" s="10"/>
    </row>
    <row r="329" spans="1:6">
      <c r="A329" s="60"/>
      <c r="B329" s="47" t="s">
        <v>635</v>
      </c>
      <c r="C329" s="56"/>
      <c r="D329" s="56"/>
      <c r="E329" s="56"/>
      <c r="F329" s="56"/>
    </row>
    <row r="330" spans="1:6">
      <c r="A330" s="64">
        <v>908.01</v>
      </c>
      <c r="B330" s="65" t="s">
        <v>224</v>
      </c>
      <c r="C330" s="66">
        <f>+'Expense Inputs'!D62</f>
        <v>18278587.219999999</v>
      </c>
      <c r="D330" s="66">
        <f>+'Expense Inputs'!BI62</f>
        <v>-18097134.44586426</v>
      </c>
      <c r="E330" s="67">
        <v>0</v>
      </c>
      <c r="F330" s="67">
        <f t="shared" ref="F330:F338" si="22">C330+D330+E330</f>
        <v>181452.77413573861</v>
      </c>
    </row>
    <row r="331" spans="1:6">
      <c r="A331" s="64">
        <v>908.02</v>
      </c>
      <c r="B331" s="65" t="s">
        <v>636</v>
      </c>
      <c r="C331" s="66">
        <f>+'Expense Inputs'!D63</f>
        <v>97087902.950000003</v>
      </c>
      <c r="D331" s="66">
        <f>+'Expense Inputs'!BI63</f>
        <v>-97087902.950000003</v>
      </c>
      <c r="E331" s="67">
        <v>0</v>
      </c>
      <c r="F331" s="67">
        <f t="shared" si="22"/>
        <v>0</v>
      </c>
    </row>
    <row r="332" spans="1:6">
      <c r="A332" s="64">
        <v>909</v>
      </c>
      <c r="B332" s="65" t="s">
        <v>637</v>
      </c>
      <c r="C332" s="66">
        <f>+'Expense Inputs'!D64</f>
        <v>3055873.56</v>
      </c>
      <c r="D332" s="66">
        <f>+'Expense Inputs'!BI64</f>
        <v>21701.135869218775</v>
      </c>
      <c r="E332" s="67">
        <v>0</v>
      </c>
      <c r="F332" s="67">
        <f t="shared" si="22"/>
        <v>3077574.695869219</v>
      </c>
    </row>
    <row r="333" spans="1:6">
      <c r="A333" s="64">
        <v>910</v>
      </c>
      <c r="B333" s="65" t="s">
        <v>228</v>
      </c>
      <c r="C333" s="66">
        <f>+'Expense Inputs'!D65</f>
        <v>892.81</v>
      </c>
      <c r="D333" s="66">
        <f>+'Expense Inputs'!BI65</f>
        <v>0</v>
      </c>
      <c r="E333" s="67">
        <v>0</v>
      </c>
      <c r="F333" s="67">
        <f t="shared" si="22"/>
        <v>892.81</v>
      </c>
    </row>
    <row r="334" spans="1:6">
      <c r="A334" s="64">
        <v>911</v>
      </c>
      <c r="B334" s="65" t="s">
        <v>390</v>
      </c>
      <c r="C334" s="66">
        <f>+'Expense Inputs'!D66</f>
        <v>0</v>
      </c>
      <c r="D334" s="66">
        <f>+'Expense Inputs'!BI66</f>
        <v>0</v>
      </c>
      <c r="E334" s="67">
        <v>0</v>
      </c>
      <c r="F334" s="67">
        <f>C334+D334+E334</f>
        <v>0</v>
      </c>
    </row>
    <row r="335" spans="1:6">
      <c r="A335" s="64">
        <v>912</v>
      </c>
      <c r="B335" s="65" t="s">
        <v>638</v>
      </c>
      <c r="C335" s="66">
        <f>+'Expense Inputs'!D67</f>
        <v>805567.46000000008</v>
      </c>
      <c r="D335" s="66">
        <f>+'Expense Inputs'!BI67</f>
        <v>18052.346947279173</v>
      </c>
      <c r="E335" s="67">
        <v>0</v>
      </c>
      <c r="F335" s="67">
        <f>C335+D335+E335</f>
        <v>823619.80694727926</v>
      </c>
    </row>
    <row r="336" spans="1:6">
      <c r="A336" s="64">
        <v>913</v>
      </c>
      <c r="B336" s="65" t="s">
        <v>639</v>
      </c>
      <c r="C336" s="66">
        <f>+'Expense Inputs'!D68</f>
        <v>0</v>
      </c>
      <c r="D336" s="66">
        <f>+'Expense Inputs'!BI68</f>
        <v>0</v>
      </c>
      <c r="E336" s="67">
        <v>0</v>
      </c>
      <c r="F336" s="67">
        <f>C336+D336+E336</f>
        <v>0</v>
      </c>
    </row>
    <row r="337" spans="1:6">
      <c r="A337" s="64">
        <v>916</v>
      </c>
      <c r="B337" s="65" t="s">
        <v>640</v>
      </c>
      <c r="C337" s="66">
        <f>+'Expense Inputs'!D69</f>
        <v>0</v>
      </c>
      <c r="D337" s="66">
        <f>+'Expense Inputs'!BI69</f>
        <v>0</v>
      </c>
      <c r="E337" s="67">
        <v>0</v>
      </c>
      <c r="F337" s="67">
        <f>C337+D337+E337</f>
        <v>0</v>
      </c>
    </row>
    <row r="338" spans="1:6">
      <c r="A338" s="64" t="s">
        <v>524</v>
      </c>
      <c r="B338" s="65" t="s">
        <v>524</v>
      </c>
      <c r="C338" s="66">
        <v>0</v>
      </c>
      <c r="D338" s="66">
        <v>0</v>
      </c>
      <c r="E338" s="67">
        <v>0</v>
      </c>
      <c r="F338" s="67">
        <f t="shared" si="22"/>
        <v>0</v>
      </c>
    </row>
    <row r="339" spans="1:6">
      <c r="A339" s="76"/>
      <c r="B339" s="47" t="s">
        <v>522</v>
      </c>
      <c r="C339" s="68">
        <f>SUM(C330:C338)</f>
        <v>119228824</v>
      </c>
      <c r="D339" s="68">
        <f>SUM(D330:D338)</f>
        <v>-115145283.91304776</v>
      </c>
      <c r="E339" s="68">
        <f>SUM(E330:E338)</f>
        <v>0</v>
      </c>
      <c r="F339" s="68">
        <f>SUM(F330:F338)</f>
        <v>4083540.0869522369</v>
      </c>
    </row>
    <row r="340" spans="1:6">
      <c r="A340" s="60"/>
      <c r="B340" s="56"/>
      <c r="C340" s="56"/>
      <c r="D340" s="56"/>
      <c r="E340" s="56"/>
      <c r="F340" s="56"/>
    </row>
    <row r="341" spans="1:6">
      <c r="A341" s="60"/>
      <c r="B341" s="47" t="s">
        <v>641</v>
      </c>
      <c r="C341" s="56"/>
      <c r="D341" s="56"/>
      <c r="E341" s="56"/>
      <c r="F341" s="56"/>
    </row>
    <row r="342" spans="1:6">
      <c r="A342" s="64">
        <v>920</v>
      </c>
      <c r="B342" s="65" t="s">
        <v>231</v>
      </c>
      <c r="C342" s="66">
        <f>+'Expense Inputs'!D73</f>
        <v>48508494.030000001</v>
      </c>
      <c r="D342" s="66">
        <f>+'Expense Inputs'!BI73</f>
        <v>1000947.5840505472</v>
      </c>
      <c r="E342" s="67">
        <v>0</v>
      </c>
      <c r="F342" s="67">
        <f>C342+D342+E342</f>
        <v>49509441.614050545</v>
      </c>
    </row>
    <row r="343" spans="1:6">
      <c r="A343" s="64">
        <v>921</v>
      </c>
      <c r="B343" s="65" t="s">
        <v>233</v>
      </c>
      <c r="C343" s="66">
        <f>+'Expense Inputs'!D74</f>
        <v>8619227.6999999993</v>
      </c>
      <c r="D343" s="66">
        <f>+'Expense Inputs'!BI74</f>
        <v>-47.508504750951445</v>
      </c>
      <c r="E343" s="67">
        <v>0</v>
      </c>
      <c r="F343" s="67">
        <f t="shared" ref="F343:F352" si="23">C343+D343+E343</f>
        <v>8619180.191495249</v>
      </c>
    </row>
    <row r="344" spans="1:6">
      <c r="A344" s="64">
        <v>922</v>
      </c>
      <c r="B344" s="65" t="s">
        <v>642</v>
      </c>
      <c r="C344" s="66">
        <f>+'Expense Inputs'!D75</f>
        <v>-21557751.289999999</v>
      </c>
      <c r="D344" s="66">
        <f>+'Expense Inputs'!BI75</f>
        <v>0</v>
      </c>
      <c r="E344" s="67">
        <v>0</v>
      </c>
      <c r="F344" s="67">
        <f t="shared" si="23"/>
        <v>-21557751.289999999</v>
      </c>
    </row>
    <row r="345" spans="1:6">
      <c r="A345" s="64">
        <v>923</v>
      </c>
      <c r="B345" s="65" t="s">
        <v>643</v>
      </c>
      <c r="C345" s="66">
        <f>+'Expense Inputs'!D76</f>
        <v>11081730.859999999</v>
      </c>
      <c r="D345" s="66">
        <f>+'Expense Inputs'!BI76</f>
        <v>270.66169298715243</v>
      </c>
      <c r="E345" s="67">
        <v>0</v>
      </c>
      <c r="F345" s="67">
        <f t="shared" si="23"/>
        <v>11082001.521692986</v>
      </c>
    </row>
    <row r="346" spans="1:6">
      <c r="A346" s="64">
        <v>924</v>
      </c>
      <c r="B346" s="65" t="s">
        <v>644</v>
      </c>
      <c r="C346" s="66">
        <f>+'Expense Inputs'!D77</f>
        <v>4710182.67</v>
      </c>
      <c r="D346" s="66">
        <f>+'Expense Inputs'!BI77</f>
        <v>22841.287239371348</v>
      </c>
      <c r="E346" s="67">
        <v>0</v>
      </c>
      <c r="F346" s="67">
        <f t="shared" si="23"/>
        <v>4733023.9572393717</v>
      </c>
    </row>
    <row r="347" spans="1:6">
      <c r="A347" s="64">
        <v>925</v>
      </c>
      <c r="B347" s="65" t="s">
        <v>645</v>
      </c>
      <c r="C347" s="66">
        <f>+'Expense Inputs'!D78</f>
        <v>4954570.34</v>
      </c>
      <c r="D347" s="66">
        <f>+'Expense Inputs'!BI78</f>
        <v>74041.65691018122</v>
      </c>
      <c r="E347" s="67">
        <v>0</v>
      </c>
      <c r="F347" s="67">
        <f t="shared" si="23"/>
        <v>5028611.9969101809</v>
      </c>
    </row>
    <row r="348" spans="1:6">
      <c r="A348" s="64">
        <v>926</v>
      </c>
      <c r="B348" s="65" t="s">
        <v>1</v>
      </c>
      <c r="C348" s="66">
        <f>+'Expense Inputs'!D79</f>
        <v>32113126.609999999</v>
      </c>
      <c r="D348" s="66">
        <f>+'Expense Inputs'!BI79</f>
        <v>3341000.5453404919</v>
      </c>
      <c r="E348" s="67">
        <v>0</v>
      </c>
      <c r="F348" s="67">
        <f t="shared" si="23"/>
        <v>35454127.155340493</v>
      </c>
    </row>
    <row r="349" spans="1:6">
      <c r="A349" s="64">
        <v>928</v>
      </c>
      <c r="B349" s="65" t="s">
        <v>646</v>
      </c>
      <c r="C349" s="66">
        <f>+'Expense Inputs'!D80</f>
        <v>7360712.739999989</v>
      </c>
      <c r="D349" s="66">
        <f>+'Expense Inputs'!BI80</f>
        <v>298311.14615860797</v>
      </c>
      <c r="E349" s="67">
        <f>+Summary!H35</f>
        <v>200482.62</v>
      </c>
      <c r="F349" s="67">
        <f t="shared" si="23"/>
        <v>7859506.5061585968</v>
      </c>
    </row>
    <row r="350" spans="1:6">
      <c r="A350" s="64">
        <v>930</v>
      </c>
      <c r="B350" s="65" t="s">
        <v>243</v>
      </c>
      <c r="C350" s="66">
        <f>+'Expense Inputs'!D81</f>
        <v>5455682.1099999994</v>
      </c>
      <c r="D350" s="66">
        <f>+'Expense Inputs'!BI81</f>
        <v>2410.913526321046</v>
      </c>
      <c r="E350" s="67">
        <v>0</v>
      </c>
      <c r="F350" s="67">
        <f t="shared" si="23"/>
        <v>5458093.0235263202</v>
      </c>
    </row>
    <row r="351" spans="1:6">
      <c r="A351" s="64">
        <v>931</v>
      </c>
      <c r="B351" s="65" t="s">
        <v>245</v>
      </c>
      <c r="C351" s="66">
        <f>+'Expense Inputs'!D82</f>
        <v>6873199.3600000003</v>
      </c>
      <c r="D351" s="66">
        <f>+'Expense Inputs'!BI82</f>
        <v>-1789505.2589220502</v>
      </c>
      <c r="E351" s="67">
        <v>0</v>
      </c>
      <c r="F351" s="67">
        <f t="shared" si="23"/>
        <v>5083694.1010779496</v>
      </c>
    </row>
    <row r="352" spans="1:6">
      <c r="A352" s="64" t="s">
        <v>524</v>
      </c>
      <c r="B352" s="65" t="s">
        <v>524</v>
      </c>
      <c r="C352" s="66">
        <v>0</v>
      </c>
      <c r="D352" s="66">
        <v>0</v>
      </c>
      <c r="E352" s="67">
        <v>0</v>
      </c>
      <c r="F352" s="67">
        <f t="shared" si="23"/>
        <v>0</v>
      </c>
    </row>
    <row r="353" spans="1:6">
      <c r="A353" s="64" t="s">
        <v>524</v>
      </c>
      <c r="B353" s="65" t="s">
        <v>524</v>
      </c>
      <c r="C353" s="66">
        <v>0</v>
      </c>
      <c r="D353" s="66">
        <v>0</v>
      </c>
      <c r="E353" s="67">
        <v>0</v>
      </c>
      <c r="F353" s="67">
        <f>C353+D353+E353</f>
        <v>0</v>
      </c>
    </row>
    <row r="354" spans="1:6">
      <c r="A354" s="64" t="s">
        <v>524</v>
      </c>
      <c r="B354" s="65" t="s">
        <v>524</v>
      </c>
      <c r="C354" s="66">
        <v>0</v>
      </c>
      <c r="D354" s="66">
        <v>0</v>
      </c>
      <c r="E354" s="67">
        <v>0</v>
      </c>
      <c r="F354" s="67">
        <f>C354+D354+E354</f>
        <v>0</v>
      </c>
    </row>
    <row r="355" spans="1:6">
      <c r="A355" s="64" t="s">
        <v>524</v>
      </c>
      <c r="B355" s="65" t="s">
        <v>524</v>
      </c>
      <c r="C355" s="66">
        <v>0</v>
      </c>
      <c r="D355" s="66">
        <v>0</v>
      </c>
      <c r="E355" s="67">
        <v>0</v>
      </c>
      <c r="F355" s="67">
        <f>C355+D355+E355</f>
        <v>0</v>
      </c>
    </row>
    <row r="356" spans="1:6">
      <c r="A356" s="76"/>
      <c r="B356" s="47" t="s">
        <v>522</v>
      </c>
      <c r="C356" s="68">
        <f>SUM(C342:C355)</f>
        <v>108119175.13</v>
      </c>
      <c r="D356" s="68">
        <f>SUM(D342:D355)</f>
        <v>2950271.027491706</v>
      </c>
      <c r="E356" s="68">
        <f>SUM(E342:E355)</f>
        <v>200482.62</v>
      </c>
      <c r="F356" s="68">
        <f>SUM(F342:F355)</f>
        <v>111269928.77749169</v>
      </c>
    </row>
    <row r="357" spans="1:6">
      <c r="A357" s="76"/>
      <c r="B357" s="10"/>
      <c r="C357" s="10"/>
      <c r="D357" s="10"/>
      <c r="E357" s="56"/>
      <c r="F357" s="10"/>
    </row>
    <row r="358" spans="1:6">
      <c r="A358" s="76"/>
      <c r="B358" s="47" t="s">
        <v>647</v>
      </c>
      <c r="C358" s="68">
        <f>SUM(C356,C339,C327,C316,C300,C285,C276,C270,C261)</f>
        <v>1298364375.5199988</v>
      </c>
      <c r="D358" s="68">
        <f>SUM(D356,D339,D327,D316,D300,D285,D276,D270,D261)</f>
        <v>-224794191.70892966</v>
      </c>
      <c r="E358" s="68">
        <f>SUM(E356,E339,E327,E316,E300,E285,E276,E270,E261)</f>
        <v>1050428.6874899999</v>
      </c>
      <c r="F358" s="68">
        <f>SUM(F356,F339,F327,F316,F300,F285,F276,F270,F261)</f>
        <v>1074620612.4985592</v>
      </c>
    </row>
    <row r="359" spans="1:6">
      <c r="A359" s="60"/>
      <c r="B359" s="47"/>
      <c r="C359" s="56"/>
      <c r="D359" s="56"/>
      <c r="E359" s="56"/>
      <c r="F359" s="56"/>
    </row>
    <row r="360" spans="1:6">
      <c r="A360" s="60"/>
      <c r="B360" s="47" t="s">
        <v>458</v>
      </c>
      <c r="C360" s="56"/>
      <c r="D360" s="56"/>
      <c r="E360" s="56"/>
      <c r="F360" s="56"/>
    </row>
    <row r="361" spans="1:6">
      <c r="A361" s="64" t="s">
        <v>524</v>
      </c>
      <c r="B361" s="65" t="s">
        <v>524</v>
      </c>
      <c r="C361" s="66">
        <v>0</v>
      </c>
      <c r="D361" s="66">
        <v>0</v>
      </c>
      <c r="E361" s="67">
        <v>0</v>
      </c>
      <c r="F361" s="67">
        <f>C361+D361+E361</f>
        <v>0</v>
      </c>
    </row>
    <row r="362" spans="1:6">
      <c r="A362" s="64" t="s">
        <v>524</v>
      </c>
      <c r="B362" s="65" t="s">
        <v>524</v>
      </c>
      <c r="C362" s="66">
        <v>0</v>
      </c>
      <c r="D362" s="66">
        <v>0</v>
      </c>
      <c r="E362" s="67">
        <v>0</v>
      </c>
      <c r="F362" s="67">
        <f>C362+D362+E362</f>
        <v>0</v>
      </c>
    </row>
    <row r="363" spans="1:6">
      <c r="A363" s="64" t="s">
        <v>524</v>
      </c>
      <c r="B363" s="65" t="s">
        <v>524</v>
      </c>
      <c r="C363" s="66">
        <v>0</v>
      </c>
      <c r="D363" s="66">
        <v>0</v>
      </c>
      <c r="E363" s="67">
        <v>0</v>
      </c>
      <c r="F363" s="67">
        <f>C363+D363+E363</f>
        <v>0</v>
      </c>
    </row>
    <row r="364" spans="1:6">
      <c r="A364" s="64" t="s">
        <v>524</v>
      </c>
      <c r="B364" s="65" t="s">
        <v>524</v>
      </c>
      <c r="C364" s="66">
        <v>0</v>
      </c>
      <c r="D364" s="66">
        <v>0</v>
      </c>
      <c r="E364" s="67">
        <v>0</v>
      </c>
      <c r="F364" s="67">
        <f>C364+D364+E364</f>
        <v>0</v>
      </c>
    </row>
    <row r="365" spans="1:6">
      <c r="A365" s="64" t="s">
        <v>524</v>
      </c>
      <c r="B365" s="65" t="s">
        <v>524</v>
      </c>
      <c r="C365" s="66">
        <v>0</v>
      </c>
      <c r="D365" s="66">
        <v>0</v>
      </c>
      <c r="E365" s="67">
        <v>0</v>
      </c>
      <c r="F365" s="67">
        <f>C365+D365+E365</f>
        <v>0</v>
      </c>
    </row>
    <row r="366" spans="1:6">
      <c r="A366" s="76"/>
      <c r="B366" s="47" t="s">
        <v>522</v>
      </c>
      <c r="C366" s="68">
        <f>SUM(C361:C365)</f>
        <v>0</v>
      </c>
      <c r="D366" s="68">
        <f>SUM(D361:D365)</f>
        <v>0</v>
      </c>
      <c r="E366" s="68">
        <f>SUM(E361:E365)</f>
        <v>0</v>
      </c>
      <c r="F366" s="68">
        <f>SUM(F361:F365)</f>
        <v>0</v>
      </c>
    </row>
    <row r="367" spans="1:6">
      <c r="A367" s="60"/>
      <c r="B367" s="56"/>
      <c r="C367" s="56"/>
      <c r="D367" s="56"/>
      <c r="E367" s="56"/>
      <c r="F367" s="56"/>
    </row>
    <row r="368" spans="1:6">
      <c r="A368" s="60"/>
      <c r="B368" s="47" t="s">
        <v>458</v>
      </c>
      <c r="C368" s="56"/>
      <c r="D368" s="56"/>
      <c r="E368" s="56"/>
      <c r="F368" s="56"/>
    </row>
    <row r="369" spans="1:6">
      <c r="A369" s="64" t="s">
        <v>524</v>
      </c>
      <c r="B369" s="65" t="s">
        <v>524</v>
      </c>
      <c r="C369" s="66">
        <v>0</v>
      </c>
      <c r="D369" s="66">
        <v>0</v>
      </c>
      <c r="E369" s="67">
        <v>0</v>
      </c>
      <c r="F369" s="67">
        <f>C369+D369+E369</f>
        <v>0</v>
      </c>
    </row>
    <row r="370" spans="1:6">
      <c r="A370" s="64" t="s">
        <v>524</v>
      </c>
      <c r="B370" s="65" t="s">
        <v>524</v>
      </c>
      <c r="C370" s="66">
        <v>0</v>
      </c>
      <c r="D370" s="66">
        <v>0</v>
      </c>
      <c r="E370" s="67">
        <v>0</v>
      </c>
      <c r="F370" s="67">
        <f>C370+D370+E370</f>
        <v>0</v>
      </c>
    </row>
    <row r="371" spans="1:6">
      <c r="A371" s="76"/>
      <c r="B371" s="47" t="s">
        <v>522</v>
      </c>
      <c r="C371" s="68">
        <f>SUM(C369:C370)</f>
        <v>0</v>
      </c>
      <c r="D371" s="68">
        <f>SUM(D369:D370)</f>
        <v>0</v>
      </c>
      <c r="E371" s="68">
        <f>SUM(E369:E370)</f>
        <v>0</v>
      </c>
      <c r="F371" s="68">
        <f>SUM(F369:F370)</f>
        <v>0</v>
      </c>
    </row>
    <row r="372" spans="1:6">
      <c r="A372" s="60"/>
      <c r="B372" s="56"/>
      <c r="C372" s="56"/>
      <c r="D372" s="56"/>
      <c r="E372" s="56"/>
      <c r="F372" s="56"/>
    </row>
    <row r="373" spans="1:6">
      <c r="A373" s="60"/>
      <c r="B373" s="47" t="s">
        <v>458</v>
      </c>
      <c r="C373" s="56"/>
      <c r="D373" s="56"/>
      <c r="E373" s="56"/>
      <c r="F373" s="56"/>
    </row>
    <row r="374" spans="1:6">
      <c r="A374" s="64" t="s">
        <v>524</v>
      </c>
      <c r="B374" s="65" t="s">
        <v>524</v>
      </c>
      <c r="C374" s="66">
        <v>0</v>
      </c>
      <c r="D374" s="66">
        <v>0</v>
      </c>
      <c r="E374" s="67">
        <v>0</v>
      </c>
      <c r="F374" s="67">
        <f>C374+D374+E374</f>
        <v>0</v>
      </c>
    </row>
    <row r="375" spans="1:6">
      <c r="A375" s="64" t="s">
        <v>524</v>
      </c>
      <c r="B375" s="65" t="s">
        <v>524</v>
      </c>
      <c r="C375" s="66">
        <v>0</v>
      </c>
      <c r="D375" s="66">
        <v>0</v>
      </c>
      <c r="E375" s="67">
        <v>0</v>
      </c>
      <c r="F375" s="67">
        <f>C375+D375+E375</f>
        <v>0</v>
      </c>
    </row>
    <row r="376" spans="1:6">
      <c r="A376" s="64" t="s">
        <v>524</v>
      </c>
      <c r="B376" s="65" t="s">
        <v>524</v>
      </c>
      <c r="C376" s="66">
        <v>0</v>
      </c>
      <c r="D376" s="66">
        <v>0</v>
      </c>
      <c r="E376" s="67">
        <v>0</v>
      </c>
      <c r="F376" s="67">
        <f>C376+D376+E376</f>
        <v>0</v>
      </c>
    </row>
    <row r="377" spans="1:6">
      <c r="A377" s="64" t="s">
        <v>524</v>
      </c>
      <c r="B377" s="65" t="s">
        <v>524</v>
      </c>
      <c r="C377" s="66">
        <v>0</v>
      </c>
      <c r="D377" s="66">
        <v>0</v>
      </c>
      <c r="E377" s="67">
        <v>0</v>
      </c>
      <c r="F377" s="67">
        <f>C377+D377+E377</f>
        <v>0</v>
      </c>
    </row>
    <row r="378" spans="1:6">
      <c r="A378" s="64" t="s">
        <v>524</v>
      </c>
      <c r="B378" s="65" t="s">
        <v>524</v>
      </c>
      <c r="C378" s="66">
        <v>0</v>
      </c>
      <c r="D378" s="66">
        <v>0</v>
      </c>
      <c r="E378" s="67">
        <v>0</v>
      </c>
      <c r="F378" s="67">
        <f>C378+D378+E378</f>
        <v>0</v>
      </c>
    </row>
    <row r="379" spans="1:6">
      <c r="A379" s="76"/>
      <c r="B379" s="47" t="s">
        <v>522</v>
      </c>
      <c r="C379" s="68">
        <f>SUM(C374:C378)</f>
        <v>0</v>
      </c>
      <c r="D379" s="68">
        <f>SUM(D374:D378)</f>
        <v>0</v>
      </c>
      <c r="E379" s="68">
        <f>SUM(E374:E378)</f>
        <v>0</v>
      </c>
      <c r="F379" s="68">
        <f>SUM(F374:F378)</f>
        <v>0</v>
      </c>
    </row>
    <row r="380" spans="1:6">
      <c r="A380" s="60"/>
      <c r="B380" s="56"/>
      <c r="C380" s="56"/>
      <c r="D380" s="56"/>
      <c r="E380" s="56"/>
      <c r="F380" s="56"/>
    </row>
    <row r="381" spans="1:6">
      <c r="A381" s="60"/>
      <c r="B381" s="47" t="s">
        <v>648</v>
      </c>
      <c r="C381" s="56"/>
      <c r="D381" s="56"/>
      <c r="E381" s="56"/>
      <c r="F381" s="56"/>
    </row>
    <row r="382" spans="1:6">
      <c r="A382" s="64">
        <v>591</v>
      </c>
      <c r="B382" s="70" t="s">
        <v>649</v>
      </c>
      <c r="C382" s="66">
        <f>+'Expense Inputs'!D45</f>
        <v>-4.9500000000000401</v>
      </c>
      <c r="D382" s="66">
        <f>+'Expense Inputs'!BI45</f>
        <v>0</v>
      </c>
      <c r="E382" s="67">
        <v>0</v>
      </c>
      <c r="F382" s="67">
        <f>C382+D382+E382</f>
        <v>-4.9500000000000401</v>
      </c>
    </row>
    <row r="383" spans="1:6">
      <c r="A383" s="64">
        <v>592</v>
      </c>
      <c r="B383" s="65" t="s">
        <v>650</v>
      </c>
      <c r="C383" s="66">
        <f>+'Expense Inputs'!D46</f>
        <v>1486798.51</v>
      </c>
      <c r="D383" s="66">
        <f>+'Expense Inputs'!BI46</f>
        <v>30782.019912942091</v>
      </c>
      <c r="E383" s="67">
        <v>0</v>
      </c>
      <c r="F383" s="67">
        <f t="shared" ref="F383:F388" si="24">C383+D383+E383</f>
        <v>1517580.5299129421</v>
      </c>
    </row>
    <row r="384" spans="1:6">
      <c r="A384" s="64">
        <v>593</v>
      </c>
      <c r="B384" s="65" t="s">
        <v>621</v>
      </c>
      <c r="C384" s="66">
        <f>+'Expense Inputs'!D47</f>
        <v>34730225.140000001</v>
      </c>
      <c r="D384" s="66">
        <f>+'Expense Inputs'!BI47</f>
        <v>1076820.7512510852</v>
      </c>
      <c r="E384" s="67">
        <v>0</v>
      </c>
      <c r="F384" s="67">
        <f t="shared" si="24"/>
        <v>35807045.891251087</v>
      </c>
    </row>
    <row r="385" spans="1:6">
      <c r="A385" s="64">
        <v>594</v>
      </c>
      <c r="B385" s="65" t="s">
        <v>622</v>
      </c>
      <c r="C385" s="66">
        <f>+'Expense Inputs'!D48</f>
        <v>12006810.93</v>
      </c>
      <c r="D385" s="66">
        <f>+'Expense Inputs'!BI48</f>
        <v>328992.06978405674</v>
      </c>
      <c r="E385" s="67">
        <v>0</v>
      </c>
      <c r="F385" s="67">
        <f t="shared" si="24"/>
        <v>12335802.999784056</v>
      </c>
    </row>
    <row r="386" spans="1:6">
      <c r="A386" s="64">
        <v>595</v>
      </c>
      <c r="B386" s="65" t="s">
        <v>651</v>
      </c>
      <c r="C386" s="66">
        <f>+'Expense Inputs'!D49</f>
        <v>171037.47</v>
      </c>
      <c r="D386" s="66">
        <f>+'Expense Inputs'!BI49</f>
        <v>3057.7212805659074</v>
      </c>
      <c r="E386" s="67">
        <v>0</v>
      </c>
      <c r="F386" s="67">
        <f t="shared" si="24"/>
        <v>174095.19128056592</v>
      </c>
    </row>
    <row r="387" spans="1:6">
      <c r="A387" s="64">
        <v>596</v>
      </c>
      <c r="B387" s="65" t="s">
        <v>623</v>
      </c>
      <c r="C387" s="66">
        <f>+'Expense Inputs'!D50</f>
        <v>1958091.5599999989</v>
      </c>
      <c r="D387" s="66">
        <f>+'Expense Inputs'!BI50</f>
        <v>42758.993615283987</v>
      </c>
      <c r="E387" s="67">
        <v>0</v>
      </c>
      <c r="F387" s="67">
        <f t="shared" si="24"/>
        <v>2000850.553615283</v>
      </c>
    </row>
    <row r="388" spans="1:6">
      <c r="A388" s="64">
        <v>597</v>
      </c>
      <c r="B388" s="65" t="s">
        <v>652</v>
      </c>
      <c r="C388" s="66">
        <f>+'Expense Inputs'!D51</f>
        <v>519036.87999999896</v>
      </c>
      <c r="D388" s="66">
        <f>+'Expense Inputs'!BI51</f>
        <v>13913.586715771649</v>
      </c>
      <c r="E388" s="67">
        <v>0</v>
      </c>
      <c r="F388" s="67">
        <f t="shared" si="24"/>
        <v>532950.46671577066</v>
      </c>
    </row>
    <row r="389" spans="1:6">
      <c r="A389" s="64">
        <v>590</v>
      </c>
      <c r="B389" s="65" t="s">
        <v>903</v>
      </c>
      <c r="C389" s="66">
        <f>+'Expense Inputs'!D52</f>
        <v>541269.58000000007</v>
      </c>
      <c r="D389" s="66">
        <f>+'Expense Inputs'!BI52</f>
        <v>98.044145874565515</v>
      </c>
      <c r="E389" s="67">
        <v>0</v>
      </c>
      <c r="F389" s="67">
        <f t="shared" ref="F389" si="25">C389+D389+E389</f>
        <v>541367.62414587464</v>
      </c>
    </row>
    <row r="390" spans="1:6">
      <c r="A390" s="64" t="s">
        <v>524</v>
      </c>
      <c r="B390" s="65" t="s">
        <v>524</v>
      </c>
      <c r="C390" s="66">
        <v>0</v>
      </c>
      <c r="D390" s="66">
        <v>0</v>
      </c>
      <c r="E390" s="67">
        <v>0</v>
      </c>
      <c r="F390" s="67">
        <f>C390+D390+E390</f>
        <v>0</v>
      </c>
    </row>
    <row r="391" spans="1:6">
      <c r="A391" s="64" t="s">
        <v>524</v>
      </c>
      <c r="B391" s="65" t="s">
        <v>524</v>
      </c>
      <c r="C391" s="66">
        <v>0</v>
      </c>
      <c r="D391" s="66">
        <v>0</v>
      </c>
      <c r="E391" s="67">
        <v>0</v>
      </c>
      <c r="F391" s="67">
        <f>C391+D391+E391</f>
        <v>0</v>
      </c>
    </row>
    <row r="392" spans="1:6">
      <c r="A392" s="64" t="s">
        <v>524</v>
      </c>
      <c r="B392" s="65" t="s">
        <v>524</v>
      </c>
      <c r="C392" s="66">
        <v>0</v>
      </c>
      <c r="D392" s="66">
        <v>0</v>
      </c>
      <c r="E392" s="67">
        <v>0</v>
      </c>
      <c r="F392" s="67">
        <f>C392+D392+E392</f>
        <v>0</v>
      </c>
    </row>
    <row r="393" spans="1:6">
      <c r="A393" s="76"/>
      <c r="B393" s="47" t="s">
        <v>522</v>
      </c>
      <c r="C393" s="68">
        <f>SUM(C382:C392)</f>
        <v>51413265.120000005</v>
      </c>
      <c r="D393" s="68">
        <f>SUM(D382:D392)</f>
        <v>1496423.1867055802</v>
      </c>
      <c r="E393" s="68">
        <f>SUM(E382:E392)</f>
        <v>0</v>
      </c>
      <c r="F393" s="68">
        <f>SUM(F382:F392)</f>
        <v>52909688.306705572</v>
      </c>
    </row>
    <row r="394" spans="1:6">
      <c r="A394" s="60"/>
      <c r="B394" s="56"/>
      <c r="C394" s="56"/>
      <c r="D394" s="56"/>
      <c r="E394" s="56"/>
      <c r="F394" s="56"/>
    </row>
    <row r="395" spans="1:6">
      <c r="A395" s="60"/>
      <c r="B395" s="47" t="s">
        <v>653</v>
      </c>
      <c r="C395" s="56"/>
      <c r="D395" s="56"/>
      <c r="E395" s="56"/>
      <c r="F395" s="56"/>
    </row>
    <row r="396" spans="1:6">
      <c r="A396" s="64">
        <v>935</v>
      </c>
      <c r="B396" s="65" t="s">
        <v>654</v>
      </c>
      <c r="C396" s="66">
        <f>+'Expense Inputs'!D83</f>
        <v>16706235.829999998</v>
      </c>
      <c r="D396" s="66">
        <f>+'Expense Inputs'!BI83</f>
        <v>14309.362083761505</v>
      </c>
      <c r="E396" s="67">
        <v>0</v>
      </c>
      <c r="F396" s="67">
        <f t="shared" ref="F396:F403" si="26">C396+D396+E396</f>
        <v>16720545.192083759</v>
      </c>
    </row>
    <row r="397" spans="1:6">
      <c r="A397" s="64" t="s">
        <v>524</v>
      </c>
      <c r="B397" s="65" t="s">
        <v>524</v>
      </c>
      <c r="C397" s="66">
        <v>0</v>
      </c>
      <c r="D397" s="66">
        <v>0</v>
      </c>
      <c r="E397" s="67">
        <v>0</v>
      </c>
      <c r="F397" s="67">
        <f t="shared" si="26"/>
        <v>0</v>
      </c>
    </row>
    <row r="398" spans="1:6">
      <c r="A398" s="64" t="s">
        <v>524</v>
      </c>
      <c r="B398" s="65" t="s">
        <v>524</v>
      </c>
      <c r="C398" s="66">
        <v>0</v>
      </c>
      <c r="D398" s="66">
        <v>0</v>
      </c>
      <c r="E398" s="67">
        <v>0</v>
      </c>
      <c r="F398" s="67">
        <f t="shared" si="26"/>
        <v>0</v>
      </c>
    </row>
    <row r="399" spans="1:6">
      <c r="A399" s="64" t="s">
        <v>524</v>
      </c>
      <c r="B399" s="65" t="s">
        <v>524</v>
      </c>
      <c r="C399" s="66">
        <v>0</v>
      </c>
      <c r="D399" s="66">
        <v>0</v>
      </c>
      <c r="E399" s="67">
        <v>0</v>
      </c>
      <c r="F399" s="67">
        <f t="shared" si="26"/>
        <v>0</v>
      </c>
    </row>
    <row r="400" spans="1:6">
      <c r="A400" s="64" t="s">
        <v>524</v>
      </c>
      <c r="B400" s="65" t="s">
        <v>524</v>
      </c>
      <c r="C400" s="66">
        <v>0</v>
      </c>
      <c r="D400" s="66">
        <v>0</v>
      </c>
      <c r="E400" s="67">
        <v>0</v>
      </c>
      <c r="F400" s="67">
        <f t="shared" si="26"/>
        <v>0</v>
      </c>
    </row>
    <row r="401" spans="1:6">
      <c r="A401" s="64" t="s">
        <v>524</v>
      </c>
      <c r="B401" s="65" t="s">
        <v>524</v>
      </c>
      <c r="C401" s="66">
        <v>0</v>
      </c>
      <c r="D401" s="66">
        <v>0</v>
      </c>
      <c r="E401" s="67">
        <v>0</v>
      </c>
      <c r="F401" s="67">
        <f t="shared" si="26"/>
        <v>0</v>
      </c>
    </row>
    <row r="402" spans="1:6">
      <c r="A402" s="64" t="s">
        <v>524</v>
      </c>
      <c r="B402" s="65" t="s">
        <v>524</v>
      </c>
      <c r="C402" s="66">
        <v>0</v>
      </c>
      <c r="D402" s="66">
        <v>0</v>
      </c>
      <c r="E402" s="67">
        <v>0</v>
      </c>
      <c r="F402" s="67">
        <f>C402+D402+E402</f>
        <v>0</v>
      </c>
    </row>
    <row r="403" spans="1:6">
      <c r="A403" s="64" t="s">
        <v>524</v>
      </c>
      <c r="B403" s="65" t="s">
        <v>524</v>
      </c>
      <c r="C403" s="66">
        <v>0</v>
      </c>
      <c r="D403" s="66">
        <v>0</v>
      </c>
      <c r="E403" s="67">
        <v>0</v>
      </c>
      <c r="F403" s="67">
        <f t="shared" si="26"/>
        <v>0</v>
      </c>
    </row>
    <row r="404" spans="1:6">
      <c r="A404" s="76"/>
      <c r="B404" s="47" t="s">
        <v>522</v>
      </c>
      <c r="C404" s="68">
        <f>SUM(C396:C403)</f>
        <v>16706235.829999998</v>
      </c>
      <c r="D404" s="68">
        <f>SUM(D396:D403)</f>
        <v>14309.362083761505</v>
      </c>
      <c r="E404" s="68">
        <f>SUM(E396:E403)</f>
        <v>0</v>
      </c>
      <c r="F404" s="68">
        <f>SUM(F396:F403)</f>
        <v>16720545.192083759</v>
      </c>
    </row>
    <row r="405" spans="1:6">
      <c r="A405" s="60"/>
      <c r="B405" s="56"/>
      <c r="C405" s="56"/>
      <c r="D405" s="56"/>
      <c r="E405" s="56"/>
      <c r="F405" s="56"/>
    </row>
    <row r="406" spans="1:6">
      <c r="A406" s="76"/>
      <c r="B406" s="47" t="s">
        <v>655</v>
      </c>
      <c r="C406" s="68">
        <f>SUM(C404,C393,C379,C371,C366)</f>
        <v>68119500.950000003</v>
      </c>
      <c r="D406" s="68">
        <f>SUM(D404,D393,D379,D371,D366)</f>
        <v>1510732.5487893417</v>
      </c>
      <c r="E406" s="68">
        <f>SUM(E404,E393,E379,E371,E366)</f>
        <v>0</v>
      </c>
      <c r="F406" s="68">
        <f>SUM(F404,F393,F379,F371,F366)</f>
        <v>69630233.498789325</v>
      </c>
    </row>
    <row r="407" spans="1:6">
      <c r="A407" s="60"/>
      <c r="B407" s="56"/>
      <c r="C407" s="56"/>
      <c r="D407" s="56"/>
      <c r="E407" s="56"/>
      <c r="F407" s="56"/>
    </row>
    <row r="408" spans="1:6">
      <c r="A408" s="60"/>
      <c r="B408" s="47"/>
      <c r="C408" s="56"/>
      <c r="D408" s="56"/>
      <c r="E408" s="56"/>
      <c r="F408" s="72"/>
    </row>
    <row r="409" spans="1:6">
      <c r="A409" s="60"/>
      <c r="B409" s="47" t="s">
        <v>656</v>
      </c>
      <c r="C409" s="68">
        <f>SUM(C261,C270,C276,C285,C300,C316,C327,C339,C356, C366,C371,C379,C393,C404)</f>
        <v>1366483876.4699988</v>
      </c>
      <c r="D409" s="68">
        <f>SUM(D261,D270,D276,D285,D300,D316,D327,D339,D356, D366,D371,D379,D393,D404)</f>
        <v>-223283459.16014028</v>
      </c>
      <c r="E409" s="68">
        <f>SUM(E261,E270,E276,E285,E300,E316,E327,E339,E356, E366,E371,E379,E393,E404)</f>
        <v>1050428.6874899999</v>
      </c>
      <c r="F409" s="68">
        <f>SUM(F261,F270,F276,F285,F300,F316,F327,F339,F356, F366,F371,F379,F393,F404)</f>
        <v>1144250845.9973483</v>
      </c>
    </row>
    <row r="410" spans="1:6">
      <c r="A410" s="60"/>
      <c r="B410" s="56"/>
      <c r="C410" s="56"/>
      <c r="D410" s="72"/>
      <c r="E410" s="56"/>
      <c r="F410" s="72"/>
    </row>
    <row r="411" spans="1:6" ht="15.75">
      <c r="A411" s="61" t="s">
        <v>657</v>
      </c>
      <c r="B411" s="56"/>
      <c r="C411" s="56"/>
      <c r="D411" s="56"/>
      <c r="E411" s="56"/>
      <c r="F411" s="56"/>
    </row>
    <row r="412" spans="1:6">
      <c r="A412" s="60"/>
      <c r="B412" s="56"/>
      <c r="C412" s="56"/>
      <c r="D412" s="56"/>
      <c r="E412" s="56"/>
      <c r="F412" s="56"/>
    </row>
    <row r="413" spans="1:6">
      <c r="A413" s="60"/>
      <c r="B413" s="69" t="s">
        <v>658</v>
      </c>
      <c r="C413" s="56"/>
      <c r="D413" s="56"/>
      <c r="E413" s="56"/>
      <c r="F413" s="56"/>
    </row>
    <row r="414" spans="1:6">
      <c r="A414" s="64" t="s">
        <v>659</v>
      </c>
      <c r="B414" s="65" t="s">
        <v>660</v>
      </c>
      <c r="C414" s="66">
        <f>SUM('Salary &amp; Wage Adj'!D14:D15)</f>
        <v>27437936.928455126</v>
      </c>
      <c r="D414" s="66">
        <f>SUM('Salary &amp; Wage Adj'!F14:F15,'Salary &amp; Wage Adj'!H14:H15)</f>
        <v>951288.52656782232</v>
      </c>
      <c r="E414" s="67">
        <v>0</v>
      </c>
      <c r="F414" s="67">
        <f t="shared" ref="F414:F422" si="27">C414+D414+E414</f>
        <v>28389225.455022946</v>
      </c>
    </row>
    <row r="415" spans="1:6">
      <c r="A415" s="64" t="s">
        <v>524</v>
      </c>
      <c r="B415" s="65" t="s">
        <v>524</v>
      </c>
      <c r="C415" s="66">
        <v>0</v>
      </c>
      <c r="D415" s="67">
        <v>0</v>
      </c>
      <c r="E415" s="67">
        <v>0</v>
      </c>
      <c r="F415" s="67">
        <f t="shared" si="27"/>
        <v>0</v>
      </c>
    </row>
    <row r="416" spans="1:6">
      <c r="A416" s="64" t="s">
        <v>524</v>
      </c>
      <c r="B416" s="65" t="s">
        <v>524</v>
      </c>
      <c r="C416" s="66">
        <v>0</v>
      </c>
      <c r="D416" s="67">
        <v>0</v>
      </c>
      <c r="E416" s="67">
        <v>0</v>
      </c>
      <c r="F416" s="67">
        <f t="shared" si="27"/>
        <v>0</v>
      </c>
    </row>
    <row r="417" spans="1:6">
      <c r="A417" s="64" t="s">
        <v>524</v>
      </c>
      <c r="B417" s="65" t="s">
        <v>524</v>
      </c>
      <c r="C417" s="66">
        <v>0</v>
      </c>
      <c r="D417" s="67">
        <v>0</v>
      </c>
      <c r="E417" s="67">
        <v>0</v>
      </c>
      <c r="F417" s="67">
        <f t="shared" si="27"/>
        <v>0</v>
      </c>
    </row>
    <row r="418" spans="1:6">
      <c r="A418" s="64" t="s">
        <v>524</v>
      </c>
      <c r="B418" s="65" t="s">
        <v>524</v>
      </c>
      <c r="C418" s="66">
        <v>0</v>
      </c>
      <c r="D418" s="67">
        <v>0</v>
      </c>
      <c r="E418" s="67">
        <v>0</v>
      </c>
      <c r="F418" s="67">
        <f t="shared" si="27"/>
        <v>0</v>
      </c>
    </row>
    <row r="419" spans="1:6">
      <c r="A419" s="64" t="s">
        <v>524</v>
      </c>
      <c r="B419" s="65" t="s">
        <v>524</v>
      </c>
      <c r="C419" s="66">
        <v>0</v>
      </c>
      <c r="D419" s="67">
        <v>0</v>
      </c>
      <c r="E419" s="67">
        <v>0</v>
      </c>
      <c r="F419" s="67">
        <f t="shared" si="27"/>
        <v>0</v>
      </c>
    </row>
    <row r="420" spans="1:6">
      <c r="A420" s="64" t="s">
        <v>524</v>
      </c>
      <c r="B420" s="65" t="s">
        <v>524</v>
      </c>
      <c r="C420" s="66">
        <v>0</v>
      </c>
      <c r="D420" s="67">
        <v>0</v>
      </c>
      <c r="E420" s="67">
        <v>0</v>
      </c>
      <c r="F420" s="67">
        <f t="shared" si="27"/>
        <v>0</v>
      </c>
    </row>
    <row r="421" spans="1:6">
      <c r="A421" s="64" t="s">
        <v>524</v>
      </c>
      <c r="B421" s="65" t="s">
        <v>524</v>
      </c>
      <c r="C421" s="66">
        <v>0</v>
      </c>
      <c r="D421" s="67">
        <v>0</v>
      </c>
      <c r="E421" s="67">
        <v>0</v>
      </c>
      <c r="F421" s="67">
        <f t="shared" si="27"/>
        <v>0</v>
      </c>
    </row>
    <row r="422" spans="1:6">
      <c r="A422" s="64" t="s">
        <v>524</v>
      </c>
      <c r="B422" s="65" t="s">
        <v>524</v>
      </c>
      <c r="C422" s="66">
        <v>0</v>
      </c>
      <c r="D422" s="67">
        <v>0</v>
      </c>
      <c r="E422" s="67">
        <v>0</v>
      </c>
      <c r="F422" s="67">
        <f t="shared" si="27"/>
        <v>0</v>
      </c>
    </row>
    <row r="423" spans="1:6">
      <c r="A423" s="60"/>
      <c r="B423" s="47" t="s">
        <v>522</v>
      </c>
      <c r="C423" s="68">
        <f>SUM(C414:C422)</f>
        <v>27437936.928455126</v>
      </c>
      <c r="D423" s="68">
        <f>SUM(D414:D422)</f>
        <v>951288.52656782232</v>
      </c>
      <c r="E423" s="68">
        <f>SUM(E414:E422)</f>
        <v>0</v>
      </c>
      <c r="F423" s="68">
        <f>SUM(F414:F422)</f>
        <v>28389225.455022946</v>
      </c>
    </row>
    <row r="424" spans="1:6">
      <c r="A424" s="60"/>
      <c r="B424" s="56"/>
      <c r="C424" s="56"/>
      <c r="D424" s="56"/>
      <c r="E424" s="56"/>
      <c r="F424" s="56"/>
    </row>
    <row r="425" spans="1:6">
      <c r="A425" s="60"/>
      <c r="B425" s="69" t="s">
        <v>661</v>
      </c>
      <c r="C425" s="56"/>
      <c r="D425" s="56"/>
      <c r="E425" s="56"/>
      <c r="F425" s="56"/>
    </row>
    <row r="426" spans="1:6">
      <c r="A426" s="64" t="s">
        <v>524</v>
      </c>
      <c r="B426" s="65" t="s">
        <v>524</v>
      </c>
      <c r="C426" s="66">
        <v>0</v>
      </c>
      <c r="D426" s="67">
        <v>0</v>
      </c>
      <c r="E426" s="67">
        <v>0</v>
      </c>
      <c r="F426" s="67">
        <f>C426+D426+E426</f>
        <v>0</v>
      </c>
    </row>
    <row r="427" spans="1:6">
      <c r="A427" s="64" t="s">
        <v>524</v>
      </c>
      <c r="B427" s="65" t="s">
        <v>524</v>
      </c>
      <c r="C427" s="66">
        <v>0</v>
      </c>
      <c r="D427" s="67">
        <v>0</v>
      </c>
      <c r="E427" s="67">
        <v>0</v>
      </c>
      <c r="F427" s="67">
        <f>C427+D427+E427</f>
        <v>0</v>
      </c>
    </row>
    <row r="428" spans="1:6">
      <c r="A428" s="64" t="s">
        <v>524</v>
      </c>
      <c r="B428" s="65" t="s">
        <v>524</v>
      </c>
      <c r="C428" s="66">
        <v>0</v>
      </c>
      <c r="D428" s="67">
        <v>0</v>
      </c>
      <c r="E428" s="67">
        <v>0</v>
      </c>
      <c r="F428" s="67">
        <f>C428+D428+E428</f>
        <v>0</v>
      </c>
    </row>
    <row r="429" spans="1:6">
      <c r="A429" s="64" t="s">
        <v>524</v>
      </c>
      <c r="B429" s="65" t="s">
        <v>524</v>
      </c>
      <c r="C429" s="66">
        <v>0</v>
      </c>
      <c r="D429" s="67">
        <v>0</v>
      </c>
      <c r="E429" s="67">
        <v>0</v>
      </c>
      <c r="F429" s="67">
        <f>C429+D429+E429</f>
        <v>0</v>
      </c>
    </row>
    <row r="430" spans="1:6">
      <c r="A430" s="60"/>
      <c r="B430" s="47" t="s">
        <v>522</v>
      </c>
      <c r="C430" s="68">
        <f>SUM(C426:C429)</f>
        <v>0</v>
      </c>
      <c r="D430" s="68">
        <f>SUM(D426:D429)</f>
        <v>0</v>
      </c>
      <c r="E430" s="68">
        <f>SUM(E426:E429)</f>
        <v>0</v>
      </c>
      <c r="F430" s="68">
        <f>SUM(F426:F429)</f>
        <v>0</v>
      </c>
    </row>
    <row r="431" spans="1:6">
      <c r="A431" s="60"/>
      <c r="B431" s="56"/>
      <c r="C431" s="56"/>
      <c r="D431" s="56"/>
      <c r="E431" s="56"/>
      <c r="F431" s="56"/>
    </row>
    <row r="432" spans="1:6">
      <c r="A432" s="60"/>
      <c r="B432" s="69" t="s">
        <v>661</v>
      </c>
      <c r="C432" s="56"/>
      <c r="D432" s="56"/>
      <c r="E432" s="56"/>
      <c r="F432" s="56"/>
    </row>
    <row r="433" spans="1:6">
      <c r="A433" s="64" t="s">
        <v>524</v>
      </c>
      <c r="B433" s="65" t="s">
        <v>524</v>
      </c>
      <c r="C433" s="66">
        <v>0</v>
      </c>
      <c r="D433" s="67">
        <v>0</v>
      </c>
      <c r="E433" s="67">
        <v>0</v>
      </c>
      <c r="F433" s="67">
        <f>C433+D433+E433</f>
        <v>0</v>
      </c>
    </row>
    <row r="434" spans="1:6">
      <c r="A434" s="64" t="s">
        <v>524</v>
      </c>
      <c r="B434" s="65" t="s">
        <v>524</v>
      </c>
      <c r="C434" s="66">
        <v>0</v>
      </c>
      <c r="D434" s="67">
        <v>0</v>
      </c>
      <c r="E434" s="67">
        <v>0</v>
      </c>
      <c r="F434" s="67">
        <f>C434+D434+E434</f>
        <v>0</v>
      </c>
    </row>
    <row r="435" spans="1:6">
      <c r="A435" s="64" t="s">
        <v>524</v>
      </c>
      <c r="B435" s="65" t="s">
        <v>524</v>
      </c>
      <c r="C435" s="66">
        <v>0</v>
      </c>
      <c r="D435" s="67">
        <v>0</v>
      </c>
      <c r="E435" s="67">
        <v>0</v>
      </c>
      <c r="F435" s="67">
        <f>C435+D435+E435</f>
        <v>0</v>
      </c>
    </row>
    <row r="436" spans="1:6">
      <c r="A436" s="60"/>
      <c r="B436" s="47" t="s">
        <v>522</v>
      </c>
      <c r="C436" s="68">
        <f>SUM(C433:C435)</f>
        <v>0</v>
      </c>
      <c r="D436" s="68">
        <f>SUM(D433:D435)</f>
        <v>0</v>
      </c>
      <c r="E436" s="68">
        <f>SUM(E433:E435)</f>
        <v>0</v>
      </c>
      <c r="F436" s="68">
        <f>SUM(F433:F435)</f>
        <v>0</v>
      </c>
    </row>
    <row r="437" spans="1:6">
      <c r="A437" s="60"/>
      <c r="B437" s="56"/>
      <c r="C437" s="56"/>
      <c r="D437" s="56"/>
      <c r="E437" s="56"/>
      <c r="F437" s="56"/>
    </row>
    <row r="438" spans="1:6">
      <c r="A438" s="60"/>
      <c r="B438" s="69" t="s">
        <v>661</v>
      </c>
      <c r="C438" s="56"/>
      <c r="D438" s="56"/>
      <c r="E438" s="56"/>
      <c r="F438" s="56"/>
    </row>
    <row r="439" spans="1:6">
      <c r="A439" s="64" t="s">
        <v>524</v>
      </c>
      <c r="B439" s="65" t="s">
        <v>524</v>
      </c>
      <c r="C439" s="66">
        <v>0</v>
      </c>
      <c r="D439" s="67">
        <v>0</v>
      </c>
      <c r="E439" s="67">
        <v>0</v>
      </c>
      <c r="F439" s="67">
        <f>C439+D439+E439</f>
        <v>0</v>
      </c>
    </row>
    <row r="440" spans="1:6">
      <c r="A440" s="64" t="s">
        <v>524</v>
      </c>
      <c r="B440" s="65" t="s">
        <v>524</v>
      </c>
      <c r="C440" s="66">
        <v>0</v>
      </c>
      <c r="D440" s="67">
        <v>0</v>
      </c>
      <c r="E440" s="67">
        <v>0</v>
      </c>
      <c r="F440" s="67">
        <f>C440+D440+E440</f>
        <v>0</v>
      </c>
    </row>
    <row r="441" spans="1:6">
      <c r="A441" s="64" t="s">
        <v>524</v>
      </c>
      <c r="B441" s="65" t="s">
        <v>524</v>
      </c>
      <c r="C441" s="66">
        <v>0</v>
      </c>
      <c r="D441" s="67">
        <v>0</v>
      </c>
      <c r="E441" s="67">
        <v>0</v>
      </c>
      <c r="F441" s="67">
        <f>C441+D441+E441</f>
        <v>0</v>
      </c>
    </row>
    <row r="442" spans="1:6">
      <c r="A442" s="76"/>
      <c r="B442" s="47" t="s">
        <v>522</v>
      </c>
      <c r="C442" s="68">
        <f>SUM(C439:C441)</f>
        <v>0</v>
      </c>
      <c r="D442" s="68">
        <f>SUM(D439:D441)</f>
        <v>0</v>
      </c>
      <c r="E442" s="68">
        <f>SUM(E439:E441)</f>
        <v>0</v>
      </c>
      <c r="F442" s="68">
        <f>SUM(F439:F441)</f>
        <v>0</v>
      </c>
    </row>
    <row r="443" spans="1:6">
      <c r="A443" s="60"/>
      <c r="B443" s="56"/>
      <c r="C443" s="56"/>
      <c r="D443" s="56"/>
      <c r="E443" s="56"/>
      <c r="F443" s="56"/>
    </row>
    <row r="444" spans="1:6">
      <c r="A444" s="60"/>
      <c r="B444" s="47" t="s">
        <v>662</v>
      </c>
      <c r="C444" s="56"/>
      <c r="D444" s="56"/>
      <c r="E444" s="56"/>
      <c r="F444" s="56"/>
    </row>
    <row r="445" spans="1:6">
      <c r="A445" s="64" t="s">
        <v>663</v>
      </c>
      <c r="B445" s="65" t="s">
        <v>664</v>
      </c>
      <c r="C445" s="66">
        <f>+'Salary &amp; Wage Adj'!D16</f>
        <v>9188775.2244181</v>
      </c>
      <c r="D445" s="66">
        <f>SUM('Salary &amp; Wage Adj'!F16,'Salary &amp; Wage Adj'!H16)</f>
        <v>335595.91852400824</v>
      </c>
      <c r="E445" s="67">
        <v>0</v>
      </c>
      <c r="F445" s="67">
        <f t="shared" ref="F445:F455" si="28">C445+D445+E445</f>
        <v>9524371.1429421082</v>
      </c>
    </row>
    <row r="446" spans="1:6">
      <c r="A446" s="64" t="s">
        <v>524</v>
      </c>
      <c r="B446" s="65" t="s">
        <v>524</v>
      </c>
      <c r="C446" s="66">
        <v>0</v>
      </c>
      <c r="D446" s="67">
        <v>0</v>
      </c>
      <c r="E446" s="67">
        <v>0</v>
      </c>
      <c r="F446" s="67">
        <f t="shared" si="28"/>
        <v>0</v>
      </c>
    </row>
    <row r="447" spans="1:6">
      <c r="A447" s="64" t="s">
        <v>524</v>
      </c>
      <c r="B447" s="65" t="s">
        <v>524</v>
      </c>
      <c r="C447" s="66">
        <v>0</v>
      </c>
      <c r="D447" s="67">
        <v>0</v>
      </c>
      <c r="E447" s="67">
        <v>0</v>
      </c>
      <c r="F447" s="67">
        <f t="shared" si="28"/>
        <v>0</v>
      </c>
    </row>
    <row r="448" spans="1:6">
      <c r="A448" s="64" t="s">
        <v>524</v>
      </c>
      <c r="B448" s="65" t="s">
        <v>524</v>
      </c>
      <c r="C448" s="66">
        <v>0</v>
      </c>
      <c r="D448" s="67">
        <v>0</v>
      </c>
      <c r="E448" s="67">
        <v>0</v>
      </c>
      <c r="F448" s="67">
        <f t="shared" si="28"/>
        <v>0</v>
      </c>
    </row>
    <row r="449" spans="1:6">
      <c r="A449" s="64" t="s">
        <v>524</v>
      </c>
      <c r="B449" s="65" t="s">
        <v>524</v>
      </c>
      <c r="C449" s="66">
        <v>0</v>
      </c>
      <c r="D449" s="67">
        <v>0</v>
      </c>
      <c r="E449" s="67">
        <v>0</v>
      </c>
      <c r="F449" s="67">
        <f t="shared" si="28"/>
        <v>0</v>
      </c>
    </row>
    <row r="450" spans="1:6">
      <c r="A450" s="64" t="s">
        <v>524</v>
      </c>
      <c r="B450" s="65" t="s">
        <v>524</v>
      </c>
      <c r="C450" s="66">
        <v>0</v>
      </c>
      <c r="D450" s="67">
        <v>0</v>
      </c>
      <c r="E450" s="67">
        <v>0</v>
      </c>
      <c r="F450" s="67">
        <f t="shared" si="28"/>
        <v>0</v>
      </c>
    </row>
    <row r="451" spans="1:6">
      <c r="A451" s="64" t="s">
        <v>524</v>
      </c>
      <c r="B451" s="65" t="s">
        <v>524</v>
      </c>
      <c r="C451" s="66">
        <v>0</v>
      </c>
      <c r="D451" s="67">
        <v>0</v>
      </c>
      <c r="E451" s="67">
        <v>0</v>
      </c>
      <c r="F451" s="67">
        <f t="shared" si="28"/>
        <v>0</v>
      </c>
    </row>
    <row r="452" spans="1:6">
      <c r="A452" s="64" t="s">
        <v>524</v>
      </c>
      <c r="B452" s="65" t="s">
        <v>524</v>
      </c>
      <c r="C452" s="66">
        <v>0</v>
      </c>
      <c r="D452" s="67">
        <v>0</v>
      </c>
      <c r="E452" s="67">
        <v>0</v>
      </c>
      <c r="F452" s="67">
        <f t="shared" si="28"/>
        <v>0</v>
      </c>
    </row>
    <row r="453" spans="1:6">
      <c r="A453" s="64" t="s">
        <v>524</v>
      </c>
      <c r="B453" s="65" t="s">
        <v>524</v>
      </c>
      <c r="C453" s="66">
        <v>0</v>
      </c>
      <c r="D453" s="67">
        <v>0</v>
      </c>
      <c r="E453" s="67">
        <v>0</v>
      </c>
      <c r="F453" s="67">
        <f t="shared" si="28"/>
        <v>0</v>
      </c>
    </row>
    <row r="454" spans="1:6">
      <c r="A454" s="64" t="s">
        <v>524</v>
      </c>
      <c r="B454" s="65" t="s">
        <v>524</v>
      </c>
      <c r="C454" s="66">
        <v>0</v>
      </c>
      <c r="D454" s="67">
        <v>0</v>
      </c>
      <c r="E454" s="67">
        <v>0</v>
      </c>
      <c r="F454" s="67">
        <f t="shared" si="28"/>
        <v>0</v>
      </c>
    </row>
    <row r="455" spans="1:6">
      <c r="A455" s="64" t="s">
        <v>524</v>
      </c>
      <c r="B455" s="65" t="s">
        <v>524</v>
      </c>
      <c r="C455" s="66">
        <v>0</v>
      </c>
      <c r="D455" s="67">
        <v>0</v>
      </c>
      <c r="E455" s="67">
        <v>0</v>
      </c>
      <c r="F455" s="67">
        <f t="shared" si="28"/>
        <v>0</v>
      </c>
    </row>
    <row r="456" spans="1:6">
      <c r="A456" s="76"/>
      <c r="B456" s="47" t="s">
        <v>522</v>
      </c>
      <c r="C456" s="68">
        <f>SUM(C445:C455)</f>
        <v>9188775.2244181</v>
      </c>
      <c r="D456" s="68">
        <f>SUM(D445:D455)</f>
        <v>335595.91852400824</v>
      </c>
      <c r="E456" s="68">
        <f>SUM(E445:E455)</f>
        <v>0</v>
      </c>
      <c r="F456" s="68">
        <f>SUM(F445:F455)</f>
        <v>9524371.1429421082</v>
      </c>
    </row>
    <row r="457" spans="1:6">
      <c r="A457" s="60"/>
      <c r="B457" s="56"/>
      <c r="C457" s="56"/>
      <c r="D457" s="56"/>
      <c r="E457" s="56"/>
      <c r="F457" s="56"/>
    </row>
    <row r="458" spans="1:6">
      <c r="A458" s="60"/>
      <c r="B458" s="47" t="s">
        <v>665</v>
      </c>
      <c r="C458" s="56"/>
      <c r="D458" s="56"/>
      <c r="E458" s="56"/>
      <c r="F458" s="56"/>
    </row>
    <row r="459" spans="1:6">
      <c r="A459" s="64" t="s">
        <v>666</v>
      </c>
      <c r="B459" s="65" t="s">
        <v>667</v>
      </c>
      <c r="C459" s="66">
        <f>+'Salary &amp; Wage Adj'!D17</f>
        <v>27417316.113969147</v>
      </c>
      <c r="D459" s="66">
        <f>SUM('Salary &amp; Wage Adj'!F17,'Salary &amp; Wage Adj'!H17)</f>
        <v>875221.3328096047</v>
      </c>
      <c r="E459" s="67">
        <v>0</v>
      </c>
      <c r="F459" s="67">
        <f t="shared" ref="F459:F468" si="29">C459+D459+E459</f>
        <v>28292537.446778752</v>
      </c>
    </row>
    <row r="460" spans="1:6">
      <c r="A460" s="64" t="s">
        <v>524</v>
      </c>
      <c r="B460" s="65" t="s">
        <v>524</v>
      </c>
      <c r="C460" s="66">
        <v>0</v>
      </c>
      <c r="D460" s="67">
        <v>0</v>
      </c>
      <c r="E460" s="67">
        <v>0</v>
      </c>
      <c r="F460" s="67">
        <f t="shared" si="29"/>
        <v>0</v>
      </c>
    </row>
    <row r="461" spans="1:6">
      <c r="A461" s="64" t="s">
        <v>524</v>
      </c>
      <c r="B461" s="65" t="s">
        <v>524</v>
      </c>
      <c r="C461" s="66">
        <v>0</v>
      </c>
      <c r="D461" s="67">
        <v>0</v>
      </c>
      <c r="E461" s="67">
        <v>0</v>
      </c>
      <c r="F461" s="67">
        <f t="shared" si="29"/>
        <v>0</v>
      </c>
    </row>
    <row r="462" spans="1:6">
      <c r="A462" s="64" t="s">
        <v>524</v>
      </c>
      <c r="B462" s="65" t="s">
        <v>524</v>
      </c>
      <c r="C462" s="66">
        <v>0</v>
      </c>
      <c r="D462" s="67">
        <v>0</v>
      </c>
      <c r="E462" s="67">
        <v>0</v>
      </c>
      <c r="F462" s="67">
        <f t="shared" si="29"/>
        <v>0</v>
      </c>
    </row>
    <row r="463" spans="1:6">
      <c r="A463" s="64" t="s">
        <v>524</v>
      </c>
      <c r="B463" s="65" t="s">
        <v>524</v>
      </c>
      <c r="C463" s="66">
        <v>0</v>
      </c>
      <c r="D463" s="67">
        <v>0</v>
      </c>
      <c r="E463" s="67">
        <v>0</v>
      </c>
      <c r="F463" s="67">
        <f t="shared" si="29"/>
        <v>0</v>
      </c>
    </row>
    <row r="464" spans="1:6">
      <c r="A464" s="64" t="s">
        <v>524</v>
      </c>
      <c r="B464" s="65" t="s">
        <v>524</v>
      </c>
      <c r="C464" s="66">
        <v>0</v>
      </c>
      <c r="D464" s="67">
        <v>0</v>
      </c>
      <c r="E464" s="67">
        <v>0</v>
      </c>
      <c r="F464" s="67">
        <f t="shared" si="29"/>
        <v>0</v>
      </c>
    </row>
    <row r="465" spans="1:6">
      <c r="A465" s="64" t="s">
        <v>524</v>
      </c>
      <c r="B465" s="65" t="s">
        <v>524</v>
      </c>
      <c r="C465" s="66">
        <v>0</v>
      </c>
      <c r="D465" s="67">
        <v>0</v>
      </c>
      <c r="E465" s="67">
        <v>0</v>
      </c>
      <c r="F465" s="67">
        <f t="shared" si="29"/>
        <v>0</v>
      </c>
    </row>
    <row r="466" spans="1:6">
      <c r="A466" s="64" t="s">
        <v>524</v>
      </c>
      <c r="B466" s="65" t="s">
        <v>524</v>
      </c>
      <c r="C466" s="66">
        <v>0</v>
      </c>
      <c r="D466" s="67">
        <v>0</v>
      </c>
      <c r="E466" s="67">
        <v>0</v>
      </c>
      <c r="F466" s="67">
        <f t="shared" si="29"/>
        <v>0</v>
      </c>
    </row>
    <row r="467" spans="1:6">
      <c r="A467" s="64" t="s">
        <v>524</v>
      </c>
      <c r="B467" s="65" t="s">
        <v>524</v>
      </c>
      <c r="C467" s="66">
        <v>0</v>
      </c>
      <c r="D467" s="67">
        <v>0</v>
      </c>
      <c r="E467" s="67">
        <v>0</v>
      </c>
      <c r="F467" s="67">
        <f t="shared" si="29"/>
        <v>0</v>
      </c>
    </row>
    <row r="468" spans="1:6">
      <c r="A468" s="64" t="s">
        <v>524</v>
      </c>
      <c r="B468" s="65" t="s">
        <v>524</v>
      </c>
      <c r="C468" s="66">
        <v>0</v>
      </c>
      <c r="D468" s="67">
        <v>0</v>
      </c>
      <c r="E468" s="67">
        <v>0</v>
      </c>
      <c r="F468" s="67">
        <f t="shared" si="29"/>
        <v>0</v>
      </c>
    </row>
    <row r="469" spans="1:6">
      <c r="A469" s="76"/>
      <c r="B469" s="47" t="s">
        <v>522</v>
      </c>
      <c r="C469" s="68">
        <f>SUM(C459:C468)</f>
        <v>27417316.113969147</v>
      </c>
      <c r="D469" s="68">
        <f>SUM(D459:D468)</f>
        <v>875221.3328096047</v>
      </c>
      <c r="E469" s="68">
        <f>SUM(E459:E468)</f>
        <v>0</v>
      </c>
      <c r="F469" s="68">
        <f>SUM(F459:F468)</f>
        <v>28292537.446778752</v>
      </c>
    </row>
    <row r="470" spans="1:6">
      <c r="A470" s="60"/>
      <c r="B470" s="56"/>
      <c r="C470" s="56"/>
      <c r="D470" s="56"/>
      <c r="E470" s="56"/>
      <c r="F470" s="56"/>
    </row>
    <row r="471" spans="1:6">
      <c r="A471" s="60"/>
      <c r="B471" s="47" t="s">
        <v>668</v>
      </c>
      <c r="C471" s="56"/>
      <c r="D471" s="56"/>
      <c r="E471" s="56"/>
      <c r="F471" s="56"/>
    </row>
    <row r="472" spans="1:6">
      <c r="A472" s="64" t="s">
        <v>669</v>
      </c>
      <c r="B472" s="65" t="s">
        <v>670</v>
      </c>
      <c r="C472" s="66">
        <f>+'Salary &amp; Wage Adj'!D18</f>
        <v>10657780.915169371</v>
      </c>
      <c r="D472" s="66">
        <f>SUM('Salary &amp; Wage Adj'!F18,'Salary &amp; Wage Adj'!H18)</f>
        <v>347792.56595906802</v>
      </c>
      <c r="E472" s="67">
        <v>0</v>
      </c>
      <c r="F472" s="67">
        <f t="shared" ref="F472:F478" si="30">C472+D472+E472</f>
        <v>11005573.481128439</v>
      </c>
    </row>
    <row r="473" spans="1:6">
      <c r="A473" s="64" t="s">
        <v>524</v>
      </c>
      <c r="B473" s="65" t="s">
        <v>524</v>
      </c>
      <c r="C473" s="66">
        <v>0</v>
      </c>
      <c r="D473" s="67">
        <v>0</v>
      </c>
      <c r="E473" s="67">
        <v>0</v>
      </c>
      <c r="F473" s="67">
        <f t="shared" si="30"/>
        <v>0</v>
      </c>
    </row>
    <row r="474" spans="1:6">
      <c r="A474" s="64" t="s">
        <v>524</v>
      </c>
      <c r="B474" s="65" t="s">
        <v>524</v>
      </c>
      <c r="C474" s="66">
        <v>0</v>
      </c>
      <c r="D474" s="67">
        <v>0</v>
      </c>
      <c r="E474" s="67">
        <v>0</v>
      </c>
      <c r="F474" s="67">
        <f t="shared" si="30"/>
        <v>0</v>
      </c>
    </row>
    <row r="475" spans="1:6">
      <c r="A475" s="64" t="s">
        <v>524</v>
      </c>
      <c r="B475" s="65" t="s">
        <v>524</v>
      </c>
      <c r="C475" s="66">
        <v>0</v>
      </c>
      <c r="D475" s="67">
        <v>0</v>
      </c>
      <c r="E475" s="67">
        <v>0</v>
      </c>
      <c r="F475" s="67">
        <f t="shared" si="30"/>
        <v>0</v>
      </c>
    </row>
    <row r="476" spans="1:6">
      <c r="A476" s="64" t="s">
        <v>524</v>
      </c>
      <c r="B476" s="65" t="s">
        <v>524</v>
      </c>
      <c r="C476" s="66">
        <v>0</v>
      </c>
      <c r="D476" s="67">
        <v>0</v>
      </c>
      <c r="E476" s="67">
        <v>0</v>
      </c>
      <c r="F476" s="67">
        <f t="shared" si="30"/>
        <v>0</v>
      </c>
    </row>
    <row r="477" spans="1:6">
      <c r="A477" s="64" t="s">
        <v>524</v>
      </c>
      <c r="B477" s="65" t="s">
        <v>524</v>
      </c>
      <c r="C477" s="66">
        <v>0</v>
      </c>
      <c r="D477" s="67">
        <v>0</v>
      </c>
      <c r="E477" s="67">
        <v>0</v>
      </c>
      <c r="F477" s="67">
        <f t="shared" si="30"/>
        <v>0</v>
      </c>
    </row>
    <row r="478" spans="1:6">
      <c r="A478" s="64" t="s">
        <v>524</v>
      </c>
      <c r="B478" s="65" t="s">
        <v>524</v>
      </c>
      <c r="C478" s="66">
        <v>0</v>
      </c>
      <c r="D478" s="67">
        <v>0</v>
      </c>
      <c r="E478" s="67">
        <v>0</v>
      </c>
      <c r="F478" s="67">
        <f t="shared" si="30"/>
        <v>0</v>
      </c>
    </row>
    <row r="479" spans="1:6">
      <c r="A479" s="76"/>
      <c r="B479" s="47" t="s">
        <v>522</v>
      </c>
      <c r="C479" s="68">
        <f>SUM(C472:C478)</f>
        <v>10657780.915169371</v>
      </c>
      <c r="D479" s="68">
        <f>SUM(D472:D478)</f>
        <v>347792.56595906802</v>
      </c>
      <c r="E479" s="68">
        <f>SUM(E472:E478)</f>
        <v>0</v>
      </c>
      <c r="F479" s="68">
        <f>SUM(F472:F478)</f>
        <v>11005573.481128439</v>
      </c>
    </row>
    <row r="480" spans="1:6">
      <c r="A480" s="76"/>
      <c r="B480" s="10"/>
      <c r="C480" s="56"/>
      <c r="D480" s="10"/>
      <c r="E480" s="56"/>
      <c r="F480" s="10"/>
    </row>
    <row r="481" spans="1:6">
      <c r="A481" s="60"/>
      <c r="B481" s="47" t="s">
        <v>671</v>
      </c>
      <c r="C481" s="56"/>
      <c r="D481" s="56"/>
      <c r="E481" s="56"/>
      <c r="F481" s="56"/>
    </row>
    <row r="482" spans="1:6">
      <c r="A482" s="64" t="s">
        <v>672</v>
      </c>
      <c r="B482" s="65" t="s">
        <v>673</v>
      </c>
      <c r="C482" s="66">
        <f>SUM('Salary &amp; Wage Adj'!D19)</f>
        <v>1325772.7039111818</v>
      </c>
      <c r="D482" s="66">
        <f>SUM('Salary &amp; Wage Adj'!F19,'Salary &amp; Wage Adj'!H19)</f>
        <v>50501.051915153861</v>
      </c>
      <c r="E482" s="67">
        <v>0</v>
      </c>
      <c r="F482" s="67">
        <f>C482+D482+E482</f>
        <v>1376273.7558263356</v>
      </c>
    </row>
    <row r="483" spans="1:6">
      <c r="A483" s="64" t="s">
        <v>524</v>
      </c>
      <c r="B483" s="65" t="s">
        <v>524</v>
      </c>
      <c r="C483" s="66">
        <v>0</v>
      </c>
      <c r="D483" s="67">
        <v>0</v>
      </c>
      <c r="E483" s="67">
        <v>0</v>
      </c>
      <c r="F483" s="67">
        <f>C483+D483+E483</f>
        <v>0</v>
      </c>
    </row>
    <row r="484" spans="1:6">
      <c r="A484" s="64" t="s">
        <v>524</v>
      </c>
      <c r="B484" s="65" t="s">
        <v>524</v>
      </c>
      <c r="C484" s="66">
        <v>0</v>
      </c>
      <c r="D484" s="67">
        <v>0</v>
      </c>
      <c r="E484" s="67">
        <v>0</v>
      </c>
      <c r="F484" s="67">
        <f>C484+D484+E484</f>
        <v>0</v>
      </c>
    </row>
    <row r="485" spans="1:6">
      <c r="A485" s="64" t="s">
        <v>524</v>
      </c>
      <c r="B485" s="65" t="s">
        <v>524</v>
      </c>
      <c r="C485" s="66">
        <v>0</v>
      </c>
      <c r="D485" s="67">
        <v>0</v>
      </c>
      <c r="E485" s="67">
        <v>0</v>
      </c>
      <c r="F485" s="67">
        <f>C485+D485+E485</f>
        <v>0</v>
      </c>
    </row>
    <row r="486" spans="1:6">
      <c r="A486" s="64" t="s">
        <v>524</v>
      </c>
      <c r="B486" s="65" t="s">
        <v>524</v>
      </c>
      <c r="C486" s="66">
        <v>0</v>
      </c>
      <c r="D486" s="67">
        <v>0</v>
      </c>
      <c r="E486" s="67">
        <v>0</v>
      </c>
      <c r="F486" s="67">
        <f>C486+D486+E486</f>
        <v>0</v>
      </c>
    </row>
    <row r="487" spans="1:6">
      <c r="A487" s="76"/>
      <c r="B487" s="47" t="s">
        <v>522</v>
      </c>
      <c r="C487" s="68">
        <f>SUM(C482:C486)</f>
        <v>1325772.7039111818</v>
      </c>
      <c r="D487" s="68">
        <f>SUM(D482:D486)</f>
        <v>50501.051915153861</v>
      </c>
      <c r="E487" s="68">
        <f>SUM(E482:E486)</f>
        <v>0</v>
      </c>
      <c r="F487" s="68">
        <f>SUM(F482:F486)</f>
        <v>1376273.7558263356</v>
      </c>
    </row>
    <row r="488" spans="1:6">
      <c r="A488" s="60"/>
      <c r="B488" s="56"/>
      <c r="C488" s="56"/>
      <c r="D488" s="56"/>
      <c r="E488" s="56"/>
      <c r="F488" s="56"/>
    </row>
    <row r="489" spans="1:6">
      <c r="A489" s="76"/>
      <c r="B489" s="47" t="s">
        <v>674</v>
      </c>
      <c r="C489" s="68">
        <f>SUM(C487,C479,C469,C456,C442,C436,C430,C423)</f>
        <v>76027581.885922924</v>
      </c>
      <c r="D489" s="68">
        <f>SUM(D487,D479,D469,D456,D442,D436,D430,D423)</f>
        <v>2560399.3957756571</v>
      </c>
      <c r="E489" s="68">
        <f>SUM(E487,E479,E469,E456,E442,E436,E430,E423)</f>
        <v>0</v>
      </c>
      <c r="F489" s="68">
        <f>SUM(F487,F479,F469,F456,F442,F436,F430,F423)</f>
        <v>78587981.281698585</v>
      </c>
    </row>
    <row r="490" spans="1:6">
      <c r="A490" s="60"/>
      <c r="B490" s="47"/>
      <c r="C490" s="56"/>
      <c r="D490" s="56"/>
      <c r="E490" s="56"/>
      <c r="F490" s="56"/>
    </row>
    <row r="491" spans="1:6">
      <c r="A491" s="60"/>
      <c r="B491" s="47" t="s">
        <v>675</v>
      </c>
      <c r="C491" s="56"/>
      <c r="D491" s="56"/>
      <c r="E491" s="56"/>
      <c r="F491" s="56"/>
    </row>
    <row r="492" spans="1:6">
      <c r="A492" s="64" t="s">
        <v>524</v>
      </c>
      <c r="B492" s="65" t="s">
        <v>524</v>
      </c>
      <c r="C492" s="66">
        <v>0</v>
      </c>
      <c r="D492" s="67">
        <v>0</v>
      </c>
      <c r="E492" s="67">
        <v>0</v>
      </c>
      <c r="F492" s="67">
        <f>C492+D492+E492</f>
        <v>0</v>
      </c>
    </row>
    <row r="493" spans="1:6">
      <c r="A493" s="64" t="s">
        <v>524</v>
      </c>
      <c r="B493" s="65" t="s">
        <v>524</v>
      </c>
      <c r="C493" s="66">
        <v>0</v>
      </c>
      <c r="D493" s="67">
        <v>0</v>
      </c>
      <c r="E493" s="67">
        <v>0</v>
      </c>
      <c r="F493" s="67">
        <f>C493+D493+E493</f>
        <v>0</v>
      </c>
    </row>
    <row r="494" spans="1:6">
      <c r="A494" s="64" t="s">
        <v>524</v>
      </c>
      <c r="B494" s="65" t="s">
        <v>524</v>
      </c>
      <c r="C494" s="66">
        <v>0</v>
      </c>
      <c r="D494" s="67">
        <v>0</v>
      </c>
      <c r="E494" s="67">
        <v>0</v>
      </c>
      <c r="F494" s="67">
        <f>C494+D494+E494</f>
        <v>0</v>
      </c>
    </row>
    <row r="495" spans="1:6">
      <c r="A495" s="64" t="s">
        <v>524</v>
      </c>
      <c r="B495" s="65" t="s">
        <v>524</v>
      </c>
      <c r="C495" s="66">
        <v>0</v>
      </c>
      <c r="D495" s="67">
        <v>0</v>
      </c>
      <c r="E495" s="67">
        <v>0</v>
      </c>
      <c r="F495" s="67">
        <f>C495+D495+E495</f>
        <v>0</v>
      </c>
    </row>
    <row r="496" spans="1:6">
      <c r="A496" s="64" t="s">
        <v>524</v>
      </c>
      <c r="B496" s="65" t="s">
        <v>524</v>
      </c>
      <c r="C496" s="66">
        <v>0</v>
      </c>
      <c r="D496" s="67">
        <v>0</v>
      </c>
      <c r="E496" s="67">
        <v>0</v>
      </c>
      <c r="F496" s="67">
        <f>C496+D496+E496</f>
        <v>0</v>
      </c>
    </row>
    <row r="497" spans="1:6">
      <c r="A497" s="76"/>
      <c r="B497" s="47" t="s">
        <v>522</v>
      </c>
      <c r="C497" s="68">
        <f>SUM(C492:C496)</f>
        <v>0</v>
      </c>
      <c r="D497" s="68">
        <f>SUM(D492:D496)</f>
        <v>0</v>
      </c>
      <c r="E497" s="68">
        <f>SUM(E492:E496)</f>
        <v>0</v>
      </c>
      <c r="F497" s="68">
        <f>SUM(F492:F496)</f>
        <v>0</v>
      </c>
    </row>
    <row r="498" spans="1:6">
      <c r="A498" s="60"/>
      <c r="B498" s="56"/>
      <c r="C498" s="56"/>
      <c r="D498" s="56"/>
      <c r="E498" s="56"/>
      <c r="F498" s="56"/>
    </row>
    <row r="499" spans="1:6">
      <c r="A499" s="60"/>
      <c r="B499" s="47" t="s">
        <v>676</v>
      </c>
      <c r="C499" s="56"/>
      <c r="D499" s="56"/>
      <c r="E499" s="56"/>
      <c r="F499" s="56"/>
    </row>
    <row r="500" spans="1:6">
      <c r="A500" s="64" t="s">
        <v>524</v>
      </c>
      <c r="B500" s="65" t="s">
        <v>524</v>
      </c>
      <c r="C500" s="66">
        <v>0</v>
      </c>
      <c r="D500" s="67">
        <v>0</v>
      </c>
      <c r="E500" s="67">
        <v>0</v>
      </c>
      <c r="F500" s="67">
        <f>C500+D500+E500</f>
        <v>0</v>
      </c>
    </row>
    <row r="501" spans="1:6">
      <c r="A501" s="64" t="s">
        <v>524</v>
      </c>
      <c r="B501" s="65" t="s">
        <v>524</v>
      </c>
      <c r="C501" s="66">
        <v>0</v>
      </c>
      <c r="D501" s="67">
        <v>0</v>
      </c>
      <c r="E501" s="67">
        <v>0</v>
      </c>
      <c r="F501" s="67">
        <f>C501+D501+E501</f>
        <v>0</v>
      </c>
    </row>
    <row r="502" spans="1:6">
      <c r="A502" s="76"/>
      <c r="B502" s="47" t="s">
        <v>522</v>
      </c>
      <c r="C502" s="68">
        <f>SUM(C500:C501)</f>
        <v>0</v>
      </c>
      <c r="D502" s="68">
        <f>SUM(D500:D501)</f>
        <v>0</v>
      </c>
      <c r="E502" s="68">
        <f>SUM(E500:E501)</f>
        <v>0</v>
      </c>
      <c r="F502" s="68">
        <f>SUM(F500:F501)</f>
        <v>0</v>
      </c>
    </row>
    <row r="503" spans="1:6">
      <c r="A503" s="60"/>
      <c r="B503" s="56"/>
      <c r="C503" s="56"/>
      <c r="D503" s="56"/>
      <c r="E503" s="56"/>
      <c r="F503" s="56"/>
    </row>
    <row r="504" spans="1:6">
      <c r="A504" s="60"/>
      <c r="B504" s="47" t="s">
        <v>677</v>
      </c>
      <c r="C504" s="56"/>
      <c r="D504" s="56"/>
      <c r="E504" s="56"/>
      <c r="F504" s="56"/>
    </row>
    <row r="505" spans="1:6">
      <c r="A505" s="64" t="s">
        <v>524</v>
      </c>
      <c r="B505" s="65" t="s">
        <v>524</v>
      </c>
      <c r="C505" s="66">
        <v>0</v>
      </c>
      <c r="D505" s="67">
        <v>0</v>
      </c>
      <c r="E505" s="67">
        <v>0</v>
      </c>
      <c r="F505" s="67">
        <f>C505+D505+E505</f>
        <v>0</v>
      </c>
    </row>
    <row r="506" spans="1:6">
      <c r="A506" s="64" t="s">
        <v>524</v>
      </c>
      <c r="B506" s="65" t="s">
        <v>524</v>
      </c>
      <c r="C506" s="66">
        <v>0</v>
      </c>
      <c r="D506" s="67">
        <v>0</v>
      </c>
      <c r="E506" s="67">
        <v>0</v>
      </c>
      <c r="F506" s="67">
        <f>C506+D506+E506</f>
        <v>0</v>
      </c>
    </row>
    <row r="507" spans="1:6">
      <c r="A507" s="64" t="s">
        <v>524</v>
      </c>
      <c r="B507" s="65" t="s">
        <v>524</v>
      </c>
      <c r="C507" s="66">
        <v>0</v>
      </c>
      <c r="D507" s="67">
        <v>0</v>
      </c>
      <c r="E507" s="67">
        <v>0</v>
      </c>
      <c r="F507" s="67">
        <f>C507+D507+E507</f>
        <v>0</v>
      </c>
    </row>
    <row r="508" spans="1:6">
      <c r="A508" s="64" t="s">
        <v>524</v>
      </c>
      <c r="B508" s="65" t="s">
        <v>524</v>
      </c>
      <c r="C508" s="66">
        <v>0</v>
      </c>
      <c r="D508" s="67">
        <v>0</v>
      </c>
      <c r="E508" s="67">
        <v>0</v>
      </c>
      <c r="F508" s="67">
        <f>C508+D508+E508</f>
        <v>0</v>
      </c>
    </row>
    <row r="509" spans="1:6">
      <c r="A509" s="64" t="s">
        <v>524</v>
      </c>
      <c r="B509" s="65" t="s">
        <v>524</v>
      </c>
      <c r="C509" s="66">
        <v>0</v>
      </c>
      <c r="D509" s="67">
        <v>0</v>
      </c>
      <c r="E509" s="67">
        <v>0</v>
      </c>
      <c r="F509" s="67">
        <f>C509+D509+E509</f>
        <v>0</v>
      </c>
    </row>
    <row r="510" spans="1:6">
      <c r="A510" s="76"/>
      <c r="B510" s="47" t="s">
        <v>522</v>
      </c>
      <c r="C510" s="68">
        <f>SUM(C505:C509)</f>
        <v>0</v>
      </c>
      <c r="D510" s="68">
        <f>SUM(D505:D509)</f>
        <v>0</v>
      </c>
      <c r="E510" s="68">
        <f>SUM(E505:E509)</f>
        <v>0</v>
      </c>
      <c r="F510" s="68">
        <f>SUM(F505:F509)</f>
        <v>0</v>
      </c>
    </row>
    <row r="511" spans="1:6">
      <c r="A511" s="60"/>
      <c r="B511" s="56"/>
      <c r="C511" s="56"/>
      <c r="D511" s="56"/>
      <c r="E511" s="56"/>
      <c r="F511" s="56"/>
    </row>
    <row r="512" spans="1:6">
      <c r="A512" s="60"/>
      <c r="B512" s="47" t="s">
        <v>678</v>
      </c>
      <c r="C512" s="56"/>
      <c r="D512" s="56"/>
      <c r="E512" s="56"/>
      <c r="F512" s="56"/>
    </row>
    <row r="513" spans="1:6">
      <c r="A513" s="64" t="s">
        <v>524</v>
      </c>
      <c r="B513" s="65" t="s">
        <v>524</v>
      </c>
      <c r="C513" s="66">
        <v>0</v>
      </c>
      <c r="D513" s="67">
        <v>0</v>
      </c>
      <c r="E513" s="67">
        <v>0</v>
      </c>
      <c r="F513" s="67">
        <f t="shared" ref="F513:F520" si="31">C513+D513+E513</f>
        <v>0</v>
      </c>
    </row>
    <row r="514" spans="1:6">
      <c r="A514" s="64" t="s">
        <v>524</v>
      </c>
      <c r="B514" s="65" t="s">
        <v>524</v>
      </c>
      <c r="C514" s="66">
        <v>0</v>
      </c>
      <c r="D514" s="67">
        <v>0</v>
      </c>
      <c r="E514" s="67">
        <v>0</v>
      </c>
      <c r="F514" s="67">
        <f t="shared" si="31"/>
        <v>0</v>
      </c>
    </row>
    <row r="515" spans="1:6">
      <c r="A515" s="64" t="s">
        <v>524</v>
      </c>
      <c r="B515" s="65" t="s">
        <v>524</v>
      </c>
      <c r="C515" s="66">
        <v>0</v>
      </c>
      <c r="D515" s="67">
        <v>0</v>
      </c>
      <c r="E515" s="67">
        <v>0</v>
      </c>
      <c r="F515" s="67">
        <f t="shared" si="31"/>
        <v>0</v>
      </c>
    </row>
    <row r="516" spans="1:6">
      <c r="A516" s="64" t="s">
        <v>524</v>
      </c>
      <c r="B516" s="65" t="s">
        <v>524</v>
      </c>
      <c r="C516" s="66">
        <v>0</v>
      </c>
      <c r="D516" s="67">
        <v>0</v>
      </c>
      <c r="E516" s="67">
        <v>0</v>
      </c>
      <c r="F516" s="67">
        <f t="shared" si="31"/>
        <v>0</v>
      </c>
    </row>
    <row r="517" spans="1:6">
      <c r="A517" s="64" t="s">
        <v>524</v>
      </c>
      <c r="B517" s="65" t="s">
        <v>524</v>
      </c>
      <c r="C517" s="66">
        <v>0</v>
      </c>
      <c r="D517" s="67">
        <v>0</v>
      </c>
      <c r="E517" s="67">
        <v>0</v>
      </c>
      <c r="F517" s="67">
        <f t="shared" si="31"/>
        <v>0</v>
      </c>
    </row>
    <row r="518" spans="1:6">
      <c r="A518" s="64" t="s">
        <v>524</v>
      </c>
      <c r="B518" s="65" t="s">
        <v>524</v>
      </c>
      <c r="C518" s="66">
        <v>0</v>
      </c>
      <c r="D518" s="67">
        <v>0</v>
      </c>
      <c r="E518" s="67">
        <v>0</v>
      </c>
      <c r="F518" s="67">
        <f t="shared" si="31"/>
        <v>0</v>
      </c>
    </row>
    <row r="519" spans="1:6">
      <c r="A519" s="64" t="s">
        <v>524</v>
      </c>
      <c r="B519" s="65" t="s">
        <v>524</v>
      </c>
      <c r="C519" s="66">
        <v>0</v>
      </c>
      <c r="D519" s="67">
        <v>0</v>
      </c>
      <c r="E519" s="67">
        <v>0</v>
      </c>
      <c r="F519" s="67">
        <f t="shared" si="31"/>
        <v>0</v>
      </c>
    </row>
    <row r="520" spans="1:6">
      <c r="A520" s="64" t="s">
        <v>524</v>
      </c>
      <c r="B520" s="65" t="s">
        <v>524</v>
      </c>
      <c r="C520" s="66">
        <v>0</v>
      </c>
      <c r="D520" s="67">
        <v>0</v>
      </c>
      <c r="E520" s="67">
        <v>0</v>
      </c>
      <c r="F520" s="67">
        <f t="shared" si="31"/>
        <v>0</v>
      </c>
    </row>
    <row r="521" spans="1:6">
      <c r="A521" s="76"/>
      <c r="B521" s="47" t="s">
        <v>522</v>
      </c>
      <c r="C521" s="68">
        <f>SUM(C513:C520)</f>
        <v>0</v>
      </c>
      <c r="D521" s="68">
        <f>SUM(D513:D520)</f>
        <v>0</v>
      </c>
      <c r="E521" s="68">
        <f>SUM(E513:E520)</f>
        <v>0</v>
      </c>
      <c r="F521" s="68">
        <f>SUM(F513:F520)</f>
        <v>0</v>
      </c>
    </row>
    <row r="522" spans="1:6">
      <c r="A522" s="60"/>
      <c r="B522" s="56"/>
      <c r="C522" s="56"/>
      <c r="D522" s="56"/>
      <c r="E522" s="56"/>
      <c r="F522" s="56"/>
    </row>
    <row r="523" spans="1:6">
      <c r="A523" s="60"/>
      <c r="B523" s="47" t="s">
        <v>679</v>
      </c>
      <c r="C523" s="56"/>
      <c r="D523" s="56"/>
      <c r="E523" s="56"/>
      <c r="F523" s="56"/>
    </row>
    <row r="524" spans="1:6">
      <c r="A524" s="64" t="s">
        <v>680</v>
      </c>
      <c r="B524" s="65" t="s">
        <v>681</v>
      </c>
      <c r="C524" s="66">
        <f>+'Salary &amp; Wage Adj'!D21</f>
        <v>28115834.299467236</v>
      </c>
      <c r="D524" s="66">
        <f>SUM('Salary &amp; Wage Adj'!F21,'Salary &amp; Wage Adj'!H21)</f>
        <v>1099223.0322531238</v>
      </c>
      <c r="E524" s="67">
        <v>0</v>
      </c>
      <c r="F524" s="67">
        <f>C524+D524+E524</f>
        <v>29215057.33172036</v>
      </c>
    </row>
    <row r="525" spans="1:6">
      <c r="A525" s="64" t="s">
        <v>682</v>
      </c>
      <c r="B525" s="65" t="s">
        <v>683</v>
      </c>
      <c r="C525" s="66">
        <f>+'Salary &amp; Wage Adj'!D20</f>
        <v>482719.13067690859</v>
      </c>
      <c r="D525" s="66">
        <f>SUM('Salary &amp; Wage Adj'!F20,'Salary &amp; Wage Adj'!H20)</f>
        <v>18989.349978307378</v>
      </c>
      <c r="E525" s="67">
        <v>0</v>
      </c>
      <c r="F525" s="67">
        <f>C525+D525+E525</f>
        <v>501708.48065521597</v>
      </c>
    </row>
    <row r="526" spans="1:6">
      <c r="A526" s="76"/>
      <c r="B526" s="47" t="s">
        <v>522</v>
      </c>
      <c r="C526" s="68">
        <f>SUM(C524:C525)</f>
        <v>28598553.430144146</v>
      </c>
      <c r="D526" s="68">
        <f>SUM(D524:D525)</f>
        <v>1118212.3822314311</v>
      </c>
      <c r="E526" s="68">
        <f>SUM(E524:E525)</f>
        <v>0</v>
      </c>
      <c r="F526" s="68">
        <f>SUM(F524:F525)</f>
        <v>29716765.812375575</v>
      </c>
    </row>
    <row r="527" spans="1:6">
      <c r="A527" s="60"/>
      <c r="B527" s="56"/>
      <c r="C527" s="56"/>
      <c r="D527" s="56"/>
      <c r="E527" s="56"/>
      <c r="F527" s="56"/>
    </row>
    <row r="528" spans="1:6">
      <c r="A528" s="76"/>
      <c r="B528" s="47" t="s">
        <v>684</v>
      </c>
      <c r="C528" s="68">
        <f>SUM(C526,C521,C510,C502,C497)</f>
        <v>28598553.430144146</v>
      </c>
      <c r="D528" s="68">
        <f>SUM(D526,D521,D510,D502,D497)</f>
        <v>1118212.3822314311</v>
      </c>
      <c r="E528" s="68">
        <f>SUM(E526,E521,E510,E502,E497)</f>
        <v>0</v>
      </c>
      <c r="F528" s="68">
        <f>SUM(F526,F521,F510,F502,F497)</f>
        <v>29716765.812375575</v>
      </c>
    </row>
    <row r="529" spans="1:8">
      <c r="A529" s="60"/>
      <c r="B529" s="56"/>
      <c r="C529" s="56"/>
      <c r="D529" s="56"/>
      <c r="E529" s="56"/>
      <c r="F529" s="56"/>
    </row>
    <row r="530" spans="1:8">
      <c r="A530" s="60"/>
      <c r="B530" s="47"/>
      <c r="C530" s="56"/>
      <c r="D530" s="56"/>
      <c r="E530" s="56"/>
      <c r="F530" s="56"/>
    </row>
    <row r="531" spans="1:8">
      <c r="A531" s="60"/>
      <c r="B531" s="47" t="s">
        <v>685</v>
      </c>
      <c r="C531" s="68">
        <f>SUM(C423,C430,C436,C442,C456,C469,C479,C487, C497,C502,C510,C521,C526)</f>
        <v>104626135.31606707</v>
      </c>
      <c r="D531" s="68">
        <f>SUM(D423,D430,D436,D442,D456,D469,D479,D487, D497,D502,D510,D521,D526)</f>
        <v>3678611.7780070882</v>
      </c>
      <c r="E531" s="68">
        <f>SUM(E423,E430,E436,E442,E456,E469,E479,E487, E497,E502,E510,E521,E526)</f>
        <v>0</v>
      </c>
      <c r="F531" s="68">
        <f>SUM(F423,F430,F436,F442,F456,F469,F479,F487, F497,F502,F510,F521,F526)</f>
        <v>108304747.09407416</v>
      </c>
    </row>
    <row r="532" spans="1:8">
      <c r="A532" s="60"/>
      <c r="B532" s="56"/>
      <c r="C532" s="56"/>
      <c r="D532" s="56"/>
      <c r="E532" s="56"/>
      <c r="F532" s="72"/>
    </row>
    <row r="533" spans="1:8">
      <c r="A533" s="60"/>
      <c r="B533" s="56"/>
      <c r="C533" s="56"/>
      <c r="D533" s="56"/>
      <c r="E533" s="56"/>
      <c r="F533" s="56"/>
    </row>
    <row r="534" spans="1:8" ht="15.75">
      <c r="A534" s="61" t="s">
        <v>686</v>
      </c>
      <c r="B534" s="56"/>
      <c r="C534" s="56"/>
      <c r="D534" s="56"/>
      <c r="E534" s="56"/>
      <c r="F534" s="56"/>
    </row>
    <row r="535" spans="1:8">
      <c r="A535" s="64">
        <v>403.01</v>
      </c>
      <c r="B535" s="65" t="s">
        <v>687</v>
      </c>
      <c r="C535" s="66">
        <f>+'Expense Inputs'!D89</f>
        <v>44708149.270000011</v>
      </c>
      <c r="D535" s="66">
        <f>+'Expense Inputs'!BI89</f>
        <v>-2281269.8583335713</v>
      </c>
      <c r="E535" s="67">
        <v>0</v>
      </c>
      <c r="F535" s="67">
        <f t="shared" ref="F535:F583" si="32">C535+D535+E535</f>
        <v>42426879.411666438</v>
      </c>
      <c r="H535" s="376"/>
    </row>
    <row r="536" spans="1:8">
      <c r="A536" s="64">
        <v>403.02</v>
      </c>
      <c r="B536" s="65" t="s">
        <v>688</v>
      </c>
      <c r="C536" s="66">
        <f>+'Expense Inputs'!D90</f>
        <v>19178478.530000001</v>
      </c>
      <c r="D536" s="66">
        <f>+'Expense Inputs'!BI90</f>
        <v>90606.960000000021</v>
      </c>
      <c r="E536" s="67">
        <v>0</v>
      </c>
      <c r="F536" s="67">
        <f t="shared" si="32"/>
        <v>19269085.490000002</v>
      </c>
      <c r="H536" s="376"/>
    </row>
    <row r="537" spans="1:8">
      <c r="A537" s="64">
        <v>403.03</v>
      </c>
      <c r="B537" s="65" t="s">
        <v>689</v>
      </c>
      <c r="C537" s="66">
        <f>+'Expense Inputs'!D91</f>
        <v>75056441.829999968</v>
      </c>
      <c r="D537" s="66">
        <f>+'Expense Inputs'!BI91</f>
        <v>-67028.159999999974</v>
      </c>
      <c r="E537" s="67">
        <v>0</v>
      </c>
      <c r="F537" s="67">
        <f t="shared" si="32"/>
        <v>74989413.669999972</v>
      </c>
      <c r="H537" s="376"/>
    </row>
    <row r="538" spans="1:8">
      <c r="A538" s="64" t="s">
        <v>896</v>
      </c>
      <c r="B538" s="65" t="s">
        <v>1008</v>
      </c>
      <c r="C538" s="66">
        <f>+'Expense Inputs'!D92</f>
        <v>27586882.989999995</v>
      </c>
      <c r="D538" s="66">
        <f>+'Expense Inputs'!BI92</f>
        <v>1075011.72657123</v>
      </c>
      <c r="E538" s="67">
        <v>0</v>
      </c>
      <c r="F538" s="67">
        <f>C538+D538+E538</f>
        <v>28661894.716571223</v>
      </c>
      <c r="H538" s="376"/>
    </row>
    <row r="539" spans="1:8">
      <c r="A539" s="64" t="s">
        <v>897</v>
      </c>
      <c r="B539" s="65" t="s">
        <v>1006</v>
      </c>
      <c r="C539" s="66">
        <f>+'Expense Inputs'!D93</f>
        <v>3533027.1800000053</v>
      </c>
      <c r="D539" s="66">
        <f>+'Expense Inputs'!BI93</f>
        <v>3286.3000000000206</v>
      </c>
      <c r="E539" s="67">
        <v>0</v>
      </c>
      <c r="F539" s="67">
        <f t="shared" si="32"/>
        <v>3536313.4800000051</v>
      </c>
      <c r="H539" s="376"/>
    </row>
    <row r="540" spans="1:8">
      <c r="A540" s="64" t="s">
        <v>1010</v>
      </c>
      <c r="B540" s="65" t="s">
        <v>1007</v>
      </c>
      <c r="C540" s="66">
        <f>+'Expense Inputs'!D94</f>
        <v>9969</v>
      </c>
      <c r="D540" s="66">
        <f>+'Expense Inputs'!BI94</f>
        <v>0.11999999999999998</v>
      </c>
      <c r="E540" s="67">
        <v>0</v>
      </c>
      <c r="F540" s="67">
        <f t="shared" ref="F540:F541" si="33">C540+D540+E540</f>
        <v>9969.1200000000008</v>
      </c>
      <c r="H540" s="376"/>
    </row>
    <row r="541" spans="1:8">
      <c r="A541" s="64" t="s">
        <v>1011</v>
      </c>
      <c r="B541" s="65" t="s">
        <v>1009</v>
      </c>
      <c r="C541" s="66">
        <f>+'Expense Inputs'!D95</f>
        <v>3007183.5700000003</v>
      </c>
      <c r="D541" s="66">
        <f>+'Expense Inputs'!BI95</f>
        <v>3083.7500000000023</v>
      </c>
      <c r="E541" s="67">
        <v>0</v>
      </c>
      <c r="F541" s="67">
        <f t="shared" si="33"/>
        <v>3010267.3200000003</v>
      </c>
      <c r="H541" s="376"/>
    </row>
    <row r="542" spans="1:8">
      <c r="A542" s="64" t="s">
        <v>913</v>
      </c>
      <c r="B542" s="65" t="s">
        <v>948</v>
      </c>
      <c r="C542" s="66">
        <f>+'Expense Inputs'!D96</f>
        <v>71582.5</v>
      </c>
      <c r="D542" s="66">
        <f>+'Expense Inputs'!BI96</f>
        <v>-0.36</v>
      </c>
      <c r="E542" s="67">
        <v>0</v>
      </c>
      <c r="F542" s="67">
        <f t="shared" si="32"/>
        <v>71582.14</v>
      </c>
      <c r="H542" s="376"/>
    </row>
    <row r="543" spans="1:8">
      <c r="A543" s="64" t="s">
        <v>938</v>
      </c>
      <c r="B543" s="65" t="s">
        <v>949</v>
      </c>
      <c r="C543" s="66">
        <f>+'Expense Inputs'!D97</f>
        <v>142298.85</v>
      </c>
      <c r="D543" s="66">
        <f>+'Expense Inputs'!BI97</f>
        <v>308.33999999999997</v>
      </c>
      <c r="E543" s="67">
        <v>0</v>
      </c>
      <c r="F543" s="67">
        <f t="shared" ref="F543:F553" si="34">C543+D543+E543</f>
        <v>142607.19</v>
      </c>
      <c r="H543" s="376"/>
    </row>
    <row r="544" spans="1:8">
      <c r="A544" s="64" t="s">
        <v>939</v>
      </c>
      <c r="B544" s="65" t="s">
        <v>950</v>
      </c>
      <c r="C544" s="66">
        <f>+'Expense Inputs'!D98</f>
        <v>9332292.6799999997</v>
      </c>
      <c r="D544" s="66">
        <f>+'Expense Inputs'!BI98</f>
        <v>219981.44</v>
      </c>
      <c r="E544" s="67">
        <v>0</v>
      </c>
      <c r="F544" s="67">
        <f t="shared" si="34"/>
        <v>9552274.1199999992</v>
      </c>
      <c r="H544" s="376"/>
    </row>
    <row r="545" spans="1:8">
      <c r="A545" s="64" t="s">
        <v>940</v>
      </c>
      <c r="B545" s="65" t="s">
        <v>951</v>
      </c>
      <c r="C545" s="66">
        <f>+'Expense Inputs'!D99</f>
        <v>54400.429999999986</v>
      </c>
      <c r="D545" s="66">
        <f>+'Expense Inputs'!BI99</f>
        <v>550.5</v>
      </c>
      <c r="E545" s="67">
        <v>0</v>
      </c>
      <c r="F545" s="67">
        <f t="shared" si="34"/>
        <v>54950.929999999986</v>
      </c>
      <c r="H545" s="376"/>
    </row>
    <row r="546" spans="1:8">
      <c r="A546" s="64" t="s">
        <v>941</v>
      </c>
      <c r="B546" s="65" t="s">
        <v>952</v>
      </c>
      <c r="C546" s="66">
        <f>+'Expense Inputs'!D100</f>
        <v>11656475.33</v>
      </c>
      <c r="D546" s="66">
        <f>+'Expense Inputs'!BI100</f>
        <v>358615.1</v>
      </c>
      <c r="E546" s="67">
        <v>0</v>
      </c>
      <c r="F546" s="67">
        <f t="shared" si="34"/>
        <v>12015090.43</v>
      </c>
      <c r="H546" s="376"/>
    </row>
    <row r="547" spans="1:8">
      <c r="A547" s="64" t="s">
        <v>942</v>
      </c>
      <c r="B547" s="65" t="s">
        <v>953</v>
      </c>
      <c r="C547" s="66">
        <f>+'Expense Inputs'!D101</f>
        <v>16982715.789999999</v>
      </c>
      <c r="D547" s="66">
        <f>+'Expense Inputs'!BI101</f>
        <v>460520.15</v>
      </c>
      <c r="E547" s="67">
        <v>0</v>
      </c>
      <c r="F547" s="67">
        <f t="shared" si="34"/>
        <v>17443235.939999998</v>
      </c>
      <c r="H547" s="376"/>
    </row>
    <row r="548" spans="1:8">
      <c r="A548" s="64" t="s">
        <v>943</v>
      </c>
      <c r="B548" s="65" t="s">
        <v>954</v>
      </c>
      <c r="C548" s="66">
        <f>+'Expense Inputs'!D102</f>
        <v>12751434.51</v>
      </c>
      <c r="D548" s="66">
        <f>+'Expense Inputs'!BI102</f>
        <v>329275.49</v>
      </c>
      <c r="E548" s="67">
        <v>0</v>
      </c>
      <c r="F548" s="67">
        <f t="shared" si="34"/>
        <v>13080710</v>
      </c>
      <c r="H548" s="376"/>
    </row>
    <row r="549" spans="1:8">
      <c r="A549" s="64" t="s">
        <v>944</v>
      </c>
      <c r="B549" s="65" t="s">
        <v>955</v>
      </c>
      <c r="C549" s="66">
        <f>+'Expense Inputs'!D103</f>
        <v>37180396.609999999</v>
      </c>
      <c r="D549" s="66">
        <f>+'Expense Inputs'!BI103</f>
        <v>1656351.9498767969</v>
      </c>
      <c r="E549" s="67">
        <v>0</v>
      </c>
      <c r="F549" s="67">
        <f t="shared" si="34"/>
        <v>38836748.5598768</v>
      </c>
      <c r="H549" s="376"/>
    </row>
    <row r="550" spans="1:8">
      <c r="A550" s="64" t="s">
        <v>945</v>
      </c>
      <c r="B550" s="65" t="s">
        <v>956</v>
      </c>
      <c r="C550" s="66">
        <f>+'Expense Inputs'!D104</f>
        <v>19948592.310000002</v>
      </c>
      <c r="D550" s="66">
        <f>+'Expense Inputs'!BI104</f>
        <v>294287.08</v>
      </c>
      <c r="E550" s="67">
        <v>0</v>
      </c>
      <c r="F550" s="67">
        <f t="shared" si="34"/>
        <v>20242879.390000001</v>
      </c>
      <c r="H550" s="376"/>
    </row>
    <row r="551" spans="1:8">
      <c r="A551" s="64" t="s">
        <v>946</v>
      </c>
      <c r="B551" s="65" t="s">
        <v>957</v>
      </c>
      <c r="C551" s="66">
        <f>+'Expense Inputs'!D105</f>
        <v>5892634.3500000006</v>
      </c>
      <c r="D551" s="66">
        <f>+'Expense Inputs'!BI105</f>
        <v>53842.05</v>
      </c>
      <c r="E551" s="67">
        <v>0</v>
      </c>
      <c r="F551" s="67">
        <f t="shared" si="34"/>
        <v>5946476.4000000004</v>
      </c>
      <c r="H551" s="376"/>
    </row>
    <row r="552" spans="1:8">
      <c r="A552" s="64" t="s">
        <v>947</v>
      </c>
      <c r="B552" s="65" t="s">
        <v>958</v>
      </c>
      <c r="C552" s="66">
        <f>+'Expense Inputs'!D106</f>
        <v>13659072.120000001</v>
      </c>
      <c r="D552" s="66">
        <f>+'Expense Inputs'!BI106</f>
        <v>1826509.0597277349</v>
      </c>
      <c r="E552" s="67">
        <v>0</v>
      </c>
      <c r="F552" s="67">
        <f t="shared" si="34"/>
        <v>15485581.179727737</v>
      </c>
      <c r="H552" s="376"/>
    </row>
    <row r="553" spans="1:8">
      <c r="A553" s="64" t="s">
        <v>960</v>
      </c>
      <c r="B553" s="65" t="s">
        <v>959</v>
      </c>
      <c r="C553" s="66">
        <f>+'Expense Inputs'!D107</f>
        <v>2630967.8200000003</v>
      </c>
      <c r="D553" s="66">
        <f>+'Expense Inputs'!BI107</f>
        <v>39076.31</v>
      </c>
      <c r="E553" s="67">
        <v>0</v>
      </c>
      <c r="F553" s="67">
        <f t="shared" si="34"/>
        <v>2670044.1300000004</v>
      </c>
      <c r="H553" s="376"/>
    </row>
    <row r="554" spans="1:8">
      <c r="A554" s="64">
        <v>403.06</v>
      </c>
      <c r="B554" s="65" t="s">
        <v>690</v>
      </c>
      <c r="C554" s="66">
        <f>+'Expense Inputs'!D108</f>
        <v>30535202.688140035</v>
      </c>
      <c r="D554" s="66">
        <f>+'Expense Inputs'!BI108</f>
        <v>1008916.2987284553</v>
      </c>
      <c r="E554" s="67">
        <v>0</v>
      </c>
      <c r="F554" s="67">
        <f t="shared" si="32"/>
        <v>31544118.98686849</v>
      </c>
      <c r="H554" s="376"/>
    </row>
    <row r="555" spans="1:8">
      <c r="A555" s="64" t="s">
        <v>904</v>
      </c>
      <c r="B555" s="65" t="s">
        <v>908</v>
      </c>
      <c r="C555" s="66">
        <f>+'Expense Inputs'!D109</f>
        <v>7558969.2500000009</v>
      </c>
      <c r="D555" s="66">
        <f>+'Expense Inputs'!BI109</f>
        <v>92283.839999999997</v>
      </c>
      <c r="E555" s="67">
        <v>0</v>
      </c>
      <c r="F555" s="67">
        <f t="shared" si="32"/>
        <v>7651253.0900000008</v>
      </c>
      <c r="H555" s="376"/>
    </row>
    <row r="556" spans="1:8">
      <c r="A556" s="64" t="s">
        <v>905</v>
      </c>
      <c r="B556" s="65" t="s">
        <v>909</v>
      </c>
      <c r="C556" s="66">
        <f>+'Expense Inputs'!D110</f>
        <v>83377.600000000006</v>
      </c>
      <c r="D556" s="66">
        <f>+'Expense Inputs'!BI110</f>
        <v>5528.84</v>
      </c>
      <c r="E556" s="67">
        <v>0</v>
      </c>
      <c r="F556" s="67">
        <f t="shared" ref="F556:F558" si="35">C556+D556+E556</f>
        <v>88906.44</v>
      </c>
      <c r="H556" s="376"/>
    </row>
    <row r="557" spans="1:8">
      <c r="A557" s="64" t="s">
        <v>906</v>
      </c>
      <c r="B557" s="65" t="s">
        <v>910</v>
      </c>
      <c r="C557" s="66">
        <f>+'Expense Inputs'!D111</f>
        <v>64714.350000000006</v>
      </c>
      <c r="D557" s="66">
        <f>+'Expense Inputs'!BI111</f>
        <v>-11970.150000000005</v>
      </c>
      <c r="E557" s="67">
        <v>0</v>
      </c>
      <c r="F557" s="67">
        <f t="shared" si="35"/>
        <v>52744.2</v>
      </c>
      <c r="H557" s="376"/>
    </row>
    <row r="558" spans="1:8">
      <c r="A558" s="64" t="s">
        <v>907</v>
      </c>
      <c r="B558" s="65" t="s">
        <v>911</v>
      </c>
      <c r="C558" s="66">
        <f>+'Expense Inputs'!D112</f>
        <v>0</v>
      </c>
      <c r="D558" s="66">
        <f>+'Expense Inputs'!BI112</f>
        <v>15331.973602</v>
      </c>
      <c r="E558" s="67">
        <v>0</v>
      </c>
      <c r="F558" s="67">
        <f t="shared" si="35"/>
        <v>15331.973602</v>
      </c>
      <c r="H558" s="376"/>
    </row>
    <row r="559" spans="1:8">
      <c r="A559" s="64">
        <v>403.08</v>
      </c>
      <c r="B559" s="65" t="s">
        <v>691</v>
      </c>
      <c r="C559" s="66">
        <v>0</v>
      </c>
      <c r="D559" s="66">
        <v>0</v>
      </c>
      <c r="E559" s="67">
        <v>0</v>
      </c>
      <c r="F559" s="67">
        <f t="shared" si="32"/>
        <v>0</v>
      </c>
      <c r="H559" s="376"/>
    </row>
    <row r="560" spans="1:8">
      <c r="A560" s="64">
        <v>404</v>
      </c>
      <c r="B560" s="65" t="s">
        <v>692</v>
      </c>
      <c r="C560" s="66">
        <f>+'Expense Inputs'!D116</f>
        <v>1210780.8199999998</v>
      </c>
      <c r="D560" s="66">
        <f>+'Expense Inputs'!BI116</f>
        <v>0</v>
      </c>
      <c r="E560" s="67">
        <v>0</v>
      </c>
      <c r="F560" s="67">
        <f t="shared" si="32"/>
        <v>1210780.8199999998</v>
      </c>
      <c r="H560" s="376"/>
    </row>
    <row r="561" spans="1:8">
      <c r="A561" s="64">
        <v>404.01</v>
      </c>
      <c r="B561" s="70" t="s">
        <v>693</v>
      </c>
      <c r="C561" s="66">
        <f>+'Expense Inputs'!D117</f>
        <v>0</v>
      </c>
      <c r="D561" s="66">
        <f>+'Expense Inputs'!BI117</f>
        <v>0</v>
      </c>
      <c r="E561" s="67">
        <v>0</v>
      </c>
      <c r="F561" s="67">
        <f t="shared" si="32"/>
        <v>0</v>
      </c>
      <c r="H561" s="376"/>
    </row>
    <row r="562" spans="1:8">
      <c r="A562" s="64">
        <v>404.02</v>
      </c>
      <c r="B562" s="65" t="s">
        <v>694</v>
      </c>
      <c r="C562" s="66">
        <f>+'Expense Inputs'!D118</f>
        <v>58868097.469999999</v>
      </c>
      <c r="D562" s="66">
        <f>+'Expense Inputs'!BI118</f>
        <v>19070686.734467432</v>
      </c>
      <c r="E562" s="67">
        <v>0</v>
      </c>
      <c r="F562" s="67">
        <f>C562+D562+E562</f>
        <v>77938784.204467431</v>
      </c>
      <c r="H562" s="376"/>
    </row>
    <row r="563" spans="1:8">
      <c r="A563" s="64">
        <v>405</v>
      </c>
      <c r="B563" s="65" t="s">
        <v>695</v>
      </c>
      <c r="C563" s="66">
        <f>+'Expense Inputs'!D122</f>
        <v>2500924.8299999996</v>
      </c>
      <c r="D563" s="66">
        <f>+'Expense Inputs'!BI122</f>
        <v>0</v>
      </c>
      <c r="E563" s="67">
        <v>0</v>
      </c>
      <c r="F563" s="67">
        <f t="shared" ref="F563:F571" si="36">C563+D563+E563</f>
        <v>2500924.8299999996</v>
      </c>
      <c r="H563" s="376"/>
    </row>
    <row r="564" spans="1:8">
      <c r="A564" s="64">
        <v>406</v>
      </c>
      <c r="B564" s="65" t="s">
        <v>696</v>
      </c>
      <c r="C564" s="66">
        <f>+'Expense Inputs'!D123</f>
        <v>25800</v>
      </c>
      <c r="D564" s="66">
        <f>+'Expense Inputs'!BI123</f>
        <v>0</v>
      </c>
      <c r="E564" s="67">
        <v>0</v>
      </c>
      <c r="F564" s="67">
        <f t="shared" si="36"/>
        <v>25800</v>
      </c>
      <c r="H564" s="376"/>
    </row>
    <row r="565" spans="1:8">
      <c r="A565" s="64">
        <v>406.01</v>
      </c>
      <c r="B565" s="65" t="s">
        <v>697</v>
      </c>
      <c r="C565" s="66">
        <f>+'Expense Inputs'!D124</f>
        <v>0</v>
      </c>
      <c r="D565" s="66">
        <f>+'Expense Inputs'!BI124</f>
        <v>0</v>
      </c>
      <c r="E565" s="67">
        <v>0</v>
      </c>
      <c r="F565" s="67">
        <f t="shared" si="36"/>
        <v>0</v>
      </c>
      <c r="H565" s="376"/>
    </row>
    <row r="566" spans="1:8">
      <c r="A566" s="64">
        <v>406.02</v>
      </c>
      <c r="B566" s="65" t="s">
        <v>698</v>
      </c>
      <c r="C566" s="66">
        <f>+'Expense Inputs'!D125</f>
        <v>715282.68</v>
      </c>
      <c r="D566" s="66">
        <f>+'Expense Inputs'!BI125</f>
        <v>0</v>
      </c>
      <c r="E566" s="67">
        <v>0</v>
      </c>
      <c r="F566" s="67">
        <f t="shared" si="36"/>
        <v>715282.68</v>
      </c>
      <c r="H566" s="376"/>
    </row>
    <row r="567" spans="1:8">
      <c r="A567" s="64">
        <v>406.03</v>
      </c>
      <c r="B567" s="65" t="s">
        <v>699</v>
      </c>
      <c r="C567" s="66">
        <f>+'Expense Inputs'!D126</f>
        <v>8414393.160000002</v>
      </c>
      <c r="D567" s="66">
        <f>+'Expense Inputs'!BI126</f>
        <v>0</v>
      </c>
      <c r="E567" s="67">
        <v>0</v>
      </c>
      <c r="F567" s="67">
        <f t="shared" si="36"/>
        <v>8414393.160000002</v>
      </c>
      <c r="H567" s="376"/>
    </row>
    <row r="568" spans="1:8">
      <c r="A568" s="64">
        <v>407</v>
      </c>
      <c r="B568" s="65" t="s">
        <v>700</v>
      </c>
      <c r="C568" s="66">
        <f>+'Expense Inputs'!D134</f>
        <v>10322245.039999999</v>
      </c>
      <c r="D568" s="66">
        <f>+'Expense Inputs'!BI134</f>
        <v>0</v>
      </c>
      <c r="E568" s="67">
        <v>0</v>
      </c>
      <c r="F568" s="67">
        <f t="shared" si="36"/>
        <v>10322245.039999999</v>
      </c>
      <c r="H568" s="376"/>
    </row>
    <row r="569" spans="1:8">
      <c r="A569" s="64">
        <v>407.01</v>
      </c>
      <c r="B569" s="65" t="s">
        <v>701</v>
      </c>
      <c r="C569" s="66">
        <f>+'Expense Inputs'!D135</f>
        <v>25322916</v>
      </c>
      <c r="D569" s="66">
        <f>+'Expense Inputs'!BI135</f>
        <v>7505238.283406239</v>
      </c>
      <c r="E569" s="67">
        <v>0</v>
      </c>
      <c r="F569" s="67">
        <f t="shared" si="36"/>
        <v>32828154.283406239</v>
      </c>
      <c r="H569" s="376"/>
    </row>
    <row r="570" spans="1:8">
      <c r="A570" s="64">
        <v>407.02</v>
      </c>
      <c r="B570" s="65" t="s">
        <v>702</v>
      </c>
      <c r="C570" s="66">
        <f>SUM('Expense Inputs'!D138:D139)</f>
        <v>-20864791.359999996</v>
      </c>
      <c r="D570" s="66">
        <f>SUM('Expense Inputs'!BI138:BI139)</f>
        <v>37888484.277146444</v>
      </c>
      <c r="E570" s="67">
        <v>0</v>
      </c>
      <c r="F570" s="67">
        <f t="shared" si="36"/>
        <v>17023692.917146448</v>
      </c>
      <c r="H570" s="376"/>
    </row>
    <row r="571" spans="1:8">
      <c r="A571" s="64">
        <v>411</v>
      </c>
      <c r="B571" s="65" t="s">
        <v>350</v>
      </c>
      <c r="C571" s="66">
        <f>+'Expense Inputs'!D129</f>
        <v>3557679.1</v>
      </c>
      <c r="D571" s="66">
        <f>+'Expense Inputs'!BI129</f>
        <v>-19985.020000000019</v>
      </c>
      <c r="E571" s="67">
        <v>0</v>
      </c>
      <c r="F571" s="67">
        <f t="shared" si="36"/>
        <v>3537694.08</v>
      </c>
      <c r="H571" s="376"/>
    </row>
    <row r="572" spans="1:8">
      <c r="A572" s="64">
        <v>411.01</v>
      </c>
      <c r="B572" s="70" t="s">
        <v>703</v>
      </c>
      <c r="C572" s="66">
        <f>SUM('Expense Inputs'!D140:D141)</f>
        <v>-763743.36</v>
      </c>
      <c r="D572" s="66">
        <f>SUM('Expense Inputs'!BI140:BI141)</f>
        <v>-3533963.9933333336</v>
      </c>
      <c r="E572" s="67">
        <v>0</v>
      </c>
      <c r="F572" s="67">
        <f>C572+D572+E572</f>
        <v>-4297707.3533333335</v>
      </c>
      <c r="H572" s="376"/>
    </row>
    <row r="573" spans="1:8">
      <c r="A573" s="64">
        <v>411.02</v>
      </c>
      <c r="B573" s="70" t="s">
        <v>704</v>
      </c>
      <c r="C573" s="66">
        <f>+'Expense Inputs'!D142</f>
        <v>-4419.1099999999997</v>
      </c>
      <c r="D573" s="66">
        <f>+'Expense Inputs'!BI142</f>
        <v>0</v>
      </c>
      <c r="E573" s="67">
        <v>0</v>
      </c>
      <c r="F573" s="67">
        <f>C573+D573+E573</f>
        <v>-4419.1099999999997</v>
      </c>
      <c r="H573" s="376"/>
    </row>
    <row r="574" spans="1:8">
      <c r="A574" s="64">
        <v>421</v>
      </c>
      <c r="B574" s="65" t="s">
        <v>705</v>
      </c>
      <c r="C574" s="66">
        <f>+'Expense Inputs'!D149</f>
        <v>-41661500.859999999</v>
      </c>
      <c r="D574" s="66">
        <f>+'Expense Inputs'!BI149</f>
        <v>41661500.859999999</v>
      </c>
      <c r="E574" s="67">
        <v>0</v>
      </c>
      <c r="F574" s="67">
        <f>C574+D574+E574</f>
        <v>0</v>
      </c>
    </row>
    <row r="575" spans="1:8">
      <c r="A575" s="64" t="s">
        <v>524</v>
      </c>
      <c r="B575" s="65" t="s">
        <v>524</v>
      </c>
      <c r="C575" s="66">
        <v>0</v>
      </c>
      <c r="D575" s="66">
        <v>0</v>
      </c>
      <c r="E575" s="67">
        <v>0</v>
      </c>
      <c r="F575" s="67">
        <f t="shared" si="32"/>
        <v>0</v>
      </c>
    </row>
    <row r="576" spans="1:8">
      <c r="A576" s="64" t="s">
        <v>524</v>
      </c>
      <c r="B576" s="65" t="s">
        <v>524</v>
      </c>
      <c r="C576" s="66">
        <v>0</v>
      </c>
      <c r="D576" s="66">
        <v>0</v>
      </c>
      <c r="E576" s="67">
        <v>0</v>
      </c>
      <c r="F576" s="67">
        <f t="shared" si="32"/>
        <v>0</v>
      </c>
    </row>
    <row r="577" spans="1:6">
      <c r="A577" s="64" t="s">
        <v>524</v>
      </c>
      <c r="B577" s="65" t="s">
        <v>524</v>
      </c>
      <c r="C577" s="66">
        <v>0</v>
      </c>
      <c r="D577" s="66">
        <v>0</v>
      </c>
      <c r="E577" s="67">
        <v>0</v>
      </c>
      <c r="F577" s="67">
        <f t="shared" si="32"/>
        <v>0</v>
      </c>
    </row>
    <row r="578" spans="1:6">
      <c r="A578" s="64" t="s">
        <v>524</v>
      </c>
      <c r="B578" s="65" t="s">
        <v>524</v>
      </c>
      <c r="C578" s="66">
        <v>0</v>
      </c>
      <c r="D578" s="66">
        <v>0</v>
      </c>
      <c r="E578" s="67">
        <v>0</v>
      </c>
      <c r="F578" s="67">
        <f t="shared" si="32"/>
        <v>0</v>
      </c>
    </row>
    <row r="579" spans="1:6">
      <c r="A579" s="64" t="s">
        <v>524</v>
      </c>
      <c r="B579" s="65" t="s">
        <v>524</v>
      </c>
      <c r="C579" s="66">
        <v>0</v>
      </c>
      <c r="D579" s="66">
        <v>0</v>
      </c>
      <c r="E579" s="67">
        <v>0</v>
      </c>
      <c r="F579" s="67">
        <f t="shared" si="32"/>
        <v>0</v>
      </c>
    </row>
    <row r="580" spans="1:6">
      <c r="A580" s="64" t="s">
        <v>524</v>
      </c>
      <c r="B580" s="65" t="s">
        <v>524</v>
      </c>
      <c r="C580" s="66">
        <v>0</v>
      </c>
      <c r="D580" s="66">
        <v>0</v>
      </c>
      <c r="E580" s="67">
        <v>0</v>
      </c>
      <c r="F580" s="67">
        <f t="shared" si="32"/>
        <v>0</v>
      </c>
    </row>
    <row r="581" spans="1:6">
      <c r="A581" s="64" t="s">
        <v>524</v>
      </c>
      <c r="B581" s="65" t="s">
        <v>524</v>
      </c>
      <c r="C581" s="66">
        <v>0</v>
      </c>
      <c r="D581" s="66">
        <v>0</v>
      </c>
      <c r="E581" s="67">
        <v>0</v>
      </c>
      <c r="F581" s="67">
        <f t="shared" si="32"/>
        <v>0</v>
      </c>
    </row>
    <row r="582" spans="1:6">
      <c r="A582" s="64" t="s">
        <v>524</v>
      </c>
      <c r="B582" s="65" t="s">
        <v>524</v>
      </c>
      <c r="C582" s="66">
        <v>0</v>
      </c>
      <c r="D582" s="66">
        <v>0</v>
      </c>
      <c r="E582" s="67">
        <v>0</v>
      </c>
      <c r="F582" s="67">
        <f t="shared" si="32"/>
        <v>0</v>
      </c>
    </row>
    <row r="583" spans="1:6">
      <c r="A583" s="64" t="s">
        <v>524</v>
      </c>
      <c r="B583" s="65" t="s">
        <v>524</v>
      </c>
      <c r="C583" s="66">
        <v>0</v>
      </c>
      <c r="D583" s="66">
        <v>0</v>
      </c>
      <c r="E583" s="67">
        <v>0</v>
      </c>
      <c r="F583" s="67">
        <f t="shared" si="32"/>
        <v>0</v>
      </c>
    </row>
    <row r="584" spans="1:6" ht="13.5" thickBot="1">
      <c r="A584" s="60"/>
      <c r="B584" s="47" t="s">
        <v>706</v>
      </c>
      <c r="C584" s="68">
        <f>SUM(C535:C583)</f>
        <v>389268923.96814013</v>
      </c>
      <c r="D584" s="68">
        <f>SUM(D535:D583)</f>
        <v>107745059.89185944</v>
      </c>
      <c r="E584" s="68">
        <f>SUM(E535:E583)</f>
        <v>0</v>
      </c>
      <c r="F584" s="68">
        <f>SUM(F535:F583)</f>
        <v>497013983.85999936</v>
      </c>
    </row>
    <row r="585" spans="1:6" ht="15.75" thickTop="1">
      <c r="A585" s="60"/>
      <c r="B585" s="74"/>
      <c r="C585" s="56"/>
      <c r="D585" s="56"/>
      <c r="E585" s="56"/>
      <c r="F585" s="75"/>
    </row>
    <row r="586" spans="1:6" ht="15.75">
      <c r="A586" s="61" t="s">
        <v>707</v>
      </c>
      <c r="B586" s="56"/>
      <c r="C586" s="56"/>
      <c r="D586" s="56"/>
      <c r="E586" s="56"/>
      <c r="F586" s="56"/>
    </row>
    <row r="587" spans="1:6">
      <c r="A587" s="64">
        <v>236</v>
      </c>
      <c r="B587" s="65" t="s">
        <v>513</v>
      </c>
      <c r="C587" s="66">
        <f>+'Expense Inputs'!D153</f>
        <v>59265945.07</v>
      </c>
      <c r="D587" s="66">
        <f>+'Expense Inputs'!BI153</f>
        <v>-59265945.07</v>
      </c>
      <c r="E587" s="67">
        <v>0</v>
      </c>
      <c r="F587" s="67">
        <f t="shared" ref="F587:F596" si="37">C587+D587+E587</f>
        <v>0</v>
      </c>
    </row>
    <row r="588" spans="1:6">
      <c r="A588" s="64">
        <v>236.01</v>
      </c>
      <c r="B588" s="65" t="s">
        <v>514</v>
      </c>
      <c r="C588" s="66">
        <f>+'Expense Inputs'!D154</f>
        <v>7259623.1200000001</v>
      </c>
      <c r="D588" s="66">
        <f>+'Expense Inputs'!BI154</f>
        <v>175264.05863040531</v>
      </c>
      <c r="E588" s="67">
        <v>0</v>
      </c>
      <c r="F588" s="67">
        <f t="shared" si="37"/>
        <v>7434887.1786304051</v>
      </c>
    </row>
    <row r="589" spans="1:6">
      <c r="A589" s="64">
        <v>236.02</v>
      </c>
      <c r="B589" s="65" t="s">
        <v>708</v>
      </c>
      <c r="C589" s="66">
        <f>+'Expense Inputs'!D155</f>
        <v>84567938.340000004</v>
      </c>
      <c r="D589" s="66">
        <f>+'Expense Inputs'!BI155</f>
        <v>-6284900.3661325499</v>
      </c>
      <c r="E589" s="67">
        <f>+Summary!H41</f>
        <v>3849867.7518600002</v>
      </c>
      <c r="F589" s="67">
        <f t="shared" si="37"/>
        <v>82132905.725727439</v>
      </c>
    </row>
    <row r="590" spans="1:6">
      <c r="A590" s="64">
        <v>236.03</v>
      </c>
      <c r="B590" s="65" t="s">
        <v>709</v>
      </c>
      <c r="C590" s="66">
        <f>+'Expense Inputs'!D156</f>
        <v>82000442.209999993</v>
      </c>
      <c r="D590" s="66">
        <f>+'Expense Inputs'!BI156</f>
        <v>-82000442.209999993</v>
      </c>
      <c r="E590" s="67">
        <v>0</v>
      </c>
      <c r="F590" s="67">
        <f>C590+D590+E590</f>
        <v>0</v>
      </c>
    </row>
    <row r="591" spans="1:6">
      <c r="A591" s="64">
        <v>236.04</v>
      </c>
      <c r="B591" s="70" t="s">
        <v>898</v>
      </c>
      <c r="C591" s="66">
        <f>+'Expense Inputs'!D157</f>
        <v>1346484.56</v>
      </c>
      <c r="D591" s="66">
        <f>+'Expense Inputs'!BI157</f>
        <v>-568848.89471653465</v>
      </c>
      <c r="E591" s="67">
        <v>0</v>
      </c>
      <c r="F591" s="67">
        <f>C591+D591+E591</f>
        <v>777635.66528346541</v>
      </c>
    </row>
    <row r="592" spans="1:6">
      <c r="A592" s="64" t="s">
        <v>524</v>
      </c>
      <c r="B592" s="65" t="s">
        <v>524</v>
      </c>
      <c r="C592" s="66">
        <v>0</v>
      </c>
      <c r="D592" s="66">
        <v>0</v>
      </c>
      <c r="E592" s="67">
        <v>0</v>
      </c>
      <c r="F592" s="67">
        <f>C592+D592+E592</f>
        <v>0</v>
      </c>
    </row>
    <row r="593" spans="1:7">
      <c r="A593" s="64" t="s">
        <v>524</v>
      </c>
      <c r="B593" s="65" t="s">
        <v>524</v>
      </c>
      <c r="C593" s="66">
        <v>0</v>
      </c>
      <c r="D593" s="66">
        <v>0</v>
      </c>
      <c r="E593" s="67">
        <v>0</v>
      </c>
      <c r="F593" s="67">
        <f>C593+D593+E593</f>
        <v>0</v>
      </c>
    </row>
    <row r="594" spans="1:7">
      <c r="A594" s="64" t="s">
        <v>524</v>
      </c>
      <c r="B594" s="65" t="s">
        <v>524</v>
      </c>
      <c r="C594" s="66">
        <v>0</v>
      </c>
      <c r="D594" s="66">
        <v>0</v>
      </c>
      <c r="E594" s="67">
        <v>0</v>
      </c>
      <c r="F594" s="67">
        <f t="shared" si="37"/>
        <v>0</v>
      </c>
    </row>
    <row r="595" spans="1:7">
      <c r="A595" s="64" t="s">
        <v>524</v>
      </c>
      <c r="B595" s="65" t="s">
        <v>524</v>
      </c>
      <c r="C595" s="66">
        <v>0</v>
      </c>
      <c r="D595" s="66">
        <v>0</v>
      </c>
      <c r="E595" s="67">
        <v>0</v>
      </c>
      <c r="F595" s="67">
        <f t="shared" si="37"/>
        <v>0</v>
      </c>
    </row>
    <row r="596" spans="1:7">
      <c r="A596" s="64" t="s">
        <v>524</v>
      </c>
      <c r="B596" s="65" t="s">
        <v>524</v>
      </c>
      <c r="C596" s="66">
        <v>0</v>
      </c>
      <c r="D596" s="66">
        <v>0</v>
      </c>
      <c r="E596" s="67">
        <v>0</v>
      </c>
      <c r="F596" s="67">
        <f t="shared" si="37"/>
        <v>0</v>
      </c>
    </row>
    <row r="597" spans="1:7">
      <c r="A597" s="60"/>
      <c r="B597" s="47" t="s">
        <v>710</v>
      </c>
      <c r="C597" s="68">
        <f>SUM(C587:C596)</f>
        <v>234440433.30000001</v>
      </c>
      <c r="D597" s="68">
        <f>SUM(D587:D596)</f>
        <v>-147944872.48221865</v>
      </c>
      <c r="E597" s="68">
        <f>SUM(E587:E596)</f>
        <v>3849867.7518600002</v>
      </c>
      <c r="F597" s="68">
        <f>SUM(F587:F596)</f>
        <v>90345428.569641322</v>
      </c>
    </row>
    <row r="598" spans="1:7">
      <c r="A598" s="60"/>
      <c r="B598" s="56"/>
      <c r="C598" s="72"/>
      <c r="D598" s="72"/>
      <c r="E598" s="56"/>
      <c r="F598" s="56"/>
    </row>
    <row r="599" spans="1:7" ht="15.75">
      <c r="A599" s="61" t="s">
        <v>711</v>
      </c>
      <c r="B599" s="47"/>
      <c r="C599" s="68">
        <f>SUM(C409,C597,C584,C659)</f>
        <v>2051942496.3281388</v>
      </c>
      <c r="D599" s="68">
        <f>SUM(D409,D597,D584,D659)</f>
        <v>-310978443.02345663</v>
      </c>
      <c r="E599" s="68">
        <f>SUM(E409,E597,E584,E659)</f>
        <v>24921894.250890002</v>
      </c>
      <c r="F599" s="68">
        <f>SUM(F409,F597,F584,F659)</f>
        <v>1765885947.5555718</v>
      </c>
      <c r="G599" s="376"/>
    </row>
    <row r="600" spans="1:7">
      <c r="A600" s="60"/>
      <c r="B600" s="56"/>
      <c r="C600" s="77"/>
      <c r="D600" s="77"/>
      <c r="E600" s="77"/>
      <c r="F600" s="72"/>
    </row>
    <row r="601" spans="1:7" ht="15.75">
      <c r="A601" s="61" t="s">
        <v>712</v>
      </c>
      <c r="B601" s="56"/>
      <c r="C601" s="77"/>
      <c r="D601" s="77"/>
      <c r="E601" s="77"/>
      <c r="F601" s="77"/>
    </row>
    <row r="602" spans="1:7">
      <c r="A602" s="64">
        <v>450.01</v>
      </c>
      <c r="B602" s="65" t="s">
        <v>713</v>
      </c>
      <c r="C602" s="67">
        <f>+'Revenue Input'!D19</f>
        <v>2151272.19</v>
      </c>
      <c r="D602" s="67">
        <f>+'Revenue Input'!BI19</f>
        <v>0</v>
      </c>
      <c r="E602" s="67">
        <v>0</v>
      </c>
      <c r="F602" s="67">
        <f>C602+D602+E602</f>
        <v>2151272.19</v>
      </c>
    </row>
    <row r="603" spans="1:7">
      <c r="A603" s="64">
        <v>450.02</v>
      </c>
      <c r="B603" s="65" t="s">
        <v>714</v>
      </c>
      <c r="C603" s="67">
        <f>+'Revenue Input'!D20</f>
        <v>300105</v>
      </c>
      <c r="D603" s="67">
        <f>+'Revenue Input'!BI20</f>
        <v>0</v>
      </c>
      <c r="E603" s="67">
        <v>0</v>
      </c>
      <c r="F603" s="67">
        <f>C603+D603+E603</f>
        <v>300105</v>
      </c>
    </row>
    <row r="604" spans="1:7">
      <c r="A604" s="64">
        <v>451.01</v>
      </c>
      <c r="B604" s="65" t="s">
        <v>715</v>
      </c>
      <c r="C604" s="67">
        <f>+'Revenue Input'!D24</f>
        <v>1314247.8600000001</v>
      </c>
      <c r="D604" s="67">
        <f>+'Revenue Input'!BI24</f>
        <v>0</v>
      </c>
      <c r="E604" s="67">
        <v>0</v>
      </c>
      <c r="F604" s="67">
        <f>C604+D604+E604</f>
        <v>1314247.8600000001</v>
      </c>
    </row>
    <row r="605" spans="1:7">
      <c r="A605" s="64">
        <v>451.02</v>
      </c>
      <c r="B605" s="65" t="s">
        <v>716</v>
      </c>
      <c r="C605" s="67">
        <f>+'Revenue Input'!D25</f>
        <v>1460925</v>
      </c>
      <c r="D605" s="67">
        <f>+'Revenue Input'!BI25</f>
        <v>0</v>
      </c>
      <c r="E605" s="67">
        <v>0</v>
      </c>
      <c r="F605" s="67">
        <f t="shared" ref="F605:F641" si="38">C605+D605+E605</f>
        <v>1460925</v>
      </c>
    </row>
    <row r="606" spans="1:7">
      <c r="A606" s="64">
        <v>451.03</v>
      </c>
      <c r="B606" s="65" t="s">
        <v>717</v>
      </c>
      <c r="C606" s="67">
        <f>+'Revenue Input'!D26</f>
        <v>1019248.82</v>
      </c>
      <c r="D606" s="67">
        <f>+'Revenue Input'!BI26</f>
        <v>0</v>
      </c>
      <c r="E606" s="67">
        <v>0</v>
      </c>
      <c r="F606" s="67">
        <f t="shared" si="38"/>
        <v>1019248.82</v>
      </c>
    </row>
    <row r="607" spans="1:7">
      <c r="A607" s="64">
        <v>451.04</v>
      </c>
      <c r="B607" s="70" t="s">
        <v>718</v>
      </c>
      <c r="C607" s="67">
        <f>+'Revenue Input'!D27</f>
        <v>1400595.91</v>
      </c>
      <c r="D607" s="67">
        <f>+'Revenue Input'!BI27</f>
        <v>0</v>
      </c>
      <c r="E607" s="67">
        <v>0</v>
      </c>
      <c r="F607" s="67">
        <f>C607+D607+E607</f>
        <v>1400595.91</v>
      </c>
    </row>
    <row r="608" spans="1:7">
      <c r="A608" s="64">
        <v>451.05</v>
      </c>
      <c r="B608" s="65" t="s">
        <v>719</v>
      </c>
      <c r="C608" s="67">
        <f>+'Revenue Input'!D28</f>
        <v>1397401.6500000001</v>
      </c>
      <c r="D608" s="67">
        <f>+'Revenue Input'!BI28</f>
        <v>0</v>
      </c>
      <c r="E608" s="67">
        <v>0</v>
      </c>
      <c r="F608" s="67">
        <f t="shared" si="38"/>
        <v>1397401.6500000001</v>
      </c>
    </row>
    <row r="609" spans="1:6">
      <c r="A609" s="64">
        <v>451.06</v>
      </c>
      <c r="B609" s="65" t="s">
        <v>720</v>
      </c>
      <c r="C609" s="67">
        <f>+'Revenue Input'!D29</f>
        <v>181120</v>
      </c>
      <c r="D609" s="67">
        <f>+'Revenue Input'!BI29</f>
        <v>0</v>
      </c>
      <c r="E609" s="67">
        <v>0</v>
      </c>
      <c r="F609" s="67">
        <f t="shared" si="38"/>
        <v>181120</v>
      </c>
    </row>
    <row r="610" spans="1:6">
      <c r="A610" s="64">
        <v>451.07</v>
      </c>
      <c r="B610" s="65" t="s">
        <v>721</v>
      </c>
      <c r="C610" s="67">
        <f>+'Revenue Input'!D30</f>
        <v>4847787.22</v>
      </c>
      <c r="D610" s="67">
        <f>+'Revenue Input'!BI30</f>
        <v>0</v>
      </c>
      <c r="E610" s="67">
        <v>0</v>
      </c>
      <c r="F610" s="67">
        <f t="shared" si="38"/>
        <v>4847787.22</v>
      </c>
    </row>
    <row r="611" spans="1:6">
      <c r="A611" s="64">
        <v>451.08</v>
      </c>
      <c r="B611" s="65" t="s">
        <v>722</v>
      </c>
      <c r="C611" s="67">
        <f>+'Revenue Input'!D31</f>
        <v>616489.76</v>
      </c>
      <c r="D611" s="67">
        <f>+'Revenue Input'!BI31</f>
        <v>0</v>
      </c>
      <c r="E611" s="67">
        <v>0</v>
      </c>
      <c r="F611" s="67">
        <f t="shared" si="38"/>
        <v>616489.76</v>
      </c>
    </row>
    <row r="612" spans="1:6">
      <c r="A612" s="64">
        <v>454.01</v>
      </c>
      <c r="B612" s="65" t="s">
        <v>723</v>
      </c>
      <c r="C612" s="67">
        <f>+'Revenue Input'!D35</f>
        <v>63960.97</v>
      </c>
      <c r="D612" s="67">
        <f>+'Revenue Input'!BI35</f>
        <v>0</v>
      </c>
      <c r="E612" s="67">
        <v>0</v>
      </c>
      <c r="F612" s="67">
        <f t="shared" si="38"/>
        <v>63960.97</v>
      </c>
    </row>
    <row r="613" spans="1:6">
      <c r="A613" s="64">
        <v>454.02</v>
      </c>
      <c r="B613" s="70" t="s">
        <v>1036</v>
      </c>
      <c r="C613" s="67">
        <f>+'Revenue Input'!D36</f>
        <v>5198339.0243848944</v>
      </c>
      <c r="D613" s="67">
        <f>+'Revenue Input'!BI36</f>
        <v>0</v>
      </c>
      <c r="E613" s="67">
        <v>0</v>
      </c>
      <c r="F613" s="67">
        <f t="shared" si="38"/>
        <v>5198339.0243848944</v>
      </c>
    </row>
    <row r="614" spans="1:6">
      <c r="A614" s="64">
        <v>454.03</v>
      </c>
      <c r="B614" s="70" t="s">
        <v>1037</v>
      </c>
      <c r="C614" s="67">
        <f>+'Revenue Input'!D37</f>
        <v>7250767.7256151056</v>
      </c>
      <c r="D614" s="67">
        <f>+'Revenue Input'!BI37</f>
        <v>0</v>
      </c>
      <c r="E614" s="67">
        <v>0</v>
      </c>
      <c r="F614" s="67">
        <f t="shared" si="38"/>
        <v>7250767.7256151056</v>
      </c>
    </row>
    <row r="615" spans="1:6">
      <c r="A615" s="64">
        <v>454.04</v>
      </c>
      <c r="B615" s="65" t="s">
        <v>724</v>
      </c>
      <c r="C615" s="67">
        <f>+'Revenue Input'!D38</f>
        <v>1222583.4099999999</v>
      </c>
      <c r="D615" s="67">
        <f>+'Revenue Input'!BI38</f>
        <v>0</v>
      </c>
      <c r="E615" s="67">
        <v>0</v>
      </c>
      <c r="F615" s="67">
        <f t="shared" si="38"/>
        <v>1222583.4099999999</v>
      </c>
    </row>
    <row r="616" spans="1:6">
      <c r="A616" s="64">
        <v>454.05</v>
      </c>
      <c r="B616" s="65" t="s">
        <v>725</v>
      </c>
      <c r="C616" s="67">
        <f>+'Revenue Input'!D39</f>
        <v>4617136.54</v>
      </c>
      <c r="D616" s="67">
        <f>+'Revenue Input'!BI39</f>
        <v>0</v>
      </c>
      <c r="E616" s="67">
        <v>0</v>
      </c>
      <c r="F616" s="67">
        <f t="shared" si="38"/>
        <v>4617136.54</v>
      </c>
    </row>
    <row r="617" spans="1:6">
      <c r="A617" s="64">
        <v>456.01</v>
      </c>
      <c r="B617" s="65" t="s">
        <v>726</v>
      </c>
      <c r="C617" s="66">
        <f>+'Revenue Input'!D43</f>
        <v>18713608.219999999</v>
      </c>
      <c r="D617" s="66">
        <f>+'Revenue Input'!BI43</f>
        <v>1465156.7585096518</v>
      </c>
      <c r="E617" s="67">
        <v>0</v>
      </c>
      <c r="F617" s="67">
        <f t="shared" si="38"/>
        <v>20178764.97850965</v>
      </c>
    </row>
    <row r="618" spans="1:6">
      <c r="A618" s="64">
        <v>456.02</v>
      </c>
      <c r="B618" s="65" t="s">
        <v>727</v>
      </c>
      <c r="C618" s="66">
        <f>+'Revenue Input'!D44</f>
        <v>402045.72</v>
      </c>
      <c r="D618" s="66">
        <f>+'Revenue Input'!BI44</f>
        <v>0</v>
      </c>
      <c r="E618" s="67">
        <v>0</v>
      </c>
      <c r="F618" s="67">
        <f t="shared" si="38"/>
        <v>402045.72</v>
      </c>
    </row>
    <row r="619" spans="1:6">
      <c r="A619" s="64">
        <v>456.03</v>
      </c>
      <c r="B619" s="65" t="s">
        <v>728</v>
      </c>
      <c r="C619" s="66">
        <f>+'Revenue Input'!D45</f>
        <v>1262509.49</v>
      </c>
      <c r="D619" s="66">
        <f>+'Revenue Input'!BI45</f>
        <v>-858566.13</v>
      </c>
      <c r="E619" s="67">
        <v>0</v>
      </c>
      <c r="F619" s="67">
        <f t="shared" si="38"/>
        <v>403943.36</v>
      </c>
    </row>
    <row r="620" spans="1:6">
      <c r="A620" s="64">
        <v>456.04</v>
      </c>
      <c r="B620" s="65" t="s">
        <v>729</v>
      </c>
      <c r="C620" s="66">
        <f>+'Revenue Input'!D46</f>
        <v>35693.46</v>
      </c>
      <c r="D620" s="66">
        <f>+'Revenue Input'!BI46</f>
        <v>0</v>
      </c>
      <c r="E620" s="67">
        <v>0</v>
      </c>
      <c r="F620" s="67">
        <f t="shared" si="38"/>
        <v>35693.46</v>
      </c>
    </row>
    <row r="621" spans="1:6">
      <c r="A621" s="64">
        <v>456.05</v>
      </c>
      <c r="B621" s="65" t="s">
        <v>730</v>
      </c>
      <c r="C621" s="66">
        <f>+'Revenue Input'!D47</f>
        <v>69470811.980000004</v>
      </c>
      <c r="D621" s="66">
        <f>+'Revenue Input'!BI47</f>
        <v>-48055688.225346237</v>
      </c>
      <c r="E621" s="67">
        <v>0</v>
      </c>
      <c r="F621" s="67">
        <f t="shared" si="38"/>
        <v>21415123.754653767</v>
      </c>
    </row>
    <row r="622" spans="1:6">
      <c r="A622" s="64">
        <v>456.06</v>
      </c>
      <c r="B622" s="65" t="s">
        <v>731</v>
      </c>
      <c r="C622" s="66">
        <f>+'Revenue Input'!D48</f>
        <v>-684145.61</v>
      </c>
      <c r="D622" s="66">
        <f>+'Revenue Input'!BI48</f>
        <v>684145.61</v>
      </c>
      <c r="E622" s="67">
        <v>0</v>
      </c>
      <c r="F622" s="67">
        <f t="shared" si="38"/>
        <v>0</v>
      </c>
    </row>
    <row r="623" spans="1:6">
      <c r="A623" s="64">
        <v>456.07</v>
      </c>
      <c r="B623" s="65" t="s">
        <v>732</v>
      </c>
      <c r="C623" s="66">
        <f>+'Revenue Input'!D49</f>
        <v>16227.01</v>
      </c>
      <c r="D623" s="66">
        <f>+'Revenue Input'!BI49</f>
        <v>0</v>
      </c>
      <c r="E623" s="67">
        <v>0</v>
      </c>
      <c r="F623" s="67">
        <f t="shared" si="38"/>
        <v>16227.01</v>
      </c>
    </row>
    <row r="624" spans="1:6">
      <c r="A624" s="64">
        <v>456.08</v>
      </c>
      <c r="B624" s="65" t="s">
        <v>733</v>
      </c>
      <c r="C624" s="66">
        <f>+'Revenue Input'!D50</f>
        <v>1720.49</v>
      </c>
      <c r="D624" s="66">
        <f>+'Revenue Input'!BI50</f>
        <v>0</v>
      </c>
      <c r="E624" s="67">
        <v>0</v>
      </c>
      <c r="F624" s="67">
        <f t="shared" si="38"/>
        <v>1720.49</v>
      </c>
    </row>
    <row r="625" spans="1:6">
      <c r="A625" s="64">
        <v>456.09</v>
      </c>
      <c r="B625" s="65" t="s">
        <v>734</v>
      </c>
      <c r="C625" s="66">
        <f>+'Revenue Input'!D51</f>
        <v>544146.44999999995</v>
      </c>
      <c r="D625" s="66">
        <f>+'Revenue Input'!BI51</f>
        <v>-544146.44999999995</v>
      </c>
      <c r="E625" s="67">
        <v>0</v>
      </c>
      <c r="F625" s="67">
        <f t="shared" si="38"/>
        <v>0</v>
      </c>
    </row>
    <row r="626" spans="1:6">
      <c r="A626" s="64">
        <v>456.1</v>
      </c>
      <c r="B626" s="65" t="s">
        <v>735</v>
      </c>
      <c r="C626" s="66">
        <f>+'Revenue Input'!D52</f>
        <v>81157.8</v>
      </c>
      <c r="D626" s="66">
        <f>+'Revenue Input'!BI52</f>
        <v>0</v>
      </c>
      <c r="E626" s="67">
        <v>0</v>
      </c>
      <c r="F626" s="67">
        <f t="shared" si="38"/>
        <v>81157.8</v>
      </c>
    </row>
    <row r="627" spans="1:6">
      <c r="A627" s="64">
        <v>456.11</v>
      </c>
      <c r="B627" s="70" t="s">
        <v>736</v>
      </c>
      <c r="C627" s="66">
        <f>+'Revenue Input'!D53</f>
        <v>-117872.25000000012</v>
      </c>
      <c r="D627" s="66">
        <f>+'Revenue Input'!BI53</f>
        <v>0</v>
      </c>
      <c r="E627" s="67">
        <v>0</v>
      </c>
      <c r="F627" s="67">
        <f t="shared" si="38"/>
        <v>-117872.25000000012</v>
      </c>
    </row>
    <row r="628" spans="1:6">
      <c r="A628" s="64">
        <v>456.12</v>
      </c>
      <c r="B628" s="70" t="s">
        <v>772</v>
      </c>
      <c r="C628" s="66">
        <f>+'Revenue Input'!D54</f>
        <v>305.69</v>
      </c>
      <c r="D628" s="66">
        <f>+'Revenue Input'!BI54</f>
        <v>0</v>
      </c>
      <c r="E628" s="67">
        <v>0</v>
      </c>
      <c r="F628" s="67">
        <f t="shared" si="38"/>
        <v>305.69</v>
      </c>
    </row>
    <row r="629" spans="1:6">
      <c r="A629" s="64">
        <v>456.13</v>
      </c>
      <c r="B629" s="70" t="s">
        <v>737</v>
      </c>
      <c r="C629" s="66">
        <f>+'Revenue Input'!D55</f>
        <v>223368.24</v>
      </c>
      <c r="D629" s="66">
        <f>+'Revenue Input'!BI55</f>
        <v>0</v>
      </c>
      <c r="E629" s="67">
        <v>0</v>
      </c>
      <c r="F629" s="67">
        <f t="shared" si="38"/>
        <v>223368.24</v>
      </c>
    </row>
    <row r="630" spans="1:6">
      <c r="A630" s="64">
        <v>456.14</v>
      </c>
      <c r="B630" s="70" t="s">
        <v>738</v>
      </c>
      <c r="C630" s="66">
        <f>+'Revenue Input'!D56</f>
        <v>12893133.630000001</v>
      </c>
      <c r="D630" s="66">
        <f>+'Revenue Input'!BI56</f>
        <v>-12754640.940000005</v>
      </c>
      <c r="E630" s="67">
        <v>0</v>
      </c>
      <c r="F630" s="67">
        <f t="shared" si="38"/>
        <v>138492.68999999575</v>
      </c>
    </row>
    <row r="631" spans="1:6">
      <c r="A631" s="64">
        <v>456.15</v>
      </c>
      <c r="B631" s="70" t="s">
        <v>739</v>
      </c>
      <c r="C631" s="66">
        <f>+'Revenue Input'!D57</f>
        <v>10345744.779999999</v>
      </c>
      <c r="D631" s="66">
        <f>+'Revenue Input'!BI57</f>
        <v>-10345744.779999999</v>
      </c>
      <c r="E631" s="67">
        <v>0</v>
      </c>
      <c r="F631" s="67">
        <f t="shared" si="38"/>
        <v>0</v>
      </c>
    </row>
    <row r="632" spans="1:6">
      <c r="A632" s="64">
        <v>456.16</v>
      </c>
      <c r="B632" s="70" t="s">
        <v>1018</v>
      </c>
      <c r="C632" s="66">
        <f>+'Revenue Input'!D58</f>
        <v>0</v>
      </c>
      <c r="D632" s="66">
        <f>+'Revenue Input'!BI58</f>
        <v>1010226.96</v>
      </c>
      <c r="E632" s="67">
        <v>0</v>
      </c>
      <c r="F632" s="67">
        <f t="shared" ref="F632" si="39">C632+D632+E632</f>
        <v>1010226.96</v>
      </c>
    </row>
    <row r="633" spans="1:6">
      <c r="A633" s="64" t="s">
        <v>524</v>
      </c>
      <c r="B633" s="65" t="s">
        <v>524</v>
      </c>
      <c r="C633" s="66">
        <v>0</v>
      </c>
      <c r="D633" s="67">
        <v>0</v>
      </c>
      <c r="E633" s="67">
        <v>0</v>
      </c>
      <c r="F633" s="67">
        <f t="shared" si="38"/>
        <v>0</v>
      </c>
    </row>
    <row r="634" spans="1:6">
      <c r="A634" s="64" t="s">
        <v>524</v>
      </c>
      <c r="B634" s="65" t="s">
        <v>524</v>
      </c>
      <c r="C634" s="66">
        <v>0</v>
      </c>
      <c r="D634" s="67">
        <v>0</v>
      </c>
      <c r="E634" s="67">
        <v>0</v>
      </c>
      <c r="F634" s="67">
        <f t="shared" si="38"/>
        <v>0</v>
      </c>
    </row>
    <row r="635" spans="1:6">
      <c r="A635" s="64" t="s">
        <v>524</v>
      </c>
      <c r="B635" s="65" t="s">
        <v>524</v>
      </c>
      <c r="C635" s="66">
        <v>0</v>
      </c>
      <c r="D635" s="67">
        <v>0</v>
      </c>
      <c r="E635" s="67">
        <v>0</v>
      </c>
      <c r="F635" s="67">
        <f t="shared" si="38"/>
        <v>0</v>
      </c>
    </row>
    <row r="636" spans="1:6">
      <c r="A636" s="64" t="s">
        <v>524</v>
      </c>
      <c r="B636" s="65" t="s">
        <v>524</v>
      </c>
      <c r="C636" s="66">
        <v>0</v>
      </c>
      <c r="D636" s="67">
        <v>0</v>
      </c>
      <c r="E636" s="67">
        <v>0</v>
      </c>
      <c r="F636" s="67">
        <f t="shared" si="38"/>
        <v>0</v>
      </c>
    </row>
    <row r="637" spans="1:6">
      <c r="A637" s="64" t="s">
        <v>524</v>
      </c>
      <c r="B637" s="65" t="s">
        <v>524</v>
      </c>
      <c r="C637" s="66">
        <v>0</v>
      </c>
      <c r="D637" s="67">
        <v>0</v>
      </c>
      <c r="E637" s="67">
        <v>0</v>
      </c>
      <c r="F637" s="67">
        <f t="shared" si="38"/>
        <v>0</v>
      </c>
    </row>
    <row r="638" spans="1:6">
      <c r="A638" s="64" t="s">
        <v>524</v>
      </c>
      <c r="B638" s="65" t="s">
        <v>524</v>
      </c>
      <c r="C638" s="66">
        <v>0</v>
      </c>
      <c r="D638" s="67">
        <v>0</v>
      </c>
      <c r="E638" s="67">
        <v>0</v>
      </c>
      <c r="F638" s="67">
        <f t="shared" si="38"/>
        <v>0</v>
      </c>
    </row>
    <row r="639" spans="1:6">
      <c r="A639" s="64" t="s">
        <v>524</v>
      </c>
      <c r="B639" s="65" t="s">
        <v>524</v>
      </c>
      <c r="C639" s="66">
        <v>0</v>
      </c>
      <c r="D639" s="67">
        <v>0</v>
      </c>
      <c r="E639" s="67">
        <v>0</v>
      </c>
      <c r="F639" s="67">
        <f t="shared" si="38"/>
        <v>0</v>
      </c>
    </row>
    <row r="640" spans="1:6">
      <c r="A640" s="64" t="s">
        <v>524</v>
      </c>
      <c r="B640" s="65" t="s">
        <v>524</v>
      </c>
      <c r="C640" s="66">
        <v>0</v>
      </c>
      <c r="D640" s="67">
        <v>0</v>
      </c>
      <c r="E640" s="67">
        <v>0</v>
      </c>
      <c r="F640" s="67">
        <f t="shared" si="38"/>
        <v>0</v>
      </c>
    </row>
    <row r="641" spans="1:6">
      <c r="A641" s="64" t="s">
        <v>524</v>
      </c>
      <c r="B641" s="65" t="s">
        <v>524</v>
      </c>
      <c r="C641" s="66">
        <v>0</v>
      </c>
      <c r="D641" s="67">
        <v>0</v>
      </c>
      <c r="E641" s="67">
        <v>0</v>
      </c>
      <c r="F641" s="67">
        <f t="shared" si="38"/>
        <v>0</v>
      </c>
    </row>
    <row r="642" spans="1:6">
      <c r="A642" s="60"/>
      <c r="B642" s="47" t="s">
        <v>740</v>
      </c>
      <c r="C642" s="68">
        <f>SUM(C602:C641)</f>
        <v>146230436.18000001</v>
      </c>
      <c r="D642" s="68">
        <f>SUM(D602:D641)</f>
        <v>-69399257.196836606</v>
      </c>
      <c r="E642" s="68">
        <f>SUM(E602:E641)</f>
        <v>0</v>
      </c>
      <c r="F642" s="68">
        <f>SUM(F602:F641)</f>
        <v>76831178.983163401</v>
      </c>
    </row>
    <row r="643" spans="1:6">
      <c r="A643" s="60"/>
      <c r="B643" s="56"/>
      <c r="C643" s="56"/>
      <c r="D643" s="56"/>
      <c r="E643" s="56"/>
      <c r="F643" s="56"/>
    </row>
    <row r="644" spans="1:6" ht="15.75">
      <c r="A644" s="61" t="s">
        <v>741</v>
      </c>
      <c r="B644" s="56"/>
      <c r="C644" s="56"/>
      <c r="D644" s="56"/>
      <c r="E644" s="56"/>
      <c r="F644" s="56"/>
    </row>
    <row r="645" spans="1:6">
      <c r="A645" s="64">
        <v>447.07</v>
      </c>
      <c r="B645" s="65" t="s">
        <v>16</v>
      </c>
      <c r="C645" s="66">
        <f>+'Revenue Input'!D12</f>
        <v>155333122.24000001</v>
      </c>
      <c r="D645" s="66">
        <f>+'Revenue Input'!BI12</f>
        <v>-149863634.21735081</v>
      </c>
      <c r="E645" s="67">
        <v>0</v>
      </c>
      <c r="F645" s="67">
        <f>C645+D645+E645</f>
        <v>5469488.0226491988</v>
      </c>
    </row>
    <row r="646" spans="1:6">
      <c r="A646" s="64">
        <v>449.01</v>
      </c>
      <c r="B646" s="65" t="s">
        <v>901</v>
      </c>
      <c r="C646" s="66">
        <f>+'Revenue Input'!D15</f>
        <v>-24054569</v>
      </c>
      <c r="D646" s="66">
        <f>+'Revenue Input'!BI15</f>
        <v>24054569</v>
      </c>
      <c r="E646" s="67">
        <v>0</v>
      </c>
      <c r="F646" s="67">
        <f>C646+D646+E646</f>
        <v>0</v>
      </c>
    </row>
    <row r="647" spans="1:6" ht="13.5" thickBot="1">
      <c r="A647" s="60"/>
      <c r="B647" s="47" t="s">
        <v>742</v>
      </c>
      <c r="C647" s="68">
        <f>SUM(C645:C646)</f>
        <v>131278553.24000001</v>
      </c>
      <c r="D647" s="68">
        <f>SUM(D645:D646)</f>
        <v>-125809065.21735081</v>
      </c>
      <c r="E647" s="68">
        <f>SUM(E645:E646)</f>
        <v>0</v>
      </c>
      <c r="F647" s="68">
        <f>SUM(F645:F646)</f>
        <v>5469488.0226491988</v>
      </c>
    </row>
    <row r="648" spans="1:6" ht="15.75" thickTop="1">
      <c r="A648" s="60"/>
      <c r="B648" s="56"/>
      <c r="C648" s="75"/>
      <c r="D648" s="75"/>
      <c r="E648" s="56"/>
      <c r="F648" s="75"/>
    </row>
    <row r="649" spans="1:6" ht="16.5" thickBot="1">
      <c r="A649" s="61"/>
      <c r="B649" s="47" t="s">
        <v>743</v>
      </c>
      <c r="C649" s="68">
        <f>C647+C642</f>
        <v>277508989.42000002</v>
      </c>
      <c r="D649" s="68">
        <f>D647+D642</f>
        <v>-195208322.41418743</v>
      </c>
      <c r="E649" s="68">
        <f>E647+E642</f>
        <v>0</v>
      </c>
      <c r="F649" s="68">
        <f>F647+F642</f>
        <v>82300667.0058126</v>
      </c>
    </row>
    <row r="650" spans="1:6" ht="15.75" thickTop="1">
      <c r="A650" s="60"/>
      <c r="B650" s="56"/>
      <c r="C650" s="75"/>
      <c r="D650" s="75"/>
      <c r="E650" s="56"/>
      <c r="F650" s="75"/>
    </row>
    <row r="651" spans="1:6" ht="15.75">
      <c r="A651" s="61" t="s">
        <v>744</v>
      </c>
      <c r="B651" s="56"/>
      <c r="C651" s="56"/>
      <c r="D651" s="56"/>
      <c r="E651" s="56"/>
      <c r="F651" s="56"/>
    </row>
    <row r="652" spans="1:6">
      <c r="A652" s="64" t="s">
        <v>745</v>
      </c>
      <c r="B652" s="65" t="s">
        <v>746</v>
      </c>
      <c r="C652" s="66">
        <f>+'Expense Inputs'!D160</f>
        <v>22841555.030000001</v>
      </c>
      <c r="D652" s="66">
        <f>+'Expense Inputs'!BI160</f>
        <v>52227709.432338126</v>
      </c>
      <c r="E652" s="67">
        <f>+Summary!H42</f>
        <v>20021597.81154</v>
      </c>
      <c r="F652" s="67">
        <f>C652+D652+E652</f>
        <v>95090862.273878127</v>
      </c>
    </row>
    <row r="653" spans="1:6">
      <c r="A653" s="64" t="s">
        <v>747</v>
      </c>
      <c r="B653" s="70" t="s">
        <v>748</v>
      </c>
      <c r="C653" s="66">
        <f>SUM('Expense Inputs'!D161:D162)</f>
        <v>38907707.560000002</v>
      </c>
      <c r="D653" s="66">
        <f>SUM('Expense Inputs'!BI161:BI162)</f>
        <v>-99722880.705295309</v>
      </c>
      <c r="E653" s="66">
        <f>SUM('Expense Inputs'!F161:F162)</f>
        <v>0</v>
      </c>
      <c r="F653" s="67">
        <f t="shared" ref="F653" si="40">C653+D653+E653</f>
        <v>-60815173.145295307</v>
      </c>
    </row>
    <row r="654" spans="1:6">
      <c r="A654" s="64" t="s">
        <v>524</v>
      </c>
      <c r="B654" s="65" t="s">
        <v>524</v>
      </c>
      <c r="C654" s="66">
        <v>0</v>
      </c>
      <c r="D654" s="66">
        <v>0</v>
      </c>
      <c r="E654" s="67">
        <v>0</v>
      </c>
      <c r="F654" s="67">
        <f>C654+D654+E654</f>
        <v>0</v>
      </c>
    </row>
    <row r="655" spans="1:6">
      <c r="A655" s="64" t="s">
        <v>524</v>
      </c>
      <c r="B655" s="65" t="s">
        <v>524</v>
      </c>
      <c r="C655" s="66">
        <v>0</v>
      </c>
      <c r="D655" s="66">
        <v>0</v>
      </c>
      <c r="E655" s="67">
        <v>0</v>
      </c>
      <c r="F655" s="67">
        <f>C655+D655+E655</f>
        <v>0</v>
      </c>
    </row>
    <row r="656" spans="1:6">
      <c r="A656" s="64" t="s">
        <v>524</v>
      </c>
      <c r="B656" s="65" t="s">
        <v>524</v>
      </c>
      <c r="C656" s="66">
        <v>0</v>
      </c>
      <c r="D656" s="67">
        <v>0</v>
      </c>
      <c r="E656" s="67">
        <v>0</v>
      </c>
      <c r="F656" s="67">
        <f t="shared" ref="F656:F658" si="41">C656+D656+E656</f>
        <v>0</v>
      </c>
    </row>
    <row r="657" spans="1:6">
      <c r="A657" s="64" t="s">
        <v>524</v>
      </c>
      <c r="B657" s="65" t="s">
        <v>524</v>
      </c>
      <c r="C657" s="66">
        <v>0</v>
      </c>
      <c r="D657" s="67">
        <v>0</v>
      </c>
      <c r="E657" s="67">
        <v>0</v>
      </c>
      <c r="F657" s="67">
        <f t="shared" si="41"/>
        <v>0</v>
      </c>
    </row>
    <row r="658" spans="1:6">
      <c r="A658" s="64" t="s">
        <v>524</v>
      </c>
      <c r="B658" s="65" t="s">
        <v>524</v>
      </c>
      <c r="C658" s="66">
        <v>0</v>
      </c>
      <c r="D658" s="67">
        <v>0</v>
      </c>
      <c r="E658" s="67">
        <v>0</v>
      </c>
      <c r="F658" s="67">
        <f t="shared" si="41"/>
        <v>0</v>
      </c>
    </row>
    <row r="659" spans="1:6">
      <c r="A659" s="60"/>
      <c r="B659" s="47" t="s">
        <v>749</v>
      </c>
      <c r="C659" s="68">
        <f>SUM(C652:C658)</f>
        <v>61749262.590000004</v>
      </c>
      <c r="D659" s="68">
        <f>SUM(D652:D658)</f>
        <v>-47495171.272957183</v>
      </c>
      <c r="E659" s="68">
        <f>SUM(E652:E658)</f>
        <v>20021597.81154</v>
      </c>
      <c r="F659" s="68">
        <f>SUM(F652:F658)</f>
        <v>34275689.12858282</v>
      </c>
    </row>
    <row r="660" spans="1:6" ht="15.75">
      <c r="A660" s="61" t="s">
        <v>750</v>
      </c>
      <c r="B660" s="56"/>
      <c r="C660" s="56"/>
      <c r="D660" s="56"/>
      <c r="E660" s="56"/>
      <c r="F660" s="56"/>
    </row>
    <row r="661" spans="1:6">
      <c r="A661" s="64">
        <v>447</v>
      </c>
      <c r="B661" s="78" t="s">
        <v>13</v>
      </c>
      <c r="C661" s="66">
        <f>+'Revenue Input'!D6</f>
        <v>2161701872.5900002</v>
      </c>
      <c r="D661" s="66">
        <f>+'Revenue Input'!BI6</f>
        <v>-180634754.58876795</v>
      </c>
      <c r="E661" s="66">
        <f>+Summary!H18-SUM(E662:E664)</f>
        <v>100884124.11056831</v>
      </c>
      <c r="F661" s="67">
        <f t="shared" ref="F661:F668" si="42">C661+D661+E661</f>
        <v>2081951242.1118004</v>
      </c>
    </row>
    <row r="662" spans="1:6">
      <c r="A662" s="64">
        <v>447.01</v>
      </c>
      <c r="B662" s="78" t="s">
        <v>751</v>
      </c>
      <c r="C662" s="66">
        <f>+'Revenue Input'!D7</f>
        <v>3531894.3000000026</v>
      </c>
      <c r="D662" s="66">
        <f>+'Revenue Input'!BI7</f>
        <v>6585477.4799999986</v>
      </c>
      <c r="E662" s="67">
        <f>+'Proposed Revenue'!P39*1000</f>
        <v>76800.999999999476</v>
      </c>
      <c r="F662" s="67">
        <f t="shared" si="42"/>
        <v>10194172.780000001</v>
      </c>
    </row>
    <row r="663" spans="1:6">
      <c r="A663" s="64">
        <v>447.02</v>
      </c>
      <c r="B663" s="590" t="s">
        <v>1019</v>
      </c>
      <c r="C663" s="66">
        <f>+'Revenue Input'!D8</f>
        <v>0</v>
      </c>
      <c r="D663" s="66">
        <f>+'Revenue Input'!BI8</f>
        <v>5493553</v>
      </c>
      <c r="E663" s="67">
        <f>+'Proposed Revenue'!P40*1000</f>
        <v>-1074527.22</v>
      </c>
      <c r="F663" s="67">
        <f t="shared" si="42"/>
        <v>4419025.78</v>
      </c>
    </row>
    <row r="664" spans="1:6">
      <c r="A664" s="64">
        <v>447.03</v>
      </c>
      <c r="B664" s="78" t="s">
        <v>15</v>
      </c>
      <c r="C664" s="66">
        <f>+'Revenue Input'!D9</f>
        <v>340431.52</v>
      </c>
      <c r="D664" s="66">
        <f>+'Revenue Input'!BI9</f>
        <v>-16090.359999999999</v>
      </c>
      <c r="E664" s="67">
        <f>+'Proposed Revenue'!P47*1000</f>
        <v>354912.10943168448</v>
      </c>
      <c r="F664" s="67">
        <f t="shared" ref="F664" si="43">C664+D664+E664</f>
        <v>679253.26943168452</v>
      </c>
    </row>
    <row r="665" spans="1:6">
      <c r="A665" s="64" t="s">
        <v>524</v>
      </c>
      <c r="B665" s="78" t="s">
        <v>524</v>
      </c>
      <c r="C665" s="66">
        <v>0</v>
      </c>
      <c r="D665" s="67">
        <v>0</v>
      </c>
      <c r="E665" s="67">
        <v>0</v>
      </c>
      <c r="F665" s="67">
        <f t="shared" si="42"/>
        <v>0</v>
      </c>
    </row>
    <row r="666" spans="1:6">
      <c r="A666" s="64" t="s">
        <v>524</v>
      </c>
      <c r="B666" s="78" t="s">
        <v>524</v>
      </c>
      <c r="C666" s="66">
        <v>0</v>
      </c>
      <c r="D666" s="67">
        <v>0</v>
      </c>
      <c r="E666" s="67">
        <v>0</v>
      </c>
      <c r="F666" s="67">
        <f t="shared" si="42"/>
        <v>0</v>
      </c>
    </row>
    <row r="667" spans="1:6">
      <c r="A667" s="64" t="s">
        <v>524</v>
      </c>
      <c r="B667" s="78" t="s">
        <v>524</v>
      </c>
      <c r="C667" s="66">
        <v>0</v>
      </c>
      <c r="D667" s="67">
        <v>0</v>
      </c>
      <c r="E667" s="67">
        <v>0</v>
      </c>
      <c r="F667" s="67">
        <f>C667+D667+E667</f>
        <v>0</v>
      </c>
    </row>
    <row r="668" spans="1:6">
      <c r="A668" s="64" t="s">
        <v>524</v>
      </c>
      <c r="B668" s="78" t="s">
        <v>524</v>
      </c>
      <c r="C668" s="66">
        <v>0</v>
      </c>
      <c r="D668" s="67">
        <v>0</v>
      </c>
      <c r="E668" s="67">
        <v>0</v>
      </c>
      <c r="F668" s="67">
        <f t="shared" si="42"/>
        <v>0</v>
      </c>
    </row>
    <row r="669" spans="1:6">
      <c r="A669" s="60"/>
      <c r="B669" s="47" t="s">
        <v>752</v>
      </c>
      <c r="C669" s="68">
        <f>SUM(C661:C668)</f>
        <v>2165574198.4100003</v>
      </c>
      <c r="D669" s="68">
        <f>SUM(D661:D668)</f>
        <v>-168571814.46876797</v>
      </c>
      <c r="E669" s="68">
        <f>SUM(E661:E668)</f>
        <v>100241310</v>
      </c>
      <c r="F669" s="68">
        <f>SUM(F661:F668)</f>
        <v>2097243693.941232</v>
      </c>
    </row>
    <row r="670" spans="1:6">
      <c r="A670" s="60"/>
      <c r="B670" s="47" t="s">
        <v>753</v>
      </c>
      <c r="C670" s="68">
        <f>SUM(C669,C647,C642)</f>
        <v>2443083187.8300004</v>
      </c>
      <c r="D670" s="68">
        <f>SUM(D669,D647,D642)</f>
        <v>-363780136.88295537</v>
      </c>
      <c r="E670" s="68">
        <f>SUM(E669,E647,E642)</f>
        <v>100241310</v>
      </c>
      <c r="F670" s="68">
        <f>SUM(F669,F647,F642)</f>
        <v>2179544360.9470448</v>
      </c>
    </row>
    <row r="672" spans="1:6" ht="13.5" thickBot="1"/>
    <row r="673" spans="2:12" ht="13.5" thickBot="1">
      <c r="B673" s="785" t="s">
        <v>754</v>
      </c>
      <c r="C673" s="786"/>
      <c r="D673" s="786"/>
      <c r="E673" s="786"/>
      <c r="F673" s="787"/>
    </row>
    <row r="674" spans="2:12">
      <c r="B674" s="79" t="s">
        <v>501</v>
      </c>
      <c r="C674" s="84">
        <f>SUM(C90,C217:C220,C224:C227)</f>
        <v>10572466949.289049</v>
      </c>
      <c r="D674" s="84">
        <f>SUM(D90,D217:D220,D224:D227)</f>
        <v>393414789.06523699</v>
      </c>
      <c r="E674" s="84">
        <f>SUM(E90,E217:E220,E224:E227)</f>
        <v>0</v>
      </c>
      <c r="F674" s="84">
        <f>SUM(F90,F217:F220,F224:F227)</f>
        <v>10965881738.354288</v>
      </c>
      <c r="G674" s="84">
        <f>+Summary!I53</f>
        <v>10965881739.478994</v>
      </c>
      <c r="H674" s="85">
        <f>ROUND(+G674-F674,0)</f>
        <v>1</v>
      </c>
    </row>
    <row r="675" spans="2:12">
      <c r="B675" s="80" t="s">
        <v>502</v>
      </c>
      <c r="C675" s="86">
        <f>SUM(C174,C221:C223)</f>
        <v>-4244925258.2246046</v>
      </c>
      <c r="D675" s="86">
        <f>SUM(D174,D221:D223)</f>
        <v>-185313791.94804776</v>
      </c>
      <c r="E675" s="86">
        <f>SUM(E174,E221:E223)</f>
        <v>0</v>
      </c>
      <c r="F675" s="86">
        <f>SUM(F174,F221:F223)</f>
        <v>-4430239050.1726522</v>
      </c>
      <c r="G675" s="86">
        <f>+Summary!I54</f>
        <v>-4430239049.7081385</v>
      </c>
      <c r="H675" s="87">
        <f>ROUND(+G675-F675,0)</f>
        <v>0</v>
      </c>
      <c r="L675" s="36"/>
    </row>
    <row r="676" spans="2:12">
      <c r="B676" s="80" t="s">
        <v>503</v>
      </c>
      <c r="C676" s="86">
        <f>SUM(C207:C210)</f>
        <v>285841342.02833337</v>
      </c>
      <c r="D676" s="86">
        <f>SUM(D207:D210)</f>
        <v>-30935493.144838199</v>
      </c>
      <c r="E676" s="86">
        <f>SUM(E207:E210)</f>
        <v>0</v>
      </c>
      <c r="F676" s="86">
        <f>SUM(F207:F210)</f>
        <v>254905848.88349515</v>
      </c>
      <c r="G676" s="86">
        <f>+Summary!I55</f>
        <v>254905848.40334773</v>
      </c>
      <c r="H676" s="87">
        <f t="shared" ref="H676:H680" si="44">ROUND(+G676-F676,0)</f>
        <v>0</v>
      </c>
      <c r="L676" s="36"/>
    </row>
    <row r="677" spans="2:12">
      <c r="B677" s="80" t="s">
        <v>504</v>
      </c>
      <c r="C677" s="86">
        <f>SUM(C211:C213)</f>
        <v>-1443684468.5857882</v>
      </c>
      <c r="D677" s="86">
        <f>SUM(D211:D213)</f>
        <v>52439574.728503063</v>
      </c>
      <c r="E677" s="86">
        <f>SUM(E211:E213)</f>
        <v>0</v>
      </c>
      <c r="F677" s="86">
        <f>SUM(F211:F213)</f>
        <v>-1391244893.8572853</v>
      </c>
      <c r="G677" s="86">
        <f>+Summary!I56</f>
        <v>-1391244894.0998716</v>
      </c>
      <c r="H677" s="87">
        <f t="shared" si="44"/>
        <v>0</v>
      </c>
      <c r="L677" s="36"/>
    </row>
    <row r="678" spans="2:12">
      <c r="B678" s="80" t="s">
        <v>456</v>
      </c>
      <c r="C678" s="86">
        <f>+C188</f>
        <v>145303204.96710864</v>
      </c>
      <c r="D678" s="86">
        <f>+D188</f>
        <v>-7927989.0113384426</v>
      </c>
      <c r="E678" s="86">
        <f>+E188</f>
        <v>0</v>
      </c>
      <c r="F678" s="86">
        <f>+F188</f>
        <v>137375215.95577019</v>
      </c>
      <c r="G678" s="86">
        <f>+Summary!I57</f>
        <v>137375215.94916266</v>
      </c>
      <c r="H678" s="87">
        <f t="shared" si="44"/>
        <v>0</v>
      </c>
    </row>
    <row r="679" spans="2:12">
      <c r="B679" s="80" t="s">
        <v>458</v>
      </c>
      <c r="C679" s="86">
        <f>SUM(C214:C216)</f>
        <v>-106223263.53024991</v>
      </c>
      <c r="D679" s="86">
        <f>SUM(D214:D216)</f>
        <v>-1867515.9642250892</v>
      </c>
      <c r="E679" s="86">
        <f>SUM(E214:E216)</f>
        <v>0</v>
      </c>
      <c r="F679" s="86">
        <f>SUM(F214:F216)</f>
        <v>-108090779.49447501</v>
      </c>
      <c r="G679" s="86">
        <f>+Summary!I58</f>
        <v>-108090779.49447501</v>
      </c>
      <c r="H679" s="87">
        <f t="shared" si="44"/>
        <v>0</v>
      </c>
    </row>
    <row r="680" spans="2:12">
      <c r="B680" s="80" t="s">
        <v>69</v>
      </c>
      <c r="C680" s="86">
        <f>SUM(C674:C679)</f>
        <v>5208778505.9438496</v>
      </c>
      <c r="D680" s="86">
        <f>SUM(D674:D679)</f>
        <v>219809573.72529054</v>
      </c>
      <c r="E680" s="86">
        <f>SUM(E674:E679)</f>
        <v>0</v>
      </c>
      <c r="F680" s="86">
        <f>SUM(F674:F679)</f>
        <v>5428588079.6691408</v>
      </c>
      <c r="G680" s="86">
        <f>+Summary!I59</f>
        <v>5428588080.5290194</v>
      </c>
      <c r="H680" s="87">
        <f t="shared" si="44"/>
        <v>1</v>
      </c>
    </row>
    <row r="681" spans="2:12">
      <c r="B681" s="80" t="s">
        <v>335</v>
      </c>
      <c r="C681" s="86">
        <f>+Summary!C59</f>
        <v>5208778506.3049917</v>
      </c>
      <c r="D681" s="86">
        <f>SUM(Summary!D59,Summary!F59)</f>
        <v>219809574.22402799</v>
      </c>
      <c r="E681" s="86">
        <f>+Summary!H59</f>
        <v>0</v>
      </c>
      <c r="F681" s="86">
        <f>+Summary!I59</f>
        <v>5428588080.5290194</v>
      </c>
      <c r="G681" s="86"/>
      <c r="H681" s="87"/>
    </row>
    <row r="682" spans="2:12" ht="13.5" thickBot="1">
      <c r="B682" s="81" t="s">
        <v>335</v>
      </c>
      <c r="C682" s="368">
        <f>ROUND(+C680-C681,0)</f>
        <v>0</v>
      </c>
      <c r="D682" s="368">
        <f>ROUND(+D680-D681,0)</f>
        <v>0</v>
      </c>
      <c r="E682" s="368">
        <f t="shared" ref="E682:F682" si="45">ROUND(+E680-E681,0)</f>
        <v>0</v>
      </c>
      <c r="F682" s="368">
        <f t="shared" si="45"/>
        <v>-1</v>
      </c>
      <c r="G682" s="88"/>
      <c r="H682" s="89"/>
    </row>
    <row r="683" spans="2:12" ht="13.5" thickBot="1">
      <c r="C683" s="284">
        <f>+C682</f>
        <v>0</v>
      </c>
    </row>
    <row r="684" spans="2:12" ht="13.5" thickBot="1">
      <c r="B684" s="785" t="s">
        <v>508</v>
      </c>
      <c r="C684" s="786"/>
      <c r="D684" s="786"/>
      <c r="E684" s="786"/>
      <c r="F684" s="787"/>
    </row>
    <row r="685" spans="2:12">
      <c r="B685" s="79" t="s">
        <v>765</v>
      </c>
      <c r="C685" s="84">
        <f>+C261</f>
        <v>204174130.28999999</v>
      </c>
      <c r="D685" s="84">
        <f>+D261</f>
        <v>-23501524.455952644</v>
      </c>
      <c r="E685" s="84">
        <f>+E261</f>
        <v>0</v>
      </c>
      <c r="F685" s="84">
        <f>+F261</f>
        <v>180672605.83404735</v>
      </c>
      <c r="G685" s="84">
        <f>+Summary!I23</f>
        <v>180672605.83404732</v>
      </c>
      <c r="H685" s="85">
        <f>ROUND(+G685-F685,0)</f>
        <v>0</v>
      </c>
      <c r="J685" s="36">
        <f>+'Expense Inputs'!D202</f>
        <v>204174130.28999999</v>
      </c>
      <c r="K685" s="36">
        <f>+J685-C685</f>
        <v>0</v>
      </c>
    </row>
    <row r="686" spans="2:12">
      <c r="B686" s="83" t="s">
        <v>766</v>
      </c>
      <c r="C686" s="90">
        <f>SUM(C264,C267)</f>
        <v>591842797.56999886</v>
      </c>
      <c r="D686" s="90">
        <f>SUM(D264,D267)</f>
        <v>-145163238.65712938</v>
      </c>
      <c r="E686" s="90">
        <f>SUM(E264,E267)</f>
        <v>0</v>
      </c>
      <c r="F686" s="90">
        <f>SUM(F264,F267)</f>
        <v>446679558.91286945</v>
      </c>
      <c r="G686" s="90">
        <f>+Summary!I24</f>
        <v>446679558.91286945</v>
      </c>
      <c r="H686" s="87">
        <f>ROUND(+G686-F686,0)</f>
        <v>0</v>
      </c>
      <c r="J686" s="36">
        <f>+'Expense Inputs'!D203</f>
        <v>591842797.56999886</v>
      </c>
      <c r="K686" s="36">
        <f t="shared" ref="K686:K689" si="46">+J686-C686</f>
        <v>0</v>
      </c>
    </row>
    <row r="687" spans="2:12">
      <c r="B687" s="83" t="s">
        <v>767</v>
      </c>
      <c r="C687" s="90">
        <f>+C276</f>
        <v>115807777.5999999</v>
      </c>
      <c r="D687" s="90">
        <f>+D276</f>
        <v>-3473456.2753740251</v>
      </c>
      <c r="E687" s="90">
        <f>+E276</f>
        <v>0</v>
      </c>
      <c r="F687" s="90">
        <f>+F276</f>
        <v>112334321.32462588</v>
      </c>
      <c r="G687" s="90">
        <f>+Summary!I25</f>
        <v>112334321.32462588</v>
      </c>
      <c r="H687" s="87">
        <f t="shared" ref="H687:H704" si="47">ROUND(+G687-F687,0)</f>
        <v>0</v>
      </c>
      <c r="J687" s="36">
        <f>+'Expense Inputs'!D204</f>
        <v>115807777.5999999</v>
      </c>
      <c r="K687" s="36">
        <f t="shared" si="46"/>
        <v>0</v>
      </c>
    </row>
    <row r="688" spans="2:12">
      <c r="B688" s="83" t="s">
        <v>455</v>
      </c>
      <c r="C688" s="90">
        <f>+C265</f>
        <v>-77453659.509999901</v>
      </c>
      <c r="D688" s="90">
        <f>+D265</f>
        <v>77453659.510000005</v>
      </c>
      <c r="E688" s="90">
        <f>+E265</f>
        <v>0</v>
      </c>
      <c r="F688" s="90">
        <f>+F265</f>
        <v>1.0430812835693359E-7</v>
      </c>
      <c r="G688" s="90">
        <f>+Summary!I26</f>
        <v>0</v>
      </c>
      <c r="H688" s="87">
        <f t="shared" si="47"/>
        <v>0</v>
      </c>
      <c r="J688" s="36">
        <f>+'Expense Inputs'!D205</f>
        <v>-77453659.509999901</v>
      </c>
      <c r="K688" s="36">
        <f t="shared" si="46"/>
        <v>0</v>
      </c>
    </row>
    <row r="689" spans="2:11">
      <c r="B689" s="82" t="s">
        <v>176</v>
      </c>
      <c r="C689" s="86">
        <f>SUM(C285)</f>
        <v>127167992.88999997</v>
      </c>
      <c r="D689" s="86">
        <f>SUM(D285)</f>
        <v>-17992200.721872505</v>
      </c>
      <c r="E689" s="86">
        <f>SUM(E285)</f>
        <v>0</v>
      </c>
      <c r="F689" s="86">
        <f>SUM(F285)</f>
        <v>109175792.16812748</v>
      </c>
      <c r="G689" s="86">
        <f>+Summary!I29</f>
        <v>109175792.16812748</v>
      </c>
      <c r="H689" s="87">
        <f t="shared" si="47"/>
        <v>0</v>
      </c>
      <c r="J689" s="36">
        <f>+'Expense Inputs'!D208</f>
        <v>127167992.89</v>
      </c>
      <c r="K689" s="36">
        <f t="shared" si="46"/>
        <v>0</v>
      </c>
    </row>
    <row r="690" spans="2:11">
      <c r="B690" s="80" t="s">
        <v>617</v>
      </c>
      <c r="C690" s="86">
        <f>+C300</f>
        <v>24439502.479999997</v>
      </c>
      <c r="D690" s="86">
        <f>+D300</f>
        <v>368753.0343769638</v>
      </c>
      <c r="E690" s="86">
        <f>+E300</f>
        <v>0</v>
      </c>
      <c r="F690" s="86">
        <f>+F300</f>
        <v>24808255.514376964</v>
      </c>
      <c r="G690" s="86">
        <f>+Summary!I30</f>
        <v>24808255.482911851</v>
      </c>
      <c r="H690" s="87">
        <f t="shared" si="47"/>
        <v>0</v>
      </c>
      <c r="J690" s="36">
        <f>+'Expense Inputs'!D209</f>
        <v>24439502.479999997</v>
      </c>
      <c r="K690" s="36">
        <f t="shared" ref="K690:K704" si="48">+J690-C690</f>
        <v>0</v>
      </c>
    </row>
    <row r="691" spans="2:11">
      <c r="B691" s="80" t="s">
        <v>757</v>
      </c>
      <c r="C691" s="86">
        <f>SUM(C393,C316)</f>
        <v>83251239.00999999</v>
      </c>
      <c r="D691" s="86">
        <f>SUM(D393,D316)</f>
        <v>2317567.8895813893</v>
      </c>
      <c r="E691" s="86">
        <f>SUM(E393,E316)</f>
        <v>0</v>
      </c>
      <c r="F691" s="86">
        <f>SUM(F393,F316)</f>
        <v>85568806.899581358</v>
      </c>
      <c r="G691" s="86">
        <f>+Summary!I31</f>
        <v>85568806.870639399</v>
      </c>
      <c r="H691" s="87">
        <f t="shared" si="47"/>
        <v>0</v>
      </c>
      <c r="J691" s="36">
        <f>+'Expense Inputs'!D210</f>
        <v>83251239.00999999</v>
      </c>
      <c r="K691" s="36">
        <f t="shared" si="48"/>
        <v>0</v>
      </c>
    </row>
    <row r="692" spans="2:11">
      <c r="B692" s="80" t="s">
        <v>758</v>
      </c>
      <c r="C692" s="86">
        <f>+C327</f>
        <v>53199861.179999992</v>
      </c>
      <c r="D692" s="86">
        <f>+D327</f>
        <v>-1112315.9602978276</v>
      </c>
      <c r="E692" s="86">
        <f>+E327</f>
        <v>849946.06749000004</v>
      </c>
      <c r="F692" s="86">
        <f>+F327</f>
        <v>52937491.287192166</v>
      </c>
      <c r="G692" s="86">
        <f>+Summary!I32</f>
        <v>52937491.306448698</v>
      </c>
      <c r="H692" s="87">
        <f t="shared" si="47"/>
        <v>0</v>
      </c>
      <c r="J692" s="36">
        <f>+'Expense Inputs'!D211</f>
        <v>53199861.179999992</v>
      </c>
      <c r="K692" s="36">
        <f t="shared" si="48"/>
        <v>0</v>
      </c>
    </row>
    <row r="693" spans="2:11">
      <c r="B693" s="80" t="s">
        <v>759</v>
      </c>
      <c r="C693" s="86">
        <f>SUM(C330,C332:C337)</f>
        <v>22140921.049999997</v>
      </c>
      <c r="D693" s="86">
        <f>SUM(D330,D332:D337)</f>
        <v>-18057380.963047761</v>
      </c>
      <c r="E693" s="86">
        <f>SUM(E330,E332:E337)</f>
        <v>0</v>
      </c>
      <c r="F693" s="86">
        <f>SUM(F330,F332:F337)</f>
        <v>4083540.0869522369</v>
      </c>
      <c r="G693" s="86">
        <f>+Summary!I33</f>
        <v>4083540.0869522342</v>
      </c>
      <c r="H693" s="87">
        <f t="shared" si="47"/>
        <v>0</v>
      </c>
      <c r="J693" s="36">
        <f>+'Expense Inputs'!D212</f>
        <v>22140921.049999997</v>
      </c>
      <c r="K693" s="36">
        <f t="shared" si="48"/>
        <v>0</v>
      </c>
    </row>
    <row r="694" spans="2:11">
      <c r="B694" s="80" t="s">
        <v>768</v>
      </c>
      <c r="C694" s="86">
        <f>+C331</f>
        <v>97087902.950000003</v>
      </c>
      <c r="D694" s="86">
        <f>+D331</f>
        <v>-97087902.950000003</v>
      </c>
      <c r="E694" s="86">
        <f>+E331</f>
        <v>0</v>
      </c>
      <c r="F694" s="86">
        <f>+F331</f>
        <v>0</v>
      </c>
      <c r="G694" s="86">
        <f>+Summary!I34</f>
        <v>0</v>
      </c>
      <c r="H694" s="87">
        <f t="shared" si="47"/>
        <v>0</v>
      </c>
      <c r="J694" s="36">
        <f>+'Expense Inputs'!D213</f>
        <v>97087902.950000003</v>
      </c>
      <c r="K694" s="36">
        <f t="shared" si="48"/>
        <v>0</v>
      </c>
    </row>
    <row r="695" spans="2:11">
      <c r="B695" s="80" t="s">
        <v>755</v>
      </c>
      <c r="C695" s="86">
        <f>SUM(C356,C404)</f>
        <v>124825410.95999999</v>
      </c>
      <c r="D695" s="86">
        <f>SUM(D356,D404)</f>
        <v>2964580.3895754674</v>
      </c>
      <c r="E695" s="86">
        <f>SUM(E356,E404)</f>
        <v>200482.62</v>
      </c>
      <c r="F695" s="86">
        <f>SUM(F356,F404)</f>
        <v>127990473.96957545</v>
      </c>
      <c r="G695" s="86">
        <f>+Summary!I35</f>
        <v>127990473.48467097</v>
      </c>
      <c r="H695" s="87">
        <f t="shared" si="47"/>
        <v>0</v>
      </c>
      <c r="J695" s="36">
        <f>+'Expense Inputs'!D214</f>
        <v>124825410.95999999</v>
      </c>
      <c r="K695" s="36">
        <f t="shared" si="48"/>
        <v>0</v>
      </c>
    </row>
    <row r="696" spans="2:11">
      <c r="B696" s="80" t="s">
        <v>756</v>
      </c>
      <c r="C696" s="86">
        <f>SUM(C535:C558)</f>
        <v>341625259.5581401</v>
      </c>
      <c r="D696" s="86">
        <f>SUM(D535:D558)</f>
        <v>5173098.7501726439</v>
      </c>
      <c r="E696" s="86">
        <f>SUM(E535:E558)</f>
        <v>0</v>
      </c>
      <c r="F696" s="86">
        <f>SUM(F535:F558)</f>
        <v>346798358.30831259</v>
      </c>
      <c r="G696" s="86">
        <f>+Summary!I36</f>
        <v>346798358.68028539</v>
      </c>
      <c r="H696" s="87">
        <f>ROUND(+G696-F696,0)</f>
        <v>0</v>
      </c>
      <c r="I696" s="36"/>
      <c r="J696" s="36">
        <f>+'Expense Inputs'!D215</f>
        <v>341625259.95999998</v>
      </c>
      <c r="K696" s="36">
        <f t="shared" si="48"/>
        <v>0.40185987949371338</v>
      </c>
    </row>
    <row r="697" spans="2:11">
      <c r="B697" s="80" t="s">
        <v>509</v>
      </c>
      <c r="C697" s="86">
        <f>SUM(C560:C567,C571)</f>
        <v>75292958.059999987</v>
      </c>
      <c r="D697" s="86">
        <f t="shared" ref="D697:F697" si="49">SUM(D560:D567,D571)</f>
        <v>19050701.714467432</v>
      </c>
      <c r="E697" s="86">
        <f t="shared" si="49"/>
        <v>0</v>
      </c>
      <c r="F697" s="86">
        <f t="shared" si="49"/>
        <v>94343659.774467424</v>
      </c>
      <c r="G697" s="86">
        <f>+Summary!I37</f>
        <v>94343659.774467438</v>
      </c>
      <c r="H697" s="87">
        <f t="shared" si="47"/>
        <v>0</v>
      </c>
      <c r="I697" s="36"/>
      <c r="J697" s="36">
        <f>+'Expense Inputs'!D216</f>
        <v>75292958.060000002</v>
      </c>
      <c r="K697" s="36">
        <f t="shared" si="48"/>
        <v>0</v>
      </c>
    </row>
    <row r="698" spans="2:11">
      <c r="B698" s="82" t="s">
        <v>760</v>
      </c>
      <c r="C698" s="86">
        <f>SUM(C568:C569)</f>
        <v>35645161.039999999</v>
      </c>
      <c r="D698" s="86">
        <f t="shared" ref="D698:F698" si="50">SUM(D568:D569)</f>
        <v>7505238.283406239</v>
      </c>
      <c r="E698" s="86">
        <f t="shared" si="50"/>
        <v>0</v>
      </c>
      <c r="F698" s="86">
        <f t="shared" si="50"/>
        <v>43150399.323406234</v>
      </c>
      <c r="G698" s="86">
        <f>+Summary!I38</f>
        <v>43150399.323406145</v>
      </c>
      <c r="H698" s="87">
        <f t="shared" si="47"/>
        <v>0</v>
      </c>
      <c r="I698" s="36"/>
      <c r="J698" s="36">
        <f>+'Expense Inputs'!D217</f>
        <v>35645161.039999902</v>
      </c>
      <c r="K698" s="36">
        <f t="shared" si="48"/>
        <v>-9.6857547760009766E-8</v>
      </c>
    </row>
    <row r="699" spans="2:11">
      <c r="B699" s="82" t="s">
        <v>761</v>
      </c>
      <c r="C699" s="86">
        <f>SUM(C570,C572:C573)</f>
        <v>-21632953.829999994</v>
      </c>
      <c r="D699" s="86">
        <f t="shared" ref="D699:F699" si="51">SUM(D570,D572:D573)</f>
        <v>34354520.283813111</v>
      </c>
      <c r="E699" s="86">
        <f t="shared" si="51"/>
        <v>0</v>
      </c>
      <c r="F699" s="86">
        <f t="shared" si="51"/>
        <v>12721566.453813115</v>
      </c>
      <c r="G699" s="86">
        <f>+Summary!I39</f>
        <v>12721566.453813115</v>
      </c>
      <c r="H699" s="87">
        <f t="shared" si="47"/>
        <v>0</v>
      </c>
      <c r="I699" s="36"/>
      <c r="J699" s="36">
        <f>+'Expense Inputs'!D218</f>
        <v>-21632953.829999994</v>
      </c>
      <c r="K699" s="36">
        <f t="shared" si="48"/>
        <v>0</v>
      </c>
    </row>
    <row r="700" spans="2:11">
      <c r="B700" s="80" t="s">
        <v>494</v>
      </c>
      <c r="C700" s="86">
        <f>+C574</f>
        <v>-41661500.859999999</v>
      </c>
      <c r="D700" s="86">
        <f t="shared" ref="D700:F700" si="52">+D574</f>
        <v>41661500.859999999</v>
      </c>
      <c r="E700" s="86">
        <f t="shared" si="52"/>
        <v>0</v>
      </c>
      <c r="F700" s="86">
        <f t="shared" si="52"/>
        <v>0</v>
      </c>
      <c r="G700" s="86">
        <f>+Summary!I40</f>
        <v>0</v>
      </c>
      <c r="H700" s="87">
        <f t="shared" si="47"/>
        <v>0</v>
      </c>
      <c r="I700" s="36"/>
      <c r="J700" s="36">
        <f>+'Expense Inputs'!D219</f>
        <v>-41661500.859999999</v>
      </c>
      <c r="K700" s="36">
        <f t="shared" si="48"/>
        <v>0</v>
      </c>
    </row>
    <row r="701" spans="2:11">
      <c r="B701" s="80" t="s">
        <v>762</v>
      </c>
      <c r="C701" s="86">
        <f>SUM(C587:C591)</f>
        <v>234440433.30000001</v>
      </c>
      <c r="D701" s="86">
        <f t="shared" ref="D701:F701" si="53">SUM(D587:D591)</f>
        <v>-147944872.48221865</v>
      </c>
      <c r="E701" s="86">
        <f t="shared" si="53"/>
        <v>3849867.7518600002</v>
      </c>
      <c r="F701" s="86">
        <f t="shared" si="53"/>
        <v>90345428.569641322</v>
      </c>
      <c r="G701" s="86">
        <f>+Summary!I41</f>
        <v>90345430.256808311</v>
      </c>
      <c r="H701" s="87">
        <f t="shared" si="47"/>
        <v>2</v>
      </c>
      <c r="I701" s="36"/>
      <c r="J701" s="36">
        <f>+'Expense Inputs'!D220</f>
        <v>234440433.30000001</v>
      </c>
      <c r="K701" s="36">
        <f t="shared" si="48"/>
        <v>0</v>
      </c>
    </row>
    <row r="702" spans="2:11">
      <c r="B702" s="80" t="s">
        <v>763</v>
      </c>
      <c r="C702" s="86">
        <f>SUM(C652)</f>
        <v>22841555.030000001</v>
      </c>
      <c r="D702" s="86">
        <f t="shared" ref="D702:F702" si="54">SUM(D652)</f>
        <v>52227709.432338126</v>
      </c>
      <c r="E702" s="86">
        <f t="shared" si="54"/>
        <v>20021597.81154</v>
      </c>
      <c r="F702" s="86">
        <f t="shared" si="54"/>
        <v>95090862.273878127</v>
      </c>
      <c r="G702" s="86">
        <f>+Summary!I42</f>
        <v>95090862.273878127</v>
      </c>
      <c r="H702" s="87">
        <f t="shared" si="47"/>
        <v>0</v>
      </c>
      <c r="I702" s="36"/>
      <c r="J702" s="36">
        <f>+'Expense Inputs'!D221</f>
        <v>22841555.030000001</v>
      </c>
      <c r="K702" s="36">
        <f t="shared" si="48"/>
        <v>0</v>
      </c>
    </row>
    <row r="703" spans="2:11">
      <c r="B703" s="80" t="s">
        <v>764</v>
      </c>
      <c r="C703" s="86">
        <f>SUM(C653)</f>
        <v>38907707.560000002</v>
      </c>
      <c r="D703" s="86">
        <f t="shared" ref="D703:F703" si="55">SUM(D653)</f>
        <v>-99722880.705295309</v>
      </c>
      <c r="E703" s="86">
        <f t="shared" si="55"/>
        <v>0</v>
      </c>
      <c r="F703" s="86">
        <f t="shared" si="55"/>
        <v>-60815173.145295307</v>
      </c>
      <c r="G703" s="86">
        <f>+Summary!I43</f>
        <v>-60815173.145295337</v>
      </c>
      <c r="H703" s="87">
        <f>ROUND(+G703-F703,0)</f>
        <v>0</v>
      </c>
      <c r="J703" s="36">
        <f>+'Expense Inputs'!D222</f>
        <v>38907707.560000002</v>
      </c>
      <c r="K703" s="36">
        <f t="shared" si="48"/>
        <v>0</v>
      </c>
    </row>
    <row r="704" spans="2:11">
      <c r="B704" s="82" t="s">
        <v>279</v>
      </c>
      <c r="C704" s="86">
        <f>SUM(C685:C703)</f>
        <v>2051942496.3281388</v>
      </c>
      <c r="D704" s="86">
        <f t="shared" ref="D704:F704" si="56">SUM(D685:D703)</f>
        <v>-310978443.02345675</v>
      </c>
      <c r="E704" s="86">
        <f t="shared" si="56"/>
        <v>24921894.250890002</v>
      </c>
      <c r="F704" s="86">
        <f t="shared" si="56"/>
        <v>1765885947.5555718</v>
      </c>
      <c r="G704" s="86">
        <f>+Summary!I44</f>
        <v>1765885949.0886564</v>
      </c>
      <c r="H704" s="87">
        <f t="shared" si="47"/>
        <v>2</v>
      </c>
      <c r="J704" s="36">
        <f>+'Expense Inputs'!D223</f>
        <v>2051942496.7299988</v>
      </c>
      <c r="K704" s="36">
        <f t="shared" si="48"/>
        <v>0.40185999870300293</v>
      </c>
    </row>
    <row r="705" spans="2:8">
      <c r="B705" s="80" t="s">
        <v>335</v>
      </c>
      <c r="C705" s="86">
        <f>+Summary!C44</f>
        <v>2051942496.7299988</v>
      </c>
      <c r="D705" s="86">
        <f>+Summary!D44+Summary!F44</f>
        <v>-310978441.89223212</v>
      </c>
      <c r="E705" s="86">
        <f>+Summary!H44</f>
        <v>24921894.250890002</v>
      </c>
      <c r="F705" s="86">
        <f>+Summary!I44</f>
        <v>1765885949.0886564</v>
      </c>
      <c r="G705" s="86"/>
      <c r="H705" s="87"/>
    </row>
    <row r="706" spans="2:8" ht="13.5" thickBot="1">
      <c r="B706" s="81" t="s">
        <v>335</v>
      </c>
      <c r="C706" s="368">
        <f>ROUND(+C704-C705,0)</f>
        <v>0</v>
      </c>
      <c r="D706" s="368">
        <f t="shared" ref="D706:F706" si="57">ROUND(+D704-D705,0)</f>
        <v>-1</v>
      </c>
      <c r="E706" s="368">
        <f t="shared" si="57"/>
        <v>0</v>
      </c>
      <c r="F706" s="368">
        <f t="shared" si="57"/>
        <v>-2</v>
      </c>
      <c r="G706" s="88"/>
      <c r="H706" s="89"/>
    </row>
    <row r="707" spans="2:8" ht="13.5" thickBot="1">
      <c r="B707" s="91"/>
      <c r="C707" s="92"/>
      <c r="D707" s="93"/>
      <c r="E707" s="93"/>
      <c r="F707" s="93"/>
      <c r="G707" s="91"/>
      <c r="H707" s="92"/>
    </row>
    <row r="708" spans="2:8" ht="13.5" thickBot="1">
      <c r="B708" s="785" t="s">
        <v>750</v>
      </c>
      <c r="C708" s="786"/>
      <c r="D708" s="786"/>
      <c r="E708" s="786"/>
      <c r="F708" s="787"/>
    </row>
    <row r="709" spans="2:8">
      <c r="B709" s="80" t="s">
        <v>773</v>
      </c>
      <c r="C709" s="84">
        <f>SUM(C661:C663)</f>
        <v>2165233766.8900003</v>
      </c>
      <c r="D709" s="84">
        <f>SUM(D661:D663)</f>
        <v>-168555724.10876796</v>
      </c>
      <c r="E709" s="84">
        <f>SUM(E661:E663)</f>
        <v>99886397.890568316</v>
      </c>
      <c r="F709" s="84">
        <f>SUM(F661:F663)</f>
        <v>2096564440.6718004</v>
      </c>
      <c r="G709" s="84">
        <f>+Summary!I14</f>
        <v>2096561421.6718001</v>
      </c>
      <c r="H709" s="623">
        <f>ROUND(+G709-F709,0)</f>
        <v>-3019</v>
      </c>
    </row>
    <row r="710" spans="2:8">
      <c r="B710" s="82" t="s">
        <v>774</v>
      </c>
      <c r="C710" s="86">
        <f>+C664</f>
        <v>340431.52</v>
      </c>
      <c r="D710" s="86">
        <f>+D664</f>
        <v>-16090.359999999999</v>
      </c>
      <c r="E710" s="86">
        <f>+E664</f>
        <v>354912.10943168448</v>
      </c>
      <c r="F710" s="86">
        <f>+F664</f>
        <v>679253.26943168452</v>
      </c>
      <c r="G710" s="86">
        <f>+Summary!I15</f>
        <v>682272.26943168347</v>
      </c>
      <c r="H710" s="624">
        <f>ROUND(+G710-F710,0)</f>
        <v>3019</v>
      </c>
    </row>
    <row r="711" spans="2:8">
      <c r="B711" s="80" t="s">
        <v>775</v>
      </c>
      <c r="C711" s="86">
        <f t="shared" ref="C711:C712" si="58">+C645</f>
        <v>155333122.24000001</v>
      </c>
      <c r="D711" s="86">
        <f t="shared" ref="D711:F711" si="59">+D645</f>
        <v>-149863634.21735081</v>
      </c>
      <c r="E711" s="86">
        <f t="shared" si="59"/>
        <v>0</v>
      </c>
      <c r="F711" s="86">
        <f t="shared" si="59"/>
        <v>5469488.0226491988</v>
      </c>
      <c r="G711" s="86">
        <f>+Summary!I16</f>
        <v>5469488.0226491988</v>
      </c>
      <c r="H711" s="624">
        <f t="shared" ref="H711:H714" si="60">ROUND(+G711-F711,0)</f>
        <v>0</v>
      </c>
    </row>
    <row r="712" spans="2:8">
      <c r="B712" s="82" t="s">
        <v>902</v>
      </c>
      <c r="C712" s="86">
        <f t="shared" si="58"/>
        <v>-24054569</v>
      </c>
      <c r="D712" s="86">
        <f t="shared" ref="D712:F712" si="61">+D646</f>
        <v>24054569</v>
      </c>
      <c r="E712" s="86">
        <f t="shared" si="61"/>
        <v>0</v>
      </c>
      <c r="F712" s="86">
        <f t="shared" si="61"/>
        <v>0</v>
      </c>
      <c r="G712" s="86">
        <v>0</v>
      </c>
      <c r="H712" s="624">
        <f t="shared" si="60"/>
        <v>0</v>
      </c>
    </row>
    <row r="713" spans="2:8">
      <c r="B713" s="80" t="s">
        <v>776</v>
      </c>
      <c r="C713" s="86">
        <f>+C642</f>
        <v>146230436.18000001</v>
      </c>
      <c r="D713" s="86">
        <f t="shared" ref="D713:F713" si="62">+D642</f>
        <v>-69399257.196836606</v>
      </c>
      <c r="E713" s="86">
        <f t="shared" si="62"/>
        <v>0</v>
      </c>
      <c r="F713" s="86">
        <f t="shared" si="62"/>
        <v>76831178.983163401</v>
      </c>
      <c r="G713" s="86">
        <f>+Summary!I17</f>
        <v>76831178.983163416</v>
      </c>
      <c r="H713" s="624">
        <f t="shared" si="60"/>
        <v>0</v>
      </c>
    </row>
    <row r="714" spans="2:8">
      <c r="B714" s="82" t="s">
        <v>161</v>
      </c>
      <c r="C714" s="86">
        <f>SUM(C709:C713)</f>
        <v>2443083187.8300004</v>
      </c>
      <c r="D714" s="86">
        <f t="shared" ref="D714:F714" si="63">SUM(D709:D713)</f>
        <v>-363780136.88295537</v>
      </c>
      <c r="E714" s="86">
        <f t="shared" si="63"/>
        <v>100241310</v>
      </c>
      <c r="F714" s="86">
        <f t="shared" si="63"/>
        <v>2179544360.9470448</v>
      </c>
      <c r="G714" s="86">
        <f>+Summary!I18</f>
        <v>2179544360.9470444</v>
      </c>
      <c r="H714" s="624">
        <f t="shared" si="60"/>
        <v>0</v>
      </c>
    </row>
    <row r="715" spans="2:8">
      <c r="B715" s="80" t="s">
        <v>335</v>
      </c>
      <c r="C715" s="86">
        <f>+Summary!C18</f>
        <v>2443083187.8299994</v>
      </c>
      <c r="D715" s="86">
        <f>+Summary!D18+Summary!F18</f>
        <v>-363780136.88295537</v>
      </c>
      <c r="E715" s="86">
        <f>+Summary!H18</f>
        <v>100241310</v>
      </c>
      <c r="F715" s="86">
        <f>+Summary!I18</f>
        <v>2179544360.9470444</v>
      </c>
      <c r="G715" s="86"/>
      <c r="H715" s="87"/>
    </row>
    <row r="716" spans="2:8" ht="13.5" thickBot="1">
      <c r="B716" s="81" t="s">
        <v>335</v>
      </c>
      <c r="C716" s="368">
        <f>ROUND(+C714-C715,0)</f>
        <v>0</v>
      </c>
      <c r="D716" s="368">
        <f t="shared" ref="D716:F716" si="64">ROUND(+D714-D715,0)</f>
        <v>0</v>
      </c>
      <c r="E716" s="622">
        <f t="shared" si="64"/>
        <v>0</v>
      </c>
      <c r="F716" s="622">
        <f t="shared" si="64"/>
        <v>0</v>
      </c>
      <c r="G716" s="88"/>
      <c r="H716" s="89"/>
    </row>
    <row r="718" spans="2:8">
      <c r="C718" s="36">
        <f t="shared" ref="C718:D718" si="65">+C716</f>
        <v>0</v>
      </c>
      <c r="D718" s="36">
        <f t="shared" si="65"/>
        <v>0</v>
      </c>
      <c r="E718" s="36">
        <f>+E716</f>
        <v>0</v>
      </c>
      <c r="F718" s="36">
        <f t="shared" ref="F718:H718" si="66">+F716</f>
        <v>0</v>
      </c>
      <c r="G718" s="36">
        <f t="shared" si="66"/>
        <v>0</v>
      </c>
      <c r="H718" s="36">
        <f t="shared" si="66"/>
        <v>0</v>
      </c>
    </row>
  </sheetData>
  <mergeCells count="3">
    <mergeCell ref="B673:F673"/>
    <mergeCell ref="B684:F684"/>
    <mergeCell ref="B708:F708"/>
  </mergeCells>
  <conditionalFormatting sqref="C682:F682">
    <cfRule type="cellIs" dxfId="41" priority="13" operator="lessThan">
      <formula>0</formula>
    </cfRule>
    <cfRule type="cellIs" dxfId="40" priority="14" operator="greaterThan">
      <formula>0</formula>
    </cfRule>
  </conditionalFormatting>
  <conditionalFormatting sqref="C706:F706">
    <cfRule type="cellIs" dxfId="39" priority="9" operator="lessThan">
      <formula>0</formula>
    </cfRule>
    <cfRule type="cellIs" dxfId="38" priority="10" operator="greaterThan">
      <formula>0</formula>
    </cfRule>
  </conditionalFormatting>
  <conditionalFormatting sqref="C716:F716">
    <cfRule type="cellIs" dxfId="37" priority="7" operator="lessThan">
      <formula>0</formula>
    </cfRule>
    <cfRule type="cellIs" dxfId="36" priority="8" operator="greaterThan">
      <formula>0</formula>
    </cfRule>
  </conditionalFormatting>
  <conditionalFormatting sqref="H674:H680">
    <cfRule type="cellIs" dxfId="35" priority="5" operator="lessThan">
      <formula>0</formula>
    </cfRule>
    <cfRule type="cellIs" dxfId="34" priority="6" operator="greaterThan">
      <formula>0</formula>
    </cfRule>
  </conditionalFormatting>
  <conditionalFormatting sqref="H685:H704">
    <cfRule type="cellIs" dxfId="33" priority="3" operator="lessThan">
      <formula>0</formula>
    </cfRule>
    <cfRule type="cellIs" dxfId="32" priority="4" operator="greaterThan">
      <formula>0</formula>
    </cfRule>
  </conditionalFormatting>
  <conditionalFormatting sqref="H709:H714">
    <cfRule type="cellIs" dxfId="31" priority="1" operator="lessThan">
      <formula>0</formula>
    </cfRule>
    <cfRule type="cellIs" dxfId="30" priority="2" operator="greaterThan">
      <formula>0</formula>
    </cfRule>
  </conditionalFormatting>
  <printOptions horizontalCentered="1"/>
  <pageMargins left="0.25" right="0.25" top="0.75" bottom="0.75" header="0.3" footer="0.3"/>
  <pageSetup scale="46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K285"/>
  <sheetViews>
    <sheetView zoomScale="90" zoomScaleNormal="90" workbookViewId="0">
      <pane xSplit="2" ySplit="4" topLeftCell="R233" activePane="bottomRight" state="frozen"/>
      <selection pane="topRight"/>
      <selection pane="bottomLeft"/>
      <selection pane="bottomRight" activeCell="R266" sqref="R266"/>
    </sheetView>
  </sheetViews>
  <sheetFormatPr defaultColWidth="8.85546875" defaultRowHeight="12.75"/>
  <cols>
    <col min="1" max="1" width="5.28515625" style="2" bestFit="1" customWidth="1"/>
    <col min="2" max="2" width="62" style="2" bestFit="1" customWidth="1"/>
    <col min="3" max="3" width="15.140625" style="2" bestFit="1" customWidth="1"/>
    <col min="4" max="4" width="12.5703125" style="2" bestFit="1" customWidth="1"/>
    <col min="5" max="5" width="17.7109375" style="2" bestFit="1" customWidth="1"/>
    <col min="6" max="6" width="13.28515625" style="2" bestFit="1" customWidth="1"/>
    <col min="7" max="7" width="16.7109375" style="2" bestFit="1" customWidth="1"/>
    <col min="8" max="8" width="15.85546875" style="2" bestFit="1" customWidth="1"/>
    <col min="9" max="9" width="11.7109375" style="2" bestFit="1" customWidth="1"/>
    <col min="10" max="10" width="9.85546875" style="2" bestFit="1" customWidth="1"/>
    <col min="11" max="11" width="11.28515625" style="2" bestFit="1" customWidth="1"/>
    <col min="12" max="12" width="13.85546875" style="2" bestFit="1" customWidth="1"/>
    <col min="13" max="13" width="12" style="2" bestFit="1" customWidth="1"/>
    <col min="14" max="14" width="15.5703125" style="2" bestFit="1" customWidth="1"/>
    <col min="15" max="15" width="11.42578125" style="2" bestFit="1" customWidth="1"/>
    <col min="16" max="16" width="12.140625" style="2" bestFit="1" customWidth="1"/>
    <col min="17" max="17" width="17.42578125" style="2" bestFit="1" customWidth="1"/>
    <col min="18" max="18" width="14.28515625" style="2" bestFit="1" customWidth="1"/>
    <col min="19" max="19" width="13.42578125" style="2" bestFit="1" customWidth="1"/>
    <col min="20" max="20" width="12.42578125" style="2" bestFit="1" customWidth="1"/>
    <col min="21" max="21" width="13.140625" style="2" bestFit="1" customWidth="1"/>
    <col min="22" max="22" width="15.5703125" style="2" bestFit="1" customWidth="1"/>
    <col min="23" max="23" width="12" style="2" bestFit="1" customWidth="1"/>
    <col min="24" max="24" width="12.140625" style="2" bestFit="1" customWidth="1"/>
    <col min="25" max="25" width="10.85546875" style="2" bestFit="1" customWidth="1"/>
    <col min="26" max="26" width="13.140625" style="2" bestFit="1" customWidth="1"/>
    <col min="27" max="27" width="13.28515625" style="2" bestFit="1" customWidth="1"/>
    <col min="28" max="28" width="9.5703125" style="2" bestFit="1" customWidth="1"/>
    <col min="29" max="29" width="17.42578125" style="2" bestFit="1" customWidth="1"/>
    <col min="30" max="31" width="6.28515625" style="2" bestFit="1" customWidth="1"/>
    <col min="32" max="32" width="14.85546875" style="2" bestFit="1" customWidth="1"/>
    <col min="33" max="33" width="14.140625" style="2" bestFit="1" customWidth="1"/>
    <col min="34" max="34" width="13.28515625" style="2" bestFit="1" customWidth="1"/>
    <col min="35" max="35" width="17.7109375" style="2" bestFit="1" customWidth="1"/>
    <col min="36" max="36" width="16.7109375" style="2" bestFit="1" customWidth="1"/>
    <col min="37" max="37" width="13.85546875" style="2" bestFit="1" customWidth="1"/>
    <col min="38" max="38" width="12" style="2" bestFit="1" customWidth="1"/>
    <col min="39" max="39" width="14.42578125" style="2" bestFit="1" customWidth="1"/>
    <col min="40" max="40" width="12.140625" style="2" bestFit="1" customWidth="1"/>
    <col min="41" max="41" width="13.42578125" style="2" bestFit="1" customWidth="1"/>
    <col min="42" max="42" width="12" style="2" bestFit="1" customWidth="1"/>
    <col min="43" max="43" width="18.42578125" style="2" bestFit="1" customWidth="1"/>
    <col min="44" max="44" width="14.85546875" style="2" bestFit="1" customWidth="1"/>
    <col min="45" max="45" width="12.140625" style="2" bestFit="1" customWidth="1"/>
    <col min="46" max="46" width="12" style="2" bestFit="1" customWidth="1"/>
    <col min="47" max="47" width="12.140625" style="2" bestFit="1" customWidth="1"/>
    <col min="48" max="48" width="14.7109375" style="2" bestFit="1" customWidth="1"/>
    <col min="49" max="49" width="17.28515625" style="2" bestFit="1" customWidth="1"/>
    <col min="50" max="50" width="15.7109375" style="2" bestFit="1" customWidth="1"/>
    <col min="51" max="51" width="14.28515625" style="2" bestFit="1" customWidth="1"/>
    <col min="52" max="52" width="10.5703125" style="2" bestFit="1" customWidth="1"/>
    <col min="53" max="53" width="13.28515625" style="2" bestFit="1" customWidth="1"/>
    <col min="54" max="54" width="10.85546875" style="2" bestFit="1" customWidth="1"/>
    <col min="55" max="55" width="13.28515625" style="2" bestFit="1" customWidth="1"/>
    <col min="56" max="56" width="15" style="2" bestFit="1" customWidth="1"/>
    <col min="57" max="57" width="11.42578125" style="2" bestFit="1" customWidth="1"/>
    <col min="58" max="58" width="19.140625" style="2" bestFit="1" customWidth="1"/>
    <col min="59" max="59" width="15.7109375" style="2" bestFit="1" customWidth="1"/>
    <col min="60" max="60" width="12.140625" style="2" bestFit="1" customWidth="1"/>
    <col min="61" max="61" width="6.28515625" style="2" bestFit="1" customWidth="1"/>
    <col min="62" max="62" width="14.85546875" style="2" bestFit="1" customWidth="1"/>
    <col min="63" max="63" width="14.140625" style="2" bestFit="1" customWidth="1"/>
    <col min="64" max="16384" width="8.85546875" style="2"/>
  </cols>
  <sheetData>
    <row r="1" spans="1:63">
      <c r="A1" s="365"/>
      <c r="B1" s="158" t="str">
        <f>'[4]2019 GRC Adjustments'!B1</f>
        <v>PUGET SOUND ENERGY</v>
      </c>
      <c r="C1" s="110">
        <f>'[4]2019 GRC Adjustments'!C1</f>
        <v>0</v>
      </c>
      <c r="D1" s="110">
        <f>'[4]2019 GRC Adjustments'!D1</f>
        <v>0</v>
      </c>
      <c r="E1" s="110">
        <f>'[4]2019 GRC Adjustments'!E1</f>
        <v>0</v>
      </c>
      <c r="F1" s="110">
        <f>'[4]2019 GRC Adjustments'!F1</f>
        <v>0</v>
      </c>
      <c r="G1" s="110">
        <f>'[4]2019 GRC Adjustments'!G1</f>
        <v>0</v>
      </c>
      <c r="H1" s="110">
        <f>'[4]2019 GRC Adjustments'!H1</f>
        <v>0</v>
      </c>
      <c r="I1" s="110">
        <f>'[4]2019 GRC Adjustments'!I1</f>
        <v>0</v>
      </c>
      <c r="J1" s="110">
        <f>'[4]2019 GRC Adjustments'!J1</f>
        <v>0</v>
      </c>
      <c r="K1" s="110">
        <f>'[4]2019 GRC Adjustments'!K1</f>
        <v>0</v>
      </c>
      <c r="L1" s="110">
        <f>'[4]2019 GRC Adjustments'!L1</f>
        <v>0</v>
      </c>
      <c r="M1" s="110">
        <f>'[4]2019 GRC Adjustments'!M1</f>
        <v>0</v>
      </c>
      <c r="N1" s="110">
        <f>'[4]2019 GRC Adjustments'!N1</f>
        <v>0</v>
      </c>
      <c r="O1" s="110">
        <f>'[4]2019 GRC Adjustments'!O1</f>
        <v>0</v>
      </c>
      <c r="P1" s="110">
        <f>'[4]2019 GRC Adjustments'!P1</f>
        <v>0</v>
      </c>
      <c r="Q1" s="110">
        <f>'[4]2019 GRC Adjustments'!Q1</f>
        <v>0</v>
      </c>
      <c r="R1" s="110">
        <f>'[4]2019 GRC Adjustments'!R1</f>
        <v>0</v>
      </c>
      <c r="S1" s="110">
        <f>'[4]2019 GRC Adjustments'!S1</f>
        <v>0</v>
      </c>
      <c r="T1" s="110">
        <f>'[4]2019 GRC Adjustments'!T1</f>
        <v>0</v>
      </c>
      <c r="U1" s="110">
        <f>'[4]2019 GRC Adjustments'!U1</f>
        <v>0</v>
      </c>
      <c r="V1" s="110">
        <f>'[4]2019 GRC Adjustments'!V1</f>
        <v>0</v>
      </c>
      <c r="W1" s="110">
        <f>'[4]2019 GRC Adjustments'!W1</f>
        <v>0</v>
      </c>
      <c r="X1" s="110">
        <f>'[4]2019 GRC Adjustments'!X1</f>
        <v>0</v>
      </c>
      <c r="Y1" s="110">
        <f>'[4]2019 GRC Adjustments'!Y1</f>
        <v>0</v>
      </c>
      <c r="Z1" s="110">
        <f>'[4]2019 GRC Adjustments'!Z1</f>
        <v>0</v>
      </c>
      <c r="AA1" s="110">
        <f>'[4]2019 GRC Adjustments'!AA1</f>
        <v>0</v>
      </c>
      <c r="AB1" s="110">
        <f>'[4]2019 GRC Adjustments'!AB1</f>
        <v>0</v>
      </c>
      <c r="AC1" s="110">
        <f>'[4]2019 GRC Adjustments'!AC1</f>
        <v>0</v>
      </c>
      <c r="AD1" s="110">
        <f>'[4]2019 GRC Adjustments'!AD1</f>
        <v>0</v>
      </c>
      <c r="AE1" s="110">
        <f>'[4]2019 GRC Adjustments'!AE1</f>
        <v>0</v>
      </c>
      <c r="AF1" s="110">
        <f>'[4]2019 GRC Adjustments'!AF1</f>
        <v>0</v>
      </c>
      <c r="AG1" s="110">
        <f>'[4]2019 GRC Adjustments'!AG1</f>
        <v>0</v>
      </c>
      <c r="AH1" s="110">
        <f>'[4]2019 GRC Adjustments'!AH1</f>
        <v>0</v>
      </c>
      <c r="AI1" s="110">
        <f>'[4]2019 GRC Adjustments'!AI1</f>
        <v>0</v>
      </c>
      <c r="AJ1" s="110">
        <f>'[4]2019 GRC Adjustments'!AJ1</f>
        <v>0</v>
      </c>
      <c r="AK1" s="110">
        <f>'[4]2019 GRC Adjustments'!AK1</f>
        <v>0</v>
      </c>
      <c r="AL1" s="110">
        <f>'[4]2019 GRC Adjustments'!AL1</f>
        <v>0</v>
      </c>
      <c r="AM1" s="110">
        <f>'[4]2019 GRC Adjustments'!AM1</f>
        <v>0</v>
      </c>
      <c r="AN1" s="110">
        <f>'[4]2019 GRC Adjustments'!AN1</f>
        <v>0</v>
      </c>
      <c r="AO1" s="110">
        <f>'[4]2019 GRC Adjustments'!AO1</f>
        <v>0</v>
      </c>
      <c r="AP1" s="110">
        <f>'[4]2019 GRC Adjustments'!AP1</f>
        <v>0</v>
      </c>
      <c r="AQ1" s="110">
        <f>'[4]2019 GRC Adjustments'!AQ1</f>
        <v>0</v>
      </c>
      <c r="AR1" s="110">
        <f>'[4]2019 GRC Adjustments'!AR1</f>
        <v>0</v>
      </c>
      <c r="AS1" s="110">
        <f>'[4]2019 GRC Adjustments'!AS1</f>
        <v>0</v>
      </c>
      <c r="AT1" s="110">
        <f>'[4]2019 GRC Adjustments'!AT1</f>
        <v>0</v>
      </c>
      <c r="AU1" s="110">
        <f>'[4]2019 GRC Adjustments'!AU1</f>
        <v>0</v>
      </c>
      <c r="AV1" s="110">
        <f>'[4]2019 GRC Adjustments'!AV1</f>
        <v>0</v>
      </c>
      <c r="AW1" s="110">
        <f>'[4]2019 GRC Adjustments'!AW1</f>
        <v>0</v>
      </c>
      <c r="AX1" s="110">
        <f>'[4]2019 GRC Adjustments'!AX1</f>
        <v>0</v>
      </c>
      <c r="AY1" s="110">
        <f>'[4]2019 GRC Adjustments'!AY1</f>
        <v>0</v>
      </c>
      <c r="AZ1" s="110">
        <f>'[4]2019 GRC Adjustments'!AZ1</f>
        <v>0</v>
      </c>
      <c r="BA1" s="110">
        <f>'[4]2019 GRC Adjustments'!BA1</f>
        <v>0</v>
      </c>
      <c r="BB1" s="110">
        <f>'[4]2019 GRC Adjustments'!BB1</f>
        <v>0</v>
      </c>
      <c r="BC1" s="110">
        <f>'[4]2019 GRC Adjustments'!BC1</f>
        <v>0</v>
      </c>
      <c r="BD1" s="110">
        <f>'[4]2019 GRC Adjustments'!BD1</f>
        <v>0</v>
      </c>
      <c r="BE1" s="110">
        <f>'[4]2019 GRC Adjustments'!BE1</f>
        <v>0</v>
      </c>
      <c r="BF1" s="110">
        <f>'[4]2019 GRC Adjustments'!BF1</f>
        <v>0</v>
      </c>
      <c r="BG1" s="110">
        <f>'[4]2019 GRC Adjustments'!BG1</f>
        <v>0</v>
      </c>
      <c r="BH1" s="110">
        <f>'[4]2019 GRC Adjustments'!BH1</f>
        <v>0</v>
      </c>
      <c r="BI1" s="110">
        <f>'[4]2019 GRC Adjustments'!BI1</f>
        <v>0</v>
      </c>
      <c r="BJ1" s="110">
        <f>'[4]2019 GRC Adjustments'!BJ1</f>
        <v>0</v>
      </c>
      <c r="BK1" s="110">
        <f>'[4]2019 GRC Adjustments'!BK1</f>
        <v>0</v>
      </c>
    </row>
    <row r="2" spans="1:63">
      <c r="A2" s="7"/>
      <c r="B2" s="158" t="str">
        <f>'[4]2019 GRC Adjustments'!B2</f>
        <v>INCOME STATEMENT DETAIL</v>
      </c>
      <c r="C2" s="158" t="str">
        <f>'[4]2019 GRC Adjustments'!C2</f>
        <v>ACTUAL</v>
      </c>
      <c r="D2" s="158">
        <f>'[4]2019 GRC Adjustments'!D2</f>
        <v>6.01</v>
      </c>
      <c r="E2" s="158">
        <f>'[4]2019 GRC Adjustments'!E2</f>
        <v>6.02</v>
      </c>
      <c r="F2" s="158">
        <f>'[4]2019 GRC Adjustments'!F2</f>
        <v>6.0299999999999994</v>
      </c>
      <c r="G2" s="158">
        <f>'[4]2019 GRC Adjustments'!G2</f>
        <v>6.0399999999999991</v>
      </c>
      <c r="H2" s="158">
        <f>'[4]2019 GRC Adjustments'!H2</f>
        <v>6.0499999999999989</v>
      </c>
      <c r="I2" s="158">
        <f>'[4]2019 GRC Adjustments'!I2</f>
        <v>6.0599999999999987</v>
      </c>
      <c r="J2" s="158">
        <f>'[4]2019 GRC Adjustments'!J2</f>
        <v>6.0699999999999985</v>
      </c>
      <c r="K2" s="158">
        <f>'[4]2019 GRC Adjustments'!K2</f>
        <v>6.0799999999999983</v>
      </c>
      <c r="L2" s="158">
        <f>'[4]2019 GRC Adjustments'!L2</f>
        <v>6.0899999999999981</v>
      </c>
      <c r="M2" s="158">
        <f>'[4]2019 GRC Adjustments'!M2</f>
        <v>6.0999999999999979</v>
      </c>
      <c r="N2" s="158">
        <f>'[4]2019 GRC Adjustments'!N2</f>
        <v>6.1099999999999977</v>
      </c>
      <c r="O2" s="158">
        <f>'[4]2019 GRC Adjustments'!O2</f>
        <v>6.1199999999999974</v>
      </c>
      <c r="P2" s="158">
        <f>'[4]2019 GRC Adjustments'!P2</f>
        <v>6.1299999999999972</v>
      </c>
      <c r="Q2" s="158">
        <f>'[4]2019 GRC Adjustments'!Q2</f>
        <v>6.14</v>
      </c>
      <c r="R2" s="158">
        <f>'[4]2019 GRC Adjustments'!R2</f>
        <v>6.15</v>
      </c>
      <c r="S2" s="158">
        <f>'[4]2019 GRC Adjustments'!S2</f>
        <v>6.16</v>
      </c>
      <c r="T2" s="158">
        <f>'[4]2019 GRC Adjustments'!T2</f>
        <v>6.17</v>
      </c>
      <c r="U2" s="158">
        <f>'[4]2019 GRC Adjustments'!U2</f>
        <v>6.18</v>
      </c>
      <c r="V2" s="158">
        <f>'[4]2019 GRC Adjustments'!V2</f>
        <v>6.1899999999999995</v>
      </c>
      <c r="W2" s="158">
        <f>'[4]2019 GRC Adjustments'!W2</f>
        <v>6.23</v>
      </c>
      <c r="X2" s="158">
        <f>'[4]2019 GRC Adjustments'!X2</f>
        <v>7.01</v>
      </c>
      <c r="Y2" s="158">
        <f>'[4]2019 GRC Adjustments'!Y2</f>
        <v>7.02</v>
      </c>
      <c r="Z2" s="158">
        <f>'[4]2019 GRC Adjustments'!Z2</f>
        <v>7.0299999999999994</v>
      </c>
      <c r="AA2" s="158">
        <f>'[4]2019 GRC Adjustments'!AA2</f>
        <v>7.0399999999999991</v>
      </c>
      <c r="AB2" s="158">
        <f>'[4]2019 GRC Adjustments'!AB2</f>
        <v>7.0499999999999989</v>
      </c>
      <c r="AC2" s="158">
        <f>'[4]2019 GRC Adjustments'!AC2</f>
        <v>7.0699999999999985</v>
      </c>
      <c r="AD2" s="158">
        <f>'[4]2019 GRC Adjustments'!AD2</f>
        <v>7.0799999999999983</v>
      </c>
      <c r="AE2" s="158">
        <f>'[4]2019 GRC Adjustments'!AE2</f>
        <v>7.0899999999999981</v>
      </c>
      <c r="AF2" s="158" t="str">
        <f>'[4]2019 GRC Adjustments'!AF2</f>
        <v>TOTAL</v>
      </c>
      <c r="AG2" s="158" t="str">
        <f>'[4]2019 GRC Adjustments'!AG2</f>
        <v>RESTATED</v>
      </c>
      <c r="AH2" s="158">
        <f>'[4]2019 GRC Adjustments'!AH2</f>
        <v>6.01</v>
      </c>
      <c r="AI2" s="158">
        <f>'[4]2019 GRC Adjustments'!AI2</f>
        <v>6.02</v>
      </c>
      <c r="AJ2" s="158">
        <f>'[4]2019 GRC Adjustments'!AJ2</f>
        <v>6.0399999999999991</v>
      </c>
      <c r="AK2" s="158">
        <f>'[4]2019 GRC Adjustments'!AK2</f>
        <v>6.0899999999999981</v>
      </c>
      <c r="AL2" s="158">
        <f>'[4]2019 GRC Adjustments'!AL2</f>
        <v>6.0999999999999979</v>
      </c>
      <c r="AM2" s="158">
        <f>'[4]2019 GRC Adjustments'!AM2</f>
        <v>6.14</v>
      </c>
      <c r="AN2" s="158">
        <f>'[4]2019 GRC Adjustments'!AN2</f>
        <v>6.15</v>
      </c>
      <c r="AO2" s="158">
        <f>'[4]2019 GRC Adjustments'!AO2</f>
        <v>6.16</v>
      </c>
      <c r="AP2" s="158">
        <f>'[4]2019 GRC Adjustments'!AP2</f>
        <v>6.17</v>
      </c>
      <c r="AQ2" s="158">
        <f>'[4]2019 GRC Adjustments'!AQ2</f>
        <v>6.2</v>
      </c>
      <c r="AR2" s="158">
        <f>'[4]2019 GRC Adjustments'!AR2</f>
        <v>6.21</v>
      </c>
      <c r="AS2" s="158">
        <f>'[4]2019 GRC Adjustments'!AS2</f>
        <v>6.22</v>
      </c>
      <c r="AT2" s="158">
        <f>'[4]2019 GRC Adjustments'!AT2</f>
        <v>6.2299999999999995</v>
      </c>
      <c r="AU2" s="158">
        <f>'[4]2019 GRC Adjustments'!AU2</f>
        <v>6.2399999999999993</v>
      </c>
      <c r="AV2" s="158">
        <f>'[4]2019 GRC Adjustments'!AV2</f>
        <v>6.2499999999999991</v>
      </c>
      <c r="AW2" s="158">
        <f>'[4]2019 GRC Adjustments'!AW2</f>
        <v>6.2599999999999989</v>
      </c>
      <c r="AX2" s="158">
        <f>'[4]2019 GRC Adjustments'!AX2</f>
        <v>6.2699999999999987</v>
      </c>
      <c r="AY2" s="158">
        <f>'[4]2019 GRC Adjustments'!AY2</f>
        <v>6.2799999999999985</v>
      </c>
      <c r="AZ2" s="158">
        <f>'[4]2019 GRC Adjustments'!AZ2</f>
        <v>6.2899999999999983</v>
      </c>
      <c r="BA2" s="158">
        <f>'[4]2019 GRC Adjustments'!BA2</f>
        <v>7.01</v>
      </c>
      <c r="BB2" s="158">
        <f>'[4]2019 GRC Adjustments'!BB2</f>
        <v>7.02</v>
      </c>
      <c r="BC2" s="158">
        <f>'[4]2019 GRC Adjustments'!BC2</f>
        <v>7.0499999999999989</v>
      </c>
      <c r="BD2" s="158">
        <f>'[4]2019 GRC Adjustments'!BD2</f>
        <v>7.0599999999999987</v>
      </c>
      <c r="BE2" s="158">
        <f>'[4]2019 GRC Adjustments'!BE2</f>
        <v>7.08</v>
      </c>
      <c r="BF2" s="158">
        <f>'[4]2019 GRC Adjustments'!BF2</f>
        <v>7.09</v>
      </c>
      <c r="BG2" s="158">
        <f>'[4]2019 GRC Adjustments'!BG2</f>
        <v>7.1</v>
      </c>
      <c r="BH2" s="158">
        <f>'[4]2019 GRC Adjustments'!BH2</f>
        <v>7.12</v>
      </c>
      <c r="BI2" s="158">
        <f>'[4]2019 GRC Adjustments'!BI2</f>
        <v>7.12</v>
      </c>
      <c r="BJ2" s="158" t="str">
        <f>'[4]2019 GRC Adjustments'!BJ2</f>
        <v>TOTAL</v>
      </c>
      <c r="BK2" s="158" t="str">
        <f>'[4]2019 GRC Adjustments'!BK2</f>
        <v>PROFORMA</v>
      </c>
    </row>
    <row r="3" spans="1:63" s="696" customFormat="1">
      <c r="A3" s="7" t="str">
        <f>'[4]2019 GRC Adjustments'!A3</f>
        <v>LINE</v>
      </c>
      <c r="B3" s="158" t="str">
        <f>'[4]2019 GRC Adjustments'!B3</f>
        <v>FOR THE 12 MONTHS ENDED DECEMBER 31, 2018</v>
      </c>
      <c r="C3" s="158" t="str">
        <f>'[4]2019 GRC Adjustments'!C3</f>
        <v>RESULTS OF</v>
      </c>
      <c r="D3" s="158" t="str">
        <f>'[4]2019 GRC Adjustments'!D3</f>
        <v>REVENUES</v>
      </c>
      <c r="E3" s="158" t="str">
        <f>'[4]2019 GRC Adjustments'!E3</f>
        <v>TEMPERATURE</v>
      </c>
      <c r="F3" s="158" t="str">
        <f>'[4]2019 GRC Adjustments'!F3</f>
        <v>FEDERAL</v>
      </c>
      <c r="G3" s="158" t="str">
        <f>'[4]2019 GRC Adjustments'!G3</f>
        <v>TAX BENEFIT OF</v>
      </c>
      <c r="H3" s="158" t="str">
        <f>'[4]2019 GRC Adjustments'!H3</f>
        <v>PASS-THROUGH</v>
      </c>
      <c r="I3" s="158" t="str">
        <f>'[4]2019 GRC Adjustments'!I3</f>
        <v>INJURIES &amp;</v>
      </c>
      <c r="J3" s="158" t="str">
        <f>'[4]2019 GRC Adjustments'!J3</f>
        <v>BAD</v>
      </c>
      <c r="K3" s="158" t="str">
        <f>'[4]2019 GRC Adjustments'!K3</f>
        <v>INCENTIVE</v>
      </c>
      <c r="L3" s="158" t="str">
        <f>'[4]2019 GRC Adjustments'!L3</f>
        <v xml:space="preserve">EXCISE TAX </v>
      </c>
      <c r="M3" s="158" t="str">
        <f>'[4]2019 GRC Adjustments'!M3</f>
        <v>D&amp;O</v>
      </c>
      <c r="N3" s="158" t="str">
        <f>'[4]2019 GRC Adjustments'!N3</f>
        <v xml:space="preserve">INTEREST ON </v>
      </c>
      <c r="O3" s="158" t="str">
        <f>'[4]2019 GRC Adjustments'!O3</f>
        <v>RATE CASE</v>
      </c>
      <c r="P3" s="158" t="str">
        <f>'[4]2019 GRC Adjustments'!P3</f>
        <v>PENSION</v>
      </c>
      <c r="Q3" s="158" t="str">
        <f>'[4]2019 GRC Adjustments'!Q3</f>
        <v>PROPERTY AND</v>
      </c>
      <c r="R3" s="158" t="str">
        <f>'[4]2019 GRC Adjustments'!R3</f>
        <v>WAGE &amp;</v>
      </c>
      <c r="S3" s="158" t="str">
        <f>'[4]2019 GRC Adjustments'!S3</f>
        <v>INVESTMENT</v>
      </c>
      <c r="T3" s="158" t="str">
        <f>'[4]2019 GRC Adjustments'!T3</f>
        <v>EMPLOYEE</v>
      </c>
      <c r="U3" s="158" t="str">
        <f>'[4]2019 GRC Adjustments'!U3</f>
        <v>AMA TO EOP</v>
      </c>
      <c r="V3" s="158" t="str">
        <f>'[4]2019 GRC Adjustments'!V3</f>
        <v>AMA TO EOP</v>
      </c>
      <c r="W3" s="158" t="str">
        <f>'[4]2019 GRC Adjustments'!W3</f>
        <v>ANNUALIZE</v>
      </c>
      <c r="X3" s="158" t="str">
        <f>'[4]2019 GRC Adjustments'!X3</f>
        <v>POWER</v>
      </c>
      <c r="Y3" s="158" t="str">
        <f>'[4]2019 GRC Adjustments'!Y3</f>
        <v>MONTANA</v>
      </c>
      <c r="Z3" s="158" t="str">
        <f>'[4]2019 GRC Adjustments'!Z3</f>
        <v>WILD HORSE</v>
      </c>
      <c r="AA3" s="158" t="str">
        <f>'[4]2019 GRC Adjustments'!AA3</f>
        <v>ASC</v>
      </c>
      <c r="AB3" s="158" t="str">
        <f>'[4]2019 GRC Adjustments'!AB3</f>
        <v xml:space="preserve">STORM </v>
      </c>
      <c r="AC3" s="158" t="str">
        <f>'[4]2019 GRC Adjustments'!AC3</f>
        <v>END OF LIFE</v>
      </c>
      <c r="AD3" s="158" t="str">
        <f>'[4]2019 GRC Adjustments'!AD3</f>
        <v>OPEN</v>
      </c>
      <c r="AE3" s="158" t="str">
        <f>'[4]2019 GRC Adjustments'!AE3</f>
        <v>OPEN</v>
      </c>
      <c r="AF3" s="158" t="str">
        <f>'[4]2019 GRC Adjustments'!AF3</f>
        <v>RESTATING</v>
      </c>
      <c r="AG3" s="158" t="str">
        <f>'[4]2019 GRC Adjustments'!AG3</f>
        <v>RESULTS OF</v>
      </c>
      <c r="AH3" s="158" t="str">
        <f>'[4]2019 GRC Adjustments'!AH3</f>
        <v>REVENUES</v>
      </c>
      <c r="AI3" s="158" t="str">
        <f>'[4]2019 GRC Adjustments'!AI3</f>
        <v>TEMPERATURE</v>
      </c>
      <c r="AJ3" s="158" t="str">
        <f>'[4]2019 GRC Adjustments'!AJ3</f>
        <v>TAX BENEFIT OF</v>
      </c>
      <c r="AK3" s="158" t="str">
        <f>'[4]2019 GRC Adjustments'!AK3</f>
        <v xml:space="preserve">EXCISE TAX </v>
      </c>
      <c r="AL3" s="158" t="str">
        <f>'[4]2019 GRC Adjustments'!AL3</f>
        <v>D&amp;O</v>
      </c>
      <c r="AM3" s="158" t="str">
        <f>'[4]2019 GRC Adjustments'!AM3</f>
        <v>PROPERTY &amp;</v>
      </c>
      <c r="AN3" s="158" t="str">
        <f>'[4]2019 GRC Adjustments'!AN3</f>
        <v>WAGE</v>
      </c>
      <c r="AO3" s="158" t="str">
        <f>'[4]2019 GRC Adjustments'!AO3</f>
        <v>INVESTMENT</v>
      </c>
      <c r="AP3" s="158" t="str">
        <f>'[4]2019 GRC Adjustments'!AP3</f>
        <v>EMPLOYEE</v>
      </c>
      <c r="AQ3" s="158" t="str">
        <f>'[4]2019 GRC Adjustments'!AQ3</f>
        <v>DEFERRED G/L ON</v>
      </c>
      <c r="AR3" s="158" t="str">
        <f>'[4]2019 GRC Adjustments'!AR3</f>
        <v>ENVIRON</v>
      </c>
      <c r="AS3" s="158" t="str">
        <f>'[4]2019 GRC Adjustments'!AS3</f>
        <v>AMI</v>
      </c>
      <c r="AT3" s="158" t="str">
        <f>'[4]2019 GRC Adjustments'!AT3</f>
        <v>ANNUALIZE</v>
      </c>
      <c r="AU3" s="158" t="str">
        <f>'[4]2019 GRC Adjustments'!AU3</f>
        <v>GTZ PLANT</v>
      </c>
      <c r="AV3" s="158" t="str">
        <f>'[4]2019 GRC Adjustments'!AV3</f>
        <v>CREDIT  CARD</v>
      </c>
      <c r="AW3" s="158" t="str">
        <f>'[4]2019 GRC Adjustments'!AW3</f>
        <v>REMOVE UNPRO-</v>
      </c>
      <c r="AX3" s="158" t="str">
        <f>'[4]2019 GRC Adjustments'!AX3</f>
        <v>PUBLIC</v>
      </c>
      <c r="AY3" s="158" t="str">
        <f>'[4]2019 GRC Adjustments'!AY3</f>
        <v>CONTRACT</v>
      </c>
      <c r="AZ3" s="158">
        <f>'[4]2019 GRC Adjustments'!AZ3</f>
        <v>0</v>
      </c>
      <c r="BA3" s="158" t="str">
        <f>'[4]2019 GRC Adjustments'!BA3</f>
        <v>POWER</v>
      </c>
      <c r="BB3" s="158" t="str">
        <f>'[4]2019 GRC Adjustments'!BB3</f>
        <v>MONTANA</v>
      </c>
      <c r="BC3" s="158" t="str">
        <f>'[4]2019 GRC Adjustments'!BC3</f>
        <v xml:space="preserve">STORM </v>
      </c>
      <c r="BD3" s="158" t="str">
        <f>'[4]2019 GRC Adjustments'!BD3</f>
        <v xml:space="preserve">REGULATORY </v>
      </c>
      <c r="BE3" s="158" t="str">
        <f>'[4]2019 GRC Adjustments'!BE3</f>
        <v>REMOVE</v>
      </c>
      <c r="BF3" s="158" t="str">
        <f>'[4]2019 GRC Adjustments'!BF3</f>
        <v>HIGH MOLECULAR</v>
      </c>
      <c r="BG3" s="158" t="str">
        <f>'[4]2019 GRC Adjustments'!BG3</f>
        <v>ENERGY MGMT</v>
      </c>
      <c r="BH3" s="158" t="str">
        <f>'[4]2019 GRC Adjustments'!BH3</f>
        <v>ANCILLARY</v>
      </c>
      <c r="BI3" s="158">
        <f>'[4]2019 GRC Adjustments'!BI3</f>
        <v>0</v>
      </c>
      <c r="BJ3" s="158" t="str">
        <f>'[4]2019 GRC Adjustments'!BJ3</f>
        <v>PROFORMING</v>
      </c>
      <c r="BK3" s="158" t="str">
        <f>'[4]2019 GRC Adjustments'!BK3</f>
        <v>RESULTS OF</v>
      </c>
    </row>
    <row r="4" spans="1:63">
      <c r="A4" s="253" t="str">
        <f>'[4]2019 GRC Adjustments'!A4</f>
        <v>NO.</v>
      </c>
      <c r="B4" s="363" t="str">
        <f>'[4]2019 GRC Adjustments'!B4</f>
        <v>FERC Account Description</v>
      </c>
      <c r="C4" s="18" t="str">
        <f>'[4]2019 GRC Adjustments'!C4</f>
        <v xml:space="preserve">OPERATIONS </v>
      </c>
      <c r="D4" s="18" t="str">
        <f>'[4]2019 GRC Adjustments'!D4</f>
        <v>&amp; EXPENSES</v>
      </c>
      <c r="E4" s="18" t="str">
        <f>'[4]2019 GRC Adjustments'!E4</f>
        <v>NORMALIZATION</v>
      </c>
      <c r="F4" s="18" t="str">
        <f>'[4]2019 GRC Adjustments'!F4</f>
        <v>INCOME TAX</v>
      </c>
      <c r="G4" s="18" t="str">
        <f>'[4]2019 GRC Adjustments'!G4</f>
        <v>INTEREST</v>
      </c>
      <c r="H4" s="18" t="str">
        <f>'[4]2019 GRC Adjustments'!H4</f>
        <v>REV &amp; EXP</v>
      </c>
      <c r="I4" s="18" t="str">
        <f>'[4]2019 GRC Adjustments'!I4</f>
        <v>DAMAGES</v>
      </c>
      <c r="J4" s="18" t="str">
        <f>'[4]2019 GRC Adjustments'!J4</f>
        <v>DEBTS</v>
      </c>
      <c r="K4" s="18" t="str">
        <f>'[4]2019 GRC Adjustments'!K4</f>
        <v>PAY</v>
      </c>
      <c r="L4" s="18" t="str">
        <f>'[4]2019 GRC Adjustments'!L4</f>
        <v>&amp; FILING FEE</v>
      </c>
      <c r="M4" s="18" t="str">
        <f>'[4]2019 GRC Adjustments'!M4</f>
        <v>INSURANCE</v>
      </c>
      <c r="N4" s="18" t="str">
        <f>'[4]2019 GRC Adjustments'!N4</f>
        <v>CUST DEPOSITS</v>
      </c>
      <c r="O4" s="18" t="str">
        <f>'[4]2019 GRC Adjustments'!O4</f>
        <v>EXPENSE</v>
      </c>
      <c r="P4" s="18" t="str">
        <f>'[4]2019 GRC Adjustments'!P4</f>
        <v>PLAN</v>
      </c>
      <c r="Q4" s="18" t="str">
        <f>'[4]2019 GRC Adjustments'!Q4</f>
        <v>LIAB INSURANCE</v>
      </c>
      <c r="R4" s="18" t="str">
        <f>'[4]2019 GRC Adjustments'!R4</f>
        <v>PAYROLL TAX</v>
      </c>
      <c r="S4" s="18" t="str">
        <f>'[4]2019 GRC Adjustments'!S4</f>
        <v>PLAN</v>
      </c>
      <c r="T4" s="18" t="str">
        <f>'[4]2019 GRC Adjustments'!T4</f>
        <v xml:space="preserve"> INSURANCE</v>
      </c>
      <c r="U4" s="18" t="str">
        <f>'[4]2019 GRC Adjustments'!U4</f>
        <v>RATE BASE</v>
      </c>
      <c r="V4" s="18" t="str">
        <f>'[4]2019 GRC Adjustments'!V4</f>
        <v>DEPRECIATION</v>
      </c>
      <c r="W4" s="18" t="str">
        <f>'[4]2019 GRC Adjustments'!W4</f>
        <v>RENT EXP</v>
      </c>
      <c r="X4" s="18" t="str">
        <f>'[4]2019 GRC Adjustments'!X4</f>
        <v>COSTS</v>
      </c>
      <c r="Y4" s="18" t="str">
        <f>'[4]2019 GRC Adjustments'!Y4</f>
        <v>TAX</v>
      </c>
      <c r="Z4" s="18" t="str">
        <f>'[4]2019 GRC Adjustments'!Z4</f>
        <v>SOLAR</v>
      </c>
      <c r="AA4" s="18" t="str">
        <f>'[4]2019 GRC Adjustments'!AA4</f>
        <v>815</v>
      </c>
      <c r="AB4" s="18" t="str">
        <f>'[4]2019 GRC Adjustments'!AB4</f>
        <v>DAMAGE</v>
      </c>
      <c r="AC4" s="18" t="str">
        <f>'[4]2019 GRC Adjustments'!AC4</f>
        <v>DEPR THERMALS</v>
      </c>
      <c r="AD4" s="18" t="str">
        <f>'[4]2019 GRC Adjustments'!AD4</f>
        <v/>
      </c>
      <c r="AE4" s="18" t="str">
        <f>'[4]2019 GRC Adjustments'!AE4</f>
        <v/>
      </c>
      <c r="AF4" s="18" t="str">
        <f>'[4]2019 GRC Adjustments'!AF4</f>
        <v>ADJUSTMENTS</v>
      </c>
      <c r="AG4" s="18" t="str">
        <f>'[4]2019 GRC Adjustments'!AG4</f>
        <v>OPERATIONS</v>
      </c>
      <c r="AH4" s="18" t="str">
        <f>'[4]2019 GRC Adjustments'!AH4</f>
        <v>&amp; EXPENSES</v>
      </c>
      <c r="AI4" s="18" t="str">
        <f>'[4]2019 GRC Adjustments'!AI4</f>
        <v>NORMALIZATION</v>
      </c>
      <c r="AJ4" s="18" t="str">
        <f>'[4]2019 GRC Adjustments'!AJ4</f>
        <v>INTEREST</v>
      </c>
      <c r="AK4" s="18" t="str">
        <f>'[4]2019 GRC Adjustments'!AK4</f>
        <v>&amp; FILING FEE</v>
      </c>
      <c r="AL4" s="18" t="str">
        <f>'[4]2019 GRC Adjustments'!AL4</f>
        <v>INSURANCE</v>
      </c>
      <c r="AM4" s="18" t="str">
        <f>'[4]2019 GRC Adjustments'!AM4</f>
        <v>LIABILITY INS</v>
      </c>
      <c r="AN4" s="18" t="str">
        <f>'[4]2019 GRC Adjustments'!AN4</f>
        <v>INCREASE</v>
      </c>
      <c r="AO4" s="18" t="str">
        <f>'[4]2019 GRC Adjustments'!AO4</f>
        <v>PLAN</v>
      </c>
      <c r="AP4" s="18" t="str">
        <f>'[4]2019 GRC Adjustments'!AP4</f>
        <v>INSURANCE</v>
      </c>
      <c r="AQ4" s="18" t="str">
        <f>'[4]2019 GRC Adjustments'!AQ4</f>
        <v>PROPERTY SALES</v>
      </c>
      <c r="AR4" s="18" t="str">
        <f>'[4]2019 GRC Adjustments'!AR4</f>
        <v>REMEDIATION</v>
      </c>
      <c r="AS4" s="18" t="str">
        <f>'[4]2019 GRC Adjustments'!AS4</f>
        <v/>
      </c>
      <c r="AT4" s="18" t="str">
        <f>'[4]2019 GRC Adjustments'!AT4</f>
        <v>RENT EXP</v>
      </c>
      <c r="AU4" s="18" t="str">
        <f>'[4]2019 GRC Adjustments'!AU4</f>
        <v>&amp; DFRL</v>
      </c>
      <c r="AV4" s="18" t="str">
        <f>'[4]2019 GRC Adjustments'!AV4</f>
        <v>AMORT</v>
      </c>
      <c r="AW4" s="18" t="str">
        <f>'[4]2019 GRC Adjustments'!AW4</f>
        <v>TECTED DFIT</v>
      </c>
      <c r="AX4" s="18" t="str">
        <f>'[4]2019 GRC Adjustments'!AX4</f>
        <v>IMPROVEMENT</v>
      </c>
      <c r="AY4" s="18" t="str">
        <f>'[4]2019 GRC Adjustments'!AY4</f>
        <v>ESCALATIONS</v>
      </c>
      <c r="AZ4" s="18" t="str">
        <f>'[4]2019 GRC Adjustments'!AZ4</f>
        <v>HR TOPS</v>
      </c>
      <c r="BA4" s="18" t="str">
        <f>'[4]2019 GRC Adjustments'!BA4</f>
        <v>COST</v>
      </c>
      <c r="BB4" s="18" t="str">
        <f>'[4]2019 GRC Adjustments'!BB4</f>
        <v>TAX</v>
      </c>
      <c r="BC4" s="18" t="str">
        <f>'[4]2019 GRC Adjustments'!BC4</f>
        <v>DAMAGE</v>
      </c>
      <c r="BD4" s="18" t="str">
        <f>'[4]2019 GRC Adjustments'!BD4</f>
        <v>ASSETS &amp; LIAB</v>
      </c>
      <c r="BE4" s="18" t="str">
        <f>'[4]2019 GRC Adjustments'!BE4</f>
        <v>EIM</v>
      </c>
      <c r="BF4" s="18" t="str">
        <f>'[4]2019 GRC Adjustments'!BF4</f>
        <v>WEIGHT CABLE</v>
      </c>
      <c r="BG4" s="18" t="str">
        <f>'[4]2019 GRC Adjustments'!BG4</f>
        <v>SYSTEM (EMS)</v>
      </c>
      <c r="BH4" s="18" t="str">
        <f>'[4]2019 GRC Adjustments'!BH4</f>
        <v>REVENUES</v>
      </c>
      <c r="BI4" s="18" t="str">
        <f>'[4]2019 GRC Adjustments'!BI4</f>
        <v>OPEN</v>
      </c>
      <c r="BJ4" s="18" t="str">
        <f>'[4]2019 GRC Adjustments'!BJ4</f>
        <v>ADJUSTMENTS</v>
      </c>
      <c r="BK4" s="18" t="str">
        <f>'[4]2019 GRC Adjustments'!BK4</f>
        <v>OPERATIONS</v>
      </c>
    </row>
    <row r="5" spans="1:63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  <c r="AW5" s="254"/>
      <c r="AX5" s="254"/>
      <c r="AY5" s="254"/>
      <c r="AZ5" s="254"/>
      <c r="BA5" s="254"/>
      <c r="BB5" s="254"/>
      <c r="BC5" s="254"/>
      <c r="BD5" s="254"/>
      <c r="BE5" s="254"/>
      <c r="BF5" s="254"/>
      <c r="BG5" s="254"/>
      <c r="BH5" s="254"/>
      <c r="BI5" s="254"/>
      <c r="BJ5" s="254"/>
      <c r="BK5" s="254"/>
    </row>
    <row r="6" spans="1:63">
      <c r="A6" s="697">
        <f>'[4]2019 GRC Adjustments'!A6</f>
        <v>2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AW6" s="254"/>
      <c r="AX6" s="254"/>
      <c r="AY6" s="254"/>
      <c r="AZ6" s="254"/>
      <c r="BA6" s="254"/>
      <c r="BB6" s="254"/>
      <c r="BC6" s="254"/>
      <c r="BD6" s="254"/>
      <c r="BE6" s="254"/>
      <c r="BF6" s="254"/>
      <c r="BG6" s="254"/>
      <c r="BH6" s="254"/>
      <c r="BI6" s="254"/>
      <c r="BJ6" s="254"/>
      <c r="BK6" s="254"/>
    </row>
    <row r="7" spans="1:63">
      <c r="A7" s="698">
        <f>'[4]2019 GRC Adjustments'!A7</f>
        <v>3</v>
      </c>
      <c r="B7" s="699"/>
      <c r="C7" s="699"/>
      <c r="D7" s="699"/>
      <c r="E7" s="699"/>
      <c r="F7" s="699"/>
      <c r="G7" s="699"/>
      <c r="H7" s="699"/>
      <c r="I7" s="699"/>
      <c r="J7" s="699"/>
      <c r="K7" s="699"/>
      <c r="L7" s="699"/>
      <c r="M7" s="699"/>
      <c r="N7" s="699"/>
      <c r="O7" s="699"/>
      <c r="P7" s="699"/>
      <c r="Q7" s="699"/>
      <c r="R7" s="699"/>
      <c r="S7" s="699"/>
      <c r="T7" s="699"/>
      <c r="U7" s="699"/>
      <c r="V7" s="699"/>
      <c r="W7" s="699"/>
      <c r="X7" s="699"/>
      <c r="Y7" s="699"/>
      <c r="Z7" s="699"/>
      <c r="AA7" s="699"/>
      <c r="AB7" s="699"/>
      <c r="AC7" s="699"/>
      <c r="AD7" s="699"/>
      <c r="AE7" s="699"/>
      <c r="AF7" s="699"/>
      <c r="AG7" s="699"/>
      <c r="AH7" s="699"/>
      <c r="AI7" s="699"/>
      <c r="AJ7" s="699"/>
      <c r="AK7" s="699"/>
      <c r="AL7" s="699"/>
      <c r="AM7" s="699"/>
      <c r="AN7" s="699"/>
      <c r="AO7" s="699"/>
      <c r="AP7" s="699"/>
      <c r="AQ7" s="699"/>
      <c r="AR7" s="699"/>
      <c r="AS7" s="699"/>
      <c r="AT7" s="699"/>
      <c r="AU7" s="699"/>
      <c r="AV7" s="699"/>
      <c r="AW7" s="699"/>
      <c r="AX7" s="699"/>
      <c r="AY7" s="699"/>
      <c r="AZ7" s="699"/>
      <c r="BA7" s="699"/>
      <c r="BB7" s="699"/>
      <c r="BC7" s="699"/>
      <c r="BD7" s="699"/>
      <c r="BE7" s="699"/>
      <c r="BF7" s="699"/>
      <c r="BG7" s="699"/>
      <c r="BH7" s="699"/>
      <c r="BI7" s="699"/>
      <c r="BJ7" s="699"/>
      <c r="BK7" s="699"/>
    </row>
    <row r="8" spans="1:63">
      <c r="A8" s="700">
        <f>'[4]2019 GRC Adjustments'!A8</f>
        <v>4</v>
      </c>
      <c r="B8" s="701" t="str">
        <f>'[4]2019 GRC Adjustments'!B8</f>
        <v xml:space="preserve">          (2) 440 - Electric Residential Sales</v>
      </c>
      <c r="C8" s="701">
        <f>'[4]2019 GRC Adjustments'!C8</f>
        <v>1147259983</v>
      </c>
      <c r="D8" s="701">
        <f>'[4]2019 GRC Adjustments'!D8</f>
        <v>41299982.399803981</v>
      </c>
      <c r="E8" s="701">
        <f>'[4]2019 GRC Adjustments'!E8</f>
        <v>5274141</v>
      </c>
      <c r="F8" s="701">
        <f>'[4]2019 GRC Adjustments'!F8</f>
        <v>0</v>
      </c>
      <c r="G8" s="701">
        <f>'[4]2019 GRC Adjustments'!G8</f>
        <v>0</v>
      </c>
      <c r="H8" s="701">
        <f>'[4]2019 GRC Adjustments'!H8</f>
        <v>-206435594.02857196</v>
      </c>
      <c r="I8" s="701">
        <f>'[4]2019 GRC Adjustments'!I8</f>
        <v>0</v>
      </c>
      <c r="J8" s="701">
        <f>'[4]2019 GRC Adjustments'!J8</f>
        <v>0</v>
      </c>
      <c r="K8" s="701">
        <f>'[4]2019 GRC Adjustments'!K8</f>
        <v>0</v>
      </c>
      <c r="L8" s="701">
        <f>'[4]2019 GRC Adjustments'!L8</f>
        <v>0</v>
      </c>
      <c r="M8" s="701">
        <f>'[4]2019 GRC Adjustments'!M8</f>
        <v>0</v>
      </c>
      <c r="N8" s="701">
        <f>'[4]2019 GRC Adjustments'!N8</f>
        <v>0</v>
      </c>
      <c r="O8" s="701">
        <f>'[4]2019 GRC Adjustments'!O8</f>
        <v>0</v>
      </c>
      <c r="P8" s="701">
        <f>'[4]2019 GRC Adjustments'!P8</f>
        <v>0</v>
      </c>
      <c r="Q8" s="701">
        <f>'[4]2019 GRC Adjustments'!Q8</f>
        <v>0</v>
      </c>
      <c r="R8" s="701">
        <f>'[4]2019 GRC Adjustments'!R8</f>
        <v>0</v>
      </c>
      <c r="S8" s="701">
        <f>'[4]2019 GRC Adjustments'!S8</f>
        <v>0</v>
      </c>
      <c r="T8" s="701">
        <f>'[4]2019 GRC Adjustments'!T8</f>
        <v>0</v>
      </c>
      <c r="U8" s="701">
        <f>'[4]2019 GRC Adjustments'!U8</f>
        <v>0</v>
      </c>
      <c r="V8" s="701">
        <f>'[4]2019 GRC Adjustments'!V8</f>
        <v>0</v>
      </c>
      <c r="W8" s="701">
        <f>'[4]2019 GRC Adjustments'!W8</f>
        <v>0</v>
      </c>
      <c r="X8" s="701">
        <f>'[4]2019 GRC Adjustments'!X8</f>
        <v>0</v>
      </c>
      <c r="Y8" s="701">
        <f>'[4]2019 GRC Adjustments'!Y8</f>
        <v>0</v>
      </c>
      <c r="Z8" s="701">
        <f>'[4]2019 GRC Adjustments'!Z8</f>
        <v>0</v>
      </c>
      <c r="AA8" s="701">
        <f>'[4]2019 GRC Adjustments'!AA8</f>
        <v>0</v>
      </c>
      <c r="AB8" s="701">
        <f>'[4]2019 GRC Adjustments'!AB8</f>
        <v>0</v>
      </c>
      <c r="AC8" s="701">
        <f>'[4]2019 GRC Adjustments'!AC8</f>
        <v>0</v>
      </c>
      <c r="AD8" s="701">
        <f>'[4]2019 GRC Adjustments'!AD8</f>
        <v>0</v>
      </c>
      <c r="AE8" s="701">
        <f>'[4]2019 GRC Adjustments'!AE8</f>
        <v>0</v>
      </c>
      <c r="AF8" s="701">
        <f>'[4]2019 GRC Adjustments'!AF8</f>
        <v>-159861470.62876797</v>
      </c>
      <c r="AG8" s="701">
        <f>'[4]2019 GRC Adjustments'!AG8</f>
        <v>987398512.37123203</v>
      </c>
      <c r="AH8" s="701">
        <f>'[4]2019 GRC Adjustments'!AH8</f>
        <v>-17806218.48</v>
      </c>
      <c r="AI8" s="701">
        <f>'[4]2019 GRC Adjustments'!AI8</f>
        <v>9108946</v>
      </c>
      <c r="AJ8" s="701">
        <f>'[4]2019 GRC Adjustments'!AJ8</f>
        <v>0</v>
      </c>
      <c r="AK8" s="701">
        <f>'[4]2019 GRC Adjustments'!AK8</f>
        <v>0</v>
      </c>
      <c r="AL8" s="701">
        <f>'[4]2019 GRC Adjustments'!AL8</f>
        <v>0</v>
      </c>
      <c r="AM8" s="701">
        <f>'[4]2019 GRC Adjustments'!AM8</f>
        <v>0</v>
      </c>
      <c r="AN8" s="701">
        <f>'[4]2019 GRC Adjustments'!AN8</f>
        <v>0</v>
      </c>
      <c r="AO8" s="701">
        <f>'[4]2019 GRC Adjustments'!AO8</f>
        <v>0</v>
      </c>
      <c r="AP8" s="701">
        <f>'[4]2019 GRC Adjustments'!AP8</f>
        <v>0</v>
      </c>
      <c r="AQ8" s="701">
        <f>'[4]2019 GRC Adjustments'!AQ8</f>
        <v>0</v>
      </c>
      <c r="AR8" s="701">
        <f>'[4]2019 GRC Adjustments'!AR8</f>
        <v>0</v>
      </c>
      <c r="AS8" s="701">
        <f>'[4]2019 GRC Adjustments'!AS8</f>
        <v>0</v>
      </c>
      <c r="AT8" s="701">
        <f>'[4]2019 GRC Adjustments'!AT8</f>
        <v>0</v>
      </c>
      <c r="AU8" s="701">
        <f>'[4]2019 GRC Adjustments'!AU8</f>
        <v>0</v>
      </c>
      <c r="AV8" s="701">
        <f>'[4]2019 GRC Adjustments'!AV8</f>
        <v>0</v>
      </c>
      <c r="AW8" s="701">
        <f>'[4]2019 GRC Adjustments'!AW8</f>
        <v>0</v>
      </c>
      <c r="AX8" s="701">
        <f>'[4]2019 GRC Adjustments'!AX8</f>
        <v>0</v>
      </c>
      <c r="AY8" s="701">
        <f>'[4]2019 GRC Adjustments'!AY8</f>
        <v>0</v>
      </c>
      <c r="AZ8" s="701">
        <f>'[4]2019 GRC Adjustments'!AZ8</f>
        <v>0</v>
      </c>
      <c r="BA8" s="701">
        <f>'[4]2019 GRC Adjustments'!BA8</f>
        <v>0</v>
      </c>
      <c r="BB8" s="701">
        <f>'[4]2019 GRC Adjustments'!BB8</f>
        <v>0</v>
      </c>
      <c r="BC8" s="701">
        <f>'[4]2019 GRC Adjustments'!BC8</f>
        <v>0</v>
      </c>
      <c r="BD8" s="701">
        <f>'[4]2019 GRC Adjustments'!BD8</f>
        <v>0</v>
      </c>
      <c r="BE8" s="701">
        <f>'[4]2019 GRC Adjustments'!BE8</f>
        <v>0</v>
      </c>
      <c r="BF8" s="701">
        <f>'[4]2019 GRC Adjustments'!BF8</f>
        <v>0</v>
      </c>
      <c r="BG8" s="701">
        <f>'[4]2019 GRC Adjustments'!BG8</f>
        <v>0</v>
      </c>
      <c r="BH8" s="701">
        <f>'[4]2019 GRC Adjustments'!BH8</f>
        <v>0</v>
      </c>
      <c r="BI8" s="701">
        <f>'[4]2019 GRC Adjustments'!BI8</f>
        <v>0</v>
      </c>
      <c r="BJ8" s="701">
        <f>'[4]2019 GRC Adjustments'!BJ8</f>
        <v>-8697272.4800000004</v>
      </c>
      <c r="BK8" s="701">
        <f>'[4]2019 GRC Adjustments'!BK8</f>
        <v>978701239.89123201</v>
      </c>
    </row>
    <row r="9" spans="1:63">
      <c r="A9" s="700">
        <f>'[4]2019 GRC Adjustments'!A9</f>
        <v>5</v>
      </c>
      <c r="B9" s="702" t="str">
        <f>'[4]2019 GRC Adjustments'!B9</f>
        <v xml:space="preserve">          (2) 442 - Electric Commercial &amp; Industrial Sales</v>
      </c>
      <c r="C9" s="702">
        <f>'[4]2019 GRC Adjustments'!C9</f>
        <v>999595697.30999994</v>
      </c>
      <c r="D9" s="702">
        <f>'[4]2019 GRC Adjustments'!D9</f>
        <v>0</v>
      </c>
      <c r="E9" s="702">
        <f>'[4]2019 GRC Adjustments'!E9</f>
        <v>0</v>
      </c>
      <c r="F9" s="702">
        <f>'[4]2019 GRC Adjustments'!F9</f>
        <v>0</v>
      </c>
      <c r="G9" s="702">
        <f>'[4]2019 GRC Adjustments'!G9</f>
        <v>0</v>
      </c>
      <c r="H9" s="702">
        <f>'[4]2019 GRC Adjustments'!H9</f>
        <v>0</v>
      </c>
      <c r="I9" s="702">
        <f>'[4]2019 GRC Adjustments'!I9</f>
        <v>0</v>
      </c>
      <c r="J9" s="702">
        <f>'[4]2019 GRC Adjustments'!J9</f>
        <v>0</v>
      </c>
      <c r="K9" s="702">
        <f>'[4]2019 GRC Adjustments'!K9</f>
        <v>0</v>
      </c>
      <c r="L9" s="702">
        <f>'[4]2019 GRC Adjustments'!L9</f>
        <v>0</v>
      </c>
      <c r="M9" s="702">
        <f>'[4]2019 GRC Adjustments'!M9</f>
        <v>0</v>
      </c>
      <c r="N9" s="702">
        <f>'[4]2019 GRC Adjustments'!N9</f>
        <v>0</v>
      </c>
      <c r="O9" s="702">
        <f>'[4]2019 GRC Adjustments'!O9</f>
        <v>0</v>
      </c>
      <c r="P9" s="702">
        <f>'[4]2019 GRC Adjustments'!P9</f>
        <v>0</v>
      </c>
      <c r="Q9" s="702">
        <f>'[4]2019 GRC Adjustments'!Q9</f>
        <v>0</v>
      </c>
      <c r="R9" s="702">
        <f>'[4]2019 GRC Adjustments'!R9</f>
        <v>0</v>
      </c>
      <c r="S9" s="702">
        <f>'[4]2019 GRC Adjustments'!S9</f>
        <v>0</v>
      </c>
      <c r="T9" s="702">
        <f>'[4]2019 GRC Adjustments'!T9</f>
        <v>0</v>
      </c>
      <c r="U9" s="702">
        <f>'[4]2019 GRC Adjustments'!U9</f>
        <v>0</v>
      </c>
      <c r="V9" s="702">
        <f>'[4]2019 GRC Adjustments'!V9</f>
        <v>0</v>
      </c>
      <c r="W9" s="702">
        <f>'[4]2019 GRC Adjustments'!W9</f>
        <v>0</v>
      </c>
      <c r="X9" s="702">
        <f>'[4]2019 GRC Adjustments'!X9</f>
        <v>0</v>
      </c>
      <c r="Y9" s="702">
        <f>'[4]2019 GRC Adjustments'!Y9</f>
        <v>0</v>
      </c>
      <c r="Z9" s="702">
        <f>'[4]2019 GRC Adjustments'!Z9</f>
        <v>0</v>
      </c>
      <c r="AA9" s="702">
        <f>'[4]2019 GRC Adjustments'!AA9</f>
        <v>0</v>
      </c>
      <c r="AB9" s="702">
        <f>'[4]2019 GRC Adjustments'!AB9</f>
        <v>0</v>
      </c>
      <c r="AC9" s="702">
        <f>'[4]2019 GRC Adjustments'!AC9</f>
        <v>0</v>
      </c>
      <c r="AD9" s="702">
        <f>'[4]2019 GRC Adjustments'!AD9</f>
        <v>0</v>
      </c>
      <c r="AE9" s="702">
        <f>'[4]2019 GRC Adjustments'!AE9</f>
        <v>0</v>
      </c>
      <c r="AF9" s="702">
        <f>'[4]2019 GRC Adjustments'!AF9</f>
        <v>0</v>
      </c>
      <c r="AG9" s="702">
        <f>'[4]2019 GRC Adjustments'!AG9</f>
        <v>999595697.30999994</v>
      </c>
      <c r="AH9" s="702">
        <f>'[4]2019 GRC Adjustments'!AH9</f>
        <v>0</v>
      </c>
      <c r="AI9" s="702">
        <f>'[4]2019 GRC Adjustments'!AI9</f>
        <v>0</v>
      </c>
      <c r="AJ9" s="702">
        <f>'[4]2019 GRC Adjustments'!AJ9</f>
        <v>0</v>
      </c>
      <c r="AK9" s="702">
        <f>'[4]2019 GRC Adjustments'!AK9</f>
        <v>0</v>
      </c>
      <c r="AL9" s="702">
        <f>'[4]2019 GRC Adjustments'!AL9</f>
        <v>0</v>
      </c>
      <c r="AM9" s="702">
        <f>'[4]2019 GRC Adjustments'!AM9</f>
        <v>0</v>
      </c>
      <c r="AN9" s="702">
        <f>'[4]2019 GRC Adjustments'!AN9</f>
        <v>0</v>
      </c>
      <c r="AO9" s="702">
        <f>'[4]2019 GRC Adjustments'!AO9</f>
        <v>0</v>
      </c>
      <c r="AP9" s="702">
        <f>'[4]2019 GRC Adjustments'!AP9</f>
        <v>0</v>
      </c>
      <c r="AQ9" s="702">
        <f>'[4]2019 GRC Adjustments'!AQ9</f>
        <v>0</v>
      </c>
      <c r="AR9" s="702">
        <f>'[4]2019 GRC Adjustments'!AR9</f>
        <v>0</v>
      </c>
      <c r="AS9" s="702">
        <f>'[4]2019 GRC Adjustments'!AS9</f>
        <v>0</v>
      </c>
      <c r="AT9" s="702">
        <f>'[4]2019 GRC Adjustments'!AT9</f>
        <v>0</v>
      </c>
      <c r="AU9" s="702">
        <f>'[4]2019 GRC Adjustments'!AU9</f>
        <v>0</v>
      </c>
      <c r="AV9" s="702">
        <f>'[4]2019 GRC Adjustments'!AV9</f>
        <v>0</v>
      </c>
      <c r="AW9" s="702">
        <f>'[4]2019 GRC Adjustments'!AW9</f>
        <v>0</v>
      </c>
      <c r="AX9" s="702">
        <f>'[4]2019 GRC Adjustments'!AX9</f>
        <v>0</v>
      </c>
      <c r="AY9" s="702">
        <f>'[4]2019 GRC Adjustments'!AY9</f>
        <v>0</v>
      </c>
      <c r="AZ9" s="702">
        <f>'[4]2019 GRC Adjustments'!AZ9</f>
        <v>0</v>
      </c>
      <c r="BA9" s="702">
        <f>'[4]2019 GRC Adjustments'!BA9</f>
        <v>0</v>
      </c>
      <c r="BB9" s="702">
        <f>'[4]2019 GRC Adjustments'!BB9</f>
        <v>0</v>
      </c>
      <c r="BC9" s="702">
        <f>'[4]2019 GRC Adjustments'!BC9</f>
        <v>0</v>
      </c>
      <c r="BD9" s="702">
        <f>'[4]2019 GRC Adjustments'!BD9</f>
        <v>0</v>
      </c>
      <c r="BE9" s="702">
        <f>'[4]2019 GRC Adjustments'!BE9</f>
        <v>0</v>
      </c>
      <c r="BF9" s="702">
        <f>'[4]2019 GRC Adjustments'!BF9</f>
        <v>0</v>
      </c>
      <c r="BG9" s="702">
        <f>'[4]2019 GRC Adjustments'!BG9</f>
        <v>0</v>
      </c>
      <c r="BH9" s="702">
        <f>'[4]2019 GRC Adjustments'!BH9</f>
        <v>0</v>
      </c>
      <c r="BI9" s="702">
        <f>'[4]2019 GRC Adjustments'!BI9</f>
        <v>0</v>
      </c>
      <c r="BJ9" s="702">
        <f>'[4]2019 GRC Adjustments'!BJ9</f>
        <v>0</v>
      </c>
      <c r="BK9" s="702">
        <f>'[4]2019 GRC Adjustments'!BK9</f>
        <v>999595697.30999994</v>
      </c>
    </row>
    <row r="10" spans="1:63">
      <c r="A10" s="700">
        <f>'[4]2019 GRC Adjustments'!A10</f>
        <v>6</v>
      </c>
      <c r="B10" s="702" t="str">
        <f>'[4]2019 GRC Adjustments'!B10</f>
        <v xml:space="preserve">          (2) 444 - Public Street &amp; Highway Lighting</v>
      </c>
      <c r="C10" s="702">
        <f>'[4]2019 GRC Adjustments'!C10</f>
        <v>18378086.579999998</v>
      </c>
      <c r="D10" s="702">
        <f>'[4]2019 GRC Adjustments'!D10</f>
        <v>0</v>
      </c>
      <c r="E10" s="702">
        <f>'[4]2019 GRC Adjustments'!E10</f>
        <v>0</v>
      </c>
      <c r="F10" s="702">
        <f>'[4]2019 GRC Adjustments'!F10</f>
        <v>0</v>
      </c>
      <c r="G10" s="702">
        <f>'[4]2019 GRC Adjustments'!G10</f>
        <v>0</v>
      </c>
      <c r="H10" s="702">
        <f>'[4]2019 GRC Adjustments'!H10</f>
        <v>0</v>
      </c>
      <c r="I10" s="702">
        <f>'[4]2019 GRC Adjustments'!I10</f>
        <v>0</v>
      </c>
      <c r="J10" s="702">
        <f>'[4]2019 GRC Adjustments'!J10</f>
        <v>0</v>
      </c>
      <c r="K10" s="702">
        <f>'[4]2019 GRC Adjustments'!K10</f>
        <v>0</v>
      </c>
      <c r="L10" s="702">
        <f>'[4]2019 GRC Adjustments'!L10</f>
        <v>0</v>
      </c>
      <c r="M10" s="702">
        <f>'[4]2019 GRC Adjustments'!M10</f>
        <v>0</v>
      </c>
      <c r="N10" s="702">
        <f>'[4]2019 GRC Adjustments'!N10</f>
        <v>0</v>
      </c>
      <c r="O10" s="702">
        <f>'[4]2019 GRC Adjustments'!O10</f>
        <v>0</v>
      </c>
      <c r="P10" s="702">
        <f>'[4]2019 GRC Adjustments'!P10</f>
        <v>0</v>
      </c>
      <c r="Q10" s="702">
        <f>'[4]2019 GRC Adjustments'!Q10</f>
        <v>0</v>
      </c>
      <c r="R10" s="702">
        <f>'[4]2019 GRC Adjustments'!R10</f>
        <v>0</v>
      </c>
      <c r="S10" s="702">
        <f>'[4]2019 GRC Adjustments'!S10</f>
        <v>0</v>
      </c>
      <c r="T10" s="702">
        <f>'[4]2019 GRC Adjustments'!T10</f>
        <v>0</v>
      </c>
      <c r="U10" s="702">
        <f>'[4]2019 GRC Adjustments'!U10</f>
        <v>0</v>
      </c>
      <c r="V10" s="702">
        <f>'[4]2019 GRC Adjustments'!V10</f>
        <v>0</v>
      </c>
      <c r="W10" s="702">
        <f>'[4]2019 GRC Adjustments'!W10</f>
        <v>0</v>
      </c>
      <c r="X10" s="702">
        <f>'[4]2019 GRC Adjustments'!X10</f>
        <v>0</v>
      </c>
      <c r="Y10" s="702">
        <f>'[4]2019 GRC Adjustments'!Y10</f>
        <v>0</v>
      </c>
      <c r="Z10" s="702">
        <f>'[4]2019 GRC Adjustments'!Z10</f>
        <v>0</v>
      </c>
      <c r="AA10" s="702">
        <f>'[4]2019 GRC Adjustments'!AA10</f>
        <v>0</v>
      </c>
      <c r="AB10" s="702">
        <f>'[4]2019 GRC Adjustments'!AB10</f>
        <v>0</v>
      </c>
      <c r="AC10" s="702">
        <f>'[4]2019 GRC Adjustments'!AC10</f>
        <v>0</v>
      </c>
      <c r="AD10" s="702">
        <f>'[4]2019 GRC Adjustments'!AD10</f>
        <v>0</v>
      </c>
      <c r="AE10" s="702">
        <f>'[4]2019 GRC Adjustments'!AE10</f>
        <v>0</v>
      </c>
      <c r="AF10" s="702">
        <f>'[4]2019 GRC Adjustments'!AF10</f>
        <v>0</v>
      </c>
      <c r="AG10" s="702">
        <f>'[4]2019 GRC Adjustments'!AG10</f>
        <v>18378086.579999998</v>
      </c>
      <c r="AH10" s="702">
        <f>'[4]2019 GRC Adjustments'!AH10</f>
        <v>0</v>
      </c>
      <c r="AI10" s="702">
        <f>'[4]2019 GRC Adjustments'!AI10</f>
        <v>0</v>
      </c>
      <c r="AJ10" s="702">
        <f>'[4]2019 GRC Adjustments'!AJ10</f>
        <v>0</v>
      </c>
      <c r="AK10" s="702">
        <f>'[4]2019 GRC Adjustments'!AK10</f>
        <v>0</v>
      </c>
      <c r="AL10" s="702">
        <f>'[4]2019 GRC Adjustments'!AL10</f>
        <v>0</v>
      </c>
      <c r="AM10" s="702">
        <f>'[4]2019 GRC Adjustments'!AM10</f>
        <v>0</v>
      </c>
      <c r="AN10" s="702">
        <f>'[4]2019 GRC Adjustments'!AN10</f>
        <v>0</v>
      </c>
      <c r="AO10" s="702">
        <f>'[4]2019 GRC Adjustments'!AO10</f>
        <v>0</v>
      </c>
      <c r="AP10" s="702">
        <f>'[4]2019 GRC Adjustments'!AP10</f>
        <v>0</v>
      </c>
      <c r="AQ10" s="702">
        <f>'[4]2019 GRC Adjustments'!AQ10</f>
        <v>0</v>
      </c>
      <c r="AR10" s="702">
        <f>'[4]2019 GRC Adjustments'!AR10</f>
        <v>0</v>
      </c>
      <c r="AS10" s="702">
        <f>'[4]2019 GRC Adjustments'!AS10</f>
        <v>0</v>
      </c>
      <c r="AT10" s="702">
        <f>'[4]2019 GRC Adjustments'!AT10</f>
        <v>0</v>
      </c>
      <c r="AU10" s="702">
        <f>'[4]2019 GRC Adjustments'!AU10</f>
        <v>0</v>
      </c>
      <c r="AV10" s="702">
        <f>'[4]2019 GRC Adjustments'!AV10</f>
        <v>0</v>
      </c>
      <c r="AW10" s="702">
        <f>'[4]2019 GRC Adjustments'!AW10</f>
        <v>0</v>
      </c>
      <c r="AX10" s="702">
        <f>'[4]2019 GRC Adjustments'!AX10</f>
        <v>0</v>
      </c>
      <c r="AY10" s="702">
        <f>'[4]2019 GRC Adjustments'!AY10</f>
        <v>0</v>
      </c>
      <c r="AZ10" s="702">
        <f>'[4]2019 GRC Adjustments'!AZ10</f>
        <v>0</v>
      </c>
      <c r="BA10" s="702">
        <f>'[4]2019 GRC Adjustments'!BA10</f>
        <v>0</v>
      </c>
      <c r="BB10" s="702">
        <f>'[4]2019 GRC Adjustments'!BB10</f>
        <v>0</v>
      </c>
      <c r="BC10" s="702">
        <f>'[4]2019 GRC Adjustments'!BC10</f>
        <v>0</v>
      </c>
      <c r="BD10" s="702">
        <f>'[4]2019 GRC Adjustments'!BD10</f>
        <v>0</v>
      </c>
      <c r="BE10" s="702">
        <f>'[4]2019 GRC Adjustments'!BE10</f>
        <v>0</v>
      </c>
      <c r="BF10" s="702">
        <f>'[4]2019 GRC Adjustments'!BF10</f>
        <v>0</v>
      </c>
      <c r="BG10" s="702">
        <f>'[4]2019 GRC Adjustments'!BG10</f>
        <v>0</v>
      </c>
      <c r="BH10" s="702">
        <f>'[4]2019 GRC Adjustments'!BH10</f>
        <v>0</v>
      </c>
      <c r="BI10" s="702">
        <f>'[4]2019 GRC Adjustments'!BI10</f>
        <v>0</v>
      </c>
      <c r="BJ10" s="702">
        <f>'[4]2019 GRC Adjustments'!BJ10</f>
        <v>0</v>
      </c>
      <c r="BK10" s="702">
        <f>'[4]2019 GRC Adjustments'!BK10</f>
        <v>18378086.579999998</v>
      </c>
    </row>
    <row r="11" spans="1:63">
      <c r="A11" s="700">
        <f>'[4]2019 GRC Adjustments'!A11</f>
        <v>7</v>
      </c>
      <c r="B11" s="702" t="str">
        <f>'[4]2019 GRC Adjustments'!B11</f>
        <v xml:space="preserve">          (2) 480 - Gas Residential Sales</v>
      </c>
      <c r="C11" s="702">
        <f>'[4]2019 GRC Adjustments'!C11</f>
        <v>0</v>
      </c>
      <c r="D11" s="702">
        <f>'[4]2019 GRC Adjustments'!D11</f>
        <v>0</v>
      </c>
      <c r="E11" s="702">
        <f>'[4]2019 GRC Adjustments'!E11</f>
        <v>0</v>
      </c>
      <c r="F11" s="702">
        <f>'[4]2019 GRC Adjustments'!F11</f>
        <v>0</v>
      </c>
      <c r="G11" s="702">
        <f>'[4]2019 GRC Adjustments'!G11</f>
        <v>0</v>
      </c>
      <c r="H11" s="702">
        <f>'[4]2019 GRC Adjustments'!H11</f>
        <v>0</v>
      </c>
      <c r="I11" s="702">
        <f>'[4]2019 GRC Adjustments'!I11</f>
        <v>0</v>
      </c>
      <c r="J11" s="702">
        <f>'[4]2019 GRC Adjustments'!J11</f>
        <v>0</v>
      </c>
      <c r="K11" s="702">
        <f>'[4]2019 GRC Adjustments'!K11</f>
        <v>0</v>
      </c>
      <c r="L11" s="702">
        <f>'[4]2019 GRC Adjustments'!L11</f>
        <v>0</v>
      </c>
      <c r="M11" s="702">
        <f>'[4]2019 GRC Adjustments'!M11</f>
        <v>0</v>
      </c>
      <c r="N11" s="702">
        <f>'[4]2019 GRC Adjustments'!N11</f>
        <v>0</v>
      </c>
      <c r="O11" s="702">
        <f>'[4]2019 GRC Adjustments'!O11</f>
        <v>0</v>
      </c>
      <c r="P11" s="702">
        <f>'[4]2019 GRC Adjustments'!P11</f>
        <v>0</v>
      </c>
      <c r="Q11" s="702">
        <f>'[4]2019 GRC Adjustments'!Q11</f>
        <v>0</v>
      </c>
      <c r="R11" s="702">
        <f>'[4]2019 GRC Adjustments'!R11</f>
        <v>0</v>
      </c>
      <c r="S11" s="702">
        <f>'[4]2019 GRC Adjustments'!S11</f>
        <v>0</v>
      </c>
      <c r="T11" s="702">
        <f>'[4]2019 GRC Adjustments'!T11</f>
        <v>0</v>
      </c>
      <c r="U11" s="702">
        <f>'[4]2019 GRC Adjustments'!U11</f>
        <v>0</v>
      </c>
      <c r="V11" s="702">
        <f>'[4]2019 GRC Adjustments'!V11</f>
        <v>0</v>
      </c>
      <c r="W11" s="702">
        <f>'[4]2019 GRC Adjustments'!W11</f>
        <v>0</v>
      </c>
      <c r="X11" s="702">
        <f>'[4]2019 GRC Adjustments'!X11</f>
        <v>0</v>
      </c>
      <c r="Y11" s="702">
        <f>'[4]2019 GRC Adjustments'!Y11</f>
        <v>0</v>
      </c>
      <c r="Z11" s="702">
        <f>'[4]2019 GRC Adjustments'!Z11</f>
        <v>0</v>
      </c>
      <c r="AA11" s="702">
        <f>'[4]2019 GRC Adjustments'!AA11</f>
        <v>0</v>
      </c>
      <c r="AB11" s="702">
        <f>'[4]2019 GRC Adjustments'!AB11</f>
        <v>0</v>
      </c>
      <c r="AC11" s="702">
        <f>'[4]2019 GRC Adjustments'!AC11</f>
        <v>0</v>
      </c>
      <c r="AD11" s="702">
        <f>'[4]2019 GRC Adjustments'!AD11</f>
        <v>0</v>
      </c>
      <c r="AE11" s="702">
        <f>'[4]2019 GRC Adjustments'!AE11</f>
        <v>0</v>
      </c>
      <c r="AF11" s="702">
        <f>'[4]2019 GRC Adjustments'!AF11</f>
        <v>0</v>
      </c>
      <c r="AG11" s="702">
        <f>'[4]2019 GRC Adjustments'!AG11</f>
        <v>0</v>
      </c>
      <c r="AH11" s="702">
        <f>'[4]2019 GRC Adjustments'!AH11</f>
        <v>0</v>
      </c>
      <c r="AI11" s="702">
        <f>'[4]2019 GRC Adjustments'!AI11</f>
        <v>0</v>
      </c>
      <c r="AJ11" s="702">
        <f>'[4]2019 GRC Adjustments'!AJ11</f>
        <v>0</v>
      </c>
      <c r="AK11" s="702">
        <f>'[4]2019 GRC Adjustments'!AK11</f>
        <v>0</v>
      </c>
      <c r="AL11" s="702">
        <f>'[4]2019 GRC Adjustments'!AL11</f>
        <v>0</v>
      </c>
      <c r="AM11" s="702">
        <f>'[4]2019 GRC Adjustments'!AM11</f>
        <v>0</v>
      </c>
      <c r="AN11" s="702">
        <f>'[4]2019 GRC Adjustments'!AN11</f>
        <v>0</v>
      </c>
      <c r="AO11" s="702">
        <f>'[4]2019 GRC Adjustments'!AO11</f>
        <v>0</v>
      </c>
      <c r="AP11" s="702">
        <f>'[4]2019 GRC Adjustments'!AP11</f>
        <v>0</v>
      </c>
      <c r="AQ11" s="702">
        <f>'[4]2019 GRC Adjustments'!AQ11</f>
        <v>0</v>
      </c>
      <c r="AR11" s="702">
        <f>'[4]2019 GRC Adjustments'!AR11</f>
        <v>0</v>
      </c>
      <c r="AS11" s="702">
        <f>'[4]2019 GRC Adjustments'!AS11</f>
        <v>0</v>
      </c>
      <c r="AT11" s="702">
        <f>'[4]2019 GRC Adjustments'!AT11</f>
        <v>0</v>
      </c>
      <c r="AU11" s="702">
        <f>'[4]2019 GRC Adjustments'!AU11</f>
        <v>0</v>
      </c>
      <c r="AV11" s="702">
        <f>'[4]2019 GRC Adjustments'!AV11</f>
        <v>0</v>
      </c>
      <c r="AW11" s="702">
        <f>'[4]2019 GRC Adjustments'!AW11</f>
        <v>0</v>
      </c>
      <c r="AX11" s="702">
        <f>'[4]2019 GRC Adjustments'!AX11</f>
        <v>0</v>
      </c>
      <c r="AY11" s="702">
        <f>'[4]2019 GRC Adjustments'!AY11</f>
        <v>0</v>
      </c>
      <c r="AZ11" s="702">
        <f>'[4]2019 GRC Adjustments'!AZ11</f>
        <v>0</v>
      </c>
      <c r="BA11" s="702">
        <f>'[4]2019 GRC Adjustments'!BA11</f>
        <v>0</v>
      </c>
      <c r="BB11" s="702">
        <f>'[4]2019 GRC Adjustments'!BB11</f>
        <v>0</v>
      </c>
      <c r="BC11" s="702">
        <f>'[4]2019 GRC Adjustments'!BC11</f>
        <v>0</v>
      </c>
      <c r="BD11" s="702">
        <f>'[4]2019 GRC Adjustments'!BD11</f>
        <v>0</v>
      </c>
      <c r="BE11" s="702">
        <f>'[4]2019 GRC Adjustments'!BE11</f>
        <v>0</v>
      </c>
      <c r="BF11" s="702">
        <f>'[4]2019 GRC Adjustments'!BF11</f>
        <v>0</v>
      </c>
      <c r="BG11" s="702">
        <f>'[4]2019 GRC Adjustments'!BG11</f>
        <v>0</v>
      </c>
      <c r="BH11" s="702">
        <f>'[4]2019 GRC Adjustments'!BH11</f>
        <v>0</v>
      </c>
      <c r="BI11" s="702">
        <f>'[4]2019 GRC Adjustments'!BI11</f>
        <v>0</v>
      </c>
      <c r="BJ11" s="702">
        <f>'[4]2019 GRC Adjustments'!BJ11</f>
        <v>0</v>
      </c>
      <c r="BK11" s="702">
        <f>'[4]2019 GRC Adjustments'!BK11</f>
        <v>0</v>
      </c>
    </row>
    <row r="12" spans="1:63">
      <c r="A12" s="700">
        <f>'[4]2019 GRC Adjustments'!A12</f>
        <v>8</v>
      </c>
      <c r="B12" s="702" t="str">
        <f>'[4]2019 GRC Adjustments'!B12</f>
        <v xml:space="preserve">          (2) 481 - Gas Commercial &amp; Industrial Sales</v>
      </c>
      <c r="C12" s="702">
        <f>'[4]2019 GRC Adjustments'!C12</f>
        <v>0</v>
      </c>
      <c r="D12" s="702">
        <f>'[4]2019 GRC Adjustments'!D12</f>
        <v>0</v>
      </c>
      <c r="E12" s="702">
        <f>'[4]2019 GRC Adjustments'!E12</f>
        <v>0</v>
      </c>
      <c r="F12" s="702">
        <f>'[4]2019 GRC Adjustments'!F12</f>
        <v>0</v>
      </c>
      <c r="G12" s="702">
        <f>'[4]2019 GRC Adjustments'!G12</f>
        <v>0</v>
      </c>
      <c r="H12" s="702">
        <f>'[4]2019 GRC Adjustments'!H12</f>
        <v>0</v>
      </c>
      <c r="I12" s="702">
        <f>'[4]2019 GRC Adjustments'!I12</f>
        <v>0</v>
      </c>
      <c r="J12" s="702">
        <f>'[4]2019 GRC Adjustments'!J12</f>
        <v>0</v>
      </c>
      <c r="K12" s="702">
        <f>'[4]2019 GRC Adjustments'!K12</f>
        <v>0</v>
      </c>
      <c r="L12" s="702">
        <f>'[4]2019 GRC Adjustments'!L12</f>
        <v>0</v>
      </c>
      <c r="M12" s="702">
        <f>'[4]2019 GRC Adjustments'!M12</f>
        <v>0</v>
      </c>
      <c r="N12" s="702">
        <f>'[4]2019 GRC Adjustments'!N12</f>
        <v>0</v>
      </c>
      <c r="O12" s="702">
        <f>'[4]2019 GRC Adjustments'!O12</f>
        <v>0</v>
      </c>
      <c r="P12" s="702">
        <f>'[4]2019 GRC Adjustments'!P12</f>
        <v>0</v>
      </c>
      <c r="Q12" s="702">
        <f>'[4]2019 GRC Adjustments'!Q12</f>
        <v>0</v>
      </c>
      <c r="R12" s="702">
        <f>'[4]2019 GRC Adjustments'!R12</f>
        <v>0</v>
      </c>
      <c r="S12" s="702">
        <f>'[4]2019 GRC Adjustments'!S12</f>
        <v>0</v>
      </c>
      <c r="T12" s="702">
        <f>'[4]2019 GRC Adjustments'!T12</f>
        <v>0</v>
      </c>
      <c r="U12" s="702">
        <f>'[4]2019 GRC Adjustments'!U12</f>
        <v>0</v>
      </c>
      <c r="V12" s="702">
        <f>'[4]2019 GRC Adjustments'!V12</f>
        <v>0</v>
      </c>
      <c r="W12" s="702">
        <f>'[4]2019 GRC Adjustments'!W12</f>
        <v>0</v>
      </c>
      <c r="X12" s="702">
        <f>'[4]2019 GRC Adjustments'!X12</f>
        <v>0</v>
      </c>
      <c r="Y12" s="702">
        <f>'[4]2019 GRC Adjustments'!Y12</f>
        <v>0</v>
      </c>
      <c r="Z12" s="702">
        <f>'[4]2019 GRC Adjustments'!Z12</f>
        <v>0</v>
      </c>
      <c r="AA12" s="702">
        <f>'[4]2019 GRC Adjustments'!AA12</f>
        <v>0</v>
      </c>
      <c r="AB12" s="702">
        <f>'[4]2019 GRC Adjustments'!AB12</f>
        <v>0</v>
      </c>
      <c r="AC12" s="702">
        <f>'[4]2019 GRC Adjustments'!AC12</f>
        <v>0</v>
      </c>
      <c r="AD12" s="702">
        <f>'[4]2019 GRC Adjustments'!AD12</f>
        <v>0</v>
      </c>
      <c r="AE12" s="702">
        <f>'[4]2019 GRC Adjustments'!AE12</f>
        <v>0</v>
      </c>
      <c r="AF12" s="702">
        <f>'[4]2019 GRC Adjustments'!AF12</f>
        <v>0</v>
      </c>
      <c r="AG12" s="702">
        <f>'[4]2019 GRC Adjustments'!AG12</f>
        <v>0</v>
      </c>
      <c r="AH12" s="702">
        <f>'[4]2019 GRC Adjustments'!AH12</f>
        <v>0</v>
      </c>
      <c r="AI12" s="702">
        <f>'[4]2019 GRC Adjustments'!AI12</f>
        <v>0</v>
      </c>
      <c r="AJ12" s="702">
        <f>'[4]2019 GRC Adjustments'!AJ12</f>
        <v>0</v>
      </c>
      <c r="AK12" s="702">
        <f>'[4]2019 GRC Adjustments'!AK12</f>
        <v>0</v>
      </c>
      <c r="AL12" s="702">
        <f>'[4]2019 GRC Adjustments'!AL12</f>
        <v>0</v>
      </c>
      <c r="AM12" s="702">
        <f>'[4]2019 GRC Adjustments'!AM12</f>
        <v>0</v>
      </c>
      <c r="AN12" s="702">
        <f>'[4]2019 GRC Adjustments'!AN12</f>
        <v>0</v>
      </c>
      <c r="AO12" s="702">
        <f>'[4]2019 GRC Adjustments'!AO12</f>
        <v>0</v>
      </c>
      <c r="AP12" s="702">
        <f>'[4]2019 GRC Adjustments'!AP12</f>
        <v>0</v>
      </c>
      <c r="AQ12" s="702">
        <f>'[4]2019 GRC Adjustments'!AQ12</f>
        <v>0</v>
      </c>
      <c r="AR12" s="702">
        <f>'[4]2019 GRC Adjustments'!AR12</f>
        <v>0</v>
      </c>
      <c r="AS12" s="702">
        <f>'[4]2019 GRC Adjustments'!AS12</f>
        <v>0</v>
      </c>
      <c r="AT12" s="702">
        <f>'[4]2019 GRC Adjustments'!AT12</f>
        <v>0</v>
      </c>
      <c r="AU12" s="702">
        <f>'[4]2019 GRC Adjustments'!AU12</f>
        <v>0</v>
      </c>
      <c r="AV12" s="702">
        <f>'[4]2019 GRC Adjustments'!AV12</f>
        <v>0</v>
      </c>
      <c r="AW12" s="702">
        <f>'[4]2019 GRC Adjustments'!AW12</f>
        <v>0</v>
      </c>
      <c r="AX12" s="702">
        <f>'[4]2019 GRC Adjustments'!AX12</f>
        <v>0</v>
      </c>
      <c r="AY12" s="702">
        <f>'[4]2019 GRC Adjustments'!AY12</f>
        <v>0</v>
      </c>
      <c r="AZ12" s="702">
        <f>'[4]2019 GRC Adjustments'!AZ12</f>
        <v>0</v>
      </c>
      <c r="BA12" s="702">
        <f>'[4]2019 GRC Adjustments'!BA12</f>
        <v>0</v>
      </c>
      <c r="BB12" s="702">
        <f>'[4]2019 GRC Adjustments'!BB12</f>
        <v>0</v>
      </c>
      <c r="BC12" s="702">
        <f>'[4]2019 GRC Adjustments'!BC12</f>
        <v>0</v>
      </c>
      <c r="BD12" s="702">
        <f>'[4]2019 GRC Adjustments'!BD12</f>
        <v>0</v>
      </c>
      <c r="BE12" s="702">
        <f>'[4]2019 GRC Adjustments'!BE12</f>
        <v>0</v>
      </c>
      <c r="BF12" s="702">
        <f>'[4]2019 GRC Adjustments'!BF12</f>
        <v>0</v>
      </c>
      <c r="BG12" s="702">
        <f>'[4]2019 GRC Adjustments'!BG12</f>
        <v>0</v>
      </c>
      <c r="BH12" s="702">
        <f>'[4]2019 GRC Adjustments'!BH12</f>
        <v>0</v>
      </c>
      <c r="BI12" s="702">
        <f>'[4]2019 GRC Adjustments'!BI12</f>
        <v>0</v>
      </c>
      <c r="BJ12" s="702">
        <f>'[4]2019 GRC Adjustments'!BJ12</f>
        <v>0</v>
      </c>
      <c r="BK12" s="702">
        <f>'[4]2019 GRC Adjustments'!BK12</f>
        <v>0</v>
      </c>
    </row>
    <row r="13" spans="1:63">
      <c r="A13" s="703">
        <f>'[4]2019 GRC Adjustments'!A13</f>
        <v>9</v>
      </c>
      <c r="B13" s="702" t="str">
        <f>'[4]2019 GRC Adjustments'!B13</f>
        <v xml:space="preserve">          (2) 489 - Rev From Transportation Of Gas To Others</v>
      </c>
      <c r="C13" s="702">
        <f>'[4]2019 GRC Adjustments'!C13</f>
        <v>0</v>
      </c>
      <c r="D13" s="702">
        <f>'[4]2019 GRC Adjustments'!D13</f>
        <v>0</v>
      </c>
      <c r="E13" s="702">
        <f>'[4]2019 GRC Adjustments'!E13</f>
        <v>0</v>
      </c>
      <c r="F13" s="702">
        <f>'[4]2019 GRC Adjustments'!F13</f>
        <v>0</v>
      </c>
      <c r="G13" s="702">
        <f>'[4]2019 GRC Adjustments'!G13</f>
        <v>0</v>
      </c>
      <c r="H13" s="702">
        <f>'[4]2019 GRC Adjustments'!H13</f>
        <v>0</v>
      </c>
      <c r="I13" s="702">
        <f>'[4]2019 GRC Adjustments'!I13</f>
        <v>0</v>
      </c>
      <c r="J13" s="702">
        <f>'[4]2019 GRC Adjustments'!J13</f>
        <v>0</v>
      </c>
      <c r="K13" s="702">
        <f>'[4]2019 GRC Adjustments'!K13</f>
        <v>0</v>
      </c>
      <c r="L13" s="702">
        <f>'[4]2019 GRC Adjustments'!L13</f>
        <v>0</v>
      </c>
      <c r="M13" s="702">
        <f>'[4]2019 GRC Adjustments'!M13</f>
        <v>0</v>
      </c>
      <c r="N13" s="702">
        <f>'[4]2019 GRC Adjustments'!N13</f>
        <v>0</v>
      </c>
      <c r="O13" s="702">
        <f>'[4]2019 GRC Adjustments'!O13</f>
        <v>0</v>
      </c>
      <c r="P13" s="702">
        <f>'[4]2019 GRC Adjustments'!P13</f>
        <v>0</v>
      </c>
      <c r="Q13" s="702">
        <f>'[4]2019 GRC Adjustments'!Q13</f>
        <v>0</v>
      </c>
      <c r="R13" s="702">
        <f>'[4]2019 GRC Adjustments'!R13</f>
        <v>0</v>
      </c>
      <c r="S13" s="702">
        <f>'[4]2019 GRC Adjustments'!S13</f>
        <v>0</v>
      </c>
      <c r="T13" s="702">
        <f>'[4]2019 GRC Adjustments'!T13</f>
        <v>0</v>
      </c>
      <c r="U13" s="702">
        <f>'[4]2019 GRC Adjustments'!U13</f>
        <v>0</v>
      </c>
      <c r="V13" s="702">
        <f>'[4]2019 GRC Adjustments'!V13</f>
        <v>0</v>
      </c>
      <c r="W13" s="702">
        <f>'[4]2019 GRC Adjustments'!W13</f>
        <v>0</v>
      </c>
      <c r="X13" s="702">
        <f>'[4]2019 GRC Adjustments'!X13</f>
        <v>0</v>
      </c>
      <c r="Y13" s="702">
        <f>'[4]2019 GRC Adjustments'!Y13</f>
        <v>0</v>
      </c>
      <c r="Z13" s="702">
        <f>'[4]2019 GRC Adjustments'!Z13</f>
        <v>0</v>
      </c>
      <c r="AA13" s="702">
        <f>'[4]2019 GRC Adjustments'!AA13</f>
        <v>0</v>
      </c>
      <c r="AB13" s="702">
        <f>'[4]2019 GRC Adjustments'!AB13</f>
        <v>0</v>
      </c>
      <c r="AC13" s="702">
        <f>'[4]2019 GRC Adjustments'!AC13</f>
        <v>0</v>
      </c>
      <c r="AD13" s="702">
        <f>'[4]2019 GRC Adjustments'!AD13</f>
        <v>0</v>
      </c>
      <c r="AE13" s="702">
        <f>'[4]2019 GRC Adjustments'!AE13</f>
        <v>0</v>
      </c>
      <c r="AF13" s="702">
        <f>'[4]2019 GRC Adjustments'!AF13</f>
        <v>0</v>
      </c>
      <c r="AG13" s="702">
        <f>'[4]2019 GRC Adjustments'!AG13</f>
        <v>0</v>
      </c>
      <c r="AH13" s="702">
        <f>'[4]2019 GRC Adjustments'!AH13</f>
        <v>0</v>
      </c>
      <c r="AI13" s="702">
        <f>'[4]2019 GRC Adjustments'!AI13</f>
        <v>0</v>
      </c>
      <c r="AJ13" s="702">
        <f>'[4]2019 GRC Adjustments'!AJ13</f>
        <v>0</v>
      </c>
      <c r="AK13" s="702">
        <f>'[4]2019 GRC Adjustments'!AK13</f>
        <v>0</v>
      </c>
      <c r="AL13" s="702">
        <f>'[4]2019 GRC Adjustments'!AL13</f>
        <v>0</v>
      </c>
      <c r="AM13" s="702">
        <f>'[4]2019 GRC Adjustments'!AM13</f>
        <v>0</v>
      </c>
      <c r="AN13" s="702">
        <f>'[4]2019 GRC Adjustments'!AN13</f>
        <v>0</v>
      </c>
      <c r="AO13" s="702">
        <f>'[4]2019 GRC Adjustments'!AO13</f>
        <v>0</v>
      </c>
      <c r="AP13" s="702">
        <f>'[4]2019 GRC Adjustments'!AP13</f>
        <v>0</v>
      </c>
      <c r="AQ13" s="702">
        <f>'[4]2019 GRC Adjustments'!AQ13</f>
        <v>0</v>
      </c>
      <c r="AR13" s="702">
        <f>'[4]2019 GRC Adjustments'!AR13</f>
        <v>0</v>
      </c>
      <c r="AS13" s="702">
        <f>'[4]2019 GRC Adjustments'!AS13</f>
        <v>0</v>
      </c>
      <c r="AT13" s="702">
        <f>'[4]2019 GRC Adjustments'!AT13</f>
        <v>0</v>
      </c>
      <c r="AU13" s="702">
        <f>'[4]2019 GRC Adjustments'!AU13</f>
        <v>0</v>
      </c>
      <c r="AV13" s="702">
        <f>'[4]2019 GRC Adjustments'!AV13</f>
        <v>0</v>
      </c>
      <c r="AW13" s="702">
        <f>'[4]2019 GRC Adjustments'!AW13</f>
        <v>0</v>
      </c>
      <c r="AX13" s="702">
        <f>'[4]2019 GRC Adjustments'!AX13</f>
        <v>0</v>
      </c>
      <c r="AY13" s="702">
        <f>'[4]2019 GRC Adjustments'!AY13</f>
        <v>0</v>
      </c>
      <c r="AZ13" s="702">
        <f>'[4]2019 GRC Adjustments'!AZ13</f>
        <v>0</v>
      </c>
      <c r="BA13" s="702">
        <f>'[4]2019 GRC Adjustments'!BA13</f>
        <v>0</v>
      </c>
      <c r="BB13" s="702">
        <f>'[4]2019 GRC Adjustments'!BB13</f>
        <v>0</v>
      </c>
      <c r="BC13" s="702">
        <f>'[4]2019 GRC Adjustments'!BC13</f>
        <v>0</v>
      </c>
      <c r="BD13" s="702">
        <f>'[4]2019 GRC Adjustments'!BD13</f>
        <v>0</v>
      </c>
      <c r="BE13" s="702">
        <f>'[4]2019 GRC Adjustments'!BE13</f>
        <v>0</v>
      </c>
      <c r="BF13" s="702">
        <f>'[4]2019 GRC Adjustments'!BF13</f>
        <v>0</v>
      </c>
      <c r="BG13" s="702">
        <f>'[4]2019 GRC Adjustments'!BG13</f>
        <v>0</v>
      </c>
      <c r="BH13" s="702">
        <f>'[4]2019 GRC Adjustments'!BH13</f>
        <v>0</v>
      </c>
      <c r="BI13" s="702">
        <f>'[4]2019 GRC Adjustments'!BI13</f>
        <v>0</v>
      </c>
      <c r="BJ13" s="702">
        <f>'[4]2019 GRC Adjustments'!BJ13</f>
        <v>0</v>
      </c>
      <c r="BK13" s="702">
        <f>'[4]2019 GRC Adjustments'!BK13</f>
        <v>0</v>
      </c>
    </row>
    <row r="14" spans="1:63">
      <c r="A14" s="700">
        <f>'[4]2019 GRC Adjustments'!A14</f>
        <v>10</v>
      </c>
      <c r="B14" s="704" t="str">
        <f>'[4]2019 GRC Adjustments'!B14</f>
        <v xml:space="preserve">               (2) SUBTOTAL</v>
      </c>
      <c r="C14" s="704">
        <f>'[4]2019 GRC Adjustments'!C14</f>
        <v>2165233766.8899999</v>
      </c>
      <c r="D14" s="704">
        <f>'[4]2019 GRC Adjustments'!D14</f>
        <v>41299982.399803981</v>
      </c>
      <c r="E14" s="704">
        <f>'[4]2019 GRC Adjustments'!E14</f>
        <v>5274141</v>
      </c>
      <c r="F14" s="704">
        <f>'[4]2019 GRC Adjustments'!F14</f>
        <v>0</v>
      </c>
      <c r="G14" s="704">
        <f>'[4]2019 GRC Adjustments'!G14</f>
        <v>0</v>
      </c>
      <c r="H14" s="704">
        <f>'[4]2019 GRC Adjustments'!H14</f>
        <v>-206435594.02857196</v>
      </c>
      <c r="I14" s="704">
        <f>'[4]2019 GRC Adjustments'!I14</f>
        <v>0</v>
      </c>
      <c r="J14" s="704">
        <f>'[4]2019 GRC Adjustments'!J14</f>
        <v>0</v>
      </c>
      <c r="K14" s="704">
        <f>'[4]2019 GRC Adjustments'!K14</f>
        <v>0</v>
      </c>
      <c r="L14" s="704">
        <f>'[4]2019 GRC Adjustments'!L14</f>
        <v>0</v>
      </c>
      <c r="M14" s="704">
        <f>'[4]2019 GRC Adjustments'!M14</f>
        <v>0</v>
      </c>
      <c r="N14" s="704">
        <f>'[4]2019 GRC Adjustments'!N14</f>
        <v>0</v>
      </c>
      <c r="O14" s="704">
        <f>'[4]2019 GRC Adjustments'!O14</f>
        <v>0</v>
      </c>
      <c r="P14" s="704">
        <f>'[4]2019 GRC Adjustments'!P14</f>
        <v>0</v>
      </c>
      <c r="Q14" s="704">
        <f>'[4]2019 GRC Adjustments'!Q14</f>
        <v>0</v>
      </c>
      <c r="R14" s="704">
        <f>'[4]2019 GRC Adjustments'!R14</f>
        <v>0</v>
      </c>
      <c r="S14" s="704">
        <f>'[4]2019 GRC Adjustments'!S14</f>
        <v>0</v>
      </c>
      <c r="T14" s="704">
        <f>'[4]2019 GRC Adjustments'!T14</f>
        <v>0</v>
      </c>
      <c r="U14" s="704">
        <f>'[4]2019 GRC Adjustments'!U14</f>
        <v>0</v>
      </c>
      <c r="V14" s="704">
        <f>'[4]2019 GRC Adjustments'!V14</f>
        <v>0</v>
      </c>
      <c r="W14" s="704">
        <f>'[4]2019 GRC Adjustments'!W14</f>
        <v>0</v>
      </c>
      <c r="X14" s="704">
        <f>'[4]2019 GRC Adjustments'!X14</f>
        <v>0</v>
      </c>
      <c r="Y14" s="704">
        <f>'[4]2019 GRC Adjustments'!Y14</f>
        <v>0</v>
      </c>
      <c r="Z14" s="704">
        <f>'[4]2019 GRC Adjustments'!Z14</f>
        <v>0</v>
      </c>
      <c r="AA14" s="704">
        <f>'[4]2019 GRC Adjustments'!AA14</f>
        <v>0</v>
      </c>
      <c r="AB14" s="704">
        <f>'[4]2019 GRC Adjustments'!AB14</f>
        <v>0</v>
      </c>
      <c r="AC14" s="704">
        <f>'[4]2019 GRC Adjustments'!AC14</f>
        <v>0</v>
      </c>
      <c r="AD14" s="704">
        <f>'[4]2019 GRC Adjustments'!AD14</f>
        <v>0</v>
      </c>
      <c r="AE14" s="704">
        <f>'[4]2019 GRC Adjustments'!AE14</f>
        <v>0</v>
      </c>
      <c r="AF14" s="704">
        <f>'[4]2019 GRC Adjustments'!AF14</f>
        <v>-159861470.62876797</v>
      </c>
      <c r="AG14" s="704">
        <f>'[4]2019 GRC Adjustments'!AG14</f>
        <v>2005372296.2612319</v>
      </c>
      <c r="AH14" s="704">
        <f>'[4]2019 GRC Adjustments'!AH14</f>
        <v>-17806218.48</v>
      </c>
      <c r="AI14" s="704">
        <f>'[4]2019 GRC Adjustments'!AI14</f>
        <v>9108946</v>
      </c>
      <c r="AJ14" s="704">
        <f>'[4]2019 GRC Adjustments'!AJ14</f>
        <v>0</v>
      </c>
      <c r="AK14" s="704">
        <f>'[4]2019 GRC Adjustments'!AK14</f>
        <v>0</v>
      </c>
      <c r="AL14" s="704">
        <f>'[4]2019 GRC Adjustments'!AL14</f>
        <v>0</v>
      </c>
      <c r="AM14" s="704">
        <f>'[4]2019 GRC Adjustments'!AM14</f>
        <v>0</v>
      </c>
      <c r="AN14" s="704">
        <f>'[4]2019 GRC Adjustments'!AN14</f>
        <v>0</v>
      </c>
      <c r="AO14" s="704">
        <f>'[4]2019 GRC Adjustments'!AO14</f>
        <v>0</v>
      </c>
      <c r="AP14" s="704">
        <f>'[4]2019 GRC Adjustments'!AP14</f>
        <v>0</v>
      </c>
      <c r="AQ14" s="704">
        <f>'[4]2019 GRC Adjustments'!AQ14</f>
        <v>0</v>
      </c>
      <c r="AR14" s="704">
        <f>'[4]2019 GRC Adjustments'!AR14</f>
        <v>0</v>
      </c>
      <c r="AS14" s="704">
        <f>'[4]2019 GRC Adjustments'!AS14</f>
        <v>0</v>
      </c>
      <c r="AT14" s="704">
        <f>'[4]2019 GRC Adjustments'!AT14</f>
        <v>0</v>
      </c>
      <c r="AU14" s="704">
        <f>'[4]2019 GRC Adjustments'!AU14</f>
        <v>0</v>
      </c>
      <c r="AV14" s="704">
        <f>'[4]2019 GRC Adjustments'!AV14</f>
        <v>0</v>
      </c>
      <c r="AW14" s="704">
        <f>'[4]2019 GRC Adjustments'!AW14</f>
        <v>0</v>
      </c>
      <c r="AX14" s="704">
        <f>'[4]2019 GRC Adjustments'!AX14</f>
        <v>0</v>
      </c>
      <c r="AY14" s="704">
        <f>'[4]2019 GRC Adjustments'!AY14</f>
        <v>0</v>
      </c>
      <c r="AZ14" s="704">
        <f>'[4]2019 GRC Adjustments'!AZ14</f>
        <v>0</v>
      </c>
      <c r="BA14" s="704">
        <f>'[4]2019 GRC Adjustments'!BA14</f>
        <v>0</v>
      </c>
      <c r="BB14" s="704">
        <f>'[4]2019 GRC Adjustments'!BB14</f>
        <v>0</v>
      </c>
      <c r="BC14" s="704">
        <f>'[4]2019 GRC Adjustments'!BC14</f>
        <v>0</v>
      </c>
      <c r="BD14" s="704">
        <f>'[4]2019 GRC Adjustments'!BD14</f>
        <v>0</v>
      </c>
      <c r="BE14" s="704">
        <f>'[4]2019 GRC Adjustments'!BE14</f>
        <v>0</v>
      </c>
      <c r="BF14" s="704">
        <f>'[4]2019 GRC Adjustments'!BF14</f>
        <v>0</v>
      </c>
      <c r="BG14" s="704">
        <f>'[4]2019 GRC Adjustments'!BG14</f>
        <v>0</v>
      </c>
      <c r="BH14" s="704">
        <f>'[4]2019 GRC Adjustments'!BH14</f>
        <v>0</v>
      </c>
      <c r="BI14" s="704">
        <f>'[4]2019 GRC Adjustments'!BI14</f>
        <v>0</v>
      </c>
      <c r="BJ14" s="704">
        <f>'[4]2019 GRC Adjustments'!BJ14</f>
        <v>-8697272.4800000004</v>
      </c>
      <c r="BK14" s="704">
        <f>'[4]2019 GRC Adjustments'!BK14</f>
        <v>1996675023.7812319</v>
      </c>
    </row>
    <row r="15" spans="1:63">
      <c r="A15" s="705">
        <f>'[4]2019 GRC Adjustments'!A15</f>
        <v>11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  <c r="L15" s="706"/>
      <c r="M15" s="706"/>
      <c r="N15" s="706"/>
      <c r="O15" s="706"/>
      <c r="P15" s="706"/>
      <c r="Q15" s="706"/>
      <c r="R15" s="706"/>
      <c r="S15" s="706"/>
      <c r="T15" s="706"/>
      <c r="U15" s="706"/>
      <c r="V15" s="706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AY15" s="706"/>
      <c r="AZ15" s="706"/>
      <c r="BA15" s="706"/>
      <c r="BB15" s="706"/>
      <c r="BC15" s="706"/>
      <c r="BD15" s="706"/>
      <c r="BE15" s="706"/>
      <c r="BF15" s="706"/>
      <c r="BG15" s="706"/>
      <c r="BH15" s="706"/>
      <c r="BI15" s="706"/>
      <c r="BJ15" s="706"/>
      <c r="BK15" s="706"/>
    </row>
    <row r="16" spans="1:63">
      <c r="A16" s="703">
        <f>'[4]2019 GRC Adjustments'!A16</f>
        <v>12</v>
      </c>
      <c r="B16" s="702" t="str">
        <f>'[4]2019 GRC Adjustments'!B16</f>
        <v xml:space="preserve">          (3) 447 - Electric Sales For Resale</v>
      </c>
      <c r="C16" s="702">
        <f>'[4]2019 GRC Adjustments'!C16</f>
        <v>340431.51999999897</v>
      </c>
      <c r="D16" s="702">
        <f>'[4]2019 GRC Adjustments'!D16</f>
        <v>114.23000000000138</v>
      </c>
      <c r="E16" s="702">
        <f>'[4]2019 GRC Adjustments'!E16</f>
        <v>3019</v>
      </c>
      <c r="F16" s="702">
        <f>'[4]2019 GRC Adjustments'!F16</f>
        <v>0</v>
      </c>
      <c r="G16" s="702">
        <f>'[4]2019 GRC Adjustments'!G16</f>
        <v>0</v>
      </c>
      <c r="H16" s="702">
        <f>'[4]2019 GRC Adjustments'!H16</f>
        <v>-16204.59</v>
      </c>
      <c r="I16" s="702">
        <f>'[4]2019 GRC Adjustments'!I16</f>
        <v>0</v>
      </c>
      <c r="J16" s="702">
        <f>'[4]2019 GRC Adjustments'!J16</f>
        <v>0</v>
      </c>
      <c r="K16" s="702">
        <f>'[4]2019 GRC Adjustments'!K16</f>
        <v>0</v>
      </c>
      <c r="L16" s="702">
        <f>'[4]2019 GRC Adjustments'!L16</f>
        <v>0</v>
      </c>
      <c r="M16" s="702">
        <f>'[4]2019 GRC Adjustments'!M16</f>
        <v>0</v>
      </c>
      <c r="N16" s="702">
        <f>'[4]2019 GRC Adjustments'!N16</f>
        <v>0</v>
      </c>
      <c r="O16" s="702">
        <f>'[4]2019 GRC Adjustments'!O16</f>
        <v>0</v>
      </c>
      <c r="P16" s="702">
        <f>'[4]2019 GRC Adjustments'!P16</f>
        <v>0</v>
      </c>
      <c r="Q16" s="702">
        <f>'[4]2019 GRC Adjustments'!Q16</f>
        <v>0</v>
      </c>
      <c r="R16" s="702">
        <f>'[4]2019 GRC Adjustments'!R16</f>
        <v>0</v>
      </c>
      <c r="S16" s="702">
        <f>'[4]2019 GRC Adjustments'!S16</f>
        <v>0</v>
      </c>
      <c r="T16" s="702">
        <f>'[4]2019 GRC Adjustments'!T16</f>
        <v>0</v>
      </c>
      <c r="U16" s="702">
        <f>'[4]2019 GRC Adjustments'!U16</f>
        <v>0</v>
      </c>
      <c r="V16" s="702">
        <f>'[4]2019 GRC Adjustments'!V16</f>
        <v>0</v>
      </c>
      <c r="W16" s="702">
        <f>'[4]2019 GRC Adjustments'!W16</f>
        <v>0</v>
      </c>
      <c r="X16" s="702">
        <f>'[4]2019 GRC Adjustments'!X16</f>
        <v>0</v>
      </c>
      <c r="Y16" s="702">
        <f>'[4]2019 GRC Adjustments'!Y16</f>
        <v>0</v>
      </c>
      <c r="Z16" s="702">
        <f>'[4]2019 GRC Adjustments'!Z16</f>
        <v>0</v>
      </c>
      <c r="AA16" s="702">
        <f>'[4]2019 GRC Adjustments'!AA16</f>
        <v>0</v>
      </c>
      <c r="AB16" s="702">
        <f>'[4]2019 GRC Adjustments'!AB16</f>
        <v>0</v>
      </c>
      <c r="AC16" s="702">
        <f>'[4]2019 GRC Adjustments'!AC16</f>
        <v>0</v>
      </c>
      <c r="AD16" s="702">
        <f>'[4]2019 GRC Adjustments'!AD16</f>
        <v>0</v>
      </c>
      <c r="AE16" s="702">
        <f>'[4]2019 GRC Adjustments'!AE16</f>
        <v>0</v>
      </c>
      <c r="AF16" s="702">
        <f>'[4]2019 GRC Adjustments'!AF16</f>
        <v>-13071.359999999999</v>
      </c>
      <c r="AG16" s="702">
        <f>'[4]2019 GRC Adjustments'!AG16</f>
        <v>327360.15999999898</v>
      </c>
      <c r="AH16" s="702">
        <f>'[4]2019 GRC Adjustments'!AH16</f>
        <v>0</v>
      </c>
      <c r="AI16" s="702">
        <f>'[4]2019 GRC Adjustments'!AI16</f>
        <v>0</v>
      </c>
      <c r="AJ16" s="702">
        <f>'[4]2019 GRC Adjustments'!AJ16</f>
        <v>0</v>
      </c>
      <c r="AK16" s="702">
        <f>'[4]2019 GRC Adjustments'!AK16</f>
        <v>0</v>
      </c>
      <c r="AL16" s="702">
        <f>'[4]2019 GRC Adjustments'!AL16</f>
        <v>0</v>
      </c>
      <c r="AM16" s="702">
        <f>'[4]2019 GRC Adjustments'!AM16</f>
        <v>0</v>
      </c>
      <c r="AN16" s="702">
        <f>'[4]2019 GRC Adjustments'!AN16</f>
        <v>0</v>
      </c>
      <c r="AO16" s="702">
        <f>'[4]2019 GRC Adjustments'!AO16</f>
        <v>0</v>
      </c>
      <c r="AP16" s="702">
        <f>'[4]2019 GRC Adjustments'!AP16</f>
        <v>0</v>
      </c>
      <c r="AQ16" s="702">
        <f>'[4]2019 GRC Adjustments'!AQ16</f>
        <v>0</v>
      </c>
      <c r="AR16" s="702">
        <f>'[4]2019 GRC Adjustments'!AR16</f>
        <v>0</v>
      </c>
      <c r="AS16" s="702">
        <f>'[4]2019 GRC Adjustments'!AS16</f>
        <v>0</v>
      </c>
      <c r="AT16" s="702">
        <f>'[4]2019 GRC Adjustments'!AT16</f>
        <v>0</v>
      </c>
      <c r="AU16" s="702">
        <f>'[4]2019 GRC Adjustments'!AU16</f>
        <v>0</v>
      </c>
      <c r="AV16" s="702">
        <f>'[4]2019 GRC Adjustments'!AV16</f>
        <v>0</v>
      </c>
      <c r="AW16" s="702">
        <f>'[4]2019 GRC Adjustments'!AW16</f>
        <v>0</v>
      </c>
      <c r="AX16" s="702">
        <f>'[4]2019 GRC Adjustments'!AX16</f>
        <v>0</v>
      </c>
      <c r="AY16" s="702">
        <f>'[4]2019 GRC Adjustments'!AY16</f>
        <v>0</v>
      </c>
      <c r="AZ16" s="702">
        <f>'[4]2019 GRC Adjustments'!AZ16</f>
        <v>0</v>
      </c>
      <c r="BA16" s="702">
        <f>'[4]2019 GRC Adjustments'!BA16</f>
        <v>0</v>
      </c>
      <c r="BB16" s="702">
        <f>'[4]2019 GRC Adjustments'!BB16</f>
        <v>0</v>
      </c>
      <c r="BC16" s="702">
        <f>'[4]2019 GRC Adjustments'!BC16</f>
        <v>0</v>
      </c>
      <c r="BD16" s="702">
        <f>'[4]2019 GRC Adjustments'!BD16</f>
        <v>0</v>
      </c>
      <c r="BE16" s="702">
        <f>'[4]2019 GRC Adjustments'!BE16</f>
        <v>0</v>
      </c>
      <c r="BF16" s="702">
        <f>'[4]2019 GRC Adjustments'!BF16</f>
        <v>0</v>
      </c>
      <c r="BG16" s="702">
        <f>'[4]2019 GRC Adjustments'!BG16</f>
        <v>0</v>
      </c>
      <c r="BH16" s="702">
        <f>'[4]2019 GRC Adjustments'!BH16</f>
        <v>0</v>
      </c>
      <c r="BI16" s="702">
        <f>'[4]2019 GRC Adjustments'!BI16</f>
        <v>0</v>
      </c>
      <c r="BJ16" s="702">
        <f>'[4]2019 GRC Adjustments'!BJ16</f>
        <v>0</v>
      </c>
      <c r="BK16" s="702">
        <f>'[4]2019 GRC Adjustments'!BK16</f>
        <v>327360.15999999898</v>
      </c>
    </row>
    <row r="17" spans="1:63">
      <c r="A17" s="700">
        <f>'[4]2019 GRC Adjustments'!A17</f>
        <v>13</v>
      </c>
      <c r="B17" s="707" t="str">
        <f>'[4]2019 GRC Adjustments'!B17</f>
        <v xml:space="preserve">               (3) SUBTOTAL</v>
      </c>
      <c r="C17" s="707">
        <f>'[4]2019 GRC Adjustments'!C17</f>
        <v>340431.51999999897</v>
      </c>
      <c r="D17" s="707">
        <f>'[4]2019 GRC Adjustments'!D17</f>
        <v>114.23000000000138</v>
      </c>
      <c r="E17" s="707">
        <f>'[4]2019 GRC Adjustments'!E17</f>
        <v>3019</v>
      </c>
      <c r="F17" s="707">
        <f>'[4]2019 GRC Adjustments'!F17</f>
        <v>0</v>
      </c>
      <c r="G17" s="707">
        <f>'[4]2019 GRC Adjustments'!G17</f>
        <v>0</v>
      </c>
      <c r="H17" s="707">
        <f>'[4]2019 GRC Adjustments'!H17</f>
        <v>-16204.59</v>
      </c>
      <c r="I17" s="707">
        <f>'[4]2019 GRC Adjustments'!I17</f>
        <v>0</v>
      </c>
      <c r="J17" s="707">
        <f>'[4]2019 GRC Adjustments'!J17</f>
        <v>0</v>
      </c>
      <c r="K17" s="707">
        <f>'[4]2019 GRC Adjustments'!K17</f>
        <v>0</v>
      </c>
      <c r="L17" s="707">
        <f>'[4]2019 GRC Adjustments'!L17</f>
        <v>0</v>
      </c>
      <c r="M17" s="707">
        <f>'[4]2019 GRC Adjustments'!M17</f>
        <v>0</v>
      </c>
      <c r="N17" s="707">
        <f>'[4]2019 GRC Adjustments'!N17</f>
        <v>0</v>
      </c>
      <c r="O17" s="707">
        <f>'[4]2019 GRC Adjustments'!O17</f>
        <v>0</v>
      </c>
      <c r="P17" s="707">
        <f>'[4]2019 GRC Adjustments'!P17</f>
        <v>0</v>
      </c>
      <c r="Q17" s="707">
        <f>'[4]2019 GRC Adjustments'!Q17</f>
        <v>0</v>
      </c>
      <c r="R17" s="707">
        <f>'[4]2019 GRC Adjustments'!R17</f>
        <v>0</v>
      </c>
      <c r="S17" s="707">
        <f>'[4]2019 GRC Adjustments'!S17</f>
        <v>0</v>
      </c>
      <c r="T17" s="707">
        <f>'[4]2019 GRC Adjustments'!T17</f>
        <v>0</v>
      </c>
      <c r="U17" s="707">
        <f>'[4]2019 GRC Adjustments'!U17</f>
        <v>0</v>
      </c>
      <c r="V17" s="707">
        <f>'[4]2019 GRC Adjustments'!V17</f>
        <v>0</v>
      </c>
      <c r="W17" s="707">
        <f>'[4]2019 GRC Adjustments'!W17</f>
        <v>0</v>
      </c>
      <c r="X17" s="707">
        <f>'[4]2019 GRC Adjustments'!X17</f>
        <v>0</v>
      </c>
      <c r="Y17" s="707">
        <f>'[4]2019 GRC Adjustments'!Y17</f>
        <v>0</v>
      </c>
      <c r="Z17" s="707">
        <f>'[4]2019 GRC Adjustments'!Z17</f>
        <v>0</v>
      </c>
      <c r="AA17" s="707">
        <f>'[4]2019 GRC Adjustments'!AA17</f>
        <v>0</v>
      </c>
      <c r="AB17" s="707">
        <f>'[4]2019 GRC Adjustments'!AB17</f>
        <v>0</v>
      </c>
      <c r="AC17" s="707">
        <f>'[4]2019 GRC Adjustments'!AC17</f>
        <v>0</v>
      </c>
      <c r="AD17" s="707">
        <f>'[4]2019 GRC Adjustments'!AD17</f>
        <v>0</v>
      </c>
      <c r="AE17" s="707">
        <f>'[4]2019 GRC Adjustments'!AE17</f>
        <v>0</v>
      </c>
      <c r="AF17" s="707">
        <f>'[4]2019 GRC Adjustments'!AF17</f>
        <v>-13071.359999999999</v>
      </c>
      <c r="AG17" s="707">
        <f>'[4]2019 GRC Adjustments'!AG17</f>
        <v>327360.15999999898</v>
      </c>
      <c r="AH17" s="707">
        <f>'[4]2019 GRC Adjustments'!AH17</f>
        <v>0</v>
      </c>
      <c r="AI17" s="707">
        <f>'[4]2019 GRC Adjustments'!AI17</f>
        <v>0</v>
      </c>
      <c r="AJ17" s="707">
        <f>'[4]2019 GRC Adjustments'!AJ17</f>
        <v>0</v>
      </c>
      <c r="AK17" s="707">
        <f>'[4]2019 GRC Adjustments'!AK17</f>
        <v>0</v>
      </c>
      <c r="AL17" s="707">
        <f>'[4]2019 GRC Adjustments'!AL17</f>
        <v>0</v>
      </c>
      <c r="AM17" s="707">
        <f>'[4]2019 GRC Adjustments'!AM17</f>
        <v>0</v>
      </c>
      <c r="AN17" s="707">
        <f>'[4]2019 GRC Adjustments'!AN17</f>
        <v>0</v>
      </c>
      <c r="AO17" s="707">
        <f>'[4]2019 GRC Adjustments'!AO17</f>
        <v>0</v>
      </c>
      <c r="AP17" s="707">
        <f>'[4]2019 GRC Adjustments'!AP17</f>
        <v>0</v>
      </c>
      <c r="AQ17" s="707">
        <f>'[4]2019 GRC Adjustments'!AQ17</f>
        <v>0</v>
      </c>
      <c r="AR17" s="707">
        <f>'[4]2019 GRC Adjustments'!AR17</f>
        <v>0</v>
      </c>
      <c r="AS17" s="707">
        <f>'[4]2019 GRC Adjustments'!AS17</f>
        <v>0</v>
      </c>
      <c r="AT17" s="707">
        <f>'[4]2019 GRC Adjustments'!AT17</f>
        <v>0</v>
      </c>
      <c r="AU17" s="707">
        <f>'[4]2019 GRC Adjustments'!AU17</f>
        <v>0</v>
      </c>
      <c r="AV17" s="707">
        <f>'[4]2019 GRC Adjustments'!AV17</f>
        <v>0</v>
      </c>
      <c r="AW17" s="707">
        <f>'[4]2019 GRC Adjustments'!AW17</f>
        <v>0</v>
      </c>
      <c r="AX17" s="707">
        <f>'[4]2019 GRC Adjustments'!AX17</f>
        <v>0</v>
      </c>
      <c r="AY17" s="707">
        <f>'[4]2019 GRC Adjustments'!AY17</f>
        <v>0</v>
      </c>
      <c r="AZ17" s="707">
        <f>'[4]2019 GRC Adjustments'!AZ17</f>
        <v>0</v>
      </c>
      <c r="BA17" s="707">
        <f>'[4]2019 GRC Adjustments'!BA17</f>
        <v>0</v>
      </c>
      <c r="BB17" s="707">
        <f>'[4]2019 GRC Adjustments'!BB17</f>
        <v>0</v>
      </c>
      <c r="BC17" s="707">
        <f>'[4]2019 GRC Adjustments'!BC17</f>
        <v>0</v>
      </c>
      <c r="BD17" s="707">
        <f>'[4]2019 GRC Adjustments'!BD17</f>
        <v>0</v>
      </c>
      <c r="BE17" s="707">
        <f>'[4]2019 GRC Adjustments'!BE17</f>
        <v>0</v>
      </c>
      <c r="BF17" s="707">
        <f>'[4]2019 GRC Adjustments'!BF17</f>
        <v>0</v>
      </c>
      <c r="BG17" s="707">
        <f>'[4]2019 GRC Adjustments'!BG17</f>
        <v>0</v>
      </c>
      <c r="BH17" s="707">
        <f>'[4]2019 GRC Adjustments'!BH17</f>
        <v>0</v>
      </c>
      <c r="BI17" s="707">
        <f>'[4]2019 GRC Adjustments'!BI17</f>
        <v>0</v>
      </c>
      <c r="BJ17" s="707">
        <f>'[4]2019 GRC Adjustments'!BJ17</f>
        <v>0</v>
      </c>
      <c r="BK17" s="707">
        <f>'[4]2019 GRC Adjustments'!BK17</f>
        <v>327360.15999999898</v>
      </c>
    </row>
    <row r="18" spans="1:63">
      <c r="A18" s="705">
        <f>'[4]2019 GRC Adjustments'!A18</f>
        <v>14</v>
      </c>
      <c r="B18" s="706"/>
      <c r="C18" s="706"/>
      <c r="D18" s="706"/>
      <c r="E18" s="706"/>
      <c r="F18" s="706"/>
      <c r="G18" s="706"/>
      <c r="H18" s="706"/>
      <c r="I18" s="706"/>
      <c r="J18" s="706"/>
      <c r="K18" s="706"/>
      <c r="L18" s="706"/>
      <c r="M18" s="706"/>
      <c r="N18" s="706"/>
      <c r="O18" s="706"/>
      <c r="P18" s="706"/>
      <c r="Q18" s="706"/>
      <c r="R18" s="706"/>
      <c r="S18" s="706"/>
      <c r="T18" s="706"/>
      <c r="U18" s="706"/>
      <c r="V18" s="706"/>
      <c r="W18" s="706"/>
      <c r="X18" s="706"/>
      <c r="Y18" s="706"/>
      <c r="Z18" s="706"/>
      <c r="AA18" s="706"/>
      <c r="AB18" s="706"/>
      <c r="AC18" s="706"/>
      <c r="AD18" s="706"/>
      <c r="AE18" s="706"/>
      <c r="AF18" s="706"/>
      <c r="AG18" s="706"/>
      <c r="AH18" s="706"/>
      <c r="AI18" s="706"/>
      <c r="AJ18" s="706"/>
      <c r="AK18" s="706"/>
      <c r="AL18" s="706"/>
      <c r="AM18" s="706"/>
      <c r="AN18" s="706"/>
      <c r="AO18" s="706"/>
      <c r="AP18" s="706"/>
      <c r="AQ18" s="706"/>
      <c r="AR18" s="706"/>
      <c r="AS18" s="706"/>
      <c r="AT18" s="706"/>
      <c r="AU18" s="706"/>
      <c r="AV18" s="706"/>
      <c r="AW18" s="706"/>
      <c r="AX18" s="706"/>
      <c r="AY18" s="706"/>
      <c r="AZ18" s="706"/>
      <c r="BA18" s="706"/>
      <c r="BB18" s="706"/>
      <c r="BC18" s="706"/>
      <c r="BD18" s="706"/>
      <c r="BE18" s="706"/>
      <c r="BF18" s="706"/>
      <c r="BG18" s="706"/>
      <c r="BH18" s="706"/>
      <c r="BI18" s="706"/>
      <c r="BJ18" s="706"/>
      <c r="BK18" s="706"/>
    </row>
    <row r="19" spans="1:63">
      <c r="A19" s="700">
        <f>'[4]2019 GRC Adjustments'!A19</f>
        <v>15</v>
      </c>
      <c r="B19" s="702" t="str">
        <f>'[4]2019 GRC Adjustments'!B19</f>
        <v xml:space="preserve">          (4) 447 - Electric Sales For Resale - Sales</v>
      </c>
      <c r="C19" s="702">
        <f>'[4]2019 GRC Adjustments'!C19</f>
        <v>89323512.370000005</v>
      </c>
      <c r="D19" s="702">
        <f>'[4]2019 GRC Adjustments'!D19</f>
        <v>0</v>
      </c>
      <c r="E19" s="702">
        <f>'[4]2019 GRC Adjustments'!E19</f>
        <v>0</v>
      </c>
      <c r="F19" s="702">
        <f>'[4]2019 GRC Adjustments'!F19</f>
        <v>0</v>
      </c>
      <c r="G19" s="702">
        <f>'[4]2019 GRC Adjustments'!G19</f>
        <v>0</v>
      </c>
      <c r="H19" s="702">
        <f>'[4]2019 GRC Adjustments'!H19</f>
        <v>0</v>
      </c>
      <c r="I19" s="702">
        <f>'[4]2019 GRC Adjustments'!I19</f>
        <v>0</v>
      </c>
      <c r="J19" s="702">
        <f>'[4]2019 GRC Adjustments'!J19</f>
        <v>0</v>
      </c>
      <c r="K19" s="702">
        <f>'[4]2019 GRC Adjustments'!K19</f>
        <v>0</v>
      </c>
      <c r="L19" s="702">
        <f>'[4]2019 GRC Adjustments'!L19</f>
        <v>0</v>
      </c>
      <c r="M19" s="702">
        <f>'[4]2019 GRC Adjustments'!M19</f>
        <v>0</v>
      </c>
      <c r="N19" s="702">
        <f>'[4]2019 GRC Adjustments'!N19</f>
        <v>0</v>
      </c>
      <c r="O19" s="702">
        <f>'[4]2019 GRC Adjustments'!O19</f>
        <v>0</v>
      </c>
      <c r="P19" s="702">
        <f>'[4]2019 GRC Adjustments'!P19</f>
        <v>0</v>
      </c>
      <c r="Q19" s="702">
        <f>'[4]2019 GRC Adjustments'!Q19</f>
        <v>0</v>
      </c>
      <c r="R19" s="702">
        <f>'[4]2019 GRC Adjustments'!R19</f>
        <v>0</v>
      </c>
      <c r="S19" s="702">
        <f>'[4]2019 GRC Adjustments'!S19</f>
        <v>0</v>
      </c>
      <c r="T19" s="702">
        <f>'[4]2019 GRC Adjustments'!T19</f>
        <v>0</v>
      </c>
      <c r="U19" s="702">
        <f>'[4]2019 GRC Adjustments'!U19</f>
        <v>0</v>
      </c>
      <c r="V19" s="702">
        <f>'[4]2019 GRC Adjustments'!V19</f>
        <v>0</v>
      </c>
      <c r="W19" s="702">
        <f>'[4]2019 GRC Adjustments'!W19</f>
        <v>0</v>
      </c>
      <c r="X19" s="702">
        <f>'[4]2019 GRC Adjustments'!X19</f>
        <v>0</v>
      </c>
      <c r="Y19" s="702">
        <f>'[4]2019 GRC Adjustments'!Y19</f>
        <v>0</v>
      </c>
      <c r="Z19" s="702">
        <f>'[4]2019 GRC Adjustments'!Z19</f>
        <v>0</v>
      </c>
      <c r="AA19" s="702">
        <f>'[4]2019 GRC Adjustments'!AA19</f>
        <v>0</v>
      </c>
      <c r="AB19" s="702">
        <f>'[4]2019 GRC Adjustments'!AB19</f>
        <v>0</v>
      </c>
      <c r="AC19" s="702">
        <f>'[4]2019 GRC Adjustments'!AC19</f>
        <v>0</v>
      </c>
      <c r="AD19" s="702">
        <f>'[4]2019 GRC Adjustments'!AD19</f>
        <v>0</v>
      </c>
      <c r="AE19" s="702">
        <f>'[4]2019 GRC Adjustments'!AE19</f>
        <v>0</v>
      </c>
      <c r="AF19" s="702">
        <f>'[4]2019 GRC Adjustments'!AF19</f>
        <v>0</v>
      </c>
      <c r="AG19" s="702">
        <f>'[4]2019 GRC Adjustments'!AG19</f>
        <v>89323512.370000005</v>
      </c>
      <c r="AH19" s="702">
        <f>'[4]2019 GRC Adjustments'!AH19</f>
        <v>0</v>
      </c>
      <c r="AI19" s="702">
        <f>'[4]2019 GRC Adjustments'!AI19</f>
        <v>0</v>
      </c>
      <c r="AJ19" s="702">
        <f>'[4]2019 GRC Adjustments'!AJ19</f>
        <v>0</v>
      </c>
      <c r="AK19" s="702">
        <f>'[4]2019 GRC Adjustments'!AK19</f>
        <v>0</v>
      </c>
      <c r="AL19" s="702">
        <f>'[4]2019 GRC Adjustments'!AL19</f>
        <v>0</v>
      </c>
      <c r="AM19" s="702">
        <f>'[4]2019 GRC Adjustments'!AM19</f>
        <v>0</v>
      </c>
      <c r="AN19" s="702">
        <f>'[4]2019 GRC Adjustments'!AN19</f>
        <v>0</v>
      </c>
      <c r="AO19" s="702">
        <f>'[4]2019 GRC Adjustments'!AO19</f>
        <v>0</v>
      </c>
      <c r="AP19" s="702">
        <f>'[4]2019 GRC Adjustments'!AP19</f>
        <v>0</v>
      </c>
      <c r="AQ19" s="702">
        <f>'[4]2019 GRC Adjustments'!AQ19</f>
        <v>0</v>
      </c>
      <c r="AR19" s="702">
        <f>'[4]2019 GRC Adjustments'!AR19</f>
        <v>0</v>
      </c>
      <c r="AS19" s="702">
        <f>'[4]2019 GRC Adjustments'!AS19</f>
        <v>0</v>
      </c>
      <c r="AT19" s="702">
        <f>'[4]2019 GRC Adjustments'!AT19</f>
        <v>0</v>
      </c>
      <c r="AU19" s="702">
        <f>'[4]2019 GRC Adjustments'!AU19</f>
        <v>0</v>
      </c>
      <c r="AV19" s="702">
        <f>'[4]2019 GRC Adjustments'!AV19</f>
        <v>0</v>
      </c>
      <c r="AW19" s="702">
        <f>'[4]2019 GRC Adjustments'!AW19</f>
        <v>0</v>
      </c>
      <c r="AX19" s="702">
        <f>'[4]2019 GRC Adjustments'!AX19</f>
        <v>0</v>
      </c>
      <c r="AY19" s="702">
        <f>'[4]2019 GRC Adjustments'!AY19</f>
        <v>0</v>
      </c>
      <c r="AZ19" s="702">
        <f>'[4]2019 GRC Adjustments'!AZ19</f>
        <v>0</v>
      </c>
      <c r="BA19" s="702">
        <f>'[4]2019 GRC Adjustments'!BA19</f>
        <v>-149863634.21735081</v>
      </c>
      <c r="BB19" s="702">
        <f>'[4]2019 GRC Adjustments'!BB19</f>
        <v>0</v>
      </c>
      <c r="BC19" s="702">
        <f>'[4]2019 GRC Adjustments'!BC19</f>
        <v>0</v>
      </c>
      <c r="BD19" s="702">
        <f>'[4]2019 GRC Adjustments'!BD19</f>
        <v>0</v>
      </c>
      <c r="BE19" s="702">
        <f>'[4]2019 GRC Adjustments'!BE19</f>
        <v>0</v>
      </c>
      <c r="BF19" s="702">
        <f>'[4]2019 GRC Adjustments'!BF19</f>
        <v>0</v>
      </c>
      <c r="BG19" s="702">
        <f>'[4]2019 GRC Adjustments'!BG19</f>
        <v>0</v>
      </c>
      <c r="BH19" s="702">
        <f>'[4]2019 GRC Adjustments'!BH19</f>
        <v>0</v>
      </c>
      <c r="BI19" s="702">
        <f>'[4]2019 GRC Adjustments'!BI19</f>
        <v>0</v>
      </c>
      <c r="BJ19" s="702">
        <f>'[4]2019 GRC Adjustments'!BJ19</f>
        <v>-149863634.21735081</v>
      </c>
      <c r="BK19" s="702">
        <f>'[4]2019 GRC Adjustments'!BK19</f>
        <v>-60540121.847350806</v>
      </c>
    </row>
    <row r="20" spans="1:63">
      <c r="A20" s="703">
        <f>'[4]2019 GRC Adjustments'!A20</f>
        <v>16</v>
      </c>
      <c r="B20" s="702" t="str">
        <f>'[4]2019 GRC Adjustments'!B20</f>
        <v xml:space="preserve">          (4) 447 - Electric Sales For Resale - Purchases</v>
      </c>
      <c r="C20" s="702">
        <f>'[4]2019 GRC Adjustments'!C20</f>
        <v>66009609.870000005</v>
      </c>
      <c r="D20" s="702">
        <f>'[4]2019 GRC Adjustments'!D20</f>
        <v>0</v>
      </c>
      <c r="E20" s="702">
        <f>'[4]2019 GRC Adjustments'!E20</f>
        <v>0</v>
      </c>
      <c r="F20" s="702">
        <f>'[4]2019 GRC Adjustments'!F20</f>
        <v>0</v>
      </c>
      <c r="G20" s="702">
        <f>'[4]2019 GRC Adjustments'!G20</f>
        <v>0</v>
      </c>
      <c r="H20" s="702">
        <f>'[4]2019 GRC Adjustments'!H20</f>
        <v>0</v>
      </c>
      <c r="I20" s="702">
        <f>'[4]2019 GRC Adjustments'!I20</f>
        <v>0</v>
      </c>
      <c r="J20" s="702">
        <f>'[4]2019 GRC Adjustments'!J20</f>
        <v>0</v>
      </c>
      <c r="K20" s="702">
        <f>'[4]2019 GRC Adjustments'!K20</f>
        <v>0</v>
      </c>
      <c r="L20" s="702">
        <f>'[4]2019 GRC Adjustments'!L20</f>
        <v>0</v>
      </c>
      <c r="M20" s="702">
        <f>'[4]2019 GRC Adjustments'!M20</f>
        <v>0</v>
      </c>
      <c r="N20" s="702">
        <f>'[4]2019 GRC Adjustments'!N20</f>
        <v>0</v>
      </c>
      <c r="O20" s="702">
        <f>'[4]2019 GRC Adjustments'!O20</f>
        <v>0</v>
      </c>
      <c r="P20" s="702">
        <f>'[4]2019 GRC Adjustments'!P20</f>
        <v>0</v>
      </c>
      <c r="Q20" s="702">
        <f>'[4]2019 GRC Adjustments'!Q20</f>
        <v>0</v>
      </c>
      <c r="R20" s="702">
        <f>'[4]2019 GRC Adjustments'!R20</f>
        <v>0</v>
      </c>
      <c r="S20" s="702">
        <f>'[4]2019 GRC Adjustments'!S20</f>
        <v>0</v>
      </c>
      <c r="T20" s="702">
        <f>'[4]2019 GRC Adjustments'!T20</f>
        <v>0</v>
      </c>
      <c r="U20" s="702">
        <f>'[4]2019 GRC Adjustments'!U20</f>
        <v>0</v>
      </c>
      <c r="V20" s="702">
        <f>'[4]2019 GRC Adjustments'!V20</f>
        <v>0</v>
      </c>
      <c r="W20" s="702">
        <f>'[4]2019 GRC Adjustments'!W20</f>
        <v>0</v>
      </c>
      <c r="X20" s="702">
        <f>'[4]2019 GRC Adjustments'!X20</f>
        <v>0</v>
      </c>
      <c r="Y20" s="702">
        <f>'[4]2019 GRC Adjustments'!Y20</f>
        <v>0</v>
      </c>
      <c r="Z20" s="702">
        <f>'[4]2019 GRC Adjustments'!Z20</f>
        <v>0</v>
      </c>
      <c r="AA20" s="702">
        <f>'[4]2019 GRC Adjustments'!AA20</f>
        <v>0</v>
      </c>
      <c r="AB20" s="702">
        <f>'[4]2019 GRC Adjustments'!AB20</f>
        <v>0</v>
      </c>
      <c r="AC20" s="702">
        <f>'[4]2019 GRC Adjustments'!AC20</f>
        <v>0</v>
      </c>
      <c r="AD20" s="702">
        <f>'[4]2019 GRC Adjustments'!AD20</f>
        <v>0</v>
      </c>
      <c r="AE20" s="702">
        <f>'[4]2019 GRC Adjustments'!AE20</f>
        <v>0</v>
      </c>
      <c r="AF20" s="702">
        <f>'[4]2019 GRC Adjustments'!AF20</f>
        <v>0</v>
      </c>
      <c r="AG20" s="702">
        <f>'[4]2019 GRC Adjustments'!AG20</f>
        <v>66009609.870000005</v>
      </c>
      <c r="AH20" s="702">
        <f>'[4]2019 GRC Adjustments'!AH20</f>
        <v>0</v>
      </c>
      <c r="AI20" s="702">
        <f>'[4]2019 GRC Adjustments'!AI20</f>
        <v>0</v>
      </c>
      <c r="AJ20" s="702">
        <f>'[4]2019 GRC Adjustments'!AJ20</f>
        <v>0</v>
      </c>
      <c r="AK20" s="702">
        <f>'[4]2019 GRC Adjustments'!AK20</f>
        <v>0</v>
      </c>
      <c r="AL20" s="702">
        <f>'[4]2019 GRC Adjustments'!AL20</f>
        <v>0</v>
      </c>
      <c r="AM20" s="702">
        <f>'[4]2019 GRC Adjustments'!AM20</f>
        <v>0</v>
      </c>
      <c r="AN20" s="702">
        <f>'[4]2019 GRC Adjustments'!AN20</f>
        <v>0</v>
      </c>
      <c r="AO20" s="702">
        <f>'[4]2019 GRC Adjustments'!AO20</f>
        <v>0</v>
      </c>
      <c r="AP20" s="702">
        <f>'[4]2019 GRC Adjustments'!AP20</f>
        <v>0</v>
      </c>
      <c r="AQ20" s="702">
        <f>'[4]2019 GRC Adjustments'!AQ20</f>
        <v>0</v>
      </c>
      <c r="AR20" s="702">
        <f>'[4]2019 GRC Adjustments'!AR20</f>
        <v>0</v>
      </c>
      <c r="AS20" s="702">
        <f>'[4]2019 GRC Adjustments'!AS20</f>
        <v>0</v>
      </c>
      <c r="AT20" s="702">
        <f>'[4]2019 GRC Adjustments'!AT20</f>
        <v>0</v>
      </c>
      <c r="AU20" s="702">
        <f>'[4]2019 GRC Adjustments'!AU20</f>
        <v>0</v>
      </c>
      <c r="AV20" s="702">
        <f>'[4]2019 GRC Adjustments'!AV20</f>
        <v>0</v>
      </c>
      <c r="AW20" s="702">
        <f>'[4]2019 GRC Adjustments'!AW20</f>
        <v>0</v>
      </c>
      <c r="AX20" s="702">
        <f>'[4]2019 GRC Adjustments'!AX20</f>
        <v>0</v>
      </c>
      <c r="AY20" s="702">
        <f>'[4]2019 GRC Adjustments'!AY20</f>
        <v>0</v>
      </c>
      <c r="AZ20" s="702">
        <f>'[4]2019 GRC Adjustments'!AZ20</f>
        <v>0</v>
      </c>
      <c r="BA20" s="702">
        <f>'[4]2019 GRC Adjustments'!BA20</f>
        <v>0</v>
      </c>
      <c r="BB20" s="702">
        <f>'[4]2019 GRC Adjustments'!BB20</f>
        <v>0</v>
      </c>
      <c r="BC20" s="702">
        <f>'[4]2019 GRC Adjustments'!BC20</f>
        <v>0</v>
      </c>
      <c r="BD20" s="702">
        <f>'[4]2019 GRC Adjustments'!BD20</f>
        <v>0</v>
      </c>
      <c r="BE20" s="702">
        <f>'[4]2019 GRC Adjustments'!BE20</f>
        <v>0</v>
      </c>
      <c r="BF20" s="702">
        <f>'[4]2019 GRC Adjustments'!BF20</f>
        <v>0</v>
      </c>
      <c r="BG20" s="702">
        <f>'[4]2019 GRC Adjustments'!BG20</f>
        <v>0</v>
      </c>
      <c r="BH20" s="702">
        <f>'[4]2019 GRC Adjustments'!BH20</f>
        <v>0</v>
      </c>
      <c r="BI20" s="702">
        <f>'[4]2019 GRC Adjustments'!BI20</f>
        <v>0</v>
      </c>
      <c r="BJ20" s="702">
        <f>'[4]2019 GRC Adjustments'!BJ20</f>
        <v>0</v>
      </c>
      <c r="BK20" s="702">
        <f>'[4]2019 GRC Adjustments'!BK20</f>
        <v>66009609.870000005</v>
      </c>
    </row>
    <row r="21" spans="1:63">
      <c r="A21" s="700">
        <f>'[4]2019 GRC Adjustments'!A21</f>
        <v>17</v>
      </c>
      <c r="B21" s="704" t="str">
        <f>'[4]2019 GRC Adjustments'!B21</f>
        <v xml:space="preserve">               (4) SUBTOTAL</v>
      </c>
      <c r="C21" s="704">
        <f>'[4]2019 GRC Adjustments'!C21</f>
        <v>155333122.24000001</v>
      </c>
      <c r="D21" s="704">
        <f>'[4]2019 GRC Adjustments'!D21</f>
        <v>0</v>
      </c>
      <c r="E21" s="704">
        <f>'[4]2019 GRC Adjustments'!E21</f>
        <v>0</v>
      </c>
      <c r="F21" s="704">
        <f>'[4]2019 GRC Adjustments'!F21</f>
        <v>0</v>
      </c>
      <c r="G21" s="704">
        <f>'[4]2019 GRC Adjustments'!G21</f>
        <v>0</v>
      </c>
      <c r="H21" s="704">
        <f>'[4]2019 GRC Adjustments'!H21</f>
        <v>0</v>
      </c>
      <c r="I21" s="704">
        <f>'[4]2019 GRC Adjustments'!I21</f>
        <v>0</v>
      </c>
      <c r="J21" s="704">
        <f>'[4]2019 GRC Adjustments'!J21</f>
        <v>0</v>
      </c>
      <c r="K21" s="704">
        <f>'[4]2019 GRC Adjustments'!K21</f>
        <v>0</v>
      </c>
      <c r="L21" s="704">
        <f>'[4]2019 GRC Adjustments'!L21</f>
        <v>0</v>
      </c>
      <c r="M21" s="704">
        <f>'[4]2019 GRC Adjustments'!M21</f>
        <v>0</v>
      </c>
      <c r="N21" s="704">
        <f>'[4]2019 GRC Adjustments'!N21</f>
        <v>0</v>
      </c>
      <c r="O21" s="704">
        <f>'[4]2019 GRC Adjustments'!O21</f>
        <v>0</v>
      </c>
      <c r="P21" s="704">
        <f>'[4]2019 GRC Adjustments'!P21</f>
        <v>0</v>
      </c>
      <c r="Q21" s="704">
        <f>'[4]2019 GRC Adjustments'!Q21</f>
        <v>0</v>
      </c>
      <c r="R21" s="704">
        <f>'[4]2019 GRC Adjustments'!R21</f>
        <v>0</v>
      </c>
      <c r="S21" s="704">
        <f>'[4]2019 GRC Adjustments'!S21</f>
        <v>0</v>
      </c>
      <c r="T21" s="704">
        <f>'[4]2019 GRC Adjustments'!T21</f>
        <v>0</v>
      </c>
      <c r="U21" s="704">
        <f>'[4]2019 GRC Adjustments'!U21</f>
        <v>0</v>
      </c>
      <c r="V21" s="704">
        <f>'[4]2019 GRC Adjustments'!V21</f>
        <v>0</v>
      </c>
      <c r="W21" s="704">
        <f>'[4]2019 GRC Adjustments'!W21</f>
        <v>0</v>
      </c>
      <c r="X21" s="704">
        <f>'[4]2019 GRC Adjustments'!X21</f>
        <v>0</v>
      </c>
      <c r="Y21" s="704">
        <f>'[4]2019 GRC Adjustments'!Y21</f>
        <v>0</v>
      </c>
      <c r="Z21" s="704">
        <f>'[4]2019 GRC Adjustments'!Z21</f>
        <v>0</v>
      </c>
      <c r="AA21" s="704">
        <f>'[4]2019 GRC Adjustments'!AA21</f>
        <v>0</v>
      </c>
      <c r="AB21" s="704">
        <f>'[4]2019 GRC Adjustments'!AB21</f>
        <v>0</v>
      </c>
      <c r="AC21" s="704">
        <f>'[4]2019 GRC Adjustments'!AC21</f>
        <v>0</v>
      </c>
      <c r="AD21" s="704">
        <f>'[4]2019 GRC Adjustments'!AD21</f>
        <v>0</v>
      </c>
      <c r="AE21" s="704">
        <f>'[4]2019 GRC Adjustments'!AE21</f>
        <v>0</v>
      </c>
      <c r="AF21" s="704">
        <f>'[4]2019 GRC Adjustments'!AF21</f>
        <v>0</v>
      </c>
      <c r="AG21" s="704">
        <f>'[4]2019 GRC Adjustments'!AG21</f>
        <v>155333122.24000001</v>
      </c>
      <c r="AH21" s="704">
        <f>'[4]2019 GRC Adjustments'!AH21</f>
        <v>0</v>
      </c>
      <c r="AI21" s="704">
        <f>'[4]2019 GRC Adjustments'!AI21</f>
        <v>0</v>
      </c>
      <c r="AJ21" s="704">
        <f>'[4]2019 GRC Adjustments'!AJ21</f>
        <v>0</v>
      </c>
      <c r="AK21" s="704">
        <f>'[4]2019 GRC Adjustments'!AK21</f>
        <v>0</v>
      </c>
      <c r="AL21" s="704">
        <f>'[4]2019 GRC Adjustments'!AL21</f>
        <v>0</v>
      </c>
      <c r="AM21" s="704">
        <f>'[4]2019 GRC Adjustments'!AM21</f>
        <v>0</v>
      </c>
      <c r="AN21" s="704">
        <f>'[4]2019 GRC Adjustments'!AN21</f>
        <v>0</v>
      </c>
      <c r="AO21" s="704">
        <f>'[4]2019 GRC Adjustments'!AO21</f>
        <v>0</v>
      </c>
      <c r="AP21" s="704">
        <f>'[4]2019 GRC Adjustments'!AP21</f>
        <v>0</v>
      </c>
      <c r="AQ21" s="704">
        <f>'[4]2019 GRC Adjustments'!AQ21</f>
        <v>0</v>
      </c>
      <c r="AR21" s="704">
        <f>'[4]2019 GRC Adjustments'!AR21</f>
        <v>0</v>
      </c>
      <c r="AS21" s="704">
        <f>'[4]2019 GRC Adjustments'!AS21</f>
        <v>0</v>
      </c>
      <c r="AT21" s="704">
        <f>'[4]2019 GRC Adjustments'!AT21</f>
        <v>0</v>
      </c>
      <c r="AU21" s="704">
        <f>'[4]2019 GRC Adjustments'!AU21</f>
        <v>0</v>
      </c>
      <c r="AV21" s="704">
        <f>'[4]2019 GRC Adjustments'!AV21</f>
        <v>0</v>
      </c>
      <c r="AW21" s="704">
        <f>'[4]2019 GRC Adjustments'!AW21</f>
        <v>0</v>
      </c>
      <c r="AX21" s="704">
        <f>'[4]2019 GRC Adjustments'!AX21</f>
        <v>0</v>
      </c>
      <c r="AY21" s="704">
        <f>'[4]2019 GRC Adjustments'!AY21</f>
        <v>0</v>
      </c>
      <c r="AZ21" s="704">
        <f>'[4]2019 GRC Adjustments'!AZ21</f>
        <v>0</v>
      </c>
      <c r="BA21" s="704">
        <f>'[4]2019 GRC Adjustments'!BA21</f>
        <v>-149863634.21735081</v>
      </c>
      <c r="BB21" s="704">
        <f>'[4]2019 GRC Adjustments'!BB21</f>
        <v>0</v>
      </c>
      <c r="BC21" s="704">
        <f>'[4]2019 GRC Adjustments'!BC21</f>
        <v>0</v>
      </c>
      <c r="BD21" s="704">
        <f>'[4]2019 GRC Adjustments'!BD21</f>
        <v>0</v>
      </c>
      <c r="BE21" s="704">
        <f>'[4]2019 GRC Adjustments'!BE21</f>
        <v>0</v>
      </c>
      <c r="BF21" s="704">
        <f>'[4]2019 GRC Adjustments'!BF21</f>
        <v>0</v>
      </c>
      <c r="BG21" s="704">
        <f>'[4]2019 GRC Adjustments'!BG21</f>
        <v>0</v>
      </c>
      <c r="BH21" s="704">
        <f>'[4]2019 GRC Adjustments'!BH21</f>
        <v>0</v>
      </c>
      <c r="BI21" s="704">
        <f>'[4]2019 GRC Adjustments'!BI21</f>
        <v>0</v>
      </c>
      <c r="BJ21" s="704">
        <f>'[4]2019 GRC Adjustments'!BJ21</f>
        <v>-149863634.21735081</v>
      </c>
      <c r="BK21" s="704">
        <f>'[4]2019 GRC Adjustments'!BK21</f>
        <v>5469488.0226491988</v>
      </c>
    </row>
    <row r="22" spans="1:63">
      <c r="A22" s="705">
        <f>'[4]2019 GRC Adjustments'!A22</f>
        <v>18</v>
      </c>
      <c r="B22" s="706"/>
      <c r="C22" s="706"/>
      <c r="D22" s="706"/>
      <c r="E22" s="706"/>
      <c r="F22" s="706"/>
      <c r="G22" s="706"/>
      <c r="H22" s="706"/>
      <c r="I22" s="706"/>
      <c r="J22" s="706"/>
      <c r="K22" s="706"/>
      <c r="L22" s="706"/>
      <c r="M22" s="706"/>
      <c r="N22" s="706"/>
      <c r="O22" s="706"/>
      <c r="P22" s="706"/>
      <c r="Q22" s="706"/>
      <c r="R22" s="706"/>
      <c r="S22" s="706"/>
      <c r="T22" s="706"/>
      <c r="U22" s="706"/>
      <c r="V22" s="706"/>
      <c r="W22" s="706"/>
      <c r="X22" s="706"/>
      <c r="Y22" s="706"/>
      <c r="Z22" s="706"/>
      <c r="AA22" s="706"/>
      <c r="AB22" s="706"/>
      <c r="AC22" s="706"/>
      <c r="AD22" s="706"/>
      <c r="AE22" s="706"/>
      <c r="AF22" s="706"/>
      <c r="AG22" s="706"/>
      <c r="AH22" s="706"/>
      <c r="AI22" s="706"/>
      <c r="AJ22" s="706"/>
      <c r="AK22" s="706"/>
      <c r="AL22" s="706"/>
      <c r="AM22" s="706"/>
      <c r="AN22" s="706"/>
      <c r="AO22" s="706"/>
      <c r="AP22" s="706"/>
      <c r="AQ22" s="706"/>
      <c r="AR22" s="706"/>
      <c r="AS22" s="706"/>
      <c r="AT22" s="706"/>
      <c r="AU22" s="706"/>
      <c r="AV22" s="706"/>
      <c r="AW22" s="706"/>
      <c r="AX22" s="706"/>
      <c r="AY22" s="706"/>
      <c r="AZ22" s="706"/>
      <c r="BA22" s="706"/>
      <c r="BB22" s="706"/>
      <c r="BC22" s="706"/>
      <c r="BD22" s="706"/>
      <c r="BE22" s="706"/>
      <c r="BF22" s="706"/>
      <c r="BG22" s="706"/>
      <c r="BH22" s="706"/>
      <c r="BI22" s="706"/>
      <c r="BJ22" s="706"/>
      <c r="BK22" s="706"/>
    </row>
    <row r="23" spans="1:63">
      <c r="A23" s="700">
        <f>'[4]2019 GRC Adjustments'!A23</f>
        <v>19</v>
      </c>
      <c r="B23" s="702" t="str">
        <f>'[4]2019 GRC Adjustments'!B23</f>
        <v xml:space="preserve">          (5) 412 - Lease Inc Everett Delta to NWP - Gas</v>
      </c>
      <c r="C23" s="702">
        <f>'[4]2019 GRC Adjustments'!C23</f>
        <v>0</v>
      </c>
      <c r="D23" s="702">
        <f>'[4]2019 GRC Adjustments'!D23</f>
        <v>0</v>
      </c>
      <c r="E23" s="702">
        <f>'[4]2019 GRC Adjustments'!E23</f>
        <v>0</v>
      </c>
      <c r="F23" s="702">
        <f>'[4]2019 GRC Adjustments'!F23</f>
        <v>0</v>
      </c>
      <c r="G23" s="702">
        <f>'[4]2019 GRC Adjustments'!G23</f>
        <v>0</v>
      </c>
      <c r="H23" s="702">
        <f>'[4]2019 GRC Adjustments'!H23</f>
        <v>0</v>
      </c>
      <c r="I23" s="702">
        <f>'[4]2019 GRC Adjustments'!I23</f>
        <v>0</v>
      </c>
      <c r="J23" s="702">
        <f>'[4]2019 GRC Adjustments'!J23</f>
        <v>0</v>
      </c>
      <c r="K23" s="702">
        <f>'[4]2019 GRC Adjustments'!K23</f>
        <v>0</v>
      </c>
      <c r="L23" s="702">
        <f>'[4]2019 GRC Adjustments'!L23</f>
        <v>0</v>
      </c>
      <c r="M23" s="702">
        <f>'[4]2019 GRC Adjustments'!M23</f>
        <v>0</v>
      </c>
      <c r="N23" s="702">
        <f>'[4]2019 GRC Adjustments'!N23</f>
        <v>0</v>
      </c>
      <c r="O23" s="702">
        <f>'[4]2019 GRC Adjustments'!O23</f>
        <v>0</v>
      </c>
      <c r="P23" s="702">
        <f>'[4]2019 GRC Adjustments'!P23</f>
        <v>0</v>
      </c>
      <c r="Q23" s="702">
        <f>'[4]2019 GRC Adjustments'!Q23</f>
        <v>0</v>
      </c>
      <c r="R23" s="702">
        <f>'[4]2019 GRC Adjustments'!R23</f>
        <v>0</v>
      </c>
      <c r="S23" s="702">
        <f>'[4]2019 GRC Adjustments'!S23</f>
        <v>0</v>
      </c>
      <c r="T23" s="702">
        <f>'[4]2019 GRC Adjustments'!T23</f>
        <v>0</v>
      </c>
      <c r="U23" s="702">
        <f>'[4]2019 GRC Adjustments'!U23</f>
        <v>0</v>
      </c>
      <c r="V23" s="702">
        <f>'[4]2019 GRC Adjustments'!V23</f>
        <v>0</v>
      </c>
      <c r="W23" s="702">
        <f>'[4]2019 GRC Adjustments'!W23</f>
        <v>0</v>
      </c>
      <c r="X23" s="702">
        <f>'[4]2019 GRC Adjustments'!X23</f>
        <v>0</v>
      </c>
      <c r="Y23" s="702">
        <f>'[4]2019 GRC Adjustments'!Y23</f>
        <v>0</v>
      </c>
      <c r="Z23" s="702">
        <f>'[4]2019 GRC Adjustments'!Z23</f>
        <v>0</v>
      </c>
      <c r="AA23" s="702">
        <f>'[4]2019 GRC Adjustments'!AA23</f>
        <v>0</v>
      </c>
      <c r="AB23" s="702">
        <f>'[4]2019 GRC Adjustments'!AB23</f>
        <v>0</v>
      </c>
      <c r="AC23" s="702">
        <f>'[4]2019 GRC Adjustments'!AC23</f>
        <v>0</v>
      </c>
      <c r="AD23" s="702">
        <f>'[4]2019 GRC Adjustments'!AD23</f>
        <v>0</v>
      </c>
      <c r="AE23" s="702">
        <f>'[4]2019 GRC Adjustments'!AE23</f>
        <v>0</v>
      </c>
      <c r="AF23" s="702">
        <f>'[4]2019 GRC Adjustments'!AF23</f>
        <v>0</v>
      </c>
      <c r="AG23" s="702">
        <f>'[4]2019 GRC Adjustments'!AG23</f>
        <v>0</v>
      </c>
      <c r="AH23" s="702">
        <f>'[4]2019 GRC Adjustments'!AH23</f>
        <v>0</v>
      </c>
      <c r="AI23" s="702">
        <f>'[4]2019 GRC Adjustments'!AI23</f>
        <v>0</v>
      </c>
      <c r="AJ23" s="702">
        <f>'[4]2019 GRC Adjustments'!AJ23</f>
        <v>0</v>
      </c>
      <c r="AK23" s="702">
        <f>'[4]2019 GRC Adjustments'!AK23</f>
        <v>0</v>
      </c>
      <c r="AL23" s="702">
        <f>'[4]2019 GRC Adjustments'!AL23</f>
        <v>0</v>
      </c>
      <c r="AM23" s="702">
        <f>'[4]2019 GRC Adjustments'!AM23</f>
        <v>0</v>
      </c>
      <c r="AN23" s="702">
        <f>'[4]2019 GRC Adjustments'!AN23</f>
        <v>0</v>
      </c>
      <c r="AO23" s="702">
        <f>'[4]2019 GRC Adjustments'!AO23</f>
        <v>0</v>
      </c>
      <c r="AP23" s="702">
        <f>'[4]2019 GRC Adjustments'!AP23</f>
        <v>0</v>
      </c>
      <c r="AQ23" s="702">
        <f>'[4]2019 GRC Adjustments'!AQ23</f>
        <v>0</v>
      </c>
      <c r="AR23" s="702">
        <f>'[4]2019 GRC Adjustments'!AR23</f>
        <v>0</v>
      </c>
      <c r="AS23" s="702">
        <f>'[4]2019 GRC Adjustments'!AS23</f>
        <v>0</v>
      </c>
      <c r="AT23" s="702">
        <f>'[4]2019 GRC Adjustments'!AT23</f>
        <v>0</v>
      </c>
      <c r="AU23" s="702">
        <f>'[4]2019 GRC Adjustments'!AU23</f>
        <v>0</v>
      </c>
      <c r="AV23" s="702">
        <f>'[4]2019 GRC Adjustments'!AV23</f>
        <v>0</v>
      </c>
      <c r="AW23" s="702">
        <f>'[4]2019 GRC Adjustments'!AW23</f>
        <v>0</v>
      </c>
      <c r="AX23" s="702">
        <f>'[4]2019 GRC Adjustments'!AX23</f>
        <v>0</v>
      </c>
      <c r="AY23" s="702">
        <f>'[4]2019 GRC Adjustments'!AY23</f>
        <v>0</v>
      </c>
      <c r="AZ23" s="702">
        <f>'[4]2019 GRC Adjustments'!AZ23</f>
        <v>0</v>
      </c>
      <c r="BA23" s="702">
        <f>'[4]2019 GRC Adjustments'!BA23</f>
        <v>0</v>
      </c>
      <c r="BB23" s="702">
        <f>'[4]2019 GRC Adjustments'!BB23</f>
        <v>0</v>
      </c>
      <c r="BC23" s="702">
        <f>'[4]2019 GRC Adjustments'!BC23</f>
        <v>0</v>
      </c>
      <c r="BD23" s="702">
        <f>'[4]2019 GRC Adjustments'!BD23</f>
        <v>0</v>
      </c>
      <c r="BE23" s="702">
        <f>'[4]2019 GRC Adjustments'!BE23</f>
        <v>0</v>
      </c>
      <c r="BF23" s="702">
        <f>'[4]2019 GRC Adjustments'!BF23</f>
        <v>0</v>
      </c>
      <c r="BG23" s="702">
        <f>'[4]2019 GRC Adjustments'!BG23</f>
        <v>0</v>
      </c>
      <c r="BH23" s="702">
        <f>'[4]2019 GRC Adjustments'!BH23</f>
        <v>0</v>
      </c>
      <c r="BI23" s="702">
        <f>'[4]2019 GRC Adjustments'!BI23</f>
        <v>0</v>
      </c>
      <c r="BJ23" s="702">
        <f>'[4]2019 GRC Adjustments'!BJ23</f>
        <v>0</v>
      </c>
      <c r="BK23" s="702">
        <f>'[4]2019 GRC Adjustments'!BK23</f>
        <v>0</v>
      </c>
    </row>
    <row r="24" spans="1:63">
      <c r="A24" s="700">
        <f>'[4]2019 GRC Adjustments'!A24</f>
        <v>20</v>
      </c>
      <c r="B24" s="702" t="str">
        <f>'[4]2019 GRC Adjustments'!B24</f>
        <v>(5) 449.1 - Provision for rate refunds E</v>
      </c>
      <c r="C24" s="702">
        <f>'[4]2019 GRC Adjustments'!C24</f>
        <v>-24054569</v>
      </c>
      <c r="D24" s="702">
        <f>'[4]2019 GRC Adjustments'!D24</f>
        <v>0</v>
      </c>
      <c r="E24" s="702">
        <f>'[4]2019 GRC Adjustments'!E24</f>
        <v>0</v>
      </c>
      <c r="F24" s="702">
        <f>'[4]2019 GRC Adjustments'!F24</f>
        <v>0</v>
      </c>
      <c r="G24" s="702">
        <f>'[4]2019 GRC Adjustments'!G24</f>
        <v>0</v>
      </c>
      <c r="H24" s="702">
        <f>'[4]2019 GRC Adjustments'!H24</f>
        <v>0</v>
      </c>
      <c r="I24" s="702">
        <f>'[4]2019 GRC Adjustments'!I24</f>
        <v>0</v>
      </c>
      <c r="J24" s="702">
        <f>'[4]2019 GRC Adjustments'!J24</f>
        <v>0</v>
      </c>
      <c r="K24" s="702">
        <f>'[4]2019 GRC Adjustments'!K24</f>
        <v>0</v>
      </c>
      <c r="L24" s="702">
        <f>'[4]2019 GRC Adjustments'!L24</f>
        <v>0</v>
      </c>
      <c r="M24" s="702">
        <f>'[4]2019 GRC Adjustments'!M24</f>
        <v>0</v>
      </c>
      <c r="N24" s="702">
        <f>'[4]2019 GRC Adjustments'!N24</f>
        <v>0</v>
      </c>
      <c r="O24" s="702">
        <f>'[4]2019 GRC Adjustments'!O24</f>
        <v>0</v>
      </c>
      <c r="P24" s="702">
        <f>'[4]2019 GRC Adjustments'!P24</f>
        <v>0</v>
      </c>
      <c r="Q24" s="702">
        <f>'[4]2019 GRC Adjustments'!Q24</f>
        <v>0</v>
      </c>
      <c r="R24" s="702">
        <f>'[4]2019 GRC Adjustments'!R24</f>
        <v>0</v>
      </c>
      <c r="S24" s="702">
        <f>'[4]2019 GRC Adjustments'!S24</f>
        <v>0</v>
      </c>
      <c r="T24" s="702">
        <f>'[4]2019 GRC Adjustments'!T24</f>
        <v>0</v>
      </c>
      <c r="U24" s="702">
        <f>'[4]2019 GRC Adjustments'!U24</f>
        <v>0</v>
      </c>
      <c r="V24" s="702">
        <f>'[4]2019 GRC Adjustments'!V24</f>
        <v>0</v>
      </c>
      <c r="W24" s="702">
        <f>'[4]2019 GRC Adjustments'!W24</f>
        <v>0</v>
      </c>
      <c r="X24" s="702">
        <f>'[4]2019 GRC Adjustments'!X24</f>
        <v>0</v>
      </c>
      <c r="Y24" s="702">
        <f>'[4]2019 GRC Adjustments'!Y24</f>
        <v>0</v>
      </c>
      <c r="Z24" s="702">
        <f>'[4]2019 GRC Adjustments'!Z24</f>
        <v>0</v>
      </c>
      <c r="AA24" s="702">
        <f>'[4]2019 GRC Adjustments'!AA24</f>
        <v>0</v>
      </c>
      <c r="AB24" s="702">
        <f>'[4]2019 GRC Adjustments'!AB24</f>
        <v>0</v>
      </c>
      <c r="AC24" s="702">
        <f>'[4]2019 GRC Adjustments'!AC24</f>
        <v>0</v>
      </c>
      <c r="AD24" s="702">
        <f>'[4]2019 GRC Adjustments'!AD24</f>
        <v>0</v>
      </c>
      <c r="AE24" s="702">
        <f>'[4]2019 GRC Adjustments'!AE24</f>
        <v>0</v>
      </c>
      <c r="AF24" s="702">
        <f>'[4]2019 GRC Adjustments'!AF24</f>
        <v>0</v>
      </c>
      <c r="AG24" s="702">
        <f>'[4]2019 GRC Adjustments'!AG24</f>
        <v>-24054569</v>
      </c>
      <c r="AH24" s="702">
        <f>'[4]2019 GRC Adjustments'!AH24</f>
        <v>0</v>
      </c>
      <c r="AI24" s="702">
        <f>'[4]2019 GRC Adjustments'!AI24</f>
        <v>0</v>
      </c>
      <c r="AJ24" s="702">
        <f>'[4]2019 GRC Adjustments'!AJ24</f>
        <v>0</v>
      </c>
      <c r="AK24" s="702">
        <f>'[4]2019 GRC Adjustments'!AK24</f>
        <v>0</v>
      </c>
      <c r="AL24" s="702">
        <f>'[4]2019 GRC Adjustments'!AL24</f>
        <v>0</v>
      </c>
      <c r="AM24" s="702">
        <f>'[4]2019 GRC Adjustments'!AM24</f>
        <v>0</v>
      </c>
      <c r="AN24" s="702">
        <f>'[4]2019 GRC Adjustments'!AN24</f>
        <v>0</v>
      </c>
      <c r="AO24" s="702">
        <f>'[4]2019 GRC Adjustments'!AO24</f>
        <v>0</v>
      </c>
      <c r="AP24" s="702">
        <f>'[4]2019 GRC Adjustments'!AP24</f>
        <v>0</v>
      </c>
      <c r="AQ24" s="702">
        <f>'[4]2019 GRC Adjustments'!AQ24</f>
        <v>0</v>
      </c>
      <c r="AR24" s="702">
        <f>'[4]2019 GRC Adjustments'!AR24</f>
        <v>0</v>
      </c>
      <c r="AS24" s="702">
        <f>'[4]2019 GRC Adjustments'!AS24</f>
        <v>0</v>
      </c>
      <c r="AT24" s="702">
        <f>'[4]2019 GRC Adjustments'!AT24</f>
        <v>0</v>
      </c>
      <c r="AU24" s="702">
        <f>'[4]2019 GRC Adjustments'!AU24</f>
        <v>0</v>
      </c>
      <c r="AV24" s="702">
        <f>'[4]2019 GRC Adjustments'!AV24</f>
        <v>0</v>
      </c>
      <c r="AW24" s="702">
        <f>'[4]2019 GRC Adjustments'!AW24</f>
        <v>0</v>
      </c>
      <c r="AX24" s="702">
        <f>'[4]2019 GRC Adjustments'!AX24</f>
        <v>0</v>
      </c>
      <c r="AY24" s="702">
        <f>'[4]2019 GRC Adjustments'!AY24</f>
        <v>0</v>
      </c>
      <c r="AZ24" s="702">
        <f>'[4]2019 GRC Adjustments'!AZ24</f>
        <v>0</v>
      </c>
      <c r="BA24" s="702">
        <f>'[4]2019 GRC Adjustments'!BA24</f>
        <v>0</v>
      </c>
      <c r="BB24" s="702">
        <f>'[4]2019 GRC Adjustments'!BB24</f>
        <v>0</v>
      </c>
      <c r="BC24" s="702">
        <f>'[4]2019 GRC Adjustments'!BC24</f>
        <v>0</v>
      </c>
      <c r="BD24" s="702">
        <f>'[4]2019 GRC Adjustments'!BD24</f>
        <v>0</v>
      </c>
      <c r="BE24" s="702">
        <f>'[4]2019 GRC Adjustments'!BE24</f>
        <v>0</v>
      </c>
      <c r="BF24" s="702">
        <f>'[4]2019 GRC Adjustments'!BF24</f>
        <v>0</v>
      </c>
      <c r="BG24" s="702">
        <f>'[4]2019 GRC Adjustments'!BG24</f>
        <v>0</v>
      </c>
      <c r="BH24" s="702">
        <f>'[4]2019 GRC Adjustments'!BH24</f>
        <v>0</v>
      </c>
      <c r="BI24" s="702">
        <f>'[4]2019 GRC Adjustments'!BI24</f>
        <v>0</v>
      </c>
      <c r="BJ24" s="702">
        <f>'[4]2019 GRC Adjustments'!BJ24</f>
        <v>0</v>
      </c>
      <c r="BK24" s="702">
        <f>'[4]2019 GRC Adjustments'!BK24</f>
        <v>-24054569</v>
      </c>
    </row>
    <row r="25" spans="1:63">
      <c r="A25" s="700">
        <f>'[4]2019 GRC Adjustments'!A25</f>
        <v>21</v>
      </c>
      <c r="B25" s="702" t="str">
        <f>'[4]2019 GRC Adjustments'!B25</f>
        <v xml:space="preserve">          (5) 450 - Forfeited Discounts</v>
      </c>
      <c r="C25" s="702">
        <f>'[4]2019 GRC Adjustments'!C25</f>
        <v>2451377.19</v>
      </c>
      <c r="D25" s="702">
        <f>'[4]2019 GRC Adjustments'!D25</f>
        <v>0</v>
      </c>
      <c r="E25" s="702">
        <f>'[4]2019 GRC Adjustments'!E25</f>
        <v>0</v>
      </c>
      <c r="F25" s="702">
        <f>'[4]2019 GRC Adjustments'!F25</f>
        <v>0</v>
      </c>
      <c r="G25" s="702">
        <f>'[4]2019 GRC Adjustments'!G25</f>
        <v>0</v>
      </c>
      <c r="H25" s="702">
        <f>'[4]2019 GRC Adjustments'!H25</f>
        <v>0</v>
      </c>
      <c r="I25" s="702">
        <f>'[4]2019 GRC Adjustments'!I25</f>
        <v>0</v>
      </c>
      <c r="J25" s="702">
        <f>'[4]2019 GRC Adjustments'!J25</f>
        <v>0</v>
      </c>
      <c r="K25" s="702">
        <f>'[4]2019 GRC Adjustments'!K25</f>
        <v>0</v>
      </c>
      <c r="L25" s="702">
        <f>'[4]2019 GRC Adjustments'!L25</f>
        <v>0</v>
      </c>
      <c r="M25" s="702">
        <f>'[4]2019 GRC Adjustments'!M25</f>
        <v>0</v>
      </c>
      <c r="N25" s="702">
        <f>'[4]2019 GRC Adjustments'!N25</f>
        <v>0</v>
      </c>
      <c r="O25" s="702">
        <f>'[4]2019 GRC Adjustments'!O25</f>
        <v>0</v>
      </c>
      <c r="P25" s="702">
        <f>'[4]2019 GRC Adjustments'!P25</f>
        <v>0</v>
      </c>
      <c r="Q25" s="702">
        <f>'[4]2019 GRC Adjustments'!Q25</f>
        <v>0</v>
      </c>
      <c r="R25" s="702">
        <f>'[4]2019 GRC Adjustments'!R25</f>
        <v>0</v>
      </c>
      <c r="S25" s="702">
        <f>'[4]2019 GRC Adjustments'!S25</f>
        <v>0</v>
      </c>
      <c r="T25" s="702">
        <f>'[4]2019 GRC Adjustments'!T25</f>
        <v>0</v>
      </c>
      <c r="U25" s="702">
        <f>'[4]2019 GRC Adjustments'!U25</f>
        <v>0</v>
      </c>
      <c r="V25" s="702">
        <f>'[4]2019 GRC Adjustments'!V25</f>
        <v>0</v>
      </c>
      <c r="W25" s="702">
        <f>'[4]2019 GRC Adjustments'!W25</f>
        <v>0</v>
      </c>
      <c r="X25" s="702">
        <f>'[4]2019 GRC Adjustments'!X25</f>
        <v>0</v>
      </c>
      <c r="Y25" s="702">
        <f>'[4]2019 GRC Adjustments'!Y25</f>
        <v>0</v>
      </c>
      <c r="Z25" s="702">
        <f>'[4]2019 GRC Adjustments'!Z25</f>
        <v>0</v>
      </c>
      <c r="AA25" s="702">
        <f>'[4]2019 GRC Adjustments'!AA25</f>
        <v>0</v>
      </c>
      <c r="AB25" s="702">
        <f>'[4]2019 GRC Adjustments'!AB25</f>
        <v>0</v>
      </c>
      <c r="AC25" s="702">
        <f>'[4]2019 GRC Adjustments'!AC25</f>
        <v>0</v>
      </c>
      <c r="AD25" s="702">
        <f>'[4]2019 GRC Adjustments'!AD25</f>
        <v>0</v>
      </c>
      <c r="AE25" s="702">
        <f>'[4]2019 GRC Adjustments'!AE25</f>
        <v>0</v>
      </c>
      <c r="AF25" s="702">
        <f>'[4]2019 GRC Adjustments'!AF25</f>
        <v>0</v>
      </c>
      <c r="AG25" s="702">
        <f>'[4]2019 GRC Adjustments'!AG25</f>
        <v>2451377.19</v>
      </c>
      <c r="AH25" s="702">
        <f>'[4]2019 GRC Adjustments'!AH25</f>
        <v>0</v>
      </c>
      <c r="AI25" s="702">
        <f>'[4]2019 GRC Adjustments'!AI25</f>
        <v>0</v>
      </c>
      <c r="AJ25" s="702">
        <f>'[4]2019 GRC Adjustments'!AJ25</f>
        <v>0</v>
      </c>
      <c r="AK25" s="702">
        <f>'[4]2019 GRC Adjustments'!AK25</f>
        <v>0</v>
      </c>
      <c r="AL25" s="702">
        <f>'[4]2019 GRC Adjustments'!AL25</f>
        <v>0</v>
      </c>
      <c r="AM25" s="702">
        <f>'[4]2019 GRC Adjustments'!AM25</f>
        <v>0</v>
      </c>
      <c r="AN25" s="702">
        <f>'[4]2019 GRC Adjustments'!AN25</f>
        <v>0</v>
      </c>
      <c r="AO25" s="702">
        <f>'[4]2019 GRC Adjustments'!AO25</f>
        <v>0</v>
      </c>
      <c r="AP25" s="702">
        <f>'[4]2019 GRC Adjustments'!AP25</f>
        <v>0</v>
      </c>
      <c r="AQ25" s="702">
        <f>'[4]2019 GRC Adjustments'!AQ25</f>
        <v>0</v>
      </c>
      <c r="AR25" s="702">
        <f>'[4]2019 GRC Adjustments'!AR25</f>
        <v>0</v>
      </c>
      <c r="AS25" s="702">
        <f>'[4]2019 GRC Adjustments'!AS25</f>
        <v>0</v>
      </c>
      <c r="AT25" s="702">
        <f>'[4]2019 GRC Adjustments'!AT25</f>
        <v>0</v>
      </c>
      <c r="AU25" s="702">
        <f>'[4]2019 GRC Adjustments'!AU25</f>
        <v>0</v>
      </c>
      <c r="AV25" s="702">
        <f>'[4]2019 GRC Adjustments'!AV25</f>
        <v>0</v>
      </c>
      <c r="AW25" s="702">
        <f>'[4]2019 GRC Adjustments'!AW25</f>
        <v>0</v>
      </c>
      <c r="AX25" s="702">
        <f>'[4]2019 GRC Adjustments'!AX25</f>
        <v>0</v>
      </c>
      <c r="AY25" s="702">
        <f>'[4]2019 GRC Adjustments'!AY25</f>
        <v>0</v>
      </c>
      <c r="AZ25" s="702">
        <f>'[4]2019 GRC Adjustments'!AZ25</f>
        <v>0</v>
      </c>
      <c r="BA25" s="702">
        <f>'[4]2019 GRC Adjustments'!BA25</f>
        <v>0</v>
      </c>
      <c r="BB25" s="702">
        <f>'[4]2019 GRC Adjustments'!BB25</f>
        <v>0</v>
      </c>
      <c r="BC25" s="702">
        <f>'[4]2019 GRC Adjustments'!BC25</f>
        <v>0</v>
      </c>
      <c r="BD25" s="702">
        <f>'[4]2019 GRC Adjustments'!BD25</f>
        <v>0</v>
      </c>
      <c r="BE25" s="702">
        <f>'[4]2019 GRC Adjustments'!BE25</f>
        <v>0</v>
      </c>
      <c r="BF25" s="702">
        <f>'[4]2019 GRC Adjustments'!BF25</f>
        <v>0</v>
      </c>
      <c r="BG25" s="702">
        <f>'[4]2019 GRC Adjustments'!BG25</f>
        <v>0</v>
      </c>
      <c r="BH25" s="702">
        <f>'[4]2019 GRC Adjustments'!BH25</f>
        <v>0</v>
      </c>
      <c r="BI25" s="702">
        <f>'[4]2019 GRC Adjustments'!BI25</f>
        <v>0</v>
      </c>
      <c r="BJ25" s="702">
        <f>'[4]2019 GRC Adjustments'!BJ25</f>
        <v>0</v>
      </c>
      <c r="BK25" s="702">
        <f>'[4]2019 GRC Adjustments'!BK25</f>
        <v>2451377.19</v>
      </c>
    </row>
    <row r="26" spans="1:63">
      <c r="A26" s="700">
        <f>'[4]2019 GRC Adjustments'!A26</f>
        <v>22</v>
      </c>
      <c r="B26" s="702" t="str">
        <f>'[4]2019 GRC Adjustments'!B26</f>
        <v xml:space="preserve">          (5) 451 - Electric Misc Service Revenue</v>
      </c>
      <c r="C26" s="702">
        <f>'[4]2019 GRC Adjustments'!C26</f>
        <v>12237816.219999999</v>
      </c>
      <c r="D26" s="702">
        <f>'[4]2019 GRC Adjustments'!D26</f>
        <v>0</v>
      </c>
      <c r="E26" s="702">
        <f>'[4]2019 GRC Adjustments'!E26</f>
        <v>0</v>
      </c>
      <c r="F26" s="702">
        <f>'[4]2019 GRC Adjustments'!F26</f>
        <v>0</v>
      </c>
      <c r="G26" s="702">
        <f>'[4]2019 GRC Adjustments'!G26</f>
        <v>0</v>
      </c>
      <c r="H26" s="702">
        <f>'[4]2019 GRC Adjustments'!H26</f>
        <v>0</v>
      </c>
      <c r="I26" s="702">
        <f>'[4]2019 GRC Adjustments'!I26</f>
        <v>0</v>
      </c>
      <c r="J26" s="702">
        <f>'[4]2019 GRC Adjustments'!J26</f>
        <v>0</v>
      </c>
      <c r="K26" s="702">
        <f>'[4]2019 GRC Adjustments'!K26</f>
        <v>0</v>
      </c>
      <c r="L26" s="702">
        <f>'[4]2019 GRC Adjustments'!L26</f>
        <v>0</v>
      </c>
      <c r="M26" s="702">
        <f>'[4]2019 GRC Adjustments'!M26</f>
        <v>0</v>
      </c>
      <c r="N26" s="702">
        <f>'[4]2019 GRC Adjustments'!N26</f>
        <v>0</v>
      </c>
      <c r="O26" s="702">
        <f>'[4]2019 GRC Adjustments'!O26</f>
        <v>0</v>
      </c>
      <c r="P26" s="702">
        <f>'[4]2019 GRC Adjustments'!P26</f>
        <v>0</v>
      </c>
      <c r="Q26" s="702">
        <f>'[4]2019 GRC Adjustments'!Q26</f>
        <v>0</v>
      </c>
      <c r="R26" s="702">
        <f>'[4]2019 GRC Adjustments'!R26</f>
        <v>0</v>
      </c>
      <c r="S26" s="702">
        <f>'[4]2019 GRC Adjustments'!S26</f>
        <v>0</v>
      </c>
      <c r="T26" s="702">
        <f>'[4]2019 GRC Adjustments'!T26</f>
        <v>0</v>
      </c>
      <c r="U26" s="702">
        <f>'[4]2019 GRC Adjustments'!U26</f>
        <v>0</v>
      </c>
      <c r="V26" s="702">
        <f>'[4]2019 GRC Adjustments'!V26</f>
        <v>0</v>
      </c>
      <c r="W26" s="702">
        <f>'[4]2019 GRC Adjustments'!W26</f>
        <v>0</v>
      </c>
      <c r="X26" s="702">
        <f>'[4]2019 GRC Adjustments'!X26</f>
        <v>0</v>
      </c>
      <c r="Y26" s="702">
        <f>'[4]2019 GRC Adjustments'!Y26</f>
        <v>0</v>
      </c>
      <c r="Z26" s="702">
        <f>'[4]2019 GRC Adjustments'!Z26</f>
        <v>0</v>
      </c>
      <c r="AA26" s="702">
        <f>'[4]2019 GRC Adjustments'!AA26</f>
        <v>0</v>
      </c>
      <c r="AB26" s="702">
        <f>'[4]2019 GRC Adjustments'!AB26</f>
        <v>0</v>
      </c>
      <c r="AC26" s="702">
        <f>'[4]2019 GRC Adjustments'!AC26</f>
        <v>0</v>
      </c>
      <c r="AD26" s="702">
        <f>'[4]2019 GRC Adjustments'!AD26</f>
        <v>0</v>
      </c>
      <c r="AE26" s="702">
        <f>'[4]2019 GRC Adjustments'!AE26</f>
        <v>0</v>
      </c>
      <c r="AF26" s="702">
        <f>'[4]2019 GRC Adjustments'!AF26</f>
        <v>0</v>
      </c>
      <c r="AG26" s="702">
        <f>'[4]2019 GRC Adjustments'!AG26</f>
        <v>12237816.219999999</v>
      </c>
      <c r="AH26" s="702">
        <f>'[4]2019 GRC Adjustments'!AH26</f>
        <v>0</v>
      </c>
      <c r="AI26" s="702">
        <f>'[4]2019 GRC Adjustments'!AI26</f>
        <v>0</v>
      </c>
      <c r="AJ26" s="702">
        <f>'[4]2019 GRC Adjustments'!AJ26</f>
        <v>0</v>
      </c>
      <c r="AK26" s="702">
        <f>'[4]2019 GRC Adjustments'!AK26</f>
        <v>0</v>
      </c>
      <c r="AL26" s="702">
        <f>'[4]2019 GRC Adjustments'!AL26</f>
        <v>0</v>
      </c>
      <c r="AM26" s="702">
        <f>'[4]2019 GRC Adjustments'!AM26</f>
        <v>0</v>
      </c>
      <c r="AN26" s="702">
        <f>'[4]2019 GRC Adjustments'!AN26</f>
        <v>0</v>
      </c>
      <c r="AO26" s="702">
        <f>'[4]2019 GRC Adjustments'!AO26</f>
        <v>0</v>
      </c>
      <c r="AP26" s="702">
        <f>'[4]2019 GRC Adjustments'!AP26</f>
        <v>0</v>
      </c>
      <c r="AQ26" s="702">
        <f>'[4]2019 GRC Adjustments'!AQ26</f>
        <v>0</v>
      </c>
      <c r="AR26" s="702">
        <f>'[4]2019 GRC Adjustments'!AR26</f>
        <v>0</v>
      </c>
      <c r="AS26" s="702">
        <f>'[4]2019 GRC Adjustments'!AS26</f>
        <v>0</v>
      </c>
      <c r="AT26" s="702">
        <f>'[4]2019 GRC Adjustments'!AT26</f>
        <v>0</v>
      </c>
      <c r="AU26" s="702">
        <f>'[4]2019 GRC Adjustments'!AU26</f>
        <v>0</v>
      </c>
      <c r="AV26" s="702">
        <f>'[4]2019 GRC Adjustments'!AV26</f>
        <v>0</v>
      </c>
      <c r="AW26" s="702">
        <f>'[4]2019 GRC Adjustments'!AW26</f>
        <v>0</v>
      </c>
      <c r="AX26" s="702">
        <f>'[4]2019 GRC Adjustments'!AX26</f>
        <v>0</v>
      </c>
      <c r="AY26" s="702">
        <f>'[4]2019 GRC Adjustments'!AY26</f>
        <v>0</v>
      </c>
      <c r="AZ26" s="702">
        <f>'[4]2019 GRC Adjustments'!AZ26</f>
        <v>0</v>
      </c>
      <c r="BA26" s="702">
        <f>'[4]2019 GRC Adjustments'!BA26</f>
        <v>0</v>
      </c>
      <c r="BB26" s="702">
        <f>'[4]2019 GRC Adjustments'!BB26</f>
        <v>0</v>
      </c>
      <c r="BC26" s="702">
        <f>'[4]2019 GRC Adjustments'!BC26</f>
        <v>0</v>
      </c>
      <c r="BD26" s="702">
        <f>'[4]2019 GRC Adjustments'!BD26</f>
        <v>0</v>
      </c>
      <c r="BE26" s="702">
        <f>'[4]2019 GRC Adjustments'!BE26</f>
        <v>0</v>
      </c>
      <c r="BF26" s="702">
        <f>'[4]2019 GRC Adjustments'!BF26</f>
        <v>0</v>
      </c>
      <c r="BG26" s="702">
        <f>'[4]2019 GRC Adjustments'!BG26</f>
        <v>0</v>
      </c>
      <c r="BH26" s="702">
        <f>'[4]2019 GRC Adjustments'!BH26</f>
        <v>0</v>
      </c>
      <c r="BI26" s="702">
        <f>'[4]2019 GRC Adjustments'!BI26</f>
        <v>0</v>
      </c>
      <c r="BJ26" s="702">
        <f>'[4]2019 GRC Adjustments'!BJ26</f>
        <v>0</v>
      </c>
      <c r="BK26" s="702">
        <f>'[4]2019 GRC Adjustments'!BK26</f>
        <v>12237816.219999999</v>
      </c>
    </row>
    <row r="27" spans="1:63">
      <c r="A27" s="700">
        <f>'[4]2019 GRC Adjustments'!A27</f>
        <v>23</v>
      </c>
      <c r="B27" s="702" t="str">
        <f>'[4]2019 GRC Adjustments'!B27</f>
        <v xml:space="preserve">          (5) 454 - Rent For Electric Property</v>
      </c>
      <c r="C27" s="702">
        <f>'[4]2019 GRC Adjustments'!C27</f>
        <v>18352787.670000002</v>
      </c>
      <c r="D27" s="702">
        <f>'[4]2019 GRC Adjustments'!D27</f>
        <v>0</v>
      </c>
      <c r="E27" s="702">
        <f>'[4]2019 GRC Adjustments'!E27</f>
        <v>0</v>
      </c>
      <c r="F27" s="702">
        <f>'[4]2019 GRC Adjustments'!F27</f>
        <v>0</v>
      </c>
      <c r="G27" s="702">
        <f>'[4]2019 GRC Adjustments'!G27</f>
        <v>0</v>
      </c>
      <c r="H27" s="702">
        <f>'[4]2019 GRC Adjustments'!H27</f>
        <v>0</v>
      </c>
      <c r="I27" s="702">
        <f>'[4]2019 GRC Adjustments'!I27</f>
        <v>0</v>
      </c>
      <c r="J27" s="702">
        <f>'[4]2019 GRC Adjustments'!J27</f>
        <v>0</v>
      </c>
      <c r="K27" s="702">
        <f>'[4]2019 GRC Adjustments'!K27</f>
        <v>0</v>
      </c>
      <c r="L27" s="702">
        <f>'[4]2019 GRC Adjustments'!L27</f>
        <v>0</v>
      </c>
      <c r="M27" s="702">
        <f>'[4]2019 GRC Adjustments'!M27</f>
        <v>0</v>
      </c>
      <c r="N27" s="702">
        <f>'[4]2019 GRC Adjustments'!N27</f>
        <v>0</v>
      </c>
      <c r="O27" s="702">
        <f>'[4]2019 GRC Adjustments'!O27</f>
        <v>0</v>
      </c>
      <c r="P27" s="702">
        <f>'[4]2019 GRC Adjustments'!P27</f>
        <v>0</v>
      </c>
      <c r="Q27" s="702">
        <f>'[4]2019 GRC Adjustments'!Q27</f>
        <v>0</v>
      </c>
      <c r="R27" s="702">
        <f>'[4]2019 GRC Adjustments'!R27</f>
        <v>0</v>
      </c>
      <c r="S27" s="702">
        <f>'[4]2019 GRC Adjustments'!S27</f>
        <v>0</v>
      </c>
      <c r="T27" s="702">
        <f>'[4]2019 GRC Adjustments'!T27</f>
        <v>0</v>
      </c>
      <c r="U27" s="702">
        <f>'[4]2019 GRC Adjustments'!U27</f>
        <v>0</v>
      </c>
      <c r="V27" s="702">
        <f>'[4]2019 GRC Adjustments'!V27</f>
        <v>0</v>
      </c>
      <c r="W27" s="702">
        <f>'[4]2019 GRC Adjustments'!W27</f>
        <v>-858566.13</v>
      </c>
      <c r="X27" s="702">
        <f>'[4]2019 GRC Adjustments'!X27</f>
        <v>0</v>
      </c>
      <c r="Y27" s="702">
        <f>'[4]2019 GRC Adjustments'!Y27</f>
        <v>0</v>
      </c>
      <c r="Z27" s="702">
        <f>'[4]2019 GRC Adjustments'!Z27</f>
        <v>0</v>
      </c>
      <c r="AA27" s="702">
        <f>'[4]2019 GRC Adjustments'!AA27</f>
        <v>0</v>
      </c>
      <c r="AB27" s="702">
        <f>'[4]2019 GRC Adjustments'!AB27</f>
        <v>0</v>
      </c>
      <c r="AC27" s="702">
        <f>'[4]2019 GRC Adjustments'!AC27</f>
        <v>0</v>
      </c>
      <c r="AD27" s="702">
        <f>'[4]2019 GRC Adjustments'!AD27</f>
        <v>0</v>
      </c>
      <c r="AE27" s="702">
        <f>'[4]2019 GRC Adjustments'!AE27</f>
        <v>0</v>
      </c>
      <c r="AF27" s="702">
        <f>'[4]2019 GRC Adjustments'!AF27</f>
        <v>-858566.13</v>
      </c>
      <c r="AG27" s="702">
        <f>'[4]2019 GRC Adjustments'!AG27</f>
        <v>17494221.540000003</v>
      </c>
      <c r="AH27" s="702">
        <f>'[4]2019 GRC Adjustments'!AH27</f>
        <v>0</v>
      </c>
      <c r="AI27" s="702">
        <f>'[4]2019 GRC Adjustments'!AI27</f>
        <v>0</v>
      </c>
      <c r="AJ27" s="702">
        <f>'[4]2019 GRC Adjustments'!AJ27</f>
        <v>0</v>
      </c>
      <c r="AK27" s="702">
        <f>'[4]2019 GRC Adjustments'!AK27</f>
        <v>0</v>
      </c>
      <c r="AL27" s="702">
        <f>'[4]2019 GRC Adjustments'!AL27</f>
        <v>0</v>
      </c>
      <c r="AM27" s="702">
        <f>'[4]2019 GRC Adjustments'!AM27</f>
        <v>0</v>
      </c>
      <c r="AN27" s="702">
        <f>'[4]2019 GRC Adjustments'!AN27</f>
        <v>0</v>
      </c>
      <c r="AO27" s="702">
        <f>'[4]2019 GRC Adjustments'!AO27</f>
        <v>0</v>
      </c>
      <c r="AP27" s="702">
        <f>'[4]2019 GRC Adjustments'!AP27</f>
        <v>0</v>
      </c>
      <c r="AQ27" s="702">
        <f>'[4]2019 GRC Adjustments'!AQ27</f>
        <v>0</v>
      </c>
      <c r="AR27" s="702">
        <f>'[4]2019 GRC Adjustments'!AR27</f>
        <v>0</v>
      </c>
      <c r="AS27" s="702">
        <f>'[4]2019 GRC Adjustments'!AS27</f>
        <v>0</v>
      </c>
      <c r="AT27" s="702">
        <f>'[4]2019 GRC Adjustments'!AT27</f>
        <v>0</v>
      </c>
      <c r="AU27" s="702">
        <f>'[4]2019 GRC Adjustments'!AU27</f>
        <v>0</v>
      </c>
      <c r="AV27" s="702">
        <f>'[4]2019 GRC Adjustments'!AV27</f>
        <v>0</v>
      </c>
      <c r="AW27" s="702">
        <f>'[4]2019 GRC Adjustments'!AW27</f>
        <v>0</v>
      </c>
      <c r="AX27" s="702">
        <f>'[4]2019 GRC Adjustments'!AX27</f>
        <v>0</v>
      </c>
      <c r="AY27" s="702">
        <f>'[4]2019 GRC Adjustments'!AY27</f>
        <v>0</v>
      </c>
      <c r="AZ27" s="702">
        <f>'[4]2019 GRC Adjustments'!AZ27</f>
        <v>0</v>
      </c>
      <c r="BA27" s="702">
        <f>'[4]2019 GRC Adjustments'!BA27</f>
        <v>0</v>
      </c>
      <c r="BB27" s="702">
        <f>'[4]2019 GRC Adjustments'!BB27</f>
        <v>0</v>
      </c>
      <c r="BC27" s="702">
        <f>'[4]2019 GRC Adjustments'!BC27</f>
        <v>0</v>
      </c>
      <c r="BD27" s="702">
        <f>'[4]2019 GRC Adjustments'!BD27</f>
        <v>0</v>
      </c>
      <c r="BE27" s="702">
        <f>'[4]2019 GRC Adjustments'!BE27</f>
        <v>0</v>
      </c>
      <c r="BF27" s="702">
        <f>'[4]2019 GRC Adjustments'!BF27</f>
        <v>0</v>
      </c>
      <c r="BG27" s="702">
        <f>'[4]2019 GRC Adjustments'!BG27</f>
        <v>0</v>
      </c>
      <c r="BH27" s="702">
        <f>'[4]2019 GRC Adjustments'!BH27</f>
        <v>0</v>
      </c>
      <c r="BI27" s="702">
        <f>'[4]2019 GRC Adjustments'!BI27</f>
        <v>0</v>
      </c>
      <c r="BJ27" s="702">
        <f>'[4]2019 GRC Adjustments'!BJ27</f>
        <v>0</v>
      </c>
      <c r="BK27" s="702">
        <f>'[4]2019 GRC Adjustments'!BK27</f>
        <v>17494221.540000003</v>
      </c>
    </row>
    <row r="28" spans="1:63">
      <c r="A28" s="700">
        <f>'[4]2019 GRC Adjustments'!A28</f>
        <v>24</v>
      </c>
      <c r="B28" s="702" t="str">
        <f>'[4]2019 GRC Adjustments'!B28</f>
        <v xml:space="preserve">          (5) 456 - Other Electric Revenues</v>
      </c>
      <c r="C28" s="702">
        <f>'[4]2019 GRC Adjustments'!C28</f>
        <v>84129102.099999994</v>
      </c>
      <c r="D28" s="702">
        <f>'[4]2019 GRC Adjustments'!D28</f>
        <v>2744403.99</v>
      </c>
      <c r="E28" s="702">
        <f>'[4]2019 GRC Adjustments'!E28</f>
        <v>0</v>
      </c>
      <c r="F28" s="702">
        <f>'[4]2019 GRC Adjustments'!F28</f>
        <v>0</v>
      </c>
      <c r="G28" s="702">
        <f>'[4]2019 GRC Adjustments'!G28</f>
        <v>0</v>
      </c>
      <c r="H28" s="702">
        <f>'[4]2019 GRC Adjustments'!H28</f>
        <v>15741473.960000001</v>
      </c>
      <c r="I28" s="702">
        <f>'[4]2019 GRC Adjustments'!I28</f>
        <v>0</v>
      </c>
      <c r="J28" s="702">
        <f>'[4]2019 GRC Adjustments'!J28</f>
        <v>0</v>
      </c>
      <c r="K28" s="702">
        <f>'[4]2019 GRC Adjustments'!K28</f>
        <v>0</v>
      </c>
      <c r="L28" s="702">
        <f>'[4]2019 GRC Adjustments'!L28</f>
        <v>0</v>
      </c>
      <c r="M28" s="702">
        <f>'[4]2019 GRC Adjustments'!M28</f>
        <v>0</v>
      </c>
      <c r="N28" s="702">
        <f>'[4]2019 GRC Adjustments'!N28</f>
        <v>0</v>
      </c>
      <c r="O28" s="702">
        <f>'[4]2019 GRC Adjustments'!O28</f>
        <v>0</v>
      </c>
      <c r="P28" s="702">
        <f>'[4]2019 GRC Adjustments'!P28</f>
        <v>0</v>
      </c>
      <c r="Q28" s="702">
        <f>'[4]2019 GRC Adjustments'!Q28</f>
        <v>0</v>
      </c>
      <c r="R28" s="702">
        <f>'[4]2019 GRC Adjustments'!R28</f>
        <v>0</v>
      </c>
      <c r="S28" s="702">
        <f>'[4]2019 GRC Adjustments'!S28</f>
        <v>0</v>
      </c>
      <c r="T28" s="702">
        <f>'[4]2019 GRC Adjustments'!T28</f>
        <v>0</v>
      </c>
      <c r="U28" s="702">
        <f>'[4]2019 GRC Adjustments'!U28</f>
        <v>0</v>
      </c>
      <c r="V28" s="702">
        <f>'[4]2019 GRC Adjustments'!V28</f>
        <v>0</v>
      </c>
      <c r="W28" s="702">
        <f>'[4]2019 GRC Adjustments'!W28</f>
        <v>0</v>
      </c>
      <c r="X28" s="702">
        <f>'[4]2019 GRC Adjustments'!X28</f>
        <v>0</v>
      </c>
      <c r="Y28" s="702">
        <f>'[4]2019 GRC Adjustments'!Y28</f>
        <v>0</v>
      </c>
      <c r="Z28" s="702">
        <f>'[4]2019 GRC Adjustments'!Z28</f>
        <v>0</v>
      </c>
      <c r="AA28" s="702">
        <f>'[4]2019 GRC Adjustments'!AA28</f>
        <v>0</v>
      </c>
      <c r="AB28" s="702">
        <f>'[4]2019 GRC Adjustments'!AB28</f>
        <v>0</v>
      </c>
      <c r="AC28" s="702">
        <f>'[4]2019 GRC Adjustments'!AC28</f>
        <v>0</v>
      </c>
      <c r="AD28" s="702">
        <f>'[4]2019 GRC Adjustments'!AD28</f>
        <v>0</v>
      </c>
      <c r="AE28" s="702">
        <f>'[4]2019 GRC Adjustments'!AE28</f>
        <v>0</v>
      </c>
      <c r="AF28" s="702">
        <f>'[4]2019 GRC Adjustments'!AF28</f>
        <v>18485877.950000003</v>
      </c>
      <c r="AG28" s="702">
        <f>'[4]2019 GRC Adjustments'!AG28</f>
        <v>102614980.05</v>
      </c>
      <c r="AH28" s="702">
        <f>'[4]2019 GRC Adjustments'!AH28</f>
        <v>-16381468.550000004</v>
      </c>
      <c r="AI28" s="702">
        <f>'[4]2019 GRC Adjustments'!AI28</f>
        <v>0</v>
      </c>
      <c r="AJ28" s="702">
        <f>'[4]2019 GRC Adjustments'!AJ28</f>
        <v>0</v>
      </c>
      <c r="AK28" s="702">
        <f>'[4]2019 GRC Adjustments'!AK28</f>
        <v>0</v>
      </c>
      <c r="AL28" s="702">
        <f>'[4]2019 GRC Adjustments'!AL28</f>
        <v>0</v>
      </c>
      <c r="AM28" s="702">
        <f>'[4]2019 GRC Adjustments'!AM28</f>
        <v>0</v>
      </c>
      <c r="AN28" s="702">
        <f>'[4]2019 GRC Adjustments'!AN28</f>
        <v>0</v>
      </c>
      <c r="AO28" s="702">
        <f>'[4]2019 GRC Adjustments'!AO28</f>
        <v>0</v>
      </c>
      <c r="AP28" s="702">
        <f>'[4]2019 GRC Adjustments'!AP28</f>
        <v>0</v>
      </c>
      <c r="AQ28" s="702">
        <f>'[4]2019 GRC Adjustments'!AQ28</f>
        <v>0</v>
      </c>
      <c r="AR28" s="702">
        <f>'[4]2019 GRC Adjustments'!AR28</f>
        <v>0</v>
      </c>
      <c r="AS28" s="702">
        <f>'[4]2019 GRC Adjustments'!AS28</f>
        <v>0</v>
      </c>
      <c r="AT28" s="702">
        <f>'[4]2019 GRC Adjustments'!AT28</f>
        <v>0</v>
      </c>
      <c r="AU28" s="702">
        <f>'[4]2019 GRC Adjustments'!AU28</f>
        <v>0</v>
      </c>
      <c r="AV28" s="702">
        <f>'[4]2019 GRC Adjustments'!AV28</f>
        <v>0</v>
      </c>
      <c r="AW28" s="702">
        <f>'[4]2019 GRC Adjustments'!AW28</f>
        <v>0</v>
      </c>
      <c r="AX28" s="702">
        <f>'[4]2019 GRC Adjustments'!AX28</f>
        <v>0</v>
      </c>
      <c r="AY28" s="702">
        <f>'[4]2019 GRC Adjustments'!AY28</f>
        <v>0</v>
      </c>
      <c r="AZ28" s="702">
        <f>'[4]2019 GRC Adjustments'!AZ28</f>
        <v>0</v>
      </c>
      <c r="BA28" s="702">
        <f>'[4]2019 GRC Adjustments'!BA28</f>
        <v>-48055688.225346237</v>
      </c>
      <c r="BB28" s="702">
        <f>'[4]2019 GRC Adjustments'!BB28</f>
        <v>0</v>
      </c>
      <c r="BC28" s="702">
        <f>'[4]2019 GRC Adjustments'!BC28</f>
        <v>0</v>
      </c>
      <c r="BD28" s="702">
        <f>'[4]2019 GRC Adjustments'!BD28</f>
        <v>0</v>
      </c>
      <c r="BE28" s="702">
        <f>'[4]2019 GRC Adjustments'!BE28</f>
        <v>0</v>
      </c>
      <c r="BF28" s="702">
        <f>'[4]2019 GRC Adjustments'!BF28</f>
        <v>0</v>
      </c>
      <c r="BG28" s="702">
        <f>'[4]2019 GRC Adjustments'!BG28</f>
        <v>0</v>
      </c>
      <c r="BH28" s="702">
        <f>'[4]2019 GRC Adjustments'!BH28</f>
        <v>0</v>
      </c>
      <c r="BI28" s="702">
        <f>'[4]2019 GRC Adjustments'!BI28</f>
        <v>0</v>
      </c>
      <c r="BJ28" s="702">
        <f>'[4]2019 GRC Adjustments'!BJ28</f>
        <v>-64437156.775346242</v>
      </c>
      <c r="BK28" s="702">
        <f>'[4]2019 GRC Adjustments'!BK28</f>
        <v>38177823.274653755</v>
      </c>
    </row>
    <row r="29" spans="1:63">
      <c r="A29" s="700">
        <f>'[4]2019 GRC Adjustments'!A29</f>
        <v>25</v>
      </c>
      <c r="B29" s="702" t="str">
        <f>'[4]2019 GRC Adjustments'!B29</f>
        <v xml:space="preserve">          (5) 456.1 - Other Electric Revenues - Transmission</v>
      </c>
      <c r="C29" s="702">
        <f>'[4]2019 GRC Adjustments'!C29</f>
        <v>29059353</v>
      </c>
      <c r="D29" s="702">
        <f>'[4]2019 GRC Adjustments'!D29</f>
        <v>0</v>
      </c>
      <c r="E29" s="702">
        <f>'[4]2019 GRC Adjustments'!E29</f>
        <v>0</v>
      </c>
      <c r="F29" s="702">
        <f>'[4]2019 GRC Adjustments'!F29</f>
        <v>0</v>
      </c>
      <c r="G29" s="702">
        <f>'[4]2019 GRC Adjustments'!G29</f>
        <v>0</v>
      </c>
      <c r="H29" s="702">
        <f>'[4]2019 GRC Adjustments'!H29</f>
        <v>0</v>
      </c>
      <c r="I29" s="702">
        <f>'[4]2019 GRC Adjustments'!I29</f>
        <v>0</v>
      </c>
      <c r="J29" s="702">
        <f>'[4]2019 GRC Adjustments'!J29</f>
        <v>0</v>
      </c>
      <c r="K29" s="702">
        <f>'[4]2019 GRC Adjustments'!K29</f>
        <v>0</v>
      </c>
      <c r="L29" s="702">
        <f>'[4]2019 GRC Adjustments'!L29</f>
        <v>0</v>
      </c>
      <c r="M29" s="702">
        <f>'[4]2019 GRC Adjustments'!M29</f>
        <v>0</v>
      </c>
      <c r="N29" s="702">
        <f>'[4]2019 GRC Adjustments'!N29</f>
        <v>0</v>
      </c>
      <c r="O29" s="702">
        <f>'[4]2019 GRC Adjustments'!O29</f>
        <v>0</v>
      </c>
      <c r="P29" s="702">
        <f>'[4]2019 GRC Adjustments'!P29</f>
        <v>0</v>
      </c>
      <c r="Q29" s="702">
        <f>'[4]2019 GRC Adjustments'!Q29</f>
        <v>0</v>
      </c>
      <c r="R29" s="702">
        <f>'[4]2019 GRC Adjustments'!R29</f>
        <v>0</v>
      </c>
      <c r="S29" s="702">
        <f>'[4]2019 GRC Adjustments'!S29</f>
        <v>0</v>
      </c>
      <c r="T29" s="702">
        <f>'[4]2019 GRC Adjustments'!T29</f>
        <v>0</v>
      </c>
      <c r="U29" s="702">
        <f>'[4]2019 GRC Adjustments'!U29</f>
        <v>0</v>
      </c>
      <c r="V29" s="702">
        <f>'[4]2019 GRC Adjustments'!V29</f>
        <v>0</v>
      </c>
      <c r="W29" s="702">
        <f>'[4]2019 GRC Adjustments'!W29</f>
        <v>0</v>
      </c>
      <c r="X29" s="702">
        <f>'[4]2019 GRC Adjustments'!X29</f>
        <v>0</v>
      </c>
      <c r="Y29" s="702">
        <f>'[4]2019 GRC Adjustments'!Y29</f>
        <v>0</v>
      </c>
      <c r="Z29" s="702">
        <f>'[4]2019 GRC Adjustments'!Z29</f>
        <v>0</v>
      </c>
      <c r="AA29" s="702">
        <f>'[4]2019 GRC Adjustments'!AA29</f>
        <v>0</v>
      </c>
      <c r="AB29" s="702">
        <f>'[4]2019 GRC Adjustments'!AB29</f>
        <v>0</v>
      </c>
      <c r="AC29" s="702">
        <f>'[4]2019 GRC Adjustments'!AC29</f>
        <v>0</v>
      </c>
      <c r="AD29" s="702">
        <f>'[4]2019 GRC Adjustments'!AD29</f>
        <v>0</v>
      </c>
      <c r="AE29" s="702">
        <f>'[4]2019 GRC Adjustments'!AE29</f>
        <v>0</v>
      </c>
      <c r="AF29" s="702">
        <f>'[4]2019 GRC Adjustments'!AF29</f>
        <v>0</v>
      </c>
      <c r="AG29" s="702">
        <f>'[4]2019 GRC Adjustments'!AG29</f>
        <v>29059353</v>
      </c>
      <c r="AH29" s="702">
        <f>'[4]2019 GRC Adjustments'!AH29</f>
        <v>0</v>
      </c>
      <c r="AI29" s="702">
        <f>'[4]2019 GRC Adjustments'!AI29</f>
        <v>0</v>
      </c>
      <c r="AJ29" s="702">
        <f>'[4]2019 GRC Adjustments'!AJ29</f>
        <v>0</v>
      </c>
      <c r="AK29" s="702">
        <f>'[4]2019 GRC Adjustments'!AK29</f>
        <v>0</v>
      </c>
      <c r="AL29" s="702">
        <f>'[4]2019 GRC Adjustments'!AL29</f>
        <v>0</v>
      </c>
      <c r="AM29" s="702">
        <f>'[4]2019 GRC Adjustments'!AM29</f>
        <v>0</v>
      </c>
      <c r="AN29" s="702">
        <f>'[4]2019 GRC Adjustments'!AN29</f>
        <v>0</v>
      </c>
      <c r="AO29" s="702">
        <f>'[4]2019 GRC Adjustments'!AO29</f>
        <v>0</v>
      </c>
      <c r="AP29" s="702">
        <f>'[4]2019 GRC Adjustments'!AP29</f>
        <v>0</v>
      </c>
      <c r="AQ29" s="702">
        <f>'[4]2019 GRC Adjustments'!AQ29</f>
        <v>0</v>
      </c>
      <c r="AR29" s="702">
        <f>'[4]2019 GRC Adjustments'!AR29</f>
        <v>0</v>
      </c>
      <c r="AS29" s="702">
        <f>'[4]2019 GRC Adjustments'!AS29</f>
        <v>0</v>
      </c>
      <c r="AT29" s="702">
        <f>'[4]2019 GRC Adjustments'!AT29</f>
        <v>0</v>
      </c>
      <c r="AU29" s="702">
        <f>'[4]2019 GRC Adjustments'!AU29</f>
        <v>0</v>
      </c>
      <c r="AV29" s="702">
        <f>'[4]2019 GRC Adjustments'!AV29</f>
        <v>0</v>
      </c>
      <c r="AW29" s="702">
        <f>'[4]2019 GRC Adjustments'!AW29</f>
        <v>0</v>
      </c>
      <c r="AX29" s="702">
        <f>'[4]2019 GRC Adjustments'!AX29</f>
        <v>0</v>
      </c>
      <c r="AY29" s="702">
        <f>'[4]2019 GRC Adjustments'!AY29</f>
        <v>0</v>
      </c>
      <c r="AZ29" s="702">
        <f>'[4]2019 GRC Adjustments'!AZ29</f>
        <v>0</v>
      </c>
      <c r="BA29" s="702">
        <f>'[4]2019 GRC Adjustments'!BA29</f>
        <v>1465156.7585096518</v>
      </c>
      <c r="BB29" s="702">
        <f>'[4]2019 GRC Adjustments'!BB29</f>
        <v>0</v>
      </c>
      <c r="BC29" s="702">
        <f>'[4]2019 GRC Adjustments'!BC29</f>
        <v>0</v>
      </c>
      <c r="BD29" s="702">
        <f>'[4]2019 GRC Adjustments'!BD29</f>
        <v>0</v>
      </c>
      <c r="BE29" s="702">
        <f>'[4]2019 GRC Adjustments'!BE29</f>
        <v>0</v>
      </c>
      <c r="BF29" s="702">
        <f>'[4]2019 GRC Adjustments'!BF29</f>
        <v>0</v>
      </c>
      <c r="BG29" s="702">
        <f>'[4]2019 GRC Adjustments'!BG29</f>
        <v>0</v>
      </c>
      <c r="BH29" s="702">
        <f>'[4]2019 GRC Adjustments'!BH29</f>
        <v>0</v>
      </c>
      <c r="BI29" s="702">
        <f>'[4]2019 GRC Adjustments'!BI29</f>
        <v>0</v>
      </c>
      <c r="BJ29" s="702">
        <f>'[4]2019 GRC Adjustments'!BJ29</f>
        <v>1465156.7585096518</v>
      </c>
      <c r="BK29" s="702">
        <f>'[4]2019 GRC Adjustments'!BK29</f>
        <v>30524509.758509651</v>
      </c>
    </row>
    <row r="30" spans="1:63">
      <c r="A30" s="700">
        <f>'[4]2019 GRC Adjustments'!A30</f>
        <v>26</v>
      </c>
      <c r="B30" s="702" t="str">
        <f>'[4]2019 GRC Adjustments'!B30</f>
        <v xml:space="preserve">          (5) 487 - Forfeited Discounts</v>
      </c>
      <c r="C30" s="702">
        <f>'[4]2019 GRC Adjustments'!C30</f>
        <v>0</v>
      </c>
      <c r="D30" s="702">
        <f>'[4]2019 GRC Adjustments'!D30</f>
        <v>0</v>
      </c>
      <c r="E30" s="702">
        <f>'[4]2019 GRC Adjustments'!E30</f>
        <v>0</v>
      </c>
      <c r="F30" s="702">
        <f>'[4]2019 GRC Adjustments'!F30</f>
        <v>0</v>
      </c>
      <c r="G30" s="702">
        <f>'[4]2019 GRC Adjustments'!G30</f>
        <v>0</v>
      </c>
      <c r="H30" s="702">
        <f>'[4]2019 GRC Adjustments'!H30</f>
        <v>0</v>
      </c>
      <c r="I30" s="702">
        <f>'[4]2019 GRC Adjustments'!I30</f>
        <v>0</v>
      </c>
      <c r="J30" s="702">
        <f>'[4]2019 GRC Adjustments'!J30</f>
        <v>0</v>
      </c>
      <c r="K30" s="702">
        <f>'[4]2019 GRC Adjustments'!K30</f>
        <v>0</v>
      </c>
      <c r="L30" s="702">
        <f>'[4]2019 GRC Adjustments'!L30</f>
        <v>0</v>
      </c>
      <c r="M30" s="702">
        <f>'[4]2019 GRC Adjustments'!M30</f>
        <v>0</v>
      </c>
      <c r="N30" s="702">
        <f>'[4]2019 GRC Adjustments'!N30</f>
        <v>0</v>
      </c>
      <c r="O30" s="702">
        <f>'[4]2019 GRC Adjustments'!O30</f>
        <v>0</v>
      </c>
      <c r="P30" s="702">
        <f>'[4]2019 GRC Adjustments'!P30</f>
        <v>0</v>
      </c>
      <c r="Q30" s="702">
        <f>'[4]2019 GRC Adjustments'!Q30</f>
        <v>0</v>
      </c>
      <c r="R30" s="702">
        <f>'[4]2019 GRC Adjustments'!R30</f>
        <v>0</v>
      </c>
      <c r="S30" s="702">
        <f>'[4]2019 GRC Adjustments'!S30</f>
        <v>0</v>
      </c>
      <c r="T30" s="702">
        <f>'[4]2019 GRC Adjustments'!T30</f>
        <v>0</v>
      </c>
      <c r="U30" s="702">
        <f>'[4]2019 GRC Adjustments'!U30</f>
        <v>0</v>
      </c>
      <c r="V30" s="702">
        <f>'[4]2019 GRC Adjustments'!V30</f>
        <v>0</v>
      </c>
      <c r="W30" s="702">
        <f>'[4]2019 GRC Adjustments'!W30</f>
        <v>0</v>
      </c>
      <c r="X30" s="702">
        <f>'[4]2019 GRC Adjustments'!X30</f>
        <v>0</v>
      </c>
      <c r="Y30" s="702">
        <f>'[4]2019 GRC Adjustments'!Y30</f>
        <v>0</v>
      </c>
      <c r="Z30" s="702">
        <f>'[4]2019 GRC Adjustments'!Z30</f>
        <v>0</v>
      </c>
      <c r="AA30" s="702">
        <f>'[4]2019 GRC Adjustments'!AA30</f>
        <v>0</v>
      </c>
      <c r="AB30" s="702">
        <f>'[4]2019 GRC Adjustments'!AB30</f>
        <v>0</v>
      </c>
      <c r="AC30" s="702">
        <f>'[4]2019 GRC Adjustments'!AC30</f>
        <v>0</v>
      </c>
      <c r="AD30" s="702">
        <f>'[4]2019 GRC Adjustments'!AD30</f>
        <v>0</v>
      </c>
      <c r="AE30" s="702">
        <f>'[4]2019 GRC Adjustments'!AE30</f>
        <v>0</v>
      </c>
      <c r="AF30" s="702">
        <f>'[4]2019 GRC Adjustments'!AF30</f>
        <v>0</v>
      </c>
      <c r="AG30" s="702">
        <f>'[4]2019 GRC Adjustments'!AG30</f>
        <v>0</v>
      </c>
      <c r="AH30" s="702">
        <f>'[4]2019 GRC Adjustments'!AH30</f>
        <v>0</v>
      </c>
      <c r="AI30" s="702">
        <f>'[4]2019 GRC Adjustments'!AI30</f>
        <v>0</v>
      </c>
      <c r="AJ30" s="702">
        <f>'[4]2019 GRC Adjustments'!AJ30</f>
        <v>0</v>
      </c>
      <c r="AK30" s="702">
        <f>'[4]2019 GRC Adjustments'!AK30</f>
        <v>0</v>
      </c>
      <c r="AL30" s="702">
        <f>'[4]2019 GRC Adjustments'!AL30</f>
        <v>0</v>
      </c>
      <c r="AM30" s="702">
        <f>'[4]2019 GRC Adjustments'!AM30</f>
        <v>0</v>
      </c>
      <c r="AN30" s="702">
        <f>'[4]2019 GRC Adjustments'!AN30</f>
        <v>0</v>
      </c>
      <c r="AO30" s="702">
        <f>'[4]2019 GRC Adjustments'!AO30</f>
        <v>0</v>
      </c>
      <c r="AP30" s="702">
        <f>'[4]2019 GRC Adjustments'!AP30</f>
        <v>0</v>
      </c>
      <c r="AQ30" s="702">
        <f>'[4]2019 GRC Adjustments'!AQ30</f>
        <v>0</v>
      </c>
      <c r="AR30" s="702">
        <f>'[4]2019 GRC Adjustments'!AR30</f>
        <v>0</v>
      </c>
      <c r="AS30" s="702">
        <f>'[4]2019 GRC Adjustments'!AS30</f>
        <v>0</v>
      </c>
      <c r="AT30" s="702">
        <f>'[4]2019 GRC Adjustments'!AT30</f>
        <v>0</v>
      </c>
      <c r="AU30" s="702">
        <f>'[4]2019 GRC Adjustments'!AU30</f>
        <v>0</v>
      </c>
      <c r="AV30" s="702">
        <f>'[4]2019 GRC Adjustments'!AV30</f>
        <v>0</v>
      </c>
      <c r="AW30" s="702">
        <f>'[4]2019 GRC Adjustments'!AW30</f>
        <v>0</v>
      </c>
      <c r="AX30" s="702">
        <f>'[4]2019 GRC Adjustments'!AX30</f>
        <v>0</v>
      </c>
      <c r="AY30" s="702">
        <f>'[4]2019 GRC Adjustments'!AY30</f>
        <v>0</v>
      </c>
      <c r="AZ30" s="702">
        <f>'[4]2019 GRC Adjustments'!AZ30</f>
        <v>0</v>
      </c>
      <c r="BA30" s="702">
        <f>'[4]2019 GRC Adjustments'!BA30</f>
        <v>0</v>
      </c>
      <c r="BB30" s="702">
        <f>'[4]2019 GRC Adjustments'!BB30</f>
        <v>0</v>
      </c>
      <c r="BC30" s="702">
        <f>'[4]2019 GRC Adjustments'!BC30</f>
        <v>0</v>
      </c>
      <c r="BD30" s="702">
        <f>'[4]2019 GRC Adjustments'!BD30</f>
        <v>0</v>
      </c>
      <c r="BE30" s="702">
        <f>'[4]2019 GRC Adjustments'!BE30</f>
        <v>0</v>
      </c>
      <c r="BF30" s="702">
        <f>'[4]2019 GRC Adjustments'!BF30</f>
        <v>0</v>
      </c>
      <c r="BG30" s="702">
        <f>'[4]2019 GRC Adjustments'!BG30</f>
        <v>0</v>
      </c>
      <c r="BH30" s="702">
        <f>'[4]2019 GRC Adjustments'!BH30</f>
        <v>0</v>
      </c>
      <c r="BI30" s="702">
        <f>'[4]2019 GRC Adjustments'!BI30</f>
        <v>0</v>
      </c>
      <c r="BJ30" s="702">
        <f>'[4]2019 GRC Adjustments'!BJ30</f>
        <v>0</v>
      </c>
      <c r="BK30" s="702">
        <f>'[4]2019 GRC Adjustments'!BK30</f>
        <v>0</v>
      </c>
    </row>
    <row r="31" spans="1:63">
      <c r="A31" s="700">
        <f>'[4]2019 GRC Adjustments'!A31</f>
        <v>27</v>
      </c>
      <c r="B31" s="702" t="str">
        <f>'[4]2019 GRC Adjustments'!B31</f>
        <v xml:space="preserve">          (5) 488 - Gas Misc Service Revenues</v>
      </c>
      <c r="C31" s="702">
        <f>'[4]2019 GRC Adjustments'!C31</f>
        <v>0</v>
      </c>
      <c r="D31" s="702">
        <f>'[4]2019 GRC Adjustments'!D31</f>
        <v>0</v>
      </c>
      <c r="E31" s="702">
        <f>'[4]2019 GRC Adjustments'!E31</f>
        <v>0</v>
      </c>
      <c r="F31" s="702">
        <f>'[4]2019 GRC Adjustments'!F31</f>
        <v>0</v>
      </c>
      <c r="G31" s="702">
        <f>'[4]2019 GRC Adjustments'!G31</f>
        <v>0</v>
      </c>
      <c r="H31" s="702">
        <f>'[4]2019 GRC Adjustments'!H31</f>
        <v>0</v>
      </c>
      <c r="I31" s="702">
        <f>'[4]2019 GRC Adjustments'!I31</f>
        <v>0</v>
      </c>
      <c r="J31" s="702">
        <f>'[4]2019 GRC Adjustments'!J31</f>
        <v>0</v>
      </c>
      <c r="K31" s="702">
        <f>'[4]2019 GRC Adjustments'!K31</f>
        <v>0</v>
      </c>
      <c r="L31" s="702">
        <f>'[4]2019 GRC Adjustments'!L31</f>
        <v>0</v>
      </c>
      <c r="M31" s="702">
        <f>'[4]2019 GRC Adjustments'!M31</f>
        <v>0</v>
      </c>
      <c r="N31" s="702">
        <f>'[4]2019 GRC Adjustments'!N31</f>
        <v>0</v>
      </c>
      <c r="O31" s="702">
        <f>'[4]2019 GRC Adjustments'!O31</f>
        <v>0</v>
      </c>
      <c r="P31" s="702">
        <f>'[4]2019 GRC Adjustments'!P31</f>
        <v>0</v>
      </c>
      <c r="Q31" s="702">
        <f>'[4]2019 GRC Adjustments'!Q31</f>
        <v>0</v>
      </c>
      <c r="R31" s="702">
        <f>'[4]2019 GRC Adjustments'!R31</f>
        <v>0</v>
      </c>
      <c r="S31" s="702">
        <f>'[4]2019 GRC Adjustments'!S31</f>
        <v>0</v>
      </c>
      <c r="T31" s="702">
        <f>'[4]2019 GRC Adjustments'!T31</f>
        <v>0</v>
      </c>
      <c r="U31" s="702">
        <f>'[4]2019 GRC Adjustments'!U31</f>
        <v>0</v>
      </c>
      <c r="V31" s="702">
        <f>'[4]2019 GRC Adjustments'!V31</f>
        <v>0</v>
      </c>
      <c r="W31" s="702">
        <f>'[4]2019 GRC Adjustments'!W31</f>
        <v>0</v>
      </c>
      <c r="X31" s="702">
        <f>'[4]2019 GRC Adjustments'!X31</f>
        <v>0</v>
      </c>
      <c r="Y31" s="702">
        <f>'[4]2019 GRC Adjustments'!Y31</f>
        <v>0</v>
      </c>
      <c r="Z31" s="702">
        <f>'[4]2019 GRC Adjustments'!Z31</f>
        <v>0</v>
      </c>
      <c r="AA31" s="702">
        <f>'[4]2019 GRC Adjustments'!AA31</f>
        <v>0</v>
      </c>
      <c r="AB31" s="702">
        <f>'[4]2019 GRC Adjustments'!AB31</f>
        <v>0</v>
      </c>
      <c r="AC31" s="702">
        <f>'[4]2019 GRC Adjustments'!AC31</f>
        <v>0</v>
      </c>
      <c r="AD31" s="702">
        <f>'[4]2019 GRC Adjustments'!AD31</f>
        <v>0</v>
      </c>
      <c r="AE31" s="702">
        <f>'[4]2019 GRC Adjustments'!AE31</f>
        <v>0</v>
      </c>
      <c r="AF31" s="702">
        <f>'[4]2019 GRC Adjustments'!AF31</f>
        <v>0</v>
      </c>
      <c r="AG31" s="702">
        <f>'[4]2019 GRC Adjustments'!AG31</f>
        <v>0</v>
      </c>
      <c r="AH31" s="702">
        <f>'[4]2019 GRC Adjustments'!AH31</f>
        <v>0</v>
      </c>
      <c r="AI31" s="702">
        <f>'[4]2019 GRC Adjustments'!AI31</f>
        <v>0</v>
      </c>
      <c r="AJ31" s="702">
        <f>'[4]2019 GRC Adjustments'!AJ31</f>
        <v>0</v>
      </c>
      <c r="AK31" s="702">
        <f>'[4]2019 GRC Adjustments'!AK31</f>
        <v>0</v>
      </c>
      <c r="AL31" s="702">
        <f>'[4]2019 GRC Adjustments'!AL31</f>
        <v>0</v>
      </c>
      <c r="AM31" s="702">
        <f>'[4]2019 GRC Adjustments'!AM31</f>
        <v>0</v>
      </c>
      <c r="AN31" s="702">
        <f>'[4]2019 GRC Adjustments'!AN31</f>
        <v>0</v>
      </c>
      <c r="AO31" s="702">
        <f>'[4]2019 GRC Adjustments'!AO31</f>
        <v>0</v>
      </c>
      <c r="AP31" s="702">
        <f>'[4]2019 GRC Adjustments'!AP31</f>
        <v>0</v>
      </c>
      <c r="AQ31" s="702">
        <f>'[4]2019 GRC Adjustments'!AQ31</f>
        <v>0</v>
      </c>
      <c r="AR31" s="702">
        <f>'[4]2019 GRC Adjustments'!AR31</f>
        <v>0</v>
      </c>
      <c r="AS31" s="702">
        <f>'[4]2019 GRC Adjustments'!AS31</f>
        <v>0</v>
      </c>
      <c r="AT31" s="702">
        <f>'[4]2019 GRC Adjustments'!AT31</f>
        <v>0</v>
      </c>
      <c r="AU31" s="702">
        <f>'[4]2019 GRC Adjustments'!AU31</f>
        <v>0</v>
      </c>
      <c r="AV31" s="702">
        <f>'[4]2019 GRC Adjustments'!AV31</f>
        <v>0</v>
      </c>
      <c r="AW31" s="702">
        <f>'[4]2019 GRC Adjustments'!AW31</f>
        <v>0</v>
      </c>
      <c r="AX31" s="702">
        <f>'[4]2019 GRC Adjustments'!AX31</f>
        <v>0</v>
      </c>
      <c r="AY31" s="702">
        <f>'[4]2019 GRC Adjustments'!AY31</f>
        <v>0</v>
      </c>
      <c r="AZ31" s="702">
        <f>'[4]2019 GRC Adjustments'!AZ31</f>
        <v>0</v>
      </c>
      <c r="BA31" s="702">
        <f>'[4]2019 GRC Adjustments'!BA31</f>
        <v>0</v>
      </c>
      <c r="BB31" s="702">
        <f>'[4]2019 GRC Adjustments'!BB31</f>
        <v>0</v>
      </c>
      <c r="BC31" s="702">
        <f>'[4]2019 GRC Adjustments'!BC31</f>
        <v>0</v>
      </c>
      <c r="BD31" s="702">
        <f>'[4]2019 GRC Adjustments'!BD31</f>
        <v>0</v>
      </c>
      <c r="BE31" s="702">
        <f>'[4]2019 GRC Adjustments'!BE31</f>
        <v>0</v>
      </c>
      <c r="BF31" s="702">
        <f>'[4]2019 GRC Adjustments'!BF31</f>
        <v>0</v>
      </c>
      <c r="BG31" s="702">
        <f>'[4]2019 GRC Adjustments'!BG31</f>
        <v>0</v>
      </c>
      <c r="BH31" s="702">
        <f>'[4]2019 GRC Adjustments'!BH31</f>
        <v>0</v>
      </c>
      <c r="BI31" s="702">
        <f>'[4]2019 GRC Adjustments'!BI31</f>
        <v>0</v>
      </c>
      <c r="BJ31" s="702">
        <f>'[4]2019 GRC Adjustments'!BJ31</f>
        <v>0</v>
      </c>
      <c r="BK31" s="702">
        <f>'[4]2019 GRC Adjustments'!BK31</f>
        <v>0</v>
      </c>
    </row>
    <row r="32" spans="1:63">
      <c r="A32" s="700">
        <f>'[4]2019 GRC Adjustments'!A32</f>
        <v>28</v>
      </c>
      <c r="B32" s="702" t="str">
        <f>'[4]2019 GRC Adjustments'!B32</f>
        <v xml:space="preserve">          (5) 4894 - Gas Revenues from Storing Gas of Others</v>
      </c>
      <c r="C32" s="702">
        <f>'[4]2019 GRC Adjustments'!C32</f>
        <v>0</v>
      </c>
      <c r="D32" s="702">
        <f>'[4]2019 GRC Adjustments'!D32</f>
        <v>0</v>
      </c>
      <c r="E32" s="702">
        <f>'[4]2019 GRC Adjustments'!E32</f>
        <v>0</v>
      </c>
      <c r="F32" s="702">
        <f>'[4]2019 GRC Adjustments'!F32</f>
        <v>0</v>
      </c>
      <c r="G32" s="702">
        <f>'[4]2019 GRC Adjustments'!G32</f>
        <v>0</v>
      </c>
      <c r="H32" s="702">
        <f>'[4]2019 GRC Adjustments'!H32</f>
        <v>0</v>
      </c>
      <c r="I32" s="702">
        <f>'[4]2019 GRC Adjustments'!I32</f>
        <v>0</v>
      </c>
      <c r="J32" s="702">
        <f>'[4]2019 GRC Adjustments'!J32</f>
        <v>0</v>
      </c>
      <c r="K32" s="702">
        <f>'[4]2019 GRC Adjustments'!K32</f>
        <v>0</v>
      </c>
      <c r="L32" s="702">
        <f>'[4]2019 GRC Adjustments'!L32</f>
        <v>0</v>
      </c>
      <c r="M32" s="702">
        <f>'[4]2019 GRC Adjustments'!M32</f>
        <v>0</v>
      </c>
      <c r="N32" s="702">
        <f>'[4]2019 GRC Adjustments'!N32</f>
        <v>0</v>
      </c>
      <c r="O32" s="702">
        <f>'[4]2019 GRC Adjustments'!O32</f>
        <v>0</v>
      </c>
      <c r="P32" s="702">
        <f>'[4]2019 GRC Adjustments'!P32</f>
        <v>0</v>
      </c>
      <c r="Q32" s="702">
        <f>'[4]2019 GRC Adjustments'!Q32</f>
        <v>0</v>
      </c>
      <c r="R32" s="702">
        <f>'[4]2019 GRC Adjustments'!R32</f>
        <v>0</v>
      </c>
      <c r="S32" s="702">
        <f>'[4]2019 GRC Adjustments'!S32</f>
        <v>0</v>
      </c>
      <c r="T32" s="702">
        <f>'[4]2019 GRC Adjustments'!T32</f>
        <v>0</v>
      </c>
      <c r="U32" s="702">
        <f>'[4]2019 GRC Adjustments'!U32</f>
        <v>0</v>
      </c>
      <c r="V32" s="702">
        <f>'[4]2019 GRC Adjustments'!V32</f>
        <v>0</v>
      </c>
      <c r="W32" s="702">
        <f>'[4]2019 GRC Adjustments'!W32</f>
        <v>0</v>
      </c>
      <c r="X32" s="702">
        <f>'[4]2019 GRC Adjustments'!X32</f>
        <v>0</v>
      </c>
      <c r="Y32" s="702">
        <f>'[4]2019 GRC Adjustments'!Y32</f>
        <v>0</v>
      </c>
      <c r="Z32" s="702">
        <f>'[4]2019 GRC Adjustments'!Z32</f>
        <v>0</v>
      </c>
      <c r="AA32" s="702">
        <f>'[4]2019 GRC Adjustments'!AA32</f>
        <v>0</v>
      </c>
      <c r="AB32" s="702">
        <f>'[4]2019 GRC Adjustments'!AB32</f>
        <v>0</v>
      </c>
      <c r="AC32" s="702">
        <f>'[4]2019 GRC Adjustments'!AC32</f>
        <v>0</v>
      </c>
      <c r="AD32" s="702">
        <f>'[4]2019 GRC Adjustments'!AD32</f>
        <v>0</v>
      </c>
      <c r="AE32" s="702">
        <f>'[4]2019 GRC Adjustments'!AE32</f>
        <v>0</v>
      </c>
      <c r="AF32" s="702">
        <f>'[4]2019 GRC Adjustments'!AF32</f>
        <v>0</v>
      </c>
      <c r="AG32" s="702">
        <f>'[4]2019 GRC Adjustments'!AG32</f>
        <v>0</v>
      </c>
      <c r="AH32" s="702">
        <f>'[4]2019 GRC Adjustments'!AH32</f>
        <v>0</v>
      </c>
      <c r="AI32" s="702">
        <f>'[4]2019 GRC Adjustments'!AI32</f>
        <v>0</v>
      </c>
      <c r="AJ32" s="702">
        <f>'[4]2019 GRC Adjustments'!AJ32</f>
        <v>0</v>
      </c>
      <c r="AK32" s="702">
        <f>'[4]2019 GRC Adjustments'!AK32</f>
        <v>0</v>
      </c>
      <c r="AL32" s="702">
        <f>'[4]2019 GRC Adjustments'!AL32</f>
        <v>0</v>
      </c>
      <c r="AM32" s="702">
        <f>'[4]2019 GRC Adjustments'!AM32</f>
        <v>0</v>
      </c>
      <c r="AN32" s="702">
        <f>'[4]2019 GRC Adjustments'!AN32</f>
        <v>0</v>
      </c>
      <c r="AO32" s="702">
        <f>'[4]2019 GRC Adjustments'!AO32</f>
        <v>0</v>
      </c>
      <c r="AP32" s="702">
        <f>'[4]2019 GRC Adjustments'!AP32</f>
        <v>0</v>
      </c>
      <c r="AQ32" s="702">
        <f>'[4]2019 GRC Adjustments'!AQ32</f>
        <v>0</v>
      </c>
      <c r="AR32" s="702">
        <f>'[4]2019 GRC Adjustments'!AR32</f>
        <v>0</v>
      </c>
      <c r="AS32" s="702">
        <f>'[4]2019 GRC Adjustments'!AS32</f>
        <v>0</v>
      </c>
      <c r="AT32" s="702">
        <f>'[4]2019 GRC Adjustments'!AT32</f>
        <v>0</v>
      </c>
      <c r="AU32" s="702">
        <f>'[4]2019 GRC Adjustments'!AU32</f>
        <v>0</v>
      </c>
      <c r="AV32" s="702">
        <f>'[4]2019 GRC Adjustments'!AV32</f>
        <v>0</v>
      </c>
      <c r="AW32" s="702">
        <f>'[4]2019 GRC Adjustments'!AW32</f>
        <v>0</v>
      </c>
      <c r="AX32" s="702">
        <f>'[4]2019 GRC Adjustments'!AX32</f>
        <v>0</v>
      </c>
      <c r="AY32" s="702">
        <f>'[4]2019 GRC Adjustments'!AY32</f>
        <v>0</v>
      </c>
      <c r="AZ32" s="702">
        <f>'[4]2019 GRC Adjustments'!AZ32</f>
        <v>0</v>
      </c>
      <c r="BA32" s="702">
        <f>'[4]2019 GRC Adjustments'!BA32</f>
        <v>0</v>
      </c>
      <c r="BB32" s="702">
        <f>'[4]2019 GRC Adjustments'!BB32</f>
        <v>0</v>
      </c>
      <c r="BC32" s="702">
        <f>'[4]2019 GRC Adjustments'!BC32</f>
        <v>0</v>
      </c>
      <c r="BD32" s="702">
        <f>'[4]2019 GRC Adjustments'!BD32</f>
        <v>0</v>
      </c>
      <c r="BE32" s="702">
        <f>'[4]2019 GRC Adjustments'!BE32</f>
        <v>0</v>
      </c>
      <c r="BF32" s="702">
        <f>'[4]2019 GRC Adjustments'!BF32</f>
        <v>0</v>
      </c>
      <c r="BG32" s="702">
        <f>'[4]2019 GRC Adjustments'!BG32</f>
        <v>0</v>
      </c>
      <c r="BH32" s="702">
        <f>'[4]2019 GRC Adjustments'!BH32</f>
        <v>0</v>
      </c>
      <c r="BI32" s="702">
        <f>'[4]2019 GRC Adjustments'!BI32</f>
        <v>0</v>
      </c>
      <c r="BJ32" s="702">
        <f>'[4]2019 GRC Adjustments'!BJ32</f>
        <v>0</v>
      </c>
      <c r="BK32" s="702">
        <f>'[4]2019 GRC Adjustments'!BK32</f>
        <v>0</v>
      </c>
    </row>
    <row r="33" spans="1:63">
      <c r="A33" s="700">
        <f>'[4]2019 GRC Adjustments'!A33</f>
        <v>29</v>
      </c>
      <c r="B33" s="702" t="str">
        <f>'[4]2019 GRC Adjustments'!B33</f>
        <v xml:space="preserve">          (5) 493 - Rent From Gas Property</v>
      </c>
      <c r="C33" s="702">
        <f>'[4]2019 GRC Adjustments'!C33</f>
        <v>0</v>
      </c>
      <c r="D33" s="702">
        <f>'[4]2019 GRC Adjustments'!D33</f>
        <v>0</v>
      </c>
      <c r="E33" s="702">
        <f>'[4]2019 GRC Adjustments'!E33</f>
        <v>0</v>
      </c>
      <c r="F33" s="702">
        <f>'[4]2019 GRC Adjustments'!F33</f>
        <v>0</v>
      </c>
      <c r="G33" s="702">
        <f>'[4]2019 GRC Adjustments'!G33</f>
        <v>0</v>
      </c>
      <c r="H33" s="702">
        <f>'[4]2019 GRC Adjustments'!H33</f>
        <v>0</v>
      </c>
      <c r="I33" s="702">
        <f>'[4]2019 GRC Adjustments'!I33</f>
        <v>0</v>
      </c>
      <c r="J33" s="702">
        <f>'[4]2019 GRC Adjustments'!J33</f>
        <v>0</v>
      </c>
      <c r="K33" s="702">
        <f>'[4]2019 GRC Adjustments'!K33</f>
        <v>0</v>
      </c>
      <c r="L33" s="702">
        <f>'[4]2019 GRC Adjustments'!L33</f>
        <v>0</v>
      </c>
      <c r="M33" s="702">
        <f>'[4]2019 GRC Adjustments'!M33</f>
        <v>0</v>
      </c>
      <c r="N33" s="702">
        <f>'[4]2019 GRC Adjustments'!N33</f>
        <v>0</v>
      </c>
      <c r="O33" s="702">
        <f>'[4]2019 GRC Adjustments'!O33</f>
        <v>0</v>
      </c>
      <c r="P33" s="702">
        <f>'[4]2019 GRC Adjustments'!P33</f>
        <v>0</v>
      </c>
      <c r="Q33" s="702">
        <f>'[4]2019 GRC Adjustments'!Q33</f>
        <v>0</v>
      </c>
      <c r="R33" s="702">
        <f>'[4]2019 GRC Adjustments'!R33</f>
        <v>0</v>
      </c>
      <c r="S33" s="702">
        <f>'[4]2019 GRC Adjustments'!S33</f>
        <v>0</v>
      </c>
      <c r="T33" s="702">
        <f>'[4]2019 GRC Adjustments'!T33</f>
        <v>0</v>
      </c>
      <c r="U33" s="702">
        <f>'[4]2019 GRC Adjustments'!U33</f>
        <v>0</v>
      </c>
      <c r="V33" s="702">
        <f>'[4]2019 GRC Adjustments'!V33</f>
        <v>0</v>
      </c>
      <c r="W33" s="702">
        <f>'[4]2019 GRC Adjustments'!W33</f>
        <v>0</v>
      </c>
      <c r="X33" s="702">
        <f>'[4]2019 GRC Adjustments'!X33</f>
        <v>0</v>
      </c>
      <c r="Y33" s="702">
        <f>'[4]2019 GRC Adjustments'!Y33</f>
        <v>0</v>
      </c>
      <c r="Z33" s="702">
        <f>'[4]2019 GRC Adjustments'!Z33</f>
        <v>0</v>
      </c>
      <c r="AA33" s="702">
        <f>'[4]2019 GRC Adjustments'!AA33</f>
        <v>0</v>
      </c>
      <c r="AB33" s="702">
        <f>'[4]2019 GRC Adjustments'!AB33</f>
        <v>0</v>
      </c>
      <c r="AC33" s="702">
        <f>'[4]2019 GRC Adjustments'!AC33</f>
        <v>0</v>
      </c>
      <c r="AD33" s="702">
        <f>'[4]2019 GRC Adjustments'!AD33</f>
        <v>0</v>
      </c>
      <c r="AE33" s="702">
        <f>'[4]2019 GRC Adjustments'!AE33</f>
        <v>0</v>
      </c>
      <c r="AF33" s="702">
        <f>'[4]2019 GRC Adjustments'!AF33</f>
        <v>0</v>
      </c>
      <c r="AG33" s="702">
        <f>'[4]2019 GRC Adjustments'!AG33</f>
        <v>0</v>
      </c>
      <c r="AH33" s="702">
        <f>'[4]2019 GRC Adjustments'!AH33</f>
        <v>0</v>
      </c>
      <c r="AI33" s="702">
        <f>'[4]2019 GRC Adjustments'!AI33</f>
        <v>0</v>
      </c>
      <c r="AJ33" s="702">
        <f>'[4]2019 GRC Adjustments'!AJ33</f>
        <v>0</v>
      </c>
      <c r="AK33" s="702">
        <f>'[4]2019 GRC Adjustments'!AK33</f>
        <v>0</v>
      </c>
      <c r="AL33" s="702">
        <f>'[4]2019 GRC Adjustments'!AL33</f>
        <v>0</v>
      </c>
      <c r="AM33" s="702">
        <f>'[4]2019 GRC Adjustments'!AM33</f>
        <v>0</v>
      </c>
      <c r="AN33" s="702">
        <f>'[4]2019 GRC Adjustments'!AN33</f>
        <v>0</v>
      </c>
      <c r="AO33" s="702">
        <f>'[4]2019 GRC Adjustments'!AO33</f>
        <v>0</v>
      </c>
      <c r="AP33" s="702">
        <f>'[4]2019 GRC Adjustments'!AP33</f>
        <v>0</v>
      </c>
      <c r="AQ33" s="702">
        <f>'[4]2019 GRC Adjustments'!AQ33</f>
        <v>0</v>
      </c>
      <c r="AR33" s="702">
        <f>'[4]2019 GRC Adjustments'!AR33</f>
        <v>0</v>
      </c>
      <c r="AS33" s="702">
        <f>'[4]2019 GRC Adjustments'!AS33</f>
        <v>0</v>
      </c>
      <c r="AT33" s="702">
        <f>'[4]2019 GRC Adjustments'!AT33</f>
        <v>0</v>
      </c>
      <c r="AU33" s="702">
        <f>'[4]2019 GRC Adjustments'!AU33</f>
        <v>0</v>
      </c>
      <c r="AV33" s="702">
        <f>'[4]2019 GRC Adjustments'!AV33</f>
        <v>0</v>
      </c>
      <c r="AW33" s="702">
        <f>'[4]2019 GRC Adjustments'!AW33</f>
        <v>0</v>
      </c>
      <c r="AX33" s="702">
        <f>'[4]2019 GRC Adjustments'!AX33</f>
        <v>0</v>
      </c>
      <c r="AY33" s="702">
        <f>'[4]2019 GRC Adjustments'!AY33</f>
        <v>0</v>
      </c>
      <c r="AZ33" s="702">
        <f>'[4]2019 GRC Adjustments'!AZ33</f>
        <v>0</v>
      </c>
      <c r="BA33" s="702">
        <f>'[4]2019 GRC Adjustments'!BA33</f>
        <v>0</v>
      </c>
      <c r="BB33" s="702">
        <f>'[4]2019 GRC Adjustments'!BB33</f>
        <v>0</v>
      </c>
      <c r="BC33" s="702">
        <f>'[4]2019 GRC Adjustments'!BC33</f>
        <v>0</v>
      </c>
      <c r="BD33" s="702">
        <f>'[4]2019 GRC Adjustments'!BD33</f>
        <v>0</v>
      </c>
      <c r="BE33" s="702">
        <f>'[4]2019 GRC Adjustments'!BE33</f>
        <v>0</v>
      </c>
      <c r="BF33" s="702">
        <f>'[4]2019 GRC Adjustments'!BF33</f>
        <v>0</v>
      </c>
      <c r="BG33" s="702">
        <f>'[4]2019 GRC Adjustments'!BG33</f>
        <v>0</v>
      </c>
      <c r="BH33" s="702">
        <f>'[4]2019 GRC Adjustments'!BH33</f>
        <v>0</v>
      </c>
      <c r="BI33" s="702">
        <f>'[4]2019 GRC Adjustments'!BI33</f>
        <v>0</v>
      </c>
      <c r="BJ33" s="702">
        <f>'[4]2019 GRC Adjustments'!BJ33</f>
        <v>0</v>
      </c>
      <c r="BK33" s="702">
        <f>'[4]2019 GRC Adjustments'!BK33</f>
        <v>0</v>
      </c>
    </row>
    <row r="34" spans="1:63">
      <c r="A34" s="700">
        <f>'[4]2019 GRC Adjustments'!A34</f>
        <v>30</v>
      </c>
      <c r="B34" s="702" t="str">
        <f>'[4]2019 GRC Adjustments'!B34</f>
        <v xml:space="preserve">          (5) 495 - Other Gas Revenues</v>
      </c>
      <c r="C34" s="702">
        <f>'[4]2019 GRC Adjustments'!C34</f>
        <v>0</v>
      </c>
      <c r="D34" s="702">
        <f>'[4]2019 GRC Adjustments'!D34</f>
        <v>0</v>
      </c>
      <c r="E34" s="702">
        <f>'[4]2019 GRC Adjustments'!E34</f>
        <v>0</v>
      </c>
      <c r="F34" s="702">
        <f>'[4]2019 GRC Adjustments'!F34</f>
        <v>0</v>
      </c>
      <c r="G34" s="702">
        <f>'[4]2019 GRC Adjustments'!G34</f>
        <v>0</v>
      </c>
      <c r="H34" s="702">
        <f>'[4]2019 GRC Adjustments'!H34</f>
        <v>0</v>
      </c>
      <c r="I34" s="702">
        <f>'[4]2019 GRC Adjustments'!I34</f>
        <v>0</v>
      </c>
      <c r="J34" s="702">
        <f>'[4]2019 GRC Adjustments'!J34</f>
        <v>0</v>
      </c>
      <c r="K34" s="702">
        <f>'[4]2019 GRC Adjustments'!K34</f>
        <v>0</v>
      </c>
      <c r="L34" s="702">
        <f>'[4]2019 GRC Adjustments'!L34</f>
        <v>0</v>
      </c>
      <c r="M34" s="702">
        <f>'[4]2019 GRC Adjustments'!M34</f>
        <v>0</v>
      </c>
      <c r="N34" s="702">
        <f>'[4]2019 GRC Adjustments'!N34</f>
        <v>0</v>
      </c>
      <c r="O34" s="702">
        <f>'[4]2019 GRC Adjustments'!O34</f>
        <v>0</v>
      </c>
      <c r="P34" s="702">
        <f>'[4]2019 GRC Adjustments'!P34</f>
        <v>0</v>
      </c>
      <c r="Q34" s="702">
        <f>'[4]2019 GRC Adjustments'!Q34</f>
        <v>0</v>
      </c>
      <c r="R34" s="702">
        <f>'[4]2019 GRC Adjustments'!R34</f>
        <v>0</v>
      </c>
      <c r="S34" s="702">
        <f>'[4]2019 GRC Adjustments'!S34</f>
        <v>0</v>
      </c>
      <c r="T34" s="702">
        <f>'[4]2019 GRC Adjustments'!T34</f>
        <v>0</v>
      </c>
      <c r="U34" s="702">
        <f>'[4]2019 GRC Adjustments'!U34</f>
        <v>0</v>
      </c>
      <c r="V34" s="702">
        <f>'[4]2019 GRC Adjustments'!V34</f>
        <v>0</v>
      </c>
      <c r="W34" s="702">
        <f>'[4]2019 GRC Adjustments'!W34</f>
        <v>0</v>
      </c>
      <c r="X34" s="702">
        <f>'[4]2019 GRC Adjustments'!X34</f>
        <v>0</v>
      </c>
      <c r="Y34" s="702">
        <f>'[4]2019 GRC Adjustments'!Y34</f>
        <v>0</v>
      </c>
      <c r="Z34" s="702">
        <f>'[4]2019 GRC Adjustments'!Z34</f>
        <v>0</v>
      </c>
      <c r="AA34" s="702">
        <f>'[4]2019 GRC Adjustments'!AA34</f>
        <v>0</v>
      </c>
      <c r="AB34" s="702">
        <f>'[4]2019 GRC Adjustments'!AB34</f>
        <v>0</v>
      </c>
      <c r="AC34" s="702">
        <f>'[4]2019 GRC Adjustments'!AC34</f>
        <v>0</v>
      </c>
      <c r="AD34" s="702">
        <f>'[4]2019 GRC Adjustments'!AD34</f>
        <v>0</v>
      </c>
      <c r="AE34" s="702">
        <f>'[4]2019 GRC Adjustments'!AE34</f>
        <v>0</v>
      </c>
      <c r="AF34" s="702">
        <f>'[4]2019 GRC Adjustments'!AF34</f>
        <v>0</v>
      </c>
      <c r="AG34" s="702">
        <f>'[4]2019 GRC Adjustments'!AG34</f>
        <v>0</v>
      </c>
      <c r="AH34" s="702">
        <f>'[4]2019 GRC Adjustments'!AH34</f>
        <v>0</v>
      </c>
      <c r="AI34" s="702">
        <f>'[4]2019 GRC Adjustments'!AI34</f>
        <v>0</v>
      </c>
      <c r="AJ34" s="702">
        <f>'[4]2019 GRC Adjustments'!AJ34</f>
        <v>0</v>
      </c>
      <c r="AK34" s="702">
        <f>'[4]2019 GRC Adjustments'!AK34</f>
        <v>0</v>
      </c>
      <c r="AL34" s="702">
        <f>'[4]2019 GRC Adjustments'!AL34</f>
        <v>0</v>
      </c>
      <c r="AM34" s="702">
        <f>'[4]2019 GRC Adjustments'!AM34</f>
        <v>0</v>
      </c>
      <c r="AN34" s="702">
        <f>'[4]2019 GRC Adjustments'!AN34</f>
        <v>0</v>
      </c>
      <c r="AO34" s="702">
        <f>'[4]2019 GRC Adjustments'!AO34</f>
        <v>0</v>
      </c>
      <c r="AP34" s="702">
        <f>'[4]2019 GRC Adjustments'!AP34</f>
        <v>0</v>
      </c>
      <c r="AQ34" s="702">
        <f>'[4]2019 GRC Adjustments'!AQ34</f>
        <v>0</v>
      </c>
      <c r="AR34" s="702">
        <f>'[4]2019 GRC Adjustments'!AR34</f>
        <v>0</v>
      </c>
      <c r="AS34" s="702">
        <f>'[4]2019 GRC Adjustments'!AS34</f>
        <v>0</v>
      </c>
      <c r="AT34" s="702">
        <f>'[4]2019 GRC Adjustments'!AT34</f>
        <v>0</v>
      </c>
      <c r="AU34" s="702">
        <f>'[4]2019 GRC Adjustments'!AU34</f>
        <v>0</v>
      </c>
      <c r="AV34" s="702">
        <f>'[4]2019 GRC Adjustments'!AV34</f>
        <v>0</v>
      </c>
      <c r="AW34" s="702">
        <f>'[4]2019 GRC Adjustments'!AW34</f>
        <v>0</v>
      </c>
      <c r="AX34" s="702">
        <f>'[4]2019 GRC Adjustments'!AX34</f>
        <v>0</v>
      </c>
      <c r="AY34" s="702">
        <f>'[4]2019 GRC Adjustments'!AY34</f>
        <v>0</v>
      </c>
      <c r="AZ34" s="702">
        <f>'[4]2019 GRC Adjustments'!AZ34</f>
        <v>0</v>
      </c>
      <c r="BA34" s="702">
        <f>'[4]2019 GRC Adjustments'!BA34</f>
        <v>0</v>
      </c>
      <c r="BB34" s="702">
        <f>'[4]2019 GRC Adjustments'!BB34</f>
        <v>0</v>
      </c>
      <c r="BC34" s="702">
        <f>'[4]2019 GRC Adjustments'!BC34</f>
        <v>0</v>
      </c>
      <c r="BD34" s="702">
        <f>'[4]2019 GRC Adjustments'!BD34</f>
        <v>0</v>
      </c>
      <c r="BE34" s="702">
        <f>'[4]2019 GRC Adjustments'!BE34</f>
        <v>0</v>
      </c>
      <c r="BF34" s="702">
        <f>'[4]2019 GRC Adjustments'!BF34</f>
        <v>0</v>
      </c>
      <c r="BG34" s="702">
        <f>'[4]2019 GRC Adjustments'!BG34</f>
        <v>0</v>
      </c>
      <c r="BH34" s="702">
        <f>'[4]2019 GRC Adjustments'!BH34</f>
        <v>0</v>
      </c>
      <c r="BI34" s="702">
        <f>'[4]2019 GRC Adjustments'!BI34</f>
        <v>0</v>
      </c>
      <c r="BJ34" s="702">
        <f>'[4]2019 GRC Adjustments'!BJ34</f>
        <v>0</v>
      </c>
      <c r="BK34" s="702">
        <f>'[4]2019 GRC Adjustments'!BK34</f>
        <v>0</v>
      </c>
    </row>
    <row r="35" spans="1:63">
      <c r="A35" s="703">
        <f>'[4]2019 GRC Adjustments'!A35</f>
        <v>31</v>
      </c>
      <c r="B35" s="702" t="str">
        <f>'[4]2019 GRC Adjustments'!B35</f>
        <v>(5)  496 - Provision for rate refunds G</v>
      </c>
      <c r="C35" s="702">
        <f>'[4]2019 GRC Adjustments'!C35</f>
        <v>0</v>
      </c>
      <c r="D35" s="702">
        <f>'[4]2019 GRC Adjustments'!D35</f>
        <v>0</v>
      </c>
      <c r="E35" s="702">
        <f>'[4]2019 GRC Adjustments'!E35</f>
        <v>0</v>
      </c>
      <c r="F35" s="702">
        <f>'[4]2019 GRC Adjustments'!F35</f>
        <v>0</v>
      </c>
      <c r="G35" s="702">
        <f>'[4]2019 GRC Adjustments'!G35</f>
        <v>0</v>
      </c>
      <c r="H35" s="702">
        <f>'[4]2019 GRC Adjustments'!H35</f>
        <v>0</v>
      </c>
      <c r="I35" s="702">
        <f>'[4]2019 GRC Adjustments'!I35</f>
        <v>0</v>
      </c>
      <c r="J35" s="702">
        <f>'[4]2019 GRC Adjustments'!J35</f>
        <v>0</v>
      </c>
      <c r="K35" s="702">
        <f>'[4]2019 GRC Adjustments'!K35</f>
        <v>0</v>
      </c>
      <c r="L35" s="702">
        <f>'[4]2019 GRC Adjustments'!L35</f>
        <v>0</v>
      </c>
      <c r="M35" s="702">
        <f>'[4]2019 GRC Adjustments'!M35</f>
        <v>0</v>
      </c>
      <c r="N35" s="702">
        <f>'[4]2019 GRC Adjustments'!N35</f>
        <v>0</v>
      </c>
      <c r="O35" s="702">
        <f>'[4]2019 GRC Adjustments'!O35</f>
        <v>0</v>
      </c>
      <c r="P35" s="702">
        <f>'[4]2019 GRC Adjustments'!P35</f>
        <v>0</v>
      </c>
      <c r="Q35" s="702">
        <f>'[4]2019 GRC Adjustments'!Q35</f>
        <v>0</v>
      </c>
      <c r="R35" s="702">
        <f>'[4]2019 GRC Adjustments'!R35</f>
        <v>0</v>
      </c>
      <c r="S35" s="702">
        <f>'[4]2019 GRC Adjustments'!S35</f>
        <v>0</v>
      </c>
      <c r="T35" s="702">
        <f>'[4]2019 GRC Adjustments'!T35</f>
        <v>0</v>
      </c>
      <c r="U35" s="702">
        <f>'[4]2019 GRC Adjustments'!U35</f>
        <v>0</v>
      </c>
      <c r="V35" s="702">
        <f>'[4]2019 GRC Adjustments'!V35</f>
        <v>0</v>
      </c>
      <c r="W35" s="702">
        <f>'[4]2019 GRC Adjustments'!W35</f>
        <v>0</v>
      </c>
      <c r="X35" s="702">
        <f>'[4]2019 GRC Adjustments'!X35</f>
        <v>0</v>
      </c>
      <c r="Y35" s="702">
        <f>'[4]2019 GRC Adjustments'!Y35</f>
        <v>0</v>
      </c>
      <c r="Z35" s="702">
        <f>'[4]2019 GRC Adjustments'!Z35</f>
        <v>0</v>
      </c>
      <c r="AA35" s="702">
        <f>'[4]2019 GRC Adjustments'!AA35</f>
        <v>0</v>
      </c>
      <c r="AB35" s="702">
        <f>'[4]2019 GRC Adjustments'!AB35</f>
        <v>0</v>
      </c>
      <c r="AC35" s="702">
        <f>'[4]2019 GRC Adjustments'!AC35</f>
        <v>0</v>
      </c>
      <c r="AD35" s="702">
        <f>'[4]2019 GRC Adjustments'!AD35</f>
        <v>0</v>
      </c>
      <c r="AE35" s="702">
        <f>'[4]2019 GRC Adjustments'!AE35</f>
        <v>0</v>
      </c>
      <c r="AF35" s="702">
        <f>'[4]2019 GRC Adjustments'!AF35</f>
        <v>0</v>
      </c>
      <c r="AG35" s="702">
        <f>'[4]2019 GRC Adjustments'!AG35</f>
        <v>0</v>
      </c>
      <c r="AH35" s="702">
        <f>'[4]2019 GRC Adjustments'!AH35</f>
        <v>0</v>
      </c>
      <c r="AI35" s="702">
        <f>'[4]2019 GRC Adjustments'!AI35</f>
        <v>0</v>
      </c>
      <c r="AJ35" s="702">
        <f>'[4]2019 GRC Adjustments'!AJ35</f>
        <v>0</v>
      </c>
      <c r="AK35" s="702">
        <f>'[4]2019 GRC Adjustments'!AK35</f>
        <v>0</v>
      </c>
      <c r="AL35" s="702">
        <f>'[4]2019 GRC Adjustments'!AL35</f>
        <v>0</v>
      </c>
      <c r="AM35" s="702">
        <f>'[4]2019 GRC Adjustments'!AM35</f>
        <v>0</v>
      </c>
      <c r="AN35" s="702">
        <f>'[4]2019 GRC Adjustments'!AN35</f>
        <v>0</v>
      </c>
      <c r="AO35" s="702">
        <f>'[4]2019 GRC Adjustments'!AO35</f>
        <v>0</v>
      </c>
      <c r="AP35" s="702">
        <f>'[4]2019 GRC Adjustments'!AP35</f>
        <v>0</v>
      </c>
      <c r="AQ35" s="702">
        <f>'[4]2019 GRC Adjustments'!AQ35</f>
        <v>0</v>
      </c>
      <c r="AR35" s="702">
        <f>'[4]2019 GRC Adjustments'!AR35</f>
        <v>0</v>
      </c>
      <c r="AS35" s="702">
        <f>'[4]2019 GRC Adjustments'!AS35</f>
        <v>0</v>
      </c>
      <c r="AT35" s="702">
        <f>'[4]2019 GRC Adjustments'!AT35</f>
        <v>0</v>
      </c>
      <c r="AU35" s="702">
        <f>'[4]2019 GRC Adjustments'!AU35</f>
        <v>0</v>
      </c>
      <c r="AV35" s="702">
        <f>'[4]2019 GRC Adjustments'!AV35</f>
        <v>0</v>
      </c>
      <c r="AW35" s="702">
        <f>'[4]2019 GRC Adjustments'!AW35</f>
        <v>0</v>
      </c>
      <c r="AX35" s="702">
        <f>'[4]2019 GRC Adjustments'!AX35</f>
        <v>0</v>
      </c>
      <c r="AY35" s="702">
        <f>'[4]2019 GRC Adjustments'!AY35</f>
        <v>0</v>
      </c>
      <c r="AZ35" s="702">
        <f>'[4]2019 GRC Adjustments'!AZ35</f>
        <v>0</v>
      </c>
      <c r="BA35" s="702">
        <f>'[4]2019 GRC Adjustments'!BA35</f>
        <v>0</v>
      </c>
      <c r="BB35" s="702">
        <f>'[4]2019 GRC Adjustments'!BB35</f>
        <v>0</v>
      </c>
      <c r="BC35" s="702">
        <f>'[4]2019 GRC Adjustments'!BC35</f>
        <v>0</v>
      </c>
      <c r="BD35" s="702">
        <f>'[4]2019 GRC Adjustments'!BD35</f>
        <v>0</v>
      </c>
      <c r="BE35" s="702">
        <f>'[4]2019 GRC Adjustments'!BE35</f>
        <v>0</v>
      </c>
      <c r="BF35" s="702">
        <f>'[4]2019 GRC Adjustments'!BF35</f>
        <v>0</v>
      </c>
      <c r="BG35" s="702">
        <f>'[4]2019 GRC Adjustments'!BG35</f>
        <v>0</v>
      </c>
      <c r="BH35" s="702">
        <f>'[4]2019 GRC Adjustments'!BH35</f>
        <v>0</v>
      </c>
      <c r="BI35" s="702">
        <f>'[4]2019 GRC Adjustments'!BI35</f>
        <v>0</v>
      </c>
      <c r="BJ35" s="702">
        <f>'[4]2019 GRC Adjustments'!BJ35</f>
        <v>0</v>
      </c>
      <c r="BK35" s="702">
        <f>'[4]2019 GRC Adjustments'!BK35</f>
        <v>0</v>
      </c>
    </row>
    <row r="36" spans="1:63">
      <c r="A36" s="708">
        <f>'[4]2019 GRC Adjustments'!A36</f>
        <v>32</v>
      </c>
      <c r="B36" s="709" t="str">
        <f>'[4]2019 GRC Adjustments'!B36</f>
        <v xml:space="preserve">               (5) SUBTOTAL</v>
      </c>
      <c r="C36" s="709">
        <f>'[4]2019 GRC Adjustments'!C36</f>
        <v>122175867.17999999</v>
      </c>
      <c r="D36" s="709">
        <f>'[4]2019 GRC Adjustments'!D36</f>
        <v>2744403.99</v>
      </c>
      <c r="E36" s="709">
        <f>'[4]2019 GRC Adjustments'!E36</f>
        <v>0</v>
      </c>
      <c r="F36" s="709">
        <f>'[4]2019 GRC Adjustments'!F36</f>
        <v>0</v>
      </c>
      <c r="G36" s="709">
        <f>'[4]2019 GRC Adjustments'!G36</f>
        <v>0</v>
      </c>
      <c r="H36" s="709">
        <f>'[4]2019 GRC Adjustments'!H36</f>
        <v>15741473.960000001</v>
      </c>
      <c r="I36" s="709">
        <f>'[4]2019 GRC Adjustments'!I36</f>
        <v>0</v>
      </c>
      <c r="J36" s="709">
        <f>'[4]2019 GRC Adjustments'!J36</f>
        <v>0</v>
      </c>
      <c r="K36" s="709">
        <f>'[4]2019 GRC Adjustments'!K36</f>
        <v>0</v>
      </c>
      <c r="L36" s="709">
        <f>'[4]2019 GRC Adjustments'!L36</f>
        <v>0</v>
      </c>
      <c r="M36" s="709">
        <f>'[4]2019 GRC Adjustments'!M36</f>
        <v>0</v>
      </c>
      <c r="N36" s="709">
        <f>'[4]2019 GRC Adjustments'!N36</f>
        <v>0</v>
      </c>
      <c r="O36" s="709">
        <f>'[4]2019 GRC Adjustments'!O36</f>
        <v>0</v>
      </c>
      <c r="P36" s="709">
        <f>'[4]2019 GRC Adjustments'!P36</f>
        <v>0</v>
      </c>
      <c r="Q36" s="709">
        <f>'[4]2019 GRC Adjustments'!Q36</f>
        <v>0</v>
      </c>
      <c r="R36" s="709">
        <f>'[4]2019 GRC Adjustments'!R36</f>
        <v>0</v>
      </c>
      <c r="S36" s="709">
        <f>'[4]2019 GRC Adjustments'!S36</f>
        <v>0</v>
      </c>
      <c r="T36" s="709">
        <f>'[4]2019 GRC Adjustments'!T36</f>
        <v>0</v>
      </c>
      <c r="U36" s="709">
        <f>'[4]2019 GRC Adjustments'!U36</f>
        <v>0</v>
      </c>
      <c r="V36" s="709">
        <f>'[4]2019 GRC Adjustments'!V36</f>
        <v>0</v>
      </c>
      <c r="W36" s="709">
        <f>'[4]2019 GRC Adjustments'!W36</f>
        <v>-858566.13</v>
      </c>
      <c r="X36" s="709">
        <f>'[4]2019 GRC Adjustments'!X36</f>
        <v>0</v>
      </c>
      <c r="Y36" s="709">
        <f>'[4]2019 GRC Adjustments'!Y36</f>
        <v>0</v>
      </c>
      <c r="Z36" s="709">
        <f>'[4]2019 GRC Adjustments'!Z36</f>
        <v>0</v>
      </c>
      <c r="AA36" s="709">
        <f>'[4]2019 GRC Adjustments'!AA36</f>
        <v>0</v>
      </c>
      <c r="AB36" s="709">
        <f>'[4]2019 GRC Adjustments'!AB36</f>
        <v>0</v>
      </c>
      <c r="AC36" s="709">
        <f>'[4]2019 GRC Adjustments'!AC36</f>
        <v>0</v>
      </c>
      <c r="AD36" s="709">
        <f>'[4]2019 GRC Adjustments'!AD36</f>
        <v>0</v>
      </c>
      <c r="AE36" s="709">
        <f>'[4]2019 GRC Adjustments'!AE36</f>
        <v>0</v>
      </c>
      <c r="AF36" s="709">
        <f>'[4]2019 GRC Adjustments'!AF36</f>
        <v>17627311.820000004</v>
      </c>
      <c r="AG36" s="709">
        <f>'[4]2019 GRC Adjustments'!AG36</f>
        <v>139803179</v>
      </c>
      <c r="AH36" s="709">
        <f>'[4]2019 GRC Adjustments'!AH36</f>
        <v>-16381468.550000004</v>
      </c>
      <c r="AI36" s="709">
        <f>'[4]2019 GRC Adjustments'!AI36</f>
        <v>0</v>
      </c>
      <c r="AJ36" s="709">
        <f>'[4]2019 GRC Adjustments'!AJ36</f>
        <v>0</v>
      </c>
      <c r="AK36" s="709">
        <f>'[4]2019 GRC Adjustments'!AK36</f>
        <v>0</v>
      </c>
      <c r="AL36" s="709">
        <f>'[4]2019 GRC Adjustments'!AL36</f>
        <v>0</v>
      </c>
      <c r="AM36" s="709">
        <f>'[4]2019 GRC Adjustments'!AM36</f>
        <v>0</v>
      </c>
      <c r="AN36" s="709">
        <f>'[4]2019 GRC Adjustments'!AN36</f>
        <v>0</v>
      </c>
      <c r="AO36" s="709">
        <f>'[4]2019 GRC Adjustments'!AO36</f>
        <v>0</v>
      </c>
      <c r="AP36" s="709">
        <f>'[4]2019 GRC Adjustments'!AP36</f>
        <v>0</v>
      </c>
      <c r="AQ36" s="709">
        <f>'[4]2019 GRC Adjustments'!AQ36</f>
        <v>0</v>
      </c>
      <c r="AR36" s="709">
        <f>'[4]2019 GRC Adjustments'!AR36</f>
        <v>0</v>
      </c>
      <c r="AS36" s="709">
        <f>'[4]2019 GRC Adjustments'!AS36</f>
        <v>0</v>
      </c>
      <c r="AT36" s="709">
        <f>'[4]2019 GRC Adjustments'!AT36</f>
        <v>0</v>
      </c>
      <c r="AU36" s="709">
        <f>'[4]2019 GRC Adjustments'!AU36</f>
        <v>0</v>
      </c>
      <c r="AV36" s="709">
        <f>'[4]2019 GRC Adjustments'!AV36</f>
        <v>0</v>
      </c>
      <c r="AW36" s="709">
        <f>'[4]2019 GRC Adjustments'!AW36</f>
        <v>0</v>
      </c>
      <c r="AX36" s="709">
        <f>'[4]2019 GRC Adjustments'!AX36</f>
        <v>0</v>
      </c>
      <c r="AY36" s="709">
        <f>'[4]2019 GRC Adjustments'!AY36</f>
        <v>0</v>
      </c>
      <c r="AZ36" s="709">
        <f>'[4]2019 GRC Adjustments'!AZ36</f>
        <v>0</v>
      </c>
      <c r="BA36" s="709">
        <f>'[4]2019 GRC Adjustments'!BA36</f>
        <v>-46590531.466836587</v>
      </c>
      <c r="BB36" s="709">
        <f>'[4]2019 GRC Adjustments'!BB36</f>
        <v>0</v>
      </c>
      <c r="BC36" s="709">
        <f>'[4]2019 GRC Adjustments'!BC36</f>
        <v>0</v>
      </c>
      <c r="BD36" s="709">
        <f>'[4]2019 GRC Adjustments'!BD36</f>
        <v>0</v>
      </c>
      <c r="BE36" s="709">
        <f>'[4]2019 GRC Adjustments'!BE36</f>
        <v>0</v>
      </c>
      <c r="BF36" s="709">
        <f>'[4]2019 GRC Adjustments'!BF36</f>
        <v>0</v>
      </c>
      <c r="BG36" s="709">
        <f>'[4]2019 GRC Adjustments'!BG36</f>
        <v>0</v>
      </c>
      <c r="BH36" s="709">
        <f>'[4]2019 GRC Adjustments'!BH36</f>
        <v>0</v>
      </c>
      <c r="BI36" s="709">
        <f>'[4]2019 GRC Adjustments'!BI36</f>
        <v>0</v>
      </c>
      <c r="BJ36" s="709">
        <f>'[4]2019 GRC Adjustments'!BJ36</f>
        <v>-62972000.016836591</v>
      </c>
      <c r="BK36" s="709">
        <f>'[4]2019 GRC Adjustments'!BK36</f>
        <v>76831178.983163416</v>
      </c>
    </row>
    <row r="37" spans="1:63" ht="13.5" thickBot="1">
      <c r="A37" s="710">
        <f>'[4]2019 GRC Adjustments'!A37</f>
        <v>33</v>
      </c>
      <c r="B37" s="711" t="str">
        <f>'[4]2019 GRC Adjustments'!B37</f>
        <v>(1) TOTAL OPERATING REVENUES</v>
      </c>
      <c r="C37" s="711">
        <f>'[4]2019 GRC Adjustments'!C37</f>
        <v>2443083187.8299999</v>
      </c>
      <c r="D37" s="711">
        <f>'[4]2019 GRC Adjustments'!D37</f>
        <v>44044500.61980398</v>
      </c>
      <c r="E37" s="711">
        <f>'[4]2019 GRC Adjustments'!E37</f>
        <v>5277160</v>
      </c>
      <c r="F37" s="711">
        <f>'[4]2019 GRC Adjustments'!F37</f>
        <v>0</v>
      </c>
      <c r="G37" s="711">
        <f>'[4]2019 GRC Adjustments'!G37</f>
        <v>0</v>
      </c>
      <c r="H37" s="711">
        <f>'[4]2019 GRC Adjustments'!H37</f>
        <v>-190710324.65857196</v>
      </c>
      <c r="I37" s="711">
        <f>'[4]2019 GRC Adjustments'!I37</f>
        <v>0</v>
      </c>
      <c r="J37" s="711">
        <f>'[4]2019 GRC Adjustments'!J37</f>
        <v>0</v>
      </c>
      <c r="K37" s="711">
        <f>'[4]2019 GRC Adjustments'!K37</f>
        <v>0</v>
      </c>
      <c r="L37" s="711">
        <f>'[4]2019 GRC Adjustments'!L37</f>
        <v>0</v>
      </c>
      <c r="M37" s="711">
        <f>'[4]2019 GRC Adjustments'!M37</f>
        <v>0</v>
      </c>
      <c r="N37" s="711">
        <f>'[4]2019 GRC Adjustments'!N37</f>
        <v>0</v>
      </c>
      <c r="O37" s="711">
        <f>'[4]2019 GRC Adjustments'!O37</f>
        <v>0</v>
      </c>
      <c r="P37" s="711">
        <f>'[4]2019 GRC Adjustments'!P37</f>
        <v>0</v>
      </c>
      <c r="Q37" s="711">
        <f>'[4]2019 GRC Adjustments'!Q37</f>
        <v>0</v>
      </c>
      <c r="R37" s="711">
        <f>'[4]2019 GRC Adjustments'!R37</f>
        <v>0</v>
      </c>
      <c r="S37" s="711">
        <f>'[4]2019 GRC Adjustments'!S37</f>
        <v>0</v>
      </c>
      <c r="T37" s="711">
        <f>'[4]2019 GRC Adjustments'!T37</f>
        <v>0</v>
      </c>
      <c r="U37" s="711">
        <f>'[4]2019 GRC Adjustments'!U37</f>
        <v>0</v>
      </c>
      <c r="V37" s="711">
        <f>'[4]2019 GRC Adjustments'!V37</f>
        <v>0</v>
      </c>
      <c r="W37" s="711">
        <f>'[4]2019 GRC Adjustments'!W37</f>
        <v>-858566.13</v>
      </c>
      <c r="X37" s="711">
        <f>'[4]2019 GRC Adjustments'!X37</f>
        <v>0</v>
      </c>
      <c r="Y37" s="711">
        <f>'[4]2019 GRC Adjustments'!Y37</f>
        <v>0</v>
      </c>
      <c r="Z37" s="711">
        <f>'[4]2019 GRC Adjustments'!Z37</f>
        <v>0</v>
      </c>
      <c r="AA37" s="711">
        <f>'[4]2019 GRC Adjustments'!AA37</f>
        <v>0</v>
      </c>
      <c r="AB37" s="711">
        <f>'[4]2019 GRC Adjustments'!AB37</f>
        <v>0</v>
      </c>
      <c r="AC37" s="711">
        <f>'[4]2019 GRC Adjustments'!AC37</f>
        <v>0</v>
      </c>
      <c r="AD37" s="711">
        <f>'[4]2019 GRC Adjustments'!AD37</f>
        <v>0</v>
      </c>
      <c r="AE37" s="711">
        <f>'[4]2019 GRC Adjustments'!AE37</f>
        <v>0</v>
      </c>
      <c r="AF37" s="711">
        <f>'[4]2019 GRC Adjustments'!AF37</f>
        <v>-142247230.16876796</v>
      </c>
      <c r="AG37" s="711">
        <f>'[4]2019 GRC Adjustments'!AG37</f>
        <v>2300835957.661232</v>
      </c>
      <c r="AH37" s="711">
        <f>'[4]2019 GRC Adjustments'!AH37</f>
        <v>-34187687.030000001</v>
      </c>
      <c r="AI37" s="711">
        <f>'[4]2019 GRC Adjustments'!AI37</f>
        <v>9108946</v>
      </c>
      <c r="AJ37" s="711">
        <f>'[4]2019 GRC Adjustments'!AJ37</f>
        <v>0</v>
      </c>
      <c r="AK37" s="711">
        <f>'[4]2019 GRC Adjustments'!AK37</f>
        <v>0</v>
      </c>
      <c r="AL37" s="711">
        <f>'[4]2019 GRC Adjustments'!AL37</f>
        <v>0</v>
      </c>
      <c r="AM37" s="711">
        <f>'[4]2019 GRC Adjustments'!AM37</f>
        <v>0</v>
      </c>
      <c r="AN37" s="711">
        <f>'[4]2019 GRC Adjustments'!AN37</f>
        <v>0</v>
      </c>
      <c r="AO37" s="711">
        <f>'[4]2019 GRC Adjustments'!AO37</f>
        <v>0</v>
      </c>
      <c r="AP37" s="711">
        <f>'[4]2019 GRC Adjustments'!AP37</f>
        <v>0</v>
      </c>
      <c r="AQ37" s="711">
        <f>'[4]2019 GRC Adjustments'!AQ37</f>
        <v>0</v>
      </c>
      <c r="AR37" s="711">
        <f>'[4]2019 GRC Adjustments'!AR37</f>
        <v>0</v>
      </c>
      <c r="AS37" s="711">
        <f>'[4]2019 GRC Adjustments'!AS37</f>
        <v>0</v>
      </c>
      <c r="AT37" s="711">
        <f>'[4]2019 GRC Adjustments'!AT37</f>
        <v>0</v>
      </c>
      <c r="AU37" s="711">
        <f>'[4]2019 GRC Adjustments'!AU37</f>
        <v>0</v>
      </c>
      <c r="AV37" s="711">
        <f>'[4]2019 GRC Adjustments'!AV37</f>
        <v>0</v>
      </c>
      <c r="AW37" s="711">
        <f>'[4]2019 GRC Adjustments'!AW37</f>
        <v>0</v>
      </c>
      <c r="AX37" s="711">
        <f>'[4]2019 GRC Adjustments'!AX37</f>
        <v>0</v>
      </c>
      <c r="AY37" s="711">
        <f>'[4]2019 GRC Adjustments'!AY37</f>
        <v>0</v>
      </c>
      <c r="AZ37" s="711">
        <f>'[4]2019 GRC Adjustments'!AZ37</f>
        <v>0</v>
      </c>
      <c r="BA37" s="711">
        <f>'[4]2019 GRC Adjustments'!BA37</f>
        <v>-196454165.68418741</v>
      </c>
      <c r="BB37" s="711">
        <f>'[4]2019 GRC Adjustments'!BB37</f>
        <v>0</v>
      </c>
      <c r="BC37" s="711">
        <f>'[4]2019 GRC Adjustments'!BC37</f>
        <v>0</v>
      </c>
      <c r="BD37" s="711">
        <f>'[4]2019 GRC Adjustments'!BD37</f>
        <v>0</v>
      </c>
      <c r="BE37" s="711">
        <f>'[4]2019 GRC Adjustments'!BE37</f>
        <v>0</v>
      </c>
      <c r="BF37" s="711">
        <f>'[4]2019 GRC Adjustments'!BF37</f>
        <v>0</v>
      </c>
      <c r="BG37" s="711">
        <f>'[4]2019 GRC Adjustments'!BG37</f>
        <v>0</v>
      </c>
      <c r="BH37" s="711">
        <f>'[4]2019 GRC Adjustments'!BH37</f>
        <v>0</v>
      </c>
      <c r="BI37" s="711">
        <f>'[4]2019 GRC Adjustments'!BI37</f>
        <v>0</v>
      </c>
      <c r="BJ37" s="711">
        <f>'[4]2019 GRC Adjustments'!BJ37</f>
        <v>-221532906.71418738</v>
      </c>
      <c r="BK37" s="711">
        <f>'[4]2019 GRC Adjustments'!BK37</f>
        <v>2079303050.9470444</v>
      </c>
    </row>
    <row r="38" spans="1:63" ht="13.5" thickTop="1">
      <c r="A38" s="712"/>
      <c r="B38" s="706"/>
      <c r="C38" s="706"/>
      <c r="D38" s="706"/>
      <c r="E38" s="706"/>
      <c r="F38" s="706"/>
      <c r="G38" s="706"/>
      <c r="H38" s="706"/>
      <c r="I38" s="706"/>
      <c r="J38" s="706"/>
      <c r="K38" s="706"/>
      <c r="L38" s="706"/>
      <c r="M38" s="706"/>
      <c r="N38" s="706"/>
      <c r="O38" s="706"/>
      <c r="P38" s="706"/>
      <c r="Q38" s="706"/>
      <c r="R38" s="706"/>
      <c r="S38" s="706"/>
      <c r="T38" s="706"/>
      <c r="U38" s="706"/>
      <c r="V38" s="706"/>
      <c r="W38" s="706"/>
      <c r="X38" s="706"/>
      <c r="Y38" s="706"/>
      <c r="Z38" s="706"/>
      <c r="AA38" s="706"/>
      <c r="AB38" s="706"/>
      <c r="AC38" s="706"/>
      <c r="AD38" s="706"/>
      <c r="AE38" s="706"/>
      <c r="AF38" s="706"/>
      <c r="AG38" s="706"/>
      <c r="AH38" s="706"/>
      <c r="AI38" s="706"/>
      <c r="AJ38" s="706"/>
      <c r="AK38" s="706"/>
      <c r="AL38" s="706"/>
      <c r="AM38" s="706"/>
      <c r="AN38" s="706"/>
      <c r="AO38" s="706"/>
      <c r="AP38" s="706"/>
      <c r="AQ38" s="706"/>
      <c r="AR38" s="706"/>
      <c r="AS38" s="706"/>
      <c r="AT38" s="706"/>
      <c r="AU38" s="706"/>
      <c r="AV38" s="706"/>
      <c r="AW38" s="706"/>
      <c r="AX38" s="706"/>
      <c r="AY38" s="706"/>
      <c r="AZ38" s="706"/>
      <c r="BA38" s="706"/>
      <c r="BB38" s="706"/>
      <c r="BC38" s="706"/>
      <c r="BD38" s="706"/>
      <c r="BE38" s="706"/>
      <c r="BF38" s="706"/>
      <c r="BG38" s="706"/>
      <c r="BH38" s="706"/>
      <c r="BI38" s="706"/>
      <c r="BJ38" s="706"/>
      <c r="BK38" s="706"/>
    </row>
    <row r="39" spans="1:63">
      <c r="A39" s="713">
        <f>'[4]2019 GRC Adjustments'!A39</f>
        <v>35</v>
      </c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6"/>
      <c r="M39" s="706"/>
      <c r="N39" s="706"/>
      <c r="O39" s="706"/>
      <c r="P39" s="706"/>
      <c r="Q39" s="706"/>
      <c r="R39" s="706"/>
      <c r="S39" s="706"/>
      <c r="T39" s="706"/>
      <c r="U39" s="706"/>
      <c r="V39" s="706"/>
      <c r="W39" s="706"/>
      <c r="X39" s="706"/>
      <c r="Y39" s="706"/>
      <c r="Z39" s="706"/>
      <c r="AA39" s="706"/>
      <c r="AB39" s="706"/>
      <c r="AC39" s="706"/>
      <c r="AD39" s="706"/>
      <c r="AE39" s="706"/>
      <c r="AF39" s="706"/>
      <c r="AG39" s="706"/>
      <c r="AH39" s="706"/>
      <c r="AI39" s="706"/>
      <c r="AJ39" s="706"/>
      <c r="AK39" s="706"/>
      <c r="AL39" s="706"/>
      <c r="AM39" s="706"/>
      <c r="AN39" s="706"/>
      <c r="AO39" s="706"/>
      <c r="AP39" s="706"/>
      <c r="AQ39" s="706"/>
      <c r="AR39" s="706"/>
      <c r="AS39" s="706"/>
      <c r="AT39" s="706"/>
      <c r="AU39" s="706"/>
      <c r="AV39" s="706"/>
      <c r="AW39" s="706"/>
      <c r="AX39" s="706"/>
      <c r="AY39" s="706"/>
      <c r="AZ39" s="706"/>
      <c r="BA39" s="706"/>
      <c r="BB39" s="706"/>
      <c r="BC39" s="706"/>
      <c r="BD39" s="706"/>
      <c r="BE39" s="706"/>
      <c r="BF39" s="706"/>
      <c r="BG39" s="706"/>
      <c r="BH39" s="706"/>
      <c r="BI39" s="706"/>
      <c r="BJ39" s="706"/>
      <c r="BK39" s="706"/>
    </row>
    <row r="40" spans="1:63">
      <c r="A40" s="705">
        <f>'[4]2019 GRC Adjustments'!A40</f>
        <v>36</v>
      </c>
      <c r="B40" s="706" t="str">
        <f>'[4]2019 GRC Adjustments'!B40</f>
        <v xml:space="preserve">     11 - FUEL</v>
      </c>
      <c r="C40" s="706">
        <f>'[4]2019 GRC Adjustments'!C40</f>
        <v>0</v>
      </c>
      <c r="D40" s="706">
        <f>'[4]2019 GRC Adjustments'!D40</f>
        <v>0</v>
      </c>
      <c r="E40" s="706">
        <f>'[4]2019 GRC Adjustments'!E40</f>
        <v>0</v>
      </c>
      <c r="F40" s="706">
        <f>'[4]2019 GRC Adjustments'!F40</f>
        <v>0</v>
      </c>
      <c r="G40" s="706">
        <f>'[4]2019 GRC Adjustments'!G40</f>
        <v>0</v>
      </c>
      <c r="H40" s="706">
        <f>'[4]2019 GRC Adjustments'!H40</f>
        <v>0</v>
      </c>
      <c r="I40" s="706">
        <f>'[4]2019 GRC Adjustments'!I40</f>
        <v>0</v>
      </c>
      <c r="J40" s="706">
        <f>'[4]2019 GRC Adjustments'!J40</f>
        <v>0</v>
      </c>
      <c r="K40" s="706">
        <f>'[4]2019 GRC Adjustments'!K40</f>
        <v>0</v>
      </c>
      <c r="L40" s="706">
        <f>'[4]2019 GRC Adjustments'!L40</f>
        <v>0</v>
      </c>
      <c r="M40" s="706">
        <f>'[4]2019 GRC Adjustments'!M40</f>
        <v>0</v>
      </c>
      <c r="N40" s="706">
        <f>'[4]2019 GRC Adjustments'!N40</f>
        <v>0</v>
      </c>
      <c r="O40" s="706">
        <f>'[4]2019 GRC Adjustments'!O40</f>
        <v>0</v>
      </c>
      <c r="P40" s="706">
        <f>'[4]2019 GRC Adjustments'!P40</f>
        <v>0</v>
      </c>
      <c r="Q40" s="706">
        <f>'[4]2019 GRC Adjustments'!Q40</f>
        <v>0</v>
      </c>
      <c r="R40" s="706">
        <f>'[4]2019 GRC Adjustments'!R40</f>
        <v>0</v>
      </c>
      <c r="S40" s="706">
        <f>'[4]2019 GRC Adjustments'!S40</f>
        <v>0</v>
      </c>
      <c r="T40" s="706">
        <f>'[4]2019 GRC Adjustments'!T40</f>
        <v>0</v>
      </c>
      <c r="U40" s="706">
        <f>'[4]2019 GRC Adjustments'!U40</f>
        <v>0</v>
      </c>
      <c r="V40" s="706">
        <f>'[4]2019 GRC Adjustments'!V40</f>
        <v>0</v>
      </c>
      <c r="W40" s="706">
        <f>'[4]2019 GRC Adjustments'!W40</f>
        <v>0</v>
      </c>
      <c r="X40" s="706">
        <f>'[4]2019 GRC Adjustments'!X40</f>
        <v>0</v>
      </c>
      <c r="Y40" s="706">
        <f>'[4]2019 GRC Adjustments'!Y40</f>
        <v>0</v>
      </c>
      <c r="Z40" s="706">
        <f>'[4]2019 GRC Adjustments'!Z40</f>
        <v>0</v>
      </c>
      <c r="AA40" s="706">
        <f>'[4]2019 GRC Adjustments'!AA40</f>
        <v>0</v>
      </c>
      <c r="AB40" s="706">
        <f>'[4]2019 GRC Adjustments'!AB40</f>
        <v>0</v>
      </c>
      <c r="AC40" s="706">
        <f>'[4]2019 GRC Adjustments'!AC40</f>
        <v>0</v>
      </c>
      <c r="AD40" s="706">
        <f>'[4]2019 GRC Adjustments'!AD40</f>
        <v>0</v>
      </c>
      <c r="AE40" s="706">
        <f>'[4]2019 GRC Adjustments'!AE40</f>
        <v>0</v>
      </c>
      <c r="AF40" s="706">
        <f>'[4]2019 GRC Adjustments'!AF40</f>
        <v>0</v>
      </c>
      <c r="AG40" s="706">
        <f>'[4]2019 GRC Adjustments'!AG40</f>
        <v>0</v>
      </c>
      <c r="AH40" s="706">
        <f>'[4]2019 GRC Adjustments'!AH40</f>
        <v>0</v>
      </c>
      <c r="AI40" s="706">
        <f>'[4]2019 GRC Adjustments'!AI40</f>
        <v>0</v>
      </c>
      <c r="AJ40" s="706">
        <f>'[4]2019 GRC Adjustments'!AJ40</f>
        <v>0</v>
      </c>
      <c r="AK40" s="706">
        <f>'[4]2019 GRC Adjustments'!AK40</f>
        <v>0</v>
      </c>
      <c r="AL40" s="706">
        <f>'[4]2019 GRC Adjustments'!AL40</f>
        <v>0</v>
      </c>
      <c r="AM40" s="706">
        <f>'[4]2019 GRC Adjustments'!AM40</f>
        <v>0</v>
      </c>
      <c r="AN40" s="706">
        <f>'[4]2019 GRC Adjustments'!AN40</f>
        <v>0</v>
      </c>
      <c r="AO40" s="706">
        <f>'[4]2019 GRC Adjustments'!AO40</f>
        <v>0</v>
      </c>
      <c r="AP40" s="706">
        <f>'[4]2019 GRC Adjustments'!AP40</f>
        <v>0</v>
      </c>
      <c r="AQ40" s="706">
        <f>'[4]2019 GRC Adjustments'!AQ40</f>
        <v>0</v>
      </c>
      <c r="AR40" s="706">
        <f>'[4]2019 GRC Adjustments'!AR40</f>
        <v>0</v>
      </c>
      <c r="AS40" s="706">
        <f>'[4]2019 GRC Adjustments'!AS40</f>
        <v>0</v>
      </c>
      <c r="AT40" s="706">
        <f>'[4]2019 GRC Adjustments'!AT40</f>
        <v>0</v>
      </c>
      <c r="AU40" s="706">
        <f>'[4]2019 GRC Adjustments'!AU40</f>
        <v>0</v>
      </c>
      <c r="AV40" s="706">
        <f>'[4]2019 GRC Adjustments'!AV40</f>
        <v>0</v>
      </c>
      <c r="AW40" s="706">
        <f>'[4]2019 GRC Adjustments'!AW40</f>
        <v>0</v>
      </c>
      <c r="AX40" s="706">
        <f>'[4]2019 GRC Adjustments'!AX40</f>
        <v>0</v>
      </c>
      <c r="AY40" s="706">
        <f>'[4]2019 GRC Adjustments'!AY40</f>
        <v>0</v>
      </c>
      <c r="AZ40" s="706">
        <f>'[4]2019 GRC Adjustments'!AZ40</f>
        <v>0</v>
      </c>
      <c r="BA40" s="706">
        <f>'[4]2019 GRC Adjustments'!BA40</f>
        <v>0</v>
      </c>
      <c r="BB40" s="706">
        <f>'[4]2019 GRC Adjustments'!BB40</f>
        <v>0</v>
      </c>
      <c r="BC40" s="706">
        <f>'[4]2019 GRC Adjustments'!BC40</f>
        <v>0</v>
      </c>
      <c r="BD40" s="706">
        <f>'[4]2019 GRC Adjustments'!BD40</f>
        <v>0</v>
      </c>
      <c r="BE40" s="706">
        <f>'[4]2019 GRC Adjustments'!BE40</f>
        <v>0</v>
      </c>
      <c r="BF40" s="706">
        <f>'[4]2019 GRC Adjustments'!BF40</f>
        <v>0</v>
      </c>
      <c r="BG40" s="706">
        <f>'[4]2019 GRC Adjustments'!BG40</f>
        <v>0</v>
      </c>
      <c r="BH40" s="706">
        <f>'[4]2019 GRC Adjustments'!BH40</f>
        <v>0</v>
      </c>
      <c r="BI40" s="706">
        <f>'[4]2019 GRC Adjustments'!BI40</f>
        <v>0</v>
      </c>
      <c r="BJ40" s="706">
        <f>'[4]2019 GRC Adjustments'!BJ40</f>
        <v>0</v>
      </c>
      <c r="BK40" s="706">
        <f>'[4]2019 GRC Adjustments'!BK40</f>
        <v>0</v>
      </c>
    </row>
    <row r="41" spans="1:63">
      <c r="A41" s="700">
        <f>'[4]2019 GRC Adjustments'!A41</f>
        <v>37</v>
      </c>
      <c r="B41" s="702" t="str">
        <f>'[4]2019 GRC Adjustments'!B41</f>
        <v xml:space="preserve">          (11) 501 - Steam Operations Fuel</v>
      </c>
      <c r="C41" s="702">
        <f>'[4]2019 GRC Adjustments'!C41</f>
        <v>79334191.840000004</v>
      </c>
      <c r="D41" s="702">
        <f>'[4]2019 GRC Adjustments'!D41</f>
        <v>0</v>
      </c>
      <c r="E41" s="702">
        <f>'[4]2019 GRC Adjustments'!E41</f>
        <v>0</v>
      </c>
      <c r="F41" s="702">
        <f>'[4]2019 GRC Adjustments'!F41</f>
        <v>0</v>
      </c>
      <c r="G41" s="702">
        <f>'[4]2019 GRC Adjustments'!G41</f>
        <v>0</v>
      </c>
      <c r="H41" s="702">
        <f>'[4]2019 GRC Adjustments'!H41</f>
        <v>0</v>
      </c>
      <c r="I41" s="702">
        <f>'[4]2019 GRC Adjustments'!I41</f>
        <v>0</v>
      </c>
      <c r="J41" s="702">
        <f>'[4]2019 GRC Adjustments'!J41</f>
        <v>0</v>
      </c>
      <c r="K41" s="702">
        <f>'[4]2019 GRC Adjustments'!K41</f>
        <v>0</v>
      </c>
      <c r="L41" s="702">
        <f>'[4]2019 GRC Adjustments'!L41</f>
        <v>0</v>
      </c>
      <c r="M41" s="702">
        <f>'[4]2019 GRC Adjustments'!M41</f>
        <v>0</v>
      </c>
      <c r="N41" s="702">
        <f>'[4]2019 GRC Adjustments'!N41</f>
        <v>0</v>
      </c>
      <c r="O41" s="702">
        <f>'[4]2019 GRC Adjustments'!O41</f>
        <v>0</v>
      </c>
      <c r="P41" s="702">
        <f>'[4]2019 GRC Adjustments'!P41</f>
        <v>0</v>
      </c>
      <c r="Q41" s="702">
        <f>'[4]2019 GRC Adjustments'!Q41</f>
        <v>0</v>
      </c>
      <c r="R41" s="702">
        <f>'[4]2019 GRC Adjustments'!R41</f>
        <v>0</v>
      </c>
      <c r="S41" s="702">
        <f>'[4]2019 GRC Adjustments'!S41</f>
        <v>0</v>
      </c>
      <c r="T41" s="702">
        <f>'[4]2019 GRC Adjustments'!T41</f>
        <v>0</v>
      </c>
      <c r="U41" s="702">
        <f>'[4]2019 GRC Adjustments'!U41</f>
        <v>0</v>
      </c>
      <c r="V41" s="702">
        <f>'[4]2019 GRC Adjustments'!V41</f>
        <v>0</v>
      </c>
      <c r="W41" s="702">
        <f>'[4]2019 GRC Adjustments'!W41</f>
        <v>0</v>
      </c>
      <c r="X41" s="702">
        <f>'[4]2019 GRC Adjustments'!X41</f>
        <v>0</v>
      </c>
      <c r="Y41" s="702">
        <f>'[4]2019 GRC Adjustments'!Y41</f>
        <v>0</v>
      </c>
      <c r="Z41" s="702">
        <f>'[4]2019 GRC Adjustments'!Z41</f>
        <v>0</v>
      </c>
      <c r="AA41" s="702">
        <f>'[4]2019 GRC Adjustments'!AA41</f>
        <v>0</v>
      </c>
      <c r="AB41" s="702">
        <f>'[4]2019 GRC Adjustments'!AB41</f>
        <v>0</v>
      </c>
      <c r="AC41" s="702">
        <f>'[4]2019 GRC Adjustments'!AC41</f>
        <v>0</v>
      </c>
      <c r="AD41" s="702">
        <f>'[4]2019 GRC Adjustments'!AD41</f>
        <v>0</v>
      </c>
      <c r="AE41" s="702">
        <f>'[4]2019 GRC Adjustments'!AE41</f>
        <v>0</v>
      </c>
      <c r="AF41" s="702">
        <f>'[4]2019 GRC Adjustments'!AF41</f>
        <v>0</v>
      </c>
      <c r="AG41" s="702">
        <f>'[4]2019 GRC Adjustments'!AG41</f>
        <v>79334191.840000004</v>
      </c>
      <c r="AH41" s="702">
        <f>'[4]2019 GRC Adjustments'!AH41</f>
        <v>0</v>
      </c>
      <c r="AI41" s="702">
        <f>'[4]2019 GRC Adjustments'!AI41</f>
        <v>0</v>
      </c>
      <c r="AJ41" s="702">
        <f>'[4]2019 GRC Adjustments'!AJ41</f>
        <v>0</v>
      </c>
      <c r="AK41" s="702">
        <f>'[4]2019 GRC Adjustments'!AK41</f>
        <v>0</v>
      </c>
      <c r="AL41" s="702">
        <f>'[4]2019 GRC Adjustments'!AL41</f>
        <v>0</v>
      </c>
      <c r="AM41" s="702">
        <f>'[4]2019 GRC Adjustments'!AM41</f>
        <v>0</v>
      </c>
      <c r="AN41" s="702">
        <f>'[4]2019 GRC Adjustments'!AN41</f>
        <v>0</v>
      </c>
      <c r="AO41" s="702">
        <f>'[4]2019 GRC Adjustments'!AO41</f>
        <v>0</v>
      </c>
      <c r="AP41" s="702">
        <f>'[4]2019 GRC Adjustments'!AP41</f>
        <v>0</v>
      </c>
      <c r="AQ41" s="702">
        <f>'[4]2019 GRC Adjustments'!AQ41</f>
        <v>0</v>
      </c>
      <c r="AR41" s="702">
        <f>'[4]2019 GRC Adjustments'!AR41</f>
        <v>0</v>
      </c>
      <c r="AS41" s="702">
        <f>'[4]2019 GRC Adjustments'!AS41</f>
        <v>0</v>
      </c>
      <c r="AT41" s="702">
        <f>'[4]2019 GRC Adjustments'!AT41</f>
        <v>0</v>
      </c>
      <c r="AU41" s="702">
        <f>'[4]2019 GRC Adjustments'!AU41</f>
        <v>0</v>
      </c>
      <c r="AV41" s="702">
        <f>'[4]2019 GRC Adjustments'!AV41</f>
        <v>0</v>
      </c>
      <c r="AW41" s="702">
        <f>'[4]2019 GRC Adjustments'!AW41</f>
        <v>0</v>
      </c>
      <c r="AX41" s="702">
        <f>'[4]2019 GRC Adjustments'!AX41</f>
        <v>0</v>
      </c>
      <c r="AY41" s="702">
        <f>'[4]2019 GRC Adjustments'!AY41</f>
        <v>0</v>
      </c>
      <c r="AZ41" s="702">
        <f>'[4]2019 GRC Adjustments'!AZ41</f>
        <v>0</v>
      </c>
      <c r="BA41" s="702">
        <f>'[4]2019 GRC Adjustments'!BA41</f>
        <v>-41869518.271191388</v>
      </c>
      <c r="BB41" s="702">
        <f>'[4]2019 GRC Adjustments'!BB41</f>
        <v>0</v>
      </c>
      <c r="BC41" s="702">
        <f>'[4]2019 GRC Adjustments'!BC41</f>
        <v>0</v>
      </c>
      <c r="BD41" s="702">
        <f>'[4]2019 GRC Adjustments'!BD41</f>
        <v>0</v>
      </c>
      <c r="BE41" s="702">
        <f>'[4]2019 GRC Adjustments'!BE41</f>
        <v>0</v>
      </c>
      <c r="BF41" s="702">
        <f>'[4]2019 GRC Adjustments'!BF41</f>
        <v>0</v>
      </c>
      <c r="BG41" s="702">
        <f>'[4]2019 GRC Adjustments'!BG41</f>
        <v>0</v>
      </c>
      <c r="BH41" s="702">
        <f>'[4]2019 GRC Adjustments'!BH41</f>
        <v>0</v>
      </c>
      <c r="BI41" s="702">
        <f>'[4]2019 GRC Adjustments'!BI41</f>
        <v>0</v>
      </c>
      <c r="BJ41" s="702">
        <f>'[4]2019 GRC Adjustments'!BJ41</f>
        <v>-41869518.271191388</v>
      </c>
      <c r="BK41" s="702">
        <f>'[4]2019 GRC Adjustments'!BK41</f>
        <v>37464673.568808615</v>
      </c>
    </row>
    <row r="42" spans="1:63">
      <c r="A42" s="703">
        <f>'[4]2019 GRC Adjustments'!A42</f>
        <v>38</v>
      </c>
      <c r="B42" s="702" t="str">
        <f>'[4]2019 GRC Adjustments'!B42</f>
        <v xml:space="preserve">          (11) 547 - Other Power Generation Oper Fuel</v>
      </c>
      <c r="C42" s="702">
        <f>'[4]2019 GRC Adjustments'!C42</f>
        <v>124839938.44999999</v>
      </c>
      <c r="D42" s="702">
        <f>'[4]2019 GRC Adjustments'!D42</f>
        <v>0</v>
      </c>
      <c r="E42" s="702">
        <f>'[4]2019 GRC Adjustments'!E42</f>
        <v>0</v>
      </c>
      <c r="F42" s="702">
        <f>'[4]2019 GRC Adjustments'!F42</f>
        <v>0</v>
      </c>
      <c r="G42" s="702">
        <f>'[4]2019 GRC Adjustments'!G42</f>
        <v>0</v>
      </c>
      <c r="H42" s="702">
        <f>'[4]2019 GRC Adjustments'!H42</f>
        <v>0</v>
      </c>
      <c r="I42" s="702">
        <f>'[4]2019 GRC Adjustments'!I42</f>
        <v>0</v>
      </c>
      <c r="J42" s="702">
        <f>'[4]2019 GRC Adjustments'!J42</f>
        <v>0</v>
      </c>
      <c r="K42" s="702">
        <f>'[4]2019 GRC Adjustments'!K42</f>
        <v>0</v>
      </c>
      <c r="L42" s="702">
        <f>'[4]2019 GRC Adjustments'!L42</f>
        <v>0</v>
      </c>
      <c r="M42" s="702">
        <f>'[4]2019 GRC Adjustments'!M42</f>
        <v>0</v>
      </c>
      <c r="N42" s="702">
        <f>'[4]2019 GRC Adjustments'!N42</f>
        <v>0</v>
      </c>
      <c r="O42" s="702">
        <f>'[4]2019 GRC Adjustments'!O42</f>
        <v>0</v>
      </c>
      <c r="P42" s="702">
        <f>'[4]2019 GRC Adjustments'!P42</f>
        <v>0</v>
      </c>
      <c r="Q42" s="702">
        <f>'[4]2019 GRC Adjustments'!Q42</f>
        <v>0</v>
      </c>
      <c r="R42" s="702">
        <f>'[4]2019 GRC Adjustments'!R42</f>
        <v>0</v>
      </c>
      <c r="S42" s="702">
        <f>'[4]2019 GRC Adjustments'!S42</f>
        <v>0</v>
      </c>
      <c r="T42" s="702">
        <f>'[4]2019 GRC Adjustments'!T42</f>
        <v>0</v>
      </c>
      <c r="U42" s="702">
        <f>'[4]2019 GRC Adjustments'!U42</f>
        <v>0</v>
      </c>
      <c r="V42" s="702">
        <f>'[4]2019 GRC Adjustments'!V42</f>
        <v>0</v>
      </c>
      <c r="W42" s="702">
        <f>'[4]2019 GRC Adjustments'!W42</f>
        <v>0</v>
      </c>
      <c r="X42" s="702">
        <f>'[4]2019 GRC Adjustments'!X42</f>
        <v>1063362.3599999994</v>
      </c>
      <c r="Y42" s="702">
        <f>'[4]2019 GRC Adjustments'!Y42</f>
        <v>0</v>
      </c>
      <c r="Z42" s="702">
        <f>'[4]2019 GRC Adjustments'!Z42</f>
        <v>0</v>
      </c>
      <c r="AA42" s="702">
        <f>'[4]2019 GRC Adjustments'!AA42</f>
        <v>0</v>
      </c>
      <c r="AB42" s="702">
        <f>'[4]2019 GRC Adjustments'!AB42</f>
        <v>0</v>
      </c>
      <c r="AC42" s="702">
        <f>'[4]2019 GRC Adjustments'!AC42</f>
        <v>0</v>
      </c>
      <c r="AD42" s="702">
        <f>'[4]2019 GRC Adjustments'!AD42</f>
        <v>0</v>
      </c>
      <c r="AE42" s="702">
        <f>'[4]2019 GRC Adjustments'!AE42</f>
        <v>0</v>
      </c>
      <c r="AF42" s="702">
        <f>'[4]2019 GRC Adjustments'!AF42</f>
        <v>1063362.3599999994</v>
      </c>
      <c r="AG42" s="702">
        <f>'[4]2019 GRC Adjustments'!AG42</f>
        <v>125903300.80999999</v>
      </c>
      <c r="AH42" s="702">
        <f>'[4]2019 GRC Adjustments'!AH42</f>
        <v>0</v>
      </c>
      <c r="AI42" s="702">
        <f>'[4]2019 GRC Adjustments'!AI42</f>
        <v>0</v>
      </c>
      <c r="AJ42" s="702">
        <f>'[4]2019 GRC Adjustments'!AJ42</f>
        <v>0</v>
      </c>
      <c r="AK42" s="702">
        <f>'[4]2019 GRC Adjustments'!AK42</f>
        <v>0</v>
      </c>
      <c r="AL42" s="702">
        <f>'[4]2019 GRC Adjustments'!AL42</f>
        <v>0</v>
      </c>
      <c r="AM42" s="702">
        <f>'[4]2019 GRC Adjustments'!AM42</f>
        <v>0</v>
      </c>
      <c r="AN42" s="702">
        <f>'[4]2019 GRC Adjustments'!AN42</f>
        <v>0</v>
      </c>
      <c r="AO42" s="702">
        <f>'[4]2019 GRC Adjustments'!AO42</f>
        <v>0</v>
      </c>
      <c r="AP42" s="702">
        <f>'[4]2019 GRC Adjustments'!AP42</f>
        <v>0</v>
      </c>
      <c r="AQ42" s="702">
        <f>'[4]2019 GRC Adjustments'!AQ42</f>
        <v>0</v>
      </c>
      <c r="AR42" s="702">
        <f>'[4]2019 GRC Adjustments'!AR42</f>
        <v>0</v>
      </c>
      <c r="AS42" s="702">
        <f>'[4]2019 GRC Adjustments'!AS42</f>
        <v>0</v>
      </c>
      <c r="AT42" s="702">
        <f>'[4]2019 GRC Adjustments'!AT42</f>
        <v>0</v>
      </c>
      <c r="AU42" s="702">
        <f>'[4]2019 GRC Adjustments'!AU42</f>
        <v>0</v>
      </c>
      <c r="AV42" s="702">
        <f>'[4]2019 GRC Adjustments'!AV42</f>
        <v>0</v>
      </c>
      <c r="AW42" s="702">
        <f>'[4]2019 GRC Adjustments'!AW42</f>
        <v>0</v>
      </c>
      <c r="AX42" s="702">
        <f>'[4]2019 GRC Adjustments'!AX42</f>
        <v>0</v>
      </c>
      <c r="AY42" s="702">
        <f>'[4]2019 GRC Adjustments'!AY42</f>
        <v>0</v>
      </c>
      <c r="AZ42" s="702">
        <f>'[4]2019 GRC Adjustments'!AZ42</f>
        <v>0</v>
      </c>
      <c r="BA42" s="702">
        <f>'[4]2019 GRC Adjustments'!BA42</f>
        <v>17304631.455238745</v>
      </c>
      <c r="BB42" s="702">
        <f>'[4]2019 GRC Adjustments'!BB42</f>
        <v>0</v>
      </c>
      <c r="BC42" s="702">
        <f>'[4]2019 GRC Adjustments'!BC42</f>
        <v>0</v>
      </c>
      <c r="BD42" s="702">
        <f>'[4]2019 GRC Adjustments'!BD42</f>
        <v>0</v>
      </c>
      <c r="BE42" s="702">
        <f>'[4]2019 GRC Adjustments'!BE42</f>
        <v>0</v>
      </c>
      <c r="BF42" s="702">
        <f>'[4]2019 GRC Adjustments'!BF42</f>
        <v>0</v>
      </c>
      <c r="BG42" s="702">
        <f>'[4]2019 GRC Adjustments'!BG42</f>
        <v>0</v>
      </c>
      <c r="BH42" s="702">
        <f>'[4]2019 GRC Adjustments'!BH42</f>
        <v>0</v>
      </c>
      <c r="BI42" s="702">
        <f>'[4]2019 GRC Adjustments'!BI42</f>
        <v>0</v>
      </c>
      <c r="BJ42" s="702">
        <f>'[4]2019 GRC Adjustments'!BJ42</f>
        <v>17304631.455238745</v>
      </c>
      <c r="BK42" s="702">
        <f>'[4]2019 GRC Adjustments'!BK42</f>
        <v>143207932.26523873</v>
      </c>
    </row>
    <row r="43" spans="1:63">
      <c r="A43" s="700">
        <f>'[4]2019 GRC Adjustments'!A43</f>
        <v>39</v>
      </c>
      <c r="B43" s="704" t="str">
        <f>'[4]2019 GRC Adjustments'!B43</f>
        <v xml:space="preserve">               (11) SUBTOTAL</v>
      </c>
      <c r="C43" s="704">
        <f>'[4]2019 GRC Adjustments'!C43</f>
        <v>204174130.28999999</v>
      </c>
      <c r="D43" s="704">
        <f>'[4]2019 GRC Adjustments'!D43</f>
        <v>0</v>
      </c>
      <c r="E43" s="704">
        <f>'[4]2019 GRC Adjustments'!E43</f>
        <v>0</v>
      </c>
      <c r="F43" s="704">
        <f>'[4]2019 GRC Adjustments'!F43</f>
        <v>0</v>
      </c>
      <c r="G43" s="704">
        <f>'[4]2019 GRC Adjustments'!G43</f>
        <v>0</v>
      </c>
      <c r="H43" s="704">
        <f>'[4]2019 GRC Adjustments'!H43</f>
        <v>0</v>
      </c>
      <c r="I43" s="704">
        <f>'[4]2019 GRC Adjustments'!I43</f>
        <v>0</v>
      </c>
      <c r="J43" s="704">
        <f>'[4]2019 GRC Adjustments'!J43</f>
        <v>0</v>
      </c>
      <c r="K43" s="704">
        <f>'[4]2019 GRC Adjustments'!K43</f>
        <v>0</v>
      </c>
      <c r="L43" s="704">
        <f>'[4]2019 GRC Adjustments'!L43</f>
        <v>0</v>
      </c>
      <c r="M43" s="704">
        <f>'[4]2019 GRC Adjustments'!M43</f>
        <v>0</v>
      </c>
      <c r="N43" s="704">
        <f>'[4]2019 GRC Adjustments'!N43</f>
        <v>0</v>
      </c>
      <c r="O43" s="704">
        <f>'[4]2019 GRC Adjustments'!O43</f>
        <v>0</v>
      </c>
      <c r="P43" s="704">
        <f>'[4]2019 GRC Adjustments'!P43</f>
        <v>0</v>
      </c>
      <c r="Q43" s="704">
        <f>'[4]2019 GRC Adjustments'!Q43</f>
        <v>0</v>
      </c>
      <c r="R43" s="704">
        <f>'[4]2019 GRC Adjustments'!R43</f>
        <v>0</v>
      </c>
      <c r="S43" s="704">
        <f>'[4]2019 GRC Adjustments'!S43</f>
        <v>0</v>
      </c>
      <c r="T43" s="704">
        <f>'[4]2019 GRC Adjustments'!T43</f>
        <v>0</v>
      </c>
      <c r="U43" s="704">
        <f>'[4]2019 GRC Adjustments'!U43</f>
        <v>0</v>
      </c>
      <c r="V43" s="704">
        <f>'[4]2019 GRC Adjustments'!V43</f>
        <v>0</v>
      </c>
      <c r="W43" s="704">
        <f>'[4]2019 GRC Adjustments'!W43</f>
        <v>0</v>
      </c>
      <c r="X43" s="704">
        <f>'[4]2019 GRC Adjustments'!X43</f>
        <v>1063362.3599999994</v>
      </c>
      <c r="Y43" s="704">
        <f>'[4]2019 GRC Adjustments'!Y43</f>
        <v>0</v>
      </c>
      <c r="Z43" s="704">
        <f>'[4]2019 GRC Adjustments'!Z43</f>
        <v>0</v>
      </c>
      <c r="AA43" s="704">
        <f>'[4]2019 GRC Adjustments'!AA43</f>
        <v>0</v>
      </c>
      <c r="AB43" s="704">
        <f>'[4]2019 GRC Adjustments'!AB43</f>
        <v>0</v>
      </c>
      <c r="AC43" s="704">
        <f>'[4]2019 GRC Adjustments'!AC43</f>
        <v>0</v>
      </c>
      <c r="AD43" s="704">
        <f>'[4]2019 GRC Adjustments'!AD43</f>
        <v>0</v>
      </c>
      <c r="AE43" s="704">
        <f>'[4]2019 GRC Adjustments'!AE43</f>
        <v>0</v>
      </c>
      <c r="AF43" s="704">
        <f>'[4]2019 GRC Adjustments'!AF43</f>
        <v>1063362.3599999994</v>
      </c>
      <c r="AG43" s="704">
        <f>'[4]2019 GRC Adjustments'!AG43</f>
        <v>205237492.64999998</v>
      </c>
      <c r="AH43" s="704">
        <f>'[4]2019 GRC Adjustments'!AH43</f>
        <v>0</v>
      </c>
      <c r="AI43" s="704">
        <f>'[4]2019 GRC Adjustments'!AI43</f>
        <v>0</v>
      </c>
      <c r="AJ43" s="704">
        <f>'[4]2019 GRC Adjustments'!AJ43</f>
        <v>0</v>
      </c>
      <c r="AK43" s="704">
        <f>'[4]2019 GRC Adjustments'!AK43</f>
        <v>0</v>
      </c>
      <c r="AL43" s="704">
        <f>'[4]2019 GRC Adjustments'!AL43</f>
        <v>0</v>
      </c>
      <c r="AM43" s="704">
        <f>'[4]2019 GRC Adjustments'!AM43</f>
        <v>0</v>
      </c>
      <c r="AN43" s="704">
        <f>'[4]2019 GRC Adjustments'!AN43</f>
        <v>0</v>
      </c>
      <c r="AO43" s="704">
        <f>'[4]2019 GRC Adjustments'!AO43</f>
        <v>0</v>
      </c>
      <c r="AP43" s="704">
        <f>'[4]2019 GRC Adjustments'!AP43</f>
        <v>0</v>
      </c>
      <c r="AQ43" s="704">
        <f>'[4]2019 GRC Adjustments'!AQ43</f>
        <v>0</v>
      </c>
      <c r="AR43" s="704">
        <f>'[4]2019 GRC Adjustments'!AR43</f>
        <v>0</v>
      </c>
      <c r="AS43" s="704">
        <f>'[4]2019 GRC Adjustments'!AS43</f>
        <v>0</v>
      </c>
      <c r="AT43" s="704">
        <f>'[4]2019 GRC Adjustments'!AT43</f>
        <v>0</v>
      </c>
      <c r="AU43" s="704">
        <f>'[4]2019 GRC Adjustments'!AU43</f>
        <v>0</v>
      </c>
      <c r="AV43" s="704">
        <f>'[4]2019 GRC Adjustments'!AV43</f>
        <v>0</v>
      </c>
      <c r="AW43" s="704">
        <f>'[4]2019 GRC Adjustments'!AW43</f>
        <v>0</v>
      </c>
      <c r="AX43" s="704">
        <f>'[4]2019 GRC Adjustments'!AX43</f>
        <v>0</v>
      </c>
      <c r="AY43" s="704">
        <f>'[4]2019 GRC Adjustments'!AY43</f>
        <v>0</v>
      </c>
      <c r="AZ43" s="704">
        <f>'[4]2019 GRC Adjustments'!AZ43</f>
        <v>0</v>
      </c>
      <c r="BA43" s="704">
        <f>'[4]2019 GRC Adjustments'!BA43</f>
        <v>-24564886.815952644</v>
      </c>
      <c r="BB43" s="704">
        <f>'[4]2019 GRC Adjustments'!BB43</f>
        <v>0</v>
      </c>
      <c r="BC43" s="704">
        <f>'[4]2019 GRC Adjustments'!BC43</f>
        <v>0</v>
      </c>
      <c r="BD43" s="704">
        <f>'[4]2019 GRC Adjustments'!BD43</f>
        <v>0</v>
      </c>
      <c r="BE43" s="704">
        <f>'[4]2019 GRC Adjustments'!BE43</f>
        <v>0</v>
      </c>
      <c r="BF43" s="704">
        <f>'[4]2019 GRC Adjustments'!BF43</f>
        <v>0</v>
      </c>
      <c r="BG43" s="704">
        <f>'[4]2019 GRC Adjustments'!BG43</f>
        <v>0</v>
      </c>
      <c r="BH43" s="704">
        <f>'[4]2019 GRC Adjustments'!BH43</f>
        <v>0</v>
      </c>
      <c r="BI43" s="704">
        <f>'[4]2019 GRC Adjustments'!BI43</f>
        <v>0</v>
      </c>
      <c r="BJ43" s="704">
        <f>'[4]2019 GRC Adjustments'!BJ43</f>
        <v>-24564886.815952644</v>
      </c>
      <c r="BK43" s="704">
        <f>'[4]2019 GRC Adjustments'!BK43</f>
        <v>180672605.83404735</v>
      </c>
    </row>
    <row r="44" spans="1:63">
      <c r="A44" s="705">
        <f>'[4]2019 GRC Adjustments'!A44</f>
        <v>40</v>
      </c>
      <c r="B44" s="706"/>
      <c r="C44" s="706"/>
      <c r="D44" s="706"/>
      <c r="E44" s="706"/>
      <c r="F44" s="706"/>
      <c r="G44" s="706"/>
      <c r="H44" s="706"/>
      <c r="I44" s="706"/>
      <c r="J44" s="706"/>
      <c r="K44" s="706"/>
      <c r="L44" s="706"/>
      <c r="M44" s="706"/>
      <c r="N44" s="706"/>
      <c r="O44" s="706"/>
      <c r="P44" s="706"/>
      <c r="Q44" s="706"/>
      <c r="R44" s="706"/>
      <c r="S44" s="706"/>
      <c r="T44" s="706"/>
      <c r="U44" s="706"/>
      <c r="V44" s="706"/>
      <c r="W44" s="706"/>
      <c r="X44" s="706"/>
      <c r="Y44" s="706"/>
      <c r="Z44" s="706"/>
      <c r="AA44" s="706"/>
      <c r="AB44" s="706"/>
      <c r="AC44" s="706"/>
      <c r="AD44" s="706"/>
      <c r="AE44" s="706"/>
      <c r="AF44" s="706"/>
      <c r="AG44" s="706"/>
      <c r="AH44" s="706"/>
      <c r="AI44" s="706"/>
      <c r="AJ44" s="706"/>
      <c r="AK44" s="706"/>
      <c r="AL44" s="706"/>
      <c r="AM44" s="706"/>
      <c r="AN44" s="706"/>
      <c r="AO44" s="706"/>
      <c r="AP44" s="706"/>
      <c r="AQ44" s="706"/>
      <c r="AR44" s="706"/>
      <c r="AS44" s="706"/>
      <c r="AT44" s="706"/>
      <c r="AU44" s="706"/>
      <c r="AV44" s="706"/>
      <c r="AW44" s="706"/>
      <c r="AX44" s="706"/>
      <c r="AY44" s="706"/>
      <c r="AZ44" s="706"/>
      <c r="BA44" s="706"/>
      <c r="BB44" s="706"/>
      <c r="BC44" s="706"/>
      <c r="BD44" s="706"/>
      <c r="BE44" s="706"/>
      <c r="BF44" s="706"/>
      <c r="BG44" s="706"/>
      <c r="BH44" s="706"/>
      <c r="BI44" s="706"/>
      <c r="BJ44" s="706"/>
      <c r="BK44" s="706"/>
    </row>
    <row r="45" spans="1:63">
      <c r="A45" s="700">
        <f>'[4]2019 GRC Adjustments'!A45</f>
        <v>41</v>
      </c>
      <c r="B45" s="702" t="str">
        <f>'[4]2019 GRC Adjustments'!B45</f>
        <v xml:space="preserve">          (12) 555 - Purchased Power</v>
      </c>
      <c r="C45" s="702">
        <f>'[4]2019 GRC Adjustments'!C45</f>
        <v>574163746.96999896</v>
      </c>
      <c r="D45" s="702">
        <f>'[4]2019 GRC Adjustments'!D45</f>
        <v>0</v>
      </c>
      <c r="E45" s="702">
        <f>'[4]2019 GRC Adjustments'!E45</f>
        <v>0</v>
      </c>
      <c r="F45" s="702">
        <f>'[4]2019 GRC Adjustments'!F45</f>
        <v>0</v>
      </c>
      <c r="G45" s="702">
        <f>'[4]2019 GRC Adjustments'!G45</f>
        <v>0</v>
      </c>
      <c r="H45" s="702">
        <f>'[4]2019 GRC Adjustments'!H45</f>
        <v>0</v>
      </c>
      <c r="I45" s="702">
        <f>'[4]2019 GRC Adjustments'!I45</f>
        <v>0</v>
      </c>
      <c r="J45" s="702">
        <f>'[4]2019 GRC Adjustments'!J45</f>
        <v>0</v>
      </c>
      <c r="K45" s="702">
        <f>'[4]2019 GRC Adjustments'!K45</f>
        <v>0</v>
      </c>
      <c r="L45" s="702">
        <f>'[4]2019 GRC Adjustments'!L45</f>
        <v>0</v>
      </c>
      <c r="M45" s="702">
        <f>'[4]2019 GRC Adjustments'!M45</f>
        <v>0</v>
      </c>
      <c r="N45" s="702">
        <f>'[4]2019 GRC Adjustments'!N45</f>
        <v>0</v>
      </c>
      <c r="O45" s="702">
        <f>'[4]2019 GRC Adjustments'!O45</f>
        <v>0</v>
      </c>
      <c r="P45" s="702">
        <f>'[4]2019 GRC Adjustments'!P45</f>
        <v>0</v>
      </c>
      <c r="Q45" s="702">
        <f>'[4]2019 GRC Adjustments'!Q45</f>
        <v>0</v>
      </c>
      <c r="R45" s="702">
        <f>'[4]2019 GRC Adjustments'!R45</f>
        <v>1.2955679071612061</v>
      </c>
      <c r="S45" s="702">
        <f>'[4]2019 GRC Adjustments'!S45</f>
        <v>0</v>
      </c>
      <c r="T45" s="702">
        <f>'[4]2019 GRC Adjustments'!T45</f>
        <v>0</v>
      </c>
      <c r="U45" s="702">
        <f>'[4]2019 GRC Adjustments'!U45</f>
        <v>0</v>
      </c>
      <c r="V45" s="702">
        <f>'[4]2019 GRC Adjustments'!V45</f>
        <v>0</v>
      </c>
      <c r="W45" s="702">
        <f>'[4]2019 GRC Adjustments'!W45</f>
        <v>0</v>
      </c>
      <c r="X45" s="702">
        <f>'[4]2019 GRC Adjustments'!X45</f>
        <v>14703211.744462658</v>
      </c>
      <c r="Y45" s="702">
        <f>'[4]2019 GRC Adjustments'!Y45</f>
        <v>0</v>
      </c>
      <c r="Z45" s="702">
        <f>'[4]2019 GRC Adjustments'!Z45</f>
        <v>0</v>
      </c>
      <c r="AA45" s="702">
        <f>'[4]2019 GRC Adjustments'!AA45</f>
        <v>0</v>
      </c>
      <c r="AB45" s="702">
        <f>'[4]2019 GRC Adjustments'!AB45</f>
        <v>0</v>
      </c>
      <c r="AC45" s="702">
        <f>'[4]2019 GRC Adjustments'!AC45</f>
        <v>0</v>
      </c>
      <c r="AD45" s="702">
        <f>'[4]2019 GRC Adjustments'!AD45</f>
        <v>0</v>
      </c>
      <c r="AE45" s="702">
        <f>'[4]2019 GRC Adjustments'!AE45</f>
        <v>0</v>
      </c>
      <c r="AF45" s="702">
        <f>'[4]2019 GRC Adjustments'!AF45</f>
        <v>14703213.040030565</v>
      </c>
      <c r="AG45" s="702">
        <f>'[4]2019 GRC Adjustments'!AG45</f>
        <v>588866960.01002955</v>
      </c>
      <c r="AH45" s="702">
        <f>'[4]2019 GRC Adjustments'!AH45</f>
        <v>0</v>
      </c>
      <c r="AI45" s="702">
        <f>'[4]2019 GRC Adjustments'!AI45</f>
        <v>0</v>
      </c>
      <c r="AJ45" s="702">
        <f>'[4]2019 GRC Adjustments'!AJ45</f>
        <v>0</v>
      </c>
      <c r="AK45" s="702">
        <f>'[4]2019 GRC Adjustments'!AK45</f>
        <v>0</v>
      </c>
      <c r="AL45" s="702">
        <f>'[4]2019 GRC Adjustments'!AL45</f>
        <v>0</v>
      </c>
      <c r="AM45" s="702">
        <f>'[4]2019 GRC Adjustments'!AM45</f>
        <v>0</v>
      </c>
      <c r="AN45" s="702">
        <f>'[4]2019 GRC Adjustments'!AN45</f>
        <v>49.669871095118467</v>
      </c>
      <c r="AO45" s="702">
        <f>'[4]2019 GRC Adjustments'!AO45</f>
        <v>0</v>
      </c>
      <c r="AP45" s="702">
        <f>'[4]2019 GRC Adjustments'!AP45</f>
        <v>0</v>
      </c>
      <c r="AQ45" s="702">
        <f>'[4]2019 GRC Adjustments'!AQ45</f>
        <v>0</v>
      </c>
      <c r="AR45" s="702">
        <f>'[4]2019 GRC Adjustments'!AR45</f>
        <v>0</v>
      </c>
      <c r="AS45" s="702">
        <f>'[4]2019 GRC Adjustments'!AS45</f>
        <v>0</v>
      </c>
      <c r="AT45" s="702">
        <f>'[4]2019 GRC Adjustments'!AT45</f>
        <v>0</v>
      </c>
      <c r="AU45" s="702">
        <f>'[4]2019 GRC Adjustments'!AU45</f>
        <v>0</v>
      </c>
      <c r="AV45" s="702">
        <f>'[4]2019 GRC Adjustments'!AV45</f>
        <v>0</v>
      </c>
      <c r="AW45" s="702">
        <f>'[4]2019 GRC Adjustments'!AW45</f>
        <v>0</v>
      </c>
      <c r="AX45" s="702">
        <f>'[4]2019 GRC Adjustments'!AX45</f>
        <v>0</v>
      </c>
      <c r="AY45" s="702">
        <f>'[4]2019 GRC Adjustments'!AY45</f>
        <v>0</v>
      </c>
      <c r="AZ45" s="702">
        <f>'[4]2019 GRC Adjustments'!AZ45</f>
        <v>0</v>
      </c>
      <c r="BA45" s="702">
        <f>'[4]2019 GRC Adjustments'!BA45</f>
        <v>-150685812.42237553</v>
      </c>
      <c r="BB45" s="702">
        <f>'[4]2019 GRC Adjustments'!BB45</f>
        <v>0</v>
      </c>
      <c r="BC45" s="702">
        <f>'[4]2019 GRC Adjustments'!BC45</f>
        <v>0</v>
      </c>
      <c r="BD45" s="702">
        <f>'[4]2019 GRC Adjustments'!BD45</f>
        <v>0</v>
      </c>
      <c r="BE45" s="702">
        <f>'[4]2019 GRC Adjustments'!BE45</f>
        <v>0</v>
      </c>
      <c r="BF45" s="702">
        <f>'[4]2019 GRC Adjustments'!BF45</f>
        <v>0</v>
      </c>
      <c r="BG45" s="702">
        <f>'[4]2019 GRC Adjustments'!BG45</f>
        <v>0</v>
      </c>
      <c r="BH45" s="702">
        <f>'[4]2019 GRC Adjustments'!BH45</f>
        <v>0</v>
      </c>
      <c r="BI45" s="702">
        <f>'[4]2019 GRC Adjustments'!BI45</f>
        <v>0</v>
      </c>
      <c r="BJ45" s="702">
        <f>'[4]2019 GRC Adjustments'!BJ45</f>
        <v>-150685762.75250444</v>
      </c>
      <c r="BK45" s="702">
        <f>'[4]2019 GRC Adjustments'!BK45</f>
        <v>438181197.25752509</v>
      </c>
    </row>
    <row r="46" spans="1:63">
      <c r="A46" s="700">
        <f>'[4]2019 GRC Adjustments'!A46</f>
        <v>42</v>
      </c>
      <c r="B46" s="702" t="str">
        <f>'[4]2019 GRC Adjustments'!B46</f>
        <v xml:space="preserve">          (12) 557 - Other Power Supply Expense</v>
      </c>
      <c r="C46" s="702">
        <f>'[4]2019 GRC Adjustments'!C46</f>
        <v>17679050.599999901</v>
      </c>
      <c r="D46" s="702">
        <f>'[4]2019 GRC Adjustments'!D46</f>
        <v>0</v>
      </c>
      <c r="E46" s="702">
        <f>'[4]2019 GRC Adjustments'!E46</f>
        <v>0</v>
      </c>
      <c r="F46" s="702">
        <f>'[4]2019 GRC Adjustments'!F46</f>
        <v>0</v>
      </c>
      <c r="G46" s="702">
        <f>'[4]2019 GRC Adjustments'!G46</f>
        <v>0</v>
      </c>
      <c r="H46" s="702">
        <f>'[4]2019 GRC Adjustments'!H46</f>
        <v>0</v>
      </c>
      <c r="I46" s="702">
        <f>'[4]2019 GRC Adjustments'!I46</f>
        <v>0</v>
      </c>
      <c r="J46" s="702">
        <f>'[4]2019 GRC Adjustments'!J46</f>
        <v>0</v>
      </c>
      <c r="K46" s="702">
        <f>'[4]2019 GRC Adjustments'!K46</f>
        <v>-12929.322150284017</v>
      </c>
      <c r="L46" s="702">
        <f>'[4]2019 GRC Adjustments'!L46</f>
        <v>0</v>
      </c>
      <c r="M46" s="702">
        <f>'[4]2019 GRC Adjustments'!M46</f>
        <v>0</v>
      </c>
      <c r="N46" s="702">
        <f>'[4]2019 GRC Adjustments'!N46</f>
        <v>0</v>
      </c>
      <c r="O46" s="702">
        <f>'[4]2019 GRC Adjustments'!O46</f>
        <v>0</v>
      </c>
      <c r="P46" s="702">
        <f>'[4]2019 GRC Adjustments'!P46</f>
        <v>0</v>
      </c>
      <c r="Q46" s="702">
        <f>'[4]2019 GRC Adjustments'!Q46</f>
        <v>0</v>
      </c>
      <c r="R46" s="702">
        <f>'[4]2019 GRC Adjustments'!R46</f>
        <v>6339.8422289121927</v>
      </c>
      <c r="S46" s="702">
        <f>'[4]2019 GRC Adjustments'!S46</f>
        <v>0</v>
      </c>
      <c r="T46" s="702">
        <f>'[4]2019 GRC Adjustments'!T46</f>
        <v>0</v>
      </c>
      <c r="U46" s="702">
        <f>'[4]2019 GRC Adjustments'!U46</f>
        <v>0</v>
      </c>
      <c r="V46" s="702">
        <f>'[4]2019 GRC Adjustments'!V46</f>
        <v>0</v>
      </c>
      <c r="W46" s="702">
        <f>'[4]2019 GRC Adjustments'!W46</f>
        <v>0</v>
      </c>
      <c r="X46" s="702">
        <f>'[4]2019 GRC Adjustments'!X46</f>
        <v>-6159535.8900000025</v>
      </c>
      <c r="Y46" s="702">
        <f>'[4]2019 GRC Adjustments'!Y46</f>
        <v>0</v>
      </c>
      <c r="Z46" s="702">
        <f>'[4]2019 GRC Adjustments'!Z46</f>
        <v>0</v>
      </c>
      <c r="AA46" s="702">
        <f>'[4]2019 GRC Adjustments'!AA46</f>
        <v>0</v>
      </c>
      <c r="AB46" s="702">
        <f>'[4]2019 GRC Adjustments'!AB46</f>
        <v>0</v>
      </c>
      <c r="AC46" s="702">
        <f>'[4]2019 GRC Adjustments'!AC46</f>
        <v>0</v>
      </c>
      <c r="AD46" s="702">
        <f>'[4]2019 GRC Adjustments'!AD46</f>
        <v>0</v>
      </c>
      <c r="AE46" s="702">
        <f>'[4]2019 GRC Adjustments'!AE46</f>
        <v>0</v>
      </c>
      <c r="AF46" s="702">
        <f>'[4]2019 GRC Adjustments'!AF46</f>
        <v>-6166125.3699213741</v>
      </c>
      <c r="AG46" s="702">
        <f>'[4]2019 GRC Adjustments'!AG46</f>
        <v>11512925.230078526</v>
      </c>
      <c r="AH46" s="702">
        <f>'[4]2019 GRC Adjustments'!AH46</f>
        <v>0</v>
      </c>
      <c r="AI46" s="702">
        <f>'[4]2019 GRC Adjustments'!AI46</f>
        <v>0</v>
      </c>
      <c r="AJ46" s="702">
        <f>'[4]2019 GRC Adjustments'!AJ46</f>
        <v>0</v>
      </c>
      <c r="AK46" s="702">
        <f>'[4]2019 GRC Adjustments'!AK46</f>
        <v>0</v>
      </c>
      <c r="AL46" s="702">
        <f>'[4]2019 GRC Adjustments'!AL46</f>
        <v>0</v>
      </c>
      <c r="AM46" s="702">
        <f>'[4]2019 GRC Adjustments'!AM46</f>
        <v>0</v>
      </c>
      <c r="AN46" s="702">
        <f>'[4]2019 GRC Adjustments'!AN46</f>
        <v>245900.86775379934</v>
      </c>
      <c r="AO46" s="702">
        <f>'[4]2019 GRC Adjustments'!AO46</f>
        <v>0</v>
      </c>
      <c r="AP46" s="702">
        <f>'[4]2019 GRC Adjustments'!AP46</f>
        <v>0</v>
      </c>
      <c r="AQ46" s="702">
        <f>'[4]2019 GRC Adjustments'!AQ46</f>
        <v>0</v>
      </c>
      <c r="AR46" s="702">
        <f>'[4]2019 GRC Adjustments'!AR46</f>
        <v>0</v>
      </c>
      <c r="AS46" s="702">
        <f>'[4]2019 GRC Adjustments'!AS46</f>
        <v>0</v>
      </c>
      <c r="AT46" s="702">
        <f>'[4]2019 GRC Adjustments'!AT46</f>
        <v>0</v>
      </c>
      <c r="AU46" s="702">
        <f>'[4]2019 GRC Adjustments'!AU46</f>
        <v>0</v>
      </c>
      <c r="AV46" s="702">
        <f>'[4]2019 GRC Adjustments'!AV46</f>
        <v>0</v>
      </c>
      <c r="AW46" s="702">
        <f>'[4]2019 GRC Adjustments'!AW46</f>
        <v>0</v>
      </c>
      <c r="AX46" s="702">
        <f>'[4]2019 GRC Adjustments'!AX46</f>
        <v>0</v>
      </c>
      <c r="AY46" s="702">
        <f>'[4]2019 GRC Adjustments'!AY46</f>
        <v>0</v>
      </c>
      <c r="AZ46" s="702">
        <f>'[4]2019 GRC Adjustments'!AZ46</f>
        <v>0</v>
      </c>
      <c r="BA46" s="702">
        <f>'[4]2019 GRC Adjustments'!BA46</f>
        <v>-3260464.4424879197</v>
      </c>
      <c r="BB46" s="702">
        <f>'[4]2019 GRC Adjustments'!BB46</f>
        <v>0</v>
      </c>
      <c r="BC46" s="702">
        <f>'[4]2019 GRC Adjustments'!BC46</f>
        <v>0</v>
      </c>
      <c r="BD46" s="702">
        <f>'[4]2019 GRC Adjustments'!BD46</f>
        <v>0</v>
      </c>
      <c r="BE46" s="702">
        <f>'[4]2019 GRC Adjustments'!BE46</f>
        <v>0</v>
      </c>
      <c r="BF46" s="702">
        <f>'[4]2019 GRC Adjustments'!BF46</f>
        <v>0</v>
      </c>
      <c r="BG46" s="702">
        <f>'[4]2019 GRC Adjustments'!BG46</f>
        <v>0</v>
      </c>
      <c r="BH46" s="702">
        <f>'[4]2019 GRC Adjustments'!BH46</f>
        <v>0</v>
      </c>
      <c r="BI46" s="702">
        <f>'[4]2019 GRC Adjustments'!BI46</f>
        <v>0</v>
      </c>
      <c r="BJ46" s="702">
        <f>'[4]2019 GRC Adjustments'!BJ46</f>
        <v>-3014563.5747341202</v>
      </c>
      <c r="BK46" s="702">
        <f>'[4]2019 GRC Adjustments'!BK46</f>
        <v>8498361.6553444061</v>
      </c>
    </row>
    <row r="47" spans="1:63">
      <c r="A47" s="700">
        <f>'[4]2019 GRC Adjustments'!A47</f>
        <v>43</v>
      </c>
      <c r="B47" s="702" t="str">
        <f>'[4]2019 GRC Adjustments'!B47</f>
        <v xml:space="preserve">          (12) 804 - Natural Gas City Gate Purchases</v>
      </c>
      <c r="C47" s="702">
        <f>'[4]2019 GRC Adjustments'!C47</f>
        <v>0</v>
      </c>
      <c r="D47" s="702">
        <f>'[4]2019 GRC Adjustments'!D47</f>
        <v>0</v>
      </c>
      <c r="E47" s="702">
        <f>'[4]2019 GRC Adjustments'!E47</f>
        <v>0</v>
      </c>
      <c r="F47" s="702">
        <f>'[4]2019 GRC Adjustments'!F47</f>
        <v>0</v>
      </c>
      <c r="G47" s="702">
        <f>'[4]2019 GRC Adjustments'!G47</f>
        <v>0</v>
      </c>
      <c r="H47" s="702">
        <f>'[4]2019 GRC Adjustments'!H47</f>
        <v>0</v>
      </c>
      <c r="I47" s="702">
        <f>'[4]2019 GRC Adjustments'!I47</f>
        <v>0</v>
      </c>
      <c r="J47" s="702">
        <f>'[4]2019 GRC Adjustments'!J47</f>
        <v>0</v>
      </c>
      <c r="K47" s="702">
        <f>'[4]2019 GRC Adjustments'!K47</f>
        <v>0</v>
      </c>
      <c r="L47" s="702">
        <f>'[4]2019 GRC Adjustments'!L47</f>
        <v>0</v>
      </c>
      <c r="M47" s="702">
        <f>'[4]2019 GRC Adjustments'!M47</f>
        <v>0</v>
      </c>
      <c r="N47" s="702">
        <f>'[4]2019 GRC Adjustments'!N47</f>
        <v>0</v>
      </c>
      <c r="O47" s="702">
        <f>'[4]2019 GRC Adjustments'!O47</f>
        <v>0</v>
      </c>
      <c r="P47" s="702">
        <f>'[4]2019 GRC Adjustments'!P47</f>
        <v>0</v>
      </c>
      <c r="Q47" s="702">
        <f>'[4]2019 GRC Adjustments'!Q47</f>
        <v>0</v>
      </c>
      <c r="R47" s="702">
        <f>'[4]2019 GRC Adjustments'!R47</f>
        <v>0</v>
      </c>
      <c r="S47" s="702">
        <f>'[4]2019 GRC Adjustments'!S47</f>
        <v>0</v>
      </c>
      <c r="T47" s="702">
        <f>'[4]2019 GRC Adjustments'!T47</f>
        <v>0</v>
      </c>
      <c r="U47" s="702">
        <f>'[4]2019 GRC Adjustments'!U47</f>
        <v>0</v>
      </c>
      <c r="V47" s="702">
        <f>'[4]2019 GRC Adjustments'!V47</f>
        <v>0</v>
      </c>
      <c r="W47" s="702">
        <f>'[4]2019 GRC Adjustments'!W47</f>
        <v>0</v>
      </c>
      <c r="X47" s="702">
        <f>'[4]2019 GRC Adjustments'!X47</f>
        <v>0</v>
      </c>
      <c r="Y47" s="702">
        <f>'[4]2019 GRC Adjustments'!Y47</f>
        <v>0</v>
      </c>
      <c r="Z47" s="702">
        <f>'[4]2019 GRC Adjustments'!Z47</f>
        <v>0</v>
      </c>
      <c r="AA47" s="702">
        <f>'[4]2019 GRC Adjustments'!AA47</f>
        <v>0</v>
      </c>
      <c r="AB47" s="702">
        <f>'[4]2019 GRC Adjustments'!AB47</f>
        <v>0</v>
      </c>
      <c r="AC47" s="702">
        <f>'[4]2019 GRC Adjustments'!AC47</f>
        <v>0</v>
      </c>
      <c r="AD47" s="702">
        <f>'[4]2019 GRC Adjustments'!AD47</f>
        <v>0</v>
      </c>
      <c r="AE47" s="702">
        <f>'[4]2019 GRC Adjustments'!AE47</f>
        <v>0</v>
      </c>
      <c r="AF47" s="702">
        <f>'[4]2019 GRC Adjustments'!AF47</f>
        <v>0</v>
      </c>
      <c r="AG47" s="702">
        <f>'[4]2019 GRC Adjustments'!AG47</f>
        <v>0</v>
      </c>
      <c r="AH47" s="702">
        <f>'[4]2019 GRC Adjustments'!AH47</f>
        <v>0</v>
      </c>
      <c r="AI47" s="702">
        <f>'[4]2019 GRC Adjustments'!AI47</f>
        <v>0</v>
      </c>
      <c r="AJ47" s="702">
        <f>'[4]2019 GRC Adjustments'!AJ47</f>
        <v>0</v>
      </c>
      <c r="AK47" s="702">
        <f>'[4]2019 GRC Adjustments'!AK47</f>
        <v>0</v>
      </c>
      <c r="AL47" s="702">
        <f>'[4]2019 GRC Adjustments'!AL47</f>
        <v>0</v>
      </c>
      <c r="AM47" s="702">
        <f>'[4]2019 GRC Adjustments'!AM47</f>
        <v>0</v>
      </c>
      <c r="AN47" s="702">
        <f>'[4]2019 GRC Adjustments'!AN47</f>
        <v>0</v>
      </c>
      <c r="AO47" s="702">
        <f>'[4]2019 GRC Adjustments'!AO47</f>
        <v>0</v>
      </c>
      <c r="AP47" s="702">
        <f>'[4]2019 GRC Adjustments'!AP47</f>
        <v>0</v>
      </c>
      <c r="AQ47" s="702">
        <f>'[4]2019 GRC Adjustments'!AQ47</f>
        <v>0</v>
      </c>
      <c r="AR47" s="702">
        <f>'[4]2019 GRC Adjustments'!AR47</f>
        <v>0</v>
      </c>
      <c r="AS47" s="702">
        <f>'[4]2019 GRC Adjustments'!AS47</f>
        <v>0</v>
      </c>
      <c r="AT47" s="702">
        <f>'[4]2019 GRC Adjustments'!AT47</f>
        <v>0</v>
      </c>
      <c r="AU47" s="702">
        <f>'[4]2019 GRC Adjustments'!AU47</f>
        <v>0</v>
      </c>
      <c r="AV47" s="702">
        <f>'[4]2019 GRC Adjustments'!AV47</f>
        <v>0</v>
      </c>
      <c r="AW47" s="702">
        <f>'[4]2019 GRC Adjustments'!AW47</f>
        <v>0</v>
      </c>
      <c r="AX47" s="702">
        <f>'[4]2019 GRC Adjustments'!AX47</f>
        <v>0</v>
      </c>
      <c r="AY47" s="702">
        <f>'[4]2019 GRC Adjustments'!AY47</f>
        <v>0</v>
      </c>
      <c r="AZ47" s="702">
        <f>'[4]2019 GRC Adjustments'!AZ47</f>
        <v>0</v>
      </c>
      <c r="BA47" s="702">
        <f>'[4]2019 GRC Adjustments'!BA47</f>
        <v>0</v>
      </c>
      <c r="BB47" s="702">
        <f>'[4]2019 GRC Adjustments'!BB47</f>
        <v>0</v>
      </c>
      <c r="BC47" s="702">
        <f>'[4]2019 GRC Adjustments'!BC47</f>
        <v>0</v>
      </c>
      <c r="BD47" s="702">
        <f>'[4]2019 GRC Adjustments'!BD47</f>
        <v>0</v>
      </c>
      <c r="BE47" s="702">
        <f>'[4]2019 GRC Adjustments'!BE47</f>
        <v>0</v>
      </c>
      <c r="BF47" s="702">
        <f>'[4]2019 GRC Adjustments'!BF47</f>
        <v>0</v>
      </c>
      <c r="BG47" s="702">
        <f>'[4]2019 GRC Adjustments'!BG47</f>
        <v>0</v>
      </c>
      <c r="BH47" s="702">
        <f>'[4]2019 GRC Adjustments'!BH47</f>
        <v>0</v>
      </c>
      <c r="BI47" s="702">
        <f>'[4]2019 GRC Adjustments'!BI47</f>
        <v>0</v>
      </c>
      <c r="BJ47" s="702">
        <f>'[4]2019 GRC Adjustments'!BJ47</f>
        <v>0</v>
      </c>
      <c r="BK47" s="702">
        <f>'[4]2019 GRC Adjustments'!BK47</f>
        <v>0</v>
      </c>
    </row>
    <row r="48" spans="1:63">
      <c r="A48" s="700">
        <f>'[4]2019 GRC Adjustments'!A48</f>
        <v>44</v>
      </c>
      <c r="B48" s="702" t="str">
        <f>'[4]2019 GRC Adjustments'!B48</f>
        <v xml:space="preserve">          (12) 805 - Other Gas Purchases</v>
      </c>
      <c r="C48" s="702">
        <f>'[4]2019 GRC Adjustments'!C48</f>
        <v>0</v>
      </c>
      <c r="D48" s="702">
        <f>'[4]2019 GRC Adjustments'!D48</f>
        <v>0</v>
      </c>
      <c r="E48" s="702">
        <f>'[4]2019 GRC Adjustments'!E48</f>
        <v>0</v>
      </c>
      <c r="F48" s="702">
        <f>'[4]2019 GRC Adjustments'!F48</f>
        <v>0</v>
      </c>
      <c r="G48" s="702">
        <f>'[4]2019 GRC Adjustments'!G48</f>
        <v>0</v>
      </c>
      <c r="H48" s="702">
        <f>'[4]2019 GRC Adjustments'!H48</f>
        <v>0</v>
      </c>
      <c r="I48" s="702">
        <f>'[4]2019 GRC Adjustments'!I48</f>
        <v>0</v>
      </c>
      <c r="J48" s="702">
        <f>'[4]2019 GRC Adjustments'!J48</f>
        <v>0</v>
      </c>
      <c r="K48" s="702">
        <f>'[4]2019 GRC Adjustments'!K48</f>
        <v>0</v>
      </c>
      <c r="L48" s="702">
        <f>'[4]2019 GRC Adjustments'!L48</f>
        <v>0</v>
      </c>
      <c r="M48" s="702">
        <f>'[4]2019 GRC Adjustments'!M48</f>
        <v>0</v>
      </c>
      <c r="N48" s="702">
        <f>'[4]2019 GRC Adjustments'!N48</f>
        <v>0</v>
      </c>
      <c r="O48" s="702">
        <f>'[4]2019 GRC Adjustments'!O48</f>
        <v>0</v>
      </c>
      <c r="P48" s="702">
        <f>'[4]2019 GRC Adjustments'!P48</f>
        <v>0</v>
      </c>
      <c r="Q48" s="702">
        <f>'[4]2019 GRC Adjustments'!Q48</f>
        <v>0</v>
      </c>
      <c r="R48" s="702">
        <f>'[4]2019 GRC Adjustments'!R48</f>
        <v>0</v>
      </c>
      <c r="S48" s="702">
        <f>'[4]2019 GRC Adjustments'!S48</f>
        <v>0</v>
      </c>
      <c r="T48" s="702">
        <f>'[4]2019 GRC Adjustments'!T48</f>
        <v>0</v>
      </c>
      <c r="U48" s="702">
        <f>'[4]2019 GRC Adjustments'!U48</f>
        <v>0</v>
      </c>
      <c r="V48" s="702">
        <f>'[4]2019 GRC Adjustments'!V48</f>
        <v>0</v>
      </c>
      <c r="W48" s="702">
        <f>'[4]2019 GRC Adjustments'!W48</f>
        <v>0</v>
      </c>
      <c r="X48" s="702">
        <f>'[4]2019 GRC Adjustments'!X48</f>
        <v>0</v>
      </c>
      <c r="Y48" s="702">
        <f>'[4]2019 GRC Adjustments'!Y48</f>
        <v>0</v>
      </c>
      <c r="Z48" s="702">
        <f>'[4]2019 GRC Adjustments'!Z48</f>
        <v>0</v>
      </c>
      <c r="AA48" s="702">
        <f>'[4]2019 GRC Adjustments'!AA48</f>
        <v>0</v>
      </c>
      <c r="AB48" s="702">
        <f>'[4]2019 GRC Adjustments'!AB48</f>
        <v>0</v>
      </c>
      <c r="AC48" s="702">
        <f>'[4]2019 GRC Adjustments'!AC48</f>
        <v>0</v>
      </c>
      <c r="AD48" s="702">
        <f>'[4]2019 GRC Adjustments'!AD48</f>
        <v>0</v>
      </c>
      <c r="AE48" s="702">
        <f>'[4]2019 GRC Adjustments'!AE48</f>
        <v>0</v>
      </c>
      <c r="AF48" s="702">
        <f>'[4]2019 GRC Adjustments'!AF48</f>
        <v>0</v>
      </c>
      <c r="AG48" s="702">
        <f>'[4]2019 GRC Adjustments'!AG48</f>
        <v>0</v>
      </c>
      <c r="AH48" s="702">
        <f>'[4]2019 GRC Adjustments'!AH48</f>
        <v>0</v>
      </c>
      <c r="AI48" s="702">
        <f>'[4]2019 GRC Adjustments'!AI48</f>
        <v>0</v>
      </c>
      <c r="AJ48" s="702">
        <f>'[4]2019 GRC Adjustments'!AJ48</f>
        <v>0</v>
      </c>
      <c r="AK48" s="702">
        <f>'[4]2019 GRC Adjustments'!AK48</f>
        <v>0</v>
      </c>
      <c r="AL48" s="702">
        <f>'[4]2019 GRC Adjustments'!AL48</f>
        <v>0</v>
      </c>
      <c r="AM48" s="702">
        <f>'[4]2019 GRC Adjustments'!AM48</f>
        <v>0</v>
      </c>
      <c r="AN48" s="702">
        <f>'[4]2019 GRC Adjustments'!AN48</f>
        <v>0</v>
      </c>
      <c r="AO48" s="702">
        <f>'[4]2019 GRC Adjustments'!AO48</f>
        <v>0</v>
      </c>
      <c r="AP48" s="702">
        <f>'[4]2019 GRC Adjustments'!AP48</f>
        <v>0</v>
      </c>
      <c r="AQ48" s="702">
        <f>'[4]2019 GRC Adjustments'!AQ48</f>
        <v>0</v>
      </c>
      <c r="AR48" s="702">
        <f>'[4]2019 GRC Adjustments'!AR48</f>
        <v>0</v>
      </c>
      <c r="AS48" s="702">
        <f>'[4]2019 GRC Adjustments'!AS48</f>
        <v>0</v>
      </c>
      <c r="AT48" s="702">
        <f>'[4]2019 GRC Adjustments'!AT48</f>
        <v>0</v>
      </c>
      <c r="AU48" s="702">
        <f>'[4]2019 GRC Adjustments'!AU48</f>
        <v>0</v>
      </c>
      <c r="AV48" s="702">
        <f>'[4]2019 GRC Adjustments'!AV48</f>
        <v>0</v>
      </c>
      <c r="AW48" s="702">
        <f>'[4]2019 GRC Adjustments'!AW48</f>
        <v>0</v>
      </c>
      <c r="AX48" s="702">
        <f>'[4]2019 GRC Adjustments'!AX48</f>
        <v>0</v>
      </c>
      <c r="AY48" s="702">
        <f>'[4]2019 GRC Adjustments'!AY48</f>
        <v>0</v>
      </c>
      <c r="AZ48" s="702">
        <f>'[4]2019 GRC Adjustments'!AZ48</f>
        <v>0</v>
      </c>
      <c r="BA48" s="702">
        <f>'[4]2019 GRC Adjustments'!BA48</f>
        <v>0</v>
      </c>
      <c r="BB48" s="702">
        <f>'[4]2019 GRC Adjustments'!BB48</f>
        <v>0</v>
      </c>
      <c r="BC48" s="702">
        <f>'[4]2019 GRC Adjustments'!BC48</f>
        <v>0</v>
      </c>
      <c r="BD48" s="702">
        <f>'[4]2019 GRC Adjustments'!BD48</f>
        <v>0</v>
      </c>
      <c r="BE48" s="702">
        <f>'[4]2019 GRC Adjustments'!BE48</f>
        <v>0</v>
      </c>
      <c r="BF48" s="702">
        <f>'[4]2019 GRC Adjustments'!BF48</f>
        <v>0</v>
      </c>
      <c r="BG48" s="702">
        <f>'[4]2019 GRC Adjustments'!BG48</f>
        <v>0</v>
      </c>
      <c r="BH48" s="702">
        <f>'[4]2019 GRC Adjustments'!BH48</f>
        <v>0</v>
      </c>
      <c r="BI48" s="702">
        <f>'[4]2019 GRC Adjustments'!BI48</f>
        <v>0</v>
      </c>
      <c r="BJ48" s="702">
        <f>'[4]2019 GRC Adjustments'!BJ48</f>
        <v>0</v>
      </c>
      <c r="BK48" s="702">
        <f>'[4]2019 GRC Adjustments'!BK48</f>
        <v>0</v>
      </c>
    </row>
    <row r="49" spans="1:63">
      <c r="A49" s="700">
        <f>'[4]2019 GRC Adjustments'!A49</f>
        <v>45</v>
      </c>
      <c r="B49" s="702" t="str">
        <f>'[4]2019 GRC Adjustments'!B49</f>
        <v xml:space="preserve">          (12) 8051 - Purchased Gas Cost Adjustments</v>
      </c>
      <c r="C49" s="702">
        <f>'[4]2019 GRC Adjustments'!C49</f>
        <v>0</v>
      </c>
      <c r="D49" s="702">
        <f>'[4]2019 GRC Adjustments'!D49</f>
        <v>0</v>
      </c>
      <c r="E49" s="702">
        <f>'[4]2019 GRC Adjustments'!E49</f>
        <v>0</v>
      </c>
      <c r="F49" s="702">
        <f>'[4]2019 GRC Adjustments'!F49</f>
        <v>0</v>
      </c>
      <c r="G49" s="702">
        <f>'[4]2019 GRC Adjustments'!G49</f>
        <v>0</v>
      </c>
      <c r="H49" s="702">
        <f>'[4]2019 GRC Adjustments'!H49</f>
        <v>0</v>
      </c>
      <c r="I49" s="702">
        <f>'[4]2019 GRC Adjustments'!I49</f>
        <v>0</v>
      </c>
      <c r="J49" s="702">
        <f>'[4]2019 GRC Adjustments'!J49</f>
        <v>0</v>
      </c>
      <c r="K49" s="702">
        <f>'[4]2019 GRC Adjustments'!K49</f>
        <v>0</v>
      </c>
      <c r="L49" s="702">
        <f>'[4]2019 GRC Adjustments'!L49</f>
        <v>0</v>
      </c>
      <c r="M49" s="702">
        <f>'[4]2019 GRC Adjustments'!M49</f>
        <v>0</v>
      </c>
      <c r="N49" s="702">
        <f>'[4]2019 GRC Adjustments'!N49</f>
        <v>0</v>
      </c>
      <c r="O49" s="702">
        <f>'[4]2019 GRC Adjustments'!O49</f>
        <v>0</v>
      </c>
      <c r="P49" s="702">
        <f>'[4]2019 GRC Adjustments'!P49</f>
        <v>0</v>
      </c>
      <c r="Q49" s="702">
        <f>'[4]2019 GRC Adjustments'!Q49</f>
        <v>0</v>
      </c>
      <c r="R49" s="702">
        <f>'[4]2019 GRC Adjustments'!R49</f>
        <v>0</v>
      </c>
      <c r="S49" s="702">
        <f>'[4]2019 GRC Adjustments'!S49</f>
        <v>0</v>
      </c>
      <c r="T49" s="702">
        <f>'[4]2019 GRC Adjustments'!T49</f>
        <v>0</v>
      </c>
      <c r="U49" s="702">
        <f>'[4]2019 GRC Adjustments'!U49</f>
        <v>0</v>
      </c>
      <c r="V49" s="702">
        <f>'[4]2019 GRC Adjustments'!V49</f>
        <v>0</v>
      </c>
      <c r="W49" s="702">
        <f>'[4]2019 GRC Adjustments'!W49</f>
        <v>0</v>
      </c>
      <c r="X49" s="702">
        <f>'[4]2019 GRC Adjustments'!X49</f>
        <v>0</v>
      </c>
      <c r="Y49" s="702">
        <f>'[4]2019 GRC Adjustments'!Y49</f>
        <v>0</v>
      </c>
      <c r="Z49" s="702">
        <f>'[4]2019 GRC Adjustments'!Z49</f>
        <v>0</v>
      </c>
      <c r="AA49" s="702">
        <f>'[4]2019 GRC Adjustments'!AA49</f>
        <v>0</v>
      </c>
      <c r="AB49" s="702">
        <f>'[4]2019 GRC Adjustments'!AB49</f>
        <v>0</v>
      </c>
      <c r="AC49" s="702">
        <f>'[4]2019 GRC Adjustments'!AC49</f>
        <v>0</v>
      </c>
      <c r="AD49" s="702">
        <f>'[4]2019 GRC Adjustments'!AD49</f>
        <v>0</v>
      </c>
      <c r="AE49" s="702">
        <f>'[4]2019 GRC Adjustments'!AE49</f>
        <v>0</v>
      </c>
      <c r="AF49" s="702">
        <f>'[4]2019 GRC Adjustments'!AF49</f>
        <v>0</v>
      </c>
      <c r="AG49" s="702">
        <f>'[4]2019 GRC Adjustments'!AG49</f>
        <v>0</v>
      </c>
      <c r="AH49" s="702">
        <f>'[4]2019 GRC Adjustments'!AH49</f>
        <v>0</v>
      </c>
      <c r="AI49" s="702">
        <f>'[4]2019 GRC Adjustments'!AI49</f>
        <v>0</v>
      </c>
      <c r="AJ49" s="702">
        <f>'[4]2019 GRC Adjustments'!AJ49</f>
        <v>0</v>
      </c>
      <c r="AK49" s="702">
        <f>'[4]2019 GRC Adjustments'!AK49</f>
        <v>0</v>
      </c>
      <c r="AL49" s="702">
        <f>'[4]2019 GRC Adjustments'!AL49</f>
        <v>0</v>
      </c>
      <c r="AM49" s="702">
        <f>'[4]2019 GRC Adjustments'!AM49</f>
        <v>0</v>
      </c>
      <c r="AN49" s="702">
        <f>'[4]2019 GRC Adjustments'!AN49</f>
        <v>0</v>
      </c>
      <c r="AO49" s="702">
        <f>'[4]2019 GRC Adjustments'!AO49</f>
        <v>0</v>
      </c>
      <c r="AP49" s="702">
        <f>'[4]2019 GRC Adjustments'!AP49</f>
        <v>0</v>
      </c>
      <c r="AQ49" s="702">
        <f>'[4]2019 GRC Adjustments'!AQ49</f>
        <v>0</v>
      </c>
      <c r="AR49" s="702">
        <f>'[4]2019 GRC Adjustments'!AR49</f>
        <v>0</v>
      </c>
      <c r="AS49" s="702">
        <f>'[4]2019 GRC Adjustments'!AS49</f>
        <v>0</v>
      </c>
      <c r="AT49" s="702">
        <f>'[4]2019 GRC Adjustments'!AT49</f>
        <v>0</v>
      </c>
      <c r="AU49" s="702">
        <f>'[4]2019 GRC Adjustments'!AU49</f>
        <v>0</v>
      </c>
      <c r="AV49" s="702">
        <f>'[4]2019 GRC Adjustments'!AV49</f>
        <v>0</v>
      </c>
      <c r="AW49" s="702">
        <f>'[4]2019 GRC Adjustments'!AW49</f>
        <v>0</v>
      </c>
      <c r="AX49" s="702">
        <f>'[4]2019 GRC Adjustments'!AX49</f>
        <v>0</v>
      </c>
      <c r="AY49" s="702">
        <f>'[4]2019 GRC Adjustments'!AY49</f>
        <v>0</v>
      </c>
      <c r="AZ49" s="702">
        <f>'[4]2019 GRC Adjustments'!AZ49</f>
        <v>0</v>
      </c>
      <c r="BA49" s="702">
        <f>'[4]2019 GRC Adjustments'!BA49</f>
        <v>0</v>
      </c>
      <c r="BB49" s="702">
        <f>'[4]2019 GRC Adjustments'!BB49</f>
        <v>0</v>
      </c>
      <c r="BC49" s="702">
        <f>'[4]2019 GRC Adjustments'!BC49</f>
        <v>0</v>
      </c>
      <c r="BD49" s="702">
        <f>'[4]2019 GRC Adjustments'!BD49</f>
        <v>0</v>
      </c>
      <c r="BE49" s="702">
        <f>'[4]2019 GRC Adjustments'!BE49</f>
        <v>0</v>
      </c>
      <c r="BF49" s="702">
        <f>'[4]2019 GRC Adjustments'!BF49</f>
        <v>0</v>
      </c>
      <c r="BG49" s="702">
        <f>'[4]2019 GRC Adjustments'!BG49</f>
        <v>0</v>
      </c>
      <c r="BH49" s="702">
        <f>'[4]2019 GRC Adjustments'!BH49</f>
        <v>0</v>
      </c>
      <c r="BI49" s="702">
        <f>'[4]2019 GRC Adjustments'!BI49</f>
        <v>0</v>
      </c>
      <c r="BJ49" s="702">
        <f>'[4]2019 GRC Adjustments'!BJ49</f>
        <v>0</v>
      </c>
      <c r="BK49" s="702">
        <f>'[4]2019 GRC Adjustments'!BK49</f>
        <v>0</v>
      </c>
    </row>
    <row r="50" spans="1:63">
      <c r="A50" s="700">
        <f>'[4]2019 GRC Adjustments'!A50</f>
        <v>46</v>
      </c>
      <c r="B50" s="702" t="str">
        <f>'[4]2019 GRC Adjustments'!B50</f>
        <v xml:space="preserve">          (12) 8081 - Gas Withdrawn From Storage</v>
      </c>
      <c r="C50" s="702">
        <f>'[4]2019 GRC Adjustments'!C50</f>
        <v>0</v>
      </c>
      <c r="D50" s="702">
        <f>'[4]2019 GRC Adjustments'!D50</f>
        <v>0</v>
      </c>
      <c r="E50" s="702">
        <f>'[4]2019 GRC Adjustments'!E50</f>
        <v>0</v>
      </c>
      <c r="F50" s="702">
        <f>'[4]2019 GRC Adjustments'!F50</f>
        <v>0</v>
      </c>
      <c r="G50" s="702">
        <f>'[4]2019 GRC Adjustments'!G50</f>
        <v>0</v>
      </c>
      <c r="H50" s="702">
        <f>'[4]2019 GRC Adjustments'!H50</f>
        <v>0</v>
      </c>
      <c r="I50" s="702">
        <f>'[4]2019 GRC Adjustments'!I50</f>
        <v>0</v>
      </c>
      <c r="J50" s="702">
        <f>'[4]2019 GRC Adjustments'!J50</f>
        <v>0</v>
      </c>
      <c r="K50" s="702">
        <f>'[4]2019 GRC Adjustments'!K50</f>
        <v>0</v>
      </c>
      <c r="L50" s="702">
        <f>'[4]2019 GRC Adjustments'!L50</f>
        <v>0</v>
      </c>
      <c r="M50" s="702">
        <f>'[4]2019 GRC Adjustments'!M50</f>
        <v>0</v>
      </c>
      <c r="N50" s="702">
        <f>'[4]2019 GRC Adjustments'!N50</f>
        <v>0</v>
      </c>
      <c r="O50" s="702">
        <f>'[4]2019 GRC Adjustments'!O50</f>
        <v>0</v>
      </c>
      <c r="P50" s="702">
        <f>'[4]2019 GRC Adjustments'!P50</f>
        <v>0</v>
      </c>
      <c r="Q50" s="702">
        <f>'[4]2019 GRC Adjustments'!Q50</f>
        <v>0</v>
      </c>
      <c r="R50" s="702">
        <f>'[4]2019 GRC Adjustments'!R50</f>
        <v>0</v>
      </c>
      <c r="S50" s="702">
        <f>'[4]2019 GRC Adjustments'!S50</f>
        <v>0</v>
      </c>
      <c r="T50" s="702">
        <f>'[4]2019 GRC Adjustments'!T50</f>
        <v>0</v>
      </c>
      <c r="U50" s="702">
        <f>'[4]2019 GRC Adjustments'!U50</f>
        <v>0</v>
      </c>
      <c r="V50" s="702">
        <f>'[4]2019 GRC Adjustments'!V50</f>
        <v>0</v>
      </c>
      <c r="W50" s="702">
        <f>'[4]2019 GRC Adjustments'!W50</f>
        <v>0</v>
      </c>
      <c r="X50" s="702">
        <f>'[4]2019 GRC Adjustments'!X50</f>
        <v>0</v>
      </c>
      <c r="Y50" s="702">
        <f>'[4]2019 GRC Adjustments'!Y50</f>
        <v>0</v>
      </c>
      <c r="Z50" s="702">
        <f>'[4]2019 GRC Adjustments'!Z50</f>
        <v>0</v>
      </c>
      <c r="AA50" s="702">
        <f>'[4]2019 GRC Adjustments'!AA50</f>
        <v>0</v>
      </c>
      <c r="AB50" s="702">
        <f>'[4]2019 GRC Adjustments'!AB50</f>
        <v>0</v>
      </c>
      <c r="AC50" s="702">
        <f>'[4]2019 GRC Adjustments'!AC50</f>
        <v>0</v>
      </c>
      <c r="AD50" s="702">
        <f>'[4]2019 GRC Adjustments'!AD50</f>
        <v>0</v>
      </c>
      <c r="AE50" s="702">
        <f>'[4]2019 GRC Adjustments'!AE50</f>
        <v>0</v>
      </c>
      <c r="AF50" s="702">
        <f>'[4]2019 GRC Adjustments'!AF50</f>
        <v>0</v>
      </c>
      <c r="AG50" s="702">
        <f>'[4]2019 GRC Adjustments'!AG50</f>
        <v>0</v>
      </c>
      <c r="AH50" s="702">
        <f>'[4]2019 GRC Adjustments'!AH50</f>
        <v>0</v>
      </c>
      <c r="AI50" s="702">
        <f>'[4]2019 GRC Adjustments'!AI50</f>
        <v>0</v>
      </c>
      <c r="AJ50" s="702">
        <f>'[4]2019 GRC Adjustments'!AJ50</f>
        <v>0</v>
      </c>
      <c r="AK50" s="702">
        <f>'[4]2019 GRC Adjustments'!AK50</f>
        <v>0</v>
      </c>
      <c r="AL50" s="702">
        <f>'[4]2019 GRC Adjustments'!AL50</f>
        <v>0</v>
      </c>
      <c r="AM50" s="702">
        <f>'[4]2019 GRC Adjustments'!AM50</f>
        <v>0</v>
      </c>
      <c r="AN50" s="702">
        <f>'[4]2019 GRC Adjustments'!AN50</f>
        <v>0</v>
      </c>
      <c r="AO50" s="702">
        <f>'[4]2019 GRC Adjustments'!AO50</f>
        <v>0</v>
      </c>
      <c r="AP50" s="702">
        <f>'[4]2019 GRC Adjustments'!AP50</f>
        <v>0</v>
      </c>
      <c r="AQ50" s="702">
        <f>'[4]2019 GRC Adjustments'!AQ50</f>
        <v>0</v>
      </c>
      <c r="AR50" s="702">
        <f>'[4]2019 GRC Adjustments'!AR50</f>
        <v>0</v>
      </c>
      <c r="AS50" s="702">
        <f>'[4]2019 GRC Adjustments'!AS50</f>
        <v>0</v>
      </c>
      <c r="AT50" s="702">
        <f>'[4]2019 GRC Adjustments'!AT50</f>
        <v>0</v>
      </c>
      <c r="AU50" s="702">
        <f>'[4]2019 GRC Adjustments'!AU50</f>
        <v>0</v>
      </c>
      <c r="AV50" s="702">
        <f>'[4]2019 GRC Adjustments'!AV50</f>
        <v>0</v>
      </c>
      <c r="AW50" s="702">
        <f>'[4]2019 GRC Adjustments'!AW50</f>
        <v>0</v>
      </c>
      <c r="AX50" s="702">
        <f>'[4]2019 GRC Adjustments'!AX50</f>
        <v>0</v>
      </c>
      <c r="AY50" s="702">
        <f>'[4]2019 GRC Adjustments'!AY50</f>
        <v>0</v>
      </c>
      <c r="AZ50" s="702">
        <f>'[4]2019 GRC Adjustments'!AZ50</f>
        <v>0</v>
      </c>
      <c r="BA50" s="702">
        <f>'[4]2019 GRC Adjustments'!BA50</f>
        <v>0</v>
      </c>
      <c r="BB50" s="702">
        <f>'[4]2019 GRC Adjustments'!BB50</f>
        <v>0</v>
      </c>
      <c r="BC50" s="702">
        <f>'[4]2019 GRC Adjustments'!BC50</f>
        <v>0</v>
      </c>
      <c r="BD50" s="702">
        <f>'[4]2019 GRC Adjustments'!BD50</f>
        <v>0</v>
      </c>
      <c r="BE50" s="702">
        <f>'[4]2019 GRC Adjustments'!BE50</f>
        <v>0</v>
      </c>
      <c r="BF50" s="702">
        <f>'[4]2019 GRC Adjustments'!BF50</f>
        <v>0</v>
      </c>
      <c r="BG50" s="702">
        <f>'[4]2019 GRC Adjustments'!BG50</f>
        <v>0</v>
      </c>
      <c r="BH50" s="702">
        <f>'[4]2019 GRC Adjustments'!BH50</f>
        <v>0</v>
      </c>
      <c r="BI50" s="702">
        <f>'[4]2019 GRC Adjustments'!BI50</f>
        <v>0</v>
      </c>
      <c r="BJ50" s="702">
        <f>'[4]2019 GRC Adjustments'!BJ50</f>
        <v>0</v>
      </c>
      <c r="BK50" s="702">
        <f>'[4]2019 GRC Adjustments'!BK50</f>
        <v>0</v>
      </c>
    </row>
    <row r="51" spans="1:63">
      <c r="A51" s="703">
        <f>'[4]2019 GRC Adjustments'!A51</f>
        <v>47</v>
      </c>
      <c r="B51" s="702" t="str">
        <f>'[4]2019 GRC Adjustments'!B51</f>
        <v xml:space="preserve">          (12) 8082 - Gas Delivered To Storage</v>
      </c>
      <c r="C51" s="702">
        <f>'[4]2019 GRC Adjustments'!C51</f>
        <v>0</v>
      </c>
      <c r="D51" s="702">
        <f>'[4]2019 GRC Adjustments'!D51</f>
        <v>0</v>
      </c>
      <c r="E51" s="702">
        <f>'[4]2019 GRC Adjustments'!E51</f>
        <v>0</v>
      </c>
      <c r="F51" s="702">
        <f>'[4]2019 GRC Adjustments'!F51</f>
        <v>0</v>
      </c>
      <c r="G51" s="702">
        <f>'[4]2019 GRC Adjustments'!G51</f>
        <v>0</v>
      </c>
      <c r="H51" s="702">
        <f>'[4]2019 GRC Adjustments'!H51</f>
        <v>0</v>
      </c>
      <c r="I51" s="702">
        <f>'[4]2019 GRC Adjustments'!I51</f>
        <v>0</v>
      </c>
      <c r="J51" s="702">
        <f>'[4]2019 GRC Adjustments'!J51</f>
        <v>0</v>
      </c>
      <c r="K51" s="702">
        <f>'[4]2019 GRC Adjustments'!K51</f>
        <v>0</v>
      </c>
      <c r="L51" s="702">
        <f>'[4]2019 GRC Adjustments'!L51</f>
        <v>0</v>
      </c>
      <c r="M51" s="702">
        <f>'[4]2019 GRC Adjustments'!M51</f>
        <v>0</v>
      </c>
      <c r="N51" s="702">
        <f>'[4]2019 GRC Adjustments'!N51</f>
        <v>0</v>
      </c>
      <c r="O51" s="702">
        <f>'[4]2019 GRC Adjustments'!O51</f>
        <v>0</v>
      </c>
      <c r="P51" s="702">
        <f>'[4]2019 GRC Adjustments'!P51</f>
        <v>0</v>
      </c>
      <c r="Q51" s="702">
        <f>'[4]2019 GRC Adjustments'!Q51</f>
        <v>0</v>
      </c>
      <c r="R51" s="702">
        <f>'[4]2019 GRC Adjustments'!R51</f>
        <v>0</v>
      </c>
      <c r="S51" s="702">
        <f>'[4]2019 GRC Adjustments'!S51</f>
        <v>0</v>
      </c>
      <c r="T51" s="702">
        <f>'[4]2019 GRC Adjustments'!T51</f>
        <v>0</v>
      </c>
      <c r="U51" s="702">
        <f>'[4]2019 GRC Adjustments'!U51</f>
        <v>0</v>
      </c>
      <c r="V51" s="702">
        <f>'[4]2019 GRC Adjustments'!V51</f>
        <v>0</v>
      </c>
      <c r="W51" s="702">
        <f>'[4]2019 GRC Adjustments'!W51</f>
        <v>0</v>
      </c>
      <c r="X51" s="702">
        <f>'[4]2019 GRC Adjustments'!X51</f>
        <v>0</v>
      </c>
      <c r="Y51" s="702">
        <f>'[4]2019 GRC Adjustments'!Y51</f>
        <v>0</v>
      </c>
      <c r="Z51" s="702">
        <f>'[4]2019 GRC Adjustments'!Z51</f>
        <v>0</v>
      </c>
      <c r="AA51" s="702">
        <f>'[4]2019 GRC Adjustments'!AA51</f>
        <v>0</v>
      </c>
      <c r="AB51" s="702">
        <f>'[4]2019 GRC Adjustments'!AB51</f>
        <v>0</v>
      </c>
      <c r="AC51" s="702">
        <f>'[4]2019 GRC Adjustments'!AC51</f>
        <v>0</v>
      </c>
      <c r="AD51" s="702">
        <f>'[4]2019 GRC Adjustments'!AD51</f>
        <v>0</v>
      </c>
      <c r="AE51" s="702">
        <f>'[4]2019 GRC Adjustments'!AE51</f>
        <v>0</v>
      </c>
      <c r="AF51" s="702">
        <f>'[4]2019 GRC Adjustments'!AF51</f>
        <v>0</v>
      </c>
      <c r="AG51" s="702">
        <f>'[4]2019 GRC Adjustments'!AG51</f>
        <v>0</v>
      </c>
      <c r="AH51" s="702">
        <f>'[4]2019 GRC Adjustments'!AH51</f>
        <v>0</v>
      </c>
      <c r="AI51" s="702">
        <f>'[4]2019 GRC Adjustments'!AI51</f>
        <v>0</v>
      </c>
      <c r="AJ51" s="702">
        <f>'[4]2019 GRC Adjustments'!AJ51</f>
        <v>0</v>
      </c>
      <c r="AK51" s="702">
        <f>'[4]2019 GRC Adjustments'!AK51</f>
        <v>0</v>
      </c>
      <c r="AL51" s="702">
        <f>'[4]2019 GRC Adjustments'!AL51</f>
        <v>0</v>
      </c>
      <c r="AM51" s="702">
        <f>'[4]2019 GRC Adjustments'!AM51</f>
        <v>0</v>
      </c>
      <c r="AN51" s="702">
        <f>'[4]2019 GRC Adjustments'!AN51</f>
        <v>0</v>
      </c>
      <c r="AO51" s="702">
        <f>'[4]2019 GRC Adjustments'!AO51</f>
        <v>0</v>
      </c>
      <c r="AP51" s="702">
        <f>'[4]2019 GRC Adjustments'!AP51</f>
        <v>0</v>
      </c>
      <c r="AQ51" s="702">
        <f>'[4]2019 GRC Adjustments'!AQ51</f>
        <v>0</v>
      </c>
      <c r="AR51" s="702">
        <f>'[4]2019 GRC Adjustments'!AR51</f>
        <v>0</v>
      </c>
      <c r="AS51" s="702">
        <f>'[4]2019 GRC Adjustments'!AS51</f>
        <v>0</v>
      </c>
      <c r="AT51" s="702">
        <f>'[4]2019 GRC Adjustments'!AT51</f>
        <v>0</v>
      </c>
      <c r="AU51" s="702">
        <f>'[4]2019 GRC Adjustments'!AU51</f>
        <v>0</v>
      </c>
      <c r="AV51" s="702">
        <f>'[4]2019 GRC Adjustments'!AV51</f>
        <v>0</v>
      </c>
      <c r="AW51" s="702">
        <f>'[4]2019 GRC Adjustments'!AW51</f>
        <v>0</v>
      </c>
      <c r="AX51" s="702">
        <f>'[4]2019 GRC Adjustments'!AX51</f>
        <v>0</v>
      </c>
      <c r="AY51" s="702">
        <f>'[4]2019 GRC Adjustments'!AY51</f>
        <v>0</v>
      </c>
      <c r="AZ51" s="702">
        <f>'[4]2019 GRC Adjustments'!AZ51</f>
        <v>0</v>
      </c>
      <c r="BA51" s="702">
        <f>'[4]2019 GRC Adjustments'!BA51</f>
        <v>0</v>
      </c>
      <c r="BB51" s="702">
        <f>'[4]2019 GRC Adjustments'!BB51</f>
        <v>0</v>
      </c>
      <c r="BC51" s="702">
        <f>'[4]2019 GRC Adjustments'!BC51</f>
        <v>0</v>
      </c>
      <c r="BD51" s="702">
        <f>'[4]2019 GRC Adjustments'!BD51</f>
        <v>0</v>
      </c>
      <c r="BE51" s="702">
        <f>'[4]2019 GRC Adjustments'!BE51</f>
        <v>0</v>
      </c>
      <c r="BF51" s="702">
        <f>'[4]2019 GRC Adjustments'!BF51</f>
        <v>0</v>
      </c>
      <c r="BG51" s="702">
        <f>'[4]2019 GRC Adjustments'!BG51</f>
        <v>0</v>
      </c>
      <c r="BH51" s="702">
        <f>'[4]2019 GRC Adjustments'!BH51</f>
        <v>0</v>
      </c>
      <c r="BI51" s="702">
        <f>'[4]2019 GRC Adjustments'!BI51</f>
        <v>0</v>
      </c>
      <c r="BJ51" s="702">
        <f>'[4]2019 GRC Adjustments'!BJ51</f>
        <v>0</v>
      </c>
      <c r="BK51" s="702">
        <f>'[4]2019 GRC Adjustments'!BK51</f>
        <v>0</v>
      </c>
    </row>
    <row r="52" spans="1:63">
      <c r="A52" s="700">
        <f>'[4]2019 GRC Adjustments'!A52</f>
        <v>48</v>
      </c>
      <c r="B52" s="704" t="str">
        <f>'[4]2019 GRC Adjustments'!B52</f>
        <v xml:space="preserve">               (12) SUBTOTAL</v>
      </c>
      <c r="C52" s="704">
        <f>'[4]2019 GRC Adjustments'!C52</f>
        <v>591842797.56999886</v>
      </c>
      <c r="D52" s="704">
        <f>'[4]2019 GRC Adjustments'!D52</f>
        <v>0</v>
      </c>
      <c r="E52" s="704">
        <f>'[4]2019 GRC Adjustments'!E52</f>
        <v>0</v>
      </c>
      <c r="F52" s="704">
        <f>'[4]2019 GRC Adjustments'!F52</f>
        <v>0</v>
      </c>
      <c r="G52" s="704">
        <f>'[4]2019 GRC Adjustments'!G52</f>
        <v>0</v>
      </c>
      <c r="H52" s="704">
        <f>'[4]2019 GRC Adjustments'!H52</f>
        <v>0</v>
      </c>
      <c r="I52" s="704">
        <f>'[4]2019 GRC Adjustments'!I52</f>
        <v>0</v>
      </c>
      <c r="J52" s="704">
        <f>'[4]2019 GRC Adjustments'!J52</f>
        <v>0</v>
      </c>
      <c r="K52" s="704">
        <f>'[4]2019 GRC Adjustments'!K52</f>
        <v>-12929.322150284017</v>
      </c>
      <c r="L52" s="704">
        <f>'[4]2019 GRC Adjustments'!L52</f>
        <v>0</v>
      </c>
      <c r="M52" s="704">
        <f>'[4]2019 GRC Adjustments'!M52</f>
        <v>0</v>
      </c>
      <c r="N52" s="704">
        <f>'[4]2019 GRC Adjustments'!N52</f>
        <v>0</v>
      </c>
      <c r="O52" s="704">
        <f>'[4]2019 GRC Adjustments'!O52</f>
        <v>0</v>
      </c>
      <c r="P52" s="704">
        <f>'[4]2019 GRC Adjustments'!P52</f>
        <v>0</v>
      </c>
      <c r="Q52" s="704">
        <f>'[4]2019 GRC Adjustments'!Q52</f>
        <v>0</v>
      </c>
      <c r="R52" s="704">
        <f>'[4]2019 GRC Adjustments'!R52</f>
        <v>6341.1377968193538</v>
      </c>
      <c r="S52" s="704">
        <f>'[4]2019 GRC Adjustments'!S52</f>
        <v>0</v>
      </c>
      <c r="T52" s="704">
        <f>'[4]2019 GRC Adjustments'!T52</f>
        <v>0</v>
      </c>
      <c r="U52" s="704">
        <f>'[4]2019 GRC Adjustments'!U52</f>
        <v>0</v>
      </c>
      <c r="V52" s="704">
        <f>'[4]2019 GRC Adjustments'!V52</f>
        <v>0</v>
      </c>
      <c r="W52" s="704">
        <f>'[4]2019 GRC Adjustments'!W52</f>
        <v>0</v>
      </c>
      <c r="X52" s="704">
        <f>'[4]2019 GRC Adjustments'!X52</f>
        <v>8543675.8544626553</v>
      </c>
      <c r="Y52" s="704">
        <f>'[4]2019 GRC Adjustments'!Y52</f>
        <v>0</v>
      </c>
      <c r="Z52" s="704">
        <f>'[4]2019 GRC Adjustments'!Z52</f>
        <v>0</v>
      </c>
      <c r="AA52" s="704">
        <f>'[4]2019 GRC Adjustments'!AA52</f>
        <v>0</v>
      </c>
      <c r="AB52" s="704">
        <f>'[4]2019 GRC Adjustments'!AB52</f>
        <v>0</v>
      </c>
      <c r="AC52" s="704">
        <f>'[4]2019 GRC Adjustments'!AC52</f>
        <v>0</v>
      </c>
      <c r="AD52" s="704">
        <f>'[4]2019 GRC Adjustments'!AD52</f>
        <v>0</v>
      </c>
      <c r="AE52" s="704">
        <f>'[4]2019 GRC Adjustments'!AE52</f>
        <v>0</v>
      </c>
      <c r="AF52" s="704">
        <f>'[4]2019 GRC Adjustments'!AF52</f>
        <v>8537087.67010919</v>
      </c>
      <c r="AG52" s="704">
        <f>'[4]2019 GRC Adjustments'!AG52</f>
        <v>600379885.24010813</v>
      </c>
      <c r="AH52" s="704">
        <f>'[4]2019 GRC Adjustments'!AH52</f>
        <v>0</v>
      </c>
      <c r="AI52" s="704">
        <f>'[4]2019 GRC Adjustments'!AI52</f>
        <v>0</v>
      </c>
      <c r="AJ52" s="704">
        <f>'[4]2019 GRC Adjustments'!AJ52</f>
        <v>0</v>
      </c>
      <c r="AK52" s="704">
        <f>'[4]2019 GRC Adjustments'!AK52</f>
        <v>0</v>
      </c>
      <c r="AL52" s="704">
        <f>'[4]2019 GRC Adjustments'!AL52</f>
        <v>0</v>
      </c>
      <c r="AM52" s="704">
        <f>'[4]2019 GRC Adjustments'!AM52</f>
        <v>0</v>
      </c>
      <c r="AN52" s="704">
        <f>'[4]2019 GRC Adjustments'!AN52</f>
        <v>245950.53762489447</v>
      </c>
      <c r="AO52" s="704">
        <f>'[4]2019 GRC Adjustments'!AO52</f>
        <v>0</v>
      </c>
      <c r="AP52" s="704">
        <f>'[4]2019 GRC Adjustments'!AP52</f>
        <v>0</v>
      </c>
      <c r="AQ52" s="704">
        <f>'[4]2019 GRC Adjustments'!AQ52</f>
        <v>0</v>
      </c>
      <c r="AR52" s="704">
        <f>'[4]2019 GRC Adjustments'!AR52</f>
        <v>0</v>
      </c>
      <c r="AS52" s="704">
        <f>'[4]2019 GRC Adjustments'!AS52</f>
        <v>0</v>
      </c>
      <c r="AT52" s="704">
        <f>'[4]2019 GRC Adjustments'!AT52</f>
        <v>0</v>
      </c>
      <c r="AU52" s="704">
        <f>'[4]2019 GRC Adjustments'!AU52</f>
        <v>0</v>
      </c>
      <c r="AV52" s="704">
        <f>'[4]2019 GRC Adjustments'!AV52</f>
        <v>0</v>
      </c>
      <c r="AW52" s="704">
        <f>'[4]2019 GRC Adjustments'!AW52</f>
        <v>0</v>
      </c>
      <c r="AX52" s="704">
        <f>'[4]2019 GRC Adjustments'!AX52</f>
        <v>0</v>
      </c>
      <c r="AY52" s="704">
        <f>'[4]2019 GRC Adjustments'!AY52</f>
        <v>0</v>
      </c>
      <c r="AZ52" s="704">
        <f>'[4]2019 GRC Adjustments'!AZ52</f>
        <v>0</v>
      </c>
      <c r="BA52" s="704">
        <f>'[4]2019 GRC Adjustments'!BA52</f>
        <v>-153946276.86486346</v>
      </c>
      <c r="BB52" s="704">
        <f>'[4]2019 GRC Adjustments'!BB52</f>
        <v>0</v>
      </c>
      <c r="BC52" s="704">
        <f>'[4]2019 GRC Adjustments'!BC52</f>
        <v>0</v>
      </c>
      <c r="BD52" s="704">
        <f>'[4]2019 GRC Adjustments'!BD52</f>
        <v>0</v>
      </c>
      <c r="BE52" s="704">
        <f>'[4]2019 GRC Adjustments'!BE52</f>
        <v>0</v>
      </c>
      <c r="BF52" s="704">
        <f>'[4]2019 GRC Adjustments'!BF52</f>
        <v>0</v>
      </c>
      <c r="BG52" s="704">
        <f>'[4]2019 GRC Adjustments'!BG52</f>
        <v>0</v>
      </c>
      <c r="BH52" s="704">
        <f>'[4]2019 GRC Adjustments'!BH52</f>
        <v>0</v>
      </c>
      <c r="BI52" s="704">
        <f>'[4]2019 GRC Adjustments'!BI52</f>
        <v>0</v>
      </c>
      <c r="BJ52" s="704">
        <f>'[4]2019 GRC Adjustments'!BJ52</f>
        <v>-153700326.32723856</v>
      </c>
      <c r="BK52" s="704">
        <f>'[4]2019 GRC Adjustments'!BK52</f>
        <v>446679558.91286951</v>
      </c>
    </row>
    <row r="53" spans="1:63">
      <c r="A53" s="705">
        <f>'[4]2019 GRC Adjustments'!A53</f>
        <v>49</v>
      </c>
      <c r="B53" s="706"/>
      <c r="C53" s="706"/>
      <c r="D53" s="706"/>
      <c r="E53" s="706"/>
      <c r="F53" s="706"/>
      <c r="G53" s="706"/>
      <c r="H53" s="706"/>
      <c r="I53" s="706"/>
      <c r="J53" s="706"/>
      <c r="K53" s="706"/>
      <c r="L53" s="706"/>
      <c r="M53" s="706"/>
      <c r="N53" s="706"/>
      <c r="O53" s="706"/>
      <c r="P53" s="706"/>
      <c r="Q53" s="706"/>
      <c r="R53" s="706"/>
      <c r="S53" s="706"/>
      <c r="T53" s="706"/>
      <c r="U53" s="706"/>
      <c r="V53" s="706"/>
      <c r="W53" s="706"/>
      <c r="X53" s="706"/>
      <c r="Y53" s="706"/>
      <c r="Z53" s="706"/>
      <c r="AA53" s="706"/>
      <c r="AB53" s="706"/>
      <c r="AC53" s="706"/>
      <c r="AD53" s="706"/>
      <c r="AE53" s="706"/>
      <c r="AF53" s="706"/>
      <c r="AG53" s="706"/>
      <c r="AH53" s="706"/>
      <c r="AI53" s="706"/>
      <c r="AJ53" s="706"/>
      <c r="AK53" s="706"/>
      <c r="AL53" s="706"/>
      <c r="AM53" s="706"/>
      <c r="AN53" s="706"/>
      <c r="AO53" s="706"/>
      <c r="AP53" s="706"/>
      <c r="AQ53" s="706"/>
      <c r="AR53" s="706"/>
      <c r="AS53" s="706"/>
      <c r="AT53" s="706"/>
      <c r="AU53" s="706"/>
      <c r="AV53" s="706"/>
      <c r="AW53" s="706"/>
      <c r="AX53" s="706"/>
      <c r="AY53" s="706"/>
      <c r="AZ53" s="706"/>
      <c r="BA53" s="706"/>
      <c r="BB53" s="706"/>
      <c r="BC53" s="706"/>
      <c r="BD53" s="706"/>
      <c r="BE53" s="706"/>
      <c r="BF53" s="706"/>
      <c r="BG53" s="706"/>
      <c r="BH53" s="706"/>
      <c r="BI53" s="706"/>
      <c r="BJ53" s="706"/>
      <c r="BK53" s="706"/>
    </row>
    <row r="54" spans="1:63">
      <c r="A54" s="703">
        <f>'[4]2019 GRC Adjustments'!A54</f>
        <v>50</v>
      </c>
      <c r="B54" s="702" t="str">
        <f>'[4]2019 GRC Adjustments'!B54</f>
        <v xml:space="preserve">          (13) 565 - Transmission Of Electricity By Others</v>
      </c>
      <c r="C54" s="702">
        <f>'[4]2019 GRC Adjustments'!C54</f>
        <v>115807777.5999999</v>
      </c>
      <c r="D54" s="702">
        <f>'[4]2019 GRC Adjustments'!D54</f>
        <v>0</v>
      </c>
      <c r="E54" s="702">
        <f>'[4]2019 GRC Adjustments'!E54</f>
        <v>0</v>
      </c>
      <c r="F54" s="702">
        <f>'[4]2019 GRC Adjustments'!F54</f>
        <v>0</v>
      </c>
      <c r="G54" s="702">
        <f>'[4]2019 GRC Adjustments'!G54</f>
        <v>0</v>
      </c>
      <c r="H54" s="702">
        <f>'[4]2019 GRC Adjustments'!H54</f>
        <v>0</v>
      </c>
      <c r="I54" s="702">
        <f>'[4]2019 GRC Adjustments'!I54</f>
        <v>0</v>
      </c>
      <c r="J54" s="702">
        <f>'[4]2019 GRC Adjustments'!J54</f>
        <v>0</v>
      </c>
      <c r="K54" s="702">
        <f>'[4]2019 GRC Adjustments'!K54</f>
        <v>0</v>
      </c>
      <c r="L54" s="702">
        <f>'[4]2019 GRC Adjustments'!L54</f>
        <v>0</v>
      </c>
      <c r="M54" s="702">
        <f>'[4]2019 GRC Adjustments'!M54</f>
        <v>0</v>
      </c>
      <c r="N54" s="702">
        <f>'[4]2019 GRC Adjustments'!N54</f>
        <v>0</v>
      </c>
      <c r="O54" s="702">
        <f>'[4]2019 GRC Adjustments'!O54</f>
        <v>0</v>
      </c>
      <c r="P54" s="702">
        <f>'[4]2019 GRC Adjustments'!P54</f>
        <v>0</v>
      </c>
      <c r="Q54" s="702">
        <f>'[4]2019 GRC Adjustments'!Q54</f>
        <v>0</v>
      </c>
      <c r="R54" s="702">
        <f>'[4]2019 GRC Adjustments'!R54</f>
        <v>0</v>
      </c>
      <c r="S54" s="702">
        <f>'[4]2019 GRC Adjustments'!S54</f>
        <v>0</v>
      </c>
      <c r="T54" s="702">
        <f>'[4]2019 GRC Adjustments'!T54</f>
        <v>0</v>
      </c>
      <c r="U54" s="702">
        <f>'[4]2019 GRC Adjustments'!U54</f>
        <v>0</v>
      </c>
      <c r="V54" s="702">
        <f>'[4]2019 GRC Adjustments'!V54</f>
        <v>0</v>
      </c>
      <c r="W54" s="702">
        <f>'[4]2019 GRC Adjustments'!W54</f>
        <v>0</v>
      </c>
      <c r="X54" s="702">
        <f>'[4]2019 GRC Adjustments'!X54</f>
        <v>0</v>
      </c>
      <c r="Y54" s="702">
        <f>'[4]2019 GRC Adjustments'!Y54</f>
        <v>0</v>
      </c>
      <c r="Z54" s="702">
        <f>'[4]2019 GRC Adjustments'!Z54</f>
        <v>0</v>
      </c>
      <c r="AA54" s="702">
        <f>'[4]2019 GRC Adjustments'!AA54</f>
        <v>0</v>
      </c>
      <c r="AB54" s="702">
        <f>'[4]2019 GRC Adjustments'!AB54</f>
        <v>0</v>
      </c>
      <c r="AC54" s="702">
        <f>'[4]2019 GRC Adjustments'!AC54</f>
        <v>0</v>
      </c>
      <c r="AD54" s="702">
        <f>'[4]2019 GRC Adjustments'!AD54</f>
        <v>0</v>
      </c>
      <c r="AE54" s="702">
        <f>'[4]2019 GRC Adjustments'!AE54</f>
        <v>0</v>
      </c>
      <c r="AF54" s="702">
        <f>'[4]2019 GRC Adjustments'!AF54</f>
        <v>0</v>
      </c>
      <c r="AG54" s="702">
        <f>'[4]2019 GRC Adjustments'!AG54</f>
        <v>115807777.5999999</v>
      </c>
      <c r="AH54" s="702">
        <f>'[4]2019 GRC Adjustments'!AH54</f>
        <v>0</v>
      </c>
      <c r="AI54" s="702">
        <f>'[4]2019 GRC Adjustments'!AI54</f>
        <v>0</v>
      </c>
      <c r="AJ54" s="702">
        <f>'[4]2019 GRC Adjustments'!AJ54</f>
        <v>0</v>
      </c>
      <c r="AK54" s="702">
        <f>'[4]2019 GRC Adjustments'!AK54</f>
        <v>0</v>
      </c>
      <c r="AL54" s="702">
        <f>'[4]2019 GRC Adjustments'!AL54</f>
        <v>0</v>
      </c>
      <c r="AM54" s="702">
        <f>'[4]2019 GRC Adjustments'!AM54</f>
        <v>0</v>
      </c>
      <c r="AN54" s="702">
        <f>'[4]2019 GRC Adjustments'!AN54</f>
        <v>0</v>
      </c>
      <c r="AO54" s="702">
        <f>'[4]2019 GRC Adjustments'!AO54</f>
        <v>0</v>
      </c>
      <c r="AP54" s="702">
        <f>'[4]2019 GRC Adjustments'!AP54</f>
        <v>0</v>
      </c>
      <c r="AQ54" s="702">
        <f>'[4]2019 GRC Adjustments'!AQ54</f>
        <v>0</v>
      </c>
      <c r="AR54" s="702">
        <f>'[4]2019 GRC Adjustments'!AR54</f>
        <v>0</v>
      </c>
      <c r="AS54" s="702">
        <f>'[4]2019 GRC Adjustments'!AS54</f>
        <v>0</v>
      </c>
      <c r="AT54" s="702">
        <f>'[4]2019 GRC Adjustments'!AT54</f>
        <v>0</v>
      </c>
      <c r="AU54" s="702">
        <f>'[4]2019 GRC Adjustments'!AU54</f>
        <v>0</v>
      </c>
      <c r="AV54" s="702">
        <f>'[4]2019 GRC Adjustments'!AV54</f>
        <v>0</v>
      </c>
      <c r="AW54" s="702">
        <f>'[4]2019 GRC Adjustments'!AW54</f>
        <v>0</v>
      </c>
      <c r="AX54" s="702">
        <f>'[4]2019 GRC Adjustments'!AX54</f>
        <v>0</v>
      </c>
      <c r="AY54" s="702">
        <f>'[4]2019 GRC Adjustments'!AY54</f>
        <v>0</v>
      </c>
      <c r="AZ54" s="702">
        <f>'[4]2019 GRC Adjustments'!AZ54</f>
        <v>0</v>
      </c>
      <c r="BA54" s="702">
        <f>'[4]2019 GRC Adjustments'!BA54</f>
        <v>-3473456.2753740251</v>
      </c>
      <c r="BB54" s="702">
        <f>'[4]2019 GRC Adjustments'!BB54</f>
        <v>0</v>
      </c>
      <c r="BC54" s="702">
        <f>'[4]2019 GRC Adjustments'!BC54</f>
        <v>0</v>
      </c>
      <c r="BD54" s="702">
        <f>'[4]2019 GRC Adjustments'!BD54</f>
        <v>0</v>
      </c>
      <c r="BE54" s="702">
        <f>'[4]2019 GRC Adjustments'!BE54</f>
        <v>0</v>
      </c>
      <c r="BF54" s="702">
        <f>'[4]2019 GRC Adjustments'!BF54</f>
        <v>0</v>
      </c>
      <c r="BG54" s="702">
        <f>'[4]2019 GRC Adjustments'!BG54</f>
        <v>0</v>
      </c>
      <c r="BH54" s="702">
        <f>'[4]2019 GRC Adjustments'!BH54</f>
        <v>0</v>
      </c>
      <c r="BI54" s="702">
        <f>'[4]2019 GRC Adjustments'!BI54</f>
        <v>0</v>
      </c>
      <c r="BJ54" s="702">
        <f>'[4]2019 GRC Adjustments'!BJ54</f>
        <v>-3473456.2753740251</v>
      </c>
      <c r="BK54" s="702">
        <f>'[4]2019 GRC Adjustments'!BK54</f>
        <v>112334321.32462588</v>
      </c>
    </row>
    <row r="55" spans="1:63">
      <c r="A55" s="700">
        <f>'[4]2019 GRC Adjustments'!A55</f>
        <v>51</v>
      </c>
      <c r="B55" s="707" t="str">
        <f>'[4]2019 GRC Adjustments'!B55</f>
        <v xml:space="preserve">               (13) SUBTOTAL</v>
      </c>
      <c r="C55" s="707">
        <f>'[4]2019 GRC Adjustments'!C55</f>
        <v>115807777.5999999</v>
      </c>
      <c r="D55" s="707">
        <f>'[4]2019 GRC Adjustments'!D55</f>
        <v>0</v>
      </c>
      <c r="E55" s="707">
        <f>'[4]2019 GRC Adjustments'!E55</f>
        <v>0</v>
      </c>
      <c r="F55" s="707">
        <f>'[4]2019 GRC Adjustments'!F55</f>
        <v>0</v>
      </c>
      <c r="G55" s="707">
        <f>'[4]2019 GRC Adjustments'!G55</f>
        <v>0</v>
      </c>
      <c r="H55" s="707">
        <f>'[4]2019 GRC Adjustments'!H55</f>
        <v>0</v>
      </c>
      <c r="I55" s="707">
        <f>'[4]2019 GRC Adjustments'!I55</f>
        <v>0</v>
      </c>
      <c r="J55" s="707">
        <f>'[4]2019 GRC Adjustments'!J55</f>
        <v>0</v>
      </c>
      <c r="K55" s="707">
        <f>'[4]2019 GRC Adjustments'!K55</f>
        <v>0</v>
      </c>
      <c r="L55" s="707">
        <f>'[4]2019 GRC Adjustments'!L55</f>
        <v>0</v>
      </c>
      <c r="M55" s="707">
        <f>'[4]2019 GRC Adjustments'!M55</f>
        <v>0</v>
      </c>
      <c r="N55" s="707">
        <f>'[4]2019 GRC Adjustments'!N55</f>
        <v>0</v>
      </c>
      <c r="O55" s="707">
        <f>'[4]2019 GRC Adjustments'!O55</f>
        <v>0</v>
      </c>
      <c r="P55" s="707">
        <f>'[4]2019 GRC Adjustments'!P55</f>
        <v>0</v>
      </c>
      <c r="Q55" s="707">
        <f>'[4]2019 GRC Adjustments'!Q55</f>
        <v>0</v>
      </c>
      <c r="R55" s="707">
        <f>'[4]2019 GRC Adjustments'!R55</f>
        <v>0</v>
      </c>
      <c r="S55" s="707">
        <f>'[4]2019 GRC Adjustments'!S55</f>
        <v>0</v>
      </c>
      <c r="T55" s="707">
        <f>'[4]2019 GRC Adjustments'!T55</f>
        <v>0</v>
      </c>
      <c r="U55" s="707">
        <f>'[4]2019 GRC Adjustments'!U55</f>
        <v>0</v>
      </c>
      <c r="V55" s="707">
        <f>'[4]2019 GRC Adjustments'!V55</f>
        <v>0</v>
      </c>
      <c r="W55" s="707">
        <f>'[4]2019 GRC Adjustments'!W55</f>
        <v>0</v>
      </c>
      <c r="X55" s="707">
        <f>'[4]2019 GRC Adjustments'!X55</f>
        <v>0</v>
      </c>
      <c r="Y55" s="707">
        <f>'[4]2019 GRC Adjustments'!Y55</f>
        <v>0</v>
      </c>
      <c r="Z55" s="707">
        <f>'[4]2019 GRC Adjustments'!Z55</f>
        <v>0</v>
      </c>
      <c r="AA55" s="707">
        <f>'[4]2019 GRC Adjustments'!AA55</f>
        <v>0</v>
      </c>
      <c r="AB55" s="707">
        <f>'[4]2019 GRC Adjustments'!AB55</f>
        <v>0</v>
      </c>
      <c r="AC55" s="707">
        <f>'[4]2019 GRC Adjustments'!AC55</f>
        <v>0</v>
      </c>
      <c r="AD55" s="707">
        <f>'[4]2019 GRC Adjustments'!AD55</f>
        <v>0</v>
      </c>
      <c r="AE55" s="707">
        <f>'[4]2019 GRC Adjustments'!AE55</f>
        <v>0</v>
      </c>
      <c r="AF55" s="707">
        <f>'[4]2019 GRC Adjustments'!AF55</f>
        <v>0</v>
      </c>
      <c r="AG55" s="707">
        <f>'[4]2019 GRC Adjustments'!AG55</f>
        <v>115807777.5999999</v>
      </c>
      <c r="AH55" s="707">
        <f>'[4]2019 GRC Adjustments'!AH55</f>
        <v>0</v>
      </c>
      <c r="AI55" s="707">
        <f>'[4]2019 GRC Adjustments'!AI55</f>
        <v>0</v>
      </c>
      <c r="AJ55" s="707">
        <f>'[4]2019 GRC Adjustments'!AJ55</f>
        <v>0</v>
      </c>
      <c r="AK55" s="707">
        <f>'[4]2019 GRC Adjustments'!AK55</f>
        <v>0</v>
      </c>
      <c r="AL55" s="707">
        <f>'[4]2019 GRC Adjustments'!AL55</f>
        <v>0</v>
      </c>
      <c r="AM55" s="707">
        <f>'[4]2019 GRC Adjustments'!AM55</f>
        <v>0</v>
      </c>
      <c r="AN55" s="707">
        <f>'[4]2019 GRC Adjustments'!AN55</f>
        <v>0</v>
      </c>
      <c r="AO55" s="707">
        <f>'[4]2019 GRC Adjustments'!AO55</f>
        <v>0</v>
      </c>
      <c r="AP55" s="707">
        <f>'[4]2019 GRC Adjustments'!AP55</f>
        <v>0</v>
      </c>
      <c r="AQ55" s="707">
        <f>'[4]2019 GRC Adjustments'!AQ55</f>
        <v>0</v>
      </c>
      <c r="AR55" s="707">
        <f>'[4]2019 GRC Adjustments'!AR55</f>
        <v>0</v>
      </c>
      <c r="AS55" s="707">
        <f>'[4]2019 GRC Adjustments'!AS55</f>
        <v>0</v>
      </c>
      <c r="AT55" s="707">
        <f>'[4]2019 GRC Adjustments'!AT55</f>
        <v>0</v>
      </c>
      <c r="AU55" s="707">
        <f>'[4]2019 GRC Adjustments'!AU55</f>
        <v>0</v>
      </c>
      <c r="AV55" s="707">
        <f>'[4]2019 GRC Adjustments'!AV55</f>
        <v>0</v>
      </c>
      <c r="AW55" s="707">
        <f>'[4]2019 GRC Adjustments'!AW55</f>
        <v>0</v>
      </c>
      <c r="AX55" s="707">
        <f>'[4]2019 GRC Adjustments'!AX55</f>
        <v>0</v>
      </c>
      <c r="AY55" s="707">
        <f>'[4]2019 GRC Adjustments'!AY55</f>
        <v>0</v>
      </c>
      <c r="AZ55" s="707">
        <f>'[4]2019 GRC Adjustments'!AZ55</f>
        <v>0</v>
      </c>
      <c r="BA55" s="707">
        <f>'[4]2019 GRC Adjustments'!BA55</f>
        <v>-3473456.2753740251</v>
      </c>
      <c r="BB55" s="707">
        <f>'[4]2019 GRC Adjustments'!BB55</f>
        <v>0</v>
      </c>
      <c r="BC55" s="707">
        <f>'[4]2019 GRC Adjustments'!BC55</f>
        <v>0</v>
      </c>
      <c r="BD55" s="707">
        <f>'[4]2019 GRC Adjustments'!BD55</f>
        <v>0</v>
      </c>
      <c r="BE55" s="707">
        <f>'[4]2019 GRC Adjustments'!BE55</f>
        <v>0</v>
      </c>
      <c r="BF55" s="707">
        <f>'[4]2019 GRC Adjustments'!BF55</f>
        <v>0</v>
      </c>
      <c r="BG55" s="707">
        <f>'[4]2019 GRC Adjustments'!BG55</f>
        <v>0</v>
      </c>
      <c r="BH55" s="707">
        <f>'[4]2019 GRC Adjustments'!BH55</f>
        <v>0</v>
      </c>
      <c r="BI55" s="707">
        <f>'[4]2019 GRC Adjustments'!BI55</f>
        <v>0</v>
      </c>
      <c r="BJ55" s="707">
        <f>'[4]2019 GRC Adjustments'!BJ55</f>
        <v>-3473456.2753740251</v>
      </c>
      <c r="BK55" s="707">
        <f>'[4]2019 GRC Adjustments'!BK55</f>
        <v>112334321.32462588</v>
      </c>
    </row>
    <row r="56" spans="1:63">
      <c r="A56" s="705">
        <f>'[4]2019 GRC Adjustments'!A56</f>
        <v>52</v>
      </c>
      <c r="B56" s="706"/>
      <c r="C56" s="706"/>
      <c r="D56" s="706"/>
      <c r="E56" s="706"/>
      <c r="F56" s="706"/>
      <c r="G56" s="706"/>
      <c r="H56" s="706"/>
      <c r="I56" s="706"/>
      <c r="J56" s="706"/>
      <c r="K56" s="706"/>
      <c r="L56" s="706"/>
      <c r="M56" s="706"/>
      <c r="N56" s="706"/>
      <c r="O56" s="706"/>
      <c r="P56" s="706"/>
      <c r="Q56" s="706"/>
      <c r="R56" s="706"/>
      <c r="S56" s="706"/>
      <c r="T56" s="706"/>
      <c r="U56" s="706"/>
      <c r="V56" s="706"/>
      <c r="W56" s="706"/>
      <c r="X56" s="706"/>
      <c r="Y56" s="706"/>
      <c r="Z56" s="706"/>
      <c r="AA56" s="706"/>
      <c r="AB56" s="706"/>
      <c r="AC56" s="706"/>
      <c r="AD56" s="706"/>
      <c r="AE56" s="706"/>
      <c r="AF56" s="706"/>
      <c r="AG56" s="706"/>
      <c r="AH56" s="706"/>
      <c r="AI56" s="706"/>
      <c r="AJ56" s="706"/>
      <c r="AK56" s="706"/>
      <c r="AL56" s="706"/>
      <c r="AM56" s="706"/>
      <c r="AN56" s="706"/>
      <c r="AO56" s="706"/>
      <c r="AP56" s="706"/>
      <c r="AQ56" s="706"/>
      <c r="AR56" s="706"/>
      <c r="AS56" s="706"/>
      <c r="AT56" s="706"/>
      <c r="AU56" s="706"/>
      <c r="AV56" s="706"/>
      <c r="AW56" s="706"/>
      <c r="AX56" s="706"/>
      <c r="AY56" s="706"/>
      <c r="AZ56" s="706"/>
      <c r="BA56" s="706"/>
      <c r="BB56" s="706"/>
      <c r="BC56" s="706"/>
      <c r="BD56" s="706"/>
      <c r="BE56" s="706"/>
      <c r="BF56" s="706"/>
      <c r="BG56" s="706"/>
      <c r="BH56" s="706"/>
      <c r="BI56" s="706"/>
      <c r="BJ56" s="706"/>
      <c r="BK56" s="706"/>
    </row>
    <row r="57" spans="1:63">
      <c r="A57" s="703">
        <f>'[4]2019 GRC Adjustments'!A57</f>
        <v>53</v>
      </c>
      <c r="B57" s="702" t="str">
        <f>'[4]2019 GRC Adjustments'!B57</f>
        <v xml:space="preserve">          (14) 555 - Purchased Power</v>
      </c>
      <c r="C57" s="702">
        <f>'[4]2019 GRC Adjustments'!C57</f>
        <v>-77453659.509999901</v>
      </c>
      <c r="D57" s="702">
        <f>'[4]2019 GRC Adjustments'!D57</f>
        <v>0</v>
      </c>
      <c r="E57" s="702">
        <f>'[4]2019 GRC Adjustments'!E57</f>
        <v>0</v>
      </c>
      <c r="F57" s="702">
        <f>'[4]2019 GRC Adjustments'!F57</f>
        <v>0</v>
      </c>
      <c r="G57" s="702">
        <f>'[4]2019 GRC Adjustments'!G57</f>
        <v>0</v>
      </c>
      <c r="H57" s="702">
        <f>'[4]2019 GRC Adjustments'!H57</f>
        <v>77453659.510000005</v>
      </c>
      <c r="I57" s="702">
        <f>'[4]2019 GRC Adjustments'!I57</f>
        <v>0</v>
      </c>
      <c r="J57" s="702">
        <f>'[4]2019 GRC Adjustments'!J57</f>
        <v>0</v>
      </c>
      <c r="K57" s="702">
        <f>'[4]2019 GRC Adjustments'!K57</f>
        <v>0</v>
      </c>
      <c r="L57" s="702">
        <f>'[4]2019 GRC Adjustments'!L57</f>
        <v>0</v>
      </c>
      <c r="M57" s="702">
        <f>'[4]2019 GRC Adjustments'!M57</f>
        <v>0</v>
      </c>
      <c r="N57" s="702">
        <f>'[4]2019 GRC Adjustments'!N57</f>
        <v>0</v>
      </c>
      <c r="O57" s="702">
        <f>'[4]2019 GRC Adjustments'!O57</f>
        <v>0</v>
      </c>
      <c r="P57" s="702">
        <f>'[4]2019 GRC Adjustments'!P57</f>
        <v>0</v>
      </c>
      <c r="Q57" s="702">
        <f>'[4]2019 GRC Adjustments'!Q57</f>
        <v>0</v>
      </c>
      <c r="R57" s="702">
        <f>'[4]2019 GRC Adjustments'!R57</f>
        <v>0</v>
      </c>
      <c r="S57" s="702">
        <f>'[4]2019 GRC Adjustments'!S57</f>
        <v>0</v>
      </c>
      <c r="T57" s="702">
        <f>'[4]2019 GRC Adjustments'!T57</f>
        <v>0</v>
      </c>
      <c r="U57" s="702">
        <f>'[4]2019 GRC Adjustments'!U57</f>
        <v>0</v>
      </c>
      <c r="V57" s="702">
        <f>'[4]2019 GRC Adjustments'!V57</f>
        <v>0</v>
      </c>
      <c r="W57" s="702">
        <f>'[4]2019 GRC Adjustments'!W57</f>
        <v>0</v>
      </c>
      <c r="X57" s="702">
        <f>'[4]2019 GRC Adjustments'!X57</f>
        <v>0</v>
      </c>
      <c r="Y57" s="702">
        <f>'[4]2019 GRC Adjustments'!Y57</f>
        <v>0</v>
      </c>
      <c r="Z57" s="702">
        <f>'[4]2019 GRC Adjustments'!Z57</f>
        <v>0</v>
      </c>
      <c r="AA57" s="702">
        <f>'[4]2019 GRC Adjustments'!AA57</f>
        <v>0</v>
      </c>
      <c r="AB57" s="702">
        <f>'[4]2019 GRC Adjustments'!AB57</f>
        <v>0</v>
      </c>
      <c r="AC57" s="702">
        <f>'[4]2019 GRC Adjustments'!AC57</f>
        <v>0</v>
      </c>
      <c r="AD57" s="702">
        <f>'[4]2019 GRC Adjustments'!AD57</f>
        <v>0</v>
      </c>
      <c r="AE57" s="702">
        <f>'[4]2019 GRC Adjustments'!AE57</f>
        <v>0</v>
      </c>
      <c r="AF57" s="702">
        <f>'[4]2019 GRC Adjustments'!AF57</f>
        <v>77453659.510000005</v>
      </c>
      <c r="AG57" s="702">
        <f>'[4]2019 GRC Adjustments'!AG57</f>
        <v>0</v>
      </c>
      <c r="AH57" s="702">
        <f>'[4]2019 GRC Adjustments'!AH57</f>
        <v>0</v>
      </c>
      <c r="AI57" s="702">
        <f>'[4]2019 GRC Adjustments'!AI57</f>
        <v>0</v>
      </c>
      <c r="AJ57" s="702">
        <f>'[4]2019 GRC Adjustments'!AJ57</f>
        <v>0</v>
      </c>
      <c r="AK57" s="702">
        <f>'[4]2019 GRC Adjustments'!AK57</f>
        <v>0</v>
      </c>
      <c r="AL57" s="702">
        <f>'[4]2019 GRC Adjustments'!AL57</f>
        <v>0</v>
      </c>
      <c r="AM57" s="702">
        <f>'[4]2019 GRC Adjustments'!AM57</f>
        <v>0</v>
      </c>
      <c r="AN57" s="702">
        <f>'[4]2019 GRC Adjustments'!AN57</f>
        <v>0</v>
      </c>
      <c r="AO57" s="702">
        <f>'[4]2019 GRC Adjustments'!AO57</f>
        <v>0</v>
      </c>
      <c r="AP57" s="702">
        <f>'[4]2019 GRC Adjustments'!AP57</f>
        <v>0</v>
      </c>
      <c r="AQ57" s="702">
        <f>'[4]2019 GRC Adjustments'!AQ57</f>
        <v>0</v>
      </c>
      <c r="AR57" s="702">
        <f>'[4]2019 GRC Adjustments'!AR57</f>
        <v>0</v>
      </c>
      <c r="AS57" s="702">
        <f>'[4]2019 GRC Adjustments'!AS57</f>
        <v>0</v>
      </c>
      <c r="AT57" s="702">
        <f>'[4]2019 GRC Adjustments'!AT57</f>
        <v>0</v>
      </c>
      <c r="AU57" s="702">
        <f>'[4]2019 GRC Adjustments'!AU57</f>
        <v>0</v>
      </c>
      <c r="AV57" s="702">
        <f>'[4]2019 GRC Adjustments'!AV57</f>
        <v>0</v>
      </c>
      <c r="AW57" s="702">
        <f>'[4]2019 GRC Adjustments'!AW57</f>
        <v>0</v>
      </c>
      <c r="AX57" s="702">
        <f>'[4]2019 GRC Adjustments'!AX57</f>
        <v>0</v>
      </c>
      <c r="AY57" s="702">
        <f>'[4]2019 GRC Adjustments'!AY57</f>
        <v>0</v>
      </c>
      <c r="AZ57" s="702">
        <f>'[4]2019 GRC Adjustments'!AZ57</f>
        <v>0</v>
      </c>
      <c r="BA57" s="702">
        <f>'[4]2019 GRC Adjustments'!BA57</f>
        <v>0</v>
      </c>
      <c r="BB57" s="702">
        <f>'[4]2019 GRC Adjustments'!BB57</f>
        <v>0</v>
      </c>
      <c r="BC57" s="702">
        <f>'[4]2019 GRC Adjustments'!BC57</f>
        <v>0</v>
      </c>
      <c r="BD57" s="702">
        <f>'[4]2019 GRC Adjustments'!BD57</f>
        <v>0</v>
      </c>
      <c r="BE57" s="702">
        <f>'[4]2019 GRC Adjustments'!BE57</f>
        <v>0</v>
      </c>
      <c r="BF57" s="702">
        <f>'[4]2019 GRC Adjustments'!BF57</f>
        <v>0</v>
      </c>
      <c r="BG57" s="702">
        <f>'[4]2019 GRC Adjustments'!BG57</f>
        <v>0</v>
      </c>
      <c r="BH57" s="702">
        <f>'[4]2019 GRC Adjustments'!BH57</f>
        <v>0</v>
      </c>
      <c r="BI57" s="702">
        <f>'[4]2019 GRC Adjustments'!BI57</f>
        <v>0</v>
      </c>
      <c r="BJ57" s="702">
        <f>'[4]2019 GRC Adjustments'!BJ57</f>
        <v>0</v>
      </c>
      <c r="BK57" s="702">
        <f>'[4]2019 GRC Adjustments'!BK57</f>
        <v>0</v>
      </c>
    </row>
    <row r="58" spans="1:63">
      <c r="A58" s="703">
        <f>'[4]2019 GRC Adjustments'!A58</f>
        <v>54</v>
      </c>
      <c r="B58" s="709" t="str">
        <f>'[4]2019 GRC Adjustments'!B58</f>
        <v xml:space="preserve">               (14) SUBTOTAL</v>
      </c>
      <c r="C58" s="709">
        <f>'[4]2019 GRC Adjustments'!C58</f>
        <v>-77453659.509999901</v>
      </c>
      <c r="D58" s="709">
        <f>'[4]2019 GRC Adjustments'!D58</f>
        <v>0</v>
      </c>
      <c r="E58" s="709">
        <f>'[4]2019 GRC Adjustments'!E58</f>
        <v>0</v>
      </c>
      <c r="F58" s="709">
        <f>'[4]2019 GRC Adjustments'!F58</f>
        <v>0</v>
      </c>
      <c r="G58" s="709">
        <f>'[4]2019 GRC Adjustments'!G58</f>
        <v>0</v>
      </c>
      <c r="H58" s="709">
        <f>'[4]2019 GRC Adjustments'!H58</f>
        <v>77453659.510000005</v>
      </c>
      <c r="I58" s="709">
        <f>'[4]2019 GRC Adjustments'!I58</f>
        <v>0</v>
      </c>
      <c r="J58" s="709">
        <f>'[4]2019 GRC Adjustments'!J58</f>
        <v>0</v>
      </c>
      <c r="K58" s="709">
        <f>'[4]2019 GRC Adjustments'!K58</f>
        <v>0</v>
      </c>
      <c r="L58" s="709">
        <f>'[4]2019 GRC Adjustments'!L58</f>
        <v>0</v>
      </c>
      <c r="M58" s="709">
        <f>'[4]2019 GRC Adjustments'!M58</f>
        <v>0</v>
      </c>
      <c r="N58" s="709">
        <f>'[4]2019 GRC Adjustments'!N58</f>
        <v>0</v>
      </c>
      <c r="O58" s="709">
        <f>'[4]2019 GRC Adjustments'!O58</f>
        <v>0</v>
      </c>
      <c r="P58" s="709">
        <f>'[4]2019 GRC Adjustments'!P58</f>
        <v>0</v>
      </c>
      <c r="Q58" s="709">
        <f>'[4]2019 GRC Adjustments'!Q58</f>
        <v>0</v>
      </c>
      <c r="R58" s="709">
        <f>'[4]2019 GRC Adjustments'!R58</f>
        <v>0</v>
      </c>
      <c r="S58" s="709">
        <f>'[4]2019 GRC Adjustments'!S58</f>
        <v>0</v>
      </c>
      <c r="T58" s="709">
        <f>'[4]2019 GRC Adjustments'!T58</f>
        <v>0</v>
      </c>
      <c r="U58" s="709">
        <f>'[4]2019 GRC Adjustments'!U58</f>
        <v>0</v>
      </c>
      <c r="V58" s="709">
        <f>'[4]2019 GRC Adjustments'!V58</f>
        <v>0</v>
      </c>
      <c r="W58" s="709">
        <f>'[4]2019 GRC Adjustments'!W58</f>
        <v>0</v>
      </c>
      <c r="X58" s="709">
        <f>'[4]2019 GRC Adjustments'!X58</f>
        <v>0</v>
      </c>
      <c r="Y58" s="709">
        <f>'[4]2019 GRC Adjustments'!Y58</f>
        <v>0</v>
      </c>
      <c r="Z58" s="709">
        <f>'[4]2019 GRC Adjustments'!Z58</f>
        <v>0</v>
      </c>
      <c r="AA58" s="709">
        <f>'[4]2019 GRC Adjustments'!AA58</f>
        <v>0</v>
      </c>
      <c r="AB58" s="709">
        <f>'[4]2019 GRC Adjustments'!AB58</f>
        <v>0</v>
      </c>
      <c r="AC58" s="709">
        <f>'[4]2019 GRC Adjustments'!AC58</f>
        <v>0</v>
      </c>
      <c r="AD58" s="709">
        <f>'[4]2019 GRC Adjustments'!AD58</f>
        <v>0</v>
      </c>
      <c r="AE58" s="709">
        <f>'[4]2019 GRC Adjustments'!AE58</f>
        <v>0</v>
      </c>
      <c r="AF58" s="709">
        <f>'[4]2019 GRC Adjustments'!AF58</f>
        <v>77453659.510000005</v>
      </c>
      <c r="AG58" s="709">
        <f>'[4]2019 GRC Adjustments'!AG58</f>
        <v>0</v>
      </c>
      <c r="AH58" s="709">
        <f>'[4]2019 GRC Adjustments'!AH58</f>
        <v>0</v>
      </c>
      <c r="AI58" s="709">
        <f>'[4]2019 GRC Adjustments'!AI58</f>
        <v>0</v>
      </c>
      <c r="AJ58" s="709">
        <f>'[4]2019 GRC Adjustments'!AJ58</f>
        <v>0</v>
      </c>
      <c r="AK58" s="709">
        <f>'[4]2019 GRC Adjustments'!AK58</f>
        <v>0</v>
      </c>
      <c r="AL58" s="709">
        <f>'[4]2019 GRC Adjustments'!AL58</f>
        <v>0</v>
      </c>
      <c r="AM58" s="709">
        <f>'[4]2019 GRC Adjustments'!AM58</f>
        <v>0</v>
      </c>
      <c r="AN58" s="709">
        <f>'[4]2019 GRC Adjustments'!AN58</f>
        <v>0</v>
      </c>
      <c r="AO58" s="709">
        <f>'[4]2019 GRC Adjustments'!AO58</f>
        <v>0</v>
      </c>
      <c r="AP58" s="709">
        <f>'[4]2019 GRC Adjustments'!AP58</f>
        <v>0</v>
      </c>
      <c r="AQ58" s="709">
        <f>'[4]2019 GRC Adjustments'!AQ58</f>
        <v>0</v>
      </c>
      <c r="AR58" s="709">
        <f>'[4]2019 GRC Adjustments'!AR58</f>
        <v>0</v>
      </c>
      <c r="AS58" s="709">
        <f>'[4]2019 GRC Adjustments'!AS58</f>
        <v>0</v>
      </c>
      <c r="AT58" s="709">
        <f>'[4]2019 GRC Adjustments'!AT58</f>
        <v>0</v>
      </c>
      <c r="AU58" s="709">
        <f>'[4]2019 GRC Adjustments'!AU58</f>
        <v>0</v>
      </c>
      <c r="AV58" s="709">
        <f>'[4]2019 GRC Adjustments'!AV58</f>
        <v>0</v>
      </c>
      <c r="AW58" s="709">
        <f>'[4]2019 GRC Adjustments'!AW58</f>
        <v>0</v>
      </c>
      <c r="AX58" s="709">
        <f>'[4]2019 GRC Adjustments'!AX58</f>
        <v>0</v>
      </c>
      <c r="AY58" s="709">
        <f>'[4]2019 GRC Adjustments'!AY58</f>
        <v>0</v>
      </c>
      <c r="AZ58" s="709">
        <f>'[4]2019 GRC Adjustments'!AZ58</f>
        <v>0</v>
      </c>
      <c r="BA58" s="709">
        <f>'[4]2019 GRC Adjustments'!BA58</f>
        <v>0</v>
      </c>
      <c r="BB58" s="709">
        <f>'[4]2019 GRC Adjustments'!BB58</f>
        <v>0</v>
      </c>
      <c r="BC58" s="709">
        <f>'[4]2019 GRC Adjustments'!BC58</f>
        <v>0</v>
      </c>
      <c r="BD58" s="709">
        <f>'[4]2019 GRC Adjustments'!BD58</f>
        <v>0</v>
      </c>
      <c r="BE58" s="709">
        <f>'[4]2019 GRC Adjustments'!BE58</f>
        <v>0</v>
      </c>
      <c r="BF58" s="709">
        <f>'[4]2019 GRC Adjustments'!BF58</f>
        <v>0</v>
      </c>
      <c r="BG58" s="709">
        <f>'[4]2019 GRC Adjustments'!BG58</f>
        <v>0</v>
      </c>
      <c r="BH58" s="709">
        <f>'[4]2019 GRC Adjustments'!BH58</f>
        <v>0</v>
      </c>
      <c r="BI58" s="709">
        <f>'[4]2019 GRC Adjustments'!BI58</f>
        <v>0</v>
      </c>
      <c r="BJ58" s="709">
        <f>'[4]2019 GRC Adjustments'!BJ58</f>
        <v>0</v>
      </c>
      <c r="BK58" s="709">
        <f>'[4]2019 GRC Adjustments'!BK58</f>
        <v>0</v>
      </c>
    </row>
    <row r="59" spans="1:63">
      <c r="A59" s="713">
        <f>'[4]2019 GRC Adjustments'!A59</f>
        <v>55</v>
      </c>
      <c r="B59" s="706" t="str">
        <f>'[4]2019 GRC Adjustments'!B59</f>
        <v>(10) TOTAL ENERGY COST</v>
      </c>
      <c r="C59" s="706">
        <f>'[4]2019 GRC Adjustments'!C59</f>
        <v>834371045.94999886</v>
      </c>
      <c r="D59" s="706">
        <f>'[4]2019 GRC Adjustments'!D59</f>
        <v>0</v>
      </c>
      <c r="E59" s="706">
        <f>'[4]2019 GRC Adjustments'!E59</f>
        <v>0</v>
      </c>
      <c r="F59" s="706">
        <f>'[4]2019 GRC Adjustments'!F59</f>
        <v>0</v>
      </c>
      <c r="G59" s="706">
        <f>'[4]2019 GRC Adjustments'!G59</f>
        <v>0</v>
      </c>
      <c r="H59" s="706">
        <f>'[4]2019 GRC Adjustments'!H59</f>
        <v>77453659.510000005</v>
      </c>
      <c r="I59" s="706">
        <f>'[4]2019 GRC Adjustments'!I59</f>
        <v>0</v>
      </c>
      <c r="J59" s="706">
        <f>'[4]2019 GRC Adjustments'!J59</f>
        <v>0</v>
      </c>
      <c r="K59" s="706">
        <f>'[4]2019 GRC Adjustments'!K59</f>
        <v>-12929.322150284017</v>
      </c>
      <c r="L59" s="706">
        <f>'[4]2019 GRC Adjustments'!L59</f>
        <v>0</v>
      </c>
      <c r="M59" s="706">
        <f>'[4]2019 GRC Adjustments'!M59</f>
        <v>0</v>
      </c>
      <c r="N59" s="706">
        <f>'[4]2019 GRC Adjustments'!N59</f>
        <v>0</v>
      </c>
      <c r="O59" s="706">
        <f>'[4]2019 GRC Adjustments'!O59</f>
        <v>0</v>
      </c>
      <c r="P59" s="706">
        <f>'[4]2019 GRC Adjustments'!P59</f>
        <v>0</v>
      </c>
      <c r="Q59" s="706">
        <f>'[4]2019 GRC Adjustments'!Q59</f>
        <v>0</v>
      </c>
      <c r="R59" s="706">
        <f>'[4]2019 GRC Adjustments'!R59</f>
        <v>6341.1377968193538</v>
      </c>
      <c r="S59" s="706">
        <f>'[4]2019 GRC Adjustments'!S59</f>
        <v>0</v>
      </c>
      <c r="T59" s="706">
        <f>'[4]2019 GRC Adjustments'!T59</f>
        <v>0</v>
      </c>
      <c r="U59" s="706">
        <f>'[4]2019 GRC Adjustments'!U59</f>
        <v>0</v>
      </c>
      <c r="V59" s="706">
        <f>'[4]2019 GRC Adjustments'!V59</f>
        <v>0</v>
      </c>
      <c r="W59" s="706">
        <f>'[4]2019 GRC Adjustments'!W59</f>
        <v>0</v>
      </c>
      <c r="X59" s="706">
        <f>'[4]2019 GRC Adjustments'!X59</f>
        <v>9607038.2144626547</v>
      </c>
      <c r="Y59" s="706">
        <f>'[4]2019 GRC Adjustments'!Y59</f>
        <v>0</v>
      </c>
      <c r="Z59" s="706">
        <f>'[4]2019 GRC Adjustments'!Z59</f>
        <v>0</v>
      </c>
      <c r="AA59" s="706">
        <f>'[4]2019 GRC Adjustments'!AA59</f>
        <v>0</v>
      </c>
      <c r="AB59" s="706">
        <f>'[4]2019 GRC Adjustments'!AB59</f>
        <v>0</v>
      </c>
      <c r="AC59" s="706">
        <f>'[4]2019 GRC Adjustments'!AC59</f>
        <v>0</v>
      </c>
      <c r="AD59" s="706">
        <f>'[4]2019 GRC Adjustments'!AD59</f>
        <v>0</v>
      </c>
      <c r="AE59" s="706">
        <f>'[4]2019 GRC Adjustments'!AE59</f>
        <v>0</v>
      </c>
      <c r="AF59" s="706">
        <f>'[4]2019 GRC Adjustments'!AF59</f>
        <v>87054109.540109202</v>
      </c>
      <c r="AG59" s="706">
        <f>'[4]2019 GRC Adjustments'!AG59</f>
        <v>921425155.49010801</v>
      </c>
      <c r="AH59" s="706">
        <f>'[4]2019 GRC Adjustments'!AH59</f>
        <v>0</v>
      </c>
      <c r="AI59" s="706">
        <f>'[4]2019 GRC Adjustments'!AI59</f>
        <v>0</v>
      </c>
      <c r="AJ59" s="706">
        <f>'[4]2019 GRC Adjustments'!AJ59</f>
        <v>0</v>
      </c>
      <c r="AK59" s="706">
        <f>'[4]2019 GRC Adjustments'!AK59</f>
        <v>0</v>
      </c>
      <c r="AL59" s="706">
        <f>'[4]2019 GRC Adjustments'!AL59</f>
        <v>0</v>
      </c>
      <c r="AM59" s="706">
        <f>'[4]2019 GRC Adjustments'!AM59</f>
        <v>0</v>
      </c>
      <c r="AN59" s="706">
        <f>'[4]2019 GRC Adjustments'!AN59</f>
        <v>245950.53762489447</v>
      </c>
      <c r="AO59" s="706">
        <f>'[4]2019 GRC Adjustments'!AO59</f>
        <v>0</v>
      </c>
      <c r="AP59" s="706">
        <f>'[4]2019 GRC Adjustments'!AP59</f>
        <v>0</v>
      </c>
      <c r="AQ59" s="706">
        <f>'[4]2019 GRC Adjustments'!AQ59</f>
        <v>0</v>
      </c>
      <c r="AR59" s="706">
        <f>'[4]2019 GRC Adjustments'!AR59</f>
        <v>0</v>
      </c>
      <c r="AS59" s="706">
        <f>'[4]2019 GRC Adjustments'!AS59</f>
        <v>0</v>
      </c>
      <c r="AT59" s="706">
        <f>'[4]2019 GRC Adjustments'!AT59</f>
        <v>0</v>
      </c>
      <c r="AU59" s="706">
        <f>'[4]2019 GRC Adjustments'!AU59</f>
        <v>0</v>
      </c>
      <c r="AV59" s="706">
        <f>'[4]2019 GRC Adjustments'!AV59</f>
        <v>0</v>
      </c>
      <c r="AW59" s="706">
        <f>'[4]2019 GRC Adjustments'!AW59</f>
        <v>0</v>
      </c>
      <c r="AX59" s="706">
        <f>'[4]2019 GRC Adjustments'!AX59</f>
        <v>0</v>
      </c>
      <c r="AY59" s="706">
        <f>'[4]2019 GRC Adjustments'!AY59</f>
        <v>0</v>
      </c>
      <c r="AZ59" s="706">
        <f>'[4]2019 GRC Adjustments'!AZ59</f>
        <v>0</v>
      </c>
      <c r="BA59" s="706">
        <f>'[4]2019 GRC Adjustments'!BA59</f>
        <v>-181984619.95619011</v>
      </c>
      <c r="BB59" s="706">
        <f>'[4]2019 GRC Adjustments'!BB59</f>
        <v>0</v>
      </c>
      <c r="BC59" s="706">
        <f>'[4]2019 GRC Adjustments'!BC59</f>
        <v>0</v>
      </c>
      <c r="BD59" s="706">
        <f>'[4]2019 GRC Adjustments'!BD59</f>
        <v>0</v>
      </c>
      <c r="BE59" s="706">
        <f>'[4]2019 GRC Adjustments'!BE59</f>
        <v>0</v>
      </c>
      <c r="BF59" s="706">
        <f>'[4]2019 GRC Adjustments'!BF59</f>
        <v>0</v>
      </c>
      <c r="BG59" s="706">
        <f>'[4]2019 GRC Adjustments'!BG59</f>
        <v>0</v>
      </c>
      <c r="BH59" s="706">
        <f>'[4]2019 GRC Adjustments'!BH59</f>
        <v>0</v>
      </c>
      <c r="BI59" s="706">
        <f>'[4]2019 GRC Adjustments'!BI59</f>
        <v>0</v>
      </c>
      <c r="BJ59" s="706">
        <f>'[4]2019 GRC Adjustments'!BJ59</f>
        <v>-181738669.41856521</v>
      </c>
      <c r="BK59" s="706">
        <f>'[4]2019 GRC Adjustments'!BK59</f>
        <v>739686486.07154274</v>
      </c>
    </row>
    <row r="60" spans="1:63">
      <c r="A60" s="703">
        <f>'[4]2019 GRC Adjustments'!A60</f>
        <v>56</v>
      </c>
      <c r="B60" s="706"/>
      <c r="C60" s="706"/>
      <c r="D60" s="706"/>
      <c r="E60" s="706"/>
      <c r="F60" s="706"/>
      <c r="G60" s="706"/>
      <c r="H60" s="706"/>
      <c r="I60" s="706"/>
      <c r="J60" s="706"/>
      <c r="K60" s="706"/>
      <c r="L60" s="706"/>
      <c r="M60" s="706"/>
      <c r="N60" s="706"/>
      <c r="O60" s="706"/>
      <c r="P60" s="706"/>
      <c r="Q60" s="706"/>
      <c r="R60" s="706"/>
      <c r="S60" s="706"/>
      <c r="T60" s="706"/>
      <c r="U60" s="706"/>
      <c r="V60" s="706"/>
      <c r="W60" s="706"/>
      <c r="X60" s="706"/>
      <c r="Y60" s="706"/>
      <c r="Z60" s="706"/>
      <c r="AA60" s="706"/>
      <c r="AB60" s="706"/>
      <c r="AC60" s="706"/>
      <c r="AD60" s="706"/>
      <c r="AE60" s="706"/>
      <c r="AF60" s="706"/>
      <c r="AG60" s="706"/>
      <c r="AH60" s="706"/>
      <c r="AI60" s="706"/>
      <c r="AJ60" s="706"/>
      <c r="AK60" s="706"/>
      <c r="AL60" s="706"/>
      <c r="AM60" s="706"/>
      <c r="AN60" s="706"/>
      <c r="AO60" s="706"/>
      <c r="AP60" s="706"/>
      <c r="AQ60" s="706"/>
      <c r="AR60" s="706"/>
      <c r="AS60" s="706"/>
      <c r="AT60" s="706"/>
      <c r="AU60" s="706"/>
      <c r="AV60" s="706"/>
      <c r="AW60" s="706"/>
      <c r="AX60" s="706"/>
      <c r="AY60" s="706"/>
      <c r="AZ60" s="706"/>
      <c r="BA60" s="706"/>
      <c r="BB60" s="706"/>
      <c r="BC60" s="706"/>
      <c r="BD60" s="706"/>
      <c r="BE60" s="706"/>
      <c r="BF60" s="706"/>
      <c r="BG60" s="706"/>
      <c r="BH60" s="706"/>
      <c r="BI60" s="706"/>
      <c r="BJ60" s="706"/>
      <c r="BK60" s="706"/>
    </row>
    <row r="61" spans="1:63" ht="13.5" thickBot="1">
      <c r="A61" s="710">
        <f>'[4]2019 GRC Adjustments'!A61</f>
        <v>57</v>
      </c>
      <c r="B61" s="711" t="str">
        <f>'[4]2019 GRC Adjustments'!B61</f>
        <v>GROSS MARGIN</v>
      </c>
      <c r="C61" s="711">
        <f>'[4]2019 GRC Adjustments'!C61</f>
        <v>1608712141.8800011</v>
      </c>
      <c r="D61" s="711">
        <f>'[4]2019 GRC Adjustments'!D61</f>
        <v>44044500.61980398</v>
      </c>
      <c r="E61" s="711">
        <f>'[4]2019 GRC Adjustments'!E61</f>
        <v>5277160</v>
      </c>
      <c r="F61" s="711">
        <f>'[4]2019 GRC Adjustments'!F61</f>
        <v>0</v>
      </c>
      <c r="G61" s="711">
        <f>'[4]2019 GRC Adjustments'!G61</f>
        <v>0</v>
      </c>
      <c r="H61" s="711">
        <f>'[4]2019 GRC Adjustments'!H61</f>
        <v>-268163984.16857195</v>
      </c>
      <c r="I61" s="711">
        <f>'[4]2019 GRC Adjustments'!I61</f>
        <v>0</v>
      </c>
      <c r="J61" s="711">
        <f>'[4]2019 GRC Adjustments'!J61</f>
        <v>0</v>
      </c>
      <c r="K61" s="711">
        <f>'[4]2019 GRC Adjustments'!K61</f>
        <v>12929.322150284017</v>
      </c>
      <c r="L61" s="711">
        <f>'[4]2019 GRC Adjustments'!L61</f>
        <v>0</v>
      </c>
      <c r="M61" s="711">
        <f>'[4]2019 GRC Adjustments'!M61</f>
        <v>0</v>
      </c>
      <c r="N61" s="711">
        <f>'[4]2019 GRC Adjustments'!N61</f>
        <v>0</v>
      </c>
      <c r="O61" s="711">
        <f>'[4]2019 GRC Adjustments'!O61</f>
        <v>0</v>
      </c>
      <c r="P61" s="711">
        <f>'[4]2019 GRC Adjustments'!P61</f>
        <v>0</v>
      </c>
      <c r="Q61" s="711">
        <f>'[4]2019 GRC Adjustments'!Q61</f>
        <v>0</v>
      </c>
      <c r="R61" s="711">
        <f>'[4]2019 GRC Adjustments'!R61</f>
        <v>-6341.1377968193538</v>
      </c>
      <c r="S61" s="711">
        <f>'[4]2019 GRC Adjustments'!S61</f>
        <v>0</v>
      </c>
      <c r="T61" s="711">
        <f>'[4]2019 GRC Adjustments'!T61</f>
        <v>0</v>
      </c>
      <c r="U61" s="711">
        <f>'[4]2019 GRC Adjustments'!U61</f>
        <v>0</v>
      </c>
      <c r="V61" s="711">
        <f>'[4]2019 GRC Adjustments'!V61</f>
        <v>0</v>
      </c>
      <c r="W61" s="711">
        <f>'[4]2019 GRC Adjustments'!W61</f>
        <v>-858566.13</v>
      </c>
      <c r="X61" s="711">
        <f>'[4]2019 GRC Adjustments'!X61</f>
        <v>-9607038.2144626547</v>
      </c>
      <c r="Y61" s="711">
        <f>'[4]2019 GRC Adjustments'!Y61</f>
        <v>0</v>
      </c>
      <c r="Z61" s="711">
        <f>'[4]2019 GRC Adjustments'!Z61</f>
        <v>0</v>
      </c>
      <c r="AA61" s="711">
        <f>'[4]2019 GRC Adjustments'!AA61</f>
        <v>0</v>
      </c>
      <c r="AB61" s="711">
        <f>'[4]2019 GRC Adjustments'!AB61</f>
        <v>0</v>
      </c>
      <c r="AC61" s="711">
        <f>'[4]2019 GRC Adjustments'!AC61</f>
        <v>0</v>
      </c>
      <c r="AD61" s="711">
        <f>'[4]2019 GRC Adjustments'!AD61</f>
        <v>0</v>
      </c>
      <c r="AE61" s="711">
        <f>'[4]2019 GRC Adjustments'!AE61</f>
        <v>0</v>
      </c>
      <c r="AF61" s="711">
        <f>'[4]2019 GRC Adjustments'!AF61</f>
        <v>-229301339.70887715</v>
      </c>
      <c r="AG61" s="711">
        <f>'[4]2019 GRC Adjustments'!AG61</f>
        <v>1379410802.171124</v>
      </c>
      <c r="AH61" s="711">
        <f>'[4]2019 GRC Adjustments'!AH61</f>
        <v>-34187687.030000001</v>
      </c>
      <c r="AI61" s="711">
        <f>'[4]2019 GRC Adjustments'!AI61</f>
        <v>9108946</v>
      </c>
      <c r="AJ61" s="711">
        <f>'[4]2019 GRC Adjustments'!AJ61</f>
        <v>0</v>
      </c>
      <c r="AK61" s="711">
        <f>'[4]2019 GRC Adjustments'!AK61</f>
        <v>0</v>
      </c>
      <c r="AL61" s="711">
        <f>'[4]2019 GRC Adjustments'!AL61</f>
        <v>0</v>
      </c>
      <c r="AM61" s="711">
        <f>'[4]2019 GRC Adjustments'!AM61</f>
        <v>0</v>
      </c>
      <c r="AN61" s="711">
        <f>'[4]2019 GRC Adjustments'!AN61</f>
        <v>-245950.53762489447</v>
      </c>
      <c r="AO61" s="711">
        <f>'[4]2019 GRC Adjustments'!AO61</f>
        <v>0</v>
      </c>
      <c r="AP61" s="711">
        <f>'[4]2019 GRC Adjustments'!AP61</f>
        <v>0</v>
      </c>
      <c r="AQ61" s="711">
        <f>'[4]2019 GRC Adjustments'!AQ61</f>
        <v>0</v>
      </c>
      <c r="AR61" s="711">
        <f>'[4]2019 GRC Adjustments'!AR61</f>
        <v>0</v>
      </c>
      <c r="AS61" s="711">
        <f>'[4]2019 GRC Adjustments'!AS61</f>
        <v>0</v>
      </c>
      <c r="AT61" s="711">
        <f>'[4]2019 GRC Adjustments'!AT61</f>
        <v>0</v>
      </c>
      <c r="AU61" s="711">
        <f>'[4]2019 GRC Adjustments'!AU61</f>
        <v>0</v>
      </c>
      <c r="AV61" s="711">
        <f>'[4]2019 GRC Adjustments'!AV61</f>
        <v>0</v>
      </c>
      <c r="AW61" s="711">
        <f>'[4]2019 GRC Adjustments'!AW61</f>
        <v>0</v>
      </c>
      <c r="AX61" s="711">
        <f>'[4]2019 GRC Adjustments'!AX61</f>
        <v>0</v>
      </c>
      <c r="AY61" s="711">
        <f>'[4]2019 GRC Adjustments'!AY61</f>
        <v>0</v>
      </c>
      <c r="AZ61" s="711">
        <f>'[4]2019 GRC Adjustments'!AZ61</f>
        <v>0</v>
      </c>
      <c r="BA61" s="711">
        <f>'[4]2019 GRC Adjustments'!BA61</f>
        <v>-14469545.727997303</v>
      </c>
      <c r="BB61" s="711">
        <f>'[4]2019 GRC Adjustments'!BB61</f>
        <v>0</v>
      </c>
      <c r="BC61" s="711">
        <f>'[4]2019 GRC Adjustments'!BC61</f>
        <v>0</v>
      </c>
      <c r="BD61" s="711">
        <f>'[4]2019 GRC Adjustments'!BD61</f>
        <v>0</v>
      </c>
      <c r="BE61" s="711">
        <f>'[4]2019 GRC Adjustments'!BE61</f>
        <v>0</v>
      </c>
      <c r="BF61" s="711">
        <f>'[4]2019 GRC Adjustments'!BF61</f>
        <v>0</v>
      </c>
      <c r="BG61" s="711">
        <f>'[4]2019 GRC Adjustments'!BG61</f>
        <v>0</v>
      </c>
      <c r="BH61" s="711">
        <f>'[4]2019 GRC Adjustments'!BH61</f>
        <v>0</v>
      </c>
      <c r="BI61" s="711">
        <f>'[4]2019 GRC Adjustments'!BI61</f>
        <v>0</v>
      </c>
      <c r="BJ61" s="711">
        <f>'[4]2019 GRC Adjustments'!BJ61</f>
        <v>-39794237.29562217</v>
      </c>
      <c r="BK61" s="711">
        <f>'[4]2019 GRC Adjustments'!BK61</f>
        <v>1339616564.8755016</v>
      </c>
    </row>
    <row r="62" spans="1:63" ht="13.5" thickTop="1">
      <c r="A62" s="700">
        <f>'[4]2019 GRC Adjustments'!A62</f>
        <v>58</v>
      </c>
      <c r="B62" s="706"/>
      <c r="C62" s="706"/>
      <c r="D62" s="706"/>
      <c r="E62" s="706"/>
      <c r="F62" s="706"/>
      <c r="G62" s="706"/>
      <c r="H62" s="706"/>
      <c r="I62" s="706"/>
      <c r="J62" s="706"/>
      <c r="K62" s="706"/>
      <c r="L62" s="706"/>
      <c r="M62" s="706"/>
      <c r="N62" s="706"/>
      <c r="O62" s="706"/>
      <c r="P62" s="706"/>
      <c r="Q62" s="706"/>
      <c r="R62" s="706"/>
      <c r="S62" s="706"/>
      <c r="T62" s="706"/>
      <c r="U62" s="706"/>
      <c r="V62" s="706"/>
      <c r="W62" s="706"/>
      <c r="X62" s="706"/>
      <c r="Y62" s="706"/>
      <c r="Z62" s="706"/>
      <c r="AA62" s="706"/>
      <c r="AB62" s="706"/>
      <c r="AC62" s="706"/>
      <c r="AD62" s="706"/>
      <c r="AE62" s="706"/>
      <c r="AF62" s="706"/>
      <c r="AG62" s="706"/>
      <c r="AH62" s="706"/>
      <c r="AI62" s="706"/>
      <c r="AJ62" s="706"/>
      <c r="AK62" s="706"/>
      <c r="AL62" s="706"/>
      <c r="AM62" s="706"/>
      <c r="AN62" s="706"/>
      <c r="AO62" s="706"/>
      <c r="AP62" s="706"/>
      <c r="AQ62" s="706"/>
      <c r="AR62" s="706"/>
      <c r="AS62" s="706"/>
      <c r="AT62" s="706"/>
      <c r="AU62" s="706"/>
      <c r="AV62" s="706"/>
      <c r="AW62" s="706"/>
      <c r="AX62" s="706"/>
      <c r="AY62" s="706"/>
      <c r="AZ62" s="706"/>
      <c r="BA62" s="706"/>
      <c r="BB62" s="706"/>
      <c r="BC62" s="706"/>
      <c r="BD62" s="706"/>
      <c r="BE62" s="706"/>
      <c r="BF62" s="706"/>
      <c r="BG62" s="706"/>
      <c r="BH62" s="706"/>
      <c r="BI62" s="706"/>
      <c r="BJ62" s="706"/>
      <c r="BK62" s="706"/>
    </row>
    <row r="63" spans="1:63">
      <c r="A63" s="713">
        <f>'[4]2019 GRC Adjustments'!A63</f>
        <v>59</v>
      </c>
      <c r="B63" s="706"/>
      <c r="C63" s="706"/>
      <c r="D63" s="706"/>
      <c r="E63" s="706"/>
      <c r="F63" s="706"/>
      <c r="G63" s="706"/>
      <c r="H63" s="706"/>
      <c r="I63" s="706"/>
      <c r="J63" s="706"/>
      <c r="K63" s="706"/>
      <c r="L63" s="706"/>
      <c r="M63" s="706"/>
      <c r="N63" s="706"/>
      <c r="O63" s="706"/>
      <c r="P63" s="706"/>
      <c r="Q63" s="706"/>
      <c r="R63" s="706"/>
      <c r="S63" s="706"/>
      <c r="T63" s="706"/>
      <c r="U63" s="706"/>
      <c r="V63" s="706"/>
      <c r="W63" s="706"/>
      <c r="X63" s="706"/>
      <c r="Y63" s="706"/>
      <c r="Z63" s="706"/>
      <c r="AA63" s="706"/>
      <c r="AB63" s="706"/>
      <c r="AC63" s="706"/>
      <c r="AD63" s="706"/>
      <c r="AE63" s="706"/>
      <c r="AF63" s="706"/>
      <c r="AG63" s="706"/>
      <c r="AH63" s="706"/>
      <c r="AI63" s="706"/>
      <c r="AJ63" s="706"/>
      <c r="AK63" s="706"/>
      <c r="AL63" s="706"/>
      <c r="AM63" s="706"/>
      <c r="AN63" s="706"/>
      <c r="AO63" s="706"/>
      <c r="AP63" s="706"/>
      <c r="AQ63" s="706"/>
      <c r="AR63" s="706"/>
      <c r="AS63" s="706"/>
      <c r="AT63" s="706"/>
      <c r="AU63" s="706"/>
      <c r="AV63" s="706"/>
      <c r="AW63" s="706"/>
      <c r="AX63" s="706"/>
      <c r="AY63" s="706"/>
      <c r="AZ63" s="706"/>
      <c r="BA63" s="706"/>
      <c r="BB63" s="706"/>
      <c r="BC63" s="706"/>
      <c r="BD63" s="706"/>
      <c r="BE63" s="706"/>
      <c r="BF63" s="706"/>
      <c r="BG63" s="706"/>
      <c r="BH63" s="706"/>
      <c r="BI63" s="706"/>
      <c r="BJ63" s="706"/>
      <c r="BK63" s="706"/>
    </row>
    <row r="64" spans="1:63">
      <c r="A64" s="700">
        <f>'[4]2019 GRC Adjustments'!A64</f>
        <v>60</v>
      </c>
      <c r="B64" s="706"/>
      <c r="C64" s="706"/>
      <c r="D64" s="706"/>
      <c r="E64" s="706"/>
      <c r="F64" s="706"/>
      <c r="G64" s="706"/>
      <c r="H64" s="706"/>
      <c r="I64" s="706"/>
      <c r="J64" s="706"/>
      <c r="K64" s="706"/>
      <c r="L64" s="706"/>
      <c r="M64" s="706"/>
      <c r="N64" s="706"/>
      <c r="O64" s="706"/>
      <c r="P64" s="706"/>
      <c r="Q64" s="706"/>
      <c r="R64" s="706"/>
      <c r="S64" s="706"/>
      <c r="T64" s="706"/>
      <c r="U64" s="706"/>
      <c r="V64" s="706"/>
      <c r="W64" s="706"/>
      <c r="X64" s="706"/>
      <c r="Y64" s="706"/>
      <c r="Z64" s="706"/>
      <c r="AA64" s="706"/>
      <c r="AB64" s="706"/>
      <c r="AC64" s="706"/>
      <c r="AD64" s="706"/>
      <c r="AE64" s="706"/>
      <c r="AF64" s="706"/>
      <c r="AG64" s="706"/>
      <c r="AH64" s="706"/>
      <c r="AI64" s="706"/>
      <c r="AJ64" s="706"/>
      <c r="AK64" s="706"/>
      <c r="AL64" s="706"/>
      <c r="AM64" s="706"/>
      <c r="AN64" s="706"/>
      <c r="AO64" s="706"/>
      <c r="AP64" s="706"/>
      <c r="AQ64" s="706"/>
      <c r="AR64" s="706"/>
      <c r="AS64" s="706"/>
      <c r="AT64" s="706"/>
      <c r="AU64" s="706"/>
      <c r="AV64" s="706"/>
      <c r="AW64" s="706"/>
      <c r="AX64" s="706"/>
      <c r="AY64" s="706"/>
      <c r="AZ64" s="706"/>
      <c r="BA64" s="706"/>
      <c r="BB64" s="706"/>
      <c r="BC64" s="706"/>
      <c r="BD64" s="706"/>
      <c r="BE64" s="706"/>
      <c r="BF64" s="706"/>
      <c r="BG64" s="706"/>
      <c r="BH64" s="706"/>
      <c r="BI64" s="706"/>
      <c r="BJ64" s="706"/>
      <c r="BK64" s="706"/>
    </row>
    <row r="65" spans="1:63">
      <c r="A65" s="705">
        <f>'[4]2019 GRC Adjustments'!A65</f>
        <v>61</v>
      </c>
      <c r="B65" s="706"/>
      <c r="C65" s="706"/>
      <c r="D65" s="706"/>
      <c r="E65" s="706"/>
      <c r="F65" s="706"/>
      <c r="G65" s="706"/>
      <c r="H65" s="706"/>
      <c r="I65" s="706"/>
      <c r="J65" s="706"/>
      <c r="K65" s="706"/>
      <c r="L65" s="706"/>
      <c r="M65" s="706"/>
      <c r="N65" s="706"/>
      <c r="O65" s="706"/>
      <c r="P65" s="706"/>
      <c r="Q65" s="706"/>
      <c r="R65" s="706"/>
      <c r="S65" s="706"/>
      <c r="T65" s="706"/>
      <c r="U65" s="706"/>
      <c r="V65" s="706"/>
      <c r="W65" s="706"/>
      <c r="X65" s="706"/>
      <c r="Y65" s="706"/>
      <c r="Z65" s="706"/>
      <c r="AA65" s="706"/>
      <c r="AB65" s="706"/>
      <c r="AC65" s="706"/>
      <c r="AD65" s="706"/>
      <c r="AE65" s="706"/>
      <c r="AF65" s="706"/>
      <c r="AG65" s="706"/>
      <c r="AH65" s="706"/>
      <c r="AI65" s="706"/>
      <c r="AJ65" s="706"/>
      <c r="AK65" s="706"/>
      <c r="AL65" s="706"/>
      <c r="AM65" s="706"/>
      <c r="AN65" s="706"/>
      <c r="AO65" s="706"/>
      <c r="AP65" s="706"/>
      <c r="AQ65" s="706"/>
      <c r="AR65" s="706"/>
      <c r="AS65" s="706"/>
      <c r="AT65" s="706"/>
      <c r="AU65" s="706"/>
      <c r="AV65" s="706"/>
      <c r="AW65" s="706"/>
      <c r="AX65" s="706"/>
      <c r="AY65" s="706"/>
      <c r="AZ65" s="706"/>
      <c r="BA65" s="706"/>
      <c r="BB65" s="706"/>
      <c r="BC65" s="706"/>
      <c r="BD65" s="706"/>
      <c r="BE65" s="706"/>
      <c r="BF65" s="706"/>
      <c r="BG65" s="706"/>
      <c r="BH65" s="706"/>
      <c r="BI65" s="706"/>
      <c r="BJ65" s="706"/>
      <c r="BK65" s="706"/>
    </row>
    <row r="66" spans="1:63">
      <c r="A66" s="700">
        <f>'[4]2019 GRC Adjustments'!A66</f>
        <v>62</v>
      </c>
      <c r="B66" s="702" t="str">
        <f>'[4]2019 GRC Adjustments'!B66</f>
        <v xml:space="preserve">               (17) 500 - Steam Oper Supv &amp; Engineering</v>
      </c>
      <c r="C66" s="702">
        <f>'[4]2019 GRC Adjustments'!C66</f>
        <v>1705459.93</v>
      </c>
      <c r="D66" s="702">
        <f>'[4]2019 GRC Adjustments'!D66</f>
        <v>0</v>
      </c>
      <c r="E66" s="702">
        <f>'[4]2019 GRC Adjustments'!E66</f>
        <v>0</v>
      </c>
      <c r="F66" s="702">
        <f>'[4]2019 GRC Adjustments'!F66</f>
        <v>0</v>
      </c>
      <c r="G66" s="702">
        <f>'[4]2019 GRC Adjustments'!G66</f>
        <v>0</v>
      </c>
      <c r="H66" s="702">
        <f>'[4]2019 GRC Adjustments'!H66</f>
        <v>0</v>
      </c>
      <c r="I66" s="702">
        <f>'[4]2019 GRC Adjustments'!I66</f>
        <v>0</v>
      </c>
      <c r="J66" s="702">
        <f>'[4]2019 GRC Adjustments'!J66</f>
        <v>0</v>
      </c>
      <c r="K66" s="702">
        <f>'[4]2019 GRC Adjustments'!K66</f>
        <v>-482.00765087211528</v>
      </c>
      <c r="L66" s="702">
        <f>'[4]2019 GRC Adjustments'!L66</f>
        <v>0</v>
      </c>
      <c r="M66" s="702">
        <f>'[4]2019 GRC Adjustments'!M66</f>
        <v>0</v>
      </c>
      <c r="N66" s="702">
        <f>'[4]2019 GRC Adjustments'!N66</f>
        <v>0</v>
      </c>
      <c r="O66" s="702">
        <f>'[4]2019 GRC Adjustments'!O66</f>
        <v>0</v>
      </c>
      <c r="P66" s="702">
        <f>'[4]2019 GRC Adjustments'!P66</f>
        <v>0</v>
      </c>
      <c r="Q66" s="702">
        <f>'[4]2019 GRC Adjustments'!Q66</f>
        <v>0</v>
      </c>
      <c r="R66" s="702">
        <f>'[4]2019 GRC Adjustments'!R66</f>
        <v>82.104176575985292</v>
      </c>
      <c r="S66" s="702">
        <f>'[4]2019 GRC Adjustments'!S66</f>
        <v>0</v>
      </c>
      <c r="T66" s="702">
        <f>'[4]2019 GRC Adjustments'!T66</f>
        <v>0</v>
      </c>
      <c r="U66" s="702">
        <f>'[4]2019 GRC Adjustments'!U66</f>
        <v>0</v>
      </c>
      <c r="V66" s="702">
        <f>'[4]2019 GRC Adjustments'!V66</f>
        <v>0</v>
      </c>
      <c r="W66" s="702">
        <f>'[4]2019 GRC Adjustments'!W66</f>
        <v>0</v>
      </c>
      <c r="X66" s="702">
        <f>'[4]2019 GRC Adjustments'!X66</f>
        <v>0</v>
      </c>
      <c r="Y66" s="702">
        <f>'[4]2019 GRC Adjustments'!Y66</f>
        <v>0</v>
      </c>
      <c r="Z66" s="702">
        <f>'[4]2019 GRC Adjustments'!Z66</f>
        <v>0</v>
      </c>
      <c r="AA66" s="702">
        <f>'[4]2019 GRC Adjustments'!AA66</f>
        <v>0</v>
      </c>
      <c r="AB66" s="702">
        <f>'[4]2019 GRC Adjustments'!AB66</f>
        <v>0</v>
      </c>
      <c r="AC66" s="702">
        <f>'[4]2019 GRC Adjustments'!AC66</f>
        <v>0</v>
      </c>
      <c r="AD66" s="702">
        <f>'[4]2019 GRC Adjustments'!AD66</f>
        <v>0</v>
      </c>
      <c r="AE66" s="702">
        <f>'[4]2019 GRC Adjustments'!AE66</f>
        <v>0</v>
      </c>
      <c r="AF66" s="702">
        <f>'[4]2019 GRC Adjustments'!AF66</f>
        <v>-399.90347429612996</v>
      </c>
      <c r="AG66" s="702">
        <f>'[4]2019 GRC Adjustments'!AG66</f>
        <v>1705060.0265257037</v>
      </c>
      <c r="AH66" s="702">
        <f>'[4]2019 GRC Adjustments'!AH66</f>
        <v>0</v>
      </c>
      <c r="AI66" s="702">
        <f>'[4]2019 GRC Adjustments'!AI66</f>
        <v>0</v>
      </c>
      <c r="AJ66" s="702">
        <f>'[4]2019 GRC Adjustments'!AJ66</f>
        <v>0</v>
      </c>
      <c r="AK66" s="702">
        <f>'[4]2019 GRC Adjustments'!AK66</f>
        <v>0</v>
      </c>
      <c r="AL66" s="702">
        <f>'[4]2019 GRC Adjustments'!AL66</f>
        <v>0</v>
      </c>
      <c r="AM66" s="702">
        <f>'[4]2019 GRC Adjustments'!AM66</f>
        <v>0</v>
      </c>
      <c r="AN66" s="702">
        <f>'[4]2019 GRC Adjustments'!AN66</f>
        <v>3501.4013744426015</v>
      </c>
      <c r="AO66" s="702">
        <f>'[4]2019 GRC Adjustments'!AO66</f>
        <v>0</v>
      </c>
      <c r="AP66" s="702">
        <f>'[4]2019 GRC Adjustments'!AP66</f>
        <v>0</v>
      </c>
      <c r="AQ66" s="702">
        <f>'[4]2019 GRC Adjustments'!AQ66</f>
        <v>0</v>
      </c>
      <c r="AR66" s="702">
        <f>'[4]2019 GRC Adjustments'!AR66</f>
        <v>0</v>
      </c>
      <c r="AS66" s="702">
        <f>'[4]2019 GRC Adjustments'!AS66</f>
        <v>0</v>
      </c>
      <c r="AT66" s="702">
        <f>'[4]2019 GRC Adjustments'!AT66</f>
        <v>0</v>
      </c>
      <c r="AU66" s="702">
        <f>'[4]2019 GRC Adjustments'!AU66</f>
        <v>0</v>
      </c>
      <c r="AV66" s="702">
        <f>'[4]2019 GRC Adjustments'!AV66</f>
        <v>0</v>
      </c>
      <c r="AW66" s="702">
        <f>'[4]2019 GRC Adjustments'!AW66</f>
        <v>0</v>
      </c>
      <c r="AX66" s="702">
        <f>'[4]2019 GRC Adjustments'!AX66</f>
        <v>0</v>
      </c>
      <c r="AY66" s="702">
        <f>'[4]2019 GRC Adjustments'!AY66</f>
        <v>0</v>
      </c>
      <c r="AZ66" s="702">
        <f>'[4]2019 GRC Adjustments'!AZ66</f>
        <v>0</v>
      </c>
      <c r="BA66" s="702">
        <f>'[4]2019 GRC Adjustments'!BA66</f>
        <v>-250087.91905523342</v>
      </c>
      <c r="BB66" s="702">
        <f>'[4]2019 GRC Adjustments'!BB66</f>
        <v>0</v>
      </c>
      <c r="BC66" s="702">
        <f>'[4]2019 GRC Adjustments'!BC66</f>
        <v>0</v>
      </c>
      <c r="BD66" s="702">
        <f>'[4]2019 GRC Adjustments'!BD66</f>
        <v>0</v>
      </c>
      <c r="BE66" s="702">
        <f>'[4]2019 GRC Adjustments'!BE66</f>
        <v>0</v>
      </c>
      <c r="BF66" s="702">
        <f>'[4]2019 GRC Adjustments'!BF66</f>
        <v>0</v>
      </c>
      <c r="BG66" s="702">
        <f>'[4]2019 GRC Adjustments'!BG66</f>
        <v>0</v>
      </c>
      <c r="BH66" s="702">
        <f>'[4]2019 GRC Adjustments'!BH66</f>
        <v>0</v>
      </c>
      <c r="BI66" s="702">
        <f>'[4]2019 GRC Adjustments'!BI66</f>
        <v>0</v>
      </c>
      <c r="BJ66" s="702">
        <f>'[4]2019 GRC Adjustments'!BJ66</f>
        <v>-246586.51768079083</v>
      </c>
      <c r="BK66" s="702">
        <f>'[4]2019 GRC Adjustments'!BK66</f>
        <v>1458473.508844913</v>
      </c>
    </row>
    <row r="67" spans="1:63">
      <c r="A67" s="700">
        <f>'[4]2019 GRC Adjustments'!A67</f>
        <v>63</v>
      </c>
      <c r="B67" s="702" t="str">
        <f>'[4]2019 GRC Adjustments'!B67</f>
        <v xml:space="preserve">               (17) 502 - Steam Oper Steam Expenses</v>
      </c>
      <c r="C67" s="702">
        <f>'[4]2019 GRC Adjustments'!C67</f>
        <v>9075848.9199999999</v>
      </c>
      <c r="D67" s="702">
        <f>'[4]2019 GRC Adjustments'!D67</f>
        <v>0</v>
      </c>
      <c r="E67" s="702">
        <f>'[4]2019 GRC Adjustments'!E67</f>
        <v>0</v>
      </c>
      <c r="F67" s="702">
        <f>'[4]2019 GRC Adjustments'!F67</f>
        <v>0</v>
      </c>
      <c r="G67" s="702">
        <f>'[4]2019 GRC Adjustments'!G67</f>
        <v>0</v>
      </c>
      <c r="H67" s="702">
        <f>'[4]2019 GRC Adjustments'!H67</f>
        <v>0</v>
      </c>
      <c r="I67" s="702">
        <f>'[4]2019 GRC Adjustments'!I67</f>
        <v>0</v>
      </c>
      <c r="J67" s="702">
        <f>'[4]2019 GRC Adjustments'!J67</f>
        <v>0</v>
      </c>
      <c r="K67" s="702">
        <f>'[4]2019 GRC Adjustments'!K67</f>
        <v>0</v>
      </c>
      <c r="L67" s="702">
        <f>'[4]2019 GRC Adjustments'!L67</f>
        <v>0</v>
      </c>
      <c r="M67" s="702">
        <f>'[4]2019 GRC Adjustments'!M67</f>
        <v>0</v>
      </c>
      <c r="N67" s="702">
        <f>'[4]2019 GRC Adjustments'!N67</f>
        <v>0</v>
      </c>
      <c r="O67" s="702">
        <f>'[4]2019 GRC Adjustments'!O67</f>
        <v>0</v>
      </c>
      <c r="P67" s="702">
        <f>'[4]2019 GRC Adjustments'!P67</f>
        <v>0</v>
      </c>
      <c r="Q67" s="702">
        <f>'[4]2019 GRC Adjustments'!Q67</f>
        <v>0</v>
      </c>
      <c r="R67" s="702">
        <f>'[4]2019 GRC Adjustments'!R67</f>
        <v>0</v>
      </c>
      <c r="S67" s="702">
        <f>'[4]2019 GRC Adjustments'!S67</f>
        <v>0</v>
      </c>
      <c r="T67" s="702">
        <f>'[4]2019 GRC Adjustments'!T67</f>
        <v>0</v>
      </c>
      <c r="U67" s="702">
        <f>'[4]2019 GRC Adjustments'!U67</f>
        <v>0</v>
      </c>
      <c r="V67" s="702">
        <f>'[4]2019 GRC Adjustments'!V67</f>
        <v>0</v>
      </c>
      <c r="W67" s="702">
        <f>'[4]2019 GRC Adjustments'!W67</f>
        <v>0</v>
      </c>
      <c r="X67" s="702">
        <f>'[4]2019 GRC Adjustments'!X67</f>
        <v>0</v>
      </c>
      <c r="Y67" s="702">
        <f>'[4]2019 GRC Adjustments'!Y67</f>
        <v>0</v>
      </c>
      <c r="Z67" s="702">
        <f>'[4]2019 GRC Adjustments'!Z67</f>
        <v>0</v>
      </c>
      <c r="AA67" s="702">
        <f>'[4]2019 GRC Adjustments'!AA67</f>
        <v>0</v>
      </c>
      <c r="AB67" s="702">
        <f>'[4]2019 GRC Adjustments'!AB67</f>
        <v>0</v>
      </c>
      <c r="AC67" s="702">
        <f>'[4]2019 GRC Adjustments'!AC67</f>
        <v>0</v>
      </c>
      <c r="AD67" s="702">
        <f>'[4]2019 GRC Adjustments'!AD67</f>
        <v>0</v>
      </c>
      <c r="AE67" s="702">
        <f>'[4]2019 GRC Adjustments'!AE67</f>
        <v>0</v>
      </c>
      <c r="AF67" s="702">
        <f>'[4]2019 GRC Adjustments'!AF67</f>
        <v>0</v>
      </c>
      <c r="AG67" s="702">
        <f>'[4]2019 GRC Adjustments'!AG67</f>
        <v>9075848.9199999999</v>
      </c>
      <c r="AH67" s="702">
        <f>'[4]2019 GRC Adjustments'!AH67</f>
        <v>0</v>
      </c>
      <c r="AI67" s="702">
        <f>'[4]2019 GRC Adjustments'!AI67</f>
        <v>0</v>
      </c>
      <c r="AJ67" s="702">
        <f>'[4]2019 GRC Adjustments'!AJ67</f>
        <v>0</v>
      </c>
      <c r="AK67" s="702">
        <f>'[4]2019 GRC Adjustments'!AK67</f>
        <v>0</v>
      </c>
      <c r="AL67" s="702">
        <f>'[4]2019 GRC Adjustments'!AL67</f>
        <v>0</v>
      </c>
      <c r="AM67" s="702">
        <f>'[4]2019 GRC Adjustments'!AM67</f>
        <v>0</v>
      </c>
      <c r="AN67" s="702">
        <f>'[4]2019 GRC Adjustments'!AN67</f>
        <v>27.024097014181951</v>
      </c>
      <c r="AO67" s="702">
        <f>'[4]2019 GRC Adjustments'!AO67</f>
        <v>0</v>
      </c>
      <c r="AP67" s="702">
        <f>'[4]2019 GRC Adjustments'!AP67</f>
        <v>0</v>
      </c>
      <c r="AQ67" s="702">
        <f>'[4]2019 GRC Adjustments'!AQ67</f>
        <v>0</v>
      </c>
      <c r="AR67" s="702">
        <f>'[4]2019 GRC Adjustments'!AR67</f>
        <v>0</v>
      </c>
      <c r="AS67" s="702">
        <f>'[4]2019 GRC Adjustments'!AS67</f>
        <v>0</v>
      </c>
      <c r="AT67" s="702">
        <f>'[4]2019 GRC Adjustments'!AT67</f>
        <v>0</v>
      </c>
      <c r="AU67" s="702">
        <f>'[4]2019 GRC Adjustments'!AU67</f>
        <v>0</v>
      </c>
      <c r="AV67" s="702">
        <f>'[4]2019 GRC Adjustments'!AV67</f>
        <v>0</v>
      </c>
      <c r="AW67" s="702">
        <f>'[4]2019 GRC Adjustments'!AW67</f>
        <v>0</v>
      </c>
      <c r="AX67" s="702">
        <f>'[4]2019 GRC Adjustments'!AX67</f>
        <v>0</v>
      </c>
      <c r="AY67" s="702">
        <f>'[4]2019 GRC Adjustments'!AY67</f>
        <v>0</v>
      </c>
      <c r="AZ67" s="702">
        <f>'[4]2019 GRC Adjustments'!AZ67</f>
        <v>0</v>
      </c>
      <c r="BA67" s="702">
        <f>'[4]2019 GRC Adjustments'!BA67</f>
        <v>-1330878.6270120621</v>
      </c>
      <c r="BB67" s="702">
        <f>'[4]2019 GRC Adjustments'!BB67</f>
        <v>0</v>
      </c>
      <c r="BC67" s="702">
        <f>'[4]2019 GRC Adjustments'!BC67</f>
        <v>0</v>
      </c>
      <c r="BD67" s="702">
        <f>'[4]2019 GRC Adjustments'!BD67</f>
        <v>0</v>
      </c>
      <c r="BE67" s="702">
        <f>'[4]2019 GRC Adjustments'!BE67</f>
        <v>0</v>
      </c>
      <c r="BF67" s="702">
        <f>'[4]2019 GRC Adjustments'!BF67</f>
        <v>0</v>
      </c>
      <c r="BG67" s="702">
        <f>'[4]2019 GRC Adjustments'!BG67</f>
        <v>0</v>
      </c>
      <c r="BH67" s="702">
        <f>'[4]2019 GRC Adjustments'!BH67</f>
        <v>0</v>
      </c>
      <c r="BI67" s="702">
        <f>'[4]2019 GRC Adjustments'!BI67</f>
        <v>0</v>
      </c>
      <c r="BJ67" s="702">
        <f>'[4]2019 GRC Adjustments'!BJ67</f>
        <v>-1330851.6029150479</v>
      </c>
      <c r="BK67" s="702">
        <f>'[4]2019 GRC Adjustments'!BK67</f>
        <v>7744997.3170849523</v>
      </c>
    </row>
    <row r="68" spans="1:63">
      <c r="A68" s="700">
        <f>'[4]2019 GRC Adjustments'!A68</f>
        <v>64</v>
      </c>
      <c r="B68" s="702" t="str">
        <f>'[4]2019 GRC Adjustments'!B68</f>
        <v xml:space="preserve">               (17) 505 - Steam Oper Electric Expense</v>
      </c>
      <c r="C68" s="702">
        <f>'[4]2019 GRC Adjustments'!C68</f>
        <v>1790938.5299999998</v>
      </c>
      <c r="D68" s="702">
        <f>'[4]2019 GRC Adjustments'!D68</f>
        <v>0</v>
      </c>
      <c r="E68" s="702">
        <f>'[4]2019 GRC Adjustments'!E68</f>
        <v>0</v>
      </c>
      <c r="F68" s="702">
        <f>'[4]2019 GRC Adjustments'!F68</f>
        <v>0</v>
      </c>
      <c r="G68" s="702">
        <f>'[4]2019 GRC Adjustments'!G68</f>
        <v>0</v>
      </c>
      <c r="H68" s="702">
        <f>'[4]2019 GRC Adjustments'!H68</f>
        <v>0</v>
      </c>
      <c r="I68" s="702">
        <f>'[4]2019 GRC Adjustments'!I68</f>
        <v>0</v>
      </c>
      <c r="J68" s="702">
        <f>'[4]2019 GRC Adjustments'!J68</f>
        <v>0</v>
      </c>
      <c r="K68" s="702">
        <f>'[4]2019 GRC Adjustments'!K68</f>
        <v>0</v>
      </c>
      <c r="L68" s="702">
        <f>'[4]2019 GRC Adjustments'!L68</f>
        <v>0</v>
      </c>
      <c r="M68" s="702">
        <f>'[4]2019 GRC Adjustments'!M68</f>
        <v>0</v>
      </c>
      <c r="N68" s="702">
        <f>'[4]2019 GRC Adjustments'!N68</f>
        <v>0</v>
      </c>
      <c r="O68" s="702">
        <f>'[4]2019 GRC Adjustments'!O68</f>
        <v>0</v>
      </c>
      <c r="P68" s="702">
        <f>'[4]2019 GRC Adjustments'!P68</f>
        <v>0</v>
      </c>
      <c r="Q68" s="702">
        <f>'[4]2019 GRC Adjustments'!Q68</f>
        <v>0</v>
      </c>
      <c r="R68" s="702">
        <f>'[4]2019 GRC Adjustments'!R68</f>
        <v>0</v>
      </c>
      <c r="S68" s="702">
        <f>'[4]2019 GRC Adjustments'!S68</f>
        <v>0</v>
      </c>
      <c r="T68" s="702">
        <f>'[4]2019 GRC Adjustments'!T68</f>
        <v>0</v>
      </c>
      <c r="U68" s="702">
        <f>'[4]2019 GRC Adjustments'!U68</f>
        <v>0</v>
      </c>
      <c r="V68" s="702">
        <f>'[4]2019 GRC Adjustments'!V68</f>
        <v>0</v>
      </c>
      <c r="W68" s="702">
        <f>'[4]2019 GRC Adjustments'!W68</f>
        <v>0</v>
      </c>
      <c r="X68" s="702">
        <f>'[4]2019 GRC Adjustments'!X68</f>
        <v>0</v>
      </c>
      <c r="Y68" s="702">
        <f>'[4]2019 GRC Adjustments'!Y68</f>
        <v>0</v>
      </c>
      <c r="Z68" s="702">
        <f>'[4]2019 GRC Adjustments'!Z68</f>
        <v>0</v>
      </c>
      <c r="AA68" s="702">
        <f>'[4]2019 GRC Adjustments'!AA68</f>
        <v>0</v>
      </c>
      <c r="AB68" s="702">
        <f>'[4]2019 GRC Adjustments'!AB68</f>
        <v>0</v>
      </c>
      <c r="AC68" s="702">
        <f>'[4]2019 GRC Adjustments'!AC68</f>
        <v>0</v>
      </c>
      <c r="AD68" s="702">
        <f>'[4]2019 GRC Adjustments'!AD68</f>
        <v>0</v>
      </c>
      <c r="AE68" s="702">
        <f>'[4]2019 GRC Adjustments'!AE68</f>
        <v>0</v>
      </c>
      <c r="AF68" s="702">
        <f>'[4]2019 GRC Adjustments'!AF68</f>
        <v>0</v>
      </c>
      <c r="AG68" s="702">
        <f>'[4]2019 GRC Adjustments'!AG68</f>
        <v>1790938.5299999998</v>
      </c>
      <c r="AH68" s="702">
        <f>'[4]2019 GRC Adjustments'!AH68</f>
        <v>0</v>
      </c>
      <c r="AI68" s="702">
        <f>'[4]2019 GRC Adjustments'!AI68</f>
        <v>0</v>
      </c>
      <c r="AJ68" s="702">
        <f>'[4]2019 GRC Adjustments'!AJ68</f>
        <v>0</v>
      </c>
      <c r="AK68" s="702">
        <f>'[4]2019 GRC Adjustments'!AK68</f>
        <v>0</v>
      </c>
      <c r="AL68" s="702">
        <f>'[4]2019 GRC Adjustments'!AL68</f>
        <v>0</v>
      </c>
      <c r="AM68" s="702">
        <f>'[4]2019 GRC Adjustments'!AM68</f>
        <v>0</v>
      </c>
      <c r="AN68" s="702">
        <f>'[4]2019 GRC Adjustments'!AN68</f>
        <v>0</v>
      </c>
      <c r="AO68" s="702">
        <f>'[4]2019 GRC Adjustments'!AO68</f>
        <v>0</v>
      </c>
      <c r="AP68" s="702">
        <f>'[4]2019 GRC Adjustments'!AP68</f>
        <v>0</v>
      </c>
      <c r="AQ68" s="702">
        <f>'[4]2019 GRC Adjustments'!AQ68</f>
        <v>0</v>
      </c>
      <c r="AR68" s="702">
        <f>'[4]2019 GRC Adjustments'!AR68</f>
        <v>0</v>
      </c>
      <c r="AS68" s="702">
        <f>'[4]2019 GRC Adjustments'!AS68</f>
        <v>0</v>
      </c>
      <c r="AT68" s="702">
        <f>'[4]2019 GRC Adjustments'!AT68</f>
        <v>0</v>
      </c>
      <c r="AU68" s="702">
        <f>'[4]2019 GRC Adjustments'!AU68</f>
        <v>0</v>
      </c>
      <c r="AV68" s="702">
        <f>'[4]2019 GRC Adjustments'!AV68</f>
        <v>0</v>
      </c>
      <c r="AW68" s="702">
        <f>'[4]2019 GRC Adjustments'!AW68</f>
        <v>0</v>
      </c>
      <c r="AX68" s="702">
        <f>'[4]2019 GRC Adjustments'!AX68</f>
        <v>0</v>
      </c>
      <c r="AY68" s="702">
        <f>'[4]2019 GRC Adjustments'!AY68</f>
        <v>0</v>
      </c>
      <c r="AZ68" s="702">
        <f>'[4]2019 GRC Adjustments'!AZ68</f>
        <v>0</v>
      </c>
      <c r="BA68" s="702">
        <f>'[4]2019 GRC Adjustments'!BA68</f>
        <v>-262622.46461782232</v>
      </c>
      <c r="BB68" s="702">
        <f>'[4]2019 GRC Adjustments'!BB68</f>
        <v>0</v>
      </c>
      <c r="BC68" s="702">
        <f>'[4]2019 GRC Adjustments'!BC68</f>
        <v>0</v>
      </c>
      <c r="BD68" s="702">
        <f>'[4]2019 GRC Adjustments'!BD68</f>
        <v>0</v>
      </c>
      <c r="BE68" s="702">
        <f>'[4]2019 GRC Adjustments'!BE68</f>
        <v>0</v>
      </c>
      <c r="BF68" s="702">
        <f>'[4]2019 GRC Adjustments'!BF68</f>
        <v>0</v>
      </c>
      <c r="BG68" s="702">
        <f>'[4]2019 GRC Adjustments'!BG68</f>
        <v>0</v>
      </c>
      <c r="BH68" s="702">
        <f>'[4]2019 GRC Adjustments'!BH68</f>
        <v>0</v>
      </c>
      <c r="BI68" s="702">
        <f>'[4]2019 GRC Adjustments'!BI68</f>
        <v>0</v>
      </c>
      <c r="BJ68" s="702">
        <f>'[4]2019 GRC Adjustments'!BJ68</f>
        <v>-262622.46461782232</v>
      </c>
      <c r="BK68" s="702">
        <f>'[4]2019 GRC Adjustments'!BK68</f>
        <v>1528316.0653821775</v>
      </c>
    </row>
    <row r="69" spans="1:63">
      <c r="A69" s="700">
        <f>'[4]2019 GRC Adjustments'!A69</f>
        <v>65</v>
      </c>
      <c r="B69" s="702" t="str">
        <f>'[4]2019 GRC Adjustments'!B69</f>
        <v xml:space="preserve">               (17) 506 - Steam Oper Misc Steam Power</v>
      </c>
      <c r="C69" s="702">
        <f>'[4]2019 GRC Adjustments'!C69</f>
        <v>11281398.83</v>
      </c>
      <c r="D69" s="702">
        <f>'[4]2019 GRC Adjustments'!D69</f>
        <v>0</v>
      </c>
      <c r="E69" s="702">
        <f>'[4]2019 GRC Adjustments'!E69</f>
        <v>0</v>
      </c>
      <c r="F69" s="702">
        <f>'[4]2019 GRC Adjustments'!F69</f>
        <v>0</v>
      </c>
      <c r="G69" s="702">
        <f>'[4]2019 GRC Adjustments'!G69</f>
        <v>0</v>
      </c>
      <c r="H69" s="702">
        <f>'[4]2019 GRC Adjustments'!H69</f>
        <v>0</v>
      </c>
      <c r="I69" s="702">
        <f>'[4]2019 GRC Adjustments'!I69</f>
        <v>0</v>
      </c>
      <c r="J69" s="702">
        <f>'[4]2019 GRC Adjustments'!J69</f>
        <v>0</v>
      </c>
      <c r="K69" s="702">
        <f>'[4]2019 GRC Adjustments'!K69</f>
        <v>-582.18248434211307</v>
      </c>
      <c r="L69" s="702">
        <f>'[4]2019 GRC Adjustments'!L69</f>
        <v>0</v>
      </c>
      <c r="M69" s="702">
        <f>'[4]2019 GRC Adjustments'!M69</f>
        <v>0</v>
      </c>
      <c r="N69" s="702">
        <f>'[4]2019 GRC Adjustments'!N69</f>
        <v>0</v>
      </c>
      <c r="O69" s="702">
        <f>'[4]2019 GRC Adjustments'!O69</f>
        <v>0</v>
      </c>
      <c r="P69" s="702">
        <f>'[4]2019 GRC Adjustments'!P69</f>
        <v>0</v>
      </c>
      <c r="Q69" s="702">
        <f>'[4]2019 GRC Adjustments'!Q69</f>
        <v>0</v>
      </c>
      <c r="R69" s="702">
        <f>'[4]2019 GRC Adjustments'!R69</f>
        <v>99.167748494001998</v>
      </c>
      <c r="S69" s="702">
        <f>'[4]2019 GRC Adjustments'!S69</f>
        <v>0</v>
      </c>
      <c r="T69" s="702">
        <f>'[4]2019 GRC Adjustments'!T69</f>
        <v>0</v>
      </c>
      <c r="U69" s="702">
        <f>'[4]2019 GRC Adjustments'!U69</f>
        <v>0</v>
      </c>
      <c r="V69" s="702">
        <f>'[4]2019 GRC Adjustments'!V69</f>
        <v>0</v>
      </c>
      <c r="W69" s="702">
        <f>'[4]2019 GRC Adjustments'!W69</f>
        <v>0</v>
      </c>
      <c r="X69" s="702">
        <f>'[4]2019 GRC Adjustments'!X69</f>
        <v>0</v>
      </c>
      <c r="Y69" s="702">
        <f>'[4]2019 GRC Adjustments'!Y69</f>
        <v>0</v>
      </c>
      <c r="Z69" s="702">
        <f>'[4]2019 GRC Adjustments'!Z69</f>
        <v>0</v>
      </c>
      <c r="AA69" s="702">
        <f>'[4]2019 GRC Adjustments'!AA69</f>
        <v>0</v>
      </c>
      <c r="AB69" s="702">
        <f>'[4]2019 GRC Adjustments'!AB69</f>
        <v>0</v>
      </c>
      <c r="AC69" s="702">
        <f>'[4]2019 GRC Adjustments'!AC69</f>
        <v>0</v>
      </c>
      <c r="AD69" s="702">
        <f>'[4]2019 GRC Adjustments'!AD69</f>
        <v>0</v>
      </c>
      <c r="AE69" s="702">
        <f>'[4]2019 GRC Adjustments'!AE69</f>
        <v>0</v>
      </c>
      <c r="AF69" s="702">
        <f>'[4]2019 GRC Adjustments'!AF69</f>
        <v>-483.01473584811106</v>
      </c>
      <c r="AG69" s="702">
        <f>'[4]2019 GRC Adjustments'!AG69</f>
        <v>11280915.815264152</v>
      </c>
      <c r="AH69" s="702">
        <f>'[4]2019 GRC Adjustments'!AH69</f>
        <v>0</v>
      </c>
      <c r="AI69" s="702">
        <f>'[4]2019 GRC Adjustments'!AI69</f>
        <v>0</v>
      </c>
      <c r="AJ69" s="702">
        <f>'[4]2019 GRC Adjustments'!AJ69</f>
        <v>0</v>
      </c>
      <c r="AK69" s="702">
        <f>'[4]2019 GRC Adjustments'!AK69</f>
        <v>0</v>
      </c>
      <c r="AL69" s="702">
        <f>'[4]2019 GRC Adjustments'!AL69</f>
        <v>0</v>
      </c>
      <c r="AM69" s="702">
        <f>'[4]2019 GRC Adjustments'!AM69</f>
        <v>0</v>
      </c>
      <c r="AN69" s="702">
        <f>'[4]2019 GRC Adjustments'!AN69</f>
        <v>3801.9228920875967</v>
      </c>
      <c r="AO69" s="702">
        <f>'[4]2019 GRC Adjustments'!AO69</f>
        <v>0</v>
      </c>
      <c r="AP69" s="702">
        <f>'[4]2019 GRC Adjustments'!AP69</f>
        <v>0</v>
      </c>
      <c r="AQ69" s="702">
        <f>'[4]2019 GRC Adjustments'!AQ69</f>
        <v>0</v>
      </c>
      <c r="AR69" s="702">
        <f>'[4]2019 GRC Adjustments'!AR69</f>
        <v>0</v>
      </c>
      <c r="AS69" s="702">
        <f>'[4]2019 GRC Adjustments'!AS69</f>
        <v>0</v>
      </c>
      <c r="AT69" s="702">
        <f>'[4]2019 GRC Adjustments'!AT69</f>
        <v>0</v>
      </c>
      <c r="AU69" s="702">
        <f>'[4]2019 GRC Adjustments'!AU69</f>
        <v>0</v>
      </c>
      <c r="AV69" s="702">
        <f>'[4]2019 GRC Adjustments'!AV69</f>
        <v>0</v>
      </c>
      <c r="AW69" s="702">
        <f>'[4]2019 GRC Adjustments'!AW69</f>
        <v>0</v>
      </c>
      <c r="AX69" s="702">
        <f>'[4]2019 GRC Adjustments'!AX69</f>
        <v>0</v>
      </c>
      <c r="AY69" s="702">
        <f>'[4]2019 GRC Adjustments'!AY69</f>
        <v>0</v>
      </c>
      <c r="AZ69" s="702">
        <f>'[4]2019 GRC Adjustments'!AZ69</f>
        <v>0</v>
      </c>
      <c r="BA69" s="702">
        <f>'[4]2019 GRC Adjustments'!BA69</f>
        <v>-1654299.5281201622</v>
      </c>
      <c r="BB69" s="702">
        <f>'[4]2019 GRC Adjustments'!BB69</f>
        <v>0</v>
      </c>
      <c r="BC69" s="702">
        <f>'[4]2019 GRC Adjustments'!BC69</f>
        <v>0</v>
      </c>
      <c r="BD69" s="702">
        <f>'[4]2019 GRC Adjustments'!BD69</f>
        <v>0</v>
      </c>
      <c r="BE69" s="702">
        <f>'[4]2019 GRC Adjustments'!BE69</f>
        <v>0</v>
      </c>
      <c r="BF69" s="702">
        <f>'[4]2019 GRC Adjustments'!BF69</f>
        <v>0</v>
      </c>
      <c r="BG69" s="702">
        <f>'[4]2019 GRC Adjustments'!BG69</f>
        <v>0</v>
      </c>
      <c r="BH69" s="702">
        <f>'[4]2019 GRC Adjustments'!BH69</f>
        <v>0</v>
      </c>
      <c r="BI69" s="702">
        <f>'[4]2019 GRC Adjustments'!BI69</f>
        <v>0</v>
      </c>
      <c r="BJ69" s="702">
        <f>'[4]2019 GRC Adjustments'!BJ69</f>
        <v>-1650497.6052280746</v>
      </c>
      <c r="BK69" s="702">
        <f>'[4]2019 GRC Adjustments'!BK69</f>
        <v>9630418.2100360785</v>
      </c>
    </row>
    <row r="70" spans="1:63">
      <c r="A70" s="700">
        <f>'[4]2019 GRC Adjustments'!A70</f>
        <v>66</v>
      </c>
      <c r="B70" s="702" t="str">
        <f>'[4]2019 GRC Adjustments'!B70</f>
        <v xml:space="preserve">               (17) 507 - Steam Operations Rents</v>
      </c>
      <c r="C70" s="702">
        <f>'[4]2019 GRC Adjustments'!C70</f>
        <v>71113.56</v>
      </c>
      <c r="D70" s="702">
        <f>'[4]2019 GRC Adjustments'!D70</f>
        <v>0</v>
      </c>
      <c r="E70" s="702">
        <f>'[4]2019 GRC Adjustments'!E70</f>
        <v>0</v>
      </c>
      <c r="F70" s="702">
        <f>'[4]2019 GRC Adjustments'!F70</f>
        <v>0</v>
      </c>
      <c r="G70" s="702">
        <f>'[4]2019 GRC Adjustments'!G70</f>
        <v>0</v>
      </c>
      <c r="H70" s="702">
        <f>'[4]2019 GRC Adjustments'!H70</f>
        <v>0</v>
      </c>
      <c r="I70" s="702">
        <f>'[4]2019 GRC Adjustments'!I70</f>
        <v>0</v>
      </c>
      <c r="J70" s="702">
        <f>'[4]2019 GRC Adjustments'!J70</f>
        <v>0</v>
      </c>
      <c r="K70" s="702">
        <f>'[4]2019 GRC Adjustments'!K70</f>
        <v>0</v>
      </c>
      <c r="L70" s="702">
        <f>'[4]2019 GRC Adjustments'!L70</f>
        <v>0</v>
      </c>
      <c r="M70" s="702">
        <f>'[4]2019 GRC Adjustments'!M70</f>
        <v>0</v>
      </c>
      <c r="N70" s="702">
        <f>'[4]2019 GRC Adjustments'!N70</f>
        <v>0</v>
      </c>
      <c r="O70" s="702">
        <f>'[4]2019 GRC Adjustments'!O70</f>
        <v>0</v>
      </c>
      <c r="P70" s="702">
        <f>'[4]2019 GRC Adjustments'!P70</f>
        <v>0</v>
      </c>
      <c r="Q70" s="702">
        <f>'[4]2019 GRC Adjustments'!Q70</f>
        <v>0</v>
      </c>
      <c r="R70" s="702">
        <f>'[4]2019 GRC Adjustments'!R70</f>
        <v>0</v>
      </c>
      <c r="S70" s="702">
        <f>'[4]2019 GRC Adjustments'!S70</f>
        <v>0</v>
      </c>
      <c r="T70" s="702">
        <f>'[4]2019 GRC Adjustments'!T70</f>
        <v>0</v>
      </c>
      <c r="U70" s="702">
        <f>'[4]2019 GRC Adjustments'!U70</f>
        <v>0</v>
      </c>
      <c r="V70" s="702">
        <f>'[4]2019 GRC Adjustments'!V70</f>
        <v>0</v>
      </c>
      <c r="W70" s="702">
        <f>'[4]2019 GRC Adjustments'!W70</f>
        <v>0</v>
      </c>
      <c r="X70" s="702">
        <f>'[4]2019 GRC Adjustments'!X70</f>
        <v>0</v>
      </c>
      <c r="Y70" s="702">
        <f>'[4]2019 GRC Adjustments'!Y70</f>
        <v>0</v>
      </c>
      <c r="Z70" s="702">
        <f>'[4]2019 GRC Adjustments'!Z70</f>
        <v>0</v>
      </c>
      <c r="AA70" s="702">
        <f>'[4]2019 GRC Adjustments'!AA70</f>
        <v>0</v>
      </c>
      <c r="AB70" s="702">
        <f>'[4]2019 GRC Adjustments'!AB70</f>
        <v>0</v>
      </c>
      <c r="AC70" s="702">
        <f>'[4]2019 GRC Adjustments'!AC70</f>
        <v>0</v>
      </c>
      <c r="AD70" s="702">
        <f>'[4]2019 GRC Adjustments'!AD70</f>
        <v>0</v>
      </c>
      <c r="AE70" s="702">
        <f>'[4]2019 GRC Adjustments'!AE70</f>
        <v>0</v>
      </c>
      <c r="AF70" s="702">
        <f>'[4]2019 GRC Adjustments'!AF70</f>
        <v>0</v>
      </c>
      <c r="AG70" s="702">
        <f>'[4]2019 GRC Adjustments'!AG70</f>
        <v>71113.56</v>
      </c>
      <c r="AH70" s="702">
        <f>'[4]2019 GRC Adjustments'!AH70</f>
        <v>0</v>
      </c>
      <c r="AI70" s="702">
        <f>'[4]2019 GRC Adjustments'!AI70</f>
        <v>0</v>
      </c>
      <c r="AJ70" s="702">
        <f>'[4]2019 GRC Adjustments'!AJ70</f>
        <v>0</v>
      </c>
      <c r="AK70" s="702">
        <f>'[4]2019 GRC Adjustments'!AK70</f>
        <v>0</v>
      </c>
      <c r="AL70" s="702">
        <f>'[4]2019 GRC Adjustments'!AL70</f>
        <v>0</v>
      </c>
      <c r="AM70" s="702">
        <f>'[4]2019 GRC Adjustments'!AM70</f>
        <v>0</v>
      </c>
      <c r="AN70" s="702">
        <f>'[4]2019 GRC Adjustments'!AN70</f>
        <v>0</v>
      </c>
      <c r="AO70" s="702">
        <f>'[4]2019 GRC Adjustments'!AO70</f>
        <v>0</v>
      </c>
      <c r="AP70" s="702">
        <f>'[4]2019 GRC Adjustments'!AP70</f>
        <v>0</v>
      </c>
      <c r="AQ70" s="702">
        <f>'[4]2019 GRC Adjustments'!AQ70</f>
        <v>0</v>
      </c>
      <c r="AR70" s="702">
        <f>'[4]2019 GRC Adjustments'!AR70</f>
        <v>0</v>
      </c>
      <c r="AS70" s="702">
        <f>'[4]2019 GRC Adjustments'!AS70</f>
        <v>0</v>
      </c>
      <c r="AT70" s="702">
        <f>'[4]2019 GRC Adjustments'!AT70</f>
        <v>0</v>
      </c>
      <c r="AU70" s="702">
        <f>'[4]2019 GRC Adjustments'!AU70</f>
        <v>0</v>
      </c>
      <c r="AV70" s="702">
        <f>'[4]2019 GRC Adjustments'!AV70</f>
        <v>0</v>
      </c>
      <c r="AW70" s="702">
        <f>'[4]2019 GRC Adjustments'!AW70</f>
        <v>0</v>
      </c>
      <c r="AX70" s="702">
        <f>'[4]2019 GRC Adjustments'!AX70</f>
        <v>0</v>
      </c>
      <c r="AY70" s="702">
        <f>'[4]2019 GRC Adjustments'!AY70</f>
        <v>0</v>
      </c>
      <c r="AZ70" s="702">
        <f>'[4]2019 GRC Adjustments'!AZ70</f>
        <v>0</v>
      </c>
      <c r="BA70" s="702">
        <f>'[4]2019 GRC Adjustments'!BA70</f>
        <v>-10428.06220431663</v>
      </c>
      <c r="BB70" s="702">
        <f>'[4]2019 GRC Adjustments'!BB70</f>
        <v>0</v>
      </c>
      <c r="BC70" s="702">
        <f>'[4]2019 GRC Adjustments'!BC70</f>
        <v>0</v>
      </c>
      <c r="BD70" s="702">
        <f>'[4]2019 GRC Adjustments'!BD70</f>
        <v>0</v>
      </c>
      <c r="BE70" s="702">
        <f>'[4]2019 GRC Adjustments'!BE70</f>
        <v>0</v>
      </c>
      <c r="BF70" s="702">
        <f>'[4]2019 GRC Adjustments'!BF70</f>
        <v>0</v>
      </c>
      <c r="BG70" s="702">
        <f>'[4]2019 GRC Adjustments'!BG70</f>
        <v>0</v>
      </c>
      <c r="BH70" s="702">
        <f>'[4]2019 GRC Adjustments'!BH70</f>
        <v>0</v>
      </c>
      <c r="BI70" s="702">
        <f>'[4]2019 GRC Adjustments'!BI70</f>
        <v>0</v>
      </c>
      <c r="BJ70" s="702">
        <f>'[4]2019 GRC Adjustments'!BJ70</f>
        <v>-10428.06220431663</v>
      </c>
      <c r="BK70" s="702">
        <f>'[4]2019 GRC Adjustments'!BK70</f>
        <v>60685.497795683368</v>
      </c>
    </row>
    <row r="71" spans="1:63">
      <c r="A71" s="700">
        <f>'[4]2019 GRC Adjustments'!A71</f>
        <v>67</v>
      </c>
      <c r="B71" s="702" t="str">
        <f>'[4]2019 GRC Adjustments'!B71</f>
        <v xml:space="preserve">               (17) 510 - Steam Maint Supv &amp; Engineering</v>
      </c>
      <c r="C71" s="702">
        <f>'[4]2019 GRC Adjustments'!C71</f>
        <v>1708414.8900000001</v>
      </c>
      <c r="D71" s="702">
        <f>'[4]2019 GRC Adjustments'!D71</f>
        <v>0</v>
      </c>
      <c r="E71" s="702">
        <f>'[4]2019 GRC Adjustments'!E71</f>
        <v>0</v>
      </c>
      <c r="F71" s="702">
        <f>'[4]2019 GRC Adjustments'!F71</f>
        <v>0</v>
      </c>
      <c r="G71" s="702">
        <f>'[4]2019 GRC Adjustments'!G71</f>
        <v>0</v>
      </c>
      <c r="H71" s="702">
        <f>'[4]2019 GRC Adjustments'!H71</f>
        <v>0</v>
      </c>
      <c r="I71" s="702">
        <f>'[4]2019 GRC Adjustments'!I71</f>
        <v>0</v>
      </c>
      <c r="J71" s="702">
        <f>'[4]2019 GRC Adjustments'!J71</f>
        <v>0</v>
      </c>
      <c r="K71" s="702">
        <f>'[4]2019 GRC Adjustments'!K71</f>
        <v>0</v>
      </c>
      <c r="L71" s="702">
        <f>'[4]2019 GRC Adjustments'!L71</f>
        <v>0</v>
      </c>
      <c r="M71" s="702">
        <f>'[4]2019 GRC Adjustments'!M71</f>
        <v>0</v>
      </c>
      <c r="N71" s="702">
        <f>'[4]2019 GRC Adjustments'!N71</f>
        <v>0</v>
      </c>
      <c r="O71" s="702">
        <f>'[4]2019 GRC Adjustments'!O71</f>
        <v>0</v>
      </c>
      <c r="P71" s="702">
        <f>'[4]2019 GRC Adjustments'!P71</f>
        <v>0</v>
      </c>
      <c r="Q71" s="702">
        <f>'[4]2019 GRC Adjustments'!Q71</f>
        <v>0</v>
      </c>
      <c r="R71" s="702">
        <f>'[4]2019 GRC Adjustments'!R71</f>
        <v>0</v>
      </c>
      <c r="S71" s="702">
        <f>'[4]2019 GRC Adjustments'!S71</f>
        <v>0</v>
      </c>
      <c r="T71" s="702">
        <f>'[4]2019 GRC Adjustments'!T71</f>
        <v>0</v>
      </c>
      <c r="U71" s="702">
        <f>'[4]2019 GRC Adjustments'!U71</f>
        <v>0</v>
      </c>
      <c r="V71" s="702">
        <f>'[4]2019 GRC Adjustments'!V71</f>
        <v>0</v>
      </c>
      <c r="W71" s="702">
        <f>'[4]2019 GRC Adjustments'!W71</f>
        <v>0</v>
      </c>
      <c r="X71" s="702">
        <f>'[4]2019 GRC Adjustments'!X71</f>
        <v>0</v>
      </c>
      <c r="Y71" s="702">
        <f>'[4]2019 GRC Adjustments'!Y71</f>
        <v>0</v>
      </c>
      <c r="Z71" s="702">
        <f>'[4]2019 GRC Adjustments'!Z71</f>
        <v>0</v>
      </c>
      <c r="AA71" s="702">
        <f>'[4]2019 GRC Adjustments'!AA71</f>
        <v>0</v>
      </c>
      <c r="AB71" s="702">
        <f>'[4]2019 GRC Adjustments'!AB71</f>
        <v>0</v>
      </c>
      <c r="AC71" s="702">
        <f>'[4]2019 GRC Adjustments'!AC71</f>
        <v>0</v>
      </c>
      <c r="AD71" s="702">
        <f>'[4]2019 GRC Adjustments'!AD71</f>
        <v>0</v>
      </c>
      <c r="AE71" s="702">
        <f>'[4]2019 GRC Adjustments'!AE71</f>
        <v>0</v>
      </c>
      <c r="AF71" s="702">
        <f>'[4]2019 GRC Adjustments'!AF71</f>
        <v>0</v>
      </c>
      <c r="AG71" s="702">
        <f>'[4]2019 GRC Adjustments'!AG71</f>
        <v>1708414.8900000001</v>
      </c>
      <c r="AH71" s="702">
        <f>'[4]2019 GRC Adjustments'!AH71</f>
        <v>0</v>
      </c>
      <c r="AI71" s="702">
        <f>'[4]2019 GRC Adjustments'!AI71</f>
        <v>0</v>
      </c>
      <c r="AJ71" s="702">
        <f>'[4]2019 GRC Adjustments'!AJ71</f>
        <v>0</v>
      </c>
      <c r="AK71" s="702">
        <f>'[4]2019 GRC Adjustments'!AK71</f>
        <v>0</v>
      </c>
      <c r="AL71" s="702">
        <f>'[4]2019 GRC Adjustments'!AL71</f>
        <v>0</v>
      </c>
      <c r="AM71" s="702">
        <f>'[4]2019 GRC Adjustments'!AM71</f>
        <v>0</v>
      </c>
      <c r="AN71" s="702">
        <f>'[4]2019 GRC Adjustments'!AN71</f>
        <v>0</v>
      </c>
      <c r="AO71" s="702">
        <f>'[4]2019 GRC Adjustments'!AO71</f>
        <v>0</v>
      </c>
      <c r="AP71" s="702">
        <f>'[4]2019 GRC Adjustments'!AP71</f>
        <v>0</v>
      </c>
      <c r="AQ71" s="702">
        <f>'[4]2019 GRC Adjustments'!AQ71</f>
        <v>0</v>
      </c>
      <c r="AR71" s="702">
        <f>'[4]2019 GRC Adjustments'!AR71</f>
        <v>0</v>
      </c>
      <c r="AS71" s="702">
        <f>'[4]2019 GRC Adjustments'!AS71</f>
        <v>0</v>
      </c>
      <c r="AT71" s="702">
        <f>'[4]2019 GRC Adjustments'!AT71</f>
        <v>0</v>
      </c>
      <c r="AU71" s="702">
        <f>'[4]2019 GRC Adjustments'!AU71</f>
        <v>0</v>
      </c>
      <c r="AV71" s="702">
        <f>'[4]2019 GRC Adjustments'!AV71</f>
        <v>0</v>
      </c>
      <c r="AW71" s="702">
        <f>'[4]2019 GRC Adjustments'!AW71</f>
        <v>0</v>
      </c>
      <c r="AX71" s="702">
        <f>'[4]2019 GRC Adjustments'!AX71</f>
        <v>0</v>
      </c>
      <c r="AY71" s="702">
        <f>'[4]2019 GRC Adjustments'!AY71</f>
        <v>0</v>
      </c>
      <c r="AZ71" s="702">
        <f>'[4]2019 GRC Adjustments'!AZ71</f>
        <v>0</v>
      </c>
      <c r="BA71" s="702">
        <f>'[4]2019 GRC Adjustments'!BA71</f>
        <v>-250521.23313332585</v>
      </c>
      <c r="BB71" s="702">
        <f>'[4]2019 GRC Adjustments'!BB71</f>
        <v>0</v>
      </c>
      <c r="BC71" s="702">
        <f>'[4]2019 GRC Adjustments'!BC71</f>
        <v>0</v>
      </c>
      <c r="BD71" s="702">
        <f>'[4]2019 GRC Adjustments'!BD71</f>
        <v>0</v>
      </c>
      <c r="BE71" s="702">
        <f>'[4]2019 GRC Adjustments'!BE71</f>
        <v>0</v>
      </c>
      <c r="BF71" s="702">
        <f>'[4]2019 GRC Adjustments'!BF71</f>
        <v>0</v>
      </c>
      <c r="BG71" s="702">
        <f>'[4]2019 GRC Adjustments'!BG71</f>
        <v>0</v>
      </c>
      <c r="BH71" s="702">
        <f>'[4]2019 GRC Adjustments'!BH71</f>
        <v>0</v>
      </c>
      <c r="BI71" s="702">
        <f>'[4]2019 GRC Adjustments'!BI71</f>
        <v>0</v>
      </c>
      <c r="BJ71" s="702">
        <f>'[4]2019 GRC Adjustments'!BJ71</f>
        <v>-250521.23313332585</v>
      </c>
      <c r="BK71" s="702">
        <f>'[4]2019 GRC Adjustments'!BK71</f>
        <v>1457893.6568666743</v>
      </c>
    </row>
    <row r="72" spans="1:63">
      <c r="A72" s="700">
        <f>'[4]2019 GRC Adjustments'!A72</f>
        <v>68</v>
      </c>
      <c r="B72" s="702" t="str">
        <f>'[4]2019 GRC Adjustments'!B72</f>
        <v xml:space="preserve">               (17) 511 - Steam Maint Structures</v>
      </c>
      <c r="C72" s="702">
        <f>'[4]2019 GRC Adjustments'!C72</f>
        <v>1786439.169999999</v>
      </c>
      <c r="D72" s="702">
        <f>'[4]2019 GRC Adjustments'!D72</f>
        <v>0</v>
      </c>
      <c r="E72" s="702">
        <f>'[4]2019 GRC Adjustments'!E72</f>
        <v>0</v>
      </c>
      <c r="F72" s="702">
        <f>'[4]2019 GRC Adjustments'!F72</f>
        <v>0</v>
      </c>
      <c r="G72" s="702">
        <f>'[4]2019 GRC Adjustments'!G72</f>
        <v>0</v>
      </c>
      <c r="H72" s="702">
        <f>'[4]2019 GRC Adjustments'!H72</f>
        <v>0</v>
      </c>
      <c r="I72" s="702">
        <f>'[4]2019 GRC Adjustments'!I72</f>
        <v>0</v>
      </c>
      <c r="J72" s="702">
        <f>'[4]2019 GRC Adjustments'!J72</f>
        <v>0</v>
      </c>
      <c r="K72" s="702">
        <f>'[4]2019 GRC Adjustments'!K72</f>
        <v>0</v>
      </c>
      <c r="L72" s="702">
        <f>'[4]2019 GRC Adjustments'!L72</f>
        <v>0</v>
      </c>
      <c r="M72" s="702">
        <f>'[4]2019 GRC Adjustments'!M72</f>
        <v>0</v>
      </c>
      <c r="N72" s="702">
        <f>'[4]2019 GRC Adjustments'!N72</f>
        <v>0</v>
      </c>
      <c r="O72" s="702">
        <f>'[4]2019 GRC Adjustments'!O72</f>
        <v>0</v>
      </c>
      <c r="P72" s="702">
        <f>'[4]2019 GRC Adjustments'!P72</f>
        <v>0</v>
      </c>
      <c r="Q72" s="702">
        <f>'[4]2019 GRC Adjustments'!Q72</f>
        <v>0</v>
      </c>
      <c r="R72" s="702">
        <f>'[4]2019 GRC Adjustments'!R72</f>
        <v>0</v>
      </c>
      <c r="S72" s="702">
        <f>'[4]2019 GRC Adjustments'!S72</f>
        <v>0</v>
      </c>
      <c r="T72" s="702">
        <f>'[4]2019 GRC Adjustments'!T72</f>
        <v>0</v>
      </c>
      <c r="U72" s="702">
        <f>'[4]2019 GRC Adjustments'!U72</f>
        <v>0</v>
      </c>
      <c r="V72" s="702">
        <f>'[4]2019 GRC Adjustments'!V72</f>
        <v>0</v>
      </c>
      <c r="W72" s="702">
        <f>'[4]2019 GRC Adjustments'!W72</f>
        <v>0</v>
      </c>
      <c r="X72" s="702">
        <f>'[4]2019 GRC Adjustments'!X72</f>
        <v>0</v>
      </c>
      <c r="Y72" s="702">
        <f>'[4]2019 GRC Adjustments'!Y72</f>
        <v>0</v>
      </c>
      <c r="Z72" s="702">
        <f>'[4]2019 GRC Adjustments'!Z72</f>
        <v>0</v>
      </c>
      <c r="AA72" s="702">
        <f>'[4]2019 GRC Adjustments'!AA72</f>
        <v>0</v>
      </c>
      <c r="AB72" s="702">
        <f>'[4]2019 GRC Adjustments'!AB72</f>
        <v>0</v>
      </c>
      <c r="AC72" s="702">
        <f>'[4]2019 GRC Adjustments'!AC72</f>
        <v>0</v>
      </c>
      <c r="AD72" s="702">
        <f>'[4]2019 GRC Adjustments'!AD72</f>
        <v>0</v>
      </c>
      <c r="AE72" s="702">
        <f>'[4]2019 GRC Adjustments'!AE72</f>
        <v>0</v>
      </c>
      <c r="AF72" s="702">
        <f>'[4]2019 GRC Adjustments'!AF72</f>
        <v>0</v>
      </c>
      <c r="AG72" s="702">
        <f>'[4]2019 GRC Adjustments'!AG72</f>
        <v>1786439.169999999</v>
      </c>
      <c r="AH72" s="702">
        <f>'[4]2019 GRC Adjustments'!AH72</f>
        <v>0</v>
      </c>
      <c r="AI72" s="702">
        <f>'[4]2019 GRC Adjustments'!AI72</f>
        <v>0</v>
      </c>
      <c r="AJ72" s="702">
        <f>'[4]2019 GRC Adjustments'!AJ72</f>
        <v>0</v>
      </c>
      <c r="AK72" s="702">
        <f>'[4]2019 GRC Adjustments'!AK72</f>
        <v>0</v>
      </c>
      <c r="AL72" s="702">
        <f>'[4]2019 GRC Adjustments'!AL72</f>
        <v>0</v>
      </c>
      <c r="AM72" s="702">
        <f>'[4]2019 GRC Adjustments'!AM72</f>
        <v>0</v>
      </c>
      <c r="AN72" s="702">
        <f>'[4]2019 GRC Adjustments'!AN72</f>
        <v>2315.5830430593337</v>
      </c>
      <c r="AO72" s="702">
        <f>'[4]2019 GRC Adjustments'!AO72</f>
        <v>0</v>
      </c>
      <c r="AP72" s="702">
        <f>'[4]2019 GRC Adjustments'!AP72</f>
        <v>0</v>
      </c>
      <c r="AQ72" s="702">
        <f>'[4]2019 GRC Adjustments'!AQ72</f>
        <v>0</v>
      </c>
      <c r="AR72" s="702">
        <f>'[4]2019 GRC Adjustments'!AR72</f>
        <v>0</v>
      </c>
      <c r="AS72" s="702">
        <f>'[4]2019 GRC Adjustments'!AS72</f>
        <v>0</v>
      </c>
      <c r="AT72" s="702">
        <f>'[4]2019 GRC Adjustments'!AT72</f>
        <v>0</v>
      </c>
      <c r="AU72" s="702">
        <f>'[4]2019 GRC Adjustments'!AU72</f>
        <v>0</v>
      </c>
      <c r="AV72" s="702">
        <f>'[4]2019 GRC Adjustments'!AV72</f>
        <v>0</v>
      </c>
      <c r="AW72" s="702">
        <f>'[4]2019 GRC Adjustments'!AW72</f>
        <v>0</v>
      </c>
      <c r="AX72" s="702">
        <f>'[4]2019 GRC Adjustments'!AX72</f>
        <v>0</v>
      </c>
      <c r="AY72" s="702">
        <f>'[4]2019 GRC Adjustments'!AY72</f>
        <v>0</v>
      </c>
      <c r="AZ72" s="702">
        <f>'[4]2019 GRC Adjustments'!AZ72</f>
        <v>0</v>
      </c>
      <c r="BA72" s="702">
        <f>'[4]2019 GRC Adjustments'!BA72</f>
        <v>-261962.68038033479</v>
      </c>
      <c r="BB72" s="702">
        <f>'[4]2019 GRC Adjustments'!BB72</f>
        <v>0</v>
      </c>
      <c r="BC72" s="702">
        <f>'[4]2019 GRC Adjustments'!BC72</f>
        <v>0</v>
      </c>
      <c r="BD72" s="702">
        <f>'[4]2019 GRC Adjustments'!BD72</f>
        <v>0</v>
      </c>
      <c r="BE72" s="702">
        <f>'[4]2019 GRC Adjustments'!BE72</f>
        <v>0</v>
      </c>
      <c r="BF72" s="702">
        <f>'[4]2019 GRC Adjustments'!BF72</f>
        <v>0</v>
      </c>
      <c r="BG72" s="702">
        <f>'[4]2019 GRC Adjustments'!BG72</f>
        <v>0</v>
      </c>
      <c r="BH72" s="702">
        <f>'[4]2019 GRC Adjustments'!BH72</f>
        <v>0</v>
      </c>
      <c r="BI72" s="702">
        <f>'[4]2019 GRC Adjustments'!BI72</f>
        <v>0</v>
      </c>
      <c r="BJ72" s="702">
        <f>'[4]2019 GRC Adjustments'!BJ72</f>
        <v>-259647.09733727545</v>
      </c>
      <c r="BK72" s="702">
        <f>'[4]2019 GRC Adjustments'!BK72</f>
        <v>1526792.0726627235</v>
      </c>
    </row>
    <row r="73" spans="1:63">
      <c r="A73" s="700">
        <f>'[4]2019 GRC Adjustments'!A73</f>
        <v>69</v>
      </c>
      <c r="B73" s="702" t="str">
        <f>'[4]2019 GRC Adjustments'!B73</f>
        <v xml:space="preserve">               (17) 512 - Steam Maint Boiler Plant</v>
      </c>
      <c r="C73" s="702">
        <f>'[4]2019 GRC Adjustments'!C73</f>
        <v>13792262.879999999</v>
      </c>
      <c r="D73" s="702">
        <f>'[4]2019 GRC Adjustments'!D73</f>
        <v>0</v>
      </c>
      <c r="E73" s="702">
        <f>'[4]2019 GRC Adjustments'!E73</f>
        <v>0</v>
      </c>
      <c r="F73" s="702">
        <f>'[4]2019 GRC Adjustments'!F73</f>
        <v>0</v>
      </c>
      <c r="G73" s="702">
        <f>'[4]2019 GRC Adjustments'!G73</f>
        <v>0</v>
      </c>
      <c r="H73" s="702">
        <f>'[4]2019 GRC Adjustments'!H73</f>
        <v>0</v>
      </c>
      <c r="I73" s="702">
        <f>'[4]2019 GRC Adjustments'!I73</f>
        <v>0</v>
      </c>
      <c r="J73" s="702">
        <f>'[4]2019 GRC Adjustments'!J73</f>
        <v>0</v>
      </c>
      <c r="K73" s="702">
        <f>'[4]2019 GRC Adjustments'!K73</f>
        <v>-102.24792014248013</v>
      </c>
      <c r="L73" s="702">
        <f>'[4]2019 GRC Adjustments'!L73</f>
        <v>0</v>
      </c>
      <c r="M73" s="702">
        <f>'[4]2019 GRC Adjustments'!M73</f>
        <v>0</v>
      </c>
      <c r="N73" s="702">
        <f>'[4]2019 GRC Adjustments'!N73</f>
        <v>0</v>
      </c>
      <c r="O73" s="702">
        <f>'[4]2019 GRC Adjustments'!O73</f>
        <v>0</v>
      </c>
      <c r="P73" s="702">
        <f>'[4]2019 GRC Adjustments'!P73</f>
        <v>0</v>
      </c>
      <c r="Q73" s="702">
        <f>'[4]2019 GRC Adjustments'!Q73</f>
        <v>0</v>
      </c>
      <c r="R73" s="702">
        <f>'[4]2019 GRC Adjustments'!R73</f>
        <v>17.416697172163271</v>
      </c>
      <c r="S73" s="702">
        <f>'[4]2019 GRC Adjustments'!S73</f>
        <v>0</v>
      </c>
      <c r="T73" s="702">
        <f>'[4]2019 GRC Adjustments'!T73</f>
        <v>0</v>
      </c>
      <c r="U73" s="702">
        <f>'[4]2019 GRC Adjustments'!U73</f>
        <v>0</v>
      </c>
      <c r="V73" s="702">
        <f>'[4]2019 GRC Adjustments'!V73</f>
        <v>0</v>
      </c>
      <c r="W73" s="702">
        <f>'[4]2019 GRC Adjustments'!W73</f>
        <v>0</v>
      </c>
      <c r="X73" s="702">
        <f>'[4]2019 GRC Adjustments'!X73</f>
        <v>0</v>
      </c>
      <c r="Y73" s="702">
        <f>'[4]2019 GRC Adjustments'!Y73</f>
        <v>0</v>
      </c>
      <c r="Z73" s="702">
        <f>'[4]2019 GRC Adjustments'!Z73</f>
        <v>0</v>
      </c>
      <c r="AA73" s="702">
        <f>'[4]2019 GRC Adjustments'!AA73</f>
        <v>0</v>
      </c>
      <c r="AB73" s="702">
        <f>'[4]2019 GRC Adjustments'!AB73</f>
        <v>0</v>
      </c>
      <c r="AC73" s="702">
        <f>'[4]2019 GRC Adjustments'!AC73</f>
        <v>0</v>
      </c>
      <c r="AD73" s="702">
        <f>'[4]2019 GRC Adjustments'!AD73</f>
        <v>0</v>
      </c>
      <c r="AE73" s="702">
        <f>'[4]2019 GRC Adjustments'!AE73</f>
        <v>0</v>
      </c>
      <c r="AF73" s="702">
        <f>'[4]2019 GRC Adjustments'!AF73</f>
        <v>-84.831222970316858</v>
      </c>
      <c r="AG73" s="702">
        <f>'[4]2019 GRC Adjustments'!AG73</f>
        <v>13792178.048777029</v>
      </c>
      <c r="AH73" s="702">
        <f>'[4]2019 GRC Adjustments'!AH73</f>
        <v>0</v>
      </c>
      <c r="AI73" s="702">
        <f>'[4]2019 GRC Adjustments'!AI73</f>
        <v>0</v>
      </c>
      <c r="AJ73" s="702">
        <f>'[4]2019 GRC Adjustments'!AJ73</f>
        <v>0</v>
      </c>
      <c r="AK73" s="702">
        <f>'[4]2019 GRC Adjustments'!AK73</f>
        <v>0</v>
      </c>
      <c r="AL73" s="702">
        <f>'[4]2019 GRC Adjustments'!AL73</f>
        <v>0</v>
      </c>
      <c r="AM73" s="702">
        <f>'[4]2019 GRC Adjustments'!AM73</f>
        <v>0</v>
      </c>
      <c r="AN73" s="702">
        <f>'[4]2019 GRC Adjustments'!AN73</f>
        <v>10779.720854810261</v>
      </c>
      <c r="AO73" s="702">
        <f>'[4]2019 GRC Adjustments'!AO73</f>
        <v>0</v>
      </c>
      <c r="AP73" s="702">
        <f>'[4]2019 GRC Adjustments'!AP73</f>
        <v>0</v>
      </c>
      <c r="AQ73" s="702">
        <f>'[4]2019 GRC Adjustments'!AQ73</f>
        <v>0</v>
      </c>
      <c r="AR73" s="702">
        <f>'[4]2019 GRC Adjustments'!AR73</f>
        <v>0</v>
      </c>
      <c r="AS73" s="702">
        <f>'[4]2019 GRC Adjustments'!AS73</f>
        <v>0</v>
      </c>
      <c r="AT73" s="702">
        <f>'[4]2019 GRC Adjustments'!AT73</f>
        <v>0</v>
      </c>
      <c r="AU73" s="702">
        <f>'[4]2019 GRC Adjustments'!AU73</f>
        <v>0</v>
      </c>
      <c r="AV73" s="702">
        <f>'[4]2019 GRC Adjustments'!AV73</f>
        <v>0</v>
      </c>
      <c r="AW73" s="702">
        <f>'[4]2019 GRC Adjustments'!AW73</f>
        <v>0</v>
      </c>
      <c r="AX73" s="702">
        <f>'[4]2019 GRC Adjustments'!AX73</f>
        <v>0</v>
      </c>
      <c r="AY73" s="702">
        <f>'[4]2019 GRC Adjustments'!AY73</f>
        <v>0</v>
      </c>
      <c r="AZ73" s="702">
        <f>'[4]2019 GRC Adjustments'!AZ73</f>
        <v>0</v>
      </c>
      <c r="BA73" s="702">
        <f>'[4]2019 GRC Adjustments'!BA73</f>
        <v>-2022491.5649128973</v>
      </c>
      <c r="BB73" s="702">
        <f>'[4]2019 GRC Adjustments'!BB73</f>
        <v>0</v>
      </c>
      <c r="BC73" s="702">
        <f>'[4]2019 GRC Adjustments'!BC73</f>
        <v>0</v>
      </c>
      <c r="BD73" s="702">
        <f>'[4]2019 GRC Adjustments'!BD73</f>
        <v>0</v>
      </c>
      <c r="BE73" s="702">
        <f>'[4]2019 GRC Adjustments'!BE73</f>
        <v>0</v>
      </c>
      <c r="BF73" s="702">
        <f>'[4]2019 GRC Adjustments'!BF73</f>
        <v>0</v>
      </c>
      <c r="BG73" s="702">
        <f>'[4]2019 GRC Adjustments'!BG73</f>
        <v>0</v>
      </c>
      <c r="BH73" s="702">
        <f>'[4]2019 GRC Adjustments'!BH73</f>
        <v>0</v>
      </c>
      <c r="BI73" s="702">
        <f>'[4]2019 GRC Adjustments'!BI73</f>
        <v>0</v>
      </c>
      <c r="BJ73" s="702">
        <f>'[4]2019 GRC Adjustments'!BJ73</f>
        <v>-2011711.8440580871</v>
      </c>
      <c r="BK73" s="702">
        <f>'[4]2019 GRC Adjustments'!BK73</f>
        <v>11780466.204718942</v>
      </c>
    </row>
    <row r="74" spans="1:63">
      <c r="A74" s="700">
        <f>'[4]2019 GRC Adjustments'!A74</f>
        <v>70</v>
      </c>
      <c r="B74" s="702" t="str">
        <f>'[4]2019 GRC Adjustments'!B74</f>
        <v xml:space="preserve">               (17) 513 - Steam Maint Electric Plant</v>
      </c>
      <c r="C74" s="702">
        <f>'[4]2019 GRC Adjustments'!C74</f>
        <v>9151400.6400000006</v>
      </c>
      <c r="D74" s="702">
        <f>'[4]2019 GRC Adjustments'!D74</f>
        <v>0</v>
      </c>
      <c r="E74" s="702">
        <f>'[4]2019 GRC Adjustments'!E74</f>
        <v>0</v>
      </c>
      <c r="F74" s="702">
        <f>'[4]2019 GRC Adjustments'!F74</f>
        <v>0</v>
      </c>
      <c r="G74" s="702">
        <f>'[4]2019 GRC Adjustments'!G74</f>
        <v>0</v>
      </c>
      <c r="H74" s="702">
        <f>'[4]2019 GRC Adjustments'!H74</f>
        <v>0</v>
      </c>
      <c r="I74" s="702">
        <f>'[4]2019 GRC Adjustments'!I74</f>
        <v>0</v>
      </c>
      <c r="J74" s="702">
        <f>'[4]2019 GRC Adjustments'!J74</f>
        <v>0</v>
      </c>
      <c r="K74" s="702">
        <f>'[4]2019 GRC Adjustments'!K74</f>
        <v>-239.91726673152652</v>
      </c>
      <c r="L74" s="702">
        <f>'[4]2019 GRC Adjustments'!L74</f>
        <v>0</v>
      </c>
      <c r="M74" s="702">
        <f>'[4]2019 GRC Adjustments'!M74</f>
        <v>0</v>
      </c>
      <c r="N74" s="702">
        <f>'[4]2019 GRC Adjustments'!N74</f>
        <v>0</v>
      </c>
      <c r="O74" s="702">
        <f>'[4]2019 GRC Adjustments'!O74</f>
        <v>0</v>
      </c>
      <c r="P74" s="702">
        <f>'[4]2019 GRC Adjustments'!P74</f>
        <v>0</v>
      </c>
      <c r="Q74" s="702">
        <f>'[4]2019 GRC Adjustments'!Q74</f>
        <v>0</v>
      </c>
      <c r="R74" s="702">
        <f>'[4]2019 GRC Adjustments'!R74</f>
        <v>40.867006147542007</v>
      </c>
      <c r="S74" s="702">
        <f>'[4]2019 GRC Adjustments'!S74</f>
        <v>0</v>
      </c>
      <c r="T74" s="702">
        <f>'[4]2019 GRC Adjustments'!T74</f>
        <v>0</v>
      </c>
      <c r="U74" s="702">
        <f>'[4]2019 GRC Adjustments'!U74</f>
        <v>0</v>
      </c>
      <c r="V74" s="702">
        <f>'[4]2019 GRC Adjustments'!V74</f>
        <v>0</v>
      </c>
      <c r="W74" s="702">
        <f>'[4]2019 GRC Adjustments'!W74</f>
        <v>0</v>
      </c>
      <c r="X74" s="702">
        <f>'[4]2019 GRC Adjustments'!X74</f>
        <v>0</v>
      </c>
      <c r="Y74" s="702">
        <f>'[4]2019 GRC Adjustments'!Y74</f>
        <v>0</v>
      </c>
      <c r="Z74" s="702">
        <f>'[4]2019 GRC Adjustments'!Z74</f>
        <v>0</v>
      </c>
      <c r="AA74" s="702">
        <f>'[4]2019 GRC Adjustments'!AA74</f>
        <v>0</v>
      </c>
      <c r="AB74" s="702">
        <f>'[4]2019 GRC Adjustments'!AB74</f>
        <v>0</v>
      </c>
      <c r="AC74" s="702">
        <f>'[4]2019 GRC Adjustments'!AC74</f>
        <v>0</v>
      </c>
      <c r="AD74" s="702">
        <f>'[4]2019 GRC Adjustments'!AD74</f>
        <v>0</v>
      </c>
      <c r="AE74" s="702">
        <f>'[4]2019 GRC Adjustments'!AE74</f>
        <v>0</v>
      </c>
      <c r="AF74" s="702">
        <f>'[4]2019 GRC Adjustments'!AF74</f>
        <v>-199.05026058398451</v>
      </c>
      <c r="AG74" s="702">
        <f>'[4]2019 GRC Adjustments'!AG74</f>
        <v>9151201.5897394158</v>
      </c>
      <c r="AH74" s="702">
        <f>'[4]2019 GRC Adjustments'!AH74</f>
        <v>0</v>
      </c>
      <c r="AI74" s="702">
        <f>'[4]2019 GRC Adjustments'!AI74</f>
        <v>0</v>
      </c>
      <c r="AJ74" s="702">
        <f>'[4]2019 GRC Adjustments'!AJ74</f>
        <v>0</v>
      </c>
      <c r="AK74" s="702">
        <f>'[4]2019 GRC Adjustments'!AK74</f>
        <v>0</v>
      </c>
      <c r="AL74" s="702">
        <f>'[4]2019 GRC Adjustments'!AL74</f>
        <v>0</v>
      </c>
      <c r="AM74" s="702">
        <f>'[4]2019 GRC Adjustments'!AM74</f>
        <v>0</v>
      </c>
      <c r="AN74" s="702">
        <f>'[4]2019 GRC Adjustments'!AN74</f>
        <v>11347.416299088223</v>
      </c>
      <c r="AO74" s="702">
        <f>'[4]2019 GRC Adjustments'!AO74</f>
        <v>0</v>
      </c>
      <c r="AP74" s="702">
        <f>'[4]2019 GRC Adjustments'!AP74</f>
        <v>0</v>
      </c>
      <c r="AQ74" s="702">
        <f>'[4]2019 GRC Adjustments'!AQ74</f>
        <v>0</v>
      </c>
      <c r="AR74" s="702">
        <f>'[4]2019 GRC Adjustments'!AR74</f>
        <v>0</v>
      </c>
      <c r="AS74" s="702">
        <f>'[4]2019 GRC Adjustments'!AS74</f>
        <v>0</v>
      </c>
      <c r="AT74" s="702">
        <f>'[4]2019 GRC Adjustments'!AT74</f>
        <v>0</v>
      </c>
      <c r="AU74" s="702">
        <f>'[4]2019 GRC Adjustments'!AU74</f>
        <v>0</v>
      </c>
      <c r="AV74" s="702">
        <f>'[4]2019 GRC Adjustments'!AV74</f>
        <v>0</v>
      </c>
      <c r="AW74" s="702">
        <f>'[4]2019 GRC Adjustments'!AW74</f>
        <v>0</v>
      </c>
      <c r="AX74" s="702">
        <f>'[4]2019 GRC Adjustments'!AX74</f>
        <v>0</v>
      </c>
      <c r="AY74" s="702">
        <f>'[4]2019 GRC Adjustments'!AY74</f>
        <v>0</v>
      </c>
      <c r="AZ74" s="702">
        <f>'[4]2019 GRC Adjustments'!AZ74</f>
        <v>0</v>
      </c>
      <c r="BA74" s="702">
        <f>'[4]2019 GRC Adjustments'!BA74</f>
        <v>-1341957.4991118857</v>
      </c>
      <c r="BB74" s="702">
        <f>'[4]2019 GRC Adjustments'!BB74</f>
        <v>0</v>
      </c>
      <c r="BC74" s="702">
        <f>'[4]2019 GRC Adjustments'!BC74</f>
        <v>0</v>
      </c>
      <c r="BD74" s="702">
        <f>'[4]2019 GRC Adjustments'!BD74</f>
        <v>0</v>
      </c>
      <c r="BE74" s="702">
        <f>'[4]2019 GRC Adjustments'!BE74</f>
        <v>0</v>
      </c>
      <c r="BF74" s="702">
        <f>'[4]2019 GRC Adjustments'!BF74</f>
        <v>0</v>
      </c>
      <c r="BG74" s="702">
        <f>'[4]2019 GRC Adjustments'!BG74</f>
        <v>0</v>
      </c>
      <c r="BH74" s="702">
        <f>'[4]2019 GRC Adjustments'!BH74</f>
        <v>0</v>
      </c>
      <c r="BI74" s="702">
        <f>'[4]2019 GRC Adjustments'!BI74</f>
        <v>0</v>
      </c>
      <c r="BJ74" s="702">
        <f>'[4]2019 GRC Adjustments'!BJ74</f>
        <v>-1330610.0828127975</v>
      </c>
      <c r="BK74" s="702">
        <f>'[4]2019 GRC Adjustments'!BK74</f>
        <v>7820591.5069266185</v>
      </c>
    </row>
    <row r="75" spans="1:63">
      <c r="A75" s="700">
        <f>'[4]2019 GRC Adjustments'!A75</f>
        <v>71</v>
      </c>
      <c r="B75" s="702" t="str">
        <f>'[4]2019 GRC Adjustments'!B75</f>
        <v xml:space="preserve">               (17) 514 - Steam Maint Misc Steam Plant</v>
      </c>
      <c r="C75" s="702">
        <f>'[4]2019 GRC Adjustments'!C75</f>
        <v>3636763.19</v>
      </c>
      <c r="D75" s="702">
        <f>'[4]2019 GRC Adjustments'!D75</f>
        <v>0</v>
      </c>
      <c r="E75" s="702">
        <f>'[4]2019 GRC Adjustments'!E75</f>
        <v>0</v>
      </c>
      <c r="F75" s="702">
        <f>'[4]2019 GRC Adjustments'!F75</f>
        <v>0</v>
      </c>
      <c r="G75" s="702">
        <f>'[4]2019 GRC Adjustments'!G75</f>
        <v>0</v>
      </c>
      <c r="H75" s="702">
        <f>'[4]2019 GRC Adjustments'!H75</f>
        <v>0</v>
      </c>
      <c r="I75" s="702">
        <f>'[4]2019 GRC Adjustments'!I75</f>
        <v>0</v>
      </c>
      <c r="J75" s="702">
        <f>'[4]2019 GRC Adjustments'!J75</f>
        <v>0</v>
      </c>
      <c r="K75" s="702">
        <f>'[4]2019 GRC Adjustments'!K75</f>
        <v>0</v>
      </c>
      <c r="L75" s="702">
        <f>'[4]2019 GRC Adjustments'!L75</f>
        <v>0</v>
      </c>
      <c r="M75" s="702">
        <f>'[4]2019 GRC Adjustments'!M75</f>
        <v>0</v>
      </c>
      <c r="N75" s="702">
        <f>'[4]2019 GRC Adjustments'!N75</f>
        <v>0</v>
      </c>
      <c r="O75" s="702">
        <f>'[4]2019 GRC Adjustments'!O75</f>
        <v>0</v>
      </c>
      <c r="P75" s="702">
        <f>'[4]2019 GRC Adjustments'!P75</f>
        <v>0</v>
      </c>
      <c r="Q75" s="702">
        <f>'[4]2019 GRC Adjustments'!Q75</f>
        <v>0</v>
      </c>
      <c r="R75" s="702">
        <f>'[4]2019 GRC Adjustments'!R75</f>
        <v>0</v>
      </c>
      <c r="S75" s="702">
        <f>'[4]2019 GRC Adjustments'!S75</f>
        <v>0</v>
      </c>
      <c r="T75" s="702">
        <f>'[4]2019 GRC Adjustments'!T75</f>
        <v>0</v>
      </c>
      <c r="U75" s="702">
        <f>'[4]2019 GRC Adjustments'!U75</f>
        <v>0</v>
      </c>
      <c r="V75" s="702">
        <f>'[4]2019 GRC Adjustments'!V75</f>
        <v>0</v>
      </c>
      <c r="W75" s="702">
        <f>'[4]2019 GRC Adjustments'!W75</f>
        <v>0</v>
      </c>
      <c r="X75" s="702">
        <f>'[4]2019 GRC Adjustments'!X75</f>
        <v>0</v>
      </c>
      <c r="Y75" s="702">
        <f>'[4]2019 GRC Adjustments'!Y75</f>
        <v>0</v>
      </c>
      <c r="Z75" s="702">
        <f>'[4]2019 GRC Adjustments'!Z75</f>
        <v>0</v>
      </c>
      <c r="AA75" s="702">
        <f>'[4]2019 GRC Adjustments'!AA75</f>
        <v>0</v>
      </c>
      <c r="AB75" s="702">
        <f>'[4]2019 GRC Adjustments'!AB75</f>
        <v>0</v>
      </c>
      <c r="AC75" s="702">
        <f>'[4]2019 GRC Adjustments'!AC75</f>
        <v>0</v>
      </c>
      <c r="AD75" s="702">
        <f>'[4]2019 GRC Adjustments'!AD75</f>
        <v>0</v>
      </c>
      <c r="AE75" s="702">
        <f>'[4]2019 GRC Adjustments'!AE75</f>
        <v>0</v>
      </c>
      <c r="AF75" s="702">
        <f>'[4]2019 GRC Adjustments'!AF75</f>
        <v>0</v>
      </c>
      <c r="AG75" s="702">
        <f>'[4]2019 GRC Adjustments'!AG75</f>
        <v>3636763.19</v>
      </c>
      <c r="AH75" s="702">
        <f>'[4]2019 GRC Adjustments'!AH75</f>
        <v>0</v>
      </c>
      <c r="AI75" s="702">
        <f>'[4]2019 GRC Adjustments'!AI75</f>
        <v>0</v>
      </c>
      <c r="AJ75" s="702">
        <f>'[4]2019 GRC Adjustments'!AJ75</f>
        <v>0</v>
      </c>
      <c r="AK75" s="702">
        <f>'[4]2019 GRC Adjustments'!AK75</f>
        <v>0</v>
      </c>
      <c r="AL75" s="702">
        <f>'[4]2019 GRC Adjustments'!AL75</f>
        <v>0</v>
      </c>
      <c r="AM75" s="702">
        <f>'[4]2019 GRC Adjustments'!AM75</f>
        <v>0</v>
      </c>
      <c r="AN75" s="702">
        <f>'[4]2019 GRC Adjustments'!AN75</f>
        <v>1825.9092953488748</v>
      </c>
      <c r="AO75" s="702">
        <f>'[4]2019 GRC Adjustments'!AO75</f>
        <v>0</v>
      </c>
      <c r="AP75" s="702">
        <f>'[4]2019 GRC Adjustments'!AP75</f>
        <v>0</v>
      </c>
      <c r="AQ75" s="702">
        <f>'[4]2019 GRC Adjustments'!AQ75</f>
        <v>0</v>
      </c>
      <c r="AR75" s="702">
        <f>'[4]2019 GRC Adjustments'!AR75</f>
        <v>0</v>
      </c>
      <c r="AS75" s="702">
        <f>'[4]2019 GRC Adjustments'!AS75</f>
        <v>0</v>
      </c>
      <c r="AT75" s="702">
        <f>'[4]2019 GRC Adjustments'!AT75</f>
        <v>0</v>
      </c>
      <c r="AU75" s="702">
        <f>'[4]2019 GRC Adjustments'!AU75</f>
        <v>0</v>
      </c>
      <c r="AV75" s="702">
        <f>'[4]2019 GRC Adjustments'!AV75</f>
        <v>0</v>
      </c>
      <c r="AW75" s="702">
        <f>'[4]2019 GRC Adjustments'!AW75</f>
        <v>0</v>
      </c>
      <c r="AX75" s="702">
        <f>'[4]2019 GRC Adjustments'!AX75</f>
        <v>0</v>
      </c>
      <c r="AY75" s="702">
        <f>'[4]2019 GRC Adjustments'!AY75</f>
        <v>0</v>
      </c>
      <c r="AZ75" s="702">
        <f>'[4]2019 GRC Adjustments'!AZ75</f>
        <v>0</v>
      </c>
      <c r="BA75" s="702">
        <f>'[4]2019 GRC Adjustments'!BA75</f>
        <v>-533293.40800388809</v>
      </c>
      <c r="BB75" s="702">
        <f>'[4]2019 GRC Adjustments'!BB75</f>
        <v>0</v>
      </c>
      <c r="BC75" s="702">
        <f>'[4]2019 GRC Adjustments'!BC75</f>
        <v>0</v>
      </c>
      <c r="BD75" s="702">
        <f>'[4]2019 GRC Adjustments'!BD75</f>
        <v>0</v>
      </c>
      <c r="BE75" s="702">
        <f>'[4]2019 GRC Adjustments'!BE75</f>
        <v>0</v>
      </c>
      <c r="BF75" s="702">
        <f>'[4]2019 GRC Adjustments'!BF75</f>
        <v>0</v>
      </c>
      <c r="BG75" s="702">
        <f>'[4]2019 GRC Adjustments'!BG75</f>
        <v>0</v>
      </c>
      <c r="BH75" s="702">
        <f>'[4]2019 GRC Adjustments'!BH75</f>
        <v>0</v>
      </c>
      <c r="BI75" s="702">
        <f>'[4]2019 GRC Adjustments'!BI75</f>
        <v>0</v>
      </c>
      <c r="BJ75" s="702">
        <f>'[4]2019 GRC Adjustments'!BJ75</f>
        <v>-531467.49870853918</v>
      </c>
      <c r="BK75" s="702">
        <f>'[4]2019 GRC Adjustments'!BK75</f>
        <v>3105295.6912914608</v>
      </c>
    </row>
    <row r="76" spans="1:63">
      <c r="A76" s="700">
        <f>'[4]2019 GRC Adjustments'!A76</f>
        <v>72</v>
      </c>
      <c r="B76" s="702" t="str">
        <f>'[4]2019 GRC Adjustments'!B76</f>
        <v xml:space="preserve">               (17) 535 - Hydro Oper Supv &amp; Engineering</v>
      </c>
      <c r="C76" s="702">
        <f>'[4]2019 GRC Adjustments'!C76</f>
        <v>2191352.61</v>
      </c>
      <c r="D76" s="702">
        <f>'[4]2019 GRC Adjustments'!D76</f>
        <v>0</v>
      </c>
      <c r="E76" s="702">
        <f>'[4]2019 GRC Adjustments'!E76</f>
        <v>0</v>
      </c>
      <c r="F76" s="702">
        <f>'[4]2019 GRC Adjustments'!F76</f>
        <v>0</v>
      </c>
      <c r="G76" s="702">
        <f>'[4]2019 GRC Adjustments'!G76</f>
        <v>0</v>
      </c>
      <c r="H76" s="702">
        <f>'[4]2019 GRC Adjustments'!H76</f>
        <v>0</v>
      </c>
      <c r="I76" s="702">
        <f>'[4]2019 GRC Adjustments'!I76</f>
        <v>0</v>
      </c>
      <c r="J76" s="702">
        <f>'[4]2019 GRC Adjustments'!J76</f>
        <v>0</v>
      </c>
      <c r="K76" s="702">
        <f>'[4]2019 GRC Adjustments'!K76</f>
        <v>-7543.5178428759118</v>
      </c>
      <c r="L76" s="702">
        <f>'[4]2019 GRC Adjustments'!L76</f>
        <v>0</v>
      </c>
      <c r="M76" s="702">
        <f>'[4]2019 GRC Adjustments'!M76</f>
        <v>0</v>
      </c>
      <c r="N76" s="702">
        <f>'[4]2019 GRC Adjustments'!N76</f>
        <v>0</v>
      </c>
      <c r="O76" s="702">
        <f>'[4]2019 GRC Adjustments'!O76</f>
        <v>0</v>
      </c>
      <c r="P76" s="702">
        <f>'[4]2019 GRC Adjustments'!P76</f>
        <v>0</v>
      </c>
      <c r="Q76" s="702">
        <f>'[4]2019 GRC Adjustments'!Q76</f>
        <v>0</v>
      </c>
      <c r="R76" s="702">
        <f>'[4]2019 GRC Adjustments'!R76</f>
        <v>1284.9470747092034</v>
      </c>
      <c r="S76" s="702">
        <f>'[4]2019 GRC Adjustments'!S76</f>
        <v>0</v>
      </c>
      <c r="T76" s="702">
        <f>'[4]2019 GRC Adjustments'!T76</f>
        <v>0</v>
      </c>
      <c r="U76" s="702">
        <f>'[4]2019 GRC Adjustments'!U76</f>
        <v>0</v>
      </c>
      <c r="V76" s="702">
        <f>'[4]2019 GRC Adjustments'!V76</f>
        <v>0</v>
      </c>
      <c r="W76" s="702">
        <f>'[4]2019 GRC Adjustments'!W76</f>
        <v>0</v>
      </c>
      <c r="X76" s="702">
        <f>'[4]2019 GRC Adjustments'!X76</f>
        <v>0</v>
      </c>
      <c r="Y76" s="702">
        <f>'[4]2019 GRC Adjustments'!Y76</f>
        <v>0</v>
      </c>
      <c r="Z76" s="702">
        <f>'[4]2019 GRC Adjustments'!Z76</f>
        <v>0</v>
      </c>
      <c r="AA76" s="702">
        <f>'[4]2019 GRC Adjustments'!AA76</f>
        <v>0</v>
      </c>
      <c r="AB76" s="702">
        <f>'[4]2019 GRC Adjustments'!AB76</f>
        <v>0</v>
      </c>
      <c r="AC76" s="702">
        <f>'[4]2019 GRC Adjustments'!AC76</f>
        <v>0</v>
      </c>
      <c r="AD76" s="702">
        <f>'[4]2019 GRC Adjustments'!AD76</f>
        <v>0</v>
      </c>
      <c r="AE76" s="702">
        <f>'[4]2019 GRC Adjustments'!AE76</f>
        <v>0</v>
      </c>
      <c r="AF76" s="702">
        <f>'[4]2019 GRC Adjustments'!AF76</f>
        <v>-6258.5707681667081</v>
      </c>
      <c r="AG76" s="702">
        <f>'[4]2019 GRC Adjustments'!AG76</f>
        <v>2185094.0392318331</v>
      </c>
      <c r="AH76" s="702">
        <f>'[4]2019 GRC Adjustments'!AH76</f>
        <v>0</v>
      </c>
      <c r="AI76" s="702">
        <f>'[4]2019 GRC Adjustments'!AI76</f>
        <v>0</v>
      </c>
      <c r="AJ76" s="702">
        <f>'[4]2019 GRC Adjustments'!AJ76</f>
        <v>0</v>
      </c>
      <c r="AK76" s="702">
        <f>'[4]2019 GRC Adjustments'!AK76</f>
        <v>0</v>
      </c>
      <c r="AL76" s="702">
        <f>'[4]2019 GRC Adjustments'!AL76</f>
        <v>0</v>
      </c>
      <c r="AM76" s="702">
        <f>'[4]2019 GRC Adjustments'!AM76</f>
        <v>0</v>
      </c>
      <c r="AN76" s="702">
        <f>'[4]2019 GRC Adjustments'!AN76</f>
        <v>60815.369633742579</v>
      </c>
      <c r="AO76" s="702">
        <f>'[4]2019 GRC Adjustments'!AO76</f>
        <v>0</v>
      </c>
      <c r="AP76" s="702">
        <f>'[4]2019 GRC Adjustments'!AP76</f>
        <v>0</v>
      </c>
      <c r="AQ76" s="702">
        <f>'[4]2019 GRC Adjustments'!AQ76</f>
        <v>0</v>
      </c>
      <c r="AR76" s="702">
        <f>'[4]2019 GRC Adjustments'!AR76</f>
        <v>0</v>
      </c>
      <c r="AS76" s="702">
        <f>'[4]2019 GRC Adjustments'!AS76</f>
        <v>0</v>
      </c>
      <c r="AT76" s="702">
        <f>'[4]2019 GRC Adjustments'!AT76</f>
        <v>0</v>
      </c>
      <c r="AU76" s="702">
        <f>'[4]2019 GRC Adjustments'!AU76</f>
        <v>0</v>
      </c>
      <c r="AV76" s="702">
        <f>'[4]2019 GRC Adjustments'!AV76</f>
        <v>0</v>
      </c>
      <c r="AW76" s="702">
        <f>'[4]2019 GRC Adjustments'!AW76</f>
        <v>0</v>
      </c>
      <c r="AX76" s="702">
        <f>'[4]2019 GRC Adjustments'!AX76</f>
        <v>0</v>
      </c>
      <c r="AY76" s="702">
        <f>'[4]2019 GRC Adjustments'!AY76</f>
        <v>0</v>
      </c>
      <c r="AZ76" s="702">
        <f>'[4]2019 GRC Adjustments'!AZ76</f>
        <v>0</v>
      </c>
      <c r="BA76" s="702">
        <f>'[4]2019 GRC Adjustments'!BA76</f>
        <v>-321339.01507211284</v>
      </c>
      <c r="BB76" s="702">
        <f>'[4]2019 GRC Adjustments'!BB76</f>
        <v>0</v>
      </c>
      <c r="BC76" s="702">
        <f>'[4]2019 GRC Adjustments'!BC76</f>
        <v>0</v>
      </c>
      <c r="BD76" s="702">
        <f>'[4]2019 GRC Adjustments'!BD76</f>
        <v>0</v>
      </c>
      <c r="BE76" s="702">
        <f>'[4]2019 GRC Adjustments'!BE76</f>
        <v>0</v>
      </c>
      <c r="BF76" s="702">
        <f>'[4]2019 GRC Adjustments'!BF76</f>
        <v>0</v>
      </c>
      <c r="BG76" s="702">
        <f>'[4]2019 GRC Adjustments'!BG76</f>
        <v>0</v>
      </c>
      <c r="BH76" s="702">
        <f>'[4]2019 GRC Adjustments'!BH76</f>
        <v>0</v>
      </c>
      <c r="BI76" s="702">
        <f>'[4]2019 GRC Adjustments'!BI76</f>
        <v>0</v>
      </c>
      <c r="BJ76" s="702">
        <f>'[4]2019 GRC Adjustments'!BJ76</f>
        <v>-260523.64543837027</v>
      </c>
      <c r="BK76" s="702">
        <f>'[4]2019 GRC Adjustments'!BK76</f>
        <v>1924570.3937934628</v>
      </c>
    </row>
    <row r="77" spans="1:63">
      <c r="A77" s="700">
        <f>'[4]2019 GRC Adjustments'!A77</f>
        <v>73</v>
      </c>
      <c r="B77" s="702" t="str">
        <f>'[4]2019 GRC Adjustments'!B77</f>
        <v xml:space="preserve">               (17) 536 - Hydro Oper Water For Power</v>
      </c>
      <c r="C77" s="702">
        <f>'[4]2019 GRC Adjustments'!C77</f>
        <v>0</v>
      </c>
      <c r="D77" s="702">
        <f>'[4]2019 GRC Adjustments'!D77</f>
        <v>0</v>
      </c>
      <c r="E77" s="702">
        <f>'[4]2019 GRC Adjustments'!E77</f>
        <v>0</v>
      </c>
      <c r="F77" s="702">
        <f>'[4]2019 GRC Adjustments'!F77</f>
        <v>0</v>
      </c>
      <c r="G77" s="702">
        <f>'[4]2019 GRC Adjustments'!G77</f>
        <v>0</v>
      </c>
      <c r="H77" s="702">
        <f>'[4]2019 GRC Adjustments'!H77</f>
        <v>0</v>
      </c>
      <c r="I77" s="702">
        <f>'[4]2019 GRC Adjustments'!I77</f>
        <v>0</v>
      </c>
      <c r="J77" s="702">
        <f>'[4]2019 GRC Adjustments'!J77</f>
        <v>0</v>
      </c>
      <c r="K77" s="702">
        <f>'[4]2019 GRC Adjustments'!K77</f>
        <v>0</v>
      </c>
      <c r="L77" s="702">
        <f>'[4]2019 GRC Adjustments'!L77</f>
        <v>0</v>
      </c>
      <c r="M77" s="702">
        <f>'[4]2019 GRC Adjustments'!M77</f>
        <v>0</v>
      </c>
      <c r="N77" s="702">
        <f>'[4]2019 GRC Adjustments'!N77</f>
        <v>0</v>
      </c>
      <c r="O77" s="702">
        <f>'[4]2019 GRC Adjustments'!O77</f>
        <v>0</v>
      </c>
      <c r="P77" s="702">
        <f>'[4]2019 GRC Adjustments'!P77</f>
        <v>0</v>
      </c>
      <c r="Q77" s="702">
        <f>'[4]2019 GRC Adjustments'!Q77</f>
        <v>0</v>
      </c>
      <c r="R77" s="702">
        <f>'[4]2019 GRC Adjustments'!R77</f>
        <v>0</v>
      </c>
      <c r="S77" s="702">
        <f>'[4]2019 GRC Adjustments'!S77</f>
        <v>0</v>
      </c>
      <c r="T77" s="702">
        <f>'[4]2019 GRC Adjustments'!T77</f>
        <v>0</v>
      </c>
      <c r="U77" s="702">
        <f>'[4]2019 GRC Adjustments'!U77</f>
        <v>0</v>
      </c>
      <c r="V77" s="702">
        <f>'[4]2019 GRC Adjustments'!V77</f>
        <v>0</v>
      </c>
      <c r="W77" s="702">
        <f>'[4]2019 GRC Adjustments'!W77</f>
        <v>0</v>
      </c>
      <c r="X77" s="702">
        <f>'[4]2019 GRC Adjustments'!X77</f>
        <v>0</v>
      </c>
      <c r="Y77" s="702">
        <f>'[4]2019 GRC Adjustments'!Y77</f>
        <v>0</v>
      </c>
      <c r="Z77" s="702">
        <f>'[4]2019 GRC Adjustments'!Z77</f>
        <v>0</v>
      </c>
      <c r="AA77" s="702">
        <f>'[4]2019 GRC Adjustments'!AA77</f>
        <v>0</v>
      </c>
      <c r="AB77" s="702">
        <f>'[4]2019 GRC Adjustments'!AB77</f>
        <v>0</v>
      </c>
      <c r="AC77" s="702">
        <f>'[4]2019 GRC Adjustments'!AC77</f>
        <v>0</v>
      </c>
      <c r="AD77" s="702">
        <f>'[4]2019 GRC Adjustments'!AD77</f>
        <v>0</v>
      </c>
      <c r="AE77" s="702">
        <f>'[4]2019 GRC Adjustments'!AE77</f>
        <v>0</v>
      </c>
      <c r="AF77" s="702">
        <f>'[4]2019 GRC Adjustments'!AF77</f>
        <v>0</v>
      </c>
      <c r="AG77" s="702">
        <f>'[4]2019 GRC Adjustments'!AG77</f>
        <v>0</v>
      </c>
      <c r="AH77" s="702">
        <f>'[4]2019 GRC Adjustments'!AH77</f>
        <v>0</v>
      </c>
      <c r="AI77" s="702">
        <f>'[4]2019 GRC Adjustments'!AI77</f>
        <v>0</v>
      </c>
      <c r="AJ77" s="702">
        <f>'[4]2019 GRC Adjustments'!AJ77</f>
        <v>0</v>
      </c>
      <c r="AK77" s="702">
        <f>'[4]2019 GRC Adjustments'!AK77</f>
        <v>0</v>
      </c>
      <c r="AL77" s="702">
        <f>'[4]2019 GRC Adjustments'!AL77</f>
        <v>0</v>
      </c>
      <c r="AM77" s="702">
        <f>'[4]2019 GRC Adjustments'!AM77</f>
        <v>0</v>
      </c>
      <c r="AN77" s="702">
        <f>'[4]2019 GRC Adjustments'!AN77</f>
        <v>0</v>
      </c>
      <c r="AO77" s="702">
        <f>'[4]2019 GRC Adjustments'!AO77</f>
        <v>0</v>
      </c>
      <c r="AP77" s="702">
        <f>'[4]2019 GRC Adjustments'!AP77</f>
        <v>0</v>
      </c>
      <c r="AQ77" s="702">
        <f>'[4]2019 GRC Adjustments'!AQ77</f>
        <v>0</v>
      </c>
      <c r="AR77" s="702">
        <f>'[4]2019 GRC Adjustments'!AR77</f>
        <v>0</v>
      </c>
      <c r="AS77" s="702">
        <f>'[4]2019 GRC Adjustments'!AS77</f>
        <v>0</v>
      </c>
      <c r="AT77" s="702">
        <f>'[4]2019 GRC Adjustments'!AT77</f>
        <v>0</v>
      </c>
      <c r="AU77" s="702">
        <f>'[4]2019 GRC Adjustments'!AU77</f>
        <v>0</v>
      </c>
      <c r="AV77" s="702">
        <f>'[4]2019 GRC Adjustments'!AV77</f>
        <v>0</v>
      </c>
      <c r="AW77" s="702">
        <f>'[4]2019 GRC Adjustments'!AW77</f>
        <v>0</v>
      </c>
      <c r="AX77" s="702">
        <f>'[4]2019 GRC Adjustments'!AX77</f>
        <v>0</v>
      </c>
      <c r="AY77" s="702">
        <f>'[4]2019 GRC Adjustments'!AY77</f>
        <v>0</v>
      </c>
      <c r="AZ77" s="702">
        <f>'[4]2019 GRC Adjustments'!AZ77</f>
        <v>0</v>
      </c>
      <c r="BA77" s="702">
        <f>'[4]2019 GRC Adjustments'!BA77</f>
        <v>0</v>
      </c>
      <c r="BB77" s="702">
        <f>'[4]2019 GRC Adjustments'!BB77</f>
        <v>0</v>
      </c>
      <c r="BC77" s="702">
        <f>'[4]2019 GRC Adjustments'!BC77</f>
        <v>0</v>
      </c>
      <c r="BD77" s="702">
        <f>'[4]2019 GRC Adjustments'!BD77</f>
        <v>0</v>
      </c>
      <c r="BE77" s="702">
        <f>'[4]2019 GRC Adjustments'!BE77</f>
        <v>0</v>
      </c>
      <c r="BF77" s="702">
        <f>'[4]2019 GRC Adjustments'!BF77</f>
        <v>0</v>
      </c>
      <c r="BG77" s="702">
        <f>'[4]2019 GRC Adjustments'!BG77</f>
        <v>0</v>
      </c>
      <c r="BH77" s="702">
        <f>'[4]2019 GRC Adjustments'!BH77</f>
        <v>0</v>
      </c>
      <c r="BI77" s="702">
        <f>'[4]2019 GRC Adjustments'!BI77</f>
        <v>0</v>
      </c>
      <c r="BJ77" s="702">
        <f>'[4]2019 GRC Adjustments'!BJ77</f>
        <v>0</v>
      </c>
      <c r="BK77" s="702">
        <f>'[4]2019 GRC Adjustments'!BK77</f>
        <v>0</v>
      </c>
    </row>
    <row r="78" spans="1:63">
      <c r="A78" s="700">
        <f>'[4]2019 GRC Adjustments'!A78</f>
        <v>74</v>
      </c>
      <c r="B78" s="702" t="str">
        <f>'[4]2019 GRC Adjustments'!B78</f>
        <v xml:space="preserve">               (17) 537 - Hydro Oper Hydraulic Expenses</v>
      </c>
      <c r="C78" s="702">
        <f>'[4]2019 GRC Adjustments'!C78</f>
        <v>3603019.8699999899</v>
      </c>
      <c r="D78" s="702">
        <f>'[4]2019 GRC Adjustments'!D78</f>
        <v>0</v>
      </c>
      <c r="E78" s="702">
        <f>'[4]2019 GRC Adjustments'!E78</f>
        <v>0</v>
      </c>
      <c r="F78" s="702">
        <f>'[4]2019 GRC Adjustments'!F78</f>
        <v>0</v>
      </c>
      <c r="G78" s="702">
        <f>'[4]2019 GRC Adjustments'!G78</f>
        <v>0</v>
      </c>
      <c r="H78" s="702">
        <f>'[4]2019 GRC Adjustments'!H78</f>
        <v>0</v>
      </c>
      <c r="I78" s="702">
        <f>'[4]2019 GRC Adjustments'!I78</f>
        <v>0</v>
      </c>
      <c r="J78" s="702">
        <f>'[4]2019 GRC Adjustments'!J78</f>
        <v>0</v>
      </c>
      <c r="K78" s="702">
        <f>'[4]2019 GRC Adjustments'!K78</f>
        <v>-3939.1217519048623</v>
      </c>
      <c r="L78" s="702">
        <f>'[4]2019 GRC Adjustments'!L78</f>
        <v>0</v>
      </c>
      <c r="M78" s="702">
        <f>'[4]2019 GRC Adjustments'!M78</f>
        <v>0</v>
      </c>
      <c r="N78" s="702">
        <f>'[4]2019 GRC Adjustments'!N78</f>
        <v>0</v>
      </c>
      <c r="O78" s="702">
        <f>'[4]2019 GRC Adjustments'!O78</f>
        <v>0</v>
      </c>
      <c r="P78" s="702">
        <f>'[4]2019 GRC Adjustments'!P78</f>
        <v>0</v>
      </c>
      <c r="Q78" s="702">
        <f>'[4]2019 GRC Adjustments'!Q78</f>
        <v>0</v>
      </c>
      <c r="R78" s="702">
        <f>'[4]2019 GRC Adjustments'!R78</f>
        <v>670.9817723588576</v>
      </c>
      <c r="S78" s="702">
        <f>'[4]2019 GRC Adjustments'!S78</f>
        <v>0</v>
      </c>
      <c r="T78" s="702">
        <f>'[4]2019 GRC Adjustments'!T78</f>
        <v>0</v>
      </c>
      <c r="U78" s="702">
        <f>'[4]2019 GRC Adjustments'!U78</f>
        <v>0</v>
      </c>
      <c r="V78" s="702">
        <f>'[4]2019 GRC Adjustments'!V78</f>
        <v>0</v>
      </c>
      <c r="W78" s="702">
        <f>'[4]2019 GRC Adjustments'!W78</f>
        <v>0</v>
      </c>
      <c r="X78" s="702">
        <f>'[4]2019 GRC Adjustments'!X78</f>
        <v>0</v>
      </c>
      <c r="Y78" s="702">
        <f>'[4]2019 GRC Adjustments'!Y78</f>
        <v>0</v>
      </c>
      <c r="Z78" s="702">
        <f>'[4]2019 GRC Adjustments'!Z78</f>
        <v>0</v>
      </c>
      <c r="AA78" s="702">
        <f>'[4]2019 GRC Adjustments'!AA78</f>
        <v>0</v>
      </c>
      <c r="AB78" s="702">
        <f>'[4]2019 GRC Adjustments'!AB78</f>
        <v>0</v>
      </c>
      <c r="AC78" s="702">
        <f>'[4]2019 GRC Adjustments'!AC78</f>
        <v>0</v>
      </c>
      <c r="AD78" s="702">
        <f>'[4]2019 GRC Adjustments'!AD78</f>
        <v>0</v>
      </c>
      <c r="AE78" s="702">
        <f>'[4]2019 GRC Adjustments'!AE78</f>
        <v>0</v>
      </c>
      <c r="AF78" s="702">
        <f>'[4]2019 GRC Adjustments'!AF78</f>
        <v>-3268.1399795460047</v>
      </c>
      <c r="AG78" s="702">
        <f>'[4]2019 GRC Adjustments'!AG78</f>
        <v>3599751.7300204439</v>
      </c>
      <c r="AH78" s="702">
        <f>'[4]2019 GRC Adjustments'!AH78</f>
        <v>0</v>
      </c>
      <c r="AI78" s="702">
        <f>'[4]2019 GRC Adjustments'!AI78</f>
        <v>0</v>
      </c>
      <c r="AJ78" s="702">
        <f>'[4]2019 GRC Adjustments'!AJ78</f>
        <v>0</v>
      </c>
      <c r="AK78" s="702">
        <f>'[4]2019 GRC Adjustments'!AK78</f>
        <v>0</v>
      </c>
      <c r="AL78" s="702">
        <f>'[4]2019 GRC Adjustments'!AL78</f>
        <v>0</v>
      </c>
      <c r="AM78" s="702">
        <f>'[4]2019 GRC Adjustments'!AM78</f>
        <v>0</v>
      </c>
      <c r="AN78" s="702">
        <f>'[4]2019 GRC Adjustments'!AN78</f>
        <v>60601.383747154367</v>
      </c>
      <c r="AO78" s="702">
        <f>'[4]2019 GRC Adjustments'!AO78</f>
        <v>0</v>
      </c>
      <c r="AP78" s="702">
        <f>'[4]2019 GRC Adjustments'!AP78</f>
        <v>0</v>
      </c>
      <c r="AQ78" s="702">
        <f>'[4]2019 GRC Adjustments'!AQ78</f>
        <v>0</v>
      </c>
      <c r="AR78" s="702">
        <f>'[4]2019 GRC Adjustments'!AR78</f>
        <v>0</v>
      </c>
      <c r="AS78" s="702">
        <f>'[4]2019 GRC Adjustments'!AS78</f>
        <v>0</v>
      </c>
      <c r="AT78" s="702">
        <f>'[4]2019 GRC Adjustments'!AT78</f>
        <v>0</v>
      </c>
      <c r="AU78" s="702">
        <f>'[4]2019 GRC Adjustments'!AU78</f>
        <v>0</v>
      </c>
      <c r="AV78" s="702">
        <f>'[4]2019 GRC Adjustments'!AV78</f>
        <v>0</v>
      </c>
      <c r="AW78" s="702">
        <f>'[4]2019 GRC Adjustments'!AW78</f>
        <v>0</v>
      </c>
      <c r="AX78" s="702">
        <f>'[4]2019 GRC Adjustments'!AX78</f>
        <v>0</v>
      </c>
      <c r="AY78" s="702">
        <f>'[4]2019 GRC Adjustments'!AY78</f>
        <v>0</v>
      </c>
      <c r="AZ78" s="702">
        <f>'[4]2019 GRC Adjustments'!AZ78</f>
        <v>0</v>
      </c>
      <c r="BA78" s="702">
        <f>'[4]2019 GRC Adjustments'!BA78</f>
        <v>-528345.3019051319</v>
      </c>
      <c r="BB78" s="702">
        <f>'[4]2019 GRC Adjustments'!BB78</f>
        <v>0</v>
      </c>
      <c r="BC78" s="702">
        <f>'[4]2019 GRC Adjustments'!BC78</f>
        <v>0</v>
      </c>
      <c r="BD78" s="702">
        <f>'[4]2019 GRC Adjustments'!BD78</f>
        <v>0</v>
      </c>
      <c r="BE78" s="702">
        <f>'[4]2019 GRC Adjustments'!BE78</f>
        <v>0</v>
      </c>
      <c r="BF78" s="702">
        <f>'[4]2019 GRC Adjustments'!BF78</f>
        <v>0</v>
      </c>
      <c r="BG78" s="702">
        <f>'[4]2019 GRC Adjustments'!BG78</f>
        <v>0</v>
      </c>
      <c r="BH78" s="702">
        <f>'[4]2019 GRC Adjustments'!BH78</f>
        <v>0</v>
      </c>
      <c r="BI78" s="702">
        <f>'[4]2019 GRC Adjustments'!BI78</f>
        <v>0</v>
      </c>
      <c r="BJ78" s="702">
        <f>'[4]2019 GRC Adjustments'!BJ78</f>
        <v>-467743.91815797752</v>
      </c>
      <c r="BK78" s="702">
        <f>'[4]2019 GRC Adjustments'!BK78</f>
        <v>3132007.8118624664</v>
      </c>
    </row>
    <row r="79" spans="1:63">
      <c r="A79" s="700">
        <f>'[4]2019 GRC Adjustments'!A79</f>
        <v>75</v>
      </c>
      <c r="B79" s="702" t="str">
        <f>'[4]2019 GRC Adjustments'!B79</f>
        <v xml:space="preserve">               (17) 538 - Hydro Oper Electric Expenses</v>
      </c>
      <c r="C79" s="702">
        <f>'[4]2019 GRC Adjustments'!C79</f>
        <v>234879.239999999</v>
      </c>
      <c r="D79" s="702">
        <f>'[4]2019 GRC Adjustments'!D79</f>
        <v>0</v>
      </c>
      <c r="E79" s="702">
        <f>'[4]2019 GRC Adjustments'!E79</f>
        <v>0</v>
      </c>
      <c r="F79" s="702">
        <f>'[4]2019 GRC Adjustments'!F79</f>
        <v>0</v>
      </c>
      <c r="G79" s="702">
        <f>'[4]2019 GRC Adjustments'!G79</f>
        <v>0</v>
      </c>
      <c r="H79" s="702">
        <f>'[4]2019 GRC Adjustments'!H79</f>
        <v>0</v>
      </c>
      <c r="I79" s="702">
        <f>'[4]2019 GRC Adjustments'!I79</f>
        <v>0</v>
      </c>
      <c r="J79" s="702">
        <f>'[4]2019 GRC Adjustments'!J79</f>
        <v>0</v>
      </c>
      <c r="K79" s="702">
        <f>'[4]2019 GRC Adjustments'!K79</f>
        <v>0</v>
      </c>
      <c r="L79" s="702">
        <f>'[4]2019 GRC Adjustments'!L79</f>
        <v>0</v>
      </c>
      <c r="M79" s="702">
        <f>'[4]2019 GRC Adjustments'!M79</f>
        <v>0</v>
      </c>
      <c r="N79" s="702">
        <f>'[4]2019 GRC Adjustments'!N79</f>
        <v>0</v>
      </c>
      <c r="O79" s="702">
        <f>'[4]2019 GRC Adjustments'!O79</f>
        <v>0</v>
      </c>
      <c r="P79" s="702">
        <f>'[4]2019 GRC Adjustments'!P79</f>
        <v>0</v>
      </c>
      <c r="Q79" s="702">
        <f>'[4]2019 GRC Adjustments'!Q79</f>
        <v>0</v>
      </c>
      <c r="R79" s="702">
        <f>'[4]2019 GRC Adjustments'!R79</f>
        <v>0</v>
      </c>
      <c r="S79" s="702">
        <f>'[4]2019 GRC Adjustments'!S79</f>
        <v>0</v>
      </c>
      <c r="T79" s="702">
        <f>'[4]2019 GRC Adjustments'!T79</f>
        <v>0</v>
      </c>
      <c r="U79" s="702">
        <f>'[4]2019 GRC Adjustments'!U79</f>
        <v>0</v>
      </c>
      <c r="V79" s="702">
        <f>'[4]2019 GRC Adjustments'!V79</f>
        <v>0</v>
      </c>
      <c r="W79" s="702">
        <f>'[4]2019 GRC Adjustments'!W79</f>
        <v>0</v>
      </c>
      <c r="X79" s="702">
        <f>'[4]2019 GRC Adjustments'!X79</f>
        <v>0</v>
      </c>
      <c r="Y79" s="702">
        <f>'[4]2019 GRC Adjustments'!Y79</f>
        <v>0</v>
      </c>
      <c r="Z79" s="702">
        <f>'[4]2019 GRC Adjustments'!Z79</f>
        <v>0</v>
      </c>
      <c r="AA79" s="702">
        <f>'[4]2019 GRC Adjustments'!AA79</f>
        <v>0</v>
      </c>
      <c r="AB79" s="702">
        <f>'[4]2019 GRC Adjustments'!AB79</f>
        <v>0</v>
      </c>
      <c r="AC79" s="702">
        <f>'[4]2019 GRC Adjustments'!AC79</f>
        <v>0</v>
      </c>
      <c r="AD79" s="702">
        <f>'[4]2019 GRC Adjustments'!AD79</f>
        <v>0</v>
      </c>
      <c r="AE79" s="702">
        <f>'[4]2019 GRC Adjustments'!AE79</f>
        <v>0</v>
      </c>
      <c r="AF79" s="702">
        <f>'[4]2019 GRC Adjustments'!AF79</f>
        <v>0</v>
      </c>
      <c r="AG79" s="702">
        <f>'[4]2019 GRC Adjustments'!AG79</f>
        <v>234879.239999999</v>
      </c>
      <c r="AH79" s="702">
        <f>'[4]2019 GRC Adjustments'!AH79</f>
        <v>0</v>
      </c>
      <c r="AI79" s="702">
        <f>'[4]2019 GRC Adjustments'!AI79</f>
        <v>0</v>
      </c>
      <c r="AJ79" s="702">
        <f>'[4]2019 GRC Adjustments'!AJ79</f>
        <v>0</v>
      </c>
      <c r="AK79" s="702">
        <f>'[4]2019 GRC Adjustments'!AK79</f>
        <v>0</v>
      </c>
      <c r="AL79" s="702">
        <f>'[4]2019 GRC Adjustments'!AL79</f>
        <v>0</v>
      </c>
      <c r="AM79" s="702">
        <f>'[4]2019 GRC Adjustments'!AM79</f>
        <v>0</v>
      </c>
      <c r="AN79" s="702">
        <f>'[4]2019 GRC Adjustments'!AN79</f>
        <v>6263.038621653518</v>
      </c>
      <c r="AO79" s="702">
        <f>'[4]2019 GRC Adjustments'!AO79</f>
        <v>0</v>
      </c>
      <c r="AP79" s="702">
        <f>'[4]2019 GRC Adjustments'!AP79</f>
        <v>0</v>
      </c>
      <c r="AQ79" s="702">
        <f>'[4]2019 GRC Adjustments'!AQ79</f>
        <v>0</v>
      </c>
      <c r="AR79" s="702">
        <f>'[4]2019 GRC Adjustments'!AR79</f>
        <v>0</v>
      </c>
      <c r="AS79" s="702">
        <f>'[4]2019 GRC Adjustments'!AS79</f>
        <v>0</v>
      </c>
      <c r="AT79" s="702">
        <f>'[4]2019 GRC Adjustments'!AT79</f>
        <v>0</v>
      </c>
      <c r="AU79" s="702">
        <f>'[4]2019 GRC Adjustments'!AU79</f>
        <v>0</v>
      </c>
      <c r="AV79" s="702">
        <f>'[4]2019 GRC Adjustments'!AV79</f>
        <v>0</v>
      </c>
      <c r="AW79" s="702">
        <f>'[4]2019 GRC Adjustments'!AW79</f>
        <v>0</v>
      </c>
      <c r="AX79" s="702">
        <f>'[4]2019 GRC Adjustments'!AX79</f>
        <v>0</v>
      </c>
      <c r="AY79" s="702">
        <f>'[4]2019 GRC Adjustments'!AY79</f>
        <v>0</v>
      </c>
      <c r="AZ79" s="702">
        <f>'[4]2019 GRC Adjustments'!AZ79</f>
        <v>0</v>
      </c>
      <c r="BA79" s="702">
        <f>'[4]2019 GRC Adjustments'!BA79</f>
        <v>-34442.591894184523</v>
      </c>
      <c r="BB79" s="702">
        <f>'[4]2019 GRC Adjustments'!BB79</f>
        <v>0</v>
      </c>
      <c r="BC79" s="702">
        <f>'[4]2019 GRC Adjustments'!BC79</f>
        <v>0</v>
      </c>
      <c r="BD79" s="702">
        <f>'[4]2019 GRC Adjustments'!BD79</f>
        <v>0</v>
      </c>
      <c r="BE79" s="702">
        <f>'[4]2019 GRC Adjustments'!BE79</f>
        <v>0</v>
      </c>
      <c r="BF79" s="702">
        <f>'[4]2019 GRC Adjustments'!BF79</f>
        <v>0</v>
      </c>
      <c r="BG79" s="702">
        <f>'[4]2019 GRC Adjustments'!BG79</f>
        <v>0</v>
      </c>
      <c r="BH79" s="702">
        <f>'[4]2019 GRC Adjustments'!BH79</f>
        <v>0</v>
      </c>
      <c r="BI79" s="702">
        <f>'[4]2019 GRC Adjustments'!BI79</f>
        <v>0</v>
      </c>
      <c r="BJ79" s="702">
        <f>'[4]2019 GRC Adjustments'!BJ79</f>
        <v>-28179.553272531004</v>
      </c>
      <c r="BK79" s="702">
        <f>'[4]2019 GRC Adjustments'!BK79</f>
        <v>206699.68672746798</v>
      </c>
    </row>
    <row r="80" spans="1:63">
      <c r="A80" s="700">
        <f>'[4]2019 GRC Adjustments'!A80</f>
        <v>76</v>
      </c>
      <c r="B80" s="702" t="str">
        <f>'[4]2019 GRC Adjustments'!B80</f>
        <v xml:space="preserve">               (17) 539 - Hydro Oper Misc Hydraulic Exp</v>
      </c>
      <c r="C80" s="702">
        <f>'[4]2019 GRC Adjustments'!C80</f>
        <v>2591276.63</v>
      </c>
      <c r="D80" s="702">
        <f>'[4]2019 GRC Adjustments'!D80</f>
        <v>0</v>
      </c>
      <c r="E80" s="702">
        <f>'[4]2019 GRC Adjustments'!E80</f>
        <v>0</v>
      </c>
      <c r="F80" s="702">
        <f>'[4]2019 GRC Adjustments'!F80</f>
        <v>0</v>
      </c>
      <c r="G80" s="702">
        <f>'[4]2019 GRC Adjustments'!G80</f>
        <v>0</v>
      </c>
      <c r="H80" s="702">
        <f>'[4]2019 GRC Adjustments'!H80</f>
        <v>0</v>
      </c>
      <c r="I80" s="702">
        <f>'[4]2019 GRC Adjustments'!I80</f>
        <v>0</v>
      </c>
      <c r="J80" s="702">
        <f>'[4]2019 GRC Adjustments'!J80</f>
        <v>0</v>
      </c>
      <c r="K80" s="702">
        <f>'[4]2019 GRC Adjustments'!K80</f>
        <v>-4981.6659880198349</v>
      </c>
      <c r="L80" s="702">
        <f>'[4]2019 GRC Adjustments'!L80</f>
        <v>0</v>
      </c>
      <c r="M80" s="702">
        <f>'[4]2019 GRC Adjustments'!M80</f>
        <v>0</v>
      </c>
      <c r="N80" s="702">
        <f>'[4]2019 GRC Adjustments'!N80</f>
        <v>0</v>
      </c>
      <c r="O80" s="702">
        <f>'[4]2019 GRC Adjustments'!O80</f>
        <v>0</v>
      </c>
      <c r="P80" s="702">
        <f>'[4]2019 GRC Adjustments'!P80</f>
        <v>0</v>
      </c>
      <c r="Q80" s="702">
        <f>'[4]2019 GRC Adjustments'!Q80</f>
        <v>0</v>
      </c>
      <c r="R80" s="702">
        <f>'[4]2019 GRC Adjustments'!R80</f>
        <v>848.56658018376447</v>
      </c>
      <c r="S80" s="702">
        <f>'[4]2019 GRC Adjustments'!S80</f>
        <v>0</v>
      </c>
      <c r="T80" s="702">
        <f>'[4]2019 GRC Adjustments'!T80</f>
        <v>0</v>
      </c>
      <c r="U80" s="702">
        <f>'[4]2019 GRC Adjustments'!U80</f>
        <v>0</v>
      </c>
      <c r="V80" s="702">
        <f>'[4]2019 GRC Adjustments'!V80</f>
        <v>0</v>
      </c>
      <c r="W80" s="702">
        <f>'[4]2019 GRC Adjustments'!W80</f>
        <v>0</v>
      </c>
      <c r="X80" s="702">
        <f>'[4]2019 GRC Adjustments'!X80</f>
        <v>0</v>
      </c>
      <c r="Y80" s="702">
        <f>'[4]2019 GRC Adjustments'!Y80</f>
        <v>0</v>
      </c>
      <c r="Z80" s="702">
        <f>'[4]2019 GRC Adjustments'!Z80</f>
        <v>0</v>
      </c>
      <c r="AA80" s="702">
        <f>'[4]2019 GRC Adjustments'!AA80</f>
        <v>0</v>
      </c>
      <c r="AB80" s="702">
        <f>'[4]2019 GRC Adjustments'!AB80</f>
        <v>0</v>
      </c>
      <c r="AC80" s="702">
        <f>'[4]2019 GRC Adjustments'!AC80</f>
        <v>0</v>
      </c>
      <c r="AD80" s="702">
        <f>'[4]2019 GRC Adjustments'!AD80</f>
        <v>0</v>
      </c>
      <c r="AE80" s="702">
        <f>'[4]2019 GRC Adjustments'!AE80</f>
        <v>0</v>
      </c>
      <c r="AF80" s="702">
        <f>'[4]2019 GRC Adjustments'!AF80</f>
        <v>-4133.0994078360709</v>
      </c>
      <c r="AG80" s="702">
        <f>'[4]2019 GRC Adjustments'!AG80</f>
        <v>2587143.530592164</v>
      </c>
      <c r="AH80" s="702">
        <f>'[4]2019 GRC Adjustments'!AH80</f>
        <v>0</v>
      </c>
      <c r="AI80" s="702">
        <f>'[4]2019 GRC Adjustments'!AI80</f>
        <v>0</v>
      </c>
      <c r="AJ80" s="702">
        <f>'[4]2019 GRC Adjustments'!AJ80</f>
        <v>0</v>
      </c>
      <c r="AK80" s="702">
        <f>'[4]2019 GRC Adjustments'!AK80</f>
        <v>0</v>
      </c>
      <c r="AL80" s="702">
        <f>'[4]2019 GRC Adjustments'!AL80</f>
        <v>0</v>
      </c>
      <c r="AM80" s="702">
        <f>'[4]2019 GRC Adjustments'!AM80</f>
        <v>0</v>
      </c>
      <c r="AN80" s="702">
        <f>'[4]2019 GRC Adjustments'!AN80</f>
        <v>48740.838992818986</v>
      </c>
      <c r="AO80" s="702">
        <f>'[4]2019 GRC Adjustments'!AO80</f>
        <v>0</v>
      </c>
      <c r="AP80" s="702">
        <f>'[4]2019 GRC Adjustments'!AP80</f>
        <v>0</v>
      </c>
      <c r="AQ80" s="702">
        <f>'[4]2019 GRC Adjustments'!AQ80</f>
        <v>0</v>
      </c>
      <c r="AR80" s="702">
        <f>'[4]2019 GRC Adjustments'!AR80</f>
        <v>0</v>
      </c>
      <c r="AS80" s="702">
        <f>'[4]2019 GRC Adjustments'!AS80</f>
        <v>0</v>
      </c>
      <c r="AT80" s="702">
        <f>'[4]2019 GRC Adjustments'!AT80</f>
        <v>0</v>
      </c>
      <c r="AU80" s="702">
        <f>'[4]2019 GRC Adjustments'!AU80</f>
        <v>0</v>
      </c>
      <c r="AV80" s="702">
        <f>'[4]2019 GRC Adjustments'!AV80</f>
        <v>0</v>
      </c>
      <c r="AW80" s="702">
        <f>'[4]2019 GRC Adjustments'!AW80</f>
        <v>0</v>
      </c>
      <c r="AX80" s="702">
        <f>'[4]2019 GRC Adjustments'!AX80</f>
        <v>0</v>
      </c>
      <c r="AY80" s="702">
        <f>'[4]2019 GRC Adjustments'!AY80</f>
        <v>0</v>
      </c>
      <c r="AZ80" s="702">
        <f>'[4]2019 GRC Adjustments'!AZ80</f>
        <v>0</v>
      </c>
      <c r="BA80" s="702">
        <f>'[4]2019 GRC Adjustments'!BA80</f>
        <v>-379983.70333635341</v>
      </c>
      <c r="BB80" s="702">
        <f>'[4]2019 GRC Adjustments'!BB80</f>
        <v>0</v>
      </c>
      <c r="BC80" s="702">
        <f>'[4]2019 GRC Adjustments'!BC80</f>
        <v>0</v>
      </c>
      <c r="BD80" s="702">
        <f>'[4]2019 GRC Adjustments'!BD80</f>
        <v>0</v>
      </c>
      <c r="BE80" s="702">
        <f>'[4]2019 GRC Adjustments'!BE80</f>
        <v>0</v>
      </c>
      <c r="BF80" s="702">
        <f>'[4]2019 GRC Adjustments'!BF80</f>
        <v>0</v>
      </c>
      <c r="BG80" s="702">
        <f>'[4]2019 GRC Adjustments'!BG80</f>
        <v>0</v>
      </c>
      <c r="BH80" s="702">
        <f>'[4]2019 GRC Adjustments'!BH80</f>
        <v>0</v>
      </c>
      <c r="BI80" s="702">
        <f>'[4]2019 GRC Adjustments'!BI80</f>
        <v>0</v>
      </c>
      <c r="BJ80" s="702">
        <f>'[4]2019 GRC Adjustments'!BJ80</f>
        <v>-331242.86434353446</v>
      </c>
      <c r="BK80" s="702">
        <f>'[4]2019 GRC Adjustments'!BK80</f>
        <v>2255900.6662486298</v>
      </c>
    </row>
    <row r="81" spans="1:63">
      <c r="A81" s="700">
        <f>'[4]2019 GRC Adjustments'!A81</f>
        <v>77</v>
      </c>
      <c r="B81" s="702" t="str">
        <f>'[4]2019 GRC Adjustments'!B81</f>
        <v xml:space="preserve">               (17) 540 - Hydro Office Rents</v>
      </c>
      <c r="C81" s="702">
        <f>'[4]2019 GRC Adjustments'!C81</f>
        <v>0</v>
      </c>
      <c r="D81" s="702">
        <f>'[4]2019 GRC Adjustments'!D81</f>
        <v>0</v>
      </c>
      <c r="E81" s="702">
        <f>'[4]2019 GRC Adjustments'!E81</f>
        <v>0</v>
      </c>
      <c r="F81" s="702">
        <f>'[4]2019 GRC Adjustments'!F81</f>
        <v>0</v>
      </c>
      <c r="G81" s="702">
        <f>'[4]2019 GRC Adjustments'!G81</f>
        <v>0</v>
      </c>
      <c r="H81" s="702">
        <f>'[4]2019 GRC Adjustments'!H81</f>
        <v>0</v>
      </c>
      <c r="I81" s="702">
        <f>'[4]2019 GRC Adjustments'!I81</f>
        <v>0</v>
      </c>
      <c r="J81" s="702">
        <f>'[4]2019 GRC Adjustments'!J81</f>
        <v>0</v>
      </c>
      <c r="K81" s="702">
        <f>'[4]2019 GRC Adjustments'!K81</f>
        <v>0</v>
      </c>
      <c r="L81" s="702">
        <f>'[4]2019 GRC Adjustments'!L81</f>
        <v>0</v>
      </c>
      <c r="M81" s="702">
        <f>'[4]2019 GRC Adjustments'!M81</f>
        <v>0</v>
      </c>
      <c r="N81" s="702">
        <f>'[4]2019 GRC Adjustments'!N81</f>
        <v>0</v>
      </c>
      <c r="O81" s="702">
        <f>'[4]2019 GRC Adjustments'!O81</f>
        <v>0</v>
      </c>
      <c r="P81" s="702">
        <f>'[4]2019 GRC Adjustments'!P81</f>
        <v>0</v>
      </c>
      <c r="Q81" s="702">
        <f>'[4]2019 GRC Adjustments'!Q81</f>
        <v>0</v>
      </c>
      <c r="R81" s="702">
        <f>'[4]2019 GRC Adjustments'!R81</f>
        <v>0</v>
      </c>
      <c r="S81" s="702">
        <f>'[4]2019 GRC Adjustments'!S81</f>
        <v>0</v>
      </c>
      <c r="T81" s="702">
        <f>'[4]2019 GRC Adjustments'!T81</f>
        <v>0</v>
      </c>
      <c r="U81" s="702">
        <f>'[4]2019 GRC Adjustments'!U81</f>
        <v>0</v>
      </c>
      <c r="V81" s="702">
        <f>'[4]2019 GRC Adjustments'!V81</f>
        <v>0</v>
      </c>
      <c r="W81" s="702">
        <f>'[4]2019 GRC Adjustments'!W81</f>
        <v>0</v>
      </c>
      <c r="X81" s="702">
        <f>'[4]2019 GRC Adjustments'!X81</f>
        <v>0</v>
      </c>
      <c r="Y81" s="702">
        <f>'[4]2019 GRC Adjustments'!Y81</f>
        <v>0</v>
      </c>
      <c r="Z81" s="702">
        <f>'[4]2019 GRC Adjustments'!Z81</f>
        <v>0</v>
      </c>
      <c r="AA81" s="702">
        <f>'[4]2019 GRC Adjustments'!AA81</f>
        <v>0</v>
      </c>
      <c r="AB81" s="702">
        <f>'[4]2019 GRC Adjustments'!AB81</f>
        <v>0</v>
      </c>
      <c r="AC81" s="702">
        <f>'[4]2019 GRC Adjustments'!AC81</f>
        <v>0</v>
      </c>
      <c r="AD81" s="702">
        <f>'[4]2019 GRC Adjustments'!AD81</f>
        <v>0</v>
      </c>
      <c r="AE81" s="702">
        <f>'[4]2019 GRC Adjustments'!AE81</f>
        <v>0</v>
      </c>
      <c r="AF81" s="702">
        <f>'[4]2019 GRC Adjustments'!AF81</f>
        <v>0</v>
      </c>
      <c r="AG81" s="702">
        <f>'[4]2019 GRC Adjustments'!AG81</f>
        <v>0</v>
      </c>
      <c r="AH81" s="702">
        <f>'[4]2019 GRC Adjustments'!AH81</f>
        <v>0</v>
      </c>
      <c r="AI81" s="702">
        <f>'[4]2019 GRC Adjustments'!AI81</f>
        <v>0</v>
      </c>
      <c r="AJ81" s="702">
        <f>'[4]2019 GRC Adjustments'!AJ81</f>
        <v>0</v>
      </c>
      <c r="AK81" s="702">
        <f>'[4]2019 GRC Adjustments'!AK81</f>
        <v>0</v>
      </c>
      <c r="AL81" s="702">
        <f>'[4]2019 GRC Adjustments'!AL81</f>
        <v>0</v>
      </c>
      <c r="AM81" s="702">
        <f>'[4]2019 GRC Adjustments'!AM81</f>
        <v>0</v>
      </c>
      <c r="AN81" s="702">
        <f>'[4]2019 GRC Adjustments'!AN81</f>
        <v>0</v>
      </c>
      <c r="AO81" s="702">
        <f>'[4]2019 GRC Adjustments'!AO81</f>
        <v>0</v>
      </c>
      <c r="AP81" s="702">
        <f>'[4]2019 GRC Adjustments'!AP81</f>
        <v>0</v>
      </c>
      <c r="AQ81" s="702">
        <f>'[4]2019 GRC Adjustments'!AQ81</f>
        <v>0</v>
      </c>
      <c r="AR81" s="702">
        <f>'[4]2019 GRC Adjustments'!AR81</f>
        <v>0</v>
      </c>
      <c r="AS81" s="702">
        <f>'[4]2019 GRC Adjustments'!AS81</f>
        <v>0</v>
      </c>
      <c r="AT81" s="702">
        <f>'[4]2019 GRC Adjustments'!AT81</f>
        <v>0</v>
      </c>
      <c r="AU81" s="702">
        <f>'[4]2019 GRC Adjustments'!AU81</f>
        <v>0</v>
      </c>
      <c r="AV81" s="702">
        <f>'[4]2019 GRC Adjustments'!AV81</f>
        <v>0</v>
      </c>
      <c r="AW81" s="702">
        <f>'[4]2019 GRC Adjustments'!AW81</f>
        <v>0</v>
      </c>
      <c r="AX81" s="702">
        <f>'[4]2019 GRC Adjustments'!AX81</f>
        <v>0</v>
      </c>
      <c r="AY81" s="702">
        <f>'[4]2019 GRC Adjustments'!AY81</f>
        <v>0</v>
      </c>
      <c r="AZ81" s="702">
        <f>'[4]2019 GRC Adjustments'!AZ81</f>
        <v>0</v>
      </c>
      <c r="BA81" s="702">
        <f>'[4]2019 GRC Adjustments'!BA81</f>
        <v>0</v>
      </c>
      <c r="BB81" s="702">
        <f>'[4]2019 GRC Adjustments'!BB81</f>
        <v>0</v>
      </c>
      <c r="BC81" s="702">
        <f>'[4]2019 GRC Adjustments'!BC81</f>
        <v>0</v>
      </c>
      <c r="BD81" s="702">
        <f>'[4]2019 GRC Adjustments'!BD81</f>
        <v>0</v>
      </c>
      <c r="BE81" s="702">
        <f>'[4]2019 GRC Adjustments'!BE81</f>
        <v>0</v>
      </c>
      <c r="BF81" s="702">
        <f>'[4]2019 GRC Adjustments'!BF81</f>
        <v>0</v>
      </c>
      <c r="BG81" s="702">
        <f>'[4]2019 GRC Adjustments'!BG81</f>
        <v>0</v>
      </c>
      <c r="BH81" s="702">
        <f>'[4]2019 GRC Adjustments'!BH81</f>
        <v>0</v>
      </c>
      <c r="BI81" s="702">
        <f>'[4]2019 GRC Adjustments'!BI81</f>
        <v>0</v>
      </c>
      <c r="BJ81" s="702">
        <f>'[4]2019 GRC Adjustments'!BJ81</f>
        <v>0</v>
      </c>
      <c r="BK81" s="702">
        <f>'[4]2019 GRC Adjustments'!BK81</f>
        <v>0</v>
      </c>
    </row>
    <row r="82" spans="1:63">
      <c r="A82" s="700">
        <f>'[4]2019 GRC Adjustments'!A82</f>
        <v>78</v>
      </c>
      <c r="B82" s="702" t="str">
        <f>'[4]2019 GRC Adjustments'!B82</f>
        <v xml:space="preserve">               (17) 541 - Hydro Maint Supv &amp; Engineering</v>
      </c>
      <c r="C82" s="702">
        <f>'[4]2019 GRC Adjustments'!C82</f>
        <v>328602.71000000002</v>
      </c>
      <c r="D82" s="702">
        <f>'[4]2019 GRC Adjustments'!D82</f>
        <v>0</v>
      </c>
      <c r="E82" s="702">
        <f>'[4]2019 GRC Adjustments'!E82</f>
        <v>0</v>
      </c>
      <c r="F82" s="702">
        <f>'[4]2019 GRC Adjustments'!F82</f>
        <v>0</v>
      </c>
      <c r="G82" s="702">
        <f>'[4]2019 GRC Adjustments'!G82</f>
        <v>0</v>
      </c>
      <c r="H82" s="702">
        <f>'[4]2019 GRC Adjustments'!H82</f>
        <v>0</v>
      </c>
      <c r="I82" s="702">
        <f>'[4]2019 GRC Adjustments'!I82</f>
        <v>0</v>
      </c>
      <c r="J82" s="702">
        <f>'[4]2019 GRC Adjustments'!J82</f>
        <v>0</v>
      </c>
      <c r="K82" s="702">
        <f>'[4]2019 GRC Adjustments'!K82</f>
        <v>-938.56774173771691</v>
      </c>
      <c r="L82" s="702">
        <f>'[4]2019 GRC Adjustments'!L82</f>
        <v>0</v>
      </c>
      <c r="M82" s="702">
        <f>'[4]2019 GRC Adjustments'!M82</f>
        <v>0</v>
      </c>
      <c r="N82" s="702">
        <f>'[4]2019 GRC Adjustments'!N82</f>
        <v>0</v>
      </c>
      <c r="O82" s="702">
        <f>'[4]2019 GRC Adjustments'!O82</f>
        <v>0</v>
      </c>
      <c r="P82" s="702">
        <f>'[4]2019 GRC Adjustments'!P82</f>
        <v>0</v>
      </c>
      <c r="Q82" s="702">
        <f>'[4]2019 GRC Adjustments'!Q82</f>
        <v>0</v>
      </c>
      <c r="R82" s="702">
        <f>'[4]2019 GRC Adjustments'!R82</f>
        <v>159.87366892772138</v>
      </c>
      <c r="S82" s="702">
        <f>'[4]2019 GRC Adjustments'!S82</f>
        <v>0</v>
      </c>
      <c r="T82" s="702">
        <f>'[4]2019 GRC Adjustments'!T82</f>
        <v>0</v>
      </c>
      <c r="U82" s="702">
        <f>'[4]2019 GRC Adjustments'!U82</f>
        <v>0</v>
      </c>
      <c r="V82" s="702">
        <f>'[4]2019 GRC Adjustments'!V82</f>
        <v>0</v>
      </c>
      <c r="W82" s="702">
        <f>'[4]2019 GRC Adjustments'!W82</f>
        <v>0</v>
      </c>
      <c r="X82" s="702">
        <f>'[4]2019 GRC Adjustments'!X82</f>
        <v>0</v>
      </c>
      <c r="Y82" s="702">
        <f>'[4]2019 GRC Adjustments'!Y82</f>
        <v>0</v>
      </c>
      <c r="Z82" s="702">
        <f>'[4]2019 GRC Adjustments'!Z82</f>
        <v>0</v>
      </c>
      <c r="AA82" s="702">
        <f>'[4]2019 GRC Adjustments'!AA82</f>
        <v>0</v>
      </c>
      <c r="AB82" s="702">
        <f>'[4]2019 GRC Adjustments'!AB82</f>
        <v>0</v>
      </c>
      <c r="AC82" s="702">
        <f>'[4]2019 GRC Adjustments'!AC82</f>
        <v>0</v>
      </c>
      <c r="AD82" s="702">
        <f>'[4]2019 GRC Adjustments'!AD82</f>
        <v>0</v>
      </c>
      <c r="AE82" s="702">
        <f>'[4]2019 GRC Adjustments'!AE82</f>
        <v>0</v>
      </c>
      <c r="AF82" s="702">
        <f>'[4]2019 GRC Adjustments'!AF82</f>
        <v>-778.69407280999553</v>
      </c>
      <c r="AG82" s="702">
        <f>'[4]2019 GRC Adjustments'!AG82</f>
        <v>327824.01592719002</v>
      </c>
      <c r="AH82" s="702">
        <f>'[4]2019 GRC Adjustments'!AH82</f>
        <v>0</v>
      </c>
      <c r="AI82" s="702">
        <f>'[4]2019 GRC Adjustments'!AI82</f>
        <v>0</v>
      </c>
      <c r="AJ82" s="702">
        <f>'[4]2019 GRC Adjustments'!AJ82</f>
        <v>0</v>
      </c>
      <c r="AK82" s="702">
        <f>'[4]2019 GRC Adjustments'!AK82</f>
        <v>0</v>
      </c>
      <c r="AL82" s="702">
        <f>'[4]2019 GRC Adjustments'!AL82</f>
        <v>0</v>
      </c>
      <c r="AM82" s="702">
        <f>'[4]2019 GRC Adjustments'!AM82</f>
        <v>0</v>
      </c>
      <c r="AN82" s="702">
        <f>'[4]2019 GRC Adjustments'!AN82</f>
        <v>6129.2846814516615</v>
      </c>
      <c r="AO82" s="702">
        <f>'[4]2019 GRC Adjustments'!AO82</f>
        <v>0</v>
      </c>
      <c r="AP82" s="702">
        <f>'[4]2019 GRC Adjustments'!AP82</f>
        <v>0</v>
      </c>
      <c r="AQ82" s="702">
        <f>'[4]2019 GRC Adjustments'!AQ82</f>
        <v>0</v>
      </c>
      <c r="AR82" s="702">
        <f>'[4]2019 GRC Adjustments'!AR82</f>
        <v>0</v>
      </c>
      <c r="AS82" s="702">
        <f>'[4]2019 GRC Adjustments'!AS82</f>
        <v>0</v>
      </c>
      <c r="AT82" s="702">
        <f>'[4]2019 GRC Adjustments'!AT82</f>
        <v>0</v>
      </c>
      <c r="AU82" s="702">
        <f>'[4]2019 GRC Adjustments'!AU82</f>
        <v>0</v>
      </c>
      <c r="AV82" s="702">
        <f>'[4]2019 GRC Adjustments'!AV82</f>
        <v>0</v>
      </c>
      <c r="AW82" s="702">
        <f>'[4]2019 GRC Adjustments'!AW82</f>
        <v>0</v>
      </c>
      <c r="AX82" s="702">
        <f>'[4]2019 GRC Adjustments'!AX82</f>
        <v>0</v>
      </c>
      <c r="AY82" s="702">
        <f>'[4]2019 GRC Adjustments'!AY82</f>
        <v>0</v>
      </c>
      <c r="AZ82" s="702">
        <f>'[4]2019 GRC Adjustments'!AZ82</f>
        <v>0</v>
      </c>
      <c r="BA82" s="702">
        <f>'[4]2019 GRC Adjustments'!BA82</f>
        <v>-48186.161688249311</v>
      </c>
      <c r="BB82" s="702">
        <f>'[4]2019 GRC Adjustments'!BB82</f>
        <v>0</v>
      </c>
      <c r="BC82" s="702">
        <f>'[4]2019 GRC Adjustments'!BC82</f>
        <v>0</v>
      </c>
      <c r="BD82" s="702">
        <f>'[4]2019 GRC Adjustments'!BD82</f>
        <v>0</v>
      </c>
      <c r="BE82" s="702">
        <f>'[4]2019 GRC Adjustments'!BE82</f>
        <v>0</v>
      </c>
      <c r="BF82" s="702">
        <f>'[4]2019 GRC Adjustments'!BF82</f>
        <v>0</v>
      </c>
      <c r="BG82" s="702">
        <f>'[4]2019 GRC Adjustments'!BG82</f>
        <v>0</v>
      </c>
      <c r="BH82" s="702">
        <f>'[4]2019 GRC Adjustments'!BH82</f>
        <v>0</v>
      </c>
      <c r="BI82" s="702">
        <f>'[4]2019 GRC Adjustments'!BI82</f>
        <v>0</v>
      </c>
      <c r="BJ82" s="702">
        <f>'[4]2019 GRC Adjustments'!BJ82</f>
        <v>-42056.877006797651</v>
      </c>
      <c r="BK82" s="702">
        <f>'[4]2019 GRC Adjustments'!BK82</f>
        <v>285767.13892039238</v>
      </c>
    </row>
    <row r="83" spans="1:63">
      <c r="A83" s="700">
        <f>'[4]2019 GRC Adjustments'!A83</f>
        <v>79</v>
      </c>
      <c r="B83" s="702" t="str">
        <f>'[4]2019 GRC Adjustments'!B83</f>
        <v xml:space="preserve">               (17) 542 - Hydro Maint Structures</v>
      </c>
      <c r="C83" s="702">
        <f>'[4]2019 GRC Adjustments'!C83</f>
        <v>328234.04000000004</v>
      </c>
      <c r="D83" s="702">
        <f>'[4]2019 GRC Adjustments'!D83</f>
        <v>0</v>
      </c>
      <c r="E83" s="702">
        <f>'[4]2019 GRC Adjustments'!E83</f>
        <v>0</v>
      </c>
      <c r="F83" s="702">
        <f>'[4]2019 GRC Adjustments'!F83</f>
        <v>0</v>
      </c>
      <c r="G83" s="702">
        <f>'[4]2019 GRC Adjustments'!G83</f>
        <v>0</v>
      </c>
      <c r="H83" s="702">
        <f>'[4]2019 GRC Adjustments'!H83</f>
        <v>0</v>
      </c>
      <c r="I83" s="702">
        <f>'[4]2019 GRC Adjustments'!I83</f>
        <v>0</v>
      </c>
      <c r="J83" s="702">
        <f>'[4]2019 GRC Adjustments'!J83</f>
        <v>0</v>
      </c>
      <c r="K83" s="702">
        <f>'[4]2019 GRC Adjustments'!K83</f>
        <v>-0.15324721038668196</v>
      </c>
      <c r="L83" s="702">
        <f>'[4]2019 GRC Adjustments'!L83</f>
        <v>0</v>
      </c>
      <c r="M83" s="702">
        <f>'[4]2019 GRC Adjustments'!M83</f>
        <v>0</v>
      </c>
      <c r="N83" s="702">
        <f>'[4]2019 GRC Adjustments'!N83</f>
        <v>0</v>
      </c>
      <c r="O83" s="702">
        <f>'[4]2019 GRC Adjustments'!O83</f>
        <v>0</v>
      </c>
      <c r="P83" s="702">
        <f>'[4]2019 GRC Adjustments'!P83</f>
        <v>0</v>
      </c>
      <c r="Q83" s="702">
        <f>'[4]2019 GRC Adjustments'!Q83</f>
        <v>0</v>
      </c>
      <c r="R83" s="702">
        <f>'[4]2019 GRC Adjustments'!R83</f>
        <v>2.6103809760280303E-2</v>
      </c>
      <c r="S83" s="702">
        <f>'[4]2019 GRC Adjustments'!S83</f>
        <v>0</v>
      </c>
      <c r="T83" s="702">
        <f>'[4]2019 GRC Adjustments'!T83</f>
        <v>0</v>
      </c>
      <c r="U83" s="702">
        <f>'[4]2019 GRC Adjustments'!U83</f>
        <v>0</v>
      </c>
      <c r="V83" s="702">
        <f>'[4]2019 GRC Adjustments'!V83</f>
        <v>0</v>
      </c>
      <c r="W83" s="702">
        <f>'[4]2019 GRC Adjustments'!W83</f>
        <v>0</v>
      </c>
      <c r="X83" s="702">
        <f>'[4]2019 GRC Adjustments'!X83</f>
        <v>0</v>
      </c>
      <c r="Y83" s="702">
        <f>'[4]2019 GRC Adjustments'!Y83</f>
        <v>0</v>
      </c>
      <c r="Z83" s="702">
        <f>'[4]2019 GRC Adjustments'!Z83</f>
        <v>0</v>
      </c>
      <c r="AA83" s="702">
        <f>'[4]2019 GRC Adjustments'!AA83</f>
        <v>0</v>
      </c>
      <c r="AB83" s="702">
        <f>'[4]2019 GRC Adjustments'!AB83</f>
        <v>0</v>
      </c>
      <c r="AC83" s="702">
        <f>'[4]2019 GRC Adjustments'!AC83</f>
        <v>0</v>
      </c>
      <c r="AD83" s="702">
        <f>'[4]2019 GRC Adjustments'!AD83</f>
        <v>0</v>
      </c>
      <c r="AE83" s="702">
        <f>'[4]2019 GRC Adjustments'!AE83</f>
        <v>0</v>
      </c>
      <c r="AF83" s="702">
        <f>'[4]2019 GRC Adjustments'!AF83</f>
        <v>-0.12714340062640167</v>
      </c>
      <c r="AG83" s="702">
        <f>'[4]2019 GRC Adjustments'!AG83</f>
        <v>328233.91285659943</v>
      </c>
      <c r="AH83" s="702">
        <f>'[4]2019 GRC Adjustments'!AH83</f>
        <v>0</v>
      </c>
      <c r="AI83" s="702">
        <f>'[4]2019 GRC Adjustments'!AI83</f>
        <v>0</v>
      </c>
      <c r="AJ83" s="702">
        <f>'[4]2019 GRC Adjustments'!AJ83</f>
        <v>0</v>
      </c>
      <c r="AK83" s="702">
        <f>'[4]2019 GRC Adjustments'!AK83</f>
        <v>0</v>
      </c>
      <c r="AL83" s="702">
        <f>'[4]2019 GRC Adjustments'!AL83</f>
        <v>0</v>
      </c>
      <c r="AM83" s="702">
        <f>'[4]2019 GRC Adjustments'!AM83</f>
        <v>0</v>
      </c>
      <c r="AN83" s="702">
        <f>'[4]2019 GRC Adjustments'!AN83</f>
        <v>3956.891447238761</v>
      </c>
      <c r="AO83" s="702">
        <f>'[4]2019 GRC Adjustments'!AO83</f>
        <v>0</v>
      </c>
      <c r="AP83" s="702">
        <f>'[4]2019 GRC Adjustments'!AP83</f>
        <v>0</v>
      </c>
      <c r="AQ83" s="702">
        <f>'[4]2019 GRC Adjustments'!AQ83</f>
        <v>0</v>
      </c>
      <c r="AR83" s="702">
        <f>'[4]2019 GRC Adjustments'!AR83</f>
        <v>0</v>
      </c>
      <c r="AS83" s="702">
        <f>'[4]2019 GRC Adjustments'!AS83</f>
        <v>0</v>
      </c>
      <c r="AT83" s="702">
        <f>'[4]2019 GRC Adjustments'!AT83</f>
        <v>0</v>
      </c>
      <c r="AU83" s="702">
        <f>'[4]2019 GRC Adjustments'!AU83</f>
        <v>0</v>
      </c>
      <c r="AV83" s="702">
        <f>'[4]2019 GRC Adjustments'!AV83</f>
        <v>0</v>
      </c>
      <c r="AW83" s="702">
        <f>'[4]2019 GRC Adjustments'!AW83</f>
        <v>0</v>
      </c>
      <c r="AX83" s="702">
        <f>'[4]2019 GRC Adjustments'!AX83</f>
        <v>0</v>
      </c>
      <c r="AY83" s="702">
        <f>'[4]2019 GRC Adjustments'!AY83</f>
        <v>0</v>
      </c>
      <c r="AZ83" s="702">
        <f>'[4]2019 GRC Adjustments'!AZ83</f>
        <v>0</v>
      </c>
      <c r="BA83" s="702">
        <f>'[4]2019 GRC Adjustments'!BA83</f>
        <v>-48132.10007619016</v>
      </c>
      <c r="BB83" s="702">
        <f>'[4]2019 GRC Adjustments'!BB83</f>
        <v>0</v>
      </c>
      <c r="BC83" s="702">
        <f>'[4]2019 GRC Adjustments'!BC83</f>
        <v>0</v>
      </c>
      <c r="BD83" s="702">
        <f>'[4]2019 GRC Adjustments'!BD83</f>
        <v>0</v>
      </c>
      <c r="BE83" s="702">
        <f>'[4]2019 GRC Adjustments'!BE83</f>
        <v>0</v>
      </c>
      <c r="BF83" s="702">
        <f>'[4]2019 GRC Adjustments'!BF83</f>
        <v>0</v>
      </c>
      <c r="BG83" s="702">
        <f>'[4]2019 GRC Adjustments'!BG83</f>
        <v>0</v>
      </c>
      <c r="BH83" s="702">
        <f>'[4]2019 GRC Adjustments'!BH83</f>
        <v>0</v>
      </c>
      <c r="BI83" s="702">
        <f>'[4]2019 GRC Adjustments'!BI83</f>
        <v>0</v>
      </c>
      <c r="BJ83" s="702">
        <f>'[4]2019 GRC Adjustments'!BJ83</f>
        <v>-44175.208628951397</v>
      </c>
      <c r="BK83" s="702">
        <f>'[4]2019 GRC Adjustments'!BK83</f>
        <v>284058.70422764804</v>
      </c>
    </row>
    <row r="84" spans="1:63">
      <c r="A84" s="700">
        <f>'[4]2019 GRC Adjustments'!A84</f>
        <v>80</v>
      </c>
      <c r="B84" s="702" t="str">
        <f>'[4]2019 GRC Adjustments'!B84</f>
        <v xml:space="preserve">               (17) 543 - Hydro Maint Res. Dams &amp; Waterways</v>
      </c>
      <c r="C84" s="702">
        <f>'[4]2019 GRC Adjustments'!C84</f>
        <v>520394.54000000004</v>
      </c>
      <c r="D84" s="702">
        <f>'[4]2019 GRC Adjustments'!D84</f>
        <v>0</v>
      </c>
      <c r="E84" s="702">
        <f>'[4]2019 GRC Adjustments'!E84</f>
        <v>0</v>
      </c>
      <c r="F84" s="702">
        <f>'[4]2019 GRC Adjustments'!F84</f>
        <v>0</v>
      </c>
      <c r="G84" s="702">
        <f>'[4]2019 GRC Adjustments'!G84</f>
        <v>0</v>
      </c>
      <c r="H84" s="702">
        <f>'[4]2019 GRC Adjustments'!H84</f>
        <v>0</v>
      </c>
      <c r="I84" s="702">
        <f>'[4]2019 GRC Adjustments'!I84</f>
        <v>0</v>
      </c>
      <c r="J84" s="702">
        <f>'[4]2019 GRC Adjustments'!J84</f>
        <v>0</v>
      </c>
      <c r="K84" s="702">
        <f>'[4]2019 GRC Adjustments'!K84</f>
        <v>-272.41985346309747</v>
      </c>
      <c r="L84" s="702">
        <f>'[4]2019 GRC Adjustments'!L84</f>
        <v>0</v>
      </c>
      <c r="M84" s="702">
        <f>'[4]2019 GRC Adjustments'!M84</f>
        <v>0</v>
      </c>
      <c r="N84" s="702">
        <f>'[4]2019 GRC Adjustments'!N84</f>
        <v>0</v>
      </c>
      <c r="O84" s="702">
        <f>'[4]2019 GRC Adjustments'!O84</f>
        <v>0</v>
      </c>
      <c r="P84" s="702">
        <f>'[4]2019 GRC Adjustments'!P84</f>
        <v>0</v>
      </c>
      <c r="Q84" s="702">
        <f>'[4]2019 GRC Adjustments'!Q84</f>
        <v>0</v>
      </c>
      <c r="R84" s="702">
        <f>'[4]2019 GRC Adjustments'!R84</f>
        <v>46.403428889705495</v>
      </c>
      <c r="S84" s="702">
        <f>'[4]2019 GRC Adjustments'!S84</f>
        <v>0</v>
      </c>
      <c r="T84" s="702">
        <f>'[4]2019 GRC Adjustments'!T84</f>
        <v>0</v>
      </c>
      <c r="U84" s="702">
        <f>'[4]2019 GRC Adjustments'!U84</f>
        <v>0</v>
      </c>
      <c r="V84" s="702">
        <f>'[4]2019 GRC Adjustments'!V84</f>
        <v>0</v>
      </c>
      <c r="W84" s="702">
        <f>'[4]2019 GRC Adjustments'!W84</f>
        <v>0</v>
      </c>
      <c r="X84" s="702">
        <f>'[4]2019 GRC Adjustments'!X84</f>
        <v>0</v>
      </c>
      <c r="Y84" s="702">
        <f>'[4]2019 GRC Adjustments'!Y84</f>
        <v>0</v>
      </c>
      <c r="Z84" s="702">
        <f>'[4]2019 GRC Adjustments'!Z84</f>
        <v>0</v>
      </c>
      <c r="AA84" s="702">
        <f>'[4]2019 GRC Adjustments'!AA84</f>
        <v>0</v>
      </c>
      <c r="AB84" s="702">
        <f>'[4]2019 GRC Adjustments'!AB84</f>
        <v>0</v>
      </c>
      <c r="AC84" s="702">
        <f>'[4]2019 GRC Adjustments'!AC84</f>
        <v>0</v>
      </c>
      <c r="AD84" s="702">
        <f>'[4]2019 GRC Adjustments'!AD84</f>
        <v>0</v>
      </c>
      <c r="AE84" s="702">
        <f>'[4]2019 GRC Adjustments'!AE84</f>
        <v>0</v>
      </c>
      <c r="AF84" s="702">
        <f>'[4]2019 GRC Adjustments'!AF84</f>
        <v>-226.01642457339199</v>
      </c>
      <c r="AG84" s="702">
        <f>'[4]2019 GRC Adjustments'!AG84</f>
        <v>520168.52357542666</v>
      </c>
      <c r="AH84" s="702">
        <f>'[4]2019 GRC Adjustments'!AH84</f>
        <v>0</v>
      </c>
      <c r="AI84" s="702">
        <f>'[4]2019 GRC Adjustments'!AI84</f>
        <v>0</v>
      </c>
      <c r="AJ84" s="702">
        <f>'[4]2019 GRC Adjustments'!AJ84</f>
        <v>0</v>
      </c>
      <c r="AK84" s="702">
        <f>'[4]2019 GRC Adjustments'!AK84</f>
        <v>0</v>
      </c>
      <c r="AL84" s="702">
        <f>'[4]2019 GRC Adjustments'!AL84</f>
        <v>0</v>
      </c>
      <c r="AM84" s="702">
        <f>'[4]2019 GRC Adjustments'!AM84</f>
        <v>0</v>
      </c>
      <c r="AN84" s="702">
        <f>'[4]2019 GRC Adjustments'!AN84</f>
        <v>10037.494812825509</v>
      </c>
      <c r="AO84" s="702">
        <f>'[4]2019 GRC Adjustments'!AO84</f>
        <v>0</v>
      </c>
      <c r="AP84" s="702">
        <f>'[4]2019 GRC Adjustments'!AP84</f>
        <v>0</v>
      </c>
      <c r="AQ84" s="702">
        <f>'[4]2019 GRC Adjustments'!AQ84</f>
        <v>0</v>
      </c>
      <c r="AR84" s="702">
        <f>'[4]2019 GRC Adjustments'!AR84</f>
        <v>0</v>
      </c>
      <c r="AS84" s="702">
        <f>'[4]2019 GRC Adjustments'!AS84</f>
        <v>0</v>
      </c>
      <c r="AT84" s="702">
        <f>'[4]2019 GRC Adjustments'!AT84</f>
        <v>0</v>
      </c>
      <c r="AU84" s="702">
        <f>'[4]2019 GRC Adjustments'!AU84</f>
        <v>0</v>
      </c>
      <c r="AV84" s="702">
        <f>'[4]2019 GRC Adjustments'!AV84</f>
        <v>0</v>
      </c>
      <c r="AW84" s="702">
        <f>'[4]2019 GRC Adjustments'!AW84</f>
        <v>0</v>
      </c>
      <c r="AX84" s="702">
        <f>'[4]2019 GRC Adjustments'!AX84</f>
        <v>0</v>
      </c>
      <c r="AY84" s="702">
        <f>'[4]2019 GRC Adjustments'!AY84</f>
        <v>0</v>
      </c>
      <c r="AZ84" s="702">
        <f>'[4]2019 GRC Adjustments'!AZ84</f>
        <v>0</v>
      </c>
      <c r="BA84" s="702">
        <f>'[4]2019 GRC Adjustments'!BA84</f>
        <v>-76310.434098739235</v>
      </c>
      <c r="BB84" s="702">
        <f>'[4]2019 GRC Adjustments'!BB84</f>
        <v>0</v>
      </c>
      <c r="BC84" s="702">
        <f>'[4]2019 GRC Adjustments'!BC84</f>
        <v>0</v>
      </c>
      <c r="BD84" s="702">
        <f>'[4]2019 GRC Adjustments'!BD84</f>
        <v>0</v>
      </c>
      <c r="BE84" s="702">
        <f>'[4]2019 GRC Adjustments'!BE84</f>
        <v>0</v>
      </c>
      <c r="BF84" s="702">
        <f>'[4]2019 GRC Adjustments'!BF84</f>
        <v>0</v>
      </c>
      <c r="BG84" s="702">
        <f>'[4]2019 GRC Adjustments'!BG84</f>
        <v>0</v>
      </c>
      <c r="BH84" s="702">
        <f>'[4]2019 GRC Adjustments'!BH84</f>
        <v>0</v>
      </c>
      <c r="BI84" s="702">
        <f>'[4]2019 GRC Adjustments'!BI84</f>
        <v>0</v>
      </c>
      <c r="BJ84" s="702">
        <f>'[4]2019 GRC Adjustments'!BJ84</f>
        <v>-66272.93928591373</v>
      </c>
      <c r="BK84" s="702">
        <f>'[4]2019 GRC Adjustments'!BK84</f>
        <v>453895.58428951295</v>
      </c>
    </row>
    <row r="85" spans="1:63">
      <c r="A85" s="700">
        <f>'[4]2019 GRC Adjustments'!A85</f>
        <v>81</v>
      </c>
      <c r="B85" s="702" t="str">
        <f>'[4]2019 GRC Adjustments'!B85</f>
        <v xml:space="preserve">               (17) 544 - Hydro Maint Electric Plant</v>
      </c>
      <c r="C85" s="702">
        <f>'[4]2019 GRC Adjustments'!C85</f>
        <v>1300141.4100000001</v>
      </c>
      <c r="D85" s="702">
        <f>'[4]2019 GRC Adjustments'!D85</f>
        <v>0</v>
      </c>
      <c r="E85" s="702">
        <f>'[4]2019 GRC Adjustments'!E85</f>
        <v>0</v>
      </c>
      <c r="F85" s="702">
        <f>'[4]2019 GRC Adjustments'!F85</f>
        <v>0</v>
      </c>
      <c r="G85" s="702">
        <f>'[4]2019 GRC Adjustments'!G85</f>
        <v>0</v>
      </c>
      <c r="H85" s="702">
        <f>'[4]2019 GRC Adjustments'!H85</f>
        <v>0</v>
      </c>
      <c r="I85" s="702">
        <f>'[4]2019 GRC Adjustments'!I85</f>
        <v>0</v>
      </c>
      <c r="J85" s="702">
        <f>'[4]2019 GRC Adjustments'!J85</f>
        <v>0</v>
      </c>
      <c r="K85" s="702">
        <f>'[4]2019 GRC Adjustments'!K85</f>
        <v>-962.4573689919431</v>
      </c>
      <c r="L85" s="702">
        <f>'[4]2019 GRC Adjustments'!L85</f>
        <v>0</v>
      </c>
      <c r="M85" s="702">
        <f>'[4]2019 GRC Adjustments'!M85</f>
        <v>0</v>
      </c>
      <c r="N85" s="702">
        <f>'[4]2019 GRC Adjustments'!N85</f>
        <v>0</v>
      </c>
      <c r="O85" s="702">
        <f>'[4]2019 GRC Adjustments'!O85</f>
        <v>0</v>
      </c>
      <c r="P85" s="702">
        <f>'[4]2019 GRC Adjustments'!P85</f>
        <v>0</v>
      </c>
      <c r="Q85" s="702">
        <f>'[4]2019 GRC Adjustments'!Q85</f>
        <v>0</v>
      </c>
      <c r="R85" s="702">
        <f>'[4]2019 GRC Adjustments'!R85</f>
        <v>163.9429781406904</v>
      </c>
      <c r="S85" s="702">
        <f>'[4]2019 GRC Adjustments'!S85</f>
        <v>0</v>
      </c>
      <c r="T85" s="702">
        <f>'[4]2019 GRC Adjustments'!T85</f>
        <v>0</v>
      </c>
      <c r="U85" s="702">
        <f>'[4]2019 GRC Adjustments'!U85</f>
        <v>0</v>
      </c>
      <c r="V85" s="702">
        <f>'[4]2019 GRC Adjustments'!V85</f>
        <v>0</v>
      </c>
      <c r="W85" s="702">
        <f>'[4]2019 GRC Adjustments'!W85</f>
        <v>0</v>
      </c>
      <c r="X85" s="702">
        <f>'[4]2019 GRC Adjustments'!X85</f>
        <v>0</v>
      </c>
      <c r="Y85" s="702">
        <f>'[4]2019 GRC Adjustments'!Y85</f>
        <v>0</v>
      </c>
      <c r="Z85" s="702">
        <f>'[4]2019 GRC Adjustments'!Z85</f>
        <v>0</v>
      </c>
      <c r="AA85" s="702">
        <f>'[4]2019 GRC Adjustments'!AA85</f>
        <v>0</v>
      </c>
      <c r="AB85" s="702">
        <f>'[4]2019 GRC Adjustments'!AB85</f>
        <v>0</v>
      </c>
      <c r="AC85" s="702">
        <f>'[4]2019 GRC Adjustments'!AC85</f>
        <v>0</v>
      </c>
      <c r="AD85" s="702">
        <f>'[4]2019 GRC Adjustments'!AD85</f>
        <v>0</v>
      </c>
      <c r="AE85" s="702">
        <f>'[4]2019 GRC Adjustments'!AE85</f>
        <v>0</v>
      </c>
      <c r="AF85" s="702">
        <f>'[4]2019 GRC Adjustments'!AF85</f>
        <v>-798.51439085125276</v>
      </c>
      <c r="AG85" s="702">
        <f>'[4]2019 GRC Adjustments'!AG85</f>
        <v>1299342.895609149</v>
      </c>
      <c r="AH85" s="702">
        <f>'[4]2019 GRC Adjustments'!AH85</f>
        <v>0</v>
      </c>
      <c r="AI85" s="702">
        <f>'[4]2019 GRC Adjustments'!AI85</f>
        <v>0</v>
      </c>
      <c r="AJ85" s="702">
        <f>'[4]2019 GRC Adjustments'!AJ85</f>
        <v>0</v>
      </c>
      <c r="AK85" s="702">
        <f>'[4]2019 GRC Adjustments'!AK85</f>
        <v>0</v>
      </c>
      <c r="AL85" s="702">
        <f>'[4]2019 GRC Adjustments'!AL85</f>
        <v>0</v>
      </c>
      <c r="AM85" s="702">
        <f>'[4]2019 GRC Adjustments'!AM85</f>
        <v>0</v>
      </c>
      <c r="AN85" s="702">
        <f>'[4]2019 GRC Adjustments'!AN85</f>
        <v>19725.610447632247</v>
      </c>
      <c r="AO85" s="702">
        <f>'[4]2019 GRC Adjustments'!AO85</f>
        <v>0</v>
      </c>
      <c r="AP85" s="702">
        <f>'[4]2019 GRC Adjustments'!AP85</f>
        <v>0</v>
      </c>
      <c r="AQ85" s="702">
        <f>'[4]2019 GRC Adjustments'!AQ85</f>
        <v>0</v>
      </c>
      <c r="AR85" s="702">
        <f>'[4]2019 GRC Adjustments'!AR85</f>
        <v>0</v>
      </c>
      <c r="AS85" s="702">
        <f>'[4]2019 GRC Adjustments'!AS85</f>
        <v>0</v>
      </c>
      <c r="AT85" s="702">
        <f>'[4]2019 GRC Adjustments'!AT85</f>
        <v>0</v>
      </c>
      <c r="AU85" s="702">
        <f>'[4]2019 GRC Adjustments'!AU85</f>
        <v>0</v>
      </c>
      <c r="AV85" s="702">
        <f>'[4]2019 GRC Adjustments'!AV85</f>
        <v>0</v>
      </c>
      <c r="AW85" s="702">
        <f>'[4]2019 GRC Adjustments'!AW85</f>
        <v>0</v>
      </c>
      <c r="AX85" s="702">
        <f>'[4]2019 GRC Adjustments'!AX85</f>
        <v>0</v>
      </c>
      <c r="AY85" s="702">
        <f>'[4]2019 GRC Adjustments'!AY85</f>
        <v>0</v>
      </c>
      <c r="AZ85" s="702">
        <f>'[4]2019 GRC Adjustments'!AZ85</f>
        <v>0</v>
      </c>
      <c r="BA85" s="702">
        <f>'[4]2019 GRC Adjustments'!BA85</f>
        <v>-190652.18360447616</v>
      </c>
      <c r="BB85" s="702">
        <f>'[4]2019 GRC Adjustments'!BB85</f>
        <v>0</v>
      </c>
      <c r="BC85" s="702">
        <f>'[4]2019 GRC Adjustments'!BC85</f>
        <v>0</v>
      </c>
      <c r="BD85" s="702">
        <f>'[4]2019 GRC Adjustments'!BD85</f>
        <v>0</v>
      </c>
      <c r="BE85" s="702">
        <f>'[4]2019 GRC Adjustments'!BE85</f>
        <v>0</v>
      </c>
      <c r="BF85" s="702">
        <f>'[4]2019 GRC Adjustments'!BF85</f>
        <v>0</v>
      </c>
      <c r="BG85" s="702">
        <f>'[4]2019 GRC Adjustments'!BG85</f>
        <v>0</v>
      </c>
      <c r="BH85" s="702">
        <f>'[4]2019 GRC Adjustments'!BH85</f>
        <v>0</v>
      </c>
      <c r="BI85" s="702">
        <f>'[4]2019 GRC Adjustments'!BI85</f>
        <v>0</v>
      </c>
      <c r="BJ85" s="702">
        <f>'[4]2019 GRC Adjustments'!BJ85</f>
        <v>-170926.57315684392</v>
      </c>
      <c r="BK85" s="702">
        <f>'[4]2019 GRC Adjustments'!BK85</f>
        <v>1128416.3224523051</v>
      </c>
    </row>
    <row r="86" spans="1:63">
      <c r="A86" s="700">
        <f>'[4]2019 GRC Adjustments'!A86</f>
        <v>82</v>
      </c>
      <c r="B86" s="702" t="str">
        <f>'[4]2019 GRC Adjustments'!B86</f>
        <v xml:space="preserve">               (17) 545 - Hydro Maint Misc Hydraulic Plant</v>
      </c>
      <c r="C86" s="702">
        <f>'[4]2019 GRC Adjustments'!C86</f>
        <v>4053076.62</v>
      </c>
      <c r="D86" s="702">
        <f>'[4]2019 GRC Adjustments'!D86</f>
        <v>0</v>
      </c>
      <c r="E86" s="702">
        <f>'[4]2019 GRC Adjustments'!E86</f>
        <v>0</v>
      </c>
      <c r="F86" s="702">
        <f>'[4]2019 GRC Adjustments'!F86</f>
        <v>0</v>
      </c>
      <c r="G86" s="702">
        <f>'[4]2019 GRC Adjustments'!G86</f>
        <v>0</v>
      </c>
      <c r="H86" s="702">
        <f>'[4]2019 GRC Adjustments'!H86</f>
        <v>0</v>
      </c>
      <c r="I86" s="702">
        <f>'[4]2019 GRC Adjustments'!I86</f>
        <v>0</v>
      </c>
      <c r="J86" s="702">
        <f>'[4]2019 GRC Adjustments'!J86</f>
        <v>0</v>
      </c>
      <c r="K86" s="702">
        <f>'[4]2019 GRC Adjustments'!K86</f>
        <v>-1322.9295020316051</v>
      </c>
      <c r="L86" s="702">
        <f>'[4]2019 GRC Adjustments'!L86</f>
        <v>0</v>
      </c>
      <c r="M86" s="702">
        <f>'[4]2019 GRC Adjustments'!M86</f>
        <v>0</v>
      </c>
      <c r="N86" s="702">
        <f>'[4]2019 GRC Adjustments'!N86</f>
        <v>0</v>
      </c>
      <c r="O86" s="702">
        <f>'[4]2019 GRC Adjustments'!O86</f>
        <v>0</v>
      </c>
      <c r="P86" s="702">
        <f>'[4]2019 GRC Adjustments'!P86</f>
        <v>0</v>
      </c>
      <c r="Q86" s="702">
        <f>'[4]2019 GRC Adjustments'!Q86</f>
        <v>0</v>
      </c>
      <c r="R86" s="702">
        <f>'[4]2019 GRC Adjustments'!R86</f>
        <v>225.34504843617387</v>
      </c>
      <c r="S86" s="702">
        <f>'[4]2019 GRC Adjustments'!S86</f>
        <v>0</v>
      </c>
      <c r="T86" s="702">
        <f>'[4]2019 GRC Adjustments'!T86</f>
        <v>0</v>
      </c>
      <c r="U86" s="702">
        <f>'[4]2019 GRC Adjustments'!U86</f>
        <v>0</v>
      </c>
      <c r="V86" s="702">
        <f>'[4]2019 GRC Adjustments'!V86</f>
        <v>0</v>
      </c>
      <c r="W86" s="702">
        <f>'[4]2019 GRC Adjustments'!W86</f>
        <v>0</v>
      </c>
      <c r="X86" s="702">
        <f>'[4]2019 GRC Adjustments'!X86</f>
        <v>0</v>
      </c>
      <c r="Y86" s="702">
        <f>'[4]2019 GRC Adjustments'!Y86</f>
        <v>0</v>
      </c>
      <c r="Z86" s="702">
        <f>'[4]2019 GRC Adjustments'!Z86</f>
        <v>0</v>
      </c>
      <c r="AA86" s="702">
        <f>'[4]2019 GRC Adjustments'!AA86</f>
        <v>0</v>
      </c>
      <c r="AB86" s="702">
        <f>'[4]2019 GRC Adjustments'!AB86</f>
        <v>0</v>
      </c>
      <c r="AC86" s="702">
        <f>'[4]2019 GRC Adjustments'!AC86</f>
        <v>0</v>
      </c>
      <c r="AD86" s="702">
        <f>'[4]2019 GRC Adjustments'!AD86</f>
        <v>0</v>
      </c>
      <c r="AE86" s="702">
        <f>'[4]2019 GRC Adjustments'!AE86</f>
        <v>0</v>
      </c>
      <c r="AF86" s="702">
        <f>'[4]2019 GRC Adjustments'!AF86</f>
        <v>-1097.5844535954313</v>
      </c>
      <c r="AG86" s="702">
        <f>'[4]2019 GRC Adjustments'!AG86</f>
        <v>4051979.0355464048</v>
      </c>
      <c r="AH86" s="702">
        <f>'[4]2019 GRC Adjustments'!AH86</f>
        <v>0</v>
      </c>
      <c r="AI86" s="702">
        <f>'[4]2019 GRC Adjustments'!AI86</f>
        <v>0</v>
      </c>
      <c r="AJ86" s="702">
        <f>'[4]2019 GRC Adjustments'!AJ86</f>
        <v>0</v>
      </c>
      <c r="AK86" s="702">
        <f>'[4]2019 GRC Adjustments'!AK86</f>
        <v>0</v>
      </c>
      <c r="AL86" s="702">
        <f>'[4]2019 GRC Adjustments'!AL86</f>
        <v>0</v>
      </c>
      <c r="AM86" s="702">
        <f>'[4]2019 GRC Adjustments'!AM86</f>
        <v>0</v>
      </c>
      <c r="AN86" s="702">
        <f>'[4]2019 GRC Adjustments'!AN86</f>
        <v>46105.897825018706</v>
      </c>
      <c r="AO86" s="702">
        <f>'[4]2019 GRC Adjustments'!AO86</f>
        <v>0</v>
      </c>
      <c r="AP86" s="702">
        <f>'[4]2019 GRC Adjustments'!AP86</f>
        <v>0</v>
      </c>
      <c r="AQ86" s="702">
        <f>'[4]2019 GRC Adjustments'!AQ86</f>
        <v>0</v>
      </c>
      <c r="AR86" s="702">
        <f>'[4]2019 GRC Adjustments'!AR86</f>
        <v>0</v>
      </c>
      <c r="AS86" s="702">
        <f>'[4]2019 GRC Adjustments'!AS86</f>
        <v>0</v>
      </c>
      <c r="AT86" s="702">
        <f>'[4]2019 GRC Adjustments'!AT86</f>
        <v>0</v>
      </c>
      <c r="AU86" s="702">
        <f>'[4]2019 GRC Adjustments'!AU86</f>
        <v>0</v>
      </c>
      <c r="AV86" s="702">
        <f>'[4]2019 GRC Adjustments'!AV86</f>
        <v>0</v>
      </c>
      <c r="AW86" s="702">
        <f>'[4]2019 GRC Adjustments'!AW86</f>
        <v>0</v>
      </c>
      <c r="AX86" s="702">
        <f>'[4]2019 GRC Adjustments'!AX86</f>
        <v>0</v>
      </c>
      <c r="AY86" s="702">
        <f>'[4]2019 GRC Adjustments'!AY86</f>
        <v>0</v>
      </c>
      <c r="AZ86" s="702">
        <f>'[4]2019 GRC Adjustments'!AZ86</f>
        <v>0</v>
      </c>
      <c r="BA86" s="702">
        <f>'[4]2019 GRC Adjustments'!BA86</f>
        <v>-594341.43238253577</v>
      </c>
      <c r="BB86" s="702">
        <f>'[4]2019 GRC Adjustments'!BB86</f>
        <v>0</v>
      </c>
      <c r="BC86" s="702">
        <f>'[4]2019 GRC Adjustments'!BC86</f>
        <v>0</v>
      </c>
      <c r="BD86" s="702">
        <f>'[4]2019 GRC Adjustments'!BD86</f>
        <v>0</v>
      </c>
      <c r="BE86" s="702">
        <f>'[4]2019 GRC Adjustments'!BE86</f>
        <v>0</v>
      </c>
      <c r="BF86" s="702">
        <f>'[4]2019 GRC Adjustments'!BF86</f>
        <v>0</v>
      </c>
      <c r="BG86" s="702">
        <f>'[4]2019 GRC Adjustments'!BG86</f>
        <v>0</v>
      </c>
      <c r="BH86" s="702">
        <f>'[4]2019 GRC Adjustments'!BH86</f>
        <v>0</v>
      </c>
      <c r="BI86" s="702">
        <f>'[4]2019 GRC Adjustments'!BI86</f>
        <v>0</v>
      </c>
      <c r="BJ86" s="702">
        <f>'[4]2019 GRC Adjustments'!BJ86</f>
        <v>-548235.53455751704</v>
      </c>
      <c r="BK86" s="702">
        <f>'[4]2019 GRC Adjustments'!BK86</f>
        <v>3503743.5009888876</v>
      </c>
    </row>
    <row r="87" spans="1:63">
      <c r="A87" s="700">
        <f>'[4]2019 GRC Adjustments'!A87</f>
        <v>83</v>
      </c>
      <c r="B87" s="702" t="str">
        <f>'[4]2019 GRC Adjustments'!B87</f>
        <v xml:space="preserve">               (17) 546 - Other Pwr Gen Oper Supv &amp; Eng</v>
      </c>
      <c r="C87" s="702">
        <f>'[4]2019 GRC Adjustments'!C87</f>
        <v>3158356.76</v>
      </c>
      <c r="D87" s="702">
        <f>'[4]2019 GRC Adjustments'!D87</f>
        <v>0</v>
      </c>
      <c r="E87" s="702">
        <f>'[4]2019 GRC Adjustments'!E87</f>
        <v>0</v>
      </c>
      <c r="F87" s="702">
        <f>'[4]2019 GRC Adjustments'!F87</f>
        <v>0</v>
      </c>
      <c r="G87" s="702">
        <f>'[4]2019 GRC Adjustments'!G87</f>
        <v>0</v>
      </c>
      <c r="H87" s="702">
        <f>'[4]2019 GRC Adjustments'!H87</f>
        <v>0</v>
      </c>
      <c r="I87" s="702">
        <f>'[4]2019 GRC Adjustments'!I87</f>
        <v>0</v>
      </c>
      <c r="J87" s="702">
        <f>'[4]2019 GRC Adjustments'!J87</f>
        <v>0</v>
      </c>
      <c r="K87" s="702">
        <f>'[4]2019 GRC Adjustments'!K87</f>
        <v>-14882.598645942309</v>
      </c>
      <c r="L87" s="702">
        <f>'[4]2019 GRC Adjustments'!L87</f>
        <v>0</v>
      </c>
      <c r="M87" s="702">
        <f>'[4]2019 GRC Adjustments'!M87</f>
        <v>0</v>
      </c>
      <c r="N87" s="702">
        <f>'[4]2019 GRC Adjustments'!N87</f>
        <v>0</v>
      </c>
      <c r="O87" s="702">
        <f>'[4]2019 GRC Adjustments'!O87</f>
        <v>0</v>
      </c>
      <c r="P87" s="702">
        <f>'[4]2019 GRC Adjustments'!P87</f>
        <v>0</v>
      </c>
      <c r="Q87" s="702">
        <f>'[4]2019 GRC Adjustments'!Q87</f>
        <v>0</v>
      </c>
      <c r="R87" s="702">
        <f>'[4]2019 GRC Adjustments'!R87</f>
        <v>2535.0707710242627</v>
      </c>
      <c r="S87" s="702">
        <f>'[4]2019 GRC Adjustments'!S87</f>
        <v>0</v>
      </c>
      <c r="T87" s="702">
        <f>'[4]2019 GRC Adjustments'!T87</f>
        <v>0</v>
      </c>
      <c r="U87" s="702">
        <f>'[4]2019 GRC Adjustments'!U87</f>
        <v>0</v>
      </c>
      <c r="V87" s="702">
        <f>'[4]2019 GRC Adjustments'!V87</f>
        <v>0</v>
      </c>
      <c r="W87" s="702">
        <f>'[4]2019 GRC Adjustments'!W87</f>
        <v>0</v>
      </c>
      <c r="X87" s="702">
        <f>'[4]2019 GRC Adjustments'!X87</f>
        <v>0</v>
      </c>
      <c r="Y87" s="702">
        <f>'[4]2019 GRC Adjustments'!Y87</f>
        <v>0</v>
      </c>
      <c r="Z87" s="702">
        <f>'[4]2019 GRC Adjustments'!Z87</f>
        <v>0</v>
      </c>
      <c r="AA87" s="702">
        <f>'[4]2019 GRC Adjustments'!AA87</f>
        <v>0</v>
      </c>
      <c r="AB87" s="702">
        <f>'[4]2019 GRC Adjustments'!AB87</f>
        <v>0</v>
      </c>
      <c r="AC87" s="702">
        <f>'[4]2019 GRC Adjustments'!AC87</f>
        <v>0</v>
      </c>
      <c r="AD87" s="702">
        <f>'[4]2019 GRC Adjustments'!AD87</f>
        <v>0</v>
      </c>
      <c r="AE87" s="702">
        <f>'[4]2019 GRC Adjustments'!AE87</f>
        <v>0</v>
      </c>
      <c r="AF87" s="702">
        <f>'[4]2019 GRC Adjustments'!AF87</f>
        <v>-12347.527874918047</v>
      </c>
      <c r="AG87" s="702">
        <f>'[4]2019 GRC Adjustments'!AG87</f>
        <v>3146009.2321250816</v>
      </c>
      <c r="AH87" s="702">
        <f>'[4]2019 GRC Adjustments'!AH87</f>
        <v>0</v>
      </c>
      <c r="AI87" s="702">
        <f>'[4]2019 GRC Adjustments'!AI87</f>
        <v>0</v>
      </c>
      <c r="AJ87" s="702">
        <f>'[4]2019 GRC Adjustments'!AJ87</f>
        <v>0</v>
      </c>
      <c r="AK87" s="702">
        <f>'[4]2019 GRC Adjustments'!AK87</f>
        <v>0</v>
      </c>
      <c r="AL87" s="702">
        <f>'[4]2019 GRC Adjustments'!AL87</f>
        <v>0</v>
      </c>
      <c r="AM87" s="702">
        <f>'[4]2019 GRC Adjustments'!AM87</f>
        <v>0</v>
      </c>
      <c r="AN87" s="702">
        <f>'[4]2019 GRC Adjustments'!AN87</f>
        <v>101096.54148904874</v>
      </c>
      <c r="AO87" s="702">
        <f>'[4]2019 GRC Adjustments'!AO87</f>
        <v>0</v>
      </c>
      <c r="AP87" s="702">
        <f>'[4]2019 GRC Adjustments'!AP87</f>
        <v>0</v>
      </c>
      <c r="AQ87" s="702">
        <f>'[4]2019 GRC Adjustments'!AQ87</f>
        <v>0</v>
      </c>
      <c r="AR87" s="702">
        <f>'[4]2019 GRC Adjustments'!AR87</f>
        <v>0</v>
      </c>
      <c r="AS87" s="702">
        <f>'[4]2019 GRC Adjustments'!AS87</f>
        <v>0</v>
      </c>
      <c r="AT87" s="702">
        <f>'[4]2019 GRC Adjustments'!AT87</f>
        <v>0</v>
      </c>
      <c r="AU87" s="702">
        <f>'[4]2019 GRC Adjustments'!AU87</f>
        <v>0</v>
      </c>
      <c r="AV87" s="702">
        <f>'[4]2019 GRC Adjustments'!AV87</f>
        <v>0</v>
      </c>
      <c r="AW87" s="702">
        <f>'[4]2019 GRC Adjustments'!AW87</f>
        <v>0</v>
      </c>
      <c r="AX87" s="702">
        <f>'[4]2019 GRC Adjustments'!AX87</f>
        <v>0</v>
      </c>
      <c r="AY87" s="702">
        <f>'[4]2019 GRC Adjustments'!AY87</f>
        <v>0</v>
      </c>
      <c r="AZ87" s="702">
        <f>'[4]2019 GRC Adjustments'!AZ87</f>
        <v>0</v>
      </c>
      <c r="BA87" s="702">
        <f>'[4]2019 GRC Adjustments'!BA87</f>
        <v>-463140.09250421339</v>
      </c>
      <c r="BB87" s="702">
        <f>'[4]2019 GRC Adjustments'!BB87</f>
        <v>0</v>
      </c>
      <c r="BC87" s="702">
        <f>'[4]2019 GRC Adjustments'!BC87</f>
        <v>0</v>
      </c>
      <c r="BD87" s="702">
        <f>'[4]2019 GRC Adjustments'!BD87</f>
        <v>0</v>
      </c>
      <c r="BE87" s="702">
        <f>'[4]2019 GRC Adjustments'!BE87</f>
        <v>0</v>
      </c>
      <c r="BF87" s="702">
        <f>'[4]2019 GRC Adjustments'!BF87</f>
        <v>0</v>
      </c>
      <c r="BG87" s="702">
        <f>'[4]2019 GRC Adjustments'!BG87</f>
        <v>0</v>
      </c>
      <c r="BH87" s="702">
        <f>'[4]2019 GRC Adjustments'!BH87</f>
        <v>0</v>
      </c>
      <c r="BI87" s="702">
        <f>'[4]2019 GRC Adjustments'!BI87</f>
        <v>0</v>
      </c>
      <c r="BJ87" s="702">
        <f>'[4]2019 GRC Adjustments'!BJ87</f>
        <v>-362043.55101516464</v>
      </c>
      <c r="BK87" s="702">
        <f>'[4]2019 GRC Adjustments'!BK87</f>
        <v>2783965.6811099169</v>
      </c>
    </row>
    <row r="88" spans="1:63">
      <c r="A88" s="700">
        <f>'[4]2019 GRC Adjustments'!A88</f>
        <v>84</v>
      </c>
      <c r="B88" s="702" t="str">
        <f>'[4]2019 GRC Adjustments'!B88</f>
        <v xml:space="preserve">               (17) 548 - Other Power Gen Oper Gen Exp</v>
      </c>
      <c r="C88" s="702">
        <f>'[4]2019 GRC Adjustments'!C88</f>
        <v>10960994.25</v>
      </c>
      <c r="D88" s="702">
        <f>'[4]2019 GRC Adjustments'!D88</f>
        <v>0</v>
      </c>
      <c r="E88" s="702">
        <f>'[4]2019 GRC Adjustments'!E88</f>
        <v>0</v>
      </c>
      <c r="F88" s="702">
        <f>'[4]2019 GRC Adjustments'!F88</f>
        <v>0</v>
      </c>
      <c r="G88" s="702">
        <f>'[4]2019 GRC Adjustments'!G88</f>
        <v>0</v>
      </c>
      <c r="H88" s="702">
        <f>'[4]2019 GRC Adjustments'!H88</f>
        <v>0</v>
      </c>
      <c r="I88" s="702">
        <f>'[4]2019 GRC Adjustments'!I88</f>
        <v>0</v>
      </c>
      <c r="J88" s="702">
        <f>'[4]2019 GRC Adjustments'!J88</f>
        <v>0</v>
      </c>
      <c r="K88" s="702">
        <f>'[4]2019 GRC Adjustments'!K88</f>
        <v>-774.78163722476336</v>
      </c>
      <c r="L88" s="702">
        <f>'[4]2019 GRC Adjustments'!L88</f>
        <v>0</v>
      </c>
      <c r="M88" s="702">
        <f>'[4]2019 GRC Adjustments'!M88</f>
        <v>0</v>
      </c>
      <c r="N88" s="702">
        <f>'[4]2019 GRC Adjustments'!N88</f>
        <v>0</v>
      </c>
      <c r="O88" s="702">
        <f>'[4]2019 GRC Adjustments'!O88</f>
        <v>0</v>
      </c>
      <c r="P88" s="702">
        <f>'[4]2019 GRC Adjustments'!P88</f>
        <v>0</v>
      </c>
      <c r="Q88" s="702">
        <f>'[4]2019 GRC Adjustments'!Q88</f>
        <v>0</v>
      </c>
      <c r="R88" s="702">
        <f>'[4]2019 GRC Adjustments'!R88</f>
        <v>131.97468595246531</v>
      </c>
      <c r="S88" s="702">
        <f>'[4]2019 GRC Adjustments'!S88</f>
        <v>0</v>
      </c>
      <c r="T88" s="702">
        <f>'[4]2019 GRC Adjustments'!T88</f>
        <v>0</v>
      </c>
      <c r="U88" s="702">
        <f>'[4]2019 GRC Adjustments'!U88</f>
        <v>0</v>
      </c>
      <c r="V88" s="702">
        <f>'[4]2019 GRC Adjustments'!V88</f>
        <v>0</v>
      </c>
      <c r="W88" s="702">
        <f>'[4]2019 GRC Adjustments'!W88</f>
        <v>0</v>
      </c>
      <c r="X88" s="702">
        <f>'[4]2019 GRC Adjustments'!X88</f>
        <v>0</v>
      </c>
      <c r="Y88" s="702">
        <f>'[4]2019 GRC Adjustments'!Y88</f>
        <v>0</v>
      </c>
      <c r="Z88" s="702">
        <f>'[4]2019 GRC Adjustments'!Z88</f>
        <v>0</v>
      </c>
      <c r="AA88" s="702">
        <f>'[4]2019 GRC Adjustments'!AA88</f>
        <v>0</v>
      </c>
      <c r="AB88" s="702">
        <f>'[4]2019 GRC Adjustments'!AB88</f>
        <v>0</v>
      </c>
      <c r="AC88" s="702">
        <f>'[4]2019 GRC Adjustments'!AC88</f>
        <v>0</v>
      </c>
      <c r="AD88" s="702">
        <f>'[4]2019 GRC Adjustments'!AD88</f>
        <v>0</v>
      </c>
      <c r="AE88" s="702">
        <f>'[4]2019 GRC Adjustments'!AE88</f>
        <v>0</v>
      </c>
      <c r="AF88" s="702">
        <f>'[4]2019 GRC Adjustments'!AF88</f>
        <v>-642.80695127229808</v>
      </c>
      <c r="AG88" s="702">
        <f>'[4]2019 GRC Adjustments'!AG88</f>
        <v>10960351.443048729</v>
      </c>
      <c r="AH88" s="702">
        <f>'[4]2019 GRC Adjustments'!AH88</f>
        <v>0</v>
      </c>
      <c r="AI88" s="702">
        <f>'[4]2019 GRC Adjustments'!AI88</f>
        <v>0</v>
      </c>
      <c r="AJ88" s="702">
        <f>'[4]2019 GRC Adjustments'!AJ88</f>
        <v>0</v>
      </c>
      <c r="AK88" s="702">
        <f>'[4]2019 GRC Adjustments'!AK88</f>
        <v>0</v>
      </c>
      <c r="AL88" s="702">
        <f>'[4]2019 GRC Adjustments'!AL88</f>
        <v>0</v>
      </c>
      <c r="AM88" s="702">
        <f>'[4]2019 GRC Adjustments'!AM88</f>
        <v>0</v>
      </c>
      <c r="AN88" s="702">
        <f>'[4]2019 GRC Adjustments'!AN88</f>
        <v>197224.2013758627</v>
      </c>
      <c r="AO88" s="702">
        <f>'[4]2019 GRC Adjustments'!AO88</f>
        <v>0</v>
      </c>
      <c r="AP88" s="702">
        <f>'[4]2019 GRC Adjustments'!AP88</f>
        <v>0</v>
      </c>
      <c r="AQ88" s="702">
        <f>'[4]2019 GRC Adjustments'!AQ88</f>
        <v>0</v>
      </c>
      <c r="AR88" s="702">
        <f>'[4]2019 GRC Adjustments'!AR88</f>
        <v>0</v>
      </c>
      <c r="AS88" s="702">
        <f>'[4]2019 GRC Adjustments'!AS88</f>
        <v>0</v>
      </c>
      <c r="AT88" s="702">
        <f>'[4]2019 GRC Adjustments'!AT88</f>
        <v>0</v>
      </c>
      <c r="AU88" s="702">
        <f>'[4]2019 GRC Adjustments'!AU88</f>
        <v>0</v>
      </c>
      <c r="AV88" s="702">
        <f>'[4]2019 GRC Adjustments'!AV88</f>
        <v>0</v>
      </c>
      <c r="AW88" s="702">
        <f>'[4]2019 GRC Adjustments'!AW88</f>
        <v>0</v>
      </c>
      <c r="AX88" s="702">
        <f>'[4]2019 GRC Adjustments'!AX88</f>
        <v>0</v>
      </c>
      <c r="AY88" s="702">
        <f>'[4]2019 GRC Adjustments'!AY88</f>
        <v>0</v>
      </c>
      <c r="AZ88" s="702">
        <f>'[4]2019 GRC Adjustments'!AZ88</f>
        <v>0</v>
      </c>
      <c r="BA88" s="702">
        <f>'[4]2019 GRC Adjustments'!BA88</f>
        <v>-1607315.5367296606</v>
      </c>
      <c r="BB88" s="702">
        <f>'[4]2019 GRC Adjustments'!BB88</f>
        <v>0</v>
      </c>
      <c r="BC88" s="702">
        <f>'[4]2019 GRC Adjustments'!BC88</f>
        <v>0</v>
      </c>
      <c r="BD88" s="702">
        <f>'[4]2019 GRC Adjustments'!BD88</f>
        <v>0</v>
      </c>
      <c r="BE88" s="702">
        <f>'[4]2019 GRC Adjustments'!BE88</f>
        <v>0</v>
      </c>
      <c r="BF88" s="702">
        <f>'[4]2019 GRC Adjustments'!BF88</f>
        <v>0</v>
      </c>
      <c r="BG88" s="702">
        <f>'[4]2019 GRC Adjustments'!BG88</f>
        <v>0</v>
      </c>
      <c r="BH88" s="702">
        <f>'[4]2019 GRC Adjustments'!BH88</f>
        <v>0</v>
      </c>
      <c r="BI88" s="702">
        <f>'[4]2019 GRC Adjustments'!BI88</f>
        <v>0</v>
      </c>
      <c r="BJ88" s="702">
        <f>'[4]2019 GRC Adjustments'!BJ88</f>
        <v>-1410091.3353537978</v>
      </c>
      <c r="BK88" s="702">
        <f>'[4]2019 GRC Adjustments'!BK88</f>
        <v>9550260.1076949313</v>
      </c>
    </row>
    <row r="89" spans="1:63">
      <c r="A89" s="700">
        <f>'[4]2019 GRC Adjustments'!A89</f>
        <v>85</v>
      </c>
      <c r="B89" s="702" t="str">
        <f>'[4]2019 GRC Adjustments'!B89</f>
        <v xml:space="preserve">               (17) 549 - Other Power Gen Oper Misc</v>
      </c>
      <c r="C89" s="702">
        <f>'[4]2019 GRC Adjustments'!C89</f>
        <v>5198886.7699999996</v>
      </c>
      <c r="D89" s="702">
        <f>'[4]2019 GRC Adjustments'!D89</f>
        <v>0</v>
      </c>
      <c r="E89" s="702">
        <f>'[4]2019 GRC Adjustments'!E89</f>
        <v>0</v>
      </c>
      <c r="F89" s="702">
        <f>'[4]2019 GRC Adjustments'!F89</f>
        <v>0</v>
      </c>
      <c r="G89" s="702">
        <f>'[4]2019 GRC Adjustments'!G89</f>
        <v>0</v>
      </c>
      <c r="H89" s="702">
        <f>'[4]2019 GRC Adjustments'!H89</f>
        <v>0</v>
      </c>
      <c r="I89" s="702">
        <f>'[4]2019 GRC Adjustments'!I89</f>
        <v>0</v>
      </c>
      <c r="J89" s="702">
        <f>'[4]2019 GRC Adjustments'!J89</f>
        <v>0</v>
      </c>
      <c r="K89" s="702">
        <f>'[4]2019 GRC Adjustments'!K89</f>
        <v>-3146.6404168530603</v>
      </c>
      <c r="L89" s="702">
        <f>'[4]2019 GRC Adjustments'!L89</f>
        <v>0</v>
      </c>
      <c r="M89" s="702">
        <f>'[4]2019 GRC Adjustments'!M89</f>
        <v>0</v>
      </c>
      <c r="N89" s="702">
        <f>'[4]2019 GRC Adjustments'!N89</f>
        <v>0</v>
      </c>
      <c r="O89" s="702">
        <f>'[4]2019 GRC Adjustments'!O89</f>
        <v>0</v>
      </c>
      <c r="P89" s="702">
        <f>'[4]2019 GRC Adjustments'!P89</f>
        <v>0</v>
      </c>
      <c r="Q89" s="702">
        <f>'[4]2019 GRC Adjustments'!Q89</f>
        <v>0</v>
      </c>
      <c r="R89" s="702">
        <f>'[4]2019 GRC Adjustments'!R89</f>
        <v>535.99215684437513</v>
      </c>
      <c r="S89" s="702">
        <f>'[4]2019 GRC Adjustments'!S89</f>
        <v>0</v>
      </c>
      <c r="T89" s="702">
        <f>'[4]2019 GRC Adjustments'!T89</f>
        <v>0</v>
      </c>
      <c r="U89" s="702">
        <f>'[4]2019 GRC Adjustments'!U89</f>
        <v>0</v>
      </c>
      <c r="V89" s="702">
        <f>'[4]2019 GRC Adjustments'!V89</f>
        <v>0</v>
      </c>
      <c r="W89" s="702">
        <f>'[4]2019 GRC Adjustments'!W89</f>
        <v>0</v>
      </c>
      <c r="X89" s="702">
        <f>'[4]2019 GRC Adjustments'!X89</f>
        <v>0</v>
      </c>
      <c r="Y89" s="702">
        <f>'[4]2019 GRC Adjustments'!Y89</f>
        <v>0</v>
      </c>
      <c r="Z89" s="702">
        <f>'[4]2019 GRC Adjustments'!Z89</f>
        <v>0</v>
      </c>
      <c r="AA89" s="702">
        <f>'[4]2019 GRC Adjustments'!AA89</f>
        <v>0</v>
      </c>
      <c r="AB89" s="702">
        <f>'[4]2019 GRC Adjustments'!AB89</f>
        <v>0</v>
      </c>
      <c r="AC89" s="702">
        <f>'[4]2019 GRC Adjustments'!AC89</f>
        <v>0</v>
      </c>
      <c r="AD89" s="702">
        <f>'[4]2019 GRC Adjustments'!AD89</f>
        <v>0</v>
      </c>
      <c r="AE89" s="702">
        <f>'[4]2019 GRC Adjustments'!AE89</f>
        <v>0</v>
      </c>
      <c r="AF89" s="702">
        <f>'[4]2019 GRC Adjustments'!AF89</f>
        <v>-2610.6482600086852</v>
      </c>
      <c r="AG89" s="702">
        <f>'[4]2019 GRC Adjustments'!AG89</f>
        <v>5196276.121739991</v>
      </c>
      <c r="AH89" s="702">
        <f>'[4]2019 GRC Adjustments'!AH89</f>
        <v>0</v>
      </c>
      <c r="AI89" s="702">
        <f>'[4]2019 GRC Adjustments'!AI89</f>
        <v>0</v>
      </c>
      <c r="AJ89" s="702">
        <f>'[4]2019 GRC Adjustments'!AJ89</f>
        <v>0</v>
      </c>
      <c r="AK89" s="702">
        <f>'[4]2019 GRC Adjustments'!AK89</f>
        <v>0</v>
      </c>
      <c r="AL89" s="702">
        <f>'[4]2019 GRC Adjustments'!AL89</f>
        <v>0</v>
      </c>
      <c r="AM89" s="702">
        <f>'[4]2019 GRC Adjustments'!AM89</f>
        <v>0</v>
      </c>
      <c r="AN89" s="702">
        <f>'[4]2019 GRC Adjustments'!AN89</f>
        <v>40324.679343938522</v>
      </c>
      <c r="AO89" s="702">
        <f>'[4]2019 GRC Adjustments'!AO89</f>
        <v>0</v>
      </c>
      <c r="AP89" s="702">
        <f>'[4]2019 GRC Adjustments'!AP89</f>
        <v>0</v>
      </c>
      <c r="AQ89" s="702">
        <f>'[4]2019 GRC Adjustments'!AQ89</f>
        <v>0</v>
      </c>
      <c r="AR89" s="702">
        <f>'[4]2019 GRC Adjustments'!AR89</f>
        <v>0</v>
      </c>
      <c r="AS89" s="702">
        <f>'[4]2019 GRC Adjustments'!AS89</f>
        <v>0</v>
      </c>
      <c r="AT89" s="702">
        <f>'[4]2019 GRC Adjustments'!AT89</f>
        <v>0</v>
      </c>
      <c r="AU89" s="702">
        <f>'[4]2019 GRC Adjustments'!AU89</f>
        <v>0</v>
      </c>
      <c r="AV89" s="702">
        <f>'[4]2019 GRC Adjustments'!AV89</f>
        <v>0</v>
      </c>
      <c r="AW89" s="702">
        <f>'[4]2019 GRC Adjustments'!AW89</f>
        <v>0</v>
      </c>
      <c r="AX89" s="702">
        <f>'[4]2019 GRC Adjustments'!AX89</f>
        <v>0</v>
      </c>
      <c r="AY89" s="702">
        <f>'[4]2019 GRC Adjustments'!AY89</f>
        <v>0</v>
      </c>
      <c r="AZ89" s="702">
        <f>'[4]2019 GRC Adjustments'!AZ89</f>
        <v>0</v>
      </c>
      <c r="BA89" s="702">
        <f>'[4]2019 GRC Adjustments'!BA89</f>
        <v>-762362.54563487973</v>
      </c>
      <c r="BB89" s="702">
        <f>'[4]2019 GRC Adjustments'!BB89</f>
        <v>0</v>
      </c>
      <c r="BC89" s="702">
        <f>'[4]2019 GRC Adjustments'!BC89</f>
        <v>0</v>
      </c>
      <c r="BD89" s="702">
        <f>'[4]2019 GRC Adjustments'!BD89</f>
        <v>0</v>
      </c>
      <c r="BE89" s="702">
        <f>'[4]2019 GRC Adjustments'!BE89</f>
        <v>0</v>
      </c>
      <c r="BF89" s="702">
        <f>'[4]2019 GRC Adjustments'!BF89</f>
        <v>0</v>
      </c>
      <c r="BG89" s="702">
        <f>'[4]2019 GRC Adjustments'!BG89</f>
        <v>0</v>
      </c>
      <c r="BH89" s="702">
        <f>'[4]2019 GRC Adjustments'!BH89</f>
        <v>0</v>
      </c>
      <c r="BI89" s="702">
        <f>'[4]2019 GRC Adjustments'!BI89</f>
        <v>0</v>
      </c>
      <c r="BJ89" s="702">
        <f>'[4]2019 GRC Adjustments'!BJ89</f>
        <v>-722037.86629094125</v>
      </c>
      <c r="BK89" s="702">
        <f>'[4]2019 GRC Adjustments'!BK89</f>
        <v>4474238.2554490501</v>
      </c>
    </row>
    <row r="90" spans="1:63">
      <c r="A90" s="700">
        <f>'[4]2019 GRC Adjustments'!A90</f>
        <v>86</v>
      </c>
      <c r="B90" s="702" t="str">
        <f>'[4]2019 GRC Adjustments'!B90</f>
        <v xml:space="preserve">               (17) 550 - Other Power Gen Oper Rents</v>
      </c>
      <c r="C90" s="702">
        <f>'[4]2019 GRC Adjustments'!C90</f>
        <v>6931079.6099999994</v>
      </c>
      <c r="D90" s="702">
        <f>'[4]2019 GRC Adjustments'!D90</f>
        <v>0</v>
      </c>
      <c r="E90" s="702">
        <f>'[4]2019 GRC Adjustments'!E90</f>
        <v>0</v>
      </c>
      <c r="F90" s="702">
        <f>'[4]2019 GRC Adjustments'!F90</f>
        <v>0</v>
      </c>
      <c r="G90" s="702">
        <f>'[4]2019 GRC Adjustments'!G90</f>
        <v>0</v>
      </c>
      <c r="H90" s="702">
        <f>'[4]2019 GRC Adjustments'!H90</f>
        <v>0</v>
      </c>
      <c r="I90" s="702">
        <f>'[4]2019 GRC Adjustments'!I90</f>
        <v>0</v>
      </c>
      <c r="J90" s="702">
        <f>'[4]2019 GRC Adjustments'!J90</f>
        <v>0</v>
      </c>
      <c r="K90" s="702">
        <f>'[4]2019 GRC Adjustments'!K90</f>
        <v>0</v>
      </c>
      <c r="L90" s="702">
        <f>'[4]2019 GRC Adjustments'!L90</f>
        <v>0</v>
      </c>
      <c r="M90" s="702">
        <f>'[4]2019 GRC Adjustments'!M90</f>
        <v>0</v>
      </c>
      <c r="N90" s="702">
        <f>'[4]2019 GRC Adjustments'!N90</f>
        <v>0</v>
      </c>
      <c r="O90" s="702">
        <f>'[4]2019 GRC Adjustments'!O90</f>
        <v>0</v>
      </c>
      <c r="P90" s="702">
        <f>'[4]2019 GRC Adjustments'!P90</f>
        <v>0</v>
      </c>
      <c r="Q90" s="702">
        <f>'[4]2019 GRC Adjustments'!Q90</f>
        <v>0</v>
      </c>
      <c r="R90" s="702">
        <f>'[4]2019 GRC Adjustments'!R90</f>
        <v>0</v>
      </c>
      <c r="S90" s="702">
        <f>'[4]2019 GRC Adjustments'!S90</f>
        <v>0</v>
      </c>
      <c r="T90" s="702">
        <f>'[4]2019 GRC Adjustments'!T90</f>
        <v>0</v>
      </c>
      <c r="U90" s="702">
        <f>'[4]2019 GRC Adjustments'!U90</f>
        <v>0</v>
      </c>
      <c r="V90" s="702">
        <f>'[4]2019 GRC Adjustments'!V90</f>
        <v>0</v>
      </c>
      <c r="W90" s="702">
        <f>'[4]2019 GRC Adjustments'!W90</f>
        <v>0</v>
      </c>
      <c r="X90" s="702">
        <f>'[4]2019 GRC Adjustments'!X90</f>
        <v>0</v>
      </c>
      <c r="Y90" s="702">
        <f>'[4]2019 GRC Adjustments'!Y90</f>
        <v>0</v>
      </c>
      <c r="Z90" s="702">
        <f>'[4]2019 GRC Adjustments'!Z90</f>
        <v>0</v>
      </c>
      <c r="AA90" s="702">
        <f>'[4]2019 GRC Adjustments'!AA90</f>
        <v>0</v>
      </c>
      <c r="AB90" s="702">
        <f>'[4]2019 GRC Adjustments'!AB90</f>
        <v>0</v>
      </c>
      <c r="AC90" s="702">
        <f>'[4]2019 GRC Adjustments'!AC90</f>
        <v>0</v>
      </c>
      <c r="AD90" s="702">
        <f>'[4]2019 GRC Adjustments'!AD90</f>
        <v>0</v>
      </c>
      <c r="AE90" s="702">
        <f>'[4]2019 GRC Adjustments'!AE90</f>
        <v>0</v>
      </c>
      <c r="AF90" s="702">
        <f>'[4]2019 GRC Adjustments'!AF90</f>
        <v>0</v>
      </c>
      <c r="AG90" s="702">
        <f>'[4]2019 GRC Adjustments'!AG90</f>
        <v>6931079.6099999994</v>
      </c>
      <c r="AH90" s="702">
        <f>'[4]2019 GRC Adjustments'!AH90</f>
        <v>0</v>
      </c>
      <c r="AI90" s="702">
        <f>'[4]2019 GRC Adjustments'!AI90</f>
        <v>0</v>
      </c>
      <c r="AJ90" s="702">
        <f>'[4]2019 GRC Adjustments'!AJ90</f>
        <v>0</v>
      </c>
      <c r="AK90" s="702">
        <f>'[4]2019 GRC Adjustments'!AK90</f>
        <v>0</v>
      </c>
      <c r="AL90" s="702">
        <f>'[4]2019 GRC Adjustments'!AL90</f>
        <v>0</v>
      </c>
      <c r="AM90" s="702">
        <f>'[4]2019 GRC Adjustments'!AM90</f>
        <v>0</v>
      </c>
      <c r="AN90" s="702">
        <f>'[4]2019 GRC Adjustments'!AN90</f>
        <v>0</v>
      </c>
      <c r="AO90" s="702">
        <f>'[4]2019 GRC Adjustments'!AO90</f>
        <v>0</v>
      </c>
      <c r="AP90" s="702">
        <f>'[4]2019 GRC Adjustments'!AP90</f>
        <v>0</v>
      </c>
      <c r="AQ90" s="702">
        <f>'[4]2019 GRC Adjustments'!AQ90</f>
        <v>0</v>
      </c>
      <c r="AR90" s="702">
        <f>'[4]2019 GRC Adjustments'!AR90</f>
        <v>0</v>
      </c>
      <c r="AS90" s="702">
        <f>'[4]2019 GRC Adjustments'!AS90</f>
        <v>0</v>
      </c>
      <c r="AT90" s="702">
        <f>'[4]2019 GRC Adjustments'!AT90</f>
        <v>0</v>
      </c>
      <c r="AU90" s="702">
        <f>'[4]2019 GRC Adjustments'!AU90</f>
        <v>0</v>
      </c>
      <c r="AV90" s="702">
        <f>'[4]2019 GRC Adjustments'!AV90</f>
        <v>0</v>
      </c>
      <c r="AW90" s="702">
        <f>'[4]2019 GRC Adjustments'!AW90</f>
        <v>0</v>
      </c>
      <c r="AX90" s="702">
        <f>'[4]2019 GRC Adjustments'!AX90</f>
        <v>0</v>
      </c>
      <c r="AY90" s="702">
        <f>'[4]2019 GRC Adjustments'!AY90</f>
        <v>0</v>
      </c>
      <c r="AZ90" s="702">
        <f>'[4]2019 GRC Adjustments'!AZ90</f>
        <v>0</v>
      </c>
      <c r="BA90" s="702">
        <f>'[4]2019 GRC Adjustments'!BA90</f>
        <v>-1016370.5672469588</v>
      </c>
      <c r="BB90" s="702">
        <f>'[4]2019 GRC Adjustments'!BB90</f>
        <v>0</v>
      </c>
      <c r="BC90" s="702">
        <f>'[4]2019 GRC Adjustments'!BC90</f>
        <v>0</v>
      </c>
      <c r="BD90" s="702">
        <f>'[4]2019 GRC Adjustments'!BD90</f>
        <v>0</v>
      </c>
      <c r="BE90" s="702">
        <f>'[4]2019 GRC Adjustments'!BE90</f>
        <v>0</v>
      </c>
      <c r="BF90" s="702">
        <f>'[4]2019 GRC Adjustments'!BF90</f>
        <v>0</v>
      </c>
      <c r="BG90" s="702">
        <f>'[4]2019 GRC Adjustments'!BG90</f>
        <v>0</v>
      </c>
      <c r="BH90" s="702">
        <f>'[4]2019 GRC Adjustments'!BH90</f>
        <v>0</v>
      </c>
      <c r="BI90" s="702">
        <f>'[4]2019 GRC Adjustments'!BI90</f>
        <v>0</v>
      </c>
      <c r="BJ90" s="702">
        <f>'[4]2019 GRC Adjustments'!BJ90</f>
        <v>-1016370.5672469588</v>
      </c>
      <c r="BK90" s="702">
        <f>'[4]2019 GRC Adjustments'!BK90</f>
        <v>5914709.0427530408</v>
      </c>
    </row>
    <row r="91" spans="1:63">
      <c r="A91" s="700">
        <f>'[4]2019 GRC Adjustments'!A91</f>
        <v>87</v>
      </c>
      <c r="B91" s="702" t="str">
        <f>'[4]2019 GRC Adjustments'!B91</f>
        <v xml:space="preserve">               (17) 551 - Other Power Gen Maint Supv &amp; Eng</v>
      </c>
      <c r="C91" s="702">
        <f>'[4]2019 GRC Adjustments'!C91</f>
        <v>656043.00999999896</v>
      </c>
      <c r="D91" s="702">
        <f>'[4]2019 GRC Adjustments'!D91</f>
        <v>0</v>
      </c>
      <c r="E91" s="702">
        <f>'[4]2019 GRC Adjustments'!E91</f>
        <v>0</v>
      </c>
      <c r="F91" s="702">
        <f>'[4]2019 GRC Adjustments'!F91</f>
        <v>0</v>
      </c>
      <c r="G91" s="702">
        <f>'[4]2019 GRC Adjustments'!G91</f>
        <v>0</v>
      </c>
      <c r="H91" s="702">
        <f>'[4]2019 GRC Adjustments'!H91</f>
        <v>0</v>
      </c>
      <c r="I91" s="702">
        <f>'[4]2019 GRC Adjustments'!I91</f>
        <v>0</v>
      </c>
      <c r="J91" s="702">
        <f>'[4]2019 GRC Adjustments'!J91</f>
        <v>0</v>
      </c>
      <c r="K91" s="702">
        <f>'[4]2019 GRC Adjustments'!K91</f>
        <v>-1939.3273040684787</v>
      </c>
      <c r="L91" s="702">
        <f>'[4]2019 GRC Adjustments'!L91</f>
        <v>0</v>
      </c>
      <c r="M91" s="702">
        <f>'[4]2019 GRC Adjustments'!M91</f>
        <v>0</v>
      </c>
      <c r="N91" s="702">
        <f>'[4]2019 GRC Adjustments'!N91</f>
        <v>0</v>
      </c>
      <c r="O91" s="702">
        <f>'[4]2019 GRC Adjustments'!O91</f>
        <v>0</v>
      </c>
      <c r="P91" s="702">
        <f>'[4]2019 GRC Adjustments'!P91</f>
        <v>0</v>
      </c>
      <c r="Q91" s="702">
        <f>'[4]2019 GRC Adjustments'!Q91</f>
        <v>0</v>
      </c>
      <c r="R91" s="702">
        <f>'[4]2019 GRC Adjustments'!R91</f>
        <v>330.34096268756832</v>
      </c>
      <c r="S91" s="702">
        <f>'[4]2019 GRC Adjustments'!S91</f>
        <v>0</v>
      </c>
      <c r="T91" s="702">
        <f>'[4]2019 GRC Adjustments'!T91</f>
        <v>0</v>
      </c>
      <c r="U91" s="702">
        <f>'[4]2019 GRC Adjustments'!U91</f>
        <v>0</v>
      </c>
      <c r="V91" s="702">
        <f>'[4]2019 GRC Adjustments'!V91</f>
        <v>0</v>
      </c>
      <c r="W91" s="702">
        <f>'[4]2019 GRC Adjustments'!W91</f>
        <v>0</v>
      </c>
      <c r="X91" s="702">
        <f>'[4]2019 GRC Adjustments'!X91</f>
        <v>0</v>
      </c>
      <c r="Y91" s="702">
        <f>'[4]2019 GRC Adjustments'!Y91</f>
        <v>0</v>
      </c>
      <c r="Z91" s="702">
        <f>'[4]2019 GRC Adjustments'!Z91</f>
        <v>0</v>
      </c>
      <c r="AA91" s="702">
        <f>'[4]2019 GRC Adjustments'!AA91</f>
        <v>0</v>
      </c>
      <c r="AB91" s="702">
        <f>'[4]2019 GRC Adjustments'!AB91</f>
        <v>0</v>
      </c>
      <c r="AC91" s="702">
        <f>'[4]2019 GRC Adjustments'!AC91</f>
        <v>0</v>
      </c>
      <c r="AD91" s="702">
        <f>'[4]2019 GRC Adjustments'!AD91</f>
        <v>0</v>
      </c>
      <c r="AE91" s="702">
        <f>'[4]2019 GRC Adjustments'!AE91</f>
        <v>0</v>
      </c>
      <c r="AF91" s="702">
        <f>'[4]2019 GRC Adjustments'!AF91</f>
        <v>-1608.9863413809103</v>
      </c>
      <c r="AG91" s="702">
        <f>'[4]2019 GRC Adjustments'!AG91</f>
        <v>654434.0236586181</v>
      </c>
      <c r="AH91" s="702">
        <f>'[4]2019 GRC Adjustments'!AH91</f>
        <v>0</v>
      </c>
      <c r="AI91" s="702">
        <f>'[4]2019 GRC Adjustments'!AI91</f>
        <v>0</v>
      </c>
      <c r="AJ91" s="702">
        <f>'[4]2019 GRC Adjustments'!AJ91</f>
        <v>0</v>
      </c>
      <c r="AK91" s="702">
        <f>'[4]2019 GRC Adjustments'!AK91</f>
        <v>0</v>
      </c>
      <c r="AL91" s="702">
        <f>'[4]2019 GRC Adjustments'!AL91</f>
        <v>0</v>
      </c>
      <c r="AM91" s="702">
        <f>'[4]2019 GRC Adjustments'!AM91</f>
        <v>0</v>
      </c>
      <c r="AN91" s="702">
        <f>'[4]2019 GRC Adjustments'!AN91</f>
        <v>12701.204738302216</v>
      </c>
      <c r="AO91" s="702">
        <f>'[4]2019 GRC Adjustments'!AO91</f>
        <v>0</v>
      </c>
      <c r="AP91" s="702">
        <f>'[4]2019 GRC Adjustments'!AP91</f>
        <v>0</v>
      </c>
      <c r="AQ91" s="702">
        <f>'[4]2019 GRC Adjustments'!AQ91</f>
        <v>0</v>
      </c>
      <c r="AR91" s="702">
        <f>'[4]2019 GRC Adjustments'!AR91</f>
        <v>0</v>
      </c>
      <c r="AS91" s="702">
        <f>'[4]2019 GRC Adjustments'!AS91</f>
        <v>0</v>
      </c>
      <c r="AT91" s="702">
        <f>'[4]2019 GRC Adjustments'!AT91</f>
        <v>0</v>
      </c>
      <c r="AU91" s="702">
        <f>'[4]2019 GRC Adjustments'!AU91</f>
        <v>0</v>
      </c>
      <c r="AV91" s="702">
        <f>'[4]2019 GRC Adjustments'!AV91</f>
        <v>0</v>
      </c>
      <c r="AW91" s="702">
        <f>'[4]2019 GRC Adjustments'!AW91</f>
        <v>0</v>
      </c>
      <c r="AX91" s="702">
        <f>'[4]2019 GRC Adjustments'!AX91</f>
        <v>0</v>
      </c>
      <c r="AY91" s="702">
        <f>'[4]2019 GRC Adjustments'!AY91</f>
        <v>0</v>
      </c>
      <c r="AZ91" s="702">
        <f>'[4]2019 GRC Adjustments'!AZ91</f>
        <v>0</v>
      </c>
      <c r="BA91" s="702">
        <f>'[4]2019 GRC Adjustments'!BA91</f>
        <v>-96201.868068299576</v>
      </c>
      <c r="BB91" s="702">
        <f>'[4]2019 GRC Adjustments'!BB91</f>
        <v>0</v>
      </c>
      <c r="BC91" s="702">
        <f>'[4]2019 GRC Adjustments'!BC91</f>
        <v>0</v>
      </c>
      <c r="BD91" s="702">
        <f>'[4]2019 GRC Adjustments'!BD91</f>
        <v>0</v>
      </c>
      <c r="BE91" s="702">
        <f>'[4]2019 GRC Adjustments'!BE91</f>
        <v>0</v>
      </c>
      <c r="BF91" s="702">
        <f>'[4]2019 GRC Adjustments'!BF91</f>
        <v>0</v>
      </c>
      <c r="BG91" s="702">
        <f>'[4]2019 GRC Adjustments'!BG91</f>
        <v>0</v>
      </c>
      <c r="BH91" s="702">
        <f>'[4]2019 GRC Adjustments'!BH91</f>
        <v>0</v>
      </c>
      <c r="BI91" s="702">
        <f>'[4]2019 GRC Adjustments'!BI91</f>
        <v>0</v>
      </c>
      <c r="BJ91" s="702">
        <f>'[4]2019 GRC Adjustments'!BJ91</f>
        <v>-83500.663329997362</v>
      </c>
      <c r="BK91" s="702">
        <f>'[4]2019 GRC Adjustments'!BK91</f>
        <v>570933.36032862077</v>
      </c>
    </row>
    <row r="92" spans="1:63">
      <c r="A92" s="700">
        <f>'[4]2019 GRC Adjustments'!A92</f>
        <v>88</v>
      </c>
      <c r="B92" s="702" t="str">
        <f>'[4]2019 GRC Adjustments'!B92</f>
        <v xml:space="preserve">               (17) 552 - Other Power Gen Maint Structures</v>
      </c>
      <c r="C92" s="702">
        <f>'[4]2019 GRC Adjustments'!C92</f>
        <v>754813.82999999903</v>
      </c>
      <c r="D92" s="702">
        <f>'[4]2019 GRC Adjustments'!D92</f>
        <v>0</v>
      </c>
      <c r="E92" s="702">
        <f>'[4]2019 GRC Adjustments'!E92</f>
        <v>0</v>
      </c>
      <c r="F92" s="702">
        <f>'[4]2019 GRC Adjustments'!F92</f>
        <v>0</v>
      </c>
      <c r="G92" s="702">
        <f>'[4]2019 GRC Adjustments'!G92</f>
        <v>0</v>
      </c>
      <c r="H92" s="702">
        <f>'[4]2019 GRC Adjustments'!H92</f>
        <v>0</v>
      </c>
      <c r="I92" s="702">
        <f>'[4]2019 GRC Adjustments'!I92</f>
        <v>0</v>
      </c>
      <c r="J92" s="702">
        <f>'[4]2019 GRC Adjustments'!J92</f>
        <v>0</v>
      </c>
      <c r="K92" s="702">
        <f>'[4]2019 GRC Adjustments'!K92</f>
        <v>-57.339764176007535</v>
      </c>
      <c r="L92" s="702">
        <f>'[4]2019 GRC Adjustments'!L92</f>
        <v>0</v>
      </c>
      <c r="M92" s="702">
        <f>'[4]2019 GRC Adjustments'!M92</f>
        <v>0</v>
      </c>
      <c r="N92" s="702">
        <f>'[4]2019 GRC Adjustments'!N92</f>
        <v>0</v>
      </c>
      <c r="O92" s="702">
        <f>'[4]2019 GRC Adjustments'!O92</f>
        <v>0</v>
      </c>
      <c r="P92" s="702">
        <f>'[4]2019 GRC Adjustments'!P92</f>
        <v>0</v>
      </c>
      <c r="Q92" s="702">
        <f>'[4]2019 GRC Adjustments'!Q92</f>
        <v>0</v>
      </c>
      <c r="R92" s="702">
        <f>'[4]2019 GRC Adjustments'!R92</f>
        <v>9.7671356755732202</v>
      </c>
      <c r="S92" s="702">
        <f>'[4]2019 GRC Adjustments'!S92</f>
        <v>0</v>
      </c>
      <c r="T92" s="702">
        <f>'[4]2019 GRC Adjustments'!T92</f>
        <v>0</v>
      </c>
      <c r="U92" s="702">
        <f>'[4]2019 GRC Adjustments'!U92</f>
        <v>0</v>
      </c>
      <c r="V92" s="702">
        <f>'[4]2019 GRC Adjustments'!V92</f>
        <v>0</v>
      </c>
      <c r="W92" s="702">
        <f>'[4]2019 GRC Adjustments'!W92</f>
        <v>0</v>
      </c>
      <c r="X92" s="702">
        <f>'[4]2019 GRC Adjustments'!X92</f>
        <v>0</v>
      </c>
      <c r="Y92" s="702">
        <f>'[4]2019 GRC Adjustments'!Y92</f>
        <v>0</v>
      </c>
      <c r="Z92" s="702">
        <f>'[4]2019 GRC Adjustments'!Z92</f>
        <v>0</v>
      </c>
      <c r="AA92" s="702">
        <f>'[4]2019 GRC Adjustments'!AA92</f>
        <v>0</v>
      </c>
      <c r="AB92" s="702">
        <f>'[4]2019 GRC Adjustments'!AB92</f>
        <v>0</v>
      </c>
      <c r="AC92" s="702">
        <f>'[4]2019 GRC Adjustments'!AC92</f>
        <v>0</v>
      </c>
      <c r="AD92" s="702">
        <f>'[4]2019 GRC Adjustments'!AD92</f>
        <v>0</v>
      </c>
      <c r="AE92" s="702">
        <f>'[4]2019 GRC Adjustments'!AE92</f>
        <v>0</v>
      </c>
      <c r="AF92" s="702">
        <f>'[4]2019 GRC Adjustments'!AF92</f>
        <v>-47.572628500434313</v>
      </c>
      <c r="AG92" s="702">
        <f>'[4]2019 GRC Adjustments'!AG92</f>
        <v>754766.25737149862</v>
      </c>
      <c r="AH92" s="702">
        <f>'[4]2019 GRC Adjustments'!AH92</f>
        <v>0</v>
      </c>
      <c r="AI92" s="702">
        <f>'[4]2019 GRC Adjustments'!AI92</f>
        <v>0</v>
      </c>
      <c r="AJ92" s="702">
        <f>'[4]2019 GRC Adjustments'!AJ92</f>
        <v>0</v>
      </c>
      <c r="AK92" s="702">
        <f>'[4]2019 GRC Adjustments'!AK92</f>
        <v>0</v>
      </c>
      <c r="AL92" s="702">
        <f>'[4]2019 GRC Adjustments'!AL92</f>
        <v>0</v>
      </c>
      <c r="AM92" s="702">
        <f>'[4]2019 GRC Adjustments'!AM92</f>
        <v>0</v>
      </c>
      <c r="AN92" s="702">
        <f>'[4]2019 GRC Adjustments'!AN92</f>
        <v>3791.849179120898</v>
      </c>
      <c r="AO92" s="702">
        <f>'[4]2019 GRC Adjustments'!AO92</f>
        <v>0</v>
      </c>
      <c r="AP92" s="702">
        <f>'[4]2019 GRC Adjustments'!AP92</f>
        <v>0</v>
      </c>
      <c r="AQ92" s="702">
        <f>'[4]2019 GRC Adjustments'!AQ92</f>
        <v>0</v>
      </c>
      <c r="AR92" s="702">
        <f>'[4]2019 GRC Adjustments'!AR92</f>
        <v>0</v>
      </c>
      <c r="AS92" s="702">
        <f>'[4]2019 GRC Adjustments'!AS92</f>
        <v>0</v>
      </c>
      <c r="AT92" s="702">
        <f>'[4]2019 GRC Adjustments'!AT92</f>
        <v>0</v>
      </c>
      <c r="AU92" s="702">
        <f>'[4]2019 GRC Adjustments'!AU92</f>
        <v>0</v>
      </c>
      <c r="AV92" s="702">
        <f>'[4]2019 GRC Adjustments'!AV92</f>
        <v>0</v>
      </c>
      <c r="AW92" s="702">
        <f>'[4]2019 GRC Adjustments'!AW92</f>
        <v>0</v>
      </c>
      <c r="AX92" s="702">
        <f>'[4]2019 GRC Adjustments'!AX92</f>
        <v>0</v>
      </c>
      <c r="AY92" s="702">
        <f>'[4]2019 GRC Adjustments'!AY92</f>
        <v>0</v>
      </c>
      <c r="AZ92" s="702">
        <f>'[4]2019 GRC Adjustments'!AZ92</f>
        <v>0</v>
      </c>
      <c r="BA92" s="702">
        <f>'[4]2019 GRC Adjustments'!BA92</f>
        <v>-110685.5791204725</v>
      </c>
      <c r="BB92" s="702">
        <f>'[4]2019 GRC Adjustments'!BB92</f>
        <v>0</v>
      </c>
      <c r="BC92" s="702">
        <f>'[4]2019 GRC Adjustments'!BC92</f>
        <v>0</v>
      </c>
      <c r="BD92" s="702">
        <f>'[4]2019 GRC Adjustments'!BD92</f>
        <v>0</v>
      </c>
      <c r="BE92" s="702">
        <f>'[4]2019 GRC Adjustments'!BE92</f>
        <v>0</v>
      </c>
      <c r="BF92" s="702">
        <f>'[4]2019 GRC Adjustments'!BF92</f>
        <v>0</v>
      </c>
      <c r="BG92" s="702">
        <f>'[4]2019 GRC Adjustments'!BG92</f>
        <v>0</v>
      </c>
      <c r="BH92" s="702">
        <f>'[4]2019 GRC Adjustments'!BH92</f>
        <v>0</v>
      </c>
      <c r="BI92" s="702">
        <f>'[4]2019 GRC Adjustments'!BI92</f>
        <v>0</v>
      </c>
      <c r="BJ92" s="702">
        <f>'[4]2019 GRC Adjustments'!BJ92</f>
        <v>-106893.7299413516</v>
      </c>
      <c r="BK92" s="702">
        <f>'[4]2019 GRC Adjustments'!BK92</f>
        <v>647872.52743014705</v>
      </c>
    </row>
    <row r="93" spans="1:63">
      <c r="A93" s="700">
        <f>'[4]2019 GRC Adjustments'!A93</f>
        <v>89</v>
      </c>
      <c r="B93" s="702" t="str">
        <f>'[4]2019 GRC Adjustments'!B93</f>
        <v xml:space="preserve">               (17) 553 - Other Power Gen Maint Gen &amp; Elec</v>
      </c>
      <c r="C93" s="702">
        <f>'[4]2019 GRC Adjustments'!C93</f>
        <v>29404801.75</v>
      </c>
      <c r="D93" s="702">
        <f>'[4]2019 GRC Adjustments'!D93</f>
        <v>0</v>
      </c>
      <c r="E93" s="702">
        <f>'[4]2019 GRC Adjustments'!E93</f>
        <v>0</v>
      </c>
      <c r="F93" s="702">
        <f>'[4]2019 GRC Adjustments'!F93</f>
        <v>0</v>
      </c>
      <c r="G93" s="702">
        <f>'[4]2019 GRC Adjustments'!G93</f>
        <v>0</v>
      </c>
      <c r="H93" s="702">
        <f>'[4]2019 GRC Adjustments'!H93</f>
        <v>0</v>
      </c>
      <c r="I93" s="702">
        <f>'[4]2019 GRC Adjustments'!I93</f>
        <v>0</v>
      </c>
      <c r="J93" s="702">
        <f>'[4]2019 GRC Adjustments'!J93</f>
        <v>0</v>
      </c>
      <c r="K93" s="702">
        <f>'[4]2019 GRC Adjustments'!K93</f>
        <v>-835.20847404375331</v>
      </c>
      <c r="L93" s="702">
        <f>'[4]2019 GRC Adjustments'!L93</f>
        <v>0</v>
      </c>
      <c r="M93" s="702">
        <f>'[4]2019 GRC Adjustments'!M93</f>
        <v>0</v>
      </c>
      <c r="N93" s="702">
        <f>'[4]2019 GRC Adjustments'!N93</f>
        <v>0</v>
      </c>
      <c r="O93" s="702">
        <f>'[4]2019 GRC Adjustments'!O93</f>
        <v>0</v>
      </c>
      <c r="P93" s="702">
        <f>'[4]2019 GRC Adjustments'!P93</f>
        <v>0</v>
      </c>
      <c r="Q93" s="702">
        <f>'[4]2019 GRC Adjustments'!Q93</f>
        <v>0</v>
      </c>
      <c r="R93" s="702">
        <f>'[4]2019 GRC Adjustments'!R93</f>
        <v>142.26766713468913</v>
      </c>
      <c r="S93" s="702">
        <f>'[4]2019 GRC Adjustments'!S93</f>
        <v>0</v>
      </c>
      <c r="T93" s="702">
        <f>'[4]2019 GRC Adjustments'!T93</f>
        <v>0</v>
      </c>
      <c r="U93" s="702">
        <f>'[4]2019 GRC Adjustments'!U93</f>
        <v>0</v>
      </c>
      <c r="V93" s="702">
        <f>'[4]2019 GRC Adjustments'!V93</f>
        <v>0</v>
      </c>
      <c r="W93" s="702">
        <f>'[4]2019 GRC Adjustments'!W93</f>
        <v>0</v>
      </c>
      <c r="X93" s="702">
        <f>'[4]2019 GRC Adjustments'!X93</f>
        <v>0</v>
      </c>
      <c r="Y93" s="702">
        <f>'[4]2019 GRC Adjustments'!Y93</f>
        <v>0</v>
      </c>
      <c r="Z93" s="702">
        <f>'[4]2019 GRC Adjustments'!Z93</f>
        <v>0</v>
      </c>
      <c r="AA93" s="702">
        <f>'[4]2019 GRC Adjustments'!AA93</f>
        <v>0</v>
      </c>
      <c r="AB93" s="702">
        <f>'[4]2019 GRC Adjustments'!AB93</f>
        <v>0</v>
      </c>
      <c r="AC93" s="702">
        <f>'[4]2019 GRC Adjustments'!AC93</f>
        <v>0</v>
      </c>
      <c r="AD93" s="702">
        <f>'[4]2019 GRC Adjustments'!AD93</f>
        <v>0</v>
      </c>
      <c r="AE93" s="702">
        <f>'[4]2019 GRC Adjustments'!AE93</f>
        <v>0</v>
      </c>
      <c r="AF93" s="702">
        <f>'[4]2019 GRC Adjustments'!AF93</f>
        <v>-692.94080690906412</v>
      </c>
      <c r="AG93" s="702">
        <f>'[4]2019 GRC Adjustments'!AG93</f>
        <v>29404108.80919309</v>
      </c>
      <c r="AH93" s="702">
        <f>'[4]2019 GRC Adjustments'!AH93</f>
        <v>0</v>
      </c>
      <c r="AI93" s="702">
        <f>'[4]2019 GRC Adjustments'!AI93</f>
        <v>0</v>
      </c>
      <c r="AJ93" s="702">
        <f>'[4]2019 GRC Adjustments'!AJ93</f>
        <v>0</v>
      </c>
      <c r="AK93" s="702">
        <f>'[4]2019 GRC Adjustments'!AK93</f>
        <v>0</v>
      </c>
      <c r="AL93" s="702">
        <f>'[4]2019 GRC Adjustments'!AL93</f>
        <v>0</v>
      </c>
      <c r="AM93" s="702">
        <f>'[4]2019 GRC Adjustments'!AM93</f>
        <v>0</v>
      </c>
      <c r="AN93" s="702">
        <f>'[4]2019 GRC Adjustments'!AN93</f>
        <v>33692.650725697989</v>
      </c>
      <c r="AO93" s="702">
        <f>'[4]2019 GRC Adjustments'!AO93</f>
        <v>0</v>
      </c>
      <c r="AP93" s="702">
        <f>'[4]2019 GRC Adjustments'!AP93</f>
        <v>0</v>
      </c>
      <c r="AQ93" s="702">
        <f>'[4]2019 GRC Adjustments'!AQ93</f>
        <v>0</v>
      </c>
      <c r="AR93" s="702">
        <f>'[4]2019 GRC Adjustments'!AR93</f>
        <v>0</v>
      </c>
      <c r="AS93" s="702">
        <f>'[4]2019 GRC Adjustments'!AS93</f>
        <v>0</v>
      </c>
      <c r="AT93" s="702">
        <f>'[4]2019 GRC Adjustments'!AT93</f>
        <v>0</v>
      </c>
      <c r="AU93" s="702">
        <f>'[4]2019 GRC Adjustments'!AU93</f>
        <v>0</v>
      </c>
      <c r="AV93" s="702">
        <f>'[4]2019 GRC Adjustments'!AV93</f>
        <v>0</v>
      </c>
      <c r="AW93" s="702">
        <f>'[4]2019 GRC Adjustments'!AW93</f>
        <v>0</v>
      </c>
      <c r="AX93" s="702">
        <f>'[4]2019 GRC Adjustments'!AX93</f>
        <v>0</v>
      </c>
      <c r="AY93" s="702">
        <f>'[4]2019 GRC Adjustments'!AY93</f>
        <v>0</v>
      </c>
      <c r="AZ93" s="702">
        <f>'[4]2019 GRC Adjustments'!AZ93</f>
        <v>0</v>
      </c>
      <c r="BA93" s="702">
        <f>'[4]2019 GRC Adjustments'!BA93</f>
        <v>-4311907.6271051327</v>
      </c>
      <c r="BB93" s="702">
        <f>'[4]2019 GRC Adjustments'!BB93</f>
        <v>0</v>
      </c>
      <c r="BC93" s="702">
        <f>'[4]2019 GRC Adjustments'!BC93</f>
        <v>0</v>
      </c>
      <c r="BD93" s="702">
        <f>'[4]2019 GRC Adjustments'!BD93</f>
        <v>0</v>
      </c>
      <c r="BE93" s="702">
        <f>'[4]2019 GRC Adjustments'!BE93</f>
        <v>0</v>
      </c>
      <c r="BF93" s="702">
        <f>'[4]2019 GRC Adjustments'!BF93</f>
        <v>0</v>
      </c>
      <c r="BG93" s="702">
        <f>'[4]2019 GRC Adjustments'!BG93</f>
        <v>0</v>
      </c>
      <c r="BH93" s="702">
        <f>'[4]2019 GRC Adjustments'!BH93</f>
        <v>0</v>
      </c>
      <c r="BI93" s="702">
        <f>'[4]2019 GRC Adjustments'!BI93</f>
        <v>0</v>
      </c>
      <c r="BJ93" s="702">
        <f>'[4]2019 GRC Adjustments'!BJ93</f>
        <v>-4278214.9763794346</v>
      </c>
      <c r="BK93" s="702">
        <f>'[4]2019 GRC Adjustments'!BK93</f>
        <v>25125893.832813654</v>
      </c>
    </row>
    <row r="94" spans="1:63">
      <c r="A94" s="700">
        <f>'[4]2019 GRC Adjustments'!A94</f>
        <v>90</v>
      </c>
      <c r="B94" s="702" t="str">
        <f>'[4]2019 GRC Adjustments'!B94</f>
        <v xml:space="preserve">               (17) 554 - Other Power Gen Maint Misc</v>
      </c>
      <c r="C94" s="702">
        <f>'[4]2019 GRC Adjustments'!C94</f>
        <v>842726.25</v>
      </c>
      <c r="D94" s="702">
        <f>'[4]2019 GRC Adjustments'!D94</f>
        <v>0</v>
      </c>
      <c r="E94" s="702">
        <f>'[4]2019 GRC Adjustments'!E94</f>
        <v>0</v>
      </c>
      <c r="F94" s="702">
        <f>'[4]2019 GRC Adjustments'!F94</f>
        <v>0</v>
      </c>
      <c r="G94" s="702">
        <f>'[4]2019 GRC Adjustments'!G94</f>
        <v>0</v>
      </c>
      <c r="H94" s="702">
        <f>'[4]2019 GRC Adjustments'!H94</f>
        <v>0</v>
      </c>
      <c r="I94" s="702">
        <f>'[4]2019 GRC Adjustments'!I94</f>
        <v>0</v>
      </c>
      <c r="J94" s="702">
        <f>'[4]2019 GRC Adjustments'!J94</f>
        <v>0</v>
      </c>
      <c r="K94" s="702">
        <f>'[4]2019 GRC Adjustments'!K94</f>
        <v>-88.560594653901148</v>
      </c>
      <c r="L94" s="702">
        <f>'[4]2019 GRC Adjustments'!L94</f>
        <v>0</v>
      </c>
      <c r="M94" s="702">
        <f>'[4]2019 GRC Adjustments'!M94</f>
        <v>0</v>
      </c>
      <c r="N94" s="702">
        <f>'[4]2019 GRC Adjustments'!N94</f>
        <v>0</v>
      </c>
      <c r="O94" s="702">
        <f>'[4]2019 GRC Adjustments'!O94</f>
        <v>0</v>
      </c>
      <c r="P94" s="702">
        <f>'[4]2019 GRC Adjustments'!P94</f>
        <v>0</v>
      </c>
      <c r="Q94" s="702">
        <f>'[4]2019 GRC Adjustments'!Q94</f>
        <v>0</v>
      </c>
      <c r="R94" s="702">
        <f>'[4]2019 GRC Adjustments'!R94</f>
        <v>15.085226734434823</v>
      </c>
      <c r="S94" s="702">
        <f>'[4]2019 GRC Adjustments'!S94</f>
        <v>0</v>
      </c>
      <c r="T94" s="702">
        <f>'[4]2019 GRC Adjustments'!T94</f>
        <v>0</v>
      </c>
      <c r="U94" s="702">
        <f>'[4]2019 GRC Adjustments'!U94</f>
        <v>0</v>
      </c>
      <c r="V94" s="702">
        <f>'[4]2019 GRC Adjustments'!V94</f>
        <v>0</v>
      </c>
      <c r="W94" s="702">
        <f>'[4]2019 GRC Adjustments'!W94</f>
        <v>0</v>
      </c>
      <c r="X94" s="702">
        <f>'[4]2019 GRC Adjustments'!X94</f>
        <v>0</v>
      </c>
      <c r="Y94" s="702">
        <f>'[4]2019 GRC Adjustments'!Y94</f>
        <v>0</v>
      </c>
      <c r="Z94" s="702">
        <f>'[4]2019 GRC Adjustments'!Z94</f>
        <v>0</v>
      </c>
      <c r="AA94" s="702">
        <f>'[4]2019 GRC Adjustments'!AA94</f>
        <v>0</v>
      </c>
      <c r="AB94" s="702">
        <f>'[4]2019 GRC Adjustments'!AB94</f>
        <v>0</v>
      </c>
      <c r="AC94" s="702">
        <f>'[4]2019 GRC Adjustments'!AC94</f>
        <v>0</v>
      </c>
      <c r="AD94" s="702">
        <f>'[4]2019 GRC Adjustments'!AD94</f>
        <v>0</v>
      </c>
      <c r="AE94" s="702">
        <f>'[4]2019 GRC Adjustments'!AE94</f>
        <v>0</v>
      </c>
      <c r="AF94" s="702">
        <f>'[4]2019 GRC Adjustments'!AF94</f>
        <v>-73.475367919466322</v>
      </c>
      <c r="AG94" s="702">
        <f>'[4]2019 GRC Adjustments'!AG94</f>
        <v>842652.77463208057</v>
      </c>
      <c r="AH94" s="702">
        <f>'[4]2019 GRC Adjustments'!AH94</f>
        <v>0</v>
      </c>
      <c r="AI94" s="702">
        <f>'[4]2019 GRC Adjustments'!AI94</f>
        <v>0</v>
      </c>
      <c r="AJ94" s="702">
        <f>'[4]2019 GRC Adjustments'!AJ94</f>
        <v>0</v>
      </c>
      <c r="AK94" s="702">
        <f>'[4]2019 GRC Adjustments'!AK94</f>
        <v>0</v>
      </c>
      <c r="AL94" s="702">
        <f>'[4]2019 GRC Adjustments'!AL94</f>
        <v>0</v>
      </c>
      <c r="AM94" s="702">
        <f>'[4]2019 GRC Adjustments'!AM94</f>
        <v>0</v>
      </c>
      <c r="AN94" s="702">
        <f>'[4]2019 GRC Adjustments'!AN94</f>
        <v>5205.6413127204178</v>
      </c>
      <c r="AO94" s="702">
        <f>'[4]2019 GRC Adjustments'!AO94</f>
        <v>0</v>
      </c>
      <c r="AP94" s="702">
        <f>'[4]2019 GRC Adjustments'!AP94</f>
        <v>0</v>
      </c>
      <c r="AQ94" s="702">
        <f>'[4]2019 GRC Adjustments'!AQ94</f>
        <v>0</v>
      </c>
      <c r="AR94" s="702">
        <f>'[4]2019 GRC Adjustments'!AR94</f>
        <v>0</v>
      </c>
      <c r="AS94" s="702">
        <f>'[4]2019 GRC Adjustments'!AS94</f>
        <v>0</v>
      </c>
      <c r="AT94" s="702">
        <f>'[4]2019 GRC Adjustments'!AT94</f>
        <v>0</v>
      </c>
      <c r="AU94" s="702">
        <f>'[4]2019 GRC Adjustments'!AU94</f>
        <v>0</v>
      </c>
      <c r="AV94" s="702">
        <f>'[4]2019 GRC Adjustments'!AV94</f>
        <v>0</v>
      </c>
      <c r="AW94" s="702">
        <f>'[4]2019 GRC Adjustments'!AW94</f>
        <v>0</v>
      </c>
      <c r="AX94" s="702">
        <f>'[4]2019 GRC Adjustments'!AX94</f>
        <v>0</v>
      </c>
      <c r="AY94" s="702">
        <f>'[4]2019 GRC Adjustments'!AY94</f>
        <v>0</v>
      </c>
      <c r="AZ94" s="702">
        <f>'[4]2019 GRC Adjustments'!AZ94</f>
        <v>0</v>
      </c>
      <c r="BA94" s="702">
        <f>'[4]2019 GRC Adjustments'!BA94</f>
        <v>-123577.01901311772</v>
      </c>
      <c r="BB94" s="702">
        <f>'[4]2019 GRC Adjustments'!BB94</f>
        <v>0</v>
      </c>
      <c r="BC94" s="702">
        <f>'[4]2019 GRC Adjustments'!BC94</f>
        <v>0</v>
      </c>
      <c r="BD94" s="702">
        <f>'[4]2019 GRC Adjustments'!BD94</f>
        <v>0</v>
      </c>
      <c r="BE94" s="702">
        <f>'[4]2019 GRC Adjustments'!BE94</f>
        <v>0</v>
      </c>
      <c r="BF94" s="702">
        <f>'[4]2019 GRC Adjustments'!BF94</f>
        <v>0</v>
      </c>
      <c r="BG94" s="702">
        <f>'[4]2019 GRC Adjustments'!BG94</f>
        <v>0</v>
      </c>
      <c r="BH94" s="702">
        <f>'[4]2019 GRC Adjustments'!BH94</f>
        <v>0</v>
      </c>
      <c r="BI94" s="702">
        <f>'[4]2019 GRC Adjustments'!BI94</f>
        <v>0</v>
      </c>
      <c r="BJ94" s="702">
        <f>'[4]2019 GRC Adjustments'!BJ94</f>
        <v>-118371.37770039731</v>
      </c>
      <c r="BK94" s="702">
        <f>'[4]2019 GRC Adjustments'!BK94</f>
        <v>724281.3969316833</v>
      </c>
    </row>
    <row r="95" spans="1:63">
      <c r="A95" s="700">
        <f>'[4]2019 GRC Adjustments'!A95</f>
        <v>91</v>
      </c>
      <c r="B95" s="702" t="str">
        <f>'[4]2019 GRC Adjustments'!B95</f>
        <v xml:space="preserve">               (17) 556 - System Control &amp; Load Dispatch</v>
      </c>
      <c r="C95" s="702">
        <f>'[4]2019 GRC Adjustments'!C95</f>
        <v>109272.45</v>
      </c>
      <c r="D95" s="702">
        <f>'[4]2019 GRC Adjustments'!D95</f>
        <v>0</v>
      </c>
      <c r="E95" s="702">
        <f>'[4]2019 GRC Adjustments'!E95</f>
        <v>0</v>
      </c>
      <c r="F95" s="702">
        <f>'[4]2019 GRC Adjustments'!F95</f>
        <v>0</v>
      </c>
      <c r="G95" s="702">
        <f>'[4]2019 GRC Adjustments'!G95</f>
        <v>0</v>
      </c>
      <c r="H95" s="702">
        <f>'[4]2019 GRC Adjustments'!H95</f>
        <v>0</v>
      </c>
      <c r="I95" s="702">
        <f>'[4]2019 GRC Adjustments'!I95</f>
        <v>0</v>
      </c>
      <c r="J95" s="702">
        <f>'[4]2019 GRC Adjustments'!J95</f>
        <v>0</v>
      </c>
      <c r="K95" s="702">
        <f>'[4]2019 GRC Adjustments'!K95</f>
        <v>-245.51592011125558</v>
      </c>
      <c r="L95" s="702">
        <f>'[4]2019 GRC Adjustments'!L95</f>
        <v>0</v>
      </c>
      <c r="M95" s="702">
        <f>'[4]2019 GRC Adjustments'!M95</f>
        <v>0</v>
      </c>
      <c r="N95" s="702">
        <f>'[4]2019 GRC Adjustments'!N95</f>
        <v>0</v>
      </c>
      <c r="O95" s="702">
        <f>'[4]2019 GRC Adjustments'!O95</f>
        <v>0</v>
      </c>
      <c r="P95" s="702">
        <f>'[4]2019 GRC Adjustments'!P95</f>
        <v>0</v>
      </c>
      <c r="Q95" s="702">
        <f>'[4]2019 GRC Adjustments'!Q95</f>
        <v>0</v>
      </c>
      <c r="R95" s="702">
        <f>'[4]2019 GRC Adjustments'!R95</f>
        <v>41.820669071450595</v>
      </c>
      <c r="S95" s="702">
        <f>'[4]2019 GRC Adjustments'!S95</f>
        <v>0</v>
      </c>
      <c r="T95" s="702">
        <f>'[4]2019 GRC Adjustments'!T95</f>
        <v>0</v>
      </c>
      <c r="U95" s="702">
        <f>'[4]2019 GRC Adjustments'!U95</f>
        <v>0</v>
      </c>
      <c r="V95" s="702">
        <f>'[4]2019 GRC Adjustments'!V95</f>
        <v>0</v>
      </c>
      <c r="W95" s="702">
        <f>'[4]2019 GRC Adjustments'!W95</f>
        <v>0</v>
      </c>
      <c r="X95" s="702">
        <f>'[4]2019 GRC Adjustments'!X95</f>
        <v>0</v>
      </c>
      <c r="Y95" s="702">
        <f>'[4]2019 GRC Adjustments'!Y95</f>
        <v>0</v>
      </c>
      <c r="Z95" s="702">
        <f>'[4]2019 GRC Adjustments'!Z95</f>
        <v>0</v>
      </c>
      <c r="AA95" s="702">
        <f>'[4]2019 GRC Adjustments'!AA95</f>
        <v>0</v>
      </c>
      <c r="AB95" s="702">
        <f>'[4]2019 GRC Adjustments'!AB95</f>
        <v>0</v>
      </c>
      <c r="AC95" s="702">
        <f>'[4]2019 GRC Adjustments'!AC95</f>
        <v>0</v>
      </c>
      <c r="AD95" s="702">
        <f>'[4]2019 GRC Adjustments'!AD95</f>
        <v>0</v>
      </c>
      <c r="AE95" s="702">
        <f>'[4]2019 GRC Adjustments'!AE95</f>
        <v>0</v>
      </c>
      <c r="AF95" s="702">
        <f>'[4]2019 GRC Adjustments'!AF95</f>
        <v>-203.69525103980499</v>
      </c>
      <c r="AG95" s="702">
        <f>'[4]2019 GRC Adjustments'!AG95</f>
        <v>109068.75474896019</v>
      </c>
      <c r="AH95" s="702">
        <f>'[4]2019 GRC Adjustments'!AH95</f>
        <v>0</v>
      </c>
      <c r="AI95" s="702">
        <f>'[4]2019 GRC Adjustments'!AI95</f>
        <v>0</v>
      </c>
      <c r="AJ95" s="702">
        <f>'[4]2019 GRC Adjustments'!AJ95</f>
        <v>0</v>
      </c>
      <c r="AK95" s="702">
        <f>'[4]2019 GRC Adjustments'!AK95</f>
        <v>0</v>
      </c>
      <c r="AL95" s="702">
        <f>'[4]2019 GRC Adjustments'!AL95</f>
        <v>0</v>
      </c>
      <c r="AM95" s="702">
        <f>'[4]2019 GRC Adjustments'!AM95</f>
        <v>0</v>
      </c>
      <c r="AN95" s="702">
        <f>'[4]2019 GRC Adjustments'!AN95</f>
        <v>1603.3333570619945</v>
      </c>
      <c r="AO95" s="702">
        <f>'[4]2019 GRC Adjustments'!AO95</f>
        <v>0</v>
      </c>
      <c r="AP95" s="702">
        <f>'[4]2019 GRC Adjustments'!AP95</f>
        <v>0</v>
      </c>
      <c r="AQ95" s="702">
        <f>'[4]2019 GRC Adjustments'!AQ95</f>
        <v>0</v>
      </c>
      <c r="AR95" s="702">
        <f>'[4]2019 GRC Adjustments'!AR95</f>
        <v>0</v>
      </c>
      <c r="AS95" s="702">
        <f>'[4]2019 GRC Adjustments'!AS95</f>
        <v>0</v>
      </c>
      <c r="AT95" s="702">
        <f>'[4]2019 GRC Adjustments'!AT95</f>
        <v>0</v>
      </c>
      <c r="AU95" s="702">
        <f>'[4]2019 GRC Adjustments'!AU95</f>
        <v>0</v>
      </c>
      <c r="AV95" s="702">
        <f>'[4]2019 GRC Adjustments'!AV95</f>
        <v>0</v>
      </c>
      <c r="AW95" s="702">
        <f>'[4]2019 GRC Adjustments'!AW95</f>
        <v>0</v>
      </c>
      <c r="AX95" s="702">
        <f>'[4]2019 GRC Adjustments'!AX95</f>
        <v>0</v>
      </c>
      <c r="AY95" s="702">
        <f>'[4]2019 GRC Adjustments'!AY95</f>
        <v>0</v>
      </c>
      <c r="AZ95" s="702">
        <f>'[4]2019 GRC Adjustments'!AZ95</f>
        <v>0</v>
      </c>
      <c r="BA95" s="702">
        <f>'[4]2019 GRC Adjustments'!BA95</f>
        <v>-16023.665610582268</v>
      </c>
      <c r="BB95" s="702">
        <f>'[4]2019 GRC Adjustments'!BB95</f>
        <v>0</v>
      </c>
      <c r="BC95" s="702">
        <f>'[4]2019 GRC Adjustments'!BC95</f>
        <v>0</v>
      </c>
      <c r="BD95" s="702">
        <f>'[4]2019 GRC Adjustments'!BD95</f>
        <v>0</v>
      </c>
      <c r="BE95" s="702">
        <f>'[4]2019 GRC Adjustments'!BE95</f>
        <v>0</v>
      </c>
      <c r="BF95" s="702">
        <f>'[4]2019 GRC Adjustments'!BF95</f>
        <v>0</v>
      </c>
      <c r="BG95" s="702">
        <f>'[4]2019 GRC Adjustments'!BG95</f>
        <v>0</v>
      </c>
      <c r="BH95" s="702">
        <f>'[4]2019 GRC Adjustments'!BH95</f>
        <v>0</v>
      </c>
      <c r="BI95" s="702">
        <f>'[4]2019 GRC Adjustments'!BI95</f>
        <v>0</v>
      </c>
      <c r="BJ95" s="702">
        <f>'[4]2019 GRC Adjustments'!BJ95</f>
        <v>-14420.332253520273</v>
      </c>
      <c r="BK95" s="702">
        <f>'[4]2019 GRC Adjustments'!BK95</f>
        <v>94648.422495439911</v>
      </c>
    </row>
    <row r="96" spans="1:63">
      <c r="A96" s="700">
        <f>'[4]2019 GRC Adjustments'!A96</f>
        <v>92</v>
      </c>
      <c r="B96" s="702" t="str">
        <f>'[4]2019 GRC Adjustments'!B96</f>
        <v xml:space="preserve">               (17) 710 - Production Operations Supv &amp; Engineering</v>
      </c>
      <c r="C96" s="702">
        <f>'[4]2019 GRC Adjustments'!C96</f>
        <v>0</v>
      </c>
      <c r="D96" s="702">
        <f>'[4]2019 GRC Adjustments'!D96</f>
        <v>0</v>
      </c>
      <c r="E96" s="702">
        <f>'[4]2019 GRC Adjustments'!E96</f>
        <v>0</v>
      </c>
      <c r="F96" s="702">
        <f>'[4]2019 GRC Adjustments'!F96</f>
        <v>0</v>
      </c>
      <c r="G96" s="702">
        <f>'[4]2019 GRC Adjustments'!G96</f>
        <v>0</v>
      </c>
      <c r="H96" s="702">
        <f>'[4]2019 GRC Adjustments'!H96</f>
        <v>0</v>
      </c>
      <c r="I96" s="702">
        <f>'[4]2019 GRC Adjustments'!I96</f>
        <v>0</v>
      </c>
      <c r="J96" s="702">
        <f>'[4]2019 GRC Adjustments'!J96</f>
        <v>0</v>
      </c>
      <c r="K96" s="702">
        <f>'[4]2019 GRC Adjustments'!K96</f>
        <v>0</v>
      </c>
      <c r="L96" s="702">
        <f>'[4]2019 GRC Adjustments'!L96</f>
        <v>0</v>
      </c>
      <c r="M96" s="702">
        <f>'[4]2019 GRC Adjustments'!M96</f>
        <v>0</v>
      </c>
      <c r="N96" s="702">
        <f>'[4]2019 GRC Adjustments'!N96</f>
        <v>0</v>
      </c>
      <c r="O96" s="702">
        <f>'[4]2019 GRC Adjustments'!O96</f>
        <v>0</v>
      </c>
      <c r="P96" s="702">
        <f>'[4]2019 GRC Adjustments'!P96</f>
        <v>0</v>
      </c>
      <c r="Q96" s="702">
        <f>'[4]2019 GRC Adjustments'!Q96</f>
        <v>0</v>
      </c>
      <c r="R96" s="702">
        <f>'[4]2019 GRC Adjustments'!R96</f>
        <v>0</v>
      </c>
      <c r="S96" s="702">
        <f>'[4]2019 GRC Adjustments'!S96</f>
        <v>0</v>
      </c>
      <c r="T96" s="702">
        <f>'[4]2019 GRC Adjustments'!T96</f>
        <v>0</v>
      </c>
      <c r="U96" s="702">
        <f>'[4]2019 GRC Adjustments'!U96</f>
        <v>0</v>
      </c>
      <c r="V96" s="702">
        <f>'[4]2019 GRC Adjustments'!V96</f>
        <v>0</v>
      </c>
      <c r="W96" s="702">
        <f>'[4]2019 GRC Adjustments'!W96</f>
        <v>0</v>
      </c>
      <c r="X96" s="702">
        <f>'[4]2019 GRC Adjustments'!X96</f>
        <v>0</v>
      </c>
      <c r="Y96" s="702">
        <f>'[4]2019 GRC Adjustments'!Y96</f>
        <v>0</v>
      </c>
      <c r="Z96" s="702">
        <f>'[4]2019 GRC Adjustments'!Z96</f>
        <v>0</v>
      </c>
      <c r="AA96" s="702">
        <f>'[4]2019 GRC Adjustments'!AA96</f>
        <v>0</v>
      </c>
      <c r="AB96" s="702">
        <f>'[4]2019 GRC Adjustments'!AB96</f>
        <v>0</v>
      </c>
      <c r="AC96" s="702">
        <f>'[4]2019 GRC Adjustments'!AC96</f>
        <v>0</v>
      </c>
      <c r="AD96" s="702">
        <f>'[4]2019 GRC Adjustments'!AD96</f>
        <v>0</v>
      </c>
      <c r="AE96" s="702">
        <f>'[4]2019 GRC Adjustments'!AE96</f>
        <v>0</v>
      </c>
      <c r="AF96" s="702">
        <f>'[4]2019 GRC Adjustments'!AF96</f>
        <v>0</v>
      </c>
      <c r="AG96" s="702">
        <f>'[4]2019 GRC Adjustments'!AG96</f>
        <v>0</v>
      </c>
      <c r="AH96" s="702">
        <f>'[4]2019 GRC Adjustments'!AH96</f>
        <v>0</v>
      </c>
      <c r="AI96" s="702">
        <f>'[4]2019 GRC Adjustments'!AI96</f>
        <v>0</v>
      </c>
      <c r="AJ96" s="702">
        <f>'[4]2019 GRC Adjustments'!AJ96</f>
        <v>0</v>
      </c>
      <c r="AK96" s="702">
        <f>'[4]2019 GRC Adjustments'!AK96</f>
        <v>0</v>
      </c>
      <c r="AL96" s="702">
        <f>'[4]2019 GRC Adjustments'!AL96</f>
        <v>0</v>
      </c>
      <c r="AM96" s="702">
        <f>'[4]2019 GRC Adjustments'!AM96</f>
        <v>0</v>
      </c>
      <c r="AN96" s="702">
        <f>'[4]2019 GRC Adjustments'!AN96</f>
        <v>0</v>
      </c>
      <c r="AO96" s="702">
        <f>'[4]2019 GRC Adjustments'!AO96</f>
        <v>0</v>
      </c>
      <c r="AP96" s="702">
        <f>'[4]2019 GRC Adjustments'!AP96</f>
        <v>0</v>
      </c>
      <c r="AQ96" s="702">
        <f>'[4]2019 GRC Adjustments'!AQ96</f>
        <v>0</v>
      </c>
      <c r="AR96" s="702">
        <f>'[4]2019 GRC Adjustments'!AR96</f>
        <v>0</v>
      </c>
      <c r="AS96" s="702">
        <f>'[4]2019 GRC Adjustments'!AS96</f>
        <v>0</v>
      </c>
      <c r="AT96" s="702">
        <f>'[4]2019 GRC Adjustments'!AT96</f>
        <v>0</v>
      </c>
      <c r="AU96" s="702">
        <f>'[4]2019 GRC Adjustments'!AU96</f>
        <v>0</v>
      </c>
      <c r="AV96" s="702">
        <f>'[4]2019 GRC Adjustments'!AV96</f>
        <v>0</v>
      </c>
      <c r="AW96" s="702">
        <f>'[4]2019 GRC Adjustments'!AW96</f>
        <v>0</v>
      </c>
      <c r="AX96" s="702">
        <f>'[4]2019 GRC Adjustments'!AX96</f>
        <v>0</v>
      </c>
      <c r="AY96" s="702">
        <f>'[4]2019 GRC Adjustments'!AY96</f>
        <v>0</v>
      </c>
      <c r="AZ96" s="702">
        <f>'[4]2019 GRC Adjustments'!AZ96</f>
        <v>0</v>
      </c>
      <c r="BA96" s="702">
        <f>'[4]2019 GRC Adjustments'!BA96</f>
        <v>0</v>
      </c>
      <c r="BB96" s="702">
        <f>'[4]2019 GRC Adjustments'!BB96</f>
        <v>0</v>
      </c>
      <c r="BC96" s="702">
        <f>'[4]2019 GRC Adjustments'!BC96</f>
        <v>0</v>
      </c>
      <c r="BD96" s="702">
        <f>'[4]2019 GRC Adjustments'!BD96</f>
        <v>0</v>
      </c>
      <c r="BE96" s="702">
        <f>'[4]2019 GRC Adjustments'!BE96</f>
        <v>0</v>
      </c>
      <c r="BF96" s="702">
        <f>'[4]2019 GRC Adjustments'!BF96</f>
        <v>0</v>
      </c>
      <c r="BG96" s="702">
        <f>'[4]2019 GRC Adjustments'!BG96</f>
        <v>0</v>
      </c>
      <c r="BH96" s="702">
        <f>'[4]2019 GRC Adjustments'!BH96</f>
        <v>0</v>
      </c>
      <c r="BI96" s="702">
        <f>'[4]2019 GRC Adjustments'!BI96</f>
        <v>0</v>
      </c>
      <c r="BJ96" s="702">
        <f>'[4]2019 GRC Adjustments'!BJ96</f>
        <v>0</v>
      </c>
      <c r="BK96" s="702">
        <f>'[4]2019 GRC Adjustments'!BK96</f>
        <v>0</v>
      </c>
    </row>
    <row r="97" spans="1:63">
      <c r="A97" s="700">
        <f>'[4]2019 GRC Adjustments'!A97</f>
        <v>93</v>
      </c>
      <c r="B97" s="702" t="str">
        <f>'[4]2019 GRC Adjustments'!B97</f>
        <v xml:space="preserve">               (17) 717 - Liquefied Petroleum Gas Expenses</v>
      </c>
      <c r="C97" s="702">
        <f>'[4]2019 GRC Adjustments'!C97</f>
        <v>0</v>
      </c>
      <c r="D97" s="702">
        <f>'[4]2019 GRC Adjustments'!D97</f>
        <v>0</v>
      </c>
      <c r="E97" s="702">
        <f>'[4]2019 GRC Adjustments'!E97</f>
        <v>0</v>
      </c>
      <c r="F97" s="702">
        <f>'[4]2019 GRC Adjustments'!F97</f>
        <v>0</v>
      </c>
      <c r="G97" s="702">
        <f>'[4]2019 GRC Adjustments'!G97</f>
        <v>0</v>
      </c>
      <c r="H97" s="702">
        <f>'[4]2019 GRC Adjustments'!H97</f>
        <v>0</v>
      </c>
      <c r="I97" s="702">
        <f>'[4]2019 GRC Adjustments'!I97</f>
        <v>0</v>
      </c>
      <c r="J97" s="702">
        <f>'[4]2019 GRC Adjustments'!J97</f>
        <v>0</v>
      </c>
      <c r="K97" s="702">
        <f>'[4]2019 GRC Adjustments'!K97</f>
        <v>0</v>
      </c>
      <c r="L97" s="702">
        <f>'[4]2019 GRC Adjustments'!L97</f>
        <v>0</v>
      </c>
      <c r="M97" s="702">
        <f>'[4]2019 GRC Adjustments'!M97</f>
        <v>0</v>
      </c>
      <c r="N97" s="702">
        <f>'[4]2019 GRC Adjustments'!N97</f>
        <v>0</v>
      </c>
      <c r="O97" s="702">
        <f>'[4]2019 GRC Adjustments'!O97</f>
        <v>0</v>
      </c>
      <c r="P97" s="702">
        <f>'[4]2019 GRC Adjustments'!P97</f>
        <v>0</v>
      </c>
      <c r="Q97" s="702">
        <f>'[4]2019 GRC Adjustments'!Q97</f>
        <v>0</v>
      </c>
      <c r="R97" s="702">
        <f>'[4]2019 GRC Adjustments'!R97</f>
        <v>0</v>
      </c>
      <c r="S97" s="702">
        <f>'[4]2019 GRC Adjustments'!S97</f>
        <v>0</v>
      </c>
      <c r="T97" s="702">
        <f>'[4]2019 GRC Adjustments'!T97</f>
        <v>0</v>
      </c>
      <c r="U97" s="702">
        <f>'[4]2019 GRC Adjustments'!U97</f>
        <v>0</v>
      </c>
      <c r="V97" s="702">
        <f>'[4]2019 GRC Adjustments'!V97</f>
        <v>0</v>
      </c>
      <c r="W97" s="702">
        <f>'[4]2019 GRC Adjustments'!W97</f>
        <v>0</v>
      </c>
      <c r="X97" s="702">
        <f>'[4]2019 GRC Adjustments'!X97</f>
        <v>0</v>
      </c>
      <c r="Y97" s="702">
        <f>'[4]2019 GRC Adjustments'!Y97</f>
        <v>0</v>
      </c>
      <c r="Z97" s="702">
        <f>'[4]2019 GRC Adjustments'!Z97</f>
        <v>0</v>
      </c>
      <c r="AA97" s="702">
        <f>'[4]2019 GRC Adjustments'!AA97</f>
        <v>0</v>
      </c>
      <c r="AB97" s="702">
        <f>'[4]2019 GRC Adjustments'!AB97</f>
        <v>0</v>
      </c>
      <c r="AC97" s="702">
        <f>'[4]2019 GRC Adjustments'!AC97</f>
        <v>0</v>
      </c>
      <c r="AD97" s="702">
        <f>'[4]2019 GRC Adjustments'!AD97</f>
        <v>0</v>
      </c>
      <c r="AE97" s="702">
        <f>'[4]2019 GRC Adjustments'!AE97</f>
        <v>0</v>
      </c>
      <c r="AF97" s="702">
        <f>'[4]2019 GRC Adjustments'!AF97</f>
        <v>0</v>
      </c>
      <c r="AG97" s="702">
        <f>'[4]2019 GRC Adjustments'!AG97</f>
        <v>0</v>
      </c>
      <c r="AH97" s="702">
        <f>'[4]2019 GRC Adjustments'!AH97</f>
        <v>0</v>
      </c>
      <c r="AI97" s="702">
        <f>'[4]2019 GRC Adjustments'!AI97</f>
        <v>0</v>
      </c>
      <c r="AJ97" s="702">
        <f>'[4]2019 GRC Adjustments'!AJ97</f>
        <v>0</v>
      </c>
      <c r="AK97" s="702">
        <f>'[4]2019 GRC Adjustments'!AK97</f>
        <v>0</v>
      </c>
      <c r="AL97" s="702">
        <f>'[4]2019 GRC Adjustments'!AL97</f>
        <v>0</v>
      </c>
      <c r="AM97" s="702">
        <f>'[4]2019 GRC Adjustments'!AM97</f>
        <v>0</v>
      </c>
      <c r="AN97" s="702">
        <f>'[4]2019 GRC Adjustments'!AN97</f>
        <v>0</v>
      </c>
      <c r="AO97" s="702">
        <f>'[4]2019 GRC Adjustments'!AO97</f>
        <v>0</v>
      </c>
      <c r="AP97" s="702">
        <f>'[4]2019 GRC Adjustments'!AP97</f>
        <v>0</v>
      </c>
      <c r="AQ97" s="702">
        <f>'[4]2019 GRC Adjustments'!AQ97</f>
        <v>0</v>
      </c>
      <c r="AR97" s="702">
        <f>'[4]2019 GRC Adjustments'!AR97</f>
        <v>0</v>
      </c>
      <c r="AS97" s="702">
        <f>'[4]2019 GRC Adjustments'!AS97</f>
        <v>0</v>
      </c>
      <c r="AT97" s="702">
        <f>'[4]2019 GRC Adjustments'!AT97</f>
        <v>0</v>
      </c>
      <c r="AU97" s="702">
        <f>'[4]2019 GRC Adjustments'!AU97</f>
        <v>0</v>
      </c>
      <c r="AV97" s="702">
        <f>'[4]2019 GRC Adjustments'!AV97</f>
        <v>0</v>
      </c>
      <c r="AW97" s="702">
        <f>'[4]2019 GRC Adjustments'!AW97</f>
        <v>0</v>
      </c>
      <c r="AX97" s="702">
        <f>'[4]2019 GRC Adjustments'!AX97</f>
        <v>0</v>
      </c>
      <c r="AY97" s="702">
        <f>'[4]2019 GRC Adjustments'!AY97</f>
        <v>0</v>
      </c>
      <c r="AZ97" s="702">
        <f>'[4]2019 GRC Adjustments'!AZ97</f>
        <v>0</v>
      </c>
      <c r="BA97" s="702">
        <f>'[4]2019 GRC Adjustments'!BA97</f>
        <v>0</v>
      </c>
      <c r="BB97" s="702">
        <f>'[4]2019 GRC Adjustments'!BB97</f>
        <v>0</v>
      </c>
      <c r="BC97" s="702">
        <f>'[4]2019 GRC Adjustments'!BC97</f>
        <v>0</v>
      </c>
      <c r="BD97" s="702">
        <f>'[4]2019 GRC Adjustments'!BD97</f>
        <v>0</v>
      </c>
      <c r="BE97" s="702">
        <f>'[4]2019 GRC Adjustments'!BE97</f>
        <v>0</v>
      </c>
      <c r="BF97" s="702">
        <f>'[4]2019 GRC Adjustments'!BF97</f>
        <v>0</v>
      </c>
      <c r="BG97" s="702">
        <f>'[4]2019 GRC Adjustments'!BG97</f>
        <v>0</v>
      </c>
      <c r="BH97" s="702">
        <f>'[4]2019 GRC Adjustments'!BH97</f>
        <v>0</v>
      </c>
      <c r="BI97" s="702">
        <f>'[4]2019 GRC Adjustments'!BI97</f>
        <v>0</v>
      </c>
      <c r="BJ97" s="702">
        <f>'[4]2019 GRC Adjustments'!BJ97</f>
        <v>0</v>
      </c>
      <c r="BK97" s="702">
        <f>'[4]2019 GRC Adjustments'!BK97</f>
        <v>0</v>
      </c>
    </row>
    <row r="98" spans="1:63">
      <c r="A98" s="700">
        <f>'[4]2019 GRC Adjustments'!A98</f>
        <v>94</v>
      </c>
      <c r="B98" s="702" t="str">
        <f>'[4]2019 GRC Adjustments'!B98</f>
        <v xml:space="preserve">               (17) 735 - Misc Gas Production Exp</v>
      </c>
      <c r="C98" s="702">
        <f>'[4]2019 GRC Adjustments'!C98</f>
        <v>0</v>
      </c>
      <c r="D98" s="702">
        <f>'[4]2019 GRC Adjustments'!D98</f>
        <v>0</v>
      </c>
      <c r="E98" s="702">
        <f>'[4]2019 GRC Adjustments'!E98</f>
        <v>0</v>
      </c>
      <c r="F98" s="702">
        <f>'[4]2019 GRC Adjustments'!F98</f>
        <v>0</v>
      </c>
      <c r="G98" s="702">
        <f>'[4]2019 GRC Adjustments'!G98</f>
        <v>0</v>
      </c>
      <c r="H98" s="702">
        <f>'[4]2019 GRC Adjustments'!H98</f>
        <v>0</v>
      </c>
      <c r="I98" s="702">
        <f>'[4]2019 GRC Adjustments'!I98</f>
        <v>0</v>
      </c>
      <c r="J98" s="702">
        <f>'[4]2019 GRC Adjustments'!J98</f>
        <v>0</v>
      </c>
      <c r="K98" s="702">
        <f>'[4]2019 GRC Adjustments'!K98</f>
        <v>0</v>
      </c>
      <c r="L98" s="702">
        <f>'[4]2019 GRC Adjustments'!L98</f>
        <v>0</v>
      </c>
      <c r="M98" s="702">
        <f>'[4]2019 GRC Adjustments'!M98</f>
        <v>0</v>
      </c>
      <c r="N98" s="702">
        <f>'[4]2019 GRC Adjustments'!N98</f>
        <v>0</v>
      </c>
      <c r="O98" s="702">
        <f>'[4]2019 GRC Adjustments'!O98</f>
        <v>0</v>
      </c>
      <c r="P98" s="702">
        <f>'[4]2019 GRC Adjustments'!P98</f>
        <v>0</v>
      </c>
      <c r="Q98" s="702">
        <f>'[4]2019 GRC Adjustments'!Q98</f>
        <v>0</v>
      </c>
      <c r="R98" s="702">
        <f>'[4]2019 GRC Adjustments'!R98</f>
        <v>0</v>
      </c>
      <c r="S98" s="702">
        <f>'[4]2019 GRC Adjustments'!S98</f>
        <v>0</v>
      </c>
      <c r="T98" s="702">
        <f>'[4]2019 GRC Adjustments'!T98</f>
        <v>0</v>
      </c>
      <c r="U98" s="702">
        <f>'[4]2019 GRC Adjustments'!U98</f>
        <v>0</v>
      </c>
      <c r="V98" s="702">
        <f>'[4]2019 GRC Adjustments'!V98</f>
        <v>0</v>
      </c>
      <c r="W98" s="702">
        <f>'[4]2019 GRC Adjustments'!W98</f>
        <v>0</v>
      </c>
      <c r="X98" s="702">
        <f>'[4]2019 GRC Adjustments'!X98</f>
        <v>0</v>
      </c>
      <c r="Y98" s="702">
        <f>'[4]2019 GRC Adjustments'!Y98</f>
        <v>0</v>
      </c>
      <c r="Z98" s="702">
        <f>'[4]2019 GRC Adjustments'!Z98</f>
        <v>0</v>
      </c>
      <c r="AA98" s="702">
        <f>'[4]2019 GRC Adjustments'!AA98</f>
        <v>0</v>
      </c>
      <c r="AB98" s="702">
        <f>'[4]2019 GRC Adjustments'!AB98</f>
        <v>0</v>
      </c>
      <c r="AC98" s="702">
        <f>'[4]2019 GRC Adjustments'!AC98</f>
        <v>0</v>
      </c>
      <c r="AD98" s="702">
        <f>'[4]2019 GRC Adjustments'!AD98</f>
        <v>0</v>
      </c>
      <c r="AE98" s="702">
        <f>'[4]2019 GRC Adjustments'!AE98</f>
        <v>0</v>
      </c>
      <c r="AF98" s="702">
        <f>'[4]2019 GRC Adjustments'!AF98</f>
        <v>0</v>
      </c>
      <c r="AG98" s="702">
        <f>'[4]2019 GRC Adjustments'!AG98</f>
        <v>0</v>
      </c>
      <c r="AH98" s="702">
        <f>'[4]2019 GRC Adjustments'!AH98</f>
        <v>0</v>
      </c>
      <c r="AI98" s="702">
        <f>'[4]2019 GRC Adjustments'!AI98</f>
        <v>0</v>
      </c>
      <c r="AJ98" s="702">
        <f>'[4]2019 GRC Adjustments'!AJ98</f>
        <v>0</v>
      </c>
      <c r="AK98" s="702">
        <f>'[4]2019 GRC Adjustments'!AK98</f>
        <v>0</v>
      </c>
      <c r="AL98" s="702">
        <f>'[4]2019 GRC Adjustments'!AL98</f>
        <v>0</v>
      </c>
      <c r="AM98" s="702">
        <f>'[4]2019 GRC Adjustments'!AM98</f>
        <v>0</v>
      </c>
      <c r="AN98" s="702">
        <f>'[4]2019 GRC Adjustments'!AN98</f>
        <v>0</v>
      </c>
      <c r="AO98" s="702">
        <f>'[4]2019 GRC Adjustments'!AO98</f>
        <v>0</v>
      </c>
      <c r="AP98" s="702">
        <f>'[4]2019 GRC Adjustments'!AP98</f>
        <v>0</v>
      </c>
      <c r="AQ98" s="702">
        <f>'[4]2019 GRC Adjustments'!AQ98</f>
        <v>0</v>
      </c>
      <c r="AR98" s="702">
        <f>'[4]2019 GRC Adjustments'!AR98</f>
        <v>0</v>
      </c>
      <c r="AS98" s="702">
        <f>'[4]2019 GRC Adjustments'!AS98</f>
        <v>0</v>
      </c>
      <c r="AT98" s="702">
        <f>'[4]2019 GRC Adjustments'!AT98</f>
        <v>0</v>
      </c>
      <c r="AU98" s="702">
        <f>'[4]2019 GRC Adjustments'!AU98</f>
        <v>0</v>
      </c>
      <c r="AV98" s="702">
        <f>'[4]2019 GRC Adjustments'!AV98</f>
        <v>0</v>
      </c>
      <c r="AW98" s="702">
        <f>'[4]2019 GRC Adjustments'!AW98</f>
        <v>0</v>
      </c>
      <c r="AX98" s="702">
        <f>'[4]2019 GRC Adjustments'!AX98</f>
        <v>0</v>
      </c>
      <c r="AY98" s="702">
        <f>'[4]2019 GRC Adjustments'!AY98</f>
        <v>0</v>
      </c>
      <c r="AZ98" s="702">
        <f>'[4]2019 GRC Adjustments'!AZ98</f>
        <v>0</v>
      </c>
      <c r="BA98" s="702">
        <f>'[4]2019 GRC Adjustments'!BA98</f>
        <v>0</v>
      </c>
      <c r="BB98" s="702">
        <f>'[4]2019 GRC Adjustments'!BB98</f>
        <v>0</v>
      </c>
      <c r="BC98" s="702">
        <f>'[4]2019 GRC Adjustments'!BC98</f>
        <v>0</v>
      </c>
      <c r="BD98" s="702">
        <f>'[4]2019 GRC Adjustments'!BD98</f>
        <v>0</v>
      </c>
      <c r="BE98" s="702">
        <f>'[4]2019 GRC Adjustments'!BE98</f>
        <v>0</v>
      </c>
      <c r="BF98" s="702">
        <f>'[4]2019 GRC Adjustments'!BF98</f>
        <v>0</v>
      </c>
      <c r="BG98" s="702">
        <f>'[4]2019 GRC Adjustments'!BG98</f>
        <v>0</v>
      </c>
      <c r="BH98" s="702">
        <f>'[4]2019 GRC Adjustments'!BH98</f>
        <v>0</v>
      </c>
      <c r="BI98" s="702">
        <f>'[4]2019 GRC Adjustments'!BI98</f>
        <v>0</v>
      </c>
      <c r="BJ98" s="702">
        <f>'[4]2019 GRC Adjustments'!BJ98</f>
        <v>0</v>
      </c>
      <c r="BK98" s="702">
        <f>'[4]2019 GRC Adjustments'!BK98</f>
        <v>0</v>
      </c>
    </row>
    <row r="99" spans="1:63">
      <c r="A99" s="700">
        <f>'[4]2019 GRC Adjustments'!A99</f>
        <v>95</v>
      </c>
      <c r="B99" s="702" t="str">
        <f>'[4]2019 GRC Adjustments'!B99</f>
        <v xml:space="preserve">               (17) 741 - Production Plant Maint Structures</v>
      </c>
      <c r="C99" s="702">
        <f>'[4]2019 GRC Adjustments'!C99</f>
        <v>0</v>
      </c>
      <c r="D99" s="702">
        <f>'[4]2019 GRC Adjustments'!D99</f>
        <v>0</v>
      </c>
      <c r="E99" s="702">
        <f>'[4]2019 GRC Adjustments'!E99</f>
        <v>0</v>
      </c>
      <c r="F99" s="702">
        <f>'[4]2019 GRC Adjustments'!F99</f>
        <v>0</v>
      </c>
      <c r="G99" s="702">
        <f>'[4]2019 GRC Adjustments'!G99</f>
        <v>0</v>
      </c>
      <c r="H99" s="702">
        <f>'[4]2019 GRC Adjustments'!H99</f>
        <v>0</v>
      </c>
      <c r="I99" s="702">
        <f>'[4]2019 GRC Adjustments'!I99</f>
        <v>0</v>
      </c>
      <c r="J99" s="702">
        <f>'[4]2019 GRC Adjustments'!J99</f>
        <v>0</v>
      </c>
      <c r="K99" s="702">
        <f>'[4]2019 GRC Adjustments'!K99</f>
        <v>0</v>
      </c>
      <c r="L99" s="702">
        <f>'[4]2019 GRC Adjustments'!L99</f>
        <v>0</v>
      </c>
      <c r="M99" s="702">
        <f>'[4]2019 GRC Adjustments'!M99</f>
        <v>0</v>
      </c>
      <c r="N99" s="702">
        <f>'[4]2019 GRC Adjustments'!N99</f>
        <v>0</v>
      </c>
      <c r="O99" s="702">
        <f>'[4]2019 GRC Adjustments'!O99</f>
        <v>0</v>
      </c>
      <c r="P99" s="702">
        <f>'[4]2019 GRC Adjustments'!P99</f>
        <v>0</v>
      </c>
      <c r="Q99" s="702">
        <f>'[4]2019 GRC Adjustments'!Q99</f>
        <v>0</v>
      </c>
      <c r="R99" s="702">
        <f>'[4]2019 GRC Adjustments'!R99</f>
        <v>0</v>
      </c>
      <c r="S99" s="702">
        <f>'[4]2019 GRC Adjustments'!S99</f>
        <v>0</v>
      </c>
      <c r="T99" s="702">
        <f>'[4]2019 GRC Adjustments'!T99</f>
        <v>0</v>
      </c>
      <c r="U99" s="702">
        <f>'[4]2019 GRC Adjustments'!U99</f>
        <v>0</v>
      </c>
      <c r="V99" s="702">
        <f>'[4]2019 GRC Adjustments'!V99</f>
        <v>0</v>
      </c>
      <c r="W99" s="702">
        <f>'[4]2019 GRC Adjustments'!W99</f>
        <v>0</v>
      </c>
      <c r="X99" s="702">
        <f>'[4]2019 GRC Adjustments'!X99</f>
        <v>0</v>
      </c>
      <c r="Y99" s="702">
        <f>'[4]2019 GRC Adjustments'!Y99</f>
        <v>0</v>
      </c>
      <c r="Z99" s="702">
        <f>'[4]2019 GRC Adjustments'!Z99</f>
        <v>0</v>
      </c>
      <c r="AA99" s="702">
        <f>'[4]2019 GRC Adjustments'!AA99</f>
        <v>0</v>
      </c>
      <c r="AB99" s="702">
        <f>'[4]2019 GRC Adjustments'!AB99</f>
        <v>0</v>
      </c>
      <c r="AC99" s="702">
        <f>'[4]2019 GRC Adjustments'!AC99</f>
        <v>0</v>
      </c>
      <c r="AD99" s="702">
        <f>'[4]2019 GRC Adjustments'!AD99</f>
        <v>0</v>
      </c>
      <c r="AE99" s="702">
        <f>'[4]2019 GRC Adjustments'!AE99</f>
        <v>0</v>
      </c>
      <c r="AF99" s="702">
        <f>'[4]2019 GRC Adjustments'!AF99</f>
        <v>0</v>
      </c>
      <c r="AG99" s="702">
        <f>'[4]2019 GRC Adjustments'!AG99</f>
        <v>0</v>
      </c>
      <c r="AH99" s="702">
        <f>'[4]2019 GRC Adjustments'!AH99</f>
        <v>0</v>
      </c>
      <c r="AI99" s="702">
        <f>'[4]2019 GRC Adjustments'!AI99</f>
        <v>0</v>
      </c>
      <c r="AJ99" s="702">
        <f>'[4]2019 GRC Adjustments'!AJ99</f>
        <v>0</v>
      </c>
      <c r="AK99" s="702">
        <f>'[4]2019 GRC Adjustments'!AK99</f>
        <v>0</v>
      </c>
      <c r="AL99" s="702">
        <f>'[4]2019 GRC Adjustments'!AL99</f>
        <v>0</v>
      </c>
      <c r="AM99" s="702">
        <f>'[4]2019 GRC Adjustments'!AM99</f>
        <v>0</v>
      </c>
      <c r="AN99" s="702">
        <f>'[4]2019 GRC Adjustments'!AN99</f>
        <v>0</v>
      </c>
      <c r="AO99" s="702">
        <f>'[4]2019 GRC Adjustments'!AO99</f>
        <v>0</v>
      </c>
      <c r="AP99" s="702">
        <f>'[4]2019 GRC Adjustments'!AP99</f>
        <v>0</v>
      </c>
      <c r="AQ99" s="702">
        <f>'[4]2019 GRC Adjustments'!AQ99</f>
        <v>0</v>
      </c>
      <c r="AR99" s="702">
        <f>'[4]2019 GRC Adjustments'!AR99</f>
        <v>0</v>
      </c>
      <c r="AS99" s="702">
        <f>'[4]2019 GRC Adjustments'!AS99</f>
        <v>0</v>
      </c>
      <c r="AT99" s="702">
        <f>'[4]2019 GRC Adjustments'!AT99</f>
        <v>0</v>
      </c>
      <c r="AU99" s="702">
        <f>'[4]2019 GRC Adjustments'!AU99</f>
        <v>0</v>
      </c>
      <c r="AV99" s="702">
        <f>'[4]2019 GRC Adjustments'!AV99</f>
        <v>0</v>
      </c>
      <c r="AW99" s="702">
        <f>'[4]2019 GRC Adjustments'!AW99</f>
        <v>0</v>
      </c>
      <c r="AX99" s="702">
        <f>'[4]2019 GRC Adjustments'!AX99</f>
        <v>0</v>
      </c>
      <c r="AY99" s="702">
        <f>'[4]2019 GRC Adjustments'!AY99</f>
        <v>0</v>
      </c>
      <c r="AZ99" s="702">
        <f>'[4]2019 GRC Adjustments'!AZ99</f>
        <v>0</v>
      </c>
      <c r="BA99" s="702">
        <f>'[4]2019 GRC Adjustments'!BA99</f>
        <v>0</v>
      </c>
      <c r="BB99" s="702">
        <f>'[4]2019 GRC Adjustments'!BB99</f>
        <v>0</v>
      </c>
      <c r="BC99" s="702">
        <f>'[4]2019 GRC Adjustments'!BC99</f>
        <v>0</v>
      </c>
      <c r="BD99" s="702">
        <f>'[4]2019 GRC Adjustments'!BD99</f>
        <v>0</v>
      </c>
      <c r="BE99" s="702">
        <f>'[4]2019 GRC Adjustments'!BE99</f>
        <v>0</v>
      </c>
      <c r="BF99" s="702">
        <f>'[4]2019 GRC Adjustments'!BF99</f>
        <v>0</v>
      </c>
      <c r="BG99" s="702">
        <f>'[4]2019 GRC Adjustments'!BG99</f>
        <v>0</v>
      </c>
      <c r="BH99" s="702">
        <f>'[4]2019 GRC Adjustments'!BH99</f>
        <v>0</v>
      </c>
      <c r="BI99" s="702">
        <f>'[4]2019 GRC Adjustments'!BI99</f>
        <v>0</v>
      </c>
      <c r="BJ99" s="702">
        <f>'[4]2019 GRC Adjustments'!BJ99</f>
        <v>0</v>
      </c>
      <c r="BK99" s="702">
        <f>'[4]2019 GRC Adjustments'!BK99</f>
        <v>0</v>
      </c>
    </row>
    <row r="100" spans="1:63">
      <c r="A100" s="700">
        <f>'[4]2019 GRC Adjustments'!A100</f>
        <v>96</v>
      </c>
      <c r="B100" s="702" t="str">
        <f>'[4]2019 GRC Adjustments'!B100</f>
        <v xml:space="preserve">               (17) 742 - Production Plant Maint Prod Equip</v>
      </c>
      <c r="C100" s="702">
        <f>'[4]2019 GRC Adjustments'!C100</f>
        <v>0</v>
      </c>
      <c r="D100" s="702">
        <f>'[4]2019 GRC Adjustments'!D100</f>
        <v>0</v>
      </c>
      <c r="E100" s="702">
        <f>'[4]2019 GRC Adjustments'!E100</f>
        <v>0</v>
      </c>
      <c r="F100" s="702">
        <f>'[4]2019 GRC Adjustments'!F100</f>
        <v>0</v>
      </c>
      <c r="G100" s="702">
        <f>'[4]2019 GRC Adjustments'!G100</f>
        <v>0</v>
      </c>
      <c r="H100" s="702">
        <f>'[4]2019 GRC Adjustments'!H100</f>
        <v>0</v>
      </c>
      <c r="I100" s="702">
        <f>'[4]2019 GRC Adjustments'!I100</f>
        <v>0</v>
      </c>
      <c r="J100" s="702">
        <f>'[4]2019 GRC Adjustments'!J100</f>
        <v>0</v>
      </c>
      <c r="K100" s="702">
        <f>'[4]2019 GRC Adjustments'!K100</f>
        <v>0</v>
      </c>
      <c r="L100" s="702">
        <f>'[4]2019 GRC Adjustments'!L100</f>
        <v>0</v>
      </c>
      <c r="M100" s="702">
        <f>'[4]2019 GRC Adjustments'!M100</f>
        <v>0</v>
      </c>
      <c r="N100" s="702">
        <f>'[4]2019 GRC Adjustments'!N100</f>
        <v>0</v>
      </c>
      <c r="O100" s="702">
        <f>'[4]2019 GRC Adjustments'!O100</f>
        <v>0</v>
      </c>
      <c r="P100" s="702">
        <f>'[4]2019 GRC Adjustments'!P100</f>
        <v>0</v>
      </c>
      <c r="Q100" s="702">
        <f>'[4]2019 GRC Adjustments'!Q100</f>
        <v>0</v>
      </c>
      <c r="R100" s="702">
        <f>'[4]2019 GRC Adjustments'!R100</f>
        <v>0</v>
      </c>
      <c r="S100" s="702">
        <f>'[4]2019 GRC Adjustments'!S100</f>
        <v>0</v>
      </c>
      <c r="T100" s="702">
        <f>'[4]2019 GRC Adjustments'!T100</f>
        <v>0</v>
      </c>
      <c r="U100" s="702">
        <f>'[4]2019 GRC Adjustments'!U100</f>
        <v>0</v>
      </c>
      <c r="V100" s="702">
        <f>'[4]2019 GRC Adjustments'!V100</f>
        <v>0</v>
      </c>
      <c r="W100" s="702">
        <f>'[4]2019 GRC Adjustments'!W100</f>
        <v>0</v>
      </c>
      <c r="X100" s="702">
        <f>'[4]2019 GRC Adjustments'!X100</f>
        <v>0</v>
      </c>
      <c r="Y100" s="702">
        <f>'[4]2019 GRC Adjustments'!Y100</f>
        <v>0</v>
      </c>
      <c r="Z100" s="702">
        <f>'[4]2019 GRC Adjustments'!Z100</f>
        <v>0</v>
      </c>
      <c r="AA100" s="702">
        <f>'[4]2019 GRC Adjustments'!AA100</f>
        <v>0</v>
      </c>
      <c r="AB100" s="702">
        <f>'[4]2019 GRC Adjustments'!AB100</f>
        <v>0</v>
      </c>
      <c r="AC100" s="702">
        <f>'[4]2019 GRC Adjustments'!AC100</f>
        <v>0</v>
      </c>
      <c r="AD100" s="702">
        <f>'[4]2019 GRC Adjustments'!AD100</f>
        <v>0</v>
      </c>
      <c r="AE100" s="702">
        <f>'[4]2019 GRC Adjustments'!AE100</f>
        <v>0</v>
      </c>
      <c r="AF100" s="702">
        <f>'[4]2019 GRC Adjustments'!AF100</f>
        <v>0</v>
      </c>
      <c r="AG100" s="702">
        <f>'[4]2019 GRC Adjustments'!AG100</f>
        <v>0</v>
      </c>
      <c r="AH100" s="702">
        <f>'[4]2019 GRC Adjustments'!AH100</f>
        <v>0</v>
      </c>
      <c r="AI100" s="702">
        <f>'[4]2019 GRC Adjustments'!AI100</f>
        <v>0</v>
      </c>
      <c r="AJ100" s="702">
        <f>'[4]2019 GRC Adjustments'!AJ100</f>
        <v>0</v>
      </c>
      <c r="AK100" s="702">
        <f>'[4]2019 GRC Adjustments'!AK100</f>
        <v>0</v>
      </c>
      <c r="AL100" s="702">
        <f>'[4]2019 GRC Adjustments'!AL100</f>
        <v>0</v>
      </c>
      <c r="AM100" s="702">
        <f>'[4]2019 GRC Adjustments'!AM100</f>
        <v>0</v>
      </c>
      <c r="AN100" s="702">
        <f>'[4]2019 GRC Adjustments'!AN100</f>
        <v>0</v>
      </c>
      <c r="AO100" s="702">
        <f>'[4]2019 GRC Adjustments'!AO100</f>
        <v>0</v>
      </c>
      <c r="AP100" s="702">
        <f>'[4]2019 GRC Adjustments'!AP100</f>
        <v>0</v>
      </c>
      <c r="AQ100" s="702">
        <f>'[4]2019 GRC Adjustments'!AQ100</f>
        <v>0</v>
      </c>
      <c r="AR100" s="702">
        <f>'[4]2019 GRC Adjustments'!AR100</f>
        <v>0</v>
      </c>
      <c r="AS100" s="702">
        <f>'[4]2019 GRC Adjustments'!AS100</f>
        <v>0</v>
      </c>
      <c r="AT100" s="702">
        <f>'[4]2019 GRC Adjustments'!AT100</f>
        <v>0</v>
      </c>
      <c r="AU100" s="702">
        <f>'[4]2019 GRC Adjustments'!AU100</f>
        <v>0</v>
      </c>
      <c r="AV100" s="702">
        <f>'[4]2019 GRC Adjustments'!AV100</f>
        <v>0</v>
      </c>
      <c r="AW100" s="702">
        <f>'[4]2019 GRC Adjustments'!AW100</f>
        <v>0</v>
      </c>
      <c r="AX100" s="702">
        <f>'[4]2019 GRC Adjustments'!AX100</f>
        <v>0</v>
      </c>
      <c r="AY100" s="702">
        <f>'[4]2019 GRC Adjustments'!AY100</f>
        <v>0</v>
      </c>
      <c r="AZ100" s="702">
        <f>'[4]2019 GRC Adjustments'!AZ100</f>
        <v>0</v>
      </c>
      <c r="BA100" s="702">
        <f>'[4]2019 GRC Adjustments'!BA100</f>
        <v>0</v>
      </c>
      <c r="BB100" s="702">
        <f>'[4]2019 GRC Adjustments'!BB100</f>
        <v>0</v>
      </c>
      <c r="BC100" s="702">
        <f>'[4]2019 GRC Adjustments'!BC100</f>
        <v>0</v>
      </c>
      <c r="BD100" s="702">
        <f>'[4]2019 GRC Adjustments'!BD100</f>
        <v>0</v>
      </c>
      <c r="BE100" s="702">
        <f>'[4]2019 GRC Adjustments'!BE100</f>
        <v>0</v>
      </c>
      <c r="BF100" s="702">
        <f>'[4]2019 GRC Adjustments'!BF100</f>
        <v>0</v>
      </c>
      <c r="BG100" s="702">
        <f>'[4]2019 GRC Adjustments'!BG100</f>
        <v>0</v>
      </c>
      <c r="BH100" s="702">
        <f>'[4]2019 GRC Adjustments'!BH100</f>
        <v>0</v>
      </c>
      <c r="BI100" s="702">
        <f>'[4]2019 GRC Adjustments'!BI100</f>
        <v>0</v>
      </c>
      <c r="BJ100" s="702">
        <f>'[4]2019 GRC Adjustments'!BJ100</f>
        <v>0</v>
      </c>
      <c r="BK100" s="702">
        <f>'[4]2019 GRC Adjustments'!BK100</f>
        <v>0</v>
      </c>
    </row>
    <row r="101" spans="1:63">
      <c r="A101" s="700">
        <f>'[4]2019 GRC Adjustments'!A101</f>
        <v>97</v>
      </c>
      <c r="B101" s="702" t="str">
        <f>'[4]2019 GRC Adjustments'!B101</f>
        <v xml:space="preserve">               (17) 8072 - Purchased Gas Expenses</v>
      </c>
      <c r="C101" s="702">
        <f>'[4]2019 GRC Adjustments'!C101</f>
        <v>0</v>
      </c>
      <c r="D101" s="702">
        <f>'[4]2019 GRC Adjustments'!D101</f>
        <v>0</v>
      </c>
      <c r="E101" s="702">
        <f>'[4]2019 GRC Adjustments'!E101</f>
        <v>0</v>
      </c>
      <c r="F101" s="702">
        <f>'[4]2019 GRC Adjustments'!F101</f>
        <v>0</v>
      </c>
      <c r="G101" s="702">
        <f>'[4]2019 GRC Adjustments'!G101</f>
        <v>0</v>
      </c>
      <c r="H101" s="702">
        <f>'[4]2019 GRC Adjustments'!H101</f>
        <v>0</v>
      </c>
      <c r="I101" s="702">
        <f>'[4]2019 GRC Adjustments'!I101</f>
        <v>0</v>
      </c>
      <c r="J101" s="702">
        <f>'[4]2019 GRC Adjustments'!J101</f>
        <v>0</v>
      </c>
      <c r="K101" s="702">
        <f>'[4]2019 GRC Adjustments'!K101</f>
        <v>0</v>
      </c>
      <c r="L101" s="702">
        <f>'[4]2019 GRC Adjustments'!L101</f>
        <v>0</v>
      </c>
      <c r="M101" s="702">
        <f>'[4]2019 GRC Adjustments'!M101</f>
        <v>0</v>
      </c>
      <c r="N101" s="702">
        <f>'[4]2019 GRC Adjustments'!N101</f>
        <v>0</v>
      </c>
      <c r="O101" s="702">
        <f>'[4]2019 GRC Adjustments'!O101</f>
        <v>0</v>
      </c>
      <c r="P101" s="702">
        <f>'[4]2019 GRC Adjustments'!P101</f>
        <v>0</v>
      </c>
      <c r="Q101" s="702">
        <f>'[4]2019 GRC Adjustments'!Q101</f>
        <v>0</v>
      </c>
      <c r="R101" s="702">
        <f>'[4]2019 GRC Adjustments'!R101</f>
        <v>0</v>
      </c>
      <c r="S101" s="702">
        <f>'[4]2019 GRC Adjustments'!S101</f>
        <v>0</v>
      </c>
      <c r="T101" s="702">
        <f>'[4]2019 GRC Adjustments'!T101</f>
        <v>0</v>
      </c>
      <c r="U101" s="702">
        <f>'[4]2019 GRC Adjustments'!U101</f>
        <v>0</v>
      </c>
      <c r="V101" s="702">
        <f>'[4]2019 GRC Adjustments'!V101</f>
        <v>0</v>
      </c>
      <c r="W101" s="702">
        <f>'[4]2019 GRC Adjustments'!W101</f>
        <v>0</v>
      </c>
      <c r="X101" s="702">
        <f>'[4]2019 GRC Adjustments'!X101</f>
        <v>0</v>
      </c>
      <c r="Y101" s="702">
        <f>'[4]2019 GRC Adjustments'!Y101</f>
        <v>0</v>
      </c>
      <c r="Z101" s="702">
        <f>'[4]2019 GRC Adjustments'!Z101</f>
        <v>0</v>
      </c>
      <c r="AA101" s="702">
        <f>'[4]2019 GRC Adjustments'!AA101</f>
        <v>0</v>
      </c>
      <c r="AB101" s="702">
        <f>'[4]2019 GRC Adjustments'!AB101</f>
        <v>0</v>
      </c>
      <c r="AC101" s="702">
        <f>'[4]2019 GRC Adjustments'!AC101</f>
        <v>0</v>
      </c>
      <c r="AD101" s="702">
        <f>'[4]2019 GRC Adjustments'!AD101</f>
        <v>0</v>
      </c>
      <c r="AE101" s="702">
        <f>'[4]2019 GRC Adjustments'!AE101</f>
        <v>0</v>
      </c>
      <c r="AF101" s="702">
        <f>'[4]2019 GRC Adjustments'!AF101</f>
        <v>0</v>
      </c>
      <c r="AG101" s="702">
        <f>'[4]2019 GRC Adjustments'!AG101</f>
        <v>0</v>
      </c>
      <c r="AH101" s="702">
        <f>'[4]2019 GRC Adjustments'!AH101</f>
        <v>0</v>
      </c>
      <c r="AI101" s="702">
        <f>'[4]2019 GRC Adjustments'!AI101</f>
        <v>0</v>
      </c>
      <c r="AJ101" s="702">
        <f>'[4]2019 GRC Adjustments'!AJ101</f>
        <v>0</v>
      </c>
      <c r="AK101" s="702">
        <f>'[4]2019 GRC Adjustments'!AK101</f>
        <v>0</v>
      </c>
      <c r="AL101" s="702">
        <f>'[4]2019 GRC Adjustments'!AL101</f>
        <v>0</v>
      </c>
      <c r="AM101" s="702">
        <f>'[4]2019 GRC Adjustments'!AM101</f>
        <v>0</v>
      </c>
      <c r="AN101" s="702">
        <f>'[4]2019 GRC Adjustments'!AN101</f>
        <v>0</v>
      </c>
      <c r="AO101" s="702">
        <f>'[4]2019 GRC Adjustments'!AO101</f>
        <v>0</v>
      </c>
      <c r="AP101" s="702">
        <f>'[4]2019 GRC Adjustments'!AP101</f>
        <v>0</v>
      </c>
      <c r="AQ101" s="702">
        <f>'[4]2019 GRC Adjustments'!AQ101</f>
        <v>0</v>
      </c>
      <c r="AR101" s="702">
        <f>'[4]2019 GRC Adjustments'!AR101</f>
        <v>0</v>
      </c>
      <c r="AS101" s="702">
        <f>'[4]2019 GRC Adjustments'!AS101</f>
        <v>0</v>
      </c>
      <c r="AT101" s="702">
        <f>'[4]2019 GRC Adjustments'!AT101</f>
        <v>0</v>
      </c>
      <c r="AU101" s="702">
        <f>'[4]2019 GRC Adjustments'!AU101</f>
        <v>0</v>
      </c>
      <c r="AV101" s="702">
        <f>'[4]2019 GRC Adjustments'!AV101</f>
        <v>0</v>
      </c>
      <c r="AW101" s="702">
        <f>'[4]2019 GRC Adjustments'!AW101</f>
        <v>0</v>
      </c>
      <c r="AX101" s="702">
        <f>'[4]2019 GRC Adjustments'!AX101</f>
        <v>0</v>
      </c>
      <c r="AY101" s="702">
        <f>'[4]2019 GRC Adjustments'!AY101</f>
        <v>0</v>
      </c>
      <c r="AZ101" s="702">
        <f>'[4]2019 GRC Adjustments'!AZ101</f>
        <v>0</v>
      </c>
      <c r="BA101" s="702">
        <f>'[4]2019 GRC Adjustments'!BA101</f>
        <v>0</v>
      </c>
      <c r="BB101" s="702">
        <f>'[4]2019 GRC Adjustments'!BB101</f>
        <v>0</v>
      </c>
      <c r="BC101" s="702">
        <f>'[4]2019 GRC Adjustments'!BC101</f>
        <v>0</v>
      </c>
      <c r="BD101" s="702">
        <f>'[4]2019 GRC Adjustments'!BD101</f>
        <v>0</v>
      </c>
      <c r="BE101" s="702">
        <f>'[4]2019 GRC Adjustments'!BE101</f>
        <v>0</v>
      </c>
      <c r="BF101" s="702">
        <f>'[4]2019 GRC Adjustments'!BF101</f>
        <v>0</v>
      </c>
      <c r="BG101" s="702">
        <f>'[4]2019 GRC Adjustments'!BG101</f>
        <v>0</v>
      </c>
      <c r="BH101" s="702">
        <f>'[4]2019 GRC Adjustments'!BH101</f>
        <v>0</v>
      </c>
      <c r="BI101" s="702">
        <f>'[4]2019 GRC Adjustments'!BI101</f>
        <v>0</v>
      </c>
      <c r="BJ101" s="702">
        <f>'[4]2019 GRC Adjustments'!BJ101</f>
        <v>0</v>
      </c>
      <c r="BK101" s="702">
        <f>'[4]2019 GRC Adjustments'!BK101</f>
        <v>0</v>
      </c>
    </row>
    <row r="102" spans="1:63">
      <c r="A102" s="700">
        <f>'[4]2019 GRC Adjustments'!A102</f>
        <v>98</v>
      </c>
      <c r="B102" s="702" t="str">
        <f>'[4]2019 GRC Adjustments'!B102</f>
        <v xml:space="preserve">               (17) 8074 - Purchased Gas Calculation Exp</v>
      </c>
      <c r="C102" s="702">
        <f>'[4]2019 GRC Adjustments'!C102</f>
        <v>0</v>
      </c>
      <c r="D102" s="702">
        <f>'[4]2019 GRC Adjustments'!D102</f>
        <v>0</v>
      </c>
      <c r="E102" s="702">
        <f>'[4]2019 GRC Adjustments'!E102</f>
        <v>0</v>
      </c>
      <c r="F102" s="702">
        <f>'[4]2019 GRC Adjustments'!F102</f>
        <v>0</v>
      </c>
      <c r="G102" s="702">
        <f>'[4]2019 GRC Adjustments'!G102</f>
        <v>0</v>
      </c>
      <c r="H102" s="702">
        <f>'[4]2019 GRC Adjustments'!H102</f>
        <v>0</v>
      </c>
      <c r="I102" s="702">
        <f>'[4]2019 GRC Adjustments'!I102</f>
        <v>0</v>
      </c>
      <c r="J102" s="702">
        <f>'[4]2019 GRC Adjustments'!J102</f>
        <v>0</v>
      </c>
      <c r="K102" s="702">
        <f>'[4]2019 GRC Adjustments'!K102</f>
        <v>0</v>
      </c>
      <c r="L102" s="702">
        <f>'[4]2019 GRC Adjustments'!L102</f>
        <v>0</v>
      </c>
      <c r="M102" s="702">
        <f>'[4]2019 GRC Adjustments'!M102</f>
        <v>0</v>
      </c>
      <c r="N102" s="702">
        <f>'[4]2019 GRC Adjustments'!N102</f>
        <v>0</v>
      </c>
      <c r="O102" s="702">
        <f>'[4]2019 GRC Adjustments'!O102</f>
        <v>0</v>
      </c>
      <c r="P102" s="702">
        <f>'[4]2019 GRC Adjustments'!P102</f>
        <v>0</v>
      </c>
      <c r="Q102" s="702">
        <f>'[4]2019 GRC Adjustments'!Q102</f>
        <v>0</v>
      </c>
      <c r="R102" s="702">
        <f>'[4]2019 GRC Adjustments'!R102</f>
        <v>0</v>
      </c>
      <c r="S102" s="702">
        <f>'[4]2019 GRC Adjustments'!S102</f>
        <v>0</v>
      </c>
      <c r="T102" s="702">
        <f>'[4]2019 GRC Adjustments'!T102</f>
        <v>0</v>
      </c>
      <c r="U102" s="702">
        <f>'[4]2019 GRC Adjustments'!U102</f>
        <v>0</v>
      </c>
      <c r="V102" s="702">
        <f>'[4]2019 GRC Adjustments'!V102</f>
        <v>0</v>
      </c>
      <c r="W102" s="702">
        <f>'[4]2019 GRC Adjustments'!W102</f>
        <v>0</v>
      </c>
      <c r="X102" s="702">
        <f>'[4]2019 GRC Adjustments'!X102</f>
        <v>0</v>
      </c>
      <c r="Y102" s="702">
        <f>'[4]2019 GRC Adjustments'!Y102</f>
        <v>0</v>
      </c>
      <c r="Z102" s="702">
        <f>'[4]2019 GRC Adjustments'!Z102</f>
        <v>0</v>
      </c>
      <c r="AA102" s="702">
        <f>'[4]2019 GRC Adjustments'!AA102</f>
        <v>0</v>
      </c>
      <c r="AB102" s="702">
        <f>'[4]2019 GRC Adjustments'!AB102</f>
        <v>0</v>
      </c>
      <c r="AC102" s="702">
        <f>'[4]2019 GRC Adjustments'!AC102</f>
        <v>0</v>
      </c>
      <c r="AD102" s="702">
        <f>'[4]2019 GRC Adjustments'!AD102</f>
        <v>0</v>
      </c>
      <c r="AE102" s="702">
        <f>'[4]2019 GRC Adjustments'!AE102</f>
        <v>0</v>
      </c>
      <c r="AF102" s="702">
        <f>'[4]2019 GRC Adjustments'!AF102</f>
        <v>0</v>
      </c>
      <c r="AG102" s="702">
        <f>'[4]2019 GRC Adjustments'!AG102</f>
        <v>0</v>
      </c>
      <c r="AH102" s="702">
        <f>'[4]2019 GRC Adjustments'!AH102</f>
        <v>0</v>
      </c>
      <c r="AI102" s="702">
        <f>'[4]2019 GRC Adjustments'!AI102</f>
        <v>0</v>
      </c>
      <c r="AJ102" s="702">
        <f>'[4]2019 GRC Adjustments'!AJ102</f>
        <v>0</v>
      </c>
      <c r="AK102" s="702">
        <f>'[4]2019 GRC Adjustments'!AK102</f>
        <v>0</v>
      </c>
      <c r="AL102" s="702">
        <f>'[4]2019 GRC Adjustments'!AL102</f>
        <v>0</v>
      </c>
      <c r="AM102" s="702">
        <f>'[4]2019 GRC Adjustments'!AM102</f>
        <v>0</v>
      </c>
      <c r="AN102" s="702">
        <f>'[4]2019 GRC Adjustments'!AN102</f>
        <v>0</v>
      </c>
      <c r="AO102" s="702">
        <f>'[4]2019 GRC Adjustments'!AO102</f>
        <v>0</v>
      </c>
      <c r="AP102" s="702">
        <f>'[4]2019 GRC Adjustments'!AP102</f>
        <v>0</v>
      </c>
      <c r="AQ102" s="702">
        <f>'[4]2019 GRC Adjustments'!AQ102</f>
        <v>0</v>
      </c>
      <c r="AR102" s="702">
        <f>'[4]2019 GRC Adjustments'!AR102</f>
        <v>0</v>
      </c>
      <c r="AS102" s="702">
        <f>'[4]2019 GRC Adjustments'!AS102</f>
        <v>0</v>
      </c>
      <c r="AT102" s="702">
        <f>'[4]2019 GRC Adjustments'!AT102</f>
        <v>0</v>
      </c>
      <c r="AU102" s="702">
        <f>'[4]2019 GRC Adjustments'!AU102</f>
        <v>0</v>
      </c>
      <c r="AV102" s="702">
        <f>'[4]2019 GRC Adjustments'!AV102</f>
        <v>0</v>
      </c>
      <c r="AW102" s="702">
        <f>'[4]2019 GRC Adjustments'!AW102</f>
        <v>0</v>
      </c>
      <c r="AX102" s="702">
        <f>'[4]2019 GRC Adjustments'!AX102</f>
        <v>0</v>
      </c>
      <c r="AY102" s="702">
        <f>'[4]2019 GRC Adjustments'!AY102</f>
        <v>0</v>
      </c>
      <c r="AZ102" s="702">
        <f>'[4]2019 GRC Adjustments'!AZ102</f>
        <v>0</v>
      </c>
      <c r="BA102" s="702">
        <f>'[4]2019 GRC Adjustments'!BA102</f>
        <v>0</v>
      </c>
      <c r="BB102" s="702">
        <f>'[4]2019 GRC Adjustments'!BB102</f>
        <v>0</v>
      </c>
      <c r="BC102" s="702">
        <f>'[4]2019 GRC Adjustments'!BC102</f>
        <v>0</v>
      </c>
      <c r="BD102" s="702">
        <f>'[4]2019 GRC Adjustments'!BD102</f>
        <v>0</v>
      </c>
      <c r="BE102" s="702">
        <f>'[4]2019 GRC Adjustments'!BE102</f>
        <v>0</v>
      </c>
      <c r="BF102" s="702">
        <f>'[4]2019 GRC Adjustments'!BF102</f>
        <v>0</v>
      </c>
      <c r="BG102" s="702">
        <f>'[4]2019 GRC Adjustments'!BG102</f>
        <v>0</v>
      </c>
      <c r="BH102" s="702">
        <f>'[4]2019 GRC Adjustments'!BH102</f>
        <v>0</v>
      </c>
      <c r="BI102" s="702">
        <f>'[4]2019 GRC Adjustments'!BI102</f>
        <v>0</v>
      </c>
      <c r="BJ102" s="702">
        <f>'[4]2019 GRC Adjustments'!BJ102</f>
        <v>0</v>
      </c>
      <c r="BK102" s="702">
        <f>'[4]2019 GRC Adjustments'!BK102</f>
        <v>0</v>
      </c>
    </row>
    <row r="103" spans="1:63">
      <c r="A103" s="700">
        <f>'[4]2019 GRC Adjustments'!A103</f>
        <v>99</v>
      </c>
      <c r="B103" s="702" t="str">
        <f>'[4]2019 GRC Adjustments'!B103</f>
        <v xml:space="preserve">               (17) 8075 - Purchased Gas Other Expense</v>
      </c>
      <c r="C103" s="702">
        <f>'[4]2019 GRC Adjustments'!C103</f>
        <v>0</v>
      </c>
      <c r="D103" s="702">
        <f>'[4]2019 GRC Adjustments'!D103</f>
        <v>0</v>
      </c>
      <c r="E103" s="702">
        <f>'[4]2019 GRC Adjustments'!E103</f>
        <v>0</v>
      </c>
      <c r="F103" s="702">
        <f>'[4]2019 GRC Adjustments'!F103</f>
        <v>0</v>
      </c>
      <c r="G103" s="702">
        <f>'[4]2019 GRC Adjustments'!G103</f>
        <v>0</v>
      </c>
      <c r="H103" s="702">
        <f>'[4]2019 GRC Adjustments'!H103</f>
        <v>0</v>
      </c>
      <c r="I103" s="702">
        <f>'[4]2019 GRC Adjustments'!I103</f>
        <v>0</v>
      </c>
      <c r="J103" s="702">
        <f>'[4]2019 GRC Adjustments'!J103</f>
        <v>0</v>
      </c>
      <c r="K103" s="702">
        <f>'[4]2019 GRC Adjustments'!K103</f>
        <v>0</v>
      </c>
      <c r="L103" s="702">
        <f>'[4]2019 GRC Adjustments'!L103</f>
        <v>0</v>
      </c>
      <c r="M103" s="702">
        <f>'[4]2019 GRC Adjustments'!M103</f>
        <v>0</v>
      </c>
      <c r="N103" s="702">
        <f>'[4]2019 GRC Adjustments'!N103</f>
        <v>0</v>
      </c>
      <c r="O103" s="702">
        <f>'[4]2019 GRC Adjustments'!O103</f>
        <v>0</v>
      </c>
      <c r="P103" s="702">
        <f>'[4]2019 GRC Adjustments'!P103</f>
        <v>0</v>
      </c>
      <c r="Q103" s="702">
        <f>'[4]2019 GRC Adjustments'!Q103</f>
        <v>0</v>
      </c>
      <c r="R103" s="702">
        <f>'[4]2019 GRC Adjustments'!R103</f>
        <v>0</v>
      </c>
      <c r="S103" s="702">
        <f>'[4]2019 GRC Adjustments'!S103</f>
        <v>0</v>
      </c>
      <c r="T103" s="702">
        <f>'[4]2019 GRC Adjustments'!T103</f>
        <v>0</v>
      </c>
      <c r="U103" s="702">
        <f>'[4]2019 GRC Adjustments'!U103</f>
        <v>0</v>
      </c>
      <c r="V103" s="702">
        <f>'[4]2019 GRC Adjustments'!V103</f>
        <v>0</v>
      </c>
      <c r="W103" s="702">
        <f>'[4]2019 GRC Adjustments'!W103</f>
        <v>0</v>
      </c>
      <c r="X103" s="702">
        <f>'[4]2019 GRC Adjustments'!X103</f>
        <v>0</v>
      </c>
      <c r="Y103" s="702">
        <f>'[4]2019 GRC Adjustments'!Y103</f>
        <v>0</v>
      </c>
      <c r="Z103" s="702">
        <f>'[4]2019 GRC Adjustments'!Z103</f>
        <v>0</v>
      </c>
      <c r="AA103" s="702">
        <f>'[4]2019 GRC Adjustments'!AA103</f>
        <v>0</v>
      </c>
      <c r="AB103" s="702">
        <f>'[4]2019 GRC Adjustments'!AB103</f>
        <v>0</v>
      </c>
      <c r="AC103" s="702">
        <f>'[4]2019 GRC Adjustments'!AC103</f>
        <v>0</v>
      </c>
      <c r="AD103" s="702">
        <f>'[4]2019 GRC Adjustments'!AD103</f>
        <v>0</v>
      </c>
      <c r="AE103" s="702">
        <f>'[4]2019 GRC Adjustments'!AE103</f>
        <v>0</v>
      </c>
      <c r="AF103" s="702">
        <f>'[4]2019 GRC Adjustments'!AF103</f>
        <v>0</v>
      </c>
      <c r="AG103" s="702">
        <f>'[4]2019 GRC Adjustments'!AG103</f>
        <v>0</v>
      </c>
      <c r="AH103" s="702">
        <f>'[4]2019 GRC Adjustments'!AH103</f>
        <v>0</v>
      </c>
      <c r="AI103" s="702">
        <f>'[4]2019 GRC Adjustments'!AI103</f>
        <v>0</v>
      </c>
      <c r="AJ103" s="702">
        <f>'[4]2019 GRC Adjustments'!AJ103</f>
        <v>0</v>
      </c>
      <c r="AK103" s="702">
        <f>'[4]2019 GRC Adjustments'!AK103</f>
        <v>0</v>
      </c>
      <c r="AL103" s="702">
        <f>'[4]2019 GRC Adjustments'!AL103</f>
        <v>0</v>
      </c>
      <c r="AM103" s="702">
        <f>'[4]2019 GRC Adjustments'!AM103</f>
        <v>0</v>
      </c>
      <c r="AN103" s="702">
        <f>'[4]2019 GRC Adjustments'!AN103</f>
        <v>0</v>
      </c>
      <c r="AO103" s="702">
        <f>'[4]2019 GRC Adjustments'!AO103</f>
        <v>0</v>
      </c>
      <c r="AP103" s="702">
        <f>'[4]2019 GRC Adjustments'!AP103</f>
        <v>0</v>
      </c>
      <c r="AQ103" s="702">
        <f>'[4]2019 GRC Adjustments'!AQ103</f>
        <v>0</v>
      </c>
      <c r="AR103" s="702">
        <f>'[4]2019 GRC Adjustments'!AR103</f>
        <v>0</v>
      </c>
      <c r="AS103" s="702">
        <f>'[4]2019 GRC Adjustments'!AS103</f>
        <v>0</v>
      </c>
      <c r="AT103" s="702">
        <f>'[4]2019 GRC Adjustments'!AT103</f>
        <v>0</v>
      </c>
      <c r="AU103" s="702">
        <f>'[4]2019 GRC Adjustments'!AU103</f>
        <v>0</v>
      </c>
      <c r="AV103" s="702">
        <f>'[4]2019 GRC Adjustments'!AV103</f>
        <v>0</v>
      </c>
      <c r="AW103" s="702">
        <f>'[4]2019 GRC Adjustments'!AW103</f>
        <v>0</v>
      </c>
      <c r="AX103" s="702">
        <f>'[4]2019 GRC Adjustments'!AX103</f>
        <v>0</v>
      </c>
      <c r="AY103" s="702">
        <f>'[4]2019 GRC Adjustments'!AY103</f>
        <v>0</v>
      </c>
      <c r="AZ103" s="702">
        <f>'[4]2019 GRC Adjustments'!AZ103</f>
        <v>0</v>
      </c>
      <c r="BA103" s="702">
        <f>'[4]2019 GRC Adjustments'!BA103</f>
        <v>0</v>
      </c>
      <c r="BB103" s="702">
        <f>'[4]2019 GRC Adjustments'!BB103</f>
        <v>0</v>
      </c>
      <c r="BC103" s="702">
        <f>'[4]2019 GRC Adjustments'!BC103</f>
        <v>0</v>
      </c>
      <c r="BD103" s="702">
        <f>'[4]2019 GRC Adjustments'!BD103</f>
        <v>0</v>
      </c>
      <c r="BE103" s="702">
        <f>'[4]2019 GRC Adjustments'!BE103</f>
        <v>0</v>
      </c>
      <c r="BF103" s="702">
        <f>'[4]2019 GRC Adjustments'!BF103</f>
        <v>0</v>
      </c>
      <c r="BG103" s="702">
        <f>'[4]2019 GRC Adjustments'!BG103</f>
        <v>0</v>
      </c>
      <c r="BH103" s="702">
        <f>'[4]2019 GRC Adjustments'!BH103</f>
        <v>0</v>
      </c>
      <c r="BI103" s="702">
        <f>'[4]2019 GRC Adjustments'!BI103</f>
        <v>0</v>
      </c>
      <c r="BJ103" s="702">
        <f>'[4]2019 GRC Adjustments'!BJ103</f>
        <v>0</v>
      </c>
      <c r="BK103" s="702">
        <f>'[4]2019 GRC Adjustments'!BK103</f>
        <v>0</v>
      </c>
    </row>
    <row r="104" spans="1:63">
      <c r="A104" s="700">
        <f>'[4]2019 GRC Adjustments'!A104</f>
        <v>100</v>
      </c>
      <c r="B104" s="702" t="str">
        <f>'[4]2019 GRC Adjustments'!B104</f>
        <v xml:space="preserve">               (17) 812 - Gas Used For Other Utility Operations</v>
      </c>
      <c r="C104" s="702">
        <f>'[4]2019 GRC Adjustments'!C104</f>
        <v>0</v>
      </c>
      <c r="D104" s="702">
        <f>'[4]2019 GRC Adjustments'!D104</f>
        <v>0</v>
      </c>
      <c r="E104" s="702">
        <f>'[4]2019 GRC Adjustments'!E104</f>
        <v>0</v>
      </c>
      <c r="F104" s="702">
        <f>'[4]2019 GRC Adjustments'!F104</f>
        <v>0</v>
      </c>
      <c r="G104" s="702">
        <f>'[4]2019 GRC Adjustments'!G104</f>
        <v>0</v>
      </c>
      <c r="H104" s="702">
        <f>'[4]2019 GRC Adjustments'!H104</f>
        <v>0</v>
      </c>
      <c r="I104" s="702">
        <f>'[4]2019 GRC Adjustments'!I104</f>
        <v>0</v>
      </c>
      <c r="J104" s="702">
        <f>'[4]2019 GRC Adjustments'!J104</f>
        <v>0</v>
      </c>
      <c r="K104" s="702">
        <f>'[4]2019 GRC Adjustments'!K104</f>
        <v>0</v>
      </c>
      <c r="L104" s="702">
        <f>'[4]2019 GRC Adjustments'!L104</f>
        <v>0</v>
      </c>
      <c r="M104" s="702">
        <f>'[4]2019 GRC Adjustments'!M104</f>
        <v>0</v>
      </c>
      <c r="N104" s="702">
        <f>'[4]2019 GRC Adjustments'!N104</f>
        <v>0</v>
      </c>
      <c r="O104" s="702">
        <f>'[4]2019 GRC Adjustments'!O104</f>
        <v>0</v>
      </c>
      <c r="P104" s="702">
        <f>'[4]2019 GRC Adjustments'!P104</f>
        <v>0</v>
      </c>
      <c r="Q104" s="702">
        <f>'[4]2019 GRC Adjustments'!Q104</f>
        <v>0</v>
      </c>
      <c r="R104" s="702">
        <f>'[4]2019 GRC Adjustments'!R104</f>
        <v>0</v>
      </c>
      <c r="S104" s="702">
        <f>'[4]2019 GRC Adjustments'!S104</f>
        <v>0</v>
      </c>
      <c r="T104" s="702">
        <f>'[4]2019 GRC Adjustments'!T104</f>
        <v>0</v>
      </c>
      <c r="U104" s="702">
        <f>'[4]2019 GRC Adjustments'!U104</f>
        <v>0</v>
      </c>
      <c r="V104" s="702">
        <f>'[4]2019 GRC Adjustments'!V104</f>
        <v>0</v>
      </c>
      <c r="W104" s="702">
        <f>'[4]2019 GRC Adjustments'!W104</f>
        <v>0</v>
      </c>
      <c r="X104" s="702">
        <f>'[4]2019 GRC Adjustments'!X104</f>
        <v>0</v>
      </c>
      <c r="Y104" s="702">
        <f>'[4]2019 GRC Adjustments'!Y104</f>
        <v>0</v>
      </c>
      <c r="Z104" s="702">
        <f>'[4]2019 GRC Adjustments'!Z104</f>
        <v>0</v>
      </c>
      <c r="AA104" s="702">
        <f>'[4]2019 GRC Adjustments'!AA104</f>
        <v>0</v>
      </c>
      <c r="AB104" s="702">
        <f>'[4]2019 GRC Adjustments'!AB104</f>
        <v>0</v>
      </c>
      <c r="AC104" s="702">
        <f>'[4]2019 GRC Adjustments'!AC104</f>
        <v>0</v>
      </c>
      <c r="AD104" s="702">
        <f>'[4]2019 GRC Adjustments'!AD104</f>
        <v>0</v>
      </c>
      <c r="AE104" s="702">
        <f>'[4]2019 GRC Adjustments'!AE104</f>
        <v>0</v>
      </c>
      <c r="AF104" s="702">
        <f>'[4]2019 GRC Adjustments'!AF104</f>
        <v>0</v>
      </c>
      <c r="AG104" s="702">
        <f>'[4]2019 GRC Adjustments'!AG104</f>
        <v>0</v>
      </c>
      <c r="AH104" s="702">
        <f>'[4]2019 GRC Adjustments'!AH104</f>
        <v>0</v>
      </c>
      <c r="AI104" s="702">
        <f>'[4]2019 GRC Adjustments'!AI104</f>
        <v>0</v>
      </c>
      <c r="AJ104" s="702">
        <f>'[4]2019 GRC Adjustments'!AJ104</f>
        <v>0</v>
      </c>
      <c r="AK104" s="702">
        <f>'[4]2019 GRC Adjustments'!AK104</f>
        <v>0</v>
      </c>
      <c r="AL104" s="702">
        <f>'[4]2019 GRC Adjustments'!AL104</f>
        <v>0</v>
      </c>
      <c r="AM104" s="702">
        <f>'[4]2019 GRC Adjustments'!AM104</f>
        <v>0</v>
      </c>
      <c r="AN104" s="702">
        <f>'[4]2019 GRC Adjustments'!AN104</f>
        <v>0</v>
      </c>
      <c r="AO104" s="702">
        <f>'[4]2019 GRC Adjustments'!AO104</f>
        <v>0</v>
      </c>
      <c r="AP104" s="702">
        <f>'[4]2019 GRC Adjustments'!AP104</f>
        <v>0</v>
      </c>
      <c r="AQ104" s="702">
        <f>'[4]2019 GRC Adjustments'!AQ104</f>
        <v>0</v>
      </c>
      <c r="AR104" s="702">
        <f>'[4]2019 GRC Adjustments'!AR104</f>
        <v>0</v>
      </c>
      <c r="AS104" s="702">
        <f>'[4]2019 GRC Adjustments'!AS104</f>
        <v>0</v>
      </c>
      <c r="AT104" s="702">
        <f>'[4]2019 GRC Adjustments'!AT104</f>
        <v>0</v>
      </c>
      <c r="AU104" s="702">
        <f>'[4]2019 GRC Adjustments'!AU104</f>
        <v>0</v>
      </c>
      <c r="AV104" s="702">
        <f>'[4]2019 GRC Adjustments'!AV104</f>
        <v>0</v>
      </c>
      <c r="AW104" s="702">
        <f>'[4]2019 GRC Adjustments'!AW104</f>
        <v>0</v>
      </c>
      <c r="AX104" s="702">
        <f>'[4]2019 GRC Adjustments'!AX104</f>
        <v>0</v>
      </c>
      <c r="AY104" s="702">
        <f>'[4]2019 GRC Adjustments'!AY104</f>
        <v>0</v>
      </c>
      <c r="AZ104" s="702">
        <f>'[4]2019 GRC Adjustments'!AZ104</f>
        <v>0</v>
      </c>
      <c r="BA104" s="702">
        <f>'[4]2019 GRC Adjustments'!BA104</f>
        <v>0</v>
      </c>
      <c r="BB104" s="702">
        <f>'[4]2019 GRC Adjustments'!BB104</f>
        <v>0</v>
      </c>
      <c r="BC104" s="702">
        <f>'[4]2019 GRC Adjustments'!BC104</f>
        <v>0</v>
      </c>
      <c r="BD104" s="702">
        <f>'[4]2019 GRC Adjustments'!BD104</f>
        <v>0</v>
      </c>
      <c r="BE104" s="702">
        <f>'[4]2019 GRC Adjustments'!BE104</f>
        <v>0</v>
      </c>
      <c r="BF104" s="702">
        <f>'[4]2019 GRC Adjustments'!BF104</f>
        <v>0</v>
      </c>
      <c r="BG104" s="702">
        <f>'[4]2019 GRC Adjustments'!BG104</f>
        <v>0</v>
      </c>
      <c r="BH104" s="702">
        <f>'[4]2019 GRC Adjustments'!BH104</f>
        <v>0</v>
      </c>
      <c r="BI104" s="702">
        <f>'[4]2019 GRC Adjustments'!BI104</f>
        <v>0</v>
      </c>
      <c r="BJ104" s="702">
        <f>'[4]2019 GRC Adjustments'!BJ104</f>
        <v>0</v>
      </c>
      <c r="BK104" s="702">
        <f>'[4]2019 GRC Adjustments'!BK104</f>
        <v>0</v>
      </c>
    </row>
    <row r="105" spans="1:63">
      <c r="A105" s="700">
        <f>'[4]2019 GRC Adjustments'!A105</f>
        <v>101</v>
      </c>
      <c r="B105" s="702" t="str">
        <f>'[4]2019 GRC Adjustments'!B105</f>
        <v xml:space="preserve">               (17) 813 - Other Gas Supply Expenses</v>
      </c>
      <c r="C105" s="702">
        <f>'[4]2019 GRC Adjustments'!C105</f>
        <v>0</v>
      </c>
      <c r="D105" s="702">
        <f>'[4]2019 GRC Adjustments'!D105</f>
        <v>0</v>
      </c>
      <c r="E105" s="702">
        <f>'[4]2019 GRC Adjustments'!E105</f>
        <v>0</v>
      </c>
      <c r="F105" s="702">
        <f>'[4]2019 GRC Adjustments'!F105</f>
        <v>0</v>
      </c>
      <c r="G105" s="702">
        <f>'[4]2019 GRC Adjustments'!G105</f>
        <v>0</v>
      </c>
      <c r="H105" s="702">
        <f>'[4]2019 GRC Adjustments'!H105</f>
        <v>0</v>
      </c>
      <c r="I105" s="702">
        <f>'[4]2019 GRC Adjustments'!I105</f>
        <v>0</v>
      </c>
      <c r="J105" s="702">
        <f>'[4]2019 GRC Adjustments'!J105</f>
        <v>0</v>
      </c>
      <c r="K105" s="702">
        <f>'[4]2019 GRC Adjustments'!K105</f>
        <v>0</v>
      </c>
      <c r="L105" s="702">
        <f>'[4]2019 GRC Adjustments'!L105</f>
        <v>0</v>
      </c>
      <c r="M105" s="702">
        <f>'[4]2019 GRC Adjustments'!M105</f>
        <v>0</v>
      </c>
      <c r="N105" s="702">
        <f>'[4]2019 GRC Adjustments'!N105</f>
        <v>0</v>
      </c>
      <c r="O105" s="702">
        <f>'[4]2019 GRC Adjustments'!O105</f>
        <v>0</v>
      </c>
      <c r="P105" s="702">
        <f>'[4]2019 GRC Adjustments'!P105</f>
        <v>0</v>
      </c>
      <c r="Q105" s="702">
        <f>'[4]2019 GRC Adjustments'!Q105</f>
        <v>0</v>
      </c>
      <c r="R105" s="702">
        <f>'[4]2019 GRC Adjustments'!R105</f>
        <v>0</v>
      </c>
      <c r="S105" s="702">
        <f>'[4]2019 GRC Adjustments'!S105</f>
        <v>0</v>
      </c>
      <c r="T105" s="702">
        <f>'[4]2019 GRC Adjustments'!T105</f>
        <v>0</v>
      </c>
      <c r="U105" s="702">
        <f>'[4]2019 GRC Adjustments'!U105</f>
        <v>0</v>
      </c>
      <c r="V105" s="702">
        <f>'[4]2019 GRC Adjustments'!V105</f>
        <v>0</v>
      </c>
      <c r="W105" s="702">
        <f>'[4]2019 GRC Adjustments'!W105</f>
        <v>0</v>
      </c>
      <c r="X105" s="702">
        <f>'[4]2019 GRC Adjustments'!X105</f>
        <v>0</v>
      </c>
      <c r="Y105" s="702">
        <f>'[4]2019 GRC Adjustments'!Y105</f>
        <v>0</v>
      </c>
      <c r="Z105" s="702">
        <f>'[4]2019 GRC Adjustments'!Z105</f>
        <v>0</v>
      </c>
      <c r="AA105" s="702">
        <f>'[4]2019 GRC Adjustments'!AA105</f>
        <v>0</v>
      </c>
      <c r="AB105" s="702">
        <f>'[4]2019 GRC Adjustments'!AB105</f>
        <v>0</v>
      </c>
      <c r="AC105" s="702">
        <f>'[4]2019 GRC Adjustments'!AC105</f>
        <v>0</v>
      </c>
      <c r="AD105" s="702">
        <f>'[4]2019 GRC Adjustments'!AD105</f>
        <v>0</v>
      </c>
      <c r="AE105" s="702">
        <f>'[4]2019 GRC Adjustments'!AE105</f>
        <v>0</v>
      </c>
      <c r="AF105" s="702">
        <f>'[4]2019 GRC Adjustments'!AF105</f>
        <v>0</v>
      </c>
      <c r="AG105" s="702">
        <f>'[4]2019 GRC Adjustments'!AG105</f>
        <v>0</v>
      </c>
      <c r="AH105" s="702">
        <f>'[4]2019 GRC Adjustments'!AH105</f>
        <v>0</v>
      </c>
      <c r="AI105" s="702">
        <f>'[4]2019 GRC Adjustments'!AI105</f>
        <v>0</v>
      </c>
      <c r="AJ105" s="702">
        <f>'[4]2019 GRC Adjustments'!AJ105</f>
        <v>0</v>
      </c>
      <c r="AK105" s="702">
        <f>'[4]2019 GRC Adjustments'!AK105</f>
        <v>0</v>
      </c>
      <c r="AL105" s="702">
        <f>'[4]2019 GRC Adjustments'!AL105</f>
        <v>0</v>
      </c>
      <c r="AM105" s="702">
        <f>'[4]2019 GRC Adjustments'!AM105</f>
        <v>0</v>
      </c>
      <c r="AN105" s="702">
        <f>'[4]2019 GRC Adjustments'!AN105</f>
        <v>0</v>
      </c>
      <c r="AO105" s="702">
        <f>'[4]2019 GRC Adjustments'!AO105</f>
        <v>0</v>
      </c>
      <c r="AP105" s="702">
        <f>'[4]2019 GRC Adjustments'!AP105</f>
        <v>0</v>
      </c>
      <c r="AQ105" s="702">
        <f>'[4]2019 GRC Adjustments'!AQ105</f>
        <v>0</v>
      </c>
      <c r="AR105" s="702">
        <f>'[4]2019 GRC Adjustments'!AR105</f>
        <v>0</v>
      </c>
      <c r="AS105" s="702">
        <f>'[4]2019 GRC Adjustments'!AS105</f>
        <v>0</v>
      </c>
      <c r="AT105" s="702">
        <f>'[4]2019 GRC Adjustments'!AT105</f>
        <v>0</v>
      </c>
      <c r="AU105" s="702">
        <f>'[4]2019 GRC Adjustments'!AU105</f>
        <v>0</v>
      </c>
      <c r="AV105" s="702">
        <f>'[4]2019 GRC Adjustments'!AV105</f>
        <v>0</v>
      </c>
      <c r="AW105" s="702">
        <f>'[4]2019 GRC Adjustments'!AW105</f>
        <v>0</v>
      </c>
      <c r="AX105" s="702">
        <f>'[4]2019 GRC Adjustments'!AX105</f>
        <v>0</v>
      </c>
      <c r="AY105" s="702">
        <f>'[4]2019 GRC Adjustments'!AY105</f>
        <v>0</v>
      </c>
      <c r="AZ105" s="702">
        <f>'[4]2019 GRC Adjustments'!AZ105</f>
        <v>0</v>
      </c>
      <c r="BA105" s="702">
        <f>'[4]2019 GRC Adjustments'!BA105</f>
        <v>0</v>
      </c>
      <c r="BB105" s="702">
        <f>'[4]2019 GRC Adjustments'!BB105</f>
        <v>0</v>
      </c>
      <c r="BC105" s="702">
        <f>'[4]2019 GRC Adjustments'!BC105</f>
        <v>0</v>
      </c>
      <c r="BD105" s="702">
        <f>'[4]2019 GRC Adjustments'!BD105</f>
        <v>0</v>
      </c>
      <c r="BE105" s="702">
        <f>'[4]2019 GRC Adjustments'!BE105</f>
        <v>0</v>
      </c>
      <c r="BF105" s="702">
        <f>'[4]2019 GRC Adjustments'!BF105</f>
        <v>0</v>
      </c>
      <c r="BG105" s="702">
        <f>'[4]2019 GRC Adjustments'!BG105</f>
        <v>0</v>
      </c>
      <c r="BH105" s="702">
        <f>'[4]2019 GRC Adjustments'!BH105</f>
        <v>0</v>
      </c>
      <c r="BI105" s="702">
        <f>'[4]2019 GRC Adjustments'!BI105</f>
        <v>0</v>
      </c>
      <c r="BJ105" s="702">
        <f>'[4]2019 GRC Adjustments'!BJ105</f>
        <v>0</v>
      </c>
      <c r="BK105" s="702">
        <f>'[4]2019 GRC Adjustments'!BK105</f>
        <v>0</v>
      </c>
    </row>
    <row r="106" spans="1:63">
      <c r="A106" s="700">
        <f>'[4]2019 GRC Adjustments'!A106</f>
        <v>102</v>
      </c>
      <c r="B106" s="702" t="str">
        <f>'[4]2019 GRC Adjustments'!B106</f>
        <v xml:space="preserve">               (17) 814 - Undergrnd Strge - Operation Supv &amp; Eng</v>
      </c>
      <c r="C106" s="702">
        <f>'[4]2019 GRC Adjustments'!C106</f>
        <v>0</v>
      </c>
      <c r="D106" s="702">
        <f>'[4]2019 GRC Adjustments'!D106</f>
        <v>0</v>
      </c>
      <c r="E106" s="702">
        <f>'[4]2019 GRC Adjustments'!E106</f>
        <v>0</v>
      </c>
      <c r="F106" s="702">
        <f>'[4]2019 GRC Adjustments'!F106</f>
        <v>0</v>
      </c>
      <c r="G106" s="702">
        <f>'[4]2019 GRC Adjustments'!G106</f>
        <v>0</v>
      </c>
      <c r="H106" s="702">
        <f>'[4]2019 GRC Adjustments'!H106</f>
        <v>0</v>
      </c>
      <c r="I106" s="702">
        <f>'[4]2019 GRC Adjustments'!I106</f>
        <v>0</v>
      </c>
      <c r="J106" s="702">
        <f>'[4]2019 GRC Adjustments'!J106</f>
        <v>0</v>
      </c>
      <c r="K106" s="702">
        <f>'[4]2019 GRC Adjustments'!K106</f>
        <v>0</v>
      </c>
      <c r="L106" s="702">
        <f>'[4]2019 GRC Adjustments'!L106</f>
        <v>0</v>
      </c>
      <c r="M106" s="702">
        <f>'[4]2019 GRC Adjustments'!M106</f>
        <v>0</v>
      </c>
      <c r="N106" s="702">
        <f>'[4]2019 GRC Adjustments'!N106</f>
        <v>0</v>
      </c>
      <c r="O106" s="702">
        <f>'[4]2019 GRC Adjustments'!O106</f>
        <v>0</v>
      </c>
      <c r="P106" s="702">
        <f>'[4]2019 GRC Adjustments'!P106</f>
        <v>0</v>
      </c>
      <c r="Q106" s="702">
        <f>'[4]2019 GRC Adjustments'!Q106</f>
        <v>0</v>
      </c>
      <c r="R106" s="702">
        <f>'[4]2019 GRC Adjustments'!R106</f>
        <v>0</v>
      </c>
      <c r="S106" s="702">
        <f>'[4]2019 GRC Adjustments'!S106</f>
        <v>0</v>
      </c>
      <c r="T106" s="702">
        <f>'[4]2019 GRC Adjustments'!T106</f>
        <v>0</v>
      </c>
      <c r="U106" s="702">
        <f>'[4]2019 GRC Adjustments'!U106</f>
        <v>0</v>
      </c>
      <c r="V106" s="702">
        <f>'[4]2019 GRC Adjustments'!V106</f>
        <v>0</v>
      </c>
      <c r="W106" s="702">
        <f>'[4]2019 GRC Adjustments'!W106</f>
        <v>0</v>
      </c>
      <c r="X106" s="702">
        <f>'[4]2019 GRC Adjustments'!X106</f>
        <v>0</v>
      </c>
      <c r="Y106" s="702">
        <f>'[4]2019 GRC Adjustments'!Y106</f>
        <v>0</v>
      </c>
      <c r="Z106" s="702">
        <f>'[4]2019 GRC Adjustments'!Z106</f>
        <v>0</v>
      </c>
      <c r="AA106" s="702">
        <f>'[4]2019 GRC Adjustments'!AA106</f>
        <v>0</v>
      </c>
      <c r="AB106" s="702">
        <f>'[4]2019 GRC Adjustments'!AB106</f>
        <v>0</v>
      </c>
      <c r="AC106" s="702">
        <f>'[4]2019 GRC Adjustments'!AC106</f>
        <v>0</v>
      </c>
      <c r="AD106" s="702">
        <f>'[4]2019 GRC Adjustments'!AD106</f>
        <v>0</v>
      </c>
      <c r="AE106" s="702">
        <f>'[4]2019 GRC Adjustments'!AE106</f>
        <v>0</v>
      </c>
      <c r="AF106" s="702">
        <f>'[4]2019 GRC Adjustments'!AF106</f>
        <v>0</v>
      </c>
      <c r="AG106" s="702">
        <f>'[4]2019 GRC Adjustments'!AG106</f>
        <v>0</v>
      </c>
      <c r="AH106" s="702">
        <f>'[4]2019 GRC Adjustments'!AH106</f>
        <v>0</v>
      </c>
      <c r="AI106" s="702">
        <f>'[4]2019 GRC Adjustments'!AI106</f>
        <v>0</v>
      </c>
      <c r="AJ106" s="702">
        <f>'[4]2019 GRC Adjustments'!AJ106</f>
        <v>0</v>
      </c>
      <c r="AK106" s="702">
        <f>'[4]2019 GRC Adjustments'!AK106</f>
        <v>0</v>
      </c>
      <c r="AL106" s="702">
        <f>'[4]2019 GRC Adjustments'!AL106</f>
        <v>0</v>
      </c>
      <c r="AM106" s="702">
        <f>'[4]2019 GRC Adjustments'!AM106</f>
        <v>0</v>
      </c>
      <c r="AN106" s="702">
        <f>'[4]2019 GRC Adjustments'!AN106</f>
        <v>0</v>
      </c>
      <c r="AO106" s="702">
        <f>'[4]2019 GRC Adjustments'!AO106</f>
        <v>0</v>
      </c>
      <c r="AP106" s="702">
        <f>'[4]2019 GRC Adjustments'!AP106</f>
        <v>0</v>
      </c>
      <c r="AQ106" s="702">
        <f>'[4]2019 GRC Adjustments'!AQ106</f>
        <v>0</v>
      </c>
      <c r="AR106" s="702">
        <f>'[4]2019 GRC Adjustments'!AR106</f>
        <v>0</v>
      </c>
      <c r="AS106" s="702">
        <f>'[4]2019 GRC Adjustments'!AS106</f>
        <v>0</v>
      </c>
      <c r="AT106" s="702">
        <f>'[4]2019 GRC Adjustments'!AT106</f>
        <v>0</v>
      </c>
      <c r="AU106" s="702">
        <f>'[4]2019 GRC Adjustments'!AU106</f>
        <v>0</v>
      </c>
      <c r="AV106" s="702">
        <f>'[4]2019 GRC Adjustments'!AV106</f>
        <v>0</v>
      </c>
      <c r="AW106" s="702">
        <f>'[4]2019 GRC Adjustments'!AW106</f>
        <v>0</v>
      </c>
      <c r="AX106" s="702">
        <f>'[4]2019 GRC Adjustments'!AX106</f>
        <v>0</v>
      </c>
      <c r="AY106" s="702">
        <f>'[4]2019 GRC Adjustments'!AY106</f>
        <v>0</v>
      </c>
      <c r="AZ106" s="702">
        <f>'[4]2019 GRC Adjustments'!AZ106</f>
        <v>0</v>
      </c>
      <c r="BA106" s="702">
        <f>'[4]2019 GRC Adjustments'!BA106</f>
        <v>0</v>
      </c>
      <c r="BB106" s="702">
        <f>'[4]2019 GRC Adjustments'!BB106</f>
        <v>0</v>
      </c>
      <c r="BC106" s="702">
        <f>'[4]2019 GRC Adjustments'!BC106</f>
        <v>0</v>
      </c>
      <c r="BD106" s="702">
        <f>'[4]2019 GRC Adjustments'!BD106</f>
        <v>0</v>
      </c>
      <c r="BE106" s="702">
        <f>'[4]2019 GRC Adjustments'!BE106</f>
        <v>0</v>
      </c>
      <c r="BF106" s="702">
        <f>'[4]2019 GRC Adjustments'!BF106</f>
        <v>0</v>
      </c>
      <c r="BG106" s="702">
        <f>'[4]2019 GRC Adjustments'!BG106</f>
        <v>0</v>
      </c>
      <c r="BH106" s="702">
        <f>'[4]2019 GRC Adjustments'!BH106</f>
        <v>0</v>
      </c>
      <c r="BI106" s="702">
        <f>'[4]2019 GRC Adjustments'!BI106</f>
        <v>0</v>
      </c>
      <c r="BJ106" s="702">
        <f>'[4]2019 GRC Adjustments'!BJ106</f>
        <v>0</v>
      </c>
      <c r="BK106" s="702">
        <f>'[4]2019 GRC Adjustments'!BK106</f>
        <v>0</v>
      </c>
    </row>
    <row r="107" spans="1:63">
      <c r="A107" s="700">
        <f>'[4]2019 GRC Adjustments'!A107</f>
        <v>103</v>
      </c>
      <c r="B107" s="702" t="str">
        <f>'[4]2019 GRC Adjustments'!B107</f>
        <v xml:space="preserve">               (17) 815 - Undergrnd Strge - Oper Map &amp; Records</v>
      </c>
      <c r="C107" s="702">
        <f>'[4]2019 GRC Adjustments'!C107</f>
        <v>0</v>
      </c>
      <c r="D107" s="702">
        <f>'[4]2019 GRC Adjustments'!D107</f>
        <v>0</v>
      </c>
      <c r="E107" s="702">
        <f>'[4]2019 GRC Adjustments'!E107</f>
        <v>0</v>
      </c>
      <c r="F107" s="702">
        <f>'[4]2019 GRC Adjustments'!F107</f>
        <v>0</v>
      </c>
      <c r="G107" s="702">
        <f>'[4]2019 GRC Adjustments'!G107</f>
        <v>0</v>
      </c>
      <c r="H107" s="702">
        <f>'[4]2019 GRC Adjustments'!H107</f>
        <v>0</v>
      </c>
      <c r="I107" s="702">
        <f>'[4]2019 GRC Adjustments'!I107</f>
        <v>0</v>
      </c>
      <c r="J107" s="702">
        <f>'[4]2019 GRC Adjustments'!J107</f>
        <v>0</v>
      </c>
      <c r="K107" s="702">
        <f>'[4]2019 GRC Adjustments'!K107</f>
        <v>0</v>
      </c>
      <c r="L107" s="702">
        <f>'[4]2019 GRC Adjustments'!L107</f>
        <v>0</v>
      </c>
      <c r="M107" s="702">
        <f>'[4]2019 GRC Adjustments'!M107</f>
        <v>0</v>
      </c>
      <c r="N107" s="702">
        <f>'[4]2019 GRC Adjustments'!N107</f>
        <v>0</v>
      </c>
      <c r="O107" s="702">
        <f>'[4]2019 GRC Adjustments'!O107</f>
        <v>0</v>
      </c>
      <c r="P107" s="702">
        <f>'[4]2019 GRC Adjustments'!P107</f>
        <v>0</v>
      </c>
      <c r="Q107" s="702">
        <f>'[4]2019 GRC Adjustments'!Q107</f>
        <v>0</v>
      </c>
      <c r="R107" s="702">
        <f>'[4]2019 GRC Adjustments'!R107</f>
        <v>0</v>
      </c>
      <c r="S107" s="702">
        <f>'[4]2019 GRC Adjustments'!S107</f>
        <v>0</v>
      </c>
      <c r="T107" s="702">
        <f>'[4]2019 GRC Adjustments'!T107</f>
        <v>0</v>
      </c>
      <c r="U107" s="702">
        <f>'[4]2019 GRC Adjustments'!U107</f>
        <v>0</v>
      </c>
      <c r="V107" s="702">
        <f>'[4]2019 GRC Adjustments'!V107</f>
        <v>0</v>
      </c>
      <c r="W107" s="702">
        <f>'[4]2019 GRC Adjustments'!W107</f>
        <v>0</v>
      </c>
      <c r="X107" s="702">
        <f>'[4]2019 GRC Adjustments'!X107</f>
        <v>0</v>
      </c>
      <c r="Y107" s="702">
        <f>'[4]2019 GRC Adjustments'!Y107</f>
        <v>0</v>
      </c>
      <c r="Z107" s="702">
        <f>'[4]2019 GRC Adjustments'!Z107</f>
        <v>0</v>
      </c>
      <c r="AA107" s="702">
        <f>'[4]2019 GRC Adjustments'!AA107</f>
        <v>0</v>
      </c>
      <c r="AB107" s="702">
        <f>'[4]2019 GRC Adjustments'!AB107</f>
        <v>0</v>
      </c>
      <c r="AC107" s="702">
        <f>'[4]2019 GRC Adjustments'!AC107</f>
        <v>0</v>
      </c>
      <c r="AD107" s="702">
        <f>'[4]2019 GRC Adjustments'!AD107</f>
        <v>0</v>
      </c>
      <c r="AE107" s="702">
        <f>'[4]2019 GRC Adjustments'!AE107</f>
        <v>0</v>
      </c>
      <c r="AF107" s="702">
        <f>'[4]2019 GRC Adjustments'!AF107</f>
        <v>0</v>
      </c>
      <c r="AG107" s="702">
        <f>'[4]2019 GRC Adjustments'!AG107</f>
        <v>0</v>
      </c>
      <c r="AH107" s="702">
        <f>'[4]2019 GRC Adjustments'!AH107</f>
        <v>0</v>
      </c>
      <c r="AI107" s="702">
        <f>'[4]2019 GRC Adjustments'!AI107</f>
        <v>0</v>
      </c>
      <c r="AJ107" s="702">
        <f>'[4]2019 GRC Adjustments'!AJ107</f>
        <v>0</v>
      </c>
      <c r="AK107" s="702">
        <f>'[4]2019 GRC Adjustments'!AK107</f>
        <v>0</v>
      </c>
      <c r="AL107" s="702">
        <f>'[4]2019 GRC Adjustments'!AL107</f>
        <v>0</v>
      </c>
      <c r="AM107" s="702">
        <f>'[4]2019 GRC Adjustments'!AM107</f>
        <v>0</v>
      </c>
      <c r="AN107" s="702">
        <f>'[4]2019 GRC Adjustments'!AN107</f>
        <v>0</v>
      </c>
      <c r="AO107" s="702">
        <f>'[4]2019 GRC Adjustments'!AO107</f>
        <v>0</v>
      </c>
      <c r="AP107" s="702">
        <f>'[4]2019 GRC Adjustments'!AP107</f>
        <v>0</v>
      </c>
      <c r="AQ107" s="702">
        <f>'[4]2019 GRC Adjustments'!AQ107</f>
        <v>0</v>
      </c>
      <c r="AR107" s="702">
        <f>'[4]2019 GRC Adjustments'!AR107</f>
        <v>0</v>
      </c>
      <c r="AS107" s="702">
        <f>'[4]2019 GRC Adjustments'!AS107</f>
        <v>0</v>
      </c>
      <c r="AT107" s="702">
        <f>'[4]2019 GRC Adjustments'!AT107</f>
        <v>0</v>
      </c>
      <c r="AU107" s="702">
        <f>'[4]2019 GRC Adjustments'!AU107</f>
        <v>0</v>
      </c>
      <c r="AV107" s="702">
        <f>'[4]2019 GRC Adjustments'!AV107</f>
        <v>0</v>
      </c>
      <c r="AW107" s="702">
        <f>'[4]2019 GRC Adjustments'!AW107</f>
        <v>0</v>
      </c>
      <c r="AX107" s="702">
        <f>'[4]2019 GRC Adjustments'!AX107</f>
        <v>0</v>
      </c>
      <c r="AY107" s="702">
        <f>'[4]2019 GRC Adjustments'!AY107</f>
        <v>0</v>
      </c>
      <c r="AZ107" s="702">
        <f>'[4]2019 GRC Adjustments'!AZ107</f>
        <v>0</v>
      </c>
      <c r="BA107" s="702">
        <f>'[4]2019 GRC Adjustments'!BA107</f>
        <v>0</v>
      </c>
      <c r="BB107" s="702">
        <f>'[4]2019 GRC Adjustments'!BB107</f>
        <v>0</v>
      </c>
      <c r="BC107" s="702">
        <f>'[4]2019 GRC Adjustments'!BC107</f>
        <v>0</v>
      </c>
      <c r="BD107" s="702">
        <f>'[4]2019 GRC Adjustments'!BD107</f>
        <v>0</v>
      </c>
      <c r="BE107" s="702">
        <f>'[4]2019 GRC Adjustments'!BE107</f>
        <v>0</v>
      </c>
      <c r="BF107" s="702">
        <f>'[4]2019 GRC Adjustments'!BF107</f>
        <v>0</v>
      </c>
      <c r="BG107" s="702">
        <f>'[4]2019 GRC Adjustments'!BG107</f>
        <v>0</v>
      </c>
      <c r="BH107" s="702">
        <f>'[4]2019 GRC Adjustments'!BH107</f>
        <v>0</v>
      </c>
      <c r="BI107" s="702">
        <f>'[4]2019 GRC Adjustments'!BI107</f>
        <v>0</v>
      </c>
      <c r="BJ107" s="702">
        <f>'[4]2019 GRC Adjustments'!BJ107</f>
        <v>0</v>
      </c>
      <c r="BK107" s="702">
        <f>'[4]2019 GRC Adjustments'!BK107</f>
        <v>0</v>
      </c>
    </row>
    <row r="108" spans="1:63">
      <c r="A108" s="700">
        <f>'[4]2019 GRC Adjustments'!A108</f>
        <v>104</v>
      </c>
      <c r="B108" s="702" t="str">
        <f>'[4]2019 GRC Adjustments'!B108</f>
        <v xml:space="preserve">               (17) 816 - Undergrnd Strge - Oper Wells Expense</v>
      </c>
      <c r="C108" s="702">
        <f>'[4]2019 GRC Adjustments'!C108</f>
        <v>0</v>
      </c>
      <c r="D108" s="702">
        <f>'[4]2019 GRC Adjustments'!D108</f>
        <v>0</v>
      </c>
      <c r="E108" s="702">
        <f>'[4]2019 GRC Adjustments'!E108</f>
        <v>0</v>
      </c>
      <c r="F108" s="702">
        <f>'[4]2019 GRC Adjustments'!F108</f>
        <v>0</v>
      </c>
      <c r="G108" s="702">
        <f>'[4]2019 GRC Adjustments'!G108</f>
        <v>0</v>
      </c>
      <c r="H108" s="702">
        <f>'[4]2019 GRC Adjustments'!H108</f>
        <v>0</v>
      </c>
      <c r="I108" s="702">
        <f>'[4]2019 GRC Adjustments'!I108</f>
        <v>0</v>
      </c>
      <c r="J108" s="702">
        <f>'[4]2019 GRC Adjustments'!J108</f>
        <v>0</v>
      </c>
      <c r="K108" s="702">
        <f>'[4]2019 GRC Adjustments'!K108</f>
        <v>0</v>
      </c>
      <c r="L108" s="702">
        <f>'[4]2019 GRC Adjustments'!L108</f>
        <v>0</v>
      </c>
      <c r="M108" s="702">
        <f>'[4]2019 GRC Adjustments'!M108</f>
        <v>0</v>
      </c>
      <c r="N108" s="702">
        <f>'[4]2019 GRC Adjustments'!N108</f>
        <v>0</v>
      </c>
      <c r="O108" s="702">
        <f>'[4]2019 GRC Adjustments'!O108</f>
        <v>0</v>
      </c>
      <c r="P108" s="702">
        <f>'[4]2019 GRC Adjustments'!P108</f>
        <v>0</v>
      </c>
      <c r="Q108" s="702">
        <f>'[4]2019 GRC Adjustments'!Q108</f>
        <v>0</v>
      </c>
      <c r="R108" s="702">
        <f>'[4]2019 GRC Adjustments'!R108</f>
        <v>0</v>
      </c>
      <c r="S108" s="702">
        <f>'[4]2019 GRC Adjustments'!S108</f>
        <v>0</v>
      </c>
      <c r="T108" s="702">
        <f>'[4]2019 GRC Adjustments'!T108</f>
        <v>0</v>
      </c>
      <c r="U108" s="702">
        <f>'[4]2019 GRC Adjustments'!U108</f>
        <v>0</v>
      </c>
      <c r="V108" s="702">
        <f>'[4]2019 GRC Adjustments'!V108</f>
        <v>0</v>
      </c>
      <c r="W108" s="702">
        <f>'[4]2019 GRC Adjustments'!W108</f>
        <v>0</v>
      </c>
      <c r="X108" s="702">
        <f>'[4]2019 GRC Adjustments'!X108</f>
        <v>0</v>
      </c>
      <c r="Y108" s="702">
        <f>'[4]2019 GRC Adjustments'!Y108</f>
        <v>0</v>
      </c>
      <c r="Z108" s="702">
        <f>'[4]2019 GRC Adjustments'!Z108</f>
        <v>0</v>
      </c>
      <c r="AA108" s="702">
        <f>'[4]2019 GRC Adjustments'!AA108</f>
        <v>0</v>
      </c>
      <c r="AB108" s="702">
        <f>'[4]2019 GRC Adjustments'!AB108</f>
        <v>0</v>
      </c>
      <c r="AC108" s="702">
        <f>'[4]2019 GRC Adjustments'!AC108</f>
        <v>0</v>
      </c>
      <c r="AD108" s="702">
        <f>'[4]2019 GRC Adjustments'!AD108</f>
        <v>0</v>
      </c>
      <c r="AE108" s="702">
        <f>'[4]2019 GRC Adjustments'!AE108</f>
        <v>0</v>
      </c>
      <c r="AF108" s="702">
        <f>'[4]2019 GRC Adjustments'!AF108</f>
        <v>0</v>
      </c>
      <c r="AG108" s="702">
        <f>'[4]2019 GRC Adjustments'!AG108</f>
        <v>0</v>
      </c>
      <c r="AH108" s="702">
        <f>'[4]2019 GRC Adjustments'!AH108</f>
        <v>0</v>
      </c>
      <c r="AI108" s="702">
        <f>'[4]2019 GRC Adjustments'!AI108</f>
        <v>0</v>
      </c>
      <c r="AJ108" s="702">
        <f>'[4]2019 GRC Adjustments'!AJ108</f>
        <v>0</v>
      </c>
      <c r="AK108" s="702">
        <f>'[4]2019 GRC Adjustments'!AK108</f>
        <v>0</v>
      </c>
      <c r="AL108" s="702">
        <f>'[4]2019 GRC Adjustments'!AL108</f>
        <v>0</v>
      </c>
      <c r="AM108" s="702">
        <f>'[4]2019 GRC Adjustments'!AM108</f>
        <v>0</v>
      </c>
      <c r="AN108" s="702">
        <f>'[4]2019 GRC Adjustments'!AN108</f>
        <v>0</v>
      </c>
      <c r="AO108" s="702">
        <f>'[4]2019 GRC Adjustments'!AO108</f>
        <v>0</v>
      </c>
      <c r="AP108" s="702">
        <f>'[4]2019 GRC Adjustments'!AP108</f>
        <v>0</v>
      </c>
      <c r="AQ108" s="702">
        <f>'[4]2019 GRC Adjustments'!AQ108</f>
        <v>0</v>
      </c>
      <c r="AR108" s="702">
        <f>'[4]2019 GRC Adjustments'!AR108</f>
        <v>0</v>
      </c>
      <c r="AS108" s="702">
        <f>'[4]2019 GRC Adjustments'!AS108</f>
        <v>0</v>
      </c>
      <c r="AT108" s="702">
        <f>'[4]2019 GRC Adjustments'!AT108</f>
        <v>0</v>
      </c>
      <c r="AU108" s="702">
        <f>'[4]2019 GRC Adjustments'!AU108</f>
        <v>0</v>
      </c>
      <c r="AV108" s="702">
        <f>'[4]2019 GRC Adjustments'!AV108</f>
        <v>0</v>
      </c>
      <c r="AW108" s="702">
        <f>'[4]2019 GRC Adjustments'!AW108</f>
        <v>0</v>
      </c>
      <c r="AX108" s="702">
        <f>'[4]2019 GRC Adjustments'!AX108</f>
        <v>0</v>
      </c>
      <c r="AY108" s="702">
        <f>'[4]2019 GRC Adjustments'!AY108</f>
        <v>0</v>
      </c>
      <c r="AZ108" s="702">
        <f>'[4]2019 GRC Adjustments'!AZ108</f>
        <v>0</v>
      </c>
      <c r="BA108" s="702">
        <f>'[4]2019 GRC Adjustments'!BA108</f>
        <v>0</v>
      </c>
      <c r="BB108" s="702">
        <f>'[4]2019 GRC Adjustments'!BB108</f>
        <v>0</v>
      </c>
      <c r="BC108" s="702">
        <f>'[4]2019 GRC Adjustments'!BC108</f>
        <v>0</v>
      </c>
      <c r="BD108" s="702">
        <f>'[4]2019 GRC Adjustments'!BD108</f>
        <v>0</v>
      </c>
      <c r="BE108" s="702">
        <f>'[4]2019 GRC Adjustments'!BE108</f>
        <v>0</v>
      </c>
      <c r="BF108" s="702">
        <f>'[4]2019 GRC Adjustments'!BF108</f>
        <v>0</v>
      </c>
      <c r="BG108" s="702">
        <f>'[4]2019 GRC Adjustments'!BG108</f>
        <v>0</v>
      </c>
      <c r="BH108" s="702">
        <f>'[4]2019 GRC Adjustments'!BH108</f>
        <v>0</v>
      </c>
      <c r="BI108" s="702">
        <f>'[4]2019 GRC Adjustments'!BI108</f>
        <v>0</v>
      </c>
      <c r="BJ108" s="702">
        <f>'[4]2019 GRC Adjustments'!BJ108</f>
        <v>0</v>
      </c>
      <c r="BK108" s="702">
        <f>'[4]2019 GRC Adjustments'!BK108</f>
        <v>0</v>
      </c>
    </row>
    <row r="109" spans="1:63">
      <c r="A109" s="700">
        <f>'[4]2019 GRC Adjustments'!A109</f>
        <v>105</v>
      </c>
      <c r="B109" s="702" t="str">
        <f>'[4]2019 GRC Adjustments'!B109</f>
        <v xml:space="preserve">               (17) 817 - Undergrnd Strge - Oper Lines Expense</v>
      </c>
      <c r="C109" s="702">
        <f>'[4]2019 GRC Adjustments'!C109</f>
        <v>0</v>
      </c>
      <c r="D109" s="702">
        <f>'[4]2019 GRC Adjustments'!D109</f>
        <v>0</v>
      </c>
      <c r="E109" s="702">
        <f>'[4]2019 GRC Adjustments'!E109</f>
        <v>0</v>
      </c>
      <c r="F109" s="702">
        <f>'[4]2019 GRC Adjustments'!F109</f>
        <v>0</v>
      </c>
      <c r="G109" s="702">
        <f>'[4]2019 GRC Adjustments'!G109</f>
        <v>0</v>
      </c>
      <c r="H109" s="702">
        <f>'[4]2019 GRC Adjustments'!H109</f>
        <v>0</v>
      </c>
      <c r="I109" s="702">
        <f>'[4]2019 GRC Adjustments'!I109</f>
        <v>0</v>
      </c>
      <c r="J109" s="702">
        <f>'[4]2019 GRC Adjustments'!J109</f>
        <v>0</v>
      </c>
      <c r="K109" s="702">
        <f>'[4]2019 GRC Adjustments'!K109</f>
        <v>0</v>
      </c>
      <c r="L109" s="702">
        <f>'[4]2019 GRC Adjustments'!L109</f>
        <v>0</v>
      </c>
      <c r="M109" s="702">
        <f>'[4]2019 GRC Adjustments'!M109</f>
        <v>0</v>
      </c>
      <c r="N109" s="702">
        <f>'[4]2019 GRC Adjustments'!N109</f>
        <v>0</v>
      </c>
      <c r="O109" s="702">
        <f>'[4]2019 GRC Adjustments'!O109</f>
        <v>0</v>
      </c>
      <c r="P109" s="702">
        <f>'[4]2019 GRC Adjustments'!P109</f>
        <v>0</v>
      </c>
      <c r="Q109" s="702">
        <f>'[4]2019 GRC Adjustments'!Q109</f>
        <v>0</v>
      </c>
      <c r="R109" s="702">
        <f>'[4]2019 GRC Adjustments'!R109</f>
        <v>0</v>
      </c>
      <c r="S109" s="702">
        <f>'[4]2019 GRC Adjustments'!S109</f>
        <v>0</v>
      </c>
      <c r="T109" s="702">
        <f>'[4]2019 GRC Adjustments'!T109</f>
        <v>0</v>
      </c>
      <c r="U109" s="702">
        <f>'[4]2019 GRC Adjustments'!U109</f>
        <v>0</v>
      </c>
      <c r="V109" s="702">
        <f>'[4]2019 GRC Adjustments'!V109</f>
        <v>0</v>
      </c>
      <c r="W109" s="702">
        <f>'[4]2019 GRC Adjustments'!W109</f>
        <v>0</v>
      </c>
      <c r="X109" s="702">
        <f>'[4]2019 GRC Adjustments'!X109</f>
        <v>0</v>
      </c>
      <c r="Y109" s="702">
        <f>'[4]2019 GRC Adjustments'!Y109</f>
        <v>0</v>
      </c>
      <c r="Z109" s="702">
        <f>'[4]2019 GRC Adjustments'!Z109</f>
        <v>0</v>
      </c>
      <c r="AA109" s="702">
        <f>'[4]2019 GRC Adjustments'!AA109</f>
        <v>0</v>
      </c>
      <c r="AB109" s="702">
        <f>'[4]2019 GRC Adjustments'!AB109</f>
        <v>0</v>
      </c>
      <c r="AC109" s="702">
        <f>'[4]2019 GRC Adjustments'!AC109</f>
        <v>0</v>
      </c>
      <c r="AD109" s="702">
        <f>'[4]2019 GRC Adjustments'!AD109</f>
        <v>0</v>
      </c>
      <c r="AE109" s="702">
        <f>'[4]2019 GRC Adjustments'!AE109</f>
        <v>0</v>
      </c>
      <c r="AF109" s="702">
        <f>'[4]2019 GRC Adjustments'!AF109</f>
        <v>0</v>
      </c>
      <c r="AG109" s="702">
        <f>'[4]2019 GRC Adjustments'!AG109</f>
        <v>0</v>
      </c>
      <c r="AH109" s="702">
        <f>'[4]2019 GRC Adjustments'!AH109</f>
        <v>0</v>
      </c>
      <c r="AI109" s="702">
        <f>'[4]2019 GRC Adjustments'!AI109</f>
        <v>0</v>
      </c>
      <c r="AJ109" s="702">
        <f>'[4]2019 GRC Adjustments'!AJ109</f>
        <v>0</v>
      </c>
      <c r="AK109" s="702">
        <f>'[4]2019 GRC Adjustments'!AK109</f>
        <v>0</v>
      </c>
      <c r="AL109" s="702">
        <f>'[4]2019 GRC Adjustments'!AL109</f>
        <v>0</v>
      </c>
      <c r="AM109" s="702">
        <f>'[4]2019 GRC Adjustments'!AM109</f>
        <v>0</v>
      </c>
      <c r="AN109" s="702">
        <f>'[4]2019 GRC Adjustments'!AN109</f>
        <v>0</v>
      </c>
      <c r="AO109" s="702">
        <f>'[4]2019 GRC Adjustments'!AO109</f>
        <v>0</v>
      </c>
      <c r="AP109" s="702">
        <f>'[4]2019 GRC Adjustments'!AP109</f>
        <v>0</v>
      </c>
      <c r="AQ109" s="702">
        <f>'[4]2019 GRC Adjustments'!AQ109</f>
        <v>0</v>
      </c>
      <c r="AR109" s="702">
        <f>'[4]2019 GRC Adjustments'!AR109</f>
        <v>0</v>
      </c>
      <c r="AS109" s="702">
        <f>'[4]2019 GRC Adjustments'!AS109</f>
        <v>0</v>
      </c>
      <c r="AT109" s="702">
        <f>'[4]2019 GRC Adjustments'!AT109</f>
        <v>0</v>
      </c>
      <c r="AU109" s="702">
        <f>'[4]2019 GRC Adjustments'!AU109</f>
        <v>0</v>
      </c>
      <c r="AV109" s="702">
        <f>'[4]2019 GRC Adjustments'!AV109</f>
        <v>0</v>
      </c>
      <c r="AW109" s="702">
        <f>'[4]2019 GRC Adjustments'!AW109</f>
        <v>0</v>
      </c>
      <c r="AX109" s="702">
        <f>'[4]2019 GRC Adjustments'!AX109</f>
        <v>0</v>
      </c>
      <c r="AY109" s="702">
        <f>'[4]2019 GRC Adjustments'!AY109</f>
        <v>0</v>
      </c>
      <c r="AZ109" s="702">
        <f>'[4]2019 GRC Adjustments'!AZ109</f>
        <v>0</v>
      </c>
      <c r="BA109" s="702">
        <f>'[4]2019 GRC Adjustments'!BA109</f>
        <v>0</v>
      </c>
      <c r="BB109" s="702">
        <f>'[4]2019 GRC Adjustments'!BB109</f>
        <v>0</v>
      </c>
      <c r="BC109" s="702">
        <f>'[4]2019 GRC Adjustments'!BC109</f>
        <v>0</v>
      </c>
      <c r="BD109" s="702">
        <f>'[4]2019 GRC Adjustments'!BD109</f>
        <v>0</v>
      </c>
      <c r="BE109" s="702">
        <f>'[4]2019 GRC Adjustments'!BE109</f>
        <v>0</v>
      </c>
      <c r="BF109" s="702">
        <f>'[4]2019 GRC Adjustments'!BF109</f>
        <v>0</v>
      </c>
      <c r="BG109" s="702">
        <f>'[4]2019 GRC Adjustments'!BG109</f>
        <v>0</v>
      </c>
      <c r="BH109" s="702">
        <f>'[4]2019 GRC Adjustments'!BH109</f>
        <v>0</v>
      </c>
      <c r="BI109" s="702">
        <f>'[4]2019 GRC Adjustments'!BI109</f>
        <v>0</v>
      </c>
      <c r="BJ109" s="702">
        <f>'[4]2019 GRC Adjustments'!BJ109</f>
        <v>0</v>
      </c>
      <c r="BK109" s="702">
        <f>'[4]2019 GRC Adjustments'!BK109</f>
        <v>0</v>
      </c>
    </row>
    <row r="110" spans="1:63">
      <c r="A110" s="700">
        <f>'[4]2019 GRC Adjustments'!A110</f>
        <v>106</v>
      </c>
      <c r="B110" s="702" t="str">
        <f>'[4]2019 GRC Adjustments'!B110</f>
        <v xml:space="preserve">               (17) 818 - Undergrnd Strge - Oper Compressor Sta Exp</v>
      </c>
      <c r="C110" s="702">
        <f>'[4]2019 GRC Adjustments'!C110</f>
        <v>0</v>
      </c>
      <c r="D110" s="702">
        <f>'[4]2019 GRC Adjustments'!D110</f>
        <v>0</v>
      </c>
      <c r="E110" s="702">
        <f>'[4]2019 GRC Adjustments'!E110</f>
        <v>0</v>
      </c>
      <c r="F110" s="702">
        <f>'[4]2019 GRC Adjustments'!F110</f>
        <v>0</v>
      </c>
      <c r="G110" s="702">
        <f>'[4]2019 GRC Adjustments'!G110</f>
        <v>0</v>
      </c>
      <c r="H110" s="702">
        <f>'[4]2019 GRC Adjustments'!H110</f>
        <v>0</v>
      </c>
      <c r="I110" s="702">
        <f>'[4]2019 GRC Adjustments'!I110</f>
        <v>0</v>
      </c>
      <c r="J110" s="702">
        <f>'[4]2019 GRC Adjustments'!J110</f>
        <v>0</v>
      </c>
      <c r="K110" s="702">
        <f>'[4]2019 GRC Adjustments'!K110</f>
        <v>0</v>
      </c>
      <c r="L110" s="702">
        <f>'[4]2019 GRC Adjustments'!L110</f>
        <v>0</v>
      </c>
      <c r="M110" s="702">
        <f>'[4]2019 GRC Adjustments'!M110</f>
        <v>0</v>
      </c>
      <c r="N110" s="702">
        <f>'[4]2019 GRC Adjustments'!N110</f>
        <v>0</v>
      </c>
      <c r="O110" s="702">
        <f>'[4]2019 GRC Adjustments'!O110</f>
        <v>0</v>
      </c>
      <c r="P110" s="702">
        <f>'[4]2019 GRC Adjustments'!P110</f>
        <v>0</v>
      </c>
      <c r="Q110" s="702">
        <f>'[4]2019 GRC Adjustments'!Q110</f>
        <v>0</v>
      </c>
      <c r="R110" s="702">
        <f>'[4]2019 GRC Adjustments'!R110</f>
        <v>0</v>
      </c>
      <c r="S110" s="702">
        <f>'[4]2019 GRC Adjustments'!S110</f>
        <v>0</v>
      </c>
      <c r="T110" s="702">
        <f>'[4]2019 GRC Adjustments'!T110</f>
        <v>0</v>
      </c>
      <c r="U110" s="702">
        <f>'[4]2019 GRC Adjustments'!U110</f>
        <v>0</v>
      </c>
      <c r="V110" s="702">
        <f>'[4]2019 GRC Adjustments'!V110</f>
        <v>0</v>
      </c>
      <c r="W110" s="702">
        <f>'[4]2019 GRC Adjustments'!W110</f>
        <v>0</v>
      </c>
      <c r="X110" s="702">
        <f>'[4]2019 GRC Adjustments'!X110</f>
        <v>0</v>
      </c>
      <c r="Y110" s="702">
        <f>'[4]2019 GRC Adjustments'!Y110</f>
        <v>0</v>
      </c>
      <c r="Z110" s="702">
        <f>'[4]2019 GRC Adjustments'!Z110</f>
        <v>0</v>
      </c>
      <c r="AA110" s="702">
        <f>'[4]2019 GRC Adjustments'!AA110</f>
        <v>0</v>
      </c>
      <c r="AB110" s="702">
        <f>'[4]2019 GRC Adjustments'!AB110</f>
        <v>0</v>
      </c>
      <c r="AC110" s="702">
        <f>'[4]2019 GRC Adjustments'!AC110</f>
        <v>0</v>
      </c>
      <c r="AD110" s="702">
        <f>'[4]2019 GRC Adjustments'!AD110</f>
        <v>0</v>
      </c>
      <c r="AE110" s="702">
        <f>'[4]2019 GRC Adjustments'!AE110</f>
        <v>0</v>
      </c>
      <c r="AF110" s="702">
        <f>'[4]2019 GRC Adjustments'!AF110</f>
        <v>0</v>
      </c>
      <c r="AG110" s="702">
        <f>'[4]2019 GRC Adjustments'!AG110</f>
        <v>0</v>
      </c>
      <c r="AH110" s="702">
        <f>'[4]2019 GRC Adjustments'!AH110</f>
        <v>0</v>
      </c>
      <c r="AI110" s="702">
        <f>'[4]2019 GRC Adjustments'!AI110</f>
        <v>0</v>
      </c>
      <c r="AJ110" s="702">
        <f>'[4]2019 GRC Adjustments'!AJ110</f>
        <v>0</v>
      </c>
      <c r="AK110" s="702">
        <f>'[4]2019 GRC Adjustments'!AK110</f>
        <v>0</v>
      </c>
      <c r="AL110" s="702">
        <f>'[4]2019 GRC Adjustments'!AL110</f>
        <v>0</v>
      </c>
      <c r="AM110" s="702">
        <f>'[4]2019 GRC Adjustments'!AM110</f>
        <v>0</v>
      </c>
      <c r="AN110" s="702">
        <f>'[4]2019 GRC Adjustments'!AN110</f>
        <v>0</v>
      </c>
      <c r="AO110" s="702">
        <f>'[4]2019 GRC Adjustments'!AO110</f>
        <v>0</v>
      </c>
      <c r="AP110" s="702">
        <f>'[4]2019 GRC Adjustments'!AP110</f>
        <v>0</v>
      </c>
      <c r="AQ110" s="702">
        <f>'[4]2019 GRC Adjustments'!AQ110</f>
        <v>0</v>
      </c>
      <c r="AR110" s="702">
        <f>'[4]2019 GRC Adjustments'!AR110</f>
        <v>0</v>
      </c>
      <c r="AS110" s="702">
        <f>'[4]2019 GRC Adjustments'!AS110</f>
        <v>0</v>
      </c>
      <c r="AT110" s="702">
        <f>'[4]2019 GRC Adjustments'!AT110</f>
        <v>0</v>
      </c>
      <c r="AU110" s="702">
        <f>'[4]2019 GRC Adjustments'!AU110</f>
        <v>0</v>
      </c>
      <c r="AV110" s="702">
        <f>'[4]2019 GRC Adjustments'!AV110</f>
        <v>0</v>
      </c>
      <c r="AW110" s="702">
        <f>'[4]2019 GRC Adjustments'!AW110</f>
        <v>0</v>
      </c>
      <c r="AX110" s="702">
        <f>'[4]2019 GRC Adjustments'!AX110</f>
        <v>0</v>
      </c>
      <c r="AY110" s="702">
        <f>'[4]2019 GRC Adjustments'!AY110</f>
        <v>0</v>
      </c>
      <c r="AZ110" s="702">
        <f>'[4]2019 GRC Adjustments'!AZ110</f>
        <v>0</v>
      </c>
      <c r="BA110" s="702">
        <f>'[4]2019 GRC Adjustments'!BA110</f>
        <v>0</v>
      </c>
      <c r="BB110" s="702">
        <f>'[4]2019 GRC Adjustments'!BB110</f>
        <v>0</v>
      </c>
      <c r="BC110" s="702">
        <f>'[4]2019 GRC Adjustments'!BC110</f>
        <v>0</v>
      </c>
      <c r="BD110" s="702">
        <f>'[4]2019 GRC Adjustments'!BD110</f>
        <v>0</v>
      </c>
      <c r="BE110" s="702">
        <f>'[4]2019 GRC Adjustments'!BE110</f>
        <v>0</v>
      </c>
      <c r="BF110" s="702">
        <f>'[4]2019 GRC Adjustments'!BF110</f>
        <v>0</v>
      </c>
      <c r="BG110" s="702">
        <f>'[4]2019 GRC Adjustments'!BG110</f>
        <v>0</v>
      </c>
      <c r="BH110" s="702">
        <f>'[4]2019 GRC Adjustments'!BH110</f>
        <v>0</v>
      </c>
      <c r="BI110" s="702">
        <f>'[4]2019 GRC Adjustments'!BI110</f>
        <v>0</v>
      </c>
      <c r="BJ110" s="702">
        <f>'[4]2019 GRC Adjustments'!BJ110</f>
        <v>0</v>
      </c>
      <c r="BK110" s="702">
        <f>'[4]2019 GRC Adjustments'!BK110</f>
        <v>0</v>
      </c>
    </row>
    <row r="111" spans="1:63">
      <c r="A111" s="700">
        <f>'[4]2019 GRC Adjustments'!A111</f>
        <v>107</v>
      </c>
      <c r="B111" s="702" t="str">
        <f>'[4]2019 GRC Adjustments'!B111</f>
        <v xml:space="preserve">               (17) 819 - Undergrnd Strge - Oper Compressor Sta Fuel</v>
      </c>
      <c r="C111" s="702">
        <f>'[4]2019 GRC Adjustments'!C111</f>
        <v>0</v>
      </c>
      <c r="D111" s="702">
        <f>'[4]2019 GRC Adjustments'!D111</f>
        <v>0</v>
      </c>
      <c r="E111" s="702">
        <f>'[4]2019 GRC Adjustments'!E111</f>
        <v>0</v>
      </c>
      <c r="F111" s="702">
        <f>'[4]2019 GRC Adjustments'!F111</f>
        <v>0</v>
      </c>
      <c r="G111" s="702">
        <f>'[4]2019 GRC Adjustments'!G111</f>
        <v>0</v>
      </c>
      <c r="H111" s="702">
        <f>'[4]2019 GRC Adjustments'!H111</f>
        <v>0</v>
      </c>
      <c r="I111" s="702">
        <f>'[4]2019 GRC Adjustments'!I111</f>
        <v>0</v>
      </c>
      <c r="J111" s="702">
        <f>'[4]2019 GRC Adjustments'!J111</f>
        <v>0</v>
      </c>
      <c r="K111" s="702">
        <f>'[4]2019 GRC Adjustments'!K111</f>
        <v>0</v>
      </c>
      <c r="L111" s="702">
        <f>'[4]2019 GRC Adjustments'!L111</f>
        <v>0</v>
      </c>
      <c r="M111" s="702">
        <f>'[4]2019 GRC Adjustments'!M111</f>
        <v>0</v>
      </c>
      <c r="N111" s="702">
        <f>'[4]2019 GRC Adjustments'!N111</f>
        <v>0</v>
      </c>
      <c r="O111" s="702">
        <f>'[4]2019 GRC Adjustments'!O111</f>
        <v>0</v>
      </c>
      <c r="P111" s="702">
        <f>'[4]2019 GRC Adjustments'!P111</f>
        <v>0</v>
      </c>
      <c r="Q111" s="702">
        <f>'[4]2019 GRC Adjustments'!Q111</f>
        <v>0</v>
      </c>
      <c r="R111" s="702">
        <f>'[4]2019 GRC Adjustments'!R111</f>
        <v>0</v>
      </c>
      <c r="S111" s="702">
        <f>'[4]2019 GRC Adjustments'!S111</f>
        <v>0</v>
      </c>
      <c r="T111" s="702">
        <f>'[4]2019 GRC Adjustments'!T111</f>
        <v>0</v>
      </c>
      <c r="U111" s="702">
        <f>'[4]2019 GRC Adjustments'!U111</f>
        <v>0</v>
      </c>
      <c r="V111" s="702">
        <f>'[4]2019 GRC Adjustments'!V111</f>
        <v>0</v>
      </c>
      <c r="W111" s="702">
        <f>'[4]2019 GRC Adjustments'!W111</f>
        <v>0</v>
      </c>
      <c r="X111" s="702">
        <f>'[4]2019 GRC Adjustments'!X111</f>
        <v>0</v>
      </c>
      <c r="Y111" s="702">
        <f>'[4]2019 GRC Adjustments'!Y111</f>
        <v>0</v>
      </c>
      <c r="Z111" s="702">
        <f>'[4]2019 GRC Adjustments'!Z111</f>
        <v>0</v>
      </c>
      <c r="AA111" s="702">
        <f>'[4]2019 GRC Adjustments'!AA111</f>
        <v>0</v>
      </c>
      <c r="AB111" s="702">
        <f>'[4]2019 GRC Adjustments'!AB111</f>
        <v>0</v>
      </c>
      <c r="AC111" s="702">
        <f>'[4]2019 GRC Adjustments'!AC111</f>
        <v>0</v>
      </c>
      <c r="AD111" s="702">
        <f>'[4]2019 GRC Adjustments'!AD111</f>
        <v>0</v>
      </c>
      <c r="AE111" s="702">
        <f>'[4]2019 GRC Adjustments'!AE111</f>
        <v>0</v>
      </c>
      <c r="AF111" s="702">
        <f>'[4]2019 GRC Adjustments'!AF111</f>
        <v>0</v>
      </c>
      <c r="AG111" s="702">
        <f>'[4]2019 GRC Adjustments'!AG111</f>
        <v>0</v>
      </c>
      <c r="AH111" s="702">
        <f>'[4]2019 GRC Adjustments'!AH111</f>
        <v>0</v>
      </c>
      <c r="AI111" s="702">
        <f>'[4]2019 GRC Adjustments'!AI111</f>
        <v>0</v>
      </c>
      <c r="AJ111" s="702">
        <f>'[4]2019 GRC Adjustments'!AJ111</f>
        <v>0</v>
      </c>
      <c r="AK111" s="702">
        <f>'[4]2019 GRC Adjustments'!AK111</f>
        <v>0</v>
      </c>
      <c r="AL111" s="702">
        <f>'[4]2019 GRC Adjustments'!AL111</f>
        <v>0</v>
      </c>
      <c r="AM111" s="702">
        <f>'[4]2019 GRC Adjustments'!AM111</f>
        <v>0</v>
      </c>
      <c r="AN111" s="702">
        <f>'[4]2019 GRC Adjustments'!AN111</f>
        <v>0</v>
      </c>
      <c r="AO111" s="702">
        <f>'[4]2019 GRC Adjustments'!AO111</f>
        <v>0</v>
      </c>
      <c r="AP111" s="702">
        <f>'[4]2019 GRC Adjustments'!AP111</f>
        <v>0</v>
      </c>
      <c r="AQ111" s="702">
        <f>'[4]2019 GRC Adjustments'!AQ111</f>
        <v>0</v>
      </c>
      <c r="AR111" s="702">
        <f>'[4]2019 GRC Adjustments'!AR111</f>
        <v>0</v>
      </c>
      <c r="AS111" s="702">
        <f>'[4]2019 GRC Adjustments'!AS111</f>
        <v>0</v>
      </c>
      <c r="AT111" s="702">
        <f>'[4]2019 GRC Adjustments'!AT111</f>
        <v>0</v>
      </c>
      <c r="AU111" s="702">
        <f>'[4]2019 GRC Adjustments'!AU111</f>
        <v>0</v>
      </c>
      <c r="AV111" s="702">
        <f>'[4]2019 GRC Adjustments'!AV111</f>
        <v>0</v>
      </c>
      <c r="AW111" s="702">
        <f>'[4]2019 GRC Adjustments'!AW111</f>
        <v>0</v>
      </c>
      <c r="AX111" s="702">
        <f>'[4]2019 GRC Adjustments'!AX111</f>
        <v>0</v>
      </c>
      <c r="AY111" s="702">
        <f>'[4]2019 GRC Adjustments'!AY111</f>
        <v>0</v>
      </c>
      <c r="AZ111" s="702">
        <f>'[4]2019 GRC Adjustments'!AZ111</f>
        <v>0</v>
      </c>
      <c r="BA111" s="702">
        <f>'[4]2019 GRC Adjustments'!BA111</f>
        <v>0</v>
      </c>
      <c r="BB111" s="702">
        <f>'[4]2019 GRC Adjustments'!BB111</f>
        <v>0</v>
      </c>
      <c r="BC111" s="702">
        <f>'[4]2019 GRC Adjustments'!BC111</f>
        <v>0</v>
      </c>
      <c r="BD111" s="702">
        <f>'[4]2019 GRC Adjustments'!BD111</f>
        <v>0</v>
      </c>
      <c r="BE111" s="702">
        <f>'[4]2019 GRC Adjustments'!BE111</f>
        <v>0</v>
      </c>
      <c r="BF111" s="702">
        <f>'[4]2019 GRC Adjustments'!BF111</f>
        <v>0</v>
      </c>
      <c r="BG111" s="702">
        <f>'[4]2019 GRC Adjustments'!BG111</f>
        <v>0</v>
      </c>
      <c r="BH111" s="702">
        <f>'[4]2019 GRC Adjustments'!BH111</f>
        <v>0</v>
      </c>
      <c r="BI111" s="702">
        <f>'[4]2019 GRC Adjustments'!BI111</f>
        <v>0</v>
      </c>
      <c r="BJ111" s="702">
        <f>'[4]2019 GRC Adjustments'!BJ111</f>
        <v>0</v>
      </c>
      <c r="BK111" s="702">
        <f>'[4]2019 GRC Adjustments'!BK111</f>
        <v>0</v>
      </c>
    </row>
    <row r="112" spans="1:63">
      <c r="A112" s="700">
        <f>'[4]2019 GRC Adjustments'!A112</f>
        <v>108</v>
      </c>
      <c r="B112" s="702" t="str">
        <f>'[4]2019 GRC Adjustments'!B112</f>
        <v xml:space="preserve">               (17) 820 - Undergrnd Strge - Oper Meas &amp; Reg Sta Exp</v>
      </c>
      <c r="C112" s="702">
        <f>'[4]2019 GRC Adjustments'!C112</f>
        <v>0</v>
      </c>
      <c r="D112" s="702">
        <f>'[4]2019 GRC Adjustments'!D112</f>
        <v>0</v>
      </c>
      <c r="E112" s="702">
        <f>'[4]2019 GRC Adjustments'!E112</f>
        <v>0</v>
      </c>
      <c r="F112" s="702">
        <f>'[4]2019 GRC Adjustments'!F112</f>
        <v>0</v>
      </c>
      <c r="G112" s="702">
        <f>'[4]2019 GRC Adjustments'!G112</f>
        <v>0</v>
      </c>
      <c r="H112" s="702">
        <f>'[4]2019 GRC Adjustments'!H112</f>
        <v>0</v>
      </c>
      <c r="I112" s="702">
        <f>'[4]2019 GRC Adjustments'!I112</f>
        <v>0</v>
      </c>
      <c r="J112" s="702">
        <f>'[4]2019 GRC Adjustments'!J112</f>
        <v>0</v>
      </c>
      <c r="K112" s="702">
        <f>'[4]2019 GRC Adjustments'!K112</f>
        <v>0</v>
      </c>
      <c r="L112" s="702">
        <f>'[4]2019 GRC Adjustments'!L112</f>
        <v>0</v>
      </c>
      <c r="M112" s="702">
        <f>'[4]2019 GRC Adjustments'!M112</f>
        <v>0</v>
      </c>
      <c r="N112" s="702">
        <f>'[4]2019 GRC Adjustments'!N112</f>
        <v>0</v>
      </c>
      <c r="O112" s="702">
        <f>'[4]2019 GRC Adjustments'!O112</f>
        <v>0</v>
      </c>
      <c r="P112" s="702">
        <f>'[4]2019 GRC Adjustments'!P112</f>
        <v>0</v>
      </c>
      <c r="Q112" s="702">
        <f>'[4]2019 GRC Adjustments'!Q112</f>
        <v>0</v>
      </c>
      <c r="R112" s="702">
        <f>'[4]2019 GRC Adjustments'!R112</f>
        <v>0</v>
      </c>
      <c r="S112" s="702">
        <f>'[4]2019 GRC Adjustments'!S112</f>
        <v>0</v>
      </c>
      <c r="T112" s="702">
        <f>'[4]2019 GRC Adjustments'!T112</f>
        <v>0</v>
      </c>
      <c r="U112" s="702">
        <f>'[4]2019 GRC Adjustments'!U112</f>
        <v>0</v>
      </c>
      <c r="V112" s="702">
        <f>'[4]2019 GRC Adjustments'!V112</f>
        <v>0</v>
      </c>
      <c r="W112" s="702">
        <f>'[4]2019 GRC Adjustments'!W112</f>
        <v>0</v>
      </c>
      <c r="X112" s="702">
        <f>'[4]2019 GRC Adjustments'!X112</f>
        <v>0</v>
      </c>
      <c r="Y112" s="702">
        <f>'[4]2019 GRC Adjustments'!Y112</f>
        <v>0</v>
      </c>
      <c r="Z112" s="702">
        <f>'[4]2019 GRC Adjustments'!Z112</f>
        <v>0</v>
      </c>
      <c r="AA112" s="702">
        <f>'[4]2019 GRC Adjustments'!AA112</f>
        <v>0</v>
      </c>
      <c r="AB112" s="702">
        <f>'[4]2019 GRC Adjustments'!AB112</f>
        <v>0</v>
      </c>
      <c r="AC112" s="702">
        <f>'[4]2019 GRC Adjustments'!AC112</f>
        <v>0</v>
      </c>
      <c r="AD112" s="702">
        <f>'[4]2019 GRC Adjustments'!AD112</f>
        <v>0</v>
      </c>
      <c r="AE112" s="702">
        <f>'[4]2019 GRC Adjustments'!AE112</f>
        <v>0</v>
      </c>
      <c r="AF112" s="702">
        <f>'[4]2019 GRC Adjustments'!AF112</f>
        <v>0</v>
      </c>
      <c r="AG112" s="702">
        <f>'[4]2019 GRC Adjustments'!AG112</f>
        <v>0</v>
      </c>
      <c r="AH112" s="702">
        <f>'[4]2019 GRC Adjustments'!AH112</f>
        <v>0</v>
      </c>
      <c r="AI112" s="702">
        <f>'[4]2019 GRC Adjustments'!AI112</f>
        <v>0</v>
      </c>
      <c r="AJ112" s="702">
        <f>'[4]2019 GRC Adjustments'!AJ112</f>
        <v>0</v>
      </c>
      <c r="AK112" s="702">
        <f>'[4]2019 GRC Adjustments'!AK112</f>
        <v>0</v>
      </c>
      <c r="AL112" s="702">
        <f>'[4]2019 GRC Adjustments'!AL112</f>
        <v>0</v>
      </c>
      <c r="AM112" s="702">
        <f>'[4]2019 GRC Adjustments'!AM112</f>
        <v>0</v>
      </c>
      <c r="AN112" s="702">
        <f>'[4]2019 GRC Adjustments'!AN112</f>
        <v>0</v>
      </c>
      <c r="AO112" s="702">
        <f>'[4]2019 GRC Adjustments'!AO112</f>
        <v>0</v>
      </c>
      <c r="AP112" s="702">
        <f>'[4]2019 GRC Adjustments'!AP112</f>
        <v>0</v>
      </c>
      <c r="AQ112" s="702">
        <f>'[4]2019 GRC Adjustments'!AQ112</f>
        <v>0</v>
      </c>
      <c r="AR112" s="702">
        <f>'[4]2019 GRC Adjustments'!AR112</f>
        <v>0</v>
      </c>
      <c r="AS112" s="702">
        <f>'[4]2019 GRC Adjustments'!AS112</f>
        <v>0</v>
      </c>
      <c r="AT112" s="702">
        <f>'[4]2019 GRC Adjustments'!AT112</f>
        <v>0</v>
      </c>
      <c r="AU112" s="702">
        <f>'[4]2019 GRC Adjustments'!AU112</f>
        <v>0</v>
      </c>
      <c r="AV112" s="702">
        <f>'[4]2019 GRC Adjustments'!AV112</f>
        <v>0</v>
      </c>
      <c r="AW112" s="702">
        <f>'[4]2019 GRC Adjustments'!AW112</f>
        <v>0</v>
      </c>
      <c r="AX112" s="702">
        <f>'[4]2019 GRC Adjustments'!AX112</f>
        <v>0</v>
      </c>
      <c r="AY112" s="702">
        <f>'[4]2019 GRC Adjustments'!AY112</f>
        <v>0</v>
      </c>
      <c r="AZ112" s="702">
        <f>'[4]2019 GRC Adjustments'!AZ112</f>
        <v>0</v>
      </c>
      <c r="BA112" s="702">
        <f>'[4]2019 GRC Adjustments'!BA112</f>
        <v>0</v>
      </c>
      <c r="BB112" s="702">
        <f>'[4]2019 GRC Adjustments'!BB112</f>
        <v>0</v>
      </c>
      <c r="BC112" s="702">
        <f>'[4]2019 GRC Adjustments'!BC112</f>
        <v>0</v>
      </c>
      <c r="BD112" s="702">
        <f>'[4]2019 GRC Adjustments'!BD112</f>
        <v>0</v>
      </c>
      <c r="BE112" s="702">
        <f>'[4]2019 GRC Adjustments'!BE112</f>
        <v>0</v>
      </c>
      <c r="BF112" s="702">
        <f>'[4]2019 GRC Adjustments'!BF112</f>
        <v>0</v>
      </c>
      <c r="BG112" s="702">
        <f>'[4]2019 GRC Adjustments'!BG112</f>
        <v>0</v>
      </c>
      <c r="BH112" s="702">
        <f>'[4]2019 GRC Adjustments'!BH112</f>
        <v>0</v>
      </c>
      <c r="BI112" s="702">
        <f>'[4]2019 GRC Adjustments'!BI112</f>
        <v>0</v>
      </c>
      <c r="BJ112" s="702">
        <f>'[4]2019 GRC Adjustments'!BJ112</f>
        <v>0</v>
      </c>
      <c r="BK112" s="702">
        <f>'[4]2019 GRC Adjustments'!BK112</f>
        <v>0</v>
      </c>
    </row>
    <row r="113" spans="1:63">
      <c r="A113" s="700">
        <f>'[4]2019 GRC Adjustments'!A113</f>
        <v>109</v>
      </c>
      <c r="B113" s="702" t="str">
        <f>'[4]2019 GRC Adjustments'!B113</f>
        <v xml:space="preserve">               (17) 821 - Undergrnd Strge - Oper Purification Exp</v>
      </c>
      <c r="C113" s="702">
        <f>'[4]2019 GRC Adjustments'!C113</f>
        <v>0</v>
      </c>
      <c r="D113" s="702">
        <f>'[4]2019 GRC Adjustments'!D113</f>
        <v>0</v>
      </c>
      <c r="E113" s="702">
        <f>'[4]2019 GRC Adjustments'!E113</f>
        <v>0</v>
      </c>
      <c r="F113" s="702">
        <f>'[4]2019 GRC Adjustments'!F113</f>
        <v>0</v>
      </c>
      <c r="G113" s="702">
        <f>'[4]2019 GRC Adjustments'!G113</f>
        <v>0</v>
      </c>
      <c r="H113" s="702">
        <f>'[4]2019 GRC Adjustments'!H113</f>
        <v>0</v>
      </c>
      <c r="I113" s="702">
        <f>'[4]2019 GRC Adjustments'!I113</f>
        <v>0</v>
      </c>
      <c r="J113" s="702">
        <f>'[4]2019 GRC Adjustments'!J113</f>
        <v>0</v>
      </c>
      <c r="K113" s="702">
        <f>'[4]2019 GRC Adjustments'!K113</f>
        <v>0</v>
      </c>
      <c r="L113" s="702">
        <f>'[4]2019 GRC Adjustments'!L113</f>
        <v>0</v>
      </c>
      <c r="M113" s="702">
        <f>'[4]2019 GRC Adjustments'!M113</f>
        <v>0</v>
      </c>
      <c r="N113" s="702">
        <f>'[4]2019 GRC Adjustments'!N113</f>
        <v>0</v>
      </c>
      <c r="O113" s="702">
        <f>'[4]2019 GRC Adjustments'!O113</f>
        <v>0</v>
      </c>
      <c r="P113" s="702">
        <f>'[4]2019 GRC Adjustments'!P113</f>
        <v>0</v>
      </c>
      <c r="Q113" s="702">
        <f>'[4]2019 GRC Adjustments'!Q113</f>
        <v>0</v>
      </c>
      <c r="R113" s="702">
        <f>'[4]2019 GRC Adjustments'!R113</f>
        <v>0</v>
      </c>
      <c r="S113" s="702">
        <f>'[4]2019 GRC Adjustments'!S113</f>
        <v>0</v>
      </c>
      <c r="T113" s="702">
        <f>'[4]2019 GRC Adjustments'!T113</f>
        <v>0</v>
      </c>
      <c r="U113" s="702">
        <f>'[4]2019 GRC Adjustments'!U113</f>
        <v>0</v>
      </c>
      <c r="V113" s="702">
        <f>'[4]2019 GRC Adjustments'!V113</f>
        <v>0</v>
      </c>
      <c r="W113" s="702">
        <f>'[4]2019 GRC Adjustments'!W113</f>
        <v>0</v>
      </c>
      <c r="X113" s="702">
        <f>'[4]2019 GRC Adjustments'!X113</f>
        <v>0</v>
      </c>
      <c r="Y113" s="702">
        <f>'[4]2019 GRC Adjustments'!Y113</f>
        <v>0</v>
      </c>
      <c r="Z113" s="702">
        <f>'[4]2019 GRC Adjustments'!Z113</f>
        <v>0</v>
      </c>
      <c r="AA113" s="702">
        <f>'[4]2019 GRC Adjustments'!AA113</f>
        <v>0</v>
      </c>
      <c r="AB113" s="702">
        <f>'[4]2019 GRC Adjustments'!AB113</f>
        <v>0</v>
      </c>
      <c r="AC113" s="702">
        <f>'[4]2019 GRC Adjustments'!AC113</f>
        <v>0</v>
      </c>
      <c r="AD113" s="702">
        <f>'[4]2019 GRC Adjustments'!AD113</f>
        <v>0</v>
      </c>
      <c r="AE113" s="702">
        <f>'[4]2019 GRC Adjustments'!AE113</f>
        <v>0</v>
      </c>
      <c r="AF113" s="702">
        <f>'[4]2019 GRC Adjustments'!AF113</f>
        <v>0</v>
      </c>
      <c r="AG113" s="702">
        <f>'[4]2019 GRC Adjustments'!AG113</f>
        <v>0</v>
      </c>
      <c r="AH113" s="702">
        <f>'[4]2019 GRC Adjustments'!AH113</f>
        <v>0</v>
      </c>
      <c r="AI113" s="702">
        <f>'[4]2019 GRC Adjustments'!AI113</f>
        <v>0</v>
      </c>
      <c r="AJ113" s="702">
        <f>'[4]2019 GRC Adjustments'!AJ113</f>
        <v>0</v>
      </c>
      <c r="AK113" s="702">
        <f>'[4]2019 GRC Adjustments'!AK113</f>
        <v>0</v>
      </c>
      <c r="AL113" s="702">
        <f>'[4]2019 GRC Adjustments'!AL113</f>
        <v>0</v>
      </c>
      <c r="AM113" s="702">
        <f>'[4]2019 GRC Adjustments'!AM113</f>
        <v>0</v>
      </c>
      <c r="AN113" s="702">
        <f>'[4]2019 GRC Adjustments'!AN113</f>
        <v>0</v>
      </c>
      <c r="AO113" s="702">
        <f>'[4]2019 GRC Adjustments'!AO113</f>
        <v>0</v>
      </c>
      <c r="AP113" s="702">
        <f>'[4]2019 GRC Adjustments'!AP113</f>
        <v>0</v>
      </c>
      <c r="AQ113" s="702">
        <f>'[4]2019 GRC Adjustments'!AQ113</f>
        <v>0</v>
      </c>
      <c r="AR113" s="702">
        <f>'[4]2019 GRC Adjustments'!AR113</f>
        <v>0</v>
      </c>
      <c r="AS113" s="702">
        <f>'[4]2019 GRC Adjustments'!AS113</f>
        <v>0</v>
      </c>
      <c r="AT113" s="702">
        <f>'[4]2019 GRC Adjustments'!AT113</f>
        <v>0</v>
      </c>
      <c r="AU113" s="702">
        <f>'[4]2019 GRC Adjustments'!AU113</f>
        <v>0</v>
      </c>
      <c r="AV113" s="702">
        <f>'[4]2019 GRC Adjustments'!AV113</f>
        <v>0</v>
      </c>
      <c r="AW113" s="702">
        <f>'[4]2019 GRC Adjustments'!AW113</f>
        <v>0</v>
      </c>
      <c r="AX113" s="702">
        <f>'[4]2019 GRC Adjustments'!AX113</f>
        <v>0</v>
      </c>
      <c r="AY113" s="702">
        <f>'[4]2019 GRC Adjustments'!AY113</f>
        <v>0</v>
      </c>
      <c r="AZ113" s="702">
        <f>'[4]2019 GRC Adjustments'!AZ113</f>
        <v>0</v>
      </c>
      <c r="BA113" s="702">
        <f>'[4]2019 GRC Adjustments'!BA113</f>
        <v>0</v>
      </c>
      <c r="BB113" s="702">
        <f>'[4]2019 GRC Adjustments'!BB113</f>
        <v>0</v>
      </c>
      <c r="BC113" s="702">
        <f>'[4]2019 GRC Adjustments'!BC113</f>
        <v>0</v>
      </c>
      <c r="BD113" s="702">
        <f>'[4]2019 GRC Adjustments'!BD113</f>
        <v>0</v>
      </c>
      <c r="BE113" s="702">
        <f>'[4]2019 GRC Adjustments'!BE113</f>
        <v>0</v>
      </c>
      <c r="BF113" s="702">
        <f>'[4]2019 GRC Adjustments'!BF113</f>
        <v>0</v>
      </c>
      <c r="BG113" s="702">
        <f>'[4]2019 GRC Adjustments'!BG113</f>
        <v>0</v>
      </c>
      <c r="BH113" s="702">
        <f>'[4]2019 GRC Adjustments'!BH113</f>
        <v>0</v>
      </c>
      <c r="BI113" s="702">
        <f>'[4]2019 GRC Adjustments'!BI113</f>
        <v>0</v>
      </c>
      <c r="BJ113" s="702">
        <f>'[4]2019 GRC Adjustments'!BJ113</f>
        <v>0</v>
      </c>
      <c r="BK113" s="702">
        <f>'[4]2019 GRC Adjustments'!BK113</f>
        <v>0</v>
      </c>
    </row>
    <row r="114" spans="1:63">
      <c r="A114" s="700">
        <f>'[4]2019 GRC Adjustments'!A114</f>
        <v>110</v>
      </c>
      <c r="B114" s="702" t="str">
        <f>'[4]2019 GRC Adjustments'!B114</f>
        <v xml:space="preserve">               (17) 823 - Storage Gas Losses</v>
      </c>
      <c r="C114" s="702">
        <f>'[4]2019 GRC Adjustments'!C114</f>
        <v>0</v>
      </c>
      <c r="D114" s="702">
        <f>'[4]2019 GRC Adjustments'!D114</f>
        <v>0</v>
      </c>
      <c r="E114" s="702">
        <f>'[4]2019 GRC Adjustments'!E114</f>
        <v>0</v>
      </c>
      <c r="F114" s="702">
        <f>'[4]2019 GRC Adjustments'!F114</f>
        <v>0</v>
      </c>
      <c r="G114" s="702">
        <f>'[4]2019 GRC Adjustments'!G114</f>
        <v>0</v>
      </c>
      <c r="H114" s="702">
        <f>'[4]2019 GRC Adjustments'!H114</f>
        <v>0</v>
      </c>
      <c r="I114" s="702">
        <f>'[4]2019 GRC Adjustments'!I114</f>
        <v>0</v>
      </c>
      <c r="J114" s="702">
        <f>'[4]2019 GRC Adjustments'!J114</f>
        <v>0</v>
      </c>
      <c r="K114" s="702">
        <f>'[4]2019 GRC Adjustments'!K114</f>
        <v>0</v>
      </c>
      <c r="L114" s="702">
        <f>'[4]2019 GRC Adjustments'!L114</f>
        <v>0</v>
      </c>
      <c r="M114" s="702">
        <f>'[4]2019 GRC Adjustments'!M114</f>
        <v>0</v>
      </c>
      <c r="N114" s="702">
        <f>'[4]2019 GRC Adjustments'!N114</f>
        <v>0</v>
      </c>
      <c r="O114" s="702">
        <f>'[4]2019 GRC Adjustments'!O114</f>
        <v>0</v>
      </c>
      <c r="P114" s="702">
        <f>'[4]2019 GRC Adjustments'!P114</f>
        <v>0</v>
      </c>
      <c r="Q114" s="702">
        <f>'[4]2019 GRC Adjustments'!Q114</f>
        <v>0</v>
      </c>
      <c r="R114" s="702">
        <f>'[4]2019 GRC Adjustments'!R114</f>
        <v>0</v>
      </c>
      <c r="S114" s="702">
        <f>'[4]2019 GRC Adjustments'!S114</f>
        <v>0</v>
      </c>
      <c r="T114" s="702">
        <f>'[4]2019 GRC Adjustments'!T114</f>
        <v>0</v>
      </c>
      <c r="U114" s="702">
        <f>'[4]2019 GRC Adjustments'!U114</f>
        <v>0</v>
      </c>
      <c r="V114" s="702">
        <f>'[4]2019 GRC Adjustments'!V114</f>
        <v>0</v>
      </c>
      <c r="W114" s="702">
        <f>'[4]2019 GRC Adjustments'!W114</f>
        <v>0</v>
      </c>
      <c r="X114" s="702">
        <f>'[4]2019 GRC Adjustments'!X114</f>
        <v>0</v>
      </c>
      <c r="Y114" s="702">
        <f>'[4]2019 GRC Adjustments'!Y114</f>
        <v>0</v>
      </c>
      <c r="Z114" s="702">
        <f>'[4]2019 GRC Adjustments'!Z114</f>
        <v>0</v>
      </c>
      <c r="AA114" s="702">
        <f>'[4]2019 GRC Adjustments'!AA114</f>
        <v>0</v>
      </c>
      <c r="AB114" s="702">
        <f>'[4]2019 GRC Adjustments'!AB114</f>
        <v>0</v>
      </c>
      <c r="AC114" s="702">
        <f>'[4]2019 GRC Adjustments'!AC114</f>
        <v>0</v>
      </c>
      <c r="AD114" s="702">
        <f>'[4]2019 GRC Adjustments'!AD114</f>
        <v>0</v>
      </c>
      <c r="AE114" s="702">
        <f>'[4]2019 GRC Adjustments'!AE114</f>
        <v>0</v>
      </c>
      <c r="AF114" s="702">
        <f>'[4]2019 GRC Adjustments'!AF114</f>
        <v>0</v>
      </c>
      <c r="AG114" s="702">
        <f>'[4]2019 GRC Adjustments'!AG114</f>
        <v>0</v>
      </c>
      <c r="AH114" s="702">
        <f>'[4]2019 GRC Adjustments'!AH114</f>
        <v>0</v>
      </c>
      <c r="AI114" s="702">
        <f>'[4]2019 GRC Adjustments'!AI114</f>
        <v>0</v>
      </c>
      <c r="AJ114" s="702">
        <f>'[4]2019 GRC Adjustments'!AJ114</f>
        <v>0</v>
      </c>
      <c r="AK114" s="702">
        <f>'[4]2019 GRC Adjustments'!AK114</f>
        <v>0</v>
      </c>
      <c r="AL114" s="702">
        <f>'[4]2019 GRC Adjustments'!AL114</f>
        <v>0</v>
      </c>
      <c r="AM114" s="702">
        <f>'[4]2019 GRC Adjustments'!AM114</f>
        <v>0</v>
      </c>
      <c r="AN114" s="702">
        <f>'[4]2019 GRC Adjustments'!AN114</f>
        <v>0</v>
      </c>
      <c r="AO114" s="702">
        <f>'[4]2019 GRC Adjustments'!AO114</f>
        <v>0</v>
      </c>
      <c r="AP114" s="702">
        <f>'[4]2019 GRC Adjustments'!AP114</f>
        <v>0</v>
      </c>
      <c r="AQ114" s="702">
        <f>'[4]2019 GRC Adjustments'!AQ114</f>
        <v>0</v>
      </c>
      <c r="AR114" s="702">
        <f>'[4]2019 GRC Adjustments'!AR114</f>
        <v>0</v>
      </c>
      <c r="AS114" s="702">
        <f>'[4]2019 GRC Adjustments'!AS114</f>
        <v>0</v>
      </c>
      <c r="AT114" s="702">
        <f>'[4]2019 GRC Adjustments'!AT114</f>
        <v>0</v>
      </c>
      <c r="AU114" s="702">
        <f>'[4]2019 GRC Adjustments'!AU114</f>
        <v>0</v>
      </c>
      <c r="AV114" s="702">
        <f>'[4]2019 GRC Adjustments'!AV114</f>
        <v>0</v>
      </c>
      <c r="AW114" s="702">
        <f>'[4]2019 GRC Adjustments'!AW114</f>
        <v>0</v>
      </c>
      <c r="AX114" s="702">
        <f>'[4]2019 GRC Adjustments'!AX114</f>
        <v>0</v>
      </c>
      <c r="AY114" s="702">
        <f>'[4]2019 GRC Adjustments'!AY114</f>
        <v>0</v>
      </c>
      <c r="AZ114" s="702">
        <f>'[4]2019 GRC Adjustments'!AZ114</f>
        <v>0</v>
      </c>
      <c r="BA114" s="702">
        <f>'[4]2019 GRC Adjustments'!BA114</f>
        <v>0</v>
      </c>
      <c r="BB114" s="702">
        <f>'[4]2019 GRC Adjustments'!BB114</f>
        <v>0</v>
      </c>
      <c r="BC114" s="702">
        <f>'[4]2019 GRC Adjustments'!BC114</f>
        <v>0</v>
      </c>
      <c r="BD114" s="702">
        <f>'[4]2019 GRC Adjustments'!BD114</f>
        <v>0</v>
      </c>
      <c r="BE114" s="702">
        <f>'[4]2019 GRC Adjustments'!BE114</f>
        <v>0</v>
      </c>
      <c r="BF114" s="702">
        <f>'[4]2019 GRC Adjustments'!BF114</f>
        <v>0</v>
      </c>
      <c r="BG114" s="702">
        <f>'[4]2019 GRC Adjustments'!BG114</f>
        <v>0</v>
      </c>
      <c r="BH114" s="702">
        <f>'[4]2019 GRC Adjustments'!BH114</f>
        <v>0</v>
      </c>
      <c r="BI114" s="702">
        <f>'[4]2019 GRC Adjustments'!BI114</f>
        <v>0</v>
      </c>
      <c r="BJ114" s="702">
        <f>'[4]2019 GRC Adjustments'!BJ114</f>
        <v>0</v>
      </c>
      <c r="BK114" s="702">
        <f>'[4]2019 GRC Adjustments'!BK114</f>
        <v>0</v>
      </c>
    </row>
    <row r="115" spans="1:63">
      <c r="A115" s="700">
        <f>'[4]2019 GRC Adjustments'!A115</f>
        <v>111</v>
      </c>
      <c r="B115" s="702" t="str">
        <f>'[4]2019 GRC Adjustments'!B115</f>
        <v xml:space="preserve">               (17) 824 - Undergrnd Strge - Oper Other Expenses</v>
      </c>
      <c r="C115" s="702">
        <f>'[4]2019 GRC Adjustments'!C115</f>
        <v>0</v>
      </c>
      <c r="D115" s="702">
        <f>'[4]2019 GRC Adjustments'!D115</f>
        <v>0</v>
      </c>
      <c r="E115" s="702">
        <f>'[4]2019 GRC Adjustments'!E115</f>
        <v>0</v>
      </c>
      <c r="F115" s="702">
        <f>'[4]2019 GRC Adjustments'!F115</f>
        <v>0</v>
      </c>
      <c r="G115" s="702">
        <f>'[4]2019 GRC Adjustments'!G115</f>
        <v>0</v>
      </c>
      <c r="H115" s="702">
        <f>'[4]2019 GRC Adjustments'!H115</f>
        <v>0</v>
      </c>
      <c r="I115" s="702">
        <f>'[4]2019 GRC Adjustments'!I115</f>
        <v>0</v>
      </c>
      <c r="J115" s="702">
        <f>'[4]2019 GRC Adjustments'!J115</f>
        <v>0</v>
      </c>
      <c r="K115" s="702">
        <f>'[4]2019 GRC Adjustments'!K115</f>
        <v>0</v>
      </c>
      <c r="L115" s="702">
        <f>'[4]2019 GRC Adjustments'!L115</f>
        <v>0</v>
      </c>
      <c r="M115" s="702">
        <f>'[4]2019 GRC Adjustments'!M115</f>
        <v>0</v>
      </c>
      <c r="N115" s="702">
        <f>'[4]2019 GRC Adjustments'!N115</f>
        <v>0</v>
      </c>
      <c r="O115" s="702">
        <f>'[4]2019 GRC Adjustments'!O115</f>
        <v>0</v>
      </c>
      <c r="P115" s="702">
        <f>'[4]2019 GRC Adjustments'!P115</f>
        <v>0</v>
      </c>
      <c r="Q115" s="702">
        <f>'[4]2019 GRC Adjustments'!Q115</f>
        <v>0</v>
      </c>
      <c r="R115" s="702">
        <f>'[4]2019 GRC Adjustments'!R115</f>
        <v>0</v>
      </c>
      <c r="S115" s="702">
        <f>'[4]2019 GRC Adjustments'!S115</f>
        <v>0</v>
      </c>
      <c r="T115" s="702">
        <f>'[4]2019 GRC Adjustments'!T115</f>
        <v>0</v>
      </c>
      <c r="U115" s="702">
        <f>'[4]2019 GRC Adjustments'!U115</f>
        <v>0</v>
      </c>
      <c r="V115" s="702">
        <f>'[4]2019 GRC Adjustments'!V115</f>
        <v>0</v>
      </c>
      <c r="W115" s="702">
        <f>'[4]2019 GRC Adjustments'!W115</f>
        <v>0</v>
      </c>
      <c r="X115" s="702">
        <f>'[4]2019 GRC Adjustments'!X115</f>
        <v>0</v>
      </c>
      <c r="Y115" s="702">
        <f>'[4]2019 GRC Adjustments'!Y115</f>
        <v>0</v>
      </c>
      <c r="Z115" s="702">
        <f>'[4]2019 GRC Adjustments'!Z115</f>
        <v>0</v>
      </c>
      <c r="AA115" s="702">
        <f>'[4]2019 GRC Adjustments'!AA115</f>
        <v>0</v>
      </c>
      <c r="AB115" s="702">
        <f>'[4]2019 GRC Adjustments'!AB115</f>
        <v>0</v>
      </c>
      <c r="AC115" s="702">
        <f>'[4]2019 GRC Adjustments'!AC115</f>
        <v>0</v>
      </c>
      <c r="AD115" s="702">
        <f>'[4]2019 GRC Adjustments'!AD115</f>
        <v>0</v>
      </c>
      <c r="AE115" s="702">
        <f>'[4]2019 GRC Adjustments'!AE115</f>
        <v>0</v>
      </c>
      <c r="AF115" s="702">
        <f>'[4]2019 GRC Adjustments'!AF115</f>
        <v>0</v>
      </c>
      <c r="AG115" s="702">
        <f>'[4]2019 GRC Adjustments'!AG115</f>
        <v>0</v>
      </c>
      <c r="AH115" s="702">
        <f>'[4]2019 GRC Adjustments'!AH115</f>
        <v>0</v>
      </c>
      <c r="AI115" s="702">
        <f>'[4]2019 GRC Adjustments'!AI115</f>
        <v>0</v>
      </c>
      <c r="AJ115" s="702">
        <f>'[4]2019 GRC Adjustments'!AJ115</f>
        <v>0</v>
      </c>
      <c r="AK115" s="702">
        <f>'[4]2019 GRC Adjustments'!AK115</f>
        <v>0</v>
      </c>
      <c r="AL115" s="702">
        <f>'[4]2019 GRC Adjustments'!AL115</f>
        <v>0</v>
      </c>
      <c r="AM115" s="702">
        <f>'[4]2019 GRC Adjustments'!AM115</f>
        <v>0</v>
      </c>
      <c r="AN115" s="702">
        <f>'[4]2019 GRC Adjustments'!AN115</f>
        <v>0</v>
      </c>
      <c r="AO115" s="702">
        <f>'[4]2019 GRC Adjustments'!AO115</f>
        <v>0</v>
      </c>
      <c r="AP115" s="702">
        <f>'[4]2019 GRC Adjustments'!AP115</f>
        <v>0</v>
      </c>
      <c r="AQ115" s="702">
        <f>'[4]2019 GRC Adjustments'!AQ115</f>
        <v>0</v>
      </c>
      <c r="AR115" s="702">
        <f>'[4]2019 GRC Adjustments'!AR115</f>
        <v>0</v>
      </c>
      <c r="AS115" s="702">
        <f>'[4]2019 GRC Adjustments'!AS115</f>
        <v>0</v>
      </c>
      <c r="AT115" s="702">
        <f>'[4]2019 GRC Adjustments'!AT115</f>
        <v>0</v>
      </c>
      <c r="AU115" s="702">
        <f>'[4]2019 GRC Adjustments'!AU115</f>
        <v>0</v>
      </c>
      <c r="AV115" s="702">
        <f>'[4]2019 GRC Adjustments'!AV115</f>
        <v>0</v>
      </c>
      <c r="AW115" s="702">
        <f>'[4]2019 GRC Adjustments'!AW115</f>
        <v>0</v>
      </c>
      <c r="AX115" s="702">
        <f>'[4]2019 GRC Adjustments'!AX115</f>
        <v>0</v>
      </c>
      <c r="AY115" s="702">
        <f>'[4]2019 GRC Adjustments'!AY115</f>
        <v>0</v>
      </c>
      <c r="AZ115" s="702">
        <f>'[4]2019 GRC Adjustments'!AZ115</f>
        <v>0</v>
      </c>
      <c r="BA115" s="702">
        <f>'[4]2019 GRC Adjustments'!BA115</f>
        <v>0</v>
      </c>
      <c r="BB115" s="702">
        <f>'[4]2019 GRC Adjustments'!BB115</f>
        <v>0</v>
      </c>
      <c r="BC115" s="702">
        <f>'[4]2019 GRC Adjustments'!BC115</f>
        <v>0</v>
      </c>
      <c r="BD115" s="702">
        <f>'[4]2019 GRC Adjustments'!BD115</f>
        <v>0</v>
      </c>
      <c r="BE115" s="702">
        <f>'[4]2019 GRC Adjustments'!BE115</f>
        <v>0</v>
      </c>
      <c r="BF115" s="702">
        <f>'[4]2019 GRC Adjustments'!BF115</f>
        <v>0</v>
      </c>
      <c r="BG115" s="702">
        <f>'[4]2019 GRC Adjustments'!BG115</f>
        <v>0</v>
      </c>
      <c r="BH115" s="702">
        <f>'[4]2019 GRC Adjustments'!BH115</f>
        <v>0</v>
      </c>
      <c r="BI115" s="702">
        <f>'[4]2019 GRC Adjustments'!BI115</f>
        <v>0</v>
      </c>
      <c r="BJ115" s="702">
        <f>'[4]2019 GRC Adjustments'!BJ115</f>
        <v>0</v>
      </c>
      <c r="BK115" s="702">
        <f>'[4]2019 GRC Adjustments'!BK115</f>
        <v>0</v>
      </c>
    </row>
    <row r="116" spans="1:63">
      <c r="A116" s="700">
        <f>'[4]2019 GRC Adjustments'!A116</f>
        <v>112</v>
      </c>
      <c r="B116" s="702" t="str">
        <f>'[4]2019 GRC Adjustments'!B116</f>
        <v xml:space="preserve">               (17) 825 - Undergrnd Strge - Oper Storage Well Royalty</v>
      </c>
      <c r="C116" s="702">
        <f>'[4]2019 GRC Adjustments'!C116</f>
        <v>0</v>
      </c>
      <c r="D116" s="702">
        <f>'[4]2019 GRC Adjustments'!D116</f>
        <v>0</v>
      </c>
      <c r="E116" s="702">
        <f>'[4]2019 GRC Adjustments'!E116</f>
        <v>0</v>
      </c>
      <c r="F116" s="702">
        <f>'[4]2019 GRC Adjustments'!F116</f>
        <v>0</v>
      </c>
      <c r="G116" s="702">
        <f>'[4]2019 GRC Adjustments'!G116</f>
        <v>0</v>
      </c>
      <c r="H116" s="702">
        <f>'[4]2019 GRC Adjustments'!H116</f>
        <v>0</v>
      </c>
      <c r="I116" s="702">
        <f>'[4]2019 GRC Adjustments'!I116</f>
        <v>0</v>
      </c>
      <c r="J116" s="702">
        <f>'[4]2019 GRC Adjustments'!J116</f>
        <v>0</v>
      </c>
      <c r="K116" s="702">
        <f>'[4]2019 GRC Adjustments'!K116</f>
        <v>0</v>
      </c>
      <c r="L116" s="702">
        <f>'[4]2019 GRC Adjustments'!L116</f>
        <v>0</v>
      </c>
      <c r="M116" s="702">
        <f>'[4]2019 GRC Adjustments'!M116</f>
        <v>0</v>
      </c>
      <c r="N116" s="702">
        <f>'[4]2019 GRC Adjustments'!N116</f>
        <v>0</v>
      </c>
      <c r="O116" s="702">
        <f>'[4]2019 GRC Adjustments'!O116</f>
        <v>0</v>
      </c>
      <c r="P116" s="702">
        <f>'[4]2019 GRC Adjustments'!P116</f>
        <v>0</v>
      </c>
      <c r="Q116" s="702">
        <f>'[4]2019 GRC Adjustments'!Q116</f>
        <v>0</v>
      </c>
      <c r="R116" s="702">
        <f>'[4]2019 GRC Adjustments'!R116</f>
        <v>0</v>
      </c>
      <c r="S116" s="702">
        <f>'[4]2019 GRC Adjustments'!S116</f>
        <v>0</v>
      </c>
      <c r="T116" s="702">
        <f>'[4]2019 GRC Adjustments'!T116</f>
        <v>0</v>
      </c>
      <c r="U116" s="702">
        <f>'[4]2019 GRC Adjustments'!U116</f>
        <v>0</v>
      </c>
      <c r="V116" s="702">
        <f>'[4]2019 GRC Adjustments'!V116</f>
        <v>0</v>
      </c>
      <c r="W116" s="702">
        <f>'[4]2019 GRC Adjustments'!W116</f>
        <v>0</v>
      </c>
      <c r="X116" s="702">
        <f>'[4]2019 GRC Adjustments'!X116</f>
        <v>0</v>
      </c>
      <c r="Y116" s="702">
        <f>'[4]2019 GRC Adjustments'!Y116</f>
        <v>0</v>
      </c>
      <c r="Z116" s="702">
        <f>'[4]2019 GRC Adjustments'!Z116</f>
        <v>0</v>
      </c>
      <c r="AA116" s="702">
        <f>'[4]2019 GRC Adjustments'!AA116</f>
        <v>0</v>
      </c>
      <c r="AB116" s="702">
        <f>'[4]2019 GRC Adjustments'!AB116</f>
        <v>0</v>
      </c>
      <c r="AC116" s="702">
        <f>'[4]2019 GRC Adjustments'!AC116</f>
        <v>0</v>
      </c>
      <c r="AD116" s="702">
        <f>'[4]2019 GRC Adjustments'!AD116</f>
        <v>0</v>
      </c>
      <c r="AE116" s="702">
        <f>'[4]2019 GRC Adjustments'!AE116</f>
        <v>0</v>
      </c>
      <c r="AF116" s="702">
        <f>'[4]2019 GRC Adjustments'!AF116</f>
        <v>0</v>
      </c>
      <c r="AG116" s="702">
        <f>'[4]2019 GRC Adjustments'!AG116</f>
        <v>0</v>
      </c>
      <c r="AH116" s="702">
        <f>'[4]2019 GRC Adjustments'!AH116</f>
        <v>0</v>
      </c>
      <c r="AI116" s="702">
        <f>'[4]2019 GRC Adjustments'!AI116</f>
        <v>0</v>
      </c>
      <c r="AJ116" s="702">
        <f>'[4]2019 GRC Adjustments'!AJ116</f>
        <v>0</v>
      </c>
      <c r="AK116" s="702">
        <f>'[4]2019 GRC Adjustments'!AK116</f>
        <v>0</v>
      </c>
      <c r="AL116" s="702">
        <f>'[4]2019 GRC Adjustments'!AL116</f>
        <v>0</v>
      </c>
      <c r="AM116" s="702">
        <f>'[4]2019 GRC Adjustments'!AM116</f>
        <v>0</v>
      </c>
      <c r="AN116" s="702">
        <f>'[4]2019 GRC Adjustments'!AN116</f>
        <v>0</v>
      </c>
      <c r="AO116" s="702">
        <f>'[4]2019 GRC Adjustments'!AO116</f>
        <v>0</v>
      </c>
      <c r="AP116" s="702">
        <f>'[4]2019 GRC Adjustments'!AP116</f>
        <v>0</v>
      </c>
      <c r="AQ116" s="702">
        <f>'[4]2019 GRC Adjustments'!AQ116</f>
        <v>0</v>
      </c>
      <c r="AR116" s="702">
        <f>'[4]2019 GRC Adjustments'!AR116</f>
        <v>0</v>
      </c>
      <c r="AS116" s="702">
        <f>'[4]2019 GRC Adjustments'!AS116</f>
        <v>0</v>
      </c>
      <c r="AT116" s="702">
        <f>'[4]2019 GRC Adjustments'!AT116</f>
        <v>0</v>
      </c>
      <c r="AU116" s="702">
        <f>'[4]2019 GRC Adjustments'!AU116</f>
        <v>0</v>
      </c>
      <c r="AV116" s="702">
        <f>'[4]2019 GRC Adjustments'!AV116</f>
        <v>0</v>
      </c>
      <c r="AW116" s="702">
        <f>'[4]2019 GRC Adjustments'!AW116</f>
        <v>0</v>
      </c>
      <c r="AX116" s="702">
        <f>'[4]2019 GRC Adjustments'!AX116</f>
        <v>0</v>
      </c>
      <c r="AY116" s="702">
        <f>'[4]2019 GRC Adjustments'!AY116</f>
        <v>0</v>
      </c>
      <c r="AZ116" s="702">
        <f>'[4]2019 GRC Adjustments'!AZ116</f>
        <v>0</v>
      </c>
      <c r="BA116" s="702">
        <f>'[4]2019 GRC Adjustments'!BA116</f>
        <v>0</v>
      </c>
      <c r="BB116" s="702">
        <f>'[4]2019 GRC Adjustments'!BB116</f>
        <v>0</v>
      </c>
      <c r="BC116" s="702">
        <f>'[4]2019 GRC Adjustments'!BC116</f>
        <v>0</v>
      </c>
      <c r="BD116" s="702">
        <f>'[4]2019 GRC Adjustments'!BD116</f>
        <v>0</v>
      </c>
      <c r="BE116" s="702">
        <f>'[4]2019 GRC Adjustments'!BE116</f>
        <v>0</v>
      </c>
      <c r="BF116" s="702">
        <f>'[4]2019 GRC Adjustments'!BF116</f>
        <v>0</v>
      </c>
      <c r="BG116" s="702">
        <f>'[4]2019 GRC Adjustments'!BG116</f>
        <v>0</v>
      </c>
      <c r="BH116" s="702">
        <f>'[4]2019 GRC Adjustments'!BH116</f>
        <v>0</v>
      </c>
      <c r="BI116" s="702">
        <f>'[4]2019 GRC Adjustments'!BI116</f>
        <v>0</v>
      </c>
      <c r="BJ116" s="702">
        <f>'[4]2019 GRC Adjustments'!BJ116</f>
        <v>0</v>
      </c>
      <c r="BK116" s="702">
        <f>'[4]2019 GRC Adjustments'!BK116</f>
        <v>0</v>
      </c>
    </row>
    <row r="117" spans="1:63">
      <c r="A117" s="700">
        <f>'[4]2019 GRC Adjustments'!A117</f>
        <v>113</v>
      </c>
      <c r="B117" s="702" t="str">
        <f>'[4]2019 GRC Adjustments'!B117</f>
        <v xml:space="preserve">               (17) 826 - Undergrnd Strge - Oper Other Storage Rents</v>
      </c>
      <c r="C117" s="702">
        <f>'[4]2019 GRC Adjustments'!C117</f>
        <v>0</v>
      </c>
      <c r="D117" s="702">
        <f>'[4]2019 GRC Adjustments'!D117</f>
        <v>0</v>
      </c>
      <c r="E117" s="702">
        <f>'[4]2019 GRC Adjustments'!E117</f>
        <v>0</v>
      </c>
      <c r="F117" s="702">
        <f>'[4]2019 GRC Adjustments'!F117</f>
        <v>0</v>
      </c>
      <c r="G117" s="702">
        <f>'[4]2019 GRC Adjustments'!G117</f>
        <v>0</v>
      </c>
      <c r="H117" s="702">
        <f>'[4]2019 GRC Adjustments'!H117</f>
        <v>0</v>
      </c>
      <c r="I117" s="702">
        <f>'[4]2019 GRC Adjustments'!I117</f>
        <v>0</v>
      </c>
      <c r="J117" s="702">
        <f>'[4]2019 GRC Adjustments'!J117</f>
        <v>0</v>
      </c>
      <c r="K117" s="702">
        <f>'[4]2019 GRC Adjustments'!K117</f>
        <v>0</v>
      </c>
      <c r="L117" s="702">
        <f>'[4]2019 GRC Adjustments'!L117</f>
        <v>0</v>
      </c>
      <c r="M117" s="702">
        <f>'[4]2019 GRC Adjustments'!M117</f>
        <v>0</v>
      </c>
      <c r="N117" s="702">
        <f>'[4]2019 GRC Adjustments'!N117</f>
        <v>0</v>
      </c>
      <c r="O117" s="702">
        <f>'[4]2019 GRC Adjustments'!O117</f>
        <v>0</v>
      </c>
      <c r="P117" s="702">
        <f>'[4]2019 GRC Adjustments'!P117</f>
        <v>0</v>
      </c>
      <c r="Q117" s="702">
        <f>'[4]2019 GRC Adjustments'!Q117</f>
        <v>0</v>
      </c>
      <c r="R117" s="702">
        <f>'[4]2019 GRC Adjustments'!R117</f>
        <v>0</v>
      </c>
      <c r="S117" s="702">
        <f>'[4]2019 GRC Adjustments'!S117</f>
        <v>0</v>
      </c>
      <c r="T117" s="702">
        <f>'[4]2019 GRC Adjustments'!T117</f>
        <v>0</v>
      </c>
      <c r="U117" s="702">
        <f>'[4]2019 GRC Adjustments'!U117</f>
        <v>0</v>
      </c>
      <c r="V117" s="702">
        <f>'[4]2019 GRC Adjustments'!V117</f>
        <v>0</v>
      </c>
      <c r="W117" s="702">
        <f>'[4]2019 GRC Adjustments'!W117</f>
        <v>0</v>
      </c>
      <c r="X117" s="702">
        <f>'[4]2019 GRC Adjustments'!X117</f>
        <v>0</v>
      </c>
      <c r="Y117" s="702">
        <f>'[4]2019 GRC Adjustments'!Y117</f>
        <v>0</v>
      </c>
      <c r="Z117" s="702">
        <f>'[4]2019 GRC Adjustments'!Z117</f>
        <v>0</v>
      </c>
      <c r="AA117" s="702">
        <f>'[4]2019 GRC Adjustments'!AA117</f>
        <v>0</v>
      </c>
      <c r="AB117" s="702">
        <f>'[4]2019 GRC Adjustments'!AB117</f>
        <v>0</v>
      </c>
      <c r="AC117" s="702">
        <f>'[4]2019 GRC Adjustments'!AC117</f>
        <v>0</v>
      </c>
      <c r="AD117" s="702">
        <f>'[4]2019 GRC Adjustments'!AD117</f>
        <v>0</v>
      </c>
      <c r="AE117" s="702">
        <f>'[4]2019 GRC Adjustments'!AE117</f>
        <v>0</v>
      </c>
      <c r="AF117" s="702">
        <f>'[4]2019 GRC Adjustments'!AF117</f>
        <v>0</v>
      </c>
      <c r="AG117" s="702">
        <f>'[4]2019 GRC Adjustments'!AG117</f>
        <v>0</v>
      </c>
      <c r="AH117" s="702">
        <f>'[4]2019 GRC Adjustments'!AH117</f>
        <v>0</v>
      </c>
      <c r="AI117" s="702">
        <f>'[4]2019 GRC Adjustments'!AI117</f>
        <v>0</v>
      </c>
      <c r="AJ117" s="702">
        <f>'[4]2019 GRC Adjustments'!AJ117</f>
        <v>0</v>
      </c>
      <c r="AK117" s="702">
        <f>'[4]2019 GRC Adjustments'!AK117</f>
        <v>0</v>
      </c>
      <c r="AL117" s="702">
        <f>'[4]2019 GRC Adjustments'!AL117</f>
        <v>0</v>
      </c>
      <c r="AM117" s="702">
        <f>'[4]2019 GRC Adjustments'!AM117</f>
        <v>0</v>
      </c>
      <c r="AN117" s="702">
        <f>'[4]2019 GRC Adjustments'!AN117</f>
        <v>0</v>
      </c>
      <c r="AO117" s="702">
        <f>'[4]2019 GRC Adjustments'!AO117</f>
        <v>0</v>
      </c>
      <c r="AP117" s="702">
        <f>'[4]2019 GRC Adjustments'!AP117</f>
        <v>0</v>
      </c>
      <c r="AQ117" s="702">
        <f>'[4]2019 GRC Adjustments'!AQ117</f>
        <v>0</v>
      </c>
      <c r="AR117" s="702">
        <f>'[4]2019 GRC Adjustments'!AR117</f>
        <v>0</v>
      </c>
      <c r="AS117" s="702">
        <f>'[4]2019 GRC Adjustments'!AS117</f>
        <v>0</v>
      </c>
      <c r="AT117" s="702">
        <f>'[4]2019 GRC Adjustments'!AT117</f>
        <v>0</v>
      </c>
      <c r="AU117" s="702">
        <f>'[4]2019 GRC Adjustments'!AU117</f>
        <v>0</v>
      </c>
      <c r="AV117" s="702">
        <f>'[4]2019 GRC Adjustments'!AV117</f>
        <v>0</v>
      </c>
      <c r="AW117" s="702">
        <f>'[4]2019 GRC Adjustments'!AW117</f>
        <v>0</v>
      </c>
      <c r="AX117" s="702">
        <f>'[4]2019 GRC Adjustments'!AX117</f>
        <v>0</v>
      </c>
      <c r="AY117" s="702">
        <f>'[4]2019 GRC Adjustments'!AY117</f>
        <v>0</v>
      </c>
      <c r="AZ117" s="702">
        <f>'[4]2019 GRC Adjustments'!AZ117</f>
        <v>0</v>
      </c>
      <c r="BA117" s="702">
        <f>'[4]2019 GRC Adjustments'!BA117</f>
        <v>0</v>
      </c>
      <c r="BB117" s="702">
        <f>'[4]2019 GRC Adjustments'!BB117</f>
        <v>0</v>
      </c>
      <c r="BC117" s="702">
        <f>'[4]2019 GRC Adjustments'!BC117</f>
        <v>0</v>
      </c>
      <c r="BD117" s="702">
        <f>'[4]2019 GRC Adjustments'!BD117</f>
        <v>0</v>
      </c>
      <c r="BE117" s="702">
        <f>'[4]2019 GRC Adjustments'!BE117</f>
        <v>0</v>
      </c>
      <c r="BF117" s="702">
        <f>'[4]2019 GRC Adjustments'!BF117</f>
        <v>0</v>
      </c>
      <c r="BG117" s="702">
        <f>'[4]2019 GRC Adjustments'!BG117</f>
        <v>0</v>
      </c>
      <c r="BH117" s="702">
        <f>'[4]2019 GRC Adjustments'!BH117</f>
        <v>0</v>
      </c>
      <c r="BI117" s="702">
        <f>'[4]2019 GRC Adjustments'!BI117</f>
        <v>0</v>
      </c>
      <c r="BJ117" s="702">
        <f>'[4]2019 GRC Adjustments'!BJ117</f>
        <v>0</v>
      </c>
      <c r="BK117" s="702">
        <f>'[4]2019 GRC Adjustments'!BK117</f>
        <v>0</v>
      </c>
    </row>
    <row r="118" spans="1:63">
      <c r="A118" s="700">
        <f>'[4]2019 GRC Adjustments'!A118</f>
        <v>114</v>
      </c>
      <c r="B118" s="702" t="str">
        <f>'[4]2019 GRC Adjustments'!B118</f>
        <v xml:space="preserve">               (17) 830 - Undergrnd Strge - Maint Supv &amp; Engineering</v>
      </c>
      <c r="C118" s="702">
        <f>'[4]2019 GRC Adjustments'!C118</f>
        <v>0</v>
      </c>
      <c r="D118" s="702">
        <f>'[4]2019 GRC Adjustments'!D118</f>
        <v>0</v>
      </c>
      <c r="E118" s="702">
        <f>'[4]2019 GRC Adjustments'!E118</f>
        <v>0</v>
      </c>
      <c r="F118" s="702">
        <f>'[4]2019 GRC Adjustments'!F118</f>
        <v>0</v>
      </c>
      <c r="G118" s="702">
        <f>'[4]2019 GRC Adjustments'!G118</f>
        <v>0</v>
      </c>
      <c r="H118" s="702">
        <f>'[4]2019 GRC Adjustments'!H118</f>
        <v>0</v>
      </c>
      <c r="I118" s="702">
        <f>'[4]2019 GRC Adjustments'!I118</f>
        <v>0</v>
      </c>
      <c r="J118" s="702">
        <f>'[4]2019 GRC Adjustments'!J118</f>
        <v>0</v>
      </c>
      <c r="K118" s="702">
        <f>'[4]2019 GRC Adjustments'!K118</f>
        <v>0</v>
      </c>
      <c r="L118" s="702">
        <f>'[4]2019 GRC Adjustments'!L118</f>
        <v>0</v>
      </c>
      <c r="M118" s="702">
        <f>'[4]2019 GRC Adjustments'!M118</f>
        <v>0</v>
      </c>
      <c r="N118" s="702">
        <f>'[4]2019 GRC Adjustments'!N118</f>
        <v>0</v>
      </c>
      <c r="O118" s="702">
        <f>'[4]2019 GRC Adjustments'!O118</f>
        <v>0</v>
      </c>
      <c r="P118" s="702">
        <f>'[4]2019 GRC Adjustments'!P118</f>
        <v>0</v>
      </c>
      <c r="Q118" s="702">
        <f>'[4]2019 GRC Adjustments'!Q118</f>
        <v>0</v>
      </c>
      <c r="R118" s="702">
        <f>'[4]2019 GRC Adjustments'!R118</f>
        <v>0</v>
      </c>
      <c r="S118" s="702">
        <f>'[4]2019 GRC Adjustments'!S118</f>
        <v>0</v>
      </c>
      <c r="T118" s="702">
        <f>'[4]2019 GRC Adjustments'!T118</f>
        <v>0</v>
      </c>
      <c r="U118" s="702">
        <f>'[4]2019 GRC Adjustments'!U118</f>
        <v>0</v>
      </c>
      <c r="V118" s="702">
        <f>'[4]2019 GRC Adjustments'!V118</f>
        <v>0</v>
      </c>
      <c r="W118" s="702">
        <f>'[4]2019 GRC Adjustments'!W118</f>
        <v>0</v>
      </c>
      <c r="X118" s="702">
        <f>'[4]2019 GRC Adjustments'!X118</f>
        <v>0</v>
      </c>
      <c r="Y118" s="702">
        <f>'[4]2019 GRC Adjustments'!Y118</f>
        <v>0</v>
      </c>
      <c r="Z118" s="702">
        <f>'[4]2019 GRC Adjustments'!Z118</f>
        <v>0</v>
      </c>
      <c r="AA118" s="702">
        <f>'[4]2019 GRC Adjustments'!AA118</f>
        <v>0</v>
      </c>
      <c r="AB118" s="702">
        <f>'[4]2019 GRC Adjustments'!AB118</f>
        <v>0</v>
      </c>
      <c r="AC118" s="702">
        <f>'[4]2019 GRC Adjustments'!AC118</f>
        <v>0</v>
      </c>
      <c r="AD118" s="702">
        <f>'[4]2019 GRC Adjustments'!AD118</f>
        <v>0</v>
      </c>
      <c r="AE118" s="702">
        <f>'[4]2019 GRC Adjustments'!AE118</f>
        <v>0</v>
      </c>
      <c r="AF118" s="702">
        <f>'[4]2019 GRC Adjustments'!AF118</f>
        <v>0</v>
      </c>
      <c r="AG118" s="702">
        <f>'[4]2019 GRC Adjustments'!AG118</f>
        <v>0</v>
      </c>
      <c r="AH118" s="702">
        <f>'[4]2019 GRC Adjustments'!AH118</f>
        <v>0</v>
      </c>
      <c r="AI118" s="702">
        <f>'[4]2019 GRC Adjustments'!AI118</f>
        <v>0</v>
      </c>
      <c r="AJ118" s="702">
        <f>'[4]2019 GRC Adjustments'!AJ118</f>
        <v>0</v>
      </c>
      <c r="AK118" s="702">
        <f>'[4]2019 GRC Adjustments'!AK118</f>
        <v>0</v>
      </c>
      <c r="AL118" s="702">
        <f>'[4]2019 GRC Adjustments'!AL118</f>
        <v>0</v>
      </c>
      <c r="AM118" s="702">
        <f>'[4]2019 GRC Adjustments'!AM118</f>
        <v>0</v>
      </c>
      <c r="AN118" s="702">
        <f>'[4]2019 GRC Adjustments'!AN118</f>
        <v>0</v>
      </c>
      <c r="AO118" s="702">
        <f>'[4]2019 GRC Adjustments'!AO118</f>
        <v>0</v>
      </c>
      <c r="AP118" s="702">
        <f>'[4]2019 GRC Adjustments'!AP118</f>
        <v>0</v>
      </c>
      <c r="AQ118" s="702">
        <f>'[4]2019 GRC Adjustments'!AQ118</f>
        <v>0</v>
      </c>
      <c r="AR118" s="702">
        <f>'[4]2019 GRC Adjustments'!AR118</f>
        <v>0</v>
      </c>
      <c r="AS118" s="702">
        <f>'[4]2019 GRC Adjustments'!AS118</f>
        <v>0</v>
      </c>
      <c r="AT118" s="702">
        <f>'[4]2019 GRC Adjustments'!AT118</f>
        <v>0</v>
      </c>
      <c r="AU118" s="702">
        <f>'[4]2019 GRC Adjustments'!AU118</f>
        <v>0</v>
      </c>
      <c r="AV118" s="702">
        <f>'[4]2019 GRC Adjustments'!AV118</f>
        <v>0</v>
      </c>
      <c r="AW118" s="702">
        <f>'[4]2019 GRC Adjustments'!AW118</f>
        <v>0</v>
      </c>
      <c r="AX118" s="702">
        <f>'[4]2019 GRC Adjustments'!AX118</f>
        <v>0</v>
      </c>
      <c r="AY118" s="702">
        <f>'[4]2019 GRC Adjustments'!AY118</f>
        <v>0</v>
      </c>
      <c r="AZ118" s="702">
        <f>'[4]2019 GRC Adjustments'!AZ118</f>
        <v>0</v>
      </c>
      <c r="BA118" s="702">
        <f>'[4]2019 GRC Adjustments'!BA118</f>
        <v>0</v>
      </c>
      <c r="BB118" s="702">
        <f>'[4]2019 GRC Adjustments'!BB118</f>
        <v>0</v>
      </c>
      <c r="BC118" s="702">
        <f>'[4]2019 GRC Adjustments'!BC118</f>
        <v>0</v>
      </c>
      <c r="BD118" s="702">
        <f>'[4]2019 GRC Adjustments'!BD118</f>
        <v>0</v>
      </c>
      <c r="BE118" s="702">
        <f>'[4]2019 GRC Adjustments'!BE118</f>
        <v>0</v>
      </c>
      <c r="BF118" s="702">
        <f>'[4]2019 GRC Adjustments'!BF118</f>
        <v>0</v>
      </c>
      <c r="BG118" s="702">
        <f>'[4]2019 GRC Adjustments'!BG118</f>
        <v>0</v>
      </c>
      <c r="BH118" s="702">
        <f>'[4]2019 GRC Adjustments'!BH118</f>
        <v>0</v>
      </c>
      <c r="BI118" s="702">
        <f>'[4]2019 GRC Adjustments'!BI118</f>
        <v>0</v>
      </c>
      <c r="BJ118" s="702">
        <f>'[4]2019 GRC Adjustments'!BJ118</f>
        <v>0</v>
      </c>
      <c r="BK118" s="702">
        <f>'[4]2019 GRC Adjustments'!BK118</f>
        <v>0</v>
      </c>
    </row>
    <row r="119" spans="1:63">
      <c r="A119" s="700">
        <f>'[4]2019 GRC Adjustments'!A119</f>
        <v>115</v>
      </c>
      <c r="B119" s="702" t="str">
        <f>'[4]2019 GRC Adjustments'!B119</f>
        <v xml:space="preserve">               (17) 831 - Undergrnd Strge - Maint Structures</v>
      </c>
      <c r="C119" s="702">
        <f>'[4]2019 GRC Adjustments'!C119</f>
        <v>0</v>
      </c>
      <c r="D119" s="702">
        <f>'[4]2019 GRC Adjustments'!D119</f>
        <v>0</v>
      </c>
      <c r="E119" s="702">
        <f>'[4]2019 GRC Adjustments'!E119</f>
        <v>0</v>
      </c>
      <c r="F119" s="702">
        <f>'[4]2019 GRC Adjustments'!F119</f>
        <v>0</v>
      </c>
      <c r="G119" s="702">
        <f>'[4]2019 GRC Adjustments'!G119</f>
        <v>0</v>
      </c>
      <c r="H119" s="702">
        <f>'[4]2019 GRC Adjustments'!H119</f>
        <v>0</v>
      </c>
      <c r="I119" s="702">
        <f>'[4]2019 GRC Adjustments'!I119</f>
        <v>0</v>
      </c>
      <c r="J119" s="702">
        <f>'[4]2019 GRC Adjustments'!J119</f>
        <v>0</v>
      </c>
      <c r="K119" s="702">
        <f>'[4]2019 GRC Adjustments'!K119</f>
        <v>0</v>
      </c>
      <c r="L119" s="702">
        <f>'[4]2019 GRC Adjustments'!L119</f>
        <v>0</v>
      </c>
      <c r="M119" s="702">
        <f>'[4]2019 GRC Adjustments'!M119</f>
        <v>0</v>
      </c>
      <c r="N119" s="702">
        <f>'[4]2019 GRC Adjustments'!N119</f>
        <v>0</v>
      </c>
      <c r="O119" s="702">
        <f>'[4]2019 GRC Adjustments'!O119</f>
        <v>0</v>
      </c>
      <c r="P119" s="702">
        <f>'[4]2019 GRC Adjustments'!P119</f>
        <v>0</v>
      </c>
      <c r="Q119" s="702">
        <f>'[4]2019 GRC Adjustments'!Q119</f>
        <v>0</v>
      </c>
      <c r="R119" s="702">
        <f>'[4]2019 GRC Adjustments'!R119</f>
        <v>0</v>
      </c>
      <c r="S119" s="702">
        <f>'[4]2019 GRC Adjustments'!S119</f>
        <v>0</v>
      </c>
      <c r="T119" s="702">
        <f>'[4]2019 GRC Adjustments'!T119</f>
        <v>0</v>
      </c>
      <c r="U119" s="702">
        <f>'[4]2019 GRC Adjustments'!U119</f>
        <v>0</v>
      </c>
      <c r="V119" s="702">
        <f>'[4]2019 GRC Adjustments'!V119</f>
        <v>0</v>
      </c>
      <c r="W119" s="702">
        <f>'[4]2019 GRC Adjustments'!W119</f>
        <v>0</v>
      </c>
      <c r="X119" s="702">
        <f>'[4]2019 GRC Adjustments'!X119</f>
        <v>0</v>
      </c>
      <c r="Y119" s="702">
        <f>'[4]2019 GRC Adjustments'!Y119</f>
        <v>0</v>
      </c>
      <c r="Z119" s="702">
        <f>'[4]2019 GRC Adjustments'!Z119</f>
        <v>0</v>
      </c>
      <c r="AA119" s="702">
        <f>'[4]2019 GRC Adjustments'!AA119</f>
        <v>0</v>
      </c>
      <c r="AB119" s="702">
        <f>'[4]2019 GRC Adjustments'!AB119</f>
        <v>0</v>
      </c>
      <c r="AC119" s="702">
        <f>'[4]2019 GRC Adjustments'!AC119</f>
        <v>0</v>
      </c>
      <c r="AD119" s="702">
        <f>'[4]2019 GRC Adjustments'!AD119</f>
        <v>0</v>
      </c>
      <c r="AE119" s="702">
        <f>'[4]2019 GRC Adjustments'!AE119</f>
        <v>0</v>
      </c>
      <c r="AF119" s="702">
        <f>'[4]2019 GRC Adjustments'!AF119</f>
        <v>0</v>
      </c>
      <c r="AG119" s="702">
        <f>'[4]2019 GRC Adjustments'!AG119</f>
        <v>0</v>
      </c>
      <c r="AH119" s="702">
        <f>'[4]2019 GRC Adjustments'!AH119</f>
        <v>0</v>
      </c>
      <c r="AI119" s="702">
        <f>'[4]2019 GRC Adjustments'!AI119</f>
        <v>0</v>
      </c>
      <c r="AJ119" s="702">
        <f>'[4]2019 GRC Adjustments'!AJ119</f>
        <v>0</v>
      </c>
      <c r="AK119" s="702">
        <f>'[4]2019 GRC Adjustments'!AK119</f>
        <v>0</v>
      </c>
      <c r="AL119" s="702">
        <f>'[4]2019 GRC Adjustments'!AL119</f>
        <v>0</v>
      </c>
      <c r="AM119" s="702">
        <f>'[4]2019 GRC Adjustments'!AM119</f>
        <v>0</v>
      </c>
      <c r="AN119" s="702">
        <f>'[4]2019 GRC Adjustments'!AN119</f>
        <v>0</v>
      </c>
      <c r="AO119" s="702">
        <f>'[4]2019 GRC Adjustments'!AO119</f>
        <v>0</v>
      </c>
      <c r="AP119" s="702">
        <f>'[4]2019 GRC Adjustments'!AP119</f>
        <v>0</v>
      </c>
      <c r="AQ119" s="702">
        <f>'[4]2019 GRC Adjustments'!AQ119</f>
        <v>0</v>
      </c>
      <c r="AR119" s="702">
        <f>'[4]2019 GRC Adjustments'!AR119</f>
        <v>0</v>
      </c>
      <c r="AS119" s="702">
        <f>'[4]2019 GRC Adjustments'!AS119</f>
        <v>0</v>
      </c>
      <c r="AT119" s="702">
        <f>'[4]2019 GRC Adjustments'!AT119</f>
        <v>0</v>
      </c>
      <c r="AU119" s="702">
        <f>'[4]2019 GRC Adjustments'!AU119</f>
        <v>0</v>
      </c>
      <c r="AV119" s="702">
        <f>'[4]2019 GRC Adjustments'!AV119</f>
        <v>0</v>
      </c>
      <c r="AW119" s="702">
        <f>'[4]2019 GRC Adjustments'!AW119</f>
        <v>0</v>
      </c>
      <c r="AX119" s="702">
        <f>'[4]2019 GRC Adjustments'!AX119</f>
        <v>0</v>
      </c>
      <c r="AY119" s="702">
        <f>'[4]2019 GRC Adjustments'!AY119</f>
        <v>0</v>
      </c>
      <c r="AZ119" s="702">
        <f>'[4]2019 GRC Adjustments'!AZ119</f>
        <v>0</v>
      </c>
      <c r="BA119" s="702">
        <f>'[4]2019 GRC Adjustments'!BA119</f>
        <v>0</v>
      </c>
      <c r="BB119" s="702">
        <f>'[4]2019 GRC Adjustments'!BB119</f>
        <v>0</v>
      </c>
      <c r="BC119" s="702">
        <f>'[4]2019 GRC Adjustments'!BC119</f>
        <v>0</v>
      </c>
      <c r="BD119" s="702">
        <f>'[4]2019 GRC Adjustments'!BD119</f>
        <v>0</v>
      </c>
      <c r="BE119" s="702">
        <f>'[4]2019 GRC Adjustments'!BE119</f>
        <v>0</v>
      </c>
      <c r="BF119" s="702">
        <f>'[4]2019 GRC Adjustments'!BF119</f>
        <v>0</v>
      </c>
      <c r="BG119" s="702">
        <f>'[4]2019 GRC Adjustments'!BG119</f>
        <v>0</v>
      </c>
      <c r="BH119" s="702">
        <f>'[4]2019 GRC Adjustments'!BH119</f>
        <v>0</v>
      </c>
      <c r="BI119" s="702">
        <f>'[4]2019 GRC Adjustments'!BI119</f>
        <v>0</v>
      </c>
      <c r="BJ119" s="702">
        <f>'[4]2019 GRC Adjustments'!BJ119</f>
        <v>0</v>
      </c>
      <c r="BK119" s="702">
        <f>'[4]2019 GRC Adjustments'!BK119</f>
        <v>0</v>
      </c>
    </row>
    <row r="120" spans="1:63">
      <c r="A120" s="700">
        <f>'[4]2019 GRC Adjustments'!A120</f>
        <v>116</v>
      </c>
      <c r="B120" s="702" t="str">
        <f>'[4]2019 GRC Adjustments'!B120</f>
        <v xml:space="preserve">               (17) 832 - Undergrnd Strge - Maint Reservoirs &amp; Wells</v>
      </c>
      <c r="C120" s="702">
        <f>'[4]2019 GRC Adjustments'!C120</f>
        <v>0</v>
      </c>
      <c r="D120" s="702">
        <f>'[4]2019 GRC Adjustments'!D120</f>
        <v>0</v>
      </c>
      <c r="E120" s="702">
        <f>'[4]2019 GRC Adjustments'!E120</f>
        <v>0</v>
      </c>
      <c r="F120" s="702">
        <f>'[4]2019 GRC Adjustments'!F120</f>
        <v>0</v>
      </c>
      <c r="G120" s="702">
        <f>'[4]2019 GRC Adjustments'!G120</f>
        <v>0</v>
      </c>
      <c r="H120" s="702">
        <f>'[4]2019 GRC Adjustments'!H120</f>
        <v>0</v>
      </c>
      <c r="I120" s="702">
        <f>'[4]2019 GRC Adjustments'!I120</f>
        <v>0</v>
      </c>
      <c r="J120" s="702">
        <f>'[4]2019 GRC Adjustments'!J120</f>
        <v>0</v>
      </c>
      <c r="K120" s="702">
        <f>'[4]2019 GRC Adjustments'!K120</f>
        <v>0</v>
      </c>
      <c r="L120" s="702">
        <f>'[4]2019 GRC Adjustments'!L120</f>
        <v>0</v>
      </c>
      <c r="M120" s="702">
        <f>'[4]2019 GRC Adjustments'!M120</f>
        <v>0</v>
      </c>
      <c r="N120" s="702">
        <f>'[4]2019 GRC Adjustments'!N120</f>
        <v>0</v>
      </c>
      <c r="O120" s="702">
        <f>'[4]2019 GRC Adjustments'!O120</f>
        <v>0</v>
      </c>
      <c r="P120" s="702">
        <f>'[4]2019 GRC Adjustments'!P120</f>
        <v>0</v>
      </c>
      <c r="Q120" s="702">
        <f>'[4]2019 GRC Adjustments'!Q120</f>
        <v>0</v>
      </c>
      <c r="R120" s="702">
        <f>'[4]2019 GRC Adjustments'!R120</f>
        <v>0</v>
      </c>
      <c r="S120" s="702">
        <f>'[4]2019 GRC Adjustments'!S120</f>
        <v>0</v>
      </c>
      <c r="T120" s="702">
        <f>'[4]2019 GRC Adjustments'!T120</f>
        <v>0</v>
      </c>
      <c r="U120" s="702">
        <f>'[4]2019 GRC Adjustments'!U120</f>
        <v>0</v>
      </c>
      <c r="V120" s="702">
        <f>'[4]2019 GRC Adjustments'!V120</f>
        <v>0</v>
      </c>
      <c r="W120" s="702">
        <f>'[4]2019 GRC Adjustments'!W120</f>
        <v>0</v>
      </c>
      <c r="X120" s="702">
        <f>'[4]2019 GRC Adjustments'!X120</f>
        <v>0</v>
      </c>
      <c r="Y120" s="702">
        <f>'[4]2019 GRC Adjustments'!Y120</f>
        <v>0</v>
      </c>
      <c r="Z120" s="702">
        <f>'[4]2019 GRC Adjustments'!Z120</f>
        <v>0</v>
      </c>
      <c r="AA120" s="702">
        <f>'[4]2019 GRC Adjustments'!AA120</f>
        <v>0</v>
      </c>
      <c r="AB120" s="702">
        <f>'[4]2019 GRC Adjustments'!AB120</f>
        <v>0</v>
      </c>
      <c r="AC120" s="702">
        <f>'[4]2019 GRC Adjustments'!AC120</f>
        <v>0</v>
      </c>
      <c r="AD120" s="702">
        <f>'[4]2019 GRC Adjustments'!AD120</f>
        <v>0</v>
      </c>
      <c r="AE120" s="702">
        <f>'[4]2019 GRC Adjustments'!AE120</f>
        <v>0</v>
      </c>
      <c r="AF120" s="702">
        <f>'[4]2019 GRC Adjustments'!AF120</f>
        <v>0</v>
      </c>
      <c r="AG120" s="702">
        <f>'[4]2019 GRC Adjustments'!AG120</f>
        <v>0</v>
      </c>
      <c r="AH120" s="702">
        <f>'[4]2019 GRC Adjustments'!AH120</f>
        <v>0</v>
      </c>
      <c r="AI120" s="702">
        <f>'[4]2019 GRC Adjustments'!AI120</f>
        <v>0</v>
      </c>
      <c r="AJ120" s="702">
        <f>'[4]2019 GRC Adjustments'!AJ120</f>
        <v>0</v>
      </c>
      <c r="AK120" s="702">
        <f>'[4]2019 GRC Adjustments'!AK120</f>
        <v>0</v>
      </c>
      <c r="AL120" s="702">
        <f>'[4]2019 GRC Adjustments'!AL120</f>
        <v>0</v>
      </c>
      <c r="AM120" s="702">
        <f>'[4]2019 GRC Adjustments'!AM120</f>
        <v>0</v>
      </c>
      <c r="AN120" s="702">
        <f>'[4]2019 GRC Adjustments'!AN120</f>
        <v>0</v>
      </c>
      <c r="AO120" s="702">
        <f>'[4]2019 GRC Adjustments'!AO120</f>
        <v>0</v>
      </c>
      <c r="AP120" s="702">
        <f>'[4]2019 GRC Adjustments'!AP120</f>
        <v>0</v>
      </c>
      <c r="AQ120" s="702">
        <f>'[4]2019 GRC Adjustments'!AQ120</f>
        <v>0</v>
      </c>
      <c r="AR120" s="702">
        <f>'[4]2019 GRC Adjustments'!AR120</f>
        <v>0</v>
      </c>
      <c r="AS120" s="702">
        <f>'[4]2019 GRC Adjustments'!AS120</f>
        <v>0</v>
      </c>
      <c r="AT120" s="702">
        <f>'[4]2019 GRC Adjustments'!AT120</f>
        <v>0</v>
      </c>
      <c r="AU120" s="702">
        <f>'[4]2019 GRC Adjustments'!AU120</f>
        <v>0</v>
      </c>
      <c r="AV120" s="702">
        <f>'[4]2019 GRC Adjustments'!AV120</f>
        <v>0</v>
      </c>
      <c r="AW120" s="702">
        <f>'[4]2019 GRC Adjustments'!AW120</f>
        <v>0</v>
      </c>
      <c r="AX120" s="702">
        <f>'[4]2019 GRC Adjustments'!AX120</f>
        <v>0</v>
      </c>
      <c r="AY120" s="702">
        <f>'[4]2019 GRC Adjustments'!AY120</f>
        <v>0</v>
      </c>
      <c r="AZ120" s="702">
        <f>'[4]2019 GRC Adjustments'!AZ120</f>
        <v>0</v>
      </c>
      <c r="BA120" s="702">
        <f>'[4]2019 GRC Adjustments'!BA120</f>
        <v>0</v>
      </c>
      <c r="BB120" s="702">
        <f>'[4]2019 GRC Adjustments'!BB120</f>
        <v>0</v>
      </c>
      <c r="BC120" s="702">
        <f>'[4]2019 GRC Adjustments'!BC120</f>
        <v>0</v>
      </c>
      <c r="BD120" s="702">
        <f>'[4]2019 GRC Adjustments'!BD120</f>
        <v>0</v>
      </c>
      <c r="BE120" s="702">
        <f>'[4]2019 GRC Adjustments'!BE120</f>
        <v>0</v>
      </c>
      <c r="BF120" s="702">
        <f>'[4]2019 GRC Adjustments'!BF120</f>
        <v>0</v>
      </c>
      <c r="BG120" s="702">
        <f>'[4]2019 GRC Adjustments'!BG120</f>
        <v>0</v>
      </c>
      <c r="BH120" s="702">
        <f>'[4]2019 GRC Adjustments'!BH120</f>
        <v>0</v>
      </c>
      <c r="BI120" s="702">
        <f>'[4]2019 GRC Adjustments'!BI120</f>
        <v>0</v>
      </c>
      <c r="BJ120" s="702">
        <f>'[4]2019 GRC Adjustments'!BJ120</f>
        <v>0</v>
      </c>
      <c r="BK120" s="702">
        <f>'[4]2019 GRC Adjustments'!BK120</f>
        <v>0</v>
      </c>
    </row>
    <row r="121" spans="1:63">
      <c r="A121" s="700">
        <f>'[4]2019 GRC Adjustments'!A121</f>
        <v>117</v>
      </c>
      <c r="B121" s="702" t="str">
        <f>'[4]2019 GRC Adjustments'!B121</f>
        <v xml:space="preserve">               (17) 833 - Undergrnd Strge - Maint Of Lines</v>
      </c>
      <c r="C121" s="702">
        <f>'[4]2019 GRC Adjustments'!C121</f>
        <v>0</v>
      </c>
      <c r="D121" s="702">
        <f>'[4]2019 GRC Adjustments'!D121</f>
        <v>0</v>
      </c>
      <c r="E121" s="702">
        <f>'[4]2019 GRC Adjustments'!E121</f>
        <v>0</v>
      </c>
      <c r="F121" s="702">
        <f>'[4]2019 GRC Adjustments'!F121</f>
        <v>0</v>
      </c>
      <c r="G121" s="702">
        <f>'[4]2019 GRC Adjustments'!G121</f>
        <v>0</v>
      </c>
      <c r="H121" s="702">
        <f>'[4]2019 GRC Adjustments'!H121</f>
        <v>0</v>
      </c>
      <c r="I121" s="702">
        <f>'[4]2019 GRC Adjustments'!I121</f>
        <v>0</v>
      </c>
      <c r="J121" s="702">
        <f>'[4]2019 GRC Adjustments'!J121</f>
        <v>0</v>
      </c>
      <c r="K121" s="702">
        <f>'[4]2019 GRC Adjustments'!K121</f>
        <v>0</v>
      </c>
      <c r="L121" s="702">
        <f>'[4]2019 GRC Adjustments'!L121</f>
        <v>0</v>
      </c>
      <c r="M121" s="702">
        <f>'[4]2019 GRC Adjustments'!M121</f>
        <v>0</v>
      </c>
      <c r="N121" s="702">
        <f>'[4]2019 GRC Adjustments'!N121</f>
        <v>0</v>
      </c>
      <c r="O121" s="702">
        <f>'[4]2019 GRC Adjustments'!O121</f>
        <v>0</v>
      </c>
      <c r="P121" s="702">
        <f>'[4]2019 GRC Adjustments'!P121</f>
        <v>0</v>
      </c>
      <c r="Q121" s="702">
        <f>'[4]2019 GRC Adjustments'!Q121</f>
        <v>0</v>
      </c>
      <c r="R121" s="702">
        <f>'[4]2019 GRC Adjustments'!R121</f>
        <v>0</v>
      </c>
      <c r="S121" s="702">
        <f>'[4]2019 GRC Adjustments'!S121</f>
        <v>0</v>
      </c>
      <c r="T121" s="702">
        <f>'[4]2019 GRC Adjustments'!T121</f>
        <v>0</v>
      </c>
      <c r="U121" s="702">
        <f>'[4]2019 GRC Adjustments'!U121</f>
        <v>0</v>
      </c>
      <c r="V121" s="702">
        <f>'[4]2019 GRC Adjustments'!V121</f>
        <v>0</v>
      </c>
      <c r="W121" s="702">
        <f>'[4]2019 GRC Adjustments'!W121</f>
        <v>0</v>
      </c>
      <c r="X121" s="702">
        <f>'[4]2019 GRC Adjustments'!X121</f>
        <v>0</v>
      </c>
      <c r="Y121" s="702">
        <f>'[4]2019 GRC Adjustments'!Y121</f>
        <v>0</v>
      </c>
      <c r="Z121" s="702">
        <f>'[4]2019 GRC Adjustments'!Z121</f>
        <v>0</v>
      </c>
      <c r="AA121" s="702">
        <f>'[4]2019 GRC Adjustments'!AA121</f>
        <v>0</v>
      </c>
      <c r="AB121" s="702">
        <f>'[4]2019 GRC Adjustments'!AB121</f>
        <v>0</v>
      </c>
      <c r="AC121" s="702">
        <f>'[4]2019 GRC Adjustments'!AC121</f>
        <v>0</v>
      </c>
      <c r="AD121" s="702">
        <f>'[4]2019 GRC Adjustments'!AD121</f>
        <v>0</v>
      </c>
      <c r="AE121" s="702">
        <f>'[4]2019 GRC Adjustments'!AE121</f>
        <v>0</v>
      </c>
      <c r="AF121" s="702">
        <f>'[4]2019 GRC Adjustments'!AF121</f>
        <v>0</v>
      </c>
      <c r="AG121" s="702">
        <f>'[4]2019 GRC Adjustments'!AG121</f>
        <v>0</v>
      </c>
      <c r="AH121" s="702">
        <f>'[4]2019 GRC Adjustments'!AH121</f>
        <v>0</v>
      </c>
      <c r="AI121" s="702">
        <f>'[4]2019 GRC Adjustments'!AI121</f>
        <v>0</v>
      </c>
      <c r="AJ121" s="702">
        <f>'[4]2019 GRC Adjustments'!AJ121</f>
        <v>0</v>
      </c>
      <c r="AK121" s="702">
        <f>'[4]2019 GRC Adjustments'!AK121</f>
        <v>0</v>
      </c>
      <c r="AL121" s="702">
        <f>'[4]2019 GRC Adjustments'!AL121</f>
        <v>0</v>
      </c>
      <c r="AM121" s="702">
        <f>'[4]2019 GRC Adjustments'!AM121</f>
        <v>0</v>
      </c>
      <c r="AN121" s="702">
        <f>'[4]2019 GRC Adjustments'!AN121</f>
        <v>0</v>
      </c>
      <c r="AO121" s="702">
        <f>'[4]2019 GRC Adjustments'!AO121</f>
        <v>0</v>
      </c>
      <c r="AP121" s="702">
        <f>'[4]2019 GRC Adjustments'!AP121</f>
        <v>0</v>
      </c>
      <c r="AQ121" s="702">
        <f>'[4]2019 GRC Adjustments'!AQ121</f>
        <v>0</v>
      </c>
      <c r="AR121" s="702">
        <f>'[4]2019 GRC Adjustments'!AR121</f>
        <v>0</v>
      </c>
      <c r="AS121" s="702">
        <f>'[4]2019 GRC Adjustments'!AS121</f>
        <v>0</v>
      </c>
      <c r="AT121" s="702">
        <f>'[4]2019 GRC Adjustments'!AT121</f>
        <v>0</v>
      </c>
      <c r="AU121" s="702">
        <f>'[4]2019 GRC Adjustments'!AU121</f>
        <v>0</v>
      </c>
      <c r="AV121" s="702">
        <f>'[4]2019 GRC Adjustments'!AV121</f>
        <v>0</v>
      </c>
      <c r="AW121" s="702">
        <f>'[4]2019 GRC Adjustments'!AW121</f>
        <v>0</v>
      </c>
      <c r="AX121" s="702">
        <f>'[4]2019 GRC Adjustments'!AX121</f>
        <v>0</v>
      </c>
      <c r="AY121" s="702">
        <f>'[4]2019 GRC Adjustments'!AY121</f>
        <v>0</v>
      </c>
      <c r="AZ121" s="702">
        <f>'[4]2019 GRC Adjustments'!AZ121</f>
        <v>0</v>
      </c>
      <c r="BA121" s="702">
        <f>'[4]2019 GRC Adjustments'!BA121</f>
        <v>0</v>
      </c>
      <c r="BB121" s="702">
        <f>'[4]2019 GRC Adjustments'!BB121</f>
        <v>0</v>
      </c>
      <c r="BC121" s="702">
        <f>'[4]2019 GRC Adjustments'!BC121</f>
        <v>0</v>
      </c>
      <c r="BD121" s="702">
        <f>'[4]2019 GRC Adjustments'!BD121</f>
        <v>0</v>
      </c>
      <c r="BE121" s="702">
        <f>'[4]2019 GRC Adjustments'!BE121</f>
        <v>0</v>
      </c>
      <c r="BF121" s="702">
        <f>'[4]2019 GRC Adjustments'!BF121</f>
        <v>0</v>
      </c>
      <c r="BG121" s="702">
        <f>'[4]2019 GRC Adjustments'!BG121</f>
        <v>0</v>
      </c>
      <c r="BH121" s="702">
        <f>'[4]2019 GRC Adjustments'!BH121</f>
        <v>0</v>
      </c>
      <c r="BI121" s="702">
        <f>'[4]2019 GRC Adjustments'!BI121</f>
        <v>0</v>
      </c>
      <c r="BJ121" s="702">
        <f>'[4]2019 GRC Adjustments'!BJ121</f>
        <v>0</v>
      </c>
      <c r="BK121" s="702">
        <f>'[4]2019 GRC Adjustments'!BK121</f>
        <v>0</v>
      </c>
    </row>
    <row r="122" spans="1:63">
      <c r="A122" s="700">
        <f>'[4]2019 GRC Adjustments'!A122</f>
        <v>118</v>
      </c>
      <c r="B122" s="702" t="str">
        <f>'[4]2019 GRC Adjustments'!B122</f>
        <v xml:space="preserve">               (17) 834 - Undergrnd Strge - Maint Compressor Sta Equip</v>
      </c>
      <c r="C122" s="702">
        <f>'[4]2019 GRC Adjustments'!C122</f>
        <v>0</v>
      </c>
      <c r="D122" s="702">
        <f>'[4]2019 GRC Adjustments'!D122</f>
        <v>0</v>
      </c>
      <c r="E122" s="702">
        <f>'[4]2019 GRC Adjustments'!E122</f>
        <v>0</v>
      </c>
      <c r="F122" s="702">
        <f>'[4]2019 GRC Adjustments'!F122</f>
        <v>0</v>
      </c>
      <c r="G122" s="702">
        <f>'[4]2019 GRC Adjustments'!G122</f>
        <v>0</v>
      </c>
      <c r="H122" s="702">
        <f>'[4]2019 GRC Adjustments'!H122</f>
        <v>0</v>
      </c>
      <c r="I122" s="702">
        <f>'[4]2019 GRC Adjustments'!I122</f>
        <v>0</v>
      </c>
      <c r="J122" s="702">
        <f>'[4]2019 GRC Adjustments'!J122</f>
        <v>0</v>
      </c>
      <c r="K122" s="702">
        <f>'[4]2019 GRC Adjustments'!K122</f>
        <v>0</v>
      </c>
      <c r="L122" s="702">
        <f>'[4]2019 GRC Adjustments'!L122</f>
        <v>0</v>
      </c>
      <c r="M122" s="702">
        <f>'[4]2019 GRC Adjustments'!M122</f>
        <v>0</v>
      </c>
      <c r="N122" s="702">
        <f>'[4]2019 GRC Adjustments'!N122</f>
        <v>0</v>
      </c>
      <c r="O122" s="702">
        <f>'[4]2019 GRC Adjustments'!O122</f>
        <v>0</v>
      </c>
      <c r="P122" s="702">
        <f>'[4]2019 GRC Adjustments'!P122</f>
        <v>0</v>
      </c>
      <c r="Q122" s="702">
        <f>'[4]2019 GRC Adjustments'!Q122</f>
        <v>0</v>
      </c>
      <c r="R122" s="702">
        <f>'[4]2019 GRC Adjustments'!R122</f>
        <v>0</v>
      </c>
      <c r="S122" s="702">
        <f>'[4]2019 GRC Adjustments'!S122</f>
        <v>0</v>
      </c>
      <c r="T122" s="702">
        <f>'[4]2019 GRC Adjustments'!T122</f>
        <v>0</v>
      </c>
      <c r="U122" s="702">
        <f>'[4]2019 GRC Adjustments'!U122</f>
        <v>0</v>
      </c>
      <c r="V122" s="702">
        <f>'[4]2019 GRC Adjustments'!V122</f>
        <v>0</v>
      </c>
      <c r="W122" s="702">
        <f>'[4]2019 GRC Adjustments'!W122</f>
        <v>0</v>
      </c>
      <c r="X122" s="702">
        <f>'[4]2019 GRC Adjustments'!X122</f>
        <v>0</v>
      </c>
      <c r="Y122" s="702">
        <f>'[4]2019 GRC Adjustments'!Y122</f>
        <v>0</v>
      </c>
      <c r="Z122" s="702">
        <f>'[4]2019 GRC Adjustments'!Z122</f>
        <v>0</v>
      </c>
      <c r="AA122" s="702">
        <f>'[4]2019 GRC Adjustments'!AA122</f>
        <v>0</v>
      </c>
      <c r="AB122" s="702">
        <f>'[4]2019 GRC Adjustments'!AB122</f>
        <v>0</v>
      </c>
      <c r="AC122" s="702">
        <f>'[4]2019 GRC Adjustments'!AC122</f>
        <v>0</v>
      </c>
      <c r="AD122" s="702">
        <f>'[4]2019 GRC Adjustments'!AD122</f>
        <v>0</v>
      </c>
      <c r="AE122" s="702">
        <f>'[4]2019 GRC Adjustments'!AE122</f>
        <v>0</v>
      </c>
      <c r="AF122" s="702">
        <f>'[4]2019 GRC Adjustments'!AF122</f>
        <v>0</v>
      </c>
      <c r="AG122" s="702">
        <f>'[4]2019 GRC Adjustments'!AG122</f>
        <v>0</v>
      </c>
      <c r="AH122" s="702">
        <f>'[4]2019 GRC Adjustments'!AH122</f>
        <v>0</v>
      </c>
      <c r="AI122" s="702">
        <f>'[4]2019 GRC Adjustments'!AI122</f>
        <v>0</v>
      </c>
      <c r="AJ122" s="702">
        <f>'[4]2019 GRC Adjustments'!AJ122</f>
        <v>0</v>
      </c>
      <c r="AK122" s="702">
        <f>'[4]2019 GRC Adjustments'!AK122</f>
        <v>0</v>
      </c>
      <c r="AL122" s="702">
        <f>'[4]2019 GRC Adjustments'!AL122</f>
        <v>0</v>
      </c>
      <c r="AM122" s="702">
        <f>'[4]2019 GRC Adjustments'!AM122</f>
        <v>0</v>
      </c>
      <c r="AN122" s="702">
        <f>'[4]2019 GRC Adjustments'!AN122</f>
        <v>0</v>
      </c>
      <c r="AO122" s="702">
        <f>'[4]2019 GRC Adjustments'!AO122</f>
        <v>0</v>
      </c>
      <c r="AP122" s="702">
        <f>'[4]2019 GRC Adjustments'!AP122</f>
        <v>0</v>
      </c>
      <c r="AQ122" s="702">
        <f>'[4]2019 GRC Adjustments'!AQ122</f>
        <v>0</v>
      </c>
      <c r="AR122" s="702">
        <f>'[4]2019 GRC Adjustments'!AR122</f>
        <v>0</v>
      </c>
      <c r="AS122" s="702">
        <f>'[4]2019 GRC Adjustments'!AS122</f>
        <v>0</v>
      </c>
      <c r="AT122" s="702">
        <f>'[4]2019 GRC Adjustments'!AT122</f>
        <v>0</v>
      </c>
      <c r="AU122" s="702">
        <f>'[4]2019 GRC Adjustments'!AU122</f>
        <v>0</v>
      </c>
      <c r="AV122" s="702">
        <f>'[4]2019 GRC Adjustments'!AV122</f>
        <v>0</v>
      </c>
      <c r="AW122" s="702">
        <f>'[4]2019 GRC Adjustments'!AW122</f>
        <v>0</v>
      </c>
      <c r="AX122" s="702">
        <f>'[4]2019 GRC Adjustments'!AX122</f>
        <v>0</v>
      </c>
      <c r="AY122" s="702">
        <f>'[4]2019 GRC Adjustments'!AY122</f>
        <v>0</v>
      </c>
      <c r="AZ122" s="702">
        <f>'[4]2019 GRC Adjustments'!AZ122</f>
        <v>0</v>
      </c>
      <c r="BA122" s="702">
        <f>'[4]2019 GRC Adjustments'!BA122</f>
        <v>0</v>
      </c>
      <c r="BB122" s="702">
        <f>'[4]2019 GRC Adjustments'!BB122</f>
        <v>0</v>
      </c>
      <c r="BC122" s="702">
        <f>'[4]2019 GRC Adjustments'!BC122</f>
        <v>0</v>
      </c>
      <c r="BD122" s="702">
        <f>'[4]2019 GRC Adjustments'!BD122</f>
        <v>0</v>
      </c>
      <c r="BE122" s="702">
        <f>'[4]2019 GRC Adjustments'!BE122</f>
        <v>0</v>
      </c>
      <c r="BF122" s="702">
        <f>'[4]2019 GRC Adjustments'!BF122</f>
        <v>0</v>
      </c>
      <c r="BG122" s="702">
        <f>'[4]2019 GRC Adjustments'!BG122</f>
        <v>0</v>
      </c>
      <c r="BH122" s="702">
        <f>'[4]2019 GRC Adjustments'!BH122</f>
        <v>0</v>
      </c>
      <c r="BI122" s="702">
        <f>'[4]2019 GRC Adjustments'!BI122</f>
        <v>0</v>
      </c>
      <c r="BJ122" s="702">
        <f>'[4]2019 GRC Adjustments'!BJ122</f>
        <v>0</v>
      </c>
      <c r="BK122" s="702">
        <f>'[4]2019 GRC Adjustments'!BK122</f>
        <v>0</v>
      </c>
    </row>
    <row r="123" spans="1:63">
      <c r="A123" s="700">
        <f>'[4]2019 GRC Adjustments'!A123</f>
        <v>119</v>
      </c>
      <c r="B123" s="702" t="str">
        <f>'[4]2019 GRC Adjustments'!B123</f>
        <v xml:space="preserve">               (17) 835 - Undergrnd Strge - Maint Meas &amp; Reg Sta E</v>
      </c>
      <c r="C123" s="702">
        <f>'[4]2019 GRC Adjustments'!C123</f>
        <v>0</v>
      </c>
      <c r="D123" s="702">
        <f>'[4]2019 GRC Adjustments'!D123</f>
        <v>0</v>
      </c>
      <c r="E123" s="702">
        <f>'[4]2019 GRC Adjustments'!E123</f>
        <v>0</v>
      </c>
      <c r="F123" s="702">
        <f>'[4]2019 GRC Adjustments'!F123</f>
        <v>0</v>
      </c>
      <c r="G123" s="702">
        <f>'[4]2019 GRC Adjustments'!G123</f>
        <v>0</v>
      </c>
      <c r="H123" s="702">
        <f>'[4]2019 GRC Adjustments'!H123</f>
        <v>0</v>
      </c>
      <c r="I123" s="702">
        <f>'[4]2019 GRC Adjustments'!I123</f>
        <v>0</v>
      </c>
      <c r="J123" s="702">
        <f>'[4]2019 GRC Adjustments'!J123</f>
        <v>0</v>
      </c>
      <c r="K123" s="702">
        <f>'[4]2019 GRC Adjustments'!K123</f>
        <v>0</v>
      </c>
      <c r="L123" s="702">
        <f>'[4]2019 GRC Adjustments'!L123</f>
        <v>0</v>
      </c>
      <c r="M123" s="702">
        <f>'[4]2019 GRC Adjustments'!M123</f>
        <v>0</v>
      </c>
      <c r="N123" s="702">
        <f>'[4]2019 GRC Adjustments'!N123</f>
        <v>0</v>
      </c>
      <c r="O123" s="702">
        <f>'[4]2019 GRC Adjustments'!O123</f>
        <v>0</v>
      </c>
      <c r="P123" s="702">
        <f>'[4]2019 GRC Adjustments'!P123</f>
        <v>0</v>
      </c>
      <c r="Q123" s="702">
        <f>'[4]2019 GRC Adjustments'!Q123</f>
        <v>0</v>
      </c>
      <c r="R123" s="702">
        <f>'[4]2019 GRC Adjustments'!R123</f>
        <v>0</v>
      </c>
      <c r="S123" s="702">
        <f>'[4]2019 GRC Adjustments'!S123</f>
        <v>0</v>
      </c>
      <c r="T123" s="702">
        <f>'[4]2019 GRC Adjustments'!T123</f>
        <v>0</v>
      </c>
      <c r="U123" s="702">
        <f>'[4]2019 GRC Adjustments'!U123</f>
        <v>0</v>
      </c>
      <c r="V123" s="702">
        <f>'[4]2019 GRC Adjustments'!V123</f>
        <v>0</v>
      </c>
      <c r="W123" s="702">
        <f>'[4]2019 GRC Adjustments'!W123</f>
        <v>0</v>
      </c>
      <c r="X123" s="702">
        <f>'[4]2019 GRC Adjustments'!X123</f>
        <v>0</v>
      </c>
      <c r="Y123" s="702">
        <f>'[4]2019 GRC Adjustments'!Y123</f>
        <v>0</v>
      </c>
      <c r="Z123" s="702">
        <f>'[4]2019 GRC Adjustments'!Z123</f>
        <v>0</v>
      </c>
      <c r="AA123" s="702">
        <f>'[4]2019 GRC Adjustments'!AA123</f>
        <v>0</v>
      </c>
      <c r="AB123" s="702">
        <f>'[4]2019 GRC Adjustments'!AB123</f>
        <v>0</v>
      </c>
      <c r="AC123" s="702">
        <f>'[4]2019 GRC Adjustments'!AC123</f>
        <v>0</v>
      </c>
      <c r="AD123" s="702">
        <f>'[4]2019 GRC Adjustments'!AD123</f>
        <v>0</v>
      </c>
      <c r="AE123" s="702">
        <f>'[4]2019 GRC Adjustments'!AE123</f>
        <v>0</v>
      </c>
      <c r="AF123" s="702">
        <f>'[4]2019 GRC Adjustments'!AF123</f>
        <v>0</v>
      </c>
      <c r="AG123" s="702">
        <f>'[4]2019 GRC Adjustments'!AG123</f>
        <v>0</v>
      </c>
      <c r="AH123" s="702">
        <f>'[4]2019 GRC Adjustments'!AH123</f>
        <v>0</v>
      </c>
      <c r="AI123" s="702">
        <f>'[4]2019 GRC Adjustments'!AI123</f>
        <v>0</v>
      </c>
      <c r="AJ123" s="702">
        <f>'[4]2019 GRC Adjustments'!AJ123</f>
        <v>0</v>
      </c>
      <c r="AK123" s="702">
        <f>'[4]2019 GRC Adjustments'!AK123</f>
        <v>0</v>
      </c>
      <c r="AL123" s="702">
        <f>'[4]2019 GRC Adjustments'!AL123</f>
        <v>0</v>
      </c>
      <c r="AM123" s="702">
        <f>'[4]2019 GRC Adjustments'!AM123</f>
        <v>0</v>
      </c>
      <c r="AN123" s="702">
        <f>'[4]2019 GRC Adjustments'!AN123</f>
        <v>0</v>
      </c>
      <c r="AO123" s="702">
        <f>'[4]2019 GRC Adjustments'!AO123</f>
        <v>0</v>
      </c>
      <c r="AP123" s="702">
        <f>'[4]2019 GRC Adjustments'!AP123</f>
        <v>0</v>
      </c>
      <c r="AQ123" s="702">
        <f>'[4]2019 GRC Adjustments'!AQ123</f>
        <v>0</v>
      </c>
      <c r="AR123" s="702">
        <f>'[4]2019 GRC Adjustments'!AR123</f>
        <v>0</v>
      </c>
      <c r="AS123" s="702">
        <f>'[4]2019 GRC Adjustments'!AS123</f>
        <v>0</v>
      </c>
      <c r="AT123" s="702">
        <f>'[4]2019 GRC Adjustments'!AT123</f>
        <v>0</v>
      </c>
      <c r="AU123" s="702">
        <f>'[4]2019 GRC Adjustments'!AU123</f>
        <v>0</v>
      </c>
      <c r="AV123" s="702">
        <f>'[4]2019 GRC Adjustments'!AV123</f>
        <v>0</v>
      </c>
      <c r="AW123" s="702">
        <f>'[4]2019 GRC Adjustments'!AW123</f>
        <v>0</v>
      </c>
      <c r="AX123" s="702">
        <f>'[4]2019 GRC Adjustments'!AX123</f>
        <v>0</v>
      </c>
      <c r="AY123" s="702">
        <f>'[4]2019 GRC Adjustments'!AY123</f>
        <v>0</v>
      </c>
      <c r="AZ123" s="702">
        <f>'[4]2019 GRC Adjustments'!AZ123</f>
        <v>0</v>
      </c>
      <c r="BA123" s="702">
        <f>'[4]2019 GRC Adjustments'!BA123</f>
        <v>0</v>
      </c>
      <c r="BB123" s="702">
        <f>'[4]2019 GRC Adjustments'!BB123</f>
        <v>0</v>
      </c>
      <c r="BC123" s="702">
        <f>'[4]2019 GRC Adjustments'!BC123</f>
        <v>0</v>
      </c>
      <c r="BD123" s="702">
        <f>'[4]2019 GRC Adjustments'!BD123</f>
        <v>0</v>
      </c>
      <c r="BE123" s="702">
        <f>'[4]2019 GRC Adjustments'!BE123</f>
        <v>0</v>
      </c>
      <c r="BF123" s="702">
        <f>'[4]2019 GRC Adjustments'!BF123</f>
        <v>0</v>
      </c>
      <c r="BG123" s="702">
        <f>'[4]2019 GRC Adjustments'!BG123</f>
        <v>0</v>
      </c>
      <c r="BH123" s="702">
        <f>'[4]2019 GRC Adjustments'!BH123</f>
        <v>0</v>
      </c>
      <c r="BI123" s="702">
        <f>'[4]2019 GRC Adjustments'!BI123</f>
        <v>0</v>
      </c>
      <c r="BJ123" s="702">
        <f>'[4]2019 GRC Adjustments'!BJ123</f>
        <v>0</v>
      </c>
      <c r="BK123" s="702">
        <f>'[4]2019 GRC Adjustments'!BK123</f>
        <v>0</v>
      </c>
    </row>
    <row r="124" spans="1:63">
      <c r="A124" s="700">
        <f>'[4]2019 GRC Adjustments'!A124</f>
        <v>120</v>
      </c>
      <c r="B124" s="702" t="str">
        <f>'[4]2019 GRC Adjustments'!B124</f>
        <v xml:space="preserve">               (17) 836 - Undergrnd Strge - Maint Purification Equip</v>
      </c>
      <c r="C124" s="702">
        <f>'[4]2019 GRC Adjustments'!C124</f>
        <v>0</v>
      </c>
      <c r="D124" s="702">
        <f>'[4]2019 GRC Adjustments'!D124</f>
        <v>0</v>
      </c>
      <c r="E124" s="702">
        <f>'[4]2019 GRC Adjustments'!E124</f>
        <v>0</v>
      </c>
      <c r="F124" s="702">
        <f>'[4]2019 GRC Adjustments'!F124</f>
        <v>0</v>
      </c>
      <c r="G124" s="702">
        <f>'[4]2019 GRC Adjustments'!G124</f>
        <v>0</v>
      </c>
      <c r="H124" s="702">
        <f>'[4]2019 GRC Adjustments'!H124</f>
        <v>0</v>
      </c>
      <c r="I124" s="702">
        <f>'[4]2019 GRC Adjustments'!I124</f>
        <v>0</v>
      </c>
      <c r="J124" s="702">
        <f>'[4]2019 GRC Adjustments'!J124</f>
        <v>0</v>
      </c>
      <c r="K124" s="702">
        <f>'[4]2019 GRC Adjustments'!K124</f>
        <v>0</v>
      </c>
      <c r="L124" s="702">
        <f>'[4]2019 GRC Adjustments'!L124</f>
        <v>0</v>
      </c>
      <c r="M124" s="702">
        <f>'[4]2019 GRC Adjustments'!M124</f>
        <v>0</v>
      </c>
      <c r="N124" s="702">
        <f>'[4]2019 GRC Adjustments'!N124</f>
        <v>0</v>
      </c>
      <c r="O124" s="702">
        <f>'[4]2019 GRC Adjustments'!O124</f>
        <v>0</v>
      </c>
      <c r="P124" s="702">
        <f>'[4]2019 GRC Adjustments'!P124</f>
        <v>0</v>
      </c>
      <c r="Q124" s="702">
        <f>'[4]2019 GRC Adjustments'!Q124</f>
        <v>0</v>
      </c>
      <c r="R124" s="702">
        <f>'[4]2019 GRC Adjustments'!R124</f>
        <v>0</v>
      </c>
      <c r="S124" s="702">
        <f>'[4]2019 GRC Adjustments'!S124</f>
        <v>0</v>
      </c>
      <c r="T124" s="702">
        <f>'[4]2019 GRC Adjustments'!T124</f>
        <v>0</v>
      </c>
      <c r="U124" s="702">
        <f>'[4]2019 GRC Adjustments'!U124</f>
        <v>0</v>
      </c>
      <c r="V124" s="702">
        <f>'[4]2019 GRC Adjustments'!V124</f>
        <v>0</v>
      </c>
      <c r="W124" s="702">
        <f>'[4]2019 GRC Adjustments'!W124</f>
        <v>0</v>
      </c>
      <c r="X124" s="702">
        <f>'[4]2019 GRC Adjustments'!X124</f>
        <v>0</v>
      </c>
      <c r="Y124" s="702">
        <f>'[4]2019 GRC Adjustments'!Y124</f>
        <v>0</v>
      </c>
      <c r="Z124" s="702">
        <f>'[4]2019 GRC Adjustments'!Z124</f>
        <v>0</v>
      </c>
      <c r="AA124" s="702">
        <f>'[4]2019 GRC Adjustments'!AA124</f>
        <v>0</v>
      </c>
      <c r="AB124" s="702">
        <f>'[4]2019 GRC Adjustments'!AB124</f>
        <v>0</v>
      </c>
      <c r="AC124" s="702">
        <f>'[4]2019 GRC Adjustments'!AC124</f>
        <v>0</v>
      </c>
      <c r="AD124" s="702">
        <f>'[4]2019 GRC Adjustments'!AD124</f>
        <v>0</v>
      </c>
      <c r="AE124" s="702">
        <f>'[4]2019 GRC Adjustments'!AE124</f>
        <v>0</v>
      </c>
      <c r="AF124" s="702">
        <f>'[4]2019 GRC Adjustments'!AF124</f>
        <v>0</v>
      </c>
      <c r="AG124" s="702">
        <f>'[4]2019 GRC Adjustments'!AG124</f>
        <v>0</v>
      </c>
      <c r="AH124" s="702">
        <f>'[4]2019 GRC Adjustments'!AH124</f>
        <v>0</v>
      </c>
      <c r="AI124" s="702">
        <f>'[4]2019 GRC Adjustments'!AI124</f>
        <v>0</v>
      </c>
      <c r="AJ124" s="702">
        <f>'[4]2019 GRC Adjustments'!AJ124</f>
        <v>0</v>
      </c>
      <c r="AK124" s="702">
        <f>'[4]2019 GRC Adjustments'!AK124</f>
        <v>0</v>
      </c>
      <c r="AL124" s="702">
        <f>'[4]2019 GRC Adjustments'!AL124</f>
        <v>0</v>
      </c>
      <c r="AM124" s="702">
        <f>'[4]2019 GRC Adjustments'!AM124</f>
        <v>0</v>
      </c>
      <c r="AN124" s="702">
        <f>'[4]2019 GRC Adjustments'!AN124</f>
        <v>0</v>
      </c>
      <c r="AO124" s="702">
        <f>'[4]2019 GRC Adjustments'!AO124</f>
        <v>0</v>
      </c>
      <c r="AP124" s="702">
        <f>'[4]2019 GRC Adjustments'!AP124</f>
        <v>0</v>
      </c>
      <c r="AQ124" s="702">
        <f>'[4]2019 GRC Adjustments'!AQ124</f>
        <v>0</v>
      </c>
      <c r="AR124" s="702">
        <f>'[4]2019 GRC Adjustments'!AR124</f>
        <v>0</v>
      </c>
      <c r="AS124" s="702">
        <f>'[4]2019 GRC Adjustments'!AS124</f>
        <v>0</v>
      </c>
      <c r="AT124" s="702">
        <f>'[4]2019 GRC Adjustments'!AT124</f>
        <v>0</v>
      </c>
      <c r="AU124" s="702">
        <f>'[4]2019 GRC Adjustments'!AU124</f>
        <v>0</v>
      </c>
      <c r="AV124" s="702">
        <f>'[4]2019 GRC Adjustments'!AV124</f>
        <v>0</v>
      </c>
      <c r="AW124" s="702">
        <f>'[4]2019 GRC Adjustments'!AW124</f>
        <v>0</v>
      </c>
      <c r="AX124" s="702">
        <f>'[4]2019 GRC Adjustments'!AX124</f>
        <v>0</v>
      </c>
      <c r="AY124" s="702">
        <f>'[4]2019 GRC Adjustments'!AY124</f>
        <v>0</v>
      </c>
      <c r="AZ124" s="702">
        <f>'[4]2019 GRC Adjustments'!AZ124</f>
        <v>0</v>
      </c>
      <c r="BA124" s="702">
        <f>'[4]2019 GRC Adjustments'!BA124</f>
        <v>0</v>
      </c>
      <c r="BB124" s="702">
        <f>'[4]2019 GRC Adjustments'!BB124</f>
        <v>0</v>
      </c>
      <c r="BC124" s="702">
        <f>'[4]2019 GRC Adjustments'!BC124</f>
        <v>0</v>
      </c>
      <c r="BD124" s="702">
        <f>'[4]2019 GRC Adjustments'!BD124</f>
        <v>0</v>
      </c>
      <c r="BE124" s="702">
        <f>'[4]2019 GRC Adjustments'!BE124</f>
        <v>0</v>
      </c>
      <c r="BF124" s="702">
        <f>'[4]2019 GRC Adjustments'!BF124</f>
        <v>0</v>
      </c>
      <c r="BG124" s="702">
        <f>'[4]2019 GRC Adjustments'!BG124</f>
        <v>0</v>
      </c>
      <c r="BH124" s="702">
        <f>'[4]2019 GRC Adjustments'!BH124</f>
        <v>0</v>
      </c>
      <c r="BI124" s="702">
        <f>'[4]2019 GRC Adjustments'!BI124</f>
        <v>0</v>
      </c>
      <c r="BJ124" s="702">
        <f>'[4]2019 GRC Adjustments'!BJ124</f>
        <v>0</v>
      </c>
      <c r="BK124" s="702">
        <f>'[4]2019 GRC Adjustments'!BK124</f>
        <v>0</v>
      </c>
    </row>
    <row r="125" spans="1:63">
      <c r="A125" s="700">
        <f>'[4]2019 GRC Adjustments'!A125</f>
        <v>121</v>
      </c>
      <c r="B125" s="702" t="str">
        <f>'[4]2019 GRC Adjustments'!B125</f>
        <v xml:space="preserve">               (17) 837 - Undergrnd Strge-Maint Other Equipment</v>
      </c>
      <c r="C125" s="702">
        <f>'[4]2019 GRC Adjustments'!C125</f>
        <v>0</v>
      </c>
      <c r="D125" s="702">
        <f>'[4]2019 GRC Adjustments'!D125</f>
        <v>0</v>
      </c>
      <c r="E125" s="702">
        <f>'[4]2019 GRC Adjustments'!E125</f>
        <v>0</v>
      </c>
      <c r="F125" s="702">
        <f>'[4]2019 GRC Adjustments'!F125</f>
        <v>0</v>
      </c>
      <c r="G125" s="702">
        <f>'[4]2019 GRC Adjustments'!G125</f>
        <v>0</v>
      </c>
      <c r="H125" s="702">
        <f>'[4]2019 GRC Adjustments'!H125</f>
        <v>0</v>
      </c>
      <c r="I125" s="702">
        <f>'[4]2019 GRC Adjustments'!I125</f>
        <v>0</v>
      </c>
      <c r="J125" s="702">
        <f>'[4]2019 GRC Adjustments'!J125</f>
        <v>0</v>
      </c>
      <c r="K125" s="702">
        <f>'[4]2019 GRC Adjustments'!K125</f>
        <v>0</v>
      </c>
      <c r="L125" s="702">
        <f>'[4]2019 GRC Adjustments'!L125</f>
        <v>0</v>
      </c>
      <c r="M125" s="702">
        <f>'[4]2019 GRC Adjustments'!M125</f>
        <v>0</v>
      </c>
      <c r="N125" s="702">
        <f>'[4]2019 GRC Adjustments'!N125</f>
        <v>0</v>
      </c>
      <c r="O125" s="702">
        <f>'[4]2019 GRC Adjustments'!O125</f>
        <v>0</v>
      </c>
      <c r="P125" s="702">
        <f>'[4]2019 GRC Adjustments'!P125</f>
        <v>0</v>
      </c>
      <c r="Q125" s="702">
        <f>'[4]2019 GRC Adjustments'!Q125</f>
        <v>0</v>
      </c>
      <c r="R125" s="702">
        <f>'[4]2019 GRC Adjustments'!R125</f>
        <v>0</v>
      </c>
      <c r="S125" s="702">
        <f>'[4]2019 GRC Adjustments'!S125</f>
        <v>0</v>
      </c>
      <c r="T125" s="702">
        <f>'[4]2019 GRC Adjustments'!T125</f>
        <v>0</v>
      </c>
      <c r="U125" s="702">
        <f>'[4]2019 GRC Adjustments'!U125</f>
        <v>0</v>
      </c>
      <c r="V125" s="702">
        <f>'[4]2019 GRC Adjustments'!V125</f>
        <v>0</v>
      </c>
      <c r="W125" s="702">
        <f>'[4]2019 GRC Adjustments'!W125</f>
        <v>0</v>
      </c>
      <c r="X125" s="702">
        <f>'[4]2019 GRC Adjustments'!X125</f>
        <v>0</v>
      </c>
      <c r="Y125" s="702">
        <f>'[4]2019 GRC Adjustments'!Y125</f>
        <v>0</v>
      </c>
      <c r="Z125" s="702">
        <f>'[4]2019 GRC Adjustments'!Z125</f>
        <v>0</v>
      </c>
      <c r="AA125" s="702">
        <f>'[4]2019 GRC Adjustments'!AA125</f>
        <v>0</v>
      </c>
      <c r="AB125" s="702">
        <f>'[4]2019 GRC Adjustments'!AB125</f>
        <v>0</v>
      </c>
      <c r="AC125" s="702">
        <f>'[4]2019 GRC Adjustments'!AC125</f>
        <v>0</v>
      </c>
      <c r="AD125" s="702">
        <f>'[4]2019 GRC Adjustments'!AD125</f>
        <v>0</v>
      </c>
      <c r="AE125" s="702">
        <f>'[4]2019 GRC Adjustments'!AE125</f>
        <v>0</v>
      </c>
      <c r="AF125" s="702">
        <f>'[4]2019 GRC Adjustments'!AF125</f>
        <v>0</v>
      </c>
      <c r="AG125" s="702">
        <f>'[4]2019 GRC Adjustments'!AG125</f>
        <v>0</v>
      </c>
      <c r="AH125" s="702">
        <f>'[4]2019 GRC Adjustments'!AH125</f>
        <v>0</v>
      </c>
      <c r="AI125" s="702">
        <f>'[4]2019 GRC Adjustments'!AI125</f>
        <v>0</v>
      </c>
      <c r="AJ125" s="702">
        <f>'[4]2019 GRC Adjustments'!AJ125</f>
        <v>0</v>
      </c>
      <c r="AK125" s="702">
        <f>'[4]2019 GRC Adjustments'!AK125</f>
        <v>0</v>
      </c>
      <c r="AL125" s="702">
        <f>'[4]2019 GRC Adjustments'!AL125</f>
        <v>0</v>
      </c>
      <c r="AM125" s="702">
        <f>'[4]2019 GRC Adjustments'!AM125</f>
        <v>0</v>
      </c>
      <c r="AN125" s="702">
        <f>'[4]2019 GRC Adjustments'!AN125</f>
        <v>0</v>
      </c>
      <c r="AO125" s="702">
        <f>'[4]2019 GRC Adjustments'!AO125</f>
        <v>0</v>
      </c>
      <c r="AP125" s="702">
        <f>'[4]2019 GRC Adjustments'!AP125</f>
        <v>0</v>
      </c>
      <c r="AQ125" s="702">
        <f>'[4]2019 GRC Adjustments'!AQ125</f>
        <v>0</v>
      </c>
      <c r="AR125" s="702">
        <f>'[4]2019 GRC Adjustments'!AR125</f>
        <v>0</v>
      </c>
      <c r="AS125" s="702">
        <f>'[4]2019 GRC Adjustments'!AS125</f>
        <v>0</v>
      </c>
      <c r="AT125" s="702">
        <f>'[4]2019 GRC Adjustments'!AT125</f>
        <v>0</v>
      </c>
      <c r="AU125" s="702">
        <f>'[4]2019 GRC Adjustments'!AU125</f>
        <v>0</v>
      </c>
      <c r="AV125" s="702">
        <f>'[4]2019 GRC Adjustments'!AV125</f>
        <v>0</v>
      </c>
      <c r="AW125" s="702">
        <f>'[4]2019 GRC Adjustments'!AW125</f>
        <v>0</v>
      </c>
      <c r="AX125" s="702">
        <f>'[4]2019 GRC Adjustments'!AX125</f>
        <v>0</v>
      </c>
      <c r="AY125" s="702">
        <f>'[4]2019 GRC Adjustments'!AY125</f>
        <v>0</v>
      </c>
      <c r="AZ125" s="702">
        <f>'[4]2019 GRC Adjustments'!AZ125</f>
        <v>0</v>
      </c>
      <c r="BA125" s="702">
        <f>'[4]2019 GRC Adjustments'!BA125</f>
        <v>0</v>
      </c>
      <c r="BB125" s="702">
        <f>'[4]2019 GRC Adjustments'!BB125</f>
        <v>0</v>
      </c>
      <c r="BC125" s="702">
        <f>'[4]2019 GRC Adjustments'!BC125</f>
        <v>0</v>
      </c>
      <c r="BD125" s="702">
        <f>'[4]2019 GRC Adjustments'!BD125</f>
        <v>0</v>
      </c>
      <c r="BE125" s="702">
        <f>'[4]2019 GRC Adjustments'!BE125</f>
        <v>0</v>
      </c>
      <c r="BF125" s="702">
        <f>'[4]2019 GRC Adjustments'!BF125</f>
        <v>0</v>
      </c>
      <c r="BG125" s="702">
        <f>'[4]2019 GRC Adjustments'!BG125</f>
        <v>0</v>
      </c>
      <c r="BH125" s="702">
        <f>'[4]2019 GRC Adjustments'!BH125</f>
        <v>0</v>
      </c>
      <c r="BI125" s="702">
        <f>'[4]2019 GRC Adjustments'!BI125</f>
        <v>0</v>
      </c>
      <c r="BJ125" s="702">
        <f>'[4]2019 GRC Adjustments'!BJ125</f>
        <v>0</v>
      </c>
      <c r="BK125" s="702">
        <f>'[4]2019 GRC Adjustments'!BK125</f>
        <v>0</v>
      </c>
    </row>
    <row r="126" spans="1:63">
      <c r="A126" s="700">
        <f>'[4]2019 GRC Adjustments'!A126</f>
        <v>122</v>
      </c>
      <c r="B126" s="702" t="str">
        <f>'[4]2019 GRC Adjustments'!B126</f>
        <v xml:space="preserve">               (17) 841 - Operating Labor &amp; Expenses</v>
      </c>
      <c r="C126" s="702">
        <f>'[4]2019 GRC Adjustments'!C126</f>
        <v>0</v>
      </c>
      <c r="D126" s="702">
        <f>'[4]2019 GRC Adjustments'!D126</f>
        <v>0</v>
      </c>
      <c r="E126" s="702">
        <f>'[4]2019 GRC Adjustments'!E126</f>
        <v>0</v>
      </c>
      <c r="F126" s="702">
        <f>'[4]2019 GRC Adjustments'!F126</f>
        <v>0</v>
      </c>
      <c r="G126" s="702">
        <f>'[4]2019 GRC Adjustments'!G126</f>
        <v>0</v>
      </c>
      <c r="H126" s="702">
        <f>'[4]2019 GRC Adjustments'!H126</f>
        <v>0</v>
      </c>
      <c r="I126" s="702">
        <f>'[4]2019 GRC Adjustments'!I126</f>
        <v>0</v>
      </c>
      <c r="J126" s="702">
        <f>'[4]2019 GRC Adjustments'!J126</f>
        <v>0</v>
      </c>
      <c r="K126" s="702">
        <f>'[4]2019 GRC Adjustments'!K126</f>
        <v>0</v>
      </c>
      <c r="L126" s="702">
        <f>'[4]2019 GRC Adjustments'!L126</f>
        <v>0</v>
      </c>
      <c r="M126" s="702">
        <f>'[4]2019 GRC Adjustments'!M126</f>
        <v>0</v>
      </c>
      <c r="N126" s="702">
        <f>'[4]2019 GRC Adjustments'!N126</f>
        <v>0</v>
      </c>
      <c r="O126" s="702">
        <f>'[4]2019 GRC Adjustments'!O126</f>
        <v>0</v>
      </c>
      <c r="P126" s="702">
        <f>'[4]2019 GRC Adjustments'!P126</f>
        <v>0</v>
      </c>
      <c r="Q126" s="702">
        <f>'[4]2019 GRC Adjustments'!Q126</f>
        <v>0</v>
      </c>
      <c r="R126" s="702">
        <f>'[4]2019 GRC Adjustments'!R126</f>
        <v>0</v>
      </c>
      <c r="S126" s="702">
        <f>'[4]2019 GRC Adjustments'!S126</f>
        <v>0</v>
      </c>
      <c r="T126" s="702">
        <f>'[4]2019 GRC Adjustments'!T126</f>
        <v>0</v>
      </c>
      <c r="U126" s="702">
        <f>'[4]2019 GRC Adjustments'!U126</f>
        <v>0</v>
      </c>
      <c r="V126" s="702">
        <f>'[4]2019 GRC Adjustments'!V126</f>
        <v>0</v>
      </c>
      <c r="W126" s="702">
        <f>'[4]2019 GRC Adjustments'!W126</f>
        <v>0</v>
      </c>
      <c r="X126" s="702">
        <f>'[4]2019 GRC Adjustments'!X126</f>
        <v>0</v>
      </c>
      <c r="Y126" s="702">
        <f>'[4]2019 GRC Adjustments'!Y126</f>
        <v>0</v>
      </c>
      <c r="Z126" s="702">
        <f>'[4]2019 GRC Adjustments'!Z126</f>
        <v>0</v>
      </c>
      <c r="AA126" s="702">
        <f>'[4]2019 GRC Adjustments'!AA126</f>
        <v>0</v>
      </c>
      <c r="AB126" s="702">
        <f>'[4]2019 GRC Adjustments'!AB126</f>
        <v>0</v>
      </c>
      <c r="AC126" s="702">
        <f>'[4]2019 GRC Adjustments'!AC126</f>
        <v>0</v>
      </c>
      <c r="AD126" s="702">
        <f>'[4]2019 GRC Adjustments'!AD126</f>
        <v>0</v>
      </c>
      <c r="AE126" s="702">
        <f>'[4]2019 GRC Adjustments'!AE126</f>
        <v>0</v>
      </c>
      <c r="AF126" s="702">
        <f>'[4]2019 GRC Adjustments'!AF126</f>
        <v>0</v>
      </c>
      <c r="AG126" s="702">
        <f>'[4]2019 GRC Adjustments'!AG126</f>
        <v>0</v>
      </c>
      <c r="AH126" s="702">
        <f>'[4]2019 GRC Adjustments'!AH126</f>
        <v>0</v>
      </c>
      <c r="AI126" s="702">
        <f>'[4]2019 GRC Adjustments'!AI126</f>
        <v>0</v>
      </c>
      <c r="AJ126" s="702">
        <f>'[4]2019 GRC Adjustments'!AJ126</f>
        <v>0</v>
      </c>
      <c r="AK126" s="702">
        <f>'[4]2019 GRC Adjustments'!AK126</f>
        <v>0</v>
      </c>
      <c r="AL126" s="702">
        <f>'[4]2019 GRC Adjustments'!AL126</f>
        <v>0</v>
      </c>
      <c r="AM126" s="702">
        <f>'[4]2019 GRC Adjustments'!AM126</f>
        <v>0</v>
      </c>
      <c r="AN126" s="702">
        <f>'[4]2019 GRC Adjustments'!AN126</f>
        <v>0</v>
      </c>
      <c r="AO126" s="702">
        <f>'[4]2019 GRC Adjustments'!AO126</f>
        <v>0</v>
      </c>
      <c r="AP126" s="702">
        <f>'[4]2019 GRC Adjustments'!AP126</f>
        <v>0</v>
      </c>
      <c r="AQ126" s="702">
        <f>'[4]2019 GRC Adjustments'!AQ126</f>
        <v>0</v>
      </c>
      <c r="AR126" s="702">
        <f>'[4]2019 GRC Adjustments'!AR126</f>
        <v>0</v>
      </c>
      <c r="AS126" s="702">
        <f>'[4]2019 GRC Adjustments'!AS126</f>
        <v>0</v>
      </c>
      <c r="AT126" s="702">
        <f>'[4]2019 GRC Adjustments'!AT126</f>
        <v>0</v>
      </c>
      <c r="AU126" s="702">
        <f>'[4]2019 GRC Adjustments'!AU126</f>
        <v>0</v>
      </c>
      <c r="AV126" s="702">
        <f>'[4]2019 GRC Adjustments'!AV126</f>
        <v>0</v>
      </c>
      <c r="AW126" s="702">
        <f>'[4]2019 GRC Adjustments'!AW126</f>
        <v>0</v>
      </c>
      <c r="AX126" s="702">
        <f>'[4]2019 GRC Adjustments'!AX126</f>
        <v>0</v>
      </c>
      <c r="AY126" s="702">
        <f>'[4]2019 GRC Adjustments'!AY126</f>
        <v>0</v>
      </c>
      <c r="AZ126" s="702">
        <f>'[4]2019 GRC Adjustments'!AZ126</f>
        <v>0</v>
      </c>
      <c r="BA126" s="702">
        <f>'[4]2019 GRC Adjustments'!BA126</f>
        <v>0</v>
      </c>
      <c r="BB126" s="702">
        <f>'[4]2019 GRC Adjustments'!BB126</f>
        <v>0</v>
      </c>
      <c r="BC126" s="702">
        <f>'[4]2019 GRC Adjustments'!BC126</f>
        <v>0</v>
      </c>
      <c r="BD126" s="702">
        <f>'[4]2019 GRC Adjustments'!BD126</f>
        <v>0</v>
      </c>
      <c r="BE126" s="702">
        <f>'[4]2019 GRC Adjustments'!BE126</f>
        <v>0</v>
      </c>
      <c r="BF126" s="702">
        <f>'[4]2019 GRC Adjustments'!BF126</f>
        <v>0</v>
      </c>
      <c r="BG126" s="702">
        <f>'[4]2019 GRC Adjustments'!BG126</f>
        <v>0</v>
      </c>
      <c r="BH126" s="702">
        <f>'[4]2019 GRC Adjustments'!BH126</f>
        <v>0</v>
      </c>
      <c r="BI126" s="702">
        <f>'[4]2019 GRC Adjustments'!BI126</f>
        <v>0</v>
      </c>
      <c r="BJ126" s="702">
        <f>'[4]2019 GRC Adjustments'!BJ126</f>
        <v>0</v>
      </c>
      <c r="BK126" s="702">
        <f>'[4]2019 GRC Adjustments'!BK126</f>
        <v>0</v>
      </c>
    </row>
    <row r="127" spans="1:63">
      <c r="A127" s="700">
        <f>'[4]2019 GRC Adjustments'!A127</f>
        <v>123</v>
      </c>
      <c r="B127" s="702" t="str">
        <f>'[4]2019 GRC Adjustments'!B127</f>
        <v xml:space="preserve">               (17) 8432 - Maint Struc &amp; Impro</v>
      </c>
      <c r="C127" s="702">
        <f>'[4]2019 GRC Adjustments'!C127</f>
        <v>0</v>
      </c>
      <c r="D127" s="702">
        <f>'[4]2019 GRC Adjustments'!D127</f>
        <v>0</v>
      </c>
      <c r="E127" s="702">
        <f>'[4]2019 GRC Adjustments'!E127</f>
        <v>0</v>
      </c>
      <c r="F127" s="702">
        <f>'[4]2019 GRC Adjustments'!F127</f>
        <v>0</v>
      </c>
      <c r="G127" s="702">
        <f>'[4]2019 GRC Adjustments'!G127</f>
        <v>0</v>
      </c>
      <c r="H127" s="702">
        <f>'[4]2019 GRC Adjustments'!H127</f>
        <v>0</v>
      </c>
      <c r="I127" s="702">
        <f>'[4]2019 GRC Adjustments'!I127</f>
        <v>0</v>
      </c>
      <c r="J127" s="702">
        <f>'[4]2019 GRC Adjustments'!J127</f>
        <v>0</v>
      </c>
      <c r="K127" s="702">
        <f>'[4]2019 GRC Adjustments'!K127</f>
        <v>0</v>
      </c>
      <c r="L127" s="702">
        <f>'[4]2019 GRC Adjustments'!L127</f>
        <v>0</v>
      </c>
      <c r="M127" s="702">
        <f>'[4]2019 GRC Adjustments'!M127</f>
        <v>0</v>
      </c>
      <c r="N127" s="702">
        <f>'[4]2019 GRC Adjustments'!N127</f>
        <v>0</v>
      </c>
      <c r="O127" s="702">
        <f>'[4]2019 GRC Adjustments'!O127</f>
        <v>0</v>
      </c>
      <c r="P127" s="702">
        <f>'[4]2019 GRC Adjustments'!P127</f>
        <v>0</v>
      </c>
      <c r="Q127" s="702">
        <f>'[4]2019 GRC Adjustments'!Q127</f>
        <v>0</v>
      </c>
      <c r="R127" s="702">
        <f>'[4]2019 GRC Adjustments'!R127</f>
        <v>0</v>
      </c>
      <c r="S127" s="702">
        <f>'[4]2019 GRC Adjustments'!S127</f>
        <v>0</v>
      </c>
      <c r="T127" s="702">
        <f>'[4]2019 GRC Adjustments'!T127</f>
        <v>0</v>
      </c>
      <c r="U127" s="702">
        <f>'[4]2019 GRC Adjustments'!U127</f>
        <v>0</v>
      </c>
      <c r="V127" s="702">
        <f>'[4]2019 GRC Adjustments'!V127</f>
        <v>0</v>
      </c>
      <c r="W127" s="702">
        <f>'[4]2019 GRC Adjustments'!W127</f>
        <v>0</v>
      </c>
      <c r="X127" s="702">
        <f>'[4]2019 GRC Adjustments'!X127</f>
        <v>0</v>
      </c>
      <c r="Y127" s="702">
        <f>'[4]2019 GRC Adjustments'!Y127</f>
        <v>0</v>
      </c>
      <c r="Z127" s="702">
        <f>'[4]2019 GRC Adjustments'!Z127</f>
        <v>0</v>
      </c>
      <c r="AA127" s="702">
        <f>'[4]2019 GRC Adjustments'!AA127</f>
        <v>0</v>
      </c>
      <c r="AB127" s="702">
        <f>'[4]2019 GRC Adjustments'!AB127</f>
        <v>0</v>
      </c>
      <c r="AC127" s="702">
        <f>'[4]2019 GRC Adjustments'!AC127</f>
        <v>0</v>
      </c>
      <c r="AD127" s="702">
        <f>'[4]2019 GRC Adjustments'!AD127</f>
        <v>0</v>
      </c>
      <c r="AE127" s="702">
        <f>'[4]2019 GRC Adjustments'!AE127</f>
        <v>0</v>
      </c>
      <c r="AF127" s="702">
        <f>'[4]2019 GRC Adjustments'!AF127</f>
        <v>0</v>
      </c>
      <c r="AG127" s="702">
        <f>'[4]2019 GRC Adjustments'!AG127</f>
        <v>0</v>
      </c>
      <c r="AH127" s="702">
        <f>'[4]2019 GRC Adjustments'!AH127</f>
        <v>0</v>
      </c>
      <c r="AI127" s="702">
        <f>'[4]2019 GRC Adjustments'!AI127</f>
        <v>0</v>
      </c>
      <c r="AJ127" s="702">
        <f>'[4]2019 GRC Adjustments'!AJ127</f>
        <v>0</v>
      </c>
      <c r="AK127" s="702">
        <f>'[4]2019 GRC Adjustments'!AK127</f>
        <v>0</v>
      </c>
      <c r="AL127" s="702">
        <f>'[4]2019 GRC Adjustments'!AL127</f>
        <v>0</v>
      </c>
      <c r="AM127" s="702">
        <f>'[4]2019 GRC Adjustments'!AM127</f>
        <v>0</v>
      </c>
      <c r="AN127" s="702">
        <f>'[4]2019 GRC Adjustments'!AN127</f>
        <v>0</v>
      </c>
      <c r="AO127" s="702">
        <f>'[4]2019 GRC Adjustments'!AO127</f>
        <v>0</v>
      </c>
      <c r="AP127" s="702">
        <f>'[4]2019 GRC Adjustments'!AP127</f>
        <v>0</v>
      </c>
      <c r="AQ127" s="702">
        <f>'[4]2019 GRC Adjustments'!AQ127</f>
        <v>0</v>
      </c>
      <c r="AR127" s="702">
        <f>'[4]2019 GRC Adjustments'!AR127</f>
        <v>0</v>
      </c>
      <c r="AS127" s="702">
        <f>'[4]2019 GRC Adjustments'!AS127</f>
        <v>0</v>
      </c>
      <c r="AT127" s="702">
        <f>'[4]2019 GRC Adjustments'!AT127</f>
        <v>0</v>
      </c>
      <c r="AU127" s="702">
        <f>'[4]2019 GRC Adjustments'!AU127</f>
        <v>0</v>
      </c>
      <c r="AV127" s="702">
        <f>'[4]2019 GRC Adjustments'!AV127</f>
        <v>0</v>
      </c>
      <c r="AW127" s="702">
        <f>'[4]2019 GRC Adjustments'!AW127</f>
        <v>0</v>
      </c>
      <c r="AX127" s="702">
        <f>'[4]2019 GRC Adjustments'!AX127</f>
        <v>0</v>
      </c>
      <c r="AY127" s="702">
        <f>'[4]2019 GRC Adjustments'!AY127</f>
        <v>0</v>
      </c>
      <c r="AZ127" s="702">
        <f>'[4]2019 GRC Adjustments'!AZ127</f>
        <v>0</v>
      </c>
      <c r="BA127" s="702">
        <f>'[4]2019 GRC Adjustments'!BA127</f>
        <v>0</v>
      </c>
      <c r="BB127" s="702">
        <f>'[4]2019 GRC Adjustments'!BB127</f>
        <v>0</v>
      </c>
      <c r="BC127" s="702">
        <f>'[4]2019 GRC Adjustments'!BC127</f>
        <v>0</v>
      </c>
      <c r="BD127" s="702">
        <f>'[4]2019 GRC Adjustments'!BD127</f>
        <v>0</v>
      </c>
      <c r="BE127" s="702">
        <f>'[4]2019 GRC Adjustments'!BE127</f>
        <v>0</v>
      </c>
      <c r="BF127" s="702">
        <f>'[4]2019 GRC Adjustments'!BF127</f>
        <v>0</v>
      </c>
      <c r="BG127" s="702">
        <f>'[4]2019 GRC Adjustments'!BG127</f>
        <v>0</v>
      </c>
      <c r="BH127" s="702">
        <f>'[4]2019 GRC Adjustments'!BH127</f>
        <v>0</v>
      </c>
      <c r="BI127" s="702">
        <f>'[4]2019 GRC Adjustments'!BI127</f>
        <v>0</v>
      </c>
      <c r="BJ127" s="702">
        <f>'[4]2019 GRC Adjustments'!BJ127</f>
        <v>0</v>
      </c>
      <c r="BK127" s="702">
        <f>'[4]2019 GRC Adjustments'!BK127</f>
        <v>0</v>
      </c>
    </row>
    <row r="128" spans="1:63">
      <c r="A128" s="700">
        <f>'[4]2019 GRC Adjustments'!A128</f>
        <v>124</v>
      </c>
      <c r="B128" s="702" t="str">
        <f>'[4]2019 GRC Adjustments'!B128</f>
        <v xml:space="preserve">               (17) 8433 - Maintenance of Gas Holders</v>
      </c>
      <c r="C128" s="702">
        <f>'[4]2019 GRC Adjustments'!C128</f>
        <v>0</v>
      </c>
      <c r="D128" s="702">
        <f>'[4]2019 GRC Adjustments'!D128</f>
        <v>0</v>
      </c>
      <c r="E128" s="702">
        <f>'[4]2019 GRC Adjustments'!E128</f>
        <v>0</v>
      </c>
      <c r="F128" s="702">
        <f>'[4]2019 GRC Adjustments'!F128</f>
        <v>0</v>
      </c>
      <c r="G128" s="702">
        <f>'[4]2019 GRC Adjustments'!G128</f>
        <v>0</v>
      </c>
      <c r="H128" s="702">
        <f>'[4]2019 GRC Adjustments'!H128</f>
        <v>0</v>
      </c>
      <c r="I128" s="702">
        <f>'[4]2019 GRC Adjustments'!I128</f>
        <v>0</v>
      </c>
      <c r="J128" s="702">
        <f>'[4]2019 GRC Adjustments'!J128</f>
        <v>0</v>
      </c>
      <c r="K128" s="702">
        <f>'[4]2019 GRC Adjustments'!K128</f>
        <v>0</v>
      </c>
      <c r="L128" s="702">
        <f>'[4]2019 GRC Adjustments'!L128</f>
        <v>0</v>
      </c>
      <c r="M128" s="702">
        <f>'[4]2019 GRC Adjustments'!M128</f>
        <v>0</v>
      </c>
      <c r="N128" s="702">
        <f>'[4]2019 GRC Adjustments'!N128</f>
        <v>0</v>
      </c>
      <c r="O128" s="702">
        <f>'[4]2019 GRC Adjustments'!O128</f>
        <v>0</v>
      </c>
      <c r="P128" s="702">
        <f>'[4]2019 GRC Adjustments'!P128</f>
        <v>0</v>
      </c>
      <c r="Q128" s="702">
        <f>'[4]2019 GRC Adjustments'!Q128</f>
        <v>0</v>
      </c>
      <c r="R128" s="702">
        <f>'[4]2019 GRC Adjustments'!R128</f>
        <v>0</v>
      </c>
      <c r="S128" s="702">
        <f>'[4]2019 GRC Adjustments'!S128</f>
        <v>0</v>
      </c>
      <c r="T128" s="702">
        <f>'[4]2019 GRC Adjustments'!T128</f>
        <v>0</v>
      </c>
      <c r="U128" s="702">
        <f>'[4]2019 GRC Adjustments'!U128</f>
        <v>0</v>
      </c>
      <c r="V128" s="702">
        <f>'[4]2019 GRC Adjustments'!V128</f>
        <v>0</v>
      </c>
      <c r="W128" s="702">
        <f>'[4]2019 GRC Adjustments'!W128</f>
        <v>0</v>
      </c>
      <c r="X128" s="702">
        <f>'[4]2019 GRC Adjustments'!X128</f>
        <v>0</v>
      </c>
      <c r="Y128" s="702">
        <f>'[4]2019 GRC Adjustments'!Y128</f>
        <v>0</v>
      </c>
      <c r="Z128" s="702">
        <f>'[4]2019 GRC Adjustments'!Z128</f>
        <v>0</v>
      </c>
      <c r="AA128" s="702">
        <f>'[4]2019 GRC Adjustments'!AA128</f>
        <v>0</v>
      </c>
      <c r="AB128" s="702">
        <f>'[4]2019 GRC Adjustments'!AB128</f>
        <v>0</v>
      </c>
      <c r="AC128" s="702">
        <f>'[4]2019 GRC Adjustments'!AC128</f>
        <v>0</v>
      </c>
      <c r="AD128" s="702">
        <f>'[4]2019 GRC Adjustments'!AD128</f>
        <v>0</v>
      </c>
      <c r="AE128" s="702">
        <f>'[4]2019 GRC Adjustments'!AE128</f>
        <v>0</v>
      </c>
      <c r="AF128" s="702">
        <f>'[4]2019 GRC Adjustments'!AF128</f>
        <v>0</v>
      </c>
      <c r="AG128" s="702">
        <f>'[4]2019 GRC Adjustments'!AG128</f>
        <v>0</v>
      </c>
      <c r="AH128" s="702">
        <f>'[4]2019 GRC Adjustments'!AH128</f>
        <v>0</v>
      </c>
      <c r="AI128" s="702">
        <f>'[4]2019 GRC Adjustments'!AI128</f>
        <v>0</v>
      </c>
      <c r="AJ128" s="702">
        <f>'[4]2019 GRC Adjustments'!AJ128</f>
        <v>0</v>
      </c>
      <c r="AK128" s="702">
        <f>'[4]2019 GRC Adjustments'!AK128</f>
        <v>0</v>
      </c>
      <c r="AL128" s="702">
        <f>'[4]2019 GRC Adjustments'!AL128</f>
        <v>0</v>
      </c>
      <c r="AM128" s="702">
        <f>'[4]2019 GRC Adjustments'!AM128</f>
        <v>0</v>
      </c>
      <c r="AN128" s="702">
        <f>'[4]2019 GRC Adjustments'!AN128</f>
        <v>0</v>
      </c>
      <c r="AO128" s="702">
        <f>'[4]2019 GRC Adjustments'!AO128</f>
        <v>0</v>
      </c>
      <c r="AP128" s="702">
        <f>'[4]2019 GRC Adjustments'!AP128</f>
        <v>0</v>
      </c>
      <c r="AQ128" s="702">
        <f>'[4]2019 GRC Adjustments'!AQ128</f>
        <v>0</v>
      </c>
      <c r="AR128" s="702">
        <f>'[4]2019 GRC Adjustments'!AR128</f>
        <v>0</v>
      </c>
      <c r="AS128" s="702">
        <f>'[4]2019 GRC Adjustments'!AS128</f>
        <v>0</v>
      </c>
      <c r="AT128" s="702">
        <f>'[4]2019 GRC Adjustments'!AT128</f>
        <v>0</v>
      </c>
      <c r="AU128" s="702">
        <f>'[4]2019 GRC Adjustments'!AU128</f>
        <v>0</v>
      </c>
      <c r="AV128" s="702">
        <f>'[4]2019 GRC Adjustments'!AV128</f>
        <v>0</v>
      </c>
      <c r="AW128" s="702">
        <f>'[4]2019 GRC Adjustments'!AW128</f>
        <v>0</v>
      </c>
      <c r="AX128" s="702">
        <f>'[4]2019 GRC Adjustments'!AX128</f>
        <v>0</v>
      </c>
      <c r="AY128" s="702">
        <f>'[4]2019 GRC Adjustments'!AY128</f>
        <v>0</v>
      </c>
      <c r="AZ128" s="702">
        <f>'[4]2019 GRC Adjustments'!AZ128</f>
        <v>0</v>
      </c>
      <c r="BA128" s="702">
        <f>'[4]2019 GRC Adjustments'!BA128</f>
        <v>0</v>
      </c>
      <c r="BB128" s="702">
        <f>'[4]2019 GRC Adjustments'!BB128</f>
        <v>0</v>
      </c>
      <c r="BC128" s="702">
        <f>'[4]2019 GRC Adjustments'!BC128</f>
        <v>0</v>
      </c>
      <c r="BD128" s="702">
        <f>'[4]2019 GRC Adjustments'!BD128</f>
        <v>0</v>
      </c>
      <c r="BE128" s="702">
        <f>'[4]2019 GRC Adjustments'!BE128</f>
        <v>0</v>
      </c>
      <c r="BF128" s="702">
        <f>'[4]2019 GRC Adjustments'!BF128</f>
        <v>0</v>
      </c>
      <c r="BG128" s="702">
        <f>'[4]2019 GRC Adjustments'!BG128</f>
        <v>0</v>
      </c>
      <c r="BH128" s="702">
        <f>'[4]2019 GRC Adjustments'!BH128</f>
        <v>0</v>
      </c>
      <c r="BI128" s="702">
        <f>'[4]2019 GRC Adjustments'!BI128</f>
        <v>0</v>
      </c>
      <c r="BJ128" s="702">
        <f>'[4]2019 GRC Adjustments'!BJ128</f>
        <v>0</v>
      </c>
      <c r="BK128" s="702">
        <f>'[4]2019 GRC Adjustments'!BK128</f>
        <v>0</v>
      </c>
    </row>
    <row r="129" spans="1:63">
      <c r="A129" s="700">
        <f>'[4]2019 GRC Adjustments'!A129</f>
        <v>125</v>
      </c>
      <c r="B129" s="702" t="str">
        <f>'[4]2019 GRC Adjustments'!B129</f>
        <v xml:space="preserve">               (17) 8436 - Maintenance of Vaporizing Equipment</v>
      </c>
      <c r="C129" s="702">
        <f>'[4]2019 GRC Adjustments'!C129</f>
        <v>0</v>
      </c>
      <c r="D129" s="702">
        <f>'[4]2019 GRC Adjustments'!D129</f>
        <v>0</v>
      </c>
      <c r="E129" s="702">
        <f>'[4]2019 GRC Adjustments'!E129</f>
        <v>0</v>
      </c>
      <c r="F129" s="702">
        <f>'[4]2019 GRC Adjustments'!F129</f>
        <v>0</v>
      </c>
      <c r="G129" s="702">
        <f>'[4]2019 GRC Adjustments'!G129</f>
        <v>0</v>
      </c>
      <c r="H129" s="702">
        <f>'[4]2019 GRC Adjustments'!H129</f>
        <v>0</v>
      </c>
      <c r="I129" s="702">
        <f>'[4]2019 GRC Adjustments'!I129</f>
        <v>0</v>
      </c>
      <c r="J129" s="702">
        <f>'[4]2019 GRC Adjustments'!J129</f>
        <v>0</v>
      </c>
      <c r="K129" s="702">
        <f>'[4]2019 GRC Adjustments'!K129</f>
        <v>0</v>
      </c>
      <c r="L129" s="702">
        <f>'[4]2019 GRC Adjustments'!L129</f>
        <v>0</v>
      </c>
      <c r="M129" s="702">
        <f>'[4]2019 GRC Adjustments'!M129</f>
        <v>0</v>
      </c>
      <c r="N129" s="702">
        <f>'[4]2019 GRC Adjustments'!N129</f>
        <v>0</v>
      </c>
      <c r="O129" s="702">
        <f>'[4]2019 GRC Adjustments'!O129</f>
        <v>0</v>
      </c>
      <c r="P129" s="702">
        <f>'[4]2019 GRC Adjustments'!P129</f>
        <v>0</v>
      </c>
      <c r="Q129" s="702">
        <f>'[4]2019 GRC Adjustments'!Q129</f>
        <v>0</v>
      </c>
      <c r="R129" s="702">
        <f>'[4]2019 GRC Adjustments'!R129</f>
        <v>0</v>
      </c>
      <c r="S129" s="702">
        <f>'[4]2019 GRC Adjustments'!S129</f>
        <v>0</v>
      </c>
      <c r="T129" s="702">
        <f>'[4]2019 GRC Adjustments'!T129</f>
        <v>0</v>
      </c>
      <c r="U129" s="702">
        <f>'[4]2019 GRC Adjustments'!U129</f>
        <v>0</v>
      </c>
      <c r="V129" s="702">
        <f>'[4]2019 GRC Adjustments'!V129</f>
        <v>0</v>
      </c>
      <c r="W129" s="702">
        <f>'[4]2019 GRC Adjustments'!W129</f>
        <v>0</v>
      </c>
      <c r="X129" s="702">
        <f>'[4]2019 GRC Adjustments'!X129</f>
        <v>0</v>
      </c>
      <c r="Y129" s="702">
        <f>'[4]2019 GRC Adjustments'!Y129</f>
        <v>0</v>
      </c>
      <c r="Z129" s="702">
        <f>'[4]2019 GRC Adjustments'!Z129</f>
        <v>0</v>
      </c>
      <c r="AA129" s="702">
        <f>'[4]2019 GRC Adjustments'!AA129</f>
        <v>0</v>
      </c>
      <c r="AB129" s="702">
        <f>'[4]2019 GRC Adjustments'!AB129</f>
        <v>0</v>
      </c>
      <c r="AC129" s="702">
        <f>'[4]2019 GRC Adjustments'!AC129</f>
        <v>0</v>
      </c>
      <c r="AD129" s="702">
        <f>'[4]2019 GRC Adjustments'!AD129</f>
        <v>0</v>
      </c>
      <c r="AE129" s="702">
        <f>'[4]2019 GRC Adjustments'!AE129</f>
        <v>0</v>
      </c>
      <c r="AF129" s="702">
        <f>'[4]2019 GRC Adjustments'!AF129</f>
        <v>0</v>
      </c>
      <c r="AG129" s="702">
        <f>'[4]2019 GRC Adjustments'!AG129</f>
        <v>0</v>
      </c>
      <c r="AH129" s="702">
        <f>'[4]2019 GRC Adjustments'!AH129</f>
        <v>0</v>
      </c>
      <c r="AI129" s="702">
        <f>'[4]2019 GRC Adjustments'!AI129</f>
        <v>0</v>
      </c>
      <c r="AJ129" s="702">
        <f>'[4]2019 GRC Adjustments'!AJ129</f>
        <v>0</v>
      </c>
      <c r="AK129" s="702">
        <f>'[4]2019 GRC Adjustments'!AK129</f>
        <v>0</v>
      </c>
      <c r="AL129" s="702">
        <f>'[4]2019 GRC Adjustments'!AL129</f>
        <v>0</v>
      </c>
      <c r="AM129" s="702">
        <f>'[4]2019 GRC Adjustments'!AM129</f>
        <v>0</v>
      </c>
      <c r="AN129" s="702">
        <f>'[4]2019 GRC Adjustments'!AN129</f>
        <v>0</v>
      </c>
      <c r="AO129" s="702">
        <f>'[4]2019 GRC Adjustments'!AO129</f>
        <v>0</v>
      </c>
      <c r="AP129" s="702">
        <f>'[4]2019 GRC Adjustments'!AP129</f>
        <v>0</v>
      </c>
      <c r="AQ129" s="702">
        <f>'[4]2019 GRC Adjustments'!AQ129</f>
        <v>0</v>
      </c>
      <c r="AR129" s="702">
        <f>'[4]2019 GRC Adjustments'!AR129</f>
        <v>0</v>
      </c>
      <c r="AS129" s="702">
        <f>'[4]2019 GRC Adjustments'!AS129</f>
        <v>0</v>
      </c>
      <c r="AT129" s="702">
        <f>'[4]2019 GRC Adjustments'!AT129</f>
        <v>0</v>
      </c>
      <c r="AU129" s="702">
        <f>'[4]2019 GRC Adjustments'!AU129</f>
        <v>0</v>
      </c>
      <c r="AV129" s="702">
        <f>'[4]2019 GRC Adjustments'!AV129</f>
        <v>0</v>
      </c>
      <c r="AW129" s="702">
        <f>'[4]2019 GRC Adjustments'!AW129</f>
        <v>0</v>
      </c>
      <c r="AX129" s="702">
        <f>'[4]2019 GRC Adjustments'!AX129</f>
        <v>0</v>
      </c>
      <c r="AY129" s="702">
        <f>'[4]2019 GRC Adjustments'!AY129</f>
        <v>0</v>
      </c>
      <c r="AZ129" s="702">
        <f>'[4]2019 GRC Adjustments'!AZ129</f>
        <v>0</v>
      </c>
      <c r="BA129" s="702">
        <f>'[4]2019 GRC Adjustments'!BA129</f>
        <v>0</v>
      </c>
      <c r="BB129" s="702">
        <f>'[4]2019 GRC Adjustments'!BB129</f>
        <v>0</v>
      </c>
      <c r="BC129" s="702">
        <f>'[4]2019 GRC Adjustments'!BC129</f>
        <v>0</v>
      </c>
      <c r="BD129" s="702">
        <f>'[4]2019 GRC Adjustments'!BD129</f>
        <v>0</v>
      </c>
      <c r="BE129" s="702">
        <f>'[4]2019 GRC Adjustments'!BE129</f>
        <v>0</v>
      </c>
      <c r="BF129" s="702">
        <f>'[4]2019 GRC Adjustments'!BF129</f>
        <v>0</v>
      </c>
      <c r="BG129" s="702">
        <f>'[4]2019 GRC Adjustments'!BG129</f>
        <v>0</v>
      </c>
      <c r="BH129" s="702">
        <f>'[4]2019 GRC Adjustments'!BH129</f>
        <v>0</v>
      </c>
      <c r="BI129" s="702">
        <f>'[4]2019 GRC Adjustments'!BI129</f>
        <v>0</v>
      </c>
      <c r="BJ129" s="702">
        <f>'[4]2019 GRC Adjustments'!BJ129</f>
        <v>0</v>
      </c>
      <c r="BK129" s="702">
        <f>'[4]2019 GRC Adjustments'!BK129</f>
        <v>0</v>
      </c>
    </row>
    <row r="130" spans="1:63">
      <c r="A130" s="700">
        <f>'[4]2019 GRC Adjustments'!A130</f>
        <v>126</v>
      </c>
      <c r="B130" s="702" t="str">
        <f>'[4]2019 GRC Adjustments'!B130</f>
        <v xml:space="preserve">               (17) 8438 - Maint Measure &amp; Reg</v>
      </c>
      <c r="C130" s="702">
        <f>'[4]2019 GRC Adjustments'!C130</f>
        <v>0</v>
      </c>
      <c r="D130" s="702">
        <f>'[4]2019 GRC Adjustments'!D130</f>
        <v>0</v>
      </c>
      <c r="E130" s="702">
        <f>'[4]2019 GRC Adjustments'!E130</f>
        <v>0</v>
      </c>
      <c r="F130" s="702">
        <f>'[4]2019 GRC Adjustments'!F130</f>
        <v>0</v>
      </c>
      <c r="G130" s="702">
        <f>'[4]2019 GRC Adjustments'!G130</f>
        <v>0</v>
      </c>
      <c r="H130" s="702">
        <f>'[4]2019 GRC Adjustments'!H130</f>
        <v>0</v>
      </c>
      <c r="I130" s="702">
        <f>'[4]2019 GRC Adjustments'!I130</f>
        <v>0</v>
      </c>
      <c r="J130" s="702">
        <f>'[4]2019 GRC Adjustments'!J130</f>
        <v>0</v>
      </c>
      <c r="K130" s="702">
        <f>'[4]2019 GRC Adjustments'!K130</f>
        <v>0</v>
      </c>
      <c r="L130" s="702">
        <f>'[4]2019 GRC Adjustments'!L130</f>
        <v>0</v>
      </c>
      <c r="M130" s="702">
        <f>'[4]2019 GRC Adjustments'!M130</f>
        <v>0</v>
      </c>
      <c r="N130" s="702">
        <f>'[4]2019 GRC Adjustments'!N130</f>
        <v>0</v>
      </c>
      <c r="O130" s="702">
        <f>'[4]2019 GRC Adjustments'!O130</f>
        <v>0</v>
      </c>
      <c r="P130" s="702">
        <f>'[4]2019 GRC Adjustments'!P130</f>
        <v>0</v>
      </c>
      <c r="Q130" s="702">
        <f>'[4]2019 GRC Adjustments'!Q130</f>
        <v>0</v>
      </c>
      <c r="R130" s="702">
        <f>'[4]2019 GRC Adjustments'!R130</f>
        <v>0</v>
      </c>
      <c r="S130" s="702">
        <f>'[4]2019 GRC Adjustments'!S130</f>
        <v>0</v>
      </c>
      <c r="T130" s="702">
        <f>'[4]2019 GRC Adjustments'!T130</f>
        <v>0</v>
      </c>
      <c r="U130" s="702">
        <f>'[4]2019 GRC Adjustments'!U130</f>
        <v>0</v>
      </c>
      <c r="V130" s="702">
        <f>'[4]2019 GRC Adjustments'!V130</f>
        <v>0</v>
      </c>
      <c r="W130" s="702">
        <f>'[4]2019 GRC Adjustments'!W130</f>
        <v>0</v>
      </c>
      <c r="X130" s="702">
        <f>'[4]2019 GRC Adjustments'!X130</f>
        <v>0</v>
      </c>
      <c r="Y130" s="702">
        <f>'[4]2019 GRC Adjustments'!Y130</f>
        <v>0</v>
      </c>
      <c r="Z130" s="702">
        <f>'[4]2019 GRC Adjustments'!Z130</f>
        <v>0</v>
      </c>
      <c r="AA130" s="702">
        <f>'[4]2019 GRC Adjustments'!AA130</f>
        <v>0</v>
      </c>
      <c r="AB130" s="702">
        <f>'[4]2019 GRC Adjustments'!AB130</f>
        <v>0</v>
      </c>
      <c r="AC130" s="702">
        <f>'[4]2019 GRC Adjustments'!AC130</f>
        <v>0</v>
      </c>
      <c r="AD130" s="702">
        <f>'[4]2019 GRC Adjustments'!AD130</f>
        <v>0</v>
      </c>
      <c r="AE130" s="702">
        <f>'[4]2019 GRC Adjustments'!AE130</f>
        <v>0</v>
      </c>
      <c r="AF130" s="702">
        <f>'[4]2019 GRC Adjustments'!AF130</f>
        <v>0</v>
      </c>
      <c r="AG130" s="702">
        <f>'[4]2019 GRC Adjustments'!AG130</f>
        <v>0</v>
      </c>
      <c r="AH130" s="702">
        <f>'[4]2019 GRC Adjustments'!AH130</f>
        <v>0</v>
      </c>
      <c r="AI130" s="702">
        <f>'[4]2019 GRC Adjustments'!AI130</f>
        <v>0</v>
      </c>
      <c r="AJ130" s="702">
        <f>'[4]2019 GRC Adjustments'!AJ130</f>
        <v>0</v>
      </c>
      <c r="AK130" s="702">
        <f>'[4]2019 GRC Adjustments'!AK130</f>
        <v>0</v>
      </c>
      <c r="AL130" s="702">
        <f>'[4]2019 GRC Adjustments'!AL130</f>
        <v>0</v>
      </c>
      <c r="AM130" s="702">
        <f>'[4]2019 GRC Adjustments'!AM130</f>
        <v>0</v>
      </c>
      <c r="AN130" s="702">
        <f>'[4]2019 GRC Adjustments'!AN130</f>
        <v>0</v>
      </c>
      <c r="AO130" s="702">
        <f>'[4]2019 GRC Adjustments'!AO130</f>
        <v>0</v>
      </c>
      <c r="AP130" s="702">
        <f>'[4]2019 GRC Adjustments'!AP130</f>
        <v>0</v>
      </c>
      <c r="AQ130" s="702">
        <f>'[4]2019 GRC Adjustments'!AQ130</f>
        <v>0</v>
      </c>
      <c r="AR130" s="702">
        <f>'[4]2019 GRC Adjustments'!AR130</f>
        <v>0</v>
      </c>
      <c r="AS130" s="702">
        <f>'[4]2019 GRC Adjustments'!AS130</f>
        <v>0</v>
      </c>
      <c r="AT130" s="702">
        <f>'[4]2019 GRC Adjustments'!AT130</f>
        <v>0</v>
      </c>
      <c r="AU130" s="702">
        <f>'[4]2019 GRC Adjustments'!AU130</f>
        <v>0</v>
      </c>
      <c r="AV130" s="702">
        <f>'[4]2019 GRC Adjustments'!AV130</f>
        <v>0</v>
      </c>
      <c r="AW130" s="702">
        <f>'[4]2019 GRC Adjustments'!AW130</f>
        <v>0</v>
      </c>
      <c r="AX130" s="702">
        <f>'[4]2019 GRC Adjustments'!AX130</f>
        <v>0</v>
      </c>
      <c r="AY130" s="702">
        <f>'[4]2019 GRC Adjustments'!AY130</f>
        <v>0</v>
      </c>
      <c r="AZ130" s="702">
        <f>'[4]2019 GRC Adjustments'!AZ130</f>
        <v>0</v>
      </c>
      <c r="BA130" s="702">
        <f>'[4]2019 GRC Adjustments'!BA130</f>
        <v>0</v>
      </c>
      <c r="BB130" s="702">
        <f>'[4]2019 GRC Adjustments'!BB130</f>
        <v>0</v>
      </c>
      <c r="BC130" s="702">
        <f>'[4]2019 GRC Adjustments'!BC130</f>
        <v>0</v>
      </c>
      <c r="BD130" s="702">
        <f>'[4]2019 GRC Adjustments'!BD130</f>
        <v>0</v>
      </c>
      <c r="BE130" s="702">
        <f>'[4]2019 GRC Adjustments'!BE130</f>
        <v>0</v>
      </c>
      <c r="BF130" s="702">
        <f>'[4]2019 GRC Adjustments'!BF130</f>
        <v>0</v>
      </c>
      <c r="BG130" s="702">
        <f>'[4]2019 GRC Adjustments'!BG130</f>
        <v>0</v>
      </c>
      <c r="BH130" s="702">
        <f>'[4]2019 GRC Adjustments'!BH130</f>
        <v>0</v>
      </c>
      <c r="BI130" s="702">
        <f>'[4]2019 GRC Adjustments'!BI130</f>
        <v>0</v>
      </c>
      <c r="BJ130" s="702">
        <f>'[4]2019 GRC Adjustments'!BJ130</f>
        <v>0</v>
      </c>
      <c r="BK130" s="702">
        <f>'[4]2019 GRC Adjustments'!BK130</f>
        <v>0</v>
      </c>
    </row>
    <row r="131" spans="1:63">
      <c r="A131" s="714">
        <f>'[4]2019 GRC Adjustments'!A131</f>
        <v>127</v>
      </c>
      <c r="B131" s="702" t="str">
        <f>'[4]2019 GRC Adjustments'!B131</f>
        <v xml:space="preserve">               (17) 8439 - Other Gas Maintenance</v>
      </c>
      <c r="C131" s="702">
        <f>'[4]2019 GRC Adjustments'!C131</f>
        <v>0</v>
      </c>
      <c r="D131" s="702">
        <f>'[4]2019 GRC Adjustments'!D131</f>
        <v>0</v>
      </c>
      <c r="E131" s="702">
        <f>'[4]2019 GRC Adjustments'!E131</f>
        <v>0</v>
      </c>
      <c r="F131" s="702">
        <f>'[4]2019 GRC Adjustments'!F131</f>
        <v>0</v>
      </c>
      <c r="G131" s="702">
        <f>'[4]2019 GRC Adjustments'!G131</f>
        <v>0</v>
      </c>
      <c r="H131" s="702">
        <f>'[4]2019 GRC Adjustments'!H131</f>
        <v>0</v>
      </c>
      <c r="I131" s="702">
        <f>'[4]2019 GRC Adjustments'!I131</f>
        <v>0</v>
      </c>
      <c r="J131" s="702">
        <f>'[4]2019 GRC Adjustments'!J131</f>
        <v>0</v>
      </c>
      <c r="K131" s="702">
        <f>'[4]2019 GRC Adjustments'!K131</f>
        <v>0</v>
      </c>
      <c r="L131" s="702">
        <f>'[4]2019 GRC Adjustments'!L131</f>
        <v>0</v>
      </c>
      <c r="M131" s="702">
        <f>'[4]2019 GRC Adjustments'!M131</f>
        <v>0</v>
      </c>
      <c r="N131" s="702">
        <f>'[4]2019 GRC Adjustments'!N131</f>
        <v>0</v>
      </c>
      <c r="O131" s="702">
        <f>'[4]2019 GRC Adjustments'!O131</f>
        <v>0</v>
      </c>
      <c r="P131" s="702">
        <f>'[4]2019 GRC Adjustments'!P131</f>
        <v>0</v>
      </c>
      <c r="Q131" s="702">
        <f>'[4]2019 GRC Adjustments'!Q131</f>
        <v>0</v>
      </c>
      <c r="R131" s="702">
        <f>'[4]2019 GRC Adjustments'!R131</f>
        <v>0</v>
      </c>
      <c r="S131" s="702">
        <f>'[4]2019 GRC Adjustments'!S131</f>
        <v>0</v>
      </c>
      <c r="T131" s="702">
        <f>'[4]2019 GRC Adjustments'!T131</f>
        <v>0</v>
      </c>
      <c r="U131" s="702">
        <f>'[4]2019 GRC Adjustments'!U131</f>
        <v>0</v>
      </c>
      <c r="V131" s="702">
        <f>'[4]2019 GRC Adjustments'!V131</f>
        <v>0</v>
      </c>
      <c r="W131" s="702">
        <f>'[4]2019 GRC Adjustments'!W131</f>
        <v>0</v>
      </c>
      <c r="X131" s="702">
        <f>'[4]2019 GRC Adjustments'!X131</f>
        <v>0</v>
      </c>
      <c r="Y131" s="702">
        <f>'[4]2019 GRC Adjustments'!Y131</f>
        <v>0</v>
      </c>
      <c r="Z131" s="702">
        <f>'[4]2019 GRC Adjustments'!Z131</f>
        <v>0</v>
      </c>
      <c r="AA131" s="702">
        <f>'[4]2019 GRC Adjustments'!AA131</f>
        <v>0</v>
      </c>
      <c r="AB131" s="702">
        <f>'[4]2019 GRC Adjustments'!AB131</f>
        <v>0</v>
      </c>
      <c r="AC131" s="702">
        <f>'[4]2019 GRC Adjustments'!AC131</f>
        <v>0</v>
      </c>
      <c r="AD131" s="702">
        <f>'[4]2019 GRC Adjustments'!AD131</f>
        <v>0</v>
      </c>
      <c r="AE131" s="702">
        <f>'[4]2019 GRC Adjustments'!AE131</f>
        <v>0</v>
      </c>
      <c r="AF131" s="702">
        <f>'[4]2019 GRC Adjustments'!AF131</f>
        <v>0</v>
      </c>
      <c r="AG131" s="702">
        <f>'[4]2019 GRC Adjustments'!AG131</f>
        <v>0</v>
      </c>
      <c r="AH131" s="702">
        <f>'[4]2019 GRC Adjustments'!AH131</f>
        <v>0</v>
      </c>
      <c r="AI131" s="702">
        <f>'[4]2019 GRC Adjustments'!AI131</f>
        <v>0</v>
      </c>
      <c r="AJ131" s="702">
        <f>'[4]2019 GRC Adjustments'!AJ131</f>
        <v>0</v>
      </c>
      <c r="AK131" s="702">
        <f>'[4]2019 GRC Adjustments'!AK131</f>
        <v>0</v>
      </c>
      <c r="AL131" s="702">
        <f>'[4]2019 GRC Adjustments'!AL131</f>
        <v>0</v>
      </c>
      <c r="AM131" s="702">
        <f>'[4]2019 GRC Adjustments'!AM131</f>
        <v>0</v>
      </c>
      <c r="AN131" s="702">
        <f>'[4]2019 GRC Adjustments'!AN131</f>
        <v>0</v>
      </c>
      <c r="AO131" s="702">
        <f>'[4]2019 GRC Adjustments'!AO131</f>
        <v>0</v>
      </c>
      <c r="AP131" s="702">
        <f>'[4]2019 GRC Adjustments'!AP131</f>
        <v>0</v>
      </c>
      <c r="AQ131" s="702">
        <f>'[4]2019 GRC Adjustments'!AQ131</f>
        <v>0</v>
      </c>
      <c r="AR131" s="702">
        <f>'[4]2019 GRC Adjustments'!AR131</f>
        <v>0</v>
      </c>
      <c r="AS131" s="702">
        <f>'[4]2019 GRC Adjustments'!AS131</f>
        <v>0</v>
      </c>
      <c r="AT131" s="702">
        <f>'[4]2019 GRC Adjustments'!AT131</f>
        <v>0</v>
      </c>
      <c r="AU131" s="702">
        <f>'[4]2019 GRC Adjustments'!AU131</f>
        <v>0</v>
      </c>
      <c r="AV131" s="702">
        <f>'[4]2019 GRC Adjustments'!AV131</f>
        <v>0</v>
      </c>
      <c r="AW131" s="702">
        <f>'[4]2019 GRC Adjustments'!AW131</f>
        <v>0</v>
      </c>
      <c r="AX131" s="702">
        <f>'[4]2019 GRC Adjustments'!AX131</f>
        <v>0</v>
      </c>
      <c r="AY131" s="702">
        <f>'[4]2019 GRC Adjustments'!AY131</f>
        <v>0</v>
      </c>
      <c r="AZ131" s="702">
        <f>'[4]2019 GRC Adjustments'!AZ131</f>
        <v>0</v>
      </c>
      <c r="BA131" s="702">
        <f>'[4]2019 GRC Adjustments'!BA131</f>
        <v>0</v>
      </c>
      <c r="BB131" s="702">
        <f>'[4]2019 GRC Adjustments'!BB131</f>
        <v>0</v>
      </c>
      <c r="BC131" s="702">
        <f>'[4]2019 GRC Adjustments'!BC131</f>
        <v>0</v>
      </c>
      <c r="BD131" s="702">
        <f>'[4]2019 GRC Adjustments'!BD131</f>
        <v>0</v>
      </c>
      <c r="BE131" s="702">
        <f>'[4]2019 GRC Adjustments'!BE131</f>
        <v>0</v>
      </c>
      <c r="BF131" s="702">
        <f>'[4]2019 GRC Adjustments'!BF131</f>
        <v>0</v>
      </c>
      <c r="BG131" s="702">
        <f>'[4]2019 GRC Adjustments'!BG131</f>
        <v>0</v>
      </c>
      <c r="BH131" s="702">
        <f>'[4]2019 GRC Adjustments'!BH131</f>
        <v>0</v>
      </c>
      <c r="BI131" s="702">
        <f>'[4]2019 GRC Adjustments'!BI131</f>
        <v>0</v>
      </c>
      <c r="BJ131" s="702">
        <f>'[4]2019 GRC Adjustments'!BJ131</f>
        <v>0</v>
      </c>
      <c r="BK131" s="702">
        <f>'[4]2019 GRC Adjustments'!BK131</f>
        <v>0</v>
      </c>
    </row>
    <row r="132" spans="1:63">
      <c r="A132" s="703">
        <f>'[4]2019 GRC Adjustments'!A132</f>
        <v>128</v>
      </c>
      <c r="B132" s="702" t="str">
        <f>'[4]2019 GRC Adjustments'!B132</f>
        <v>(17) 8441 - Gas LNG Oper Sup &amp; Eng</v>
      </c>
      <c r="C132" s="702">
        <f>'[4]2019 GRC Adjustments'!C132</f>
        <v>0</v>
      </c>
      <c r="D132" s="702">
        <f>'[4]2019 GRC Adjustments'!D132</f>
        <v>0</v>
      </c>
      <c r="E132" s="702">
        <f>'[4]2019 GRC Adjustments'!E132</f>
        <v>0</v>
      </c>
      <c r="F132" s="702">
        <f>'[4]2019 GRC Adjustments'!F132</f>
        <v>0</v>
      </c>
      <c r="G132" s="702">
        <f>'[4]2019 GRC Adjustments'!G132</f>
        <v>0</v>
      </c>
      <c r="H132" s="702">
        <f>'[4]2019 GRC Adjustments'!H132</f>
        <v>0</v>
      </c>
      <c r="I132" s="702">
        <f>'[4]2019 GRC Adjustments'!I132</f>
        <v>0</v>
      </c>
      <c r="J132" s="702">
        <f>'[4]2019 GRC Adjustments'!J132</f>
        <v>0</v>
      </c>
      <c r="K132" s="702">
        <f>'[4]2019 GRC Adjustments'!K132</f>
        <v>0</v>
      </c>
      <c r="L132" s="702">
        <f>'[4]2019 GRC Adjustments'!L132</f>
        <v>0</v>
      </c>
      <c r="M132" s="702">
        <f>'[4]2019 GRC Adjustments'!M132</f>
        <v>0</v>
      </c>
      <c r="N132" s="702">
        <f>'[4]2019 GRC Adjustments'!N132</f>
        <v>0</v>
      </c>
      <c r="O132" s="702">
        <f>'[4]2019 GRC Adjustments'!O132</f>
        <v>0</v>
      </c>
      <c r="P132" s="702">
        <f>'[4]2019 GRC Adjustments'!P132</f>
        <v>0</v>
      </c>
      <c r="Q132" s="702">
        <f>'[4]2019 GRC Adjustments'!Q132</f>
        <v>0</v>
      </c>
      <c r="R132" s="702">
        <f>'[4]2019 GRC Adjustments'!R132</f>
        <v>0</v>
      </c>
      <c r="S132" s="702">
        <f>'[4]2019 GRC Adjustments'!S132</f>
        <v>0</v>
      </c>
      <c r="T132" s="702">
        <f>'[4]2019 GRC Adjustments'!T132</f>
        <v>0</v>
      </c>
      <c r="U132" s="702">
        <f>'[4]2019 GRC Adjustments'!U132</f>
        <v>0</v>
      </c>
      <c r="V132" s="702">
        <f>'[4]2019 GRC Adjustments'!V132</f>
        <v>0</v>
      </c>
      <c r="W132" s="702">
        <f>'[4]2019 GRC Adjustments'!W132</f>
        <v>0</v>
      </c>
      <c r="X132" s="702">
        <f>'[4]2019 GRC Adjustments'!X132</f>
        <v>0</v>
      </c>
      <c r="Y132" s="702">
        <f>'[4]2019 GRC Adjustments'!Y132</f>
        <v>0</v>
      </c>
      <c r="Z132" s="702">
        <f>'[4]2019 GRC Adjustments'!Z132</f>
        <v>0</v>
      </c>
      <c r="AA132" s="702">
        <f>'[4]2019 GRC Adjustments'!AA132</f>
        <v>0</v>
      </c>
      <c r="AB132" s="702">
        <f>'[4]2019 GRC Adjustments'!AB132</f>
        <v>0</v>
      </c>
      <c r="AC132" s="702">
        <f>'[4]2019 GRC Adjustments'!AC132</f>
        <v>0</v>
      </c>
      <c r="AD132" s="702">
        <f>'[4]2019 GRC Adjustments'!AD132</f>
        <v>0</v>
      </c>
      <c r="AE132" s="702">
        <f>'[4]2019 GRC Adjustments'!AE132</f>
        <v>0</v>
      </c>
      <c r="AF132" s="702">
        <f>'[4]2019 GRC Adjustments'!AF132</f>
        <v>0</v>
      </c>
      <c r="AG132" s="702">
        <f>'[4]2019 GRC Adjustments'!AG132</f>
        <v>0</v>
      </c>
      <c r="AH132" s="702">
        <f>'[4]2019 GRC Adjustments'!AH132</f>
        <v>0</v>
      </c>
      <c r="AI132" s="702">
        <f>'[4]2019 GRC Adjustments'!AI132</f>
        <v>0</v>
      </c>
      <c r="AJ132" s="702">
        <f>'[4]2019 GRC Adjustments'!AJ132</f>
        <v>0</v>
      </c>
      <c r="AK132" s="702">
        <f>'[4]2019 GRC Adjustments'!AK132</f>
        <v>0</v>
      </c>
      <c r="AL132" s="702">
        <f>'[4]2019 GRC Adjustments'!AL132</f>
        <v>0</v>
      </c>
      <c r="AM132" s="702">
        <f>'[4]2019 GRC Adjustments'!AM132</f>
        <v>0</v>
      </c>
      <c r="AN132" s="702">
        <f>'[4]2019 GRC Adjustments'!AN132</f>
        <v>0</v>
      </c>
      <c r="AO132" s="702">
        <f>'[4]2019 GRC Adjustments'!AO132</f>
        <v>0</v>
      </c>
      <c r="AP132" s="702">
        <f>'[4]2019 GRC Adjustments'!AP132</f>
        <v>0</v>
      </c>
      <c r="AQ132" s="702">
        <f>'[4]2019 GRC Adjustments'!AQ132</f>
        <v>0</v>
      </c>
      <c r="AR132" s="702">
        <f>'[4]2019 GRC Adjustments'!AR132</f>
        <v>0</v>
      </c>
      <c r="AS132" s="702">
        <f>'[4]2019 GRC Adjustments'!AS132</f>
        <v>0</v>
      </c>
      <c r="AT132" s="702">
        <f>'[4]2019 GRC Adjustments'!AT132</f>
        <v>0</v>
      </c>
      <c r="AU132" s="702">
        <f>'[4]2019 GRC Adjustments'!AU132</f>
        <v>0</v>
      </c>
      <c r="AV132" s="702">
        <f>'[4]2019 GRC Adjustments'!AV132</f>
        <v>0</v>
      </c>
      <c r="AW132" s="702">
        <f>'[4]2019 GRC Adjustments'!AW132</f>
        <v>0</v>
      </c>
      <c r="AX132" s="702">
        <f>'[4]2019 GRC Adjustments'!AX132</f>
        <v>0</v>
      </c>
      <c r="AY132" s="702">
        <f>'[4]2019 GRC Adjustments'!AY132</f>
        <v>0</v>
      </c>
      <c r="AZ132" s="702">
        <f>'[4]2019 GRC Adjustments'!AZ132</f>
        <v>0</v>
      </c>
      <c r="BA132" s="702">
        <f>'[4]2019 GRC Adjustments'!BA132</f>
        <v>0</v>
      </c>
      <c r="BB132" s="702">
        <f>'[4]2019 GRC Adjustments'!BB132</f>
        <v>0</v>
      </c>
      <c r="BC132" s="702">
        <f>'[4]2019 GRC Adjustments'!BC132</f>
        <v>0</v>
      </c>
      <c r="BD132" s="702">
        <f>'[4]2019 GRC Adjustments'!BD132</f>
        <v>0</v>
      </c>
      <c r="BE132" s="702">
        <f>'[4]2019 GRC Adjustments'!BE132</f>
        <v>0</v>
      </c>
      <c r="BF132" s="702">
        <f>'[4]2019 GRC Adjustments'!BF132</f>
        <v>0</v>
      </c>
      <c r="BG132" s="702">
        <f>'[4]2019 GRC Adjustments'!BG132</f>
        <v>0</v>
      </c>
      <c r="BH132" s="702">
        <f>'[4]2019 GRC Adjustments'!BH132</f>
        <v>0</v>
      </c>
      <c r="BI132" s="702">
        <f>'[4]2019 GRC Adjustments'!BI132</f>
        <v>0</v>
      </c>
      <c r="BJ132" s="702">
        <f>'[4]2019 GRC Adjustments'!BJ132</f>
        <v>0</v>
      </c>
      <c r="BK132" s="702">
        <f>'[4]2019 GRC Adjustments'!BK132</f>
        <v>0</v>
      </c>
    </row>
    <row r="133" spans="1:63">
      <c r="A133" s="700">
        <f>'[4]2019 GRC Adjustments'!A133</f>
        <v>129</v>
      </c>
      <c r="B133" s="704" t="str">
        <f>'[4]2019 GRC Adjustments'!B133</f>
        <v xml:space="preserve">                    (17) SUBTOTAL</v>
      </c>
      <c r="C133" s="704">
        <f>'[4]2019 GRC Adjustments'!C133</f>
        <v>127167992.89</v>
      </c>
      <c r="D133" s="704">
        <f>'[4]2019 GRC Adjustments'!D133</f>
        <v>0</v>
      </c>
      <c r="E133" s="704">
        <f>'[4]2019 GRC Adjustments'!E133</f>
        <v>0</v>
      </c>
      <c r="F133" s="704">
        <f>'[4]2019 GRC Adjustments'!F133</f>
        <v>0</v>
      </c>
      <c r="G133" s="704">
        <f>'[4]2019 GRC Adjustments'!G133</f>
        <v>0</v>
      </c>
      <c r="H133" s="704">
        <f>'[4]2019 GRC Adjustments'!H133</f>
        <v>0</v>
      </c>
      <c r="I133" s="704">
        <f>'[4]2019 GRC Adjustments'!I133</f>
        <v>0</v>
      </c>
      <c r="J133" s="704">
        <f>'[4]2019 GRC Adjustments'!J133</f>
        <v>0</v>
      </c>
      <c r="K133" s="704">
        <f>'[4]2019 GRC Adjustments'!K133</f>
        <v>-43337.161375397118</v>
      </c>
      <c r="L133" s="704">
        <f>'[4]2019 GRC Adjustments'!L133</f>
        <v>0</v>
      </c>
      <c r="M133" s="704">
        <f>'[4]2019 GRC Adjustments'!M133</f>
        <v>0</v>
      </c>
      <c r="N133" s="704">
        <f>'[4]2019 GRC Adjustments'!N133</f>
        <v>0</v>
      </c>
      <c r="O133" s="704">
        <f>'[4]2019 GRC Adjustments'!O133</f>
        <v>0</v>
      </c>
      <c r="P133" s="704">
        <f>'[4]2019 GRC Adjustments'!P133</f>
        <v>0</v>
      </c>
      <c r="Q133" s="704">
        <f>'[4]2019 GRC Adjustments'!Q133</f>
        <v>0</v>
      </c>
      <c r="R133" s="704">
        <f>'[4]2019 GRC Adjustments'!R133</f>
        <v>7381.9615589703881</v>
      </c>
      <c r="S133" s="704">
        <f>'[4]2019 GRC Adjustments'!S133</f>
        <v>0</v>
      </c>
      <c r="T133" s="704">
        <f>'[4]2019 GRC Adjustments'!T133</f>
        <v>0</v>
      </c>
      <c r="U133" s="704">
        <f>'[4]2019 GRC Adjustments'!U133</f>
        <v>0</v>
      </c>
      <c r="V133" s="704">
        <f>'[4]2019 GRC Adjustments'!V133</f>
        <v>0</v>
      </c>
      <c r="W133" s="704">
        <f>'[4]2019 GRC Adjustments'!W133</f>
        <v>0</v>
      </c>
      <c r="X133" s="704">
        <f>'[4]2019 GRC Adjustments'!X133</f>
        <v>0</v>
      </c>
      <c r="Y133" s="704">
        <f>'[4]2019 GRC Adjustments'!Y133</f>
        <v>0</v>
      </c>
      <c r="Z133" s="704">
        <f>'[4]2019 GRC Adjustments'!Z133</f>
        <v>0</v>
      </c>
      <c r="AA133" s="704">
        <f>'[4]2019 GRC Adjustments'!AA133</f>
        <v>0</v>
      </c>
      <c r="AB133" s="704">
        <f>'[4]2019 GRC Adjustments'!AB133</f>
        <v>0</v>
      </c>
      <c r="AC133" s="704">
        <f>'[4]2019 GRC Adjustments'!AC133</f>
        <v>0</v>
      </c>
      <c r="AD133" s="704">
        <f>'[4]2019 GRC Adjustments'!AD133</f>
        <v>0</v>
      </c>
      <c r="AE133" s="704">
        <f>'[4]2019 GRC Adjustments'!AE133</f>
        <v>0</v>
      </c>
      <c r="AF133" s="704">
        <f>'[4]2019 GRC Adjustments'!AF133</f>
        <v>-35955.199816426728</v>
      </c>
      <c r="AG133" s="704">
        <f>'[4]2019 GRC Adjustments'!AG133</f>
        <v>127132037.69018355</v>
      </c>
      <c r="AH133" s="704">
        <f>'[4]2019 GRC Adjustments'!AH133</f>
        <v>0</v>
      </c>
      <c r="AI133" s="704">
        <f>'[4]2019 GRC Adjustments'!AI133</f>
        <v>0</v>
      </c>
      <c r="AJ133" s="704">
        <f>'[4]2019 GRC Adjustments'!AJ133</f>
        <v>0</v>
      </c>
      <c r="AK133" s="704">
        <f>'[4]2019 GRC Adjustments'!AK133</f>
        <v>0</v>
      </c>
      <c r="AL133" s="704">
        <f>'[4]2019 GRC Adjustments'!AL133</f>
        <v>0</v>
      </c>
      <c r="AM133" s="704">
        <f>'[4]2019 GRC Adjustments'!AM133</f>
        <v>0</v>
      </c>
      <c r="AN133" s="704">
        <f>'[4]2019 GRC Adjustments'!AN133</f>
        <v>691614.88958714076</v>
      </c>
      <c r="AO133" s="704">
        <f>'[4]2019 GRC Adjustments'!AO133</f>
        <v>0</v>
      </c>
      <c r="AP133" s="704">
        <f>'[4]2019 GRC Adjustments'!AP133</f>
        <v>0</v>
      </c>
      <c r="AQ133" s="704">
        <f>'[4]2019 GRC Adjustments'!AQ133</f>
        <v>0</v>
      </c>
      <c r="AR133" s="704">
        <f>'[4]2019 GRC Adjustments'!AR133</f>
        <v>0</v>
      </c>
      <c r="AS133" s="704">
        <f>'[4]2019 GRC Adjustments'!AS133</f>
        <v>0</v>
      </c>
      <c r="AT133" s="704">
        <f>'[4]2019 GRC Adjustments'!AT133</f>
        <v>0</v>
      </c>
      <c r="AU133" s="704">
        <f>'[4]2019 GRC Adjustments'!AU133</f>
        <v>0</v>
      </c>
      <c r="AV133" s="704">
        <f>'[4]2019 GRC Adjustments'!AV133</f>
        <v>0</v>
      </c>
      <c r="AW133" s="704">
        <f>'[4]2019 GRC Adjustments'!AW133</f>
        <v>0</v>
      </c>
      <c r="AX133" s="704">
        <f>'[4]2019 GRC Adjustments'!AX133</f>
        <v>0</v>
      </c>
      <c r="AY133" s="704">
        <f>'[4]2019 GRC Adjustments'!AY133</f>
        <v>0</v>
      </c>
      <c r="AZ133" s="704">
        <f>'[4]2019 GRC Adjustments'!AZ133</f>
        <v>0</v>
      </c>
      <c r="BA133" s="704">
        <f>'[4]2019 GRC Adjustments'!BA133</f>
        <v>-18647860.411643215</v>
      </c>
      <c r="BB133" s="704">
        <f>'[4]2019 GRC Adjustments'!BB133</f>
        <v>0</v>
      </c>
      <c r="BC133" s="704">
        <f>'[4]2019 GRC Adjustments'!BC133</f>
        <v>0</v>
      </c>
      <c r="BD133" s="704">
        <f>'[4]2019 GRC Adjustments'!BD133</f>
        <v>0</v>
      </c>
      <c r="BE133" s="704">
        <f>'[4]2019 GRC Adjustments'!BE133</f>
        <v>0</v>
      </c>
      <c r="BF133" s="704">
        <f>'[4]2019 GRC Adjustments'!BF133</f>
        <v>0</v>
      </c>
      <c r="BG133" s="704">
        <f>'[4]2019 GRC Adjustments'!BG133</f>
        <v>0</v>
      </c>
      <c r="BH133" s="704">
        <f>'[4]2019 GRC Adjustments'!BH133</f>
        <v>0</v>
      </c>
      <c r="BI133" s="704">
        <f>'[4]2019 GRC Adjustments'!BI133</f>
        <v>0</v>
      </c>
      <c r="BJ133" s="704">
        <f>'[4]2019 GRC Adjustments'!BJ133</f>
        <v>-17956245.522056077</v>
      </c>
      <c r="BK133" s="704">
        <f>'[4]2019 GRC Adjustments'!BK133</f>
        <v>109175792.16812746</v>
      </c>
    </row>
    <row r="134" spans="1:63">
      <c r="A134" s="705">
        <f>'[4]2019 GRC Adjustments'!A134</f>
        <v>130</v>
      </c>
      <c r="B134" s="706"/>
      <c r="C134" s="706"/>
      <c r="D134" s="706"/>
      <c r="E134" s="706"/>
      <c r="F134" s="706"/>
      <c r="G134" s="706"/>
      <c r="H134" s="706"/>
      <c r="I134" s="706"/>
      <c r="J134" s="706"/>
      <c r="K134" s="706"/>
      <c r="L134" s="706"/>
      <c r="M134" s="706"/>
      <c r="N134" s="706"/>
      <c r="O134" s="706"/>
      <c r="P134" s="706"/>
      <c r="Q134" s="706"/>
      <c r="R134" s="706"/>
      <c r="S134" s="706"/>
      <c r="T134" s="706"/>
      <c r="U134" s="706"/>
      <c r="V134" s="706"/>
      <c r="W134" s="706"/>
      <c r="X134" s="706"/>
      <c r="Y134" s="706"/>
      <c r="Z134" s="706"/>
      <c r="AA134" s="706"/>
      <c r="AB134" s="706"/>
      <c r="AC134" s="706"/>
      <c r="AD134" s="706"/>
      <c r="AE134" s="706"/>
      <c r="AF134" s="706"/>
      <c r="AG134" s="706"/>
      <c r="AH134" s="706"/>
      <c r="AI134" s="706"/>
      <c r="AJ134" s="706"/>
      <c r="AK134" s="706"/>
      <c r="AL134" s="706"/>
      <c r="AM134" s="706"/>
      <c r="AN134" s="706"/>
      <c r="AO134" s="706"/>
      <c r="AP134" s="706"/>
      <c r="AQ134" s="706"/>
      <c r="AR134" s="706"/>
      <c r="AS134" s="706"/>
      <c r="AT134" s="706"/>
      <c r="AU134" s="706"/>
      <c r="AV134" s="706"/>
      <c r="AW134" s="706"/>
      <c r="AX134" s="706"/>
      <c r="AY134" s="706"/>
      <c r="AZ134" s="706"/>
      <c r="BA134" s="706"/>
      <c r="BB134" s="706"/>
      <c r="BC134" s="706"/>
      <c r="BD134" s="706"/>
      <c r="BE134" s="706"/>
      <c r="BF134" s="706"/>
      <c r="BG134" s="706"/>
      <c r="BH134" s="706"/>
      <c r="BI134" s="706"/>
      <c r="BJ134" s="706"/>
      <c r="BK134" s="706"/>
    </row>
    <row r="135" spans="1:63">
      <c r="A135" s="700">
        <f>'[4]2019 GRC Adjustments'!A135</f>
        <v>131</v>
      </c>
      <c r="B135" s="702" t="str">
        <f>'[4]2019 GRC Adjustments'!B135</f>
        <v xml:space="preserve">               (18) 560 - Transmission Oper Supv &amp; Engineering</v>
      </c>
      <c r="C135" s="702">
        <f>'[4]2019 GRC Adjustments'!C135</f>
        <v>2519400.08</v>
      </c>
      <c r="D135" s="702">
        <f>'[4]2019 GRC Adjustments'!D135</f>
        <v>0</v>
      </c>
      <c r="E135" s="702">
        <f>'[4]2019 GRC Adjustments'!E135</f>
        <v>0</v>
      </c>
      <c r="F135" s="702">
        <f>'[4]2019 GRC Adjustments'!F135</f>
        <v>0</v>
      </c>
      <c r="G135" s="702">
        <f>'[4]2019 GRC Adjustments'!G135</f>
        <v>0</v>
      </c>
      <c r="H135" s="702">
        <f>'[4]2019 GRC Adjustments'!H135</f>
        <v>0</v>
      </c>
      <c r="I135" s="702">
        <f>'[4]2019 GRC Adjustments'!I135</f>
        <v>0</v>
      </c>
      <c r="J135" s="702">
        <f>'[4]2019 GRC Adjustments'!J135</f>
        <v>0</v>
      </c>
      <c r="K135" s="702">
        <f>'[4]2019 GRC Adjustments'!K135</f>
        <v>-5557.0284555507078</v>
      </c>
      <c r="L135" s="702">
        <f>'[4]2019 GRC Adjustments'!L135</f>
        <v>0</v>
      </c>
      <c r="M135" s="702">
        <f>'[4]2019 GRC Adjustments'!M135</f>
        <v>0</v>
      </c>
      <c r="N135" s="702">
        <f>'[4]2019 GRC Adjustments'!N135</f>
        <v>0</v>
      </c>
      <c r="O135" s="702">
        <f>'[4]2019 GRC Adjustments'!O135</f>
        <v>0</v>
      </c>
      <c r="P135" s="702">
        <f>'[4]2019 GRC Adjustments'!P135</f>
        <v>0</v>
      </c>
      <c r="Q135" s="702">
        <f>'[4]2019 GRC Adjustments'!Q135</f>
        <v>0</v>
      </c>
      <c r="R135" s="702">
        <f>'[4]2019 GRC Adjustments'!R135</f>
        <v>1906.5172712106421</v>
      </c>
      <c r="S135" s="702">
        <f>'[4]2019 GRC Adjustments'!S135</f>
        <v>0</v>
      </c>
      <c r="T135" s="702">
        <f>'[4]2019 GRC Adjustments'!T135</f>
        <v>0</v>
      </c>
      <c r="U135" s="702">
        <f>'[4]2019 GRC Adjustments'!U135</f>
        <v>0</v>
      </c>
      <c r="V135" s="702">
        <f>'[4]2019 GRC Adjustments'!V135</f>
        <v>0</v>
      </c>
      <c r="W135" s="702">
        <f>'[4]2019 GRC Adjustments'!W135</f>
        <v>0</v>
      </c>
      <c r="X135" s="702">
        <f>'[4]2019 GRC Adjustments'!X135</f>
        <v>0</v>
      </c>
      <c r="Y135" s="702">
        <f>'[4]2019 GRC Adjustments'!Y135</f>
        <v>0</v>
      </c>
      <c r="Z135" s="702">
        <f>'[4]2019 GRC Adjustments'!Z135</f>
        <v>0</v>
      </c>
      <c r="AA135" s="702">
        <f>'[4]2019 GRC Adjustments'!AA135</f>
        <v>0</v>
      </c>
      <c r="AB135" s="702">
        <f>'[4]2019 GRC Adjustments'!AB135</f>
        <v>0</v>
      </c>
      <c r="AC135" s="702">
        <f>'[4]2019 GRC Adjustments'!AC135</f>
        <v>0</v>
      </c>
      <c r="AD135" s="702">
        <f>'[4]2019 GRC Adjustments'!AD135</f>
        <v>0</v>
      </c>
      <c r="AE135" s="702">
        <f>'[4]2019 GRC Adjustments'!AE135</f>
        <v>0</v>
      </c>
      <c r="AF135" s="702">
        <f>'[4]2019 GRC Adjustments'!AF135</f>
        <v>-3650.5111843400655</v>
      </c>
      <c r="AG135" s="702">
        <f>'[4]2019 GRC Adjustments'!AG135</f>
        <v>2515749.5688156602</v>
      </c>
      <c r="AH135" s="702">
        <f>'[4]2019 GRC Adjustments'!AH135</f>
        <v>0</v>
      </c>
      <c r="AI135" s="702">
        <f>'[4]2019 GRC Adjustments'!AI135</f>
        <v>0</v>
      </c>
      <c r="AJ135" s="702">
        <f>'[4]2019 GRC Adjustments'!AJ135</f>
        <v>0</v>
      </c>
      <c r="AK135" s="702">
        <f>'[4]2019 GRC Adjustments'!AK135</f>
        <v>0</v>
      </c>
      <c r="AL135" s="702">
        <f>'[4]2019 GRC Adjustments'!AL135</f>
        <v>0</v>
      </c>
      <c r="AM135" s="702">
        <f>'[4]2019 GRC Adjustments'!AM135</f>
        <v>0</v>
      </c>
      <c r="AN135" s="702">
        <f>'[4]2019 GRC Adjustments'!AN135</f>
        <v>73377.248698036536</v>
      </c>
      <c r="AO135" s="702">
        <f>'[4]2019 GRC Adjustments'!AO135</f>
        <v>0</v>
      </c>
      <c r="AP135" s="702">
        <f>'[4]2019 GRC Adjustments'!AP135</f>
        <v>0</v>
      </c>
      <c r="AQ135" s="702">
        <f>'[4]2019 GRC Adjustments'!AQ135</f>
        <v>0</v>
      </c>
      <c r="AR135" s="702">
        <f>'[4]2019 GRC Adjustments'!AR135</f>
        <v>0</v>
      </c>
      <c r="AS135" s="702">
        <f>'[4]2019 GRC Adjustments'!AS135</f>
        <v>0</v>
      </c>
      <c r="AT135" s="702">
        <f>'[4]2019 GRC Adjustments'!AT135</f>
        <v>0</v>
      </c>
      <c r="AU135" s="702">
        <f>'[4]2019 GRC Adjustments'!AU135</f>
        <v>0</v>
      </c>
      <c r="AV135" s="702">
        <f>'[4]2019 GRC Adjustments'!AV135</f>
        <v>0</v>
      </c>
      <c r="AW135" s="702">
        <f>'[4]2019 GRC Adjustments'!AW135</f>
        <v>0</v>
      </c>
      <c r="AX135" s="702">
        <f>'[4]2019 GRC Adjustments'!AX135</f>
        <v>0</v>
      </c>
      <c r="AY135" s="702">
        <f>'[4]2019 GRC Adjustments'!AY135</f>
        <v>0</v>
      </c>
      <c r="AZ135" s="702">
        <f>'[4]2019 GRC Adjustments'!AZ135</f>
        <v>0</v>
      </c>
      <c r="BA135" s="702">
        <f>'[4]2019 GRC Adjustments'!BA135</f>
        <v>0</v>
      </c>
      <c r="BB135" s="702">
        <f>'[4]2019 GRC Adjustments'!BB135</f>
        <v>0</v>
      </c>
      <c r="BC135" s="702">
        <f>'[4]2019 GRC Adjustments'!BC135</f>
        <v>0</v>
      </c>
      <c r="BD135" s="702">
        <f>'[4]2019 GRC Adjustments'!BD135</f>
        <v>0</v>
      </c>
      <c r="BE135" s="702">
        <f>'[4]2019 GRC Adjustments'!BE135</f>
        <v>0</v>
      </c>
      <c r="BF135" s="702">
        <f>'[4]2019 GRC Adjustments'!BF135</f>
        <v>0</v>
      </c>
      <c r="BG135" s="702">
        <f>'[4]2019 GRC Adjustments'!BG135</f>
        <v>0</v>
      </c>
      <c r="BH135" s="702">
        <f>'[4]2019 GRC Adjustments'!BH135</f>
        <v>0</v>
      </c>
      <c r="BI135" s="702">
        <f>'[4]2019 GRC Adjustments'!BI135</f>
        <v>0</v>
      </c>
      <c r="BJ135" s="702">
        <f>'[4]2019 GRC Adjustments'!BJ135</f>
        <v>73377.248698036536</v>
      </c>
      <c r="BK135" s="702">
        <f>'[4]2019 GRC Adjustments'!BK135</f>
        <v>2589126.8175136968</v>
      </c>
    </row>
    <row r="136" spans="1:63">
      <c r="A136" s="700">
        <f>'[4]2019 GRC Adjustments'!A136</f>
        <v>132</v>
      </c>
      <c r="B136" s="702" t="str">
        <f>'[4]2019 GRC Adjustments'!B136</f>
        <v xml:space="preserve">               (18) 561 - Transmission Oper Load Dispatching</v>
      </c>
      <c r="C136" s="702">
        <f>'[4]2019 GRC Adjustments'!C136</f>
        <v>0</v>
      </c>
      <c r="D136" s="702">
        <f>'[4]2019 GRC Adjustments'!D136</f>
        <v>0</v>
      </c>
      <c r="E136" s="702">
        <f>'[4]2019 GRC Adjustments'!E136</f>
        <v>0</v>
      </c>
      <c r="F136" s="702">
        <f>'[4]2019 GRC Adjustments'!F136</f>
        <v>0</v>
      </c>
      <c r="G136" s="702">
        <f>'[4]2019 GRC Adjustments'!G136</f>
        <v>0</v>
      </c>
      <c r="H136" s="702">
        <f>'[4]2019 GRC Adjustments'!H136</f>
        <v>0</v>
      </c>
      <c r="I136" s="702">
        <f>'[4]2019 GRC Adjustments'!I136</f>
        <v>0</v>
      </c>
      <c r="J136" s="702">
        <f>'[4]2019 GRC Adjustments'!J136</f>
        <v>0</v>
      </c>
      <c r="K136" s="702">
        <f>'[4]2019 GRC Adjustments'!K136</f>
        <v>0</v>
      </c>
      <c r="L136" s="702">
        <f>'[4]2019 GRC Adjustments'!L136</f>
        <v>0</v>
      </c>
      <c r="M136" s="702">
        <f>'[4]2019 GRC Adjustments'!M136</f>
        <v>0</v>
      </c>
      <c r="N136" s="702">
        <f>'[4]2019 GRC Adjustments'!N136</f>
        <v>0</v>
      </c>
      <c r="O136" s="702">
        <f>'[4]2019 GRC Adjustments'!O136</f>
        <v>0</v>
      </c>
      <c r="P136" s="702">
        <f>'[4]2019 GRC Adjustments'!P136</f>
        <v>0</v>
      </c>
      <c r="Q136" s="702">
        <f>'[4]2019 GRC Adjustments'!Q136</f>
        <v>0</v>
      </c>
      <c r="R136" s="702">
        <f>'[4]2019 GRC Adjustments'!R136</f>
        <v>0</v>
      </c>
      <c r="S136" s="702">
        <f>'[4]2019 GRC Adjustments'!S136</f>
        <v>0</v>
      </c>
      <c r="T136" s="702">
        <f>'[4]2019 GRC Adjustments'!T136</f>
        <v>0</v>
      </c>
      <c r="U136" s="702">
        <f>'[4]2019 GRC Adjustments'!U136</f>
        <v>0</v>
      </c>
      <c r="V136" s="702">
        <f>'[4]2019 GRC Adjustments'!V136</f>
        <v>0</v>
      </c>
      <c r="W136" s="702">
        <f>'[4]2019 GRC Adjustments'!W136</f>
        <v>0</v>
      </c>
      <c r="X136" s="702">
        <f>'[4]2019 GRC Adjustments'!X136</f>
        <v>0</v>
      </c>
      <c r="Y136" s="702">
        <f>'[4]2019 GRC Adjustments'!Y136</f>
        <v>0</v>
      </c>
      <c r="Z136" s="702">
        <f>'[4]2019 GRC Adjustments'!Z136</f>
        <v>0</v>
      </c>
      <c r="AA136" s="702">
        <f>'[4]2019 GRC Adjustments'!AA136</f>
        <v>0</v>
      </c>
      <c r="AB136" s="702">
        <f>'[4]2019 GRC Adjustments'!AB136</f>
        <v>0</v>
      </c>
      <c r="AC136" s="702">
        <f>'[4]2019 GRC Adjustments'!AC136</f>
        <v>0</v>
      </c>
      <c r="AD136" s="702">
        <f>'[4]2019 GRC Adjustments'!AD136</f>
        <v>0</v>
      </c>
      <c r="AE136" s="702">
        <f>'[4]2019 GRC Adjustments'!AE136</f>
        <v>0</v>
      </c>
      <c r="AF136" s="702">
        <f>'[4]2019 GRC Adjustments'!AF136</f>
        <v>0</v>
      </c>
      <c r="AG136" s="702">
        <f>'[4]2019 GRC Adjustments'!AG136</f>
        <v>0</v>
      </c>
      <c r="AH136" s="702">
        <f>'[4]2019 GRC Adjustments'!AH136</f>
        <v>0</v>
      </c>
      <c r="AI136" s="702">
        <f>'[4]2019 GRC Adjustments'!AI136</f>
        <v>0</v>
      </c>
      <c r="AJ136" s="702">
        <f>'[4]2019 GRC Adjustments'!AJ136</f>
        <v>0</v>
      </c>
      <c r="AK136" s="702">
        <f>'[4]2019 GRC Adjustments'!AK136</f>
        <v>0</v>
      </c>
      <c r="AL136" s="702">
        <f>'[4]2019 GRC Adjustments'!AL136</f>
        <v>0</v>
      </c>
      <c r="AM136" s="702">
        <f>'[4]2019 GRC Adjustments'!AM136</f>
        <v>0</v>
      </c>
      <c r="AN136" s="702">
        <f>'[4]2019 GRC Adjustments'!AN136</f>
        <v>0</v>
      </c>
      <c r="AO136" s="702">
        <f>'[4]2019 GRC Adjustments'!AO136</f>
        <v>0</v>
      </c>
      <c r="AP136" s="702">
        <f>'[4]2019 GRC Adjustments'!AP136</f>
        <v>0</v>
      </c>
      <c r="AQ136" s="702">
        <f>'[4]2019 GRC Adjustments'!AQ136</f>
        <v>0</v>
      </c>
      <c r="AR136" s="702">
        <f>'[4]2019 GRC Adjustments'!AR136</f>
        <v>0</v>
      </c>
      <c r="AS136" s="702">
        <f>'[4]2019 GRC Adjustments'!AS136</f>
        <v>0</v>
      </c>
      <c r="AT136" s="702">
        <f>'[4]2019 GRC Adjustments'!AT136</f>
        <v>0</v>
      </c>
      <c r="AU136" s="702">
        <f>'[4]2019 GRC Adjustments'!AU136</f>
        <v>0</v>
      </c>
      <c r="AV136" s="702">
        <f>'[4]2019 GRC Adjustments'!AV136</f>
        <v>0</v>
      </c>
      <c r="AW136" s="702">
        <f>'[4]2019 GRC Adjustments'!AW136</f>
        <v>0</v>
      </c>
      <c r="AX136" s="702">
        <f>'[4]2019 GRC Adjustments'!AX136</f>
        <v>0</v>
      </c>
      <c r="AY136" s="702">
        <f>'[4]2019 GRC Adjustments'!AY136</f>
        <v>0</v>
      </c>
      <c r="AZ136" s="702">
        <f>'[4]2019 GRC Adjustments'!AZ136</f>
        <v>0</v>
      </c>
      <c r="BA136" s="702">
        <f>'[4]2019 GRC Adjustments'!BA136</f>
        <v>0</v>
      </c>
      <c r="BB136" s="702">
        <f>'[4]2019 GRC Adjustments'!BB136</f>
        <v>0</v>
      </c>
      <c r="BC136" s="702">
        <f>'[4]2019 GRC Adjustments'!BC136</f>
        <v>0</v>
      </c>
      <c r="BD136" s="702">
        <f>'[4]2019 GRC Adjustments'!BD136</f>
        <v>0</v>
      </c>
      <c r="BE136" s="702">
        <f>'[4]2019 GRC Adjustments'!BE136</f>
        <v>0</v>
      </c>
      <c r="BF136" s="702">
        <f>'[4]2019 GRC Adjustments'!BF136</f>
        <v>0</v>
      </c>
      <c r="BG136" s="702">
        <f>'[4]2019 GRC Adjustments'!BG136</f>
        <v>0</v>
      </c>
      <c r="BH136" s="702">
        <f>'[4]2019 GRC Adjustments'!BH136</f>
        <v>0</v>
      </c>
      <c r="BI136" s="702">
        <f>'[4]2019 GRC Adjustments'!BI136</f>
        <v>0</v>
      </c>
      <c r="BJ136" s="702">
        <f>'[4]2019 GRC Adjustments'!BJ136</f>
        <v>0</v>
      </c>
      <c r="BK136" s="702">
        <f>'[4]2019 GRC Adjustments'!BK136</f>
        <v>0</v>
      </c>
    </row>
    <row r="137" spans="1:63">
      <c r="A137" s="700">
        <f>'[4]2019 GRC Adjustments'!A137</f>
        <v>133</v>
      </c>
      <c r="B137" s="702" t="str">
        <f>'[4]2019 GRC Adjustments'!B137</f>
        <v xml:space="preserve">               (18) 5611 - Transmission Oper Load Dispatching</v>
      </c>
      <c r="C137" s="702">
        <f>'[4]2019 GRC Adjustments'!C137</f>
        <v>152207.87999999989</v>
      </c>
      <c r="D137" s="702">
        <f>'[4]2019 GRC Adjustments'!D137</f>
        <v>0</v>
      </c>
      <c r="E137" s="702">
        <f>'[4]2019 GRC Adjustments'!E137</f>
        <v>0</v>
      </c>
      <c r="F137" s="702">
        <f>'[4]2019 GRC Adjustments'!F137</f>
        <v>0</v>
      </c>
      <c r="G137" s="702">
        <f>'[4]2019 GRC Adjustments'!G137</f>
        <v>0</v>
      </c>
      <c r="H137" s="702">
        <f>'[4]2019 GRC Adjustments'!H137</f>
        <v>0</v>
      </c>
      <c r="I137" s="702">
        <f>'[4]2019 GRC Adjustments'!I137</f>
        <v>0</v>
      </c>
      <c r="J137" s="702">
        <f>'[4]2019 GRC Adjustments'!J137</f>
        <v>0</v>
      </c>
      <c r="K137" s="702">
        <f>'[4]2019 GRC Adjustments'!K137</f>
        <v>-4035.3756932434831</v>
      </c>
      <c r="L137" s="702">
        <f>'[4]2019 GRC Adjustments'!L137</f>
        <v>0</v>
      </c>
      <c r="M137" s="702">
        <f>'[4]2019 GRC Adjustments'!M137</f>
        <v>0</v>
      </c>
      <c r="N137" s="702">
        <f>'[4]2019 GRC Adjustments'!N137</f>
        <v>0</v>
      </c>
      <c r="O137" s="702">
        <f>'[4]2019 GRC Adjustments'!O137</f>
        <v>0</v>
      </c>
      <c r="P137" s="702">
        <f>'[4]2019 GRC Adjustments'!P137</f>
        <v>0</v>
      </c>
      <c r="Q137" s="702">
        <f>'[4]2019 GRC Adjustments'!Q137</f>
        <v>0</v>
      </c>
      <c r="R137" s="702">
        <f>'[4]2019 GRC Adjustments'!R137</f>
        <v>1384.465369672087</v>
      </c>
      <c r="S137" s="702">
        <f>'[4]2019 GRC Adjustments'!S137</f>
        <v>0</v>
      </c>
      <c r="T137" s="702">
        <f>'[4]2019 GRC Adjustments'!T137</f>
        <v>0</v>
      </c>
      <c r="U137" s="702">
        <f>'[4]2019 GRC Adjustments'!U137</f>
        <v>0</v>
      </c>
      <c r="V137" s="702">
        <f>'[4]2019 GRC Adjustments'!V137</f>
        <v>0</v>
      </c>
      <c r="W137" s="702">
        <f>'[4]2019 GRC Adjustments'!W137</f>
        <v>0</v>
      </c>
      <c r="X137" s="702">
        <f>'[4]2019 GRC Adjustments'!X137</f>
        <v>0</v>
      </c>
      <c r="Y137" s="702">
        <f>'[4]2019 GRC Adjustments'!Y137</f>
        <v>0</v>
      </c>
      <c r="Z137" s="702">
        <f>'[4]2019 GRC Adjustments'!Z137</f>
        <v>0</v>
      </c>
      <c r="AA137" s="702">
        <f>'[4]2019 GRC Adjustments'!AA137</f>
        <v>0</v>
      </c>
      <c r="AB137" s="702">
        <f>'[4]2019 GRC Adjustments'!AB137</f>
        <v>0</v>
      </c>
      <c r="AC137" s="702">
        <f>'[4]2019 GRC Adjustments'!AC137</f>
        <v>0</v>
      </c>
      <c r="AD137" s="702">
        <f>'[4]2019 GRC Adjustments'!AD137</f>
        <v>0</v>
      </c>
      <c r="AE137" s="702">
        <f>'[4]2019 GRC Adjustments'!AE137</f>
        <v>0</v>
      </c>
      <c r="AF137" s="702">
        <f>'[4]2019 GRC Adjustments'!AF137</f>
        <v>-2650.910323571396</v>
      </c>
      <c r="AG137" s="702">
        <f>'[4]2019 GRC Adjustments'!AG137</f>
        <v>149556.9696764285</v>
      </c>
      <c r="AH137" s="702">
        <f>'[4]2019 GRC Adjustments'!AH137</f>
        <v>0</v>
      </c>
      <c r="AI137" s="702">
        <f>'[4]2019 GRC Adjustments'!AI137</f>
        <v>0</v>
      </c>
      <c r="AJ137" s="702">
        <f>'[4]2019 GRC Adjustments'!AJ137</f>
        <v>0</v>
      </c>
      <c r="AK137" s="702">
        <f>'[4]2019 GRC Adjustments'!AK137</f>
        <v>0</v>
      </c>
      <c r="AL137" s="702">
        <f>'[4]2019 GRC Adjustments'!AL137</f>
        <v>0</v>
      </c>
      <c r="AM137" s="702">
        <f>'[4]2019 GRC Adjustments'!AM137</f>
        <v>0</v>
      </c>
      <c r="AN137" s="702">
        <f>'[4]2019 GRC Adjustments'!AN137</f>
        <v>53078.048682099376</v>
      </c>
      <c r="AO137" s="702">
        <f>'[4]2019 GRC Adjustments'!AO137</f>
        <v>0</v>
      </c>
      <c r="AP137" s="702">
        <f>'[4]2019 GRC Adjustments'!AP137</f>
        <v>0</v>
      </c>
      <c r="AQ137" s="702">
        <f>'[4]2019 GRC Adjustments'!AQ137</f>
        <v>0</v>
      </c>
      <c r="AR137" s="702">
        <f>'[4]2019 GRC Adjustments'!AR137</f>
        <v>0</v>
      </c>
      <c r="AS137" s="702">
        <f>'[4]2019 GRC Adjustments'!AS137</f>
        <v>0</v>
      </c>
      <c r="AT137" s="702">
        <f>'[4]2019 GRC Adjustments'!AT137</f>
        <v>0</v>
      </c>
      <c r="AU137" s="702">
        <f>'[4]2019 GRC Adjustments'!AU137</f>
        <v>0</v>
      </c>
      <c r="AV137" s="702">
        <f>'[4]2019 GRC Adjustments'!AV137</f>
        <v>0</v>
      </c>
      <c r="AW137" s="702">
        <f>'[4]2019 GRC Adjustments'!AW137</f>
        <v>0</v>
      </c>
      <c r="AX137" s="702">
        <f>'[4]2019 GRC Adjustments'!AX137</f>
        <v>0</v>
      </c>
      <c r="AY137" s="702">
        <f>'[4]2019 GRC Adjustments'!AY137</f>
        <v>0</v>
      </c>
      <c r="AZ137" s="702">
        <f>'[4]2019 GRC Adjustments'!AZ137</f>
        <v>0</v>
      </c>
      <c r="BA137" s="702">
        <f>'[4]2019 GRC Adjustments'!BA137</f>
        <v>0</v>
      </c>
      <c r="BB137" s="702">
        <f>'[4]2019 GRC Adjustments'!BB137</f>
        <v>0</v>
      </c>
      <c r="BC137" s="702">
        <f>'[4]2019 GRC Adjustments'!BC137</f>
        <v>0</v>
      </c>
      <c r="BD137" s="702">
        <f>'[4]2019 GRC Adjustments'!BD137</f>
        <v>0</v>
      </c>
      <c r="BE137" s="702">
        <f>'[4]2019 GRC Adjustments'!BE137</f>
        <v>0</v>
      </c>
      <c r="BF137" s="702">
        <f>'[4]2019 GRC Adjustments'!BF137</f>
        <v>0</v>
      </c>
      <c r="BG137" s="702">
        <f>'[4]2019 GRC Adjustments'!BG137</f>
        <v>0</v>
      </c>
      <c r="BH137" s="702">
        <f>'[4]2019 GRC Adjustments'!BH137</f>
        <v>0</v>
      </c>
      <c r="BI137" s="702">
        <f>'[4]2019 GRC Adjustments'!BI137</f>
        <v>0</v>
      </c>
      <c r="BJ137" s="702">
        <f>'[4]2019 GRC Adjustments'!BJ137</f>
        <v>53078.048682099376</v>
      </c>
      <c r="BK137" s="702">
        <f>'[4]2019 GRC Adjustments'!BK137</f>
        <v>202635.01835852789</v>
      </c>
    </row>
    <row r="138" spans="1:63">
      <c r="A138" s="700">
        <f>'[4]2019 GRC Adjustments'!A138</f>
        <v>134</v>
      </c>
      <c r="B138" s="702" t="str">
        <f>'[4]2019 GRC Adjustments'!B138</f>
        <v xml:space="preserve">               (18) 5612 - Load Dispatch - Monitor &amp; Oper Trans System</v>
      </c>
      <c r="C138" s="702">
        <f>'[4]2019 GRC Adjustments'!C138</f>
        <v>1612805.41</v>
      </c>
      <c r="D138" s="702">
        <f>'[4]2019 GRC Adjustments'!D138</f>
        <v>0</v>
      </c>
      <c r="E138" s="702">
        <f>'[4]2019 GRC Adjustments'!E138</f>
        <v>0</v>
      </c>
      <c r="F138" s="702">
        <f>'[4]2019 GRC Adjustments'!F138</f>
        <v>0</v>
      </c>
      <c r="G138" s="702">
        <f>'[4]2019 GRC Adjustments'!G138</f>
        <v>0</v>
      </c>
      <c r="H138" s="702">
        <f>'[4]2019 GRC Adjustments'!H138</f>
        <v>0</v>
      </c>
      <c r="I138" s="702">
        <f>'[4]2019 GRC Adjustments'!I138</f>
        <v>0</v>
      </c>
      <c r="J138" s="702">
        <f>'[4]2019 GRC Adjustments'!J138</f>
        <v>0</v>
      </c>
      <c r="K138" s="702">
        <f>'[4]2019 GRC Adjustments'!K138</f>
        <v>-1188.0898232517466</v>
      </c>
      <c r="L138" s="702">
        <f>'[4]2019 GRC Adjustments'!L138</f>
        <v>0</v>
      </c>
      <c r="M138" s="702">
        <f>'[4]2019 GRC Adjustments'!M138</f>
        <v>0</v>
      </c>
      <c r="N138" s="702">
        <f>'[4]2019 GRC Adjustments'!N138</f>
        <v>0</v>
      </c>
      <c r="O138" s="702">
        <f>'[4]2019 GRC Adjustments'!O138</f>
        <v>0</v>
      </c>
      <c r="P138" s="702">
        <f>'[4]2019 GRC Adjustments'!P138</f>
        <v>0</v>
      </c>
      <c r="Q138" s="702">
        <f>'[4]2019 GRC Adjustments'!Q138</f>
        <v>0</v>
      </c>
      <c r="R138" s="702">
        <f>'[4]2019 GRC Adjustments'!R138</f>
        <v>407.61241118290769</v>
      </c>
      <c r="S138" s="702">
        <f>'[4]2019 GRC Adjustments'!S138</f>
        <v>0</v>
      </c>
      <c r="T138" s="702">
        <f>'[4]2019 GRC Adjustments'!T138</f>
        <v>0</v>
      </c>
      <c r="U138" s="702">
        <f>'[4]2019 GRC Adjustments'!U138</f>
        <v>0</v>
      </c>
      <c r="V138" s="702">
        <f>'[4]2019 GRC Adjustments'!V138</f>
        <v>0</v>
      </c>
      <c r="W138" s="702">
        <f>'[4]2019 GRC Adjustments'!W138</f>
        <v>0</v>
      </c>
      <c r="X138" s="702">
        <f>'[4]2019 GRC Adjustments'!X138</f>
        <v>0</v>
      </c>
      <c r="Y138" s="702">
        <f>'[4]2019 GRC Adjustments'!Y138</f>
        <v>0</v>
      </c>
      <c r="Z138" s="702">
        <f>'[4]2019 GRC Adjustments'!Z138</f>
        <v>0</v>
      </c>
      <c r="AA138" s="702">
        <f>'[4]2019 GRC Adjustments'!AA138</f>
        <v>0</v>
      </c>
      <c r="AB138" s="702">
        <f>'[4]2019 GRC Adjustments'!AB138</f>
        <v>0</v>
      </c>
      <c r="AC138" s="702">
        <f>'[4]2019 GRC Adjustments'!AC138</f>
        <v>0</v>
      </c>
      <c r="AD138" s="702">
        <f>'[4]2019 GRC Adjustments'!AD138</f>
        <v>0</v>
      </c>
      <c r="AE138" s="702">
        <f>'[4]2019 GRC Adjustments'!AE138</f>
        <v>0</v>
      </c>
      <c r="AF138" s="702">
        <f>'[4]2019 GRC Adjustments'!AF138</f>
        <v>-780.47741206883893</v>
      </c>
      <c r="AG138" s="702">
        <f>'[4]2019 GRC Adjustments'!AG138</f>
        <v>1612024.9325879312</v>
      </c>
      <c r="AH138" s="702">
        <f>'[4]2019 GRC Adjustments'!AH138</f>
        <v>0</v>
      </c>
      <c r="AI138" s="702">
        <f>'[4]2019 GRC Adjustments'!AI138</f>
        <v>0</v>
      </c>
      <c r="AJ138" s="702">
        <f>'[4]2019 GRC Adjustments'!AJ138</f>
        <v>0</v>
      </c>
      <c r="AK138" s="702">
        <f>'[4]2019 GRC Adjustments'!AK138</f>
        <v>0</v>
      </c>
      <c r="AL138" s="702">
        <f>'[4]2019 GRC Adjustments'!AL138</f>
        <v>0</v>
      </c>
      <c r="AM138" s="702">
        <f>'[4]2019 GRC Adjustments'!AM138</f>
        <v>0</v>
      </c>
      <c r="AN138" s="702">
        <f>'[4]2019 GRC Adjustments'!AN138</f>
        <v>15627.16690365367</v>
      </c>
      <c r="AO138" s="702">
        <f>'[4]2019 GRC Adjustments'!AO138</f>
        <v>0</v>
      </c>
      <c r="AP138" s="702">
        <f>'[4]2019 GRC Adjustments'!AP138</f>
        <v>0</v>
      </c>
      <c r="AQ138" s="702">
        <f>'[4]2019 GRC Adjustments'!AQ138</f>
        <v>0</v>
      </c>
      <c r="AR138" s="702">
        <f>'[4]2019 GRC Adjustments'!AR138</f>
        <v>0</v>
      </c>
      <c r="AS138" s="702">
        <f>'[4]2019 GRC Adjustments'!AS138</f>
        <v>0</v>
      </c>
      <c r="AT138" s="702">
        <f>'[4]2019 GRC Adjustments'!AT138</f>
        <v>0</v>
      </c>
      <c r="AU138" s="702">
        <f>'[4]2019 GRC Adjustments'!AU138</f>
        <v>0</v>
      </c>
      <c r="AV138" s="702">
        <f>'[4]2019 GRC Adjustments'!AV138</f>
        <v>0</v>
      </c>
      <c r="AW138" s="702">
        <f>'[4]2019 GRC Adjustments'!AW138</f>
        <v>0</v>
      </c>
      <c r="AX138" s="702">
        <f>'[4]2019 GRC Adjustments'!AX138</f>
        <v>0</v>
      </c>
      <c r="AY138" s="702">
        <f>'[4]2019 GRC Adjustments'!AY138</f>
        <v>0</v>
      </c>
      <c r="AZ138" s="702">
        <f>'[4]2019 GRC Adjustments'!AZ138</f>
        <v>0</v>
      </c>
      <c r="BA138" s="702">
        <f>'[4]2019 GRC Adjustments'!BA138</f>
        <v>0</v>
      </c>
      <c r="BB138" s="702">
        <f>'[4]2019 GRC Adjustments'!BB138</f>
        <v>0</v>
      </c>
      <c r="BC138" s="702">
        <f>'[4]2019 GRC Adjustments'!BC138</f>
        <v>0</v>
      </c>
      <c r="BD138" s="702">
        <f>'[4]2019 GRC Adjustments'!BD138</f>
        <v>0</v>
      </c>
      <c r="BE138" s="702">
        <f>'[4]2019 GRC Adjustments'!BE138</f>
        <v>0</v>
      </c>
      <c r="BF138" s="702">
        <f>'[4]2019 GRC Adjustments'!BF138</f>
        <v>0</v>
      </c>
      <c r="BG138" s="702">
        <f>'[4]2019 GRC Adjustments'!BG138</f>
        <v>0</v>
      </c>
      <c r="BH138" s="702">
        <f>'[4]2019 GRC Adjustments'!BH138</f>
        <v>0</v>
      </c>
      <c r="BI138" s="702">
        <f>'[4]2019 GRC Adjustments'!BI138</f>
        <v>0</v>
      </c>
      <c r="BJ138" s="702">
        <f>'[4]2019 GRC Adjustments'!BJ138</f>
        <v>15627.16690365367</v>
      </c>
      <c r="BK138" s="702">
        <f>'[4]2019 GRC Adjustments'!BK138</f>
        <v>1627652.0994915848</v>
      </c>
    </row>
    <row r="139" spans="1:63">
      <c r="A139" s="700">
        <f>'[4]2019 GRC Adjustments'!A139</f>
        <v>135</v>
      </c>
      <c r="B139" s="702" t="str">
        <f>'[4]2019 GRC Adjustments'!B139</f>
        <v xml:space="preserve">               (18) 5613 - Load Dispatch - Service and Scheduling</v>
      </c>
      <c r="C139" s="702">
        <f>'[4]2019 GRC Adjustments'!C139</f>
        <v>548215.19999999995</v>
      </c>
      <c r="D139" s="702">
        <f>'[4]2019 GRC Adjustments'!D139</f>
        <v>0</v>
      </c>
      <c r="E139" s="702">
        <f>'[4]2019 GRC Adjustments'!E139</f>
        <v>0</v>
      </c>
      <c r="F139" s="702">
        <f>'[4]2019 GRC Adjustments'!F139</f>
        <v>0</v>
      </c>
      <c r="G139" s="702">
        <f>'[4]2019 GRC Adjustments'!G139</f>
        <v>0</v>
      </c>
      <c r="H139" s="702">
        <f>'[4]2019 GRC Adjustments'!H139</f>
        <v>0</v>
      </c>
      <c r="I139" s="702">
        <f>'[4]2019 GRC Adjustments'!I139</f>
        <v>0</v>
      </c>
      <c r="J139" s="702">
        <f>'[4]2019 GRC Adjustments'!J139</f>
        <v>0</v>
      </c>
      <c r="K139" s="702">
        <f>'[4]2019 GRC Adjustments'!K139</f>
        <v>0</v>
      </c>
      <c r="L139" s="702">
        <f>'[4]2019 GRC Adjustments'!L139</f>
        <v>0</v>
      </c>
      <c r="M139" s="702">
        <f>'[4]2019 GRC Adjustments'!M139</f>
        <v>0</v>
      </c>
      <c r="N139" s="702">
        <f>'[4]2019 GRC Adjustments'!N139</f>
        <v>0</v>
      </c>
      <c r="O139" s="702">
        <f>'[4]2019 GRC Adjustments'!O139</f>
        <v>0</v>
      </c>
      <c r="P139" s="702">
        <f>'[4]2019 GRC Adjustments'!P139</f>
        <v>0</v>
      </c>
      <c r="Q139" s="702">
        <f>'[4]2019 GRC Adjustments'!Q139</f>
        <v>0</v>
      </c>
      <c r="R139" s="702">
        <f>'[4]2019 GRC Adjustments'!R139</f>
        <v>0</v>
      </c>
      <c r="S139" s="702">
        <f>'[4]2019 GRC Adjustments'!S139</f>
        <v>0</v>
      </c>
      <c r="T139" s="702">
        <f>'[4]2019 GRC Adjustments'!T139</f>
        <v>0</v>
      </c>
      <c r="U139" s="702">
        <f>'[4]2019 GRC Adjustments'!U139</f>
        <v>0</v>
      </c>
      <c r="V139" s="702">
        <f>'[4]2019 GRC Adjustments'!V139</f>
        <v>0</v>
      </c>
      <c r="W139" s="702">
        <f>'[4]2019 GRC Adjustments'!W139</f>
        <v>0</v>
      </c>
      <c r="X139" s="702">
        <f>'[4]2019 GRC Adjustments'!X139</f>
        <v>0</v>
      </c>
      <c r="Y139" s="702">
        <f>'[4]2019 GRC Adjustments'!Y139</f>
        <v>0</v>
      </c>
      <c r="Z139" s="702">
        <f>'[4]2019 GRC Adjustments'!Z139</f>
        <v>0</v>
      </c>
      <c r="AA139" s="702">
        <f>'[4]2019 GRC Adjustments'!AA139</f>
        <v>0</v>
      </c>
      <c r="AB139" s="702">
        <f>'[4]2019 GRC Adjustments'!AB139</f>
        <v>0</v>
      </c>
      <c r="AC139" s="702">
        <f>'[4]2019 GRC Adjustments'!AC139</f>
        <v>0</v>
      </c>
      <c r="AD139" s="702">
        <f>'[4]2019 GRC Adjustments'!AD139</f>
        <v>0</v>
      </c>
      <c r="AE139" s="702">
        <f>'[4]2019 GRC Adjustments'!AE139</f>
        <v>0</v>
      </c>
      <c r="AF139" s="702">
        <f>'[4]2019 GRC Adjustments'!AF139</f>
        <v>0</v>
      </c>
      <c r="AG139" s="702">
        <f>'[4]2019 GRC Adjustments'!AG139</f>
        <v>548215.19999999995</v>
      </c>
      <c r="AH139" s="702">
        <f>'[4]2019 GRC Adjustments'!AH139</f>
        <v>0</v>
      </c>
      <c r="AI139" s="702">
        <f>'[4]2019 GRC Adjustments'!AI139</f>
        <v>0</v>
      </c>
      <c r="AJ139" s="702">
        <f>'[4]2019 GRC Adjustments'!AJ139</f>
        <v>0</v>
      </c>
      <c r="AK139" s="702">
        <f>'[4]2019 GRC Adjustments'!AK139</f>
        <v>0</v>
      </c>
      <c r="AL139" s="702">
        <f>'[4]2019 GRC Adjustments'!AL139</f>
        <v>0</v>
      </c>
      <c r="AM139" s="702">
        <f>'[4]2019 GRC Adjustments'!AM139</f>
        <v>0</v>
      </c>
      <c r="AN139" s="702">
        <f>'[4]2019 GRC Adjustments'!AN139</f>
        <v>0</v>
      </c>
      <c r="AO139" s="702">
        <f>'[4]2019 GRC Adjustments'!AO139</f>
        <v>0</v>
      </c>
      <c r="AP139" s="702">
        <f>'[4]2019 GRC Adjustments'!AP139</f>
        <v>0</v>
      </c>
      <c r="AQ139" s="702">
        <f>'[4]2019 GRC Adjustments'!AQ139</f>
        <v>0</v>
      </c>
      <c r="AR139" s="702">
        <f>'[4]2019 GRC Adjustments'!AR139</f>
        <v>0</v>
      </c>
      <c r="AS139" s="702">
        <f>'[4]2019 GRC Adjustments'!AS139</f>
        <v>0</v>
      </c>
      <c r="AT139" s="702">
        <f>'[4]2019 GRC Adjustments'!AT139</f>
        <v>0</v>
      </c>
      <c r="AU139" s="702">
        <f>'[4]2019 GRC Adjustments'!AU139</f>
        <v>0</v>
      </c>
      <c r="AV139" s="702">
        <f>'[4]2019 GRC Adjustments'!AV139</f>
        <v>0</v>
      </c>
      <c r="AW139" s="702">
        <f>'[4]2019 GRC Adjustments'!AW139</f>
        <v>0</v>
      </c>
      <c r="AX139" s="702">
        <f>'[4]2019 GRC Adjustments'!AX139</f>
        <v>0</v>
      </c>
      <c r="AY139" s="702">
        <f>'[4]2019 GRC Adjustments'!AY139</f>
        <v>0</v>
      </c>
      <c r="AZ139" s="702">
        <f>'[4]2019 GRC Adjustments'!AZ139</f>
        <v>0</v>
      </c>
      <c r="BA139" s="702">
        <f>'[4]2019 GRC Adjustments'!BA139</f>
        <v>0</v>
      </c>
      <c r="BB139" s="702">
        <f>'[4]2019 GRC Adjustments'!BB139</f>
        <v>0</v>
      </c>
      <c r="BC139" s="702">
        <f>'[4]2019 GRC Adjustments'!BC139</f>
        <v>0</v>
      </c>
      <c r="BD139" s="702">
        <f>'[4]2019 GRC Adjustments'!BD139</f>
        <v>0</v>
      </c>
      <c r="BE139" s="702">
        <f>'[4]2019 GRC Adjustments'!BE139</f>
        <v>0</v>
      </c>
      <c r="BF139" s="702">
        <f>'[4]2019 GRC Adjustments'!BF139</f>
        <v>0</v>
      </c>
      <c r="BG139" s="702">
        <f>'[4]2019 GRC Adjustments'!BG139</f>
        <v>0</v>
      </c>
      <c r="BH139" s="702">
        <f>'[4]2019 GRC Adjustments'!BH139</f>
        <v>0</v>
      </c>
      <c r="BI139" s="702">
        <f>'[4]2019 GRC Adjustments'!BI139</f>
        <v>0</v>
      </c>
      <c r="BJ139" s="702">
        <f>'[4]2019 GRC Adjustments'!BJ139</f>
        <v>0</v>
      </c>
      <c r="BK139" s="702">
        <f>'[4]2019 GRC Adjustments'!BK139</f>
        <v>548215.19999999995</v>
      </c>
    </row>
    <row r="140" spans="1:63">
      <c r="A140" s="700">
        <f>'[4]2019 GRC Adjustments'!A140</f>
        <v>136</v>
      </c>
      <c r="B140" s="702" t="str">
        <f>'[4]2019 GRC Adjustments'!B140</f>
        <v xml:space="preserve">               (18) 5615 - Reliability Planning &amp; Standards</v>
      </c>
      <c r="C140" s="702">
        <f>'[4]2019 GRC Adjustments'!C140</f>
        <v>2417054</v>
      </c>
      <c r="D140" s="702">
        <f>'[4]2019 GRC Adjustments'!D140</f>
        <v>0</v>
      </c>
      <c r="E140" s="702">
        <f>'[4]2019 GRC Adjustments'!E140</f>
        <v>0</v>
      </c>
      <c r="F140" s="702">
        <f>'[4]2019 GRC Adjustments'!F140</f>
        <v>0</v>
      </c>
      <c r="G140" s="702">
        <f>'[4]2019 GRC Adjustments'!G140</f>
        <v>0</v>
      </c>
      <c r="H140" s="702">
        <f>'[4]2019 GRC Adjustments'!H140</f>
        <v>0</v>
      </c>
      <c r="I140" s="702">
        <f>'[4]2019 GRC Adjustments'!I140</f>
        <v>0</v>
      </c>
      <c r="J140" s="702">
        <f>'[4]2019 GRC Adjustments'!J140</f>
        <v>0</v>
      </c>
      <c r="K140" s="702">
        <f>'[4]2019 GRC Adjustments'!K140</f>
        <v>0</v>
      </c>
      <c r="L140" s="702">
        <f>'[4]2019 GRC Adjustments'!L140</f>
        <v>0</v>
      </c>
      <c r="M140" s="702">
        <f>'[4]2019 GRC Adjustments'!M140</f>
        <v>0</v>
      </c>
      <c r="N140" s="702">
        <f>'[4]2019 GRC Adjustments'!N140</f>
        <v>0</v>
      </c>
      <c r="O140" s="702">
        <f>'[4]2019 GRC Adjustments'!O140</f>
        <v>0</v>
      </c>
      <c r="P140" s="702">
        <f>'[4]2019 GRC Adjustments'!P140</f>
        <v>0</v>
      </c>
      <c r="Q140" s="702">
        <f>'[4]2019 GRC Adjustments'!Q140</f>
        <v>0</v>
      </c>
      <c r="R140" s="702">
        <f>'[4]2019 GRC Adjustments'!R140</f>
        <v>0</v>
      </c>
      <c r="S140" s="702">
        <f>'[4]2019 GRC Adjustments'!S140</f>
        <v>0</v>
      </c>
      <c r="T140" s="702">
        <f>'[4]2019 GRC Adjustments'!T140</f>
        <v>0</v>
      </c>
      <c r="U140" s="702">
        <f>'[4]2019 GRC Adjustments'!U140</f>
        <v>0</v>
      </c>
      <c r="V140" s="702">
        <f>'[4]2019 GRC Adjustments'!V140</f>
        <v>0</v>
      </c>
      <c r="W140" s="702">
        <f>'[4]2019 GRC Adjustments'!W140</f>
        <v>0</v>
      </c>
      <c r="X140" s="702">
        <f>'[4]2019 GRC Adjustments'!X140</f>
        <v>0</v>
      </c>
      <c r="Y140" s="702">
        <f>'[4]2019 GRC Adjustments'!Y140</f>
        <v>0</v>
      </c>
      <c r="Z140" s="702">
        <f>'[4]2019 GRC Adjustments'!Z140</f>
        <v>0</v>
      </c>
      <c r="AA140" s="702">
        <f>'[4]2019 GRC Adjustments'!AA140</f>
        <v>0</v>
      </c>
      <c r="AB140" s="702">
        <f>'[4]2019 GRC Adjustments'!AB140</f>
        <v>0</v>
      </c>
      <c r="AC140" s="702">
        <f>'[4]2019 GRC Adjustments'!AC140</f>
        <v>0</v>
      </c>
      <c r="AD140" s="702">
        <f>'[4]2019 GRC Adjustments'!AD140</f>
        <v>0</v>
      </c>
      <c r="AE140" s="702">
        <f>'[4]2019 GRC Adjustments'!AE140</f>
        <v>0</v>
      </c>
      <c r="AF140" s="702">
        <f>'[4]2019 GRC Adjustments'!AF140</f>
        <v>0</v>
      </c>
      <c r="AG140" s="702">
        <f>'[4]2019 GRC Adjustments'!AG140</f>
        <v>2417054</v>
      </c>
      <c r="AH140" s="702">
        <f>'[4]2019 GRC Adjustments'!AH140</f>
        <v>0</v>
      </c>
      <c r="AI140" s="702">
        <f>'[4]2019 GRC Adjustments'!AI140</f>
        <v>0</v>
      </c>
      <c r="AJ140" s="702">
        <f>'[4]2019 GRC Adjustments'!AJ140</f>
        <v>0</v>
      </c>
      <c r="AK140" s="702">
        <f>'[4]2019 GRC Adjustments'!AK140</f>
        <v>0</v>
      </c>
      <c r="AL140" s="702">
        <f>'[4]2019 GRC Adjustments'!AL140</f>
        <v>0</v>
      </c>
      <c r="AM140" s="702">
        <f>'[4]2019 GRC Adjustments'!AM140</f>
        <v>0</v>
      </c>
      <c r="AN140" s="702">
        <f>'[4]2019 GRC Adjustments'!AN140</f>
        <v>0</v>
      </c>
      <c r="AO140" s="702">
        <f>'[4]2019 GRC Adjustments'!AO140</f>
        <v>0</v>
      </c>
      <c r="AP140" s="702">
        <f>'[4]2019 GRC Adjustments'!AP140</f>
        <v>0</v>
      </c>
      <c r="AQ140" s="702">
        <f>'[4]2019 GRC Adjustments'!AQ140</f>
        <v>0</v>
      </c>
      <c r="AR140" s="702">
        <f>'[4]2019 GRC Adjustments'!AR140</f>
        <v>0</v>
      </c>
      <c r="AS140" s="702">
        <f>'[4]2019 GRC Adjustments'!AS140</f>
        <v>0</v>
      </c>
      <c r="AT140" s="702">
        <f>'[4]2019 GRC Adjustments'!AT140</f>
        <v>0</v>
      </c>
      <c r="AU140" s="702">
        <f>'[4]2019 GRC Adjustments'!AU140</f>
        <v>0</v>
      </c>
      <c r="AV140" s="702">
        <f>'[4]2019 GRC Adjustments'!AV140</f>
        <v>0</v>
      </c>
      <c r="AW140" s="702">
        <f>'[4]2019 GRC Adjustments'!AW140</f>
        <v>0</v>
      </c>
      <c r="AX140" s="702">
        <f>'[4]2019 GRC Adjustments'!AX140</f>
        <v>0</v>
      </c>
      <c r="AY140" s="702">
        <f>'[4]2019 GRC Adjustments'!AY140</f>
        <v>0</v>
      </c>
      <c r="AZ140" s="702">
        <f>'[4]2019 GRC Adjustments'!AZ140</f>
        <v>0</v>
      </c>
      <c r="BA140" s="702">
        <f>'[4]2019 GRC Adjustments'!BA140</f>
        <v>0</v>
      </c>
      <c r="BB140" s="702">
        <f>'[4]2019 GRC Adjustments'!BB140</f>
        <v>0</v>
      </c>
      <c r="BC140" s="702">
        <f>'[4]2019 GRC Adjustments'!BC140</f>
        <v>0</v>
      </c>
      <c r="BD140" s="702">
        <f>'[4]2019 GRC Adjustments'!BD140</f>
        <v>0</v>
      </c>
      <c r="BE140" s="702">
        <f>'[4]2019 GRC Adjustments'!BE140</f>
        <v>0</v>
      </c>
      <c r="BF140" s="702">
        <f>'[4]2019 GRC Adjustments'!BF140</f>
        <v>0</v>
      </c>
      <c r="BG140" s="702">
        <f>'[4]2019 GRC Adjustments'!BG140</f>
        <v>0</v>
      </c>
      <c r="BH140" s="702">
        <f>'[4]2019 GRC Adjustments'!BH140</f>
        <v>0</v>
      </c>
      <c r="BI140" s="702">
        <f>'[4]2019 GRC Adjustments'!BI140</f>
        <v>0</v>
      </c>
      <c r="BJ140" s="702">
        <f>'[4]2019 GRC Adjustments'!BJ140</f>
        <v>0</v>
      </c>
      <c r="BK140" s="702">
        <f>'[4]2019 GRC Adjustments'!BK140</f>
        <v>2417054</v>
      </c>
    </row>
    <row r="141" spans="1:63">
      <c r="A141" s="700">
        <f>'[4]2019 GRC Adjustments'!A141</f>
        <v>137</v>
      </c>
      <c r="B141" s="702" t="str">
        <f>'[4]2019 GRC Adjustments'!B141</f>
        <v xml:space="preserve">               (18) 5616 - Transmission Svc Studies</v>
      </c>
      <c r="C141" s="702">
        <f>'[4]2019 GRC Adjustments'!C141</f>
        <v>0</v>
      </c>
      <c r="D141" s="702">
        <f>'[4]2019 GRC Adjustments'!D141</f>
        <v>0</v>
      </c>
      <c r="E141" s="702">
        <f>'[4]2019 GRC Adjustments'!E141</f>
        <v>0</v>
      </c>
      <c r="F141" s="702">
        <f>'[4]2019 GRC Adjustments'!F141</f>
        <v>0</v>
      </c>
      <c r="G141" s="702">
        <f>'[4]2019 GRC Adjustments'!G141</f>
        <v>0</v>
      </c>
      <c r="H141" s="702">
        <f>'[4]2019 GRC Adjustments'!H141</f>
        <v>0</v>
      </c>
      <c r="I141" s="702">
        <f>'[4]2019 GRC Adjustments'!I141</f>
        <v>0</v>
      </c>
      <c r="J141" s="702">
        <f>'[4]2019 GRC Adjustments'!J141</f>
        <v>0</v>
      </c>
      <c r="K141" s="702">
        <f>'[4]2019 GRC Adjustments'!K141</f>
        <v>-2969.3510755376205</v>
      </c>
      <c r="L141" s="702">
        <f>'[4]2019 GRC Adjustments'!L141</f>
        <v>0</v>
      </c>
      <c r="M141" s="702">
        <f>'[4]2019 GRC Adjustments'!M141</f>
        <v>0</v>
      </c>
      <c r="N141" s="702">
        <f>'[4]2019 GRC Adjustments'!N141</f>
        <v>0</v>
      </c>
      <c r="O141" s="702">
        <f>'[4]2019 GRC Adjustments'!O141</f>
        <v>0</v>
      </c>
      <c r="P141" s="702">
        <f>'[4]2019 GRC Adjustments'!P141</f>
        <v>0</v>
      </c>
      <c r="Q141" s="702">
        <f>'[4]2019 GRC Adjustments'!Q141</f>
        <v>0</v>
      </c>
      <c r="R141" s="702">
        <f>'[4]2019 GRC Adjustments'!R141</f>
        <v>1018.7313516715376</v>
      </c>
      <c r="S141" s="702">
        <f>'[4]2019 GRC Adjustments'!S141</f>
        <v>0</v>
      </c>
      <c r="T141" s="702">
        <f>'[4]2019 GRC Adjustments'!T141</f>
        <v>0</v>
      </c>
      <c r="U141" s="702">
        <f>'[4]2019 GRC Adjustments'!U141</f>
        <v>0</v>
      </c>
      <c r="V141" s="702">
        <f>'[4]2019 GRC Adjustments'!V141</f>
        <v>0</v>
      </c>
      <c r="W141" s="702">
        <f>'[4]2019 GRC Adjustments'!W141</f>
        <v>0</v>
      </c>
      <c r="X141" s="702">
        <f>'[4]2019 GRC Adjustments'!X141</f>
        <v>0</v>
      </c>
      <c r="Y141" s="702">
        <f>'[4]2019 GRC Adjustments'!Y141</f>
        <v>0</v>
      </c>
      <c r="Z141" s="702">
        <f>'[4]2019 GRC Adjustments'!Z141</f>
        <v>0</v>
      </c>
      <c r="AA141" s="702">
        <f>'[4]2019 GRC Adjustments'!AA141</f>
        <v>0</v>
      </c>
      <c r="AB141" s="702">
        <f>'[4]2019 GRC Adjustments'!AB141</f>
        <v>0</v>
      </c>
      <c r="AC141" s="702">
        <f>'[4]2019 GRC Adjustments'!AC141</f>
        <v>0</v>
      </c>
      <c r="AD141" s="702">
        <f>'[4]2019 GRC Adjustments'!AD141</f>
        <v>0</v>
      </c>
      <c r="AE141" s="702">
        <f>'[4]2019 GRC Adjustments'!AE141</f>
        <v>0</v>
      </c>
      <c r="AF141" s="702">
        <f>'[4]2019 GRC Adjustments'!AF141</f>
        <v>-1950.6197238660829</v>
      </c>
      <c r="AG141" s="702">
        <f>'[4]2019 GRC Adjustments'!AG141</f>
        <v>-1950.6197238660829</v>
      </c>
      <c r="AH141" s="702">
        <f>'[4]2019 GRC Adjustments'!AH141</f>
        <v>0</v>
      </c>
      <c r="AI141" s="702">
        <f>'[4]2019 GRC Adjustments'!AI141</f>
        <v>0</v>
      </c>
      <c r="AJ141" s="702">
        <f>'[4]2019 GRC Adjustments'!AJ141</f>
        <v>0</v>
      </c>
      <c r="AK141" s="702">
        <f>'[4]2019 GRC Adjustments'!AK141</f>
        <v>0</v>
      </c>
      <c r="AL141" s="702">
        <f>'[4]2019 GRC Adjustments'!AL141</f>
        <v>0</v>
      </c>
      <c r="AM141" s="702">
        <f>'[4]2019 GRC Adjustments'!AM141</f>
        <v>0</v>
      </c>
      <c r="AN141" s="702">
        <f>'[4]2019 GRC Adjustments'!AN141</f>
        <v>39056.428179788913</v>
      </c>
      <c r="AO141" s="702">
        <f>'[4]2019 GRC Adjustments'!AO141</f>
        <v>0</v>
      </c>
      <c r="AP141" s="702">
        <f>'[4]2019 GRC Adjustments'!AP141</f>
        <v>0</v>
      </c>
      <c r="AQ141" s="702">
        <f>'[4]2019 GRC Adjustments'!AQ141</f>
        <v>0</v>
      </c>
      <c r="AR141" s="702">
        <f>'[4]2019 GRC Adjustments'!AR141</f>
        <v>0</v>
      </c>
      <c r="AS141" s="702">
        <f>'[4]2019 GRC Adjustments'!AS141</f>
        <v>0</v>
      </c>
      <c r="AT141" s="702">
        <f>'[4]2019 GRC Adjustments'!AT141</f>
        <v>0</v>
      </c>
      <c r="AU141" s="702">
        <f>'[4]2019 GRC Adjustments'!AU141</f>
        <v>0</v>
      </c>
      <c r="AV141" s="702">
        <f>'[4]2019 GRC Adjustments'!AV141</f>
        <v>0</v>
      </c>
      <c r="AW141" s="702">
        <f>'[4]2019 GRC Adjustments'!AW141</f>
        <v>0</v>
      </c>
      <c r="AX141" s="702">
        <f>'[4]2019 GRC Adjustments'!AX141</f>
        <v>0</v>
      </c>
      <c r="AY141" s="702">
        <f>'[4]2019 GRC Adjustments'!AY141</f>
        <v>0</v>
      </c>
      <c r="AZ141" s="702">
        <f>'[4]2019 GRC Adjustments'!AZ141</f>
        <v>0</v>
      </c>
      <c r="BA141" s="702">
        <f>'[4]2019 GRC Adjustments'!BA141</f>
        <v>0</v>
      </c>
      <c r="BB141" s="702">
        <f>'[4]2019 GRC Adjustments'!BB141</f>
        <v>0</v>
      </c>
      <c r="BC141" s="702">
        <f>'[4]2019 GRC Adjustments'!BC141</f>
        <v>0</v>
      </c>
      <c r="BD141" s="702">
        <f>'[4]2019 GRC Adjustments'!BD141</f>
        <v>0</v>
      </c>
      <c r="BE141" s="702">
        <f>'[4]2019 GRC Adjustments'!BE141</f>
        <v>0</v>
      </c>
      <c r="BF141" s="702">
        <f>'[4]2019 GRC Adjustments'!BF141</f>
        <v>0</v>
      </c>
      <c r="BG141" s="702">
        <f>'[4]2019 GRC Adjustments'!BG141</f>
        <v>0</v>
      </c>
      <c r="BH141" s="702">
        <f>'[4]2019 GRC Adjustments'!BH141</f>
        <v>0</v>
      </c>
      <c r="BI141" s="702">
        <f>'[4]2019 GRC Adjustments'!BI141</f>
        <v>0</v>
      </c>
      <c r="BJ141" s="702">
        <f>'[4]2019 GRC Adjustments'!BJ141</f>
        <v>39056.428179788913</v>
      </c>
      <c r="BK141" s="702">
        <f>'[4]2019 GRC Adjustments'!BK141</f>
        <v>37105.80845592283</v>
      </c>
    </row>
    <row r="142" spans="1:63">
      <c r="A142" s="700">
        <f>'[4]2019 GRC Adjustments'!A142</f>
        <v>138</v>
      </c>
      <c r="B142" s="702" t="str">
        <f>'[4]2019 GRC Adjustments'!B142</f>
        <v xml:space="preserve">               (18) 5617 Gen Intercnct Studies</v>
      </c>
      <c r="C142" s="702">
        <f>'[4]2019 GRC Adjustments'!C142</f>
        <v>2280011.879999999</v>
      </c>
      <c r="D142" s="702">
        <f>'[4]2019 GRC Adjustments'!D142</f>
        <v>0</v>
      </c>
      <c r="E142" s="702">
        <f>'[4]2019 GRC Adjustments'!E142</f>
        <v>0</v>
      </c>
      <c r="F142" s="702">
        <f>'[4]2019 GRC Adjustments'!F142</f>
        <v>0</v>
      </c>
      <c r="G142" s="702">
        <f>'[4]2019 GRC Adjustments'!G142</f>
        <v>0</v>
      </c>
      <c r="H142" s="702">
        <f>'[4]2019 GRC Adjustments'!H142</f>
        <v>0</v>
      </c>
      <c r="I142" s="702">
        <f>'[4]2019 GRC Adjustments'!I142</f>
        <v>0</v>
      </c>
      <c r="J142" s="702">
        <f>'[4]2019 GRC Adjustments'!J142</f>
        <v>0</v>
      </c>
      <c r="K142" s="702">
        <f>'[4]2019 GRC Adjustments'!K142</f>
        <v>-11.011775262771321</v>
      </c>
      <c r="L142" s="702">
        <f>'[4]2019 GRC Adjustments'!L142</f>
        <v>0</v>
      </c>
      <c r="M142" s="702">
        <f>'[4]2019 GRC Adjustments'!M142</f>
        <v>0</v>
      </c>
      <c r="N142" s="702">
        <f>'[4]2019 GRC Adjustments'!N142</f>
        <v>0</v>
      </c>
      <c r="O142" s="702">
        <f>'[4]2019 GRC Adjustments'!O142</f>
        <v>0</v>
      </c>
      <c r="P142" s="702">
        <f>'[4]2019 GRC Adjustments'!P142</f>
        <v>0</v>
      </c>
      <c r="Q142" s="702">
        <f>'[4]2019 GRC Adjustments'!Q142</f>
        <v>0</v>
      </c>
      <c r="R142" s="702">
        <f>'[4]2019 GRC Adjustments'!R142</f>
        <v>3.777943534586973</v>
      </c>
      <c r="S142" s="702">
        <f>'[4]2019 GRC Adjustments'!S142</f>
        <v>0</v>
      </c>
      <c r="T142" s="702">
        <f>'[4]2019 GRC Adjustments'!T142</f>
        <v>0</v>
      </c>
      <c r="U142" s="702">
        <f>'[4]2019 GRC Adjustments'!U142</f>
        <v>0</v>
      </c>
      <c r="V142" s="702">
        <f>'[4]2019 GRC Adjustments'!V142</f>
        <v>0</v>
      </c>
      <c r="W142" s="702">
        <f>'[4]2019 GRC Adjustments'!W142</f>
        <v>0</v>
      </c>
      <c r="X142" s="702">
        <f>'[4]2019 GRC Adjustments'!X142</f>
        <v>0</v>
      </c>
      <c r="Y142" s="702">
        <f>'[4]2019 GRC Adjustments'!Y142</f>
        <v>0</v>
      </c>
      <c r="Z142" s="702">
        <f>'[4]2019 GRC Adjustments'!Z142</f>
        <v>0</v>
      </c>
      <c r="AA142" s="702">
        <f>'[4]2019 GRC Adjustments'!AA142</f>
        <v>0</v>
      </c>
      <c r="AB142" s="702">
        <f>'[4]2019 GRC Adjustments'!AB142</f>
        <v>0</v>
      </c>
      <c r="AC142" s="702">
        <f>'[4]2019 GRC Adjustments'!AC142</f>
        <v>0</v>
      </c>
      <c r="AD142" s="702">
        <f>'[4]2019 GRC Adjustments'!AD142</f>
        <v>0</v>
      </c>
      <c r="AE142" s="702">
        <f>'[4]2019 GRC Adjustments'!AE142</f>
        <v>0</v>
      </c>
      <c r="AF142" s="702">
        <f>'[4]2019 GRC Adjustments'!AF142</f>
        <v>-7.2338317281843487</v>
      </c>
      <c r="AG142" s="702">
        <f>'[4]2019 GRC Adjustments'!AG142</f>
        <v>2280004.6461682706</v>
      </c>
      <c r="AH142" s="702">
        <f>'[4]2019 GRC Adjustments'!AH142</f>
        <v>0</v>
      </c>
      <c r="AI142" s="702">
        <f>'[4]2019 GRC Adjustments'!AI142</f>
        <v>0</v>
      </c>
      <c r="AJ142" s="702">
        <f>'[4]2019 GRC Adjustments'!AJ142</f>
        <v>0</v>
      </c>
      <c r="AK142" s="702">
        <f>'[4]2019 GRC Adjustments'!AK142</f>
        <v>0</v>
      </c>
      <c r="AL142" s="702">
        <f>'[4]2019 GRC Adjustments'!AL142</f>
        <v>0</v>
      </c>
      <c r="AM142" s="702">
        <f>'[4]2019 GRC Adjustments'!AM142</f>
        <v>0</v>
      </c>
      <c r="AN142" s="702">
        <f>'[4]2019 GRC Adjustments'!AN142</f>
        <v>4709.3609791777253</v>
      </c>
      <c r="AO142" s="702">
        <f>'[4]2019 GRC Adjustments'!AO142</f>
        <v>0</v>
      </c>
      <c r="AP142" s="702">
        <f>'[4]2019 GRC Adjustments'!AP142</f>
        <v>0</v>
      </c>
      <c r="AQ142" s="702">
        <f>'[4]2019 GRC Adjustments'!AQ142</f>
        <v>0</v>
      </c>
      <c r="AR142" s="702">
        <f>'[4]2019 GRC Adjustments'!AR142</f>
        <v>0</v>
      </c>
      <c r="AS142" s="702">
        <f>'[4]2019 GRC Adjustments'!AS142</f>
        <v>0</v>
      </c>
      <c r="AT142" s="702">
        <f>'[4]2019 GRC Adjustments'!AT142</f>
        <v>0</v>
      </c>
      <c r="AU142" s="702">
        <f>'[4]2019 GRC Adjustments'!AU142</f>
        <v>0</v>
      </c>
      <c r="AV142" s="702">
        <f>'[4]2019 GRC Adjustments'!AV142</f>
        <v>0</v>
      </c>
      <c r="AW142" s="702">
        <f>'[4]2019 GRC Adjustments'!AW142</f>
        <v>0</v>
      </c>
      <c r="AX142" s="702">
        <f>'[4]2019 GRC Adjustments'!AX142</f>
        <v>0</v>
      </c>
      <c r="AY142" s="702">
        <f>'[4]2019 GRC Adjustments'!AY142</f>
        <v>0</v>
      </c>
      <c r="AZ142" s="702">
        <f>'[4]2019 GRC Adjustments'!AZ142</f>
        <v>0</v>
      </c>
      <c r="BA142" s="702">
        <f>'[4]2019 GRC Adjustments'!BA142</f>
        <v>0</v>
      </c>
      <c r="BB142" s="702">
        <f>'[4]2019 GRC Adjustments'!BB142</f>
        <v>0</v>
      </c>
      <c r="BC142" s="702">
        <f>'[4]2019 GRC Adjustments'!BC142</f>
        <v>0</v>
      </c>
      <c r="BD142" s="702">
        <f>'[4]2019 GRC Adjustments'!BD142</f>
        <v>0</v>
      </c>
      <c r="BE142" s="702">
        <f>'[4]2019 GRC Adjustments'!BE142</f>
        <v>0</v>
      </c>
      <c r="BF142" s="702">
        <f>'[4]2019 GRC Adjustments'!BF142</f>
        <v>0</v>
      </c>
      <c r="BG142" s="702">
        <f>'[4]2019 GRC Adjustments'!BG142</f>
        <v>0</v>
      </c>
      <c r="BH142" s="702">
        <f>'[4]2019 GRC Adjustments'!BH142</f>
        <v>0</v>
      </c>
      <c r="BI142" s="702">
        <f>'[4]2019 GRC Adjustments'!BI142</f>
        <v>0</v>
      </c>
      <c r="BJ142" s="702">
        <f>'[4]2019 GRC Adjustments'!BJ142</f>
        <v>4709.3609791777253</v>
      </c>
      <c r="BK142" s="702">
        <f>'[4]2019 GRC Adjustments'!BK142</f>
        <v>2284714.0071474481</v>
      </c>
    </row>
    <row r="143" spans="1:63">
      <c r="A143" s="700">
        <f>'[4]2019 GRC Adjustments'!A143</f>
        <v>139</v>
      </c>
      <c r="B143" s="702" t="str">
        <f>'[4]2019 GRC Adjustments'!B143</f>
        <v xml:space="preserve">               (18) 5618 - Reliability Planning</v>
      </c>
      <c r="C143" s="702">
        <f>'[4]2019 GRC Adjustments'!C143</f>
        <v>102621.26</v>
      </c>
      <c r="D143" s="702">
        <f>'[4]2019 GRC Adjustments'!D143</f>
        <v>0</v>
      </c>
      <c r="E143" s="702">
        <f>'[4]2019 GRC Adjustments'!E143</f>
        <v>0</v>
      </c>
      <c r="F143" s="702">
        <f>'[4]2019 GRC Adjustments'!F143</f>
        <v>0</v>
      </c>
      <c r="G143" s="702">
        <f>'[4]2019 GRC Adjustments'!G143</f>
        <v>0</v>
      </c>
      <c r="H143" s="702">
        <f>'[4]2019 GRC Adjustments'!H143</f>
        <v>0</v>
      </c>
      <c r="I143" s="702">
        <f>'[4]2019 GRC Adjustments'!I143</f>
        <v>0</v>
      </c>
      <c r="J143" s="702">
        <f>'[4]2019 GRC Adjustments'!J143</f>
        <v>0</v>
      </c>
      <c r="K143" s="702">
        <f>'[4]2019 GRC Adjustments'!K143</f>
        <v>4.5148278577362415</v>
      </c>
      <c r="L143" s="702">
        <f>'[4]2019 GRC Adjustments'!L143</f>
        <v>0</v>
      </c>
      <c r="M143" s="702">
        <f>'[4]2019 GRC Adjustments'!M143</f>
        <v>0</v>
      </c>
      <c r="N143" s="702">
        <f>'[4]2019 GRC Adjustments'!N143</f>
        <v>0</v>
      </c>
      <c r="O143" s="702">
        <f>'[4]2019 GRC Adjustments'!O143</f>
        <v>0</v>
      </c>
      <c r="P143" s="702">
        <f>'[4]2019 GRC Adjustments'!P143</f>
        <v>0</v>
      </c>
      <c r="Q143" s="702">
        <f>'[4]2019 GRC Adjustments'!Q143</f>
        <v>0</v>
      </c>
      <c r="R143" s="702">
        <f>'[4]2019 GRC Adjustments'!R143</f>
        <v>-1.5489568491806589</v>
      </c>
      <c r="S143" s="702">
        <f>'[4]2019 GRC Adjustments'!S143</f>
        <v>0</v>
      </c>
      <c r="T143" s="702">
        <f>'[4]2019 GRC Adjustments'!T143</f>
        <v>0</v>
      </c>
      <c r="U143" s="702">
        <f>'[4]2019 GRC Adjustments'!U143</f>
        <v>0</v>
      </c>
      <c r="V143" s="702">
        <f>'[4]2019 GRC Adjustments'!V143</f>
        <v>0</v>
      </c>
      <c r="W143" s="702">
        <f>'[4]2019 GRC Adjustments'!W143</f>
        <v>0</v>
      </c>
      <c r="X143" s="702">
        <f>'[4]2019 GRC Adjustments'!X143</f>
        <v>0</v>
      </c>
      <c r="Y143" s="702">
        <f>'[4]2019 GRC Adjustments'!Y143</f>
        <v>0</v>
      </c>
      <c r="Z143" s="702">
        <f>'[4]2019 GRC Adjustments'!Z143</f>
        <v>0</v>
      </c>
      <c r="AA143" s="702">
        <f>'[4]2019 GRC Adjustments'!AA143</f>
        <v>0</v>
      </c>
      <c r="AB143" s="702">
        <f>'[4]2019 GRC Adjustments'!AB143</f>
        <v>0</v>
      </c>
      <c r="AC143" s="702">
        <f>'[4]2019 GRC Adjustments'!AC143</f>
        <v>0</v>
      </c>
      <c r="AD143" s="702">
        <f>'[4]2019 GRC Adjustments'!AD143</f>
        <v>0</v>
      </c>
      <c r="AE143" s="702">
        <f>'[4]2019 GRC Adjustments'!AE143</f>
        <v>0</v>
      </c>
      <c r="AF143" s="702">
        <f>'[4]2019 GRC Adjustments'!AF143</f>
        <v>2.9658710085555828</v>
      </c>
      <c r="AG143" s="702">
        <f>'[4]2019 GRC Adjustments'!AG143</f>
        <v>102624.22587100854</v>
      </c>
      <c r="AH143" s="702">
        <f>'[4]2019 GRC Adjustments'!AH143</f>
        <v>0</v>
      </c>
      <c r="AI143" s="702">
        <f>'[4]2019 GRC Adjustments'!AI143</f>
        <v>0</v>
      </c>
      <c r="AJ143" s="702">
        <f>'[4]2019 GRC Adjustments'!AJ143</f>
        <v>0</v>
      </c>
      <c r="AK143" s="702">
        <f>'[4]2019 GRC Adjustments'!AK143</f>
        <v>0</v>
      </c>
      <c r="AL143" s="702">
        <f>'[4]2019 GRC Adjustments'!AL143</f>
        <v>0</v>
      </c>
      <c r="AM143" s="702">
        <f>'[4]2019 GRC Adjustments'!AM143</f>
        <v>0</v>
      </c>
      <c r="AN143" s="702">
        <f>'[4]2019 GRC Adjustments'!AN143</f>
        <v>-1930.8380014628672</v>
      </c>
      <c r="AO143" s="702">
        <f>'[4]2019 GRC Adjustments'!AO143</f>
        <v>0</v>
      </c>
      <c r="AP143" s="702">
        <f>'[4]2019 GRC Adjustments'!AP143</f>
        <v>0</v>
      </c>
      <c r="AQ143" s="702">
        <f>'[4]2019 GRC Adjustments'!AQ143</f>
        <v>0</v>
      </c>
      <c r="AR143" s="702">
        <f>'[4]2019 GRC Adjustments'!AR143</f>
        <v>0</v>
      </c>
      <c r="AS143" s="702">
        <f>'[4]2019 GRC Adjustments'!AS143</f>
        <v>0</v>
      </c>
      <c r="AT143" s="702">
        <f>'[4]2019 GRC Adjustments'!AT143</f>
        <v>0</v>
      </c>
      <c r="AU143" s="702">
        <f>'[4]2019 GRC Adjustments'!AU143</f>
        <v>0</v>
      </c>
      <c r="AV143" s="702">
        <f>'[4]2019 GRC Adjustments'!AV143</f>
        <v>0</v>
      </c>
      <c r="AW143" s="702">
        <f>'[4]2019 GRC Adjustments'!AW143</f>
        <v>0</v>
      </c>
      <c r="AX143" s="702">
        <f>'[4]2019 GRC Adjustments'!AX143</f>
        <v>0</v>
      </c>
      <c r="AY143" s="702">
        <f>'[4]2019 GRC Adjustments'!AY143</f>
        <v>0</v>
      </c>
      <c r="AZ143" s="702">
        <f>'[4]2019 GRC Adjustments'!AZ143</f>
        <v>0</v>
      </c>
      <c r="BA143" s="702">
        <f>'[4]2019 GRC Adjustments'!BA143</f>
        <v>0</v>
      </c>
      <c r="BB143" s="702">
        <f>'[4]2019 GRC Adjustments'!BB143</f>
        <v>0</v>
      </c>
      <c r="BC143" s="702">
        <f>'[4]2019 GRC Adjustments'!BC143</f>
        <v>0</v>
      </c>
      <c r="BD143" s="702">
        <f>'[4]2019 GRC Adjustments'!BD143</f>
        <v>0</v>
      </c>
      <c r="BE143" s="702">
        <f>'[4]2019 GRC Adjustments'!BE143</f>
        <v>0</v>
      </c>
      <c r="BF143" s="702">
        <f>'[4]2019 GRC Adjustments'!BF143</f>
        <v>0</v>
      </c>
      <c r="BG143" s="702">
        <f>'[4]2019 GRC Adjustments'!BG143</f>
        <v>0</v>
      </c>
      <c r="BH143" s="702">
        <f>'[4]2019 GRC Adjustments'!BH143</f>
        <v>0</v>
      </c>
      <c r="BI143" s="702">
        <f>'[4]2019 GRC Adjustments'!BI143</f>
        <v>0</v>
      </c>
      <c r="BJ143" s="702">
        <f>'[4]2019 GRC Adjustments'!BJ143</f>
        <v>-1930.8380014628672</v>
      </c>
      <c r="BK143" s="702">
        <f>'[4]2019 GRC Adjustments'!BK143</f>
        <v>100693.38786954568</v>
      </c>
    </row>
    <row r="144" spans="1:63">
      <c r="A144" s="700">
        <f>'[4]2019 GRC Adjustments'!A144</f>
        <v>140</v>
      </c>
      <c r="B144" s="702" t="str">
        <f>'[4]2019 GRC Adjustments'!B144</f>
        <v xml:space="preserve">               (18) 562 - Transmission Oper Station Expense</v>
      </c>
      <c r="C144" s="702">
        <f>'[4]2019 GRC Adjustments'!C144</f>
        <v>1374171.62</v>
      </c>
      <c r="D144" s="702">
        <f>'[4]2019 GRC Adjustments'!D144</f>
        <v>0</v>
      </c>
      <c r="E144" s="702">
        <f>'[4]2019 GRC Adjustments'!E144</f>
        <v>0</v>
      </c>
      <c r="F144" s="702">
        <f>'[4]2019 GRC Adjustments'!F144</f>
        <v>0</v>
      </c>
      <c r="G144" s="702">
        <f>'[4]2019 GRC Adjustments'!G144</f>
        <v>0</v>
      </c>
      <c r="H144" s="702">
        <f>'[4]2019 GRC Adjustments'!H144</f>
        <v>0</v>
      </c>
      <c r="I144" s="702">
        <f>'[4]2019 GRC Adjustments'!I144</f>
        <v>0</v>
      </c>
      <c r="J144" s="702">
        <f>'[4]2019 GRC Adjustments'!J144</f>
        <v>0</v>
      </c>
      <c r="K144" s="702">
        <f>'[4]2019 GRC Adjustments'!K144</f>
        <v>-84.548705529427352</v>
      </c>
      <c r="L144" s="702">
        <f>'[4]2019 GRC Adjustments'!L144</f>
        <v>0</v>
      </c>
      <c r="M144" s="702">
        <f>'[4]2019 GRC Adjustments'!M144</f>
        <v>0</v>
      </c>
      <c r="N144" s="702">
        <f>'[4]2019 GRC Adjustments'!N144</f>
        <v>0</v>
      </c>
      <c r="O144" s="702">
        <f>'[4]2019 GRC Adjustments'!O144</f>
        <v>0</v>
      </c>
      <c r="P144" s="702">
        <f>'[4]2019 GRC Adjustments'!P144</f>
        <v>0</v>
      </c>
      <c r="Q144" s="702">
        <f>'[4]2019 GRC Adjustments'!Q144</f>
        <v>0</v>
      </c>
      <c r="R144" s="702">
        <f>'[4]2019 GRC Adjustments'!R144</f>
        <v>29.007151689019288</v>
      </c>
      <c r="S144" s="702">
        <f>'[4]2019 GRC Adjustments'!S144</f>
        <v>0</v>
      </c>
      <c r="T144" s="702">
        <f>'[4]2019 GRC Adjustments'!T144</f>
        <v>0</v>
      </c>
      <c r="U144" s="702">
        <f>'[4]2019 GRC Adjustments'!U144</f>
        <v>0</v>
      </c>
      <c r="V144" s="702">
        <f>'[4]2019 GRC Adjustments'!V144</f>
        <v>0</v>
      </c>
      <c r="W144" s="702">
        <f>'[4]2019 GRC Adjustments'!W144</f>
        <v>0</v>
      </c>
      <c r="X144" s="702">
        <f>'[4]2019 GRC Adjustments'!X144</f>
        <v>0</v>
      </c>
      <c r="Y144" s="702">
        <f>'[4]2019 GRC Adjustments'!Y144</f>
        <v>0</v>
      </c>
      <c r="Z144" s="702">
        <f>'[4]2019 GRC Adjustments'!Z144</f>
        <v>0</v>
      </c>
      <c r="AA144" s="702">
        <f>'[4]2019 GRC Adjustments'!AA144</f>
        <v>0</v>
      </c>
      <c r="AB144" s="702">
        <f>'[4]2019 GRC Adjustments'!AB144</f>
        <v>0</v>
      </c>
      <c r="AC144" s="702">
        <f>'[4]2019 GRC Adjustments'!AC144</f>
        <v>0</v>
      </c>
      <c r="AD144" s="702">
        <f>'[4]2019 GRC Adjustments'!AD144</f>
        <v>0</v>
      </c>
      <c r="AE144" s="702">
        <f>'[4]2019 GRC Adjustments'!AE144</f>
        <v>0</v>
      </c>
      <c r="AF144" s="702">
        <f>'[4]2019 GRC Adjustments'!AF144</f>
        <v>-55.541553840408064</v>
      </c>
      <c r="AG144" s="702">
        <f>'[4]2019 GRC Adjustments'!AG144</f>
        <v>1374116.0784461596</v>
      </c>
      <c r="AH144" s="702">
        <f>'[4]2019 GRC Adjustments'!AH144</f>
        <v>0</v>
      </c>
      <c r="AI144" s="702">
        <f>'[4]2019 GRC Adjustments'!AI144</f>
        <v>0</v>
      </c>
      <c r="AJ144" s="702">
        <f>'[4]2019 GRC Adjustments'!AJ144</f>
        <v>0</v>
      </c>
      <c r="AK144" s="702">
        <f>'[4]2019 GRC Adjustments'!AK144</f>
        <v>0</v>
      </c>
      <c r="AL144" s="702">
        <f>'[4]2019 GRC Adjustments'!AL144</f>
        <v>0</v>
      </c>
      <c r="AM144" s="702">
        <f>'[4]2019 GRC Adjustments'!AM144</f>
        <v>0</v>
      </c>
      <c r="AN144" s="702">
        <f>'[4]2019 GRC Adjustments'!AN144</f>
        <v>20737.091143856764</v>
      </c>
      <c r="AO144" s="702">
        <f>'[4]2019 GRC Adjustments'!AO144</f>
        <v>0</v>
      </c>
      <c r="AP144" s="702">
        <f>'[4]2019 GRC Adjustments'!AP144</f>
        <v>0</v>
      </c>
      <c r="AQ144" s="702">
        <f>'[4]2019 GRC Adjustments'!AQ144</f>
        <v>0</v>
      </c>
      <c r="AR144" s="702">
        <f>'[4]2019 GRC Adjustments'!AR144</f>
        <v>0</v>
      </c>
      <c r="AS144" s="702">
        <f>'[4]2019 GRC Adjustments'!AS144</f>
        <v>0</v>
      </c>
      <c r="AT144" s="702">
        <f>'[4]2019 GRC Adjustments'!AT144</f>
        <v>0</v>
      </c>
      <c r="AU144" s="702">
        <f>'[4]2019 GRC Adjustments'!AU144</f>
        <v>0</v>
      </c>
      <c r="AV144" s="702">
        <f>'[4]2019 GRC Adjustments'!AV144</f>
        <v>0</v>
      </c>
      <c r="AW144" s="702">
        <f>'[4]2019 GRC Adjustments'!AW144</f>
        <v>0</v>
      </c>
      <c r="AX144" s="702">
        <f>'[4]2019 GRC Adjustments'!AX144</f>
        <v>0</v>
      </c>
      <c r="AY144" s="715">
        <f>'[4]2019 GRC Adjustments'!AY144</f>
        <v>849.62087293634602</v>
      </c>
      <c r="AZ144" s="702">
        <f>'[4]2019 GRC Adjustments'!AZ144</f>
        <v>0</v>
      </c>
      <c r="BA144" s="702">
        <f>'[4]2019 GRC Adjustments'!BA144</f>
        <v>0</v>
      </c>
      <c r="BB144" s="702">
        <f>'[4]2019 GRC Adjustments'!BB144</f>
        <v>0</v>
      </c>
      <c r="BC144" s="702">
        <f>'[4]2019 GRC Adjustments'!BC144</f>
        <v>0</v>
      </c>
      <c r="BD144" s="702">
        <f>'[4]2019 GRC Adjustments'!BD144</f>
        <v>0</v>
      </c>
      <c r="BE144" s="702">
        <f>'[4]2019 GRC Adjustments'!BE144</f>
        <v>0</v>
      </c>
      <c r="BF144" s="702">
        <f>'[4]2019 GRC Adjustments'!BF144</f>
        <v>0</v>
      </c>
      <c r="BG144" s="702">
        <f>'[4]2019 GRC Adjustments'!BG144</f>
        <v>0</v>
      </c>
      <c r="BH144" s="702">
        <f>'[4]2019 GRC Adjustments'!BH144</f>
        <v>0</v>
      </c>
      <c r="BI144" s="702">
        <f>'[4]2019 GRC Adjustments'!BI144</f>
        <v>0</v>
      </c>
      <c r="BJ144" s="702">
        <f>'[4]2019 GRC Adjustments'!BJ144</f>
        <v>21586.71201679311</v>
      </c>
      <c r="BK144" s="702">
        <f>'[4]2019 GRC Adjustments'!BK144</f>
        <v>1395702.7904629528</v>
      </c>
    </row>
    <row r="145" spans="1:63">
      <c r="A145" s="700">
        <f>'[4]2019 GRC Adjustments'!A145</f>
        <v>141</v>
      </c>
      <c r="B145" s="702" t="str">
        <f>'[4]2019 GRC Adjustments'!B145</f>
        <v xml:space="preserve">               (18) 563 - Transmission Oper Overhead Line Exp</v>
      </c>
      <c r="C145" s="702">
        <f>'[4]2019 GRC Adjustments'!C145</f>
        <v>340840.55999999901</v>
      </c>
      <c r="D145" s="702">
        <f>'[4]2019 GRC Adjustments'!D145</f>
        <v>0</v>
      </c>
      <c r="E145" s="702">
        <f>'[4]2019 GRC Adjustments'!E145</f>
        <v>0</v>
      </c>
      <c r="F145" s="702">
        <f>'[4]2019 GRC Adjustments'!F145</f>
        <v>0</v>
      </c>
      <c r="G145" s="702">
        <f>'[4]2019 GRC Adjustments'!G145</f>
        <v>0</v>
      </c>
      <c r="H145" s="702">
        <f>'[4]2019 GRC Adjustments'!H145</f>
        <v>0</v>
      </c>
      <c r="I145" s="702">
        <f>'[4]2019 GRC Adjustments'!I145</f>
        <v>0</v>
      </c>
      <c r="J145" s="702">
        <f>'[4]2019 GRC Adjustments'!J145</f>
        <v>0</v>
      </c>
      <c r="K145" s="702">
        <f>'[4]2019 GRC Adjustments'!K145</f>
        <v>-7.538123783384549E-16</v>
      </c>
      <c r="L145" s="702">
        <f>'[4]2019 GRC Adjustments'!L145</f>
        <v>0</v>
      </c>
      <c r="M145" s="702">
        <f>'[4]2019 GRC Adjustments'!M145</f>
        <v>0</v>
      </c>
      <c r="N145" s="702">
        <f>'[4]2019 GRC Adjustments'!N145</f>
        <v>0</v>
      </c>
      <c r="O145" s="702">
        <f>'[4]2019 GRC Adjustments'!O145</f>
        <v>0</v>
      </c>
      <c r="P145" s="702">
        <f>'[4]2019 GRC Adjustments'!P145</f>
        <v>0</v>
      </c>
      <c r="Q145" s="702">
        <f>'[4]2019 GRC Adjustments'!Q145</f>
        <v>0</v>
      </c>
      <c r="R145" s="702">
        <f>'[4]2019 GRC Adjustments'!R145</f>
        <v>2.586195716019977E-16</v>
      </c>
      <c r="S145" s="702">
        <f>'[4]2019 GRC Adjustments'!S145</f>
        <v>0</v>
      </c>
      <c r="T145" s="702">
        <f>'[4]2019 GRC Adjustments'!T145</f>
        <v>0</v>
      </c>
      <c r="U145" s="702">
        <f>'[4]2019 GRC Adjustments'!U145</f>
        <v>0</v>
      </c>
      <c r="V145" s="702">
        <f>'[4]2019 GRC Adjustments'!V145</f>
        <v>0</v>
      </c>
      <c r="W145" s="702">
        <f>'[4]2019 GRC Adjustments'!W145</f>
        <v>0</v>
      </c>
      <c r="X145" s="702">
        <f>'[4]2019 GRC Adjustments'!X145</f>
        <v>0</v>
      </c>
      <c r="Y145" s="702">
        <f>'[4]2019 GRC Adjustments'!Y145</f>
        <v>0</v>
      </c>
      <c r="Z145" s="702">
        <f>'[4]2019 GRC Adjustments'!Z145</f>
        <v>0</v>
      </c>
      <c r="AA145" s="702">
        <f>'[4]2019 GRC Adjustments'!AA145</f>
        <v>0</v>
      </c>
      <c r="AB145" s="702">
        <f>'[4]2019 GRC Adjustments'!AB145</f>
        <v>0</v>
      </c>
      <c r="AC145" s="702">
        <f>'[4]2019 GRC Adjustments'!AC145</f>
        <v>0</v>
      </c>
      <c r="AD145" s="702">
        <f>'[4]2019 GRC Adjustments'!AD145</f>
        <v>0</v>
      </c>
      <c r="AE145" s="702">
        <f>'[4]2019 GRC Adjustments'!AE145</f>
        <v>0</v>
      </c>
      <c r="AF145" s="702">
        <f>'[4]2019 GRC Adjustments'!AF145</f>
        <v>-4.9519280673645715E-16</v>
      </c>
      <c r="AG145" s="702">
        <f>'[4]2019 GRC Adjustments'!AG145</f>
        <v>340840.55999999901</v>
      </c>
      <c r="AH145" s="702">
        <f>'[4]2019 GRC Adjustments'!AH145</f>
        <v>0</v>
      </c>
      <c r="AI145" s="702">
        <f>'[4]2019 GRC Adjustments'!AI145</f>
        <v>0</v>
      </c>
      <c r="AJ145" s="702">
        <f>'[4]2019 GRC Adjustments'!AJ145</f>
        <v>0</v>
      </c>
      <c r="AK145" s="702">
        <f>'[4]2019 GRC Adjustments'!AK145</f>
        <v>0</v>
      </c>
      <c r="AL145" s="702">
        <f>'[4]2019 GRC Adjustments'!AL145</f>
        <v>0</v>
      </c>
      <c r="AM145" s="702">
        <f>'[4]2019 GRC Adjustments'!AM145</f>
        <v>0</v>
      </c>
      <c r="AN145" s="702">
        <f>'[4]2019 GRC Adjustments'!AN145</f>
        <v>4603.2980000448624</v>
      </c>
      <c r="AO145" s="702">
        <f>'[4]2019 GRC Adjustments'!AO145</f>
        <v>0</v>
      </c>
      <c r="AP145" s="702">
        <f>'[4]2019 GRC Adjustments'!AP145</f>
        <v>0</v>
      </c>
      <c r="AQ145" s="702">
        <f>'[4]2019 GRC Adjustments'!AQ145</f>
        <v>0</v>
      </c>
      <c r="AR145" s="702">
        <f>'[4]2019 GRC Adjustments'!AR145</f>
        <v>0</v>
      </c>
      <c r="AS145" s="702">
        <f>'[4]2019 GRC Adjustments'!AS145</f>
        <v>0</v>
      </c>
      <c r="AT145" s="702">
        <f>'[4]2019 GRC Adjustments'!AT145</f>
        <v>0</v>
      </c>
      <c r="AU145" s="702">
        <f>'[4]2019 GRC Adjustments'!AU145</f>
        <v>0</v>
      </c>
      <c r="AV145" s="702">
        <f>'[4]2019 GRC Adjustments'!AV145</f>
        <v>0</v>
      </c>
      <c r="AW145" s="702">
        <f>'[4]2019 GRC Adjustments'!AW145</f>
        <v>0</v>
      </c>
      <c r="AX145" s="702">
        <f>'[4]2019 GRC Adjustments'!AX145</f>
        <v>0</v>
      </c>
      <c r="AY145" s="715">
        <f>'[4]2019 GRC Adjustments'!AY145</f>
        <v>16.456252001544662</v>
      </c>
      <c r="AZ145" s="702">
        <f>'[4]2019 GRC Adjustments'!AZ145</f>
        <v>0</v>
      </c>
      <c r="BA145" s="702">
        <f>'[4]2019 GRC Adjustments'!BA145</f>
        <v>0</v>
      </c>
      <c r="BB145" s="702">
        <f>'[4]2019 GRC Adjustments'!BB145</f>
        <v>0</v>
      </c>
      <c r="BC145" s="702">
        <f>'[4]2019 GRC Adjustments'!BC145</f>
        <v>0</v>
      </c>
      <c r="BD145" s="702">
        <f>'[4]2019 GRC Adjustments'!BD145</f>
        <v>0</v>
      </c>
      <c r="BE145" s="702">
        <f>'[4]2019 GRC Adjustments'!BE145</f>
        <v>0</v>
      </c>
      <c r="BF145" s="702">
        <f>'[4]2019 GRC Adjustments'!BF145</f>
        <v>0</v>
      </c>
      <c r="BG145" s="702">
        <f>'[4]2019 GRC Adjustments'!BG145</f>
        <v>0</v>
      </c>
      <c r="BH145" s="702">
        <f>'[4]2019 GRC Adjustments'!BH145</f>
        <v>0</v>
      </c>
      <c r="BI145" s="702">
        <f>'[4]2019 GRC Adjustments'!BI145</f>
        <v>0</v>
      </c>
      <c r="BJ145" s="702">
        <f>'[4]2019 GRC Adjustments'!BJ145</f>
        <v>4619.7542520464067</v>
      </c>
      <c r="BK145" s="702">
        <f>'[4]2019 GRC Adjustments'!BK145</f>
        <v>345460.31425204541</v>
      </c>
    </row>
    <row r="146" spans="1:63">
      <c r="A146" s="700">
        <f>'[4]2019 GRC Adjustments'!A146</f>
        <v>142</v>
      </c>
      <c r="B146" s="702" t="str">
        <f>'[4]2019 GRC Adjustments'!B146</f>
        <v xml:space="preserve">               (18) 566 - Transmission Oper Misc</v>
      </c>
      <c r="C146" s="702">
        <f>'[4]2019 GRC Adjustments'!C146</f>
        <v>2740904.71</v>
      </c>
      <c r="D146" s="702">
        <f>'[4]2019 GRC Adjustments'!D146</f>
        <v>0</v>
      </c>
      <c r="E146" s="702">
        <f>'[4]2019 GRC Adjustments'!E146</f>
        <v>0</v>
      </c>
      <c r="F146" s="702">
        <f>'[4]2019 GRC Adjustments'!F146</f>
        <v>0</v>
      </c>
      <c r="G146" s="702">
        <f>'[4]2019 GRC Adjustments'!G146</f>
        <v>0</v>
      </c>
      <c r="H146" s="702">
        <f>'[4]2019 GRC Adjustments'!H146</f>
        <v>0</v>
      </c>
      <c r="I146" s="702">
        <f>'[4]2019 GRC Adjustments'!I146</f>
        <v>0</v>
      </c>
      <c r="J146" s="702">
        <f>'[4]2019 GRC Adjustments'!J146</f>
        <v>0</v>
      </c>
      <c r="K146" s="702">
        <f>'[4]2019 GRC Adjustments'!K146</f>
        <v>-3555.6680694225893</v>
      </c>
      <c r="L146" s="702">
        <f>'[4]2019 GRC Adjustments'!L146</f>
        <v>0</v>
      </c>
      <c r="M146" s="702">
        <f>'[4]2019 GRC Adjustments'!M146</f>
        <v>0</v>
      </c>
      <c r="N146" s="702">
        <f>'[4]2019 GRC Adjustments'!N146</f>
        <v>0</v>
      </c>
      <c r="O146" s="702">
        <f>'[4]2019 GRC Adjustments'!O146</f>
        <v>0</v>
      </c>
      <c r="P146" s="702">
        <f>'[4]2019 GRC Adjustments'!P146</f>
        <v>0</v>
      </c>
      <c r="Q146" s="702">
        <f>'[4]2019 GRC Adjustments'!Q146</f>
        <v>0</v>
      </c>
      <c r="R146" s="702">
        <f>'[4]2019 GRC Adjustments'!R146</f>
        <v>1219.8862466279318</v>
      </c>
      <c r="S146" s="702">
        <f>'[4]2019 GRC Adjustments'!S146</f>
        <v>0</v>
      </c>
      <c r="T146" s="702">
        <f>'[4]2019 GRC Adjustments'!T146</f>
        <v>0</v>
      </c>
      <c r="U146" s="702">
        <f>'[4]2019 GRC Adjustments'!U146</f>
        <v>0</v>
      </c>
      <c r="V146" s="702">
        <f>'[4]2019 GRC Adjustments'!V146</f>
        <v>0</v>
      </c>
      <c r="W146" s="702">
        <f>'[4]2019 GRC Adjustments'!W146</f>
        <v>0</v>
      </c>
      <c r="X146" s="702">
        <f>'[4]2019 GRC Adjustments'!X146</f>
        <v>0</v>
      </c>
      <c r="Y146" s="702">
        <f>'[4]2019 GRC Adjustments'!Y146</f>
        <v>0</v>
      </c>
      <c r="Z146" s="702">
        <f>'[4]2019 GRC Adjustments'!Z146</f>
        <v>0</v>
      </c>
      <c r="AA146" s="702">
        <f>'[4]2019 GRC Adjustments'!AA146</f>
        <v>0</v>
      </c>
      <c r="AB146" s="702">
        <f>'[4]2019 GRC Adjustments'!AB146</f>
        <v>0</v>
      </c>
      <c r="AC146" s="702">
        <f>'[4]2019 GRC Adjustments'!AC146</f>
        <v>0</v>
      </c>
      <c r="AD146" s="702">
        <f>'[4]2019 GRC Adjustments'!AD146</f>
        <v>0</v>
      </c>
      <c r="AE146" s="702">
        <f>'[4]2019 GRC Adjustments'!AE146</f>
        <v>0</v>
      </c>
      <c r="AF146" s="702">
        <f>'[4]2019 GRC Adjustments'!AF146</f>
        <v>-2335.7818227946573</v>
      </c>
      <c r="AG146" s="702">
        <f>'[4]2019 GRC Adjustments'!AG146</f>
        <v>2738568.9281772054</v>
      </c>
      <c r="AH146" s="702">
        <f>'[4]2019 GRC Adjustments'!AH146</f>
        <v>0</v>
      </c>
      <c r="AI146" s="702">
        <f>'[4]2019 GRC Adjustments'!AI146</f>
        <v>0</v>
      </c>
      <c r="AJ146" s="702">
        <f>'[4]2019 GRC Adjustments'!AJ146</f>
        <v>0</v>
      </c>
      <c r="AK146" s="702">
        <f>'[4]2019 GRC Adjustments'!AK146</f>
        <v>0</v>
      </c>
      <c r="AL146" s="702">
        <f>'[4]2019 GRC Adjustments'!AL146</f>
        <v>0</v>
      </c>
      <c r="AM146" s="702">
        <f>'[4]2019 GRC Adjustments'!AM146</f>
        <v>0</v>
      </c>
      <c r="AN146" s="702">
        <f>'[4]2019 GRC Adjustments'!AN146</f>
        <v>46768.364889095632</v>
      </c>
      <c r="AO146" s="702">
        <f>'[4]2019 GRC Adjustments'!AO146</f>
        <v>0</v>
      </c>
      <c r="AP146" s="702">
        <f>'[4]2019 GRC Adjustments'!AP146</f>
        <v>0</v>
      </c>
      <c r="AQ146" s="702">
        <f>'[4]2019 GRC Adjustments'!AQ146</f>
        <v>0</v>
      </c>
      <c r="AR146" s="702">
        <f>'[4]2019 GRC Adjustments'!AR146</f>
        <v>0</v>
      </c>
      <c r="AS146" s="702">
        <f>'[4]2019 GRC Adjustments'!AS146</f>
        <v>0</v>
      </c>
      <c r="AT146" s="702">
        <f>'[4]2019 GRC Adjustments'!AT146</f>
        <v>0</v>
      </c>
      <c r="AU146" s="702">
        <f>'[4]2019 GRC Adjustments'!AU146</f>
        <v>0</v>
      </c>
      <c r="AV146" s="702">
        <f>'[4]2019 GRC Adjustments'!AV146</f>
        <v>0</v>
      </c>
      <c r="AW146" s="702">
        <f>'[4]2019 GRC Adjustments'!AW146</f>
        <v>0</v>
      </c>
      <c r="AX146" s="702">
        <f>'[4]2019 GRC Adjustments'!AX146</f>
        <v>0</v>
      </c>
      <c r="AY146" s="702">
        <f>'[4]2019 GRC Adjustments'!AY146</f>
        <v>0</v>
      </c>
      <c r="AZ146" s="702">
        <f>'[4]2019 GRC Adjustments'!AZ146</f>
        <v>0</v>
      </c>
      <c r="BA146" s="702">
        <f>'[4]2019 GRC Adjustments'!BA146</f>
        <v>0</v>
      </c>
      <c r="BB146" s="702">
        <f>'[4]2019 GRC Adjustments'!BB146</f>
        <v>0</v>
      </c>
      <c r="BC146" s="702">
        <f>'[4]2019 GRC Adjustments'!BC146</f>
        <v>0</v>
      </c>
      <c r="BD146" s="702">
        <f>'[4]2019 GRC Adjustments'!BD146</f>
        <v>0</v>
      </c>
      <c r="BE146" s="702">
        <f>'[4]2019 GRC Adjustments'!BE146</f>
        <v>0</v>
      </c>
      <c r="BF146" s="702">
        <f>'[4]2019 GRC Adjustments'!BF146</f>
        <v>0</v>
      </c>
      <c r="BG146" s="702">
        <f>'[4]2019 GRC Adjustments'!BG146</f>
        <v>0</v>
      </c>
      <c r="BH146" s="702">
        <f>'[4]2019 GRC Adjustments'!BH146</f>
        <v>0</v>
      </c>
      <c r="BI146" s="702">
        <f>'[4]2019 GRC Adjustments'!BI146</f>
        <v>0</v>
      </c>
      <c r="BJ146" s="702">
        <f>'[4]2019 GRC Adjustments'!BJ146</f>
        <v>46768.364889095632</v>
      </c>
      <c r="BK146" s="702">
        <f>'[4]2019 GRC Adjustments'!BK146</f>
        <v>2785337.2930663009</v>
      </c>
    </row>
    <row r="147" spans="1:63">
      <c r="A147" s="700">
        <f>'[4]2019 GRC Adjustments'!A147</f>
        <v>143</v>
      </c>
      <c r="B147" s="702" t="str">
        <f>'[4]2019 GRC Adjustments'!B147</f>
        <v xml:space="preserve">               (18) 567 - Transmission Oper Rents</v>
      </c>
      <c r="C147" s="702">
        <f>'[4]2019 GRC Adjustments'!C147</f>
        <v>372875.19</v>
      </c>
      <c r="D147" s="702">
        <f>'[4]2019 GRC Adjustments'!D147</f>
        <v>0</v>
      </c>
      <c r="E147" s="702">
        <f>'[4]2019 GRC Adjustments'!E147</f>
        <v>0</v>
      </c>
      <c r="F147" s="702">
        <f>'[4]2019 GRC Adjustments'!F147</f>
        <v>0</v>
      </c>
      <c r="G147" s="702">
        <f>'[4]2019 GRC Adjustments'!G147</f>
        <v>0</v>
      </c>
      <c r="H147" s="702">
        <f>'[4]2019 GRC Adjustments'!H147</f>
        <v>0</v>
      </c>
      <c r="I147" s="702">
        <f>'[4]2019 GRC Adjustments'!I147</f>
        <v>0</v>
      </c>
      <c r="J147" s="702">
        <f>'[4]2019 GRC Adjustments'!J147</f>
        <v>0</v>
      </c>
      <c r="K147" s="702">
        <f>'[4]2019 GRC Adjustments'!K147</f>
        <v>-369.06627024732722</v>
      </c>
      <c r="L147" s="702">
        <f>'[4]2019 GRC Adjustments'!L147</f>
        <v>0</v>
      </c>
      <c r="M147" s="702">
        <f>'[4]2019 GRC Adjustments'!M147</f>
        <v>0</v>
      </c>
      <c r="N147" s="702">
        <f>'[4]2019 GRC Adjustments'!N147</f>
        <v>0</v>
      </c>
      <c r="O147" s="702">
        <f>'[4]2019 GRC Adjustments'!O147</f>
        <v>0</v>
      </c>
      <c r="P147" s="702">
        <f>'[4]2019 GRC Adjustments'!P147</f>
        <v>0</v>
      </c>
      <c r="Q147" s="702">
        <f>'[4]2019 GRC Adjustments'!Q147</f>
        <v>0</v>
      </c>
      <c r="R147" s="702">
        <f>'[4]2019 GRC Adjustments'!R147</f>
        <v>126.62004955993932</v>
      </c>
      <c r="S147" s="702">
        <f>'[4]2019 GRC Adjustments'!S147</f>
        <v>0</v>
      </c>
      <c r="T147" s="702">
        <f>'[4]2019 GRC Adjustments'!T147</f>
        <v>0</v>
      </c>
      <c r="U147" s="702">
        <f>'[4]2019 GRC Adjustments'!U147</f>
        <v>0</v>
      </c>
      <c r="V147" s="702">
        <f>'[4]2019 GRC Adjustments'!V147</f>
        <v>0</v>
      </c>
      <c r="W147" s="702">
        <f>'[4]2019 GRC Adjustments'!W147</f>
        <v>0</v>
      </c>
      <c r="X147" s="702">
        <f>'[4]2019 GRC Adjustments'!X147</f>
        <v>0</v>
      </c>
      <c r="Y147" s="702">
        <f>'[4]2019 GRC Adjustments'!Y147</f>
        <v>0</v>
      </c>
      <c r="Z147" s="702">
        <f>'[4]2019 GRC Adjustments'!Z147</f>
        <v>0</v>
      </c>
      <c r="AA147" s="702">
        <f>'[4]2019 GRC Adjustments'!AA147</f>
        <v>0</v>
      </c>
      <c r="AB147" s="702">
        <f>'[4]2019 GRC Adjustments'!AB147</f>
        <v>0</v>
      </c>
      <c r="AC147" s="702">
        <f>'[4]2019 GRC Adjustments'!AC147</f>
        <v>0</v>
      </c>
      <c r="AD147" s="702">
        <f>'[4]2019 GRC Adjustments'!AD147</f>
        <v>0</v>
      </c>
      <c r="AE147" s="702">
        <f>'[4]2019 GRC Adjustments'!AE147</f>
        <v>0</v>
      </c>
      <c r="AF147" s="702">
        <f>'[4]2019 GRC Adjustments'!AF147</f>
        <v>-242.44622068738789</v>
      </c>
      <c r="AG147" s="702">
        <f>'[4]2019 GRC Adjustments'!AG147</f>
        <v>372632.74377931259</v>
      </c>
      <c r="AH147" s="702">
        <f>'[4]2019 GRC Adjustments'!AH147</f>
        <v>0</v>
      </c>
      <c r="AI147" s="702">
        <f>'[4]2019 GRC Adjustments'!AI147</f>
        <v>0</v>
      </c>
      <c r="AJ147" s="702">
        <f>'[4]2019 GRC Adjustments'!AJ147</f>
        <v>0</v>
      </c>
      <c r="AK147" s="702">
        <f>'[4]2019 GRC Adjustments'!AK147</f>
        <v>0</v>
      </c>
      <c r="AL147" s="702">
        <f>'[4]2019 GRC Adjustments'!AL147</f>
        <v>0</v>
      </c>
      <c r="AM147" s="702">
        <f>'[4]2019 GRC Adjustments'!AM147</f>
        <v>0</v>
      </c>
      <c r="AN147" s="702">
        <f>'[4]2019 GRC Adjustments'!AN147</f>
        <v>4854.3974460438212</v>
      </c>
      <c r="AO147" s="702">
        <f>'[4]2019 GRC Adjustments'!AO147</f>
        <v>0</v>
      </c>
      <c r="AP147" s="702">
        <f>'[4]2019 GRC Adjustments'!AP147</f>
        <v>0</v>
      </c>
      <c r="AQ147" s="702">
        <f>'[4]2019 GRC Adjustments'!AQ147</f>
        <v>0</v>
      </c>
      <c r="AR147" s="702">
        <f>'[4]2019 GRC Adjustments'!AR147</f>
        <v>0</v>
      </c>
      <c r="AS147" s="702">
        <f>'[4]2019 GRC Adjustments'!AS147</f>
        <v>0</v>
      </c>
      <c r="AT147" s="702">
        <f>'[4]2019 GRC Adjustments'!AT147</f>
        <v>0</v>
      </c>
      <c r="AU147" s="702">
        <f>'[4]2019 GRC Adjustments'!AU147</f>
        <v>0</v>
      </c>
      <c r="AV147" s="702">
        <f>'[4]2019 GRC Adjustments'!AV147</f>
        <v>0</v>
      </c>
      <c r="AW147" s="702">
        <f>'[4]2019 GRC Adjustments'!AW147</f>
        <v>0</v>
      </c>
      <c r="AX147" s="702">
        <f>'[4]2019 GRC Adjustments'!AX147</f>
        <v>0</v>
      </c>
      <c r="AY147" s="702">
        <f>'[4]2019 GRC Adjustments'!AY147</f>
        <v>0</v>
      </c>
      <c r="AZ147" s="702">
        <f>'[4]2019 GRC Adjustments'!AZ147</f>
        <v>0</v>
      </c>
      <c r="BA147" s="702">
        <f>'[4]2019 GRC Adjustments'!BA147</f>
        <v>0</v>
      </c>
      <c r="BB147" s="702">
        <f>'[4]2019 GRC Adjustments'!BB147</f>
        <v>0</v>
      </c>
      <c r="BC147" s="702">
        <f>'[4]2019 GRC Adjustments'!BC147</f>
        <v>0</v>
      </c>
      <c r="BD147" s="702">
        <f>'[4]2019 GRC Adjustments'!BD147</f>
        <v>0</v>
      </c>
      <c r="BE147" s="702">
        <f>'[4]2019 GRC Adjustments'!BE147</f>
        <v>0</v>
      </c>
      <c r="BF147" s="702">
        <f>'[4]2019 GRC Adjustments'!BF147</f>
        <v>0</v>
      </c>
      <c r="BG147" s="702">
        <f>'[4]2019 GRC Adjustments'!BG147</f>
        <v>0</v>
      </c>
      <c r="BH147" s="702">
        <f>'[4]2019 GRC Adjustments'!BH147</f>
        <v>0</v>
      </c>
      <c r="BI147" s="702">
        <f>'[4]2019 GRC Adjustments'!BI147</f>
        <v>0</v>
      </c>
      <c r="BJ147" s="702">
        <f>'[4]2019 GRC Adjustments'!BJ147</f>
        <v>4854.3974460438212</v>
      </c>
      <c r="BK147" s="702">
        <f>'[4]2019 GRC Adjustments'!BK147</f>
        <v>377487.14122535643</v>
      </c>
    </row>
    <row r="148" spans="1:63">
      <c r="A148" s="700">
        <f>'[4]2019 GRC Adjustments'!A148</f>
        <v>144</v>
      </c>
      <c r="B148" s="702" t="str">
        <f>'[4]2019 GRC Adjustments'!B148</f>
        <v xml:space="preserve">               (18) 568 - Transmission Maint Supv &amp; Eng</v>
      </c>
      <c r="C148" s="702">
        <f>'[4]2019 GRC Adjustments'!C148</f>
        <v>80643.53</v>
      </c>
      <c r="D148" s="702">
        <f>'[4]2019 GRC Adjustments'!D148</f>
        <v>0</v>
      </c>
      <c r="E148" s="702">
        <f>'[4]2019 GRC Adjustments'!E148</f>
        <v>0</v>
      </c>
      <c r="F148" s="702">
        <f>'[4]2019 GRC Adjustments'!F148</f>
        <v>0</v>
      </c>
      <c r="G148" s="702">
        <f>'[4]2019 GRC Adjustments'!G148</f>
        <v>0</v>
      </c>
      <c r="H148" s="702">
        <f>'[4]2019 GRC Adjustments'!H148</f>
        <v>0</v>
      </c>
      <c r="I148" s="702">
        <f>'[4]2019 GRC Adjustments'!I148</f>
        <v>0</v>
      </c>
      <c r="J148" s="702">
        <f>'[4]2019 GRC Adjustments'!J148</f>
        <v>0</v>
      </c>
      <c r="K148" s="702">
        <f>'[4]2019 GRC Adjustments'!K148</f>
        <v>0</v>
      </c>
      <c r="L148" s="702">
        <f>'[4]2019 GRC Adjustments'!L148</f>
        <v>0</v>
      </c>
      <c r="M148" s="702">
        <f>'[4]2019 GRC Adjustments'!M148</f>
        <v>0</v>
      </c>
      <c r="N148" s="702">
        <f>'[4]2019 GRC Adjustments'!N148</f>
        <v>0</v>
      </c>
      <c r="O148" s="702">
        <f>'[4]2019 GRC Adjustments'!O148</f>
        <v>0</v>
      </c>
      <c r="P148" s="702">
        <f>'[4]2019 GRC Adjustments'!P148</f>
        <v>0</v>
      </c>
      <c r="Q148" s="702">
        <f>'[4]2019 GRC Adjustments'!Q148</f>
        <v>0</v>
      </c>
      <c r="R148" s="702">
        <f>'[4]2019 GRC Adjustments'!R148</f>
        <v>0</v>
      </c>
      <c r="S148" s="702">
        <f>'[4]2019 GRC Adjustments'!S148</f>
        <v>0</v>
      </c>
      <c r="T148" s="702">
        <f>'[4]2019 GRC Adjustments'!T148</f>
        <v>0</v>
      </c>
      <c r="U148" s="702">
        <f>'[4]2019 GRC Adjustments'!U148</f>
        <v>0</v>
      </c>
      <c r="V148" s="702">
        <f>'[4]2019 GRC Adjustments'!V148</f>
        <v>0</v>
      </c>
      <c r="W148" s="702">
        <f>'[4]2019 GRC Adjustments'!W148</f>
        <v>0</v>
      </c>
      <c r="X148" s="702">
        <f>'[4]2019 GRC Adjustments'!X148</f>
        <v>0</v>
      </c>
      <c r="Y148" s="702">
        <f>'[4]2019 GRC Adjustments'!Y148</f>
        <v>0</v>
      </c>
      <c r="Z148" s="702">
        <f>'[4]2019 GRC Adjustments'!Z148</f>
        <v>0</v>
      </c>
      <c r="AA148" s="702">
        <f>'[4]2019 GRC Adjustments'!AA148</f>
        <v>0</v>
      </c>
      <c r="AB148" s="702">
        <f>'[4]2019 GRC Adjustments'!AB148</f>
        <v>0</v>
      </c>
      <c r="AC148" s="702">
        <f>'[4]2019 GRC Adjustments'!AC148</f>
        <v>0</v>
      </c>
      <c r="AD148" s="702">
        <f>'[4]2019 GRC Adjustments'!AD148</f>
        <v>0</v>
      </c>
      <c r="AE148" s="702">
        <f>'[4]2019 GRC Adjustments'!AE148</f>
        <v>0</v>
      </c>
      <c r="AF148" s="702">
        <f>'[4]2019 GRC Adjustments'!AF148</f>
        <v>0</v>
      </c>
      <c r="AG148" s="702">
        <f>'[4]2019 GRC Adjustments'!AG148</f>
        <v>80643.53</v>
      </c>
      <c r="AH148" s="702">
        <f>'[4]2019 GRC Adjustments'!AH148</f>
        <v>0</v>
      </c>
      <c r="AI148" s="702">
        <f>'[4]2019 GRC Adjustments'!AI148</f>
        <v>0</v>
      </c>
      <c r="AJ148" s="702">
        <f>'[4]2019 GRC Adjustments'!AJ148</f>
        <v>0</v>
      </c>
      <c r="AK148" s="702">
        <f>'[4]2019 GRC Adjustments'!AK148</f>
        <v>0</v>
      </c>
      <c r="AL148" s="702">
        <f>'[4]2019 GRC Adjustments'!AL148</f>
        <v>0</v>
      </c>
      <c r="AM148" s="702">
        <f>'[4]2019 GRC Adjustments'!AM148</f>
        <v>0</v>
      </c>
      <c r="AN148" s="702">
        <f>'[4]2019 GRC Adjustments'!AN148</f>
        <v>0</v>
      </c>
      <c r="AO148" s="702">
        <f>'[4]2019 GRC Adjustments'!AO148</f>
        <v>0</v>
      </c>
      <c r="AP148" s="702">
        <f>'[4]2019 GRC Adjustments'!AP148</f>
        <v>0</v>
      </c>
      <c r="AQ148" s="702">
        <f>'[4]2019 GRC Adjustments'!AQ148</f>
        <v>0</v>
      </c>
      <c r="AR148" s="702">
        <f>'[4]2019 GRC Adjustments'!AR148</f>
        <v>0</v>
      </c>
      <c r="AS148" s="702">
        <f>'[4]2019 GRC Adjustments'!AS148</f>
        <v>0</v>
      </c>
      <c r="AT148" s="702">
        <f>'[4]2019 GRC Adjustments'!AT148</f>
        <v>0</v>
      </c>
      <c r="AU148" s="702">
        <f>'[4]2019 GRC Adjustments'!AU148</f>
        <v>0</v>
      </c>
      <c r="AV148" s="702">
        <f>'[4]2019 GRC Adjustments'!AV148</f>
        <v>0</v>
      </c>
      <c r="AW148" s="702">
        <f>'[4]2019 GRC Adjustments'!AW148</f>
        <v>0</v>
      </c>
      <c r="AX148" s="702">
        <f>'[4]2019 GRC Adjustments'!AX148</f>
        <v>0</v>
      </c>
      <c r="AY148" s="702">
        <f>'[4]2019 GRC Adjustments'!AY148</f>
        <v>0</v>
      </c>
      <c r="AZ148" s="702">
        <f>'[4]2019 GRC Adjustments'!AZ148</f>
        <v>0</v>
      </c>
      <c r="BA148" s="702">
        <f>'[4]2019 GRC Adjustments'!BA148</f>
        <v>0</v>
      </c>
      <c r="BB148" s="702">
        <f>'[4]2019 GRC Adjustments'!BB148</f>
        <v>0</v>
      </c>
      <c r="BC148" s="702">
        <f>'[4]2019 GRC Adjustments'!BC148</f>
        <v>0</v>
      </c>
      <c r="BD148" s="702">
        <f>'[4]2019 GRC Adjustments'!BD148</f>
        <v>0</v>
      </c>
      <c r="BE148" s="702">
        <f>'[4]2019 GRC Adjustments'!BE148</f>
        <v>0</v>
      </c>
      <c r="BF148" s="702">
        <f>'[4]2019 GRC Adjustments'!BF148</f>
        <v>0</v>
      </c>
      <c r="BG148" s="702">
        <f>'[4]2019 GRC Adjustments'!BG148</f>
        <v>0</v>
      </c>
      <c r="BH148" s="702">
        <f>'[4]2019 GRC Adjustments'!BH148</f>
        <v>0</v>
      </c>
      <c r="BI148" s="702">
        <f>'[4]2019 GRC Adjustments'!BI148</f>
        <v>0</v>
      </c>
      <c r="BJ148" s="702">
        <f>'[4]2019 GRC Adjustments'!BJ148</f>
        <v>0</v>
      </c>
      <c r="BK148" s="702">
        <f>'[4]2019 GRC Adjustments'!BK148</f>
        <v>80643.53</v>
      </c>
    </row>
    <row r="149" spans="1:63">
      <c r="A149" s="700">
        <f>'[4]2019 GRC Adjustments'!A149</f>
        <v>145</v>
      </c>
      <c r="B149" s="702" t="str">
        <f>'[4]2019 GRC Adjustments'!B149</f>
        <v xml:space="preserve">               (18) 569 - Transmission Maint Structures</v>
      </c>
      <c r="C149" s="702">
        <f>'[4]2019 GRC Adjustments'!C149</f>
        <v>1877.23</v>
      </c>
      <c r="D149" s="702">
        <f>'[4]2019 GRC Adjustments'!D149</f>
        <v>0</v>
      </c>
      <c r="E149" s="702">
        <f>'[4]2019 GRC Adjustments'!E149</f>
        <v>0</v>
      </c>
      <c r="F149" s="702">
        <f>'[4]2019 GRC Adjustments'!F149</f>
        <v>0</v>
      </c>
      <c r="G149" s="702">
        <f>'[4]2019 GRC Adjustments'!G149</f>
        <v>0</v>
      </c>
      <c r="H149" s="702">
        <f>'[4]2019 GRC Adjustments'!H149</f>
        <v>0</v>
      </c>
      <c r="I149" s="702">
        <f>'[4]2019 GRC Adjustments'!I149</f>
        <v>0</v>
      </c>
      <c r="J149" s="702">
        <f>'[4]2019 GRC Adjustments'!J149</f>
        <v>0</v>
      </c>
      <c r="K149" s="702">
        <f>'[4]2019 GRC Adjustments'!K149</f>
        <v>0</v>
      </c>
      <c r="L149" s="702">
        <f>'[4]2019 GRC Adjustments'!L149</f>
        <v>0</v>
      </c>
      <c r="M149" s="702">
        <f>'[4]2019 GRC Adjustments'!M149</f>
        <v>0</v>
      </c>
      <c r="N149" s="702">
        <f>'[4]2019 GRC Adjustments'!N149</f>
        <v>0</v>
      </c>
      <c r="O149" s="702">
        <f>'[4]2019 GRC Adjustments'!O149</f>
        <v>0</v>
      </c>
      <c r="P149" s="702">
        <f>'[4]2019 GRC Adjustments'!P149</f>
        <v>0</v>
      </c>
      <c r="Q149" s="702">
        <f>'[4]2019 GRC Adjustments'!Q149</f>
        <v>0</v>
      </c>
      <c r="R149" s="702">
        <f>'[4]2019 GRC Adjustments'!R149</f>
        <v>0</v>
      </c>
      <c r="S149" s="702">
        <f>'[4]2019 GRC Adjustments'!S149</f>
        <v>0</v>
      </c>
      <c r="T149" s="702">
        <f>'[4]2019 GRC Adjustments'!T149</f>
        <v>0</v>
      </c>
      <c r="U149" s="702">
        <f>'[4]2019 GRC Adjustments'!U149</f>
        <v>0</v>
      </c>
      <c r="V149" s="702">
        <f>'[4]2019 GRC Adjustments'!V149</f>
        <v>0</v>
      </c>
      <c r="W149" s="702">
        <f>'[4]2019 GRC Adjustments'!W149</f>
        <v>0</v>
      </c>
      <c r="X149" s="702">
        <f>'[4]2019 GRC Adjustments'!X149</f>
        <v>0</v>
      </c>
      <c r="Y149" s="702">
        <f>'[4]2019 GRC Adjustments'!Y149</f>
        <v>0</v>
      </c>
      <c r="Z149" s="702">
        <f>'[4]2019 GRC Adjustments'!Z149</f>
        <v>0</v>
      </c>
      <c r="AA149" s="702">
        <f>'[4]2019 GRC Adjustments'!AA149</f>
        <v>0</v>
      </c>
      <c r="AB149" s="702">
        <f>'[4]2019 GRC Adjustments'!AB149</f>
        <v>0</v>
      </c>
      <c r="AC149" s="702">
        <f>'[4]2019 GRC Adjustments'!AC149</f>
        <v>0</v>
      </c>
      <c r="AD149" s="702">
        <f>'[4]2019 GRC Adjustments'!AD149</f>
        <v>0</v>
      </c>
      <c r="AE149" s="702">
        <f>'[4]2019 GRC Adjustments'!AE149</f>
        <v>0</v>
      </c>
      <c r="AF149" s="702">
        <f>'[4]2019 GRC Adjustments'!AF149</f>
        <v>0</v>
      </c>
      <c r="AG149" s="702">
        <f>'[4]2019 GRC Adjustments'!AG149</f>
        <v>1877.23</v>
      </c>
      <c r="AH149" s="702">
        <f>'[4]2019 GRC Adjustments'!AH149</f>
        <v>0</v>
      </c>
      <c r="AI149" s="702">
        <f>'[4]2019 GRC Adjustments'!AI149</f>
        <v>0</v>
      </c>
      <c r="AJ149" s="702">
        <f>'[4]2019 GRC Adjustments'!AJ149</f>
        <v>0</v>
      </c>
      <c r="AK149" s="702">
        <f>'[4]2019 GRC Adjustments'!AK149</f>
        <v>0</v>
      </c>
      <c r="AL149" s="702">
        <f>'[4]2019 GRC Adjustments'!AL149</f>
        <v>0</v>
      </c>
      <c r="AM149" s="702">
        <f>'[4]2019 GRC Adjustments'!AM149</f>
        <v>0</v>
      </c>
      <c r="AN149" s="702">
        <f>'[4]2019 GRC Adjustments'!AN149</f>
        <v>0</v>
      </c>
      <c r="AO149" s="702">
        <f>'[4]2019 GRC Adjustments'!AO149</f>
        <v>0</v>
      </c>
      <c r="AP149" s="702">
        <f>'[4]2019 GRC Adjustments'!AP149</f>
        <v>0</v>
      </c>
      <c r="AQ149" s="702">
        <f>'[4]2019 GRC Adjustments'!AQ149</f>
        <v>0</v>
      </c>
      <c r="AR149" s="702">
        <f>'[4]2019 GRC Adjustments'!AR149</f>
        <v>0</v>
      </c>
      <c r="AS149" s="702">
        <f>'[4]2019 GRC Adjustments'!AS149</f>
        <v>0</v>
      </c>
      <c r="AT149" s="702">
        <f>'[4]2019 GRC Adjustments'!AT149</f>
        <v>0</v>
      </c>
      <c r="AU149" s="702">
        <f>'[4]2019 GRC Adjustments'!AU149</f>
        <v>0</v>
      </c>
      <c r="AV149" s="702">
        <f>'[4]2019 GRC Adjustments'!AV149</f>
        <v>0</v>
      </c>
      <c r="AW149" s="702">
        <f>'[4]2019 GRC Adjustments'!AW149</f>
        <v>0</v>
      </c>
      <c r="AX149" s="702">
        <f>'[4]2019 GRC Adjustments'!AX149</f>
        <v>0</v>
      </c>
      <c r="AY149" s="702">
        <f>'[4]2019 GRC Adjustments'!AY149</f>
        <v>0</v>
      </c>
      <c r="AZ149" s="702">
        <f>'[4]2019 GRC Adjustments'!AZ149</f>
        <v>0</v>
      </c>
      <c r="BA149" s="702">
        <f>'[4]2019 GRC Adjustments'!BA149</f>
        <v>0</v>
      </c>
      <c r="BB149" s="702">
        <f>'[4]2019 GRC Adjustments'!BB149</f>
        <v>0</v>
      </c>
      <c r="BC149" s="702">
        <f>'[4]2019 GRC Adjustments'!BC149</f>
        <v>0</v>
      </c>
      <c r="BD149" s="702">
        <f>'[4]2019 GRC Adjustments'!BD149</f>
        <v>0</v>
      </c>
      <c r="BE149" s="702">
        <f>'[4]2019 GRC Adjustments'!BE149</f>
        <v>0</v>
      </c>
      <c r="BF149" s="702">
        <f>'[4]2019 GRC Adjustments'!BF149</f>
        <v>0</v>
      </c>
      <c r="BG149" s="702">
        <f>'[4]2019 GRC Adjustments'!BG149</f>
        <v>0</v>
      </c>
      <c r="BH149" s="702">
        <f>'[4]2019 GRC Adjustments'!BH149</f>
        <v>0</v>
      </c>
      <c r="BI149" s="702">
        <f>'[4]2019 GRC Adjustments'!BI149</f>
        <v>0</v>
      </c>
      <c r="BJ149" s="702">
        <f>'[4]2019 GRC Adjustments'!BJ149</f>
        <v>0</v>
      </c>
      <c r="BK149" s="702">
        <f>'[4]2019 GRC Adjustments'!BK149</f>
        <v>1877.23</v>
      </c>
    </row>
    <row r="150" spans="1:63">
      <c r="A150" s="700">
        <f>'[4]2019 GRC Adjustments'!A150</f>
        <v>146</v>
      </c>
      <c r="B150" s="702" t="str">
        <f>'[4]2019 GRC Adjustments'!B150</f>
        <v xml:space="preserve">               (18) 5691 - Transmission Computer Hardware Maint</v>
      </c>
      <c r="C150" s="702">
        <f>'[4]2019 GRC Adjustments'!C150</f>
        <v>0</v>
      </c>
      <c r="D150" s="702">
        <f>'[4]2019 GRC Adjustments'!D150</f>
        <v>0</v>
      </c>
      <c r="E150" s="702">
        <f>'[4]2019 GRC Adjustments'!E150</f>
        <v>0</v>
      </c>
      <c r="F150" s="702">
        <f>'[4]2019 GRC Adjustments'!F150</f>
        <v>0</v>
      </c>
      <c r="G150" s="702">
        <f>'[4]2019 GRC Adjustments'!G150</f>
        <v>0</v>
      </c>
      <c r="H150" s="702">
        <f>'[4]2019 GRC Adjustments'!H150</f>
        <v>0</v>
      </c>
      <c r="I150" s="702">
        <f>'[4]2019 GRC Adjustments'!I150</f>
        <v>0</v>
      </c>
      <c r="J150" s="702">
        <f>'[4]2019 GRC Adjustments'!J150</f>
        <v>0</v>
      </c>
      <c r="K150" s="702">
        <f>'[4]2019 GRC Adjustments'!K150</f>
        <v>0</v>
      </c>
      <c r="L150" s="702">
        <f>'[4]2019 GRC Adjustments'!L150</f>
        <v>0</v>
      </c>
      <c r="M150" s="702">
        <f>'[4]2019 GRC Adjustments'!M150</f>
        <v>0</v>
      </c>
      <c r="N150" s="702">
        <f>'[4]2019 GRC Adjustments'!N150</f>
        <v>0</v>
      </c>
      <c r="O150" s="702">
        <f>'[4]2019 GRC Adjustments'!O150</f>
        <v>0</v>
      </c>
      <c r="P150" s="702">
        <f>'[4]2019 GRC Adjustments'!P150</f>
        <v>0</v>
      </c>
      <c r="Q150" s="702">
        <f>'[4]2019 GRC Adjustments'!Q150</f>
        <v>0</v>
      </c>
      <c r="R150" s="702">
        <f>'[4]2019 GRC Adjustments'!R150</f>
        <v>0</v>
      </c>
      <c r="S150" s="702">
        <f>'[4]2019 GRC Adjustments'!S150</f>
        <v>0</v>
      </c>
      <c r="T150" s="702">
        <f>'[4]2019 GRC Adjustments'!T150</f>
        <v>0</v>
      </c>
      <c r="U150" s="702">
        <f>'[4]2019 GRC Adjustments'!U150</f>
        <v>0</v>
      </c>
      <c r="V150" s="702">
        <f>'[4]2019 GRC Adjustments'!V150</f>
        <v>0</v>
      </c>
      <c r="W150" s="702">
        <f>'[4]2019 GRC Adjustments'!W150</f>
        <v>0</v>
      </c>
      <c r="X150" s="702">
        <f>'[4]2019 GRC Adjustments'!X150</f>
        <v>0</v>
      </c>
      <c r="Y150" s="702">
        <f>'[4]2019 GRC Adjustments'!Y150</f>
        <v>0</v>
      </c>
      <c r="Z150" s="702">
        <f>'[4]2019 GRC Adjustments'!Z150</f>
        <v>0</v>
      </c>
      <c r="AA150" s="702">
        <f>'[4]2019 GRC Adjustments'!AA150</f>
        <v>0</v>
      </c>
      <c r="AB150" s="702">
        <f>'[4]2019 GRC Adjustments'!AB150</f>
        <v>0</v>
      </c>
      <c r="AC150" s="702">
        <f>'[4]2019 GRC Adjustments'!AC150</f>
        <v>0</v>
      </c>
      <c r="AD150" s="702">
        <f>'[4]2019 GRC Adjustments'!AD150</f>
        <v>0</v>
      </c>
      <c r="AE150" s="702">
        <f>'[4]2019 GRC Adjustments'!AE150</f>
        <v>0</v>
      </c>
      <c r="AF150" s="702">
        <f>'[4]2019 GRC Adjustments'!AF150</f>
        <v>0</v>
      </c>
      <c r="AG150" s="702">
        <f>'[4]2019 GRC Adjustments'!AG150</f>
        <v>0</v>
      </c>
      <c r="AH150" s="702">
        <f>'[4]2019 GRC Adjustments'!AH150</f>
        <v>0</v>
      </c>
      <c r="AI150" s="702">
        <f>'[4]2019 GRC Adjustments'!AI150</f>
        <v>0</v>
      </c>
      <c r="AJ150" s="702">
        <f>'[4]2019 GRC Adjustments'!AJ150</f>
        <v>0</v>
      </c>
      <c r="AK150" s="702">
        <f>'[4]2019 GRC Adjustments'!AK150</f>
        <v>0</v>
      </c>
      <c r="AL150" s="702">
        <f>'[4]2019 GRC Adjustments'!AL150</f>
        <v>0</v>
      </c>
      <c r="AM150" s="702">
        <f>'[4]2019 GRC Adjustments'!AM150</f>
        <v>0</v>
      </c>
      <c r="AN150" s="702">
        <f>'[4]2019 GRC Adjustments'!AN150</f>
        <v>0</v>
      </c>
      <c r="AO150" s="702">
        <f>'[4]2019 GRC Adjustments'!AO150</f>
        <v>0</v>
      </c>
      <c r="AP150" s="702">
        <f>'[4]2019 GRC Adjustments'!AP150</f>
        <v>0</v>
      </c>
      <c r="AQ150" s="702">
        <f>'[4]2019 GRC Adjustments'!AQ150</f>
        <v>0</v>
      </c>
      <c r="AR150" s="702">
        <f>'[4]2019 GRC Adjustments'!AR150</f>
        <v>0</v>
      </c>
      <c r="AS150" s="702">
        <f>'[4]2019 GRC Adjustments'!AS150</f>
        <v>0</v>
      </c>
      <c r="AT150" s="702">
        <f>'[4]2019 GRC Adjustments'!AT150</f>
        <v>0</v>
      </c>
      <c r="AU150" s="702">
        <f>'[4]2019 GRC Adjustments'!AU150</f>
        <v>0</v>
      </c>
      <c r="AV150" s="702">
        <f>'[4]2019 GRC Adjustments'!AV150</f>
        <v>0</v>
      </c>
      <c r="AW150" s="702">
        <f>'[4]2019 GRC Adjustments'!AW150</f>
        <v>0</v>
      </c>
      <c r="AX150" s="702">
        <f>'[4]2019 GRC Adjustments'!AX150</f>
        <v>0</v>
      </c>
      <c r="AY150" s="702">
        <f>'[4]2019 GRC Adjustments'!AY150</f>
        <v>0</v>
      </c>
      <c r="AZ150" s="702">
        <f>'[4]2019 GRC Adjustments'!AZ150</f>
        <v>0</v>
      </c>
      <c r="BA150" s="702">
        <f>'[4]2019 GRC Adjustments'!BA150</f>
        <v>0</v>
      </c>
      <c r="BB150" s="702">
        <f>'[4]2019 GRC Adjustments'!BB150</f>
        <v>0</v>
      </c>
      <c r="BC150" s="702">
        <f>'[4]2019 GRC Adjustments'!BC150</f>
        <v>0</v>
      </c>
      <c r="BD150" s="702">
        <f>'[4]2019 GRC Adjustments'!BD150</f>
        <v>0</v>
      </c>
      <c r="BE150" s="702">
        <f>'[4]2019 GRC Adjustments'!BE150</f>
        <v>0</v>
      </c>
      <c r="BF150" s="702">
        <f>'[4]2019 GRC Adjustments'!BF150</f>
        <v>0</v>
      </c>
      <c r="BG150" s="702">
        <f>'[4]2019 GRC Adjustments'!BG150</f>
        <v>0</v>
      </c>
      <c r="BH150" s="702">
        <f>'[4]2019 GRC Adjustments'!BH150</f>
        <v>0</v>
      </c>
      <c r="BI150" s="702">
        <f>'[4]2019 GRC Adjustments'!BI150</f>
        <v>0</v>
      </c>
      <c r="BJ150" s="702">
        <f>'[4]2019 GRC Adjustments'!BJ150</f>
        <v>0</v>
      </c>
      <c r="BK150" s="702">
        <f>'[4]2019 GRC Adjustments'!BK150</f>
        <v>0</v>
      </c>
    </row>
    <row r="151" spans="1:63">
      <c r="A151" s="700">
        <f>'[4]2019 GRC Adjustments'!A151</f>
        <v>147</v>
      </c>
      <c r="B151" s="702" t="str">
        <f>'[4]2019 GRC Adjustments'!B151</f>
        <v xml:space="preserve">               (18) 5692 - Maintenance of Computer Software</v>
      </c>
      <c r="C151" s="702">
        <f>'[4]2019 GRC Adjustments'!C151</f>
        <v>125706.38</v>
      </c>
      <c r="D151" s="702">
        <f>'[4]2019 GRC Adjustments'!D151</f>
        <v>0</v>
      </c>
      <c r="E151" s="702">
        <f>'[4]2019 GRC Adjustments'!E151</f>
        <v>0</v>
      </c>
      <c r="F151" s="702">
        <f>'[4]2019 GRC Adjustments'!F151</f>
        <v>0</v>
      </c>
      <c r="G151" s="702">
        <f>'[4]2019 GRC Adjustments'!G151</f>
        <v>0</v>
      </c>
      <c r="H151" s="702">
        <f>'[4]2019 GRC Adjustments'!H151</f>
        <v>0</v>
      </c>
      <c r="I151" s="702">
        <f>'[4]2019 GRC Adjustments'!I151</f>
        <v>0</v>
      </c>
      <c r="J151" s="702">
        <f>'[4]2019 GRC Adjustments'!J151</f>
        <v>0</v>
      </c>
      <c r="K151" s="702">
        <f>'[4]2019 GRC Adjustments'!K151</f>
        <v>0</v>
      </c>
      <c r="L151" s="702">
        <f>'[4]2019 GRC Adjustments'!L151</f>
        <v>0</v>
      </c>
      <c r="M151" s="702">
        <f>'[4]2019 GRC Adjustments'!M151</f>
        <v>0</v>
      </c>
      <c r="N151" s="702">
        <f>'[4]2019 GRC Adjustments'!N151</f>
        <v>0</v>
      </c>
      <c r="O151" s="702">
        <f>'[4]2019 GRC Adjustments'!O151</f>
        <v>0</v>
      </c>
      <c r="P151" s="702">
        <f>'[4]2019 GRC Adjustments'!P151</f>
        <v>0</v>
      </c>
      <c r="Q151" s="702">
        <f>'[4]2019 GRC Adjustments'!Q151</f>
        <v>0</v>
      </c>
      <c r="R151" s="702">
        <f>'[4]2019 GRC Adjustments'!R151</f>
        <v>0</v>
      </c>
      <c r="S151" s="702">
        <f>'[4]2019 GRC Adjustments'!S151</f>
        <v>0</v>
      </c>
      <c r="T151" s="702">
        <f>'[4]2019 GRC Adjustments'!T151</f>
        <v>0</v>
      </c>
      <c r="U151" s="702">
        <f>'[4]2019 GRC Adjustments'!U151</f>
        <v>0</v>
      </c>
      <c r="V151" s="702">
        <f>'[4]2019 GRC Adjustments'!V151</f>
        <v>0</v>
      </c>
      <c r="W151" s="702">
        <f>'[4]2019 GRC Adjustments'!W151</f>
        <v>0</v>
      </c>
      <c r="X151" s="702">
        <f>'[4]2019 GRC Adjustments'!X151</f>
        <v>0</v>
      </c>
      <c r="Y151" s="702">
        <f>'[4]2019 GRC Adjustments'!Y151</f>
        <v>0</v>
      </c>
      <c r="Z151" s="702">
        <f>'[4]2019 GRC Adjustments'!Z151</f>
        <v>0</v>
      </c>
      <c r="AA151" s="702">
        <f>'[4]2019 GRC Adjustments'!AA151</f>
        <v>0</v>
      </c>
      <c r="AB151" s="702">
        <f>'[4]2019 GRC Adjustments'!AB151</f>
        <v>0</v>
      </c>
      <c r="AC151" s="702">
        <f>'[4]2019 GRC Adjustments'!AC151</f>
        <v>0</v>
      </c>
      <c r="AD151" s="702">
        <f>'[4]2019 GRC Adjustments'!AD151</f>
        <v>0</v>
      </c>
      <c r="AE151" s="702">
        <f>'[4]2019 GRC Adjustments'!AE151</f>
        <v>0</v>
      </c>
      <c r="AF151" s="702">
        <f>'[4]2019 GRC Adjustments'!AF151</f>
        <v>0</v>
      </c>
      <c r="AG151" s="702">
        <f>'[4]2019 GRC Adjustments'!AG151</f>
        <v>125706.38</v>
      </c>
      <c r="AH151" s="702">
        <f>'[4]2019 GRC Adjustments'!AH151</f>
        <v>0</v>
      </c>
      <c r="AI151" s="702">
        <f>'[4]2019 GRC Adjustments'!AI151</f>
        <v>0</v>
      </c>
      <c r="AJ151" s="702">
        <f>'[4]2019 GRC Adjustments'!AJ151</f>
        <v>0</v>
      </c>
      <c r="AK151" s="702">
        <f>'[4]2019 GRC Adjustments'!AK151</f>
        <v>0</v>
      </c>
      <c r="AL151" s="702">
        <f>'[4]2019 GRC Adjustments'!AL151</f>
        <v>0</v>
      </c>
      <c r="AM151" s="702">
        <f>'[4]2019 GRC Adjustments'!AM151</f>
        <v>0</v>
      </c>
      <c r="AN151" s="702">
        <f>'[4]2019 GRC Adjustments'!AN151</f>
        <v>0</v>
      </c>
      <c r="AO151" s="702">
        <f>'[4]2019 GRC Adjustments'!AO151</f>
        <v>0</v>
      </c>
      <c r="AP151" s="702">
        <f>'[4]2019 GRC Adjustments'!AP151</f>
        <v>0</v>
      </c>
      <c r="AQ151" s="702">
        <f>'[4]2019 GRC Adjustments'!AQ151</f>
        <v>0</v>
      </c>
      <c r="AR151" s="702">
        <f>'[4]2019 GRC Adjustments'!AR151</f>
        <v>0</v>
      </c>
      <c r="AS151" s="702">
        <f>'[4]2019 GRC Adjustments'!AS151</f>
        <v>0</v>
      </c>
      <c r="AT151" s="702">
        <f>'[4]2019 GRC Adjustments'!AT151</f>
        <v>0</v>
      </c>
      <c r="AU151" s="702">
        <f>'[4]2019 GRC Adjustments'!AU151</f>
        <v>0</v>
      </c>
      <c r="AV151" s="702">
        <f>'[4]2019 GRC Adjustments'!AV151</f>
        <v>0</v>
      </c>
      <c r="AW151" s="702">
        <f>'[4]2019 GRC Adjustments'!AW151</f>
        <v>0</v>
      </c>
      <c r="AX151" s="702">
        <f>'[4]2019 GRC Adjustments'!AX151</f>
        <v>0</v>
      </c>
      <c r="AY151" s="702">
        <f>'[4]2019 GRC Adjustments'!AY151</f>
        <v>0</v>
      </c>
      <c r="AZ151" s="702">
        <f>'[4]2019 GRC Adjustments'!AZ151</f>
        <v>0</v>
      </c>
      <c r="BA151" s="702">
        <f>'[4]2019 GRC Adjustments'!BA151</f>
        <v>0</v>
      </c>
      <c r="BB151" s="702">
        <f>'[4]2019 GRC Adjustments'!BB151</f>
        <v>0</v>
      </c>
      <c r="BC151" s="702">
        <f>'[4]2019 GRC Adjustments'!BC151</f>
        <v>0</v>
      </c>
      <c r="BD151" s="702">
        <f>'[4]2019 GRC Adjustments'!BD151</f>
        <v>0</v>
      </c>
      <c r="BE151" s="702">
        <f>'[4]2019 GRC Adjustments'!BE151</f>
        <v>0</v>
      </c>
      <c r="BF151" s="702">
        <f>'[4]2019 GRC Adjustments'!BF151</f>
        <v>0</v>
      </c>
      <c r="BG151" s="702">
        <f>'[4]2019 GRC Adjustments'!BG151</f>
        <v>0</v>
      </c>
      <c r="BH151" s="702">
        <f>'[4]2019 GRC Adjustments'!BH151</f>
        <v>0</v>
      </c>
      <c r="BI151" s="702">
        <f>'[4]2019 GRC Adjustments'!BI151</f>
        <v>0</v>
      </c>
      <c r="BJ151" s="702">
        <f>'[4]2019 GRC Adjustments'!BJ151</f>
        <v>0</v>
      </c>
      <c r="BK151" s="702">
        <f>'[4]2019 GRC Adjustments'!BK151</f>
        <v>125706.38</v>
      </c>
    </row>
    <row r="152" spans="1:63">
      <c r="A152" s="700">
        <f>'[4]2019 GRC Adjustments'!A152</f>
        <v>148</v>
      </c>
      <c r="B152" s="702" t="str">
        <f>'[4]2019 GRC Adjustments'!B152</f>
        <v xml:space="preserve">               (18) 570 - Transmission Maint Station Equipment</v>
      </c>
      <c r="C152" s="702">
        <f>'[4]2019 GRC Adjustments'!C152</f>
        <v>3008943.8</v>
      </c>
      <c r="D152" s="702">
        <f>'[4]2019 GRC Adjustments'!D152</f>
        <v>0</v>
      </c>
      <c r="E152" s="702">
        <f>'[4]2019 GRC Adjustments'!E152</f>
        <v>0</v>
      </c>
      <c r="F152" s="702">
        <f>'[4]2019 GRC Adjustments'!F152</f>
        <v>0</v>
      </c>
      <c r="G152" s="702">
        <f>'[4]2019 GRC Adjustments'!G152</f>
        <v>0</v>
      </c>
      <c r="H152" s="702">
        <f>'[4]2019 GRC Adjustments'!H152</f>
        <v>0</v>
      </c>
      <c r="I152" s="702">
        <f>'[4]2019 GRC Adjustments'!I152</f>
        <v>0</v>
      </c>
      <c r="J152" s="702">
        <f>'[4]2019 GRC Adjustments'!J152</f>
        <v>0</v>
      </c>
      <c r="K152" s="702">
        <f>'[4]2019 GRC Adjustments'!K152</f>
        <v>-296.30034426995826</v>
      </c>
      <c r="L152" s="702">
        <f>'[4]2019 GRC Adjustments'!L152</f>
        <v>0</v>
      </c>
      <c r="M152" s="702">
        <f>'[4]2019 GRC Adjustments'!M152</f>
        <v>0</v>
      </c>
      <c r="N152" s="702">
        <f>'[4]2019 GRC Adjustments'!N152</f>
        <v>0</v>
      </c>
      <c r="O152" s="702">
        <f>'[4]2019 GRC Adjustments'!O152</f>
        <v>0</v>
      </c>
      <c r="P152" s="702">
        <f>'[4]2019 GRC Adjustments'!P152</f>
        <v>0</v>
      </c>
      <c r="Q152" s="702">
        <f>'[4]2019 GRC Adjustments'!Q152</f>
        <v>0</v>
      </c>
      <c r="R152" s="702">
        <f>'[4]2019 GRC Adjustments'!R152</f>
        <v>101.65535921488316</v>
      </c>
      <c r="S152" s="702">
        <f>'[4]2019 GRC Adjustments'!S152</f>
        <v>0</v>
      </c>
      <c r="T152" s="702">
        <f>'[4]2019 GRC Adjustments'!T152</f>
        <v>0</v>
      </c>
      <c r="U152" s="702">
        <f>'[4]2019 GRC Adjustments'!U152</f>
        <v>0</v>
      </c>
      <c r="V152" s="702">
        <f>'[4]2019 GRC Adjustments'!V152</f>
        <v>0</v>
      </c>
      <c r="W152" s="702">
        <f>'[4]2019 GRC Adjustments'!W152</f>
        <v>0</v>
      </c>
      <c r="X152" s="702">
        <f>'[4]2019 GRC Adjustments'!X152</f>
        <v>0</v>
      </c>
      <c r="Y152" s="702">
        <f>'[4]2019 GRC Adjustments'!Y152</f>
        <v>0</v>
      </c>
      <c r="Z152" s="702">
        <f>'[4]2019 GRC Adjustments'!Z152</f>
        <v>0</v>
      </c>
      <c r="AA152" s="702">
        <f>'[4]2019 GRC Adjustments'!AA152</f>
        <v>0</v>
      </c>
      <c r="AB152" s="702">
        <f>'[4]2019 GRC Adjustments'!AB152</f>
        <v>3739.0766666666664</v>
      </c>
      <c r="AC152" s="702">
        <f>'[4]2019 GRC Adjustments'!AC152</f>
        <v>0</v>
      </c>
      <c r="AD152" s="702">
        <f>'[4]2019 GRC Adjustments'!AD152</f>
        <v>0</v>
      </c>
      <c r="AE152" s="702">
        <f>'[4]2019 GRC Adjustments'!AE152</f>
        <v>0</v>
      </c>
      <c r="AF152" s="702">
        <f>'[4]2019 GRC Adjustments'!AF152</f>
        <v>3544.4316816115911</v>
      </c>
      <c r="AG152" s="702">
        <f>'[4]2019 GRC Adjustments'!AG152</f>
        <v>3012488.2316816114</v>
      </c>
      <c r="AH152" s="702">
        <f>'[4]2019 GRC Adjustments'!AH152</f>
        <v>0</v>
      </c>
      <c r="AI152" s="702">
        <f>'[4]2019 GRC Adjustments'!AI152</f>
        <v>0</v>
      </c>
      <c r="AJ152" s="702">
        <f>'[4]2019 GRC Adjustments'!AJ152</f>
        <v>0</v>
      </c>
      <c r="AK152" s="702">
        <f>'[4]2019 GRC Adjustments'!AK152</f>
        <v>0</v>
      </c>
      <c r="AL152" s="702">
        <f>'[4]2019 GRC Adjustments'!AL152</f>
        <v>0</v>
      </c>
      <c r="AM152" s="702">
        <f>'[4]2019 GRC Adjustments'!AM152</f>
        <v>0</v>
      </c>
      <c r="AN152" s="702">
        <f>'[4]2019 GRC Adjustments'!AN152</f>
        <v>49373.870073232429</v>
      </c>
      <c r="AO152" s="702">
        <f>'[4]2019 GRC Adjustments'!AO152</f>
        <v>0</v>
      </c>
      <c r="AP152" s="702">
        <f>'[4]2019 GRC Adjustments'!AP152</f>
        <v>0</v>
      </c>
      <c r="AQ152" s="702">
        <f>'[4]2019 GRC Adjustments'!AQ152</f>
        <v>0</v>
      </c>
      <c r="AR152" s="702">
        <f>'[4]2019 GRC Adjustments'!AR152</f>
        <v>0</v>
      </c>
      <c r="AS152" s="702">
        <f>'[4]2019 GRC Adjustments'!AS152</f>
        <v>0</v>
      </c>
      <c r="AT152" s="702">
        <f>'[4]2019 GRC Adjustments'!AT152</f>
        <v>0</v>
      </c>
      <c r="AU152" s="702">
        <f>'[4]2019 GRC Adjustments'!AU152</f>
        <v>0</v>
      </c>
      <c r="AV152" s="702">
        <f>'[4]2019 GRC Adjustments'!AV152</f>
        <v>0</v>
      </c>
      <c r="AW152" s="702">
        <f>'[4]2019 GRC Adjustments'!AW152</f>
        <v>0</v>
      </c>
      <c r="AX152" s="702">
        <f>'[4]2019 GRC Adjustments'!AX152</f>
        <v>0</v>
      </c>
      <c r="AY152" s="715">
        <f>'[4]2019 GRC Adjustments'!AY152</f>
        <v>22.434622709562799</v>
      </c>
      <c r="AZ152" s="702">
        <f>'[4]2019 GRC Adjustments'!AZ152</f>
        <v>0</v>
      </c>
      <c r="BA152" s="702">
        <f>'[4]2019 GRC Adjustments'!BA152</f>
        <v>0</v>
      </c>
      <c r="BB152" s="702">
        <f>'[4]2019 GRC Adjustments'!BB152</f>
        <v>0</v>
      </c>
      <c r="BC152" s="702">
        <f>'[4]2019 GRC Adjustments'!BC152</f>
        <v>0</v>
      </c>
      <c r="BD152" s="702">
        <f>'[4]2019 GRC Adjustments'!BD152</f>
        <v>0</v>
      </c>
      <c r="BE152" s="702">
        <f>'[4]2019 GRC Adjustments'!BE152</f>
        <v>0</v>
      </c>
      <c r="BF152" s="702">
        <f>'[4]2019 GRC Adjustments'!BF152</f>
        <v>0</v>
      </c>
      <c r="BG152" s="702">
        <f>'[4]2019 GRC Adjustments'!BG152</f>
        <v>0</v>
      </c>
      <c r="BH152" s="702">
        <f>'[4]2019 GRC Adjustments'!BH152</f>
        <v>0</v>
      </c>
      <c r="BI152" s="702">
        <f>'[4]2019 GRC Adjustments'!BI152</f>
        <v>0</v>
      </c>
      <c r="BJ152" s="702">
        <f>'[4]2019 GRC Adjustments'!BJ152</f>
        <v>49396.304695941988</v>
      </c>
      <c r="BK152" s="702">
        <f>'[4]2019 GRC Adjustments'!BK152</f>
        <v>3061884.5363775534</v>
      </c>
    </row>
    <row r="153" spans="1:63">
      <c r="A153" s="700">
        <f>'[4]2019 GRC Adjustments'!A153</f>
        <v>149</v>
      </c>
      <c r="B153" s="702" t="str">
        <f>'[4]2019 GRC Adjustments'!B153</f>
        <v xml:space="preserve">               (18) 571 - Transmission Maint Overhead Lines</v>
      </c>
      <c r="C153" s="702">
        <f>'[4]2019 GRC Adjustments'!C153</f>
        <v>6637104.4700000007</v>
      </c>
      <c r="D153" s="702">
        <f>'[4]2019 GRC Adjustments'!D153</f>
        <v>0</v>
      </c>
      <c r="E153" s="702">
        <f>'[4]2019 GRC Adjustments'!E153</f>
        <v>0</v>
      </c>
      <c r="F153" s="702">
        <f>'[4]2019 GRC Adjustments'!F153</f>
        <v>0</v>
      </c>
      <c r="G153" s="702">
        <f>'[4]2019 GRC Adjustments'!G153</f>
        <v>0</v>
      </c>
      <c r="H153" s="702">
        <f>'[4]2019 GRC Adjustments'!H153</f>
        <v>0</v>
      </c>
      <c r="I153" s="702">
        <f>'[4]2019 GRC Adjustments'!I153</f>
        <v>0</v>
      </c>
      <c r="J153" s="702">
        <f>'[4]2019 GRC Adjustments'!J153</f>
        <v>0</v>
      </c>
      <c r="K153" s="702">
        <f>'[4]2019 GRC Adjustments'!K153</f>
        <v>-350.00200369236575</v>
      </c>
      <c r="L153" s="702">
        <f>'[4]2019 GRC Adjustments'!L153</f>
        <v>0</v>
      </c>
      <c r="M153" s="702">
        <f>'[4]2019 GRC Adjustments'!M153</f>
        <v>0</v>
      </c>
      <c r="N153" s="702">
        <f>'[4]2019 GRC Adjustments'!N153</f>
        <v>0</v>
      </c>
      <c r="O153" s="702">
        <f>'[4]2019 GRC Adjustments'!O153</f>
        <v>0</v>
      </c>
      <c r="P153" s="702">
        <f>'[4]2019 GRC Adjustments'!P153</f>
        <v>0</v>
      </c>
      <c r="Q153" s="702">
        <f>'[4]2019 GRC Adjustments'!Q153</f>
        <v>0</v>
      </c>
      <c r="R153" s="702">
        <f>'[4]2019 GRC Adjustments'!R153</f>
        <v>120.07943999842223</v>
      </c>
      <c r="S153" s="702">
        <f>'[4]2019 GRC Adjustments'!S153</f>
        <v>0</v>
      </c>
      <c r="T153" s="702">
        <f>'[4]2019 GRC Adjustments'!T153</f>
        <v>0</v>
      </c>
      <c r="U153" s="702">
        <f>'[4]2019 GRC Adjustments'!U153</f>
        <v>0</v>
      </c>
      <c r="V153" s="702">
        <f>'[4]2019 GRC Adjustments'!V153</f>
        <v>0</v>
      </c>
      <c r="W153" s="702">
        <f>'[4]2019 GRC Adjustments'!W153</f>
        <v>0</v>
      </c>
      <c r="X153" s="702">
        <f>'[4]2019 GRC Adjustments'!X153</f>
        <v>0</v>
      </c>
      <c r="Y153" s="702">
        <f>'[4]2019 GRC Adjustments'!Y153</f>
        <v>0</v>
      </c>
      <c r="Z153" s="702">
        <f>'[4]2019 GRC Adjustments'!Z153</f>
        <v>0</v>
      </c>
      <c r="AA153" s="702">
        <f>'[4]2019 GRC Adjustments'!AA153</f>
        <v>0</v>
      </c>
      <c r="AB153" s="702">
        <f>'[4]2019 GRC Adjustments'!AB153</f>
        <v>-111083.75333333336</v>
      </c>
      <c r="AC153" s="702">
        <f>'[4]2019 GRC Adjustments'!AC153</f>
        <v>0</v>
      </c>
      <c r="AD153" s="702">
        <f>'[4]2019 GRC Adjustments'!AD153</f>
        <v>0</v>
      </c>
      <c r="AE153" s="702">
        <f>'[4]2019 GRC Adjustments'!AE153</f>
        <v>0</v>
      </c>
      <c r="AF153" s="702">
        <f>'[4]2019 GRC Adjustments'!AF153</f>
        <v>-111313.67589702729</v>
      </c>
      <c r="AG153" s="702">
        <f>'[4]2019 GRC Adjustments'!AG153</f>
        <v>6525790.7941029733</v>
      </c>
      <c r="AH153" s="702">
        <f>'[4]2019 GRC Adjustments'!AH153</f>
        <v>0</v>
      </c>
      <c r="AI153" s="702">
        <f>'[4]2019 GRC Adjustments'!AI153</f>
        <v>0</v>
      </c>
      <c r="AJ153" s="702">
        <f>'[4]2019 GRC Adjustments'!AJ153</f>
        <v>0</v>
      </c>
      <c r="AK153" s="702">
        <f>'[4]2019 GRC Adjustments'!AK153</f>
        <v>0</v>
      </c>
      <c r="AL153" s="702">
        <f>'[4]2019 GRC Adjustments'!AL153</f>
        <v>0</v>
      </c>
      <c r="AM153" s="702">
        <f>'[4]2019 GRC Adjustments'!AM153</f>
        <v>0</v>
      </c>
      <c r="AN153" s="702">
        <f>'[4]2019 GRC Adjustments'!AN153</f>
        <v>15046.091869155276</v>
      </c>
      <c r="AO153" s="702">
        <f>'[4]2019 GRC Adjustments'!AO153</f>
        <v>0</v>
      </c>
      <c r="AP153" s="702">
        <f>'[4]2019 GRC Adjustments'!AP153</f>
        <v>0</v>
      </c>
      <c r="AQ153" s="702">
        <f>'[4]2019 GRC Adjustments'!AQ153</f>
        <v>0</v>
      </c>
      <c r="AR153" s="702">
        <f>'[4]2019 GRC Adjustments'!AR153</f>
        <v>0</v>
      </c>
      <c r="AS153" s="702">
        <f>'[4]2019 GRC Adjustments'!AS153</f>
        <v>0</v>
      </c>
      <c r="AT153" s="702">
        <f>'[4]2019 GRC Adjustments'!AT153</f>
        <v>0</v>
      </c>
      <c r="AU153" s="702">
        <f>'[4]2019 GRC Adjustments'!AU153</f>
        <v>0</v>
      </c>
      <c r="AV153" s="702">
        <f>'[4]2019 GRC Adjustments'!AV153</f>
        <v>0</v>
      </c>
      <c r="AW153" s="702">
        <f>'[4]2019 GRC Adjustments'!AW153</f>
        <v>0</v>
      </c>
      <c r="AX153" s="702">
        <f>'[4]2019 GRC Adjustments'!AX153</f>
        <v>0</v>
      </c>
      <c r="AY153" s="715">
        <f>'[4]2019 GRC Adjustments'!AY153</f>
        <v>158319.99971746106</v>
      </c>
      <c r="AZ153" s="702">
        <f>'[4]2019 GRC Adjustments'!AZ153</f>
        <v>0</v>
      </c>
      <c r="BA153" s="702">
        <f>'[4]2019 GRC Adjustments'!BA153</f>
        <v>0</v>
      </c>
      <c r="BB153" s="702">
        <f>'[4]2019 GRC Adjustments'!BB153</f>
        <v>0</v>
      </c>
      <c r="BC153" s="702">
        <f>'[4]2019 GRC Adjustments'!BC153</f>
        <v>0</v>
      </c>
      <c r="BD153" s="702">
        <f>'[4]2019 GRC Adjustments'!BD153</f>
        <v>0</v>
      </c>
      <c r="BE153" s="702">
        <f>'[4]2019 GRC Adjustments'!BE153</f>
        <v>0</v>
      </c>
      <c r="BF153" s="702">
        <f>'[4]2019 GRC Adjustments'!BF153</f>
        <v>0</v>
      </c>
      <c r="BG153" s="702">
        <f>'[4]2019 GRC Adjustments'!BG153</f>
        <v>0</v>
      </c>
      <c r="BH153" s="702">
        <f>'[4]2019 GRC Adjustments'!BH153</f>
        <v>0</v>
      </c>
      <c r="BI153" s="702">
        <f>'[4]2019 GRC Adjustments'!BI153</f>
        <v>0</v>
      </c>
      <c r="BJ153" s="702">
        <f>'[4]2019 GRC Adjustments'!BJ153</f>
        <v>173366.09158661633</v>
      </c>
      <c r="BK153" s="702">
        <f>'[4]2019 GRC Adjustments'!BK153</f>
        <v>6699156.8856895892</v>
      </c>
    </row>
    <row r="154" spans="1:63">
      <c r="A154" s="700">
        <f>'[4]2019 GRC Adjustments'!A154</f>
        <v>150</v>
      </c>
      <c r="B154" s="702" t="str">
        <f>'[4]2019 GRC Adjustments'!B154</f>
        <v xml:space="preserve">               (18) 572 - Transmission Maint Underground Lines</v>
      </c>
      <c r="C154" s="702">
        <f>'[4]2019 GRC Adjustments'!C154</f>
        <v>0</v>
      </c>
      <c r="D154" s="702">
        <f>'[4]2019 GRC Adjustments'!D154</f>
        <v>0</v>
      </c>
      <c r="E154" s="702">
        <f>'[4]2019 GRC Adjustments'!E154</f>
        <v>0</v>
      </c>
      <c r="F154" s="702">
        <f>'[4]2019 GRC Adjustments'!F154</f>
        <v>0</v>
      </c>
      <c r="G154" s="702">
        <f>'[4]2019 GRC Adjustments'!G154</f>
        <v>0</v>
      </c>
      <c r="H154" s="702">
        <f>'[4]2019 GRC Adjustments'!H154</f>
        <v>0</v>
      </c>
      <c r="I154" s="702">
        <f>'[4]2019 GRC Adjustments'!I154</f>
        <v>0</v>
      </c>
      <c r="J154" s="702">
        <f>'[4]2019 GRC Adjustments'!J154</f>
        <v>0</v>
      </c>
      <c r="K154" s="702">
        <f>'[4]2019 GRC Adjustments'!K154</f>
        <v>0</v>
      </c>
      <c r="L154" s="702">
        <f>'[4]2019 GRC Adjustments'!L154</f>
        <v>0</v>
      </c>
      <c r="M154" s="702">
        <f>'[4]2019 GRC Adjustments'!M154</f>
        <v>0</v>
      </c>
      <c r="N154" s="702">
        <f>'[4]2019 GRC Adjustments'!N154</f>
        <v>0</v>
      </c>
      <c r="O154" s="702">
        <f>'[4]2019 GRC Adjustments'!O154</f>
        <v>0</v>
      </c>
      <c r="P154" s="702">
        <f>'[4]2019 GRC Adjustments'!P154</f>
        <v>0</v>
      </c>
      <c r="Q154" s="702">
        <f>'[4]2019 GRC Adjustments'!Q154</f>
        <v>0</v>
      </c>
      <c r="R154" s="702">
        <f>'[4]2019 GRC Adjustments'!R154</f>
        <v>0</v>
      </c>
      <c r="S154" s="702">
        <f>'[4]2019 GRC Adjustments'!S154</f>
        <v>0</v>
      </c>
      <c r="T154" s="702">
        <f>'[4]2019 GRC Adjustments'!T154</f>
        <v>0</v>
      </c>
      <c r="U154" s="702">
        <f>'[4]2019 GRC Adjustments'!U154</f>
        <v>0</v>
      </c>
      <c r="V154" s="702">
        <f>'[4]2019 GRC Adjustments'!V154</f>
        <v>0</v>
      </c>
      <c r="W154" s="702">
        <f>'[4]2019 GRC Adjustments'!W154</f>
        <v>0</v>
      </c>
      <c r="X154" s="702">
        <f>'[4]2019 GRC Adjustments'!X154</f>
        <v>0</v>
      </c>
      <c r="Y154" s="702">
        <f>'[4]2019 GRC Adjustments'!Y154</f>
        <v>0</v>
      </c>
      <c r="Z154" s="702">
        <f>'[4]2019 GRC Adjustments'!Z154</f>
        <v>0</v>
      </c>
      <c r="AA154" s="702">
        <f>'[4]2019 GRC Adjustments'!AA154</f>
        <v>0</v>
      </c>
      <c r="AB154" s="702">
        <f>'[4]2019 GRC Adjustments'!AB154</f>
        <v>0</v>
      </c>
      <c r="AC154" s="702">
        <f>'[4]2019 GRC Adjustments'!AC154</f>
        <v>0</v>
      </c>
      <c r="AD154" s="702">
        <f>'[4]2019 GRC Adjustments'!AD154</f>
        <v>0</v>
      </c>
      <c r="AE154" s="702">
        <f>'[4]2019 GRC Adjustments'!AE154</f>
        <v>0</v>
      </c>
      <c r="AF154" s="702">
        <f>'[4]2019 GRC Adjustments'!AF154</f>
        <v>0</v>
      </c>
      <c r="AG154" s="702">
        <f>'[4]2019 GRC Adjustments'!AG154</f>
        <v>0</v>
      </c>
      <c r="AH154" s="702">
        <f>'[4]2019 GRC Adjustments'!AH154</f>
        <v>0</v>
      </c>
      <c r="AI154" s="702">
        <f>'[4]2019 GRC Adjustments'!AI154</f>
        <v>0</v>
      </c>
      <c r="AJ154" s="702">
        <f>'[4]2019 GRC Adjustments'!AJ154</f>
        <v>0</v>
      </c>
      <c r="AK154" s="702">
        <f>'[4]2019 GRC Adjustments'!AK154</f>
        <v>0</v>
      </c>
      <c r="AL154" s="702">
        <f>'[4]2019 GRC Adjustments'!AL154</f>
        <v>0</v>
      </c>
      <c r="AM154" s="702">
        <f>'[4]2019 GRC Adjustments'!AM154</f>
        <v>0</v>
      </c>
      <c r="AN154" s="702">
        <f>'[4]2019 GRC Adjustments'!AN154</f>
        <v>0</v>
      </c>
      <c r="AO154" s="702">
        <f>'[4]2019 GRC Adjustments'!AO154</f>
        <v>0</v>
      </c>
      <c r="AP154" s="702">
        <f>'[4]2019 GRC Adjustments'!AP154</f>
        <v>0</v>
      </c>
      <c r="AQ154" s="702">
        <f>'[4]2019 GRC Adjustments'!AQ154</f>
        <v>0</v>
      </c>
      <c r="AR154" s="702">
        <f>'[4]2019 GRC Adjustments'!AR154</f>
        <v>0</v>
      </c>
      <c r="AS154" s="702">
        <f>'[4]2019 GRC Adjustments'!AS154</f>
        <v>0</v>
      </c>
      <c r="AT154" s="702">
        <f>'[4]2019 GRC Adjustments'!AT154</f>
        <v>0</v>
      </c>
      <c r="AU154" s="702">
        <f>'[4]2019 GRC Adjustments'!AU154</f>
        <v>0</v>
      </c>
      <c r="AV154" s="702">
        <f>'[4]2019 GRC Adjustments'!AV154</f>
        <v>0</v>
      </c>
      <c r="AW154" s="702">
        <f>'[4]2019 GRC Adjustments'!AW154</f>
        <v>0</v>
      </c>
      <c r="AX154" s="702">
        <f>'[4]2019 GRC Adjustments'!AX154</f>
        <v>0</v>
      </c>
      <c r="AY154" s="702">
        <f>'[4]2019 GRC Adjustments'!AY154</f>
        <v>0</v>
      </c>
      <c r="AZ154" s="702">
        <f>'[4]2019 GRC Adjustments'!AZ154</f>
        <v>0</v>
      </c>
      <c r="BA154" s="702">
        <f>'[4]2019 GRC Adjustments'!BA154</f>
        <v>0</v>
      </c>
      <c r="BB154" s="702">
        <f>'[4]2019 GRC Adjustments'!BB154</f>
        <v>0</v>
      </c>
      <c r="BC154" s="702">
        <f>'[4]2019 GRC Adjustments'!BC154</f>
        <v>0</v>
      </c>
      <c r="BD154" s="702">
        <f>'[4]2019 GRC Adjustments'!BD154</f>
        <v>0</v>
      </c>
      <c r="BE154" s="702">
        <f>'[4]2019 GRC Adjustments'!BE154</f>
        <v>0</v>
      </c>
      <c r="BF154" s="702">
        <f>'[4]2019 GRC Adjustments'!BF154</f>
        <v>0</v>
      </c>
      <c r="BG154" s="702">
        <f>'[4]2019 GRC Adjustments'!BG154</f>
        <v>0</v>
      </c>
      <c r="BH154" s="702">
        <f>'[4]2019 GRC Adjustments'!BH154</f>
        <v>0</v>
      </c>
      <c r="BI154" s="702">
        <f>'[4]2019 GRC Adjustments'!BI154</f>
        <v>0</v>
      </c>
      <c r="BJ154" s="702">
        <f>'[4]2019 GRC Adjustments'!BJ154</f>
        <v>0</v>
      </c>
      <c r="BK154" s="702">
        <f>'[4]2019 GRC Adjustments'!BK154</f>
        <v>0</v>
      </c>
    </row>
    <row r="155" spans="1:63">
      <c r="A155" s="700">
        <f>'[4]2019 GRC Adjustments'!A155</f>
        <v>151</v>
      </c>
      <c r="B155" s="702" t="str">
        <f>'[4]2019 GRC Adjustments'!B155</f>
        <v xml:space="preserve">               (18) 573 - Transm Maint Misc</v>
      </c>
      <c r="C155" s="702">
        <f>'[4]2019 GRC Adjustments'!C155</f>
        <v>124119.28</v>
      </c>
      <c r="D155" s="702">
        <f>'[4]2019 GRC Adjustments'!D155</f>
        <v>0</v>
      </c>
      <c r="E155" s="702">
        <f>'[4]2019 GRC Adjustments'!E155</f>
        <v>0</v>
      </c>
      <c r="F155" s="702">
        <f>'[4]2019 GRC Adjustments'!F155</f>
        <v>0</v>
      </c>
      <c r="G155" s="702">
        <f>'[4]2019 GRC Adjustments'!G155</f>
        <v>0</v>
      </c>
      <c r="H155" s="702">
        <f>'[4]2019 GRC Adjustments'!H155</f>
        <v>0</v>
      </c>
      <c r="I155" s="702">
        <f>'[4]2019 GRC Adjustments'!I155</f>
        <v>0</v>
      </c>
      <c r="J155" s="702">
        <f>'[4]2019 GRC Adjustments'!J155</f>
        <v>0</v>
      </c>
      <c r="K155" s="702">
        <f>'[4]2019 GRC Adjustments'!K155</f>
        <v>-294.79155733713924</v>
      </c>
      <c r="L155" s="702">
        <f>'[4]2019 GRC Adjustments'!L155</f>
        <v>0</v>
      </c>
      <c r="M155" s="702">
        <f>'[4]2019 GRC Adjustments'!M155</f>
        <v>0</v>
      </c>
      <c r="N155" s="702">
        <f>'[4]2019 GRC Adjustments'!N155</f>
        <v>0</v>
      </c>
      <c r="O155" s="702">
        <f>'[4]2019 GRC Adjustments'!O155</f>
        <v>0</v>
      </c>
      <c r="P155" s="702">
        <f>'[4]2019 GRC Adjustments'!P155</f>
        <v>0</v>
      </c>
      <c r="Q155" s="702">
        <f>'[4]2019 GRC Adjustments'!Q155</f>
        <v>0</v>
      </c>
      <c r="R155" s="702">
        <f>'[4]2019 GRC Adjustments'!R155</f>
        <v>101.13772134978942</v>
      </c>
      <c r="S155" s="702">
        <f>'[4]2019 GRC Adjustments'!S155</f>
        <v>0</v>
      </c>
      <c r="T155" s="702">
        <f>'[4]2019 GRC Adjustments'!T155</f>
        <v>0</v>
      </c>
      <c r="U155" s="702">
        <f>'[4]2019 GRC Adjustments'!U155</f>
        <v>0</v>
      </c>
      <c r="V155" s="702">
        <f>'[4]2019 GRC Adjustments'!V155</f>
        <v>0</v>
      </c>
      <c r="W155" s="702">
        <f>'[4]2019 GRC Adjustments'!W155</f>
        <v>0</v>
      </c>
      <c r="X155" s="702">
        <f>'[4]2019 GRC Adjustments'!X155</f>
        <v>0</v>
      </c>
      <c r="Y155" s="702">
        <f>'[4]2019 GRC Adjustments'!Y155</f>
        <v>0</v>
      </c>
      <c r="Z155" s="702">
        <f>'[4]2019 GRC Adjustments'!Z155</f>
        <v>0</v>
      </c>
      <c r="AA155" s="702">
        <f>'[4]2019 GRC Adjustments'!AA155</f>
        <v>0</v>
      </c>
      <c r="AB155" s="702">
        <f>'[4]2019 GRC Adjustments'!AB155</f>
        <v>0</v>
      </c>
      <c r="AC155" s="702">
        <f>'[4]2019 GRC Adjustments'!AC155</f>
        <v>0</v>
      </c>
      <c r="AD155" s="702">
        <f>'[4]2019 GRC Adjustments'!AD155</f>
        <v>0</v>
      </c>
      <c r="AE155" s="702">
        <f>'[4]2019 GRC Adjustments'!AE155</f>
        <v>0</v>
      </c>
      <c r="AF155" s="702">
        <f>'[4]2019 GRC Adjustments'!AF155</f>
        <v>-193.65383598734982</v>
      </c>
      <c r="AG155" s="702">
        <f>'[4]2019 GRC Adjustments'!AG155</f>
        <v>123925.62616401265</v>
      </c>
      <c r="AH155" s="702">
        <f>'[4]2019 GRC Adjustments'!AH155</f>
        <v>0</v>
      </c>
      <c r="AI155" s="702">
        <f>'[4]2019 GRC Adjustments'!AI155</f>
        <v>0</v>
      </c>
      <c r="AJ155" s="702">
        <f>'[4]2019 GRC Adjustments'!AJ155</f>
        <v>0</v>
      </c>
      <c r="AK155" s="702">
        <f>'[4]2019 GRC Adjustments'!AK155</f>
        <v>0</v>
      </c>
      <c r="AL155" s="702">
        <f>'[4]2019 GRC Adjustments'!AL155</f>
        <v>0</v>
      </c>
      <c r="AM155" s="702">
        <f>'[4]2019 GRC Adjustments'!AM155</f>
        <v>0</v>
      </c>
      <c r="AN155" s="702">
        <f>'[4]2019 GRC Adjustments'!AN155</f>
        <v>3877.4483024246315</v>
      </c>
      <c r="AO155" s="702">
        <f>'[4]2019 GRC Adjustments'!AO155</f>
        <v>0</v>
      </c>
      <c r="AP155" s="702">
        <f>'[4]2019 GRC Adjustments'!AP155</f>
        <v>0</v>
      </c>
      <c r="AQ155" s="702">
        <f>'[4]2019 GRC Adjustments'!AQ155</f>
        <v>0</v>
      </c>
      <c r="AR155" s="702">
        <f>'[4]2019 GRC Adjustments'!AR155</f>
        <v>0</v>
      </c>
      <c r="AS155" s="702">
        <f>'[4]2019 GRC Adjustments'!AS155</f>
        <v>0</v>
      </c>
      <c r="AT155" s="702">
        <f>'[4]2019 GRC Adjustments'!AT155</f>
        <v>0</v>
      </c>
      <c r="AU155" s="702">
        <f>'[4]2019 GRC Adjustments'!AU155</f>
        <v>0</v>
      </c>
      <c r="AV155" s="702">
        <f>'[4]2019 GRC Adjustments'!AV155</f>
        <v>0</v>
      </c>
      <c r="AW155" s="702">
        <f>'[4]2019 GRC Adjustments'!AW155</f>
        <v>0</v>
      </c>
      <c r="AX155" s="702">
        <f>'[4]2019 GRC Adjustments'!AX155</f>
        <v>0</v>
      </c>
      <c r="AY155" s="702">
        <f>'[4]2019 GRC Adjustments'!AY155</f>
        <v>0</v>
      </c>
      <c r="AZ155" s="702">
        <f>'[4]2019 GRC Adjustments'!AZ155</f>
        <v>0</v>
      </c>
      <c r="BA155" s="702">
        <f>'[4]2019 GRC Adjustments'!BA155</f>
        <v>0</v>
      </c>
      <c r="BB155" s="702">
        <f>'[4]2019 GRC Adjustments'!BB155</f>
        <v>0</v>
      </c>
      <c r="BC155" s="702">
        <f>'[4]2019 GRC Adjustments'!BC155</f>
        <v>0</v>
      </c>
      <c r="BD155" s="702">
        <f>'[4]2019 GRC Adjustments'!BD155</f>
        <v>0</v>
      </c>
      <c r="BE155" s="702">
        <f>'[4]2019 GRC Adjustments'!BE155</f>
        <v>0</v>
      </c>
      <c r="BF155" s="702">
        <f>'[4]2019 GRC Adjustments'!BF155</f>
        <v>0</v>
      </c>
      <c r="BG155" s="702">
        <f>'[4]2019 GRC Adjustments'!BG155</f>
        <v>0</v>
      </c>
      <c r="BH155" s="702">
        <f>'[4]2019 GRC Adjustments'!BH155</f>
        <v>0</v>
      </c>
      <c r="BI155" s="702">
        <f>'[4]2019 GRC Adjustments'!BI155</f>
        <v>0</v>
      </c>
      <c r="BJ155" s="702">
        <f>'[4]2019 GRC Adjustments'!BJ155</f>
        <v>3877.4483024246315</v>
      </c>
      <c r="BK155" s="702">
        <f>'[4]2019 GRC Adjustments'!BK155</f>
        <v>127803.07446643728</v>
      </c>
    </row>
    <row r="156" spans="1:63">
      <c r="A156" s="700">
        <f>'[4]2019 GRC Adjustments'!A156</f>
        <v>152</v>
      </c>
      <c r="B156" s="702" t="str">
        <f>'[4]2019 GRC Adjustments'!B156</f>
        <v xml:space="preserve">               (18) 850 - Transmission Oper Supv &amp; Engineering</v>
      </c>
      <c r="C156" s="702">
        <f>'[4]2019 GRC Adjustments'!C156</f>
        <v>0</v>
      </c>
      <c r="D156" s="702">
        <f>'[4]2019 GRC Adjustments'!D156</f>
        <v>0</v>
      </c>
      <c r="E156" s="702">
        <f>'[4]2019 GRC Adjustments'!E156</f>
        <v>0</v>
      </c>
      <c r="F156" s="702">
        <f>'[4]2019 GRC Adjustments'!F156</f>
        <v>0</v>
      </c>
      <c r="G156" s="702">
        <f>'[4]2019 GRC Adjustments'!G156</f>
        <v>0</v>
      </c>
      <c r="H156" s="702">
        <f>'[4]2019 GRC Adjustments'!H156</f>
        <v>0</v>
      </c>
      <c r="I156" s="702">
        <f>'[4]2019 GRC Adjustments'!I156</f>
        <v>0</v>
      </c>
      <c r="J156" s="702">
        <f>'[4]2019 GRC Adjustments'!J156</f>
        <v>0</v>
      </c>
      <c r="K156" s="702">
        <f>'[4]2019 GRC Adjustments'!K156</f>
        <v>0</v>
      </c>
      <c r="L156" s="702">
        <f>'[4]2019 GRC Adjustments'!L156</f>
        <v>0</v>
      </c>
      <c r="M156" s="702">
        <f>'[4]2019 GRC Adjustments'!M156</f>
        <v>0</v>
      </c>
      <c r="N156" s="702">
        <f>'[4]2019 GRC Adjustments'!N156</f>
        <v>0</v>
      </c>
      <c r="O156" s="702">
        <f>'[4]2019 GRC Adjustments'!O156</f>
        <v>0</v>
      </c>
      <c r="P156" s="702">
        <f>'[4]2019 GRC Adjustments'!P156</f>
        <v>0</v>
      </c>
      <c r="Q156" s="702">
        <f>'[4]2019 GRC Adjustments'!Q156</f>
        <v>0</v>
      </c>
      <c r="R156" s="702">
        <f>'[4]2019 GRC Adjustments'!R156</f>
        <v>0</v>
      </c>
      <c r="S156" s="702">
        <f>'[4]2019 GRC Adjustments'!S156</f>
        <v>0</v>
      </c>
      <c r="T156" s="702">
        <f>'[4]2019 GRC Adjustments'!T156</f>
        <v>0</v>
      </c>
      <c r="U156" s="702">
        <f>'[4]2019 GRC Adjustments'!U156</f>
        <v>0</v>
      </c>
      <c r="V156" s="702">
        <f>'[4]2019 GRC Adjustments'!V156</f>
        <v>0</v>
      </c>
      <c r="W156" s="702">
        <f>'[4]2019 GRC Adjustments'!W156</f>
        <v>0</v>
      </c>
      <c r="X156" s="702">
        <f>'[4]2019 GRC Adjustments'!X156</f>
        <v>0</v>
      </c>
      <c r="Y156" s="702">
        <f>'[4]2019 GRC Adjustments'!Y156</f>
        <v>0</v>
      </c>
      <c r="Z156" s="702">
        <f>'[4]2019 GRC Adjustments'!Z156</f>
        <v>0</v>
      </c>
      <c r="AA156" s="702">
        <f>'[4]2019 GRC Adjustments'!AA156</f>
        <v>0</v>
      </c>
      <c r="AB156" s="702">
        <f>'[4]2019 GRC Adjustments'!AB156</f>
        <v>0</v>
      </c>
      <c r="AC156" s="702">
        <f>'[4]2019 GRC Adjustments'!AC156</f>
        <v>0</v>
      </c>
      <c r="AD156" s="702">
        <f>'[4]2019 GRC Adjustments'!AD156</f>
        <v>0</v>
      </c>
      <c r="AE156" s="702">
        <f>'[4]2019 GRC Adjustments'!AE156</f>
        <v>0</v>
      </c>
      <c r="AF156" s="702">
        <f>'[4]2019 GRC Adjustments'!AF156</f>
        <v>0</v>
      </c>
      <c r="AG156" s="702">
        <f>'[4]2019 GRC Adjustments'!AG156</f>
        <v>0</v>
      </c>
      <c r="AH156" s="702">
        <f>'[4]2019 GRC Adjustments'!AH156</f>
        <v>0</v>
      </c>
      <c r="AI156" s="702">
        <f>'[4]2019 GRC Adjustments'!AI156</f>
        <v>0</v>
      </c>
      <c r="AJ156" s="702">
        <f>'[4]2019 GRC Adjustments'!AJ156</f>
        <v>0</v>
      </c>
      <c r="AK156" s="702">
        <f>'[4]2019 GRC Adjustments'!AK156</f>
        <v>0</v>
      </c>
      <c r="AL156" s="702">
        <f>'[4]2019 GRC Adjustments'!AL156</f>
        <v>0</v>
      </c>
      <c r="AM156" s="702">
        <f>'[4]2019 GRC Adjustments'!AM156</f>
        <v>0</v>
      </c>
      <c r="AN156" s="702">
        <f>'[4]2019 GRC Adjustments'!AN156</f>
        <v>0</v>
      </c>
      <c r="AO156" s="702">
        <f>'[4]2019 GRC Adjustments'!AO156</f>
        <v>0</v>
      </c>
      <c r="AP156" s="702">
        <f>'[4]2019 GRC Adjustments'!AP156</f>
        <v>0</v>
      </c>
      <c r="AQ156" s="702">
        <f>'[4]2019 GRC Adjustments'!AQ156</f>
        <v>0</v>
      </c>
      <c r="AR156" s="702">
        <f>'[4]2019 GRC Adjustments'!AR156</f>
        <v>0</v>
      </c>
      <c r="AS156" s="702">
        <f>'[4]2019 GRC Adjustments'!AS156</f>
        <v>0</v>
      </c>
      <c r="AT156" s="702">
        <f>'[4]2019 GRC Adjustments'!AT156</f>
        <v>0</v>
      </c>
      <c r="AU156" s="702">
        <f>'[4]2019 GRC Adjustments'!AU156</f>
        <v>0</v>
      </c>
      <c r="AV156" s="702">
        <f>'[4]2019 GRC Adjustments'!AV156</f>
        <v>0</v>
      </c>
      <c r="AW156" s="702">
        <f>'[4]2019 GRC Adjustments'!AW156</f>
        <v>0</v>
      </c>
      <c r="AX156" s="702">
        <f>'[4]2019 GRC Adjustments'!AX156</f>
        <v>0</v>
      </c>
      <c r="AY156" s="702">
        <f>'[4]2019 GRC Adjustments'!AY156</f>
        <v>0</v>
      </c>
      <c r="AZ156" s="702">
        <f>'[4]2019 GRC Adjustments'!AZ156</f>
        <v>0</v>
      </c>
      <c r="BA156" s="702">
        <f>'[4]2019 GRC Adjustments'!BA156</f>
        <v>0</v>
      </c>
      <c r="BB156" s="702">
        <f>'[4]2019 GRC Adjustments'!BB156</f>
        <v>0</v>
      </c>
      <c r="BC156" s="702">
        <f>'[4]2019 GRC Adjustments'!BC156</f>
        <v>0</v>
      </c>
      <c r="BD156" s="702">
        <f>'[4]2019 GRC Adjustments'!BD156</f>
        <v>0</v>
      </c>
      <c r="BE156" s="702">
        <f>'[4]2019 GRC Adjustments'!BE156</f>
        <v>0</v>
      </c>
      <c r="BF156" s="702">
        <f>'[4]2019 GRC Adjustments'!BF156</f>
        <v>0</v>
      </c>
      <c r="BG156" s="702">
        <f>'[4]2019 GRC Adjustments'!BG156</f>
        <v>0</v>
      </c>
      <c r="BH156" s="702">
        <f>'[4]2019 GRC Adjustments'!BH156</f>
        <v>0</v>
      </c>
      <c r="BI156" s="702">
        <f>'[4]2019 GRC Adjustments'!BI156</f>
        <v>0</v>
      </c>
      <c r="BJ156" s="702">
        <f>'[4]2019 GRC Adjustments'!BJ156</f>
        <v>0</v>
      </c>
      <c r="BK156" s="702">
        <f>'[4]2019 GRC Adjustments'!BK156</f>
        <v>0</v>
      </c>
    </row>
    <row r="157" spans="1:63">
      <c r="A157" s="700">
        <f>'[4]2019 GRC Adjustments'!A157</f>
        <v>153</v>
      </c>
      <c r="B157" s="702" t="str">
        <f>'[4]2019 GRC Adjustments'!B157</f>
        <v xml:space="preserve">               (18) 856 - Transmission Oper Mains Expenses</v>
      </c>
      <c r="C157" s="702">
        <f>'[4]2019 GRC Adjustments'!C157</f>
        <v>0</v>
      </c>
      <c r="D157" s="702">
        <f>'[4]2019 GRC Adjustments'!D157</f>
        <v>0</v>
      </c>
      <c r="E157" s="702">
        <f>'[4]2019 GRC Adjustments'!E157</f>
        <v>0</v>
      </c>
      <c r="F157" s="702">
        <f>'[4]2019 GRC Adjustments'!F157</f>
        <v>0</v>
      </c>
      <c r="G157" s="702">
        <f>'[4]2019 GRC Adjustments'!G157</f>
        <v>0</v>
      </c>
      <c r="H157" s="702">
        <f>'[4]2019 GRC Adjustments'!H157</f>
        <v>0</v>
      </c>
      <c r="I157" s="702">
        <f>'[4]2019 GRC Adjustments'!I157</f>
        <v>0</v>
      </c>
      <c r="J157" s="702">
        <f>'[4]2019 GRC Adjustments'!J157</f>
        <v>0</v>
      </c>
      <c r="K157" s="702">
        <f>'[4]2019 GRC Adjustments'!K157</f>
        <v>0</v>
      </c>
      <c r="L157" s="702">
        <f>'[4]2019 GRC Adjustments'!L157</f>
        <v>0</v>
      </c>
      <c r="M157" s="702">
        <f>'[4]2019 GRC Adjustments'!M157</f>
        <v>0</v>
      </c>
      <c r="N157" s="702">
        <f>'[4]2019 GRC Adjustments'!N157</f>
        <v>0</v>
      </c>
      <c r="O157" s="702">
        <f>'[4]2019 GRC Adjustments'!O157</f>
        <v>0</v>
      </c>
      <c r="P157" s="702">
        <f>'[4]2019 GRC Adjustments'!P157</f>
        <v>0</v>
      </c>
      <c r="Q157" s="702">
        <f>'[4]2019 GRC Adjustments'!Q157</f>
        <v>0</v>
      </c>
      <c r="R157" s="702">
        <f>'[4]2019 GRC Adjustments'!R157</f>
        <v>0</v>
      </c>
      <c r="S157" s="702">
        <f>'[4]2019 GRC Adjustments'!S157</f>
        <v>0</v>
      </c>
      <c r="T157" s="702">
        <f>'[4]2019 GRC Adjustments'!T157</f>
        <v>0</v>
      </c>
      <c r="U157" s="702">
        <f>'[4]2019 GRC Adjustments'!U157</f>
        <v>0</v>
      </c>
      <c r="V157" s="702">
        <f>'[4]2019 GRC Adjustments'!V157</f>
        <v>0</v>
      </c>
      <c r="W157" s="702">
        <f>'[4]2019 GRC Adjustments'!W157</f>
        <v>0</v>
      </c>
      <c r="X157" s="702">
        <f>'[4]2019 GRC Adjustments'!X157</f>
        <v>0</v>
      </c>
      <c r="Y157" s="702">
        <f>'[4]2019 GRC Adjustments'!Y157</f>
        <v>0</v>
      </c>
      <c r="Z157" s="702">
        <f>'[4]2019 GRC Adjustments'!Z157</f>
        <v>0</v>
      </c>
      <c r="AA157" s="702">
        <f>'[4]2019 GRC Adjustments'!AA157</f>
        <v>0</v>
      </c>
      <c r="AB157" s="702">
        <f>'[4]2019 GRC Adjustments'!AB157</f>
        <v>0</v>
      </c>
      <c r="AC157" s="702">
        <f>'[4]2019 GRC Adjustments'!AC157</f>
        <v>0</v>
      </c>
      <c r="AD157" s="702">
        <f>'[4]2019 GRC Adjustments'!AD157</f>
        <v>0</v>
      </c>
      <c r="AE157" s="702">
        <f>'[4]2019 GRC Adjustments'!AE157</f>
        <v>0</v>
      </c>
      <c r="AF157" s="702">
        <f>'[4]2019 GRC Adjustments'!AF157</f>
        <v>0</v>
      </c>
      <c r="AG157" s="702">
        <f>'[4]2019 GRC Adjustments'!AG157</f>
        <v>0</v>
      </c>
      <c r="AH157" s="702">
        <f>'[4]2019 GRC Adjustments'!AH157</f>
        <v>0</v>
      </c>
      <c r="AI157" s="702">
        <f>'[4]2019 GRC Adjustments'!AI157</f>
        <v>0</v>
      </c>
      <c r="AJ157" s="702">
        <f>'[4]2019 GRC Adjustments'!AJ157</f>
        <v>0</v>
      </c>
      <c r="AK157" s="702">
        <f>'[4]2019 GRC Adjustments'!AK157</f>
        <v>0</v>
      </c>
      <c r="AL157" s="702">
        <f>'[4]2019 GRC Adjustments'!AL157</f>
        <v>0</v>
      </c>
      <c r="AM157" s="702">
        <f>'[4]2019 GRC Adjustments'!AM157</f>
        <v>0</v>
      </c>
      <c r="AN157" s="702">
        <f>'[4]2019 GRC Adjustments'!AN157</f>
        <v>0</v>
      </c>
      <c r="AO157" s="702">
        <f>'[4]2019 GRC Adjustments'!AO157</f>
        <v>0</v>
      </c>
      <c r="AP157" s="702">
        <f>'[4]2019 GRC Adjustments'!AP157</f>
        <v>0</v>
      </c>
      <c r="AQ157" s="702">
        <f>'[4]2019 GRC Adjustments'!AQ157</f>
        <v>0</v>
      </c>
      <c r="AR157" s="702">
        <f>'[4]2019 GRC Adjustments'!AR157</f>
        <v>0</v>
      </c>
      <c r="AS157" s="702">
        <f>'[4]2019 GRC Adjustments'!AS157</f>
        <v>0</v>
      </c>
      <c r="AT157" s="702">
        <f>'[4]2019 GRC Adjustments'!AT157</f>
        <v>0</v>
      </c>
      <c r="AU157" s="702">
        <f>'[4]2019 GRC Adjustments'!AU157</f>
        <v>0</v>
      </c>
      <c r="AV157" s="702">
        <f>'[4]2019 GRC Adjustments'!AV157</f>
        <v>0</v>
      </c>
      <c r="AW157" s="702">
        <f>'[4]2019 GRC Adjustments'!AW157</f>
        <v>0</v>
      </c>
      <c r="AX157" s="702">
        <f>'[4]2019 GRC Adjustments'!AX157</f>
        <v>0</v>
      </c>
      <c r="AY157" s="702">
        <f>'[4]2019 GRC Adjustments'!AY157</f>
        <v>0</v>
      </c>
      <c r="AZ157" s="702">
        <f>'[4]2019 GRC Adjustments'!AZ157</f>
        <v>0</v>
      </c>
      <c r="BA157" s="702">
        <f>'[4]2019 GRC Adjustments'!BA157</f>
        <v>0</v>
      </c>
      <c r="BB157" s="702">
        <f>'[4]2019 GRC Adjustments'!BB157</f>
        <v>0</v>
      </c>
      <c r="BC157" s="702">
        <f>'[4]2019 GRC Adjustments'!BC157</f>
        <v>0</v>
      </c>
      <c r="BD157" s="702">
        <f>'[4]2019 GRC Adjustments'!BD157</f>
        <v>0</v>
      </c>
      <c r="BE157" s="702">
        <f>'[4]2019 GRC Adjustments'!BE157</f>
        <v>0</v>
      </c>
      <c r="BF157" s="702">
        <f>'[4]2019 GRC Adjustments'!BF157</f>
        <v>0</v>
      </c>
      <c r="BG157" s="702">
        <f>'[4]2019 GRC Adjustments'!BG157</f>
        <v>0</v>
      </c>
      <c r="BH157" s="702">
        <f>'[4]2019 GRC Adjustments'!BH157</f>
        <v>0</v>
      </c>
      <c r="BI157" s="702">
        <f>'[4]2019 GRC Adjustments'!BI157</f>
        <v>0</v>
      </c>
      <c r="BJ157" s="702">
        <f>'[4]2019 GRC Adjustments'!BJ157</f>
        <v>0</v>
      </c>
      <c r="BK157" s="702">
        <f>'[4]2019 GRC Adjustments'!BK157</f>
        <v>0</v>
      </c>
    </row>
    <row r="158" spans="1:63">
      <c r="A158" s="700">
        <f>'[4]2019 GRC Adjustments'!A158</f>
        <v>154</v>
      </c>
      <c r="B158" s="702" t="str">
        <f>'[4]2019 GRC Adjustments'!B158</f>
        <v xml:space="preserve">               (18) 857 - Transmission Oper Meas &amp; Reg Sta Exp</v>
      </c>
      <c r="C158" s="702">
        <f>'[4]2019 GRC Adjustments'!C158</f>
        <v>0</v>
      </c>
      <c r="D158" s="702">
        <f>'[4]2019 GRC Adjustments'!D158</f>
        <v>0</v>
      </c>
      <c r="E158" s="702">
        <f>'[4]2019 GRC Adjustments'!E158</f>
        <v>0</v>
      </c>
      <c r="F158" s="702">
        <f>'[4]2019 GRC Adjustments'!F158</f>
        <v>0</v>
      </c>
      <c r="G158" s="702">
        <f>'[4]2019 GRC Adjustments'!G158</f>
        <v>0</v>
      </c>
      <c r="H158" s="702">
        <f>'[4]2019 GRC Adjustments'!H158</f>
        <v>0</v>
      </c>
      <c r="I158" s="702">
        <f>'[4]2019 GRC Adjustments'!I158</f>
        <v>0</v>
      </c>
      <c r="J158" s="702">
        <f>'[4]2019 GRC Adjustments'!J158</f>
        <v>0</v>
      </c>
      <c r="K158" s="702">
        <f>'[4]2019 GRC Adjustments'!K158</f>
        <v>0</v>
      </c>
      <c r="L158" s="702">
        <f>'[4]2019 GRC Adjustments'!L158</f>
        <v>0</v>
      </c>
      <c r="M158" s="702">
        <f>'[4]2019 GRC Adjustments'!M158</f>
        <v>0</v>
      </c>
      <c r="N158" s="702">
        <f>'[4]2019 GRC Adjustments'!N158</f>
        <v>0</v>
      </c>
      <c r="O158" s="702">
        <f>'[4]2019 GRC Adjustments'!O158</f>
        <v>0</v>
      </c>
      <c r="P158" s="702">
        <f>'[4]2019 GRC Adjustments'!P158</f>
        <v>0</v>
      </c>
      <c r="Q158" s="702">
        <f>'[4]2019 GRC Adjustments'!Q158</f>
        <v>0</v>
      </c>
      <c r="R158" s="702">
        <f>'[4]2019 GRC Adjustments'!R158</f>
        <v>0</v>
      </c>
      <c r="S158" s="702">
        <f>'[4]2019 GRC Adjustments'!S158</f>
        <v>0</v>
      </c>
      <c r="T158" s="702">
        <f>'[4]2019 GRC Adjustments'!T158</f>
        <v>0</v>
      </c>
      <c r="U158" s="702">
        <f>'[4]2019 GRC Adjustments'!U158</f>
        <v>0</v>
      </c>
      <c r="V158" s="702">
        <f>'[4]2019 GRC Adjustments'!V158</f>
        <v>0</v>
      </c>
      <c r="W158" s="702">
        <f>'[4]2019 GRC Adjustments'!W158</f>
        <v>0</v>
      </c>
      <c r="X158" s="702">
        <f>'[4]2019 GRC Adjustments'!X158</f>
        <v>0</v>
      </c>
      <c r="Y158" s="702">
        <f>'[4]2019 GRC Adjustments'!Y158</f>
        <v>0</v>
      </c>
      <c r="Z158" s="702">
        <f>'[4]2019 GRC Adjustments'!Z158</f>
        <v>0</v>
      </c>
      <c r="AA158" s="702">
        <f>'[4]2019 GRC Adjustments'!AA158</f>
        <v>0</v>
      </c>
      <c r="AB158" s="702">
        <f>'[4]2019 GRC Adjustments'!AB158</f>
        <v>0</v>
      </c>
      <c r="AC158" s="702">
        <f>'[4]2019 GRC Adjustments'!AC158</f>
        <v>0</v>
      </c>
      <c r="AD158" s="702">
        <f>'[4]2019 GRC Adjustments'!AD158</f>
        <v>0</v>
      </c>
      <c r="AE158" s="702">
        <f>'[4]2019 GRC Adjustments'!AE158</f>
        <v>0</v>
      </c>
      <c r="AF158" s="702">
        <f>'[4]2019 GRC Adjustments'!AF158</f>
        <v>0</v>
      </c>
      <c r="AG158" s="702">
        <f>'[4]2019 GRC Adjustments'!AG158</f>
        <v>0</v>
      </c>
      <c r="AH158" s="702">
        <f>'[4]2019 GRC Adjustments'!AH158</f>
        <v>0</v>
      </c>
      <c r="AI158" s="702">
        <f>'[4]2019 GRC Adjustments'!AI158</f>
        <v>0</v>
      </c>
      <c r="AJ158" s="702">
        <f>'[4]2019 GRC Adjustments'!AJ158</f>
        <v>0</v>
      </c>
      <c r="AK158" s="702">
        <f>'[4]2019 GRC Adjustments'!AK158</f>
        <v>0</v>
      </c>
      <c r="AL158" s="702">
        <f>'[4]2019 GRC Adjustments'!AL158</f>
        <v>0</v>
      </c>
      <c r="AM158" s="702">
        <f>'[4]2019 GRC Adjustments'!AM158</f>
        <v>0</v>
      </c>
      <c r="AN158" s="702">
        <f>'[4]2019 GRC Adjustments'!AN158</f>
        <v>0</v>
      </c>
      <c r="AO158" s="702">
        <f>'[4]2019 GRC Adjustments'!AO158</f>
        <v>0</v>
      </c>
      <c r="AP158" s="702">
        <f>'[4]2019 GRC Adjustments'!AP158</f>
        <v>0</v>
      </c>
      <c r="AQ158" s="702">
        <f>'[4]2019 GRC Adjustments'!AQ158</f>
        <v>0</v>
      </c>
      <c r="AR158" s="702">
        <f>'[4]2019 GRC Adjustments'!AR158</f>
        <v>0</v>
      </c>
      <c r="AS158" s="702">
        <f>'[4]2019 GRC Adjustments'!AS158</f>
        <v>0</v>
      </c>
      <c r="AT158" s="702">
        <f>'[4]2019 GRC Adjustments'!AT158</f>
        <v>0</v>
      </c>
      <c r="AU158" s="702">
        <f>'[4]2019 GRC Adjustments'!AU158</f>
        <v>0</v>
      </c>
      <c r="AV158" s="702">
        <f>'[4]2019 GRC Adjustments'!AV158</f>
        <v>0</v>
      </c>
      <c r="AW158" s="702">
        <f>'[4]2019 GRC Adjustments'!AW158</f>
        <v>0</v>
      </c>
      <c r="AX158" s="702">
        <f>'[4]2019 GRC Adjustments'!AX158</f>
        <v>0</v>
      </c>
      <c r="AY158" s="702">
        <f>'[4]2019 GRC Adjustments'!AY158</f>
        <v>0</v>
      </c>
      <c r="AZ158" s="702">
        <f>'[4]2019 GRC Adjustments'!AZ158</f>
        <v>0</v>
      </c>
      <c r="BA158" s="702">
        <f>'[4]2019 GRC Adjustments'!BA158</f>
        <v>0</v>
      </c>
      <c r="BB158" s="702">
        <f>'[4]2019 GRC Adjustments'!BB158</f>
        <v>0</v>
      </c>
      <c r="BC158" s="702">
        <f>'[4]2019 GRC Adjustments'!BC158</f>
        <v>0</v>
      </c>
      <c r="BD158" s="702">
        <f>'[4]2019 GRC Adjustments'!BD158</f>
        <v>0</v>
      </c>
      <c r="BE158" s="702">
        <f>'[4]2019 GRC Adjustments'!BE158</f>
        <v>0</v>
      </c>
      <c r="BF158" s="702">
        <f>'[4]2019 GRC Adjustments'!BF158</f>
        <v>0</v>
      </c>
      <c r="BG158" s="702">
        <f>'[4]2019 GRC Adjustments'!BG158</f>
        <v>0</v>
      </c>
      <c r="BH158" s="702">
        <f>'[4]2019 GRC Adjustments'!BH158</f>
        <v>0</v>
      </c>
      <c r="BI158" s="702">
        <f>'[4]2019 GRC Adjustments'!BI158</f>
        <v>0</v>
      </c>
      <c r="BJ158" s="702">
        <f>'[4]2019 GRC Adjustments'!BJ158</f>
        <v>0</v>
      </c>
      <c r="BK158" s="702">
        <f>'[4]2019 GRC Adjustments'!BK158</f>
        <v>0</v>
      </c>
    </row>
    <row r="159" spans="1:63">
      <c r="A159" s="700">
        <f>'[4]2019 GRC Adjustments'!A159</f>
        <v>155</v>
      </c>
      <c r="B159" s="702" t="str">
        <f>'[4]2019 GRC Adjustments'!B159</f>
        <v xml:space="preserve">               (18) 862 - Transmission Maint Structures &amp; Improvements</v>
      </c>
      <c r="C159" s="702">
        <f>'[4]2019 GRC Adjustments'!C159</f>
        <v>0</v>
      </c>
      <c r="D159" s="702">
        <f>'[4]2019 GRC Adjustments'!D159</f>
        <v>0</v>
      </c>
      <c r="E159" s="702">
        <f>'[4]2019 GRC Adjustments'!E159</f>
        <v>0</v>
      </c>
      <c r="F159" s="702">
        <f>'[4]2019 GRC Adjustments'!F159</f>
        <v>0</v>
      </c>
      <c r="G159" s="702">
        <f>'[4]2019 GRC Adjustments'!G159</f>
        <v>0</v>
      </c>
      <c r="H159" s="702">
        <f>'[4]2019 GRC Adjustments'!H159</f>
        <v>0</v>
      </c>
      <c r="I159" s="702">
        <f>'[4]2019 GRC Adjustments'!I159</f>
        <v>0</v>
      </c>
      <c r="J159" s="702">
        <f>'[4]2019 GRC Adjustments'!J159</f>
        <v>0</v>
      </c>
      <c r="K159" s="702">
        <f>'[4]2019 GRC Adjustments'!K159</f>
        <v>0</v>
      </c>
      <c r="L159" s="702">
        <f>'[4]2019 GRC Adjustments'!L159</f>
        <v>0</v>
      </c>
      <c r="M159" s="702">
        <f>'[4]2019 GRC Adjustments'!M159</f>
        <v>0</v>
      </c>
      <c r="N159" s="702">
        <f>'[4]2019 GRC Adjustments'!N159</f>
        <v>0</v>
      </c>
      <c r="O159" s="702">
        <f>'[4]2019 GRC Adjustments'!O159</f>
        <v>0</v>
      </c>
      <c r="P159" s="702">
        <f>'[4]2019 GRC Adjustments'!P159</f>
        <v>0</v>
      </c>
      <c r="Q159" s="702">
        <f>'[4]2019 GRC Adjustments'!Q159</f>
        <v>0</v>
      </c>
      <c r="R159" s="702">
        <f>'[4]2019 GRC Adjustments'!R159</f>
        <v>0</v>
      </c>
      <c r="S159" s="702">
        <f>'[4]2019 GRC Adjustments'!S159</f>
        <v>0</v>
      </c>
      <c r="T159" s="702">
        <f>'[4]2019 GRC Adjustments'!T159</f>
        <v>0</v>
      </c>
      <c r="U159" s="702">
        <f>'[4]2019 GRC Adjustments'!U159</f>
        <v>0</v>
      </c>
      <c r="V159" s="702">
        <f>'[4]2019 GRC Adjustments'!V159</f>
        <v>0</v>
      </c>
      <c r="W159" s="702">
        <f>'[4]2019 GRC Adjustments'!W159</f>
        <v>0</v>
      </c>
      <c r="X159" s="702">
        <f>'[4]2019 GRC Adjustments'!X159</f>
        <v>0</v>
      </c>
      <c r="Y159" s="702">
        <f>'[4]2019 GRC Adjustments'!Y159</f>
        <v>0</v>
      </c>
      <c r="Z159" s="702">
        <f>'[4]2019 GRC Adjustments'!Z159</f>
        <v>0</v>
      </c>
      <c r="AA159" s="702">
        <f>'[4]2019 GRC Adjustments'!AA159</f>
        <v>0</v>
      </c>
      <c r="AB159" s="702">
        <f>'[4]2019 GRC Adjustments'!AB159</f>
        <v>0</v>
      </c>
      <c r="AC159" s="702">
        <f>'[4]2019 GRC Adjustments'!AC159</f>
        <v>0</v>
      </c>
      <c r="AD159" s="702">
        <f>'[4]2019 GRC Adjustments'!AD159</f>
        <v>0</v>
      </c>
      <c r="AE159" s="702">
        <f>'[4]2019 GRC Adjustments'!AE159</f>
        <v>0</v>
      </c>
      <c r="AF159" s="702">
        <f>'[4]2019 GRC Adjustments'!AF159</f>
        <v>0</v>
      </c>
      <c r="AG159" s="702">
        <f>'[4]2019 GRC Adjustments'!AG159</f>
        <v>0</v>
      </c>
      <c r="AH159" s="702">
        <f>'[4]2019 GRC Adjustments'!AH159</f>
        <v>0</v>
      </c>
      <c r="AI159" s="702">
        <f>'[4]2019 GRC Adjustments'!AI159</f>
        <v>0</v>
      </c>
      <c r="AJ159" s="702">
        <f>'[4]2019 GRC Adjustments'!AJ159</f>
        <v>0</v>
      </c>
      <c r="AK159" s="702">
        <f>'[4]2019 GRC Adjustments'!AK159</f>
        <v>0</v>
      </c>
      <c r="AL159" s="702">
        <f>'[4]2019 GRC Adjustments'!AL159</f>
        <v>0</v>
      </c>
      <c r="AM159" s="702">
        <f>'[4]2019 GRC Adjustments'!AM159</f>
        <v>0</v>
      </c>
      <c r="AN159" s="702">
        <f>'[4]2019 GRC Adjustments'!AN159</f>
        <v>0</v>
      </c>
      <c r="AO159" s="702">
        <f>'[4]2019 GRC Adjustments'!AO159</f>
        <v>0</v>
      </c>
      <c r="AP159" s="702">
        <f>'[4]2019 GRC Adjustments'!AP159</f>
        <v>0</v>
      </c>
      <c r="AQ159" s="702">
        <f>'[4]2019 GRC Adjustments'!AQ159</f>
        <v>0</v>
      </c>
      <c r="AR159" s="702">
        <f>'[4]2019 GRC Adjustments'!AR159</f>
        <v>0</v>
      </c>
      <c r="AS159" s="702">
        <f>'[4]2019 GRC Adjustments'!AS159</f>
        <v>0</v>
      </c>
      <c r="AT159" s="702">
        <f>'[4]2019 GRC Adjustments'!AT159</f>
        <v>0</v>
      </c>
      <c r="AU159" s="702">
        <f>'[4]2019 GRC Adjustments'!AU159</f>
        <v>0</v>
      </c>
      <c r="AV159" s="702">
        <f>'[4]2019 GRC Adjustments'!AV159</f>
        <v>0</v>
      </c>
      <c r="AW159" s="702">
        <f>'[4]2019 GRC Adjustments'!AW159</f>
        <v>0</v>
      </c>
      <c r="AX159" s="702">
        <f>'[4]2019 GRC Adjustments'!AX159</f>
        <v>0</v>
      </c>
      <c r="AY159" s="702">
        <f>'[4]2019 GRC Adjustments'!AY159</f>
        <v>0</v>
      </c>
      <c r="AZ159" s="702">
        <f>'[4]2019 GRC Adjustments'!AZ159</f>
        <v>0</v>
      </c>
      <c r="BA159" s="702">
        <f>'[4]2019 GRC Adjustments'!BA159</f>
        <v>0</v>
      </c>
      <c r="BB159" s="702">
        <f>'[4]2019 GRC Adjustments'!BB159</f>
        <v>0</v>
      </c>
      <c r="BC159" s="702">
        <f>'[4]2019 GRC Adjustments'!BC159</f>
        <v>0</v>
      </c>
      <c r="BD159" s="702">
        <f>'[4]2019 GRC Adjustments'!BD159</f>
        <v>0</v>
      </c>
      <c r="BE159" s="702">
        <f>'[4]2019 GRC Adjustments'!BE159</f>
        <v>0</v>
      </c>
      <c r="BF159" s="702">
        <f>'[4]2019 GRC Adjustments'!BF159</f>
        <v>0</v>
      </c>
      <c r="BG159" s="702">
        <f>'[4]2019 GRC Adjustments'!BG159</f>
        <v>0</v>
      </c>
      <c r="BH159" s="702">
        <f>'[4]2019 GRC Adjustments'!BH159</f>
        <v>0</v>
      </c>
      <c r="BI159" s="702">
        <f>'[4]2019 GRC Adjustments'!BI159</f>
        <v>0</v>
      </c>
      <c r="BJ159" s="702">
        <f>'[4]2019 GRC Adjustments'!BJ159</f>
        <v>0</v>
      </c>
      <c r="BK159" s="702">
        <f>'[4]2019 GRC Adjustments'!BK159</f>
        <v>0</v>
      </c>
    </row>
    <row r="160" spans="1:63">
      <c r="A160" s="700">
        <f>'[4]2019 GRC Adjustments'!A160</f>
        <v>156</v>
      </c>
      <c r="B160" s="702" t="str">
        <f>'[4]2019 GRC Adjustments'!B160</f>
        <v xml:space="preserve">               (18) 863 - Transmission Maint Supv &amp; Eng</v>
      </c>
      <c r="C160" s="702">
        <f>'[4]2019 GRC Adjustments'!C160</f>
        <v>0</v>
      </c>
      <c r="D160" s="702">
        <f>'[4]2019 GRC Adjustments'!D160</f>
        <v>0</v>
      </c>
      <c r="E160" s="702">
        <f>'[4]2019 GRC Adjustments'!E160</f>
        <v>0</v>
      </c>
      <c r="F160" s="702">
        <f>'[4]2019 GRC Adjustments'!F160</f>
        <v>0</v>
      </c>
      <c r="G160" s="702">
        <f>'[4]2019 GRC Adjustments'!G160</f>
        <v>0</v>
      </c>
      <c r="H160" s="702">
        <f>'[4]2019 GRC Adjustments'!H160</f>
        <v>0</v>
      </c>
      <c r="I160" s="702">
        <f>'[4]2019 GRC Adjustments'!I160</f>
        <v>0</v>
      </c>
      <c r="J160" s="702">
        <f>'[4]2019 GRC Adjustments'!J160</f>
        <v>0</v>
      </c>
      <c r="K160" s="702">
        <f>'[4]2019 GRC Adjustments'!K160</f>
        <v>0</v>
      </c>
      <c r="L160" s="702">
        <f>'[4]2019 GRC Adjustments'!L160</f>
        <v>0</v>
      </c>
      <c r="M160" s="702">
        <f>'[4]2019 GRC Adjustments'!M160</f>
        <v>0</v>
      </c>
      <c r="N160" s="702">
        <f>'[4]2019 GRC Adjustments'!N160</f>
        <v>0</v>
      </c>
      <c r="O160" s="702">
        <f>'[4]2019 GRC Adjustments'!O160</f>
        <v>0</v>
      </c>
      <c r="P160" s="702">
        <f>'[4]2019 GRC Adjustments'!P160</f>
        <v>0</v>
      </c>
      <c r="Q160" s="702">
        <f>'[4]2019 GRC Adjustments'!Q160</f>
        <v>0</v>
      </c>
      <c r="R160" s="702">
        <f>'[4]2019 GRC Adjustments'!R160</f>
        <v>0</v>
      </c>
      <c r="S160" s="702">
        <f>'[4]2019 GRC Adjustments'!S160</f>
        <v>0</v>
      </c>
      <c r="T160" s="702">
        <f>'[4]2019 GRC Adjustments'!T160</f>
        <v>0</v>
      </c>
      <c r="U160" s="702">
        <f>'[4]2019 GRC Adjustments'!U160</f>
        <v>0</v>
      </c>
      <c r="V160" s="702">
        <f>'[4]2019 GRC Adjustments'!V160</f>
        <v>0</v>
      </c>
      <c r="W160" s="702">
        <f>'[4]2019 GRC Adjustments'!W160</f>
        <v>0</v>
      </c>
      <c r="X160" s="702">
        <f>'[4]2019 GRC Adjustments'!X160</f>
        <v>0</v>
      </c>
      <c r="Y160" s="702">
        <f>'[4]2019 GRC Adjustments'!Y160</f>
        <v>0</v>
      </c>
      <c r="Z160" s="702">
        <f>'[4]2019 GRC Adjustments'!Z160</f>
        <v>0</v>
      </c>
      <c r="AA160" s="702">
        <f>'[4]2019 GRC Adjustments'!AA160</f>
        <v>0</v>
      </c>
      <c r="AB160" s="702">
        <f>'[4]2019 GRC Adjustments'!AB160</f>
        <v>0</v>
      </c>
      <c r="AC160" s="702">
        <f>'[4]2019 GRC Adjustments'!AC160</f>
        <v>0</v>
      </c>
      <c r="AD160" s="702">
        <f>'[4]2019 GRC Adjustments'!AD160</f>
        <v>0</v>
      </c>
      <c r="AE160" s="702">
        <f>'[4]2019 GRC Adjustments'!AE160</f>
        <v>0</v>
      </c>
      <c r="AF160" s="702">
        <f>'[4]2019 GRC Adjustments'!AF160</f>
        <v>0</v>
      </c>
      <c r="AG160" s="702">
        <f>'[4]2019 GRC Adjustments'!AG160</f>
        <v>0</v>
      </c>
      <c r="AH160" s="702">
        <f>'[4]2019 GRC Adjustments'!AH160</f>
        <v>0</v>
      </c>
      <c r="AI160" s="702">
        <f>'[4]2019 GRC Adjustments'!AI160</f>
        <v>0</v>
      </c>
      <c r="AJ160" s="702">
        <f>'[4]2019 GRC Adjustments'!AJ160</f>
        <v>0</v>
      </c>
      <c r="AK160" s="702">
        <f>'[4]2019 GRC Adjustments'!AK160</f>
        <v>0</v>
      </c>
      <c r="AL160" s="702">
        <f>'[4]2019 GRC Adjustments'!AL160</f>
        <v>0</v>
      </c>
      <c r="AM160" s="702">
        <f>'[4]2019 GRC Adjustments'!AM160</f>
        <v>0</v>
      </c>
      <c r="AN160" s="702">
        <f>'[4]2019 GRC Adjustments'!AN160</f>
        <v>0</v>
      </c>
      <c r="AO160" s="702">
        <f>'[4]2019 GRC Adjustments'!AO160</f>
        <v>0</v>
      </c>
      <c r="AP160" s="702">
        <f>'[4]2019 GRC Adjustments'!AP160</f>
        <v>0</v>
      </c>
      <c r="AQ160" s="702">
        <f>'[4]2019 GRC Adjustments'!AQ160</f>
        <v>0</v>
      </c>
      <c r="AR160" s="702">
        <f>'[4]2019 GRC Adjustments'!AR160</f>
        <v>0</v>
      </c>
      <c r="AS160" s="702">
        <f>'[4]2019 GRC Adjustments'!AS160</f>
        <v>0</v>
      </c>
      <c r="AT160" s="702">
        <f>'[4]2019 GRC Adjustments'!AT160</f>
        <v>0</v>
      </c>
      <c r="AU160" s="702">
        <f>'[4]2019 GRC Adjustments'!AU160</f>
        <v>0</v>
      </c>
      <c r="AV160" s="702">
        <f>'[4]2019 GRC Adjustments'!AV160</f>
        <v>0</v>
      </c>
      <c r="AW160" s="702">
        <f>'[4]2019 GRC Adjustments'!AW160</f>
        <v>0</v>
      </c>
      <c r="AX160" s="702">
        <f>'[4]2019 GRC Adjustments'!AX160</f>
        <v>0</v>
      </c>
      <c r="AY160" s="702">
        <f>'[4]2019 GRC Adjustments'!AY160</f>
        <v>0</v>
      </c>
      <c r="AZ160" s="702">
        <f>'[4]2019 GRC Adjustments'!AZ160</f>
        <v>0</v>
      </c>
      <c r="BA160" s="702">
        <f>'[4]2019 GRC Adjustments'!BA160</f>
        <v>0</v>
      </c>
      <c r="BB160" s="702">
        <f>'[4]2019 GRC Adjustments'!BB160</f>
        <v>0</v>
      </c>
      <c r="BC160" s="702">
        <f>'[4]2019 GRC Adjustments'!BC160</f>
        <v>0</v>
      </c>
      <c r="BD160" s="702">
        <f>'[4]2019 GRC Adjustments'!BD160</f>
        <v>0</v>
      </c>
      <c r="BE160" s="702">
        <f>'[4]2019 GRC Adjustments'!BE160</f>
        <v>0</v>
      </c>
      <c r="BF160" s="702">
        <f>'[4]2019 GRC Adjustments'!BF160</f>
        <v>0</v>
      </c>
      <c r="BG160" s="702">
        <f>'[4]2019 GRC Adjustments'!BG160</f>
        <v>0</v>
      </c>
      <c r="BH160" s="702">
        <f>'[4]2019 GRC Adjustments'!BH160</f>
        <v>0</v>
      </c>
      <c r="BI160" s="702">
        <f>'[4]2019 GRC Adjustments'!BI160</f>
        <v>0</v>
      </c>
      <c r="BJ160" s="702">
        <f>'[4]2019 GRC Adjustments'!BJ160</f>
        <v>0</v>
      </c>
      <c r="BK160" s="702">
        <f>'[4]2019 GRC Adjustments'!BK160</f>
        <v>0</v>
      </c>
    </row>
    <row r="161" spans="1:63">
      <c r="A161" s="700">
        <f>'[4]2019 GRC Adjustments'!A161</f>
        <v>157</v>
      </c>
      <c r="B161" s="702" t="str">
        <f>'[4]2019 GRC Adjustments'!B161</f>
        <v xml:space="preserve">               (18) 865 - Transmission Maint of measur &amp; regul station equip</v>
      </c>
      <c r="C161" s="702">
        <f>'[4]2019 GRC Adjustments'!C161</f>
        <v>0</v>
      </c>
      <c r="D161" s="702">
        <f>'[4]2019 GRC Adjustments'!D161</f>
        <v>0</v>
      </c>
      <c r="E161" s="702">
        <f>'[4]2019 GRC Adjustments'!E161</f>
        <v>0</v>
      </c>
      <c r="F161" s="702">
        <f>'[4]2019 GRC Adjustments'!F161</f>
        <v>0</v>
      </c>
      <c r="G161" s="702">
        <f>'[4]2019 GRC Adjustments'!G161</f>
        <v>0</v>
      </c>
      <c r="H161" s="702">
        <f>'[4]2019 GRC Adjustments'!H161</f>
        <v>0</v>
      </c>
      <c r="I161" s="702">
        <f>'[4]2019 GRC Adjustments'!I161</f>
        <v>0</v>
      </c>
      <c r="J161" s="702">
        <f>'[4]2019 GRC Adjustments'!J161</f>
        <v>0</v>
      </c>
      <c r="K161" s="702">
        <f>'[4]2019 GRC Adjustments'!K161</f>
        <v>0</v>
      </c>
      <c r="L161" s="702">
        <f>'[4]2019 GRC Adjustments'!L161</f>
        <v>0</v>
      </c>
      <c r="M161" s="702">
        <f>'[4]2019 GRC Adjustments'!M161</f>
        <v>0</v>
      </c>
      <c r="N161" s="702">
        <f>'[4]2019 GRC Adjustments'!N161</f>
        <v>0</v>
      </c>
      <c r="O161" s="702">
        <f>'[4]2019 GRC Adjustments'!O161</f>
        <v>0</v>
      </c>
      <c r="P161" s="702">
        <f>'[4]2019 GRC Adjustments'!P161</f>
        <v>0</v>
      </c>
      <c r="Q161" s="702">
        <f>'[4]2019 GRC Adjustments'!Q161</f>
        <v>0</v>
      </c>
      <c r="R161" s="702">
        <f>'[4]2019 GRC Adjustments'!R161</f>
        <v>0</v>
      </c>
      <c r="S161" s="702">
        <f>'[4]2019 GRC Adjustments'!S161</f>
        <v>0</v>
      </c>
      <c r="T161" s="702">
        <f>'[4]2019 GRC Adjustments'!T161</f>
        <v>0</v>
      </c>
      <c r="U161" s="702">
        <f>'[4]2019 GRC Adjustments'!U161</f>
        <v>0</v>
      </c>
      <c r="V161" s="702">
        <f>'[4]2019 GRC Adjustments'!V161</f>
        <v>0</v>
      </c>
      <c r="W161" s="702">
        <f>'[4]2019 GRC Adjustments'!W161</f>
        <v>0</v>
      </c>
      <c r="X161" s="702">
        <f>'[4]2019 GRC Adjustments'!X161</f>
        <v>0</v>
      </c>
      <c r="Y161" s="702">
        <f>'[4]2019 GRC Adjustments'!Y161</f>
        <v>0</v>
      </c>
      <c r="Z161" s="702">
        <f>'[4]2019 GRC Adjustments'!Z161</f>
        <v>0</v>
      </c>
      <c r="AA161" s="702">
        <f>'[4]2019 GRC Adjustments'!AA161</f>
        <v>0</v>
      </c>
      <c r="AB161" s="702">
        <f>'[4]2019 GRC Adjustments'!AB161</f>
        <v>0</v>
      </c>
      <c r="AC161" s="702">
        <f>'[4]2019 GRC Adjustments'!AC161</f>
        <v>0</v>
      </c>
      <c r="AD161" s="702">
        <f>'[4]2019 GRC Adjustments'!AD161</f>
        <v>0</v>
      </c>
      <c r="AE161" s="702">
        <f>'[4]2019 GRC Adjustments'!AE161</f>
        <v>0</v>
      </c>
      <c r="AF161" s="702">
        <f>'[4]2019 GRC Adjustments'!AF161</f>
        <v>0</v>
      </c>
      <c r="AG161" s="702">
        <f>'[4]2019 GRC Adjustments'!AG161</f>
        <v>0</v>
      </c>
      <c r="AH161" s="702">
        <f>'[4]2019 GRC Adjustments'!AH161</f>
        <v>0</v>
      </c>
      <c r="AI161" s="702">
        <f>'[4]2019 GRC Adjustments'!AI161</f>
        <v>0</v>
      </c>
      <c r="AJ161" s="702">
        <f>'[4]2019 GRC Adjustments'!AJ161</f>
        <v>0</v>
      </c>
      <c r="AK161" s="702">
        <f>'[4]2019 GRC Adjustments'!AK161</f>
        <v>0</v>
      </c>
      <c r="AL161" s="702">
        <f>'[4]2019 GRC Adjustments'!AL161</f>
        <v>0</v>
      </c>
      <c r="AM161" s="702">
        <f>'[4]2019 GRC Adjustments'!AM161</f>
        <v>0</v>
      </c>
      <c r="AN161" s="702">
        <f>'[4]2019 GRC Adjustments'!AN161</f>
        <v>0</v>
      </c>
      <c r="AO161" s="702">
        <f>'[4]2019 GRC Adjustments'!AO161</f>
        <v>0</v>
      </c>
      <c r="AP161" s="702">
        <f>'[4]2019 GRC Adjustments'!AP161</f>
        <v>0</v>
      </c>
      <c r="AQ161" s="702">
        <f>'[4]2019 GRC Adjustments'!AQ161</f>
        <v>0</v>
      </c>
      <c r="AR161" s="702">
        <f>'[4]2019 GRC Adjustments'!AR161</f>
        <v>0</v>
      </c>
      <c r="AS161" s="702">
        <f>'[4]2019 GRC Adjustments'!AS161</f>
        <v>0</v>
      </c>
      <c r="AT161" s="702">
        <f>'[4]2019 GRC Adjustments'!AT161</f>
        <v>0</v>
      </c>
      <c r="AU161" s="702">
        <f>'[4]2019 GRC Adjustments'!AU161</f>
        <v>0</v>
      </c>
      <c r="AV161" s="702">
        <f>'[4]2019 GRC Adjustments'!AV161</f>
        <v>0</v>
      </c>
      <c r="AW161" s="702">
        <f>'[4]2019 GRC Adjustments'!AW161</f>
        <v>0</v>
      </c>
      <c r="AX161" s="702">
        <f>'[4]2019 GRC Adjustments'!AX161</f>
        <v>0</v>
      </c>
      <c r="AY161" s="702">
        <f>'[4]2019 GRC Adjustments'!AY161</f>
        <v>0</v>
      </c>
      <c r="AZ161" s="702">
        <f>'[4]2019 GRC Adjustments'!AZ161</f>
        <v>0</v>
      </c>
      <c r="BA161" s="702">
        <f>'[4]2019 GRC Adjustments'!BA161</f>
        <v>0</v>
      </c>
      <c r="BB161" s="702">
        <f>'[4]2019 GRC Adjustments'!BB161</f>
        <v>0</v>
      </c>
      <c r="BC161" s="702">
        <f>'[4]2019 GRC Adjustments'!BC161</f>
        <v>0</v>
      </c>
      <c r="BD161" s="702">
        <f>'[4]2019 GRC Adjustments'!BD161</f>
        <v>0</v>
      </c>
      <c r="BE161" s="702">
        <f>'[4]2019 GRC Adjustments'!BE161</f>
        <v>0</v>
      </c>
      <c r="BF161" s="702">
        <f>'[4]2019 GRC Adjustments'!BF161</f>
        <v>0</v>
      </c>
      <c r="BG161" s="702">
        <f>'[4]2019 GRC Adjustments'!BG161</f>
        <v>0</v>
      </c>
      <c r="BH161" s="702">
        <f>'[4]2019 GRC Adjustments'!BH161</f>
        <v>0</v>
      </c>
      <c r="BI161" s="702">
        <f>'[4]2019 GRC Adjustments'!BI161</f>
        <v>0</v>
      </c>
      <c r="BJ161" s="702">
        <f>'[4]2019 GRC Adjustments'!BJ161</f>
        <v>0</v>
      </c>
      <c r="BK161" s="702">
        <f>'[4]2019 GRC Adjustments'!BK161</f>
        <v>0</v>
      </c>
    </row>
    <row r="162" spans="1:63">
      <c r="A162" s="703">
        <f>'[4]2019 GRC Adjustments'!A162</f>
        <v>158</v>
      </c>
      <c r="B162" s="702" t="str">
        <f>'[4]2019 GRC Adjustments'!B162</f>
        <v xml:space="preserve">               (18) 867 - Transmission Maint Other Equipment</v>
      </c>
      <c r="C162" s="702">
        <f>'[4]2019 GRC Adjustments'!C162</f>
        <v>0</v>
      </c>
      <c r="D162" s="702">
        <f>'[4]2019 GRC Adjustments'!D162</f>
        <v>0</v>
      </c>
      <c r="E162" s="702">
        <f>'[4]2019 GRC Adjustments'!E162</f>
        <v>0</v>
      </c>
      <c r="F162" s="702">
        <f>'[4]2019 GRC Adjustments'!F162</f>
        <v>0</v>
      </c>
      <c r="G162" s="702">
        <f>'[4]2019 GRC Adjustments'!G162</f>
        <v>0</v>
      </c>
      <c r="H162" s="702">
        <f>'[4]2019 GRC Adjustments'!H162</f>
        <v>0</v>
      </c>
      <c r="I162" s="702">
        <f>'[4]2019 GRC Adjustments'!I162</f>
        <v>0</v>
      </c>
      <c r="J162" s="702">
        <f>'[4]2019 GRC Adjustments'!J162</f>
        <v>0</v>
      </c>
      <c r="K162" s="702">
        <f>'[4]2019 GRC Adjustments'!K162</f>
        <v>0</v>
      </c>
      <c r="L162" s="702">
        <f>'[4]2019 GRC Adjustments'!L162</f>
        <v>0</v>
      </c>
      <c r="M162" s="702">
        <f>'[4]2019 GRC Adjustments'!M162</f>
        <v>0</v>
      </c>
      <c r="N162" s="702">
        <f>'[4]2019 GRC Adjustments'!N162</f>
        <v>0</v>
      </c>
      <c r="O162" s="702">
        <f>'[4]2019 GRC Adjustments'!O162</f>
        <v>0</v>
      </c>
      <c r="P162" s="702">
        <f>'[4]2019 GRC Adjustments'!P162</f>
        <v>0</v>
      </c>
      <c r="Q162" s="702">
        <f>'[4]2019 GRC Adjustments'!Q162</f>
        <v>0</v>
      </c>
      <c r="R162" s="702">
        <f>'[4]2019 GRC Adjustments'!R162</f>
        <v>0</v>
      </c>
      <c r="S162" s="702">
        <f>'[4]2019 GRC Adjustments'!S162</f>
        <v>0</v>
      </c>
      <c r="T162" s="702">
        <f>'[4]2019 GRC Adjustments'!T162</f>
        <v>0</v>
      </c>
      <c r="U162" s="702">
        <f>'[4]2019 GRC Adjustments'!U162</f>
        <v>0</v>
      </c>
      <c r="V162" s="702">
        <f>'[4]2019 GRC Adjustments'!V162</f>
        <v>0</v>
      </c>
      <c r="W162" s="702">
        <f>'[4]2019 GRC Adjustments'!W162</f>
        <v>0</v>
      </c>
      <c r="X162" s="702">
        <f>'[4]2019 GRC Adjustments'!X162</f>
        <v>0</v>
      </c>
      <c r="Y162" s="702">
        <f>'[4]2019 GRC Adjustments'!Y162</f>
        <v>0</v>
      </c>
      <c r="Z162" s="702">
        <f>'[4]2019 GRC Adjustments'!Z162</f>
        <v>0</v>
      </c>
      <c r="AA162" s="702">
        <f>'[4]2019 GRC Adjustments'!AA162</f>
        <v>0</v>
      </c>
      <c r="AB162" s="702">
        <f>'[4]2019 GRC Adjustments'!AB162</f>
        <v>0</v>
      </c>
      <c r="AC162" s="702">
        <f>'[4]2019 GRC Adjustments'!AC162</f>
        <v>0</v>
      </c>
      <c r="AD162" s="702">
        <f>'[4]2019 GRC Adjustments'!AD162</f>
        <v>0</v>
      </c>
      <c r="AE162" s="702">
        <f>'[4]2019 GRC Adjustments'!AE162</f>
        <v>0</v>
      </c>
      <c r="AF162" s="702">
        <f>'[4]2019 GRC Adjustments'!AF162</f>
        <v>0</v>
      </c>
      <c r="AG162" s="702">
        <f>'[4]2019 GRC Adjustments'!AG162</f>
        <v>0</v>
      </c>
      <c r="AH162" s="702">
        <f>'[4]2019 GRC Adjustments'!AH162</f>
        <v>0</v>
      </c>
      <c r="AI162" s="702">
        <f>'[4]2019 GRC Adjustments'!AI162</f>
        <v>0</v>
      </c>
      <c r="AJ162" s="702">
        <f>'[4]2019 GRC Adjustments'!AJ162</f>
        <v>0</v>
      </c>
      <c r="AK162" s="702">
        <f>'[4]2019 GRC Adjustments'!AK162</f>
        <v>0</v>
      </c>
      <c r="AL162" s="702">
        <f>'[4]2019 GRC Adjustments'!AL162</f>
        <v>0</v>
      </c>
      <c r="AM162" s="702">
        <f>'[4]2019 GRC Adjustments'!AM162</f>
        <v>0</v>
      </c>
      <c r="AN162" s="702">
        <f>'[4]2019 GRC Adjustments'!AN162</f>
        <v>0</v>
      </c>
      <c r="AO162" s="702">
        <f>'[4]2019 GRC Adjustments'!AO162</f>
        <v>0</v>
      </c>
      <c r="AP162" s="702">
        <f>'[4]2019 GRC Adjustments'!AP162</f>
        <v>0</v>
      </c>
      <c r="AQ162" s="702">
        <f>'[4]2019 GRC Adjustments'!AQ162</f>
        <v>0</v>
      </c>
      <c r="AR162" s="702">
        <f>'[4]2019 GRC Adjustments'!AR162</f>
        <v>0</v>
      </c>
      <c r="AS162" s="702">
        <f>'[4]2019 GRC Adjustments'!AS162</f>
        <v>0</v>
      </c>
      <c r="AT162" s="702">
        <f>'[4]2019 GRC Adjustments'!AT162</f>
        <v>0</v>
      </c>
      <c r="AU162" s="702">
        <f>'[4]2019 GRC Adjustments'!AU162</f>
        <v>0</v>
      </c>
      <c r="AV162" s="702">
        <f>'[4]2019 GRC Adjustments'!AV162</f>
        <v>0</v>
      </c>
      <c r="AW162" s="702">
        <f>'[4]2019 GRC Adjustments'!AW162</f>
        <v>0</v>
      </c>
      <c r="AX162" s="702">
        <f>'[4]2019 GRC Adjustments'!AX162</f>
        <v>0</v>
      </c>
      <c r="AY162" s="702">
        <f>'[4]2019 GRC Adjustments'!AY162</f>
        <v>0</v>
      </c>
      <c r="AZ162" s="702">
        <f>'[4]2019 GRC Adjustments'!AZ162</f>
        <v>0</v>
      </c>
      <c r="BA162" s="702">
        <f>'[4]2019 GRC Adjustments'!BA162</f>
        <v>0</v>
      </c>
      <c r="BB162" s="702">
        <f>'[4]2019 GRC Adjustments'!BB162</f>
        <v>0</v>
      </c>
      <c r="BC162" s="702">
        <f>'[4]2019 GRC Adjustments'!BC162</f>
        <v>0</v>
      </c>
      <c r="BD162" s="702">
        <f>'[4]2019 GRC Adjustments'!BD162</f>
        <v>0</v>
      </c>
      <c r="BE162" s="702">
        <f>'[4]2019 GRC Adjustments'!BE162</f>
        <v>0</v>
      </c>
      <c r="BF162" s="702">
        <f>'[4]2019 GRC Adjustments'!BF162</f>
        <v>0</v>
      </c>
      <c r="BG162" s="702">
        <f>'[4]2019 GRC Adjustments'!BG162</f>
        <v>0</v>
      </c>
      <c r="BH162" s="702">
        <f>'[4]2019 GRC Adjustments'!BH162</f>
        <v>0</v>
      </c>
      <c r="BI162" s="702">
        <f>'[4]2019 GRC Adjustments'!BI162</f>
        <v>0</v>
      </c>
      <c r="BJ162" s="702">
        <f>'[4]2019 GRC Adjustments'!BJ162</f>
        <v>0</v>
      </c>
      <c r="BK162" s="702">
        <f>'[4]2019 GRC Adjustments'!BK162</f>
        <v>0</v>
      </c>
    </row>
    <row r="163" spans="1:63">
      <c r="A163" s="700">
        <f>'[4]2019 GRC Adjustments'!A163</f>
        <v>159</v>
      </c>
      <c r="B163" s="704" t="str">
        <f>'[4]2019 GRC Adjustments'!B163</f>
        <v xml:space="preserve">                    (18) SUBTOTAL</v>
      </c>
      <c r="C163" s="704">
        <f>'[4]2019 GRC Adjustments'!C163</f>
        <v>24439502.479999997</v>
      </c>
      <c r="D163" s="704">
        <f>'[4]2019 GRC Adjustments'!D163</f>
        <v>0</v>
      </c>
      <c r="E163" s="704">
        <f>'[4]2019 GRC Adjustments'!E163</f>
        <v>0</v>
      </c>
      <c r="F163" s="704">
        <f>'[4]2019 GRC Adjustments'!F163</f>
        <v>0</v>
      </c>
      <c r="G163" s="704">
        <f>'[4]2019 GRC Adjustments'!G163</f>
        <v>0</v>
      </c>
      <c r="H163" s="704">
        <f>'[4]2019 GRC Adjustments'!H163</f>
        <v>0</v>
      </c>
      <c r="I163" s="704">
        <f>'[4]2019 GRC Adjustments'!I163</f>
        <v>0</v>
      </c>
      <c r="J163" s="704">
        <f>'[4]2019 GRC Adjustments'!J163</f>
        <v>0</v>
      </c>
      <c r="K163" s="704">
        <f>'[4]2019 GRC Adjustments'!K163</f>
        <v>-18706.718945487402</v>
      </c>
      <c r="L163" s="704">
        <f>'[4]2019 GRC Adjustments'!L163</f>
        <v>0</v>
      </c>
      <c r="M163" s="704">
        <f>'[4]2019 GRC Adjustments'!M163</f>
        <v>0</v>
      </c>
      <c r="N163" s="704">
        <f>'[4]2019 GRC Adjustments'!N163</f>
        <v>0</v>
      </c>
      <c r="O163" s="704">
        <f>'[4]2019 GRC Adjustments'!O163</f>
        <v>0</v>
      </c>
      <c r="P163" s="704">
        <f>'[4]2019 GRC Adjustments'!P163</f>
        <v>0</v>
      </c>
      <c r="Q163" s="704">
        <f>'[4]2019 GRC Adjustments'!Q163</f>
        <v>0</v>
      </c>
      <c r="R163" s="704">
        <f>'[4]2019 GRC Adjustments'!R163</f>
        <v>6417.9413588625666</v>
      </c>
      <c r="S163" s="704">
        <f>'[4]2019 GRC Adjustments'!S163</f>
        <v>0</v>
      </c>
      <c r="T163" s="704">
        <f>'[4]2019 GRC Adjustments'!T163</f>
        <v>0</v>
      </c>
      <c r="U163" s="704">
        <f>'[4]2019 GRC Adjustments'!U163</f>
        <v>0</v>
      </c>
      <c r="V163" s="704">
        <f>'[4]2019 GRC Adjustments'!V163</f>
        <v>0</v>
      </c>
      <c r="W163" s="704">
        <f>'[4]2019 GRC Adjustments'!W163</f>
        <v>0</v>
      </c>
      <c r="X163" s="704">
        <f>'[4]2019 GRC Adjustments'!X163</f>
        <v>0</v>
      </c>
      <c r="Y163" s="704">
        <f>'[4]2019 GRC Adjustments'!Y163</f>
        <v>0</v>
      </c>
      <c r="Z163" s="704">
        <f>'[4]2019 GRC Adjustments'!Z163</f>
        <v>0</v>
      </c>
      <c r="AA163" s="704">
        <f>'[4]2019 GRC Adjustments'!AA163</f>
        <v>0</v>
      </c>
      <c r="AB163" s="704">
        <f>'[4]2019 GRC Adjustments'!AB163</f>
        <v>-107344.6766666667</v>
      </c>
      <c r="AC163" s="704">
        <f>'[4]2019 GRC Adjustments'!AC163</f>
        <v>0</v>
      </c>
      <c r="AD163" s="704">
        <f>'[4]2019 GRC Adjustments'!AD163</f>
        <v>0</v>
      </c>
      <c r="AE163" s="704">
        <f>'[4]2019 GRC Adjustments'!AE163</f>
        <v>0</v>
      </c>
      <c r="AF163" s="704">
        <f>'[4]2019 GRC Adjustments'!AF163</f>
        <v>-119633.45425329152</v>
      </c>
      <c r="AG163" s="704">
        <f>'[4]2019 GRC Adjustments'!AG163</f>
        <v>24319869.025746707</v>
      </c>
      <c r="AH163" s="704">
        <f>'[4]2019 GRC Adjustments'!AH163</f>
        <v>0</v>
      </c>
      <c r="AI163" s="704">
        <f>'[4]2019 GRC Adjustments'!AI163</f>
        <v>0</v>
      </c>
      <c r="AJ163" s="704">
        <f>'[4]2019 GRC Adjustments'!AJ163</f>
        <v>0</v>
      </c>
      <c r="AK163" s="704">
        <f>'[4]2019 GRC Adjustments'!AK163</f>
        <v>0</v>
      </c>
      <c r="AL163" s="704">
        <f>'[4]2019 GRC Adjustments'!AL163</f>
        <v>0</v>
      </c>
      <c r="AM163" s="704">
        <f>'[4]2019 GRC Adjustments'!AM163</f>
        <v>0</v>
      </c>
      <c r="AN163" s="704">
        <f>'[4]2019 GRC Adjustments'!AN163</f>
        <v>329177.97716514679</v>
      </c>
      <c r="AO163" s="704">
        <f>'[4]2019 GRC Adjustments'!AO163</f>
        <v>0</v>
      </c>
      <c r="AP163" s="704">
        <f>'[4]2019 GRC Adjustments'!AP163</f>
        <v>0</v>
      </c>
      <c r="AQ163" s="704">
        <f>'[4]2019 GRC Adjustments'!AQ163</f>
        <v>0</v>
      </c>
      <c r="AR163" s="704">
        <f>'[4]2019 GRC Adjustments'!AR163</f>
        <v>0</v>
      </c>
      <c r="AS163" s="704">
        <f>'[4]2019 GRC Adjustments'!AS163</f>
        <v>0</v>
      </c>
      <c r="AT163" s="704">
        <f>'[4]2019 GRC Adjustments'!AT163</f>
        <v>0</v>
      </c>
      <c r="AU163" s="704">
        <f>'[4]2019 GRC Adjustments'!AU163</f>
        <v>0</v>
      </c>
      <c r="AV163" s="704">
        <f>'[4]2019 GRC Adjustments'!AV163</f>
        <v>0</v>
      </c>
      <c r="AW163" s="704">
        <f>'[4]2019 GRC Adjustments'!AW163</f>
        <v>0</v>
      </c>
      <c r="AX163" s="704">
        <f>'[4]2019 GRC Adjustments'!AX163</f>
        <v>0</v>
      </c>
      <c r="AY163" s="704">
        <f>'[4]2019 GRC Adjustments'!AY163</f>
        <v>159208.51146510852</v>
      </c>
      <c r="AZ163" s="704">
        <f>'[4]2019 GRC Adjustments'!AZ163</f>
        <v>0</v>
      </c>
      <c r="BA163" s="704">
        <f>'[4]2019 GRC Adjustments'!BA163</f>
        <v>0</v>
      </c>
      <c r="BB163" s="704">
        <f>'[4]2019 GRC Adjustments'!BB163</f>
        <v>0</v>
      </c>
      <c r="BC163" s="704">
        <f>'[4]2019 GRC Adjustments'!BC163</f>
        <v>0</v>
      </c>
      <c r="BD163" s="704">
        <f>'[4]2019 GRC Adjustments'!BD163</f>
        <v>0</v>
      </c>
      <c r="BE163" s="704">
        <f>'[4]2019 GRC Adjustments'!BE163</f>
        <v>0</v>
      </c>
      <c r="BF163" s="704">
        <f>'[4]2019 GRC Adjustments'!BF163</f>
        <v>0</v>
      </c>
      <c r="BG163" s="704">
        <f>'[4]2019 GRC Adjustments'!BG163</f>
        <v>0</v>
      </c>
      <c r="BH163" s="704">
        <f>'[4]2019 GRC Adjustments'!BH163</f>
        <v>0</v>
      </c>
      <c r="BI163" s="704">
        <f>'[4]2019 GRC Adjustments'!BI163</f>
        <v>0</v>
      </c>
      <c r="BJ163" s="704">
        <f>'[4]2019 GRC Adjustments'!BJ163</f>
        <v>488386.48863025522</v>
      </c>
      <c r="BK163" s="704">
        <f>'[4]2019 GRC Adjustments'!BK163</f>
        <v>24808255.514376964</v>
      </c>
    </row>
    <row r="164" spans="1:63">
      <c r="A164" s="705">
        <f>'[4]2019 GRC Adjustments'!A164</f>
        <v>160</v>
      </c>
      <c r="B164" s="706"/>
      <c r="C164" s="706"/>
      <c r="D164" s="706"/>
      <c r="E164" s="706"/>
      <c r="F164" s="706"/>
      <c r="G164" s="706"/>
      <c r="H164" s="706"/>
      <c r="I164" s="706"/>
      <c r="J164" s="706"/>
      <c r="K164" s="706"/>
      <c r="L164" s="706"/>
      <c r="M164" s="706"/>
      <c r="N164" s="706"/>
      <c r="O164" s="706"/>
      <c r="P164" s="706"/>
      <c r="Q164" s="706"/>
      <c r="R164" s="706"/>
      <c r="S164" s="706"/>
      <c r="T164" s="706"/>
      <c r="U164" s="706"/>
      <c r="V164" s="706"/>
      <c r="W164" s="706"/>
      <c r="X164" s="706"/>
      <c r="Y164" s="706"/>
      <c r="Z164" s="706"/>
      <c r="AA164" s="706"/>
      <c r="AB164" s="706"/>
      <c r="AC164" s="706"/>
      <c r="AD164" s="706"/>
      <c r="AE164" s="706"/>
      <c r="AF164" s="706"/>
      <c r="AG164" s="706"/>
      <c r="AH164" s="706"/>
      <c r="AI164" s="706"/>
      <c r="AJ164" s="706"/>
      <c r="AK164" s="706"/>
      <c r="AL164" s="706"/>
      <c r="AM164" s="706"/>
      <c r="AN164" s="706"/>
      <c r="AO164" s="706"/>
      <c r="AP164" s="706"/>
      <c r="AQ164" s="706"/>
      <c r="AR164" s="706"/>
      <c r="AS164" s="706"/>
      <c r="AT164" s="706"/>
      <c r="AU164" s="706"/>
      <c r="AV164" s="706"/>
      <c r="AW164" s="706"/>
      <c r="AX164" s="706"/>
      <c r="AY164" s="706"/>
      <c r="AZ164" s="706"/>
      <c r="BA164" s="706"/>
      <c r="BB164" s="706"/>
      <c r="BC164" s="706"/>
      <c r="BD164" s="706"/>
      <c r="BE164" s="706"/>
      <c r="BF164" s="706"/>
      <c r="BG164" s="706"/>
      <c r="BH164" s="706"/>
      <c r="BI164" s="706"/>
      <c r="BJ164" s="706"/>
      <c r="BK164" s="706"/>
    </row>
    <row r="165" spans="1:63">
      <c r="A165" s="700">
        <f>'[4]2019 GRC Adjustments'!A165</f>
        <v>161</v>
      </c>
      <c r="B165" s="702" t="str">
        <f>'[4]2019 GRC Adjustments'!B165</f>
        <v xml:space="preserve">               (19) 580 - Distribution Oper Supv &amp; Engineering</v>
      </c>
      <c r="C165" s="702">
        <f>'[4]2019 GRC Adjustments'!C165</f>
        <v>2675136.02999999</v>
      </c>
      <c r="D165" s="702">
        <f>'[4]2019 GRC Adjustments'!D165</f>
        <v>0</v>
      </c>
      <c r="E165" s="702">
        <f>'[4]2019 GRC Adjustments'!E165</f>
        <v>0</v>
      </c>
      <c r="F165" s="702">
        <f>'[4]2019 GRC Adjustments'!F165</f>
        <v>0</v>
      </c>
      <c r="G165" s="702">
        <f>'[4]2019 GRC Adjustments'!G165</f>
        <v>0</v>
      </c>
      <c r="H165" s="702">
        <f>'[4]2019 GRC Adjustments'!H165</f>
        <v>0</v>
      </c>
      <c r="I165" s="702">
        <f>'[4]2019 GRC Adjustments'!I165</f>
        <v>0</v>
      </c>
      <c r="J165" s="702">
        <f>'[4]2019 GRC Adjustments'!J165</f>
        <v>0</v>
      </c>
      <c r="K165" s="702">
        <f>'[4]2019 GRC Adjustments'!K165</f>
        <v>-20167.476509068372</v>
      </c>
      <c r="L165" s="702">
        <f>'[4]2019 GRC Adjustments'!L165</f>
        <v>0</v>
      </c>
      <c r="M165" s="702">
        <f>'[4]2019 GRC Adjustments'!M165</f>
        <v>0</v>
      </c>
      <c r="N165" s="702">
        <f>'[4]2019 GRC Adjustments'!N165</f>
        <v>0</v>
      </c>
      <c r="O165" s="702">
        <f>'[4]2019 GRC Adjustments'!O165</f>
        <v>0</v>
      </c>
      <c r="P165" s="702">
        <f>'[4]2019 GRC Adjustments'!P165</f>
        <v>0</v>
      </c>
      <c r="Q165" s="702">
        <f>'[4]2019 GRC Adjustments'!Q165</f>
        <v>0</v>
      </c>
      <c r="R165" s="702">
        <f>'[4]2019 GRC Adjustments'!R165</f>
        <v>2061.0972691213465</v>
      </c>
      <c r="S165" s="702">
        <f>'[4]2019 GRC Adjustments'!S165</f>
        <v>0</v>
      </c>
      <c r="T165" s="702">
        <f>'[4]2019 GRC Adjustments'!T165</f>
        <v>0</v>
      </c>
      <c r="U165" s="702">
        <f>'[4]2019 GRC Adjustments'!U165</f>
        <v>0</v>
      </c>
      <c r="V165" s="702">
        <f>'[4]2019 GRC Adjustments'!V165</f>
        <v>0</v>
      </c>
      <c r="W165" s="702">
        <f>'[4]2019 GRC Adjustments'!W165</f>
        <v>0</v>
      </c>
      <c r="X165" s="702">
        <f>'[4]2019 GRC Adjustments'!X165</f>
        <v>0</v>
      </c>
      <c r="Y165" s="702">
        <f>'[4]2019 GRC Adjustments'!Y165</f>
        <v>0</v>
      </c>
      <c r="Z165" s="702">
        <f>'[4]2019 GRC Adjustments'!Z165</f>
        <v>0</v>
      </c>
      <c r="AA165" s="702">
        <f>'[4]2019 GRC Adjustments'!AA165</f>
        <v>0</v>
      </c>
      <c r="AB165" s="702">
        <f>'[4]2019 GRC Adjustments'!AB165</f>
        <v>0</v>
      </c>
      <c r="AC165" s="702">
        <f>'[4]2019 GRC Adjustments'!AC165</f>
        <v>0</v>
      </c>
      <c r="AD165" s="702">
        <f>'[4]2019 GRC Adjustments'!AD165</f>
        <v>0</v>
      </c>
      <c r="AE165" s="702">
        <f>'[4]2019 GRC Adjustments'!AE165</f>
        <v>0</v>
      </c>
      <c r="AF165" s="702">
        <f>'[4]2019 GRC Adjustments'!AF165</f>
        <v>-18106.379239947026</v>
      </c>
      <c r="AG165" s="702">
        <f>'[4]2019 GRC Adjustments'!AG165</f>
        <v>2657029.6507600429</v>
      </c>
      <c r="AH165" s="702">
        <f>'[4]2019 GRC Adjustments'!AH165</f>
        <v>0</v>
      </c>
      <c r="AI165" s="702">
        <f>'[4]2019 GRC Adjustments'!AI165</f>
        <v>0</v>
      </c>
      <c r="AJ165" s="702">
        <f>'[4]2019 GRC Adjustments'!AJ165</f>
        <v>0</v>
      </c>
      <c r="AK165" s="702">
        <f>'[4]2019 GRC Adjustments'!AK165</f>
        <v>0</v>
      </c>
      <c r="AL165" s="702">
        <f>'[4]2019 GRC Adjustments'!AL165</f>
        <v>0</v>
      </c>
      <c r="AM165" s="702">
        <f>'[4]2019 GRC Adjustments'!AM165</f>
        <v>0</v>
      </c>
      <c r="AN165" s="702">
        <f>'[4]2019 GRC Adjustments'!AN165</f>
        <v>79780.456434911306</v>
      </c>
      <c r="AO165" s="702">
        <f>'[4]2019 GRC Adjustments'!AO165</f>
        <v>0</v>
      </c>
      <c r="AP165" s="702">
        <f>'[4]2019 GRC Adjustments'!AP165</f>
        <v>0</v>
      </c>
      <c r="AQ165" s="702">
        <f>'[4]2019 GRC Adjustments'!AQ165</f>
        <v>0</v>
      </c>
      <c r="AR165" s="702">
        <f>'[4]2019 GRC Adjustments'!AR165</f>
        <v>0</v>
      </c>
      <c r="AS165" s="702">
        <f>'[4]2019 GRC Adjustments'!AS165</f>
        <v>0</v>
      </c>
      <c r="AT165" s="702">
        <f>'[4]2019 GRC Adjustments'!AT165</f>
        <v>0</v>
      </c>
      <c r="AU165" s="702">
        <f>'[4]2019 GRC Adjustments'!AU165</f>
        <v>0</v>
      </c>
      <c r="AV165" s="702">
        <f>'[4]2019 GRC Adjustments'!AV165</f>
        <v>0</v>
      </c>
      <c r="AW165" s="702">
        <f>'[4]2019 GRC Adjustments'!AW165</f>
        <v>0</v>
      </c>
      <c r="AX165" s="702">
        <f>'[4]2019 GRC Adjustments'!AX165</f>
        <v>0</v>
      </c>
      <c r="AY165" s="702">
        <f>'[4]2019 GRC Adjustments'!AY165</f>
        <v>0</v>
      </c>
      <c r="AZ165" s="702">
        <f>'[4]2019 GRC Adjustments'!AZ165</f>
        <v>0</v>
      </c>
      <c r="BA165" s="702">
        <f>'[4]2019 GRC Adjustments'!BA165</f>
        <v>0</v>
      </c>
      <c r="BB165" s="702">
        <f>'[4]2019 GRC Adjustments'!BB165</f>
        <v>0</v>
      </c>
      <c r="BC165" s="702">
        <f>'[4]2019 GRC Adjustments'!BC165</f>
        <v>0</v>
      </c>
      <c r="BD165" s="702">
        <f>'[4]2019 GRC Adjustments'!BD165</f>
        <v>0</v>
      </c>
      <c r="BE165" s="702">
        <f>'[4]2019 GRC Adjustments'!BE165</f>
        <v>0</v>
      </c>
      <c r="BF165" s="702">
        <f>'[4]2019 GRC Adjustments'!BF165</f>
        <v>0</v>
      </c>
      <c r="BG165" s="702">
        <f>'[4]2019 GRC Adjustments'!BG165</f>
        <v>0</v>
      </c>
      <c r="BH165" s="702">
        <f>'[4]2019 GRC Adjustments'!BH165</f>
        <v>0</v>
      </c>
      <c r="BI165" s="702">
        <f>'[4]2019 GRC Adjustments'!BI165</f>
        <v>0</v>
      </c>
      <c r="BJ165" s="702">
        <f>'[4]2019 GRC Adjustments'!BJ165</f>
        <v>79780.456434911306</v>
      </c>
      <c r="BK165" s="702">
        <f>'[4]2019 GRC Adjustments'!BK165</f>
        <v>2736810.1071949541</v>
      </c>
    </row>
    <row r="166" spans="1:63">
      <c r="A166" s="700">
        <f>'[4]2019 GRC Adjustments'!A166</f>
        <v>162</v>
      </c>
      <c r="B166" s="702" t="str">
        <f>'[4]2019 GRC Adjustments'!B166</f>
        <v xml:space="preserve">               (19) 581 - Distribution Oper Load Dispatching</v>
      </c>
      <c r="C166" s="702">
        <f>'[4]2019 GRC Adjustments'!C166</f>
        <v>1710998.21</v>
      </c>
      <c r="D166" s="702">
        <f>'[4]2019 GRC Adjustments'!D166</f>
        <v>0</v>
      </c>
      <c r="E166" s="702">
        <f>'[4]2019 GRC Adjustments'!E166</f>
        <v>0</v>
      </c>
      <c r="F166" s="702">
        <f>'[4]2019 GRC Adjustments'!F166</f>
        <v>0</v>
      </c>
      <c r="G166" s="702">
        <f>'[4]2019 GRC Adjustments'!G166</f>
        <v>0</v>
      </c>
      <c r="H166" s="702">
        <f>'[4]2019 GRC Adjustments'!H166</f>
        <v>0</v>
      </c>
      <c r="I166" s="702">
        <f>'[4]2019 GRC Adjustments'!I166</f>
        <v>0</v>
      </c>
      <c r="J166" s="702">
        <f>'[4]2019 GRC Adjustments'!J166</f>
        <v>0</v>
      </c>
      <c r="K166" s="702">
        <f>'[4]2019 GRC Adjustments'!K166</f>
        <v>-895.13184835499044</v>
      </c>
      <c r="L166" s="702">
        <f>'[4]2019 GRC Adjustments'!L166</f>
        <v>0</v>
      </c>
      <c r="M166" s="702">
        <f>'[4]2019 GRC Adjustments'!M166</f>
        <v>0</v>
      </c>
      <c r="N166" s="702">
        <f>'[4]2019 GRC Adjustments'!N166</f>
        <v>0</v>
      </c>
      <c r="O166" s="702">
        <f>'[4]2019 GRC Adjustments'!O166</f>
        <v>0</v>
      </c>
      <c r="P166" s="702">
        <f>'[4]2019 GRC Adjustments'!P166</f>
        <v>0</v>
      </c>
      <c r="Q166" s="702">
        <f>'[4]2019 GRC Adjustments'!Q166</f>
        <v>0</v>
      </c>
      <c r="R166" s="702">
        <f>'[4]2019 GRC Adjustments'!R166</f>
        <v>91.481639129140646</v>
      </c>
      <c r="S166" s="702">
        <f>'[4]2019 GRC Adjustments'!S166</f>
        <v>0</v>
      </c>
      <c r="T166" s="702">
        <f>'[4]2019 GRC Adjustments'!T166</f>
        <v>0</v>
      </c>
      <c r="U166" s="702">
        <f>'[4]2019 GRC Adjustments'!U166</f>
        <v>0</v>
      </c>
      <c r="V166" s="702">
        <f>'[4]2019 GRC Adjustments'!V166</f>
        <v>0</v>
      </c>
      <c r="W166" s="702">
        <f>'[4]2019 GRC Adjustments'!W166</f>
        <v>0</v>
      </c>
      <c r="X166" s="702">
        <f>'[4]2019 GRC Adjustments'!X166</f>
        <v>0</v>
      </c>
      <c r="Y166" s="702">
        <f>'[4]2019 GRC Adjustments'!Y166</f>
        <v>0</v>
      </c>
      <c r="Z166" s="702">
        <f>'[4]2019 GRC Adjustments'!Z166</f>
        <v>0</v>
      </c>
      <c r="AA166" s="702">
        <f>'[4]2019 GRC Adjustments'!AA166</f>
        <v>0</v>
      </c>
      <c r="AB166" s="702">
        <f>'[4]2019 GRC Adjustments'!AB166</f>
        <v>0</v>
      </c>
      <c r="AC166" s="702">
        <f>'[4]2019 GRC Adjustments'!AC166</f>
        <v>0</v>
      </c>
      <c r="AD166" s="702">
        <f>'[4]2019 GRC Adjustments'!AD166</f>
        <v>0</v>
      </c>
      <c r="AE166" s="702">
        <f>'[4]2019 GRC Adjustments'!AE166</f>
        <v>0</v>
      </c>
      <c r="AF166" s="702">
        <f>'[4]2019 GRC Adjustments'!AF166</f>
        <v>-803.65020922584984</v>
      </c>
      <c r="AG166" s="702">
        <f>'[4]2019 GRC Adjustments'!AG166</f>
        <v>1710194.559790774</v>
      </c>
      <c r="AH166" s="702">
        <f>'[4]2019 GRC Adjustments'!AH166</f>
        <v>0</v>
      </c>
      <c r="AI166" s="702">
        <f>'[4]2019 GRC Adjustments'!AI166</f>
        <v>0</v>
      </c>
      <c r="AJ166" s="702">
        <f>'[4]2019 GRC Adjustments'!AJ166</f>
        <v>0</v>
      </c>
      <c r="AK166" s="702">
        <f>'[4]2019 GRC Adjustments'!AK166</f>
        <v>0</v>
      </c>
      <c r="AL166" s="702">
        <f>'[4]2019 GRC Adjustments'!AL166</f>
        <v>0</v>
      </c>
      <c r="AM166" s="702">
        <f>'[4]2019 GRC Adjustments'!AM166</f>
        <v>0</v>
      </c>
      <c r="AN166" s="702">
        <f>'[4]2019 GRC Adjustments'!AN166</f>
        <v>46594.960836472499</v>
      </c>
      <c r="AO166" s="702">
        <f>'[4]2019 GRC Adjustments'!AO166</f>
        <v>0</v>
      </c>
      <c r="AP166" s="702">
        <f>'[4]2019 GRC Adjustments'!AP166</f>
        <v>0</v>
      </c>
      <c r="AQ166" s="702">
        <f>'[4]2019 GRC Adjustments'!AQ166</f>
        <v>0</v>
      </c>
      <c r="AR166" s="702">
        <f>'[4]2019 GRC Adjustments'!AR166</f>
        <v>0</v>
      </c>
      <c r="AS166" s="702">
        <f>'[4]2019 GRC Adjustments'!AS166</f>
        <v>0</v>
      </c>
      <c r="AT166" s="702">
        <f>'[4]2019 GRC Adjustments'!AT166</f>
        <v>0</v>
      </c>
      <c r="AU166" s="702">
        <f>'[4]2019 GRC Adjustments'!AU166</f>
        <v>0</v>
      </c>
      <c r="AV166" s="702">
        <f>'[4]2019 GRC Adjustments'!AV166</f>
        <v>0</v>
      </c>
      <c r="AW166" s="702">
        <f>'[4]2019 GRC Adjustments'!AW166</f>
        <v>0</v>
      </c>
      <c r="AX166" s="702">
        <f>'[4]2019 GRC Adjustments'!AX166</f>
        <v>0</v>
      </c>
      <c r="AY166" s="702">
        <f>'[4]2019 GRC Adjustments'!AY166</f>
        <v>0</v>
      </c>
      <c r="AZ166" s="702">
        <f>'[4]2019 GRC Adjustments'!AZ166</f>
        <v>0</v>
      </c>
      <c r="BA166" s="702">
        <f>'[4]2019 GRC Adjustments'!BA166</f>
        <v>0</v>
      </c>
      <c r="BB166" s="702">
        <f>'[4]2019 GRC Adjustments'!BB166</f>
        <v>0</v>
      </c>
      <c r="BC166" s="702">
        <f>'[4]2019 GRC Adjustments'!BC166</f>
        <v>0</v>
      </c>
      <c r="BD166" s="702">
        <f>'[4]2019 GRC Adjustments'!BD166</f>
        <v>0</v>
      </c>
      <c r="BE166" s="702">
        <f>'[4]2019 GRC Adjustments'!BE166</f>
        <v>0</v>
      </c>
      <c r="BF166" s="702">
        <f>'[4]2019 GRC Adjustments'!BF166</f>
        <v>0</v>
      </c>
      <c r="BG166" s="702">
        <f>'[4]2019 GRC Adjustments'!BG166</f>
        <v>0</v>
      </c>
      <c r="BH166" s="702">
        <f>'[4]2019 GRC Adjustments'!BH166</f>
        <v>0</v>
      </c>
      <c r="BI166" s="702">
        <f>'[4]2019 GRC Adjustments'!BI166</f>
        <v>0</v>
      </c>
      <c r="BJ166" s="702">
        <f>'[4]2019 GRC Adjustments'!BJ166</f>
        <v>46594.960836472499</v>
      </c>
      <c r="BK166" s="702">
        <f>'[4]2019 GRC Adjustments'!BK166</f>
        <v>1756789.5206272465</v>
      </c>
    </row>
    <row r="167" spans="1:63">
      <c r="A167" s="700">
        <f>'[4]2019 GRC Adjustments'!A167</f>
        <v>163</v>
      </c>
      <c r="B167" s="702" t="str">
        <f>'[4]2019 GRC Adjustments'!B167</f>
        <v xml:space="preserve">               (19) 582 - Distribution Oper Station Expenses</v>
      </c>
      <c r="C167" s="702">
        <f>'[4]2019 GRC Adjustments'!C167</f>
        <v>1777553.1</v>
      </c>
      <c r="D167" s="702">
        <f>'[4]2019 GRC Adjustments'!D167</f>
        <v>0</v>
      </c>
      <c r="E167" s="702">
        <f>'[4]2019 GRC Adjustments'!E167</f>
        <v>0</v>
      </c>
      <c r="F167" s="702">
        <f>'[4]2019 GRC Adjustments'!F167</f>
        <v>0</v>
      </c>
      <c r="G167" s="702">
        <f>'[4]2019 GRC Adjustments'!G167</f>
        <v>0</v>
      </c>
      <c r="H167" s="702">
        <f>'[4]2019 GRC Adjustments'!H167</f>
        <v>0</v>
      </c>
      <c r="I167" s="702">
        <f>'[4]2019 GRC Adjustments'!I167</f>
        <v>0</v>
      </c>
      <c r="J167" s="702">
        <f>'[4]2019 GRC Adjustments'!J167</f>
        <v>0</v>
      </c>
      <c r="K167" s="702">
        <f>'[4]2019 GRC Adjustments'!K167</f>
        <v>-476.31340949688314</v>
      </c>
      <c r="L167" s="702">
        <f>'[4]2019 GRC Adjustments'!L167</f>
        <v>0</v>
      </c>
      <c r="M167" s="702">
        <f>'[4]2019 GRC Adjustments'!M167</f>
        <v>0</v>
      </c>
      <c r="N167" s="702">
        <f>'[4]2019 GRC Adjustments'!N167</f>
        <v>0</v>
      </c>
      <c r="O167" s="702">
        <f>'[4]2019 GRC Adjustments'!O167</f>
        <v>0</v>
      </c>
      <c r="P167" s="702">
        <f>'[4]2019 GRC Adjustments'!P167</f>
        <v>0</v>
      </c>
      <c r="Q167" s="702">
        <f>'[4]2019 GRC Adjustments'!Q167</f>
        <v>0</v>
      </c>
      <c r="R167" s="702">
        <f>'[4]2019 GRC Adjustments'!R167</f>
        <v>48.67878572306585</v>
      </c>
      <c r="S167" s="702">
        <f>'[4]2019 GRC Adjustments'!S167</f>
        <v>0</v>
      </c>
      <c r="T167" s="702">
        <f>'[4]2019 GRC Adjustments'!T167</f>
        <v>0</v>
      </c>
      <c r="U167" s="702">
        <f>'[4]2019 GRC Adjustments'!U167</f>
        <v>0</v>
      </c>
      <c r="V167" s="702">
        <f>'[4]2019 GRC Adjustments'!V167</f>
        <v>0</v>
      </c>
      <c r="W167" s="702">
        <f>'[4]2019 GRC Adjustments'!W167</f>
        <v>0</v>
      </c>
      <c r="X167" s="702">
        <f>'[4]2019 GRC Adjustments'!X167</f>
        <v>0</v>
      </c>
      <c r="Y167" s="702">
        <f>'[4]2019 GRC Adjustments'!Y167</f>
        <v>0</v>
      </c>
      <c r="Z167" s="702">
        <f>'[4]2019 GRC Adjustments'!Z167</f>
        <v>0</v>
      </c>
      <c r="AA167" s="702">
        <f>'[4]2019 GRC Adjustments'!AA167</f>
        <v>0</v>
      </c>
      <c r="AB167" s="702">
        <f>'[4]2019 GRC Adjustments'!AB167</f>
        <v>0</v>
      </c>
      <c r="AC167" s="702">
        <f>'[4]2019 GRC Adjustments'!AC167</f>
        <v>0</v>
      </c>
      <c r="AD167" s="702">
        <f>'[4]2019 GRC Adjustments'!AD167</f>
        <v>0</v>
      </c>
      <c r="AE167" s="702">
        <f>'[4]2019 GRC Adjustments'!AE167</f>
        <v>0</v>
      </c>
      <c r="AF167" s="702">
        <f>'[4]2019 GRC Adjustments'!AF167</f>
        <v>-427.63462377381728</v>
      </c>
      <c r="AG167" s="702">
        <f>'[4]2019 GRC Adjustments'!AG167</f>
        <v>1777125.4653762262</v>
      </c>
      <c r="AH167" s="702">
        <f>'[4]2019 GRC Adjustments'!AH167</f>
        <v>0</v>
      </c>
      <c r="AI167" s="702">
        <f>'[4]2019 GRC Adjustments'!AI167</f>
        <v>0</v>
      </c>
      <c r="AJ167" s="702">
        <f>'[4]2019 GRC Adjustments'!AJ167</f>
        <v>0</v>
      </c>
      <c r="AK167" s="702">
        <f>'[4]2019 GRC Adjustments'!AK167</f>
        <v>0</v>
      </c>
      <c r="AL167" s="702">
        <f>'[4]2019 GRC Adjustments'!AL167</f>
        <v>0</v>
      </c>
      <c r="AM167" s="702">
        <f>'[4]2019 GRC Adjustments'!AM167</f>
        <v>0</v>
      </c>
      <c r="AN167" s="702">
        <f>'[4]2019 GRC Adjustments'!AN167</f>
        <v>30239.939109054383</v>
      </c>
      <c r="AO167" s="702">
        <f>'[4]2019 GRC Adjustments'!AO167</f>
        <v>0</v>
      </c>
      <c r="AP167" s="702">
        <f>'[4]2019 GRC Adjustments'!AP167</f>
        <v>0</v>
      </c>
      <c r="AQ167" s="702">
        <f>'[4]2019 GRC Adjustments'!AQ167</f>
        <v>0</v>
      </c>
      <c r="AR167" s="702">
        <f>'[4]2019 GRC Adjustments'!AR167</f>
        <v>0</v>
      </c>
      <c r="AS167" s="702">
        <f>'[4]2019 GRC Adjustments'!AS167</f>
        <v>0</v>
      </c>
      <c r="AT167" s="702">
        <f>'[4]2019 GRC Adjustments'!AT167</f>
        <v>0</v>
      </c>
      <c r="AU167" s="702">
        <f>'[4]2019 GRC Adjustments'!AU167</f>
        <v>0</v>
      </c>
      <c r="AV167" s="702">
        <f>'[4]2019 GRC Adjustments'!AV167</f>
        <v>0</v>
      </c>
      <c r="AW167" s="702">
        <f>'[4]2019 GRC Adjustments'!AW167</f>
        <v>0</v>
      </c>
      <c r="AX167" s="702">
        <f>'[4]2019 GRC Adjustments'!AX167</f>
        <v>0</v>
      </c>
      <c r="AY167" s="715">
        <f>'[4]2019 GRC Adjustments'!AY167</f>
        <v>2149.43504121777</v>
      </c>
      <c r="AZ167" s="702">
        <f>'[4]2019 GRC Adjustments'!AZ167</f>
        <v>0</v>
      </c>
      <c r="BA167" s="702">
        <f>'[4]2019 GRC Adjustments'!BA167</f>
        <v>0</v>
      </c>
      <c r="BB167" s="702">
        <f>'[4]2019 GRC Adjustments'!BB167</f>
        <v>0</v>
      </c>
      <c r="BC167" s="702">
        <f>'[4]2019 GRC Adjustments'!BC167</f>
        <v>0</v>
      </c>
      <c r="BD167" s="702">
        <f>'[4]2019 GRC Adjustments'!BD167</f>
        <v>0</v>
      </c>
      <c r="BE167" s="702">
        <f>'[4]2019 GRC Adjustments'!BE167</f>
        <v>0</v>
      </c>
      <c r="BF167" s="702">
        <f>'[4]2019 GRC Adjustments'!BF167</f>
        <v>0</v>
      </c>
      <c r="BG167" s="702">
        <f>'[4]2019 GRC Adjustments'!BG167</f>
        <v>0</v>
      </c>
      <c r="BH167" s="702">
        <f>'[4]2019 GRC Adjustments'!BH167</f>
        <v>0</v>
      </c>
      <c r="BI167" s="702">
        <f>'[4]2019 GRC Adjustments'!BI167</f>
        <v>0</v>
      </c>
      <c r="BJ167" s="702">
        <f>'[4]2019 GRC Adjustments'!BJ167</f>
        <v>32389.374150272153</v>
      </c>
      <c r="BK167" s="702">
        <f>'[4]2019 GRC Adjustments'!BK167</f>
        <v>1809514.8395264985</v>
      </c>
    </row>
    <row r="168" spans="1:63">
      <c r="A168" s="700">
        <f>'[4]2019 GRC Adjustments'!A168</f>
        <v>164</v>
      </c>
      <c r="B168" s="702" t="str">
        <f>'[4]2019 GRC Adjustments'!B168</f>
        <v xml:space="preserve">               (19) 583 - Distribution Oper Overhead Line Exp</v>
      </c>
      <c r="C168" s="702">
        <f>'[4]2019 GRC Adjustments'!C168</f>
        <v>2571366.84</v>
      </c>
      <c r="D168" s="702">
        <f>'[4]2019 GRC Adjustments'!D168</f>
        <v>0</v>
      </c>
      <c r="E168" s="702">
        <f>'[4]2019 GRC Adjustments'!E168</f>
        <v>0</v>
      </c>
      <c r="F168" s="702">
        <f>'[4]2019 GRC Adjustments'!F168</f>
        <v>0</v>
      </c>
      <c r="G168" s="702">
        <f>'[4]2019 GRC Adjustments'!G168</f>
        <v>0</v>
      </c>
      <c r="H168" s="702">
        <f>'[4]2019 GRC Adjustments'!H168</f>
        <v>0</v>
      </c>
      <c r="I168" s="702">
        <f>'[4]2019 GRC Adjustments'!I168</f>
        <v>0</v>
      </c>
      <c r="J168" s="702">
        <f>'[4]2019 GRC Adjustments'!J168</f>
        <v>0</v>
      </c>
      <c r="K168" s="702">
        <f>'[4]2019 GRC Adjustments'!K168</f>
        <v>-66.386478087816357</v>
      </c>
      <c r="L168" s="702">
        <f>'[4]2019 GRC Adjustments'!L168</f>
        <v>0</v>
      </c>
      <c r="M168" s="702">
        <f>'[4]2019 GRC Adjustments'!M168</f>
        <v>0</v>
      </c>
      <c r="N168" s="702">
        <f>'[4]2019 GRC Adjustments'!N168</f>
        <v>0</v>
      </c>
      <c r="O168" s="702">
        <f>'[4]2019 GRC Adjustments'!O168</f>
        <v>0</v>
      </c>
      <c r="P168" s="702">
        <f>'[4]2019 GRC Adjustments'!P168</f>
        <v>0</v>
      </c>
      <c r="Q168" s="702">
        <f>'[4]2019 GRC Adjustments'!Q168</f>
        <v>0</v>
      </c>
      <c r="R168" s="702">
        <f>'[4]2019 GRC Adjustments'!R168</f>
        <v>6.7846360764003757</v>
      </c>
      <c r="S168" s="702">
        <f>'[4]2019 GRC Adjustments'!S168</f>
        <v>0</v>
      </c>
      <c r="T168" s="702">
        <f>'[4]2019 GRC Adjustments'!T168</f>
        <v>0</v>
      </c>
      <c r="U168" s="702">
        <f>'[4]2019 GRC Adjustments'!U168</f>
        <v>0</v>
      </c>
      <c r="V168" s="702">
        <f>'[4]2019 GRC Adjustments'!V168</f>
        <v>0</v>
      </c>
      <c r="W168" s="702">
        <f>'[4]2019 GRC Adjustments'!W168</f>
        <v>0</v>
      </c>
      <c r="X168" s="702">
        <f>'[4]2019 GRC Adjustments'!X168</f>
        <v>0</v>
      </c>
      <c r="Y168" s="702">
        <f>'[4]2019 GRC Adjustments'!Y168</f>
        <v>0</v>
      </c>
      <c r="Z168" s="702">
        <f>'[4]2019 GRC Adjustments'!Z168</f>
        <v>0</v>
      </c>
      <c r="AA168" s="702">
        <f>'[4]2019 GRC Adjustments'!AA168</f>
        <v>0</v>
      </c>
      <c r="AB168" s="702">
        <f>'[4]2019 GRC Adjustments'!AB168</f>
        <v>10145.179999999993</v>
      </c>
      <c r="AC168" s="702">
        <f>'[4]2019 GRC Adjustments'!AC168</f>
        <v>0</v>
      </c>
      <c r="AD168" s="702">
        <f>'[4]2019 GRC Adjustments'!AD168</f>
        <v>0</v>
      </c>
      <c r="AE168" s="702">
        <f>'[4]2019 GRC Adjustments'!AE168</f>
        <v>0</v>
      </c>
      <c r="AF168" s="702">
        <f>'[4]2019 GRC Adjustments'!AF168</f>
        <v>10085.578157988577</v>
      </c>
      <c r="AG168" s="702">
        <f>'[4]2019 GRC Adjustments'!AG168</f>
        <v>2581452.4181579882</v>
      </c>
      <c r="AH168" s="702">
        <f>'[4]2019 GRC Adjustments'!AH168</f>
        <v>0</v>
      </c>
      <c r="AI168" s="702">
        <f>'[4]2019 GRC Adjustments'!AI168</f>
        <v>0</v>
      </c>
      <c r="AJ168" s="702">
        <f>'[4]2019 GRC Adjustments'!AJ168</f>
        <v>0</v>
      </c>
      <c r="AK168" s="702">
        <f>'[4]2019 GRC Adjustments'!AK168</f>
        <v>0</v>
      </c>
      <c r="AL168" s="702">
        <f>'[4]2019 GRC Adjustments'!AL168</f>
        <v>0</v>
      </c>
      <c r="AM168" s="702">
        <f>'[4]2019 GRC Adjustments'!AM168</f>
        <v>0</v>
      </c>
      <c r="AN168" s="702">
        <f>'[4]2019 GRC Adjustments'!AN168</f>
        <v>54203.517242296031</v>
      </c>
      <c r="AO168" s="702">
        <f>'[4]2019 GRC Adjustments'!AO168</f>
        <v>0</v>
      </c>
      <c r="AP168" s="702">
        <f>'[4]2019 GRC Adjustments'!AP168</f>
        <v>0</v>
      </c>
      <c r="AQ168" s="702">
        <f>'[4]2019 GRC Adjustments'!AQ168</f>
        <v>0</v>
      </c>
      <c r="AR168" s="702">
        <f>'[4]2019 GRC Adjustments'!AR168</f>
        <v>0</v>
      </c>
      <c r="AS168" s="702">
        <f>'[4]2019 GRC Adjustments'!AS168</f>
        <v>0</v>
      </c>
      <c r="AT168" s="702">
        <f>'[4]2019 GRC Adjustments'!AT168</f>
        <v>0</v>
      </c>
      <c r="AU168" s="702">
        <f>'[4]2019 GRC Adjustments'!AU168</f>
        <v>0</v>
      </c>
      <c r="AV168" s="702">
        <f>'[4]2019 GRC Adjustments'!AV168</f>
        <v>0</v>
      </c>
      <c r="AW168" s="702">
        <f>'[4]2019 GRC Adjustments'!AW168</f>
        <v>0</v>
      </c>
      <c r="AX168" s="702">
        <f>'[4]2019 GRC Adjustments'!AX168</f>
        <v>0</v>
      </c>
      <c r="AY168" s="715">
        <f>'[4]2019 GRC Adjustments'!AY168</f>
        <v>40423.600870565831</v>
      </c>
      <c r="AZ168" s="702">
        <f>'[4]2019 GRC Adjustments'!AZ168</f>
        <v>0</v>
      </c>
      <c r="BA168" s="702">
        <f>'[4]2019 GRC Adjustments'!BA168</f>
        <v>0</v>
      </c>
      <c r="BB168" s="702">
        <f>'[4]2019 GRC Adjustments'!BB168</f>
        <v>0</v>
      </c>
      <c r="BC168" s="702">
        <f>'[4]2019 GRC Adjustments'!BC168</f>
        <v>0</v>
      </c>
      <c r="BD168" s="702">
        <f>'[4]2019 GRC Adjustments'!BD168</f>
        <v>0</v>
      </c>
      <c r="BE168" s="702">
        <f>'[4]2019 GRC Adjustments'!BE168</f>
        <v>0</v>
      </c>
      <c r="BF168" s="702">
        <f>'[4]2019 GRC Adjustments'!BF168</f>
        <v>0</v>
      </c>
      <c r="BG168" s="702">
        <f>'[4]2019 GRC Adjustments'!BG168</f>
        <v>0</v>
      </c>
      <c r="BH168" s="702">
        <f>'[4]2019 GRC Adjustments'!BH168</f>
        <v>0</v>
      </c>
      <c r="BI168" s="702">
        <f>'[4]2019 GRC Adjustments'!BI168</f>
        <v>0</v>
      </c>
      <c r="BJ168" s="702">
        <f>'[4]2019 GRC Adjustments'!BJ168</f>
        <v>94627.118112861863</v>
      </c>
      <c r="BK168" s="702">
        <f>'[4]2019 GRC Adjustments'!BK168</f>
        <v>2676079.5362708499</v>
      </c>
    </row>
    <row r="169" spans="1:63">
      <c r="A169" s="700">
        <f>'[4]2019 GRC Adjustments'!A169</f>
        <v>165</v>
      </c>
      <c r="B169" s="702" t="str">
        <f>'[4]2019 GRC Adjustments'!B169</f>
        <v xml:space="preserve">               (19) 584 - Distribution Oper Underground Line Exp</v>
      </c>
      <c r="C169" s="702">
        <f>'[4]2019 GRC Adjustments'!C169</f>
        <v>4555493.0199999902</v>
      </c>
      <c r="D169" s="702">
        <f>'[4]2019 GRC Adjustments'!D169</f>
        <v>0</v>
      </c>
      <c r="E169" s="702">
        <f>'[4]2019 GRC Adjustments'!E169</f>
        <v>0</v>
      </c>
      <c r="F169" s="702">
        <f>'[4]2019 GRC Adjustments'!F169</f>
        <v>0</v>
      </c>
      <c r="G169" s="702">
        <f>'[4]2019 GRC Adjustments'!G169</f>
        <v>0</v>
      </c>
      <c r="H169" s="702">
        <f>'[4]2019 GRC Adjustments'!H169</f>
        <v>0</v>
      </c>
      <c r="I169" s="702">
        <f>'[4]2019 GRC Adjustments'!I169</f>
        <v>0</v>
      </c>
      <c r="J169" s="702">
        <f>'[4]2019 GRC Adjustments'!J169</f>
        <v>0</v>
      </c>
      <c r="K169" s="702">
        <f>'[4]2019 GRC Adjustments'!K169</f>
        <v>-228.34642770999491</v>
      </c>
      <c r="L169" s="702">
        <f>'[4]2019 GRC Adjustments'!L169</f>
        <v>0</v>
      </c>
      <c r="M169" s="702">
        <f>'[4]2019 GRC Adjustments'!M169</f>
        <v>0</v>
      </c>
      <c r="N169" s="702">
        <f>'[4]2019 GRC Adjustments'!N169</f>
        <v>0</v>
      </c>
      <c r="O169" s="702">
        <f>'[4]2019 GRC Adjustments'!O169</f>
        <v>0</v>
      </c>
      <c r="P169" s="702">
        <f>'[4]2019 GRC Adjustments'!P169</f>
        <v>0</v>
      </c>
      <c r="Q169" s="702">
        <f>'[4]2019 GRC Adjustments'!Q169</f>
        <v>0</v>
      </c>
      <c r="R169" s="702">
        <f>'[4]2019 GRC Adjustments'!R169</f>
        <v>23.336791707929287</v>
      </c>
      <c r="S169" s="702">
        <f>'[4]2019 GRC Adjustments'!S169</f>
        <v>0</v>
      </c>
      <c r="T169" s="702">
        <f>'[4]2019 GRC Adjustments'!T169</f>
        <v>0</v>
      </c>
      <c r="U169" s="702">
        <f>'[4]2019 GRC Adjustments'!U169</f>
        <v>0</v>
      </c>
      <c r="V169" s="702">
        <f>'[4]2019 GRC Adjustments'!V169</f>
        <v>0</v>
      </c>
      <c r="W169" s="702">
        <f>'[4]2019 GRC Adjustments'!W169</f>
        <v>0</v>
      </c>
      <c r="X169" s="702">
        <f>'[4]2019 GRC Adjustments'!X169</f>
        <v>0</v>
      </c>
      <c r="Y169" s="702">
        <f>'[4]2019 GRC Adjustments'!Y169</f>
        <v>0</v>
      </c>
      <c r="Z169" s="702">
        <f>'[4]2019 GRC Adjustments'!Z169</f>
        <v>0</v>
      </c>
      <c r="AA169" s="702">
        <f>'[4]2019 GRC Adjustments'!AA169</f>
        <v>0</v>
      </c>
      <c r="AB169" s="702">
        <f>'[4]2019 GRC Adjustments'!AB169</f>
        <v>2586.2716666666647</v>
      </c>
      <c r="AC169" s="702">
        <f>'[4]2019 GRC Adjustments'!AC169</f>
        <v>0</v>
      </c>
      <c r="AD169" s="702">
        <f>'[4]2019 GRC Adjustments'!AD169</f>
        <v>0</v>
      </c>
      <c r="AE169" s="702">
        <f>'[4]2019 GRC Adjustments'!AE169</f>
        <v>0</v>
      </c>
      <c r="AF169" s="702">
        <f>'[4]2019 GRC Adjustments'!AF169</f>
        <v>2381.262030664599</v>
      </c>
      <c r="AG169" s="702">
        <f>'[4]2019 GRC Adjustments'!AG169</f>
        <v>4557874.2820306551</v>
      </c>
      <c r="AH169" s="702">
        <f>'[4]2019 GRC Adjustments'!AH169</f>
        <v>0</v>
      </c>
      <c r="AI169" s="702">
        <f>'[4]2019 GRC Adjustments'!AI169</f>
        <v>0</v>
      </c>
      <c r="AJ169" s="702">
        <f>'[4]2019 GRC Adjustments'!AJ169</f>
        <v>0</v>
      </c>
      <c r="AK169" s="702">
        <f>'[4]2019 GRC Adjustments'!AK169</f>
        <v>0</v>
      </c>
      <c r="AL169" s="702">
        <f>'[4]2019 GRC Adjustments'!AL169</f>
        <v>0</v>
      </c>
      <c r="AM169" s="702">
        <f>'[4]2019 GRC Adjustments'!AM169</f>
        <v>0</v>
      </c>
      <c r="AN169" s="702">
        <f>'[4]2019 GRC Adjustments'!AN169</f>
        <v>6876.2780483835177</v>
      </c>
      <c r="AO169" s="702">
        <f>'[4]2019 GRC Adjustments'!AO169</f>
        <v>0</v>
      </c>
      <c r="AP169" s="702">
        <f>'[4]2019 GRC Adjustments'!AP169</f>
        <v>0</v>
      </c>
      <c r="AQ169" s="702">
        <f>'[4]2019 GRC Adjustments'!AQ169</f>
        <v>0</v>
      </c>
      <c r="AR169" s="702">
        <f>'[4]2019 GRC Adjustments'!AR169</f>
        <v>0</v>
      </c>
      <c r="AS169" s="702">
        <f>'[4]2019 GRC Adjustments'!AS169</f>
        <v>0</v>
      </c>
      <c r="AT169" s="702">
        <f>'[4]2019 GRC Adjustments'!AT169</f>
        <v>0</v>
      </c>
      <c r="AU169" s="702">
        <f>'[4]2019 GRC Adjustments'!AU169</f>
        <v>0</v>
      </c>
      <c r="AV169" s="702">
        <f>'[4]2019 GRC Adjustments'!AV169</f>
        <v>0</v>
      </c>
      <c r="AW169" s="702">
        <f>'[4]2019 GRC Adjustments'!AW169</f>
        <v>0</v>
      </c>
      <c r="AX169" s="702">
        <f>'[4]2019 GRC Adjustments'!AX169</f>
        <v>0</v>
      </c>
      <c r="AY169" s="715">
        <f>'[4]2019 GRC Adjustments'!AY169</f>
        <v>174753.78350176767</v>
      </c>
      <c r="AZ169" s="702">
        <f>'[4]2019 GRC Adjustments'!AZ169</f>
        <v>0</v>
      </c>
      <c r="BA169" s="702">
        <f>'[4]2019 GRC Adjustments'!BA169</f>
        <v>0</v>
      </c>
      <c r="BB169" s="702">
        <f>'[4]2019 GRC Adjustments'!BB169</f>
        <v>0</v>
      </c>
      <c r="BC169" s="702">
        <f>'[4]2019 GRC Adjustments'!BC169</f>
        <v>0</v>
      </c>
      <c r="BD169" s="702">
        <f>'[4]2019 GRC Adjustments'!BD169</f>
        <v>0</v>
      </c>
      <c r="BE169" s="702">
        <f>'[4]2019 GRC Adjustments'!BE169</f>
        <v>0</v>
      </c>
      <c r="BF169" s="702">
        <f>'[4]2019 GRC Adjustments'!BF169</f>
        <v>0</v>
      </c>
      <c r="BG169" s="702">
        <f>'[4]2019 GRC Adjustments'!BG169</f>
        <v>0</v>
      </c>
      <c r="BH169" s="702">
        <f>'[4]2019 GRC Adjustments'!BH169</f>
        <v>0</v>
      </c>
      <c r="BI169" s="702">
        <f>'[4]2019 GRC Adjustments'!BI169</f>
        <v>0</v>
      </c>
      <c r="BJ169" s="702">
        <f>'[4]2019 GRC Adjustments'!BJ169</f>
        <v>181630.06155015118</v>
      </c>
      <c r="BK169" s="702">
        <f>'[4]2019 GRC Adjustments'!BK169</f>
        <v>4739504.3435808066</v>
      </c>
    </row>
    <row r="170" spans="1:63">
      <c r="A170" s="700">
        <f>'[4]2019 GRC Adjustments'!A170</f>
        <v>166</v>
      </c>
      <c r="B170" s="702" t="str">
        <f>'[4]2019 GRC Adjustments'!B170</f>
        <v xml:space="preserve">               (19) 585 - Distribution Oper St Lighting &amp; Signal</v>
      </c>
      <c r="C170" s="702">
        <f>'[4]2019 GRC Adjustments'!C170</f>
        <v>142211.94</v>
      </c>
      <c r="D170" s="702">
        <f>'[4]2019 GRC Adjustments'!D170</f>
        <v>0</v>
      </c>
      <c r="E170" s="702">
        <f>'[4]2019 GRC Adjustments'!E170</f>
        <v>0</v>
      </c>
      <c r="F170" s="702">
        <f>'[4]2019 GRC Adjustments'!F170</f>
        <v>0</v>
      </c>
      <c r="G170" s="702">
        <f>'[4]2019 GRC Adjustments'!G170</f>
        <v>0</v>
      </c>
      <c r="H170" s="702">
        <f>'[4]2019 GRC Adjustments'!H170</f>
        <v>0</v>
      </c>
      <c r="I170" s="702">
        <f>'[4]2019 GRC Adjustments'!I170</f>
        <v>0</v>
      </c>
      <c r="J170" s="702">
        <f>'[4]2019 GRC Adjustments'!J170</f>
        <v>0</v>
      </c>
      <c r="K170" s="702">
        <f>'[4]2019 GRC Adjustments'!K170</f>
        <v>-366.96772283877237</v>
      </c>
      <c r="L170" s="702">
        <f>'[4]2019 GRC Adjustments'!L170</f>
        <v>0</v>
      </c>
      <c r="M170" s="702">
        <f>'[4]2019 GRC Adjustments'!M170</f>
        <v>0</v>
      </c>
      <c r="N170" s="702">
        <f>'[4]2019 GRC Adjustments'!N170</f>
        <v>0</v>
      </c>
      <c r="O170" s="702">
        <f>'[4]2019 GRC Adjustments'!O170</f>
        <v>0</v>
      </c>
      <c r="P170" s="702">
        <f>'[4]2019 GRC Adjustments'!P170</f>
        <v>0</v>
      </c>
      <c r="Q170" s="702">
        <f>'[4]2019 GRC Adjustments'!Q170</f>
        <v>0</v>
      </c>
      <c r="R170" s="702">
        <f>'[4]2019 GRC Adjustments'!R170</f>
        <v>37.503758641224884</v>
      </c>
      <c r="S170" s="702">
        <f>'[4]2019 GRC Adjustments'!S170</f>
        <v>0</v>
      </c>
      <c r="T170" s="702">
        <f>'[4]2019 GRC Adjustments'!T170</f>
        <v>0</v>
      </c>
      <c r="U170" s="702">
        <f>'[4]2019 GRC Adjustments'!U170</f>
        <v>0</v>
      </c>
      <c r="V170" s="702">
        <f>'[4]2019 GRC Adjustments'!V170</f>
        <v>0</v>
      </c>
      <c r="W170" s="702">
        <f>'[4]2019 GRC Adjustments'!W170</f>
        <v>0</v>
      </c>
      <c r="X170" s="702">
        <f>'[4]2019 GRC Adjustments'!X170</f>
        <v>0</v>
      </c>
      <c r="Y170" s="702">
        <f>'[4]2019 GRC Adjustments'!Y170</f>
        <v>0</v>
      </c>
      <c r="Z170" s="702">
        <f>'[4]2019 GRC Adjustments'!Z170</f>
        <v>0</v>
      </c>
      <c r="AA170" s="702">
        <f>'[4]2019 GRC Adjustments'!AA170</f>
        <v>0</v>
      </c>
      <c r="AB170" s="702">
        <f>'[4]2019 GRC Adjustments'!AB170</f>
        <v>0</v>
      </c>
      <c r="AC170" s="702">
        <f>'[4]2019 GRC Adjustments'!AC170</f>
        <v>0</v>
      </c>
      <c r="AD170" s="702">
        <f>'[4]2019 GRC Adjustments'!AD170</f>
        <v>0</v>
      </c>
      <c r="AE170" s="702">
        <f>'[4]2019 GRC Adjustments'!AE170</f>
        <v>0</v>
      </c>
      <c r="AF170" s="702">
        <f>'[4]2019 GRC Adjustments'!AF170</f>
        <v>-329.46396419754751</v>
      </c>
      <c r="AG170" s="702">
        <f>'[4]2019 GRC Adjustments'!AG170</f>
        <v>141882.47603580245</v>
      </c>
      <c r="AH170" s="702">
        <f>'[4]2019 GRC Adjustments'!AH170</f>
        <v>0</v>
      </c>
      <c r="AI170" s="702">
        <f>'[4]2019 GRC Adjustments'!AI170</f>
        <v>0</v>
      </c>
      <c r="AJ170" s="702">
        <f>'[4]2019 GRC Adjustments'!AJ170</f>
        <v>0</v>
      </c>
      <c r="AK170" s="702">
        <f>'[4]2019 GRC Adjustments'!AK170</f>
        <v>0</v>
      </c>
      <c r="AL170" s="702">
        <f>'[4]2019 GRC Adjustments'!AL170</f>
        <v>0</v>
      </c>
      <c r="AM170" s="702">
        <f>'[4]2019 GRC Adjustments'!AM170</f>
        <v>0</v>
      </c>
      <c r="AN170" s="702">
        <f>'[4]2019 GRC Adjustments'!AN170</f>
        <v>1437.8303499148719</v>
      </c>
      <c r="AO170" s="702">
        <f>'[4]2019 GRC Adjustments'!AO170</f>
        <v>0</v>
      </c>
      <c r="AP170" s="702">
        <f>'[4]2019 GRC Adjustments'!AP170</f>
        <v>0</v>
      </c>
      <c r="AQ170" s="702">
        <f>'[4]2019 GRC Adjustments'!AQ170</f>
        <v>0</v>
      </c>
      <c r="AR170" s="702">
        <f>'[4]2019 GRC Adjustments'!AR170</f>
        <v>0</v>
      </c>
      <c r="AS170" s="702">
        <f>'[4]2019 GRC Adjustments'!AS170</f>
        <v>0</v>
      </c>
      <c r="AT170" s="702">
        <f>'[4]2019 GRC Adjustments'!AT170</f>
        <v>0</v>
      </c>
      <c r="AU170" s="702">
        <f>'[4]2019 GRC Adjustments'!AU170</f>
        <v>0</v>
      </c>
      <c r="AV170" s="702">
        <f>'[4]2019 GRC Adjustments'!AV170</f>
        <v>0</v>
      </c>
      <c r="AW170" s="702">
        <f>'[4]2019 GRC Adjustments'!AW170</f>
        <v>0</v>
      </c>
      <c r="AX170" s="702">
        <f>'[4]2019 GRC Adjustments'!AX170</f>
        <v>0</v>
      </c>
      <c r="AY170" s="715">
        <f>'[4]2019 GRC Adjustments'!AY170</f>
        <v>1980.3269724141905</v>
      </c>
      <c r="AZ170" s="702">
        <f>'[4]2019 GRC Adjustments'!AZ170</f>
        <v>0</v>
      </c>
      <c r="BA170" s="702">
        <f>'[4]2019 GRC Adjustments'!BA170</f>
        <v>0</v>
      </c>
      <c r="BB170" s="702">
        <f>'[4]2019 GRC Adjustments'!BB170</f>
        <v>0</v>
      </c>
      <c r="BC170" s="702">
        <f>'[4]2019 GRC Adjustments'!BC170</f>
        <v>0</v>
      </c>
      <c r="BD170" s="702">
        <f>'[4]2019 GRC Adjustments'!BD170</f>
        <v>0</v>
      </c>
      <c r="BE170" s="702">
        <f>'[4]2019 GRC Adjustments'!BE170</f>
        <v>0</v>
      </c>
      <c r="BF170" s="702">
        <f>'[4]2019 GRC Adjustments'!BF170</f>
        <v>0</v>
      </c>
      <c r="BG170" s="702">
        <f>'[4]2019 GRC Adjustments'!BG170</f>
        <v>0</v>
      </c>
      <c r="BH170" s="702">
        <f>'[4]2019 GRC Adjustments'!BH170</f>
        <v>0</v>
      </c>
      <c r="BI170" s="702">
        <f>'[4]2019 GRC Adjustments'!BI170</f>
        <v>0</v>
      </c>
      <c r="BJ170" s="702">
        <f>'[4]2019 GRC Adjustments'!BJ170</f>
        <v>3418.1573223290625</v>
      </c>
      <c r="BK170" s="702">
        <f>'[4]2019 GRC Adjustments'!BK170</f>
        <v>145300.63335813151</v>
      </c>
    </row>
    <row r="171" spans="1:63">
      <c r="A171" s="700">
        <f>'[4]2019 GRC Adjustments'!A171</f>
        <v>167</v>
      </c>
      <c r="B171" s="702" t="str">
        <f>'[4]2019 GRC Adjustments'!B171</f>
        <v xml:space="preserve">               (19) 586 - Distribution Oper Meter Expense</v>
      </c>
      <c r="C171" s="702">
        <f>'[4]2019 GRC Adjustments'!C171</f>
        <v>1704988.24</v>
      </c>
      <c r="D171" s="702">
        <f>'[4]2019 GRC Adjustments'!D171</f>
        <v>0</v>
      </c>
      <c r="E171" s="702">
        <f>'[4]2019 GRC Adjustments'!E171</f>
        <v>0</v>
      </c>
      <c r="F171" s="702">
        <f>'[4]2019 GRC Adjustments'!F171</f>
        <v>0</v>
      </c>
      <c r="G171" s="702">
        <f>'[4]2019 GRC Adjustments'!G171</f>
        <v>0</v>
      </c>
      <c r="H171" s="702">
        <f>'[4]2019 GRC Adjustments'!H171</f>
        <v>0</v>
      </c>
      <c r="I171" s="702">
        <f>'[4]2019 GRC Adjustments'!I171</f>
        <v>0</v>
      </c>
      <c r="J171" s="702">
        <f>'[4]2019 GRC Adjustments'!J171</f>
        <v>0</v>
      </c>
      <c r="K171" s="702">
        <f>'[4]2019 GRC Adjustments'!K171</f>
        <v>-450.41771630863741</v>
      </c>
      <c r="L171" s="702">
        <f>'[4]2019 GRC Adjustments'!L171</f>
        <v>0</v>
      </c>
      <c r="M171" s="702">
        <f>'[4]2019 GRC Adjustments'!M171</f>
        <v>0</v>
      </c>
      <c r="N171" s="702">
        <f>'[4]2019 GRC Adjustments'!N171</f>
        <v>0</v>
      </c>
      <c r="O171" s="702">
        <f>'[4]2019 GRC Adjustments'!O171</f>
        <v>0</v>
      </c>
      <c r="P171" s="702">
        <f>'[4]2019 GRC Adjustments'!P171</f>
        <v>0</v>
      </c>
      <c r="Q171" s="702">
        <f>'[4]2019 GRC Adjustments'!Q171</f>
        <v>0</v>
      </c>
      <c r="R171" s="702">
        <f>'[4]2019 GRC Adjustments'!R171</f>
        <v>46.03227005769255</v>
      </c>
      <c r="S171" s="702">
        <f>'[4]2019 GRC Adjustments'!S171</f>
        <v>0</v>
      </c>
      <c r="T171" s="702">
        <f>'[4]2019 GRC Adjustments'!T171</f>
        <v>0</v>
      </c>
      <c r="U171" s="702">
        <f>'[4]2019 GRC Adjustments'!U171</f>
        <v>0</v>
      </c>
      <c r="V171" s="702">
        <f>'[4]2019 GRC Adjustments'!V171</f>
        <v>0</v>
      </c>
      <c r="W171" s="702">
        <f>'[4]2019 GRC Adjustments'!W171</f>
        <v>0</v>
      </c>
      <c r="X171" s="702">
        <f>'[4]2019 GRC Adjustments'!X171</f>
        <v>0</v>
      </c>
      <c r="Y171" s="702">
        <f>'[4]2019 GRC Adjustments'!Y171</f>
        <v>0</v>
      </c>
      <c r="Z171" s="702">
        <f>'[4]2019 GRC Adjustments'!Z171</f>
        <v>0</v>
      </c>
      <c r="AA171" s="702">
        <f>'[4]2019 GRC Adjustments'!AA171</f>
        <v>0</v>
      </c>
      <c r="AB171" s="702">
        <f>'[4]2019 GRC Adjustments'!AB171</f>
        <v>0</v>
      </c>
      <c r="AC171" s="702">
        <f>'[4]2019 GRC Adjustments'!AC171</f>
        <v>0</v>
      </c>
      <c r="AD171" s="702">
        <f>'[4]2019 GRC Adjustments'!AD171</f>
        <v>0</v>
      </c>
      <c r="AE171" s="702">
        <f>'[4]2019 GRC Adjustments'!AE171</f>
        <v>0</v>
      </c>
      <c r="AF171" s="702">
        <f>'[4]2019 GRC Adjustments'!AF171</f>
        <v>-404.38544625094488</v>
      </c>
      <c r="AG171" s="702">
        <f>'[4]2019 GRC Adjustments'!AG171</f>
        <v>1704583.8545537491</v>
      </c>
      <c r="AH171" s="702">
        <f>'[4]2019 GRC Adjustments'!AH171</f>
        <v>0</v>
      </c>
      <c r="AI171" s="702">
        <f>'[4]2019 GRC Adjustments'!AI171</f>
        <v>0</v>
      </c>
      <c r="AJ171" s="702">
        <f>'[4]2019 GRC Adjustments'!AJ171</f>
        <v>0</v>
      </c>
      <c r="AK171" s="702">
        <f>'[4]2019 GRC Adjustments'!AK171</f>
        <v>0</v>
      </c>
      <c r="AL171" s="702">
        <f>'[4]2019 GRC Adjustments'!AL171</f>
        <v>0</v>
      </c>
      <c r="AM171" s="702">
        <f>'[4]2019 GRC Adjustments'!AM171</f>
        <v>0</v>
      </c>
      <c r="AN171" s="702">
        <f>'[4]2019 GRC Adjustments'!AN171</f>
        <v>25622.415627237839</v>
      </c>
      <c r="AO171" s="702">
        <f>'[4]2019 GRC Adjustments'!AO171</f>
        <v>0</v>
      </c>
      <c r="AP171" s="702">
        <f>'[4]2019 GRC Adjustments'!AP171</f>
        <v>0</v>
      </c>
      <c r="AQ171" s="702">
        <f>'[4]2019 GRC Adjustments'!AQ171</f>
        <v>0</v>
      </c>
      <c r="AR171" s="702">
        <f>'[4]2019 GRC Adjustments'!AR171</f>
        <v>0</v>
      </c>
      <c r="AS171" s="702">
        <f>'[4]2019 GRC Adjustments'!AS171</f>
        <v>0</v>
      </c>
      <c r="AT171" s="702">
        <f>'[4]2019 GRC Adjustments'!AT171</f>
        <v>0</v>
      </c>
      <c r="AU171" s="702">
        <f>'[4]2019 GRC Adjustments'!AU171</f>
        <v>0</v>
      </c>
      <c r="AV171" s="702">
        <f>'[4]2019 GRC Adjustments'!AV171</f>
        <v>0</v>
      </c>
      <c r="AW171" s="702">
        <f>'[4]2019 GRC Adjustments'!AW171</f>
        <v>0</v>
      </c>
      <c r="AX171" s="702">
        <f>'[4]2019 GRC Adjustments'!AX171</f>
        <v>0</v>
      </c>
      <c r="AY171" s="715">
        <f>'[4]2019 GRC Adjustments'!AY171</f>
        <v>344.32289826393696</v>
      </c>
      <c r="AZ171" s="702">
        <f>'[4]2019 GRC Adjustments'!AZ171</f>
        <v>0</v>
      </c>
      <c r="BA171" s="702">
        <f>'[4]2019 GRC Adjustments'!BA171</f>
        <v>0</v>
      </c>
      <c r="BB171" s="702">
        <f>'[4]2019 GRC Adjustments'!BB171</f>
        <v>0</v>
      </c>
      <c r="BC171" s="702">
        <f>'[4]2019 GRC Adjustments'!BC171</f>
        <v>0</v>
      </c>
      <c r="BD171" s="702">
        <f>'[4]2019 GRC Adjustments'!BD171</f>
        <v>0</v>
      </c>
      <c r="BE171" s="702">
        <f>'[4]2019 GRC Adjustments'!BE171</f>
        <v>0</v>
      </c>
      <c r="BF171" s="702">
        <f>'[4]2019 GRC Adjustments'!BF171</f>
        <v>0</v>
      </c>
      <c r="BG171" s="702">
        <f>'[4]2019 GRC Adjustments'!BG171</f>
        <v>0</v>
      </c>
      <c r="BH171" s="702">
        <f>'[4]2019 GRC Adjustments'!BH171</f>
        <v>0</v>
      </c>
      <c r="BI171" s="702">
        <f>'[4]2019 GRC Adjustments'!BI171</f>
        <v>0</v>
      </c>
      <c r="BJ171" s="702">
        <f>'[4]2019 GRC Adjustments'!BJ171</f>
        <v>25966.738525501776</v>
      </c>
      <c r="BK171" s="702">
        <f>'[4]2019 GRC Adjustments'!BK171</f>
        <v>1730550.5930792508</v>
      </c>
    </row>
    <row r="172" spans="1:63">
      <c r="A172" s="700">
        <f>'[4]2019 GRC Adjustments'!A172</f>
        <v>168</v>
      </c>
      <c r="B172" s="702" t="str">
        <f>'[4]2019 GRC Adjustments'!B172</f>
        <v xml:space="preserve">               (19) 587 - Distribution Oper Cust Installation</v>
      </c>
      <c r="C172" s="702">
        <f>'[4]2019 GRC Adjustments'!C172</f>
        <v>3314701.2800000003</v>
      </c>
      <c r="D172" s="702">
        <f>'[4]2019 GRC Adjustments'!D172</f>
        <v>0</v>
      </c>
      <c r="E172" s="702">
        <f>'[4]2019 GRC Adjustments'!E172</f>
        <v>0</v>
      </c>
      <c r="F172" s="702">
        <f>'[4]2019 GRC Adjustments'!F172</f>
        <v>0</v>
      </c>
      <c r="G172" s="702">
        <f>'[4]2019 GRC Adjustments'!G172</f>
        <v>0</v>
      </c>
      <c r="H172" s="702">
        <f>'[4]2019 GRC Adjustments'!H172</f>
        <v>0</v>
      </c>
      <c r="I172" s="702">
        <f>'[4]2019 GRC Adjustments'!I172</f>
        <v>0</v>
      </c>
      <c r="J172" s="702">
        <f>'[4]2019 GRC Adjustments'!J172</f>
        <v>0</v>
      </c>
      <c r="K172" s="702">
        <f>'[4]2019 GRC Adjustments'!K172</f>
        <v>-1253.9426525752524</v>
      </c>
      <c r="L172" s="702">
        <f>'[4]2019 GRC Adjustments'!L172</f>
        <v>0</v>
      </c>
      <c r="M172" s="702">
        <f>'[4]2019 GRC Adjustments'!M172</f>
        <v>0</v>
      </c>
      <c r="N172" s="702">
        <f>'[4]2019 GRC Adjustments'!N172</f>
        <v>0</v>
      </c>
      <c r="O172" s="702">
        <f>'[4]2019 GRC Adjustments'!O172</f>
        <v>0</v>
      </c>
      <c r="P172" s="702">
        <f>'[4]2019 GRC Adjustments'!P172</f>
        <v>0</v>
      </c>
      <c r="Q172" s="702">
        <f>'[4]2019 GRC Adjustments'!Q172</f>
        <v>0</v>
      </c>
      <c r="R172" s="702">
        <f>'[4]2019 GRC Adjustments'!R172</f>
        <v>128.15176830356054</v>
      </c>
      <c r="S172" s="702">
        <f>'[4]2019 GRC Adjustments'!S172</f>
        <v>0</v>
      </c>
      <c r="T172" s="702">
        <f>'[4]2019 GRC Adjustments'!T172</f>
        <v>0</v>
      </c>
      <c r="U172" s="702">
        <f>'[4]2019 GRC Adjustments'!U172</f>
        <v>0</v>
      </c>
      <c r="V172" s="702">
        <f>'[4]2019 GRC Adjustments'!V172</f>
        <v>0</v>
      </c>
      <c r="W172" s="702">
        <f>'[4]2019 GRC Adjustments'!W172</f>
        <v>0</v>
      </c>
      <c r="X172" s="702">
        <f>'[4]2019 GRC Adjustments'!X172</f>
        <v>0</v>
      </c>
      <c r="Y172" s="702">
        <f>'[4]2019 GRC Adjustments'!Y172</f>
        <v>0</v>
      </c>
      <c r="Z172" s="702">
        <f>'[4]2019 GRC Adjustments'!Z172</f>
        <v>0</v>
      </c>
      <c r="AA172" s="702">
        <f>'[4]2019 GRC Adjustments'!AA172</f>
        <v>0</v>
      </c>
      <c r="AB172" s="702">
        <f>'[4]2019 GRC Adjustments'!AB172</f>
        <v>0</v>
      </c>
      <c r="AC172" s="702">
        <f>'[4]2019 GRC Adjustments'!AC172</f>
        <v>0</v>
      </c>
      <c r="AD172" s="702">
        <f>'[4]2019 GRC Adjustments'!AD172</f>
        <v>0</v>
      </c>
      <c r="AE172" s="702">
        <f>'[4]2019 GRC Adjustments'!AE172</f>
        <v>0</v>
      </c>
      <c r="AF172" s="702">
        <f>'[4]2019 GRC Adjustments'!AF172</f>
        <v>-1125.7908842716918</v>
      </c>
      <c r="AG172" s="702">
        <f>'[4]2019 GRC Adjustments'!AG172</f>
        <v>3313575.4891157285</v>
      </c>
      <c r="AH172" s="702">
        <f>'[4]2019 GRC Adjustments'!AH172</f>
        <v>0</v>
      </c>
      <c r="AI172" s="702">
        <f>'[4]2019 GRC Adjustments'!AI172</f>
        <v>0</v>
      </c>
      <c r="AJ172" s="702">
        <f>'[4]2019 GRC Adjustments'!AJ172</f>
        <v>0</v>
      </c>
      <c r="AK172" s="702">
        <f>'[4]2019 GRC Adjustments'!AK172</f>
        <v>0</v>
      </c>
      <c r="AL172" s="702">
        <f>'[4]2019 GRC Adjustments'!AL172</f>
        <v>0</v>
      </c>
      <c r="AM172" s="702">
        <f>'[4]2019 GRC Adjustments'!AM172</f>
        <v>0</v>
      </c>
      <c r="AN172" s="702">
        <f>'[4]2019 GRC Adjustments'!AN172</f>
        <v>93534.756663301087</v>
      </c>
      <c r="AO172" s="702">
        <f>'[4]2019 GRC Adjustments'!AO172</f>
        <v>0</v>
      </c>
      <c r="AP172" s="702">
        <f>'[4]2019 GRC Adjustments'!AP172</f>
        <v>0</v>
      </c>
      <c r="AQ172" s="702">
        <f>'[4]2019 GRC Adjustments'!AQ172</f>
        <v>0</v>
      </c>
      <c r="AR172" s="702">
        <f>'[4]2019 GRC Adjustments'!AR172</f>
        <v>0</v>
      </c>
      <c r="AS172" s="702">
        <f>'[4]2019 GRC Adjustments'!AS172</f>
        <v>0</v>
      </c>
      <c r="AT172" s="702">
        <f>'[4]2019 GRC Adjustments'!AT172</f>
        <v>0</v>
      </c>
      <c r="AU172" s="702">
        <f>'[4]2019 GRC Adjustments'!AU172</f>
        <v>0</v>
      </c>
      <c r="AV172" s="702">
        <f>'[4]2019 GRC Adjustments'!AV172</f>
        <v>0</v>
      </c>
      <c r="AW172" s="702">
        <f>'[4]2019 GRC Adjustments'!AW172</f>
        <v>0</v>
      </c>
      <c r="AX172" s="702">
        <f>'[4]2019 GRC Adjustments'!AX172</f>
        <v>0</v>
      </c>
      <c r="AY172" s="715">
        <f>'[4]2019 GRC Adjustments'!AY172</f>
        <v>5668.8393511018803</v>
      </c>
      <c r="AZ172" s="702">
        <f>'[4]2019 GRC Adjustments'!AZ172</f>
        <v>0</v>
      </c>
      <c r="BA172" s="702">
        <f>'[4]2019 GRC Adjustments'!BA172</f>
        <v>0</v>
      </c>
      <c r="BB172" s="702">
        <f>'[4]2019 GRC Adjustments'!BB172</f>
        <v>0</v>
      </c>
      <c r="BC172" s="702">
        <f>'[4]2019 GRC Adjustments'!BC172</f>
        <v>0</v>
      </c>
      <c r="BD172" s="702">
        <f>'[4]2019 GRC Adjustments'!BD172</f>
        <v>0</v>
      </c>
      <c r="BE172" s="702">
        <f>'[4]2019 GRC Adjustments'!BE172</f>
        <v>0</v>
      </c>
      <c r="BF172" s="702">
        <f>'[4]2019 GRC Adjustments'!BF172</f>
        <v>0</v>
      </c>
      <c r="BG172" s="702">
        <f>'[4]2019 GRC Adjustments'!BG172</f>
        <v>0</v>
      </c>
      <c r="BH172" s="702">
        <f>'[4]2019 GRC Adjustments'!BH172</f>
        <v>0</v>
      </c>
      <c r="BI172" s="702">
        <f>'[4]2019 GRC Adjustments'!BI172</f>
        <v>0</v>
      </c>
      <c r="BJ172" s="702">
        <f>'[4]2019 GRC Adjustments'!BJ172</f>
        <v>99203.596014402967</v>
      </c>
      <c r="BK172" s="702">
        <f>'[4]2019 GRC Adjustments'!BK172</f>
        <v>3412779.0851301313</v>
      </c>
    </row>
    <row r="173" spans="1:63">
      <c r="A173" s="700">
        <f>'[4]2019 GRC Adjustments'!A173</f>
        <v>169</v>
      </c>
      <c r="B173" s="702" t="str">
        <f>'[4]2019 GRC Adjustments'!B173</f>
        <v xml:space="preserve">               (19) 588 - Distribution Oper Misc Dist Exp</v>
      </c>
      <c r="C173" s="702">
        <f>'[4]2019 GRC Adjustments'!C173</f>
        <v>12068386.559999999</v>
      </c>
      <c r="D173" s="702">
        <f>'[4]2019 GRC Adjustments'!D173</f>
        <v>0</v>
      </c>
      <c r="E173" s="702">
        <f>'[4]2019 GRC Adjustments'!E173</f>
        <v>0</v>
      </c>
      <c r="F173" s="702">
        <f>'[4]2019 GRC Adjustments'!F173</f>
        <v>0</v>
      </c>
      <c r="G173" s="702">
        <f>'[4]2019 GRC Adjustments'!G173</f>
        <v>0</v>
      </c>
      <c r="H173" s="702">
        <f>'[4]2019 GRC Adjustments'!H173</f>
        <v>0</v>
      </c>
      <c r="I173" s="702">
        <f>'[4]2019 GRC Adjustments'!I173</f>
        <v>0</v>
      </c>
      <c r="J173" s="702">
        <f>'[4]2019 GRC Adjustments'!J173</f>
        <v>0</v>
      </c>
      <c r="K173" s="702">
        <f>'[4]2019 GRC Adjustments'!K173</f>
        <v>-17090.14573729004</v>
      </c>
      <c r="L173" s="702">
        <f>'[4]2019 GRC Adjustments'!L173</f>
        <v>0</v>
      </c>
      <c r="M173" s="702">
        <f>'[4]2019 GRC Adjustments'!M173</f>
        <v>0</v>
      </c>
      <c r="N173" s="702">
        <f>'[4]2019 GRC Adjustments'!N173</f>
        <v>0</v>
      </c>
      <c r="O173" s="702">
        <f>'[4]2019 GRC Adjustments'!O173</f>
        <v>0</v>
      </c>
      <c r="P173" s="702">
        <f>'[4]2019 GRC Adjustments'!P173</f>
        <v>0</v>
      </c>
      <c r="Q173" s="702">
        <f>'[4]2019 GRC Adjustments'!Q173</f>
        <v>0</v>
      </c>
      <c r="R173" s="702">
        <f>'[4]2019 GRC Adjustments'!R173</f>
        <v>1746.596937508544</v>
      </c>
      <c r="S173" s="702">
        <f>'[4]2019 GRC Adjustments'!S173</f>
        <v>0</v>
      </c>
      <c r="T173" s="702">
        <f>'[4]2019 GRC Adjustments'!T173</f>
        <v>0</v>
      </c>
      <c r="U173" s="702">
        <f>'[4]2019 GRC Adjustments'!U173</f>
        <v>0</v>
      </c>
      <c r="V173" s="702">
        <f>'[4]2019 GRC Adjustments'!V173</f>
        <v>0</v>
      </c>
      <c r="W173" s="702">
        <f>'[4]2019 GRC Adjustments'!W173</f>
        <v>0</v>
      </c>
      <c r="X173" s="702">
        <f>'[4]2019 GRC Adjustments'!X173</f>
        <v>0</v>
      </c>
      <c r="Y173" s="702">
        <f>'[4]2019 GRC Adjustments'!Y173</f>
        <v>0</v>
      </c>
      <c r="Z173" s="702">
        <f>'[4]2019 GRC Adjustments'!Z173</f>
        <v>0</v>
      </c>
      <c r="AA173" s="702">
        <f>'[4]2019 GRC Adjustments'!AA173</f>
        <v>0</v>
      </c>
      <c r="AB173" s="702">
        <f>'[4]2019 GRC Adjustments'!AB173</f>
        <v>0</v>
      </c>
      <c r="AC173" s="702">
        <f>'[4]2019 GRC Adjustments'!AC173</f>
        <v>0</v>
      </c>
      <c r="AD173" s="702">
        <f>'[4]2019 GRC Adjustments'!AD173</f>
        <v>0</v>
      </c>
      <c r="AE173" s="702">
        <f>'[4]2019 GRC Adjustments'!AE173</f>
        <v>0</v>
      </c>
      <c r="AF173" s="702">
        <f>'[4]2019 GRC Adjustments'!AF173</f>
        <v>-15343.548799781496</v>
      </c>
      <c r="AG173" s="702">
        <f>'[4]2019 GRC Adjustments'!AG173</f>
        <v>12053043.011200218</v>
      </c>
      <c r="AH173" s="702">
        <f>'[4]2019 GRC Adjustments'!AH173</f>
        <v>0</v>
      </c>
      <c r="AI173" s="702">
        <f>'[4]2019 GRC Adjustments'!AI173</f>
        <v>0</v>
      </c>
      <c r="AJ173" s="702">
        <f>'[4]2019 GRC Adjustments'!AJ173</f>
        <v>0</v>
      </c>
      <c r="AK173" s="702">
        <f>'[4]2019 GRC Adjustments'!AK173</f>
        <v>0</v>
      </c>
      <c r="AL173" s="702">
        <f>'[4]2019 GRC Adjustments'!AL173</f>
        <v>0</v>
      </c>
      <c r="AM173" s="702">
        <f>'[4]2019 GRC Adjustments'!AM173</f>
        <v>0</v>
      </c>
      <c r="AN173" s="702">
        <f>'[4]2019 GRC Adjustments'!AN173</f>
        <v>247892.34937157386</v>
      </c>
      <c r="AO173" s="702">
        <f>'[4]2019 GRC Adjustments'!AO173</f>
        <v>0</v>
      </c>
      <c r="AP173" s="702">
        <f>'[4]2019 GRC Adjustments'!AP173</f>
        <v>0</v>
      </c>
      <c r="AQ173" s="702">
        <f>'[4]2019 GRC Adjustments'!AQ173</f>
        <v>0</v>
      </c>
      <c r="AR173" s="702">
        <f>'[4]2019 GRC Adjustments'!AR173</f>
        <v>0</v>
      </c>
      <c r="AS173" s="702">
        <f>'[4]2019 GRC Adjustments'!AS173</f>
        <v>0</v>
      </c>
      <c r="AT173" s="702">
        <f>'[4]2019 GRC Adjustments'!AT173</f>
        <v>0</v>
      </c>
      <c r="AU173" s="702">
        <f>'[4]2019 GRC Adjustments'!AU173</f>
        <v>0</v>
      </c>
      <c r="AV173" s="702">
        <f>'[4]2019 GRC Adjustments'!AV173</f>
        <v>0</v>
      </c>
      <c r="AW173" s="702">
        <f>'[4]2019 GRC Adjustments'!AW173</f>
        <v>0</v>
      </c>
      <c r="AX173" s="702">
        <f>'[4]2019 GRC Adjustments'!AX173</f>
        <v>0</v>
      </c>
      <c r="AY173" s="715">
        <f>'[4]2019 GRC Adjustments'!AY173</f>
        <v>32474.653376988579</v>
      </c>
      <c r="AZ173" s="702">
        <f>'[4]2019 GRC Adjustments'!AZ173</f>
        <v>0</v>
      </c>
      <c r="BA173" s="702">
        <f>'[4]2019 GRC Adjustments'!BA173</f>
        <v>0</v>
      </c>
      <c r="BB173" s="702">
        <f>'[4]2019 GRC Adjustments'!BB173</f>
        <v>0</v>
      </c>
      <c r="BC173" s="702">
        <f>'[4]2019 GRC Adjustments'!BC173</f>
        <v>0</v>
      </c>
      <c r="BD173" s="702">
        <f>'[4]2019 GRC Adjustments'!BD173</f>
        <v>0</v>
      </c>
      <c r="BE173" s="702">
        <f>'[4]2019 GRC Adjustments'!BE173</f>
        <v>0</v>
      </c>
      <c r="BF173" s="702">
        <f>'[4]2019 GRC Adjustments'!BF173</f>
        <v>0</v>
      </c>
      <c r="BG173" s="702">
        <f>'[4]2019 GRC Adjustments'!BG173</f>
        <v>0</v>
      </c>
      <c r="BH173" s="702">
        <f>'[4]2019 GRC Adjustments'!BH173</f>
        <v>0</v>
      </c>
      <c r="BI173" s="702">
        <f>'[4]2019 GRC Adjustments'!BI173</f>
        <v>0</v>
      </c>
      <c r="BJ173" s="702">
        <f>'[4]2019 GRC Adjustments'!BJ173</f>
        <v>280367.00274856243</v>
      </c>
      <c r="BK173" s="702">
        <f>'[4]2019 GRC Adjustments'!BK173</f>
        <v>12333410.01394878</v>
      </c>
    </row>
    <row r="174" spans="1:63">
      <c r="A174" s="700">
        <f>'[4]2019 GRC Adjustments'!A174</f>
        <v>170</v>
      </c>
      <c r="B174" s="702" t="str">
        <f>'[4]2019 GRC Adjustments'!B174</f>
        <v xml:space="preserve">               (19) 589 - Distribution Oper Rents</v>
      </c>
      <c r="C174" s="702">
        <f>'[4]2019 GRC Adjustments'!C174</f>
        <v>1317138.67</v>
      </c>
      <c r="D174" s="702">
        <f>'[4]2019 GRC Adjustments'!D174</f>
        <v>0</v>
      </c>
      <c r="E174" s="702">
        <f>'[4]2019 GRC Adjustments'!E174</f>
        <v>0</v>
      </c>
      <c r="F174" s="702">
        <f>'[4]2019 GRC Adjustments'!F174</f>
        <v>0</v>
      </c>
      <c r="G174" s="702">
        <f>'[4]2019 GRC Adjustments'!G174</f>
        <v>0</v>
      </c>
      <c r="H174" s="702">
        <f>'[4]2019 GRC Adjustments'!H174</f>
        <v>0</v>
      </c>
      <c r="I174" s="702">
        <f>'[4]2019 GRC Adjustments'!I174</f>
        <v>0</v>
      </c>
      <c r="J174" s="702">
        <f>'[4]2019 GRC Adjustments'!J174</f>
        <v>0</v>
      </c>
      <c r="K174" s="702">
        <f>'[4]2019 GRC Adjustments'!K174</f>
        <v>-410.96405506531494</v>
      </c>
      <c r="L174" s="702">
        <f>'[4]2019 GRC Adjustments'!L174</f>
        <v>0</v>
      </c>
      <c r="M174" s="702">
        <f>'[4]2019 GRC Adjustments'!M174</f>
        <v>0</v>
      </c>
      <c r="N174" s="702">
        <f>'[4]2019 GRC Adjustments'!N174</f>
        <v>0</v>
      </c>
      <c r="O174" s="702">
        <f>'[4]2019 GRC Adjustments'!O174</f>
        <v>0</v>
      </c>
      <c r="P174" s="702">
        <f>'[4]2019 GRC Adjustments'!P174</f>
        <v>0</v>
      </c>
      <c r="Q174" s="702">
        <f>'[4]2019 GRC Adjustments'!Q174</f>
        <v>0</v>
      </c>
      <c r="R174" s="702">
        <f>'[4]2019 GRC Adjustments'!R174</f>
        <v>42.000142715985426</v>
      </c>
      <c r="S174" s="702">
        <f>'[4]2019 GRC Adjustments'!S174</f>
        <v>0</v>
      </c>
      <c r="T174" s="702">
        <f>'[4]2019 GRC Adjustments'!T174</f>
        <v>0</v>
      </c>
      <c r="U174" s="702">
        <f>'[4]2019 GRC Adjustments'!U174</f>
        <v>0</v>
      </c>
      <c r="V174" s="702">
        <f>'[4]2019 GRC Adjustments'!V174</f>
        <v>0</v>
      </c>
      <c r="W174" s="702">
        <f>'[4]2019 GRC Adjustments'!W174</f>
        <v>0</v>
      </c>
      <c r="X174" s="702">
        <f>'[4]2019 GRC Adjustments'!X174</f>
        <v>0</v>
      </c>
      <c r="Y174" s="702">
        <f>'[4]2019 GRC Adjustments'!Y174</f>
        <v>0</v>
      </c>
      <c r="Z174" s="702">
        <f>'[4]2019 GRC Adjustments'!Z174</f>
        <v>0</v>
      </c>
      <c r="AA174" s="702">
        <f>'[4]2019 GRC Adjustments'!AA174</f>
        <v>0</v>
      </c>
      <c r="AB174" s="702">
        <f>'[4]2019 GRC Adjustments'!AB174</f>
        <v>0</v>
      </c>
      <c r="AC174" s="702">
        <f>'[4]2019 GRC Adjustments'!AC174</f>
        <v>0</v>
      </c>
      <c r="AD174" s="702">
        <f>'[4]2019 GRC Adjustments'!AD174</f>
        <v>0</v>
      </c>
      <c r="AE174" s="702">
        <f>'[4]2019 GRC Adjustments'!AE174</f>
        <v>0</v>
      </c>
      <c r="AF174" s="702">
        <f>'[4]2019 GRC Adjustments'!AF174</f>
        <v>-368.96391234932952</v>
      </c>
      <c r="AG174" s="702">
        <f>'[4]2019 GRC Adjustments'!AG174</f>
        <v>1316769.7060876505</v>
      </c>
      <c r="AH174" s="702">
        <f>'[4]2019 GRC Adjustments'!AH174</f>
        <v>0</v>
      </c>
      <c r="AI174" s="702">
        <f>'[4]2019 GRC Adjustments'!AI174</f>
        <v>0</v>
      </c>
      <c r="AJ174" s="702">
        <f>'[4]2019 GRC Adjustments'!AJ174</f>
        <v>0</v>
      </c>
      <c r="AK174" s="702">
        <f>'[4]2019 GRC Adjustments'!AK174</f>
        <v>0</v>
      </c>
      <c r="AL174" s="702">
        <f>'[4]2019 GRC Adjustments'!AL174</f>
        <v>0</v>
      </c>
      <c r="AM174" s="702">
        <f>'[4]2019 GRC Adjustments'!AM174</f>
        <v>0</v>
      </c>
      <c r="AN174" s="702">
        <f>'[4]2019 GRC Adjustments'!AN174</f>
        <v>1610.2140714882644</v>
      </c>
      <c r="AO174" s="702">
        <f>'[4]2019 GRC Adjustments'!AO174</f>
        <v>0</v>
      </c>
      <c r="AP174" s="702">
        <f>'[4]2019 GRC Adjustments'!AP174</f>
        <v>0</v>
      </c>
      <c r="AQ174" s="702">
        <f>'[4]2019 GRC Adjustments'!AQ174</f>
        <v>0</v>
      </c>
      <c r="AR174" s="702">
        <f>'[4]2019 GRC Adjustments'!AR174</f>
        <v>0</v>
      </c>
      <c r="AS174" s="702">
        <f>'[4]2019 GRC Adjustments'!AS174</f>
        <v>0</v>
      </c>
      <c r="AT174" s="702">
        <f>'[4]2019 GRC Adjustments'!AT174</f>
        <v>0</v>
      </c>
      <c r="AU174" s="702">
        <f>'[4]2019 GRC Adjustments'!AU174</f>
        <v>0</v>
      </c>
      <c r="AV174" s="702">
        <f>'[4]2019 GRC Adjustments'!AV174</f>
        <v>0</v>
      </c>
      <c r="AW174" s="702">
        <f>'[4]2019 GRC Adjustments'!AW174</f>
        <v>0</v>
      </c>
      <c r="AX174" s="702">
        <f>'[4]2019 GRC Adjustments'!AX174</f>
        <v>0</v>
      </c>
      <c r="AY174" s="702">
        <f>'[4]2019 GRC Adjustments'!AY174</f>
        <v>0</v>
      </c>
      <c r="AZ174" s="702">
        <f>'[4]2019 GRC Adjustments'!AZ174</f>
        <v>0</v>
      </c>
      <c r="BA174" s="702">
        <f>'[4]2019 GRC Adjustments'!BA174</f>
        <v>0</v>
      </c>
      <c r="BB174" s="702">
        <f>'[4]2019 GRC Adjustments'!BB174</f>
        <v>0</v>
      </c>
      <c r="BC174" s="702">
        <f>'[4]2019 GRC Adjustments'!BC174</f>
        <v>0</v>
      </c>
      <c r="BD174" s="702">
        <f>'[4]2019 GRC Adjustments'!BD174</f>
        <v>0</v>
      </c>
      <c r="BE174" s="702">
        <f>'[4]2019 GRC Adjustments'!BE174</f>
        <v>0</v>
      </c>
      <c r="BF174" s="702">
        <f>'[4]2019 GRC Adjustments'!BF174</f>
        <v>0</v>
      </c>
      <c r="BG174" s="702">
        <f>'[4]2019 GRC Adjustments'!BG174</f>
        <v>0</v>
      </c>
      <c r="BH174" s="702">
        <f>'[4]2019 GRC Adjustments'!BH174</f>
        <v>0</v>
      </c>
      <c r="BI174" s="702">
        <f>'[4]2019 GRC Adjustments'!BI174</f>
        <v>0</v>
      </c>
      <c r="BJ174" s="702">
        <f>'[4]2019 GRC Adjustments'!BJ174</f>
        <v>1610.2140714882644</v>
      </c>
      <c r="BK174" s="702">
        <f>'[4]2019 GRC Adjustments'!BK174</f>
        <v>1318379.9201591387</v>
      </c>
    </row>
    <row r="175" spans="1:63">
      <c r="A175" s="700">
        <f>'[4]2019 GRC Adjustments'!A175</f>
        <v>171</v>
      </c>
      <c r="B175" s="702" t="str">
        <f>'[4]2019 GRC Adjustments'!B175</f>
        <v xml:space="preserve">               (19) 590 - Distribution Maint Superv &amp; Engineering</v>
      </c>
      <c r="C175" s="702">
        <f>'[4]2019 GRC Adjustments'!C175</f>
        <v>541269.58000000007</v>
      </c>
      <c r="D175" s="702">
        <f>'[4]2019 GRC Adjustments'!D175</f>
        <v>0</v>
      </c>
      <c r="E175" s="702">
        <f>'[4]2019 GRC Adjustments'!E175</f>
        <v>0</v>
      </c>
      <c r="F175" s="702">
        <f>'[4]2019 GRC Adjustments'!F175</f>
        <v>0</v>
      </c>
      <c r="G175" s="702">
        <f>'[4]2019 GRC Adjustments'!G175</f>
        <v>0</v>
      </c>
      <c r="H175" s="702">
        <f>'[4]2019 GRC Adjustments'!H175</f>
        <v>0</v>
      </c>
      <c r="I175" s="702">
        <f>'[4]2019 GRC Adjustments'!I175</f>
        <v>0</v>
      </c>
      <c r="J175" s="702">
        <f>'[4]2019 GRC Adjustments'!J175</f>
        <v>0</v>
      </c>
      <c r="K175" s="702">
        <f>'[4]2019 GRC Adjustments'!K175</f>
        <v>-32.461320925008408</v>
      </c>
      <c r="L175" s="702">
        <f>'[4]2019 GRC Adjustments'!L175</f>
        <v>0</v>
      </c>
      <c r="M175" s="702">
        <f>'[4]2019 GRC Adjustments'!M175</f>
        <v>0</v>
      </c>
      <c r="N175" s="702">
        <f>'[4]2019 GRC Adjustments'!N175</f>
        <v>0</v>
      </c>
      <c r="O175" s="702">
        <f>'[4]2019 GRC Adjustments'!O175</f>
        <v>0</v>
      </c>
      <c r="P175" s="702">
        <f>'[4]2019 GRC Adjustments'!P175</f>
        <v>0</v>
      </c>
      <c r="Q175" s="702">
        <f>'[4]2019 GRC Adjustments'!Q175</f>
        <v>0</v>
      </c>
      <c r="R175" s="702">
        <f>'[4]2019 GRC Adjustments'!R175</f>
        <v>3.3175166898308754</v>
      </c>
      <c r="S175" s="702">
        <f>'[4]2019 GRC Adjustments'!S175</f>
        <v>0</v>
      </c>
      <c r="T175" s="702">
        <f>'[4]2019 GRC Adjustments'!T175</f>
        <v>0</v>
      </c>
      <c r="U175" s="702">
        <f>'[4]2019 GRC Adjustments'!U175</f>
        <v>0</v>
      </c>
      <c r="V175" s="702">
        <f>'[4]2019 GRC Adjustments'!V175</f>
        <v>0</v>
      </c>
      <c r="W175" s="702">
        <f>'[4]2019 GRC Adjustments'!W175</f>
        <v>0</v>
      </c>
      <c r="X175" s="702">
        <f>'[4]2019 GRC Adjustments'!X175</f>
        <v>0</v>
      </c>
      <c r="Y175" s="702">
        <f>'[4]2019 GRC Adjustments'!Y175</f>
        <v>0</v>
      </c>
      <c r="Z175" s="702">
        <f>'[4]2019 GRC Adjustments'!Z175</f>
        <v>0</v>
      </c>
      <c r="AA175" s="702">
        <f>'[4]2019 GRC Adjustments'!AA175</f>
        <v>0</v>
      </c>
      <c r="AB175" s="702">
        <f>'[4]2019 GRC Adjustments'!AB175</f>
        <v>0</v>
      </c>
      <c r="AC175" s="702">
        <f>'[4]2019 GRC Adjustments'!AC175</f>
        <v>0</v>
      </c>
      <c r="AD175" s="702">
        <f>'[4]2019 GRC Adjustments'!AD175</f>
        <v>0</v>
      </c>
      <c r="AE175" s="702">
        <f>'[4]2019 GRC Adjustments'!AE175</f>
        <v>0</v>
      </c>
      <c r="AF175" s="702">
        <f>'[4]2019 GRC Adjustments'!AF175</f>
        <v>-29.143804235177534</v>
      </c>
      <c r="AG175" s="702">
        <f>'[4]2019 GRC Adjustments'!AG175</f>
        <v>541240.43619576492</v>
      </c>
      <c r="AH175" s="702">
        <f>'[4]2019 GRC Adjustments'!AH175</f>
        <v>0</v>
      </c>
      <c r="AI175" s="702">
        <f>'[4]2019 GRC Adjustments'!AI175</f>
        <v>0</v>
      </c>
      <c r="AJ175" s="702">
        <f>'[4]2019 GRC Adjustments'!AJ175</f>
        <v>0</v>
      </c>
      <c r="AK175" s="702">
        <f>'[4]2019 GRC Adjustments'!AK175</f>
        <v>0</v>
      </c>
      <c r="AL175" s="702">
        <f>'[4]2019 GRC Adjustments'!AL175</f>
        <v>0</v>
      </c>
      <c r="AM175" s="702">
        <f>'[4]2019 GRC Adjustments'!AM175</f>
        <v>0</v>
      </c>
      <c r="AN175" s="702">
        <f>'[4]2019 GRC Adjustments'!AN175</f>
        <v>127.18795010974304</v>
      </c>
      <c r="AO175" s="702">
        <f>'[4]2019 GRC Adjustments'!AO175</f>
        <v>0</v>
      </c>
      <c r="AP175" s="702">
        <f>'[4]2019 GRC Adjustments'!AP175</f>
        <v>0</v>
      </c>
      <c r="AQ175" s="702">
        <f>'[4]2019 GRC Adjustments'!AQ175</f>
        <v>0</v>
      </c>
      <c r="AR175" s="702">
        <f>'[4]2019 GRC Adjustments'!AR175</f>
        <v>0</v>
      </c>
      <c r="AS175" s="702">
        <f>'[4]2019 GRC Adjustments'!AS175</f>
        <v>0</v>
      </c>
      <c r="AT175" s="702">
        <f>'[4]2019 GRC Adjustments'!AT175</f>
        <v>0</v>
      </c>
      <c r="AU175" s="702">
        <f>'[4]2019 GRC Adjustments'!AU175</f>
        <v>0</v>
      </c>
      <c r="AV175" s="702">
        <f>'[4]2019 GRC Adjustments'!AV175</f>
        <v>0</v>
      </c>
      <c r="AW175" s="702">
        <f>'[4]2019 GRC Adjustments'!AW175</f>
        <v>0</v>
      </c>
      <c r="AX175" s="702">
        <f>'[4]2019 GRC Adjustments'!AX175</f>
        <v>0</v>
      </c>
      <c r="AY175" s="702">
        <f>'[4]2019 GRC Adjustments'!AY175</f>
        <v>0</v>
      </c>
      <c r="AZ175" s="702">
        <f>'[4]2019 GRC Adjustments'!AZ175</f>
        <v>0</v>
      </c>
      <c r="BA175" s="702">
        <f>'[4]2019 GRC Adjustments'!BA175</f>
        <v>0</v>
      </c>
      <c r="BB175" s="702">
        <f>'[4]2019 GRC Adjustments'!BB175</f>
        <v>0</v>
      </c>
      <c r="BC175" s="702">
        <f>'[4]2019 GRC Adjustments'!BC175</f>
        <v>0</v>
      </c>
      <c r="BD175" s="702">
        <f>'[4]2019 GRC Adjustments'!BD175</f>
        <v>0</v>
      </c>
      <c r="BE175" s="702">
        <f>'[4]2019 GRC Adjustments'!BE175</f>
        <v>0</v>
      </c>
      <c r="BF175" s="702">
        <f>'[4]2019 GRC Adjustments'!BF175</f>
        <v>0</v>
      </c>
      <c r="BG175" s="702">
        <f>'[4]2019 GRC Adjustments'!BG175</f>
        <v>0</v>
      </c>
      <c r="BH175" s="702">
        <f>'[4]2019 GRC Adjustments'!BH175</f>
        <v>0</v>
      </c>
      <c r="BI175" s="702">
        <f>'[4]2019 GRC Adjustments'!BI175</f>
        <v>0</v>
      </c>
      <c r="BJ175" s="702">
        <f>'[4]2019 GRC Adjustments'!BJ175</f>
        <v>127.18795010974304</v>
      </c>
      <c r="BK175" s="702">
        <f>'[4]2019 GRC Adjustments'!BK175</f>
        <v>541367.62414587464</v>
      </c>
    </row>
    <row r="176" spans="1:63">
      <c r="A176" s="700">
        <f>'[4]2019 GRC Adjustments'!A176</f>
        <v>172</v>
      </c>
      <c r="B176" s="702" t="str">
        <f>'[4]2019 GRC Adjustments'!B176</f>
        <v xml:space="preserve">               (19) 591 - Distribution Maint Structures</v>
      </c>
      <c r="C176" s="702">
        <f>'[4]2019 GRC Adjustments'!C176</f>
        <v>-4.9500000000000401</v>
      </c>
      <c r="D176" s="702">
        <f>'[4]2019 GRC Adjustments'!D176</f>
        <v>0</v>
      </c>
      <c r="E176" s="702">
        <f>'[4]2019 GRC Adjustments'!E176</f>
        <v>0</v>
      </c>
      <c r="F176" s="702">
        <f>'[4]2019 GRC Adjustments'!F176</f>
        <v>0</v>
      </c>
      <c r="G176" s="702">
        <f>'[4]2019 GRC Adjustments'!G176</f>
        <v>0</v>
      </c>
      <c r="H176" s="702">
        <f>'[4]2019 GRC Adjustments'!H176</f>
        <v>0</v>
      </c>
      <c r="I176" s="702">
        <f>'[4]2019 GRC Adjustments'!I176</f>
        <v>0</v>
      </c>
      <c r="J176" s="702">
        <f>'[4]2019 GRC Adjustments'!J176</f>
        <v>0</v>
      </c>
      <c r="K176" s="702">
        <f>'[4]2019 GRC Adjustments'!K176</f>
        <v>0</v>
      </c>
      <c r="L176" s="702">
        <f>'[4]2019 GRC Adjustments'!L176</f>
        <v>0</v>
      </c>
      <c r="M176" s="702">
        <f>'[4]2019 GRC Adjustments'!M176</f>
        <v>0</v>
      </c>
      <c r="N176" s="702">
        <f>'[4]2019 GRC Adjustments'!N176</f>
        <v>0</v>
      </c>
      <c r="O176" s="702">
        <f>'[4]2019 GRC Adjustments'!O176</f>
        <v>0</v>
      </c>
      <c r="P176" s="702">
        <f>'[4]2019 GRC Adjustments'!P176</f>
        <v>0</v>
      </c>
      <c r="Q176" s="702">
        <f>'[4]2019 GRC Adjustments'!Q176</f>
        <v>0</v>
      </c>
      <c r="R176" s="702">
        <f>'[4]2019 GRC Adjustments'!R176</f>
        <v>0</v>
      </c>
      <c r="S176" s="702">
        <f>'[4]2019 GRC Adjustments'!S176</f>
        <v>0</v>
      </c>
      <c r="T176" s="702">
        <f>'[4]2019 GRC Adjustments'!T176</f>
        <v>0</v>
      </c>
      <c r="U176" s="702">
        <f>'[4]2019 GRC Adjustments'!U176</f>
        <v>0</v>
      </c>
      <c r="V176" s="702">
        <f>'[4]2019 GRC Adjustments'!V176</f>
        <v>0</v>
      </c>
      <c r="W176" s="702">
        <f>'[4]2019 GRC Adjustments'!W176</f>
        <v>0</v>
      </c>
      <c r="X176" s="702">
        <f>'[4]2019 GRC Adjustments'!X176</f>
        <v>0</v>
      </c>
      <c r="Y176" s="702">
        <f>'[4]2019 GRC Adjustments'!Y176</f>
        <v>0</v>
      </c>
      <c r="Z176" s="702">
        <f>'[4]2019 GRC Adjustments'!Z176</f>
        <v>0</v>
      </c>
      <c r="AA176" s="702">
        <f>'[4]2019 GRC Adjustments'!AA176</f>
        <v>0</v>
      </c>
      <c r="AB176" s="702">
        <f>'[4]2019 GRC Adjustments'!AB176</f>
        <v>0</v>
      </c>
      <c r="AC176" s="702">
        <f>'[4]2019 GRC Adjustments'!AC176</f>
        <v>0</v>
      </c>
      <c r="AD176" s="702">
        <f>'[4]2019 GRC Adjustments'!AD176</f>
        <v>0</v>
      </c>
      <c r="AE176" s="702">
        <f>'[4]2019 GRC Adjustments'!AE176</f>
        <v>0</v>
      </c>
      <c r="AF176" s="702">
        <f>'[4]2019 GRC Adjustments'!AF176</f>
        <v>0</v>
      </c>
      <c r="AG176" s="702">
        <f>'[4]2019 GRC Adjustments'!AG176</f>
        <v>-4.9500000000000401</v>
      </c>
      <c r="AH176" s="702">
        <f>'[4]2019 GRC Adjustments'!AH176</f>
        <v>0</v>
      </c>
      <c r="AI176" s="702">
        <f>'[4]2019 GRC Adjustments'!AI176</f>
        <v>0</v>
      </c>
      <c r="AJ176" s="702">
        <f>'[4]2019 GRC Adjustments'!AJ176</f>
        <v>0</v>
      </c>
      <c r="AK176" s="702">
        <f>'[4]2019 GRC Adjustments'!AK176</f>
        <v>0</v>
      </c>
      <c r="AL176" s="702">
        <f>'[4]2019 GRC Adjustments'!AL176</f>
        <v>0</v>
      </c>
      <c r="AM176" s="702">
        <f>'[4]2019 GRC Adjustments'!AM176</f>
        <v>0</v>
      </c>
      <c r="AN176" s="702">
        <f>'[4]2019 GRC Adjustments'!AN176</f>
        <v>0</v>
      </c>
      <c r="AO176" s="702">
        <f>'[4]2019 GRC Adjustments'!AO176</f>
        <v>0</v>
      </c>
      <c r="AP176" s="702">
        <f>'[4]2019 GRC Adjustments'!AP176</f>
        <v>0</v>
      </c>
      <c r="AQ176" s="702">
        <f>'[4]2019 GRC Adjustments'!AQ176</f>
        <v>0</v>
      </c>
      <c r="AR176" s="702">
        <f>'[4]2019 GRC Adjustments'!AR176</f>
        <v>0</v>
      </c>
      <c r="AS176" s="702">
        <f>'[4]2019 GRC Adjustments'!AS176</f>
        <v>0</v>
      </c>
      <c r="AT176" s="702">
        <f>'[4]2019 GRC Adjustments'!AT176</f>
        <v>0</v>
      </c>
      <c r="AU176" s="702">
        <f>'[4]2019 GRC Adjustments'!AU176</f>
        <v>0</v>
      </c>
      <c r="AV176" s="702">
        <f>'[4]2019 GRC Adjustments'!AV176</f>
        <v>0</v>
      </c>
      <c r="AW176" s="702">
        <f>'[4]2019 GRC Adjustments'!AW176</f>
        <v>0</v>
      </c>
      <c r="AX176" s="702">
        <f>'[4]2019 GRC Adjustments'!AX176</f>
        <v>0</v>
      </c>
      <c r="AY176" s="702">
        <f>'[4]2019 GRC Adjustments'!AY176</f>
        <v>0</v>
      </c>
      <c r="AZ176" s="702">
        <f>'[4]2019 GRC Adjustments'!AZ176</f>
        <v>0</v>
      </c>
      <c r="BA176" s="702">
        <f>'[4]2019 GRC Adjustments'!BA176</f>
        <v>0</v>
      </c>
      <c r="BB176" s="702">
        <f>'[4]2019 GRC Adjustments'!BB176</f>
        <v>0</v>
      </c>
      <c r="BC176" s="702">
        <f>'[4]2019 GRC Adjustments'!BC176</f>
        <v>0</v>
      </c>
      <c r="BD176" s="702">
        <f>'[4]2019 GRC Adjustments'!BD176</f>
        <v>0</v>
      </c>
      <c r="BE176" s="702">
        <f>'[4]2019 GRC Adjustments'!BE176</f>
        <v>0</v>
      </c>
      <c r="BF176" s="702">
        <f>'[4]2019 GRC Adjustments'!BF176</f>
        <v>0</v>
      </c>
      <c r="BG176" s="702">
        <f>'[4]2019 GRC Adjustments'!BG176</f>
        <v>0</v>
      </c>
      <c r="BH176" s="702">
        <f>'[4]2019 GRC Adjustments'!BH176</f>
        <v>0</v>
      </c>
      <c r="BI176" s="702">
        <f>'[4]2019 GRC Adjustments'!BI176</f>
        <v>0</v>
      </c>
      <c r="BJ176" s="702">
        <f>'[4]2019 GRC Adjustments'!BJ176</f>
        <v>0</v>
      </c>
      <c r="BK176" s="702">
        <f>'[4]2019 GRC Adjustments'!BK176</f>
        <v>-4.9500000000000401</v>
      </c>
    </row>
    <row r="177" spans="1:63">
      <c r="A177" s="700">
        <f>'[4]2019 GRC Adjustments'!A177</f>
        <v>173</v>
      </c>
      <c r="B177" s="702" t="str">
        <f>'[4]2019 GRC Adjustments'!B177</f>
        <v xml:space="preserve">               (19) 592 - Distribution Maint Station Equipment</v>
      </c>
      <c r="C177" s="702">
        <f>'[4]2019 GRC Adjustments'!C177</f>
        <v>1486798.51</v>
      </c>
      <c r="D177" s="702">
        <f>'[4]2019 GRC Adjustments'!D177</f>
        <v>0</v>
      </c>
      <c r="E177" s="702">
        <f>'[4]2019 GRC Adjustments'!E177</f>
        <v>0</v>
      </c>
      <c r="F177" s="702">
        <f>'[4]2019 GRC Adjustments'!F177</f>
        <v>0</v>
      </c>
      <c r="G177" s="702">
        <f>'[4]2019 GRC Adjustments'!G177</f>
        <v>0</v>
      </c>
      <c r="H177" s="702">
        <f>'[4]2019 GRC Adjustments'!H177</f>
        <v>0</v>
      </c>
      <c r="I177" s="702">
        <f>'[4]2019 GRC Adjustments'!I177</f>
        <v>0</v>
      </c>
      <c r="J177" s="702">
        <f>'[4]2019 GRC Adjustments'!J177</f>
        <v>0</v>
      </c>
      <c r="K177" s="702">
        <f>'[4]2019 GRC Adjustments'!K177</f>
        <v>-423.13802224723474</v>
      </c>
      <c r="L177" s="702">
        <f>'[4]2019 GRC Adjustments'!L177</f>
        <v>0</v>
      </c>
      <c r="M177" s="702">
        <f>'[4]2019 GRC Adjustments'!M177</f>
        <v>0</v>
      </c>
      <c r="N177" s="702">
        <f>'[4]2019 GRC Adjustments'!N177</f>
        <v>0</v>
      </c>
      <c r="O177" s="702">
        <f>'[4]2019 GRC Adjustments'!O177</f>
        <v>0</v>
      </c>
      <c r="P177" s="702">
        <f>'[4]2019 GRC Adjustments'!P177</f>
        <v>0</v>
      </c>
      <c r="Q177" s="702">
        <f>'[4]2019 GRC Adjustments'!Q177</f>
        <v>0</v>
      </c>
      <c r="R177" s="702">
        <f>'[4]2019 GRC Adjustments'!R177</f>
        <v>43.244310795305879</v>
      </c>
      <c r="S177" s="702">
        <f>'[4]2019 GRC Adjustments'!S177</f>
        <v>0</v>
      </c>
      <c r="T177" s="702">
        <f>'[4]2019 GRC Adjustments'!T177</f>
        <v>0</v>
      </c>
      <c r="U177" s="702">
        <f>'[4]2019 GRC Adjustments'!U177</f>
        <v>0</v>
      </c>
      <c r="V177" s="702">
        <f>'[4]2019 GRC Adjustments'!V177</f>
        <v>0</v>
      </c>
      <c r="W177" s="702">
        <f>'[4]2019 GRC Adjustments'!W177</f>
        <v>0</v>
      </c>
      <c r="X177" s="702">
        <f>'[4]2019 GRC Adjustments'!X177</f>
        <v>0</v>
      </c>
      <c r="Y177" s="702">
        <f>'[4]2019 GRC Adjustments'!Y177</f>
        <v>0</v>
      </c>
      <c r="Z177" s="702">
        <f>'[4]2019 GRC Adjustments'!Z177</f>
        <v>0</v>
      </c>
      <c r="AA177" s="702">
        <f>'[4]2019 GRC Adjustments'!AA177</f>
        <v>0</v>
      </c>
      <c r="AB177" s="702">
        <f>'[4]2019 GRC Adjustments'!AB177</f>
        <v>1312.2633333333333</v>
      </c>
      <c r="AC177" s="702">
        <f>'[4]2019 GRC Adjustments'!AC177</f>
        <v>0</v>
      </c>
      <c r="AD177" s="702">
        <f>'[4]2019 GRC Adjustments'!AD177</f>
        <v>0</v>
      </c>
      <c r="AE177" s="702">
        <f>'[4]2019 GRC Adjustments'!AE177</f>
        <v>0</v>
      </c>
      <c r="AF177" s="702">
        <f>'[4]2019 GRC Adjustments'!AF177</f>
        <v>932.36962188140444</v>
      </c>
      <c r="AG177" s="702">
        <f>'[4]2019 GRC Adjustments'!AG177</f>
        <v>1487730.8796218815</v>
      </c>
      <c r="AH177" s="702">
        <f>'[4]2019 GRC Adjustments'!AH177</f>
        <v>0</v>
      </c>
      <c r="AI177" s="702">
        <f>'[4]2019 GRC Adjustments'!AI177</f>
        <v>0</v>
      </c>
      <c r="AJ177" s="702">
        <f>'[4]2019 GRC Adjustments'!AJ177</f>
        <v>0</v>
      </c>
      <c r="AK177" s="702">
        <f>'[4]2019 GRC Adjustments'!AK177</f>
        <v>0</v>
      </c>
      <c r="AL177" s="702">
        <f>'[4]2019 GRC Adjustments'!AL177</f>
        <v>0</v>
      </c>
      <c r="AM177" s="702">
        <f>'[4]2019 GRC Adjustments'!AM177</f>
        <v>0</v>
      </c>
      <c r="AN177" s="702">
        <f>'[4]2019 GRC Adjustments'!AN177</f>
        <v>29708.41336212667</v>
      </c>
      <c r="AO177" s="702">
        <f>'[4]2019 GRC Adjustments'!AO177</f>
        <v>0</v>
      </c>
      <c r="AP177" s="702">
        <f>'[4]2019 GRC Adjustments'!AP177</f>
        <v>0</v>
      </c>
      <c r="AQ177" s="702">
        <f>'[4]2019 GRC Adjustments'!AQ177</f>
        <v>0</v>
      </c>
      <c r="AR177" s="702">
        <f>'[4]2019 GRC Adjustments'!AR177</f>
        <v>0</v>
      </c>
      <c r="AS177" s="702">
        <f>'[4]2019 GRC Adjustments'!AS177</f>
        <v>0</v>
      </c>
      <c r="AT177" s="702">
        <f>'[4]2019 GRC Adjustments'!AT177</f>
        <v>0</v>
      </c>
      <c r="AU177" s="702">
        <f>'[4]2019 GRC Adjustments'!AU177</f>
        <v>0</v>
      </c>
      <c r="AV177" s="702">
        <f>'[4]2019 GRC Adjustments'!AV177</f>
        <v>0</v>
      </c>
      <c r="AW177" s="702">
        <f>'[4]2019 GRC Adjustments'!AW177</f>
        <v>0</v>
      </c>
      <c r="AX177" s="702">
        <f>'[4]2019 GRC Adjustments'!AX177</f>
        <v>0</v>
      </c>
      <c r="AY177" s="715">
        <f>'[4]2019 GRC Adjustments'!AY177</f>
        <v>141.23692893401804</v>
      </c>
      <c r="AZ177" s="702">
        <f>'[4]2019 GRC Adjustments'!AZ177</f>
        <v>0</v>
      </c>
      <c r="BA177" s="702">
        <f>'[4]2019 GRC Adjustments'!BA177</f>
        <v>0</v>
      </c>
      <c r="BB177" s="702">
        <f>'[4]2019 GRC Adjustments'!BB177</f>
        <v>0</v>
      </c>
      <c r="BC177" s="702">
        <f>'[4]2019 GRC Adjustments'!BC177</f>
        <v>0</v>
      </c>
      <c r="BD177" s="702">
        <f>'[4]2019 GRC Adjustments'!BD177</f>
        <v>0</v>
      </c>
      <c r="BE177" s="702">
        <f>'[4]2019 GRC Adjustments'!BE177</f>
        <v>0</v>
      </c>
      <c r="BF177" s="702">
        <f>'[4]2019 GRC Adjustments'!BF177</f>
        <v>0</v>
      </c>
      <c r="BG177" s="702">
        <f>'[4]2019 GRC Adjustments'!BG177</f>
        <v>0</v>
      </c>
      <c r="BH177" s="702">
        <f>'[4]2019 GRC Adjustments'!BH177</f>
        <v>0</v>
      </c>
      <c r="BI177" s="702">
        <f>'[4]2019 GRC Adjustments'!BI177</f>
        <v>0</v>
      </c>
      <c r="BJ177" s="702">
        <f>'[4]2019 GRC Adjustments'!BJ177</f>
        <v>29849.650291060687</v>
      </c>
      <c r="BK177" s="702">
        <f>'[4]2019 GRC Adjustments'!BK177</f>
        <v>1517580.5299129423</v>
      </c>
    </row>
    <row r="178" spans="1:63">
      <c r="A178" s="700">
        <f>'[4]2019 GRC Adjustments'!A178</f>
        <v>174</v>
      </c>
      <c r="B178" s="702" t="str">
        <f>'[4]2019 GRC Adjustments'!B178</f>
        <v xml:space="preserve">               (19) 593 - Distribution Maint Overhead Lines</v>
      </c>
      <c r="C178" s="702">
        <f>'[4]2019 GRC Adjustments'!C178</f>
        <v>34730225.140000001</v>
      </c>
      <c r="D178" s="702">
        <f>'[4]2019 GRC Adjustments'!D178</f>
        <v>0</v>
      </c>
      <c r="E178" s="702">
        <f>'[4]2019 GRC Adjustments'!E178</f>
        <v>0</v>
      </c>
      <c r="F178" s="702">
        <f>'[4]2019 GRC Adjustments'!F178</f>
        <v>0</v>
      </c>
      <c r="G178" s="702">
        <f>'[4]2019 GRC Adjustments'!G178</f>
        <v>0</v>
      </c>
      <c r="H178" s="702">
        <f>'[4]2019 GRC Adjustments'!H178</f>
        <v>0</v>
      </c>
      <c r="I178" s="702">
        <f>'[4]2019 GRC Adjustments'!I178</f>
        <v>0</v>
      </c>
      <c r="J178" s="702">
        <f>'[4]2019 GRC Adjustments'!J178</f>
        <v>0</v>
      </c>
      <c r="K178" s="702">
        <f>'[4]2019 GRC Adjustments'!K178</f>
        <v>-12042.373942861703</v>
      </c>
      <c r="L178" s="702">
        <f>'[4]2019 GRC Adjustments'!L178</f>
        <v>0</v>
      </c>
      <c r="M178" s="702">
        <f>'[4]2019 GRC Adjustments'!M178</f>
        <v>0</v>
      </c>
      <c r="N178" s="702">
        <f>'[4]2019 GRC Adjustments'!N178</f>
        <v>0</v>
      </c>
      <c r="O178" s="702">
        <f>'[4]2019 GRC Adjustments'!O178</f>
        <v>0</v>
      </c>
      <c r="P178" s="702">
        <f>'[4]2019 GRC Adjustments'!P178</f>
        <v>0</v>
      </c>
      <c r="Q178" s="702">
        <f>'[4]2019 GRC Adjustments'!Q178</f>
        <v>0</v>
      </c>
      <c r="R178" s="702">
        <f>'[4]2019 GRC Adjustments'!R178</f>
        <v>1230.7193731555703</v>
      </c>
      <c r="S178" s="702">
        <f>'[4]2019 GRC Adjustments'!S178</f>
        <v>0</v>
      </c>
      <c r="T178" s="702">
        <f>'[4]2019 GRC Adjustments'!T178</f>
        <v>0</v>
      </c>
      <c r="U178" s="702">
        <f>'[4]2019 GRC Adjustments'!U178</f>
        <v>0</v>
      </c>
      <c r="V178" s="702">
        <f>'[4]2019 GRC Adjustments'!V178</f>
        <v>0</v>
      </c>
      <c r="W178" s="702">
        <f>'[4]2019 GRC Adjustments'!W178</f>
        <v>0</v>
      </c>
      <c r="X178" s="702">
        <f>'[4]2019 GRC Adjustments'!X178</f>
        <v>0</v>
      </c>
      <c r="Y178" s="702">
        <f>'[4]2019 GRC Adjustments'!Y178</f>
        <v>0</v>
      </c>
      <c r="Z178" s="702">
        <f>'[4]2019 GRC Adjustments'!Z178</f>
        <v>0</v>
      </c>
      <c r="AA178" s="702">
        <f>'[4]2019 GRC Adjustments'!AA178</f>
        <v>0</v>
      </c>
      <c r="AB178" s="702">
        <f>'[4]2019 GRC Adjustments'!AB178</f>
        <v>106237.67333333194</v>
      </c>
      <c r="AC178" s="702">
        <f>'[4]2019 GRC Adjustments'!AC178</f>
        <v>0</v>
      </c>
      <c r="AD178" s="702">
        <f>'[4]2019 GRC Adjustments'!AD178</f>
        <v>0</v>
      </c>
      <c r="AE178" s="702">
        <f>'[4]2019 GRC Adjustments'!AE178</f>
        <v>0</v>
      </c>
      <c r="AF178" s="702">
        <f>'[4]2019 GRC Adjustments'!AF178</f>
        <v>95426.018763625805</v>
      </c>
      <c r="AG178" s="702">
        <f>'[4]2019 GRC Adjustments'!AG178</f>
        <v>34825651.158763625</v>
      </c>
      <c r="AH178" s="702">
        <f>'[4]2019 GRC Adjustments'!AH178</f>
        <v>0</v>
      </c>
      <c r="AI178" s="702">
        <f>'[4]2019 GRC Adjustments'!AI178</f>
        <v>0</v>
      </c>
      <c r="AJ178" s="702">
        <f>'[4]2019 GRC Adjustments'!AJ178</f>
        <v>0</v>
      </c>
      <c r="AK178" s="702">
        <f>'[4]2019 GRC Adjustments'!AK178</f>
        <v>0</v>
      </c>
      <c r="AL178" s="702">
        <f>'[4]2019 GRC Adjustments'!AL178</f>
        <v>0</v>
      </c>
      <c r="AM178" s="702">
        <f>'[4]2019 GRC Adjustments'!AM178</f>
        <v>0</v>
      </c>
      <c r="AN178" s="702">
        <f>'[4]2019 GRC Adjustments'!AN178</f>
        <v>156313.83107337484</v>
      </c>
      <c r="AO178" s="702">
        <f>'[4]2019 GRC Adjustments'!AO178</f>
        <v>0</v>
      </c>
      <c r="AP178" s="702">
        <f>'[4]2019 GRC Adjustments'!AP178</f>
        <v>0</v>
      </c>
      <c r="AQ178" s="702">
        <f>'[4]2019 GRC Adjustments'!AQ178</f>
        <v>0</v>
      </c>
      <c r="AR178" s="702">
        <f>'[4]2019 GRC Adjustments'!AR178</f>
        <v>0</v>
      </c>
      <c r="AS178" s="702">
        <f>'[4]2019 GRC Adjustments'!AS178</f>
        <v>0</v>
      </c>
      <c r="AT178" s="702">
        <f>'[4]2019 GRC Adjustments'!AT178</f>
        <v>0</v>
      </c>
      <c r="AU178" s="702">
        <f>'[4]2019 GRC Adjustments'!AU178</f>
        <v>0</v>
      </c>
      <c r="AV178" s="702">
        <f>'[4]2019 GRC Adjustments'!AV178</f>
        <v>0</v>
      </c>
      <c r="AW178" s="702">
        <f>'[4]2019 GRC Adjustments'!AW178</f>
        <v>0</v>
      </c>
      <c r="AX178" s="702">
        <f>'[4]2019 GRC Adjustments'!AX178</f>
        <v>0</v>
      </c>
      <c r="AY178" s="715">
        <f>'[4]2019 GRC Adjustments'!AY178</f>
        <v>825080.90141408448</v>
      </c>
      <c r="AZ178" s="702">
        <f>'[4]2019 GRC Adjustments'!AZ178</f>
        <v>0</v>
      </c>
      <c r="BA178" s="702">
        <f>'[4]2019 GRC Adjustments'!BA178</f>
        <v>0</v>
      </c>
      <c r="BB178" s="702">
        <f>'[4]2019 GRC Adjustments'!BB178</f>
        <v>0</v>
      </c>
      <c r="BC178" s="702">
        <f>'[4]2019 GRC Adjustments'!BC178</f>
        <v>0</v>
      </c>
      <c r="BD178" s="702">
        <f>'[4]2019 GRC Adjustments'!BD178</f>
        <v>0</v>
      </c>
      <c r="BE178" s="702">
        <f>'[4]2019 GRC Adjustments'!BE178</f>
        <v>0</v>
      </c>
      <c r="BF178" s="702">
        <f>'[4]2019 GRC Adjustments'!BF178</f>
        <v>0</v>
      </c>
      <c r="BG178" s="702">
        <f>'[4]2019 GRC Adjustments'!BG178</f>
        <v>0</v>
      </c>
      <c r="BH178" s="702">
        <f>'[4]2019 GRC Adjustments'!BH178</f>
        <v>0</v>
      </c>
      <c r="BI178" s="702">
        <f>'[4]2019 GRC Adjustments'!BI178</f>
        <v>0</v>
      </c>
      <c r="BJ178" s="702">
        <f>'[4]2019 GRC Adjustments'!BJ178</f>
        <v>981394.73248745932</v>
      </c>
      <c r="BK178" s="702">
        <f>'[4]2019 GRC Adjustments'!BK178</f>
        <v>35807045.891251087</v>
      </c>
    </row>
    <row r="179" spans="1:63">
      <c r="A179" s="700">
        <f>'[4]2019 GRC Adjustments'!A179</f>
        <v>175</v>
      </c>
      <c r="B179" s="702" t="str">
        <f>'[4]2019 GRC Adjustments'!B179</f>
        <v xml:space="preserve">               (19) 594 - Distribution Maint Underground Lines</v>
      </c>
      <c r="C179" s="702">
        <f>'[4]2019 GRC Adjustments'!C179</f>
        <v>12006810.93</v>
      </c>
      <c r="D179" s="702">
        <f>'[4]2019 GRC Adjustments'!D179</f>
        <v>0</v>
      </c>
      <c r="E179" s="702">
        <f>'[4]2019 GRC Adjustments'!E179</f>
        <v>0</v>
      </c>
      <c r="F179" s="702">
        <f>'[4]2019 GRC Adjustments'!F179</f>
        <v>0</v>
      </c>
      <c r="G179" s="702">
        <f>'[4]2019 GRC Adjustments'!G179</f>
        <v>0</v>
      </c>
      <c r="H179" s="702">
        <f>'[4]2019 GRC Adjustments'!H179</f>
        <v>0</v>
      </c>
      <c r="I179" s="702">
        <f>'[4]2019 GRC Adjustments'!I179</f>
        <v>0</v>
      </c>
      <c r="J179" s="702">
        <f>'[4]2019 GRC Adjustments'!J179</f>
        <v>0</v>
      </c>
      <c r="K179" s="702">
        <f>'[4]2019 GRC Adjustments'!K179</f>
        <v>-1426.3379093343069</v>
      </c>
      <c r="L179" s="702">
        <f>'[4]2019 GRC Adjustments'!L179</f>
        <v>0</v>
      </c>
      <c r="M179" s="702">
        <f>'[4]2019 GRC Adjustments'!M179</f>
        <v>0</v>
      </c>
      <c r="N179" s="702">
        <f>'[4]2019 GRC Adjustments'!N179</f>
        <v>0</v>
      </c>
      <c r="O179" s="702">
        <f>'[4]2019 GRC Adjustments'!O179</f>
        <v>0</v>
      </c>
      <c r="P179" s="702">
        <f>'[4]2019 GRC Adjustments'!P179</f>
        <v>0</v>
      </c>
      <c r="Q179" s="702">
        <f>'[4]2019 GRC Adjustments'!Q179</f>
        <v>0</v>
      </c>
      <c r="R179" s="702">
        <f>'[4]2019 GRC Adjustments'!R179</f>
        <v>145.77040258117023</v>
      </c>
      <c r="S179" s="702">
        <f>'[4]2019 GRC Adjustments'!S179</f>
        <v>0</v>
      </c>
      <c r="T179" s="702">
        <f>'[4]2019 GRC Adjustments'!T179</f>
        <v>0</v>
      </c>
      <c r="U179" s="702">
        <f>'[4]2019 GRC Adjustments'!U179</f>
        <v>0</v>
      </c>
      <c r="V179" s="702">
        <f>'[4]2019 GRC Adjustments'!V179</f>
        <v>0</v>
      </c>
      <c r="W179" s="702">
        <f>'[4]2019 GRC Adjustments'!W179</f>
        <v>0</v>
      </c>
      <c r="X179" s="702">
        <f>'[4]2019 GRC Adjustments'!X179</f>
        <v>0</v>
      </c>
      <c r="Y179" s="702">
        <f>'[4]2019 GRC Adjustments'!Y179</f>
        <v>0</v>
      </c>
      <c r="Z179" s="702">
        <f>'[4]2019 GRC Adjustments'!Z179</f>
        <v>0</v>
      </c>
      <c r="AA179" s="702">
        <f>'[4]2019 GRC Adjustments'!AA179</f>
        <v>0</v>
      </c>
      <c r="AB179" s="702">
        <f>'[4]2019 GRC Adjustments'!AB179</f>
        <v>988.41166666666675</v>
      </c>
      <c r="AC179" s="702">
        <f>'[4]2019 GRC Adjustments'!AC179</f>
        <v>0</v>
      </c>
      <c r="AD179" s="702">
        <f>'[4]2019 GRC Adjustments'!AD179</f>
        <v>0</v>
      </c>
      <c r="AE179" s="702">
        <f>'[4]2019 GRC Adjustments'!AE179</f>
        <v>0</v>
      </c>
      <c r="AF179" s="702">
        <f>'[4]2019 GRC Adjustments'!AF179</f>
        <v>-292.15584008646999</v>
      </c>
      <c r="AG179" s="702">
        <f>'[4]2019 GRC Adjustments'!AG179</f>
        <v>12006518.774159914</v>
      </c>
      <c r="AH179" s="702">
        <f>'[4]2019 GRC Adjustments'!AH179</f>
        <v>0</v>
      </c>
      <c r="AI179" s="702">
        <f>'[4]2019 GRC Adjustments'!AI179</f>
        <v>0</v>
      </c>
      <c r="AJ179" s="702">
        <f>'[4]2019 GRC Adjustments'!AJ179</f>
        <v>0</v>
      </c>
      <c r="AK179" s="702">
        <f>'[4]2019 GRC Adjustments'!AK179</f>
        <v>0</v>
      </c>
      <c r="AL179" s="702">
        <f>'[4]2019 GRC Adjustments'!AL179</f>
        <v>0</v>
      </c>
      <c r="AM179" s="702">
        <f>'[4]2019 GRC Adjustments'!AM179</f>
        <v>0</v>
      </c>
      <c r="AN179" s="702">
        <f>'[4]2019 GRC Adjustments'!AN179</f>
        <v>73001.019707302723</v>
      </c>
      <c r="AO179" s="702">
        <f>'[4]2019 GRC Adjustments'!AO179</f>
        <v>0</v>
      </c>
      <c r="AP179" s="702">
        <f>'[4]2019 GRC Adjustments'!AP179</f>
        <v>0</v>
      </c>
      <c r="AQ179" s="702">
        <f>'[4]2019 GRC Adjustments'!AQ179</f>
        <v>0</v>
      </c>
      <c r="AR179" s="702">
        <f>'[4]2019 GRC Adjustments'!AR179</f>
        <v>0</v>
      </c>
      <c r="AS179" s="702">
        <f>'[4]2019 GRC Adjustments'!AS179</f>
        <v>0</v>
      </c>
      <c r="AT179" s="702">
        <f>'[4]2019 GRC Adjustments'!AT179</f>
        <v>0</v>
      </c>
      <c r="AU179" s="702">
        <f>'[4]2019 GRC Adjustments'!AU179</f>
        <v>0</v>
      </c>
      <c r="AV179" s="702">
        <f>'[4]2019 GRC Adjustments'!AV179</f>
        <v>0</v>
      </c>
      <c r="AW179" s="702">
        <f>'[4]2019 GRC Adjustments'!AW179</f>
        <v>0</v>
      </c>
      <c r="AX179" s="702">
        <f>'[4]2019 GRC Adjustments'!AX179</f>
        <v>0</v>
      </c>
      <c r="AY179" s="715">
        <f>'[4]2019 GRC Adjustments'!AY179</f>
        <v>256283.20591684047</v>
      </c>
      <c r="AZ179" s="702">
        <f>'[4]2019 GRC Adjustments'!AZ179</f>
        <v>0</v>
      </c>
      <c r="BA179" s="702">
        <f>'[4]2019 GRC Adjustments'!BA179</f>
        <v>0</v>
      </c>
      <c r="BB179" s="702">
        <f>'[4]2019 GRC Adjustments'!BB179</f>
        <v>0</v>
      </c>
      <c r="BC179" s="702">
        <f>'[4]2019 GRC Adjustments'!BC179</f>
        <v>0</v>
      </c>
      <c r="BD179" s="702">
        <f>'[4]2019 GRC Adjustments'!BD179</f>
        <v>0</v>
      </c>
      <c r="BE179" s="702">
        <f>'[4]2019 GRC Adjustments'!BE179</f>
        <v>0</v>
      </c>
      <c r="BF179" s="702">
        <f>'[4]2019 GRC Adjustments'!BF179</f>
        <v>0</v>
      </c>
      <c r="BG179" s="702">
        <f>'[4]2019 GRC Adjustments'!BG179</f>
        <v>0</v>
      </c>
      <c r="BH179" s="702">
        <f>'[4]2019 GRC Adjustments'!BH179</f>
        <v>0</v>
      </c>
      <c r="BI179" s="702">
        <f>'[4]2019 GRC Adjustments'!BI179</f>
        <v>0</v>
      </c>
      <c r="BJ179" s="702">
        <f>'[4]2019 GRC Adjustments'!BJ179</f>
        <v>329284.2256241432</v>
      </c>
      <c r="BK179" s="702">
        <f>'[4]2019 GRC Adjustments'!BK179</f>
        <v>12335802.999784058</v>
      </c>
    </row>
    <row r="180" spans="1:63">
      <c r="A180" s="700">
        <f>'[4]2019 GRC Adjustments'!A180</f>
        <v>176</v>
      </c>
      <c r="B180" s="702" t="str">
        <f>'[4]2019 GRC Adjustments'!B180</f>
        <v xml:space="preserve">               (19) 595 - Distribution Maint Line Transformers</v>
      </c>
      <c r="C180" s="702">
        <f>'[4]2019 GRC Adjustments'!C180</f>
        <v>171037.47</v>
      </c>
      <c r="D180" s="702">
        <f>'[4]2019 GRC Adjustments'!D180</f>
        <v>0</v>
      </c>
      <c r="E180" s="702">
        <f>'[4]2019 GRC Adjustments'!E180</f>
        <v>0</v>
      </c>
      <c r="F180" s="702">
        <f>'[4]2019 GRC Adjustments'!F180</f>
        <v>0</v>
      </c>
      <c r="G180" s="702">
        <f>'[4]2019 GRC Adjustments'!G180</f>
        <v>0</v>
      </c>
      <c r="H180" s="702">
        <f>'[4]2019 GRC Adjustments'!H180</f>
        <v>0</v>
      </c>
      <c r="I180" s="702">
        <f>'[4]2019 GRC Adjustments'!I180</f>
        <v>0</v>
      </c>
      <c r="J180" s="702">
        <f>'[4]2019 GRC Adjustments'!J180</f>
        <v>0</v>
      </c>
      <c r="K180" s="702">
        <f>'[4]2019 GRC Adjustments'!K180</f>
        <v>-1.6585128349614169</v>
      </c>
      <c r="L180" s="702">
        <f>'[4]2019 GRC Adjustments'!L180</f>
        <v>0</v>
      </c>
      <c r="M180" s="702">
        <f>'[4]2019 GRC Adjustments'!M180</f>
        <v>0</v>
      </c>
      <c r="N180" s="702">
        <f>'[4]2019 GRC Adjustments'!N180</f>
        <v>0</v>
      </c>
      <c r="O180" s="702">
        <f>'[4]2019 GRC Adjustments'!O180</f>
        <v>0</v>
      </c>
      <c r="P180" s="702">
        <f>'[4]2019 GRC Adjustments'!P180</f>
        <v>0</v>
      </c>
      <c r="Q180" s="702">
        <f>'[4]2019 GRC Adjustments'!Q180</f>
        <v>0</v>
      </c>
      <c r="R180" s="702">
        <f>'[4]2019 GRC Adjustments'!R180</f>
        <v>0.16949846320161094</v>
      </c>
      <c r="S180" s="702">
        <f>'[4]2019 GRC Adjustments'!S180</f>
        <v>0</v>
      </c>
      <c r="T180" s="702">
        <f>'[4]2019 GRC Adjustments'!T180</f>
        <v>0</v>
      </c>
      <c r="U180" s="702">
        <f>'[4]2019 GRC Adjustments'!U180</f>
        <v>0</v>
      </c>
      <c r="V180" s="702">
        <f>'[4]2019 GRC Adjustments'!V180</f>
        <v>0</v>
      </c>
      <c r="W180" s="702">
        <f>'[4]2019 GRC Adjustments'!W180</f>
        <v>0</v>
      </c>
      <c r="X180" s="702">
        <f>'[4]2019 GRC Adjustments'!X180</f>
        <v>0</v>
      </c>
      <c r="Y180" s="702">
        <f>'[4]2019 GRC Adjustments'!Y180</f>
        <v>0</v>
      </c>
      <c r="Z180" s="702">
        <f>'[4]2019 GRC Adjustments'!Z180</f>
        <v>0</v>
      </c>
      <c r="AA180" s="702">
        <f>'[4]2019 GRC Adjustments'!AA180</f>
        <v>0</v>
      </c>
      <c r="AB180" s="702">
        <f>'[4]2019 GRC Adjustments'!AB180</f>
        <v>0</v>
      </c>
      <c r="AC180" s="702">
        <f>'[4]2019 GRC Adjustments'!AC180</f>
        <v>0</v>
      </c>
      <c r="AD180" s="702">
        <f>'[4]2019 GRC Adjustments'!AD180</f>
        <v>0</v>
      </c>
      <c r="AE180" s="702">
        <f>'[4]2019 GRC Adjustments'!AE180</f>
        <v>0</v>
      </c>
      <c r="AF180" s="702">
        <f>'[4]2019 GRC Adjustments'!AF180</f>
        <v>-1.4890143717598059</v>
      </c>
      <c r="AG180" s="702">
        <f>'[4]2019 GRC Adjustments'!AG180</f>
        <v>171035.98098562824</v>
      </c>
      <c r="AH180" s="702">
        <f>'[4]2019 GRC Adjustments'!AH180</f>
        <v>0</v>
      </c>
      <c r="AI180" s="702">
        <f>'[4]2019 GRC Adjustments'!AI180</f>
        <v>0</v>
      </c>
      <c r="AJ180" s="702">
        <f>'[4]2019 GRC Adjustments'!AJ180</f>
        <v>0</v>
      </c>
      <c r="AK180" s="702">
        <f>'[4]2019 GRC Adjustments'!AK180</f>
        <v>0</v>
      </c>
      <c r="AL180" s="702">
        <f>'[4]2019 GRC Adjustments'!AL180</f>
        <v>0</v>
      </c>
      <c r="AM180" s="702">
        <f>'[4]2019 GRC Adjustments'!AM180</f>
        <v>0</v>
      </c>
      <c r="AN180" s="702">
        <f>'[4]2019 GRC Adjustments'!AN180</f>
        <v>2902.1710374794743</v>
      </c>
      <c r="AO180" s="702">
        <f>'[4]2019 GRC Adjustments'!AO180</f>
        <v>0</v>
      </c>
      <c r="AP180" s="702">
        <f>'[4]2019 GRC Adjustments'!AP180</f>
        <v>0</v>
      </c>
      <c r="AQ180" s="702">
        <f>'[4]2019 GRC Adjustments'!AQ180</f>
        <v>0</v>
      </c>
      <c r="AR180" s="702">
        <f>'[4]2019 GRC Adjustments'!AR180</f>
        <v>0</v>
      </c>
      <c r="AS180" s="702">
        <f>'[4]2019 GRC Adjustments'!AS180</f>
        <v>0</v>
      </c>
      <c r="AT180" s="702">
        <f>'[4]2019 GRC Adjustments'!AT180</f>
        <v>0</v>
      </c>
      <c r="AU180" s="702">
        <f>'[4]2019 GRC Adjustments'!AU180</f>
        <v>0</v>
      </c>
      <c r="AV180" s="702">
        <f>'[4]2019 GRC Adjustments'!AV180</f>
        <v>0</v>
      </c>
      <c r="AW180" s="702">
        <f>'[4]2019 GRC Adjustments'!AW180</f>
        <v>0</v>
      </c>
      <c r="AX180" s="702">
        <f>'[4]2019 GRC Adjustments'!AX180</f>
        <v>0</v>
      </c>
      <c r="AY180" s="715">
        <f>'[4]2019 GRC Adjustments'!AY180</f>
        <v>157.03925745819299</v>
      </c>
      <c r="AZ180" s="702">
        <f>'[4]2019 GRC Adjustments'!AZ180</f>
        <v>0</v>
      </c>
      <c r="BA180" s="702">
        <f>'[4]2019 GRC Adjustments'!BA180</f>
        <v>0</v>
      </c>
      <c r="BB180" s="702">
        <f>'[4]2019 GRC Adjustments'!BB180</f>
        <v>0</v>
      </c>
      <c r="BC180" s="702">
        <f>'[4]2019 GRC Adjustments'!BC180</f>
        <v>0</v>
      </c>
      <c r="BD180" s="702">
        <f>'[4]2019 GRC Adjustments'!BD180</f>
        <v>0</v>
      </c>
      <c r="BE180" s="702">
        <f>'[4]2019 GRC Adjustments'!BE180</f>
        <v>0</v>
      </c>
      <c r="BF180" s="702">
        <f>'[4]2019 GRC Adjustments'!BF180</f>
        <v>0</v>
      </c>
      <c r="BG180" s="702">
        <f>'[4]2019 GRC Adjustments'!BG180</f>
        <v>0</v>
      </c>
      <c r="BH180" s="702">
        <f>'[4]2019 GRC Adjustments'!BH180</f>
        <v>0</v>
      </c>
      <c r="BI180" s="702">
        <f>'[4]2019 GRC Adjustments'!BI180</f>
        <v>0</v>
      </c>
      <c r="BJ180" s="702">
        <f>'[4]2019 GRC Adjustments'!BJ180</f>
        <v>3059.2102949376672</v>
      </c>
      <c r="BK180" s="702">
        <f>'[4]2019 GRC Adjustments'!BK180</f>
        <v>174095.19128056589</v>
      </c>
    </row>
    <row r="181" spans="1:63">
      <c r="A181" s="700">
        <f>'[4]2019 GRC Adjustments'!A181</f>
        <v>177</v>
      </c>
      <c r="B181" s="702" t="str">
        <f>'[4]2019 GRC Adjustments'!B181</f>
        <v xml:space="preserve">               (19) 596 - Distribution Maint St Lighting/Signal</v>
      </c>
      <c r="C181" s="702">
        <f>'[4]2019 GRC Adjustments'!C181</f>
        <v>1958091.5599999989</v>
      </c>
      <c r="D181" s="702">
        <f>'[4]2019 GRC Adjustments'!D181</f>
        <v>0</v>
      </c>
      <c r="E181" s="702">
        <f>'[4]2019 GRC Adjustments'!E181</f>
        <v>0</v>
      </c>
      <c r="F181" s="702">
        <f>'[4]2019 GRC Adjustments'!F181</f>
        <v>0</v>
      </c>
      <c r="G181" s="702">
        <f>'[4]2019 GRC Adjustments'!G181</f>
        <v>0</v>
      </c>
      <c r="H181" s="702">
        <f>'[4]2019 GRC Adjustments'!H181</f>
        <v>0</v>
      </c>
      <c r="I181" s="702">
        <f>'[4]2019 GRC Adjustments'!I181</f>
        <v>0</v>
      </c>
      <c r="J181" s="702">
        <f>'[4]2019 GRC Adjustments'!J181</f>
        <v>0</v>
      </c>
      <c r="K181" s="702">
        <f>'[4]2019 GRC Adjustments'!K181</f>
        <v>-1411.1304316486273</v>
      </c>
      <c r="L181" s="702">
        <f>'[4]2019 GRC Adjustments'!L181</f>
        <v>0</v>
      </c>
      <c r="M181" s="702">
        <f>'[4]2019 GRC Adjustments'!M181</f>
        <v>0</v>
      </c>
      <c r="N181" s="702">
        <f>'[4]2019 GRC Adjustments'!N181</f>
        <v>0</v>
      </c>
      <c r="O181" s="702">
        <f>'[4]2019 GRC Adjustments'!O181</f>
        <v>0</v>
      </c>
      <c r="P181" s="702">
        <f>'[4]2019 GRC Adjustments'!P181</f>
        <v>0</v>
      </c>
      <c r="Q181" s="702">
        <f>'[4]2019 GRC Adjustments'!Q181</f>
        <v>0</v>
      </c>
      <c r="R181" s="702">
        <f>'[4]2019 GRC Adjustments'!R181</f>
        <v>144.2162125607141</v>
      </c>
      <c r="S181" s="702">
        <f>'[4]2019 GRC Adjustments'!S181</f>
        <v>0</v>
      </c>
      <c r="T181" s="702">
        <f>'[4]2019 GRC Adjustments'!T181</f>
        <v>0</v>
      </c>
      <c r="U181" s="702">
        <f>'[4]2019 GRC Adjustments'!U181</f>
        <v>0</v>
      </c>
      <c r="V181" s="702">
        <f>'[4]2019 GRC Adjustments'!V181</f>
        <v>0</v>
      </c>
      <c r="W181" s="702">
        <f>'[4]2019 GRC Adjustments'!W181</f>
        <v>0</v>
      </c>
      <c r="X181" s="702">
        <f>'[4]2019 GRC Adjustments'!X181</f>
        <v>0</v>
      </c>
      <c r="Y181" s="702">
        <f>'[4]2019 GRC Adjustments'!Y181</f>
        <v>0</v>
      </c>
      <c r="Z181" s="702">
        <f>'[4]2019 GRC Adjustments'!Z181</f>
        <v>0</v>
      </c>
      <c r="AA181" s="702">
        <f>'[4]2019 GRC Adjustments'!AA181</f>
        <v>0</v>
      </c>
      <c r="AB181" s="702">
        <f>'[4]2019 GRC Adjustments'!AB181</f>
        <v>0</v>
      </c>
      <c r="AC181" s="702">
        <f>'[4]2019 GRC Adjustments'!AC181</f>
        <v>0</v>
      </c>
      <c r="AD181" s="702">
        <f>'[4]2019 GRC Adjustments'!AD181</f>
        <v>0</v>
      </c>
      <c r="AE181" s="702">
        <f>'[4]2019 GRC Adjustments'!AE181</f>
        <v>0</v>
      </c>
      <c r="AF181" s="702">
        <f>'[4]2019 GRC Adjustments'!AF181</f>
        <v>-1266.9142190879134</v>
      </c>
      <c r="AG181" s="702">
        <f>'[4]2019 GRC Adjustments'!AG181</f>
        <v>1956824.645780911</v>
      </c>
      <c r="AH181" s="702">
        <f>'[4]2019 GRC Adjustments'!AH181</f>
        <v>0</v>
      </c>
      <c r="AI181" s="702">
        <f>'[4]2019 GRC Adjustments'!AI181</f>
        <v>0</v>
      </c>
      <c r="AJ181" s="702">
        <f>'[4]2019 GRC Adjustments'!AJ181</f>
        <v>0</v>
      </c>
      <c r="AK181" s="702">
        <f>'[4]2019 GRC Adjustments'!AK181</f>
        <v>0</v>
      </c>
      <c r="AL181" s="702">
        <f>'[4]2019 GRC Adjustments'!AL181</f>
        <v>0</v>
      </c>
      <c r="AM181" s="702">
        <f>'[4]2019 GRC Adjustments'!AM181</f>
        <v>0</v>
      </c>
      <c r="AN181" s="702">
        <f>'[4]2019 GRC Adjustments'!AN181</f>
        <v>5529.0044220164245</v>
      </c>
      <c r="AO181" s="702">
        <f>'[4]2019 GRC Adjustments'!AO181</f>
        <v>0</v>
      </c>
      <c r="AP181" s="702">
        <f>'[4]2019 GRC Adjustments'!AP181</f>
        <v>0</v>
      </c>
      <c r="AQ181" s="702">
        <f>'[4]2019 GRC Adjustments'!AQ181</f>
        <v>0</v>
      </c>
      <c r="AR181" s="702">
        <f>'[4]2019 GRC Adjustments'!AR181</f>
        <v>0</v>
      </c>
      <c r="AS181" s="702">
        <f>'[4]2019 GRC Adjustments'!AS181</f>
        <v>0</v>
      </c>
      <c r="AT181" s="702">
        <f>'[4]2019 GRC Adjustments'!AT181</f>
        <v>0</v>
      </c>
      <c r="AU181" s="702">
        <f>'[4]2019 GRC Adjustments'!AU181</f>
        <v>0</v>
      </c>
      <c r="AV181" s="702">
        <f>'[4]2019 GRC Adjustments'!AV181</f>
        <v>0</v>
      </c>
      <c r="AW181" s="702">
        <f>'[4]2019 GRC Adjustments'!AW181</f>
        <v>0</v>
      </c>
      <c r="AX181" s="702">
        <f>'[4]2019 GRC Adjustments'!AX181</f>
        <v>0</v>
      </c>
      <c r="AY181" s="715">
        <f>'[4]2019 GRC Adjustments'!AY181</f>
        <v>38496.903412355474</v>
      </c>
      <c r="AZ181" s="702">
        <f>'[4]2019 GRC Adjustments'!AZ181</f>
        <v>0</v>
      </c>
      <c r="BA181" s="702">
        <f>'[4]2019 GRC Adjustments'!BA181</f>
        <v>0</v>
      </c>
      <c r="BB181" s="702">
        <f>'[4]2019 GRC Adjustments'!BB181</f>
        <v>0</v>
      </c>
      <c r="BC181" s="702">
        <f>'[4]2019 GRC Adjustments'!BC181</f>
        <v>0</v>
      </c>
      <c r="BD181" s="702">
        <f>'[4]2019 GRC Adjustments'!BD181</f>
        <v>0</v>
      </c>
      <c r="BE181" s="702">
        <f>'[4]2019 GRC Adjustments'!BE181</f>
        <v>0</v>
      </c>
      <c r="BF181" s="702">
        <f>'[4]2019 GRC Adjustments'!BF181</f>
        <v>0</v>
      </c>
      <c r="BG181" s="702">
        <f>'[4]2019 GRC Adjustments'!BG181</f>
        <v>0</v>
      </c>
      <c r="BH181" s="702">
        <f>'[4]2019 GRC Adjustments'!BH181</f>
        <v>0</v>
      </c>
      <c r="BI181" s="702">
        <f>'[4]2019 GRC Adjustments'!BI181</f>
        <v>0</v>
      </c>
      <c r="BJ181" s="702">
        <f>'[4]2019 GRC Adjustments'!BJ181</f>
        <v>44025.907834371901</v>
      </c>
      <c r="BK181" s="702">
        <f>'[4]2019 GRC Adjustments'!BK181</f>
        <v>2000850.5536152828</v>
      </c>
    </row>
    <row r="182" spans="1:63">
      <c r="A182" s="700">
        <f>'[4]2019 GRC Adjustments'!A182</f>
        <v>178</v>
      </c>
      <c r="B182" s="702" t="str">
        <f>'[4]2019 GRC Adjustments'!B182</f>
        <v xml:space="preserve">               (19) 597 - Distribution Maint Meters</v>
      </c>
      <c r="C182" s="702">
        <f>'[4]2019 GRC Adjustments'!C182</f>
        <v>519036.87999999896</v>
      </c>
      <c r="D182" s="702">
        <f>'[4]2019 GRC Adjustments'!D182</f>
        <v>0</v>
      </c>
      <c r="E182" s="702">
        <f>'[4]2019 GRC Adjustments'!E182</f>
        <v>0</v>
      </c>
      <c r="F182" s="702">
        <f>'[4]2019 GRC Adjustments'!F182</f>
        <v>0</v>
      </c>
      <c r="G182" s="702">
        <f>'[4]2019 GRC Adjustments'!G182</f>
        <v>0</v>
      </c>
      <c r="H182" s="702">
        <f>'[4]2019 GRC Adjustments'!H182</f>
        <v>0</v>
      </c>
      <c r="I182" s="702">
        <f>'[4]2019 GRC Adjustments'!I182</f>
        <v>0</v>
      </c>
      <c r="J182" s="702">
        <f>'[4]2019 GRC Adjustments'!J182</f>
        <v>0</v>
      </c>
      <c r="K182" s="702">
        <f>'[4]2019 GRC Adjustments'!K182</f>
        <v>-134.2994735588251</v>
      </c>
      <c r="L182" s="702">
        <f>'[4]2019 GRC Adjustments'!L182</f>
        <v>0</v>
      </c>
      <c r="M182" s="702">
        <f>'[4]2019 GRC Adjustments'!M182</f>
        <v>0</v>
      </c>
      <c r="N182" s="702">
        <f>'[4]2019 GRC Adjustments'!N182</f>
        <v>0</v>
      </c>
      <c r="O182" s="702">
        <f>'[4]2019 GRC Adjustments'!O182</f>
        <v>0</v>
      </c>
      <c r="P182" s="702">
        <f>'[4]2019 GRC Adjustments'!P182</f>
        <v>0</v>
      </c>
      <c r="Q182" s="702">
        <f>'[4]2019 GRC Adjustments'!Q182</f>
        <v>0</v>
      </c>
      <c r="R182" s="702">
        <f>'[4]2019 GRC Adjustments'!R182</f>
        <v>13.725280804073972</v>
      </c>
      <c r="S182" s="702">
        <f>'[4]2019 GRC Adjustments'!S182</f>
        <v>0</v>
      </c>
      <c r="T182" s="702">
        <f>'[4]2019 GRC Adjustments'!T182</f>
        <v>0</v>
      </c>
      <c r="U182" s="702">
        <f>'[4]2019 GRC Adjustments'!U182</f>
        <v>0</v>
      </c>
      <c r="V182" s="702">
        <f>'[4]2019 GRC Adjustments'!V182</f>
        <v>0</v>
      </c>
      <c r="W182" s="702">
        <f>'[4]2019 GRC Adjustments'!W182</f>
        <v>0</v>
      </c>
      <c r="X182" s="702">
        <f>'[4]2019 GRC Adjustments'!X182</f>
        <v>0</v>
      </c>
      <c r="Y182" s="702">
        <f>'[4]2019 GRC Adjustments'!Y182</f>
        <v>0</v>
      </c>
      <c r="Z182" s="702">
        <f>'[4]2019 GRC Adjustments'!Z182</f>
        <v>0</v>
      </c>
      <c r="AA182" s="702">
        <f>'[4]2019 GRC Adjustments'!AA182</f>
        <v>0</v>
      </c>
      <c r="AB182" s="702">
        <f>'[4]2019 GRC Adjustments'!AB182</f>
        <v>0</v>
      </c>
      <c r="AC182" s="702">
        <f>'[4]2019 GRC Adjustments'!AC182</f>
        <v>0</v>
      </c>
      <c r="AD182" s="702">
        <f>'[4]2019 GRC Adjustments'!AD182</f>
        <v>0</v>
      </c>
      <c r="AE182" s="702">
        <f>'[4]2019 GRC Adjustments'!AE182</f>
        <v>0</v>
      </c>
      <c r="AF182" s="702">
        <f>'[4]2019 GRC Adjustments'!AF182</f>
        <v>-120.57419275475112</v>
      </c>
      <c r="AG182" s="702">
        <f>'[4]2019 GRC Adjustments'!AG182</f>
        <v>518916.30580724421</v>
      </c>
      <c r="AH182" s="702">
        <f>'[4]2019 GRC Adjustments'!AH182</f>
        <v>0</v>
      </c>
      <c r="AI182" s="702">
        <f>'[4]2019 GRC Adjustments'!AI182</f>
        <v>0</v>
      </c>
      <c r="AJ182" s="702">
        <f>'[4]2019 GRC Adjustments'!AJ182</f>
        <v>0</v>
      </c>
      <c r="AK182" s="702">
        <f>'[4]2019 GRC Adjustments'!AK182</f>
        <v>0</v>
      </c>
      <c r="AL182" s="702">
        <f>'[4]2019 GRC Adjustments'!AL182</f>
        <v>0</v>
      </c>
      <c r="AM182" s="702">
        <f>'[4]2019 GRC Adjustments'!AM182</f>
        <v>0</v>
      </c>
      <c r="AN182" s="702">
        <f>'[4]2019 GRC Adjustments'!AN182</f>
        <v>14034.160908526401</v>
      </c>
      <c r="AO182" s="702">
        <f>'[4]2019 GRC Adjustments'!AO182</f>
        <v>0</v>
      </c>
      <c r="AP182" s="702">
        <f>'[4]2019 GRC Adjustments'!AP182</f>
        <v>0</v>
      </c>
      <c r="AQ182" s="702">
        <f>'[4]2019 GRC Adjustments'!AQ182</f>
        <v>0</v>
      </c>
      <c r="AR182" s="702">
        <f>'[4]2019 GRC Adjustments'!AR182</f>
        <v>0</v>
      </c>
      <c r="AS182" s="702">
        <f>'[4]2019 GRC Adjustments'!AS182</f>
        <v>0</v>
      </c>
      <c r="AT182" s="702">
        <f>'[4]2019 GRC Adjustments'!AT182</f>
        <v>0</v>
      </c>
      <c r="AU182" s="702">
        <f>'[4]2019 GRC Adjustments'!AU182</f>
        <v>0</v>
      </c>
      <c r="AV182" s="702">
        <f>'[4]2019 GRC Adjustments'!AV182</f>
        <v>0</v>
      </c>
      <c r="AW182" s="702">
        <f>'[4]2019 GRC Adjustments'!AW182</f>
        <v>0</v>
      </c>
      <c r="AX182" s="702">
        <f>'[4]2019 GRC Adjustments'!AX182</f>
        <v>0</v>
      </c>
      <c r="AY182" s="702">
        <f>'[4]2019 GRC Adjustments'!AY182</f>
        <v>0</v>
      </c>
      <c r="AZ182" s="702">
        <f>'[4]2019 GRC Adjustments'!AZ182</f>
        <v>0</v>
      </c>
      <c r="BA182" s="702">
        <f>'[4]2019 GRC Adjustments'!BA182</f>
        <v>0</v>
      </c>
      <c r="BB182" s="702">
        <f>'[4]2019 GRC Adjustments'!BB182</f>
        <v>0</v>
      </c>
      <c r="BC182" s="702">
        <f>'[4]2019 GRC Adjustments'!BC182</f>
        <v>0</v>
      </c>
      <c r="BD182" s="702">
        <f>'[4]2019 GRC Adjustments'!BD182</f>
        <v>0</v>
      </c>
      <c r="BE182" s="702">
        <f>'[4]2019 GRC Adjustments'!BE182</f>
        <v>0</v>
      </c>
      <c r="BF182" s="702">
        <f>'[4]2019 GRC Adjustments'!BF182</f>
        <v>0</v>
      </c>
      <c r="BG182" s="702">
        <f>'[4]2019 GRC Adjustments'!BG182</f>
        <v>0</v>
      </c>
      <c r="BH182" s="702">
        <f>'[4]2019 GRC Adjustments'!BH182</f>
        <v>0</v>
      </c>
      <c r="BI182" s="702">
        <f>'[4]2019 GRC Adjustments'!BI182</f>
        <v>0</v>
      </c>
      <c r="BJ182" s="702">
        <f>'[4]2019 GRC Adjustments'!BJ182</f>
        <v>14034.160908526401</v>
      </c>
      <c r="BK182" s="702">
        <f>'[4]2019 GRC Adjustments'!BK182</f>
        <v>532950.46671577066</v>
      </c>
    </row>
    <row r="183" spans="1:63">
      <c r="A183" s="700">
        <f>'[4]2019 GRC Adjustments'!A183</f>
        <v>179</v>
      </c>
      <c r="B183" s="702" t="str">
        <f>'[4]2019 GRC Adjustments'!B183</f>
        <v xml:space="preserve">               (19) 598 - Distribution Maint Misc Dist Plant</v>
      </c>
      <c r="C183" s="702">
        <f>'[4]2019 GRC Adjustments'!C183</f>
        <v>0</v>
      </c>
      <c r="D183" s="702">
        <f>'[4]2019 GRC Adjustments'!D183</f>
        <v>0</v>
      </c>
      <c r="E183" s="702">
        <f>'[4]2019 GRC Adjustments'!E183</f>
        <v>0</v>
      </c>
      <c r="F183" s="702">
        <f>'[4]2019 GRC Adjustments'!F183</f>
        <v>0</v>
      </c>
      <c r="G183" s="702">
        <f>'[4]2019 GRC Adjustments'!G183</f>
        <v>0</v>
      </c>
      <c r="H183" s="702">
        <f>'[4]2019 GRC Adjustments'!H183</f>
        <v>0</v>
      </c>
      <c r="I183" s="702">
        <f>'[4]2019 GRC Adjustments'!I183</f>
        <v>0</v>
      </c>
      <c r="J183" s="702">
        <f>'[4]2019 GRC Adjustments'!J183</f>
        <v>0</v>
      </c>
      <c r="K183" s="702">
        <f>'[4]2019 GRC Adjustments'!K183</f>
        <v>0</v>
      </c>
      <c r="L183" s="702">
        <f>'[4]2019 GRC Adjustments'!L183</f>
        <v>0</v>
      </c>
      <c r="M183" s="702">
        <f>'[4]2019 GRC Adjustments'!M183</f>
        <v>0</v>
      </c>
      <c r="N183" s="702">
        <f>'[4]2019 GRC Adjustments'!N183</f>
        <v>0</v>
      </c>
      <c r="O183" s="702">
        <f>'[4]2019 GRC Adjustments'!O183</f>
        <v>0</v>
      </c>
      <c r="P183" s="702">
        <f>'[4]2019 GRC Adjustments'!P183</f>
        <v>0</v>
      </c>
      <c r="Q183" s="702">
        <f>'[4]2019 GRC Adjustments'!Q183</f>
        <v>0</v>
      </c>
      <c r="R183" s="702">
        <f>'[4]2019 GRC Adjustments'!R183</f>
        <v>0</v>
      </c>
      <c r="S183" s="702">
        <f>'[4]2019 GRC Adjustments'!S183</f>
        <v>0</v>
      </c>
      <c r="T183" s="702">
        <f>'[4]2019 GRC Adjustments'!T183</f>
        <v>0</v>
      </c>
      <c r="U183" s="702">
        <f>'[4]2019 GRC Adjustments'!U183</f>
        <v>0</v>
      </c>
      <c r="V183" s="702">
        <f>'[4]2019 GRC Adjustments'!V183</f>
        <v>0</v>
      </c>
      <c r="W183" s="702">
        <f>'[4]2019 GRC Adjustments'!W183</f>
        <v>0</v>
      </c>
      <c r="X183" s="702">
        <f>'[4]2019 GRC Adjustments'!X183</f>
        <v>0</v>
      </c>
      <c r="Y183" s="702">
        <f>'[4]2019 GRC Adjustments'!Y183</f>
        <v>0</v>
      </c>
      <c r="Z183" s="702">
        <f>'[4]2019 GRC Adjustments'!Z183</f>
        <v>0</v>
      </c>
      <c r="AA183" s="702">
        <f>'[4]2019 GRC Adjustments'!AA183</f>
        <v>0</v>
      </c>
      <c r="AB183" s="702">
        <f>'[4]2019 GRC Adjustments'!AB183</f>
        <v>0</v>
      </c>
      <c r="AC183" s="702">
        <f>'[4]2019 GRC Adjustments'!AC183</f>
        <v>0</v>
      </c>
      <c r="AD183" s="702">
        <f>'[4]2019 GRC Adjustments'!AD183</f>
        <v>0</v>
      </c>
      <c r="AE183" s="702">
        <f>'[4]2019 GRC Adjustments'!AE183</f>
        <v>0</v>
      </c>
      <c r="AF183" s="702">
        <f>'[4]2019 GRC Adjustments'!AF183</f>
        <v>0</v>
      </c>
      <c r="AG183" s="702">
        <f>'[4]2019 GRC Adjustments'!AG183</f>
        <v>0</v>
      </c>
      <c r="AH183" s="702">
        <f>'[4]2019 GRC Adjustments'!AH183</f>
        <v>0</v>
      </c>
      <c r="AI183" s="702">
        <f>'[4]2019 GRC Adjustments'!AI183</f>
        <v>0</v>
      </c>
      <c r="AJ183" s="702">
        <f>'[4]2019 GRC Adjustments'!AJ183</f>
        <v>0</v>
      </c>
      <c r="AK183" s="702">
        <f>'[4]2019 GRC Adjustments'!AK183</f>
        <v>0</v>
      </c>
      <c r="AL183" s="702">
        <f>'[4]2019 GRC Adjustments'!AL183</f>
        <v>0</v>
      </c>
      <c r="AM183" s="702">
        <f>'[4]2019 GRC Adjustments'!AM183</f>
        <v>0</v>
      </c>
      <c r="AN183" s="702">
        <f>'[4]2019 GRC Adjustments'!AN183</f>
        <v>0</v>
      </c>
      <c r="AO183" s="702">
        <f>'[4]2019 GRC Adjustments'!AO183</f>
        <v>0</v>
      </c>
      <c r="AP183" s="702">
        <f>'[4]2019 GRC Adjustments'!AP183</f>
        <v>0</v>
      </c>
      <c r="AQ183" s="702">
        <f>'[4]2019 GRC Adjustments'!AQ183</f>
        <v>0</v>
      </c>
      <c r="AR183" s="702">
        <f>'[4]2019 GRC Adjustments'!AR183</f>
        <v>0</v>
      </c>
      <c r="AS183" s="702">
        <f>'[4]2019 GRC Adjustments'!AS183</f>
        <v>0</v>
      </c>
      <c r="AT183" s="702">
        <f>'[4]2019 GRC Adjustments'!AT183</f>
        <v>0</v>
      </c>
      <c r="AU183" s="702">
        <f>'[4]2019 GRC Adjustments'!AU183</f>
        <v>0</v>
      </c>
      <c r="AV183" s="702">
        <f>'[4]2019 GRC Adjustments'!AV183</f>
        <v>0</v>
      </c>
      <c r="AW183" s="702">
        <f>'[4]2019 GRC Adjustments'!AW183</f>
        <v>0</v>
      </c>
      <c r="AX183" s="702">
        <f>'[4]2019 GRC Adjustments'!AX183</f>
        <v>0</v>
      </c>
      <c r="AY183" s="702">
        <f>'[4]2019 GRC Adjustments'!AY183</f>
        <v>0</v>
      </c>
      <c r="AZ183" s="702">
        <f>'[4]2019 GRC Adjustments'!AZ183</f>
        <v>0</v>
      </c>
      <c r="BA183" s="702">
        <f>'[4]2019 GRC Adjustments'!BA183</f>
        <v>0</v>
      </c>
      <c r="BB183" s="702">
        <f>'[4]2019 GRC Adjustments'!BB183</f>
        <v>0</v>
      </c>
      <c r="BC183" s="702">
        <f>'[4]2019 GRC Adjustments'!BC183</f>
        <v>0</v>
      </c>
      <c r="BD183" s="702">
        <f>'[4]2019 GRC Adjustments'!BD183</f>
        <v>0</v>
      </c>
      <c r="BE183" s="702">
        <f>'[4]2019 GRC Adjustments'!BE183</f>
        <v>0</v>
      </c>
      <c r="BF183" s="702">
        <f>'[4]2019 GRC Adjustments'!BF183</f>
        <v>0</v>
      </c>
      <c r="BG183" s="702">
        <f>'[4]2019 GRC Adjustments'!BG183</f>
        <v>0</v>
      </c>
      <c r="BH183" s="702">
        <f>'[4]2019 GRC Adjustments'!BH183</f>
        <v>0</v>
      </c>
      <c r="BI183" s="702">
        <f>'[4]2019 GRC Adjustments'!BI183</f>
        <v>0</v>
      </c>
      <c r="BJ183" s="702">
        <f>'[4]2019 GRC Adjustments'!BJ183</f>
        <v>0</v>
      </c>
      <c r="BK183" s="702">
        <f>'[4]2019 GRC Adjustments'!BK183</f>
        <v>0</v>
      </c>
    </row>
    <row r="184" spans="1:63">
      <c r="A184" s="700">
        <f>'[4]2019 GRC Adjustments'!A184</f>
        <v>180</v>
      </c>
      <c r="B184" s="702" t="str">
        <f>'[4]2019 GRC Adjustments'!B184</f>
        <v xml:space="preserve">               (19) 870 - Distribution Oper Supv &amp; Engineering</v>
      </c>
      <c r="C184" s="702">
        <f>'[4]2019 GRC Adjustments'!C184</f>
        <v>0</v>
      </c>
      <c r="D184" s="702">
        <f>'[4]2019 GRC Adjustments'!D184</f>
        <v>0</v>
      </c>
      <c r="E184" s="702">
        <f>'[4]2019 GRC Adjustments'!E184</f>
        <v>0</v>
      </c>
      <c r="F184" s="702">
        <f>'[4]2019 GRC Adjustments'!F184</f>
        <v>0</v>
      </c>
      <c r="G184" s="702">
        <f>'[4]2019 GRC Adjustments'!G184</f>
        <v>0</v>
      </c>
      <c r="H184" s="702">
        <f>'[4]2019 GRC Adjustments'!H184</f>
        <v>0</v>
      </c>
      <c r="I184" s="702">
        <f>'[4]2019 GRC Adjustments'!I184</f>
        <v>0</v>
      </c>
      <c r="J184" s="702">
        <f>'[4]2019 GRC Adjustments'!J184</f>
        <v>0</v>
      </c>
      <c r="K184" s="702">
        <f>'[4]2019 GRC Adjustments'!K184</f>
        <v>0</v>
      </c>
      <c r="L184" s="702">
        <f>'[4]2019 GRC Adjustments'!L184</f>
        <v>0</v>
      </c>
      <c r="M184" s="702">
        <f>'[4]2019 GRC Adjustments'!M184</f>
        <v>0</v>
      </c>
      <c r="N184" s="702">
        <f>'[4]2019 GRC Adjustments'!N184</f>
        <v>0</v>
      </c>
      <c r="O184" s="702">
        <f>'[4]2019 GRC Adjustments'!O184</f>
        <v>0</v>
      </c>
      <c r="P184" s="702">
        <f>'[4]2019 GRC Adjustments'!P184</f>
        <v>0</v>
      </c>
      <c r="Q184" s="702">
        <f>'[4]2019 GRC Adjustments'!Q184</f>
        <v>0</v>
      </c>
      <c r="R184" s="702">
        <f>'[4]2019 GRC Adjustments'!R184</f>
        <v>0</v>
      </c>
      <c r="S184" s="702">
        <f>'[4]2019 GRC Adjustments'!S184</f>
        <v>0</v>
      </c>
      <c r="T184" s="702">
        <f>'[4]2019 GRC Adjustments'!T184</f>
        <v>0</v>
      </c>
      <c r="U184" s="702">
        <f>'[4]2019 GRC Adjustments'!U184</f>
        <v>0</v>
      </c>
      <c r="V184" s="702">
        <f>'[4]2019 GRC Adjustments'!V184</f>
        <v>0</v>
      </c>
      <c r="W184" s="702">
        <f>'[4]2019 GRC Adjustments'!W184</f>
        <v>0</v>
      </c>
      <c r="X184" s="702">
        <f>'[4]2019 GRC Adjustments'!X184</f>
        <v>0</v>
      </c>
      <c r="Y184" s="702">
        <f>'[4]2019 GRC Adjustments'!Y184</f>
        <v>0</v>
      </c>
      <c r="Z184" s="702">
        <f>'[4]2019 GRC Adjustments'!Z184</f>
        <v>0</v>
      </c>
      <c r="AA184" s="702">
        <f>'[4]2019 GRC Adjustments'!AA184</f>
        <v>0</v>
      </c>
      <c r="AB184" s="702">
        <f>'[4]2019 GRC Adjustments'!AB184</f>
        <v>0</v>
      </c>
      <c r="AC184" s="702">
        <f>'[4]2019 GRC Adjustments'!AC184</f>
        <v>0</v>
      </c>
      <c r="AD184" s="702">
        <f>'[4]2019 GRC Adjustments'!AD184</f>
        <v>0</v>
      </c>
      <c r="AE184" s="702">
        <f>'[4]2019 GRC Adjustments'!AE184</f>
        <v>0</v>
      </c>
      <c r="AF184" s="702">
        <f>'[4]2019 GRC Adjustments'!AF184</f>
        <v>0</v>
      </c>
      <c r="AG184" s="702">
        <f>'[4]2019 GRC Adjustments'!AG184</f>
        <v>0</v>
      </c>
      <c r="AH184" s="702">
        <f>'[4]2019 GRC Adjustments'!AH184</f>
        <v>0</v>
      </c>
      <c r="AI184" s="702">
        <f>'[4]2019 GRC Adjustments'!AI184</f>
        <v>0</v>
      </c>
      <c r="AJ184" s="702">
        <f>'[4]2019 GRC Adjustments'!AJ184</f>
        <v>0</v>
      </c>
      <c r="AK184" s="702">
        <f>'[4]2019 GRC Adjustments'!AK184</f>
        <v>0</v>
      </c>
      <c r="AL184" s="702">
        <f>'[4]2019 GRC Adjustments'!AL184</f>
        <v>0</v>
      </c>
      <c r="AM184" s="702">
        <f>'[4]2019 GRC Adjustments'!AM184</f>
        <v>0</v>
      </c>
      <c r="AN184" s="702">
        <f>'[4]2019 GRC Adjustments'!AN184</f>
        <v>0</v>
      </c>
      <c r="AO184" s="702">
        <f>'[4]2019 GRC Adjustments'!AO184</f>
        <v>0</v>
      </c>
      <c r="AP184" s="702">
        <f>'[4]2019 GRC Adjustments'!AP184</f>
        <v>0</v>
      </c>
      <c r="AQ184" s="702">
        <f>'[4]2019 GRC Adjustments'!AQ184</f>
        <v>0</v>
      </c>
      <c r="AR184" s="702">
        <f>'[4]2019 GRC Adjustments'!AR184</f>
        <v>0</v>
      </c>
      <c r="AS184" s="702">
        <f>'[4]2019 GRC Adjustments'!AS184</f>
        <v>0</v>
      </c>
      <c r="AT184" s="702">
        <f>'[4]2019 GRC Adjustments'!AT184</f>
        <v>0</v>
      </c>
      <c r="AU184" s="702">
        <f>'[4]2019 GRC Adjustments'!AU184</f>
        <v>0</v>
      </c>
      <c r="AV184" s="702">
        <f>'[4]2019 GRC Adjustments'!AV184</f>
        <v>0</v>
      </c>
      <c r="AW184" s="702">
        <f>'[4]2019 GRC Adjustments'!AW184</f>
        <v>0</v>
      </c>
      <c r="AX184" s="702">
        <f>'[4]2019 GRC Adjustments'!AX184</f>
        <v>0</v>
      </c>
      <c r="AY184" s="702">
        <f>'[4]2019 GRC Adjustments'!AY184</f>
        <v>0</v>
      </c>
      <c r="AZ184" s="702">
        <f>'[4]2019 GRC Adjustments'!AZ184</f>
        <v>0</v>
      </c>
      <c r="BA184" s="702">
        <f>'[4]2019 GRC Adjustments'!BA184</f>
        <v>0</v>
      </c>
      <c r="BB184" s="702">
        <f>'[4]2019 GRC Adjustments'!BB184</f>
        <v>0</v>
      </c>
      <c r="BC184" s="702">
        <f>'[4]2019 GRC Adjustments'!BC184</f>
        <v>0</v>
      </c>
      <c r="BD184" s="702">
        <f>'[4]2019 GRC Adjustments'!BD184</f>
        <v>0</v>
      </c>
      <c r="BE184" s="702">
        <f>'[4]2019 GRC Adjustments'!BE184</f>
        <v>0</v>
      </c>
      <c r="BF184" s="702">
        <f>'[4]2019 GRC Adjustments'!BF184</f>
        <v>0</v>
      </c>
      <c r="BG184" s="702">
        <f>'[4]2019 GRC Adjustments'!BG184</f>
        <v>0</v>
      </c>
      <c r="BH184" s="702">
        <f>'[4]2019 GRC Adjustments'!BH184</f>
        <v>0</v>
      </c>
      <c r="BI184" s="702">
        <f>'[4]2019 GRC Adjustments'!BI184</f>
        <v>0</v>
      </c>
      <c r="BJ184" s="702">
        <f>'[4]2019 GRC Adjustments'!BJ184</f>
        <v>0</v>
      </c>
      <c r="BK184" s="702">
        <f>'[4]2019 GRC Adjustments'!BK184</f>
        <v>0</v>
      </c>
    </row>
    <row r="185" spans="1:63">
      <c r="A185" s="700">
        <f>'[4]2019 GRC Adjustments'!A185</f>
        <v>181</v>
      </c>
      <c r="B185" s="702" t="str">
        <f>'[4]2019 GRC Adjustments'!B185</f>
        <v xml:space="preserve">               (19) 871 - Distribution Oper Load Dispatching</v>
      </c>
      <c r="C185" s="702">
        <f>'[4]2019 GRC Adjustments'!C185</f>
        <v>0</v>
      </c>
      <c r="D185" s="702">
        <f>'[4]2019 GRC Adjustments'!D185</f>
        <v>0</v>
      </c>
      <c r="E185" s="702">
        <f>'[4]2019 GRC Adjustments'!E185</f>
        <v>0</v>
      </c>
      <c r="F185" s="702">
        <f>'[4]2019 GRC Adjustments'!F185</f>
        <v>0</v>
      </c>
      <c r="G185" s="702">
        <f>'[4]2019 GRC Adjustments'!G185</f>
        <v>0</v>
      </c>
      <c r="H185" s="702">
        <f>'[4]2019 GRC Adjustments'!H185</f>
        <v>0</v>
      </c>
      <c r="I185" s="702">
        <f>'[4]2019 GRC Adjustments'!I185</f>
        <v>0</v>
      </c>
      <c r="J185" s="702">
        <f>'[4]2019 GRC Adjustments'!J185</f>
        <v>0</v>
      </c>
      <c r="K185" s="702">
        <f>'[4]2019 GRC Adjustments'!K185</f>
        <v>0</v>
      </c>
      <c r="L185" s="702">
        <f>'[4]2019 GRC Adjustments'!L185</f>
        <v>0</v>
      </c>
      <c r="M185" s="702">
        <f>'[4]2019 GRC Adjustments'!M185</f>
        <v>0</v>
      </c>
      <c r="N185" s="702">
        <f>'[4]2019 GRC Adjustments'!N185</f>
        <v>0</v>
      </c>
      <c r="O185" s="702">
        <f>'[4]2019 GRC Adjustments'!O185</f>
        <v>0</v>
      </c>
      <c r="P185" s="702">
        <f>'[4]2019 GRC Adjustments'!P185</f>
        <v>0</v>
      </c>
      <c r="Q185" s="702">
        <f>'[4]2019 GRC Adjustments'!Q185</f>
        <v>0</v>
      </c>
      <c r="R185" s="702">
        <f>'[4]2019 GRC Adjustments'!R185</f>
        <v>0</v>
      </c>
      <c r="S185" s="702">
        <f>'[4]2019 GRC Adjustments'!S185</f>
        <v>0</v>
      </c>
      <c r="T185" s="702">
        <f>'[4]2019 GRC Adjustments'!T185</f>
        <v>0</v>
      </c>
      <c r="U185" s="702">
        <f>'[4]2019 GRC Adjustments'!U185</f>
        <v>0</v>
      </c>
      <c r="V185" s="702">
        <f>'[4]2019 GRC Adjustments'!V185</f>
        <v>0</v>
      </c>
      <c r="W185" s="702">
        <f>'[4]2019 GRC Adjustments'!W185</f>
        <v>0</v>
      </c>
      <c r="X185" s="702">
        <f>'[4]2019 GRC Adjustments'!X185</f>
        <v>0</v>
      </c>
      <c r="Y185" s="702">
        <f>'[4]2019 GRC Adjustments'!Y185</f>
        <v>0</v>
      </c>
      <c r="Z185" s="702">
        <f>'[4]2019 GRC Adjustments'!Z185</f>
        <v>0</v>
      </c>
      <c r="AA185" s="702">
        <f>'[4]2019 GRC Adjustments'!AA185</f>
        <v>0</v>
      </c>
      <c r="AB185" s="702">
        <f>'[4]2019 GRC Adjustments'!AB185</f>
        <v>0</v>
      </c>
      <c r="AC185" s="702">
        <f>'[4]2019 GRC Adjustments'!AC185</f>
        <v>0</v>
      </c>
      <c r="AD185" s="702">
        <f>'[4]2019 GRC Adjustments'!AD185</f>
        <v>0</v>
      </c>
      <c r="AE185" s="702">
        <f>'[4]2019 GRC Adjustments'!AE185</f>
        <v>0</v>
      </c>
      <c r="AF185" s="702">
        <f>'[4]2019 GRC Adjustments'!AF185</f>
        <v>0</v>
      </c>
      <c r="AG185" s="702">
        <f>'[4]2019 GRC Adjustments'!AG185</f>
        <v>0</v>
      </c>
      <c r="AH185" s="702">
        <f>'[4]2019 GRC Adjustments'!AH185</f>
        <v>0</v>
      </c>
      <c r="AI185" s="702">
        <f>'[4]2019 GRC Adjustments'!AI185</f>
        <v>0</v>
      </c>
      <c r="AJ185" s="702">
        <f>'[4]2019 GRC Adjustments'!AJ185</f>
        <v>0</v>
      </c>
      <c r="AK185" s="702">
        <f>'[4]2019 GRC Adjustments'!AK185</f>
        <v>0</v>
      </c>
      <c r="AL185" s="702">
        <f>'[4]2019 GRC Adjustments'!AL185</f>
        <v>0</v>
      </c>
      <c r="AM185" s="702">
        <f>'[4]2019 GRC Adjustments'!AM185</f>
        <v>0</v>
      </c>
      <c r="AN185" s="702">
        <f>'[4]2019 GRC Adjustments'!AN185</f>
        <v>0</v>
      </c>
      <c r="AO185" s="702">
        <f>'[4]2019 GRC Adjustments'!AO185</f>
        <v>0</v>
      </c>
      <c r="AP185" s="702">
        <f>'[4]2019 GRC Adjustments'!AP185</f>
        <v>0</v>
      </c>
      <c r="AQ185" s="702">
        <f>'[4]2019 GRC Adjustments'!AQ185</f>
        <v>0</v>
      </c>
      <c r="AR185" s="702">
        <f>'[4]2019 GRC Adjustments'!AR185</f>
        <v>0</v>
      </c>
      <c r="AS185" s="702">
        <f>'[4]2019 GRC Adjustments'!AS185</f>
        <v>0</v>
      </c>
      <c r="AT185" s="702">
        <f>'[4]2019 GRC Adjustments'!AT185</f>
        <v>0</v>
      </c>
      <c r="AU185" s="702">
        <f>'[4]2019 GRC Adjustments'!AU185</f>
        <v>0</v>
      </c>
      <c r="AV185" s="702">
        <f>'[4]2019 GRC Adjustments'!AV185</f>
        <v>0</v>
      </c>
      <c r="AW185" s="702">
        <f>'[4]2019 GRC Adjustments'!AW185</f>
        <v>0</v>
      </c>
      <c r="AX185" s="702">
        <f>'[4]2019 GRC Adjustments'!AX185</f>
        <v>0</v>
      </c>
      <c r="AY185" s="702">
        <f>'[4]2019 GRC Adjustments'!AY185</f>
        <v>0</v>
      </c>
      <c r="AZ185" s="702">
        <f>'[4]2019 GRC Adjustments'!AZ185</f>
        <v>0</v>
      </c>
      <c r="BA185" s="702">
        <f>'[4]2019 GRC Adjustments'!BA185</f>
        <v>0</v>
      </c>
      <c r="BB185" s="702">
        <f>'[4]2019 GRC Adjustments'!BB185</f>
        <v>0</v>
      </c>
      <c r="BC185" s="702">
        <f>'[4]2019 GRC Adjustments'!BC185</f>
        <v>0</v>
      </c>
      <c r="BD185" s="702">
        <f>'[4]2019 GRC Adjustments'!BD185</f>
        <v>0</v>
      </c>
      <c r="BE185" s="702">
        <f>'[4]2019 GRC Adjustments'!BE185</f>
        <v>0</v>
      </c>
      <c r="BF185" s="702">
        <f>'[4]2019 GRC Adjustments'!BF185</f>
        <v>0</v>
      </c>
      <c r="BG185" s="702">
        <f>'[4]2019 GRC Adjustments'!BG185</f>
        <v>0</v>
      </c>
      <c r="BH185" s="702">
        <f>'[4]2019 GRC Adjustments'!BH185</f>
        <v>0</v>
      </c>
      <c r="BI185" s="702">
        <f>'[4]2019 GRC Adjustments'!BI185</f>
        <v>0</v>
      </c>
      <c r="BJ185" s="702">
        <f>'[4]2019 GRC Adjustments'!BJ185</f>
        <v>0</v>
      </c>
      <c r="BK185" s="702">
        <f>'[4]2019 GRC Adjustments'!BK185</f>
        <v>0</v>
      </c>
    </row>
    <row r="186" spans="1:63">
      <c r="A186" s="700">
        <f>'[4]2019 GRC Adjustments'!A186</f>
        <v>182</v>
      </c>
      <c r="B186" s="702" t="str">
        <f>'[4]2019 GRC Adjustments'!B186</f>
        <v xml:space="preserve">               (19) 874 - Distribution Oper Mains &amp; Services Exp</v>
      </c>
      <c r="C186" s="702">
        <f>'[4]2019 GRC Adjustments'!C186</f>
        <v>0</v>
      </c>
      <c r="D186" s="702">
        <f>'[4]2019 GRC Adjustments'!D186</f>
        <v>0</v>
      </c>
      <c r="E186" s="702">
        <f>'[4]2019 GRC Adjustments'!E186</f>
        <v>0</v>
      </c>
      <c r="F186" s="702">
        <f>'[4]2019 GRC Adjustments'!F186</f>
        <v>0</v>
      </c>
      <c r="G186" s="702">
        <f>'[4]2019 GRC Adjustments'!G186</f>
        <v>0</v>
      </c>
      <c r="H186" s="702">
        <f>'[4]2019 GRC Adjustments'!H186</f>
        <v>0</v>
      </c>
      <c r="I186" s="702">
        <f>'[4]2019 GRC Adjustments'!I186</f>
        <v>0</v>
      </c>
      <c r="J186" s="702">
        <f>'[4]2019 GRC Adjustments'!J186</f>
        <v>0</v>
      </c>
      <c r="K186" s="702">
        <f>'[4]2019 GRC Adjustments'!K186</f>
        <v>0</v>
      </c>
      <c r="L186" s="702">
        <f>'[4]2019 GRC Adjustments'!L186</f>
        <v>0</v>
      </c>
      <c r="M186" s="702">
        <f>'[4]2019 GRC Adjustments'!M186</f>
        <v>0</v>
      </c>
      <c r="N186" s="702">
        <f>'[4]2019 GRC Adjustments'!N186</f>
        <v>0</v>
      </c>
      <c r="O186" s="702">
        <f>'[4]2019 GRC Adjustments'!O186</f>
        <v>0</v>
      </c>
      <c r="P186" s="702">
        <f>'[4]2019 GRC Adjustments'!P186</f>
        <v>0</v>
      </c>
      <c r="Q186" s="702">
        <f>'[4]2019 GRC Adjustments'!Q186</f>
        <v>0</v>
      </c>
      <c r="R186" s="702">
        <f>'[4]2019 GRC Adjustments'!R186</f>
        <v>0</v>
      </c>
      <c r="S186" s="702">
        <f>'[4]2019 GRC Adjustments'!S186</f>
        <v>0</v>
      </c>
      <c r="T186" s="702">
        <f>'[4]2019 GRC Adjustments'!T186</f>
        <v>0</v>
      </c>
      <c r="U186" s="702">
        <f>'[4]2019 GRC Adjustments'!U186</f>
        <v>0</v>
      </c>
      <c r="V186" s="702">
        <f>'[4]2019 GRC Adjustments'!V186</f>
        <v>0</v>
      </c>
      <c r="W186" s="702">
        <f>'[4]2019 GRC Adjustments'!W186</f>
        <v>0</v>
      </c>
      <c r="X186" s="702">
        <f>'[4]2019 GRC Adjustments'!X186</f>
        <v>0</v>
      </c>
      <c r="Y186" s="702">
        <f>'[4]2019 GRC Adjustments'!Y186</f>
        <v>0</v>
      </c>
      <c r="Z186" s="702">
        <f>'[4]2019 GRC Adjustments'!Z186</f>
        <v>0</v>
      </c>
      <c r="AA186" s="702">
        <f>'[4]2019 GRC Adjustments'!AA186</f>
        <v>0</v>
      </c>
      <c r="AB186" s="702">
        <f>'[4]2019 GRC Adjustments'!AB186</f>
        <v>0</v>
      </c>
      <c r="AC186" s="702">
        <f>'[4]2019 GRC Adjustments'!AC186</f>
        <v>0</v>
      </c>
      <c r="AD186" s="702">
        <f>'[4]2019 GRC Adjustments'!AD186</f>
        <v>0</v>
      </c>
      <c r="AE186" s="702">
        <f>'[4]2019 GRC Adjustments'!AE186</f>
        <v>0</v>
      </c>
      <c r="AF186" s="702">
        <f>'[4]2019 GRC Adjustments'!AF186</f>
        <v>0</v>
      </c>
      <c r="AG186" s="702">
        <f>'[4]2019 GRC Adjustments'!AG186</f>
        <v>0</v>
      </c>
      <c r="AH186" s="702">
        <f>'[4]2019 GRC Adjustments'!AH186</f>
        <v>0</v>
      </c>
      <c r="AI186" s="702">
        <f>'[4]2019 GRC Adjustments'!AI186</f>
        <v>0</v>
      </c>
      <c r="AJ186" s="702">
        <f>'[4]2019 GRC Adjustments'!AJ186</f>
        <v>0</v>
      </c>
      <c r="AK186" s="702">
        <f>'[4]2019 GRC Adjustments'!AK186</f>
        <v>0</v>
      </c>
      <c r="AL186" s="702">
        <f>'[4]2019 GRC Adjustments'!AL186</f>
        <v>0</v>
      </c>
      <c r="AM186" s="702">
        <f>'[4]2019 GRC Adjustments'!AM186</f>
        <v>0</v>
      </c>
      <c r="AN186" s="702">
        <f>'[4]2019 GRC Adjustments'!AN186</f>
        <v>0</v>
      </c>
      <c r="AO186" s="702">
        <f>'[4]2019 GRC Adjustments'!AO186</f>
        <v>0</v>
      </c>
      <c r="AP186" s="702">
        <f>'[4]2019 GRC Adjustments'!AP186</f>
        <v>0</v>
      </c>
      <c r="AQ186" s="702">
        <f>'[4]2019 GRC Adjustments'!AQ186</f>
        <v>0</v>
      </c>
      <c r="AR186" s="702">
        <f>'[4]2019 GRC Adjustments'!AR186</f>
        <v>0</v>
      </c>
      <c r="AS186" s="702">
        <f>'[4]2019 GRC Adjustments'!AS186</f>
        <v>0</v>
      </c>
      <c r="AT186" s="702">
        <f>'[4]2019 GRC Adjustments'!AT186</f>
        <v>0</v>
      </c>
      <c r="AU186" s="702">
        <f>'[4]2019 GRC Adjustments'!AU186</f>
        <v>0</v>
      </c>
      <c r="AV186" s="702">
        <f>'[4]2019 GRC Adjustments'!AV186</f>
        <v>0</v>
      </c>
      <c r="AW186" s="702">
        <f>'[4]2019 GRC Adjustments'!AW186</f>
        <v>0</v>
      </c>
      <c r="AX186" s="702">
        <f>'[4]2019 GRC Adjustments'!AX186</f>
        <v>0</v>
      </c>
      <c r="AY186" s="702">
        <f>'[4]2019 GRC Adjustments'!AY186</f>
        <v>0</v>
      </c>
      <c r="AZ186" s="702">
        <f>'[4]2019 GRC Adjustments'!AZ186</f>
        <v>0</v>
      </c>
      <c r="BA186" s="702">
        <f>'[4]2019 GRC Adjustments'!BA186</f>
        <v>0</v>
      </c>
      <c r="BB186" s="702">
        <f>'[4]2019 GRC Adjustments'!BB186</f>
        <v>0</v>
      </c>
      <c r="BC186" s="702">
        <f>'[4]2019 GRC Adjustments'!BC186</f>
        <v>0</v>
      </c>
      <c r="BD186" s="702">
        <f>'[4]2019 GRC Adjustments'!BD186</f>
        <v>0</v>
      </c>
      <c r="BE186" s="702">
        <f>'[4]2019 GRC Adjustments'!BE186</f>
        <v>0</v>
      </c>
      <c r="BF186" s="702">
        <f>'[4]2019 GRC Adjustments'!BF186</f>
        <v>0</v>
      </c>
      <c r="BG186" s="702">
        <f>'[4]2019 GRC Adjustments'!BG186</f>
        <v>0</v>
      </c>
      <c r="BH186" s="702">
        <f>'[4]2019 GRC Adjustments'!BH186</f>
        <v>0</v>
      </c>
      <c r="BI186" s="702">
        <f>'[4]2019 GRC Adjustments'!BI186</f>
        <v>0</v>
      </c>
      <c r="BJ186" s="702">
        <f>'[4]2019 GRC Adjustments'!BJ186</f>
        <v>0</v>
      </c>
      <c r="BK186" s="702">
        <f>'[4]2019 GRC Adjustments'!BK186</f>
        <v>0</v>
      </c>
    </row>
    <row r="187" spans="1:63">
      <c r="A187" s="700">
        <f>'[4]2019 GRC Adjustments'!A187</f>
        <v>183</v>
      </c>
      <c r="B187" s="702" t="str">
        <f>'[4]2019 GRC Adjustments'!B187</f>
        <v xml:space="preserve">               (19) 875 - Distribution Oper Meas &amp; Reg Sta Gen</v>
      </c>
      <c r="C187" s="702">
        <f>'[4]2019 GRC Adjustments'!C187</f>
        <v>0</v>
      </c>
      <c r="D187" s="702">
        <f>'[4]2019 GRC Adjustments'!D187</f>
        <v>0</v>
      </c>
      <c r="E187" s="702">
        <f>'[4]2019 GRC Adjustments'!E187</f>
        <v>0</v>
      </c>
      <c r="F187" s="702">
        <f>'[4]2019 GRC Adjustments'!F187</f>
        <v>0</v>
      </c>
      <c r="G187" s="702">
        <f>'[4]2019 GRC Adjustments'!G187</f>
        <v>0</v>
      </c>
      <c r="H187" s="702">
        <f>'[4]2019 GRC Adjustments'!H187</f>
        <v>0</v>
      </c>
      <c r="I187" s="702">
        <f>'[4]2019 GRC Adjustments'!I187</f>
        <v>0</v>
      </c>
      <c r="J187" s="702">
        <f>'[4]2019 GRC Adjustments'!J187</f>
        <v>0</v>
      </c>
      <c r="K187" s="702">
        <f>'[4]2019 GRC Adjustments'!K187</f>
        <v>0</v>
      </c>
      <c r="L187" s="702">
        <f>'[4]2019 GRC Adjustments'!L187</f>
        <v>0</v>
      </c>
      <c r="M187" s="702">
        <f>'[4]2019 GRC Adjustments'!M187</f>
        <v>0</v>
      </c>
      <c r="N187" s="702">
        <f>'[4]2019 GRC Adjustments'!N187</f>
        <v>0</v>
      </c>
      <c r="O187" s="702">
        <f>'[4]2019 GRC Adjustments'!O187</f>
        <v>0</v>
      </c>
      <c r="P187" s="702">
        <f>'[4]2019 GRC Adjustments'!P187</f>
        <v>0</v>
      </c>
      <c r="Q187" s="702">
        <f>'[4]2019 GRC Adjustments'!Q187</f>
        <v>0</v>
      </c>
      <c r="R187" s="702">
        <f>'[4]2019 GRC Adjustments'!R187</f>
        <v>0</v>
      </c>
      <c r="S187" s="702">
        <f>'[4]2019 GRC Adjustments'!S187</f>
        <v>0</v>
      </c>
      <c r="T187" s="702">
        <f>'[4]2019 GRC Adjustments'!T187</f>
        <v>0</v>
      </c>
      <c r="U187" s="702">
        <f>'[4]2019 GRC Adjustments'!U187</f>
        <v>0</v>
      </c>
      <c r="V187" s="702">
        <f>'[4]2019 GRC Adjustments'!V187</f>
        <v>0</v>
      </c>
      <c r="W187" s="702">
        <f>'[4]2019 GRC Adjustments'!W187</f>
        <v>0</v>
      </c>
      <c r="X187" s="702">
        <f>'[4]2019 GRC Adjustments'!X187</f>
        <v>0</v>
      </c>
      <c r="Y187" s="702">
        <f>'[4]2019 GRC Adjustments'!Y187</f>
        <v>0</v>
      </c>
      <c r="Z187" s="702">
        <f>'[4]2019 GRC Adjustments'!Z187</f>
        <v>0</v>
      </c>
      <c r="AA187" s="702">
        <f>'[4]2019 GRC Adjustments'!AA187</f>
        <v>0</v>
      </c>
      <c r="AB187" s="702">
        <f>'[4]2019 GRC Adjustments'!AB187</f>
        <v>0</v>
      </c>
      <c r="AC187" s="702">
        <f>'[4]2019 GRC Adjustments'!AC187</f>
        <v>0</v>
      </c>
      <c r="AD187" s="702">
        <f>'[4]2019 GRC Adjustments'!AD187</f>
        <v>0</v>
      </c>
      <c r="AE187" s="702">
        <f>'[4]2019 GRC Adjustments'!AE187</f>
        <v>0</v>
      </c>
      <c r="AF187" s="702">
        <f>'[4]2019 GRC Adjustments'!AF187</f>
        <v>0</v>
      </c>
      <c r="AG187" s="702">
        <f>'[4]2019 GRC Adjustments'!AG187</f>
        <v>0</v>
      </c>
      <c r="AH187" s="702">
        <f>'[4]2019 GRC Adjustments'!AH187</f>
        <v>0</v>
      </c>
      <c r="AI187" s="702">
        <f>'[4]2019 GRC Adjustments'!AI187</f>
        <v>0</v>
      </c>
      <c r="AJ187" s="702">
        <f>'[4]2019 GRC Adjustments'!AJ187</f>
        <v>0</v>
      </c>
      <c r="AK187" s="702">
        <f>'[4]2019 GRC Adjustments'!AK187</f>
        <v>0</v>
      </c>
      <c r="AL187" s="702">
        <f>'[4]2019 GRC Adjustments'!AL187</f>
        <v>0</v>
      </c>
      <c r="AM187" s="702">
        <f>'[4]2019 GRC Adjustments'!AM187</f>
        <v>0</v>
      </c>
      <c r="AN187" s="702">
        <f>'[4]2019 GRC Adjustments'!AN187</f>
        <v>0</v>
      </c>
      <c r="AO187" s="702">
        <f>'[4]2019 GRC Adjustments'!AO187</f>
        <v>0</v>
      </c>
      <c r="AP187" s="702">
        <f>'[4]2019 GRC Adjustments'!AP187</f>
        <v>0</v>
      </c>
      <c r="AQ187" s="702">
        <f>'[4]2019 GRC Adjustments'!AQ187</f>
        <v>0</v>
      </c>
      <c r="AR187" s="702">
        <f>'[4]2019 GRC Adjustments'!AR187</f>
        <v>0</v>
      </c>
      <c r="AS187" s="702">
        <f>'[4]2019 GRC Adjustments'!AS187</f>
        <v>0</v>
      </c>
      <c r="AT187" s="702">
        <f>'[4]2019 GRC Adjustments'!AT187</f>
        <v>0</v>
      </c>
      <c r="AU187" s="702">
        <f>'[4]2019 GRC Adjustments'!AU187</f>
        <v>0</v>
      </c>
      <c r="AV187" s="702">
        <f>'[4]2019 GRC Adjustments'!AV187</f>
        <v>0</v>
      </c>
      <c r="AW187" s="702">
        <f>'[4]2019 GRC Adjustments'!AW187</f>
        <v>0</v>
      </c>
      <c r="AX187" s="702">
        <f>'[4]2019 GRC Adjustments'!AX187</f>
        <v>0</v>
      </c>
      <c r="AY187" s="702">
        <f>'[4]2019 GRC Adjustments'!AY187</f>
        <v>0</v>
      </c>
      <c r="AZ187" s="702">
        <f>'[4]2019 GRC Adjustments'!AZ187</f>
        <v>0</v>
      </c>
      <c r="BA187" s="702">
        <f>'[4]2019 GRC Adjustments'!BA187</f>
        <v>0</v>
      </c>
      <c r="BB187" s="702">
        <f>'[4]2019 GRC Adjustments'!BB187</f>
        <v>0</v>
      </c>
      <c r="BC187" s="702">
        <f>'[4]2019 GRC Adjustments'!BC187</f>
        <v>0</v>
      </c>
      <c r="BD187" s="702">
        <f>'[4]2019 GRC Adjustments'!BD187</f>
        <v>0</v>
      </c>
      <c r="BE187" s="702">
        <f>'[4]2019 GRC Adjustments'!BE187</f>
        <v>0</v>
      </c>
      <c r="BF187" s="702">
        <f>'[4]2019 GRC Adjustments'!BF187</f>
        <v>0</v>
      </c>
      <c r="BG187" s="702">
        <f>'[4]2019 GRC Adjustments'!BG187</f>
        <v>0</v>
      </c>
      <c r="BH187" s="702">
        <f>'[4]2019 GRC Adjustments'!BH187</f>
        <v>0</v>
      </c>
      <c r="BI187" s="702">
        <f>'[4]2019 GRC Adjustments'!BI187</f>
        <v>0</v>
      </c>
      <c r="BJ187" s="702">
        <f>'[4]2019 GRC Adjustments'!BJ187</f>
        <v>0</v>
      </c>
      <c r="BK187" s="702">
        <f>'[4]2019 GRC Adjustments'!BK187</f>
        <v>0</v>
      </c>
    </row>
    <row r="188" spans="1:63">
      <c r="A188" s="700">
        <f>'[4]2019 GRC Adjustments'!A188</f>
        <v>184</v>
      </c>
      <c r="B188" s="702" t="str">
        <f>'[4]2019 GRC Adjustments'!B188</f>
        <v xml:space="preserve">               (19) 876 - Distribution Oper Meas &amp; Reg Sta Indus</v>
      </c>
      <c r="C188" s="702">
        <f>'[4]2019 GRC Adjustments'!C188</f>
        <v>0</v>
      </c>
      <c r="D188" s="702">
        <f>'[4]2019 GRC Adjustments'!D188</f>
        <v>0</v>
      </c>
      <c r="E188" s="702">
        <f>'[4]2019 GRC Adjustments'!E188</f>
        <v>0</v>
      </c>
      <c r="F188" s="702">
        <f>'[4]2019 GRC Adjustments'!F188</f>
        <v>0</v>
      </c>
      <c r="G188" s="702">
        <f>'[4]2019 GRC Adjustments'!G188</f>
        <v>0</v>
      </c>
      <c r="H188" s="702">
        <f>'[4]2019 GRC Adjustments'!H188</f>
        <v>0</v>
      </c>
      <c r="I188" s="702">
        <f>'[4]2019 GRC Adjustments'!I188</f>
        <v>0</v>
      </c>
      <c r="J188" s="702">
        <f>'[4]2019 GRC Adjustments'!J188</f>
        <v>0</v>
      </c>
      <c r="K188" s="702">
        <f>'[4]2019 GRC Adjustments'!K188</f>
        <v>0</v>
      </c>
      <c r="L188" s="702">
        <f>'[4]2019 GRC Adjustments'!L188</f>
        <v>0</v>
      </c>
      <c r="M188" s="702">
        <f>'[4]2019 GRC Adjustments'!M188</f>
        <v>0</v>
      </c>
      <c r="N188" s="702">
        <f>'[4]2019 GRC Adjustments'!N188</f>
        <v>0</v>
      </c>
      <c r="O188" s="702">
        <f>'[4]2019 GRC Adjustments'!O188</f>
        <v>0</v>
      </c>
      <c r="P188" s="702">
        <f>'[4]2019 GRC Adjustments'!P188</f>
        <v>0</v>
      </c>
      <c r="Q188" s="702">
        <f>'[4]2019 GRC Adjustments'!Q188</f>
        <v>0</v>
      </c>
      <c r="R188" s="702">
        <f>'[4]2019 GRC Adjustments'!R188</f>
        <v>0</v>
      </c>
      <c r="S188" s="702">
        <f>'[4]2019 GRC Adjustments'!S188</f>
        <v>0</v>
      </c>
      <c r="T188" s="702">
        <f>'[4]2019 GRC Adjustments'!T188</f>
        <v>0</v>
      </c>
      <c r="U188" s="702">
        <f>'[4]2019 GRC Adjustments'!U188</f>
        <v>0</v>
      </c>
      <c r="V188" s="702">
        <f>'[4]2019 GRC Adjustments'!V188</f>
        <v>0</v>
      </c>
      <c r="W188" s="702">
        <f>'[4]2019 GRC Adjustments'!W188</f>
        <v>0</v>
      </c>
      <c r="X188" s="702">
        <f>'[4]2019 GRC Adjustments'!X188</f>
        <v>0</v>
      </c>
      <c r="Y188" s="702">
        <f>'[4]2019 GRC Adjustments'!Y188</f>
        <v>0</v>
      </c>
      <c r="Z188" s="702">
        <f>'[4]2019 GRC Adjustments'!Z188</f>
        <v>0</v>
      </c>
      <c r="AA188" s="702">
        <f>'[4]2019 GRC Adjustments'!AA188</f>
        <v>0</v>
      </c>
      <c r="AB188" s="702">
        <f>'[4]2019 GRC Adjustments'!AB188</f>
        <v>0</v>
      </c>
      <c r="AC188" s="702">
        <f>'[4]2019 GRC Adjustments'!AC188</f>
        <v>0</v>
      </c>
      <c r="AD188" s="702">
        <f>'[4]2019 GRC Adjustments'!AD188</f>
        <v>0</v>
      </c>
      <c r="AE188" s="702">
        <f>'[4]2019 GRC Adjustments'!AE188</f>
        <v>0</v>
      </c>
      <c r="AF188" s="702">
        <f>'[4]2019 GRC Adjustments'!AF188</f>
        <v>0</v>
      </c>
      <c r="AG188" s="702">
        <f>'[4]2019 GRC Adjustments'!AG188</f>
        <v>0</v>
      </c>
      <c r="AH188" s="702">
        <f>'[4]2019 GRC Adjustments'!AH188</f>
        <v>0</v>
      </c>
      <c r="AI188" s="702">
        <f>'[4]2019 GRC Adjustments'!AI188</f>
        <v>0</v>
      </c>
      <c r="AJ188" s="702">
        <f>'[4]2019 GRC Adjustments'!AJ188</f>
        <v>0</v>
      </c>
      <c r="AK188" s="702">
        <f>'[4]2019 GRC Adjustments'!AK188</f>
        <v>0</v>
      </c>
      <c r="AL188" s="702">
        <f>'[4]2019 GRC Adjustments'!AL188</f>
        <v>0</v>
      </c>
      <c r="AM188" s="702">
        <f>'[4]2019 GRC Adjustments'!AM188</f>
        <v>0</v>
      </c>
      <c r="AN188" s="702">
        <f>'[4]2019 GRC Adjustments'!AN188</f>
        <v>0</v>
      </c>
      <c r="AO188" s="702">
        <f>'[4]2019 GRC Adjustments'!AO188</f>
        <v>0</v>
      </c>
      <c r="AP188" s="702">
        <f>'[4]2019 GRC Adjustments'!AP188</f>
        <v>0</v>
      </c>
      <c r="AQ188" s="702">
        <f>'[4]2019 GRC Adjustments'!AQ188</f>
        <v>0</v>
      </c>
      <c r="AR188" s="702">
        <f>'[4]2019 GRC Adjustments'!AR188</f>
        <v>0</v>
      </c>
      <c r="AS188" s="702">
        <f>'[4]2019 GRC Adjustments'!AS188</f>
        <v>0</v>
      </c>
      <c r="AT188" s="702">
        <f>'[4]2019 GRC Adjustments'!AT188</f>
        <v>0</v>
      </c>
      <c r="AU188" s="702">
        <f>'[4]2019 GRC Adjustments'!AU188</f>
        <v>0</v>
      </c>
      <c r="AV188" s="702">
        <f>'[4]2019 GRC Adjustments'!AV188</f>
        <v>0</v>
      </c>
      <c r="AW188" s="702">
        <f>'[4]2019 GRC Adjustments'!AW188</f>
        <v>0</v>
      </c>
      <c r="AX188" s="702">
        <f>'[4]2019 GRC Adjustments'!AX188</f>
        <v>0</v>
      </c>
      <c r="AY188" s="702">
        <f>'[4]2019 GRC Adjustments'!AY188</f>
        <v>0</v>
      </c>
      <c r="AZ188" s="702">
        <f>'[4]2019 GRC Adjustments'!AZ188</f>
        <v>0</v>
      </c>
      <c r="BA188" s="702">
        <f>'[4]2019 GRC Adjustments'!BA188</f>
        <v>0</v>
      </c>
      <c r="BB188" s="702">
        <f>'[4]2019 GRC Adjustments'!BB188</f>
        <v>0</v>
      </c>
      <c r="BC188" s="702">
        <f>'[4]2019 GRC Adjustments'!BC188</f>
        <v>0</v>
      </c>
      <c r="BD188" s="702">
        <f>'[4]2019 GRC Adjustments'!BD188</f>
        <v>0</v>
      </c>
      <c r="BE188" s="702">
        <f>'[4]2019 GRC Adjustments'!BE188</f>
        <v>0</v>
      </c>
      <c r="BF188" s="702">
        <f>'[4]2019 GRC Adjustments'!BF188</f>
        <v>0</v>
      </c>
      <c r="BG188" s="702">
        <f>'[4]2019 GRC Adjustments'!BG188</f>
        <v>0</v>
      </c>
      <c r="BH188" s="702">
        <f>'[4]2019 GRC Adjustments'!BH188</f>
        <v>0</v>
      </c>
      <c r="BI188" s="702">
        <f>'[4]2019 GRC Adjustments'!BI188</f>
        <v>0</v>
      </c>
      <c r="BJ188" s="702">
        <f>'[4]2019 GRC Adjustments'!BJ188</f>
        <v>0</v>
      </c>
      <c r="BK188" s="702">
        <f>'[4]2019 GRC Adjustments'!BK188</f>
        <v>0</v>
      </c>
    </row>
    <row r="189" spans="1:63">
      <c r="A189" s="700">
        <f>'[4]2019 GRC Adjustments'!A189</f>
        <v>185</v>
      </c>
      <c r="B189" s="702" t="str">
        <f>'[4]2019 GRC Adjustments'!B189</f>
        <v xml:space="preserve">               (19) 878 - Distribution Oper Meter &amp; House Reg</v>
      </c>
      <c r="C189" s="702">
        <f>'[4]2019 GRC Adjustments'!C189</f>
        <v>0</v>
      </c>
      <c r="D189" s="702">
        <f>'[4]2019 GRC Adjustments'!D189</f>
        <v>0</v>
      </c>
      <c r="E189" s="702">
        <f>'[4]2019 GRC Adjustments'!E189</f>
        <v>0</v>
      </c>
      <c r="F189" s="702">
        <f>'[4]2019 GRC Adjustments'!F189</f>
        <v>0</v>
      </c>
      <c r="G189" s="702">
        <f>'[4]2019 GRC Adjustments'!G189</f>
        <v>0</v>
      </c>
      <c r="H189" s="702">
        <f>'[4]2019 GRC Adjustments'!H189</f>
        <v>0</v>
      </c>
      <c r="I189" s="702">
        <f>'[4]2019 GRC Adjustments'!I189</f>
        <v>0</v>
      </c>
      <c r="J189" s="702">
        <f>'[4]2019 GRC Adjustments'!J189</f>
        <v>0</v>
      </c>
      <c r="K189" s="702">
        <f>'[4]2019 GRC Adjustments'!K189</f>
        <v>0</v>
      </c>
      <c r="L189" s="702">
        <f>'[4]2019 GRC Adjustments'!L189</f>
        <v>0</v>
      </c>
      <c r="M189" s="702">
        <f>'[4]2019 GRC Adjustments'!M189</f>
        <v>0</v>
      </c>
      <c r="N189" s="702">
        <f>'[4]2019 GRC Adjustments'!N189</f>
        <v>0</v>
      </c>
      <c r="O189" s="702">
        <f>'[4]2019 GRC Adjustments'!O189</f>
        <v>0</v>
      </c>
      <c r="P189" s="702">
        <f>'[4]2019 GRC Adjustments'!P189</f>
        <v>0</v>
      </c>
      <c r="Q189" s="702">
        <f>'[4]2019 GRC Adjustments'!Q189</f>
        <v>0</v>
      </c>
      <c r="R189" s="702">
        <f>'[4]2019 GRC Adjustments'!R189</f>
        <v>0</v>
      </c>
      <c r="S189" s="702">
        <f>'[4]2019 GRC Adjustments'!S189</f>
        <v>0</v>
      </c>
      <c r="T189" s="702">
        <f>'[4]2019 GRC Adjustments'!T189</f>
        <v>0</v>
      </c>
      <c r="U189" s="702">
        <f>'[4]2019 GRC Adjustments'!U189</f>
        <v>0</v>
      </c>
      <c r="V189" s="702">
        <f>'[4]2019 GRC Adjustments'!V189</f>
        <v>0</v>
      </c>
      <c r="W189" s="702">
        <f>'[4]2019 GRC Adjustments'!W189</f>
        <v>0</v>
      </c>
      <c r="X189" s="702">
        <f>'[4]2019 GRC Adjustments'!X189</f>
        <v>0</v>
      </c>
      <c r="Y189" s="702">
        <f>'[4]2019 GRC Adjustments'!Y189</f>
        <v>0</v>
      </c>
      <c r="Z189" s="702">
        <f>'[4]2019 GRC Adjustments'!Z189</f>
        <v>0</v>
      </c>
      <c r="AA189" s="702">
        <f>'[4]2019 GRC Adjustments'!AA189</f>
        <v>0</v>
      </c>
      <c r="AB189" s="702">
        <f>'[4]2019 GRC Adjustments'!AB189</f>
        <v>0</v>
      </c>
      <c r="AC189" s="702">
        <f>'[4]2019 GRC Adjustments'!AC189</f>
        <v>0</v>
      </c>
      <c r="AD189" s="702">
        <f>'[4]2019 GRC Adjustments'!AD189</f>
        <v>0</v>
      </c>
      <c r="AE189" s="702">
        <f>'[4]2019 GRC Adjustments'!AE189</f>
        <v>0</v>
      </c>
      <c r="AF189" s="702">
        <f>'[4]2019 GRC Adjustments'!AF189</f>
        <v>0</v>
      </c>
      <c r="AG189" s="702">
        <f>'[4]2019 GRC Adjustments'!AG189</f>
        <v>0</v>
      </c>
      <c r="AH189" s="702">
        <f>'[4]2019 GRC Adjustments'!AH189</f>
        <v>0</v>
      </c>
      <c r="AI189" s="702">
        <f>'[4]2019 GRC Adjustments'!AI189</f>
        <v>0</v>
      </c>
      <c r="AJ189" s="702">
        <f>'[4]2019 GRC Adjustments'!AJ189</f>
        <v>0</v>
      </c>
      <c r="AK189" s="702">
        <f>'[4]2019 GRC Adjustments'!AK189</f>
        <v>0</v>
      </c>
      <c r="AL189" s="702">
        <f>'[4]2019 GRC Adjustments'!AL189</f>
        <v>0</v>
      </c>
      <c r="AM189" s="702">
        <f>'[4]2019 GRC Adjustments'!AM189</f>
        <v>0</v>
      </c>
      <c r="AN189" s="702">
        <f>'[4]2019 GRC Adjustments'!AN189</f>
        <v>0</v>
      </c>
      <c r="AO189" s="702">
        <f>'[4]2019 GRC Adjustments'!AO189</f>
        <v>0</v>
      </c>
      <c r="AP189" s="702">
        <f>'[4]2019 GRC Adjustments'!AP189</f>
        <v>0</v>
      </c>
      <c r="AQ189" s="702">
        <f>'[4]2019 GRC Adjustments'!AQ189</f>
        <v>0</v>
      </c>
      <c r="AR189" s="702">
        <f>'[4]2019 GRC Adjustments'!AR189</f>
        <v>0</v>
      </c>
      <c r="AS189" s="702">
        <f>'[4]2019 GRC Adjustments'!AS189</f>
        <v>0</v>
      </c>
      <c r="AT189" s="702">
        <f>'[4]2019 GRC Adjustments'!AT189</f>
        <v>0</v>
      </c>
      <c r="AU189" s="702">
        <f>'[4]2019 GRC Adjustments'!AU189</f>
        <v>0</v>
      </c>
      <c r="AV189" s="702">
        <f>'[4]2019 GRC Adjustments'!AV189</f>
        <v>0</v>
      </c>
      <c r="AW189" s="702">
        <f>'[4]2019 GRC Adjustments'!AW189</f>
        <v>0</v>
      </c>
      <c r="AX189" s="702">
        <f>'[4]2019 GRC Adjustments'!AX189</f>
        <v>0</v>
      </c>
      <c r="AY189" s="702">
        <f>'[4]2019 GRC Adjustments'!AY189</f>
        <v>0</v>
      </c>
      <c r="AZ189" s="702">
        <f>'[4]2019 GRC Adjustments'!AZ189</f>
        <v>0</v>
      </c>
      <c r="BA189" s="702">
        <f>'[4]2019 GRC Adjustments'!BA189</f>
        <v>0</v>
      </c>
      <c r="BB189" s="702">
        <f>'[4]2019 GRC Adjustments'!BB189</f>
        <v>0</v>
      </c>
      <c r="BC189" s="702">
        <f>'[4]2019 GRC Adjustments'!BC189</f>
        <v>0</v>
      </c>
      <c r="BD189" s="702">
        <f>'[4]2019 GRC Adjustments'!BD189</f>
        <v>0</v>
      </c>
      <c r="BE189" s="702">
        <f>'[4]2019 GRC Adjustments'!BE189</f>
        <v>0</v>
      </c>
      <c r="BF189" s="702">
        <f>'[4]2019 GRC Adjustments'!BF189</f>
        <v>0</v>
      </c>
      <c r="BG189" s="702">
        <f>'[4]2019 GRC Adjustments'!BG189</f>
        <v>0</v>
      </c>
      <c r="BH189" s="702">
        <f>'[4]2019 GRC Adjustments'!BH189</f>
        <v>0</v>
      </c>
      <c r="BI189" s="702">
        <f>'[4]2019 GRC Adjustments'!BI189</f>
        <v>0</v>
      </c>
      <c r="BJ189" s="702">
        <f>'[4]2019 GRC Adjustments'!BJ189</f>
        <v>0</v>
      </c>
      <c r="BK189" s="702">
        <f>'[4]2019 GRC Adjustments'!BK189</f>
        <v>0</v>
      </c>
    </row>
    <row r="190" spans="1:63">
      <c r="A190" s="700">
        <f>'[4]2019 GRC Adjustments'!A190</f>
        <v>186</v>
      </c>
      <c r="B190" s="702" t="str">
        <f>'[4]2019 GRC Adjustments'!B190</f>
        <v xml:space="preserve">               (19) 879 - Distribution Oper Customer Install Exp</v>
      </c>
      <c r="C190" s="702">
        <f>'[4]2019 GRC Adjustments'!C190</f>
        <v>0</v>
      </c>
      <c r="D190" s="702">
        <f>'[4]2019 GRC Adjustments'!D190</f>
        <v>0</v>
      </c>
      <c r="E190" s="702">
        <f>'[4]2019 GRC Adjustments'!E190</f>
        <v>0</v>
      </c>
      <c r="F190" s="702">
        <f>'[4]2019 GRC Adjustments'!F190</f>
        <v>0</v>
      </c>
      <c r="G190" s="702">
        <f>'[4]2019 GRC Adjustments'!G190</f>
        <v>0</v>
      </c>
      <c r="H190" s="702">
        <f>'[4]2019 GRC Adjustments'!H190</f>
        <v>0</v>
      </c>
      <c r="I190" s="702">
        <f>'[4]2019 GRC Adjustments'!I190</f>
        <v>0</v>
      </c>
      <c r="J190" s="702">
        <f>'[4]2019 GRC Adjustments'!J190</f>
        <v>0</v>
      </c>
      <c r="K190" s="702">
        <f>'[4]2019 GRC Adjustments'!K190</f>
        <v>0</v>
      </c>
      <c r="L190" s="702">
        <f>'[4]2019 GRC Adjustments'!L190</f>
        <v>0</v>
      </c>
      <c r="M190" s="702">
        <f>'[4]2019 GRC Adjustments'!M190</f>
        <v>0</v>
      </c>
      <c r="N190" s="702">
        <f>'[4]2019 GRC Adjustments'!N190</f>
        <v>0</v>
      </c>
      <c r="O190" s="702">
        <f>'[4]2019 GRC Adjustments'!O190</f>
        <v>0</v>
      </c>
      <c r="P190" s="702">
        <f>'[4]2019 GRC Adjustments'!P190</f>
        <v>0</v>
      </c>
      <c r="Q190" s="702">
        <f>'[4]2019 GRC Adjustments'!Q190</f>
        <v>0</v>
      </c>
      <c r="R190" s="702">
        <f>'[4]2019 GRC Adjustments'!R190</f>
        <v>0</v>
      </c>
      <c r="S190" s="702">
        <f>'[4]2019 GRC Adjustments'!S190</f>
        <v>0</v>
      </c>
      <c r="T190" s="702">
        <f>'[4]2019 GRC Adjustments'!T190</f>
        <v>0</v>
      </c>
      <c r="U190" s="702">
        <f>'[4]2019 GRC Adjustments'!U190</f>
        <v>0</v>
      </c>
      <c r="V190" s="702">
        <f>'[4]2019 GRC Adjustments'!V190</f>
        <v>0</v>
      </c>
      <c r="W190" s="702">
        <f>'[4]2019 GRC Adjustments'!W190</f>
        <v>0</v>
      </c>
      <c r="X190" s="702">
        <f>'[4]2019 GRC Adjustments'!X190</f>
        <v>0</v>
      </c>
      <c r="Y190" s="702">
        <f>'[4]2019 GRC Adjustments'!Y190</f>
        <v>0</v>
      </c>
      <c r="Z190" s="702">
        <f>'[4]2019 GRC Adjustments'!Z190</f>
        <v>0</v>
      </c>
      <c r="AA190" s="702">
        <f>'[4]2019 GRC Adjustments'!AA190</f>
        <v>0</v>
      </c>
      <c r="AB190" s="702">
        <f>'[4]2019 GRC Adjustments'!AB190</f>
        <v>0</v>
      </c>
      <c r="AC190" s="702">
        <f>'[4]2019 GRC Adjustments'!AC190</f>
        <v>0</v>
      </c>
      <c r="AD190" s="702">
        <f>'[4]2019 GRC Adjustments'!AD190</f>
        <v>0</v>
      </c>
      <c r="AE190" s="702">
        <f>'[4]2019 GRC Adjustments'!AE190</f>
        <v>0</v>
      </c>
      <c r="AF190" s="702">
        <f>'[4]2019 GRC Adjustments'!AF190</f>
        <v>0</v>
      </c>
      <c r="AG190" s="702">
        <f>'[4]2019 GRC Adjustments'!AG190</f>
        <v>0</v>
      </c>
      <c r="AH190" s="702">
        <f>'[4]2019 GRC Adjustments'!AH190</f>
        <v>0</v>
      </c>
      <c r="AI190" s="702">
        <f>'[4]2019 GRC Adjustments'!AI190</f>
        <v>0</v>
      </c>
      <c r="AJ190" s="702">
        <f>'[4]2019 GRC Adjustments'!AJ190</f>
        <v>0</v>
      </c>
      <c r="AK190" s="702">
        <f>'[4]2019 GRC Adjustments'!AK190</f>
        <v>0</v>
      </c>
      <c r="AL190" s="702">
        <f>'[4]2019 GRC Adjustments'!AL190</f>
        <v>0</v>
      </c>
      <c r="AM190" s="702">
        <f>'[4]2019 GRC Adjustments'!AM190</f>
        <v>0</v>
      </c>
      <c r="AN190" s="702">
        <f>'[4]2019 GRC Adjustments'!AN190</f>
        <v>0</v>
      </c>
      <c r="AO190" s="702">
        <f>'[4]2019 GRC Adjustments'!AO190</f>
        <v>0</v>
      </c>
      <c r="AP190" s="702">
        <f>'[4]2019 GRC Adjustments'!AP190</f>
        <v>0</v>
      </c>
      <c r="AQ190" s="702">
        <f>'[4]2019 GRC Adjustments'!AQ190</f>
        <v>0</v>
      </c>
      <c r="AR190" s="702">
        <f>'[4]2019 GRC Adjustments'!AR190</f>
        <v>0</v>
      </c>
      <c r="AS190" s="702">
        <f>'[4]2019 GRC Adjustments'!AS190</f>
        <v>0</v>
      </c>
      <c r="AT190" s="702">
        <f>'[4]2019 GRC Adjustments'!AT190</f>
        <v>0</v>
      </c>
      <c r="AU190" s="702">
        <f>'[4]2019 GRC Adjustments'!AU190</f>
        <v>0</v>
      </c>
      <c r="AV190" s="702">
        <f>'[4]2019 GRC Adjustments'!AV190</f>
        <v>0</v>
      </c>
      <c r="AW190" s="702">
        <f>'[4]2019 GRC Adjustments'!AW190</f>
        <v>0</v>
      </c>
      <c r="AX190" s="702">
        <f>'[4]2019 GRC Adjustments'!AX190</f>
        <v>0</v>
      </c>
      <c r="AY190" s="702">
        <f>'[4]2019 GRC Adjustments'!AY190</f>
        <v>0</v>
      </c>
      <c r="AZ190" s="702">
        <f>'[4]2019 GRC Adjustments'!AZ190</f>
        <v>0</v>
      </c>
      <c r="BA190" s="702">
        <f>'[4]2019 GRC Adjustments'!BA190</f>
        <v>0</v>
      </c>
      <c r="BB190" s="702">
        <f>'[4]2019 GRC Adjustments'!BB190</f>
        <v>0</v>
      </c>
      <c r="BC190" s="702">
        <f>'[4]2019 GRC Adjustments'!BC190</f>
        <v>0</v>
      </c>
      <c r="BD190" s="702">
        <f>'[4]2019 GRC Adjustments'!BD190</f>
        <v>0</v>
      </c>
      <c r="BE190" s="702">
        <f>'[4]2019 GRC Adjustments'!BE190</f>
        <v>0</v>
      </c>
      <c r="BF190" s="702">
        <f>'[4]2019 GRC Adjustments'!BF190</f>
        <v>0</v>
      </c>
      <c r="BG190" s="702">
        <f>'[4]2019 GRC Adjustments'!BG190</f>
        <v>0</v>
      </c>
      <c r="BH190" s="702">
        <f>'[4]2019 GRC Adjustments'!BH190</f>
        <v>0</v>
      </c>
      <c r="BI190" s="702">
        <f>'[4]2019 GRC Adjustments'!BI190</f>
        <v>0</v>
      </c>
      <c r="BJ190" s="702">
        <f>'[4]2019 GRC Adjustments'!BJ190</f>
        <v>0</v>
      </c>
      <c r="BK190" s="702">
        <f>'[4]2019 GRC Adjustments'!BK190</f>
        <v>0</v>
      </c>
    </row>
    <row r="191" spans="1:63">
      <c r="A191" s="700">
        <f>'[4]2019 GRC Adjustments'!A191</f>
        <v>187</v>
      </c>
      <c r="B191" s="702" t="str">
        <f>'[4]2019 GRC Adjustments'!B191</f>
        <v xml:space="preserve">               (19) 880 - Distribution Oper Other Expense</v>
      </c>
      <c r="C191" s="702">
        <f>'[4]2019 GRC Adjustments'!C191</f>
        <v>0</v>
      </c>
      <c r="D191" s="702">
        <f>'[4]2019 GRC Adjustments'!D191</f>
        <v>0</v>
      </c>
      <c r="E191" s="702">
        <f>'[4]2019 GRC Adjustments'!E191</f>
        <v>0</v>
      </c>
      <c r="F191" s="702">
        <f>'[4]2019 GRC Adjustments'!F191</f>
        <v>0</v>
      </c>
      <c r="G191" s="702">
        <f>'[4]2019 GRC Adjustments'!G191</f>
        <v>0</v>
      </c>
      <c r="H191" s="702">
        <f>'[4]2019 GRC Adjustments'!H191</f>
        <v>0</v>
      </c>
      <c r="I191" s="702">
        <f>'[4]2019 GRC Adjustments'!I191</f>
        <v>0</v>
      </c>
      <c r="J191" s="702">
        <f>'[4]2019 GRC Adjustments'!J191</f>
        <v>0</v>
      </c>
      <c r="K191" s="702">
        <f>'[4]2019 GRC Adjustments'!K191</f>
        <v>0</v>
      </c>
      <c r="L191" s="702">
        <f>'[4]2019 GRC Adjustments'!L191</f>
        <v>0</v>
      </c>
      <c r="M191" s="702">
        <f>'[4]2019 GRC Adjustments'!M191</f>
        <v>0</v>
      </c>
      <c r="N191" s="702">
        <f>'[4]2019 GRC Adjustments'!N191</f>
        <v>0</v>
      </c>
      <c r="O191" s="702">
        <f>'[4]2019 GRC Adjustments'!O191</f>
        <v>0</v>
      </c>
      <c r="P191" s="702">
        <f>'[4]2019 GRC Adjustments'!P191</f>
        <v>0</v>
      </c>
      <c r="Q191" s="702">
        <f>'[4]2019 GRC Adjustments'!Q191</f>
        <v>0</v>
      </c>
      <c r="R191" s="702">
        <f>'[4]2019 GRC Adjustments'!R191</f>
        <v>0</v>
      </c>
      <c r="S191" s="702">
        <f>'[4]2019 GRC Adjustments'!S191</f>
        <v>0</v>
      </c>
      <c r="T191" s="702">
        <f>'[4]2019 GRC Adjustments'!T191</f>
        <v>0</v>
      </c>
      <c r="U191" s="702">
        <f>'[4]2019 GRC Adjustments'!U191</f>
        <v>0</v>
      </c>
      <c r="V191" s="702">
        <f>'[4]2019 GRC Adjustments'!V191</f>
        <v>0</v>
      </c>
      <c r="W191" s="702">
        <f>'[4]2019 GRC Adjustments'!W191</f>
        <v>0</v>
      </c>
      <c r="X191" s="702">
        <f>'[4]2019 GRC Adjustments'!X191</f>
        <v>0</v>
      </c>
      <c r="Y191" s="702">
        <f>'[4]2019 GRC Adjustments'!Y191</f>
        <v>0</v>
      </c>
      <c r="Z191" s="702">
        <f>'[4]2019 GRC Adjustments'!Z191</f>
        <v>0</v>
      </c>
      <c r="AA191" s="702">
        <f>'[4]2019 GRC Adjustments'!AA191</f>
        <v>0</v>
      </c>
      <c r="AB191" s="702">
        <f>'[4]2019 GRC Adjustments'!AB191</f>
        <v>0</v>
      </c>
      <c r="AC191" s="702">
        <f>'[4]2019 GRC Adjustments'!AC191</f>
        <v>0</v>
      </c>
      <c r="AD191" s="702">
        <f>'[4]2019 GRC Adjustments'!AD191</f>
        <v>0</v>
      </c>
      <c r="AE191" s="702">
        <f>'[4]2019 GRC Adjustments'!AE191</f>
        <v>0</v>
      </c>
      <c r="AF191" s="702">
        <f>'[4]2019 GRC Adjustments'!AF191</f>
        <v>0</v>
      </c>
      <c r="AG191" s="702">
        <f>'[4]2019 GRC Adjustments'!AG191</f>
        <v>0</v>
      </c>
      <c r="AH191" s="702">
        <f>'[4]2019 GRC Adjustments'!AH191</f>
        <v>0</v>
      </c>
      <c r="AI191" s="702">
        <f>'[4]2019 GRC Adjustments'!AI191</f>
        <v>0</v>
      </c>
      <c r="AJ191" s="702">
        <f>'[4]2019 GRC Adjustments'!AJ191</f>
        <v>0</v>
      </c>
      <c r="AK191" s="702">
        <f>'[4]2019 GRC Adjustments'!AK191</f>
        <v>0</v>
      </c>
      <c r="AL191" s="702">
        <f>'[4]2019 GRC Adjustments'!AL191</f>
        <v>0</v>
      </c>
      <c r="AM191" s="702">
        <f>'[4]2019 GRC Adjustments'!AM191</f>
        <v>0</v>
      </c>
      <c r="AN191" s="702">
        <f>'[4]2019 GRC Adjustments'!AN191</f>
        <v>0</v>
      </c>
      <c r="AO191" s="702">
        <f>'[4]2019 GRC Adjustments'!AO191</f>
        <v>0</v>
      </c>
      <c r="AP191" s="702">
        <f>'[4]2019 GRC Adjustments'!AP191</f>
        <v>0</v>
      </c>
      <c r="AQ191" s="702">
        <f>'[4]2019 GRC Adjustments'!AQ191</f>
        <v>0</v>
      </c>
      <c r="AR191" s="702">
        <f>'[4]2019 GRC Adjustments'!AR191</f>
        <v>0</v>
      </c>
      <c r="AS191" s="702">
        <f>'[4]2019 GRC Adjustments'!AS191</f>
        <v>0</v>
      </c>
      <c r="AT191" s="702">
        <f>'[4]2019 GRC Adjustments'!AT191</f>
        <v>0</v>
      </c>
      <c r="AU191" s="702">
        <f>'[4]2019 GRC Adjustments'!AU191</f>
        <v>0</v>
      </c>
      <c r="AV191" s="702">
        <f>'[4]2019 GRC Adjustments'!AV191</f>
        <v>0</v>
      </c>
      <c r="AW191" s="702">
        <f>'[4]2019 GRC Adjustments'!AW191</f>
        <v>0</v>
      </c>
      <c r="AX191" s="702">
        <f>'[4]2019 GRC Adjustments'!AX191</f>
        <v>0</v>
      </c>
      <c r="AY191" s="702">
        <f>'[4]2019 GRC Adjustments'!AY191</f>
        <v>0</v>
      </c>
      <c r="AZ191" s="702">
        <f>'[4]2019 GRC Adjustments'!AZ191</f>
        <v>0</v>
      </c>
      <c r="BA191" s="702">
        <f>'[4]2019 GRC Adjustments'!BA191</f>
        <v>0</v>
      </c>
      <c r="BB191" s="702">
        <f>'[4]2019 GRC Adjustments'!BB191</f>
        <v>0</v>
      </c>
      <c r="BC191" s="702">
        <f>'[4]2019 GRC Adjustments'!BC191</f>
        <v>0</v>
      </c>
      <c r="BD191" s="702">
        <f>'[4]2019 GRC Adjustments'!BD191</f>
        <v>0</v>
      </c>
      <c r="BE191" s="702">
        <f>'[4]2019 GRC Adjustments'!BE191</f>
        <v>0</v>
      </c>
      <c r="BF191" s="702">
        <f>'[4]2019 GRC Adjustments'!BF191</f>
        <v>0</v>
      </c>
      <c r="BG191" s="702">
        <f>'[4]2019 GRC Adjustments'!BG191</f>
        <v>0</v>
      </c>
      <c r="BH191" s="702">
        <f>'[4]2019 GRC Adjustments'!BH191</f>
        <v>0</v>
      </c>
      <c r="BI191" s="702">
        <f>'[4]2019 GRC Adjustments'!BI191</f>
        <v>0</v>
      </c>
      <c r="BJ191" s="702">
        <f>'[4]2019 GRC Adjustments'!BJ191</f>
        <v>0</v>
      </c>
      <c r="BK191" s="702">
        <f>'[4]2019 GRC Adjustments'!BK191</f>
        <v>0</v>
      </c>
    </row>
    <row r="192" spans="1:63">
      <c r="A192" s="700">
        <f>'[4]2019 GRC Adjustments'!A192</f>
        <v>188</v>
      </c>
      <c r="B192" s="702" t="str">
        <f>'[4]2019 GRC Adjustments'!B192</f>
        <v xml:space="preserve">               (19) 881 - Distribution Oper Rents Expense</v>
      </c>
      <c r="C192" s="702">
        <f>'[4]2019 GRC Adjustments'!C192</f>
        <v>0</v>
      </c>
      <c r="D192" s="702">
        <f>'[4]2019 GRC Adjustments'!D192</f>
        <v>0</v>
      </c>
      <c r="E192" s="702">
        <f>'[4]2019 GRC Adjustments'!E192</f>
        <v>0</v>
      </c>
      <c r="F192" s="702">
        <f>'[4]2019 GRC Adjustments'!F192</f>
        <v>0</v>
      </c>
      <c r="G192" s="702">
        <f>'[4]2019 GRC Adjustments'!G192</f>
        <v>0</v>
      </c>
      <c r="H192" s="702">
        <f>'[4]2019 GRC Adjustments'!H192</f>
        <v>0</v>
      </c>
      <c r="I192" s="702">
        <f>'[4]2019 GRC Adjustments'!I192</f>
        <v>0</v>
      </c>
      <c r="J192" s="702">
        <f>'[4]2019 GRC Adjustments'!J192</f>
        <v>0</v>
      </c>
      <c r="K192" s="702">
        <f>'[4]2019 GRC Adjustments'!K192</f>
        <v>0</v>
      </c>
      <c r="L192" s="702">
        <f>'[4]2019 GRC Adjustments'!L192</f>
        <v>0</v>
      </c>
      <c r="M192" s="702">
        <f>'[4]2019 GRC Adjustments'!M192</f>
        <v>0</v>
      </c>
      <c r="N192" s="702">
        <f>'[4]2019 GRC Adjustments'!N192</f>
        <v>0</v>
      </c>
      <c r="O192" s="702">
        <f>'[4]2019 GRC Adjustments'!O192</f>
        <v>0</v>
      </c>
      <c r="P192" s="702">
        <f>'[4]2019 GRC Adjustments'!P192</f>
        <v>0</v>
      </c>
      <c r="Q192" s="702">
        <f>'[4]2019 GRC Adjustments'!Q192</f>
        <v>0</v>
      </c>
      <c r="R192" s="702">
        <f>'[4]2019 GRC Adjustments'!R192</f>
        <v>0</v>
      </c>
      <c r="S192" s="702">
        <f>'[4]2019 GRC Adjustments'!S192</f>
        <v>0</v>
      </c>
      <c r="T192" s="702">
        <f>'[4]2019 GRC Adjustments'!T192</f>
        <v>0</v>
      </c>
      <c r="U192" s="702">
        <f>'[4]2019 GRC Adjustments'!U192</f>
        <v>0</v>
      </c>
      <c r="V192" s="702">
        <f>'[4]2019 GRC Adjustments'!V192</f>
        <v>0</v>
      </c>
      <c r="W192" s="702">
        <f>'[4]2019 GRC Adjustments'!W192</f>
        <v>0</v>
      </c>
      <c r="X192" s="702">
        <f>'[4]2019 GRC Adjustments'!X192</f>
        <v>0</v>
      </c>
      <c r="Y192" s="702">
        <f>'[4]2019 GRC Adjustments'!Y192</f>
        <v>0</v>
      </c>
      <c r="Z192" s="702">
        <f>'[4]2019 GRC Adjustments'!Z192</f>
        <v>0</v>
      </c>
      <c r="AA192" s="702">
        <f>'[4]2019 GRC Adjustments'!AA192</f>
        <v>0</v>
      </c>
      <c r="AB192" s="702">
        <f>'[4]2019 GRC Adjustments'!AB192</f>
        <v>0</v>
      </c>
      <c r="AC192" s="702">
        <f>'[4]2019 GRC Adjustments'!AC192</f>
        <v>0</v>
      </c>
      <c r="AD192" s="702">
        <f>'[4]2019 GRC Adjustments'!AD192</f>
        <v>0</v>
      </c>
      <c r="AE192" s="702">
        <f>'[4]2019 GRC Adjustments'!AE192</f>
        <v>0</v>
      </c>
      <c r="AF192" s="702">
        <f>'[4]2019 GRC Adjustments'!AF192</f>
        <v>0</v>
      </c>
      <c r="AG192" s="702">
        <f>'[4]2019 GRC Adjustments'!AG192</f>
        <v>0</v>
      </c>
      <c r="AH192" s="702">
        <f>'[4]2019 GRC Adjustments'!AH192</f>
        <v>0</v>
      </c>
      <c r="AI192" s="702">
        <f>'[4]2019 GRC Adjustments'!AI192</f>
        <v>0</v>
      </c>
      <c r="AJ192" s="702">
        <f>'[4]2019 GRC Adjustments'!AJ192</f>
        <v>0</v>
      </c>
      <c r="AK192" s="702">
        <f>'[4]2019 GRC Adjustments'!AK192</f>
        <v>0</v>
      </c>
      <c r="AL192" s="702">
        <f>'[4]2019 GRC Adjustments'!AL192</f>
        <v>0</v>
      </c>
      <c r="AM192" s="702">
        <f>'[4]2019 GRC Adjustments'!AM192</f>
        <v>0</v>
      </c>
      <c r="AN192" s="702">
        <f>'[4]2019 GRC Adjustments'!AN192</f>
        <v>0</v>
      </c>
      <c r="AO192" s="702">
        <f>'[4]2019 GRC Adjustments'!AO192</f>
        <v>0</v>
      </c>
      <c r="AP192" s="702">
        <f>'[4]2019 GRC Adjustments'!AP192</f>
        <v>0</v>
      </c>
      <c r="AQ192" s="702">
        <f>'[4]2019 GRC Adjustments'!AQ192</f>
        <v>0</v>
      </c>
      <c r="AR192" s="702">
        <f>'[4]2019 GRC Adjustments'!AR192</f>
        <v>0</v>
      </c>
      <c r="AS192" s="702">
        <f>'[4]2019 GRC Adjustments'!AS192</f>
        <v>0</v>
      </c>
      <c r="AT192" s="702">
        <f>'[4]2019 GRC Adjustments'!AT192</f>
        <v>0</v>
      </c>
      <c r="AU192" s="702">
        <f>'[4]2019 GRC Adjustments'!AU192</f>
        <v>0</v>
      </c>
      <c r="AV192" s="702">
        <f>'[4]2019 GRC Adjustments'!AV192</f>
        <v>0</v>
      </c>
      <c r="AW192" s="702">
        <f>'[4]2019 GRC Adjustments'!AW192</f>
        <v>0</v>
      </c>
      <c r="AX192" s="702">
        <f>'[4]2019 GRC Adjustments'!AX192</f>
        <v>0</v>
      </c>
      <c r="AY192" s="702">
        <f>'[4]2019 GRC Adjustments'!AY192</f>
        <v>0</v>
      </c>
      <c r="AZ192" s="702">
        <f>'[4]2019 GRC Adjustments'!AZ192</f>
        <v>0</v>
      </c>
      <c r="BA192" s="702">
        <f>'[4]2019 GRC Adjustments'!BA192</f>
        <v>0</v>
      </c>
      <c r="BB192" s="702">
        <f>'[4]2019 GRC Adjustments'!BB192</f>
        <v>0</v>
      </c>
      <c r="BC192" s="702">
        <f>'[4]2019 GRC Adjustments'!BC192</f>
        <v>0</v>
      </c>
      <c r="BD192" s="702">
        <f>'[4]2019 GRC Adjustments'!BD192</f>
        <v>0</v>
      </c>
      <c r="BE192" s="702">
        <f>'[4]2019 GRC Adjustments'!BE192</f>
        <v>0</v>
      </c>
      <c r="BF192" s="702">
        <f>'[4]2019 GRC Adjustments'!BF192</f>
        <v>0</v>
      </c>
      <c r="BG192" s="702">
        <f>'[4]2019 GRC Adjustments'!BG192</f>
        <v>0</v>
      </c>
      <c r="BH192" s="702">
        <f>'[4]2019 GRC Adjustments'!BH192</f>
        <v>0</v>
      </c>
      <c r="BI192" s="702">
        <f>'[4]2019 GRC Adjustments'!BI192</f>
        <v>0</v>
      </c>
      <c r="BJ192" s="702">
        <f>'[4]2019 GRC Adjustments'!BJ192</f>
        <v>0</v>
      </c>
      <c r="BK192" s="702">
        <f>'[4]2019 GRC Adjustments'!BK192</f>
        <v>0</v>
      </c>
    </row>
    <row r="193" spans="1:63">
      <c r="A193" s="700">
        <f>'[4]2019 GRC Adjustments'!A193</f>
        <v>189</v>
      </c>
      <c r="B193" s="702" t="str">
        <f>'[4]2019 GRC Adjustments'!B193</f>
        <v xml:space="preserve">               (19) 885 - Dist Maint Supv &amp; Engineering</v>
      </c>
      <c r="C193" s="702">
        <f>'[4]2019 GRC Adjustments'!C193</f>
        <v>0</v>
      </c>
      <c r="D193" s="702">
        <f>'[4]2019 GRC Adjustments'!D193</f>
        <v>0</v>
      </c>
      <c r="E193" s="702">
        <f>'[4]2019 GRC Adjustments'!E193</f>
        <v>0</v>
      </c>
      <c r="F193" s="702">
        <f>'[4]2019 GRC Adjustments'!F193</f>
        <v>0</v>
      </c>
      <c r="G193" s="702">
        <f>'[4]2019 GRC Adjustments'!G193</f>
        <v>0</v>
      </c>
      <c r="H193" s="702">
        <f>'[4]2019 GRC Adjustments'!H193</f>
        <v>0</v>
      </c>
      <c r="I193" s="702">
        <f>'[4]2019 GRC Adjustments'!I193</f>
        <v>0</v>
      </c>
      <c r="J193" s="702">
        <f>'[4]2019 GRC Adjustments'!J193</f>
        <v>0</v>
      </c>
      <c r="K193" s="702">
        <f>'[4]2019 GRC Adjustments'!K193</f>
        <v>0</v>
      </c>
      <c r="L193" s="702">
        <f>'[4]2019 GRC Adjustments'!L193</f>
        <v>0</v>
      </c>
      <c r="M193" s="702">
        <f>'[4]2019 GRC Adjustments'!M193</f>
        <v>0</v>
      </c>
      <c r="N193" s="702">
        <f>'[4]2019 GRC Adjustments'!N193</f>
        <v>0</v>
      </c>
      <c r="O193" s="702">
        <f>'[4]2019 GRC Adjustments'!O193</f>
        <v>0</v>
      </c>
      <c r="P193" s="702">
        <f>'[4]2019 GRC Adjustments'!P193</f>
        <v>0</v>
      </c>
      <c r="Q193" s="702">
        <f>'[4]2019 GRC Adjustments'!Q193</f>
        <v>0</v>
      </c>
      <c r="R193" s="702">
        <f>'[4]2019 GRC Adjustments'!R193</f>
        <v>0</v>
      </c>
      <c r="S193" s="702">
        <f>'[4]2019 GRC Adjustments'!S193</f>
        <v>0</v>
      </c>
      <c r="T193" s="702">
        <f>'[4]2019 GRC Adjustments'!T193</f>
        <v>0</v>
      </c>
      <c r="U193" s="702">
        <f>'[4]2019 GRC Adjustments'!U193</f>
        <v>0</v>
      </c>
      <c r="V193" s="702">
        <f>'[4]2019 GRC Adjustments'!V193</f>
        <v>0</v>
      </c>
      <c r="W193" s="702">
        <f>'[4]2019 GRC Adjustments'!W193</f>
        <v>0</v>
      </c>
      <c r="X193" s="702">
        <f>'[4]2019 GRC Adjustments'!X193</f>
        <v>0</v>
      </c>
      <c r="Y193" s="702">
        <f>'[4]2019 GRC Adjustments'!Y193</f>
        <v>0</v>
      </c>
      <c r="Z193" s="702">
        <f>'[4]2019 GRC Adjustments'!Z193</f>
        <v>0</v>
      </c>
      <c r="AA193" s="702">
        <f>'[4]2019 GRC Adjustments'!AA193</f>
        <v>0</v>
      </c>
      <c r="AB193" s="702">
        <f>'[4]2019 GRC Adjustments'!AB193</f>
        <v>0</v>
      </c>
      <c r="AC193" s="702">
        <f>'[4]2019 GRC Adjustments'!AC193</f>
        <v>0</v>
      </c>
      <c r="AD193" s="702">
        <f>'[4]2019 GRC Adjustments'!AD193</f>
        <v>0</v>
      </c>
      <c r="AE193" s="702">
        <f>'[4]2019 GRC Adjustments'!AE193</f>
        <v>0</v>
      </c>
      <c r="AF193" s="702">
        <f>'[4]2019 GRC Adjustments'!AF193</f>
        <v>0</v>
      </c>
      <c r="AG193" s="702">
        <f>'[4]2019 GRC Adjustments'!AG193</f>
        <v>0</v>
      </c>
      <c r="AH193" s="702">
        <f>'[4]2019 GRC Adjustments'!AH193</f>
        <v>0</v>
      </c>
      <c r="AI193" s="702">
        <f>'[4]2019 GRC Adjustments'!AI193</f>
        <v>0</v>
      </c>
      <c r="AJ193" s="702">
        <f>'[4]2019 GRC Adjustments'!AJ193</f>
        <v>0</v>
      </c>
      <c r="AK193" s="702">
        <f>'[4]2019 GRC Adjustments'!AK193</f>
        <v>0</v>
      </c>
      <c r="AL193" s="702">
        <f>'[4]2019 GRC Adjustments'!AL193</f>
        <v>0</v>
      </c>
      <c r="AM193" s="702">
        <f>'[4]2019 GRC Adjustments'!AM193</f>
        <v>0</v>
      </c>
      <c r="AN193" s="702">
        <f>'[4]2019 GRC Adjustments'!AN193</f>
        <v>0</v>
      </c>
      <c r="AO193" s="702">
        <f>'[4]2019 GRC Adjustments'!AO193</f>
        <v>0</v>
      </c>
      <c r="AP193" s="702">
        <f>'[4]2019 GRC Adjustments'!AP193</f>
        <v>0</v>
      </c>
      <c r="AQ193" s="702">
        <f>'[4]2019 GRC Adjustments'!AQ193</f>
        <v>0</v>
      </c>
      <c r="AR193" s="702">
        <f>'[4]2019 GRC Adjustments'!AR193</f>
        <v>0</v>
      </c>
      <c r="AS193" s="702">
        <f>'[4]2019 GRC Adjustments'!AS193</f>
        <v>0</v>
      </c>
      <c r="AT193" s="702">
        <f>'[4]2019 GRC Adjustments'!AT193</f>
        <v>0</v>
      </c>
      <c r="AU193" s="702">
        <f>'[4]2019 GRC Adjustments'!AU193</f>
        <v>0</v>
      </c>
      <c r="AV193" s="702">
        <f>'[4]2019 GRC Adjustments'!AV193</f>
        <v>0</v>
      </c>
      <c r="AW193" s="702">
        <f>'[4]2019 GRC Adjustments'!AW193</f>
        <v>0</v>
      </c>
      <c r="AX193" s="702">
        <f>'[4]2019 GRC Adjustments'!AX193</f>
        <v>0</v>
      </c>
      <c r="AY193" s="702">
        <f>'[4]2019 GRC Adjustments'!AY193</f>
        <v>0</v>
      </c>
      <c r="AZ193" s="702">
        <f>'[4]2019 GRC Adjustments'!AZ193</f>
        <v>0</v>
      </c>
      <c r="BA193" s="702">
        <f>'[4]2019 GRC Adjustments'!BA193</f>
        <v>0</v>
      </c>
      <c r="BB193" s="702">
        <f>'[4]2019 GRC Adjustments'!BB193</f>
        <v>0</v>
      </c>
      <c r="BC193" s="702">
        <f>'[4]2019 GRC Adjustments'!BC193</f>
        <v>0</v>
      </c>
      <c r="BD193" s="702">
        <f>'[4]2019 GRC Adjustments'!BD193</f>
        <v>0</v>
      </c>
      <c r="BE193" s="702">
        <f>'[4]2019 GRC Adjustments'!BE193</f>
        <v>0</v>
      </c>
      <c r="BF193" s="702">
        <f>'[4]2019 GRC Adjustments'!BF193</f>
        <v>0</v>
      </c>
      <c r="BG193" s="702">
        <f>'[4]2019 GRC Adjustments'!BG193</f>
        <v>0</v>
      </c>
      <c r="BH193" s="702">
        <f>'[4]2019 GRC Adjustments'!BH193</f>
        <v>0</v>
      </c>
      <c r="BI193" s="702">
        <f>'[4]2019 GRC Adjustments'!BI193</f>
        <v>0</v>
      </c>
      <c r="BJ193" s="702">
        <f>'[4]2019 GRC Adjustments'!BJ193</f>
        <v>0</v>
      </c>
      <c r="BK193" s="702">
        <f>'[4]2019 GRC Adjustments'!BK193</f>
        <v>0</v>
      </c>
    </row>
    <row r="194" spans="1:63">
      <c r="A194" s="700">
        <f>'[4]2019 GRC Adjustments'!A194</f>
        <v>190</v>
      </c>
      <c r="B194" s="702" t="str">
        <f>'[4]2019 GRC Adjustments'!B194</f>
        <v xml:space="preserve">               (19) 886 - Maint of Facilities and Structures</v>
      </c>
      <c r="C194" s="702">
        <f>'[4]2019 GRC Adjustments'!C194</f>
        <v>0</v>
      </c>
      <c r="D194" s="702">
        <f>'[4]2019 GRC Adjustments'!D194</f>
        <v>0</v>
      </c>
      <c r="E194" s="702">
        <f>'[4]2019 GRC Adjustments'!E194</f>
        <v>0</v>
      </c>
      <c r="F194" s="702">
        <f>'[4]2019 GRC Adjustments'!F194</f>
        <v>0</v>
      </c>
      <c r="G194" s="702">
        <f>'[4]2019 GRC Adjustments'!G194</f>
        <v>0</v>
      </c>
      <c r="H194" s="702">
        <f>'[4]2019 GRC Adjustments'!H194</f>
        <v>0</v>
      </c>
      <c r="I194" s="702">
        <f>'[4]2019 GRC Adjustments'!I194</f>
        <v>0</v>
      </c>
      <c r="J194" s="702">
        <f>'[4]2019 GRC Adjustments'!J194</f>
        <v>0</v>
      </c>
      <c r="K194" s="702">
        <f>'[4]2019 GRC Adjustments'!K194</f>
        <v>0</v>
      </c>
      <c r="L194" s="702">
        <f>'[4]2019 GRC Adjustments'!L194</f>
        <v>0</v>
      </c>
      <c r="M194" s="702">
        <f>'[4]2019 GRC Adjustments'!M194</f>
        <v>0</v>
      </c>
      <c r="N194" s="702">
        <f>'[4]2019 GRC Adjustments'!N194</f>
        <v>0</v>
      </c>
      <c r="O194" s="702">
        <f>'[4]2019 GRC Adjustments'!O194</f>
        <v>0</v>
      </c>
      <c r="P194" s="702">
        <f>'[4]2019 GRC Adjustments'!P194</f>
        <v>0</v>
      </c>
      <c r="Q194" s="702">
        <f>'[4]2019 GRC Adjustments'!Q194</f>
        <v>0</v>
      </c>
      <c r="R194" s="702">
        <f>'[4]2019 GRC Adjustments'!R194</f>
        <v>0</v>
      </c>
      <c r="S194" s="702">
        <f>'[4]2019 GRC Adjustments'!S194</f>
        <v>0</v>
      </c>
      <c r="T194" s="702">
        <f>'[4]2019 GRC Adjustments'!T194</f>
        <v>0</v>
      </c>
      <c r="U194" s="702">
        <f>'[4]2019 GRC Adjustments'!U194</f>
        <v>0</v>
      </c>
      <c r="V194" s="702">
        <f>'[4]2019 GRC Adjustments'!V194</f>
        <v>0</v>
      </c>
      <c r="W194" s="702">
        <f>'[4]2019 GRC Adjustments'!W194</f>
        <v>0</v>
      </c>
      <c r="X194" s="702">
        <f>'[4]2019 GRC Adjustments'!X194</f>
        <v>0</v>
      </c>
      <c r="Y194" s="702">
        <f>'[4]2019 GRC Adjustments'!Y194</f>
        <v>0</v>
      </c>
      <c r="Z194" s="702">
        <f>'[4]2019 GRC Adjustments'!Z194</f>
        <v>0</v>
      </c>
      <c r="AA194" s="702">
        <f>'[4]2019 GRC Adjustments'!AA194</f>
        <v>0</v>
      </c>
      <c r="AB194" s="702">
        <f>'[4]2019 GRC Adjustments'!AB194</f>
        <v>0</v>
      </c>
      <c r="AC194" s="702">
        <f>'[4]2019 GRC Adjustments'!AC194</f>
        <v>0</v>
      </c>
      <c r="AD194" s="702">
        <f>'[4]2019 GRC Adjustments'!AD194</f>
        <v>0</v>
      </c>
      <c r="AE194" s="702">
        <f>'[4]2019 GRC Adjustments'!AE194</f>
        <v>0</v>
      </c>
      <c r="AF194" s="702">
        <f>'[4]2019 GRC Adjustments'!AF194</f>
        <v>0</v>
      </c>
      <c r="AG194" s="702">
        <f>'[4]2019 GRC Adjustments'!AG194</f>
        <v>0</v>
      </c>
      <c r="AH194" s="702">
        <f>'[4]2019 GRC Adjustments'!AH194</f>
        <v>0</v>
      </c>
      <c r="AI194" s="702">
        <f>'[4]2019 GRC Adjustments'!AI194</f>
        <v>0</v>
      </c>
      <c r="AJ194" s="702">
        <f>'[4]2019 GRC Adjustments'!AJ194</f>
        <v>0</v>
      </c>
      <c r="AK194" s="702">
        <f>'[4]2019 GRC Adjustments'!AK194</f>
        <v>0</v>
      </c>
      <c r="AL194" s="702">
        <f>'[4]2019 GRC Adjustments'!AL194</f>
        <v>0</v>
      </c>
      <c r="AM194" s="702">
        <f>'[4]2019 GRC Adjustments'!AM194</f>
        <v>0</v>
      </c>
      <c r="AN194" s="702">
        <f>'[4]2019 GRC Adjustments'!AN194</f>
        <v>0</v>
      </c>
      <c r="AO194" s="702">
        <f>'[4]2019 GRC Adjustments'!AO194</f>
        <v>0</v>
      </c>
      <c r="AP194" s="702">
        <f>'[4]2019 GRC Adjustments'!AP194</f>
        <v>0</v>
      </c>
      <c r="AQ194" s="702">
        <f>'[4]2019 GRC Adjustments'!AQ194</f>
        <v>0</v>
      </c>
      <c r="AR194" s="702">
        <f>'[4]2019 GRC Adjustments'!AR194</f>
        <v>0</v>
      </c>
      <c r="AS194" s="702">
        <f>'[4]2019 GRC Adjustments'!AS194</f>
        <v>0</v>
      </c>
      <c r="AT194" s="702">
        <f>'[4]2019 GRC Adjustments'!AT194</f>
        <v>0</v>
      </c>
      <c r="AU194" s="702">
        <f>'[4]2019 GRC Adjustments'!AU194</f>
        <v>0</v>
      </c>
      <c r="AV194" s="702">
        <f>'[4]2019 GRC Adjustments'!AV194</f>
        <v>0</v>
      </c>
      <c r="AW194" s="702">
        <f>'[4]2019 GRC Adjustments'!AW194</f>
        <v>0</v>
      </c>
      <c r="AX194" s="702">
        <f>'[4]2019 GRC Adjustments'!AX194</f>
        <v>0</v>
      </c>
      <c r="AY194" s="702">
        <f>'[4]2019 GRC Adjustments'!AY194</f>
        <v>0</v>
      </c>
      <c r="AZ194" s="702">
        <f>'[4]2019 GRC Adjustments'!AZ194</f>
        <v>0</v>
      </c>
      <c r="BA194" s="702">
        <f>'[4]2019 GRC Adjustments'!BA194</f>
        <v>0</v>
      </c>
      <c r="BB194" s="702">
        <f>'[4]2019 GRC Adjustments'!BB194</f>
        <v>0</v>
      </c>
      <c r="BC194" s="702">
        <f>'[4]2019 GRC Adjustments'!BC194</f>
        <v>0</v>
      </c>
      <c r="BD194" s="702">
        <f>'[4]2019 GRC Adjustments'!BD194</f>
        <v>0</v>
      </c>
      <c r="BE194" s="702">
        <f>'[4]2019 GRC Adjustments'!BE194</f>
        <v>0</v>
      </c>
      <c r="BF194" s="702">
        <f>'[4]2019 GRC Adjustments'!BF194</f>
        <v>0</v>
      </c>
      <c r="BG194" s="702">
        <f>'[4]2019 GRC Adjustments'!BG194</f>
        <v>0</v>
      </c>
      <c r="BH194" s="702">
        <f>'[4]2019 GRC Adjustments'!BH194</f>
        <v>0</v>
      </c>
      <c r="BI194" s="702">
        <f>'[4]2019 GRC Adjustments'!BI194</f>
        <v>0</v>
      </c>
      <c r="BJ194" s="702">
        <f>'[4]2019 GRC Adjustments'!BJ194</f>
        <v>0</v>
      </c>
      <c r="BK194" s="702">
        <f>'[4]2019 GRC Adjustments'!BK194</f>
        <v>0</v>
      </c>
    </row>
    <row r="195" spans="1:63">
      <c r="A195" s="700">
        <f>'[4]2019 GRC Adjustments'!A195</f>
        <v>191</v>
      </c>
      <c r="B195" s="702" t="str">
        <f>'[4]2019 GRC Adjustments'!B195</f>
        <v xml:space="preserve">               (19) 887 - Distribution Maint Mains</v>
      </c>
      <c r="C195" s="702">
        <f>'[4]2019 GRC Adjustments'!C195</f>
        <v>0</v>
      </c>
      <c r="D195" s="702">
        <f>'[4]2019 GRC Adjustments'!D195</f>
        <v>0</v>
      </c>
      <c r="E195" s="702">
        <f>'[4]2019 GRC Adjustments'!E195</f>
        <v>0</v>
      </c>
      <c r="F195" s="702">
        <f>'[4]2019 GRC Adjustments'!F195</f>
        <v>0</v>
      </c>
      <c r="G195" s="702">
        <f>'[4]2019 GRC Adjustments'!G195</f>
        <v>0</v>
      </c>
      <c r="H195" s="702">
        <f>'[4]2019 GRC Adjustments'!H195</f>
        <v>0</v>
      </c>
      <c r="I195" s="702">
        <f>'[4]2019 GRC Adjustments'!I195</f>
        <v>0</v>
      </c>
      <c r="J195" s="702">
        <f>'[4]2019 GRC Adjustments'!J195</f>
        <v>0</v>
      </c>
      <c r="K195" s="702">
        <f>'[4]2019 GRC Adjustments'!K195</f>
        <v>0</v>
      </c>
      <c r="L195" s="702">
        <f>'[4]2019 GRC Adjustments'!L195</f>
        <v>0</v>
      </c>
      <c r="M195" s="702">
        <f>'[4]2019 GRC Adjustments'!M195</f>
        <v>0</v>
      </c>
      <c r="N195" s="702">
        <f>'[4]2019 GRC Adjustments'!N195</f>
        <v>0</v>
      </c>
      <c r="O195" s="702">
        <f>'[4]2019 GRC Adjustments'!O195</f>
        <v>0</v>
      </c>
      <c r="P195" s="702">
        <f>'[4]2019 GRC Adjustments'!P195</f>
        <v>0</v>
      </c>
      <c r="Q195" s="702">
        <f>'[4]2019 GRC Adjustments'!Q195</f>
        <v>0</v>
      </c>
      <c r="R195" s="702">
        <f>'[4]2019 GRC Adjustments'!R195</f>
        <v>0</v>
      </c>
      <c r="S195" s="702">
        <f>'[4]2019 GRC Adjustments'!S195</f>
        <v>0</v>
      </c>
      <c r="T195" s="702">
        <f>'[4]2019 GRC Adjustments'!T195</f>
        <v>0</v>
      </c>
      <c r="U195" s="702">
        <f>'[4]2019 GRC Adjustments'!U195</f>
        <v>0</v>
      </c>
      <c r="V195" s="702">
        <f>'[4]2019 GRC Adjustments'!V195</f>
        <v>0</v>
      </c>
      <c r="W195" s="702">
        <f>'[4]2019 GRC Adjustments'!W195</f>
        <v>0</v>
      </c>
      <c r="X195" s="702">
        <f>'[4]2019 GRC Adjustments'!X195</f>
        <v>0</v>
      </c>
      <c r="Y195" s="702">
        <f>'[4]2019 GRC Adjustments'!Y195</f>
        <v>0</v>
      </c>
      <c r="Z195" s="702">
        <f>'[4]2019 GRC Adjustments'!Z195</f>
        <v>0</v>
      </c>
      <c r="AA195" s="702">
        <f>'[4]2019 GRC Adjustments'!AA195</f>
        <v>0</v>
      </c>
      <c r="AB195" s="702">
        <f>'[4]2019 GRC Adjustments'!AB195</f>
        <v>0</v>
      </c>
      <c r="AC195" s="702">
        <f>'[4]2019 GRC Adjustments'!AC195</f>
        <v>0</v>
      </c>
      <c r="AD195" s="702">
        <f>'[4]2019 GRC Adjustments'!AD195</f>
        <v>0</v>
      </c>
      <c r="AE195" s="702">
        <f>'[4]2019 GRC Adjustments'!AE195</f>
        <v>0</v>
      </c>
      <c r="AF195" s="702">
        <f>'[4]2019 GRC Adjustments'!AF195</f>
        <v>0</v>
      </c>
      <c r="AG195" s="702">
        <f>'[4]2019 GRC Adjustments'!AG195</f>
        <v>0</v>
      </c>
      <c r="AH195" s="702">
        <f>'[4]2019 GRC Adjustments'!AH195</f>
        <v>0</v>
      </c>
      <c r="AI195" s="702">
        <f>'[4]2019 GRC Adjustments'!AI195</f>
        <v>0</v>
      </c>
      <c r="AJ195" s="702">
        <f>'[4]2019 GRC Adjustments'!AJ195</f>
        <v>0</v>
      </c>
      <c r="AK195" s="702">
        <f>'[4]2019 GRC Adjustments'!AK195</f>
        <v>0</v>
      </c>
      <c r="AL195" s="702">
        <f>'[4]2019 GRC Adjustments'!AL195</f>
        <v>0</v>
      </c>
      <c r="AM195" s="702">
        <f>'[4]2019 GRC Adjustments'!AM195</f>
        <v>0</v>
      </c>
      <c r="AN195" s="702">
        <f>'[4]2019 GRC Adjustments'!AN195</f>
        <v>0</v>
      </c>
      <c r="AO195" s="702">
        <f>'[4]2019 GRC Adjustments'!AO195</f>
        <v>0</v>
      </c>
      <c r="AP195" s="702">
        <f>'[4]2019 GRC Adjustments'!AP195</f>
        <v>0</v>
      </c>
      <c r="AQ195" s="702">
        <f>'[4]2019 GRC Adjustments'!AQ195</f>
        <v>0</v>
      </c>
      <c r="AR195" s="702">
        <f>'[4]2019 GRC Adjustments'!AR195</f>
        <v>0</v>
      </c>
      <c r="AS195" s="702">
        <f>'[4]2019 GRC Adjustments'!AS195</f>
        <v>0</v>
      </c>
      <c r="AT195" s="702">
        <f>'[4]2019 GRC Adjustments'!AT195</f>
        <v>0</v>
      </c>
      <c r="AU195" s="702">
        <f>'[4]2019 GRC Adjustments'!AU195</f>
        <v>0</v>
      </c>
      <c r="AV195" s="702">
        <f>'[4]2019 GRC Adjustments'!AV195</f>
        <v>0</v>
      </c>
      <c r="AW195" s="702">
        <f>'[4]2019 GRC Adjustments'!AW195</f>
        <v>0</v>
      </c>
      <c r="AX195" s="702">
        <f>'[4]2019 GRC Adjustments'!AX195</f>
        <v>0</v>
      </c>
      <c r="AY195" s="702">
        <f>'[4]2019 GRC Adjustments'!AY195</f>
        <v>0</v>
      </c>
      <c r="AZ195" s="702">
        <f>'[4]2019 GRC Adjustments'!AZ195</f>
        <v>0</v>
      </c>
      <c r="BA195" s="702">
        <f>'[4]2019 GRC Adjustments'!BA195</f>
        <v>0</v>
      </c>
      <c r="BB195" s="702">
        <f>'[4]2019 GRC Adjustments'!BB195</f>
        <v>0</v>
      </c>
      <c r="BC195" s="702">
        <f>'[4]2019 GRC Adjustments'!BC195</f>
        <v>0</v>
      </c>
      <c r="BD195" s="702">
        <f>'[4]2019 GRC Adjustments'!BD195</f>
        <v>0</v>
      </c>
      <c r="BE195" s="702">
        <f>'[4]2019 GRC Adjustments'!BE195</f>
        <v>0</v>
      </c>
      <c r="BF195" s="702">
        <f>'[4]2019 GRC Adjustments'!BF195</f>
        <v>0</v>
      </c>
      <c r="BG195" s="702">
        <f>'[4]2019 GRC Adjustments'!BG195</f>
        <v>0</v>
      </c>
      <c r="BH195" s="702">
        <f>'[4]2019 GRC Adjustments'!BH195</f>
        <v>0</v>
      </c>
      <c r="BI195" s="702">
        <f>'[4]2019 GRC Adjustments'!BI195</f>
        <v>0</v>
      </c>
      <c r="BJ195" s="702">
        <f>'[4]2019 GRC Adjustments'!BJ195</f>
        <v>0</v>
      </c>
      <c r="BK195" s="702">
        <f>'[4]2019 GRC Adjustments'!BK195</f>
        <v>0</v>
      </c>
    </row>
    <row r="196" spans="1:63">
      <c r="A196" s="700">
        <f>'[4]2019 GRC Adjustments'!A196</f>
        <v>192</v>
      </c>
      <c r="B196" s="702" t="str">
        <f>'[4]2019 GRC Adjustments'!B196</f>
        <v xml:space="preserve">               (19) 889 - Distribution Maint Meas &amp; Reg Sta Gen</v>
      </c>
      <c r="C196" s="702">
        <f>'[4]2019 GRC Adjustments'!C196</f>
        <v>0</v>
      </c>
      <c r="D196" s="702">
        <f>'[4]2019 GRC Adjustments'!D196</f>
        <v>0</v>
      </c>
      <c r="E196" s="702">
        <f>'[4]2019 GRC Adjustments'!E196</f>
        <v>0</v>
      </c>
      <c r="F196" s="702">
        <f>'[4]2019 GRC Adjustments'!F196</f>
        <v>0</v>
      </c>
      <c r="G196" s="702">
        <f>'[4]2019 GRC Adjustments'!G196</f>
        <v>0</v>
      </c>
      <c r="H196" s="702">
        <f>'[4]2019 GRC Adjustments'!H196</f>
        <v>0</v>
      </c>
      <c r="I196" s="702">
        <f>'[4]2019 GRC Adjustments'!I196</f>
        <v>0</v>
      </c>
      <c r="J196" s="702">
        <f>'[4]2019 GRC Adjustments'!J196</f>
        <v>0</v>
      </c>
      <c r="K196" s="702">
        <f>'[4]2019 GRC Adjustments'!K196</f>
        <v>0</v>
      </c>
      <c r="L196" s="702">
        <f>'[4]2019 GRC Adjustments'!L196</f>
        <v>0</v>
      </c>
      <c r="M196" s="702">
        <f>'[4]2019 GRC Adjustments'!M196</f>
        <v>0</v>
      </c>
      <c r="N196" s="702">
        <f>'[4]2019 GRC Adjustments'!N196</f>
        <v>0</v>
      </c>
      <c r="O196" s="702">
        <f>'[4]2019 GRC Adjustments'!O196</f>
        <v>0</v>
      </c>
      <c r="P196" s="702">
        <f>'[4]2019 GRC Adjustments'!P196</f>
        <v>0</v>
      </c>
      <c r="Q196" s="702">
        <f>'[4]2019 GRC Adjustments'!Q196</f>
        <v>0</v>
      </c>
      <c r="R196" s="702">
        <f>'[4]2019 GRC Adjustments'!R196</f>
        <v>0</v>
      </c>
      <c r="S196" s="702">
        <f>'[4]2019 GRC Adjustments'!S196</f>
        <v>0</v>
      </c>
      <c r="T196" s="702">
        <f>'[4]2019 GRC Adjustments'!T196</f>
        <v>0</v>
      </c>
      <c r="U196" s="702">
        <f>'[4]2019 GRC Adjustments'!U196</f>
        <v>0</v>
      </c>
      <c r="V196" s="702">
        <f>'[4]2019 GRC Adjustments'!V196</f>
        <v>0</v>
      </c>
      <c r="W196" s="702">
        <f>'[4]2019 GRC Adjustments'!W196</f>
        <v>0</v>
      </c>
      <c r="X196" s="702">
        <f>'[4]2019 GRC Adjustments'!X196</f>
        <v>0</v>
      </c>
      <c r="Y196" s="702">
        <f>'[4]2019 GRC Adjustments'!Y196</f>
        <v>0</v>
      </c>
      <c r="Z196" s="702">
        <f>'[4]2019 GRC Adjustments'!Z196</f>
        <v>0</v>
      </c>
      <c r="AA196" s="702">
        <f>'[4]2019 GRC Adjustments'!AA196</f>
        <v>0</v>
      </c>
      <c r="AB196" s="702">
        <f>'[4]2019 GRC Adjustments'!AB196</f>
        <v>0</v>
      </c>
      <c r="AC196" s="702">
        <f>'[4]2019 GRC Adjustments'!AC196</f>
        <v>0</v>
      </c>
      <c r="AD196" s="702">
        <f>'[4]2019 GRC Adjustments'!AD196</f>
        <v>0</v>
      </c>
      <c r="AE196" s="702">
        <f>'[4]2019 GRC Adjustments'!AE196</f>
        <v>0</v>
      </c>
      <c r="AF196" s="702">
        <f>'[4]2019 GRC Adjustments'!AF196</f>
        <v>0</v>
      </c>
      <c r="AG196" s="702">
        <f>'[4]2019 GRC Adjustments'!AG196</f>
        <v>0</v>
      </c>
      <c r="AH196" s="702">
        <f>'[4]2019 GRC Adjustments'!AH196</f>
        <v>0</v>
      </c>
      <c r="AI196" s="702">
        <f>'[4]2019 GRC Adjustments'!AI196</f>
        <v>0</v>
      </c>
      <c r="AJ196" s="702">
        <f>'[4]2019 GRC Adjustments'!AJ196</f>
        <v>0</v>
      </c>
      <c r="AK196" s="702">
        <f>'[4]2019 GRC Adjustments'!AK196</f>
        <v>0</v>
      </c>
      <c r="AL196" s="702">
        <f>'[4]2019 GRC Adjustments'!AL196</f>
        <v>0</v>
      </c>
      <c r="AM196" s="702">
        <f>'[4]2019 GRC Adjustments'!AM196</f>
        <v>0</v>
      </c>
      <c r="AN196" s="702">
        <f>'[4]2019 GRC Adjustments'!AN196</f>
        <v>0</v>
      </c>
      <c r="AO196" s="702">
        <f>'[4]2019 GRC Adjustments'!AO196</f>
        <v>0</v>
      </c>
      <c r="AP196" s="702">
        <f>'[4]2019 GRC Adjustments'!AP196</f>
        <v>0</v>
      </c>
      <c r="AQ196" s="702">
        <f>'[4]2019 GRC Adjustments'!AQ196</f>
        <v>0</v>
      </c>
      <c r="AR196" s="702">
        <f>'[4]2019 GRC Adjustments'!AR196</f>
        <v>0</v>
      </c>
      <c r="AS196" s="702">
        <f>'[4]2019 GRC Adjustments'!AS196</f>
        <v>0</v>
      </c>
      <c r="AT196" s="702">
        <f>'[4]2019 GRC Adjustments'!AT196</f>
        <v>0</v>
      </c>
      <c r="AU196" s="702">
        <f>'[4]2019 GRC Adjustments'!AU196</f>
        <v>0</v>
      </c>
      <c r="AV196" s="702">
        <f>'[4]2019 GRC Adjustments'!AV196</f>
        <v>0</v>
      </c>
      <c r="AW196" s="702">
        <f>'[4]2019 GRC Adjustments'!AW196</f>
        <v>0</v>
      </c>
      <c r="AX196" s="702">
        <f>'[4]2019 GRC Adjustments'!AX196</f>
        <v>0</v>
      </c>
      <c r="AY196" s="702">
        <f>'[4]2019 GRC Adjustments'!AY196</f>
        <v>0</v>
      </c>
      <c r="AZ196" s="702">
        <f>'[4]2019 GRC Adjustments'!AZ196</f>
        <v>0</v>
      </c>
      <c r="BA196" s="702">
        <f>'[4]2019 GRC Adjustments'!BA196</f>
        <v>0</v>
      </c>
      <c r="BB196" s="702">
        <f>'[4]2019 GRC Adjustments'!BB196</f>
        <v>0</v>
      </c>
      <c r="BC196" s="702">
        <f>'[4]2019 GRC Adjustments'!BC196</f>
        <v>0</v>
      </c>
      <c r="BD196" s="702">
        <f>'[4]2019 GRC Adjustments'!BD196</f>
        <v>0</v>
      </c>
      <c r="BE196" s="702">
        <f>'[4]2019 GRC Adjustments'!BE196</f>
        <v>0</v>
      </c>
      <c r="BF196" s="702">
        <f>'[4]2019 GRC Adjustments'!BF196</f>
        <v>0</v>
      </c>
      <c r="BG196" s="702">
        <f>'[4]2019 GRC Adjustments'!BG196</f>
        <v>0</v>
      </c>
      <c r="BH196" s="702">
        <f>'[4]2019 GRC Adjustments'!BH196</f>
        <v>0</v>
      </c>
      <c r="BI196" s="702">
        <f>'[4]2019 GRC Adjustments'!BI196</f>
        <v>0</v>
      </c>
      <c r="BJ196" s="702">
        <f>'[4]2019 GRC Adjustments'!BJ196</f>
        <v>0</v>
      </c>
      <c r="BK196" s="702">
        <f>'[4]2019 GRC Adjustments'!BK196</f>
        <v>0</v>
      </c>
    </row>
    <row r="197" spans="1:63">
      <c r="A197" s="700">
        <f>'[4]2019 GRC Adjustments'!A197</f>
        <v>193</v>
      </c>
      <c r="B197" s="702" t="str">
        <f>'[4]2019 GRC Adjustments'!B197</f>
        <v xml:space="preserve">               (19) 890 - Distribution Maint Meas &amp; Reg Sta Ind</v>
      </c>
      <c r="C197" s="702">
        <f>'[4]2019 GRC Adjustments'!C197</f>
        <v>0</v>
      </c>
      <c r="D197" s="702">
        <f>'[4]2019 GRC Adjustments'!D197</f>
        <v>0</v>
      </c>
      <c r="E197" s="702">
        <f>'[4]2019 GRC Adjustments'!E197</f>
        <v>0</v>
      </c>
      <c r="F197" s="702">
        <f>'[4]2019 GRC Adjustments'!F197</f>
        <v>0</v>
      </c>
      <c r="G197" s="702">
        <f>'[4]2019 GRC Adjustments'!G197</f>
        <v>0</v>
      </c>
      <c r="H197" s="702">
        <f>'[4]2019 GRC Adjustments'!H197</f>
        <v>0</v>
      </c>
      <c r="I197" s="702">
        <f>'[4]2019 GRC Adjustments'!I197</f>
        <v>0</v>
      </c>
      <c r="J197" s="702">
        <f>'[4]2019 GRC Adjustments'!J197</f>
        <v>0</v>
      </c>
      <c r="K197" s="702">
        <f>'[4]2019 GRC Adjustments'!K197</f>
        <v>0</v>
      </c>
      <c r="L197" s="702">
        <f>'[4]2019 GRC Adjustments'!L197</f>
        <v>0</v>
      </c>
      <c r="M197" s="702">
        <f>'[4]2019 GRC Adjustments'!M197</f>
        <v>0</v>
      </c>
      <c r="N197" s="702">
        <f>'[4]2019 GRC Adjustments'!N197</f>
        <v>0</v>
      </c>
      <c r="O197" s="702">
        <f>'[4]2019 GRC Adjustments'!O197</f>
        <v>0</v>
      </c>
      <c r="P197" s="702">
        <f>'[4]2019 GRC Adjustments'!P197</f>
        <v>0</v>
      </c>
      <c r="Q197" s="702">
        <f>'[4]2019 GRC Adjustments'!Q197</f>
        <v>0</v>
      </c>
      <c r="R197" s="702">
        <f>'[4]2019 GRC Adjustments'!R197</f>
        <v>0</v>
      </c>
      <c r="S197" s="702">
        <f>'[4]2019 GRC Adjustments'!S197</f>
        <v>0</v>
      </c>
      <c r="T197" s="702">
        <f>'[4]2019 GRC Adjustments'!T197</f>
        <v>0</v>
      </c>
      <c r="U197" s="702">
        <f>'[4]2019 GRC Adjustments'!U197</f>
        <v>0</v>
      </c>
      <c r="V197" s="702">
        <f>'[4]2019 GRC Adjustments'!V197</f>
        <v>0</v>
      </c>
      <c r="W197" s="702">
        <f>'[4]2019 GRC Adjustments'!W197</f>
        <v>0</v>
      </c>
      <c r="X197" s="702">
        <f>'[4]2019 GRC Adjustments'!X197</f>
        <v>0</v>
      </c>
      <c r="Y197" s="702">
        <f>'[4]2019 GRC Adjustments'!Y197</f>
        <v>0</v>
      </c>
      <c r="Z197" s="702">
        <f>'[4]2019 GRC Adjustments'!Z197</f>
        <v>0</v>
      </c>
      <c r="AA197" s="702">
        <f>'[4]2019 GRC Adjustments'!AA197</f>
        <v>0</v>
      </c>
      <c r="AB197" s="702">
        <f>'[4]2019 GRC Adjustments'!AB197</f>
        <v>0</v>
      </c>
      <c r="AC197" s="702">
        <f>'[4]2019 GRC Adjustments'!AC197</f>
        <v>0</v>
      </c>
      <c r="AD197" s="702">
        <f>'[4]2019 GRC Adjustments'!AD197</f>
        <v>0</v>
      </c>
      <c r="AE197" s="702">
        <f>'[4]2019 GRC Adjustments'!AE197</f>
        <v>0</v>
      </c>
      <c r="AF197" s="702">
        <f>'[4]2019 GRC Adjustments'!AF197</f>
        <v>0</v>
      </c>
      <c r="AG197" s="702">
        <f>'[4]2019 GRC Adjustments'!AG197</f>
        <v>0</v>
      </c>
      <c r="AH197" s="702">
        <f>'[4]2019 GRC Adjustments'!AH197</f>
        <v>0</v>
      </c>
      <c r="AI197" s="702">
        <f>'[4]2019 GRC Adjustments'!AI197</f>
        <v>0</v>
      </c>
      <c r="AJ197" s="702">
        <f>'[4]2019 GRC Adjustments'!AJ197</f>
        <v>0</v>
      </c>
      <c r="AK197" s="702">
        <f>'[4]2019 GRC Adjustments'!AK197</f>
        <v>0</v>
      </c>
      <c r="AL197" s="702">
        <f>'[4]2019 GRC Adjustments'!AL197</f>
        <v>0</v>
      </c>
      <c r="AM197" s="702">
        <f>'[4]2019 GRC Adjustments'!AM197</f>
        <v>0</v>
      </c>
      <c r="AN197" s="702">
        <f>'[4]2019 GRC Adjustments'!AN197</f>
        <v>0</v>
      </c>
      <c r="AO197" s="702">
        <f>'[4]2019 GRC Adjustments'!AO197</f>
        <v>0</v>
      </c>
      <c r="AP197" s="702">
        <f>'[4]2019 GRC Adjustments'!AP197</f>
        <v>0</v>
      </c>
      <c r="AQ197" s="702">
        <f>'[4]2019 GRC Adjustments'!AQ197</f>
        <v>0</v>
      </c>
      <c r="AR197" s="702">
        <f>'[4]2019 GRC Adjustments'!AR197</f>
        <v>0</v>
      </c>
      <c r="AS197" s="702">
        <f>'[4]2019 GRC Adjustments'!AS197</f>
        <v>0</v>
      </c>
      <c r="AT197" s="702">
        <f>'[4]2019 GRC Adjustments'!AT197</f>
        <v>0</v>
      </c>
      <c r="AU197" s="702">
        <f>'[4]2019 GRC Adjustments'!AU197</f>
        <v>0</v>
      </c>
      <c r="AV197" s="702">
        <f>'[4]2019 GRC Adjustments'!AV197</f>
        <v>0</v>
      </c>
      <c r="AW197" s="702">
        <f>'[4]2019 GRC Adjustments'!AW197</f>
        <v>0</v>
      </c>
      <c r="AX197" s="702">
        <f>'[4]2019 GRC Adjustments'!AX197</f>
        <v>0</v>
      </c>
      <c r="AY197" s="702">
        <f>'[4]2019 GRC Adjustments'!AY197</f>
        <v>0</v>
      </c>
      <c r="AZ197" s="702">
        <f>'[4]2019 GRC Adjustments'!AZ197</f>
        <v>0</v>
      </c>
      <c r="BA197" s="702">
        <f>'[4]2019 GRC Adjustments'!BA197</f>
        <v>0</v>
      </c>
      <c r="BB197" s="702">
        <f>'[4]2019 GRC Adjustments'!BB197</f>
        <v>0</v>
      </c>
      <c r="BC197" s="702">
        <f>'[4]2019 GRC Adjustments'!BC197</f>
        <v>0</v>
      </c>
      <c r="BD197" s="702">
        <f>'[4]2019 GRC Adjustments'!BD197</f>
        <v>0</v>
      </c>
      <c r="BE197" s="702">
        <f>'[4]2019 GRC Adjustments'!BE197</f>
        <v>0</v>
      </c>
      <c r="BF197" s="702">
        <f>'[4]2019 GRC Adjustments'!BF197</f>
        <v>0</v>
      </c>
      <c r="BG197" s="702">
        <f>'[4]2019 GRC Adjustments'!BG197</f>
        <v>0</v>
      </c>
      <c r="BH197" s="702">
        <f>'[4]2019 GRC Adjustments'!BH197</f>
        <v>0</v>
      </c>
      <c r="BI197" s="702">
        <f>'[4]2019 GRC Adjustments'!BI197</f>
        <v>0</v>
      </c>
      <c r="BJ197" s="702">
        <f>'[4]2019 GRC Adjustments'!BJ197</f>
        <v>0</v>
      </c>
      <c r="BK197" s="702">
        <f>'[4]2019 GRC Adjustments'!BK197</f>
        <v>0</v>
      </c>
    </row>
    <row r="198" spans="1:63">
      <c r="A198" s="700">
        <f>'[4]2019 GRC Adjustments'!A198</f>
        <v>194</v>
      </c>
      <c r="B198" s="702" t="str">
        <f>'[4]2019 GRC Adjustments'!B198</f>
        <v xml:space="preserve">               (19) 892 - Distribution Maint Services</v>
      </c>
      <c r="C198" s="702">
        <f>'[4]2019 GRC Adjustments'!C198</f>
        <v>0</v>
      </c>
      <c r="D198" s="702">
        <f>'[4]2019 GRC Adjustments'!D198</f>
        <v>0</v>
      </c>
      <c r="E198" s="702">
        <f>'[4]2019 GRC Adjustments'!E198</f>
        <v>0</v>
      </c>
      <c r="F198" s="702">
        <f>'[4]2019 GRC Adjustments'!F198</f>
        <v>0</v>
      </c>
      <c r="G198" s="702">
        <f>'[4]2019 GRC Adjustments'!G198</f>
        <v>0</v>
      </c>
      <c r="H198" s="702">
        <f>'[4]2019 GRC Adjustments'!H198</f>
        <v>0</v>
      </c>
      <c r="I198" s="702">
        <f>'[4]2019 GRC Adjustments'!I198</f>
        <v>0</v>
      </c>
      <c r="J198" s="702">
        <f>'[4]2019 GRC Adjustments'!J198</f>
        <v>0</v>
      </c>
      <c r="K198" s="702">
        <f>'[4]2019 GRC Adjustments'!K198</f>
        <v>0</v>
      </c>
      <c r="L198" s="702">
        <f>'[4]2019 GRC Adjustments'!L198</f>
        <v>0</v>
      </c>
      <c r="M198" s="702">
        <f>'[4]2019 GRC Adjustments'!M198</f>
        <v>0</v>
      </c>
      <c r="N198" s="702">
        <f>'[4]2019 GRC Adjustments'!N198</f>
        <v>0</v>
      </c>
      <c r="O198" s="702">
        <f>'[4]2019 GRC Adjustments'!O198</f>
        <v>0</v>
      </c>
      <c r="P198" s="702">
        <f>'[4]2019 GRC Adjustments'!P198</f>
        <v>0</v>
      </c>
      <c r="Q198" s="702">
        <f>'[4]2019 GRC Adjustments'!Q198</f>
        <v>0</v>
      </c>
      <c r="R198" s="702">
        <f>'[4]2019 GRC Adjustments'!R198</f>
        <v>0</v>
      </c>
      <c r="S198" s="702">
        <f>'[4]2019 GRC Adjustments'!S198</f>
        <v>0</v>
      </c>
      <c r="T198" s="702">
        <f>'[4]2019 GRC Adjustments'!T198</f>
        <v>0</v>
      </c>
      <c r="U198" s="702">
        <f>'[4]2019 GRC Adjustments'!U198</f>
        <v>0</v>
      </c>
      <c r="V198" s="702">
        <f>'[4]2019 GRC Adjustments'!V198</f>
        <v>0</v>
      </c>
      <c r="W198" s="702">
        <f>'[4]2019 GRC Adjustments'!W198</f>
        <v>0</v>
      </c>
      <c r="X198" s="702">
        <f>'[4]2019 GRC Adjustments'!X198</f>
        <v>0</v>
      </c>
      <c r="Y198" s="702">
        <f>'[4]2019 GRC Adjustments'!Y198</f>
        <v>0</v>
      </c>
      <c r="Z198" s="702">
        <f>'[4]2019 GRC Adjustments'!Z198</f>
        <v>0</v>
      </c>
      <c r="AA198" s="702">
        <f>'[4]2019 GRC Adjustments'!AA198</f>
        <v>0</v>
      </c>
      <c r="AB198" s="702">
        <f>'[4]2019 GRC Adjustments'!AB198</f>
        <v>0</v>
      </c>
      <c r="AC198" s="702">
        <f>'[4]2019 GRC Adjustments'!AC198</f>
        <v>0</v>
      </c>
      <c r="AD198" s="702">
        <f>'[4]2019 GRC Adjustments'!AD198</f>
        <v>0</v>
      </c>
      <c r="AE198" s="702">
        <f>'[4]2019 GRC Adjustments'!AE198</f>
        <v>0</v>
      </c>
      <c r="AF198" s="702">
        <f>'[4]2019 GRC Adjustments'!AF198</f>
        <v>0</v>
      </c>
      <c r="AG198" s="702">
        <f>'[4]2019 GRC Adjustments'!AG198</f>
        <v>0</v>
      </c>
      <c r="AH198" s="702">
        <f>'[4]2019 GRC Adjustments'!AH198</f>
        <v>0</v>
      </c>
      <c r="AI198" s="702">
        <f>'[4]2019 GRC Adjustments'!AI198</f>
        <v>0</v>
      </c>
      <c r="AJ198" s="702">
        <f>'[4]2019 GRC Adjustments'!AJ198</f>
        <v>0</v>
      </c>
      <c r="AK198" s="702">
        <f>'[4]2019 GRC Adjustments'!AK198</f>
        <v>0</v>
      </c>
      <c r="AL198" s="702">
        <f>'[4]2019 GRC Adjustments'!AL198</f>
        <v>0</v>
      </c>
      <c r="AM198" s="702">
        <f>'[4]2019 GRC Adjustments'!AM198</f>
        <v>0</v>
      </c>
      <c r="AN198" s="702">
        <f>'[4]2019 GRC Adjustments'!AN198</f>
        <v>0</v>
      </c>
      <c r="AO198" s="702">
        <f>'[4]2019 GRC Adjustments'!AO198</f>
        <v>0</v>
      </c>
      <c r="AP198" s="702">
        <f>'[4]2019 GRC Adjustments'!AP198</f>
        <v>0</v>
      </c>
      <c r="AQ198" s="702">
        <f>'[4]2019 GRC Adjustments'!AQ198</f>
        <v>0</v>
      </c>
      <c r="AR198" s="702">
        <f>'[4]2019 GRC Adjustments'!AR198</f>
        <v>0</v>
      </c>
      <c r="AS198" s="702">
        <f>'[4]2019 GRC Adjustments'!AS198</f>
        <v>0</v>
      </c>
      <c r="AT198" s="702">
        <f>'[4]2019 GRC Adjustments'!AT198</f>
        <v>0</v>
      </c>
      <c r="AU198" s="702">
        <f>'[4]2019 GRC Adjustments'!AU198</f>
        <v>0</v>
      </c>
      <c r="AV198" s="702">
        <f>'[4]2019 GRC Adjustments'!AV198</f>
        <v>0</v>
      </c>
      <c r="AW198" s="702">
        <f>'[4]2019 GRC Adjustments'!AW198</f>
        <v>0</v>
      </c>
      <c r="AX198" s="702">
        <f>'[4]2019 GRC Adjustments'!AX198</f>
        <v>0</v>
      </c>
      <c r="AY198" s="702">
        <f>'[4]2019 GRC Adjustments'!AY198</f>
        <v>0</v>
      </c>
      <c r="AZ198" s="702">
        <f>'[4]2019 GRC Adjustments'!AZ198</f>
        <v>0</v>
      </c>
      <c r="BA198" s="702">
        <f>'[4]2019 GRC Adjustments'!BA198</f>
        <v>0</v>
      </c>
      <c r="BB198" s="702">
        <f>'[4]2019 GRC Adjustments'!BB198</f>
        <v>0</v>
      </c>
      <c r="BC198" s="702">
        <f>'[4]2019 GRC Adjustments'!BC198</f>
        <v>0</v>
      </c>
      <c r="BD198" s="702">
        <f>'[4]2019 GRC Adjustments'!BD198</f>
        <v>0</v>
      </c>
      <c r="BE198" s="702">
        <f>'[4]2019 GRC Adjustments'!BE198</f>
        <v>0</v>
      </c>
      <c r="BF198" s="702">
        <f>'[4]2019 GRC Adjustments'!BF198</f>
        <v>0</v>
      </c>
      <c r="BG198" s="702">
        <f>'[4]2019 GRC Adjustments'!BG198</f>
        <v>0</v>
      </c>
      <c r="BH198" s="702">
        <f>'[4]2019 GRC Adjustments'!BH198</f>
        <v>0</v>
      </c>
      <c r="BI198" s="702">
        <f>'[4]2019 GRC Adjustments'!BI198</f>
        <v>0</v>
      </c>
      <c r="BJ198" s="702">
        <f>'[4]2019 GRC Adjustments'!BJ198</f>
        <v>0</v>
      </c>
      <c r="BK198" s="702">
        <f>'[4]2019 GRC Adjustments'!BK198</f>
        <v>0</v>
      </c>
    </row>
    <row r="199" spans="1:63">
      <c r="A199" s="700">
        <f>'[4]2019 GRC Adjustments'!A199</f>
        <v>195</v>
      </c>
      <c r="B199" s="702" t="str">
        <f>'[4]2019 GRC Adjustments'!B199</f>
        <v xml:space="preserve">               (19) 893 - Distribution Maint Meters &amp; House Reg</v>
      </c>
      <c r="C199" s="702">
        <f>'[4]2019 GRC Adjustments'!C199</f>
        <v>0</v>
      </c>
      <c r="D199" s="702">
        <f>'[4]2019 GRC Adjustments'!D199</f>
        <v>0</v>
      </c>
      <c r="E199" s="702">
        <f>'[4]2019 GRC Adjustments'!E199</f>
        <v>0</v>
      </c>
      <c r="F199" s="702">
        <f>'[4]2019 GRC Adjustments'!F199</f>
        <v>0</v>
      </c>
      <c r="G199" s="702">
        <f>'[4]2019 GRC Adjustments'!G199</f>
        <v>0</v>
      </c>
      <c r="H199" s="702">
        <f>'[4]2019 GRC Adjustments'!H199</f>
        <v>0</v>
      </c>
      <c r="I199" s="702">
        <f>'[4]2019 GRC Adjustments'!I199</f>
        <v>0</v>
      </c>
      <c r="J199" s="702">
        <f>'[4]2019 GRC Adjustments'!J199</f>
        <v>0</v>
      </c>
      <c r="K199" s="702">
        <f>'[4]2019 GRC Adjustments'!K199</f>
        <v>0</v>
      </c>
      <c r="L199" s="702">
        <f>'[4]2019 GRC Adjustments'!L199</f>
        <v>0</v>
      </c>
      <c r="M199" s="702">
        <f>'[4]2019 GRC Adjustments'!M199</f>
        <v>0</v>
      </c>
      <c r="N199" s="702">
        <f>'[4]2019 GRC Adjustments'!N199</f>
        <v>0</v>
      </c>
      <c r="O199" s="702">
        <f>'[4]2019 GRC Adjustments'!O199</f>
        <v>0</v>
      </c>
      <c r="P199" s="702">
        <f>'[4]2019 GRC Adjustments'!P199</f>
        <v>0</v>
      </c>
      <c r="Q199" s="702">
        <f>'[4]2019 GRC Adjustments'!Q199</f>
        <v>0</v>
      </c>
      <c r="R199" s="702">
        <f>'[4]2019 GRC Adjustments'!R199</f>
        <v>0</v>
      </c>
      <c r="S199" s="702">
        <f>'[4]2019 GRC Adjustments'!S199</f>
        <v>0</v>
      </c>
      <c r="T199" s="702">
        <f>'[4]2019 GRC Adjustments'!T199</f>
        <v>0</v>
      </c>
      <c r="U199" s="702">
        <f>'[4]2019 GRC Adjustments'!U199</f>
        <v>0</v>
      </c>
      <c r="V199" s="702">
        <f>'[4]2019 GRC Adjustments'!V199</f>
        <v>0</v>
      </c>
      <c r="W199" s="702">
        <f>'[4]2019 GRC Adjustments'!W199</f>
        <v>0</v>
      </c>
      <c r="X199" s="702">
        <f>'[4]2019 GRC Adjustments'!X199</f>
        <v>0</v>
      </c>
      <c r="Y199" s="702">
        <f>'[4]2019 GRC Adjustments'!Y199</f>
        <v>0</v>
      </c>
      <c r="Z199" s="702">
        <f>'[4]2019 GRC Adjustments'!Z199</f>
        <v>0</v>
      </c>
      <c r="AA199" s="702">
        <f>'[4]2019 GRC Adjustments'!AA199</f>
        <v>0</v>
      </c>
      <c r="AB199" s="702">
        <f>'[4]2019 GRC Adjustments'!AB199</f>
        <v>0</v>
      </c>
      <c r="AC199" s="702">
        <f>'[4]2019 GRC Adjustments'!AC199</f>
        <v>0</v>
      </c>
      <c r="AD199" s="702">
        <f>'[4]2019 GRC Adjustments'!AD199</f>
        <v>0</v>
      </c>
      <c r="AE199" s="702">
        <f>'[4]2019 GRC Adjustments'!AE199</f>
        <v>0</v>
      </c>
      <c r="AF199" s="702">
        <f>'[4]2019 GRC Adjustments'!AF199</f>
        <v>0</v>
      </c>
      <c r="AG199" s="702">
        <f>'[4]2019 GRC Adjustments'!AG199</f>
        <v>0</v>
      </c>
      <c r="AH199" s="702">
        <f>'[4]2019 GRC Adjustments'!AH199</f>
        <v>0</v>
      </c>
      <c r="AI199" s="702">
        <f>'[4]2019 GRC Adjustments'!AI199</f>
        <v>0</v>
      </c>
      <c r="AJ199" s="702">
        <f>'[4]2019 GRC Adjustments'!AJ199</f>
        <v>0</v>
      </c>
      <c r="AK199" s="702">
        <f>'[4]2019 GRC Adjustments'!AK199</f>
        <v>0</v>
      </c>
      <c r="AL199" s="702">
        <f>'[4]2019 GRC Adjustments'!AL199</f>
        <v>0</v>
      </c>
      <c r="AM199" s="702">
        <f>'[4]2019 GRC Adjustments'!AM199</f>
        <v>0</v>
      </c>
      <c r="AN199" s="702">
        <f>'[4]2019 GRC Adjustments'!AN199</f>
        <v>0</v>
      </c>
      <c r="AO199" s="702">
        <f>'[4]2019 GRC Adjustments'!AO199</f>
        <v>0</v>
      </c>
      <c r="AP199" s="702">
        <f>'[4]2019 GRC Adjustments'!AP199</f>
        <v>0</v>
      </c>
      <c r="AQ199" s="702">
        <f>'[4]2019 GRC Adjustments'!AQ199</f>
        <v>0</v>
      </c>
      <c r="AR199" s="702">
        <f>'[4]2019 GRC Adjustments'!AR199</f>
        <v>0</v>
      </c>
      <c r="AS199" s="702">
        <f>'[4]2019 GRC Adjustments'!AS199</f>
        <v>0</v>
      </c>
      <c r="AT199" s="702">
        <f>'[4]2019 GRC Adjustments'!AT199</f>
        <v>0</v>
      </c>
      <c r="AU199" s="702">
        <f>'[4]2019 GRC Adjustments'!AU199</f>
        <v>0</v>
      </c>
      <c r="AV199" s="702">
        <f>'[4]2019 GRC Adjustments'!AV199</f>
        <v>0</v>
      </c>
      <c r="AW199" s="702">
        <f>'[4]2019 GRC Adjustments'!AW199</f>
        <v>0</v>
      </c>
      <c r="AX199" s="702">
        <f>'[4]2019 GRC Adjustments'!AX199</f>
        <v>0</v>
      </c>
      <c r="AY199" s="702">
        <f>'[4]2019 GRC Adjustments'!AY199</f>
        <v>0</v>
      </c>
      <c r="AZ199" s="702">
        <f>'[4]2019 GRC Adjustments'!AZ199</f>
        <v>0</v>
      </c>
      <c r="BA199" s="702">
        <f>'[4]2019 GRC Adjustments'!BA199</f>
        <v>0</v>
      </c>
      <c r="BB199" s="702">
        <f>'[4]2019 GRC Adjustments'!BB199</f>
        <v>0</v>
      </c>
      <c r="BC199" s="702">
        <f>'[4]2019 GRC Adjustments'!BC199</f>
        <v>0</v>
      </c>
      <c r="BD199" s="702">
        <f>'[4]2019 GRC Adjustments'!BD199</f>
        <v>0</v>
      </c>
      <c r="BE199" s="702">
        <f>'[4]2019 GRC Adjustments'!BE199</f>
        <v>0</v>
      </c>
      <c r="BF199" s="702">
        <f>'[4]2019 GRC Adjustments'!BF199</f>
        <v>0</v>
      </c>
      <c r="BG199" s="702">
        <f>'[4]2019 GRC Adjustments'!BG199</f>
        <v>0</v>
      </c>
      <c r="BH199" s="702">
        <f>'[4]2019 GRC Adjustments'!BH199</f>
        <v>0</v>
      </c>
      <c r="BI199" s="702">
        <f>'[4]2019 GRC Adjustments'!BI199</f>
        <v>0</v>
      </c>
      <c r="BJ199" s="702">
        <f>'[4]2019 GRC Adjustments'!BJ199</f>
        <v>0</v>
      </c>
      <c r="BK199" s="702">
        <f>'[4]2019 GRC Adjustments'!BK199</f>
        <v>0</v>
      </c>
    </row>
    <row r="200" spans="1:63">
      <c r="A200" s="703">
        <f>'[4]2019 GRC Adjustments'!A200</f>
        <v>196</v>
      </c>
      <c r="B200" s="702" t="str">
        <f>'[4]2019 GRC Adjustments'!B200</f>
        <v xml:space="preserve">               (19) 894 - Distribution Maint Other Equipment</v>
      </c>
      <c r="C200" s="702">
        <f>'[4]2019 GRC Adjustments'!C200</f>
        <v>0</v>
      </c>
      <c r="D200" s="702">
        <f>'[4]2019 GRC Adjustments'!D200</f>
        <v>0</v>
      </c>
      <c r="E200" s="702">
        <f>'[4]2019 GRC Adjustments'!E200</f>
        <v>0</v>
      </c>
      <c r="F200" s="702">
        <f>'[4]2019 GRC Adjustments'!F200</f>
        <v>0</v>
      </c>
      <c r="G200" s="702">
        <f>'[4]2019 GRC Adjustments'!G200</f>
        <v>0</v>
      </c>
      <c r="H200" s="702">
        <f>'[4]2019 GRC Adjustments'!H200</f>
        <v>0</v>
      </c>
      <c r="I200" s="702">
        <f>'[4]2019 GRC Adjustments'!I200</f>
        <v>0</v>
      </c>
      <c r="J200" s="702">
        <f>'[4]2019 GRC Adjustments'!J200</f>
        <v>0</v>
      </c>
      <c r="K200" s="702">
        <f>'[4]2019 GRC Adjustments'!K200</f>
        <v>0</v>
      </c>
      <c r="L200" s="702">
        <f>'[4]2019 GRC Adjustments'!L200</f>
        <v>0</v>
      </c>
      <c r="M200" s="702">
        <f>'[4]2019 GRC Adjustments'!M200</f>
        <v>0</v>
      </c>
      <c r="N200" s="702">
        <f>'[4]2019 GRC Adjustments'!N200</f>
        <v>0</v>
      </c>
      <c r="O200" s="702">
        <f>'[4]2019 GRC Adjustments'!O200</f>
        <v>0</v>
      </c>
      <c r="P200" s="702">
        <f>'[4]2019 GRC Adjustments'!P200</f>
        <v>0</v>
      </c>
      <c r="Q200" s="702">
        <f>'[4]2019 GRC Adjustments'!Q200</f>
        <v>0</v>
      </c>
      <c r="R200" s="702">
        <f>'[4]2019 GRC Adjustments'!R200</f>
        <v>0</v>
      </c>
      <c r="S200" s="702">
        <f>'[4]2019 GRC Adjustments'!S200</f>
        <v>0</v>
      </c>
      <c r="T200" s="702">
        <f>'[4]2019 GRC Adjustments'!T200</f>
        <v>0</v>
      </c>
      <c r="U200" s="702">
        <f>'[4]2019 GRC Adjustments'!U200</f>
        <v>0</v>
      </c>
      <c r="V200" s="702">
        <f>'[4]2019 GRC Adjustments'!V200</f>
        <v>0</v>
      </c>
      <c r="W200" s="702">
        <f>'[4]2019 GRC Adjustments'!W200</f>
        <v>0</v>
      </c>
      <c r="X200" s="702">
        <f>'[4]2019 GRC Adjustments'!X200</f>
        <v>0</v>
      </c>
      <c r="Y200" s="702">
        <f>'[4]2019 GRC Adjustments'!Y200</f>
        <v>0</v>
      </c>
      <c r="Z200" s="702">
        <f>'[4]2019 GRC Adjustments'!Z200</f>
        <v>0</v>
      </c>
      <c r="AA200" s="702">
        <f>'[4]2019 GRC Adjustments'!AA200</f>
        <v>0</v>
      </c>
      <c r="AB200" s="702">
        <f>'[4]2019 GRC Adjustments'!AB200</f>
        <v>0</v>
      </c>
      <c r="AC200" s="702">
        <f>'[4]2019 GRC Adjustments'!AC200</f>
        <v>0</v>
      </c>
      <c r="AD200" s="702">
        <f>'[4]2019 GRC Adjustments'!AD200</f>
        <v>0</v>
      </c>
      <c r="AE200" s="702">
        <f>'[4]2019 GRC Adjustments'!AE200</f>
        <v>0</v>
      </c>
      <c r="AF200" s="702">
        <f>'[4]2019 GRC Adjustments'!AF200</f>
        <v>0</v>
      </c>
      <c r="AG200" s="702">
        <f>'[4]2019 GRC Adjustments'!AG200</f>
        <v>0</v>
      </c>
      <c r="AH200" s="702">
        <f>'[4]2019 GRC Adjustments'!AH200</f>
        <v>0</v>
      </c>
      <c r="AI200" s="702">
        <f>'[4]2019 GRC Adjustments'!AI200</f>
        <v>0</v>
      </c>
      <c r="AJ200" s="702">
        <f>'[4]2019 GRC Adjustments'!AJ200</f>
        <v>0</v>
      </c>
      <c r="AK200" s="702">
        <f>'[4]2019 GRC Adjustments'!AK200</f>
        <v>0</v>
      </c>
      <c r="AL200" s="702">
        <f>'[4]2019 GRC Adjustments'!AL200</f>
        <v>0</v>
      </c>
      <c r="AM200" s="702">
        <f>'[4]2019 GRC Adjustments'!AM200</f>
        <v>0</v>
      </c>
      <c r="AN200" s="702">
        <f>'[4]2019 GRC Adjustments'!AN200</f>
        <v>0</v>
      </c>
      <c r="AO200" s="702">
        <f>'[4]2019 GRC Adjustments'!AO200</f>
        <v>0</v>
      </c>
      <c r="AP200" s="702">
        <f>'[4]2019 GRC Adjustments'!AP200</f>
        <v>0</v>
      </c>
      <c r="AQ200" s="702">
        <f>'[4]2019 GRC Adjustments'!AQ200</f>
        <v>0</v>
      </c>
      <c r="AR200" s="702">
        <f>'[4]2019 GRC Adjustments'!AR200</f>
        <v>0</v>
      </c>
      <c r="AS200" s="702">
        <f>'[4]2019 GRC Adjustments'!AS200</f>
        <v>0</v>
      </c>
      <c r="AT200" s="702">
        <f>'[4]2019 GRC Adjustments'!AT200</f>
        <v>0</v>
      </c>
      <c r="AU200" s="702">
        <f>'[4]2019 GRC Adjustments'!AU200</f>
        <v>0</v>
      </c>
      <c r="AV200" s="702">
        <f>'[4]2019 GRC Adjustments'!AV200</f>
        <v>0</v>
      </c>
      <c r="AW200" s="702">
        <f>'[4]2019 GRC Adjustments'!AW200</f>
        <v>0</v>
      </c>
      <c r="AX200" s="702">
        <f>'[4]2019 GRC Adjustments'!AX200</f>
        <v>0</v>
      </c>
      <c r="AY200" s="702">
        <f>'[4]2019 GRC Adjustments'!AY200</f>
        <v>0</v>
      </c>
      <c r="AZ200" s="702">
        <f>'[4]2019 GRC Adjustments'!AZ200</f>
        <v>0</v>
      </c>
      <c r="BA200" s="702">
        <f>'[4]2019 GRC Adjustments'!BA200</f>
        <v>0</v>
      </c>
      <c r="BB200" s="702">
        <f>'[4]2019 GRC Adjustments'!BB200</f>
        <v>0</v>
      </c>
      <c r="BC200" s="702">
        <f>'[4]2019 GRC Adjustments'!BC200</f>
        <v>0</v>
      </c>
      <c r="BD200" s="702">
        <f>'[4]2019 GRC Adjustments'!BD200</f>
        <v>0</v>
      </c>
      <c r="BE200" s="702">
        <f>'[4]2019 GRC Adjustments'!BE200</f>
        <v>0</v>
      </c>
      <c r="BF200" s="702">
        <f>'[4]2019 GRC Adjustments'!BF200</f>
        <v>0</v>
      </c>
      <c r="BG200" s="702">
        <f>'[4]2019 GRC Adjustments'!BG200</f>
        <v>0</v>
      </c>
      <c r="BH200" s="702">
        <f>'[4]2019 GRC Adjustments'!BH200</f>
        <v>0</v>
      </c>
      <c r="BI200" s="702">
        <f>'[4]2019 GRC Adjustments'!BI200</f>
        <v>0</v>
      </c>
      <c r="BJ200" s="702">
        <f>'[4]2019 GRC Adjustments'!BJ200</f>
        <v>0</v>
      </c>
      <c r="BK200" s="702">
        <f>'[4]2019 GRC Adjustments'!BK200</f>
        <v>0</v>
      </c>
    </row>
    <row r="201" spans="1:63">
      <c r="A201" s="700">
        <f>'[4]2019 GRC Adjustments'!A201</f>
        <v>197</v>
      </c>
      <c r="B201" s="704" t="str">
        <f>'[4]2019 GRC Adjustments'!B201</f>
        <v xml:space="preserve">                    (19) SUBTOTAL</v>
      </c>
      <c r="C201" s="704">
        <f>'[4]2019 GRC Adjustments'!C201</f>
        <v>83251239.00999999</v>
      </c>
      <c r="D201" s="704">
        <f>'[4]2019 GRC Adjustments'!D201</f>
        <v>0</v>
      </c>
      <c r="E201" s="704">
        <f>'[4]2019 GRC Adjustments'!E201</f>
        <v>0</v>
      </c>
      <c r="F201" s="704">
        <f>'[4]2019 GRC Adjustments'!F201</f>
        <v>0</v>
      </c>
      <c r="G201" s="704">
        <f>'[4]2019 GRC Adjustments'!G201</f>
        <v>0</v>
      </c>
      <c r="H201" s="704">
        <f>'[4]2019 GRC Adjustments'!H201</f>
        <v>0</v>
      </c>
      <c r="I201" s="704">
        <f>'[4]2019 GRC Adjustments'!I201</f>
        <v>0</v>
      </c>
      <c r="J201" s="704">
        <f>'[4]2019 GRC Adjustments'!J201</f>
        <v>0</v>
      </c>
      <c r="K201" s="704">
        <f>'[4]2019 GRC Adjustments'!K201</f>
        <v>-56877.492170206751</v>
      </c>
      <c r="L201" s="704">
        <f>'[4]2019 GRC Adjustments'!L201</f>
        <v>0</v>
      </c>
      <c r="M201" s="704">
        <f>'[4]2019 GRC Adjustments'!M201</f>
        <v>0</v>
      </c>
      <c r="N201" s="704">
        <f>'[4]2019 GRC Adjustments'!N201</f>
        <v>0</v>
      </c>
      <c r="O201" s="704">
        <f>'[4]2019 GRC Adjustments'!O201</f>
        <v>0</v>
      </c>
      <c r="P201" s="704">
        <f>'[4]2019 GRC Adjustments'!P201</f>
        <v>0</v>
      </c>
      <c r="Q201" s="704">
        <f>'[4]2019 GRC Adjustments'!Q201</f>
        <v>0</v>
      </c>
      <c r="R201" s="704">
        <f>'[4]2019 GRC Adjustments'!R201</f>
        <v>5812.8265940347565</v>
      </c>
      <c r="S201" s="704">
        <f>'[4]2019 GRC Adjustments'!S201</f>
        <v>0</v>
      </c>
      <c r="T201" s="704">
        <f>'[4]2019 GRC Adjustments'!T201</f>
        <v>0</v>
      </c>
      <c r="U201" s="704">
        <f>'[4]2019 GRC Adjustments'!U201</f>
        <v>0</v>
      </c>
      <c r="V201" s="704">
        <f>'[4]2019 GRC Adjustments'!V201</f>
        <v>0</v>
      </c>
      <c r="W201" s="704">
        <f>'[4]2019 GRC Adjustments'!W201</f>
        <v>0</v>
      </c>
      <c r="X201" s="704">
        <f>'[4]2019 GRC Adjustments'!X201</f>
        <v>0</v>
      </c>
      <c r="Y201" s="704">
        <f>'[4]2019 GRC Adjustments'!Y201</f>
        <v>0</v>
      </c>
      <c r="Z201" s="704">
        <f>'[4]2019 GRC Adjustments'!Z201</f>
        <v>0</v>
      </c>
      <c r="AA201" s="704">
        <f>'[4]2019 GRC Adjustments'!AA201</f>
        <v>0</v>
      </c>
      <c r="AB201" s="704">
        <f>'[4]2019 GRC Adjustments'!AB201</f>
        <v>121269.79999999861</v>
      </c>
      <c r="AC201" s="704">
        <f>'[4]2019 GRC Adjustments'!AC201</f>
        <v>0</v>
      </c>
      <c r="AD201" s="704">
        <f>'[4]2019 GRC Adjustments'!AD201</f>
        <v>0</v>
      </c>
      <c r="AE201" s="704">
        <f>'[4]2019 GRC Adjustments'!AE201</f>
        <v>0</v>
      </c>
      <c r="AF201" s="704">
        <f>'[4]2019 GRC Adjustments'!AF201</f>
        <v>70205.134423826617</v>
      </c>
      <c r="AG201" s="704">
        <f>'[4]2019 GRC Adjustments'!AG201</f>
        <v>83321444.144423798</v>
      </c>
      <c r="AH201" s="704">
        <f>'[4]2019 GRC Adjustments'!AH201</f>
        <v>0</v>
      </c>
      <c r="AI201" s="704">
        <f>'[4]2019 GRC Adjustments'!AI201</f>
        <v>0</v>
      </c>
      <c r="AJ201" s="704">
        <f>'[4]2019 GRC Adjustments'!AJ201</f>
        <v>0</v>
      </c>
      <c r="AK201" s="704">
        <f>'[4]2019 GRC Adjustments'!AK201</f>
        <v>0</v>
      </c>
      <c r="AL201" s="704">
        <f>'[4]2019 GRC Adjustments'!AL201</f>
        <v>0</v>
      </c>
      <c r="AM201" s="704">
        <f>'[4]2019 GRC Adjustments'!AM201</f>
        <v>0</v>
      </c>
      <c r="AN201" s="704">
        <f>'[4]2019 GRC Adjustments'!AN201</f>
        <v>869408.5062155698</v>
      </c>
      <c r="AO201" s="704">
        <f>'[4]2019 GRC Adjustments'!AO201</f>
        <v>0</v>
      </c>
      <c r="AP201" s="704">
        <f>'[4]2019 GRC Adjustments'!AP201</f>
        <v>0</v>
      </c>
      <c r="AQ201" s="704">
        <f>'[4]2019 GRC Adjustments'!AQ201</f>
        <v>0</v>
      </c>
      <c r="AR201" s="704">
        <f>'[4]2019 GRC Adjustments'!AR201</f>
        <v>0</v>
      </c>
      <c r="AS201" s="704">
        <f>'[4]2019 GRC Adjustments'!AS201</f>
        <v>0</v>
      </c>
      <c r="AT201" s="704">
        <f>'[4]2019 GRC Adjustments'!AT201</f>
        <v>0</v>
      </c>
      <c r="AU201" s="704">
        <f>'[4]2019 GRC Adjustments'!AU201</f>
        <v>0</v>
      </c>
      <c r="AV201" s="704">
        <f>'[4]2019 GRC Adjustments'!AV201</f>
        <v>0</v>
      </c>
      <c r="AW201" s="704">
        <f>'[4]2019 GRC Adjustments'!AW201</f>
        <v>0</v>
      </c>
      <c r="AX201" s="704">
        <f>'[4]2019 GRC Adjustments'!AX201</f>
        <v>0</v>
      </c>
      <c r="AY201" s="704">
        <f>'[4]2019 GRC Adjustments'!AY201</f>
        <v>1377954.2489419926</v>
      </c>
      <c r="AZ201" s="704">
        <f>'[4]2019 GRC Adjustments'!AZ201</f>
        <v>0</v>
      </c>
      <c r="BA201" s="704">
        <f>'[4]2019 GRC Adjustments'!BA201</f>
        <v>0</v>
      </c>
      <c r="BB201" s="704">
        <f>'[4]2019 GRC Adjustments'!BB201</f>
        <v>0</v>
      </c>
      <c r="BC201" s="704">
        <f>'[4]2019 GRC Adjustments'!BC201</f>
        <v>0</v>
      </c>
      <c r="BD201" s="704">
        <f>'[4]2019 GRC Adjustments'!BD201</f>
        <v>0</v>
      </c>
      <c r="BE201" s="704">
        <f>'[4]2019 GRC Adjustments'!BE201</f>
        <v>0</v>
      </c>
      <c r="BF201" s="704">
        <f>'[4]2019 GRC Adjustments'!BF201</f>
        <v>0</v>
      </c>
      <c r="BG201" s="704">
        <f>'[4]2019 GRC Adjustments'!BG201</f>
        <v>0</v>
      </c>
      <c r="BH201" s="704">
        <f>'[4]2019 GRC Adjustments'!BH201</f>
        <v>0</v>
      </c>
      <c r="BI201" s="704">
        <f>'[4]2019 GRC Adjustments'!BI201</f>
        <v>0</v>
      </c>
      <c r="BJ201" s="704">
        <f>'[4]2019 GRC Adjustments'!BJ201</f>
        <v>2247362.7551575624</v>
      </c>
      <c r="BK201" s="704">
        <f>'[4]2019 GRC Adjustments'!BK201</f>
        <v>85568806.899581358</v>
      </c>
    </row>
    <row r="202" spans="1:63">
      <c r="A202" s="705">
        <f>'[4]2019 GRC Adjustments'!A202</f>
        <v>198</v>
      </c>
      <c r="B202" s="706"/>
      <c r="C202" s="706"/>
      <c r="D202" s="706"/>
      <c r="E202" s="706"/>
      <c r="F202" s="706"/>
      <c r="G202" s="706"/>
      <c r="H202" s="706"/>
      <c r="I202" s="706"/>
      <c r="J202" s="706"/>
      <c r="K202" s="706"/>
      <c r="L202" s="706"/>
      <c r="M202" s="706"/>
      <c r="N202" s="706"/>
      <c r="O202" s="706"/>
      <c r="P202" s="706"/>
      <c r="Q202" s="706"/>
      <c r="R202" s="706"/>
      <c r="S202" s="706"/>
      <c r="T202" s="706"/>
      <c r="U202" s="706"/>
      <c r="V202" s="706"/>
      <c r="W202" s="706"/>
      <c r="X202" s="706"/>
      <c r="Y202" s="706"/>
      <c r="Z202" s="706"/>
      <c r="AA202" s="706"/>
      <c r="AB202" s="706"/>
      <c r="AC202" s="706"/>
      <c r="AD202" s="706"/>
      <c r="AE202" s="706"/>
      <c r="AF202" s="706"/>
      <c r="AG202" s="706"/>
      <c r="AH202" s="706"/>
      <c r="AI202" s="706"/>
      <c r="AJ202" s="706"/>
      <c r="AK202" s="706"/>
      <c r="AL202" s="706"/>
      <c r="AM202" s="706"/>
      <c r="AN202" s="706"/>
      <c r="AO202" s="706"/>
      <c r="AP202" s="706"/>
      <c r="AQ202" s="706"/>
      <c r="AR202" s="706"/>
      <c r="AS202" s="706"/>
      <c r="AT202" s="706"/>
      <c r="AU202" s="706"/>
      <c r="AV202" s="706"/>
      <c r="AW202" s="706"/>
      <c r="AX202" s="706"/>
      <c r="AY202" s="706"/>
      <c r="AZ202" s="706"/>
      <c r="BA202" s="706"/>
      <c r="BB202" s="706"/>
      <c r="BC202" s="706"/>
      <c r="BD202" s="706"/>
      <c r="BE202" s="706"/>
      <c r="BF202" s="706"/>
      <c r="BG202" s="706"/>
      <c r="BH202" s="706"/>
      <c r="BI202" s="706"/>
      <c r="BJ202" s="706"/>
      <c r="BK202" s="706"/>
    </row>
    <row r="203" spans="1:63">
      <c r="A203" s="700">
        <f>'[4]2019 GRC Adjustments'!A203</f>
        <v>199</v>
      </c>
      <c r="B203" s="702" t="str">
        <f>'[4]2019 GRC Adjustments'!B203</f>
        <v xml:space="preserve">               (20) 901 - Customer Accounts Supervision</v>
      </c>
      <c r="C203" s="702">
        <f>'[4]2019 GRC Adjustments'!C203</f>
        <v>130876.3</v>
      </c>
      <c r="D203" s="702">
        <f>'[4]2019 GRC Adjustments'!D203</f>
        <v>0</v>
      </c>
      <c r="E203" s="702">
        <f>'[4]2019 GRC Adjustments'!E203</f>
        <v>0</v>
      </c>
      <c r="F203" s="702">
        <f>'[4]2019 GRC Adjustments'!F203</f>
        <v>0</v>
      </c>
      <c r="G203" s="702">
        <f>'[4]2019 GRC Adjustments'!G203</f>
        <v>0</v>
      </c>
      <c r="H203" s="702">
        <f>'[4]2019 GRC Adjustments'!H203</f>
        <v>0</v>
      </c>
      <c r="I203" s="702">
        <f>'[4]2019 GRC Adjustments'!I203</f>
        <v>0</v>
      </c>
      <c r="J203" s="702">
        <f>'[4]2019 GRC Adjustments'!J203</f>
        <v>0</v>
      </c>
      <c r="K203" s="702">
        <f>'[4]2019 GRC Adjustments'!K203</f>
        <v>-672.46559066067471</v>
      </c>
      <c r="L203" s="702">
        <f>'[4]2019 GRC Adjustments'!L203</f>
        <v>0</v>
      </c>
      <c r="M203" s="702">
        <f>'[4]2019 GRC Adjustments'!M203</f>
        <v>0</v>
      </c>
      <c r="N203" s="702">
        <f>'[4]2019 GRC Adjustments'!N203</f>
        <v>0</v>
      </c>
      <c r="O203" s="702">
        <f>'[4]2019 GRC Adjustments'!O203</f>
        <v>0</v>
      </c>
      <c r="P203" s="702">
        <f>'[4]2019 GRC Adjustments'!P203</f>
        <v>0</v>
      </c>
      <c r="Q203" s="702">
        <f>'[4]2019 GRC Adjustments'!Q203</f>
        <v>0</v>
      </c>
      <c r="R203" s="702">
        <f>'[4]2019 GRC Adjustments'!R203</f>
        <v>112.31019073599063</v>
      </c>
      <c r="S203" s="702">
        <f>'[4]2019 GRC Adjustments'!S203</f>
        <v>0</v>
      </c>
      <c r="T203" s="702">
        <f>'[4]2019 GRC Adjustments'!T203</f>
        <v>0</v>
      </c>
      <c r="U203" s="702">
        <f>'[4]2019 GRC Adjustments'!U203</f>
        <v>0</v>
      </c>
      <c r="V203" s="702">
        <f>'[4]2019 GRC Adjustments'!V203</f>
        <v>0</v>
      </c>
      <c r="W203" s="702">
        <f>'[4]2019 GRC Adjustments'!W203</f>
        <v>0</v>
      </c>
      <c r="X203" s="702">
        <f>'[4]2019 GRC Adjustments'!X203</f>
        <v>0</v>
      </c>
      <c r="Y203" s="702">
        <f>'[4]2019 GRC Adjustments'!Y203</f>
        <v>0</v>
      </c>
      <c r="Z203" s="702">
        <f>'[4]2019 GRC Adjustments'!Z203</f>
        <v>0</v>
      </c>
      <c r="AA203" s="702">
        <f>'[4]2019 GRC Adjustments'!AA203</f>
        <v>0</v>
      </c>
      <c r="AB203" s="702">
        <f>'[4]2019 GRC Adjustments'!AB203</f>
        <v>0</v>
      </c>
      <c r="AC203" s="702">
        <f>'[4]2019 GRC Adjustments'!AC203</f>
        <v>0</v>
      </c>
      <c r="AD203" s="702">
        <f>'[4]2019 GRC Adjustments'!AD203</f>
        <v>0</v>
      </c>
      <c r="AE203" s="702">
        <f>'[4]2019 GRC Adjustments'!AE203</f>
        <v>0</v>
      </c>
      <c r="AF203" s="702">
        <f>'[4]2019 GRC Adjustments'!AF203</f>
        <v>-560.15539992468405</v>
      </c>
      <c r="AG203" s="702">
        <f>'[4]2019 GRC Adjustments'!AG203</f>
        <v>130316.14460007532</v>
      </c>
      <c r="AH203" s="702">
        <f>'[4]2019 GRC Adjustments'!AH203</f>
        <v>0</v>
      </c>
      <c r="AI203" s="702">
        <f>'[4]2019 GRC Adjustments'!AI203</f>
        <v>0</v>
      </c>
      <c r="AJ203" s="702">
        <f>'[4]2019 GRC Adjustments'!AJ203</f>
        <v>0</v>
      </c>
      <c r="AK203" s="702">
        <f>'[4]2019 GRC Adjustments'!AK203</f>
        <v>0</v>
      </c>
      <c r="AL203" s="702">
        <f>'[4]2019 GRC Adjustments'!AL203</f>
        <v>0</v>
      </c>
      <c r="AM203" s="702">
        <f>'[4]2019 GRC Adjustments'!AM203</f>
        <v>0</v>
      </c>
      <c r="AN203" s="702">
        <f>'[4]2019 GRC Adjustments'!AN203</f>
        <v>4305.7817854936302</v>
      </c>
      <c r="AO203" s="702">
        <f>'[4]2019 GRC Adjustments'!AO203</f>
        <v>0</v>
      </c>
      <c r="AP203" s="702">
        <f>'[4]2019 GRC Adjustments'!AP203</f>
        <v>0</v>
      </c>
      <c r="AQ203" s="702">
        <f>'[4]2019 GRC Adjustments'!AQ203</f>
        <v>0</v>
      </c>
      <c r="AR203" s="702">
        <f>'[4]2019 GRC Adjustments'!AR203</f>
        <v>0</v>
      </c>
      <c r="AS203" s="702">
        <f>'[4]2019 GRC Adjustments'!AS203</f>
        <v>0</v>
      </c>
      <c r="AT203" s="702">
        <f>'[4]2019 GRC Adjustments'!AT203</f>
        <v>0</v>
      </c>
      <c r="AU203" s="702">
        <f>'[4]2019 GRC Adjustments'!AU203</f>
        <v>0</v>
      </c>
      <c r="AV203" s="702">
        <f>'[4]2019 GRC Adjustments'!AV203</f>
        <v>0</v>
      </c>
      <c r="AW203" s="702">
        <f>'[4]2019 GRC Adjustments'!AW203</f>
        <v>0</v>
      </c>
      <c r="AX203" s="702">
        <f>'[4]2019 GRC Adjustments'!AX203</f>
        <v>0</v>
      </c>
      <c r="AY203" s="702">
        <f>'[4]2019 GRC Adjustments'!AY203</f>
        <v>0</v>
      </c>
      <c r="AZ203" s="702">
        <f>'[4]2019 GRC Adjustments'!AZ203</f>
        <v>0</v>
      </c>
      <c r="BA203" s="702">
        <f>'[4]2019 GRC Adjustments'!BA203</f>
        <v>0</v>
      </c>
      <c r="BB203" s="702">
        <f>'[4]2019 GRC Adjustments'!BB203</f>
        <v>0</v>
      </c>
      <c r="BC203" s="702">
        <f>'[4]2019 GRC Adjustments'!BC203</f>
        <v>0</v>
      </c>
      <c r="BD203" s="702">
        <f>'[4]2019 GRC Adjustments'!BD203</f>
        <v>0</v>
      </c>
      <c r="BE203" s="702">
        <f>'[4]2019 GRC Adjustments'!BE203</f>
        <v>0</v>
      </c>
      <c r="BF203" s="702">
        <f>'[4]2019 GRC Adjustments'!BF203</f>
        <v>0</v>
      </c>
      <c r="BG203" s="702">
        <f>'[4]2019 GRC Adjustments'!BG203</f>
        <v>0</v>
      </c>
      <c r="BH203" s="702">
        <f>'[4]2019 GRC Adjustments'!BH203</f>
        <v>0</v>
      </c>
      <c r="BI203" s="702">
        <f>'[4]2019 GRC Adjustments'!BI203</f>
        <v>0</v>
      </c>
      <c r="BJ203" s="702">
        <f>'[4]2019 GRC Adjustments'!BJ203</f>
        <v>4305.7817854936302</v>
      </c>
      <c r="BK203" s="702">
        <f>'[4]2019 GRC Adjustments'!BK203</f>
        <v>134621.92638556895</v>
      </c>
    </row>
    <row r="204" spans="1:63">
      <c r="A204" s="700">
        <f>'[4]2019 GRC Adjustments'!A204</f>
        <v>200</v>
      </c>
      <c r="B204" s="702" t="str">
        <f>'[4]2019 GRC Adjustments'!B204</f>
        <v xml:space="preserve">               (20) 902 - Meter Reading Expense</v>
      </c>
      <c r="C204" s="702">
        <f>'[4]2019 GRC Adjustments'!C204</f>
        <v>11219365.02</v>
      </c>
      <c r="D204" s="702">
        <f>'[4]2019 GRC Adjustments'!D204</f>
        <v>0</v>
      </c>
      <c r="E204" s="702">
        <f>'[4]2019 GRC Adjustments'!E204</f>
        <v>0</v>
      </c>
      <c r="F204" s="702">
        <f>'[4]2019 GRC Adjustments'!F204</f>
        <v>0</v>
      </c>
      <c r="G204" s="702">
        <f>'[4]2019 GRC Adjustments'!G204</f>
        <v>0</v>
      </c>
      <c r="H204" s="702">
        <f>'[4]2019 GRC Adjustments'!H204</f>
        <v>0</v>
      </c>
      <c r="I204" s="702">
        <f>'[4]2019 GRC Adjustments'!I204</f>
        <v>0</v>
      </c>
      <c r="J204" s="702">
        <f>'[4]2019 GRC Adjustments'!J204</f>
        <v>0</v>
      </c>
      <c r="K204" s="702">
        <f>'[4]2019 GRC Adjustments'!K204</f>
        <v>-146.05414880093707</v>
      </c>
      <c r="L204" s="702">
        <f>'[4]2019 GRC Adjustments'!L204</f>
        <v>0</v>
      </c>
      <c r="M204" s="702">
        <f>'[4]2019 GRC Adjustments'!M204</f>
        <v>0</v>
      </c>
      <c r="N204" s="702">
        <f>'[4]2019 GRC Adjustments'!N204</f>
        <v>0</v>
      </c>
      <c r="O204" s="702">
        <f>'[4]2019 GRC Adjustments'!O204</f>
        <v>0</v>
      </c>
      <c r="P204" s="702">
        <f>'[4]2019 GRC Adjustments'!P204</f>
        <v>0</v>
      </c>
      <c r="Q204" s="702">
        <f>'[4]2019 GRC Adjustments'!Q204</f>
        <v>0</v>
      </c>
      <c r="R204" s="702">
        <f>'[4]2019 GRC Adjustments'!R204</f>
        <v>24.392875319464665</v>
      </c>
      <c r="S204" s="702">
        <f>'[4]2019 GRC Adjustments'!S204</f>
        <v>0</v>
      </c>
      <c r="T204" s="702">
        <f>'[4]2019 GRC Adjustments'!T204</f>
        <v>0</v>
      </c>
      <c r="U204" s="702">
        <f>'[4]2019 GRC Adjustments'!U204</f>
        <v>0</v>
      </c>
      <c r="V204" s="702">
        <f>'[4]2019 GRC Adjustments'!V204</f>
        <v>0</v>
      </c>
      <c r="W204" s="702">
        <f>'[4]2019 GRC Adjustments'!W204</f>
        <v>0</v>
      </c>
      <c r="X204" s="702">
        <f>'[4]2019 GRC Adjustments'!X204</f>
        <v>0</v>
      </c>
      <c r="Y204" s="702">
        <f>'[4]2019 GRC Adjustments'!Y204</f>
        <v>0</v>
      </c>
      <c r="Z204" s="702">
        <f>'[4]2019 GRC Adjustments'!Z204</f>
        <v>0</v>
      </c>
      <c r="AA204" s="702">
        <f>'[4]2019 GRC Adjustments'!AA204</f>
        <v>0</v>
      </c>
      <c r="AB204" s="702">
        <f>'[4]2019 GRC Adjustments'!AB204</f>
        <v>0</v>
      </c>
      <c r="AC204" s="702">
        <f>'[4]2019 GRC Adjustments'!AC204</f>
        <v>0</v>
      </c>
      <c r="AD204" s="702">
        <f>'[4]2019 GRC Adjustments'!AD204</f>
        <v>0</v>
      </c>
      <c r="AE204" s="702">
        <f>'[4]2019 GRC Adjustments'!AE204</f>
        <v>0</v>
      </c>
      <c r="AF204" s="702">
        <f>'[4]2019 GRC Adjustments'!AF204</f>
        <v>-121.66127348147241</v>
      </c>
      <c r="AG204" s="702">
        <f>'[4]2019 GRC Adjustments'!AG204</f>
        <v>11219243.358726518</v>
      </c>
      <c r="AH204" s="702">
        <f>'[4]2019 GRC Adjustments'!AH204</f>
        <v>0</v>
      </c>
      <c r="AI204" s="702">
        <f>'[4]2019 GRC Adjustments'!AI204</f>
        <v>0</v>
      </c>
      <c r="AJ204" s="702">
        <f>'[4]2019 GRC Adjustments'!AJ204</f>
        <v>0</v>
      </c>
      <c r="AK204" s="702">
        <f>'[4]2019 GRC Adjustments'!AK204</f>
        <v>0</v>
      </c>
      <c r="AL204" s="702">
        <f>'[4]2019 GRC Adjustments'!AL204</f>
        <v>0</v>
      </c>
      <c r="AM204" s="702">
        <f>'[4]2019 GRC Adjustments'!AM204</f>
        <v>0</v>
      </c>
      <c r="AN204" s="702">
        <f>'[4]2019 GRC Adjustments'!AN204</f>
        <v>5856.4239266309996</v>
      </c>
      <c r="AO204" s="702">
        <f>'[4]2019 GRC Adjustments'!AO204</f>
        <v>0</v>
      </c>
      <c r="AP204" s="702">
        <f>'[4]2019 GRC Adjustments'!AP204</f>
        <v>0</v>
      </c>
      <c r="AQ204" s="702">
        <f>'[4]2019 GRC Adjustments'!AQ204</f>
        <v>0</v>
      </c>
      <c r="AR204" s="702">
        <f>'[4]2019 GRC Adjustments'!AR204</f>
        <v>0</v>
      </c>
      <c r="AS204" s="702">
        <f>'[4]2019 GRC Adjustments'!AS204</f>
        <v>0</v>
      </c>
      <c r="AT204" s="702">
        <f>'[4]2019 GRC Adjustments'!AT204</f>
        <v>0</v>
      </c>
      <c r="AU204" s="702">
        <f>'[4]2019 GRC Adjustments'!AU204</f>
        <v>0</v>
      </c>
      <c r="AV204" s="702">
        <f>'[4]2019 GRC Adjustments'!AV204</f>
        <v>0</v>
      </c>
      <c r="AW204" s="702">
        <f>'[4]2019 GRC Adjustments'!AW204</f>
        <v>0</v>
      </c>
      <c r="AX204" s="702">
        <f>'[4]2019 GRC Adjustments'!AX204</f>
        <v>0</v>
      </c>
      <c r="AY204" s="702">
        <f>'[4]2019 GRC Adjustments'!AY204</f>
        <v>146042.08000000007</v>
      </c>
      <c r="AZ204" s="702">
        <f>'[4]2019 GRC Adjustments'!AZ204</f>
        <v>0</v>
      </c>
      <c r="BA204" s="702">
        <f>'[4]2019 GRC Adjustments'!BA204</f>
        <v>0</v>
      </c>
      <c r="BB204" s="702">
        <f>'[4]2019 GRC Adjustments'!BB204</f>
        <v>0</v>
      </c>
      <c r="BC204" s="702">
        <f>'[4]2019 GRC Adjustments'!BC204</f>
        <v>0</v>
      </c>
      <c r="BD204" s="702">
        <f>'[4]2019 GRC Adjustments'!BD204</f>
        <v>0</v>
      </c>
      <c r="BE204" s="702">
        <f>'[4]2019 GRC Adjustments'!BE204</f>
        <v>0</v>
      </c>
      <c r="BF204" s="702">
        <f>'[4]2019 GRC Adjustments'!BF204</f>
        <v>0</v>
      </c>
      <c r="BG204" s="702">
        <f>'[4]2019 GRC Adjustments'!BG204</f>
        <v>0</v>
      </c>
      <c r="BH204" s="702">
        <f>'[4]2019 GRC Adjustments'!BH204</f>
        <v>0</v>
      </c>
      <c r="BI204" s="702">
        <f>'[4]2019 GRC Adjustments'!BI204</f>
        <v>0</v>
      </c>
      <c r="BJ204" s="702">
        <f>'[4]2019 GRC Adjustments'!BJ204</f>
        <v>151898.50392663106</v>
      </c>
      <c r="BK204" s="702">
        <f>'[4]2019 GRC Adjustments'!BK204</f>
        <v>11371141.862653149</v>
      </c>
    </row>
    <row r="205" spans="1:63">
      <c r="A205" s="700">
        <f>'[4]2019 GRC Adjustments'!A205</f>
        <v>201</v>
      </c>
      <c r="B205" s="702" t="str">
        <f>'[4]2019 GRC Adjustments'!B205</f>
        <v xml:space="preserve">               (20) 903 - Customer Records &amp; Collection Expense</v>
      </c>
      <c r="C205" s="702">
        <f>'[4]2019 GRC Adjustments'!C205</f>
        <v>23106863.919999998</v>
      </c>
      <c r="D205" s="702">
        <f>'[4]2019 GRC Adjustments'!D205</f>
        <v>0</v>
      </c>
      <c r="E205" s="702">
        <f>'[4]2019 GRC Adjustments'!E205</f>
        <v>0</v>
      </c>
      <c r="F205" s="702">
        <f>'[4]2019 GRC Adjustments'!F205</f>
        <v>0</v>
      </c>
      <c r="G205" s="702">
        <f>'[4]2019 GRC Adjustments'!G205</f>
        <v>0</v>
      </c>
      <c r="H205" s="702">
        <f>'[4]2019 GRC Adjustments'!H205</f>
        <v>0</v>
      </c>
      <c r="I205" s="702">
        <f>'[4]2019 GRC Adjustments'!I205</f>
        <v>0</v>
      </c>
      <c r="J205" s="702">
        <f>'[4]2019 GRC Adjustments'!J205</f>
        <v>0</v>
      </c>
      <c r="K205" s="702">
        <f>'[4]2019 GRC Adjustments'!K205</f>
        <v>-21222.114260398186</v>
      </c>
      <c r="L205" s="702">
        <f>'[4]2019 GRC Adjustments'!L205</f>
        <v>0</v>
      </c>
      <c r="M205" s="702">
        <f>'[4]2019 GRC Adjustments'!M205</f>
        <v>0</v>
      </c>
      <c r="N205" s="702">
        <f>'[4]2019 GRC Adjustments'!N205</f>
        <v>803909.33835699933</v>
      </c>
      <c r="O205" s="702">
        <f>'[4]2019 GRC Adjustments'!O205</f>
        <v>0</v>
      </c>
      <c r="P205" s="702">
        <f>'[4]2019 GRC Adjustments'!P205</f>
        <v>0</v>
      </c>
      <c r="Q205" s="702">
        <f>'[4]2019 GRC Adjustments'!Q205</f>
        <v>0</v>
      </c>
      <c r="R205" s="702">
        <f>'[4]2019 GRC Adjustments'!R205</f>
        <v>3544.3593449363534</v>
      </c>
      <c r="S205" s="702">
        <f>'[4]2019 GRC Adjustments'!S205</f>
        <v>0</v>
      </c>
      <c r="T205" s="702">
        <f>'[4]2019 GRC Adjustments'!T205</f>
        <v>0</v>
      </c>
      <c r="U205" s="702">
        <f>'[4]2019 GRC Adjustments'!U205</f>
        <v>0</v>
      </c>
      <c r="V205" s="702">
        <f>'[4]2019 GRC Adjustments'!V205</f>
        <v>0</v>
      </c>
      <c r="W205" s="702">
        <f>'[4]2019 GRC Adjustments'!W205</f>
        <v>0</v>
      </c>
      <c r="X205" s="702">
        <f>'[4]2019 GRC Adjustments'!X205</f>
        <v>0</v>
      </c>
      <c r="Y205" s="702">
        <f>'[4]2019 GRC Adjustments'!Y205</f>
        <v>0</v>
      </c>
      <c r="Z205" s="702">
        <f>'[4]2019 GRC Adjustments'!Z205</f>
        <v>0</v>
      </c>
      <c r="AA205" s="702">
        <f>'[4]2019 GRC Adjustments'!AA205</f>
        <v>0</v>
      </c>
      <c r="AB205" s="702">
        <f>'[4]2019 GRC Adjustments'!AB205</f>
        <v>0</v>
      </c>
      <c r="AC205" s="702">
        <f>'[4]2019 GRC Adjustments'!AC205</f>
        <v>0</v>
      </c>
      <c r="AD205" s="702">
        <f>'[4]2019 GRC Adjustments'!AD205</f>
        <v>0</v>
      </c>
      <c r="AE205" s="702">
        <f>'[4]2019 GRC Adjustments'!AE205</f>
        <v>0</v>
      </c>
      <c r="AF205" s="702">
        <f>'[4]2019 GRC Adjustments'!AF205</f>
        <v>786231.58344153746</v>
      </c>
      <c r="AG205" s="702">
        <f>'[4]2019 GRC Adjustments'!AG205</f>
        <v>23893095.503441535</v>
      </c>
      <c r="AH205" s="702">
        <f>'[4]2019 GRC Adjustments'!AH205</f>
        <v>0</v>
      </c>
      <c r="AI205" s="702">
        <f>'[4]2019 GRC Adjustments'!AI205</f>
        <v>0</v>
      </c>
      <c r="AJ205" s="702">
        <f>'[4]2019 GRC Adjustments'!AJ205</f>
        <v>0</v>
      </c>
      <c r="AK205" s="702">
        <f>'[4]2019 GRC Adjustments'!AK205</f>
        <v>0</v>
      </c>
      <c r="AL205" s="702">
        <f>'[4]2019 GRC Adjustments'!AL205</f>
        <v>0</v>
      </c>
      <c r="AM205" s="702">
        <f>'[4]2019 GRC Adjustments'!AM205</f>
        <v>0</v>
      </c>
      <c r="AN205" s="702">
        <f>'[4]2019 GRC Adjustments'!AN205</f>
        <v>333949.27857941535</v>
      </c>
      <c r="AO205" s="702">
        <f>'[4]2019 GRC Adjustments'!AO205</f>
        <v>0</v>
      </c>
      <c r="AP205" s="702">
        <f>'[4]2019 GRC Adjustments'!AP205</f>
        <v>0</v>
      </c>
      <c r="AQ205" s="702">
        <f>'[4]2019 GRC Adjustments'!AQ205</f>
        <v>0</v>
      </c>
      <c r="AR205" s="702">
        <f>'[4]2019 GRC Adjustments'!AR205</f>
        <v>0</v>
      </c>
      <c r="AS205" s="702">
        <f>'[4]2019 GRC Adjustments'!AS205</f>
        <v>0</v>
      </c>
      <c r="AT205" s="702">
        <f>'[4]2019 GRC Adjustments'!AT205</f>
        <v>0</v>
      </c>
      <c r="AU205" s="702">
        <f>'[4]2019 GRC Adjustments'!AU205</f>
        <v>0</v>
      </c>
      <c r="AV205" s="702">
        <f>'[4]2019 GRC Adjustments'!AV205</f>
        <v>-604216.168725</v>
      </c>
      <c r="AW205" s="702">
        <f>'[4]2019 GRC Adjustments'!AW205</f>
        <v>0</v>
      </c>
      <c r="AX205" s="702">
        <f>'[4]2019 GRC Adjustments'!AX205</f>
        <v>0</v>
      </c>
      <c r="AY205" s="702">
        <f>'[4]2019 GRC Adjustments'!AY205</f>
        <v>0</v>
      </c>
      <c r="AZ205" s="702">
        <f>'[4]2019 GRC Adjustments'!AZ205</f>
        <v>0</v>
      </c>
      <c r="BA205" s="702">
        <f>'[4]2019 GRC Adjustments'!BA205</f>
        <v>0</v>
      </c>
      <c r="BB205" s="702">
        <f>'[4]2019 GRC Adjustments'!BB205</f>
        <v>0</v>
      </c>
      <c r="BC205" s="702">
        <f>'[4]2019 GRC Adjustments'!BC205</f>
        <v>0</v>
      </c>
      <c r="BD205" s="702">
        <f>'[4]2019 GRC Adjustments'!BD205</f>
        <v>0</v>
      </c>
      <c r="BE205" s="702">
        <f>'[4]2019 GRC Adjustments'!BE205</f>
        <v>0</v>
      </c>
      <c r="BF205" s="702">
        <f>'[4]2019 GRC Adjustments'!BF205</f>
        <v>0</v>
      </c>
      <c r="BG205" s="702">
        <f>'[4]2019 GRC Adjustments'!BG205</f>
        <v>0</v>
      </c>
      <c r="BH205" s="702">
        <f>'[4]2019 GRC Adjustments'!BH205</f>
        <v>0</v>
      </c>
      <c r="BI205" s="702">
        <f>'[4]2019 GRC Adjustments'!BI205</f>
        <v>0</v>
      </c>
      <c r="BJ205" s="702">
        <f>'[4]2019 GRC Adjustments'!BJ205</f>
        <v>-270266.89014558465</v>
      </c>
      <c r="BK205" s="702">
        <f>'[4]2019 GRC Adjustments'!BK205</f>
        <v>23622828.61329595</v>
      </c>
    </row>
    <row r="206" spans="1:63">
      <c r="A206" s="700">
        <f>'[4]2019 GRC Adjustments'!A206</f>
        <v>202</v>
      </c>
      <c r="B206" s="702" t="str">
        <f>'[4]2019 GRC Adjustments'!B206</f>
        <v xml:space="preserve">               (20) 904 - Uncollectible Accounts</v>
      </c>
      <c r="C206" s="702">
        <f>'[4]2019 GRC Adjustments'!C206</f>
        <v>18742755.939999998</v>
      </c>
      <c r="D206" s="702">
        <f>'[4]2019 GRC Adjustments'!D206</f>
        <v>373453.32075531798</v>
      </c>
      <c r="E206" s="702">
        <f>'[4]2019 GRC Adjustments'!E206</f>
        <v>44745.039640000003</v>
      </c>
      <c r="F206" s="702">
        <f>'[4]2019 GRC Adjustments'!F206</f>
        <v>0</v>
      </c>
      <c r="G206" s="702">
        <f>'[4]2019 GRC Adjustments'!G206</f>
        <v>0</v>
      </c>
      <c r="H206" s="702">
        <f>'[4]2019 GRC Adjustments'!H206</f>
        <v>-1605619.9023454485</v>
      </c>
      <c r="I206" s="702">
        <f>'[4]2019 GRC Adjustments'!I206</f>
        <v>0</v>
      </c>
      <c r="J206" s="702">
        <f>'[4]2019 GRC Adjustments'!J206</f>
        <v>-383738.93548899889</v>
      </c>
      <c r="K206" s="702">
        <f>'[4]2019 GRC Adjustments'!K206</f>
        <v>0</v>
      </c>
      <c r="L206" s="702">
        <f>'[4]2019 GRC Adjustments'!L206</f>
        <v>0</v>
      </c>
      <c r="M206" s="702">
        <f>'[4]2019 GRC Adjustments'!M206</f>
        <v>0</v>
      </c>
      <c r="N206" s="702">
        <f>'[4]2019 GRC Adjustments'!N206</f>
        <v>0</v>
      </c>
      <c r="O206" s="702">
        <f>'[4]2019 GRC Adjustments'!O206</f>
        <v>0</v>
      </c>
      <c r="P206" s="702">
        <f>'[4]2019 GRC Adjustments'!P206</f>
        <v>0</v>
      </c>
      <c r="Q206" s="702">
        <f>'[4]2019 GRC Adjustments'!Q206</f>
        <v>0</v>
      </c>
      <c r="R206" s="702">
        <f>'[4]2019 GRC Adjustments'!R206</f>
        <v>0</v>
      </c>
      <c r="S206" s="702">
        <f>'[4]2019 GRC Adjustments'!S206</f>
        <v>0</v>
      </c>
      <c r="T206" s="702">
        <f>'[4]2019 GRC Adjustments'!T206</f>
        <v>0</v>
      </c>
      <c r="U206" s="702">
        <f>'[4]2019 GRC Adjustments'!U206</f>
        <v>0</v>
      </c>
      <c r="V206" s="702">
        <f>'[4]2019 GRC Adjustments'!V206</f>
        <v>0</v>
      </c>
      <c r="W206" s="702">
        <f>'[4]2019 GRC Adjustments'!W206</f>
        <v>0</v>
      </c>
      <c r="X206" s="702">
        <f>'[4]2019 GRC Adjustments'!X206</f>
        <v>0</v>
      </c>
      <c r="Y206" s="702">
        <f>'[4]2019 GRC Adjustments'!Y206</f>
        <v>0</v>
      </c>
      <c r="Z206" s="702">
        <f>'[4]2019 GRC Adjustments'!Z206</f>
        <v>0</v>
      </c>
      <c r="AA206" s="702">
        <f>'[4]2019 GRC Adjustments'!AA206</f>
        <v>0</v>
      </c>
      <c r="AB206" s="702">
        <f>'[4]2019 GRC Adjustments'!AB206</f>
        <v>0</v>
      </c>
      <c r="AC206" s="702">
        <f>'[4]2019 GRC Adjustments'!AC206</f>
        <v>0</v>
      </c>
      <c r="AD206" s="702">
        <f>'[4]2019 GRC Adjustments'!AD206</f>
        <v>0</v>
      </c>
      <c r="AE206" s="702">
        <f>'[4]2019 GRC Adjustments'!AE206</f>
        <v>0</v>
      </c>
      <c r="AF206" s="702">
        <f>'[4]2019 GRC Adjustments'!AF206</f>
        <v>-1571160.4774391293</v>
      </c>
      <c r="AG206" s="702">
        <f>'[4]2019 GRC Adjustments'!AG206</f>
        <v>17171595.46256087</v>
      </c>
      <c r="AH206" s="702">
        <f>'[4]2019 GRC Adjustments'!AH206</f>
        <v>-289877.39832737</v>
      </c>
      <c r="AI206" s="702">
        <f>'[4]2019 GRC Adjustments'!AI206</f>
        <v>77234.753134000115</v>
      </c>
      <c r="AJ206" s="702">
        <f>'[4]2019 GRC Adjustments'!AJ206</f>
        <v>0</v>
      </c>
      <c r="AK206" s="702">
        <f>'[4]2019 GRC Adjustments'!AK206</f>
        <v>0</v>
      </c>
      <c r="AL206" s="702">
        <f>'[4]2019 GRC Adjustments'!AL206</f>
        <v>0</v>
      </c>
      <c r="AM206" s="702">
        <f>'[4]2019 GRC Adjustments'!AM206</f>
        <v>0</v>
      </c>
      <c r="AN206" s="702">
        <f>'[4]2019 GRC Adjustments'!AN206</f>
        <v>0</v>
      </c>
      <c r="AO206" s="702">
        <f>'[4]2019 GRC Adjustments'!AO206</f>
        <v>0</v>
      </c>
      <c r="AP206" s="702">
        <f>'[4]2019 GRC Adjustments'!AP206</f>
        <v>0</v>
      </c>
      <c r="AQ206" s="702">
        <f>'[4]2019 GRC Adjustments'!AQ206</f>
        <v>0</v>
      </c>
      <c r="AR206" s="702">
        <f>'[4]2019 GRC Adjustments'!AR206</f>
        <v>0</v>
      </c>
      <c r="AS206" s="702">
        <f>'[4]2019 GRC Adjustments'!AS206</f>
        <v>0</v>
      </c>
      <c r="AT206" s="702">
        <f>'[4]2019 GRC Adjustments'!AT206</f>
        <v>0</v>
      </c>
      <c r="AU206" s="702">
        <f>'[4]2019 GRC Adjustments'!AU206</f>
        <v>0</v>
      </c>
      <c r="AV206" s="702">
        <f>'[4]2019 GRC Adjustments'!AV206</f>
        <v>0</v>
      </c>
      <c r="AW206" s="702">
        <f>'[4]2019 GRC Adjustments'!AW206</f>
        <v>0</v>
      </c>
      <c r="AX206" s="702">
        <f>'[4]2019 GRC Adjustments'!AX206</f>
        <v>0</v>
      </c>
      <c r="AY206" s="702">
        <f>'[4]2019 GRC Adjustments'!AY206</f>
        <v>0</v>
      </c>
      <c r="AZ206" s="702">
        <f>'[4]2019 GRC Adjustments'!AZ206</f>
        <v>0</v>
      </c>
      <c r="BA206" s="702">
        <f>'[4]2019 GRC Adjustments'!BA206</f>
        <v>0</v>
      </c>
      <c r="BB206" s="702">
        <f>'[4]2019 GRC Adjustments'!BB206</f>
        <v>0</v>
      </c>
      <c r="BC206" s="702">
        <f>'[4]2019 GRC Adjustments'!BC206</f>
        <v>0</v>
      </c>
      <c r="BD206" s="702">
        <f>'[4]2019 GRC Adjustments'!BD206</f>
        <v>0</v>
      </c>
      <c r="BE206" s="702">
        <f>'[4]2019 GRC Adjustments'!BE206</f>
        <v>0</v>
      </c>
      <c r="BF206" s="702">
        <f>'[4]2019 GRC Adjustments'!BF206</f>
        <v>0</v>
      </c>
      <c r="BG206" s="702">
        <f>'[4]2019 GRC Adjustments'!BG206</f>
        <v>0</v>
      </c>
      <c r="BH206" s="702">
        <f>'[4]2019 GRC Adjustments'!BH206</f>
        <v>0</v>
      </c>
      <c r="BI206" s="702">
        <f>'[4]2019 GRC Adjustments'!BI206</f>
        <v>0</v>
      </c>
      <c r="BJ206" s="702">
        <f>'[4]2019 GRC Adjustments'!BJ206</f>
        <v>-212642.64519336988</v>
      </c>
      <c r="BK206" s="702">
        <f>'[4]2019 GRC Adjustments'!BK206</f>
        <v>16958952.817367502</v>
      </c>
    </row>
    <row r="207" spans="1:63">
      <c r="A207" s="703">
        <f>'[4]2019 GRC Adjustments'!A207</f>
        <v>203</v>
      </c>
      <c r="B207" s="702" t="str">
        <f>'[4]2019 GRC Adjustments'!B207</f>
        <v xml:space="preserve">               (20) 905 - Misc. Customer Accounts Expense</v>
      </c>
      <c r="C207" s="702">
        <f>'[4]2019 GRC Adjustments'!C207</f>
        <v>0</v>
      </c>
      <c r="D207" s="702">
        <f>'[4]2019 GRC Adjustments'!D207</f>
        <v>0</v>
      </c>
      <c r="E207" s="702">
        <f>'[4]2019 GRC Adjustments'!E207</f>
        <v>0</v>
      </c>
      <c r="F207" s="702">
        <f>'[4]2019 GRC Adjustments'!F207</f>
        <v>0</v>
      </c>
      <c r="G207" s="702">
        <f>'[4]2019 GRC Adjustments'!G207</f>
        <v>0</v>
      </c>
      <c r="H207" s="702">
        <f>'[4]2019 GRC Adjustments'!H207</f>
        <v>0</v>
      </c>
      <c r="I207" s="702">
        <f>'[4]2019 GRC Adjustments'!I207</f>
        <v>0</v>
      </c>
      <c r="J207" s="702">
        <f>'[4]2019 GRC Adjustments'!J207</f>
        <v>0</v>
      </c>
      <c r="K207" s="702">
        <f>'[4]2019 GRC Adjustments'!K207</f>
        <v>0</v>
      </c>
      <c r="L207" s="702">
        <f>'[4]2019 GRC Adjustments'!L207</f>
        <v>0</v>
      </c>
      <c r="M207" s="702">
        <f>'[4]2019 GRC Adjustments'!M207</f>
        <v>0</v>
      </c>
      <c r="N207" s="702">
        <f>'[4]2019 GRC Adjustments'!N207</f>
        <v>0</v>
      </c>
      <c r="O207" s="702">
        <f>'[4]2019 GRC Adjustments'!O207</f>
        <v>0</v>
      </c>
      <c r="P207" s="702">
        <f>'[4]2019 GRC Adjustments'!P207</f>
        <v>0</v>
      </c>
      <c r="Q207" s="702">
        <f>'[4]2019 GRC Adjustments'!Q207</f>
        <v>0</v>
      </c>
      <c r="R207" s="702">
        <f>'[4]2019 GRC Adjustments'!R207</f>
        <v>0</v>
      </c>
      <c r="S207" s="702">
        <f>'[4]2019 GRC Adjustments'!S207</f>
        <v>0</v>
      </c>
      <c r="T207" s="702">
        <f>'[4]2019 GRC Adjustments'!T207</f>
        <v>0</v>
      </c>
      <c r="U207" s="702">
        <f>'[4]2019 GRC Adjustments'!U207</f>
        <v>0</v>
      </c>
      <c r="V207" s="702">
        <f>'[4]2019 GRC Adjustments'!V207</f>
        <v>0</v>
      </c>
      <c r="W207" s="702">
        <f>'[4]2019 GRC Adjustments'!W207</f>
        <v>0</v>
      </c>
      <c r="X207" s="702">
        <f>'[4]2019 GRC Adjustments'!X207</f>
        <v>0</v>
      </c>
      <c r="Y207" s="702">
        <f>'[4]2019 GRC Adjustments'!Y207</f>
        <v>0</v>
      </c>
      <c r="Z207" s="702">
        <f>'[4]2019 GRC Adjustments'!Z207</f>
        <v>0</v>
      </c>
      <c r="AA207" s="702">
        <f>'[4]2019 GRC Adjustments'!AA207</f>
        <v>0</v>
      </c>
      <c r="AB207" s="702">
        <f>'[4]2019 GRC Adjustments'!AB207</f>
        <v>0</v>
      </c>
      <c r="AC207" s="702">
        <f>'[4]2019 GRC Adjustments'!AC207</f>
        <v>0</v>
      </c>
      <c r="AD207" s="702">
        <f>'[4]2019 GRC Adjustments'!AD207</f>
        <v>0</v>
      </c>
      <c r="AE207" s="702">
        <f>'[4]2019 GRC Adjustments'!AE207</f>
        <v>0</v>
      </c>
      <c r="AF207" s="702">
        <f>'[4]2019 GRC Adjustments'!AF207</f>
        <v>0</v>
      </c>
      <c r="AG207" s="702">
        <f>'[4]2019 GRC Adjustments'!AG207</f>
        <v>0</v>
      </c>
      <c r="AH207" s="702">
        <f>'[4]2019 GRC Adjustments'!AH207</f>
        <v>0</v>
      </c>
      <c r="AI207" s="702">
        <f>'[4]2019 GRC Adjustments'!AI207</f>
        <v>0</v>
      </c>
      <c r="AJ207" s="702">
        <f>'[4]2019 GRC Adjustments'!AJ207</f>
        <v>0</v>
      </c>
      <c r="AK207" s="702">
        <f>'[4]2019 GRC Adjustments'!AK207</f>
        <v>0</v>
      </c>
      <c r="AL207" s="702">
        <f>'[4]2019 GRC Adjustments'!AL207</f>
        <v>0</v>
      </c>
      <c r="AM207" s="702">
        <f>'[4]2019 GRC Adjustments'!AM207</f>
        <v>0</v>
      </c>
      <c r="AN207" s="702">
        <f>'[4]2019 GRC Adjustments'!AN207</f>
        <v>0</v>
      </c>
      <c r="AO207" s="702">
        <f>'[4]2019 GRC Adjustments'!AO207</f>
        <v>0</v>
      </c>
      <c r="AP207" s="702">
        <f>'[4]2019 GRC Adjustments'!AP207</f>
        <v>0</v>
      </c>
      <c r="AQ207" s="702">
        <f>'[4]2019 GRC Adjustments'!AQ207</f>
        <v>0</v>
      </c>
      <c r="AR207" s="702">
        <f>'[4]2019 GRC Adjustments'!AR207</f>
        <v>0</v>
      </c>
      <c r="AS207" s="702">
        <f>'[4]2019 GRC Adjustments'!AS207</f>
        <v>0</v>
      </c>
      <c r="AT207" s="702">
        <f>'[4]2019 GRC Adjustments'!AT207</f>
        <v>0</v>
      </c>
      <c r="AU207" s="702">
        <f>'[4]2019 GRC Adjustments'!AU207</f>
        <v>0</v>
      </c>
      <c r="AV207" s="702">
        <f>'[4]2019 GRC Adjustments'!AV207</f>
        <v>0</v>
      </c>
      <c r="AW207" s="702">
        <f>'[4]2019 GRC Adjustments'!AW207</f>
        <v>0</v>
      </c>
      <c r="AX207" s="702">
        <f>'[4]2019 GRC Adjustments'!AX207</f>
        <v>0</v>
      </c>
      <c r="AY207" s="702">
        <f>'[4]2019 GRC Adjustments'!AY207</f>
        <v>0</v>
      </c>
      <c r="AZ207" s="702">
        <f>'[4]2019 GRC Adjustments'!AZ207</f>
        <v>0</v>
      </c>
      <c r="BA207" s="702">
        <f>'[4]2019 GRC Adjustments'!BA207</f>
        <v>0</v>
      </c>
      <c r="BB207" s="702">
        <f>'[4]2019 GRC Adjustments'!BB207</f>
        <v>0</v>
      </c>
      <c r="BC207" s="702">
        <f>'[4]2019 GRC Adjustments'!BC207</f>
        <v>0</v>
      </c>
      <c r="BD207" s="702">
        <f>'[4]2019 GRC Adjustments'!BD207</f>
        <v>0</v>
      </c>
      <c r="BE207" s="702">
        <f>'[4]2019 GRC Adjustments'!BE207</f>
        <v>0</v>
      </c>
      <c r="BF207" s="702">
        <f>'[4]2019 GRC Adjustments'!BF207</f>
        <v>0</v>
      </c>
      <c r="BG207" s="702">
        <f>'[4]2019 GRC Adjustments'!BG207</f>
        <v>0</v>
      </c>
      <c r="BH207" s="702">
        <f>'[4]2019 GRC Adjustments'!BH207</f>
        <v>0</v>
      </c>
      <c r="BI207" s="702">
        <f>'[4]2019 GRC Adjustments'!BI207</f>
        <v>0</v>
      </c>
      <c r="BJ207" s="702">
        <f>'[4]2019 GRC Adjustments'!BJ207</f>
        <v>0</v>
      </c>
      <c r="BK207" s="702">
        <f>'[4]2019 GRC Adjustments'!BK207</f>
        <v>0</v>
      </c>
    </row>
    <row r="208" spans="1:63">
      <c r="A208" s="700">
        <f>'[4]2019 GRC Adjustments'!A208</f>
        <v>204</v>
      </c>
      <c r="B208" s="704" t="str">
        <f>'[4]2019 GRC Adjustments'!B208</f>
        <v xml:space="preserve">                    (20) SUBTOTAL</v>
      </c>
      <c r="C208" s="704">
        <f>'[4]2019 GRC Adjustments'!C208</f>
        <v>53199861.179999992</v>
      </c>
      <c r="D208" s="704">
        <f>'[4]2019 GRC Adjustments'!D208</f>
        <v>373453.32075531798</v>
      </c>
      <c r="E208" s="704">
        <f>'[4]2019 GRC Adjustments'!E208</f>
        <v>44745.039640000003</v>
      </c>
      <c r="F208" s="704">
        <f>'[4]2019 GRC Adjustments'!F208</f>
        <v>0</v>
      </c>
      <c r="G208" s="704">
        <f>'[4]2019 GRC Adjustments'!G208</f>
        <v>0</v>
      </c>
      <c r="H208" s="704">
        <f>'[4]2019 GRC Adjustments'!H208</f>
        <v>-1605619.9023454485</v>
      </c>
      <c r="I208" s="704">
        <f>'[4]2019 GRC Adjustments'!I208</f>
        <v>0</v>
      </c>
      <c r="J208" s="704">
        <f>'[4]2019 GRC Adjustments'!J208</f>
        <v>-383738.93548899889</v>
      </c>
      <c r="K208" s="704">
        <f>'[4]2019 GRC Adjustments'!K208</f>
        <v>-22040.633999859798</v>
      </c>
      <c r="L208" s="704">
        <f>'[4]2019 GRC Adjustments'!L208</f>
        <v>0</v>
      </c>
      <c r="M208" s="704">
        <f>'[4]2019 GRC Adjustments'!M208</f>
        <v>0</v>
      </c>
      <c r="N208" s="704">
        <f>'[4]2019 GRC Adjustments'!N208</f>
        <v>803909.33835699933</v>
      </c>
      <c r="O208" s="704">
        <f>'[4]2019 GRC Adjustments'!O208</f>
        <v>0</v>
      </c>
      <c r="P208" s="704">
        <f>'[4]2019 GRC Adjustments'!P208</f>
        <v>0</v>
      </c>
      <c r="Q208" s="704">
        <f>'[4]2019 GRC Adjustments'!Q208</f>
        <v>0</v>
      </c>
      <c r="R208" s="704">
        <f>'[4]2019 GRC Adjustments'!R208</f>
        <v>3681.0624109918085</v>
      </c>
      <c r="S208" s="704">
        <f>'[4]2019 GRC Adjustments'!S208</f>
        <v>0</v>
      </c>
      <c r="T208" s="704">
        <f>'[4]2019 GRC Adjustments'!T208</f>
        <v>0</v>
      </c>
      <c r="U208" s="704">
        <f>'[4]2019 GRC Adjustments'!U208</f>
        <v>0</v>
      </c>
      <c r="V208" s="704">
        <f>'[4]2019 GRC Adjustments'!V208</f>
        <v>0</v>
      </c>
      <c r="W208" s="704">
        <f>'[4]2019 GRC Adjustments'!W208</f>
        <v>0</v>
      </c>
      <c r="X208" s="704">
        <f>'[4]2019 GRC Adjustments'!X208</f>
        <v>0</v>
      </c>
      <c r="Y208" s="704">
        <f>'[4]2019 GRC Adjustments'!Y208</f>
        <v>0</v>
      </c>
      <c r="Z208" s="704">
        <f>'[4]2019 GRC Adjustments'!Z208</f>
        <v>0</v>
      </c>
      <c r="AA208" s="704">
        <f>'[4]2019 GRC Adjustments'!AA208</f>
        <v>0</v>
      </c>
      <c r="AB208" s="704">
        <f>'[4]2019 GRC Adjustments'!AB208</f>
        <v>0</v>
      </c>
      <c r="AC208" s="704">
        <f>'[4]2019 GRC Adjustments'!AC208</f>
        <v>0</v>
      </c>
      <c r="AD208" s="704">
        <f>'[4]2019 GRC Adjustments'!AD208</f>
        <v>0</v>
      </c>
      <c r="AE208" s="704">
        <f>'[4]2019 GRC Adjustments'!AE208</f>
        <v>0</v>
      </c>
      <c r="AF208" s="704">
        <f>'[4]2019 GRC Adjustments'!AF208</f>
        <v>-785610.71067099797</v>
      </c>
      <c r="AG208" s="704">
        <f>'[4]2019 GRC Adjustments'!AG208</f>
        <v>52414250.469329</v>
      </c>
      <c r="AH208" s="704">
        <f>'[4]2019 GRC Adjustments'!AH208</f>
        <v>-289877.39832737</v>
      </c>
      <c r="AI208" s="704">
        <f>'[4]2019 GRC Adjustments'!AI208</f>
        <v>77234.753134000115</v>
      </c>
      <c r="AJ208" s="704">
        <f>'[4]2019 GRC Adjustments'!AJ208</f>
        <v>0</v>
      </c>
      <c r="AK208" s="704">
        <f>'[4]2019 GRC Adjustments'!AK208</f>
        <v>0</v>
      </c>
      <c r="AL208" s="704">
        <f>'[4]2019 GRC Adjustments'!AL208</f>
        <v>0</v>
      </c>
      <c r="AM208" s="704">
        <f>'[4]2019 GRC Adjustments'!AM208</f>
        <v>0</v>
      </c>
      <c r="AN208" s="704">
        <f>'[4]2019 GRC Adjustments'!AN208</f>
        <v>344111.48429153999</v>
      </c>
      <c r="AO208" s="704">
        <f>'[4]2019 GRC Adjustments'!AO208</f>
        <v>0</v>
      </c>
      <c r="AP208" s="704">
        <f>'[4]2019 GRC Adjustments'!AP208</f>
        <v>0</v>
      </c>
      <c r="AQ208" s="704">
        <f>'[4]2019 GRC Adjustments'!AQ208</f>
        <v>0</v>
      </c>
      <c r="AR208" s="704">
        <f>'[4]2019 GRC Adjustments'!AR208</f>
        <v>0</v>
      </c>
      <c r="AS208" s="704">
        <f>'[4]2019 GRC Adjustments'!AS208</f>
        <v>0</v>
      </c>
      <c r="AT208" s="704">
        <f>'[4]2019 GRC Adjustments'!AT208</f>
        <v>0</v>
      </c>
      <c r="AU208" s="704">
        <f>'[4]2019 GRC Adjustments'!AU208</f>
        <v>0</v>
      </c>
      <c r="AV208" s="704">
        <f>'[4]2019 GRC Adjustments'!AV208</f>
        <v>-604216.168725</v>
      </c>
      <c r="AW208" s="704">
        <f>'[4]2019 GRC Adjustments'!AW208</f>
        <v>0</v>
      </c>
      <c r="AX208" s="704">
        <f>'[4]2019 GRC Adjustments'!AX208</f>
        <v>0</v>
      </c>
      <c r="AY208" s="704">
        <f>'[4]2019 GRC Adjustments'!AY208</f>
        <v>146042.08000000007</v>
      </c>
      <c r="AZ208" s="704">
        <f>'[4]2019 GRC Adjustments'!AZ208</f>
        <v>0</v>
      </c>
      <c r="BA208" s="704">
        <f>'[4]2019 GRC Adjustments'!BA208</f>
        <v>0</v>
      </c>
      <c r="BB208" s="704">
        <f>'[4]2019 GRC Adjustments'!BB208</f>
        <v>0</v>
      </c>
      <c r="BC208" s="704">
        <f>'[4]2019 GRC Adjustments'!BC208</f>
        <v>0</v>
      </c>
      <c r="BD208" s="704">
        <f>'[4]2019 GRC Adjustments'!BD208</f>
        <v>0</v>
      </c>
      <c r="BE208" s="704">
        <f>'[4]2019 GRC Adjustments'!BE208</f>
        <v>0</v>
      </c>
      <c r="BF208" s="704">
        <f>'[4]2019 GRC Adjustments'!BF208</f>
        <v>0</v>
      </c>
      <c r="BG208" s="704">
        <f>'[4]2019 GRC Adjustments'!BG208</f>
        <v>0</v>
      </c>
      <c r="BH208" s="704">
        <f>'[4]2019 GRC Adjustments'!BH208</f>
        <v>0</v>
      </c>
      <c r="BI208" s="704">
        <f>'[4]2019 GRC Adjustments'!BI208</f>
        <v>0</v>
      </c>
      <c r="BJ208" s="704">
        <f>'[4]2019 GRC Adjustments'!BJ208</f>
        <v>-326705.24962682987</v>
      </c>
      <c r="BK208" s="704">
        <f>'[4]2019 GRC Adjustments'!BK208</f>
        <v>52087545.219702169</v>
      </c>
    </row>
    <row r="209" spans="1:63">
      <c r="A209" s="705">
        <f>'[4]2019 GRC Adjustments'!A209</f>
        <v>205</v>
      </c>
      <c r="B209" s="706"/>
      <c r="C209" s="706"/>
      <c r="D209" s="706"/>
      <c r="E209" s="706"/>
      <c r="F209" s="706"/>
      <c r="G209" s="706"/>
      <c r="H209" s="706"/>
      <c r="I209" s="706"/>
      <c r="J209" s="706"/>
      <c r="K209" s="706"/>
      <c r="L209" s="706"/>
      <c r="M209" s="706"/>
      <c r="N209" s="706"/>
      <c r="O209" s="706"/>
      <c r="P209" s="706"/>
      <c r="Q209" s="706"/>
      <c r="R209" s="706"/>
      <c r="S209" s="706"/>
      <c r="T209" s="706"/>
      <c r="U209" s="706"/>
      <c r="V209" s="706"/>
      <c r="W209" s="706"/>
      <c r="X209" s="706"/>
      <c r="Y209" s="706"/>
      <c r="Z209" s="706"/>
      <c r="AA209" s="706"/>
      <c r="AB209" s="706"/>
      <c r="AC209" s="706"/>
      <c r="AD209" s="706"/>
      <c r="AE209" s="706"/>
      <c r="AF209" s="706"/>
      <c r="AG209" s="706"/>
      <c r="AH209" s="706"/>
      <c r="AI209" s="706"/>
      <c r="AJ209" s="706"/>
      <c r="AK209" s="706"/>
      <c r="AL209" s="706"/>
      <c r="AM209" s="706"/>
      <c r="AN209" s="706"/>
      <c r="AO209" s="706"/>
      <c r="AP209" s="706"/>
      <c r="AQ209" s="706"/>
      <c r="AR209" s="706"/>
      <c r="AS209" s="706"/>
      <c r="AT209" s="706"/>
      <c r="AU209" s="706"/>
      <c r="AV209" s="706"/>
      <c r="AW209" s="706"/>
      <c r="AX209" s="706"/>
      <c r="AY209" s="706"/>
      <c r="AZ209" s="706"/>
      <c r="BA209" s="706"/>
      <c r="BB209" s="706"/>
      <c r="BC209" s="706"/>
      <c r="BD209" s="706"/>
      <c r="BE209" s="706"/>
      <c r="BF209" s="706"/>
      <c r="BG209" s="706"/>
      <c r="BH209" s="706"/>
      <c r="BI209" s="706"/>
      <c r="BJ209" s="706"/>
      <c r="BK209" s="706"/>
    </row>
    <row r="210" spans="1:63">
      <c r="A210" s="700">
        <f>'[4]2019 GRC Adjustments'!A210</f>
        <v>206</v>
      </c>
      <c r="B210" s="702" t="str">
        <f>'[4]2019 GRC Adjustments'!B210</f>
        <v xml:space="preserve">               (21) 908 - Customer Assistance Expense</v>
      </c>
      <c r="C210" s="702">
        <f>'[4]2019 GRC Adjustments'!C210</f>
        <v>18278587.219999999</v>
      </c>
      <c r="D210" s="702">
        <f>'[4]2019 GRC Adjustments'!D210</f>
        <v>0</v>
      </c>
      <c r="E210" s="702">
        <f>'[4]2019 GRC Adjustments'!E210</f>
        <v>0</v>
      </c>
      <c r="F210" s="702">
        <f>'[4]2019 GRC Adjustments'!F210</f>
        <v>0</v>
      </c>
      <c r="G210" s="702">
        <f>'[4]2019 GRC Adjustments'!G210</f>
        <v>0</v>
      </c>
      <c r="H210" s="702">
        <f>'[4]2019 GRC Adjustments'!H210</f>
        <v>-18123263</v>
      </c>
      <c r="I210" s="702">
        <f>'[4]2019 GRC Adjustments'!I210</f>
        <v>0</v>
      </c>
      <c r="J210" s="702">
        <f>'[4]2019 GRC Adjustments'!J210</f>
        <v>0</v>
      </c>
      <c r="K210" s="702">
        <f>'[4]2019 GRC Adjustments'!K210</f>
        <v>-1307.985737427191</v>
      </c>
      <c r="L210" s="702">
        <f>'[4]2019 GRC Adjustments'!L210</f>
        <v>0</v>
      </c>
      <c r="M210" s="702">
        <f>'[4]2019 GRC Adjustments'!M210</f>
        <v>0</v>
      </c>
      <c r="N210" s="702">
        <f>'[4]2019 GRC Adjustments'!N210</f>
        <v>0</v>
      </c>
      <c r="O210" s="702">
        <f>'[4]2019 GRC Adjustments'!O210</f>
        <v>0</v>
      </c>
      <c r="P210" s="702">
        <f>'[4]2019 GRC Adjustments'!P210</f>
        <v>0</v>
      </c>
      <c r="Q210" s="702">
        <f>'[4]2019 GRC Adjustments'!Q210</f>
        <v>0</v>
      </c>
      <c r="R210" s="702">
        <f>'[4]2019 GRC Adjustments'!R210</f>
        <v>562.49153573600665</v>
      </c>
      <c r="S210" s="702">
        <f>'[4]2019 GRC Adjustments'!S210</f>
        <v>0</v>
      </c>
      <c r="T210" s="702">
        <f>'[4]2019 GRC Adjustments'!T210</f>
        <v>0</v>
      </c>
      <c r="U210" s="702">
        <f>'[4]2019 GRC Adjustments'!U210</f>
        <v>0</v>
      </c>
      <c r="V210" s="702">
        <f>'[4]2019 GRC Adjustments'!V210</f>
        <v>0</v>
      </c>
      <c r="W210" s="702">
        <f>'[4]2019 GRC Adjustments'!W210</f>
        <v>0</v>
      </c>
      <c r="X210" s="702">
        <f>'[4]2019 GRC Adjustments'!X210</f>
        <v>0</v>
      </c>
      <c r="Y210" s="702">
        <f>'[4]2019 GRC Adjustments'!Y210</f>
        <v>0</v>
      </c>
      <c r="Z210" s="702">
        <f>'[4]2019 GRC Adjustments'!Z210</f>
        <v>0</v>
      </c>
      <c r="AA210" s="702">
        <f>'[4]2019 GRC Adjustments'!AA210</f>
        <v>0</v>
      </c>
      <c r="AB210" s="702">
        <f>'[4]2019 GRC Adjustments'!AB210</f>
        <v>0</v>
      </c>
      <c r="AC210" s="702">
        <f>'[4]2019 GRC Adjustments'!AC210</f>
        <v>0</v>
      </c>
      <c r="AD210" s="702">
        <f>'[4]2019 GRC Adjustments'!AD210</f>
        <v>0</v>
      </c>
      <c r="AE210" s="702">
        <f>'[4]2019 GRC Adjustments'!AE210</f>
        <v>0</v>
      </c>
      <c r="AF210" s="702">
        <f>'[4]2019 GRC Adjustments'!AF210</f>
        <v>-18124008.494201694</v>
      </c>
      <c r="AG210" s="702">
        <f>'[4]2019 GRC Adjustments'!AG210</f>
        <v>154578.72579830512</v>
      </c>
      <c r="AH210" s="702">
        <f>'[4]2019 GRC Adjustments'!AH210</f>
        <v>0</v>
      </c>
      <c r="AI210" s="702">
        <f>'[4]2019 GRC Adjustments'!AI210</f>
        <v>0</v>
      </c>
      <c r="AJ210" s="702">
        <f>'[4]2019 GRC Adjustments'!AJ210</f>
        <v>0</v>
      </c>
      <c r="AK210" s="702">
        <f>'[4]2019 GRC Adjustments'!AK210</f>
        <v>0</v>
      </c>
      <c r="AL210" s="702">
        <f>'[4]2019 GRC Adjustments'!AL210</f>
        <v>0</v>
      </c>
      <c r="AM210" s="702">
        <f>'[4]2019 GRC Adjustments'!AM210</f>
        <v>0</v>
      </c>
      <c r="AN210" s="702">
        <f>'[4]2019 GRC Adjustments'!AN210</f>
        <v>26874.048337431705</v>
      </c>
      <c r="AO210" s="702">
        <f>'[4]2019 GRC Adjustments'!AO210</f>
        <v>0</v>
      </c>
      <c r="AP210" s="702">
        <f>'[4]2019 GRC Adjustments'!AP210</f>
        <v>0</v>
      </c>
      <c r="AQ210" s="702">
        <f>'[4]2019 GRC Adjustments'!AQ210</f>
        <v>0</v>
      </c>
      <c r="AR210" s="702">
        <f>'[4]2019 GRC Adjustments'!AR210</f>
        <v>0</v>
      </c>
      <c r="AS210" s="702">
        <f>'[4]2019 GRC Adjustments'!AS210</f>
        <v>0</v>
      </c>
      <c r="AT210" s="702">
        <f>'[4]2019 GRC Adjustments'!AT210</f>
        <v>0</v>
      </c>
      <c r="AU210" s="702">
        <f>'[4]2019 GRC Adjustments'!AU210</f>
        <v>0</v>
      </c>
      <c r="AV210" s="702">
        <f>'[4]2019 GRC Adjustments'!AV210</f>
        <v>0</v>
      </c>
      <c r="AW210" s="702">
        <f>'[4]2019 GRC Adjustments'!AW210</f>
        <v>0</v>
      </c>
      <c r="AX210" s="702">
        <f>'[4]2019 GRC Adjustments'!AX210</f>
        <v>0</v>
      </c>
      <c r="AY210" s="702">
        <f>'[4]2019 GRC Adjustments'!AY210</f>
        <v>0</v>
      </c>
      <c r="AZ210" s="702">
        <f>'[4]2019 GRC Adjustments'!AZ210</f>
        <v>0</v>
      </c>
      <c r="BA210" s="702">
        <f>'[4]2019 GRC Adjustments'!BA210</f>
        <v>0</v>
      </c>
      <c r="BB210" s="702">
        <f>'[4]2019 GRC Adjustments'!BB210</f>
        <v>0</v>
      </c>
      <c r="BC210" s="702">
        <f>'[4]2019 GRC Adjustments'!BC210</f>
        <v>0</v>
      </c>
      <c r="BD210" s="702">
        <f>'[4]2019 GRC Adjustments'!BD210</f>
        <v>0</v>
      </c>
      <c r="BE210" s="702">
        <f>'[4]2019 GRC Adjustments'!BE210</f>
        <v>0</v>
      </c>
      <c r="BF210" s="702">
        <f>'[4]2019 GRC Adjustments'!BF210</f>
        <v>0</v>
      </c>
      <c r="BG210" s="702">
        <f>'[4]2019 GRC Adjustments'!BG210</f>
        <v>0</v>
      </c>
      <c r="BH210" s="702">
        <f>'[4]2019 GRC Adjustments'!BH210</f>
        <v>0</v>
      </c>
      <c r="BI210" s="702">
        <f>'[4]2019 GRC Adjustments'!BI210</f>
        <v>0</v>
      </c>
      <c r="BJ210" s="702">
        <f>'[4]2019 GRC Adjustments'!BJ210</f>
        <v>26874.048337431705</v>
      </c>
      <c r="BK210" s="702">
        <f>'[4]2019 GRC Adjustments'!BK210</f>
        <v>181452.77413573684</v>
      </c>
    </row>
    <row r="211" spans="1:63">
      <c r="A211" s="700">
        <f>'[4]2019 GRC Adjustments'!A211</f>
        <v>207</v>
      </c>
      <c r="B211" s="702" t="str">
        <f>'[4]2019 GRC Adjustments'!B211</f>
        <v xml:space="preserve">               (21) 909 - Info &amp; Instructional Advertising</v>
      </c>
      <c r="C211" s="702">
        <f>'[4]2019 GRC Adjustments'!C211</f>
        <v>3055873.56</v>
      </c>
      <c r="D211" s="702">
        <f>'[4]2019 GRC Adjustments'!D211</f>
        <v>0</v>
      </c>
      <c r="E211" s="702">
        <f>'[4]2019 GRC Adjustments'!E211</f>
        <v>0</v>
      </c>
      <c r="F211" s="702">
        <f>'[4]2019 GRC Adjustments'!F211</f>
        <v>0</v>
      </c>
      <c r="G211" s="702">
        <f>'[4]2019 GRC Adjustments'!G211</f>
        <v>0</v>
      </c>
      <c r="H211" s="702">
        <f>'[4]2019 GRC Adjustments'!H211</f>
        <v>0</v>
      </c>
      <c r="I211" s="702">
        <f>'[4]2019 GRC Adjustments'!I211</f>
        <v>0</v>
      </c>
      <c r="J211" s="702">
        <f>'[4]2019 GRC Adjustments'!J211</f>
        <v>0</v>
      </c>
      <c r="K211" s="702">
        <f>'[4]2019 GRC Adjustments'!K211</f>
        <v>-1363.3761727676949</v>
      </c>
      <c r="L211" s="702">
        <f>'[4]2019 GRC Adjustments'!L211</f>
        <v>0</v>
      </c>
      <c r="M211" s="702">
        <f>'[4]2019 GRC Adjustments'!M211</f>
        <v>0</v>
      </c>
      <c r="N211" s="702">
        <f>'[4]2019 GRC Adjustments'!N211</f>
        <v>0</v>
      </c>
      <c r="O211" s="702">
        <f>'[4]2019 GRC Adjustments'!O211</f>
        <v>0</v>
      </c>
      <c r="P211" s="702">
        <f>'[4]2019 GRC Adjustments'!P211</f>
        <v>0</v>
      </c>
      <c r="Q211" s="702">
        <f>'[4]2019 GRC Adjustments'!Q211</f>
        <v>0</v>
      </c>
      <c r="R211" s="702">
        <f>'[4]2019 GRC Adjustments'!R211</f>
        <v>586.31186507770974</v>
      </c>
      <c r="S211" s="702">
        <f>'[4]2019 GRC Adjustments'!S211</f>
        <v>0</v>
      </c>
      <c r="T211" s="702">
        <f>'[4]2019 GRC Adjustments'!T211</f>
        <v>0</v>
      </c>
      <c r="U211" s="702">
        <f>'[4]2019 GRC Adjustments'!U211</f>
        <v>0</v>
      </c>
      <c r="V211" s="702">
        <f>'[4]2019 GRC Adjustments'!V211</f>
        <v>0</v>
      </c>
      <c r="W211" s="702">
        <f>'[4]2019 GRC Adjustments'!W211</f>
        <v>0</v>
      </c>
      <c r="X211" s="702">
        <f>'[4]2019 GRC Adjustments'!X211</f>
        <v>0</v>
      </c>
      <c r="Y211" s="702">
        <f>'[4]2019 GRC Adjustments'!Y211</f>
        <v>0</v>
      </c>
      <c r="Z211" s="702">
        <f>'[4]2019 GRC Adjustments'!Z211</f>
        <v>0</v>
      </c>
      <c r="AA211" s="702">
        <f>'[4]2019 GRC Adjustments'!AA211</f>
        <v>0</v>
      </c>
      <c r="AB211" s="702">
        <f>'[4]2019 GRC Adjustments'!AB211</f>
        <v>0</v>
      </c>
      <c r="AC211" s="702">
        <f>'[4]2019 GRC Adjustments'!AC211</f>
        <v>0</v>
      </c>
      <c r="AD211" s="702">
        <f>'[4]2019 GRC Adjustments'!AD211</f>
        <v>0</v>
      </c>
      <c r="AE211" s="702">
        <f>'[4]2019 GRC Adjustments'!AE211</f>
        <v>0</v>
      </c>
      <c r="AF211" s="702">
        <f>'[4]2019 GRC Adjustments'!AF211</f>
        <v>-777.06430768998518</v>
      </c>
      <c r="AG211" s="702">
        <f>'[4]2019 GRC Adjustments'!AG211</f>
        <v>3055096.4956923099</v>
      </c>
      <c r="AH211" s="702">
        <f>'[4]2019 GRC Adjustments'!AH211</f>
        <v>0</v>
      </c>
      <c r="AI211" s="702">
        <f>'[4]2019 GRC Adjustments'!AI211</f>
        <v>0</v>
      </c>
      <c r="AJ211" s="702">
        <f>'[4]2019 GRC Adjustments'!AJ211</f>
        <v>0</v>
      </c>
      <c r="AK211" s="702">
        <f>'[4]2019 GRC Adjustments'!AK211</f>
        <v>0</v>
      </c>
      <c r="AL211" s="702">
        <f>'[4]2019 GRC Adjustments'!AL211</f>
        <v>0</v>
      </c>
      <c r="AM211" s="702">
        <f>'[4]2019 GRC Adjustments'!AM211</f>
        <v>0</v>
      </c>
      <c r="AN211" s="702">
        <f>'[4]2019 GRC Adjustments'!AN211</f>
        <v>22478.200176908762</v>
      </c>
      <c r="AO211" s="702">
        <f>'[4]2019 GRC Adjustments'!AO211</f>
        <v>0</v>
      </c>
      <c r="AP211" s="702">
        <f>'[4]2019 GRC Adjustments'!AP211</f>
        <v>0</v>
      </c>
      <c r="AQ211" s="702">
        <f>'[4]2019 GRC Adjustments'!AQ211</f>
        <v>0</v>
      </c>
      <c r="AR211" s="702">
        <f>'[4]2019 GRC Adjustments'!AR211</f>
        <v>0</v>
      </c>
      <c r="AS211" s="702">
        <f>'[4]2019 GRC Adjustments'!AS211</f>
        <v>0</v>
      </c>
      <c r="AT211" s="702">
        <f>'[4]2019 GRC Adjustments'!AT211</f>
        <v>0</v>
      </c>
      <c r="AU211" s="702">
        <f>'[4]2019 GRC Adjustments'!AU211</f>
        <v>0</v>
      </c>
      <c r="AV211" s="702">
        <f>'[4]2019 GRC Adjustments'!AV211</f>
        <v>0</v>
      </c>
      <c r="AW211" s="702">
        <f>'[4]2019 GRC Adjustments'!AW211</f>
        <v>0</v>
      </c>
      <c r="AX211" s="702">
        <f>'[4]2019 GRC Adjustments'!AX211</f>
        <v>0</v>
      </c>
      <c r="AY211" s="702">
        <f>'[4]2019 GRC Adjustments'!AY211</f>
        <v>0</v>
      </c>
      <c r="AZ211" s="702">
        <f>'[4]2019 GRC Adjustments'!AZ211</f>
        <v>0</v>
      </c>
      <c r="BA211" s="702">
        <f>'[4]2019 GRC Adjustments'!BA211</f>
        <v>0</v>
      </c>
      <c r="BB211" s="702">
        <f>'[4]2019 GRC Adjustments'!BB211</f>
        <v>0</v>
      </c>
      <c r="BC211" s="702">
        <f>'[4]2019 GRC Adjustments'!BC211</f>
        <v>0</v>
      </c>
      <c r="BD211" s="702">
        <f>'[4]2019 GRC Adjustments'!BD211</f>
        <v>0</v>
      </c>
      <c r="BE211" s="702">
        <f>'[4]2019 GRC Adjustments'!BE211</f>
        <v>0</v>
      </c>
      <c r="BF211" s="702">
        <f>'[4]2019 GRC Adjustments'!BF211</f>
        <v>0</v>
      </c>
      <c r="BG211" s="702">
        <f>'[4]2019 GRC Adjustments'!BG211</f>
        <v>0</v>
      </c>
      <c r="BH211" s="702">
        <f>'[4]2019 GRC Adjustments'!BH211</f>
        <v>0</v>
      </c>
      <c r="BI211" s="702">
        <f>'[4]2019 GRC Adjustments'!BI211</f>
        <v>0</v>
      </c>
      <c r="BJ211" s="702">
        <f>'[4]2019 GRC Adjustments'!BJ211</f>
        <v>22478.200176908762</v>
      </c>
      <c r="BK211" s="702">
        <f>'[4]2019 GRC Adjustments'!BK211</f>
        <v>3077574.6958692186</v>
      </c>
    </row>
    <row r="212" spans="1:63">
      <c r="A212" s="700">
        <f>'[4]2019 GRC Adjustments'!A212</f>
        <v>208</v>
      </c>
      <c r="B212" s="702" t="str">
        <f>'[4]2019 GRC Adjustments'!B212</f>
        <v xml:space="preserve">               (21) 910 - Misc Cust Svc &amp; Info Expense</v>
      </c>
      <c r="C212" s="702">
        <f>'[4]2019 GRC Adjustments'!C212</f>
        <v>892.81</v>
      </c>
      <c r="D212" s="702">
        <f>'[4]2019 GRC Adjustments'!D212</f>
        <v>0</v>
      </c>
      <c r="E212" s="702">
        <f>'[4]2019 GRC Adjustments'!E212</f>
        <v>0</v>
      </c>
      <c r="F212" s="702">
        <f>'[4]2019 GRC Adjustments'!F212</f>
        <v>0</v>
      </c>
      <c r="G212" s="702">
        <f>'[4]2019 GRC Adjustments'!G212</f>
        <v>0</v>
      </c>
      <c r="H212" s="702">
        <f>'[4]2019 GRC Adjustments'!H212</f>
        <v>0</v>
      </c>
      <c r="I212" s="702">
        <f>'[4]2019 GRC Adjustments'!I212</f>
        <v>0</v>
      </c>
      <c r="J212" s="702">
        <f>'[4]2019 GRC Adjustments'!J212</f>
        <v>0</v>
      </c>
      <c r="K212" s="702">
        <f>'[4]2019 GRC Adjustments'!K212</f>
        <v>0</v>
      </c>
      <c r="L212" s="702">
        <f>'[4]2019 GRC Adjustments'!L212</f>
        <v>0</v>
      </c>
      <c r="M212" s="702">
        <f>'[4]2019 GRC Adjustments'!M212</f>
        <v>0</v>
      </c>
      <c r="N212" s="702">
        <f>'[4]2019 GRC Adjustments'!N212</f>
        <v>0</v>
      </c>
      <c r="O212" s="702">
        <f>'[4]2019 GRC Adjustments'!O212</f>
        <v>0</v>
      </c>
      <c r="P212" s="702">
        <f>'[4]2019 GRC Adjustments'!P212</f>
        <v>0</v>
      </c>
      <c r="Q212" s="702">
        <f>'[4]2019 GRC Adjustments'!Q212</f>
        <v>0</v>
      </c>
      <c r="R212" s="702">
        <f>'[4]2019 GRC Adjustments'!R212</f>
        <v>0</v>
      </c>
      <c r="S212" s="702">
        <f>'[4]2019 GRC Adjustments'!S212</f>
        <v>0</v>
      </c>
      <c r="T212" s="702">
        <f>'[4]2019 GRC Adjustments'!T212</f>
        <v>0</v>
      </c>
      <c r="U212" s="702">
        <f>'[4]2019 GRC Adjustments'!U212</f>
        <v>0</v>
      </c>
      <c r="V212" s="702">
        <f>'[4]2019 GRC Adjustments'!V212</f>
        <v>0</v>
      </c>
      <c r="W212" s="702">
        <f>'[4]2019 GRC Adjustments'!W212</f>
        <v>0</v>
      </c>
      <c r="X212" s="702">
        <f>'[4]2019 GRC Adjustments'!X212</f>
        <v>0</v>
      </c>
      <c r="Y212" s="702">
        <f>'[4]2019 GRC Adjustments'!Y212</f>
        <v>0</v>
      </c>
      <c r="Z212" s="702">
        <f>'[4]2019 GRC Adjustments'!Z212</f>
        <v>0</v>
      </c>
      <c r="AA212" s="702">
        <f>'[4]2019 GRC Adjustments'!AA212</f>
        <v>0</v>
      </c>
      <c r="AB212" s="702">
        <f>'[4]2019 GRC Adjustments'!AB212</f>
        <v>0</v>
      </c>
      <c r="AC212" s="702">
        <f>'[4]2019 GRC Adjustments'!AC212</f>
        <v>0</v>
      </c>
      <c r="AD212" s="702">
        <f>'[4]2019 GRC Adjustments'!AD212</f>
        <v>0</v>
      </c>
      <c r="AE212" s="702">
        <f>'[4]2019 GRC Adjustments'!AE212</f>
        <v>0</v>
      </c>
      <c r="AF212" s="702">
        <f>'[4]2019 GRC Adjustments'!AF212</f>
        <v>0</v>
      </c>
      <c r="AG212" s="702">
        <f>'[4]2019 GRC Adjustments'!AG212</f>
        <v>892.81</v>
      </c>
      <c r="AH212" s="702">
        <f>'[4]2019 GRC Adjustments'!AH212</f>
        <v>0</v>
      </c>
      <c r="AI212" s="702">
        <f>'[4]2019 GRC Adjustments'!AI212</f>
        <v>0</v>
      </c>
      <c r="AJ212" s="702">
        <f>'[4]2019 GRC Adjustments'!AJ212</f>
        <v>0</v>
      </c>
      <c r="AK212" s="702">
        <f>'[4]2019 GRC Adjustments'!AK212</f>
        <v>0</v>
      </c>
      <c r="AL212" s="702">
        <f>'[4]2019 GRC Adjustments'!AL212</f>
        <v>0</v>
      </c>
      <c r="AM212" s="702">
        <f>'[4]2019 GRC Adjustments'!AM212</f>
        <v>0</v>
      </c>
      <c r="AN212" s="702">
        <f>'[4]2019 GRC Adjustments'!AN212</f>
        <v>0</v>
      </c>
      <c r="AO212" s="702">
        <f>'[4]2019 GRC Adjustments'!AO212</f>
        <v>0</v>
      </c>
      <c r="AP212" s="702">
        <f>'[4]2019 GRC Adjustments'!AP212</f>
        <v>0</v>
      </c>
      <c r="AQ212" s="702">
        <f>'[4]2019 GRC Adjustments'!AQ212</f>
        <v>0</v>
      </c>
      <c r="AR212" s="702">
        <f>'[4]2019 GRC Adjustments'!AR212</f>
        <v>0</v>
      </c>
      <c r="AS212" s="702">
        <f>'[4]2019 GRC Adjustments'!AS212</f>
        <v>0</v>
      </c>
      <c r="AT212" s="702">
        <f>'[4]2019 GRC Adjustments'!AT212</f>
        <v>0</v>
      </c>
      <c r="AU212" s="702">
        <f>'[4]2019 GRC Adjustments'!AU212</f>
        <v>0</v>
      </c>
      <c r="AV212" s="702">
        <f>'[4]2019 GRC Adjustments'!AV212</f>
        <v>0</v>
      </c>
      <c r="AW212" s="702">
        <f>'[4]2019 GRC Adjustments'!AW212</f>
        <v>0</v>
      </c>
      <c r="AX212" s="702">
        <f>'[4]2019 GRC Adjustments'!AX212</f>
        <v>0</v>
      </c>
      <c r="AY212" s="702">
        <f>'[4]2019 GRC Adjustments'!AY212</f>
        <v>0</v>
      </c>
      <c r="AZ212" s="702">
        <f>'[4]2019 GRC Adjustments'!AZ212</f>
        <v>0</v>
      </c>
      <c r="BA212" s="702">
        <f>'[4]2019 GRC Adjustments'!BA212</f>
        <v>0</v>
      </c>
      <c r="BB212" s="702">
        <f>'[4]2019 GRC Adjustments'!BB212</f>
        <v>0</v>
      </c>
      <c r="BC212" s="702">
        <f>'[4]2019 GRC Adjustments'!BC212</f>
        <v>0</v>
      </c>
      <c r="BD212" s="702">
        <f>'[4]2019 GRC Adjustments'!BD212</f>
        <v>0</v>
      </c>
      <c r="BE212" s="702">
        <f>'[4]2019 GRC Adjustments'!BE212</f>
        <v>0</v>
      </c>
      <c r="BF212" s="702">
        <f>'[4]2019 GRC Adjustments'!BF212</f>
        <v>0</v>
      </c>
      <c r="BG212" s="702">
        <f>'[4]2019 GRC Adjustments'!BG212</f>
        <v>0</v>
      </c>
      <c r="BH212" s="702">
        <f>'[4]2019 GRC Adjustments'!BH212</f>
        <v>0</v>
      </c>
      <c r="BI212" s="702">
        <f>'[4]2019 GRC Adjustments'!BI212</f>
        <v>0</v>
      </c>
      <c r="BJ212" s="702">
        <f>'[4]2019 GRC Adjustments'!BJ212</f>
        <v>0</v>
      </c>
      <c r="BK212" s="702">
        <f>'[4]2019 GRC Adjustments'!BK212</f>
        <v>892.81</v>
      </c>
    </row>
    <row r="213" spans="1:63">
      <c r="A213" s="700">
        <f>'[4]2019 GRC Adjustments'!A213</f>
        <v>209</v>
      </c>
      <c r="B213" s="702" t="str">
        <f>'[4]2019 GRC Adjustments'!B213</f>
        <v xml:space="preserve">               (21) 911 - Sales Supervision Exp</v>
      </c>
      <c r="C213" s="702">
        <f>'[4]2019 GRC Adjustments'!C213</f>
        <v>0</v>
      </c>
      <c r="D213" s="702">
        <f>'[4]2019 GRC Adjustments'!D213</f>
        <v>0</v>
      </c>
      <c r="E213" s="702">
        <f>'[4]2019 GRC Adjustments'!E213</f>
        <v>0</v>
      </c>
      <c r="F213" s="702">
        <f>'[4]2019 GRC Adjustments'!F213</f>
        <v>0</v>
      </c>
      <c r="G213" s="702">
        <f>'[4]2019 GRC Adjustments'!G213</f>
        <v>0</v>
      </c>
      <c r="H213" s="702">
        <f>'[4]2019 GRC Adjustments'!H213</f>
        <v>0</v>
      </c>
      <c r="I213" s="702">
        <f>'[4]2019 GRC Adjustments'!I213</f>
        <v>0</v>
      </c>
      <c r="J213" s="702">
        <f>'[4]2019 GRC Adjustments'!J213</f>
        <v>0</v>
      </c>
      <c r="K213" s="702">
        <f>'[4]2019 GRC Adjustments'!K213</f>
        <v>0</v>
      </c>
      <c r="L213" s="702">
        <f>'[4]2019 GRC Adjustments'!L213</f>
        <v>0</v>
      </c>
      <c r="M213" s="702">
        <f>'[4]2019 GRC Adjustments'!M213</f>
        <v>0</v>
      </c>
      <c r="N213" s="702">
        <f>'[4]2019 GRC Adjustments'!N213</f>
        <v>0</v>
      </c>
      <c r="O213" s="702">
        <f>'[4]2019 GRC Adjustments'!O213</f>
        <v>0</v>
      </c>
      <c r="P213" s="702">
        <f>'[4]2019 GRC Adjustments'!P213</f>
        <v>0</v>
      </c>
      <c r="Q213" s="702">
        <f>'[4]2019 GRC Adjustments'!Q213</f>
        <v>0</v>
      </c>
      <c r="R213" s="702">
        <f>'[4]2019 GRC Adjustments'!R213</f>
        <v>0</v>
      </c>
      <c r="S213" s="702">
        <f>'[4]2019 GRC Adjustments'!S213</f>
        <v>0</v>
      </c>
      <c r="T213" s="702">
        <f>'[4]2019 GRC Adjustments'!T213</f>
        <v>0</v>
      </c>
      <c r="U213" s="702">
        <f>'[4]2019 GRC Adjustments'!U213</f>
        <v>0</v>
      </c>
      <c r="V213" s="702">
        <f>'[4]2019 GRC Adjustments'!V213</f>
        <v>0</v>
      </c>
      <c r="W213" s="702">
        <f>'[4]2019 GRC Adjustments'!W213</f>
        <v>0</v>
      </c>
      <c r="X213" s="702">
        <f>'[4]2019 GRC Adjustments'!X213</f>
        <v>0</v>
      </c>
      <c r="Y213" s="702">
        <f>'[4]2019 GRC Adjustments'!Y213</f>
        <v>0</v>
      </c>
      <c r="Z213" s="702">
        <f>'[4]2019 GRC Adjustments'!Z213</f>
        <v>0</v>
      </c>
      <c r="AA213" s="702">
        <f>'[4]2019 GRC Adjustments'!AA213</f>
        <v>0</v>
      </c>
      <c r="AB213" s="702">
        <f>'[4]2019 GRC Adjustments'!AB213</f>
        <v>0</v>
      </c>
      <c r="AC213" s="702">
        <f>'[4]2019 GRC Adjustments'!AC213</f>
        <v>0</v>
      </c>
      <c r="AD213" s="702">
        <f>'[4]2019 GRC Adjustments'!AD213</f>
        <v>0</v>
      </c>
      <c r="AE213" s="702">
        <f>'[4]2019 GRC Adjustments'!AE213</f>
        <v>0</v>
      </c>
      <c r="AF213" s="702">
        <f>'[4]2019 GRC Adjustments'!AF213</f>
        <v>0</v>
      </c>
      <c r="AG213" s="702">
        <f>'[4]2019 GRC Adjustments'!AG213</f>
        <v>0</v>
      </c>
      <c r="AH213" s="702">
        <f>'[4]2019 GRC Adjustments'!AH213</f>
        <v>0</v>
      </c>
      <c r="AI213" s="702">
        <f>'[4]2019 GRC Adjustments'!AI213</f>
        <v>0</v>
      </c>
      <c r="AJ213" s="702">
        <f>'[4]2019 GRC Adjustments'!AJ213</f>
        <v>0</v>
      </c>
      <c r="AK213" s="702">
        <f>'[4]2019 GRC Adjustments'!AK213</f>
        <v>0</v>
      </c>
      <c r="AL213" s="702">
        <f>'[4]2019 GRC Adjustments'!AL213</f>
        <v>0</v>
      </c>
      <c r="AM213" s="702">
        <f>'[4]2019 GRC Adjustments'!AM213</f>
        <v>0</v>
      </c>
      <c r="AN213" s="702">
        <f>'[4]2019 GRC Adjustments'!AN213</f>
        <v>0</v>
      </c>
      <c r="AO213" s="702">
        <f>'[4]2019 GRC Adjustments'!AO213</f>
        <v>0</v>
      </c>
      <c r="AP213" s="702">
        <f>'[4]2019 GRC Adjustments'!AP213</f>
        <v>0</v>
      </c>
      <c r="AQ213" s="702">
        <f>'[4]2019 GRC Adjustments'!AQ213</f>
        <v>0</v>
      </c>
      <c r="AR213" s="702">
        <f>'[4]2019 GRC Adjustments'!AR213</f>
        <v>0</v>
      </c>
      <c r="AS213" s="702">
        <f>'[4]2019 GRC Adjustments'!AS213</f>
        <v>0</v>
      </c>
      <c r="AT213" s="702">
        <f>'[4]2019 GRC Adjustments'!AT213</f>
        <v>0</v>
      </c>
      <c r="AU213" s="702">
        <f>'[4]2019 GRC Adjustments'!AU213</f>
        <v>0</v>
      </c>
      <c r="AV213" s="702">
        <f>'[4]2019 GRC Adjustments'!AV213</f>
        <v>0</v>
      </c>
      <c r="AW213" s="702">
        <f>'[4]2019 GRC Adjustments'!AW213</f>
        <v>0</v>
      </c>
      <c r="AX213" s="702">
        <f>'[4]2019 GRC Adjustments'!AX213</f>
        <v>0</v>
      </c>
      <c r="AY213" s="702">
        <f>'[4]2019 GRC Adjustments'!AY213</f>
        <v>0</v>
      </c>
      <c r="AZ213" s="702">
        <f>'[4]2019 GRC Adjustments'!AZ213</f>
        <v>0</v>
      </c>
      <c r="BA213" s="702">
        <f>'[4]2019 GRC Adjustments'!BA213</f>
        <v>0</v>
      </c>
      <c r="BB213" s="702">
        <f>'[4]2019 GRC Adjustments'!BB213</f>
        <v>0</v>
      </c>
      <c r="BC213" s="702">
        <f>'[4]2019 GRC Adjustments'!BC213</f>
        <v>0</v>
      </c>
      <c r="BD213" s="702">
        <f>'[4]2019 GRC Adjustments'!BD213</f>
        <v>0</v>
      </c>
      <c r="BE213" s="702">
        <f>'[4]2019 GRC Adjustments'!BE213</f>
        <v>0</v>
      </c>
      <c r="BF213" s="702">
        <f>'[4]2019 GRC Adjustments'!BF213</f>
        <v>0</v>
      </c>
      <c r="BG213" s="702">
        <f>'[4]2019 GRC Adjustments'!BG213</f>
        <v>0</v>
      </c>
      <c r="BH213" s="702">
        <f>'[4]2019 GRC Adjustments'!BH213</f>
        <v>0</v>
      </c>
      <c r="BI213" s="702">
        <f>'[4]2019 GRC Adjustments'!BI213</f>
        <v>0</v>
      </c>
      <c r="BJ213" s="702">
        <f>'[4]2019 GRC Adjustments'!BJ213</f>
        <v>0</v>
      </c>
      <c r="BK213" s="702">
        <f>'[4]2019 GRC Adjustments'!BK213</f>
        <v>0</v>
      </c>
    </row>
    <row r="214" spans="1:63">
      <c r="A214" s="700">
        <f>'[4]2019 GRC Adjustments'!A214</f>
        <v>210</v>
      </c>
      <c r="B214" s="702" t="str">
        <f>'[4]2019 GRC Adjustments'!B214</f>
        <v xml:space="preserve">               (21) 912 - Demonstration &amp; Selling Expense</v>
      </c>
      <c r="C214" s="702">
        <f>'[4]2019 GRC Adjustments'!C214</f>
        <v>805567.46000000008</v>
      </c>
      <c r="D214" s="702">
        <f>'[4]2019 GRC Adjustments'!D214</f>
        <v>0</v>
      </c>
      <c r="E214" s="702">
        <f>'[4]2019 GRC Adjustments'!E214</f>
        <v>0</v>
      </c>
      <c r="F214" s="702">
        <f>'[4]2019 GRC Adjustments'!F214</f>
        <v>0</v>
      </c>
      <c r="G214" s="702">
        <f>'[4]2019 GRC Adjustments'!G214</f>
        <v>0</v>
      </c>
      <c r="H214" s="702">
        <f>'[4]2019 GRC Adjustments'!H214</f>
        <v>0</v>
      </c>
      <c r="I214" s="702">
        <f>'[4]2019 GRC Adjustments'!I214</f>
        <v>0</v>
      </c>
      <c r="J214" s="702">
        <f>'[4]2019 GRC Adjustments'!J214</f>
        <v>0</v>
      </c>
      <c r="K214" s="702">
        <f>'[4]2019 GRC Adjustments'!K214</f>
        <v>-937.00303102826001</v>
      </c>
      <c r="L214" s="702">
        <f>'[4]2019 GRC Adjustments'!L214</f>
        <v>0</v>
      </c>
      <c r="M214" s="702">
        <f>'[4]2019 GRC Adjustments'!M214</f>
        <v>0</v>
      </c>
      <c r="N214" s="702">
        <f>'[4]2019 GRC Adjustments'!N214</f>
        <v>0</v>
      </c>
      <c r="O214" s="702">
        <f>'[4]2019 GRC Adjustments'!O214</f>
        <v>0</v>
      </c>
      <c r="P214" s="702">
        <f>'[4]2019 GRC Adjustments'!P214</f>
        <v>0</v>
      </c>
      <c r="Q214" s="702">
        <f>'[4]2019 GRC Adjustments'!Q214</f>
        <v>0</v>
      </c>
      <c r="R214" s="702">
        <f>'[4]2019 GRC Adjustments'!R214</f>
        <v>482.71913067690861</v>
      </c>
      <c r="S214" s="702">
        <f>'[4]2019 GRC Adjustments'!S214</f>
        <v>0</v>
      </c>
      <c r="T214" s="702">
        <f>'[4]2019 GRC Adjustments'!T214</f>
        <v>0</v>
      </c>
      <c r="U214" s="702">
        <f>'[4]2019 GRC Adjustments'!U214</f>
        <v>0</v>
      </c>
      <c r="V214" s="702">
        <f>'[4]2019 GRC Adjustments'!V214</f>
        <v>0</v>
      </c>
      <c r="W214" s="702">
        <f>'[4]2019 GRC Adjustments'!W214</f>
        <v>0</v>
      </c>
      <c r="X214" s="702">
        <f>'[4]2019 GRC Adjustments'!X214</f>
        <v>0</v>
      </c>
      <c r="Y214" s="702">
        <f>'[4]2019 GRC Adjustments'!Y214</f>
        <v>0</v>
      </c>
      <c r="Z214" s="702">
        <f>'[4]2019 GRC Adjustments'!Z214</f>
        <v>0</v>
      </c>
      <c r="AA214" s="702">
        <f>'[4]2019 GRC Adjustments'!AA214</f>
        <v>0</v>
      </c>
      <c r="AB214" s="702">
        <f>'[4]2019 GRC Adjustments'!AB214</f>
        <v>0</v>
      </c>
      <c r="AC214" s="702">
        <f>'[4]2019 GRC Adjustments'!AC214</f>
        <v>0</v>
      </c>
      <c r="AD214" s="702">
        <f>'[4]2019 GRC Adjustments'!AD214</f>
        <v>0</v>
      </c>
      <c r="AE214" s="702">
        <f>'[4]2019 GRC Adjustments'!AE214</f>
        <v>0</v>
      </c>
      <c r="AF214" s="702">
        <f>'[4]2019 GRC Adjustments'!AF214</f>
        <v>-454.28390035135141</v>
      </c>
      <c r="AG214" s="702">
        <f>'[4]2019 GRC Adjustments'!AG214</f>
        <v>805113.1760996487</v>
      </c>
      <c r="AH214" s="702">
        <f>'[4]2019 GRC Adjustments'!AH214</f>
        <v>0</v>
      </c>
      <c r="AI214" s="702">
        <f>'[4]2019 GRC Adjustments'!AI214</f>
        <v>0</v>
      </c>
      <c r="AJ214" s="702">
        <f>'[4]2019 GRC Adjustments'!AJ214</f>
        <v>0</v>
      </c>
      <c r="AK214" s="702">
        <f>'[4]2019 GRC Adjustments'!AK214</f>
        <v>0</v>
      </c>
      <c r="AL214" s="702">
        <f>'[4]2019 GRC Adjustments'!AL214</f>
        <v>0</v>
      </c>
      <c r="AM214" s="702">
        <f>'[4]2019 GRC Adjustments'!AM214</f>
        <v>0</v>
      </c>
      <c r="AN214" s="702">
        <f>'[4]2019 GRC Adjustments'!AN214</f>
        <v>18506.630847630524</v>
      </c>
      <c r="AO214" s="702">
        <f>'[4]2019 GRC Adjustments'!AO214</f>
        <v>0</v>
      </c>
      <c r="AP214" s="702">
        <f>'[4]2019 GRC Adjustments'!AP214</f>
        <v>0</v>
      </c>
      <c r="AQ214" s="702">
        <f>'[4]2019 GRC Adjustments'!AQ214</f>
        <v>0</v>
      </c>
      <c r="AR214" s="702">
        <f>'[4]2019 GRC Adjustments'!AR214</f>
        <v>0</v>
      </c>
      <c r="AS214" s="702">
        <f>'[4]2019 GRC Adjustments'!AS214</f>
        <v>0</v>
      </c>
      <c r="AT214" s="702">
        <f>'[4]2019 GRC Adjustments'!AT214</f>
        <v>0</v>
      </c>
      <c r="AU214" s="702">
        <f>'[4]2019 GRC Adjustments'!AU214</f>
        <v>0</v>
      </c>
      <c r="AV214" s="702">
        <f>'[4]2019 GRC Adjustments'!AV214</f>
        <v>0</v>
      </c>
      <c r="AW214" s="702">
        <f>'[4]2019 GRC Adjustments'!AW214</f>
        <v>0</v>
      </c>
      <c r="AX214" s="702">
        <f>'[4]2019 GRC Adjustments'!AX214</f>
        <v>0</v>
      </c>
      <c r="AY214" s="702">
        <f>'[4]2019 GRC Adjustments'!AY214</f>
        <v>0</v>
      </c>
      <c r="AZ214" s="702">
        <f>'[4]2019 GRC Adjustments'!AZ214</f>
        <v>0</v>
      </c>
      <c r="BA214" s="702">
        <f>'[4]2019 GRC Adjustments'!BA214</f>
        <v>0</v>
      </c>
      <c r="BB214" s="702">
        <f>'[4]2019 GRC Adjustments'!BB214</f>
        <v>0</v>
      </c>
      <c r="BC214" s="702">
        <f>'[4]2019 GRC Adjustments'!BC214</f>
        <v>0</v>
      </c>
      <c r="BD214" s="702">
        <f>'[4]2019 GRC Adjustments'!BD214</f>
        <v>0</v>
      </c>
      <c r="BE214" s="702">
        <f>'[4]2019 GRC Adjustments'!BE214</f>
        <v>0</v>
      </c>
      <c r="BF214" s="702">
        <f>'[4]2019 GRC Adjustments'!BF214</f>
        <v>0</v>
      </c>
      <c r="BG214" s="702">
        <f>'[4]2019 GRC Adjustments'!BG214</f>
        <v>0</v>
      </c>
      <c r="BH214" s="702">
        <f>'[4]2019 GRC Adjustments'!BH214</f>
        <v>0</v>
      </c>
      <c r="BI214" s="702">
        <f>'[4]2019 GRC Adjustments'!BI214</f>
        <v>0</v>
      </c>
      <c r="BJ214" s="702">
        <f>'[4]2019 GRC Adjustments'!BJ214</f>
        <v>18506.630847630524</v>
      </c>
      <c r="BK214" s="702">
        <f>'[4]2019 GRC Adjustments'!BK214</f>
        <v>823619.80694727926</v>
      </c>
    </row>
    <row r="215" spans="1:63">
      <c r="A215" s="700">
        <f>'[4]2019 GRC Adjustments'!A215</f>
        <v>211</v>
      </c>
      <c r="B215" s="702" t="str">
        <f>'[4]2019 GRC Adjustments'!B215</f>
        <v xml:space="preserve">               (21) 913 - Advertising Expenses</v>
      </c>
      <c r="C215" s="702">
        <f>'[4]2019 GRC Adjustments'!C215</f>
        <v>0</v>
      </c>
      <c r="D215" s="702">
        <f>'[4]2019 GRC Adjustments'!D215</f>
        <v>0</v>
      </c>
      <c r="E215" s="702">
        <f>'[4]2019 GRC Adjustments'!E215</f>
        <v>0</v>
      </c>
      <c r="F215" s="702">
        <f>'[4]2019 GRC Adjustments'!F215</f>
        <v>0</v>
      </c>
      <c r="G215" s="702">
        <f>'[4]2019 GRC Adjustments'!G215</f>
        <v>0</v>
      </c>
      <c r="H215" s="702">
        <f>'[4]2019 GRC Adjustments'!H215</f>
        <v>0</v>
      </c>
      <c r="I215" s="702">
        <f>'[4]2019 GRC Adjustments'!I215</f>
        <v>0</v>
      </c>
      <c r="J215" s="702">
        <f>'[4]2019 GRC Adjustments'!J215</f>
        <v>0</v>
      </c>
      <c r="K215" s="702">
        <f>'[4]2019 GRC Adjustments'!K215</f>
        <v>0</v>
      </c>
      <c r="L215" s="702">
        <f>'[4]2019 GRC Adjustments'!L215</f>
        <v>0</v>
      </c>
      <c r="M215" s="702">
        <f>'[4]2019 GRC Adjustments'!M215</f>
        <v>0</v>
      </c>
      <c r="N215" s="702">
        <f>'[4]2019 GRC Adjustments'!N215</f>
        <v>0</v>
      </c>
      <c r="O215" s="702">
        <f>'[4]2019 GRC Adjustments'!O215</f>
        <v>0</v>
      </c>
      <c r="P215" s="702">
        <f>'[4]2019 GRC Adjustments'!P215</f>
        <v>0</v>
      </c>
      <c r="Q215" s="702">
        <f>'[4]2019 GRC Adjustments'!Q215</f>
        <v>0</v>
      </c>
      <c r="R215" s="702">
        <f>'[4]2019 GRC Adjustments'!R215</f>
        <v>0</v>
      </c>
      <c r="S215" s="702">
        <f>'[4]2019 GRC Adjustments'!S215</f>
        <v>0</v>
      </c>
      <c r="T215" s="702">
        <f>'[4]2019 GRC Adjustments'!T215</f>
        <v>0</v>
      </c>
      <c r="U215" s="702">
        <f>'[4]2019 GRC Adjustments'!U215</f>
        <v>0</v>
      </c>
      <c r="V215" s="702">
        <f>'[4]2019 GRC Adjustments'!V215</f>
        <v>0</v>
      </c>
      <c r="W215" s="702">
        <f>'[4]2019 GRC Adjustments'!W215</f>
        <v>0</v>
      </c>
      <c r="X215" s="702">
        <f>'[4]2019 GRC Adjustments'!X215</f>
        <v>0</v>
      </c>
      <c r="Y215" s="702">
        <f>'[4]2019 GRC Adjustments'!Y215</f>
        <v>0</v>
      </c>
      <c r="Z215" s="702">
        <f>'[4]2019 GRC Adjustments'!Z215</f>
        <v>0</v>
      </c>
      <c r="AA215" s="702">
        <f>'[4]2019 GRC Adjustments'!AA215</f>
        <v>0</v>
      </c>
      <c r="AB215" s="702">
        <f>'[4]2019 GRC Adjustments'!AB215</f>
        <v>0</v>
      </c>
      <c r="AC215" s="702">
        <f>'[4]2019 GRC Adjustments'!AC215</f>
        <v>0</v>
      </c>
      <c r="AD215" s="702">
        <f>'[4]2019 GRC Adjustments'!AD215</f>
        <v>0</v>
      </c>
      <c r="AE215" s="702">
        <f>'[4]2019 GRC Adjustments'!AE215</f>
        <v>0</v>
      </c>
      <c r="AF215" s="702">
        <f>'[4]2019 GRC Adjustments'!AF215</f>
        <v>0</v>
      </c>
      <c r="AG215" s="702">
        <f>'[4]2019 GRC Adjustments'!AG215</f>
        <v>0</v>
      </c>
      <c r="AH215" s="702">
        <f>'[4]2019 GRC Adjustments'!AH215</f>
        <v>0</v>
      </c>
      <c r="AI215" s="702">
        <f>'[4]2019 GRC Adjustments'!AI215</f>
        <v>0</v>
      </c>
      <c r="AJ215" s="702">
        <f>'[4]2019 GRC Adjustments'!AJ215</f>
        <v>0</v>
      </c>
      <c r="AK215" s="702">
        <f>'[4]2019 GRC Adjustments'!AK215</f>
        <v>0</v>
      </c>
      <c r="AL215" s="702">
        <f>'[4]2019 GRC Adjustments'!AL215</f>
        <v>0</v>
      </c>
      <c r="AM215" s="702">
        <f>'[4]2019 GRC Adjustments'!AM215</f>
        <v>0</v>
      </c>
      <c r="AN215" s="702">
        <f>'[4]2019 GRC Adjustments'!AN215</f>
        <v>0</v>
      </c>
      <c r="AO215" s="702">
        <f>'[4]2019 GRC Adjustments'!AO215</f>
        <v>0</v>
      </c>
      <c r="AP215" s="702">
        <f>'[4]2019 GRC Adjustments'!AP215</f>
        <v>0</v>
      </c>
      <c r="AQ215" s="702">
        <f>'[4]2019 GRC Adjustments'!AQ215</f>
        <v>0</v>
      </c>
      <c r="AR215" s="702">
        <f>'[4]2019 GRC Adjustments'!AR215</f>
        <v>0</v>
      </c>
      <c r="AS215" s="702">
        <f>'[4]2019 GRC Adjustments'!AS215</f>
        <v>0</v>
      </c>
      <c r="AT215" s="702">
        <f>'[4]2019 GRC Adjustments'!AT215</f>
        <v>0</v>
      </c>
      <c r="AU215" s="702">
        <f>'[4]2019 GRC Adjustments'!AU215</f>
        <v>0</v>
      </c>
      <c r="AV215" s="702">
        <f>'[4]2019 GRC Adjustments'!AV215</f>
        <v>0</v>
      </c>
      <c r="AW215" s="702">
        <f>'[4]2019 GRC Adjustments'!AW215</f>
        <v>0</v>
      </c>
      <c r="AX215" s="702">
        <f>'[4]2019 GRC Adjustments'!AX215</f>
        <v>0</v>
      </c>
      <c r="AY215" s="702">
        <f>'[4]2019 GRC Adjustments'!AY215</f>
        <v>0</v>
      </c>
      <c r="AZ215" s="702">
        <f>'[4]2019 GRC Adjustments'!AZ215</f>
        <v>0</v>
      </c>
      <c r="BA215" s="702">
        <f>'[4]2019 GRC Adjustments'!BA215</f>
        <v>0</v>
      </c>
      <c r="BB215" s="702">
        <f>'[4]2019 GRC Adjustments'!BB215</f>
        <v>0</v>
      </c>
      <c r="BC215" s="702">
        <f>'[4]2019 GRC Adjustments'!BC215</f>
        <v>0</v>
      </c>
      <c r="BD215" s="702">
        <f>'[4]2019 GRC Adjustments'!BD215</f>
        <v>0</v>
      </c>
      <c r="BE215" s="702">
        <f>'[4]2019 GRC Adjustments'!BE215</f>
        <v>0</v>
      </c>
      <c r="BF215" s="702">
        <f>'[4]2019 GRC Adjustments'!BF215</f>
        <v>0</v>
      </c>
      <c r="BG215" s="702">
        <f>'[4]2019 GRC Adjustments'!BG215</f>
        <v>0</v>
      </c>
      <c r="BH215" s="702">
        <f>'[4]2019 GRC Adjustments'!BH215</f>
        <v>0</v>
      </c>
      <c r="BI215" s="702">
        <f>'[4]2019 GRC Adjustments'!BI215</f>
        <v>0</v>
      </c>
      <c r="BJ215" s="702">
        <f>'[4]2019 GRC Adjustments'!BJ215</f>
        <v>0</v>
      </c>
      <c r="BK215" s="702">
        <f>'[4]2019 GRC Adjustments'!BK215</f>
        <v>0</v>
      </c>
    </row>
    <row r="216" spans="1:63">
      <c r="A216" s="703">
        <f>'[4]2019 GRC Adjustments'!A216</f>
        <v>212</v>
      </c>
      <c r="B216" s="702" t="str">
        <f>'[4]2019 GRC Adjustments'!B216</f>
        <v xml:space="preserve">               (21) 916 - Misc. Sales Expense</v>
      </c>
      <c r="C216" s="702">
        <f>'[4]2019 GRC Adjustments'!C216</f>
        <v>0</v>
      </c>
      <c r="D216" s="702">
        <f>'[4]2019 GRC Adjustments'!D216</f>
        <v>0</v>
      </c>
      <c r="E216" s="702">
        <f>'[4]2019 GRC Adjustments'!E216</f>
        <v>0</v>
      </c>
      <c r="F216" s="702">
        <f>'[4]2019 GRC Adjustments'!F216</f>
        <v>0</v>
      </c>
      <c r="G216" s="702">
        <f>'[4]2019 GRC Adjustments'!G216</f>
        <v>0</v>
      </c>
      <c r="H216" s="702">
        <f>'[4]2019 GRC Adjustments'!H216</f>
        <v>0</v>
      </c>
      <c r="I216" s="702">
        <f>'[4]2019 GRC Adjustments'!I216</f>
        <v>0</v>
      </c>
      <c r="J216" s="702">
        <f>'[4]2019 GRC Adjustments'!J216</f>
        <v>0</v>
      </c>
      <c r="K216" s="702">
        <f>'[4]2019 GRC Adjustments'!K216</f>
        <v>0</v>
      </c>
      <c r="L216" s="702">
        <f>'[4]2019 GRC Adjustments'!L216</f>
        <v>0</v>
      </c>
      <c r="M216" s="702">
        <f>'[4]2019 GRC Adjustments'!M216</f>
        <v>0</v>
      </c>
      <c r="N216" s="702">
        <f>'[4]2019 GRC Adjustments'!N216</f>
        <v>0</v>
      </c>
      <c r="O216" s="702">
        <f>'[4]2019 GRC Adjustments'!O216</f>
        <v>0</v>
      </c>
      <c r="P216" s="702">
        <f>'[4]2019 GRC Adjustments'!P216</f>
        <v>0</v>
      </c>
      <c r="Q216" s="702">
        <f>'[4]2019 GRC Adjustments'!Q216</f>
        <v>0</v>
      </c>
      <c r="R216" s="702">
        <f>'[4]2019 GRC Adjustments'!R216</f>
        <v>0</v>
      </c>
      <c r="S216" s="702">
        <f>'[4]2019 GRC Adjustments'!S216</f>
        <v>0</v>
      </c>
      <c r="T216" s="702">
        <f>'[4]2019 GRC Adjustments'!T216</f>
        <v>0</v>
      </c>
      <c r="U216" s="702">
        <f>'[4]2019 GRC Adjustments'!U216</f>
        <v>0</v>
      </c>
      <c r="V216" s="702">
        <f>'[4]2019 GRC Adjustments'!V216</f>
        <v>0</v>
      </c>
      <c r="W216" s="702">
        <f>'[4]2019 GRC Adjustments'!W216</f>
        <v>0</v>
      </c>
      <c r="X216" s="702">
        <f>'[4]2019 GRC Adjustments'!X216</f>
        <v>0</v>
      </c>
      <c r="Y216" s="702">
        <f>'[4]2019 GRC Adjustments'!Y216</f>
        <v>0</v>
      </c>
      <c r="Z216" s="702">
        <f>'[4]2019 GRC Adjustments'!Z216</f>
        <v>0</v>
      </c>
      <c r="AA216" s="702">
        <f>'[4]2019 GRC Adjustments'!AA216</f>
        <v>0</v>
      </c>
      <c r="AB216" s="702">
        <f>'[4]2019 GRC Adjustments'!AB216</f>
        <v>0</v>
      </c>
      <c r="AC216" s="702">
        <f>'[4]2019 GRC Adjustments'!AC216</f>
        <v>0</v>
      </c>
      <c r="AD216" s="702">
        <f>'[4]2019 GRC Adjustments'!AD216</f>
        <v>0</v>
      </c>
      <c r="AE216" s="702">
        <f>'[4]2019 GRC Adjustments'!AE216</f>
        <v>0</v>
      </c>
      <c r="AF216" s="702">
        <f>'[4]2019 GRC Adjustments'!AF216</f>
        <v>0</v>
      </c>
      <c r="AG216" s="702">
        <f>'[4]2019 GRC Adjustments'!AG216</f>
        <v>0</v>
      </c>
      <c r="AH216" s="702">
        <f>'[4]2019 GRC Adjustments'!AH216</f>
        <v>0</v>
      </c>
      <c r="AI216" s="702">
        <f>'[4]2019 GRC Adjustments'!AI216</f>
        <v>0</v>
      </c>
      <c r="AJ216" s="702">
        <f>'[4]2019 GRC Adjustments'!AJ216</f>
        <v>0</v>
      </c>
      <c r="AK216" s="702">
        <f>'[4]2019 GRC Adjustments'!AK216</f>
        <v>0</v>
      </c>
      <c r="AL216" s="702">
        <f>'[4]2019 GRC Adjustments'!AL216</f>
        <v>0</v>
      </c>
      <c r="AM216" s="702">
        <f>'[4]2019 GRC Adjustments'!AM216</f>
        <v>0</v>
      </c>
      <c r="AN216" s="702">
        <f>'[4]2019 GRC Adjustments'!AN216</f>
        <v>0</v>
      </c>
      <c r="AO216" s="702">
        <f>'[4]2019 GRC Adjustments'!AO216</f>
        <v>0</v>
      </c>
      <c r="AP216" s="702">
        <f>'[4]2019 GRC Adjustments'!AP216</f>
        <v>0</v>
      </c>
      <c r="AQ216" s="702">
        <f>'[4]2019 GRC Adjustments'!AQ216</f>
        <v>0</v>
      </c>
      <c r="AR216" s="702">
        <f>'[4]2019 GRC Adjustments'!AR216</f>
        <v>0</v>
      </c>
      <c r="AS216" s="702">
        <f>'[4]2019 GRC Adjustments'!AS216</f>
        <v>0</v>
      </c>
      <c r="AT216" s="702">
        <f>'[4]2019 GRC Adjustments'!AT216</f>
        <v>0</v>
      </c>
      <c r="AU216" s="702">
        <f>'[4]2019 GRC Adjustments'!AU216</f>
        <v>0</v>
      </c>
      <c r="AV216" s="702">
        <f>'[4]2019 GRC Adjustments'!AV216</f>
        <v>0</v>
      </c>
      <c r="AW216" s="702">
        <f>'[4]2019 GRC Adjustments'!AW216</f>
        <v>0</v>
      </c>
      <c r="AX216" s="702">
        <f>'[4]2019 GRC Adjustments'!AX216</f>
        <v>0</v>
      </c>
      <c r="AY216" s="702">
        <f>'[4]2019 GRC Adjustments'!AY216</f>
        <v>0</v>
      </c>
      <c r="AZ216" s="702">
        <f>'[4]2019 GRC Adjustments'!AZ216</f>
        <v>0</v>
      </c>
      <c r="BA216" s="702">
        <f>'[4]2019 GRC Adjustments'!BA216</f>
        <v>0</v>
      </c>
      <c r="BB216" s="702">
        <f>'[4]2019 GRC Adjustments'!BB216</f>
        <v>0</v>
      </c>
      <c r="BC216" s="702">
        <f>'[4]2019 GRC Adjustments'!BC216</f>
        <v>0</v>
      </c>
      <c r="BD216" s="702">
        <f>'[4]2019 GRC Adjustments'!BD216</f>
        <v>0</v>
      </c>
      <c r="BE216" s="702">
        <f>'[4]2019 GRC Adjustments'!BE216</f>
        <v>0</v>
      </c>
      <c r="BF216" s="702">
        <f>'[4]2019 GRC Adjustments'!BF216</f>
        <v>0</v>
      </c>
      <c r="BG216" s="702">
        <f>'[4]2019 GRC Adjustments'!BG216</f>
        <v>0</v>
      </c>
      <c r="BH216" s="702">
        <f>'[4]2019 GRC Adjustments'!BH216</f>
        <v>0</v>
      </c>
      <c r="BI216" s="702">
        <f>'[4]2019 GRC Adjustments'!BI216</f>
        <v>0</v>
      </c>
      <c r="BJ216" s="702">
        <f>'[4]2019 GRC Adjustments'!BJ216</f>
        <v>0</v>
      </c>
      <c r="BK216" s="702">
        <f>'[4]2019 GRC Adjustments'!BK216</f>
        <v>0</v>
      </c>
    </row>
    <row r="217" spans="1:63">
      <c r="A217" s="700">
        <f>'[4]2019 GRC Adjustments'!A217</f>
        <v>213</v>
      </c>
      <c r="B217" s="704" t="str">
        <f>'[4]2019 GRC Adjustments'!B217</f>
        <v xml:space="preserve">                    (21) SUBTOTAL</v>
      </c>
      <c r="C217" s="704">
        <f>'[4]2019 GRC Adjustments'!C217</f>
        <v>22140921.049999997</v>
      </c>
      <c r="D217" s="704">
        <f>'[4]2019 GRC Adjustments'!D217</f>
        <v>0</v>
      </c>
      <c r="E217" s="704">
        <f>'[4]2019 GRC Adjustments'!E217</f>
        <v>0</v>
      </c>
      <c r="F217" s="704">
        <f>'[4]2019 GRC Adjustments'!F217</f>
        <v>0</v>
      </c>
      <c r="G217" s="704">
        <f>'[4]2019 GRC Adjustments'!G217</f>
        <v>0</v>
      </c>
      <c r="H217" s="704">
        <f>'[4]2019 GRC Adjustments'!H217</f>
        <v>-18123263</v>
      </c>
      <c r="I217" s="704">
        <f>'[4]2019 GRC Adjustments'!I217</f>
        <v>0</v>
      </c>
      <c r="J217" s="704">
        <f>'[4]2019 GRC Adjustments'!J217</f>
        <v>0</v>
      </c>
      <c r="K217" s="704">
        <f>'[4]2019 GRC Adjustments'!K217</f>
        <v>-3608.3649412231462</v>
      </c>
      <c r="L217" s="704">
        <f>'[4]2019 GRC Adjustments'!L217</f>
        <v>0</v>
      </c>
      <c r="M217" s="704">
        <f>'[4]2019 GRC Adjustments'!M217</f>
        <v>0</v>
      </c>
      <c r="N217" s="704">
        <f>'[4]2019 GRC Adjustments'!N217</f>
        <v>0</v>
      </c>
      <c r="O217" s="704">
        <f>'[4]2019 GRC Adjustments'!O217</f>
        <v>0</v>
      </c>
      <c r="P217" s="704">
        <f>'[4]2019 GRC Adjustments'!P217</f>
        <v>0</v>
      </c>
      <c r="Q217" s="704">
        <f>'[4]2019 GRC Adjustments'!Q217</f>
        <v>0</v>
      </c>
      <c r="R217" s="704">
        <f>'[4]2019 GRC Adjustments'!R217</f>
        <v>1631.5225314906252</v>
      </c>
      <c r="S217" s="704">
        <f>'[4]2019 GRC Adjustments'!S217</f>
        <v>0</v>
      </c>
      <c r="T217" s="704">
        <f>'[4]2019 GRC Adjustments'!T217</f>
        <v>0</v>
      </c>
      <c r="U217" s="704">
        <f>'[4]2019 GRC Adjustments'!U217</f>
        <v>0</v>
      </c>
      <c r="V217" s="704">
        <f>'[4]2019 GRC Adjustments'!V217</f>
        <v>0</v>
      </c>
      <c r="W217" s="704">
        <f>'[4]2019 GRC Adjustments'!W217</f>
        <v>0</v>
      </c>
      <c r="X217" s="704">
        <f>'[4]2019 GRC Adjustments'!X217</f>
        <v>0</v>
      </c>
      <c r="Y217" s="704">
        <f>'[4]2019 GRC Adjustments'!Y217</f>
        <v>0</v>
      </c>
      <c r="Z217" s="704">
        <f>'[4]2019 GRC Adjustments'!Z217</f>
        <v>0</v>
      </c>
      <c r="AA217" s="704">
        <f>'[4]2019 GRC Adjustments'!AA217</f>
        <v>0</v>
      </c>
      <c r="AB217" s="704">
        <f>'[4]2019 GRC Adjustments'!AB217</f>
        <v>0</v>
      </c>
      <c r="AC217" s="704">
        <f>'[4]2019 GRC Adjustments'!AC217</f>
        <v>0</v>
      </c>
      <c r="AD217" s="704">
        <f>'[4]2019 GRC Adjustments'!AD217</f>
        <v>0</v>
      </c>
      <c r="AE217" s="704">
        <f>'[4]2019 GRC Adjustments'!AE217</f>
        <v>0</v>
      </c>
      <c r="AF217" s="704">
        <f>'[4]2019 GRC Adjustments'!AF217</f>
        <v>-18125239.842409734</v>
      </c>
      <c r="AG217" s="704">
        <f>'[4]2019 GRC Adjustments'!AG217</f>
        <v>4015681.2075902638</v>
      </c>
      <c r="AH217" s="704">
        <f>'[4]2019 GRC Adjustments'!AH217</f>
        <v>0</v>
      </c>
      <c r="AI217" s="704">
        <f>'[4]2019 GRC Adjustments'!AI217</f>
        <v>0</v>
      </c>
      <c r="AJ217" s="704">
        <f>'[4]2019 GRC Adjustments'!AJ217</f>
        <v>0</v>
      </c>
      <c r="AK217" s="704">
        <f>'[4]2019 GRC Adjustments'!AK217</f>
        <v>0</v>
      </c>
      <c r="AL217" s="704">
        <f>'[4]2019 GRC Adjustments'!AL217</f>
        <v>0</v>
      </c>
      <c r="AM217" s="704">
        <f>'[4]2019 GRC Adjustments'!AM217</f>
        <v>0</v>
      </c>
      <c r="AN217" s="704">
        <f>'[4]2019 GRC Adjustments'!AN217</f>
        <v>67858.87936197099</v>
      </c>
      <c r="AO217" s="704">
        <f>'[4]2019 GRC Adjustments'!AO217</f>
        <v>0</v>
      </c>
      <c r="AP217" s="704">
        <f>'[4]2019 GRC Adjustments'!AP217</f>
        <v>0</v>
      </c>
      <c r="AQ217" s="704">
        <f>'[4]2019 GRC Adjustments'!AQ217</f>
        <v>0</v>
      </c>
      <c r="AR217" s="704">
        <f>'[4]2019 GRC Adjustments'!AR217</f>
        <v>0</v>
      </c>
      <c r="AS217" s="704">
        <f>'[4]2019 GRC Adjustments'!AS217</f>
        <v>0</v>
      </c>
      <c r="AT217" s="704">
        <f>'[4]2019 GRC Adjustments'!AT217</f>
        <v>0</v>
      </c>
      <c r="AU217" s="704">
        <f>'[4]2019 GRC Adjustments'!AU217</f>
        <v>0</v>
      </c>
      <c r="AV217" s="704">
        <f>'[4]2019 GRC Adjustments'!AV217</f>
        <v>0</v>
      </c>
      <c r="AW217" s="704">
        <f>'[4]2019 GRC Adjustments'!AW217</f>
        <v>0</v>
      </c>
      <c r="AX217" s="704">
        <f>'[4]2019 GRC Adjustments'!AX217</f>
        <v>0</v>
      </c>
      <c r="AY217" s="704">
        <f>'[4]2019 GRC Adjustments'!AY217</f>
        <v>0</v>
      </c>
      <c r="AZ217" s="704">
        <f>'[4]2019 GRC Adjustments'!AZ217</f>
        <v>0</v>
      </c>
      <c r="BA217" s="704">
        <f>'[4]2019 GRC Adjustments'!BA217</f>
        <v>0</v>
      </c>
      <c r="BB217" s="704">
        <f>'[4]2019 GRC Adjustments'!BB217</f>
        <v>0</v>
      </c>
      <c r="BC217" s="704">
        <f>'[4]2019 GRC Adjustments'!BC217</f>
        <v>0</v>
      </c>
      <c r="BD217" s="704">
        <f>'[4]2019 GRC Adjustments'!BD217</f>
        <v>0</v>
      </c>
      <c r="BE217" s="704">
        <f>'[4]2019 GRC Adjustments'!BE217</f>
        <v>0</v>
      </c>
      <c r="BF217" s="704">
        <f>'[4]2019 GRC Adjustments'!BF217</f>
        <v>0</v>
      </c>
      <c r="BG217" s="704">
        <f>'[4]2019 GRC Adjustments'!BG217</f>
        <v>0</v>
      </c>
      <c r="BH217" s="704">
        <f>'[4]2019 GRC Adjustments'!BH217</f>
        <v>0</v>
      </c>
      <c r="BI217" s="704">
        <f>'[4]2019 GRC Adjustments'!BI217</f>
        <v>0</v>
      </c>
      <c r="BJ217" s="704">
        <f>'[4]2019 GRC Adjustments'!BJ217</f>
        <v>67858.87936197099</v>
      </c>
      <c r="BK217" s="704">
        <f>'[4]2019 GRC Adjustments'!BK217</f>
        <v>4083540.0869522346</v>
      </c>
    </row>
    <row r="218" spans="1:63">
      <c r="A218" s="705">
        <f>'[4]2019 GRC Adjustments'!A218</f>
        <v>214</v>
      </c>
      <c r="B218" s="706"/>
      <c r="C218" s="706"/>
      <c r="D218" s="706"/>
      <c r="E218" s="706"/>
      <c r="F218" s="706"/>
      <c r="G218" s="706"/>
      <c r="H218" s="706"/>
      <c r="I218" s="706"/>
      <c r="J218" s="706"/>
      <c r="K218" s="706"/>
      <c r="L218" s="706"/>
      <c r="M218" s="706"/>
      <c r="N218" s="706"/>
      <c r="O218" s="706"/>
      <c r="P218" s="706"/>
      <c r="Q218" s="706"/>
      <c r="R218" s="706"/>
      <c r="S218" s="706"/>
      <c r="T218" s="706"/>
      <c r="U218" s="706"/>
      <c r="V218" s="706"/>
      <c r="W218" s="706"/>
      <c r="X218" s="706"/>
      <c r="Y218" s="706"/>
      <c r="Z218" s="706"/>
      <c r="AA218" s="706"/>
      <c r="AB218" s="706"/>
      <c r="AC218" s="706"/>
      <c r="AD218" s="706"/>
      <c r="AE218" s="706"/>
      <c r="AF218" s="706"/>
      <c r="AG218" s="706"/>
      <c r="AH218" s="706"/>
      <c r="AI218" s="706"/>
      <c r="AJ218" s="706"/>
      <c r="AK218" s="706"/>
      <c r="AL218" s="706"/>
      <c r="AM218" s="706"/>
      <c r="AN218" s="706"/>
      <c r="AO218" s="706"/>
      <c r="AP218" s="706"/>
      <c r="AQ218" s="706"/>
      <c r="AR218" s="706"/>
      <c r="AS218" s="706"/>
      <c r="AT218" s="706"/>
      <c r="AU218" s="706"/>
      <c r="AV218" s="706"/>
      <c r="AW218" s="706"/>
      <c r="AX218" s="706"/>
      <c r="AY218" s="706"/>
      <c r="AZ218" s="706"/>
      <c r="BA218" s="706"/>
      <c r="BB218" s="706"/>
      <c r="BC218" s="706"/>
      <c r="BD218" s="706"/>
      <c r="BE218" s="706"/>
      <c r="BF218" s="706"/>
      <c r="BG218" s="706"/>
      <c r="BH218" s="706"/>
      <c r="BI218" s="706"/>
      <c r="BJ218" s="706"/>
      <c r="BK218" s="706"/>
    </row>
    <row r="219" spans="1:63">
      <c r="A219" s="703">
        <f>'[4]2019 GRC Adjustments'!A219</f>
        <v>215</v>
      </c>
      <c r="B219" s="702" t="str">
        <f>'[4]2019 GRC Adjustments'!B219</f>
        <v xml:space="preserve">               (22) 908 - Customer Assistance Expense</v>
      </c>
      <c r="C219" s="702">
        <f>'[4]2019 GRC Adjustments'!C219</f>
        <v>97087902.950000003</v>
      </c>
      <c r="D219" s="702">
        <f>'[4]2019 GRC Adjustments'!D219</f>
        <v>0</v>
      </c>
      <c r="E219" s="702">
        <f>'[4]2019 GRC Adjustments'!E219</f>
        <v>0</v>
      </c>
      <c r="F219" s="702">
        <f>'[4]2019 GRC Adjustments'!F219</f>
        <v>0</v>
      </c>
      <c r="G219" s="702">
        <f>'[4]2019 GRC Adjustments'!G219</f>
        <v>0</v>
      </c>
      <c r="H219" s="702">
        <f>'[4]2019 GRC Adjustments'!H219</f>
        <v>-97087902.950000003</v>
      </c>
      <c r="I219" s="702">
        <f>'[4]2019 GRC Adjustments'!I219</f>
        <v>0</v>
      </c>
      <c r="J219" s="702">
        <f>'[4]2019 GRC Adjustments'!J219</f>
        <v>0</v>
      </c>
      <c r="K219" s="702">
        <f>'[4]2019 GRC Adjustments'!K219</f>
        <v>0</v>
      </c>
      <c r="L219" s="702">
        <f>'[4]2019 GRC Adjustments'!L219</f>
        <v>0</v>
      </c>
      <c r="M219" s="702">
        <f>'[4]2019 GRC Adjustments'!M219</f>
        <v>0</v>
      </c>
      <c r="N219" s="702">
        <f>'[4]2019 GRC Adjustments'!N219</f>
        <v>0</v>
      </c>
      <c r="O219" s="702">
        <f>'[4]2019 GRC Adjustments'!O219</f>
        <v>0</v>
      </c>
      <c r="P219" s="702">
        <f>'[4]2019 GRC Adjustments'!P219</f>
        <v>0</v>
      </c>
      <c r="Q219" s="702">
        <f>'[4]2019 GRC Adjustments'!Q219</f>
        <v>0</v>
      </c>
      <c r="R219" s="702">
        <f>'[4]2019 GRC Adjustments'!R219</f>
        <v>0</v>
      </c>
      <c r="S219" s="702">
        <f>'[4]2019 GRC Adjustments'!S219</f>
        <v>0</v>
      </c>
      <c r="T219" s="702">
        <f>'[4]2019 GRC Adjustments'!T219</f>
        <v>0</v>
      </c>
      <c r="U219" s="702">
        <f>'[4]2019 GRC Adjustments'!U219</f>
        <v>0</v>
      </c>
      <c r="V219" s="702">
        <f>'[4]2019 GRC Adjustments'!V219</f>
        <v>0</v>
      </c>
      <c r="W219" s="702">
        <f>'[4]2019 GRC Adjustments'!W219</f>
        <v>0</v>
      </c>
      <c r="X219" s="702">
        <f>'[4]2019 GRC Adjustments'!X219</f>
        <v>0</v>
      </c>
      <c r="Y219" s="702">
        <f>'[4]2019 GRC Adjustments'!Y219</f>
        <v>0</v>
      </c>
      <c r="Z219" s="702">
        <f>'[4]2019 GRC Adjustments'!Z219</f>
        <v>0</v>
      </c>
      <c r="AA219" s="702">
        <f>'[4]2019 GRC Adjustments'!AA219</f>
        <v>0</v>
      </c>
      <c r="AB219" s="702">
        <f>'[4]2019 GRC Adjustments'!AB219</f>
        <v>0</v>
      </c>
      <c r="AC219" s="702">
        <f>'[4]2019 GRC Adjustments'!AC219</f>
        <v>0</v>
      </c>
      <c r="AD219" s="702">
        <f>'[4]2019 GRC Adjustments'!AD219</f>
        <v>0</v>
      </c>
      <c r="AE219" s="702">
        <f>'[4]2019 GRC Adjustments'!AE219</f>
        <v>0</v>
      </c>
      <c r="AF219" s="702">
        <f>'[4]2019 GRC Adjustments'!AF219</f>
        <v>-97087902.950000003</v>
      </c>
      <c r="AG219" s="702">
        <f>'[4]2019 GRC Adjustments'!AG219</f>
        <v>0</v>
      </c>
      <c r="AH219" s="702">
        <f>'[4]2019 GRC Adjustments'!AH219</f>
        <v>0</v>
      </c>
      <c r="AI219" s="702">
        <f>'[4]2019 GRC Adjustments'!AI219</f>
        <v>0</v>
      </c>
      <c r="AJ219" s="702">
        <f>'[4]2019 GRC Adjustments'!AJ219</f>
        <v>0</v>
      </c>
      <c r="AK219" s="702">
        <f>'[4]2019 GRC Adjustments'!AK219</f>
        <v>0</v>
      </c>
      <c r="AL219" s="702">
        <f>'[4]2019 GRC Adjustments'!AL219</f>
        <v>0</v>
      </c>
      <c r="AM219" s="702">
        <f>'[4]2019 GRC Adjustments'!AM219</f>
        <v>0</v>
      </c>
      <c r="AN219" s="702">
        <f>'[4]2019 GRC Adjustments'!AN219</f>
        <v>0</v>
      </c>
      <c r="AO219" s="702">
        <f>'[4]2019 GRC Adjustments'!AO219</f>
        <v>0</v>
      </c>
      <c r="AP219" s="702">
        <f>'[4]2019 GRC Adjustments'!AP219</f>
        <v>0</v>
      </c>
      <c r="AQ219" s="702">
        <f>'[4]2019 GRC Adjustments'!AQ219</f>
        <v>0</v>
      </c>
      <c r="AR219" s="702">
        <f>'[4]2019 GRC Adjustments'!AR219</f>
        <v>0</v>
      </c>
      <c r="AS219" s="702">
        <f>'[4]2019 GRC Adjustments'!AS219</f>
        <v>0</v>
      </c>
      <c r="AT219" s="702">
        <f>'[4]2019 GRC Adjustments'!AT219</f>
        <v>0</v>
      </c>
      <c r="AU219" s="702">
        <f>'[4]2019 GRC Adjustments'!AU219</f>
        <v>0</v>
      </c>
      <c r="AV219" s="702">
        <f>'[4]2019 GRC Adjustments'!AV219</f>
        <v>0</v>
      </c>
      <c r="AW219" s="702">
        <f>'[4]2019 GRC Adjustments'!AW219</f>
        <v>0</v>
      </c>
      <c r="AX219" s="702">
        <f>'[4]2019 GRC Adjustments'!AX219</f>
        <v>0</v>
      </c>
      <c r="AY219" s="702">
        <f>'[4]2019 GRC Adjustments'!AY219</f>
        <v>0</v>
      </c>
      <c r="AZ219" s="702">
        <f>'[4]2019 GRC Adjustments'!AZ219</f>
        <v>0</v>
      </c>
      <c r="BA219" s="702">
        <f>'[4]2019 GRC Adjustments'!BA219</f>
        <v>0</v>
      </c>
      <c r="BB219" s="702">
        <f>'[4]2019 GRC Adjustments'!BB219</f>
        <v>0</v>
      </c>
      <c r="BC219" s="702">
        <f>'[4]2019 GRC Adjustments'!BC219</f>
        <v>0</v>
      </c>
      <c r="BD219" s="702">
        <f>'[4]2019 GRC Adjustments'!BD219</f>
        <v>0</v>
      </c>
      <c r="BE219" s="702">
        <f>'[4]2019 GRC Adjustments'!BE219</f>
        <v>0</v>
      </c>
      <c r="BF219" s="702">
        <f>'[4]2019 GRC Adjustments'!BF219</f>
        <v>0</v>
      </c>
      <c r="BG219" s="702">
        <f>'[4]2019 GRC Adjustments'!BG219</f>
        <v>0</v>
      </c>
      <c r="BH219" s="702">
        <f>'[4]2019 GRC Adjustments'!BH219</f>
        <v>0</v>
      </c>
      <c r="BI219" s="702">
        <f>'[4]2019 GRC Adjustments'!BI219</f>
        <v>0</v>
      </c>
      <c r="BJ219" s="702">
        <f>'[4]2019 GRC Adjustments'!BJ219</f>
        <v>0</v>
      </c>
      <c r="BK219" s="702">
        <f>'[4]2019 GRC Adjustments'!BK219</f>
        <v>0</v>
      </c>
    </row>
    <row r="220" spans="1:63">
      <c r="A220" s="700">
        <f>'[4]2019 GRC Adjustments'!A220</f>
        <v>216</v>
      </c>
      <c r="B220" s="704" t="str">
        <f>'[4]2019 GRC Adjustments'!B220</f>
        <v xml:space="preserve">                    (22) SUBTOTAL</v>
      </c>
      <c r="C220" s="704">
        <f>'[4]2019 GRC Adjustments'!C220</f>
        <v>97087902.950000003</v>
      </c>
      <c r="D220" s="704">
        <f>'[4]2019 GRC Adjustments'!D220</f>
        <v>0</v>
      </c>
      <c r="E220" s="704">
        <f>'[4]2019 GRC Adjustments'!E220</f>
        <v>0</v>
      </c>
      <c r="F220" s="704">
        <f>'[4]2019 GRC Adjustments'!F220</f>
        <v>0</v>
      </c>
      <c r="G220" s="704">
        <f>'[4]2019 GRC Adjustments'!G220</f>
        <v>0</v>
      </c>
      <c r="H220" s="704">
        <f>'[4]2019 GRC Adjustments'!H220</f>
        <v>-97087902.950000003</v>
      </c>
      <c r="I220" s="704">
        <f>'[4]2019 GRC Adjustments'!I220</f>
        <v>0</v>
      </c>
      <c r="J220" s="704">
        <f>'[4]2019 GRC Adjustments'!J220</f>
        <v>0</v>
      </c>
      <c r="K220" s="704">
        <f>'[4]2019 GRC Adjustments'!K220</f>
        <v>0</v>
      </c>
      <c r="L220" s="704">
        <f>'[4]2019 GRC Adjustments'!L220</f>
        <v>0</v>
      </c>
      <c r="M220" s="704">
        <f>'[4]2019 GRC Adjustments'!M220</f>
        <v>0</v>
      </c>
      <c r="N220" s="704">
        <f>'[4]2019 GRC Adjustments'!N220</f>
        <v>0</v>
      </c>
      <c r="O220" s="704">
        <f>'[4]2019 GRC Adjustments'!O220</f>
        <v>0</v>
      </c>
      <c r="P220" s="704">
        <f>'[4]2019 GRC Adjustments'!P220</f>
        <v>0</v>
      </c>
      <c r="Q220" s="704">
        <f>'[4]2019 GRC Adjustments'!Q220</f>
        <v>0</v>
      </c>
      <c r="R220" s="704">
        <f>'[4]2019 GRC Adjustments'!R220</f>
        <v>0</v>
      </c>
      <c r="S220" s="704">
        <f>'[4]2019 GRC Adjustments'!S220</f>
        <v>0</v>
      </c>
      <c r="T220" s="704">
        <f>'[4]2019 GRC Adjustments'!T220</f>
        <v>0</v>
      </c>
      <c r="U220" s="704">
        <f>'[4]2019 GRC Adjustments'!U220</f>
        <v>0</v>
      </c>
      <c r="V220" s="704">
        <f>'[4]2019 GRC Adjustments'!V220</f>
        <v>0</v>
      </c>
      <c r="W220" s="704">
        <f>'[4]2019 GRC Adjustments'!W220</f>
        <v>0</v>
      </c>
      <c r="X220" s="704">
        <f>'[4]2019 GRC Adjustments'!X220</f>
        <v>0</v>
      </c>
      <c r="Y220" s="704">
        <f>'[4]2019 GRC Adjustments'!Y220</f>
        <v>0</v>
      </c>
      <c r="Z220" s="704">
        <f>'[4]2019 GRC Adjustments'!Z220</f>
        <v>0</v>
      </c>
      <c r="AA220" s="704">
        <f>'[4]2019 GRC Adjustments'!AA220</f>
        <v>0</v>
      </c>
      <c r="AB220" s="704">
        <f>'[4]2019 GRC Adjustments'!AB220</f>
        <v>0</v>
      </c>
      <c r="AC220" s="704">
        <f>'[4]2019 GRC Adjustments'!AC220</f>
        <v>0</v>
      </c>
      <c r="AD220" s="704">
        <f>'[4]2019 GRC Adjustments'!AD220</f>
        <v>0</v>
      </c>
      <c r="AE220" s="704">
        <f>'[4]2019 GRC Adjustments'!AE220</f>
        <v>0</v>
      </c>
      <c r="AF220" s="704">
        <f>'[4]2019 GRC Adjustments'!AF220</f>
        <v>-97087902.950000003</v>
      </c>
      <c r="AG220" s="704">
        <f>'[4]2019 GRC Adjustments'!AG220</f>
        <v>0</v>
      </c>
      <c r="AH220" s="704">
        <f>'[4]2019 GRC Adjustments'!AH220</f>
        <v>0</v>
      </c>
      <c r="AI220" s="704">
        <f>'[4]2019 GRC Adjustments'!AI220</f>
        <v>0</v>
      </c>
      <c r="AJ220" s="704">
        <f>'[4]2019 GRC Adjustments'!AJ220</f>
        <v>0</v>
      </c>
      <c r="AK220" s="704">
        <f>'[4]2019 GRC Adjustments'!AK220</f>
        <v>0</v>
      </c>
      <c r="AL220" s="704">
        <f>'[4]2019 GRC Adjustments'!AL220</f>
        <v>0</v>
      </c>
      <c r="AM220" s="704">
        <f>'[4]2019 GRC Adjustments'!AM220</f>
        <v>0</v>
      </c>
      <c r="AN220" s="704">
        <f>'[4]2019 GRC Adjustments'!AN220</f>
        <v>0</v>
      </c>
      <c r="AO220" s="704">
        <f>'[4]2019 GRC Adjustments'!AO220</f>
        <v>0</v>
      </c>
      <c r="AP220" s="704">
        <f>'[4]2019 GRC Adjustments'!AP220</f>
        <v>0</v>
      </c>
      <c r="AQ220" s="704">
        <f>'[4]2019 GRC Adjustments'!AQ220</f>
        <v>0</v>
      </c>
      <c r="AR220" s="704">
        <f>'[4]2019 GRC Adjustments'!AR220</f>
        <v>0</v>
      </c>
      <c r="AS220" s="704">
        <f>'[4]2019 GRC Adjustments'!AS220</f>
        <v>0</v>
      </c>
      <c r="AT220" s="704">
        <f>'[4]2019 GRC Adjustments'!AT220</f>
        <v>0</v>
      </c>
      <c r="AU220" s="704">
        <f>'[4]2019 GRC Adjustments'!AU220</f>
        <v>0</v>
      </c>
      <c r="AV220" s="704">
        <f>'[4]2019 GRC Adjustments'!AV220</f>
        <v>0</v>
      </c>
      <c r="AW220" s="704">
        <f>'[4]2019 GRC Adjustments'!AW220</f>
        <v>0</v>
      </c>
      <c r="AX220" s="704">
        <f>'[4]2019 GRC Adjustments'!AX220</f>
        <v>0</v>
      </c>
      <c r="AY220" s="704">
        <f>'[4]2019 GRC Adjustments'!AY220</f>
        <v>0</v>
      </c>
      <c r="AZ220" s="704">
        <f>'[4]2019 GRC Adjustments'!AZ220</f>
        <v>0</v>
      </c>
      <c r="BA220" s="704">
        <f>'[4]2019 GRC Adjustments'!BA220</f>
        <v>0</v>
      </c>
      <c r="BB220" s="704">
        <f>'[4]2019 GRC Adjustments'!BB220</f>
        <v>0</v>
      </c>
      <c r="BC220" s="704">
        <f>'[4]2019 GRC Adjustments'!BC220</f>
        <v>0</v>
      </c>
      <c r="BD220" s="704">
        <f>'[4]2019 GRC Adjustments'!BD220</f>
        <v>0</v>
      </c>
      <c r="BE220" s="704">
        <f>'[4]2019 GRC Adjustments'!BE220</f>
        <v>0</v>
      </c>
      <c r="BF220" s="704">
        <f>'[4]2019 GRC Adjustments'!BF220</f>
        <v>0</v>
      </c>
      <c r="BG220" s="704">
        <f>'[4]2019 GRC Adjustments'!BG220</f>
        <v>0</v>
      </c>
      <c r="BH220" s="704">
        <f>'[4]2019 GRC Adjustments'!BH220</f>
        <v>0</v>
      </c>
      <c r="BI220" s="704">
        <f>'[4]2019 GRC Adjustments'!BI220</f>
        <v>0</v>
      </c>
      <c r="BJ220" s="704">
        <f>'[4]2019 GRC Adjustments'!BJ220</f>
        <v>0</v>
      </c>
      <c r="BK220" s="704">
        <f>'[4]2019 GRC Adjustments'!BK220</f>
        <v>0</v>
      </c>
    </row>
    <row r="221" spans="1:63">
      <c r="A221" s="705">
        <f>'[4]2019 GRC Adjustments'!A221</f>
        <v>217</v>
      </c>
      <c r="B221" s="706"/>
      <c r="C221" s="706"/>
      <c r="D221" s="706"/>
      <c r="E221" s="706"/>
      <c r="F221" s="706"/>
      <c r="G221" s="706"/>
      <c r="H221" s="706"/>
      <c r="I221" s="706"/>
      <c r="J221" s="706"/>
      <c r="K221" s="706"/>
      <c r="L221" s="706"/>
      <c r="M221" s="706"/>
      <c r="N221" s="706"/>
      <c r="O221" s="706"/>
      <c r="P221" s="706"/>
      <c r="Q221" s="706"/>
      <c r="R221" s="706"/>
      <c r="S221" s="706"/>
      <c r="T221" s="706"/>
      <c r="U221" s="706"/>
      <c r="V221" s="706"/>
      <c r="W221" s="706"/>
      <c r="X221" s="706"/>
      <c r="Y221" s="706"/>
      <c r="Z221" s="706"/>
      <c r="AA221" s="706"/>
      <c r="AB221" s="706"/>
      <c r="AC221" s="706"/>
      <c r="AD221" s="706"/>
      <c r="AE221" s="706"/>
      <c r="AF221" s="706"/>
      <c r="AG221" s="706"/>
      <c r="AH221" s="706"/>
      <c r="AI221" s="706"/>
      <c r="AJ221" s="706"/>
      <c r="AK221" s="706"/>
      <c r="AL221" s="706"/>
      <c r="AM221" s="706"/>
      <c r="AN221" s="706"/>
      <c r="AO221" s="706"/>
      <c r="AP221" s="706"/>
      <c r="AQ221" s="706"/>
      <c r="AR221" s="706"/>
      <c r="AS221" s="706"/>
      <c r="AT221" s="706"/>
      <c r="AU221" s="706"/>
      <c r="AV221" s="706"/>
      <c r="AW221" s="706"/>
      <c r="AX221" s="706"/>
      <c r="AY221" s="706"/>
      <c r="AZ221" s="706"/>
      <c r="BA221" s="706"/>
      <c r="BB221" s="706"/>
      <c r="BC221" s="706"/>
      <c r="BD221" s="706"/>
      <c r="BE221" s="706"/>
      <c r="BF221" s="706"/>
      <c r="BG221" s="706"/>
      <c r="BH221" s="706"/>
      <c r="BI221" s="706"/>
      <c r="BJ221" s="706"/>
      <c r="BK221" s="706"/>
    </row>
    <row r="222" spans="1:63">
      <c r="A222" s="700">
        <f>'[4]2019 GRC Adjustments'!A222</f>
        <v>218</v>
      </c>
      <c r="B222" s="702" t="str">
        <f>'[4]2019 GRC Adjustments'!B222</f>
        <v xml:space="preserve">               (23) 920 - A &amp; G Salaries</v>
      </c>
      <c r="C222" s="702">
        <f>'[4]2019 GRC Adjustments'!C222</f>
        <v>48508494.030000001</v>
      </c>
      <c r="D222" s="702">
        <f>'[4]2019 GRC Adjustments'!D222</f>
        <v>0</v>
      </c>
      <c r="E222" s="702">
        <f>'[4]2019 GRC Adjustments'!E222</f>
        <v>0</v>
      </c>
      <c r="F222" s="702">
        <f>'[4]2019 GRC Adjustments'!F222</f>
        <v>0</v>
      </c>
      <c r="G222" s="702">
        <f>'[4]2019 GRC Adjustments'!G222</f>
        <v>0</v>
      </c>
      <c r="H222" s="702">
        <f>'[4]2019 GRC Adjustments'!H222</f>
        <v>0</v>
      </c>
      <c r="I222" s="702">
        <f>'[4]2019 GRC Adjustments'!I222</f>
        <v>0</v>
      </c>
      <c r="J222" s="702">
        <f>'[4]2019 GRC Adjustments'!J222</f>
        <v>0</v>
      </c>
      <c r="K222" s="702">
        <f>'[4]2019 GRC Adjustments'!K222</f>
        <v>-54305.570686971332</v>
      </c>
      <c r="L222" s="702">
        <f>'[4]2019 GRC Adjustments'!L222</f>
        <v>0</v>
      </c>
      <c r="M222" s="702">
        <f>'[4]2019 GRC Adjustments'!M222</f>
        <v>0</v>
      </c>
      <c r="N222" s="702">
        <f>'[4]2019 GRC Adjustments'!N222</f>
        <v>0</v>
      </c>
      <c r="O222" s="702">
        <f>'[4]2019 GRC Adjustments'!O222</f>
        <v>0</v>
      </c>
      <c r="P222" s="702">
        <f>'[4]2019 GRC Adjustments'!P222</f>
        <v>0</v>
      </c>
      <c r="Q222" s="702">
        <f>'[4]2019 GRC Adjustments'!Q222</f>
        <v>0</v>
      </c>
      <c r="R222" s="702">
        <f>'[4]2019 GRC Adjustments'!R222</f>
        <v>26425.054624863667</v>
      </c>
      <c r="S222" s="702">
        <f>'[4]2019 GRC Adjustments'!S222</f>
        <v>0</v>
      </c>
      <c r="T222" s="702">
        <f>'[4]2019 GRC Adjustments'!T222</f>
        <v>0</v>
      </c>
      <c r="U222" s="702">
        <f>'[4]2019 GRC Adjustments'!U222</f>
        <v>0</v>
      </c>
      <c r="V222" s="702">
        <f>'[4]2019 GRC Adjustments'!V222</f>
        <v>0</v>
      </c>
      <c r="W222" s="702">
        <f>'[4]2019 GRC Adjustments'!W222</f>
        <v>0</v>
      </c>
      <c r="X222" s="702">
        <f>'[4]2019 GRC Adjustments'!X222</f>
        <v>0</v>
      </c>
      <c r="Y222" s="702">
        <f>'[4]2019 GRC Adjustments'!Y222</f>
        <v>0</v>
      </c>
      <c r="Z222" s="702">
        <f>'[4]2019 GRC Adjustments'!Z222</f>
        <v>0</v>
      </c>
      <c r="AA222" s="702">
        <f>'[4]2019 GRC Adjustments'!AA222</f>
        <v>0</v>
      </c>
      <c r="AB222" s="702">
        <f>'[4]2019 GRC Adjustments'!AB222</f>
        <v>0</v>
      </c>
      <c r="AC222" s="702">
        <f>'[4]2019 GRC Adjustments'!AC222</f>
        <v>0</v>
      </c>
      <c r="AD222" s="702">
        <f>'[4]2019 GRC Adjustments'!AD222</f>
        <v>0</v>
      </c>
      <c r="AE222" s="702">
        <f>'[4]2019 GRC Adjustments'!AE222</f>
        <v>0</v>
      </c>
      <c r="AF222" s="702">
        <f>'[4]2019 GRC Adjustments'!AF222</f>
        <v>-27880.516062107665</v>
      </c>
      <c r="AG222" s="702">
        <f>'[4]2019 GRC Adjustments'!AG222</f>
        <v>48480613.513937891</v>
      </c>
      <c r="AH222" s="702">
        <f>'[4]2019 GRC Adjustments'!AH222</f>
        <v>0</v>
      </c>
      <c r="AI222" s="702">
        <f>'[4]2019 GRC Adjustments'!AI222</f>
        <v>0</v>
      </c>
      <c r="AJ222" s="702">
        <f>'[4]2019 GRC Adjustments'!AJ222</f>
        <v>0</v>
      </c>
      <c r="AK222" s="702">
        <f>'[4]2019 GRC Adjustments'!AK222</f>
        <v>0</v>
      </c>
      <c r="AL222" s="702">
        <f>'[4]2019 GRC Adjustments'!AL222</f>
        <v>0</v>
      </c>
      <c r="AM222" s="702">
        <f>'[4]2019 GRC Adjustments'!AM222</f>
        <v>0</v>
      </c>
      <c r="AN222" s="702">
        <f>'[4]2019 GRC Adjustments'!AN222</f>
        <v>1028798.5179832503</v>
      </c>
      <c r="AO222" s="702">
        <f>'[4]2019 GRC Adjustments'!AO222</f>
        <v>0</v>
      </c>
      <c r="AP222" s="702">
        <f>'[4]2019 GRC Adjustments'!AP222</f>
        <v>0</v>
      </c>
      <c r="AQ222" s="702">
        <f>'[4]2019 GRC Adjustments'!AQ222</f>
        <v>0</v>
      </c>
      <c r="AR222" s="702">
        <f>'[4]2019 GRC Adjustments'!AR222</f>
        <v>0</v>
      </c>
      <c r="AS222" s="702">
        <f>'[4]2019 GRC Adjustments'!AS222</f>
        <v>0</v>
      </c>
      <c r="AT222" s="702">
        <f>'[4]2019 GRC Adjustments'!AT222</f>
        <v>0</v>
      </c>
      <c r="AU222" s="702">
        <f>'[4]2019 GRC Adjustments'!AU222</f>
        <v>0</v>
      </c>
      <c r="AV222" s="702">
        <f>'[4]2019 GRC Adjustments'!AV222</f>
        <v>0</v>
      </c>
      <c r="AW222" s="702">
        <f>'[4]2019 GRC Adjustments'!AW222</f>
        <v>0</v>
      </c>
      <c r="AX222" s="702">
        <f>'[4]2019 GRC Adjustments'!AX222</f>
        <v>0</v>
      </c>
      <c r="AY222" s="715">
        <f>'[4]2019 GRC Adjustments'!AY222</f>
        <v>29.582129404574282</v>
      </c>
      <c r="AZ222" s="702">
        <f>'[4]2019 GRC Adjustments'!AZ222</f>
        <v>0</v>
      </c>
      <c r="BA222" s="702">
        <f>'[4]2019 GRC Adjustments'!BA222</f>
        <v>0</v>
      </c>
      <c r="BB222" s="702">
        <f>'[4]2019 GRC Adjustments'!BB222</f>
        <v>0</v>
      </c>
      <c r="BC222" s="702">
        <f>'[4]2019 GRC Adjustments'!BC222</f>
        <v>0</v>
      </c>
      <c r="BD222" s="702">
        <f>'[4]2019 GRC Adjustments'!BD222</f>
        <v>0</v>
      </c>
      <c r="BE222" s="702">
        <f>'[4]2019 GRC Adjustments'!BE222</f>
        <v>0</v>
      </c>
      <c r="BF222" s="702">
        <f>'[4]2019 GRC Adjustments'!BF222</f>
        <v>0</v>
      </c>
      <c r="BG222" s="702">
        <f>'[4]2019 GRC Adjustments'!BG222</f>
        <v>0</v>
      </c>
      <c r="BH222" s="702">
        <f>'[4]2019 GRC Adjustments'!BH222</f>
        <v>0</v>
      </c>
      <c r="BI222" s="702">
        <f>'[4]2019 GRC Adjustments'!BI222</f>
        <v>0</v>
      </c>
      <c r="BJ222" s="702">
        <f>'[4]2019 GRC Adjustments'!BJ222</f>
        <v>1028828.1001126549</v>
      </c>
      <c r="BK222" s="702">
        <f>'[4]2019 GRC Adjustments'!BK222</f>
        <v>49509441.614050545</v>
      </c>
    </row>
    <row r="223" spans="1:63">
      <c r="A223" s="700">
        <f>'[4]2019 GRC Adjustments'!A223</f>
        <v>219</v>
      </c>
      <c r="B223" s="702" t="str">
        <f>'[4]2019 GRC Adjustments'!B223</f>
        <v xml:space="preserve">               (23) 921 - Office Supplies and Expenses</v>
      </c>
      <c r="C223" s="702">
        <f>'[4]2019 GRC Adjustments'!C223</f>
        <v>8619227.6999999993</v>
      </c>
      <c r="D223" s="702">
        <f>'[4]2019 GRC Adjustments'!D223</f>
        <v>0</v>
      </c>
      <c r="E223" s="702">
        <f>'[4]2019 GRC Adjustments'!E223</f>
        <v>0</v>
      </c>
      <c r="F223" s="702">
        <f>'[4]2019 GRC Adjustments'!F223</f>
        <v>0</v>
      </c>
      <c r="G223" s="702">
        <f>'[4]2019 GRC Adjustments'!G223</f>
        <v>0</v>
      </c>
      <c r="H223" s="702">
        <f>'[4]2019 GRC Adjustments'!H223</f>
        <v>0</v>
      </c>
      <c r="I223" s="702">
        <f>'[4]2019 GRC Adjustments'!I223</f>
        <v>0</v>
      </c>
      <c r="J223" s="702">
        <f>'[4]2019 GRC Adjustments'!J223</f>
        <v>0</v>
      </c>
      <c r="K223" s="702">
        <f>'[4]2019 GRC Adjustments'!K223</f>
        <v>1.5627296316131187</v>
      </c>
      <c r="L223" s="702">
        <f>'[4]2019 GRC Adjustments'!L223</f>
        <v>0</v>
      </c>
      <c r="M223" s="702">
        <f>'[4]2019 GRC Adjustments'!M223</f>
        <v>0</v>
      </c>
      <c r="N223" s="702">
        <f>'[4]2019 GRC Adjustments'!N223</f>
        <v>0</v>
      </c>
      <c r="O223" s="702">
        <f>'[4]2019 GRC Adjustments'!O223</f>
        <v>0</v>
      </c>
      <c r="P223" s="702">
        <f>'[4]2019 GRC Adjustments'!P223</f>
        <v>0</v>
      </c>
      <c r="Q223" s="702">
        <f>'[4]2019 GRC Adjustments'!Q223</f>
        <v>0</v>
      </c>
      <c r="R223" s="702">
        <f>'[4]2019 GRC Adjustments'!R223</f>
        <v>-0.76042320073025282</v>
      </c>
      <c r="S223" s="702">
        <f>'[4]2019 GRC Adjustments'!S223</f>
        <v>0</v>
      </c>
      <c r="T223" s="702">
        <f>'[4]2019 GRC Adjustments'!T223</f>
        <v>0</v>
      </c>
      <c r="U223" s="702">
        <f>'[4]2019 GRC Adjustments'!U223</f>
        <v>0</v>
      </c>
      <c r="V223" s="702">
        <f>'[4]2019 GRC Adjustments'!V223</f>
        <v>0</v>
      </c>
      <c r="W223" s="702">
        <f>'[4]2019 GRC Adjustments'!W223</f>
        <v>0</v>
      </c>
      <c r="X223" s="702">
        <f>'[4]2019 GRC Adjustments'!X223</f>
        <v>0</v>
      </c>
      <c r="Y223" s="702">
        <f>'[4]2019 GRC Adjustments'!Y223</f>
        <v>0</v>
      </c>
      <c r="Z223" s="702">
        <f>'[4]2019 GRC Adjustments'!Z223</f>
        <v>0</v>
      </c>
      <c r="AA223" s="702">
        <f>'[4]2019 GRC Adjustments'!AA223</f>
        <v>0</v>
      </c>
      <c r="AB223" s="702">
        <f>'[4]2019 GRC Adjustments'!AB223</f>
        <v>0</v>
      </c>
      <c r="AC223" s="702">
        <f>'[4]2019 GRC Adjustments'!AC223</f>
        <v>0</v>
      </c>
      <c r="AD223" s="702">
        <f>'[4]2019 GRC Adjustments'!AD223</f>
        <v>0</v>
      </c>
      <c r="AE223" s="702">
        <f>'[4]2019 GRC Adjustments'!AE223</f>
        <v>0</v>
      </c>
      <c r="AF223" s="702">
        <f>'[4]2019 GRC Adjustments'!AF223</f>
        <v>0.80230643088286591</v>
      </c>
      <c r="AG223" s="702">
        <f>'[4]2019 GRC Adjustments'!AG223</f>
        <v>8619228.5023064297</v>
      </c>
      <c r="AH223" s="702">
        <f>'[4]2019 GRC Adjustments'!AH223</f>
        <v>0</v>
      </c>
      <c r="AI223" s="702">
        <f>'[4]2019 GRC Adjustments'!AI223</f>
        <v>0</v>
      </c>
      <c r="AJ223" s="702">
        <f>'[4]2019 GRC Adjustments'!AJ223</f>
        <v>0</v>
      </c>
      <c r="AK223" s="702">
        <f>'[4]2019 GRC Adjustments'!AK223</f>
        <v>0</v>
      </c>
      <c r="AL223" s="702">
        <f>'[4]2019 GRC Adjustments'!AL223</f>
        <v>0</v>
      </c>
      <c r="AM223" s="702">
        <f>'[4]2019 GRC Adjustments'!AM223</f>
        <v>0</v>
      </c>
      <c r="AN223" s="702">
        <f>'[4]2019 GRC Adjustments'!AN223</f>
        <v>-48.31081118183431</v>
      </c>
      <c r="AO223" s="702">
        <f>'[4]2019 GRC Adjustments'!AO223</f>
        <v>0</v>
      </c>
      <c r="AP223" s="702">
        <f>'[4]2019 GRC Adjustments'!AP223</f>
        <v>0</v>
      </c>
      <c r="AQ223" s="702">
        <f>'[4]2019 GRC Adjustments'!AQ223</f>
        <v>0</v>
      </c>
      <c r="AR223" s="702">
        <f>'[4]2019 GRC Adjustments'!AR223</f>
        <v>0</v>
      </c>
      <c r="AS223" s="702">
        <f>'[4]2019 GRC Adjustments'!AS223</f>
        <v>0</v>
      </c>
      <c r="AT223" s="702">
        <f>'[4]2019 GRC Adjustments'!AT223</f>
        <v>0</v>
      </c>
      <c r="AU223" s="702">
        <f>'[4]2019 GRC Adjustments'!AU223</f>
        <v>0</v>
      </c>
      <c r="AV223" s="702">
        <f>'[4]2019 GRC Adjustments'!AV223</f>
        <v>0</v>
      </c>
      <c r="AW223" s="702">
        <f>'[4]2019 GRC Adjustments'!AW223</f>
        <v>0</v>
      </c>
      <c r="AX223" s="702">
        <f>'[4]2019 GRC Adjustments'!AX223</f>
        <v>0</v>
      </c>
      <c r="AY223" s="702">
        <f>'[4]2019 GRC Adjustments'!AY223</f>
        <v>0</v>
      </c>
      <c r="AZ223" s="702">
        <f>'[4]2019 GRC Adjustments'!AZ223</f>
        <v>0</v>
      </c>
      <c r="BA223" s="702">
        <f>'[4]2019 GRC Adjustments'!BA223</f>
        <v>0</v>
      </c>
      <c r="BB223" s="702">
        <f>'[4]2019 GRC Adjustments'!BB223</f>
        <v>0</v>
      </c>
      <c r="BC223" s="702">
        <f>'[4]2019 GRC Adjustments'!BC223</f>
        <v>0</v>
      </c>
      <c r="BD223" s="702">
        <f>'[4]2019 GRC Adjustments'!BD223</f>
        <v>0</v>
      </c>
      <c r="BE223" s="702">
        <f>'[4]2019 GRC Adjustments'!BE223</f>
        <v>0</v>
      </c>
      <c r="BF223" s="702">
        <f>'[4]2019 GRC Adjustments'!BF223</f>
        <v>0</v>
      </c>
      <c r="BG223" s="702">
        <f>'[4]2019 GRC Adjustments'!BG223</f>
        <v>0</v>
      </c>
      <c r="BH223" s="702">
        <f>'[4]2019 GRC Adjustments'!BH223</f>
        <v>0</v>
      </c>
      <c r="BI223" s="702">
        <f>'[4]2019 GRC Adjustments'!BI223</f>
        <v>0</v>
      </c>
      <c r="BJ223" s="702">
        <f>'[4]2019 GRC Adjustments'!BJ223</f>
        <v>-48.31081118183431</v>
      </c>
      <c r="BK223" s="702">
        <f>'[4]2019 GRC Adjustments'!BK223</f>
        <v>8619180.1914952472</v>
      </c>
    </row>
    <row r="224" spans="1:63">
      <c r="A224" s="700">
        <f>'[4]2019 GRC Adjustments'!A224</f>
        <v>220</v>
      </c>
      <c r="B224" s="702" t="str">
        <f>'[4]2019 GRC Adjustments'!B224</f>
        <v xml:space="preserve">               (23) 922 - Admin Expenses Transferred</v>
      </c>
      <c r="C224" s="702">
        <f>'[4]2019 GRC Adjustments'!C224</f>
        <v>-21557751.289999999</v>
      </c>
      <c r="D224" s="702">
        <f>'[4]2019 GRC Adjustments'!D224</f>
        <v>0</v>
      </c>
      <c r="E224" s="702">
        <f>'[4]2019 GRC Adjustments'!E224</f>
        <v>0</v>
      </c>
      <c r="F224" s="702">
        <f>'[4]2019 GRC Adjustments'!F224</f>
        <v>0</v>
      </c>
      <c r="G224" s="702">
        <f>'[4]2019 GRC Adjustments'!G224</f>
        <v>0</v>
      </c>
      <c r="H224" s="702">
        <f>'[4]2019 GRC Adjustments'!H224</f>
        <v>0</v>
      </c>
      <c r="I224" s="702">
        <f>'[4]2019 GRC Adjustments'!I224</f>
        <v>0</v>
      </c>
      <c r="J224" s="702">
        <f>'[4]2019 GRC Adjustments'!J224</f>
        <v>0</v>
      </c>
      <c r="K224" s="702">
        <f>'[4]2019 GRC Adjustments'!K224</f>
        <v>0</v>
      </c>
      <c r="L224" s="702">
        <f>'[4]2019 GRC Adjustments'!L224</f>
        <v>0</v>
      </c>
      <c r="M224" s="702">
        <f>'[4]2019 GRC Adjustments'!M224</f>
        <v>0</v>
      </c>
      <c r="N224" s="702">
        <f>'[4]2019 GRC Adjustments'!N224</f>
        <v>0</v>
      </c>
      <c r="O224" s="702">
        <f>'[4]2019 GRC Adjustments'!O224</f>
        <v>0</v>
      </c>
      <c r="P224" s="702">
        <f>'[4]2019 GRC Adjustments'!P224</f>
        <v>0</v>
      </c>
      <c r="Q224" s="702">
        <f>'[4]2019 GRC Adjustments'!Q224</f>
        <v>0</v>
      </c>
      <c r="R224" s="702">
        <f>'[4]2019 GRC Adjustments'!R224</f>
        <v>0</v>
      </c>
      <c r="S224" s="702">
        <f>'[4]2019 GRC Adjustments'!S224</f>
        <v>0</v>
      </c>
      <c r="T224" s="702">
        <f>'[4]2019 GRC Adjustments'!T224</f>
        <v>0</v>
      </c>
      <c r="U224" s="702">
        <f>'[4]2019 GRC Adjustments'!U224</f>
        <v>0</v>
      </c>
      <c r="V224" s="702">
        <f>'[4]2019 GRC Adjustments'!V224</f>
        <v>0</v>
      </c>
      <c r="W224" s="702">
        <f>'[4]2019 GRC Adjustments'!W224</f>
        <v>0</v>
      </c>
      <c r="X224" s="702">
        <f>'[4]2019 GRC Adjustments'!X224</f>
        <v>0</v>
      </c>
      <c r="Y224" s="702">
        <f>'[4]2019 GRC Adjustments'!Y224</f>
        <v>0</v>
      </c>
      <c r="Z224" s="702">
        <f>'[4]2019 GRC Adjustments'!Z224</f>
        <v>0</v>
      </c>
      <c r="AA224" s="702">
        <f>'[4]2019 GRC Adjustments'!AA224</f>
        <v>0</v>
      </c>
      <c r="AB224" s="702">
        <f>'[4]2019 GRC Adjustments'!AB224</f>
        <v>0</v>
      </c>
      <c r="AC224" s="702">
        <f>'[4]2019 GRC Adjustments'!AC224</f>
        <v>0</v>
      </c>
      <c r="AD224" s="702">
        <f>'[4]2019 GRC Adjustments'!AD224</f>
        <v>0</v>
      </c>
      <c r="AE224" s="702">
        <f>'[4]2019 GRC Adjustments'!AE224</f>
        <v>0</v>
      </c>
      <c r="AF224" s="702">
        <f>'[4]2019 GRC Adjustments'!AF224</f>
        <v>0</v>
      </c>
      <c r="AG224" s="702">
        <f>'[4]2019 GRC Adjustments'!AG224</f>
        <v>-21557751.289999999</v>
      </c>
      <c r="AH224" s="702">
        <f>'[4]2019 GRC Adjustments'!AH224</f>
        <v>0</v>
      </c>
      <c r="AI224" s="702">
        <f>'[4]2019 GRC Adjustments'!AI224</f>
        <v>0</v>
      </c>
      <c r="AJ224" s="702">
        <f>'[4]2019 GRC Adjustments'!AJ224</f>
        <v>0</v>
      </c>
      <c r="AK224" s="702">
        <f>'[4]2019 GRC Adjustments'!AK224</f>
        <v>0</v>
      </c>
      <c r="AL224" s="702">
        <f>'[4]2019 GRC Adjustments'!AL224</f>
        <v>0</v>
      </c>
      <c r="AM224" s="702">
        <f>'[4]2019 GRC Adjustments'!AM224</f>
        <v>0</v>
      </c>
      <c r="AN224" s="702">
        <f>'[4]2019 GRC Adjustments'!AN224</f>
        <v>0</v>
      </c>
      <c r="AO224" s="702">
        <f>'[4]2019 GRC Adjustments'!AO224</f>
        <v>0</v>
      </c>
      <c r="AP224" s="702">
        <f>'[4]2019 GRC Adjustments'!AP224</f>
        <v>0</v>
      </c>
      <c r="AQ224" s="702">
        <f>'[4]2019 GRC Adjustments'!AQ224</f>
        <v>0</v>
      </c>
      <c r="AR224" s="702">
        <f>'[4]2019 GRC Adjustments'!AR224</f>
        <v>0</v>
      </c>
      <c r="AS224" s="702">
        <f>'[4]2019 GRC Adjustments'!AS224</f>
        <v>0</v>
      </c>
      <c r="AT224" s="702">
        <f>'[4]2019 GRC Adjustments'!AT224</f>
        <v>0</v>
      </c>
      <c r="AU224" s="702">
        <f>'[4]2019 GRC Adjustments'!AU224</f>
        <v>0</v>
      </c>
      <c r="AV224" s="702">
        <f>'[4]2019 GRC Adjustments'!AV224</f>
        <v>0</v>
      </c>
      <c r="AW224" s="702">
        <f>'[4]2019 GRC Adjustments'!AW224</f>
        <v>0</v>
      </c>
      <c r="AX224" s="702">
        <f>'[4]2019 GRC Adjustments'!AX224</f>
        <v>0</v>
      </c>
      <c r="AY224" s="702">
        <f>'[4]2019 GRC Adjustments'!AY224</f>
        <v>0</v>
      </c>
      <c r="AZ224" s="702">
        <f>'[4]2019 GRC Adjustments'!AZ224</f>
        <v>0</v>
      </c>
      <c r="BA224" s="702">
        <f>'[4]2019 GRC Adjustments'!BA224</f>
        <v>0</v>
      </c>
      <c r="BB224" s="702">
        <f>'[4]2019 GRC Adjustments'!BB224</f>
        <v>0</v>
      </c>
      <c r="BC224" s="702">
        <f>'[4]2019 GRC Adjustments'!BC224</f>
        <v>0</v>
      </c>
      <c r="BD224" s="702">
        <f>'[4]2019 GRC Adjustments'!BD224</f>
        <v>0</v>
      </c>
      <c r="BE224" s="702">
        <f>'[4]2019 GRC Adjustments'!BE224</f>
        <v>0</v>
      </c>
      <c r="BF224" s="702">
        <f>'[4]2019 GRC Adjustments'!BF224</f>
        <v>0</v>
      </c>
      <c r="BG224" s="702">
        <f>'[4]2019 GRC Adjustments'!BG224</f>
        <v>0</v>
      </c>
      <c r="BH224" s="702">
        <f>'[4]2019 GRC Adjustments'!BH224</f>
        <v>0</v>
      </c>
      <c r="BI224" s="702">
        <f>'[4]2019 GRC Adjustments'!BI224</f>
        <v>0</v>
      </c>
      <c r="BJ224" s="702">
        <f>'[4]2019 GRC Adjustments'!BJ224</f>
        <v>0</v>
      </c>
      <c r="BK224" s="702">
        <f>'[4]2019 GRC Adjustments'!BK224</f>
        <v>-21557751.289999999</v>
      </c>
    </row>
    <row r="225" spans="1:63">
      <c r="A225" s="700">
        <f>'[4]2019 GRC Adjustments'!A225</f>
        <v>221</v>
      </c>
      <c r="B225" s="702" t="str">
        <f>'[4]2019 GRC Adjustments'!B225</f>
        <v xml:space="preserve">               (23) 923 - Outside Services Employed</v>
      </c>
      <c r="C225" s="702">
        <f>'[4]2019 GRC Adjustments'!C225</f>
        <v>11081730.859999999</v>
      </c>
      <c r="D225" s="702">
        <f>'[4]2019 GRC Adjustments'!D225</f>
        <v>0</v>
      </c>
      <c r="E225" s="702">
        <f>'[4]2019 GRC Adjustments'!E225</f>
        <v>0</v>
      </c>
      <c r="F225" s="702">
        <f>'[4]2019 GRC Adjustments'!F225</f>
        <v>0</v>
      </c>
      <c r="G225" s="702">
        <f>'[4]2019 GRC Adjustments'!G225</f>
        <v>0</v>
      </c>
      <c r="H225" s="702">
        <f>'[4]2019 GRC Adjustments'!H225</f>
        <v>0</v>
      </c>
      <c r="I225" s="702">
        <f>'[4]2019 GRC Adjustments'!I225</f>
        <v>0</v>
      </c>
      <c r="J225" s="702">
        <f>'[4]2019 GRC Adjustments'!J225</f>
        <v>0</v>
      </c>
      <c r="K225" s="702">
        <f>'[4]2019 GRC Adjustments'!K225</f>
        <v>0</v>
      </c>
      <c r="L225" s="702">
        <f>'[4]2019 GRC Adjustments'!L225</f>
        <v>0</v>
      </c>
      <c r="M225" s="702">
        <f>'[4]2019 GRC Adjustments'!M225</f>
        <v>0</v>
      </c>
      <c r="N225" s="702">
        <f>'[4]2019 GRC Adjustments'!N225</f>
        <v>0</v>
      </c>
      <c r="O225" s="702">
        <f>'[4]2019 GRC Adjustments'!O225</f>
        <v>0</v>
      </c>
      <c r="P225" s="702">
        <f>'[4]2019 GRC Adjustments'!P225</f>
        <v>0</v>
      </c>
      <c r="Q225" s="702">
        <f>'[4]2019 GRC Adjustments'!Q225</f>
        <v>0</v>
      </c>
      <c r="R225" s="702">
        <f>'[4]2019 GRC Adjustments'!R225</f>
        <v>0</v>
      </c>
      <c r="S225" s="702">
        <f>'[4]2019 GRC Adjustments'!S225</f>
        <v>0</v>
      </c>
      <c r="T225" s="702">
        <f>'[4]2019 GRC Adjustments'!T225</f>
        <v>0</v>
      </c>
      <c r="U225" s="702">
        <f>'[4]2019 GRC Adjustments'!U225</f>
        <v>0</v>
      </c>
      <c r="V225" s="702">
        <f>'[4]2019 GRC Adjustments'!V225</f>
        <v>0</v>
      </c>
      <c r="W225" s="702">
        <f>'[4]2019 GRC Adjustments'!W225</f>
        <v>0</v>
      </c>
      <c r="X225" s="702">
        <f>'[4]2019 GRC Adjustments'!X225</f>
        <v>0</v>
      </c>
      <c r="Y225" s="702">
        <f>'[4]2019 GRC Adjustments'!Y225</f>
        <v>0</v>
      </c>
      <c r="Z225" s="702">
        <f>'[4]2019 GRC Adjustments'!Z225</f>
        <v>0</v>
      </c>
      <c r="AA225" s="702">
        <f>'[4]2019 GRC Adjustments'!AA225</f>
        <v>0</v>
      </c>
      <c r="AB225" s="702">
        <f>'[4]2019 GRC Adjustments'!AB225</f>
        <v>0</v>
      </c>
      <c r="AC225" s="702">
        <f>'[4]2019 GRC Adjustments'!AC225</f>
        <v>0</v>
      </c>
      <c r="AD225" s="702">
        <f>'[4]2019 GRC Adjustments'!AD225</f>
        <v>0</v>
      </c>
      <c r="AE225" s="702">
        <f>'[4]2019 GRC Adjustments'!AE225</f>
        <v>0</v>
      </c>
      <c r="AF225" s="702">
        <f>'[4]2019 GRC Adjustments'!AF225</f>
        <v>0</v>
      </c>
      <c r="AG225" s="702">
        <f>'[4]2019 GRC Adjustments'!AG225</f>
        <v>11081730.859999999</v>
      </c>
      <c r="AH225" s="702">
        <f>'[4]2019 GRC Adjustments'!AH225</f>
        <v>0</v>
      </c>
      <c r="AI225" s="702">
        <f>'[4]2019 GRC Adjustments'!AI225</f>
        <v>0</v>
      </c>
      <c r="AJ225" s="702">
        <f>'[4]2019 GRC Adjustments'!AJ225</f>
        <v>0</v>
      </c>
      <c r="AK225" s="702">
        <f>'[4]2019 GRC Adjustments'!AK225</f>
        <v>0</v>
      </c>
      <c r="AL225" s="702">
        <f>'[4]2019 GRC Adjustments'!AL225</f>
        <v>0</v>
      </c>
      <c r="AM225" s="702">
        <f>'[4]2019 GRC Adjustments'!AM225</f>
        <v>0</v>
      </c>
      <c r="AN225" s="702">
        <f>'[4]2019 GRC Adjustments'!AN225</f>
        <v>0</v>
      </c>
      <c r="AO225" s="702">
        <f>'[4]2019 GRC Adjustments'!AO225</f>
        <v>0</v>
      </c>
      <c r="AP225" s="702">
        <f>'[4]2019 GRC Adjustments'!AP225</f>
        <v>0</v>
      </c>
      <c r="AQ225" s="702">
        <f>'[4]2019 GRC Adjustments'!AQ225</f>
        <v>0</v>
      </c>
      <c r="AR225" s="702">
        <f>'[4]2019 GRC Adjustments'!AR225</f>
        <v>0</v>
      </c>
      <c r="AS225" s="702">
        <f>'[4]2019 GRC Adjustments'!AS225</f>
        <v>0</v>
      </c>
      <c r="AT225" s="702">
        <f>'[4]2019 GRC Adjustments'!AT225</f>
        <v>0</v>
      </c>
      <c r="AU225" s="702">
        <f>'[4]2019 GRC Adjustments'!AU225</f>
        <v>0</v>
      </c>
      <c r="AV225" s="702">
        <f>'[4]2019 GRC Adjustments'!AV225</f>
        <v>0</v>
      </c>
      <c r="AW225" s="702">
        <f>'[4]2019 GRC Adjustments'!AW225</f>
        <v>0</v>
      </c>
      <c r="AX225" s="702">
        <f>'[4]2019 GRC Adjustments'!AX225</f>
        <v>0</v>
      </c>
      <c r="AY225" s="715">
        <f>'[4]2019 GRC Adjustments'!AY225</f>
        <v>270.66169298715243</v>
      </c>
      <c r="AZ225" s="702">
        <f>'[4]2019 GRC Adjustments'!AZ225</f>
        <v>0</v>
      </c>
      <c r="BA225" s="702">
        <f>'[4]2019 GRC Adjustments'!BA225</f>
        <v>0</v>
      </c>
      <c r="BB225" s="702">
        <f>'[4]2019 GRC Adjustments'!BB225</f>
        <v>0</v>
      </c>
      <c r="BC225" s="702">
        <f>'[4]2019 GRC Adjustments'!BC225</f>
        <v>0</v>
      </c>
      <c r="BD225" s="702">
        <f>'[4]2019 GRC Adjustments'!BD225</f>
        <v>0</v>
      </c>
      <c r="BE225" s="702">
        <f>'[4]2019 GRC Adjustments'!BE225</f>
        <v>0</v>
      </c>
      <c r="BF225" s="702">
        <f>'[4]2019 GRC Adjustments'!BF225</f>
        <v>0</v>
      </c>
      <c r="BG225" s="702">
        <f>'[4]2019 GRC Adjustments'!BG225</f>
        <v>0</v>
      </c>
      <c r="BH225" s="702">
        <f>'[4]2019 GRC Adjustments'!BH225</f>
        <v>0</v>
      </c>
      <c r="BI225" s="702">
        <f>'[4]2019 GRC Adjustments'!BI225</f>
        <v>0</v>
      </c>
      <c r="BJ225" s="702">
        <f>'[4]2019 GRC Adjustments'!BJ225</f>
        <v>270.66169298715243</v>
      </c>
      <c r="BK225" s="702">
        <f>'[4]2019 GRC Adjustments'!BK225</f>
        <v>11082001.521692986</v>
      </c>
    </row>
    <row r="226" spans="1:63">
      <c r="A226" s="700">
        <f>'[4]2019 GRC Adjustments'!A226</f>
        <v>222</v>
      </c>
      <c r="B226" s="702" t="str">
        <f>'[4]2019 GRC Adjustments'!B226</f>
        <v xml:space="preserve">               (23) 924 - Property Insurance</v>
      </c>
      <c r="C226" s="702">
        <f>'[4]2019 GRC Adjustments'!C226</f>
        <v>4710182.67</v>
      </c>
      <c r="D226" s="702">
        <f>'[4]2019 GRC Adjustments'!D226</f>
        <v>0</v>
      </c>
      <c r="E226" s="702">
        <f>'[4]2019 GRC Adjustments'!E226</f>
        <v>0</v>
      </c>
      <c r="F226" s="702">
        <f>'[4]2019 GRC Adjustments'!F226</f>
        <v>0</v>
      </c>
      <c r="G226" s="702">
        <f>'[4]2019 GRC Adjustments'!G226</f>
        <v>0</v>
      </c>
      <c r="H226" s="702">
        <f>'[4]2019 GRC Adjustments'!H226</f>
        <v>0</v>
      </c>
      <c r="I226" s="702">
        <f>'[4]2019 GRC Adjustments'!I226</f>
        <v>0</v>
      </c>
      <c r="J226" s="702">
        <f>'[4]2019 GRC Adjustments'!J226</f>
        <v>0</v>
      </c>
      <c r="K226" s="702">
        <f>'[4]2019 GRC Adjustments'!K226</f>
        <v>-279.03743308231077</v>
      </c>
      <c r="L226" s="702">
        <f>'[4]2019 GRC Adjustments'!L226</f>
        <v>0</v>
      </c>
      <c r="M226" s="702">
        <f>'[4]2019 GRC Adjustments'!M226</f>
        <v>0</v>
      </c>
      <c r="N226" s="702">
        <f>'[4]2019 GRC Adjustments'!N226</f>
        <v>0</v>
      </c>
      <c r="O226" s="702">
        <f>'[4]2019 GRC Adjustments'!O226</f>
        <v>0</v>
      </c>
      <c r="P226" s="702">
        <f>'[4]2019 GRC Adjustments'!P226</f>
        <v>0</v>
      </c>
      <c r="Q226" s="702">
        <f>'[4]2019 GRC Adjustments'!Q226</f>
        <v>-524640.93180133332</v>
      </c>
      <c r="R226" s="702">
        <f>'[4]2019 GRC Adjustments'!R226</f>
        <v>135.77942959267764</v>
      </c>
      <c r="S226" s="702">
        <f>'[4]2019 GRC Adjustments'!S226</f>
        <v>0</v>
      </c>
      <c r="T226" s="702">
        <f>'[4]2019 GRC Adjustments'!T226</f>
        <v>0</v>
      </c>
      <c r="U226" s="702">
        <f>'[4]2019 GRC Adjustments'!U226</f>
        <v>0</v>
      </c>
      <c r="V226" s="702">
        <f>'[4]2019 GRC Adjustments'!V226</f>
        <v>0</v>
      </c>
      <c r="W226" s="702">
        <f>'[4]2019 GRC Adjustments'!W226</f>
        <v>0</v>
      </c>
      <c r="X226" s="702">
        <f>'[4]2019 GRC Adjustments'!X226</f>
        <v>0</v>
      </c>
      <c r="Y226" s="702">
        <f>'[4]2019 GRC Adjustments'!Y226</f>
        <v>0</v>
      </c>
      <c r="Z226" s="702">
        <f>'[4]2019 GRC Adjustments'!Z226</f>
        <v>0</v>
      </c>
      <c r="AA226" s="702">
        <f>'[4]2019 GRC Adjustments'!AA226</f>
        <v>0</v>
      </c>
      <c r="AB226" s="702">
        <f>'[4]2019 GRC Adjustments'!AB226</f>
        <v>0</v>
      </c>
      <c r="AC226" s="702">
        <f>'[4]2019 GRC Adjustments'!AC226</f>
        <v>0</v>
      </c>
      <c r="AD226" s="702">
        <f>'[4]2019 GRC Adjustments'!AD226</f>
        <v>0</v>
      </c>
      <c r="AE226" s="702">
        <f>'[4]2019 GRC Adjustments'!AE226</f>
        <v>0</v>
      </c>
      <c r="AF226" s="702">
        <f>'[4]2019 GRC Adjustments'!AF226</f>
        <v>-524784.18980482302</v>
      </c>
      <c r="AG226" s="702">
        <f>'[4]2019 GRC Adjustments'!AG226</f>
        <v>4185398.4801951768</v>
      </c>
      <c r="AH226" s="702">
        <f>'[4]2019 GRC Adjustments'!AH226</f>
        <v>0</v>
      </c>
      <c r="AI226" s="702">
        <f>'[4]2019 GRC Adjustments'!AI226</f>
        <v>0</v>
      </c>
      <c r="AJ226" s="702">
        <f>'[4]2019 GRC Adjustments'!AJ226</f>
        <v>0</v>
      </c>
      <c r="AK226" s="702">
        <f>'[4]2019 GRC Adjustments'!AK226</f>
        <v>0</v>
      </c>
      <c r="AL226" s="702">
        <f>'[4]2019 GRC Adjustments'!AL226</f>
        <v>0</v>
      </c>
      <c r="AM226" s="702">
        <f>'[4]2019 GRC Adjustments'!AM226</f>
        <v>542734.17965363956</v>
      </c>
      <c r="AN226" s="702">
        <f>'[4]2019 GRC Adjustments'!AN226</f>
        <v>4891.2973905548124</v>
      </c>
      <c r="AO226" s="702">
        <f>'[4]2019 GRC Adjustments'!AO226</f>
        <v>0</v>
      </c>
      <c r="AP226" s="702">
        <f>'[4]2019 GRC Adjustments'!AP226</f>
        <v>0</v>
      </c>
      <c r="AQ226" s="702">
        <f>'[4]2019 GRC Adjustments'!AQ226</f>
        <v>0</v>
      </c>
      <c r="AR226" s="702">
        <f>'[4]2019 GRC Adjustments'!AR226</f>
        <v>0</v>
      </c>
      <c r="AS226" s="702">
        <f>'[4]2019 GRC Adjustments'!AS226</f>
        <v>0</v>
      </c>
      <c r="AT226" s="702">
        <f>'[4]2019 GRC Adjustments'!AT226</f>
        <v>0</v>
      </c>
      <c r="AU226" s="702">
        <f>'[4]2019 GRC Adjustments'!AU226</f>
        <v>0</v>
      </c>
      <c r="AV226" s="702">
        <f>'[4]2019 GRC Adjustments'!AV226</f>
        <v>0</v>
      </c>
      <c r="AW226" s="702">
        <f>'[4]2019 GRC Adjustments'!AW226</f>
        <v>0</v>
      </c>
      <c r="AX226" s="702">
        <f>'[4]2019 GRC Adjustments'!AX226</f>
        <v>0</v>
      </c>
      <c r="AY226" s="702">
        <f>'[4]2019 GRC Adjustments'!AY226</f>
        <v>0</v>
      </c>
      <c r="AZ226" s="702">
        <f>'[4]2019 GRC Adjustments'!AZ226</f>
        <v>0</v>
      </c>
      <c r="BA226" s="702">
        <f>'[4]2019 GRC Adjustments'!BA226</f>
        <v>0</v>
      </c>
      <c r="BB226" s="702">
        <f>'[4]2019 GRC Adjustments'!BB226</f>
        <v>0</v>
      </c>
      <c r="BC226" s="702">
        <f>'[4]2019 GRC Adjustments'!BC226</f>
        <v>0</v>
      </c>
      <c r="BD226" s="702">
        <f>'[4]2019 GRC Adjustments'!BD226</f>
        <v>0</v>
      </c>
      <c r="BE226" s="702">
        <f>'[4]2019 GRC Adjustments'!BE226</f>
        <v>0</v>
      </c>
      <c r="BF226" s="702">
        <f>'[4]2019 GRC Adjustments'!BF226</f>
        <v>0</v>
      </c>
      <c r="BG226" s="702">
        <f>'[4]2019 GRC Adjustments'!BG226</f>
        <v>0</v>
      </c>
      <c r="BH226" s="702">
        <f>'[4]2019 GRC Adjustments'!BH226</f>
        <v>0</v>
      </c>
      <c r="BI226" s="702">
        <f>'[4]2019 GRC Adjustments'!BI226</f>
        <v>0</v>
      </c>
      <c r="BJ226" s="702">
        <f>'[4]2019 GRC Adjustments'!BJ226</f>
        <v>547625.47704419435</v>
      </c>
      <c r="BK226" s="702">
        <f>'[4]2019 GRC Adjustments'!BK226</f>
        <v>4733023.9572393708</v>
      </c>
    </row>
    <row r="227" spans="1:63">
      <c r="A227" s="700">
        <f>'[4]2019 GRC Adjustments'!A227</f>
        <v>223</v>
      </c>
      <c r="B227" s="702" t="str">
        <f>'[4]2019 GRC Adjustments'!B227</f>
        <v xml:space="preserve">               (23) 925 - Injuries &amp; Damages</v>
      </c>
      <c r="C227" s="702">
        <f>'[4]2019 GRC Adjustments'!C227</f>
        <v>4954570.34</v>
      </c>
      <c r="D227" s="702">
        <f>'[4]2019 GRC Adjustments'!D227</f>
        <v>0</v>
      </c>
      <c r="E227" s="702">
        <f>'[4]2019 GRC Adjustments'!E227</f>
        <v>0</v>
      </c>
      <c r="F227" s="702">
        <f>'[4]2019 GRC Adjustments'!F227</f>
        <v>0</v>
      </c>
      <c r="G227" s="702">
        <f>'[4]2019 GRC Adjustments'!G227</f>
        <v>0</v>
      </c>
      <c r="H227" s="702">
        <f>'[4]2019 GRC Adjustments'!H227</f>
        <v>0</v>
      </c>
      <c r="I227" s="702">
        <f>'[4]2019 GRC Adjustments'!I227</f>
        <v>-84300.474512874614</v>
      </c>
      <c r="J227" s="702">
        <f>'[4]2019 GRC Adjustments'!J227</f>
        <v>0</v>
      </c>
      <c r="K227" s="702">
        <f>'[4]2019 GRC Adjustments'!K227</f>
        <v>-1543.8089165750137</v>
      </c>
      <c r="L227" s="702">
        <f>'[4]2019 GRC Adjustments'!L227</f>
        <v>0</v>
      </c>
      <c r="M227" s="702">
        <f>'[4]2019 GRC Adjustments'!M227</f>
        <v>-6710.549906840708</v>
      </c>
      <c r="N227" s="702">
        <f>'[4]2019 GRC Adjustments'!N227</f>
        <v>0</v>
      </c>
      <c r="O227" s="702">
        <f>'[4]2019 GRC Adjustments'!O227</f>
        <v>0</v>
      </c>
      <c r="P227" s="702">
        <f>'[4]2019 GRC Adjustments'!P227</f>
        <v>0</v>
      </c>
      <c r="Q227" s="702">
        <f>'[4]2019 GRC Adjustments'!Q227</f>
        <v>119639.17280295515</v>
      </c>
      <c r="R227" s="702">
        <f>'[4]2019 GRC Adjustments'!R227</f>
        <v>751.21639336042699</v>
      </c>
      <c r="S227" s="702">
        <f>'[4]2019 GRC Adjustments'!S227</f>
        <v>0</v>
      </c>
      <c r="T227" s="702">
        <f>'[4]2019 GRC Adjustments'!T227</f>
        <v>0</v>
      </c>
      <c r="U227" s="702">
        <f>'[4]2019 GRC Adjustments'!U227</f>
        <v>0</v>
      </c>
      <c r="V227" s="702">
        <f>'[4]2019 GRC Adjustments'!V227</f>
        <v>0</v>
      </c>
      <c r="W227" s="702">
        <f>'[4]2019 GRC Adjustments'!W227</f>
        <v>0</v>
      </c>
      <c r="X227" s="702">
        <f>'[4]2019 GRC Adjustments'!X227</f>
        <v>0</v>
      </c>
      <c r="Y227" s="702">
        <f>'[4]2019 GRC Adjustments'!Y227</f>
        <v>0</v>
      </c>
      <c r="Z227" s="702">
        <f>'[4]2019 GRC Adjustments'!Z227</f>
        <v>0</v>
      </c>
      <c r="AA227" s="702">
        <f>'[4]2019 GRC Adjustments'!AA227</f>
        <v>0</v>
      </c>
      <c r="AB227" s="702">
        <f>'[4]2019 GRC Adjustments'!AB227</f>
        <v>0</v>
      </c>
      <c r="AC227" s="702">
        <f>'[4]2019 GRC Adjustments'!AC227</f>
        <v>0</v>
      </c>
      <c r="AD227" s="702">
        <f>'[4]2019 GRC Adjustments'!AD227</f>
        <v>0</v>
      </c>
      <c r="AE227" s="702">
        <f>'[4]2019 GRC Adjustments'!AE227</f>
        <v>0</v>
      </c>
      <c r="AF227" s="702">
        <f>'[4]2019 GRC Adjustments'!AF227</f>
        <v>27835.555860025237</v>
      </c>
      <c r="AG227" s="702">
        <f>'[4]2019 GRC Adjustments'!AG227</f>
        <v>4982405.8958600247</v>
      </c>
      <c r="AH227" s="702">
        <f>'[4]2019 GRC Adjustments'!AH227</f>
        <v>0</v>
      </c>
      <c r="AI227" s="702">
        <f>'[4]2019 GRC Adjustments'!AI227</f>
        <v>0</v>
      </c>
      <c r="AJ227" s="702">
        <f>'[4]2019 GRC Adjustments'!AJ227</f>
        <v>0</v>
      </c>
      <c r="AK227" s="702">
        <f>'[4]2019 GRC Adjustments'!AK227</f>
        <v>0</v>
      </c>
      <c r="AL227" s="702">
        <f>'[4]2019 GRC Adjustments'!AL227</f>
        <v>6710.549906840708</v>
      </c>
      <c r="AM227" s="702">
        <f>'[4]2019 GRC Adjustments'!AM227</f>
        <v>17503.796680402476</v>
      </c>
      <c r="AN227" s="702">
        <f>'[4]2019 GRC Adjustments'!AN227</f>
        <v>21991.754462912788</v>
      </c>
      <c r="AO227" s="702">
        <f>'[4]2019 GRC Adjustments'!AO227</f>
        <v>0</v>
      </c>
      <c r="AP227" s="702">
        <f>'[4]2019 GRC Adjustments'!AP227</f>
        <v>0</v>
      </c>
      <c r="AQ227" s="702">
        <f>'[4]2019 GRC Adjustments'!AQ227</f>
        <v>0</v>
      </c>
      <c r="AR227" s="702">
        <f>'[4]2019 GRC Adjustments'!AR227</f>
        <v>0</v>
      </c>
      <c r="AS227" s="702">
        <f>'[4]2019 GRC Adjustments'!AS227</f>
        <v>0</v>
      </c>
      <c r="AT227" s="702">
        <f>'[4]2019 GRC Adjustments'!AT227</f>
        <v>0</v>
      </c>
      <c r="AU227" s="702">
        <f>'[4]2019 GRC Adjustments'!AU227</f>
        <v>0</v>
      </c>
      <c r="AV227" s="702">
        <f>'[4]2019 GRC Adjustments'!AV227</f>
        <v>0</v>
      </c>
      <c r="AW227" s="702">
        <f>'[4]2019 GRC Adjustments'!AW227</f>
        <v>0</v>
      </c>
      <c r="AX227" s="702">
        <f>'[4]2019 GRC Adjustments'!AX227</f>
        <v>0</v>
      </c>
      <c r="AY227" s="702">
        <f>'[4]2019 GRC Adjustments'!AY227</f>
        <v>0</v>
      </c>
      <c r="AZ227" s="702">
        <f>'[4]2019 GRC Adjustments'!AZ227</f>
        <v>0</v>
      </c>
      <c r="BA227" s="702">
        <f>'[4]2019 GRC Adjustments'!BA227</f>
        <v>0</v>
      </c>
      <c r="BB227" s="702">
        <f>'[4]2019 GRC Adjustments'!BB227</f>
        <v>0</v>
      </c>
      <c r="BC227" s="702">
        <f>'[4]2019 GRC Adjustments'!BC227</f>
        <v>0</v>
      </c>
      <c r="BD227" s="702">
        <f>'[4]2019 GRC Adjustments'!BD227</f>
        <v>0</v>
      </c>
      <c r="BE227" s="702">
        <f>'[4]2019 GRC Adjustments'!BE227</f>
        <v>0</v>
      </c>
      <c r="BF227" s="702">
        <f>'[4]2019 GRC Adjustments'!BF227</f>
        <v>0</v>
      </c>
      <c r="BG227" s="702">
        <f>'[4]2019 GRC Adjustments'!BG227</f>
        <v>0</v>
      </c>
      <c r="BH227" s="702">
        <f>'[4]2019 GRC Adjustments'!BH227</f>
        <v>0</v>
      </c>
      <c r="BI227" s="702">
        <f>'[4]2019 GRC Adjustments'!BI227</f>
        <v>0</v>
      </c>
      <c r="BJ227" s="702">
        <f>'[4]2019 GRC Adjustments'!BJ227</f>
        <v>46206.101050155972</v>
      </c>
      <c r="BK227" s="702">
        <f>'[4]2019 GRC Adjustments'!BK227</f>
        <v>5028611.9969101809</v>
      </c>
    </row>
    <row r="228" spans="1:63">
      <c r="A228" s="700">
        <f>'[4]2019 GRC Adjustments'!A228</f>
        <v>224</v>
      </c>
      <c r="B228" s="702" t="str">
        <f>'[4]2019 GRC Adjustments'!B228</f>
        <v xml:space="preserve">               (23) 926 - Emp Pension &amp; Benefits</v>
      </c>
      <c r="C228" s="702">
        <f>'[4]2019 GRC Adjustments'!C228</f>
        <v>32113126.609999999</v>
      </c>
      <c r="D228" s="702">
        <f>'[4]2019 GRC Adjustments'!D228</f>
        <v>0</v>
      </c>
      <c r="E228" s="702">
        <f>'[4]2019 GRC Adjustments'!E228</f>
        <v>0</v>
      </c>
      <c r="F228" s="702">
        <f>'[4]2019 GRC Adjustments'!F228</f>
        <v>0</v>
      </c>
      <c r="G228" s="702">
        <f>'[4]2019 GRC Adjustments'!G228</f>
        <v>0</v>
      </c>
      <c r="H228" s="702">
        <f>'[4]2019 GRC Adjustments'!H228</f>
        <v>-29354.23</v>
      </c>
      <c r="I228" s="702">
        <f>'[4]2019 GRC Adjustments'!I228</f>
        <v>0</v>
      </c>
      <c r="J228" s="702">
        <f>'[4]2019 GRC Adjustments'!J228</f>
        <v>0</v>
      </c>
      <c r="K228" s="702">
        <f>'[4]2019 GRC Adjustments'!K228</f>
        <v>0</v>
      </c>
      <c r="L228" s="702">
        <f>'[4]2019 GRC Adjustments'!L228</f>
        <v>0</v>
      </c>
      <c r="M228" s="702">
        <f>'[4]2019 GRC Adjustments'!M228</f>
        <v>0</v>
      </c>
      <c r="N228" s="702">
        <f>'[4]2019 GRC Adjustments'!N228</f>
        <v>0</v>
      </c>
      <c r="O228" s="702">
        <f>'[4]2019 GRC Adjustments'!O228</f>
        <v>0</v>
      </c>
      <c r="P228" s="702">
        <f>'[4]2019 GRC Adjustments'!P228</f>
        <v>2184999.0024255933</v>
      </c>
      <c r="Q228" s="702">
        <f>'[4]2019 GRC Adjustments'!Q228</f>
        <v>0</v>
      </c>
      <c r="R228" s="702">
        <f>'[4]2019 GRC Adjustments'!R228</f>
        <v>0</v>
      </c>
      <c r="S228" s="702">
        <f>'[4]2019 GRC Adjustments'!S228</f>
        <v>16653.918911919929</v>
      </c>
      <c r="T228" s="702">
        <f>'[4]2019 GRC Adjustments'!T228</f>
        <v>30190.192556923255</v>
      </c>
      <c r="U228" s="702">
        <f>'[4]2019 GRC Adjustments'!U228</f>
        <v>0</v>
      </c>
      <c r="V228" s="702">
        <f>'[4]2019 GRC Adjustments'!V228</f>
        <v>0</v>
      </c>
      <c r="W228" s="702">
        <f>'[4]2019 GRC Adjustments'!W228</f>
        <v>0</v>
      </c>
      <c r="X228" s="702">
        <f>'[4]2019 GRC Adjustments'!X228</f>
        <v>0</v>
      </c>
      <c r="Y228" s="702">
        <f>'[4]2019 GRC Adjustments'!Y228</f>
        <v>0</v>
      </c>
      <c r="Z228" s="702">
        <f>'[4]2019 GRC Adjustments'!Z228</f>
        <v>0</v>
      </c>
      <c r="AA228" s="702">
        <f>'[4]2019 GRC Adjustments'!AA228</f>
        <v>0</v>
      </c>
      <c r="AB228" s="702">
        <f>'[4]2019 GRC Adjustments'!AB228</f>
        <v>0</v>
      </c>
      <c r="AC228" s="702">
        <f>'[4]2019 GRC Adjustments'!AC228</f>
        <v>0</v>
      </c>
      <c r="AD228" s="702">
        <f>'[4]2019 GRC Adjustments'!AD228</f>
        <v>0</v>
      </c>
      <c r="AE228" s="702">
        <f>'[4]2019 GRC Adjustments'!AE228</f>
        <v>0</v>
      </c>
      <c r="AF228" s="702">
        <f>'[4]2019 GRC Adjustments'!AF228</f>
        <v>2202488.8838944365</v>
      </c>
      <c r="AG228" s="702">
        <f>'[4]2019 GRC Adjustments'!AG228</f>
        <v>34315615.493894435</v>
      </c>
      <c r="AH228" s="702">
        <f>'[4]2019 GRC Adjustments'!AH228</f>
        <v>0</v>
      </c>
      <c r="AI228" s="702">
        <f>'[4]2019 GRC Adjustments'!AI228</f>
        <v>0</v>
      </c>
      <c r="AJ228" s="702">
        <f>'[4]2019 GRC Adjustments'!AJ228</f>
        <v>0</v>
      </c>
      <c r="AK228" s="702">
        <f>'[4]2019 GRC Adjustments'!AK228</f>
        <v>0</v>
      </c>
      <c r="AL228" s="702">
        <f>'[4]2019 GRC Adjustments'!AL228</f>
        <v>0</v>
      </c>
      <c r="AM228" s="702">
        <f>'[4]2019 GRC Adjustments'!AM228</f>
        <v>0</v>
      </c>
      <c r="AN228" s="702">
        <f>'[4]2019 GRC Adjustments'!AN228</f>
        <v>0</v>
      </c>
      <c r="AO228" s="702">
        <f>'[4]2019 GRC Adjustments'!AO228</f>
        <v>263515.60003291816</v>
      </c>
      <c r="AP228" s="702">
        <f>'[4]2019 GRC Adjustments'!AP228</f>
        <v>874996.06141313724</v>
      </c>
      <c r="AQ228" s="702">
        <f>'[4]2019 GRC Adjustments'!AQ228</f>
        <v>0</v>
      </c>
      <c r="AR228" s="702">
        <f>'[4]2019 GRC Adjustments'!AR228</f>
        <v>0</v>
      </c>
      <c r="AS228" s="702">
        <f>'[4]2019 GRC Adjustments'!AS228</f>
        <v>0</v>
      </c>
      <c r="AT228" s="702">
        <f>'[4]2019 GRC Adjustments'!AT228</f>
        <v>0</v>
      </c>
      <c r="AU228" s="702">
        <f>'[4]2019 GRC Adjustments'!AU228</f>
        <v>0</v>
      </c>
      <c r="AV228" s="702">
        <f>'[4]2019 GRC Adjustments'!AV228</f>
        <v>0</v>
      </c>
      <c r="AW228" s="702">
        <f>'[4]2019 GRC Adjustments'!AW228</f>
        <v>0</v>
      </c>
      <c r="AX228" s="702">
        <f>'[4]2019 GRC Adjustments'!AX228</f>
        <v>0</v>
      </c>
      <c r="AY228" s="702">
        <f>'[4]2019 GRC Adjustments'!AY228</f>
        <v>0</v>
      </c>
      <c r="AZ228" s="702">
        <f>'[4]2019 GRC Adjustments'!AZ228</f>
        <v>0</v>
      </c>
      <c r="BA228" s="702">
        <f>'[4]2019 GRC Adjustments'!BA228</f>
        <v>0</v>
      </c>
      <c r="BB228" s="702">
        <f>'[4]2019 GRC Adjustments'!BB228</f>
        <v>0</v>
      </c>
      <c r="BC228" s="702">
        <f>'[4]2019 GRC Adjustments'!BC228</f>
        <v>0</v>
      </c>
      <c r="BD228" s="702">
        <f>'[4]2019 GRC Adjustments'!BD228</f>
        <v>0</v>
      </c>
      <c r="BE228" s="702">
        <f>'[4]2019 GRC Adjustments'!BE228</f>
        <v>0</v>
      </c>
      <c r="BF228" s="702">
        <f>'[4]2019 GRC Adjustments'!BF228</f>
        <v>0</v>
      </c>
      <c r="BG228" s="702">
        <f>'[4]2019 GRC Adjustments'!BG228</f>
        <v>0</v>
      </c>
      <c r="BH228" s="702">
        <f>'[4]2019 GRC Adjustments'!BH228</f>
        <v>0</v>
      </c>
      <c r="BI228" s="702">
        <f>'[4]2019 GRC Adjustments'!BI228</f>
        <v>0</v>
      </c>
      <c r="BJ228" s="702">
        <f>'[4]2019 GRC Adjustments'!BJ228</f>
        <v>1138511.6614460554</v>
      </c>
      <c r="BK228" s="702">
        <f>'[4]2019 GRC Adjustments'!BK228</f>
        <v>35454127.155340493</v>
      </c>
    </row>
    <row r="229" spans="1:63">
      <c r="A229" s="700">
        <f>'[4]2019 GRC Adjustments'!A229</f>
        <v>225</v>
      </c>
      <c r="B229" s="702" t="str">
        <f>'[4]2019 GRC Adjustments'!B229</f>
        <v xml:space="preserve">               (23) 928 - Regulatory Commission Expense</v>
      </c>
      <c r="C229" s="702">
        <f>'[4]2019 GRC Adjustments'!C229</f>
        <v>7360712.739999989</v>
      </c>
      <c r="D229" s="702">
        <f>'[4]2019 GRC Adjustments'!D229</f>
        <v>88089.001239607955</v>
      </c>
      <c r="E229" s="702">
        <f>'[4]2019 GRC Adjustments'!E229</f>
        <v>10554.32</v>
      </c>
      <c r="F229" s="702">
        <f>'[4]2019 GRC Adjustments'!F229</f>
        <v>0</v>
      </c>
      <c r="G229" s="702">
        <f>'[4]2019 GRC Adjustments'!G229</f>
        <v>0</v>
      </c>
      <c r="H229" s="702">
        <f>'[4]2019 GRC Adjustments'!H229</f>
        <v>-378728.60062400007</v>
      </c>
      <c r="I229" s="702">
        <f>'[4]2019 GRC Adjustments'!I229</f>
        <v>0</v>
      </c>
      <c r="J229" s="702">
        <f>'[4]2019 GRC Adjustments'!J229</f>
        <v>0</v>
      </c>
      <c r="K229" s="702">
        <f>'[4]2019 GRC Adjustments'!K229</f>
        <v>0</v>
      </c>
      <c r="L229" s="702">
        <f>'[4]2019 GRC Adjustments'!L229</f>
        <v>14061.997781991959</v>
      </c>
      <c r="M229" s="702">
        <f>'[4]2019 GRC Adjustments'!M229</f>
        <v>0</v>
      </c>
      <c r="N229" s="702">
        <f>'[4]2019 GRC Adjustments'!N229</f>
        <v>0</v>
      </c>
      <c r="O229" s="702">
        <f>'[4]2019 GRC Adjustments'!O229</f>
        <v>628553.90760300006</v>
      </c>
      <c r="P229" s="702">
        <f>'[4]2019 GRC Adjustments'!P229</f>
        <v>0</v>
      </c>
      <c r="Q229" s="702">
        <f>'[4]2019 GRC Adjustments'!Q229</f>
        <v>0</v>
      </c>
      <c r="R229" s="702">
        <f>'[4]2019 GRC Adjustments'!R229</f>
        <v>0</v>
      </c>
      <c r="S229" s="702">
        <f>'[4]2019 GRC Adjustments'!S229</f>
        <v>0</v>
      </c>
      <c r="T229" s="702">
        <f>'[4]2019 GRC Adjustments'!T229</f>
        <v>0</v>
      </c>
      <c r="U229" s="702">
        <f>'[4]2019 GRC Adjustments'!U229</f>
        <v>0</v>
      </c>
      <c r="V229" s="702">
        <f>'[4]2019 GRC Adjustments'!V229</f>
        <v>0</v>
      </c>
      <c r="W229" s="702">
        <f>'[4]2019 GRC Adjustments'!W229</f>
        <v>0</v>
      </c>
      <c r="X229" s="702">
        <f>'[4]2019 GRC Adjustments'!X229</f>
        <v>0</v>
      </c>
      <c r="Y229" s="702">
        <f>'[4]2019 GRC Adjustments'!Y229</f>
        <v>0</v>
      </c>
      <c r="Z229" s="702">
        <f>'[4]2019 GRC Adjustments'!Z229</f>
        <v>0</v>
      </c>
      <c r="AA229" s="702">
        <f>'[4]2019 GRC Adjustments'!AA229</f>
        <v>0</v>
      </c>
      <c r="AB229" s="702">
        <f>'[4]2019 GRC Adjustments'!AB229</f>
        <v>0</v>
      </c>
      <c r="AC229" s="702">
        <f>'[4]2019 GRC Adjustments'!AC229</f>
        <v>0</v>
      </c>
      <c r="AD229" s="702">
        <f>'[4]2019 GRC Adjustments'!AD229</f>
        <v>0</v>
      </c>
      <c r="AE229" s="702">
        <f>'[4]2019 GRC Adjustments'!AE229</f>
        <v>0</v>
      </c>
      <c r="AF229" s="702">
        <f>'[4]2019 GRC Adjustments'!AF229</f>
        <v>362530.62600059994</v>
      </c>
      <c r="AG229" s="702">
        <f>'[4]2019 GRC Adjustments'!AG229</f>
        <v>7723243.366000589</v>
      </c>
      <c r="AH229" s="702">
        <f>'[4]2019 GRC Adjustments'!AH229</f>
        <v>-68375.374060000002</v>
      </c>
      <c r="AI229" s="702">
        <f>'[4]2019 GRC Adjustments'!AI229</f>
        <v>18217.891999999993</v>
      </c>
      <c r="AJ229" s="702">
        <f>'[4]2019 GRC Adjustments'!AJ229</f>
        <v>0</v>
      </c>
      <c r="AK229" s="702">
        <f>'[4]2019 GRC Adjustments'!AK229</f>
        <v>-14061.997781991959</v>
      </c>
      <c r="AL229" s="702">
        <f>'[4]2019 GRC Adjustments'!AL229</f>
        <v>0</v>
      </c>
      <c r="AM229" s="702">
        <f>'[4]2019 GRC Adjustments'!AM229</f>
        <v>0</v>
      </c>
      <c r="AN229" s="702">
        <f>'[4]2019 GRC Adjustments'!AN229</f>
        <v>0</v>
      </c>
      <c r="AO229" s="702">
        <f>'[4]2019 GRC Adjustments'!AO229</f>
        <v>0</v>
      </c>
      <c r="AP229" s="702">
        <f>'[4]2019 GRC Adjustments'!AP229</f>
        <v>0</v>
      </c>
      <c r="AQ229" s="702">
        <f>'[4]2019 GRC Adjustments'!AQ229</f>
        <v>0</v>
      </c>
      <c r="AR229" s="702">
        <f>'[4]2019 GRC Adjustments'!AR229</f>
        <v>0</v>
      </c>
      <c r="AS229" s="702">
        <f>'[4]2019 GRC Adjustments'!AS229</f>
        <v>0</v>
      </c>
      <c r="AT229" s="702">
        <f>'[4]2019 GRC Adjustments'!AT229</f>
        <v>0</v>
      </c>
      <c r="AU229" s="702">
        <f>'[4]2019 GRC Adjustments'!AU229</f>
        <v>0</v>
      </c>
      <c r="AV229" s="702">
        <f>'[4]2019 GRC Adjustments'!AV229</f>
        <v>0</v>
      </c>
      <c r="AW229" s="702">
        <f>'[4]2019 GRC Adjustments'!AW229</f>
        <v>0</v>
      </c>
      <c r="AX229" s="702">
        <f>'[4]2019 GRC Adjustments'!AX229</f>
        <v>0</v>
      </c>
      <c r="AY229" s="702">
        <f>'[4]2019 GRC Adjustments'!AY229</f>
        <v>0</v>
      </c>
      <c r="AZ229" s="702">
        <f>'[4]2019 GRC Adjustments'!AZ229</f>
        <v>0</v>
      </c>
      <c r="BA229" s="702">
        <f>'[4]2019 GRC Adjustments'!BA229</f>
        <v>0</v>
      </c>
      <c r="BB229" s="702">
        <f>'[4]2019 GRC Adjustments'!BB229</f>
        <v>0</v>
      </c>
      <c r="BC229" s="702">
        <f>'[4]2019 GRC Adjustments'!BC229</f>
        <v>0</v>
      </c>
      <c r="BD229" s="702">
        <f>'[4]2019 GRC Adjustments'!BD229</f>
        <v>0</v>
      </c>
      <c r="BE229" s="702">
        <f>'[4]2019 GRC Adjustments'!BE229</f>
        <v>0</v>
      </c>
      <c r="BF229" s="702">
        <f>'[4]2019 GRC Adjustments'!BF229</f>
        <v>0</v>
      </c>
      <c r="BG229" s="702">
        <f>'[4]2019 GRC Adjustments'!BG229</f>
        <v>0</v>
      </c>
      <c r="BH229" s="702">
        <f>'[4]2019 GRC Adjustments'!BH229</f>
        <v>0</v>
      </c>
      <c r="BI229" s="702">
        <f>'[4]2019 GRC Adjustments'!BI229</f>
        <v>0</v>
      </c>
      <c r="BJ229" s="702">
        <f>'[4]2019 GRC Adjustments'!BJ229</f>
        <v>-64219.479841991968</v>
      </c>
      <c r="BK229" s="702">
        <f>'[4]2019 GRC Adjustments'!BK229</f>
        <v>7659023.8861585967</v>
      </c>
    </row>
    <row r="230" spans="1:63">
      <c r="A230" s="700">
        <f>'[4]2019 GRC Adjustments'!A230</f>
        <v>226</v>
      </c>
      <c r="B230" s="702" t="str">
        <f>'[4]2019 GRC Adjustments'!B230</f>
        <v xml:space="preserve">               (23) 9301 - Gen Advertising Exp</v>
      </c>
      <c r="C230" s="702">
        <f>'[4]2019 GRC Adjustments'!C230</f>
        <v>0</v>
      </c>
      <c r="D230" s="702">
        <f>'[4]2019 GRC Adjustments'!D230</f>
        <v>0</v>
      </c>
      <c r="E230" s="702">
        <f>'[4]2019 GRC Adjustments'!E230</f>
        <v>0</v>
      </c>
      <c r="F230" s="702">
        <f>'[4]2019 GRC Adjustments'!F230</f>
        <v>0</v>
      </c>
      <c r="G230" s="702">
        <f>'[4]2019 GRC Adjustments'!G230</f>
        <v>0</v>
      </c>
      <c r="H230" s="702">
        <f>'[4]2019 GRC Adjustments'!H230</f>
        <v>0</v>
      </c>
      <c r="I230" s="702">
        <f>'[4]2019 GRC Adjustments'!I230</f>
        <v>0</v>
      </c>
      <c r="J230" s="702">
        <f>'[4]2019 GRC Adjustments'!J230</f>
        <v>0</v>
      </c>
      <c r="K230" s="702">
        <f>'[4]2019 GRC Adjustments'!K230</f>
        <v>0</v>
      </c>
      <c r="L230" s="702">
        <f>'[4]2019 GRC Adjustments'!L230</f>
        <v>0</v>
      </c>
      <c r="M230" s="702">
        <f>'[4]2019 GRC Adjustments'!M230</f>
        <v>0</v>
      </c>
      <c r="N230" s="702">
        <f>'[4]2019 GRC Adjustments'!N230</f>
        <v>0</v>
      </c>
      <c r="O230" s="702">
        <f>'[4]2019 GRC Adjustments'!O230</f>
        <v>0</v>
      </c>
      <c r="P230" s="702">
        <f>'[4]2019 GRC Adjustments'!P230</f>
        <v>0</v>
      </c>
      <c r="Q230" s="702">
        <f>'[4]2019 GRC Adjustments'!Q230</f>
        <v>0</v>
      </c>
      <c r="R230" s="702">
        <f>'[4]2019 GRC Adjustments'!R230</f>
        <v>0</v>
      </c>
      <c r="S230" s="702">
        <f>'[4]2019 GRC Adjustments'!S230</f>
        <v>0</v>
      </c>
      <c r="T230" s="702">
        <f>'[4]2019 GRC Adjustments'!T230</f>
        <v>0</v>
      </c>
      <c r="U230" s="702">
        <f>'[4]2019 GRC Adjustments'!U230</f>
        <v>0</v>
      </c>
      <c r="V230" s="702">
        <f>'[4]2019 GRC Adjustments'!V230</f>
        <v>0</v>
      </c>
      <c r="W230" s="702">
        <f>'[4]2019 GRC Adjustments'!W230</f>
        <v>0</v>
      </c>
      <c r="X230" s="702">
        <f>'[4]2019 GRC Adjustments'!X230</f>
        <v>0</v>
      </c>
      <c r="Y230" s="702">
        <f>'[4]2019 GRC Adjustments'!Y230</f>
        <v>0</v>
      </c>
      <c r="Z230" s="702">
        <f>'[4]2019 GRC Adjustments'!Z230</f>
        <v>0</v>
      </c>
      <c r="AA230" s="702">
        <f>'[4]2019 GRC Adjustments'!AA230</f>
        <v>0</v>
      </c>
      <c r="AB230" s="702">
        <f>'[4]2019 GRC Adjustments'!AB230</f>
        <v>0</v>
      </c>
      <c r="AC230" s="702">
        <f>'[4]2019 GRC Adjustments'!AC230</f>
        <v>0</v>
      </c>
      <c r="AD230" s="702">
        <f>'[4]2019 GRC Adjustments'!AD230</f>
        <v>0</v>
      </c>
      <c r="AE230" s="702">
        <f>'[4]2019 GRC Adjustments'!AE230</f>
        <v>0</v>
      </c>
      <c r="AF230" s="702">
        <f>'[4]2019 GRC Adjustments'!AF230</f>
        <v>0</v>
      </c>
      <c r="AG230" s="702">
        <f>'[4]2019 GRC Adjustments'!AG230</f>
        <v>0</v>
      </c>
      <c r="AH230" s="702">
        <f>'[4]2019 GRC Adjustments'!AH230</f>
        <v>0</v>
      </c>
      <c r="AI230" s="702">
        <f>'[4]2019 GRC Adjustments'!AI230</f>
        <v>0</v>
      </c>
      <c r="AJ230" s="702">
        <f>'[4]2019 GRC Adjustments'!AJ230</f>
        <v>0</v>
      </c>
      <c r="AK230" s="702">
        <f>'[4]2019 GRC Adjustments'!AK230</f>
        <v>0</v>
      </c>
      <c r="AL230" s="702">
        <f>'[4]2019 GRC Adjustments'!AL230</f>
        <v>0</v>
      </c>
      <c r="AM230" s="702">
        <f>'[4]2019 GRC Adjustments'!AM230</f>
        <v>0</v>
      </c>
      <c r="AN230" s="702">
        <f>'[4]2019 GRC Adjustments'!AN230</f>
        <v>0</v>
      </c>
      <c r="AO230" s="702">
        <f>'[4]2019 GRC Adjustments'!AO230</f>
        <v>0</v>
      </c>
      <c r="AP230" s="702">
        <f>'[4]2019 GRC Adjustments'!AP230</f>
        <v>0</v>
      </c>
      <c r="AQ230" s="702">
        <f>'[4]2019 GRC Adjustments'!AQ230</f>
        <v>0</v>
      </c>
      <c r="AR230" s="702">
        <f>'[4]2019 GRC Adjustments'!AR230</f>
        <v>0</v>
      </c>
      <c r="AS230" s="702">
        <f>'[4]2019 GRC Adjustments'!AS230</f>
        <v>0</v>
      </c>
      <c r="AT230" s="702">
        <f>'[4]2019 GRC Adjustments'!AT230</f>
        <v>0</v>
      </c>
      <c r="AU230" s="702">
        <f>'[4]2019 GRC Adjustments'!AU230</f>
        <v>0</v>
      </c>
      <c r="AV230" s="702">
        <f>'[4]2019 GRC Adjustments'!AV230</f>
        <v>0</v>
      </c>
      <c r="AW230" s="702">
        <f>'[4]2019 GRC Adjustments'!AW230</f>
        <v>0</v>
      </c>
      <c r="AX230" s="702">
        <f>'[4]2019 GRC Adjustments'!AX230</f>
        <v>0</v>
      </c>
      <c r="AY230" s="702">
        <f>'[4]2019 GRC Adjustments'!AY230</f>
        <v>0</v>
      </c>
      <c r="AZ230" s="702">
        <f>'[4]2019 GRC Adjustments'!AZ230</f>
        <v>0</v>
      </c>
      <c r="BA230" s="702">
        <f>'[4]2019 GRC Adjustments'!BA230</f>
        <v>0</v>
      </c>
      <c r="BB230" s="702">
        <f>'[4]2019 GRC Adjustments'!BB230</f>
        <v>0</v>
      </c>
      <c r="BC230" s="702">
        <f>'[4]2019 GRC Adjustments'!BC230</f>
        <v>0</v>
      </c>
      <c r="BD230" s="702">
        <f>'[4]2019 GRC Adjustments'!BD230</f>
        <v>0</v>
      </c>
      <c r="BE230" s="702">
        <f>'[4]2019 GRC Adjustments'!BE230</f>
        <v>0</v>
      </c>
      <c r="BF230" s="702">
        <f>'[4]2019 GRC Adjustments'!BF230</f>
        <v>0</v>
      </c>
      <c r="BG230" s="702">
        <f>'[4]2019 GRC Adjustments'!BG230</f>
        <v>0</v>
      </c>
      <c r="BH230" s="702">
        <f>'[4]2019 GRC Adjustments'!BH230</f>
        <v>0</v>
      </c>
      <c r="BI230" s="702">
        <f>'[4]2019 GRC Adjustments'!BI230</f>
        <v>0</v>
      </c>
      <c r="BJ230" s="702">
        <f>'[4]2019 GRC Adjustments'!BJ230</f>
        <v>0</v>
      </c>
      <c r="BK230" s="702">
        <f>'[4]2019 GRC Adjustments'!BK230</f>
        <v>0</v>
      </c>
    </row>
    <row r="231" spans="1:63">
      <c r="A231" s="700">
        <f>'[4]2019 GRC Adjustments'!A231</f>
        <v>227</v>
      </c>
      <c r="B231" s="702" t="str">
        <f>'[4]2019 GRC Adjustments'!B231</f>
        <v xml:space="preserve">               (23) 9302 - Misc. General Expenses</v>
      </c>
      <c r="C231" s="702">
        <f>'[4]2019 GRC Adjustments'!C231</f>
        <v>5455682.1099999994</v>
      </c>
      <c r="D231" s="702">
        <f>'[4]2019 GRC Adjustments'!D231</f>
        <v>0</v>
      </c>
      <c r="E231" s="702">
        <f>'[4]2019 GRC Adjustments'!E231</f>
        <v>0</v>
      </c>
      <c r="F231" s="702">
        <f>'[4]2019 GRC Adjustments'!F231</f>
        <v>0</v>
      </c>
      <c r="G231" s="702">
        <f>'[4]2019 GRC Adjustments'!G231</f>
        <v>0</v>
      </c>
      <c r="H231" s="702">
        <f>'[4]2019 GRC Adjustments'!H231</f>
        <v>0</v>
      </c>
      <c r="I231" s="702">
        <f>'[4]2019 GRC Adjustments'!I231</f>
        <v>0</v>
      </c>
      <c r="J231" s="702">
        <f>'[4]2019 GRC Adjustments'!J231</f>
        <v>0</v>
      </c>
      <c r="K231" s="702">
        <f>'[4]2019 GRC Adjustments'!K231</f>
        <v>-131.88316357821691</v>
      </c>
      <c r="L231" s="702">
        <f>'[4]2019 GRC Adjustments'!L231</f>
        <v>0</v>
      </c>
      <c r="M231" s="702">
        <f>'[4]2019 GRC Adjustments'!M231</f>
        <v>0</v>
      </c>
      <c r="N231" s="702">
        <f>'[4]2019 GRC Adjustments'!N231</f>
        <v>0</v>
      </c>
      <c r="O231" s="702">
        <f>'[4]2019 GRC Adjustments'!O231</f>
        <v>0</v>
      </c>
      <c r="P231" s="702">
        <f>'[4]2019 GRC Adjustments'!P231</f>
        <v>0</v>
      </c>
      <c r="Q231" s="702">
        <f>'[4]2019 GRC Adjustments'!Q231</f>
        <v>0</v>
      </c>
      <c r="R231" s="702">
        <f>'[4]2019 GRC Adjustments'!R231</f>
        <v>64.174259796340152</v>
      </c>
      <c r="S231" s="702">
        <f>'[4]2019 GRC Adjustments'!S231</f>
        <v>0</v>
      </c>
      <c r="T231" s="702">
        <f>'[4]2019 GRC Adjustments'!T231</f>
        <v>0</v>
      </c>
      <c r="U231" s="702">
        <f>'[4]2019 GRC Adjustments'!U231</f>
        <v>0</v>
      </c>
      <c r="V231" s="702">
        <f>'[4]2019 GRC Adjustments'!V231</f>
        <v>0</v>
      </c>
      <c r="W231" s="702">
        <f>'[4]2019 GRC Adjustments'!W231</f>
        <v>0</v>
      </c>
      <c r="X231" s="702">
        <f>'[4]2019 GRC Adjustments'!X231</f>
        <v>0</v>
      </c>
      <c r="Y231" s="702">
        <f>'[4]2019 GRC Adjustments'!Y231</f>
        <v>0</v>
      </c>
      <c r="Z231" s="702">
        <f>'[4]2019 GRC Adjustments'!Z231</f>
        <v>0</v>
      </c>
      <c r="AA231" s="702">
        <f>'[4]2019 GRC Adjustments'!AA231</f>
        <v>0</v>
      </c>
      <c r="AB231" s="702">
        <f>'[4]2019 GRC Adjustments'!AB231</f>
        <v>0</v>
      </c>
      <c r="AC231" s="702">
        <f>'[4]2019 GRC Adjustments'!AC231</f>
        <v>0</v>
      </c>
      <c r="AD231" s="702">
        <f>'[4]2019 GRC Adjustments'!AD231</f>
        <v>0</v>
      </c>
      <c r="AE231" s="702">
        <f>'[4]2019 GRC Adjustments'!AE231</f>
        <v>0</v>
      </c>
      <c r="AF231" s="702">
        <f>'[4]2019 GRC Adjustments'!AF231</f>
        <v>-67.708903781876757</v>
      </c>
      <c r="AG231" s="702">
        <f>'[4]2019 GRC Adjustments'!AG231</f>
        <v>5455614.4010962173</v>
      </c>
      <c r="AH231" s="702">
        <f>'[4]2019 GRC Adjustments'!AH231</f>
        <v>0</v>
      </c>
      <c r="AI231" s="702">
        <f>'[4]2019 GRC Adjustments'!AI231</f>
        <v>0</v>
      </c>
      <c r="AJ231" s="702">
        <f>'[4]2019 GRC Adjustments'!AJ231</f>
        <v>0</v>
      </c>
      <c r="AK231" s="702">
        <f>'[4]2019 GRC Adjustments'!AK231</f>
        <v>0</v>
      </c>
      <c r="AL231" s="702">
        <f>'[4]2019 GRC Adjustments'!AL231</f>
        <v>0</v>
      </c>
      <c r="AM231" s="702">
        <f>'[4]2019 GRC Adjustments'!AM231</f>
        <v>0</v>
      </c>
      <c r="AN231" s="702">
        <f>'[4]2019 GRC Adjustments'!AN231</f>
        <v>2478.6224301029229</v>
      </c>
      <c r="AO231" s="702">
        <f>'[4]2019 GRC Adjustments'!AO231</f>
        <v>0</v>
      </c>
      <c r="AP231" s="702">
        <f>'[4]2019 GRC Adjustments'!AP231</f>
        <v>0</v>
      </c>
      <c r="AQ231" s="702">
        <f>'[4]2019 GRC Adjustments'!AQ231</f>
        <v>0</v>
      </c>
      <c r="AR231" s="702">
        <f>'[4]2019 GRC Adjustments'!AR231</f>
        <v>0</v>
      </c>
      <c r="AS231" s="702">
        <f>'[4]2019 GRC Adjustments'!AS231</f>
        <v>0</v>
      </c>
      <c r="AT231" s="702">
        <f>'[4]2019 GRC Adjustments'!AT231</f>
        <v>0</v>
      </c>
      <c r="AU231" s="702">
        <f>'[4]2019 GRC Adjustments'!AU231</f>
        <v>0</v>
      </c>
      <c r="AV231" s="702">
        <f>'[4]2019 GRC Adjustments'!AV231</f>
        <v>0</v>
      </c>
      <c r="AW231" s="702">
        <f>'[4]2019 GRC Adjustments'!AW231</f>
        <v>0</v>
      </c>
      <c r="AX231" s="702">
        <f>'[4]2019 GRC Adjustments'!AX231</f>
        <v>0</v>
      </c>
      <c r="AY231" s="702">
        <f>'[4]2019 GRC Adjustments'!AY231</f>
        <v>0</v>
      </c>
      <c r="AZ231" s="702">
        <f>'[4]2019 GRC Adjustments'!AZ231</f>
        <v>0</v>
      </c>
      <c r="BA231" s="702">
        <f>'[4]2019 GRC Adjustments'!BA231</f>
        <v>0</v>
      </c>
      <c r="BB231" s="702">
        <f>'[4]2019 GRC Adjustments'!BB231</f>
        <v>0</v>
      </c>
      <c r="BC231" s="702">
        <f>'[4]2019 GRC Adjustments'!BC231</f>
        <v>0</v>
      </c>
      <c r="BD231" s="702">
        <f>'[4]2019 GRC Adjustments'!BD231</f>
        <v>0</v>
      </c>
      <c r="BE231" s="702">
        <f>'[4]2019 GRC Adjustments'!BE231</f>
        <v>0</v>
      </c>
      <c r="BF231" s="702">
        <f>'[4]2019 GRC Adjustments'!BF231</f>
        <v>0</v>
      </c>
      <c r="BG231" s="702">
        <f>'[4]2019 GRC Adjustments'!BG231</f>
        <v>0</v>
      </c>
      <c r="BH231" s="702">
        <f>'[4]2019 GRC Adjustments'!BH231</f>
        <v>0</v>
      </c>
      <c r="BI231" s="702">
        <f>'[4]2019 GRC Adjustments'!BI231</f>
        <v>0</v>
      </c>
      <c r="BJ231" s="702">
        <f>'[4]2019 GRC Adjustments'!BJ231</f>
        <v>2478.6224301029229</v>
      </c>
      <c r="BK231" s="702">
        <f>'[4]2019 GRC Adjustments'!BK231</f>
        <v>5458093.0235263202</v>
      </c>
    </row>
    <row r="232" spans="1:63">
      <c r="A232" s="700">
        <f>'[4]2019 GRC Adjustments'!A232</f>
        <v>228</v>
      </c>
      <c r="B232" s="702" t="str">
        <f>'[4]2019 GRC Adjustments'!B232</f>
        <v xml:space="preserve">               (23) 931 - Rents</v>
      </c>
      <c r="C232" s="702">
        <f>'[4]2019 GRC Adjustments'!C232</f>
        <v>6873199.3600000003</v>
      </c>
      <c r="D232" s="702">
        <f>'[4]2019 GRC Adjustments'!D232</f>
        <v>0</v>
      </c>
      <c r="E232" s="702">
        <f>'[4]2019 GRC Adjustments'!E232</f>
        <v>0</v>
      </c>
      <c r="F232" s="702">
        <f>'[4]2019 GRC Adjustments'!F232</f>
        <v>0</v>
      </c>
      <c r="G232" s="702">
        <f>'[4]2019 GRC Adjustments'!G232</f>
        <v>0</v>
      </c>
      <c r="H232" s="702">
        <f>'[4]2019 GRC Adjustments'!H232</f>
        <v>0</v>
      </c>
      <c r="I232" s="702">
        <f>'[4]2019 GRC Adjustments'!I232</f>
        <v>0</v>
      </c>
      <c r="J232" s="702">
        <f>'[4]2019 GRC Adjustments'!J232</f>
        <v>0</v>
      </c>
      <c r="K232" s="702">
        <f>'[4]2019 GRC Adjustments'!K232</f>
        <v>0</v>
      </c>
      <c r="L232" s="702">
        <f>'[4]2019 GRC Adjustments'!L232</f>
        <v>0</v>
      </c>
      <c r="M232" s="702">
        <f>'[4]2019 GRC Adjustments'!M232</f>
        <v>0</v>
      </c>
      <c r="N232" s="702">
        <f>'[4]2019 GRC Adjustments'!N232</f>
        <v>0</v>
      </c>
      <c r="O232" s="702">
        <f>'[4]2019 GRC Adjustments'!O232</f>
        <v>0</v>
      </c>
      <c r="P232" s="702">
        <f>'[4]2019 GRC Adjustments'!P232</f>
        <v>0</v>
      </c>
      <c r="Q232" s="702">
        <f>'[4]2019 GRC Adjustments'!Q232</f>
        <v>0</v>
      </c>
      <c r="R232" s="702">
        <f>'[4]2019 GRC Adjustments'!R232</f>
        <v>0</v>
      </c>
      <c r="S232" s="702">
        <f>'[4]2019 GRC Adjustments'!S232</f>
        <v>0</v>
      </c>
      <c r="T232" s="702">
        <f>'[4]2019 GRC Adjustments'!T232</f>
        <v>0</v>
      </c>
      <c r="U232" s="702">
        <f>'[4]2019 GRC Adjustments'!U232</f>
        <v>0</v>
      </c>
      <c r="V232" s="702">
        <f>'[4]2019 GRC Adjustments'!V232</f>
        <v>0</v>
      </c>
      <c r="W232" s="702">
        <f>'[4]2019 GRC Adjustments'!W232</f>
        <v>-1290076.1837477004</v>
      </c>
      <c r="X232" s="702">
        <f>'[4]2019 GRC Adjustments'!X232</f>
        <v>0</v>
      </c>
      <c r="Y232" s="702">
        <f>'[4]2019 GRC Adjustments'!Y232</f>
        <v>0</v>
      </c>
      <c r="Z232" s="702">
        <f>'[4]2019 GRC Adjustments'!Z232</f>
        <v>0</v>
      </c>
      <c r="AA232" s="702">
        <f>'[4]2019 GRC Adjustments'!AA232</f>
        <v>0</v>
      </c>
      <c r="AB232" s="702">
        <f>'[4]2019 GRC Adjustments'!AB232</f>
        <v>0</v>
      </c>
      <c r="AC232" s="702">
        <f>'[4]2019 GRC Adjustments'!AC232</f>
        <v>0</v>
      </c>
      <c r="AD232" s="702">
        <f>'[4]2019 GRC Adjustments'!AD232</f>
        <v>0</v>
      </c>
      <c r="AE232" s="702">
        <f>'[4]2019 GRC Adjustments'!AE232</f>
        <v>0</v>
      </c>
      <c r="AF232" s="702">
        <f>'[4]2019 GRC Adjustments'!AF232</f>
        <v>-1290076.1837477004</v>
      </c>
      <c r="AG232" s="702">
        <f>'[4]2019 GRC Adjustments'!AG232</f>
        <v>5583123.1762522999</v>
      </c>
      <c r="AH232" s="702">
        <f>'[4]2019 GRC Adjustments'!AH232</f>
        <v>0</v>
      </c>
      <c r="AI232" s="702">
        <f>'[4]2019 GRC Adjustments'!AI232</f>
        <v>0</v>
      </c>
      <c r="AJ232" s="702">
        <f>'[4]2019 GRC Adjustments'!AJ232</f>
        <v>0</v>
      </c>
      <c r="AK232" s="702">
        <f>'[4]2019 GRC Adjustments'!AK232</f>
        <v>0</v>
      </c>
      <c r="AL232" s="702">
        <f>'[4]2019 GRC Adjustments'!AL232</f>
        <v>0</v>
      </c>
      <c r="AM232" s="702">
        <f>'[4]2019 GRC Adjustments'!AM232</f>
        <v>0</v>
      </c>
      <c r="AN232" s="702">
        <f>'[4]2019 GRC Adjustments'!AN232</f>
        <v>0</v>
      </c>
      <c r="AO232" s="702">
        <f>'[4]2019 GRC Adjustments'!AO232</f>
        <v>0</v>
      </c>
      <c r="AP232" s="702">
        <f>'[4]2019 GRC Adjustments'!AP232</f>
        <v>0</v>
      </c>
      <c r="AQ232" s="702">
        <f>'[4]2019 GRC Adjustments'!AQ232</f>
        <v>0</v>
      </c>
      <c r="AR232" s="702">
        <f>'[4]2019 GRC Adjustments'!AR232</f>
        <v>0</v>
      </c>
      <c r="AS232" s="702">
        <f>'[4]2019 GRC Adjustments'!AS232</f>
        <v>0</v>
      </c>
      <c r="AT232" s="702">
        <f>'[4]2019 GRC Adjustments'!AT232</f>
        <v>-499429.07517434994</v>
      </c>
      <c r="AU232" s="702">
        <f>'[4]2019 GRC Adjustments'!AU232</f>
        <v>0</v>
      </c>
      <c r="AV232" s="702">
        <f>'[4]2019 GRC Adjustments'!AV232</f>
        <v>0</v>
      </c>
      <c r="AW232" s="702">
        <f>'[4]2019 GRC Adjustments'!AW232</f>
        <v>0</v>
      </c>
      <c r="AX232" s="702">
        <f>'[4]2019 GRC Adjustments'!AX232</f>
        <v>0</v>
      </c>
      <c r="AY232" s="702">
        <f>'[4]2019 GRC Adjustments'!AY232</f>
        <v>0</v>
      </c>
      <c r="AZ232" s="702">
        <f>'[4]2019 GRC Adjustments'!AZ232</f>
        <v>0</v>
      </c>
      <c r="BA232" s="702">
        <f>'[4]2019 GRC Adjustments'!BA232</f>
        <v>0</v>
      </c>
      <c r="BB232" s="702">
        <f>'[4]2019 GRC Adjustments'!BB232</f>
        <v>0</v>
      </c>
      <c r="BC232" s="702">
        <f>'[4]2019 GRC Adjustments'!BC232</f>
        <v>0</v>
      </c>
      <c r="BD232" s="702">
        <f>'[4]2019 GRC Adjustments'!BD232</f>
        <v>0</v>
      </c>
      <c r="BE232" s="702">
        <f>'[4]2019 GRC Adjustments'!BE232</f>
        <v>0</v>
      </c>
      <c r="BF232" s="702">
        <f>'[4]2019 GRC Adjustments'!BF232</f>
        <v>0</v>
      </c>
      <c r="BG232" s="702">
        <f>'[4]2019 GRC Adjustments'!BG232</f>
        <v>0</v>
      </c>
      <c r="BH232" s="702">
        <f>'[4]2019 GRC Adjustments'!BH232</f>
        <v>0</v>
      </c>
      <c r="BI232" s="702">
        <f>'[4]2019 GRC Adjustments'!BI232</f>
        <v>0</v>
      </c>
      <c r="BJ232" s="702">
        <f>'[4]2019 GRC Adjustments'!BJ232</f>
        <v>-499429.07517434994</v>
      </c>
      <c r="BK232" s="702">
        <f>'[4]2019 GRC Adjustments'!BK232</f>
        <v>5083694.1010779496</v>
      </c>
    </row>
    <row r="233" spans="1:63">
      <c r="A233" s="700">
        <f>'[4]2019 GRC Adjustments'!A233</f>
        <v>229</v>
      </c>
      <c r="B233" s="702" t="str">
        <f>'[4]2019 GRC Adjustments'!B233</f>
        <v xml:space="preserve">               (23) 932 - Maint Of General Plant- Gas</v>
      </c>
      <c r="C233" s="702">
        <f>'[4]2019 GRC Adjustments'!C233</f>
        <v>0</v>
      </c>
      <c r="D233" s="702">
        <f>'[4]2019 GRC Adjustments'!D233</f>
        <v>0</v>
      </c>
      <c r="E233" s="702">
        <f>'[4]2019 GRC Adjustments'!E233</f>
        <v>0</v>
      </c>
      <c r="F233" s="702">
        <f>'[4]2019 GRC Adjustments'!F233</f>
        <v>0</v>
      </c>
      <c r="G233" s="702">
        <f>'[4]2019 GRC Adjustments'!G233</f>
        <v>0</v>
      </c>
      <c r="H233" s="702">
        <f>'[4]2019 GRC Adjustments'!H233</f>
        <v>0</v>
      </c>
      <c r="I233" s="702">
        <f>'[4]2019 GRC Adjustments'!I233</f>
        <v>0</v>
      </c>
      <c r="J233" s="702">
        <f>'[4]2019 GRC Adjustments'!J233</f>
        <v>0</v>
      </c>
      <c r="K233" s="702">
        <f>'[4]2019 GRC Adjustments'!K233</f>
        <v>0</v>
      </c>
      <c r="L233" s="702">
        <f>'[4]2019 GRC Adjustments'!L233</f>
        <v>0</v>
      </c>
      <c r="M233" s="702">
        <f>'[4]2019 GRC Adjustments'!M233</f>
        <v>0</v>
      </c>
      <c r="N233" s="702">
        <f>'[4]2019 GRC Adjustments'!N233</f>
        <v>0</v>
      </c>
      <c r="O233" s="702">
        <f>'[4]2019 GRC Adjustments'!O233</f>
        <v>0</v>
      </c>
      <c r="P233" s="702">
        <f>'[4]2019 GRC Adjustments'!P233</f>
        <v>0</v>
      </c>
      <c r="Q233" s="702">
        <f>'[4]2019 GRC Adjustments'!Q233</f>
        <v>0</v>
      </c>
      <c r="R233" s="702">
        <f>'[4]2019 GRC Adjustments'!R233</f>
        <v>0</v>
      </c>
      <c r="S233" s="702">
        <f>'[4]2019 GRC Adjustments'!S233</f>
        <v>0</v>
      </c>
      <c r="T233" s="702">
        <f>'[4]2019 GRC Adjustments'!T233</f>
        <v>0</v>
      </c>
      <c r="U233" s="702">
        <f>'[4]2019 GRC Adjustments'!U233</f>
        <v>0</v>
      </c>
      <c r="V233" s="702">
        <f>'[4]2019 GRC Adjustments'!V233</f>
        <v>0</v>
      </c>
      <c r="W233" s="702">
        <f>'[4]2019 GRC Adjustments'!W233</f>
        <v>0</v>
      </c>
      <c r="X233" s="702">
        <f>'[4]2019 GRC Adjustments'!X233</f>
        <v>0</v>
      </c>
      <c r="Y233" s="702">
        <f>'[4]2019 GRC Adjustments'!Y233</f>
        <v>0</v>
      </c>
      <c r="Z233" s="702">
        <f>'[4]2019 GRC Adjustments'!Z233</f>
        <v>0</v>
      </c>
      <c r="AA233" s="702">
        <f>'[4]2019 GRC Adjustments'!AA233</f>
        <v>0</v>
      </c>
      <c r="AB233" s="702">
        <f>'[4]2019 GRC Adjustments'!AB233</f>
        <v>0</v>
      </c>
      <c r="AC233" s="702">
        <f>'[4]2019 GRC Adjustments'!AC233</f>
        <v>0</v>
      </c>
      <c r="AD233" s="702">
        <f>'[4]2019 GRC Adjustments'!AD233</f>
        <v>0</v>
      </c>
      <c r="AE233" s="702">
        <f>'[4]2019 GRC Adjustments'!AE233</f>
        <v>0</v>
      </c>
      <c r="AF233" s="702">
        <f>'[4]2019 GRC Adjustments'!AF233</f>
        <v>0</v>
      </c>
      <c r="AG233" s="702">
        <f>'[4]2019 GRC Adjustments'!AG233</f>
        <v>0</v>
      </c>
      <c r="AH233" s="702">
        <f>'[4]2019 GRC Adjustments'!AH233</f>
        <v>0</v>
      </c>
      <c r="AI233" s="702">
        <f>'[4]2019 GRC Adjustments'!AI233</f>
        <v>0</v>
      </c>
      <c r="AJ233" s="702">
        <f>'[4]2019 GRC Adjustments'!AJ233</f>
        <v>0</v>
      </c>
      <c r="AK233" s="702">
        <f>'[4]2019 GRC Adjustments'!AK233</f>
        <v>0</v>
      </c>
      <c r="AL233" s="702">
        <f>'[4]2019 GRC Adjustments'!AL233</f>
        <v>0</v>
      </c>
      <c r="AM233" s="702">
        <f>'[4]2019 GRC Adjustments'!AM233</f>
        <v>0</v>
      </c>
      <c r="AN233" s="702">
        <f>'[4]2019 GRC Adjustments'!AN233</f>
        <v>0</v>
      </c>
      <c r="AO233" s="702">
        <f>'[4]2019 GRC Adjustments'!AO233</f>
        <v>0</v>
      </c>
      <c r="AP233" s="702">
        <f>'[4]2019 GRC Adjustments'!AP233</f>
        <v>0</v>
      </c>
      <c r="AQ233" s="702">
        <f>'[4]2019 GRC Adjustments'!AQ233</f>
        <v>0</v>
      </c>
      <c r="AR233" s="702">
        <f>'[4]2019 GRC Adjustments'!AR233</f>
        <v>0</v>
      </c>
      <c r="AS233" s="702">
        <f>'[4]2019 GRC Adjustments'!AS233</f>
        <v>0</v>
      </c>
      <c r="AT233" s="702">
        <f>'[4]2019 GRC Adjustments'!AT233</f>
        <v>0</v>
      </c>
      <c r="AU233" s="702">
        <f>'[4]2019 GRC Adjustments'!AU233</f>
        <v>0</v>
      </c>
      <c r="AV233" s="702">
        <f>'[4]2019 GRC Adjustments'!AV233</f>
        <v>0</v>
      </c>
      <c r="AW233" s="702">
        <f>'[4]2019 GRC Adjustments'!AW233</f>
        <v>0</v>
      </c>
      <c r="AX233" s="702">
        <f>'[4]2019 GRC Adjustments'!AX233</f>
        <v>0</v>
      </c>
      <c r="AY233" s="715">
        <f>'[4]2019 GRC Adjustments'!AY233</f>
        <v>19.050891336545838</v>
      </c>
      <c r="AZ233" s="702">
        <f>'[4]2019 GRC Adjustments'!AZ233</f>
        <v>0</v>
      </c>
      <c r="BA233" s="702">
        <f>'[4]2019 GRC Adjustments'!BA233</f>
        <v>0</v>
      </c>
      <c r="BB233" s="702">
        <f>'[4]2019 GRC Adjustments'!BB233</f>
        <v>0</v>
      </c>
      <c r="BC233" s="702">
        <f>'[4]2019 GRC Adjustments'!BC233</f>
        <v>0</v>
      </c>
      <c r="BD233" s="702">
        <f>'[4]2019 GRC Adjustments'!BD233</f>
        <v>0</v>
      </c>
      <c r="BE233" s="702">
        <f>'[4]2019 GRC Adjustments'!BE233</f>
        <v>0</v>
      </c>
      <c r="BF233" s="702">
        <f>'[4]2019 GRC Adjustments'!BF233</f>
        <v>0</v>
      </c>
      <c r="BG233" s="702">
        <f>'[4]2019 GRC Adjustments'!BG233</f>
        <v>0</v>
      </c>
      <c r="BH233" s="702">
        <f>'[4]2019 GRC Adjustments'!BH233</f>
        <v>0</v>
      </c>
      <c r="BI233" s="702">
        <f>'[4]2019 GRC Adjustments'!BI233</f>
        <v>0</v>
      </c>
      <c r="BJ233" s="702">
        <f>'[4]2019 GRC Adjustments'!BJ233</f>
        <v>19.050891336545838</v>
      </c>
      <c r="BK233" s="702">
        <f>'[4]2019 GRC Adjustments'!BK233</f>
        <v>19.050891336545838</v>
      </c>
    </row>
    <row r="234" spans="1:63">
      <c r="A234" s="703">
        <f>'[4]2019 GRC Adjustments'!A234</f>
        <v>230</v>
      </c>
      <c r="B234" s="702" t="str">
        <f>'[4]2019 GRC Adjustments'!B234</f>
        <v xml:space="preserve">               (23) 935 - Maint General Plant - Electric</v>
      </c>
      <c r="C234" s="702">
        <f>'[4]2019 GRC Adjustments'!C234</f>
        <v>16706235.829999998</v>
      </c>
      <c r="D234" s="702">
        <f>'[4]2019 GRC Adjustments'!D234</f>
        <v>0</v>
      </c>
      <c r="E234" s="702">
        <f>'[4]2019 GRC Adjustments'!E234</f>
        <v>0</v>
      </c>
      <c r="F234" s="702">
        <f>'[4]2019 GRC Adjustments'!F234</f>
        <v>0</v>
      </c>
      <c r="G234" s="702">
        <f>'[4]2019 GRC Adjustments'!G234</f>
        <v>0</v>
      </c>
      <c r="H234" s="702">
        <f>'[4]2019 GRC Adjustments'!H234</f>
        <v>0</v>
      </c>
      <c r="I234" s="702">
        <f>'[4]2019 GRC Adjustments'!I234</f>
        <v>0</v>
      </c>
      <c r="J234" s="702">
        <f>'[4]2019 GRC Adjustments'!J234</f>
        <v>0</v>
      </c>
      <c r="K234" s="702">
        <f>'[4]2019 GRC Adjustments'!K234</f>
        <v>-385.01887841604355</v>
      </c>
      <c r="L234" s="702">
        <f>'[4]2019 GRC Adjustments'!L234</f>
        <v>0</v>
      </c>
      <c r="M234" s="702">
        <f>'[4]2019 GRC Adjustments'!M234</f>
        <v>0</v>
      </c>
      <c r="N234" s="702">
        <f>'[4]2019 GRC Adjustments'!N234</f>
        <v>0</v>
      </c>
      <c r="O234" s="702">
        <f>'[4]2019 GRC Adjustments'!O234</f>
        <v>0</v>
      </c>
      <c r="P234" s="702">
        <f>'[4]2019 GRC Adjustments'!P234</f>
        <v>0</v>
      </c>
      <c r="Q234" s="702">
        <f>'[4]2019 GRC Adjustments'!Q234</f>
        <v>0</v>
      </c>
      <c r="R234" s="702">
        <f>'[4]2019 GRC Adjustments'!R234</f>
        <v>187.34993049596318</v>
      </c>
      <c r="S234" s="702">
        <f>'[4]2019 GRC Adjustments'!S234</f>
        <v>0</v>
      </c>
      <c r="T234" s="702">
        <f>'[4]2019 GRC Adjustments'!T234</f>
        <v>0</v>
      </c>
      <c r="U234" s="702">
        <f>'[4]2019 GRC Adjustments'!U234</f>
        <v>0</v>
      </c>
      <c r="V234" s="702">
        <f>'[4]2019 GRC Adjustments'!V234</f>
        <v>0</v>
      </c>
      <c r="W234" s="702">
        <f>'[4]2019 GRC Adjustments'!W234</f>
        <v>0</v>
      </c>
      <c r="X234" s="702">
        <f>'[4]2019 GRC Adjustments'!X234</f>
        <v>0</v>
      </c>
      <c r="Y234" s="702">
        <f>'[4]2019 GRC Adjustments'!Y234</f>
        <v>0</v>
      </c>
      <c r="Z234" s="702">
        <f>'[4]2019 GRC Adjustments'!Z234</f>
        <v>0</v>
      </c>
      <c r="AA234" s="702">
        <f>'[4]2019 GRC Adjustments'!AA234</f>
        <v>0</v>
      </c>
      <c r="AB234" s="702">
        <f>'[4]2019 GRC Adjustments'!AB234</f>
        <v>0</v>
      </c>
      <c r="AC234" s="702">
        <f>'[4]2019 GRC Adjustments'!AC234</f>
        <v>0</v>
      </c>
      <c r="AD234" s="702">
        <f>'[4]2019 GRC Adjustments'!AD234</f>
        <v>0</v>
      </c>
      <c r="AE234" s="702">
        <f>'[4]2019 GRC Adjustments'!AE234</f>
        <v>0</v>
      </c>
      <c r="AF234" s="702">
        <f>'[4]2019 GRC Adjustments'!AF234</f>
        <v>-197.66894792008037</v>
      </c>
      <c r="AG234" s="702">
        <f>'[4]2019 GRC Adjustments'!AG234</f>
        <v>16706038.161052078</v>
      </c>
      <c r="AH234" s="702">
        <f>'[4]2019 GRC Adjustments'!AH234</f>
        <v>0</v>
      </c>
      <c r="AI234" s="702">
        <f>'[4]2019 GRC Adjustments'!AI234</f>
        <v>0</v>
      </c>
      <c r="AJ234" s="702">
        <f>'[4]2019 GRC Adjustments'!AJ234</f>
        <v>0</v>
      </c>
      <c r="AK234" s="702">
        <f>'[4]2019 GRC Adjustments'!AK234</f>
        <v>0</v>
      </c>
      <c r="AL234" s="702">
        <f>'[4]2019 GRC Adjustments'!AL234</f>
        <v>0</v>
      </c>
      <c r="AM234" s="702">
        <f>'[4]2019 GRC Adjustments'!AM234</f>
        <v>0</v>
      </c>
      <c r="AN234" s="702">
        <f>'[4]2019 GRC Adjustments'!AN234</f>
        <v>13548.836278138018</v>
      </c>
      <c r="AO234" s="702">
        <f>'[4]2019 GRC Adjustments'!AO234</f>
        <v>0</v>
      </c>
      <c r="AP234" s="702">
        <f>'[4]2019 GRC Adjustments'!AP234</f>
        <v>0</v>
      </c>
      <c r="AQ234" s="702">
        <f>'[4]2019 GRC Adjustments'!AQ234</f>
        <v>0</v>
      </c>
      <c r="AR234" s="702">
        <f>'[4]2019 GRC Adjustments'!AR234</f>
        <v>0</v>
      </c>
      <c r="AS234" s="702">
        <f>'[4]2019 GRC Adjustments'!AS234</f>
        <v>0</v>
      </c>
      <c r="AT234" s="702">
        <f>'[4]2019 GRC Adjustments'!AT234</f>
        <v>0</v>
      </c>
      <c r="AU234" s="702">
        <f>'[4]2019 GRC Adjustments'!AU234</f>
        <v>0</v>
      </c>
      <c r="AV234" s="702">
        <f>'[4]2019 GRC Adjustments'!AV234</f>
        <v>0</v>
      </c>
      <c r="AW234" s="702">
        <f>'[4]2019 GRC Adjustments'!AW234</f>
        <v>0</v>
      </c>
      <c r="AX234" s="702">
        <f>'[4]2019 GRC Adjustments'!AX234</f>
        <v>0</v>
      </c>
      <c r="AY234" s="715">
        <f>'[4]2019 GRC Adjustments'!AY234</f>
        <v>939.14386220701977</v>
      </c>
      <c r="AZ234" s="702">
        <f>'[4]2019 GRC Adjustments'!AZ234</f>
        <v>0</v>
      </c>
      <c r="BA234" s="702">
        <f>'[4]2019 GRC Adjustments'!BA234</f>
        <v>0</v>
      </c>
      <c r="BB234" s="702">
        <f>'[4]2019 GRC Adjustments'!BB234</f>
        <v>0</v>
      </c>
      <c r="BC234" s="702">
        <f>'[4]2019 GRC Adjustments'!BC234</f>
        <v>0</v>
      </c>
      <c r="BD234" s="702">
        <f>'[4]2019 GRC Adjustments'!BD234</f>
        <v>0</v>
      </c>
      <c r="BE234" s="702">
        <f>'[4]2019 GRC Adjustments'!BE234</f>
        <v>0</v>
      </c>
      <c r="BF234" s="702">
        <f>'[4]2019 GRC Adjustments'!BF234</f>
        <v>0</v>
      </c>
      <c r="BG234" s="702">
        <f>'[4]2019 GRC Adjustments'!BG234</f>
        <v>0</v>
      </c>
      <c r="BH234" s="702">
        <f>'[4]2019 GRC Adjustments'!BH234</f>
        <v>0</v>
      </c>
      <c r="BI234" s="702">
        <f>'[4]2019 GRC Adjustments'!BI234</f>
        <v>0</v>
      </c>
      <c r="BJ234" s="702">
        <f>'[4]2019 GRC Adjustments'!BJ234</f>
        <v>14487.980140345038</v>
      </c>
      <c r="BK234" s="702">
        <f>'[4]2019 GRC Adjustments'!BK234</f>
        <v>16720526.141192423</v>
      </c>
    </row>
    <row r="235" spans="1:63">
      <c r="A235" s="708">
        <f>'[4]2019 GRC Adjustments'!A235</f>
        <v>231</v>
      </c>
      <c r="B235" s="704" t="str">
        <f>'[4]2019 GRC Adjustments'!B235</f>
        <v xml:space="preserve">                    (23) SUBTOTAL</v>
      </c>
      <c r="C235" s="704">
        <f>'[4]2019 GRC Adjustments'!C235</f>
        <v>124825410.95999999</v>
      </c>
      <c r="D235" s="704">
        <f>'[4]2019 GRC Adjustments'!D235</f>
        <v>88089.001239607955</v>
      </c>
      <c r="E235" s="704">
        <f>'[4]2019 GRC Adjustments'!E235</f>
        <v>10554.32</v>
      </c>
      <c r="F235" s="704">
        <f>'[4]2019 GRC Adjustments'!F235</f>
        <v>0</v>
      </c>
      <c r="G235" s="704">
        <f>'[4]2019 GRC Adjustments'!G235</f>
        <v>0</v>
      </c>
      <c r="H235" s="704">
        <f>'[4]2019 GRC Adjustments'!H235</f>
        <v>-408082.83062400005</v>
      </c>
      <c r="I235" s="704">
        <f>'[4]2019 GRC Adjustments'!I235</f>
        <v>-84300.474512874614</v>
      </c>
      <c r="J235" s="704">
        <f>'[4]2019 GRC Adjustments'!J235</f>
        <v>0</v>
      </c>
      <c r="K235" s="704">
        <f>'[4]2019 GRC Adjustments'!K235</f>
        <v>-56643.756348991301</v>
      </c>
      <c r="L235" s="704">
        <f>'[4]2019 GRC Adjustments'!L235</f>
        <v>14061.997781991959</v>
      </c>
      <c r="M235" s="704">
        <f>'[4]2019 GRC Adjustments'!M235</f>
        <v>-6710.549906840708</v>
      </c>
      <c r="N235" s="704">
        <f>'[4]2019 GRC Adjustments'!N235</f>
        <v>0</v>
      </c>
      <c r="O235" s="704">
        <f>'[4]2019 GRC Adjustments'!O235</f>
        <v>628553.90760300006</v>
      </c>
      <c r="P235" s="704">
        <f>'[4]2019 GRC Adjustments'!P235</f>
        <v>2184999.0024255933</v>
      </c>
      <c r="Q235" s="704">
        <f>'[4]2019 GRC Adjustments'!Q235</f>
        <v>-405001.75899837818</v>
      </c>
      <c r="R235" s="704">
        <f>'[4]2019 GRC Adjustments'!R235</f>
        <v>27562.814214908343</v>
      </c>
      <c r="S235" s="704">
        <f>'[4]2019 GRC Adjustments'!S235</f>
        <v>16653.918911919929</v>
      </c>
      <c r="T235" s="704">
        <f>'[4]2019 GRC Adjustments'!T235</f>
        <v>30190.192556923255</v>
      </c>
      <c r="U235" s="704">
        <f>'[4]2019 GRC Adjustments'!U235</f>
        <v>0</v>
      </c>
      <c r="V235" s="704">
        <f>'[4]2019 GRC Adjustments'!V235</f>
        <v>0</v>
      </c>
      <c r="W235" s="704">
        <f>'[4]2019 GRC Adjustments'!W235</f>
        <v>-1290076.1837477004</v>
      </c>
      <c r="X235" s="704">
        <f>'[4]2019 GRC Adjustments'!X235</f>
        <v>0</v>
      </c>
      <c r="Y235" s="704">
        <f>'[4]2019 GRC Adjustments'!Y235</f>
        <v>0</v>
      </c>
      <c r="Z235" s="704">
        <f>'[4]2019 GRC Adjustments'!Z235</f>
        <v>0</v>
      </c>
      <c r="AA235" s="704">
        <f>'[4]2019 GRC Adjustments'!AA235</f>
        <v>0</v>
      </c>
      <c r="AB235" s="704">
        <f>'[4]2019 GRC Adjustments'!AB235</f>
        <v>0</v>
      </c>
      <c r="AC235" s="704">
        <f>'[4]2019 GRC Adjustments'!AC235</f>
        <v>0</v>
      </c>
      <c r="AD235" s="704">
        <f>'[4]2019 GRC Adjustments'!AD235</f>
        <v>0</v>
      </c>
      <c r="AE235" s="704">
        <f>'[4]2019 GRC Adjustments'!AE235</f>
        <v>0</v>
      </c>
      <c r="AF235" s="704">
        <f>'[4]2019 GRC Adjustments'!AF235</f>
        <v>749849.60059515957</v>
      </c>
      <c r="AG235" s="704">
        <f>'[4]2019 GRC Adjustments'!AG235</f>
        <v>125575260.56059515</v>
      </c>
      <c r="AH235" s="704">
        <f>'[4]2019 GRC Adjustments'!AH235</f>
        <v>-68375.374060000002</v>
      </c>
      <c r="AI235" s="704">
        <f>'[4]2019 GRC Adjustments'!AI235</f>
        <v>18217.891999999993</v>
      </c>
      <c r="AJ235" s="704">
        <f>'[4]2019 GRC Adjustments'!AJ235</f>
        <v>0</v>
      </c>
      <c r="AK235" s="704">
        <f>'[4]2019 GRC Adjustments'!AK235</f>
        <v>-14061.997781991959</v>
      </c>
      <c r="AL235" s="704">
        <f>'[4]2019 GRC Adjustments'!AL235</f>
        <v>6710.549906840708</v>
      </c>
      <c r="AM235" s="704">
        <f>'[4]2019 GRC Adjustments'!AM235</f>
        <v>560237.97633404203</v>
      </c>
      <c r="AN235" s="704">
        <f>'[4]2019 GRC Adjustments'!AN235</f>
        <v>1071660.7177337769</v>
      </c>
      <c r="AO235" s="704">
        <f>'[4]2019 GRC Adjustments'!AO235</f>
        <v>263515.60003291816</v>
      </c>
      <c r="AP235" s="704">
        <f>'[4]2019 GRC Adjustments'!AP235</f>
        <v>874996.06141313724</v>
      </c>
      <c r="AQ235" s="704">
        <f>'[4]2019 GRC Adjustments'!AQ235</f>
        <v>0</v>
      </c>
      <c r="AR235" s="704">
        <f>'[4]2019 GRC Adjustments'!AR235</f>
        <v>0</v>
      </c>
      <c r="AS235" s="704">
        <f>'[4]2019 GRC Adjustments'!AS235</f>
        <v>0</v>
      </c>
      <c r="AT235" s="704">
        <f>'[4]2019 GRC Adjustments'!AT235</f>
        <v>-499429.07517434994</v>
      </c>
      <c r="AU235" s="704">
        <f>'[4]2019 GRC Adjustments'!AU235</f>
        <v>0</v>
      </c>
      <c r="AV235" s="704">
        <f>'[4]2019 GRC Adjustments'!AV235</f>
        <v>0</v>
      </c>
      <c r="AW235" s="704">
        <f>'[4]2019 GRC Adjustments'!AW235</f>
        <v>0</v>
      </c>
      <c r="AX235" s="704">
        <f>'[4]2019 GRC Adjustments'!AX235</f>
        <v>0</v>
      </c>
      <c r="AY235" s="704">
        <f>'[4]2019 GRC Adjustments'!AY235</f>
        <v>1258.4385759352922</v>
      </c>
      <c r="AZ235" s="704">
        <f>'[4]2019 GRC Adjustments'!AZ235</f>
        <v>0</v>
      </c>
      <c r="BA235" s="704">
        <f>'[4]2019 GRC Adjustments'!BA235</f>
        <v>0</v>
      </c>
      <c r="BB235" s="704">
        <f>'[4]2019 GRC Adjustments'!BB235</f>
        <v>0</v>
      </c>
      <c r="BC235" s="704">
        <f>'[4]2019 GRC Adjustments'!BC235</f>
        <v>0</v>
      </c>
      <c r="BD235" s="704">
        <f>'[4]2019 GRC Adjustments'!BD235</f>
        <v>0</v>
      </c>
      <c r="BE235" s="704">
        <f>'[4]2019 GRC Adjustments'!BE235</f>
        <v>0</v>
      </c>
      <c r="BF235" s="704">
        <f>'[4]2019 GRC Adjustments'!BF235</f>
        <v>0</v>
      </c>
      <c r="BG235" s="704">
        <f>'[4]2019 GRC Adjustments'!BG235</f>
        <v>0</v>
      </c>
      <c r="BH235" s="704">
        <f>'[4]2019 GRC Adjustments'!BH235</f>
        <v>0</v>
      </c>
      <c r="BI235" s="704">
        <f>'[4]2019 GRC Adjustments'!BI235</f>
        <v>0</v>
      </c>
      <c r="BJ235" s="704">
        <f>'[4]2019 GRC Adjustments'!BJ235</f>
        <v>2214730.7889803089</v>
      </c>
      <c r="BK235" s="704">
        <f>'[4]2019 GRC Adjustments'!BK235</f>
        <v>127789991.34957546</v>
      </c>
    </row>
    <row r="236" spans="1:63" ht="13.5" thickBot="1">
      <c r="A236" s="716">
        <f>'[4]2019 GRC Adjustments'!A236</f>
        <v>232</v>
      </c>
      <c r="B236" s="711" t="str">
        <f>'[4]2019 GRC Adjustments'!B236</f>
        <v xml:space="preserve">     TOTAL OPERATING AND MAINTENANCE</v>
      </c>
      <c r="C236" s="711">
        <f>'[4]2019 GRC Adjustments'!C236</f>
        <v>532112830.51999998</v>
      </c>
      <c r="D236" s="711">
        <f>'[4]2019 GRC Adjustments'!D236</f>
        <v>461542.32199492597</v>
      </c>
      <c r="E236" s="711">
        <f>'[4]2019 GRC Adjustments'!E236</f>
        <v>55299.359640000002</v>
      </c>
      <c r="F236" s="711">
        <f>'[4]2019 GRC Adjustments'!F236</f>
        <v>0</v>
      </c>
      <c r="G236" s="711">
        <f>'[4]2019 GRC Adjustments'!G236</f>
        <v>0</v>
      </c>
      <c r="H236" s="711">
        <f>'[4]2019 GRC Adjustments'!H236</f>
        <v>-117224868.68296945</v>
      </c>
      <c r="I236" s="711">
        <f>'[4]2019 GRC Adjustments'!I236</f>
        <v>-84300.474512874614</v>
      </c>
      <c r="J236" s="711">
        <f>'[4]2019 GRC Adjustments'!J236</f>
        <v>-383738.93548899889</v>
      </c>
      <c r="K236" s="711">
        <f>'[4]2019 GRC Adjustments'!K236</f>
        <v>-201214.12778116553</v>
      </c>
      <c r="L236" s="711">
        <f>'[4]2019 GRC Adjustments'!L236</f>
        <v>14061.997781991959</v>
      </c>
      <c r="M236" s="711">
        <f>'[4]2019 GRC Adjustments'!M236</f>
        <v>-6710.549906840708</v>
      </c>
      <c r="N236" s="711">
        <f>'[4]2019 GRC Adjustments'!N236</f>
        <v>803909.33835699933</v>
      </c>
      <c r="O236" s="711">
        <f>'[4]2019 GRC Adjustments'!O236</f>
        <v>628553.90760300006</v>
      </c>
      <c r="P236" s="711">
        <f>'[4]2019 GRC Adjustments'!P236</f>
        <v>2184999.0024255933</v>
      </c>
      <c r="Q236" s="711">
        <f>'[4]2019 GRC Adjustments'!Q236</f>
        <v>-405001.75899837818</v>
      </c>
      <c r="R236" s="711">
        <f>'[4]2019 GRC Adjustments'!R236</f>
        <v>52488.128669258491</v>
      </c>
      <c r="S236" s="711">
        <f>'[4]2019 GRC Adjustments'!S236</f>
        <v>16653.918911919929</v>
      </c>
      <c r="T236" s="711">
        <f>'[4]2019 GRC Adjustments'!T236</f>
        <v>30190.192556923255</v>
      </c>
      <c r="U236" s="711">
        <f>'[4]2019 GRC Adjustments'!U236</f>
        <v>0</v>
      </c>
      <c r="V236" s="711">
        <f>'[4]2019 GRC Adjustments'!V236</f>
        <v>0</v>
      </c>
      <c r="W236" s="711">
        <f>'[4]2019 GRC Adjustments'!W236</f>
        <v>-1290076.1837477004</v>
      </c>
      <c r="X236" s="711">
        <f>'[4]2019 GRC Adjustments'!X236</f>
        <v>0</v>
      </c>
      <c r="Y236" s="711">
        <f>'[4]2019 GRC Adjustments'!Y236</f>
        <v>0</v>
      </c>
      <c r="Z236" s="711">
        <f>'[4]2019 GRC Adjustments'!Z236</f>
        <v>0</v>
      </c>
      <c r="AA236" s="711">
        <f>'[4]2019 GRC Adjustments'!AA236</f>
        <v>0</v>
      </c>
      <c r="AB236" s="711">
        <f>'[4]2019 GRC Adjustments'!AB236</f>
        <v>13925.123333331911</v>
      </c>
      <c r="AC236" s="711">
        <f>'[4]2019 GRC Adjustments'!AC236</f>
        <v>0</v>
      </c>
      <c r="AD236" s="711">
        <f>'[4]2019 GRC Adjustments'!AD236</f>
        <v>0</v>
      </c>
      <c r="AE236" s="711">
        <f>'[4]2019 GRC Adjustments'!AE236</f>
        <v>0</v>
      </c>
      <c r="AF236" s="711">
        <f>'[4]2019 GRC Adjustments'!AF236</f>
        <v>-115334287.42213145</v>
      </c>
      <c r="AG236" s="711">
        <f>'[4]2019 GRC Adjustments'!AG236</f>
        <v>416778543.09786844</v>
      </c>
      <c r="AH236" s="711">
        <f>'[4]2019 GRC Adjustments'!AH236</f>
        <v>-358252.77238737</v>
      </c>
      <c r="AI236" s="711">
        <f>'[4]2019 GRC Adjustments'!AI236</f>
        <v>95452.645134000108</v>
      </c>
      <c r="AJ236" s="711">
        <f>'[4]2019 GRC Adjustments'!AJ236</f>
        <v>0</v>
      </c>
      <c r="AK236" s="711">
        <f>'[4]2019 GRC Adjustments'!AK236</f>
        <v>-14061.997781991959</v>
      </c>
      <c r="AL236" s="711">
        <f>'[4]2019 GRC Adjustments'!AL236</f>
        <v>6710.549906840708</v>
      </c>
      <c r="AM236" s="711">
        <f>'[4]2019 GRC Adjustments'!AM236</f>
        <v>560237.97633404203</v>
      </c>
      <c r="AN236" s="711">
        <f>'[4]2019 GRC Adjustments'!AN236</f>
        <v>3373832.4543551449</v>
      </c>
      <c r="AO236" s="711">
        <f>'[4]2019 GRC Adjustments'!AO236</f>
        <v>263515.60003291816</v>
      </c>
      <c r="AP236" s="711">
        <f>'[4]2019 GRC Adjustments'!AP236</f>
        <v>874996.06141313724</v>
      </c>
      <c r="AQ236" s="711">
        <f>'[4]2019 GRC Adjustments'!AQ236</f>
        <v>0</v>
      </c>
      <c r="AR236" s="711">
        <f>'[4]2019 GRC Adjustments'!AR236</f>
        <v>0</v>
      </c>
      <c r="AS236" s="711">
        <f>'[4]2019 GRC Adjustments'!AS236</f>
        <v>0</v>
      </c>
      <c r="AT236" s="711">
        <f>'[4]2019 GRC Adjustments'!AT236</f>
        <v>-499429.07517434994</v>
      </c>
      <c r="AU236" s="711">
        <f>'[4]2019 GRC Adjustments'!AU236</f>
        <v>0</v>
      </c>
      <c r="AV236" s="711">
        <f>'[4]2019 GRC Adjustments'!AV236</f>
        <v>-604216.168725</v>
      </c>
      <c r="AW236" s="711">
        <f>'[4]2019 GRC Adjustments'!AW236</f>
        <v>0</v>
      </c>
      <c r="AX236" s="711">
        <f>'[4]2019 GRC Adjustments'!AX236</f>
        <v>0</v>
      </c>
      <c r="AY236" s="711">
        <f>'[4]2019 GRC Adjustments'!AY236</f>
        <v>1684463.2789830365</v>
      </c>
      <c r="AZ236" s="711">
        <f>'[4]2019 GRC Adjustments'!AZ236</f>
        <v>0</v>
      </c>
      <c r="BA236" s="711">
        <f>'[4]2019 GRC Adjustments'!BA236</f>
        <v>-18647860.411643215</v>
      </c>
      <c r="BB236" s="711">
        <f>'[4]2019 GRC Adjustments'!BB236</f>
        <v>0</v>
      </c>
      <c r="BC236" s="711">
        <f>'[4]2019 GRC Adjustments'!BC236</f>
        <v>0</v>
      </c>
      <c r="BD236" s="711">
        <f>'[4]2019 GRC Adjustments'!BD236</f>
        <v>0</v>
      </c>
      <c r="BE236" s="711">
        <f>'[4]2019 GRC Adjustments'!BE236</f>
        <v>0</v>
      </c>
      <c r="BF236" s="711">
        <f>'[4]2019 GRC Adjustments'!BF236</f>
        <v>0</v>
      </c>
      <c r="BG236" s="711">
        <f>'[4]2019 GRC Adjustments'!BG236</f>
        <v>0</v>
      </c>
      <c r="BH236" s="711">
        <f>'[4]2019 GRC Adjustments'!BH236</f>
        <v>0</v>
      </c>
      <c r="BI236" s="711">
        <f>'[4]2019 GRC Adjustments'!BI236</f>
        <v>0</v>
      </c>
      <c r="BJ236" s="711">
        <f>'[4]2019 GRC Adjustments'!BJ236</f>
        <v>-13264611.859552808</v>
      </c>
      <c r="BK236" s="711">
        <f>'[4]2019 GRC Adjustments'!BK236</f>
        <v>403513931.23831564</v>
      </c>
    </row>
    <row r="237" spans="1:63" ht="13.5" thickTop="1">
      <c r="A237" s="700">
        <f>'[4]2019 GRC Adjustments'!A237</f>
        <v>233</v>
      </c>
      <c r="B237" s="706"/>
      <c r="C237" s="706"/>
      <c r="D237" s="706"/>
      <c r="E237" s="706"/>
      <c r="F237" s="706"/>
      <c r="G237" s="706"/>
      <c r="H237" s="706"/>
      <c r="I237" s="706"/>
      <c r="J237" s="706"/>
      <c r="K237" s="706"/>
      <c r="L237" s="706"/>
      <c r="M237" s="706"/>
      <c r="N237" s="706"/>
      <c r="O237" s="706"/>
      <c r="P237" s="706"/>
      <c r="Q237" s="706"/>
      <c r="R237" s="706"/>
      <c r="S237" s="706"/>
      <c r="T237" s="706"/>
      <c r="U237" s="706"/>
      <c r="V237" s="706"/>
      <c r="W237" s="706"/>
      <c r="X237" s="706"/>
      <c r="Y237" s="706"/>
      <c r="Z237" s="706"/>
      <c r="AA237" s="706"/>
      <c r="AB237" s="706"/>
      <c r="AC237" s="706"/>
      <c r="AD237" s="706"/>
      <c r="AE237" s="706"/>
      <c r="AF237" s="706"/>
      <c r="AG237" s="706"/>
      <c r="AH237" s="706"/>
      <c r="AI237" s="706"/>
      <c r="AJ237" s="706"/>
      <c r="AK237" s="706"/>
      <c r="AL237" s="706"/>
      <c r="AM237" s="706"/>
      <c r="AN237" s="706"/>
      <c r="AO237" s="706"/>
      <c r="AP237" s="706"/>
      <c r="AQ237" s="706"/>
      <c r="AR237" s="706"/>
      <c r="AS237" s="706"/>
      <c r="AT237" s="706"/>
      <c r="AU237" s="706"/>
      <c r="AV237" s="706"/>
      <c r="AW237" s="706"/>
      <c r="AX237" s="706"/>
      <c r="AY237" s="706"/>
      <c r="AZ237" s="706"/>
      <c r="BA237" s="706"/>
      <c r="BB237" s="706"/>
      <c r="BC237" s="706"/>
      <c r="BD237" s="706"/>
      <c r="BE237" s="706"/>
      <c r="BF237" s="706"/>
      <c r="BG237" s="706"/>
      <c r="BH237" s="706"/>
      <c r="BI237" s="706"/>
      <c r="BJ237" s="706"/>
      <c r="BK237" s="706"/>
    </row>
    <row r="238" spans="1:63">
      <c r="A238" s="700">
        <f>'[4]2019 GRC Adjustments'!A238</f>
        <v>234</v>
      </c>
      <c r="B238" s="706"/>
      <c r="C238" s="706"/>
      <c r="D238" s="706"/>
      <c r="E238" s="706"/>
      <c r="F238" s="706"/>
      <c r="G238" s="706"/>
      <c r="H238" s="706"/>
      <c r="I238" s="706"/>
      <c r="J238" s="706"/>
      <c r="K238" s="706"/>
      <c r="L238" s="706"/>
      <c r="M238" s="706"/>
      <c r="N238" s="706"/>
      <c r="O238" s="706"/>
      <c r="P238" s="706"/>
      <c r="Q238" s="706"/>
      <c r="R238" s="706"/>
      <c r="S238" s="706"/>
      <c r="T238" s="706"/>
      <c r="U238" s="706"/>
      <c r="V238" s="706"/>
      <c r="W238" s="706"/>
      <c r="X238" s="706"/>
      <c r="Y238" s="706"/>
      <c r="Z238" s="706"/>
      <c r="AA238" s="706"/>
      <c r="AB238" s="706"/>
      <c r="AC238" s="706"/>
      <c r="AD238" s="706"/>
      <c r="AE238" s="706"/>
      <c r="AF238" s="706"/>
      <c r="AG238" s="706"/>
      <c r="AH238" s="706"/>
      <c r="AI238" s="706"/>
      <c r="AJ238" s="706"/>
      <c r="AK238" s="706"/>
      <c r="AL238" s="706"/>
      <c r="AM238" s="706"/>
      <c r="AN238" s="706"/>
      <c r="AO238" s="706"/>
      <c r="AP238" s="706"/>
      <c r="AQ238" s="706"/>
      <c r="AR238" s="706"/>
      <c r="AS238" s="706"/>
      <c r="AT238" s="706"/>
      <c r="AU238" s="706"/>
      <c r="AV238" s="706"/>
      <c r="AW238" s="706"/>
      <c r="AX238" s="706"/>
      <c r="AY238" s="706"/>
      <c r="AZ238" s="706"/>
      <c r="BA238" s="706"/>
      <c r="BB238" s="706"/>
      <c r="BC238" s="706"/>
      <c r="BD238" s="706"/>
      <c r="BE238" s="706"/>
      <c r="BF238" s="706"/>
      <c r="BG238" s="706"/>
      <c r="BH238" s="706"/>
      <c r="BI238" s="706"/>
      <c r="BJ238" s="706"/>
      <c r="BK238" s="706"/>
    </row>
    <row r="239" spans="1:63">
      <c r="A239" s="705">
        <f>'[4]2019 GRC Adjustments'!A239</f>
        <v>235</v>
      </c>
      <c r="B239" s="706"/>
      <c r="C239" s="706"/>
      <c r="D239" s="706"/>
      <c r="E239" s="706"/>
      <c r="F239" s="706"/>
      <c r="G239" s="706"/>
      <c r="H239" s="706"/>
      <c r="I239" s="706"/>
      <c r="J239" s="706"/>
      <c r="K239" s="706"/>
      <c r="L239" s="706"/>
      <c r="M239" s="706"/>
      <c r="N239" s="706"/>
      <c r="O239" s="706"/>
      <c r="P239" s="706"/>
      <c r="Q239" s="706"/>
      <c r="R239" s="706"/>
      <c r="S239" s="706"/>
      <c r="T239" s="706"/>
      <c r="U239" s="706"/>
      <c r="V239" s="706"/>
      <c r="W239" s="706"/>
      <c r="X239" s="706"/>
      <c r="Y239" s="706"/>
      <c r="Z239" s="706"/>
      <c r="AA239" s="706"/>
      <c r="AB239" s="706"/>
      <c r="AC239" s="706"/>
      <c r="AD239" s="706"/>
      <c r="AE239" s="706"/>
      <c r="AF239" s="706"/>
      <c r="AG239" s="706"/>
      <c r="AH239" s="706"/>
      <c r="AI239" s="706"/>
      <c r="AJ239" s="706"/>
      <c r="AK239" s="706"/>
      <c r="AL239" s="706"/>
      <c r="AM239" s="706"/>
      <c r="AN239" s="706"/>
      <c r="AO239" s="706"/>
      <c r="AP239" s="706"/>
      <c r="AQ239" s="706"/>
      <c r="AR239" s="706"/>
      <c r="AS239" s="706"/>
      <c r="AT239" s="706"/>
      <c r="AU239" s="706"/>
      <c r="AV239" s="706"/>
      <c r="AW239" s="706"/>
      <c r="AX239" s="706"/>
      <c r="AY239" s="706"/>
      <c r="AZ239" s="706"/>
      <c r="BA239" s="706"/>
      <c r="BB239" s="706"/>
      <c r="BC239" s="706"/>
      <c r="BD239" s="706"/>
      <c r="BE239" s="706"/>
      <c r="BF239" s="706"/>
      <c r="BG239" s="706"/>
      <c r="BH239" s="706"/>
      <c r="BI239" s="706"/>
      <c r="BJ239" s="706"/>
      <c r="BK239" s="706"/>
    </row>
    <row r="240" spans="1:63">
      <c r="A240" s="700">
        <f>'[4]2019 GRC Adjustments'!A240</f>
        <v>236</v>
      </c>
      <c r="B240" s="702" t="str">
        <f>'[4]2019 GRC Adjustments'!B240</f>
        <v xml:space="preserve">               (24) 403 - Depreciation Expense</v>
      </c>
      <c r="C240" s="702">
        <f>'[4]2019 GRC Adjustments'!C240</f>
        <v>333916804.94</v>
      </c>
      <c r="D240" s="702">
        <f>'[4]2019 GRC Adjustments'!D240</f>
        <v>0</v>
      </c>
      <c r="E240" s="702">
        <f>'[4]2019 GRC Adjustments'!E240</f>
        <v>0</v>
      </c>
      <c r="F240" s="702">
        <f>'[4]2019 GRC Adjustments'!F240</f>
        <v>0</v>
      </c>
      <c r="G240" s="702">
        <f>'[4]2019 GRC Adjustments'!G240</f>
        <v>0</v>
      </c>
      <c r="H240" s="702">
        <f>'[4]2019 GRC Adjustments'!H240</f>
        <v>0</v>
      </c>
      <c r="I240" s="702">
        <f>'[4]2019 GRC Adjustments'!I240</f>
        <v>0</v>
      </c>
      <c r="J240" s="702">
        <f>'[4]2019 GRC Adjustments'!J240</f>
        <v>0</v>
      </c>
      <c r="K240" s="702">
        <f>'[4]2019 GRC Adjustments'!K240</f>
        <v>0</v>
      </c>
      <c r="L240" s="702">
        <f>'[4]2019 GRC Adjustments'!L240</f>
        <v>0</v>
      </c>
      <c r="M240" s="702">
        <f>'[4]2019 GRC Adjustments'!M240</f>
        <v>0</v>
      </c>
      <c r="N240" s="702">
        <f>'[4]2019 GRC Adjustments'!N240</f>
        <v>0</v>
      </c>
      <c r="O240" s="702">
        <f>'[4]2019 GRC Adjustments'!O240</f>
        <v>0</v>
      </c>
      <c r="P240" s="702">
        <f>'[4]2019 GRC Adjustments'!P240</f>
        <v>0</v>
      </c>
      <c r="Q240" s="702">
        <f>'[4]2019 GRC Adjustments'!Q240</f>
        <v>0</v>
      </c>
      <c r="R240" s="702">
        <f>'[4]2019 GRC Adjustments'!R240</f>
        <v>0</v>
      </c>
      <c r="S240" s="702">
        <f>'[4]2019 GRC Adjustments'!S240</f>
        <v>0</v>
      </c>
      <c r="T240" s="702">
        <f>'[4]2019 GRC Adjustments'!T240</f>
        <v>0</v>
      </c>
      <c r="U240" s="702">
        <f>'[4]2019 GRC Adjustments'!U240</f>
        <v>0</v>
      </c>
      <c r="V240" s="702">
        <f>'[4]2019 GRC Adjustments'!V240</f>
        <v>5598243.0840312541</v>
      </c>
      <c r="W240" s="702">
        <f>'[4]2019 GRC Adjustments'!W240</f>
        <v>0</v>
      </c>
      <c r="X240" s="702">
        <f>'[4]2019 GRC Adjustments'!X240</f>
        <v>0</v>
      </c>
      <c r="Y240" s="702">
        <f>'[4]2019 GRC Adjustments'!Y240</f>
        <v>0</v>
      </c>
      <c r="Z240" s="702">
        <f>'[4]2019 GRC Adjustments'!Z240</f>
        <v>-212064</v>
      </c>
      <c r="AA240" s="702">
        <f>'[4]2019 GRC Adjustments'!AA240</f>
        <v>0</v>
      </c>
      <c r="AB240" s="702">
        <f>'[4]2019 GRC Adjustments'!AB240</f>
        <v>0</v>
      </c>
      <c r="AC240" s="702">
        <f>'[4]2019 GRC Adjustments'!AC240</f>
        <v>-2348854.8283335716</v>
      </c>
      <c r="AD240" s="702">
        <f>'[4]2019 GRC Adjustments'!AD240</f>
        <v>0</v>
      </c>
      <c r="AE240" s="702">
        <f>'[4]2019 GRC Adjustments'!AE240</f>
        <v>0</v>
      </c>
      <c r="AF240" s="702">
        <f>'[4]2019 GRC Adjustments'!AF240</f>
        <v>3037324.2556976825</v>
      </c>
      <c r="AG240" s="702">
        <f>'[4]2019 GRC Adjustments'!AG240</f>
        <v>336954129.19569767</v>
      </c>
      <c r="AH240" s="702">
        <f>'[4]2019 GRC Adjustments'!AH240</f>
        <v>0</v>
      </c>
      <c r="AI240" s="702">
        <f>'[4]2019 GRC Adjustments'!AI240</f>
        <v>0</v>
      </c>
      <c r="AJ240" s="702">
        <f>'[4]2019 GRC Adjustments'!AJ240</f>
        <v>0</v>
      </c>
      <c r="AK240" s="702">
        <f>'[4]2019 GRC Adjustments'!AK240</f>
        <v>0</v>
      </c>
      <c r="AL240" s="702">
        <f>'[4]2019 GRC Adjustments'!AL240</f>
        <v>0</v>
      </c>
      <c r="AM240" s="702">
        <f>'[4]2019 GRC Adjustments'!AM240</f>
        <v>0</v>
      </c>
      <c r="AN240" s="702">
        <f>'[4]2019 GRC Adjustments'!AN240</f>
        <v>0</v>
      </c>
      <c r="AO240" s="702">
        <f>'[4]2019 GRC Adjustments'!AO240</f>
        <v>0</v>
      </c>
      <c r="AP240" s="702">
        <f>'[4]2019 GRC Adjustments'!AP240</f>
        <v>0</v>
      </c>
      <c r="AQ240" s="702">
        <f>'[4]2019 GRC Adjustments'!AQ240</f>
        <v>0</v>
      </c>
      <c r="AR240" s="702">
        <f>'[4]2019 GRC Adjustments'!AR240</f>
        <v>0</v>
      </c>
      <c r="AS240" s="702">
        <f>'[4]2019 GRC Adjustments'!AS240</f>
        <v>1288993.5097277348</v>
      </c>
      <c r="AT240" s="702">
        <f>'[4]2019 GRC Adjustments'!AT240</f>
        <v>0</v>
      </c>
      <c r="AU240" s="702">
        <f>'[4]2019 GRC Adjustments'!AU240</f>
        <v>0</v>
      </c>
      <c r="AV240" s="702">
        <f>'[4]2019 GRC Adjustments'!AV240</f>
        <v>0</v>
      </c>
      <c r="AW240" s="702">
        <f>'[4]2019 GRC Adjustments'!AW240</f>
        <v>0</v>
      </c>
      <c r="AX240" s="702">
        <f>'[4]2019 GRC Adjustments'!AX240</f>
        <v>375013.99657122983</v>
      </c>
      <c r="AY240" s="702">
        <f>'[4]2019 GRC Adjustments'!AY240</f>
        <v>0</v>
      </c>
      <c r="AZ240" s="702">
        <f>'[4]2019 GRC Adjustments'!AZ240</f>
        <v>0</v>
      </c>
      <c r="BA240" s="702">
        <f>'[4]2019 GRC Adjustments'!BA240</f>
        <v>0</v>
      </c>
      <c r="BB240" s="702">
        <f>'[4]2019 GRC Adjustments'!BB240</f>
        <v>0</v>
      </c>
      <c r="BC240" s="702">
        <f>'[4]2019 GRC Adjustments'!BC240</f>
        <v>0</v>
      </c>
      <c r="BD240" s="702">
        <f>'[4]2019 GRC Adjustments'!BD240</f>
        <v>0</v>
      </c>
      <c r="BE240" s="702">
        <f>'[4]2019 GRC Adjustments'!BE240</f>
        <v>0</v>
      </c>
      <c r="BF240" s="702">
        <f>'[4]2019 GRC Adjustments'!BF240</f>
        <v>370592.44987679686</v>
      </c>
      <c r="BG240" s="702">
        <f>'[4]2019 GRC Adjustments'!BG240</f>
        <v>0</v>
      </c>
      <c r="BH240" s="702">
        <f>'[4]2019 GRC Adjustments'!BH240</f>
        <v>0</v>
      </c>
      <c r="BI240" s="702">
        <f>'[4]2019 GRC Adjustments'!BI240</f>
        <v>0</v>
      </c>
      <c r="BJ240" s="702">
        <f>'[4]2019 GRC Adjustments'!BJ240</f>
        <v>2034599.9561757615</v>
      </c>
      <c r="BK240" s="702">
        <f>'[4]2019 GRC Adjustments'!BK240</f>
        <v>338988729.15187341</v>
      </c>
    </row>
    <row r="241" spans="1:63">
      <c r="A241" s="703">
        <f>'[4]2019 GRC Adjustments'!A241</f>
        <v>237</v>
      </c>
      <c r="B241" s="702" t="str">
        <f>'[4]2019 GRC Adjustments'!B241</f>
        <v xml:space="preserve">               (24) 4031 - Depreciation Expense - FAS143</v>
      </c>
      <c r="C241" s="702">
        <f>'[4]2019 GRC Adjustments'!C241</f>
        <v>7708455.0199999996</v>
      </c>
      <c r="D241" s="702">
        <f>'[4]2019 GRC Adjustments'!D241</f>
        <v>0</v>
      </c>
      <c r="E241" s="702">
        <f>'[4]2019 GRC Adjustments'!E241</f>
        <v>0</v>
      </c>
      <c r="F241" s="702">
        <f>'[4]2019 GRC Adjustments'!F241</f>
        <v>0</v>
      </c>
      <c r="G241" s="702">
        <f>'[4]2019 GRC Adjustments'!G241</f>
        <v>0</v>
      </c>
      <c r="H241" s="702">
        <f>'[4]2019 GRC Adjustments'!H241</f>
        <v>0</v>
      </c>
      <c r="I241" s="702">
        <f>'[4]2019 GRC Adjustments'!I241</f>
        <v>0</v>
      </c>
      <c r="J241" s="702">
        <f>'[4]2019 GRC Adjustments'!J241</f>
        <v>0</v>
      </c>
      <c r="K241" s="702">
        <f>'[4]2019 GRC Adjustments'!K241</f>
        <v>0</v>
      </c>
      <c r="L241" s="702">
        <f>'[4]2019 GRC Adjustments'!L241</f>
        <v>0</v>
      </c>
      <c r="M241" s="702">
        <f>'[4]2019 GRC Adjustments'!M241</f>
        <v>0</v>
      </c>
      <c r="N241" s="702">
        <f>'[4]2019 GRC Adjustments'!N241</f>
        <v>0</v>
      </c>
      <c r="O241" s="702">
        <f>'[4]2019 GRC Adjustments'!O241</f>
        <v>0</v>
      </c>
      <c r="P241" s="702">
        <f>'[4]2019 GRC Adjustments'!P241</f>
        <v>0</v>
      </c>
      <c r="Q241" s="702">
        <f>'[4]2019 GRC Adjustments'!Q241</f>
        <v>0</v>
      </c>
      <c r="R241" s="702">
        <f>'[4]2019 GRC Adjustments'!R241</f>
        <v>0</v>
      </c>
      <c r="S241" s="702">
        <f>'[4]2019 GRC Adjustments'!S241</f>
        <v>0</v>
      </c>
      <c r="T241" s="702">
        <f>'[4]2019 GRC Adjustments'!T241</f>
        <v>0</v>
      </c>
      <c r="U241" s="702">
        <f>'[4]2019 GRC Adjustments'!U241</f>
        <v>0</v>
      </c>
      <c r="V241" s="702">
        <f>'[4]2019 GRC Adjustments'!V241</f>
        <v>101174.50841197651</v>
      </c>
      <c r="W241" s="702">
        <f>'[4]2019 GRC Adjustments'!W241</f>
        <v>0</v>
      </c>
      <c r="X241" s="702">
        <f>'[4]2019 GRC Adjustments'!X241</f>
        <v>0</v>
      </c>
      <c r="Y241" s="702">
        <f>'[4]2019 GRC Adjustments'!Y241</f>
        <v>0</v>
      </c>
      <c r="Z241" s="702">
        <f>'[4]2019 GRC Adjustments'!Z241</f>
        <v>0</v>
      </c>
      <c r="AA241" s="702">
        <f>'[4]2019 GRC Adjustments'!AA241</f>
        <v>0</v>
      </c>
      <c r="AB241" s="702">
        <f>'[4]2019 GRC Adjustments'!AB241</f>
        <v>0</v>
      </c>
      <c r="AC241" s="702">
        <f>'[4]2019 GRC Adjustments'!AC241</f>
        <v>0</v>
      </c>
      <c r="AD241" s="702">
        <f>'[4]2019 GRC Adjustments'!AD241</f>
        <v>0</v>
      </c>
      <c r="AE241" s="702">
        <f>'[4]2019 GRC Adjustments'!AE241</f>
        <v>0</v>
      </c>
      <c r="AF241" s="702">
        <f>'[4]2019 GRC Adjustments'!AF241</f>
        <v>101174.50841197651</v>
      </c>
      <c r="AG241" s="702">
        <f>'[4]2019 GRC Adjustments'!AG241</f>
        <v>7809629.5284119761</v>
      </c>
      <c r="AH241" s="702">
        <f>'[4]2019 GRC Adjustments'!AH241</f>
        <v>0</v>
      </c>
      <c r="AI241" s="702">
        <f>'[4]2019 GRC Adjustments'!AI241</f>
        <v>0</v>
      </c>
      <c r="AJ241" s="702">
        <f>'[4]2019 GRC Adjustments'!AJ241</f>
        <v>0</v>
      </c>
      <c r="AK241" s="702">
        <f>'[4]2019 GRC Adjustments'!AK241</f>
        <v>0</v>
      </c>
      <c r="AL241" s="702">
        <f>'[4]2019 GRC Adjustments'!AL241</f>
        <v>0</v>
      </c>
      <c r="AM241" s="702">
        <f>'[4]2019 GRC Adjustments'!AM241</f>
        <v>0</v>
      </c>
      <c r="AN241" s="702">
        <f>'[4]2019 GRC Adjustments'!AN241</f>
        <v>0</v>
      </c>
      <c r="AO241" s="702">
        <f>'[4]2019 GRC Adjustments'!AO241</f>
        <v>0</v>
      </c>
      <c r="AP241" s="702">
        <f>'[4]2019 GRC Adjustments'!AP241</f>
        <v>0</v>
      </c>
      <c r="AQ241" s="702">
        <f>'[4]2019 GRC Adjustments'!AQ241</f>
        <v>0</v>
      </c>
      <c r="AR241" s="702">
        <f>'[4]2019 GRC Adjustments'!AR241</f>
        <v>0</v>
      </c>
      <c r="AS241" s="702">
        <f>'[4]2019 GRC Adjustments'!AS241</f>
        <v>0</v>
      </c>
      <c r="AT241" s="702">
        <f>'[4]2019 GRC Adjustments'!AT241</f>
        <v>0</v>
      </c>
      <c r="AU241" s="702">
        <f>'[4]2019 GRC Adjustments'!AU241</f>
        <v>0</v>
      </c>
      <c r="AV241" s="702">
        <f>'[4]2019 GRC Adjustments'!AV241</f>
        <v>0</v>
      </c>
      <c r="AW241" s="702">
        <f>'[4]2019 GRC Adjustments'!AW241</f>
        <v>0</v>
      </c>
      <c r="AX241" s="702">
        <f>'[4]2019 GRC Adjustments'!AX241</f>
        <v>0</v>
      </c>
      <c r="AY241" s="702">
        <f>'[4]2019 GRC Adjustments'!AY241</f>
        <v>0</v>
      </c>
      <c r="AZ241" s="702">
        <f>'[4]2019 GRC Adjustments'!AZ241</f>
        <v>0</v>
      </c>
      <c r="BA241" s="702">
        <f>'[4]2019 GRC Adjustments'!BA241</f>
        <v>0</v>
      </c>
      <c r="BB241" s="702">
        <f>'[4]2019 GRC Adjustments'!BB241</f>
        <v>0</v>
      </c>
      <c r="BC241" s="702">
        <f>'[4]2019 GRC Adjustments'!BC241</f>
        <v>0</v>
      </c>
      <c r="BD241" s="702">
        <f>'[4]2019 GRC Adjustments'!BD241</f>
        <v>0</v>
      </c>
      <c r="BE241" s="702">
        <f>'[4]2019 GRC Adjustments'!BE241</f>
        <v>0</v>
      </c>
      <c r="BF241" s="702">
        <f>'[4]2019 GRC Adjustments'!BF241</f>
        <v>0</v>
      </c>
      <c r="BG241" s="702">
        <f>'[4]2019 GRC Adjustments'!BG241</f>
        <v>0</v>
      </c>
      <c r="BH241" s="702">
        <f>'[4]2019 GRC Adjustments'!BH241</f>
        <v>0</v>
      </c>
      <c r="BI241" s="702">
        <f>'[4]2019 GRC Adjustments'!BI241</f>
        <v>0</v>
      </c>
      <c r="BJ241" s="702">
        <f>'[4]2019 GRC Adjustments'!BJ241</f>
        <v>0</v>
      </c>
      <c r="BK241" s="702">
        <f>'[4]2019 GRC Adjustments'!BK241</f>
        <v>7809629.5284119761</v>
      </c>
    </row>
    <row r="242" spans="1:63">
      <c r="A242" s="700">
        <f>'[4]2019 GRC Adjustments'!A242</f>
        <v>238</v>
      </c>
      <c r="B242" s="704" t="str">
        <f>'[4]2019 GRC Adjustments'!B242</f>
        <v xml:space="preserve">                    (24) SUBTOTAL</v>
      </c>
      <c r="C242" s="704">
        <f>'[4]2019 GRC Adjustments'!C242</f>
        <v>341625259.95999998</v>
      </c>
      <c r="D242" s="704">
        <f>'[4]2019 GRC Adjustments'!D242</f>
        <v>0</v>
      </c>
      <c r="E242" s="704">
        <f>'[4]2019 GRC Adjustments'!E242</f>
        <v>0</v>
      </c>
      <c r="F242" s="704">
        <f>'[4]2019 GRC Adjustments'!F242</f>
        <v>0</v>
      </c>
      <c r="G242" s="704">
        <f>'[4]2019 GRC Adjustments'!G242</f>
        <v>0</v>
      </c>
      <c r="H242" s="704">
        <f>'[4]2019 GRC Adjustments'!H242</f>
        <v>0</v>
      </c>
      <c r="I242" s="704">
        <f>'[4]2019 GRC Adjustments'!I242</f>
        <v>0</v>
      </c>
      <c r="J242" s="704">
        <f>'[4]2019 GRC Adjustments'!J242</f>
        <v>0</v>
      </c>
      <c r="K242" s="704">
        <f>'[4]2019 GRC Adjustments'!K242</f>
        <v>0</v>
      </c>
      <c r="L242" s="704">
        <f>'[4]2019 GRC Adjustments'!L242</f>
        <v>0</v>
      </c>
      <c r="M242" s="704">
        <f>'[4]2019 GRC Adjustments'!M242</f>
        <v>0</v>
      </c>
      <c r="N242" s="704">
        <f>'[4]2019 GRC Adjustments'!N242</f>
        <v>0</v>
      </c>
      <c r="O242" s="704">
        <f>'[4]2019 GRC Adjustments'!O242</f>
        <v>0</v>
      </c>
      <c r="P242" s="704">
        <f>'[4]2019 GRC Adjustments'!P242</f>
        <v>0</v>
      </c>
      <c r="Q242" s="704">
        <f>'[4]2019 GRC Adjustments'!Q242</f>
        <v>0</v>
      </c>
      <c r="R242" s="704">
        <f>'[4]2019 GRC Adjustments'!R242</f>
        <v>0</v>
      </c>
      <c r="S242" s="704">
        <f>'[4]2019 GRC Adjustments'!S242</f>
        <v>0</v>
      </c>
      <c r="T242" s="704">
        <f>'[4]2019 GRC Adjustments'!T242</f>
        <v>0</v>
      </c>
      <c r="U242" s="704">
        <f>'[4]2019 GRC Adjustments'!U242</f>
        <v>0</v>
      </c>
      <c r="V242" s="704">
        <f>'[4]2019 GRC Adjustments'!V242</f>
        <v>5699417.5924432306</v>
      </c>
      <c r="W242" s="704">
        <f>'[4]2019 GRC Adjustments'!W242</f>
        <v>0</v>
      </c>
      <c r="X242" s="704">
        <f>'[4]2019 GRC Adjustments'!X242</f>
        <v>0</v>
      </c>
      <c r="Y242" s="704">
        <f>'[4]2019 GRC Adjustments'!Y242</f>
        <v>0</v>
      </c>
      <c r="Z242" s="704">
        <f>'[4]2019 GRC Adjustments'!Z242</f>
        <v>-212064</v>
      </c>
      <c r="AA242" s="704">
        <f>'[4]2019 GRC Adjustments'!AA242</f>
        <v>0</v>
      </c>
      <c r="AB242" s="704">
        <f>'[4]2019 GRC Adjustments'!AB242</f>
        <v>0</v>
      </c>
      <c r="AC242" s="704">
        <f>'[4]2019 GRC Adjustments'!AC242</f>
        <v>-2348854.8283335716</v>
      </c>
      <c r="AD242" s="704">
        <f>'[4]2019 GRC Adjustments'!AD242</f>
        <v>0</v>
      </c>
      <c r="AE242" s="704">
        <f>'[4]2019 GRC Adjustments'!AE242</f>
        <v>0</v>
      </c>
      <c r="AF242" s="704">
        <f>'[4]2019 GRC Adjustments'!AF242</f>
        <v>3138498.764109659</v>
      </c>
      <c r="AG242" s="704">
        <f>'[4]2019 GRC Adjustments'!AG242</f>
        <v>344763758.72410965</v>
      </c>
      <c r="AH242" s="704">
        <f>'[4]2019 GRC Adjustments'!AH242</f>
        <v>0</v>
      </c>
      <c r="AI242" s="704">
        <f>'[4]2019 GRC Adjustments'!AI242</f>
        <v>0</v>
      </c>
      <c r="AJ242" s="704">
        <f>'[4]2019 GRC Adjustments'!AJ242</f>
        <v>0</v>
      </c>
      <c r="AK242" s="704">
        <f>'[4]2019 GRC Adjustments'!AK242</f>
        <v>0</v>
      </c>
      <c r="AL242" s="704">
        <f>'[4]2019 GRC Adjustments'!AL242</f>
        <v>0</v>
      </c>
      <c r="AM242" s="704">
        <f>'[4]2019 GRC Adjustments'!AM242</f>
        <v>0</v>
      </c>
      <c r="AN242" s="704">
        <f>'[4]2019 GRC Adjustments'!AN242</f>
        <v>0</v>
      </c>
      <c r="AO242" s="704">
        <f>'[4]2019 GRC Adjustments'!AO242</f>
        <v>0</v>
      </c>
      <c r="AP242" s="704">
        <f>'[4]2019 GRC Adjustments'!AP242</f>
        <v>0</v>
      </c>
      <c r="AQ242" s="704">
        <f>'[4]2019 GRC Adjustments'!AQ242</f>
        <v>0</v>
      </c>
      <c r="AR242" s="704">
        <f>'[4]2019 GRC Adjustments'!AR242</f>
        <v>0</v>
      </c>
      <c r="AS242" s="704">
        <f>'[4]2019 GRC Adjustments'!AS242</f>
        <v>1288993.5097277348</v>
      </c>
      <c r="AT242" s="704">
        <f>'[4]2019 GRC Adjustments'!AT242</f>
        <v>0</v>
      </c>
      <c r="AU242" s="704">
        <f>'[4]2019 GRC Adjustments'!AU242</f>
        <v>0</v>
      </c>
      <c r="AV242" s="704">
        <f>'[4]2019 GRC Adjustments'!AV242</f>
        <v>0</v>
      </c>
      <c r="AW242" s="704">
        <f>'[4]2019 GRC Adjustments'!AW242</f>
        <v>0</v>
      </c>
      <c r="AX242" s="704">
        <f>'[4]2019 GRC Adjustments'!AX242</f>
        <v>375013.99657122983</v>
      </c>
      <c r="AY242" s="704">
        <f>'[4]2019 GRC Adjustments'!AY242</f>
        <v>0</v>
      </c>
      <c r="AZ242" s="704">
        <f>'[4]2019 GRC Adjustments'!AZ242</f>
        <v>0</v>
      </c>
      <c r="BA242" s="704">
        <f>'[4]2019 GRC Adjustments'!BA242</f>
        <v>0</v>
      </c>
      <c r="BB242" s="704">
        <f>'[4]2019 GRC Adjustments'!BB242</f>
        <v>0</v>
      </c>
      <c r="BC242" s="704">
        <f>'[4]2019 GRC Adjustments'!BC242</f>
        <v>0</v>
      </c>
      <c r="BD242" s="704">
        <f>'[4]2019 GRC Adjustments'!BD242</f>
        <v>0</v>
      </c>
      <c r="BE242" s="704">
        <f>'[4]2019 GRC Adjustments'!BE242</f>
        <v>0</v>
      </c>
      <c r="BF242" s="704">
        <f>'[4]2019 GRC Adjustments'!BF242</f>
        <v>370592.44987679686</v>
      </c>
      <c r="BG242" s="704">
        <f>'[4]2019 GRC Adjustments'!BG242</f>
        <v>0</v>
      </c>
      <c r="BH242" s="704">
        <f>'[4]2019 GRC Adjustments'!BH242</f>
        <v>0</v>
      </c>
      <c r="BI242" s="704">
        <f>'[4]2019 GRC Adjustments'!BI242</f>
        <v>0</v>
      </c>
      <c r="BJ242" s="704">
        <f>'[4]2019 GRC Adjustments'!BJ242</f>
        <v>2034599.9561757615</v>
      </c>
      <c r="BK242" s="704">
        <f>'[4]2019 GRC Adjustments'!BK242</f>
        <v>346798358.68028539</v>
      </c>
    </row>
    <row r="243" spans="1:63">
      <c r="A243" s="705">
        <f>'[4]2019 GRC Adjustments'!A243</f>
        <v>239</v>
      </c>
      <c r="B243" s="706"/>
      <c r="C243" s="706"/>
      <c r="D243" s="706"/>
      <c r="E243" s="706"/>
      <c r="F243" s="706"/>
      <c r="G243" s="706"/>
      <c r="H243" s="706"/>
      <c r="I243" s="706"/>
      <c r="J243" s="706"/>
      <c r="K243" s="706"/>
      <c r="L243" s="706"/>
      <c r="M243" s="706"/>
      <c r="N243" s="706"/>
      <c r="O243" s="706"/>
      <c r="P243" s="706"/>
      <c r="Q243" s="706"/>
      <c r="R243" s="706"/>
      <c r="S243" s="706"/>
      <c r="T243" s="706"/>
      <c r="U243" s="706"/>
      <c r="V243" s="706"/>
      <c r="W243" s="706"/>
      <c r="X243" s="706"/>
      <c r="Y243" s="706"/>
      <c r="Z243" s="706"/>
      <c r="AA243" s="706"/>
      <c r="AB243" s="706"/>
      <c r="AC243" s="706"/>
      <c r="AD243" s="706"/>
      <c r="AE243" s="706"/>
      <c r="AF243" s="706"/>
      <c r="AG243" s="706"/>
      <c r="AH243" s="706"/>
      <c r="AI243" s="706"/>
      <c r="AJ243" s="706"/>
      <c r="AK243" s="706"/>
      <c r="AL243" s="706"/>
      <c r="AM243" s="706"/>
      <c r="AN243" s="706"/>
      <c r="AO243" s="706"/>
      <c r="AP243" s="706"/>
      <c r="AQ243" s="706"/>
      <c r="AR243" s="706"/>
      <c r="AS243" s="706"/>
      <c r="AT243" s="706"/>
      <c r="AU243" s="706"/>
      <c r="AV243" s="706"/>
      <c r="AW243" s="706"/>
      <c r="AX243" s="706"/>
      <c r="AY243" s="706"/>
      <c r="AZ243" s="706"/>
      <c r="BA243" s="706"/>
      <c r="BB243" s="706"/>
      <c r="BC243" s="706"/>
      <c r="BD243" s="706"/>
      <c r="BE243" s="706"/>
      <c r="BF243" s="706"/>
      <c r="BG243" s="706"/>
      <c r="BH243" s="706"/>
      <c r="BI243" s="706"/>
      <c r="BJ243" s="706"/>
      <c r="BK243" s="706"/>
    </row>
    <row r="244" spans="1:63">
      <c r="A244" s="700">
        <f>'[4]2019 GRC Adjustments'!A244</f>
        <v>240</v>
      </c>
      <c r="B244" s="702" t="str">
        <f>'[4]2019 GRC Adjustments'!B244</f>
        <v xml:space="preserve">               (25) 404 - Amort Ltd-Term Plant</v>
      </c>
      <c r="C244" s="702">
        <f>'[4]2019 GRC Adjustments'!C244</f>
        <v>60078878.290000007</v>
      </c>
      <c r="D244" s="702">
        <f>'[4]2019 GRC Adjustments'!D244</f>
        <v>0</v>
      </c>
      <c r="E244" s="702">
        <f>'[4]2019 GRC Adjustments'!E244</f>
        <v>0</v>
      </c>
      <c r="F244" s="702">
        <f>'[4]2019 GRC Adjustments'!F244</f>
        <v>0</v>
      </c>
      <c r="G244" s="702">
        <f>'[4]2019 GRC Adjustments'!G244</f>
        <v>0</v>
      </c>
      <c r="H244" s="702">
        <f>'[4]2019 GRC Adjustments'!H244</f>
        <v>0</v>
      </c>
      <c r="I244" s="702">
        <f>'[4]2019 GRC Adjustments'!I244</f>
        <v>0</v>
      </c>
      <c r="J244" s="702">
        <f>'[4]2019 GRC Adjustments'!J244</f>
        <v>0</v>
      </c>
      <c r="K244" s="702">
        <f>'[4]2019 GRC Adjustments'!K244</f>
        <v>0</v>
      </c>
      <c r="L244" s="702">
        <f>'[4]2019 GRC Adjustments'!L244</f>
        <v>0</v>
      </c>
      <c r="M244" s="702">
        <f>'[4]2019 GRC Adjustments'!M244</f>
        <v>0</v>
      </c>
      <c r="N244" s="702">
        <f>'[4]2019 GRC Adjustments'!N244</f>
        <v>0</v>
      </c>
      <c r="O244" s="702">
        <f>'[4]2019 GRC Adjustments'!O244</f>
        <v>0</v>
      </c>
      <c r="P244" s="702">
        <f>'[4]2019 GRC Adjustments'!P244</f>
        <v>0</v>
      </c>
      <c r="Q244" s="702">
        <f>'[4]2019 GRC Adjustments'!Q244</f>
        <v>0</v>
      </c>
      <c r="R244" s="702">
        <f>'[4]2019 GRC Adjustments'!R244</f>
        <v>0</v>
      </c>
      <c r="S244" s="702">
        <f>'[4]2019 GRC Adjustments'!S244</f>
        <v>0</v>
      </c>
      <c r="T244" s="702">
        <f>'[4]2019 GRC Adjustments'!T244</f>
        <v>0</v>
      </c>
      <c r="U244" s="702">
        <f>'[4]2019 GRC Adjustments'!U244</f>
        <v>0</v>
      </c>
      <c r="V244" s="702">
        <f>'[4]2019 GRC Adjustments'!V244</f>
        <v>15719242.717837963</v>
      </c>
      <c r="W244" s="702">
        <f>'[4]2019 GRC Adjustments'!W244</f>
        <v>0</v>
      </c>
      <c r="X244" s="702">
        <f>'[4]2019 GRC Adjustments'!X244</f>
        <v>0</v>
      </c>
      <c r="Y244" s="702">
        <f>'[4]2019 GRC Adjustments'!Y244</f>
        <v>0</v>
      </c>
      <c r="Z244" s="702">
        <f>'[4]2019 GRC Adjustments'!Z244</f>
        <v>0</v>
      </c>
      <c r="AA244" s="702">
        <f>'[4]2019 GRC Adjustments'!AA244</f>
        <v>0</v>
      </c>
      <c r="AB244" s="702">
        <f>'[4]2019 GRC Adjustments'!AB244</f>
        <v>0</v>
      </c>
      <c r="AC244" s="702">
        <f>'[4]2019 GRC Adjustments'!AC244</f>
        <v>0</v>
      </c>
      <c r="AD244" s="702">
        <f>'[4]2019 GRC Adjustments'!AD244</f>
        <v>0</v>
      </c>
      <c r="AE244" s="702">
        <f>'[4]2019 GRC Adjustments'!AE244</f>
        <v>0</v>
      </c>
      <c r="AF244" s="702">
        <f>'[4]2019 GRC Adjustments'!AF244</f>
        <v>15719242.717837963</v>
      </c>
      <c r="AG244" s="702">
        <f>'[4]2019 GRC Adjustments'!AG244</f>
        <v>75798121.007837966</v>
      </c>
      <c r="AH244" s="702">
        <f>'[4]2019 GRC Adjustments'!AH244</f>
        <v>0</v>
      </c>
      <c r="AI244" s="702">
        <f>'[4]2019 GRC Adjustments'!AI244</f>
        <v>0</v>
      </c>
      <c r="AJ244" s="702">
        <f>'[4]2019 GRC Adjustments'!AJ244</f>
        <v>0</v>
      </c>
      <c r="AK244" s="702">
        <f>'[4]2019 GRC Adjustments'!AK244</f>
        <v>0</v>
      </c>
      <c r="AL244" s="702">
        <f>'[4]2019 GRC Adjustments'!AL244</f>
        <v>0</v>
      </c>
      <c r="AM244" s="702">
        <f>'[4]2019 GRC Adjustments'!AM244</f>
        <v>0</v>
      </c>
      <c r="AN244" s="702">
        <f>'[4]2019 GRC Adjustments'!AN244</f>
        <v>0</v>
      </c>
      <c r="AO244" s="702">
        <f>'[4]2019 GRC Adjustments'!AO244</f>
        <v>0</v>
      </c>
      <c r="AP244" s="702">
        <f>'[4]2019 GRC Adjustments'!AP244</f>
        <v>0</v>
      </c>
      <c r="AQ244" s="702">
        <f>'[4]2019 GRC Adjustments'!AQ244</f>
        <v>0</v>
      </c>
      <c r="AR244" s="702">
        <f>'[4]2019 GRC Adjustments'!AR244</f>
        <v>0</v>
      </c>
      <c r="AS244" s="702">
        <f>'[4]2019 GRC Adjustments'!AS244</f>
        <v>0</v>
      </c>
      <c r="AT244" s="702">
        <f>'[4]2019 GRC Adjustments'!AT244</f>
        <v>0</v>
      </c>
      <c r="AU244" s="702">
        <f>'[4]2019 GRC Adjustments'!AU244</f>
        <v>5248913.9956294717</v>
      </c>
      <c r="AV244" s="702">
        <f>'[4]2019 GRC Adjustments'!AV244</f>
        <v>0</v>
      </c>
      <c r="AW244" s="702">
        <f>'[4]2019 GRC Adjustments'!AW244</f>
        <v>0</v>
      </c>
      <c r="AX244" s="702">
        <f>'[4]2019 GRC Adjustments'!AX244</f>
        <v>0</v>
      </c>
      <c r="AY244" s="702">
        <f>'[4]2019 GRC Adjustments'!AY244</f>
        <v>0</v>
      </c>
      <c r="AZ244" s="702">
        <f>'[4]2019 GRC Adjustments'!AZ244</f>
        <v>681757.00000000012</v>
      </c>
      <c r="BA244" s="702">
        <f>'[4]2019 GRC Adjustments'!BA244</f>
        <v>0</v>
      </c>
      <c r="BB244" s="702">
        <f>'[4]2019 GRC Adjustments'!BB244</f>
        <v>0</v>
      </c>
      <c r="BC244" s="702">
        <f>'[4]2019 GRC Adjustments'!BC244</f>
        <v>0</v>
      </c>
      <c r="BD244" s="702">
        <f>'[4]2019 GRC Adjustments'!BD244</f>
        <v>0</v>
      </c>
      <c r="BE244" s="702">
        <f>'[4]2019 GRC Adjustments'!BE244</f>
        <v>-5669283.3340000007</v>
      </c>
      <c r="BF244" s="702">
        <f>'[4]2019 GRC Adjustments'!BF244</f>
        <v>0</v>
      </c>
      <c r="BG244" s="702">
        <f>'[4]2019 GRC Adjustments'!BG244</f>
        <v>3090056.355</v>
      </c>
      <c r="BH244" s="702">
        <f>'[4]2019 GRC Adjustments'!BH244</f>
        <v>0</v>
      </c>
      <c r="BI244" s="702">
        <f>'[4]2019 GRC Adjustments'!BI244</f>
        <v>0</v>
      </c>
      <c r="BJ244" s="702">
        <f>'[4]2019 GRC Adjustments'!BJ244</f>
        <v>3351444.016629471</v>
      </c>
      <c r="BK244" s="702">
        <f>'[4]2019 GRC Adjustments'!BK244</f>
        <v>79149565.024467438</v>
      </c>
    </row>
    <row r="245" spans="1:63">
      <c r="A245" s="714">
        <f>'[4]2019 GRC Adjustments'!A245</f>
        <v>241</v>
      </c>
      <c r="B245" s="702" t="str">
        <f>'[4]2019 GRC Adjustments'!B245</f>
        <v xml:space="preserve">               (25) 406 - Amortization Of Plant Acquisition Adj</v>
      </c>
      <c r="C245" s="702">
        <f>'[4]2019 GRC Adjustments'!C245</f>
        <v>11656400.670000002</v>
      </c>
      <c r="D245" s="702">
        <f>'[4]2019 GRC Adjustments'!D245</f>
        <v>0</v>
      </c>
      <c r="E245" s="702">
        <f>'[4]2019 GRC Adjustments'!E245</f>
        <v>0</v>
      </c>
      <c r="F245" s="702">
        <f>'[4]2019 GRC Adjustments'!F245</f>
        <v>0</v>
      </c>
      <c r="G245" s="702">
        <f>'[4]2019 GRC Adjustments'!G245</f>
        <v>0</v>
      </c>
      <c r="H245" s="702">
        <f>'[4]2019 GRC Adjustments'!H245</f>
        <v>0</v>
      </c>
      <c r="I245" s="702">
        <f>'[4]2019 GRC Adjustments'!I245</f>
        <v>0</v>
      </c>
      <c r="J245" s="702">
        <f>'[4]2019 GRC Adjustments'!J245</f>
        <v>0</v>
      </c>
      <c r="K245" s="702">
        <f>'[4]2019 GRC Adjustments'!K245</f>
        <v>0</v>
      </c>
      <c r="L245" s="702">
        <f>'[4]2019 GRC Adjustments'!L245</f>
        <v>0</v>
      </c>
      <c r="M245" s="702">
        <f>'[4]2019 GRC Adjustments'!M245</f>
        <v>0</v>
      </c>
      <c r="N245" s="702">
        <f>'[4]2019 GRC Adjustments'!N245</f>
        <v>0</v>
      </c>
      <c r="O245" s="702">
        <f>'[4]2019 GRC Adjustments'!O245</f>
        <v>0</v>
      </c>
      <c r="P245" s="702">
        <f>'[4]2019 GRC Adjustments'!P245</f>
        <v>0</v>
      </c>
      <c r="Q245" s="702">
        <f>'[4]2019 GRC Adjustments'!Q245</f>
        <v>0</v>
      </c>
      <c r="R245" s="702">
        <f>'[4]2019 GRC Adjustments'!R245</f>
        <v>0</v>
      </c>
      <c r="S245" s="702">
        <f>'[4]2019 GRC Adjustments'!S245</f>
        <v>0</v>
      </c>
      <c r="T245" s="702">
        <f>'[4]2019 GRC Adjustments'!T245</f>
        <v>0</v>
      </c>
      <c r="U245" s="702">
        <f>'[4]2019 GRC Adjustments'!U245</f>
        <v>0</v>
      </c>
      <c r="V245" s="702">
        <f>'[4]2019 GRC Adjustments'!V245</f>
        <v>0</v>
      </c>
      <c r="W245" s="702">
        <f>'[4]2019 GRC Adjustments'!W245</f>
        <v>0</v>
      </c>
      <c r="X245" s="702">
        <f>'[4]2019 GRC Adjustments'!X245</f>
        <v>0</v>
      </c>
      <c r="Y245" s="702">
        <f>'[4]2019 GRC Adjustments'!Y245</f>
        <v>0</v>
      </c>
      <c r="Z245" s="702">
        <f>'[4]2019 GRC Adjustments'!Z245</f>
        <v>0</v>
      </c>
      <c r="AA245" s="702">
        <f>'[4]2019 GRC Adjustments'!AA245</f>
        <v>0</v>
      </c>
      <c r="AB245" s="702">
        <f>'[4]2019 GRC Adjustments'!AB245</f>
        <v>0</v>
      </c>
      <c r="AC245" s="702">
        <f>'[4]2019 GRC Adjustments'!AC245</f>
        <v>0</v>
      </c>
      <c r="AD245" s="702">
        <f>'[4]2019 GRC Adjustments'!AD245</f>
        <v>0</v>
      </c>
      <c r="AE245" s="702">
        <f>'[4]2019 GRC Adjustments'!AE245</f>
        <v>0</v>
      </c>
      <c r="AF245" s="702">
        <f>'[4]2019 GRC Adjustments'!AF245</f>
        <v>0</v>
      </c>
      <c r="AG245" s="702">
        <f>'[4]2019 GRC Adjustments'!AG245</f>
        <v>11656400.670000002</v>
      </c>
      <c r="AH245" s="702">
        <f>'[4]2019 GRC Adjustments'!AH245</f>
        <v>0</v>
      </c>
      <c r="AI245" s="702">
        <f>'[4]2019 GRC Adjustments'!AI245</f>
        <v>0</v>
      </c>
      <c r="AJ245" s="702">
        <f>'[4]2019 GRC Adjustments'!AJ245</f>
        <v>0</v>
      </c>
      <c r="AK245" s="702">
        <f>'[4]2019 GRC Adjustments'!AK245</f>
        <v>0</v>
      </c>
      <c r="AL245" s="702">
        <f>'[4]2019 GRC Adjustments'!AL245</f>
        <v>0</v>
      </c>
      <c r="AM245" s="702">
        <f>'[4]2019 GRC Adjustments'!AM245</f>
        <v>0</v>
      </c>
      <c r="AN245" s="702">
        <f>'[4]2019 GRC Adjustments'!AN245</f>
        <v>0</v>
      </c>
      <c r="AO245" s="702">
        <f>'[4]2019 GRC Adjustments'!AO245</f>
        <v>0</v>
      </c>
      <c r="AP245" s="702">
        <f>'[4]2019 GRC Adjustments'!AP245</f>
        <v>0</v>
      </c>
      <c r="AQ245" s="702">
        <f>'[4]2019 GRC Adjustments'!AQ245</f>
        <v>0</v>
      </c>
      <c r="AR245" s="702">
        <f>'[4]2019 GRC Adjustments'!AR245</f>
        <v>0</v>
      </c>
      <c r="AS245" s="702">
        <f>'[4]2019 GRC Adjustments'!AS245</f>
        <v>0</v>
      </c>
      <c r="AT245" s="702">
        <f>'[4]2019 GRC Adjustments'!AT245</f>
        <v>0</v>
      </c>
      <c r="AU245" s="702">
        <f>'[4]2019 GRC Adjustments'!AU245</f>
        <v>0</v>
      </c>
      <c r="AV245" s="702">
        <f>'[4]2019 GRC Adjustments'!AV245</f>
        <v>0</v>
      </c>
      <c r="AW245" s="702">
        <f>'[4]2019 GRC Adjustments'!AW245</f>
        <v>0</v>
      </c>
      <c r="AX245" s="702">
        <f>'[4]2019 GRC Adjustments'!AX245</f>
        <v>0</v>
      </c>
      <c r="AY245" s="702">
        <f>'[4]2019 GRC Adjustments'!AY245</f>
        <v>0</v>
      </c>
      <c r="AZ245" s="702">
        <f>'[4]2019 GRC Adjustments'!AZ245</f>
        <v>0</v>
      </c>
      <c r="BA245" s="702">
        <f>'[4]2019 GRC Adjustments'!BA245</f>
        <v>0</v>
      </c>
      <c r="BB245" s="702">
        <f>'[4]2019 GRC Adjustments'!BB245</f>
        <v>0</v>
      </c>
      <c r="BC245" s="702">
        <f>'[4]2019 GRC Adjustments'!BC245</f>
        <v>0</v>
      </c>
      <c r="BD245" s="702">
        <f>'[4]2019 GRC Adjustments'!BD245</f>
        <v>0</v>
      </c>
      <c r="BE245" s="702">
        <f>'[4]2019 GRC Adjustments'!BE245</f>
        <v>0</v>
      </c>
      <c r="BF245" s="702">
        <f>'[4]2019 GRC Adjustments'!BF245</f>
        <v>0</v>
      </c>
      <c r="BG245" s="702">
        <f>'[4]2019 GRC Adjustments'!BG245</f>
        <v>0</v>
      </c>
      <c r="BH245" s="702">
        <f>'[4]2019 GRC Adjustments'!BH245</f>
        <v>0</v>
      </c>
      <c r="BI245" s="702">
        <f>'[4]2019 GRC Adjustments'!BI245</f>
        <v>0</v>
      </c>
      <c r="BJ245" s="702">
        <f>'[4]2019 GRC Adjustments'!BJ245</f>
        <v>0</v>
      </c>
      <c r="BK245" s="702">
        <f>'[4]2019 GRC Adjustments'!BK245</f>
        <v>11656400.670000002</v>
      </c>
    </row>
    <row r="246" spans="1:63">
      <c r="A246" s="703">
        <f>'[4]2019 GRC Adjustments'!A246</f>
        <v>242</v>
      </c>
      <c r="B246" s="702" t="str">
        <f>'[4]2019 GRC Adjustments'!B246</f>
        <v xml:space="preserve">               (25) 4111 - Accretion Exp - FAS143</v>
      </c>
      <c r="C246" s="702">
        <f>'[4]2019 GRC Adjustments'!C246</f>
        <v>3557679.1</v>
      </c>
      <c r="D246" s="702">
        <f>'[4]2019 GRC Adjustments'!D246</f>
        <v>0</v>
      </c>
      <c r="E246" s="702">
        <f>'[4]2019 GRC Adjustments'!E246</f>
        <v>0</v>
      </c>
      <c r="F246" s="702">
        <f>'[4]2019 GRC Adjustments'!F246</f>
        <v>0</v>
      </c>
      <c r="G246" s="702">
        <f>'[4]2019 GRC Adjustments'!G246</f>
        <v>0</v>
      </c>
      <c r="H246" s="702">
        <f>'[4]2019 GRC Adjustments'!H246</f>
        <v>0</v>
      </c>
      <c r="I246" s="702">
        <f>'[4]2019 GRC Adjustments'!I246</f>
        <v>0</v>
      </c>
      <c r="J246" s="702">
        <f>'[4]2019 GRC Adjustments'!J246</f>
        <v>0</v>
      </c>
      <c r="K246" s="702">
        <f>'[4]2019 GRC Adjustments'!K246</f>
        <v>0</v>
      </c>
      <c r="L246" s="702">
        <f>'[4]2019 GRC Adjustments'!L246</f>
        <v>0</v>
      </c>
      <c r="M246" s="702">
        <f>'[4]2019 GRC Adjustments'!M246</f>
        <v>0</v>
      </c>
      <c r="N246" s="702">
        <f>'[4]2019 GRC Adjustments'!N246</f>
        <v>0</v>
      </c>
      <c r="O246" s="702">
        <f>'[4]2019 GRC Adjustments'!O246</f>
        <v>0</v>
      </c>
      <c r="P246" s="702">
        <f>'[4]2019 GRC Adjustments'!P246</f>
        <v>0</v>
      </c>
      <c r="Q246" s="702">
        <f>'[4]2019 GRC Adjustments'!Q246</f>
        <v>0</v>
      </c>
      <c r="R246" s="702">
        <f>'[4]2019 GRC Adjustments'!R246</f>
        <v>0</v>
      </c>
      <c r="S246" s="702">
        <f>'[4]2019 GRC Adjustments'!S246</f>
        <v>0</v>
      </c>
      <c r="T246" s="702">
        <f>'[4]2019 GRC Adjustments'!T246</f>
        <v>0</v>
      </c>
      <c r="U246" s="702">
        <f>'[4]2019 GRC Adjustments'!U246</f>
        <v>0</v>
      </c>
      <c r="V246" s="702">
        <f>'[4]2019 GRC Adjustments'!V246</f>
        <v>-19985.020000000019</v>
      </c>
      <c r="W246" s="702">
        <f>'[4]2019 GRC Adjustments'!W246</f>
        <v>0</v>
      </c>
      <c r="X246" s="702">
        <f>'[4]2019 GRC Adjustments'!X246</f>
        <v>0</v>
      </c>
      <c r="Y246" s="702">
        <f>'[4]2019 GRC Adjustments'!Y246</f>
        <v>0</v>
      </c>
      <c r="Z246" s="702">
        <f>'[4]2019 GRC Adjustments'!Z246</f>
        <v>0</v>
      </c>
      <c r="AA246" s="702">
        <f>'[4]2019 GRC Adjustments'!AA246</f>
        <v>0</v>
      </c>
      <c r="AB246" s="702">
        <f>'[4]2019 GRC Adjustments'!AB246</f>
        <v>0</v>
      </c>
      <c r="AC246" s="702">
        <f>'[4]2019 GRC Adjustments'!AC246</f>
        <v>0</v>
      </c>
      <c r="AD246" s="702">
        <f>'[4]2019 GRC Adjustments'!AD246</f>
        <v>0</v>
      </c>
      <c r="AE246" s="702">
        <f>'[4]2019 GRC Adjustments'!AE246</f>
        <v>0</v>
      </c>
      <c r="AF246" s="702">
        <f>'[4]2019 GRC Adjustments'!AF246</f>
        <v>-19985.020000000019</v>
      </c>
      <c r="AG246" s="702">
        <f>'[4]2019 GRC Adjustments'!AG246</f>
        <v>3537694.08</v>
      </c>
      <c r="AH246" s="702">
        <f>'[4]2019 GRC Adjustments'!AH246</f>
        <v>0</v>
      </c>
      <c r="AI246" s="702">
        <f>'[4]2019 GRC Adjustments'!AI246</f>
        <v>0</v>
      </c>
      <c r="AJ246" s="702">
        <f>'[4]2019 GRC Adjustments'!AJ246</f>
        <v>0</v>
      </c>
      <c r="AK246" s="702">
        <f>'[4]2019 GRC Adjustments'!AK246</f>
        <v>0</v>
      </c>
      <c r="AL246" s="702">
        <f>'[4]2019 GRC Adjustments'!AL246</f>
        <v>0</v>
      </c>
      <c r="AM246" s="702">
        <f>'[4]2019 GRC Adjustments'!AM246</f>
        <v>0</v>
      </c>
      <c r="AN246" s="702">
        <f>'[4]2019 GRC Adjustments'!AN246</f>
        <v>0</v>
      </c>
      <c r="AO246" s="702">
        <f>'[4]2019 GRC Adjustments'!AO246</f>
        <v>0</v>
      </c>
      <c r="AP246" s="702">
        <f>'[4]2019 GRC Adjustments'!AP246</f>
        <v>0</v>
      </c>
      <c r="AQ246" s="702">
        <f>'[4]2019 GRC Adjustments'!AQ246</f>
        <v>0</v>
      </c>
      <c r="AR246" s="702">
        <f>'[4]2019 GRC Adjustments'!AR246</f>
        <v>0</v>
      </c>
      <c r="AS246" s="702">
        <f>'[4]2019 GRC Adjustments'!AS246</f>
        <v>0</v>
      </c>
      <c r="AT246" s="702">
        <f>'[4]2019 GRC Adjustments'!AT246</f>
        <v>0</v>
      </c>
      <c r="AU246" s="702">
        <f>'[4]2019 GRC Adjustments'!AU246</f>
        <v>0</v>
      </c>
      <c r="AV246" s="702">
        <f>'[4]2019 GRC Adjustments'!AV246</f>
        <v>0</v>
      </c>
      <c r="AW246" s="702">
        <f>'[4]2019 GRC Adjustments'!AW246</f>
        <v>0</v>
      </c>
      <c r="AX246" s="702">
        <f>'[4]2019 GRC Adjustments'!AX246</f>
        <v>0</v>
      </c>
      <c r="AY246" s="702">
        <f>'[4]2019 GRC Adjustments'!AY246</f>
        <v>0</v>
      </c>
      <c r="AZ246" s="702">
        <f>'[4]2019 GRC Adjustments'!AZ246</f>
        <v>0</v>
      </c>
      <c r="BA246" s="702">
        <f>'[4]2019 GRC Adjustments'!BA246</f>
        <v>0</v>
      </c>
      <c r="BB246" s="702">
        <f>'[4]2019 GRC Adjustments'!BB246</f>
        <v>0</v>
      </c>
      <c r="BC246" s="702">
        <f>'[4]2019 GRC Adjustments'!BC246</f>
        <v>0</v>
      </c>
      <c r="BD246" s="702">
        <f>'[4]2019 GRC Adjustments'!BD246</f>
        <v>0</v>
      </c>
      <c r="BE246" s="702">
        <f>'[4]2019 GRC Adjustments'!BE246</f>
        <v>0</v>
      </c>
      <c r="BF246" s="702">
        <f>'[4]2019 GRC Adjustments'!BF246</f>
        <v>0</v>
      </c>
      <c r="BG246" s="702">
        <f>'[4]2019 GRC Adjustments'!BG246</f>
        <v>0</v>
      </c>
      <c r="BH246" s="702">
        <f>'[4]2019 GRC Adjustments'!BH246</f>
        <v>0</v>
      </c>
      <c r="BI246" s="702">
        <f>'[4]2019 GRC Adjustments'!BI246</f>
        <v>0</v>
      </c>
      <c r="BJ246" s="702">
        <f>'[4]2019 GRC Adjustments'!BJ246</f>
        <v>0</v>
      </c>
      <c r="BK246" s="702">
        <f>'[4]2019 GRC Adjustments'!BK246</f>
        <v>3537694.08</v>
      </c>
    </row>
    <row r="247" spans="1:63">
      <c r="A247" s="700">
        <f>'[4]2019 GRC Adjustments'!A247</f>
        <v>243</v>
      </c>
      <c r="B247" s="704" t="str">
        <f>'[4]2019 GRC Adjustments'!B247</f>
        <v xml:space="preserve">                    (25) SUBTOTAL</v>
      </c>
      <c r="C247" s="704">
        <f>'[4]2019 GRC Adjustments'!C247</f>
        <v>75292958.060000002</v>
      </c>
      <c r="D247" s="704">
        <f>'[4]2019 GRC Adjustments'!D247</f>
        <v>0</v>
      </c>
      <c r="E247" s="704">
        <f>'[4]2019 GRC Adjustments'!E247</f>
        <v>0</v>
      </c>
      <c r="F247" s="704">
        <f>'[4]2019 GRC Adjustments'!F247</f>
        <v>0</v>
      </c>
      <c r="G247" s="704">
        <f>'[4]2019 GRC Adjustments'!G247</f>
        <v>0</v>
      </c>
      <c r="H247" s="704">
        <f>'[4]2019 GRC Adjustments'!H247</f>
        <v>0</v>
      </c>
      <c r="I247" s="704">
        <f>'[4]2019 GRC Adjustments'!I247</f>
        <v>0</v>
      </c>
      <c r="J247" s="704">
        <f>'[4]2019 GRC Adjustments'!J247</f>
        <v>0</v>
      </c>
      <c r="K247" s="704">
        <f>'[4]2019 GRC Adjustments'!K247</f>
        <v>0</v>
      </c>
      <c r="L247" s="704">
        <f>'[4]2019 GRC Adjustments'!L247</f>
        <v>0</v>
      </c>
      <c r="M247" s="704">
        <f>'[4]2019 GRC Adjustments'!M247</f>
        <v>0</v>
      </c>
      <c r="N247" s="704">
        <f>'[4]2019 GRC Adjustments'!N247</f>
        <v>0</v>
      </c>
      <c r="O247" s="704">
        <f>'[4]2019 GRC Adjustments'!O247</f>
        <v>0</v>
      </c>
      <c r="P247" s="704">
        <f>'[4]2019 GRC Adjustments'!P247</f>
        <v>0</v>
      </c>
      <c r="Q247" s="704">
        <f>'[4]2019 GRC Adjustments'!Q247</f>
        <v>0</v>
      </c>
      <c r="R247" s="704">
        <f>'[4]2019 GRC Adjustments'!R247</f>
        <v>0</v>
      </c>
      <c r="S247" s="704">
        <f>'[4]2019 GRC Adjustments'!S247</f>
        <v>0</v>
      </c>
      <c r="T247" s="704">
        <f>'[4]2019 GRC Adjustments'!T247</f>
        <v>0</v>
      </c>
      <c r="U247" s="704">
        <f>'[4]2019 GRC Adjustments'!U247</f>
        <v>0</v>
      </c>
      <c r="V247" s="704">
        <f>'[4]2019 GRC Adjustments'!V247</f>
        <v>15699257.697837964</v>
      </c>
      <c r="W247" s="704">
        <f>'[4]2019 GRC Adjustments'!W247</f>
        <v>0</v>
      </c>
      <c r="X247" s="704">
        <f>'[4]2019 GRC Adjustments'!X247</f>
        <v>0</v>
      </c>
      <c r="Y247" s="704">
        <f>'[4]2019 GRC Adjustments'!Y247</f>
        <v>0</v>
      </c>
      <c r="Z247" s="704">
        <f>'[4]2019 GRC Adjustments'!Z247</f>
        <v>0</v>
      </c>
      <c r="AA247" s="704">
        <f>'[4]2019 GRC Adjustments'!AA247</f>
        <v>0</v>
      </c>
      <c r="AB247" s="704">
        <f>'[4]2019 GRC Adjustments'!AB247</f>
        <v>0</v>
      </c>
      <c r="AC247" s="704">
        <f>'[4]2019 GRC Adjustments'!AC247</f>
        <v>0</v>
      </c>
      <c r="AD247" s="704">
        <f>'[4]2019 GRC Adjustments'!AD247</f>
        <v>0</v>
      </c>
      <c r="AE247" s="704">
        <f>'[4]2019 GRC Adjustments'!AE247</f>
        <v>0</v>
      </c>
      <c r="AF247" s="704">
        <f>'[4]2019 GRC Adjustments'!AF247</f>
        <v>15699257.697837964</v>
      </c>
      <c r="AG247" s="704">
        <f>'[4]2019 GRC Adjustments'!AG247</f>
        <v>90992215.757837966</v>
      </c>
      <c r="AH247" s="704">
        <f>'[4]2019 GRC Adjustments'!AH247</f>
        <v>0</v>
      </c>
      <c r="AI247" s="704">
        <f>'[4]2019 GRC Adjustments'!AI247</f>
        <v>0</v>
      </c>
      <c r="AJ247" s="704">
        <f>'[4]2019 GRC Adjustments'!AJ247</f>
        <v>0</v>
      </c>
      <c r="AK247" s="704">
        <f>'[4]2019 GRC Adjustments'!AK247</f>
        <v>0</v>
      </c>
      <c r="AL247" s="704">
        <f>'[4]2019 GRC Adjustments'!AL247</f>
        <v>0</v>
      </c>
      <c r="AM247" s="704">
        <f>'[4]2019 GRC Adjustments'!AM247</f>
        <v>0</v>
      </c>
      <c r="AN247" s="704">
        <f>'[4]2019 GRC Adjustments'!AN247</f>
        <v>0</v>
      </c>
      <c r="AO247" s="704">
        <f>'[4]2019 GRC Adjustments'!AO247</f>
        <v>0</v>
      </c>
      <c r="AP247" s="704">
        <f>'[4]2019 GRC Adjustments'!AP247</f>
        <v>0</v>
      </c>
      <c r="AQ247" s="704">
        <f>'[4]2019 GRC Adjustments'!AQ247</f>
        <v>0</v>
      </c>
      <c r="AR247" s="704">
        <f>'[4]2019 GRC Adjustments'!AR247</f>
        <v>0</v>
      </c>
      <c r="AS247" s="704">
        <f>'[4]2019 GRC Adjustments'!AS247</f>
        <v>0</v>
      </c>
      <c r="AT247" s="704">
        <f>'[4]2019 GRC Adjustments'!AT247</f>
        <v>0</v>
      </c>
      <c r="AU247" s="704">
        <f>'[4]2019 GRC Adjustments'!AU247</f>
        <v>5248913.9956294717</v>
      </c>
      <c r="AV247" s="704">
        <f>'[4]2019 GRC Adjustments'!AV247</f>
        <v>0</v>
      </c>
      <c r="AW247" s="704">
        <f>'[4]2019 GRC Adjustments'!AW247</f>
        <v>0</v>
      </c>
      <c r="AX247" s="704">
        <f>'[4]2019 GRC Adjustments'!AX247</f>
        <v>0</v>
      </c>
      <c r="AY247" s="704">
        <f>'[4]2019 GRC Adjustments'!AY247</f>
        <v>0</v>
      </c>
      <c r="AZ247" s="704">
        <f>'[4]2019 GRC Adjustments'!AZ247</f>
        <v>681757.00000000012</v>
      </c>
      <c r="BA247" s="704">
        <f>'[4]2019 GRC Adjustments'!BA247</f>
        <v>0</v>
      </c>
      <c r="BB247" s="704">
        <f>'[4]2019 GRC Adjustments'!BB247</f>
        <v>0</v>
      </c>
      <c r="BC247" s="704">
        <f>'[4]2019 GRC Adjustments'!BC247</f>
        <v>0</v>
      </c>
      <c r="BD247" s="704">
        <f>'[4]2019 GRC Adjustments'!BD247</f>
        <v>0</v>
      </c>
      <c r="BE247" s="704">
        <f>'[4]2019 GRC Adjustments'!BE247</f>
        <v>-5669283.3340000007</v>
      </c>
      <c r="BF247" s="704">
        <f>'[4]2019 GRC Adjustments'!BF247</f>
        <v>0</v>
      </c>
      <c r="BG247" s="704">
        <f>'[4]2019 GRC Adjustments'!BG247</f>
        <v>3090056.355</v>
      </c>
      <c r="BH247" s="704">
        <f>'[4]2019 GRC Adjustments'!BH247</f>
        <v>0</v>
      </c>
      <c r="BI247" s="704">
        <f>'[4]2019 GRC Adjustments'!BI247</f>
        <v>0</v>
      </c>
      <c r="BJ247" s="704">
        <f>'[4]2019 GRC Adjustments'!BJ247</f>
        <v>3351444.016629471</v>
      </c>
      <c r="BK247" s="704">
        <f>'[4]2019 GRC Adjustments'!BK247</f>
        <v>94343659.774467438</v>
      </c>
    </row>
    <row r="248" spans="1:63">
      <c r="A248" s="705">
        <f>'[4]2019 GRC Adjustments'!A248</f>
        <v>244</v>
      </c>
      <c r="B248" s="706"/>
      <c r="C248" s="706"/>
      <c r="D248" s="706"/>
      <c r="E248" s="706"/>
      <c r="F248" s="706"/>
      <c r="G248" s="706"/>
      <c r="H248" s="706"/>
      <c r="I248" s="706"/>
      <c r="J248" s="706"/>
      <c r="K248" s="706"/>
      <c r="L248" s="706"/>
      <c r="M248" s="706"/>
      <c r="N248" s="706"/>
      <c r="O248" s="706"/>
      <c r="P248" s="706"/>
      <c r="Q248" s="706"/>
      <c r="R248" s="706"/>
      <c r="S248" s="706"/>
      <c r="T248" s="706"/>
      <c r="U248" s="706"/>
      <c r="V248" s="706"/>
      <c r="W248" s="706"/>
      <c r="X248" s="706"/>
      <c r="Y248" s="706"/>
      <c r="Z248" s="706"/>
      <c r="AA248" s="706"/>
      <c r="AB248" s="706"/>
      <c r="AC248" s="706"/>
      <c r="AD248" s="706"/>
      <c r="AE248" s="706"/>
      <c r="AF248" s="706"/>
      <c r="AG248" s="706"/>
      <c r="AH248" s="706"/>
      <c r="AI248" s="706"/>
      <c r="AJ248" s="706"/>
      <c r="AK248" s="706"/>
      <c r="AL248" s="706"/>
      <c r="AM248" s="706"/>
      <c r="AN248" s="706"/>
      <c r="AO248" s="706"/>
      <c r="AP248" s="706"/>
      <c r="AQ248" s="706"/>
      <c r="AR248" s="706"/>
      <c r="AS248" s="706"/>
      <c r="AT248" s="706"/>
      <c r="AU248" s="706"/>
      <c r="AV248" s="706"/>
      <c r="AW248" s="706"/>
      <c r="AX248" s="706"/>
      <c r="AY248" s="706"/>
      <c r="AZ248" s="706"/>
      <c r="BA248" s="706"/>
      <c r="BB248" s="706"/>
      <c r="BC248" s="706"/>
      <c r="BD248" s="706"/>
      <c r="BE248" s="706"/>
      <c r="BF248" s="706"/>
      <c r="BG248" s="706"/>
      <c r="BH248" s="706"/>
      <c r="BI248" s="706"/>
      <c r="BJ248" s="706"/>
      <c r="BK248" s="706"/>
    </row>
    <row r="249" spans="1:63">
      <c r="A249" s="703">
        <f>'[4]2019 GRC Adjustments'!A249</f>
        <v>245</v>
      </c>
      <c r="B249" s="702" t="str">
        <f>'[4]2019 GRC Adjustments'!B249</f>
        <v xml:space="preserve">               (26) 407 - Amortization Of Prop. Losses</v>
      </c>
      <c r="C249" s="702">
        <f>'[4]2019 GRC Adjustments'!C249</f>
        <v>35645161.039999902</v>
      </c>
      <c r="D249" s="702">
        <f>'[4]2019 GRC Adjustments'!D249</f>
        <v>0</v>
      </c>
      <c r="E249" s="702">
        <f>'[4]2019 GRC Adjustments'!E249</f>
        <v>0</v>
      </c>
      <c r="F249" s="702">
        <f>'[4]2019 GRC Adjustments'!F249</f>
        <v>0</v>
      </c>
      <c r="G249" s="702">
        <f>'[4]2019 GRC Adjustments'!G249</f>
        <v>0</v>
      </c>
      <c r="H249" s="702">
        <f>'[4]2019 GRC Adjustments'!H249</f>
        <v>0</v>
      </c>
      <c r="I249" s="702">
        <f>'[4]2019 GRC Adjustments'!I249</f>
        <v>0</v>
      </c>
      <c r="J249" s="702">
        <f>'[4]2019 GRC Adjustments'!J249</f>
        <v>0</v>
      </c>
      <c r="K249" s="702">
        <f>'[4]2019 GRC Adjustments'!K249</f>
        <v>0</v>
      </c>
      <c r="L249" s="702">
        <f>'[4]2019 GRC Adjustments'!L249</f>
        <v>0</v>
      </c>
      <c r="M249" s="702">
        <f>'[4]2019 GRC Adjustments'!M249</f>
        <v>0</v>
      </c>
      <c r="N249" s="702">
        <f>'[4]2019 GRC Adjustments'!N249</f>
        <v>0</v>
      </c>
      <c r="O249" s="702">
        <f>'[4]2019 GRC Adjustments'!O249</f>
        <v>0</v>
      </c>
      <c r="P249" s="702">
        <f>'[4]2019 GRC Adjustments'!P249</f>
        <v>0</v>
      </c>
      <c r="Q249" s="702">
        <f>'[4]2019 GRC Adjustments'!Q249</f>
        <v>0</v>
      </c>
      <c r="R249" s="702">
        <f>'[4]2019 GRC Adjustments'!R249</f>
        <v>0</v>
      </c>
      <c r="S249" s="702">
        <f>'[4]2019 GRC Adjustments'!S249</f>
        <v>0</v>
      </c>
      <c r="T249" s="702">
        <f>'[4]2019 GRC Adjustments'!T249</f>
        <v>0</v>
      </c>
      <c r="U249" s="702">
        <f>'[4]2019 GRC Adjustments'!U249</f>
        <v>0</v>
      </c>
      <c r="V249" s="702">
        <f>'[4]2019 GRC Adjustments'!V249</f>
        <v>0</v>
      </c>
      <c r="W249" s="702">
        <f>'[4]2019 GRC Adjustments'!W249</f>
        <v>0</v>
      </c>
      <c r="X249" s="702">
        <f>'[4]2019 GRC Adjustments'!X249</f>
        <v>0</v>
      </c>
      <c r="Y249" s="702">
        <f>'[4]2019 GRC Adjustments'!Y249</f>
        <v>0</v>
      </c>
      <c r="Z249" s="702">
        <f>'[4]2019 GRC Adjustments'!Z249</f>
        <v>0</v>
      </c>
      <c r="AA249" s="702">
        <f>'[4]2019 GRC Adjustments'!AA249</f>
        <v>0</v>
      </c>
      <c r="AB249" s="702">
        <f>'[4]2019 GRC Adjustments'!AB249</f>
        <v>0</v>
      </c>
      <c r="AC249" s="702">
        <f>'[4]2019 GRC Adjustments'!AC249</f>
        <v>0</v>
      </c>
      <c r="AD249" s="702">
        <f>'[4]2019 GRC Adjustments'!AD249</f>
        <v>0</v>
      </c>
      <c r="AE249" s="702">
        <f>'[4]2019 GRC Adjustments'!AE249</f>
        <v>0</v>
      </c>
      <c r="AF249" s="702">
        <f>'[4]2019 GRC Adjustments'!AF249</f>
        <v>0</v>
      </c>
      <c r="AG249" s="702">
        <f>'[4]2019 GRC Adjustments'!AG249</f>
        <v>35645161.039999902</v>
      </c>
      <c r="AH249" s="702">
        <f>'[4]2019 GRC Adjustments'!AH249</f>
        <v>0</v>
      </c>
      <c r="AI249" s="702">
        <f>'[4]2019 GRC Adjustments'!AI249</f>
        <v>0</v>
      </c>
      <c r="AJ249" s="702">
        <f>'[4]2019 GRC Adjustments'!AJ249</f>
        <v>0</v>
      </c>
      <c r="AK249" s="702">
        <f>'[4]2019 GRC Adjustments'!AK249</f>
        <v>0</v>
      </c>
      <c r="AL249" s="702">
        <f>'[4]2019 GRC Adjustments'!AL249</f>
        <v>0</v>
      </c>
      <c r="AM249" s="702">
        <f>'[4]2019 GRC Adjustments'!AM249</f>
        <v>0</v>
      </c>
      <c r="AN249" s="702">
        <f>'[4]2019 GRC Adjustments'!AN249</f>
        <v>0</v>
      </c>
      <c r="AO249" s="702">
        <f>'[4]2019 GRC Adjustments'!AO249</f>
        <v>0</v>
      </c>
      <c r="AP249" s="702">
        <f>'[4]2019 GRC Adjustments'!AP249</f>
        <v>0</v>
      </c>
      <c r="AQ249" s="702">
        <f>'[4]2019 GRC Adjustments'!AQ249</f>
        <v>0</v>
      </c>
      <c r="AR249" s="702">
        <f>'[4]2019 GRC Adjustments'!AR249</f>
        <v>0</v>
      </c>
      <c r="AS249" s="702">
        <f>'[4]2019 GRC Adjustments'!AS249</f>
        <v>0</v>
      </c>
      <c r="AT249" s="702">
        <f>'[4]2019 GRC Adjustments'!AT249</f>
        <v>0</v>
      </c>
      <c r="AU249" s="702">
        <f>'[4]2019 GRC Adjustments'!AU249</f>
        <v>0</v>
      </c>
      <c r="AV249" s="702">
        <f>'[4]2019 GRC Adjustments'!AV249</f>
        <v>0</v>
      </c>
      <c r="AW249" s="702">
        <f>'[4]2019 GRC Adjustments'!AW249</f>
        <v>0</v>
      </c>
      <c r="AX249" s="702">
        <f>'[4]2019 GRC Adjustments'!AX249</f>
        <v>0</v>
      </c>
      <c r="AY249" s="702">
        <f>'[4]2019 GRC Adjustments'!AY249</f>
        <v>0</v>
      </c>
      <c r="AZ249" s="702">
        <f>'[4]2019 GRC Adjustments'!AZ249</f>
        <v>0</v>
      </c>
      <c r="BA249" s="702">
        <f>'[4]2019 GRC Adjustments'!BA249</f>
        <v>0</v>
      </c>
      <c r="BB249" s="702">
        <f>'[4]2019 GRC Adjustments'!BB249</f>
        <v>0</v>
      </c>
      <c r="BC249" s="702">
        <f>'[4]2019 GRC Adjustments'!BC249</f>
        <v>13521271.800000004</v>
      </c>
      <c r="BD249" s="702">
        <f>'[4]2019 GRC Adjustments'!BD249</f>
        <v>-6016033.5165937655</v>
      </c>
      <c r="BE249" s="702">
        <f>'[4]2019 GRC Adjustments'!BE249</f>
        <v>0</v>
      </c>
      <c r="BF249" s="702">
        <f>'[4]2019 GRC Adjustments'!BF249</f>
        <v>0</v>
      </c>
      <c r="BG249" s="702">
        <f>'[4]2019 GRC Adjustments'!BG249</f>
        <v>0</v>
      </c>
      <c r="BH249" s="702">
        <f>'[4]2019 GRC Adjustments'!BH249</f>
        <v>0</v>
      </c>
      <c r="BI249" s="702">
        <f>'[4]2019 GRC Adjustments'!BI249</f>
        <v>0</v>
      </c>
      <c r="BJ249" s="702">
        <f>'[4]2019 GRC Adjustments'!BJ249</f>
        <v>7505238.283406239</v>
      </c>
      <c r="BK249" s="702">
        <f>'[4]2019 GRC Adjustments'!BK249</f>
        <v>43150399.323406145</v>
      </c>
    </row>
    <row r="250" spans="1:63">
      <c r="A250" s="700">
        <f>'[4]2019 GRC Adjustments'!A250</f>
        <v>246</v>
      </c>
      <c r="B250" s="704" t="str">
        <f>'[4]2019 GRC Adjustments'!B250</f>
        <v xml:space="preserve">                    (26) SUBTOTAL</v>
      </c>
      <c r="C250" s="704">
        <f>'[4]2019 GRC Adjustments'!C250</f>
        <v>35645161.039999902</v>
      </c>
      <c r="D250" s="704">
        <f>'[4]2019 GRC Adjustments'!D250</f>
        <v>0</v>
      </c>
      <c r="E250" s="704">
        <f>'[4]2019 GRC Adjustments'!E250</f>
        <v>0</v>
      </c>
      <c r="F250" s="704">
        <f>'[4]2019 GRC Adjustments'!F250</f>
        <v>0</v>
      </c>
      <c r="G250" s="704">
        <f>'[4]2019 GRC Adjustments'!G250</f>
        <v>0</v>
      </c>
      <c r="H250" s="704">
        <f>'[4]2019 GRC Adjustments'!H250</f>
        <v>0</v>
      </c>
      <c r="I250" s="704">
        <f>'[4]2019 GRC Adjustments'!I250</f>
        <v>0</v>
      </c>
      <c r="J250" s="704">
        <f>'[4]2019 GRC Adjustments'!J250</f>
        <v>0</v>
      </c>
      <c r="K250" s="704">
        <f>'[4]2019 GRC Adjustments'!K250</f>
        <v>0</v>
      </c>
      <c r="L250" s="704">
        <f>'[4]2019 GRC Adjustments'!L250</f>
        <v>0</v>
      </c>
      <c r="M250" s="704">
        <f>'[4]2019 GRC Adjustments'!M250</f>
        <v>0</v>
      </c>
      <c r="N250" s="704">
        <f>'[4]2019 GRC Adjustments'!N250</f>
        <v>0</v>
      </c>
      <c r="O250" s="704">
        <f>'[4]2019 GRC Adjustments'!O250</f>
        <v>0</v>
      </c>
      <c r="P250" s="704">
        <f>'[4]2019 GRC Adjustments'!P250</f>
        <v>0</v>
      </c>
      <c r="Q250" s="704">
        <f>'[4]2019 GRC Adjustments'!Q250</f>
        <v>0</v>
      </c>
      <c r="R250" s="704">
        <f>'[4]2019 GRC Adjustments'!R250</f>
        <v>0</v>
      </c>
      <c r="S250" s="704">
        <f>'[4]2019 GRC Adjustments'!S250</f>
        <v>0</v>
      </c>
      <c r="T250" s="704">
        <f>'[4]2019 GRC Adjustments'!T250</f>
        <v>0</v>
      </c>
      <c r="U250" s="704">
        <f>'[4]2019 GRC Adjustments'!U250</f>
        <v>0</v>
      </c>
      <c r="V250" s="704">
        <f>'[4]2019 GRC Adjustments'!V250</f>
        <v>0</v>
      </c>
      <c r="W250" s="704">
        <f>'[4]2019 GRC Adjustments'!W250</f>
        <v>0</v>
      </c>
      <c r="X250" s="704">
        <f>'[4]2019 GRC Adjustments'!X250</f>
        <v>0</v>
      </c>
      <c r="Y250" s="704">
        <f>'[4]2019 GRC Adjustments'!Y250</f>
        <v>0</v>
      </c>
      <c r="Z250" s="704">
        <f>'[4]2019 GRC Adjustments'!Z250</f>
        <v>0</v>
      </c>
      <c r="AA250" s="704">
        <f>'[4]2019 GRC Adjustments'!AA250</f>
        <v>0</v>
      </c>
      <c r="AB250" s="704">
        <f>'[4]2019 GRC Adjustments'!AB250</f>
        <v>0</v>
      </c>
      <c r="AC250" s="704">
        <f>'[4]2019 GRC Adjustments'!AC250</f>
        <v>0</v>
      </c>
      <c r="AD250" s="704">
        <f>'[4]2019 GRC Adjustments'!AD250</f>
        <v>0</v>
      </c>
      <c r="AE250" s="704">
        <f>'[4]2019 GRC Adjustments'!AE250</f>
        <v>0</v>
      </c>
      <c r="AF250" s="704">
        <f>'[4]2019 GRC Adjustments'!AF250</f>
        <v>0</v>
      </c>
      <c r="AG250" s="704">
        <f>'[4]2019 GRC Adjustments'!AG250</f>
        <v>35645161.039999902</v>
      </c>
      <c r="AH250" s="704">
        <f>'[4]2019 GRC Adjustments'!AH250</f>
        <v>0</v>
      </c>
      <c r="AI250" s="704">
        <f>'[4]2019 GRC Adjustments'!AI250</f>
        <v>0</v>
      </c>
      <c r="AJ250" s="704">
        <f>'[4]2019 GRC Adjustments'!AJ250</f>
        <v>0</v>
      </c>
      <c r="AK250" s="704">
        <f>'[4]2019 GRC Adjustments'!AK250</f>
        <v>0</v>
      </c>
      <c r="AL250" s="704">
        <f>'[4]2019 GRC Adjustments'!AL250</f>
        <v>0</v>
      </c>
      <c r="AM250" s="704">
        <f>'[4]2019 GRC Adjustments'!AM250</f>
        <v>0</v>
      </c>
      <c r="AN250" s="704">
        <f>'[4]2019 GRC Adjustments'!AN250</f>
        <v>0</v>
      </c>
      <c r="AO250" s="704">
        <f>'[4]2019 GRC Adjustments'!AO250</f>
        <v>0</v>
      </c>
      <c r="AP250" s="704">
        <f>'[4]2019 GRC Adjustments'!AP250</f>
        <v>0</v>
      </c>
      <c r="AQ250" s="704">
        <f>'[4]2019 GRC Adjustments'!AQ250</f>
        <v>0</v>
      </c>
      <c r="AR250" s="704">
        <f>'[4]2019 GRC Adjustments'!AR250</f>
        <v>0</v>
      </c>
      <c r="AS250" s="704">
        <f>'[4]2019 GRC Adjustments'!AS250</f>
        <v>0</v>
      </c>
      <c r="AT250" s="704">
        <f>'[4]2019 GRC Adjustments'!AT250</f>
        <v>0</v>
      </c>
      <c r="AU250" s="704">
        <f>'[4]2019 GRC Adjustments'!AU250</f>
        <v>0</v>
      </c>
      <c r="AV250" s="704">
        <f>'[4]2019 GRC Adjustments'!AV250</f>
        <v>0</v>
      </c>
      <c r="AW250" s="704">
        <f>'[4]2019 GRC Adjustments'!AW250</f>
        <v>0</v>
      </c>
      <c r="AX250" s="704">
        <f>'[4]2019 GRC Adjustments'!AX250</f>
        <v>0</v>
      </c>
      <c r="AY250" s="704">
        <f>'[4]2019 GRC Adjustments'!AY250</f>
        <v>0</v>
      </c>
      <c r="AZ250" s="704">
        <f>'[4]2019 GRC Adjustments'!AZ250</f>
        <v>0</v>
      </c>
      <c r="BA250" s="704">
        <f>'[4]2019 GRC Adjustments'!BA250</f>
        <v>0</v>
      </c>
      <c r="BB250" s="704">
        <f>'[4]2019 GRC Adjustments'!BB250</f>
        <v>0</v>
      </c>
      <c r="BC250" s="704">
        <f>'[4]2019 GRC Adjustments'!BC250</f>
        <v>13521271.800000004</v>
      </c>
      <c r="BD250" s="704">
        <f>'[4]2019 GRC Adjustments'!BD250</f>
        <v>-6016033.5165937655</v>
      </c>
      <c r="BE250" s="704">
        <f>'[4]2019 GRC Adjustments'!BE250</f>
        <v>0</v>
      </c>
      <c r="BF250" s="704">
        <f>'[4]2019 GRC Adjustments'!BF250</f>
        <v>0</v>
      </c>
      <c r="BG250" s="704">
        <f>'[4]2019 GRC Adjustments'!BG250</f>
        <v>0</v>
      </c>
      <c r="BH250" s="704">
        <f>'[4]2019 GRC Adjustments'!BH250</f>
        <v>0</v>
      </c>
      <c r="BI250" s="704">
        <f>'[4]2019 GRC Adjustments'!BI250</f>
        <v>0</v>
      </c>
      <c r="BJ250" s="704">
        <f>'[4]2019 GRC Adjustments'!BJ250</f>
        <v>7505238.283406239</v>
      </c>
      <c r="BK250" s="704">
        <f>'[4]2019 GRC Adjustments'!BK250</f>
        <v>43150399.323406145</v>
      </c>
    </row>
    <row r="251" spans="1:63">
      <c r="A251" s="705">
        <f>'[4]2019 GRC Adjustments'!A251</f>
        <v>247</v>
      </c>
      <c r="B251" s="706"/>
      <c r="C251" s="706"/>
      <c r="D251" s="706"/>
      <c r="E251" s="706"/>
      <c r="F251" s="706"/>
      <c r="G251" s="706"/>
      <c r="H251" s="706"/>
      <c r="I251" s="706"/>
      <c r="J251" s="706"/>
      <c r="K251" s="706"/>
      <c r="L251" s="706"/>
      <c r="M251" s="706"/>
      <c r="N251" s="706"/>
      <c r="O251" s="706"/>
      <c r="P251" s="706"/>
      <c r="Q251" s="706"/>
      <c r="R251" s="706"/>
      <c r="S251" s="706"/>
      <c r="T251" s="706"/>
      <c r="U251" s="706"/>
      <c r="V251" s="706"/>
      <c r="W251" s="706"/>
      <c r="X251" s="706"/>
      <c r="Y251" s="706"/>
      <c r="Z251" s="706"/>
      <c r="AA251" s="706"/>
      <c r="AB251" s="706"/>
      <c r="AC251" s="706"/>
      <c r="AD251" s="706"/>
      <c r="AE251" s="706"/>
      <c r="AF251" s="706"/>
      <c r="AG251" s="706"/>
      <c r="AH251" s="706"/>
      <c r="AI251" s="706"/>
      <c r="AJ251" s="706"/>
      <c r="AK251" s="706"/>
      <c r="AL251" s="706"/>
      <c r="AM251" s="706"/>
      <c r="AN251" s="706"/>
      <c r="AO251" s="706"/>
      <c r="AP251" s="706"/>
      <c r="AQ251" s="706"/>
      <c r="AR251" s="706"/>
      <c r="AS251" s="706"/>
      <c r="AT251" s="706"/>
      <c r="AU251" s="706"/>
      <c r="AV251" s="706"/>
      <c r="AW251" s="706"/>
      <c r="AX251" s="706"/>
      <c r="AY251" s="706"/>
      <c r="AZ251" s="706"/>
      <c r="BA251" s="706"/>
      <c r="BB251" s="706"/>
      <c r="BC251" s="706"/>
      <c r="BD251" s="706"/>
      <c r="BE251" s="706"/>
      <c r="BF251" s="706"/>
      <c r="BG251" s="706"/>
      <c r="BH251" s="706"/>
      <c r="BI251" s="706"/>
      <c r="BJ251" s="706"/>
      <c r="BK251" s="706"/>
    </row>
    <row r="252" spans="1:63">
      <c r="A252" s="700">
        <f>'[4]2019 GRC Adjustments'!A252</f>
        <v>248</v>
      </c>
      <c r="B252" s="702" t="str">
        <f>'[4]2019 GRC Adjustments'!B252</f>
        <v xml:space="preserve">               (27) 4073 - Regulatory Debits</v>
      </c>
      <c r="C252" s="702">
        <f>'[4]2019 GRC Adjustments'!C252</f>
        <v>12780371.620000001</v>
      </c>
      <c r="D252" s="702">
        <f>'[4]2019 GRC Adjustments'!D252</f>
        <v>31779966.02</v>
      </c>
      <c r="E252" s="702">
        <f>'[4]2019 GRC Adjustments'!E252</f>
        <v>0</v>
      </c>
      <c r="F252" s="702">
        <f>'[4]2019 GRC Adjustments'!F252</f>
        <v>0</v>
      </c>
      <c r="G252" s="702">
        <f>'[4]2019 GRC Adjustments'!G252</f>
        <v>0</v>
      </c>
      <c r="H252" s="702">
        <f>'[4]2019 GRC Adjustments'!H252</f>
        <v>0</v>
      </c>
      <c r="I252" s="702">
        <f>'[4]2019 GRC Adjustments'!I252</f>
        <v>0</v>
      </c>
      <c r="J252" s="702">
        <f>'[4]2019 GRC Adjustments'!J252</f>
        <v>0</v>
      </c>
      <c r="K252" s="702">
        <f>'[4]2019 GRC Adjustments'!K252</f>
        <v>0</v>
      </c>
      <c r="L252" s="702">
        <f>'[4]2019 GRC Adjustments'!L252</f>
        <v>0</v>
      </c>
      <c r="M252" s="702">
        <f>'[4]2019 GRC Adjustments'!M252</f>
        <v>0</v>
      </c>
      <c r="N252" s="702">
        <f>'[4]2019 GRC Adjustments'!N252</f>
        <v>0</v>
      </c>
      <c r="O252" s="702">
        <f>'[4]2019 GRC Adjustments'!O252</f>
        <v>0</v>
      </c>
      <c r="P252" s="702">
        <f>'[4]2019 GRC Adjustments'!P252</f>
        <v>0</v>
      </c>
      <c r="Q252" s="702">
        <f>'[4]2019 GRC Adjustments'!Q252</f>
        <v>0</v>
      </c>
      <c r="R252" s="702">
        <f>'[4]2019 GRC Adjustments'!R252</f>
        <v>0</v>
      </c>
      <c r="S252" s="702">
        <f>'[4]2019 GRC Adjustments'!S252</f>
        <v>0</v>
      </c>
      <c r="T252" s="702">
        <f>'[4]2019 GRC Adjustments'!T252</f>
        <v>0</v>
      </c>
      <c r="U252" s="702">
        <f>'[4]2019 GRC Adjustments'!U252</f>
        <v>0</v>
      </c>
      <c r="V252" s="702">
        <f>'[4]2019 GRC Adjustments'!V252</f>
        <v>0</v>
      </c>
      <c r="W252" s="702">
        <f>'[4]2019 GRC Adjustments'!W252</f>
        <v>0</v>
      </c>
      <c r="X252" s="702">
        <f>'[4]2019 GRC Adjustments'!X252</f>
        <v>0</v>
      </c>
      <c r="Y252" s="702">
        <f>'[4]2019 GRC Adjustments'!Y252</f>
        <v>0</v>
      </c>
      <c r="Z252" s="702">
        <f>'[4]2019 GRC Adjustments'!Z252</f>
        <v>0</v>
      </c>
      <c r="AA252" s="702">
        <f>'[4]2019 GRC Adjustments'!AA252</f>
        <v>0</v>
      </c>
      <c r="AB252" s="702">
        <f>'[4]2019 GRC Adjustments'!AB252</f>
        <v>0</v>
      </c>
      <c r="AC252" s="702">
        <f>'[4]2019 GRC Adjustments'!AC252</f>
        <v>0</v>
      </c>
      <c r="AD252" s="702">
        <f>'[4]2019 GRC Adjustments'!AD252</f>
        <v>0</v>
      </c>
      <c r="AE252" s="702">
        <f>'[4]2019 GRC Adjustments'!AE252</f>
        <v>0</v>
      </c>
      <c r="AF252" s="702">
        <f>'[4]2019 GRC Adjustments'!AF252</f>
        <v>31779966.02</v>
      </c>
      <c r="AG252" s="702">
        <f>'[4]2019 GRC Adjustments'!AG252</f>
        <v>44560337.640000001</v>
      </c>
      <c r="AH252" s="702">
        <f>'[4]2019 GRC Adjustments'!AH252</f>
        <v>0</v>
      </c>
      <c r="AI252" s="702">
        <f>'[4]2019 GRC Adjustments'!AI252</f>
        <v>0</v>
      </c>
      <c r="AJ252" s="702">
        <f>'[4]2019 GRC Adjustments'!AJ252</f>
        <v>0</v>
      </c>
      <c r="AK252" s="702">
        <f>'[4]2019 GRC Adjustments'!AK252</f>
        <v>0</v>
      </c>
      <c r="AL252" s="702">
        <f>'[4]2019 GRC Adjustments'!AL252</f>
        <v>0</v>
      </c>
      <c r="AM252" s="702">
        <f>'[4]2019 GRC Adjustments'!AM252</f>
        <v>0</v>
      </c>
      <c r="AN252" s="702">
        <f>'[4]2019 GRC Adjustments'!AN252</f>
        <v>0</v>
      </c>
      <c r="AO252" s="702">
        <f>'[4]2019 GRC Adjustments'!AO252</f>
        <v>0</v>
      </c>
      <c r="AP252" s="702">
        <f>'[4]2019 GRC Adjustments'!AP252</f>
        <v>0</v>
      </c>
      <c r="AQ252" s="702">
        <f>'[4]2019 GRC Adjustments'!AQ252</f>
        <v>0</v>
      </c>
      <c r="AR252" s="702">
        <f>'[4]2019 GRC Adjustments'!AR252</f>
        <v>152047.66032121028</v>
      </c>
      <c r="AS252" s="702">
        <f>'[4]2019 GRC Adjustments'!AS252</f>
        <v>4868445.0880221995</v>
      </c>
      <c r="AT252" s="702">
        <f>'[4]2019 GRC Adjustments'!AT252</f>
        <v>0</v>
      </c>
      <c r="AU252" s="702">
        <f>'[4]2019 GRC Adjustments'!AU252</f>
        <v>6937913.5512456754</v>
      </c>
      <c r="AV252" s="702">
        <f>'[4]2019 GRC Adjustments'!AV252</f>
        <v>0</v>
      </c>
      <c r="AW252" s="702">
        <f>'[4]2019 GRC Adjustments'!AW252</f>
        <v>0</v>
      </c>
      <c r="AX252" s="702">
        <f>'[4]2019 GRC Adjustments'!AX252</f>
        <v>0</v>
      </c>
      <c r="AY252" s="702">
        <f>'[4]2019 GRC Adjustments'!AY252</f>
        <v>0</v>
      </c>
      <c r="AZ252" s="702">
        <f>'[4]2019 GRC Adjustments'!AZ252</f>
        <v>0</v>
      </c>
      <c r="BA252" s="702">
        <f>'[4]2019 GRC Adjustments'!BA252</f>
        <v>0</v>
      </c>
      <c r="BB252" s="702">
        <f>'[4]2019 GRC Adjustments'!BB252</f>
        <v>0</v>
      </c>
      <c r="BC252" s="702">
        <f>'[4]2019 GRC Adjustments'!BC252</f>
        <v>0</v>
      </c>
      <c r="BD252" s="702">
        <f>'[4]2019 GRC Adjustments'!BD252</f>
        <v>-7284985.002442643</v>
      </c>
      <c r="BE252" s="702">
        <f>'[4]2019 GRC Adjustments'!BE252</f>
        <v>0</v>
      </c>
      <c r="BF252" s="702">
        <f>'[4]2019 GRC Adjustments'!BF252</f>
        <v>0</v>
      </c>
      <c r="BG252" s="702">
        <f>'[4]2019 GRC Adjustments'!BG252</f>
        <v>0</v>
      </c>
      <c r="BH252" s="702">
        <f>'[4]2019 GRC Adjustments'!BH252</f>
        <v>0</v>
      </c>
      <c r="BI252" s="702">
        <f>'[4]2019 GRC Adjustments'!BI252</f>
        <v>0</v>
      </c>
      <c r="BJ252" s="702">
        <f>'[4]2019 GRC Adjustments'!BJ252</f>
        <v>4673421.2971464433</v>
      </c>
      <c r="BK252" s="702">
        <f>'[4]2019 GRC Adjustments'!BK252</f>
        <v>49233758.93714644</v>
      </c>
    </row>
    <row r="253" spans="1:63">
      <c r="A253" s="700">
        <f>'[4]2019 GRC Adjustments'!A253</f>
        <v>249</v>
      </c>
      <c r="B253" s="702" t="str">
        <f>'[4]2019 GRC Adjustments'!B253</f>
        <v xml:space="preserve">               (27) 4074 - Regulatory Credits</v>
      </c>
      <c r="C253" s="702">
        <f>'[4]2019 GRC Adjustments'!C253</f>
        <v>-33645162.979999997</v>
      </c>
      <c r="D253" s="702">
        <f>'[4]2019 GRC Adjustments'!D253</f>
        <v>-430100</v>
      </c>
      <c r="E253" s="702">
        <f>'[4]2019 GRC Adjustments'!E253</f>
        <v>0</v>
      </c>
      <c r="F253" s="702">
        <f>'[4]2019 GRC Adjustments'!F253</f>
        <v>0</v>
      </c>
      <c r="G253" s="702">
        <f>'[4]2019 GRC Adjustments'!G253</f>
        <v>0</v>
      </c>
      <c r="H253" s="702">
        <f>'[4]2019 GRC Adjustments'!H253</f>
        <v>83311.960000000006</v>
      </c>
      <c r="I253" s="702">
        <f>'[4]2019 GRC Adjustments'!I253</f>
        <v>0</v>
      </c>
      <c r="J253" s="702">
        <f>'[4]2019 GRC Adjustments'!J253</f>
        <v>0</v>
      </c>
      <c r="K253" s="702">
        <f>'[4]2019 GRC Adjustments'!K253</f>
        <v>0</v>
      </c>
      <c r="L253" s="702">
        <f>'[4]2019 GRC Adjustments'!L253</f>
        <v>0</v>
      </c>
      <c r="M253" s="702">
        <f>'[4]2019 GRC Adjustments'!M253</f>
        <v>0</v>
      </c>
      <c r="N253" s="702">
        <f>'[4]2019 GRC Adjustments'!N253</f>
        <v>0</v>
      </c>
      <c r="O253" s="702">
        <f>'[4]2019 GRC Adjustments'!O253</f>
        <v>0</v>
      </c>
      <c r="P253" s="702">
        <f>'[4]2019 GRC Adjustments'!P253</f>
        <v>0</v>
      </c>
      <c r="Q253" s="702">
        <f>'[4]2019 GRC Adjustments'!Q253</f>
        <v>0</v>
      </c>
      <c r="R253" s="702">
        <f>'[4]2019 GRC Adjustments'!R253</f>
        <v>0</v>
      </c>
      <c r="S253" s="702">
        <f>'[4]2019 GRC Adjustments'!S253</f>
        <v>0</v>
      </c>
      <c r="T253" s="702">
        <f>'[4]2019 GRC Adjustments'!T253</f>
        <v>0</v>
      </c>
      <c r="U253" s="702">
        <f>'[4]2019 GRC Adjustments'!U253</f>
        <v>0</v>
      </c>
      <c r="V253" s="702">
        <f>'[4]2019 GRC Adjustments'!V253</f>
        <v>0</v>
      </c>
      <c r="W253" s="702">
        <f>'[4]2019 GRC Adjustments'!W253</f>
        <v>0</v>
      </c>
      <c r="X253" s="702">
        <f>'[4]2019 GRC Adjustments'!X253</f>
        <v>0</v>
      </c>
      <c r="Y253" s="702">
        <f>'[4]2019 GRC Adjustments'!Y253</f>
        <v>0</v>
      </c>
      <c r="Z253" s="702">
        <f>'[4]2019 GRC Adjustments'!Z253</f>
        <v>0</v>
      </c>
      <c r="AA253" s="702">
        <f>'[4]2019 GRC Adjustments'!AA253</f>
        <v>0</v>
      </c>
      <c r="AB253" s="702">
        <f>'[4]2019 GRC Adjustments'!AB253</f>
        <v>0</v>
      </c>
      <c r="AC253" s="702">
        <f>'[4]2019 GRC Adjustments'!AC253</f>
        <v>0</v>
      </c>
      <c r="AD253" s="702">
        <f>'[4]2019 GRC Adjustments'!AD253</f>
        <v>0</v>
      </c>
      <c r="AE253" s="702">
        <f>'[4]2019 GRC Adjustments'!AE253</f>
        <v>0</v>
      </c>
      <c r="AF253" s="702">
        <f>'[4]2019 GRC Adjustments'!AF253</f>
        <v>-346788.04</v>
      </c>
      <c r="AG253" s="702">
        <f>'[4]2019 GRC Adjustments'!AG253</f>
        <v>-33991951.019999996</v>
      </c>
      <c r="AH253" s="702">
        <f>'[4]2019 GRC Adjustments'!AH253</f>
        <v>0</v>
      </c>
      <c r="AI253" s="702">
        <f>'[4]2019 GRC Adjustments'!AI253</f>
        <v>0</v>
      </c>
      <c r="AJ253" s="702">
        <f>'[4]2019 GRC Adjustments'!AJ253</f>
        <v>0</v>
      </c>
      <c r="AK253" s="702">
        <f>'[4]2019 GRC Adjustments'!AK253</f>
        <v>0</v>
      </c>
      <c r="AL253" s="702">
        <f>'[4]2019 GRC Adjustments'!AL253</f>
        <v>0</v>
      </c>
      <c r="AM253" s="702">
        <f>'[4]2019 GRC Adjustments'!AM253</f>
        <v>0</v>
      </c>
      <c r="AN253" s="702">
        <f>'[4]2019 GRC Adjustments'!AN253</f>
        <v>0</v>
      </c>
      <c r="AO253" s="702">
        <f>'[4]2019 GRC Adjustments'!AO253</f>
        <v>0</v>
      </c>
      <c r="AP253" s="702">
        <f>'[4]2019 GRC Adjustments'!AP253</f>
        <v>0</v>
      </c>
      <c r="AQ253" s="702">
        <f>'[4]2019 GRC Adjustments'!AQ253</f>
        <v>0</v>
      </c>
      <c r="AR253" s="702">
        <f>'[4]2019 GRC Adjustments'!AR253</f>
        <v>0</v>
      </c>
      <c r="AS253" s="702">
        <f>'[4]2019 GRC Adjustments'!AS253</f>
        <v>0</v>
      </c>
      <c r="AT253" s="702">
        <f>'[4]2019 GRC Adjustments'!AT253</f>
        <v>0</v>
      </c>
      <c r="AU253" s="702">
        <f>'[4]2019 GRC Adjustments'!AU253</f>
        <v>0</v>
      </c>
      <c r="AV253" s="702">
        <f>'[4]2019 GRC Adjustments'!AV253</f>
        <v>0</v>
      </c>
      <c r="AW253" s="702">
        <f>'[4]2019 GRC Adjustments'!AW253</f>
        <v>0</v>
      </c>
      <c r="AX253" s="702">
        <f>'[4]2019 GRC Adjustments'!AX253</f>
        <v>0</v>
      </c>
      <c r="AY253" s="702">
        <f>'[4]2019 GRC Adjustments'!AY253</f>
        <v>0</v>
      </c>
      <c r="AZ253" s="702">
        <f>'[4]2019 GRC Adjustments'!AZ253</f>
        <v>0</v>
      </c>
      <c r="BA253" s="702">
        <f>'[4]2019 GRC Adjustments'!BA253</f>
        <v>0</v>
      </c>
      <c r="BB253" s="702">
        <f>'[4]2019 GRC Adjustments'!BB253</f>
        <v>0</v>
      </c>
      <c r="BC253" s="702">
        <f>'[4]2019 GRC Adjustments'!BC253</f>
        <v>0</v>
      </c>
      <c r="BD253" s="702">
        <f>'[4]2019 GRC Adjustments'!BD253</f>
        <v>1781885</v>
      </c>
      <c r="BE253" s="702">
        <f>'[4]2019 GRC Adjustments'!BE253</f>
        <v>0</v>
      </c>
      <c r="BF253" s="702">
        <f>'[4]2019 GRC Adjustments'!BF253</f>
        <v>0</v>
      </c>
      <c r="BG253" s="702">
        <f>'[4]2019 GRC Adjustments'!BG253</f>
        <v>0</v>
      </c>
      <c r="BH253" s="702">
        <f>'[4]2019 GRC Adjustments'!BH253</f>
        <v>0</v>
      </c>
      <c r="BI253" s="702">
        <f>'[4]2019 GRC Adjustments'!BI253</f>
        <v>0</v>
      </c>
      <c r="BJ253" s="702">
        <f>'[4]2019 GRC Adjustments'!BJ253</f>
        <v>1781885</v>
      </c>
      <c r="BK253" s="702">
        <f>'[4]2019 GRC Adjustments'!BK253</f>
        <v>-32210066.019999996</v>
      </c>
    </row>
    <row r="254" spans="1:63">
      <c r="A254" s="700">
        <f>'[4]2019 GRC Adjustments'!A254</f>
        <v>250</v>
      </c>
      <c r="B254" s="702" t="str">
        <f>'[4]2019 GRC Adjustments'!B254</f>
        <v xml:space="preserve">               (27) 4116 - Gains From Disposition Of Utility Plant</v>
      </c>
      <c r="C254" s="702">
        <f>'[4]2019 GRC Adjustments'!C254</f>
        <v>-755388.96</v>
      </c>
      <c r="D254" s="702">
        <f>'[4]2019 GRC Adjustments'!D254</f>
        <v>0</v>
      </c>
      <c r="E254" s="702">
        <f>'[4]2019 GRC Adjustments'!E254</f>
        <v>0</v>
      </c>
      <c r="F254" s="702">
        <f>'[4]2019 GRC Adjustments'!F254</f>
        <v>0</v>
      </c>
      <c r="G254" s="702">
        <f>'[4]2019 GRC Adjustments'!G254</f>
        <v>0</v>
      </c>
      <c r="H254" s="702">
        <f>'[4]2019 GRC Adjustments'!H254</f>
        <v>0</v>
      </c>
      <c r="I254" s="702">
        <f>'[4]2019 GRC Adjustments'!I254</f>
        <v>0</v>
      </c>
      <c r="J254" s="702">
        <f>'[4]2019 GRC Adjustments'!J254</f>
        <v>0</v>
      </c>
      <c r="K254" s="702">
        <f>'[4]2019 GRC Adjustments'!K254</f>
        <v>0</v>
      </c>
      <c r="L254" s="702">
        <f>'[4]2019 GRC Adjustments'!L254</f>
        <v>0</v>
      </c>
      <c r="M254" s="702">
        <f>'[4]2019 GRC Adjustments'!M254</f>
        <v>0</v>
      </c>
      <c r="N254" s="702">
        <f>'[4]2019 GRC Adjustments'!N254</f>
        <v>0</v>
      </c>
      <c r="O254" s="702">
        <f>'[4]2019 GRC Adjustments'!O254</f>
        <v>0</v>
      </c>
      <c r="P254" s="702">
        <f>'[4]2019 GRC Adjustments'!P254</f>
        <v>0</v>
      </c>
      <c r="Q254" s="702">
        <f>'[4]2019 GRC Adjustments'!Q254</f>
        <v>0</v>
      </c>
      <c r="R254" s="702">
        <f>'[4]2019 GRC Adjustments'!R254</f>
        <v>0</v>
      </c>
      <c r="S254" s="702">
        <f>'[4]2019 GRC Adjustments'!S254</f>
        <v>0</v>
      </c>
      <c r="T254" s="702">
        <f>'[4]2019 GRC Adjustments'!T254</f>
        <v>0</v>
      </c>
      <c r="U254" s="702">
        <f>'[4]2019 GRC Adjustments'!U254</f>
        <v>0</v>
      </c>
      <c r="V254" s="702">
        <f>'[4]2019 GRC Adjustments'!V254</f>
        <v>0</v>
      </c>
      <c r="W254" s="702">
        <f>'[4]2019 GRC Adjustments'!W254</f>
        <v>0</v>
      </c>
      <c r="X254" s="702">
        <f>'[4]2019 GRC Adjustments'!X254</f>
        <v>0</v>
      </c>
      <c r="Y254" s="702">
        <f>'[4]2019 GRC Adjustments'!Y254</f>
        <v>0</v>
      </c>
      <c r="Z254" s="702">
        <f>'[4]2019 GRC Adjustments'!Z254</f>
        <v>0</v>
      </c>
      <c r="AA254" s="702">
        <f>'[4]2019 GRC Adjustments'!AA254</f>
        <v>0</v>
      </c>
      <c r="AB254" s="702">
        <f>'[4]2019 GRC Adjustments'!AB254</f>
        <v>0</v>
      </c>
      <c r="AC254" s="702">
        <f>'[4]2019 GRC Adjustments'!AC254</f>
        <v>0</v>
      </c>
      <c r="AD254" s="702">
        <f>'[4]2019 GRC Adjustments'!AD254</f>
        <v>0</v>
      </c>
      <c r="AE254" s="702">
        <f>'[4]2019 GRC Adjustments'!AE254</f>
        <v>0</v>
      </c>
      <c r="AF254" s="702">
        <f>'[4]2019 GRC Adjustments'!AF254</f>
        <v>0</v>
      </c>
      <c r="AG254" s="702">
        <f>'[4]2019 GRC Adjustments'!AG254</f>
        <v>-755388.96</v>
      </c>
      <c r="AH254" s="702">
        <f>'[4]2019 GRC Adjustments'!AH254</f>
        <v>0</v>
      </c>
      <c r="AI254" s="702">
        <f>'[4]2019 GRC Adjustments'!AI254</f>
        <v>0</v>
      </c>
      <c r="AJ254" s="702">
        <f>'[4]2019 GRC Adjustments'!AJ254</f>
        <v>0</v>
      </c>
      <c r="AK254" s="702">
        <f>'[4]2019 GRC Adjustments'!AK254</f>
        <v>0</v>
      </c>
      <c r="AL254" s="702">
        <f>'[4]2019 GRC Adjustments'!AL254</f>
        <v>0</v>
      </c>
      <c r="AM254" s="702">
        <f>'[4]2019 GRC Adjustments'!AM254</f>
        <v>0</v>
      </c>
      <c r="AN254" s="702">
        <f>'[4]2019 GRC Adjustments'!AN254</f>
        <v>0</v>
      </c>
      <c r="AO254" s="702">
        <f>'[4]2019 GRC Adjustments'!AO254</f>
        <v>0</v>
      </c>
      <c r="AP254" s="702">
        <f>'[4]2019 GRC Adjustments'!AP254</f>
        <v>0</v>
      </c>
      <c r="AQ254" s="702">
        <f>'[4]2019 GRC Adjustments'!AQ254</f>
        <v>-3542326.2966666669</v>
      </c>
      <c r="AR254" s="702">
        <f>'[4]2019 GRC Adjustments'!AR254</f>
        <v>0</v>
      </c>
      <c r="AS254" s="702">
        <f>'[4]2019 GRC Adjustments'!AS254</f>
        <v>0</v>
      </c>
      <c r="AT254" s="702">
        <f>'[4]2019 GRC Adjustments'!AT254</f>
        <v>0</v>
      </c>
      <c r="AU254" s="702">
        <f>'[4]2019 GRC Adjustments'!AU254</f>
        <v>0</v>
      </c>
      <c r="AV254" s="702">
        <f>'[4]2019 GRC Adjustments'!AV254</f>
        <v>0</v>
      </c>
      <c r="AW254" s="702">
        <f>'[4]2019 GRC Adjustments'!AW254</f>
        <v>0</v>
      </c>
      <c r="AX254" s="702">
        <f>'[4]2019 GRC Adjustments'!AX254</f>
        <v>0</v>
      </c>
      <c r="AY254" s="702">
        <f>'[4]2019 GRC Adjustments'!AY254</f>
        <v>0</v>
      </c>
      <c r="AZ254" s="702">
        <f>'[4]2019 GRC Adjustments'!AZ254</f>
        <v>0</v>
      </c>
      <c r="BA254" s="702">
        <f>'[4]2019 GRC Adjustments'!BA254</f>
        <v>0</v>
      </c>
      <c r="BB254" s="702">
        <f>'[4]2019 GRC Adjustments'!BB254</f>
        <v>0</v>
      </c>
      <c r="BC254" s="702">
        <f>'[4]2019 GRC Adjustments'!BC254</f>
        <v>0</v>
      </c>
      <c r="BD254" s="702">
        <f>'[4]2019 GRC Adjustments'!BD254</f>
        <v>0</v>
      </c>
      <c r="BE254" s="702">
        <f>'[4]2019 GRC Adjustments'!BE254</f>
        <v>0</v>
      </c>
      <c r="BF254" s="702">
        <f>'[4]2019 GRC Adjustments'!BF254</f>
        <v>0</v>
      </c>
      <c r="BG254" s="702">
        <f>'[4]2019 GRC Adjustments'!BG254</f>
        <v>0</v>
      </c>
      <c r="BH254" s="702">
        <f>'[4]2019 GRC Adjustments'!BH254</f>
        <v>0</v>
      </c>
      <c r="BI254" s="702">
        <f>'[4]2019 GRC Adjustments'!BI254</f>
        <v>0</v>
      </c>
      <c r="BJ254" s="702">
        <f>'[4]2019 GRC Adjustments'!BJ254</f>
        <v>-3542326.2966666669</v>
      </c>
      <c r="BK254" s="702">
        <f>'[4]2019 GRC Adjustments'!BK254</f>
        <v>-4297715.2566666668</v>
      </c>
    </row>
    <row r="255" spans="1:63">
      <c r="A255" s="700">
        <f>'[4]2019 GRC Adjustments'!A255</f>
        <v>251</v>
      </c>
      <c r="B255" s="702" t="str">
        <f>'[4]2019 GRC Adjustments'!B255</f>
        <v xml:space="preserve">               (27) 4117 - Losses From Disposition Of Utility Plant</v>
      </c>
      <c r="C255" s="702">
        <f>'[4]2019 GRC Adjustments'!C255</f>
        <v>-8354.4</v>
      </c>
      <c r="D255" s="702">
        <f>'[4]2019 GRC Adjustments'!D255</f>
        <v>0</v>
      </c>
      <c r="E255" s="702">
        <f>'[4]2019 GRC Adjustments'!E255</f>
        <v>0</v>
      </c>
      <c r="F255" s="702">
        <f>'[4]2019 GRC Adjustments'!F255</f>
        <v>0</v>
      </c>
      <c r="G255" s="702">
        <f>'[4]2019 GRC Adjustments'!G255</f>
        <v>0</v>
      </c>
      <c r="H255" s="702">
        <f>'[4]2019 GRC Adjustments'!H255</f>
        <v>0</v>
      </c>
      <c r="I255" s="702">
        <f>'[4]2019 GRC Adjustments'!I255</f>
        <v>0</v>
      </c>
      <c r="J255" s="702">
        <f>'[4]2019 GRC Adjustments'!J255</f>
        <v>0</v>
      </c>
      <c r="K255" s="702">
        <f>'[4]2019 GRC Adjustments'!K255</f>
        <v>0</v>
      </c>
      <c r="L255" s="702">
        <f>'[4]2019 GRC Adjustments'!L255</f>
        <v>0</v>
      </c>
      <c r="M255" s="702">
        <f>'[4]2019 GRC Adjustments'!M255</f>
        <v>0</v>
      </c>
      <c r="N255" s="702">
        <f>'[4]2019 GRC Adjustments'!N255</f>
        <v>0</v>
      </c>
      <c r="O255" s="702">
        <f>'[4]2019 GRC Adjustments'!O255</f>
        <v>0</v>
      </c>
      <c r="P255" s="702">
        <f>'[4]2019 GRC Adjustments'!P255</f>
        <v>0</v>
      </c>
      <c r="Q255" s="702">
        <f>'[4]2019 GRC Adjustments'!Q255</f>
        <v>0</v>
      </c>
      <c r="R255" s="702">
        <f>'[4]2019 GRC Adjustments'!R255</f>
        <v>0</v>
      </c>
      <c r="S255" s="702">
        <f>'[4]2019 GRC Adjustments'!S255</f>
        <v>0</v>
      </c>
      <c r="T255" s="702">
        <f>'[4]2019 GRC Adjustments'!T255</f>
        <v>0</v>
      </c>
      <c r="U255" s="702">
        <f>'[4]2019 GRC Adjustments'!U255</f>
        <v>0</v>
      </c>
      <c r="V255" s="702">
        <f>'[4]2019 GRC Adjustments'!V255</f>
        <v>0</v>
      </c>
      <c r="W255" s="702">
        <f>'[4]2019 GRC Adjustments'!W255</f>
        <v>0</v>
      </c>
      <c r="X255" s="702">
        <f>'[4]2019 GRC Adjustments'!X255</f>
        <v>0</v>
      </c>
      <c r="Y255" s="702">
        <f>'[4]2019 GRC Adjustments'!Y255</f>
        <v>0</v>
      </c>
      <c r="Z255" s="702">
        <f>'[4]2019 GRC Adjustments'!Z255</f>
        <v>0</v>
      </c>
      <c r="AA255" s="702">
        <f>'[4]2019 GRC Adjustments'!AA255</f>
        <v>0</v>
      </c>
      <c r="AB255" s="702">
        <f>'[4]2019 GRC Adjustments'!AB255</f>
        <v>0</v>
      </c>
      <c r="AC255" s="702">
        <f>'[4]2019 GRC Adjustments'!AC255</f>
        <v>0</v>
      </c>
      <c r="AD255" s="702">
        <f>'[4]2019 GRC Adjustments'!AD255</f>
        <v>0</v>
      </c>
      <c r="AE255" s="702">
        <f>'[4]2019 GRC Adjustments'!AE255</f>
        <v>0</v>
      </c>
      <c r="AF255" s="702">
        <f>'[4]2019 GRC Adjustments'!AF255</f>
        <v>0</v>
      </c>
      <c r="AG255" s="702">
        <f>'[4]2019 GRC Adjustments'!AG255</f>
        <v>-8354.4</v>
      </c>
      <c r="AH255" s="702">
        <f>'[4]2019 GRC Adjustments'!AH255</f>
        <v>0</v>
      </c>
      <c r="AI255" s="702">
        <f>'[4]2019 GRC Adjustments'!AI255</f>
        <v>0</v>
      </c>
      <c r="AJ255" s="702">
        <f>'[4]2019 GRC Adjustments'!AJ255</f>
        <v>0</v>
      </c>
      <c r="AK255" s="702">
        <f>'[4]2019 GRC Adjustments'!AK255</f>
        <v>0</v>
      </c>
      <c r="AL255" s="702">
        <f>'[4]2019 GRC Adjustments'!AL255</f>
        <v>0</v>
      </c>
      <c r="AM255" s="702">
        <f>'[4]2019 GRC Adjustments'!AM255</f>
        <v>0</v>
      </c>
      <c r="AN255" s="702">
        <f>'[4]2019 GRC Adjustments'!AN255</f>
        <v>0</v>
      </c>
      <c r="AO255" s="702">
        <f>'[4]2019 GRC Adjustments'!AO255</f>
        <v>0</v>
      </c>
      <c r="AP255" s="702">
        <f>'[4]2019 GRC Adjustments'!AP255</f>
        <v>0</v>
      </c>
      <c r="AQ255" s="702">
        <f>'[4]2019 GRC Adjustments'!AQ255</f>
        <v>8362.3033333333333</v>
      </c>
      <c r="AR255" s="702">
        <f>'[4]2019 GRC Adjustments'!AR255</f>
        <v>0</v>
      </c>
      <c r="AS255" s="702">
        <f>'[4]2019 GRC Adjustments'!AS255</f>
        <v>0</v>
      </c>
      <c r="AT255" s="702">
        <f>'[4]2019 GRC Adjustments'!AT255</f>
        <v>0</v>
      </c>
      <c r="AU255" s="702">
        <f>'[4]2019 GRC Adjustments'!AU255</f>
        <v>0</v>
      </c>
      <c r="AV255" s="702">
        <f>'[4]2019 GRC Adjustments'!AV255</f>
        <v>0</v>
      </c>
      <c r="AW255" s="702">
        <f>'[4]2019 GRC Adjustments'!AW255</f>
        <v>0</v>
      </c>
      <c r="AX255" s="702">
        <f>'[4]2019 GRC Adjustments'!AX255</f>
        <v>0</v>
      </c>
      <c r="AY255" s="702">
        <f>'[4]2019 GRC Adjustments'!AY255</f>
        <v>0</v>
      </c>
      <c r="AZ255" s="702">
        <f>'[4]2019 GRC Adjustments'!AZ255</f>
        <v>0</v>
      </c>
      <c r="BA255" s="702">
        <f>'[4]2019 GRC Adjustments'!BA255</f>
        <v>0</v>
      </c>
      <c r="BB255" s="702">
        <f>'[4]2019 GRC Adjustments'!BB255</f>
        <v>0</v>
      </c>
      <c r="BC255" s="702">
        <f>'[4]2019 GRC Adjustments'!BC255</f>
        <v>0</v>
      </c>
      <c r="BD255" s="702">
        <f>'[4]2019 GRC Adjustments'!BD255</f>
        <v>0</v>
      </c>
      <c r="BE255" s="702">
        <f>'[4]2019 GRC Adjustments'!BE255</f>
        <v>0</v>
      </c>
      <c r="BF255" s="702">
        <f>'[4]2019 GRC Adjustments'!BF255</f>
        <v>0</v>
      </c>
      <c r="BG255" s="702">
        <f>'[4]2019 GRC Adjustments'!BG255</f>
        <v>0</v>
      </c>
      <c r="BH255" s="702">
        <f>'[4]2019 GRC Adjustments'!BH255</f>
        <v>0</v>
      </c>
      <c r="BI255" s="702">
        <f>'[4]2019 GRC Adjustments'!BI255</f>
        <v>0</v>
      </c>
      <c r="BJ255" s="702">
        <f>'[4]2019 GRC Adjustments'!BJ255</f>
        <v>8362.3033333333333</v>
      </c>
      <c r="BK255" s="702">
        <f>'[4]2019 GRC Adjustments'!BK255</f>
        <v>7.9033333333336486</v>
      </c>
    </row>
    <row r="256" spans="1:63">
      <c r="A256" s="700">
        <f>'[4]2019 GRC Adjustments'!A256</f>
        <v>252</v>
      </c>
      <c r="B256" s="702" t="str">
        <f>'[4]2019 GRC Adjustments'!B256</f>
        <v xml:space="preserve">               (27) 4118 - Gains From Disposition Of Allowances</v>
      </c>
      <c r="C256" s="702">
        <f>'[4]2019 GRC Adjustments'!C256</f>
        <v>-4419.1099999999997</v>
      </c>
      <c r="D256" s="702">
        <f>'[4]2019 GRC Adjustments'!D256</f>
        <v>0</v>
      </c>
      <c r="E256" s="702">
        <f>'[4]2019 GRC Adjustments'!E256</f>
        <v>0</v>
      </c>
      <c r="F256" s="702">
        <f>'[4]2019 GRC Adjustments'!F256</f>
        <v>0</v>
      </c>
      <c r="G256" s="702">
        <f>'[4]2019 GRC Adjustments'!G256</f>
        <v>0</v>
      </c>
      <c r="H256" s="702">
        <f>'[4]2019 GRC Adjustments'!H256</f>
        <v>0</v>
      </c>
      <c r="I256" s="702">
        <f>'[4]2019 GRC Adjustments'!I256</f>
        <v>0</v>
      </c>
      <c r="J256" s="702">
        <f>'[4]2019 GRC Adjustments'!J256</f>
        <v>0</v>
      </c>
      <c r="K256" s="702">
        <f>'[4]2019 GRC Adjustments'!K256</f>
        <v>0</v>
      </c>
      <c r="L256" s="702">
        <f>'[4]2019 GRC Adjustments'!L256</f>
        <v>0</v>
      </c>
      <c r="M256" s="702">
        <f>'[4]2019 GRC Adjustments'!M256</f>
        <v>0</v>
      </c>
      <c r="N256" s="702">
        <f>'[4]2019 GRC Adjustments'!N256</f>
        <v>0</v>
      </c>
      <c r="O256" s="702">
        <f>'[4]2019 GRC Adjustments'!O256</f>
        <v>0</v>
      </c>
      <c r="P256" s="702">
        <f>'[4]2019 GRC Adjustments'!P256</f>
        <v>0</v>
      </c>
      <c r="Q256" s="702">
        <f>'[4]2019 GRC Adjustments'!Q256</f>
        <v>0</v>
      </c>
      <c r="R256" s="702">
        <f>'[4]2019 GRC Adjustments'!R256</f>
        <v>0</v>
      </c>
      <c r="S256" s="702">
        <f>'[4]2019 GRC Adjustments'!S256</f>
        <v>0</v>
      </c>
      <c r="T256" s="702">
        <f>'[4]2019 GRC Adjustments'!T256</f>
        <v>0</v>
      </c>
      <c r="U256" s="702">
        <f>'[4]2019 GRC Adjustments'!U256</f>
        <v>0</v>
      </c>
      <c r="V256" s="702">
        <f>'[4]2019 GRC Adjustments'!V256</f>
        <v>0</v>
      </c>
      <c r="W256" s="702">
        <f>'[4]2019 GRC Adjustments'!W256</f>
        <v>0</v>
      </c>
      <c r="X256" s="702">
        <f>'[4]2019 GRC Adjustments'!X256</f>
        <v>0</v>
      </c>
      <c r="Y256" s="702">
        <f>'[4]2019 GRC Adjustments'!Y256</f>
        <v>0</v>
      </c>
      <c r="Z256" s="702">
        <f>'[4]2019 GRC Adjustments'!Z256</f>
        <v>0</v>
      </c>
      <c r="AA256" s="702">
        <f>'[4]2019 GRC Adjustments'!AA256</f>
        <v>0</v>
      </c>
      <c r="AB256" s="702">
        <f>'[4]2019 GRC Adjustments'!AB256</f>
        <v>0</v>
      </c>
      <c r="AC256" s="702">
        <f>'[4]2019 GRC Adjustments'!AC256</f>
        <v>0</v>
      </c>
      <c r="AD256" s="702">
        <f>'[4]2019 GRC Adjustments'!AD256</f>
        <v>0</v>
      </c>
      <c r="AE256" s="702">
        <f>'[4]2019 GRC Adjustments'!AE256</f>
        <v>0</v>
      </c>
      <c r="AF256" s="702">
        <f>'[4]2019 GRC Adjustments'!AF256</f>
        <v>0</v>
      </c>
      <c r="AG256" s="702">
        <f>'[4]2019 GRC Adjustments'!AG256</f>
        <v>-4419.1099999999997</v>
      </c>
      <c r="AH256" s="702">
        <f>'[4]2019 GRC Adjustments'!AH256</f>
        <v>0</v>
      </c>
      <c r="AI256" s="702">
        <f>'[4]2019 GRC Adjustments'!AI256</f>
        <v>0</v>
      </c>
      <c r="AJ256" s="702">
        <f>'[4]2019 GRC Adjustments'!AJ256</f>
        <v>0</v>
      </c>
      <c r="AK256" s="702">
        <f>'[4]2019 GRC Adjustments'!AK256</f>
        <v>0</v>
      </c>
      <c r="AL256" s="702">
        <f>'[4]2019 GRC Adjustments'!AL256</f>
        <v>0</v>
      </c>
      <c r="AM256" s="702">
        <f>'[4]2019 GRC Adjustments'!AM256</f>
        <v>0</v>
      </c>
      <c r="AN256" s="702">
        <f>'[4]2019 GRC Adjustments'!AN256</f>
        <v>0</v>
      </c>
      <c r="AO256" s="702">
        <f>'[4]2019 GRC Adjustments'!AO256</f>
        <v>0</v>
      </c>
      <c r="AP256" s="702">
        <f>'[4]2019 GRC Adjustments'!AP256</f>
        <v>0</v>
      </c>
      <c r="AQ256" s="702">
        <f>'[4]2019 GRC Adjustments'!AQ256</f>
        <v>0</v>
      </c>
      <c r="AR256" s="702">
        <f>'[4]2019 GRC Adjustments'!AR256</f>
        <v>0</v>
      </c>
      <c r="AS256" s="702">
        <f>'[4]2019 GRC Adjustments'!AS256</f>
        <v>0</v>
      </c>
      <c r="AT256" s="702">
        <f>'[4]2019 GRC Adjustments'!AT256</f>
        <v>0</v>
      </c>
      <c r="AU256" s="702">
        <f>'[4]2019 GRC Adjustments'!AU256</f>
        <v>0</v>
      </c>
      <c r="AV256" s="702">
        <f>'[4]2019 GRC Adjustments'!AV256</f>
        <v>0</v>
      </c>
      <c r="AW256" s="702">
        <f>'[4]2019 GRC Adjustments'!AW256</f>
        <v>0</v>
      </c>
      <c r="AX256" s="702">
        <f>'[4]2019 GRC Adjustments'!AX256</f>
        <v>0</v>
      </c>
      <c r="AY256" s="702">
        <f>'[4]2019 GRC Adjustments'!AY256</f>
        <v>0</v>
      </c>
      <c r="AZ256" s="702">
        <f>'[4]2019 GRC Adjustments'!AZ256</f>
        <v>0</v>
      </c>
      <c r="BA256" s="702">
        <f>'[4]2019 GRC Adjustments'!BA256</f>
        <v>0</v>
      </c>
      <c r="BB256" s="702">
        <f>'[4]2019 GRC Adjustments'!BB256</f>
        <v>0</v>
      </c>
      <c r="BC256" s="702">
        <f>'[4]2019 GRC Adjustments'!BC256</f>
        <v>0</v>
      </c>
      <c r="BD256" s="702">
        <f>'[4]2019 GRC Adjustments'!BD256</f>
        <v>0</v>
      </c>
      <c r="BE256" s="702">
        <f>'[4]2019 GRC Adjustments'!BE256</f>
        <v>0</v>
      </c>
      <c r="BF256" s="702">
        <f>'[4]2019 GRC Adjustments'!BF256</f>
        <v>0</v>
      </c>
      <c r="BG256" s="702">
        <f>'[4]2019 GRC Adjustments'!BG256</f>
        <v>0</v>
      </c>
      <c r="BH256" s="702">
        <f>'[4]2019 GRC Adjustments'!BH256</f>
        <v>0</v>
      </c>
      <c r="BI256" s="702">
        <f>'[4]2019 GRC Adjustments'!BI256</f>
        <v>0</v>
      </c>
      <c r="BJ256" s="702">
        <f>'[4]2019 GRC Adjustments'!BJ256</f>
        <v>0</v>
      </c>
      <c r="BK256" s="702">
        <f>'[4]2019 GRC Adjustments'!BK256</f>
        <v>-4419.1099999999997</v>
      </c>
    </row>
    <row r="257" spans="1:63">
      <c r="A257" s="703">
        <f>'[4]2019 GRC Adjustments'!A257</f>
        <v>253</v>
      </c>
      <c r="B257" s="702" t="str">
        <f>'[4]2019 GRC Adjustments'!B257</f>
        <v xml:space="preserve">               (27) 414 - Other Utility Operating Income</v>
      </c>
      <c r="C257" s="702">
        <f>'[4]2019 GRC Adjustments'!C257</f>
        <v>0</v>
      </c>
      <c r="D257" s="702">
        <f>'[4]2019 GRC Adjustments'!D257</f>
        <v>0</v>
      </c>
      <c r="E257" s="702">
        <f>'[4]2019 GRC Adjustments'!E257</f>
        <v>0</v>
      </c>
      <c r="F257" s="702">
        <f>'[4]2019 GRC Adjustments'!F257</f>
        <v>0</v>
      </c>
      <c r="G257" s="702">
        <f>'[4]2019 GRC Adjustments'!G257</f>
        <v>0</v>
      </c>
      <c r="H257" s="702">
        <f>'[4]2019 GRC Adjustments'!H257</f>
        <v>0</v>
      </c>
      <c r="I257" s="702">
        <f>'[4]2019 GRC Adjustments'!I257</f>
        <v>0</v>
      </c>
      <c r="J257" s="702">
        <f>'[4]2019 GRC Adjustments'!J257</f>
        <v>0</v>
      </c>
      <c r="K257" s="702">
        <f>'[4]2019 GRC Adjustments'!K257</f>
        <v>0</v>
      </c>
      <c r="L257" s="702">
        <f>'[4]2019 GRC Adjustments'!L257</f>
        <v>0</v>
      </c>
      <c r="M257" s="702">
        <f>'[4]2019 GRC Adjustments'!M257</f>
        <v>0</v>
      </c>
      <c r="N257" s="702">
        <f>'[4]2019 GRC Adjustments'!N257</f>
        <v>0</v>
      </c>
      <c r="O257" s="702">
        <f>'[4]2019 GRC Adjustments'!O257</f>
        <v>0</v>
      </c>
      <c r="P257" s="702">
        <f>'[4]2019 GRC Adjustments'!P257</f>
        <v>0</v>
      </c>
      <c r="Q257" s="702">
        <f>'[4]2019 GRC Adjustments'!Q257</f>
        <v>0</v>
      </c>
      <c r="R257" s="702">
        <f>'[4]2019 GRC Adjustments'!R257</f>
        <v>0</v>
      </c>
      <c r="S257" s="702">
        <f>'[4]2019 GRC Adjustments'!S257</f>
        <v>0</v>
      </c>
      <c r="T257" s="702">
        <f>'[4]2019 GRC Adjustments'!T257</f>
        <v>0</v>
      </c>
      <c r="U257" s="702">
        <f>'[4]2019 GRC Adjustments'!U257</f>
        <v>0</v>
      </c>
      <c r="V257" s="702">
        <f>'[4]2019 GRC Adjustments'!V257</f>
        <v>0</v>
      </c>
      <c r="W257" s="702">
        <f>'[4]2019 GRC Adjustments'!W257</f>
        <v>0</v>
      </c>
      <c r="X257" s="702">
        <f>'[4]2019 GRC Adjustments'!X257</f>
        <v>0</v>
      </c>
      <c r="Y257" s="702">
        <f>'[4]2019 GRC Adjustments'!Y257</f>
        <v>0</v>
      </c>
      <c r="Z257" s="702">
        <f>'[4]2019 GRC Adjustments'!Z257</f>
        <v>0</v>
      </c>
      <c r="AA257" s="702">
        <f>'[4]2019 GRC Adjustments'!AA257</f>
        <v>0</v>
      </c>
      <c r="AB257" s="702">
        <f>'[4]2019 GRC Adjustments'!AB257</f>
        <v>0</v>
      </c>
      <c r="AC257" s="702">
        <f>'[4]2019 GRC Adjustments'!AC257</f>
        <v>0</v>
      </c>
      <c r="AD257" s="702">
        <f>'[4]2019 GRC Adjustments'!AD257</f>
        <v>0</v>
      </c>
      <c r="AE257" s="702">
        <f>'[4]2019 GRC Adjustments'!AE257</f>
        <v>0</v>
      </c>
      <c r="AF257" s="702">
        <f>'[4]2019 GRC Adjustments'!AF257</f>
        <v>0</v>
      </c>
      <c r="AG257" s="702">
        <f>'[4]2019 GRC Adjustments'!AG257</f>
        <v>0</v>
      </c>
      <c r="AH257" s="702">
        <f>'[4]2019 GRC Adjustments'!AH257</f>
        <v>0</v>
      </c>
      <c r="AI257" s="702">
        <f>'[4]2019 GRC Adjustments'!AI257</f>
        <v>0</v>
      </c>
      <c r="AJ257" s="702">
        <f>'[4]2019 GRC Adjustments'!AJ257</f>
        <v>0</v>
      </c>
      <c r="AK257" s="702">
        <f>'[4]2019 GRC Adjustments'!AK257</f>
        <v>0</v>
      </c>
      <c r="AL257" s="702">
        <f>'[4]2019 GRC Adjustments'!AL257</f>
        <v>0</v>
      </c>
      <c r="AM257" s="702">
        <f>'[4]2019 GRC Adjustments'!AM257</f>
        <v>0</v>
      </c>
      <c r="AN257" s="702">
        <f>'[4]2019 GRC Adjustments'!AN257</f>
        <v>0</v>
      </c>
      <c r="AO257" s="702">
        <f>'[4]2019 GRC Adjustments'!AO257</f>
        <v>0</v>
      </c>
      <c r="AP257" s="702">
        <f>'[4]2019 GRC Adjustments'!AP257</f>
        <v>0</v>
      </c>
      <c r="AQ257" s="702">
        <f>'[4]2019 GRC Adjustments'!AQ257</f>
        <v>0</v>
      </c>
      <c r="AR257" s="702">
        <f>'[4]2019 GRC Adjustments'!AR257</f>
        <v>0</v>
      </c>
      <c r="AS257" s="702">
        <f>'[4]2019 GRC Adjustments'!AS257</f>
        <v>0</v>
      </c>
      <c r="AT257" s="702">
        <f>'[4]2019 GRC Adjustments'!AT257</f>
        <v>0</v>
      </c>
      <c r="AU257" s="702">
        <f>'[4]2019 GRC Adjustments'!AU257</f>
        <v>0</v>
      </c>
      <c r="AV257" s="702">
        <f>'[4]2019 GRC Adjustments'!AV257</f>
        <v>0</v>
      </c>
      <c r="AW257" s="702">
        <f>'[4]2019 GRC Adjustments'!AW257</f>
        <v>0</v>
      </c>
      <c r="AX257" s="702">
        <f>'[4]2019 GRC Adjustments'!AX257</f>
        <v>0</v>
      </c>
      <c r="AY257" s="702">
        <f>'[4]2019 GRC Adjustments'!AY257</f>
        <v>0</v>
      </c>
      <c r="AZ257" s="702">
        <f>'[4]2019 GRC Adjustments'!AZ257</f>
        <v>0</v>
      </c>
      <c r="BA257" s="702">
        <f>'[4]2019 GRC Adjustments'!BA257</f>
        <v>0</v>
      </c>
      <c r="BB257" s="702">
        <f>'[4]2019 GRC Adjustments'!BB257</f>
        <v>0</v>
      </c>
      <c r="BC257" s="702">
        <f>'[4]2019 GRC Adjustments'!BC257</f>
        <v>0</v>
      </c>
      <c r="BD257" s="702">
        <f>'[4]2019 GRC Adjustments'!BD257</f>
        <v>0</v>
      </c>
      <c r="BE257" s="702">
        <f>'[4]2019 GRC Adjustments'!BE257</f>
        <v>0</v>
      </c>
      <c r="BF257" s="702">
        <f>'[4]2019 GRC Adjustments'!BF257</f>
        <v>0</v>
      </c>
      <c r="BG257" s="702">
        <f>'[4]2019 GRC Adjustments'!BG257</f>
        <v>0</v>
      </c>
      <c r="BH257" s="702">
        <f>'[4]2019 GRC Adjustments'!BH257</f>
        <v>0</v>
      </c>
      <c r="BI257" s="702">
        <f>'[4]2019 GRC Adjustments'!BI257</f>
        <v>0</v>
      </c>
      <c r="BJ257" s="702">
        <f>'[4]2019 GRC Adjustments'!BJ257</f>
        <v>0</v>
      </c>
      <c r="BK257" s="702">
        <f>'[4]2019 GRC Adjustments'!BK257</f>
        <v>0</v>
      </c>
    </row>
    <row r="258" spans="1:63">
      <c r="A258" s="700">
        <f>'[4]2019 GRC Adjustments'!A258</f>
        <v>254</v>
      </c>
      <c r="B258" s="704" t="str">
        <f>'[4]2019 GRC Adjustments'!B258</f>
        <v xml:space="preserve">                    (27) SUBTOTAL</v>
      </c>
      <c r="C258" s="704">
        <f>'[4]2019 GRC Adjustments'!C258</f>
        <v>-21632953.829999994</v>
      </c>
      <c r="D258" s="704">
        <f>'[4]2019 GRC Adjustments'!D258</f>
        <v>31349866.02</v>
      </c>
      <c r="E258" s="704">
        <f>'[4]2019 GRC Adjustments'!E258</f>
        <v>0</v>
      </c>
      <c r="F258" s="704">
        <f>'[4]2019 GRC Adjustments'!F258</f>
        <v>0</v>
      </c>
      <c r="G258" s="704">
        <f>'[4]2019 GRC Adjustments'!G258</f>
        <v>0</v>
      </c>
      <c r="H258" s="704">
        <f>'[4]2019 GRC Adjustments'!H258</f>
        <v>83311.960000000006</v>
      </c>
      <c r="I258" s="704">
        <f>'[4]2019 GRC Adjustments'!I258</f>
        <v>0</v>
      </c>
      <c r="J258" s="704">
        <f>'[4]2019 GRC Adjustments'!J258</f>
        <v>0</v>
      </c>
      <c r="K258" s="704">
        <f>'[4]2019 GRC Adjustments'!K258</f>
        <v>0</v>
      </c>
      <c r="L258" s="704">
        <f>'[4]2019 GRC Adjustments'!L258</f>
        <v>0</v>
      </c>
      <c r="M258" s="704">
        <f>'[4]2019 GRC Adjustments'!M258</f>
        <v>0</v>
      </c>
      <c r="N258" s="704">
        <f>'[4]2019 GRC Adjustments'!N258</f>
        <v>0</v>
      </c>
      <c r="O258" s="704">
        <f>'[4]2019 GRC Adjustments'!O258</f>
        <v>0</v>
      </c>
      <c r="P258" s="704">
        <f>'[4]2019 GRC Adjustments'!P258</f>
        <v>0</v>
      </c>
      <c r="Q258" s="704">
        <f>'[4]2019 GRC Adjustments'!Q258</f>
        <v>0</v>
      </c>
      <c r="R258" s="704">
        <f>'[4]2019 GRC Adjustments'!R258</f>
        <v>0</v>
      </c>
      <c r="S258" s="704">
        <f>'[4]2019 GRC Adjustments'!S258</f>
        <v>0</v>
      </c>
      <c r="T258" s="704">
        <f>'[4]2019 GRC Adjustments'!T258</f>
        <v>0</v>
      </c>
      <c r="U258" s="704">
        <f>'[4]2019 GRC Adjustments'!U258</f>
        <v>0</v>
      </c>
      <c r="V258" s="704">
        <f>'[4]2019 GRC Adjustments'!V258</f>
        <v>0</v>
      </c>
      <c r="W258" s="704">
        <f>'[4]2019 GRC Adjustments'!W258</f>
        <v>0</v>
      </c>
      <c r="X258" s="704">
        <f>'[4]2019 GRC Adjustments'!X258</f>
        <v>0</v>
      </c>
      <c r="Y258" s="704">
        <f>'[4]2019 GRC Adjustments'!Y258</f>
        <v>0</v>
      </c>
      <c r="Z258" s="704">
        <f>'[4]2019 GRC Adjustments'!Z258</f>
        <v>0</v>
      </c>
      <c r="AA258" s="704">
        <f>'[4]2019 GRC Adjustments'!AA258</f>
        <v>0</v>
      </c>
      <c r="AB258" s="704">
        <f>'[4]2019 GRC Adjustments'!AB258</f>
        <v>0</v>
      </c>
      <c r="AC258" s="704">
        <f>'[4]2019 GRC Adjustments'!AC258</f>
        <v>0</v>
      </c>
      <c r="AD258" s="704">
        <f>'[4]2019 GRC Adjustments'!AD258</f>
        <v>0</v>
      </c>
      <c r="AE258" s="704">
        <f>'[4]2019 GRC Adjustments'!AE258</f>
        <v>0</v>
      </c>
      <c r="AF258" s="704">
        <f>'[4]2019 GRC Adjustments'!AF258</f>
        <v>31433177.98</v>
      </c>
      <c r="AG258" s="704">
        <f>'[4]2019 GRC Adjustments'!AG258</f>
        <v>9800224.1500000041</v>
      </c>
      <c r="AH258" s="704">
        <f>'[4]2019 GRC Adjustments'!AH258</f>
        <v>0</v>
      </c>
      <c r="AI258" s="704">
        <f>'[4]2019 GRC Adjustments'!AI258</f>
        <v>0</v>
      </c>
      <c r="AJ258" s="704">
        <f>'[4]2019 GRC Adjustments'!AJ258</f>
        <v>0</v>
      </c>
      <c r="AK258" s="704">
        <f>'[4]2019 GRC Adjustments'!AK258</f>
        <v>0</v>
      </c>
      <c r="AL258" s="704">
        <f>'[4]2019 GRC Adjustments'!AL258</f>
        <v>0</v>
      </c>
      <c r="AM258" s="704">
        <f>'[4]2019 GRC Adjustments'!AM258</f>
        <v>0</v>
      </c>
      <c r="AN258" s="704">
        <f>'[4]2019 GRC Adjustments'!AN258</f>
        <v>0</v>
      </c>
      <c r="AO258" s="704">
        <f>'[4]2019 GRC Adjustments'!AO258</f>
        <v>0</v>
      </c>
      <c r="AP258" s="704">
        <f>'[4]2019 GRC Adjustments'!AP258</f>
        <v>0</v>
      </c>
      <c r="AQ258" s="704">
        <f>'[4]2019 GRC Adjustments'!AQ258</f>
        <v>-3533963.9933333336</v>
      </c>
      <c r="AR258" s="704">
        <f>'[4]2019 GRC Adjustments'!AR258</f>
        <v>152047.66032121028</v>
      </c>
      <c r="AS258" s="704">
        <f>'[4]2019 GRC Adjustments'!AS258</f>
        <v>4868445.0880221995</v>
      </c>
      <c r="AT258" s="704">
        <f>'[4]2019 GRC Adjustments'!AT258</f>
        <v>0</v>
      </c>
      <c r="AU258" s="704">
        <f>'[4]2019 GRC Adjustments'!AU258</f>
        <v>6937913.5512456754</v>
      </c>
      <c r="AV258" s="704">
        <f>'[4]2019 GRC Adjustments'!AV258</f>
        <v>0</v>
      </c>
      <c r="AW258" s="704">
        <f>'[4]2019 GRC Adjustments'!AW258</f>
        <v>0</v>
      </c>
      <c r="AX258" s="704">
        <f>'[4]2019 GRC Adjustments'!AX258</f>
        <v>0</v>
      </c>
      <c r="AY258" s="704">
        <f>'[4]2019 GRC Adjustments'!AY258</f>
        <v>0</v>
      </c>
      <c r="AZ258" s="704">
        <f>'[4]2019 GRC Adjustments'!AZ258</f>
        <v>0</v>
      </c>
      <c r="BA258" s="704">
        <f>'[4]2019 GRC Adjustments'!BA258</f>
        <v>0</v>
      </c>
      <c r="BB258" s="704">
        <f>'[4]2019 GRC Adjustments'!BB258</f>
        <v>0</v>
      </c>
      <c r="BC258" s="704">
        <f>'[4]2019 GRC Adjustments'!BC258</f>
        <v>0</v>
      </c>
      <c r="BD258" s="704">
        <f>'[4]2019 GRC Adjustments'!BD258</f>
        <v>-5503100.002442643</v>
      </c>
      <c r="BE258" s="704">
        <f>'[4]2019 GRC Adjustments'!BE258</f>
        <v>0</v>
      </c>
      <c r="BF258" s="704">
        <f>'[4]2019 GRC Adjustments'!BF258</f>
        <v>0</v>
      </c>
      <c r="BG258" s="704">
        <f>'[4]2019 GRC Adjustments'!BG258</f>
        <v>0</v>
      </c>
      <c r="BH258" s="704">
        <f>'[4]2019 GRC Adjustments'!BH258</f>
        <v>0</v>
      </c>
      <c r="BI258" s="704">
        <f>'[4]2019 GRC Adjustments'!BI258</f>
        <v>0</v>
      </c>
      <c r="BJ258" s="704">
        <f>'[4]2019 GRC Adjustments'!BJ258</f>
        <v>2921342.3038131096</v>
      </c>
      <c r="BK258" s="704">
        <f>'[4]2019 GRC Adjustments'!BK258</f>
        <v>12721566.453813111</v>
      </c>
    </row>
    <row r="259" spans="1:63">
      <c r="A259" s="705">
        <f>'[4]2019 GRC Adjustments'!A259</f>
        <v>255</v>
      </c>
      <c r="B259" s="706"/>
      <c r="C259" s="706"/>
      <c r="D259" s="706"/>
      <c r="E259" s="706"/>
      <c r="F259" s="706"/>
      <c r="G259" s="706"/>
      <c r="H259" s="706"/>
      <c r="I259" s="706"/>
      <c r="J259" s="706"/>
      <c r="K259" s="706"/>
      <c r="L259" s="706"/>
      <c r="M259" s="706"/>
      <c r="N259" s="706"/>
      <c r="O259" s="706"/>
      <c r="P259" s="706"/>
      <c r="Q259" s="706"/>
      <c r="R259" s="706"/>
      <c r="S259" s="706"/>
      <c r="T259" s="706"/>
      <c r="U259" s="706"/>
      <c r="V259" s="706"/>
      <c r="W259" s="706"/>
      <c r="X259" s="706"/>
      <c r="Y259" s="706"/>
      <c r="Z259" s="706"/>
      <c r="AA259" s="706"/>
      <c r="AB259" s="706"/>
      <c r="AC259" s="706"/>
      <c r="AD259" s="706"/>
      <c r="AE259" s="706"/>
      <c r="AF259" s="706"/>
      <c r="AG259" s="706"/>
      <c r="AH259" s="706"/>
      <c r="AI259" s="706"/>
      <c r="AJ259" s="706"/>
      <c r="AK259" s="706"/>
      <c r="AL259" s="706"/>
      <c r="AM259" s="706"/>
      <c r="AN259" s="706"/>
      <c r="AO259" s="706"/>
      <c r="AP259" s="706"/>
      <c r="AQ259" s="706"/>
      <c r="AR259" s="706"/>
      <c r="AS259" s="706"/>
      <c r="AT259" s="706"/>
      <c r="AU259" s="706"/>
      <c r="AV259" s="706"/>
      <c r="AW259" s="706"/>
      <c r="AX259" s="706"/>
      <c r="AY259" s="706"/>
      <c r="AZ259" s="706"/>
      <c r="BA259" s="706"/>
      <c r="BB259" s="706"/>
      <c r="BC259" s="706"/>
      <c r="BD259" s="706"/>
      <c r="BE259" s="706"/>
      <c r="BF259" s="706"/>
      <c r="BG259" s="706"/>
      <c r="BH259" s="706"/>
      <c r="BI259" s="706"/>
      <c r="BJ259" s="706"/>
      <c r="BK259" s="706"/>
    </row>
    <row r="260" spans="1:63">
      <c r="A260" s="700">
        <f>'[4]2019 GRC Adjustments'!A260</f>
        <v>256</v>
      </c>
      <c r="B260" s="702" t="str">
        <f>'[4]2019 GRC Adjustments'!B260</f>
        <v xml:space="preserve">               (28) 421 - FAS 133 Gain</v>
      </c>
      <c r="C260" s="702">
        <f>'[4]2019 GRC Adjustments'!C260</f>
        <v>-23022790.43</v>
      </c>
      <c r="D260" s="702">
        <f>'[4]2019 GRC Adjustments'!D260</f>
        <v>0</v>
      </c>
      <c r="E260" s="702">
        <f>'[4]2019 GRC Adjustments'!E260</f>
        <v>0</v>
      </c>
      <c r="F260" s="702">
        <f>'[4]2019 GRC Adjustments'!F260</f>
        <v>0</v>
      </c>
      <c r="G260" s="702">
        <f>'[4]2019 GRC Adjustments'!G260</f>
        <v>0</v>
      </c>
      <c r="H260" s="702">
        <f>'[4]2019 GRC Adjustments'!H260</f>
        <v>0</v>
      </c>
      <c r="I260" s="702">
        <f>'[4]2019 GRC Adjustments'!I260</f>
        <v>0</v>
      </c>
      <c r="J260" s="702">
        <f>'[4]2019 GRC Adjustments'!J260</f>
        <v>0</v>
      </c>
      <c r="K260" s="702">
        <f>'[4]2019 GRC Adjustments'!K260</f>
        <v>0</v>
      </c>
      <c r="L260" s="702">
        <f>'[4]2019 GRC Adjustments'!L260</f>
        <v>0</v>
      </c>
      <c r="M260" s="702">
        <f>'[4]2019 GRC Adjustments'!M260</f>
        <v>0</v>
      </c>
      <c r="N260" s="702">
        <f>'[4]2019 GRC Adjustments'!N260</f>
        <v>0</v>
      </c>
      <c r="O260" s="702">
        <f>'[4]2019 GRC Adjustments'!O260</f>
        <v>0</v>
      </c>
      <c r="P260" s="702">
        <f>'[4]2019 GRC Adjustments'!P260</f>
        <v>0</v>
      </c>
      <c r="Q260" s="702">
        <f>'[4]2019 GRC Adjustments'!Q260</f>
        <v>0</v>
      </c>
      <c r="R260" s="702">
        <f>'[4]2019 GRC Adjustments'!R260</f>
        <v>0</v>
      </c>
      <c r="S260" s="702">
        <f>'[4]2019 GRC Adjustments'!S260</f>
        <v>0</v>
      </c>
      <c r="T260" s="702">
        <f>'[4]2019 GRC Adjustments'!T260</f>
        <v>0</v>
      </c>
      <c r="U260" s="702">
        <f>'[4]2019 GRC Adjustments'!U260</f>
        <v>0</v>
      </c>
      <c r="V260" s="702">
        <f>'[4]2019 GRC Adjustments'!V260</f>
        <v>0</v>
      </c>
      <c r="W260" s="702">
        <f>'[4]2019 GRC Adjustments'!W260</f>
        <v>0</v>
      </c>
      <c r="X260" s="702">
        <f>'[4]2019 GRC Adjustments'!X260</f>
        <v>0</v>
      </c>
      <c r="Y260" s="702">
        <f>'[4]2019 GRC Adjustments'!Y260</f>
        <v>0</v>
      </c>
      <c r="Z260" s="702">
        <f>'[4]2019 GRC Adjustments'!Z260</f>
        <v>0</v>
      </c>
      <c r="AA260" s="702">
        <f>'[4]2019 GRC Adjustments'!AA260</f>
        <v>23022790.43</v>
      </c>
      <c r="AB260" s="702">
        <f>'[4]2019 GRC Adjustments'!AB260</f>
        <v>0</v>
      </c>
      <c r="AC260" s="702">
        <f>'[4]2019 GRC Adjustments'!AC260</f>
        <v>0</v>
      </c>
      <c r="AD260" s="702">
        <f>'[4]2019 GRC Adjustments'!AD260</f>
        <v>0</v>
      </c>
      <c r="AE260" s="702">
        <f>'[4]2019 GRC Adjustments'!AE260</f>
        <v>0</v>
      </c>
      <c r="AF260" s="702">
        <f>'[4]2019 GRC Adjustments'!AF260</f>
        <v>23022790.43</v>
      </c>
      <c r="AG260" s="702">
        <f>'[4]2019 GRC Adjustments'!AG260</f>
        <v>0</v>
      </c>
      <c r="AH260" s="702">
        <f>'[4]2019 GRC Adjustments'!AH260</f>
        <v>0</v>
      </c>
      <c r="AI260" s="702">
        <f>'[4]2019 GRC Adjustments'!AI260</f>
        <v>0</v>
      </c>
      <c r="AJ260" s="702">
        <f>'[4]2019 GRC Adjustments'!AJ260</f>
        <v>0</v>
      </c>
      <c r="AK260" s="702">
        <f>'[4]2019 GRC Adjustments'!AK260</f>
        <v>0</v>
      </c>
      <c r="AL260" s="702">
        <f>'[4]2019 GRC Adjustments'!AL260</f>
        <v>0</v>
      </c>
      <c r="AM260" s="702">
        <f>'[4]2019 GRC Adjustments'!AM260</f>
        <v>0</v>
      </c>
      <c r="AN260" s="702">
        <f>'[4]2019 GRC Adjustments'!AN260</f>
        <v>0</v>
      </c>
      <c r="AO260" s="702">
        <f>'[4]2019 GRC Adjustments'!AO260</f>
        <v>0</v>
      </c>
      <c r="AP260" s="702">
        <f>'[4]2019 GRC Adjustments'!AP260</f>
        <v>0</v>
      </c>
      <c r="AQ260" s="702">
        <f>'[4]2019 GRC Adjustments'!AQ260</f>
        <v>0</v>
      </c>
      <c r="AR260" s="702">
        <f>'[4]2019 GRC Adjustments'!AR260</f>
        <v>0</v>
      </c>
      <c r="AS260" s="702">
        <f>'[4]2019 GRC Adjustments'!AS260</f>
        <v>0</v>
      </c>
      <c r="AT260" s="702">
        <f>'[4]2019 GRC Adjustments'!AT260</f>
        <v>0</v>
      </c>
      <c r="AU260" s="702">
        <f>'[4]2019 GRC Adjustments'!AU260</f>
        <v>0</v>
      </c>
      <c r="AV260" s="702">
        <f>'[4]2019 GRC Adjustments'!AV260</f>
        <v>0</v>
      </c>
      <c r="AW260" s="702">
        <f>'[4]2019 GRC Adjustments'!AW260</f>
        <v>0</v>
      </c>
      <c r="AX260" s="702">
        <f>'[4]2019 GRC Adjustments'!AX260</f>
        <v>0</v>
      </c>
      <c r="AY260" s="702">
        <f>'[4]2019 GRC Adjustments'!AY260</f>
        <v>0</v>
      </c>
      <c r="AZ260" s="702">
        <f>'[4]2019 GRC Adjustments'!AZ260</f>
        <v>0</v>
      </c>
      <c r="BA260" s="702">
        <f>'[4]2019 GRC Adjustments'!BA260</f>
        <v>0</v>
      </c>
      <c r="BB260" s="702">
        <f>'[4]2019 GRC Adjustments'!BB260</f>
        <v>0</v>
      </c>
      <c r="BC260" s="702">
        <f>'[4]2019 GRC Adjustments'!BC260</f>
        <v>0</v>
      </c>
      <c r="BD260" s="702">
        <f>'[4]2019 GRC Adjustments'!BD260</f>
        <v>0</v>
      </c>
      <c r="BE260" s="702">
        <f>'[4]2019 GRC Adjustments'!BE260</f>
        <v>0</v>
      </c>
      <c r="BF260" s="702">
        <f>'[4]2019 GRC Adjustments'!BF260</f>
        <v>0</v>
      </c>
      <c r="BG260" s="702">
        <f>'[4]2019 GRC Adjustments'!BG260</f>
        <v>0</v>
      </c>
      <c r="BH260" s="702">
        <f>'[4]2019 GRC Adjustments'!BH260</f>
        <v>0</v>
      </c>
      <c r="BI260" s="702">
        <f>'[4]2019 GRC Adjustments'!BI260</f>
        <v>0</v>
      </c>
      <c r="BJ260" s="702">
        <f>'[4]2019 GRC Adjustments'!BJ260</f>
        <v>0</v>
      </c>
      <c r="BK260" s="702">
        <f>'[4]2019 GRC Adjustments'!BK260</f>
        <v>0</v>
      </c>
    </row>
    <row r="261" spans="1:63">
      <c r="A261" s="703">
        <f>'[4]2019 GRC Adjustments'!A261</f>
        <v>257</v>
      </c>
      <c r="B261" s="702" t="str">
        <f>'[4]2019 GRC Adjustments'!B261</f>
        <v xml:space="preserve">               (28) 4265 - FAS 133 Loss</v>
      </c>
      <c r="C261" s="702">
        <f>'[4]2019 GRC Adjustments'!C261</f>
        <v>-18638710.43</v>
      </c>
      <c r="D261" s="702">
        <f>'[4]2019 GRC Adjustments'!D261</f>
        <v>0</v>
      </c>
      <c r="E261" s="702">
        <f>'[4]2019 GRC Adjustments'!E261</f>
        <v>0</v>
      </c>
      <c r="F261" s="702">
        <f>'[4]2019 GRC Adjustments'!F261</f>
        <v>0</v>
      </c>
      <c r="G261" s="702">
        <f>'[4]2019 GRC Adjustments'!G261</f>
        <v>0</v>
      </c>
      <c r="H261" s="702">
        <f>'[4]2019 GRC Adjustments'!H261</f>
        <v>0</v>
      </c>
      <c r="I261" s="702">
        <f>'[4]2019 GRC Adjustments'!I261</f>
        <v>0</v>
      </c>
      <c r="J261" s="702">
        <f>'[4]2019 GRC Adjustments'!J261</f>
        <v>0</v>
      </c>
      <c r="K261" s="702">
        <f>'[4]2019 GRC Adjustments'!K261</f>
        <v>0</v>
      </c>
      <c r="L261" s="702">
        <f>'[4]2019 GRC Adjustments'!L261</f>
        <v>0</v>
      </c>
      <c r="M261" s="702">
        <f>'[4]2019 GRC Adjustments'!M261</f>
        <v>0</v>
      </c>
      <c r="N261" s="702">
        <f>'[4]2019 GRC Adjustments'!N261</f>
        <v>0</v>
      </c>
      <c r="O261" s="702">
        <f>'[4]2019 GRC Adjustments'!O261</f>
        <v>0</v>
      </c>
      <c r="P261" s="702">
        <f>'[4]2019 GRC Adjustments'!P261</f>
        <v>0</v>
      </c>
      <c r="Q261" s="702">
        <f>'[4]2019 GRC Adjustments'!Q261</f>
        <v>0</v>
      </c>
      <c r="R261" s="702">
        <f>'[4]2019 GRC Adjustments'!R261</f>
        <v>0</v>
      </c>
      <c r="S261" s="702">
        <f>'[4]2019 GRC Adjustments'!S261</f>
        <v>0</v>
      </c>
      <c r="T261" s="702">
        <f>'[4]2019 GRC Adjustments'!T261</f>
        <v>0</v>
      </c>
      <c r="U261" s="702">
        <f>'[4]2019 GRC Adjustments'!U261</f>
        <v>0</v>
      </c>
      <c r="V261" s="702">
        <f>'[4]2019 GRC Adjustments'!V261</f>
        <v>0</v>
      </c>
      <c r="W261" s="702">
        <f>'[4]2019 GRC Adjustments'!W261</f>
        <v>0</v>
      </c>
      <c r="X261" s="702">
        <f>'[4]2019 GRC Adjustments'!X261</f>
        <v>0</v>
      </c>
      <c r="Y261" s="702">
        <f>'[4]2019 GRC Adjustments'!Y261</f>
        <v>0</v>
      </c>
      <c r="Z261" s="702">
        <f>'[4]2019 GRC Adjustments'!Z261</f>
        <v>0</v>
      </c>
      <c r="AA261" s="702">
        <f>'[4]2019 GRC Adjustments'!AA261</f>
        <v>18638710.43</v>
      </c>
      <c r="AB261" s="702">
        <f>'[4]2019 GRC Adjustments'!AB261</f>
        <v>0</v>
      </c>
      <c r="AC261" s="702">
        <f>'[4]2019 GRC Adjustments'!AC261</f>
        <v>0</v>
      </c>
      <c r="AD261" s="702">
        <f>'[4]2019 GRC Adjustments'!AD261</f>
        <v>0</v>
      </c>
      <c r="AE261" s="702">
        <f>'[4]2019 GRC Adjustments'!AE261</f>
        <v>0</v>
      </c>
      <c r="AF261" s="702">
        <f>'[4]2019 GRC Adjustments'!AF261</f>
        <v>18638710.43</v>
      </c>
      <c r="AG261" s="702">
        <f>'[4]2019 GRC Adjustments'!AG261</f>
        <v>0</v>
      </c>
      <c r="AH261" s="702">
        <f>'[4]2019 GRC Adjustments'!AH261</f>
        <v>0</v>
      </c>
      <c r="AI261" s="702">
        <f>'[4]2019 GRC Adjustments'!AI261</f>
        <v>0</v>
      </c>
      <c r="AJ261" s="702">
        <f>'[4]2019 GRC Adjustments'!AJ261</f>
        <v>0</v>
      </c>
      <c r="AK261" s="702">
        <f>'[4]2019 GRC Adjustments'!AK261</f>
        <v>0</v>
      </c>
      <c r="AL261" s="702">
        <f>'[4]2019 GRC Adjustments'!AL261</f>
        <v>0</v>
      </c>
      <c r="AM261" s="702">
        <f>'[4]2019 GRC Adjustments'!AM261</f>
        <v>0</v>
      </c>
      <c r="AN261" s="702">
        <f>'[4]2019 GRC Adjustments'!AN261</f>
        <v>0</v>
      </c>
      <c r="AO261" s="702">
        <f>'[4]2019 GRC Adjustments'!AO261</f>
        <v>0</v>
      </c>
      <c r="AP261" s="702">
        <f>'[4]2019 GRC Adjustments'!AP261</f>
        <v>0</v>
      </c>
      <c r="AQ261" s="702">
        <f>'[4]2019 GRC Adjustments'!AQ261</f>
        <v>0</v>
      </c>
      <c r="AR261" s="702">
        <f>'[4]2019 GRC Adjustments'!AR261</f>
        <v>0</v>
      </c>
      <c r="AS261" s="702">
        <f>'[4]2019 GRC Adjustments'!AS261</f>
        <v>0</v>
      </c>
      <c r="AT261" s="702">
        <f>'[4]2019 GRC Adjustments'!AT261</f>
        <v>0</v>
      </c>
      <c r="AU261" s="702">
        <f>'[4]2019 GRC Adjustments'!AU261</f>
        <v>0</v>
      </c>
      <c r="AV261" s="702">
        <f>'[4]2019 GRC Adjustments'!AV261</f>
        <v>0</v>
      </c>
      <c r="AW261" s="702">
        <f>'[4]2019 GRC Adjustments'!AW261</f>
        <v>0</v>
      </c>
      <c r="AX261" s="702">
        <f>'[4]2019 GRC Adjustments'!AX261</f>
        <v>0</v>
      </c>
      <c r="AY261" s="702">
        <f>'[4]2019 GRC Adjustments'!AY261</f>
        <v>0</v>
      </c>
      <c r="AZ261" s="702">
        <f>'[4]2019 GRC Adjustments'!AZ261</f>
        <v>0</v>
      </c>
      <c r="BA261" s="702">
        <f>'[4]2019 GRC Adjustments'!BA261</f>
        <v>0</v>
      </c>
      <c r="BB261" s="702">
        <f>'[4]2019 GRC Adjustments'!BB261</f>
        <v>0</v>
      </c>
      <c r="BC261" s="702">
        <f>'[4]2019 GRC Adjustments'!BC261</f>
        <v>0</v>
      </c>
      <c r="BD261" s="702">
        <f>'[4]2019 GRC Adjustments'!BD261</f>
        <v>0</v>
      </c>
      <c r="BE261" s="702">
        <f>'[4]2019 GRC Adjustments'!BE261</f>
        <v>0</v>
      </c>
      <c r="BF261" s="702">
        <f>'[4]2019 GRC Adjustments'!BF261</f>
        <v>0</v>
      </c>
      <c r="BG261" s="702">
        <f>'[4]2019 GRC Adjustments'!BG261</f>
        <v>0</v>
      </c>
      <c r="BH261" s="702">
        <f>'[4]2019 GRC Adjustments'!BH261</f>
        <v>0</v>
      </c>
      <c r="BI261" s="702">
        <f>'[4]2019 GRC Adjustments'!BI261</f>
        <v>0</v>
      </c>
      <c r="BJ261" s="702">
        <f>'[4]2019 GRC Adjustments'!BJ261</f>
        <v>0</v>
      </c>
      <c r="BK261" s="702">
        <f>'[4]2019 GRC Adjustments'!BK261</f>
        <v>0</v>
      </c>
    </row>
    <row r="262" spans="1:63">
      <c r="A262" s="708">
        <f>'[4]2019 GRC Adjustments'!A262</f>
        <v>258</v>
      </c>
      <c r="B262" s="704" t="str">
        <f>'[4]2019 GRC Adjustments'!B262</f>
        <v xml:space="preserve">                    (28) SUBTOTAL</v>
      </c>
      <c r="C262" s="704">
        <f>'[4]2019 GRC Adjustments'!C262</f>
        <v>-41661500.859999999</v>
      </c>
      <c r="D262" s="704">
        <f>'[4]2019 GRC Adjustments'!D262</f>
        <v>0</v>
      </c>
      <c r="E262" s="704">
        <f>'[4]2019 GRC Adjustments'!E262</f>
        <v>0</v>
      </c>
      <c r="F262" s="704">
        <f>'[4]2019 GRC Adjustments'!F262</f>
        <v>0</v>
      </c>
      <c r="G262" s="704">
        <f>'[4]2019 GRC Adjustments'!G262</f>
        <v>0</v>
      </c>
      <c r="H262" s="704">
        <f>'[4]2019 GRC Adjustments'!H262</f>
        <v>0</v>
      </c>
      <c r="I262" s="704">
        <f>'[4]2019 GRC Adjustments'!I262</f>
        <v>0</v>
      </c>
      <c r="J262" s="704">
        <f>'[4]2019 GRC Adjustments'!J262</f>
        <v>0</v>
      </c>
      <c r="K262" s="704">
        <f>'[4]2019 GRC Adjustments'!K262</f>
        <v>0</v>
      </c>
      <c r="L262" s="704">
        <f>'[4]2019 GRC Adjustments'!L262</f>
        <v>0</v>
      </c>
      <c r="M262" s="704">
        <f>'[4]2019 GRC Adjustments'!M262</f>
        <v>0</v>
      </c>
      <c r="N262" s="704">
        <f>'[4]2019 GRC Adjustments'!N262</f>
        <v>0</v>
      </c>
      <c r="O262" s="704">
        <f>'[4]2019 GRC Adjustments'!O262</f>
        <v>0</v>
      </c>
      <c r="P262" s="704">
        <f>'[4]2019 GRC Adjustments'!P262</f>
        <v>0</v>
      </c>
      <c r="Q262" s="704">
        <f>'[4]2019 GRC Adjustments'!Q262</f>
        <v>0</v>
      </c>
      <c r="R262" s="704">
        <f>'[4]2019 GRC Adjustments'!R262</f>
        <v>0</v>
      </c>
      <c r="S262" s="704">
        <f>'[4]2019 GRC Adjustments'!S262</f>
        <v>0</v>
      </c>
      <c r="T262" s="704">
        <f>'[4]2019 GRC Adjustments'!T262</f>
        <v>0</v>
      </c>
      <c r="U262" s="704">
        <f>'[4]2019 GRC Adjustments'!U262</f>
        <v>0</v>
      </c>
      <c r="V262" s="704">
        <f>'[4]2019 GRC Adjustments'!V262</f>
        <v>0</v>
      </c>
      <c r="W262" s="704">
        <f>'[4]2019 GRC Adjustments'!W262</f>
        <v>0</v>
      </c>
      <c r="X262" s="704">
        <f>'[4]2019 GRC Adjustments'!X262</f>
        <v>0</v>
      </c>
      <c r="Y262" s="704">
        <f>'[4]2019 GRC Adjustments'!Y262</f>
        <v>0</v>
      </c>
      <c r="Z262" s="704">
        <f>'[4]2019 GRC Adjustments'!Z262</f>
        <v>0</v>
      </c>
      <c r="AA262" s="704">
        <f>'[4]2019 GRC Adjustments'!AA262</f>
        <v>41661500.859999999</v>
      </c>
      <c r="AB262" s="704">
        <f>'[4]2019 GRC Adjustments'!AB262</f>
        <v>0</v>
      </c>
      <c r="AC262" s="704">
        <f>'[4]2019 GRC Adjustments'!AC262</f>
        <v>0</v>
      </c>
      <c r="AD262" s="704">
        <f>'[4]2019 GRC Adjustments'!AD262</f>
        <v>0</v>
      </c>
      <c r="AE262" s="704">
        <f>'[4]2019 GRC Adjustments'!AE262</f>
        <v>0</v>
      </c>
      <c r="AF262" s="704">
        <f>'[4]2019 GRC Adjustments'!AF262</f>
        <v>41661500.859999999</v>
      </c>
      <c r="AG262" s="704">
        <f>'[4]2019 GRC Adjustments'!AG262</f>
        <v>0</v>
      </c>
      <c r="AH262" s="704">
        <f>'[4]2019 GRC Adjustments'!AH262</f>
        <v>0</v>
      </c>
      <c r="AI262" s="704">
        <f>'[4]2019 GRC Adjustments'!AI262</f>
        <v>0</v>
      </c>
      <c r="AJ262" s="704">
        <f>'[4]2019 GRC Adjustments'!AJ262</f>
        <v>0</v>
      </c>
      <c r="AK262" s="704">
        <f>'[4]2019 GRC Adjustments'!AK262</f>
        <v>0</v>
      </c>
      <c r="AL262" s="704">
        <f>'[4]2019 GRC Adjustments'!AL262</f>
        <v>0</v>
      </c>
      <c r="AM262" s="704">
        <f>'[4]2019 GRC Adjustments'!AM262</f>
        <v>0</v>
      </c>
      <c r="AN262" s="704">
        <f>'[4]2019 GRC Adjustments'!AN262</f>
        <v>0</v>
      </c>
      <c r="AO262" s="704">
        <f>'[4]2019 GRC Adjustments'!AO262</f>
        <v>0</v>
      </c>
      <c r="AP262" s="704">
        <f>'[4]2019 GRC Adjustments'!AP262</f>
        <v>0</v>
      </c>
      <c r="AQ262" s="704">
        <f>'[4]2019 GRC Adjustments'!AQ262</f>
        <v>0</v>
      </c>
      <c r="AR262" s="704">
        <f>'[4]2019 GRC Adjustments'!AR262</f>
        <v>0</v>
      </c>
      <c r="AS262" s="704">
        <f>'[4]2019 GRC Adjustments'!AS262</f>
        <v>0</v>
      </c>
      <c r="AT262" s="704">
        <f>'[4]2019 GRC Adjustments'!AT262</f>
        <v>0</v>
      </c>
      <c r="AU262" s="704">
        <f>'[4]2019 GRC Adjustments'!AU262</f>
        <v>0</v>
      </c>
      <c r="AV262" s="704">
        <f>'[4]2019 GRC Adjustments'!AV262</f>
        <v>0</v>
      </c>
      <c r="AW262" s="704">
        <f>'[4]2019 GRC Adjustments'!AW262</f>
        <v>0</v>
      </c>
      <c r="AX262" s="704">
        <f>'[4]2019 GRC Adjustments'!AX262</f>
        <v>0</v>
      </c>
      <c r="AY262" s="704">
        <f>'[4]2019 GRC Adjustments'!AY262</f>
        <v>0</v>
      </c>
      <c r="AZ262" s="704">
        <f>'[4]2019 GRC Adjustments'!AZ262</f>
        <v>0</v>
      </c>
      <c r="BA262" s="704">
        <f>'[4]2019 GRC Adjustments'!BA262</f>
        <v>0</v>
      </c>
      <c r="BB262" s="704">
        <f>'[4]2019 GRC Adjustments'!BB262</f>
        <v>0</v>
      </c>
      <c r="BC262" s="704">
        <f>'[4]2019 GRC Adjustments'!BC262</f>
        <v>0</v>
      </c>
      <c r="BD262" s="704">
        <f>'[4]2019 GRC Adjustments'!BD262</f>
        <v>0</v>
      </c>
      <c r="BE262" s="704">
        <f>'[4]2019 GRC Adjustments'!BE262</f>
        <v>0</v>
      </c>
      <c r="BF262" s="704">
        <f>'[4]2019 GRC Adjustments'!BF262</f>
        <v>0</v>
      </c>
      <c r="BG262" s="704">
        <f>'[4]2019 GRC Adjustments'!BG262</f>
        <v>0</v>
      </c>
      <c r="BH262" s="704">
        <f>'[4]2019 GRC Adjustments'!BH262</f>
        <v>0</v>
      </c>
      <c r="BI262" s="704">
        <f>'[4]2019 GRC Adjustments'!BI262</f>
        <v>0</v>
      </c>
      <c r="BJ262" s="704">
        <f>'[4]2019 GRC Adjustments'!BJ262</f>
        <v>0</v>
      </c>
      <c r="BK262" s="704">
        <f>'[4]2019 GRC Adjustments'!BK262</f>
        <v>0</v>
      </c>
    </row>
    <row r="263" spans="1:63" ht="13.5" thickBot="1">
      <c r="A263" s="716">
        <f>'[4]2019 GRC Adjustments'!A263</f>
        <v>259</v>
      </c>
      <c r="B263" s="711" t="str">
        <f>'[4]2019 GRC Adjustments'!B263</f>
        <v xml:space="preserve">     TOTAL DEPRECIATION, DEPLETION AND AMORTIZATION</v>
      </c>
      <c r="C263" s="711">
        <f>'[4]2019 GRC Adjustments'!C263</f>
        <v>389268924.36999989</v>
      </c>
      <c r="D263" s="711">
        <f>'[4]2019 GRC Adjustments'!D263</f>
        <v>31349866.02</v>
      </c>
      <c r="E263" s="711">
        <f>'[4]2019 GRC Adjustments'!E263</f>
        <v>0</v>
      </c>
      <c r="F263" s="711">
        <f>'[4]2019 GRC Adjustments'!F263</f>
        <v>0</v>
      </c>
      <c r="G263" s="711">
        <f>'[4]2019 GRC Adjustments'!G263</f>
        <v>0</v>
      </c>
      <c r="H263" s="711">
        <f>'[4]2019 GRC Adjustments'!H263</f>
        <v>83311.960000000006</v>
      </c>
      <c r="I263" s="711">
        <f>'[4]2019 GRC Adjustments'!I263</f>
        <v>0</v>
      </c>
      <c r="J263" s="711">
        <f>'[4]2019 GRC Adjustments'!J263</f>
        <v>0</v>
      </c>
      <c r="K263" s="711">
        <f>'[4]2019 GRC Adjustments'!K263</f>
        <v>0</v>
      </c>
      <c r="L263" s="711">
        <f>'[4]2019 GRC Adjustments'!L263</f>
        <v>0</v>
      </c>
      <c r="M263" s="711">
        <f>'[4]2019 GRC Adjustments'!M263</f>
        <v>0</v>
      </c>
      <c r="N263" s="711">
        <f>'[4]2019 GRC Adjustments'!N263</f>
        <v>0</v>
      </c>
      <c r="O263" s="711">
        <f>'[4]2019 GRC Adjustments'!O263</f>
        <v>0</v>
      </c>
      <c r="P263" s="711">
        <f>'[4]2019 GRC Adjustments'!P263</f>
        <v>0</v>
      </c>
      <c r="Q263" s="711">
        <f>'[4]2019 GRC Adjustments'!Q263</f>
        <v>0</v>
      </c>
      <c r="R263" s="711">
        <f>'[4]2019 GRC Adjustments'!R263</f>
        <v>0</v>
      </c>
      <c r="S263" s="711">
        <f>'[4]2019 GRC Adjustments'!S263</f>
        <v>0</v>
      </c>
      <c r="T263" s="711">
        <f>'[4]2019 GRC Adjustments'!T263</f>
        <v>0</v>
      </c>
      <c r="U263" s="711">
        <f>'[4]2019 GRC Adjustments'!U263</f>
        <v>0</v>
      </c>
      <c r="V263" s="711">
        <f>'[4]2019 GRC Adjustments'!V263</f>
        <v>21398675.290281195</v>
      </c>
      <c r="W263" s="711">
        <f>'[4]2019 GRC Adjustments'!W263</f>
        <v>0</v>
      </c>
      <c r="X263" s="711">
        <f>'[4]2019 GRC Adjustments'!X263</f>
        <v>0</v>
      </c>
      <c r="Y263" s="711">
        <f>'[4]2019 GRC Adjustments'!Y263</f>
        <v>0</v>
      </c>
      <c r="Z263" s="711">
        <f>'[4]2019 GRC Adjustments'!Z263</f>
        <v>-212064</v>
      </c>
      <c r="AA263" s="711">
        <f>'[4]2019 GRC Adjustments'!AA263</f>
        <v>41661500.859999999</v>
      </c>
      <c r="AB263" s="711">
        <f>'[4]2019 GRC Adjustments'!AB263</f>
        <v>0</v>
      </c>
      <c r="AC263" s="711">
        <f>'[4]2019 GRC Adjustments'!AC263</f>
        <v>-2348854.8283335716</v>
      </c>
      <c r="AD263" s="711">
        <f>'[4]2019 GRC Adjustments'!AD263</f>
        <v>0</v>
      </c>
      <c r="AE263" s="711">
        <f>'[4]2019 GRC Adjustments'!AE263</f>
        <v>0</v>
      </c>
      <c r="AF263" s="711">
        <f>'[4]2019 GRC Adjustments'!AF263</f>
        <v>91932435.301947623</v>
      </c>
      <c r="AG263" s="711">
        <f>'[4]2019 GRC Adjustments'!AG263</f>
        <v>481201359.67194754</v>
      </c>
      <c r="AH263" s="711">
        <f>'[4]2019 GRC Adjustments'!AH263</f>
        <v>0</v>
      </c>
      <c r="AI263" s="711">
        <f>'[4]2019 GRC Adjustments'!AI263</f>
        <v>0</v>
      </c>
      <c r="AJ263" s="711">
        <f>'[4]2019 GRC Adjustments'!AJ263</f>
        <v>0</v>
      </c>
      <c r="AK263" s="711">
        <f>'[4]2019 GRC Adjustments'!AK263</f>
        <v>0</v>
      </c>
      <c r="AL263" s="711">
        <f>'[4]2019 GRC Adjustments'!AL263</f>
        <v>0</v>
      </c>
      <c r="AM263" s="711">
        <f>'[4]2019 GRC Adjustments'!AM263</f>
        <v>0</v>
      </c>
      <c r="AN263" s="711">
        <f>'[4]2019 GRC Adjustments'!AN263</f>
        <v>0</v>
      </c>
      <c r="AO263" s="711">
        <f>'[4]2019 GRC Adjustments'!AO263</f>
        <v>0</v>
      </c>
      <c r="AP263" s="711">
        <f>'[4]2019 GRC Adjustments'!AP263</f>
        <v>0</v>
      </c>
      <c r="AQ263" s="711">
        <f>'[4]2019 GRC Adjustments'!AQ263</f>
        <v>-3533963.9933333336</v>
      </c>
      <c r="AR263" s="711">
        <f>'[4]2019 GRC Adjustments'!AR263</f>
        <v>152047.66032121028</v>
      </c>
      <c r="AS263" s="711">
        <f>'[4]2019 GRC Adjustments'!AS263</f>
        <v>6157438.5977499345</v>
      </c>
      <c r="AT263" s="711">
        <f>'[4]2019 GRC Adjustments'!AT263</f>
        <v>0</v>
      </c>
      <c r="AU263" s="711">
        <f>'[4]2019 GRC Adjustments'!AU263</f>
        <v>12186827.546875147</v>
      </c>
      <c r="AV263" s="711">
        <f>'[4]2019 GRC Adjustments'!AV263</f>
        <v>0</v>
      </c>
      <c r="AW263" s="711">
        <f>'[4]2019 GRC Adjustments'!AW263</f>
        <v>0</v>
      </c>
      <c r="AX263" s="711">
        <f>'[4]2019 GRC Adjustments'!AX263</f>
        <v>375013.99657122983</v>
      </c>
      <c r="AY263" s="711">
        <f>'[4]2019 GRC Adjustments'!AY263</f>
        <v>0</v>
      </c>
      <c r="AZ263" s="711">
        <f>'[4]2019 GRC Adjustments'!AZ263</f>
        <v>681757.00000000012</v>
      </c>
      <c r="BA263" s="711">
        <f>'[4]2019 GRC Adjustments'!BA263</f>
        <v>0</v>
      </c>
      <c r="BB263" s="711">
        <f>'[4]2019 GRC Adjustments'!BB263</f>
        <v>0</v>
      </c>
      <c r="BC263" s="711">
        <f>'[4]2019 GRC Adjustments'!BC263</f>
        <v>13521271.800000004</v>
      </c>
      <c r="BD263" s="711">
        <f>'[4]2019 GRC Adjustments'!BD263</f>
        <v>-11519133.519036409</v>
      </c>
      <c r="BE263" s="711">
        <f>'[4]2019 GRC Adjustments'!BE263</f>
        <v>-5669283.3340000007</v>
      </c>
      <c r="BF263" s="711">
        <f>'[4]2019 GRC Adjustments'!BF263</f>
        <v>370592.44987679686</v>
      </c>
      <c r="BG263" s="711">
        <f>'[4]2019 GRC Adjustments'!BG263</f>
        <v>3090056.355</v>
      </c>
      <c r="BH263" s="711">
        <f>'[4]2019 GRC Adjustments'!BH263</f>
        <v>0</v>
      </c>
      <c r="BI263" s="711">
        <f>'[4]2019 GRC Adjustments'!BI263</f>
        <v>0</v>
      </c>
      <c r="BJ263" s="711">
        <f>'[4]2019 GRC Adjustments'!BJ263</f>
        <v>15812624.56002458</v>
      </c>
      <c r="BK263" s="711">
        <f>'[4]2019 GRC Adjustments'!BK263</f>
        <v>497013984.2319721</v>
      </c>
    </row>
    <row r="264" spans="1:63" ht="13.5" thickTop="1">
      <c r="A264" s="700">
        <f>'[4]2019 GRC Adjustments'!A264</f>
        <v>260</v>
      </c>
      <c r="B264" s="706"/>
      <c r="C264" s="706"/>
      <c r="D264" s="706"/>
      <c r="E264" s="706"/>
      <c r="F264" s="706"/>
      <c r="G264" s="706"/>
      <c r="H264" s="706"/>
      <c r="I264" s="706"/>
      <c r="J264" s="706"/>
      <c r="K264" s="706"/>
      <c r="L264" s="706"/>
      <c r="M264" s="706"/>
      <c r="N264" s="706"/>
      <c r="O264" s="706"/>
      <c r="P264" s="706"/>
      <c r="Q264" s="706"/>
      <c r="R264" s="706"/>
      <c r="S264" s="706"/>
      <c r="T264" s="706"/>
      <c r="U264" s="706"/>
      <c r="V264" s="706"/>
      <c r="W264" s="706"/>
      <c r="X264" s="706"/>
      <c r="Y264" s="706"/>
      <c r="Z264" s="706"/>
      <c r="AA264" s="706"/>
      <c r="AB264" s="706"/>
      <c r="AC264" s="706"/>
      <c r="AD264" s="706"/>
      <c r="AE264" s="706"/>
      <c r="AF264" s="706"/>
      <c r="AG264" s="706"/>
      <c r="AH264" s="706"/>
      <c r="AI264" s="706"/>
      <c r="AJ264" s="706"/>
      <c r="AK264" s="706"/>
      <c r="AL264" s="706"/>
      <c r="AM264" s="706"/>
      <c r="AN264" s="706"/>
      <c r="AO264" s="706"/>
      <c r="AP264" s="706"/>
      <c r="AQ264" s="706"/>
      <c r="AR264" s="706"/>
      <c r="AS264" s="706"/>
      <c r="AT264" s="706"/>
      <c r="AU264" s="706"/>
      <c r="AV264" s="706"/>
      <c r="AW264" s="706"/>
      <c r="AX264" s="706"/>
      <c r="AY264" s="706"/>
      <c r="AZ264" s="706"/>
      <c r="BA264" s="706"/>
      <c r="BB264" s="706"/>
      <c r="BC264" s="706"/>
      <c r="BD264" s="706"/>
      <c r="BE264" s="706"/>
      <c r="BF264" s="706"/>
      <c r="BG264" s="706"/>
      <c r="BH264" s="706"/>
      <c r="BI264" s="706"/>
      <c r="BJ264" s="706"/>
      <c r="BK264" s="706"/>
    </row>
    <row r="265" spans="1:63">
      <c r="A265" s="705">
        <f>'[4]2019 GRC Adjustments'!A265</f>
        <v>261</v>
      </c>
      <c r="B265" s="706"/>
      <c r="C265" s="706"/>
      <c r="D265" s="706"/>
      <c r="E265" s="706"/>
      <c r="F265" s="706"/>
      <c r="G265" s="706"/>
      <c r="H265" s="706"/>
      <c r="I265" s="706"/>
      <c r="J265" s="706"/>
      <c r="K265" s="706"/>
      <c r="L265" s="706"/>
      <c r="M265" s="706"/>
      <c r="N265" s="706"/>
      <c r="O265" s="706"/>
      <c r="P265" s="706"/>
      <c r="Q265" s="706"/>
      <c r="R265" s="706"/>
      <c r="S265" s="706"/>
      <c r="T265" s="706"/>
      <c r="U265" s="706"/>
      <c r="V265" s="706"/>
      <c r="W265" s="706"/>
      <c r="X265" s="706"/>
      <c r="Y265" s="706"/>
      <c r="Z265" s="706"/>
      <c r="AA265" s="706"/>
      <c r="AB265" s="706"/>
      <c r="AC265" s="706"/>
      <c r="AD265" s="706"/>
      <c r="AE265" s="706"/>
      <c r="AF265" s="706"/>
      <c r="AG265" s="706"/>
      <c r="AH265" s="706"/>
      <c r="AI265" s="706"/>
      <c r="AJ265" s="706"/>
      <c r="AK265" s="706"/>
      <c r="AL265" s="706"/>
      <c r="AM265" s="706"/>
      <c r="AN265" s="706"/>
      <c r="AO265" s="706"/>
      <c r="AP265" s="706"/>
      <c r="AQ265" s="706"/>
      <c r="AR265" s="706"/>
      <c r="AS265" s="706"/>
      <c r="AT265" s="706"/>
      <c r="AU265" s="706"/>
      <c r="AV265" s="706"/>
      <c r="AW265" s="706"/>
      <c r="AX265" s="706"/>
      <c r="AY265" s="706"/>
      <c r="AZ265" s="706"/>
      <c r="BA265" s="706"/>
      <c r="BB265" s="706"/>
      <c r="BC265" s="706"/>
      <c r="BD265" s="706"/>
      <c r="BE265" s="706"/>
      <c r="BF265" s="706"/>
      <c r="BG265" s="706"/>
      <c r="BH265" s="706"/>
      <c r="BI265" s="706"/>
      <c r="BJ265" s="706"/>
      <c r="BK265" s="706"/>
    </row>
    <row r="266" spans="1:63">
      <c r="A266" s="703">
        <f>'[4]2019 GRC Adjustments'!A266</f>
        <v>262</v>
      </c>
      <c r="B266" s="702" t="str">
        <f>'[4]2019 GRC Adjustments'!B266</f>
        <v xml:space="preserve">          (29) 4081 - Taxes Other-Util Income</v>
      </c>
      <c r="C266" s="702">
        <f>'[4]2019 GRC Adjustments'!C266</f>
        <v>234440433.30000001</v>
      </c>
      <c r="D266" s="702">
        <f>'[4]2019 GRC Adjustments'!D266</f>
        <v>1691573.0908041918</v>
      </c>
      <c r="E266" s="702">
        <f>'[4]2019 GRC Adjustments'!E266</f>
        <v>202674.60696</v>
      </c>
      <c r="F266" s="702">
        <f>'[4]2019 GRC Adjustments'!F266</f>
        <v>0</v>
      </c>
      <c r="G266" s="702">
        <f>'[4]2019 GRC Adjustments'!G266</f>
        <v>0</v>
      </c>
      <c r="H266" s="702">
        <f>'[4]2019 GRC Adjustments'!H266</f>
        <v>-148546495.51061568</v>
      </c>
      <c r="I266" s="702">
        <f>'[4]2019 GRC Adjustments'!I266</f>
        <v>0</v>
      </c>
      <c r="J266" s="702">
        <f>'[4]2019 GRC Adjustments'!J266</f>
        <v>0</v>
      </c>
      <c r="K266" s="702">
        <f>'[4]2019 GRC Adjustments'!K266</f>
        <v>-18951.694391689729</v>
      </c>
      <c r="L266" s="702">
        <f>'[4]2019 GRC Adjustments'!L266</f>
        <v>-104992.07986000087</v>
      </c>
      <c r="M266" s="702">
        <f>'[4]2019 GRC Adjustments'!M266</f>
        <v>0</v>
      </c>
      <c r="N266" s="702">
        <f>'[4]2019 GRC Adjustments'!N266</f>
        <v>0</v>
      </c>
      <c r="O266" s="702">
        <f>'[4]2019 GRC Adjustments'!O266</f>
        <v>0</v>
      </c>
      <c r="P266" s="702">
        <f>'[4]2019 GRC Adjustments'!P266</f>
        <v>0</v>
      </c>
      <c r="Q266" s="702">
        <f>'[4]2019 GRC Adjustments'!Q266</f>
        <v>0</v>
      </c>
      <c r="R266" s="702">
        <f>'[4]2019 GRC Adjustments'!R266</f>
        <v>19412.258474519269</v>
      </c>
      <c r="S266" s="702">
        <f>'[4]2019 GRC Adjustments'!S266</f>
        <v>0</v>
      </c>
      <c r="T266" s="702">
        <f>'[4]2019 GRC Adjustments'!T266</f>
        <v>0</v>
      </c>
      <c r="U266" s="702">
        <f>'[4]2019 GRC Adjustments'!U266</f>
        <v>0</v>
      </c>
      <c r="V266" s="702">
        <f>'[4]2019 GRC Adjustments'!V266</f>
        <v>0</v>
      </c>
      <c r="W266" s="702">
        <f>'[4]2019 GRC Adjustments'!W266</f>
        <v>0</v>
      </c>
      <c r="X266" s="702">
        <f>'[4]2019 GRC Adjustments'!X266</f>
        <v>0</v>
      </c>
      <c r="Y266" s="702">
        <f>'[4]2019 GRC Adjustments'!Y266</f>
        <v>86860.814999999944</v>
      </c>
      <c r="Z266" s="702">
        <f>'[4]2019 GRC Adjustments'!Z266</f>
        <v>0</v>
      </c>
      <c r="AA266" s="702">
        <f>'[4]2019 GRC Adjustments'!AA266</f>
        <v>0</v>
      </c>
      <c r="AB266" s="702">
        <f>'[4]2019 GRC Adjustments'!AB266</f>
        <v>0</v>
      </c>
      <c r="AC266" s="702">
        <f>'[4]2019 GRC Adjustments'!AC266</f>
        <v>0</v>
      </c>
      <c r="AD266" s="702">
        <f>'[4]2019 GRC Adjustments'!AD266</f>
        <v>0</v>
      </c>
      <c r="AE266" s="702">
        <f>'[4]2019 GRC Adjustments'!AE266</f>
        <v>0</v>
      </c>
      <c r="AF266" s="702">
        <f>'[4]2019 GRC Adjustments'!AF266</f>
        <v>-146669918.51362866</v>
      </c>
      <c r="AG266" s="702">
        <f>'[4]2019 GRC Adjustments'!AG266</f>
        <v>87770514.78637135</v>
      </c>
      <c r="AH266" s="702">
        <f>'[4]2019 GRC Adjustments'!AH266</f>
        <v>-1313012.30807418</v>
      </c>
      <c r="AI266" s="702">
        <f>'[4]2019 GRC Adjustments'!AI266</f>
        <v>349838.18007599935</v>
      </c>
      <c r="AJ266" s="702">
        <f>'[4]2019 GRC Adjustments'!AJ266</f>
        <v>0</v>
      </c>
      <c r="AK266" s="702">
        <f>'[4]2019 GRC Adjustments'!AK266</f>
        <v>104992.07986000087</v>
      </c>
      <c r="AL266" s="702">
        <f>'[4]2019 GRC Adjustments'!AL266</f>
        <v>0</v>
      </c>
      <c r="AM266" s="702">
        <f>'[4]2019 GRC Adjustments'!AM266</f>
        <v>0</v>
      </c>
      <c r="AN266" s="702">
        <f>'[4]2019 GRC Adjustments'!AN266</f>
        <v>182188.09454757578</v>
      </c>
      <c r="AO266" s="702">
        <f>'[4]2019 GRC Adjustments'!AO266</f>
        <v>0</v>
      </c>
      <c r="AP266" s="702">
        <f>'[4]2019 GRC Adjustments'!AP266</f>
        <v>0</v>
      </c>
      <c r="AQ266" s="702">
        <f>'[4]2019 GRC Adjustments'!AQ266</f>
        <v>0</v>
      </c>
      <c r="AR266" s="702">
        <f>'[4]2019 GRC Adjustments'!AR266</f>
        <v>0</v>
      </c>
      <c r="AS266" s="702">
        <f>'[4]2019 GRC Adjustments'!AS266</f>
        <v>0</v>
      </c>
      <c r="AT266" s="702">
        <f>'[4]2019 GRC Adjustments'!AT266</f>
        <v>0</v>
      </c>
      <c r="AU266" s="702">
        <f>'[4]2019 GRC Adjustments'!AU266</f>
        <v>0</v>
      </c>
      <c r="AV266" s="702">
        <f>'[4]2019 GRC Adjustments'!AV266</f>
        <v>0</v>
      </c>
      <c r="AW266" s="702">
        <f>'[4]2019 GRC Adjustments'!AW266</f>
        <v>0</v>
      </c>
      <c r="AX266" s="702">
        <f>'[4]2019 GRC Adjustments'!AX266</f>
        <v>0</v>
      </c>
      <c r="AY266" s="702">
        <f>'[4]2019 GRC Adjustments'!AY266</f>
        <v>0</v>
      </c>
      <c r="AZ266" s="702">
        <f>'[4]2019 GRC Adjustments'!AZ266</f>
        <v>0</v>
      </c>
      <c r="BA266" s="702">
        <f>'[4]2019 GRC Adjustments'!BA266</f>
        <v>0</v>
      </c>
      <c r="BB266" s="702">
        <f>'[4]2019 GRC Adjustments'!BB266</f>
        <v>0</v>
      </c>
      <c r="BC266" s="702">
        <f>'[4]2019 GRC Adjustments'!BC266</f>
        <v>0</v>
      </c>
      <c r="BD266" s="702">
        <f>'[4]2019 GRC Adjustments'!BD266</f>
        <v>0</v>
      </c>
      <c r="BE266" s="702">
        <f>'[4]2019 GRC Adjustments'!BE266</f>
        <v>0</v>
      </c>
      <c r="BF266" s="702">
        <f>'[4]2019 GRC Adjustments'!BF266</f>
        <v>0</v>
      </c>
      <c r="BG266" s="702">
        <f>'[4]2019 GRC Adjustments'!BG266</f>
        <v>0</v>
      </c>
      <c r="BH266" s="702">
        <f>'[4]2019 GRC Adjustments'!BH266</f>
        <v>0</v>
      </c>
      <c r="BI266" s="702">
        <f>'[4]2019 GRC Adjustments'!BI266</f>
        <v>0</v>
      </c>
      <c r="BJ266" s="702">
        <f>'[4]2019 GRC Adjustments'!BJ266</f>
        <v>-675993.95359060401</v>
      </c>
      <c r="BK266" s="702">
        <f>'[4]2019 GRC Adjustments'!BK266</f>
        <v>87094520.832780749</v>
      </c>
    </row>
    <row r="267" spans="1:63">
      <c r="A267" s="700">
        <f>'[4]2019 GRC Adjustments'!A267</f>
        <v>263</v>
      </c>
      <c r="B267" s="704" t="str">
        <f>'[4]2019 GRC Adjustments'!B267</f>
        <v xml:space="preserve">               (29) SUBTOTAL</v>
      </c>
      <c r="C267" s="704">
        <f>'[4]2019 GRC Adjustments'!C267</f>
        <v>234440433.30000001</v>
      </c>
      <c r="D267" s="704">
        <f>'[4]2019 GRC Adjustments'!D267</f>
        <v>1691573.0908041918</v>
      </c>
      <c r="E267" s="704">
        <f>'[4]2019 GRC Adjustments'!E267</f>
        <v>202674.60696</v>
      </c>
      <c r="F267" s="704">
        <f>'[4]2019 GRC Adjustments'!F267</f>
        <v>0</v>
      </c>
      <c r="G267" s="704">
        <f>'[4]2019 GRC Adjustments'!G267</f>
        <v>0</v>
      </c>
      <c r="H267" s="704">
        <f>'[4]2019 GRC Adjustments'!H267</f>
        <v>-148546495.51061568</v>
      </c>
      <c r="I267" s="704">
        <f>'[4]2019 GRC Adjustments'!I267</f>
        <v>0</v>
      </c>
      <c r="J267" s="704">
        <f>'[4]2019 GRC Adjustments'!J267</f>
        <v>0</v>
      </c>
      <c r="K267" s="704">
        <f>'[4]2019 GRC Adjustments'!K267</f>
        <v>-18951.694391689729</v>
      </c>
      <c r="L267" s="704">
        <f>'[4]2019 GRC Adjustments'!L267</f>
        <v>-104992.07986000087</v>
      </c>
      <c r="M267" s="704">
        <f>'[4]2019 GRC Adjustments'!M267</f>
        <v>0</v>
      </c>
      <c r="N267" s="704">
        <f>'[4]2019 GRC Adjustments'!N267</f>
        <v>0</v>
      </c>
      <c r="O267" s="704">
        <f>'[4]2019 GRC Adjustments'!O267</f>
        <v>0</v>
      </c>
      <c r="P267" s="704">
        <f>'[4]2019 GRC Adjustments'!P267</f>
        <v>0</v>
      </c>
      <c r="Q267" s="704">
        <f>'[4]2019 GRC Adjustments'!Q267</f>
        <v>0</v>
      </c>
      <c r="R267" s="704">
        <f>'[4]2019 GRC Adjustments'!R267</f>
        <v>19412.258474519269</v>
      </c>
      <c r="S267" s="704">
        <f>'[4]2019 GRC Adjustments'!S267</f>
        <v>0</v>
      </c>
      <c r="T267" s="704">
        <f>'[4]2019 GRC Adjustments'!T267</f>
        <v>0</v>
      </c>
      <c r="U267" s="704">
        <f>'[4]2019 GRC Adjustments'!U267</f>
        <v>0</v>
      </c>
      <c r="V267" s="704">
        <f>'[4]2019 GRC Adjustments'!V267</f>
        <v>0</v>
      </c>
      <c r="W267" s="704">
        <f>'[4]2019 GRC Adjustments'!W267</f>
        <v>0</v>
      </c>
      <c r="X267" s="704">
        <f>'[4]2019 GRC Adjustments'!X267</f>
        <v>0</v>
      </c>
      <c r="Y267" s="704">
        <f>'[4]2019 GRC Adjustments'!Y267</f>
        <v>86860.814999999944</v>
      </c>
      <c r="Z267" s="704">
        <f>'[4]2019 GRC Adjustments'!Z267</f>
        <v>0</v>
      </c>
      <c r="AA267" s="704">
        <f>'[4]2019 GRC Adjustments'!AA267</f>
        <v>0</v>
      </c>
      <c r="AB267" s="704">
        <f>'[4]2019 GRC Adjustments'!AB267</f>
        <v>0</v>
      </c>
      <c r="AC267" s="704">
        <f>'[4]2019 GRC Adjustments'!AC267</f>
        <v>0</v>
      </c>
      <c r="AD267" s="704">
        <f>'[4]2019 GRC Adjustments'!AD267</f>
        <v>0</v>
      </c>
      <c r="AE267" s="704">
        <f>'[4]2019 GRC Adjustments'!AE267</f>
        <v>0</v>
      </c>
      <c r="AF267" s="704">
        <f>'[4]2019 GRC Adjustments'!AF267</f>
        <v>-146669918.51362866</v>
      </c>
      <c r="AG267" s="704">
        <f>'[4]2019 GRC Adjustments'!AG267</f>
        <v>87770514.78637135</v>
      </c>
      <c r="AH267" s="704">
        <f>'[4]2019 GRC Adjustments'!AH267</f>
        <v>-1313012.30807418</v>
      </c>
      <c r="AI267" s="704">
        <f>'[4]2019 GRC Adjustments'!AI267</f>
        <v>349838.18007599935</v>
      </c>
      <c r="AJ267" s="704">
        <f>'[4]2019 GRC Adjustments'!AJ267</f>
        <v>0</v>
      </c>
      <c r="AK267" s="704">
        <f>'[4]2019 GRC Adjustments'!AK267</f>
        <v>104992.07986000087</v>
      </c>
      <c r="AL267" s="704">
        <f>'[4]2019 GRC Adjustments'!AL267</f>
        <v>0</v>
      </c>
      <c r="AM267" s="704">
        <f>'[4]2019 GRC Adjustments'!AM267</f>
        <v>0</v>
      </c>
      <c r="AN267" s="704">
        <f>'[4]2019 GRC Adjustments'!AN267</f>
        <v>182188.09454757578</v>
      </c>
      <c r="AO267" s="704">
        <f>'[4]2019 GRC Adjustments'!AO267</f>
        <v>0</v>
      </c>
      <c r="AP267" s="704">
        <f>'[4]2019 GRC Adjustments'!AP267</f>
        <v>0</v>
      </c>
      <c r="AQ267" s="704">
        <f>'[4]2019 GRC Adjustments'!AQ267</f>
        <v>0</v>
      </c>
      <c r="AR267" s="704">
        <f>'[4]2019 GRC Adjustments'!AR267</f>
        <v>0</v>
      </c>
      <c r="AS267" s="704">
        <f>'[4]2019 GRC Adjustments'!AS267</f>
        <v>0</v>
      </c>
      <c r="AT267" s="704">
        <f>'[4]2019 GRC Adjustments'!AT267</f>
        <v>0</v>
      </c>
      <c r="AU267" s="704">
        <f>'[4]2019 GRC Adjustments'!AU267</f>
        <v>0</v>
      </c>
      <c r="AV267" s="704">
        <f>'[4]2019 GRC Adjustments'!AV267</f>
        <v>0</v>
      </c>
      <c r="AW267" s="704">
        <f>'[4]2019 GRC Adjustments'!AW267</f>
        <v>0</v>
      </c>
      <c r="AX267" s="704">
        <f>'[4]2019 GRC Adjustments'!AX267</f>
        <v>0</v>
      </c>
      <c r="AY267" s="704">
        <f>'[4]2019 GRC Adjustments'!AY267</f>
        <v>0</v>
      </c>
      <c r="AZ267" s="704">
        <f>'[4]2019 GRC Adjustments'!AZ267</f>
        <v>0</v>
      </c>
      <c r="BA267" s="704">
        <f>'[4]2019 GRC Adjustments'!BA267</f>
        <v>0</v>
      </c>
      <c r="BB267" s="704">
        <f>'[4]2019 GRC Adjustments'!BB267</f>
        <v>0</v>
      </c>
      <c r="BC267" s="704">
        <f>'[4]2019 GRC Adjustments'!BC267</f>
        <v>0</v>
      </c>
      <c r="BD267" s="704">
        <f>'[4]2019 GRC Adjustments'!BD267</f>
        <v>0</v>
      </c>
      <c r="BE267" s="704">
        <f>'[4]2019 GRC Adjustments'!BE267</f>
        <v>0</v>
      </c>
      <c r="BF267" s="704">
        <f>'[4]2019 GRC Adjustments'!BF267</f>
        <v>0</v>
      </c>
      <c r="BG267" s="704">
        <f>'[4]2019 GRC Adjustments'!BG267</f>
        <v>0</v>
      </c>
      <c r="BH267" s="704">
        <f>'[4]2019 GRC Adjustments'!BH267</f>
        <v>0</v>
      </c>
      <c r="BI267" s="704">
        <f>'[4]2019 GRC Adjustments'!BI267</f>
        <v>0</v>
      </c>
      <c r="BJ267" s="704">
        <f>'[4]2019 GRC Adjustments'!BJ267</f>
        <v>-675993.95359060401</v>
      </c>
      <c r="BK267" s="704">
        <f>'[4]2019 GRC Adjustments'!BK267</f>
        <v>87094520.832780749</v>
      </c>
    </row>
    <row r="268" spans="1:63">
      <c r="A268" s="705">
        <f>'[4]2019 GRC Adjustments'!A268</f>
        <v>264</v>
      </c>
      <c r="B268" s="706"/>
      <c r="C268" s="706"/>
      <c r="D268" s="706"/>
      <c r="E268" s="706"/>
      <c r="F268" s="706"/>
      <c r="G268" s="706"/>
      <c r="H268" s="706"/>
      <c r="I268" s="706"/>
      <c r="J268" s="706"/>
      <c r="K268" s="706"/>
      <c r="L268" s="706"/>
      <c r="M268" s="706"/>
      <c r="N268" s="706"/>
      <c r="O268" s="706"/>
      <c r="P268" s="706"/>
      <c r="Q268" s="706"/>
      <c r="R268" s="706"/>
      <c r="S268" s="706"/>
      <c r="T268" s="706"/>
      <c r="U268" s="706"/>
      <c r="V268" s="706"/>
      <c r="W268" s="706"/>
      <c r="X268" s="706"/>
      <c r="Y268" s="706"/>
      <c r="Z268" s="706"/>
      <c r="AA268" s="706"/>
      <c r="AB268" s="706"/>
      <c r="AC268" s="706"/>
      <c r="AD268" s="706"/>
      <c r="AE268" s="706"/>
      <c r="AF268" s="706"/>
      <c r="AG268" s="706"/>
      <c r="AH268" s="706"/>
      <c r="AI268" s="706"/>
      <c r="AJ268" s="706"/>
      <c r="AK268" s="706"/>
      <c r="AL268" s="706"/>
      <c r="AM268" s="706"/>
      <c r="AN268" s="706"/>
      <c r="AO268" s="706"/>
      <c r="AP268" s="706"/>
      <c r="AQ268" s="706"/>
      <c r="AR268" s="706"/>
      <c r="AS268" s="706"/>
      <c r="AT268" s="706"/>
      <c r="AU268" s="706"/>
      <c r="AV268" s="706"/>
      <c r="AW268" s="706"/>
      <c r="AX268" s="706"/>
      <c r="AY268" s="706"/>
      <c r="AZ268" s="706"/>
      <c r="BA268" s="706"/>
      <c r="BB268" s="706"/>
      <c r="BC268" s="706"/>
      <c r="BD268" s="706"/>
      <c r="BE268" s="706"/>
      <c r="BF268" s="706"/>
      <c r="BG268" s="706"/>
      <c r="BH268" s="706"/>
      <c r="BI268" s="706"/>
      <c r="BJ268" s="706"/>
      <c r="BK268" s="706"/>
    </row>
    <row r="269" spans="1:63">
      <c r="A269" s="700">
        <f>'[4]2019 GRC Adjustments'!A269</f>
        <v>265</v>
      </c>
      <c r="B269" s="702" t="str">
        <f>'[4]2019 GRC Adjustments'!B269</f>
        <v xml:space="preserve">          (30) 4081 - Montana Corp. License Taxes</v>
      </c>
      <c r="C269" s="702">
        <f>'[4]2019 GRC Adjustments'!C269</f>
        <v>0</v>
      </c>
      <c r="D269" s="702">
        <f>'[4]2019 GRC Adjustments'!D269</f>
        <v>0</v>
      </c>
      <c r="E269" s="702">
        <f>'[4]2019 GRC Adjustments'!E269</f>
        <v>0</v>
      </c>
      <c r="F269" s="702">
        <f>'[4]2019 GRC Adjustments'!F269</f>
        <v>0</v>
      </c>
      <c r="G269" s="702">
        <f>'[4]2019 GRC Adjustments'!G269</f>
        <v>0</v>
      </c>
      <c r="H269" s="702">
        <f>'[4]2019 GRC Adjustments'!H269</f>
        <v>0</v>
      </c>
      <c r="I269" s="702">
        <f>'[4]2019 GRC Adjustments'!I269</f>
        <v>0</v>
      </c>
      <c r="J269" s="702">
        <f>'[4]2019 GRC Adjustments'!J269</f>
        <v>0</v>
      </c>
      <c r="K269" s="702">
        <f>'[4]2019 GRC Adjustments'!K269</f>
        <v>0</v>
      </c>
      <c r="L269" s="702">
        <f>'[4]2019 GRC Adjustments'!L269</f>
        <v>0</v>
      </c>
      <c r="M269" s="702">
        <f>'[4]2019 GRC Adjustments'!M269</f>
        <v>0</v>
      </c>
      <c r="N269" s="702">
        <f>'[4]2019 GRC Adjustments'!N269</f>
        <v>0</v>
      </c>
      <c r="O269" s="702">
        <f>'[4]2019 GRC Adjustments'!O269</f>
        <v>0</v>
      </c>
      <c r="P269" s="702">
        <f>'[4]2019 GRC Adjustments'!P269</f>
        <v>0</v>
      </c>
      <c r="Q269" s="702">
        <f>'[4]2019 GRC Adjustments'!Q269</f>
        <v>0</v>
      </c>
      <c r="R269" s="702">
        <f>'[4]2019 GRC Adjustments'!R269</f>
        <v>0</v>
      </c>
      <c r="S269" s="702">
        <f>'[4]2019 GRC Adjustments'!S269</f>
        <v>0</v>
      </c>
      <c r="T269" s="702">
        <f>'[4]2019 GRC Adjustments'!T269</f>
        <v>0</v>
      </c>
      <c r="U269" s="702">
        <f>'[4]2019 GRC Adjustments'!U269</f>
        <v>0</v>
      </c>
      <c r="V269" s="702">
        <f>'[4]2019 GRC Adjustments'!V269</f>
        <v>0</v>
      </c>
      <c r="W269" s="702">
        <f>'[4]2019 GRC Adjustments'!W269</f>
        <v>0</v>
      </c>
      <c r="X269" s="702">
        <f>'[4]2019 GRC Adjustments'!X269</f>
        <v>0</v>
      </c>
      <c r="Y269" s="702">
        <f>'[4]2019 GRC Adjustments'!Y269</f>
        <v>0</v>
      </c>
      <c r="Z269" s="702">
        <f>'[4]2019 GRC Adjustments'!Z269</f>
        <v>0</v>
      </c>
      <c r="AA269" s="702">
        <f>'[4]2019 GRC Adjustments'!AA269</f>
        <v>0</v>
      </c>
      <c r="AB269" s="702">
        <f>'[4]2019 GRC Adjustments'!AB269</f>
        <v>0</v>
      </c>
      <c r="AC269" s="702">
        <f>'[4]2019 GRC Adjustments'!AC269</f>
        <v>0</v>
      </c>
      <c r="AD269" s="702">
        <f>'[4]2019 GRC Adjustments'!AD269</f>
        <v>0</v>
      </c>
      <c r="AE269" s="702">
        <f>'[4]2019 GRC Adjustments'!AE269</f>
        <v>0</v>
      </c>
      <c r="AF269" s="702">
        <f>'[4]2019 GRC Adjustments'!AF269</f>
        <v>0</v>
      </c>
      <c r="AG269" s="702">
        <f>'[4]2019 GRC Adjustments'!AG269</f>
        <v>0</v>
      </c>
      <c r="AH269" s="702">
        <f>'[4]2019 GRC Adjustments'!AH269</f>
        <v>0</v>
      </c>
      <c r="AI269" s="702">
        <f>'[4]2019 GRC Adjustments'!AI269</f>
        <v>0</v>
      </c>
      <c r="AJ269" s="702">
        <f>'[4]2019 GRC Adjustments'!AJ269</f>
        <v>0</v>
      </c>
      <c r="AK269" s="702">
        <f>'[4]2019 GRC Adjustments'!AK269</f>
        <v>0</v>
      </c>
      <c r="AL269" s="702">
        <f>'[4]2019 GRC Adjustments'!AL269</f>
        <v>0</v>
      </c>
      <c r="AM269" s="702">
        <f>'[4]2019 GRC Adjustments'!AM269</f>
        <v>0</v>
      </c>
      <c r="AN269" s="702">
        <f>'[4]2019 GRC Adjustments'!AN269</f>
        <v>0</v>
      </c>
      <c r="AO269" s="702">
        <f>'[4]2019 GRC Adjustments'!AO269</f>
        <v>0</v>
      </c>
      <c r="AP269" s="702">
        <f>'[4]2019 GRC Adjustments'!AP269</f>
        <v>0</v>
      </c>
      <c r="AQ269" s="702">
        <f>'[4]2019 GRC Adjustments'!AQ269</f>
        <v>0</v>
      </c>
      <c r="AR269" s="702">
        <f>'[4]2019 GRC Adjustments'!AR269</f>
        <v>0</v>
      </c>
      <c r="AS269" s="702">
        <f>'[4]2019 GRC Adjustments'!AS269</f>
        <v>0</v>
      </c>
      <c r="AT269" s="702">
        <f>'[4]2019 GRC Adjustments'!AT269</f>
        <v>0</v>
      </c>
      <c r="AU269" s="702">
        <f>'[4]2019 GRC Adjustments'!AU269</f>
        <v>0</v>
      </c>
      <c r="AV269" s="702">
        <f>'[4]2019 GRC Adjustments'!AV269</f>
        <v>0</v>
      </c>
      <c r="AW269" s="702">
        <f>'[4]2019 GRC Adjustments'!AW269</f>
        <v>0</v>
      </c>
      <c r="AX269" s="702">
        <f>'[4]2019 GRC Adjustments'!AX269</f>
        <v>0</v>
      </c>
      <c r="AY269" s="702">
        <f>'[4]2019 GRC Adjustments'!AY269</f>
        <v>0</v>
      </c>
      <c r="AZ269" s="702">
        <f>'[4]2019 GRC Adjustments'!AZ269</f>
        <v>0</v>
      </c>
      <c r="BA269" s="702">
        <f>'[4]2019 GRC Adjustments'!BA269</f>
        <v>56751.381884112845</v>
      </c>
      <c r="BB269" s="702">
        <f>'[4]2019 GRC Adjustments'!BB269</f>
        <v>-655709.70971653459</v>
      </c>
      <c r="BC269" s="702">
        <f>'[4]2019 GRC Adjustments'!BC269</f>
        <v>0</v>
      </c>
      <c r="BD269" s="702">
        <f>'[4]2019 GRC Adjustments'!BD269</f>
        <v>0</v>
      </c>
      <c r="BE269" s="702">
        <f>'[4]2019 GRC Adjustments'!BE269</f>
        <v>0</v>
      </c>
      <c r="BF269" s="702">
        <f>'[4]2019 GRC Adjustments'!BF269</f>
        <v>0</v>
      </c>
      <c r="BG269" s="702">
        <f>'[4]2019 GRC Adjustments'!BG269</f>
        <v>0</v>
      </c>
      <c r="BH269" s="702">
        <f>'[4]2019 GRC Adjustments'!BH269</f>
        <v>0</v>
      </c>
      <c r="BI269" s="702">
        <f>'[4]2019 GRC Adjustments'!BI269</f>
        <v>0</v>
      </c>
      <c r="BJ269" s="702">
        <f>'[4]2019 GRC Adjustments'!BJ269</f>
        <v>-598958.32783242175</v>
      </c>
      <c r="BK269" s="702">
        <f>'[4]2019 GRC Adjustments'!BK269</f>
        <v>-598958.32783242175</v>
      </c>
    </row>
    <row r="270" spans="1:63">
      <c r="A270" s="700">
        <f>'[4]2019 GRC Adjustments'!A270</f>
        <v>266</v>
      </c>
      <c r="B270" s="702" t="str">
        <f>'[4]2019 GRC Adjustments'!B270</f>
        <v xml:space="preserve">          (30) 4091 - Montana Corp license Tax</v>
      </c>
      <c r="C270" s="702">
        <f>'[4]2019 GRC Adjustments'!C270</f>
        <v>-323052.43</v>
      </c>
      <c r="D270" s="702">
        <f>'[4]2019 GRC Adjustments'!D270</f>
        <v>0</v>
      </c>
      <c r="E270" s="702">
        <f>'[4]2019 GRC Adjustments'!E270</f>
        <v>0</v>
      </c>
      <c r="F270" s="702">
        <f>'[4]2019 GRC Adjustments'!F270</f>
        <v>0</v>
      </c>
      <c r="G270" s="702">
        <f>'[4]2019 GRC Adjustments'!G270</f>
        <v>0</v>
      </c>
      <c r="H270" s="702">
        <f>'[4]2019 GRC Adjustments'!H270</f>
        <v>0</v>
      </c>
      <c r="I270" s="702">
        <f>'[4]2019 GRC Adjustments'!I270</f>
        <v>0</v>
      </c>
      <c r="J270" s="702">
        <f>'[4]2019 GRC Adjustments'!J270</f>
        <v>0</v>
      </c>
      <c r="K270" s="702">
        <f>'[4]2019 GRC Adjustments'!K270</f>
        <v>0</v>
      </c>
      <c r="L270" s="702">
        <f>'[4]2019 GRC Adjustments'!L270</f>
        <v>0</v>
      </c>
      <c r="M270" s="702">
        <f>'[4]2019 GRC Adjustments'!M270</f>
        <v>0</v>
      </c>
      <c r="N270" s="702">
        <f>'[4]2019 GRC Adjustments'!N270</f>
        <v>0</v>
      </c>
      <c r="O270" s="702">
        <f>'[4]2019 GRC Adjustments'!O270</f>
        <v>0</v>
      </c>
      <c r="P270" s="702">
        <f>'[4]2019 GRC Adjustments'!P270</f>
        <v>0</v>
      </c>
      <c r="Q270" s="702">
        <f>'[4]2019 GRC Adjustments'!Q270</f>
        <v>0</v>
      </c>
      <c r="R270" s="702">
        <f>'[4]2019 GRC Adjustments'!R270</f>
        <v>0</v>
      </c>
      <c r="S270" s="702">
        <f>'[4]2019 GRC Adjustments'!S270</f>
        <v>0</v>
      </c>
      <c r="T270" s="702">
        <f>'[4]2019 GRC Adjustments'!T270</f>
        <v>0</v>
      </c>
      <c r="U270" s="702">
        <f>'[4]2019 GRC Adjustments'!U270</f>
        <v>0</v>
      </c>
      <c r="V270" s="702">
        <f>'[4]2019 GRC Adjustments'!V270</f>
        <v>0</v>
      </c>
      <c r="W270" s="702">
        <f>'[4]2019 GRC Adjustments'!W270</f>
        <v>0</v>
      </c>
      <c r="X270" s="702">
        <f>'[4]2019 GRC Adjustments'!X270</f>
        <v>0</v>
      </c>
      <c r="Y270" s="702">
        <f>'[4]2019 GRC Adjustments'!Y270</f>
        <v>0</v>
      </c>
      <c r="Z270" s="702">
        <f>'[4]2019 GRC Adjustments'!Z270</f>
        <v>0</v>
      </c>
      <c r="AA270" s="702">
        <f>'[4]2019 GRC Adjustments'!AA270</f>
        <v>0</v>
      </c>
      <c r="AB270" s="702">
        <f>'[4]2019 GRC Adjustments'!AB270</f>
        <v>0</v>
      </c>
      <c r="AC270" s="702">
        <f>'[4]2019 GRC Adjustments'!AC270</f>
        <v>0</v>
      </c>
      <c r="AD270" s="702">
        <f>'[4]2019 GRC Adjustments'!AD270</f>
        <v>0</v>
      </c>
      <c r="AE270" s="702">
        <f>'[4]2019 GRC Adjustments'!AE270</f>
        <v>0</v>
      </c>
      <c r="AF270" s="702">
        <f>'[4]2019 GRC Adjustments'!AF270</f>
        <v>0</v>
      </c>
      <c r="AG270" s="702">
        <f>'[4]2019 GRC Adjustments'!AG270</f>
        <v>-323052.43</v>
      </c>
      <c r="AH270" s="702">
        <f>'[4]2019 GRC Adjustments'!AH270</f>
        <v>0</v>
      </c>
      <c r="AI270" s="702">
        <f>'[4]2019 GRC Adjustments'!AI270</f>
        <v>0</v>
      </c>
      <c r="AJ270" s="702">
        <f>'[4]2019 GRC Adjustments'!AJ270</f>
        <v>0</v>
      </c>
      <c r="AK270" s="702">
        <f>'[4]2019 GRC Adjustments'!AK270</f>
        <v>0</v>
      </c>
      <c r="AL270" s="702">
        <f>'[4]2019 GRC Adjustments'!AL270</f>
        <v>0</v>
      </c>
      <c r="AM270" s="702">
        <f>'[4]2019 GRC Adjustments'!AM270</f>
        <v>0</v>
      </c>
      <c r="AN270" s="702">
        <f>'[4]2019 GRC Adjustments'!AN270</f>
        <v>0</v>
      </c>
      <c r="AO270" s="702">
        <f>'[4]2019 GRC Adjustments'!AO270</f>
        <v>0</v>
      </c>
      <c r="AP270" s="702">
        <f>'[4]2019 GRC Adjustments'!AP270</f>
        <v>0</v>
      </c>
      <c r="AQ270" s="702">
        <f>'[4]2019 GRC Adjustments'!AQ270</f>
        <v>0</v>
      </c>
      <c r="AR270" s="702">
        <f>'[4]2019 GRC Adjustments'!AR270</f>
        <v>0</v>
      </c>
      <c r="AS270" s="702">
        <f>'[4]2019 GRC Adjustments'!AS270</f>
        <v>0</v>
      </c>
      <c r="AT270" s="702">
        <f>'[4]2019 GRC Adjustments'!AT270</f>
        <v>0</v>
      </c>
      <c r="AU270" s="702">
        <f>'[4]2019 GRC Adjustments'!AU270</f>
        <v>0</v>
      </c>
      <c r="AV270" s="702">
        <f>'[4]2019 GRC Adjustments'!AV270</f>
        <v>0</v>
      </c>
      <c r="AW270" s="702">
        <f>'[4]2019 GRC Adjustments'!AW270</f>
        <v>0</v>
      </c>
      <c r="AX270" s="702">
        <f>'[4]2019 GRC Adjustments'!AX270</f>
        <v>0</v>
      </c>
      <c r="AY270" s="702">
        <f>'[4]2019 GRC Adjustments'!AY270</f>
        <v>0</v>
      </c>
      <c r="AZ270" s="702">
        <f>'[4]2019 GRC Adjustments'!AZ270</f>
        <v>0</v>
      </c>
      <c r="BA270" s="702">
        <f>'[4]2019 GRC Adjustments'!BA270</f>
        <v>0</v>
      </c>
      <c r="BB270" s="702">
        <f>'[4]2019 GRC Adjustments'!BB270</f>
        <v>0</v>
      </c>
      <c r="BC270" s="702">
        <f>'[4]2019 GRC Adjustments'!BC270</f>
        <v>0</v>
      </c>
      <c r="BD270" s="702">
        <f>'[4]2019 GRC Adjustments'!BD270</f>
        <v>0</v>
      </c>
      <c r="BE270" s="702">
        <f>'[4]2019 GRC Adjustments'!BE270</f>
        <v>0</v>
      </c>
      <c r="BF270" s="702">
        <f>'[4]2019 GRC Adjustments'!BF270</f>
        <v>0</v>
      </c>
      <c r="BG270" s="702">
        <f>'[4]2019 GRC Adjustments'!BG270</f>
        <v>0</v>
      </c>
      <c r="BH270" s="702">
        <f>'[4]2019 GRC Adjustments'!BH270</f>
        <v>0</v>
      </c>
      <c r="BI270" s="702">
        <f>'[4]2019 GRC Adjustments'!BI270</f>
        <v>0</v>
      </c>
      <c r="BJ270" s="702">
        <f>'[4]2019 GRC Adjustments'!BJ270</f>
        <v>0</v>
      </c>
      <c r="BK270" s="702">
        <f>'[4]2019 GRC Adjustments'!BK270</f>
        <v>-323052.43</v>
      </c>
    </row>
    <row r="271" spans="1:63">
      <c r="A271" s="703">
        <f>'[4]2019 GRC Adjustments'!A271</f>
        <v>267</v>
      </c>
      <c r="B271" s="702" t="str">
        <f>'[4]2019 GRC Adjustments'!B271</f>
        <v xml:space="preserve">          (30) 4091 - Fit-Util Oper Income</v>
      </c>
      <c r="C271" s="702">
        <f>'[4]2019 GRC Adjustments'!C271</f>
        <v>23164607.460000001</v>
      </c>
      <c r="D271" s="702">
        <f>'[4]2019 GRC Adjustments'!D271</f>
        <v>2213719.029271021</v>
      </c>
      <c r="E271" s="702">
        <f>'[4]2019 GRC Adjustments'!E271</f>
        <v>1054029.0670139999</v>
      </c>
      <c r="F271" s="702">
        <f>'[4]2019 GRC Adjustments'!F271</f>
        <v>96903246.731522843</v>
      </c>
      <c r="G271" s="702">
        <f>'[4]2019 GRC Adjustments'!G271</f>
        <v>-33105346.195786756</v>
      </c>
      <c r="H271" s="702">
        <f>'[4]2019 GRC Adjustments'!H271</f>
        <v>-519945.70634724048</v>
      </c>
      <c r="I271" s="702">
        <f>'[4]2019 GRC Adjustments'!I271</f>
        <v>17703.099647703668</v>
      </c>
      <c r="J271" s="702">
        <f>'[4]2019 GRC Adjustments'!J271</f>
        <v>80585.176452689804</v>
      </c>
      <c r="K271" s="702">
        <f>'[4]2019 GRC Adjustments'!K271</f>
        <v>48949.980307859136</v>
      </c>
      <c r="L271" s="702">
        <f>'[4]2019 GRC Adjustments'!L271</f>
        <v>19095.317236382514</v>
      </c>
      <c r="M271" s="702">
        <f>'[4]2019 GRC Adjustments'!M271</f>
        <v>1409.2154804365487</v>
      </c>
      <c r="N271" s="702">
        <f>'[4]2019 GRC Adjustments'!N271</f>
        <v>0</v>
      </c>
      <c r="O271" s="702">
        <f>'[4]2019 GRC Adjustments'!O271</f>
        <v>-131996.32059662999</v>
      </c>
      <c r="P271" s="702">
        <f>'[4]2019 GRC Adjustments'!P271</f>
        <v>-458849.79050937446</v>
      </c>
      <c r="Q271" s="702">
        <f>'[4]2019 GRC Adjustments'!Q271</f>
        <v>85050.369389659259</v>
      </c>
      <c r="R271" s="702">
        <f>'[4]2019 GRC Adjustments'!R271</f>
        <v>-16430.619345331426</v>
      </c>
      <c r="S271" s="702">
        <f>'[4]2019 GRC Adjustments'!S271</f>
        <v>-3497.3229715031848</v>
      </c>
      <c r="T271" s="702">
        <f>'[4]2019 GRC Adjustments'!T271</f>
        <v>-6339.9404369538834</v>
      </c>
      <c r="U271" s="702">
        <f>'[4]2019 GRC Adjustments'!U271</f>
        <v>0</v>
      </c>
      <c r="V271" s="702">
        <f>'[4]2019 GRC Adjustments'!V271</f>
        <v>-4493721.8109590504</v>
      </c>
      <c r="W271" s="702">
        <f>'[4]2019 GRC Adjustments'!W271</f>
        <v>90617.111287017076</v>
      </c>
      <c r="X271" s="702">
        <f>'[4]2019 GRC Adjustments'!X271</f>
        <v>-2017478.0250371571</v>
      </c>
      <c r="Y271" s="702">
        <f>'[4]2019 GRC Adjustments'!Y271</f>
        <v>-18240.771149999986</v>
      </c>
      <c r="Z271" s="702">
        <f>'[4]2019 GRC Adjustments'!Z271</f>
        <v>44533.439999999995</v>
      </c>
      <c r="AA271" s="702">
        <f>'[4]2019 GRC Adjustments'!AA271</f>
        <v>0</v>
      </c>
      <c r="AB271" s="702">
        <f>'[4]2019 GRC Adjustments'!AB271</f>
        <v>-2924.2759000001502</v>
      </c>
      <c r="AC271" s="702">
        <f>'[4]2019 GRC Adjustments'!AC271</f>
        <v>680428.34983163839</v>
      </c>
      <c r="AD271" s="702">
        <f>'[4]2019 GRC Adjustments'!AD271</f>
        <v>0</v>
      </c>
      <c r="AE271" s="702">
        <f>'[4]2019 GRC Adjustments'!AE271</f>
        <v>0</v>
      </c>
      <c r="AF271" s="702">
        <f>'[4]2019 GRC Adjustments'!AF271</f>
        <v>60464596.108401269</v>
      </c>
      <c r="AG271" s="702">
        <f>'[4]2019 GRC Adjustments'!AG271</f>
        <v>83629203.568401277</v>
      </c>
      <c r="AH271" s="702">
        <f>'[4]2019 GRC Adjustments'!AH271</f>
        <v>-6828448.6094030747</v>
      </c>
      <c r="AI271" s="702">
        <f>'[4]2019 GRC Adjustments'!AI271</f>
        <v>1819367.5867059231</v>
      </c>
      <c r="AJ271" s="702">
        <f>'[4]2019 GRC Adjustments'!AJ271</f>
        <v>387245.83443835971</v>
      </c>
      <c r="AK271" s="702">
        <f>'[4]2019 GRC Adjustments'!AK271</f>
        <v>-19095.31723638187</v>
      </c>
      <c r="AL271" s="702">
        <f>'[4]2019 GRC Adjustments'!AL271</f>
        <v>-1409.2154804365487</v>
      </c>
      <c r="AM271" s="702">
        <f>'[4]2019 GRC Adjustments'!AM271</f>
        <v>-117649.97503014863</v>
      </c>
      <c r="AN271" s="702">
        <f>'[4]2019 GRC Adjustments'!AN271</f>
        <v>-798413.9281708037</v>
      </c>
      <c r="AO271" s="702">
        <f>'[4]2019 GRC Adjustments'!AO271</f>
        <v>-55338.276006912813</v>
      </c>
      <c r="AP271" s="702">
        <f>'[4]2019 GRC Adjustments'!AP271</f>
        <v>-183749.17289675883</v>
      </c>
      <c r="AQ271" s="702">
        <f>'[4]2019 GRC Adjustments'!AQ271</f>
        <v>742132.43859999988</v>
      </c>
      <c r="AR271" s="702">
        <f>'[4]2019 GRC Adjustments'!AR271</f>
        <v>-31930.008667454156</v>
      </c>
      <c r="AS271" s="702">
        <f>'[4]2019 GRC Adjustments'!AS271</f>
        <v>-1293062.105527486</v>
      </c>
      <c r="AT271" s="702">
        <f>'[4]2019 GRC Adjustments'!AT271</f>
        <v>104880.10578661348</v>
      </c>
      <c r="AU271" s="702">
        <f>'[4]2019 GRC Adjustments'!AU271</f>
        <v>-2559233.7848437806</v>
      </c>
      <c r="AV271" s="702">
        <f>'[4]2019 GRC Adjustments'!AV271</f>
        <v>126885.39543224999</v>
      </c>
      <c r="AW271" s="702">
        <f>'[4]2019 GRC Adjustments'!AW271</f>
        <v>0</v>
      </c>
      <c r="AX271" s="702">
        <f>'[4]2019 GRC Adjustments'!AX271</f>
        <v>-78752.939279958257</v>
      </c>
      <c r="AY271" s="702">
        <f>'[4]2019 GRC Adjustments'!AY271</f>
        <v>-353737.27900707163</v>
      </c>
      <c r="AZ271" s="702">
        <f>'[4]2019 GRC Adjustments'!AZ271</f>
        <v>-143168.97000000003</v>
      </c>
      <c r="BA271" s="702">
        <f>'[4]2019 GRC Adjustments'!BA271</f>
        <v>865528.29336999159</v>
      </c>
      <c r="BB271" s="702">
        <f>'[4]2019 GRC Adjustments'!BB271</f>
        <v>137699.03904047227</v>
      </c>
      <c r="BC271" s="702">
        <f>'[4]2019 GRC Adjustments'!BC271</f>
        <v>-2839467.0780000007</v>
      </c>
      <c r="BD271" s="702">
        <f>'[4]2019 GRC Adjustments'!BD271</f>
        <v>2419018.0389976455</v>
      </c>
      <c r="BE271" s="702">
        <f>'[4]2019 GRC Adjustments'!BE271</f>
        <v>1190549.5001400001</v>
      </c>
      <c r="BF271" s="702">
        <f>'[4]2019 GRC Adjustments'!BF271</f>
        <v>-77824.414474127334</v>
      </c>
      <c r="BG271" s="702">
        <f>'[4]2019 GRC Adjustments'!BG271</f>
        <v>-648911.83455000003</v>
      </c>
      <c r="BH271" s="702">
        <f>'[4]2019 GRC Adjustments'!BH271</f>
        <v>0</v>
      </c>
      <c r="BI271" s="702">
        <f>'[4]2019 GRC Adjustments'!BI271</f>
        <v>0</v>
      </c>
      <c r="BJ271" s="702">
        <f>'[4]2019 GRC Adjustments'!BJ271</f>
        <v>-8236886.676063139</v>
      </c>
      <c r="BK271" s="702">
        <f>'[4]2019 GRC Adjustments'!BK271</f>
        <v>75392316.892338142</v>
      </c>
    </row>
    <row r="272" spans="1:63">
      <c r="A272" s="700">
        <f>'[4]2019 GRC Adjustments'!A272</f>
        <v>268</v>
      </c>
      <c r="B272" s="704" t="str">
        <f>'[4]2019 GRC Adjustments'!B272</f>
        <v xml:space="preserve">               (30) SUBTOTAL</v>
      </c>
      <c r="C272" s="704">
        <f>'[4]2019 GRC Adjustments'!C272</f>
        <v>22841555.030000001</v>
      </c>
      <c r="D272" s="704">
        <f>'[4]2019 GRC Adjustments'!D272</f>
        <v>2213719.029271021</v>
      </c>
      <c r="E272" s="704">
        <f>'[4]2019 GRC Adjustments'!E272</f>
        <v>1054029.0670139999</v>
      </c>
      <c r="F272" s="704">
        <f>'[4]2019 GRC Adjustments'!F272</f>
        <v>96903246.731522843</v>
      </c>
      <c r="G272" s="704">
        <f>'[4]2019 GRC Adjustments'!G272</f>
        <v>-33105346.195786756</v>
      </c>
      <c r="H272" s="704">
        <f>'[4]2019 GRC Adjustments'!H272</f>
        <v>-519945.70634724048</v>
      </c>
      <c r="I272" s="704">
        <f>'[4]2019 GRC Adjustments'!I272</f>
        <v>17703.099647703668</v>
      </c>
      <c r="J272" s="704">
        <f>'[4]2019 GRC Adjustments'!J272</f>
        <v>80585.176452689804</v>
      </c>
      <c r="K272" s="704">
        <f>'[4]2019 GRC Adjustments'!K272</f>
        <v>48949.980307859136</v>
      </c>
      <c r="L272" s="704">
        <f>'[4]2019 GRC Adjustments'!L272</f>
        <v>19095.317236382514</v>
      </c>
      <c r="M272" s="704">
        <f>'[4]2019 GRC Adjustments'!M272</f>
        <v>1409.2154804365487</v>
      </c>
      <c r="N272" s="704">
        <f>'[4]2019 GRC Adjustments'!N272</f>
        <v>0</v>
      </c>
      <c r="O272" s="704">
        <f>'[4]2019 GRC Adjustments'!O272</f>
        <v>-131996.32059662999</v>
      </c>
      <c r="P272" s="704">
        <f>'[4]2019 GRC Adjustments'!P272</f>
        <v>-458849.79050937446</v>
      </c>
      <c r="Q272" s="704">
        <f>'[4]2019 GRC Adjustments'!Q272</f>
        <v>85050.369389659259</v>
      </c>
      <c r="R272" s="704">
        <f>'[4]2019 GRC Adjustments'!R272</f>
        <v>-16430.619345331426</v>
      </c>
      <c r="S272" s="704">
        <f>'[4]2019 GRC Adjustments'!S272</f>
        <v>-3497.3229715031848</v>
      </c>
      <c r="T272" s="704">
        <f>'[4]2019 GRC Adjustments'!T272</f>
        <v>-6339.9404369538834</v>
      </c>
      <c r="U272" s="704">
        <f>'[4]2019 GRC Adjustments'!U272</f>
        <v>0</v>
      </c>
      <c r="V272" s="704">
        <f>'[4]2019 GRC Adjustments'!V272</f>
        <v>-4493721.8109590504</v>
      </c>
      <c r="W272" s="704">
        <f>'[4]2019 GRC Adjustments'!W272</f>
        <v>90617.111287017076</v>
      </c>
      <c r="X272" s="704">
        <f>'[4]2019 GRC Adjustments'!X272</f>
        <v>-2017478.0250371571</v>
      </c>
      <c r="Y272" s="704">
        <f>'[4]2019 GRC Adjustments'!Y272</f>
        <v>-18240.771149999986</v>
      </c>
      <c r="Z272" s="704">
        <f>'[4]2019 GRC Adjustments'!Z272</f>
        <v>44533.439999999995</v>
      </c>
      <c r="AA272" s="704">
        <f>'[4]2019 GRC Adjustments'!AA272</f>
        <v>0</v>
      </c>
      <c r="AB272" s="704">
        <f>'[4]2019 GRC Adjustments'!AB272</f>
        <v>-2924.2759000001502</v>
      </c>
      <c r="AC272" s="704">
        <f>'[4]2019 GRC Adjustments'!AC272</f>
        <v>680428.34983163839</v>
      </c>
      <c r="AD272" s="704">
        <f>'[4]2019 GRC Adjustments'!AD272</f>
        <v>0</v>
      </c>
      <c r="AE272" s="704">
        <f>'[4]2019 GRC Adjustments'!AE272</f>
        <v>0</v>
      </c>
      <c r="AF272" s="704">
        <f>'[4]2019 GRC Adjustments'!AF272</f>
        <v>60464596.108401269</v>
      </c>
      <c r="AG272" s="704">
        <f>'[4]2019 GRC Adjustments'!AG272</f>
        <v>83306151.13840127</v>
      </c>
      <c r="AH272" s="704">
        <f>'[4]2019 GRC Adjustments'!AH272</f>
        <v>-6828448.6094030747</v>
      </c>
      <c r="AI272" s="704">
        <f>'[4]2019 GRC Adjustments'!AI272</f>
        <v>1819367.5867059231</v>
      </c>
      <c r="AJ272" s="704">
        <f>'[4]2019 GRC Adjustments'!AJ272</f>
        <v>387245.83443835971</v>
      </c>
      <c r="AK272" s="704">
        <f>'[4]2019 GRC Adjustments'!AK272</f>
        <v>-19095.31723638187</v>
      </c>
      <c r="AL272" s="704">
        <f>'[4]2019 GRC Adjustments'!AL272</f>
        <v>-1409.2154804365487</v>
      </c>
      <c r="AM272" s="704">
        <f>'[4]2019 GRC Adjustments'!AM272</f>
        <v>-117649.97503014863</v>
      </c>
      <c r="AN272" s="704">
        <f>'[4]2019 GRC Adjustments'!AN272</f>
        <v>-798413.9281708037</v>
      </c>
      <c r="AO272" s="704">
        <f>'[4]2019 GRC Adjustments'!AO272</f>
        <v>-55338.276006912813</v>
      </c>
      <c r="AP272" s="704">
        <f>'[4]2019 GRC Adjustments'!AP272</f>
        <v>-183749.17289675883</v>
      </c>
      <c r="AQ272" s="704">
        <f>'[4]2019 GRC Adjustments'!AQ272</f>
        <v>742132.43859999988</v>
      </c>
      <c r="AR272" s="704">
        <f>'[4]2019 GRC Adjustments'!AR272</f>
        <v>-31930.008667454156</v>
      </c>
      <c r="AS272" s="704">
        <f>'[4]2019 GRC Adjustments'!AS272</f>
        <v>-1293062.105527486</v>
      </c>
      <c r="AT272" s="704">
        <f>'[4]2019 GRC Adjustments'!AT272</f>
        <v>104880.10578661348</v>
      </c>
      <c r="AU272" s="704">
        <f>'[4]2019 GRC Adjustments'!AU272</f>
        <v>-2559233.7848437806</v>
      </c>
      <c r="AV272" s="704">
        <f>'[4]2019 GRC Adjustments'!AV272</f>
        <v>126885.39543224999</v>
      </c>
      <c r="AW272" s="704">
        <f>'[4]2019 GRC Adjustments'!AW272</f>
        <v>0</v>
      </c>
      <c r="AX272" s="704">
        <f>'[4]2019 GRC Adjustments'!AX272</f>
        <v>-78752.939279958257</v>
      </c>
      <c r="AY272" s="704">
        <f>'[4]2019 GRC Adjustments'!AY272</f>
        <v>-353737.27900707163</v>
      </c>
      <c r="AZ272" s="704">
        <f>'[4]2019 GRC Adjustments'!AZ272</f>
        <v>-143168.97000000003</v>
      </c>
      <c r="BA272" s="704">
        <f>'[4]2019 GRC Adjustments'!BA272</f>
        <v>922279.67525410443</v>
      </c>
      <c r="BB272" s="704">
        <f>'[4]2019 GRC Adjustments'!BB272</f>
        <v>-518010.67067606235</v>
      </c>
      <c r="BC272" s="704">
        <f>'[4]2019 GRC Adjustments'!BC272</f>
        <v>-2839467.0780000007</v>
      </c>
      <c r="BD272" s="704">
        <f>'[4]2019 GRC Adjustments'!BD272</f>
        <v>2419018.0389976455</v>
      </c>
      <c r="BE272" s="704">
        <f>'[4]2019 GRC Adjustments'!BE272</f>
        <v>1190549.5001400001</v>
      </c>
      <c r="BF272" s="704">
        <f>'[4]2019 GRC Adjustments'!BF272</f>
        <v>-77824.414474127334</v>
      </c>
      <c r="BG272" s="704">
        <f>'[4]2019 GRC Adjustments'!BG272</f>
        <v>-648911.83455000003</v>
      </c>
      <c r="BH272" s="704">
        <f>'[4]2019 GRC Adjustments'!BH272</f>
        <v>0</v>
      </c>
      <c r="BI272" s="704">
        <f>'[4]2019 GRC Adjustments'!BI272</f>
        <v>0</v>
      </c>
      <c r="BJ272" s="704">
        <f>'[4]2019 GRC Adjustments'!BJ272</f>
        <v>-8835845.0038955603</v>
      </c>
      <c r="BK272" s="704">
        <f>'[4]2019 GRC Adjustments'!BK272</f>
        <v>74470306.134505719</v>
      </c>
    </row>
    <row r="273" spans="1:63">
      <c r="A273" s="705">
        <f>'[4]2019 GRC Adjustments'!A273</f>
        <v>269</v>
      </c>
      <c r="B273" s="706"/>
      <c r="C273" s="706"/>
      <c r="D273" s="706"/>
      <c r="E273" s="706"/>
      <c r="F273" s="706"/>
      <c r="G273" s="706"/>
      <c r="H273" s="706"/>
      <c r="I273" s="706"/>
      <c r="J273" s="706"/>
      <c r="K273" s="706"/>
      <c r="L273" s="706"/>
      <c r="M273" s="706"/>
      <c r="N273" s="706"/>
      <c r="O273" s="706"/>
      <c r="P273" s="706"/>
      <c r="Q273" s="706"/>
      <c r="R273" s="706"/>
      <c r="S273" s="706"/>
      <c r="T273" s="706"/>
      <c r="U273" s="706"/>
      <c r="V273" s="706"/>
      <c r="W273" s="706"/>
      <c r="X273" s="706"/>
      <c r="Y273" s="706"/>
      <c r="Z273" s="706"/>
      <c r="AA273" s="706"/>
      <c r="AB273" s="706"/>
      <c r="AC273" s="706"/>
      <c r="AD273" s="706"/>
      <c r="AE273" s="706"/>
      <c r="AF273" s="706"/>
      <c r="AG273" s="706"/>
      <c r="AH273" s="706"/>
      <c r="AI273" s="706"/>
      <c r="AJ273" s="706"/>
      <c r="AK273" s="706"/>
      <c r="AL273" s="706"/>
      <c r="AM273" s="706"/>
      <c r="AN273" s="706"/>
      <c r="AO273" s="706"/>
      <c r="AP273" s="706"/>
      <c r="AQ273" s="706"/>
      <c r="AR273" s="706"/>
      <c r="AS273" s="706"/>
      <c r="AT273" s="706"/>
      <c r="AU273" s="706"/>
      <c r="AV273" s="706"/>
      <c r="AW273" s="706"/>
      <c r="AX273" s="706"/>
      <c r="AY273" s="706"/>
      <c r="AZ273" s="706"/>
      <c r="BA273" s="706"/>
      <c r="BB273" s="706"/>
      <c r="BC273" s="706"/>
      <c r="BD273" s="706"/>
      <c r="BE273" s="706"/>
      <c r="BF273" s="706"/>
      <c r="BG273" s="706"/>
      <c r="BH273" s="706"/>
      <c r="BI273" s="706"/>
      <c r="BJ273" s="706"/>
      <c r="BK273" s="706"/>
    </row>
    <row r="274" spans="1:63">
      <c r="A274" s="700">
        <f>'[4]2019 GRC Adjustments'!A274</f>
        <v>270</v>
      </c>
      <c r="B274" s="702" t="str">
        <f>'[4]2019 GRC Adjustments'!B274</f>
        <v xml:space="preserve">          (31) 4101 - Def Fit-Util Oper Income</v>
      </c>
      <c r="C274" s="702">
        <f>'[4]2019 GRC Adjustments'!C274</f>
        <v>177018209.93000001</v>
      </c>
      <c r="D274" s="702">
        <f>'[4]2019 GRC Adjustments'!D274</f>
        <v>0</v>
      </c>
      <c r="E274" s="702">
        <f>'[4]2019 GRC Adjustments'!E274</f>
        <v>0</v>
      </c>
      <c r="F274" s="702">
        <f>'[4]2019 GRC Adjustments'!F274</f>
        <v>-220078095.65469533</v>
      </c>
      <c r="G274" s="702">
        <f>'[4]2019 GRC Adjustments'!G274</f>
        <v>0</v>
      </c>
      <c r="H274" s="702">
        <f>'[4]2019 GRC Adjustments'!H274</f>
        <v>0</v>
      </c>
      <c r="I274" s="702">
        <f>'[4]2019 GRC Adjustments'!I274</f>
        <v>0</v>
      </c>
      <c r="J274" s="702">
        <f>'[4]2019 GRC Adjustments'!J274</f>
        <v>0</v>
      </c>
      <c r="K274" s="702">
        <f>'[4]2019 GRC Adjustments'!K274</f>
        <v>0</v>
      </c>
      <c r="L274" s="702">
        <f>'[4]2019 GRC Adjustments'!L274</f>
        <v>0</v>
      </c>
      <c r="M274" s="702">
        <f>'[4]2019 GRC Adjustments'!M274</f>
        <v>0</v>
      </c>
      <c r="N274" s="702">
        <f>'[4]2019 GRC Adjustments'!N274</f>
        <v>0</v>
      </c>
      <c r="O274" s="702">
        <f>'[4]2019 GRC Adjustments'!O274</f>
        <v>0</v>
      </c>
      <c r="P274" s="702">
        <f>'[4]2019 GRC Adjustments'!P274</f>
        <v>0</v>
      </c>
      <c r="Q274" s="702">
        <f>'[4]2019 GRC Adjustments'!Q274</f>
        <v>0</v>
      </c>
      <c r="R274" s="702">
        <f>'[4]2019 GRC Adjustments'!R274</f>
        <v>0</v>
      </c>
      <c r="S274" s="702">
        <f>'[4]2019 GRC Adjustments'!S274</f>
        <v>0</v>
      </c>
      <c r="T274" s="702">
        <f>'[4]2019 GRC Adjustments'!T274</f>
        <v>0</v>
      </c>
      <c r="U274" s="702">
        <f>'[4]2019 GRC Adjustments'!U274</f>
        <v>0</v>
      </c>
      <c r="V274" s="702">
        <f>'[4]2019 GRC Adjustments'!V274</f>
        <v>0</v>
      </c>
      <c r="W274" s="702">
        <f>'[4]2019 GRC Adjustments'!W274</f>
        <v>0</v>
      </c>
      <c r="X274" s="702">
        <f>'[4]2019 GRC Adjustments'!X274</f>
        <v>0</v>
      </c>
      <c r="Y274" s="702">
        <f>'[4]2019 GRC Adjustments'!Y274</f>
        <v>0</v>
      </c>
      <c r="Z274" s="702">
        <f>'[4]2019 GRC Adjustments'!Z274</f>
        <v>0</v>
      </c>
      <c r="AA274" s="702">
        <f>'[4]2019 GRC Adjustments'!AA274</f>
        <v>-8748915.1805999987</v>
      </c>
      <c r="AB274" s="702">
        <f>'[4]2019 GRC Adjustments'!AB274</f>
        <v>0</v>
      </c>
      <c r="AC274" s="702">
        <f>'[4]2019 GRC Adjustments'!AC274</f>
        <v>0</v>
      </c>
      <c r="AD274" s="702">
        <f>'[4]2019 GRC Adjustments'!AD274</f>
        <v>0</v>
      </c>
      <c r="AE274" s="702">
        <f>'[4]2019 GRC Adjustments'!AE274</f>
        <v>0</v>
      </c>
      <c r="AF274" s="702">
        <f>'[4]2019 GRC Adjustments'!AF274</f>
        <v>-228827010.83529532</v>
      </c>
      <c r="AG274" s="702">
        <f>'[4]2019 GRC Adjustments'!AG274</f>
        <v>-51808800.905295312</v>
      </c>
      <c r="AH274" s="702">
        <f>'[4]2019 GRC Adjustments'!AH274</f>
        <v>0</v>
      </c>
      <c r="AI274" s="702">
        <f>'[4]2019 GRC Adjustments'!AI274</f>
        <v>0</v>
      </c>
      <c r="AJ274" s="702">
        <f>'[4]2019 GRC Adjustments'!AJ274</f>
        <v>0</v>
      </c>
      <c r="AK274" s="702">
        <f>'[4]2019 GRC Adjustments'!AK274</f>
        <v>0</v>
      </c>
      <c r="AL274" s="702">
        <f>'[4]2019 GRC Adjustments'!AL274</f>
        <v>0</v>
      </c>
      <c r="AM274" s="702">
        <f>'[4]2019 GRC Adjustments'!AM274</f>
        <v>0</v>
      </c>
      <c r="AN274" s="702">
        <f>'[4]2019 GRC Adjustments'!AN274</f>
        <v>0</v>
      </c>
      <c r="AO274" s="702">
        <f>'[4]2019 GRC Adjustments'!AO274</f>
        <v>0</v>
      </c>
      <c r="AP274" s="702">
        <f>'[4]2019 GRC Adjustments'!AP274</f>
        <v>0</v>
      </c>
      <c r="AQ274" s="702">
        <f>'[4]2019 GRC Adjustments'!AQ274</f>
        <v>0</v>
      </c>
      <c r="AR274" s="702">
        <f>'[4]2019 GRC Adjustments'!AR274</f>
        <v>0</v>
      </c>
      <c r="AS274" s="702">
        <f>'[4]2019 GRC Adjustments'!AS274</f>
        <v>0</v>
      </c>
      <c r="AT274" s="702">
        <f>'[4]2019 GRC Adjustments'!AT274</f>
        <v>0</v>
      </c>
      <c r="AU274" s="702">
        <f>'[4]2019 GRC Adjustments'!AU274</f>
        <v>0</v>
      </c>
      <c r="AV274" s="702">
        <f>'[4]2019 GRC Adjustments'!AV274</f>
        <v>0</v>
      </c>
      <c r="AW274" s="702">
        <f>'[4]2019 GRC Adjustments'!AW274</f>
        <v>0</v>
      </c>
      <c r="AX274" s="702">
        <f>'[4]2019 GRC Adjustments'!AX274</f>
        <v>0</v>
      </c>
      <c r="AY274" s="702">
        <f>'[4]2019 GRC Adjustments'!AY274</f>
        <v>0</v>
      </c>
      <c r="AZ274" s="702">
        <f>'[4]2019 GRC Adjustments'!AZ274</f>
        <v>0</v>
      </c>
      <c r="BA274" s="702">
        <f>'[4]2019 GRC Adjustments'!BA274</f>
        <v>0</v>
      </c>
      <c r="BB274" s="702">
        <f>'[4]2019 GRC Adjustments'!BB274</f>
        <v>0</v>
      </c>
      <c r="BC274" s="702">
        <f>'[4]2019 GRC Adjustments'!BC274</f>
        <v>0</v>
      </c>
      <c r="BD274" s="702">
        <f>'[4]2019 GRC Adjustments'!BD274</f>
        <v>0</v>
      </c>
      <c r="BE274" s="702">
        <f>'[4]2019 GRC Adjustments'!BE274</f>
        <v>0</v>
      </c>
      <c r="BF274" s="702">
        <f>'[4]2019 GRC Adjustments'!BF274</f>
        <v>0</v>
      </c>
      <c r="BG274" s="702">
        <f>'[4]2019 GRC Adjustments'!BG274</f>
        <v>0</v>
      </c>
      <c r="BH274" s="702">
        <f>'[4]2019 GRC Adjustments'!BH274</f>
        <v>0</v>
      </c>
      <c r="BI274" s="702">
        <f>'[4]2019 GRC Adjustments'!BI274</f>
        <v>0</v>
      </c>
      <c r="BJ274" s="702">
        <f>'[4]2019 GRC Adjustments'!BJ274</f>
        <v>0</v>
      </c>
      <c r="BK274" s="702">
        <f>'[4]2019 GRC Adjustments'!BK274</f>
        <v>-51808800.905295312</v>
      </c>
    </row>
    <row r="275" spans="1:63">
      <c r="A275" s="700">
        <f>'[4]2019 GRC Adjustments'!A275</f>
        <v>271</v>
      </c>
      <c r="B275" s="702" t="str">
        <f>'[4]2019 GRC Adjustments'!B275</f>
        <v xml:space="preserve">          (31) 4111 - Def Fit-Cr - Util Oper Income</v>
      </c>
      <c r="C275" s="702">
        <f>'[4]2019 GRC Adjustments'!C275</f>
        <v>-138110502.37</v>
      </c>
      <c r="D275" s="702">
        <f>'[4]2019 GRC Adjustments'!D275</f>
        <v>0</v>
      </c>
      <c r="E275" s="702">
        <f>'[4]2019 GRC Adjustments'!E275</f>
        <v>0</v>
      </c>
      <c r="F275" s="702">
        <f>'[4]2019 GRC Adjustments'!F275</f>
        <v>138110502.37</v>
      </c>
      <c r="G275" s="702">
        <f>'[4]2019 GRC Adjustments'!G275</f>
        <v>0</v>
      </c>
      <c r="H275" s="702">
        <f>'[4]2019 GRC Adjustments'!H275</f>
        <v>0</v>
      </c>
      <c r="I275" s="702">
        <f>'[4]2019 GRC Adjustments'!I275</f>
        <v>0</v>
      </c>
      <c r="J275" s="702">
        <f>'[4]2019 GRC Adjustments'!J275</f>
        <v>0</v>
      </c>
      <c r="K275" s="702">
        <f>'[4]2019 GRC Adjustments'!K275</f>
        <v>0</v>
      </c>
      <c r="L275" s="702">
        <f>'[4]2019 GRC Adjustments'!L275</f>
        <v>0</v>
      </c>
      <c r="M275" s="702">
        <f>'[4]2019 GRC Adjustments'!M275</f>
        <v>0</v>
      </c>
      <c r="N275" s="702">
        <f>'[4]2019 GRC Adjustments'!N275</f>
        <v>0</v>
      </c>
      <c r="O275" s="702">
        <f>'[4]2019 GRC Adjustments'!O275</f>
        <v>0</v>
      </c>
      <c r="P275" s="702">
        <f>'[4]2019 GRC Adjustments'!P275</f>
        <v>0</v>
      </c>
      <c r="Q275" s="702">
        <f>'[4]2019 GRC Adjustments'!Q275</f>
        <v>0</v>
      </c>
      <c r="R275" s="702">
        <f>'[4]2019 GRC Adjustments'!R275</f>
        <v>0</v>
      </c>
      <c r="S275" s="702">
        <f>'[4]2019 GRC Adjustments'!S275</f>
        <v>0</v>
      </c>
      <c r="T275" s="702">
        <f>'[4]2019 GRC Adjustments'!T275</f>
        <v>0</v>
      </c>
      <c r="U275" s="702">
        <f>'[4]2019 GRC Adjustments'!U275</f>
        <v>0</v>
      </c>
      <c r="V275" s="702">
        <f>'[4]2019 GRC Adjustments'!V275</f>
        <v>0</v>
      </c>
      <c r="W275" s="702">
        <f>'[4]2019 GRC Adjustments'!W275</f>
        <v>0</v>
      </c>
      <c r="X275" s="702">
        <f>'[4]2019 GRC Adjustments'!X275</f>
        <v>0</v>
      </c>
      <c r="Y275" s="702">
        <f>'[4]2019 GRC Adjustments'!Y275</f>
        <v>0</v>
      </c>
      <c r="Z275" s="702">
        <f>'[4]2019 GRC Adjustments'!Z275</f>
        <v>0</v>
      </c>
      <c r="AA275" s="702">
        <f>'[4]2019 GRC Adjustments'!AA275</f>
        <v>0</v>
      </c>
      <c r="AB275" s="702">
        <f>'[4]2019 GRC Adjustments'!AB275</f>
        <v>0</v>
      </c>
      <c r="AC275" s="702">
        <f>'[4]2019 GRC Adjustments'!AC275</f>
        <v>0</v>
      </c>
      <c r="AD275" s="702">
        <f>'[4]2019 GRC Adjustments'!AD275</f>
        <v>0</v>
      </c>
      <c r="AE275" s="702">
        <f>'[4]2019 GRC Adjustments'!AE275</f>
        <v>0</v>
      </c>
      <c r="AF275" s="702">
        <f>'[4]2019 GRC Adjustments'!AF275</f>
        <v>138110502.37</v>
      </c>
      <c r="AG275" s="702">
        <f>'[4]2019 GRC Adjustments'!AG275</f>
        <v>0</v>
      </c>
      <c r="AH275" s="702">
        <f>'[4]2019 GRC Adjustments'!AH275</f>
        <v>0</v>
      </c>
      <c r="AI275" s="702">
        <f>'[4]2019 GRC Adjustments'!AI275</f>
        <v>0</v>
      </c>
      <c r="AJ275" s="702">
        <f>'[4]2019 GRC Adjustments'!AJ275</f>
        <v>0</v>
      </c>
      <c r="AK275" s="702">
        <f>'[4]2019 GRC Adjustments'!AK275</f>
        <v>0</v>
      </c>
      <c r="AL275" s="702">
        <f>'[4]2019 GRC Adjustments'!AL275</f>
        <v>0</v>
      </c>
      <c r="AM275" s="702">
        <f>'[4]2019 GRC Adjustments'!AM275</f>
        <v>0</v>
      </c>
      <c r="AN275" s="702">
        <f>'[4]2019 GRC Adjustments'!AN275</f>
        <v>0</v>
      </c>
      <c r="AO275" s="702">
        <f>'[4]2019 GRC Adjustments'!AO275</f>
        <v>0</v>
      </c>
      <c r="AP275" s="702">
        <f>'[4]2019 GRC Adjustments'!AP275</f>
        <v>0</v>
      </c>
      <c r="AQ275" s="702">
        <f>'[4]2019 GRC Adjustments'!AQ275</f>
        <v>0</v>
      </c>
      <c r="AR275" s="702">
        <f>'[4]2019 GRC Adjustments'!AR275</f>
        <v>0</v>
      </c>
      <c r="AS275" s="702">
        <f>'[4]2019 GRC Adjustments'!AS275</f>
        <v>0</v>
      </c>
      <c r="AT275" s="702">
        <f>'[4]2019 GRC Adjustments'!AT275</f>
        <v>0</v>
      </c>
      <c r="AU275" s="702">
        <f>'[4]2019 GRC Adjustments'!AU275</f>
        <v>0</v>
      </c>
      <c r="AV275" s="702">
        <f>'[4]2019 GRC Adjustments'!AV275</f>
        <v>0</v>
      </c>
      <c r="AW275" s="702">
        <f>'[4]2019 GRC Adjustments'!AW275</f>
        <v>-9006372.2399999984</v>
      </c>
      <c r="AX275" s="702">
        <f>'[4]2019 GRC Adjustments'!AX275</f>
        <v>0</v>
      </c>
      <c r="AY275" s="702">
        <f>'[4]2019 GRC Adjustments'!AY275</f>
        <v>0</v>
      </c>
      <c r="AZ275" s="702">
        <f>'[4]2019 GRC Adjustments'!AZ275</f>
        <v>0</v>
      </c>
      <c r="BA275" s="702">
        <f>'[4]2019 GRC Adjustments'!BA275</f>
        <v>0</v>
      </c>
      <c r="BB275" s="702">
        <f>'[4]2019 GRC Adjustments'!BB275</f>
        <v>0</v>
      </c>
      <c r="BC275" s="702">
        <f>'[4]2019 GRC Adjustments'!BC275</f>
        <v>0</v>
      </c>
      <c r="BD275" s="702">
        <f>'[4]2019 GRC Adjustments'!BD275</f>
        <v>0</v>
      </c>
      <c r="BE275" s="702">
        <f>'[4]2019 GRC Adjustments'!BE275</f>
        <v>0</v>
      </c>
      <c r="BF275" s="702">
        <f>'[4]2019 GRC Adjustments'!BF275</f>
        <v>0</v>
      </c>
      <c r="BG275" s="702">
        <f>'[4]2019 GRC Adjustments'!BG275</f>
        <v>0</v>
      </c>
      <c r="BH275" s="702">
        <f>'[4]2019 GRC Adjustments'!BH275</f>
        <v>0</v>
      </c>
      <c r="BI275" s="702">
        <f>'[4]2019 GRC Adjustments'!BI275</f>
        <v>0</v>
      </c>
      <c r="BJ275" s="702">
        <f>'[4]2019 GRC Adjustments'!BJ275</f>
        <v>-9006372.2399999984</v>
      </c>
      <c r="BK275" s="702">
        <f>'[4]2019 GRC Adjustments'!BK275</f>
        <v>-9006372.2399999984</v>
      </c>
    </row>
    <row r="276" spans="1:63">
      <c r="A276" s="703">
        <f>'[4]2019 GRC Adjustments'!A276</f>
        <v>272</v>
      </c>
      <c r="B276" s="702" t="str">
        <f>'[4]2019 GRC Adjustments'!B276</f>
        <v xml:space="preserve">          (31) 4114 - Inv Tax Cr Adj-Util Operations</v>
      </c>
      <c r="C276" s="702">
        <f>'[4]2019 GRC Adjustments'!C276</f>
        <v>0</v>
      </c>
      <c r="D276" s="702">
        <f>'[4]2019 GRC Adjustments'!D276</f>
        <v>0</v>
      </c>
      <c r="E276" s="702">
        <f>'[4]2019 GRC Adjustments'!E276</f>
        <v>0</v>
      </c>
      <c r="F276" s="702">
        <f>'[4]2019 GRC Adjustments'!F276</f>
        <v>0</v>
      </c>
      <c r="G276" s="702">
        <f>'[4]2019 GRC Adjustments'!G276</f>
        <v>0</v>
      </c>
      <c r="H276" s="702">
        <f>'[4]2019 GRC Adjustments'!H276</f>
        <v>0</v>
      </c>
      <c r="I276" s="702">
        <f>'[4]2019 GRC Adjustments'!I276</f>
        <v>0</v>
      </c>
      <c r="J276" s="702">
        <f>'[4]2019 GRC Adjustments'!J276</f>
        <v>0</v>
      </c>
      <c r="K276" s="702">
        <f>'[4]2019 GRC Adjustments'!K276</f>
        <v>0</v>
      </c>
      <c r="L276" s="702">
        <f>'[4]2019 GRC Adjustments'!L276</f>
        <v>0</v>
      </c>
      <c r="M276" s="702">
        <f>'[4]2019 GRC Adjustments'!M276</f>
        <v>0</v>
      </c>
      <c r="N276" s="702">
        <f>'[4]2019 GRC Adjustments'!N276</f>
        <v>0</v>
      </c>
      <c r="O276" s="702">
        <f>'[4]2019 GRC Adjustments'!O276</f>
        <v>0</v>
      </c>
      <c r="P276" s="702">
        <f>'[4]2019 GRC Adjustments'!P276</f>
        <v>0</v>
      </c>
      <c r="Q276" s="702">
        <f>'[4]2019 GRC Adjustments'!Q276</f>
        <v>0</v>
      </c>
      <c r="R276" s="702">
        <f>'[4]2019 GRC Adjustments'!R276</f>
        <v>0</v>
      </c>
      <c r="S276" s="702">
        <f>'[4]2019 GRC Adjustments'!S276</f>
        <v>0</v>
      </c>
      <c r="T276" s="702">
        <f>'[4]2019 GRC Adjustments'!T276</f>
        <v>0</v>
      </c>
      <c r="U276" s="702">
        <f>'[4]2019 GRC Adjustments'!U276</f>
        <v>0</v>
      </c>
      <c r="V276" s="702">
        <f>'[4]2019 GRC Adjustments'!V276</f>
        <v>0</v>
      </c>
      <c r="W276" s="702">
        <f>'[4]2019 GRC Adjustments'!W276</f>
        <v>0</v>
      </c>
      <c r="X276" s="702">
        <f>'[4]2019 GRC Adjustments'!X276</f>
        <v>0</v>
      </c>
      <c r="Y276" s="702">
        <f>'[4]2019 GRC Adjustments'!Y276</f>
        <v>0</v>
      </c>
      <c r="Z276" s="702">
        <f>'[4]2019 GRC Adjustments'!Z276</f>
        <v>0</v>
      </c>
      <c r="AA276" s="702">
        <f>'[4]2019 GRC Adjustments'!AA276</f>
        <v>0</v>
      </c>
      <c r="AB276" s="702">
        <f>'[4]2019 GRC Adjustments'!AB276</f>
        <v>0</v>
      </c>
      <c r="AC276" s="702">
        <f>'[4]2019 GRC Adjustments'!AC276</f>
        <v>0</v>
      </c>
      <c r="AD276" s="702">
        <f>'[4]2019 GRC Adjustments'!AD276</f>
        <v>0</v>
      </c>
      <c r="AE276" s="702">
        <f>'[4]2019 GRC Adjustments'!AE276</f>
        <v>0</v>
      </c>
      <c r="AF276" s="702">
        <f>'[4]2019 GRC Adjustments'!AF276</f>
        <v>0</v>
      </c>
      <c r="AG276" s="702">
        <f>'[4]2019 GRC Adjustments'!AG276</f>
        <v>0</v>
      </c>
      <c r="AH276" s="702">
        <f>'[4]2019 GRC Adjustments'!AH276</f>
        <v>0</v>
      </c>
      <c r="AI276" s="702">
        <f>'[4]2019 GRC Adjustments'!AI276</f>
        <v>0</v>
      </c>
      <c r="AJ276" s="702">
        <f>'[4]2019 GRC Adjustments'!AJ276</f>
        <v>0</v>
      </c>
      <c r="AK276" s="702">
        <f>'[4]2019 GRC Adjustments'!AK276</f>
        <v>0</v>
      </c>
      <c r="AL276" s="702">
        <f>'[4]2019 GRC Adjustments'!AL276</f>
        <v>0</v>
      </c>
      <c r="AM276" s="702">
        <f>'[4]2019 GRC Adjustments'!AM276</f>
        <v>0</v>
      </c>
      <c r="AN276" s="702">
        <f>'[4]2019 GRC Adjustments'!AN276</f>
        <v>0</v>
      </c>
      <c r="AO276" s="702">
        <f>'[4]2019 GRC Adjustments'!AO276</f>
        <v>0</v>
      </c>
      <c r="AP276" s="702">
        <f>'[4]2019 GRC Adjustments'!AP276</f>
        <v>0</v>
      </c>
      <c r="AQ276" s="702">
        <f>'[4]2019 GRC Adjustments'!AQ276</f>
        <v>0</v>
      </c>
      <c r="AR276" s="702">
        <f>'[4]2019 GRC Adjustments'!AR276</f>
        <v>0</v>
      </c>
      <c r="AS276" s="702">
        <f>'[4]2019 GRC Adjustments'!AS276</f>
        <v>0</v>
      </c>
      <c r="AT276" s="702">
        <f>'[4]2019 GRC Adjustments'!AT276</f>
        <v>0</v>
      </c>
      <c r="AU276" s="702">
        <f>'[4]2019 GRC Adjustments'!AU276</f>
        <v>0</v>
      </c>
      <c r="AV276" s="702">
        <f>'[4]2019 GRC Adjustments'!AV276</f>
        <v>0</v>
      </c>
      <c r="AW276" s="702">
        <f>'[4]2019 GRC Adjustments'!AW276</f>
        <v>0</v>
      </c>
      <c r="AX276" s="702">
        <f>'[4]2019 GRC Adjustments'!AX276</f>
        <v>0</v>
      </c>
      <c r="AY276" s="702">
        <f>'[4]2019 GRC Adjustments'!AY276</f>
        <v>0</v>
      </c>
      <c r="AZ276" s="702">
        <f>'[4]2019 GRC Adjustments'!AZ276</f>
        <v>0</v>
      </c>
      <c r="BA276" s="702">
        <f>'[4]2019 GRC Adjustments'!BA276</f>
        <v>0</v>
      </c>
      <c r="BB276" s="702">
        <f>'[4]2019 GRC Adjustments'!BB276</f>
        <v>0</v>
      </c>
      <c r="BC276" s="702">
        <f>'[4]2019 GRC Adjustments'!BC276</f>
        <v>0</v>
      </c>
      <c r="BD276" s="702">
        <f>'[4]2019 GRC Adjustments'!BD276</f>
        <v>0</v>
      </c>
      <c r="BE276" s="702">
        <f>'[4]2019 GRC Adjustments'!BE276</f>
        <v>0</v>
      </c>
      <c r="BF276" s="702">
        <f>'[4]2019 GRC Adjustments'!BF276</f>
        <v>0</v>
      </c>
      <c r="BG276" s="702">
        <f>'[4]2019 GRC Adjustments'!BG276</f>
        <v>0</v>
      </c>
      <c r="BH276" s="702">
        <f>'[4]2019 GRC Adjustments'!BH276</f>
        <v>0</v>
      </c>
      <c r="BI276" s="702">
        <f>'[4]2019 GRC Adjustments'!BI276</f>
        <v>0</v>
      </c>
      <c r="BJ276" s="702">
        <f>'[4]2019 GRC Adjustments'!BJ276</f>
        <v>0</v>
      </c>
      <c r="BK276" s="702">
        <f>'[4]2019 GRC Adjustments'!BK276</f>
        <v>-1</v>
      </c>
    </row>
    <row r="277" spans="1:63">
      <c r="A277" s="700">
        <f>'[4]2019 GRC Adjustments'!A277</f>
        <v>273</v>
      </c>
      <c r="B277" s="704" t="str">
        <f>'[4]2019 GRC Adjustments'!B277</f>
        <v xml:space="preserve">               (31) SUBTOTAL</v>
      </c>
      <c r="C277" s="704">
        <f>'[4]2019 GRC Adjustments'!C277</f>
        <v>38907707.560000002</v>
      </c>
      <c r="D277" s="704">
        <f>'[4]2019 GRC Adjustments'!D277</f>
        <v>0</v>
      </c>
      <c r="E277" s="704">
        <f>'[4]2019 GRC Adjustments'!E277</f>
        <v>0</v>
      </c>
      <c r="F277" s="704">
        <f>'[4]2019 GRC Adjustments'!F277</f>
        <v>-81967593.284695327</v>
      </c>
      <c r="G277" s="704">
        <f>'[4]2019 GRC Adjustments'!G277</f>
        <v>0</v>
      </c>
      <c r="H277" s="704">
        <f>'[4]2019 GRC Adjustments'!H277</f>
        <v>0</v>
      </c>
      <c r="I277" s="704">
        <f>'[4]2019 GRC Adjustments'!I277</f>
        <v>0</v>
      </c>
      <c r="J277" s="704">
        <f>'[4]2019 GRC Adjustments'!J277</f>
        <v>0</v>
      </c>
      <c r="K277" s="704">
        <f>'[4]2019 GRC Adjustments'!K277</f>
        <v>0</v>
      </c>
      <c r="L277" s="704">
        <f>'[4]2019 GRC Adjustments'!L277</f>
        <v>0</v>
      </c>
      <c r="M277" s="704">
        <f>'[4]2019 GRC Adjustments'!M277</f>
        <v>0</v>
      </c>
      <c r="N277" s="704">
        <f>'[4]2019 GRC Adjustments'!N277</f>
        <v>0</v>
      </c>
      <c r="O277" s="704">
        <f>'[4]2019 GRC Adjustments'!O277</f>
        <v>0</v>
      </c>
      <c r="P277" s="704">
        <f>'[4]2019 GRC Adjustments'!P277</f>
        <v>0</v>
      </c>
      <c r="Q277" s="704">
        <f>'[4]2019 GRC Adjustments'!Q277</f>
        <v>0</v>
      </c>
      <c r="R277" s="704">
        <f>'[4]2019 GRC Adjustments'!R277</f>
        <v>0</v>
      </c>
      <c r="S277" s="704">
        <f>'[4]2019 GRC Adjustments'!S277</f>
        <v>0</v>
      </c>
      <c r="T277" s="704">
        <f>'[4]2019 GRC Adjustments'!T277</f>
        <v>0</v>
      </c>
      <c r="U277" s="704">
        <f>'[4]2019 GRC Adjustments'!U277</f>
        <v>0</v>
      </c>
      <c r="V277" s="704">
        <f>'[4]2019 GRC Adjustments'!V277</f>
        <v>0</v>
      </c>
      <c r="W277" s="704">
        <f>'[4]2019 GRC Adjustments'!W277</f>
        <v>0</v>
      </c>
      <c r="X277" s="704">
        <f>'[4]2019 GRC Adjustments'!X277</f>
        <v>0</v>
      </c>
      <c r="Y277" s="704">
        <f>'[4]2019 GRC Adjustments'!Y277</f>
        <v>0</v>
      </c>
      <c r="Z277" s="704">
        <f>'[4]2019 GRC Adjustments'!Z277</f>
        <v>0</v>
      </c>
      <c r="AA277" s="704">
        <f>'[4]2019 GRC Adjustments'!AA277</f>
        <v>-8748915.1805999987</v>
      </c>
      <c r="AB277" s="704">
        <f>'[4]2019 GRC Adjustments'!AB277</f>
        <v>0</v>
      </c>
      <c r="AC277" s="704">
        <f>'[4]2019 GRC Adjustments'!AC277</f>
        <v>0</v>
      </c>
      <c r="AD277" s="704">
        <f>'[4]2019 GRC Adjustments'!AD277</f>
        <v>0</v>
      </c>
      <c r="AE277" s="704">
        <f>'[4]2019 GRC Adjustments'!AE277</f>
        <v>0</v>
      </c>
      <c r="AF277" s="704">
        <f>'[4]2019 GRC Adjustments'!AF277</f>
        <v>-90716508.465295315</v>
      </c>
      <c r="AG277" s="704">
        <f>'[4]2019 GRC Adjustments'!AG277</f>
        <v>-51808800.905295312</v>
      </c>
      <c r="AH277" s="704">
        <f>'[4]2019 GRC Adjustments'!AH277</f>
        <v>0</v>
      </c>
      <c r="AI277" s="704">
        <f>'[4]2019 GRC Adjustments'!AI277</f>
        <v>0</v>
      </c>
      <c r="AJ277" s="704">
        <f>'[4]2019 GRC Adjustments'!AJ277</f>
        <v>0</v>
      </c>
      <c r="AK277" s="704">
        <f>'[4]2019 GRC Adjustments'!AK277</f>
        <v>0</v>
      </c>
      <c r="AL277" s="704">
        <f>'[4]2019 GRC Adjustments'!AL277</f>
        <v>0</v>
      </c>
      <c r="AM277" s="704">
        <f>'[4]2019 GRC Adjustments'!AM277</f>
        <v>0</v>
      </c>
      <c r="AN277" s="704">
        <f>'[4]2019 GRC Adjustments'!AN277</f>
        <v>0</v>
      </c>
      <c r="AO277" s="704">
        <f>'[4]2019 GRC Adjustments'!AO277</f>
        <v>0</v>
      </c>
      <c r="AP277" s="704">
        <f>'[4]2019 GRC Adjustments'!AP277</f>
        <v>0</v>
      </c>
      <c r="AQ277" s="704">
        <f>'[4]2019 GRC Adjustments'!AQ277</f>
        <v>0</v>
      </c>
      <c r="AR277" s="704">
        <f>'[4]2019 GRC Adjustments'!AR277</f>
        <v>0</v>
      </c>
      <c r="AS277" s="704">
        <f>'[4]2019 GRC Adjustments'!AS277</f>
        <v>0</v>
      </c>
      <c r="AT277" s="704">
        <f>'[4]2019 GRC Adjustments'!AT277</f>
        <v>0</v>
      </c>
      <c r="AU277" s="704">
        <f>'[4]2019 GRC Adjustments'!AU277</f>
        <v>0</v>
      </c>
      <c r="AV277" s="704">
        <f>'[4]2019 GRC Adjustments'!AV277</f>
        <v>0</v>
      </c>
      <c r="AW277" s="704">
        <f>'[4]2019 GRC Adjustments'!AW277</f>
        <v>-9006372.2399999984</v>
      </c>
      <c r="AX277" s="704">
        <f>'[4]2019 GRC Adjustments'!AX277</f>
        <v>0</v>
      </c>
      <c r="AY277" s="704">
        <f>'[4]2019 GRC Adjustments'!AY277</f>
        <v>0</v>
      </c>
      <c r="AZ277" s="704">
        <f>'[4]2019 GRC Adjustments'!AZ277</f>
        <v>0</v>
      </c>
      <c r="BA277" s="704">
        <f>'[4]2019 GRC Adjustments'!BA277</f>
        <v>0</v>
      </c>
      <c r="BB277" s="704">
        <f>'[4]2019 GRC Adjustments'!BB277</f>
        <v>0</v>
      </c>
      <c r="BC277" s="704">
        <f>'[4]2019 GRC Adjustments'!BC277</f>
        <v>0</v>
      </c>
      <c r="BD277" s="704">
        <f>'[4]2019 GRC Adjustments'!BD277</f>
        <v>0</v>
      </c>
      <c r="BE277" s="704">
        <f>'[4]2019 GRC Adjustments'!BE277</f>
        <v>0</v>
      </c>
      <c r="BF277" s="704">
        <f>'[4]2019 GRC Adjustments'!BF277</f>
        <v>0</v>
      </c>
      <c r="BG277" s="704">
        <f>'[4]2019 GRC Adjustments'!BG277</f>
        <v>0</v>
      </c>
      <c r="BH277" s="704">
        <f>'[4]2019 GRC Adjustments'!BH277</f>
        <v>0</v>
      </c>
      <c r="BI277" s="704">
        <f>'[4]2019 GRC Adjustments'!BI277</f>
        <v>0</v>
      </c>
      <c r="BJ277" s="704">
        <f>'[4]2019 GRC Adjustments'!BJ277</f>
        <v>-9006372.2399999984</v>
      </c>
      <c r="BK277" s="704">
        <f>'[4]2019 GRC Adjustments'!BK277</f>
        <v>-60815174.145295307</v>
      </c>
    </row>
    <row r="278" spans="1:63">
      <c r="A278" s="703">
        <f>'[4]2019 GRC Adjustments'!A278</f>
        <v>274</v>
      </c>
      <c r="B278" s="706"/>
      <c r="C278" s="706"/>
      <c r="D278" s="706"/>
      <c r="E278" s="706"/>
      <c r="F278" s="706"/>
      <c r="G278" s="706"/>
      <c r="H278" s="706"/>
      <c r="I278" s="706"/>
      <c r="J278" s="706"/>
      <c r="K278" s="706"/>
      <c r="L278" s="706"/>
      <c r="M278" s="706"/>
      <c r="N278" s="706"/>
      <c r="O278" s="706"/>
      <c r="P278" s="706"/>
      <c r="Q278" s="706"/>
      <c r="R278" s="706"/>
      <c r="S278" s="706"/>
      <c r="T278" s="706"/>
      <c r="U278" s="706"/>
      <c r="V278" s="706"/>
      <c r="W278" s="706"/>
      <c r="X278" s="706"/>
      <c r="Y278" s="706"/>
      <c r="Z278" s="706"/>
      <c r="AA278" s="706"/>
      <c r="AB278" s="706"/>
      <c r="AC278" s="706"/>
      <c r="AD278" s="706"/>
      <c r="AE278" s="706"/>
      <c r="AF278" s="706"/>
      <c r="AG278" s="706"/>
      <c r="AH278" s="706"/>
      <c r="AI278" s="706"/>
      <c r="AJ278" s="706"/>
      <c r="AK278" s="706"/>
      <c r="AL278" s="706"/>
      <c r="AM278" s="706"/>
      <c r="AN278" s="706"/>
      <c r="AO278" s="706"/>
      <c r="AP278" s="706"/>
      <c r="AQ278" s="706"/>
      <c r="AR278" s="706"/>
      <c r="AS278" s="706"/>
      <c r="AT278" s="706"/>
      <c r="AU278" s="706"/>
      <c r="AV278" s="706"/>
      <c r="AW278" s="706"/>
      <c r="AX278" s="706"/>
      <c r="AY278" s="706"/>
      <c r="AZ278" s="706"/>
      <c r="BA278" s="706"/>
      <c r="BB278" s="706"/>
      <c r="BC278" s="706"/>
      <c r="BD278" s="706"/>
      <c r="BE278" s="706"/>
      <c r="BF278" s="706"/>
      <c r="BG278" s="706"/>
      <c r="BH278" s="706"/>
      <c r="BI278" s="706"/>
      <c r="BJ278" s="706"/>
      <c r="BK278" s="706"/>
    </row>
    <row r="279" spans="1:63" ht="13.5" thickBot="1">
      <c r="A279" s="710">
        <f>'[4]2019 GRC Adjustments'!A279</f>
        <v>275</v>
      </c>
      <c r="B279" s="113" t="str">
        <f>'[4]2019 GRC Adjustments'!B279</f>
        <v>NET OPERATING INCOME</v>
      </c>
      <c r="C279" s="113">
        <f>'[4]2019 GRC Adjustments'!C279</f>
        <v>391140691.10000116</v>
      </c>
      <c r="D279" s="113">
        <f>'[4]2019 GRC Adjustments'!D279</f>
        <v>8327800.1577338446</v>
      </c>
      <c r="E279" s="113">
        <f>'[4]2019 GRC Adjustments'!E279</f>
        <v>3965156.9663859992</v>
      </c>
      <c r="F279" s="113">
        <f>'[4]2019 GRC Adjustments'!F279</f>
        <v>-14935653.446827516</v>
      </c>
      <c r="G279" s="113">
        <f>'[4]2019 GRC Adjustments'!G279</f>
        <v>33105346.195786756</v>
      </c>
      <c r="H279" s="113">
        <f>'[4]2019 GRC Adjustments'!H279</f>
        <v>-1955986.2286395892</v>
      </c>
      <c r="I279" s="113">
        <f>'[4]2019 GRC Adjustments'!I279</f>
        <v>66597.374865170947</v>
      </c>
      <c r="J279" s="113">
        <f>'[4]2019 GRC Adjustments'!J279</f>
        <v>303153.75903630909</v>
      </c>
      <c r="K279" s="113">
        <f>'[4]2019 GRC Adjustments'!K279</f>
        <v>184145.16401528014</v>
      </c>
      <c r="L279" s="113">
        <f>'[4]2019 GRC Adjustments'!L279</f>
        <v>71834.764841626398</v>
      </c>
      <c r="M279" s="113">
        <f>'[4]2019 GRC Adjustments'!M279</f>
        <v>5301.3344264041589</v>
      </c>
      <c r="N279" s="113">
        <f>'[4]2019 GRC Adjustments'!N279</f>
        <v>-803909.33835699933</v>
      </c>
      <c r="O279" s="113">
        <f>'[4]2019 GRC Adjustments'!O279</f>
        <v>-496557.58700637007</v>
      </c>
      <c r="P279" s="113">
        <f>'[4]2019 GRC Adjustments'!P279</f>
        <v>-1726149.211916219</v>
      </c>
      <c r="Q279" s="113">
        <f>'[4]2019 GRC Adjustments'!Q279</f>
        <v>319951.38960871892</v>
      </c>
      <c r="R279" s="113">
        <f>'[4]2019 GRC Adjustments'!R279</f>
        <v>-61810.905595265685</v>
      </c>
      <c r="S279" s="113">
        <f>'[4]2019 GRC Adjustments'!S279</f>
        <v>-13156.595940416744</v>
      </c>
      <c r="T279" s="113">
        <f>'[4]2019 GRC Adjustments'!T279</f>
        <v>-23850.252119969373</v>
      </c>
      <c r="U279" s="113">
        <f>'[4]2019 GRC Adjustments'!U279</f>
        <v>0</v>
      </c>
      <c r="V279" s="113">
        <f>'[4]2019 GRC Adjustments'!V279</f>
        <v>-16904953.479322143</v>
      </c>
      <c r="W279" s="113">
        <f>'[4]2019 GRC Adjustments'!W279</f>
        <v>340892.94246068335</v>
      </c>
      <c r="X279" s="113">
        <f>'[4]2019 GRC Adjustments'!X279</f>
        <v>-7589560.1894254973</v>
      </c>
      <c r="Y279" s="113">
        <f>'[4]2019 GRC Adjustments'!Y279</f>
        <v>-68620.043849999958</v>
      </c>
      <c r="Z279" s="113">
        <f>'[4]2019 GRC Adjustments'!Z279</f>
        <v>167530.56</v>
      </c>
      <c r="AA279" s="113">
        <f>'[4]2019 GRC Adjustments'!AA279</f>
        <v>-32912585.679400001</v>
      </c>
      <c r="AB279" s="113">
        <f>'[4]2019 GRC Adjustments'!AB279</f>
        <v>-11000.847433331761</v>
      </c>
      <c r="AC279" s="113">
        <f>'[4]2019 GRC Adjustments'!AC279</f>
        <v>1668426.4785019332</v>
      </c>
      <c r="AD279" s="113">
        <f>'[4]2019 GRC Adjustments'!AD279</f>
        <v>0</v>
      </c>
      <c r="AE279" s="113">
        <f>'[4]2019 GRC Adjustments'!AE279</f>
        <v>0</v>
      </c>
      <c r="AF279" s="113">
        <f>'[4]2019 GRC Adjustments'!AF279</f>
        <v>-28977656.718170613</v>
      </c>
      <c r="AG279" s="113">
        <f>'[4]2019 GRC Adjustments'!AG279</f>
        <v>362163034.38183069</v>
      </c>
      <c r="AH279" s="113">
        <f>'[4]2019 GRC Adjustments'!AH279</f>
        <v>-25687973.340135377</v>
      </c>
      <c r="AI279" s="113">
        <f>'[4]2019 GRC Adjustments'!AI279</f>
        <v>6844287.5880840775</v>
      </c>
      <c r="AJ279" s="113">
        <f>'[4]2019 GRC Adjustments'!AJ279</f>
        <v>-387245.83443835971</v>
      </c>
      <c r="AK279" s="113">
        <f>'[4]2019 GRC Adjustments'!AK279</f>
        <v>-71834.764841627039</v>
      </c>
      <c r="AL279" s="113">
        <f>'[4]2019 GRC Adjustments'!AL279</f>
        <v>-5301.3344264041589</v>
      </c>
      <c r="AM279" s="113">
        <f>'[4]2019 GRC Adjustments'!AM279</f>
        <v>-442588.0013038934</v>
      </c>
      <c r="AN279" s="113">
        <f>'[4]2019 GRC Adjustments'!AN279</f>
        <v>-3003557.1583568119</v>
      </c>
      <c r="AO279" s="113">
        <f>'[4]2019 GRC Adjustments'!AO279</f>
        <v>-208177.32402600534</v>
      </c>
      <c r="AP279" s="113">
        <f>'[4]2019 GRC Adjustments'!AP279</f>
        <v>-691246.88851637836</v>
      </c>
      <c r="AQ279" s="113">
        <f>'[4]2019 GRC Adjustments'!AQ279</f>
        <v>2791831.5547333336</v>
      </c>
      <c r="AR279" s="113">
        <f>'[4]2019 GRC Adjustments'!AR279</f>
        <v>-120117.65165375613</v>
      </c>
      <c r="AS279" s="113">
        <f>'[4]2019 GRC Adjustments'!AS279</f>
        <v>-4864376.4922224488</v>
      </c>
      <c r="AT279" s="113">
        <f>'[4]2019 GRC Adjustments'!AT279</f>
        <v>394548.96938773646</v>
      </c>
      <c r="AU279" s="113">
        <f>'[4]2019 GRC Adjustments'!AU279</f>
        <v>-9627593.762031367</v>
      </c>
      <c r="AV279" s="113">
        <f>'[4]2019 GRC Adjustments'!AV279</f>
        <v>477330.77329275</v>
      </c>
      <c r="AW279" s="113">
        <f>'[4]2019 GRC Adjustments'!AW279</f>
        <v>9006372.2399999984</v>
      </c>
      <c r="AX279" s="113">
        <f>'[4]2019 GRC Adjustments'!AX279</f>
        <v>-296261.05729127157</v>
      </c>
      <c r="AY279" s="113">
        <f>'[4]2019 GRC Adjustments'!AY279</f>
        <v>-1330725.9999759649</v>
      </c>
      <c r="AZ279" s="113">
        <f>'[4]2019 GRC Adjustments'!AZ279</f>
        <v>-538588.03</v>
      </c>
      <c r="BA279" s="113">
        <f>'[4]2019 GRC Adjustments'!BA279</f>
        <v>3256035.0083918069</v>
      </c>
      <c r="BB279" s="113">
        <f>'[4]2019 GRC Adjustments'!BB279</f>
        <v>518010.67067606235</v>
      </c>
      <c r="BC279" s="113">
        <f>'[4]2019 GRC Adjustments'!BC279</f>
        <v>-10681804.722000003</v>
      </c>
      <c r="BD279" s="113">
        <f>'[4]2019 GRC Adjustments'!BD279</f>
        <v>9100115.4800387621</v>
      </c>
      <c r="BE279" s="113">
        <f>'[4]2019 GRC Adjustments'!BE279</f>
        <v>4478733.8338600006</v>
      </c>
      <c r="BF279" s="113">
        <f>'[4]2019 GRC Adjustments'!BF279</f>
        <v>-292768.03540266951</v>
      </c>
      <c r="BG279" s="113">
        <f>'[4]2019 GRC Adjustments'!BG279</f>
        <v>-2441144.5204499997</v>
      </c>
      <c r="BH279" s="113">
        <f>'[4]2019 GRC Adjustments'!BH279</f>
        <v>0</v>
      </c>
      <c r="BI279" s="113">
        <f>'[4]2019 GRC Adjustments'!BI279</f>
        <v>0</v>
      </c>
      <c r="BJ279" s="113">
        <f>'[4]2019 GRC Adjustments'!BJ279</f>
        <v>-23824038.798607785</v>
      </c>
      <c r="BK279" s="113">
        <f>'[4]2019 GRC Adjustments'!BK279</f>
        <v>338338996.58322281</v>
      </c>
    </row>
    <row r="280" spans="1:63" ht="13.5" thickTop="1">
      <c r="A280" s="1"/>
    </row>
    <row r="281" spans="1:63">
      <c r="A281" s="1"/>
    </row>
    <row r="282" spans="1:63">
      <c r="A282" s="1"/>
    </row>
    <row r="283" spans="1:63">
      <c r="A283" s="1"/>
    </row>
    <row r="284" spans="1:63">
      <c r="A284" s="1"/>
    </row>
    <row r="285" spans="1:63">
      <c r="A285" s="1"/>
    </row>
  </sheetData>
  <conditionalFormatting sqref="C1:AF1 AJ1:BL1">
    <cfRule type="cellIs" dxfId="21" priority="9" operator="notEqual">
      <formula>0</formula>
    </cfRule>
    <cfRule type="cellIs" dxfId="20" priority="10" operator="equal">
      <formula>0</formula>
    </cfRule>
  </conditionalFormatting>
  <conditionalFormatting sqref="BM1">
    <cfRule type="cellIs" dxfId="19" priority="7" operator="notEqual">
      <formula>0</formula>
    </cfRule>
    <cfRule type="cellIs" dxfId="18" priority="8" operator="equal">
      <formula>0</formula>
    </cfRule>
  </conditionalFormatting>
  <conditionalFormatting sqref="AG1">
    <cfRule type="cellIs" dxfId="17" priority="5" operator="notEqual">
      <formula>0</formula>
    </cfRule>
    <cfRule type="cellIs" dxfId="16" priority="6" operator="equal">
      <formula>0</formula>
    </cfRule>
  </conditionalFormatting>
  <conditionalFormatting sqref="AH1">
    <cfRule type="cellIs" dxfId="15" priority="3" operator="notEqual">
      <formula>0</formula>
    </cfRule>
    <cfRule type="cellIs" dxfId="14" priority="4" operator="equal">
      <formula>0</formula>
    </cfRule>
  </conditionalFormatting>
  <conditionalFormatting sqref="AI1:BM1">
    <cfRule type="cellIs" dxfId="13" priority="1" operator="notEqual">
      <formula>0</formula>
    </cfRule>
    <cfRule type="cellIs" dxfId="12" priority="2" operator="equal">
      <formula>0</formula>
    </cfRule>
  </conditionalFormatting>
  <printOptions horizontalCentered="1"/>
  <pageMargins left="0.25" right="0.25" top="0.75" bottom="0.75" header="0.3" footer="0.3"/>
  <pageSetup scale="55" fitToWidth="5" fitToHeight="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AD324"/>
  <sheetViews>
    <sheetView workbookViewId="0">
      <pane xSplit="5" ySplit="3" topLeftCell="AA4" activePane="bottomRight" state="frozen"/>
      <selection pane="topRight"/>
      <selection pane="bottomLeft"/>
      <selection pane="bottomRight" sqref="A1:XFD1048576"/>
    </sheetView>
  </sheetViews>
  <sheetFormatPr defaultColWidth="8.85546875" defaultRowHeight="12.75"/>
  <cols>
    <col min="1" max="1" width="6.7109375" style="94" bestFit="1" customWidth="1"/>
    <col min="2" max="2" width="64.28515625" style="94" bestFit="1" customWidth="1"/>
    <col min="3" max="3" width="14.5703125" style="94" bestFit="1" customWidth="1"/>
    <col min="4" max="4" width="12.85546875" style="94" bestFit="1" customWidth="1"/>
    <col min="5" max="5" width="14.5703125" style="94" bestFit="1" customWidth="1"/>
    <col min="6" max="6" width="11.42578125" style="94" bestFit="1" customWidth="1"/>
    <col min="7" max="8" width="14.5703125" style="94" bestFit="1" customWidth="1"/>
    <col min="9" max="9" width="15.28515625" style="94" bestFit="1" customWidth="1"/>
    <col min="10" max="11" width="15.5703125" style="94" bestFit="1" customWidth="1"/>
    <col min="12" max="12" width="12.85546875" style="94" bestFit="1" customWidth="1"/>
    <col min="13" max="13" width="15.85546875" style="94" bestFit="1" customWidth="1"/>
    <col min="14" max="14" width="13.5703125" style="94" bestFit="1" customWidth="1"/>
    <col min="15" max="15" width="15" style="94" bestFit="1" customWidth="1"/>
    <col min="16" max="16" width="12" style="94" bestFit="1" customWidth="1"/>
    <col min="17" max="17" width="14.140625" style="94" bestFit="1" customWidth="1"/>
    <col min="18" max="18" width="15.28515625" style="94" bestFit="1" customWidth="1"/>
    <col min="19" max="19" width="11.7109375" style="94" bestFit="1" customWidth="1"/>
    <col min="20" max="20" width="15.140625" style="94" bestFit="1" customWidth="1"/>
    <col min="21" max="21" width="11" style="94" bestFit="1" customWidth="1"/>
    <col min="22" max="22" width="16.140625" style="94" bestFit="1" customWidth="1"/>
    <col min="23" max="23" width="16.85546875" style="94" bestFit="1" customWidth="1"/>
    <col min="24" max="25" width="11" style="94" bestFit="1" customWidth="1"/>
    <col min="26" max="26" width="14.5703125" style="94" bestFit="1" customWidth="1"/>
    <col min="27" max="28" width="16.28515625" style="94" bestFit="1" customWidth="1"/>
    <col min="29" max="30" width="14.5703125" style="94" bestFit="1" customWidth="1"/>
    <col min="31" max="16384" width="8.85546875" style="94"/>
  </cols>
  <sheetData>
    <row r="1" spans="1:30" ht="15">
      <c r="A1" s="718"/>
      <c r="B1" s="677" t="str">
        <f>[5]Summary!B1</f>
        <v>1301FC + 1302FC</v>
      </c>
      <c r="C1" s="719">
        <f>[5]Summary!C1</f>
        <v>0</v>
      </c>
      <c r="D1" s="720"/>
      <c r="E1" s="592">
        <f>[5]Summary!E1</f>
        <v>0</v>
      </c>
      <c r="F1" s="592">
        <f>[5]Summary!F1</f>
        <v>0</v>
      </c>
      <c r="G1" s="158" t="str">
        <f>[5]Summary!G1</f>
        <v xml:space="preserve">ACTUAL </v>
      </c>
      <c r="H1" s="158">
        <f>[5]Summary!H1</f>
        <v>0</v>
      </c>
      <c r="I1" s="158" t="str">
        <f>[5]Summary!I1</f>
        <v xml:space="preserve">CBR </v>
      </c>
      <c r="J1" s="158" t="str">
        <f>[5]Summary!J1</f>
        <v>CBR</v>
      </c>
      <c r="K1" s="158" t="str">
        <f>[5]Summary!K1</f>
        <v>DEPRECIATION</v>
      </c>
      <c r="L1" s="158" t="str">
        <f>[5]Summary!L1</f>
        <v>AMORTIZATION</v>
      </c>
      <c r="M1" s="158" t="str">
        <f>[5]Summary!M1</f>
        <v>DEPRECIATION</v>
      </c>
      <c r="N1" s="158" t="str">
        <f>[5]Summary!N1</f>
        <v>EOP</v>
      </c>
      <c r="O1" s="158" t="str">
        <f>[5]Summary!O1</f>
        <v>AMA RATE BASE</v>
      </c>
      <c r="P1" s="158" t="str">
        <f>[5]Summary!P1</f>
        <v>COLSTRIP</v>
      </c>
      <c r="Q1" s="158" t="str">
        <f>[5]Summary!Q1</f>
        <v>RESTATING</v>
      </c>
      <c r="R1" s="158" t="str">
        <f>[5]Summary!R1</f>
        <v>EOP RESTATED</v>
      </c>
      <c r="S1" s="158" t="str">
        <f>[5]Summary!S1</f>
        <v>PROFORMA</v>
      </c>
      <c r="T1" s="158" t="str">
        <f>[5]Summary!T1</f>
        <v>REGULATORY</v>
      </c>
      <c r="U1" s="158">
        <f>[5]Summary!U1</f>
        <v>0</v>
      </c>
      <c r="V1" s="346" t="str">
        <f>[5]Summary!V1</f>
        <v>ANNUALIZE</v>
      </c>
      <c r="W1" s="346" t="str">
        <f>[5]Summary!W1</f>
        <v>REMOVE</v>
      </c>
      <c r="X1" s="346" t="str">
        <f>[5]Summary!X1</f>
        <v>GTZ</v>
      </c>
      <c r="Y1" s="346" t="str">
        <f>[5]Summary!Y1</f>
        <v xml:space="preserve">ENERGY MGMT </v>
      </c>
      <c r="Z1" s="346">
        <f>[5]Summary!Z1</f>
        <v>0</v>
      </c>
      <c r="AA1" s="346">
        <f>[5]Summary!AA1</f>
        <v>0</v>
      </c>
      <c r="AB1" s="346">
        <f>[5]Summary!AB1</f>
        <v>0</v>
      </c>
      <c r="AC1" s="346" t="str">
        <f>[5]Summary!AC1</f>
        <v>PROFORMA</v>
      </c>
      <c r="AD1" s="593" t="str">
        <f>[5]Summary!AD1</f>
        <v xml:space="preserve">PROFORMA </v>
      </c>
    </row>
    <row r="2" spans="1:30">
      <c r="A2" s="720"/>
      <c r="B2" s="677" t="str">
        <f>[5]Summary!B2</f>
        <v>AMA Monthly Reports 2019 GRC Order</v>
      </c>
      <c r="C2" s="592">
        <f>[5]Summary!C2</f>
        <v>0</v>
      </c>
      <c r="D2" s="592">
        <f>[5]Summary!D2</f>
        <v>0</v>
      </c>
      <c r="E2" s="158" t="str">
        <f>[5]Summary!E2</f>
        <v>a-Dec 2018</v>
      </c>
      <c r="F2" s="158" t="str">
        <f>[5]Summary!F2</f>
        <v xml:space="preserve">Reconciling </v>
      </c>
      <c r="G2" s="158" t="str">
        <f>[5]Summary!G2</f>
        <v>RESULTS OF</v>
      </c>
      <c r="H2" s="158">
        <f>[5]Summary!H2</f>
        <v>0</v>
      </c>
      <c r="I2" s="158" t="str">
        <f>[5]Summary!I2</f>
        <v>Restated</v>
      </c>
      <c r="J2" s="158" t="str">
        <f>[5]Summary!J2</f>
        <v>Restated</v>
      </c>
      <c r="K2" s="158">
        <f>[5]Summary!K2</f>
        <v>0</v>
      </c>
      <c r="L2" s="158">
        <f>[5]Summary!L2</f>
        <v>0</v>
      </c>
      <c r="M2" s="678" t="str">
        <f>[5]Summary!M2</f>
        <v>AMORTIZATION</v>
      </c>
      <c r="N2" s="158" t="str">
        <f>[5]Summary!N2</f>
        <v>WILD HORSE</v>
      </c>
      <c r="O2" s="158" t="str">
        <f>[5]Summary!O2</f>
        <v>TO EOP</v>
      </c>
      <c r="P2" s="158" t="str">
        <f>[5]Summary!P2</f>
        <v>DEPRECIATION</v>
      </c>
      <c r="Q2" s="592">
        <f>[5]Summary!Q2</f>
        <v>0</v>
      </c>
      <c r="R2" s="158" t="str">
        <f>[5]Summary!R2</f>
        <v>RESULTS OF</v>
      </c>
      <c r="S2" s="158" t="str">
        <f>[5]Summary!S2</f>
        <v>REMOVE</v>
      </c>
      <c r="T2" s="158" t="str">
        <f>[5]Summary!T2</f>
        <v>ASSETS AND</v>
      </c>
      <c r="U2" s="158">
        <f>[5]Summary!U2</f>
        <v>0</v>
      </c>
      <c r="V2" s="152" t="str">
        <f>[5]Summary!V2</f>
        <v>RENT</v>
      </c>
      <c r="W2" s="152" t="str">
        <f>[5]Summary!W2</f>
        <v>UNPROTECTED</v>
      </c>
      <c r="X2" s="152" t="str">
        <f>[5]Summary!X2</f>
        <v>PLANT</v>
      </c>
      <c r="Y2" s="152" t="str">
        <f>[5]Summary!Y2</f>
        <v>SYSTEM</v>
      </c>
      <c r="Z2" s="152" t="str">
        <f>[5]Summary!Z2</f>
        <v xml:space="preserve">PUBLIC </v>
      </c>
      <c r="AA2" s="152" t="str">
        <f>[5]Summary!AA2</f>
        <v>HR</v>
      </c>
      <c r="AB2" s="152" t="str">
        <f>[5]Summary!AB2</f>
        <v>HMW</v>
      </c>
      <c r="AC2" s="152">
        <f>[5]Summary!AC2</f>
        <v>0</v>
      </c>
      <c r="AD2" s="594" t="str">
        <f>[5]Summary!AD2</f>
        <v>RESULTS</v>
      </c>
    </row>
    <row r="3" spans="1:30" ht="25.5">
      <c r="A3" s="122" t="str">
        <f>[5]Summary!A3</f>
        <v>Source</v>
      </c>
      <c r="B3" s="721">
        <f>[5]Summary!B3</f>
        <v>0</v>
      </c>
      <c r="C3" s="121" t="str">
        <f>[5]Summary!C3</f>
        <v>Electric</v>
      </c>
      <c r="D3" s="592" t="str">
        <f>[5]Summary!D3</f>
        <v>Common</v>
      </c>
      <c r="E3" s="158">
        <f>[5]Summary!E3</f>
        <v>0</v>
      </c>
      <c r="F3" s="347" t="str">
        <f>[5]Summary!F3</f>
        <v>Items frm SAP</v>
      </c>
      <c r="G3" s="347" t="str">
        <f>[5]Summary!G3</f>
        <v>OPERATIONS</v>
      </c>
      <c r="H3" s="722">
        <f>[5]Summary!H3</f>
        <v>0</v>
      </c>
      <c r="I3" s="158" t="str">
        <f>[5]Summary!I3</f>
        <v>Results of Operations</v>
      </c>
      <c r="J3" s="158" t="str">
        <f>[5]Summary!J3</f>
        <v>EOP</v>
      </c>
      <c r="K3" s="18" t="str">
        <f>[5]Summary!K3</f>
        <v>AMA to EOP</v>
      </c>
      <c r="L3" s="121" t="str">
        <f>[5]Summary!L3</f>
        <v>AMA to EOP</v>
      </c>
      <c r="M3" s="158" t="str">
        <f>[5]Summary!M3</f>
        <v>AMA to EOP</v>
      </c>
      <c r="N3" s="158" t="str">
        <f>[5]Summary!N3</f>
        <v xml:space="preserve"> SOLAR</v>
      </c>
      <c r="O3" s="158">
        <f>[5]Summary!O3</f>
        <v>0</v>
      </c>
      <c r="P3" s="158">
        <f>[5]Summary!P3</f>
        <v>0</v>
      </c>
      <c r="Q3" s="158" t="str">
        <f>[5]Summary!Q3</f>
        <v>ADJUSTMENT</v>
      </c>
      <c r="R3" s="158" t="str">
        <f>[5]Summary!R3</f>
        <v>OPERATIONS</v>
      </c>
      <c r="S3" s="158" t="str">
        <f>[5]Summary!S3</f>
        <v>EIM</v>
      </c>
      <c r="T3" s="158" t="str">
        <f>[5]Summary!T3</f>
        <v>LIABILITIES</v>
      </c>
      <c r="U3" s="158" t="str">
        <f>[5]Summary!U3</f>
        <v>AMI</v>
      </c>
      <c r="V3" s="18" t="str">
        <f>[5]Summary!V3</f>
        <v>EXPENSE</v>
      </c>
      <c r="W3" s="18" t="str">
        <f>[5]Summary!W3</f>
        <v>DFIT</v>
      </c>
      <c r="X3" s="18" t="str">
        <f>[5]Summary!X3</f>
        <v>DFRL</v>
      </c>
      <c r="Y3" s="18" t="str">
        <f>[5]Summary!Y3</f>
        <v>EMS</v>
      </c>
      <c r="Z3" s="18" t="str">
        <f>[5]Summary!Z3</f>
        <v>IMPROVEMENT</v>
      </c>
      <c r="AA3" s="18" t="str">
        <f>[5]Summary!AA3</f>
        <v>TOPS</v>
      </c>
      <c r="AB3" s="18">
        <f>[5]Summary!AB3</f>
        <v>0</v>
      </c>
      <c r="AC3" s="18" t="str">
        <f>[5]Summary!AC3</f>
        <v>ADJUSTMENTS</v>
      </c>
      <c r="AD3" s="595" t="str">
        <f>[5]Summary!AD3</f>
        <v>OF OPERATIONS</v>
      </c>
    </row>
    <row r="4" spans="1:30">
      <c r="A4" s="723">
        <f>[5]Summary!A4</f>
        <v>0</v>
      </c>
      <c r="B4" s="724">
        <f>[5]Summary!B4</f>
        <v>0</v>
      </c>
      <c r="C4" s="725">
        <f>[5]Summary!C4</f>
        <v>0</v>
      </c>
      <c r="D4" s="725">
        <f>[5]Summary!D4</f>
        <v>0</v>
      </c>
      <c r="E4" s="726" t="str">
        <f>[5]Summary!E4</f>
        <v>C</v>
      </c>
      <c r="F4" s="348" t="str">
        <f>[5]Summary!F4</f>
        <v>D</v>
      </c>
      <c r="G4" s="596" t="str">
        <f>[5]Summary!G4</f>
        <v>E = C+D</v>
      </c>
      <c r="H4" s="726" t="str">
        <f>[5]Summary!H4</f>
        <v>F</v>
      </c>
      <c r="I4" s="348" t="str">
        <f>[5]Summary!I4</f>
        <v>G = E + F</v>
      </c>
      <c r="J4" s="348" t="str">
        <f>[5]Summary!J4</f>
        <v>J</v>
      </c>
      <c r="K4" s="348" t="str">
        <f>[5]Summary!K4</f>
        <v>K1</v>
      </c>
      <c r="L4" s="348" t="str">
        <f>[5]Summary!L4</f>
        <v>K2</v>
      </c>
      <c r="M4" s="348" t="str">
        <f>[5]Summary!M4</f>
        <v>K = K1 + K2</v>
      </c>
      <c r="N4" s="348" t="str">
        <f>[5]Summary!N4</f>
        <v>I</v>
      </c>
      <c r="O4" s="348" t="str">
        <f>[5]Summary!O4</f>
        <v>L = J - G</v>
      </c>
      <c r="P4" s="348" t="str">
        <f>[5]Summary!P4</f>
        <v>M</v>
      </c>
      <c r="Q4" s="348" t="str">
        <f>[5]Summary!Q4</f>
        <v>N= K + I + L + M</v>
      </c>
      <c r="R4" s="348" t="str">
        <f>[5]Summary!R4</f>
        <v>O = E + N</v>
      </c>
      <c r="S4" s="348" t="str">
        <f>[5]Summary!S4</f>
        <v>P</v>
      </c>
      <c r="T4" s="348" t="str">
        <f>[5]Summary!T4</f>
        <v>Q</v>
      </c>
      <c r="U4" s="348" t="str">
        <f>[5]Summary!U4</f>
        <v>R</v>
      </c>
      <c r="V4" s="348" t="str">
        <f>[5]Summary!V4</f>
        <v>S</v>
      </c>
      <c r="W4" s="348" t="str">
        <f>[5]Summary!W4</f>
        <v>T</v>
      </c>
      <c r="X4" s="348" t="str">
        <f>[5]Summary!X4</f>
        <v>U</v>
      </c>
      <c r="Y4" s="348" t="str">
        <f>[5]Summary!Y4</f>
        <v>V</v>
      </c>
      <c r="Z4" s="348" t="str">
        <f>[5]Summary!Z4</f>
        <v>W</v>
      </c>
      <c r="AA4" s="348" t="str">
        <f>[5]Summary!AA4</f>
        <v>X</v>
      </c>
      <c r="AB4" s="348" t="str">
        <f>[5]Summary!AB4</f>
        <v>Y</v>
      </c>
      <c r="AC4" s="348" t="str">
        <f>[5]Summary!AC4</f>
        <v>Z</v>
      </c>
      <c r="AD4" s="348" t="str">
        <f>[5]Summary!AD4</f>
        <v>AA=O+Z</v>
      </c>
    </row>
    <row r="5" spans="1:30">
      <c r="A5" s="727" t="str">
        <f>[5]Summary!A5</f>
        <v>UI</v>
      </c>
      <c r="B5" s="721" t="str">
        <f>[5]Summary!B5</f>
        <v>Gross Utility Plant In Service:</v>
      </c>
      <c r="C5" s="123">
        <f>[5]Summary!C5</f>
        <v>0</v>
      </c>
      <c r="D5" s="123">
        <f>[5]Summary!D5</f>
        <v>0</v>
      </c>
      <c r="E5" s="123">
        <f>[5]Summary!E5</f>
        <v>0</v>
      </c>
      <c r="F5" s="123">
        <f>[5]Summary!F5</f>
        <v>0</v>
      </c>
      <c r="G5" s="123">
        <f>[5]Summary!G5</f>
        <v>0</v>
      </c>
      <c r="H5" s="123">
        <f>[5]Summary!H5</f>
        <v>0</v>
      </c>
      <c r="I5" s="123">
        <f>[5]Summary!I5</f>
        <v>0</v>
      </c>
      <c r="J5" s="123">
        <f>[5]Summary!J5</f>
        <v>0</v>
      </c>
      <c r="K5" s="123">
        <f>[5]Summary!K5</f>
        <v>0</v>
      </c>
      <c r="L5" s="123">
        <f>[5]Summary!L5</f>
        <v>0</v>
      </c>
      <c r="M5" s="123">
        <f>[5]Summary!M5</f>
        <v>0</v>
      </c>
      <c r="N5" s="123">
        <f>[5]Summary!N5</f>
        <v>0</v>
      </c>
      <c r="O5" s="123">
        <f>[5]Summary!O5</f>
        <v>0</v>
      </c>
      <c r="P5" s="123">
        <f>[5]Summary!P5</f>
        <v>0</v>
      </c>
      <c r="Q5" s="123">
        <f>[5]Summary!Q5</f>
        <v>0</v>
      </c>
      <c r="R5" s="123">
        <f>[5]Summary!R5</f>
        <v>0</v>
      </c>
      <c r="S5" s="123">
        <f>[5]Summary!S5</f>
        <v>0</v>
      </c>
      <c r="T5" s="123">
        <f>[5]Summary!T5</f>
        <v>0</v>
      </c>
      <c r="U5" s="123">
        <f>[5]Summary!U5</f>
        <v>0</v>
      </c>
      <c r="V5" s="123">
        <f>[5]Summary!V5</f>
        <v>0</v>
      </c>
      <c r="W5" s="123">
        <f>[5]Summary!W5</f>
        <v>0</v>
      </c>
      <c r="X5" s="123">
        <f>[5]Summary!X5</f>
        <v>0</v>
      </c>
      <c r="Y5" s="123">
        <f>[5]Summary!Y5</f>
        <v>0</v>
      </c>
      <c r="Z5" s="123">
        <f>[5]Summary!Z5</f>
        <v>0</v>
      </c>
      <c r="AA5" s="123">
        <f>[5]Summary!AA5</f>
        <v>0</v>
      </c>
      <c r="AB5" s="123">
        <f>[5]Summary!AB5</f>
        <v>0</v>
      </c>
      <c r="AC5" s="123">
        <f>[5]Summary!AC5</f>
        <v>0</v>
      </c>
      <c r="AD5" s="123">
        <f>[5]Summary!AD5</f>
        <v>0</v>
      </c>
    </row>
    <row r="6" spans="1:30">
      <c r="A6" s="727" t="str">
        <f>[5]Summary!A6</f>
        <v>UI</v>
      </c>
      <c r="B6" s="728" t="str">
        <f>[5]Summary!B6</f>
        <v xml:space="preserve">     Production Plant:</v>
      </c>
      <c r="C6" s="123">
        <f>[5]Summary!C6</f>
        <v>0</v>
      </c>
      <c r="D6" s="121">
        <f>[5]Summary!D6</f>
        <v>0</v>
      </c>
      <c r="E6" s="123">
        <f>[5]Summary!E6</f>
        <v>0</v>
      </c>
      <c r="F6" s="123">
        <f>[5]Summary!F6</f>
        <v>0</v>
      </c>
      <c r="G6" s="123">
        <f>[5]Summary!G6</f>
        <v>0</v>
      </c>
      <c r="H6" s="123">
        <f>[5]Summary!H6</f>
        <v>0</v>
      </c>
      <c r="I6" s="123">
        <f>[5]Summary!I6</f>
        <v>0</v>
      </c>
      <c r="J6" s="123">
        <f>[5]Summary!J6</f>
        <v>0</v>
      </c>
      <c r="K6" s="123">
        <f>[5]Summary!K6</f>
        <v>0</v>
      </c>
      <c r="L6" s="123">
        <f>[5]Summary!L6</f>
        <v>0</v>
      </c>
      <c r="M6" s="123">
        <f>[5]Summary!M6</f>
        <v>0</v>
      </c>
      <c r="N6" s="123">
        <f>[5]Summary!N6</f>
        <v>0</v>
      </c>
      <c r="O6" s="123">
        <f>[5]Summary!O6</f>
        <v>0</v>
      </c>
      <c r="P6" s="123">
        <f>[5]Summary!P6</f>
        <v>0</v>
      </c>
      <c r="Q6" s="123">
        <f>[5]Summary!Q6</f>
        <v>0</v>
      </c>
      <c r="R6" s="123">
        <f>[5]Summary!R6</f>
        <v>0</v>
      </c>
      <c r="S6" s="123">
        <f>[5]Summary!S6</f>
        <v>0</v>
      </c>
      <c r="T6" s="123">
        <f>[5]Summary!T6</f>
        <v>0</v>
      </c>
      <c r="U6" s="123">
        <f>[5]Summary!U6</f>
        <v>0</v>
      </c>
      <c r="V6" s="123">
        <f>[5]Summary!V6</f>
        <v>0</v>
      </c>
      <c r="W6" s="123">
        <f>[5]Summary!W6</f>
        <v>0</v>
      </c>
      <c r="X6" s="123">
        <f>[5]Summary!X6</f>
        <v>0</v>
      </c>
      <c r="Y6" s="123">
        <f>[5]Summary!Y6</f>
        <v>0</v>
      </c>
      <c r="Z6" s="123">
        <f>[5]Summary!Z6</f>
        <v>0</v>
      </c>
      <c r="AA6" s="123">
        <f>[5]Summary!AA6</f>
        <v>0</v>
      </c>
      <c r="AB6" s="123">
        <f>[5]Summary!AB6</f>
        <v>0</v>
      </c>
      <c r="AC6" s="123">
        <f>[5]Summary!AC6</f>
        <v>0</v>
      </c>
      <c r="AD6" s="123">
        <f>[5]Summary!AD6</f>
        <v>0</v>
      </c>
    </row>
    <row r="7" spans="1:30">
      <c r="A7" s="727" t="str">
        <f>[5]Summary!A7</f>
        <v>UI</v>
      </c>
      <c r="B7" s="721" t="str">
        <f>[5]Summary!B7</f>
        <v xml:space="preserve">          Steam Production:</v>
      </c>
      <c r="C7" s="123">
        <f>[5]Summary!C7</f>
        <v>0</v>
      </c>
      <c r="D7" s="121">
        <f>[5]Summary!D7</f>
        <v>0</v>
      </c>
      <c r="E7" s="123">
        <f>[5]Summary!E7</f>
        <v>0</v>
      </c>
      <c r="F7" s="123">
        <f>[5]Summary!F7</f>
        <v>0</v>
      </c>
      <c r="G7" s="123">
        <f>[5]Summary!G7</f>
        <v>0</v>
      </c>
      <c r="H7" s="123">
        <f>[5]Summary!H7</f>
        <v>0</v>
      </c>
      <c r="I7" s="123">
        <f>[5]Summary!I7</f>
        <v>0</v>
      </c>
      <c r="J7" s="123">
        <f>[5]Summary!J7</f>
        <v>0</v>
      </c>
      <c r="K7" s="123">
        <f>[5]Summary!K7</f>
        <v>0</v>
      </c>
      <c r="L7" s="123">
        <f>[5]Summary!L7</f>
        <v>0</v>
      </c>
      <c r="M7" s="123">
        <f>[5]Summary!M7</f>
        <v>0</v>
      </c>
      <c r="N7" s="123">
        <f>[5]Summary!N7</f>
        <v>0</v>
      </c>
      <c r="O7" s="123">
        <f>[5]Summary!O7</f>
        <v>0</v>
      </c>
      <c r="P7" s="123">
        <f>[5]Summary!P7</f>
        <v>0</v>
      </c>
      <c r="Q7" s="123">
        <f>[5]Summary!Q7</f>
        <v>0</v>
      </c>
      <c r="R7" s="123">
        <f>[5]Summary!R7</f>
        <v>0</v>
      </c>
      <c r="S7" s="123">
        <f>[5]Summary!S7</f>
        <v>0</v>
      </c>
      <c r="T7" s="123">
        <f>[5]Summary!T7</f>
        <v>0</v>
      </c>
      <c r="U7" s="123">
        <f>[5]Summary!U7</f>
        <v>0</v>
      </c>
      <c r="V7" s="123">
        <f>[5]Summary!V7</f>
        <v>0</v>
      </c>
      <c r="W7" s="123">
        <f>[5]Summary!W7</f>
        <v>0</v>
      </c>
      <c r="X7" s="123">
        <f>[5]Summary!X7</f>
        <v>0</v>
      </c>
      <c r="Y7" s="123">
        <f>[5]Summary!Y7</f>
        <v>0</v>
      </c>
      <c r="Z7" s="123">
        <f>[5]Summary!Z7</f>
        <v>0</v>
      </c>
      <c r="AA7" s="123">
        <f>[5]Summary!AA7</f>
        <v>0</v>
      </c>
      <c r="AB7" s="123">
        <f>[5]Summary!AB7</f>
        <v>0</v>
      </c>
      <c r="AC7" s="123">
        <f>[5]Summary!AC7</f>
        <v>0</v>
      </c>
      <c r="AD7" s="123">
        <f>[5]Summary!AD7</f>
        <v>0</v>
      </c>
    </row>
    <row r="8" spans="1:30">
      <c r="A8" s="727" t="str">
        <f>[5]Summary!A8</f>
        <v>UI</v>
      </c>
      <c r="B8" s="721" t="str">
        <f>[5]Summary!B8</f>
        <v xml:space="preserve">               310 - Land and Land Rights</v>
      </c>
      <c r="C8" s="729" t="str">
        <f>[5]Summary!C8</f>
        <v xml:space="preserve">E310 </v>
      </c>
      <c r="D8" s="729" t="str">
        <f>[5]Summary!D8</f>
        <v xml:space="preserve">C310 </v>
      </c>
      <c r="E8" s="729">
        <f>[5]Summary!E8</f>
        <v>3795007</v>
      </c>
      <c r="F8" s="729">
        <f>[5]Summary!F8</f>
        <v>0</v>
      </c>
      <c r="G8" s="729">
        <f>[5]Summary!G8</f>
        <v>3795007</v>
      </c>
      <c r="H8" s="729">
        <f>[5]Summary!H8</f>
        <v>0</v>
      </c>
      <c r="I8" s="729">
        <f>[5]Summary!I8</f>
        <v>3795007</v>
      </c>
      <c r="J8" s="729">
        <f>[5]Summary!J8</f>
        <v>3795000</v>
      </c>
      <c r="K8" s="729">
        <f>[5]Summary!K8</f>
        <v>0</v>
      </c>
      <c r="L8" s="729">
        <f>[5]Summary!L8</f>
        <v>0</v>
      </c>
      <c r="M8" s="729">
        <f>[5]Summary!M8</f>
        <v>0</v>
      </c>
      <c r="N8" s="729">
        <f>[5]Summary!N8</f>
        <v>0</v>
      </c>
      <c r="O8" s="729">
        <f>[5]Summary!O8</f>
        <v>-7</v>
      </c>
      <c r="P8" s="729">
        <f>[5]Summary!P8</f>
        <v>0</v>
      </c>
      <c r="Q8" s="729">
        <f>[5]Summary!Q8</f>
        <v>-7</v>
      </c>
      <c r="R8" s="729">
        <f>[5]Summary!R8</f>
        <v>3795000</v>
      </c>
      <c r="S8" s="729">
        <f>[5]Summary!S8</f>
        <v>0</v>
      </c>
      <c r="T8" s="729">
        <f>[5]Summary!T8</f>
        <v>0</v>
      </c>
      <c r="U8" s="729">
        <f>[5]Summary!U8</f>
        <v>0</v>
      </c>
      <c r="V8" s="729">
        <f>[5]Summary!V8</f>
        <v>0</v>
      </c>
      <c r="W8" s="729">
        <f>[5]Summary!W8</f>
        <v>0</v>
      </c>
      <c r="X8" s="729">
        <f>[5]Summary!X8</f>
        <v>0</v>
      </c>
      <c r="Y8" s="729">
        <f>[5]Summary!Y8</f>
        <v>0</v>
      </c>
      <c r="Z8" s="729">
        <f>[5]Summary!Z8</f>
        <v>0</v>
      </c>
      <c r="AA8" s="729">
        <f>[5]Summary!AA8</f>
        <v>0</v>
      </c>
      <c r="AB8" s="729">
        <f>[5]Summary!AB8</f>
        <v>0</v>
      </c>
      <c r="AC8" s="729">
        <f>[5]Summary!AC8</f>
        <v>0</v>
      </c>
      <c r="AD8" s="729">
        <f>[5]Summary!AD8</f>
        <v>3795000</v>
      </c>
    </row>
    <row r="9" spans="1:30">
      <c r="A9" s="727" t="str">
        <f>[5]Summary!A9</f>
        <v>UI</v>
      </c>
      <c r="B9" s="721" t="str">
        <f>[5]Summary!B9</f>
        <v xml:space="preserve">               311 - Structures and Improvements</v>
      </c>
      <c r="C9" s="123" t="str">
        <f>[5]Summary!C9</f>
        <v xml:space="preserve">E311 </v>
      </c>
      <c r="D9" s="121" t="str">
        <f>[5]Summary!D9</f>
        <v xml:space="preserve">C311 </v>
      </c>
      <c r="E9" s="123">
        <f>[5]Summary!E9</f>
        <v>177711003</v>
      </c>
      <c r="F9" s="123">
        <f>[5]Summary!F9</f>
        <v>0</v>
      </c>
      <c r="G9" s="351">
        <f>[5]Summary!G9</f>
        <v>177711003</v>
      </c>
      <c r="H9" s="351">
        <f>[5]Summary!H9</f>
        <v>0</v>
      </c>
      <c r="I9" s="351">
        <f>[5]Summary!I9</f>
        <v>177711003</v>
      </c>
      <c r="J9" s="351">
        <f>[5]Summary!J9</f>
        <v>178792000</v>
      </c>
      <c r="K9" s="351">
        <f>[5]Summary!K9</f>
        <v>0</v>
      </c>
      <c r="L9" s="351">
        <f>[5]Summary!L9</f>
        <v>0</v>
      </c>
      <c r="M9" s="351">
        <f>[5]Summary!M9</f>
        <v>0</v>
      </c>
      <c r="N9" s="351">
        <f>[5]Summary!N9</f>
        <v>0</v>
      </c>
      <c r="O9" s="351">
        <f>[5]Summary!O9</f>
        <v>1080997</v>
      </c>
      <c r="P9" s="351">
        <f>[5]Summary!P9</f>
        <v>0</v>
      </c>
      <c r="Q9" s="351">
        <f>[5]Summary!Q9</f>
        <v>1080997</v>
      </c>
      <c r="R9" s="351">
        <f>[5]Summary!R9</f>
        <v>178792000</v>
      </c>
      <c r="S9" s="351">
        <f>[5]Summary!S9</f>
        <v>0</v>
      </c>
      <c r="T9" s="351">
        <f>[5]Summary!T9</f>
        <v>0</v>
      </c>
      <c r="U9" s="351">
        <f>[5]Summary!U9</f>
        <v>0</v>
      </c>
      <c r="V9" s="730">
        <f>[5]Summary!V9</f>
        <v>0</v>
      </c>
      <c r="W9" s="730">
        <f>[5]Summary!W9</f>
        <v>0</v>
      </c>
      <c r="X9" s="730">
        <f>[5]Summary!X9</f>
        <v>0</v>
      </c>
      <c r="Y9" s="730">
        <f>[5]Summary!Y9</f>
        <v>0</v>
      </c>
      <c r="Z9" s="730">
        <f>[5]Summary!Z9</f>
        <v>0</v>
      </c>
      <c r="AA9" s="730">
        <f>[5]Summary!AA9</f>
        <v>0</v>
      </c>
      <c r="AB9" s="730">
        <f>[5]Summary!AB9</f>
        <v>0</v>
      </c>
      <c r="AC9" s="730">
        <f>[5]Summary!AC9</f>
        <v>0</v>
      </c>
      <c r="AD9" s="730">
        <f>[5]Summary!AD9</f>
        <v>178792000</v>
      </c>
    </row>
    <row r="10" spans="1:30">
      <c r="A10" s="727" t="str">
        <f>[5]Summary!A10</f>
        <v>UI</v>
      </c>
      <c r="B10" s="721" t="str">
        <f>[5]Summary!B10</f>
        <v xml:space="preserve">               312 - Boiler Plant Equipment</v>
      </c>
      <c r="C10" s="123" t="str">
        <f>[5]Summary!C10</f>
        <v xml:space="preserve">E312 </v>
      </c>
      <c r="D10" s="121" t="str">
        <f>[5]Summary!D10</f>
        <v xml:space="preserve">C312 </v>
      </c>
      <c r="E10" s="123">
        <f>[5]Summary!E10</f>
        <v>712757862</v>
      </c>
      <c r="F10" s="123">
        <f>[5]Summary!F10</f>
        <v>0</v>
      </c>
      <c r="G10" s="351">
        <f>[5]Summary!G10</f>
        <v>712757862</v>
      </c>
      <c r="H10" s="351">
        <f>[5]Summary!H10</f>
        <v>0</v>
      </c>
      <c r="I10" s="351">
        <f>[5]Summary!I10</f>
        <v>712757862</v>
      </c>
      <c r="J10" s="351">
        <f>[5]Summary!J10</f>
        <v>712517000</v>
      </c>
      <c r="K10" s="351">
        <f>[5]Summary!K10</f>
        <v>0</v>
      </c>
      <c r="L10" s="351">
        <f>[5]Summary!L10</f>
        <v>0</v>
      </c>
      <c r="M10" s="351">
        <f>[5]Summary!M10</f>
        <v>0</v>
      </c>
      <c r="N10" s="351">
        <f>[5]Summary!N10</f>
        <v>0</v>
      </c>
      <c r="O10" s="351">
        <f>[5]Summary!O10</f>
        <v>-240862</v>
      </c>
      <c r="P10" s="351">
        <f>[5]Summary!P10</f>
        <v>0</v>
      </c>
      <c r="Q10" s="351">
        <f>[5]Summary!Q10</f>
        <v>-240862</v>
      </c>
      <c r="R10" s="351">
        <f>[5]Summary!R10</f>
        <v>712517000</v>
      </c>
      <c r="S10" s="351">
        <f>[5]Summary!S10</f>
        <v>0</v>
      </c>
      <c r="T10" s="351">
        <f>[5]Summary!T10</f>
        <v>0</v>
      </c>
      <c r="U10" s="351">
        <f>[5]Summary!U10</f>
        <v>0</v>
      </c>
      <c r="V10" s="730">
        <f>[5]Summary!V10</f>
        <v>0</v>
      </c>
      <c r="W10" s="730">
        <f>[5]Summary!W10</f>
        <v>0</v>
      </c>
      <c r="X10" s="730">
        <f>[5]Summary!X10</f>
        <v>0</v>
      </c>
      <c r="Y10" s="730">
        <f>[5]Summary!Y10</f>
        <v>0</v>
      </c>
      <c r="Z10" s="730">
        <f>[5]Summary!Z10</f>
        <v>0</v>
      </c>
      <c r="AA10" s="730">
        <f>[5]Summary!AA10</f>
        <v>0</v>
      </c>
      <c r="AB10" s="730">
        <f>[5]Summary!AB10</f>
        <v>0</v>
      </c>
      <c r="AC10" s="730">
        <f>[5]Summary!AC10</f>
        <v>0</v>
      </c>
      <c r="AD10" s="730">
        <f>[5]Summary!AD10</f>
        <v>712517000</v>
      </c>
    </row>
    <row r="11" spans="1:30">
      <c r="A11" s="727" t="str">
        <f>[5]Summary!A11</f>
        <v>UI</v>
      </c>
      <c r="B11" s="721" t="str">
        <f>[5]Summary!B11</f>
        <v xml:space="preserve">               314 - Turbogenerator Units</v>
      </c>
      <c r="C11" s="123" t="str">
        <f>[5]Summary!C11</f>
        <v xml:space="preserve">E314 </v>
      </c>
      <c r="D11" s="121" t="str">
        <f>[5]Summary!D11</f>
        <v xml:space="preserve">C314 </v>
      </c>
      <c r="E11" s="123">
        <f>[5]Summary!E11</f>
        <v>341092898</v>
      </c>
      <c r="F11" s="123">
        <f>[5]Summary!F11</f>
        <v>0</v>
      </c>
      <c r="G11" s="351">
        <f>[5]Summary!G11</f>
        <v>341092898</v>
      </c>
      <c r="H11" s="351">
        <f>[5]Summary!H11</f>
        <v>0</v>
      </c>
      <c r="I11" s="351">
        <f>[5]Summary!I11</f>
        <v>341092898</v>
      </c>
      <c r="J11" s="351">
        <f>[5]Summary!J11</f>
        <v>345232000</v>
      </c>
      <c r="K11" s="351">
        <f>[5]Summary!K11</f>
        <v>0</v>
      </c>
      <c r="L11" s="351">
        <f>[5]Summary!L11</f>
        <v>0</v>
      </c>
      <c r="M11" s="351">
        <f>[5]Summary!M11</f>
        <v>0</v>
      </c>
      <c r="N11" s="351">
        <f>[5]Summary!N11</f>
        <v>0</v>
      </c>
      <c r="O11" s="351">
        <f>[5]Summary!O11</f>
        <v>4139102</v>
      </c>
      <c r="P11" s="351">
        <f>[5]Summary!P11</f>
        <v>0</v>
      </c>
      <c r="Q11" s="351">
        <f>[5]Summary!Q11</f>
        <v>4139102</v>
      </c>
      <c r="R11" s="351">
        <f>[5]Summary!R11</f>
        <v>345232000</v>
      </c>
      <c r="S11" s="351">
        <f>[5]Summary!S11</f>
        <v>0</v>
      </c>
      <c r="T11" s="351">
        <f>[5]Summary!T11</f>
        <v>0</v>
      </c>
      <c r="U11" s="351">
        <f>[5]Summary!U11</f>
        <v>0</v>
      </c>
      <c r="V11" s="730">
        <f>[5]Summary!V11</f>
        <v>0</v>
      </c>
      <c r="W11" s="730">
        <f>[5]Summary!W11</f>
        <v>0</v>
      </c>
      <c r="X11" s="730">
        <f>[5]Summary!X11</f>
        <v>0</v>
      </c>
      <c r="Y11" s="730">
        <f>[5]Summary!Y11</f>
        <v>0</v>
      </c>
      <c r="Z11" s="730">
        <f>[5]Summary!Z11</f>
        <v>0</v>
      </c>
      <c r="AA11" s="730">
        <f>[5]Summary!AA11</f>
        <v>0</v>
      </c>
      <c r="AB11" s="730">
        <f>[5]Summary!AB11</f>
        <v>0</v>
      </c>
      <c r="AC11" s="730">
        <f>[5]Summary!AC11</f>
        <v>0</v>
      </c>
      <c r="AD11" s="730">
        <f>[5]Summary!AD11</f>
        <v>345232000</v>
      </c>
    </row>
    <row r="12" spans="1:30">
      <c r="A12" s="727" t="str">
        <f>[5]Summary!A12</f>
        <v>UI</v>
      </c>
      <c r="B12" s="721" t="str">
        <f>[5]Summary!B12</f>
        <v xml:space="preserve">               315 - Accessory Electric Equipment</v>
      </c>
      <c r="C12" s="123" t="str">
        <f>[5]Summary!C12</f>
        <v xml:space="preserve">E315 </v>
      </c>
      <c r="D12" s="121" t="str">
        <f>[5]Summary!D12</f>
        <v xml:space="preserve">C315 </v>
      </c>
      <c r="E12" s="123">
        <f>[5]Summary!E12</f>
        <v>49407222</v>
      </c>
      <c r="F12" s="123">
        <f>[5]Summary!F12</f>
        <v>0</v>
      </c>
      <c r="G12" s="351">
        <f>[5]Summary!G12</f>
        <v>49407222</v>
      </c>
      <c r="H12" s="351">
        <f>[5]Summary!H12</f>
        <v>0</v>
      </c>
      <c r="I12" s="351">
        <f>[5]Summary!I12</f>
        <v>49407222</v>
      </c>
      <c r="J12" s="351">
        <f>[5]Summary!J12</f>
        <v>49454000</v>
      </c>
      <c r="K12" s="351">
        <f>[5]Summary!K12</f>
        <v>0</v>
      </c>
      <c r="L12" s="351">
        <f>[5]Summary!L12</f>
        <v>0</v>
      </c>
      <c r="M12" s="351">
        <f>[5]Summary!M12</f>
        <v>0</v>
      </c>
      <c r="N12" s="351">
        <f>[5]Summary!N12</f>
        <v>0</v>
      </c>
      <c r="O12" s="351">
        <f>[5]Summary!O12</f>
        <v>46778</v>
      </c>
      <c r="P12" s="351">
        <f>[5]Summary!P12</f>
        <v>0</v>
      </c>
      <c r="Q12" s="351">
        <f>[5]Summary!Q12</f>
        <v>46778</v>
      </c>
      <c r="R12" s="351">
        <f>[5]Summary!R12</f>
        <v>49454000</v>
      </c>
      <c r="S12" s="351">
        <f>[5]Summary!S12</f>
        <v>0</v>
      </c>
      <c r="T12" s="351">
        <f>[5]Summary!T12</f>
        <v>0</v>
      </c>
      <c r="U12" s="351">
        <f>[5]Summary!U12</f>
        <v>0</v>
      </c>
      <c r="V12" s="730">
        <f>[5]Summary!V12</f>
        <v>0</v>
      </c>
      <c r="W12" s="730">
        <f>[5]Summary!W12</f>
        <v>0</v>
      </c>
      <c r="X12" s="730">
        <f>[5]Summary!X12</f>
        <v>0</v>
      </c>
      <c r="Y12" s="730">
        <f>[5]Summary!Y12</f>
        <v>0</v>
      </c>
      <c r="Z12" s="730">
        <f>[5]Summary!Z12</f>
        <v>0</v>
      </c>
      <c r="AA12" s="730">
        <f>[5]Summary!AA12</f>
        <v>0</v>
      </c>
      <c r="AB12" s="730">
        <f>[5]Summary!AB12</f>
        <v>0</v>
      </c>
      <c r="AC12" s="730">
        <f>[5]Summary!AC12</f>
        <v>0</v>
      </c>
      <c r="AD12" s="730">
        <f>[5]Summary!AD12</f>
        <v>49454000</v>
      </c>
    </row>
    <row r="13" spans="1:30">
      <c r="A13" s="727" t="str">
        <f>[5]Summary!A13</f>
        <v>UI</v>
      </c>
      <c r="B13" s="721" t="str">
        <f>[5]Summary!B13</f>
        <v xml:space="preserve">               316 - Miscellaneous Power Plant Equipment</v>
      </c>
      <c r="C13" s="123" t="str">
        <f>[5]Summary!C13</f>
        <v xml:space="preserve">E316 </v>
      </c>
      <c r="D13" s="121" t="str">
        <f>[5]Summary!D13</f>
        <v xml:space="preserve">C316 </v>
      </c>
      <c r="E13" s="123">
        <f>[5]Summary!E13</f>
        <v>15899790</v>
      </c>
      <c r="F13" s="123">
        <f>[5]Summary!F13</f>
        <v>0</v>
      </c>
      <c r="G13" s="351">
        <f>[5]Summary!G13</f>
        <v>15899790</v>
      </c>
      <c r="H13" s="351">
        <f>[5]Summary!H13</f>
        <v>0</v>
      </c>
      <c r="I13" s="351">
        <f>[5]Summary!I13</f>
        <v>15899790</v>
      </c>
      <c r="J13" s="351">
        <f>[5]Summary!J13</f>
        <v>15900000</v>
      </c>
      <c r="K13" s="351">
        <f>[5]Summary!K13</f>
        <v>0</v>
      </c>
      <c r="L13" s="351">
        <f>[5]Summary!L13</f>
        <v>0</v>
      </c>
      <c r="M13" s="351">
        <f>[5]Summary!M13</f>
        <v>0</v>
      </c>
      <c r="N13" s="351">
        <f>[5]Summary!N13</f>
        <v>0</v>
      </c>
      <c r="O13" s="351">
        <f>[5]Summary!O13</f>
        <v>210</v>
      </c>
      <c r="P13" s="351">
        <f>[5]Summary!P13</f>
        <v>0</v>
      </c>
      <c r="Q13" s="351">
        <f>[5]Summary!Q13</f>
        <v>210</v>
      </c>
      <c r="R13" s="351">
        <f>[5]Summary!R13</f>
        <v>15900000</v>
      </c>
      <c r="S13" s="351">
        <f>[5]Summary!S13</f>
        <v>0</v>
      </c>
      <c r="T13" s="351">
        <f>[5]Summary!T13</f>
        <v>0</v>
      </c>
      <c r="U13" s="351">
        <f>[5]Summary!U13</f>
        <v>0</v>
      </c>
      <c r="V13" s="730">
        <f>[5]Summary!V13</f>
        <v>0</v>
      </c>
      <c r="W13" s="730">
        <f>[5]Summary!W13</f>
        <v>0</v>
      </c>
      <c r="X13" s="730">
        <f>[5]Summary!X13</f>
        <v>0</v>
      </c>
      <c r="Y13" s="730">
        <f>[5]Summary!Y13</f>
        <v>0</v>
      </c>
      <c r="Z13" s="730">
        <f>[5]Summary!Z13</f>
        <v>0</v>
      </c>
      <c r="AA13" s="730">
        <f>[5]Summary!AA13</f>
        <v>0</v>
      </c>
      <c r="AB13" s="730">
        <f>[5]Summary!AB13</f>
        <v>0</v>
      </c>
      <c r="AC13" s="730">
        <f>[5]Summary!AC13</f>
        <v>0</v>
      </c>
      <c r="AD13" s="730">
        <f>[5]Summary!AD13</f>
        <v>15900000</v>
      </c>
    </row>
    <row r="14" spans="1:30">
      <c r="A14" s="727" t="str">
        <f>[5]Summary!A14</f>
        <v>UI</v>
      </c>
      <c r="B14" s="721" t="str">
        <f>[5]Summary!B14</f>
        <v xml:space="preserve">               317 - Asset Retirement Obligation</v>
      </c>
      <c r="C14" s="731" t="str">
        <f>[5]Summary!C14</f>
        <v xml:space="preserve">E317 </v>
      </c>
      <c r="D14" s="121" t="str">
        <f>[5]Summary!D14</f>
        <v xml:space="preserve">C317 </v>
      </c>
      <c r="E14" s="731">
        <f>[5]Summary!E14</f>
        <v>99639639</v>
      </c>
      <c r="F14" s="731">
        <f>[5]Summary!F14</f>
        <v>0</v>
      </c>
      <c r="G14" s="732">
        <f>[5]Summary!G14</f>
        <v>99639639</v>
      </c>
      <c r="H14" s="732">
        <f>[5]Summary!H14</f>
        <v>0</v>
      </c>
      <c r="I14" s="732">
        <f>[5]Summary!I14</f>
        <v>99639639</v>
      </c>
      <c r="J14" s="732">
        <f>[5]Summary!J14</f>
        <v>90820000</v>
      </c>
      <c r="K14" s="732">
        <f>[5]Summary!K14</f>
        <v>0</v>
      </c>
      <c r="L14" s="732">
        <f>[5]Summary!L14</f>
        <v>0</v>
      </c>
      <c r="M14" s="732">
        <f>[5]Summary!M14</f>
        <v>0</v>
      </c>
      <c r="N14" s="732">
        <f>[5]Summary!N14</f>
        <v>0</v>
      </c>
      <c r="O14" s="732">
        <f>[5]Summary!O14</f>
        <v>-8819639</v>
      </c>
      <c r="P14" s="732">
        <f>[5]Summary!P14</f>
        <v>0</v>
      </c>
      <c r="Q14" s="732">
        <f>[5]Summary!Q14</f>
        <v>-8819639</v>
      </c>
      <c r="R14" s="732">
        <f>[5]Summary!R14</f>
        <v>90820000</v>
      </c>
      <c r="S14" s="732">
        <f>[5]Summary!S14</f>
        <v>0</v>
      </c>
      <c r="T14" s="732">
        <f>[5]Summary!T14</f>
        <v>0</v>
      </c>
      <c r="U14" s="732">
        <f>[5]Summary!U14</f>
        <v>0</v>
      </c>
      <c r="V14" s="733">
        <f>[5]Summary!V14</f>
        <v>0</v>
      </c>
      <c r="W14" s="733">
        <f>[5]Summary!W14</f>
        <v>0</v>
      </c>
      <c r="X14" s="733">
        <f>[5]Summary!X14</f>
        <v>0</v>
      </c>
      <c r="Y14" s="733">
        <f>[5]Summary!Y14</f>
        <v>0</v>
      </c>
      <c r="Z14" s="733">
        <f>[5]Summary!Z14</f>
        <v>0</v>
      </c>
      <c r="AA14" s="733">
        <f>[5]Summary!AA14</f>
        <v>0</v>
      </c>
      <c r="AB14" s="733">
        <f>[5]Summary!AB14</f>
        <v>0</v>
      </c>
      <c r="AC14" s="733">
        <f>[5]Summary!AC14</f>
        <v>0</v>
      </c>
      <c r="AD14" s="733">
        <f>[5]Summary!AD14</f>
        <v>90820000</v>
      </c>
    </row>
    <row r="15" spans="1:30">
      <c r="A15" s="727">
        <f>[5]Summary!A15</f>
        <v>0</v>
      </c>
      <c r="B15" s="728" t="str">
        <f>[5]Summary!B15</f>
        <v>Total Steam Production</v>
      </c>
      <c r="C15" s="734">
        <f>[5]Summary!C15</f>
        <v>0</v>
      </c>
      <c r="D15" s="735">
        <f>[5]Summary!D15</f>
        <v>0</v>
      </c>
      <c r="E15" s="735">
        <f>[5]Summary!E15</f>
        <v>1400303421</v>
      </c>
      <c r="F15" s="734">
        <f>[5]Summary!F15</f>
        <v>0</v>
      </c>
      <c r="G15" s="734">
        <f>[5]Summary!G15</f>
        <v>1400303421</v>
      </c>
      <c r="H15" s="734">
        <f>[5]Summary!H15</f>
        <v>0</v>
      </c>
      <c r="I15" s="734">
        <f>[5]Summary!I15</f>
        <v>1400303421</v>
      </c>
      <c r="J15" s="734">
        <f>[5]Summary!J15</f>
        <v>1396510000</v>
      </c>
      <c r="K15" s="734">
        <f>[5]Summary!K15</f>
        <v>0</v>
      </c>
      <c r="L15" s="734">
        <f>[5]Summary!L15</f>
        <v>0</v>
      </c>
      <c r="M15" s="734">
        <f>[5]Summary!M15</f>
        <v>0</v>
      </c>
      <c r="N15" s="734">
        <f>[5]Summary!N15</f>
        <v>0</v>
      </c>
      <c r="O15" s="734">
        <f>[5]Summary!O15</f>
        <v>-3793421</v>
      </c>
      <c r="P15" s="734">
        <f>[5]Summary!P15</f>
        <v>0</v>
      </c>
      <c r="Q15" s="734">
        <f>[5]Summary!Q15</f>
        <v>-3793421</v>
      </c>
      <c r="R15" s="734">
        <f>[5]Summary!R15</f>
        <v>1396510000</v>
      </c>
      <c r="S15" s="734">
        <f>[5]Summary!S15</f>
        <v>0</v>
      </c>
      <c r="T15" s="734">
        <f>[5]Summary!T15</f>
        <v>0</v>
      </c>
      <c r="U15" s="734">
        <f>[5]Summary!U15</f>
        <v>0</v>
      </c>
      <c r="V15" s="734">
        <f>[5]Summary!V15</f>
        <v>0</v>
      </c>
      <c r="W15" s="734">
        <f>[5]Summary!W15</f>
        <v>0</v>
      </c>
      <c r="X15" s="734">
        <f>[5]Summary!X15</f>
        <v>0</v>
      </c>
      <c r="Y15" s="734">
        <f>[5]Summary!Y15</f>
        <v>0</v>
      </c>
      <c r="Z15" s="734">
        <f>[5]Summary!Z15</f>
        <v>0</v>
      </c>
      <c r="AA15" s="734">
        <f>[5]Summary!AA15</f>
        <v>0</v>
      </c>
      <c r="AB15" s="734">
        <f>[5]Summary!AB15</f>
        <v>0</v>
      </c>
      <c r="AC15" s="734">
        <f>[5]Summary!AC15</f>
        <v>0</v>
      </c>
      <c r="AD15" s="734">
        <f>[5]Summary!AD15</f>
        <v>1396510000</v>
      </c>
    </row>
    <row r="16" spans="1:30">
      <c r="A16" s="727" t="str">
        <f>[5]Summary!A16</f>
        <v>UI</v>
      </c>
      <c r="B16" s="721" t="str">
        <f>[5]Summary!B16</f>
        <v xml:space="preserve">          Hydraulic Production:</v>
      </c>
      <c r="C16" s="123">
        <f>[5]Summary!C16</f>
        <v>0</v>
      </c>
      <c r="D16" s="121">
        <f>[5]Summary!D16</f>
        <v>0</v>
      </c>
      <c r="E16" s="123">
        <f>[5]Summary!E16</f>
        <v>0</v>
      </c>
      <c r="F16" s="123">
        <f>[5]Summary!F16</f>
        <v>0</v>
      </c>
      <c r="G16" s="123">
        <f>[5]Summary!G16</f>
        <v>0</v>
      </c>
      <c r="H16" s="123">
        <f>[5]Summary!H16</f>
        <v>0</v>
      </c>
      <c r="I16" s="123">
        <f>[5]Summary!I16</f>
        <v>0</v>
      </c>
      <c r="J16" s="123">
        <f>[5]Summary!J16</f>
        <v>0</v>
      </c>
      <c r="K16" s="123">
        <f>[5]Summary!K16</f>
        <v>0</v>
      </c>
      <c r="L16" s="123">
        <f>[5]Summary!L16</f>
        <v>0</v>
      </c>
      <c r="M16" s="123">
        <f>[5]Summary!M16</f>
        <v>0</v>
      </c>
      <c r="N16" s="123">
        <f>[5]Summary!N16</f>
        <v>0</v>
      </c>
      <c r="O16" s="123">
        <f>[5]Summary!O16</f>
        <v>0</v>
      </c>
      <c r="P16" s="123">
        <f>[5]Summary!P16</f>
        <v>0</v>
      </c>
      <c r="Q16" s="123">
        <f>[5]Summary!Q16</f>
        <v>0</v>
      </c>
      <c r="R16" s="123">
        <f>[5]Summary!R16</f>
        <v>0</v>
      </c>
      <c r="S16" s="123">
        <f>[5]Summary!S16</f>
        <v>0</v>
      </c>
      <c r="T16" s="123">
        <f>[5]Summary!T16</f>
        <v>0</v>
      </c>
      <c r="U16" s="123">
        <f>[5]Summary!U16</f>
        <v>0</v>
      </c>
      <c r="V16" s="123">
        <f>[5]Summary!V16</f>
        <v>0</v>
      </c>
      <c r="W16" s="123">
        <f>[5]Summary!W16</f>
        <v>0</v>
      </c>
      <c r="X16" s="123">
        <f>[5]Summary!X16</f>
        <v>0</v>
      </c>
      <c r="Y16" s="123">
        <f>[5]Summary!Y16</f>
        <v>0</v>
      </c>
      <c r="Z16" s="123">
        <f>[5]Summary!Z16</f>
        <v>0</v>
      </c>
      <c r="AA16" s="123">
        <f>[5]Summary!AA16</f>
        <v>0</v>
      </c>
      <c r="AB16" s="123">
        <f>[5]Summary!AB16</f>
        <v>0</v>
      </c>
      <c r="AC16" s="123">
        <f>[5]Summary!AC16</f>
        <v>0</v>
      </c>
      <c r="AD16" s="123">
        <f>[5]Summary!AD16</f>
        <v>0</v>
      </c>
    </row>
    <row r="17" spans="1:30">
      <c r="A17" s="727" t="str">
        <f>[5]Summary!A17</f>
        <v>UI</v>
      </c>
      <c r="B17" s="721" t="str">
        <f>[5]Summary!B17</f>
        <v xml:space="preserve">               330 - Land and Land Rights</v>
      </c>
      <c r="C17" s="123" t="str">
        <f>[5]Summary!C17</f>
        <v xml:space="preserve">E330 </v>
      </c>
      <c r="D17" s="121" t="str">
        <f>[5]Summary!D17</f>
        <v xml:space="preserve">C330 </v>
      </c>
      <c r="E17" s="123">
        <f>[5]Summary!E17</f>
        <v>6993524</v>
      </c>
      <c r="F17" s="123">
        <f>[5]Summary!F17</f>
        <v>0</v>
      </c>
      <c r="G17" s="729">
        <f>[5]Summary!G17</f>
        <v>6993524</v>
      </c>
      <c r="H17" s="123">
        <f>[5]Summary!H17</f>
        <v>0</v>
      </c>
      <c r="I17" s="729">
        <f>[5]Summary!I17</f>
        <v>6993524</v>
      </c>
      <c r="J17" s="351">
        <f>[5]Summary!J17</f>
        <v>7112000</v>
      </c>
      <c r="K17" s="351">
        <f>[5]Summary!K17</f>
        <v>0</v>
      </c>
      <c r="L17" s="351">
        <f>[5]Summary!L17</f>
        <v>0</v>
      </c>
      <c r="M17" s="351">
        <f>[5]Summary!M17</f>
        <v>0</v>
      </c>
      <c r="N17" s="351">
        <f>[5]Summary!N17</f>
        <v>0</v>
      </c>
      <c r="O17" s="351">
        <f>[5]Summary!O17</f>
        <v>118476</v>
      </c>
      <c r="P17" s="351">
        <f>[5]Summary!P17</f>
        <v>0</v>
      </c>
      <c r="Q17" s="351">
        <f>[5]Summary!Q17</f>
        <v>118476</v>
      </c>
      <c r="R17" s="351">
        <f>[5]Summary!R17</f>
        <v>7112000</v>
      </c>
      <c r="S17" s="351">
        <f>[5]Summary!S17</f>
        <v>0</v>
      </c>
      <c r="T17" s="351">
        <f>[5]Summary!T17</f>
        <v>0</v>
      </c>
      <c r="U17" s="351">
        <f>[5]Summary!U17</f>
        <v>0</v>
      </c>
      <c r="V17" s="730">
        <f>[5]Summary!V17</f>
        <v>0</v>
      </c>
      <c r="W17" s="730">
        <f>[5]Summary!W17</f>
        <v>0</v>
      </c>
      <c r="X17" s="730">
        <f>[5]Summary!X17</f>
        <v>0</v>
      </c>
      <c r="Y17" s="730">
        <f>[5]Summary!Y17</f>
        <v>0</v>
      </c>
      <c r="Z17" s="730">
        <f>[5]Summary!Z17</f>
        <v>0</v>
      </c>
      <c r="AA17" s="730">
        <f>[5]Summary!AA17</f>
        <v>0</v>
      </c>
      <c r="AB17" s="730">
        <f>[5]Summary!AB17</f>
        <v>0</v>
      </c>
      <c r="AC17" s="730">
        <f>[5]Summary!AC17</f>
        <v>0</v>
      </c>
      <c r="AD17" s="730">
        <f>[5]Summary!AD17</f>
        <v>7112000</v>
      </c>
    </row>
    <row r="18" spans="1:30">
      <c r="A18" s="727" t="str">
        <f>[5]Summary!A18</f>
        <v>UI</v>
      </c>
      <c r="B18" s="721" t="str">
        <f>[5]Summary!B18</f>
        <v xml:space="preserve">               331 - Structures and Improvements</v>
      </c>
      <c r="C18" s="123" t="str">
        <f>[5]Summary!C18</f>
        <v xml:space="preserve">E331 </v>
      </c>
      <c r="D18" s="121" t="str">
        <f>[5]Summary!D18</f>
        <v xml:space="preserve">C331 </v>
      </c>
      <c r="E18" s="123">
        <f>[5]Summary!E18</f>
        <v>167061476</v>
      </c>
      <c r="F18" s="123">
        <f>[5]Summary!F18</f>
        <v>0</v>
      </c>
      <c r="G18" s="351">
        <f>[5]Summary!G18</f>
        <v>167061476</v>
      </c>
      <c r="H18" s="123">
        <f>[5]Summary!H18</f>
        <v>0</v>
      </c>
      <c r="I18" s="351">
        <f>[5]Summary!I18</f>
        <v>167061476</v>
      </c>
      <c r="J18" s="351">
        <f>[5]Summary!J18</f>
        <v>166253000</v>
      </c>
      <c r="K18" s="351">
        <f>[5]Summary!K18</f>
        <v>0</v>
      </c>
      <c r="L18" s="351">
        <f>[5]Summary!L18</f>
        <v>0</v>
      </c>
      <c r="M18" s="351">
        <f>[5]Summary!M18</f>
        <v>0</v>
      </c>
      <c r="N18" s="351">
        <f>[5]Summary!N18</f>
        <v>0</v>
      </c>
      <c r="O18" s="351">
        <f>[5]Summary!O18</f>
        <v>-808476</v>
      </c>
      <c r="P18" s="351">
        <f>[5]Summary!P18</f>
        <v>0</v>
      </c>
      <c r="Q18" s="351">
        <f>[5]Summary!Q18</f>
        <v>-808476</v>
      </c>
      <c r="R18" s="351">
        <f>[5]Summary!R18</f>
        <v>166253000</v>
      </c>
      <c r="S18" s="351">
        <f>[5]Summary!S18</f>
        <v>0</v>
      </c>
      <c r="T18" s="351">
        <f>[5]Summary!T18</f>
        <v>0</v>
      </c>
      <c r="U18" s="351">
        <f>[5]Summary!U18</f>
        <v>0</v>
      </c>
      <c r="V18" s="730">
        <f>[5]Summary!V18</f>
        <v>0</v>
      </c>
      <c r="W18" s="730">
        <f>[5]Summary!W18</f>
        <v>0</v>
      </c>
      <c r="X18" s="730">
        <f>[5]Summary!X18</f>
        <v>0</v>
      </c>
      <c r="Y18" s="730">
        <f>[5]Summary!Y18</f>
        <v>0</v>
      </c>
      <c r="Z18" s="730">
        <f>[5]Summary!Z18</f>
        <v>0</v>
      </c>
      <c r="AA18" s="730">
        <f>[5]Summary!AA18</f>
        <v>0</v>
      </c>
      <c r="AB18" s="730">
        <f>[5]Summary!AB18</f>
        <v>0</v>
      </c>
      <c r="AC18" s="730">
        <f>[5]Summary!AC18</f>
        <v>0</v>
      </c>
      <c r="AD18" s="730">
        <f>[5]Summary!AD18</f>
        <v>166253000</v>
      </c>
    </row>
    <row r="19" spans="1:30">
      <c r="A19" s="727" t="str">
        <f>[5]Summary!A19</f>
        <v>UI</v>
      </c>
      <c r="B19" s="721" t="str">
        <f>[5]Summary!B19</f>
        <v xml:space="preserve">               332 - Reservoirs, Dams, and Waterways</v>
      </c>
      <c r="C19" s="123" t="str">
        <f>[5]Summary!C19</f>
        <v xml:space="preserve">E332 </v>
      </c>
      <c r="D19" s="121" t="str">
        <f>[5]Summary!D19</f>
        <v xml:space="preserve">C332 </v>
      </c>
      <c r="E19" s="123">
        <f>[5]Summary!E19</f>
        <v>351850241</v>
      </c>
      <c r="F19" s="123">
        <f>[5]Summary!F19</f>
        <v>0</v>
      </c>
      <c r="G19" s="351">
        <f>[5]Summary!G19</f>
        <v>351850241</v>
      </c>
      <c r="H19" s="123">
        <f>[5]Summary!H19</f>
        <v>0</v>
      </c>
      <c r="I19" s="351">
        <f>[5]Summary!I19</f>
        <v>351850241</v>
      </c>
      <c r="J19" s="351">
        <f>[5]Summary!J19</f>
        <v>358985000</v>
      </c>
      <c r="K19" s="351">
        <f>[5]Summary!K19</f>
        <v>0</v>
      </c>
      <c r="L19" s="351">
        <f>[5]Summary!L19</f>
        <v>0</v>
      </c>
      <c r="M19" s="351">
        <f>[5]Summary!M19</f>
        <v>0</v>
      </c>
      <c r="N19" s="351">
        <f>[5]Summary!N19</f>
        <v>0</v>
      </c>
      <c r="O19" s="351">
        <f>[5]Summary!O19</f>
        <v>7134759</v>
      </c>
      <c r="P19" s="351">
        <f>[5]Summary!P19</f>
        <v>0</v>
      </c>
      <c r="Q19" s="351">
        <f>[5]Summary!Q19</f>
        <v>7134759</v>
      </c>
      <c r="R19" s="351">
        <f>[5]Summary!R19</f>
        <v>358985000</v>
      </c>
      <c r="S19" s="351">
        <f>[5]Summary!S19</f>
        <v>0</v>
      </c>
      <c r="T19" s="351">
        <f>[5]Summary!T19</f>
        <v>0</v>
      </c>
      <c r="U19" s="351">
        <f>[5]Summary!U19</f>
        <v>0</v>
      </c>
      <c r="V19" s="730">
        <f>[5]Summary!V19</f>
        <v>0</v>
      </c>
      <c r="W19" s="730">
        <f>[5]Summary!W19</f>
        <v>0</v>
      </c>
      <c r="X19" s="730">
        <f>[5]Summary!X19</f>
        <v>0</v>
      </c>
      <c r="Y19" s="730">
        <f>[5]Summary!Y19</f>
        <v>0</v>
      </c>
      <c r="Z19" s="730">
        <f>[5]Summary!Z19</f>
        <v>0</v>
      </c>
      <c r="AA19" s="730">
        <f>[5]Summary!AA19</f>
        <v>0</v>
      </c>
      <c r="AB19" s="730">
        <f>[5]Summary!AB19</f>
        <v>0</v>
      </c>
      <c r="AC19" s="730">
        <f>[5]Summary!AC19</f>
        <v>0</v>
      </c>
      <c r="AD19" s="730">
        <f>[5]Summary!AD19</f>
        <v>358985000</v>
      </c>
    </row>
    <row r="20" spans="1:30">
      <c r="A20" s="727" t="str">
        <f>[5]Summary!A20</f>
        <v>UI</v>
      </c>
      <c r="B20" s="721" t="str">
        <f>[5]Summary!B20</f>
        <v xml:space="preserve">               333 - Waterwheels, Turbines and Generators</v>
      </c>
      <c r="C20" s="123" t="str">
        <f>[5]Summary!C20</f>
        <v xml:space="preserve">E333 </v>
      </c>
      <c r="D20" s="121" t="str">
        <f>[5]Summary!D20</f>
        <v xml:space="preserve">C333 </v>
      </c>
      <c r="E20" s="123">
        <f>[5]Summary!E20</f>
        <v>128339882</v>
      </c>
      <c r="F20" s="123">
        <f>[5]Summary!F20</f>
        <v>0</v>
      </c>
      <c r="G20" s="351">
        <f>[5]Summary!G20</f>
        <v>128339882</v>
      </c>
      <c r="H20" s="123">
        <f>[5]Summary!H20</f>
        <v>0</v>
      </c>
      <c r="I20" s="351">
        <f>[5]Summary!I20</f>
        <v>128339882</v>
      </c>
      <c r="J20" s="351">
        <f>[5]Summary!J20</f>
        <v>130240000</v>
      </c>
      <c r="K20" s="351">
        <f>[5]Summary!K20</f>
        <v>0</v>
      </c>
      <c r="L20" s="351">
        <f>[5]Summary!L20</f>
        <v>0</v>
      </c>
      <c r="M20" s="351">
        <f>[5]Summary!M20</f>
        <v>0</v>
      </c>
      <c r="N20" s="351">
        <f>[5]Summary!N20</f>
        <v>0</v>
      </c>
      <c r="O20" s="351">
        <f>[5]Summary!O20</f>
        <v>1900118</v>
      </c>
      <c r="P20" s="351">
        <f>[5]Summary!P20</f>
        <v>0</v>
      </c>
      <c r="Q20" s="351">
        <f>[5]Summary!Q20</f>
        <v>1900118</v>
      </c>
      <c r="R20" s="351">
        <f>[5]Summary!R20</f>
        <v>130240000</v>
      </c>
      <c r="S20" s="351">
        <f>[5]Summary!S20</f>
        <v>0</v>
      </c>
      <c r="T20" s="351">
        <f>[5]Summary!T20</f>
        <v>0</v>
      </c>
      <c r="U20" s="351">
        <f>[5]Summary!U20</f>
        <v>0</v>
      </c>
      <c r="V20" s="730">
        <f>[5]Summary!V20</f>
        <v>0</v>
      </c>
      <c r="W20" s="730">
        <f>[5]Summary!W20</f>
        <v>0</v>
      </c>
      <c r="X20" s="730">
        <f>[5]Summary!X20</f>
        <v>0</v>
      </c>
      <c r="Y20" s="730">
        <f>[5]Summary!Y20</f>
        <v>0</v>
      </c>
      <c r="Z20" s="730">
        <f>[5]Summary!Z20</f>
        <v>0</v>
      </c>
      <c r="AA20" s="730">
        <f>[5]Summary!AA20</f>
        <v>0</v>
      </c>
      <c r="AB20" s="730">
        <f>[5]Summary!AB20</f>
        <v>0</v>
      </c>
      <c r="AC20" s="730">
        <f>[5]Summary!AC20</f>
        <v>0</v>
      </c>
      <c r="AD20" s="730">
        <f>[5]Summary!AD20</f>
        <v>130240000</v>
      </c>
    </row>
    <row r="21" spans="1:30">
      <c r="A21" s="727" t="str">
        <f>[5]Summary!A21</f>
        <v>UI</v>
      </c>
      <c r="B21" s="721" t="str">
        <f>[5]Summary!B21</f>
        <v xml:space="preserve">               334 - Accessory Electric Equipment</v>
      </c>
      <c r="C21" s="123" t="str">
        <f>[5]Summary!C21</f>
        <v xml:space="preserve">E334 </v>
      </c>
      <c r="D21" s="121" t="str">
        <f>[5]Summary!D21</f>
        <v xml:space="preserve">C334 </v>
      </c>
      <c r="E21" s="123">
        <f>[5]Summary!E21</f>
        <v>45906707</v>
      </c>
      <c r="F21" s="123">
        <f>[5]Summary!F21</f>
        <v>0</v>
      </c>
      <c r="G21" s="351">
        <f>[5]Summary!G21</f>
        <v>45906707</v>
      </c>
      <c r="H21" s="123">
        <f>[5]Summary!H21</f>
        <v>0</v>
      </c>
      <c r="I21" s="351">
        <f>[5]Summary!I21</f>
        <v>45906707</v>
      </c>
      <c r="J21" s="351">
        <f>[5]Summary!J21</f>
        <v>45907000</v>
      </c>
      <c r="K21" s="351">
        <f>[5]Summary!K21</f>
        <v>0</v>
      </c>
      <c r="L21" s="351">
        <f>[5]Summary!L21</f>
        <v>0</v>
      </c>
      <c r="M21" s="351">
        <f>[5]Summary!M21</f>
        <v>0</v>
      </c>
      <c r="N21" s="351">
        <f>[5]Summary!N21</f>
        <v>0</v>
      </c>
      <c r="O21" s="351">
        <f>[5]Summary!O21</f>
        <v>293</v>
      </c>
      <c r="P21" s="351">
        <f>[5]Summary!P21</f>
        <v>0</v>
      </c>
      <c r="Q21" s="351">
        <f>[5]Summary!Q21</f>
        <v>293</v>
      </c>
      <c r="R21" s="351">
        <f>[5]Summary!R21</f>
        <v>45907000</v>
      </c>
      <c r="S21" s="351">
        <f>[5]Summary!S21</f>
        <v>0</v>
      </c>
      <c r="T21" s="351">
        <f>[5]Summary!T21</f>
        <v>0</v>
      </c>
      <c r="U21" s="351">
        <f>[5]Summary!U21</f>
        <v>0</v>
      </c>
      <c r="V21" s="730">
        <f>[5]Summary!V21</f>
        <v>0</v>
      </c>
      <c r="W21" s="730">
        <f>[5]Summary!W21</f>
        <v>0</v>
      </c>
      <c r="X21" s="730">
        <f>[5]Summary!X21</f>
        <v>0</v>
      </c>
      <c r="Y21" s="730">
        <f>[5]Summary!Y21</f>
        <v>0</v>
      </c>
      <c r="Z21" s="730">
        <f>[5]Summary!Z21</f>
        <v>0</v>
      </c>
      <c r="AA21" s="730">
        <f>[5]Summary!AA21</f>
        <v>0</v>
      </c>
      <c r="AB21" s="730">
        <f>[5]Summary!AB21</f>
        <v>0</v>
      </c>
      <c r="AC21" s="730">
        <f>[5]Summary!AC21</f>
        <v>0</v>
      </c>
      <c r="AD21" s="730">
        <f>[5]Summary!AD21</f>
        <v>45907000</v>
      </c>
    </row>
    <row r="22" spans="1:30">
      <c r="A22" s="727" t="str">
        <f>[5]Summary!A22</f>
        <v>UI</v>
      </c>
      <c r="B22" s="721" t="str">
        <f>[5]Summary!B22</f>
        <v xml:space="preserve">               335 - Miscellaneous Power Plant Equipment</v>
      </c>
      <c r="C22" s="123" t="str">
        <f>[5]Summary!C22</f>
        <v xml:space="preserve">E335 </v>
      </c>
      <c r="D22" s="121" t="str">
        <f>[5]Summary!D22</f>
        <v xml:space="preserve">C335 </v>
      </c>
      <c r="E22" s="123">
        <f>[5]Summary!E22</f>
        <v>15855290</v>
      </c>
      <c r="F22" s="123">
        <f>[5]Summary!F22</f>
        <v>0</v>
      </c>
      <c r="G22" s="351">
        <f>[5]Summary!G22</f>
        <v>15855290</v>
      </c>
      <c r="H22" s="123">
        <f>[5]Summary!H22</f>
        <v>0</v>
      </c>
      <c r="I22" s="351">
        <f>[5]Summary!I22</f>
        <v>15855290</v>
      </c>
      <c r="J22" s="351">
        <f>[5]Summary!J22</f>
        <v>16076000</v>
      </c>
      <c r="K22" s="351">
        <f>[5]Summary!K22</f>
        <v>0</v>
      </c>
      <c r="L22" s="351">
        <f>[5]Summary!L22</f>
        <v>0</v>
      </c>
      <c r="M22" s="351">
        <f>[5]Summary!M22</f>
        <v>0</v>
      </c>
      <c r="N22" s="351">
        <f>[5]Summary!N22</f>
        <v>0</v>
      </c>
      <c r="O22" s="351">
        <f>[5]Summary!O22</f>
        <v>220710</v>
      </c>
      <c r="P22" s="351">
        <f>[5]Summary!P22</f>
        <v>0</v>
      </c>
      <c r="Q22" s="351">
        <f>[5]Summary!Q22</f>
        <v>220710</v>
      </c>
      <c r="R22" s="351">
        <f>[5]Summary!R22</f>
        <v>16076000</v>
      </c>
      <c r="S22" s="351">
        <f>[5]Summary!S22</f>
        <v>0</v>
      </c>
      <c r="T22" s="351">
        <f>[5]Summary!T22</f>
        <v>0</v>
      </c>
      <c r="U22" s="351">
        <f>[5]Summary!U22</f>
        <v>0</v>
      </c>
      <c r="V22" s="730">
        <f>[5]Summary!V22</f>
        <v>0</v>
      </c>
      <c r="W22" s="730">
        <f>[5]Summary!W22</f>
        <v>0</v>
      </c>
      <c r="X22" s="730">
        <f>[5]Summary!X22</f>
        <v>0</v>
      </c>
      <c r="Y22" s="730">
        <f>[5]Summary!Y22</f>
        <v>0</v>
      </c>
      <c r="Z22" s="730">
        <f>[5]Summary!Z22</f>
        <v>0</v>
      </c>
      <c r="AA22" s="730">
        <f>[5]Summary!AA22</f>
        <v>0</v>
      </c>
      <c r="AB22" s="730">
        <f>[5]Summary!AB22</f>
        <v>0</v>
      </c>
      <c r="AC22" s="730">
        <f>[5]Summary!AC22</f>
        <v>0</v>
      </c>
      <c r="AD22" s="730">
        <f>[5]Summary!AD22</f>
        <v>16076000</v>
      </c>
    </row>
    <row r="23" spans="1:30">
      <c r="A23" s="727" t="str">
        <f>[5]Summary!A23</f>
        <v>UI</v>
      </c>
      <c r="B23" s="721" t="str">
        <f>[5]Summary!B23</f>
        <v xml:space="preserve">               336 - Roads, Railroads and Bridges</v>
      </c>
      <c r="C23" s="123" t="str">
        <f>[5]Summary!C23</f>
        <v xml:space="preserve">E336 </v>
      </c>
      <c r="D23" s="121" t="str">
        <f>[5]Summary!D23</f>
        <v xml:space="preserve">C336 </v>
      </c>
      <c r="E23" s="123">
        <f>[5]Summary!E23</f>
        <v>5045059</v>
      </c>
      <c r="F23" s="123">
        <f>[5]Summary!F23</f>
        <v>0</v>
      </c>
      <c r="G23" s="351">
        <f>[5]Summary!G23</f>
        <v>5045059</v>
      </c>
      <c r="H23" s="123">
        <f>[5]Summary!H23</f>
        <v>0</v>
      </c>
      <c r="I23" s="351">
        <f>[5]Summary!I23</f>
        <v>5045059</v>
      </c>
      <c r="J23" s="351">
        <f>[5]Summary!J23</f>
        <v>5045000</v>
      </c>
      <c r="K23" s="351">
        <f>[5]Summary!K23</f>
        <v>0</v>
      </c>
      <c r="L23" s="351">
        <f>[5]Summary!L23</f>
        <v>0</v>
      </c>
      <c r="M23" s="351">
        <f>[5]Summary!M23</f>
        <v>0</v>
      </c>
      <c r="N23" s="351">
        <f>[5]Summary!N23</f>
        <v>0</v>
      </c>
      <c r="O23" s="351">
        <f>[5]Summary!O23</f>
        <v>-59</v>
      </c>
      <c r="P23" s="351">
        <f>[5]Summary!P23</f>
        <v>0</v>
      </c>
      <c r="Q23" s="351">
        <f>[5]Summary!Q23</f>
        <v>-59</v>
      </c>
      <c r="R23" s="351">
        <f>[5]Summary!R23</f>
        <v>5045000</v>
      </c>
      <c r="S23" s="351">
        <f>[5]Summary!S23</f>
        <v>0</v>
      </c>
      <c r="T23" s="351">
        <f>[5]Summary!T23</f>
        <v>0</v>
      </c>
      <c r="U23" s="351">
        <f>[5]Summary!U23</f>
        <v>0</v>
      </c>
      <c r="V23" s="730">
        <f>[5]Summary!V23</f>
        <v>0</v>
      </c>
      <c r="W23" s="730">
        <f>[5]Summary!W23</f>
        <v>0</v>
      </c>
      <c r="X23" s="730">
        <f>[5]Summary!X23</f>
        <v>0</v>
      </c>
      <c r="Y23" s="730">
        <f>[5]Summary!Y23</f>
        <v>0</v>
      </c>
      <c r="Z23" s="730">
        <f>[5]Summary!Z23</f>
        <v>0</v>
      </c>
      <c r="AA23" s="730">
        <f>[5]Summary!AA23</f>
        <v>0</v>
      </c>
      <c r="AB23" s="730">
        <f>[5]Summary!AB23</f>
        <v>0</v>
      </c>
      <c r="AC23" s="730">
        <f>[5]Summary!AC23</f>
        <v>0</v>
      </c>
      <c r="AD23" s="730">
        <f>[5]Summary!AD23</f>
        <v>5045000</v>
      </c>
    </row>
    <row r="24" spans="1:30">
      <c r="A24" s="727" t="str">
        <f>[5]Summary!A24</f>
        <v>UI</v>
      </c>
      <c r="B24" s="721" t="str">
        <f>[5]Summary!B24</f>
        <v xml:space="preserve">               337 - ARO</v>
      </c>
      <c r="C24" s="123" t="str">
        <f>[5]Summary!C24</f>
        <v xml:space="preserve">E337 </v>
      </c>
      <c r="D24" s="121" t="str">
        <f>[5]Summary!D24</f>
        <v xml:space="preserve">C337 </v>
      </c>
      <c r="E24" s="123">
        <f>[5]Summary!E24</f>
        <v>0</v>
      </c>
      <c r="F24" s="123">
        <f>[5]Summary!F24</f>
        <v>0</v>
      </c>
      <c r="G24" s="351">
        <f>[5]Summary!G24</f>
        <v>0</v>
      </c>
      <c r="H24" s="123">
        <f>[5]Summary!H24</f>
        <v>0</v>
      </c>
      <c r="I24" s="351">
        <f>[5]Summary!I24</f>
        <v>0</v>
      </c>
      <c r="J24" s="351">
        <f>[5]Summary!J24</f>
        <v>0</v>
      </c>
      <c r="K24" s="351">
        <f>[5]Summary!K24</f>
        <v>0</v>
      </c>
      <c r="L24" s="351">
        <f>[5]Summary!L24</f>
        <v>0</v>
      </c>
      <c r="M24" s="351">
        <f>[5]Summary!M24</f>
        <v>0</v>
      </c>
      <c r="N24" s="351">
        <f>[5]Summary!N24</f>
        <v>0</v>
      </c>
      <c r="O24" s="351">
        <f>[5]Summary!O24</f>
        <v>0</v>
      </c>
      <c r="P24" s="351">
        <f>[5]Summary!P24</f>
        <v>0</v>
      </c>
      <c r="Q24" s="351">
        <f>[5]Summary!Q24</f>
        <v>0</v>
      </c>
      <c r="R24" s="351">
        <f>[5]Summary!R24</f>
        <v>0</v>
      </c>
      <c r="S24" s="351">
        <f>[5]Summary!S24</f>
        <v>0</v>
      </c>
      <c r="T24" s="351">
        <f>[5]Summary!T24</f>
        <v>0</v>
      </c>
      <c r="U24" s="351">
        <f>[5]Summary!U24</f>
        <v>0</v>
      </c>
      <c r="V24" s="730">
        <f>[5]Summary!V24</f>
        <v>0</v>
      </c>
      <c r="W24" s="730">
        <f>[5]Summary!W24</f>
        <v>0</v>
      </c>
      <c r="X24" s="730">
        <f>[5]Summary!X24</f>
        <v>0</v>
      </c>
      <c r="Y24" s="730">
        <f>[5]Summary!Y24</f>
        <v>0</v>
      </c>
      <c r="Z24" s="730">
        <f>[5]Summary!Z24</f>
        <v>0</v>
      </c>
      <c r="AA24" s="730">
        <f>[5]Summary!AA24</f>
        <v>0</v>
      </c>
      <c r="AB24" s="730">
        <f>[5]Summary!AB24</f>
        <v>0</v>
      </c>
      <c r="AC24" s="730">
        <f>[5]Summary!AC24</f>
        <v>0</v>
      </c>
      <c r="AD24" s="730">
        <f>[5]Summary!AD24</f>
        <v>0</v>
      </c>
    </row>
    <row r="25" spans="1:30">
      <c r="A25" s="727" t="str">
        <f>[5]Summary!A25</f>
        <v>UI</v>
      </c>
      <c r="B25" s="721" t="str">
        <f>[5]Summary!B25</f>
        <v xml:space="preserve">               338 - Easements</v>
      </c>
      <c r="C25" s="731" t="str">
        <f>[5]Summary!C25</f>
        <v xml:space="preserve">E338 </v>
      </c>
      <c r="D25" s="121" t="str">
        <f>[5]Summary!D25</f>
        <v xml:space="preserve">C338 </v>
      </c>
      <c r="E25" s="731">
        <f>[5]Summary!E25</f>
        <v>0</v>
      </c>
      <c r="F25" s="731">
        <f>[5]Summary!F25</f>
        <v>0</v>
      </c>
      <c r="G25" s="732">
        <f>[5]Summary!G25</f>
        <v>0</v>
      </c>
      <c r="H25" s="731">
        <f>[5]Summary!H25</f>
        <v>0</v>
      </c>
      <c r="I25" s="732">
        <f>[5]Summary!I25</f>
        <v>0</v>
      </c>
      <c r="J25" s="732">
        <f>[5]Summary!J25</f>
        <v>0</v>
      </c>
      <c r="K25" s="732">
        <f>[5]Summary!K25</f>
        <v>0</v>
      </c>
      <c r="L25" s="732">
        <f>[5]Summary!L25</f>
        <v>0</v>
      </c>
      <c r="M25" s="732">
        <f>[5]Summary!M25</f>
        <v>0</v>
      </c>
      <c r="N25" s="732">
        <f>[5]Summary!N25</f>
        <v>0</v>
      </c>
      <c r="O25" s="732">
        <f>[5]Summary!O25</f>
        <v>0</v>
      </c>
      <c r="P25" s="732">
        <f>[5]Summary!P25</f>
        <v>0</v>
      </c>
      <c r="Q25" s="732">
        <f>[5]Summary!Q25</f>
        <v>0</v>
      </c>
      <c r="R25" s="732">
        <f>[5]Summary!R25</f>
        <v>0</v>
      </c>
      <c r="S25" s="732">
        <f>[5]Summary!S25</f>
        <v>0</v>
      </c>
      <c r="T25" s="732">
        <f>[5]Summary!T25</f>
        <v>0</v>
      </c>
      <c r="U25" s="732">
        <f>[5]Summary!U25</f>
        <v>0</v>
      </c>
      <c r="V25" s="733">
        <f>[5]Summary!V25</f>
        <v>0</v>
      </c>
      <c r="W25" s="733">
        <f>[5]Summary!W25</f>
        <v>0</v>
      </c>
      <c r="X25" s="733">
        <f>[5]Summary!X25</f>
        <v>0</v>
      </c>
      <c r="Y25" s="733">
        <f>[5]Summary!Y25</f>
        <v>0</v>
      </c>
      <c r="Z25" s="733">
        <f>[5]Summary!Z25</f>
        <v>0</v>
      </c>
      <c r="AA25" s="733">
        <f>[5]Summary!AA25</f>
        <v>0</v>
      </c>
      <c r="AB25" s="733">
        <f>[5]Summary!AB25</f>
        <v>0</v>
      </c>
      <c r="AC25" s="733">
        <f>[5]Summary!AC25</f>
        <v>0</v>
      </c>
      <c r="AD25" s="733">
        <f>[5]Summary!AD25</f>
        <v>0</v>
      </c>
    </row>
    <row r="26" spans="1:30">
      <c r="A26" s="727">
        <f>[5]Summary!A26</f>
        <v>0</v>
      </c>
      <c r="B26" s="728" t="str">
        <f>[5]Summary!B26</f>
        <v>Total Hydro Production</v>
      </c>
      <c r="C26" s="734">
        <f>[5]Summary!C26</f>
        <v>0</v>
      </c>
      <c r="D26" s="735">
        <f>[5]Summary!D26</f>
        <v>0</v>
      </c>
      <c r="E26" s="735">
        <f>[5]Summary!E26</f>
        <v>721052179</v>
      </c>
      <c r="F26" s="734">
        <f>[5]Summary!F26</f>
        <v>0</v>
      </c>
      <c r="G26" s="734">
        <f>[5]Summary!G26</f>
        <v>721052179</v>
      </c>
      <c r="H26" s="734">
        <f>[5]Summary!H26</f>
        <v>0</v>
      </c>
      <c r="I26" s="734">
        <f>[5]Summary!I26</f>
        <v>721052179</v>
      </c>
      <c r="J26" s="734">
        <f>[5]Summary!J26</f>
        <v>729618000</v>
      </c>
      <c r="K26" s="734">
        <f>[5]Summary!K26</f>
        <v>0</v>
      </c>
      <c r="L26" s="734">
        <f>[5]Summary!L26</f>
        <v>0</v>
      </c>
      <c r="M26" s="734">
        <f>[5]Summary!M26</f>
        <v>0</v>
      </c>
      <c r="N26" s="734">
        <f>[5]Summary!N26</f>
        <v>0</v>
      </c>
      <c r="O26" s="734">
        <f>[5]Summary!O26</f>
        <v>8565821</v>
      </c>
      <c r="P26" s="734">
        <f>[5]Summary!P26</f>
        <v>0</v>
      </c>
      <c r="Q26" s="734">
        <f>[5]Summary!Q26</f>
        <v>8565821</v>
      </c>
      <c r="R26" s="734">
        <f>[5]Summary!R26</f>
        <v>729618000</v>
      </c>
      <c r="S26" s="734">
        <f>[5]Summary!S26</f>
        <v>0</v>
      </c>
      <c r="T26" s="734">
        <f>[5]Summary!T26</f>
        <v>0</v>
      </c>
      <c r="U26" s="734">
        <f>[5]Summary!U26</f>
        <v>0</v>
      </c>
      <c r="V26" s="734">
        <f>[5]Summary!V26</f>
        <v>0</v>
      </c>
      <c r="W26" s="734">
        <f>[5]Summary!W26</f>
        <v>0</v>
      </c>
      <c r="X26" s="734">
        <f>[5]Summary!X26</f>
        <v>0</v>
      </c>
      <c r="Y26" s="734">
        <f>[5]Summary!Y26</f>
        <v>0</v>
      </c>
      <c r="Z26" s="734">
        <f>[5]Summary!Z26</f>
        <v>0</v>
      </c>
      <c r="AA26" s="734">
        <f>[5]Summary!AA26</f>
        <v>0</v>
      </c>
      <c r="AB26" s="734">
        <f>[5]Summary!AB26</f>
        <v>0</v>
      </c>
      <c r="AC26" s="734">
        <f>[5]Summary!AC26</f>
        <v>0</v>
      </c>
      <c r="AD26" s="734">
        <f>[5]Summary!AD26</f>
        <v>729618000</v>
      </c>
    </row>
    <row r="27" spans="1:30">
      <c r="A27" s="727" t="str">
        <f>[5]Summary!A27</f>
        <v>UI</v>
      </c>
      <c r="B27" s="721" t="str">
        <f>[5]Summary!B27</f>
        <v xml:space="preserve">          Other Production:</v>
      </c>
      <c r="C27" s="123">
        <f>[5]Summary!C27</f>
        <v>0</v>
      </c>
      <c r="D27" s="121">
        <f>[5]Summary!D27</f>
        <v>0</v>
      </c>
      <c r="E27" s="123">
        <f>[5]Summary!E27</f>
        <v>0</v>
      </c>
      <c r="F27" s="123">
        <f>[5]Summary!F27</f>
        <v>0</v>
      </c>
      <c r="G27" s="123">
        <f>[5]Summary!G27</f>
        <v>0</v>
      </c>
      <c r="H27" s="123">
        <f>[5]Summary!H27</f>
        <v>0</v>
      </c>
      <c r="I27" s="123">
        <f>[5]Summary!I27</f>
        <v>0</v>
      </c>
      <c r="J27" s="123">
        <f>[5]Summary!J27</f>
        <v>0</v>
      </c>
      <c r="K27" s="123">
        <f>[5]Summary!K27</f>
        <v>0</v>
      </c>
      <c r="L27" s="123">
        <f>[5]Summary!L27</f>
        <v>0</v>
      </c>
      <c r="M27" s="123">
        <f>[5]Summary!M27</f>
        <v>0</v>
      </c>
      <c r="N27" s="123">
        <f>[5]Summary!N27</f>
        <v>0</v>
      </c>
      <c r="O27" s="123">
        <f>[5]Summary!O27</f>
        <v>0</v>
      </c>
      <c r="P27" s="123">
        <f>[5]Summary!P27</f>
        <v>0</v>
      </c>
      <c r="Q27" s="123">
        <f>[5]Summary!Q27</f>
        <v>0</v>
      </c>
      <c r="R27" s="123">
        <f>[5]Summary!R27</f>
        <v>0</v>
      </c>
      <c r="S27" s="123">
        <f>[5]Summary!S27</f>
        <v>0</v>
      </c>
      <c r="T27" s="123">
        <f>[5]Summary!T27</f>
        <v>0</v>
      </c>
      <c r="U27" s="123">
        <f>[5]Summary!U27</f>
        <v>0</v>
      </c>
      <c r="V27" s="123">
        <f>[5]Summary!V27</f>
        <v>0</v>
      </c>
      <c r="W27" s="123">
        <f>[5]Summary!W27</f>
        <v>0</v>
      </c>
      <c r="X27" s="123">
        <f>[5]Summary!X27</f>
        <v>0</v>
      </c>
      <c r="Y27" s="123">
        <f>[5]Summary!Y27</f>
        <v>0</v>
      </c>
      <c r="Z27" s="123">
        <f>[5]Summary!Z27</f>
        <v>0</v>
      </c>
      <c r="AA27" s="123">
        <f>[5]Summary!AA27</f>
        <v>0</v>
      </c>
      <c r="AB27" s="123">
        <f>[5]Summary!AB27</f>
        <v>0</v>
      </c>
      <c r="AC27" s="123">
        <f>[5]Summary!AC27</f>
        <v>0</v>
      </c>
      <c r="AD27" s="123">
        <f>[5]Summary!AD27</f>
        <v>0</v>
      </c>
    </row>
    <row r="28" spans="1:30">
      <c r="A28" s="727" t="str">
        <f>[5]Summary!A28</f>
        <v>UI</v>
      </c>
      <c r="B28" s="721" t="str">
        <f>[5]Summary!B28</f>
        <v xml:space="preserve">               340 - Land and Land Rights</v>
      </c>
      <c r="C28" s="123" t="str">
        <f>[5]Summary!C28</f>
        <v xml:space="preserve">E340 </v>
      </c>
      <c r="D28" s="121" t="str">
        <f>[5]Summary!D28</f>
        <v xml:space="preserve">C340 </v>
      </c>
      <c r="E28" s="123">
        <f>[5]Summary!E28</f>
        <v>16016761</v>
      </c>
      <c r="F28" s="123">
        <f>[5]Summary!F28</f>
        <v>0</v>
      </c>
      <c r="G28" s="123">
        <f>[5]Summary!G28</f>
        <v>16016761</v>
      </c>
      <c r="H28" s="123">
        <f>[5]Summary!H28</f>
        <v>0</v>
      </c>
      <c r="I28" s="123">
        <f>[5]Summary!I28</f>
        <v>16016761</v>
      </c>
      <c r="J28" s="351">
        <f>[5]Summary!J28</f>
        <v>16018000</v>
      </c>
      <c r="K28" s="351">
        <f>[5]Summary!K28</f>
        <v>0</v>
      </c>
      <c r="L28" s="351">
        <f>[5]Summary!L28</f>
        <v>0</v>
      </c>
      <c r="M28" s="351">
        <f>[5]Summary!M28</f>
        <v>0</v>
      </c>
      <c r="N28" s="351">
        <f>[5]Summary!N28</f>
        <v>0</v>
      </c>
      <c r="O28" s="351">
        <f>[5]Summary!O28</f>
        <v>1239</v>
      </c>
      <c r="P28" s="351">
        <f>[5]Summary!P28</f>
        <v>0</v>
      </c>
      <c r="Q28" s="351">
        <f>[5]Summary!Q28</f>
        <v>1239</v>
      </c>
      <c r="R28" s="351">
        <f>[5]Summary!R28</f>
        <v>16018000</v>
      </c>
      <c r="S28" s="351">
        <f>[5]Summary!S28</f>
        <v>0</v>
      </c>
      <c r="T28" s="351">
        <f>[5]Summary!T28</f>
        <v>0</v>
      </c>
      <c r="U28" s="351">
        <f>[5]Summary!U28</f>
        <v>0</v>
      </c>
      <c r="V28" s="730">
        <f>[5]Summary!V28</f>
        <v>0</v>
      </c>
      <c r="W28" s="730">
        <f>[5]Summary!W28</f>
        <v>0</v>
      </c>
      <c r="X28" s="730">
        <f>[5]Summary!X28</f>
        <v>0</v>
      </c>
      <c r="Y28" s="730">
        <f>[5]Summary!Y28</f>
        <v>0</v>
      </c>
      <c r="Z28" s="730">
        <f>[5]Summary!Z28</f>
        <v>0</v>
      </c>
      <c r="AA28" s="730">
        <f>[5]Summary!AA28</f>
        <v>0</v>
      </c>
      <c r="AB28" s="730">
        <f>[5]Summary!AB28</f>
        <v>0</v>
      </c>
      <c r="AC28" s="730">
        <f>[5]Summary!AC28</f>
        <v>0</v>
      </c>
      <c r="AD28" s="730">
        <f>[5]Summary!AD28</f>
        <v>16018000</v>
      </c>
    </row>
    <row r="29" spans="1:30">
      <c r="A29" s="727" t="str">
        <f>[5]Summary!A29</f>
        <v>UI</v>
      </c>
      <c r="B29" s="721" t="str">
        <f>[5]Summary!B29</f>
        <v xml:space="preserve">               341 - Structures and Improvements</v>
      </c>
      <c r="C29" s="123" t="str">
        <f>[5]Summary!C29</f>
        <v xml:space="preserve">E341 </v>
      </c>
      <c r="D29" s="121" t="str">
        <f>[5]Summary!D29</f>
        <v xml:space="preserve">C341 </v>
      </c>
      <c r="E29" s="123">
        <f>[5]Summary!E29</f>
        <v>130762674</v>
      </c>
      <c r="F29" s="123">
        <f>[5]Summary!F29</f>
        <v>0</v>
      </c>
      <c r="G29" s="123">
        <f>[5]Summary!G29</f>
        <v>130762674</v>
      </c>
      <c r="H29" s="123">
        <f>[5]Summary!H29</f>
        <v>0</v>
      </c>
      <c r="I29" s="123">
        <f>[5]Summary!I29</f>
        <v>130762674</v>
      </c>
      <c r="J29" s="351">
        <f>[5]Summary!J29</f>
        <v>131545000</v>
      </c>
      <c r="K29" s="351">
        <f>[5]Summary!K29</f>
        <v>0</v>
      </c>
      <c r="L29" s="351">
        <f>[5]Summary!L29</f>
        <v>0</v>
      </c>
      <c r="M29" s="351">
        <f>[5]Summary!M29</f>
        <v>0</v>
      </c>
      <c r="N29" s="351">
        <f>[5]Summary!N29</f>
        <v>0</v>
      </c>
      <c r="O29" s="351">
        <f>[5]Summary!O29</f>
        <v>782326</v>
      </c>
      <c r="P29" s="351">
        <f>[5]Summary!P29</f>
        <v>0</v>
      </c>
      <c r="Q29" s="351">
        <f>[5]Summary!Q29</f>
        <v>782326</v>
      </c>
      <c r="R29" s="351">
        <f>[5]Summary!R29</f>
        <v>131545000</v>
      </c>
      <c r="S29" s="351">
        <f>[5]Summary!S29</f>
        <v>0</v>
      </c>
      <c r="T29" s="351">
        <f>[5]Summary!T29</f>
        <v>0</v>
      </c>
      <c r="U29" s="351">
        <f>[5]Summary!U29</f>
        <v>0</v>
      </c>
      <c r="V29" s="730">
        <f>[5]Summary!V29</f>
        <v>0</v>
      </c>
      <c r="W29" s="730">
        <f>[5]Summary!W29</f>
        <v>0</v>
      </c>
      <c r="X29" s="730">
        <f>[5]Summary!X29</f>
        <v>0</v>
      </c>
      <c r="Y29" s="730">
        <f>[5]Summary!Y29</f>
        <v>0</v>
      </c>
      <c r="Z29" s="730">
        <f>[5]Summary!Z29</f>
        <v>0</v>
      </c>
      <c r="AA29" s="730">
        <f>[5]Summary!AA29</f>
        <v>0</v>
      </c>
      <c r="AB29" s="730">
        <f>[5]Summary!AB29</f>
        <v>0</v>
      </c>
      <c r="AC29" s="730">
        <f>[5]Summary!AC29</f>
        <v>0</v>
      </c>
      <c r="AD29" s="730">
        <f>[5]Summary!AD29</f>
        <v>131545000</v>
      </c>
    </row>
    <row r="30" spans="1:30">
      <c r="A30" s="727" t="str">
        <f>[5]Summary!A30</f>
        <v>UI</v>
      </c>
      <c r="B30" s="721" t="str">
        <f>[5]Summary!B30</f>
        <v xml:space="preserve">               342 - Fuel Holders, Producers, and Accessories</v>
      </c>
      <c r="C30" s="123" t="str">
        <f>[5]Summary!C30</f>
        <v xml:space="preserve">E342 </v>
      </c>
      <c r="D30" s="121" t="str">
        <f>[5]Summary!D30</f>
        <v xml:space="preserve">C342 </v>
      </c>
      <c r="E30" s="123">
        <f>[5]Summary!E30</f>
        <v>25642467</v>
      </c>
      <c r="F30" s="123">
        <f>[5]Summary!F30</f>
        <v>0</v>
      </c>
      <c r="G30" s="123">
        <f>[5]Summary!G30</f>
        <v>25642467</v>
      </c>
      <c r="H30" s="123">
        <f>[5]Summary!H30</f>
        <v>0</v>
      </c>
      <c r="I30" s="123">
        <f>[5]Summary!I30</f>
        <v>25642467</v>
      </c>
      <c r="J30" s="351">
        <f>[5]Summary!J30</f>
        <v>25859000</v>
      </c>
      <c r="K30" s="351">
        <f>[5]Summary!K30</f>
        <v>0</v>
      </c>
      <c r="L30" s="351">
        <f>[5]Summary!L30</f>
        <v>0</v>
      </c>
      <c r="M30" s="351">
        <f>[5]Summary!M30</f>
        <v>0</v>
      </c>
      <c r="N30" s="351">
        <f>[5]Summary!N30</f>
        <v>0</v>
      </c>
      <c r="O30" s="351">
        <f>[5]Summary!O30</f>
        <v>216533</v>
      </c>
      <c r="P30" s="351">
        <f>[5]Summary!P30</f>
        <v>0</v>
      </c>
      <c r="Q30" s="351">
        <f>[5]Summary!Q30</f>
        <v>216533</v>
      </c>
      <c r="R30" s="351">
        <f>[5]Summary!R30</f>
        <v>25859000</v>
      </c>
      <c r="S30" s="351">
        <f>[5]Summary!S30</f>
        <v>0</v>
      </c>
      <c r="T30" s="351">
        <f>[5]Summary!T30</f>
        <v>0</v>
      </c>
      <c r="U30" s="351">
        <f>[5]Summary!U30</f>
        <v>0</v>
      </c>
      <c r="V30" s="730">
        <f>[5]Summary!V30</f>
        <v>0</v>
      </c>
      <c r="W30" s="730">
        <f>[5]Summary!W30</f>
        <v>0</v>
      </c>
      <c r="X30" s="730">
        <f>[5]Summary!X30</f>
        <v>0</v>
      </c>
      <c r="Y30" s="730">
        <f>[5]Summary!Y30</f>
        <v>0</v>
      </c>
      <c r="Z30" s="730">
        <f>[5]Summary!Z30</f>
        <v>0</v>
      </c>
      <c r="AA30" s="730">
        <f>[5]Summary!AA30</f>
        <v>0</v>
      </c>
      <c r="AB30" s="730">
        <f>[5]Summary!AB30</f>
        <v>0</v>
      </c>
      <c r="AC30" s="730">
        <f>[5]Summary!AC30</f>
        <v>0</v>
      </c>
      <c r="AD30" s="730">
        <f>[5]Summary!AD30</f>
        <v>25859000</v>
      </c>
    </row>
    <row r="31" spans="1:30">
      <c r="A31" s="727" t="str">
        <f>[5]Summary!A31</f>
        <v>UI</v>
      </c>
      <c r="B31" s="721" t="str">
        <f>[5]Summary!B31</f>
        <v xml:space="preserve">               344 - Generators</v>
      </c>
      <c r="C31" s="123" t="str">
        <f>[5]Summary!C31</f>
        <v xml:space="preserve">E344 </v>
      </c>
      <c r="D31" s="121" t="str">
        <f>[5]Summary!D31</f>
        <v xml:space="preserve">C344 </v>
      </c>
      <c r="E31" s="123">
        <f>[5]Summary!E31</f>
        <v>1567187135</v>
      </c>
      <c r="F31" s="123">
        <f>[5]Summary!F31</f>
        <v>0</v>
      </c>
      <c r="G31" s="123">
        <f>[5]Summary!G31</f>
        <v>1567187135</v>
      </c>
      <c r="H31" s="123">
        <f>[5]Summary!H31</f>
        <v>0</v>
      </c>
      <c r="I31" s="123">
        <f>[5]Summary!I31</f>
        <v>1567187135</v>
      </c>
      <c r="J31" s="351">
        <f>[5]Summary!J31</f>
        <v>1575108000</v>
      </c>
      <c r="K31" s="351">
        <f>[5]Summary!K31</f>
        <v>0</v>
      </c>
      <c r="L31" s="351">
        <f>[5]Summary!L31</f>
        <v>0</v>
      </c>
      <c r="M31" s="351">
        <f>[5]Summary!M31</f>
        <v>0</v>
      </c>
      <c r="N31" s="351">
        <f>[5]Summary!N31</f>
        <v>-3131000</v>
      </c>
      <c r="O31" s="351">
        <f>[5]Summary!O31</f>
        <v>7920865</v>
      </c>
      <c r="P31" s="351">
        <f>[5]Summary!P31</f>
        <v>0</v>
      </c>
      <c r="Q31" s="351">
        <f>[5]Summary!Q31</f>
        <v>4789865</v>
      </c>
      <c r="R31" s="351">
        <f>[5]Summary!R31</f>
        <v>1571977000</v>
      </c>
      <c r="S31" s="351">
        <f>[5]Summary!S31</f>
        <v>0</v>
      </c>
      <c r="T31" s="351">
        <f>[5]Summary!T31</f>
        <v>0</v>
      </c>
      <c r="U31" s="351">
        <f>[5]Summary!U31</f>
        <v>0</v>
      </c>
      <c r="V31" s="730">
        <f>[5]Summary!V31</f>
        <v>0</v>
      </c>
      <c r="W31" s="730">
        <f>[5]Summary!W31</f>
        <v>0</v>
      </c>
      <c r="X31" s="730">
        <f>[5]Summary!X31</f>
        <v>0</v>
      </c>
      <c r="Y31" s="730">
        <f>[5]Summary!Y31</f>
        <v>0</v>
      </c>
      <c r="Z31" s="730">
        <f>[5]Summary!Z31</f>
        <v>0</v>
      </c>
      <c r="AA31" s="730">
        <f>[5]Summary!AA31</f>
        <v>0</v>
      </c>
      <c r="AB31" s="730">
        <f>[5]Summary!AB31</f>
        <v>0</v>
      </c>
      <c r="AC31" s="730">
        <f>[5]Summary!AC31</f>
        <v>0</v>
      </c>
      <c r="AD31" s="730">
        <f>[5]Summary!AD31</f>
        <v>1571977000</v>
      </c>
    </row>
    <row r="32" spans="1:30">
      <c r="A32" s="727" t="str">
        <f>[5]Summary!A32</f>
        <v>UI</v>
      </c>
      <c r="B32" s="721" t="str">
        <f>[5]Summary!B32</f>
        <v xml:space="preserve">               345 - Accessory Electric Equipment</v>
      </c>
      <c r="C32" s="123" t="str">
        <f>[5]Summary!C32</f>
        <v xml:space="preserve">E345 </v>
      </c>
      <c r="D32" s="121" t="str">
        <f>[5]Summary!D32</f>
        <v xml:space="preserve">C345 </v>
      </c>
      <c r="E32" s="123">
        <f>[5]Summary!E32</f>
        <v>152650489</v>
      </c>
      <c r="F32" s="123">
        <f>[5]Summary!F32</f>
        <v>0</v>
      </c>
      <c r="G32" s="123">
        <f>[5]Summary!G32</f>
        <v>152650489</v>
      </c>
      <c r="H32" s="123">
        <f>[5]Summary!H32</f>
        <v>0</v>
      </c>
      <c r="I32" s="123">
        <f>[5]Summary!I32</f>
        <v>152650489</v>
      </c>
      <c r="J32" s="351">
        <f>[5]Summary!J32</f>
        <v>153219000</v>
      </c>
      <c r="K32" s="351">
        <f>[5]Summary!K32</f>
        <v>0</v>
      </c>
      <c r="L32" s="351">
        <f>[5]Summary!L32</f>
        <v>0</v>
      </c>
      <c r="M32" s="351">
        <f>[5]Summary!M32</f>
        <v>0</v>
      </c>
      <c r="N32" s="351">
        <f>[5]Summary!N32</f>
        <v>-1081000</v>
      </c>
      <c r="O32" s="351">
        <f>[5]Summary!O32</f>
        <v>568511</v>
      </c>
      <c r="P32" s="351">
        <f>[5]Summary!P32</f>
        <v>0</v>
      </c>
      <c r="Q32" s="351">
        <f>[5]Summary!Q32</f>
        <v>-512489</v>
      </c>
      <c r="R32" s="351">
        <f>[5]Summary!R32</f>
        <v>152138000</v>
      </c>
      <c r="S32" s="351">
        <f>[5]Summary!S32</f>
        <v>0</v>
      </c>
      <c r="T32" s="351">
        <f>[5]Summary!T32</f>
        <v>0</v>
      </c>
      <c r="U32" s="351">
        <f>[5]Summary!U32</f>
        <v>0</v>
      </c>
      <c r="V32" s="730">
        <f>[5]Summary!V32</f>
        <v>0</v>
      </c>
      <c r="W32" s="730">
        <f>[5]Summary!W32</f>
        <v>0</v>
      </c>
      <c r="X32" s="730">
        <f>[5]Summary!X32</f>
        <v>0</v>
      </c>
      <c r="Y32" s="730">
        <f>[5]Summary!Y32</f>
        <v>0</v>
      </c>
      <c r="Z32" s="730">
        <f>[5]Summary!Z32</f>
        <v>0</v>
      </c>
      <c r="AA32" s="730">
        <f>[5]Summary!AA32</f>
        <v>0</v>
      </c>
      <c r="AB32" s="730">
        <f>[5]Summary!AB32</f>
        <v>0</v>
      </c>
      <c r="AC32" s="730">
        <f>[5]Summary!AC32</f>
        <v>0</v>
      </c>
      <c r="AD32" s="730">
        <f>[5]Summary!AD32</f>
        <v>152138000</v>
      </c>
    </row>
    <row r="33" spans="1:30">
      <c r="A33" s="727" t="str">
        <f>[5]Summary!A33</f>
        <v>UI</v>
      </c>
      <c r="B33" s="721" t="str">
        <f>[5]Summary!B33</f>
        <v xml:space="preserve">               346 - Other Production</v>
      </c>
      <c r="C33" s="123" t="str">
        <f>[5]Summary!C33</f>
        <v xml:space="preserve">E346 </v>
      </c>
      <c r="D33" s="121" t="str">
        <f>[5]Summary!D33</f>
        <v xml:space="preserve">C346 </v>
      </c>
      <c r="E33" s="123">
        <f>[5]Summary!E33</f>
        <v>15075434</v>
      </c>
      <c r="F33" s="123">
        <f>[5]Summary!F33</f>
        <v>0</v>
      </c>
      <c r="G33" s="123">
        <f>[5]Summary!G33</f>
        <v>15075434</v>
      </c>
      <c r="H33" s="123">
        <f>[5]Summary!H33</f>
        <v>0</v>
      </c>
      <c r="I33" s="123">
        <f>[5]Summary!I33</f>
        <v>15075434</v>
      </c>
      <c r="J33" s="351">
        <f>[5]Summary!J33</f>
        <v>15568000</v>
      </c>
      <c r="K33" s="351">
        <f>[5]Summary!K33</f>
        <v>0</v>
      </c>
      <c r="L33" s="351">
        <f>[5]Summary!L33</f>
        <v>0</v>
      </c>
      <c r="M33" s="351">
        <f>[5]Summary!M33</f>
        <v>0</v>
      </c>
      <c r="N33" s="351">
        <f>[5]Summary!N33</f>
        <v>0</v>
      </c>
      <c r="O33" s="351">
        <f>[5]Summary!O33</f>
        <v>492566</v>
      </c>
      <c r="P33" s="351">
        <f>[5]Summary!P33</f>
        <v>0</v>
      </c>
      <c r="Q33" s="351">
        <f>[5]Summary!Q33</f>
        <v>492566</v>
      </c>
      <c r="R33" s="351">
        <f>[5]Summary!R33</f>
        <v>15568000</v>
      </c>
      <c r="S33" s="351">
        <f>[5]Summary!S33</f>
        <v>0</v>
      </c>
      <c r="T33" s="351">
        <f>[5]Summary!T33</f>
        <v>0</v>
      </c>
      <c r="U33" s="351">
        <f>[5]Summary!U33</f>
        <v>0</v>
      </c>
      <c r="V33" s="730">
        <f>[5]Summary!V33</f>
        <v>0</v>
      </c>
      <c r="W33" s="730">
        <f>[5]Summary!W33</f>
        <v>0</v>
      </c>
      <c r="X33" s="730">
        <f>[5]Summary!X33</f>
        <v>0</v>
      </c>
      <c r="Y33" s="730">
        <f>[5]Summary!Y33</f>
        <v>0</v>
      </c>
      <c r="Z33" s="730">
        <f>[5]Summary!Z33</f>
        <v>0</v>
      </c>
      <c r="AA33" s="730">
        <f>[5]Summary!AA33</f>
        <v>0</v>
      </c>
      <c r="AB33" s="730">
        <f>[5]Summary!AB33</f>
        <v>0</v>
      </c>
      <c r="AC33" s="730">
        <f>[5]Summary!AC33</f>
        <v>0</v>
      </c>
      <c r="AD33" s="730">
        <f>[5]Summary!AD33</f>
        <v>15568000</v>
      </c>
    </row>
    <row r="34" spans="1:30">
      <c r="A34" s="727" t="str">
        <f>[5]Summary!A34</f>
        <v>UI</v>
      </c>
      <c r="B34" s="721" t="str">
        <f>[5]Summary!B34</f>
        <v xml:space="preserve">               347 - Asset Retirement Obligation</v>
      </c>
      <c r="C34" s="123" t="str">
        <f>[5]Summary!C34</f>
        <v xml:space="preserve">E347 </v>
      </c>
      <c r="D34" s="121" t="str">
        <f>[5]Summary!D34</f>
        <v xml:space="preserve">C347 </v>
      </c>
      <c r="E34" s="123">
        <f>[5]Summary!E34</f>
        <v>53674342</v>
      </c>
      <c r="F34" s="123">
        <f>[5]Summary!F34</f>
        <v>0</v>
      </c>
      <c r="G34" s="123">
        <f>[5]Summary!G34</f>
        <v>53674342</v>
      </c>
      <c r="H34" s="123">
        <f>[5]Summary!H34</f>
        <v>0</v>
      </c>
      <c r="I34" s="123">
        <f>[5]Summary!I34</f>
        <v>53674342</v>
      </c>
      <c r="J34" s="351">
        <f>[5]Summary!J34</f>
        <v>53576000</v>
      </c>
      <c r="K34" s="351">
        <f>[5]Summary!K34</f>
        <v>0</v>
      </c>
      <c r="L34" s="351">
        <f>[5]Summary!L34</f>
        <v>0</v>
      </c>
      <c r="M34" s="351">
        <f>[5]Summary!M34</f>
        <v>0</v>
      </c>
      <c r="N34" s="351">
        <f>[5]Summary!N34</f>
        <v>0</v>
      </c>
      <c r="O34" s="351">
        <f>[5]Summary!O34</f>
        <v>-98342</v>
      </c>
      <c r="P34" s="351">
        <f>[5]Summary!P34</f>
        <v>0</v>
      </c>
      <c r="Q34" s="351">
        <f>[5]Summary!Q34</f>
        <v>-98342</v>
      </c>
      <c r="R34" s="351">
        <f>[5]Summary!R34</f>
        <v>53576000</v>
      </c>
      <c r="S34" s="351">
        <f>[5]Summary!S34</f>
        <v>0</v>
      </c>
      <c r="T34" s="351">
        <f>[5]Summary!T34</f>
        <v>0</v>
      </c>
      <c r="U34" s="351">
        <f>[5]Summary!U34</f>
        <v>0</v>
      </c>
      <c r="V34" s="730">
        <f>[5]Summary!V34</f>
        <v>0</v>
      </c>
      <c r="W34" s="730">
        <f>[5]Summary!W34</f>
        <v>0</v>
      </c>
      <c r="X34" s="730">
        <f>[5]Summary!X34</f>
        <v>0</v>
      </c>
      <c r="Y34" s="730">
        <f>[5]Summary!Y34</f>
        <v>0</v>
      </c>
      <c r="Z34" s="730">
        <f>[5]Summary!Z34</f>
        <v>0</v>
      </c>
      <c r="AA34" s="730">
        <f>[5]Summary!AA34</f>
        <v>0</v>
      </c>
      <c r="AB34" s="730">
        <f>[5]Summary!AB34</f>
        <v>0</v>
      </c>
      <c r="AC34" s="730">
        <f>[5]Summary!AC34</f>
        <v>0</v>
      </c>
      <c r="AD34" s="730">
        <f>[5]Summary!AD34</f>
        <v>53576000</v>
      </c>
    </row>
    <row r="35" spans="1:30">
      <c r="A35" s="727" t="str">
        <f>[5]Summary!A35</f>
        <v>UI</v>
      </c>
      <c r="B35" s="721" t="str">
        <f>[5]Summary!B35</f>
        <v xml:space="preserve">               348 - Energy Production Storage</v>
      </c>
      <c r="C35" s="731" t="str">
        <f>[5]Summary!C35</f>
        <v xml:space="preserve">E348 </v>
      </c>
      <c r="D35" s="121" t="str">
        <f>[5]Summary!D35</f>
        <v xml:space="preserve">C348 </v>
      </c>
      <c r="E35" s="731">
        <f>[5]Summary!E35</f>
        <v>4993664</v>
      </c>
      <c r="F35" s="731">
        <f>[5]Summary!F35</f>
        <v>0</v>
      </c>
      <c r="G35" s="731">
        <f>[5]Summary!G35</f>
        <v>4993664</v>
      </c>
      <c r="H35" s="731">
        <f>[5]Summary!H35</f>
        <v>0</v>
      </c>
      <c r="I35" s="731">
        <f>[5]Summary!I35</f>
        <v>4993664</v>
      </c>
      <c r="J35" s="732">
        <f>[5]Summary!J35</f>
        <v>5026000</v>
      </c>
      <c r="K35" s="732">
        <f>[5]Summary!K35</f>
        <v>0</v>
      </c>
      <c r="L35" s="732">
        <f>[5]Summary!L35</f>
        <v>0</v>
      </c>
      <c r="M35" s="732">
        <f>[5]Summary!M35</f>
        <v>0</v>
      </c>
      <c r="N35" s="732">
        <f>[5]Summary!N35</f>
        <v>0</v>
      </c>
      <c r="O35" s="732">
        <f>[5]Summary!O35</f>
        <v>32336</v>
      </c>
      <c r="P35" s="732">
        <f>[5]Summary!P35</f>
        <v>0</v>
      </c>
      <c r="Q35" s="732">
        <f>[5]Summary!Q35</f>
        <v>32336</v>
      </c>
      <c r="R35" s="732">
        <f>[5]Summary!R35</f>
        <v>5026000</v>
      </c>
      <c r="S35" s="732">
        <f>[5]Summary!S35</f>
        <v>0</v>
      </c>
      <c r="T35" s="732">
        <f>[5]Summary!T35</f>
        <v>0</v>
      </c>
      <c r="U35" s="732">
        <f>[5]Summary!U35</f>
        <v>0</v>
      </c>
      <c r="V35" s="733">
        <f>[5]Summary!V35</f>
        <v>0</v>
      </c>
      <c r="W35" s="733">
        <f>[5]Summary!W35</f>
        <v>0</v>
      </c>
      <c r="X35" s="733">
        <f>[5]Summary!X35</f>
        <v>0</v>
      </c>
      <c r="Y35" s="733">
        <f>[5]Summary!Y35</f>
        <v>0</v>
      </c>
      <c r="Z35" s="733">
        <f>[5]Summary!Z35</f>
        <v>0</v>
      </c>
      <c r="AA35" s="733">
        <f>[5]Summary!AA35</f>
        <v>0</v>
      </c>
      <c r="AB35" s="733">
        <f>[5]Summary!AB35</f>
        <v>0</v>
      </c>
      <c r="AC35" s="733">
        <f>[5]Summary!AC35</f>
        <v>0</v>
      </c>
      <c r="AD35" s="733">
        <f>[5]Summary!AD35</f>
        <v>5026000</v>
      </c>
    </row>
    <row r="36" spans="1:30">
      <c r="A36" s="727">
        <f>[5]Summary!A36</f>
        <v>0</v>
      </c>
      <c r="B36" s="728" t="str">
        <f>[5]Summary!B36</f>
        <v>Total Other Production</v>
      </c>
      <c r="C36" s="734">
        <f>[5]Summary!C36</f>
        <v>0</v>
      </c>
      <c r="D36" s="735">
        <f>[5]Summary!D36</f>
        <v>0</v>
      </c>
      <c r="E36" s="735">
        <f>[5]Summary!E36</f>
        <v>1966002966</v>
      </c>
      <c r="F36" s="734">
        <f>[5]Summary!F36</f>
        <v>0</v>
      </c>
      <c r="G36" s="734">
        <f>[5]Summary!G36</f>
        <v>1966002966</v>
      </c>
      <c r="H36" s="734">
        <f>[5]Summary!H36</f>
        <v>0</v>
      </c>
      <c r="I36" s="734">
        <f>[5]Summary!I36</f>
        <v>1966002966</v>
      </c>
      <c r="J36" s="734">
        <f>[5]Summary!J36</f>
        <v>1975919000</v>
      </c>
      <c r="K36" s="734">
        <f>[5]Summary!K36</f>
        <v>0</v>
      </c>
      <c r="L36" s="734">
        <f>[5]Summary!L36</f>
        <v>0</v>
      </c>
      <c r="M36" s="734">
        <f>[5]Summary!M36</f>
        <v>0</v>
      </c>
      <c r="N36" s="734">
        <f>[5]Summary!N36</f>
        <v>-4212000</v>
      </c>
      <c r="O36" s="734">
        <f>[5]Summary!O36</f>
        <v>9916034</v>
      </c>
      <c r="P36" s="734">
        <f>[5]Summary!P36</f>
        <v>0</v>
      </c>
      <c r="Q36" s="734">
        <f>[5]Summary!Q36</f>
        <v>5704034</v>
      </c>
      <c r="R36" s="734">
        <f>[5]Summary!R36</f>
        <v>1971707000</v>
      </c>
      <c r="S36" s="734">
        <f>[5]Summary!S36</f>
        <v>0</v>
      </c>
      <c r="T36" s="734">
        <f>[5]Summary!T36</f>
        <v>0</v>
      </c>
      <c r="U36" s="734">
        <f>[5]Summary!U36</f>
        <v>0</v>
      </c>
      <c r="V36" s="734">
        <f>[5]Summary!V36</f>
        <v>0</v>
      </c>
      <c r="W36" s="734">
        <f>[5]Summary!W36</f>
        <v>0</v>
      </c>
      <c r="X36" s="734">
        <f>[5]Summary!X36</f>
        <v>0</v>
      </c>
      <c r="Y36" s="734">
        <f>[5]Summary!Y36</f>
        <v>0</v>
      </c>
      <c r="Z36" s="734">
        <f>[5]Summary!Z36</f>
        <v>0</v>
      </c>
      <c r="AA36" s="734">
        <f>[5]Summary!AA36</f>
        <v>0</v>
      </c>
      <c r="AB36" s="734">
        <f>[5]Summary!AB36</f>
        <v>0</v>
      </c>
      <c r="AC36" s="734">
        <f>[5]Summary!AC36</f>
        <v>0</v>
      </c>
      <c r="AD36" s="734">
        <f>[5]Summary!AD36</f>
        <v>1971707000</v>
      </c>
    </row>
    <row r="37" spans="1:30">
      <c r="A37" s="727">
        <f>[5]Summary!A37</f>
        <v>0</v>
      </c>
      <c r="B37" s="721">
        <f>[5]Summary!B37</f>
        <v>0</v>
      </c>
      <c r="C37" s="731">
        <f>[5]Summary!C37</f>
        <v>0</v>
      </c>
      <c r="D37" s="121">
        <f>[5]Summary!D37</f>
        <v>0</v>
      </c>
      <c r="E37" s="731">
        <f>[5]Summary!E37</f>
        <v>0</v>
      </c>
      <c r="F37" s="731">
        <f>[5]Summary!F37</f>
        <v>0</v>
      </c>
      <c r="G37" s="731">
        <f>[5]Summary!G37</f>
        <v>0</v>
      </c>
      <c r="H37" s="731">
        <f>[5]Summary!H37</f>
        <v>0</v>
      </c>
      <c r="I37" s="731">
        <f>[5]Summary!I37</f>
        <v>0</v>
      </c>
      <c r="J37" s="731">
        <f>[5]Summary!J37</f>
        <v>0</v>
      </c>
      <c r="K37" s="731">
        <f>[5]Summary!K37</f>
        <v>0</v>
      </c>
      <c r="L37" s="731">
        <f>[5]Summary!L37</f>
        <v>0</v>
      </c>
      <c r="M37" s="731">
        <f>[5]Summary!M37</f>
        <v>0</v>
      </c>
      <c r="N37" s="731">
        <f>[5]Summary!N37</f>
        <v>0</v>
      </c>
      <c r="O37" s="731">
        <f>[5]Summary!O37</f>
        <v>0</v>
      </c>
      <c r="P37" s="731">
        <f>[5]Summary!P37</f>
        <v>0</v>
      </c>
      <c r="Q37" s="731">
        <f>[5]Summary!Q37</f>
        <v>0</v>
      </c>
      <c r="R37" s="731">
        <f>[5]Summary!R37</f>
        <v>0</v>
      </c>
      <c r="S37" s="731">
        <f>[5]Summary!S37</f>
        <v>0</v>
      </c>
      <c r="T37" s="731">
        <f>[5]Summary!T37</f>
        <v>0</v>
      </c>
      <c r="U37" s="731">
        <f>[5]Summary!U37</f>
        <v>0</v>
      </c>
      <c r="V37" s="731">
        <f>[5]Summary!V37</f>
        <v>0</v>
      </c>
      <c r="W37" s="731">
        <f>[5]Summary!W37</f>
        <v>0</v>
      </c>
      <c r="X37" s="731">
        <f>[5]Summary!X37</f>
        <v>0</v>
      </c>
      <c r="Y37" s="731">
        <f>[5]Summary!Y37</f>
        <v>0</v>
      </c>
      <c r="Z37" s="731">
        <f>[5]Summary!Z37</f>
        <v>0</v>
      </c>
      <c r="AA37" s="731">
        <f>[5]Summary!AA37</f>
        <v>0</v>
      </c>
      <c r="AB37" s="731">
        <f>[5]Summary!AB37</f>
        <v>0</v>
      </c>
      <c r="AC37" s="731">
        <f>[5]Summary!AC37</f>
        <v>0</v>
      </c>
      <c r="AD37" s="731">
        <f>[5]Summary!AD37</f>
        <v>0</v>
      </c>
    </row>
    <row r="38" spans="1:30" ht="13.5" thickBot="1">
      <c r="A38" s="727" t="str">
        <f>[5]Summary!A38</f>
        <v>UI</v>
      </c>
      <c r="B38" s="728" t="str">
        <f>[5]Summary!B38</f>
        <v xml:space="preserve">     Total Production</v>
      </c>
      <c r="C38" s="736">
        <f>[5]Summary!C38</f>
        <v>0</v>
      </c>
      <c r="D38" s="736">
        <f>[5]Summary!D38</f>
        <v>0</v>
      </c>
      <c r="E38" s="736">
        <f>[5]Summary!E38</f>
        <v>4087358566</v>
      </c>
      <c r="F38" s="736">
        <f>[5]Summary!F38</f>
        <v>0</v>
      </c>
      <c r="G38" s="736">
        <f>[5]Summary!G38</f>
        <v>4087358566</v>
      </c>
      <c r="H38" s="736">
        <f>[5]Summary!H38</f>
        <v>0</v>
      </c>
      <c r="I38" s="736">
        <f>[5]Summary!I38</f>
        <v>4087358566</v>
      </c>
      <c r="J38" s="736">
        <f>[5]Summary!J38</f>
        <v>4102047000</v>
      </c>
      <c r="K38" s="736">
        <f>[5]Summary!K38</f>
        <v>0</v>
      </c>
      <c r="L38" s="736">
        <f>[5]Summary!L38</f>
        <v>0</v>
      </c>
      <c r="M38" s="736">
        <f>[5]Summary!M38</f>
        <v>0</v>
      </c>
      <c r="N38" s="736">
        <f>[5]Summary!N38</f>
        <v>-4212000</v>
      </c>
      <c r="O38" s="736">
        <f>[5]Summary!O38</f>
        <v>14688434</v>
      </c>
      <c r="P38" s="736">
        <f>[5]Summary!P38</f>
        <v>0</v>
      </c>
      <c r="Q38" s="736">
        <f>[5]Summary!Q38</f>
        <v>10476434</v>
      </c>
      <c r="R38" s="736">
        <f>[5]Summary!R38</f>
        <v>4097835000</v>
      </c>
      <c r="S38" s="736">
        <f>[5]Summary!S38</f>
        <v>0</v>
      </c>
      <c r="T38" s="736">
        <f>[5]Summary!T38</f>
        <v>0</v>
      </c>
      <c r="U38" s="736">
        <f>[5]Summary!U38</f>
        <v>0</v>
      </c>
      <c r="V38" s="736">
        <f>[5]Summary!V38</f>
        <v>0</v>
      </c>
      <c r="W38" s="736">
        <f>[5]Summary!W38</f>
        <v>0</v>
      </c>
      <c r="X38" s="736">
        <f>[5]Summary!X38</f>
        <v>0</v>
      </c>
      <c r="Y38" s="736">
        <f>[5]Summary!Y38</f>
        <v>0</v>
      </c>
      <c r="Z38" s="736">
        <f>[5]Summary!Z38</f>
        <v>0</v>
      </c>
      <c r="AA38" s="736">
        <f>[5]Summary!AA38</f>
        <v>0</v>
      </c>
      <c r="AB38" s="736">
        <f>[5]Summary!AB38</f>
        <v>0</v>
      </c>
      <c r="AC38" s="736">
        <f>[5]Summary!AC38</f>
        <v>0</v>
      </c>
      <c r="AD38" s="736">
        <f>[5]Summary!AD38</f>
        <v>4097835000</v>
      </c>
    </row>
    <row r="39" spans="1:30" ht="13.5" thickTop="1">
      <c r="A39" s="727">
        <f>[5]Summary!A39</f>
        <v>0</v>
      </c>
      <c r="B39" s="121">
        <f>[5]Summary!B39</f>
        <v>0</v>
      </c>
      <c r="C39" s="737">
        <f>[5]Summary!C39</f>
        <v>0</v>
      </c>
      <c r="D39" s="738">
        <f>[5]Summary!D39</f>
        <v>0</v>
      </c>
      <c r="E39" s="737">
        <f>[5]Summary!E39</f>
        <v>0</v>
      </c>
      <c r="F39" s="738">
        <f>[5]Summary!F39</f>
        <v>0</v>
      </c>
      <c r="G39" s="738">
        <f>[5]Summary!G39</f>
        <v>0</v>
      </c>
      <c r="H39" s="739">
        <f>[5]Summary!H39</f>
        <v>0</v>
      </c>
      <c r="I39" s="738">
        <f>[5]Summary!I39</f>
        <v>0</v>
      </c>
      <c r="J39" s="737">
        <f>[5]Summary!J39</f>
        <v>0</v>
      </c>
      <c r="K39" s="737">
        <f>[5]Summary!K39</f>
        <v>0</v>
      </c>
      <c r="L39" s="737">
        <f>[5]Summary!L39</f>
        <v>0</v>
      </c>
      <c r="M39" s="737">
        <f>[5]Summary!M39</f>
        <v>0</v>
      </c>
      <c r="N39" s="737">
        <f>[5]Summary!N39</f>
        <v>0</v>
      </c>
      <c r="O39" s="737">
        <f>[5]Summary!O39</f>
        <v>0</v>
      </c>
      <c r="P39" s="737">
        <f>[5]Summary!P39</f>
        <v>0</v>
      </c>
      <c r="Q39" s="737">
        <f>[5]Summary!Q39</f>
        <v>0</v>
      </c>
      <c r="R39" s="737">
        <f>[5]Summary!R39</f>
        <v>0</v>
      </c>
      <c r="S39" s="737">
        <f>[5]Summary!S39</f>
        <v>0</v>
      </c>
      <c r="T39" s="737">
        <f>[5]Summary!T39</f>
        <v>0</v>
      </c>
      <c r="U39" s="737">
        <f>[5]Summary!U39</f>
        <v>0</v>
      </c>
      <c r="V39" s="737">
        <f>[5]Summary!V39</f>
        <v>0</v>
      </c>
      <c r="W39" s="737">
        <f>[5]Summary!W39</f>
        <v>0</v>
      </c>
      <c r="X39" s="737">
        <f>[5]Summary!X39</f>
        <v>0</v>
      </c>
      <c r="Y39" s="737">
        <f>[5]Summary!Y39</f>
        <v>0</v>
      </c>
      <c r="Z39" s="737">
        <f>[5]Summary!Z39</f>
        <v>0</v>
      </c>
      <c r="AA39" s="737">
        <f>[5]Summary!AA39</f>
        <v>0</v>
      </c>
      <c r="AB39" s="737">
        <f>[5]Summary!AB39</f>
        <v>0</v>
      </c>
      <c r="AC39" s="737">
        <f>[5]Summary!AC39</f>
        <v>0</v>
      </c>
      <c r="AD39" s="737">
        <f>[5]Summary!AD39</f>
        <v>0</v>
      </c>
    </row>
    <row r="40" spans="1:30">
      <c r="A40" s="727" t="str">
        <f>[5]Summary!A40</f>
        <v>UI</v>
      </c>
      <c r="B40" s="721" t="str">
        <f>[5]Summary!B40</f>
        <v xml:space="preserve">     Transmission:</v>
      </c>
      <c r="C40" s="123">
        <f>[5]Summary!C40</f>
        <v>0</v>
      </c>
      <c r="D40" s="121">
        <f>[5]Summary!D40</f>
        <v>0</v>
      </c>
      <c r="E40" s="123">
        <f>[5]Summary!E40</f>
        <v>0</v>
      </c>
      <c r="F40" s="123">
        <f>[5]Summary!F40</f>
        <v>0</v>
      </c>
      <c r="G40" s="123">
        <f>[5]Summary!G40</f>
        <v>0</v>
      </c>
      <c r="H40" s="123">
        <f>[5]Summary!H40</f>
        <v>0</v>
      </c>
      <c r="I40" s="123">
        <f>[5]Summary!I40</f>
        <v>0</v>
      </c>
      <c r="J40" s="123">
        <f>[5]Summary!J40</f>
        <v>0</v>
      </c>
      <c r="K40" s="123">
        <f>[5]Summary!K40</f>
        <v>0</v>
      </c>
      <c r="L40" s="123">
        <f>[5]Summary!L40</f>
        <v>0</v>
      </c>
      <c r="M40" s="123">
        <f>[5]Summary!M40</f>
        <v>0</v>
      </c>
      <c r="N40" s="123">
        <f>[5]Summary!N40</f>
        <v>0</v>
      </c>
      <c r="O40" s="123">
        <f>[5]Summary!O40</f>
        <v>0</v>
      </c>
      <c r="P40" s="123">
        <f>[5]Summary!P40</f>
        <v>0</v>
      </c>
      <c r="Q40" s="123">
        <f>[5]Summary!Q40</f>
        <v>0</v>
      </c>
      <c r="R40" s="123">
        <f>[5]Summary!R40</f>
        <v>0</v>
      </c>
      <c r="S40" s="123">
        <f>[5]Summary!S40</f>
        <v>0</v>
      </c>
      <c r="T40" s="123">
        <f>[5]Summary!T40</f>
        <v>0</v>
      </c>
      <c r="U40" s="123">
        <f>[5]Summary!U40</f>
        <v>0</v>
      </c>
      <c r="V40" s="123">
        <f>[5]Summary!V40</f>
        <v>0</v>
      </c>
      <c r="W40" s="123">
        <f>[5]Summary!W40</f>
        <v>0</v>
      </c>
      <c r="X40" s="123">
        <f>[5]Summary!X40</f>
        <v>0</v>
      </c>
      <c r="Y40" s="123">
        <f>[5]Summary!Y40</f>
        <v>0</v>
      </c>
      <c r="Z40" s="123">
        <f>[5]Summary!Z40</f>
        <v>0</v>
      </c>
      <c r="AA40" s="123">
        <f>[5]Summary!AA40</f>
        <v>0</v>
      </c>
      <c r="AB40" s="123">
        <f>[5]Summary!AB40</f>
        <v>0</v>
      </c>
      <c r="AC40" s="123">
        <f>[5]Summary!AC40</f>
        <v>0</v>
      </c>
      <c r="AD40" s="123">
        <f>[5]Summary!AD40</f>
        <v>0</v>
      </c>
    </row>
    <row r="41" spans="1:30">
      <c r="A41" s="727" t="str">
        <f>[5]Summary!A41</f>
        <v>UI</v>
      </c>
      <c r="B41" s="721" t="str">
        <f>[5]Summary!B41</f>
        <v xml:space="preserve">          350 - Land and Land Rights</v>
      </c>
      <c r="C41" s="123" t="str">
        <f>[5]Summary!C41</f>
        <v xml:space="preserve">E350 </v>
      </c>
      <c r="D41" s="121" t="str">
        <f>[5]Summary!D41</f>
        <v xml:space="preserve">C350 </v>
      </c>
      <c r="E41" s="123">
        <f>[5]Summary!E41</f>
        <v>70365968</v>
      </c>
      <c r="F41" s="123">
        <f>[5]Summary!F41</f>
        <v>0</v>
      </c>
      <c r="G41" s="123">
        <f>[5]Summary!G41</f>
        <v>70365968</v>
      </c>
      <c r="H41" s="123">
        <f>[5]Summary!H41</f>
        <v>0</v>
      </c>
      <c r="I41" s="123">
        <f>[5]Summary!I41</f>
        <v>70365968</v>
      </c>
      <c r="J41" s="351">
        <f>[5]Summary!J41</f>
        <v>70460000</v>
      </c>
      <c r="K41" s="351">
        <f>[5]Summary!K41</f>
        <v>0</v>
      </c>
      <c r="L41" s="351">
        <f>[5]Summary!L41</f>
        <v>0</v>
      </c>
      <c r="M41" s="351">
        <f>[5]Summary!M41</f>
        <v>0</v>
      </c>
      <c r="N41" s="351">
        <f>[5]Summary!N41</f>
        <v>0</v>
      </c>
      <c r="O41" s="351">
        <f>[5]Summary!O41</f>
        <v>94032</v>
      </c>
      <c r="P41" s="351">
        <f>[5]Summary!P41</f>
        <v>0</v>
      </c>
      <c r="Q41" s="351">
        <f>[5]Summary!Q41</f>
        <v>94032</v>
      </c>
      <c r="R41" s="351">
        <f>[5]Summary!R41</f>
        <v>70460000</v>
      </c>
      <c r="S41" s="351">
        <f>[5]Summary!S41</f>
        <v>0</v>
      </c>
      <c r="T41" s="351">
        <f>[5]Summary!T41</f>
        <v>0</v>
      </c>
      <c r="U41" s="351">
        <f>[5]Summary!U41</f>
        <v>0</v>
      </c>
      <c r="V41" s="730">
        <f>[5]Summary!V41</f>
        <v>0</v>
      </c>
      <c r="W41" s="730">
        <f>[5]Summary!W41</f>
        <v>0</v>
      </c>
      <c r="X41" s="730">
        <f>[5]Summary!X41</f>
        <v>0</v>
      </c>
      <c r="Y41" s="730">
        <f>[5]Summary!Y41</f>
        <v>0</v>
      </c>
      <c r="Z41" s="730">
        <f>[5]Summary!Z41</f>
        <v>0</v>
      </c>
      <c r="AA41" s="730">
        <f>[5]Summary!AA41</f>
        <v>0</v>
      </c>
      <c r="AB41" s="730">
        <f>[5]Summary!AB41</f>
        <v>0</v>
      </c>
      <c r="AC41" s="730">
        <f>[5]Summary!AC41</f>
        <v>0</v>
      </c>
      <c r="AD41" s="730">
        <f>[5]Summary!AD41</f>
        <v>70460000</v>
      </c>
    </row>
    <row r="42" spans="1:30">
      <c r="A42" s="727" t="str">
        <f>[5]Summary!A42</f>
        <v>UI</v>
      </c>
      <c r="B42" s="721" t="str">
        <f>[5]Summary!B42</f>
        <v xml:space="preserve">          351 - Easements</v>
      </c>
      <c r="C42" s="123" t="str">
        <f>[5]Summary!C42</f>
        <v xml:space="preserve">E351 </v>
      </c>
      <c r="D42" s="121" t="str">
        <f>[5]Summary!D42</f>
        <v xml:space="preserve">C351 </v>
      </c>
      <c r="E42" s="123">
        <f>[5]Summary!E42</f>
        <v>0</v>
      </c>
      <c r="F42" s="123">
        <f>[5]Summary!F42</f>
        <v>0</v>
      </c>
      <c r="G42" s="123">
        <f>[5]Summary!G42</f>
        <v>0</v>
      </c>
      <c r="H42" s="123">
        <f>[5]Summary!H42</f>
        <v>0</v>
      </c>
      <c r="I42" s="123">
        <f>[5]Summary!I42</f>
        <v>0</v>
      </c>
      <c r="J42" s="351">
        <f>[5]Summary!J42</f>
        <v>0</v>
      </c>
      <c r="K42" s="351">
        <f>[5]Summary!K42</f>
        <v>0</v>
      </c>
      <c r="L42" s="351">
        <f>[5]Summary!L42</f>
        <v>0</v>
      </c>
      <c r="M42" s="351">
        <f>[5]Summary!M42</f>
        <v>0</v>
      </c>
      <c r="N42" s="351">
        <f>[5]Summary!N42</f>
        <v>0</v>
      </c>
      <c r="O42" s="351">
        <f>[5]Summary!O42</f>
        <v>0</v>
      </c>
      <c r="P42" s="351">
        <f>[5]Summary!P42</f>
        <v>0</v>
      </c>
      <c r="Q42" s="351">
        <f>[5]Summary!Q42</f>
        <v>0</v>
      </c>
      <c r="R42" s="351">
        <f>[5]Summary!R42</f>
        <v>0</v>
      </c>
      <c r="S42" s="351">
        <f>[5]Summary!S42</f>
        <v>0</v>
      </c>
      <c r="T42" s="351">
        <f>[5]Summary!T42</f>
        <v>0</v>
      </c>
      <c r="U42" s="351">
        <f>[5]Summary!U42</f>
        <v>0</v>
      </c>
      <c r="V42" s="730">
        <f>[5]Summary!V42</f>
        <v>0</v>
      </c>
      <c r="W42" s="730">
        <f>[5]Summary!W42</f>
        <v>0</v>
      </c>
      <c r="X42" s="730">
        <f>[5]Summary!X42</f>
        <v>0</v>
      </c>
      <c r="Y42" s="730">
        <f>[5]Summary!Y42</f>
        <v>0</v>
      </c>
      <c r="Z42" s="730">
        <f>[5]Summary!Z42</f>
        <v>0</v>
      </c>
      <c r="AA42" s="730">
        <f>[5]Summary!AA42</f>
        <v>0</v>
      </c>
      <c r="AB42" s="730">
        <f>[5]Summary!AB42</f>
        <v>0</v>
      </c>
      <c r="AC42" s="730">
        <f>[5]Summary!AC42</f>
        <v>0</v>
      </c>
      <c r="AD42" s="730">
        <f>[5]Summary!AD42</f>
        <v>0</v>
      </c>
    </row>
    <row r="43" spans="1:30">
      <c r="A43" s="727" t="str">
        <f>[5]Summary!A43</f>
        <v>UI</v>
      </c>
      <c r="B43" s="721" t="str">
        <f>[5]Summary!B43</f>
        <v xml:space="preserve">          352 - Structures and improvements</v>
      </c>
      <c r="C43" s="123" t="str">
        <f>[5]Summary!C43</f>
        <v xml:space="preserve">E352 </v>
      </c>
      <c r="D43" s="121" t="str">
        <f>[5]Summary!D43</f>
        <v xml:space="preserve">C352 </v>
      </c>
      <c r="E43" s="123">
        <f>[5]Summary!E43</f>
        <v>14139314</v>
      </c>
      <c r="F43" s="123">
        <f>[5]Summary!F43</f>
        <v>0</v>
      </c>
      <c r="G43" s="123">
        <f>[5]Summary!G43</f>
        <v>14139314</v>
      </c>
      <c r="H43" s="123">
        <f>[5]Summary!H43</f>
        <v>0</v>
      </c>
      <c r="I43" s="123">
        <f>[5]Summary!I43</f>
        <v>14139314</v>
      </c>
      <c r="J43" s="351">
        <f>[5]Summary!J43</f>
        <v>14079000</v>
      </c>
      <c r="K43" s="351">
        <f>[5]Summary!K43</f>
        <v>0</v>
      </c>
      <c r="L43" s="351">
        <f>[5]Summary!L43</f>
        <v>0</v>
      </c>
      <c r="M43" s="351">
        <f>[5]Summary!M43</f>
        <v>0</v>
      </c>
      <c r="N43" s="351">
        <f>[5]Summary!N43</f>
        <v>0</v>
      </c>
      <c r="O43" s="351">
        <f>[5]Summary!O43</f>
        <v>-60314</v>
      </c>
      <c r="P43" s="351">
        <f>[5]Summary!P43</f>
        <v>0</v>
      </c>
      <c r="Q43" s="351">
        <f>[5]Summary!Q43</f>
        <v>-60314</v>
      </c>
      <c r="R43" s="351">
        <f>[5]Summary!R43</f>
        <v>14079000</v>
      </c>
      <c r="S43" s="351">
        <f>[5]Summary!S43</f>
        <v>0</v>
      </c>
      <c r="T43" s="351">
        <f>[5]Summary!T43</f>
        <v>0</v>
      </c>
      <c r="U43" s="351">
        <f>[5]Summary!U43</f>
        <v>0</v>
      </c>
      <c r="V43" s="730">
        <f>[5]Summary!V43</f>
        <v>0</v>
      </c>
      <c r="W43" s="730">
        <f>[5]Summary!W43</f>
        <v>0</v>
      </c>
      <c r="X43" s="730">
        <f>[5]Summary!X43</f>
        <v>0</v>
      </c>
      <c r="Y43" s="730">
        <f>[5]Summary!Y43</f>
        <v>0</v>
      </c>
      <c r="Z43" s="730">
        <f>[5]Summary!Z43</f>
        <v>0</v>
      </c>
      <c r="AA43" s="730">
        <f>[5]Summary!AA43</f>
        <v>0</v>
      </c>
      <c r="AB43" s="730">
        <f>[5]Summary!AB43</f>
        <v>0</v>
      </c>
      <c r="AC43" s="730">
        <f>[5]Summary!AC43</f>
        <v>0</v>
      </c>
      <c r="AD43" s="730">
        <f>[5]Summary!AD43</f>
        <v>14079000</v>
      </c>
    </row>
    <row r="44" spans="1:30">
      <c r="A44" s="727" t="str">
        <f>[5]Summary!A44</f>
        <v>UI</v>
      </c>
      <c r="B44" s="721" t="str">
        <f>[5]Summary!B44</f>
        <v xml:space="preserve">          353 - Station Equipment</v>
      </c>
      <c r="C44" s="123" t="str">
        <f>[5]Summary!C44</f>
        <v xml:space="preserve">E353 </v>
      </c>
      <c r="D44" s="121" t="str">
        <f>[5]Summary!D44</f>
        <v xml:space="preserve">C353 </v>
      </c>
      <c r="E44" s="123">
        <f>[5]Summary!E44</f>
        <v>649919269</v>
      </c>
      <c r="F44" s="123">
        <f>[5]Summary!F44</f>
        <v>0</v>
      </c>
      <c r="G44" s="123">
        <f>[5]Summary!G44</f>
        <v>649919269</v>
      </c>
      <c r="H44" s="123">
        <f>[5]Summary!H44</f>
        <v>0</v>
      </c>
      <c r="I44" s="123">
        <f>[5]Summary!I44</f>
        <v>649919269</v>
      </c>
      <c r="J44" s="351">
        <f>[5]Summary!J44</f>
        <v>659827000</v>
      </c>
      <c r="K44" s="351">
        <f>[5]Summary!K44</f>
        <v>0</v>
      </c>
      <c r="L44" s="351">
        <f>[5]Summary!L44</f>
        <v>0</v>
      </c>
      <c r="M44" s="351">
        <f>[5]Summary!M44</f>
        <v>0</v>
      </c>
      <c r="N44" s="351">
        <f>[5]Summary!N44</f>
        <v>0</v>
      </c>
      <c r="O44" s="351">
        <f>[5]Summary!O44</f>
        <v>9907731</v>
      </c>
      <c r="P44" s="351">
        <f>[5]Summary!P44</f>
        <v>0</v>
      </c>
      <c r="Q44" s="351">
        <f>[5]Summary!Q44</f>
        <v>9907731</v>
      </c>
      <c r="R44" s="351">
        <f>[5]Summary!R44</f>
        <v>659827000</v>
      </c>
      <c r="S44" s="351">
        <f>[5]Summary!S44</f>
        <v>0</v>
      </c>
      <c r="T44" s="351">
        <f>[5]Summary!T44</f>
        <v>0</v>
      </c>
      <c r="U44" s="351">
        <f>[5]Summary!U44</f>
        <v>0</v>
      </c>
      <c r="V44" s="730">
        <f>[5]Summary!V44</f>
        <v>0</v>
      </c>
      <c r="W44" s="730">
        <f>[5]Summary!W44</f>
        <v>0</v>
      </c>
      <c r="X44" s="730">
        <f>[5]Summary!X44</f>
        <v>0</v>
      </c>
      <c r="Y44" s="730">
        <f>[5]Summary!Y44</f>
        <v>0</v>
      </c>
      <c r="Z44" s="730">
        <f>[5]Summary!Z44</f>
        <v>0</v>
      </c>
      <c r="AA44" s="730">
        <f>[5]Summary!AA44</f>
        <v>0</v>
      </c>
      <c r="AB44" s="730">
        <f>[5]Summary!AB44</f>
        <v>0</v>
      </c>
      <c r="AC44" s="730">
        <f>[5]Summary!AC44</f>
        <v>0</v>
      </c>
      <c r="AD44" s="730">
        <f>[5]Summary!AD44</f>
        <v>659827000</v>
      </c>
    </row>
    <row r="45" spans="1:30">
      <c r="A45" s="727" t="str">
        <f>[5]Summary!A45</f>
        <v>UI</v>
      </c>
      <c r="B45" s="721" t="str">
        <f>[5]Summary!B45</f>
        <v xml:space="preserve">          354 - Towers and Fixtures</v>
      </c>
      <c r="C45" s="123" t="str">
        <f>[5]Summary!C45</f>
        <v xml:space="preserve">E354 </v>
      </c>
      <c r="D45" s="121" t="str">
        <f>[5]Summary!D45</f>
        <v xml:space="preserve">C354 </v>
      </c>
      <c r="E45" s="123">
        <f>[5]Summary!E45</f>
        <v>92200823</v>
      </c>
      <c r="F45" s="123">
        <f>[5]Summary!F45</f>
        <v>0</v>
      </c>
      <c r="G45" s="123">
        <f>[5]Summary!G45</f>
        <v>92200823</v>
      </c>
      <c r="H45" s="123">
        <f>[5]Summary!H45</f>
        <v>0</v>
      </c>
      <c r="I45" s="123">
        <f>[5]Summary!I45</f>
        <v>92200823</v>
      </c>
      <c r="J45" s="351">
        <f>[5]Summary!J45</f>
        <v>92200000</v>
      </c>
      <c r="K45" s="351">
        <f>[5]Summary!K45</f>
        <v>0</v>
      </c>
      <c r="L45" s="351">
        <f>[5]Summary!L45</f>
        <v>0</v>
      </c>
      <c r="M45" s="351">
        <f>[5]Summary!M45</f>
        <v>0</v>
      </c>
      <c r="N45" s="351">
        <f>[5]Summary!N45</f>
        <v>0</v>
      </c>
      <c r="O45" s="351">
        <f>[5]Summary!O45</f>
        <v>-823</v>
      </c>
      <c r="P45" s="351">
        <f>[5]Summary!P45</f>
        <v>0</v>
      </c>
      <c r="Q45" s="351">
        <f>[5]Summary!Q45</f>
        <v>-823</v>
      </c>
      <c r="R45" s="351">
        <f>[5]Summary!R45</f>
        <v>92200000</v>
      </c>
      <c r="S45" s="351">
        <f>[5]Summary!S45</f>
        <v>0</v>
      </c>
      <c r="T45" s="351">
        <f>[5]Summary!T45</f>
        <v>0</v>
      </c>
      <c r="U45" s="351">
        <f>[5]Summary!U45</f>
        <v>0</v>
      </c>
      <c r="V45" s="730">
        <f>[5]Summary!V45</f>
        <v>0</v>
      </c>
      <c r="W45" s="730">
        <f>[5]Summary!W45</f>
        <v>0</v>
      </c>
      <c r="X45" s="730">
        <f>[5]Summary!X45</f>
        <v>0</v>
      </c>
      <c r="Y45" s="730">
        <f>[5]Summary!Y45</f>
        <v>0</v>
      </c>
      <c r="Z45" s="730">
        <f>[5]Summary!Z45</f>
        <v>0</v>
      </c>
      <c r="AA45" s="730">
        <f>[5]Summary!AA45</f>
        <v>0</v>
      </c>
      <c r="AB45" s="730">
        <f>[5]Summary!AB45</f>
        <v>0</v>
      </c>
      <c r="AC45" s="730">
        <f>[5]Summary!AC45</f>
        <v>0</v>
      </c>
      <c r="AD45" s="730">
        <f>[5]Summary!AD45</f>
        <v>92200000</v>
      </c>
    </row>
    <row r="46" spans="1:30">
      <c r="A46" s="727" t="str">
        <f>[5]Summary!A46</f>
        <v>UI</v>
      </c>
      <c r="B46" s="721" t="str">
        <f>[5]Summary!B46</f>
        <v xml:space="preserve">          355 - Poles and Fixtures</v>
      </c>
      <c r="C46" s="123" t="str">
        <f>[5]Summary!C46</f>
        <v xml:space="preserve">E355 </v>
      </c>
      <c r="D46" s="121" t="str">
        <f>[5]Summary!D46</f>
        <v xml:space="preserve">C355 </v>
      </c>
      <c r="E46" s="123">
        <f>[5]Summary!E46</f>
        <v>379318202</v>
      </c>
      <c r="F46" s="123">
        <f>[5]Summary!F46</f>
        <v>0</v>
      </c>
      <c r="G46" s="123">
        <f>[5]Summary!G46</f>
        <v>379318202</v>
      </c>
      <c r="H46" s="123">
        <f>[5]Summary!H46</f>
        <v>0</v>
      </c>
      <c r="I46" s="123">
        <f>[5]Summary!I46</f>
        <v>379318202</v>
      </c>
      <c r="J46" s="351">
        <f>[5]Summary!J46</f>
        <v>394308000</v>
      </c>
      <c r="K46" s="351">
        <f>[5]Summary!K46</f>
        <v>0</v>
      </c>
      <c r="L46" s="351">
        <f>[5]Summary!L46</f>
        <v>0</v>
      </c>
      <c r="M46" s="351">
        <f>[5]Summary!M46</f>
        <v>0</v>
      </c>
      <c r="N46" s="351">
        <f>[5]Summary!N46</f>
        <v>0</v>
      </c>
      <c r="O46" s="351">
        <f>[5]Summary!O46</f>
        <v>14989798</v>
      </c>
      <c r="P46" s="351">
        <f>[5]Summary!P46</f>
        <v>0</v>
      </c>
      <c r="Q46" s="351">
        <f>[5]Summary!Q46</f>
        <v>14989798</v>
      </c>
      <c r="R46" s="351">
        <f>[5]Summary!R46</f>
        <v>394308000</v>
      </c>
      <c r="S46" s="351">
        <f>[5]Summary!S46</f>
        <v>0</v>
      </c>
      <c r="T46" s="351">
        <f>[5]Summary!T46</f>
        <v>0</v>
      </c>
      <c r="U46" s="351">
        <f>[5]Summary!U46</f>
        <v>0</v>
      </c>
      <c r="V46" s="730">
        <f>[5]Summary!V46</f>
        <v>0</v>
      </c>
      <c r="W46" s="730">
        <f>[5]Summary!W46</f>
        <v>0</v>
      </c>
      <c r="X46" s="730">
        <f>[5]Summary!X46</f>
        <v>0</v>
      </c>
      <c r="Y46" s="730">
        <f>[5]Summary!Y46</f>
        <v>0</v>
      </c>
      <c r="Z46" s="730">
        <f>[5]Summary!Z46</f>
        <v>922122.54313330096</v>
      </c>
      <c r="AA46" s="730">
        <f>[5]Summary!AA46</f>
        <v>0</v>
      </c>
      <c r="AB46" s="730">
        <f>[5]Summary!AB46</f>
        <v>0</v>
      </c>
      <c r="AC46" s="730">
        <f>[5]Summary!AC46</f>
        <v>922122.54313330096</v>
      </c>
      <c r="AD46" s="730">
        <f>[5]Summary!AD46</f>
        <v>395230122.54313332</v>
      </c>
    </row>
    <row r="47" spans="1:30">
      <c r="A47" s="727" t="str">
        <f>[5]Summary!A47</f>
        <v>UI</v>
      </c>
      <c r="B47" s="721" t="str">
        <f>[5]Summary!B47</f>
        <v xml:space="preserve">          356 - Overhead Conductors and Devices</v>
      </c>
      <c r="C47" s="123" t="str">
        <f>[5]Summary!C47</f>
        <v xml:space="preserve">E356 </v>
      </c>
      <c r="D47" s="121" t="str">
        <f>[5]Summary!D47</f>
        <v xml:space="preserve">C356 </v>
      </c>
      <c r="E47" s="123">
        <f>[5]Summary!E47</f>
        <v>315258253</v>
      </c>
      <c r="F47" s="123">
        <f>[5]Summary!F47</f>
        <v>0</v>
      </c>
      <c r="G47" s="123">
        <f>[5]Summary!G47</f>
        <v>315258253</v>
      </c>
      <c r="H47" s="123">
        <f>[5]Summary!H47</f>
        <v>0</v>
      </c>
      <c r="I47" s="123">
        <f>[5]Summary!I47</f>
        <v>315258253</v>
      </c>
      <c r="J47" s="351">
        <f>[5]Summary!J47</f>
        <v>317656000</v>
      </c>
      <c r="K47" s="351">
        <f>[5]Summary!K47</f>
        <v>0</v>
      </c>
      <c r="L47" s="351">
        <f>[5]Summary!L47</f>
        <v>0</v>
      </c>
      <c r="M47" s="351">
        <f>[5]Summary!M47</f>
        <v>0</v>
      </c>
      <c r="N47" s="351">
        <f>[5]Summary!N47</f>
        <v>0</v>
      </c>
      <c r="O47" s="351">
        <f>[5]Summary!O47</f>
        <v>2397747</v>
      </c>
      <c r="P47" s="351">
        <f>[5]Summary!P47</f>
        <v>0</v>
      </c>
      <c r="Q47" s="351">
        <f>[5]Summary!Q47</f>
        <v>2397747</v>
      </c>
      <c r="R47" s="351">
        <f>[5]Summary!R47</f>
        <v>317656000</v>
      </c>
      <c r="S47" s="351">
        <f>[5]Summary!S47</f>
        <v>0</v>
      </c>
      <c r="T47" s="351">
        <f>[5]Summary!T47</f>
        <v>0</v>
      </c>
      <c r="U47" s="351">
        <f>[5]Summary!U47</f>
        <v>0</v>
      </c>
      <c r="V47" s="730">
        <f>[5]Summary!V47</f>
        <v>0</v>
      </c>
      <c r="W47" s="730">
        <f>[5]Summary!W47</f>
        <v>0</v>
      </c>
      <c r="X47" s="730">
        <f>[5]Summary!X47</f>
        <v>0</v>
      </c>
      <c r="Y47" s="730">
        <f>[5]Summary!Y47</f>
        <v>0</v>
      </c>
      <c r="Z47" s="730">
        <f>[5]Summary!Z47</f>
        <v>729003.97696380178</v>
      </c>
      <c r="AA47" s="730">
        <f>[5]Summary!AA47</f>
        <v>0</v>
      </c>
      <c r="AB47" s="730">
        <f>[5]Summary!AB47</f>
        <v>0</v>
      </c>
      <c r="AC47" s="730">
        <f>[5]Summary!AC47</f>
        <v>729003.97696380178</v>
      </c>
      <c r="AD47" s="730">
        <f>[5]Summary!AD47</f>
        <v>318385003.97696382</v>
      </c>
    </row>
    <row r="48" spans="1:30">
      <c r="A48" s="727" t="str">
        <f>[5]Summary!A48</f>
        <v>UI</v>
      </c>
      <c r="B48" s="721" t="str">
        <f>[5]Summary!B48</f>
        <v xml:space="preserve">          357 - Underground Conduit</v>
      </c>
      <c r="C48" s="123" t="str">
        <f>[5]Summary!C48</f>
        <v xml:space="preserve">E357 </v>
      </c>
      <c r="D48" s="121" t="str">
        <f>[5]Summary!D48</f>
        <v xml:space="preserve">C357 </v>
      </c>
      <c r="E48" s="123">
        <f>[5]Summary!E48</f>
        <v>1210859</v>
      </c>
      <c r="F48" s="123">
        <f>[5]Summary!F48</f>
        <v>0</v>
      </c>
      <c r="G48" s="123">
        <f>[5]Summary!G48</f>
        <v>1210859</v>
      </c>
      <c r="H48" s="123">
        <f>[5]Summary!H48</f>
        <v>0</v>
      </c>
      <c r="I48" s="123">
        <f>[5]Summary!I48</f>
        <v>1210859</v>
      </c>
      <c r="J48" s="351">
        <f>[5]Summary!J48</f>
        <v>1211000</v>
      </c>
      <c r="K48" s="351">
        <f>[5]Summary!K48</f>
        <v>0</v>
      </c>
      <c r="L48" s="351">
        <f>[5]Summary!L48</f>
        <v>0</v>
      </c>
      <c r="M48" s="351">
        <f>[5]Summary!M48</f>
        <v>0</v>
      </c>
      <c r="N48" s="351">
        <f>[5]Summary!N48</f>
        <v>0</v>
      </c>
      <c r="O48" s="351">
        <f>[5]Summary!O48</f>
        <v>141</v>
      </c>
      <c r="P48" s="351">
        <f>[5]Summary!P48</f>
        <v>0</v>
      </c>
      <c r="Q48" s="351">
        <f>[5]Summary!Q48</f>
        <v>141</v>
      </c>
      <c r="R48" s="351">
        <f>[5]Summary!R48</f>
        <v>1211000</v>
      </c>
      <c r="S48" s="351">
        <f>[5]Summary!S48</f>
        <v>0</v>
      </c>
      <c r="T48" s="351">
        <f>[5]Summary!T48</f>
        <v>0</v>
      </c>
      <c r="U48" s="351">
        <f>[5]Summary!U48</f>
        <v>0</v>
      </c>
      <c r="V48" s="730">
        <f>[5]Summary!V48</f>
        <v>0</v>
      </c>
      <c r="W48" s="730">
        <f>[5]Summary!W48</f>
        <v>0</v>
      </c>
      <c r="X48" s="730">
        <f>[5]Summary!X48</f>
        <v>0</v>
      </c>
      <c r="Y48" s="730">
        <f>[5]Summary!Y48</f>
        <v>0</v>
      </c>
      <c r="Z48" s="730">
        <f>[5]Summary!Z48</f>
        <v>0</v>
      </c>
      <c r="AA48" s="730">
        <f>[5]Summary!AA48</f>
        <v>0</v>
      </c>
      <c r="AB48" s="730">
        <f>[5]Summary!AB48</f>
        <v>0</v>
      </c>
      <c r="AC48" s="730">
        <f>[5]Summary!AC48</f>
        <v>0</v>
      </c>
      <c r="AD48" s="730">
        <f>[5]Summary!AD48</f>
        <v>1211000</v>
      </c>
    </row>
    <row r="49" spans="1:30">
      <c r="A49" s="727" t="str">
        <f>[5]Summary!A49</f>
        <v>UI</v>
      </c>
      <c r="B49" s="721" t="str">
        <f>[5]Summary!B49</f>
        <v xml:space="preserve">          358 - Underground Conductors and Devices</v>
      </c>
      <c r="C49" s="123" t="str">
        <f>[5]Summary!C49</f>
        <v xml:space="preserve">E358 </v>
      </c>
      <c r="D49" s="121" t="str">
        <f>[5]Summary!D49</f>
        <v xml:space="preserve">C358 </v>
      </c>
      <c r="E49" s="123">
        <f>[5]Summary!E49</f>
        <v>36956731</v>
      </c>
      <c r="F49" s="123">
        <f>[5]Summary!F49</f>
        <v>0</v>
      </c>
      <c r="G49" s="123">
        <f>[5]Summary!G49</f>
        <v>36956731</v>
      </c>
      <c r="H49" s="123">
        <f>[5]Summary!H49</f>
        <v>0</v>
      </c>
      <c r="I49" s="123">
        <f>[5]Summary!I49</f>
        <v>36956731</v>
      </c>
      <c r="J49" s="351">
        <f>[5]Summary!J49</f>
        <v>36957000</v>
      </c>
      <c r="K49" s="351">
        <f>[5]Summary!K49</f>
        <v>0</v>
      </c>
      <c r="L49" s="351">
        <f>[5]Summary!L49</f>
        <v>0</v>
      </c>
      <c r="M49" s="351">
        <f>[5]Summary!M49</f>
        <v>0</v>
      </c>
      <c r="N49" s="351">
        <f>[5]Summary!N49</f>
        <v>0</v>
      </c>
      <c r="O49" s="351">
        <f>[5]Summary!O49</f>
        <v>269</v>
      </c>
      <c r="P49" s="351">
        <f>[5]Summary!P49</f>
        <v>0</v>
      </c>
      <c r="Q49" s="351">
        <f>[5]Summary!Q49</f>
        <v>269</v>
      </c>
      <c r="R49" s="351">
        <f>[5]Summary!R49</f>
        <v>36957000</v>
      </c>
      <c r="S49" s="351">
        <f>[5]Summary!S49</f>
        <v>0</v>
      </c>
      <c r="T49" s="351">
        <f>[5]Summary!T49</f>
        <v>0</v>
      </c>
      <c r="U49" s="351">
        <f>[5]Summary!U49</f>
        <v>0</v>
      </c>
      <c r="V49" s="730">
        <f>[5]Summary!V49</f>
        <v>0</v>
      </c>
      <c r="W49" s="730">
        <f>[5]Summary!W49</f>
        <v>0</v>
      </c>
      <c r="X49" s="730">
        <f>[5]Summary!X49</f>
        <v>0</v>
      </c>
      <c r="Y49" s="730">
        <f>[5]Summary!Y49</f>
        <v>0</v>
      </c>
      <c r="Z49" s="730">
        <f>[5]Summary!Z49</f>
        <v>0</v>
      </c>
      <c r="AA49" s="730">
        <f>[5]Summary!AA49</f>
        <v>0</v>
      </c>
      <c r="AB49" s="730">
        <f>[5]Summary!AB49</f>
        <v>0</v>
      </c>
      <c r="AC49" s="730">
        <f>[5]Summary!AC49</f>
        <v>0</v>
      </c>
      <c r="AD49" s="730">
        <f>[5]Summary!AD49</f>
        <v>36957000</v>
      </c>
    </row>
    <row r="50" spans="1:30">
      <c r="A50" s="727" t="str">
        <f>[5]Summary!A50</f>
        <v>UI</v>
      </c>
      <c r="B50" s="721" t="str">
        <f>[5]Summary!B50</f>
        <v xml:space="preserve">          359 - Roads and Trails</v>
      </c>
      <c r="C50" s="731" t="str">
        <f>[5]Summary!C50</f>
        <v xml:space="preserve">E359 </v>
      </c>
      <c r="D50" s="121" t="str">
        <f>[5]Summary!D50</f>
        <v xml:space="preserve">C359 </v>
      </c>
      <c r="E50" s="731">
        <f>[5]Summary!E50</f>
        <v>5731786</v>
      </c>
      <c r="F50" s="731">
        <f>[5]Summary!F50</f>
        <v>0</v>
      </c>
      <c r="G50" s="731">
        <f>[5]Summary!G50</f>
        <v>5731786</v>
      </c>
      <c r="H50" s="731">
        <f>[5]Summary!H50</f>
        <v>0</v>
      </c>
      <c r="I50" s="731">
        <f>[5]Summary!I50</f>
        <v>5731786</v>
      </c>
      <c r="J50" s="732">
        <f>[5]Summary!J50</f>
        <v>6388000</v>
      </c>
      <c r="K50" s="732">
        <f>[5]Summary!K50</f>
        <v>0</v>
      </c>
      <c r="L50" s="732">
        <f>[5]Summary!L50</f>
        <v>0</v>
      </c>
      <c r="M50" s="732">
        <f>[5]Summary!M50</f>
        <v>0</v>
      </c>
      <c r="N50" s="732">
        <f>[5]Summary!N50</f>
        <v>0</v>
      </c>
      <c r="O50" s="732">
        <f>[5]Summary!O50</f>
        <v>656214</v>
      </c>
      <c r="P50" s="732">
        <f>[5]Summary!P50</f>
        <v>0</v>
      </c>
      <c r="Q50" s="732">
        <f>[5]Summary!Q50</f>
        <v>656214</v>
      </c>
      <c r="R50" s="732">
        <f>[5]Summary!R50</f>
        <v>6388000</v>
      </c>
      <c r="S50" s="732">
        <f>[5]Summary!S50</f>
        <v>0</v>
      </c>
      <c r="T50" s="732">
        <f>[5]Summary!T50</f>
        <v>0</v>
      </c>
      <c r="U50" s="732">
        <f>[5]Summary!U50</f>
        <v>0</v>
      </c>
      <c r="V50" s="733">
        <f>[5]Summary!V50</f>
        <v>0</v>
      </c>
      <c r="W50" s="733">
        <f>[5]Summary!W50</f>
        <v>0</v>
      </c>
      <c r="X50" s="733">
        <f>[5]Summary!X50</f>
        <v>0</v>
      </c>
      <c r="Y50" s="733">
        <f>[5]Summary!Y50</f>
        <v>0</v>
      </c>
      <c r="Z50" s="733">
        <f>[5]Summary!Z50</f>
        <v>0</v>
      </c>
      <c r="AA50" s="733">
        <f>[5]Summary!AA50</f>
        <v>0</v>
      </c>
      <c r="AB50" s="733">
        <f>[5]Summary!AB50</f>
        <v>0</v>
      </c>
      <c r="AC50" s="733">
        <f>[5]Summary!AC50</f>
        <v>0</v>
      </c>
      <c r="AD50" s="733">
        <f>[5]Summary!AD50</f>
        <v>6388000</v>
      </c>
    </row>
    <row r="51" spans="1:30">
      <c r="A51" s="727" t="str">
        <f>[5]Summary!A51</f>
        <v>UI</v>
      </c>
      <c r="B51" s="728" t="str">
        <f>[5]Summary!B51</f>
        <v xml:space="preserve">     Total Transmission</v>
      </c>
      <c r="C51" s="734">
        <f>[5]Summary!C51</f>
        <v>0</v>
      </c>
      <c r="D51" s="735">
        <f>[5]Summary!D51</f>
        <v>0</v>
      </c>
      <c r="E51" s="734">
        <f>[5]Summary!E51</f>
        <v>1565101205</v>
      </c>
      <c r="F51" s="734">
        <f>[5]Summary!F51</f>
        <v>0</v>
      </c>
      <c r="G51" s="734">
        <f>[5]Summary!G51</f>
        <v>1565101205</v>
      </c>
      <c r="H51" s="734">
        <f>[5]Summary!H51</f>
        <v>0</v>
      </c>
      <c r="I51" s="734">
        <f>[5]Summary!I51</f>
        <v>1565101205</v>
      </c>
      <c r="J51" s="734">
        <f>[5]Summary!J51</f>
        <v>1593086000</v>
      </c>
      <c r="K51" s="734">
        <f>[5]Summary!K51</f>
        <v>0</v>
      </c>
      <c r="L51" s="734">
        <f>[5]Summary!L51</f>
        <v>0</v>
      </c>
      <c r="M51" s="734">
        <f>[5]Summary!M51</f>
        <v>0</v>
      </c>
      <c r="N51" s="734">
        <f>[5]Summary!N51</f>
        <v>0</v>
      </c>
      <c r="O51" s="734">
        <f>[5]Summary!O51</f>
        <v>27984795</v>
      </c>
      <c r="P51" s="734">
        <f>[5]Summary!P51</f>
        <v>0</v>
      </c>
      <c r="Q51" s="734">
        <f>[5]Summary!Q51</f>
        <v>27984795</v>
      </c>
      <c r="R51" s="734">
        <f>[5]Summary!R51</f>
        <v>1593086000</v>
      </c>
      <c r="S51" s="734">
        <f>[5]Summary!S51</f>
        <v>0</v>
      </c>
      <c r="T51" s="734">
        <f>[5]Summary!T51</f>
        <v>0</v>
      </c>
      <c r="U51" s="734">
        <f>[5]Summary!U51</f>
        <v>0</v>
      </c>
      <c r="V51" s="734">
        <f>[5]Summary!V51</f>
        <v>0</v>
      </c>
      <c r="W51" s="734">
        <f>[5]Summary!W51</f>
        <v>0</v>
      </c>
      <c r="X51" s="734">
        <f>[5]Summary!X51</f>
        <v>0</v>
      </c>
      <c r="Y51" s="734">
        <f>[5]Summary!Y51</f>
        <v>0</v>
      </c>
      <c r="Z51" s="734">
        <f>[5]Summary!Z51</f>
        <v>1651126.5200971027</v>
      </c>
      <c r="AA51" s="734">
        <f>[5]Summary!AA51</f>
        <v>0</v>
      </c>
      <c r="AB51" s="734">
        <f>[5]Summary!AB51</f>
        <v>0</v>
      </c>
      <c r="AC51" s="734">
        <f>[5]Summary!AC51</f>
        <v>1651126.5200971027</v>
      </c>
      <c r="AD51" s="734">
        <f>[5]Summary!AD51</f>
        <v>1594737126.520097</v>
      </c>
    </row>
    <row r="52" spans="1:30">
      <c r="A52" s="727" t="str">
        <f>[5]Summary!A52</f>
        <v>UI</v>
      </c>
      <c r="B52" s="721" t="str">
        <f>[5]Summary!B52</f>
        <v xml:space="preserve">     Distribution</v>
      </c>
      <c r="C52" s="123">
        <f>[5]Summary!C52</f>
        <v>0</v>
      </c>
      <c r="D52" s="121">
        <f>[5]Summary!D52</f>
        <v>0</v>
      </c>
      <c r="E52" s="123">
        <f>[5]Summary!E52</f>
        <v>0</v>
      </c>
      <c r="F52" s="123">
        <f>[5]Summary!F52</f>
        <v>0</v>
      </c>
      <c r="G52" s="123">
        <f>[5]Summary!G52</f>
        <v>0</v>
      </c>
      <c r="H52" s="123">
        <f>[5]Summary!H52</f>
        <v>0</v>
      </c>
      <c r="I52" s="123">
        <f>[5]Summary!I52</f>
        <v>0</v>
      </c>
      <c r="J52" s="123">
        <f>[5]Summary!J52</f>
        <v>0</v>
      </c>
      <c r="K52" s="123">
        <f>[5]Summary!K52</f>
        <v>0</v>
      </c>
      <c r="L52" s="123">
        <f>[5]Summary!L52</f>
        <v>0</v>
      </c>
      <c r="M52" s="123">
        <f>[5]Summary!M52</f>
        <v>0</v>
      </c>
      <c r="N52" s="123">
        <f>[5]Summary!N52</f>
        <v>0</v>
      </c>
      <c r="O52" s="123">
        <f>[5]Summary!O52</f>
        <v>0</v>
      </c>
      <c r="P52" s="123">
        <f>[5]Summary!P52</f>
        <v>0</v>
      </c>
      <c r="Q52" s="123">
        <f>[5]Summary!Q52</f>
        <v>0</v>
      </c>
      <c r="R52" s="123">
        <f>[5]Summary!R52</f>
        <v>0</v>
      </c>
      <c r="S52" s="123">
        <f>[5]Summary!S52</f>
        <v>0</v>
      </c>
      <c r="T52" s="123">
        <f>[5]Summary!T52</f>
        <v>0</v>
      </c>
      <c r="U52" s="123">
        <f>[5]Summary!U52</f>
        <v>0</v>
      </c>
      <c r="V52" s="123">
        <f>[5]Summary!V52</f>
        <v>0</v>
      </c>
      <c r="W52" s="123">
        <f>[5]Summary!W52</f>
        <v>0</v>
      </c>
      <c r="X52" s="123">
        <f>[5]Summary!X52</f>
        <v>0</v>
      </c>
      <c r="Y52" s="123">
        <f>[5]Summary!Y52</f>
        <v>0</v>
      </c>
      <c r="Z52" s="123">
        <f>[5]Summary!Z52</f>
        <v>0</v>
      </c>
      <c r="AA52" s="123">
        <f>[5]Summary!AA52</f>
        <v>0</v>
      </c>
      <c r="AB52" s="123">
        <f>[5]Summary!AB52</f>
        <v>0</v>
      </c>
      <c r="AC52" s="123">
        <f>[5]Summary!AC52</f>
        <v>0</v>
      </c>
      <c r="AD52" s="123">
        <f>[5]Summary!AD52</f>
        <v>0</v>
      </c>
    </row>
    <row r="53" spans="1:30">
      <c r="A53" s="727" t="str">
        <f>[5]Summary!A53</f>
        <v>UI</v>
      </c>
      <c r="B53" s="721" t="str">
        <f>[5]Summary!B53</f>
        <v xml:space="preserve">          360 - Land and Land Rights</v>
      </c>
      <c r="C53" s="123" t="str">
        <f>[5]Summary!C53</f>
        <v xml:space="preserve">E360 </v>
      </c>
      <c r="D53" s="121" t="str">
        <f>[5]Summary!D53</f>
        <v xml:space="preserve">C360 </v>
      </c>
      <c r="E53" s="123">
        <f>[5]Summary!E53</f>
        <v>49471058</v>
      </c>
      <c r="F53" s="123">
        <f>[5]Summary!F53</f>
        <v>0</v>
      </c>
      <c r="G53" s="123">
        <f>[5]Summary!G53</f>
        <v>49471058</v>
      </c>
      <c r="H53" s="123">
        <f>[5]Summary!H53</f>
        <v>0</v>
      </c>
      <c r="I53" s="123">
        <f>[5]Summary!I53</f>
        <v>49471058</v>
      </c>
      <c r="J53" s="351">
        <f>[5]Summary!J53</f>
        <v>51488000</v>
      </c>
      <c r="K53" s="351">
        <f>[5]Summary!K53</f>
        <v>0</v>
      </c>
      <c r="L53" s="351">
        <f>[5]Summary!L53</f>
        <v>0</v>
      </c>
      <c r="M53" s="351">
        <f>[5]Summary!M53</f>
        <v>0</v>
      </c>
      <c r="N53" s="351">
        <f>[5]Summary!N53</f>
        <v>0</v>
      </c>
      <c r="O53" s="351">
        <f>[5]Summary!O53</f>
        <v>2016942</v>
      </c>
      <c r="P53" s="351">
        <f>[5]Summary!P53</f>
        <v>0</v>
      </c>
      <c r="Q53" s="351">
        <f>[5]Summary!Q53</f>
        <v>2016942</v>
      </c>
      <c r="R53" s="351">
        <f>[5]Summary!R53</f>
        <v>51488000</v>
      </c>
      <c r="S53" s="351">
        <f>[5]Summary!S53</f>
        <v>0</v>
      </c>
      <c r="T53" s="351">
        <f>[5]Summary!T53</f>
        <v>0</v>
      </c>
      <c r="U53" s="351">
        <f>[5]Summary!U53</f>
        <v>0</v>
      </c>
      <c r="V53" s="730">
        <f>[5]Summary!V53</f>
        <v>0</v>
      </c>
      <c r="W53" s="730">
        <f>[5]Summary!W53</f>
        <v>0</v>
      </c>
      <c r="X53" s="730">
        <f>[5]Summary!X53</f>
        <v>0</v>
      </c>
      <c r="Y53" s="730">
        <f>[5]Summary!Y53</f>
        <v>0</v>
      </c>
      <c r="Z53" s="730">
        <f>[5]Summary!Z53</f>
        <v>0</v>
      </c>
      <c r="AA53" s="730">
        <f>[5]Summary!AA53</f>
        <v>0</v>
      </c>
      <c r="AB53" s="730">
        <f>[5]Summary!AB53</f>
        <v>0</v>
      </c>
      <c r="AC53" s="730">
        <f>[5]Summary!AC53</f>
        <v>0</v>
      </c>
      <c r="AD53" s="730">
        <f>[5]Summary!AD53</f>
        <v>51488000</v>
      </c>
    </row>
    <row r="54" spans="1:30">
      <c r="A54" s="727" t="str">
        <f>[5]Summary!A54</f>
        <v>UI</v>
      </c>
      <c r="B54" s="721" t="str">
        <f>[5]Summary!B54</f>
        <v xml:space="preserve">          361 - Structures and Improvements</v>
      </c>
      <c r="C54" s="123" t="str">
        <f>[5]Summary!C54</f>
        <v xml:space="preserve">E361 </v>
      </c>
      <c r="D54" s="121" t="str">
        <f>[5]Summary!D54</f>
        <v xml:space="preserve">C361 </v>
      </c>
      <c r="E54" s="123">
        <f>[5]Summary!E54</f>
        <v>8085159</v>
      </c>
      <c r="F54" s="123">
        <f>[5]Summary!F54</f>
        <v>0</v>
      </c>
      <c r="G54" s="123">
        <f>[5]Summary!G54</f>
        <v>8085159</v>
      </c>
      <c r="H54" s="123">
        <f>[5]Summary!H54</f>
        <v>0</v>
      </c>
      <c r="I54" s="123">
        <f>[5]Summary!I54</f>
        <v>8085159</v>
      </c>
      <c r="J54" s="351">
        <f>[5]Summary!J54</f>
        <v>8103000</v>
      </c>
      <c r="K54" s="351">
        <f>[5]Summary!K54</f>
        <v>0</v>
      </c>
      <c r="L54" s="351">
        <f>[5]Summary!L54</f>
        <v>0</v>
      </c>
      <c r="M54" s="351">
        <f>[5]Summary!M54</f>
        <v>0</v>
      </c>
      <c r="N54" s="351">
        <f>[5]Summary!N54</f>
        <v>0</v>
      </c>
      <c r="O54" s="351">
        <f>[5]Summary!O54</f>
        <v>17841</v>
      </c>
      <c r="P54" s="351">
        <f>[5]Summary!P54</f>
        <v>0</v>
      </c>
      <c r="Q54" s="351">
        <f>[5]Summary!Q54</f>
        <v>17841</v>
      </c>
      <c r="R54" s="351">
        <f>[5]Summary!R54</f>
        <v>8103000</v>
      </c>
      <c r="S54" s="351">
        <f>[5]Summary!S54</f>
        <v>0</v>
      </c>
      <c r="T54" s="351">
        <f>[5]Summary!T54</f>
        <v>0</v>
      </c>
      <c r="U54" s="351">
        <f>[5]Summary!U54</f>
        <v>0</v>
      </c>
      <c r="V54" s="730">
        <f>[5]Summary!V54</f>
        <v>0</v>
      </c>
      <c r="W54" s="730">
        <f>[5]Summary!W54</f>
        <v>0</v>
      </c>
      <c r="X54" s="730">
        <f>[5]Summary!X54</f>
        <v>0</v>
      </c>
      <c r="Y54" s="730">
        <f>[5]Summary!Y54</f>
        <v>0</v>
      </c>
      <c r="Z54" s="730">
        <f>[5]Summary!Z54</f>
        <v>0</v>
      </c>
      <c r="AA54" s="730">
        <f>[5]Summary!AA54</f>
        <v>0</v>
      </c>
      <c r="AB54" s="730">
        <f>[5]Summary!AB54</f>
        <v>0</v>
      </c>
      <c r="AC54" s="730">
        <f>[5]Summary!AC54</f>
        <v>0</v>
      </c>
      <c r="AD54" s="730">
        <f>[5]Summary!AD54</f>
        <v>8103000</v>
      </c>
    </row>
    <row r="55" spans="1:30">
      <c r="A55" s="727" t="str">
        <f>[5]Summary!A55</f>
        <v>UI</v>
      </c>
      <c r="B55" s="721" t="str">
        <f>[5]Summary!B55</f>
        <v xml:space="preserve">          362 - Substation Equipment</v>
      </c>
      <c r="C55" s="123" t="str">
        <f>[5]Summary!C55</f>
        <v xml:space="preserve">E362 </v>
      </c>
      <c r="D55" s="121" t="str">
        <f>[5]Summary!D55</f>
        <v xml:space="preserve">C362 </v>
      </c>
      <c r="E55" s="123">
        <f>[5]Summary!E55</f>
        <v>457465323</v>
      </c>
      <c r="F55" s="123">
        <f>[5]Summary!F55</f>
        <v>0</v>
      </c>
      <c r="G55" s="123">
        <f>[5]Summary!G55</f>
        <v>457465323</v>
      </c>
      <c r="H55" s="123">
        <f>[5]Summary!H55</f>
        <v>0</v>
      </c>
      <c r="I55" s="123">
        <f>[5]Summary!I55</f>
        <v>457465323</v>
      </c>
      <c r="J55" s="351">
        <f>[5]Summary!J55</f>
        <v>471367000</v>
      </c>
      <c r="K55" s="351">
        <f>[5]Summary!K55</f>
        <v>0</v>
      </c>
      <c r="L55" s="351">
        <f>[5]Summary!L55</f>
        <v>0</v>
      </c>
      <c r="M55" s="351">
        <f>[5]Summary!M55</f>
        <v>0</v>
      </c>
      <c r="N55" s="351">
        <f>[5]Summary!N55</f>
        <v>-181000</v>
      </c>
      <c r="O55" s="351">
        <f>[5]Summary!O55</f>
        <v>13901677</v>
      </c>
      <c r="P55" s="351">
        <f>[5]Summary!P55</f>
        <v>0</v>
      </c>
      <c r="Q55" s="351">
        <f>[5]Summary!Q55</f>
        <v>13720677</v>
      </c>
      <c r="R55" s="351">
        <f>[5]Summary!R55</f>
        <v>471186000</v>
      </c>
      <c r="S55" s="351">
        <f>[5]Summary!S55</f>
        <v>0</v>
      </c>
      <c r="T55" s="351">
        <f>[5]Summary!T55</f>
        <v>0</v>
      </c>
      <c r="U55" s="351">
        <f>[5]Summary!U55</f>
        <v>0</v>
      </c>
      <c r="V55" s="730">
        <f>[5]Summary!V55</f>
        <v>0</v>
      </c>
      <c r="W55" s="730">
        <f>[5]Summary!W55</f>
        <v>0</v>
      </c>
      <c r="X55" s="730">
        <f>[5]Summary!X55</f>
        <v>0</v>
      </c>
      <c r="Y55" s="730">
        <f>[5]Summary!Y55</f>
        <v>0</v>
      </c>
      <c r="Z55" s="730">
        <f>[5]Summary!Z55</f>
        <v>0</v>
      </c>
      <c r="AA55" s="730">
        <f>[5]Summary!AA55</f>
        <v>0</v>
      </c>
      <c r="AB55" s="730">
        <f>[5]Summary!AB55</f>
        <v>0</v>
      </c>
      <c r="AC55" s="730">
        <f>[5]Summary!AC55</f>
        <v>0</v>
      </c>
      <c r="AD55" s="730">
        <f>[5]Summary!AD55</f>
        <v>471186000</v>
      </c>
    </row>
    <row r="56" spans="1:30">
      <c r="A56" s="727" t="str">
        <f>[5]Summary!A56</f>
        <v>UI</v>
      </c>
      <c r="B56" s="721" t="str">
        <f>[5]Summary!B56</f>
        <v xml:space="preserve">          363 - DST Battery Storage Equip</v>
      </c>
      <c r="C56" s="123" t="str">
        <f>[5]Summary!C56</f>
        <v xml:space="preserve">E363 </v>
      </c>
      <c r="D56" s="121" t="str">
        <f>[5]Summary!D56</f>
        <v xml:space="preserve">C363 </v>
      </c>
      <c r="E56" s="123">
        <f>[5]Summary!E56</f>
        <v>1090190</v>
      </c>
      <c r="F56" s="123">
        <f>[5]Summary!F56</f>
        <v>0</v>
      </c>
      <c r="G56" s="123">
        <f>[5]Summary!G56</f>
        <v>1090190</v>
      </c>
      <c r="H56" s="123">
        <f>[5]Summary!H56</f>
        <v>0</v>
      </c>
      <c r="I56" s="123">
        <f>[5]Summary!I56</f>
        <v>1090190</v>
      </c>
      <c r="J56" s="351">
        <f>[5]Summary!J56</f>
        <v>1101000</v>
      </c>
      <c r="K56" s="351">
        <f>[5]Summary!K56</f>
        <v>0</v>
      </c>
      <c r="L56" s="351">
        <f>[5]Summary!L56</f>
        <v>0</v>
      </c>
      <c r="M56" s="351">
        <f>[5]Summary!M56</f>
        <v>0</v>
      </c>
      <c r="N56" s="351">
        <f>[5]Summary!N56</f>
        <v>0</v>
      </c>
      <c r="O56" s="351">
        <f>[5]Summary!O56</f>
        <v>10810</v>
      </c>
      <c r="P56" s="351">
        <f>[5]Summary!P56</f>
        <v>0</v>
      </c>
      <c r="Q56" s="351">
        <f>[5]Summary!Q56</f>
        <v>10810</v>
      </c>
      <c r="R56" s="351">
        <f>[5]Summary!R56</f>
        <v>1101000</v>
      </c>
      <c r="S56" s="351">
        <f>[5]Summary!S56</f>
        <v>0</v>
      </c>
      <c r="T56" s="351">
        <f>[5]Summary!T56</f>
        <v>0</v>
      </c>
      <c r="U56" s="351">
        <f>[5]Summary!U56</f>
        <v>0</v>
      </c>
      <c r="V56" s="730">
        <f>[5]Summary!V56</f>
        <v>0</v>
      </c>
      <c r="W56" s="730">
        <f>[5]Summary!W56</f>
        <v>0</v>
      </c>
      <c r="X56" s="730">
        <f>[5]Summary!X56</f>
        <v>0</v>
      </c>
      <c r="Y56" s="730">
        <f>[5]Summary!Y56</f>
        <v>0</v>
      </c>
      <c r="Z56" s="730">
        <f>[5]Summary!Z56</f>
        <v>0</v>
      </c>
      <c r="AA56" s="730">
        <f>[5]Summary!AA56</f>
        <v>0</v>
      </c>
      <c r="AB56" s="730">
        <f>[5]Summary!AB56</f>
        <v>0</v>
      </c>
      <c r="AC56" s="730">
        <f>[5]Summary!AC56</f>
        <v>0</v>
      </c>
      <c r="AD56" s="730">
        <f>[5]Summary!AD56</f>
        <v>1101000</v>
      </c>
    </row>
    <row r="57" spans="1:30">
      <c r="A57" s="727" t="str">
        <f>[5]Summary!A57</f>
        <v>UI</v>
      </c>
      <c r="B57" s="721" t="str">
        <f>[5]Summary!B57</f>
        <v xml:space="preserve">          364 - Poles, Towers and Fixtures</v>
      </c>
      <c r="C57" s="123" t="str">
        <f>[5]Summary!C57</f>
        <v xml:space="preserve">E364 </v>
      </c>
      <c r="D57" s="121" t="str">
        <f>[5]Summary!D57</f>
        <v xml:space="preserve">C364 </v>
      </c>
      <c r="E57" s="123">
        <f>[5]Summary!E57</f>
        <v>372845123</v>
      </c>
      <c r="F57" s="123">
        <f>[5]Summary!F57</f>
        <v>0</v>
      </c>
      <c r="G57" s="123">
        <f>[5]Summary!G57</f>
        <v>372845123</v>
      </c>
      <c r="H57" s="123">
        <f>[5]Summary!H57</f>
        <v>0</v>
      </c>
      <c r="I57" s="123">
        <f>[5]Summary!I57</f>
        <v>372845123</v>
      </c>
      <c r="J57" s="351">
        <f>[5]Summary!J57</f>
        <v>387248000</v>
      </c>
      <c r="K57" s="351">
        <f>[5]Summary!K57</f>
        <v>0</v>
      </c>
      <c r="L57" s="351">
        <f>[5]Summary!L57</f>
        <v>0</v>
      </c>
      <c r="M57" s="351">
        <f>[5]Summary!M57</f>
        <v>0</v>
      </c>
      <c r="N57" s="351">
        <f>[5]Summary!N57</f>
        <v>-71000</v>
      </c>
      <c r="O57" s="351">
        <f>[5]Summary!O57</f>
        <v>14402877</v>
      </c>
      <c r="P57" s="351">
        <f>[5]Summary!P57</f>
        <v>0</v>
      </c>
      <c r="Q57" s="351">
        <f>[5]Summary!Q57</f>
        <v>14331877</v>
      </c>
      <c r="R57" s="351">
        <f>[5]Summary!R57</f>
        <v>387177000</v>
      </c>
      <c r="S57" s="351">
        <f>[5]Summary!S57</f>
        <v>-16990239.199999999</v>
      </c>
      <c r="T57" s="351">
        <f>[5]Summary!T57</f>
        <v>0</v>
      </c>
      <c r="U57" s="351">
        <f>[5]Summary!U57</f>
        <v>0</v>
      </c>
      <c r="V57" s="730">
        <f>[5]Summary!V57</f>
        <v>0</v>
      </c>
      <c r="W57" s="730">
        <f>[5]Summary!W57</f>
        <v>0</v>
      </c>
      <c r="X57" s="730">
        <f>[5]Summary!X57</f>
        <v>0</v>
      </c>
      <c r="Y57" s="730">
        <f>[5]Summary!Y57</f>
        <v>0</v>
      </c>
      <c r="Z57" s="730">
        <f>[5]Summary!Z57</f>
        <v>2173710.1321462719</v>
      </c>
      <c r="AA57" s="730">
        <f>[5]Summary!AA57</f>
        <v>0</v>
      </c>
      <c r="AB57" s="730">
        <f>[5]Summary!AB57</f>
        <v>0</v>
      </c>
      <c r="AC57" s="730">
        <f>[5]Summary!AC57</f>
        <v>-14816529.067853726</v>
      </c>
      <c r="AD57" s="730">
        <f>[5]Summary!AD57</f>
        <v>372360470.93214625</v>
      </c>
    </row>
    <row r="58" spans="1:30">
      <c r="A58" s="727" t="str">
        <f>[5]Summary!A58</f>
        <v>UI</v>
      </c>
      <c r="B58" s="721" t="str">
        <f>[5]Summary!B58</f>
        <v xml:space="preserve">          365 - Overhead Conductors and Devices</v>
      </c>
      <c r="C58" s="123" t="str">
        <f>[5]Summary!C58</f>
        <v xml:space="preserve">E365 </v>
      </c>
      <c r="D58" s="121" t="str">
        <f>[5]Summary!D58</f>
        <v xml:space="preserve">C365 </v>
      </c>
      <c r="E58" s="123">
        <f>[5]Summary!E58</f>
        <v>454083312</v>
      </c>
      <c r="F58" s="123">
        <f>[5]Summary!F58</f>
        <v>0</v>
      </c>
      <c r="G58" s="123">
        <f>[5]Summary!G58</f>
        <v>454083312</v>
      </c>
      <c r="H58" s="123">
        <f>[5]Summary!H58</f>
        <v>0</v>
      </c>
      <c r="I58" s="123">
        <f>[5]Summary!I58</f>
        <v>454083312</v>
      </c>
      <c r="J58" s="351">
        <f>[5]Summary!J58</f>
        <v>470354000</v>
      </c>
      <c r="K58" s="351">
        <f>[5]Summary!K58</f>
        <v>0</v>
      </c>
      <c r="L58" s="351">
        <f>[5]Summary!L58</f>
        <v>0</v>
      </c>
      <c r="M58" s="351">
        <f>[5]Summary!M58</f>
        <v>0</v>
      </c>
      <c r="N58" s="351">
        <f>[5]Summary!N58</f>
        <v>-75000</v>
      </c>
      <c r="O58" s="351">
        <f>[5]Summary!O58</f>
        <v>16270688</v>
      </c>
      <c r="P58" s="351">
        <f>[5]Summary!P58</f>
        <v>0</v>
      </c>
      <c r="Q58" s="351">
        <f>[5]Summary!Q58</f>
        <v>16195688</v>
      </c>
      <c r="R58" s="351">
        <f>[5]Summary!R58</f>
        <v>470279000</v>
      </c>
      <c r="S58" s="351">
        <f>[5]Summary!S58</f>
        <v>0</v>
      </c>
      <c r="T58" s="351">
        <f>[5]Summary!T58</f>
        <v>0</v>
      </c>
      <c r="U58" s="351">
        <f>[5]Summary!U58</f>
        <v>0</v>
      </c>
      <c r="V58" s="730">
        <f>[5]Summary!V58</f>
        <v>0</v>
      </c>
      <c r="W58" s="730">
        <f>[5]Summary!W58</f>
        <v>0</v>
      </c>
      <c r="X58" s="730">
        <f>[5]Summary!X58</f>
        <v>0</v>
      </c>
      <c r="Y58" s="730">
        <f>[5]Summary!Y58</f>
        <v>0</v>
      </c>
      <c r="Z58" s="730">
        <f>[5]Summary!Z58</f>
        <v>1783349.2055416121</v>
      </c>
      <c r="AA58" s="730">
        <f>[5]Summary!AA58</f>
        <v>0</v>
      </c>
      <c r="AB58" s="730">
        <f>[5]Summary!AB58</f>
        <v>0</v>
      </c>
      <c r="AC58" s="730">
        <f>[5]Summary!AC58</f>
        <v>1783349.2055416121</v>
      </c>
      <c r="AD58" s="730">
        <f>[5]Summary!AD58</f>
        <v>472062349.20554161</v>
      </c>
    </row>
    <row r="59" spans="1:30">
      <c r="A59" s="727" t="str">
        <f>[5]Summary!A59</f>
        <v>UI</v>
      </c>
      <c r="B59" s="721" t="str">
        <f>[5]Summary!B59</f>
        <v xml:space="preserve">          366 - Underground Conduit</v>
      </c>
      <c r="C59" s="123" t="str">
        <f>[5]Summary!C59</f>
        <v xml:space="preserve">E366 </v>
      </c>
      <c r="D59" s="121" t="str">
        <f>[5]Summary!D59</f>
        <v xml:space="preserve">C366 </v>
      </c>
      <c r="E59" s="123">
        <f>[5]Summary!E59</f>
        <v>720419940</v>
      </c>
      <c r="F59" s="123">
        <f>[5]Summary!F59</f>
        <v>0</v>
      </c>
      <c r="G59" s="123">
        <f>[5]Summary!G59</f>
        <v>720419940</v>
      </c>
      <c r="H59" s="123">
        <f>[5]Summary!H59</f>
        <v>0</v>
      </c>
      <c r="I59" s="123">
        <f>[5]Summary!I59</f>
        <v>720419940</v>
      </c>
      <c r="J59" s="351">
        <f>[5]Summary!J59</f>
        <v>742386000</v>
      </c>
      <c r="K59" s="351">
        <f>[5]Summary!K59</f>
        <v>0</v>
      </c>
      <c r="L59" s="351">
        <f>[5]Summary!L59</f>
        <v>0</v>
      </c>
      <c r="M59" s="351">
        <f>[5]Summary!M59</f>
        <v>0</v>
      </c>
      <c r="N59" s="351">
        <f>[5]Summary!N59</f>
        <v>0</v>
      </c>
      <c r="O59" s="351">
        <f>[5]Summary!O59</f>
        <v>21966060</v>
      </c>
      <c r="P59" s="351">
        <f>[5]Summary!P59</f>
        <v>0</v>
      </c>
      <c r="Q59" s="351">
        <f>[5]Summary!Q59</f>
        <v>21966060</v>
      </c>
      <c r="R59" s="351">
        <f>[5]Summary!R59</f>
        <v>742386000</v>
      </c>
      <c r="S59" s="351">
        <f>[5]Summary!S59</f>
        <v>0</v>
      </c>
      <c r="T59" s="351">
        <f>[5]Summary!T59</f>
        <v>0</v>
      </c>
      <c r="U59" s="351">
        <f>[5]Summary!U59</f>
        <v>0</v>
      </c>
      <c r="V59" s="730">
        <f>[5]Summary!V59</f>
        <v>0</v>
      </c>
      <c r="W59" s="730">
        <f>[5]Summary!W59</f>
        <v>0</v>
      </c>
      <c r="X59" s="730">
        <f>[5]Summary!X59</f>
        <v>0</v>
      </c>
      <c r="Y59" s="730">
        <f>[5]Summary!Y59</f>
        <v>0</v>
      </c>
      <c r="Z59" s="730">
        <f>[5]Summary!Z59</f>
        <v>4382290.8278976092</v>
      </c>
      <c r="AA59" s="730">
        <f>[5]Summary!AA59</f>
        <v>0</v>
      </c>
      <c r="AB59" s="730">
        <f>[5]Summary!AB59</f>
        <v>0</v>
      </c>
      <c r="AC59" s="730">
        <f>[5]Summary!AC59</f>
        <v>4382290.8278976092</v>
      </c>
      <c r="AD59" s="730">
        <f>[5]Summary!AD59</f>
        <v>746768290.82789767</v>
      </c>
    </row>
    <row r="60" spans="1:30">
      <c r="A60" s="727" t="str">
        <f>[5]Summary!A60</f>
        <v>UI</v>
      </c>
      <c r="B60" s="721" t="str">
        <f>[5]Summary!B60</f>
        <v xml:space="preserve">          367 - Underground Conductors and Devices</v>
      </c>
      <c r="C60" s="123" t="str">
        <f>[5]Summary!C60</f>
        <v xml:space="preserve">E367 </v>
      </c>
      <c r="D60" s="121" t="str">
        <f>[5]Summary!D60</f>
        <v xml:space="preserve">C367 </v>
      </c>
      <c r="E60" s="123">
        <f>[5]Summary!E60</f>
        <v>946066160</v>
      </c>
      <c r="F60" s="123">
        <f>[5]Summary!F60</f>
        <v>0</v>
      </c>
      <c r="G60" s="123">
        <f>[5]Summary!G60</f>
        <v>946066160</v>
      </c>
      <c r="H60" s="123">
        <f>[5]Summary!H60</f>
        <v>0</v>
      </c>
      <c r="I60" s="123">
        <f>[5]Summary!I60</f>
        <v>946066160</v>
      </c>
      <c r="J60" s="351">
        <f>[5]Summary!J60</f>
        <v>982990000</v>
      </c>
      <c r="K60" s="351">
        <f>[5]Summary!K60</f>
        <v>0</v>
      </c>
      <c r="L60" s="351">
        <f>[5]Summary!L60</f>
        <v>0</v>
      </c>
      <c r="M60" s="351">
        <f>[5]Summary!M60</f>
        <v>0</v>
      </c>
      <c r="N60" s="351">
        <f>[5]Summary!N60</f>
        <v>0</v>
      </c>
      <c r="O60" s="351">
        <f>[5]Summary!O60</f>
        <v>36923840</v>
      </c>
      <c r="P60" s="351">
        <f>[5]Summary!P60</f>
        <v>0</v>
      </c>
      <c r="Q60" s="351">
        <f>[5]Summary!Q60</f>
        <v>36923840</v>
      </c>
      <c r="R60" s="351">
        <f>[5]Summary!R60</f>
        <v>982990000</v>
      </c>
      <c r="S60" s="351">
        <f>[5]Summary!S60</f>
        <v>0</v>
      </c>
      <c r="T60" s="351">
        <f>[5]Summary!T60</f>
        <v>0</v>
      </c>
      <c r="U60" s="351">
        <f>[5]Summary!U60</f>
        <v>0</v>
      </c>
      <c r="V60" s="730">
        <f>[5]Summary!V60</f>
        <v>0</v>
      </c>
      <c r="W60" s="730">
        <f>[5]Summary!W60</f>
        <v>0</v>
      </c>
      <c r="X60" s="730">
        <f>[5]Summary!X60</f>
        <v>0</v>
      </c>
      <c r="Y60" s="730">
        <f>[5]Summary!Y60</f>
        <v>0</v>
      </c>
      <c r="Z60" s="730">
        <f>[5]Summary!Z60</f>
        <v>3588386.561563435</v>
      </c>
      <c r="AA60" s="730">
        <f>[5]Summary!AA60</f>
        <v>0</v>
      </c>
      <c r="AB60" s="730">
        <f>[5]Summary!AB60</f>
        <v>0</v>
      </c>
      <c r="AC60" s="730">
        <f>[5]Summary!AC60</f>
        <v>3588386.561563435</v>
      </c>
      <c r="AD60" s="730">
        <f>[5]Summary!AD60</f>
        <v>986578386.56156349</v>
      </c>
    </row>
    <row r="61" spans="1:30">
      <c r="A61" s="727" t="str">
        <f>[5]Summary!A61</f>
        <v>UI</v>
      </c>
      <c r="B61" s="721" t="str">
        <f>[5]Summary!B61</f>
        <v xml:space="preserve">          368 - Line Transformers</v>
      </c>
      <c r="C61" s="123" t="str">
        <f>[5]Summary!C61</f>
        <v xml:space="preserve">E368 </v>
      </c>
      <c r="D61" s="121" t="str">
        <f>[5]Summary!D61</f>
        <v xml:space="preserve">C368 </v>
      </c>
      <c r="E61" s="123">
        <f>[5]Summary!E61</f>
        <v>491344638</v>
      </c>
      <c r="F61" s="123">
        <f>[5]Summary!F61</f>
        <v>0</v>
      </c>
      <c r="G61" s="123">
        <f>[5]Summary!G61</f>
        <v>491344638</v>
      </c>
      <c r="H61" s="123">
        <f>[5]Summary!H61</f>
        <v>0</v>
      </c>
      <c r="I61" s="123">
        <f>[5]Summary!I61</f>
        <v>491344638</v>
      </c>
      <c r="J61" s="351">
        <f>[5]Summary!J61</f>
        <v>499517000</v>
      </c>
      <c r="K61" s="351">
        <f>[5]Summary!K61</f>
        <v>0</v>
      </c>
      <c r="L61" s="351">
        <f>[5]Summary!L61</f>
        <v>0</v>
      </c>
      <c r="M61" s="351">
        <f>[5]Summary!M61</f>
        <v>0</v>
      </c>
      <c r="N61" s="351">
        <f>[5]Summary!N61</f>
        <v>0</v>
      </c>
      <c r="O61" s="351">
        <f>[5]Summary!O61</f>
        <v>8172362</v>
      </c>
      <c r="P61" s="351">
        <f>[5]Summary!P61</f>
        <v>0</v>
      </c>
      <c r="Q61" s="351">
        <f>[5]Summary!Q61</f>
        <v>8172362</v>
      </c>
      <c r="R61" s="351">
        <f>[5]Summary!R61</f>
        <v>499517000</v>
      </c>
      <c r="S61" s="351">
        <f>[5]Summary!S61</f>
        <v>0</v>
      </c>
      <c r="T61" s="351">
        <f>[5]Summary!T61</f>
        <v>0</v>
      </c>
      <c r="U61" s="351">
        <f>[5]Summary!U61</f>
        <v>0</v>
      </c>
      <c r="V61" s="730">
        <f>[5]Summary!V61</f>
        <v>0</v>
      </c>
      <c r="W61" s="730">
        <f>[5]Summary!W61</f>
        <v>0</v>
      </c>
      <c r="X61" s="730">
        <f>[5]Summary!X61</f>
        <v>0</v>
      </c>
      <c r="Y61" s="730">
        <f>[5]Summary!Y61</f>
        <v>0</v>
      </c>
      <c r="Z61" s="730">
        <f>[5]Summary!Z61</f>
        <v>16456.549619859295</v>
      </c>
      <c r="AA61" s="730">
        <f>[5]Summary!AA61</f>
        <v>0</v>
      </c>
      <c r="AB61" s="730">
        <f>[5]Summary!AB61</f>
        <v>0</v>
      </c>
      <c r="AC61" s="730">
        <f>[5]Summary!AC61</f>
        <v>16456.549619859295</v>
      </c>
      <c r="AD61" s="730">
        <f>[5]Summary!AD61</f>
        <v>499533456.54961985</v>
      </c>
    </row>
    <row r="62" spans="1:30">
      <c r="A62" s="727" t="str">
        <f>[5]Summary!A62</f>
        <v>UI</v>
      </c>
      <c r="B62" s="721" t="str">
        <f>[5]Summary!B62</f>
        <v xml:space="preserve">          369 - Services</v>
      </c>
      <c r="C62" s="123" t="str">
        <f>[5]Summary!C62</f>
        <v xml:space="preserve">E369 </v>
      </c>
      <c r="D62" s="121" t="str">
        <f>[5]Summary!D62</f>
        <v xml:space="preserve">C369 </v>
      </c>
      <c r="E62" s="123">
        <f>[5]Summary!E62</f>
        <v>187057274</v>
      </c>
      <c r="F62" s="123">
        <f>[5]Summary!F62</f>
        <v>0</v>
      </c>
      <c r="G62" s="123">
        <f>[5]Summary!G62</f>
        <v>187057274</v>
      </c>
      <c r="H62" s="123">
        <f>[5]Summary!H62</f>
        <v>0</v>
      </c>
      <c r="I62" s="123">
        <f>[5]Summary!I62</f>
        <v>187057274</v>
      </c>
      <c r="J62" s="351">
        <f>[5]Summary!J62</f>
        <v>189026000</v>
      </c>
      <c r="K62" s="351">
        <f>[5]Summary!K62</f>
        <v>0</v>
      </c>
      <c r="L62" s="351">
        <f>[5]Summary!L62</f>
        <v>0</v>
      </c>
      <c r="M62" s="351">
        <f>[5]Summary!M62</f>
        <v>0</v>
      </c>
      <c r="N62" s="351">
        <f>[5]Summary!N62</f>
        <v>0</v>
      </c>
      <c r="O62" s="351">
        <f>[5]Summary!O62</f>
        <v>1968726</v>
      </c>
      <c r="P62" s="351">
        <f>[5]Summary!P62</f>
        <v>0</v>
      </c>
      <c r="Q62" s="351">
        <f>[5]Summary!Q62</f>
        <v>1968726</v>
      </c>
      <c r="R62" s="351">
        <f>[5]Summary!R62</f>
        <v>189026000</v>
      </c>
      <c r="S62" s="351">
        <f>[5]Summary!S62</f>
        <v>0</v>
      </c>
      <c r="T62" s="351">
        <f>[5]Summary!T62</f>
        <v>0</v>
      </c>
      <c r="U62" s="351">
        <f>[5]Summary!U62</f>
        <v>0</v>
      </c>
      <c r="V62" s="730">
        <f>[5]Summary!V62</f>
        <v>0</v>
      </c>
      <c r="W62" s="730">
        <f>[5]Summary!W62</f>
        <v>0</v>
      </c>
      <c r="X62" s="730">
        <f>[5]Summary!X62</f>
        <v>0</v>
      </c>
      <c r="Y62" s="730">
        <f>[5]Summary!Y62</f>
        <v>0</v>
      </c>
      <c r="Z62" s="730">
        <f>[5]Summary!Z62</f>
        <v>5794.2623875119361</v>
      </c>
      <c r="AA62" s="730">
        <f>[5]Summary!AA62</f>
        <v>0</v>
      </c>
      <c r="AB62" s="730">
        <f>[5]Summary!AB62</f>
        <v>0</v>
      </c>
      <c r="AC62" s="730">
        <f>[5]Summary!AC62</f>
        <v>5794.2623875119361</v>
      </c>
      <c r="AD62" s="730">
        <f>[5]Summary!AD62</f>
        <v>189031794.26238751</v>
      </c>
    </row>
    <row r="63" spans="1:30">
      <c r="A63" s="727" t="str">
        <f>[5]Summary!A63</f>
        <v>UI</v>
      </c>
      <c r="B63" s="721" t="str">
        <f>[5]Summary!B63</f>
        <v xml:space="preserve">          370 - Meters</v>
      </c>
      <c r="C63" s="123" t="str">
        <f>[5]Summary!C63</f>
        <v xml:space="preserve">E370 </v>
      </c>
      <c r="D63" s="121" t="str">
        <f>[5]Summary!D63</f>
        <v xml:space="preserve">C370 </v>
      </c>
      <c r="E63" s="123">
        <f>[5]Summary!E63</f>
        <v>169585859</v>
      </c>
      <c r="F63" s="123">
        <f>[5]Summary!F63</f>
        <v>0</v>
      </c>
      <c r="G63" s="123">
        <f>[5]Summary!G63</f>
        <v>169585859</v>
      </c>
      <c r="H63" s="123">
        <f>[5]Summary!H63</f>
        <v>0</v>
      </c>
      <c r="I63" s="123">
        <f>[5]Summary!I63</f>
        <v>169585859</v>
      </c>
      <c r="J63" s="351">
        <f>[5]Summary!J63</f>
        <v>181360000</v>
      </c>
      <c r="K63" s="351">
        <f>[5]Summary!K63</f>
        <v>0</v>
      </c>
      <c r="L63" s="351">
        <f>[5]Summary!L63</f>
        <v>0</v>
      </c>
      <c r="M63" s="351">
        <f>[5]Summary!M63</f>
        <v>0</v>
      </c>
      <c r="N63" s="351">
        <f>[5]Summary!N63</f>
        <v>0</v>
      </c>
      <c r="O63" s="351">
        <f>[5]Summary!O63</f>
        <v>11774141</v>
      </c>
      <c r="P63" s="351">
        <f>[5]Summary!P63</f>
        <v>0</v>
      </c>
      <c r="Q63" s="351">
        <f>[5]Summary!Q63</f>
        <v>11774141</v>
      </c>
      <c r="R63" s="351">
        <f>[5]Summary!R63</f>
        <v>181360000</v>
      </c>
      <c r="S63" s="351">
        <f>[5]Summary!S63</f>
        <v>0</v>
      </c>
      <c r="T63" s="351">
        <f>[5]Summary!T63</f>
        <v>0</v>
      </c>
      <c r="U63" s="351">
        <f>[5]Summary!U63</f>
        <v>24644867.610000003</v>
      </c>
      <c r="V63" s="730">
        <f>[5]Summary!V63</f>
        <v>0</v>
      </c>
      <c r="W63" s="730">
        <f>[5]Summary!W63</f>
        <v>0</v>
      </c>
      <c r="X63" s="730">
        <f>[5]Summary!X63</f>
        <v>0</v>
      </c>
      <c r="Y63" s="730">
        <f>[5]Summary!Y63</f>
        <v>0</v>
      </c>
      <c r="Z63" s="730">
        <f>[5]Summary!Z63</f>
        <v>0</v>
      </c>
      <c r="AA63" s="730">
        <f>[5]Summary!AA63</f>
        <v>0</v>
      </c>
      <c r="AB63" s="730">
        <f>[5]Summary!AB63</f>
        <v>0</v>
      </c>
      <c r="AC63" s="730">
        <f>[5]Summary!AC63</f>
        <v>24644867.610000003</v>
      </c>
      <c r="AD63" s="730">
        <f>[5]Summary!AD63</f>
        <v>206004867.61000001</v>
      </c>
    </row>
    <row r="64" spans="1:30">
      <c r="A64" s="727" t="str">
        <f>[5]Summary!A64</f>
        <v>UI</v>
      </c>
      <c r="B64" s="721" t="str">
        <f>[5]Summary!B64</f>
        <v xml:space="preserve">          371 - Installation on Customer's Premises</v>
      </c>
      <c r="C64" s="123" t="str">
        <f>[5]Summary!C64</f>
        <v xml:space="preserve">E371 </v>
      </c>
      <c r="D64" s="121" t="str">
        <f>[5]Summary!D64</f>
        <v xml:space="preserve">C371 </v>
      </c>
      <c r="E64" s="123">
        <f>[5]Summary!E64</f>
        <v>0</v>
      </c>
      <c r="F64" s="123">
        <f>[5]Summary!F64</f>
        <v>0</v>
      </c>
      <c r="G64" s="123">
        <f>[5]Summary!G64</f>
        <v>0</v>
      </c>
      <c r="H64" s="123">
        <f>[5]Summary!H64</f>
        <v>0</v>
      </c>
      <c r="I64" s="123">
        <f>[5]Summary!I64</f>
        <v>0</v>
      </c>
      <c r="J64" s="351">
        <f>[5]Summary!J64</f>
        <v>0</v>
      </c>
      <c r="K64" s="351">
        <f>[5]Summary!K64</f>
        <v>0</v>
      </c>
      <c r="L64" s="351">
        <f>[5]Summary!L64</f>
        <v>0</v>
      </c>
      <c r="M64" s="351">
        <f>[5]Summary!M64</f>
        <v>0</v>
      </c>
      <c r="N64" s="351">
        <f>[5]Summary!N64</f>
        <v>0</v>
      </c>
      <c r="O64" s="351">
        <f>[5]Summary!O64</f>
        <v>0</v>
      </c>
      <c r="P64" s="351">
        <f>[5]Summary!P64</f>
        <v>0</v>
      </c>
      <c r="Q64" s="351">
        <f>[5]Summary!Q64</f>
        <v>0</v>
      </c>
      <c r="R64" s="351">
        <f>[5]Summary!R64</f>
        <v>0</v>
      </c>
      <c r="S64" s="351">
        <f>[5]Summary!S64</f>
        <v>0</v>
      </c>
      <c r="T64" s="351">
        <f>[5]Summary!T64</f>
        <v>0</v>
      </c>
      <c r="U64" s="351">
        <f>[5]Summary!U64</f>
        <v>0</v>
      </c>
      <c r="V64" s="730">
        <f>[5]Summary!V64</f>
        <v>0</v>
      </c>
      <c r="W64" s="730">
        <f>[5]Summary!W64</f>
        <v>0</v>
      </c>
      <c r="X64" s="730">
        <f>[5]Summary!X64</f>
        <v>0</v>
      </c>
      <c r="Y64" s="730">
        <f>[5]Summary!Y64</f>
        <v>0</v>
      </c>
      <c r="Z64" s="730">
        <f>[5]Summary!Z64</f>
        <v>0</v>
      </c>
      <c r="AA64" s="730">
        <f>[5]Summary!AA64</f>
        <v>0</v>
      </c>
      <c r="AB64" s="730">
        <f>[5]Summary!AB64</f>
        <v>0</v>
      </c>
      <c r="AC64" s="730">
        <f>[5]Summary!AC64</f>
        <v>0</v>
      </c>
      <c r="AD64" s="730">
        <f>[5]Summary!AD64</f>
        <v>0</v>
      </c>
    </row>
    <row r="65" spans="1:30">
      <c r="A65" s="727" t="str">
        <f>[5]Summary!A65</f>
        <v>UI</v>
      </c>
      <c r="B65" s="721" t="str">
        <f>[5]Summary!B65</f>
        <v xml:space="preserve">          372 - Leased Property on Customers' Premises</v>
      </c>
      <c r="C65" s="123" t="str">
        <f>[5]Summary!C65</f>
        <v xml:space="preserve">E372 </v>
      </c>
      <c r="D65" s="121" t="str">
        <f>[5]Summary!D65</f>
        <v xml:space="preserve">C372 </v>
      </c>
      <c r="E65" s="123">
        <f>[5]Summary!E65</f>
        <v>0</v>
      </c>
      <c r="F65" s="123">
        <f>[5]Summary!F65</f>
        <v>0</v>
      </c>
      <c r="G65" s="123">
        <f>[5]Summary!G65</f>
        <v>0</v>
      </c>
      <c r="H65" s="123">
        <f>[5]Summary!H65</f>
        <v>0</v>
      </c>
      <c r="I65" s="123">
        <f>[5]Summary!I65</f>
        <v>0</v>
      </c>
      <c r="J65" s="351">
        <f>[5]Summary!J65</f>
        <v>0</v>
      </c>
      <c r="K65" s="351">
        <f>[5]Summary!K65</f>
        <v>0</v>
      </c>
      <c r="L65" s="351">
        <f>[5]Summary!L65</f>
        <v>0</v>
      </c>
      <c r="M65" s="351">
        <f>[5]Summary!M65</f>
        <v>0</v>
      </c>
      <c r="N65" s="351">
        <f>[5]Summary!N65</f>
        <v>0</v>
      </c>
      <c r="O65" s="351">
        <f>[5]Summary!O65</f>
        <v>0</v>
      </c>
      <c r="P65" s="351">
        <f>[5]Summary!P65</f>
        <v>0</v>
      </c>
      <c r="Q65" s="351">
        <f>[5]Summary!Q65</f>
        <v>0</v>
      </c>
      <c r="R65" s="351">
        <f>[5]Summary!R65</f>
        <v>0</v>
      </c>
      <c r="S65" s="351">
        <f>[5]Summary!S65</f>
        <v>0</v>
      </c>
      <c r="T65" s="351">
        <f>[5]Summary!T65</f>
        <v>0</v>
      </c>
      <c r="U65" s="351">
        <f>[5]Summary!U65</f>
        <v>0</v>
      </c>
      <c r="V65" s="730">
        <f>[5]Summary!V65</f>
        <v>0</v>
      </c>
      <c r="W65" s="730">
        <f>[5]Summary!W65</f>
        <v>0</v>
      </c>
      <c r="X65" s="730">
        <f>[5]Summary!X65</f>
        <v>0</v>
      </c>
      <c r="Y65" s="730">
        <f>[5]Summary!Y65</f>
        <v>0</v>
      </c>
      <c r="Z65" s="730">
        <f>[5]Summary!Z65</f>
        <v>0</v>
      </c>
      <c r="AA65" s="730">
        <f>[5]Summary!AA65</f>
        <v>0</v>
      </c>
      <c r="AB65" s="730">
        <f>[5]Summary!AB65</f>
        <v>0</v>
      </c>
      <c r="AC65" s="730">
        <f>[5]Summary!AC65</f>
        <v>0</v>
      </c>
      <c r="AD65" s="730">
        <f>[5]Summary!AD65</f>
        <v>0</v>
      </c>
    </row>
    <row r="66" spans="1:30">
      <c r="A66" s="727" t="str">
        <f>[5]Summary!A66</f>
        <v>UI</v>
      </c>
      <c r="B66" s="721" t="str">
        <f>[5]Summary!B66</f>
        <v xml:space="preserve">          373 - Street Lighting and Signal Systems</v>
      </c>
      <c r="C66" s="123" t="str">
        <f>[5]Summary!C66</f>
        <v xml:space="preserve">E373 </v>
      </c>
      <c r="D66" s="121" t="str">
        <f>[5]Summary!D66</f>
        <v xml:space="preserve">C373 </v>
      </c>
      <c r="E66" s="123">
        <f>[5]Summary!E66</f>
        <v>55388796</v>
      </c>
      <c r="F66" s="123">
        <f>[5]Summary!F66</f>
        <v>0</v>
      </c>
      <c r="G66" s="123">
        <f>[5]Summary!G66</f>
        <v>55388796</v>
      </c>
      <c r="H66" s="123">
        <f>[5]Summary!H66</f>
        <v>0</v>
      </c>
      <c r="I66" s="123">
        <f>[5]Summary!I66</f>
        <v>55388796</v>
      </c>
      <c r="J66" s="351">
        <f>[5]Summary!J66</f>
        <v>57241000</v>
      </c>
      <c r="K66" s="351">
        <f>[5]Summary!K66</f>
        <v>0</v>
      </c>
      <c r="L66" s="351">
        <f>[5]Summary!L66</f>
        <v>0</v>
      </c>
      <c r="M66" s="351">
        <f>[5]Summary!M66</f>
        <v>0</v>
      </c>
      <c r="N66" s="351">
        <f>[5]Summary!N66</f>
        <v>0</v>
      </c>
      <c r="O66" s="351">
        <f>[5]Summary!O66</f>
        <v>1852204</v>
      </c>
      <c r="P66" s="351">
        <f>[5]Summary!P66</f>
        <v>0</v>
      </c>
      <c r="Q66" s="351">
        <f>[5]Summary!Q66</f>
        <v>1852204</v>
      </c>
      <c r="R66" s="351">
        <f>[5]Summary!R66</f>
        <v>57241000</v>
      </c>
      <c r="S66" s="351">
        <f>[5]Summary!S66</f>
        <v>0</v>
      </c>
      <c r="T66" s="351">
        <f>[5]Summary!T66</f>
        <v>0</v>
      </c>
      <c r="U66" s="351">
        <f>[5]Summary!U66</f>
        <v>0</v>
      </c>
      <c r="V66" s="730">
        <f>[5]Summary!V66</f>
        <v>0</v>
      </c>
      <c r="W66" s="730">
        <f>[5]Summary!W66</f>
        <v>0</v>
      </c>
      <c r="X66" s="730">
        <f>[5]Summary!X66</f>
        <v>0</v>
      </c>
      <c r="Y66" s="730">
        <f>[5]Summary!Y66</f>
        <v>0</v>
      </c>
      <c r="Z66" s="730">
        <f>[5]Summary!Z66</f>
        <v>38322.090746596725</v>
      </c>
      <c r="AA66" s="730">
        <f>[5]Summary!AA66</f>
        <v>0</v>
      </c>
      <c r="AB66" s="730">
        <f>[5]Summary!AB66</f>
        <v>0</v>
      </c>
      <c r="AC66" s="730">
        <f>[5]Summary!AC66</f>
        <v>38322.090746596725</v>
      </c>
      <c r="AD66" s="730">
        <f>[5]Summary!AD66</f>
        <v>57279322.090746596</v>
      </c>
    </row>
    <row r="67" spans="1:30">
      <c r="A67" s="727" t="str">
        <f>[5]Summary!A67</f>
        <v>UI</v>
      </c>
      <c r="B67" s="721" t="str">
        <f>[5]Summary!B67</f>
        <v xml:space="preserve">          374 - asset retirement obligat</v>
      </c>
      <c r="C67" s="123" t="str">
        <f>[5]Summary!C67</f>
        <v xml:space="preserve">E374 </v>
      </c>
      <c r="D67" s="121" t="str">
        <f>[5]Summary!D67</f>
        <v xml:space="preserve">C374 </v>
      </c>
      <c r="E67" s="123">
        <f>[5]Summary!E67</f>
        <v>3367727</v>
      </c>
      <c r="F67" s="123">
        <f>[5]Summary!F67</f>
        <v>0</v>
      </c>
      <c r="G67" s="123">
        <f>[5]Summary!G67</f>
        <v>3367727</v>
      </c>
      <c r="H67" s="123">
        <f>[5]Summary!H67</f>
        <v>0</v>
      </c>
      <c r="I67" s="123">
        <f>[5]Summary!I67</f>
        <v>3367727</v>
      </c>
      <c r="J67" s="351">
        <f>[5]Summary!J67</f>
        <v>2343000</v>
      </c>
      <c r="K67" s="351">
        <f>[5]Summary!K67</f>
        <v>0</v>
      </c>
      <c r="L67" s="351">
        <f>[5]Summary!L67</f>
        <v>0</v>
      </c>
      <c r="M67" s="351">
        <f>[5]Summary!M67</f>
        <v>0</v>
      </c>
      <c r="N67" s="351">
        <f>[5]Summary!N67</f>
        <v>0</v>
      </c>
      <c r="O67" s="351">
        <f>[5]Summary!O67</f>
        <v>-1024727</v>
      </c>
      <c r="P67" s="351">
        <f>[5]Summary!P67</f>
        <v>0</v>
      </c>
      <c r="Q67" s="351">
        <f>[5]Summary!Q67</f>
        <v>-1024727</v>
      </c>
      <c r="R67" s="351">
        <f>[5]Summary!R67</f>
        <v>2343000</v>
      </c>
      <c r="S67" s="351">
        <f>[5]Summary!S67</f>
        <v>0</v>
      </c>
      <c r="T67" s="351">
        <f>[5]Summary!T67</f>
        <v>0</v>
      </c>
      <c r="U67" s="351">
        <f>[5]Summary!U67</f>
        <v>0</v>
      </c>
      <c r="V67" s="730">
        <f>[5]Summary!V67</f>
        <v>0</v>
      </c>
      <c r="W67" s="730">
        <f>[5]Summary!W67</f>
        <v>0</v>
      </c>
      <c r="X67" s="730">
        <f>[5]Summary!X67</f>
        <v>0</v>
      </c>
      <c r="Y67" s="730">
        <f>[5]Summary!Y67</f>
        <v>0</v>
      </c>
      <c r="Z67" s="730">
        <f>[5]Summary!Z67</f>
        <v>0</v>
      </c>
      <c r="AA67" s="730">
        <f>[5]Summary!AA67</f>
        <v>0</v>
      </c>
      <c r="AB67" s="730">
        <f>[5]Summary!AB67</f>
        <v>0</v>
      </c>
      <c r="AC67" s="730">
        <f>[5]Summary!AC67</f>
        <v>0</v>
      </c>
      <c r="AD67" s="730">
        <f>[5]Summary!AD67</f>
        <v>2343000</v>
      </c>
    </row>
    <row r="68" spans="1:30">
      <c r="A68" s="727" t="str">
        <f>[5]Summary!A68</f>
        <v>UI</v>
      </c>
      <c r="B68" s="721" t="str">
        <f>[5]Summary!B68</f>
        <v xml:space="preserve">          375 - Easements</v>
      </c>
      <c r="C68" s="731" t="str">
        <f>[5]Summary!C68</f>
        <v xml:space="preserve">E375 </v>
      </c>
      <c r="D68" s="731" t="str">
        <f>[5]Summary!D68</f>
        <v xml:space="preserve">C375 </v>
      </c>
      <c r="E68" s="731">
        <f>[5]Summary!E68</f>
        <v>0</v>
      </c>
      <c r="F68" s="731">
        <f>[5]Summary!F68</f>
        <v>0</v>
      </c>
      <c r="G68" s="731">
        <f>[5]Summary!G68</f>
        <v>0</v>
      </c>
      <c r="H68" s="731">
        <f>[5]Summary!H68</f>
        <v>0</v>
      </c>
      <c r="I68" s="731">
        <f>[5]Summary!I68</f>
        <v>0</v>
      </c>
      <c r="J68" s="732">
        <f>[5]Summary!J68</f>
        <v>0</v>
      </c>
      <c r="K68" s="732">
        <f>[5]Summary!K68</f>
        <v>0</v>
      </c>
      <c r="L68" s="732">
        <f>[5]Summary!L68</f>
        <v>0</v>
      </c>
      <c r="M68" s="732">
        <f>[5]Summary!M68</f>
        <v>0</v>
      </c>
      <c r="N68" s="732">
        <f>[5]Summary!N68</f>
        <v>0</v>
      </c>
      <c r="O68" s="732">
        <f>[5]Summary!O68</f>
        <v>0</v>
      </c>
      <c r="P68" s="732">
        <f>[5]Summary!P68</f>
        <v>0</v>
      </c>
      <c r="Q68" s="732">
        <f>[5]Summary!Q68</f>
        <v>0</v>
      </c>
      <c r="R68" s="732">
        <f>[5]Summary!R68</f>
        <v>0</v>
      </c>
      <c r="S68" s="732">
        <f>[5]Summary!S68</f>
        <v>0</v>
      </c>
      <c r="T68" s="732">
        <f>[5]Summary!T68</f>
        <v>0</v>
      </c>
      <c r="U68" s="732">
        <f>[5]Summary!U68</f>
        <v>0</v>
      </c>
      <c r="V68" s="733">
        <f>[5]Summary!V68</f>
        <v>0</v>
      </c>
      <c r="W68" s="733">
        <f>[5]Summary!W68</f>
        <v>0</v>
      </c>
      <c r="X68" s="733">
        <f>[5]Summary!X68</f>
        <v>0</v>
      </c>
      <c r="Y68" s="733">
        <f>[5]Summary!Y68</f>
        <v>0</v>
      </c>
      <c r="Z68" s="733">
        <f>[5]Summary!Z68</f>
        <v>0</v>
      </c>
      <c r="AA68" s="733">
        <f>[5]Summary!AA68</f>
        <v>0</v>
      </c>
      <c r="AB68" s="733">
        <f>[5]Summary!AB68</f>
        <v>0</v>
      </c>
      <c r="AC68" s="733">
        <f>[5]Summary!AC68</f>
        <v>0</v>
      </c>
      <c r="AD68" s="733">
        <f>[5]Summary!AD68</f>
        <v>0</v>
      </c>
    </row>
    <row r="69" spans="1:30">
      <c r="A69" s="727" t="str">
        <f>[5]Summary!A69</f>
        <v>UI</v>
      </c>
      <c r="B69" s="728" t="str">
        <f>[5]Summary!B69</f>
        <v xml:space="preserve">     Total Distribution</v>
      </c>
      <c r="C69" s="734">
        <f>[5]Summary!C69</f>
        <v>0</v>
      </c>
      <c r="D69" s="734">
        <f>[5]Summary!D69</f>
        <v>0</v>
      </c>
      <c r="E69" s="734">
        <f>[5]Summary!E69</f>
        <v>3916270559</v>
      </c>
      <c r="F69" s="734">
        <f>[5]Summary!F69</f>
        <v>0</v>
      </c>
      <c r="G69" s="734">
        <f>[5]Summary!G69</f>
        <v>3916270559</v>
      </c>
      <c r="H69" s="734">
        <f>[5]Summary!H69</f>
        <v>0</v>
      </c>
      <c r="I69" s="734">
        <f>[5]Summary!I69</f>
        <v>3916270559</v>
      </c>
      <c r="J69" s="734">
        <f>[5]Summary!J69</f>
        <v>4044524000</v>
      </c>
      <c r="K69" s="734">
        <f>[5]Summary!K69</f>
        <v>0</v>
      </c>
      <c r="L69" s="734">
        <f>[5]Summary!L69</f>
        <v>0</v>
      </c>
      <c r="M69" s="734">
        <f>[5]Summary!M69</f>
        <v>0</v>
      </c>
      <c r="N69" s="734">
        <f>[5]Summary!N69</f>
        <v>-327000</v>
      </c>
      <c r="O69" s="734">
        <f>[5]Summary!O69</f>
        <v>128253441</v>
      </c>
      <c r="P69" s="734">
        <f>[5]Summary!P69</f>
        <v>0</v>
      </c>
      <c r="Q69" s="734">
        <f>[5]Summary!Q69</f>
        <v>127926441</v>
      </c>
      <c r="R69" s="734">
        <f>[5]Summary!R69</f>
        <v>4044197000</v>
      </c>
      <c r="S69" s="734">
        <f>[5]Summary!S69</f>
        <v>-16990239.199999999</v>
      </c>
      <c r="T69" s="734">
        <f>[5]Summary!T69</f>
        <v>0</v>
      </c>
      <c r="U69" s="734">
        <f>[5]Summary!U69</f>
        <v>24644867.610000003</v>
      </c>
      <c r="V69" s="734">
        <f>[5]Summary!V69</f>
        <v>0</v>
      </c>
      <c r="W69" s="734">
        <f>[5]Summary!W69</f>
        <v>0</v>
      </c>
      <c r="X69" s="734">
        <f>[5]Summary!X69</f>
        <v>0</v>
      </c>
      <c r="Y69" s="734">
        <f>[5]Summary!Y69</f>
        <v>0</v>
      </c>
      <c r="Z69" s="734">
        <f>[5]Summary!Z69</f>
        <v>11988309.629902896</v>
      </c>
      <c r="AA69" s="734">
        <f>[5]Summary!AA69</f>
        <v>0</v>
      </c>
      <c r="AB69" s="734">
        <f>[5]Summary!AB69</f>
        <v>0</v>
      </c>
      <c r="AC69" s="734">
        <f>[5]Summary!AC69</f>
        <v>19642938.039902903</v>
      </c>
      <c r="AD69" s="734">
        <f>[5]Summary!AD69</f>
        <v>4063839938.0399027</v>
      </c>
    </row>
    <row r="70" spans="1:30">
      <c r="A70" s="727" t="str">
        <f>[5]Summary!A70</f>
        <v>UI</v>
      </c>
      <c r="B70" s="721" t="str">
        <f>[5]Summary!B70</f>
        <v xml:space="preserve">     General Plant:</v>
      </c>
      <c r="C70" s="123">
        <f>[5]Summary!C70</f>
        <v>0</v>
      </c>
      <c r="D70" s="121">
        <f>[5]Summary!D70</f>
        <v>0</v>
      </c>
      <c r="E70" s="123">
        <f>[5]Summary!E70</f>
        <v>0</v>
      </c>
      <c r="F70" s="123">
        <f>[5]Summary!F70</f>
        <v>0</v>
      </c>
      <c r="G70" s="123">
        <f>[5]Summary!G70</f>
        <v>0</v>
      </c>
      <c r="H70" s="123">
        <f>[5]Summary!H70</f>
        <v>0</v>
      </c>
      <c r="I70" s="123">
        <f>[5]Summary!I70</f>
        <v>0</v>
      </c>
      <c r="J70" s="123">
        <f>[5]Summary!J70</f>
        <v>0</v>
      </c>
      <c r="K70" s="123">
        <f>[5]Summary!K70</f>
        <v>0</v>
      </c>
      <c r="L70" s="123">
        <f>[5]Summary!L70</f>
        <v>0</v>
      </c>
      <c r="M70" s="123">
        <f>[5]Summary!M70</f>
        <v>0</v>
      </c>
      <c r="N70" s="123">
        <f>[5]Summary!N70</f>
        <v>0</v>
      </c>
      <c r="O70" s="123">
        <f>[5]Summary!O70</f>
        <v>0</v>
      </c>
      <c r="P70" s="123">
        <f>[5]Summary!P70</f>
        <v>0</v>
      </c>
      <c r="Q70" s="123">
        <f>[5]Summary!Q70</f>
        <v>0</v>
      </c>
      <c r="R70" s="123">
        <f>[5]Summary!R70</f>
        <v>0</v>
      </c>
      <c r="S70" s="123">
        <f>[5]Summary!S70</f>
        <v>0</v>
      </c>
      <c r="T70" s="123">
        <f>[5]Summary!T70</f>
        <v>0</v>
      </c>
      <c r="U70" s="123">
        <f>[5]Summary!U70</f>
        <v>0</v>
      </c>
      <c r="V70" s="123">
        <f>[5]Summary!V70</f>
        <v>0</v>
      </c>
      <c r="W70" s="123">
        <f>[5]Summary!W70</f>
        <v>0</v>
      </c>
      <c r="X70" s="123">
        <f>[5]Summary!X70</f>
        <v>0</v>
      </c>
      <c r="Y70" s="123">
        <f>[5]Summary!Y70</f>
        <v>0</v>
      </c>
      <c r="Z70" s="123">
        <f>[5]Summary!Z70</f>
        <v>0</v>
      </c>
      <c r="AA70" s="123">
        <f>[5]Summary!AA70</f>
        <v>0</v>
      </c>
      <c r="AB70" s="123">
        <f>[5]Summary!AB70</f>
        <v>0</v>
      </c>
      <c r="AC70" s="123">
        <f>[5]Summary!AC70</f>
        <v>0</v>
      </c>
      <c r="AD70" s="123">
        <f>[5]Summary!AD70</f>
        <v>0</v>
      </c>
    </row>
    <row r="71" spans="1:30">
      <c r="A71" s="727" t="str">
        <f>[5]Summary!A71</f>
        <v>UI</v>
      </c>
      <c r="B71" s="721" t="str">
        <f>[5]Summary!B71</f>
        <v xml:space="preserve">          389 - Land and Land Rights</v>
      </c>
      <c r="C71" s="123" t="str">
        <f>[5]Summary!C71</f>
        <v xml:space="preserve">E389 </v>
      </c>
      <c r="D71" s="121" t="str">
        <f>[5]Summary!D71</f>
        <v xml:space="preserve">C389 </v>
      </c>
      <c r="E71" s="123">
        <f>[5]Summary!E71</f>
        <v>35990819.462099999</v>
      </c>
      <c r="F71" s="123">
        <f>[5]Summary!F71</f>
        <v>0</v>
      </c>
      <c r="G71" s="123">
        <f>[5]Summary!G71</f>
        <v>35990819.462099999</v>
      </c>
      <c r="H71" s="123">
        <f>[5]Summary!H71</f>
        <v>0</v>
      </c>
      <c r="I71" s="123">
        <f>[5]Summary!I71</f>
        <v>35990819.462099999</v>
      </c>
      <c r="J71" s="351">
        <f>[5]Summary!J71</f>
        <v>36039223.299999997</v>
      </c>
      <c r="K71" s="351">
        <f>[5]Summary!K71</f>
        <v>0</v>
      </c>
      <c r="L71" s="351">
        <f>[5]Summary!L71</f>
        <v>0</v>
      </c>
      <c r="M71" s="351">
        <f>[5]Summary!M71</f>
        <v>0</v>
      </c>
      <c r="N71" s="351">
        <f>[5]Summary!N71</f>
        <v>0</v>
      </c>
      <c r="O71" s="351">
        <f>[5]Summary!O71</f>
        <v>48403.83789999783</v>
      </c>
      <c r="P71" s="351">
        <f>[5]Summary!P71</f>
        <v>0</v>
      </c>
      <c r="Q71" s="351">
        <f>[5]Summary!Q71</f>
        <v>48403.83789999783</v>
      </c>
      <c r="R71" s="351">
        <f>[5]Summary!R71</f>
        <v>36039223.299999997</v>
      </c>
      <c r="S71" s="351">
        <f>[5]Summary!S71</f>
        <v>0</v>
      </c>
      <c r="T71" s="351">
        <f>[5]Summary!T71</f>
        <v>0</v>
      </c>
      <c r="U71" s="351">
        <f>[5]Summary!U71</f>
        <v>0</v>
      </c>
      <c r="V71" s="730">
        <f>[5]Summary!V71</f>
        <v>0</v>
      </c>
      <c r="W71" s="730">
        <f>[5]Summary!W71</f>
        <v>0</v>
      </c>
      <c r="X71" s="730">
        <f>[5]Summary!X71</f>
        <v>0</v>
      </c>
      <c r="Y71" s="730">
        <f>[5]Summary!Y71</f>
        <v>0</v>
      </c>
      <c r="Z71" s="730">
        <f>[5]Summary!Z71</f>
        <v>0</v>
      </c>
      <c r="AA71" s="730">
        <f>[5]Summary!AA71</f>
        <v>0</v>
      </c>
      <c r="AB71" s="730">
        <f>[5]Summary!AB71</f>
        <v>0</v>
      </c>
      <c r="AC71" s="730">
        <f>[5]Summary!AC71</f>
        <v>0</v>
      </c>
      <c r="AD71" s="730">
        <f>[5]Summary!AD71</f>
        <v>36039223.299999997</v>
      </c>
    </row>
    <row r="72" spans="1:30">
      <c r="A72" s="727" t="str">
        <f>[5]Summary!A72</f>
        <v>UI</v>
      </c>
      <c r="B72" s="721" t="str">
        <f>[5]Summary!B72</f>
        <v xml:space="preserve">          390 - Structures and Improvements</v>
      </c>
      <c r="C72" s="123" t="str">
        <f>[5]Summary!C72</f>
        <v xml:space="preserve">E390 </v>
      </c>
      <c r="D72" s="121" t="str">
        <f>[5]Summary!D72</f>
        <v xml:space="preserve">C390 </v>
      </c>
      <c r="E72" s="123">
        <f>[5]Summary!E72</f>
        <v>196285771.49300003</v>
      </c>
      <c r="F72" s="123">
        <f>[5]Summary!F72</f>
        <v>0</v>
      </c>
      <c r="G72" s="123">
        <f>[5]Summary!G72</f>
        <v>196285771.49300003</v>
      </c>
      <c r="H72" s="123">
        <f>[5]Summary!H72</f>
        <v>0</v>
      </c>
      <c r="I72" s="123">
        <f>[5]Summary!I72</f>
        <v>196285771.49300003</v>
      </c>
      <c r="J72" s="351">
        <f>[5]Summary!J72</f>
        <v>177873873.59999999</v>
      </c>
      <c r="K72" s="351">
        <f>[5]Summary!K72</f>
        <v>0</v>
      </c>
      <c r="L72" s="351">
        <f>[5]Summary!L72</f>
        <v>0</v>
      </c>
      <c r="M72" s="351">
        <f>[5]Summary!M72</f>
        <v>0</v>
      </c>
      <c r="N72" s="351">
        <f>[5]Summary!N72</f>
        <v>0</v>
      </c>
      <c r="O72" s="351">
        <f>[5]Summary!O72</f>
        <v>-18411897.893000036</v>
      </c>
      <c r="P72" s="351">
        <f>[5]Summary!P72</f>
        <v>0</v>
      </c>
      <c r="Q72" s="351">
        <f>[5]Summary!Q72</f>
        <v>-18411897.893000036</v>
      </c>
      <c r="R72" s="351">
        <f>[5]Summary!R72</f>
        <v>177873873.59999999</v>
      </c>
      <c r="S72" s="351">
        <f>[5]Summary!S72</f>
        <v>0</v>
      </c>
      <c r="T72" s="351">
        <f>[5]Summary!T72</f>
        <v>0</v>
      </c>
      <c r="U72" s="351">
        <f>[5]Summary!U72</f>
        <v>0</v>
      </c>
      <c r="V72" s="730">
        <f>[5]Summary!V72</f>
        <v>0</v>
      </c>
      <c r="W72" s="730">
        <f>[5]Summary!W72</f>
        <v>0</v>
      </c>
      <c r="X72" s="730">
        <f>[5]Summary!X72</f>
        <v>0</v>
      </c>
      <c r="Y72" s="730">
        <f>[5]Summary!Y72</f>
        <v>0</v>
      </c>
      <c r="Z72" s="730">
        <f>[5]Summary!Z72</f>
        <v>0</v>
      </c>
      <c r="AA72" s="730">
        <f>[5]Summary!AA72</f>
        <v>0</v>
      </c>
      <c r="AB72" s="730">
        <f>[5]Summary!AB72</f>
        <v>0</v>
      </c>
      <c r="AC72" s="730">
        <f>[5]Summary!AC72</f>
        <v>0</v>
      </c>
      <c r="AD72" s="730">
        <f>[5]Summary!AD72</f>
        <v>177873873.59999999</v>
      </c>
    </row>
    <row r="73" spans="1:30">
      <c r="A73" s="727">
        <f>[5]Summary!A73</f>
        <v>0</v>
      </c>
      <c r="B73" s="740" t="str">
        <f>[5]Summary!B73</f>
        <v>390.1 - Structures and Improvements Leasehold Improvements</v>
      </c>
      <c r="C73" s="123" t="str">
        <f>[5]Summary!C73</f>
        <v>E390.</v>
      </c>
      <c r="D73" s="121" t="str">
        <f>[5]Summary!D73</f>
        <v>C390.</v>
      </c>
      <c r="E73" s="123">
        <f>[5]Summary!E73</f>
        <v>184776</v>
      </c>
      <c r="F73" s="123">
        <f>[5]Summary!F73</f>
        <v>0</v>
      </c>
      <c r="G73" s="123">
        <f>[5]Summary!G73</f>
        <v>184776</v>
      </c>
      <c r="H73" s="123">
        <f>[5]Summary!H73</f>
        <v>0</v>
      </c>
      <c r="I73" s="123">
        <f>[5]Summary!I73</f>
        <v>184776</v>
      </c>
      <c r="J73" s="351">
        <f>[5]Summary!J73</f>
        <v>24580310.199999999</v>
      </c>
      <c r="K73" s="351">
        <f>[5]Summary!K73</f>
        <v>0</v>
      </c>
      <c r="L73" s="351">
        <f>[5]Summary!L73</f>
        <v>0</v>
      </c>
      <c r="M73" s="351">
        <f>[5]Summary!M73</f>
        <v>0</v>
      </c>
      <c r="N73" s="351">
        <f>[5]Summary!N73</f>
        <v>0</v>
      </c>
      <c r="O73" s="351">
        <f>[5]Summary!O73</f>
        <v>24395534.199999999</v>
      </c>
      <c r="P73" s="351">
        <f>[5]Summary!P73</f>
        <v>0</v>
      </c>
      <c r="Q73" s="351">
        <f>[5]Summary!Q73</f>
        <v>24395534.199999999</v>
      </c>
      <c r="R73" s="351">
        <f>[5]Summary!R73</f>
        <v>24580310.199999999</v>
      </c>
      <c r="S73" s="351">
        <f>[5]Summary!S73</f>
        <v>0</v>
      </c>
      <c r="T73" s="351">
        <f>[5]Summary!T73</f>
        <v>0</v>
      </c>
      <c r="U73" s="351">
        <f>[5]Summary!U73</f>
        <v>0</v>
      </c>
      <c r="V73" s="730">
        <f>[5]Summary!V73</f>
        <v>0</v>
      </c>
      <c r="W73" s="730">
        <f>[5]Summary!W73</f>
        <v>0</v>
      </c>
      <c r="X73" s="730">
        <f>[5]Summary!X73</f>
        <v>0</v>
      </c>
      <c r="Y73" s="730">
        <f>[5]Summary!Y73</f>
        <v>0</v>
      </c>
      <c r="Z73" s="730">
        <f>[5]Summary!Z73</f>
        <v>0</v>
      </c>
      <c r="AA73" s="730">
        <f>[5]Summary!AA73</f>
        <v>0</v>
      </c>
      <c r="AB73" s="730">
        <f>[5]Summary!AB73</f>
        <v>0</v>
      </c>
      <c r="AC73" s="730">
        <f>[5]Summary!AC73</f>
        <v>0</v>
      </c>
      <c r="AD73" s="730">
        <f>[5]Summary!AD73</f>
        <v>24580310.199999999</v>
      </c>
    </row>
    <row r="74" spans="1:30">
      <c r="A74" s="727" t="str">
        <f>[5]Summary!A74</f>
        <v>UI</v>
      </c>
      <c r="B74" s="721" t="str">
        <f>[5]Summary!B74</f>
        <v xml:space="preserve">          391 - Office Furniture and Equipment</v>
      </c>
      <c r="C74" s="123" t="str">
        <f>[5]Summary!C74</f>
        <v xml:space="preserve">E391 </v>
      </c>
      <c r="D74" s="121" t="str">
        <f>[5]Summary!D74</f>
        <v xml:space="preserve">C391 </v>
      </c>
      <c r="E74" s="123">
        <f>[5]Summary!E74</f>
        <v>99533226.724900007</v>
      </c>
      <c r="F74" s="123">
        <f>[5]Summary!F74</f>
        <v>0</v>
      </c>
      <c r="G74" s="123">
        <f>[5]Summary!G74</f>
        <v>99533226.724900007</v>
      </c>
      <c r="H74" s="123">
        <f>[5]Summary!H74</f>
        <v>0</v>
      </c>
      <c r="I74" s="123">
        <f>[5]Summary!I74</f>
        <v>99533226.724900007</v>
      </c>
      <c r="J74" s="351">
        <f>[5]Summary!J74</f>
        <v>109384337.50000001</v>
      </c>
      <c r="K74" s="351">
        <f>[5]Summary!K74</f>
        <v>0</v>
      </c>
      <c r="L74" s="351">
        <f>[5]Summary!L74</f>
        <v>0</v>
      </c>
      <c r="M74" s="351">
        <f>[5]Summary!M74</f>
        <v>0</v>
      </c>
      <c r="N74" s="351">
        <f>[5]Summary!N74</f>
        <v>0</v>
      </c>
      <c r="O74" s="351">
        <f>[5]Summary!O74</f>
        <v>9851110.7751000077</v>
      </c>
      <c r="P74" s="351">
        <f>[5]Summary!P74</f>
        <v>0</v>
      </c>
      <c r="Q74" s="351">
        <f>[5]Summary!Q74</f>
        <v>9851110.7751000077</v>
      </c>
      <c r="R74" s="351">
        <f>[5]Summary!R74</f>
        <v>109384337.50000001</v>
      </c>
      <c r="S74" s="351">
        <f>[5]Summary!S74</f>
        <v>0</v>
      </c>
      <c r="T74" s="351">
        <f>[5]Summary!T74</f>
        <v>0</v>
      </c>
      <c r="U74" s="351">
        <f>[5]Summary!U74</f>
        <v>0</v>
      </c>
      <c r="V74" s="730">
        <f>[5]Summary!V74</f>
        <v>0</v>
      </c>
      <c r="W74" s="730">
        <f>[5]Summary!W74</f>
        <v>0</v>
      </c>
      <c r="X74" s="730">
        <f>[5]Summary!X74</f>
        <v>0</v>
      </c>
      <c r="Y74" s="730">
        <f>[5]Summary!Y74</f>
        <v>0</v>
      </c>
      <c r="Z74" s="730">
        <f>[5]Summary!Z74</f>
        <v>0</v>
      </c>
      <c r="AA74" s="730">
        <f>[5]Summary!AA74</f>
        <v>0</v>
      </c>
      <c r="AB74" s="730">
        <f>[5]Summary!AB74</f>
        <v>0</v>
      </c>
      <c r="AC74" s="730">
        <f>[5]Summary!AC74</f>
        <v>0</v>
      </c>
      <c r="AD74" s="730">
        <f>[5]Summary!AD74</f>
        <v>109384337.50000001</v>
      </c>
    </row>
    <row r="75" spans="1:30">
      <c r="A75" s="727" t="str">
        <f>[5]Summary!A75</f>
        <v>UI</v>
      </c>
      <c r="B75" s="721" t="str">
        <f>[5]Summary!B75</f>
        <v xml:space="preserve">          392 - Transportation Equipment</v>
      </c>
      <c r="C75" s="123" t="str">
        <f>[5]Summary!C75</f>
        <v xml:space="preserve">E392 </v>
      </c>
      <c r="D75" s="121" t="str">
        <f>[5]Summary!D75</f>
        <v xml:space="preserve">C392 </v>
      </c>
      <c r="E75" s="123">
        <f>[5]Summary!E75</f>
        <v>14870408.705</v>
      </c>
      <c r="F75" s="123">
        <f>[5]Summary!F75</f>
        <v>0</v>
      </c>
      <c r="G75" s="123">
        <f>[5]Summary!G75</f>
        <v>14870408.705</v>
      </c>
      <c r="H75" s="123">
        <f>[5]Summary!H75</f>
        <v>0</v>
      </c>
      <c r="I75" s="123">
        <f>[5]Summary!I75</f>
        <v>14870408.705</v>
      </c>
      <c r="J75" s="351">
        <f>[5]Summary!J75</f>
        <v>15439498.100000001</v>
      </c>
      <c r="K75" s="351">
        <f>[5]Summary!K75</f>
        <v>0</v>
      </c>
      <c r="L75" s="351">
        <f>[5]Summary!L75</f>
        <v>0</v>
      </c>
      <c r="M75" s="351">
        <f>[5]Summary!M75</f>
        <v>0</v>
      </c>
      <c r="N75" s="351">
        <f>[5]Summary!N75</f>
        <v>0</v>
      </c>
      <c r="O75" s="351">
        <f>[5]Summary!O75</f>
        <v>569089.39500000142</v>
      </c>
      <c r="P75" s="351">
        <f>[5]Summary!P75</f>
        <v>0</v>
      </c>
      <c r="Q75" s="351">
        <f>[5]Summary!Q75</f>
        <v>569089.39500000142</v>
      </c>
      <c r="R75" s="351">
        <f>[5]Summary!R75</f>
        <v>15439498.100000001</v>
      </c>
      <c r="S75" s="351">
        <f>[5]Summary!S75</f>
        <v>0</v>
      </c>
      <c r="T75" s="351">
        <f>[5]Summary!T75</f>
        <v>0</v>
      </c>
      <c r="U75" s="351">
        <f>[5]Summary!U75</f>
        <v>0</v>
      </c>
      <c r="V75" s="730">
        <f>[5]Summary!V75</f>
        <v>0</v>
      </c>
      <c r="W75" s="730">
        <f>[5]Summary!W75</f>
        <v>0</v>
      </c>
      <c r="X75" s="730">
        <f>[5]Summary!X75</f>
        <v>0</v>
      </c>
      <c r="Y75" s="730">
        <f>[5]Summary!Y75</f>
        <v>0</v>
      </c>
      <c r="Z75" s="730">
        <f>[5]Summary!Z75</f>
        <v>0</v>
      </c>
      <c r="AA75" s="730">
        <f>[5]Summary!AA75</f>
        <v>0</v>
      </c>
      <c r="AB75" s="730">
        <f>[5]Summary!AB75</f>
        <v>0</v>
      </c>
      <c r="AC75" s="730">
        <f>[5]Summary!AC75</f>
        <v>0</v>
      </c>
      <c r="AD75" s="730">
        <f>[5]Summary!AD75</f>
        <v>15439498.100000001</v>
      </c>
    </row>
    <row r="76" spans="1:30">
      <c r="A76" s="727" t="str">
        <f>[5]Summary!A76</f>
        <v>UI</v>
      </c>
      <c r="B76" s="721" t="str">
        <f>[5]Summary!B76</f>
        <v xml:space="preserve">          393 - Stores Equipment</v>
      </c>
      <c r="C76" s="123" t="str">
        <f>[5]Summary!C76</f>
        <v xml:space="preserve">E393 </v>
      </c>
      <c r="D76" s="121" t="str">
        <f>[5]Summary!D76</f>
        <v xml:space="preserve">C393 </v>
      </c>
      <c r="E76" s="123">
        <f>[5]Summary!E76</f>
        <v>231872.05439999999</v>
      </c>
      <c r="F76" s="123">
        <f>[5]Summary!F76</f>
        <v>0</v>
      </c>
      <c r="G76" s="123">
        <f>[5]Summary!G76</f>
        <v>231872.05439999999</v>
      </c>
      <c r="H76" s="123">
        <f>[5]Summary!H76</f>
        <v>0</v>
      </c>
      <c r="I76" s="123">
        <f>[5]Summary!I76</f>
        <v>231872.05439999999</v>
      </c>
      <c r="J76" s="351">
        <f>[5]Summary!J76</f>
        <v>232556.7</v>
      </c>
      <c r="K76" s="351">
        <f>[5]Summary!K76</f>
        <v>0</v>
      </c>
      <c r="L76" s="351">
        <f>[5]Summary!L76</f>
        <v>0</v>
      </c>
      <c r="M76" s="351">
        <f>[5]Summary!M76</f>
        <v>0</v>
      </c>
      <c r="N76" s="351">
        <f>[5]Summary!N76</f>
        <v>0</v>
      </c>
      <c r="O76" s="351">
        <f>[5]Summary!O76</f>
        <v>684.64560000001802</v>
      </c>
      <c r="P76" s="351">
        <f>[5]Summary!P76</f>
        <v>0</v>
      </c>
      <c r="Q76" s="351">
        <f>[5]Summary!Q76</f>
        <v>684.64560000001802</v>
      </c>
      <c r="R76" s="351">
        <f>[5]Summary!R76</f>
        <v>232556.7</v>
      </c>
      <c r="S76" s="351">
        <f>[5]Summary!S76</f>
        <v>0</v>
      </c>
      <c r="T76" s="351">
        <f>[5]Summary!T76</f>
        <v>0</v>
      </c>
      <c r="U76" s="351">
        <f>[5]Summary!U76</f>
        <v>0</v>
      </c>
      <c r="V76" s="730">
        <f>[5]Summary!V76</f>
        <v>0</v>
      </c>
      <c r="W76" s="730">
        <f>[5]Summary!W76</f>
        <v>0</v>
      </c>
      <c r="X76" s="730">
        <f>[5]Summary!X76</f>
        <v>0</v>
      </c>
      <c r="Y76" s="730">
        <f>[5]Summary!Y76</f>
        <v>0</v>
      </c>
      <c r="Z76" s="730">
        <f>[5]Summary!Z76</f>
        <v>0</v>
      </c>
      <c r="AA76" s="730">
        <f>[5]Summary!AA76</f>
        <v>0</v>
      </c>
      <c r="AB76" s="730">
        <f>[5]Summary!AB76</f>
        <v>0</v>
      </c>
      <c r="AC76" s="730">
        <f>[5]Summary!AC76</f>
        <v>0</v>
      </c>
      <c r="AD76" s="730">
        <f>[5]Summary!AD76</f>
        <v>232556.7</v>
      </c>
    </row>
    <row r="77" spans="1:30">
      <c r="A77" s="727" t="str">
        <f>[5]Summary!A77</f>
        <v>UI</v>
      </c>
      <c r="B77" s="721" t="str">
        <f>[5]Summary!B77</f>
        <v xml:space="preserve">          394 - Tools, Shop and Garage Equipment</v>
      </c>
      <c r="C77" s="123" t="str">
        <f>[5]Summary!C77</f>
        <v xml:space="preserve">E394 </v>
      </c>
      <c r="D77" s="121" t="str">
        <f>[5]Summary!D77</f>
        <v xml:space="preserve">C394 </v>
      </c>
      <c r="E77" s="123">
        <f>[5]Summary!E77</f>
        <v>12300958.8664</v>
      </c>
      <c r="F77" s="123">
        <f>[5]Summary!F77</f>
        <v>0</v>
      </c>
      <c r="G77" s="123">
        <f>[5]Summary!G77</f>
        <v>12300958.8664</v>
      </c>
      <c r="H77" s="123">
        <f>[5]Summary!H77</f>
        <v>0</v>
      </c>
      <c r="I77" s="123">
        <f>[5]Summary!I77</f>
        <v>12300958.8664</v>
      </c>
      <c r="J77" s="351">
        <f>[5]Summary!J77</f>
        <v>14232778.5</v>
      </c>
      <c r="K77" s="351">
        <f>[5]Summary!K77</f>
        <v>0</v>
      </c>
      <c r="L77" s="351">
        <f>[5]Summary!L77</f>
        <v>0</v>
      </c>
      <c r="M77" s="351">
        <f>[5]Summary!M77</f>
        <v>0</v>
      </c>
      <c r="N77" s="351">
        <f>[5]Summary!N77</f>
        <v>0</v>
      </c>
      <c r="O77" s="351">
        <f>[5]Summary!O77</f>
        <v>1931819.6336000003</v>
      </c>
      <c r="P77" s="351">
        <f>[5]Summary!P77</f>
        <v>0</v>
      </c>
      <c r="Q77" s="351">
        <f>[5]Summary!Q77</f>
        <v>1931819.6336000003</v>
      </c>
      <c r="R77" s="351">
        <f>[5]Summary!R77</f>
        <v>14232778.5</v>
      </c>
      <c r="S77" s="351">
        <f>[5]Summary!S77</f>
        <v>0</v>
      </c>
      <c r="T77" s="351">
        <f>[5]Summary!T77</f>
        <v>0</v>
      </c>
      <c r="U77" s="351">
        <f>[5]Summary!U77</f>
        <v>0</v>
      </c>
      <c r="V77" s="730">
        <f>[5]Summary!V77</f>
        <v>0</v>
      </c>
      <c r="W77" s="730">
        <f>[5]Summary!W77</f>
        <v>0</v>
      </c>
      <c r="X77" s="730">
        <f>[5]Summary!X77</f>
        <v>0</v>
      </c>
      <c r="Y77" s="730">
        <f>[5]Summary!Y77</f>
        <v>0</v>
      </c>
      <c r="Z77" s="730">
        <f>[5]Summary!Z77</f>
        <v>0</v>
      </c>
      <c r="AA77" s="730">
        <f>[5]Summary!AA77</f>
        <v>0</v>
      </c>
      <c r="AB77" s="730">
        <f>[5]Summary!AB77</f>
        <v>0</v>
      </c>
      <c r="AC77" s="730">
        <f>[5]Summary!AC77</f>
        <v>0</v>
      </c>
      <c r="AD77" s="730">
        <f>[5]Summary!AD77</f>
        <v>14232778.5</v>
      </c>
    </row>
    <row r="78" spans="1:30">
      <c r="A78" s="727" t="str">
        <f>[5]Summary!A78</f>
        <v>UI</v>
      </c>
      <c r="B78" s="721" t="str">
        <f>[5]Summary!B78</f>
        <v xml:space="preserve">          395 - Laboratory Equipment</v>
      </c>
      <c r="C78" s="123" t="str">
        <f>[5]Summary!C78</f>
        <v xml:space="preserve">E395 </v>
      </c>
      <c r="D78" s="121" t="str">
        <f>[5]Summary!D78</f>
        <v xml:space="preserve">C395 </v>
      </c>
      <c r="E78" s="123">
        <f>[5]Summary!E78</f>
        <v>7953818</v>
      </c>
      <c r="F78" s="123">
        <f>[5]Summary!F78</f>
        <v>0</v>
      </c>
      <c r="G78" s="123">
        <f>[5]Summary!G78</f>
        <v>7953818</v>
      </c>
      <c r="H78" s="123">
        <f>[5]Summary!H78</f>
        <v>0</v>
      </c>
      <c r="I78" s="123">
        <f>[5]Summary!I78</f>
        <v>7953818</v>
      </c>
      <c r="J78" s="351">
        <f>[5]Summary!J78</f>
        <v>7820000</v>
      </c>
      <c r="K78" s="351">
        <f>[5]Summary!K78</f>
        <v>0</v>
      </c>
      <c r="L78" s="351">
        <f>[5]Summary!L78</f>
        <v>0</v>
      </c>
      <c r="M78" s="351">
        <f>[5]Summary!M78</f>
        <v>0</v>
      </c>
      <c r="N78" s="351">
        <f>[5]Summary!N78</f>
        <v>0</v>
      </c>
      <c r="O78" s="351">
        <f>[5]Summary!O78</f>
        <v>-133818</v>
      </c>
      <c r="P78" s="351">
        <f>[5]Summary!P78</f>
        <v>0</v>
      </c>
      <c r="Q78" s="351">
        <f>[5]Summary!Q78</f>
        <v>-133818</v>
      </c>
      <c r="R78" s="351">
        <f>[5]Summary!R78</f>
        <v>7820000</v>
      </c>
      <c r="S78" s="351">
        <f>[5]Summary!S78</f>
        <v>0</v>
      </c>
      <c r="T78" s="351">
        <f>[5]Summary!T78</f>
        <v>0</v>
      </c>
      <c r="U78" s="351">
        <f>[5]Summary!U78</f>
        <v>0</v>
      </c>
      <c r="V78" s="730">
        <f>[5]Summary!V78</f>
        <v>0</v>
      </c>
      <c r="W78" s="730">
        <f>[5]Summary!W78</f>
        <v>0</v>
      </c>
      <c r="X78" s="730">
        <f>[5]Summary!X78</f>
        <v>0</v>
      </c>
      <c r="Y78" s="730">
        <f>[5]Summary!Y78</f>
        <v>0</v>
      </c>
      <c r="Z78" s="730">
        <f>[5]Summary!Z78</f>
        <v>0</v>
      </c>
      <c r="AA78" s="730">
        <f>[5]Summary!AA78</f>
        <v>0</v>
      </c>
      <c r="AB78" s="730">
        <f>[5]Summary!AB78</f>
        <v>0</v>
      </c>
      <c r="AC78" s="730">
        <f>[5]Summary!AC78</f>
        <v>0</v>
      </c>
      <c r="AD78" s="730">
        <f>[5]Summary!AD78</f>
        <v>7820000</v>
      </c>
    </row>
    <row r="79" spans="1:30">
      <c r="A79" s="727" t="str">
        <f>[5]Summary!A79</f>
        <v>UI</v>
      </c>
      <c r="B79" s="721" t="str">
        <f>[5]Summary!B79</f>
        <v xml:space="preserve">          396 - Power Operated Equipment</v>
      </c>
      <c r="C79" s="123" t="str">
        <f>[5]Summary!C79</f>
        <v xml:space="preserve">E396 </v>
      </c>
      <c r="D79" s="121" t="str">
        <f>[5]Summary!D79</f>
        <v xml:space="preserve">C396 </v>
      </c>
      <c r="E79" s="123">
        <f>[5]Summary!E79</f>
        <v>5465886.7916000001</v>
      </c>
      <c r="F79" s="123">
        <f>[5]Summary!F79</f>
        <v>0</v>
      </c>
      <c r="G79" s="123">
        <f>[5]Summary!G79</f>
        <v>5465886.7916000001</v>
      </c>
      <c r="H79" s="123">
        <f>[5]Summary!H79</f>
        <v>0</v>
      </c>
      <c r="I79" s="123">
        <f>[5]Summary!I79</f>
        <v>5465886.7916000001</v>
      </c>
      <c r="J79" s="351">
        <f>[5]Summary!J79</f>
        <v>5307201.3</v>
      </c>
      <c r="K79" s="351">
        <f>[5]Summary!K79</f>
        <v>0</v>
      </c>
      <c r="L79" s="351">
        <f>[5]Summary!L79</f>
        <v>0</v>
      </c>
      <c r="M79" s="351">
        <f>[5]Summary!M79</f>
        <v>0</v>
      </c>
      <c r="N79" s="351">
        <f>[5]Summary!N79</f>
        <v>0</v>
      </c>
      <c r="O79" s="351">
        <f>[5]Summary!O79</f>
        <v>-158685.4916000003</v>
      </c>
      <c r="P79" s="351">
        <f>[5]Summary!P79</f>
        <v>0</v>
      </c>
      <c r="Q79" s="351">
        <f>[5]Summary!Q79</f>
        <v>-158685.4916000003</v>
      </c>
      <c r="R79" s="351">
        <f>[5]Summary!R79</f>
        <v>5307201.3</v>
      </c>
      <c r="S79" s="351">
        <f>[5]Summary!S79</f>
        <v>0</v>
      </c>
      <c r="T79" s="351">
        <f>[5]Summary!T79</f>
        <v>0</v>
      </c>
      <c r="U79" s="351">
        <f>[5]Summary!U79</f>
        <v>0</v>
      </c>
      <c r="V79" s="730">
        <f>[5]Summary!V79</f>
        <v>0</v>
      </c>
      <c r="W79" s="730">
        <f>[5]Summary!W79</f>
        <v>0</v>
      </c>
      <c r="X79" s="730">
        <f>[5]Summary!X79</f>
        <v>0</v>
      </c>
      <c r="Y79" s="730">
        <f>[5]Summary!Y79</f>
        <v>0</v>
      </c>
      <c r="Z79" s="730">
        <f>[5]Summary!Z79</f>
        <v>0</v>
      </c>
      <c r="AA79" s="730">
        <f>[5]Summary!AA79</f>
        <v>0</v>
      </c>
      <c r="AB79" s="730">
        <f>[5]Summary!AB79</f>
        <v>0</v>
      </c>
      <c r="AC79" s="730">
        <f>[5]Summary!AC79</f>
        <v>0</v>
      </c>
      <c r="AD79" s="730">
        <f>[5]Summary!AD79</f>
        <v>5307201.3</v>
      </c>
    </row>
    <row r="80" spans="1:30">
      <c r="A80" s="727" t="str">
        <f>[5]Summary!A80</f>
        <v>UI</v>
      </c>
      <c r="B80" s="721" t="str">
        <f>[5]Summary!B80</f>
        <v xml:space="preserve">          397 - Communication Equipment</v>
      </c>
      <c r="C80" s="123" t="str">
        <f>[5]Summary!C80</f>
        <v xml:space="preserve">E397 </v>
      </c>
      <c r="D80" s="121" t="str">
        <f>[5]Summary!D80</f>
        <v xml:space="preserve">C397 </v>
      </c>
      <c r="E80" s="123">
        <f>[5]Summary!E80</f>
        <v>144770570.80239999</v>
      </c>
      <c r="F80" s="123">
        <f>[5]Summary!F80</f>
        <v>0</v>
      </c>
      <c r="G80" s="123">
        <f>[5]Summary!G80</f>
        <v>144770570.80239999</v>
      </c>
      <c r="H80" s="123">
        <f>[5]Summary!H80</f>
        <v>0</v>
      </c>
      <c r="I80" s="123">
        <f>[5]Summary!I80</f>
        <v>144770570.80239999</v>
      </c>
      <c r="J80" s="351">
        <f>[5]Summary!J80</f>
        <v>146940395.59999999</v>
      </c>
      <c r="K80" s="351">
        <f>[5]Summary!K80</f>
        <v>0</v>
      </c>
      <c r="L80" s="351">
        <f>[5]Summary!L80</f>
        <v>0</v>
      </c>
      <c r="M80" s="351">
        <f>[5]Summary!M80</f>
        <v>0</v>
      </c>
      <c r="N80" s="351">
        <f>[5]Summary!N80</f>
        <v>0</v>
      </c>
      <c r="O80" s="351">
        <f>[5]Summary!O80</f>
        <v>2169824.7976000011</v>
      </c>
      <c r="P80" s="351">
        <f>[5]Summary!P80</f>
        <v>0</v>
      </c>
      <c r="Q80" s="351">
        <f>[5]Summary!Q80</f>
        <v>2169824.7976000011</v>
      </c>
      <c r="R80" s="351">
        <f>[5]Summary!R80</f>
        <v>146940395.59999999</v>
      </c>
      <c r="S80" s="351">
        <f>[5]Summary!S80</f>
        <v>0</v>
      </c>
      <c r="T80" s="351">
        <f>[5]Summary!T80</f>
        <v>0</v>
      </c>
      <c r="U80" s="351">
        <f>[5]Summary!U80</f>
        <v>0</v>
      </c>
      <c r="V80" s="730">
        <f>[5]Summary!V80</f>
        <v>0</v>
      </c>
      <c r="W80" s="730">
        <f>[5]Summary!W80</f>
        <v>0</v>
      </c>
      <c r="X80" s="730">
        <f>[5]Summary!X80</f>
        <v>0</v>
      </c>
      <c r="Y80" s="730">
        <f>[5]Summary!Y80</f>
        <v>0</v>
      </c>
      <c r="Z80" s="730">
        <f>[5]Summary!Z80</f>
        <v>0</v>
      </c>
      <c r="AA80" s="730">
        <f>[5]Summary!AA80</f>
        <v>0</v>
      </c>
      <c r="AB80" s="730">
        <f>[5]Summary!AB80</f>
        <v>0</v>
      </c>
      <c r="AC80" s="730">
        <f>[5]Summary!AC80</f>
        <v>0</v>
      </c>
      <c r="AD80" s="730">
        <f>[5]Summary!AD80</f>
        <v>146940395.59999999</v>
      </c>
    </row>
    <row r="81" spans="1:30">
      <c r="A81" s="727" t="str">
        <f>[5]Summary!A81</f>
        <v>UI</v>
      </c>
      <c r="B81" s="721" t="str">
        <f>[5]Summary!B81</f>
        <v xml:space="preserve">          398 - Miscellaneous Equipment</v>
      </c>
      <c r="C81" s="123" t="str">
        <f>[5]Summary!C81</f>
        <v xml:space="preserve">E398 </v>
      </c>
      <c r="D81" s="121" t="str">
        <f>[5]Summary!D81</f>
        <v xml:space="preserve">C398 </v>
      </c>
      <c r="E81" s="123">
        <f>[5]Summary!E81</f>
        <v>977655.72400000005</v>
      </c>
      <c r="F81" s="123">
        <f>[5]Summary!F81</f>
        <v>0</v>
      </c>
      <c r="G81" s="123">
        <f>[5]Summary!G81</f>
        <v>977655.72400000005</v>
      </c>
      <c r="H81" s="123">
        <f>[5]Summary!H81</f>
        <v>0</v>
      </c>
      <c r="I81" s="123">
        <f>[5]Summary!I81</f>
        <v>977655.72400000005</v>
      </c>
      <c r="J81" s="351">
        <f>[5]Summary!J81</f>
        <v>977290.20000000007</v>
      </c>
      <c r="K81" s="351">
        <f>[5]Summary!K81</f>
        <v>0</v>
      </c>
      <c r="L81" s="351">
        <f>[5]Summary!L81</f>
        <v>0</v>
      </c>
      <c r="M81" s="351">
        <f>[5]Summary!M81</f>
        <v>0</v>
      </c>
      <c r="N81" s="351">
        <f>[5]Summary!N81</f>
        <v>0</v>
      </c>
      <c r="O81" s="351">
        <f>[5]Summary!O81</f>
        <v>-365.52399999997579</v>
      </c>
      <c r="P81" s="351">
        <f>[5]Summary!P81</f>
        <v>0</v>
      </c>
      <c r="Q81" s="351">
        <f>[5]Summary!Q81</f>
        <v>-365.52399999997579</v>
      </c>
      <c r="R81" s="351">
        <f>[5]Summary!R81</f>
        <v>977290.20000000007</v>
      </c>
      <c r="S81" s="351">
        <f>[5]Summary!S81</f>
        <v>0</v>
      </c>
      <c r="T81" s="351">
        <f>[5]Summary!T81</f>
        <v>0</v>
      </c>
      <c r="U81" s="351">
        <f>[5]Summary!U81</f>
        <v>0</v>
      </c>
      <c r="V81" s="730">
        <f>[5]Summary!V81</f>
        <v>0</v>
      </c>
      <c r="W81" s="730">
        <f>[5]Summary!W81</f>
        <v>0</v>
      </c>
      <c r="X81" s="730">
        <f>[5]Summary!X81</f>
        <v>0</v>
      </c>
      <c r="Y81" s="730">
        <f>[5]Summary!Y81</f>
        <v>0</v>
      </c>
      <c r="Z81" s="730">
        <f>[5]Summary!Z81</f>
        <v>0</v>
      </c>
      <c r="AA81" s="730">
        <f>[5]Summary!AA81</f>
        <v>0</v>
      </c>
      <c r="AB81" s="730">
        <f>[5]Summary!AB81</f>
        <v>0</v>
      </c>
      <c r="AC81" s="730">
        <f>[5]Summary!AC81</f>
        <v>0</v>
      </c>
      <c r="AD81" s="730">
        <f>[5]Summary!AD81</f>
        <v>977290.20000000007</v>
      </c>
    </row>
    <row r="82" spans="1:30">
      <c r="A82" s="727" t="str">
        <f>[5]Summary!A82</f>
        <v>UI</v>
      </c>
      <c r="B82" s="721" t="str">
        <f>[5]Summary!B82</f>
        <v xml:space="preserve">          399 - Other Tangible Property</v>
      </c>
      <c r="C82" s="737" t="str">
        <f>[5]Summary!C82</f>
        <v xml:space="preserve">E399 </v>
      </c>
      <c r="D82" s="121" t="str">
        <f>[5]Summary!D82</f>
        <v xml:space="preserve">C399 </v>
      </c>
      <c r="E82" s="123">
        <f>[5]Summary!E82</f>
        <v>13821.795800000002</v>
      </c>
      <c r="F82" s="737">
        <f>[5]Summary!F82</f>
        <v>0</v>
      </c>
      <c r="G82" s="123">
        <f>[5]Summary!G82</f>
        <v>13821.795800000002</v>
      </c>
      <c r="H82" s="123">
        <f>[5]Summary!H82</f>
        <v>0</v>
      </c>
      <c r="I82" s="123">
        <f>[5]Summary!I82</f>
        <v>13821.795800000002</v>
      </c>
      <c r="J82" s="351">
        <f>[5]Summary!J82</f>
        <v>331611.90000000002</v>
      </c>
      <c r="K82" s="351">
        <f>[5]Summary!K82</f>
        <v>0</v>
      </c>
      <c r="L82" s="351">
        <f>[5]Summary!L82</f>
        <v>0</v>
      </c>
      <c r="M82" s="351">
        <f>[5]Summary!M82</f>
        <v>0</v>
      </c>
      <c r="N82" s="351">
        <f>[5]Summary!N82</f>
        <v>0</v>
      </c>
      <c r="O82" s="351">
        <f>[5]Summary!O82</f>
        <v>317790.1042</v>
      </c>
      <c r="P82" s="351">
        <f>[5]Summary!P82</f>
        <v>0</v>
      </c>
      <c r="Q82" s="351">
        <f>[5]Summary!Q82</f>
        <v>317790.1042</v>
      </c>
      <c r="R82" s="351">
        <f>[5]Summary!R82</f>
        <v>331611.90000000002</v>
      </c>
      <c r="S82" s="351">
        <f>[5]Summary!S82</f>
        <v>0</v>
      </c>
      <c r="T82" s="351">
        <f>[5]Summary!T82</f>
        <v>0</v>
      </c>
      <c r="U82" s="351">
        <f>[5]Summary!U82</f>
        <v>0</v>
      </c>
      <c r="V82" s="730">
        <f>[5]Summary!V82</f>
        <v>0</v>
      </c>
      <c r="W82" s="730">
        <f>[5]Summary!W82</f>
        <v>0</v>
      </c>
      <c r="X82" s="730">
        <f>[5]Summary!X82</f>
        <v>0</v>
      </c>
      <c r="Y82" s="730">
        <f>[5]Summary!Y82</f>
        <v>0</v>
      </c>
      <c r="Z82" s="730">
        <f>[5]Summary!Z82</f>
        <v>0</v>
      </c>
      <c r="AA82" s="730">
        <f>[5]Summary!AA82</f>
        <v>0</v>
      </c>
      <c r="AB82" s="730">
        <f>[5]Summary!AB82</f>
        <v>0</v>
      </c>
      <c r="AC82" s="730">
        <f>[5]Summary!AC82</f>
        <v>0</v>
      </c>
      <c r="AD82" s="730">
        <f>[5]Summary!AD82</f>
        <v>331611.90000000002</v>
      </c>
    </row>
    <row r="83" spans="1:30">
      <c r="A83" s="727">
        <f>[5]Summary!A83</f>
        <v>0</v>
      </c>
      <c r="B83" s="721" t="str">
        <f>[5]Summary!B83</f>
        <v>To Reconcile PP to SAP</v>
      </c>
      <c r="C83" s="737">
        <f>[5]Summary!C83</f>
        <v>0</v>
      </c>
      <c r="D83" s="123">
        <f>[5]Summary!D83</f>
        <v>0</v>
      </c>
      <c r="E83" s="123">
        <f>[5]Summary!E83</f>
        <v>0</v>
      </c>
      <c r="F83" s="737">
        <f>[5]Summary!F83</f>
        <v>-530609.02619999647</v>
      </c>
      <c r="G83" s="123">
        <f>[5]Summary!G83</f>
        <v>-530609.02619999647</v>
      </c>
      <c r="H83" s="123">
        <f>[5]Summary!H83</f>
        <v>0</v>
      </c>
      <c r="I83" s="123">
        <f>[5]Summary!I83</f>
        <v>-530609.02619999647</v>
      </c>
      <c r="J83" s="351">
        <f>[5]Summary!J83</f>
        <v>26355445.317799926</v>
      </c>
      <c r="K83" s="351">
        <f>[5]Summary!K83</f>
        <v>0</v>
      </c>
      <c r="L83" s="351">
        <f>[5]Summary!L83</f>
        <v>0</v>
      </c>
      <c r="M83" s="351">
        <f>[5]Summary!M83</f>
        <v>0</v>
      </c>
      <c r="N83" s="351">
        <f>[5]Summary!N83</f>
        <v>0</v>
      </c>
      <c r="O83" s="351">
        <f>[5]Summary!O83</f>
        <v>26886054.343999922</v>
      </c>
      <c r="P83" s="351">
        <f>[5]Summary!P83</f>
        <v>0</v>
      </c>
      <c r="Q83" s="351">
        <f>[5]Summary!Q83</f>
        <v>26886054.343999922</v>
      </c>
      <c r="R83" s="351">
        <f>[5]Summary!R83</f>
        <v>26355445.317799926</v>
      </c>
      <c r="S83" s="351">
        <f>[5]Summary!S83</f>
        <v>0</v>
      </c>
      <c r="T83" s="351">
        <f>[5]Summary!T83</f>
        <v>0</v>
      </c>
      <c r="U83" s="351">
        <f>[5]Summary!U83</f>
        <v>0</v>
      </c>
      <c r="V83" s="730">
        <f>[5]Summary!V83</f>
        <v>0</v>
      </c>
      <c r="W83" s="730">
        <f>[5]Summary!W83</f>
        <v>0</v>
      </c>
      <c r="X83" s="730">
        <f>[5]Summary!X83</f>
        <v>0</v>
      </c>
      <c r="Y83" s="730">
        <f>[5]Summary!Y83</f>
        <v>0</v>
      </c>
      <c r="Z83" s="730">
        <f>[5]Summary!Z83</f>
        <v>0</v>
      </c>
      <c r="AA83" s="730">
        <f>[5]Summary!AA83</f>
        <v>0</v>
      </c>
      <c r="AB83" s="730">
        <f>[5]Summary!AB83</f>
        <v>0</v>
      </c>
      <c r="AC83" s="730">
        <f>[5]Summary!AC83</f>
        <v>0</v>
      </c>
      <c r="AD83" s="730">
        <f>[5]Summary!AD83</f>
        <v>26355445.317799926</v>
      </c>
    </row>
    <row r="84" spans="1:30">
      <c r="A84" s="727" t="str">
        <f>[5]Summary!A84</f>
        <v>WC/RB</v>
      </c>
      <c r="B84" s="721" t="str">
        <f>[5]Summary!B84</f>
        <v>A/C 10100601 Electric Plant In Service - Manual Adjustment</v>
      </c>
      <c r="C84" s="737">
        <f>[5]Summary!C84</f>
        <v>0</v>
      </c>
      <c r="D84" s="121">
        <f>[5]Summary!D84</f>
        <v>0</v>
      </c>
      <c r="E84" s="123">
        <f>[5]Summary!E84</f>
        <v>1449388.49</v>
      </c>
      <c r="F84" s="737">
        <f>[5]Summary!F84</f>
        <v>0</v>
      </c>
      <c r="G84" s="123">
        <f>[5]Summary!G84</f>
        <v>1449388.49</v>
      </c>
      <c r="H84" s="123">
        <f>[5]Summary!H84</f>
        <v>0</v>
      </c>
      <c r="I84" s="123">
        <f>[5]Summary!I84</f>
        <v>1449388.49</v>
      </c>
      <c r="J84" s="351">
        <f>[5]Summary!J84</f>
        <v>0</v>
      </c>
      <c r="K84" s="351">
        <f>[5]Summary!K84</f>
        <v>0</v>
      </c>
      <c r="L84" s="351">
        <f>[5]Summary!L84</f>
        <v>0</v>
      </c>
      <c r="M84" s="351">
        <f>[5]Summary!M84</f>
        <v>0</v>
      </c>
      <c r="N84" s="351">
        <f>[5]Summary!N84</f>
        <v>0</v>
      </c>
      <c r="O84" s="351">
        <f>[5]Summary!O84</f>
        <v>-1449388.49</v>
      </c>
      <c r="P84" s="351">
        <f>[5]Summary!P84</f>
        <v>0</v>
      </c>
      <c r="Q84" s="351">
        <f>[5]Summary!Q84</f>
        <v>-1449388.49</v>
      </c>
      <c r="R84" s="351">
        <f>[5]Summary!R84</f>
        <v>0</v>
      </c>
      <c r="S84" s="351">
        <f>[5]Summary!S84</f>
        <v>0</v>
      </c>
      <c r="T84" s="351">
        <f>[5]Summary!T84</f>
        <v>0</v>
      </c>
      <c r="U84" s="351">
        <f>[5]Summary!U84</f>
        <v>0</v>
      </c>
      <c r="V84" s="730">
        <f>[5]Summary!V84</f>
        <v>0</v>
      </c>
      <c r="W84" s="730">
        <f>[5]Summary!W84</f>
        <v>0</v>
      </c>
      <c r="X84" s="730">
        <f>[5]Summary!X84</f>
        <v>0</v>
      </c>
      <c r="Y84" s="730">
        <f>[5]Summary!Y84</f>
        <v>0</v>
      </c>
      <c r="Z84" s="730">
        <f>[5]Summary!Z84</f>
        <v>0</v>
      </c>
      <c r="AA84" s="730">
        <f>[5]Summary!AA84</f>
        <v>0</v>
      </c>
      <c r="AB84" s="730">
        <f>[5]Summary!AB84</f>
        <v>0</v>
      </c>
      <c r="AC84" s="730">
        <f>[5]Summary!AC84</f>
        <v>0</v>
      </c>
      <c r="AD84" s="730">
        <f>[5]Summary!AD84</f>
        <v>0</v>
      </c>
    </row>
    <row r="85" spans="1:30">
      <c r="A85" s="727" t="str">
        <f>[5]Summary!A85</f>
        <v>UI</v>
      </c>
      <c r="B85" s="728" t="str">
        <f>[5]Summary!B85</f>
        <v xml:space="preserve">     Total General Plant</v>
      </c>
      <c r="C85" s="735">
        <f>[5]Summary!C85</f>
        <v>0</v>
      </c>
      <c r="D85" s="741">
        <f>[5]Summary!D85</f>
        <v>0</v>
      </c>
      <c r="E85" s="735">
        <f>[5]Summary!E85</f>
        <v>520028974.90960002</v>
      </c>
      <c r="F85" s="735">
        <f>[5]Summary!F85</f>
        <v>-530609.02619999647</v>
      </c>
      <c r="G85" s="735">
        <f>[5]Summary!G85</f>
        <v>519498365.88340002</v>
      </c>
      <c r="H85" s="735">
        <f>[5]Summary!H85</f>
        <v>0</v>
      </c>
      <c r="I85" s="735">
        <f>[5]Summary!I85</f>
        <v>519498365.88340002</v>
      </c>
      <c r="J85" s="735">
        <f>[5]Summary!J85</f>
        <v>565514522.2177999</v>
      </c>
      <c r="K85" s="735">
        <f>[5]Summary!K85</f>
        <v>0</v>
      </c>
      <c r="L85" s="735">
        <f>[5]Summary!L85</f>
        <v>0</v>
      </c>
      <c r="M85" s="735">
        <f>[5]Summary!M85</f>
        <v>0</v>
      </c>
      <c r="N85" s="735">
        <f>[5]Summary!N85</f>
        <v>0</v>
      </c>
      <c r="O85" s="735">
        <f>[5]Summary!O85</f>
        <v>46016156.334399894</v>
      </c>
      <c r="P85" s="735">
        <f>[5]Summary!P85</f>
        <v>0</v>
      </c>
      <c r="Q85" s="735">
        <f>[5]Summary!Q85</f>
        <v>46016156.334399894</v>
      </c>
      <c r="R85" s="735">
        <f>[5]Summary!R85</f>
        <v>565514522.2177999</v>
      </c>
      <c r="S85" s="735">
        <f>[5]Summary!S85</f>
        <v>0</v>
      </c>
      <c r="T85" s="735">
        <f>[5]Summary!T85</f>
        <v>0</v>
      </c>
      <c r="U85" s="735">
        <f>[5]Summary!U85</f>
        <v>0</v>
      </c>
      <c r="V85" s="735">
        <f>[5]Summary!V85</f>
        <v>0</v>
      </c>
      <c r="W85" s="735">
        <f>[5]Summary!W85</f>
        <v>0</v>
      </c>
      <c r="X85" s="735">
        <f>[5]Summary!X85</f>
        <v>0</v>
      </c>
      <c r="Y85" s="735">
        <f>[5]Summary!Y85</f>
        <v>0</v>
      </c>
      <c r="Z85" s="735">
        <f>[5]Summary!Z85</f>
        <v>0</v>
      </c>
      <c r="AA85" s="735">
        <f>[5]Summary!AA85</f>
        <v>0</v>
      </c>
      <c r="AB85" s="735">
        <f>[5]Summary!AB85</f>
        <v>0</v>
      </c>
      <c r="AC85" s="735">
        <f>[5]Summary!AC85</f>
        <v>0</v>
      </c>
      <c r="AD85" s="735">
        <f>[5]Summary!AD85</f>
        <v>565514522.2177999</v>
      </c>
    </row>
    <row r="86" spans="1:30">
      <c r="A86" s="727" t="str">
        <f>[5]Summary!A86</f>
        <v>UI</v>
      </c>
      <c r="B86" s="721" t="str">
        <f>[5]Summary!B86</f>
        <v xml:space="preserve">     Intangible Plant:</v>
      </c>
      <c r="C86" s="123">
        <f>[5]Summary!C86</f>
        <v>0</v>
      </c>
      <c r="D86" s="121">
        <f>[5]Summary!D86</f>
        <v>0</v>
      </c>
      <c r="E86" s="123">
        <f>[5]Summary!E86</f>
        <v>0</v>
      </c>
      <c r="F86" s="123">
        <f>[5]Summary!F86</f>
        <v>0</v>
      </c>
      <c r="G86" s="123">
        <f>[5]Summary!G86</f>
        <v>0</v>
      </c>
      <c r="H86" s="737">
        <f>[5]Summary!H86</f>
        <v>0</v>
      </c>
      <c r="I86" s="123">
        <f>[5]Summary!I86</f>
        <v>0</v>
      </c>
      <c r="J86" s="123">
        <f>[5]Summary!J86</f>
        <v>0</v>
      </c>
      <c r="K86" s="123">
        <f>[5]Summary!K86</f>
        <v>0</v>
      </c>
      <c r="L86" s="123">
        <f>[5]Summary!L86</f>
        <v>0</v>
      </c>
      <c r="M86" s="123">
        <f>[5]Summary!M86</f>
        <v>0</v>
      </c>
      <c r="N86" s="123">
        <f>[5]Summary!N86</f>
        <v>0</v>
      </c>
      <c r="O86" s="123">
        <f>[5]Summary!O86</f>
        <v>0</v>
      </c>
      <c r="P86" s="123">
        <f>[5]Summary!P86</f>
        <v>0</v>
      </c>
      <c r="Q86" s="123">
        <f>[5]Summary!Q86</f>
        <v>0</v>
      </c>
      <c r="R86" s="123">
        <f>[5]Summary!R86</f>
        <v>0</v>
      </c>
      <c r="S86" s="123">
        <f>[5]Summary!S86</f>
        <v>0</v>
      </c>
      <c r="T86" s="123">
        <f>[5]Summary!T86</f>
        <v>0</v>
      </c>
      <c r="U86" s="123">
        <f>[5]Summary!U86</f>
        <v>0</v>
      </c>
      <c r="V86" s="123">
        <f>[5]Summary!V86</f>
        <v>0</v>
      </c>
      <c r="W86" s="123">
        <f>[5]Summary!W86</f>
        <v>0</v>
      </c>
      <c r="X86" s="123">
        <f>[5]Summary!X86</f>
        <v>0</v>
      </c>
      <c r="Y86" s="123">
        <f>[5]Summary!Y86</f>
        <v>0</v>
      </c>
      <c r="Z86" s="123">
        <f>[5]Summary!Z86</f>
        <v>0</v>
      </c>
      <c r="AA86" s="123">
        <f>[5]Summary!AA86</f>
        <v>0</v>
      </c>
      <c r="AB86" s="123">
        <f>[5]Summary!AB86</f>
        <v>0</v>
      </c>
      <c r="AC86" s="123">
        <f>[5]Summary!AC86</f>
        <v>0</v>
      </c>
      <c r="AD86" s="123">
        <f>[5]Summary!AD86</f>
        <v>0</v>
      </c>
    </row>
    <row r="87" spans="1:30">
      <c r="A87" s="727" t="str">
        <f>[5]Summary!A87</f>
        <v>UI</v>
      </c>
      <c r="B87" s="721" t="str">
        <f>[5]Summary!B87</f>
        <v xml:space="preserve">          301 - Organization</v>
      </c>
      <c r="C87" s="123" t="str">
        <f>[5]Summary!C87</f>
        <v xml:space="preserve">E301 </v>
      </c>
      <c r="D87" s="121" t="str">
        <f>[5]Summary!D87</f>
        <v xml:space="preserve">C301 </v>
      </c>
      <c r="E87" s="123">
        <f>[5]Summary!E87</f>
        <v>114202</v>
      </c>
      <c r="F87" s="123">
        <f>[5]Summary!F87</f>
        <v>0</v>
      </c>
      <c r="G87" s="123">
        <f>[5]Summary!G87</f>
        <v>114202</v>
      </c>
      <c r="H87" s="123">
        <f>[5]Summary!H87</f>
        <v>0</v>
      </c>
      <c r="I87" s="123">
        <f>[5]Summary!I87</f>
        <v>114202</v>
      </c>
      <c r="J87" s="351">
        <f>[5]Summary!J87</f>
        <v>114000</v>
      </c>
      <c r="K87" s="351">
        <f>[5]Summary!K87</f>
        <v>0</v>
      </c>
      <c r="L87" s="351">
        <f>[5]Summary!L87</f>
        <v>0</v>
      </c>
      <c r="M87" s="351">
        <f>[5]Summary!M87</f>
        <v>0</v>
      </c>
      <c r="N87" s="351">
        <f>[5]Summary!N87</f>
        <v>0</v>
      </c>
      <c r="O87" s="351">
        <f>[5]Summary!O87</f>
        <v>-202</v>
      </c>
      <c r="P87" s="351">
        <f>[5]Summary!P87</f>
        <v>0</v>
      </c>
      <c r="Q87" s="351">
        <f>[5]Summary!Q87</f>
        <v>-202</v>
      </c>
      <c r="R87" s="351">
        <f>[5]Summary!R87</f>
        <v>114000</v>
      </c>
      <c r="S87" s="351">
        <f>[5]Summary!S87</f>
        <v>0</v>
      </c>
      <c r="T87" s="351">
        <f>[5]Summary!T87</f>
        <v>0</v>
      </c>
      <c r="U87" s="351">
        <f>[5]Summary!U87</f>
        <v>0</v>
      </c>
      <c r="V87" s="730">
        <f>[5]Summary!V87</f>
        <v>0</v>
      </c>
      <c r="W87" s="730">
        <f>[5]Summary!W87</f>
        <v>0</v>
      </c>
      <c r="X87" s="730">
        <f>[5]Summary!X87</f>
        <v>0</v>
      </c>
      <c r="Y87" s="730">
        <f>[5]Summary!Y87</f>
        <v>0</v>
      </c>
      <c r="Z87" s="730">
        <f>[5]Summary!Z87</f>
        <v>0</v>
      </c>
      <c r="AA87" s="730">
        <f>[5]Summary!AA87</f>
        <v>0</v>
      </c>
      <c r="AB87" s="730">
        <f>[5]Summary!AB87</f>
        <v>0</v>
      </c>
      <c r="AC87" s="730">
        <f>[5]Summary!AC87</f>
        <v>0</v>
      </c>
      <c r="AD87" s="730">
        <f>[5]Summary!AD87</f>
        <v>114000</v>
      </c>
    </row>
    <row r="88" spans="1:30">
      <c r="A88" s="727" t="str">
        <f>[5]Summary!A88</f>
        <v>UI</v>
      </c>
      <c r="B88" s="721" t="str">
        <f>[5]Summary!B88</f>
        <v xml:space="preserve">          302 - Franchises and Consents</v>
      </c>
      <c r="C88" s="123" t="str">
        <f>[5]Summary!C88</f>
        <v xml:space="preserve">E302 </v>
      </c>
      <c r="D88" s="121" t="str">
        <f>[5]Summary!D88</f>
        <v xml:space="preserve">C302 </v>
      </c>
      <c r="E88" s="123">
        <f>[5]Summary!E88</f>
        <v>57099834.411600001</v>
      </c>
      <c r="F88" s="123">
        <f>[5]Summary!F88</f>
        <v>0</v>
      </c>
      <c r="G88" s="123">
        <f>[5]Summary!G88</f>
        <v>57099834.411600001</v>
      </c>
      <c r="H88" s="123">
        <f>[5]Summary!H88</f>
        <v>0</v>
      </c>
      <c r="I88" s="123">
        <f>[5]Summary!I88</f>
        <v>57099834.411600001</v>
      </c>
      <c r="J88" s="351">
        <f>[5]Summary!J88</f>
        <v>57248618</v>
      </c>
      <c r="K88" s="351">
        <f>[5]Summary!K88</f>
        <v>0</v>
      </c>
      <c r="L88" s="351">
        <f>[5]Summary!L88</f>
        <v>0</v>
      </c>
      <c r="M88" s="351">
        <f>[5]Summary!M88</f>
        <v>0</v>
      </c>
      <c r="N88" s="351">
        <f>[5]Summary!N88</f>
        <v>0</v>
      </c>
      <c r="O88" s="351">
        <f>[5]Summary!O88</f>
        <v>148783.58839999884</v>
      </c>
      <c r="P88" s="351">
        <f>[5]Summary!P88</f>
        <v>0</v>
      </c>
      <c r="Q88" s="351">
        <f>[5]Summary!Q88</f>
        <v>148783.58839999884</v>
      </c>
      <c r="R88" s="351">
        <f>[5]Summary!R88</f>
        <v>57248618</v>
      </c>
      <c r="S88" s="351">
        <f>[5]Summary!S88</f>
        <v>0</v>
      </c>
      <c r="T88" s="351">
        <f>[5]Summary!T88</f>
        <v>0</v>
      </c>
      <c r="U88" s="351">
        <f>[5]Summary!U88</f>
        <v>0</v>
      </c>
      <c r="V88" s="730">
        <f>[5]Summary!V88</f>
        <v>0</v>
      </c>
      <c r="W88" s="730">
        <f>[5]Summary!W88</f>
        <v>0</v>
      </c>
      <c r="X88" s="730">
        <f>[5]Summary!X88</f>
        <v>0</v>
      </c>
      <c r="Y88" s="730">
        <f>[5]Summary!Y88</f>
        <v>0</v>
      </c>
      <c r="Z88" s="730">
        <f>[5]Summary!Z88</f>
        <v>0</v>
      </c>
      <c r="AA88" s="730">
        <f>[5]Summary!AA88</f>
        <v>0</v>
      </c>
      <c r="AB88" s="730">
        <f>[5]Summary!AB88</f>
        <v>0</v>
      </c>
      <c r="AC88" s="730">
        <f>[5]Summary!AC88</f>
        <v>0</v>
      </c>
      <c r="AD88" s="730">
        <f>[5]Summary!AD88</f>
        <v>57248618</v>
      </c>
    </row>
    <row r="89" spans="1:30">
      <c r="A89" s="727" t="str">
        <f>[5]Summary!A89</f>
        <v>UI</v>
      </c>
      <c r="B89" s="721" t="str">
        <f>[5]Summary!B89</f>
        <v xml:space="preserve">          303 - Miscellaneous Intangible Plant</v>
      </c>
      <c r="C89" s="731" t="str">
        <f>[5]Summary!C89</f>
        <v xml:space="preserve">E303 </v>
      </c>
      <c r="D89" s="121" t="str">
        <f>[5]Summary!D89</f>
        <v xml:space="preserve">C303 </v>
      </c>
      <c r="E89" s="731">
        <f>[5]Summary!E89</f>
        <v>324695639.86010003</v>
      </c>
      <c r="F89" s="731">
        <f>[5]Summary!F89</f>
        <v>0</v>
      </c>
      <c r="G89" s="731">
        <f>[5]Summary!G89</f>
        <v>324695639.86010003</v>
      </c>
      <c r="H89" s="731">
        <f>[5]Summary!H89</f>
        <v>0</v>
      </c>
      <c r="I89" s="731">
        <f>[5]Summary!I89</f>
        <v>324695639.86010003</v>
      </c>
      <c r="J89" s="732">
        <f>[5]Summary!J89</f>
        <v>423945870.5</v>
      </c>
      <c r="K89" s="732">
        <f>[5]Summary!K89</f>
        <v>0</v>
      </c>
      <c r="L89" s="732">
        <f>[5]Summary!L89</f>
        <v>0</v>
      </c>
      <c r="M89" s="732">
        <f>[5]Summary!M89</f>
        <v>0</v>
      </c>
      <c r="N89" s="732">
        <f>[5]Summary!N89</f>
        <v>0</v>
      </c>
      <c r="O89" s="732">
        <f>[5]Summary!O89</f>
        <v>99250230.639899969</v>
      </c>
      <c r="P89" s="732">
        <f>[5]Summary!P89</f>
        <v>0</v>
      </c>
      <c r="Q89" s="732">
        <f>[5]Summary!Q89</f>
        <v>99250230.639899969</v>
      </c>
      <c r="R89" s="732">
        <f>[5]Summary!R89</f>
        <v>423945870.5</v>
      </c>
      <c r="S89" s="732">
        <f>[5]Summary!S89</f>
        <v>0</v>
      </c>
      <c r="T89" s="732">
        <f>[5]Summary!T89</f>
        <v>0</v>
      </c>
      <c r="U89" s="732">
        <f>[5]Summary!U89</f>
        <v>0</v>
      </c>
      <c r="V89" s="733">
        <f>[5]Summary!V89</f>
        <v>0</v>
      </c>
      <c r="W89" s="733">
        <f>[5]Summary!W89</f>
        <v>0</v>
      </c>
      <c r="X89" s="733">
        <f>[5]Summary!X89</f>
        <v>21484686.755701002</v>
      </c>
      <c r="Y89" s="733">
        <f>[5]Summary!Y89</f>
        <v>9659116.8499999996</v>
      </c>
      <c r="Z89" s="733">
        <f>[5]Summary!Z89</f>
        <v>0</v>
      </c>
      <c r="AA89" s="733">
        <f>[5]Summary!AA89</f>
        <v>6817570</v>
      </c>
      <c r="AB89" s="733">
        <f>[5]Summary!AB89</f>
        <v>12619474.160000008</v>
      </c>
      <c r="AC89" s="733">
        <f>[5]Summary!AC89</f>
        <v>50580847.765701011</v>
      </c>
      <c r="AD89" s="733">
        <f>[5]Summary!AD89</f>
        <v>474526718.265701</v>
      </c>
    </row>
    <row r="90" spans="1:30">
      <c r="A90" s="727" t="str">
        <f>[5]Summary!A90</f>
        <v>UI</v>
      </c>
      <c r="B90" s="728" t="str">
        <f>[5]Summary!B90</f>
        <v xml:space="preserve">     Total Intangible Plant</v>
      </c>
      <c r="C90" s="742">
        <f>[5]Summary!C90</f>
        <v>0</v>
      </c>
      <c r="D90" s="741">
        <f>[5]Summary!D90</f>
        <v>0</v>
      </c>
      <c r="E90" s="734">
        <f>[5]Summary!E90</f>
        <v>381909676.27170002</v>
      </c>
      <c r="F90" s="734">
        <f>[5]Summary!F90</f>
        <v>0</v>
      </c>
      <c r="G90" s="734">
        <f>[5]Summary!G90</f>
        <v>381909676.27170002</v>
      </c>
      <c r="H90" s="734">
        <f>[5]Summary!H90</f>
        <v>0</v>
      </c>
      <c r="I90" s="734">
        <f>[5]Summary!I90</f>
        <v>381909676.27170002</v>
      </c>
      <c r="J90" s="734">
        <f>[5]Summary!J90</f>
        <v>481308488.5</v>
      </c>
      <c r="K90" s="734">
        <f>[5]Summary!K90</f>
        <v>0</v>
      </c>
      <c r="L90" s="734">
        <f>[5]Summary!L90</f>
        <v>0</v>
      </c>
      <c r="M90" s="734">
        <f>[5]Summary!M90</f>
        <v>0</v>
      </c>
      <c r="N90" s="734">
        <f>[5]Summary!N90</f>
        <v>0</v>
      </c>
      <c r="O90" s="734">
        <f>[5]Summary!O90</f>
        <v>99398812.228299975</v>
      </c>
      <c r="P90" s="734">
        <f>[5]Summary!P90</f>
        <v>0</v>
      </c>
      <c r="Q90" s="734">
        <f>[5]Summary!Q90</f>
        <v>99398812.228299975</v>
      </c>
      <c r="R90" s="734">
        <f>[5]Summary!R90</f>
        <v>481308488.5</v>
      </c>
      <c r="S90" s="734">
        <f>[5]Summary!S90</f>
        <v>0</v>
      </c>
      <c r="T90" s="734">
        <f>[5]Summary!T90</f>
        <v>0</v>
      </c>
      <c r="U90" s="734">
        <f>[5]Summary!U90</f>
        <v>0</v>
      </c>
      <c r="V90" s="734">
        <f>[5]Summary!V90</f>
        <v>0</v>
      </c>
      <c r="W90" s="734">
        <f>[5]Summary!W90</f>
        <v>0</v>
      </c>
      <c r="X90" s="734">
        <f>[5]Summary!X90</f>
        <v>21484686.755701002</v>
      </c>
      <c r="Y90" s="734">
        <f>[5]Summary!Y90</f>
        <v>9659116.8499999996</v>
      </c>
      <c r="Z90" s="734">
        <f>[5]Summary!Z90</f>
        <v>0</v>
      </c>
      <c r="AA90" s="734">
        <f>[5]Summary!AA90</f>
        <v>6817570</v>
      </c>
      <c r="AB90" s="734">
        <f>[5]Summary!AB90</f>
        <v>12619474.160000008</v>
      </c>
      <c r="AC90" s="734">
        <f>[5]Summary!AC90</f>
        <v>50580847.765701011</v>
      </c>
      <c r="AD90" s="734">
        <f>[5]Summary!AD90</f>
        <v>531889336.265701</v>
      </c>
    </row>
    <row r="91" spans="1:30">
      <c r="A91" s="727" t="str">
        <f>[5]Summary!A91</f>
        <v>WC/RB</v>
      </c>
      <c r="B91" s="349" t="str">
        <f>[5]Summary!B91</f>
        <v>Acquistion Adjustments</v>
      </c>
      <c r="C91" s="743">
        <f>[5]Summary!C91</f>
        <v>0</v>
      </c>
      <c r="D91" s="121">
        <f>[5]Summary!D91</f>
        <v>0</v>
      </c>
      <c r="E91" s="737">
        <f>[5]Summary!E91</f>
        <v>0</v>
      </c>
      <c r="F91" s="123">
        <f>[5]Summary!F91</f>
        <v>0</v>
      </c>
      <c r="G91" s="123">
        <f>[5]Summary!G91</f>
        <v>0</v>
      </c>
      <c r="H91" s="739">
        <f>[5]Summary!H91</f>
        <v>0</v>
      </c>
      <c r="I91" s="123">
        <f>[5]Summary!I91</f>
        <v>0</v>
      </c>
      <c r="J91" s="123">
        <f>[5]Summary!J91</f>
        <v>0</v>
      </c>
      <c r="K91" s="123">
        <f>[5]Summary!K91</f>
        <v>0</v>
      </c>
      <c r="L91" s="123">
        <f>[5]Summary!L91</f>
        <v>0</v>
      </c>
      <c r="M91" s="123">
        <f>[5]Summary!M91</f>
        <v>0</v>
      </c>
      <c r="N91" s="123">
        <f>[5]Summary!N91</f>
        <v>0</v>
      </c>
      <c r="O91" s="123">
        <f>[5]Summary!O91</f>
        <v>0</v>
      </c>
      <c r="P91" s="123">
        <f>[5]Summary!P91</f>
        <v>0</v>
      </c>
      <c r="Q91" s="123">
        <f>[5]Summary!Q91</f>
        <v>0</v>
      </c>
      <c r="R91" s="123">
        <f>[5]Summary!R91</f>
        <v>0</v>
      </c>
      <c r="S91" s="123">
        <f>[5]Summary!S91</f>
        <v>0</v>
      </c>
      <c r="T91" s="123">
        <f>[5]Summary!T91</f>
        <v>0</v>
      </c>
      <c r="U91" s="123">
        <f>[5]Summary!U91</f>
        <v>0</v>
      </c>
      <c r="V91" s="123">
        <f>[5]Summary!V91</f>
        <v>0</v>
      </c>
      <c r="W91" s="123">
        <f>[5]Summary!W91</f>
        <v>0</v>
      </c>
      <c r="X91" s="123">
        <f>[5]Summary!X91</f>
        <v>0</v>
      </c>
      <c r="Y91" s="123">
        <f>[5]Summary!Y91</f>
        <v>0</v>
      </c>
      <c r="Z91" s="123">
        <f>[5]Summary!Z91</f>
        <v>0</v>
      </c>
      <c r="AA91" s="123">
        <f>[5]Summary!AA91</f>
        <v>0</v>
      </c>
      <c r="AB91" s="123">
        <f>[5]Summary!AB91</f>
        <v>0</v>
      </c>
      <c r="AC91" s="123">
        <f>[5]Summary!AC91</f>
        <v>0</v>
      </c>
      <c r="AD91" s="123">
        <f>[5]Summary!AD91</f>
        <v>0</v>
      </c>
    </row>
    <row r="92" spans="1:30">
      <c r="A92" s="727" t="str">
        <f>[5]Summary!A92</f>
        <v>WC/RB</v>
      </c>
      <c r="B92" s="98" t="str">
        <f>[5]Summary!B92</f>
        <v>A/C 11400001 Electric - Plant Acq Adj. Milwaukee RR</v>
      </c>
      <c r="C92" s="743">
        <f>[5]Summary!C92</f>
        <v>0</v>
      </c>
      <c r="D92" s="121">
        <f>[5]Summary!D92</f>
        <v>0</v>
      </c>
      <c r="E92" s="737">
        <f>[5]Summary!E92</f>
        <v>946172.25</v>
      </c>
      <c r="F92" s="123">
        <f>[5]Summary!F92</f>
        <v>0</v>
      </c>
      <c r="G92" s="123">
        <f>[5]Summary!G92</f>
        <v>946172.25</v>
      </c>
      <c r="H92" s="123">
        <f>[5]Summary!H92</f>
        <v>0</v>
      </c>
      <c r="I92" s="123">
        <f>[5]Summary!I92</f>
        <v>946172.25</v>
      </c>
      <c r="J92" s="351">
        <f>[5]Summary!J92</f>
        <v>946172.25</v>
      </c>
      <c r="K92" s="351">
        <f>[5]Summary!K92</f>
        <v>0</v>
      </c>
      <c r="L92" s="351">
        <f>[5]Summary!L92</f>
        <v>0</v>
      </c>
      <c r="M92" s="351">
        <f>[5]Summary!M92</f>
        <v>0</v>
      </c>
      <c r="N92" s="351">
        <f>[5]Summary!N92</f>
        <v>0</v>
      </c>
      <c r="O92" s="351">
        <f>[5]Summary!O92</f>
        <v>0</v>
      </c>
      <c r="P92" s="351">
        <f>[5]Summary!P92</f>
        <v>0</v>
      </c>
      <c r="Q92" s="351">
        <f>[5]Summary!Q92</f>
        <v>0</v>
      </c>
      <c r="R92" s="351">
        <f>[5]Summary!R92</f>
        <v>946172.25</v>
      </c>
      <c r="S92" s="351">
        <f>[5]Summary!S92</f>
        <v>0</v>
      </c>
      <c r="T92" s="351">
        <f>[5]Summary!T92</f>
        <v>0</v>
      </c>
      <c r="U92" s="351">
        <f>[5]Summary!U92</f>
        <v>0</v>
      </c>
      <c r="V92" s="730">
        <f>[5]Summary!V92</f>
        <v>0</v>
      </c>
      <c r="W92" s="730">
        <f>[5]Summary!W92</f>
        <v>0</v>
      </c>
      <c r="X92" s="730">
        <f>[5]Summary!X92</f>
        <v>0</v>
      </c>
      <c r="Y92" s="730">
        <f>[5]Summary!Y92</f>
        <v>0</v>
      </c>
      <c r="Z92" s="730">
        <f>[5]Summary!Z92</f>
        <v>0</v>
      </c>
      <c r="AA92" s="730">
        <f>[5]Summary!AA92</f>
        <v>0</v>
      </c>
      <c r="AB92" s="730">
        <f>[5]Summary!AB92</f>
        <v>0</v>
      </c>
      <c r="AC92" s="730">
        <f>[5]Summary!AC92</f>
        <v>0</v>
      </c>
      <c r="AD92" s="730">
        <f>[5]Summary!AD92</f>
        <v>946172.25</v>
      </c>
    </row>
    <row r="93" spans="1:30">
      <c r="A93" s="727" t="str">
        <f>[5]Summary!A93</f>
        <v>WC/RB</v>
      </c>
      <c r="B93" s="98" t="str">
        <f>[5]Summary!B93</f>
        <v>A/C 11400011 Electric - Plant Acq Adj. DuPont</v>
      </c>
      <c r="C93" s="743">
        <f>[5]Summary!C93</f>
        <v>0</v>
      </c>
      <c r="D93" s="121">
        <f>[5]Summary!D93</f>
        <v>0</v>
      </c>
      <c r="E93" s="737">
        <f>[5]Summary!E93</f>
        <v>302358.00999999995</v>
      </c>
      <c r="F93" s="123">
        <f>[5]Summary!F93</f>
        <v>0</v>
      </c>
      <c r="G93" s="123">
        <f>[5]Summary!G93</f>
        <v>302358.00999999995</v>
      </c>
      <c r="H93" s="123">
        <f>[5]Summary!H93</f>
        <v>0</v>
      </c>
      <c r="I93" s="123">
        <f>[5]Summary!I93</f>
        <v>302358.00999999995</v>
      </c>
      <c r="J93" s="351">
        <f>[5]Summary!J93</f>
        <v>302358.01</v>
      </c>
      <c r="K93" s="351">
        <f>[5]Summary!K93</f>
        <v>0</v>
      </c>
      <c r="L93" s="351">
        <f>[5]Summary!L93</f>
        <v>0</v>
      </c>
      <c r="M93" s="351">
        <f>[5]Summary!M93</f>
        <v>0</v>
      </c>
      <c r="N93" s="351">
        <f>[5]Summary!N93</f>
        <v>0</v>
      </c>
      <c r="O93" s="351">
        <f>[5]Summary!O93</f>
        <v>0</v>
      </c>
      <c r="P93" s="351">
        <f>[5]Summary!P93</f>
        <v>0</v>
      </c>
      <c r="Q93" s="351">
        <f>[5]Summary!Q93</f>
        <v>0</v>
      </c>
      <c r="R93" s="351">
        <f>[5]Summary!R93</f>
        <v>302358.00999999995</v>
      </c>
      <c r="S93" s="351">
        <f>[5]Summary!S93</f>
        <v>0</v>
      </c>
      <c r="T93" s="351">
        <f>[5]Summary!T93</f>
        <v>0</v>
      </c>
      <c r="U93" s="351">
        <f>[5]Summary!U93</f>
        <v>0</v>
      </c>
      <c r="V93" s="730">
        <f>[5]Summary!V93</f>
        <v>0</v>
      </c>
      <c r="W93" s="730">
        <f>[5]Summary!W93</f>
        <v>0</v>
      </c>
      <c r="X93" s="730">
        <f>[5]Summary!X93</f>
        <v>0</v>
      </c>
      <c r="Y93" s="730">
        <f>[5]Summary!Y93</f>
        <v>0</v>
      </c>
      <c r="Z93" s="730">
        <f>[5]Summary!Z93</f>
        <v>0</v>
      </c>
      <c r="AA93" s="730">
        <f>[5]Summary!AA93</f>
        <v>0</v>
      </c>
      <c r="AB93" s="730">
        <f>[5]Summary!AB93</f>
        <v>0</v>
      </c>
      <c r="AC93" s="730">
        <f>[5]Summary!AC93</f>
        <v>0</v>
      </c>
      <c r="AD93" s="730">
        <f>[5]Summary!AD93</f>
        <v>302358.00999999995</v>
      </c>
    </row>
    <row r="94" spans="1:30">
      <c r="A94" s="727" t="str">
        <f>[5]Summary!A94</f>
        <v>WC/RB</v>
      </c>
      <c r="B94" s="98" t="str">
        <f>[5]Summary!B94</f>
        <v>A/C 11400031 Acquisition Adjustment - Encogen</v>
      </c>
      <c r="C94" s="743">
        <f>[5]Summary!C94</f>
        <v>0</v>
      </c>
      <c r="D94" s="121">
        <f>[5]Summary!D94</f>
        <v>0</v>
      </c>
      <c r="E94" s="737">
        <f>[5]Summary!E94</f>
        <v>76622596.840000018</v>
      </c>
      <c r="F94" s="123">
        <f>[5]Summary!F94</f>
        <v>0</v>
      </c>
      <c r="G94" s="123">
        <f>[5]Summary!G94</f>
        <v>76622596.840000018</v>
      </c>
      <c r="H94" s="123">
        <f>[5]Summary!H94</f>
        <v>0</v>
      </c>
      <c r="I94" s="123">
        <f>[5]Summary!I94</f>
        <v>76622596.840000018</v>
      </c>
      <c r="J94" s="351">
        <f>[5]Summary!J94</f>
        <v>76622596.840000004</v>
      </c>
      <c r="K94" s="351">
        <f>[5]Summary!K94</f>
        <v>0</v>
      </c>
      <c r="L94" s="351">
        <f>[5]Summary!L94</f>
        <v>0</v>
      </c>
      <c r="M94" s="351">
        <f>[5]Summary!M94</f>
        <v>0</v>
      </c>
      <c r="N94" s="351">
        <f>[5]Summary!N94</f>
        <v>0</v>
      </c>
      <c r="O94" s="351">
        <f>[5]Summary!O94</f>
        <v>0</v>
      </c>
      <c r="P94" s="351">
        <f>[5]Summary!P94</f>
        <v>0</v>
      </c>
      <c r="Q94" s="351">
        <f>[5]Summary!Q94</f>
        <v>0</v>
      </c>
      <c r="R94" s="351">
        <f>[5]Summary!R94</f>
        <v>76622596.840000018</v>
      </c>
      <c r="S94" s="351">
        <f>[5]Summary!S94</f>
        <v>0</v>
      </c>
      <c r="T94" s="351">
        <f>[5]Summary!T94</f>
        <v>0</v>
      </c>
      <c r="U94" s="351">
        <f>[5]Summary!U94</f>
        <v>0</v>
      </c>
      <c r="V94" s="730">
        <f>[5]Summary!V94</f>
        <v>0</v>
      </c>
      <c r="W94" s="730">
        <f>[5]Summary!W94</f>
        <v>0</v>
      </c>
      <c r="X94" s="730">
        <f>[5]Summary!X94</f>
        <v>0</v>
      </c>
      <c r="Y94" s="730">
        <f>[5]Summary!Y94</f>
        <v>0</v>
      </c>
      <c r="Z94" s="730">
        <f>[5]Summary!Z94</f>
        <v>0</v>
      </c>
      <c r="AA94" s="730">
        <f>[5]Summary!AA94</f>
        <v>0</v>
      </c>
      <c r="AB94" s="730">
        <f>[5]Summary!AB94</f>
        <v>0</v>
      </c>
      <c r="AC94" s="730">
        <f>[5]Summary!AC94</f>
        <v>0</v>
      </c>
      <c r="AD94" s="730">
        <f>[5]Summary!AD94</f>
        <v>76622596.840000018</v>
      </c>
    </row>
    <row r="95" spans="1:30">
      <c r="A95" s="727" t="str">
        <f>[5]Summary!A95</f>
        <v>WC/RB</v>
      </c>
      <c r="B95" s="98" t="str">
        <f>[5]Summary!B95</f>
        <v>A/C 11400061 Mint Farm - Electric Plant Acquisition Adjustments</v>
      </c>
      <c r="C95" s="737">
        <f>[5]Summary!C95</f>
        <v>0</v>
      </c>
      <c r="D95" s="121">
        <f>[5]Summary!D95</f>
        <v>0</v>
      </c>
      <c r="E95" s="737">
        <f>[5]Summary!E95</f>
        <v>156960790.83999997</v>
      </c>
      <c r="F95" s="123">
        <f>[5]Summary!F95</f>
        <v>0</v>
      </c>
      <c r="G95" s="123">
        <f>[5]Summary!G95</f>
        <v>156960790.83999997</v>
      </c>
      <c r="H95" s="123">
        <f>[5]Summary!H95</f>
        <v>0</v>
      </c>
      <c r="I95" s="123">
        <f>[5]Summary!I95</f>
        <v>156960790.83999997</v>
      </c>
      <c r="J95" s="351">
        <f>[5]Summary!J95</f>
        <v>156960790.84</v>
      </c>
      <c r="K95" s="351">
        <f>[5]Summary!K95</f>
        <v>0</v>
      </c>
      <c r="L95" s="351">
        <f>[5]Summary!L95</f>
        <v>0</v>
      </c>
      <c r="M95" s="351">
        <f>[5]Summary!M95</f>
        <v>0</v>
      </c>
      <c r="N95" s="351">
        <f>[5]Summary!N95</f>
        <v>0</v>
      </c>
      <c r="O95" s="351">
        <f>[5]Summary!O95</f>
        <v>0</v>
      </c>
      <c r="P95" s="351">
        <f>[5]Summary!P95</f>
        <v>0</v>
      </c>
      <c r="Q95" s="351">
        <f>[5]Summary!Q95</f>
        <v>0</v>
      </c>
      <c r="R95" s="351">
        <f>[5]Summary!R95</f>
        <v>156960790.83999997</v>
      </c>
      <c r="S95" s="351">
        <f>[5]Summary!S95</f>
        <v>0</v>
      </c>
      <c r="T95" s="351">
        <f>[5]Summary!T95</f>
        <v>0</v>
      </c>
      <c r="U95" s="351">
        <f>[5]Summary!U95</f>
        <v>0</v>
      </c>
      <c r="V95" s="730">
        <f>[5]Summary!V95</f>
        <v>0</v>
      </c>
      <c r="W95" s="730">
        <f>[5]Summary!W95</f>
        <v>0</v>
      </c>
      <c r="X95" s="730">
        <f>[5]Summary!X95</f>
        <v>0</v>
      </c>
      <c r="Y95" s="730">
        <f>[5]Summary!Y95</f>
        <v>0</v>
      </c>
      <c r="Z95" s="730">
        <f>[5]Summary!Z95</f>
        <v>0</v>
      </c>
      <c r="AA95" s="730">
        <f>[5]Summary!AA95</f>
        <v>0</v>
      </c>
      <c r="AB95" s="730">
        <f>[5]Summary!AB95</f>
        <v>0</v>
      </c>
      <c r="AC95" s="730">
        <f>[5]Summary!AC95</f>
        <v>0</v>
      </c>
      <c r="AD95" s="730">
        <f>[5]Summary!AD95</f>
        <v>156960790.83999997</v>
      </c>
    </row>
    <row r="96" spans="1:30">
      <c r="A96" s="727" t="str">
        <f>[5]Summary!A96</f>
        <v>WC/RB</v>
      </c>
      <c r="B96" s="99" t="str">
        <f>[5]Summary!B96</f>
        <v>A/C 11400071 Whitehorn - Electric Plant Acquisition</v>
      </c>
      <c r="C96" s="737">
        <f>[5]Summary!C96</f>
        <v>0</v>
      </c>
      <c r="D96" s="121">
        <f>[5]Summary!D96</f>
        <v>0</v>
      </c>
      <c r="E96" s="737">
        <f>[5]Summary!E96</f>
        <v>16950332.900000002</v>
      </c>
      <c r="F96" s="123">
        <f>[5]Summary!F96</f>
        <v>0</v>
      </c>
      <c r="G96" s="123">
        <f>[5]Summary!G96</f>
        <v>16950332.900000002</v>
      </c>
      <c r="H96" s="123">
        <f>[5]Summary!H96</f>
        <v>0</v>
      </c>
      <c r="I96" s="123">
        <f>[5]Summary!I96</f>
        <v>16950332.900000002</v>
      </c>
      <c r="J96" s="351">
        <f>[5]Summary!J96</f>
        <v>16950332.899999999</v>
      </c>
      <c r="K96" s="351">
        <f>[5]Summary!K96</f>
        <v>0</v>
      </c>
      <c r="L96" s="351">
        <f>[5]Summary!L96</f>
        <v>0</v>
      </c>
      <c r="M96" s="351">
        <f>[5]Summary!M96</f>
        <v>0</v>
      </c>
      <c r="N96" s="351">
        <f>[5]Summary!N96</f>
        <v>0</v>
      </c>
      <c r="O96" s="351">
        <f>[5]Summary!O96</f>
        <v>0</v>
      </c>
      <c r="P96" s="351">
        <f>[5]Summary!P96</f>
        <v>0</v>
      </c>
      <c r="Q96" s="351">
        <f>[5]Summary!Q96</f>
        <v>0</v>
      </c>
      <c r="R96" s="351">
        <f>[5]Summary!R96</f>
        <v>16950332.900000002</v>
      </c>
      <c r="S96" s="351">
        <f>[5]Summary!S96</f>
        <v>0</v>
      </c>
      <c r="T96" s="351">
        <f>[5]Summary!T96</f>
        <v>0</v>
      </c>
      <c r="U96" s="351">
        <f>[5]Summary!U96</f>
        <v>0</v>
      </c>
      <c r="V96" s="730">
        <f>[5]Summary!V96</f>
        <v>0</v>
      </c>
      <c r="W96" s="730">
        <f>[5]Summary!W96</f>
        <v>0</v>
      </c>
      <c r="X96" s="730">
        <f>[5]Summary!X96</f>
        <v>0</v>
      </c>
      <c r="Y96" s="730">
        <f>[5]Summary!Y96</f>
        <v>0</v>
      </c>
      <c r="Z96" s="730">
        <f>[5]Summary!Z96</f>
        <v>0</v>
      </c>
      <c r="AA96" s="730">
        <f>[5]Summary!AA96</f>
        <v>0</v>
      </c>
      <c r="AB96" s="730">
        <f>[5]Summary!AB96</f>
        <v>0</v>
      </c>
      <c r="AC96" s="730">
        <f>[5]Summary!AC96</f>
        <v>0</v>
      </c>
      <c r="AD96" s="730">
        <f>[5]Summary!AD96</f>
        <v>16950332.900000002</v>
      </c>
    </row>
    <row r="97" spans="1:30">
      <c r="A97" s="727" t="str">
        <f>[5]Summary!A97</f>
        <v>WC/RB</v>
      </c>
      <c r="B97" s="99" t="str">
        <f>[5]Summary!B97</f>
        <v>A/C 11400091 Ferndale - Electric Plant Acquistion Adjust</v>
      </c>
      <c r="C97" s="731">
        <f>[5]Summary!C97</f>
        <v>0</v>
      </c>
      <c r="D97" s="744">
        <f>[5]Summary!D97</f>
        <v>0</v>
      </c>
      <c r="E97" s="731">
        <f>[5]Summary!E97</f>
        <v>31009424.02999999</v>
      </c>
      <c r="F97" s="731">
        <f>[5]Summary!F97</f>
        <v>0</v>
      </c>
      <c r="G97" s="731">
        <f>[5]Summary!G97</f>
        <v>31009424.02999999</v>
      </c>
      <c r="H97" s="731">
        <f>[5]Summary!H97</f>
        <v>0</v>
      </c>
      <c r="I97" s="731">
        <f>[5]Summary!I97</f>
        <v>31009424.02999999</v>
      </c>
      <c r="J97" s="732">
        <f>[5]Summary!J97</f>
        <v>31009424.030000001</v>
      </c>
      <c r="K97" s="732">
        <f>[5]Summary!K97</f>
        <v>0</v>
      </c>
      <c r="L97" s="732">
        <f>[5]Summary!L97</f>
        <v>0</v>
      </c>
      <c r="M97" s="732">
        <f>[5]Summary!M97</f>
        <v>0</v>
      </c>
      <c r="N97" s="732">
        <f>[5]Summary!N97</f>
        <v>0</v>
      </c>
      <c r="O97" s="732">
        <f>[5]Summary!O97</f>
        <v>0</v>
      </c>
      <c r="P97" s="732">
        <f>[5]Summary!P97</f>
        <v>0</v>
      </c>
      <c r="Q97" s="732">
        <f>[5]Summary!Q97</f>
        <v>0</v>
      </c>
      <c r="R97" s="732">
        <f>[5]Summary!R97</f>
        <v>31009424.02999999</v>
      </c>
      <c r="S97" s="732">
        <f>[5]Summary!S97</f>
        <v>0</v>
      </c>
      <c r="T97" s="732">
        <f>[5]Summary!T97</f>
        <v>0</v>
      </c>
      <c r="U97" s="732">
        <f>[5]Summary!U97</f>
        <v>0</v>
      </c>
      <c r="V97" s="733">
        <f>[5]Summary!V97</f>
        <v>0</v>
      </c>
      <c r="W97" s="733">
        <f>[5]Summary!W97</f>
        <v>0</v>
      </c>
      <c r="X97" s="733">
        <f>[5]Summary!X97</f>
        <v>0</v>
      </c>
      <c r="Y97" s="733">
        <f>[5]Summary!Y97</f>
        <v>0</v>
      </c>
      <c r="Z97" s="733">
        <f>[5]Summary!Z97</f>
        <v>0</v>
      </c>
      <c r="AA97" s="733">
        <f>[5]Summary!AA97</f>
        <v>0</v>
      </c>
      <c r="AB97" s="733">
        <f>[5]Summary!AB97</f>
        <v>0</v>
      </c>
      <c r="AC97" s="733">
        <f>[5]Summary!AC97</f>
        <v>0</v>
      </c>
      <c r="AD97" s="733">
        <f>[5]Summary!AD97</f>
        <v>31009424.02999999</v>
      </c>
    </row>
    <row r="98" spans="1:30">
      <c r="A98" s="727">
        <f>[5]Summary!A98</f>
        <v>0</v>
      </c>
      <c r="B98" s="99">
        <f>[5]Summary!B98</f>
        <v>0</v>
      </c>
      <c r="C98" s="738">
        <f>[5]Summary!C98</f>
        <v>0</v>
      </c>
      <c r="D98" s="738">
        <f>[5]Summary!D98</f>
        <v>0</v>
      </c>
      <c r="E98" s="738">
        <f>[5]Summary!E98</f>
        <v>282791674.87</v>
      </c>
      <c r="F98" s="123">
        <f>[5]Summary!F98</f>
        <v>0</v>
      </c>
      <c r="G98" s="734">
        <f>[5]Summary!G98</f>
        <v>282791674.87</v>
      </c>
      <c r="H98" s="734">
        <f>[5]Summary!H98</f>
        <v>0</v>
      </c>
      <c r="I98" s="734">
        <f>[5]Summary!I98</f>
        <v>282791674.87</v>
      </c>
      <c r="J98" s="734">
        <f>[5]Summary!J98</f>
        <v>282791674.87</v>
      </c>
      <c r="K98" s="734">
        <f>[5]Summary!K98</f>
        <v>0</v>
      </c>
      <c r="L98" s="734">
        <f>[5]Summary!L98</f>
        <v>0</v>
      </c>
      <c r="M98" s="734">
        <f>[5]Summary!M98</f>
        <v>0</v>
      </c>
      <c r="N98" s="734">
        <f>[5]Summary!N98</f>
        <v>0</v>
      </c>
      <c r="O98" s="734">
        <f>[5]Summary!O98</f>
        <v>0</v>
      </c>
      <c r="P98" s="734">
        <f>[5]Summary!P98</f>
        <v>0</v>
      </c>
      <c r="Q98" s="734">
        <f>[5]Summary!Q98</f>
        <v>0</v>
      </c>
      <c r="R98" s="734">
        <f>[5]Summary!R98</f>
        <v>282791674.87</v>
      </c>
      <c r="S98" s="734">
        <f>[5]Summary!S98</f>
        <v>0</v>
      </c>
      <c r="T98" s="734">
        <f>[5]Summary!T98</f>
        <v>0</v>
      </c>
      <c r="U98" s="734">
        <f>[5]Summary!U98</f>
        <v>0</v>
      </c>
      <c r="V98" s="734">
        <f>[5]Summary!V98</f>
        <v>0</v>
      </c>
      <c r="W98" s="734">
        <f>[5]Summary!W98</f>
        <v>0</v>
      </c>
      <c r="X98" s="734">
        <f>[5]Summary!X98</f>
        <v>0</v>
      </c>
      <c r="Y98" s="734">
        <f>[5]Summary!Y98</f>
        <v>0</v>
      </c>
      <c r="Z98" s="734">
        <f>[5]Summary!Z98</f>
        <v>0</v>
      </c>
      <c r="AA98" s="734">
        <f>[5]Summary!AA98</f>
        <v>0</v>
      </c>
      <c r="AB98" s="734">
        <f>[5]Summary!AB98</f>
        <v>0</v>
      </c>
      <c r="AC98" s="734">
        <f>[5]Summary!AC98</f>
        <v>0</v>
      </c>
      <c r="AD98" s="734">
        <f>[5]Summary!AD98</f>
        <v>282791674.87</v>
      </c>
    </row>
    <row r="99" spans="1:30">
      <c r="A99" s="727">
        <f>[5]Summary!A99</f>
        <v>0</v>
      </c>
      <c r="B99" s="349" t="str">
        <f>[5]Summary!B99</f>
        <v>ARO's</v>
      </c>
      <c r="C99" s="737">
        <f>[5]Summary!C99</f>
        <v>0</v>
      </c>
      <c r="D99" s="121">
        <f>[5]Summary!D99</f>
        <v>0</v>
      </c>
      <c r="E99" s="737">
        <f>[5]Summary!E99</f>
        <v>0</v>
      </c>
      <c r="F99" s="123">
        <f>[5]Summary!F99</f>
        <v>0</v>
      </c>
      <c r="G99" s="737">
        <f>[5]Summary!G99</f>
        <v>0</v>
      </c>
      <c r="H99" s="737">
        <f>[5]Summary!H99</f>
        <v>0</v>
      </c>
      <c r="I99" s="123">
        <f>[5]Summary!I99</f>
        <v>0</v>
      </c>
      <c r="J99" s="123">
        <f>[5]Summary!J99</f>
        <v>0</v>
      </c>
      <c r="K99" s="123">
        <f>[5]Summary!K99</f>
        <v>0</v>
      </c>
      <c r="L99" s="123">
        <f>[5]Summary!L99</f>
        <v>0</v>
      </c>
      <c r="M99" s="123">
        <f>[5]Summary!M99</f>
        <v>0</v>
      </c>
      <c r="N99" s="123">
        <f>[5]Summary!N99</f>
        <v>0</v>
      </c>
      <c r="O99" s="123">
        <f>[5]Summary!O99</f>
        <v>0</v>
      </c>
      <c r="P99" s="123">
        <f>[5]Summary!P99</f>
        <v>0</v>
      </c>
      <c r="Q99" s="123">
        <f>[5]Summary!Q99</f>
        <v>0</v>
      </c>
      <c r="R99" s="123">
        <f>[5]Summary!R99</f>
        <v>0</v>
      </c>
      <c r="S99" s="123">
        <f>[5]Summary!S99</f>
        <v>0</v>
      </c>
      <c r="T99" s="123">
        <f>[5]Summary!T99</f>
        <v>0</v>
      </c>
      <c r="U99" s="123">
        <f>[5]Summary!U99</f>
        <v>0</v>
      </c>
      <c r="V99" s="123">
        <f>[5]Summary!V99</f>
        <v>0</v>
      </c>
      <c r="W99" s="123">
        <f>[5]Summary!W99</f>
        <v>0</v>
      </c>
      <c r="X99" s="123">
        <f>[5]Summary!X99</f>
        <v>0</v>
      </c>
      <c r="Y99" s="123">
        <f>[5]Summary!Y99</f>
        <v>0</v>
      </c>
      <c r="Z99" s="123">
        <f>[5]Summary!Z99</f>
        <v>0</v>
      </c>
      <c r="AA99" s="123">
        <f>[5]Summary!AA99</f>
        <v>0</v>
      </c>
      <c r="AB99" s="123">
        <f>[5]Summary!AB99</f>
        <v>0</v>
      </c>
      <c r="AC99" s="123">
        <f>[5]Summary!AC99</f>
        <v>0</v>
      </c>
      <c r="AD99" s="123">
        <f>[5]Summary!AD99</f>
        <v>0</v>
      </c>
    </row>
    <row r="100" spans="1:30">
      <c r="A100" s="727" t="str">
        <f>[5]Summary!A100</f>
        <v>WC/RB</v>
      </c>
      <c r="B100" s="98" t="str">
        <f>[5]Summary!B100</f>
        <v>A/C 23001021 ARO-Electric Colstrip 1 &amp; 2 ash pond ca</v>
      </c>
      <c r="C100" s="123">
        <f>[5]Summary!C100</f>
        <v>0</v>
      </c>
      <c r="D100" s="121">
        <f>[5]Summary!D100</f>
        <v>0</v>
      </c>
      <c r="E100" s="123">
        <f>[5]Summary!E100</f>
        <v>-62094237.268333316</v>
      </c>
      <c r="F100" s="123">
        <f>[5]Summary!F100</f>
        <v>0</v>
      </c>
      <c r="G100" s="123">
        <f>[5]Summary!G100</f>
        <v>-62094237.268333316</v>
      </c>
      <c r="H100" s="123">
        <f>[5]Summary!H100</f>
        <v>0</v>
      </c>
      <c r="I100" s="123">
        <f>[5]Summary!I100</f>
        <v>-62094237.268333316</v>
      </c>
      <c r="J100" s="351">
        <f>[5]Summary!J100</f>
        <v>-52488362.479999997</v>
      </c>
      <c r="K100" s="351">
        <f>[5]Summary!K100</f>
        <v>0</v>
      </c>
      <c r="L100" s="351">
        <f>[5]Summary!L100</f>
        <v>0</v>
      </c>
      <c r="M100" s="351">
        <f>[5]Summary!M100</f>
        <v>0</v>
      </c>
      <c r="N100" s="351">
        <f>[5]Summary!N100</f>
        <v>0</v>
      </c>
      <c r="O100" s="351">
        <f>[5]Summary!O100</f>
        <v>9605874.7883333191</v>
      </c>
      <c r="P100" s="351">
        <f>[5]Summary!P100</f>
        <v>0</v>
      </c>
      <c r="Q100" s="351">
        <f>[5]Summary!Q100</f>
        <v>9605874.7883333191</v>
      </c>
      <c r="R100" s="351">
        <f>[5]Summary!R100</f>
        <v>-52488362.479999997</v>
      </c>
      <c r="S100" s="351">
        <f>[5]Summary!S100</f>
        <v>0</v>
      </c>
      <c r="T100" s="351">
        <f>[5]Summary!T100</f>
        <v>0</v>
      </c>
      <c r="U100" s="351">
        <f>[5]Summary!U100</f>
        <v>0</v>
      </c>
      <c r="V100" s="730">
        <f>[5]Summary!V100</f>
        <v>0</v>
      </c>
      <c r="W100" s="730">
        <f>[5]Summary!W100</f>
        <v>0</v>
      </c>
      <c r="X100" s="730">
        <f>[5]Summary!X100</f>
        <v>0</v>
      </c>
      <c r="Y100" s="730">
        <f>[5]Summary!Y100</f>
        <v>0</v>
      </c>
      <c r="Z100" s="730">
        <f>[5]Summary!Z100</f>
        <v>0</v>
      </c>
      <c r="AA100" s="730">
        <f>[5]Summary!AA100</f>
        <v>0</v>
      </c>
      <c r="AB100" s="730">
        <f>[5]Summary!AB100</f>
        <v>0</v>
      </c>
      <c r="AC100" s="730">
        <f>[5]Summary!AC100</f>
        <v>0</v>
      </c>
      <c r="AD100" s="730">
        <f>[5]Summary!AD100</f>
        <v>-52488362.479999997</v>
      </c>
    </row>
    <row r="101" spans="1:30">
      <c r="A101" s="727" t="str">
        <f>[5]Summary!A101</f>
        <v>WC/RB</v>
      </c>
      <c r="B101" s="98" t="str">
        <f>[5]Summary!B101</f>
        <v>A/C 23001031 ARO-Electric Colstrip 3 &amp; 4 ash pond ca</v>
      </c>
      <c r="C101" s="123">
        <f>[5]Summary!C101</f>
        <v>0</v>
      </c>
      <c r="D101" s="121">
        <f>[5]Summary!D101</f>
        <v>0</v>
      </c>
      <c r="E101" s="123">
        <f>[5]Summary!E101</f>
        <v>-40818948.189583339</v>
      </c>
      <c r="F101" s="123">
        <f>[5]Summary!F101</f>
        <v>0</v>
      </c>
      <c r="G101" s="123">
        <f>[5]Summary!G101</f>
        <v>-40818948.189583339</v>
      </c>
      <c r="H101" s="123">
        <f>[5]Summary!H101</f>
        <v>0</v>
      </c>
      <c r="I101" s="123">
        <f>[5]Summary!I101</f>
        <v>-40818948.189583339</v>
      </c>
      <c r="J101" s="351">
        <f>[5]Summary!J101</f>
        <v>-40212666.649999999</v>
      </c>
      <c r="K101" s="351">
        <f>[5]Summary!K101</f>
        <v>0</v>
      </c>
      <c r="L101" s="351">
        <f>[5]Summary!L101</f>
        <v>0</v>
      </c>
      <c r="M101" s="351">
        <f>[5]Summary!M101</f>
        <v>0</v>
      </c>
      <c r="N101" s="351">
        <f>[5]Summary!N101</f>
        <v>0</v>
      </c>
      <c r="O101" s="351">
        <f>[5]Summary!O101</f>
        <v>606281.53958334029</v>
      </c>
      <c r="P101" s="351">
        <f>[5]Summary!P101</f>
        <v>0</v>
      </c>
      <c r="Q101" s="351">
        <f>[5]Summary!Q101</f>
        <v>606281.53958334029</v>
      </c>
      <c r="R101" s="351">
        <f>[5]Summary!R101</f>
        <v>-40212666.649999999</v>
      </c>
      <c r="S101" s="351">
        <f>[5]Summary!S101</f>
        <v>0</v>
      </c>
      <c r="T101" s="351">
        <f>[5]Summary!T101</f>
        <v>0</v>
      </c>
      <c r="U101" s="351">
        <f>[5]Summary!U101</f>
        <v>0</v>
      </c>
      <c r="V101" s="730">
        <f>[5]Summary!V101</f>
        <v>0</v>
      </c>
      <c r="W101" s="730">
        <f>[5]Summary!W101</f>
        <v>0</v>
      </c>
      <c r="X101" s="730">
        <f>[5]Summary!X101</f>
        <v>0</v>
      </c>
      <c r="Y101" s="730">
        <f>[5]Summary!Y101</f>
        <v>0</v>
      </c>
      <c r="Z101" s="730">
        <f>[5]Summary!Z101</f>
        <v>0</v>
      </c>
      <c r="AA101" s="730">
        <f>[5]Summary!AA101</f>
        <v>0</v>
      </c>
      <c r="AB101" s="730">
        <f>[5]Summary!AB101</f>
        <v>0</v>
      </c>
      <c r="AC101" s="730">
        <f>[5]Summary!AC101</f>
        <v>0</v>
      </c>
      <c r="AD101" s="730">
        <f>[5]Summary!AD101</f>
        <v>-40212666.649999999</v>
      </c>
    </row>
    <row r="102" spans="1:30">
      <c r="A102" s="727" t="str">
        <f>[5]Summary!A102</f>
        <v>WC/RB</v>
      </c>
      <c r="B102" s="98" t="str">
        <f>[5]Summary!B102</f>
        <v>A/C 23001041 ARO-Hopkins Ridge</v>
      </c>
      <c r="C102" s="123">
        <f>[5]Summary!C102</f>
        <v>0</v>
      </c>
      <c r="D102" s="121">
        <f>[5]Summary!D102</f>
        <v>0</v>
      </c>
      <c r="E102" s="123">
        <f>[5]Summary!E102</f>
        <v>-14170396.95125</v>
      </c>
      <c r="F102" s="123">
        <f>[5]Summary!F102</f>
        <v>0</v>
      </c>
      <c r="G102" s="123">
        <f>[5]Summary!G102</f>
        <v>-14170396.95125</v>
      </c>
      <c r="H102" s="123">
        <f>[5]Summary!H102</f>
        <v>0</v>
      </c>
      <c r="I102" s="123">
        <f>[5]Summary!I102</f>
        <v>-14170396.95125</v>
      </c>
      <c r="J102" s="351">
        <f>[5]Summary!J102</f>
        <v>-14410177.189999999</v>
      </c>
      <c r="K102" s="351">
        <f>[5]Summary!K102</f>
        <v>0</v>
      </c>
      <c r="L102" s="351">
        <f>[5]Summary!L102</f>
        <v>0</v>
      </c>
      <c r="M102" s="351">
        <f>[5]Summary!M102</f>
        <v>0</v>
      </c>
      <c r="N102" s="351">
        <f>[5]Summary!N102</f>
        <v>0</v>
      </c>
      <c r="O102" s="351">
        <f>[5]Summary!O102</f>
        <v>-239780.23874999955</v>
      </c>
      <c r="P102" s="351">
        <f>[5]Summary!P102</f>
        <v>0</v>
      </c>
      <c r="Q102" s="351">
        <f>[5]Summary!Q102</f>
        <v>-239780.23874999955</v>
      </c>
      <c r="R102" s="351">
        <f>[5]Summary!R102</f>
        <v>-14410177.189999999</v>
      </c>
      <c r="S102" s="351">
        <f>[5]Summary!S102</f>
        <v>0</v>
      </c>
      <c r="T102" s="351">
        <f>[5]Summary!T102</f>
        <v>0</v>
      </c>
      <c r="U102" s="351">
        <f>[5]Summary!U102</f>
        <v>0</v>
      </c>
      <c r="V102" s="730">
        <f>[5]Summary!V102</f>
        <v>0</v>
      </c>
      <c r="W102" s="730">
        <f>[5]Summary!W102</f>
        <v>0</v>
      </c>
      <c r="X102" s="730">
        <f>[5]Summary!X102</f>
        <v>0</v>
      </c>
      <c r="Y102" s="730">
        <f>[5]Summary!Y102</f>
        <v>0</v>
      </c>
      <c r="Z102" s="730">
        <f>[5]Summary!Z102</f>
        <v>0</v>
      </c>
      <c r="AA102" s="730">
        <f>[5]Summary!AA102</f>
        <v>0</v>
      </c>
      <c r="AB102" s="730">
        <f>[5]Summary!AB102</f>
        <v>0</v>
      </c>
      <c r="AC102" s="730">
        <f>[5]Summary!AC102</f>
        <v>0</v>
      </c>
      <c r="AD102" s="730">
        <f>[5]Summary!AD102</f>
        <v>-14410177.189999999</v>
      </c>
    </row>
    <row r="103" spans="1:30">
      <c r="A103" s="727" t="str">
        <f>[5]Summary!A103</f>
        <v>WC/RB</v>
      </c>
      <c r="B103" s="98" t="str">
        <f>[5]Summary!B103</f>
        <v>A/C 23001061 ARO - Transmission Wood Poles</v>
      </c>
      <c r="C103" s="123">
        <f>[5]Summary!C103</f>
        <v>0</v>
      </c>
      <c r="D103" s="121">
        <f>[5]Summary!D103</f>
        <v>0</v>
      </c>
      <c r="E103" s="123">
        <f>[5]Summary!E103</f>
        <v>-3867896.4391666669</v>
      </c>
      <c r="F103" s="123">
        <f>[5]Summary!F103</f>
        <v>0</v>
      </c>
      <c r="G103" s="123">
        <f>[5]Summary!G103</f>
        <v>-3867896.4391666669</v>
      </c>
      <c r="H103" s="123">
        <f>[5]Summary!H103</f>
        <v>0</v>
      </c>
      <c r="I103" s="123">
        <f>[5]Summary!I103</f>
        <v>-3867896.4391666669</v>
      </c>
      <c r="J103" s="351">
        <f>[5]Summary!J103</f>
        <v>-4532108.43</v>
      </c>
      <c r="K103" s="351">
        <f>[5]Summary!K103</f>
        <v>0</v>
      </c>
      <c r="L103" s="351">
        <f>[5]Summary!L103</f>
        <v>0</v>
      </c>
      <c r="M103" s="351">
        <f>[5]Summary!M103</f>
        <v>0</v>
      </c>
      <c r="N103" s="351">
        <f>[5]Summary!N103</f>
        <v>0</v>
      </c>
      <c r="O103" s="351">
        <f>[5]Summary!O103</f>
        <v>-664211.99083333276</v>
      </c>
      <c r="P103" s="351">
        <f>[5]Summary!P103</f>
        <v>0</v>
      </c>
      <c r="Q103" s="351">
        <f>[5]Summary!Q103</f>
        <v>-664211.99083333276</v>
      </c>
      <c r="R103" s="351">
        <f>[5]Summary!R103</f>
        <v>-4532108.43</v>
      </c>
      <c r="S103" s="351">
        <f>[5]Summary!S103</f>
        <v>0</v>
      </c>
      <c r="T103" s="351">
        <f>[5]Summary!T103</f>
        <v>0</v>
      </c>
      <c r="U103" s="351">
        <f>[5]Summary!U103</f>
        <v>0</v>
      </c>
      <c r="V103" s="730">
        <f>[5]Summary!V103</f>
        <v>0</v>
      </c>
      <c r="W103" s="730">
        <f>[5]Summary!W103</f>
        <v>0</v>
      </c>
      <c r="X103" s="730">
        <f>[5]Summary!X103</f>
        <v>0</v>
      </c>
      <c r="Y103" s="730">
        <f>[5]Summary!Y103</f>
        <v>0</v>
      </c>
      <c r="Z103" s="730">
        <f>[5]Summary!Z103</f>
        <v>0</v>
      </c>
      <c r="AA103" s="730">
        <f>[5]Summary!AA103</f>
        <v>0</v>
      </c>
      <c r="AB103" s="730">
        <f>[5]Summary!AB103</f>
        <v>0</v>
      </c>
      <c r="AC103" s="730">
        <f>[5]Summary!AC103</f>
        <v>0</v>
      </c>
      <c r="AD103" s="730">
        <f>[5]Summary!AD103</f>
        <v>-4532108.43</v>
      </c>
    </row>
    <row r="104" spans="1:30">
      <c r="A104" s="727" t="str">
        <f>[5]Summary!A104</f>
        <v>WC/RB</v>
      </c>
      <c r="B104" s="98" t="str">
        <f>[5]Summary!B104</f>
        <v>A/C 23001071 ARO - Distribution Wood Poles</v>
      </c>
      <c r="C104" s="123">
        <f>[5]Summary!C104</f>
        <v>0</v>
      </c>
      <c r="D104" s="121">
        <f>[5]Summary!D104</f>
        <v>0</v>
      </c>
      <c r="E104" s="123">
        <f>[5]Summary!E104</f>
        <v>-9860880.4212499987</v>
      </c>
      <c r="F104" s="123">
        <f>[5]Summary!F104</f>
        <v>0</v>
      </c>
      <c r="G104" s="123">
        <f>[5]Summary!G104</f>
        <v>-9860880.4212499987</v>
      </c>
      <c r="H104" s="123">
        <f>[5]Summary!H104</f>
        <v>0</v>
      </c>
      <c r="I104" s="123">
        <f>[5]Summary!I104</f>
        <v>-9860880.4212499987</v>
      </c>
      <c r="J104" s="351">
        <f>[5]Summary!J104</f>
        <v>-8852463.3499999996</v>
      </c>
      <c r="K104" s="351">
        <f>[5]Summary!K104</f>
        <v>0</v>
      </c>
      <c r="L104" s="351">
        <f>[5]Summary!L104</f>
        <v>0</v>
      </c>
      <c r="M104" s="351">
        <f>[5]Summary!M104</f>
        <v>0</v>
      </c>
      <c r="N104" s="351">
        <f>[5]Summary!N104</f>
        <v>0</v>
      </c>
      <c r="O104" s="351">
        <f>[5]Summary!O104</f>
        <v>1008417.0712499991</v>
      </c>
      <c r="P104" s="351">
        <f>[5]Summary!P104</f>
        <v>0</v>
      </c>
      <c r="Q104" s="351">
        <f>[5]Summary!Q104</f>
        <v>1008417.0712499991</v>
      </c>
      <c r="R104" s="351">
        <f>[5]Summary!R104</f>
        <v>-8852463.3499999996</v>
      </c>
      <c r="S104" s="351">
        <f>[5]Summary!S104</f>
        <v>0</v>
      </c>
      <c r="T104" s="351">
        <f>[5]Summary!T104</f>
        <v>0</v>
      </c>
      <c r="U104" s="351">
        <f>[5]Summary!U104</f>
        <v>0</v>
      </c>
      <c r="V104" s="730">
        <f>[5]Summary!V104</f>
        <v>0</v>
      </c>
      <c r="W104" s="730">
        <f>[5]Summary!W104</f>
        <v>0</v>
      </c>
      <c r="X104" s="730">
        <f>[5]Summary!X104</f>
        <v>0</v>
      </c>
      <c r="Y104" s="730">
        <f>[5]Summary!Y104</f>
        <v>0</v>
      </c>
      <c r="Z104" s="730">
        <f>[5]Summary!Z104</f>
        <v>0</v>
      </c>
      <c r="AA104" s="730">
        <f>[5]Summary!AA104</f>
        <v>0</v>
      </c>
      <c r="AB104" s="730">
        <f>[5]Summary!AB104</f>
        <v>0</v>
      </c>
      <c r="AC104" s="730">
        <f>[5]Summary!AC104</f>
        <v>0</v>
      </c>
      <c r="AD104" s="730">
        <f>[5]Summary!AD104</f>
        <v>-8852463.3499999996</v>
      </c>
    </row>
    <row r="105" spans="1:30">
      <c r="A105" s="727" t="str">
        <f>[5]Summary!A105</f>
        <v>WC/RB</v>
      </c>
      <c r="B105" s="98" t="str">
        <f>[5]Summary!B105</f>
        <v>A/C 23001131 ARO - Lower Snake River Wind Facility</v>
      </c>
      <c r="C105" s="123">
        <f>[5]Summary!C105</f>
        <v>0</v>
      </c>
      <c r="D105" s="121">
        <f>[5]Summary!D105</f>
        <v>0</v>
      </c>
      <c r="E105" s="123">
        <f>[5]Summary!E105</f>
        <v>-19739290.263333336</v>
      </c>
      <c r="F105" s="123">
        <f>[5]Summary!F105</f>
        <v>0</v>
      </c>
      <c r="G105" s="123">
        <f>[5]Summary!G105</f>
        <v>-19739290.263333336</v>
      </c>
      <c r="H105" s="123">
        <f>[5]Summary!H105</f>
        <v>0</v>
      </c>
      <c r="I105" s="123">
        <f>[5]Summary!I105</f>
        <v>-19739290.263333336</v>
      </c>
      <c r="J105" s="351">
        <f>[5]Summary!J105</f>
        <v>-20126114.899999999</v>
      </c>
      <c r="K105" s="351">
        <f>[5]Summary!K105</f>
        <v>0</v>
      </c>
      <c r="L105" s="351">
        <f>[5]Summary!L105</f>
        <v>0</v>
      </c>
      <c r="M105" s="351">
        <f>[5]Summary!M105</f>
        <v>0</v>
      </c>
      <c r="N105" s="351">
        <f>[5]Summary!N105</f>
        <v>0</v>
      </c>
      <c r="O105" s="351">
        <f>[5]Summary!O105</f>
        <v>-386824.63666666299</v>
      </c>
      <c r="P105" s="351">
        <f>[5]Summary!P105</f>
        <v>0</v>
      </c>
      <c r="Q105" s="351">
        <f>[5]Summary!Q105</f>
        <v>-386824.63666666299</v>
      </c>
      <c r="R105" s="351">
        <f>[5]Summary!R105</f>
        <v>-20126114.899999999</v>
      </c>
      <c r="S105" s="351">
        <f>[5]Summary!S105</f>
        <v>0</v>
      </c>
      <c r="T105" s="351">
        <f>[5]Summary!T105</f>
        <v>0</v>
      </c>
      <c r="U105" s="351">
        <f>[5]Summary!U105</f>
        <v>0</v>
      </c>
      <c r="V105" s="730">
        <f>[5]Summary!V105</f>
        <v>0</v>
      </c>
      <c r="W105" s="730">
        <f>[5]Summary!W105</f>
        <v>0</v>
      </c>
      <c r="X105" s="730">
        <f>[5]Summary!X105</f>
        <v>0</v>
      </c>
      <c r="Y105" s="730">
        <f>[5]Summary!Y105</f>
        <v>0</v>
      </c>
      <c r="Z105" s="730">
        <f>[5]Summary!Z105</f>
        <v>0</v>
      </c>
      <c r="AA105" s="730">
        <f>[5]Summary!AA105</f>
        <v>0</v>
      </c>
      <c r="AB105" s="730">
        <f>[5]Summary!AB105</f>
        <v>0</v>
      </c>
      <c r="AC105" s="730">
        <f>[5]Summary!AC105</f>
        <v>0</v>
      </c>
      <c r="AD105" s="730">
        <f>[5]Summary!AD105</f>
        <v>-20126114.899999999</v>
      </c>
    </row>
    <row r="106" spans="1:30">
      <c r="A106" s="727" t="str">
        <f>[5]Summary!A106</f>
        <v>WC/RB</v>
      </c>
      <c r="B106" s="98" t="str">
        <f>[5]Summary!B106</f>
        <v>A/C 23001141 ARO - Crystal Mountain Generator Site</v>
      </c>
      <c r="C106" s="123">
        <f>[5]Summary!C106</f>
        <v>0</v>
      </c>
      <c r="D106" s="121">
        <f>[5]Summary!D106</f>
        <v>0</v>
      </c>
      <c r="E106" s="123">
        <f>[5]Summary!E106</f>
        <v>-583149.64</v>
      </c>
      <c r="F106" s="123">
        <f>[5]Summary!F106</f>
        <v>0</v>
      </c>
      <c r="G106" s="123">
        <f>[5]Summary!G106</f>
        <v>-583149.64</v>
      </c>
      <c r="H106" s="123">
        <f>[5]Summary!H106</f>
        <v>0</v>
      </c>
      <c r="I106" s="123">
        <f>[5]Summary!I106</f>
        <v>-583149.64</v>
      </c>
      <c r="J106" s="351">
        <f>[5]Summary!J106</f>
        <v>-588904.72</v>
      </c>
      <c r="K106" s="351">
        <f>[5]Summary!K106</f>
        <v>0</v>
      </c>
      <c r="L106" s="351">
        <f>[5]Summary!L106</f>
        <v>0</v>
      </c>
      <c r="M106" s="351">
        <f>[5]Summary!M106</f>
        <v>0</v>
      </c>
      <c r="N106" s="351">
        <f>[5]Summary!N106</f>
        <v>0</v>
      </c>
      <c r="O106" s="351">
        <f>[5]Summary!O106</f>
        <v>-5755.0799999999581</v>
      </c>
      <c r="P106" s="351">
        <f>[5]Summary!P106</f>
        <v>0</v>
      </c>
      <c r="Q106" s="351">
        <f>[5]Summary!Q106</f>
        <v>-5755.0799999999581</v>
      </c>
      <c r="R106" s="351">
        <f>[5]Summary!R106</f>
        <v>-588904.72</v>
      </c>
      <c r="S106" s="351">
        <f>[5]Summary!S106</f>
        <v>0</v>
      </c>
      <c r="T106" s="351">
        <f>[5]Summary!T106</f>
        <v>0</v>
      </c>
      <c r="U106" s="351">
        <f>[5]Summary!U106</f>
        <v>0</v>
      </c>
      <c r="V106" s="730">
        <f>[5]Summary!V106</f>
        <v>0</v>
      </c>
      <c r="W106" s="730">
        <f>[5]Summary!W106</f>
        <v>0</v>
      </c>
      <c r="X106" s="730">
        <f>[5]Summary!X106</f>
        <v>0</v>
      </c>
      <c r="Y106" s="730">
        <f>[5]Summary!Y106</f>
        <v>0</v>
      </c>
      <c r="Z106" s="730">
        <f>[5]Summary!Z106</f>
        <v>0</v>
      </c>
      <c r="AA106" s="730">
        <f>[5]Summary!AA106</f>
        <v>0</v>
      </c>
      <c r="AB106" s="730">
        <f>[5]Summary!AB106</f>
        <v>0</v>
      </c>
      <c r="AC106" s="730">
        <f>[5]Summary!AC106</f>
        <v>0</v>
      </c>
      <c r="AD106" s="730">
        <f>[5]Summary!AD106</f>
        <v>-588904.72</v>
      </c>
    </row>
    <row r="107" spans="1:30">
      <c r="A107" s="727" t="str">
        <f>[5]Summary!A107</f>
        <v>WC/RB</v>
      </c>
      <c r="B107" s="98" t="str">
        <f>[5]Summary!B107</f>
        <v>A/C 23001151 ARO - Meteorological Tower Long Term</v>
      </c>
      <c r="C107" s="123">
        <f>[5]Summary!C107</f>
        <v>0</v>
      </c>
      <c r="D107" s="121">
        <f>[5]Summary!D107</f>
        <v>0</v>
      </c>
      <c r="E107" s="123">
        <f>[5]Summary!E107</f>
        <v>-122932.47500000002</v>
      </c>
      <c r="F107" s="123">
        <f>[5]Summary!F107</f>
        <v>0</v>
      </c>
      <c r="G107" s="123">
        <f>[5]Summary!G107</f>
        <v>-122932.47500000002</v>
      </c>
      <c r="H107" s="123">
        <f>[5]Summary!H107</f>
        <v>0</v>
      </c>
      <c r="I107" s="123">
        <f>[5]Summary!I107</f>
        <v>-122932.47500000002</v>
      </c>
      <c r="J107" s="351">
        <f>[5]Summary!J107</f>
        <v>-124113.58</v>
      </c>
      <c r="K107" s="351">
        <f>[5]Summary!K107</f>
        <v>0</v>
      </c>
      <c r="L107" s="351">
        <f>[5]Summary!L107</f>
        <v>0</v>
      </c>
      <c r="M107" s="351">
        <f>[5]Summary!M107</f>
        <v>0</v>
      </c>
      <c r="N107" s="351">
        <f>[5]Summary!N107</f>
        <v>0</v>
      </c>
      <c r="O107" s="351">
        <f>[5]Summary!O107</f>
        <v>-1181.1049999999814</v>
      </c>
      <c r="P107" s="351">
        <f>[5]Summary!P107</f>
        <v>0</v>
      </c>
      <c r="Q107" s="351">
        <f>[5]Summary!Q107</f>
        <v>-1181.1049999999814</v>
      </c>
      <c r="R107" s="351">
        <f>[5]Summary!R107</f>
        <v>-124113.58</v>
      </c>
      <c r="S107" s="351">
        <f>[5]Summary!S107</f>
        <v>0</v>
      </c>
      <c r="T107" s="351">
        <f>[5]Summary!T107</f>
        <v>0</v>
      </c>
      <c r="U107" s="351">
        <f>[5]Summary!U107</f>
        <v>0</v>
      </c>
      <c r="V107" s="730">
        <f>[5]Summary!V107</f>
        <v>0</v>
      </c>
      <c r="W107" s="730">
        <f>[5]Summary!W107</f>
        <v>0</v>
      </c>
      <c r="X107" s="730">
        <f>[5]Summary!X107</f>
        <v>0</v>
      </c>
      <c r="Y107" s="730">
        <f>[5]Summary!Y107</f>
        <v>0</v>
      </c>
      <c r="Z107" s="730">
        <f>[5]Summary!Z107</f>
        <v>0</v>
      </c>
      <c r="AA107" s="730">
        <f>[5]Summary!AA107</f>
        <v>0</v>
      </c>
      <c r="AB107" s="730">
        <f>[5]Summary!AB107</f>
        <v>0</v>
      </c>
      <c r="AC107" s="730">
        <f>[5]Summary!AC107</f>
        <v>0</v>
      </c>
      <c r="AD107" s="730">
        <f>[5]Summary!AD107</f>
        <v>-124113.58</v>
      </c>
    </row>
    <row r="108" spans="1:30">
      <c r="A108" s="727" t="str">
        <f>[5]Summary!A108</f>
        <v>WC/RB</v>
      </c>
      <c r="B108" s="98" t="str">
        <f>[5]Summary!B108</f>
        <v>A/C 23001231 ARO - Ferndale - Long Term</v>
      </c>
      <c r="C108" s="123">
        <f>[5]Summary!C108</f>
        <v>0</v>
      </c>
      <c r="D108" s="121">
        <f>[5]Summary!D108</f>
        <v>0</v>
      </c>
      <c r="E108" s="123">
        <f>[5]Summary!E108</f>
        <v>-1271877.3041666665</v>
      </c>
      <c r="F108" s="123">
        <f>[5]Summary!F108</f>
        <v>0</v>
      </c>
      <c r="G108" s="123">
        <f>[5]Summary!G108</f>
        <v>-1271877.3041666665</v>
      </c>
      <c r="H108" s="123">
        <f>[5]Summary!H108</f>
        <v>0</v>
      </c>
      <c r="I108" s="123">
        <f>[5]Summary!I108</f>
        <v>-1271877.3041666665</v>
      </c>
      <c r="J108" s="351">
        <f>[5]Summary!J108</f>
        <v>-1296413.04</v>
      </c>
      <c r="K108" s="351">
        <f>[5]Summary!K108</f>
        <v>0</v>
      </c>
      <c r="L108" s="351">
        <f>[5]Summary!L108</f>
        <v>0</v>
      </c>
      <c r="M108" s="351">
        <f>[5]Summary!M108</f>
        <v>0</v>
      </c>
      <c r="N108" s="351">
        <f>[5]Summary!N108</f>
        <v>0</v>
      </c>
      <c r="O108" s="351">
        <f>[5]Summary!O108</f>
        <v>-24535.735833333572</v>
      </c>
      <c r="P108" s="351">
        <f>[5]Summary!P108</f>
        <v>0</v>
      </c>
      <c r="Q108" s="351">
        <f>[5]Summary!Q108</f>
        <v>-24535.735833333572</v>
      </c>
      <c r="R108" s="351">
        <f>[5]Summary!R108</f>
        <v>-1296413.04</v>
      </c>
      <c r="S108" s="351">
        <f>[5]Summary!S108</f>
        <v>0</v>
      </c>
      <c r="T108" s="351">
        <f>[5]Summary!T108</f>
        <v>0</v>
      </c>
      <c r="U108" s="351">
        <f>[5]Summary!U108</f>
        <v>0</v>
      </c>
      <c r="V108" s="730">
        <f>[5]Summary!V108</f>
        <v>0</v>
      </c>
      <c r="W108" s="730">
        <f>[5]Summary!W108</f>
        <v>0</v>
      </c>
      <c r="X108" s="730">
        <f>[5]Summary!X108</f>
        <v>0</v>
      </c>
      <c r="Y108" s="730">
        <f>[5]Summary!Y108</f>
        <v>0</v>
      </c>
      <c r="Z108" s="730">
        <f>[5]Summary!Z108</f>
        <v>0</v>
      </c>
      <c r="AA108" s="730">
        <f>[5]Summary!AA108</f>
        <v>0</v>
      </c>
      <c r="AB108" s="730">
        <f>[5]Summary!AB108</f>
        <v>0</v>
      </c>
      <c r="AC108" s="730">
        <f>[5]Summary!AC108</f>
        <v>0</v>
      </c>
      <c r="AD108" s="730">
        <f>[5]Summary!AD108</f>
        <v>-1296413.04</v>
      </c>
    </row>
    <row r="109" spans="1:30">
      <c r="A109" s="727" t="str">
        <f>[5]Summary!A109</f>
        <v>WC/RB</v>
      </c>
      <c r="B109" s="98" t="str">
        <f>[5]Summary!B109</f>
        <v>A/C 23002011 ARO - Frederickson</v>
      </c>
      <c r="C109" s="123">
        <f>[5]Summary!C109</f>
        <v>0</v>
      </c>
      <c r="D109" s="121">
        <f>[5]Summary!D109</f>
        <v>0</v>
      </c>
      <c r="E109" s="123">
        <f>[5]Summary!E109</f>
        <v>-1042700.8775000001</v>
      </c>
      <c r="F109" s="123">
        <f>[5]Summary!F109</f>
        <v>0</v>
      </c>
      <c r="G109" s="123">
        <f>[5]Summary!G109</f>
        <v>-1042700.8775000001</v>
      </c>
      <c r="H109" s="123">
        <f>[5]Summary!H109</f>
        <v>0</v>
      </c>
      <c r="I109" s="123">
        <f>[5]Summary!I109</f>
        <v>-1042700.8775000001</v>
      </c>
      <c r="J109" s="351">
        <f>[5]Summary!J109</f>
        <v>-1074725.69</v>
      </c>
      <c r="K109" s="351">
        <f>[5]Summary!K109</f>
        <v>0</v>
      </c>
      <c r="L109" s="351">
        <f>[5]Summary!L109</f>
        <v>0</v>
      </c>
      <c r="M109" s="351">
        <f>[5]Summary!M109</f>
        <v>0</v>
      </c>
      <c r="N109" s="351">
        <f>[5]Summary!N109</f>
        <v>0</v>
      </c>
      <c r="O109" s="351">
        <f>[5]Summary!O109</f>
        <v>-32024.812499999884</v>
      </c>
      <c r="P109" s="351">
        <f>[5]Summary!P109</f>
        <v>0</v>
      </c>
      <c r="Q109" s="351">
        <f>[5]Summary!Q109</f>
        <v>-32024.812499999884</v>
      </c>
      <c r="R109" s="351">
        <f>[5]Summary!R109</f>
        <v>-1074725.69</v>
      </c>
      <c r="S109" s="351">
        <f>[5]Summary!S109</f>
        <v>0</v>
      </c>
      <c r="T109" s="351">
        <f>[5]Summary!T109</f>
        <v>0</v>
      </c>
      <c r="U109" s="351">
        <f>[5]Summary!U109</f>
        <v>0</v>
      </c>
      <c r="V109" s="730">
        <f>[5]Summary!V109</f>
        <v>0</v>
      </c>
      <c r="W109" s="730">
        <f>[5]Summary!W109</f>
        <v>0</v>
      </c>
      <c r="X109" s="730">
        <f>[5]Summary!X109</f>
        <v>0</v>
      </c>
      <c r="Y109" s="730">
        <f>[5]Summary!Y109</f>
        <v>0</v>
      </c>
      <c r="Z109" s="730">
        <f>[5]Summary!Z109</f>
        <v>0</v>
      </c>
      <c r="AA109" s="730">
        <f>[5]Summary!AA109</f>
        <v>0</v>
      </c>
      <c r="AB109" s="730">
        <f>[5]Summary!AB109</f>
        <v>0</v>
      </c>
      <c r="AC109" s="730">
        <f>[5]Summary!AC109</f>
        <v>0</v>
      </c>
      <c r="AD109" s="730">
        <f>[5]Summary!AD109</f>
        <v>-1074725.69</v>
      </c>
    </row>
    <row r="110" spans="1:30">
      <c r="A110" s="727" t="str">
        <f>[5]Summary!A110</f>
        <v>WC/RB</v>
      </c>
      <c r="B110" s="103" t="str">
        <f>[5]Summary!B110</f>
        <v>A/C 23002041 ARO-Wild Horse Wind</v>
      </c>
      <c r="C110" s="123">
        <f>[5]Summary!C110</f>
        <v>0</v>
      </c>
      <c r="D110" s="121">
        <f>[5]Summary!D110</f>
        <v>0</v>
      </c>
      <c r="E110" s="123">
        <f>[5]Summary!E110</f>
        <v>-24143656.421250004</v>
      </c>
      <c r="F110" s="123">
        <f>[5]Summary!F110</f>
        <v>0</v>
      </c>
      <c r="G110" s="123">
        <f>[5]Summary!G110</f>
        <v>-24143656.421250004</v>
      </c>
      <c r="H110" s="123">
        <f>[5]Summary!H110</f>
        <v>0</v>
      </c>
      <c r="I110" s="123">
        <f>[5]Summary!I110</f>
        <v>-24143656.421250004</v>
      </c>
      <c r="J110" s="351">
        <f>[5]Summary!J110</f>
        <v>-24555618.670000002</v>
      </c>
      <c r="K110" s="351">
        <f>[5]Summary!K110</f>
        <v>0</v>
      </c>
      <c r="L110" s="351">
        <f>[5]Summary!L110</f>
        <v>0</v>
      </c>
      <c r="M110" s="351">
        <f>[5]Summary!M110</f>
        <v>0</v>
      </c>
      <c r="N110" s="351">
        <f>[5]Summary!N110</f>
        <v>0</v>
      </c>
      <c r="O110" s="351">
        <f>[5]Summary!O110</f>
        <v>-411962.24874999747</v>
      </c>
      <c r="P110" s="351">
        <f>[5]Summary!P110</f>
        <v>0</v>
      </c>
      <c r="Q110" s="351">
        <f>[5]Summary!Q110</f>
        <v>-411962.24874999747</v>
      </c>
      <c r="R110" s="351">
        <f>[5]Summary!R110</f>
        <v>-24555618.670000002</v>
      </c>
      <c r="S110" s="351">
        <f>[5]Summary!S110</f>
        <v>0</v>
      </c>
      <c r="T110" s="351">
        <f>[5]Summary!T110</f>
        <v>0</v>
      </c>
      <c r="U110" s="351">
        <f>[5]Summary!U110</f>
        <v>0</v>
      </c>
      <c r="V110" s="730">
        <f>[5]Summary!V110</f>
        <v>0</v>
      </c>
      <c r="W110" s="730">
        <f>[5]Summary!W110</f>
        <v>0</v>
      </c>
      <c r="X110" s="730">
        <f>[5]Summary!X110</f>
        <v>0</v>
      </c>
      <c r="Y110" s="730">
        <f>[5]Summary!Y110</f>
        <v>0</v>
      </c>
      <c r="Z110" s="730">
        <f>[5]Summary!Z110</f>
        <v>0</v>
      </c>
      <c r="AA110" s="730">
        <f>[5]Summary!AA110</f>
        <v>0</v>
      </c>
      <c r="AB110" s="730">
        <f>[5]Summary!AB110</f>
        <v>0</v>
      </c>
      <c r="AC110" s="730">
        <f>[5]Summary!AC110</f>
        <v>0</v>
      </c>
      <c r="AD110" s="730">
        <f>[5]Summary!AD110</f>
        <v>-24555618.670000002</v>
      </c>
    </row>
    <row r="111" spans="1:30">
      <c r="A111" s="727" t="str">
        <f>[5]Summary!A111</f>
        <v>WC/RB</v>
      </c>
      <c r="B111" s="103" t="str">
        <f>[5]Summary!B111</f>
        <v>A/C 23002093 East Building ARO</v>
      </c>
      <c r="C111" s="123">
        <f>[5]Summary!C111</f>
        <v>0</v>
      </c>
      <c r="D111" s="121">
        <f>[5]Summary!D111</f>
        <v>0</v>
      </c>
      <c r="E111" s="123">
        <f>[5]Summary!E111</f>
        <v>-13822.036841916668</v>
      </c>
      <c r="F111" s="123">
        <f>[5]Summary!F111</f>
        <v>0</v>
      </c>
      <c r="G111" s="123">
        <f>[5]Summary!G111</f>
        <v>-13822.036841916668</v>
      </c>
      <c r="H111" s="123">
        <f>[5]Summary!H111</f>
        <v>0</v>
      </c>
      <c r="I111" s="123">
        <f>[5]Summary!I111</f>
        <v>-13822.036841916668</v>
      </c>
      <c r="J111" s="351">
        <f>[5]Summary!J111</f>
        <v>-331728.88420600002</v>
      </c>
      <c r="K111" s="351">
        <f>[5]Summary!K111</f>
        <v>0</v>
      </c>
      <c r="L111" s="351">
        <f>[5]Summary!L111</f>
        <v>0</v>
      </c>
      <c r="M111" s="351">
        <f>[5]Summary!M111</f>
        <v>0</v>
      </c>
      <c r="N111" s="351">
        <f>[5]Summary!N111</f>
        <v>0</v>
      </c>
      <c r="O111" s="351">
        <f>[5]Summary!O111</f>
        <v>-317906.84736408334</v>
      </c>
      <c r="P111" s="351">
        <f>[5]Summary!P111</f>
        <v>0</v>
      </c>
      <c r="Q111" s="351">
        <f>[5]Summary!Q111</f>
        <v>-317906.84736408334</v>
      </c>
      <c r="R111" s="351">
        <f>[5]Summary!R111</f>
        <v>-331728.88420600002</v>
      </c>
      <c r="S111" s="351">
        <f>[5]Summary!S111</f>
        <v>0</v>
      </c>
      <c r="T111" s="351">
        <f>[5]Summary!T111</f>
        <v>0</v>
      </c>
      <c r="U111" s="351">
        <f>[5]Summary!U111</f>
        <v>0</v>
      </c>
      <c r="V111" s="730">
        <f>[5]Summary!V111</f>
        <v>0</v>
      </c>
      <c r="W111" s="730">
        <f>[5]Summary!W111</f>
        <v>0</v>
      </c>
      <c r="X111" s="730">
        <f>[5]Summary!X111</f>
        <v>0</v>
      </c>
      <c r="Y111" s="730">
        <f>[5]Summary!Y111</f>
        <v>0</v>
      </c>
      <c r="Z111" s="730">
        <f>[5]Summary!Z111</f>
        <v>0</v>
      </c>
      <c r="AA111" s="730">
        <f>[5]Summary!AA111</f>
        <v>0</v>
      </c>
      <c r="AB111" s="730">
        <f>[5]Summary!AB111</f>
        <v>0</v>
      </c>
      <c r="AC111" s="730">
        <f>[5]Summary!AC111</f>
        <v>0</v>
      </c>
      <c r="AD111" s="730">
        <f>[5]Summary!AD111</f>
        <v>-331728.88420600002</v>
      </c>
    </row>
    <row r="112" spans="1:30">
      <c r="A112" s="727" t="str">
        <f>[5]Summary!A112</f>
        <v>WC/RB</v>
      </c>
      <c r="B112" s="98" t="str">
        <f>[5]Summary!B112</f>
        <v>A/C 25300353 PSE Building (A) - Landlord Incentives</v>
      </c>
      <c r="C112" s="123">
        <f>[5]Summary!C112</f>
        <v>0</v>
      </c>
      <c r="D112" s="121">
        <f>[5]Summary!D112</f>
        <v>0</v>
      </c>
      <c r="E112" s="123">
        <f>[5]Summary!E112</f>
        <v>-1942729.1872400001</v>
      </c>
      <c r="F112" s="123">
        <f>[5]Summary!F112</f>
        <v>0</v>
      </c>
      <c r="G112" s="123">
        <f>[5]Summary!G112</f>
        <v>-1942729.1872400001</v>
      </c>
      <c r="H112" s="123">
        <f>[5]Summary!H112</f>
        <v>0</v>
      </c>
      <c r="I112" s="123">
        <f>[5]Summary!I112</f>
        <v>-1942729.1872400001</v>
      </c>
      <c r="J112" s="351">
        <f>[5]Summary!J112</f>
        <v>-1526444.25926</v>
      </c>
      <c r="K112" s="351">
        <f>[5]Summary!K112</f>
        <v>0</v>
      </c>
      <c r="L112" s="351">
        <f>[5]Summary!L112</f>
        <v>0</v>
      </c>
      <c r="M112" s="351">
        <f>[5]Summary!M112</f>
        <v>0</v>
      </c>
      <c r="N112" s="351">
        <f>[5]Summary!N112</f>
        <v>0</v>
      </c>
      <c r="O112" s="351">
        <f>[5]Summary!O112</f>
        <v>416284.92798000015</v>
      </c>
      <c r="P112" s="351">
        <f>[5]Summary!P112</f>
        <v>0</v>
      </c>
      <c r="Q112" s="351">
        <f>[5]Summary!Q112</f>
        <v>416284.92798000015</v>
      </c>
      <c r="R112" s="351">
        <f>[5]Summary!R112</f>
        <v>-1526444.25926</v>
      </c>
      <c r="S112" s="351">
        <f>[5]Summary!S112</f>
        <v>0</v>
      </c>
      <c r="T112" s="351">
        <f>[5]Summary!T112</f>
        <v>0</v>
      </c>
      <c r="U112" s="351">
        <f>[5]Summary!U112</f>
        <v>0</v>
      </c>
      <c r="V112" s="730">
        <f>[5]Summary!V112</f>
        <v>0</v>
      </c>
      <c r="W112" s="730">
        <f>[5]Summary!W112</f>
        <v>0</v>
      </c>
      <c r="X112" s="730">
        <f>[5]Summary!X112</f>
        <v>0</v>
      </c>
      <c r="Y112" s="730">
        <f>[5]Summary!Y112</f>
        <v>0</v>
      </c>
      <c r="Z112" s="730">
        <f>[5]Summary!Z112</f>
        <v>0</v>
      </c>
      <c r="AA112" s="730">
        <f>[5]Summary!AA112</f>
        <v>0</v>
      </c>
      <c r="AB112" s="730">
        <f>[5]Summary!AB112</f>
        <v>0</v>
      </c>
      <c r="AC112" s="730">
        <f>[5]Summary!AC112</f>
        <v>0</v>
      </c>
      <c r="AD112" s="730">
        <f>[5]Summary!AD112</f>
        <v>-1526444.25926</v>
      </c>
    </row>
    <row r="113" spans="1:30">
      <c r="A113" s="727" t="str">
        <f>[5]Summary!A113</f>
        <v>WC/RB</v>
      </c>
      <c r="B113" s="98" t="str">
        <f>[5]Summary!B113</f>
        <v>A/C 25300363 PSE Building (B) - Landlord Incentives</v>
      </c>
      <c r="C113" s="123">
        <f>[5]Summary!C113</f>
        <v>0</v>
      </c>
      <c r="D113" s="121">
        <f>[5]Summary!D113</f>
        <v>0</v>
      </c>
      <c r="E113" s="123">
        <f>[5]Summary!E113</f>
        <v>-73207.601971625001</v>
      </c>
      <c r="F113" s="123">
        <f>[5]Summary!F113</f>
        <v>0</v>
      </c>
      <c r="G113" s="123">
        <f>[5]Summary!G113</f>
        <v>-73207.601971625001</v>
      </c>
      <c r="H113" s="123">
        <f>[5]Summary!H113</f>
        <v>0</v>
      </c>
      <c r="I113" s="123">
        <f>[5]Summary!I113</f>
        <v>-73207.601971625001</v>
      </c>
      <c r="J113" s="351">
        <f>[5]Summary!J113</f>
        <v>0</v>
      </c>
      <c r="K113" s="351">
        <f>[5]Summary!K113</f>
        <v>0</v>
      </c>
      <c r="L113" s="351">
        <f>[5]Summary!L113</f>
        <v>0</v>
      </c>
      <c r="M113" s="351">
        <f>[5]Summary!M113</f>
        <v>0</v>
      </c>
      <c r="N113" s="351">
        <f>[5]Summary!N113</f>
        <v>0</v>
      </c>
      <c r="O113" s="351">
        <f>[5]Summary!O113</f>
        <v>73207.601971625001</v>
      </c>
      <c r="P113" s="351">
        <f>[5]Summary!P113</f>
        <v>0</v>
      </c>
      <c r="Q113" s="351">
        <f>[5]Summary!Q113</f>
        <v>73207.601971625001</v>
      </c>
      <c r="R113" s="351">
        <f>[5]Summary!R113</f>
        <v>0</v>
      </c>
      <c r="S113" s="351">
        <f>[5]Summary!S113</f>
        <v>0</v>
      </c>
      <c r="T113" s="351">
        <f>[5]Summary!T113</f>
        <v>0</v>
      </c>
      <c r="U113" s="351">
        <f>[5]Summary!U113</f>
        <v>0</v>
      </c>
      <c r="V113" s="730">
        <f>[5]Summary!V113</f>
        <v>0</v>
      </c>
      <c r="W113" s="730">
        <f>[5]Summary!W113</f>
        <v>0</v>
      </c>
      <c r="X113" s="730">
        <f>[5]Summary!X113</f>
        <v>0</v>
      </c>
      <c r="Y113" s="730">
        <f>[5]Summary!Y113</f>
        <v>0</v>
      </c>
      <c r="Z113" s="730">
        <f>[5]Summary!Z113</f>
        <v>0</v>
      </c>
      <c r="AA113" s="730">
        <f>[5]Summary!AA113</f>
        <v>0</v>
      </c>
      <c r="AB113" s="730">
        <f>[5]Summary!AB113</f>
        <v>0</v>
      </c>
      <c r="AC113" s="730">
        <f>[5]Summary!AC113</f>
        <v>0</v>
      </c>
      <c r="AD113" s="730">
        <f>[5]Summary!AD113</f>
        <v>0</v>
      </c>
    </row>
    <row r="114" spans="1:30">
      <c r="A114" s="727" t="str">
        <f>[5]Summary!A114</f>
        <v>WC/RB</v>
      </c>
      <c r="B114" s="98" t="str">
        <f>[5]Summary!B114</f>
        <v>A/C 25300413 Landlord Incentive Bldg B - Floor 4</v>
      </c>
      <c r="C114" s="123">
        <f>[5]Summary!C114</f>
        <v>0</v>
      </c>
      <c r="D114" s="121">
        <f>[5]Summary!D114</f>
        <v>0</v>
      </c>
      <c r="E114" s="123">
        <f>[5]Summary!E114</f>
        <v>-27384.446718333333</v>
      </c>
      <c r="F114" s="123">
        <f>[5]Summary!F114</f>
        <v>0</v>
      </c>
      <c r="G114" s="123">
        <f>[5]Summary!G114</f>
        <v>-27384.446718333333</v>
      </c>
      <c r="H114" s="123">
        <f>[5]Summary!H114</f>
        <v>0</v>
      </c>
      <c r="I114" s="123">
        <f>[5]Summary!I114</f>
        <v>-27384.446718333333</v>
      </c>
      <c r="J114" s="351">
        <f>[5]Summary!J114</f>
        <v>0</v>
      </c>
      <c r="K114" s="351">
        <f>[5]Summary!K114</f>
        <v>0</v>
      </c>
      <c r="L114" s="351">
        <f>[5]Summary!L114</f>
        <v>0</v>
      </c>
      <c r="M114" s="351">
        <f>[5]Summary!M114</f>
        <v>0</v>
      </c>
      <c r="N114" s="351">
        <f>[5]Summary!N114</f>
        <v>0</v>
      </c>
      <c r="O114" s="351">
        <f>[5]Summary!O114</f>
        <v>27384.446718333333</v>
      </c>
      <c r="P114" s="351">
        <f>[5]Summary!P114</f>
        <v>0</v>
      </c>
      <c r="Q114" s="351">
        <f>[5]Summary!Q114</f>
        <v>27384.446718333333</v>
      </c>
      <c r="R114" s="351">
        <f>[5]Summary!R114</f>
        <v>0</v>
      </c>
      <c r="S114" s="351">
        <f>[5]Summary!S114</f>
        <v>0</v>
      </c>
      <c r="T114" s="351">
        <f>[5]Summary!T114</f>
        <v>0</v>
      </c>
      <c r="U114" s="351">
        <f>[5]Summary!U114</f>
        <v>0</v>
      </c>
      <c r="V114" s="730">
        <f>[5]Summary!V114</f>
        <v>0</v>
      </c>
      <c r="W114" s="730">
        <f>[5]Summary!W114</f>
        <v>0</v>
      </c>
      <c r="X114" s="730">
        <f>[5]Summary!X114</f>
        <v>0</v>
      </c>
      <c r="Y114" s="730">
        <f>[5]Summary!Y114</f>
        <v>0</v>
      </c>
      <c r="Z114" s="730">
        <f>[5]Summary!Z114</f>
        <v>0</v>
      </c>
      <c r="AA114" s="730">
        <f>[5]Summary!AA114</f>
        <v>0</v>
      </c>
      <c r="AB114" s="730">
        <f>[5]Summary!AB114</f>
        <v>0</v>
      </c>
      <c r="AC114" s="730">
        <f>[5]Summary!AC114</f>
        <v>0</v>
      </c>
      <c r="AD114" s="730">
        <f>[5]Summary!AD114</f>
        <v>0</v>
      </c>
    </row>
    <row r="115" spans="1:30">
      <c r="A115" s="727" t="str">
        <f>[5]Summary!A115</f>
        <v>WC/RB</v>
      </c>
      <c r="B115" s="98" t="str">
        <f>[5]Summary!B115</f>
        <v>A/C 25300463 Redmond West Tenant Improvement - ST</v>
      </c>
      <c r="C115" s="123">
        <f>[5]Summary!C115</f>
        <v>0</v>
      </c>
      <c r="D115" s="121">
        <f>[5]Summary!D115</f>
        <v>0</v>
      </c>
      <c r="E115" s="123">
        <f>[5]Summary!E115</f>
        <v>-273502.25605800003</v>
      </c>
      <c r="F115" s="123">
        <f>[5]Summary!F115</f>
        <v>0</v>
      </c>
      <c r="G115" s="123">
        <f>[5]Summary!G115</f>
        <v>-273502.25605800003</v>
      </c>
      <c r="H115" s="123">
        <f>[5]Summary!H115</f>
        <v>0</v>
      </c>
      <c r="I115" s="123">
        <f>[5]Summary!I115</f>
        <v>-273502.25605800003</v>
      </c>
      <c r="J115" s="351">
        <f>[5]Summary!J115</f>
        <v>-63904.115111999999</v>
      </c>
      <c r="K115" s="351">
        <f>[5]Summary!K115</f>
        <v>0</v>
      </c>
      <c r="L115" s="351">
        <f>[5]Summary!L115</f>
        <v>0</v>
      </c>
      <c r="M115" s="351">
        <f>[5]Summary!M115</f>
        <v>0</v>
      </c>
      <c r="N115" s="351">
        <f>[5]Summary!N115</f>
        <v>0</v>
      </c>
      <c r="O115" s="351">
        <f>[5]Summary!O115</f>
        <v>209598.14094600003</v>
      </c>
      <c r="P115" s="351">
        <f>[5]Summary!P115</f>
        <v>0</v>
      </c>
      <c r="Q115" s="351">
        <f>[5]Summary!Q115</f>
        <v>209598.14094600003</v>
      </c>
      <c r="R115" s="351">
        <f>[5]Summary!R115</f>
        <v>-63904.115111999999</v>
      </c>
      <c r="S115" s="351">
        <f>[5]Summary!S115</f>
        <v>0</v>
      </c>
      <c r="T115" s="351">
        <f>[5]Summary!T115</f>
        <v>0</v>
      </c>
      <c r="U115" s="351">
        <f>[5]Summary!U115</f>
        <v>0</v>
      </c>
      <c r="V115" s="730">
        <f>[5]Summary!V115</f>
        <v>0</v>
      </c>
      <c r="W115" s="730">
        <f>[5]Summary!W115</f>
        <v>0</v>
      </c>
      <c r="X115" s="730">
        <f>[5]Summary!X115</f>
        <v>0</v>
      </c>
      <c r="Y115" s="730">
        <f>[5]Summary!Y115</f>
        <v>0</v>
      </c>
      <c r="Z115" s="730">
        <f>[5]Summary!Z115</f>
        <v>0</v>
      </c>
      <c r="AA115" s="730">
        <f>[5]Summary!AA115</f>
        <v>0</v>
      </c>
      <c r="AB115" s="730">
        <f>[5]Summary!AB115</f>
        <v>0</v>
      </c>
      <c r="AC115" s="730">
        <f>[5]Summary!AC115</f>
        <v>0</v>
      </c>
      <c r="AD115" s="730">
        <f>[5]Summary!AD115</f>
        <v>-63904.115111999999</v>
      </c>
    </row>
    <row r="116" spans="1:30">
      <c r="A116" s="727" t="str">
        <f>[5]Summary!A116</f>
        <v>WC/RB</v>
      </c>
      <c r="B116" s="98" t="str">
        <f>[5]Summary!B116</f>
        <v>A/C 25300443 Bothel Data Center Landlord Incentives</v>
      </c>
      <c r="C116" s="123">
        <f>[5]Summary!C116</f>
        <v>0</v>
      </c>
      <c r="D116" s="121">
        <f>[5]Summary!D116</f>
        <v>0</v>
      </c>
      <c r="E116" s="123">
        <f>[5]Summary!E116</f>
        <v>-39940.071945000003</v>
      </c>
      <c r="F116" s="123">
        <f>[5]Summary!F116</f>
        <v>0</v>
      </c>
      <c r="G116" s="123">
        <f>[5]Summary!G116</f>
        <v>-39940.071945000003</v>
      </c>
      <c r="H116" s="123">
        <f>[5]Summary!H116</f>
        <v>0</v>
      </c>
      <c r="I116" s="123">
        <f>[5]Summary!I116</f>
        <v>-39940.071945000003</v>
      </c>
      <c r="J116" s="351">
        <f>[5]Summary!J116</f>
        <v>-227918.60628600002</v>
      </c>
      <c r="K116" s="351">
        <f>[5]Summary!K116</f>
        <v>0</v>
      </c>
      <c r="L116" s="351">
        <f>[5]Summary!L116</f>
        <v>0</v>
      </c>
      <c r="M116" s="351">
        <f>[5]Summary!M116</f>
        <v>0</v>
      </c>
      <c r="N116" s="351">
        <f>[5]Summary!N116</f>
        <v>0</v>
      </c>
      <c r="O116" s="351">
        <f>[5]Summary!O116</f>
        <v>-187978.53434100002</v>
      </c>
      <c r="P116" s="351">
        <f>[5]Summary!P116</f>
        <v>0</v>
      </c>
      <c r="Q116" s="351">
        <f>[5]Summary!Q116</f>
        <v>-187978.53434100002</v>
      </c>
      <c r="R116" s="351">
        <f>[5]Summary!R116</f>
        <v>-227918.60628600002</v>
      </c>
      <c r="S116" s="351">
        <f>[5]Summary!S116</f>
        <v>0</v>
      </c>
      <c r="T116" s="351">
        <f>[5]Summary!T116</f>
        <v>0</v>
      </c>
      <c r="U116" s="351">
        <f>[5]Summary!U116</f>
        <v>0</v>
      </c>
      <c r="V116" s="730">
        <f>[5]Summary!V116</f>
        <v>0</v>
      </c>
      <c r="W116" s="730">
        <f>[5]Summary!W116</f>
        <v>0</v>
      </c>
      <c r="X116" s="730">
        <f>[5]Summary!X116</f>
        <v>0</v>
      </c>
      <c r="Y116" s="730">
        <f>[5]Summary!Y116</f>
        <v>0</v>
      </c>
      <c r="Z116" s="730">
        <f>[5]Summary!Z116</f>
        <v>0</v>
      </c>
      <c r="AA116" s="730">
        <f>[5]Summary!AA116</f>
        <v>0</v>
      </c>
      <c r="AB116" s="730">
        <f>[5]Summary!AB116</f>
        <v>0</v>
      </c>
      <c r="AC116" s="730">
        <f>[5]Summary!AC116</f>
        <v>0</v>
      </c>
      <c r="AD116" s="730">
        <f>[5]Summary!AD116</f>
        <v>-227918.60628600002</v>
      </c>
    </row>
    <row r="117" spans="1:30">
      <c r="A117" s="727" t="str">
        <f>[5]Summary!A117</f>
        <v>WC/RB</v>
      </c>
      <c r="B117" s="98" t="str">
        <f>[5]Summary!B117</f>
        <v>A/C 25300663 Redmond West 2nd Amen Tenant Incentives</v>
      </c>
      <c r="C117" s="123">
        <f>[5]Summary!C117</f>
        <v>0</v>
      </c>
      <c r="D117" s="121">
        <f>[5]Summary!D117</f>
        <v>0</v>
      </c>
      <c r="E117" s="123">
        <f>[5]Summary!E117</f>
        <v>0</v>
      </c>
      <c r="F117" s="123">
        <f>[5]Summary!F117</f>
        <v>0</v>
      </c>
      <c r="G117" s="123">
        <f>[5]Summary!G117</f>
        <v>0</v>
      </c>
      <c r="H117" s="123">
        <f>[5]Summary!H117</f>
        <v>0</v>
      </c>
      <c r="I117" s="123">
        <f>[5]Summary!I117</f>
        <v>0</v>
      </c>
      <c r="J117" s="351">
        <f>[5]Summary!J117</f>
        <v>0</v>
      </c>
      <c r="K117" s="351">
        <f>[5]Summary!K117</f>
        <v>0</v>
      </c>
      <c r="L117" s="351">
        <f>[5]Summary!L117</f>
        <v>0</v>
      </c>
      <c r="M117" s="351">
        <f>[5]Summary!M117</f>
        <v>0</v>
      </c>
      <c r="N117" s="351">
        <f>[5]Summary!N117</f>
        <v>0</v>
      </c>
      <c r="O117" s="351">
        <f>[5]Summary!O117</f>
        <v>0</v>
      </c>
      <c r="P117" s="351">
        <f>[5]Summary!P117</f>
        <v>0</v>
      </c>
      <c r="Q117" s="351">
        <f>[5]Summary!Q117</f>
        <v>0</v>
      </c>
      <c r="R117" s="351">
        <f>[5]Summary!R117</f>
        <v>0</v>
      </c>
      <c r="S117" s="351">
        <f>[5]Summary!S117</f>
        <v>0</v>
      </c>
      <c r="T117" s="351">
        <f>[5]Summary!T117</f>
        <v>0</v>
      </c>
      <c r="U117" s="351">
        <f>[5]Summary!U117</f>
        <v>0</v>
      </c>
      <c r="V117" s="730">
        <f>[5]Summary!V117</f>
        <v>0</v>
      </c>
      <c r="W117" s="730">
        <f>[5]Summary!W117</f>
        <v>0</v>
      </c>
      <c r="X117" s="730">
        <f>[5]Summary!X117</f>
        <v>0</v>
      </c>
      <c r="Y117" s="730">
        <f>[5]Summary!Y117</f>
        <v>0</v>
      </c>
      <c r="Z117" s="730">
        <f>[5]Summary!Z117</f>
        <v>0</v>
      </c>
      <c r="AA117" s="730">
        <f>[5]Summary!AA117</f>
        <v>0</v>
      </c>
      <c r="AB117" s="730">
        <f>[5]Summary!AB117</f>
        <v>0</v>
      </c>
      <c r="AC117" s="730">
        <f>[5]Summary!AC117</f>
        <v>0</v>
      </c>
      <c r="AD117" s="730">
        <f>[5]Summary!AD117</f>
        <v>0</v>
      </c>
    </row>
    <row r="118" spans="1:30">
      <c r="A118" s="727" t="str">
        <f>[5]Summary!A118</f>
        <v>WC/RB</v>
      </c>
      <c r="B118" s="98" t="str">
        <f>[5]Summary!B118</f>
        <v>A/C 25301203 Redmond West on Willows - Landlord Ince</v>
      </c>
      <c r="C118" s="123">
        <f>[5]Summary!C118</f>
        <v>0</v>
      </c>
      <c r="D118" s="121">
        <f>[5]Summary!D118</f>
        <v>0</v>
      </c>
      <c r="E118" s="123">
        <f>[5]Summary!E118</f>
        <v>0</v>
      </c>
      <c r="F118" s="123">
        <f>[5]Summary!F118</f>
        <v>0</v>
      </c>
      <c r="G118" s="123">
        <f>[5]Summary!G118</f>
        <v>0</v>
      </c>
      <c r="H118" s="123">
        <f>[5]Summary!H118</f>
        <v>0</v>
      </c>
      <c r="I118" s="123">
        <f>[5]Summary!I118</f>
        <v>0</v>
      </c>
      <c r="J118" s="351">
        <f>[5]Summary!J118</f>
        <v>0</v>
      </c>
      <c r="K118" s="351">
        <f>[5]Summary!K118</f>
        <v>0</v>
      </c>
      <c r="L118" s="351">
        <f>[5]Summary!L118</f>
        <v>0</v>
      </c>
      <c r="M118" s="351">
        <f>[5]Summary!M118</f>
        <v>0</v>
      </c>
      <c r="N118" s="351">
        <f>[5]Summary!N118</f>
        <v>0</v>
      </c>
      <c r="O118" s="351">
        <f>[5]Summary!O118</f>
        <v>0</v>
      </c>
      <c r="P118" s="351">
        <f>[5]Summary!P118</f>
        <v>0</v>
      </c>
      <c r="Q118" s="351">
        <f>[5]Summary!Q118</f>
        <v>0</v>
      </c>
      <c r="R118" s="351">
        <f>[5]Summary!R118</f>
        <v>0</v>
      </c>
      <c r="S118" s="351">
        <f>[5]Summary!S118</f>
        <v>0</v>
      </c>
      <c r="T118" s="351">
        <f>[5]Summary!T118</f>
        <v>0</v>
      </c>
      <c r="U118" s="351">
        <f>[5]Summary!U118</f>
        <v>0</v>
      </c>
      <c r="V118" s="730">
        <f>[5]Summary!V118</f>
        <v>0</v>
      </c>
      <c r="W118" s="730">
        <f>[5]Summary!W118</f>
        <v>0</v>
      </c>
      <c r="X118" s="730">
        <f>[5]Summary!X118</f>
        <v>0</v>
      </c>
      <c r="Y118" s="730">
        <f>[5]Summary!Y118</f>
        <v>0</v>
      </c>
      <c r="Z118" s="730">
        <f>[5]Summary!Z118</f>
        <v>0</v>
      </c>
      <c r="AA118" s="730">
        <f>[5]Summary!AA118</f>
        <v>0</v>
      </c>
      <c r="AB118" s="730">
        <f>[5]Summary!AB118</f>
        <v>0</v>
      </c>
      <c r="AC118" s="730">
        <f>[5]Summary!AC118</f>
        <v>0</v>
      </c>
      <c r="AD118" s="730">
        <f>[5]Summary!AD118</f>
        <v>0</v>
      </c>
    </row>
    <row r="119" spans="1:30">
      <c r="A119" s="745" t="str">
        <f>[5]Summary!A119</f>
        <v>WC/RB</v>
      </c>
      <c r="B119" s="350" t="str">
        <f>[5]Summary!B119</f>
        <v>A/C 25301213 Redmond West Tenant Improvement</v>
      </c>
      <c r="C119" s="731">
        <f>[5]Summary!C119</f>
        <v>0</v>
      </c>
      <c r="D119" s="744">
        <f>[5]Summary!D119</f>
        <v>0</v>
      </c>
      <c r="E119" s="731">
        <f>[5]Summary!E119</f>
        <v>-376545.88444191677</v>
      </c>
      <c r="F119" s="731">
        <f>[5]Summary!F119</f>
        <v>0</v>
      </c>
      <c r="G119" s="731">
        <f>[5]Summary!G119</f>
        <v>-376545.88444191677</v>
      </c>
      <c r="H119" s="731">
        <f>[5]Summary!H119</f>
        <v>0</v>
      </c>
      <c r="I119" s="731">
        <f>[5]Summary!I119</f>
        <v>-376545.88444191677</v>
      </c>
      <c r="J119" s="732">
        <f>[5]Summary!J119</f>
        <v>-314194.99434999999</v>
      </c>
      <c r="K119" s="732">
        <f>[5]Summary!K119</f>
        <v>0</v>
      </c>
      <c r="L119" s="732">
        <f>[5]Summary!L119</f>
        <v>0</v>
      </c>
      <c r="M119" s="732">
        <f>[5]Summary!M119</f>
        <v>0</v>
      </c>
      <c r="N119" s="732">
        <f>[5]Summary!N119</f>
        <v>0</v>
      </c>
      <c r="O119" s="732">
        <f>[5]Summary!O119</f>
        <v>62350.890091916779</v>
      </c>
      <c r="P119" s="732">
        <f>[5]Summary!P119</f>
        <v>0</v>
      </c>
      <c r="Q119" s="732">
        <f>[5]Summary!Q119</f>
        <v>62350.890091916779</v>
      </c>
      <c r="R119" s="732">
        <f>[5]Summary!R119</f>
        <v>-314194.99434999999</v>
      </c>
      <c r="S119" s="732">
        <f>[5]Summary!S119</f>
        <v>0</v>
      </c>
      <c r="T119" s="732">
        <f>[5]Summary!T119</f>
        <v>0</v>
      </c>
      <c r="U119" s="732">
        <f>[5]Summary!U119</f>
        <v>0</v>
      </c>
      <c r="V119" s="733">
        <f>[5]Summary!V119</f>
        <v>0</v>
      </c>
      <c r="W119" s="733">
        <f>[5]Summary!W119</f>
        <v>0</v>
      </c>
      <c r="X119" s="733">
        <f>[5]Summary!X119</f>
        <v>0</v>
      </c>
      <c r="Y119" s="733">
        <f>[5]Summary!Y119</f>
        <v>0</v>
      </c>
      <c r="Z119" s="733">
        <f>[5]Summary!Z119</f>
        <v>0</v>
      </c>
      <c r="AA119" s="733">
        <f>[5]Summary!AA119</f>
        <v>0</v>
      </c>
      <c r="AB119" s="733">
        <f>[5]Summary!AB119</f>
        <v>0</v>
      </c>
      <c r="AC119" s="733">
        <f>[5]Summary!AC119</f>
        <v>0</v>
      </c>
      <c r="AD119" s="733">
        <f>[5]Summary!AD119</f>
        <v>-314194.99434999999</v>
      </c>
    </row>
    <row r="120" spans="1:30">
      <c r="A120" s="727">
        <f>[5]Summary!A120</f>
        <v>0</v>
      </c>
      <c r="B120" s="98">
        <f>[5]Summary!B120</f>
        <v>0</v>
      </c>
      <c r="C120" s="734">
        <f>[5]Summary!C120</f>
        <v>0</v>
      </c>
      <c r="D120" s="734">
        <f>[5]Summary!D120</f>
        <v>0</v>
      </c>
      <c r="E120" s="734">
        <f>[5]Summary!E120</f>
        <v>-180463097.73605016</v>
      </c>
      <c r="F120" s="734">
        <f>[5]Summary!F120</f>
        <v>0</v>
      </c>
      <c r="G120" s="734">
        <f>[5]Summary!G120</f>
        <v>-180463097.73605016</v>
      </c>
      <c r="H120" s="734">
        <f>[5]Summary!H120</f>
        <v>0</v>
      </c>
      <c r="I120" s="734">
        <f>[5]Summary!I120</f>
        <v>-180463097.73605016</v>
      </c>
      <c r="J120" s="734">
        <f>[5]Summary!J120</f>
        <v>-170725859.55921397</v>
      </c>
      <c r="K120" s="123">
        <f>[5]Summary!K120</f>
        <v>0</v>
      </c>
      <c r="L120" s="123">
        <f>[5]Summary!L120</f>
        <v>0</v>
      </c>
      <c r="M120" s="123">
        <f>[5]Summary!M120</f>
        <v>0</v>
      </c>
      <c r="N120" s="123">
        <f>[5]Summary!N120</f>
        <v>0</v>
      </c>
      <c r="O120" s="123">
        <f>[5]Summary!O120</f>
        <v>9737238.1768361237</v>
      </c>
      <c r="P120" s="123">
        <f>[5]Summary!P120</f>
        <v>0</v>
      </c>
      <c r="Q120" s="123">
        <f>[5]Summary!Q120</f>
        <v>9737238.1768361237</v>
      </c>
      <c r="R120" s="123">
        <f>[5]Summary!R120</f>
        <v>-170725859.55921397</v>
      </c>
      <c r="S120" s="123">
        <f>[5]Summary!S120</f>
        <v>0</v>
      </c>
      <c r="T120" s="123">
        <f>[5]Summary!T120</f>
        <v>0</v>
      </c>
      <c r="U120" s="123">
        <f>[5]Summary!U120</f>
        <v>0</v>
      </c>
      <c r="V120" s="123">
        <f>[5]Summary!V120</f>
        <v>0</v>
      </c>
      <c r="W120" s="123">
        <f>[5]Summary!W120</f>
        <v>0</v>
      </c>
      <c r="X120" s="123">
        <f>[5]Summary!X120</f>
        <v>0</v>
      </c>
      <c r="Y120" s="123">
        <f>[5]Summary!Y120</f>
        <v>0</v>
      </c>
      <c r="Z120" s="123">
        <f>[5]Summary!Z120</f>
        <v>0</v>
      </c>
      <c r="AA120" s="123">
        <f>[5]Summary!AA120</f>
        <v>0</v>
      </c>
      <c r="AB120" s="123">
        <f>[5]Summary!AB120</f>
        <v>0</v>
      </c>
      <c r="AC120" s="123">
        <f>[5]Summary!AC120</f>
        <v>0</v>
      </c>
      <c r="AD120" s="123">
        <f>[5]Summary!AD120</f>
        <v>-170725859.55921397</v>
      </c>
    </row>
    <row r="121" spans="1:30" ht="13.5" thickBot="1">
      <c r="A121" s="727" t="str">
        <f>[5]Summary!A121</f>
        <v>UI</v>
      </c>
      <c r="B121" s="728" t="str">
        <f>[5]Summary!B121</f>
        <v>Total Gross Utility Plant in Service</v>
      </c>
      <c r="C121" s="736">
        <f>[5]Summary!C121</f>
        <v>0</v>
      </c>
      <c r="D121" s="736">
        <f>[5]Summary!D121</f>
        <v>0</v>
      </c>
      <c r="E121" s="736">
        <f>[5]Summary!E121</f>
        <v>10572997558.31525</v>
      </c>
      <c r="F121" s="736">
        <f>[5]Summary!F121</f>
        <v>-530609.02619999647</v>
      </c>
      <c r="G121" s="736">
        <f>[5]Summary!G121</f>
        <v>10572466949.289051</v>
      </c>
      <c r="H121" s="736">
        <f>[5]Summary!H121</f>
        <v>0</v>
      </c>
      <c r="I121" s="736">
        <f>[5]Summary!I121</f>
        <v>10572466949.289051</v>
      </c>
      <c r="J121" s="736">
        <f>[5]Summary!J121</f>
        <v>10898545826.028585</v>
      </c>
      <c r="K121" s="736">
        <f>[5]Summary!K121</f>
        <v>0</v>
      </c>
      <c r="L121" s="736">
        <f>[5]Summary!L121</f>
        <v>0</v>
      </c>
      <c r="M121" s="736">
        <f>[5]Summary!M121</f>
        <v>0</v>
      </c>
      <c r="N121" s="736">
        <f>[5]Summary!N121</f>
        <v>-4539000</v>
      </c>
      <c r="O121" s="736">
        <f>[5]Summary!O121</f>
        <v>326078876.73953599</v>
      </c>
      <c r="P121" s="736">
        <f>[5]Summary!P121</f>
        <v>0</v>
      </c>
      <c r="Q121" s="736">
        <f>[5]Summary!Q121</f>
        <v>321539876.73953599</v>
      </c>
      <c r="R121" s="736">
        <f>[5]Summary!R121</f>
        <v>10894006826.028585</v>
      </c>
      <c r="S121" s="736">
        <f>[5]Summary!S121</f>
        <v>-16990239.199999999</v>
      </c>
      <c r="T121" s="736">
        <f>[5]Summary!T121</f>
        <v>0</v>
      </c>
      <c r="U121" s="736">
        <f>[5]Summary!U121</f>
        <v>24644867.610000003</v>
      </c>
      <c r="V121" s="736">
        <f>[5]Summary!V121</f>
        <v>0</v>
      </c>
      <c r="W121" s="736">
        <f>[5]Summary!W121</f>
        <v>0</v>
      </c>
      <c r="X121" s="736">
        <f>[5]Summary!X121</f>
        <v>21484686.755701002</v>
      </c>
      <c r="Y121" s="736">
        <f>[5]Summary!Y121</f>
        <v>9659116.8499999996</v>
      </c>
      <c r="Z121" s="736">
        <f>[5]Summary!Z121</f>
        <v>13639436.149999999</v>
      </c>
      <c r="AA121" s="736">
        <f>[5]Summary!AA121</f>
        <v>6817570</v>
      </c>
      <c r="AB121" s="736">
        <f>[5]Summary!AB121</f>
        <v>12619474.160000008</v>
      </c>
      <c r="AC121" s="736">
        <f>[5]Summary!AC121</f>
        <v>71874912.325701028</v>
      </c>
      <c r="AD121" s="736">
        <f>[5]Summary!AD121</f>
        <v>10965881738.354286</v>
      </c>
    </row>
    <row r="122" spans="1:30" ht="13.5" thickTop="1">
      <c r="A122" s="122">
        <f>[5]Summary!A122</f>
        <v>0</v>
      </c>
      <c r="B122" s="121">
        <f>[5]Summary!B122</f>
        <v>0</v>
      </c>
      <c r="C122" s="123">
        <f>[5]Summary!C122</f>
        <v>0</v>
      </c>
      <c r="D122" s="121">
        <f>[5]Summary!D122</f>
        <v>0</v>
      </c>
      <c r="E122" s="123">
        <f>[5]Summary!E122</f>
        <v>0</v>
      </c>
      <c r="F122" s="123">
        <f>[5]Summary!F122</f>
        <v>0</v>
      </c>
      <c r="G122" s="123">
        <f>[5]Summary!G122</f>
        <v>0</v>
      </c>
      <c r="H122" s="123">
        <f>[5]Summary!H122</f>
        <v>0</v>
      </c>
      <c r="I122" s="123">
        <f>[5]Summary!I122</f>
        <v>0</v>
      </c>
      <c r="J122" s="123">
        <f>[5]Summary!J122</f>
        <v>0</v>
      </c>
      <c r="K122" s="123">
        <f>[5]Summary!K122</f>
        <v>0</v>
      </c>
      <c r="L122" s="123">
        <f>[5]Summary!L122</f>
        <v>0</v>
      </c>
      <c r="M122" s="123">
        <f>[5]Summary!M122</f>
        <v>0</v>
      </c>
      <c r="N122" s="123">
        <f>[5]Summary!N122</f>
        <v>0</v>
      </c>
      <c r="O122" s="123">
        <f>[5]Summary!O122</f>
        <v>0</v>
      </c>
      <c r="P122" s="123">
        <f>[5]Summary!P122</f>
        <v>0</v>
      </c>
      <c r="Q122" s="123">
        <f>[5]Summary!Q122</f>
        <v>0</v>
      </c>
      <c r="R122" s="123">
        <f>[5]Summary!R122</f>
        <v>0</v>
      </c>
      <c r="S122" s="123">
        <f>[5]Summary!S122</f>
        <v>0</v>
      </c>
      <c r="T122" s="123">
        <f>[5]Summary!T122</f>
        <v>0</v>
      </c>
      <c r="U122" s="123">
        <f>[5]Summary!U122</f>
        <v>0</v>
      </c>
      <c r="V122" s="123">
        <f>[5]Summary!V122</f>
        <v>0</v>
      </c>
      <c r="W122" s="123">
        <f>[5]Summary!W122</f>
        <v>0</v>
      </c>
      <c r="X122" s="123">
        <f>[5]Summary!X122</f>
        <v>0</v>
      </c>
      <c r="Y122" s="123">
        <f>[5]Summary!Y122</f>
        <v>0</v>
      </c>
      <c r="Z122" s="123">
        <f>[5]Summary!Z122</f>
        <v>0</v>
      </c>
      <c r="AA122" s="123">
        <f>[5]Summary!AA122</f>
        <v>0</v>
      </c>
      <c r="AB122" s="123">
        <f>[5]Summary!AB122</f>
        <v>0</v>
      </c>
      <c r="AC122" s="123">
        <f>[5]Summary!AC122</f>
        <v>0</v>
      </c>
      <c r="AD122" s="123">
        <f>[5]Summary!AD122</f>
        <v>0</v>
      </c>
    </row>
    <row r="123" spans="1:30">
      <c r="A123" s="727" t="str">
        <f>[5]Summary!A123</f>
        <v>UI</v>
      </c>
      <c r="B123" s="728" t="str">
        <f>[5]Summary!B123</f>
        <v>Accumulated Depreciation and Amortization:</v>
      </c>
      <c r="C123" s="123">
        <f>[5]Summary!C123</f>
        <v>0</v>
      </c>
      <c r="D123" s="121">
        <f>[5]Summary!D123</f>
        <v>0</v>
      </c>
      <c r="E123" s="123"/>
      <c r="F123" s="123">
        <f>[5]Summary!F123</f>
        <v>0</v>
      </c>
      <c r="G123" s="123">
        <f>[5]Summary!G123</f>
        <v>0</v>
      </c>
      <c r="H123" s="123">
        <f>[5]Summary!H123</f>
        <v>0</v>
      </c>
      <c r="I123" s="123">
        <f>[5]Summary!I123</f>
        <v>0</v>
      </c>
      <c r="J123" s="123">
        <f>[5]Summary!J123</f>
        <v>0</v>
      </c>
      <c r="K123" s="123">
        <f>[5]Summary!K123</f>
        <v>0</v>
      </c>
      <c r="L123" s="123">
        <f>[5]Summary!L123</f>
        <v>0</v>
      </c>
      <c r="M123" s="123">
        <f>[5]Summary!M123</f>
        <v>0</v>
      </c>
      <c r="N123" s="123">
        <f>[5]Summary!N123</f>
        <v>0</v>
      </c>
      <c r="O123" s="123">
        <f>[5]Summary!O123</f>
        <v>0</v>
      </c>
      <c r="P123" s="123">
        <f>[5]Summary!P123</f>
        <v>0</v>
      </c>
      <c r="Q123" s="123">
        <f>[5]Summary!Q123</f>
        <v>0</v>
      </c>
      <c r="R123" s="123">
        <f>[5]Summary!R123</f>
        <v>0</v>
      </c>
      <c r="S123" s="123">
        <f>[5]Summary!S123</f>
        <v>0</v>
      </c>
      <c r="T123" s="123">
        <f>[5]Summary!T123</f>
        <v>0</v>
      </c>
      <c r="U123" s="123">
        <f>[5]Summary!U123</f>
        <v>0</v>
      </c>
      <c r="V123" s="123">
        <f>[5]Summary!V123</f>
        <v>0</v>
      </c>
      <c r="W123" s="123">
        <f>[5]Summary!W123</f>
        <v>0</v>
      </c>
      <c r="X123" s="123">
        <f>[5]Summary!X123</f>
        <v>0</v>
      </c>
      <c r="Y123" s="123">
        <f>[5]Summary!Y123</f>
        <v>0</v>
      </c>
      <c r="Z123" s="123">
        <f>[5]Summary!Z123</f>
        <v>0</v>
      </c>
      <c r="AA123" s="123">
        <f>[5]Summary!AA123</f>
        <v>0</v>
      </c>
      <c r="AB123" s="123">
        <f>[5]Summary!AB123</f>
        <v>0</v>
      </c>
      <c r="AC123" s="123">
        <f>[5]Summary!AC123</f>
        <v>0</v>
      </c>
      <c r="AD123" s="123">
        <f>[5]Summary!AD123</f>
        <v>0</v>
      </c>
    </row>
    <row r="124" spans="1:30">
      <c r="A124" s="727" t="str">
        <f>[5]Summary!A124</f>
        <v>UI</v>
      </c>
      <c r="B124" s="721" t="str">
        <f>[5]Summary!B124</f>
        <v xml:space="preserve">     Production Plant:</v>
      </c>
      <c r="C124" s="123">
        <f>[5]Summary!C124</f>
        <v>0</v>
      </c>
      <c r="D124" s="121">
        <f>[5]Summary!D124</f>
        <v>0</v>
      </c>
      <c r="E124" s="123"/>
      <c r="F124" s="123">
        <f>[5]Summary!F124</f>
        <v>0</v>
      </c>
      <c r="G124" s="123">
        <f>[5]Summary!G124</f>
        <v>0</v>
      </c>
      <c r="H124" s="123">
        <f>[5]Summary!H124</f>
        <v>0</v>
      </c>
      <c r="I124" s="123">
        <f>[5]Summary!I124</f>
        <v>0</v>
      </c>
      <c r="J124" s="123">
        <f>[5]Summary!J124</f>
        <v>0</v>
      </c>
      <c r="K124" s="123">
        <f>[5]Summary!K124</f>
        <v>0</v>
      </c>
      <c r="L124" s="123">
        <f>[5]Summary!L124</f>
        <v>0</v>
      </c>
      <c r="M124" s="123">
        <f>[5]Summary!M124</f>
        <v>0</v>
      </c>
      <c r="N124" s="123">
        <f>[5]Summary!N124</f>
        <v>0</v>
      </c>
      <c r="O124" s="123">
        <f>[5]Summary!O124</f>
        <v>0</v>
      </c>
      <c r="P124" s="123">
        <f>[5]Summary!P124</f>
        <v>0</v>
      </c>
      <c r="Q124" s="123">
        <f>[5]Summary!Q124</f>
        <v>0</v>
      </c>
      <c r="R124" s="123">
        <f>[5]Summary!R124</f>
        <v>0</v>
      </c>
      <c r="S124" s="123">
        <f>[5]Summary!S124</f>
        <v>0</v>
      </c>
      <c r="T124" s="123">
        <f>[5]Summary!T124</f>
        <v>0</v>
      </c>
      <c r="U124" s="123">
        <f>[5]Summary!U124</f>
        <v>0</v>
      </c>
      <c r="V124" s="123">
        <f>[5]Summary!V124</f>
        <v>0</v>
      </c>
      <c r="W124" s="123">
        <f>[5]Summary!W124</f>
        <v>0</v>
      </c>
      <c r="X124" s="123">
        <f>[5]Summary!X124</f>
        <v>0</v>
      </c>
      <c r="Y124" s="123">
        <f>[5]Summary!Y124</f>
        <v>0</v>
      </c>
      <c r="Z124" s="123">
        <f>[5]Summary!Z124</f>
        <v>0</v>
      </c>
      <c r="AA124" s="123">
        <f>[5]Summary!AA124</f>
        <v>0</v>
      </c>
      <c r="AB124" s="123">
        <f>[5]Summary!AB124</f>
        <v>0</v>
      </c>
      <c r="AC124" s="123">
        <f>[5]Summary!AC124</f>
        <v>0</v>
      </c>
      <c r="AD124" s="123">
        <f>[5]Summary!AD124</f>
        <v>0</v>
      </c>
    </row>
    <row r="125" spans="1:30">
      <c r="A125" s="727" t="str">
        <f>[5]Summary!A125</f>
        <v>UI</v>
      </c>
      <c r="B125" s="721" t="str">
        <f>[5]Summary!B125</f>
        <v xml:space="preserve">               310 - Land and Land Rights</v>
      </c>
      <c r="C125" s="123" t="str">
        <f>[5]Summary!C125</f>
        <v>E310</v>
      </c>
      <c r="D125" s="121" t="str">
        <f>[5]Summary!D125</f>
        <v>C310</v>
      </c>
      <c r="E125" s="123">
        <f>[5]Summary!E125</f>
        <v>0</v>
      </c>
      <c r="F125" s="123">
        <f>[5]Summary!F125</f>
        <v>0</v>
      </c>
      <c r="G125" s="123">
        <f>[5]Summary!G125</f>
        <v>0</v>
      </c>
      <c r="H125" s="123">
        <f>[5]Summary!H125</f>
        <v>0</v>
      </c>
      <c r="I125" s="123">
        <f>[5]Summary!I125</f>
        <v>0</v>
      </c>
      <c r="J125" s="123">
        <f>[5]Summary!J125</f>
        <v>0</v>
      </c>
      <c r="K125" s="123">
        <f>[5]Summary!K125</f>
        <v>0</v>
      </c>
      <c r="L125" s="351">
        <f>[5]Summary!L125</f>
        <v>0</v>
      </c>
      <c r="M125" s="351">
        <f>[5]Summary!M125</f>
        <v>0</v>
      </c>
      <c r="N125" s="351">
        <f>[5]Summary!N125</f>
        <v>0</v>
      </c>
      <c r="O125" s="351">
        <f>[5]Summary!O125</f>
        <v>0</v>
      </c>
      <c r="P125" s="351">
        <f>[5]Summary!P125</f>
        <v>0</v>
      </c>
      <c r="Q125" s="351">
        <f>[5]Summary!Q125</f>
        <v>0</v>
      </c>
      <c r="R125" s="351">
        <f>[5]Summary!R125</f>
        <v>0</v>
      </c>
      <c r="S125" s="351">
        <f>[5]Summary!S125</f>
        <v>0</v>
      </c>
      <c r="T125" s="351">
        <f>[5]Summary!T125</f>
        <v>0</v>
      </c>
      <c r="U125" s="351">
        <f>[5]Summary!U125</f>
        <v>0</v>
      </c>
      <c r="V125" s="730">
        <f>[5]Summary!V125</f>
        <v>0</v>
      </c>
      <c r="W125" s="730">
        <f>[5]Summary!W125</f>
        <v>0</v>
      </c>
      <c r="X125" s="730">
        <f>[5]Summary!X125</f>
        <v>0</v>
      </c>
      <c r="Y125" s="730">
        <f>[5]Summary!Y125</f>
        <v>0</v>
      </c>
      <c r="Z125" s="730">
        <f>[5]Summary!Z125</f>
        <v>0</v>
      </c>
      <c r="AA125" s="730">
        <f>[5]Summary!AA125</f>
        <v>0</v>
      </c>
      <c r="AB125" s="730">
        <f>[5]Summary!AB125</f>
        <v>0</v>
      </c>
      <c r="AC125" s="730">
        <f>[5]Summary!AC125</f>
        <v>0</v>
      </c>
      <c r="AD125" s="730">
        <f>[5]Summary!AD125</f>
        <v>0</v>
      </c>
    </row>
    <row r="126" spans="1:30">
      <c r="A126" s="727" t="str">
        <f>[5]Summary!A126</f>
        <v>UI</v>
      </c>
      <c r="B126" s="721" t="str">
        <f>[5]Summary!B126</f>
        <v xml:space="preserve">               311 - Structures and Improvements</v>
      </c>
      <c r="C126" s="123" t="str">
        <f>[5]Summary!C126</f>
        <v>E311</v>
      </c>
      <c r="D126" s="121" t="str">
        <f>[5]Summary!D126</f>
        <v>C311</v>
      </c>
      <c r="E126" s="123">
        <f>[5]Summary!E126</f>
        <v>-134719547</v>
      </c>
      <c r="F126" s="123">
        <f>[5]Summary!F126</f>
        <v>0</v>
      </c>
      <c r="G126" s="123">
        <f>[5]Summary!G126</f>
        <v>-134719547</v>
      </c>
      <c r="H126" s="123">
        <f>[5]Summary!H126</f>
        <v>0</v>
      </c>
      <c r="I126" s="123">
        <f>[5]Summary!I126</f>
        <v>-134719547</v>
      </c>
      <c r="J126" s="351">
        <f>[5]Summary!J126</f>
        <v>-133993000</v>
      </c>
      <c r="K126" s="351">
        <f>[5]Summary!K126</f>
        <v>12706.74</v>
      </c>
      <c r="L126" s="351">
        <f>[5]Summary!L126</f>
        <v>0</v>
      </c>
      <c r="M126" s="351">
        <f>[5]Summary!M126</f>
        <v>12706.74</v>
      </c>
      <c r="N126" s="351">
        <f>[5]Summary!N126</f>
        <v>0</v>
      </c>
      <c r="O126" s="351">
        <f>[5]Summary!O126</f>
        <v>726547</v>
      </c>
      <c r="P126" s="351">
        <f>[5]Summary!P126</f>
        <v>-2866625.1795034162</v>
      </c>
      <c r="Q126" s="351">
        <f>[5]Summary!Q126</f>
        <v>-2127371.4395034164</v>
      </c>
      <c r="R126" s="351">
        <f>[5]Summary!R126</f>
        <v>-136846918.43950343</v>
      </c>
      <c r="S126" s="351">
        <f>[5]Summary!S126</f>
        <v>0</v>
      </c>
      <c r="T126" s="351">
        <f>[5]Summary!T126</f>
        <v>0</v>
      </c>
      <c r="U126" s="351">
        <f>[5]Summary!U126</f>
        <v>0</v>
      </c>
      <c r="V126" s="730">
        <f>[5]Summary!V126</f>
        <v>0</v>
      </c>
      <c r="W126" s="730">
        <f>[5]Summary!W126</f>
        <v>0</v>
      </c>
      <c r="X126" s="730">
        <f>[5]Summary!X126</f>
        <v>0</v>
      </c>
      <c r="Y126" s="730">
        <f>[5]Summary!Y126</f>
        <v>0</v>
      </c>
      <c r="Z126" s="730">
        <f>[5]Summary!Z126</f>
        <v>0</v>
      </c>
      <c r="AA126" s="730">
        <f>[5]Summary!AA126</f>
        <v>0</v>
      </c>
      <c r="AB126" s="730">
        <f>[5]Summary!AB126</f>
        <v>0</v>
      </c>
      <c r="AC126" s="730">
        <f>[5]Summary!AC126</f>
        <v>0</v>
      </c>
      <c r="AD126" s="730">
        <f>[5]Summary!AD126</f>
        <v>-136846918.43950343</v>
      </c>
    </row>
    <row r="127" spans="1:30">
      <c r="A127" s="727" t="str">
        <f>[5]Summary!A127</f>
        <v>UI</v>
      </c>
      <c r="B127" s="721" t="str">
        <f>[5]Summary!B127</f>
        <v xml:space="preserve">               312 - Boiler Plant Equipment</v>
      </c>
      <c r="C127" s="123" t="str">
        <f>[5]Summary!C127</f>
        <v>E312</v>
      </c>
      <c r="D127" s="121" t="str">
        <f>[5]Summary!D127</f>
        <v>C312</v>
      </c>
      <c r="E127" s="123">
        <f>[5]Summary!E127</f>
        <v>-433974288</v>
      </c>
      <c r="F127" s="123">
        <f>[5]Summary!F127</f>
        <v>0</v>
      </c>
      <c r="G127" s="123">
        <f>[5]Summary!G127</f>
        <v>-433974288</v>
      </c>
      <c r="H127" s="123">
        <f>[5]Summary!H127</f>
        <v>0</v>
      </c>
      <c r="I127" s="123">
        <f>[5]Summary!I127</f>
        <v>-433974288</v>
      </c>
      <c r="J127" s="351">
        <f>[5]Summary!J127</f>
        <v>-444772000</v>
      </c>
      <c r="K127" s="351">
        <f>[5]Summary!K127</f>
        <v>-27599.24</v>
      </c>
      <c r="L127" s="351">
        <f>[5]Summary!L127</f>
        <v>0</v>
      </c>
      <c r="M127" s="351">
        <f>[5]Summary!M127</f>
        <v>-27599.24</v>
      </c>
      <c r="N127" s="351">
        <f>[5]Summary!N127</f>
        <v>0</v>
      </c>
      <c r="O127" s="351">
        <f>[5]Summary!O127</f>
        <v>-10797712</v>
      </c>
      <c r="P127" s="351">
        <f>[5]Summary!P127</f>
        <v>-9573646.3208770007</v>
      </c>
      <c r="Q127" s="351">
        <f>[5]Summary!Q127</f>
        <v>-20398957.560877003</v>
      </c>
      <c r="R127" s="351">
        <f>[5]Summary!R127</f>
        <v>-454373245.56087703</v>
      </c>
      <c r="S127" s="351">
        <f>[5]Summary!S127</f>
        <v>0</v>
      </c>
      <c r="T127" s="351">
        <f>[5]Summary!T127</f>
        <v>0</v>
      </c>
      <c r="U127" s="351">
        <f>[5]Summary!U127</f>
        <v>0</v>
      </c>
      <c r="V127" s="730">
        <f>[5]Summary!V127</f>
        <v>0</v>
      </c>
      <c r="W127" s="730">
        <f>[5]Summary!W127</f>
        <v>0</v>
      </c>
      <c r="X127" s="730">
        <f>[5]Summary!X127</f>
        <v>0</v>
      </c>
      <c r="Y127" s="730">
        <f>[5]Summary!Y127</f>
        <v>0</v>
      </c>
      <c r="Z127" s="730">
        <f>[5]Summary!Z127</f>
        <v>0</v>
      </c>
      <c r="AA127" s="730">
        <f>[5]Summary!AA127</f>
        <v>0</v>
      </c>
      <c r="AB127" s="730">
        <f>[5]Summary!AB127</f>
        <v>0</v>
      </c>
      <c r="AC127" s="730">
        <f>[5]Summary!AC127</f>
        <v>0</v>
      </c>
      <c r="AD127" s="730">
        <f>[5]Summary!AD127</f>
        <v>-454373245.56087703</v>
      </c>
    </row>
    <row r="128" spans="1:30">
      <c r="A128" s="727" t="str">
        <f>[5]Summary!A128</f>
        <v>UI</v>
      </c>
      <c r="B128" s="721" t="str">
        <f>[5]Summary!B128</f>
        <v xml:space="preserve">               314 - Turbogenerator Units</v>
      </c>
      <c r="C128" s="123" t="str">
        <f>[5]Summary!C128</f>
        <v>E314</v>
      </c>
      <c r="D128" s="121" t="str">
        <f>[5]Summary!D128</f>
        <v>C314</v>
      </c>
      <c r="E128" s="123">
        <f>[5]Summary!E128</f>
        <v>-195384650</v>
      </c>
      <c r="F128" s="123">
        <f>[5]Summary!F128</f>
        <v>0</v>
      </c>
      <c r="G128" s="123">
        <f>[5]Summary!G128</f>
        <v>-195384650</v>
      </c>
      <c r="H128" s="123">
        <f>[5]Summary!H128</f>
        <v>0</v>
      </c>
      <c r="I128" s="123">
        <f>[5]Summary!I128</f>
        <v>-195384650</v>
      </c>
      <c r="J128" s="351">
        <f>[5]Summary!J128</f>
        <v>-200848000</v>
      </c>
      <c r="K128" s="351">
        <f>[5]Summary!K128</f>
        <v>-51124.15</v>
      </c>
      <c r="L128" s="351">
        <f>[5]Summary!L128</f>
        <v>0</v>
      </c>
      <c r="M128" s="351">
        <f>[5]Summary!M128</f>
        <v>-51124.15</v>
      </c>
      <c r="N128" s="351">
        <f>[5]Summary!N128</f>
        <v>0</v>
      </c>
      <c r="O128" s="351">
        <f>[5]Summary!O128</f>
        <v>-5463350</v>
      </c>
      <c r="P128" s="351">
        <f>[5]Summary!P128</f>
        <v>-3124135.8488790002</v>
      </c>
      <c r="Q128" s="351">
        <f>[5]Summary!Q128</f>
        <v>-8638609.9988790005</v>
      </c>
      <c r="R128" s="351">
        <f>[5]Summary!R128</f>
        <v>-204023259.99887902</v>
      </c>
      <c r="S128" s="351">
        <f>[5]Summary!S128</f>
        <v>0</v>
      </c>
      <c r="T128" s="351">
        <f>[5]Summary!T128</f>
        <v>0</v>
      </c>
      <c r="U128" s="351">
        <f>[5]Summary!U128</f>
        <v>0</v>
      </c>
      <c r="V128" s="730">
        <f>[5]Summary!V128</f>
        <v>0</v>
      </c>
      <c r="W128" s="730">
        <f>[5]Summary!W128</f>
        <v>0</v>
      </c>
      <c r="X128" s="730">
        <f>[5]Summary!X128</f>
        <v>0</v>
      </c>
      <c r="Y128" s="730">
        <f>[5]Summary!Y128</f>
        <v>0</v>
      </c>
      <c r="Z128" s="730">
        <f>[5]Summary!Z128</f>
        <v>0</v>
      </c>
      <c r="AA128" s="730">
        <f>[5]Summary!AA128</f>
        <v>0</v>
      </c>
      <c r="AB128" s="730">
        <f>[5]Summary!AB128</f>
        <v>0</v>
      </c>
      <c r="AC128" s="730">
        <f>[5]Summary!AC128</f>
        <v>0</v>
      </c>
      <c r="AD128" s="730">
        <f>[5]Summary!AD128</f>
        <v>-204023259.99887902</v>
      </c>
    </row>
    <row r="129" spans="1:30">
      <c r="A129" s="727" t="str">
        <f>[5]Summary!A129</f>
        <v>UI</v>
      </c>
      <c r="B129" s="721" t="str">
        <f>[5]Summary!B129</f>
        <v xml:space="preserve">               315 - Accessory Electric Equipment</v>
      </c>
      <c r="C129" s="123" t="str">
        <f>[5]Summary!C129</f>
        <v>E315</v>
      </c>
      <c r="D129" s="121" t="str">
        <f>[5]Summary!D129</f>
        <v>C315</v>
      </c>
      <c r="E129" s="123">
        <f>[5]Summary!E129</f>
        <v>-31520708</v>
      </c>
      <c r="F129" s="123">
        <f>[5]Summary!F129</f>
        <v>0</v>
      </c>
      <c r="G129" s="123">
        <f>[5]Summary!G129</f>
        <v>-31520708</v>
      </c>
      <c r="H129" s="123">
        <f>[5]Summary!H129</f>
        <v>0</v>
      </c>
      <c r="I129" s="123">
        <f>[5]Summary!I129</f>
        <v>-31520708</v>
      </c>
      <c r="J129" s="351">
        <f>[5]Summary!J129</f>
        <v>-32239000</v>
      </c>
      <c r="K129" s="351">
        <f>[5]Summary!K129</f>
        <v>-1648.7199999999998</v>
      </c>
      <c r="L129" s="351">
        <f>[5]Summary!L129</f>
        <v>0</v>
      </c>
      <c r="M129" s="351">
        <f>[5]Summary!M129</f>
        <v>-1648.7199999999998</v>
      </c>
      <c r="N129" s="351">
        <f>[5]Summary!N129</f>
        <v>0</v>
      </c>
      <c r="O129" s="351">
        <f>[5]Summary!O129</f>
        <v>-718292</v>
      </c>
      <c r="P129" s="351">
        <f>[5]Summary!P129</f>
        <v>-707384.20425400021</v>
      </c>
      <c r="Q129" s="351">
        <f>[5]Summary!Q129</f>
        <v>-1427324.9242540002</v>
      </c>
      <c r="R129" s="351">
        <f>[5]Summary!R129</f>
        <v>-32948032.924254</v>
      </c>
      <c r="S129" s="351">
        <f>[5]Summary!S129</f>
        <v>0</v>
      </c>
      <c r="T129" s="351">
        <f>[5]Summary!T129</f>
        <v>0</v>
      </c>
      <c r="U129" s="351">
        <f>[5]Summary!U129</f>
        <v>0</v>
      </c>
      <c r="V129" s="730">
        <f>[5]Summary!V129</f>
        <v>0</v>
      </c>
      <c r="W129" s="730">
        <f>[5]Summary!W129</f>
        <v>0</v>
      </c>
      <c r="X129" s="730">
        <f>[5]Summary!X129</f>
        <v>0</v>
      </c>
      <c r="Y129" s="730">
        <f>[5]Summary!Y129</f>
        <v>0</v>
      </c>
      <c r="Z129" s="730">
        <f>[5]Summary!Z129</f>
        <v>0</v>
      </c>
      <c r="AA129" s="730">
        <f>[5]Summary!AA129</f>
        <v>0</v>
      </c>
      <c r="AB129" s="730">
        <f>[5]Summary!AB129</f>
        <v>0</v>
      </c>
      <c r="AC129" s="730">
        <f>[5]Summary!AC129</f>
        <v>0</v>
      </c>
      <c r="AD129" s="730">
        <f>[5]Summary!AD129</f>
        <v>-32948032.924254</v>
      </c>
    </row>
    <row r="130" spans="1:30">
      <c r="A130" s="727" t="str">
        <f>[5]Summary!A130</f>
        <v>UI</v>
      </c>
      <c r="B130" s="721" t="str">
        <f>[5]Summary!B130</f>
        <v xml:space="preserve">               316 - Miscellaneous Power Plant Equipment</v>
      </c>
      <c r="C130" s="123" t="str">
        <f>[5]Summary!C130</f>
        <v>E316</v>
      </c>
      <c r="D130" s="121" t="str">
        <f>[5]Summary!D130</f>
        <v>C316</v>
      </c>
      <c r="E130" s="123">
        <f>[5]Summary!E130</f>
        <v>-10953867</v>
      </c>
      <c r="F130" s="123">
        <f>[5]Summary!F130</f>
        <v>0</v>
      </c>
      <c r="G130" s="123">
        <f>[5]Summary!G130</f>
        <v>-10953867</v>
      </c>
      <c r="H130" s="123">
        <f>[5]Summary!H130</f>
        <v>0</v>
      </c>
      <c r="I130" s="123">
        <f>[5]Summary!I130</f>
        <v>-10953867</v>
      </c>
      <c r="J130" s="351">
        <f>[5]Summary!J130</f>
        <v>-11293000</v>
      </c>
      <c r="K130" s="351">
        <f>[5]Summary!K130</f>
        <v>80.400000000000006</v>
      </c>
      <c r="L130" s="351">
        <f>[5]Summary!L130</f>
        <v>0</v>
      </c>
      <c r="M130" s="351">
        <f>[5]Summary!M130</f>
        <v>80.400000000000006</v>
      </c>
      <c r="N130" s="351">
        <f>[5]Summary!N130</f>
        <v>0</v>
      </c>
      <c r="O130" s="351">
        <f>[5]Summary!O130</f>
        <v>-339133</v>
      </c>
      <c r="P130" s="351">
        <f>[5]Summary!P130</f>
        <v>-173591.56414000003</v>
      </c>
      <c r="Q130" s="351">
        <f>[5]Summary!Q130</f>
        <v>-512644.16414000001</v>
      </c>
      <c r="R130" s="351">
        <f>[5]Summary!R130</f>
        <v>-11466511.164140001</v>
      </c>
      <c r="S130" s="351">
        <f>[5]Summary!S130</f>
        <v>0</v>
      </c>
      <c r="T130" s="351">
        <f>[5]Summary!T130</f>
        <v>0</v>
      </c>
      <c r="U130" s="351">
        <f>[5]Summary!U130</f>
        <v>0</v>
      </c>
      <c r="V130" s="730">
        <f>[5]Summary!V130</f>
        <v>0</v>
      </c>
      <c r="W130" s="730">
        <f>[5]Summary!W130</f>
        <v>0</v>
      </c>
      <c r="X130" s="730">
        <f>[5]Summary!X130</f>
        <v>0</v>
      </c>
      <c r="Y130" s="730">
        <f>[5]Summary!Y130</f>
        <v>0</v>
      </c>
      <c r="Z130" s="730">
        <f>[5]Summary!Z130</f>
        <v>0</v>
      </c>
      <c r="AA130" s="730">
        <f>[5]Summary!AA130</f>
        <v>0</v>
      </c>
      <c r="AB130" s="730">
        <f>[5]Summary!AB130</f>
        <v>0</v>
      </c>
      <c r="AC130" s="730">
        <f>[5]Summary!AC130</f>
        <v>0</v>
      </c>
      <c r="AD130" s="730">
        <f>[5]Summary!AD130</f>
        <v>-11466511.164140001</v>
      </c>
    </row>
    <row r="131" spans="1:30">
      <c r="A131" s="727" t="str">
        <f>[5]Summary!A131</f>
        <v>UI</v>
      </c>
      <c r="B131" s="721" t="str">
        <f>[5]Summary!B131</f>
        <v xml:space="preserve">               317 - Asset Retirement Obligation</v>
      </c>
      <c r="C131" s="737" t="str">
        <f>[5]Summary!C131</f>
        <v>E317</v>
      </c>
      <c r="D131" s="95" t="str">
        <f>[5]Summary!D131</f>
        <v>C317</v>
      </c>
      <c r="E131" s="737">
        <f>[5]Summary!E131</f>
        <v>-16023159</v>
      </c>
      <c r="F131" s="737">
        <f>[5]Summary!F131</f>
        <v>0</v>
      </c>
      <c r="G131" s="737">
        <f>[5]Summary!G131</f>
        <v>-16023159</v>
      </c>
      <c r="H131" s="737">
        <f>[5]Summary!H131</f>
        <v>0</v>
      </c>
      <c r="I131" s="737">
        <f>[5]Summary!I131</f>
        <v>-16023159</v>
      </c>
      <c r="J131" s="746">
        <f>[5]Summary!J131</f>
        <v>-23714000</v>
      </c>
      <c r="K131" s="746">
        <f>[5]Summary!K131</f>
        <v>0</v>
      </c>
      <c r="L131" s="746">
        <f>[5]Summary!L131</f>
        <v>0</v>
      </c>
      <c r="M131" s="351">
        <f>[5]Summary!M131</f>
        <v>-98652</v>
      </c>
      <c r="N131" s="351">
        <f>[5]Summary!N131</f>
        <v>0</v>
      </c>
      <c r="O131" s="351">
        <f>[5]Summary!O131</f>
        <v>-7690841</v>
      </c>
      <c r="P131" s="351">
        <f>[5]Summary!P131</f>
        <v>0</v>
      </c>
      <c r="Q131" s="351">
        <f>[5]Summary!Q131</f>
        <v>-7789493</v>
      </c>
      <c r="R131" s="351">
        <f>[5]Summary!R131</f>
        <v>-23812652</v>
      </c>
      <c r="S131" s="351">
        <f>[5]Summary!S131</f>
        <v>0</v>
      </c>
      <c r="T131" s="351">
        <f>[5]Summary!T131</f>
        <v>0</v>
      </c>
      <c r="U131" s="351">
        <f>[5]Summary!U131</f>
        <v>0</v>
      </c>
      <c r="V131" s="730">
        <f>[5]Summary!V131</f>
        <v>0</v>
      </c>
      <c r="W131" s="730">
        <f>[5]Summary!W131</f>
        <v>0</v>
      </c>
      <c r="X131" s="730">
        <f>[5]Summary!X131</f>
        <v>0</v>
      </c>
      <c r="Y131" s="730">
        <f>[5]Summary!Y131</f>
        <v>0</v>
      </c>
      <c r="Z131" s="730">
        <f>[5]Summary!Z131</f>
        <v>0</v>
      </c>
      <c r="AA131" s="730">
        <f>[5]Summary!AA131</f>
        <v>0</v>
      </c>
      <c r="AB131" s="730">
        <f>[5]Summary!AB131</f>
        <v>0</v>
      </c>
      <c r="AC131" s="730">
        <f>[5]Summary!AC131</f>
        <v>0</v>
      </c>
      <c r="AD131" s="730">
        <f>[5]Summary!AD131</f>
        <v>-23812652</v>
      </c>
    </row>
    <row r="132" spans="1:30">
      <c r="A132" s="727" t="str">
        <f>[5]Summary!A132</f>
        <v>WC/RB</v>
      </c>
      <c r="B132" s="98" t="str">
        <f>[5]Summary!B132</f>
        <v>A/C 10800611 108-TGrant RCW 80.84</v>
      </c>
      <c r="C132" s="737">
        <f>[5]Summary!C132</f>
        <v>0</v>
      </c>
      <c r="D132" s="121">
        <f>[5]Summary!D132</f>
        <v>0</v>
      </c>
      <c r="E132" s="737">
        <f>[5]Summary!E132</f>
        <v>-95934500</v>
      </c>
      <c r="F132" s="737">
        <f>[5]Summary!F132</f>
        <v>0</v>
      </c>
      <c r="G132" s="737">
        <f>[5]Summary!G132</f>
        <v>-95934500</v>
      </c>
      <c r="H132" s="737">
        <f>[5]Summary!H132</f>
        <v>0</v>
      </c>
      <c r="I132" s="737">
        <f>[5]Summary!I132</f>
        <v>-95934500</v>
      </c>
      <c r="J132" s="746">
        <f>[5]Summary!J132</f>
        <v>-95934500</v>
      </c>
      <c r="K132" s="746">
        <f>[5]Summary!K132</f>
        <v>0</v>
      </c>
      <c r="L132" s="746">
        <f>[5]Summary!L132</f>
        <v>0</v>
      </c>
      <c r="M132" s="351">
        <f>[5]Summary!M132</f>
        <v>0</v>
      </c>
      <c r="N132" s="351">
        <f>[5]Summary!N132</f>
        <v>0</v>
      </c>
      <c r="O132" s="351">
        <f>[5]Summary!O132</f>
        <v>0</v>
      </c>
      <c r="P132" s="351">
        <f>[5]Summary!P132</f>
        <v>0</v>
      </c>
      <c r="Q132" s="351">
        <f>[5]Summary!Q132</f>
        <v>0</v>
      </c>
      <c r="R132" s="351">
        <f>[5]Summary!R132</f>
        <v>-95934500</v>
      </c>
      <c r="S132" s="351">
        <f>[5]Summary!S132</f>
        <v>0</v>
      </c>
      <c r="T132" s="351">
        <f>[5]Summary!T132</f>
        <v>0</v>
      </c>
      <c r="U132" s="351">
        <f>[5]Summary!U132</f>
        <v>0</v>
      </c>
      <c r="V132" s="730">
        <f>[5]Summary!V132</f>
        <v>0</v>
      </c>
      <c r="W132" s="730">
        <f>[5]Summary!W132</f>
        <v>0</v>
      </c>
      <c r="X132" s="730">
        <f>[5]Summary!X132</f>
        <v>0</v>
      </c>
      <c r="Y132" s="730">
        <f>[5]Summary!Y132</f>
        <v>0</v>
      </c>
      <c r="Z132" s="730">
        <f>[5]Summary!Z132</f>
        <v>0</v>
      </c>
      <c r="AA132" s="730">
        <f>[5]Summary!AA132</f>
        <v>0</v>
      </c>
      <c r="AB132" s="730">
        <f>[5]Summary!AB132</f>
        <v>0</v>
      </c>
      <c r="AC132" s="730">
        <f>[5]Summary!AC132</f>
        <v>0</v>
      </c>
      <c r="AD132" s="730">
        <f>[5]Summary!AD132</f>
        <v>-95934500</v>
      </c>
    </row>
    <row r="133" spans="1:30">
      <c r="A133" s="727" t="str">
        <f>[5]Summary!A133</f>
        <v>WC/RB</v>
      </c>
      <c r="B133" s="98" t="str">
        <f>[5]Summary!B133</f>
        <v>A/C 10800621 108TGrant ARC RCW 80.84</v>
      </c>
      <c r="C133" s="737">
        <f>[5]Summary!C133</f>
        <v>0</v>
      </c>
      <c r="D133" s="121">
        <f>[5]Summary!D133</f>
        <v>0</v>
      </c>
      <c r="E133" s="737">
        <f>[5]Summary!E133</f>
        <v>6234336.2300000004</v>
      </c>
      <c r="F133" s="737">
        <f>[5]Summary!F133</f>
        <v>0</v>
      </c>
      <c r="G133" s="737">
        <f>[5]Summary!G133</f>
        <v>6234336.2300000004</v>
      </c>
      <c r="H133" s="737">
        <f>[5]Summary!H133</f>
        <v>0</v>
      </c>
      <c r="I133" s="737">
        <f>[5]Summary!I133</f>
        <v>6234336.2300000004</v>
      </c>
      <c r="J133" s="746">
        <f>[5]Summary!J133</f>
        <v>11940746.970000001</v>
      </c>
      <c r="K133" s="746">
        <f>[5]Summary!K133</f>
        <v>0</v>
      </c>
      <c r="L133" s="746">
        <f>[5]Summary!L133</f>
        <v>0</v>
      </c>
      <c r="M133" s="351">
        <f>[5]Summary!M133</f>
        <v>0</v>
      </c>
      <c r="N133" s="351">
        <f>[5]Summary!N133</f>
        <v>0</v>
      </c>
      <c r="O133" s="351">
        <f>[5]Summary!O133</f>
        <v>5706410.7400000002</v>
      </c>
      <c r="P133" s="351">
        <f>[5]Summary!P133</f>
        <v>0</v>
      </c>
      <c r="Q133" s="351">
        <f>[5]Summary!Q133</f>
        <v>5706410.7400000002</v>
      </c>
      <c r="R133" s="351">
        <f>[5]Summary!R133</f>
        <v>11940746.970000001</v>
      </c>
      <c r="S133" s="351">
        <f>[5]Summary!S133</f>
        <v>0</v>
      </c>
      <c r="T133" s="351">
        <f>[5]Summary!T133</f>
        <v>0</v>
      </c>
      <c r="U133" s="351">
        <f>[5]Summary!U133</f>
        <v>0</v>
      </c>
      <c r="V133" s="730">
        <f>[5]Summary!V133</f>
        <v>0</v>
      </c>
      <c r="W133" s="730">
        <f>[5]Summary!W133</f>
        <v>0</v>
      </c>
      <c r="X133" s="730">
        <f>[5]Summary!X133</f>
        <v>0</v>
      </c>
      <c r="Y133" s="730">
        <f>[5]Summary!Y133</f>
        <v>0</v>
      </c>
      <c r="Z133" s="730">
        <f>[5]Summary!Z133</f>
        <v>0</v>
      </c>
      <c r="AA133" s="730">
        <f>[5]Summary!AA133</f>
        <v>0</v>
      </c>
      <c r="AB133" s="730">
        <f>[5]Summary!AB133</f>
        <v>0</v>
      </c>
      <c r="AC133" s="730">
        <f>[5]Summary!AC133</f>
        <v>0</v>
      </c>
      <c r="AD133" s="730">
        <f>[5]Summary!AD133</f>
        <v>11940746.970000001</v>
      </c>
    </row>
    <row r="134" spans="1:30">
      <c r="A134" s="727" t="str">
        <f>[5]Summary!A134</f>
        <v>WC/RB</v>
      </c>
      <c r="B134" s="98" t="str">
        <f>[5]Summary!B134</f>
        <v>A/C 10800631 108TGrant ARO RCW 80.84</v>
      </c>
      <c r="C134" s="731">
        <f>[5]Summary!C134</f>
        <v>0</v>
      </c>
      <c r="D134" s="744">
        <f>[5]Summary!D134</f>
        <v>0</v>
      </c>
      <c r="E134" s="731">
        <f>[5]Summary!E134</f>
        <v>1044045.1358333334</v>
      </c>
      <c r="F134" s="731">
        <f>[5]Summary!F134</f>
        <v>0</v>
      </c>
      <c r="G134" s="731">
        <f>[5]Summary!G134</f>
        <v>1044045.1358333334</v>
      </c>
      <c r="H134" s="731">
        <f>[5]Summary!H134</f>
        <v>0</v>
      </c>
      <c r="I134" s="731">
        <f>[5]Summary!I134</f>
        <v>1044045.1358333334</v>
      </c>
      <c r="J134" s="732">
        <f>[5]Summary!J134</f>
        <v>2030752.94</v>
      </c>
      <c r="K134" s="732">
        <f>[5]Summary!K134</f>
        <v>0</v>
      </c>
      <c r="L134" s="732">
        <f>[5]Summary!L134</f>
        <v>0</v>
      </c>
      <c r="M134" s="732">
        <f>[5]Summary!M134</f>
        <v>0</v>
      </c>
      <c r="N134" s="732">
        <f>[5]Summary!N134</f>
        <v>0</v>
      </c>
      <c r="O134" s="732">
        <f>[5]Summary!O134</f>
        <v>986707.80416666658</v>
      </c>
      <c r="P134" s="732">
        <f>[5]Summary!P134</f>
        <v>0</v>
      </c>
      <c r="Q134" s="732">
        <f>[5]Summary!Q134</f>
        <v>986707.80416666658</v>
      </c>
      <c r="R134" s="732">
        <f>[5]Summary!R134</f>
        <v>2030752.94</v>
      </c>
      <c r="S134" s="732">
        <f>[5]Summary!S134</f>
        <v>0</v>
      </c>
      <c r="T134" s="732">
        <f>[5]Summary!T134</f>
        <v>0</v>
      </c>
      <c r="U134" s="732">
        <f>[5]Summary!U134</f>
        <v>0</v>
      </c>
      <c r="V134" s="733">
        <f>[5]Summary!V134</f>
        <v>0</v>
      </c>
      <c r="W134" s="733">
        <f>[5]Summary!W134</f>
        <v>0</v>
      </c>
      <c r="X134" s="733">
        <f>[5]Summary!X134</f>
        <v>0</v>
      </c>
      <c r="Y134" s="733">
        <f>[5]Summary!Y134</f>
        <v>0</v>
      </c>
      <c r="Z134" s="733">
        <f>[5]Summary!Z134</f>
        <v>0</v>
      </c>
      <c r="AA134" s="733">
        <f>[5]Summary!AA134</f>
        <v>0</v>
      </c>
      <c r="AB134" s="733">
        <f>[5]Summary!AB134</f>
        <v>0</v>
      </c>
      <c r="AC134" s="733">
        <f>[5]Summary!AC134</f>
        <v>0</v>
      </c>
      <c r="AD134" s="733">
        <f>[5]Summary!AD134</f>
        <v>2030752.94</v>
      </c>
    </row>
    <row r="135" spans="1:30">
      <c r="A135" s="727">
        <f>[5]Summary!A135</f>
        <v>0</v>
      </c>
      <c r="B135" s="728" t="str">
        <f>[5]Summary!B135</f>
        <v>Total Production</v>
      </c>
      <c r="C135" s="734">
        <f>[5]Summary!C135</f>
        <v>0</v>
      </c>
      <c r="D135" s="734">
        <f>[5]Summary!D135</f>
        <v>0</v>
      </c>
      <c r="E135" s="734">
        <f>[5]Summary!E135</f>
        <v>-911232337.6341666</v>
      </c>
      <c r="F135" s="734">
        <f>[5]Summary!F135</f>
        <v>0</v>
      </c>
      <c r="G135" s="734">
        <f>[5]Summary!G135</f>
        <v>-911232337.6341666</v>
      </c>
      <c r="H135" s="734">
        <f>[5]Summary!H135</f>
        <v>0</v>
      </c>
      <c r="I135" s="734">
        <f>[5]Summary!I135</f>
        <v>-911232337.6341666</v>
      </c>
      <c r="J135" s="734">
        <f>[5]Summary!J135</f>
        <v>-928822000.08999991</v>
      </c>
      <c r="K135" s="734">
        <f>[5]Summary!K135</f>
        <v>-67584.970000000016</v>
      </c>
      <c r="L135" s="734">
        <f>[5]Summary!L135</f>
        <v>0</v>
      </c>
      <c r="M135" s="734">
        <f>[5]Summary!M135</f>
        <v>-166236.97000000003</v>
      </c>
      <c r="N135" s="734">
        <f>[5]Summary!N135</f>
        <v>0</v>
      </c>
      <c r="O135" s="734">
        <f>[5]Summary!O135</f>
        <v>-17589662.455833331</v>
      </c>
      <c r="P135" s="734">
        <f>[5]Summary!P135</f>
        <v>-16445383.117653416</v>
      </c>
      <c r="Q135" s="734">
        <f>[5]Summary!Q135</f>
        <v>-34201282.543486752</v>
      </c>
      <c r="R135" s="734">
        <f>[5]Summary!R135</f>
        <v>-945433620.17765331</v>
      </c>
      <c r="S135" s="734">
        <f>[5]Summary!S135</f>
        <v>0</v>
      </c>
      <c r="T135" s="734">
        <f>[5]Summary!T135</f>
        <v>0</v>
      </c>
      <c r="U135" s="734">
        <f>[5]Summary!U135</f>
        <v>0</v>
      </c>
      <c r="V135" s="734">
        <f>[5]Summary!V135</f>
        <v>0</v>
      </c>
      <c r="W135" s="734">
        <f>[5]Summary!W135</f>
        <v>0</v>
      </c>
      <c r="X135" s="734">
        <f>[5]Summary!X135</f>
        <v>0</v>
      </c>
      <c r="Y135" s="734">
        <f>[5]Summary!Y135</f>
        <v>0</v>
      </c>
      <c r="Z135" s="734">
        <f>[5]Summary!Z135</f>
        <v>0</v>
      </c>
      <c r="AA135" s="734">
        <f>[5]Summary!AA135</f>
        <v>0</v>
      </c>
      <c r="AB135" s="734">
        <f>[5]Summary!AB135</f>
        <v>0</v>
      </c>
      <c r="AC135" s="734">
        <f>[5]Summary!AC135</f>
        <v>0</v>
      </c>
      <c r="AD135" s="734">
        <f>[5]Summary!AD135</f>
        <v>-945433620.17765331</v>
      </c>
    </row>
    <row r="136" spans="1:30">
      <c r="A136" s="727" t="str">
        <f>[5]Summary!A136</f>
        <v>UI</v>
      </c>
      <c r="B136" s="721" t="str">
        <f>[5]Summary!B136</f>
        <v xml:space="preserve">          Hydraulic Production:</v>
      </c>
      <c r="C136" s="123">
        <f>[5]Summary!C136</f>
        <v>0</v>
      </c>
      <c r="D136" s="121">
        <f>[5]Summary!D136</f>
        <v>0</v>
      </c>
      <c r="E136" s="123">
        <f>[5]Summary!E136</f>
        <v>0</v>
      </c>
      <c r="F136" s="123">
        <f>[5]Summary!F136</f>
        <v>0</v>
      </c>
      <c r="G136" s="123">
        <f>[5]Summary!G136</f>
        <v>0</v>
      </c>
      <c r="H136" s="123">
        <f>[5]Summary!H136</f>
        <v>0</v>
      </c>
      <c r="I136" s="123">
        <f>[5]Summary!I136</f>
        <v>0</v>
      </c>
      <c r="J136" s="123">
        <f>[5]Summary!J136</f>
        <v>0</v>
      </c>
      <c r="K136" s="123">
        <f>[5]Summary!K136</f>
        <v>0</v>
      </c>
      <c r="L136" s="123">
        <f>[5]Summary!L136</f>
        <v>0</v>
      </c>
      <c r="M136" s="123">
        <f>[5]Summary!M136</f>
        <v>0</v>
      </c>
      <c r="N136" s="123">
        <f>[5]Summary!N136</f>
        <v>0</v>
      </c>
      <c r="O136" s="123">
        <f>[5]Summary!O136</f>
        <v>0</v>
      </c>
      <c r="P136" s="123">
        <f>[5]Summary!P136</f>
        <v>0</v>
      </c>
      <c r="Q136" s="123">
        <f>[5]Summary!Q136</f>
        <v>0</v>
      </c>
      <c r="R136" s="123">
        <f>[5]Summary!R136</f>
        <v>0</v>
      </c>
      <c r="S136" s="123">
        <f>[5]Summary!S136</f>
        <v>0</v>
      </c>
      <c r="T136" s="123">
        <f>[5]Summary!T136</f>
        <v>0</v>
      </c>
      <c r="U136" s="123">
        <f>[5]Summary!U136</f>
        <v>0</v>
      </c>
      <c r="V136" s="123">
        <f>[5]Summary!V136</f>
        <v>0</v>
      </c>
      <c r="W136" s="123">
        <f>[5]Summary!W136</f>
        <v>0</v>
      </c>
      <c r="X136" s="123">
        <f>[5]Summary!X136</f>
        <v>0</v>
      </c>
      <c r="Y136" s="123">
        <f>[5]Summary!Y136</f>
        <v>0</v>
      </c>
      <c r="Z136" s="123">
        <f>[5]Summary!Z136</f>
        <v>0</v>
      </c>
      <c r="AA136" s="123">
        <f>[5]Summary!AA136</f>
        <v>0</v>
      </c>
      <c r="AB136" s="123">
        <f>[5]Summary!AB136</f>
        <v>0</v>
      </c>
      <c r="AC136" s="123">
        <f>[5]Summary!AC136</f>
        <v>0</v>
      </c>
      <c r="AD136" s="123">
        <f>[5]Summary!AD136</f>
        <v>0</v>
      </c>
    </row>
    <row r="137" spans="1:30">
      <c r="A137" s="727" t="str">
        <f>[5]Summary!A137</f>
        <v>UI</v>
      </c>
      <c r="B137" s="721" t="str">
        <f>[5]Summary!B137</f>
        <v xml:space="preserve">               330 - Land and Land Rights</v>
      </c>
      <c r="C137" s="123" t="str">
        <f>[5]Summary!C137</f>
        <v>E330</v>
      </c>
      <c r="D137" s="121" t="str">
        <f>[5]Summary!D137</f>
        <v>C330</v>
      </c>
      <c r="E137" s="123">
        <f>[5]Summary!E137</f>
        <v>-12713</v>
      </c>
      <c r="F137" s="123">
        <f>[5]Summary!F137</f>
        <v>0</v>
      </c>
      <c r="G137" s="123">
        <f>[5]Summary!G137</f>
        <v>-12713</v>
      </c>
      <c r="H137" s="123">
        <f>[5]Summary!H137</f>
        <v>0</v>
      </c>
      <c r="I137" s="123">
        <f>[5]Summary!I137</f>
        <v>-12713</v>
      </c>
      <c r="J137" s="351">
        <f>[5]Summary!J137</f>
        <v>-13000</v>
      </c>
      <c r="K137" s="351">
        <f>[5]Summary!K137</f>
        <v>-0.01</v>
      </c>
      <c r="L137" s="351">
        <f>[5]Summary!L137</f>
        <v>0</v>
      </c>
      <c r="M137" s="351">
        <f>[5]Summary!M137</f>
        <v>0</v>
      </c>
      <c r="N137" s="351">
        <f>[5]Summary!N137</f>
        <v>0</v>
      </c>
      <c r="O137" s="351">
        <f>[5]Summary!O137</f>
        <v>-287</v>
      </c>
      <c r="P137" s="351">
        <f>[5]Summary!P137</f>
        <v>0</v>
      </c>
      <c r="Q137" s="351">
        <f>[5]Summary!Q137</f>
        <v>-287</v>
      </c>
      <c r="R137" s="351">
        <f>[5]Summary!R137</f>
        <v>-13000</v>
      </c>
      <c r="S137" s="351">
        <f>[5]Summary!S137</f>
        <v>0</v>
      </c>
      <c r="T137" s="351">
        <f>[5]Summary!T137</f>
        <v>0</v>
      </c>
      <c r="U137" s="351">
        <f>[5]Summary!U137</f>
        <v>0</v>
      </c>
      <c r="V137" s="730">
        <f>[5]Summary!V137</f>
        <v>0</v>
      </c>
      <c r="W137" s="730">
        <f>[5]Summary!W137</f>
        <v>0</v>
      </c>
      <c r="X137" s="730">
        <f>[5]Summary!X137</f>
        <v>0</v>
      </c>
      <c r="Y137" s="730">
        <f>[5]Summary!Y137</f>
        <v>0</v>
      </c>
      <c r="Z137" s="730">
        <f>[5]Summary!Z137</f>
        <v>0</v>
      </c>
      <c r="AA137" s="730">
        <f>[5]Summary!AA137</f>
        <v>0</v>
      </c>
      <c r="AB137" s="730">
        <f>[5]Summary!AB137</f>
        <v>0</v>
      </c>
      <c r="AC137" s="730">
        <f>[5]Summary!AC137</f>
        <v>0</v>
      </c>
      <c r="AD137" s="730">
        <f>[5]Summary!AD137</f>
        <v>-13000</v>
      </c>
    </row>
    <row r="138" spans="1:30">
      <c r="A138" s="727" t="str">
        <f>[5]Summary!A138</f>
        <v>UI</v>
      </c>
      <c r="B138" s="721" t="str">
        <f>[5]Summary!B138</f>
        <v xml:space="preserve">               331 - Structures and Improvements</v>
      </c>
      <c r="C138" s="123" t="str">
        <f>[5]Summary!C138</f>
        <v>E331</v>
      </c>
      <c r="D138" s="121" t="str">
        <f>[5]Summary!D138</f>
        <v>C331</v>
      </c>
      <c r="E138" s="123">
        <f>[5]Summary!E138</f>
        <v>-32191669</v>
      </c>
      <c r="F138" s="123">
        <f>[5]Summary!F138</f>
        <v>0</v>
      </c>
      <c r="G138" s="123">
        <f>[5]Summary!G138</f>
        <v>-32191669</v>
      </c>
      <c r="H138" s="123">
        <f>[5]Summary!H138</f>
        <v>0</v>
      </c>
      <c r="I138" s="123">
        <f>[5]Summary!I138</f>
        <v>-32191669</v>
      </c>
      <c r="J138" s="351">
        <f>[5]Summary!J138</f>
        <v>-34668000</v>
      </c>
      <c r="K138" s="351">
        <f>[5]Summary!K138</f>
        <v>17995.45</v>
      </c>
      <c r="L138" s="351">
        <f>[5]Summary!L138</f>
        <v>0</v>
      </c>
      <c r="M138" s="351">
        <f>[5]Summary!M138</f>
        <v>17995.45</v>
      </c>
      <c r="N138" s="351">
        <f>[5]Summary!N138</f>
        <v>0</v>
      </c>
      <c r="O138" s="351">
        <f>[5]Summary!O138</f>
        <v>-2476331</v>
      </c>
      <c r="P138" s="351">
        <f>[5]Summary!P138</f>
        <v>0</v>
      </c>
      <c r="Q138" s="351">
        <f>[5]Summary!Q138</f>
        <v>-2458335.5499999998</v>
      </c>
      <c r="R138" s="351">
        <f>[5]Summary!R138</f>
        <v>-34650004.549999997</v>
      </c>
      <c r="S138" s="351">
        <f>[5]Summary!S138</f>
        <v>0</v>
      </c>
      <c r="T138" s="351">
        <f>[5]Summary!T138</f>
        <v>0</v>
      </c>
      <c r="U138" s="351">
        <f>[5]Summary!U138</f>
        <v>0</v>
      </c>
      <c r="V138" s="730">
        <f>[5]Summary!V138</f>
        <v>0</v>
      </c>
      <c r="W138" s="730">
        <f>[5]Summary!W138</f>
        <v>0</v>
      </c>
      <c r="X138" s="730">
        <f>[5]Summary!X138</f>
        <v>0</v>
      </c>
      <c r="Y138" s="730">
        <f>[5]Summary!Y138</f>
        <v>0</v>
      </c>
      <c r="Z138" s="730">
        <f>[5]Summary!Z138</f>
        <v>0</v>
      </c>
      <c r="AA138" s="730">
        <f>[5]Summary!AA138</f>
        <v>0</v>
      </c>
      <c r="AB138" s="730">
        <f>[5]Summary!AB138</f>
        <v>0</v>
      </c>
      <c r="AC138" s="730">
        <f>[5]Summary!AC138</f>
        <v>0</v>
      </c>
      <c r="AD138" s="730">
        <f>[5]Summary!AD138</f>
        <v>-34650004.549999997</v>
      </c>
    </row>
    <row r="139" spans="1:30">
      <c r="A139" s="727" t="str">
        <f>[5]Summary!A139</f>
        <v>UI</v>
      </c>
      <c r="B139" s="721" t="str">
        <f>[5]Summary!B139</f>
        <v xml:space="preserve">               332 - Reservoirs, Dams, and Waterways</v>
      </c>
      <c r="C139" s="123" t="str">
        <f>[5]Summary!C139</f>
        <v>E332</v>
      </c>
      <c r="D139" s="121" t="str">
        <f>[5]Summary!D139</f>
        <v>C332</v>
      </c>
      <c r="E139" s="123">
        <f>[5]Summary!E139</f>
        <v>-103006360</v>
      </c>
      <c r="F139" s="123">
        <f>[5]Summary!F139</f>
        <v>0</v>
      </c>
      <c r="G139" s="123">
        <f>[5]Summary!G139</f>
        <v>-103006360</v>
      </c>
      <c r="H139" s="123">
        <f>[5]Summary!H139</f>
        <v>0</v>
      </c>
      <c r="I139" s="123">
        <f>[5]Summary!I139</f>
        <v>-103006360</v>
      </c>
      <c r="J139" s="351">
        <f>[5]Summary!J139</f>
        <v>-107334000</v>
      </c>
      <c r="K139" s="351">
        <f>[5]Summary!K139</f>
        <v>-70860.83</v>
      </c>
      <c r="L139" s="351">
        <f>[5]Summary!L139</f>
        <v>0</v>
      </c>
      <c r="M139" s="351">
        <f>[5]Summary!M139</f>
        <v>-70860.83</v>
      </c>
      <c r="N139" s="351">
        <f>[5]Summary!N139</f>
        <v>0</v>
      </c>
      <c r="O139" s="351">
        <f>[5]Summary!O139</f>
        <v>-4327640</v>
      </c>
      <c r="P139" s="351">
        <f>[5]Summary!P139</f>
        <v>0</v>
      </c>
      <c r="Q139" s="351">
        <f>[5]Summary!Q139</f>
        <v>-4398500.83</v>
      </c>
      <c r="R139" s="351">
        <f>[5]Summary!R139</f>
        <v>-107404860.83</v>
      </c>
      <c r="S139" s="351">
        <f>[5]Summary!S139</f>
        <v>0</v>
      </c>
      <c r="T139" s="351">
        <f>[5]Summary!T139</f>
        <v>0</v>
      </c>
      <c r="U139" s="351">
        <f>[5]Summary!U139</f>
        <v>0</v>
      </c>
      <c r="V139" s="730">
        <f>[5]Summary!V139</f>
        <v>0</v>
      </c>
      <c r="W139" s="730">
        <f>[5]Summary!W139</f>
        <v>0</v>
      </c>
      <c r="X139" s="730">
        <f>[5]Summary!X139</f>
        <v>0</v>
      </c>
      <c r="Y139" s="730">
        <f>[5]Summary!Y139</f>
        <v>0</v>
      </c>
      <c r="Z139" s="730">
        <f>[5]Summary!Z139</f>
        <v>0</v>
      </c>
      <c r="AA139" s="730">
        <f>[5]Summary!AA139</f>
        <v>0</v>
      </c>
      <c r="AB139" s="730">
        <f>[5]Summary!AB139</f>
        <v>0</v>
      </c>
      <c r="AC139" s="730">
        <f>[5]Summary!AC139</f>
        <v>0</v>
      </c>
      <c r="AD139" s="730">
        <f>[5]Summary!AD139</f>
        <v>-107404860.83</v>
      </c>
    </row>
    <row r="140" spans="1:30">
      <c r="A140" s="727" t="str">
        <f>[5]Summary!A140</f>
        <v>UI</v>
      </c>
      <c r="B140" s="721" t="str">
        <f>[5]Summary!B140</f>
        <v xml:space="preserve">               333 - Waterwheels, Turbines and Generators</v>
      </c>
      <c r="C140" s="123" t="str">
        <f>[5]Summary!C140</f>
        <v>E333</v>
      </c>
      <c r="D140" s="121" t="str">
        <f>[5]Summary!D140</f>
        <v>C333</v>
      </c>
      <c r="E140" s="123">
        <f>[5]Summary!E140</f>
        <v>-26185568</v>
      </c>
      <c r="F140" s="123">
        <f>[5]Summary!F140</f>
        <v>0</v>
      </c>
      <c r="G140" s="123">
        <f>[5]Summary!G140</f>
        <v>-26185568</v>
      </c>
      <c r="H140" s="123">
        <f>[5]Summary!H140</f>
        <v>0</v>
      </c>
      <c r="I140" s="123">
        <f>[5]Summary!I140</f>
        <v>-26185568</v>
      </c>
      <c r="J140" s="351">
        <f>[5]Summary!J140</f>
        <v>-27731000</v>
      </c>
      <c r="K140" s="351">
        <f>[5]Summary!K140</f>
        <v>-31847.25</v>
      </c>
      <c r="L140" s="351">
        <f>[5]Summary!L140</f>
        <v>0</v>
      </c>
      <c r="M140" s="351">
        <f>[5]Summary!M140</f>
        <v>-31847.25</v>
      </c>
      <c r="N140" s="351">
        <f>[5]Summary!N140</f>
        <v>0</v>
      </c>
      <c r="O140" s="351">
        <f>[5]Summary!O140</f>
        <v>-1545432</v>
      </c>
      <c r="P140" s="351">
        <f>[5]Summary!P140</f>
        <v>0</v>
      </c>
      <c r="Q140" s="351">
        <f>[5]Summary!Q140</f>
        <v>-1577279.25</v>
      </c>
      <c r="R140" s="351">
        <f>[5]Summary!R140</f>
        <v>-27762847.25</v>
      </c>
      <c r="S140" s="351">
        <f>[5]Summary!S140</f>
        <v>0</v>
      </c>
      <c r="T140" s="351">
        <f>[5]Summary!T140</f>
        <v>0</v>
      </c>
      <c r="U140" s="351">
        <f>[5]Summary!U140</f>
        <v>0</v>
      </c>
      <c r="V140" s="730">
        <f>[5]Summary!V140</f>
        <v>0</v>
      </c>
      <c r="W140" s="730">
        <f>[5]Summary!W140</f>
        <v>0</v>
      </c>
      <c r="X140" s="730">
        <f>[5]Summary!X140</f>
        <v>0</v>
      </c>
      <c r="Y140" s="730">
        <f>[5]Summary!Y140</f>
        <v>0</v>
      </c>
      <c r="Z140" s="730">
        <f>[5]Summary!Z140</f>
        <v>0</v>
      </c>
      <c r="AA140" s="730">
        <f>[5]Summary!AA140</f>
        <v>0</v>
      </c>
      <c r="AB140" s="730">
        <f>[5]Summary!AB140</f>
        <v>0</v>
      </c>
      <c r="AC140" s="730">
        <f>[5]Summary!AC140</f>
        <v>0</v>
      </c>
      <c r="AD140" s="730">
        <f>[5]Summary!AD140</f>
        <v>-27762847.25</v>
      </c>
    </row>
    <row r="141" spans="1:30">
      <c r="A141" s="727" t="str">
        <f>[5]Summary!A141</f>
        <v>UI</v>
      </c>
      <c r="B141" s="721" t="str">
        <f>[5]Summary!B141</f>
        <v xml:space="preserve">               334 - Accessory Electric Equipment</v>
      </c>
      <c r="C141" s="123" t="str">
        <f>[5]Summary!C141</f>
        <v>E334</v>
      </c>
      <c r="D141" s="121" t="str">
        <f>[5]Summary!D141</f>
        <v>C334</v>
      </c>
      <c r="E141" s="123">
        <f>[5]Summary!E141</f>
        <v>-8156351</v>
      </c>
      <c r="F141" s="123">
        <f>[5]Summary!F141</f>
        <v>0</v>
      </c>
      <c r="G141" s="123">
        <f>[5]Summary!G141</f>
        <v>-8156351</v>
      </c>
      <c r="H141" s="123">
        <f>[5]Summary!H141</f>
        <v>0</v>
      </c>
      <c r="I141" s="123">
        <f>[5]Summary!I141</f>
        <v>-8156351</v>
      </c>
      <c r="J141" s="351">
        <f>[5]Summary!J141</f>
        <v>-8829000</v>
      </c>
      <c r="K141" s="351">
        <f>[5]Summary!K141</f>
        <v>-9.11</v>
      </c>
      <c r="L141" s="351">
        <f>[5]Summary!L141</f>
        <v>0</v>
      </c>
      <c r="M141" s="351">
        <f>[5]Summary!M141</f>
        <v>-9.11</v>
      </c>
      <c r="N141" s="351">
        <f>[5]Summary!N141</f>
        <v>0</v>
      </c>
      <c r="O141" s="351">
        <f>[5]Summary!O141</f>
        <v>-672649</v>
      </c>
      <c r="P141" s="351">
        <f>[5]Summary!P141</f>
        <v>0</v>
      </c>
      <c r="Q141" s="351">
        <f>[5]Summary!Q141</f>
        <v>-672658.11</v>
      </c>
      <c r="R141" s="351">
        <f>[5]Summary!R141</f>
        <v>-8829009.1099999994</v>
      </c>
      <c r="S141" s="351">
        <f>[5]Summary!S141</f>
        <v>0</v>
      </c>
      <c r="T141" s="351">
        <f>[5]Summary!T141</f>
        <v>0</v>
      </c>
      <c r="U141" s="351">
        <f>[5]Summary!U141</f>
        <v>0</v>
      </c>
      <c r="V141" s="730">
        <f>[5]Summary!V141</f>
        <v>0</v>
      </c>
      <c r="W141" s="730">
        <f>[5]Summary!W141</f>
        <v>0</v>
      </c>
      <c r="X141" s="730">
        <f>[5]Summary!X141</f>
        <v>0</v>
      </c>
      <c r="Y141" s="730">
        <f>[5]Summary!Y141</f>
        <v>0</v>
      </c>
      <c r="Z141" s="730">
        <f>[5]Summary!Z141</f>
        <v>0</v>
      </c>
      <c r="AA141" s="730">
        <f>[5]Summary!AA141</f>
        <v>0</v>
      </c>
      <c r="AB141" s="730">
        <f>[5]Summary!AB141</f>
        <v>0</v>
      </c>
      <c r="AC141" s="730">
        <f>[5]Summary!AC141</f>
        <v>0</v>
      </c>
      <c r="AD141" s="730">
        <f>[5]Summary!AD141</f>
        <v>-8829009.1099999994</v>
      </c>
    </row>
    <row r="142" spans="1:30">
      <c r="A142" s="727" t="str">
        <f>[5]Summary!A142</f>
        <v>UI</v>
      </c>
      <c r="B142" s="721" t="str">
        <f>[5]Summary!B142</f>
        <v xml:space="preserve">               335 - Miscellaneous Power Plant Equipment</v>
      </c>
      <c r="C142" s="123" t="str">
        <f>[5]Summary!C142</f>
        <v>E335</v>
      </c>
      <c r="D142" s="121" t="str">
        <f>[5]Summary!D142</f>
        <v>C335</v>
      </c>
      <c r="E142" s="123">
        <f>[5]Summary!E142</f>
        <v>-3921179</v>
      </c>
      <c r="F142" s="123">
        <f>[5]Summary!F142</f>
        <v>0</v>
      </c>
      <c r="G142" s="123">
        <f>[5]Summary!G142</f>
        <v>-3921179</v>
      </c>
      <c r="H142" s="123">
        <f>[5]Summary!H142</f>
        <v>0</v>
      </c>
      <c r="I142" s="123">
        <f>[5]Summary!I142</f>
        <v>-3921179</v>
      </c>
      <c r="J142" s="351">
        <f>[5]Summary!J142</f>
        <v>-4161000</v>
      </c>
      <c r="K142" s="351">
        <f>[5]Summary!K142</f>
        <v>-5885.0999999999995</v>
      </c>
      <c r="L142" s="351">
        <f>[5]Summary!L142</f>
        <v>0</v>
      </c>
      <c r="M142" s="351">
        <f>[5]Summary!M142</f>
        <v>-5885.0999999999995</v>
      </c>
      <c r="N142" s="351">
        <f>[5]Summary!N142</f>
        <v>0</v>
      </c>
      <c r="O142" s="351">
        <f>[5]Summary!O142</f>
        <v>-239821</v>
      </c>
      <c r="P142" s="351">
        <f>[5]Summary!P142</f>
        <v>0</v>
      </c>
      <c r="Q142" s="351">
        <f>[5]Summary!Q142</f>
        <v>-245706.1</v>
      </c>
      <c r="R142" s="351">
        <f>[5]Summary!R142</f>
        <v>-4166885.1</v>
      </c>
      <c r="S142" s="351">
        <f>[5]Summary!S142</f>
        <v>0</v>
      </c>
      <c r="T142" s="351">
        <f>[5]Summary!T142</f>
        <v>0</v>
      </c>
      <c r="U142" s="351">
        <f>[5]Summary!U142</f>
        <v>0</v>
      </c>
      <c r="V142" s="730">
        <f>[5]Summary!V142</f>
        <v>0</v>
      </c>
      <c r="W142" s="730">
        <f>[5]Summary!W142</f>
        <v>0</v>
      </c>
      <c r="X142" s="730">
        <f>[5]Summary!X142</f>
        <v>0</v>
      </c>
      <c r="Y142" s="730">
        <f>[5]Summary!Y142</f>
        <v>0</v>
      </c>
      <c r="Z142" s="730">
        <f>[5]Summary!Z142</f>
        <v>0</v>
      </c>
      <c r="AA142" s="730">
        <f>[5]Summary!AA142</f>
        <v>0</v>
      </c>
      <c r="AB142" s="730">
        <f>[5]Summary!AB142</f>
        <v>0</v>
      </c>
      <c r="AC142" s="730">
        <f>[5]Summary!AC142</f>
        <v>0</v>
      </c>
      <c r="AD142" s="730">
        <f>[5]Summary!AD142</f>
        <v>-4166885.1</v>
      </c>
    </row>
    <row r="143" spans="1:30">
      <c r="A143" s="727" t="str">
        <f>[5]Summary!A143</f>
        <v>UI</v>
      </c>
      <c r="B143" s="721" t="str">
        <f>[5]Summary!B143</f>
        <v xml:space="preserve">               336 - Roads, Railroads and Bridges</v>
      </c>
      <c r="C143" s="123" t="str">
        <f>[5]Summary!C143</f>
        <v>E336</v>
      </c>
      <c r="D143" s="121" t="str">
        <f>[5]Summary!D143</f>
        <v>C336</v>
      </c>
      <c r="E143" s="123">
        <f>[5]Summary!E143</f>
        <v>-651050</v>
      </c>
      <c r="F143" s="123">
        <f>[5]Summary!F143</f>
        <v>0</v>
      </c>
      <c r="G143" s="123">
        <f>[5]Summary!G143</f>
        <v>-651050</v>
      </c>
      <c r="H143" s="123">
        <f>[5]Summary!H143</f>
        <v>0</v>
      </c>
      <c r="I143" s="123">
        <f>[5]Summary!I143</f>
        <v>-651050</v>
      </c>
      <c r="J143" s="351">
        <f>[5]Summary!J143</f>
        <v>-716000</v>
      </c>
      <c r="K143" s="351">
        <f>[5]Summary!K143</f>
        <v>-0.10999999999999999</v>
      </c>
      <c r="L143" s="351">
        <f>[5]Summary!L143</f>
        <v>0</v>
      </c>
      <c r="M143" s="351">
        <f>[5]Summary!M143</f>
        <v>-0.10999999999999999</v>
      </c>
      <c r="N143" s="351">
        <f>[5]Summary!N143</f>
        <v>0</v>
      </c>
      <c r="O143" s="351">
        <f>[5]Summary!O143</f>
        <v>-64950</v>
      </c>
      <c r="P143" s="351">
        <f>[5]Summary!P143</f>
        <v>0</v>
      </c>
      <c r="Q143" s="351">
        <f>[5]Summary!Q143</f>
        <v>-64950.11</v>
      </c>
      <c r="R143" s="351">
        <f>[5]Summary!R143</f>
        <v>-716000.11</v>
      </c>
      <c r="S143" s="351">
        <f>[5]Summary!S143</f>
        <v>0</v>
      </c>
      <c r="T143" s="351">
        <f>[5]Summary!T143</f>
        <v>0</v>
      </c>
      <c r="U143" s="351">
        <f>[5]Summary!U143</f>
        <v>0</v>
      </c>
      <c r="V143" s="730">
        <f>[5]Summary!V143</f>
        <v>0</v>
      </c>
      <c r="W143" s="730">
        <f>[5]Summary!W143</f>
        <v>0</v>
      </c>
      <c r="X143" s="730">
        <f>[5]Summary!X143</f>
        <v>0</v>
      </c>
      <c r="Y143" s="730">
        <f>[5]Summary!Y143</f>
        <v>0</v>
      </c>
      <c r="Z143" s="730">
        <f>[5]Summary!Z143</f>
        <v>0</v>
      </c>
      <c r="AA143" s="730">
        <f>[5]Summary!AA143</f>
        <v>0</v>
      </c>
      <c r="AB143" s="730">
        <f>[5]Summary!AB143</f>
        <v>0</v>
      </c>
      <c r="AC143" s="730">
        <f>[5]Summary!AC143</f>
        <v>0</v>
      </c>
      <c r="AD143" s="730">
        <f>[5]Summary!AD143</f>
        <v>-716000.11</v>
      </c>
    </row>
    <row r="144" spans="1:30">
      <c r="A144" s="727" t="str">
        <f>[5]Summary!A144</f>
        <v>UI</v>
      </c>
      <c r="B144" s="721" t="str">
        <f>[5]Summary!B144</f>
        <v xml:space="preserve">               337 - ARO</v>
      </c>
      <c r="C144" s="123" t="str">
        <f>[5]Summary!C144</f>
        <v>E337</v>
      </c>
      <c r="D144" s="121" t="str">
        <f>[5]Summary!D144</f>
        <v>C337</v>
      </c>
      <c r="E144" s="123">
        <f>[5]Summary!E144</f>
        <v>0</v>
      </c>
      <c r="F144" s="123">
        <f>[5]Summary!F144</f>
        <v>0</v>
      </c>
      <c r="G144" s="123">
        <f>[5]Summary!G144</f>
        <v>0</v>
      </c>
      <c r="H144" s="123">
        <f>[5]Summary!H144</f>
        <v>0</v>
      </c>
      <c r="I144" s="123">
        <f>[5]Summary!I144</f>
        <v>0</v>
      </c>
      <c r="J144" s="351">
        <f>[5]Summary!J144</f>
        <v>0</v>
      </c>
      <c r="K144" s="351">
        <f>[5]Summary!K144</f>
        <v>0</v>
      </c>
      <c r="L144" s="351">
        <f>[5]Summary!L144</f>
        <v>0</v>
      </c>
      <c r="M144" s="351">
        <f>[5]Summary!M144</f>
        <v>19985</v>
      </c>
      <c r="N144" s="351">
        <f>[5]Summary!N144</f>
        <v>0</v>
      </c>
      <c r="O144" s="351">
        <f>[5]Summary!O144</f>
        <v>0</v>
      </c>
      <c r="P144" s="351">
        <f>[5]Summary!P144</f>
        <v>0</v>
      </c>
      <c r="Q144" s="351">
        <f>[5]Summary!Q144</f>
        <v>19985</v>
      </c>
      <c r="R144" s="351">
        <f>[5]Summary!R144</f>
        <v>19985</v>
      </c>
      <c r="S144" s="351">
        <f>[5]Summary!S144</f>
        <v>0</v>
      </c>
      <c r="T144" s="351">
        <f>[5]Summary!T144</f>
        <v>0</v>
      </c>
      <c r="U144" s="351">
        <f>[5]Summary!U144</f>
        <v>0</v>
      </c>
      <c r="V144" s="730">
        <f>[5]Summary!V144</f>
        <v>0</v>
      </c>
      <c r="W144" s="730">
        <f>[5]Summary!W144</f>
        <v>0</v>
      </c>
      <c r="X144" s="730">
        <f>[5]Summary!X144</f>
        <v>0</v>
      </c>
      <c r="Y144" s="730">
        <f>[5]Summary!Y144</f>
        <v>0</v>
      </c>
      <c r="Z144" s="730">
        <f>[5]Summary!Z144</f>
        <v>0</v>
      </c>
      <c r="AA144" s="730">
        <f>[5]Summary!AA144</f>
        <v>0</v>
      </c>
      <c r="AB144" s="730">
        <f>[5]Summary!AB144</f>
        <v>0</v>
      </c>
      <c r="AC144" s="730">
        <f>[5]Summary!AC144</f>
        <v>0</v>
      </c>
      <c r="AD144" s="730">
        <f>[5]Summary!AD144</f>
        <v>19985</v>
      </c>
    </row>
    <row r="145" spans="1:30">
      <c r="A145" s="727" t="str">
        <f>[5]Summary!A145</f>
        <v>UI</v>
      </c>
      <c r="B145" s="721" t="str">
        <f>[5]Summary!B145</f>
        <v xml:space="preserve">               338 - Easements</v>
      </c>
      <c r="C145" s="731" t="str">
        <f>[5]Summary!C145</f>
        <v>E338</v>
      </c>
      <c r="D145" s="731" t="str">
        <f>[5]Summary!D145</f>
        <v>C338</v>
      </c>
      <c r="E145" s="731">
        <f>[5]Summary!E145</f>
        <v>0</v>
      </c>
      <c r="F145" s="731">
        <f>[5]Summary!F145</f>
        <v>0</v>
      </c>
      <c r="G145" s="731">
        <f>[5]Summary!G145</f>
        <v>0</v>
      </c>
      <c r="H145" s="731">
        <f>[5]Summary!H145</f>
        <v>0</v>
      </c>
      <c r="I145" s="731">
        <f>[5]Summary!I145</f>
        <v>0</v>
      </c>
      <c r="J145" s="732">
        <f>[5]Summary!J145</f>
        <v>0</v>
      </c>
      <c r="K145" s="732">
        <f>[5]Summary!K145</f>
        <v>0</v>
      </c>
      <c r="L145" s="732">
        <f>[5]Summary!L145</f>
        <v>0</v>
      </c>
      <c r="M145" s="732">
        <f>[5]Summary!M145</f>
        <v>0</v>
      </c>
      <c r="N145" s="732">
        <f>[5]Summary!N145</f>
        <v>0</v>
      </c>
      <c r="O145" s="732">
        <f>[5]Summary!O145</f>
        <v>0</v>
      </c>
      <c r="P145" s="732">
        <f>[5]Summary!P145</f>
        <v>0</v>
      </c>
      <c r="Q145" s="732">
        <f>[5]Summary!Q145</f>
        <v>0</v>
      </c>
      <c r="R145" s="732">
        <f>[5]Summary!R145</f>
        <v>0</v>
      </c>
      <c r="S145" s="732">
        <f>[5]Summary!S145</f>
        <v>0</v>
      </c>
      <c r="T145" s="732">
        <f>[5]Summary!T145</f>
        <v>0</v>
      </c>
      <c r="U145" s="732">
        <f>[5]Summary!U145</f>
        <v>0</v>
      </c>
      <c r="V145" s="733">
        <f>[5]Summary!V145</f>
        <v>0</v>
      </c>
      <c r="W145" s="733">
        <f>[5]Summary!W145</f>
        <v>0</v>
      </c>
      <c r="X145" s="733">
        <f>[5]Summary!X145</f>
        <v>0</v>
      </c>
      <c r="Y145" s="733">
        <f>[5]Summary!Y145</f>
        <v>0</v>
      </c>
      <c r="Z145" s="733">
        <f>[5]Summary!Z145</f>
        <v>0</v>
      </c>
      <c r="AA145" s="733">
        <f>[5]Summary!AA145</f>
        <v>0</v>
      </c>
      <c r="AB145" s="733">
        <f>[5]Summary!AB145</f>
        <v>0</v>
      </c>
      <c r="AC145" s="733">
        <f>[5]Summary!AC145</f>
        <v>0</v>
      </c>
      <c r="AD145" s="733">
        <f>[5]Summary!AD145</f>
        <v>0</v>
      </c>
    </row>
    <row r="146" spans="1:30">
      <c r="A146" s="727">
        <f>[5]Summary!A146</f>
        <v>0</v>
      </c>
      <c r="B146" s="728" t="str">
        <f>[5]Summary!B146</f>
        <v>Total Hydro</v>
      </c>
      <c r="C146" s="734">
        <f>[5]Summary!C146</f>
        <v>0</v>
      </c>
      <c r="D146" s="734">
        <f>[5]Summary!D146</f>
        <v>0</v>
      </c>
      <c r="E146" s="734">
        <f>[5]Summary!E146</f>
        <v>-174124890</v>
      </c>
      <c r="F146" s="734">
        <f>[5]Summary!F146</f>
        <v>0</v>
      </c>
      <c r="G146" s="734">
        <f>[5]Summary!G146</f>
        <v>-174124890</v>
      </c>
      <c r="H146" s="734">
        <f>[5]Summary!H146</f>
        <v>0</v>
      </c>
      <c r="I146" s="734">
        <f>[5]Summary!I146</f>
        <v>-174124890</v>
      </c>
      <c r="J146" s="734">
        <f>[5]Summary!J146</f>
        <v>-183452000</v>
      </c>
      <c r="K146" s="734">
        <f>[5]Summary!K146</f>
        <v>-90606.96</v>
      </c>
      <c r="L146" s="734">
        <f>[5]Summary!L146</f>
        <v>0</v>
      </c>
      <c r="M146" s="734">
        <f>[5]Summary!M146</f>
        <v>-70621.950000000012</v>
      </c>
      <c r="N146" s="734">
        <f>[5]Summary!N146</f>
        <v>0</v>
      </c>
      <c r="O146" s="734">
        <f>[5]Summary!O146</f>
        <v>-9327110</v>
      </c>
      <c r="P146" s="734">
        <f>[5]Summary!P146</f>
        <v>0</v>
      </c>
      <c r="Q146" s="734">
        <f>[5]Summary!Q146</f>
        <v>-9397731.9499999974</v>
      </c>
      <c r="R146" s="734">
        <f>[5]Summary!R146</f>
        <v>-183522621.95000002</v>
      </c>
      <c r="S146" s="734">
        <f>[5]Summary!S146</f>
        <v>0</v>
      </c>
      <c r="T146" s="734">
        <f>[5]Summary!T146</f>
        <v>0</v>
      </c>
      <c r="U146" s="734">
        <f>[5]Summary!U146</f>
        <v>0</v>
      </c>
      <c r="V146" s="734">
        <f>[5]Summary!V146</f>
        <v>0</v>
      </c>
      <c r="W146" s="734">
        <f>[5]Summary!W146</f>
        <v>0</v>
      </c>
      <c r="X146" s="734">
        <f>[5]Summary!X146</f>
        <v>0</v>
      </c>
      <c r="Y146" s="734">
        <f>[5]Summary!Y146</f>
        <v>0</v>
      </c>
      <c r="Z146" s="734">
        <f>[5]Summary!Z146</f>
        <v>0</v>
      </c>
      <c r="AA146" s="734">
        <f>[5]Summary!AA146</f>
        <v>0</v>
      </c>
      <c r="AB146" s="734">
        <f>[5]Summary!AB146</f>
        <v>0</v>
      </c>
      <c r="AC146" s="734">
        <f>[5]Summary!AC146</f>
        <v>0</v>
      </c>
      <c r="AD146" s="734">
        <f>[5]Summary!AD146</f>
        <v>-183522621.95000002</v>
      </c>
    </row>
    <row r="147" spans="1:30">
      <c r="A147" s="727" t="str">
        <f>[5]Summary!A147</f>
        <v>UI</v>
      </c>
      <c r="B147" s="721" t="str">
        <f>[5]Summary!B147</f>
        <v xml:space="preserve">          Other Production:</v>
      </c>
      <c r="C147" s="123">
        <f>[5]Summary!C147</f>
        <v>0</v>
      </c>
      <c r="D147" s="121">
        <f>[5]Summary!D147</f>
        <v>0</v>
      </c>
      <c r="E147" s="123">
        <f>[5]Summary!E147</f>
        <v>0</v>
      </c>
      <c r="F147" s="123">
        <f>[5]Summary!F147</f>
        <v>0</v>
      </c>
      <c r="G147" s="123">
        <f>[5]Summary!G147</f>
        <v>0</v>
      </c>
      <c r="H147" s="123">
        <f>[5]Summary!H147</f>
        <v>0</v>
      </c>
      <c r="I147" s="123">
        <f>[5]Summary!I147</f>
        <v>0</v>
      </c>
      <c r="J147" s="123">
        <f>[5]Summary!J147</f>
        <v>0</v>
      </c>
      <c r="K147" s="123">
        <f>[5]Summary!K147</f>
        <v>0</v>
      </c>
      <c r="L147" s="123">
        <f>[5]Summary!L147</f>
        <v>0</v>
      </c>
      <c r="M147" s="123">
        <f>[5]Summary!M147</f>
        <v>0</v>
      </c>
      <c r="N147" s="123">
        <f>[5]Summary!N147</f>
        <v>0</v>
      </c>
      <c r="O147" s="123">
        <f>[5]Summary!O147</f>
        <v>0</v>
      </c>
      <c r="P147" s="123">
        <f>[5]Summary!P147</f>
        <v>0</v>
      </c>
      <c r="Q147" s="123">
        <f>[5]Summary!Q147</f>
        <v>0</v>
      </c>
      <c r="R147" s="123">
        <f>[5]Summary!R147</f>
        <v>0</v>
      </c>
      <c r="S147" s="123">
        <f>[5]Summary!S147</f>
        <v>0</v>
      </c>
      <c r="T147" s="123">
        <f>[5]Summary!T147</f>
        <v>0</v>
      </c>
      <c r="U147" s="123">
        <f>[5]Summary!U147</f>
        <v>0</v>
      </c>
      <c r="V147" s="123">
        <f>[5]Summary!V147</f>
        <v>0</v>
      </c>
      <c r="W147" s="123">
        <f>[5]Summary!W147</f>
        <v>0</v>
      </c>
      <c r="X147" s="123">
        <f>[5]Summary!X147</f>
        <v>0</v>
      </c>
      <c r="Y147" s="123">
        <f>[5]Summary!Y147</f>
        <v>0</v>
      </c>
      <c r="Z147" s="123">
        <f>[5]Summary!Z147</f>
        <v>0</v>
      </c>
      <c r="AA147" s="123">
        <f>[5]Summary!AA147</f>
        <v>0</v>
      </c>
      <c r="AB147" s="123">
        <f>[5]Summary!AB147</f>
        <v>0</v>
      </c>
      <c r="AC147" s="123">
        <f>[5]Summary!AC147</f>
        <v>0</v>
      </c>
      <c r="AD147" s="123">
        <f>[5]Summary!AD147</f>
        <v>0</v>
      </c>
    </row>
    <row r="148" spans="1:30">
      <c r="A148" s="727" t="str">
        <f>[5]Summary!A148</f>
        <v>UI</v>
      </c>
      <c r="B148" s="721" t="str">
        <f>[5]Summary!B148</f>
        <v xml:space="preserve">               340 - Land and Land Rights</v>
      </c>
      <c r="C148" s="123" t="str">
        <f>[5]Summary!C148</f>
        <v>E340</v>
      </c>
      <c r="D148" s="121" t="str">
        <f>[5]Summary!D148</f>
        <v>C340</v>
      </c>
      <c r="E148" s="123">
        <f>[5]Summary!E148</f>
        <v>-209115</v>
      </c>
      <c r="F148" s="123">
        <f>[5]Summary!F148</f>
        <v>0</v>
      </c>
      <c r="G148" s="123">
        <f>[5]Summary!G148</f>
        <v>-209115</v>
      </c>
      <c r="H148" s="123">
        <f>[5]Summary!H148</f>
        <v>0</v>
      </c>
      <c r="I148" s="123">
        <f>[5]Summary!I148</f>
        <v>-209115</v>
      </c>
      <c r="J148" s="351">
        <f>[5]Summary!J148</f>
        <v>-210000</v>
      </c>
      <c r="K148" s="351">
        <f>[5]Summary!K148</f>
        <v>-0.01</v>
      </c>
      <c r="L148" s="351">
        <f>[5]Summary!L148</f>
        <v>0</v>
      </c>
      <c r="M148" s="351">
        <f>[5]Summary!M148</f>
        <v>-0.01</v>
      </c>
      <c r="N148" s="351">
        <f>[5]Summary!N148</f>
        <v>0</v>
      </c>
      <c r="O148" s="351">
        <f>[5]Summary!O148</f>
        <v>-885</v>
      </c>
      <c r="P148" s="351">
        <f>[5]Summary!P148</f>
        <v>0</v>
      </c>
      <c r="Q148" s="351">
        <f>[5]Summary!Q148</f>
        <v>-885.01</v>
      </c>
      <c r="R148" s="351">
        <f>[5]Summary!R148</f>
        <v>-210000.01</v>
      </c>
      <c r="S148" s="351">
        <f>[5]Summary!S148</f>
        <v>0</v>
      </c>
      <c r="T148" s="351">
        <f>[5]Summary!T148</f>
        <v>0</v>
      </c>
      <c r="U148" s="351">
        <f>[5]Summary!U148</f>
        <v>0</v>
      </c>
      <c r="V148" s="351">
        <f>[5]Summary!V148</f>
        <v>0</v>
      </c>
      <c r="W148" s="351">
        <f>[5]Summary!W148</f>
        <v>0</v>
      </c>
      <c r="X148" s="351">
        <f>[5]Summary!X148</f>
        <v>0</v>
      </c>
      <c r="Y148" s="351">
        <f>[5]Summary!Y148</f>
        <v>0</v>
      </c>
      <c r="Z148" s="351">
        <f>[5]Summary!Z148</f>
        <v>0</v>
      </c>
      <c r="AA148" s="351">
        <f>[5]Summary!AA148</f>
        <v>0</v>
      </c>
      <c r="AB148" s="351">
        <f>[5]Summary!AB148</f>
        <v>0</v>
      </c>
      <c r="AC148" s="351">
        <f>[5]Summary!AC148</f>
        <v>0</v>
      </c>
      <c r="AD148" s="351">
        <f>[5]Summary!AD148</f>
        <v>-210000.01</v>
      </c>
    </row>
    <row r="149" spans="1:30">
      <c r="A149" s="727" t="str">
        <f>[5]Summary!A149</f>
        <v>UI</v>
      </c>
      <c r="B149" s="721" t="str">
        <f>[5]Summary!B149</f>
        <v xml:space="preserve">               341 - Structures and Improvements</v>
      </c>
      <c r="C149" s="123" t="str">
        <f>[5]Summary!C149</f>
        <v>E341</v>
      </c>
      <c r="D149" s="121" t="str">
        <f>[5]Summary!D149</f>
        <v>C341</v>
      </c>
      <c r="E149" s="123">
        <f>[5]Summary!E149</f>
        <v>-65184828</v>
      </c>
      <c r="F149" s="123">
        <f>[5]Summary!F149</f>
        <v>0</v>
      </c>
      <c r="G149" s="123">
        <f>[5]Summary!G149</f>
        <v>-65184828</v>
      </c>
      <c r="H149" s="123">
        <f>[5]Summary!H149</f>
        <v>0</v>
      </c>
      <c r="I149" s="123">
        <f>[5]Summary!I149</f>
        <v>-65184828</v>
      </c>
      <c r="J149" s="351">
        <f>[5]Summary!J149</f>
        <v>-67045000</v>
      </c>
      <c r="K149" s="351">
        <f>[5]Summary!K149</f>
        <v>-11076.220000000001</v>
      </c>
      <c r="L149" s="351">
        <f>[5]Summary!L149</f>
        <v>0</v>
      </c>
      <c r="M149" s="351">
        <f>[5]Summary!M149</f>
        <v>-11076.220000000001</v>
      </c>
      <c r="N149" s="351">
        <f>[5]Summary!N149</f>
        <v>0</v>
      </c>
      <c r="O149" s="351">
        <f>[5]Summary!O149</f>
        <v>-1860172</v>
      </c>
      <c r="P149" s="351">
        <f>[5]Summary!P149</f>
        <v>0</v>
      </c>
      <c r="Q149" s="351">
        <f>[5]Summary!Q149</f>
        <v>-1871248.22</v>
      </c>
      <c r="R149" s="351">
        <f>[5]Summary!R149</f>
        <v>-67056076.219999999</v>
      </c>
      <c r="S149" s="351">
        <f>[5]Summary!S149</f>
        <v>0</v>
      </c>
      <c r="T149" s="351">
        <f>[5]Summary!T149</f>
        <v>0</v>
      </c>
      <c r="U149" s="351">
        <f>[5]Summary!U149</f>
        <v>0</v>
      </c>
      <c r="V149" s="351">
        <f>[5]Summary!V149</f>
        <v>0</v>
      </c>
      <c r="W149" s="351">
        <f>[5]Summary!W149</f>
        <v>0</v>
      </c>
      <c r="X149" s="351">
        <f>[5]Summary!X149</f>
        <v>0</v>
      </c>
      <c r="Y149" s="351">
        <f>[5]Summary!Y149</f>
        <v>0</v>
      </c>
      <c r="Z149" s="351">
        <f>[5]Summary!Z149</f>
        <v>0</v>
      </c>
      <c r="AA149" s="351">
        <f>[5]Summary!AA149</f>
        <v>0</v>
      </c>
      <c r="AB149" s="351">
        <f>[5]Summary!AB149</f>
        <v>0</v>
      </c>
      <c r="AC149" s="351">
        <f>[5]Summary!AC149</f>
        <v>0</v>
      </c>
      <c r="AD149" s="351">
        <f>[5]Summary!AD149</f>
        <v>-67056076.219999999</v>
      </c>
    </row>
    <row r="150" spans="1:30">
      <c r="A150" s="727" t="str">
        <f>[5]Summary!A150</f>
        <v>UI</v>
      </c>
      <c r="B150" s="721" t="str">
        <f>[5]Summary!B150</f>
        <v xml:space="preserve">               342 - Fuel Holders, Producers, and Accessories</v>
      </c>
      <c r="C150" s="123" t="str">
        <f>[5]Summary!C150</f>
        <v>E342</v>
      </c>
      <c r="D150" s="121" t="str">
        <f>[5]Summary!D150</f>
        <v>C342</v>
      </c>
      <c r="E150" s="123">
        <f>[5]Summary!E150</f>
        <v>-20415324</v>
      </c>
      <c r="F150" s="123">
        <f>[5]Summary!F150</f>
        <v>0</v>
      </c>
      <c r="G150" s="123">
        <f>[5]Summary!G150</f>
        <v>-20415324</v>
      </c>
      <c r="H150" s="123">
        <f>[5]Summary!H150</f>
        <v>0</v>
      </c>
      <c r="I150" s="123">
        <f>[5]Summary!I150</f>
        <v>-20415324</v>
      </c>
      <c r="J150" s="351">
        <f>[5]Summary!J150</f>
        <v>-20647000</v>
      </c>
      <c r="K150" s="351">
        <f>[5]Summary!K150</f>
        <v>-1598.67</v>
      </c>
      <c r="L150" s="351">
        <f>[5]Summary!L150</f>
        <v>0</v>
      </c>
      <c r="M150" s="351">
        <f>[5]Summary!M150</f>
        <v>-1598.67</v>
      </c>
      <c r="N150" s="351">
        <f>[5]Summary!N150</f>
        <v>0</v>
      </c>
      <c r="O150" s="351">
        <f>[5]Summary!O150</f>
        <v>-231676</v>
      </c>
      <c r="P150" s="351">
        <f>[5]Summary!P150</f>
        <v>0</v>
      </c>
      <c r="Q150" s="351">
        <f>[5]Summary!Q150</f>
        <v>-233274.67</v>
      </c>
      <c r="R150" s="351">
        <f>[5]Summary!R150</f>
        <v>-20648598.670000002</v>
      </c>
      <c r="S150" s="351">
        <f>[5]Summary!S150</f>
        <v>0</v>
      </c>
      <c r="T150" s="351">
        <f>[5]Summary!T150</f>
        <v>0</v>
      </c>
      <c r="U150" s="351">
        <f>[5]Summary!U150</f>
        <v>0</v>
      </c>
      <c r="V150" s="351">
        <f>[5]Summary!V150</f>
        <v>0</v>
      </c>
      <c r="W150" s="351">
        <f>[5]Summary!W150</f>
        <v>0</v>
      </c>
      <c r="X150" s="351">
        <f>[5]Summary!X150</f>
        <v>0</v>
      </c>
      <c r="Y150" s="351">
        <f>[5]Summary!Y150</f>
        <v>0</v>
      </c>
      <c r="Z150" s="351">
        <f>[5]Summary!Z150</f>
        <v>0</v>
      </c>
      <c r="AA150" s="351">
        <f>[5]Summary!AA150</f>
        <v>0</v>
      </c>
      <c r="AB150" s="351">
        <f>[5]Summary!AB150</f>
        <v>0</v>
      </c>
      <c r="AC150" s="351">
        <f>[5]Summary!AC150</f>
        <v>0</v>
      </c>
      <c r="AD150" s="351">
        <f>[5]Summary!AD150</f>
        <v>-20648598.670000002</v>
      </c>
    </row>
    <row r="151" spans="1:30">
      <c r="A151" s="727" t="str">
        <f>[5]Summary!A151</f>
        <v>UI</v>
      </c>
      <c r="B151" s="721" t="str">
        <f>[5]Summary!B151</f>
        <v xml:space="preserve">               344 - Generators</v>
      </c>
      <c r="C151" s="123" t="str">
        <f>[5]Summary!C151</f>
        <v>E344</v>
      </c>
      <c r="D151" s="121" t="str">
        <f>[5]Summary!D151</f>
        <v>C344</v>
      </c>
      <c r="E151" s="123">
        <f>[5]Summary!E151</f>
        <v>-592102779</v>
      </c>
      <c r="F151" s="123">
        <f>[5]Summary!F151</f>
        <v>0</v>
      </c>
      <c r="G151" s="123">
        <f>[5]Summary!G151</f>
        <v>-592102779</v>
      </c>
      <c r="H151" s="123">
        <f>[5]Summary!H151</f>
        <v>0</v>
      </c>
      <c r="I151" s="123">
        <f>[5]Summary!I151</f>
        <v>-592102779</v>
      </c>
      <c r="J151" s="351">
        <f>[5]Summary!J151</f>
        <v>-619253000</v>
      </c>
      <c r="K151" s="351">
        <f>[5]Summary!K151</f>
        <v>-73284.950000000012</v>
      </c>
      <c r="L151" s="351">
        <f>[5]Summary!L151</f>
        <v>0</v>
      </c>
      <c r="M151" s="351">
        <f>[5]Summary!M151</f>
        <v>-73284.950000000012</v>
      </c>
      <c r="N151" s="351">
        <f>[5]Summary!N151</f>
        <v>1463000</v>
      </c>
      <c r="O151" s="351">
        <f>[5]Summary!O151</f>
        <v>-27150221</v>
      </c>
      <c r="P151" s="351">
        <f>[5]Summary!P151</f>
        <v>0</v>
      </c>
      <c r="Q151" s="351">
        <f>[5]Summary!Q151</f>
        <v>-25760505.949999999</v>
      </c>
      <c r="R151" s="351">
        <f>[5]Summary!R151</f>
        <v>-617863284.95000005</v>
      </c>
      <c r="S151" s="351">
        <f>[5]Summary!S151</f>
        <v>0</v>
      </c>
      <c r="T151" s="351">
        <f>[5]Summary!T151</f>
        <v>0</v>
      </c>
      <c r="U151" s="351">
        <f>[5]Summary!U151</f>
        <v>0</v>
      </c>
      <c r="V151" s="351">
        <f>[5]Summary!V151</f>
        <v>0</v>
      </c>
      <c r="W151" s="351">
        <f>[5]Summary!W151</f>
        <v>0</v>
      </c>
      <c r="X151" s="351">
        <f>[5]Summary!X151</f>
        <v>0</v>
      </c>
      <c r="Y151" s="351">
        <f>[5]Summary!Y151</f>
        <v>0</v>
      </c>
      <c r="Z151" s="351">
        <f>[5]Summary!Z151</f>
        <v>0</v>
      </c>
      <c r="AA151" s="351">
        <f>[5]Summary!AA151</f>
        <v>0</v>
      </c>
      <c r="AB151" s="351">
        <f>[5]Summary!AB151</f>
        <v>0</v>
      </c>
      <c r="AC151" s="351">
        <f>[5]Summary!AC151</f>
        <v>0</v>
      </c>
      <c r="AD151" s="351">
        <f>[5]Summary!AD151</f>
        <v>-617863284.95000005</v>
      </c>
    </row>
    <row r="152" spans="1:30">
      <c r="A152" s="727" t="str">
        <f>[5]Summary!A152</f>
        <v>UI</v>
      </c>
      <c r="B152" s="721" t="str">
        <f>[5]Summary!B152</f>
        <v xml:space="preserve">               345 - Accessory Electric Equipment</v>
      </c>
      <c r="C152" s="123" t="str">
        <f>[5]Summary!C152</f>
        <v>E345</v>
      </c>
      <c r="D152" s="121" t="str">
        <f>[5]Summary!D152</f>
        <v>C345</v>
      </c>
      <c r="E152" s="123">
        <f>[5]Summary!E152</f>
        <v>-63189199</v>
      </c>
      <c r="F152" s="123">
        <f>[5]Summary!F152</f>
        <v>0</v>
      </c>
      <c r="G152" s="123">
        <f>[5]Summary!G152</f>
        <v>-63189199</v>
      </c>
      <c r="H152" s="123">
        <f>[5]Summary!H152</f>
        <v>0</v>
      </c>
      <c r="I152" s="123">
        <f>[5]Summary!I152</f>
        <v>-63189199</v>
      </c>
      <c r="J152" s="351">
        <f>[5]Summary!J152</f>
        <v>-65738000</v>
      </c>
      <c r="K152" s="351">
        <f>[5]Summary!K152</f>
        <v>-17000.909999999996</v>
      </c>
      <c r="L152" s="351">
        <f>[5]Summary!L152</f>
        <v>0</v>
      </c>
      <c r="M152" s="351">
        <f>[5]Summary!M152</f>
        <v>-17000.909999999996</v>
      </c>
      <c r="N152" s="351">
        <f>[5]Summary!N152</f>
        <v>576000</v>
      </c>
      <c r="O152" s="351">
        <f>[5]Summary!O152</f>
        <v>-2548801</v>
      </c>
      <c r="P152" s="351">
        <f>[5]Summary!P152</f>
        <v>0</v>
      </c>
      <c r="Q152" s="351">
        <f>[5]Summary!Q152</f>
        <v>-1989801.9100000001</v>
      </c>
      <c r="R152" s="351">
        <f>[5]Summary!R152</f>
        <v>-65179000.909999996</v>
      </c>
      <c r="S152" s="351">
        <f>[5]Summary!S152</f>
        <v>0</v>
      </c>
      <c r="T152" s="351">
        <f>[5]Summary!T152</f>
        <v>0</v>
      </c>
      <c r="U152" s="351">
        <f>[5]Summary!U152</f>
        <v>0</v>
      </c>
      <c r="V152" s="351">
        <f>[5]Summary!V152</f>
        <v>0</v>
      </c>
      <c r="W152" s="351">
        <f>[5]Summary!W152</f>
        <v>0</v>
      </c>
      <c r="X152" s="351">
        <f>[5]Summary!X152</f>
        <v>0</v>
      </c>
      <c r="Y152" s="351">
        <f>[5]Summary!Y152</f>
        <v>0</v>
      </c>
      <c r="Z152" s="351">
        <f>[5]Summary!Z152</f>
        <v>0</v>
      </c>
      <c r="AA152" s="351">
        <f>[5]Summary!AA152</f>
        <v>0</v>
      </c>
      <c r="AB152" s="351">
        <f>[5]Summary!AB152</f>
        <v>0</v>
      </c>
      <c r="AC152" s="351">
        <f>[5]Summary!AC152</f>
        <v>0</v>
      </c>
      <c r="AD152" s="351">
        <f>[5]Summary!AD152</f>
        <v>-65179000.909999996</v>
      </c>
    </row>
    <row r="153" spans="1:30">
      <c r="A153" s="727" t="str">
        <f>[5]Summary!A153</f>
        <v>UI</v>
      </c>
      <c r="B153" s="721" t="str">
        <f>[5]Summary!B153</f>
        <v xml:space="preserve">               346 - Other Production</v>
      </c>
      <c r="C153" s="123" t="str">
        <f>[5]Summary!C153</f>
        <v>E346</v>
      </c>
      <c r="D153" s="121" t="str">
        <f>[5]Summary!D153</f>
        <v>C346</v>
      </c>
      <c r="E153" s="123">
        <f>[5]Summary!E153</f>
        <v>-7134059</v>
      </c>
      <c r="F153" s="123">
        <f>[5]Summary!F153</f>
        <v>0</v>
      </c>
      <c r="G153" s="123">
        <f>[5]Summary!G153</f>
        <v>-7134059</v>
      </c>
      <c r="H153" s="123">
        <f>[5]Summary!H153</f>
        <v>0</v>
      </c>
      <c r="I153" s="123">
        <f>[5]Summary!I153</f>
        <v>-7134059</v>
      </c>
      <c r="J153" s="351">
        <f>[5]Summary!J153</f>
        <v>-7507000</v>
      </c>
      <c r="K153" s="351">
        <f>[5]Summary!K153</f>
        <v>-40737.69</v>
      </c>
      <c r="L153" s="351">
        <f>[5]Summary!L153</f>
        <v>0</v>
      </c>
      <c r="M153" s="351">
        <f>[5]Summary!M153</f>
        <v>-40737.69</v>
      </c>
      <c r="N153" s="351">
        <f>[5]Summary!N153</f>
        <v>0</v>
      </c>
      <c r="O153" s="351">
        <f>[5]Summary!O153</f>
        <v>-372941</v>
      </c>
      <c r="P153" s="351">
        <f>[5]Summary!P153</f>
        <v>0</v>
      </c>
      <c r="Q153" s="351">
        <f>[5]Summary!Q153</f>
        <v>-413678.69</v>
      </c>
      <c r="R153" s="351">
        <f>[5]Summary!R153</f>
        <v>-7547737.6900000004</v>
      </c>
      <c r="S153" s="351">
        <f>[5]Summary!S153</f>
        <v>0</v>
      </c>
      <c r="T153" s="351">
        <f>[5]Summary!T153</f>
        <v>0</v>
      </c>
      <c r="U153" s="351">
        <f>[5]Summary!U153</f>
        <v>0</v>
      </c>
      <c r="V153" s="351">
        <f>[5]Summary!V153</f>
        <v>0</v>
      </c>
      <c r="W153" s="351">
        <f>[5]Summary!W153</f>
        <v>0</v>
      </c>
      <c r="X153" s="351">
        <f>[5]Summary!X153</f>
        <v>0</v>
      </c>
      <c r="Y153" s="351">
        <f>[5]Summary!Y153</f>
        <v>0</v>
      </c>
      <c r="Z153" s="351">
        <f>[5]Summary!Z153</f>
        <v>0</v>
      </c>
      <c r="AA153" s="351">
        <f>[5]Summary!AA153</f>
        <v>0</v>
      </c>
      <c r="AB153" s="351">
        <f>[5]Summary!AB153</f>
        <v>0</v>
      </c>
      <c r="AC153" s="351">
        <f>[5]Summary!AC153</f>
        <v>0</v>
      </c>
      <c r="AD153" s="351">
        <f>[5]Summary!AD153</f>
        <v>-7547737.6900000004</v>
      </c>
    </row>
    <row r="154" spans="1:30">
      <c r="A154" s="727" t="str">
        <f>[5]Summary!A154</f>
        <v>UI</v>
      </c>
      <c r="B154" s="721" t="str">
        <f>[5]Summary!B154</f>
        <v xml:space="preserve">               347 - Asset Retirement Obligation</v>
      </c>
      <c r="C154" s="123" t="str">
        <f>[5]Summary!C154</f>
        <v>E347</v>
      </c>
      <c r="D154" s="121" t="str">
        <f>[5]Summary!D154</f>
        <v>C347</v>
      </c>
      <c r="E154" s="123">
        <f>[5]Summary!E154</f>
        <v>-8406328</v>
      </c>
      <c r="F154" s="123">
        <f>[5]Summary!F154</f>
        <v>0</v>
      </c>
      <c r="G154" s="123">
        <f>[5]Summary!G154</f>
        <v>-8406328</v>
      </c>
      <c r="H154" s="123">
        <f>[5]Summary!H154</f>
        <v>0</v>
      </c>
      <c r="I154" s="123">
        <f>[5]Summary!I154</f>
        <v>-8406328</v>
      </c>
      <c r="J154" s="351">
        <f>[5]Summary!J154</f>
        <v>-10016000</v>
      </c>
      <c r="K154" s="351">
        <f>[5]Summary!K154</f>
        <v>0</v>
      </c>
      <c r="L154" s="351">
        <f>[5]Summary!L154</f>
        <v>0</v>
      </c>
      <c r="M154" s="351">
        <f>[5]Summary!M154</f>
        <v>6368</v>
      </c>
      <c r="N154" s="351">
        <f>[5]Summary!N154</f>
        <v>0</v>
      </c>
      <c r="O154" s="351">
        <f>[5]Summary!O154</f>
        <v>-1609672</v>
      </c>
      <c r="P154" s="351">
        <f>[5]Summary!P154</f>
        <v>0</v>
      </c>
      <c r="Q154" s="351">
        <f>[5]Summary!Q154</f>
        <v>-1603304</v>
      </c>
      <c r="R154" s="351">
        <f>[5]Summary!R154</f>
        <v>-10009632</v>
      </c>
      <c r="S154" s="351">
        <f>[5]Summary!S154</f>
        <v>0</v>
      </c>
      <c r="T154" s="351">
        <f>[5]Summary!T154</f>
        <v>0</v>
      </c>
      <c r="U154" s="351">
        <f>[5]Summary!U154</f>
        <v>0</v>
      </c>
      <c r="V154" s="351">
        <f>[5]Summary!V154</f>
        <v>0</v>
      </c>
      <c r="W154" s="351">
        <f>[5]Summary!W154</f>
        <v>0</v>
      </c>
      <c r="X154" s="351">
        <f>[5]Summary!X154</f>
        <v>0</v>
      </c>
      <c r="Y154" s="351">
        <f>[5]Summary!Y154</f>
        <v>0</v>
      </c>
      <c r="Z154" s="351">
        <f>[5]Summary!Z154</f>
        <v>0</v>
      </c>
      <c r="AA154" s="351">
        <f>[5]Summary!AA154</f>
        <v>0</v>
      </c>
      <c r="AB154" s="351">
        <f>[5]Summary!AB154</f>
        <v>0</v>
      </c>
      <c r="AC154" s="351">
        <f>[5]Summary!AC154</f>
        <v>0</v>
      </c>
      <c r="AD154" s="351">
        <f>[5]Summary!AD154</f>
        <v>-10009632</v>
      </c>
    </row>
    <row r="155" spans="1:30">
      <c r="A155" s="727" t="str">
        <f>[5]Summary!A155</f>
        <v>UI</v>
      </c>
      <c r="B155" s="721" t="str">
        <f>[5]Summary!B155</f>
        <v xml:space="preserve">               348 - Energy Production Storage</v>
      </c>
      <c r="C155" s="731" t="str">
        <f>[5]Summary!C155</f>
        <v>E348</v>
      </c>
      <c r="D155" s="121" t="str">
        <f>[5]Summary!D155</f>
        <v>C348</v>
      </c>
      <c r="E155" s="123">
        <f>[5]Summary!E155</f>
        <v>-520885</v>
      </c>
      <c r="F155" s="123">
        <f>[5]Summary!F155</f>
        <v>0</v>
      </c>
      <c r="G155" s="123">
        <f>[5]Summary!G155</f>
        <v>-520885</v>
      </c>
      <c r="H155" s="123">
        <f>[5]Summary!H155</f>
        <v>0</v>
      </c>
      <c r="I155" s="123">
        <f>[5]Summary!I155</f>
        <v>-520885</v>
      </c>
      <c r="J155" s="351">
        <f>[5]Summary!J155</f>
        <v>-646000</v>
      </c>
      <c r="K155" s="351">
        <f>[5]Summary!K155</f>
        <v>-1337.39</v>
      </c>
      <c r="L155" s="351">
        <f>[5]Summary!L155</f>
        <v>0</v>
      </c>
      <c r="M155" s="351">
        <f>[5]Summary!M155</f>
        <v>-1337.39</v>
      </c>
      <c r="N155" s="351">
        <f>[5]Summary!N155</f>
        <v>0</v>
      </c>
      <c r="O155" s="351">
        <f>[5]Summary!O155</f>
        <v>-125115</v>
      </c>
      <c r="P155" s="351">
        <f>[5]Summary!P155</f>
        <v>0</v>
      </c>
      <c r="Q155" s="351">
        <f>[5]Summary!Q155</f>
        <v>-126452.39</v>
      </c>
      <c r="R155" s="351">
        <f>[5]Summary!R155</f>
        <v>-647337.39</v>
      </c>
      <c r="S155" s="351">
        <f>[5]Summary!S155</f>
        <v>0</v>
      </c>
      <c r="T155" s="351">
        <f>[5]Summary!T155</f>
        <v>0</v>
      </c>
      <c r="U155" s="351">
        <f>[5]Summary!U155</f>
        <v>0</v>
      </c>
      <c r="V155" s="351">
        <f>[5]Summary!V155</f>
        <v>0</v>
      </c>
      <c r="W155" s="351">
        <f>[5]Summary!W155</f>
        <v>0</v>
      </c>
      <c r="X155" s="351">
        <f>[5]Summary!X155</f>
        <v>0</v>
      </c>
      <c r="Y155" s="351">
        <f>[5]Summary!Y155</f>
        <v>0</v>
      </c>
      <c r="Z155" s="351">
        <f>[5]Summary!Z155</f>
        <v>0</v>
      </c>
      <c r="AA155" s="351">
        <f>[5]Summary!AA155</f>
        <v>0</v>
      </c>
      <c r="AB155" s="351">
        <f>[5]Summary!AB155</f>
        <v>0</v>
      </c>
      <c r="AC155" s="351">
        <f>[5]Summary!AC155</f>
        <v>0</v>
      </c>
      <c r="AD155" s="351">
        <f>[5]Summary!AD155</f>
        <v>-647337.39</v>
      </c>
    </row>
    <row r="156" spans="1:30">
      <c r="A156" s="727">
        <f>[5]Summary!A156</f>
        <v>0</v>
      </c>
      <c r="B156" s="728" t="str">
        <f>[5]Summary!B156</f>
        <v>Total Other Production</v>
      </c>
      <c r="C156" s="747">
        <f>[5]Summary!C156</f>
        <v>0</v>
      </c>
      <c r="D156" s="747">
        <f>[5]Summary!D156</f>
        <v>0</v>
      </c>
      <c r="E156" s="747">
        <f>[5]Summary!E156</f>
        <v>-757162517</v>
      </c>
      <c r="F156" s="747">
        <f>[5]Summary!F156</f>
        <v>0</v>
      </c>
      <c r="G156" s="747">
        <f>[5]Summary!G156</f>
        <v>-757162517</v>
      </c>
      <c r="H156" s="747">
        <f>[5]Summary!H156</f>
        <v>0</v>
      </c>
      <c r="I156" s="747">
        <f>[5]Summary!I156</f>
        <v>-757162517</v>
      </c>
      <c r="J156" s="747">
        <f>[5]Summary!J156</f>
        <v>-791062000</v>
      </c>
      <c r="K156" s="747">
        <f>[5]Summary!K156</f>
        <v>-145035.84000000003</v>
      </c>
      <c r="L156" s="747">
        <f>[5]Summary!L156</f>
        <v>0</v>
      </c>
      <c r="M156" s="747">
        <f>[5]Summary!M156</f>
        <v>-138667.84000000003</v>
      </c>
      <c r="N156" s="747">
        <f>[5]Summary!N156</f>
        <v>2039000</v>
      </c>
      <c r="O156" s="747">
        <f>[5]Summary!O156</f>
        <v>-33899483</v>
      </c>
      <c r="P156" s="747">
        <f>[5]Summary!P156</f>
        <v>0</v>
      </c>
      <c r="Q156" s="747">
        <f>[5]Summary!Q156</f>
        <v>-31999150.84</v>
      </c>
      <c r="R156" s="747">
        <f>[5]Summary!R156</f>
        <v>-789161667.84000003</v>
      </c>
      <c r="S156" s="747">
        <f>[5]Summary!S156</f>
        <v>0</v>
      </c>
      <c r="T156" s="747">
        <f>[5]Summary!T156</f>
        <v>0</v>
      </c>
      <c r="U156" s="747">
        <f>[5]Summary!U156</f>
        <v>0</v>
      </c>
      <c r="V156" s="747">
        <f>[5]Summary!V156</f>
        <v>0</v>
      </c>
      <c r="W156" s="747">
        <f>[5]Summary!W156</f>
        <v>0</v>
      </c>
      <c r="X156" s="747">
        <f>[5]Summary!X156</f>
        <v>0</v>
      </c>
      <c r="Y156" s="747">
        <f>[5]Summary!Y156</f>
        <v>0</v>
      </c>
      <c r="Z156" s="747">
        <f>[5]Summary!Z156</f>
        <v>0</v>
      </c>
      <c r="AA156" s="747">
        <f>[5]Summary!AA156</f>
        <v>0</v>
      </c>
      <c r="AB156" s="747">
        <f>[5]Summary!AB156</f>
        <v>0</v>
      </c>
      <c r="AC156" s="747">
        <f>[5]Summary!AC156</f>
        <v>0</v>
      </c>
      <c r="AD156" s="747">
        <f>[5]Summary!AD156</f>
        <v>-789161667.84000003</v>
      </c>
    </row>
    <row r="157" spans="1:30" ht="13.5" thickBot="1">
      <c r="A157" s="727" t="str">
        <f>[5]Summary!A157</f>
        <v>UI</v>
      </c>
      <c r="B157" s="728" t="str">
        <f>[5]Summary!B157</f>
        <v xml:space="preserve">     Total Production</v>
      </c>
      <c r="C157" s="736">
        <f>[5]Summary!C157</f>
        <v>0</v>
      </c>
      <c r="D157" s="736">
        <f>[5]Summary!D157</f>
        <v>0</v>
      </c>
      <c r="E157" s="736">
        <f>[5]Summary!E157</f>
        <v>-1842519744.6341667</v>
      </c>
      <c r="F157" s="736">
        <f>[5]Summary!F157</f>
        <v>0</v>
      </c>
      <c r="G157" s="736">
        <f>[5]Summary!G157</f>
        <v>-1842519744.6341667</v>
      </c>
      <c r="H157" s="736">
        <f>[5]Summary!H157</f>
        <v>0</v>
      </c>
      <c r="I157" s="736">
        <f>[5]Summary!I157</f>
        <v>-1842519744.6341667</v>
      </c>
      <c r="J157" s="736">
        <f>[5]Summary!J157</f>
        <v>-1903336000.0899999</v>
      </c>
      <c r="K157" s="736">
        <f>[5]Summary!K157</f>
        <v>-303227.77</v>
      </c>
      <c r="L157" s="736">
        <f>[5]Summary!L157</f>
        <v>0</v>
      </c>
      <c r="M157" s="736">
        <f>[5]Summary!M157</f>
        <v>-375526.76000000007</v>
      </c>
      <c r="N157" s="736">
        <f>[5]Summary!N157</f>
        <v>2039000</v>
      </c>
      <c r="O157" s="736">
        <f>[5]Summary!O157</f>
        <v>-60816255.455833331</v>
      </c>
      <c r="P157" s="736">
        <f>[5]Summary!P157</f>
        <v>-16445383.117653416</v>
      </c>
      <c r="Q157" s="736">
        <f>[5]Summary!Q157</f>
        <v>-75598165.333486751</v>
      </c>
      <c r="R157" s="736">
        <f>[5]Summary!R157</f>
        <v>-1918117909.9676533</v>
      </c>
      <c r="S157" s="736">
        <f>[5]Summary!S157</f>
        <v>0</v>
      </c>
      <c r="T157" s="736">
        <f>[5]Summary!T157</f>
        <v>0</v>
      </c>
      <c r="U157" s="736">
        <f>[5]Summary!U157</f>
        <v>0</v>
      </c>
      <c r="V157" s="736">
        <f>[5]Summary!V157</f>
        <v>0</v>
      </c>
      <c r="W157" s="736">
        <f>[5]Summary!W157</f>
        <v>0</v>
      </c>
      <c r="X157" s="736">
        <f>[5]Summary!X157</f>
        <v>0</v>
      </c>
      <c r="Y157" s="736">
        <f>[5]Summary!Y157</f>
        <v>0</v>
      </c>
      <c r="Z157" s="736">
        <f>[5]Summary!Z157</f>
        <v>0</v>
      </c>
      <c r="AA157" s="736">
        <f>[5]Summary!AA157</f>
        <v>0</v>
      </c>
      <c r="AB157" s="736">
        <f>[5]Summary!AB157</f>
        <v>0</v>
      </c>
      <c r="AC157" s="736">
        <f>[5]Summary!AC157</f>
        <v>0</v>
      </c>
      <c r="AD157" s="736">
        <f>[5]Summary!AD157</f>
        <v>-1918117909.9676533</v>
      </c>
    </row>
    <row r="158" spans="1:30" ht="13.5" thickTop="1">
      <c r="A158" s="727" t="str">
        <f>[5]Summary!A158</f>
        <v>UI</v>
      </c>
      <c r="B158" s="721" t="str">
        <f>[5]Summary!B158</f>
        <v xml:space="preserve">     Transmission:</v>
      </c>
      <c r="C158" s="123">
        <f>[5]Summary!C158</f>
        <v>0</v>
      </c>
      <c r="D158" s="121">
        <f>[5]Summary!D158</f>
        <v>0</v>
      </c>
      <c r="E158" s="123">
        <f>[5]Summary!E158</f>
        <v>0</v>
      </c>
      <c r="F158" s="123">
        <f>[5]Summary!F158</f>
        <v>0</v>
      </c>
      <c r="G158" s="123">
        <f>[5]Summary!G158</f>
        <v>0</v>
      </c>
      <c r="H158" s="123">
        <f>[5]Summary!H158</f>
        <v>0</v>
      </c>
      <c r="I158" s="123">
        <f>[5]Summary!I158</f>
        <v>0</v>
      </c>
      <c r="J158" s="123">
        <f>[5]Summary!J158</f>
        <v>0</v>
      </c>
      <c r="K158" s="123">
        <f>[5]Summary!K158</f>
        <v>0</v>
      </c>
      <c r="L158" s="123">
        <f>[5]Summary!L158</f>
        <v>0</v>
      </c>
      <c r="M158" s="351">
        <f>[5]Summary!M158</f>
        <v>0</v>
      </c>
      <c r="N158" s="351">
        <f>[5]Summary!N158</f>
        <v>0</v>
      </c>
      <c r="O158" s="351">
        <f>[5]Summary!O158</f>
        <v>0</v>
      </c>
      <c r="P158" s="351">
        <f>[5]Summary!P158</f>
        <v>0</v>
      </c>
      <c r="Q158" s="351">
        <f>[5]Summary!Q158</f>
        <v>0</v>
      </c>
      <c r="R158" s="351">
        <f>[5]Summary!R158</f>
        <v>0</v>
      </c>
      <c r="S158" s="351">
        <f>[5]Summary!S158</f>
        <v>0</v>
      </c>
      <c r="T158" s="351">
        <f>[5]Summary!T158</f>
        <v>0</v>
      </c>
      <c r="U158" s="351">
        <f>[5]Summary!U158</f>
        <v>0</v>
      </c>
      <c r="V158" s="351">
        <f>[5]Summary!V158</f>
        <v>0</v>
      </c>
      <c r="W158" s="351">
        <f>[5]Summary!W158</f>
        <v>0</v>
      </c>
      <c r="X158" s="351">
        <f>[5]Summary!X158</f>
        <v>0</v>
      </c>
      <c r="Y158" s="351">
        <f>[5]Summary!Y158</f>
        <v>0</v>
      </c>
      <c r="Z158" s="351">
        <f>[5]Summary!Z158</f>
        <v>0</v>
      </c>
      <c r="AA158" s="351">
        <f>[5]Summary!AA158</f>
        <v>0</v>
      </c>
      <c r="AB158" s="351">
        <f>[5]Summary!AB158</f>
        <v>0</v>
      </c>
      <c r="AC158" s="351">
        <f>[5]Summary!AC158</f>
        <v>0</v>
      </c>
      <c r="AD158" s="351">
        <f>[5]Summary!AD158</f>
        <v>0</v>
      </c>
    </row>
    <row r="159" spans="1:30">
      <c r="A159" s="727" t="str">
        <f>[5]Summary!A159</f>
        <v>UI</v>
      </c>
      <c r="B159" s="721" t="str">
        <f>[5]Summary!B159</f>
        <v xml:space="preserve">          350 - Land and Land Rights</v>
      </c>
      <c r="C159" s="123" t="str">
        <f>[5]Summary!C159</f>
        <v>E350</v>
      </c>
      <c r="D159" s="121" t="str">
        <f>[5]Summary!D159</f>
        <v>C350</v>
      </c>
      <c r="E159" s="123">
        <f>[5]Summary!E159</f>
        <v>-13799627</v>
      </c>
      <c r="F159" s="123">
        <f>[5]Summary!F159</f>
        <v>0</v>
      </c>
      <c r="G159" s="123">
        <f>[5]Summary!G159</f>
        <v>-13799627</v>
      </c>
      <c r="H159" s="123">
        <f>[5]Summary!H159</f>
        <v>0</v>
      </c>
      <c r="I159" s="123">
        <f>[5]Summary!I159</f>
        <v>-13799627</v>
      </c>
      <c r="J159" s="351">
        <f>[5]Summary!J159</f>
        <v>-14030000</v>
      </c>
      <c r="K159" s="351">
        <f>[5]Summary!K159</f>
        <v>-1327.6299999999999</v>
      </c>
      <c r="L159" s="351">
        <f>[5]Summary!L159</f>
        <v>0</v>
      </c>
      <c r="M159" s="351">
        <f>[5]Summary!M159</f>
        <v>-1327.6299999999999</v>
      </c>
      <c r="N159" s="351">
        <f>[5]Summary!N159</f>
        <v>0</v>
      </c>
      <c r="O159" s="351">
        <f>[5]Summary!O159</f>
        <v>-230373</v>
      </c>
      <c r="P159" s="351">
        <f>[5]Summary!P159</f>
        <v>0</v>
      </c>
      <c r="Q159" s="351">
        <f>[5]Summary!Q159</f>
        <v>-231700.63</v>
      </c>
      <c r="R159" s="351">
        <f>[5]Summary!R159</f>
        <v>-14031327.630000001</v>
      </c>
      <c r="S159" s="351">
        <f>[5]Summary!S159</f>
        <v>0</v>
      </c>
      <c r="T159" s="351">
        <f>[5]Summary!T159</f>
        <v>0</v>
      </c>
      <c r="U159" s="351">
        <f>[5]Summary!U159</f>
        <v>0</v>
      </c>
      <c r="V159" s="730">
        <f>[5]Summary!V159</f>
        <v>0</v>
      </c>
      <c r="W159" s="730">
        <f>[5]Summary!W159</f>
        <v>0</v>
      </c>
      <c r="X159" s="730">
        <f>[5]Summary!X159</f>
        <v>0</v>
      </c>
      <c r="Y159" s="730">
        <f>[5]Summary!Y159</f>
        <v>0</v>
      </c>
      <c r="Z159" s="730">
        <f>[5]Summary!Z159</f>
        <v>0</v>
      </c>
      <c r="AA159" s="730">
        <f>[5]Summary!AA159</f>
        <v>0</v>
      </c>
      <c r="AB159" s="730">
        <f>[5]Summary!AB159</f>
        <v>0</v>
      </c>
      <c r="AC159" s="730">
        <f>[5]Summary!AC159</f>
        <v>0</v>
      </c>
      <c r="AD159" s="730">
        <f>[5]Summary!AD159</f>
        <v>-14031327.630000001</v>
      </c>
    </row>
    <row r="160" spans="1:30">
      <c r="A160" s="727" t="str">
        <f>[5]Summary!A160</f>
        <v>UI</v>
      </c>
      <c r="B160" s="721" t="str">
        <f>[5]Summary!B160</f>
        <v xml:space="preserve">          351 - Easements</v>
      </c>
      <c r="C160" s="123" t="str">
        <f>[5]Summary!C160</f>
        <v>E351</v>
      </c>
      <c r="D160" s="121" t="str">
        <f>[5]Summary!D160</f>
        <v>C351</v>
      </c>
      <c r="E160" s="123">
        <f>[5]Summary!E160</f>
        <v>0</v>
      </c>
      <c r="F160" s="123">
        <f>[5]Summary!F160</f>
        <v>0</v>
      </c>
      <c r="G160" s="123">
        <f>[5]Summary!G160</f>
        <v>0</v>
      </c>
      <c r="H160" s="123">
        <f>[5]Summary!H160</f>
        <v>0</v>
      </c>
      <c r="I160" s="123">
        <f>[5]Summary!I160</f>
        <v>0</v>
      </c>
      <c r="J160" s="351">
        <f>[5]Summary!J160</f>
        <v>0</v>
      </c>
      <c r="K160" s="351">
        <f>[5]Summary!K160</f>
        <v>0</v>
      </c>
      <c r="L160" s="351">
        <f>[5]Summary!L160</f>
        <v>0</v>
      </c>
      <c r="M160" s="351">
        <f>[5]Summary!M160</f>
        <v>0</v>
      </c>
      <c r="N160" s="351">
        <f>[5]Summary!N160</f>
        <v>0</v>
      </c>
      <c r="O160" s="351">
        <f>[5]Summary!O160</f>
        <v>0</v>
      </c>
      <c r="P160" s="351">
        <f>[5]Summary!P160</f>
        <v>0</v>
      </c>
      <c r="Q160" s="351">
        <f>[5]Summary!Q160</f>
        <v>0</v>
      </c>
      <c r="R160" s="351">
        <f>[5]Summary!R160</f>
        <v>0</v>
      </c>
      <c r="S160" s="351">
        <f>[5]Summary!S160</f>
        <v>0</v>
      </c>
      <c r="T160" s="351">
        <f>[5]Summary!T160</f>
        <v>0</v>
      </c>
      <c r="U160" s="351">
        <f>[5]Summary!U160</f>
        <v>0</v>
      </c>
      <c r="V160" s="730">
        <f>[5]Summary!V160</f>
        <v>0</v>
      </c>
      <c r="W160" s="730">
        <f>[5]Summary!W160</f>
        <v>0</v>
      </c>
      <c r="X160" s="730">
        <f>[5]Summary!X160</f>
        <v>0</v>
      </c>
      <c r="Y160" s="730">
        <f>[5]Summary!Y160</f>
        <v>0</v>
      </c>
      <c r="Z160" s="730">
        <f>[5]Summary!Z160</f>
        <v>0</v>
      </c>
      <c r="AA160" s="730">
        <f>[5]Summary!AA160</f>
        <v>0</v>
      </c>
      <c r="AB160" s="730">
        <f>[5]Summary!AB160</f>
        <v>0</v>
      </c>
      <c r="AC160" s="730">
        <f>[5]Summary!AC160</f>
        <v>0</v>
      </c>
      <c r="AD160" s="730">
        <f>[5]Summary!AD160</f>
        <v>0</v>
      </c>
    </row>
    <row r="161" spans="1:30">
      <c r="A161" s="727" t="str">
        <f>[5]Summary!A161</f>
        <v>UI</v>
      </c>
      <c r="B161" s="721" t="str">
        <f>[5]Summary!B161</f>
        <v xml:space="preserve">          352 - Structures and improvements</v>
      </c>
      <c r="C161" s="123" t="str">
        <f>[5]Summary!C161</f>
        <v>E352</v>
      </c>
      <c r="D161" s="121" t="str">
        <f>[5]Summary!D161</f>
        <v>C352</v>
      </c>
      <c r="E161" s="123">
        <f>[5]Summary!E161</f>
        <v>-3252317</v>
      </c>
      <c r="F161" s="123">
        <f>[5]Summary!F161</f>
        <v>0</v>
      </c>
      <c r="G161" s="123">
        <f>[5]Summary!G161</f>
        <v>-3252317</v>
      </c>
      <c r="H161" s="123">
        <f>[5]Summary!H161</f>
        <v>0</v>
      </c>
      <c r="I161" s="123">
        <f>[5]Summary!I161</f>
        <v>-3252317</v>
      </c>
      <c r="J161" s="351">
        <f>[5]Summary!J161</f>
        <v>-3283000</v>
      </c>
      <c r="K161" s="351">
        <f>[5]Summary!K161</f>
        <v>442.91</v>
      </c>
      <c r="L161" s="351">
        <f>[5]Summary!L161</f>
        <v>0</v>
      </c>
      <c r="M161" s="351">
        <f>[5]Summary!M161</f>
        <v>442.91</v>
      </c>
      <c r="N161" s="351">
        <f>[5]Summary!N161</f>
        <v>0</v>
      </c>
      <c r="O161" s="351">
        <f>[5]Summary!O161</f>
        <v>-30683</v>
      </c>
      <c r="P161" s="351">
        <f>[5]Summary!P161</f>
        <v>0</v>
      </c>
      <c r="Q161" s="351">
        <f>[5]Summary!Q161</f>
        <v>-30240.09</v>
      </c>
      <c r="R161" s="351">
        <f>[5]Summary!R161</f>
        <v>-3282557.09</v>
      </c>
      <c r="S161" s="351">
        <f>[5]Summary!S161</f>
        <v>0</v>
      </c>
      <c r="T161" s="351">
        <f>[5]Summary!T161</f>
        <v>0</v>
      </c>
      <c r="U161" s="351">
        <f>[5]Summary!U161</f>
        <v>0</v>
      </c>
      <c r="V161" s="730">
        <f>[5]Summary!V161</f>
        <v>0</v>
      </c>
      <c r="W161" s="730">
        <f>[5]Summary!W161</f>
        <v>0</v>
      </c>
      <c r="X161" s="730">
        <f>[5]Summary!X161</f>
        <v>0</v>
      </c>
      <c r="Y161" s="730">
        <f>[5]Summary!Y161</f>
        <v>0</v>
      </c>
      <c r="Z161" s="730">
        <f>[5]Summary!Z161</f>
        <v>0</v>
      </c>
      <c r="AA161" s="730">
        <f>[5]Summary!AA161</f>
        <v>0</v>
      </c>
      <c r="AB161" s="730">
        <f>[5]Summary!AB161</f>
        <v>0</v>
      </c>
      <c r="AC161" s="730">
        <f>[5]Summary!AC161</f>
        <v>0</v>
      </c>
      <c r="AD161" s="730">
        <f>[5]Summary!AD161</f>
        <v>-3282557.09</v>
      </c>
    </row>
    <row r="162" spans="1:30">
      <c r="A162" s="727" t="str">
        <f>[5]Summary!A162</f>
        <v>UI</v>
      </c>
      <c r="B162" s="721" t="str">
        <f>[5]Summary!B162</f>
        <v xml:space="preserve">          353 - Station Equipment</v>
      </c>
      <c r="C162" s="123" t="str">
        <f>[5]Summary!C162</f>
        <v>E353</v>
      </c>
      <c r="D162" s="121" t="str">
        <f>[5]Summary!D162</f>
        <v>C353</v>
      </c>
      <c r="E162" s="123">
        <f>[5]Summary!E162</f>
        <v>-174096423</v>
      </c>
      <c r="F162" s="123">
        <f>[5]Summary!F162</f>
        <v>0</v>
      </c>
      <c r="G162" s="123">
        <f>[5]Summary!G162</f>
        <v>-174096423</v>
      </c>
      <c r="H162" s="123">
        <f>[5]Summary!H162</f>
        <v>0</v>
      </c>
      <c r="I162" s="123">
        <f>[5]Summary!I162</f>
        <v>-174096423</v>
      </c>
      <c r="J162" s="351">
        <f>[5]Summary!J162</f>
        <v>-179424000</v>
      </c>
      <c r="K162" s="351">
        <f>[5]Summary!K162</f>
        <v>-262436.17000000004</v>
      </c>
      <c r="L162" s="351">
        <f>[5]Summary!L162</f>
        <v>0</v>
      </c>
      <c r="M162" s="351">
        <f>[5]Summary!M162</f>
        <v>-262436.17000000004</v>
      </c>
      <c r="N162" s="351">
        <f>[5]Summary!N162</f>
        <v>0</v>
      </c>
      <c r="O162" s="351">
        <f>[5]Summary!O162</f>
        <v>-5327577</v>
      </c>
      <c r="P162" s="351">
        <f>[5]Summary!P162</f>
        <v>0</v>
      </c>
      <c r="Q162" s="351">
        <f>[5]Summary!Q162</f>
        <v>-5590013.1699999999</v>
      </c>
      <c r="R162" s="351">
        <f>[5]Summary!R162</f>
        <v>-179686436.16999999</v>
      </c>
      <c r="S162" s="351">
        <f>[5]Summary!S162</f>
        <v>0</v>
      </c>
      <c r="T162" s="351">
        <f>[5]Summary!T162</f>
        <v>0</v>
      </c>
      <c r="U162" s="351">
        <f>[5]Summary!U162</f>
        <v>0</v>
      </c>
      <c r="V162" s="730">
        <f>[5]Summary!V162</f>
        <v>0</v>
      </c>
      <c r="W162" s="730">
        <f>[5]Summary!W162</f>
        <v>0</v>
      </c>
      <c r="X162" s="730">
        <f>[5]Summary!X162</f>
        <v>0</v>
      </c>
      <c r="Y162" s="730">
        <f>[5]Summary!Y162</f>
        <v>0</v>
      </c>
      <c r="Z162" s="730">
        <f>[5]Summary!Z162</f>
        <v>0</v>
      </c>
      <c r="AA162" s="730">
        <f>[5]Summary!AA162</f>
        <v>0</v>
      </c>
      <c r="AB162" s="730">
        <f>[5]Summary!AB162</f>
        <v>0</v>
      </c>
      <c r="AC162" s="730">
        <f>[5]Summary!AC162</f>
        <v>0</v>
      </c>
      <c r="AD162" s="730">
        <f>[5]Summary!AD162</f>
        <v>-179686436.16999999</v>
      </c>
    </row>
    <row r="163" spans="1:30">
      <c r="A163" s="727" t="str">
        <f>[5]Summary!A163</f>
        <v>UI</v>
      </c>
      <c r="B163" s="721" t="str">
        <f>[5]Summary!B163</f>
        <v xml:space="preserve">          354 - Towers and Fixtures</v>
      </c>
      <c r="C163" s="123" t="str">
        <f>[5]Summary!C163</f>
        <v>E354</v>
      </c>
      <c r="D163" s="121" t="str">
        <f>[5]Summary!D163</f>
        <v>C354</v>
      </c>
      <c r="E163" s="123">
        <f>[5]Summary!E163</f>
        <v>-47030221</v>
      </c>
      <c r="F163" s="123">
        <f>[5]Summary!F163</f>
        <v>0</v>
      </c>
      <c r="G163" s="123">
        <f>[5]Summary!G163</f>
        <v>-47030221</v>
      </c>
      <c r="H163" s="123">
        <f>[5]Summary!H163</f>
        <v>0</v>
      </c>
      <c r="I163" s="123">
        <f>[5]Summary!I163</f>
        <v>-47030221</v>
      </c>
      <c r="J163" s="351">
        <f>[5]Summary!J163</f>
        <v>-47605000</v>
      </c>
      <c r="K163" s="351">
        <f>[5]Summary!K163</f>
        <v>9.0200000000000014</v>
      </c>
      <c r="L163" s="351">
        <f>[5]Summary!L163</f>
        <v>0</v>
      </c>
      <c r="M163" s="351">
        <f>[5]Summary!M163</f>
        <v>9.0200000000000014</v>
      </c>
      <c r="N163" s="351">
        <f>[5]Summary!N163</f>
        <v>0</v>
      </c>
      <c r="O163" s="351">
        <f>[5]Summary!O163</f>
        <v>-574779</v>
      </c>
      <c r="P163" s="351">
        <f>[5]Summary!P163</f>
        <v>0</v>
      </c>
      <c r="Q163" s="351">
        <f>[5]Summary!Q163</f>
        <v>-574769.98</v>
      </c>
      <c r="R163" s="351">
        <f>[5]Summary!R163</f>
        <v>-47604990.979999997</v>
      </c>
      <c r="S163" s="351">
        <f>[5]Summary!S163</f>
        <v>0</v>
      </c>
      <c r="T163" s="351">
        <f>[5]Summary!T163</f>
        <v>0</v>
      </c>
      <c r="U163" s="351">
        <f>[5]Summary!U163</f>
        <v>0</v>
      </c>
      <c r="V163" s="730">
        <f>[5]Summary!V163</f>
        <v>0</v>
      </c>
      <c r="W163" s="730">
        <f>[5]Summary!W163</f>
        <v>0</v>
      </c>
      <c r="X163" s="730">
        <f>[5]Summary!X163</f>
        <v>0</v>
      </c>
      <c r="Y163" s="730">
        <f>[5]Summary!Y163</f>
        <v>0</v>
      </c>
      <c r="Z163" s="730">
        <f>[5]Summary!Z163</f>
        <v>0</v>
      </c>
      <c r="AA163" s="730">
        <f>[5]Summary!AA163</f>
        <v>0</v>
      </c>
      <c r="AB163" s="730">
        <f>[5]Summary!AB163</f>
        <v>0</v>
      </c>
      <c r="AC163" s="730">
        <f>[5]Summary!AC163</f>
        <v>0</v>
      </c>
      <c r="AD163" s="730">
        <f>[5]Summary!AD163</f>
        <v>-47604990.979999997</v>
      </c>
    </row>
    <row r="164" spans="1:30">
      <c r="A164" s="727" t="str">
        <f>[5]Summary!A164</f>
        <v>UI</v>
      </c>
      <c r="B164" s="721" t="str">
        <f>[5]Summary!B164</f>
        <v xml:space="preserve">          355 - Poles and Fixtures</v>
      </c>
      <c r="C164" s="123" t="str">
        <f>[5]Summary!C164</f>
        <v>E355</v>
      </c>
      <c r="D164" s="121" t="str">
        <f>[5]Summary!D164</f>
        <v>C355</v>
      </c>
      <c r="E164" s="123">
        <f>[5]Summary!E164</f>
        <v>-98841501</v>
      </c>
      <c r="F164" s="123">
        <f>[5]Summary!F164</f>
        <v>0</v>
      </c>
      <c r="G164" s="123">
        <f>[5]Summary!G164</f>
        <v>-98841501</v>
      </c>
      <c r="H164" s="123">
        <f>[5]Summary!H164</f>
        <v>0</v>
      </c>
      <c r="I164" s="123">
        <f>[5]Summary!I164</f>
        <v>-98841501</v>
      </c>
      <c r="J164" s="351">
        <f>[5]Summary!J164</f>
        <v>-104995000</v>
      </c>
      <c r="K164" s="351">
        <f>[5]Summary!K164</f>
        <v>-429897.95</v>
      </c>
      <c r="L164" s="351">
        <f>[5]Summary!L164</f>
        <v>0</v>
      </c>
      <c r="M164" s="351">
        <f>[5]Summary!M164</f>
        <v>-429897.95</v>
      </c>
      <c r="N164" s="351">
        <f>[5]Summary!N164</f>
        <v>0</v>
      </c>
      <c r="O164" s="351">
        <f>[5]Summary!O164</f>
        <v>-6153499</v>
      </c>
      <c r="P164" s="351">
        <f>[5]Summary!P164</f>
        <v>0</v>
      </c>
      <c r="Q164" s="351">
        <f>[5]Summary!Q164</f>
        <v>-6583396.9500000002</v>
      </c>
      <c r="R164" s="351">
        <f>[5]Summary!R164</f>
        <v>-105424897.95</v>
      </c>
      <c r="S164" s="351">
        <f>[5]Summary!S164</f>
        <v>0</v>
      </c>
      <c r="T164" s="351">
        <f>[5]Summary!T164</f>
        <v>0</v>
      </c>
      <c r="U164" s="351">
        <f>[5]Summary!U164</f>
        <v>0</v>
      </c>
      <c r="V164" s="730">
        <f>[5]Summary!V164</f>
        <v>0</v>
      </c>
      <c r="W164" s="730">
        <f>[5]Summary!W164</f>
        <v>0</v>
      </c>
      <c r="X164" s="730">
        <f>[5]Summary!X164</f>
        <v>0</v>
      </c>
      <c r="Y164" s="730">
        <f>[5]Summary!Y164</f>
        <v>0</v>
      </c>
      <c r="Z164" s="730">
        <f>[5]Summary!Z164</f>
        <v>-45401.783077250104</v>
      </c>
      <c r="AA164" s="730">
        <f>[5]Summary!AA164</f>
        <v>0</v>
      </c>
      <c r="AB164" s="730">
        <f>[5]Summary!AB164</f>
        <v>0</v>
      </c>
      <c r="AC164" s="730">
        <f>[5]Summary!AC164</f>
        <v>-45401.783077250104</v>
      </c>
      <c r="AD164" s="730">
        <f>[5]Summary!AD164</f>
        <v>-105470299.73307726</v>
      </c>
    </row>
    <row r="165" spans="1:30">
      <c r="A165" s="727" t="str">
        <f>[5]Summary!A165</f>
        <v>UI</v>
      </c>
      <c r="B165" s="721" t="str">
        <f>[5]Summary!B165</f>
        <v xml:space="preserve">          356 - Overhead Conductors and Devices</v>
      </c>
      <c r="C165" s="123" t="str">
        <f>[5]Summary!C165</f>
        <v>E356</v>
      </c>
      <c r="D165" s="121" t="str">
        <f>[5]Summary!D165</f>
        <v>C356</v>
      </c>
      <c r="E165" s="123">
        <f>[5]Summary!E165</f>
        <v>-152889607</v>
      </c>
      <c r="F165" s="123">
        <f>[5]Summary!F165</f>
        <v>0</v>
      </c>
      <c r="G165" s="123">
        <f>[5]Summary!G165</f>
        <v>-152889607</v>
      </c>
      <c r="H165" s="123">
        <f>[5]Summary!H165</f>
        <v>0</v>
      </c>
      <c r="I165" s="123">
        <f>[5]Summary!I165</f>
        <v>-152889607</v>
      </c>
      <c r="J165" s="351">
        <f>[5]Summary!J165</f>
        <v>-154980000</v>
      </c>
      <c r="K165" s="351">
        <f>[5]Summary!K165</f>
        <v>-13158.250000000002</v>
      </c>
      <c r="L165" s="351">
        <f>[5]Summary!L165</f>
        <v>0</v>
      </c>
      <c r="M165" s="351">
        <f>[5]Summary!M165</f>
        <v>-13158.250000000002</v>
      </c>
      <c r="N165" s="351">
        <f>[5]Summary!N165</f>
        <v>0</v>
      </c>
      <c r="O165" s="351">
        <f>[5]Summary!O165</f>
        <v>-2090393</v>
      </c>
      <c r="P165" s="351">
        <f>[5]Summary!P165</f>
        <v>0</v>
      </c>
      <c r="Q165" s="351">
        <f>[5]Summary!Q165</f>
        <v>-2103551.25</v>
      </c>
      <c r="R165" s="351">
        <f>[5]Summary!R165</f>
        <v>-154993158.25</v>
      </c>
      <c r="S165" s="351">
        <f>[5]Summary!S165</f>
        <v>0</v>
      </c>
      <c r="T165" s="351">
        <f>[5]Summary!T165</f>
        <v>0</v>
      </c>
      <c r="U165" s="351">
        <f>[5]Summary!U165</f>
        <v>0</v>
      </c>
      <c r="V165" s="730">
        <f>[5]Summary!V165</f>
        <v>0</v>
      </c>
      <c r="W165" s="730">
        <f>[5]Summary!W165</f>
        <v>0</v>
      </c>
      <c r="X165" s="730">
        <f>[5]Summary!X165</f>
        <v>0</v>
      </c>
      <c r="Y165" s="730">
        <f>[5]Summary!Y165</f>
        <v>0</v>
      </c>
      <c r="Z165" s="730">
        <f>[5]Summary!Z165</f>
        <v>-35893.364359251478</v>
      </c>
      <c r="AA165" s="730">
        <f>[5]Summary!AA165</f>
        <v>0</v>
      </c>
      <c r="AB165" s="730">
        <f>[5]Summary!AB165</f>
        <v>0</v>
      </c>
      <c r="AC165" s="730">
        <f>[5]Summary!AC165</f>
        <v>-35893.364359251478</v>
      </c>
      <c r="AD165" s="730">
        <f>[5]Summary!AD165</f>
        <v>-155029051.61435926</v>
      </c>
    </row>
    <row r="166" spans="1:30">
      <c r="A166" s="727" t="str">
        <f>[5]Summary!A166</f>
        <v>UI</v>
      </c>
      <c r="B166" s="721" t="str">
        <f>[5]Summary!B166</f>
        <v xml:space="preserve">          357 - Underground Conduit</v>
      </c>
      <c r="C166" s="123" t="str">
        <f>[5]Summary!C166</f>
        <v>E357</v>
      </c>
      <c r="D166" s="121" t="str">
        <f>[5]Summary!D166</f>
        <v>C357</v>
      </c>
      <c r="E166" s="123">
        <f>[5]Summary!E166</f>
        <v>-537482</v>
      </c>
      <c r="F166" s="123">
        <f>[5]Summary!F166</f>
        <v>0</v>
      </c>
      <c r="G166" s="123">
        <f>[5]Summary!G166</f>
        <v>-537482</v>
      </c>
      <c r="H166" s="123">
        <f>[5]Summary!H166</f>
        <v>0</v>
      </c>
      <c r="I166" s="123">
        <f>[5]Summary!I166</f>
        <v>-537482</v>
      </c>
      <c r="J166" s="351">
        <f>[5]Summary!J166</f>
        <v>-551000</v>
      </c>
      <c r="K166" s="351">
        <f>[5]Summary!K166</f>
        <v>-0.02</v>
      </c>
      <c r="L166" s="351">
        <f>[5]Summary!L166</f>
        <v>0</v>
      </c>
      <c r="M166" s="351">
        <f>[5]Summary!M166</f>
        <v>-0.02</v>
      </c>
      <c r="N166" s="351">
        <f>[5]Summary!N166</f>
        <v>0</v>
      </c>
      <c r="O166" s="351">
        <f>[5]Summary!O166</f>
        <v>-13518</v>
      </c>
      <c r="P166" s="351">
        <f>[5]Summary!P166</f>
        <v>0</v>
      </c>
      <c r="Q166" s="351">
        <f>[5]Summary!Q166</f>
        <v>-13518.02</v>
      </c>
      <c r="R166" s="351">
        <f>[5]Summary!R166</f>
        <v>-551000.02</v>
      </c>
      <c r="S166" s="351">
        <f>[5]Summary!S166</f>
        <v>0</v>
      </c>
      <c r="T166" s="351">
        <f>[5]Summary!T166</f>
        <v>0</v>
      </c>
      <c r="U166" s="351">
        <f>[5]Summary!U166</f>
        <v>0</v>
      </c>
      <c r="V166" s="730">
        <f>[5]Summary!V166</f>
        <v>0</v>
      </c>
      <c r="W166" s="730">
        <f>[5]Summary!W166</f>
        <v>0</v>
      </c>
      <c r="X166" s="730">
        <f>[5]Summary!X166</f>
        <v>0</v>
      </c>
      <c r="Y166" s="730">
        <f>[5]Summary!Y166</f>
        <v>0</v>
      </c>
      <c r="Z166" s="730">
        <f>[5]Summary!Z166</f>
        <v>0</v>
      </c>
      <c r="AA166" s="730">
        <f>[5]Summary!AA166</f>
        <v>0</v>
      </c>
      <c r="AB166" s="730">
        <f>[5]Summary!AB166</f>
        <v>0</v>
      </c>
      <c r="AC166" s="730">
        <f>[5]Summary!AC166</f>
        <v>0</v>
      </c>
      <c r="AD166" s="730">
        <f>[5]Summary!AD166</f>
        <v>-551000.02</v>
      </c>
    </row>
    <row r="167" spans="1:30">
      <c r="A167" s="727" t="str">
        <f>[5]Summary!A167</f>
        <v>UI</v>
      </c>
      <c r="B167" s="721" t="str">
        <f>[5]Summary!B167</f>
        <v xml:space="preserve">          358 - Underground Conductors and Devices</v>
      </c>
      <c r="C167" s="123" t="str">
        <f>[5]Summary!C167</f>
        <v>E358</v>
      </c>
      <c r="D167" s="121" t="str">
        <f>[5]Summary!D167</f>
        <v>C358</v>
      </c>
      <c r="E167" s="123">
        <f>[5]Summary!E167</f>
        <v>-12698634</v>
      </c>
      <c r="F167" s="123">
        <f>[5]Summary!F167</f>
        <v>0</v>
      </c>
      <c r="G167" s="123">
        <f>[5]Summary!G167</f>
        <v>-12698634</v>
      </c>
      <c r="H167" s="123">
        <f>[5]Summary!H167</f>
        <v>0</v>
      </c>
      <c r="I167" s="123">
        <f>[5]Summary!I167</f>
        <v>-12698634</v>
      </c>
      <c r="J167" s="351">
        <f>[5]Summary!J167</f>
        <v>-12972000</v>
      </c>
      <c r="K167" s="351">
        <f>[5]Summary!K167</f>
        <v>0.17</v>
      </c>
      <c r="L167" s="351">
        <f>[5]Summary!L167</f>
        <v>0</v>
      </c>
      <c r="M167" s="351">
        <f>[5]Summary!M167</f>
        <v>0.17</v>
      </c>
      <c r="N167" s="351">
        <f>[5]Summary!N167</f>
        <v>0</v>
      </c>
      <c r="O167" s="351">
        <f>[5]Summary!O167</f>
        <v>-273366</v>
      </c>
      <c r="P167" s="351">
        <f>[5]Summary!P167</f>
        <v>0</v>
      </c>
      <c r="Q167" s="351">
        <f>[5]Summary!Q167</f>
        <v>-273365.83</v>
      </c>
      <c r="R167" s="351">
        <f>[5]Summary!R167</f>
        <v>-12971999.83</v>
      </c>
      <c r="S167" s="351">
        <f>[5]Summary!S167</f>
        <v>0</v>
      </c>
      <c r="T167" s="351">
        <f>[5]Summary!T167</f>
        <v>0</v>
      </c>
      <c r="U167" s="351">
        <f>[5]Summary!U167</f>
        <v>0</v>
      </c>
      <c r="V167" s="730">
        <f>[5]Summary!V167</f>
        <v>0</v>
      </c>
      <c r="W167" s="730">
        <f>[5]Summary!W167</f>
        <v>0</v>
      </c>
      <c r="X167" s="730">
        <f>[5]Summary!X167</f>
        <v>0</v>
      </c>
      <c r="Y167" s="730">
        <f>[5]Summary!Y167</f>
        <v>0</v>
      </c>
      <c r="Z167" s="730">
        <f>[5]Summary!Z167</f>
        <v>0</v>
      </c>
      <c r="AA167" s="730">
        <f>[5]Summary!AA167</f>
        <v>0</v>
      </c>
      <c r="AB167" s="730">
        <f>[5]Summary!AB167</f>
        <v>0</v>
      </c>
      <c r="AC167" s="730">
        <f>[5]Summary!AC167</f>
        <v>0</v>
      </c>
      <c r="AD167" s="730">
        <f>[5]Summary!AD167</f>
        <v>-12971999.83</v>
      </c>
    </row>
    <row r="168" spans="1:30">
      <c r="A168" s="727" t="str">
        <f>[5]Summary!A168</f>
        <v>UI</v>
      </c>
      <c r="B168" s="721" t="str">
        <f>[5]Summary!B168</f>
        <v xml:space="preserve">          359 - Roads and Trails</v>
      </c>
      <c r="C168" s="731" t="str">
        <f>[5]Summary!C168</f>
        <v>E359</v>
      </c>
      <c r="D168" s="121" t="str">
        <f>[5]Summary!D168</f>
        <v>C359</v>
      </c>
      <c r="E168" s="123">
        <f>[5]Summary!E168</f>
        <v>-1013058</v>
      </c>
      <c r="F168" s="123">
        <f>[5]Summary!F168</f>
        <v>0</v>
      </c>
      <c r="G168" s="123">
        <f>[5]Summary!G168</f>
        <v>-1013058</v>
      </c>
      <c r="H168" s="123">
        <f>[5]Summary!H168</f>
        <v>0</v>
      </c>
      <c r="I168" s="123">
        <f>[5]Summary!I168</f>
        <v>-1013058</v>
      </c>
      <c r="J168" s="351">
        <f>[5]Summary!J168</f>
        <v>-1069000</v>
      </c>
      <c r="K168" s="748">
        <f>[5]Summary!K168</f>
        <v>9.999999999999995E-3</v>
      </c>
      <c r="L168" s="351">
        <f>[5]Summary!L168</f>
        <v>0</v>
      </c>
      <c r="M168" s="351">
        <f>[5]Summary!M168</f>
        <v>-5529</v>
      </c>
      <c r="N168" s="351">
        <f>[5]Summary!N168</f>
        <v>0</v>
      </c>
      <c r="O168" s="351">
        <f>[5]Summary!O168</f>
        <v>-55942</v>
      </c>
      <c r="P168" s="351">
        <f>[5]Summary!P168</f>
        <v>0</v>
      </c>
      <c r="Q168" s="351">
        <f>[5]Summary!Q168</f>
        <v>-61471</v>
      </c>
      <c r="R168" s="351">
        <f>[5]Summary!R168</f>
        <v>-1074529</v>
      </c>
      <c r="S168" s="351">
        <f>[5]Summary!S168</f>
        <v>0</v>
      </c>
      <c r="T168" s="351">
        <f>[5]Summary!T168</f>
        <v>0</v>
      </c>
      <c r="U168" s="351">
        <f>[5]Summary!U168</f>
        <v>0</v>
      </c>
      <c r="V168" s="730">
        <f>[5]Summary!V168</f>
        <v>0</v>
      </c>
      <c r="W168" s="730">
        <f>[5]Summary!W168</f>
        <v>0</v>
      </c>
      <c r="X168" s="730">
        <f>[5]Summary!X168</f>
        <v>0</v>
      </c>
      <c r="Y168" s="730">
        <f>[5]Summary!Y168</f>
        <v>0</v>
      </c>
      <c r="Z168" s="730">
        <f>[5]Summary!Z168</f>
        <v>0</v>
      </c>
      <c r="AA168" s="730">
        <f>[5]Summary!AA168</f>
        <v>0</v>
      </c>
      <c r="AB168" s="730">
        <f>[5]Summary!AB168</f>
        <v>0</v>
      </c>
      <c r="AC168" s="730">
        <f>[5]Summary!AC168</f>
        <v>0</v>
      </c>
      <c r="AD168" s="730">
        <f>[5]Summary!AD168</f>
        <v>-1074529</v>
      </c>
    </row>
    <row r="169" spans="1:30">
      <c r="A169" s="727" t="str">
        <f>[5]Summary!A169</f>
        <v>UI</v>
      </c>
      <c r="B169" s="728" t="str">
        <f>[5]Summary!B169</f>
        <v xml:space="preserve">     Total Transmission</v>
      </c>
      <c r="C169" s="734">
        <f>[5]Summary!C169</f>
        <v>0</v>
      </c>
      <c r="D169" s="735">
        <f>[5]Summary!D169</f>
        <v>0</v>
      </c>
      <c r="E169" s="735">
        <f>[5]Summary!E169</f>
        <v>-504158870</v>
      </c>
      <c r="F169" s="735">
        <f>[5]Summary!F169</f>
        <v>0</v>
      </c>
      <c r="G169" s="735">
        <f>[5]Summary!G169</f>
        <v>-504158870</v>
      </c>
      <c r="H169" s="735">
        <f>[5]Summary!H169</f>
        <v>0</v>
      </c>
      <c r="I169" s="735">
        <f>[5]Summary!I169</f>
        <v>-504158870</v>
      </c>
      <c r="J169" s="735">
        <f>[5]Summary!J169</f>
        <v>-518909000</v>
      </c>
      <c r="K169" s="735">
        <f>[5]Summary!K169</f>
        <v>-706367.91</v>
      </c>
      <c r="L169" s="735">
        <f>[5]Summary!L169</f>
        <v>0</v>
      </c>
      <c r="M169" s="735">
        <f>[5]Summary!M169</f>
        <v>-711896.92</v>
      </c>
      <c r="N169" s="735">
        <f>[5]Summary!N169</f>
        <v>0</v>
      </c>
      <c r="O169" s="735">
        <f>[5]Summary!O169</f>
        <v>-14750130</v>
      </c>
      <c r="P169" s="735">
        <f>[5]Summary!P169</f>
        <v>0</v>
      </c>
      <c r="Q169" s="735">
        <f>[5]Summary!Q169</f>
        <v>-15462026.92</v>
      </c>
      <c r="R169" s="735">
        <f>[5]Summary!R169</f>
        <v>-519620896.91999996</v>
      </c>
      <c r="S169" s="735">
        <f>[5]Summary!S169</f>
        <v>0</v>
      </c>
      <c r="T169" s="735">
        <f>[5]Summary!T169</f>
        <v>0</v>
      </c>
      <c r="U169" s="735">
        <f>[5]Summary!U169</f>
        <v>0</v>
      </c>
      <c r="V169" s="735">
        <f>[5]Summary!V169</f>
        <v>0</v>
      </c>
      <c r="W169" s="735">
        <f>[5]Summary!W169</f>
        <v>0</v>
      </c>
      <c r="X169" s="735">
        <f>[5]Summary!X169</f>
        <v>0</v>
      </c>
      <c r="Y169" s="735">
        <f>[5]Summary!Y169</f>
        <v>0</v>
      </c>
      <c r="Z169" s="735">
        <f>[5]Summary!Z169</f>
        <v>-81295.147436501575</v>
      </c>
      <c r="AA169" s="735">
        <f>[5]Summary!AA169</f>
        <v>0</v>
      </c>
      <c r="AB169" s="735">
        <f>[5]Summary!AB169</f>
        <v>0</v>
      </c>
      <c r="AC169" s="735">
        <f>[5]Summary!AC169</f>
        <v>-81295.147436501575</v>
      </c>
      <c r="AD169" s="735">
        <f>[5]Summary!AD169</f>
        <v>-519702192.06743646</v>
      </c>
    </row>
    <row r="170" spans="1:30">
      <c r="A170" s="727" t="str">
        <f>[5]Summary!A170</f>
        <v>UI</v>
      </c>
      <c r="B170" s="721" t="str">
        <f>[5]Summary!B170</f>
        <v xml:space="preserve">     Distribution</v>
      </c>
      <c r="C170" s="123">
        <f>[5]Summary!C170</f>
        <v>0</v>
      </c>
      <c r="D170" s="121">
        <f>[5]Summary!D170</f>
        <v>0</v>
      </c>
      <c r="E170" s="123">
        <f>[5]Summary!E170</f>
        <v>0</v>
      </c>
      <c r="F170" s="123">
        <f>[5]Summary!F170</f>
        <v>0</v>
      </c>
      <c r="G170" s="123">
        <f>[5]Summary!G170</f>
        <v>0</v>
      </c>
      <c r="H170" s="123">
        <f>[5]Summary!H170</f>
        <v>0</v>
      </c>
      <c r="I170" s="123">
        <f>[5]Summary!I170</f>
        <v>0</v>
      </c>
      <c r="J170" s="123">
        <f>[5]Summary!J170</f>
        <v>0</v>
      </c>
      <c r="K170" s="123">
        <f>[5]Summary!K170</f>
        <v>0</v>
      </c>
      <c r="L170" s="123">
        <f>[5]Summary!L170</f>
        <v>0</v>
      </c>
      <c r="M170" s="351">
        <f>[5]Summary!M170</f>
        <v>0</v>
      </c>
      <c r="N170" s="351">
        <f>[5]Summary!N170</f>
        <v>0</v>
      </c>
      <c r="O170" s="351">
        <f>[5]Summary!O170</f>
        <v>0</v>
      </c>
      <c r="P170" s="351">
        <f>[5]Summary!P170</f>
        <v>0</v>
      </c>
      <c r="Q170" s="351">
        <f>[5]Summary!Q170</f>
        <v>0</v>
      </c>
      <c r="R170" s="351">
        <f>[5]Summary!R170</f>
        <v>0</v>
      </c>
      <c r="S170" s="351">
        <f>[5]Summary!S170</f>
        <v>0</v>
      </c>
      <c r="T170" s="351">
        <f>[5]Summary!T170</f>
        <v>0</v>
      </c>
      <c r="U170" s="351">
        <f>[5]Summary!U170</f>
        <v>0</v>
      </c>
      <c r="V170" s="351">
        <f>[5]Summary!V170</f>
        <v>0</v>
      </c>
      <c r="W170" s="351">
        <f>[5]Summary!W170</f>
        <v>0</v>
      </c>
      <c r="X170" s="351">
        <f>[5]Summary!X170</f>
        <v>0</v>
      </c>
      <c r="Y170" s="351">
        <f>[5]Summary!Y170</f>
        <v>0</v>
      </c>
      <c r="Z170" s="351">
        <f>[5]Summary!Z170</f>
        <v>0</v>
      </c>
      <c r="AA170" s="351">
        <f>[5]Summary!AA170</f>
        <v>0</v>
      </c>
      <c r="AB170" s="351">
        <f>[5]Summary!AB170</f>
        <v>0</v>
      </c>
      <c r="AC170" s="351">
        <f>[5]Summary!AC170</f>
        <v>0</v>
      </c>
      <c r="AD170" s="351">
        <f>[5]Summary!AD170</f>
        <v>0</v>
      </c>
    </row>
    <row r="171" spans="1:30">
      <c r="A171" s="727" t="str">
        <f>[5]Summary!A171</f>
        <v>UI</v>
      </c>
      <c r="B171" s="721" t="str">
        <f>[5]Summary!B171</f>
        <v xml:space="preserve">          360 - Land and Land Rights</v>
      </c>
      <c r="C171" s="123" t="str">
        <f>[5]Summary!C171</f>
        <v>E360</v>
      </c>
      <c r="D171" s="121" t="str">
        <f>[5]Summary!D171</f>
        <v>C360</v>
      </c>
      <c r="E171" s="123">
        <f>[5]Summary!E171</f>
        <v>-3362219</v>
      </c>
      <c r="F171" s="123">
        <f>[5]Summary!F171</f>
        <v>0</v>
      </c>
      <c r="G171" s="123">
        <f>[5]Summary!G171</f>
        <v>-3362219</v>
      </c>
      <c r="H171" s="123">
        <f>[5]Summary!H171</f>
        <v>0</v>
      </c>
      <c r="I171" s="123">
        <f>[5]Summary!I171</f>
        <v>-3362219</v>
      </c>
      <c r="J171" s="351">
        <f>[5]Summary!J171</f>
        <v>-3398000</v>
      </c>
      <c r="K171" s="351">
        <f>[5]Summary!K171</f>
        <v>0.36</v>
      </c>
      <c r="L171" s="351">
        <f>[5]Summary!L171</f>
        <v>0</v>
      </c>
      <c r="M171" s="351">
        <f>[5]Summary!M171</f>
        <v>0</v>
      </c>
      <c r="N171" s="351">
        <f>[5]Summary!N171</f>
        <v>0</v>
      </c>
      <c r="O171" s="351">
        <f>[5]Summary!O171</f>
        <v>-35781</v>
      </c>
      <c r="P171" s="351">
        <f>[5]Summary!P171</f>
        <v>0</v>
      </c>
      <c r="Q171" s="351">
        <f>[5]Summary!Q171</f>
        <v>-35781</v>
      </c>
      <c r="R171" s="351">
        <f>[5]Summary!R171</f>
        <v>-3398000</v>
      </c>
      <c r="S171" s="351">
        <f>[5]Summary!S171</f>
        <v>0</v>
      </c>
      <c r="T171" s="351">
        <f>[5]Summary!T171</f>
        <v>0</v>
      </c>
      <c r="U171" s="351">
        <f>[5]Summary!U171</f>
        <v>0</v>
      </c>
      <c r="V171" s="730">
        <f>[5]Summary!V171</f>
        <v>0</v>
      </c>
      <c r="W171" s="730">
        <f>[5]Summary!W171</f>
        <v>0</v>
      </c>
      <c r="X171" s="730">
        <f>[5]Summary!X171</f>
        <v>0</v>
      </c>
      <c r="Y171" s="730">
        <f>[5]Summary!Y171</f>
        <v>0</v>
      </c>
      <c r="Z171" s="730">
        <f>[5]Summary!Z171</f>
        <v>0</v>
      </c>
      <c r="AA171" s="730">
        <f>[5]Summary!AA171</f>
        <v>0</v>
      </c>
      <c r="AB171" s="730">
        <f>[5]Summary!AB171</f>
        <v>0</v>
      </c>
      <c r="AC171" s="730">
        <f>[5]Summary!AC171</f>
        <v>0</v>
      </c>
      <c r="AD171" s="730">
        <f>[5]Summary!AD171</f>
        <v>-3398000</v>
      </c>
    </row>
    <row r="172" spans="1:30">
      <c r="A172" s="727" t="str">
        <f>[5]Summary!A172</f>
        <v>UI</v>
      </c>
      <c r="B172" s="721" t="str">
        <f>[5]Summary!B172</f>
        <v xml:space="preserve">          361 - Structures and Improvements</v>
      </c>
      <c r="C172" s="123" t="str">
        <f>[5]Summary!C172</f>
        <v>E361</v>
      </c>
      <c r="D172" s="121" t="str">
        <f>[5]Summary!D172</f>
        <v>C361</v>
      </c>
      <c r="E172" s="123">
        <f>[5]Summary!E172</f>
        <v>-2513116</v>
      </c>
      <c r="F172" s="123">
        <f>[5]Summary!F172</f>
        <v>0</v>
      </c>
      <c r="G172" s="123">
        <f>[5]Summary!G172</f>
        <v>-2513116</v>
      </c>
      <c r="H172" s="123">
        <f>[5]Summary!H172</f>
        <v>0</v>
      </c>
      <c r="I172" s="123">
        <f>[5]Summary!I172</f>
        <v>-2513116</v>
      </c>
      <c r="J172" s="351">
        <f>[5]Summary!J172</f>
        <v>-2584000</v>
      </c>
      <c r="K172" s="351">
        <f>[5]Summary!K172</f>
        <v>-308.33999999999997</v>
      </c>
      <c r="L172" s="351">
        <f>[5]Summary!L172</f>
        <v>0</v>
      </c>
      <c r="M172" s="351">
        <f>[5]Summary!M172</f>
        <v>-308.33999999999997</v>
      </c>
      <c r="N172" s="351">
        <f>[5]Summary!N172</f>
        <v>0</v>
      </c>
      <c r="O172" s="351">
        <f>[5]Summary!O172</f>
        <v>-70884</v>
      </c>
      <c r="P172" s="351">
        <f>[5]Summary!P172</f>
        <v>0</v>
      </c>
      <c r="Q172" s="351">
        <f>[5]Summary!Q172</f>
        <v>-71192.34</v>
      </c>
      <c r="R172" s="351">
        <f>[5]Summary!R172</f>
        <v>-2584308.34</v>
      </c>
      <c r="S172" s="351">
        <f>[5]Summary!S172</f>
        <v>0</v>
      </c>
      <c r="T172" s="351">
        <f>[5]Summary!T172</f>
        <v>0</v>
      </c>
      <c r="U172" s="351">
        <f>[5]Summary!U172</f>
        <v>0</v>
      </c>
      <c r="V172" s="730">
        <f>[5]Summary!V172</f>
        <v>0</v>
      </c>
      <c r="W172" s="730">
        <f>[5]Summary!W172</f>
        <v>0</v>
      </c>
      <c r="X172" s="730">
        <f>[5]Summary!X172</f>
        <v>0</v>
      </c>
      <c r="Y172" s="730">
        <f>[5]Summary!Y172</f>
        <v>0</v>
      </c>
      <c r="Z172" s="730">
        <f>[5]Summary!Z172</f>
        <v>0</v>
      </c>
      <c r="AA172" s="730">
        <f>[5]Summary!AA172</f>
        <v>0</v>
      </c>
      <c r="AB172" s="730">
        <f>[5]Summary!AB172</f>
        <v>0</v>
      </c>
      <c r="AC172" s="730">
        <f>[5]Summary!AC172</f>
        <v>0</v>
      </c>
      <c r="AD172" s="730">
        <f>[5]Summary!AD172</f>
        <v>-2584308.34</v>
      </c>
    </row>
    <row r="173" spans="1:30">
      <c r="A173" s="727" t="str">
        <f>[5]Summary!A173</f>
        <v>UI</v>
      </c>
      <c r="B173" s="721" t="str">
        <f>[5]Summary!B173</f>
        <v xml:space="preserve">          362 - Substation Equipment</v>
      </c>
      <c r="C173" s="123" t="str">
        <f>[5]Summary!C173</f>
        <v>E362</v>
      </c>
      <c r="D173" s="121" t="str">
        <f>[5]Summary!D173</f>
        <v>C362</v>
      </c>
      <c r="E173" s="123">
        <f>[5]Summary!E173</f>
        <v>-134808148</v>
      </c>
      <c r="F173" s="123">
        <f>[5]Summary!F173</f>
        <v>0</v>
      </c>
      <c r="G173" s="123">
        <f>[5]Summary!G173</f>
        <v>-134808148</v>
      </c>
      <c r="H173" s="123">
        <f>[5]Summary!H173</f>
        <v>0</v>
      </c>
      <c r="I173" s="123">
        <f>[5]Summary!I173</f>
        <v>-134808148</v>
      </c>
      <c r="J173" s="351">
        <f>[5]Summary!J173</f>
        <v>-136910000</v>
      </c>
      <c r="K173" s="351">
        <f>[5]Summary!K173</f>
        <v>-219981.44</v>
      </c>
      <c r="L173" s="351">
        <f>[5]Summary!L173</f>
        <v>0</v>
      </c>
      <c r="M173" s="351">
        <f>[5]Summary!M173</f>
        <v>-219981.44</v>
      </c>
      <c r="N173" s="351">
        <f>[5]Summary!N173</f>
        <v>42000</v>
      </c>
      <c r="O173" s="351">
        <f>[5]Summary!O173</f>
        <v>-2101852</v>
      </c>
      <c r="P173" s="351">
        <f>[5]Summary!P173</f>
        <v>0</v>
      </c>
      <c r="Q173" s="351">
        <f>[5]Summary!Q173</f>
        <v>-2279833.44</v>
      </c>
      <c r="R173" s="351">
        <f>[5]Summary!R173</f>
        <v>-137087981.44</v>
      </c>
      <c r="S173" s="351">
        <f>[5]Summary!S173</f>
        <v>0</v>
      </c>
      <c r="T173" s="351">
        <f>[5]Summary!T173</f>
        <v>0</v>
      </c>
      <c r="U173" s="351">
        <f>[5]Summary!U173</f>
        <v>0</v>
      </c>
      <c r="V173" s="730">
        <f>[5]Summary!V173</f>
        <v>0</v>
      </c>
      <c r="W173" s="730">
        <f>[5]Summary!W173</f>
        <v>0</v>
      </c>
      <c r="X173" s="730">
        <f>[5]Summary!X173</f>
        <v>0</v>
      </c>
      <c r="Y173" s="730">
        <f>[5]Summary!Y173</f>
        <v>0</v>
      </c>
      <c r="Z173" s="730">
        <f>[5]Summary!Z173</f>
        <v>0</v>
      </c>
      <c r="AA173" s="730">
        <f>[5]Summary!AA173</f>
        <v>0</v>
      </c>
      <c r="AB173" s="730">
        <f>[5]Summary!AB173</f>
        <v>0</v>
      </c>
      <c r="AC173" s="730">
        <f>[5]Summary!AC173</f>
        <v>0</v>
      </c>
      <c r="AD173" s="730">
        <f>[5]Summary!AD173</f>
        <v>-137087981.44</v>
      </c>
    </row>
    <row r="174" spans="1:30">
      <c r="A174" s="727">
        <f>[5]Summary!A174</f>
        <v>0</v>
      </c>
      <c r="B174" s="721" t="str">
        <f>[5]Summary!B174</f>
        <v xml:space="preserve">          363 - DST Battery Storage Equip</v>
      </c>
      <c r="C174" s="123" t="str">
        <f>[5]Summary!C174</f>
        <v>E363</v>
      </c>
      <c r="D174" s="121" t="str">
        <f>[5]Summary!D174</f>
        <v>C363</v>
      </c>
      <c r="E174" s="123">
        <f>[5]Summary!E174</f>
        <v>-96168</v>
      </c>
      <c r="F174" s="123">
        <f>[5]Summary!F174</f>
        <v>0</v>
      </c>
      <c r="G174" s="123">
        <f>[5]Summary!G174</f>
        <v>-96168</v>
      </c>
      <c r="H174" s="123">
        <f>[5]Summary!H174</f>
        <v>0</v>
      </c>
      <c r="I174" s="123">
        <f>[5]Summary!I174</f>
        <v>-96168</v>
      </c>
      <c r="J174" s="351">
        <f>[5]Summary!J174</f>
        <v>-124000</v>
      </c>
      <c r="K174" s="351">
        <f>[5]Summary!K174</f>
        <v>-550.5</v>
      </c>
      <c r="L174" s="351">
        <f>[5]Summary!L174</f>
        <v>0</v>
      </c>
      <c r="M174" s="351">
        <f>[5]Summary!M174</f>
        <v>-550.5</v>
      </c>
      <c r="N174" s="351">
        <f>[5]Summary!N174</f>
        <v>0</v>
      </c>
      <c r="O174" s="351">
        <f>[5]Summary!O174</f>
        <v>-27832</v>
      </c>
      <c r="P174" s="351">
        <f>[5]Summary!P174</f>
        <v>0</v>
      </c>
      <c r="Q174" s="351">
        <f>[5]Summary!Q174</f>
        <v>-28382.5</v>
      </c>
      <c r="R174" s="351">
        <f>[5]Summary!R174</f>
        <v>-124550.5</v>
      </c>
      <c r="S174" s="351">
        <f>[5]Summary!S174</f>
        <v>0</v>
      </c>
      <c r="T174" s="351">
        <f>[5]Summary!T174</f>
        <v>0</v>
      </c>
      <c r="U174" s="351">
        <f>[5]Summary!U174</f>
        <v>0</v>
      </c>
      <c r="V174" s="730">
        <f>[5]Summary!V174</f>
        <v>0</v>
      </c>
      <c r="W174" s="730">
        <f>[5]Summary!W174</f>
        <v>0</v>
      </c>
      <c r="X174" s="730">
        <f>[5]Summary!X174</f>
        <v>0</v>
      </c>
      <c r="Y174" s="730">
        <f>[5]Summary!Y174</f>
        <v>0</v>
      </c>
      <c r="Z174" s="730">
        <f>[5]Summary!Z174</f>
        <v>0</v>
      </c>
      <c r="AA174" s="730">
        <f>[5]Summary!AA174</f>
        <v>0</v>
      </c>
      <c r="AB174" s="730">
        <f>[5]Summary!AB174</f>
        <v>0</v>
      </c>
      <c r="AC174" s="730">
        <f>[5]Summary!AC174</f>
        <v>0</v>
      </c>
      <c r="AD174" s="730">
        <f>[5]Summary!AD174</f>
        <v>-124550.5</v>
      </c>
    </row>
    <row r="175" spans="1:30">
      <c r="A175" s="727" t="str">
        <f>[5]Summary!A175</f>
        <v>UI</v>
      </c>
      <c r="B175" s="721" t="str">
        <f>[5]Summary!B175</f>
        <v xml:space="preserve">          364 - Poles, Towers and Fixtures</v>
      </c>
      <c r="C175" s="123" t="str">
        <f>[5]Summary!C175</f>
        <v>E364</v>
      </c>
      <c r="D175" s="121" t="str">
        <f>[5]Summary!D175</f>
        <v>C364</v>
      </c>
      <c r="E175" s="123">
        <f>[5]Summary!E175</f>
        <v>-158022186</v>
      </c>
      <c r="F175" s="123">
        <f>[5]Summary!F175</f>
        <v>0</v>
      </c>
      <c r="G175" s="123">
        <f>[5]Summary!G175</f>
        <v>-158022186</v>
      </c>
      <c r="H175" s="123">
        <f>[5]Summary!H175</f>
        <v>0</v>
      </c>
      <c r="I175" s="123">
        <f>[5]Summary!I175</f>
        <v>-158022186</v>
      </c>
      <c r="J175" s="351">
        <f>[5]Summary!J175</f>
        <v>-161590000</v>
      </c>
      <c r="K175" s="351">
        <f>[5]Summary!K175</f>
        <v>-358615.1</v>
      </c>
      <c r="L175" s="351">
        <f>[5]Summary!L175</f>
        <v>0</v>
      </c>
      <c r="M175" s="351">
        <f>[5]Summary!M175</f>
        <v>-358615.1</v>
      </c>
      <c r="N175" s="351">
        <f>[5]Summary!N175</f>
        <v>21000</v>
      </c>
      <c r="O175" s="351">
        <f>[5]Summary!O175</f>
        <v>-3567814</v>
      </c>
      <c r="P175" s="351">
        <f>[5]Summary!P175</f>
        <v>0</v>
      </c>
      <c r="Q175" s="351">
        <f>[5]Summary!Q175</f>
        <v>-3905429.1</v>
      </c>
      <c r="R175" s="351">
        <f>[5]Summary!R175</f>
        <v>-161927615.09999999</v>
      </c>
      <c r="S175" s="351">
        <f>[5]Summary!S175</f>
        <v>12688074.934416663</v>
      </c>
      <c r="T175" s="351">
        <f>[5]Summary!T175</f>
        <v>0</v>
      </c>
      <c r="U175" s="351">
        <f>[5]Summary!U175</f>
        <v>0</v>
      </c>
      <c r="V175" s="730">
        <f>[5]Summary!V175</f>
        <v>0</v>
      </c>
      <c r="W175" s="730">
        <f>[5]Summary!W175</f>
        <v>0</v>
      </c>
      <c r="X175" s="730">
        <f>[5]Summary!X175</f>
        <v>0</v>
      </c>
      <c r="Y175" s="730">
        <f>[5]Summary!Y175</f>
        <v>0</v>
      </c>
      <c r="Z175" s="730">
        <f>[5]Summary!Z175</f>
        <v>-107025.16344214257</v>
      </c>
      <c r="AA175" s="730">
        <f>[5]Summary!AA175</f>
        <v>0</v>
      </c>
      <c r="AB175" s="730">
        <f>[5]Summary!AB175</f>
        <v>0</v>
      </c>
      <c r="AC175" s="730">
        <f>[5]Summary!AC175</f>
        <v>12581049.770974521</v>
      </c>
      <c r="AD175" s="730">
        <f>[5]Summary!AD175</f>
        <v>-149346565.32902548</v>
      </c>
    </row>
    <row r="176" spans="1:30">
      <c r="A176" s="727" t="str">
        <f>[5]Summary!A176</f>
        <v>UI</v>
      </c>
      <c r="B176" s="721" t="str">
        <f>[5]Summary!B176</f>
        <v xml:space="preserve">          365 - Overhead Conductors and Devices</v>
      </c>
      <c r="C176" s="123" t="str">
        <f>[5]Summary!C176</f>
        <v>E365</v>
      </c>
      <c r="D176" s="121" t="str">
        <f>[5]Summary!D176</f>
        <v>C365</v>
      </c>
      <c r="E176" s="123">
        <f>[5]Summary!E176</f>
        <v>-127738846</v>
      </c>
      <c r="F176" s="123">
        <f>[5]Summary!F176</f>
        <v>0</v>
      </c>
      <c r="G176" s="123">
        <f>[5]Summary!G176</f>
        <v>-127738846</v>
      </c>
      <c r="H176" s="123">
        <f>[5]Summary!H176</f>
        <v>0</v>
      </c>
      <c r="I176" s="123">
        <f>[5]Summary!I176</f>
        <v>-127738846</v>
      </c>
      <c r="J176" s="351">
        <f>[5]Summary!J176</f>
        <v>-132117000</v>
      </c>
      <c r="K176" s="351">
        <f>[5]Summary!K176</f>
        <v>-460520.15</v>
      </c>
      <c r="L176" s="351">
        <f>[5]Summary!L176</f>
        <v>0</v>
      </c>
      <c r="M176" s="351">
        <f>[5]Summary!M176</f>
        <v>-460520.15</v>
      </c>
      <c r="N176" s="351">
        <f>[5]Summary!N176</f>
        <v>18000</v>
      </c>
      <c r="O176" s="351">
        <f>[5]Summary!O176</f>
        <v>-4378154</v>
      </c>
      <c r="P176" s="351">
        <f>[5]Summary!P176</f>
        <v>0</v>
      </c>
      <c r="Q176" s="351">
        <f>[5]Summary!Q176</f>
        <v>-4820674.1500000004</v>
      </c>
      <c r="R176" s="351">
        <f>[5]Summary!R176</f>
        <v>-132559520.15000001</v>
      </c>
      <c r="S176" s="351">
        <f>[5]Summary!S176</f>
        <v>0</v>
      </c>
      <c r="T176" s="351">
        <f>[5]Summary!T176</f>
        <v>0</v>
      </c>
      <c r="U176" s="351">
        <f>[5]Summary!U176</f>
        <v>0</v>
      </c>
      <c r="V176" s="730">
        <f>[5]Summary!V176</f>
        <v>0</v>
      </c>
      <c r="W176" s="730">
        <f>[5]Summary!W176</f>
        <v>0</v>
      </c>
      <c r="X176" s="730">
        <f>[5]Summary!X176</f>
        <v>0</v>
      </c>
      <c r="Y176" s="730">
        <f>[5]Summary!Y176</f>
        <v>0</v>
      </c>
      <c r="Z176" s="730">
        <f>[5]Summary!Z176</f>
        <v>-87805.28616713587</v>
      </c>
      <c r="AA176" s="730">
        <f>[5]Summary!AA176</f>
        <v>0</v>
      </c>
      <c r="AB176" s="730">
        <f>[5]Summary!AB176</f>
        <v>-5499.429750016021</v>
      </c>
      <c r="AC176" s="730">
        <f>[5]Summary!AC176</f>
        <v>-93304.715917151887</v>
      </c>
      <c r="AD176" s="730">
        <f>[5]Summary!AD176</f>
        <v>-132652824.86591716</v>
      </c>
    </row>
    <row r="177" spans="1:30">
      <c r="A177" s="727" t="str">
        <f>[5]Summary!A177</f>
        <v>UI</v>
      </c>
      <c r="B177" s="721" t="str">
        <f>[5]Summary!B177</f>
        <v xml:space="preserve">          366 - Underground Conduit</v>
      </c>
      <c r="C177" s="123" t="str">
        <f>[5]Summary!C177</f>
        <v>E366</v>
      </c>
      <c r="D177" s="121" t="str">
        <f>[5]Summary!D177</f>
        <v>C366</v>
      </c>
      <c r="E177" s="123">
        <f>[5]Summary!E177</f>
        <v>-284529934</v>
      </c>
      <c r="F177" s="123">
        <f>[5]Summary!F177</f>
        <v>0</v>
      </c>
      <c r="G177" s="123">
        <f>[5]Summary!G177</f>
        <v>-284529934</v>
      </c>
      <c r="H177" s="123">
        <f>[5]Summary!H177</f>
        <v>0</v>
      </c>
      <c r="I177" s="123">
        <f>[5]Summary!I177</f>
        <v>-284529934</v>
      </c>
      <c r="J177" s="351">
        <f>[5]Summary!J177</f>
        <v>-290127000</v>
      </c>
      <c r="K177" s="351">
        <f>[5]Summary!K177</f>
        <v>-329275.49</v>
      </c>
      <c r="L177" s="351">
        <f>[5]Summary!L177</f>
        <v>0</v>
      </c>
      <c r="M177" s="351">
        <f>[5]Summary!M177</f>
        <v>-329275.49</v>
      </c>
      <c r="N177" s="351">
        <f>[5]Summary!N177</f>
        <v>0</v>
      </c>
      <c r="O177" s="351">
        <f>[5]Summary!O177</f>
        <v>-5597066</v>
      </c>
      <c r="P177" s="351">
        <f>[5]Summary!P177</f>
        <v>0</v>
      </c>
      <c r="Q177" s="351">
        <f>[5]Summary!Q177</f>
        <v>-5926341.4900000002</v>
      </c>
      <c r="R177" s="351">
        <f>[5]Summary!R177</f>
        <v>-290456275.49000001</v>
      </c>
      <c r="S177" s="351">
        <f>[5]Summary!S177</f>
        <v>0</v>
      </c>
      <c r="T177" s="351">
        <f>[5]Summary!T177</f>
        <v>0</v>
      </c>
      <c r="U177" s="351">
        <f>[5]Summary!U177</f>
        <v>0</v>
      </c>
      <c r="V177" s="730">
        <f>[5]Summary!V177</f>
        <v>0</v>
      </c>
      <c r="W177" s="730">
        <f>[5]Summary!W177</f>
        <v>0</v>
      </c>
      <c r="X177" s="730">
        <f>[5]Summary!X177</f>
        <v>0</v>
      </c>
      <c r="Y177" s="730">
        <f>[5]Summary!Y177</f>
        <v>0</v>
      </c>
      <c r="Z177" s="730">
        <f>[5]Summary!Z177</f>
        <v>-215767.21991153844</v>
      </c>
      <c r="AA177" s="730">
        <f>[5]Summary!AA177</f>
        <v>0</v>
      </c>
      <c r="AB177" s="730">
        <f>[5]Summary!AB177</f>
        <v>-140771.95315722929</v>
      </c>
      <c r="AC177" s="730">
        <f>[5]Summary!AC177</f>
        <v>-356539.17306876776</v>
      </c>
      <c r="AD177" s="730">
        <f>[5]Summary!AD177</f>
        <v>-290812814.66306877</v>
      </c>
    </row>
    <row r="178" spans="1:30">
      <c r="A178" s="727" t="str">
        <f>[5]Summary!A178</f>
        <v>UI</v>
      </c>
      <c r="B178" s="721" t="str">
        <f>[5]Summary!B178</f>
        <v xml:space="preserve">          367 - Underground Conductors and Devices</v>
      </c>
      <c r="C178" s="123" t="str">
        <f>[5]Summary!C178</f>
        <v>E367</v>
      </c>
      <c r="D178" s="121" t="str">
        <f>[5]Summary!D178</f>
        <v>C367</v>
      </c>
      <c r="E178" s="123">
        <f>[5]Summary!E178</f>
        <v>-374757888</v>
      </c>
      <c r="F178" s="123">
        <f>[5]Summary!F178</f>
        <v>0</v>
      </c>
      <c r="G178" s="123">
        <f>[5]Summary!G178</f>
        <v>-374757888</v>
      </c>
      <c r="H178" s="123">
        <f>[5]Summary!H178</f>
        <v>0</v>
      </c>
      <c r="I178" s="123">
        <f>[5]Summary!I178</f>
        <v>-374757888</v>
      </c>
      <c r="J178" s="351">
        <f>[5]Summary!J178</f>
        <v>-385223000</v>
      </c>
      <c r="K178" s="351">
        <f>[5]Summary!K178</f>
        <v>-1285759.5</v>
      </c>
      <c r="L178" s="351">
        <f>[5]Summary!L178</f>
        <v>0</v>
      </c>
      <c r="M178" s="351">
        <f>[5]Summary!M178</f>
        <v>-1285759.5</v>
      </c>
      <c r="N178" s="351">
        <f>[5]Summary!N178</f>
        <v>0</v>
      </c>
      <c r="O178" s="351">
        <f>[5]Summary!O178</f>
        <v>-10465112</v>
      </c>
      <c r="P178" s="351">
        <f>[5]Summary!P178</f>
        <v>0</v>
      </c>
      <c r="Q178" s="351">
        <f>[5]Summary!Q178</f>
        <v>-11750871.5</v>
      </c>
      <c r="R178" s="351">
        <f>[5]Summary!R178</f>
        <v>-386508759.5</v>
      </c>
      <c r="S178" s="351">
        <f>[5]Summary!S178</f>
        <v>0</v>
      </c>
      <c r="T178" s="351">
        <f>[5]Summary!T178</f>
        <v>0</v>
      </c>
      <c r="U178" s="351">
        <f>[5]Summary!U178</f>
        <v>0</v>
      </c>
      <c r="V178" s="730">
        <f>[5]Summary!V178</f>
        <v>0</v>
      </c>
      <c r="W178" s="730">
        <f>[5]Summary!W178</f>
        <v>0</v>
      </c>
      <c r="X178" s="730">
        <f>[5]Summary!X178</f>
        <v>0</v>
      </c>
      <c r="Y178" s="730">
        <f>[5]Summary!Y178</f>
        <v>0</v>
      </c>
      <c r="Z178" s="730">
        <f>[5]Summary!Z178</f>
        <v>-176678.41381671009</v>
      </c>
      <c r="AA178" s="730">
        <f>[5]Summary!AA178</f>
        <v>0</v>
      </c>
      <c r="AB178" s="730">
        <f>[5]Summary!AB178</f>
        <v>-485378.68836353323</v>
      </c>
      <c r="AC178" s="730">
        <f>[5]Summary!AC178</f>
        <v>-662057.10218024335</v>
      </c>
      <c r="AD178" s="730">
        <f>[5]Summary!AD178</f>
        <v>-387170816.60218024</v>
      </c>
    </row>
    <row r="179" spans="1:30">
      <c r="A179" s="727" t="str">
        <f>[5]Summary!A179</f>
        <v>UI</v>
      </c>
      <c r="B179" s="721" t="str">
        <f>[5]Summary!B179</f>
        <v xml:space="preserve">          368 - Line Transformers</v>
      </c>
      <c r="C179" s="123" t="str">
        <f>[5]Summary!C179</f>
        <v>E368</v>
      </c>
      <c r="D179" s="121" t="str">
        <f>[5]Summary!D179</f>
        <v>C368</v>
      </c>
      <c r="E179" s="123">
        <f>[5]Summary!E179</f>
        <v>-200727008</v>
      </c>
      <c r="F179" s="123">
        <f>[5]Summary!F179</f>
        <v>0</v>
      </c>
      <c r="G179" s="123">
        <f>[5]Summary!G179</f>
        <v>-200727008</v>
      </c>
      <c r="H179" s="123">
        <f>[5]Summary!H179</f>
        <v>0</v>
      </c>
      <c r="I179" s="123">
        <f>[5]Summary!I179</f>
        <v>-200727008</v>
      </c>
      <c r="J179" s="351">
        <f>[5]Summary!J179</f>
        <v>-208866000</v>
      </c>
      <c r="K179" s="351">
        <f>[5]Summary!K179</f>
        <v>-294287.08</v>
      </c>
      <c r="L179" s="351">
        <f>[5]Summary!L179</f>
        <v>0</v>
      </c>
      <c r="M179" s="351">
        <f>[5]Summary!M179</f>
        <v>-294287.08</v>
      </c>
      <c r="N179" s="351">
        <f>[5]Summary!N179</f>
        <v>0</v>
      </c>
      <c r="O179" s="351">
        <f>[5]Summary!O179</f>
        <v>-8138992</v>
      </c>
      <c r="P179" s="351">
        <f>[5]Summary!P179</f>
        <v>0</v>
      </c>
      <c r="Q179" s="351">
        <f>[5]Summary!Q179</f>
        <v>-8433279.0800000001</v>
      </c>
      <c r="R179" s="351">
        <f>[5]Summary!R179</f>
        <v>-209160287.08000001</v>
      </c>
      <c r="S179" s="351">
        <f>[5]Summary!S179</f>
        <v>0</v>
      </c>
      <c r="T179" s="351">
        <f>[5]Summary!T179</f>
        <v>0</v>
      </c>
      <c r="U179" s="351">
        <f>[5]Summary!U179</f>
        <v>0</v>
      </c>
      <c r="V179" s="730">
        <f>[5]Summary!V179</f>
        <v>0</v>
      </c>
      <c r="W179" s="730">
        <f>[5]Summary!W179</f>
        <v>0</v>
      </c>
      <c r="X179" s="730">
        <f>[5]Summary!X179</f>
        <v>0</v>
      </c>
      <c r="Y179" s="730">
        <f>[5]Summary!Y179</f>
        <v>0</v>
      </c>
      <c r="Z179" s="730">
        <f>[5]Summary!Z179</f>
        <v>-810.25748866530671</v>
      </c>
      <c r="AA179" s="730">
        <f>[5]Summary!AA179</f>
        <v>0</v>
      </c>
      <c r="AB179" s="730">
        <f>[5]Summary!AB179</f>
        <v>0</v>
      </c>
      <c r="AC179" s="730">
        <f>[5]Summary!AC179</f>
        <v>-810.25748866530671</v>
      </c>
      <c r="AD179" s="730">
        <f>[5]Summary!AD179</f>
        <v>-209161097.33748868</v>
      </c>
    </row>
    <row r="180" spans="1:30">
      <c r="A180" s="727" t="str">
        <f>[5]Summary!A180</f>
        <v>UI</v>
      </c>
      <c r="B180" s="721" t="str">
        <f>[5]Summary!B180</f>
        <v xml:space="preserve">          369 - Services</v>
      </c>
      <c r="C180" s="123" t="str">
        <f>[5]Summary!C180</f>
        <v>E369</v>
      </c>
      <c r="D180" s="121" t="str">
        <f>[5]Summary!D180</f>
        <v>C369</v>
      </c>
      <c r="E180" s="123">
        <f>[5]Summary!E180</f>
        <v>-124009233</v>
      </c>
      <c r="F180" s="123">
        <f>[5]Summary!F180</f>
        <v>0</v>
      </c>
      <c r="G180" s="123">
        <f>[5]Summary!G180</f>
        <v>-124009233</v>
      </c>
      <c r="H180" s="123">
        <f>[5]Summary!H180</f>
        <v>0</v>
      </c>
      <c r="I180" s="123">
        <f>[5]Summary!I180</f>
        <v>-124009233</v>
      </c>
      <c r="J180" s="351">
        <f>[5]Summary!J180</f>
        <v>-126694000</v>
      </c>
      <c r="K180" s="351">
        <f>[5]Summary!K180</f>
        <v>-53842.05</v>
      </c>
      <c r="L180" s="351">
        <f>[5]Summary!L180</f>
        <v>0</v>
      </c>
      <c r="M180" s="351">
        <f>[5]Summary!M180</f>
        <v>-53842.05</v>
      </c>
      <c r="N180" s="351">
        <f>[5]Summary!N180</f>
        <v>0</v>
      </c>
      <c r="O180" s="351">
        <f>[5]Summary!O180</f>
        <v>-2684767</v>
      </c>
      <c r="P180" s="351">
        <f>[5]Summary!P180</f>
        <v>0</v>
      </c>
      <c r="Q180" s="351">
        <f>[5]Summary!Q180</f>
        <v>-2738609.05</v>
      </c>
      <c r="R180" s="351">
        <f>[5]Summary!R180</f>
        <v>-126747842.05</v>
      </c>
      <c r="S180" s="351">
        <f>[5]Summary!S180</f>
        <v>0</v>
      </c>
      <c r="T180" s="351">
        <f>[5]Summary!T180</f>
        <v>0</v>
      </c>
      <c r="U180" s="351">
        <f>[5]Summary!U180</f>
        <v>0</v>
      </c>
      <c r="V180" s="730">
        <f>[5]Summary!V180</f>
        <v>0</v>
      </c>
      <c r="W180" s="730">
        <f>[5]Summary!W180</f>
        <v>0</v>
      </c>
      <c r="X180" s="730">
        <f>[5]Summary!X180</f>
        <v>0</v>
      </c>
      <c r="Y180" s="730">
        <f>[5]Summary!Y180</f>
        <v>0</v>
      </c>
      <c r="Z180" s="730">
        <f>[5]Summary!Z180</f>
        <v>-285.28729285436975</v>
      </c>
      <c r="AA180" s="730">
        <f>[5]Summary!AA180</f>
        <v>0</v>
      </c>
      <c r="AB180" s="730">
        <f>[5]Summary!AB180</f>
        <v>0</v>
      </c>
      <c r="AC180" s="730">
        <f>[5]Summary!AC180</f>
        <v>-285.28729285436975</v>
      </c>
      <c r="AD180" s="730">
        <f>[5]Summary!AD180</f>
        <v>-126748127.33729285</v>
      </c>
    </row>
    <row r="181" spans="1:30">
      <c r="A181" s="727" t="str">
        <f>[5]Summary!A181</f>
        <v>UI</v>
      </c>
      <c r="B181" s="721" t="str">
        <f>[5]Summary!B181</f>
        <v xml:space="preserve">          370 - Meters</v>
      </c>
      <c r="C181" s="123" t="str">
        <f>[5]Summary!C181</f>
        <v>E370</v>
      </c>
      <c r="D181" s="121" t="str">
        <f>[5]Summary!D181</f>
        <v>C370</v>
      </c>
      <c r="E181" s="123">
        <f>[5]Summary!E181</f>
        <v>-35946497</v>
      </c>
      <c r="F181" s="123">
        <f>[5]Summary!F181</f>
        <v>0</v>
      </c>
      <c r="G181" s="123">
        <f>[5]Summary!G181</f>
        <v>-35946497</v>
      </c>
      <c r="H181" s="123">
        <f>[5]Summary!H181</f>
        <v>0</v>
      </c>
      <c r="I181" s="123">
        <f>[5]Summary!I181</f>
        <v>-35946497</v>
      </c>
      <c r="J181" s="351">
        <f>[5]Summary!J181</f>
        <v>-36536000</v>
      </c>
      <c r="K181" s="351">
        <f>[5]Summary!K181</f>
        <v>-537515.54999999993</v>
      </c>
      <c r="L181" s="351">
        <f>[5]Summary!L181</f>
        <v>0</v>
      </c>
      <c r="M181" s="351">
        <f>[5]Summary!M181</f>
        <v>-537515.54999999993</v>
      </c>
      <c r="N181" s="351">
        <f>[5]Summary!N181</f>
        <v>0</v>
      </c>
      <c r="O181" s="351">
        <f>[5]Summary!O181</f>
        <v>-589503</v>
      </c>
      <c r="P181" s="351">
        <f>[5]Summary!P181</f>
        <v>0</v>
      </c>
      <c r="Q181" s="351">
        <f>[5]Summary!Q181</f>
        <v>-1127018.5499999998</v>
      </c>
      <c r="R181" s="351">
        <f>[5]Summary!R181</f>
        <v>-37073515.549999997</v>
      </c>
      <c r="S181" s="351">
        <f>[5]Summary!S181</f>
        <v>0</v>
      </c>
      <c r="T181" s="351">
        <f>[5]Summary!T181</f>
        <v>0</v>
      </c>
      <c r="U181" s="351">
        <f>[5]Summary!U181</f>
        <v>-2140347.6892875</v>
      </c>
      <c r="V181" s="730">
        <f>[5]Summary!V181</f>
        <v>0</v>
      </c>
      <c r="W181" s="730">
        <f>[5]Summary!W181</f>
        <v>0</v>
      </c>
      <c r="X181" s="730">
        <f>[5]Summary!X181</f>
        <v>0</v>
      </c>
      <c r="Y181" s="730">
        <f>[5]Summary!Y181</f>
        <v>0</v>
      </c>
      <c r="Z181" s="730">
        <f>[5]Summary!Z181</f>
        <v>0</v>
      </c>
      <c r="AA181" s="730">
        <f>[5]Summary!AA181</f>
        <v>0</v>
      </c>
      <c r="AB181" s="730">
        <f>[5]Summary!AB181</f>
        <v>0</v>
      </c>
      <c r="AC181" s="730">
        <f>[5]Summary!AC181</f>
        <v>-2140347.6892875</v>
      </c>
      <c r="AD181" s="730">
        <f>[5]Summary!AD181</f>
        <v>-39213863.239287496</v>
      </c>
    </row>
    <row r="182" spans="1:30">
      <c r="A182" s="727" t="str">
        <f>[5]Summary!A182</f>
        <v>UI</v>
      </c>
      <c r="B182" s="721" t="str">
        <f>[5]Summary!B182</f>
        <v xml:space="preserve">          371 - Installation on Customer's Premises</v>
      </c>
      <c r="C182" s="123" t="str">
        <f>[5]Summary!C182</f>
        <v>E371</v>
      </c>
      <c r="D182" s="121" t="str">
        <f>[5]Summary!D182</f>
        <v>C371</v>
      </c>
      <c r="E182" s="123">
        <f>[5]Summary!E182</f>
        <v>0</v>
      </c>
      <c r="F182" s="123">
        <f>[5]Summary!F182</f>
        <v>0</v>
      </c>
      <c r="G182" s="123">
        <f>[5]Summary!G182</f>
        <v>0</v>
      </c>
      <c r="H182" s="123">
        <f>[5]Summary!H182</f>
        <v>0</v>
      </c>
      <c r="I182" s="123">
        <f>[5]Summary!I182</f>
        <v>0</v>
      </c>
      <c r="J182" s="351">
        <f>[5]Summary!J182</f>
        <v>0</v>
      </c>
      <c r="K182" s="351">
        <f>[5]Summary!K182</f>
        <v>0</v>
      </c>
      <c r="L182" s="351">
        <f>[5]Summary!L182</f>
        <v>0</v>
      </c>
      <c r="M182" s="351">
        <f>[5]Summary!M182</f>
        <v>0</v>
      </c>
      <c r="N182" s="351">
        <f>[5]Summary!N182</f>
        <v>0</v>
      </c>
      <c r="O182" s="351">
        <f>[5]Summary!O182</f>
        <v>0</v>
      </c>
      <c r="P182" s="351">
        <f>[5]Summary!P182</f>
        <v>0</v>
      </c>
      <c r="Q182" s="351">
        <f>[5]Summary!Q182</f>
        <v>0</v>
      </c>
      <c r="R182" s="351">
        <f>[5]Summary!R182</f>
        <v>0</v>
      </c>
      <c r="S182" s="351">
        <f>[5]Summary!S182</f>
        <v>0</v>
      </c>
      <c r="T182" s="351">
        <f>[5]Summary!T182</f>
        <v>0</v>
      </c>
      <c r="U182" s="351">
        <f>[5]Summary!U182</f>
        <v>0</v>
      </c>
      <c r="V182" s="730">
        <f>[5]Summary!V182</f>
        <v>0</v>
      </c>
      <c r="W182" s="730">
        <f>[5]Summary!W182</f>
        <v>0</v>
      </c>
      <c r="X182" s="730">
        <f>[5]Summary!X182</f>
        <v>0</v>
      </c>
      <c r="Y182" s="730">
        <f>[5]Summary!Y182</f>
        <v>0</v>
      </c>
      <c r="Z182" s="730">
        <f>[5]Summary!Z182</f>
        <v>0</v>
      </c>
      <c r="AA182" s="730">
        <f>[5]Summary!AA182</f>
        <v>0</v>
      </c>
      <c r="AB182" s="730">
        <f>[5]Summary!AB182</f>
        <v>0</v>
      </c>
      <c r="AC182" s="730">
        <f>[5]Summary!AC182</f>
        <v>0</v>
      </c>
      <c r="AD182" s="730">
        <f>[5]Summary!AD182</f>
        <v>0</v>
      </c>
    </row>
    <row r="183" spans="1:30">
      <c r="A183" s="727" t="str">
        <f>[5]Summary!A183</f>
        <v>UI</v>
      </c>
      <c r="B183" s="721" t="str">
        <f>[5]Summary!B183</f>
        <v xml:space="preserve">          372 - Leased Property on Customers' Premises</v>
      </c>
      <c r="C183" s="123" t="str">
        <f>[5]Summary!C183</f>
        <v>E372</v>
      </c>
      <c r="D183" s="121" t="str">
        <f>[5]Summary!D183</f>
        <v>C372</v>
      </c>
      <c r="E183" s="123">
        <f>[5]Summary!E183</f>
        <v>0</v>
      </c>
      <c r="F183" s="123">
        <f>[5]Summary!F183</f>
        <v>0</v>
      </c>
      <c r="G183" s="123">
        <f>[5]Summary!G183</f>
        <v>0</v>
      </c>
      <c r="H183" s="123">
        <f>[5]Summary!H183</f>
        <v>0</v>
      </c>
      <c r="I183" s="123">
        <f>[5]Summary!I183</f>
        <v>0</v>
      </c>
      <c r="J183" s="351">
        <f>[5]Summary!J183</f>
        <v>0</v>
      </c>
      <c r="K183" s="351">
        <f>[5]Summary!K183</f>
        <v>0</v>
      </c>
      <c r="L183" s="351">
        <f>[5]Summary!L183</f>
        <v>0</v>
      </c>
      <c r="M183" s="351">
        <f>[5]Summary!M183</f>
        <v>0</v>
      </c>
      <c r="N183" s="351">
        <f>[5]Summary!N183</f>
        <v>0</v>
      </c>
      <c r="O183" s="351">
        <f>[5]Summary!O183</f>
        <v>0</v>
      </c>
      <c r="P183" s="351">
        <f>[5]Summary!P183</f>
        <v>0</v>
      </c>
      <c r="Q183" s="351">
        <f>[5]Summary!Q183</f>
        <v>0</v>
      </c>
      <c r="R183" s="351">
        <f>[5]Summary!R183</f>
        <v>0</v>
      </c>
      <c r="S183" s="351">
        <f>[5]Summary!S183</f>
        <v>0</v>
      </c>
      <c r="T183" s="351">
        <f>[5]Summary!T183</f>
        <v>0</v>
      </c>
      <c r="U183" s="351">
        <f>[5]Summary!U183</f>
        <v>0</v>
      </c>
      <c r="V183" s="730">
        <f>[5]Summary!V183</f>
        <v>0</v>
      </c>
      <c r="W183" s="730">
        <f>[5]Summary!W183</f>
        <v>0</v>
      </c>
      <c r="X183" s="730">
        <f>[5]Summary!X183</f>
        <v>0</v>
      </c>
      <c r="Y183" s="730">
        <f>[5]Summary!Y183</f>
        <v>0</v>
      </c>
      <c r="Z183" s="730">
        <f>[5]Summary!Z183</f>
        <v>0</v>
      </c>
      <c r="AA183" s="730">
        <f>[5]Summary!AA183</f>
        <v>0</v>
      </c>
      <c r="AB183" s="730">
        <f>[5]Summary!AB183</f>
        <v>0</v>
      </c>
      <c r="AC183" s="730">
        <f>[5]Summary!AC183</f>
        <v>0</v>
      </c>
      <c r="AD183" s="730">
        <f>[5]Summary!AD183</f>
        <v>0</v>
      </c>
    </row>
    <row r="184" spans="1:30">
      <c r="A184" s="727" t="str">
        <f>[5]Summary!A184</f>
        <v>UI</v>
      </c>
      <c r="B184" s="721" t="str">
        <f>[5]Summary!B184</f>
        <v xml:space="preserve">          373 - Street Lighting and Signal Systems</v>
      </c>
      <c r="C184" s="123" t="str">
        <f>[5]Summary!C184</f>
        <v>E373</v>
      </c>
      <c r="D184" s="121" t="str">
        <f>[5]Summary!D184</f>
        <v>C373</v>
      </c>
      <c r="E184" s="123">
        <f>[5]Summary!E184</f>
        <v>-18852826</v>
      </c>
      <c r="F184" s="123">
        <f>[5]Summary!F184</f>
        <v>0</v>
      </c>
      <c r="G184" s="123">
        <f>[5]Summary!G184</f>
        <v>-18852826</v>
      </c>
      <c r="H184" s="123">
        <f>[5]Summary!H184</f>
        <v>0</v>
      </c>
      <c r="I184" s="123">
        <f>[5]Summary!I184</f>
        <v>-18852826</v>
      </c>
      <c r="J184" s="351">
        <f>[5]Summary!J184</f>
        <v>-19966000</v>
      </c>
      <c r="K184" s="351">
        <f>[5]Summary!K184</f>
        <v>-39076.31</v>
      </c>
      <c r="L184" s="351">
        <f>[5]Summary!L184</f>
        <v>0</v>
      </c>
      <c r="M184" s="351">
        <f>[5]Summary!M184</f>
        <v>-39076.31</v>
      </c>
      <c r="N184" s="351">
        <f>[5]Summary!N184</f>
        <v>0</v>
      </c>
      <c r="O184" s="351">
        <f>[5]Summary!O184</f>
        <v>-1113174</v>
      </c>
      <c r="P184" s="351">
        <f>[5]Summary!P184</f>
        <v>0</v>
      </c>
      <c r="Q184" s="351">
        <f>[5]Summary!Q184</f>
        <v>-1152250.31</v>
      </c>
      <c r="R184" s="351">
        <f>[5]Summary!R184</f>
        <v>-20005076.309999999</v>
      </c>
      <c r="S184" s="351">
        <f>[5]Summary!S184</f>
        <v>0</v>
      </c>
      <c r="T184" s="351">
        <f>[5]Summary!T184</f>
        <v>0</v>
      </c>
      <c r="U184" s="351">
        <f>[5]Summary!U184</f>
        <v>0</v>
      </c>
      <c r="V184" s="730">
        <f>[5]Summary!V184</f>
        <v>0</v>
      </c>
      <c r="W184" s="730">
        <f>[5]Summary!W184</f>
        <v>0</v>
      </c>
      <c r="X184" s="730">
        <f>[5]Summary!X184</f>
        <v>0</v>
      </c>
      <c r="Y184" s="730">
        <f>[5]Summary!Y184</f>
        <v>0</v>
      </c>
      <c r="Z184" s="730">
        <f>[5]Summary!Z184</f>
        <v>-1886.8330072830256</v>
      </c>
      <c r="AA184" s="730">
        <f>[5]Summary!AA184</f>
        <v>0</v>
      </c>
      <c r="AB184" s="730">
        <f>[5]Summary!AB184</f>
        <v>0</v>
      </c>
      <c r="AC184" s="730">
        <f>[5]Summary!AC184</f>
        <v>-1886.8330072830256</v>
      </c>
      <c r="AD184" s="730">
        <f>[5]Summary!AD184</f>
        <v>-20006963.143007282</v>
      </c>
    </row>
    <row r="185" spans="1:30">
      <c r="A185" s="727" t="str">
        <f>[5]Summary!A185</f>
        <v>UI</v>
      </c>
      <c r="B185" s="721" t="str">
        <f>[5]Summary!B185</f>
        <v xml:space="preserve">          374 - asset retirement obligat</v>
      </c>
      <c r="C185" s="123" t="str">
        <f>[5]Summary!C185</f>
        <v>E374</v>
      </c>
      <c r="D185" s="121" t="str">
        <f>[5]Summary!D185</f>
        <v>C374</v>
      </c>
      <c r="E185" s="123">
        <f>[5]Summary!E185</f>
        <v>-423722</v>
      </c>
      <c r="F185" s="123">
        <f>[5]Summary!F185</f>
        <v>0</v>
      </c>
      <c r="G185" s="123">
        <f>[5]Summary!G185</f>
        <v>-423722</v>
      </c>
      <c r="H185" s="123">
        <f>[5]Summary!H185</f>
        <v>0</v>
      </c>
      <c r="I185" s="123">
        <f>[5]Summary!I185</f>
        <v>-423722</v>
      </c>
      <c r="J185" s="351">
        <f>[5]Summary!J185</f>
        <v>-456000</v>
      </c>
      <c r="K185" s="748">
        <f>[5]Summary!K185</f>
        <v>0</v>
      </c>
      <c r="L185" s="351">
        <f>[5]Summary!L185</f>
        <v>0</v>
      </c>
      <c r="M185" s="351">
        <f>[5]Summary!M185</f>
        <v>11970</v>
      </c>
      <c r="N185" s="351">
        <f>[5]Summary!N185</f>
        <v>0</v>
      </c>
      <c r="O185" s="351">
        <f>[5]Summary!O185</f>
        <v>-32278</v>
      </c>
      <c r="P185" s="351">
        <f>[5]Summary!P185</f>
        <v>0</v>
      </c>
      <c r="Q185" s="351">
        <f>[5]Summary!Q185</f>
        <v>-20308</v>
      </c>
      <c r="R185" s="351">
        <f>[5]Summary!R185</f>
        <v>-444030</v>
      </c>
      <c r="S185" s="351">
        <f>[5]Summary!S185</f>
        <v>0</v>
      </c>
      <c r="T185" s="351">
        <f>[5]Summary!T185</f>
        <v>0</v>
      </c>
      <c r="U185" s="351">
        <f>[5]Summary!U185</f>
        <v>0</v>
      </c>
      <c r="V185" s="730">
        <f>[5]Summary!V185</f>
        <v>0</v>
      </c>
      <c r="W185" s="730">
        <f>[5]Summary!W185</f>
        <v>0</v>
      </c>
      <c r="X185" s="730">
        <f>[5]Summary!X185</f>
        <v>0</v>
      </c>
      <c r="Y185" s="730">
        <f>[5]Summary!Y185</f>
        <v>0</v>
      </c>
      <c r="Z185" s="730">
        <f>[5]Summary!Z185</f>
        <v>0</v>
      </c>
      <c r="AA185" s="730">
        <f>[5]Summary!AA185</f>
        <v>0</v>
      </c>
      <c r="AB185" s="730">
        <f>[5]Summary!AB185</f>
        <v>0</v>
      </c>
      <c r="AC185" s="730">
        <f>[5]Summary!AC185</f>
        <v>0</v>
      </c>
      <c r="AD185" s="730">
        <f>[5]Summary!AD185</f>
        <v>-444030</v>
      </c>
    </row>
    <row r="186" spans="1:30">
      <c r="A186" s="727" t="str">
        <f>[5]Summary!A186</f>
        <v>UI</v>
      </c>
      <c r="B186" s="721" t="str">
        <f>[5]Summary!B186</f>
        <v xml:space="preserve">          375 - Easements</v>
      </c>
      <c r="C186" s="731" t="str">
        <f>[5]Summary!C186</f>
        <v>E375</v>
      </c>
      <c r="D186" s="121" t="str">
        <f>[5]Summary!D186</f>
        <v>C375</v>
      </c>
      <c r="E186" s="123">
        <f>[5]Summary!E186</f>
        <v>0</v>
      </c>
      <c r="F186" s="123">
        <f>[5]Summary!F186</f>
        <v>0</v>
      </c>
      <c r="G186" s="123">
        <f>[5]Summary!G186</f>
        <v>0</v>
      </c>
      <c r="H186" s="123">
        <f>[5]Summary!H186</f>
        <v>0</v>
      </c>
      <c r="I186" s="123">
        <f>[5]Summary!I186</f>
        <v>0</v>
      </c>
      <c r="J186" s="351">
        <f>[5]Summary!J186</f>
        <v>0</v>
      </c>
      <c r="K186" s="351">
        <f>[5]Summary!K186</f>
        <v>0</v>
      </c>
      <c r="L186" s="351">
        <f>[5]Summary!L186</f>
        <v>0</v>
      </c>
      <c r="M186" s="351">
        <f>[5]Summary!M186</f>
        <v>0</v>
      </c>
      <c r="N186" s="351">
        <f>[5]Summary!N186</f>
        <v>0</v>
      </c>
      <c r="O186" s="351">
        <f>[5]Summary!O186</f>
        <v>0</v>
      </c>
      <c r="P186" s="351">
        <f>[5]Summary!P186</f>
        <v>0</v>
      </c>
      <c r="Q186" s="351">
        <f>[5]Summary!Q186</f>
        <v>0</v>
      </c>
      <c r="R186" s="351">
        <f>[5]Summary!R186</f>
        <v>0</v>
      </c>
      <c r="S186" s="351">
        <f>[5]Summary!S186</f>
        <v>0</v>
      </c>
      <c r="T186" s="351">
        <f>[5]Summary!T186</f>
        <v>0</v>
      </c>
      <c r="U186" s="351">
        <f>[5]Summary!U186</f>
        <v>0</v>
      </c>
      <c r="V186" s="730">
        <f>[5]Summary!V186</f>
        <v>0</v>
      </c>
      <c r="W186" s="730">
        <f>[5]Summary!W186</f>
        <v>0</v>
      </c>
      <c r="X186" s="730">
        <f>[5]Summary!X186</f>
        <v>0</v>
      </c>
      <c r="Y186" s="730">
        <f>[5]Summary!Y186</f>
        <v>0</v>
      </c>
      <c r="Z186" s="730">
        <f>[5]Summary!Z186</f>
        <v>0</v>
      </c>
      <c r="AA186" s="730">
        <f>[5]Summary!AA186</f>
        <v>0</v>
      </c>
      <c r="AB186" s="730">
        <f>[5]Summary!AB186</f>
        <v>0</v>
      </c>
      <c r="AC186" s="730">
        <f>[5]Summary!AC186</f>
        <v>0</v>
      </c>
      <c r="AD186" s="730">
        <f>[5]Summary!AD186</f>
        <v>0</v>
      </c>
    </row>
    <row r="187" spans="1:30">
      <c r="A187" s="727" t="str">
        <f>[5]Summary!A187</f>
        <v>UI</v>
      </c>
      <c r="B187" s="728" t="str">
        <f>[5]Summary!B187</f>
        <v xml:space="preserve">     Total Distribution</v>
      </c>
      <c r="C187" s="734">
        <f>[5]Summary!C187</f>
        <v>0</v>
      </c>
      <c r="D187" s="735">
        <f>[5]Summary!D187</f>
        <v>0</v>
      </c>
      <c r="E187" s="735">
        <f>[5]Summary!E187</f>
        <v>-1465787791</v>
      </c>
      <c r="F187" s="735">
        <f>[5]Summary!F187</f>
        <v>0</v>
      </c>
      <c r="G187" s="735">
        <f>[5]Summary!G187</f>
        <v>-1465787791</v>
      </c>
      <c r="H187" s="735">
        <f>[5]Summary!H187</f>
        <v>0</v>
      </c>
      <c r="I187" s="735">
        <f>[5]Summary!I187</f>
        <v>-1465787791</v>
      </c>
      <c r="J187" s="735">
        <f>[5]Summary!J187</f>
        <v>-1504591000</v>
      </c>
      <c r="K187" s="735">
        <f>[5]Summary!K187</f>
        <v>-3579731.15</v>
      </c>
      <c r="L187" s="735">
        <f>[5]Summary!L187</f>
        <v>0</v>
      </c>
      <c r="M187" s="735">
        <f>[5]Summary!M187</f>
        <v>-3567761.51</v>
      </c>
      <c r="N187" s="735">
        <f>[5]Summary!N187</f>
        <v>81000</v>
      </c>
      <c r="O187" s="735">
        <f>[5]Summary!O187</f>
        <v>-38803209</v>
      </c>
      <c r="P187" s="735">
        <f>[5]Summary!P187</f>
        <v>0</v>
      </c>
      <c r="Q187" s="735">
        <f>[5]Summary!Q187</f>
        <v>-42289970.509999998</v>
      </c>
      <c r="R187" s="735">
        <f>[5]Summary!R187</f>
        <v>-1508077761.5099998</v>
      </c>
      <c r="S187" s="735">
        <f>[5]Summary!S187</f>
        <v>12688074.934416663</v>
      </c>
      <c r="T187" s="735">
        <f>[5]Summary!T187</f>
        <v>0</v>
      </c>
      <c r="U187" s="735">
        <f>[5]Summary!U187</f>
        <v>-2140347.6892875</v>
      </c>
      <c r="V187" s="735">
        <f>[5]Summary!V187</f>
        <v>0</v>
      </c>
      <c r="W187" s="735">
        <f>[5]Summary!W187</f>
        <v>0</v>
      </c>
      <c r="X187" s="735">
        <f>[5]Summary!X187</f>
        <v>0</v>
      </c>
      <c r="Y187" s="735">
        <f>[5]Summary!Y187</f>
        <v>0</v>
      </c>
      <c r="Z187" s="735">
        <f>[5]Summary!Z187</f>
        <v>-590258.46112632973</v>
      </c>
      <c r="AA187" s="735">
        <f>[5]Summary!AA187</f>
        <v>0</v>
      </c>
      <c r="AB187" s="735">
        <f>[5]Summary!AB187</f>
        <v>-631650.07127077854</v>
      </c>
      <c r="AC187" s="735">
        <f>[5]Summary!AC187</f>
        <v>9325818.7127320543</v>
      </c>
      <c r="AD187" s="735">
        <f>[5]Summary!AD187</f>
        <v>-1498751942.7972679</v>
      </c>
    </row>
    <row r="188" spans="1:30">
      <c r="A188" s="727" t="str">
        <f>[5]Summary!A188</f>
        <v>UI</v>
      </c>
      <c r="B188" s="721" t="str">
        <f>[5]Summary!B188</f>
        <v xml:space="preserve">     General Plant:</v>
      </c>
      <c r="C188" s="123">
        <f>[5]Summary!C188</f>
        <v>0</v>
      </c>
      <c r="D188" s="121">
        <f>[5]Summary!D188</f>
        <v>0</v>
      </c>
      <c r="E188" s="123">
        <f>[5]Summary!E188</f>
        <v>0</v>
      </c>
      <c r="F188" s="123">
        <f>[5]Summary!F188</f>
        <v>0</v>
      </c>
      <c r="G188" s="123">
        <f>[5]Summary!G188</f>
        <v>0</v>
      </c>
      <c r="H188" s="123">
        <f>[5]Summary!H188</f>
        <v>0</v>
      </c>
      <c r="I188" s="123">
        <f>[5]Summary!I188</f>
        <v>0</v>
      </c>
      <c r="J188" s="123">
        <f>[5]Summary!J188</f>
        <v>0</v>
      </c>
      <c r="K188" s="123">
        <f>[5]Summary!K188</f>
        <v>0</v>
      </c>
      <c r="L188" s="123">
        <f>[5]Summary!L188</f>
        <v>0</v>
      </c>
      <c r="M188" s="123">
        <f>[5]Summary!M188</f>
        <v>0</v>
      </c>
      <c r="N188" s="123">
        <f>[5]Summary!N188</f>
        <v>0</v>
      </c>
      <c r="O188" s="123">
        <f>[5]Summary!O188</f>
        <v>0</v>
      </c>
      <c r="P188" s="123">
        <f>[5]Summary!P188</f>
        <v>0</v>
      </c>
      <c r="Q188" s="123">
        <f>[5]Summary!Q188</f>
        <v>0</v>
      </c>
      <c r="R188" s="123">
        <f>[5]Summary!R188</f>
        <v>0</v>
      </c>
      <c r="S188" s="123">
        <f>[5]Summary!S188</f>
        <v>0</v>
      </c>
      <c r="T188" s="123">
        <f>[5]Summary!T188</f>
        <v>0</v>
      </c>
      <c r="U188" s="123">
        <f>[5]Summary!U188</f>
        <v>0</v>
      </c>
      <c r="V188" s="123">
        <f>[5]Summary!V188</f>
        <v>0</v>
      </c>
      <c r="W188" s="123">
        <f>[5]Summary!W188</f>
        <v>0</v>
      </c>
      <c r="X188" s="123">
        <f>[5]Summary!X188</f>
        <v>0</v>
      </c>
      <c r="Y188" s="123">
        <f>[5]Summary!Y188</f>
        <v>0</v>
      </c>
      <c r="Z188" s="123">
        <f>[5]Summary!Z188</f>
        <v>0</v>
      </c>
      <c r="AA188" s="123">
        <f>[5]Summary!AA188</f>
        <v>0</v>
      </c>
      <c r="AB188" s="123">
        <f>[5]Summary!AB188</f>
        <v>0</v>
      </c>
      <c r="AC188" s="123">
        <f>[5]Summary!AC188</f>
        <v>0</v>
      </c>
      <c r="AD188" s="123">
        <f>[5]Summary!AD188</f>
        <v>0</v>
      </c>
    </row>
    <row r="189" spans="1:30">
      <c r="A189" s="727" t="str">
        <f>[5]Summary!A189</f>
        <v>UI</v>
      </c>
      <c r="B189" s="721" t="str">
        <f>[5]Summary!B189</f>
        <v xml:space="preserve">          389 - Easements &amp; Land and Land Rights</v>
      </c>
      <c r="C189" s="123" t="str">
        <f>[5]Summary!C189</f>
        <v>E389</v>
      </c>
      <c r="D189" s="121" t="str">
        <f>[5]Summary!D189</f>
        <v>C389</v>
      </c>
      <c r="E189" s="123">
        <f>[5]Summary!E189</f>
        <v>-1385956.3814000001</v>
      </c>
      <c r="F189" s="123">
        <f>[5]Summary!F189</f>
        <v>0</v>
      </c>
      <c r="G189" s="123">
        <f>[5]Summary!G189</f>
        <v>-1385956.3814000001</v>
      </c>
      <c r="H189" s="123">
        <f>[5]Summary!H189</f>
        <v>0</v>
      </c>
      <c r="I189" s="123">
        <f>[5]Summary!I189</f>
        <v>-1385956.3814000001</v>
      </c>
      <c r="J189" s="351">
        <f>[5]Summary!J189</f>
        <v>-1462799.0000000002</v>
      </c>
      <c r="K189" s="351">
        <f>[5]Summary!K189</f>
        <v>-6.6190000000000008E-3</v>
      </c>
      <c r="L189" s="351">
        <f>[5]Summary!L189</f>
        <v>0</v>
      </c>
      <c r="M189" s="351">
        <f>[5]Summary!M189</f>
        <v>0</v>
      </c>
      <c r="N189" s="351">
        <f>[5]Summary!N189</f>
        <v>0</v>
      </c>
      <c r="O189" s="351">
        <f>[5]Summary!O189</f>
        <v>-76842.618600000162</v>
      </c>
      <c r="P189" s="351">
        <f>[5]Summary!P189</f>
        <v>0</v>
      </c>
      <c r="Q189" s="351">
        <f>[5]Summary!Q189</f>
        <v>-76842.618600000162</v>
      </c>
      <c r="R189" s="351">
        <f>[5]Summary!R189</f>
        <v>-1462799.0000000002</v>
      </c>
      <c r="S189" s="351">
        <f>[5]Summary!S189</f>
        <v>0</v>
      </c>
      <c r="T189" s="351">
        <f>[5]Summary!T189</f>
        <v>0</v>
      </c>
      <c r="U189" s="351">
        <f>[5]Summary!U189</f>
        <v>0</v>
      </c>
      <c r="V189" s="730">
        <f>[5]Summary!V189</f>
        <v>0</v>
      </c>
      <c r="W189" s="730">
        <f>[5]Summary!W189</f>
        <v>0</v>
      </c>
      <c r="X189" s="730">
        <f>[5]Summary!X189</f>
        <v>0</v>
      </c>
      <c r="Y189" s="730">
        <f>[5]Summary!Y189</f>
        <v>0</v>
      </c>
      <c r="Z189" s="730">
        <f>[5]Summary!Z189</f>
        <v>0</v>
      </c>
      <c r="AA189" s="730">
        <f>[5]Summary!AA189</f>
        <v>0</v>
      </c>
      <c r="AB189" s="730">
        <f>[5]Summary!AB189</f>
        <v>0</v>
      </c>
      <c r="AC189" s="730">
        <f>[5]Summary!AC189</f>
        <v>0</v>
      </c>
      <c r="AD189" s="730">
        <f>[5]Summary!AD189</f>
        <v>-1462799.0000000002</v>
      </c>
    </row>
    <row r="190" spans="1:30">
      <c r="A190" s="727" t="str">
        <f>[5]Summary!A190</f>
        <v>UI</v>
      </c>
      <c r="B190" s="721" t="str">
        <f>[5]Summary!B190</f>
        <v xml:space="preserve">          390 - Structures and Improvements</v>
      </c>
      <c r="C190" s="123" t="str">
        <f>[5]Summary!C190</f>
        <v>E390</v>
      </c>
      <c r="D190" s="121" t="str">
        <f>[5]Summary!D190</f>
        <v>C390</v>
      </c>
      <c r="E190" s="123">
        <f>[5]Summary!E190</f>
        <v>-84906135.681600004</v>
      </c>
      <c r="F190" s="123">
        <f>[5]Summary!F190</f>
        <v>0</v>
      </c>
      <c r="G190" s="123">
        <f>[5]Summary!G190</f>
        <v>-84906135.681600004</v>
      </c>
      <c r="H190" s="123">
        <f>[5]Summary!H190</f>
        <v>0</v>
      </c>
      <c r="I190" s="123">
        <f>[5]Summary!I190</f>
        <v>-84906135.681600004</v>
      </c>
      <c r="J190" s="351">
        <f>[5]Summary!J190</f>
        <v>-63055911.800000004</v>
      </c>
      <c r="K190" s="351">
        <f>[5]Summary!K190</f>
        <v>-90065.157569000003</v>
      </c>
      <c r="L190" s="351">
        <f>[5]Summary!L190</f>
        <v>0</v>
      </c>
      <c r="M190" s="351">
        <f>[5]Summary!M190</f>
        <v>-90065.157569000003</v>
      </c>
      <c r="N190" s="351">
        <f>[5]Summary!N190</f>
        <v>0</v>
      </c>
      <c r="O190" s="351">
        <f>[5]Summary!O190</f>
        <v>21850223.8816</v>
      </c>
      <c r="P190" s="351">
        <f>[5]Summary!P190</f>
        <v>0</v>
      </c>
      <c r="Q190" s="351">
        <f>[5]Summary!Q190</f>
        <v>21760158.724031001</v>
      </c>
      <c r="R190" s="351">
        <f>[5]Summary!R190</f>
        <v>-63145976.957569003</v>
      </c>
      <c r="S190" s="351">
        <f>[5]Summary!S190</f>
        <v>0</v>
      </c>
      <c r="T190" s="351">
        <f>[5]Summary!T190</f>
        <v>0</v>
      </c>
      <c r="U190" s="351">
        <f>[5]Summary!U190</f>
        <v>0</v>
      </c>
      <c r="V190" s="730">
        <f>[5]Summary!V190</f>
        <v>0</v>
      </c>
      <c r="W190" s="730">
        <f>[5]Summary!W190</f>
        <v>0</v>
      </c>
      <c r="X190" s="730">
        <f>[5]Summary!X190</f>
        <v>0</v>
      </c>
      <c r="Y190" s="730">
        <f>[5]Summary!Y190</f>
        <v>0</v>
      </c>
      <c r="Z190" s="730">
        <f>[5]Summary!Z190</f>
        <v>0</v>
      </c>
      <c r="AA190" s="730">
        <f>[5]Summary!AA190</f>
        <v>0</v>
      </c>
      <c r="AB190" s="730">
        <f>[5]Summary!AB190</f>
        <v>0</v>
      </c>
      <c r="AC190" s="730">
        <f>[5]Summary!AC190</f>
        <v>0</v>
      </c>
      <c r="AD190" s="730">
        <f>[5]Summary!AD190</f>
        <v>-63145976.957569003</v>
      </c>
    </row>
    <row r="191" spans="1:30">
      <c r="A191" s="727">
        <f>[5]Summary!A191</f>
        <v>0</v>
      </c>
      <c r="B191" s="740" t="str">
        <f>[5]Summary!B191</f>
        <v>390.1 - Structures and Improvements Leasehold Improvements</v>
      </c>
      <c r="C191" s="123" t="str">
        <f>[5]Summary!C191</f>
        <v>E390.1</v>
      </c>
      <c r="D191" s="121" t="str">
        <f>[5]Summary!D191</f>
        <v>C390.1</v>
      </c>
      <c r="E191" s="123">
        <f>[5]Summary!E191</f>
        <v>-182192</v>
      </c>
      <c r="F191" s="123">
        <f>[5]Summary!F191</f>
        <v>0</v>
      </c>
      <c r="G191" s="123">
        <f>[5]Summary!G191</f>
        <v>-182192</v>
      </c>
      <c r="H191" s="123">
        <f>[5]Summary!H191</f>
        <v>0</v>
      </c>
      <c r="I191" s="123">
        <f>[5]Summary!I191</f>
        <v>-182192</v>
      </c>
      <c r="J191" s="351">
        <f>[5]Summary!J191</f>
        <v>-20639357.600000001</v>
      </c>
      <c r="K191" s="351">
        <f>[5]Summary!K191</f>
        <v>0</v>
      </c>
      <c r="L191" s="351">
        <f>[5]Summary!L191</f>
        <v>100652.53173300001</v>
      </c>
      <c r="M191" s="351">
        <f>[5]Summary!M191</f>
        <v>100652.53173300001</v>
      </c>
      <c r="N191" s="351">
        <f>[5]Summary!N191</f>
        <v>0</v>
      </c>
      <c r="O191" s="351">
        <f>[5]Summary!O191</f>
        <v>-20457165.600000001</v>
      </c>
      <c r="P191" s="351">
        <f>[5]Summary!P191</f>
        <v>0</v>
      </c>
      <c r="Q191" s="351">
        <f>[5]Summary!Q191</f>
        <v>-20356513.068267003</v>
      </c>
      <c r="R191" s="351">
        <f>[5]Summary!R191</f>
        <v>-20538705.068267003</v>
      </c>
      <c r="S191" s="351">
        <f>[5]Summary!S191</f>
        <v>0</v>
      </c>
      <c r="T191" s="351">
        <f>[5]Summary!T191</f>
        <v>0</v>
      </c>
      <c r="U191" s="351">
        <f>[5]Summary!U191</f>
        <v>0</v>
      </c>
      <c r="V191" s="730">
        <f>[5]Summary!V191</f>
        <v>0</v>
      </c>
      <c r="W191" s="730">
        <f>[5]Summary!W191</f>
        <v>0</v>
      </c>
      <c r="X191" s="730">
        <f>[5]Summary!X191</f>
        <v>0</v>
      </c>
      <c r="Y191" s="730">
        <f>[5]Summary!Y191</f>
        <v>0</v>
      </c>
      <c r="Z191" s="730">
        <f>[5]Summary!Z191</f>
        <v>0</v>
      </c>
      <c r="AA191" s="730">
        <f>[5]Summary!AA191</f>
        <v>0</v>
      </c>
      <c r="AB191" s="730">
        <f>[5]Summary!AB191</f>
        <v>0</v>
      </c>
      <c r="AC191" s="730">
        <f>[5]Summary!AC191</f>
        <v>0</v>
      </c>
      <c r="AD191" s="730">
        <f>[5]Summary!AD191</f>
        <v>-20538705.068267003</v>
      </c>
    </row>
    <row r="192" spans="1:30">
      <c r="A192" s="727" t="str">
        <f>[5]Summary!A192</f>
        <v>UI</v>
      </c>
      <c r="B192" s="721" t="str">
        <f>[5]Summary!B192</f>
        <v xml:space="preserve">          391 - Office Furniture and Equipment</v>
      </c>
      <c r="C192" s="123" t="str">
        <f>[5]Summary!C192</f>
        <v>E391</v>
      </c>
      <c r="D192" s="121" t="str">
        <f>[5]Summary!D192</f>
        <v>C391</v>
      </c>
      <c r="E192" s="123">
        <f>[5]Summary!E192</f>
        <v>-35190606.364200003</v>
      </c>
      <c r="F192" s="123">
        <f>[5]Summary!F192</f>
        <v>0</v>
      </c>
      <c r="G192" s="123">
        <f>[5]Summary!G192</f>
        <v>-35190606.364200003</v>
      </c>
      <c r="H192" s="123">
        <f>[5]Summary!H192</f>
        <v>0</v>
      </c>
      <c r="I192" s="123">
        <f>[5]Summary!I192</f>
        <v>-35190606.364200003</v>
      </c>
      <c r="J192" s="351">
        <f>[5]Summary!J192</f>
        <v>-33005923.600000001</v>
      </c>
      <c r="K192" s="351">
        <f>[5]Summary!K192</f>
        <v>-691758.41014300007</v>
      </c>
      <c r="L192" s="351">
        <f>[5]Summary!L192</f>
        <v>0</v>
      </c>
      <c r="M192" s="351">
        <f>[5]Summary!M192</f>
        <v>-691758.41014300007</v>
      </c>
      <c r="N192" s="351">
        <f>[5]Summary!N192</f>
        <v>0</v>
      </c>
      <c r="O192" s="351">
        <f>[5]Summary!O192</f>
        <v>2184682.764200002</v>
      </c>
      <c r="P192" s="351">
        <f>[5]Summary!P192</f>
        <v>0</v>
      </c>
      <c r="Q192" s="351">
        <f>[5]Summary!Q192</f>
        <v>1492924.3540570019</v>
      </c>
      <c r="R192" s="351">
        <f>[5]Summary!R192</f>
        <v>-33697682.010143004</v>
      </c>
      <c r="S192" s="351">
        <f>[5]Summary!S192</f>
        <v>0</v>
      </c>
      <c r="T192" s="351">
        <f>[5]Summary!T192</f>
        <v>0</v>
      </c>
      <c r="U192" s="351">
        <f>[5]Summary!U192</f>
        <v>0</v>
      </c>
      <c r="V192" s="730">
        <f>[5]Summary!V192</f>
        <v>0</v>
      </c>
      <c r="W192" s="730">
        <f>[5]Summary!W192</f>
        <v>0</v>
      </c>
      <c r="X192" s="730">
        <f>[5]Summary!X192</f>
        <v>0</v>
      </c>
      <c r="Y192" s="730">
        <f>[5]Summary!Y192</f>
        <v>0</v>
      </c>
      <c r="Z192" s="730">
        <f>[5]Summary!Z192</f>
        <v>0</v>
      </c>
      <c r="AA192" s="730">
        <f>[5]Summary!AA192</f>
        <v>0</v>
      </c>
      <c r="AB192" s="730">
        <f>[5]Summary!AB192</f>
        <v>0</v>
      </c>
      <c r="AC192" s="730">
        <f>[5]Summary!AC192</f>
        <v>0</v>
      </c>
      <c r="AD192" s="730">
        <f>[5]Summary!AD192</f>
        <v>-33697682.010143004</v>
      </c>
    </row>
    <row r="193" spans="1:30">
      <c r="A193" s="727" t="str">
        <f>[5]Summary!A193</f>
        <v>UI</v>
      </c>
      <c r="B193" s="721" t="str">
        <f>[5]Summary!B193</f>
        <v xml:space="preserve">          392 - Transportation Equipment</v>
      </c>
      <c r="C193" s="123" t="str">
        <f>[5]Summary!C193</f>
        <v>E392</v>
      </c>
      <c r="D193" s="121" t="str">
        <f>[5]Summary!D193</f>
        <v>C392</v>
      </c>
      <c r="E193" s="123">
        <f>[5]Summary!E193</f>
        <v>-10463017.595899999</v>
      </c>
      <c r="F193" s="123">
        <f>[5]Summary!F193</f>
        <v>0</v>
      </c>
      <c r="G193" s="123">
        <f>[5]Summary!G193</f>
        <v>-10463017.595899999</v>
      </c>
      <c r="H193" s="123">
        <f>[5]Summary!H193</f>
        <v>0</v>
      </c>
      <c r="I193" s="123">
        <f>[5]Summary!I193</f>
        <v>-10463017.595899999</v>
      </c>
      <c r="J193" s="351">
        <f>[5]Summary!J193</f>
        <v>-10917200.700000001</v>
      </c>
      <c r="K193" s="351">
        <f>[5]Summary!K193</f>
        <v>-23234.310882999998</v>
      </c>
      <c r="L193" s="351">
        <f>[5]Summary!L193</f>
        <v>0</v>
      </c>
      <c r="M193" s="351">
        <f>[5]Summary!M193</f>
        <v>-23234.310882999998</v>
      </c>
      <c r="N193" s="351">
        <f>[5]Summary!N193</f>
        <v>0</v>
      </c>
      <c r="O193" s="351">
        <f>[5]Summary!O193</f>
        <v>-454183.10410000198</v>
      </c>
      <c r="P193" s="351">
        <f>[5]Summary!P193</f>
        <v>0</v>
      </c>
      <c r="Q193" s="351">
        <f>[5]Summary!Q193</f>
        <v>-477417.414983002</v>
      </c>
      <c r="R193" s="351">
        <f>[5]Summary!R193</f>
        <v>-10940435.010883002</v>
      </c>
      <c r="S193" s="351">
        <f>[5]Summary!S193</f>
        <v>0</v>
      </c>
      <c r="T193" s="351">
        <f>[5]Summary!T193</f>
        <v>0</v>
      </c>
      <c r="U193" s="351">
        <f>[5]Summary!U193</f>
        <v>0</v>
      </c>
      <c r="V193" s="730">
        <f>[5]Summary!V193</f>
        <v>0</v>
      </c>
      <c r="W193" s="730">
        <f>[5]Summary!W193</f>
        <v>0</v>
      </c>
      <c r="X193" s="730">
        <f>[5]Summary!X193</f>
        <v>0</v>
      </c>
      <c r="Y193" s="730">
        <f>[5]Summary!Y193</f>
        <v>0</v>
      </c>
      <c r="Z193" s="730">
        <f>[5]Summary!Z193</f>
        <v>0</v>
      </c>
      <c r="AA193" s="730">
        <f>[5]Summary!AA193</f>
        <v>0</v>
      </c>
      <c r="AB193" s="730">
        <f>[5]Summary!AB193</f>
        <v>0</v>
      </c>
      <c r="AC193" s="730">
        <f>[5]Summary!AC193</f>
        <v>0</v>
      </c>
      <c r="AD193" s="730">
        <f>[5]Summary!AD193</f>
        <v>-10940435.010883002</v>
      </c>
    </row>
    <row r="194" spans="1:30">
      <c r="A194" s="727" t="str">
        <f>[5]Summary!A194</f>
        <v>UI</v>
      </c>
      <c r="B194" s="721" t="str">
        <f>[5]Summary!B194</f>
        <v xml:space="preserve">          393 - Stores Equipment</v>
      </c>
      <c r="C194" s="123" t="str">
        <f>[5]Summary!C194</f>
        <v>E393</v>
      </c>
      <c r="D194" s="121" t="str">
        <f>[5]Summary!D194</f>
        <v>C393</v>
      </c>
      <c r="E194" s="123">
        <f>[5]Summary!E194</f>
        <v>232727.83110000001</v>
      </c>
      <c r="F194" s="123">
        <f>[5]Summary!F194</f>
        <v>0</v>
      </c>
      <c r="G194" s="123">
        <f>[5]Summary!G194</f>
        <v>232727.83110000001</v>
      </c>
      <c r="H194" s="123">
        <f>[5]Summary!H194</f>
        <v>0</v>
      </c>
      <c r="I194" s="123">
        <f>[5]Summary!I194</f>
        <v>232727.83110000001</v>
      </c>
      <c r="J194" s="351">
        <f>[5]Summary!J194</f>
        <v>195876.4</v>
      </c>
      <c r="K194" s="351">
        <f>[5]Summary!K194</f>
        <v>-3885.557272</v>
      </c>
      <c r="L194" s="351">
        <f>[5]Summary!L194</f>
        <v>0</v>
      </c>
      <c r="M194" s="351">
        <f>[5]Summary!M194</f>
        <v>-3885.557272</v>
      </c>
      <c r="N194" s="351">
        <f>[5]Summary!N194</f>
        <v>0</v>
      </c>
      <c r="O194" s="351">
        <f>[5]Summary!O194</f>
        <v>-36851.431100000016</v>
      </c>
      <c r="P194" s="351">
        <f>[5]Summary!P194</f>
        <v>0</v>
      </c>
      <c r="Q194" s="351">
        <f>[5]Summary!Q194</f>
        <v>-40736.988372000014</v>
      </c>
      <c r="R194" s="351">
        <f>[5]Summary!R194</f>
        <v>191990.84272799999</v>
      </c>
      <c r="S194" s="351">
        <f>[5]Summary!S194</f>
        <v>0</v>
      </c>
      <c r="T194" s="351">
        <f>[5]Summary!T194</f>
        <v>0</v>
      </c>
      <c r="U194" s="351">
        <f>[5]Summary!U194</f>
        <v>0</v>
      </c>
      <c r="V194" s="730">
        <f>[5]Summary!V194</f>
        <v>0</v>
      </c>
      <c r="W194" s="730">
        <f>[5]Summary!W194</f>
        <v>0</v>
      </c>
      <c r="X194" s="730">
        <f>[5]Summary!X194</f>
        <v>0</v>
      </c>
      <c r="Y194" s="730">
        <f>[5]Summary!Y194</f>
        <v>0</v>
      </c>
      <c r="Z194" s="730">
        <f>[5]Summary!Z194</f>
        <v>0</v>
      </c>
      <c r="AA194" s="730">
        <f>[5]Summary!AA194</f>
        <v>0</v>
      </c>
      <c r="AB194" s="730">
        <f>[5]Summary!AB194</f>
        <v>0</v>
      </c>
      <c r="AC194" s="730">
        <f>[5]Summary!AC194</f>
        <v>0</v>
      </c>
      <c r="AD194" s="730">
        <f>[5]Summary!AD194</f>
        <v>191990.84272799999</v>
      </c>
    </row>
    <row r="195" spans="1:30">
      <c r="A195" s="727" t="str">
        <f>[5]Summary!A195</f>
        <v>UI</v>
      </c>
      <c r="B195" s="721" t="str">
        <f>[5]Summary!B195</f>
        <v xml:space="preserve">          394 - Tools, Shop and Garage Equipment</v>
      </c>
      <c r="C195" s="123" t="str">
        <f>[5]Summary!C195</f>
        <v>E394</v>
      </c>
      <c r="D195" s="121" t="str">
        <f>[5]Summary!D195</f>
        <v>C394</v>
      </c>
      <c r="E195" s="123">
        <f>[5]Summary!E195</f>
        <v>-2727876.8484999998</v>
      </c>
      <c r="F195" s="123">
        <f>[5]Summary!F195</f>
        <v>0</v>
      </c>
      <c r="G195" s="123">
        <f>[5]Summary!G195</f>
        <v>-2727876.8484999998</v>
      </c>
      <c r="H195" s="123">
        <f>[5]Summary!H195</f>
        <v>0</v>
      </c>
      <c r="I195" s="123">
        <f>[5]Summary!I195</f>
        <v>-2727876.8484999998</v>
      </c>
      <c r="J195" s="351">
        <f>[5]Summary!J195</f>
        <v>-3336437.3000000003</v>
      </c>
      <c r="K195" s="351">
        <f>[5]Summary!K195</f>
        <v>-76345.718067000009</v>
      </c>
      <c r="L195" s="351">
        <f>[5]Summary!L195</f>
        <v>0</v>
      </c>
      <c r="M195" s="351">
        <f>[5]Summary!M195</f>
        <v>-76345.718067000009</v>
      </c>
      <c r="N195" s="351">
        <f>[5]Summary!N195</f>
        <v>0</v>
      </c>
      <c r="O195" s="351">
        <f>[5]Summary!O195</f>
        <v>-608560.45150000043</v>
      </c>
      <c r="P195" s="351">
        <f>[5]Summary!P195</f>
        <v>0</v>
      </c>
      <c r="Q195" s="351">
        <f>[5]Summary!Q195</f>
        <v>-684906.16956700047</v>
      </c>
      <c r="R195" s="351">
        <f>[5]Summary!R195</f>
        <v>-3412783.0180670004</v>
      </c>
      <c r="S195" s="351">
        <f>[5]Summary!S195</f>
        <v>0</v>
      </c>
      <c r="T195" s="351">
        <f>[5]Summary!T195</f>
        <v>0</v>
      </c>
      <c r="U195" s="351">
        <f>[5]Summary!U195</f>
        <v>0</v>
      </c>
      <c r="V195" s="730">
        <f>[5]Summary!V195</f>
        <v>0</v>
      </c>
      <c r="W195" s="730">
        <f>[5]Summary!W195</f>
        <v>0</v>
      </c>
      <c r="X195" s="730">
        <f>[5]Summary!X195</f>
        <v>0</v>
      </c>
      <c r="Y195" s="730">
        <f>[5]Summary!Y195</f>
        <v>0</v>
      </c>
      <c r="Z195" s="730">
        <f>[5]Summary!Z195</f>
        <v>0</v>
      </c>
      <c r="AA195" s="730">
        <f>[5]Summary!AA195</f>
        <v>0</v>
      </c>
      <c r="AB195" s="730">
        <f>[5]Summary!AB195</f>
        <v>0</v>
      </c>
      <c r="AC195" s="730">
        <f>[5]Summary!AC195</f>
        <v>0</v>
      </c>
      <c r="AD195" s="730">
        <f>[5]Summary!AD195</f>
        <v>-3412783.0180670004</v>
      </c>
    </row>
    <row r="196" spans="1:30">
      <c r="A196" s="727" t="str">
        <f>[5]Summary!A196</f>
        <v>UI</v>
      </c>
      <c r="B196" s="721" t="str">
        <f>[5]Summary!B196</f>
        <v xml:space="preserve">          395 - Laboratory Equipment</v>
      </c>
      <c r="C196" s="123" t="str">
        <f>[5]Summary!C196</f>
        <v>E395</v>
      </c>
      <c r="D196" s="121" t="str">
        <f>[5]Summary!D196</f>
        <v>C395</v>
      </c>
      <c r="E196" s="123">
        <f>[5]Summary!E196</f>
        <v>-1418989</v>
      </c>
      <c r="F196" s="123">
        <f>[5]Summary!F196</f>
        <v>0</v>
      </c>
      <c r="G196" s="123">
        <f>[5]Summary!G196</f>
        <v>-1418989</v>
      </c>
      <c r="H196" s="123">
        <f>[5]Summary!H196</f>
        <v>0</v>
      </c>
      <c r="I196" s="123">
        <f>[5]Summary!I196</f>
        <v>-1418989</v>
      </c>
      <c r="J196" s="351">
        <f>[5]Summary!J196</f>
        <v>-1326000</v>
      </c>
      <c r="K196" s="748">
        <f>[5]Summary!K196</f>
        <v>10968.790000000037</v>
      </c>
      <c r="L196" s="351">
        <f>[5]Summary!L196</f>
        <v>0</v>
      </c>
      <c r="M196" s="351">
        <f>[5]Summary!M196</f>
        <v>10968.790000000037</v>
      </c>
      <c r="N196" s="351">
        <f>[5]Summary!N196</f>
        <v>0</v>
      </c>
      <c r="O196" s="351">
        <f>[5]Summary!O196</f>
        <v>92989</v>
      </c>
      <c r="P196" s="351">
        <f>[5]Summary!P196</f>
        <v>0</v>
      </c>
      <c r="Q196" s="351">
        <f>[5]Summary!Q196</f>
        <v>103957.79000000004</v>
      </c>
      <c r="R196" s="351">
        <f>[5]Summary!R196</f>
        <v>-1315031.21</v>
      </c>
      <c r="S196" s="351">
        <f>[5]Summary!S196</f>
        <v>0</v>
      </c>
      <c r="T196" s="351">
        <f>[5]Summary!T196</f>
        <v>0</v>
      </c>
      <c r="U196" s="351">
        <f>[5]Summary!U196</f>
        <v>0</v>
      </c>
      <c r="V196" s="730">
        <f>[5]Summary!V196</f>
        <v>0</v>
      </c>
      <c r="W196" s="730">
        <f>[5]Summary!W196</f>
        <v>0</v>
      </c>
      <c r="X196" s="730">
        <f>[5]Summary!X196</f>
        <v>0</v>
      </c>
      <c r="Y196" s="730">
        <f>[5]Summary!Y196</f>
        <v>0</v>
      </c>
      <c r="Z196" s="730">
        <f>[5]Summary!Z196</f>
        <v>0</v>
      </c>
      <c r="AA196" s="730">
        <f>[5]Summary!AA196</f>
        <v>0</v>
      </c>
      <c r="AB196" s="730">
        <f>[5]Summary!AB196</f>
        <v>0</v>
      </c>
      <c r="AC196" s="730">
        <f>[5]Summary!AC196</f>
        <v>0</v>
      </c>
      <c r="AD196" s="730">
        <f>[5]Summary!AD196</f>
        <v>-1315031.21</v>
      </c>
    </row>
    <row r="197" spans="1:30">
      <c r="A197" s="727" t="str">
        <f>[5]Summary!A197</f>
        <v>UI</v>
      </c>
      <c r="B197" s="721" t="str">
        <f>[5]Summary!B197</f>
        <v xml:space="preserve">          396 - Power Operated Equipment</v>
      </c>
      <c r="C197" s="123" t="str">
        <f>[5]Summary!C197</f>
        <v>E396</v>
      </c>
      <c r="D197" s="121" t="str">
        <f>[5]Summary!D197</f>
        <v>C396</v>
      </c>
      <c r="E197" s="123">
        <f>[5]Summary!E197</f>
        <v>-3134153.3193000001</v>
      </c>
      <c r="F197" s="123">
        <f>[5]Summary!F197</f>
        <v>0</v>
      </c>
      <c r="G197" s="123">
        <f>[5]Summary!G197</f>
        <v>-3134153.3193000001</v>
      </c>
      <c r="H197" s="123">
        <f>[5]Summary!H197</f>
        <v>0</v>
      </c>
      <c r="I197" s="123">
        <f>[5]Summary!I197</f>
        <v>-3134153.3193000001</v>
      </c>
      <c r="J197" s="351">
        <f>[5]Summary!J197</f>
        <v>-3085837.7</v>
      </c>
      <c r="K197" s="351">
        <f>[5]Summary!K197</f>
        <v>92870.39667300001</v>
      </c>
      <c r="L197" s="351">
        <f>[5]Summary!L197</f>
        <v>0</v>
      </c>
      <c r="M197" s="351">
        <f>[5]Summary!M197</f>
        <v>92870.39667300001</v>
      </c>
      <c r="N197" s="351">
        <f>[5]Summary!N197</f>
        <v>0</v>
      </c>
      <c r="O197" s="351">
        <f>[5]Summary!O197</f>
        <v>48315.619299999904</v>
      </c>
      <c r="P197" s="351">
        <f>[5]Summary!P197</f>
        <v>0</v>
      </c>
      <c r="Q197" s="351">
        <f>[5]Summary!Q197</f>
        <v>141186.01597299991</v>
      </c>
      <c r="R197" s="351">
        <f>[5]Summary!R197</f>
        <v>-2992967.3033270002</v>
      </c>
      <c r="S197" s="351">
        <f>[5]Summary!S197</f>
        <v>0</v>
      </c>
      <c r="T197" s="351">
        <f>[5]Summary!T197</f>
        <v>0</v>
      </c>
      <c r="U197" s="351">
        <f>[5]Summary!U197</f>
        <v>0</v>
      </c>
      <c r="V197" s="730">
        <f>[5]Summary!V197</f>
        <v>0</v>
      </c>
      <c r="W197" s="730">
        <f>[5]Summary!W197</f>
        <v>0</v>
      </c>
      <c r="X197" s="730">
        <f>[5]Summary!X197</f>
        <v>0</v>
      </c>
      <c r="Y197" s="730">
        <f>[5]Summary!Y197</f>
        <v>0</v>
      </c>
      <c r="Z197" s="730">
        <f>[5]Summary!Z197</f>
        <v>0</v>
      </c>
      <c r="AA197" s="730">
        <f>[5]Summary!AA197</f>
        <v>0</v>
      </c>
      <c r="AB197" s="730">
        <f>[5]Summary!AB197</f>
        <v>0</v>
      </c>
      <c r="AC197" s="730">
        <f>[5]Summary!AC197</f>
        <v>0</v>
      </c>
      <c r="AD197" s="730">
        <f>[5]Summary!AD197</f>
        <v>-2992967.3033270002</v>
      </c>
    </row>
    <row r="198" spans="1:30">
      <c r="A198" s="727" t="str">
        <f>[5]Summary!A198</f>
        <v>UI</v>
      </c>
      <c r="B198" s="721" t="str">
        <f>[5]Summary!B198</f>
        <v xml:space="preserve">          397 - Communication Equipment</v>
      </c>
      <c r="C198" s="123" t="str">
        <f>[5]Summary!C198</f>
        <v>E397</v>
      </c>
      <c r="D198" s="121" t="str">
        <f>[5]Summary!D198</f>
        <v>C397</v>
      </c>
      <c r="E198" s="123">
        <f>[5]Summary!E198</f>
        <v>-42776450.265000001</v>
      </c>
      <c r="F198" s="123">
        <f>[5]Summary!F198</f>
        <v>0</v>
      </c>
      <c r="G198" s="123">
        <f>[5]Summary!G198</f>
        <v>-42776450.265000001</v>
      </c>
      <c r="H198" s="123">
        <f>[5]Summary!H198</f>
        <v>0</v>
      </c>
      <c r="I198" s="123">
        <f>[5]Summary!I198</f>
        <v>-42776450.265000001</v>
      </c>
      <c r="J198" s="351">
        <f>[5]Summary!J198</f>
        <v>-46454021.399999999</v>
      </c>
      <c r="K198" s="351">
        <f>[5]Summary!K198</f>
        <v>-324043.02136400028</v>
      </c>
      <c r="L198" s="351">
        <f>[5]Summary!L198</f>
        <v>0</v>
      </c>
      <c r="M198" s="351">
        <f>[5]Summary!M198</f>
        <v>-324043.02136400028</v>
      </c>
      <c r="N198" s="351">
        <f>[5]Summary!N198</f>
        <v>0</v>
      </c>
      <c r="O198" s="351">
        <f>[5]Summary!O198</f>
        <v>-3677571.1349999979</v>
      </c>
      <c r="P198" s="351">
        <f>[5]Summary!P198</f>
        <v>0</v>
      </c>
      <c r="Q198" s="351">
        <f>[5]Summary!Q198</f>
        <v>-4001614.1563639981</v>
      </c>
      <c r="R198" s="351">
        <f>[5]Summary!R198</f>
        <v>-46778064.421364002</v>
      </c>
      <c r="S198" s="351">
        <f>[5]Summary!S198</f>
        <v>0</v>
      </c>
      <c r="T198" s="351">
        <f>[5]Summary!T198</f>
        <v>0</v>
      </c>
      <c r="U198" s="351">
        <f>[5]Summary!U198</f>
        <v>0</v>
      </c>
      <c r="V198" s="730">
        <f>[5]Summary!V198</f>
        <v>0</v>
      </c>
      <c r="W198" s="730">
        <f>[5]Summary!W198</f>
        <v>0</v>
      </c>
      <c r="X198" s="730">
        <f>[5]Summary!X198</f>
        <v>0</v>
      </c>
      <c r="Y198" s="730">
        <f>[5]Summary!Y198</f>
        <v>0</v>
      </c>
      <c r="Z198" s="730">
        <f>[5]Summary!Z198</f>
        <v>0</v>
      </c>
      <c r="AA198" s="730">
        <f>[5]Summary!AA198</f>
        <v>0</v>
      </c>
      <c r="AB198" s="730">
        <f>[5]Summary!AB198</f>
        <v>0</v>
      </c>
      <c r="AC198" s="730">
        <f>[5]Summary!AC198</f>
        <v>0</v>
      </c>
      <c r="AD198" s="730">
        <f>[5]Summary!AD198</f>
        <v>-46778064.421364002</v>
      </c>
    </row>
    <row r="199" spans="1:30">
      <c r="A199" s="727" t="str">
        <f>[5]Summary!A199</f>
        <v>UI</v>
      </c>
      <c r="B199" s="721" t="str">
        <f>[5]Summary!B199</f>
        <v xml:space="preserve">          398 - Miscellaneous Equipment</v>
      </c>
      <c r="C199" s="123" t="str">
        <f>[5]Summary!C199</f>
        <v>E398</v>
      </c>
      <c r="D199" s="121" t="str">
        <f>[5]Summary!D199</f>
        <v>C398</v>
      </c>
      <c r="E199" s="123">
        <f>[5]Summary!E199</f>
        <v>-1075923.0660999999</v>
      </c>
      <c r="F199" s="123">
        <f>[5]Summary!F199</f>
        <v>0</v>
      </c>
      <c r="G199" s="123">
        <f>[5]Summary!G199</f>
        <v>-1075923.0660999999</v>
      </c>
      <c r="H199" s="123">
        <f>[5]Summary!H199</f>
        <v>0</v>
      </c>
      <c r="I199" s="123">
        <f>[5]Summary!I199</f>
        <v>-1075923.0660999999</v>
      </c>
      <c r="J199" s="351">
        <f>[5]Summary!J199</f>
        <v>-1086959.3</v>
      </c>
      <c r="K199" s="351">
        <f>[5]Summary!K199</f>
        <v>96576.697194000022</v>
      </c>
      <c r="L199" s="351">
        <f>[5]Summary!L199</f>
        <v>0</v>
      </c>
      <c r="M199" s="351">
        <f>[5]Summary!M199</f>
        <v>96576.697194000022</v>
      </c>
      <c r="N199" s="351">
        <f>[5]Summary!N199</f>
        <v>0</v>
      </c>
      <c r="O199" s="351">
        <f>[5]Summary!O199</f>
        <v>-11036.233900000108</v>
      </c>
      <c r="P199" s="351">
        <f>[5]Summary!P199</f>
        <v>0</v>
      </c>
      <c r="Q199" s="351">
        <f>[5]Summary!Q199</f>
        <v>85540.463293999914</v>
      </c>
      <c r="R199" s="351">
        <f>[5]Summary!R199</f>
        <v>-990382.60280600004</v>
      </c>
      <c r="S199" s="351">
        <f>[5]Summary!S199</f>
        <v>0</v>
      </c>
      <c r="T199" s="351">
        <f>[5]Summary!T199</f>
        <v>0</v>
      </c>
      <c r="U199" s="351">
        <f>[5]Summary!U199</f>
        <v>0</v>
      </c>
      <c r="V199" s="730">
        <f>[5]Summary!V199</f>
        <v>0</v>
      </c>
      <c r="W199" s="730">
        <f>[5]Summary!W199</f>
        <v>0</v>
      </c>
      <c r="X199" s="730">
        <f>[5]Summary!X199</f>
        <v>0</v>
      </c>
      <c r="Y199" s="730">
        <f>[5]Summary!Y199</f>
        <v>0</v>
      </c>
      <c r="Z199" s="730">
        <f>[5]Summary!Z199</f>
        <v>0</v>
      </c>
      <c r="AA199" s="730">
        <f>[5]Summary!AA199</f>
        <v>0</v>
      </c>
      <c r="AB199" s="730">
        <f>[5]Summary!AB199</f>
        <v>0</v>
      </c>
      <c r="AC199" s="730">
        <f>[5]Summary!AC199</f>
        <v>0</v>
      </c>
      <c r="AD199" s="730">
        <f>[5]Summary!AD199</f>
        <v>-990382.60280600004</v>
      </c>
    </row>
    <row r="200" spans="1:30">
      <c r="A200" s="727" t="str">
        <f>[5]Summary!A200</f>
        <v>UI</v>
      </c>
      <c r="B200" s="721" t="str">
        <f>[5]Summary!B200</f>
        <v xml:space="preserve">          399 - Other Tangible Property</v>
      </c>
      <c r="C200" s="731" t="str">
        <f>[5]Summary!C200</f>
        <v>E399</v>
      </c>
      <c r="D200" s="121" t="str">
        <f>[5]Summary!D200</f>
        <v>C399</v>
      </c>
      <c r="E200" s="123">
        <f>[5]Summary!E200</f>
        <v>-58.247200000000007</v>
      </c>
      <c r="F200" s="123">
        <f>[5]Summary!F200</f>
        <v>0</v>
      </c>
      <c r="G200" s="123">
        <f>[5]Summary!G200</f>
        <v>-58.247200000000007</v>
      </c>
      <c r="H200" s="749">
        <f>[5]Summary!H200</f>
        <v>0</v>
      </c>
      <c r="I200" s="123">
        <f>[5]Summary!I200</f>
        <v>-58.247200000000007</v>
      </c>
      <c r="J200" s="351">
        <f>[5]Summary!J200</f>
        <v>-1323.8000000000002</v>
      </c>
      <c r="K200" s="351">
        <f>[5]Summary!K200</f>
        <v>0</v>
      </c>
      <c r="L200" s="351">
        <f>[5]Summary!L200</f>
        <v>0</v>
      </c>
      <c r="M200" s="351">
        <f>[5]Summary!M200</f>
        <v>-15332</v>
      </c>
      <c r="N200" s="351">
        <f>[5]Summary!N200</f>
        <v>0</v>
      </c>
      <c r="O200" s="351">
        <f>[5]Summary!O200</f>
        <v>-1265.5528000000002</v>
      </c>
      <c r="P200" s="351">
        <f>[5]Summary!P200</f>
        <v>0</v>
      </c>
      <c r="Q200" s="351">
        <f>[5]Summary!Q200</f>
        <v>-16597.552800000001</v>
      </c>
      <c r="R200" s="351">
        <f>[5]Summary!R200</f>
        <v>-16655.800000000003</v>
      </c>
      <c r="S200" s="351">
        <f>[5]Summary!S200</f>
        <v>0</v>
      </c>
      <c r="T200" s="351">
        <f>[5]Summary!T200</f>
        <v>0</v>
      </c>
      <c r="U200" s="351">
        <f>[5]Summary!U200</f>
        <v>0</v>
      </c>
      <c r="V200" s="730">
        <f>[5]Summary!V200</f>
        <v>0</v>
      </c>
      <c r="W200" s="730">
        <f>[5]Summary!W200</f>
        <v>0</v>
      </c>
      <c r="X200" s="730">
        <f>[5]Summary!X200</f>
        <v>0</v>
      </c>
      <c r="Y200" s="730">
        <f>[5]Summary!Y200</f>
        <v>0</v>
      </c>
      <c r="Z200" s="730">
        <f>[5]Summary!Z200</f>
        <v>0</v>
      </c>
      <c r="AA200" s="730">
        <f>[5]Summary!AA200</f>
        <v>0</v>
      </c>
      <c r="AB200" s="730">
        <f>[5]Summary!AB200</f>
        <v>0</v>
      </c>
      <c r="AC200" s="730">
        <f>[5]Summary!AC200</f>
        <v>0</v>
      </c>
      <c r="AD200" s="730">
        <f>[5]Summary!AD200</f>
        <v>-16655.800000000003</v>
      </c>
    </row>
    <row r="201" spans="1:30">
      <c r="A201" s="727" t="str">
        <f>[5]Summary!A201</f>
        <v>UI</v>
      </c>
      <c r="B201" s="728" t="str">
        <f>[5]Summary!B201</f>
        <v xml:space="preserve">     Total General Plant</v>
      </c>
      <c r="C201" s="735">
        <f>[5]Summary!C201</f>
        <v>0</v>
      </c>
      <c r="D201" s="735">
        <f>[5]Summary!D201</f>
        <v>0</v>
      </c>
      <c r="E201" s="735">
        <f>[5]Summary!E201</f>
        <v>-183028630.93810004</v>
      </c>
      <c r="F201" s="735">
        <f>[5]Summary!F201</f>
        <v>0</v>
      </c>
      <c r="G201" s="735">
        <f>[5]Summary!G201</f>
        <v>-183028630.93810004</v>
      </c>
      <c r="H201" s="735">
        <f>[5]Summary!H201</f>
        <v>0</v>
      </c>
      <c r="I201" s="735">
        <f>[5]Summary!I201</f>
        <v>-183028630.93810004</v>
      </c>
      <c r="J201" s="735">
        <f>[5]Summary!J201</f>
        <v>-184175895.80000001</v>
      </c>
      <c r="K201" s="735">
        <f>[5]Summary!K201</f>
        <v>-1008916.2980500006</v>
      </c>
      <c r="L201" s="735">
        <f>[5]Summary!L201</f>
        <v>100652.53173300001</v>
      </c>
      <c r="M201" s="735">
        <f>[5]Summary!M201</f>
        <v>-923595.75969800039</v>
      </c>
      <c r="N201" s="735">
        <f>[5]Summary!N201</f>
        <v>0</v>
      </c>
      <c r="O201" s="735">
        <f>[5]Summary!O201</f>
        <v>-1147264.8618999999</v>
      </c>
      <c r="P201" s="735">
        <f>[5]Summary!P201</f>
        <v>0</v>
      </c>
      <c r="Q201" s="735">
        <f>[5]Summary!Q201</f>
        <v>-2070860.6215979999</v>
      </c>
      <c r="R201" s="735">
        <f>[5]Summary!R201</f>
        <v>-185099491.55969802</v>
      </c>
      <c r="S201" s="735">
        <f>[5]Summary!S201</f>
        <v>0</v>
      </c>
      <c r="T201" s="735">
        <f>[5]Summary!T201</f>
        <v>0</v>
      </c>
      <c r="U201" s="735">
        <f>[5]Summary!U201</f>
        <v>0</v>
      </c>
      <c r="V201" s="735">
        <f>[5]Summary!V201</f>
        <v>0</v>
      </c>
      <c r="W201" s="735">
        <f>[5]Summary!W201</f>
        <v>0</v>
      </c>
      <c r="X201" s="735">
        <f>[5]Summary!X201</f>
        <v>0</v>
      </c>
      <c r="Y201" s="735">
        <f>[5]Summary!Y201</f>
        <v>0</v>
      </c>
      <c r="Z201" s="735">
        <f>[5]Summary!Z201</f>
        <v>0</v>
      </c>
      <c r="AA201" s="735">
        <f>[5]Summary!AA201</f>
        <v>0</v>
      </c>
      <c r="AB201" s="735">
        <f>[5]Summary!AB201</f>
        <v>0</v>
      </c>
      <c r="AC201" s="735">
        <f>[5]Summary!AC201</f>
        <v>0</v>
      </c>
      <c r="AD201" s="735">
        <f>[5]Summary!AD201</f>
        <v>-185099491.55969802</v>
      </c>
    </row>
    <row r="202" spans="1:30">
      <c r="A202" s="727" t="str">
        <f>[5]Summary!A202</f>
        <v>UI</v>
      </c>
      <c r="B202" s="721" t="str">
        <f>[5]Summary!B202</f>
        <v xml:space="preserve">     Intangible Plant:</v>
      </c>
      <c r="C202" s="123">
        <f>[5]Summary!C202</f>
        <v>0</v>
      </c>
      <c r="D202" s="121">
        <f>[5]Summary!D202</f>
        <v>0</v>
      </c>
      <c r="E202" s="123">
        <f>[5]Summary!E202</f>
        <v>0</v>
      </c>
      <c r="F202" s="123">
        <f>[5]Summary!F202</f>
        <v>0</v>
      </c>
      <c r="G202" s="123">
        <f>[5]Summary!G202</f>
        <v>0</v>
      </c>
      <c r="H202" s="123">
        <f>[5]Summary!H202</f>
        <v>0</v>
      </c>
      <c r="I202" s="123">
        <f>[5]Summary!I202</f>
        <v>0</v>
      </c>
      <c r="J202" s="123">
        <f>[5]Summary!J202</f>
        <v>0</v>
      </c>
      <c r="K202" s="123">
        <f>[5]Summary!K202</f>
        <v>0</v>
      </c>
      <c r="L202" s="123">
        <f>[5]Summary!L202</f>
        <v>0</v>
      </c>
      <c r="M202" s="123">
        <f>[5]Summary!M202</f>
        <v>0</v>
      </c>
      <c r="N202" s="123">
        <f>[5]Summary!N202</f>
        <v>0</v>
      </c>
      <c r="O202" s="123">
        <f>[5]Summary!O202</f>
        <v>0</v>
      </c>
      <c r="P202" s="123">
        <f>[5]Summary!P202</f>
        <v>0</v>
      </c>
      <c r="Q202" s="123">
        <f>[5]Summary!Q202</f>
        <v>0</v>
      </c>
      <c r="R202" s="123">
        <f>[5]Summary!R202</f>
        <v>0</v>
      </c>
      <c r="S202" s="123">
        <f>[5]Summary!S202</f>
        <v>0</v>
      </c>
      <c r="T202" s="123">
        <f>[5]Summary!T202</f>
        <v>0</v>
      </c>
      <c r="U202" s="123">
        <f>[5]Summary!U202</f>
        <v>0</v>
      </c>
      <c r="V202" s="123">
        <f>[5]Summary!V202</f>
        <v>0</v>
      </c>
      <c r="W202" s="123">
        <f>[5]Summary!W202</f>
        <v>0</v>
      </c>
      <c r="X202" s="123">
        <f>[5]Summary!X202</f>
        <v>0</v>
      </c>
      <c r="Y202" s="123">
        <f>[5]Summary!Y202</f>
        <v>0</v>
      </c>
      <c r="Z202" s="123">
        <f>[5]Summary!Z202</f>
        <v>0</v>
      </c>
      <c r="AA202" s="123">
        <f>[5]Summary!AA202</f>
        <v>0</v>
      </c>
      <c r="AB202" s="123">
        <f>[5]Summary!AB202</f>
        <v>0</v>
      </c>
      <c r="AC202" s="123">
        <f>[5]Summary!AC202</f>
        <v>0</v>
      </c>
      <c r="AD202" s="123">
        <f>[5]Summary!AD202</f>
        <v>0</v>
      </c>
    </row>
    <row r="203" spans="1:30">
      <c r="A203" s="727" t="str">
        <f>[5]Summary!A203</f>
        <v>UI</v>
      </c>
      <c r="B203" s="721" t="str">
        <f>[5]Summary!B203</f>
        <v xml:space="preserve">          301 - Organization</v>
      </c>
      <c r="C203" s="123" t="str">
        <f>[5]Summary!C203</f>
        <v>E301</v>
      </c>
      <c r="D203" s="121" t="str">
        <f>[5]Summary!D203</f>
        <v>C301</v>
      </c>
      <c r="E203" s="123">
        <f>[5]Summary!E203</f>
        <v>0</v>
      </c>
      <c r="F203" s="123">
        <f>[5]Summary!F203</f>
        <v>0</v>
      </c>
      <c r="G203" s="123">
        <f>[5]Summary!G203</f>
        <v>0</v>
      </c>
      <c r="H203" s="123">
        <f>[5]Summary!H203</f>
        <v>0</v>
      </c>
      <c r="I203" s="123">
        <f>[5]Summary!I203</f>
        <v>0</v>
      </c>
      <c r="J203" s="351">
        <f>[5]Summary!J203</f>
        <v>0</v>
      </c>
      <c r="K203" s="123">
        <f>[5]Summary!K203</f>
        <v>0</v>
      </c>
      <c r="L203" s="351">
        <f>[5]Summary!L203</f>
        <v>0</v>
      </c>
      <c r="M203" s="351">
        <f>[5]Summary!M203</f>
        <v>0</v>
      </c>
      <c r="N203" s="123">
        <f>[5]Summary!N203</f>
        <v>0</v>
      </c>
      <c r="O203" s="123">
        <f>[5]Summary!O203</f>
        <v>0</v>
      </c>
      <c r="P203" s="123">
        <f>[5]Summary!P203</f>
        <v>0</v>
      </c>
      <c r="Q203" s="123">
        <f>[5]Summary!Q203</f>
        <v>0</v>
      </c>
      <c r="R203" s="123">
        <f>[5]Summary!R203</f>
        <v>0</v>
      </c>
      <c r="S203" s="123">
        <f>[5]Summary!S203</f>
        <v>0</v>
      </c>
      <c r="T203" s="123">
        <f>[5]Summary!T203</f>
        <v>0</v>
      </c>
      <c r="U203" s="123">
        <f>[5]Summary!U203</f>
        <v>0</v>
      </c>
      <c r="V203" s="730">
        <f>[5]Summary!V203</f>
        <v>0</v>
      </c>
      <c r="W203" s="730">
        <f>[5]Summary!W203</f>
        <v>0</v>
      </c>
      <c r="X203" s="730">
        <f>[5]Summary!X203</f>
        <v>0</v>
      </c>
      <c r="Y203" s="730">
        <f>[5]Summary!Y203</f>
        <v>0</v>
      </c>
      <c r="Z203" s="730">
        <f>[5]Summary!Z203</f>
        <v>0</v>
      </c>
      <c r="AA203" s="730">
        <f>[5]Summary!AA203</f>
        <v>0</v>
      </c>
      <c r="AB203" s="730">
        <f>[5]Summary!AB203</f>
        <v>0</v>
      </c>
      <c r="AC203" s="730">
        <f>[5]Summary!AC203</f>
        <v>0</v>
      </c>
      <c r="AD203" s="730">
        <f>[5]Summary!AD203</f>
        <v>0</v>
      </c>
    </row>
    <row r="204" spans="1:30">
      <c r="A204" s="727" t="str">
        <f>[5]Summary!A204</f>
        <v>UI</v>
      </c>
      <c r="B204" s="721" t="str">
        <f>[5]Summary!B204</f>
        <v xml:space="preserve">          302 - Franchises and Consents</v>
      </c>
      <c r="C204" s="123" t="str">
        <f>[5]Summary!C204</f>
        <v>E302</v>
      </c>
      <c r="D204" s="121" t="str">
        <f>[5]Summary!D204</f>
        <v>C302</v>
      </c>
      <c r="E204" s="123">
        <f>[5]Summary!E204</f>
        <v>-13661731.099300001</v>
      </c>
      <c r="F204" s="123">
        <f>[5]Summary!F204</f>
        <v>0</v>
      </c>
      <c r="G204" s="123">
        <f>[5]Summary!G204</f>
        <v>-13661731.099300001</v>
      </c>
      <c r="H204" s="123">
        <f>[5]Summary!H204</f>
        <v>0</v>
      </c>
      <c r="I204" s="123">
        <f>[5]Summary!I204</f>
        <v>-13661731.099300001</v>
      </c>
      <c r="J204" s="351">
        <f>[5]Summary!J204</f>
        <v>-14569137.9</v>
      </c>
      <c r="K204" s="351">
        <f>[5]Summary!K204</f>
        <v>0</v>
      </c>
      <c r="L204" s="351">
        <f>[5]Summary!L204</f>
        <v>15450.486109999998</v>
      </c>
      <c r="M204" s="351">
        <f>[5]Summary!M204</f>
        <v>15450.486109999998</v>
      </c>
      <c r="N204" s="351">
        <f>[5]Summary!N204</f>
        <v>0</v>
      </c>
      <c r="O204" s="351">
        <f>[5]Summary!O204</f>
        <v>-907406.80069999956</v>
      </c>
      <c r="P204" s="351">
        <f>[5]Summary!P204</f>
        <v>0</v>
      </c>
      <c r="Q204" s="351">
        <f>[5]Summary!Q204</f>
        <v>-891956.31458999962</v>
      </c>
      <c r="R204" s="351">
        <f>[5]Summary!R204</f>
        <v>-14553687.41389</v>
      </c>
      <c r="S204" s="351">
        <f>[5]Summary!S204</f>
        <v>0</v>
      </c>
      <c r="T204" s="351">
        <f>[5]Summary!T204</f>
        <v>0</v>
      </c>
      <c r="U204" s="351">
        <f>[5]Summary!U204</f>
        <v>0</v>
      </c>
      <c r="V204" s="730">
        <f>[5]Summary!V204</f>
        <v>0</v>
      </c>
      <c r="W204" s="730">
        <f>[5]Summary!W204</f>
        <v>0</v>
      </c>
      <c r="X204" s="730">
        <f>[5]Summary!X204</f>
        <v>0</v>
      </c>
      <c r="Y204" s="730">
        <f>[5]Summary!Y204</f>
        <v>0</v>
      </c>
      <c r="Z204" s="730">
        <f>[5]Summary!Z204</f>
        <v>0</v>
      </c>
      <c r="AA204" s="730">
        <f>[5]Summary!AA204</f>
        <v>0</v>
      </c>
      <c r="AB204" s="730">
        <f>[5]Summary!AB204</f>
        <v>0</v>
      </c>
      <c r="AC204" s="730">
        <f>[5]Summary!AC204</f>
        <v>0</v>
      </c>
      <c r="AD204" s="730">
        <f>[5]Summary!AD204</f>
        <v>-14553687.41389</v>
      </c>
    </row>
    <row r="205" spans="1:30">
      <c r="A205" s="727" t="str">
        <f>[5]Summary!A205</f>
        <v>UI</v>
      </c>
      <c r="B205" s="721" t="str">
        <f>[5]Summary!B205</f>
        <v xml:space="preserve">          303 - Miscellaneous Intangible Plant</v>
      </c>
      <c r="C205" s="123" t="str">
        <f>[5]Summary!C205</f>
        <v>E303</v>
      </c>
      <c r="D205" s="121" t="str">
        <f>[5]Summary!D205</f>
        <v>C303</v>
      </c>
      <c r="E205" s="123">
        <f>[5]Summary!E205</f>
        <v>-115191433.37090001</v>
      </c>
      <c r="F205" s="123">
        <f>[5]Summary!F205</f>
        <v>0</v>
      </c>
      <c r="G205" s="123">
        <f>[5]Summary!G205</f>
        <v>-115191433.37090001</v>
      </c>
      <c r="H205" s="123">
        <f>[5]Summary!H205</f>
        <v>0</v>
      </c>
      <c r="I205" s="123">
        <f>[5]Summary!I205</f>
        <v>-115191433.37090001</v>
      </c>
      <c r="J205" s="351">
        <f>[5]Summary!J205</f>
        <v>-139812459.09999999</v>
      </c>
      <c r="K205" s="351">
        <f>[5]Summary!K205</f>
        <v>0</v>
      </c>
      <c r="L205" s="351">
        <f>[5]Summary!L205</f>
        <v>-15835345.735681001</v>
      </c>
      <c r="M205" s="351">
        <f>[5]Summary!M205</f>
        <v>-15835345.735681001</v>
      </c>
      <c r="N205" s="351">
        <f>[5]Summary!N205</f>
        <v>0</v>
      </c>
      <c r="O205" s="351">
        <f>[5]Summary!O205</f>
        <v>-24621025.729099989</v>
      </c>
      <c r="P205" s="351">
        <f>[5]Summary!P205</f>
        <v>0</v>
      </c>
      <c r="Q205" s="351">
        <f>[5]Summary!Q205</f>
        <v>-40456371.464780986</v>
      </c>
      <c r="R205" s="351">
        <f>[5]Summary!R205</f>
        <v>-155647804.83568099</v>
      </c>
      <c r="S205" s="351">
        <f>[5]Summary!S205</f>
        <v>0</v>
      </c>
      <c r="T205" s="351">
        <f>[5]Summary!T205</f>
        <v>0</v>
      </c>
      <c r="U205" s="351">
        <f>[5]Summary!U205</f>
        <v>0</v>
      </c>
      <c r="V205" s="730">
        <f>[5]Summary!V205</f>
        <v>0</v>
      </c>
      <c r="W205" s="730">
        <f>[5]Summary!W205</f>
        <v>0</v>
      </c>
      <c r="X205" s="730">
        <f>[5]Summary!X205</f>
        <v>-8848582.893215416</v>
      </c>
      <c r="Y205" s="730">
        <f>[5]Summary!Y205</f>
        <v>-5277574.0231666667</v>
      </c>
      <c r="Z205" s="730">
        <f>[5]Summary!Z205</f>
        <v>0</v>
      </c>
      <c r="AA205" s="730">
        <f>[5]Summary!AA205</f>
        <v>-965822.41666666651</v>
      </c>
      <c r="AB205" s="730">
        <f>[5]Summary!AB205</f>
        <v>0</v>
      </c>
      <c r="AC205" s="730">
        <f>[5]Summary!AC205</f>
        <v>-15091979.333048748</v>
      </c>
      <c r="AD205" s="730">
        <f>[5]Summary!AD205</f>
        <v>-170739784.16872975</v>
      </c>
    </row>
    <row r="206" spans="1:30">
      <c r="A206" s="727">
        <f>[5]Summary!A206</f>
        <v>0</v>
      </c>
      <c r="B206" s="721" t="str">
        <f>[5]Summary!B206</f>
        <v>To Reconcile PP to SAP</v>
      </c>
      <c r="C206" s="123">
        <f>[5]Summary!C206</f>
        <v>0</v>
      </c>
      <c r="D206" s="123">
        <f>[5]Summary!D206</f>
        <v>0</v>
      </c>
      <c r="E206" s="123">
        <f>[5]Summary!E206</f>
        <v>0</v>
      </c>
      <c r="F206" s="123">
        <f>[5]Summary!F206</f>
        <v>364836.95210000873</v>
      </c>
      <c r="G206" s="123">
        <f>[5]Summary!G206</f>
        <v>364836.95210000873</v>
      </c>
      <c r="H206" s="351">
        <f>[5]Summary!H206</f>
        <v>0</v>
      </c>
      <c r="I206" s="123">
        <f>[5]Summary!I206</f>
        <v>364836.95210000873</v>
      </c>
      <c r="J206" s="351">
        <f>[5]Summary!J206</f>
        <v>609.23149999976158</v>
      </c>
      <c r="K206" s="351">
        <f>[5]Summary!K206</f>
        <v>0</v>
      </c>
      <c r="L206" s="351">
        <f>[5]Summary!L206</f>
        <v>0</v>
      </c>
      <c r="M206" s="351">
        <f>[5]Summary!M206</f>
        <v>0</v>
      </c>
      <c r="N206" s="351">
        <f>[5]Summary!N206</f>
        <v>0</v>
      </c>
      <c r="O206" s="351">
        <f>[5]Summary!O206</f>
        <v>-364227.72060000896</v>
      </c>
      <c r="P206" s="351">
        <f>[5]Summary!P206</f>
        <v>0</v>
      </c>
      <c r="Q206" s="351">
        <f>[5]Summary!Q206</f>
        <v>-364227.72060000896</v>
      </c>
      <c r="R206" s="351">
        <f>[5]Summary!R206</f>
        <v>609.23149999976158</v>
      </c>
      <c r="S206" s="351">
        <f>[5]Summary!S206</f>
        <v>0</v>
      </c>
      <c r="T206" s="351">
        <f>[5]Summary!T206</f>
        <v>0</v>
      </c>
      <c r="U206" s="351">
        <f>[5]Summary!U206</f>
        <v>0</v>
      </c>
      <c r="V206" s="730">
        <f>[5]Summary!V206</f>
        <v>0</v>
      </c>
      <c r="W206" s="730">
        <f>[5]Summary!W206</f>
        <v>0</v>
      </c>
      <c r="X206" s="730">
        <f>[5]Summary!X206</f>
        <v>0</v>
      </c>
      <c r="Y206" s="730">
        <f>[5]Summary!Y206</f>
        <v>0</v>
      </c>
      <c r="Z206" s="730">
        <f>[5]Summary!Z206</f>
        <v>0</v>
      </c>
      <c r="AA206" s="730">
        <f>[5]Summary!AA206</f>
        <v>0</v>
      </c>
      <c r="AB206" s="730">
        <f>[5]Summary!AB206</f>
        <v>0</v>
      </c>
      <c r="AC206" s="730">
        <f>[5]Summary!AC206</f>
        <v>0</v>
      </c>
      <c r="AD206" s="730">
        <f>[5]Summary!AD206</f>
        <v>609.23149999976158</v>
      </c>
    </row>
    <row r="207" spans="1:30">
      <c r="A207" s="727" t="str">
        <f>[5]Summary!A207</f>
        <v>WC/RB</v>
      </c>
      <c r="B207" s="721" t="str">
        <f>[5]Summary!B207</f>
        <v>A/C 10800601 Electric  Depr Reserve - Manual Adjustments</v>
      </c>
      <c r="C207" s="123">
        <f>[5]Summary!C207</f>
        <v>0</v>
      </c>
      <c r="D207" s="121">
        <f>[5]Summary!D207</f>
        <v>0</v>
      </c>
      <c r="E207" s="123">
        <f>[5]Summary!E207</f>
        <v>-3594.4216666666666</v>
      </c>
      <c r="F207" s="123">
        <f>[5]Summary!F207</f>
        <v>0</v>
      </c>
      <c r="G207" s="123">
        <f>[5]Summary!G207</f>
        <v>-3594.4216666666666</v>
      </c>
      <c r="H207" s="123">
        <f>[5]Summary!H207</f>
        <v>0</v>
      </c>
      <c r="I207" s="123">
        <f>[5]Summary!I207</f>
        <v>-3594.4216666666666</v>
      </c>
      <c r="J207" s="351">
        <f>[5]Summary!J207</f>
        <v>-47351.1</v>
      </c>
      <c r="K207" s="351">
        <f>[5]Summary!K207</f>
        <v>0</v>
      </c>
      <c r="L207" s="351">
        <f>[5]Summary!L207</f>
        <v>0</v>
      </c>
      <c r="M207" s="351">
        <f>[5]Summary!M207</f>
        <v>0</v>
      </c>
      <c r="N207" s="351">
        <f>[5]Summary!N207</f>
        <v>0</v>
      </c>
      <c r="O207" s="351">
        <f>[5]Summary!O207</f>
        <v>-43756.67833333333</v>
      </c>
      <c r="P207" s="351">
        <f>[5]Summary!P207</f>
        <v>0</v>
      </c>
      <c r="Q207" s="351">
        <f>[5]Summary!Q207</f>
        <v>-43756.67833333333</v>
      </c>
      <c r="R207" s="351">
        <f>[5]Summary!R207</f>
        <v>-47351.1</v>
      </c>
      <c r="S207" s="351">
        <f>[5]Summary!S207</f>
        <v>0</v>
      </c>
      <c r="T207" s="351">
        <f>[5]Summary!T207</f>
        <v>0</v>
      </c>
      <c r="U207" s="351">
        <f>[5]Summary!U207</f>
        <v>0</v>
      </c>
      <c r="V207" s="730">
        <f>[5]Summary!V207</f>
        <v>0</v>
      </c>
      <c r="W207" s="730">
        <f>[5]Summary!W207</f>
        <v>0</v>
      </c>
      <c r="X207" s="730">
        <f>[5]Summary!X207</f>
        <v>0</v>
      </c>
      <c r="Y207" s="730">
        <f>[5]Summary!Y207</f>
        <v>0</v>
      </c>
      <c r="Z207" s="730">
        <f>[5]Summary!Z207</f>
        <v>0</v>
      </c>
      <c r="AA207" s="730">
        <f>[5]Summary!AA207</f>
        <v>0</v>
      </c>
      <c r="AB207" s="730">
        <f>[5]Summary!AB207</f>
        <v>0</v>
      </c>
      <c r="AC207" s="730">
        <f>[5]Summary!AC207</f>
        <v>0</v>
      </c>
      <c r="AD207" s="730">
        <f>[5]Summary!AD207</f>
        <v>-47351.1</v>
      </c>
    </row>
    <row r="208" spans="1:30">
      <c r="A208" s="727" t="str">
        <f>[5]Summary!A208</f>
        <v>UI</v>
      </c>
      <c r="B208" s="728" t="str">
        <f>[5]Summary!B208</f>
        <v xml:space="preserve">     Total Intangible Plant</v>
      </c>
      <c r="C208" s="735">
        <f>[5]Summary!C208</f>
        <v>0</v>
      </c>
      <c r="D208" s="735">
        <f>[5]Summary!D208</f>
        <v>0</v>
      </c>
      <c r="E208" s="735">
        <f>[5]Summary!E208</f>
        <v>-128856758.89186667</v>
      </c>
      <c r="F208" s="735">
        <f>[5]Summary!F208</f>
        <v>364836.95210000873</v>
      </c>
      <c r="G208" s="735">
        <f>[5]Summary!G208</f>
        <v>-128491921.93976666</v>
      </c>
      <c r="H208" s="735">
        <f>[5]Summary!H208</f>
        <v>0</v>
      </c>
      <c r="I208" s="735">
        <f>[5]Summary!I208</f>
        <v>-128491921.93976666</v>
      </c>
      <c r="J208" s="735">
        <f>[5]Summary!J208</f>
        <v>-154428338.86849999</v>
      </c>
      <c r="K208" s="735">
        <f>[5]Summary!K208</f>
        <v>0</v>
      </c>
      <c r="L208" s="735">
        <f>[5]Summary!L208</f>
        <v>-15819895.249571001</v>
      </c>
      <c r="M208" s="735">
        <f>[5]Summary!M208</f>
        <v>-15819895.249571001</v>
      </c>
      <c r="N208" s="735">
        <f>[5]Summary!N208</f>
        <v>0</v>
      </c>
      <c r="O208" s="735">
        <f>[5]Summary!O208</f>
        <v>-25936416.928733334</v>
      </c>
      <c r="P208" s="735">
        <f>[5]Summary!P208</f>
        <v>0</v>
      </c>
      <c r="Q208" s="735">
        <f>[5]Summary!Q208</f>
        <v>-41756312.17830433</v>
      </c>
      <c r="R208" s="735">
        <f>[5]Summary!R208</f>
        <v>-170248234.11807099</v>
      </c>
      <c r="S208" s="735">
        <f>[5]Summary!S208</f>
        <v>0</v>
      </c>
      <c r="T208" s="735">
        <f>[5]Summary!T208</f>
        <v>0</v>
      </c>
      <c r="U208" s="735">
        <f>[5]Summary!U208</f>
        <v>0</v>
      </c>
      <c r="V208" s="735">
        <f>[5]Summary!V208</f>
        <v>0</v>
      </c>
      <c r="W208" s="735">
        <f>[5]Summary!W208</f>
        <v>0</v>
      </c>
      <c r="X208" s="735">
        <f>[5]Summary!X208</f>
        <v>-8848582.893215416</v>
      </c>
      <c r="Y208" s="735">
        <f>[5]Summary!Y208</f>
        <v>-5277574.0231666667</v>
      </c>
      <c r="Z208" s="735">
        <f>[5]Summary!Z208</f>
        <v>0</v>
      </c>
      <c r="AA208" s="735">
        <f>[5]Summary!AA208</f>
        <v>-965822.41666666651</v>
      </c>
      <c r="AB208" s="735">
        <f>[5]Summary!AB208</f>
        <v>0</v>
      </c>
      <c r="AC208" s="735">
        <f>[5]Summary!AC208</f>
        <v>-15091979.333048748</v>
      </c>
      <c r="AD208" s="735">
        <f>[5]Summary!AD208</f>
        <v>-185340213.45111975</v>
      </c>
    </row>
    <row r="209" spans="1:30" ht="13.5" thickBot="1">
      <c r="A209" s="727" t="str">
        <f>[5]Summary!A209</f>
        <v>UI</v>
      </c>
      <c r="B209" s="728" t="str">
        <f>[5]Summary!B209</f>
        <v>Total Accumulated Depreciation and Amortization</v>
      </c>
      <c r="C209" s="736">
        <f>[5]Summary!C209</f>
        <v>0</v>
      </c>
      <c r="D209" s="736">
        <f>[5]Summary!D209</f>
        <v>0</v>
      </c>
      <c r="E209" s="736">
        <f>[5]Summary!E209</f>
        <v>-4124351795.4641333</v>
      </c>
      <c r="F209" s="736">
        <f>[5]Summary!F209</f>
        <v>364836.95210000873</v>
      </c>
      <c r="G209" s="736">
        <f>[5]Summary!G209</f>
        <v>-4123986958.5120335</v>
      </c>
      <c r="H209" s="736">
        <f>[5]Summary!H209</f>
        <v>0</v>
      </c>
      <c r="I209" s="736">
        <f>[5]Summary!I209</f>
        <v>-4123986958.5120335</v>
      </c>
      <c r="J209" s="736">
        <f>[5]Summary!J209</f>
        <v>-4265440234.7585001</v>
      </c>
      <c r="K209" s="736">
        <f>[5]Summary!K209</f>
        <v>-5598243.1280500004</v>
      </c>
      <c r="L209" s="736">
        <f>[5]Summary!L209</f>
        <v>-15719242.717838001</v>
      </c>
      <c r="M209" s="736">
        <f>[5]Summary!M209</f>
        <v>-21398676.199269</v>
      </c>
      <c r="N209" s="736">
        <f>[5]Summary!N209</f>
        <v>2120000</v>
      </c>
      <c r="O209" s="736">
        <f>[5]Summary!O209</f>
        <v>-141453276.24646667</v>
      </c>
      <c r="P209" s="736">
        <f>[5]Summary!P209</f>
        <v>-16445383.117653416</v>
      </c>
      <c r="Q209" s="736">
        <f>[5]Summary!Q209</f>
        <v>-177177335.56338906</v>
      </c>
      <c r="R209" s="736">
        <f>[5]Summary!R209</f>
        <v>-4301164294.0754223</v>
      </c>
      <c r="S209" s="736">
        <f>[5]Summary!S209</f>
        <v>12688074.934416663</v>
      </c>
      <c r="T209" s="736">
        <f>[5]Summary!T209</f>
        <v>0</v>
      </c>
      <c r="U209" s="736">
        <f>[5]Summary!U209</f>
        <v>-2140347.6892875</v>
      </c>
      <c r="V209" s="736">
        <f>[5]Summary!V209</f>
        <v>0</v>
      </c>
      <c r="W209" s="736">
        <f>[5]Summary!W209</f>
        <v>0</v>
      </c>
      <c r="X209" s="736">
        <f>[5]Summary!X209</f>
        <v>-8848582.893215416</v>
      </c>
      <c r="Y209" s="736">
        <f>[5]Summary!Y209</f>
        <v>-5277574.0231666667</v>
      </c>
      <c r="Z209" s="736">
        <f>[5]Summary!Z209</f>
        <v>-671553.6085628313</v>
      </c>
      <c r="AA209" s="736">
        <f>[5]Summary!AA209</f>
        <v>-965822.41666666651</v>
      </c>
      <c r="AB209" s="736">
        <f>[5]Summary!AB209</f>
        <v>-631650.07127077854</v>
      </c>
      <c r="AC209" s="736">
        <f>[5]Summary!AC209</f>
        <v>-5847455.767753195</v>
      </c>
      <c r="AD209" s="736">
        <f>[5]Summary!AD209</f>
        <v>-4307011749.8431749</v>
      </c>
    </row>
    <row r="210" spans="1:30" ht="13.5" thickTop="1">
      <c r="A210" s="122">
        <f>[5]Summary!A210</f>
        <v>0</v>
      </c>
      <c r="B210" s="121">
        <f>[5]Summary!B210</f>
        <v>0</v>
      </c>
      <c r="C210" s="123">
        <f>[5]Summary!C210</f>
        <v>0</v>
      </c>
      <c r="D210" s="121">
        <f>[5]Summary!D210</f>
        <v>0</v>
      </c>
      <c r="E210" s="123">
        <f>[5]Summary!E210</f>
        <v>0</v>
      </c>
      <c r="F210" s="123">
        <f>[5]Summary!F210</f>
        <v>0</v>
      </c>
      <c r="G210" s="123">
        <f>[5]Summary!G210</f>
        <v>0</v>
      </c>
      <c r="H210" s="123">
        <f>[5]Summary!H210</f>
        <v>0</v>
      </c>
      <c r="I210" s="123">
        <f>[5]Summary!I210</f>
        <v>0</v>
      </c>
      <c r="J210" s="123">
        <f>[5]Summary!J210</f>
        <v>0</v>
      </c>
      <c r="K210" s="123">
        <f>[5]Summary!K210</f>
        <v>0</v>
      </c>
      <c r="L210" s="123">
        <f>[5]Summary!L210</f>
        <v>0</v>
      </c>
      <c r="M210" s="123">
        <f>[5]Summary!M210</f>
        <v>0</v>
      </c>
      <c r="N210" s="123">
        <f>[5]Summary!N210</f>
        <v>0</v>
      </c>
      <c r="O210" s="123">
        <f>[5]Summary!O210</f>
        <v>0</v>
      </c>
      <c r="P210" s="123">
        <f>[5]Summary!P210</f>
        <v>0</v>
      </c>
      <c r="Q210" s="123">
        <f>[5]Summary!Q210</f>
        <v>0</v>
      </c>
      <c r="R210" s="123">
        <f>[5]Summary!R210</f>
        <v>0</v>
      </c>
      <c r="S210" s="123">
        <f>[5]Summary!S210</f>
        <v>0</v>
      </c>
      <c r="T210" s="123">
        <f>[5]Summary!T210</f>
        <v>0</v>
      </c>
      <c r="U210" s="123">
        <f>[5]Summary!U210</f>
        <v>0</v>
      </c>
      <c r="V210" s="123">
        <f>[5]Summary!V210</f>
        <v>0</v>
      </c>
      <c r="W210" s="123">
        <f>[5]Summary!W210</f>
        <v>0</v>
      </c>
      <c r="X210" s="123">
        <f>[5]Summary!X210</f>
        <v>0</v>
      </c>
      <c r="Y210" s="123">
        <f>[5]Summary!Y210</f>
        <v>0</v>
      </c>
      <c r="Z210" s="123">
        <f>[5]Summary!Z210</f>
        <v>0</v>
      </c>
      <c r="AA210" s="123">
        <f>[5]Summary!AA210</f>
        <v>0</v>
      </c>
      <c r="AB210" s="123">
        <f>[5]Summary!AB210</f>
        <v>0</v>
      </c>
      <c r="AC210" s="123">
        <f>[5]Summary!AC210</f>
        <v>0</v>
      </c>
      <c r="AD210" s="123">
        <f>[5]Summary!AD210</f>
        <v>0</v>
      </c>
    </row>
    <row r="211" spans="1:30">
      <c r="A211" s="727" t="str">
        <f>[5]Summary!A211</f>
        <v>WC/RB</v>
      </c>
      <c r="B211" s="122" t="str">
        <f>[5]Summary!B211</f>
        <v>Other Depreciation Items</v>
      </c>
      <c r="C211" s="737">
        <f>[5]Summary!C211</f>
        <v>0</v>
      </c>
      <c r="D211" s="121">
        <f>[5]Summary!D211</f>
        <v>0</v>
      </c>
      <c r="E211" s="737">
        <f>[5]Summary!E211</f>
        <v>0</v>
      </c>
      <c r="F211" s="123">
        <f>[5]Summary!F211</f>
        <v>0</v>
      </c>
      <c r="G211" s="123">
        <f>[5]Summary!G211</f>
        <v>0</v>
      </c>
      <c r="H211" s="123">
        <f>[5]Summary!H211</f>
        <v>0</v>
      </c>
      <c r="I211" s="123">
        <f>[5]Summary!I211</f>
        <v>0</v>
      </c>
      <c r="J211" s="123">
        <f>[5]Summary!J211</f>
        <v>0</v>
      </c>
      <c r="K211" s="123">
        <f>[5]Summary!K211</f>
        <v>0</v>
      </c>
      <c r="L211" s="123">
        <f>[5]Summary!L211</f>
        <v>0</v>
      </c>
      <c r="M211" s="123">
        <f>[5]Summary!M211</f>
        <v>0</v>
      </c>
      <c r="N211" s="123">
        <f>[5]Summary!N211</f>
        <v>0</v>
      </c>
      <c r="O211" s="123">
        <f>[5]Summary!O211</f>
        <v>0</v>
      </c>
      <c r="P211" s="123">
        <f>[5]Summary!P211</f>
        <v>0</v>
      </c>
      <c r="Q211" s="123">
        <f>[5]Summary!Q211</f>
        <v>0</v>
      </c>
      <c r="R211" s="123">
        <f>[5]Summary!R211</f>
        <v>0</v>
      </c>
      <c r="S211" s="123">
        <f>[5]Summary!S211</f>
        <v>0</v>
      </c>
      <c r="T211" s="123">
        <f>[5]Summary!T211</f>
        <v>0</v>
      </c>
      <c r="U211" s="123">
        <f>[5]Summary!U211</f>
        <v>0</v>
      </c>
      <c r="V211" s="123">
        <f>[5]Summary!V211</f>
        <v>0</v>
      </c>
      <c r="W211" s="123">
        <f>[5]Summary!W211</f>
        <v>0</v>
      </c>
      <c r="X211" s="123">
        <f>[5]Summary!X211</f>
        <v>0</v>
      </c>
      <c r="Y211" s="123">
        <f>[5]Summary!Y211</f>
        <v>0</v>
      </c>
      <c r="Z211" s="123">
        <f>[5]Summary!Z211</f>
        <v>0</v>
      </c>
      <c r="AA211" s="123">
        <f>[5]Summary!AA211</f>
        <v>0</v>
      </c>
      <c r="AB211" s="123">
        <f>[5]Summary!AB211</f>
        <v>0</v>
      </c>
      <c r="AC211" s="123">
        <f>[5]Summary!AC211</f>
        <v>0</v>
      </c>
      <c r="AD211" s="123">
        <f>[5]Summary!AD211</f>
        <v>0</v>
      </c>
    </row>
    <row r="212" spans="1:30">
      <c r="A212" s="727" t="str">
        <f>[5]Summary!A212</f>
        <v>WC/RB</v>
      </c>
      <c r="B212" s="721" t="str">
        <f>[5]Summary!B212</f>
        <v>A/C 10800541 Elec-RWIP-CED COR/Salvage</v>
      </c>
      <c r="C212" s="737">
        <f>[5]Summary!C212</f>
        <v>0</v>
      </c>
      <c r="D212" s="121">
        <f>[5]Summary!D212</f>
        <v>0</v>
      </c>
      <c r="E212" s="123">
        <f>[5]Summary!E212</f>
        <v>12887378.188333334</v>
      </c>
      <c r="F212" s="123">
        <f>[5]Summary!F212</f>
        <v>0</v>
      </c>
      <c r="G212" s="123">
        <f>[5]Summary!G212</f>
        <v>12887378.188333334</v>
      </c>
      <c r="H212" s="123">
        <f>[5]Summary!H212</f>
        <v>0</v>
      </c>
      <c r="I212" s="123">
        <f>[5]Summary!I212</f>
        <v>12887378.188333334</v>
      </c>
      <c r="J212" s="351">
        <f>[5]Summary!J212</f>
        <v>14725291.6</v>
      </c>
      <c r="K212" s="123">
        <f>[5]Summary!K212</f>
        <v>0</v>
      </c>
      <c r="L212" s="351">
        <f>[5]Summary!L212</f>
        <v>0</v>
      </c>
      <c r="M212" s="351">
        <f>[5]Summary!M212</f>
        <v>0</v>
      </c>
      <c r="N212" s="351">
        <f>[5]Summary!N212</f>
        <v>0</v>
      </c>
      <c r="O212" s="351">
        <f>[5]Summary!O212</f>
        <v>1837913.4116666652</v>
      </c>
      <c r="P212" s="351">
        <f>[5]Summary!P212</f>
        <v>0</v>
      </c>
      <c r="Q212" s="351">
        <f>[5]Summary!Q212</f>
        <v>1837913.4116666652</v>
      </c>
      <c r="R212" s="351">
        <f>[5]Summary!R212</f>
        <v>14725291.6</v>
      </c>
      <c r="S212" s="351">
        <f>[5]Summary!S212</f>
        <v>0</v>
      </c>
      <c r="T212" s="351">
        <f>[5]Summary!T212</f>
        <v>0</v>
      </c>
      <c r="U212" s="351">
        <f>[5]Summary!U212</f>
        <v>0</v>
      </c>
      <c r="V212" s="730">
        <f>[5]Summary!V212</f>
        <v>0</v>
      </c>
      <c r="W212" s="730">
        <f>[5]Summary!W212</f>
        <v>0</v>
      </c>
      <c r="X212" s="730">
        <f>[5]Summary!X212</f>
        <v>0</v>
      </c>
      <c r="Y212" s="730">
        <f>[5]Summary!Y212</f>
        <v>0</v>
      </c>
      <c r="Z212" s="730">
        <f>[5]Summary!Z212</f>
        <v>0</v>
      </c>
      <c r="AA212" s="730">
        <f>[5]Summary!AA212</f>
        <v>0</v>
      </c>
      <c r="AB212" s="730">
        <f>[5]Summary!AB212</f>
        <v>0</v>
      </c>
      <c r="AC212" s="730">
        <f>[5]Summary!AC212</f>
        <v>0</v>
      </c>
      <c r="AD212" s="730">
        <f>[5]Summary!AD212</f>
        <v>14725291.6</v>
      </c>
    </row>
    <row r="213" spans="1:30">
      <c r="A213" s="727" t="str">
        <f>[5]Summary!A213</f>
        <v>WC/RB</v>
      </c>
      <c r="B213" s="721" t="str">
        <f>[5]Summary!B213</f>
        <v>A/C 10800543 Common-RWIP Ret COR/Salvage</v>
      </c>
      <c r="C213" s="737">
        <f>[5]Summary!C213</f>
        <v>0</v>
      </c>
      <c r="D213" s="121">
        <f>[5]Summary!D213</f>
        <v>0</v>
      </c>
      <c r="E213" s="123">
        <f>[5]Summary!E213</f>
        <v>40144.93909612501</v>
      </c>
      <c r="F213" s="717">
        <f>[5]Summary!F213</f>
        <v>0</v>
      </c>
      <c r="G213" s="123">
        <f>[5]Summary!G213</f>
        <v>40144.93909612501</v>
      </c>
      <c r="H213" s="123">
        <f>[5]Summary!H213</f>
        <v>0</v>
      </c>
      <c r="I213" s="123">
        <f>[5]Summary!I213</f>
        <v>40144.93909612501</v>
      </c>
      <c r="J213" s="351">
        <f>[5]Summary!J213</f>
        <v>133326.49052399999</v>
      </c>
      <c r="K213" s="123">
        <f>[5]Summary!K213</f>
        <v>0</v>
      </c>
      <c r="L213" s="351">
        <f>[5]Summary!L213</f>
        <v>0</v>
      </c>
      <c r="M213" s="351">
        <f>[5]Summary!M213</f>
        <v>0</v>
      </c>
      <c r="N213" s="351">
        <f>[5]Summary!N213</f>
        <v>0</v>
      </c>
      <c r="O213" s="351">
        <f>[5]Summary!O213</f>
        <v>93181.551427874976</v>
      </c>
      <c r="P213" s="351">
        <f>[5]Summary!P213</f>
        <v>0</v>
      </c>
      <c r="Q213" s="351">
        <f>[5]Summary!Q213</f>
        <v>93181.551427874976</v>
      </c>
      <c r="R213" s="351">
        <f>[5]Summary!R213</f>
        <v>133326.49052399999</v>
      </c>
      <c r="S213" s="351">
        <f>[5]Summary!S213</f>
        <v>0</v>
      </c>
      <c r="T213" s="351">
        <f>[5]Summary!T213</f>
        <v>0</v>
      </c>
      <c r="U213" s="351">
        <f>[5]Summary!U213</f>
        <v>0</v>
      </c>
      <c r="V213" s="730">
        <f>[5]Summary!V213</f>
        <v>0</v>
      </c>
      <c r="W213" s="730">
        <f>[5]Summary!W213</f>
        <v>0</v>
      </c>
      <c r="X213" s="730">
        <f>[5]Summary!X213</f>
        <v>0</v>
      </c>
      <c r="Y213" s="730">
        <f>[5]Summary!Y213</f>
        <v>0</v>
      </c>
      <c r="Z213" s="730">
        <f>[5]Summary!Z213</f>
        <v>0</v>
      </c>
      <c r="AA213" s="730">
        <f>[5]Summary!AA213</f>
        <v>0</v>
      </c>
      <c r="AB213" s="730">
        <f>[5]Summary!AB213</f>
        <v>0</v>
      </c>
      <c r="AC213" s="730">
        <f>[5]Summary!AC213</f>
        <v>0</v>
      </c>
      <c r="AD213" s="730">
        <f>[5]Summary!AD213</f>
        <v>133326.49052399999</v>
      </c>
    </row>
    <row r="214" spans="1:30">
      <c r="A214" s="727" t="str">
        <f>[5]Summary!A214</f>
        <v>WC/RB</v>
      </c>
      <c r="B214" s="721" t="str">
        <f>[5]Summary!B214</f>
        <v>A/C 10800611 108-TGrant RCW 80.84</v>
      </c>
      <c r="C214" s="121">
        <f>[5]Summary!C214</f>
        <v>0</v>
      </c>
      <c r="D214" s="121">
        <f>[5]Summary!D214</f>
        <v>0</v>
      </c>
      <c r="E214" s="123">
        <f>[5]Summary!E214</f>
        <v>0</v>
      </c>
      <c r="F214" s="717">
        <f>[5]Summary!F214</f>
        <v>0</v>
      </c>
      <c r="G214" s="123">
        <f>[5]Summary!G214</f>
        <v>0</v>
      </c>
      <c r="H214" s="351">
        <f>[5]Summary!H214</f>
        <v>0</v>
      </c>
      <c r="I214" s="123">
        <f>[5]Summary!I214</f>
        <v>0</v>
      </c>
      <c r="J214" s="351">
        <f>[5]Summary!J214</f>
        <v>0</v>
      </c>
      <c r="K214" s="123">
        <f>[5]Summary!K214</f>
        <v>0</v>
      </c>
      <c r="L214" s="351">
        <f>[5]Summary!L214</f>
        <v>0</v>
      </c>
      <c r="M214" s="351">
        <f>[5]Summary!M214</f>
        <v>0</v>
      </c>
      <c r="N214" s="351">
        <f>[5]Summary!N214</f>
        <v>0</v>
      </c>
      <c r="O214" s="351">
        <f>[5]Summary!O214</f>
        <v>0</v>
      </c>
      <c r="P214" s="351">
        <f>[5]Summary!P214</f>
        <v>0</v>
      </c>
      <c r="Q214" s="351">
        <f>[5]Summary!Q214</f>
        <v>0</v>
      </c>
      <c r="R214" s="351">
        <f>[5]Summary!R214</f>
        <v>0</v>
      </c>
      <c r="S214" s="351">
        <f>[5]Summary!S214</f>
        <v>0</v>
      </c>
      <c r="T214" s="351">
        <f>[5]Summary!T214</f>
        <v>0</v>
      </c>
      <c r="U214" s="351">
        <f>[5]Summary!U214</f>
        <v>0</v>
      </c>
      <c r="V214" s="730">
        <f>[5]Summary!V214</f>
        <v>0</v>
      </c>
      <c r="W214" s="730">
        <f>[5]Summary!W214</f>
        <v>0</v>
      </c>
      <c r="X214" s="730">
        <f>[5]Summary!X214</f>
        <v>0</v>
      </c>
      <c r="Y214" s="730">
        <f>[5]Summary!Y214</f>
        <v>0</v>
      </c>
      <c r="Z214" s="730">
        <f>[5]Summary!Z214</f>
        <v>0</v>
      </c>
      <c r="AA214" s="730">
        <f>[5]Summary!AA214</f>
        <v>0</v>
      </c>
      <c r="AB214" s="730">
        <f>[5]Summary!AB214</f>
        <v>0</v>
      </c>
      <c r="AC214" s="730">
        <f>[5]Summary!AC214</f>
        <v>0</v>
      </c>
      <c r="AD214" s="730">
        <f>[5]Summary!AD214</f>
        <v>0</v>
      </c>
    </row>
    <row r="215" spans="1:30">
      <c r="A215" s="727" t="str">
        <f>[5]Summary!A215</f>
        <v>WC/RB</v>
      </c>
      <c r="B215" s="721" t="str">
        <f>[5]Summary!B215</f>
        <v>A/C 10800621 108TGrant ARC RCW 80.84</v>
      </c>
      <c r="C215" s="121">
        <f>[5]Summary!C215</f>
        <v>0</v>
      </c>
      <c r="D215" s="121">
        <f>[5]Summary!D215</f>
        <v>0</v>
      </c>
      <c r="E215" s="123">
        <f>[5]Summary!E215</f>
        <v>0</v>
      </c>
      <c r="F215" s="717">
        <f>[5]Summary!F215</f>
        <v>0</v>
      </c>
      <c r="G215" s="123">
        <f>[5]Summary!G215</f>
        <v>0</v>
      </c>
      <c r="H215" s="121">
        <f>[5]Summary!H215</f>
        <v>0</v>
      </c>
      <c r="I215" s="123">
        <f>[5]Summary!I215</f>
        <v>0</v>
      </c>
      <c r="J215" s="351">
        <f>[5]Summary!J215</f>
        <v>0</v>
      </c>
      <c r="K215" s="123">
        <f>[5]Summary!K215</f>
        <v>0</v>
      </c>
      <c r="L215" s="351">
        <f>[5]Summary!L215</f>
        <v>0</v>
      </c>
      <c r="M215" s="351">
        <f>[5]Summary!M215</f>
        <v>0</v>
      </c>
      <c r="N215" s="351">
        <f>[5]Summary!N215</f>
        <v>0</v>
      </c>
      <c r="O215" s="351">
        <f>[5]Summary!O215</f>
        <v>0</v>
      </c>
      <c r="P215" s="351">
        <f>[5]Summary!P215</f>
        <v>0</v>
      </c>
      <c r="Q215" s="351">
        <f>[5]Summary!Q215</f>
        <v>0</v>
      </c>
      <c r="R215" s="351">
        <f>[5]Summary!R215</f>
        <v>0</v>
      </c>
      <c r="S215" s="351">
        <f>[5]Summary!S215</f>
        <v>0</v>
      </c>
      <c r="T215" s="351">
        <f>[5]Summary!T215</f>
        <v>0</v>
      </c>
      <c r="U215" s="351">
        <f>[5]Summary!U215</f>
        <v>0</v>
      </c>
      <c r="V215" s="730">
        <f>[5]Summary!V215</f>
        <v>0</v>
      </c>
      <c r="W215" s="730">
        <f>[5]Summary!W215</f>
        <v>0</v>
      </c>
      <c r="X215" s="730">
        <f>[5]Summary!X215</f>
        <v>0</v>
      </c>
      <c r="Y215" s="730">
        <f>[5]Summary!Y215</f>
        <v>0</v>
      </c>
      <c r="Z215" s="730">
        <f>[5]Summary!Z215</f>
        <v>0</v>
      </c>
      <c r="AA215" s="730">
        <f>[5]Summary!AA215</f>
        <v>0</v>
      </c>
      <c r="AB215" s="730">
        <f>[5]Summary!AB215</f>
        <v>0</v>
      </c>
      <c r="AC215" s="730">
        <f>[5]Summary!AC215</f>
        <v>0</v>
      </c>
      <c r="AD215" s="730">
        <f>[5]Summary!AD215</f>
        <v>0</v>
      </c>
    </row>
    <row r="216" spans="1:30">
      <c r="A216" s="727" t="str">
        <f>[5]Summary!A216</f>
        <v>WC/RB</v>
      </c>
      <c r="B216" s="721" t="str">
        <f>[5]Summary!B216</f>
        <v>A/C 10800631 108TGrant ARO RCW 80.84</v>
      </c>
      <c r="C216" s="121">
        <f>[5]Summary!C216</f>
        <v>0</v>
      </c>
      <c r="D216" s="121">
        <f>[5]Summary!D216</f>
        <v>0</v>
      </c>
      <c r="E216" s="123">
        <f>[5]Summary!E216</f>
        <v>0</v>
      </c>
      <c r="F216" s="717">
        <f>[5]Summary!F216</f>
        <v>0</v>
      </c>
      <c r="G216" s="123">
        <f>[5]Summary!G216</f>
        <v>0</v>
      </c>
      <c r="H216" s="121">
        <f>[5]Summary!H216</f>
        <v>0</v>
      </c>
      <c r="I216" s="123">
        <f>[5]Summary!I216</f>
        <v>0</v>
      </c>
      <c r="J216" s="351">
        <f>[5]Summary!J216</f>
        <v>0</v>
      </c>
      <c r="K216" s="123">
        <f>[5]Summary!K216</f>
        <v>0</v>
      </c>
      <c r="L216" s="351">
        <f>[5]Summary!L216</f>
        <v>0</v>
      </c>
      <c r="M216" s="351">
        <f>[5]Summary!M216</f>
        <v>0</v>
      </c>
      <c r="N216" s="351">
        <f>[5]Summary!N216</f>
        <v>0</v>
      </c>
      <c r="O216" s="351">
        <f>[5]Summary!O216</f>
        <v>0</v>
      </c>
      <c r="P216" s="351">
        <f>[5]Summary!P216</f>
        <v>0</v>
      </c>
      <c r="Q216" s="351">
        <f>[5]Summary!Q216</f>
        <v>0</v>
      </c>
      <c r="R216" s="351">
        <f>[5]Summary!R216</f>
        <v>0</v>
      </c>
      <c r="S216" s="351">
        <f>[5]Summary!S216</f>
        <v>0</v>
      </c>
      <c r="T216" s="351">
        <f>[5]Summary!T216</f>
        <v>0</v>
      </c>
      <c r="U216" s="351">
        <f>[5]Summary!U216</f>
        <v>0</v>
      </c>
      <c r="V216" s="730">
        <f>[5]Summary!V216</f>
        <v>0</v>
      </c>
      <c r="W216" s="730">
        <f>[5]Summary!W216</f>
        <v>0</v>
      </c>
      <c r="X216" s="730">
        <f>[5]Summary!X216</f>
        <v>0</v>
      </c>
      <c r="Y216" s="730">
        <f>[5]Summary!Y216</f>
        <v>0</v>
      </c>
      <c r="Z216" s="730">
        <f>[5]Summary!Z216</f>
        <v>0</v>
      </c>
      <c r="AA216" s="730">
        <f>[5]Summary!AA216</f>
        <v>0</v>
      </c>
      <c r="AB216" s="730">
        <f>[5]Summary!AB216</f>
        <v>0</v>
      </c>
      <c r="AC216" s="730">
        <f>[5]Summary!AC216</f>
        <v>0</v>
      </c>
      <c r="AD216" s="730">
        <f>[5]Summary!AD216</f>
        <v>0</v>
      </c>
    </row>
    <row r="217" spans="1:30">
      <c r="A217" s="727">
        <f>[5]Summary!A217</f>
        <v>0</v>
      </c>
      <c r="B217" s="122" t="str">
        <f>[5]Summary!B217</f>
        <v>Acquistion Adjustment Amortization</v>
      </c>
      <c r="C217" s="737">
        <f>[5]Summary!C217</f>
        <v>0</v>
      </c>
      <c r="D217" s="121">
        <f>[5]Summary!D217</f>
        <v>0</v>
      </c>
      <c r="E217" s="737">
        <f>[5]Summary!E217</f>
        <v>0</v>
      </c>
      <c r="F217" s="123">
        <f>[5]Summary!F217</f>
        <v>0</v>
      </c>
      <c r="G217" s="123">
        <f>[5]Summary!G217</f>
        <v>0</v>
      </c>
      <c r="H217" s="123">
        <f>[5]Summary!H217</f>
        <v>0</v>
      </c>
      <c r="I217" s="123">
        <f>[5]Summary!I217</f>
        <v>0</v>
      </c>
      <c r="J217" s="351">
        <f>[5]Summary!J217</f>
        <v>0</v>
      </c>
      <c r="K217" s="123">
        <f>[5]Summary!K217</f>
        <v>0</v>
      </c>
      <c r="L217" s="351">
        <f>[5]Summary!L217</f>
        <v>0</v>
      </c>
      <c r="M217" s="351">
        <f>[5]Summary!M217</f>
        <v>0</v>
      </c>
      <c r="N217" s="351">
        <f>[5]Summary!N217</f>
        <v>0</v>
      </c>
      <c r="O217" s="351">
        <f>[5]Summary!O217</f>
        <v>0</v>
      </c>
      <c r="P217" s="351">
        <f>[5]Summary!P217</f>
        <v>0</v>
      </c>
      <c r="Q217" s="351">
        <f>[5]Summary!Q217</f>
        <v>0</v>
      </c>
      <c r="R217" s="351">
        <f>[5]Summary!R217</f>
        <v>0</v>
      </c>
      <c r="S217" s="351">
        <f>[5]Summary!S217</f>
        <v>0</v>
      </c>
      <c r="T217" s="351">
        <f>[5]Summary!T217</f>
        <v>0</v>
      </c>
      <c r="U217" s="351">
        <f>[5]Summary!U217</f>
        <v>0</v>
      </c>
      <c r="V217" s="730">
        <f>[5]Summary!V217</f>
        <v>0</v>
      </c>
      <c r="W217" s="730">
        <f>[5]Summary!W217</f>
        <v>0</v>
      </c>
      <c r="X217" s="730">
        <f>[5]Summary!X217</f>
        <v>0</v>
      </c>
      <c r="Y217" s="730">
        <f>[5]Summary!Y217</f>
        <v>0</v>
      </c>
      <c r="Z217" s="730">
        <f>[5]Summary!Z217</f>
        <v>0</v>
      </c>
      <c r="AA217" s="730">
        <f>[5]Summary!AA217</f>
        <v>0</v>
      </c>
      <c r="AB217" s="730">
        <f>[5]Summary!AB217</f>
        <v>0</v>
      </c>
      <c r="AC217" s="730">
        <f>[5]Summary!AC217</f>
        <v>0</v>
      </c>
      <c r="AD217" s="730">
        <f>[5]Summary!AD217</f>
        <v>0</v>
      </c>
    </row>
    <row r="218" spans="1:30">
      <c r="A218" s="727" t="str">
        <f>[5]Summary!A218</f>
        <v>WC/RB</v>
      </c>
      <c r="B218" s="98" t="str">
        <f>[5]Summary!B218</f>
        <v>A/C 11500001 Accum Amort Acq Adj. Milwaukee RR - Electric</v>
      </c>
      <c r="C218" s="737">
        <f>[5]Summary!C218</f>
        <v>0</v>
      </c>
      <c r="D218" s="121">
        <f>[5]Summary!D218</f>
        <v>0</v>
      </c>
      <c r="E218" s="737">
        <f>[5]Summary!E218</f>
        <v>-938289</v>
      </c>
      <c r="F218" s="123">
        <f>[5]Summary!F218</f>
        <v>0</v>
      </c>
      <c r="G218" s="123">
        <f>[5]Summary!G218</f>
        <v>-938289</v>
      </c>
      <c r="H218" s="123">
        <f>[5]Summary!H218</f>
        <v>0</v>
      </c>
      <c r="I218" s="123">
        <f>[5]Summary!I218</f>
        <v>-938289</v>
      </c>
      <c r="J218" s="351">
        <f>[5]Summary!J218</f>
        <v>-951189</v>
      </c>
      <c r="K218" s="123">
        <f>[5]Summary!K218</f>
        <v>0</v>
      </c>
      <c r="L218" s="351">
        <f>[5]Summary!L218</f>
        <v>0</v>
      </c>
      <c r="M218" s="351">
        <f>[5]Summary!M218</f>
        <v>0</v>
      </c>
      <c r="N218" s="351">
        <f>[5]Summary!N218</f>
        <v>0</v>
      </c>
      <c r="O218" s="351">
        <f>[5]Summary!O218</f>
        <v>-12900</v>
      </c>
      <c r="P218" s="351">
        <f>[5]Summary!P218</f>
        <v>0</v>
      </c>
      <c r="Q218" s="351">
        <f>[5]Summary!Q218</f>
        <v>-12900</v>
      </c>
      <c r="R218" s="351">
        <f>[5]Summary!R218</f>
        <v>-951189</v>
      </c>
      <c r="S218" s="351">
        <f>[5]Summary!S218</f>
        <v>0</v>
      </c>
      <c r="T218" s="351">
        <f>[5]Summary!T218</f>
        <v>0</v>
      </c>
      <c r="U218" s="351">
        <f>[5]Summary!U218</f>
        <v>0</v>
      </c>
      <c r="V218" s="730">
        <f>[5]Summary!V218</f>
        <v>0</v>
      </c>
      <c r="W218" s="730">
        <f>[5]Summary!W218</f>
        <v>0</v>
      </c>
      <c r="X218" s="730">
        <f>[5]Summary!X218</f>
        <v>0</v>
      </c>
      <c r="Y218" s="730">
        <f>[5]Summary!Y218</f>
        <v>0</v>
      </c>
      <c r="Z218" s="730">
        <f>[5]Summary!Z218</f>
        <v>0</v>
      </c>
      <c r="AA218" s="730">
        <f>[5]Summary!AA218</f>
        <v>0</v>
      </c>
      <c r="AB218" s="730">
        <f>[5]Summary!AB218</f>
        <v>0</v>
      </c>
      <c r="AC218" s="730">
        <f>[5]Summary!AC218</f>
        <v>0</v>
      </c>
      <c r="AD218" s="730">
        <f>[5]Summary!AD218</f>
        <v>-951189</v>
      </c>
    </row>
    <row r="219" spans="1:30">
      <c r="A219" s="727" t="str">
        <f>[5]Summary!A219</f>
        <v>WC/RB</v>
      </c>
      <c r="B219" s="98" t="str">
        <f>[5]Summary!B219</f>
        <v>A/C 11500011 Accum Amort Acq Adj. DuPont - Electric</v>
      </c>
      <c r="C219" s="737">
        <f>[5]Summary!C219</f>
        <v>0</v>
      </c>
      <c r="D219" s="121">
        <f>[5]Summary!D219</f>
        <v>0</v>
      </c>
      <c r="E219" s="737">
        <f>[5]Summary!E219</f>
        <v>-302358.00999999995</v>
      </c>
      <c r="F219" s="123">
        <f>[5]Summary!F219</f>
        <v>0</v>
      </c>
      <c r="G219" s="123">
        <f>[5]Summary!G219</f>
        <v>-302358.00999999995</v>
      </c>
      <c r="H219" s="123">
        <f>[5]Summary!H219</f>
        <v>0</v>
      </c>
      <c r="I219" s="123">
        <f>[5]Summary!I219</f>
        <v>-302358.00999999995</v>
      </c>
      <c r="J219" s="351">
        <f>[5]Summary!J219</f>
        <v>-302358.01</v>
      </c>
      <c r="K219" s="123">
        <f>[5]Summary!K219</f>
        <v>0</v>
      </c>
      <c r="L219" s="351">
        <f>[5]Summary!L219</f>
        <v>0</v>
      </c>
      <c r="M219" s="351">
        <f>[5]Summary!M219</f>
        <v>0</v>
      </c>
      <c r="N219" s="351">
        <f>[5]Summary!N219</f>
        <v>0</v>
      </c>
      <c r="O219" s="351">
        <f>[5]Summary!O219</f>
        <v>0</v>
      </c>
      <c r="P219" s="351">
        <f>[5]Summary!P219</f>
        <v>0</v>
      </c>
      <c r="Q219" s="351">
        <f>[5]Summary!Q219</f>
        <v>0</v>
      </c>
      <c r="R219" s="351">
        <f>[5]Summary!R219</f>
        <v>-302358.00999999995</v>
      </c>
      <c r="S219" s="351">
        <f>[5]Summary!S219</f>
        <v>0</v>
      </c>
      <c r="T219" s="351">
        <f>[5]Summary!T219</f>
        <v>0</v>
      </c>
      <c r="U219" s="351">
        <f>[5]Summary!U219</f>
        <v>0</v>
      </c>
      <c r="V219" s="730">
        <f>[5]Summary!V219</f>
        <v>0</v>
      </c>
      <c r="W219" s="730">
        <f>[5]Summary!W219</f>
        <v>0</v>
      </c>
      <c r="X219" s="730">
        <f>[5]Summary!X219</f>
        <v>0</v>
      </c>
      <c r="Y219" s="730">
        <f>[5]Summary!Y219</f>
        <v>0</v>
      </c>
      <c r="Z219" s="730">
        <f>[5]Summary!Z219</f>
        <v>0</v>
      </c>
      <c r="AA219" s="730">
        <f>[5]Summary!AA219</f>
        <v>0</v>
      </c>
      <c r="AB219" s="730">
        <f>[5]Summary!AB219</f>
        <v>0</v>
      </c>
      <c r="AC219" s="730">
        <f>[5]Summary!AC219</f>
        <v>0</v>
      </c>
      <c r="AD219" s="730">
        <f>[5]Summary!AD219</f>
        <v>-302358.00999999995</v>
      </c>
    </row>
    <row r="220" spans="1:30">
      <c r="A220" s="727" t="str">
        <f>[5]Summary!A220</f>
        <v>WC/RB</v>
      </c>
      <c r="B220" s="98" t="str">
        <f>[5]Summary!B220</f>
        <v>A/C 11500031 Accumulated Amort Acqu Adj. - Encogen</v>
      </c>
      <c r="C220" s="737">
        <f>[5]Summary!C220</f>
        <v>0</v>
      </c>
      <c r="D220" s="121">
        <f>[5]Summary!D220</f>
        <v>0</v>
      </c>
      <c r="E220" s="737">
        <f>[5]Summary!E220</f>
        <v>-65126688.659999974</v>
      </c>
      <c r="F220" s="123">
        <f>[5]Summary!F220</f>
        <v>0</v>
      </c>
      <c r="G220" s="123">
        <f>[5]Summary!G220</f>
        <v>-65126688.659999974</v>
      </c>
      <c r="H220" s="123">
        <f>[5]Summary!H220</f>
        <v>0</v>
      </c>
      <c r="I220" s="123">
        <f>[5]Summary!I220</f>
        <v>-65126688.659999974</v>
      </c>
      <c r="J220" s="351">
        <f>[5]Summary!J220</f>
        <v>-66453138.659999996</v>
      </c>
      <c r="K220" s="123">
        <f>[5]Summary!K220</f>
        <v>0</v>
      </c>
      <c r="L220" s="351">
        <f>[5]Summary!L220</f>
        <v>0</v>
      </c>
      <c r="M220" s="351">
        <f>[5]Summary!M220</f>
        <v>0</v>
      </c>
      <c r="N220" s="351">
        <f>[5]Summary!N220</f>
        <v>0</v>
      </c>
      <c r="O220" s="351">
        <f>[5]Summary!O220</f>
        <v>-1326450.0000000224</v>
      </c>
      <c r="P220" s="351">
        <f>[5]Summary!P220</f>
        <v>0</v>
      </c>
      <c r="Q220" s="351">
        <f>[5]Summary!Q220</f>
        <v>-1326450.0000000224</v>
      </c>
      <c r="R220" s="351">
        <f>[5]Summary!R220</f>
        <v>-66453138.659999996</v>
      </c>
      <c r="S220" s="351">
        <f>[5]Summary!S220</f>
        <v>0</v>
      </c>
      <c r="T220" s="351">
        <f>[5]Summary!T220</f>
        <v>0</v>
      </c>
      <c r="U220" s="351">
        <f>[5]Summary!U220</f>
        <v>0</v>
      </c>
      <c r="V220" s="730">
        <f>[5]Summary!V220</f>
        <v>0</v>
      </c>
      <c r="W220" s="730">
        <f>[5]Summary!W220</f>
        <v>0</v>
      </c>
      <c r="X220" s="730">
        <f>[5]Summary!X220</f>
        <v>0</v>
      </c>
      <c r="Y220" s="730">
        <f>[5]Summary!Y220</f>
        <v>0</v>
      </c>
      <c r="Z220" s="730">
        <f>[5]Summary!Z220</f>
        <v>0</v>
      </c>
      <c r="AA220" s="730">
        <f>[5]Summary!AA220</f>
        <v>0</v>
      </c>
      <c r="AB220" s="730">
        <f>[5]Summary!AB220</f>
        <v>0</v>
      </c>
      <c r="AC220" s="730">
        <f>[5]Summary!AC220</f>
        <v>0</v>
      </c>
      <c r="AD220" s="730">
        <f>[5]Summary!AD220</f>
        <v>-66453138.659999996</v>
      </c>
    </row>
    <row r="221" spans="1:30">
      <c r="A221" s="727" t="str">
        <f>[5]Summary!A221</f>
        <v>WC/RB</v>
      </c>
      <c r="B221" s="98" t="str">
        <f>[5]Summary!B221</f>
        <v>A/C 11500041 Accum Amort Acquis Adjust - Mint Farm</v>
      </c>
      <c r="C221" s="737">
        <f>[5]Summary!C221</f>
        <v>0</v>
      </c>
      <c r="D221" s="121">
        <f>[5]Summary!D221</f>
        <v>0</v>
      </c>
      <c r="E221" s="737">
        <f>[5]Summary!E221</f>
        <v>-44108388.200000003</v>
      </c>
      <c r="F221" s="123">
        <f>[5]Summary!F221</f>
        <v>0</v>
      </c>
      <c r="G221" s="123">
        <f>[5]Summary!G221</f>
        <v>-44108388.200000003</v>
      </c>
      <c r="H221" s="123">
        <f>[5]Summary!H221</f>
        <v>0</v>
      </c>
      <c r="I221" s="123">
        <f>[5]Summary!I221</f>
        <v>-44108388.200000003</v>
      </c>
      <c r="J221" s="351">
        <f>[5]Summary!J221</f>
        <v>-46416637.880000003</v>
      </c>
      <c r="K221" s="123">
        <f>[5]Summary!K221</f>
        <v>0</v>
      </c>
      <c r="L221" s="351">
        <f>[5]Summary!L221</f>
        <v>0</v>
      </c>
      <c r="M221" s="351">
        <f>[5]Summary!M221</f>
        <v>0</v>
      </c>
      <c r="N221" s="351">
        <f>[5]Summary!N221</f>
        <v>0</v>
      </c>
      <c r="O221" s="351">
        <f>[5]Summary!O221</f>
        <v>-2308249.6799999997</v>
      </c>
      <c r="P221" s="351">
        <f>[5]Summary!P221</f>
        <v>0</v>
      </c>
      <c r="Q221" s="351">
        <f>[5]Summary!Q221</f>
        <v>-2308249.6799999997</v>
      </c>
      <c r="R221" s="351">
        <f>[5]Summary!R221</f>
        <v>-46416637.880000003</v>
      </c>
      <c r="S221" s="351">
        <f>[5]Summary!S221</f>
        <v>0</v>
      </c>
      <c r="T221" s="351">
        <f>[5]Summary!T221</f>
        <v>0</v>
      </c>
      <c r="U221" s="351">
        <f>[5]Summary!U221</f>
        <v>0</v>
      </c>
      <c r="V221" s="730">
        <f>[5]Summary!V221</f>
        <v>0</v>
      </c>
      <c r="W221" s="730">
        <f>[5]Summary!W221</f>
        <v>0</v>
      </c>
      <c r="X221" s="730">
        <f>[5]Summary!X221</f>
        <v>0</v>
      </c>
      <c r="Y221" s="730">
        <f>[5]Summary!Y221</f>
        <v>0</v>
      </c>
      <c r="Z221" s="730">
        <f>[5]Summary!Z221</f>
        <v>0</v>
      </c>
      <c r="AA221" s="730">
        <f>[5]Summary!AA221</f>
        <v>0</v>
      </c>
      <c r="AB221" s="730">
        <f>[5]Summary!AB221</f>
        <v>0</v>
      </c>
      <c r="AC221" s="730">
        <f>[5]Summary!AC221</f>
        <v>0</v>
      </c>
      <c r="AD221" s="730">
        <f>[5]Summary!AD221</f>
        <v>-46416637.880000003</v>
      </c>
    </row>
    <row r="222" spans="1:30">
      <c r="A222" s="727" t="str">
        <f>[5]Summary!A222</f>
        <v>WC/RB</v>
      </c>
      <c r="B222" s="99" t="str">
        <f>[5]Summary!B222</f>
        <v>A/C 11500051 Accum Amort Acquis Adjust - Whitehorn</v>
      </c>
      <c r="C222" s="737">
        <f>[5]Summary!C222</f>
        <v>0</v>
      </c>
      <c r="D222" s="121">
        <f>[5]Summary!D222</f>
        <v>0</v>
      </c>
      <c r="E222" s="737">
        <f>[5]Summary!E222</f>
        <v>-16950332.900000002</v>
      </c>
      <c r="F222" s="123">
        <f>[5]Summary!F222</f>
        <v>0</v>
      </c>
      <c r="G222" s="123">
        <f>[5]Summary!G222</f>
        <v>-16950332.900000002</v>
      </c>
      <c r="H222" s="123">
        <f>[5]Summary!H222</f>
        <v>0</v>
      </c>
      <c r="I222" s="123">
        <f>[5]Summary!I222</f>
        <v>-16950332.900000002</v>
      </c>
      <c r="J222" s="351">
        <f>[5]Summary!J222</f>
        <v>-16950332.899999999</v>
      </c>
      <c r="K222" s="123">
        <f>[5]Summary!K222</f>
        <v>0</v>
      </c>
      <c r="L222" s="351">
        <f>[5]Summary!L222</f>
        <v>0</v>
      </c>
      <c r="M222" s="351">
        <f>[5]Summary!M222</f>
        <v>0</v>
      </c>
      <c r="N222" s="351">
        <f>[5]Summary!N222</f>
        <v>0</v>
      </c>
      <c r="O222" s="351">
        <f>[5]Summary!O222</f>
        <v>0</v>
      </c>
      <c r="P222" s="351">
        <f>[5]Summary!P222</f>
        <v>0</v>
      </c>
      <c r="Q222" s="351">
        <f>[5]Summary!Q222</f>
        <v>0</v>
      </c>
      <c r="R222" s="351">
        <f>[5]Summary!R222</f>
        <v>-16950332.900000002</v>
      </c>
      <c r="S222" s="351">
        <f>[5]Summary!S222</f>
        <v>0</v>
      </c>
      <c r="T222" s="351">
        <f>[5]Summary!T222</f>
        <v>0</v>
      </c>
      <c r="U222" s="351">
        <f>[5]Summary!U222</f>
        <v>0</v>
      </c>
      <c r="V222" s="730">
        <f>[5]Summary!V222</f>
        <v>0</v>
      </c>
      <c r="W222" s="730">
        <f>[5]Summary!W222</f>
        <v>0</v>
      </c>
      <c r="X222" s="730">
        <f>[5]Summary!X222</f>
        <v>0</v>
      </c>
      <c r="Y222" s="730">
        <f>[5]Summary!Y222</f>
        <v>0</v>
      </c>
      <c r="Z222" s="730">
        <f>[5]Summary!Z222</f>
        <v>0</v>
      </c>
      <c r="AA222" s="730">
        <f>[5]Summary!AA222</f>
        <v>0</v>
      </c>
      <c r="AB222" s="730">
        <f>[5]Summary!AB222</f>
        <v>0</v>
      </c>
      <c r="AC222" s="730">
        <f>[5]Summary!AC222</f>
        <v>0</v>
      </c>
      <c r="AD222" s="730">
        <f>[5]Summary!AD222</f>
        <v>-16950332.900000002</v>
      </c>
    </row>
    <row r="223" spans="1:30">
      <c r="A223" s="727" t="str">
        <f>[5]Summary!A223</f>
        <v>WC/RB</v>
      </c>
      <c r="B223" s="99" t="str">
        <f>[5]Summary!B223</f>
        <v>A/C 11500061 Accum Amort Acquis Adjust - Ferndale</v>
      </c>
      <c r="C223" s="731">
        <f>[5]Summary!C223</f>
        <v>0</v>
      </c>
      <c r="D223" s="744">
        <f>[5]Summary!D223</f>
        <v>0</v>
      </c>
      <c r="E223" s="731">
        <f>[5]Summary!E223</f>
        <v>-6439765.0700000003</v>
      </c>
      <c r="F223" s="731">
        <f>[5]Summary!F223</f>
        <v>0</v>
      </c>
      <c r="G223" s="731">
        <f>[5]Summary!G223</f>
        <v>-6439765.0700000003</v>
      </c>
      <c r="H223" s="731">
        <f>[5]Summary!H223</f>
        <v>0</v>
      </c>
      <c r="I223" s="731">
        <f>[5]Summary!I223</f>
        <v>-6439765.0700000003</v>
      </c>
      <c r="J223" s="732">
        <f>[5]Summary!J223</f>
        <v>-7012261.9699999997</v>
      </c>
      <c r="K223" s="732">
        <f>[5]Summary!K223</f>
        <v>0</v>
      </c>
      <c r="L223" s="732">
        <f>[5]Summary!L223</f>
        <v>0</v>
      </c>
      <c r="M223" s="732">
        <f>[5]Summary!M223</f>
        <v>0</v>
      </c>
      <c r="N223" s="732">
        <f>[5]Summary!N223</f>
        <v>0</v>
      </c>
      <c r="O223" s="732">
        <f>[5]Summary!O223</f>
        <v>-572496.89999999944</v>
      </c>
      <c r="P223" s="732">
        <f>[5]Summary!P223</f>
        <v>0</v>
      </c>
      <c r="Q223" s="732">
        <f>[5]Summary!Q223</f>
        <v>-572496.89999999944</v>
      </c>
      <c r="R223" s="732">
        <f>[5]Summary!R223</f>
        <v>-7012261.9699999997</v>
      </c>
      <c r="S223" s="732">
        <f>[5]Summary!S223</f>
        <v>0</v>
      </c>
      <c r="T223" s="732">
        <f>[5]Summary!T223</f>
        <v>0</v>
      </c>
      <c r="U223" s="732">
        <f>[5]Summary!U223</f>
        <v>0</v>
      </c>
      <c r="V223" s="733">
        <f>[5]Summary!V223</f>
        <v>0</v>
      </c>
      <c r="W223" s="733">
        <f>[5]Summary!W223</f>
        <v>0</v>
      </c>
      <c r="X223" s="733">
        <f>[5]Summary!X223</f>
        <v>0</v>
      </c>
      <c r="Y223" s="733">
        <f>[5]Summary!Y223</f>
        <v>0</v>
      </c>
      <c r="Z223" s="733">
        <f>[5]Summary!Z223</f>
        <v>0</v>
      </c>
      <c r="AA223" s="733">
        <f>[5]Summary!AA223</f>
        <v>0</v>
      </c>
      <c r="AB223" s="733">
        <f>[5]Summary!AB223</f>
        <v>0</v>
      </c>
      <c r="AC223" s="733">
        <f>[5]Summary!AC223</f>
        <v>0</v>
      </c>
      <c r="AD223" s="733">
        <f>[5]Summary!AD223</f>
        <v>-7012261.9699999997</v>
      </c>
    </row>
    <row r="224" spans="1:30">
      <c r="A224" s="727">
        <f>[5]Summary!A224</f>
        <v>0</v>
      </c>
      <c r="B224" s="721" t="str">
        <f>[5]Summary!B224</f>
        <v>Total Other Depreciation Items</v>
      </c>
      <c r="C224" s="737">
        <f>[5]Summary!C224</f>
        <v>0</v>
      </c>
      <c r="D224" s="737">
        <f>[5]Summary!D224</f>
        <v>0</v>
      </c>
      <c r="E224" s="737">
        <f>[5]Summary!E224</f>
        <v>-120938298.71257052</v>
      </c>
      <c r="F224" s="737">
        <f>[5]Summary!F224</f>
        <v>0</v>
      </c>
      <c r="G224" s="737">
        <f>[5]Summary!G224</f>
        <v>-120938298.71257052</v>
      </c>
      <c r="H224" s="737">
        <f>[5]Summary!H224</f>
        <v>0</v>
      </c>
      <c r="I224" s="737">
        <f>[5]Summary!I224</f>
        <v>-120938298.71257052</v>
      </c>
      <c r="J224" s="737">
        <f>[5]Summary!J224</f>
        <v>-123227300.329476</v>
      </c>
      <c r="K224" s="737">
        <f>[5]Summary!K224</f>
        <v>0</v>
      </c>
      <c r="L224" s="737">
        <f>[5]Summary!L224</f>
        <v>0</v>
      </c>
      <c r="M224" s="737">
        <f>[5]Summary!M224</f>
        <v>0</v>
      </c>
      <c r="N224" s="737">
        <f>[5]Summary!N224</f>
        <v>0</v>
      </c>
      <c r="O224" s="737">
        <f>[5]Summary!O224</f>
        <v>-2289001.6169054816</v>
      </c>
      <c r="P224" s="737">
        <f>[5]Summary!P224</f>
        <v>0</v>
      </c>
      <c r="Q224" s="737">
        <f>[5]Summary!Q224</f>
        <v>-2289001.6169054816</v>
      </c>
      <c r="R224" s="737">
        <f>[5]Summary!R224</f>
        <v>-123227300.329476</v>
      </c>
      <c r="S224" s="737">
        <f>[5]Summary!S224</f>
        <v>0</v>
      </c>
      <c r="T224" s="737">
        <f>[5]Summary!T224</f>
        <v>0</v>
      </c>
      <c r="U224" s="737">
        <f>[5]Summary!U224</f>
        <v>0</v>
      </c>
      <c r="V224" s="737">
        <f>[5]Summary!V224</f>
        <v>0</v>
      </c>
      <c r="W224" s="737">
        <f>[5]Summary!W224</f>
        <v>0</v>
      </c>
      <c r="X224" s="737">
        <f>[5]Summary!X224</f>
        <v>0</v>
      </c>
      <c r="Y224" s="737">
        <f>[5]Summary!Y224</f>
        <v>0</v>
      </c>
      <c r="Z224" s="737">
        <f>[5]Summary!Z224</f>
        <v>0</v>
      </c>
      <c r="AA224" s="737">
        <f>[5]Summary!AA224</f>
        <v>0</v>
      </c>
      <c r="AB224" s="737">
        <f>[5]Summary!AB224</f>
        <v>0</v>
      </c>
      <c r="AC224" s="737">
        <f>[5]Summary!AC224</f>
        <v>0</v>
      </c>
      <c r="AD224" s="737">
        <f>[5]Summary!AD224</f>
        <v>-123227300.329476</v>
      </c>
    </row>
    <row r="225" spans="1:30">
      <c r="A225" s="727">
        <f>[5]Summary!A225</f>
        <v>0</v>
      </c>
      <c r="B225" s="721" t="str">
        <f>[5]Summary!B225</f>
        <v>Reconciling</v>
      </c>
      <c r="C225" s="737">
        <f>[5]Summary!C225</f>
        <v>0</v>
      </c>
      <c r="D225" s="95">
        <f>[5]Summary!D225</f>
        <v>0</v>
      </c>
      <c r="E225" s="737">
        <f>[5]Summary!E225</f>
        <v>0</v>
      </c>
      <c r="F225" s="737">
        <f>[5]Summary!F225</f>
        <v>0</v>
      </c>
      <c r="G225" s="737">
        <f>[5]Summary!G225</f>
        <v>0</v>
      </c>
      <c r="H225" s="737">
        <f>[5]Summary!H225</f>
        <v>0</v>
      </c>
      <c r="I225" s="737">
        <f>[5]Summary!I225</f>
        <v>0</v>
      </c>
      <c r="J225" s="737">
        <f>[5]Summary!J225</f>
        <v>0</v>
      </c>
      <c r="K225" s="737">
        <f>[5]Summary!K225</f>
        <v>0</v>
      </c>
      <c r="L225" s="737">
        <f>[5]Summary!L225</f>
        <v>0</v>
      </c>
      <c r="M225" s="737">
        <f>[5]Summary!M225</f>
        <v>0</v>
      </c>
      <c r="N225" s="737">
        <f>[5]Summary!N225</f>
        <v>0</v>
      </c>
      <c r="O225" s="737">
        <f>[5]Summary!O225</f>
        <v>0</v>
      </c>
      <c r="P225" s="737">
        <f>[5]Summary!P225</f>
        <v>0</v>
      </c>
      <c r="Q225" s="737">
        <f>[5]Summary!Q225</f>
        <v>0</v>
      </c>
      <c r="R225" s="737">
        <f>[5]Summary!R225</f>
        <v>0</v>
      </c>
      <c r="S225" s="737">
        <f>[5]Summary!S225</f>
        <v>0</v>
      </c>
      <c r="T225" s="737">
        <f>[5]Summary!T225</f>
        <v>0</v>
      </c>
      <c r="U225" s="737">
        <f>[5]Summary!U225</f>
        <v>0</v>
      </c>
      <c r="V225" s="737">
        <f>[5]Summary!V225</f>
        <v>0</v>
      </c>
      <c r="W225" s="737">
        <f>[5]Summary!W225</f>
        <v>0</v>
      </c>
      <c r="X225" s="737">
        <f>[5]Summary!X225</f>
        <v>0</v>
      </c>
      <c r="Y225" s="737">
        <f>[5]Summary!Y225</f>
        <v>0</v>
      </c>
      <c r="Z225" s="737">
        <f>[5]Summary!Z225</f>
        <v>0</v>
      </c>
      <c r="AA225" s="737">
        <f>[5]Summary!AA225</f>
        <v>0</v>
      </c>
      <c r="AB225" s="737">
        <f>[5]Summary!AB225</f>
        <v>0</v>
      </c>
      <c r="AC225" s="737">
        <f>[5]Summary!AC225</f>
        <v>0</v>
      </c>
      <c r="AD225" s="737">
        <f>[5]Summary!AD225</f>
        <v>0</v>
      </c>
    </row>
    <row r="226" spans="1:30" ht="13.5" thickBot="1">
      <c r="A226" s="727">
        <f>[5]Summary!A226</f>
        <v>0</v>
      </c>
      <c r="B226" s="721" t="str">
        <f>[5]Summary!B226</f>
        <v>Total Depreciation Reserve</v>
      </c>
      <c r="C226" s="750">
        <f>[5]Summary!C226</f>
        <v>0</v>
      </c>
      <c r="D226" s="750">
        <f>[5]Summary!D226</f>
        <v>0</v>
      </c>
      <c r="E226" s="750">
        <f>[5]Summary!E226</f>
        <v>-4245290094.1767039</v>
      </c>
      <c r="F226" s="750">
        <f>[5]Summary!F226</f>
        <v>364836.95210000873</v>
      </c>
      <c r="G226" s="750">
        <f>[5]Summary!G226</f>
        <v>-4244925257.2246041</v>
      </c>
      <c r="H226" s="750">
        <f>[5]Summary!H226</f>
        <v>0</v>
      </c>
      <c r="I226" s="750">
        <f>[5]Summary!I226</f>
        <v>-4244925257.2246041</v>
      </c>
      <c r="J226" s="750">
        <f>[5]Summary!J226</f>
        <v>-4388667535.0879765</v>
      </c>
      <c r="K226" s="750">
        <f>[5]Summary!K226</f>
        <v>-5598243.1280500004</v>
      </c>
      <c r="L226" s="750">
        <f>[5]Summary!L226</f>
        <v>-15719242.717838001</v>
      </c>
      <c r="M226" s="750">
        <f>[5]Summary!M226</f>
        <v>-21398676.199269</v>
      </c>
      <c r="N226" s="750">
        <f>[5]Summary!N226</f>
        <v>2120000</v>
      </c>
      <c r="O226" s="750">
        <f>[5]Summary!O226</f>
        <v>-143742277.86337215</v>
      </c>
      <c r="P226" s="750">
        <f>[5]Summary!P226</f>
        <v>-16445383.117653416</v>
      </c>
      <c r="Q226" s="750">
        <f>[5]Summary!Q226</f>
        <v>-179466337.18029454</v>
      </c>
      <c r="R226" s="750">
        <f>[5]Summary!R226</f>
        <v>-4424391594.4048986</v>
      </c>
      <c r="S226" s="750">
        <f>[5]Summary!S226</f>
        <v>12688074.934416663</v>
      </c>
      <c r="T226" s="750">
        <f>[5]Summary!T226</f>
        <v>0</v>
      </c>
      <c r="U226" s="750">
        <f>[5]Summary!U226</f>
        <v>-2140347.6892875</v>
      </c>
      <c r="V226" s="750">
        <f>[5]Summary!V226</f>
        <v>0</v>
      </c>
      <c r="W226" s="750">
        <f>[5]Summary!W226</f>
        <v>0</v>
      </c>
      <c r="X226" s="750">
        <f>[5]Summary!X226</f>
        <v>-8848582.893215416</v>
      </c>
      <c r="Y226" s="750">
        <f>[5]Summary!Y226</f>
        <v>-5277574.0231666667</v>
      </c>
      <c r="Z226" s="750">
        <f>[5]Summary!Z226</f>
        <v>-671553.6085628313</v>
      </c>
      <c r="AA226" s="750">
        <f>[5]Summary!AA226</f>
        <v>-965822.41666666651</v>
      </c>
      <c r="AB226" s="750">
        <f>[5]Summary!AB226</f>
        <v>-631650.07127077854</v>
      </c>
      <c r="AC226" s="750">
        <f>[5]Summary!AC226</f>
        <v>-5847455.767753195</v>
      </c>
      <c r="AD226" s="750">
        <f>[5]Summary!AD226</f>
        <v>-4430239050.1726513</v>
      </c>
    </row>
    <row r="227" spans="1:30" ht="13.5" thickTop="1">
      <c r="A227" s="727">
        <f>[5]Summary!A227</f>
        <v>0</v>
      </c>
      <c r="B227" s="121">
        <f>[5]Summary!B227</f>
        <v>0</v>
      </c>
      <c r="C227" s="123">
        <f>[5]Summary!C227</f>
        <v>0</v>
      </c>
      <c r="D227" s="121">
        <f>[5]Summary!D227</f>
        <v>0</v>
      </c>
      <c r="E227" s="123">
        <f>[5]Summary!E227</f>
        <v>0</v>
      </c>
      <c r="F227" s="123">
        <f>[5]Summary!F227</f>
        <v>0</v>
      </c>
      <c r="G227" s="123">
        <f>[5]Summary!G227</f>
        <v>0</v>
      </c>
      <c r="H227" s="123">
        <f>[5]Summary!H227</f>
        <v>0</v>
      </c>
      <c r="I227" s="123">
        <f>[5]Summary!I227</f>
        <v>0</v>
      </c>
      <c r="J227" s="123">
        <f>[5]Summary!J227</f>
        <v>0</v>
      </c>
      <c r="K227" s="123">
        <f>[5]Summary!K227</f>
        <v>0</v>
      </c>
      <c r="L227" s="123">
        <f>[5]Summary!L227</f>
        <v>0</v>
      </c>
      <c r="M227" s="123">
        <f>[5]Summary!M227</f>
        <v>0</v>
      </c>
      <c r="N227" s="123">
        <f>[5]Summary!N227</f>
        <v>0</v>
      </c>
      <c r="O227" s="123">
        <f>[5]Summary!O227</f>
        <v>0</v>
      </c>
      <c r="P227" s="123">
        <f>[5]Summary!P227</f>
        <v>0</v>
      </c>
      <c r="Q227" s="123">
        <f>[5]Summary!Q227</f>
        <v>0</v>
      </c>
      <c r="R227" s="123">
        <f>[5]Summary!R227</f>
        <v>0</v>
      </c>
      <c r="S227" s="123">
        <f>[5]Summary!S227</f>
        <v>0</v>
      </c>
      <c r="T227" s="123">
        <f>[5]Summary!T227</f>
        <v>0</v>
      </c>
      <c r="U227" s="123">
        <f>[5]Summary!U227</f>
        <v>0</v>
      </c>
      <c r="V227" s="123">
        <f>[5]Summary!V227</f>
        <v>0</v>
      </c>
      <c r="W227" s="123">
        <f>[5]Summary!W227</f>
        <v>0</v>
      </c>
      <c r="X227" s="123">
        <f>[5]Summary!X227</f>
        <v>0</v>
      </c>
      <c r="Y227" s="123">
        <f>[5]Summary!Y227</f>
        <v>0</v>
      </c>
      <c r="Z227" s="123">
        <f>[5]Summary!Z227</f>
        <v>0</v>
      </c>
      <c r="AA227" s="123">
        <f>[5]Summary!AA227</f>
        <v>0</v>
      </c>
      <c r="AB227" s="123">
        <f>[5]Summary!AB227</f>
        <v>0</v>
      </c>
      <c r="AC227" s="123">
        <f>[5]Summary!AC227</f>
        <v>0</v>
      </c>
      <c r="AD227" s="123">
        <f>[5]Summary!AD227</f>
        <v>0</v>
      </c>
    </row>
    <row r="228" spans="1:30" ht="13.5" thickBot="1">
      <c r="A228" s="727">
        <f>[5]Summary!A228</f>
        <v>0</v>
      </c>
      <c r="B228" s="728" t="str">
        <f>[5]Summary!B228</f>
        <v>Total Net Utility Plant In Service</v>
      </c>
      <c r="C228" s="736">
        <f>[5]Summary!C228</f>
        <v>0</v>
      </c>
      <c r="D228" s="736">
        <f>[5]Summary!D228</f>
        <v>0</v>
      </c>
      <c r="E228" s="736">
        <f>[5]Summary!E228</f>
        <v>6327707464.138546</v>
      </c>
      <c r="F228" s="736">
        <f>[5]Summary!F228</f>
        <v>-165772.07409998775</v>
      </c>
      <c r="G228" s="736">
        <f>[5]Summary!G228</f>
        <v>6327541692.0644474</v>
      </c>
      <c r="H228" s="736">
        <f>[5]Summary!H228</f>
        <v>0</v>
      </c>
      <c r="I228" s="736">
        <f>[5]Summary!I228</f>
        <v>6327541692.0644474</v>
      </c>
      <c r="J228" s="736">
        <f>[5]Summary!J228</f>
        <v>6509878290.940609</v>
      </c>
      <c r="K228" s="736">
        <f>[5]Summary!K228</f>
        <v>-5598243.1280500004</v>
      </c>
      <c r="L228" s="736">
        <f>[5]Summary!L228</f>
        <v>-15719242.717838001</v>
      </c>
      <c r="M228" s="736">
        <f>[5]Summary!M228</f>
        <v>-21398676.199269</v>
      </c>
      <c r="N228" s="736">
        <f>[5]Summary!N228</f>
        <v>-2419000</v>
      </c>
      <c r="O228" s="736">
        <f>[5]Summary!O228</f>
        <v>182336598.87616384</v>
      </c>
      <c r="P228" s="736">
        <f>[5]Summary!P228</f>
        <v>-16445383.117653416</v>
      </c>
      <c r="Q228" s="736">
        <f>[5]Summary!Q228</f>
        <v>142073539.55924144</v>
      </c>
      <c r="R228" s="736">
        <f>[5]Summary!R228</f>
        <v>6469615231.6236868</v>
      </c>
      <c r="S228" s="736">
        <f>[5]Summary!S228</f>
        <v>-4302164.2655833364</v>
      </c>
      <c r="T228" s="736">
        <f>[5]Summary!T228</f>
        <v>0</v>
      </c>
      <c r="U228" s="736">
        <f>[5]Summary!U228</f>
        <v>22504519.920712505</v>
      </c>
      <c r="V228" s="736">
        <f>[5]Summary!V228</f>
        <v>0</v>
      </c>
      <c r="W228" s="736">
        <f>[5]Summary!W228</f>
        <v>0</v>
      </c>
      <c r="X228" s="736">
        <f>[5]Summary!X228</f>
        <v>12636103.862485586</v>
      </c>
      <c r="Y228" s="736">
        <f>[5]Summary!Y228</f>
        <v>4381542.8268333329</v>
      </c>
      <c r="Z228" s="736">
        <f>[5]Summary!Z228</f>
        <v>12967882.541437168</v>
      </c>
      <c r="AA228" s="736">
        <f>[5]Summary!AA228</f>
        <v>5851747.583333334</v>
      </c>
      <c r="AB228" s="736">
        <f>[5]Summary!AB228</f>
        <v>11987824.088729229</v>
      </c>
      <c r="AC228" s="736">
        <f>[5]Summary!AC228</f>
        <v>66027456.557947829</v>
      </c>
      <c r="AD228" s="736">
        <f>[5]Summary!AD228</f>
        <v>6535642688.1816349</v>
      </c>
    </row>
    <row r="229" spans="1:30" ht="13.5" thickTop="1">
      <c r="A229" s="727">
        <f>[5]Summary!A229</f>
        <v>0</v>
      </c>
      <c r="B229" s="121">
        <f>[5]Summary!B229</f>
        <v>0</v>
      </c>
      <c r="C229" s="123">
        <f>[5]Summary!C229</f>
        <v>0</v>
      </c>
      <c r="D229" s="121">
        <f>[5]Summary!D229</f>
        <v>0</v>
      </c>
      <c r="E229" s="123">
        <f>[5]Summary!E229</f>
        <v>0</v>
      </c>
      <c r="F229" s="123">
        <f>[5]Summary!F229</f>
        <v>0</v>
      </c>
      <c r="G229" s="123">
        <f>[5]Summary!G229</f>
        <v>0</v>
      </c>
      <c r="H229" s="123">
        <f>[5]Summary!H229</f>
        <v>0</v>
      </c>
      <c r="I229" s="123">
        <f>[5]Summary!I229</f>
        <v>0</v>
      </c>
      <c r="J229" s="123">
        <f>[5]Summary!J229</f>
        <v>0</v>
      </c>
      <c r="K229" s="123">
        <f>[5]Summary!K229</f>
        <v>0</v>
      </c>
      <c r="L229" s="123">
        <f>[5]Summary!L229</f>
        <v>0</v>
      </c>
      <c r="M229" s="123">
        <f>[5]Summary!M229</f>
        <v>0</v>
      </c>
      <c r="N229" s="123">
        <f>[5]Summary!N229</f>
        <v>0</v>
      </c>
      <c r="O229" s="123">
        <f>[5]Summary!O229</f>
        <v>0</v>
      </c>
      <c r="P229" s="123">
        <f>[5]Summary!P229</f>
        <v>0</v>
      </c>
      <c r="Q229" s="123">
        <f>[5]Summary!Q229</f>
        <v>0</v>
      </c>
      <c r="R229" s="123">
        <f>[5]Summary!R229</f>
        <v>0</v>
      </c>
      <c r="S229" s="123">
        <f>[5]Summary!S229</f>
        <v>0</v>
      </c>
      <c r="T229" s="123">
        <f>[5]Summary!T229</f>
        <v>0</v>
      </c>
      <c r="U229" s="123">
        <f>[5]Summary!U229</f>
        <v>0</v>
      </c>
      <c r="V229" s="123">
        <f>[5]Summary!V229</f>
        <v>0</v>
      </c>
      <c r="W229" s="123">
        <f>[5]Summary!W229</f>
        <v>0</v>
      </c>
      <c r="X229" s="123">
        <f>[5]Summary!X229</f>
        <v>0</v>
      </c>
      <c r="Y229" s="123">
        <f>[5]Summary!Y229</f>
        <v>0</v>
      </c>
      <c r="Z229" s="123">
        <f>[5]Summary!Z229</f>
        <v>0</v>
      </c>
      <c r="AA229" s="123">
        <f>[5]Summary!AA229</f>
        <v>0</v>
      </c>
      <c r="AB229" s="123">
        <f>[5]Summary!AB229</f>
        <v>0</v>
      </c>
      <c r="AC229" s="123">
        <f>[5]Summary!AC229</f>
        <v>0</v>
      </c>
      <c r="AD229" s="123">
        <f>[5]Summary!AD229</f>
        <v>0</v>
      </c>
    </row>
    <row r="230" spans="1:30">
      <c r="A230" s="727">
        <f>[5]Summary!A230</f>
        <v>0</v>
      </c>
      <c r="B230" s="721" t="str">
        <f>[5]Summary!B230</f>
        <v>Other Rate Base Items</v>
      </c>
      <c r="C230" s="123">
        <f>[5]Summary!C230</f>
        <v>0</v>
      </c>
      <c r="D230" s="121">
        <f>[5]Summary!D230</f>
        <v>0</v>
      </c>
      <c r="E230" s="123">
        <f>[5]Summary!E230</f>
        <v>0</v>
      </c>
      <c r="F230" s="123">
        <f>[5]Summary!F230</f>
        <v>0</v>
      </c>
      <c r="G230" s="123">
        <f>[5]Summary!G230</f>
        <v>0</v>
      </c>
      <c r="H230" s="123">
        <f>[5]Summary!H230</f>
        <v>0</v>
      </c>
      <c r="I230" s="123">
        <f>[5]Summary!I230</f>
        <v>0</v>
      </c>
      <c r="J230" s="123">
        <f>[5]Summary!J230</f>
        <v>0</v>
      </c>
      <c r="K230" s="123">
        <f>[5]Summary!K230</f>
        <v>0</v>
      </c>
      <c r="L230" s="123">
        <f>[5]Summary!L230</f>
        <v>0</v>
      </c>
      <c r="M230" s="123">
        <f>[5]Summary!M230</f>
        <v>0</v>
      </c>
      <c r="N230" s="123">
        <f>[5]Summary!N230</f>
        <v>0</v>
      </c>
      <c r="O230" s="123">
        <f>[5]Summary!O230</f>
        <v>0</v>
      </c>
      <c r="P230" s="123">
        <f>[5]Summary!P230</f>
        <v>0</v>
      </c>
      <c r="Q230" s="123">
        <f>[5]Summary!Q230</f>
        <v>0</v>
      </c>
      <c r="R230" s="123">
        <f>[5]Summary!R230</f>
        <v>0</v>
      </c>
      <c r="S230" s="123">
        <f>[5]Summary!S230</f>
        <v>0</v>
      </c>
      <c r="T230" s="123">
        <f>[5]Summary!T230</f>
        <v>0</v>
      </c>
      <c r="U230" s="123">
        <f>[5]Summary!U230</f>
        <v>0</v>
      </c>
      <c r="V230" s="123">
        <f>[5]Summary!V230</f>
        <v>0</v>
      </c>
      <c r="W230" s="123">
        <f>[5]Summary!W230</f>
        <v>0</v>
      </c>
      <c r="X230" s="123">
        <f>[5]Summary!X230</f>
        <v>0</v>
      </c>
      <c r="Y230" s="123">
        <f>[5]Summary!Y230</f>
        <v>0</v>
      </c>
      <c r="Z230" s="123">
        <f>[5]Summary!Z230</f>
        <v>0</v>
      </c>
      <c r="AA230" s="123">
        <f>[5]Summary!AA230</f>
        <v>0</v>
      </c>
      <c r="AB230" s="123">
        <f>[5]Summary!AB230</f>
        <v>0</v>
      </c>
      <c r="AC230" s="123">
        <f>[5]Summary!AC230</f>
        <v>0</v>
      </c>
      <c r="AD230" s="123">
        <f>[5]Summary!AD230</f>
        <v>0</v>
      </c>
    </row>
    <row r="231" spans="1:30">
      <c r="A231" s="727">
        <f>[5]Summary!A231</f>
        <v>0</v>
      </c>
      <c r="B231" s="122" t="str">
        <f>[5]Summary!B231</f>
        <v>Regulatory Assets &amp; Liabilities</v>
      </c>
      <c r="C231" s="123">
        <f>[5]Summary!C231</f>
        <v>0</v>
      </c>
      <c r="D231" s="121">
        <f>[5]Summary!D231</f>
        <v>0</v>
      </c>
      <c r="E231" s="123">
        <f>[5]Summary!E231</f>
        <v>0</v>
      </c>
      <c r="F231" s="123">
        <f>[5]Summary!F231</f>
        <v>0</v>
      </c>
      <c r="G231" s="123">
        <f>[5]Summary!G231</f>
        <v>0</v>
      </c>
      <c r="H231" s="123">
        <f>[5]Summary!H231</f>
        <v>0</v>
      </c>
      <c r="I231" s="123">
        <f>[5]Summary!I231</f>
        <v>0</v>
      </c>
      <c r="J231" s="123">
        <f>[5]Summary!J231</f>
        <v>0</v>
      </c>
      <c r="K231" s="123">
        <f>[5]Summary!K231</f>
        <v>0</v>
      </c>
      <c r="L231" s="123">
        <f>[5]Summary!L231</f>
        <v>0</v>
      </c>
      <c r="M231" s="123">
        <f>[5]Summary!M231</f>
        <v>0</v>
      </c>
      <c r="N231" s="123">
        <f>[5]Summary!N231</f>
        <v>0</v>
      </c>
      <c r="O231" s="123">
        <f>[5]Summary!O231</f>
        <v>0</v>
      </c>
      <c r="P231" s="123">
        <f>[5]Summary!P231</f>
        <v>0</v>
      </c>
      <c r="Q231" s="123">
        <f>[5]Summary!Q231</f>
        <v>0</v>
      </c>
      <c r="R231" s="123">
        <f>[5]Summary!R231</f>
        <v>0</v>
      </c>
      <c r="S231" s="123">
        <f>[5]Summary!S231</f>
        <v>0</v>
      </c>
      <c r="T231" s="123">
        <f>[5]Summary!T231</f>
        <v>0</v>
      </c>
      <c r="U231" s="123">
        <f>[5]Summary!U231</f>
        <v>0</v>
      </c>
      <c r="V231" s="123">
        <f>[5]Summary!V231</f>
        <v>0</v>
      </c>
      <c r="W231" s="123">
        <f>[5]Summary!W231</f>
        <v>0</v>
      </c>
      <c r="X231" s="123">
        <f>[5]Summary!X231</f>
        <v>0</v>
      </c>
      <c r="Y231" s="123">
        <f>[5]Summary!Y231</f>
        <v>0</v>
      </c>
      <c r="Z231" s="123">
        <f>[5]Summary!Z231</f>
        <v>0</v>
      </c>
      <c r="AA231" s="123">
        <f>[5]Summary!AA231</f>
        <v>0</v>
      </c>
      <c r="AB231" s="123">
        <f>[5]Summary!AB231</f>
        <v>0</v>
      </c>
      <c r="AC231" s="123">
        <f>[5]Summary!AC231</f>
        <v>0</v>
      </c>
      <c r="AD231" s="123">
        <f>[5]Summary!AD231</f>
        <v>0</v>
      </c>
    </row>
    <row r="232" spans="1:30">
      <c r="A232" s="727" t="str">
        <f>[5]Summary!A232</f>
        <v>WC/RB</v>
      </c>
      <c r="B232" s="98" t="str">
        <f>[5]Summary!B232</f>
        <v>A/C 18238331 Snoqualmie Reg Asset UE-130617</v>
      </c>
      <c r="C232" s="123">
        <f>[5]Summary!C232</f>
        <v>0</v>
      </c>
      <c r="D232" s="121">
        <f>[5]Summary!D232</f>
        <v>0</v>
      </c>
      <c r="E232" s="123">
        <f>[5]Summary!E232</f>
        <v>918085.52833333344</v>
      </c>
      <c r="F232" s="123">
        <f>[5]Summary!F232</f>
        <v>0</v>
      </c>
      <c r="G232" s="123">
        <f>[5]Summary!G232</f>
        <v>918085.52833333344</v>
      </c>
      <c r="H232" s="123">
        <f>[5]Summary!H232</f>
        <v>0</v>
      </c>
      <c r="I232" s="123">
        <f>[5]Summary!I232</f>
        <v>918085.52833333344</v>
      </c>
      <c r="J232" s="351">
        <f>[5]Summary!J232</f>
        <v>0</v>
      </c>
      <c r="K232" s="123">
        <f>[5]Summary!K232</f>
        <v>0</v>
      </c>
      <c r="L232" s="351">
        <f>[5]Summary!L232</f>
        <v>0</v>
      </c>
      <c r="M232" s="351">
        <f>[5]Summary!M232</f>
        <v>0</v>
      </c>
      <c r="N232" s="351">
        <f>[5]Summary!N232</f>
        <v>0</v>
      </c>
      <c r="O232" s="351">
        <f>[5]Summary!O232</f>
        <v>-918085.52833333344</v>
      </c>
      <c r="P232" s="351">
        <f>[5]Summary!P232</f>
        <v>0</v>
      </c>
      <c r="Q232" s="351">
        <f>[5]Summary!Q232</f>
        <v>-918085.52833333344</v>
      </c>
      <c r="R232" s="351">
        <f>[5]Summary!R232</f>
        <v>0</v>
      </c>
      <c r="S232" s="351">
        <f>[5]Summary!S232</f>
        <v>0</v>
      </c>
      <c r="T232" s="351">
        <f>[5]Summary!T232</f>
        <v>0</v>
      </c>
      <c r="U232" s="351">
        <f>[5]Summary!U232</f>
        <v>0</v>
      </c>
      <c r="V232" s="730">
        <f>[5]Summary!V232</f>
        <v>0</v>
      </c>
      <c r="W232" s="730">
        <f>[5]Summary!W232</f>
        <v>0</v>
      </c>
      <c r="X232" s="730">
        <f>[5]Summary!X232</f>
        <v>0</v>
      </c>
      <c r="Y232" s="730">
        <f>[5]Summary!Y232</f>
        <v>0</v>
      </c>
      <c r="Z232" s="730">
        <f>[5]Summary!Z232</f>
        <v>0</v>
      </c>
      <c r="AA232" s="730">
        <f>[5]Summary!AA232</f>
        <v>0</v>
      </c>
      <c r="AB232" s="730">
        <f>[5]Summary!AB232</f>
        <v>0</v>
      </c>
      <c r="AC232" s="730">
        <f>[5]Summary!AC232</f>
        <v>0</v>
      </c>
      <c r="AD232" s="730">
        <f>[5]Summary!AD232</f>
        <v>0</v>
      </c>
    </row>
    <row r="233" spans="1:30">
      <c r="A233" s="727" t="str">
        <f>[5]Summary!A233</f>
        <v>WC/RB</v>
      </c>
      <c r="B233" s="98" t="str">
        <f>[5]Summary!B233</f>
        <v>A/C 18238321 Baker Reg Asset UE-130617</v>
      </c>
      <c r="C233" s="123">
        <f>[5]Summary!C233</f>
        <v>0</v>
      </c>
      <c r="D233" s="121">
        <f>[5]Summary!D233</f>
        <v>0</v>
      </c>
      <c r="E233" s="123">
        <f>[5]Summary!E233</f>
        <v>233790.62916666665</v>
      </c>
      <c r="F233" s="123">
        <f>[5]Summary!F233</f>
        <v>0</v>
      </c>
      <c r="G233" s="123">
        <f>[5]Summary!G233</f>
        <v>233790.62916666665</v>
      </c>
      <c r="H233" s="123">
        <f>[5]Summary!H233</f>
        <v>0</v>
      </c>
      <c r="I233" s="123">
        <f>[5]Summary!I233</f>
        <v>233790.62916666665</v>
      </c>
      <c r="J233" s="351">
        <f>[5]Summary!J233</f>
        <v>0</v>
      </c>
      <c r="K233" s="123">
        <f>[5]Summary!K233</f>
        <v>0</v>
      </c>
      <c r="L233" s="351">
        <f>[5]Summary!L233</f>
        <v>0</v>
      </c>
      <c r="M233" s="351">
        <f>[5]Summary!M233</f>
        <v>0</v>
      </c>
      <c r="N233" s="351">
        <f>[5]Summary!N233</f>
        <v>0</v>
      </c>
      <c r="O233" s="351">
        <f>[5]Summary!O233</f>
        <v>-233790.62916666665</v>
      </c>
      <c r="P233" s="351">
        <f>[5]Summary!P233</f>
        <v>0</v>
      </c>
      <c r="Q233" s="351">
        <f>[5]Summary!Q233</f>
        <v>-233790.62916666665</v>
      </c>
      <c r="R233" s="351">
        <f>[5]Summary!R233</f>
        <v>0</v>
      </c>
      <c r="S233" s="351">
        <f>[5]Summary!S233</f>
        <v>0</v>
      </c>
      <c r="T233" s="351">
        <f>[5]Summary!T233</f>
        <v>0</v>
      </c>
      <c r="U233" s="351">
        <f>[5]Summary!U233</f>
        <v>0</v>
      </c>
      <c r="V233" s="730">
        <f>[5]Summary!V233</f>
        <v>0</v>
      </c>
      <c r="W233" s="730">
        <f>[5]Summary!W233</f>
        <v>0</v>
      </c>
      <c r="X233" s="730">
        <f>[5]Summary!X233</f>
        <v>0</v>
      </c>
      <c r="Y233" s="730">
        <f>[5]Summary!Y233</f>
        <v>0</v>
      </c>
      <c r="Z233" s="730">
        <f>[5]Summary!Z233</f>
        <v>0</v>
      </c>
      <c r="AA233" s="730">
        <f>[5]Summary!AA233</f>
        <v>0</v>
      </c>
      <c r="AB233" s="730">
        <f>[5]Summary!AB233</f>
        <v>0</v>
      </c>
      <c r="AC233" s="730">
        <f>[5]Summary!AC233</f>
        <v>0</v>
      </c>
      <c r="AD233" s="730">
        <f>[5]Summary!AD233</f>
        <v>0</v>
      </c>
    </row>
    <row r="234" spans="1:30">
      <c r="A234" s="727" t="str">
        <f>[5]Summary!A234</f>
        <v>WC/RB</v>
      </c>
      <c r="B234" s="98" t="str">
        <f>[5]Summary!B234</f>
        <v>A/C 18220011 White River Plant Costs Reg Asset</v>
      </c>
      <c r="C234" s="123">
        <f>[5]Summary!C234</f>
        <v>0</v>
      </c>
      <c r="D234" s="121">
        <f>[5]Summary!D234</f>
        <v>0</v>
      </c>
      <c r="E234" s="123">
        <f>[5]Summary!E234</f>
        <v>0</v>
      </c>
      <c r="F234" s="123">
        <f>[5]Summary!F234</f>
        <v>0</v>
      </c>
      <c r="G234" s="123">
        <f>[5]Summary!G234</f>
        <v>0</v>
      </c>
      <c r="H234" s="123">
        <f>[5]Summary!H234</f>
        <v>0</v>
      </c>
      <c r="I234" s="123">
        <f>[5]Summary!I234</f>
        <v>0</v>
      </c>
      <c r="J234" s="351">
        <f>[5]Summary!J234</f>
        <v>0</v>
      </c>
      <c r="K234" s="123">
        <f>[5]Summary!K234</f>
        <v>0</v>
      </c>
      <c r="L234" s="351">
        <f>[5]Summary!L234</f>
        <v>0</v>
      </c>
      <c r="M234" s="351">
        <f>[5]Summary!M234</f>
        <v>0</v>
      </c>
      <c r="N234" s="351">
        <f>[5]Summary!N234</f>
        <v>0</v>
      </c>
      <c r="O234" s="351">
        <f>[5]Summary!O234</f>
        <v>0</v>
      </c>
      <c r="P234" s="351">
        <f>[5]Summary!P234</f>
        <v>0</v>
      </c>
      <c r="Q234" s="351">
        <f>[5]Summary!Q234</f>
        <v>0</v>
      </c>
      <c r="R234" s="351">
        <f>[5]Summary!R234</f>
        <v>0</v>
      </c>
      <c r="S234" s="351">
        <f>[5]Summary!S234</f>
        <v>0</v>
      </c>
      <c r="T234" s="351">
        <f>[5]Summary!T234</f>
        <v>0</v>
      </c>
      <c r="U234" s="351">
        <f>[5]Summary!U234</f>
        <v>0</v>
      </c>
      <c r="V234" s="730">
        <f>[5]Summary!V234</f>
        <v>0</v>
      </c>
      <c r="W234" s="730">
        <f>[5]Summary!W234</f>
        <v>0</v>
      </c>
      <c r="X234" s="730">
        <f>[5]Summary!X234</f>
        <v>0</v>
      </c>
      <c r="Y234" s="730">
        <f>[5]Summary!Y234</f>
        <v>0</v>
      </c>
      <c r="Z234" s="730">
        <f>[5]Summary!Z234</f>
        <v>0</v>
      </c>
      <c r="AA234" s="730">
        <f>[5]Summary!AA234</f>
        <v>0</v>
      </c>
      <c r="AB234" s="730">
        <f>[5]Summary!AB234</f>
        <v>0</v>
      </c>
      <c r="AC234" s="730">
        <f>[5]Summary!AC234</f>
        <v>0</v>
      </c>
      <c r="AD234" s="730">
        <f>[5]Summary!AD234</f>
        <v>0</v>
      </c>
    </row>
    <row r="235" spans="1:30">
      <c r="A235" s="727" t="str">
        <f>[5]Summary!A235</f>
        <v>WC/RB</v>
      </c>
      <c r="B235" s="98" t="str">
        <f>[5]Summary!B235</f>
        <v>A/C 18220021 White River Land Reg Asset</v>
      </c>
      <c r="C235" s="123">
        <f>[5]Summary!C235</f>
        <v>0</v>
      </c>
      <c r="D235" s="121">
        <f>[5]Summary!D235</f>
        <v>0</v>
      </c>
      <c r="E235" s="123">
        <f>[5]Summary!E235</f>
        <v>0</v>
      </c>
      <c r="F235" s="123">
        <f>[5]Summary!F235</f>
        <v>0</v>
      </c>
      <c r="G235" s="123">
        <f>[5]Summary!G235</f>
        <v>0</v>
      </c>
      <c r="H235" s="123">
        <f>[5]Summary!H235</f>
        <v>0</v>
      </c>
      <c r="I235" s="123">
        <f>[5]Summary!I235</f>
        <v>0</v>
      </c>
      <c r="J235" s="351">
        <f>[5]Summary!J235</f>
        <v>0</v>
      </c>
      <c r="K235" s="123">
        <f>[5]Summary!K235</f>
        <v>0</v>
      </c>
      <c r="L235" s="351">
        <f>[5]Summary!L235</f>
        <v>0</v>
      </c>
      <c r="M235" s="351">
        <f>[5]Summary!M235</f>
        <v>0</v>
      </c>
      <c r="N235" s="351">
        <f>[5]Summary!N235</f>
        <v>0</v>
      </c>
      <c r="O235" s="351">
        <f>[5]Summary!O235</f>
        <v>0</v>
      </c>
      <c r="P235" s="351">
        <f>[5]Summary!P235</f>
        <v>0</v>
      </c>
      <c r="Q235" s="351">
        <f>[5]Summary!Q235</f>
        <v>0</v>
      </c>
      <c r="R235" s="351">
        <f>[5]Summary!R235</f>
        <v>0</v>
      </c>
      <c r="S235" s="351">
        <f>[5]Summary!S235</f>
        <v>0</v>
      </c>
      <c r="T235" s="351">
        <f>[5]Summary!T235</f>
        <v>0</v>
      </c>
      <c r="U235" s="351">
        <f>[5]Summary!U235</f>
        <v>0</v>
      </c>
      <c r="V235" s="730">
        <f>[5]Summary!V235</f>
        <v>0</v>
      </c>
      <c r="W235" s="730">
        <f>[5]Summary!W235</f>
        <v>0</v>
      </c>
      <c r="X235" s="730">
        <f>[5]Summary!X235</f>
        <v>0</v>
      </c>
      <c r="Y235" s="730">
        <f>[5]Summary!Y235</f>
        <v>0</v>
      </c>
      <c r="Z235" s="730">
        <f>[5]Summary!Z235</f>
        <v>0</v>
      </c>
      <c r="AA235" s="730">
        <f>[5]Summary!AA235</f>
        <v>0</v>
      </c>
      <c r="AB235" s="730">
        <f>[5]Summary!AB235</f>
        <v>0</v>
      </c>
      <c r="AC235" s="730">
        <f>[5]Summary!AC235</f>
        <v>0</v>
      </c>
      <c r="AD235" s="730">
        <f>[5]Summary!AD235</f>
        <v>0</v>
      </c>
    </row>
    <row r="236" spans="1:30">
      <c r="A236" s="727" t="str">
        <f>[5]Summary!A236</f>
        <v>WC/RB</v>
      </c>
      <c r="B236" s="98" t="str">
        <f>[5]Summary!B236</f>
        <v>A/C 18220031 White River accum Depreciation to 1/15/</v>
      </c>
      <c r="C236" s="123">
        <f>[5]Summary!C236</f>
        <v>0</v>
      </c>
      <c r="D236" s="121">
        <f>[5]Summary!D236</f>
        <v>0</v>
      </c>
      <c r="E236" s="123">
        <f>[5]Summary!E236</f>
        <v>0</v>
      </c>
      <c r="F236" s="123">
        <f>[5]Summary!F236</f>
        <v>0</v>
      </c>
      <c r="G236" s="123">
        <f>[5]Summary!G236</f>
        <v>0</v>
      </c>
      <c r="H236" s="123">
        <f>[5]Summary!H236</f>
        <v>0</v>
      </c>
      <c r="I236" s="123">
        <f>[5]Summary!I236</f>
        <v>0</v>
      </c>
      <c r="J236" s="351">
        <f>[5]Summary!J236</f>
        <v>0</v>
      </c>
      <c r="K236" s="123">
        <f>[5]Summary!K236</f>
        <v>0</v>
      </c>
      <c r="L236" s="351">
        <f>[5]Summary!L236</f>
        <v>0</v>
      </c>
      <c r="M236" s="351">
        <f>[5]Summary!M236</f>
        <v>0</v>
      </c>
      <c r="N236" s="351">
        <f>[5]Summary!N236</f>
        <v>0</v>
      </c>
      <c r="O236" s="351">
        <f>[5]Summary!O236</f>
        <v>0</v>
      </c>
      <c r="P236" s="351">
        <f>[5]Summary!P236</f>
        <v>0</v>
      </c>
      <c r="Q236" s="351">
        <f>[5]Summary!Q236</f>
        <v>0</v>
      </c>
      <c r="R236" s="351">
        <f>[5]Summary!R236</f>
        <v>0</v>
      </c>
      <c r="S236" s="351">
        <f>[5]Summary!S236</f>
        <v>0</v>
      </c>
      <c r="T236" s="351">
        <f>[5]Summary!T236</f>
        <v>0</v>
      </c>
      <c r="U236" s="351">
        <f>[5]Summary!U236</f>
        <v>0</v>
      </c>
      <c r="V236" s="730">
        <f>[5]Summary!V236</f>
        <v>0</v>
      </c>
      <c r="W236" s="730">
        <f>[5]Summary!W236</f>
        <v>0</v>
      </c>
      <c r="X236" s="730">
        <f>[5]Summary!X236</f>
        <v>0</v>
      </c>
      <c r="Y236" s="730">
        <f>[5]Summary!Y236</f>
        <v>0</v>
      </c>
      <c r="Z236" s="730">
        <f>[5]Summary!Z236</f>
        <v>0</v>
      </c>
      <c r="AA236" s="730">
        <f>[5]Summary!AA236</f>
        <v>0</v>
      </c>
      <c r="AB236" s="730">
        <f>[5]Summary!AB236</f>
        <v>0</v>
      </c>
      <c r="AC236" s="730">
        <f>[5]Summary!AC236</f>
        <v>0</v>
      </c>
      <c r="AD236" s="730">
        <f>[5]Summary!AD236</f>
        <v>0</v>
      </c>
    </row>
    <row r="237" spans="1:30">
      <c r="A237" s="727" t="str">
        <f>[5]Summary!A237</f>
        <v>WC/RB</v>
      </c>
      <c r="B237" s="98" t="str">
        <f>[5]Summary!B237</f>
        <v>A/C 18220041 White River accum Amort. from 1/16/04 R</v>
      </c>
      <c r="C237" s="123">
        <f>[5]Summary!C237</f>
        <v>0</v>
      </c>
      <c r="D237" s="121">
        <f>[5]Summary!D237</f>
        <v>0</v>
      </c>
      <c r="E237" s="123">
        <f>[5]Summary!E237</f>
        <v>0</v>
      </c>
      <c r="F237" s="123">
        <f>[5]Summary!F237</f>
        <v>0</v>
      </c>
      <c r="G237" s="123">
        <f>[5]Summary!G237</f>
        <v>0</v>
      </c>
      <c r="H237" s="123">
        <f>[5]Summary!H237</f>
        <v>0</v>
      </c>
      <c r="I237" s="123">
        <f>[5]Summary!I237</f>
        <v>0</v>
      </c>
      <c r="J237" s="351">
        <f>[5]Summary!J237</f>
        <v>0</v>
      </c>
      <c r="K237" s="123">
        <f>[5]Summary!K237</f>
        <v>0</v>
      </c>
      <c r="L237" s="351">
        <f>[5]Summary!L237</f>
        <v>0</v>
      </c>
      <c r="M237" s="351">
        <f>[5]Summary!M237</f>
        <v>0</v>
      </c>
      <c r="N237" s="351">
        <f>[5]Summary!N237</f>
        <v>0</v>
      </c>
      <c r="O237" s="351">
        <f>[5]Summary!O237</f>
        <v>0</v>
      </c>
      <c r="P237" s="351">
        <f>[5]Summary!P237</f>
        <v>0</v>
      </c>
      <c r="Q237" s="351">
        <f>[5]Summary!Q237</f>
        <v>0</v>
      </c>
      <c r="R237" s="351">
        <f>[5]Summary!R237</f>
        <v>0</v>
      </c>
      <c r="S237" s="351">
        <f>[5]Summary!S237</f>
        <v>0</v>
      </c>
      <c r="T237" s="351">
        <f>[5]Summary!T237</f>
        <v>0</v>
      </c>
      <c r="U237" s="351">
        <f>[5]Summary!U237</f>
        <v>0</v>
      </c>
      <c r="V237" s="730">
        <f>[5]Summary!V237</f>
        <v>0</v>
      </c>
      <c r="W237" s="730">
        <f>[5]Summary!W237</f>
        <v>0</v>
      </c>
      <c r="X237" s="730">
        <f>[5]Summary!X237</f>
        <v>0</v>
      </c>
      <c r="Y237" s="730">
        <f>[5]Summary!Y237</f>
        <v>0</v>
      </c>
      <c r="Z237" s="730">
        <f>[5]Summary!Z237</f>
        <v>0</v>
      </c>
      <c r="AA237" s="730">
        <f>[5]Summary!AA237</f>
        <v>0</v>
      </c>
      <c r="AB237" s="730">
        <f>[5]Summary!AB237</f>
        <v>0</v>
      </c>
      <c r="AC237" s="730">
        <f>[5]Summary!AC237</f>
        <v>0</v>
      </c>
      <c r="AD237" s="730">
        <f>[5]Summary!AD237</f>
        <v>0</v>
      </c>
    </row>
    <row r="238" spans="1:30">
      <c r="A238" s="727" t="str">
        <f>[5]Summary!A238</f>
        <v>WC/RB</v>
      </c>
      <c r="B238" s="98" t="str">
        <f>[5]Summary!B238</f>
        <v>A/C 18220061 Proceeds from CWA for White River Plant Sale</v>
      </c>
      <c r="C238" s="123">
        <f>[5]Summary!C238</f>
        <v>0</v>
      </c>
      <c r="D238" s="121">
        <f>[5]Summary!D238</f>
        <v>0</v>
      </c>
      <c r="E238" s="123">
        <f>[5]Summary!E238</f>
        <v>0</v>
      </c>
      <c r="F238" s="123">
        <f>[5]Summary!F238</f>
        <v>0</v>
      </c>
      <c r="G238" s="123">
        <f>[5]Summary!G238</f>
        <v>0</v>
      </c>
      <c r="H238" s="123">
        <f>[5]Summary!H238</f>
        <v>0</v>
      </c>
      <c r="I238" s="123">
        <f>[5]Summary!I238</f>
        <v>0</v>
      </c>
      <c r="J238" s="351">
        <f>[5]Summary!J238</f>
        <v>0</v>
      </c>
      <c r="K238" s="123">
        <f>[5]Summary!K238</f>
        <v>0</v>
      </c>
      <c r="L238" s="351">
        <f>[5]Summary!L238</f>
        <v>0</v>
      </c>
      <c r="M238" s="351">
        <f>[5]Summary!M238</f>
        <v>0</v>
      </c>
      <c r="N238" s="351">
        <f>[5]Summary!N238</f>
        <v>0</v>
      </c>
      <c r="O238" s="351">
        <f>[5]Summary!O238</f>
        <v>0</v>
      </c>
      <c r="P238" s="351">
        <f>[5]Summary!P238</f>
        <v>0</v>
      </c>
      <c r="Q238" s="351">
        <f>[5]Summary!Q238</f>
        <v>0</v>
      </c>
      <c r="R238" s="351">
        <f>[5]Summary!R238</f>
        <v>0</v>
      </c>
      <c r="S238" s="351">
        <f>[5]Summary!S238</f>
        <v>0</v>
      </c>
      <c r="T238" s="351">
        <f>[5]Summary!T238</f>
        <v>0</v>
      </c>
      <c r="U238" s="351">
        <f>[5]Summary!U238</f>
        <v>0</v>
      </c>
      <c r="V238" s="730">
        <f>[5]Summary!V238</f>
        <v>0</v>
      </c>
      <c r="W238" s="730">
        <f>[5]Summary!W238</f>
        <v>0</v>
      </c>
      <c r="X238" s="730">
        <f>[5]Summary!X238</f>
        <v>0</v>
      </c>
      <c r="Y238" s="730">
        <f>[5]Summary!Y238</f>
        <v>0</v>
      </c>
      <c r="Z238" s="730">
        <f>[5]Summary!Z238</f>
        <v>0</v>
      </c>
      <c r="AA238" s="730">
        <f>[5]Summary!AA238</f>
        <v>0</v>
      </c>
      <c r="AB238" s="730">
        <f>[5]Summary!AB238</f>
        <v>0</v>
      </c>
      <c r="AC238" s="730">
        <f>[5]Summary!AC238</f>
        <v>0</v>
      </c>
      <c r="AD238" s="730">
        <f>[5]Summary!AD238</f>
        <v>0</v>
      </c>
    </row>
    <row r="239" spans="1:30">
      <c r="A239" s="727" t="str">
        <f>[5]Summary!A239</f>
        <v>WC/RB</v>
      </c>
      <c r="B239" s="98" t="str">
        <f>[5]Summary!B239</f>
        <v>A/C 18230401 White River Proj. - CWA AOA- Reg Asset</v>
      </c>
      <c r="C239" s="123">
        <f>[5]Summary!C239</f>
        <v>0</v>
      </c>
      <c r="D239" s="121">
        <f>[5]Summary!D239</f>
        <v>0</v>
      </c>
      <c r="E239" s="123">
        <f>[5]Summary!E239</f>
        <v>0</v>
      </c>
      <c r="F239" s="123">
        <f>[5]Summary!F239</f>
        <v>0</v>
      </c>
      <c r="G239" s="123">
        <f>[5]Summary!G239</f>
        <v>0</v>
      </c>
      <c r="H239" s="123">
        <f>[5]Summary!H239</f>
        <v>0</v>
      </c>
      <c r="I239" s="123">
        <f>[5]Summary!I239</f>
        <v>0</v>
      </c>
      <c r="J239" s="351">
        <f>[5]Summary!J239</f>
        <v>0</v>
      </c>
      <c r="K239" s="123">
        <f>[5]Summary!K239</f>
        <v>0</v>
      </c>
      <c r="L239" s="351">
        <f>[5]Summary!L239</f>
        <v>0</v>
      </c>
      <c r="M239" s="351">
        <f>[5]Summary!M239</f>
        <v>0</v>
      </c>
      <c r="N239" s="351">
        <f>[5]Summary!N239</f>
        <v>0</v>
      </c>
      <c r="O239" s="351">
        <f>[5]Summary!O239</f>
        <v>0</v>
      </c>
      <c r="P239" s="351">
        <f>[5]Summary!P239</f>
        <v>0</v>
      </c>
      <c r="Q239" s="351">
        <f>[5]Summary!Q239</f>
        <v>0</v>
      </c>
      <c r="R239" s="351">
        <f>[5]Summary!R239</f>
        <v>0</v>
      </c>
      <c r="S239" s="351">
        <f>[5]Summary!S239</f>
        <v>0</v>
      </c>
      <c r="T239" s="351">
        <f>[5]Summary!T239</f>
        <v>0</v>
      </c>
      <c r="U239" s="351">
        <f>[5]Summary!U239</f>
        <v>0</v>
      </c>
      <c r="V239" s="730">
        <f>[5]Summary!V239</f>
        <v>0</v>
      </c>
      <c r="W239" s="730">
        <f>[5]Summary!W239</f>
        <v>0</v>
      </c>
      <c r="X239" s="730">
        <f>[5]Summary!X239</f>
        <v>0</v>
      </c>
      <c r="Y239" s="730">
        <f>[5]Summary!Y239</f>
        <v>0</v>
      </c>
      <c r="Z239" s="730">
        <f>[5]Summary!Z239</f>
        <v>0</v>
      </c>
      <c r="AA239" s="730">
        <f>[5]Summary!AA239</f>
        <v>0</v>
      </c>
      <c r="AB239" s="730">
        <f>[5]Summary!AB239</f>
        <v>0</v>
      </c>
      <c r="AC239" s="730">
        <f>[5]Summary!AC239</f>
        <v>0</v>
      </c>
      <c r="AD239" s="730">
        <f>[5]Summary!AD239</f>
        <v>0</v>
      </c>
    </row>
    <row r="240" spans="1:30">
      <c r="A240" s="727" t="str">
        <f>[5]Summary!A240</f>
        <v>WC/RB</v>
      </c>
      <c r="B240" s="98" t="str">
        <f>[5]Summary!B240</f>
        <v>A/C 18230691 White River Salvage</v>
      </c>
      <c r="C240" s="123">
        <f>[5]Summary!C240</f>
        <v>0</v>
      </c>
      <c r="D240" s="121">
        <f>[5]Summary!D240</f>
        <v>0</v>
      </c>
      <c r="E240" s="123">
        <f>[5]Summary!E240</f>
        <v>0</v>
      </c>
      <c r="F240" s="123">
        <f>[5]Summary!F240</f>
        <v>0</v>
      </c>
      <c r="G240" s="123">
        <f>[5]Summary!G240</f>
        <v>0</v>
      </c>
      <c r="H240" s="123">
        <f>[5]Summary!H240</f>
        <v>0</v>
      </c>
      <c r="I240" s="123">
        <f>[5]Summary!I240</f>
        <v>0</v>
      </c>
      <c r="J240" s="351">
        <f>[5]Summary!J240</f>
        <v>0</v>
      </c>
      <c r="K240" s="123">
        <f>[5]Summary!K240</f>
        <v>0</v>
      </c>
      <c r="L240" s="351">
        <f>[5]Summary!L240</f>
        <v>0</v>
      </c>
      <c r="M240" s="351">
        <f>[5]Summary!M240</f>
        <v>0</v>
      </c>
      <c r="N240" s="351">
        <f>[5]Summary!N240</f>
        <v>0</v>
      </c>
      <c r="O240" s="351">
        <f>[5]Summary!O240</f>
        <v>0</v>
      </c>
      <c r="P240" s="351">
        <f>[5]Summary!P240</f>
        <v>0</v>
      </c>
      <c r="Q240" s="351">
        <f>[5]Summary!Q240</f>
        <v>0</v>
      </c>
      <c r="R240" s="351">
        <f>[5]Summary!R240</f>
        <v>0</v>
      </c>
      <c r="S240" s="351">
        <f>[5]Summary!S240</f>
        <v>0</v>
      </c>
      <c r="T240" s="351">
        <f>[5]Summary!T240</f>
        <v>0</v>
      </c>
      <c r="U240" s="351">
        <f>[5]Summary!U240</f>
        <v>0</v>
      </c>
      <c r="V240" s="730">
        <f>[5]Summary!V240</f>
        <v>0</v>
      </c>
      <c r="W240" s="730">
        <f>[5]Summary!W240</f>
        <v>0</v>
      </c>
      <c r="X240" s="730">
        <f>[5]Summary!X240</f>
        <v>0</v>
      </c>
      <c r="Y240" s="730">
        <f>[5]Summary!Y240</f>
        <v>0</v>
      </c>
      <c r="Z240" s="730">
        <f>[5]Summary!Z240</f>
        <v>0</v>
      </c>
      <c r="AA240" s="730">
        <f>[5]Summary!AA240</f>
        <v>0</v>
      </c>
      <c r="AB240" s="730">
        <f>[5]Summary!AB240</f>
        <v>0</v>
      </c>
      <c r="AC240" s="730">
        <f>[5]Summary!AC240</f>
        <v>0</v>
      </c>
      <c r="AD240" s="730">
        <f>[5]Summary!AD240</f>
        <v>0</v>
      </c>
    </row>
    <row r="241" spans="1:30">
      <c r="A241" s="727" t="str">
        <f>[5]Summary!A241</f>
        <v>WC/RB</v>
      </c>
      <c r="B241" s="98" t="str">
        <f>[5]Summary!B241</f>
        <v>A/C 18230971 White River Land Sales Costs</v>
      </c>
      <c r="C241" s="123">
        <f>[5]Summary!C241</f>
        <v>0</v>
      </c>
      <c r="D241" s="121">
        <f>[5]Summary!D241</f>
        <v>0</v>
      </c>
      <c r="E241" s="123">
        <f>[5]Summary!E241</f>
        <v>0</v>
      </c>
      <c r="F241" s="123">
        <f>[5]Summary!F241</f>
        <v>0</v>
      </c>
      <c r="G241" s="123">
        <f>[5]Summary!G241</f>
        <v>0</v>
      </c>
      <c r="H241" s="123">
        <f>[5]Summary!H241</f>
        <v>0</v>
      </c>
      <c r="I241" s="123">
        <f>[5]Summary!I241</f>
        <v>0</v>
      </c>
      <c r="J241" s="351">
        <f>[5]Summary!J241</f>
        <v>0</v>
      </c>
      <c r="K241" s="123">
        <f>[5]Summary!K241</f>
        <v>0</v>
      </c>
      <c r="L241" s="351">
        <f>[5]Summary!L241</f>
        <v>0</v>
      </c>
      <c r="M241" s="351">
        <f>[5]Summary!M241</f>
        <v>0</v>
      </c>
      <c r="N241" s="351">
        <f>[5]Summary!N241</f>
        <v>0</v>
      </c>
      <c r="O241" s="351">
        <f>[5]Summary!O241</f>
        <v>0</v>
      </c>
      <c r="P241" s="351">
        <f>[5]Summary!P241</f>
        <v>0</v>
      </c>
      <c r="Q241" s="351">
        <f>[5]Summary!Q241</f>
        <v>0</v>
      </c>
      <c r="R241" s="351">
        <f>[5]Summary!R241</f>
        <v>0</v>
      </c>
      <c r="S241" s="351">
        <f>[5]Summary!S241</f>
        <v>0</v>
      </c>
      <c r="T241" s="351">
        <f>[5]Summary!T241</f>
        <v>0</v>
      </c>
      <c r="U241" s="351">
        <f>[5]Summary!U241</f>
        <v>0</v>
      </c>
      <c r="V241" s="730">
        <f>[5]Summary!V241</f>
        <v>0</v>
      </c>
      <c r="W241" s="730">
        <f>[5]Summary!W241</f>
        <v>0</v>
      </c>
      <c r="X241" s="730">
        <f>[5]Summary!X241</f>
        <v>0</v>
      </c>
      <c r="Y241" s="730">
        <f>[5]Summary!Y241</f>
        <v>0</v>
      </c>
      <c r="Z241" s="730">
        <f>[5]Summary!Z241</f>
        <v>0</v>
      </c>
      <c r="AA241" s="730">
        <f>[5]Summary!AA241</f>
        <v>0</v>
      </c>
      <c r="AB241" s="730">
        <f>[5]Summary!AB241</f>
        <v>0</v>
      </c>
      <c r="AC241" s="730">
        <f>[5]Summary!AC241</f>
        <v>0</v>
      </c>
      <c r="AD241" s="730">
        <f>[5]Summary!AD241</f>
        <v>0</v>
      </c>
    </row>
    <row r="242" spans="1:30">
      <c r="A242" s="727" t="str">
        <f>[5]Summary!A242</f>
        <v>WC/RB</v>
      </c>
      <c r="B242" s="98" t="str">
        <f>[5]Summary!B242</f>
        <v>A/C 18236021 White River Relicensing - UE-040641</v>
      </c>
      <c r="C242" s="123">
        <f>[5]Summary!C242</f>
        <v>0</v>
      </c>
      <c r="D242" s="121">
        <f>[5]Summary!D242</f>
        <v>0</v>
      </c>
      <c r="E242" s="123">
        <f>[5]Summary!E242</f>
        <v>0</v>
      </c>
      <c r="F242" s="123">
        <f>[5]Summary!F242</f>
        <v>0</v>
      </c>
      <c r="G242" s="123">
        <f>[5]Summary!G242</f>
        <v>0</v>
      </c>
      <c r="H242" s="123">
        <f>[5]Summary!H242</f>
        <v>0</v>
      </c>
      <c r="I242" s="123">
        <f>[5]Summary!I242</f>
        <v>0</v>
      </c>
      <c r="J242" s="351">
        <f>[5]Summary!J242</f>
        <v>0</v>
      </c>
      <c r="K242" s="123">
        <f>[5]Summary!K242</f>
        <v>0</v>
      </c>
      <c r="L242" s="351">
        <f>[5]Summary!L242</f>
        <v>0</v>
      </c>
      <c r="M242" s="351">
        <f>[5]Summary!M242</f>
        <v>0</v>
      </c>
      <c r="N242" s="351">
        <f>[5]Summary!N242</f>
        <v>0</v>
      </c>
      <c r="O242" s="351">
        <f>[5]Summary!O242</f>
        <v>0</v>
      </c>
      <c r="P242" s="351">
        <f>[5]Summary!P242</f>
        <v>0</v>
      </c>
      <c r="Q242" s="351">
        <f>[5]Summary!Q242</f>
        <v>0</v>
      </c>
      <c r="R242" s="351">
        <f>[5]Summary!R242</f>
        <v>0</v>
      </c>
      <c r="S242" s="351">
        <f>[5]Summary!S242</f>
        <v>0</v>
      </c>
      <c r="T242" s="351">
        <f>[5]Summary!T242</f>
        <v>0</v>
      </c>
      <c r="U242" s="351">
        <f>[5]Summary!U242</f>
        <v>0</v>
      </c>
      <c r="V242" s="730">
        <f>[5]Summary!V242</f>
        <v>0</v>
      </c>
      <c r="W242" s="730">
        <f>[5]Summary!W242</f>
        <v>0</v>
      </c>
      <c r="X242" s="730">
        <f>[5]Summary!X242</f>
        <v>0</v>
      </c>
      <c r="Y242" s="730">
        <f>[5]Summary!Y242</f>
        <v>0</v>
      </c>
      <c r="Z242" s="730">
        <f>[5]Summary!Z242</f>
        <v>0</v>
      </c>
      <c r="AA242" s="730">
        <f>[5]Summary!AA242</f>
        <v>0</v>
      </c>
      <c r="AB242" s="730">
        <f>[5]Summary!AB242</f>
        <v>0</v>
      </c>
      <c r="AC242" s="730">
        <f>[5]Summary!AC242</f>
        <v>0</v>
      </c>
      <c r="AD242" s="730">
        <f>[5]Summary!AD242</f>
        <v>0</v>
      </c>
    </row>
    <row r="243" spans="1:30">
      <c r="A243" s="727" t="str">
        <f>[5]Summary!A243</f>
        <v>WC/RB</v>
      </c>
      <c r="B243" s="98" t="str">
        <f>[5]Summary!B243</f>
        <v>A/C 18236031 White River Safety &amp; Regulatory - UE-040641</v>
      </c>
      <c r="C243" s="123">
        <f>[5]Summary!C243</f>
        <v>0</v>
      </c>
      <c r="D243" s="121">
        <f>[5]Summary!D243</f>
        <v>0</v>
      </c>
      <c r="E243" s="123">
        <f>[5]Summary!E243</f>
        <v>0</v>
      </c>
      <c r="F243" s="123">
        <f>[5]Summary!F243</f>
        <v>0</v>
      </c>
      <c r="G243" s="123">
        <f>[5]Summary!G243</f>
        <v>0</v>
      </c>
      <c r="H243" s="123">
        <f>[5]Summary!H243</f>
        <v>0</v>
      </c>
      <c r="I243" s="123">
        <f>[5]Summary!I243</f>
        <v>0</v>
      </c>
      <c r="J243" s="351">
        <f>[5]Summary!J243</f>
        <v>0</v>
      </c>
      <c r="K243" s="123">
        <f>[5]Summary!K243</f>
        <v>0</v>
      </c>
      <c r="L243" s="351">
        <f>[5]Summary!L243</f>
        <v>0</v>
      </c>
      <c r="M243" s="351">
        <f>[5]Summary!M243</f>
        <v>0</v>
      </c>
      <c r="N243" s="351">
        <f>[5]Summary!N243</f>
        <v>0</v>
      </c>
      <c r="O243" s="351">
        <f>[5]Summary!O243</f>
        <v>0</v>
      </c>
      <c r="P243" s="351">
        <f>[5]Summary!P243</f>
        <v>0</v>
      </c>
      <c r="Q243" s="351">
        <f>[5]Summary!Q243</f>
        <v>0</v>
      </c>
      <c r="R243" s="351">
        <f>[5]Summary!R243</f>
        <v>0</v>
      </c>
      <c r="S243" s="351">
        <f>[5]Summary!S243</f>
        <v>0</v>
      </c>
      <c r="T243" s="351">
        <f>[5]Summary!T243</f>
        <v>0</v>
      </c>
      <c r="U243" s="351">
        <f>[5]Summary!U243</f>
        <v>0</v>
      </c>
      <c r="V243" s="730">
        <f>[5]Summary!V243</f>
        <v>0</v>
      </c>
      <c r="W243" s="730">
        <f>[5]Summary!W243</f>
        <v>0</v>
      </c>
      <c r="X243" s="730">
        <f>[5]Summary!X243</f>
        <v>0</v>
      </c>
      <c r="Y243" s="730">
        <f>[5]Summary!Y243</f>
        <v>0</v>
      </c>
      <c r="Z243" s="730">
        <f>[5]Summary!Z243</f>
        <v>0</v>
      </c>
      <c r="AA243" s="730">
        <f>[5]Summary!AA243</f>
        <v>0</v>
      </c>
      <c r="AB243" s="730">
        <f>[5]Summary!AB243</f>
        <v>0</v>
      </c>
      <c r="AC243" s="730">
        <f>[5]Summary!AC243</f>
        <v>0</v>
      </c>
      <c r="AD243" s="730">
        <f>[5]Summary!AD243</f>
        <v>0</v>
      </c>
    </row>
    <row r="244" spans="1:30">
      <c r="A244" s="727" t="str">
        <f>[5]Summary!A244</f>
        <v>WC/RB</v>
      </c>
      <c r="B244" s="98" t="str">
        <f>[5]Summary!B244</f>
        <v>A/C 18236041 White River Water Rights - UE-040641</v>
      </c>
      <c r="C244" s="123">
        <f>[5]Summary!C244</f>
        <v>0</v>
      </c>
      <c r="D244" s="121">
        <f>[5]Summary!D244</f>
        <v>0</v>
      </c>
      <c r="E244" s="123">
        <f>[5]Summary!E244</f>
        <v>0</v>
      </c>
      <c r="F244" s="123">
        <f>[5]Summary!F244</f>
        <v>0</v>
      </c>
      <c r="G244" s="123">
        <f>[5]Summary!G244</f>
        <v>0</v>
      </c>
      <c r="H244" s="123">
        <f>[5]Summary!H244</f>
        <v>0</v>
      </c>
      <c r="I244" s="123">
        <f>[5]Summary!I244</f>
        <v>0</v>
      </c>
      <c r="J244" s="351">
        <f>[5]Summary!J244</f>
        <v>0</v>
      </c>
      <c r="K244" s="123">
        <f>[5]Summary!K244</f>
        <v>0</v>
      </c>
      <c r="L244" s="351">
        <f>[5]Summary!L244</f>
        <v>0</v>
      </c>
      <c r="M244" s="351">
        <f>[5]Summary!M244</f>
        <v>0</v>
      </c>
      <c r="N244" s="351">
        <f>[5]Summary!N244</f>
        <v>0</v>
      </c>
      <c r="O244" s="351">
        <f>[5]Summary!O244</f>
        <v>0</v>
      </c>
      <c r="P244" s="351">
        <f>[5]Summary!P244</f>
        <v>0</v>
      </c>
      <c r="Q244" s="351">
        <f>[5]Summary!Q244</f>
        <v>0</v>
      </c>
      <c r="R244" s="351">
        <f>[5]Summary!R244</f>
        <v>0</v>
      </c>
      <c r="S244" s="351">
        <f>[5]Summary!S244</f>
        <v>0</v>
      </c>
      <c r="T244" s="351">
        <f>[5]Summary!T244</f>
        <v>0</v>
      </c>
      <c r="U244" s="351">
        <f>[5]Summary!U244</f>
        <v>0</v>
      </c>
      <c r="V244" s="730">
        <f>[5]Summary!V244</f>
        <v>0</v>
      </c>
      <c r="W244" s="730">
        <f>[5]Summary!W244</f>
        <v>0</v>
      </c>
      <c r="X244" s="730">
        <f>[5]Summary!X244</f>
        <v>0</v>
      </c>
      <c r="Y244" s="730">
        <f>[5]Summary!Y244</f>
        <v>0</v>
      </c>
      <c r="Z244" s="730">
        <f>[5]Summary!Z244</f>
        <v>0</v>
      </c>
      <c r="AA244" s="730">
        <f>[5]Summary!AA244</f>
        <v>0</v>
      </c>
      <c r="AB244" s="730">
        <f>[5]Summary!AB244</f>
        <v>0</v>
      </c>
      <c r="AC244" s="730">
        <f>[5]Summary!AC244</f>
        <v>0</v>
      </c>
      <c r="AD244" s="730">
        <f>[5]Summary!AD244</f>
        <v>0</v>
      </c>
    </row>
    <row r="245" spans="1:30">
      <c r="A245" s="727" t="str">
        <f>[5]Summary!A245</f>
        <v>WC/RB</v>
      </c>
      <c r="B245" s="98" t="str">
        <f>[5]Summary!B245</f>
        <v>A/C 18236051 White River Relicensing - UE-040641 - Post Jan 15, 2004</v>
      </c>
      <c r="C245" s="123">
        <f>[5]Summary!C245</f>
        <v>0</v>
      </c>
      <c r="D245" s="121">
        <f>[5]Summary!D245</f>
        <v>0</v>
      </c>
      <c r="E245" s="123">
        <f>[5]Summary!E245</f>
        <v>0</v>
      </c>
      <c r="F245" s="123">
        <f>[5]Summary!F245</f>
        <v>0</v>
      </c>
      <c r="G245" s="123">
        <f>[5]Summary!G245</f>
        <v>0</v>
      </c>
      <c r="H245" s="123">
        <f>[5]Summary!H245</f>
        <v>0</v>
      </c>
      <c r="I245" s="123">
        <f>[5]Summary!I245</f>
        <v>0</v>
      </c>
      <c r="J245" s="351">
        <f>[5]Summary!J245</f>
        <v>0</v>
      </c>
      <c r="K245" s="123">
        <f>[5]Summary!K245</f>
        <v>0</v>
      </c>
      <c r="L245" s="351">
        <f>[5]Summary!L245</f>
        <v>0</v>
      </c>
      <c r="M245" s="351">
        <f>[5]Summary!M245</f>
        <v>0</v>
      </c>
      <c r="N245" s="351">
        <f>[5]Summary!N245</f>
        <v>0</v>
      </c>
      <c r="O245" s="351">
        <f>[5]Summary!O245</f>
        <v>0</v>
      </c>
      <c r="P245" s="351">
        <f>[5]Summary!P245</f>
        <v>0</v>
      </c>
      <c r="Q245" s="351">
        <f>[5]Summary!Q245</f>
        <v>0</v>
      </c>
      <c r="R245" s="351">
        <f>[5]Summary!R245</f>
        <v>0</v>
      </c>
      <c r="S245" s="351">
        <f>[5]Summary!S245</f>
        <v>0</v>
      </c>
      <c r="T245" s="351">
        <f>[5]Summary!T245</f>
        <v>0</v>
      </c>
      <c r="U245" s="351">
        <f>[5]Summary!U245</f>
        <v>0</v>
      </c>
      <c r="V245" s="730">
        <f>[5]Summary!V245</f>
        <v>0</v>
      </c>
      <c r="W245" s="730">
        <f>[5]Summary!W245</f>
        <v>0</v>
      </c>
      <c r="X245" s="730">
        <f>[5]Summary!X245</f>
        <v>0</v>
      </c>
      <c r="Y245" s="730">
        <f>[5]Summary!Y245</f>
        <v>0</v>
      </c>
      <c r="Z245" s="730">
        <f>[5]Summary!Z245</f>
        <v>0</v>
      </c>
      <c r="AA245" s="730">
        <f>[5]Summary!AA245</f>
        <v>0</v>
      </c>
      <c r="AB245" s="730">
        <f>[5]Summary!AB245</f>
        <v>0</v>
      </c>
      <c r="AC245" s="730">
        <f>[5]Summary!AC245</f>
        <v>0</v>
      </c>
      <c r="AD245" s="730">
        <f>[5]Summary!AD245</f>
        <v>0</v>
      </c>
    </row>
    <row r="246" spans="1:30">
      <c r="A246" s="727" t="str">
        <f>[5]Summary!A246</f>
        <v>WC/RB</v>
      </c>
      <c r="B246" s="98" t="str">
        <f>[5]Summary!B246</f>
        <v>A/C 18236061 White River Safety &amp; Regulatory - UE-040641 - Post Jan 15, 2004</v>
      </c>
      <c r="C246" s="123">
        <f>[5]Summary!C246</f>
        <v>0</v>
      </c>
      <c r="D246" s="121">
        <f>[5]Summary!D246</f>
        <v>0</v>
      </c>
      <c r="E246" s="123">
        <f>[5]Summary!E246</f>
        <v>0</v>
      </c>
      <c r="F246" s="123">
        <f>[5]Summary!F246</f>
        <v>0</v>
      </c>
      <c r="G246" s="123">
        <f>[5]Summary!G246</f>
        <v>0</v>
      </c>
      <c r="H246" s="123">
        <f>[5]Summary!H246</f>
        <v>0</v>
      </c>
      <c r="I246" s="123">
        <f>[5]Summary!I246</f>
        <v>0</v>
      </c>
      <c r="J246" s="351">
        <f>[5]Summary!J246</f>
        <v>0</v>
      </c>
      <c r="K246" s="123">
        <f>[5]Summary!K246</f>
        <v>0</v>
      </c>
      <c r="L246" s="351">
        <f>[5]Summary!L246</f>
        <v>0</v>
      </c>
      <c r="M246" s="351">
        <f>[5]Summary!M246</f>
        <v>0</v>
      </c>
      <c r="N246" s="351">
        <f>[5]Summary!N246</f>
        <v>0</v>
      </c>
      <c r="O246" s="351">
        <f>[5]Summary!O246</f>
        <v>0</v>
      </c>
      <c r="P246" s="351">
        <f>[5]Summary!P246</f>
        <v>0</v>
      </c>
      <c r="Q246" s="351">
        <f>[5]Summary!Q246</f>
        <v>0</v>
      </c>
      <c r="R246" s="351">
        <f>[5]Summary!R246</f>
        <v>0</v>
      </c>
      <c r="S246" s="351">
        <f>[5]Summary!S246</f>
        <v>0</v>
      </c>
      <c r="T246" s="351">
        <f>[5]Summary!T246</f>
        <v>0</v>
      </c>
      <c r="U246" s="351">
        <f>[5]Summary!U246</f>
        <v>0</v>
      </c>
      <c r="V246" s="730">
        <f>[5]Summary!V246</f>
        <v>0</v>
      </c>
      <c r="W246" s="730">
        <f>[5]Summary!W246</f>
        <v>0</v>
      </c>
      <c r="X246" s="730">
        <f>[5]Summary!X246</f>
        <v>0</v>
      </c>
      <c r="Y246" s="730">
        <f>[5]Summary!Y246</f>
        <v>0</v>
      </c>
      <c r="Z246" s="730">
        <f>[5]Summary!Z246</f>
        <v>0</v>
      </c>
      <c r="AA246" s="730">
        <f>[5]Summary!AA246</f>
        <v>0</v>
      </c>
      <c r="AB246" s="730">
        <f>[5]Summary!AB246</f>
        <v>0</v>
      </c>
      <c r="AC246" s="730">
        <f>[5]Summary!AC246</f>
        <v>0</v>
      </c>
      <c r="AD246" s="730">
        <f>[5]Summary!AD246</f>
        <v>0</v>
      </c>
    </row>
    <row r="247" spans="1:30">
      <c r="A247" s="727" t="str">
        <f>[5]Summary!A247</f>
        <v>WC/RB</v>
      </c>
      <c r="B247" s="98" t="str">
        <f>[5]Summary!B247</f>
        <v>A/C 18236071 White River Water Rights - UE-040641 - Post Jan 15, 2004</v>
      </c>
      <c r="C247" s="123">
        <f>[5]Summary!C247</f>
        <v>0</v>
      </c>
      <c r="D247" s="121">
        <f>[5]Summary!D247</f>
        <v>0</v>
      </c>
      <c r="E247" s="123">
        <f>[5]Summary!E247</f>
        <v>0</v>
      </c>
      <c r="F247" s="123">
        <f>[5]Summary!F247</f>
        <v>0</v>
      </c>
      <c r="G247" s="123">
        <f>[5]Summary!G247</f>
        <v>0</v>
      </c>
      <c r="H247" s="123">
        <f>[5]Summary!H247</f>
        <v>0</v>
      </c>
      <c r="I247" s="123">
        <f>[5]Summary!I247</f>
        <v>0</v>
      </c>
      <c r="J247" s="351">
        <f>[5]Summary!J247</f>
        <v>0</v>
      </c>
      <c r="K247" s="123">
        <f>[5]Summary!K247</f>
        <v>0</v>
      </c>
      <c r="L247" s="351">
        <f>[5]Summary!L247</f>
        <v>0</v>
      </c>
      <c r="M247" s="351">
        <f>[5]Summary!M247</f>
        <v>0</v>
      </c>
      <c r="N247" s="351">
        <f>[5]Summary!N247</f>
        <v>0</v>
      </c>
      <c r="O247" s="351">
        <f>[5]Summary!O247</f>
        <v>0</v>
      </c>
      <c r="P247" s="351">
        <f>[5]Summary!P247</f>
        <v>0</v>
      </c>
      <c r="Q247" s="351">
        <f>[5]Summary!Q247</f>
        <v>0</v>
      </c>
      <c r="R247" s="351">
        <f>[5]Summary!R247</f>
        <v>0</v>
      </c>
      <c r="S247" s="351">
        <f>[5]Summary!S247</f>
        <v>0</v>
      </c>
      <c r="T247" s="351">
        <f>[5]Summary!T247</f>
        <v>0</v>
      </c>
      <c r="U247" s="351">
        <f>[5]Summary!U247</f>
        <v>0</v>
      </c>
      <c r="V247" s="730">
        <f>[5]Summary!V247</f>
        <v>0</v>
      </c>
      <c r="W247" s="730">
        <f>[5]Summary!W247</f>
        <v>0</v>
      </c>
      <c r="X247" s="730">
        <f>[5]Summary!X247</f>
        <v>0</v>
      </c>
      <c r="Y247" s="730">
        <f>[5]Summary!Y247</f>
        <v>0</v>
      </c>
      <c r="Z247" s="730">
        <f>[5]Summary!Z247</f>
        <v>0</v>
      </c>
      <c r="AA247" s="730">
        <f>[5]Summary!AA247</f>
        <v>0</v>
      </c>
      <c r="AB247" s="730">
        <f>[5]Summary!AB247</f>
        <v>0</v>
      </c>
      <c r="AC247" s="730">
        <f>[5]Summary!AC247</f>
        <v>0</v>
      </c>
      <c r="AD247" s="730">
        <f>[5]Summary!AD247</f>
        <v>0</v>
      </c>
    </row>
    <row r="248" spans="1:30">
      <c r="A248" s="727" t="str">
        <f>[5]Summary!A248</f>
        <v>WC/RB</v>
      </c>
      <c r="B248" s="98" t="str">
        <f>[5]Summary!B248</f>
        <v>A/C 18236091 WHR Land Sales Cost</v>
      </c>
      <c r="C248" s="123">
        <f>[5]Summary!C248</f>
        <v>0</v>
      </c>
      <c r="D248" s="121">
        <f>[5]Summary!D248</f>
        <v>0</v>
      </c>
      <c r="E248" s="123">
        <f>[5]Summary!E248</f>
        <v>0</v>
      </c>
      <c r="F248" s="123">
        <f>[5]Summary!F248</f>
        <v>0</v>
      </c>
      <c r="G248" s="123">
        <f>[5]Summary!G248</f>
        <v>0</v>
      </c>
      <c r="H248" s="123">
        <f>[5]Summary!H248</f>
        <v>0</v>
      </c>
      <c r="I248" s="123">
        <f>[5]Summary!I248</f>
        <v>0</v>
      </c>
      <c r="J248" s="351">
        <f>[5]Summary!J248</f>
        <v>0</v>
      </c>
      <c r="K248" s="123">
        <f>[5]Summary!K248</f>
        <v>0</v>
      </c>
      <c r="L248" s="351">
        <f>[5]Summary!L248</f>
        <v>0</v>
      </c>
      <c r="M248" s="351">
        <f>[5]Summary!M248</f>
        <v>0</v>
      </c>
      <c r="N248" s="351">
        <f>[5]Summary!N248</f>
        <v>0</v>
      </c>
      <c r="O248" s="351">
        <f>[5]Summary!O248</f>
        <v>0</v>
      </c>
      <c r="P248" s="351">
        <f>[5]Summary!P248</f>
        <v>0</v>
      </c>
      <c r="Q248" s="351">
        <f>[5]Summary!Q248</f>
        <v>0</v>
      </c>
      <c r="R248" s="351">
        <f>[5]Summary!R248</f>
        <v>0</v>
      </c>
      <c r="S248" s="351">
        <f>[5]Summary!S248</f>
        <v>0</v>
      </c>
      <c r="T248" s="351">
        <f>[5]Summary!T248</f>
        <v>0</v>
      </c>
      <c r="U248" s="351">
        <f>[5]Summary!U248</f>
        <v>0</v>
      </c>
      <c r="V248" s="730">
        <f>[5]Summary!V248</f>
        <v>0</v>
      </c>
      <c r="W248" s="730">
        <f>[5]Summary!W248</f>
        <v>0</v>
      </c>
      <c r="X248" s="730">
        <f>[5]Summary!X248</f>
        <v>0</v>
      </c>
      <c r="Y248" s="730">
        <f>[5]Summary!Y248</f>
        <v>0</v>
      </c>
      <c r="Z248" s="730">
        <f>[5]Summary!Z248</f>
        <v>0</v>
      </c>
      <c r="AA248" s="730">
        <f>[5]Summary!AA248</f>
        <v>0</v>
      </c>
      <c r="AB248" s="730">
        <f>[5]Summary!AB248</f>
        <v>0</v>
      </c>
      <c r="AC248" s="730">
        <f>[5]Summary!AC248</f>
        <v>0</v>
      </c>
      <c r="AD248" s="730">
        <f>[5]Summary!AD248</f>
        <v>0</v>
      </c>
    </row>
    <row r="249" spans="1:30">
      <c r="A249" s="727" t="str">
        <f>[5]Summary!A249</f>
        <v>WC/RB</v>
      </c>
      <c r="B249" s="98" t="str">
        <f>[5]Summary!B249</f>
        <v>A/C 18236101 WHR-Processing Costs-Readying For Sale</v>
      </c>
      <c r="C249" s="123">
        <f>[5]Summary!C249</f>
        <v>0</v>
      </c>
      <c r="D249" s="121">
        <f>[5]Summary!D249</f>
        <v>0</v>
      </c>
      <c r="E249" s="123">
        <f>[5]Summary!E249</f>
        <v>0</v>
      </c>
      <c r="F249" s="123">
        <f>[5]Summary!F249</f>
        <v>0</v>
      </c>
      <c r="G249" s="123">
        <f>[5]Summary!G249</f>
        <v>0</v>
      </c>
      <c r="H249" s="123">
        <f>[5]Summary!H249</f>
        <v>0</v>
      </c>
      <c r="I249" s="123">
        <f>[5]Summary!I249</f>
        <v>0</v>
      </c>
      <c r="J249" s="351">
        <f>[5]Summary!J249</f>
        <v>0</v>
      </c>
      <c r="K249" s="123">
        <f>[5]Summary!K249</f>
        <v>0</v>
      </c>
      <c r="L249" s="351">
        <f>[5]Summary!L249</f>
        <v>0</v>
      </c>
      <c r="M249" s="351">
        <f>[5]Summary!M249</f>
        <v>0</v>
      </c>
      <c r="N249" s="351">
        <f>[5]Summary!N249</f>
        <v>0</v>
      </c>
      <c r="O249" s="351">
        <f>[5]Summary!O249</f>
        <v>0</v>
      </c>
      <c r="P249" s="351">
        <f>[5]Summary!P249</f>
        <v>0</v>
      </c>
      <c r="Q249" s="351">
        <f>[5]Summary!Q249</f>
        <v>0</v>
      </c>
      <c r="R249" s="351">
        <f>[5]Summary!R249</f>
        <v>0</v>
      </c>
      <c r="S249" s="351">
        <f>[5]Summary!S249</f>
        <v>0</v>
      </c>
      <c r="T249" s="351">
        <f>[5]Summary!T249</f>
        <v>0</v>
      </c>
      <c r="U249" s="351">
        <f>[5]Summary!U249</f>
        <v>0</v>
      </c>
      <c r="V249" s="730">
        <f>[5]Summary!V249</f>
        <v>0</v>
      </c>
      <c r="W249" s="730">
        <f>[5]Summary!W249</f>
        <v>0</v>
      </c>
      <c r="X249" s="730">
        <f>[5]Summary!X249</f>
        <v>0</v>
      </c>
      <c r="Y249" s="730">
        <f>[5]Summary!Y249</f>
        <v>0</v>
      </c>
      <c r="Z249" s="730">
        <f>[5]Summary!Z249</f>
        <v>0</v>
      </c>
      <c r="AA249" s="730">
        <f>[5]Summary!AA249</f>
        <v>0</v>
      </c>
      <c r="AB249" s="730">
        <f>[5]Summary!AB249</f>
        <v>0</v>
      </c>
      <c r="AC249" s="730">
        <f>[5]Summary!AC249</f>
        <v>0</v>
      </c>
      <c r="AD249" s="730">
        <f>[5]Summary!AD249</f>
        <v>0</v>
      </c>
    </row>
    <row r="250" spans="1:30">
      <c r="A250" s="727" t="str">
        <f>[5]Summary!A250</f>
        <v>WC/RB</v>
      </c>
      <c r="B250" s="98" t="str">
        <f>[5]Summary!B250</f>
        <v>A/C 18236111 White River Surplus Land Sales</v>
      </c>
      <c r="C250" s="123">
        <f>[5]Summary!C250</f>
        <v>0</v>
      </c>
      <c r="D250" s="121">
        <f>[5]Summary!D250</f>
        <v>0</v>
      </c>
      <c r="E250" s="123">
        <f>[5]Summary!E250</f>
        <v>0</v>
      </c>
      <c r="F250" s="123">
        <f>[5]Summary!F250</f>
        <v>0</v>
      </c>
      <c r="G250" s="123">
        <f>[5]Summary!G250</f>
        <v>0</v>
      </c>
      <c r="H250" s="123">
        <f>[5]Summary!H250</f>
        <v>0</v>
      </c>
      <c r="I250" s="123">
        <f>[5]Summary!I250</f>
        <v>0</v>
      </c>
      <c r="J250" s="351">
        <f>[5]Summary!J250</f>
        <v>0</v>
      </c>
      <c r="K250" s="123">
        <f>[5]Summary!K250</f>
        <v>0</v>
      </c>
      <c r="L250" s="351">
        <f>[5]Summary!L250</f>
        <v>0</v>
      </c>
      <c r="M250" s="351">
        <f>[5]Summary!M250</f>
        <v>0</v>
      </c>
      <c r="N250" s="351">
        <f>[5]Summary!N250</f>
        <v>0</v>
      </c>
      <c r="O250" s="351">
        <f>[5]Summary!O250</f>
        <v>0</v>
      </c>
      <c r="P250" s="351">
        <f>[5]Summary!P250</f>
        <v>0</v>
      </c>
      <c r="Q250" s="351">
        <f>[5]Summary!Q250</f>
        <v>0</v>
      </c>
      <c r="R250" s="351">
        <f>[5]Summary!R250</f>
        <v>0</v>
      </c>
      <c r="S250" s="351">
        <f>[5]Summary!S250</f>
        <v>0</v>
      </c>
      <c r="T250" s="351">
        <f>[5]Summary!T250</f>
        <v>0</v>
      </c>
      <c r="U250" s="351">
        <f>[5]Summary!U250</f>
        <v>0</v>
      </c>
      <c r="V250" s="730">
        <f>[5]Summary!V250</f>
        <v>0</v>
      </c>
      <c r="W250" s="730">
        <f>[5]Summary!W250</f>
        <v>0</v>
      </c>
      <c r="X250" s="730">
        <f>[5]Summary!X250</f>
        <v>0</v>
      </c>
      <c r="Y250" s="730">
        <f>[5]Summary!Y250</f>
        <v>0</v>
      </c>
      <c r="Z250" s="730">
        <f>[5]Summary!Z250</f>
        <v>0</v>
      </c>
      <c r="AA250" s="730">
        <f>[5]Summary!AA250</f>
        <v>0</v>
      </c>
      <c r="AB250" s="730">
        <f>[5]Summary!AB250</f>
        <v>0</v>
      </c>
      <c r="AC250" s="730">
        <f>[5]Summary!AC250</f>
        <v>0</v>
      </c>
      <c r="AD250" s="730">
        <f>[5]Summary!AD250</f>
        <v>0</v>
      </c>
    </row>
    <row r="251" spans="1:30">
      <c r="A251" s="727" t="str">
        <f>[5]Summary!A251</f>
        <v>WC/RB</v>
      </c>
      <c r="B251" s="98" t="str">
        <f>[5]Summary!B251</f>
        <v>A/C 18239191 White River Reg Asset UE170033</v>
      </c>
      <c r="C251" s="123">
        <f>[5]Summary!C251</f>
        <v>0</v>
      </c>
      <c r="D251" s="121">
        <f>[5]Summary!D251</f>
        <v>0</v>
      </c>
      <c r="E251" s="123">
        <f>[5]Summary!E251</f>
        <v>16239524.336666664</v>
      </c>
      <c r="F251" s="123">
        <f>[5]Summary!F251</f>
        <v>0</v>
      </c>
      <c r="G251" s="123">
        <f>[5]Summary!G251</f>
        <v>16239524.336666664</v>
      </c>
      <c r="H251" s="123">
        <f>[5]Summary!H251</f>
        <v>0</v>
      </c>
      <c r="I251" s="123">
        <f>[5]Summary!I251</f>
        <v>16239524.336666664</v>
      </c>
      <c r="J251" s="351">
        <f>[5]Summary!J251</f>
        <v>12965654.630000001</v>
      </c>
      <c r="K251" s="123">
        <f>[5]Summary!K251</f>
        <v>0</v>
      </c>
      <c r="L251" s="351">
        <f>[5]Summary!L251</f>
        <v>0</v>
      </c>
      <c r="M251" s="351">
        <f>[5]Summary!M251</f>
        <v>0</v>
      </c>
      <c r="N251" s="351">
        <f>[5]Summary!N251</f>
        <v>0</v>
      </c>
      <c r="O251" s="351">
        <f>[5]Summary!O251</f>
        <v>-3273869.7066666633</v>
      </c>
      <c r="P251" s="351">
        <f>[5]Summary!P251</f>
        <v>0</v>
      </c>
      <c r="Q251" s="351">
        <f>[5]Summary!Q251</f>
        <v>-3273869.7066666633</v>
      </c>
      <c r="R251" s="351">
        <f>[5]Summary!R251</f>
        <v>12965654.630000001</v>
      </c>
      <c r="S251" s="351">
        <f>[5]Summary!S251</f>
        <v>0</v>
      </c>
      <c r="T251" s="351">
        <f>[5]Summary!T251</f>
        <v>0</v>
      </c>
      <c r="U251" s="351">
        <f>[5]Summary!U251</f>
        <v>0</v>
      </c>
      <c r="V251" s="730">
        <f>[5]Summary!V251</f>
        <v>0</v>
      </c>
      <c r="W251" s="730">
        <f>[5]Summary!W251</f>
        <v>0</v>
      </c>
      <c r="X251" s="730">
        <f>[5]Summary!X251</f>
        <v>0</v>
      </c>
      <c r="Y251" s="730">
        <f>[5]Summary!Y251</f>
        <v>0</v>
      </c>
      <c r="Z251" s="730">
        <f>[5]Summary!Z251</f>
        <v>0</v>
      </c>
      <c r="AA251" s="730">
        <f>[5]Summary!AA251</f>
        <v>0</v>
      </c>
      <c r="AB251" s="730">
        <f>[5]Summary!AB251</f>
        <v>0</v>
      </c>
      <c r="AC251" s="730">
        <f>[5]Summary!AC251</f>
        <v>0</v>
      </c>
      <c r="AD251" s="730">
        <f>[5]Summary!AD251</f>
        <v>12965654.630000001</v>
      </c>
    </row>
    <row r="252" spans="1:30">
      <c r="A252" s="727">
        <f>[5]Summary!A252</f>
        <v>0</v>
      </c>
      <c r="B252" s="100" t="str">
        <f>[5]Summary!B252</f>
        <v>New Deferrals</v>
      </c>
      <c r="C252" s="123">
        <f>[5]Summary!C252</f>
        <v>0</v>
      </c>
      <c r="D252" s="121">
        <f>[5]Summary!D252</f>
        <v>0</v>
      </c>
      <c r="E252" s="123">
        <f>[5]Summary!E252</f>
        <v>0</v>
      </c>
      <c r="F252" s="123">
        <f>[5]Summary!F252</f>
        <v>0</v>
      </c>
      <c r="G252" s="123">
        <f>[5]Summary!G252</f>
        <v>0</v>
      </c>
      <c r="H252" s="123">
        <f>[5]Summary!H252</f>
        <v>0</v>
      </c>
      <c r="I252" s="123">
        <f>[5]Summary!I252</f>
        <v>0</v>
      </c>
      <c r="J252" s="351">
        <f>[5]Summary!J252</f>
        <v>0</v>
      </c>
      <c r="K252" s="123">
        <f>[5]Summary!K252</f>
        <v>0</v>
      </c>
      <c r="L252" s="351">
        <f>[5]Summary!L252</f>
        <v>0</v>
      </c>
      <c r="M252" s="351">
        <f>[5]Summary!M252</f>
        <v>0</v>
      </c>
      <c r="N252" s="351">
        <f>[5]Summary!N252</f>
        <v>0</v>
      </c>
      <c r="O252" s="351">
        <f>[5]Summary!O252</f>
        <v>0</v>
      </c>
      <c r="P252" s="351">
        <f>[5]Summary!P252</f>
        <v>0</v>
      </c>
      <c r="Q252" s="351">
        <f>[5]Summary!Q252</f>
        <v>0</v>
      </c>
      <c r="R252" s="351">
        <f>[5]Summary!R252</f>
        <v>0</v>
      </c>
      <c r="S252" s="351">
        <f>[5]Summary!S252</f>
        <v>0</v>
      </c>
      <c r="T252" s="351">
        <f>[5]Summary!T252</f>
        <v>0</v>
      </c>
      <c r="U252" s="351">
        <f>[5]Summary!U252</f>
        <v>-3679667.3302051304</v>
      </c>
      <c r="V252" s="351">
        <f>[5]Summary!V252</f>
        <v>0</v>
      </c>
      <c r="W252" s="351">
        <f>[5]Summary!W252</f>
        <v>0</v>
      </c>
      <c r="X252" s="351">
        <f>[5]Summary!X252</f>
        <v>16851957.74198458</v>
      </c>
      <c r="Y252" s="351">
        <f>[5]Summary!Y252</f>
        <v>0</v>
      </c>
      <c r="Z252" s="351">
        <f>[5]Summary!Z252</f>
        <v>0</v>
      </c>
      <c r="AA252" s="351">
        <f>[5]Summary!AA252</f>
        <v>-370698.04012167035</v>
      </c>
      <c r="AB252" s="351">
        <f>[5]Summary!AB252</f>
        <v>0</v>
      </c>
      <c r="AC252" s="351">
        <f>[5]Summary!AC252</f>
        <v>12801592.371657778</v>
      </c>
      <c r="AD252" s="351">
        <f>[5]Summary!AD252</f>
        <v>12801592.371657778</v>
      </c>
    </row>
    <row r="253" spans="1:30">
      <c r="A253" s="727" t="str">
        <f>[5]Summary!A253</f>
        <v>WC/RB</v>
      </c>
      <c r="B253" s="98" t="str">
        <f>[5]Summary!B253</f>
        <v>A/C 18232321 Colstrip 1&amp;2 WeCo Coal Reserve Payment UE-111048</v>
      </c>
      <c r="C253" s="123">
        <f>[5]Summary!C253</f>
        <v>0</v>
      </c>
      <c r="D253" s="121">
        <f>[5]Summary!D253</f>
        <v>0</v>
      </c>
      <c r="E253" s="123">
        <f>[5]Summary!E253</f>
        <v>749999.69</v>
      </c>
      <c r="F253" s="123">
        <f>[5]Summary!F253</f>
        <v>0</v>
      </c>
      <c r="G253" s="123">
        <f>[5]Summary!G253</f>
        <v>749999.69</v>
      </c>
      <c r="H253" s="123">
        <f>[5]Summary!H253</f>
        <v>0</v>
      </c>
      <c r="I253" s="123">
        <f>[5]Summary!I253</f>
        <v>749999.69</v>
      </c>
      <c r="J253" s="351">
        <f>[5]Summary!J253</f>
        <v>499999.67</v>
      </c>
      <c r="K253" s="123">
        <f>[5]Summary!K253</f>
        <v>0</v>
      </c>
      <c r="L253" s="351">
        <f>[5]Summary!L253</f>
        <v>0</v>
      </c>
      <c r="M253" s="351">
        <f>[5]Summary!M253</f>
        <v>0</v>
      </c>
      <c r="N253" s="351">
        <f>[5]Summary!N253</f>
        <v>0</v>
      </c>
      <c r="O253" s="351">
        <f>[5]Summary!O253</f>
        <v>-250000.01999999996</v>
      </c>
      <c r="P253" s="351">
        <f>[5]Summary!P253</f>
        <v>0</v>
      </c>
      <c r="Q253" s="351">
        <f>[5]Summary!Q253</f>
        <v>-250000.01999999996</v>
      </c>
      <c r="R253" s="351">
        <f>[5]Summary!R253</f>
        <v>499999.67</v>
      </c>
      <c r="S253" s="351">
        <f>[5]Summary!S253</f>
        <v>0</v>
      </c>
      <c r="T253" s="351">
        <f>[5]Summary!T253</f>
        <v>-499999.67</v>
      </c>
      <c r="U253" s="351">
        <f>[5]Summary!U253</f>
        <v>0</v>
      </c>
      <c r="V253" s="730">
        <f>[5]Summary!V253</f>
        <v>0</v>
      </c>
      <c r="W253" s="730">
        <f>[5]Summary!W253</f>
        <v>0</v>
      </c>
      <c r="X253" s="730">
        <f>[5]Summary!X253</f>
        <v>0</v>
      </c>
      <c r="Y253" s="730">
        <f>[5]Summary!Y253</f>
        <v>0</v>
      </c>
      <c r="Z253" s="730">
        <f>[5]Summary!Z253</f>
        <v>0</v>
      </c>
      <c r="AA253" s="730">
        <f>[5]Summary!AA253</f>
        <v>0</v>
      </c>
      <c r="AB253" s="730">
        <f>[5]Summary!AB253</f>
        <v>0</v>
      </c>
      <c r="AC253" s="730">
        <f>[5]Summary!AC253</f>
        <v>-499999.67</v>
      </c>
      <c r="AD253" s="730">
        <f>[5]Summary!AD253</f>
        <v>0</v>
      </c>
    </row>
    <row r="254" spans="1:30">
      <c r="A254" s="727" t="str">
        <f>[5]Summary!A254</f>
        <v>WC/RB</v>
      </c>
      <c r="B254" s="98" t="str">
        <f>[5]Summary!B254</f>
        <v>A/C 18238311 Ferndale Reg Asset UE-130617</v>
      </c>
      <c r="C254" s="123">
        <f>[5]Summary!C254</f>
        <v>0</v>
      </c>
      <c r="D254" s="121">
        <f>[5]Summary!D254</f>
        <v>0</v>
      </c>
      <c r="E254" s="123">
        <f>[5]Summary!E254</f>
        <v>6027225.7599999988</v>
      </c>
      <c r="F254" s="123">
        <f>[5]Summary!F254</f>
        <v>0</v>
      </c>
      <c r="G254" s="123">
        <f>[5]Summary!G254</f>
        <v>6027225.7599999988</v>
      </c>
      <c r="H254" s="123">
        <f>[5]Summary!H254</f>
        <v>0</v>
      </c>
      <c r="I254" s="123">
        <f>[5]Summary!I254</f>
        <v>6027225.7599999988</v>
      </c>
      <c r="J254" s="351">
        <f>[5]Summary!J254</f>
        <v>3767013.76</v>
      </c>
      <c r="K254" s="123">
        <f>[5]Summary!K254</f>
        <v>0</v>
      </c>
      <c r="L254" s="351">
        <f>[5]Summary!L254</f>
        <v>0</v>
      </c>
      <c r="M254" s="351">
        <f>[5]Summary!M254</f>
        <v>0</v>
      </c>
      <c r="N254" s="351">
        <f>[5]Summary!N254</f>
        <v>0</v>
      </c>
      <c r="O254" s="351">
        <f>[5]Summary!O254</f>
        <v>-2260211.9999999991</v>
      </c>
      <c r="P254" s="351">
        <f>[5]Summary!P254</f>
        <v>0</v>
      </c>
      <c r="Q254" s="351">
        <f>[5]Summary!Q254</f>
        <v>-2260211.9999999991</v>
      </c>
      <c r="R254" s="351">
        <f>[5]Summary!R254</f>
        <v>3767013.76</v>
      </c>
      <c r="S254" s="351">
        <f>[5]Summary!S254</f>
        <v>0</v>
      </c>
      <c r="T254" s="351">
        <f>[5]Summary!T254</f>
        <v>-3767013.76</v>
      </c>
      <c r="U254" s="351">
        <f>[5]Summary!U254</f>
        <v>0</v>
      </c>
      <c r="V254" s="730">
        <f>[5]Summary!V254</f>
        <v>0</v>
      </c>
      <c r="W254" s="730">
        <f>[5]Summary!W254</f>
        <v>0</v>
      </c>
      <c r="X254" s="730">
        <f>[5]Summary!X254</f>
        <v>0</v>
      </c>
      <c r="Y254" s="730">
        <f>[5]Summary!Y254</f>
        <v>0</v>
      </c>
      <c r="Z254" s="730">
        <f>[5]Summary!Z254</f>
        <v>0</v>
      </c>
      <c r="AA254" s="730">
        <f>[5]Summary!AA254</f>
        <v>0</v>
      </c>
      <c r="AB254" s="730">
        <f>[5]Summary!AB254</f>
        <v>0</v>
      </c>
      <c r="AC254" s="730">
        <f>[5]Summary!AC254</f>
        <v>-3767013.76</v>
      </c>
      <c r="AD254" s="730">
        <f>[5]Summary!AD254</f>
        <v>0</v>
      </c>
    </row>
    <row r="255" spans="1:30">
      <c r="A255" s="727" t="str">
        <f>[5]Summary!A255</f>
        <v>WC/RB</v>
      </c>
      <c r="B255" s="352" t="str">
        <f>[5]Summary!B255</f>
        <v>A/C 18235521 Mint Farm Deferral - UE-090704</v>
      </c>
      <c r="C255" s="123">
        <f>[5]Summary!C255</f>
        <v>0</v>
      </c>
      <c r="D255" s="121">
        <f>[5]Summary!D255</f>
        <v>0</v>
      </c>
      <c r="E255" s="123">
        <f>[5]Summary!E255</f>
        <v>19307860.879999999</v>
      </c>
      <c r="F255" s="123">
        <f>[5]Summary!F255</f>
        <v>0</v>
      </c>
      <c r="G255" s="123">
        <f>[5]Summary!G255</f>
        <v>19307860.879999999</v>
      </c>
      <c r="H255" s="123">
        <f>[5]Summary!H255</f>
        <v>0</v>
      </c>
      <c r="I255" s="123">
        <f>[5]Summary!I255</f>
        <v>19307860.879999999</v>
      </c>
      <c r="J255" s="351">
        <f>[5]Summary!J255</f>
        <v>17865334.879999999</v>
      </c>
      <c r="K255" s="123">
        <f>[5]Summary!K255</f>
        <v>0</v>
      </c>
      <c r="L255" s="351">
        <f>[5]Summary!L255</f>
        <v>0</v>
      </c>
      <c r="M255" s="351">
        <f>[5]Summary!M255</f>
        <v>0</v>
      </c>
      <c r="N255" s="351">
        <f>[5]Summary!N255</f>
        <v>0</v>
      </c>
      <c r="O255" s="351">
        <f>[5]Summary!O255</f>
        <v>-1442526</v>
      </c>
      <c r="P255" s="351">
        <f>[5]Summary!P255</f>
        <v>0</v>
      </c>
      <c r="Q255" s="351">
        <f>[5]Summary!Q255</f>
        <v>-1442526</v>
      </c>
      <c r="R255" s="351">
        <f>[5]Summary!R255</f>
        <v>17865334.879999999</v>
      </c>
      <c r="S255" s="351">
        <f>[5]Summary!S255</f>
        <v>0</v>
      </c>
      <c r="T255" s="351">
        <f>[5]Summary!T255</f>
        <v>-5289261.5049776919</v>
      </c>
      <c r="U255" s="351">
        <f>[5]Summary!U255</f>
        <v>0</v>
      </c>
      <c r="V255" s="730">
        <f>[5]Summary!V255</f>
        <v>0</v>
      </c>
      <c r="W255" s="730">
        <f>[5]Summary!W255</f>
        <v>0</v>
      </c>
      <c r="X255" s="730">
        <f>[5]Summary!X255</f>
        <v>0</v>
      </c>
      <c r="Y255" s="730">
        <f>[5]Summary!Y255</f>
        <v>0</v>
      </c>
      <c r="Z255" s="730">
        <f>[5]Summary!Z255</f>
        <v>0</v>
      </c>
      <c r="AA255" s="730">
        <f>[5]Summary!AA255</f>
        <v>0</v>
      </c>
      <c r="AB255" s="730">
        <f>[5]Summary!AB255</f>
        <v>0</v>
      </c>
      <c r="AC255" s="730">
        <f>[5]Summary!AC255</f>
        <v>-5289261.5049776919</v>
      </c>
      <c r="AD255" s="730">
        <f>[5]Summary!AD255</f>
        <v>12576073.375022307</v>
      </c>
    </row>
    <row r="256" spans="1:30">
      <c r="A256" s="727" t="str">
        <f>[5]Summary!A256</f>
        <v>WC/RB</v>
      </c>
      <c r="B256" s="98" t="str">
        <f>[5]Summary!B256</f>
        <v>A/C 13400021 PSE Merchant Deposit - Transmission</v>
      </c>
      <c r="C256" s="123">
        <f>[5]Summary!C256</f>
        <v>0</v>
      </c>
      <c r="D256" s="121">
        <f>[5]Summary!D256</f>
        <v>0</v>
      </c>
      <c r="E256" s="123">
        <f>[5]Summary!E256</f>
        <v>13093873.765000001</v>
      </c>
      <c r="F256" s="123">
        <f>[5]Summary!F256</f>
        <v>0</v>
      </c>
      <c r="G256" s="123">
        <f>[5]Summary!G256</f>
        <v>13093873.765000001</v>
      </c>
      <c r="H256" s="123">
        <f>[5]Summary!H256</f>
        <v>0</v>
      </c>
      <c r="I256" s="123">
        <f>[5]Summary!I256</f>
        <v>13093873.765000001</v>
      </c>
      <c r="J256" s="351">
        <f>[5]Summary!J256</f>
        <v>14308675.119999999</v>
      </c>
      <c r="K256" s="123">
        <f>[5]Summary!K256</f>
        <v>0</v>
      </c>
      <c r="L256" s="351">
        <f>[5]Summary!L256</f>
        <v>0</v>
      </c>
      <c r="M256" s="351">
        <f>[5]Summary!M256</f>
        <v>0</v>
      </c>
      <c r="N256" s="351">
        <f>[5]Summary!N256</f>
        <v>0</v>
      </c>
      <c r="O256" s="351">
        <f>[5]Summary!O256</f>
        <v>1214801.3549999986</v>
      </c>
      <c r="P256" s="351">
        <f>[5]Summary!P256</f>
        <v>0</v>
      </c>
      <c r="Q256" s="351">
        <f>[5]Summary!Q256</f>
        <v>1214801.3549999986</v>
      </c>
      <c r="R256" s="351">
        <f>[5]Summary!R256</f>
        <v>14308675.119999999</v>
      </c>
      <c r="S256" s="351">
        <f>[5]Summary!S256</f>
        <v>0</v>
      </c>
      <c r="T256" s="351">
        <f>[5]Summary!T256</f>
        <v>0</v>
      </c>
      <c r="U256" s="351">
        <f>[5]Summary!U256</f>
        <v>0</v>
      </c>
      <c r="V256" s="730">
        <f>[5]Summary!V256</f>
        <v>0</v>
      </c>
      <c r="W256" s="730">
        <f>[5]Summary!W256</f>
        <v>0</v>
      </c>
      <c r="X256" s="730">
        <f>[5]Summary!X256</f>
        <v>0</v>
      </c>
      <c r="Y256" s="730">
        <f>[5]Summary!Y256</f>
        <v>0</v>
      </c>
      <c r="Z256" s="730">
        <f>[5]Summary!Z256</f>
        <v>0</v>
      </c>
      <c r="AA256" s="730">
        <f>[5]Summary!AA256</f>
        <v>0</v>
      </c>
      <c r="AB256" s="730">
        <f>[5]Summary!AB256</f>
        <v>0</v>
      </c>
      <c r="AC256" s="730">
        <f>[5]Summary!AC256</f>
        <v>0</v>
      </c>
      <c r="AD256" s="730">
        <f>[5]Summary!AD256</f>
        <v>14308675.119999999</v>
      </c>
    </row>
    <row r="257" spans="1:30">
      <c r="A257" s="727" t="str">
        <f>[5]Summary!A257</f>
        <v>WC/RB</v>
      </c>
      <c r="B257" s="98" t="str">
        <f>[5]Summary!B257</f>
        <v>A/C 13400031 PSE Transmission Contra - Merchant Deposit</v>
      </c>
      <c r="C257" s="123">
        <f>[5]Summary!C257</f>
        <v>0</v>
      </c>
      <c r="D257" s="121">
        <f>[5]Summary!D257</f>
        <v>0</v>
      </c>
      <c r="E257" s="123">
        <f>[5]Summary!E257</f>
        <v>-13093873.765000001</v>
      </c>
      <c r="F257" s="123">
        <f>[5]Summary!F257</f>
        <v>0</v>
      </c>
      <c r="G257" s="123">
        <f>[5]Summary!G257</f>
        <v>-13093873.765000001</v>
      </c>
      <c r="H257" s="123">
        <f>[5]Summary!H257</f>
        <v>0</v>
      </c>
      <c r="I257" s="123">
        <f>[5]Summary!I257</f>
        <v>-13093873.765000001</v>
      </c>
      <c r="J257" s="351">
        <f>[5]Summary!J257</f>
        <v>-14308675.119999999</v>
      </c>
      <c r="K257" s="123">
        <f>[5]Summary!K257</f>
        <v>0</v>
      </c>
      <c r="L257" s="351">
        <f>[5]Summary!L257</f>
        <v>0</v>
      </c>
      <c r="M257" s="351">
        <f>[5]Summary!M257</f>
        <v>0</v>
      </c>
      <c r="N257" s="351">
        <f>[5]Summary!N257</f>
        <v>0</v>
      </c>
      <c r="O257" s="351">
        <f>[5]Summary!O257</f>
        <v>-1214801.3549999986</v>
      </c>
      <c r="P257" s="351">
        <f>[5]Summary!P257</f>
        <v>0</v>
      </c>
      <c r="Q257" s="351">
        <f>[5]Summary!Q257</f>
        <v>-1214801.3549999986</v>
      </c>
      <c r="R257" s="351">
        <f>[5]Summary!R257</f>
        <v>-14308675.119999999</v>
      </c>
      <c r="S257" s="351">
        <f>[5]Summary!S257</f>
        <v>0</v>
      </c>
      <c r="T257" s="351">
        <f>[5]Summary!T257</f>
        <v>0</v>
      </c>
      <c r="U257" s="351">
        <f>[5]Summary!U257</f>
        <v>0</v>
      </c>
      <c r="V257" s="730">
        <f>[5]Summary!V257</f>
        <v>0</v>
      </c>
      <c r="W257" s="730">
        <f>[5]Summary!W257</f>
        <v>0</v>
      </c>
      <c r="X257" s="730">
        <f>[5]Summary!X257</f>
        <v>0</v>
      </c>
      <c r="Y257" s="730">
        <f>[5]Summary!Y257</f>
        <v>0</v>
      </c>
      <c r="Z257" s="730">
        <f>[5]Summary!Z257</f>
        <v>0</v>
      </c>
      <c r="AA257" s="730">
        <f>[5]Summary!AA257</f>
        <v>0</v>
      </c>
      <c r="AB257" s="730">
        <f>[5]Summary!AB257</f>
        <v>0</v>
      </c>
      <c r="AC257" s="730">
        <f>[5]Summary!AC257</f>
        <v>0</v>
      </c>
      <c r="AD257" s="730">
        <f>[5]Summary!AD257</f>
        <v>-14308675.119999999</v>
      </c>
    </row>
    <row r="258" spans="1:30">
      <c r="A258" s="727" t="str">
        <f>[5]Summary!A258</f>
        <v>WC/RB</v>
      </c>
      <c r="B258" s="98" t="str">
        <f>[5]Summary!B258</f>
        <v>A/C 13400111 BPA RES JD Wind Deposit</v>
      </c>
      <c r="C258" s="123">
        <f>[5]Summary!C258</f>
        <v>0</v>
      </c>
      <c r="D258" s="121">
        <f>[5]Summary!D258</f>
        <v>0</v>
      </c>
      <c r="E258" s="123">
        <f>[5]Summary!E258</f>
        <v>25000</v>
      </c>
      <c r="F258" s="123">
        <f>[5]Summary!F258</f>
        <v>0</v>
      </c>
      <c r="G258" s="123">
        <f>[5]Summary!G258</f>
        <v>25000</v>
      </c>
      <c r="H258" s="123">
        <f>[5]Summary!H258</f>
        <v>0</v>
      </c>
      <c r="I258" s="123">
        <f>[5]Summary!I258</f>
        <v>25000</v>
      </c>
      <c r="J258" s="351">
        <f>[5]Summary!J258</f>
        <v>25000</v>
      </c>
      <c r="K258" s="123">
        <f>[5]Summary!K258</f>
        <v>0</v>
      </c>
      <c r="L258" s="351">
        <f>[5]Summary!L258</f>
        <v>0</v>
      </c>
      <c r="M258" s="351">
        <f>[5]Summary!M258</f>
        <v>0</v>
      </c>
      <c r="N258" s="351">
        <f>[5]Summary!N258</f>
        <v>0</v>
      </c>
      <c r="O258" s="351">
        <f>[5]Summary!O258</f>
        <v>0</v>
      </c>
      <c r="P258" s="351">
        <f>[5]Summary!P258</f>
        <v>0</v>
      </c>
      <c r="Q258" s="351">
        <f>[5]Summary!Q258</f>
        <v>0</v>
      </c>
      <c r="R258" s="351">
        <f>[5]Summary!R258</f>
        <v>25000</v>
      </c>
      <c r="S258" s="351">
        <f>[5]Summary!S258</f>
        <v>0</v>
      </c>
      <c r="T258" s="351">
        <f>[5]Summary!T258</f>
        <v>0</v>
      </c>
      <c r="U258" s="351">
        <f>[5]Summary!U258</f>
        <v>0</v>
      </c>
      <c r="V258" s="730">
        <f>[5]Summary!V258</f>
        <v>0</v>
      </c>
      <c r="W258" s="730">
        <f>[5]Summary!W258</f>
        <v>0</v>
      </c>
      <c r="X258" s="730">
        <f>[5]Summary!X258</f>
        <v>0</v>
      </c>
      <c r="Y258" s="730">
        <f>[5]Summary!Y258</f>
        <v>0</v>
      </c>
      <c r="Z258" s="730">
        <f>[5]Summary!Z258</f>
        <v>0</v>
      </c>
      <c r="AA258" s="730">
        <f>[5]Summary!AA258</f>
        <v>0</v>
      </c>
      <c r="AB258" s="730">
        <f>[5]Summary!AB258</f>
        <v>0</v>
      </c>
      <c r="AC258" s="730">
        <f>[5]Summary!AC258</f>
        <v>0</v>
      </c>
      <c r="AD258" s="730">
        <f>[5]Summary!AD258</f>
        <v>25000</v>
      </c>
    </row>
    <row r="259" spans="1:30">
      <c r="A259" s="727" t="str">
        <f>[5]Summary!A259</f>
        <v>WC/RB</v>
      </c>
      <c r="B259" s="751" t="str">
        <f>[5]Summary!B259</f>
        <v>A/C 13400231 BPA - Mint Farm Station Svcc TSM Firm D</v>
      </c>
      <c r="C259" s="123">
        <f>[5]Summary!C259</f>
        <v>0</v>
      </c>
      <c r="D259" s="121">
        <f>[5]Summary!D259</f>
        <v>0</v>
      </c>
      <c r="E259" s="123">
        <f>[5]Summary!E259</f>
        <v>0</v>
      </c>
      <c r="F259" s="123">
        <f>[5]Summary!F259</f>
        <v>0</v>
      </c>
      <c r="G259" s="123">
        <f>[5]Summary!G259</f>
        <v>0</v>
      </c>
      <c r="H259" s="123">
        <f>[5]Summary!H259</f>
        <v>0</v>
      </c>
      <c r="I259" s="123">
        <f>[5]Summary!I259</f>
        <v>0</v>
      </c>
      <c r="J259" s="351">
        <f>[5]Summary!J259</f>
        <v>0</v>
      </c>
      <c r="K259" s="123">
        <f>[5]Summary!K259</f>
        <v>0</v>
      </c>
      <c r="L259" s="351">
        <f>[5]Summary!L259</f>
        <v>0</v>
      </c>
      <c r="M259" s="351">
        <f>[5]Summary!M259</f>
        <v>0</v>
      </c>
      <c r="N259" s="351">
        <f>[5]Summary!N259</f>
        <v>0</v>
      </c>
      <c r="O259" s="351">
        <f>[5]Summary!O259</f>
        <v>0</v>
      </c>
      <c r="P259" s="351">
        <f>[5]Summary!P259</f>
        <v>0</v>
      </c>
      <c r="Q259" s="351">
        <f>[5]Summary!Q259</f>
        <v>0</v>
      </c>
      <c r="R259" s="351">
        <f>[5]Summary!R259</f>
        <v>0</v>
      </c>
      <c r="S259" s="351">
        <f>[5]Summary!S259</f>
        <v>0</v>
      </c>
      <c r="T259" s="351">
        <f>[5]Summary!T259</f>
        <v>0</v>
      </c>
      <c r="U259" s="351">
        <f>[5]Summary!U259</f>
        <v>0</v>
      </c>
      <c r="V259" s="730">
        <f>[5]Summary!V259</f>
        <v>0</v>
      </c>
      <c r="W259" s="730">
        <f>[5]Summary!W259</f>
        <v>0</v>
      </c>
      <c r="X259" s="730">
        <f>[5]Summary!X259</f>
        <v>0</v>
      </c>
      <c r="Y259" s="730">
        <f>[5]Summary!Y259</f>
        <v>0</v>
      </c>
      <c r="Z259" s="730">
        <f>[5]Summary!Z259</f>
        <v>0</v>
      </c>
      <c r="AA259" s="730">
        <f>[5]Summary!AA259</f>
        <v>0</v>
      </c>
      <c r="AB259" s="730">
        <f>[5]Summary!AB259</f>
        <v>0</v>
      </c>
      <c r="AC259" s="730">
        <f>[5]Summary!AC259</f>
        <v>0</v>
      </c>
      <c r="AD259" s="730">
        <f>[5]Summary!AD259</f>
        <v>0</v>
      </c>
    </row>
    <row r="260" spans="1:30">
      <c r="A260" s="727" t="str">
        <f>[5]Summary!A260</f>
        <v>WC/RB</v>
      </c>
      <c r="B260" s="751" t="str">
        <f>[5]Summary!B260</f>
        <v>A/C 13400241 BPA Hopkins Ridge Transmission Deposit</v>
      </c>
      <c r="C260" s="123">
        <f>[5]Summary!C260</f>
        <v>0</v>
      </c>
      <c r="D260" s="121">
        <f>[5]Summary!D260</f>
        <v>0</v>
      </c>
      <c r="E260" s="123">
        <f>[5]Summary!E260</f>
        <v>0</v>
      </c>
      <c r="F260" s="123">
        <f>[5]Summary!F260</f>
        <v>0</v>
      </c>
      <c r="G260" s="123">
        <f>[5]Summary!G260</f>
        <v>0</v>
      </c>
      <c r="H260" s="123">
        <f>[5]Summary!H260</f>
        <v>0</v>
      </c>
      <c r="I260" s="123">
        <f>[5]Summary!I260</f>
        <v>0</v>
      </c>
      <c r="J260" s="351">
        <f>[5]Summary!J260</f>
        <v>0</v>
      </c>
      <c r="K260" s="123">
        <f>[5]Summary!K260</f>
        <v>0</v>
      </c>
      <c r="L260" s="351">
        <f>[5]Summary!L260</f>
        <v>0</v>
      </c>
      <c r="M260" s="351">
        <f>[5]Summary!M260</f>
        <v>0</v>
      </c>
      <c r="N260" s="351">
        <f>[5]Summary!N260</f>
        <v>0</v>
      </c>
      <c r="O260" s="351">
        <f>[5]Summary!O260</f>
        <v>0</v>
      </c>
      <c r="P260" s="351">
        <f>[5]Summary!P260</f>
        <v>0</v>
      </c>
      <c r="Q260" s="351">
        <f>[5]Summary!Q260</f>
        <v>0</v>
      </c>
      <c r="R260" s="351">
        <f>[5]Summary!R260</f>
        <v>0</v>
      </c>
      <c r="S260" s="351">
        <f>[5]Summary!S260</f>
        <v>0</v>
      </c>
      <c r="T260" s="351">
        <f>[5]Summary!T260</f>
        <v>0</v>
      </c>
      <c r="U260" s="351">
        <f>[5]Summary!U260</f>
        <v>0</v>
      </c>
      <c r="V260" s="730">
        <f>[5]Summary!V260</f>
        <v>0</v>
      </c>
      <c r="W260" s="730">
        <f>[5]Summary!W260</f>
        <v>0</v>
      </c>
      <c r="X260" s="730">
        <f>[5]Summary!X260</f>
        <v>0</v>
      </c>
      <c r="Y260" s="730">
        <f>[5]Summary!Y260</f>
        <v>0</v>
      </c>
      <c r="Z260" s="730">
        <f>[5]Summary!Z260</f>
        <v>0</v>
      </c>
      <c r="AA260" s="730">
        <f>[5]Summary!AA260</f>
        <v>0</v>
      </c>
      <c r="AB260" s="730">
        <f>[5]Summary!AB260</f>
        <v>0</v>
      </c>
      <c r="AC260" s="730">
        <f>[5]Summary!AC260</f>
        <v>0</v>
      </c>
      <c r="AD260" s="730">
        <f>[5]Summary!AD260</f>
        <v>0</v>
      </c>
    </row>
    <row r="261" spans="1:30">
      <c r="A261" s="727" t="str">
        <f>[5]Summary!A261</f>
        <v>WC/RB</v>
      </c>
      <c r="B261" s="751" t="str">
        <f>[5]Summary!B261</f>
        <v>A/C 13400261 BPA TSR 80368917-Goldendale Deposit</v>
      </c>
      <c r="C261" s="123">
        <f>[5]Summary!C261</f>
        <v>0</v>
      </c>
      <c r="D261" s="121">
        <f>[5]Summary!D261</f>
        <v>0</v>
      </c>
      <c r="E261" s="123">
        <f>[5]Summary!E261</f>
        <v>379432.95833333331</v>
      </c>
      <c r="F261" s="123">
        <f>[5]Summary!F261</f>
        <v>0</v>
      </c>
      <c r="G261" s="123">
        <f>[5]Summary!G261</f>
        <v>379432.95833333331</v>
      </c>
      <c r="H261" s="123">
        <f>[5]Summary!H261</f>
        <v>0</v>
      </c>
      <c r="I261" s="123">
        <f>[5]Summary!I261</f>
        <v>379432.95833333331</v>
      </c>
      <c r="J261" s="351">
        <f>[5]Summary!J261</f>
        <v>252930</v>
      </c>
      <c r="K261" s="123">
        <f>[5]Summary!K261</f>
        <v>0</v>
      </c>
      <c r="L261" s="351">
        <f>[5]Summary!L261</f>
        <v>0</v>
      </c>
      <c r="M261" s="351">
        <f>[5]Summary!M261</f>
        <v>0</v>
      </c>
      <c r="N261" s="351">
        <f>[5]Summary!N261</f>
        <v>0</v>
      </c>
      <c r="O261" s="351">
        <f>[5]Summary!O261</f>
        <v>-126502.95833333331</v>
      </c>
      <c r="P261" s="351">
        <f>[5]Summary!P261</f>
        <v>0</v>
      </c>
      <c r="Q261" s="351">
        <f>[5]Summary!Q261</f>
        <v>-126502.95833333331</v>
      </c>
      <c r="R261" s="351">
        <f>[5]Summary!R261</f>
        <v>252930</v>
      </c>
      <c r="S261" s="351">
        <f>[5]Summary!S261</f>
        <v>0</v>
      </c>
      <c r="T261" s="351">
        <f>[5]Summary!T261</f>
        <v>0</v>
      </c>
      <c r="U261" s="351">
        <f>[5]Summary!U261</f>
        <v>0</v>
      </c>
      <c r="V261" s="730">
        <f>[5]Summary!V261</f>
        <v>0</v>
      </c>
      <c r="W261" s="730">
        <f>[5]Summary!W261</f>
        <v>0</v>
      </c>
      <c r="X261" s="730">
        <f>[5]Summary!X261</f>
        <v>0</v>
      </c>
      <c r="Y261" s="730">
        <f>[5]Summary!Y261</f>
        <v>0</v>
      </c>
      <c r="Z261" s="730">
        <f>[5]Summary!Z261</f>
        <v>0</v>
      </c>
      <c r="AA261" s="730">
        <f>[5]Summary!AA261</f>
        <v>0</v>
      </c>
      <c r="AB261" s="730">
        <f>[5]Summary!AB261</f>
        <v>0</v>
      </c>
      <c r="AC261" s="730">
        <f>[5]Summary!AC261</f>
        <v>0</v>
      </c>
      <c r="AD261" s="730">
        <f>[5]Summary!AD261</f>
        <v>252930</v>
      </c>
    </row>
    <row r="262" spans="1:30">
      <c r="A262" s="727" t="str">
        <f>[5]Summary!A262</f>
        <v>WC/RB</v>
      </c>
      <c r="B262" s="751" t="str">
        <f>[5]Summary!B262</f>
        <v>A/C 13400321 Otr Special Deposits-BPA TSR 81325474</v>
      </c>
      <c r="C262" s="123">
        <f>[5]Summary!C262</f>
        <v>0</v>
      </c>
      <c r="D262" s="121">
        <f>[5]Summary!D262</f>
        <v>0</v>
      </c>
      <c r="E262" s="123">
        <f>[5]Summary!E262</f>
        <v>36619.5</v>
      </c>
      <c r="F262" s="123">
        <f>[5]Summary!F262</f>
        <v>0</v>
      </c>
      <c r="G262" s="123">
        <f>[5]Summary!G262</f>
        <v>36619.5</v>
      </c>
      <c r="H262" s="123">
        <f>[5]Summary!H262</f>
        <v>0</v>
      </c>
      <c r="I262" s="123">
        <f>[5]Summary!I262</f>
        <v>36619.5</v>
      </c>
      <c r="J262" s="351">
        <f>[5]Summary!J262</f>
        <v>30000</v>
      </c>
      <c r="K262" s="123">
        <f>[5]Summary!K262</f>
        <v>0</v>
      </c>
      <c r="L262" s="351">
        <f>[5]Summary!L262</f>
        <v>0</v>
      </c>
      <c r="M262" s="351">
        <f>[5]Summary!M262</f>
        <v>0</v>
      </c>
      <c r="N262" s="351">
        <f>[5]Summary!N262</f>
        <v>0</v>
      </c>
      <c r="O262" s="351">
        <f>[5]Summary!O262</f>
        <v>-6619.5</v>
      </c>
      <c r="P262" s="351">
        <f>[5]Summary!P262</f>
        <v>0</v>
      </c>
      <c r="Q262" s="351">
        <f>[5]Summary!Q262</f>
        <v>-6619.5</v>
      </c>
      <c r="R262" s="351">
        <f>[5]Summary!R262</f>
        <v>30000</v>
      </c>
      <c r="S262" s="351">
        <f>[5]Summary!S262</f>
        <v>0</v>
      </c>
      <c r="T262" s="351">
        <f>[5]Summary!T262</f>
        <v>0</v>
      </c>
      <c r="U262" s="351">
        <f>[5]Summary!U262</f>
        <v>0</v>
      </c>
      <c r="V262" s="730">
        <f>[5]Summary!V262</f>
        <v>0</v>
      </c>
      <c r="W262" s="730">
        <f>[5]Summary!W262</f>
        <v>0</v>
      </c>
      <c r="X262" s="730">
        <f>[5]Summary!X262</f>
        <v>0</v>
      </c>
      <c r="Y262" s="730">
        <f>[5]Summary!Y262</f>
        <v>0</v>
      </c>
      <c r="Z262" s="730">
        <f>[5]Summary!Z262</f>
        <v>0</v>
      </c>
      <c r="AA262" s="730">
        <f>[5]Summary!AA262</f>
        <v>0</v>
      </c>
      <c r="AB262" s="730">
        <f>[5]Summary!AB262</f>
        <v>0</v>
      </c>
      <c r="AC262" s="730">
        <f>[5]Summary!AC262</f>
        <v>0</v>
      </c>
      <c r="AD262" s="730">
        <f>[5]Summary!AD262</f>
        <v>30000</v>
      </c>
    </row>
    <row r="263" spans="1:30">
      <c r="A263" s="727" t="str">
        <f>[5]Summary!A263</f>
        <v>WC/RB</v>
      </c>
      <c r="B263" s="98" t="str">
        <f>[5]Summary!B263</f>
        <v>A/C 12800001 Chelan PUD Contract Prepmt Requirement</v>
      </c>
      <c r="C263" s="123">
        <f>[5]Summary!C263</f>
        <v>0</v>
      </c>
      <c r="D263" s="121">
        <f>[5]Summary!D263</f>
        <v>0</v>
      </c>
      <c r="E263" s="123">
        <f>[5]Summary!E263</f>
        <v>18500000</v>
      </c>
      <c r="F263" s="123">
        <f>[5]Summary!F263</f>
        <v>0</v>
      </c>
      <c r="G263" s="123">
        <f>[5]Summary!G263</f>
        <v>18500000</v>
      </c>
      <c r="H263" s="123">
        <f>[5]Summary!H263</f>
        <v>0</v>
      </c>
      <c r="I263" s="123">
        <f>[5]Summary!I263</f>
        <v>18500000</v>
      </c>
      <c r="J263" s="351">
        <f>[5]Summary!J263</f>
        <v>18500000</v>
      </c>
      <c r="K263" s="123">
        <f>[5]Summary!K263</f>
        <v>0</v>
      </c>
      <c r="L263" s="351">
        <f>[5]Summary!L263</f>
        <v>0</v>
      </c>
      <c r="M263" s="351">
        <f>[5]Summary!M263</f>
        <v>0</v>
      </c>
      <c r="N263" s="351">
        <f>[5]Summary!N263</f>
        <v>0</v>
      </c>
      <c r="O263" s="351">
        <f>[5]Summary!O263</f>
        <v>0</v>
      </c>
      <c r="P263" s="351">
        <f>[5]Summary!P263</f>
        <v>0</v>
      </c>
      <c r="Q263" s="351">
        <f>[5]Summary!Q263</f>
        <v>0</v>
      </c>
      <c r="R263" s="351">
        <f>[5]Summary!R263</f>
        <v>18500000</v>
      </c>
      <c r="S263" s="351">
        <f>[5]Summary!S263</f>
        <v>0</v>
      </c>
      <c r="T263" s="351">
        <f>[5]Summary!T263</f>
        <v>0</v>
      </c>
      <c r="U263" s="351">
        <f>[5]Summary!U263</f>
        <v>0</v>
      </c>
      <c r="V263" s="730">
        <f>[5]Summary!V263</f>
        <v>0</v>
      </c>
      <c r="W263" s="730">
        <f>[5]Summary!W263</f>
        <v>0</v>
      </c>
      <c r="X263" s="730">
        <f>[5]Summary!X263</f>
        <v>0</v>
      </c>
      <c r="Y263" s="730">
        <f>[5]Summary!Y263</f>
        <v>0</v>
      </c>
      <c r="Z263" s="730">
        <f>[5]Summary!Z263</f>
        <v>0</v>
      </c>
      <c r="AA263" s="730">
        <f>[5]Summary!AA263</f>
        <v>0</v>
      </c>
      <c r="AB263" s="730">
        <f>[5]Summary!AB263</f>
        <v>0</v>
      </c>
      <c r="AC263" s="730">
        <f>[5]Summary!AC263</f>
        <v>0</v>
      </c>
      <c r="AD263" s="730">
        <f>[5]Summary!AD263</f>
        <v>18500000</v>
      </c>
    </row>
    <row r="264" spans="1:30">
      <c r="A264" s="727" t="str">
        <f>[5]Summary!A264</f>
        <v>WC/RB</v>
      </c>
      <c r="B264" s="98" t="str">
        <f>[5]Summary!B264</f>
        <v>A/C 18230351 Chelan PUD Contract Initiation</v>
      </c>
      <c r="C264" s="123">
        <f>[5]Summary!C264</f>
        <v>0</v>
      </c>
      <c r="D264" s="121">
        <f>[5]Summary!D264</f>
        <v>0</v>
      </c>
      <c r="E264" s="123">
        <f>[5]Summary!E264</f>
        <v>94507541.950000003</v>
      </c>
      <c r="F264" s="123">
        <f>[5]Summary!F264</f>
        <v>0</v>
      </c>
      <c r="G264" s="123">
        <f>[5]Summary!G264</f>
        <v>94507541.950000003</v>
      </c>
      <c r="H264" s="123">
        <f>[5]Summary!H264</f>
        <v>0</v>
      </c>
      <c r="I264" s="123">
        <f>[5]Summary!I264</f>
        <v>94507541.950000003</v>
      </c>
      <c r="J264" s="351">
        <f>[5]Summary!J264</f>
        <v>90963509.170000002</v>
      </c>
      <c r="K264" s="123">
        <f>[5]Summary!K264</f>
        <v>0</v>
      </c>
      <c r="L264" s="351">
        <f>[5]Summary!L264</f>
        <v>0</v>
      </c>
      <c r="M264" s="351">
        <f>[5]Summary!M264</f>
        <v>0</v>
      </c>
      <c r="N264" s="351">
        <f>[5]Summary!N264</f>
        <v>0</v>
      </c>
      <c r="O264" s="351">
        <f>[5]Summary!O264</f>
        <v>-3544032.7800000012</v>
      </c>
      <c r="P264" s="351">
        <f>[5]Summary!P264</f>
        <v>0</v>
      </c>
      <c r="Q264" s="351">
        <f>[5]Summary!Q264</f>
        <v>-3544032.7800000012</v>
      </c>
      <c r="R264" s="351">
        <f>[5]Summary!R264</f>
        <v>90963509.170000002</v>
      </c>
      <c r="S264" s="351">
        <f>[5]Summary!S264</f>
        <v>0</v>
      </c>
      <c r="T264" s="351">
        <f>[5]Summary!T264</f>
        <v>-12994787.685499892</v>
      </c>
      <c r="U264" s="351">
        <f>[5]Summary!U264</f>
        <v>0</v>
      </c>
      <c r="V264" s="730">
        <f>[5]Summary!V264</f>
        <v>0</v>
      </c>
      <c r="W264" s="730">
        <f>[5]Summary!W264</f>
        <v>0</v>
      </c>
      <c r="X264" s="730">
        <f>[5]Summary!X264</f>
        <v>0</v>
      </c>
      <c r="Y264" s="730">
        <f>[5]Summary!Y264</f>
        <v>0</v>
      </c>
      <c r="Z264" s="730">
        <f>[5]Summary!Z264</f>
        <v>0</v>
      </c>
      <c r="AA264" s="730">
        <f>[5]Summary!AA264</f>
        <v>0</v>
      </c>
      <c r="AB264" s="730">
        <f>[5]Summary!AB264</f>
        <v>0</v>
      </c>
      <c r="AC264" s="730">
        <f>[5]Summary!AC264</f>
        <v>-12994787.685499892</v>
      </c>
      <c r="AD264" s="730">
        <f>[5]Summary!AD264</f>
        <v>77968721.48450011</v>
      </c>
    </row>
    <row r="265" spans="1:30">
      <c r="A265" s="727" t="str">
        <f>[5]Summary!A265</f>
        <v>WC/RB</v>
      </c>
      <c r="B265" s="98" t="str">
        <f>[5]Summary!B265</f>
        <v>A/C 18220091 Upper Baker - Unrecovered Plant &amp; Reg. Study Costs</v>
      </c>
      <c r="C265" s="123">
        <f>[5]Summary!C265</f>
        <v>0</v>
      </c>
      <c r="D265" s="121">
        <f>[5]Summary!D265</f>
        <v>0</v>
      </c>
      <c r="E265" s="123">
        <f>[5]Summary!E265</f>
        <v>0</v>
      </c>
      <c r="F265" s="123">
        <f>[5]Summary!F265</f>
        <v>0</v>
      </c>
      <c r="G265" s="123">
        <f>[5]Summary!G265</f>
        <v>0</v>
      </c>
      <c r="H265" s="123">
        <f>[5]Summary!H265</f>
        <v>0</v>
      </c>
      <c r="I265" s="123">
        <f>[5]Summary!I265</f>
        <v>0</v>
      </c>
      <c r="J265" s="351">
        <f>[5]Summary!J265</f>
        <v>0</v>
      </c>
      <c r="K265" s="123">
        <f>[5]Summary!K265</f>
        <v>0</v>
      </c>
      <c r="L265" s="351">
        <f>[5]Summary!L265</f>
        <v>0</v>
      </c>
      <c r="M265" s="351">
        <f>[5]Summary!M265</f>
        <v>0</v>
      </c>
      <c r="N265" s="351">
        <f>[5]Summary!N265</f>
        <v>0</v>
      </c>
      <c r="O265" s="351">
        <f>[5]Summary!O265</f>
        <v>0</v>
      </c>
      <c r="P265" s="351">
        <f>[5]Summary!P265</f>
        <v>0</v>
      </c>
      <c r="Q265" s="351">
        <f>[5]Summary!Q265</f>
        <v>0</v>
      </c>
      <c r="R265" s="351">
        <f>[5]Summary!R265</f>
        <v>0</v>
      </c>
      <c r="S265" s="351">
        <f>[5]Summary!S265</f>
        <v>0</v>
      </c>
      <c r="T265" s="351">
        <f>[5]Summary!T265</f>
        <v>0</v>
      </c>
      <c r="U265" s="351">
        <f>[5]Summary!U265</f>
        <v>0</v>
      </c>
      <c r="V265" s="730">
        <f>[5]Summary!V265</f>
        <v>0</v>
      </c>
      <c r="W265" s="730">
        <f>[5]Summary!W265</f>
        <v>0</v>
      </c>
      <c r="X265" s="730">
        <f>[5]Summary!X265</f>
        <v>0</v>
      </c>
      <c r="Y265" s="730">
        <f>[5]Summary!Y265</f>
        <v>0</v>
      </c>
      <c r="Z265" s="730">
        <f>[5]Summary!Z265</f>
        <v>0</v>
      </c>
      <c r="AA265" s="730">
        <f>[5]Summary!AA265</f>
        <v>0</v>
      </c>
      <c r="AB265" s="730">
        <f>[5]Summary!AB265</f>
        <v>0</v>
      </c>
      <c r="AC265" s="730">
        <f>[5]Summary!AC265</f>
        <v>0</v>
      </c>
      <c r="AD265" s="730">
        <f>[5]Summary!AD265</f>
        <v>0</v>
      </c>
    </row>
    <row r="266" spans="1:30">
      <c r="A266" s="727" t="str">
        <f>[5]Summary!A266</f>
        <v>WC/RB</v>
      </c>
      <c r="B266" s="98" t="str">
        <f>[5]Summary!B266</f>
        <v>A/C 18232301 LSR Deposit Def UE-100882</v>
      </c>
      <c r="C266" s="123">
        <f>[5]Summary!C266</f>
        <v>0</v>
      </c>
      <c r="D266" s="121">
        <f>[5]Summary!D266</f>
        <v>0</v>
      </c>
      <c r="E266" s="123">
        <f>[5]Summary!E266</f>
        <v>61188732.369999997</v>
      </c>
      <c r="F266" s="123">
        <f>[5]Summary!F266</f>
        <v>0</v>
      </c>
      <c r="G266" s="123">
        <f>[5]Summary!G266</f>
        <v>61188732.369999997</v>
      </c>
      <c r="H266" s="123">
        <f>[5]Summary!H266</f>
        <v>0</v>
      </c>
      <c r="I266" s="123">
        <f>[5]Summary!I266</f>
        <v>61188732.369999997</v>
      </c>
      <c r="J266" s="351">
        <f>[5]Summary!J266</f>
        <v>59411377.369999997</v>
      </c>
      <c r="K266" s="123">
        <f>[5]Summary!K266</f>
        <v>0</v>
      </c>
      <c r="L266" s="351">
        <f>[5]Summary!L266</f>
        <v>0</v>
      </c>
      <c r="M266" s="351">
        <f>[5]Summary!M266</f>
        <v>0</v>
      </c>
      <c r="N266" s="351">
        <f>[5]Summary!N266</f>
        <v>0</v>
      </c>
      <c r="O266" s="351">
        <f>[5]Summary!O266</f>
        <v>-1777355</v>
      </c>
      <c r="P266" s="351">
        <f>[5]Summary!P266</f>
        <v>0</v>
      </c>
      <c r="Q266" s="351">
        <f>[5]Summary!Q266</f>
        <v>-1777355</v>
      </c>
      <c r="R266" s="351">
        <f>[5]Summary!R266</f>
        <v>59411377.369999997</v>
      </c>
      <c r="S266" s="351">
        <f>[5]Summary!S266</f>
        <v>0</v>
      </c>
      <c r="T266" s="351">
        <f>[5]Summary!T266</f>
        <v>-7228514.3469158411</v>
      </c>
      <c r="U266" s="351">
        <f>[5]Summary!U266</f>
        <v>0</v>
      </c>
      <c r="V266" s="730">
        <f>[5]Summary!V266</f>
        <v>0</v>
      </c>
      <c r="W266" s="730">
        <f>[5]Summary!W266</f>
        <v>0</v>
      </c>
      <c r="X266" s="730">
        <f>[5]Summary!X266</f>
        <v>0</v>
      </c>
      <c r="Y266" s="730">
        <f>[5]Summary!Y266</f>
        <v>0</v>
      </c>
      <c r="Z266" s="730">
        <f>[5]Summary!Z266</f>
        <v>0</v>
      </c>
      <c r="AA266" s="730">
        <f>[5]Summary!AA266</f>
        <v>0</v>
      </c>
      <c r="AB266" s="730">
        <f>[5]Summary!AB266</f>
        <v>0</v>
      </c>
      <c r="AC266" s="730">
        <f>[5]Summary!AC266</f>
        <v>-7228514.3469158411</v>
      </c>
      <c r="AD266" s="730">
        <f>[5]Summary!AD266</f>
        <v>52182863.023084156</v>
      </c>
    </row>
    <row r="267" spans="1:30">
      <c r="A267" s="727" t="str">
        <f>[5]Summary!A267</f>
        <v>WC/RB</v>
      </c>
      <c r="B267" s="98" t="str">
        <f>[5]Summary!B267</f>
        <v>A/C 18232311 LSR Def Carrying Costs UE-100882</v>
      </c>
      <c r="C267" s="123">
        <f>[5]Summary!C267</f>
        <v>0</v>
      </c>
      <c r="D267" s="121">
        <f>[5]Summary!D267</f>
        <v>0</v>
      </c>
      <c r="E267" s="123">
        <f>[5]Summary!E267</f>
        <v>13025694</v>
      </c>
      <c r="F267" s="123">
        <f>[5]Summary!F267</f>
        <v>0</v>
      </c>
      <c r="G267" s="123">
        <f>[5]Summary!G267</f>
        <v>13025694</v>
      </c>
      <c r="H267" s="123">
        <f>[5]Summary!H267</f>
        <v>0</v>
      </c>
      <c r="I267" s="123">
        <f>[5]Summary!I267</f>
        <v>13025694</v>
      </c>
      <c r="J267" s="351">
        <f>[5]Summary!J267</f>
        <v>12681984</v>
      </c>
      <c r="K267" s="123">
        <f>[5]Summary!K267</f>
        <v>0</v>
      </c>
      <c r="L267" s="351">
        <f>[5]Summary!L267</f>
        <v>0</v>
      </c>
      <c r="M267" s="351">
        <f>[5]Summary!M267</f>
        <v>0</v>
      </c>
      <c r="N267" s="351">
        <f>[5]Summary!N267</f>
        <v>0</v>
      </c>
      <c r="O267" s="351">
        <f>[5]Summary!O267</f>
        <v>-343710</v>
      </c>
      <c r="P267" s="351">
        <f>[5]Summary!P267</f>
        <v>0</v>
      </c>
      <c r="Q267" s="351">
        <f>[5]Summary!Q267</f>
        <v>-343710</v>
      </c>
      <c r="R267" s="351">
        <f>[5]Summary!R267</f>
        <v>12681984</v>
      </c>
      <c r="S267" s="351">
        <f>[5]Summary!S267</f>
        <v>0</v>
      </c>
      <c r="T267" s="351">
        <f>[5]Summary!T267</f>
        <v>-1260269.8507692292</v>
      </c>
      <c r="U267" s="351">
        <f>[5]Summary!U267</f>
        <v>0</v>
      </c>
      <c r="V267" s="730">
        <f>[5]Summary!V267</f>
        <v>0</v>
      </c>
      <c r="W267" s="730">
        <f>[5]Summary!W267</f>
        <v>0</v>
      </c>
      <c r="X267" s="730">
        <f>[5]Summary!X267</f>
        <v>0</v>
      </c>
      <c r="Y267" s="730">
        <f>[5]Summary!Y267</f>
        <v>0</v>
      </c>
      <c r="Z267" s="730">
        <f>[5]Summary!Z267</f>
        <v>0</v>
      </c>
      <c r="AA267" s="730">
        <f>[5]Summary!AA267</f>
        <v>0</v>
      </c>
      <c r="AB267" s="730">
        <f>[5]Summary!AB267</f>
        <v>0</v>
      </c>
      <c r="AC267" s="730">
        <f>[5]Summary!AC267</f>
        <v>-1260269.8507692292</v>
      </c>
      <c r="AD267" s="730">
        <f>[5]Summary!AD267</f>
        <v>11421714.149230771</v>
      </c>
    </row>
    <row r="268" spans="1:30">
      <c r="A268" s="727" t="str">
        <f>[5]Summary!A268</f>
        <v>WC/RB</v>
      </c>
      <c r="B268" s="98" t="str">
        <f>[5]Summary!B268</f>
        <v>A/C 18232331 LSR Def Phase 1 UE-111048</v>
      </c>
      <c r="C268" s="123">
        <f>[5]Summary!C268</f>
        <v>0</v>
      </c>
      <c r="D268" s="121">
        <f>[5]Summary!D268</f>
        <v>0</v>
      </c>
      <c r="E268" s="123">
        <f>[5]Summary!E268</f>
        <v>0</v>
      </c>
      <c r="F268" s="123">
        <f>[5]Summary!F268</f>
        <v>0</v>
      </c>
      <c r="G268" s="123">
        <f>[5]Summary!G268</f>
        <v>0</v>
      </c>
      <c r="H268" s="123">
        <f>[5]Summary!H268</f>
        <v>0</v>
      </c>
      <c r="I268" s="123">
        <f>[5]Summary!I268</f>
        <v>0</v>
      </c>
      <c r="J268" s="351">
        <f>[5]Summary!J268</f>
        <v>0</v>
      </c>
      <c r="K268" s="123">
        <f>[5]Summary!K268</f>
        <v>0</v>
      </c>
      <c r="L268" s="351">
        <f>[5]Summary!L268</f>
        <v>0</v>
      </c>
      <c r="M268" s="351">
        <f>[5]Summary!M268</f>
        <v>0</v>
      </c>
      <c r="N268" s="351">
        <f>[5]Summary!N268</f>
        <v>0</v>
      </c>
      <c r="O268" s="351">
        <f>[5]Summary!O268</f>
        <v>0</v>
      </c>
      <c r="P268" s="351">
        <f>[5]Summary!P268</f>
        <v>0</v>
      </c>
      <c r="Q268" s="351">
        <f>[5]Summary!Q268</f>
        <v>0</v>
      </c>
      <c r="R268" s="351">
        <f>[5]Summary!R268</f>
        <v>0</v>
      </c>
      <c r="S268" s="351">
        <f>[5]Summary!S268</f>
        <v>0</v>
      </c>
      <c r="T268" s="351">
        <f>[5]Summary!T268</f>
        <v>0</v>
      </c>
      <c r="U268" s="351">
        <f>[5]Summary!U268</f>
        <v>0</v>
      </c>
      <c r="V268" s="730">
        <f>[5]Summary!V268</f>
        <v>0</v>
      </c>
      <c r="W268" s="730">
        <f>[5]Summary!W268</f>
        <v>0</v>
      </c>
      <c r="X268" s="730">
        <f>[5]Summary!X268</f>
        <v>0</v>
      </c>
      <c r="Y268" s="730">
        <f>[5]Summary!Y268</f>
        <v>0</v>
      </c>
      <c r="Z268" s="730">
        <f>[5]Summary!Z268</f>
        <v>0</v>
      </c>
      <c r="AA268" s="730">
        <f>[5]Summary!AA268</f>
        <v>0</v>
      </c>
      <c r="AB268" s="730">
        <f>[5]Summary!AB268</f>
        <v>0</v>
      </c>
      <c r="AC268" s="730">
        <f>[5]Summary!AC268</f>
        <v>0</v>
      </c>
      <c r="AD268" s="730">
        <f>[5]Summary!AD268</f>
        <v>0</v>
      </c>
    </row>
    <row r="269" spans="1:30">
      <c r="A269" s="727" t="str">
        <f>[5]Summary!A269</f>
        <v>WC/RB</v>
      </c>
      <c r="B269" s="98" t="str">
        <f>[5]Summary!B269</f>
        <v>A/C 18220101 Electron Unrecovered Loss</v>
      </c>
      <c r="C269" s="123">
        <f>[5]Summary!C269</f>
        <v>0</v>
      </c>
      <c r="D269" s="121">
        <f>[5]Summary!D269</f>
        <v>0</v>
      </c>
      <c r="E269" s="123">
        <f>[5]Summary!E269</f>
        <v>1874784.6933333334</v>
      </c>
      <c r="F269" s="123">
        <f>[5]Summary!F269</f>
        <v>0</v>
      </c>
      <c r="G269" s="123">
        <f>[5]Summary!G269</f>
        <v>1874784.6933333334</v>
      </c>
      <c r="H269" s="123">
        <f>[5]Summary!H269</f>
        <v>0</v>
      </c>
      <c r="I269" s="123">
        <f>[5]Summary!I269</f>
        <v>1874784.6933333334</v>
      </c>
      <c r="J269" s="351">
        <f>[5]Summary!J269</f>
        <v>0</v>
      </c>
      <c r="K269" s="123">
        <f>[5]Summary!K269</f>
        <v>0</v>
      </c>
      <c r="L269" s="351">
        <f>[5]Summary!L269</f>
        <v>0</v>
      </c>
      <c r="M269" s="351">
        <f>[5]Summary!M269</f>
        <v>0</v>
      </c>
      <c r="N269" s="351">
        <f>[5]Summary!N269</f>
        <v>0</v>
      </c>
      <c r="O269" s="351">
        <f>[5]Summary!O269</f>
        <v>-1874784.6933333334</v>
      </c>
      <c r="P269" s="351">
        <f>[5]Summary!P269</f>
        <v>0</v>
      </c>
      <c r="Q269" s="351">
        <f>[5]Summary!Q269</f>
        <v>-1874784.6933333334</v>
      </c>
      <c r="R269" s="351">
        <f>[5]Summary!R269</f>
        <v>0</v>
      </c>
      <c r="S269" s="351">
        <f>[5]Summary!S269</f>
        <v>0</v>
      </c>
      <c r="T269" s="351">
        <f>[5]Summary!T269</f>
        <v>0</v>
      </c>
      <c r="U269" s="351">
        <f>[5]Summary!U269</f>
        <v>0</v>
      </c>
      <c r="V269" s="730">
        <f>[5]Summary!V269</f>
        <v>0</v>
      </c>
      <c r="W269" s="730">
        <f>[5]Summary!W269</f>
        <v>0</v>
      </c>
      <c r="X269" s="730">
        <f>[5]Summary!X269</f>
        <v>0</v>
      </c>
      <c r="Y269" s="730">
        <f>[5]Summary!Y269</f>
        <v>0</v>
      </c>
      <c r="Z269" s="730">
        <f>[5]Summary!Z269</f>
        <v>0</v>
      </c>
      <c r="AA269" s="730">
        <f>[5]Summary!AA269</f>
        <v>0</v>
      </c>
      <c r="AB269" s="730">
        <f>[5]Summary!AB269</f>
        <v>0</v>
      </c>
      <c r="AC269" s="730">
        <f>[5]Summary!AC269</f>
        <v>0</v>
      </c>
      <c r="AD269" s="730">
        <f>[5]Summary!AD269</f>
        <v>0</v>
      </c>
    </row>
    <row r="270" spans="1:30">
      <c r="A270" s="727" t="str">
        <f>[5]Summary!A270</f>
        <v>WC/RB</v>
      </c>
      <c r="B270" s="98" t="str">
        <f>[5]Summary!B270</f>
        <v>A/C 18230041 Electric - Colstrip Common FERC Adj - Reg Ass</v>
      </c>
      <c r="C270" s="123">
        <f>[5]Summary!C270</f>
        <v>0</v>
      </c>
      <c r="D270" s="121">
        <f>[5]Summary!D270</f>
        <v>0</v>
      </c>
      <c r="E270" s="123">
        <f>[5]Summary!E270</f>
        <v>21589277</v>
      </c>
      <c r="F270" s="123">
        <f>[5]Summary!F270</f>
        <v>0</v>
      </c>
      <c r="G270" s="123">
        <f>[5]Summary!G270</f>
        <v>21589277</v>
      </c>
      <c r="H270" s="123">
        <f>[5]Summary!H270</f>
        <v>0</v>
      </c>
      <c r="I270" s="123">
        <f>[5]Summary!I270</f>
        <v>21589277</v>
      </c>
      <c r="J270" s="351">
        <f>[5]Summary!J270</f>
        <v>21589277</v>
      </c>
      <c r="K270" s="123">
        <f>[5]Summary!K270</f>
        <v>0</v>
      </c>
      <c r="L270" s="351">
        <f>[5]Summary!L270</f>
        <v>0</v>
      </c>
      <c r="M270" s="351">
        <f>[5]Summary!M270</f>
        <v>0</v>
      </c>
      <c r="N270" s="351">
        <f>[5]Summary!N270</f>
        <v>0</v>
      </c>
      <c r="O270" s="351">
        <f>[5]Summary!O270</f>
        <v>0</v>
      </c>
      <c r="P270" s="351">
        <f>[5]Summary!P270</f>
        <v>0</v>
      </c>
      <c r="Q270" s="351">
        <f>[5]Summary!Q270</f>
        <v>0</v>
      </c>
      <c r="R270" s="351">
        <f>[5]Summary!R270</f>
        <v>21589277</v>
      </c>
      <c r="S270" s="351">
        <f>[5]Summary!S270</f>
        <v>0</v>
      </c>
      <c r="T270" s="351">
        <f>[5]Summary!T270</f>
        <v>0</v>
      </c>
      <c r="U270" s="351">
        <f>[5]Summary!U270</f>
        <v>0</v>
      </c>
      <c r="V270" s="730">
        <f>[5]Summary!V270</f>
        <v>0</v>
      </c>
      <c r="W270" s="730">
        <f>[5]Summary!W270</f>
        <v>0</v>
      </c>
      <c r="X270" s="730">
        <f>[5]Summary!X270</f>
        <v>0</v>
      </c>
      <c r="Y270" s="730">
        <f>[5]Summary!Y270</f>
        <v>0</v>
      </c>
      <c r="Z270" s="730">
        <f>[5]Summary!Z270</f>
        <v>0</v>
      </c>
      <c r="AA270" s="730">
        <f>[5]Summary!AA270</f>
        <v>0</v>
      </c>
      <c r="AB270" s="730">
        <f>[5]Summary!AB270</f>
        <v>0</v>
      </c>
      <c r="AC270" s="730">
        <f>[5]Summary!AC270</f>
        <v>0</v>
      </c>
      <c r="AD270" s="730">
        <f>[5]Summary!AD270</f>
        <v>21589277</v>
      </c>
    </row>
    <row r="271" spans="1:30">
      <c r="A271" s="727" t="str">
        <f>[5]Summary!A271</f>
        <v>WC/RB</v>
      </c>
      <c r="B271" s="98" t="str">
        <f>[5]Summary!B271</f>
        <v>A/C 18230051 Electric - accum Amort Colstrip Common FERC A</v>
      </c>
      <c r="C271" s="123">
        <f>[5]Summary!C271</f>
        <v>0</v>
      </c>
      <c r="D271" s="121">
        <f>[5]Summary!D271</f>
        <v>0</v>
      </c>
      <c r="E271" s="123">
        <f>[5]Summary!E271</f>
        <v>-18159227.73</v>
      </c>
      <c r="F271" s="123">
        <f>[5]Summary!F271</f>
        <v>0</v>
      </c>
      <c r="G271" s="123">
        <f>[5]Summary!G271</f>
        <v>-18159227.73</v>
      </c>
      <c r="H271" s="123">
        <f>[5]Summary!H271</f>
        <v>0</v>
      </c>
      <c r="I271" s="123">
        <f>[5]Summary!I271</f>
        <v>-18159227.73</v>
      </c>
      <c r="J271" s="351">
        <f>[5]Summary!J271</f>
        <v>-18447467.07</v>
      </c>
      <c r="K271" s="123">
        <f>[5]Summary!K271</f>
        <v>0</v>
      </c>
      <c r="L271" s="351">
        <f>[5]Summary!L271</f>
        <v>0</v>
      </c>
      <c r="M271" s="351">
        <f>[5]Summary!M271</f>
        <v>0</v>
      </c>
      <c r="N271" s="351">
        <f>[5]Summary!N271</f>
        <v>0</v>
      </c>
      <c r="O271" s="351">
        <f>[5]Summary!O271</f>
        <v>-288239.33999999985</v>
      </c>
      <c r="P271" s="351">
        <f>[5]Summary!P271</f>
        <v>0</v>
      </c>
      <c r="Q271" s="351">
        <f>[5]Summary!Q271</f>
        <v>-288239.33999999985</v>
      </c>
      <c r="R271" s="351">
        <f>[5]Summary!R271</f>
        <v>-18447467.07</v>
      </c>
      <c r="S271" s="351">
        <f>[5]Summary!S271</f>
        <v>0</v>
      </c>
      <c r="T271" s="351">
        <f>[5]Summary!T271</f>
        <v>0</v>
      </c>
      <c r="U271" s="351">
        <f>[5]Summary!U271</f>
        <v>0</v>
      </c>
      <c r="V271" s="730">
        <f>[5]Summary!V271</f>
        <v>0</v>
      </c>
      <c r="W271" s="730">
        <f>[5]Summary!W271</f>
        <v>0</v>
      </c>
      <c r="X271" s="730">
        <f>[5]Summary!X271</f>
        <v>0</v>
      </c>
      <c r="Y271" s="730">
        <f>[5]Summary!Y271</f>
        <v>0</v>
      </c>
      <c r="Z271" s="730">
        <f>[5]Summary!Z271</f>
        <v>0</v>
      </c>
      <c r="AA271" s="730">
        <f>[5]Summary!AA271</f>
        <v>0</v>
      </c>
      <c r="AB271" s="730">
        <f>[5]Summary!AB271</f>
        <v>0</v>
      </c>
      <c r="AC271" s="730">
        <f>[5]Summary!AC271</f>
        <v>0</v>
      </c>
      <c r="AD271" s="730">
        <f>[5]Summary!AD271</f>
        <v>-18447467.07</v>
      </c>
    </row>
    <row r="272" spans="1:30">
      <c r="A272" s="727" t="str">
        <f>[5]Summary!A272</f>
        <v>WC/RB</v>
      </c>
      <c r="B272" s="98" t="str">
        <f>[5]Summary!B272</f>
        <v>A/C 18230061 Electric - Colstrip Def Depr FERC Adj - Reg A</v>
      </c>
      <c r="C272" s="123">
        <f>[5]Summary!C272</f>
        <v>0</v>
      </c>
      <c r="D272" s="121">
        <f>[5]Summary!D272</f>
        <v>0</v>
      </c>
      <c r="E272" s="123">
        <f>[5]Summary!E272</f>
        <v>830635</v>
      </c>
      <c r="F272" s="123">
        <f>[5]Summary!F272</f>
        <v>0</v>
      </c>
      <c r="G272" s="123">
        <f>[5]Summary!G272</f>
        <v>830635</v>
      </c>
      <c r="H272" s="123">
        <f>[5]Summary!H272</f>
        <v>0</v>
      </c>
      <c r="I272" s="123">
        <f>[5]Summary!I272</f>
        <v>830635</v>
      </c>
      <c r="J272" s="351">
        <f>[5]Summary!J272</f>
        <v>761233</v>
      </c>
      <c r="K272" s="123">
        <f>[5]Summary!K272</f>
        <v>0</v>
      </c>
      <c r="L272" s="351">
        <f>[5]Summary!L272</f>
        <v>0</v>
      </c>
      <c r="M272" s="351">
        <f>[5]Summary!M272</f>
        <v>0</v>
      </c>
      <c r="N272" s="351">
        <f>[5]Summary!N272</f>
        <v>0</v>
      </c>
      <c r="O272" s="351">
        <f>[5]Summary!O272</f>
        <v>-69402</v>
      </c>
      <c r="P272" s="351">
        <f>[5]Summary!P272</f>
        <v>0</v>
      </c>
      <c r="Q272" s="351">
        <f>[5]Summary!Q272</f>
        <v>-69402</v>
      </c>
      <c r="R272" s="351">
        <f>[5]Summary!R272</f>
        <v>761233</v>
      </c>
      <c r="S272" s="351">
        <f>[5]Summary!S272</f>
        <v>0</v>
      </c>
      <c r="T272" s="351">
        <f>[5]Summary!T272</f>
        <v>0</v>
      </c>
      <c r="U272" s="351">
        <f>[5]Summary!U272</f>
        <v>0</v>
      </c>
      <c r="V272" s="730">
        <f>[5]Summary!V272</f>
        <v>0</v>
      </c>
      <c r="W272" s="730">
        <f>[5]Summary!W272</f>
        <v>0</v>
      </c>
      <c r="X272" s="730">
        <f>[5]Summary!X272</f>
        <v>0</v>
      </c>
      <c r="Y272" s="730">
        <f>[5]Summary!Y272</f>
        <v>0</v>
      </c>
      <c r="Z272" s="730">
        <f>[5]Summary!Z272</f>
        <v>0</v>
      </c>
      <c r="AA272" s="730">
        <f>[5]Summary!AA272</f>
        <v>0</v>
      </c>
      <c r="AB272" s="730">
        <f>[5]Summary!AB272</f>
        <v>0</v>
      </c>
      <c r="AC272" s="730">
        <f>[5]Summary!AC272</f>
        <v>0</v>
      </c>
      <c r="AD272" s="730">
        <f>[5]Summary!AD272</f>
        <v>761233</v>
      </c>
    </row>
    <row r="273" spans="1:30">
      <c r="A273" s="727" t="str">
        <f>[5]Summary!A273</f>
        <v>WC/RB</v>
      </c>
      <c r="B273" s="98" t="str">
        <f>[5]Summary!B273</f>
        <v>A/C 18230071 Electric - BPA Power Exch Invstmt - Reg Asset</v>
      </c>
      <c r="C273" s="123">
        <f>[5]Summary!C273</f>
        <v>0</v>
      </c>
      <c r="D273" s="121">
        <f>[5]Summary!D273</f>
        <v>0</v>
      </c>
      <c r="E273" s="123">
        <f>[5]Summary!E273</f>
        <v>4734705.041666667</v>
      </c>
      <c r="F273" s="123">
        <f>[5]Summary!F273</f>
        <v>0</v>
      </c>
      <c r="G273" s="123">
        <f>[5]Summary!G273</f>
        <v>4734705.041666667</v>
      </c>
      <c r="H273" s="123">
        <f>[5]Summary!H273</f>
        <v>0</v>
      </c>
      <c r="I273" s="123">
        <f>[5]Summary!I273</f>
        <v>4734705.041666667</v>
      </c>
      <c r="J273" s="351">
        <f>[5]Summary!J273</f>
        <v>0</v>
      </c>
      <c r="K273" s="123">
        <f>[5]Summary!K273</f>
        <v>0</v>
      </c>
      <c r="L273" s="351">
        <f>[5]Summary!L273</f>
        <v>0</v>
      </c>
      <c r="M273" s="351">
        <f>[5]Summary!M273</f>
        <v>0</v>
      </c>
      <c r="N273" s="351">
        <f>[5]Summary!N273</f>
        <v>0</v>
      </c>
      <c r="O273" s="351">
        <f>[5]Summary!O273</f>
        <v>-4734705.041666667</v>
      </c>
      <c r="P273" s="351">
        <f>[5]Summary!P273</f>
        <v>0</v>
      </c>
      <c r="Q273" s="351">
        <f>[5]Summary!Q273</f>
        <v>-4734705.041666667</v>
      </c>
      <c r="R273" s="351">
        <f>[5]Summary!R273</f>
        <v>0</v>
      </c>
      <c r="S273" s="351">
        <f>[5]Summary!S273</f>
        <v>0</v>
      </c>
      <c r="T273" s="351">
        <f>[5]Summary!T273</f>
        <v>0</v>
      </c>
      <c r="U273" s="351">
        <f>[5]Summary!U273</f>
        <v>0</v>
      </c>
      <c r="V273" s="730">
        <f>[5]Summary!V273</f>
        <v>0</v>
      </c>
      <c r="W273" s="730">
        <f>[5]Summary!W273</f>
        <v>0</v>
      </c>
      <c r="X273" s="730">
        <f>[5]Summary!X273</f>
        <v>0</v>
      </c>
      <c r="Y273" s="730">
        <f>[5]Summary!Y273</f>
        <v>0</v>
      </c>
      <c r="Z273" s="730">
        <f>[5]Summary!Z273</f>
        <v>0</v>
      </c>
      <c r="AA273" s="730">
        <f>[5]Summary!AA273</f>
        <v>0</v>
      </c>
      <c r="AB273" s="730">
        <f>[5]Summary!AB273</f>
        <v>0</v>
      </c>
      <c r="AC273" s="730">
        <f>[5]Summary!AC273</f>
        <v>0</v>
      </c>
      <c r="AD273" s="730">
        <f>[5]Summary!AD273</f>
        <v>0</v>
      </c>
    </row>
    <row r="274" spans="1:30">
      <c r="A274" s="727" t="str">
        <f>[5]Summary!A274</f>
        <v>WC/RB</v>
      </c>
      <c r="B274" s="98" t="str">
        <f>[5]Summary!B274</f>
        <v>A/C 18230081 Electric - BPA Power Exch Inv Amort - Reg Ass</v>
      </c>
      <c r="C274" s="123">
        <f>[5]Summary!C274</f>
        <v>0</v>
      </c>
      <c r="D274" s="121">
        <f>[5]Summary!D274</f>
        <v>0</v>
      </c>
      <c r="E274" s="123">
        <f>[5]Summary!E274</f>
        <v>-4734705.041666667</v>
      </c>
      <c r="F274" s="123">
        <f>[5]Summary!F274</f>
        <v>0</v>
      </c>
      <c r="G274" s="123">
        <f>[5]Summary!G274</f>
        <v>-4734705.041666667</v>
      </c>
      <c r="H274" s="123">
        <f>[5]Summary!H274</f>
        <v>0</v>
      </c>
      <c r="I274" s="123">
        <f>[5]Summary!I274</f>
        <v>-4734705.041666667</v>
      </c>
      <c r="J274" s="351">
        <f>[5]Summary!J274</f>
        <v>0</v>
      </c>
      <c r="K274" s="123">
        <f>[5]Summary!K274</f>
        <v>0</v>
      </c>
      <c r="L274" s="351">
        <f>[5]Summary!L274</f>
        <v>0</v>
      </c>
      <c r="M274" s="351">
        <f>[5]Summary!M274</f>
        <v>0</v>
      </c>
      <c r="N274" s="351">
        <f>[5]Summary!N274</f>
        <v>0</v>
      </c>
      <c r="O274" s="351">
        <f>[5]Summary!O274</f>
        <v>4734705.041666667</v>
      </c>
      <c r="P274" s="351">
        <f>[5]Summary!P274</f>
        <v>0</v>
      </c>
      <c r="Q274" s="351">
        <f>[5]Summary!Q274</f>
        <v>4734705.041666667</v>
      </c>
      <c r="R274" s="351">
        <f>[5]Summary!R274</f>
        <v>0</v>
      </c>
      <c r="S274" s="351">
        <f>[5]Summary!S274</f>
        <v>0</v>
      </c>
      <c r="T274" s="351">
        <f>[5]Summary!T274</f>
        <v>0</v>
      </c>
      <c r="U274" s="351">
        <f>[5]Summary!U274</f>
        <v>0</v>
      </c>
      <c r="V274" s="730">
        <f>[5]Summary!V274</f>
        <v>0</v>
      </c>
      <c r="W274" s="730">
        <f>[5]Summary!W274</f>
        <v>0</v>
      </c>
      <c r="X274" s="730">
        <f>[5]Summary!X274</f>
        <v>0</v>
      </c>
      <c r="Y274" s="730">
        <f>[5]Summary!Y274</f>
        <v>0</v>
      </c>
      <c r="Z274" s="730">
        <f>[5]Summary!Z274</f>
        <v>0</v>
      </c>
      <c r="AA274" s="730">
        <f>[5]Summary!AA274</f>
        <v>0</v>
      </c>
      <c r="AB274" s="730">
        <f>[5]Summary!AB274</f>
        <v>0</v>
      </c>
      <c r="AC274" s="730">
        <f>[5]Summary!AC274</f>
        <v>0</v>
      </c>
      <c r="AD274" s="730">
        <f>[5]Summary!AD274</f>
        <v>0</v>
      </c>
    </row>
    <row r="275" spans="1:30">
      <c r="A275" s="727" t="str">
        <f>[5]Summary!A275</f>
        <v>WC/RB</v>
      </c>
      <c r="B275" s="98" t="str">
        <f>[5]Summary!B275</f>
        <v>A/C 18230031 Electric - Def AFUDC - Regulatory Asset</v>
      </c>
      <c r="C275" s="123">
        <f>[5]Summary!C275</f>
        <v>0</v>
      </c>
      <c r="D275" s="121">
        <f>[5]Summary!D275</f>
        <v>0</v>
      </c>
      <c r="E275" s="123">
        <f>[5]Summary!E275</f>
        <v>49226289.466249995</v>
      </c>
      <c r="F275" s="123">
        <f>[5]Summary!F275</f>
        <v>0</v>
      </c>
      <c r="G275" s="123">
        <f>[5]Summary!G275</f>
        <v>49226289.466249995</v>
      </c>
      <c r="H275" s="123">
        <f>[5]Summary!H275</f>
        <v>0</v>
      </c>
      <c r="I275" s="123">
        <f>[5]Summary!I275</f>
        <v>49226289.466249995</v>
      </c>
      <c r="J275" s="351">
        <f>[5]Summary!J275</f>
        <v>52028793.020000003</v>
      </c>
      <c r="K275" s="123">
        <f>[5]Summary!K275</f>
        <v>0</v>
      </c>
      <c r="L275" s="351">
        <f>[5]Summary!L275</f>
        <v>0</v>
      </c>
      <c r="M275" s="351">
        <f>[5]Summary!M275</f>
        <v>0</v>
      </c>
      <c r="N275" s="351">
        <f>[5]Summary!N275</f>
        <v>0</v>
      </c>
      <c r="O275" s="351">
        <f>[5]Summary!O275</f>
        <v>2802503.5537500083</v>
      </c>
      <c r="P275" s="351">
        <f>[5]Summary!P275</f>
        <v>0</v>
      </c>
      <c r="Q275" s="351">
        <f>[5]Summary!Q275</f>
        <v>2802503.5537500083</v>
      </c>
      <c r="R275" s="351">
        <f>[5]Summary!R275</f>
        <v>52028793.020000003</v>
      </c>
      <c r="S275" s="351">
        <f>[5]Summary!S275</f>
        <v>0</v>
      </c>
      <c r="T275" s="351">
        <f>[5]Summary!T275</f>
        <v>0</v>
      </c>
      <c r="U275" s="351">
        <f>[5]Summary!U275</f>
        <v>0</v>
      </c>
      <c r="V275" s="730">
        <f>[5]Summary!V275</f>
        <v>0</v>
      </c>
      <c r="W275" s="730">
        <f>[5]Summary!W275</f>
        <v>0</v>
      </c>
      <c r="X275" s="730">
        <f>[5]Summary!X275</f>
        <v>0</v>
      </c>
      <c r="Y275" s="730">
        <f>[5]Summary!Y275</f>
        <v>0</v>
      </c>
      <c r="Z275" s="730">
        <f>[5]Summary!Z275</f>
        <v>0</v>
      </c>
      <c r="AA275" s="730">
        <f>[5]Summary!AA275</f>
        <v>0</v>
      </c>
      <c r="AB275" s="730">
        <f>[5]Summary!AB275</f>
        <v>0</v>
      </c>
      <c r="AC275" s="730">
        <f>[5]Summary!AC275</f>
        <v>0</v>
      </c>
      <c r="AD275" s="730">
        <f>[5]Summary!AD275</f>
        <v>52028793.020000003</v>
      </c>
    </row>
    <row r="276" spans="1:30">
      <c r="A276" s="727" t="str">
        <f>[5]Summary!A276</f>
        <v>WC/RB</v>
      </c>
      <c r="B276" s="98" t="str">
        <f>[5]Summary!B276</f>
        <v>A/C 19003011 DFIT- Deferral Snoqualmie Treasury Grant-LT</v>
      </c>
      <c r="C276" s="52">
        <f>[5]Summary!C276</f>
        <v>0</v>
      </c>
      <c r="D276" s="121">
        <f>[5]Summary!D276</f>
        <v>0</v>
      </c>
      <c r="E276" s="123">
        <f>[5]Summary!E276</f>
        <v>314372.71249999997</v>
      </c>
      <c r="F276" s="52">
        <f>[5]Summary!F276</f>
        <v>0</v>
      </c>
      <c r="G276" s="123">
        <f>[5]Summary!G276</f>
        <v>314372.71249999997</v>
      </c>
      <c r="H276" s="123">
        <f>[5]Summary!H276</f>
        <v>0</v>
      </c>
      <c r="I276" s="123">
        <f>[5]Summary!I276</f>
        <v>314372.71249999997</v>
      </c>
      <c r="J276" s="351">
        <f>[5]Summary!J276</f>
        <v>193459.84</v>
      </c>
      <c r="K276" s="123">
        <f>[5]Summary!K276</f>
        <v>0</v>
      </c>
      <c r="L276" s="351">
        <f>[5]Summary!L276</f>
        <v>0</v>
      </c>
      <c r="M276" s="351">
        <f>[5]Summary!M276</f>
        <v>0</v>
      </c>
      <c r="N276" s="351">
        <f>[5]Summary!N276</f>
        <v>0</v>
      </c>
      <c r="O276" s="351">
        <f>[5]Summary!O276</f>
        <v>-120912.87249999997</v>
      </c>
      <c r="P276" s="351">
        <f>[5]Summary!P276</f>
        <v>0</v>
      </c>
      <c r="Q276" s="351">
        <f>[5]Summary!Q276</f>
        <v>-120912.87249999997</v>
      </c>
      <c r="R276" s="351">
        <f>[5]Summary!R276</f>
        <v>193459.84</v>
      </c>
      <c r="S276" s="351">
        <f>[5]Summary!S276</f>
        <v>0</v>
      </c>
      <c r="T276" s="351">
        <f>[5]Summary!T276</f>
        <v>0</v>
      </c>
      <c r="U276" s="351">
        <f>[5]Summary!U276</f>
        <v>0</v>
      </c>
      <c r="V276" s="730">
        <f>[5]Summary!V276</f>
        <v>0</v>
      </c>
      <c r="W276" s="730">
        <f>[5]Summary!W276</f>
        <v>0</v>
      </c>
      <c r="X276" s="730">
        <f>[5]Summary!X276</f>
        <v>0</v>
      </c>
      <c r="Y276" s="730">
        <f>[5]Summary!Y276</f>
        <v>0</v>
      </c>
      <c r="Z276" s="730">
        <f>[5]Summary!Z276</f>
        <v>0</v>
      </c>
      <c r="AA276" s="730">
        <f>[5]Summary!AA276</f>
        <v>0</v>
      </c>
      <c r="AB276" s="730">
        <f>[5]Summary!AB276</f>
        <v>0</v>
      </c>
      <c r="AC276" s="730">
        <f>[5]Summary!AC276</f>
        <v>0</v>
      </c>
      <c r="AD276" s="730">
        <f>[5]Summary!AD276</f>
        <v>193459.84</v>
      </c>
    </row>
    <row r="277" spans="1:30">
      <c r="A277" s="727" t="str">
        <f>[5]Summary!A277</f>
        <v>WC/RB</v>
      </c>
      <c r="B277" s="98" t="str">
        <f>[5]Summary!B277</f>
        <v>A/C 19003021 DFIT-Int Baker Treasury Grant-LT</v>
      </c>
      <c r="C277" s="52">
        <f>[5]Summary!C277</f>
        <v>0</v>
      </c>
      <c r="D277" s="121">
        <f>[5]Summary!D277</f>
        <v>0</v>
      </c>
      <c r="E277" s="52">
        <f>[5]Summary!E277</f>
        <v>91007.306250000009</v>
      </c>
      <c r="F277" s="52">
        <f>[5]Summary!F277</f>
        <v>0</v>
      </c>
      <c r="G277" s="123">
        <f>[5]Summary!G277</f>
        <v>91007.306250000009</v>
      </c>
      <c r="H277" s="123">
        <f>[5]Summary!H277</f>
        <v>0</v>
      </c>
      <c r="I277" s="123">
        <f>[5]Summary!I277</f>
        <v>91007.306250000009</v>
      </c>
      <c r="J277" s="351">
        <f>[5]Summary!J277</f>
        <v>56004.06</v>
      </c>
      <c r="K277" s="123">
        <f>[5]Summary!K277</f>
        <v>0</v>
      </c>
      <c r="L277" s="351">
        <f>[5]Summary!L277</f>
        <v>0</v>
      </c>
      <c r="M277" s="351">
        <f>[5]Summary!M277</f>
        <v>0</v>
      </c>
      <c r="N277" s="351">
        <f>[5]Summary!N277</f>
        <v>0</v>
      </c>
      <c r="O277" s="351">
        <f>[5]Summary!O277</f>
        <v>-35003.246250000011</v>
      </c>
      <c r="P277" s="351">
        <f>[5]Summary!P277</f>
        <v>0</v>
      </c>
      <c r="Q277" s="351">
        <f>[5]Summary!Q277</f>
        <v>-35003.246250000011</v>
      </c>
      <c r="R277" s="351">
        <f>[5]Summary!R277</f>
        <v>56004.06</v>
      </c>
      <c r="S277" s="351">
        <f>[5]Summary!S277</f>
        <v>0</v>
      </c>
      <c r="T277" s="351">
        <f>[5]Summary!T277</f>
        <v>0</v>
      </c>
      <c r="U277" s="351">
        <f>[5]Summary!U277</f>
        <v>0</v>
      </c>
      <c r="V277" s="730">
        <f>[5]Summary!V277</f>
        <v>0</v>
      </c>
      <c r="W277" s="730">
        <f>[5]Summary!W277</f>
        <v>0</v>
      </c>
      <c r="X277" s="730">
        <f>[5]Summary!X277</f>
        <v>0</v>
      </c>
      <c r="Y277" s="730">
        <f>[5]Summary!Y277</f>
        <v>0</v>
      </c>
      <c r="Z277" s="730">
        <f>[5]Summary!Z277</f>
        <v>0</v>
      </c>
      <c r="AA277" s="730">
        <f>[5]Summary!AA277</f>
        <v>0</v>
      </c>
      <c r="AB277" s="730">
        <f>[5]Summary!AB277</f>
        <v>0</v>
      </c>
      <c r="AC277" s="730">
        <f>[5]Summary!AC277</f>
        <v>0</v>
      </c>
      <c r="AD277" s="730">
        <f>[5]Summary!AD277</f>
        <v>56004.06</v>
      </c>
    </row>
    <row r="278" spans="1:30">
      <c r="A278" s="727" t="str">
        <f>[5]Summary!A278</f>
        <v>WC/RB</v>
      </c>
      <c r="B278" s="98" t="str">
        <f>[5]Summary!B278</f>
        <v>A/C 22840331 Snoqualmie U.S. Hydro Grant</v>
      </c>
      <c r="C278" s="52">
        <f>[5]Summary!C278</f>
        <v>0</v>
      </c>
      <c r="D278" s="121">
        <f>[5]Summary!D278</f>
        <v>0</v>
      </c>
      <c r="E278" s="52">
        <f>[5]Summary!E278</f>
        <v>0</v>
      </c>
      <c r="F278" s="52">
        <f>[5]Summary!F278</f>
        <v>0</v>
      </c>
      <c r="G278" s="123">
        <f>[5]Summary!G278</f>
        <v>0</v>
      </c>
      <c r="H278" s="123">
        <f>[5]Summary!H278</f>
        <v>0</v>
      </c>
      <c r="I278" s="123">
        <f>[5]Summary!I278</f>
        <v>0</v>
      </c>
      <c r="J278" s="351">
        <f>[5]Summary!J278</f>
        <v>0</v>
      </c>
      <c r="K278" s="123">
        <f>[5]Summary!K278</f>
        <v>0</v>
      </c>
      <c r="L278" s="351">
        <f>[5]Summary!L278</f>
        <v>0</v>
      </c>
      <c r="M278" s="351">
        <f>[5]Summary!M278</f>
        <v>0</v>
      </c>
      <c r="N278" s="351">
        <f>[5]Summary!N278</f>
        <v>0</v>
      </c>
      <c r="O278" s="351">
        <f>[5]Summary!O278</f>
        <v>0</v>
      </c>
      <c r="P278" s="351">
        <f>[5]Summary!P278</f>
        <v>0</v>
      </c>
      <c r="Q278" s="351">
        <f>[5]Summary!Q278</f>
        <v>0</v>
      </c>
      <c r="R278" s="351">
        <f>[5]Summary!R278</f>
        <v>0</v>
      </c>
      <c r="S278" s="351">
        <f>[5]Summary!S278</f>
        <v>0</v>
      </c>
      <c r="T278" s="351">
        <f>[5]Summary!T278</f>
        <v>0</v>
      </c>
      <c r="U278" s="351">
        <f>[5]Summary!U278</f>
        <v>0</v>
      </c>
      <c r="V278" s="730">
        <f>[5]Summary!V278</f>
        <v>0</v>
      </c>
      <c r="W278" s="730">
        <f>[5]Summary!W278</f>
        <v>0</v>
      </c>
      <c r="X278" s="730">
        <f>[5]Summary!X278</f>
        <v>0</v>
      </c>
      <c r="Y278" s="730">
        <f>[5]Summary!Y278</f>
        <v>0</v>
      </c>
      <c r="Z278" s="730">
        <f>[5]Summary!Z278</f>
        <v>0</v>
      </c>
      <c r="AA278" s="730">
        <f>[5]Summary!AA278</f>
        <v>0</v>
      </c>
      <c r="AB278" s="730">
        <f>[5]Summary!AB278</f>
        <v>0</v>
      </c>
      <c r="AC278" s="730">
        <f>[5]Summary!AC278</f>
        <v>0</v>
      </c>
      <c r="AD278" s="730">
        <f>[5]Summary!AD278</f>
        <v>0</v>
      </c>
    </row>
    <row r="279" spans="1:30">
      <c r="A279" s="727" t="str">
        <f>[5]Summary!A279</f>
        <v>WC/RB</v>
      </c>
      <c r="B279" s="98" t="str">
        <f>[5]Summary!B279</f>
        <v>A/C 22840341 Baker Hydro Grant</v>
      </c>
      <c r="C279" s="52">
        <f>[5]Summary!C279</f>
        <v>0</v>
      </c>
      <c r="D279" s="121">
        <f>[5]Summary!D279</f>
        <v>0</v>
      </c>
      <c r="E279" s="52">
        <f>[5]Summary!E279</f>
        <v>0</v>
      </c>
      <c r="F279" s="52">
        <f>[5]Summary!F279</f>
        <v>0</v>
      </c>
      <c r="G279" s="123">
        <f>[5]Summary!G279</f>
        <v>0</v>
      </c>
      <c r="H279" s="123">
        <f>[5]Summary!H279</f>
        <v>0</v>
      </c>
      <c r="I279" s="123">
        <f>[5]Summary!I279</f>
        <v>0</v>
      </c>
      <c r="J279" s="351">
        <f>[5]Summary!J279</f>
        <v>0</v>
      </c>
      <c r="K279" s="123">
        <f>[5]Summary!K279</f>
        <v>0</v>
      </c>
      <c r="L279" s="351">
        <f>[5]Summary!L279</f>
        <v>0</v>
      </c>
      <c r="M279" s="351">
        <f>[5]Summary!M279</f>
        <v>0</v>
      </c>
      <c r="N279" s="351">
        <f>[5]Summary!N279</f>
        <v>0</v>
      </c>
      <c r="O279" s="351">
        <f>[5]Summary!O279</f>
        <v>0</v>
      </c>
      <c r="P279" s="351">
        <f>[5]Summary!P279</f>
        <v>0</v>
      </c>
      <c r="Q279" s="351">
        <f>[5]Summary!Q279</f>
        <v>0</v>
      </c>
      <c r="R279" s="351">
        <f>[5]Summary!R279</f>
        <v>0</v>
      </c>
      <c r="S279" s="351">
        <f>[5]Summary!S279</f>
        <v>0</v>
      </c>
      <c r="T279" s="351">
        <f>[5]Summary!T279</f>
        <v>0</v>
      </c>
      <c r="U279" s="351">
        <f>[5]Summary!U279</f>
        <v>0</v>
      </c>
      <c r="V279" s="730">
        <f>[5]Summary!V279</f>
        <v>0</v>
      </c>
      <c r="W279" s="730">
        <f>[5]Summary!W279</f>
        <v>0</v>
      </c>
      <c r="X279" s="730">
        <f>[5]Summary!X279</f>
        <v>0</v>
      </c>
      <c r="Y279" s="730">
        <f>[5]Summary!Y279</f>
        <v>0</v>
      </c>
      <c r="Z279" s="730">
        <f>[5]Summary!Z279</f>
        <v>0</v>
      </c>
      <c r="AA279" s="730">
        <f>[5]Summary!AA279</f>
        <v>0</v>
      </c>
      <c r="AB279" s="730">
        <f>[5]Summary!AB279</f>
        <v>0</v>
      </c>
      <c r="AC279" s="730">
        <f>[5]Summary!AC279</f>
        <v>0</v>
      </c>
      <c r="AD279" s="730">
        <f>[5]Summary!AD279</f>
        <v>0</v>
      </c>
    </row>
    <row r="280" spans="1:30">
      <c r="A280" s="727" t="str">
        <f>[5]Summary!A280</f>
        <v>WC/RB</v>
      </c>
      <c r="B280" s="98" t="str">
        <f>[5]Summary!B280</f>
        <v>A/C 25400491 Deferral Snoqualmie Hydro Grant</v>
      </c>
      <c r="C280" s="52">
        <f>[5]Summary!C280</f>
        <v>0</v>
      </c>
      <c r="D280" s="121">
        <f>[5]Summary!D280</f>
        <v>0</v>
      </c>
      <c r="E280" s="52">
        <f>[5]Summary!E280</f>
        <v>-575775.58333333337</v>
      </c>
      <c r="F280" s="52">
        <f>[5]Summary!F280</f>
        <v>0</v>
      </c>
      <c r="G280" s="123">
        <f>[5]Summary!G280</f>
        <v>-575775.58333333337</v>
      </c>
      <c r="H280" s="123">
        <f>[5]Summary!H280</f>
        <v>0</v>
      </c>
      <c r="I280" s="123">
        <f>[5]Summary!I280</f>
        <v>-575775.58333333337</v>
      </c>
      <c r="J280" s="351">
        <f>[5]Summary!J280</f>
        <v>0</v>
      </c>
      <c r="K280" s="123">
        <f>[5]Summary!K280</f>
        <v>0</v>
      </c>
      <c r="L280" s="351">
        <f>[5]Summary!L280</f>
        <v>0</v>
      </c>
      <c r="M280" s="351">
        <f>[5]Summary!M280</f>
        <v>0</v>
      </c>
      <c r="N280" s="351">
        <f>[5]Summary!N280</f>
        <v>0</v>
      </c>
      <c r="O280" s="351">
        <f>[5]Summary!O280</f>
        <v>575775.58333333337</v>
      </c>
      <c r="P280" s="351">
        <f>[5]Summary!P280</f>
        <v>0</v>
      </c>
      <c r="Q280" s="351">
        <f>[5]Summary!Q280</f>
        <v>575775.58333333337</v>
      </c>
      <c r="R280" s="351">
        <f>[5]Summary!R280</f>
        <v>0</v>
      </c>
      <c r="S280" s="351">
        <f>[5]Summary!S280</f>
        <v>0</v>
      </c>
      <c r="T280" s="351">
        <f>[5]Summary!T280</f>
        <v>0</v>
      </c>
      <c r="U280" s="351">
        <f>[5]Summary!U280</f>
        <v>0</v>
      </c>
      <c r="V280" s="730">
        <f>[5]Summary!V280</f>
        <v>0</v>
      </c>
      <c r="W280" s="730">
        <f>[5]Summary!W280</f>
        <v>0</v>
      </c>
      <c r="X280" s="730">
        <f>[5]Summary!X280</f>
        <v>0</v>
      </c>
      <c r="Y280" s="730">
        <f>[5]Summary!Y280</f>
        <v>0</v>
      </c>
      <c r="Z280" s="730">
        <f>[5]Summary!Z280</f>
        <v>0</v>
      </c>
      <c r="AA280" s="730">
        <f>[5]Summary!AA280</f>
        <v>0</v>
      </c>
      <c r="AB280" s="730">
        <f>[5]Summary!AB280</f>
        <v>0</v>
      </c>
      <c r="AC280" s="730">
        <f>[5]Summary!AC280</f>
        <v>0</v>
      </c>
      <c r="AD280" s="730">
        <f>[5]Summary!AD280</f>
        <v>0</v>
      </c>
    </row>
    <row r="281" spans="1:30">
      <c r="A281" s="727" t="str">
        <f>[5]Summary!A281</f>
        <v>WC/RB</v>
      </c>
      <c r="B281" s="98" t="str">
        <f>[5]Summary!B281</f>
        <v>A/C 25400501 Deferral Baker US Treasury Grant</v>
      </c>
      <c r="C281" s="52">
        <f>[5]Summary!C281</f>
        <v>0</v>
      </c>
      <c r="D281" s="121">
        <f>[5]Summary!D281</f>
        <v>0</v>
      </c>
      <c r="E281" s="52">
        <f>[5]Summary!E281</f>
        <v>-166682.125</v>
      </c>
      <c r="F281" s="52">
        <f>[5]Summary!F281</f>
        <v>0</v>
      </c>
      <c r="G281" s="123">
        <f>[5]Summary!G281</f>
        <v>-166682.125</v>
      </c>
      <c r="H281" s="123">
        <f>[5]Summary!H281</f>
        <v>0</v>
      </c>
      <c r="I281" s="123">
        <f>[5]Summary!I281</f>
        <v>-166682.125</v>
      </c>
      <c r="J281" s="351">
        <f>[5]Summary!J281</f>
        <v>0</v>
      </c>
      <c r="K281" s="123">
        <f>[5]Summary!K281</f>
        <v>0</v>
      </c>
      <c r="L281" s="351">
        <f>[5]Summary!L281</f>
        <v>0</v>
      </c>
      <c r="M281" s="351">
        <f>[5]Summary!M281</f>
        <v>0</v>
      </c>
      <c r="N281" s="351">
        <f>[5]Summary!N281</f>
        <v>0</v>
      </c>
      <c r="O281" s="351">
        <f>[5]Summary!O281</f>
        <v>166682.125</v>
      </c>
      <c r="P281" s="351">
        <f>[5]Summary!P281</f>
        <v>0</v>
      </c>
      <c r="Q281" s="351">
        <f>[5]Summary!Q281</f>
        <v>166682.125</v>
      </c>
      <c r="R281" s="351">
        <f>[5]Summary!R281</f>
        <v>0</v>
      </c>
      <c r="S281" s="351">
        <f>[5]Summary!S281</f>
        <v>0</v>
      </c>
      <c r="T281" s="351">
        <f>[5]Summary!T281</f>
        <v>0</v>
      </c>
      <c r="U281" s="351">
        <f>[5]Summary!U281</f>
        <v>0</v>
      </c>
      <c r="V281" s="730">
        <f>[5]Summary!V281</f>
        <v>0</v>
      </c>
      <c r="W281" s="730">
        <f>[5]Summary!W281</f>
        <v>0</v>
      </c>
      <c r="X281" s="730">
        <f>[5]Summary!X281</f>
        <v>0</v>
      </c>
      <c r="Y281" s="730">
        <f>[5]Summary!Y281</f>
        <v>0</v>
      </c>
      <c r="Z281" s="730">
        <f>[5]Summary!Z281</f>
        <v>0</v>
      </c>
      <c r="AA281" s="730">
        <f>[5]Summary!AA281</f>
        <v>0</v>
      </c>
      <c r="AB281" s="730">
        <f>[5]Summary!AB281</f>
        <v>0</v>
      </c>
      <c r="AC281" s="730">
        <f>[5]Summary!AC281</f>
        <v>0</v>
      </c>
      <c r="AD281" s="730">
        <f>[5]Summary!AD281</f>
        <v>0</v>
      </c>
    </row>
    <row r="282" spans="1:30">
      <c r="A282" s="727" t="str">
        <f>[5]Summary!A282</f>
        <v>WC/RB</v>
      </c>
      <c r="B282" s="98" t="str">
        <f>[5]Summary!B282</f>
        <v>A/C 25400191 BNP Westcoast Pipeline Capacity-Non Core Gas</v>
      </c>
      <c r="C282" s="52">
        <f>[5]Summary!C282</f>
        <v>0</v>
      </c>
      <c r="D282" s="121">
        <f>[5]Summary!D282</f>
        <v>0</v>
      </c>
      <c r="E282" s="52">
        <f>[5]Summary!E282</f>
        <v>-186676.11416666667</v>
      </c>
      <c r="F282" s="52">
        <f>[5]Summary!F282</f>
        <v>0</v>
      </c>
      <c r="G282" s="123">
        <f>[5]Summary!G282</f>
        <v>-186676.11416666667</v>
      </c>
      <c r="H282" s="123">
        <f>[5]Summary!H282</f>
        <v>0</v>
      </c>
      <c r="I282" s="123">
        <f>[5]Summary!I282</f>
        <v>-186676.11416666667</v>
      </c>
      <c r="J282" s="351">
        <f>[5]Summary!J282</f>
        <v>0</v>
      </c>
      <c r="K282" s="123">
        <f>[5]Summary!K282</f>
        <v>0</v>
      </c>
      <c r="L282" s="351">
        <f>[5]Summary!L282</f>
        <v>0</v>
      </c>
      <c r="M282" s="351">
        <f>[5]Summary!M282</f>
        <v>0</v>
      </c>
      <c r="N282" s="351">
        <f>[5]Summary!N282</f>
        <v>0</v>
      </c>
      <c r="O282" s="351">
        <f>[5]Summary!O282</f>
        <v>186676.11416666667</v>
      </c>
      <c r="P282" s="351">
        <f>[5]Summary!P282</f>
        <v>0</v>
      </c>
      <c r="Q282" s="351">
        <f>[5]Summary!Q282</f>
        <v>186676.11416666667</v>
      </c>
      <c r="R282" s="351">
        <f>[5]Summary!R282</f>
        <v>0</v>
      </c>
      <c r="S282" s="351">
        <f>[5]Summary!S282</f>
        <v>0</v>
      </c>
      <c r="T282" s="351">
        <f>[5]Summary!T282</f>
        <v>0</v>
      </c>
      <c r="U282" s="351">
        <f>[5]Summary!U282</f>
        <v>0</v>
      </c>
      <c r="V282" s="730">
        <f>[5]Summary!V282</f>
        <v>0</v>
      </c>
      <c r="W282" s="730">
        <f>[5]Summary!W282</f>
        <v>0</v>
      </c>
      <c r="X282" s="730">
        <f>[5]Summary!X282</f>
        <v>0</v>
      </c>
      <c r="Y282" s="730">
        <f>[5]Summary!Y282</f>
        <v>0</v>
      </c>
      <c r="Z282" s="730">
        <f>[5]Summary!Z282</f>
        <v>0</v>
      </c>
      <c r="AA282" s="730">
        <f>[5]Summary!AA282</f>
        <v>0</v>
      </c>
      <c r="AB282" s="730">
        <f>[5]Summary!AB282</f>
        <v>0</v>
      </c>
      <c r="AC282" s="730">
        <f>[5]Summary!AC282</f>
        <v>0</v>
      </c>
      <c r="AD282" s="730">
        <f>[5]Summary!AD282</f>
        <v>0</v>
      </c>
    </row>
    <row r="283" spans="1:30">
      <c r="A283" s="727" t="str">
        <f>[5]Summary!A283</f>
        <v>WC/RB</v>
      </c>
      <c r="B283" s="98" t="str">
        <f>[5]Summary!B283</f>
        <v>A/C 25400201 FBE Westcoast Pipeline Capacity- Non Core Gas</v>
      </c>
      <c r="C283" s="52">
        <f>[5]Summary!C283</f>
        <v>0</v>
      </c>
      <c r="D283" s="121">
        <f>[5]Summary!D283</f>
        <v>0</v>
      </c>
      <c r="E283" s="52">
        <f>[5]Summary!E283</f>
        <v>-136170.19999999998</v>
      </c>
      <c r="F283" s="52">
        <f>[5]Summary!F283</f>
        <v>0</v>
      </c>
      <c r="G283" s="123">
        <f>[5]Summary!G283</f>
        <v>-136170.19999999998</v>
      </c>
      <c r="H283" s="123">
        <f>[5]Summary!H283</f>
        <v>0</v>
      </c>
      <c r="I283" s="123">
        <f>[5]Summary!I283</f>
        <v>-136170.19999999998</v>
      </c>
      <c r="J283" s="351">
        <f>[5]Summary!J283</f>
        <v>0</v>
      </c>
      <c r="K283" s="123">
        <f>[5]Summary!K283</f>
        <v>0</v>
      </c>
      <c r="L283" s="351">
        <f>[5]Summary!L283</f>
        <v>0</v>
      </c>
      <c r="M283" s="351">
        <f>[5]Summary!M283</f>
        <v>0</v>
      </c>
      <c r="N283" s="351">
        <f>[5]Summary!N283</f>
        <v>0</v>
      </c>
      <c r="O283" s="351">
        <f>[5]Summary!O283</f>
        <v>136170.19999999998</v>
      </c>
      <c r="P283" s="351">
        <f>[5]Summary!P283</f>
        <v>0</v>
      </c>
      <c r="Q283" s="351">
        <f>[5]Summary!Q283</f>
        <v>136170.19999999998</v>
      </c>
      <c r="R283" s="351">
        <f>[5]Summary!R283</f>
        <v>0</v>
      </c>
      <c r="S283" s="351">
        <f>[5]Summary!S283</f>
        <v>0</v>
      </c>
      <c r="T283" s="351">
        <f>[5]Summary!T283</f>
        <v>0</v>
      </c>
      <c r="U283" s="351">
        <f>[5]Summary!U283</f>
        <v>0</v>
      </c>
      <c r="V283" s="730">
        <f>[5]Summary!V283</f>
        <v>0</v>
      </c>
      <c r="W283" s="730">
        <f>[5]Summary!W283</f>
        <v>0</v>
      </c>
      <c r="X283" s="730">
        <f>[5]Summary!X283</f>
        <v>0</v>
      </c>
      <c r="Y283" s="730">
        <f>[5]Summary!Y283</f>
        <v>0</v>
      </c>
      <c r="Z283" s="730">
        <f>[5]Summary!Z283</f>
        <v>0</v>
      </c>
      <c r="AA283" s="730">
        <f>[5]Summary!AA283</f>
        <v>0</v>
      </c>
      <c r="AB283" s="730">
        <f>[5]Summary!AB283</f>
        <v>0</v>
      </c>
      <c r="AC283" s="730">
        <f>[5]Summary!AC283</f>
        <v>0</v>
      </c>
      <c r="AD283" s="730">
        <f>[5]Summary!AD283</f>
        <v>0</v>
      </c>
    </row>
    <row r="284" spans="1:30">
      <c r="A284" s="727" t="str">
        <f>[5]Summary!A284</f>
        <v>WC/RB</v>
      </c>
      <c r="B284" s="100" t="str">
        <f>[5]Summary!B284</f>
        <v>Customer Deposits &amp; Customer Advances</v>
      </c>
      <c r="C284" s="123">
        <f>[5]Summary!C284</f>
        <v>0</v>
      </c>
      <c r="D284" s="121">
        <f>[5]Summary!D284</f>
        <v>0</v>
      </c>
      <c r="E284" s="123">
        <f>[5]Summary!E284</f>
        <v>0</v>
      </c>
      <c r="F284" s="123">
        <f>[5]Summary!F284</f>
        <v>0</v>
      </c>
      <c r="G284" s="123">
        <f>[5]Summary!G284</f>
        <v>0</v>
      </c>
      <c r="H284" s="123">
        <f>[5]Summary!H284</f>
        <v>0</v>
      </c>
      <c r="I284" s="123">
        <f>[5]Summary!I284</f>
        <v>0</v>
      </c>
      <c r="J284" s="351">
        <f>[5]Summary!J284</f>
        <v>0</v>
      </c>
      <c r="K284" s="123">
        <f>[5]Summary!K284</f>
        <v>0</v>
      </c>
      <c r="L284" s="351">
        <f>[5]Summary!L284</f>
        <v>0</v>
      </c>
      <c r="M284" s="351">
        <f>[5]Summary!M284</f>
        <v>0</v>
      </c>
      <c r="N284" s="351">
        <f>[5]Summary!N284</f>
        <v>0</v>
      </c>
      <c r="O284" s="351">
        <f>[5]Summary!O284</f>
        <v>0</v>
      </c>
      <c r="P284" s="351">
        <f>[5]Summary!P284</f>
        <v>0</v>
      </c>
      <c r="Q284" s="351">
        <f>[5]Summary!Q284</f>
        <v>0</v>
      </c>
      <c r="R284" s="351">
        <f>[5]Summary!R284</f>
        <v>0</v>
      </c>
      <c r="S284" s="351">
        <f>[5]Summary!S284</f>
        <v>0</v>
      </c>
      <c r="T284" s="351">
        <f>[5]Summary!T284</f>
        <v>0</v>
      </c>
      <c r="U284" s="351">
        <f>[5]Summary!U284</f>
        <v>0</v>
      </c>
      <c r="V284" s="351">
        <f>[5]Summary!V284</f>
        <v>0</v>
      </c>
      <c r="W284" s="351">
        <f>[5]Summary!W284</f>
        <v>0</v>
      </c>
      <c r="X284" s="351">
        <f>[5]Summary!X284</f>
        <v>0</v>
      </c>
      <c r="Y284" s="351">
        <f>[5]Summary!Y284</f>
        <v>0</v>
      </c>
      <c r="Z284" s="351">
        <f>[5]Summary!Z284</f>
        <v>0</v>
      </c>
      <c r="AA284" s="351">
        <f>[5]Summary!AA284</f>
        <v>0</v>
      </c>
      <c r="AB284" s="351">
        <f>[5]Summary!AB284</f>
        <v>0</v>
      </c>
      <c r="AC284" s="351">
        <f>[5]Summary!AC284</f>
        <v>0</v>
      </c>
      <c r="AD284" s="351">
        <f>[5]Summary!AD284</f>
        <v>0</v>
      </c>
    </row>
    <row r="285" spans="1:30">
      <c r="A285" s="727" t="str">
        <f>[5]Summary!A285</f>
        <v>WC/RB</v>
      </c>
      <c r="B285" s="101" t="str">
        <f>[5]Summary!B285</f>
        <v>A/C 23500011 Transmission Services Deposits</v>
      </c>
      <c r="C285" s="123">
        <f>[5]Summary!C285</f>
        <v>0</v>
      </c>
      <c r="D285" s="121">
        <f>[5]Summary!D285</f>
        <v>0</v>
      </c>
      <c r="E285" s="123">
        <f>[5]Summary!E285</f>
        <v>-4716690.2983333329</v>
      </c>
      <c r="F285" s="123">
        <f>[5]Summary!F285</f>
        <v>0</v>
      </c>
      <c r="G285" s="123">
        <f>[5]Summary!G285</f>
        <v>-4716690.2983333329</v>
      </c>
      <c r="H285" s="123">
        <f>[5]Summary!H285</f>
        <v>0</v>
      </c>
      <c r="I285" s="123">
        <f>[5]Summary!I285</f>
        <v>-4716690.2983333329</v>
      </c>
      <c r="J285" s="351">
        <f>[5]Summary!J285</f>
        <v>-2995643.46</v>
      </c>
      <c r="K285" s="123">
        <f>[5]Summary!K285</f>
        <v>0</v>
      </c>
      <c r="L285" s="351">
        <f>[5]Summary!L285</f>
        <v>0</v>
      </c>
      <c r="M285" s="351">
        <f>[5]Summary!M285</f>
        <v>0</v>
      </c>
      <c r="N285" s="351">
        <f>[5]Summary!N285</f>
        <v>0</v>
      </c>
      <c r="O285" s="351">
        <f>[5]Summary!O285</f>
        <v>1721046.8383333329</v>
      </c>
      <c r="P285" s="351">
        <f>[5]Summary!P285</f>
        <v>0</v>
      </c>
      <c r="Q285" s="351">
        <f>[5]Summary!Q285</f>
        <v>1721046.8383333329</v>
      </c>
      <c r="R285" s="351">
        <f>[5]Summary!R285</f>
        <v>-2995643.46</v>
      </c>
      <c r="S285" s="351">
        <f>[5]Summary!S285</f>
        <v>0</v>
      </c>
      <c r="T285" s="351">
        <f>[5]Summary!T285</f>
        <v>0</v>
      </c>
      <c r="U285" s="351">
        <f>[5]Summary!U285</f>
        <v>0</v>
      </c>
      <c r="V285" s="730">
        <f>[5]Summary!V285</f>
        <v>0</v>
      </c>
      <c r="W285" s="730">
        <f>[5]Summary!W285</f>
        <v>0</v>
      </c>
      <c r="X285" s="730">
        <f>[5]Summary!X285</f>
        <v>0</v>
      </c>
      <c r="Y285" s="730">
        <f>[5]Summary!Y285</f>
        <v>0</v>
      </c>
      <c r="Z285" s="730">
        <f>[5]Summary!Z285</f>
        <v>0</v>
      </c>
      <c r="AA285" s="730">
        <f>[5]Summary!AA285</f>
        <v>0</v>
      </c>
      <c r="AB285" s="730">
        <f>[5]Summary!AB285</f>
        <v>0</v>
      </c>
      <c r="AC285" s="730">
        <f>[5]Summary!AC285</f>
        <v>0</v>
      </c>
      <c r="AD285" s="730">
        <f>[5]Summary!AD285</f>
        <v>-2995643.46</v>
      </c>
    </row>
    <row r="286" spans="1:30" ht="15.75">
      <c r="A286" s="727" t="str">
        <f>[5]Summary!A286</f>
        <v>WC/RB</v>
      </c>
      <c r="B286" s="102" t="str">
        <f>[5]Summary!B286</f>
        <v>A/C 23500003 Customer Deposits - Common</v>
      </c>
      <c r="C286" s="123">
        <f>[5]Summary!C286</f>
        <v>0</v>
      </c>
      <c r="D286" s="752">
        <f>[5]Summary!D286</f>
        <v>0</v>
      </c>
      <c r="E286" s="123">
        <f>[5]Summary!E286</f>
        <v>-25971538.993999917</v>
      </c>
      <c r="F286" s="123">
        <f>[5]Summary!F286</f>
        <v>0</v>
      </c>
      <c r="G286" s="123">
        <f>[5]Summary!G286</f>
        <v>-25971538.993999917</v>
      </c>
      <c r="H286" s="123">
        <f>[5]Summary!H286</f>
        <v>0</v>
      </c>
      <c r="I286" s="123">
        <f>[5]Summary!I286</f>
        <v>-25971538.993999917</v>
      </c>
      <c r="J286" s="351">
        <f>[5]Summary!J286</f>
        <v>-25836611.384475</v>
      </c>
      <c r="K286" s="123">
        <f>[5]Summary!K286</f>
        <v>0</v>
      </c>
      <c r="L286" s="351">
        <f>[5]Summary!L286</f>
        <v>0</v>
      </c>
      <c r="M286" s="351">
        <f>[5]Summary!M286</f>
        <v>0</v>
      </c>
      <c r="N286" s="351">
        <f>[5]Summary!N286</f>
        <v>0</v>
      </c>
      <c r="O286" s="351">
        <f>[5]Summary!O286</f>
        <v>134927.60952491686</v>
      </c>
      <c r="P286" s="351">
        <f>[5]Summary!P286</f>
        <v>0</v>
      </c>
      <c r="Q286" s="351">
        <f>[5]Summary!Q286</f>
        <v>134927.60952491686</v>
      </c>
      <c r="R286" s="351">
        <f>[5]Summary!R286</f>
        <v>-25836611.384475</v>
      </c>
      <c r="S286" s="351">
        <f>[5]Summary!S286</f>
        <v>0</v>
      </c>
      <c r="T286" s="351">
        <f>[5]Summary!T286</f>
        <v>0</v>
      </c>
      <c r="U286" s="351">
        <f>[5]Summary!U286</f>
        <v>0</v>
      </c>
      <c r="V286" s="730">
        <f>[5]Summary!V286</f>
        <v>0</v>
      </c>
      <c r="W286" s="730">
        <f>[5]Summary!W286</f>
        <v>0</v>
      </c>
      <c r="X286" s="730">
        <f>[5]Summary!X286</f>
        <v>0</v>
      </c>
      <c r="Y286" s="730">
        <f>[5]Summary!Y286</f>
        <v>0</v>
      </c>
      <c r="Z286" s="730">
        <f>[5]Summary!Z286</f>
        <v>0</v>
      </c>
      <c r="AA286" s="730">
        <f>[5]Summary!AA286</f>
        <v>0</v>
      </c>
      <c r="AB286" s="730">
        <f>[5]Summary!AB286</f>
        <v>0</v>
      </c>
      <c r="AC286" s="730">
        <f>[5]Summary!AC286</f>
        <v>0</v>
      </c>
      <c r="AD286" s="730">
        <f>[5]Summary!AD286</f>
        <v>-25836611.384475</v>
      </c>
    </row>
    <row r="287" spans="1:30">
      <c r="A287" s="727" t="str">
        <f>[5]Summary!A287</f>
        <v>WC/RB</v>
      </c>
      <c r="B287" s="98" t="str">
        <f>[5]Summary!B287</f>
        <v>A/C 25200121 Cust Advances for  Const Posted 9/1</v>
      </c>
      <c r="C287" s="123">
        <f>[5]Summary!C287</f>
        <v>0</v>
      </c>
      <c r="D287" s="121">
        <f>[5]Summary!D287</f>
        <v>0</v>
      </c>
      <c r="E287" s="123">
        <f>[5]Summary!E287</f>
        <v>0</v>
      </c>
      <c r="F287" s="123">
        <f>[5]Summary!F287</f>
        <v>0</v>
      </c>
      <c r="G287" s="123">
        <f>[5]Summary!G287</f>
        <v>0</v>
      </c>
      <c r="H287" s="123">
        <f>[5]Summary!H287</f>
        <v>0</v>
      </c>
      <c r="I287" s="123">
        <f>[5]Summary!I287</f>
        <v>0</v>
      </c>
      <c r="J287" s="351">
        <f>[5]Summary!J287</f>
        <v>0</v>
      </c>
      <c r="K287" s="123">
        <f>[5]Summary!K287</f>
        <v>0</v>
      </c>
      <c r="L287" s="351">
        <f>[5]Summary!L287</f>
        <v>0</v>
      </c>
      <c r="M287" s="351">
        <f>[5]Summary!M287</f>
        <v>0</v>
      </c>
      <c r="N287" s="351">
        <f>[5]Summary!N287</f>
        <v>0</v>
      </c>
      <c r="O287" s="351">
        <f>[5]Summary!O287</f>
        <v>0</v>
      </c>
      <c r="P287" s="351">
        <f>[5]Summary!P287</f>
        <v>0</v>
      </c>
      <c r="Q287" s="351">
        <f>[5]Summary!Q287</f>
        <v>0</v>
      </c>
      <c r="R287" s="351">
        <f>[5]Summary!R287</f>
        <v>0</v>
      </c>
      <c r="S287" s="351">
        <f>[5]Summary!S287</f>
        <v>0</v>
      </c>
      <c r="T287" s="351">
        <f>[5]Summary!T287</f>
        <v>0</v>
      </c>
      <c r="U287" s="351">
        <f>[5]Summary!U287</f>
        <v>0</v>
      </c>
      <c r="V287" s="730">
        <f>[5]Summary!V287</f>
        <v>0</v>
      </c>
      <c r="W287" s="730">
        <f>[5]Summary!W287</f>
        <v>0</v>
      </c>
      <c r="X287" s="730">
        <f>[5]Summary!X287</f>
        <v>0</v>
      </c>
      <c r="Y287" s="730">
        <f>[5]Summary!Y287</f>
        <v>0</v>
      </c>
      <c r="Z287" s="730">
        <f>[5]Summary!Z287</f>
        <v>0</v>
      </c>
      <c r="AA287" s="730">
        <f>[5]Summary!AA287</f>
        <v>0</v>
      </c>
      <c r="AB287" s="730">
        <f>[5]Summary!AB287</f>
        <v>0</v>
      </c>
      <c r="AC287" s="730">
        <f>[5]Summary!AC287</f>
        <v>0</v>
      </c>
      <c r="AD287" s="730">
        <f>[5]Summary!AD287</f>
        <v>0</v>
      </c>
    </row>
    <row r="288" spans="1:30">
      <c r="A288" s="727" t="str">
        <f>[5]Summary!A288</f>
        <v>WC/RB</v>
      </c>
      <c r="B288" s="98" t="str">
        <f>[5]Summary!B288</f>
        <v>A/C 25200161 Residential Single Family Elec Customer</v>
      </c>
      <c r="C288" s="123">
        <f>[5]Summary!C288</f>
        <v>0</v>
      </c>
      <c r="D288" s="121">
        <f>[5]Summary!D288</f>
        <v>0</v>
      </c>
      <c r="E288" s="123">
        <f>[5]Summary!E288</f>
        <v>-9476007.1937499996</v>
      </c>
      <c r="F288" s="123">
        <f>[5]Summary!F288</f>
        <v>0</v>
      </c>
      <c r="G288" s="123">
        <f>[5]Summary!G288</f>
        <v>-9476007.1937499996</v>
      </c>
      <c r="H288" s="123">
        <f>[5]Summary!H288</f>
        <v>0</v>
      </c>
      <c r="I288" s="123">
        <f>[5]Summary!I288</f>
        <v>-9476007.1937499996</v>
      </c>
      <c r="J288" s="351">
        <f>[5]Summary!J288</f>
        <v>-10377329.65</v>
      </c>
      <c r="K288" s="123">
        <f>[5]Summary!K288</f>
        <v>0</v>
      </c>
      <c r="L288" s="351">
        <f>[5]Summary!L288</f>
        <v>0</v>
      </c>
      <c r="M288" s="351">
        <f>[5]Summary!M288</f>
        <v>0</v>
      </c>
      <c r="N288" s="351">
        <f>[5]Summary!N288</f>
        <v>0</v>
      </c>
      <c r="O288" s="351">
        <f>[5]Summary!O288</f>
        <v>-901322.45625000075</v>
      </c>
      <c r="P288" s="351">
        <f>[5]Summary!P288</f>
        <v>0</v>
      </c>
      <c r="Q288" s="351">
        <f>[5]Summary!Q288</f>
        <v>-901322.45625000075</v>
      </c>
      <c r="R288" s="351">
        <f>[5]Summary!R288</f>
        <v>-10377329.65</v>
      </c>
      <c r="S288" s="351">
        <f>[5]Summary!S288</f>
        <v>0</v>
      </c>
      <c r="T288" s="351">
        <f>[5]Summary!T288</f>
        <v>0</v>
      </c>
      <c r="U288" s="351">
        <f>[5]Summary!U288</f>
        <v>0</v>
      </c>
      <c r="V288" s="730">
        <f>[5]Summary!V288</f>
        <v>0</v>
      </c>
      <c r="W288" s="730">
        <f>[5]Summary!W288</f>
        <v>0</v>
      </c>
      <c r="X288" s="730">
        <f>[5]Summary!X288</f>
        <v>0</v>
      </c>
      <c r="Y288" s="730">
        <f>[5]Summary!Y288</f>
        <v>0</v>
      </c>
      <c r="Z288" s="730">
        <f>[5]Summary!Z288</f>
        <v>0</v>
      </c>
      <c r="AA288" s="730">
        <f>[5]Summary!AA288</f>
        <v>0</v>
      </c>
      <c r="AB288" s="730">
        <f>[5]Summary!AB288</f>
        <v>0</v>
      </c>
      <c r="AC288" s="730">
        <f>[5]Summary!AC288</f>
        <v>0</v>
      </c>
      <c r="AD288" s="730">
        <f>[5]Summary!AD288</f>
        <v>-10377329.65</v>
      </c>
    </row>
    <row r="289" spans="1:30">
      <c r="A289" s="727" t="str">
        <f>[5]Summary!A289</f>
        <v>WC/RB</v>
      </c>
      <c r="B289" s="98" t="str">
        <f>[5]Summary!B289</f>
        <v>A/C 25200171 Residential Plat Elec Customer Advances</v>
      </c>
      <c r="C289" s="123">
        <f>[5]Summary!C289</f>
        <v>0</v>
      </c>
      <c r="D289" s="121">
        <f>[5]Summary!D289</f>
        <v>0</v>
      </c>
      <c r="E289" s="123">
        <f>[5]Summary!E289</f>
        <v>-24570333.877916668</v>
      </c>
      <c r="F289" s="123">
        <f>[5]Summary!F289</f>
        <v>0</v>
      </c>
      <c r="G289" s="123">
        <f>[5]Summary!G289</f>
        <v>-24570333.877916668</v>
      </c>
      <c r="H289" s="123">
        <f>[5]Summary!H289</f>
        <v>0</v>
      </c>
      <c r="I289" s="123">
        <f>[5]Summary!I289</f>
        <v>-24570333.877916668</v>
      </c>
      <c r="J289" s="351">
        <f>[5]Summary!J289</f>
        <v>-25007256.010000002</v>
      </c>
      <c r="K289" s="123">
        <f>[5]Summary!K289</f>
        <v>0</v>
      </c>
      <c r="L289" s="351">
        <f>[5]Summary!L289</f>
        <v>0</v>
      </c>
      <c r="M289" s="351">
        <f>[5]Summary!M289</f>
        <v>0</v>
      </c>
      <c r="N289" s="351">
        <f>[5]Summary!N289</f>
        <v>0</v>
      </c>
      <c r="O289" s="351">
        <f>[5]Summary!O289</f>
        <v>-436922.13208333403</v>
      </c>
      <c r="P289" s="351">
        <f>[5]Summary!P289</f>
        <v>0</v>
      </c>
      <c r="Q289" s="351">
        <f>[5]Summary!Q289</f>
        <v>-436922.13208333403</v>
      </c>
      <c r="R289" s="351">
        <f>[5]Summary!R289</f>
        <v>-25007256.010000002</v>
      </c>
      <c r="S289" s="351">
        <f>[5]Summary!S289</f>
        <v>0</v>
      </c>
      <c r="T289" s="351">
        <f>[5]Summary!T289</f>
        <v>0</v>
      </c>
      <c r="U289" s="351">
        <f>[5]Summary!U289</f>
        <v>0</v>
      </c>
      <c r="V289" s="730">
        <f>[5]Summary!V289</f>
        <v>0</v>
      </c>
      <c r="W289" s="730">
        <f>[5]Summary!W289</f>
        <v>0</v>
      </c>
      <c r="X289" s="730">
        <f>[5]Summary!X289</f>
        <v>0</v>
      </c>
      <c r="Y289" s="730">
        <f>[5]Summary!Y289</f>
        <v>0</v>
      </c>
      <c r="Z289" s="730">
        <f>[5]Summary!Z289</f>
        <v>0</v>
      </c>
      <c r="AA289" s="730">
        <f>[5]Summary!AA289</f>
        <v>0</v>
      </c>
      <c r="AB289" s="730">
        <f>[5]Summary!AB289</f>
        <v>0</v>
      </c>
      <c r="AC289" s="730">
        <f>[5]Summary!AC289</f>
        <v>0</v>
      </c>
      <c r="AD289" s="730">
        <f>[5]Summary!AD289</f>
        <v>-25007256.010000002</v>
      </c>
    </row>
    <row r="290" spans="1:30">
      <c r="A290" s="727" t="str">
        <f>[5]Summary!A290</f>
        <v>WC/RB</v>
      </c>
      <c r="B290" s="98" t="str">
        <f>[5]Summary!B290</f>
        <v>A/C 25200181 Non-Residential Elec Customer Advances</v>
      </c>
      <c r="C290" s="123">
        <f>[5]Summary!C290</f>
        <v>0</v>
      </c>
      <c r="D290" s="121">
        <f>[5]Summary!D290</f>
        <v>0</v>
      </c>
      <c r="E290" s="123">
        <f>[5]Summary!E290</f>
        <v>-41488693.166249998</v>
      </c>
      <c r="F290" s="123">
        <f>[5]Summary!F290</f>
        <v>0</v>
      </c>
      <c r="G290" s="123">
        <f>[5]Summary!G290</f>
        <v>-41488693.166249998</v>
      </c>
      <c r="H290" s="123">
        <f>[5]Summary!H290</f>
        <v>0</v>
      </c>
      <c r="I290" s="123">
        <f>[5]Summary!I290</f>
        <v>-41488693.166249998</v>
      </c>
      <c r="J290" s="351">
        <f>[5]Summary!J290</f>
        <v>-43873938.990000002</v>
      </c>
      <c r="K290" s="123">
        <f>[5]Summary!K290</f>
        <v>0</v>
      </c>
      <c r="L290" s="351">
        <f>[5]Summary!L290</f>
        <v>0</v>
      </c>
      <c r="M290" s="351">
        <f>[5]Summary!M290</f>
        <v>0</v>
      </c>
      <c r="N290" s="351">
        <f>[5]Summary!N290</f>
        <v>0</v>
      </c>
      <c r="O290" s="351">
        <f>[5]Summary!O290</f>
        <v>-2385245.8237500042</v>
      </c>
      <c r="P290" s="351">
        <f>[5]Summary!P290</f>
        <v>0</v>
      </c>
      <c r="Q290" s="351">
        <f>[5]Summary!Q290</f>
        <v>-2385245.8237500042</v>
      </c>
      <c r="R290" s="351">
        <f>[5]Summary!R290</f>
        <v>-43873938.990000002</v>
      </c>
      <c r="S290" s="351">
        <f>[5]Summary!S290</f>
        <v>0</v>
      </c>
      <c r="T290" s="351">
        <f>[5]Summary!T290</f>
        <v>0</v>
      </c>
      <c r="U290" s="351">
        <f>[5]Summary!U290</f>
        <v>0</v>
      </c>
      <c r="V290" s="730">
        <f>[5]Summary!V290</f>
        <v>0</v>
      </c>
      <c r="W290" s="730">
        <f>[5]Summary!W290</f>
        <v>0</v>
      </c>
      <c r="X290" s="730">
        <f>[5]Summary!X290</f>
        <v>0</v>
      </c>
      <c r="Y290" s="730">
        <f>[5]Summary!Y290</f>
        <v>0</v>
      </c>
      <c r="Z290" s="730">
        <f>[5]Summary!Z290</f>
        <v>0</v>
      </c>
      <c r="AA290" s="730">
        <f>[5]Summary!AA290</f>
        <v>0</v>
      </c>
      <c r="AB290" s="730">
        <f>[5]Summary!AB290</f>
        <v>0</v>
      </c>
      <c r="AC290" s="730">
        <f>[5]Summary!AC290</f>
        <v>0</v>
      </c>
      <c r="AD290" s="730">
        <f>[5]Summary!AD290</f>
        <v>-43873938.990000002</v>
      </c>
    </row>
    <row r="291" spans="1:30">
      <c r="A291" s="727" t="str">
        <f>[5]Summary!A291</f>
        <v>WC/RB</v>
      </c>
      <c r="B291" s="122" t="str">
        <f>[5]Summary!B291</f>
        <v>DFIT</v>
      </c>
      <c r="C291" s="123">
        <f>[5]Summary!C291</f>
        <v>0</v>
      </c>
      <c r="D291" s="121">
        <f>[5]Summary!D291</f>
        <v>0</v>
      </c>
      <c r="E291" s="123">
        <f>[5]Summary!E291</f>
        <v>0</v>
      </c>
      <c r="F291" s="123">
        <f>[5]Summary!F291</f>
        <v>0</v>
      </c>
      <c r="G291" s="123">
        <f>[5]Summary!G291</f>
        <v>0</v>
      </c>
      <c r="H291" s="123">
        <f>[5]Summary!H291</f>
        <v>0</v>
      </c>
      <c r="I291" s="123">
        <f>[5]Summary!I291</f>
        <v>0</v>
      </c>
      <c r="J291" s="351">
        <f>[5]Summary!J291</f>
        <v>0</v>
      </c>
      <c r="K291" s="123">
        <f>[5]Summary!K291</f>
        <v>0</v>
      </c>
      <c r="L291" s="351">
        <f>[5]Summary!L291</f>
        <v>0</v>
      </c>
      <c r="M291" s="351">
        <f>[5]Summary!M291</f>
        <v>0</v>
      </c>
      <c r="N291" s="351">
        <f>[5]Summary!N291</f>
        <v>0</v>
      </c>
      <c r="O291" s="351">
        <f>[5]Summary!O291</f>
        <v>0</v>
      </c>
      <c r="P291" s="351">
        <f>[5]Summary!P291</f>
        <v>0</v>
      </c>
      <c r="Q291" s="351">
        <f>[5]Summary!Q291</f>
        <v>0</v>
      </c>
      <c r="R291" s="351">
        <f>[5]Summary!R291</f>
        <v>0</v>
      </c>
      <c r="S291" s="351">
        <f>[5]Summary!S291</f>
        <v>0</v>
      </c>
      <c r="T291" s="351">
        <f>[5]Summary!T291</f>
        <v>0</v>
      </c>
      <c r="U291" s="351">
        <f>[5]Summary!U291</f>
        <v>0</v>
      </c>
      <c r="V291" s="351">
        <f>[5]Summary!V291</f>
        <v>0</v>
      </c>
      <c r="W291" s="351">
        <f>[5]Summary!W291</f>
        <v>0</v>
      </c>
      <c r="X291" s="351">
        <f>[5]Summary!X291</f>
        <v>0</v>
      </c>
      <c r="Y291" s="351">
        <f>[5]Summary!Y291</f>
        <v>0</v>
      </c>
      <c r="Z291" s="351">
        <f>[5]Summary!Z291</f>
        <v>0</v>
      </c>
      <c r="AA291" s="351">
        <f>[5]Summary!AA291</f>
        <v>0</v>
      </c>
      <c r="AB291" s="351">
        <f>[5]Summary!AB291</f>
        <v>0</v>
      </c>
      <c r="AC291" s="351">
        <f>[5]Summary!AC291</f>
        <v>0</v>
      </c>
      <c r="AD291" s="351">
        <f>[5]Summary!AD291</f>
        <v>0</v>
      </c>
    </row>
    <row r="292" spans="1:30">
      <c r="A292" s="727" t="str">
        <f>[5]Summary!A292</f>
        <v>WC/RB</v>
      </c>
      <c r="B292" s="98" t="str">
        <f>[5]Summary!B292</f>
        <v>A/C 19000113 DTA for Redmond West Tenant Allowances</v>
      </c>
      <c r="C292" s="123">
        <f>[5]Summary!C292</f>
        <v>0</v>
      </c>
      <c r="D292" s="121">
        <f>[5]Summary!D292</f>
        <v>0</v>
      </c>
      <c r="E292" s="123">
        <f>[5]Summary!E292</f>
        <v>54098.798287291669</v>
      </c>
      <c r="F292" s="123">
        <f>[5]Summary!F292</f>
        <v>0</v>
      </c>
      <c r="G292" s="123">
        <f>[5]Summary!G292</f>
        <v>54098.798287291669</v>
      </c>
      <c r="H292" s="123">
        <f>[5]Summary!H292</f>
        <v>0</v>
      </c>
      <c r="I292" s="123">
        <f>[5]Summary!I292</f>
        <v>54098.798287291669</v>
      </c>
      <c r="J292" s="351">
        <f>[5]Summary!J292</f>
        <v>142026.815217</v>
      </c>
      <c r="K292" s="123">
        <f>[5]Summary!K292</f>
        <v>0</v>
      </c>
      <c r="L292" s="351">
        <f>[5]Summary!L292</f>
        <v>0</v>
      </c>
      <c r="M292" s="351">
        <f>[5]Summary!M292</f>
        <v>0</v>
      </c>
      <c r="N292" s="351">
        <f>[5]Summary!N292</f>
        <v>0</v>
      </c>
      <c r="O292" s="351">
        <f>[5]Summary!O292</f>
        <v>87928.016929708334</v>
      </c>
      <c r="P292" s="351">
        <f>[5]Summary!P292</f>
        <v>0</v>
      </c>
      <c r="Q292" s="351">
        <f>[5]Summary!Q292</f>
        <v>87928.016929708334</v>
      </c>
      <c r="R292" s="351">
        <f>[5]Summary!R292</f>
        <v>142026.815217</v>
      </c>
      <c r="S292" s="351">
        <f>[5]Summary!S292</f>
        <v>0</v>
      </c>
      <c r="T292" s="351">
        <f>[5]Summary!T292</f>
        <v>0</v>
      </c>
      <c r="U292" s="351">
        <f>[5]Summary!U292</f>
        <v>0</v>
      </c>
      <c r="V292" s="730">
        <f>[5]Summary!V292</f>
        <v>0</v>
      </c>
      <c r="W292" s="730">
        <f>[5]Summary!W292</f>
        <v>0</v>
      </c>
      <c r="X292" s="730">
        <f>[5]Summary!X292</f>
        <v>0</v>
      </c>
      <c r="Y292" s="730">
        <f>[5]Summary!Y292</f>
        <v>0</v>
      </c>
      <c r="Z292" s="730">
        <f>[5]Summary!Z292</f>
        <v>0</v>
      </c>
      <c r="AA292" s="730">
        <f>[5]Summary!AA292</f>
        <v>0</v>
      </c>
      <c r="AB292" s="730">
        <f>[5]Summary!AB292</f>
        <v>0</v>
      </c>
      <c r="AC292" s="730">
        <f>[5]Summary!AC292</f>
        <v>0</v>
      </c>
      <c r="AD292" s="730">
        <f>[5]Summary!AD292</f>
        <v>142026.815217</v>
      </c>
    </row>
    <row r="293" spans="1:30">
      <c r="A293" s="727" t="str">
        <f>[5]Summary!A293</f>
        <v>WC/RB</v>
      </c>
      <c r="B293" s="103" t="str">
        <f>[5]Summary!B293</f>
        <v>A/C 19000151 DFIT - Westcoast Capacity Assignment - Electric</v>
      </c>
      <c r="C293" s="52">
        <f>[5]Summary!C293</f>
        <v>0</v>
      </c>
      <c r="D293" s="121">
        <f>[5]Summary!D293</f>
        <v>0</v>
      </c>
      <c r="E293" s="52">
        <f>[5]Summary!E293</f>
        <v>74348.820000000007</v>
      </c>
      <c r="F293" s="52">
        <f>[5]Summary!F293</f>
        <v>0</v>
      </c>
      <c r="G293" s="123">
        <f>[5]Summary!G293</f>
        <v>74348.820000000007</v>
      </c>
      <c r="H293" s="123">
        <f>[5]Summary!H293</f>
        <v>0</v>
      </c>
      <c r="I293" s="123">
        <f>[5]Summary!I293</f>
        <v>74348.820000000007</v>
      </c>
      <c r="J293" s="351">
        <f>[5]Summary!J293</f>
        <v>45753.08</v>
      </c>
      <c r="K293" s="123">
        <f>[5]Summary!K293</f>
        <v>0</v>
      </c>
      <c r="L293" s="351">
        <f>[5]Summary!L293</f>
        <v>0</v>
      </c>
      <c r="M293" s="351">
        <f>[5]Summary!M293</f>
        <v>0</v>
      </c>
      <c r="N293" s="351">
        <f>[5]Summary!N293</f>
        <v>0</v>
      </c>
      <c r="O293" s="351">
        <f>[5]Summary!O293</f>
        <v>-28595.740000000005</v>
      </c>
      <c r="P293" s="351">
        <f>[5]Summary!P293</f>
        <v>0</v>
      </c>
      <c r="Q293" s="351">
        <f>[5]Summary!Q293</f>
        <v>-28595.740000000005</v>
      </c>
      <c r="R293" s="351">
        <f>[5]Summary!R293</f>
        <v>45753.08</v>
      </c>
      <c r="S293" s="351">
        <f>[5]Summary!S293</f>
        <v>0</v>
      </c>
      <c r="T293" s="351">
        <f>[5]Summary!T293</f>
        <v>0</v>
      </c>
      <c r="U293" s="351">
        <f>[5]Summary!U293</f>
        <v>0</v>
      </c>
      <c r="V293" s="730">
        <f>[5]Summary!V293</f>
        <v>0</v>
      </c>
      <c r="W293" s="730">
        <f>[5]Summary!W293</f>
        <v>0</v>
      </c>
      <c r="X293" s="730">
        <f>[5]Summary!X293</f>
        <v>0</v>
      </c>
      <c r="Y293" s="730">
        <f>[5]Summary!Y293</f>
        <v>0</v>
      </c>
      <c r="Z293" s="730">
        <f>[5]Summary!Z293</f>
        <v>0</v>
      </c>
      <c r="AA293" s="730">
        <f>[5]Summary!AA293</f>
        <v>0</v>
      </c>
      <c r="AB293" s="730">
        <f>[5]Summary!AB293</f>
        <v>0</v>
      </c>
      <c r="AC293" s="730">
        <f>[5]Summary!AC293</f>
        <v>0</v>
      </c>
      <c r="AD293" s="730">
        <f>[5]Summary!AD293</f>
        <v>45753.08</v>
      </c>
    </row>
    <row r="294" spans="1:30">
      <c r="A294" s="727" t="str">
        <f>[5]Summary!A294</f>
        <v>WC/RB</v>
      </c>
      <c r="B294" s="98" t="str">
        <f>[5]Summary!B294</f>
        <v>A/C 19000711 DFIT-BNP Electric</v>
      </c>
      <c r="C294" s="52">
        <f>[5]Summary!C294</f>
        <v>0</v>
      </c>
      <c r="D294" s="121">
        <f>[5]Summary!D294</f>
        <v>0</v>
      </c>
      <c r="E294" s="52">
        <f>[5]Summary!E294</f>
        <v>101925.00041666668</v>
      </c>
      <c r="F294" s="52">
        <f>[5]Summary!F294</f>
        <v>0</v>
      </c>
      <c r="G294" s="123">
        <f>[5]Summary!G294</f>
        <v>101925.00041666668</v>
      </c>
      <c r="H294" s="123">
        <f>[5]Summary!H294</f>
        <v>0</v>
      </c>
      <c r="I294" s="123">
        <f>[5]Summary!I294</f>
        <v>101925.00041666668</v>
      </c>
      <c r="J294" s="351">
        <f>[5]Summary!J294</f>
        <v>62723.02</v>
      </c>
      <c r="K294" s="123">
        <f>[5]Summary!K294</f>
        <v>0</v>
      </c>
      <c r="L294" s="351">
        <f>[5]Summary!L294</f>
        <v>0</v>
      </c>
      <c r="M294" s="351">
        <f>[5]Summary!M294</f>
        <v>0</v>
      </c>
      <c r="N294" s="351">
        <f>[5]Summary!N294</f>
        <v>0</v>
      </c>
      <c r="O294" s="351">
        <f>[5]Summary!O294</f>
        <v>-39201.98041666668</v>
      </c>
      <c r="P294" s="351">
        <f>[5]Summary!P294</f>
        <v>0</v>
      </c>
      <c r="Q294" s="351">
        <f>[5]Summary!Q294</f>
        <v>-39201.98041666668</v>
      </c>
      <c r="R294" s="351">
        <f>[5]Summary!R294</f>
        <v>62723.02</v>
      </c>
      <c r="S294" s="351">
        <f>[5]Summary!S294</f>
        <v>0</v>
      </c>
      <c r="T294" s="351">
        <f>[5]Summary!T294</f>
        <v>0</v>
      </c>
      <c r="U294" s="351">
        <f>[5]Summary!U294</f>
        <v>0</v>
      </c>
      <c r="V294" s="730">
        <f>[5]Summary!V294</f>
        <v>0</v>
      </c>
      <c r="W294" s="730">
        <f>[5]Summary!W294</f>
        <v>0</v>
      </c>
      <c r="X294" s="730">
        <f>[5]Summary!X294</f>
        <v>0</v>
      </c>
      <c r="Y294" s="730">
        <f>[5]Summary!Y294</f>
        <v>0</v>
      </c>
      <c r="Z294" s="730">
        <f>[5]Summary!Z294</f>
        <v>0</v>
      </c>
      <c r="AA294" s="730">
        <f>[5]Summary!AA294</f>
        <v>0</v>
      </c>
      <c r="AB294" s="730">
        <f>[5]Summary!AB294</f>
        <v>0</v>
      </c>
      <c r="AC294" s="730">
        <f>[5]Summary!AC294</f>
        <v>0</v>
      </c>
      <c r="AD294" s="730">
        <f>[5]Summary!AD294</f>
        <v>62723.02</v>
      </c>
    </row>
    <row r="295" spans="1:30">
      <c r="A295" s="727" t="str">
        <f>[5]Summary!A295</f>
        <v>WC/RB</v>
      </c>
      <c r="B295" s="98" t="str">
        <f>[5]Summary!B295</f>
        <v>A/C 28200121 Def Inc Tax - Post 1980 Additions</v>
      </c>
      <c r="C295" s="52">
        <f>[5]Summary!C295</f>
        <v>0</v>
      </c>
      <c r="D295" s="121">
        <f>[5]Summary!D295</f>
        <v>0</v>
      </c>
      <c r="E295" s="52">
        <f>[5]Summary!E295</f>
        <v>-1372743188.4345834</v>
      </c>
      <c r="F295" s="52">
        <f>[5]Summary!F295</f>
        <v>0</v>
      </c>
      <c r="G295" s="123">
        <f>[5]Summary!G295</f>
        <v>-1372743188.4345834</v>
      </c>
      <c r="H295" s="123">
        <f>[5]Summary!H295</f>
        <v>0</v>
      </c>
      <c r="I295" s="123">
        <f>[5]Summary!I295</f>
        <v>-1372743188.4345834</v>
      </c>
      <c r="J295" s="351">
        <f>[5]Summary!J295</f>
        <v>-1353667766.8900001</v>
      </c>
      <c r="K295" s="123">
        <f>[5]Summary!K295</f>
        <v>0</v>
      </c>
      <c r="L295" s="351">
        <f>[5]Summary!L295</f>
        <v>0</v>
      </c>
      <c r="M295" s="351">
        <f>[5]Summary!M295</f>
        <v>4493721.8109590504</v>
      </c>
      <c r="N295" s="351">
        <f>[5]Summary!N295</f>
        <v>803628.57</v>
      </c>
      <c r="O295" s="351">
        <f>[5]Summary!O295</f>
        <v>19075421.544583321</v>
      </c>
      <c r="P295" s="351">
        <f>[5]Summary!P295</f>
        <v>5426976.4288256317</v>
      </c>
      <c r="Q295" s="351">
        <f>[5]Summary!Q295</f>
        <v>29799748.354368001</v>
      </c>
      <c r="R295" s="351">
        <f>[5]Summary!R295</f>
        <v>-1342943440.0802155</v>
      </c>
      <c r="S295" s="351">
        <f>[5]Summary!S295</f>
        <v>980694.34861275041</v>
      </c>
      <c r="T295" s="351">
        <f>[5]Summary!T295</f>
        <v>3893718.9693959327</v>
      </c>
      <c r="U295" s="351">
        <f>[5]Summary!U295</f>
        <v>9420126.0023907125</v>
      </c>
      <c r="V295" s="730">
        <f>[5]Summary!V295</f>
        <v>0</v>
      </c>
      <c r="W295" s="730">
        <f>[5]Summary!W295</f>
        <v>0</v>
      </c>
      <c r="X295" s="730">
        <f>[5]Summary!X295</f>
        <v>-3610456.0399853778</v>
      </c>
      <c r="Y295" s="730">
        <f>[5]Summary!Y295</f>
        <v>0</v>
      </c>
      <c r="Z295" s="730">
        <f>[5]Summary!Z295</f>
        <v>-112579.20210952556</v>
      </c>
      <c r="AA295" s="730">
        <f>[5]Summary!AA295</f>
        <v>0</v>
      </c>
      <c r="AB295" s="730">
        <f>[5]Summary!AB295</f>
        <v>-88064.535992719757</v>
      </c>
      <c r="AC295" s="730">
        <f>[5]Summary!AC295</f>
        <v>10483439.542311775</v>
      </c>
      <c r="AD295" s="730">
        <f>[5]Summary!AD295</f>
        <v>-1332460000.5379038</v>
      </c>
    </row>
    <row r="296" spans="1:30" ht="15.75">
      <c r="A296" s="727" t="str">
        <f>[5]Summary!A296</f>
        <v>WC/RB</v>
      </c>
      <c r="B296" s="98" t="str">
        <f>[5]Summary!B296</f>
        <v>A/C 19000573 DFIT Bothel Data Ctr. - Ppd Lease Expense</v>
      </c>
      <c r="C296" s="52">
        <f>[5]Summary!C296</f>
        <v>0</v>
      </c>
      <c r="D296" s="752">
        <f>[5]Summary!D296</f>
        <v>0</v>
      </c>
      <c r="E296" s="52">
        <f>[5]Summary!E296</f>
        <v>102107.43233545836</v>
      </c>
      <c r="F296" s="52">
        <f>[5]Summary!F296</f>
        <v>0</v>
      </c>
      <c r="G296" s="123">
        <f>[5]Summary!G296</f>
        <v>102107.43233545836</v>
      </c>
      <c r="H296" s="123">
        <f>[5]Summary!H296</f>
        <v>0</v>
      </c>
      <c r="I296" s="123">
        <f>[5]Summary!I296</f>
        <v>102107.43233545836</v>
      </c>
      <c r="J296" s="351">
        <f>[5]Summary!J296</f>
        <v>92534.864372000011</v>
      </c>
      <c r="K296" s="123">
        <f>[5]Summary!K296</f>
        <v>0</v>
      </c>
      <c r="L296" s="351">
        <f>[5]Summary!L296</f>
        <v>0</v>
      </c>
      <c r="M296" s="351">
        <f>[5]Summary!M296</f>
        <v>0</v>
      </c>
      <c r="N296" s="351">
        <f>[5]Summary!N296</f>
        <v>0</v>
      </c>
      <c r="O296" s="351">
        <f>[5]Summary!O296</f>
        <v>-9572.5679634583503</v>
      </c>
      <c r="P296" s="351">
        <f>[5]Summary!P296</f>
        <v>0</v>
      </c>
      <c r="Q296" s="351">
        <f>[5]Summary!Q296</f>
        <v>-9572.5679634583503</v>
      </c>
      <c r="R296" s="351">
        <f>[5]Summary!R296</f>
        <v>92534.864372000011</v>
      </c>
      <c r="S296" s="351">
        <f>[5]Summary!S296</f>
        <v>0</v>
      </c>
      <c r="T296" s="351">
        <f>[5]Summary!T296</f>
        <v>0</v>
      </c>
      <c r="U296" s="351">
        <f>[5]Summary!U296</f>
        <v>0</v>
      </c>
      <c r="V296" s="730">
        <f>[5]Summary!V296</f>
        <v>0</v>
      </c>
      <c r="W296" s="730">
        <f>[5]Summary!W296</f>
        <v>0</v>
      </c>
      <c r="X296" s="730">
        <f>[5]Summary!X296</f>
        <v>0</v>
      </c>
      <c r="Y296" s="730">
        <f>[5]Summary!Y296</f>
        <v>0</v>
      </c>
      <c r="Z296" s="730">
        <f>[5]Summary!Z296</f>
        <v>0</v>
      </c>
      <c r="AA296" s="730">
        <f>[5]Summary!AA296</f>
        <v>0</v>
      </c>
      <c r="AB296" s="730">
        <f>[5]Summary!AB296</f>
        <v>0</v>
      </c>
      <c r="AC296" s="730">
        <f>[5]Summary!AC296</f>
        <v>0</v>
      </c>
      <c r="AD296" s="730">
        <f>[5]Summary!AD296</f>
        <v>92534.864372000011</v>
      </c>
    </row>
    <row r="297" spans="1:30" ht="15.75">
      <c r="A297" s="727" t="str">
        <f>[5]Summary!A297</f>
        <v>WC/RB</v>
      </c>
      <c r="B297" s="104" t="str">
        <f>[5]Summary!B297</f>
        <v xml:space="preserve">A/C 28200013 Deferred Tax - Common Depreciation  </v>
      </c>
      <c r="C297" s="52">
        <f>[5]Summary!C297</f>
        <v>0</v>
      </c>
      <c r="D297" s="752">
        <f>[5]Summary!D297</f>
        <v>0</v>
      </c>
      <c r="E297" s="52">
        <f>[5]Summary!E297</f>
        <v>-45114887.78622812</v>
      </c>
      <c r="F297" s="52">
        <f>[5]Summary!F297</f>
        <v>0</v>
      </c>
      <c r="G297" s="123">
        <f>[5]Summary!G297</f>
        <v>-45114887.78622812</v>
      </c>
      <c r="H297" s="123">
        <f>[5]Summary!H297</f>
        <v>0</v>
      </c>
      <c r="I297" s="123">
        <f>[5]Summary!I297</f>
        <v>-45114887.78622812</v>
      </c>
      <c r="J297" s="351">
        <f>[5]Summary!J297</f>
        <v>-44190512.781688005</v>
      </c>
      <c r="K297" s="123">
        <f>[5]Summary!K297</f>
        <v>0</v>
      </c>
      <c r="L297" s="351">
        <f>[5]Summary!L297</f>
        <v>0</v>
      </c>
      <c r="M297" s="351">
        <f>[5]Summary!M297</f>
        <v>0</v>
      </c>
      <c r="N297" s="351">
        <f>[5]Summary!N297</f>
        <v>0</v>
      </c>
      <c r="O297" s="351">
        <f>[5]Summary!O297</f>
        <v>924375.00454011559</v>
      </c>
      <c r="P297" s="351">
        <f>[5]Summary!P297</f>
        <v>0</v>
      </c>
      <c r="Q297" s="351">
        <f>[5]Summary!Q297</f>
        <v>924375.00454011559</v>
      </c>
      <c r="R297" s="351">
        <f>[5]Summary!R297</f>
        <v>-44190512.781688005</v>
      </c>
      <c r="S297" s="351">
        <f>[5]Summary!S297</f>
        <v>0</v>
      </c>
      <c r="T297" s="351">
        <f>[5]Summary!T297</f>
        <v>0</v>
      </c>
      <c r="U297" s="351">
        <f>[5]Summary!U297</f>
        <v>0</v>
      </c>
      <c r="V297" s="730">
        <f>[5]Summary!V297</f>
        <v>0</v>
      </c>
      <c r="W297" s="730">
        <f>[5]Summary!W297</f>
        <v>0</v>
      </c>
      <c r="X297" s="730">
        <f>[5]Summary!X297</f>
        <v>0</v>
      </c>
      <c r="Y297" s="730">
        <f>[5]Summary!Y297</f>
        <v>0</v>
      </c>
      <c r="Z297" s="730">
        <f>[5]Summary!Z297</f>
        <v>0</v>
      </c>
      <c r="AA297" s="730">
        <f>[5]Summary!AA297</f>
        <v>0</v>
      </c>
      <c r="AB297" s="730">
        <f>[5]Summary!AB297</f>
        <v>0</v>
      </c>
      <c r="AC297" s="730">
        <f>[5]Summary!AC297</f>
        <v>0</v>
      </c>
      <c r="AD297" s="730">
        <f>[5]Summary!AD297</f>
        <v>-44190512.781688005</v>
      </c>
    </row>
    <row r="298" spans="1:30" ht="15.75">
      <c r="A298" s="727" t="str">
        <f>[5]Summary!A298</f>
        <v>WC/RB</v>
      </c>
      <c r="B298" s="104" t="str">
        <f>[5]Summary!B298</f>
        <v>A/C 28300101 DFIT Colstrip ARO</v>
      </c>
      <c r="C298" s="52">
        <f>[5]Summary!C298</f>
        <v>0</v>
      </c>
      <c r="D298" s="752">
        <f>[5]Summary!D298</f>
        <v>0</v>
      </c>
      <c r="E298" s="52">
        <f>[5]Summary!E298</f>
        <v>-1594943.55</v>
      </c>
      <c r="F298" s="52">
        <f>[5]Summary!F298</f>
        <v>0</v>
      </c>
      <c r="G298" s="123">
        <f>[5]Summary!G298</f>
        <v>-1594943.55</v>
      </c>
      <c r="H298" s="123">
        <f>[5]Summary!H298</f>
        <v>0</v>
      </c>
      <c r="I298" s="123">
        <f>[5]Summary!I298</f>
        <v>-1594943.55</v>
      </c>
      <c r="J298" s="351">
        <f>[5]Summary!J298</f>
        <v>-3000498.42</v>
      </c>
      <c r="K298" s="123">
        <f>[5]Summary!K298</f>
        <v>0</v>
      </c>
      <c r="L298" s="351">
        <f>[5]Summary!L298</f>
        <v>0</v>
      </c>
      <c r="M298" s="351">
        <f>[5]Summary!M298</f>
        <v>0</v>
      </c>
      <c r="N298" s="351">
        <f>[5]Summary!N298</f>
        <v>0</v>
      </c>
      <c r="O298" s="351">
        <f>[5]Summary!O298</f>
        <v>-1405554.8699999999</v>
      </c>
      <c r="P298" s="351">
        <f>[5]Summary!P298</f>
        <v>0</v>
      </c>
      <c r="Q298" s="351">
        <f>[5]Summary!Q298</f>
        <v>-1405554.8699999999</v>
      </c>
      <c r="R298" s="351">
        <f>[5]Summary!R298</f>
        <v>-3000498.42</v>
      </c>
      <c r="S298" s="351">
        <f>[5]Summary!S298</f>
        <v>0</v>
      </c>
      <c r="T298" s="351">
        <f>[5]Summary!T298</f>
        <v>0</v>
      </c>
      <c r="U298" s="351">
        <f>[5]Summary!U298</f>
        <v>0</v>
      </c>
      <c r="V298" s="730">
        <f>[5]Summary!V298</f>
        <v>0</v>
      </c>
      <c r="W298" s="730">
        <f>[5]Summary!W298</f>
        <v>0</v>
      </c>
      <c r="X298" s="730">
        <f>[5]Summary!X298</f>
        <v>0</v>
      </c>
      <c r="Y298" s="730">
        <f>[5]Summary!Y298</f>
        <v>0</v>
      </c>
      <c r="Z298" s="730">
        <f>[5]Summary!Z298</f>
        <v>0</v>
      </c>
      <c r="AA298" s="730">
        <f>[5]Summary!AA298</f>
        <v>0</v>
      </c>
      <c r="AB298" s="730">
        <f>[5]Summary!AB298</f>
        <v>0</v>
      </c>
      <c r="AC298" s="730">
        <f>[5]Summary!AC298</f>
        <v>0</v>
      </c>
      <c r="AD298" s="730">
        <f>[5]Summary!AD298</f>
        <v>-3000498.42</v>
      </c>
    </row>
    <row r="299" spans="1:30" ht="15.75">
      <c r="A299" s="727" t="str">
        <f>[5]Summary!A299</f>
        <v>WC/RB</v>
      </c>
      <c r="B299" s="98" t="str">
        <f>[5]Summary!B299</f>
        <v>A/C 28300501 DFIT Audit Adjustments</v>
      </c>
      <c r="C299" s="52">
        <f>[5]Summary!C299</f>
        <v>0</v>
      </c>
      <c r="D299" s="752">
        <f>[5]Summary!D299</f>
        <v>0</v>
      </c>
      <c r="E299" s="52">
        <f>[5]Summary!E299</f>
        <v>685437.18165066675</v>
      </c>
      <c r="F299" s="52">
        <f>[5]Summary!F299</f>
        <v>0</v>
      </c>
      <c r="G299" s="123">
        <f>[5]Summary!G299</f>
        <v>685437.18165066675</v>
      </c>
      <c r="H299" s="123">
        <f>[5]Summary!H299</f>
        <v>0</v>
      </c>
      <c r="I299" s="123">
        <f>[5]Summary!I299</f>
        <v>685437.18165066675</v>
      </c>
      <c r="J299" s="351">
        <f>[5]Summary!J299</f>
        <v>661984.84896099998</v>
      </c>
      <c r="K299" s="123">
        <f>[5]Summary!K299</f>
        <v>0</v>
      </c>
      <c r="L299" s="351">
        <f>[5]Summary!L299</f>
        <v>0</v>
      </c>
      <c r="M299" s="351">
        <f>[5]Summary!M299</f>
        <v>0</v>
      </c>
      <c r="N299" s="351">
        <f>[5]Summary!N299</f>
        <v>0</v>
      </c>
      <c r="O299" s="351">
        <f>[5]Summary!O299</f>
        <v>-23452.332689666771</v>
      </c>
      <c r="P299" s="351">
        <f>[5]Summary!P299</f>
        <v>0</v>
      </c>
      <c r="Q299" s="351">
        <f>[5]Summary!Q299</f>
        <v>-23452.332689666771</v>
      </c>
      <c r="R299" s="351">
        <f>[5]Summary!R299</f>
        <v>661984.84896099998</v>
      </c>
      <c r="S299" s="351">
        <f>[5]Summary!S299</f>
        <v>0</v>
      </c>
      <c r="T299" s="351">
        <f>[5]Summary!T299</f>
        <v>0</v>
      </c>
      <c r="U299" s="351">
        <f>[5]Summary!U299</f>
        <v>0</v>
      </c>
      <c r="V299" s="730">
        <f>[5]Summary!V299</f>
        <v>0</v>
      </c>
      <c r="W299" s="730">
        <f>[5]Summary!W299</f>
        <v>0</v>
      </c>
      <c r="X299" s="730">
        <f>[5]Summary!X299</f>
        <v>0</v>
      </c>
      <c r="Y299" s="730">
        <f>[5]Summary!Y299</f>
        <v>0</v>
      </c>
      <c r="Z299" s="730">
        <f>[5]Summary!Z299</f>
        <v>0</v>
      </c>
      <c r="AA299" s="730">
        <f>[5]Summary!AA299</f>
        <v>0</v>
      </c>
      <c r="AB299" s="730">
        <f>[5]Summary!AB299</f>
        <v>0</v>
      </c>
      <c r="AC299" s="730">
        <f>[5]Summary!AC299</f>
        <v>0</v>
      </c>
      <c r="AD299" s="730">
        <f>[5]Summary!AD299</f>
        <v>661984.84896099998</v>
      </c>
    </row>
    <row r="300" spans="1:30">
      <c r="A300" s="727" t="str">
        <f>[5]Summary!A300</f>
        <v>WC/RB</v>
      </c>
      <c r="B300" s="98" t="str">
        <f>[5]Summary!B300</f>
        <v>A/C 28300091 DFIT - Variable Deferred Cost Snoqualmie LT</v>
      </c>
      <c r="C300" s="52">
        <f>[5]Summary!C300</f>
        <v>0</v>
      </c>
      <c r="D300" s="121">
        <f>[5]Summary!D300</f>
        <v>0</v>
      </c>
      <c r="E300" s="52">
        <f>[5]Summary!E300</f>
        <v>-1029888.5287499996</v>
      </c>
      <c r="F300" s="52">
        <f>[5]Summary!F300</f>
        <v>0</v>
      </c>
      <c r="G300" s="123">
        <f>[5]Summary!G300</f>
        <v>-1029888.5287499996</v>
      </c>
      <c r="H300" s="123">
        <f>[5]Summary!H300</f>
        <v>0</v>
      </c>
      <c r="I300" s="123">
        <f>[5]Summary!I300</f>
        <v>-1029888.5287499996</v>
      </c>
      <c r="J300" s="351">
        <f>[5]Summary!J300</f>
        <v>-308479.03999999998</v>
      </c>
      <c r="K300" s="123">
        <f>[5]Summary!K300</f>
        <v>0</v>
      </c>
      <c r="L300" s="351">
        <f>[5]Summary!L300</f>
        <v>0</v>
      </c>
      <c r="M300" s="351">
        <f>[5]Summary!M300</f>
        <v>0</v>
      </c>
      <c r="N300" s="351">
        <f>[5]Summary!N300</f>
        <v>0</v>
      </c>
      <c r="O300" s="351">
        <f>[5]Summary!O300</f>
        <v>721409.48874999955</v>
      </c>
      <c r="P300" s="351">
        <f>[5]Summary!P300</f>
        <v>0</v>
      </c>
      <c r="Q300" s="351">
        <f>[5]Summary!Q300</f>
        <v>721409.48874999955</v>
      </c>
      <c r="R300" s="351">
        <f>[5]Summary!R300</f>
        <v>-308479.04000000004</v>
      </c>
      <c r="S300" s="351">
        <f>[5]Summary!S300</f>
        <v>0</v>
      </c>
      <c r="T300" s="351">
        <f>[5]Summary!T300</f>
        <v>0</v>
      </c>
      <c r="U300" s="351">
        <f>[5]Summary!U300</f>
        <v>0</v>
      </c>
      <c r="V300" s="730">
        <f>[5]Summary!V300</f>
        <v>0</v>
      </c>
      <c r="W300" s="730">
        <f>[5]Summary!W300</f>
        <v>0</v>
      </c>
      <c r="X300" s="730">
        <f>[5]Summary!X300</f>
        <v>0</v>
      </c>
      <c r="Y300" s="730">
        <f>[5]Summary!Y300</f>
        <v>0</v>
      </c>
      <c r="Z300" s="730">
        <f>[5]Summary!Z300</f>
        <v>0</v>
      </c>
      <c r="AA300" s="730">
        <f>[5]Summary!AA300</f>
        <v>0</v>
      </c>
      <c r="AB300" s="730">
        <f>[5]Summary!AB300</f>
        <v>0</v>
      </c>
      <c r="AC300" s="730">
        <f>[5]Summary!AC300</f>
        <v>0</v>
      </c>
      <c r="AD300" s="730">
        <f>[5]Summary!AD300</f>
        <v>-308479.04000000004</v>
      </c>
    </row>
    <row r="301" spans="1:30">
      <c r="A301" s="727" t="str">
        <f>[5]Summary!A301</f>
        <v>WC/RB</v>
      </c>
      <c r="B301" s="98" t="str">
        <f>[5]Summary!B301</f>
        <v>A/C 28300741 DFIT-Variable Deferred Cost Baker Upgrade_LT</v>
      </c>
      <c r="C301" s="52">
        <f>[5]Summary!C301</f>
        <v>0</v>
      </c>
      <c r="D301" s="121">
        <f>[5]Summary!D301</f>
        <v>0</v>
      </c>
      <c r="E301" s="52">
        <f>[5]Summary!E301</f>
        <v>-127651.84291666666</v>
      </c>
      <c r="F301" s="52">
        <f>[5]Summary!F301</f>
        <v>0</v>
      </c>
      <c r="G301" s="123">
        <f>[5]Summary!G301</f>
        <v>-127651.84291666666</v>
      </c>
      <c r="H301" s="123">
        <f>[5]Summary!H301</f>
        <v>0</v>
      </c>
      <c r="I301" s="123">
        <f>[5]Summary!I301</f>
        <v>-127651.84291666666</v>
      </c>
      <c r="J301" s="351">
        <f>[5]Summary!J301</f>
        <v>-78555.81</v>
      </c>
      <c r="K301" s="123">
        <f>[5]Summary!K301</f>
        <v>0</v>
      </c>
      <c r="L301" s="351">
        <f>[5]Summary!L301</f>
        <v>0</v>
      </c>
      <c r="M301" s="351">
        <f>[5]Summary!M301</f>
        <v>0</v>
      </c>
      <c r="N301" s="351">
        <f>[5]Summary!N301</f>
        <v>0</v>
      </c>
      <c r="O301" s="351">
        <f>[5]Summary!O301</f>
        <v>49096.032916666663</v>
      </c>
      <c r="P301" s="351">
        <f>[5]Summary!P301</f>
        <v>0</v>
      </c>
      <c r="Q301" s="351">
        <f>[5]Summary!Q301</f>
        <v>49096.032916666663</v>
      </c>
      <c r="R301" s="351">
        <f>[5]Summary!R301</f>
        <v>-78555.81</v>
      </c>
      <c r="S301" s="351">
        <f>[5]Summary!S301</f>
        <v>0</v>
      </c>
      <c r="T301" s="351">
        <f>[5]Summary!T301</f>
        <v>0</v>
      </c>
      <c r="U301" s="351">
        <f>[5]Summary!U301</f>
        <v>0</v>
      </c>
      <c r="V301" s="730">
        <f>[5]Summary!V301</f>
        <v>0</v>
      </c>
      <c r="W301" s="730">
        <f>[5]Summary!W301</f>
        <v>0</v>
      </c>
      <c r="X301" s="730">
        <f>[5]Summary!X301</f>
        <v>0</v>
      </c>
      <c r="Y301" s="730">
        <f>[5]Summary!Y301</f>
        <v>0</v>
      </c>
      <c r="Z301" s="730">
        <f>[5]Summary!Z301</f>
        <v>0</v>
      </c>
      <c r="AA301" s="730">
        <f>[5]Summary!AA301</f>
        <v>0</v>
      </c>
      <c r="AB301" s="730">
        <f>[5]Summary!AB301</f>
        <v>0</v>
      </c>
      <c r="AC301" s="730">
        <f>[5]Summary!AC301</f>
        <v>0</v>
      </c>
      <c r="AD301" s="730">
        <f>[5]Summary!AD301</f>
        <v>-78555.81</v>
      </c>
    </row>
    <row r="302" spans="1:30">
      <c r="A302" s="727" t="str">
        <f>[5]Summary!A302</f>
        <v>WC/RB</v>
      </c>
      <c r="B302" s="98" t="str">
        <f>[5]Summary!B302</f>
        <v>A/C 28300651 DFIT - White River Reg Asset</v>
      </c>
      <c r="C302" s="52">
        <f>[5]Summary!C302</f>
        <v>0</v>
      </c>
      <c r="D302" s="121">
        <f>[5]Summary!D302</f>
        <v>0</v>
      </c>
      <c r="E302" s="52">
        <f>[5]Summary!E302</f>
        <v>-6140522.9679166665</v>
      </c>
      <c r="F302" s="52">
        <f>[5]Summary!F302</f>
        <v>0</v>
      </c>
      <c r="G302" s="123">
        <f>[5]Summary!G302</f>
        <v>-6140522.9679166665</v>
      </c>
      <c r="H302" s="123">
        <f>[5]Summary!H302</f>
        <v>0</v>
      </c>
      <c r="I302" s="123">
        <f>[5]Summary!I302</f>
        <v>-6140522.9679166665</v>
      </c>
      <c r="J302" s="351">
        <f>[5]Summary!J302</f>
        <v>-5453010.3300000001</v>
      </c>
      <c r="K302" s="123">
        <f>[5]Summary!K302</f>
        <v>0</v>
      </c>
      <c r="L302" s="351">
        <f>[5]Summary!L302</f>
        <v>0</v>
      </c>
      <c r="M302" s="351">
        <f>[5]Summary!M302</f>
        <v>0</v>
      </c>
      <c r="N302" s="351">
        <f>[5]Summary!N302</f>
        <v>0</v>
      </c>
      <c r="O302" s="351">
        <f>[5]Summary!O302</f>
        <v>687512.63791666646</v>
      </c>
      <c r="P302" s="351">
        <f>[5]Summary!P302</f>
        <v>0</v>
      </c>
      <c r="Q302" s="351">
        <f>[5]Summary!Q302</f>
        <v>687512.63791666646</v>
      </c>
      <c r="R302" s="351">
        <f>[5]Summary!R302</f>
        <v>-5453010.3300000001</v>
      </c>
      <c r="S302" s="351">
        <f>[5]Summary!S302</f>
        <v>0</v>
      </c>
      <c r="T302" s="351">
        <f>[5]Summary!T302</f>
        <v>0</v>
      </c>
      <c r="U302" s="351">
        <f>[5]Summary!U302</f>
        <v>0</v>
      </c>
      <c r="V302" s="730">
        <f>[5]Summary!V302</f>
        <v>0</v>
      </c>
      <c r="W302" s="730">
        <f>[5]Summary!W302</f>
        <v>0</v>
      </c>
      <c r="X302" s="730">
        <f>[5]Summary!X302</f>
        <v>0</v>
      </c>
      <c r="Y302" s="730">
        <f>[5]Summary!Y302</f>
        <v>0</v>
      </c>
      <c r="Z302" s="730">
        <f>[5]Summary!Z302</f>
        <v>0</v>
      </c>
      <c r="AA302" s="730">
        <f>[5]Summary!AA302</f>
        <v>0</v>
      </c>
      <c r="AB302" s="730">
        <f>[5]Summary!AB302</f>
        <v>0</v>
      </c>
      <c r="AC302" s="730">
        <f>[5]Summary!AC302</f>
        <v>0</v>
      </c>
      <c r="AD302" s="730">
        <f>[5]Summary!AD302</f>
        <v>-5453010.3300000001</v>
      </c>
    </row>
    <row r="303" spans="1:30">
      <c r="A303" s="727" t="str">
        <f>[5]Summary!A303</f>
        <v>WC/RB</v>
      </c>
      <c r="B303" s="98" t="str">
        <f>[5]Summary!B303</f>
        <v>A/C 28300731 DFIT - Ferndale Purchase Deferrals - Long Term</v>
      </c>
      <c r="C303" s="52">
        <f>[5]Summary!C303</f>
        <v>0</v>
      </c>
      <c r="D303" s="121">
        <f>[5]Summary!D303</f>
        <v>0</v>
      </c>
      <c r="E303" s="52">
        <f>[5]Summary!E303</f>
        <v>-2425958.7000000002</v>
      </c>
      <c r="F303" s="52">
        <f>[5]Summary!F303</f>
        <v>0</v>
      </c>
      <c r="G303" s="123">
        <f>[5]Summary!G303</f>
        <v>-2425958.7000000002</v>
      </c>
      <c r="H303" s="123">
        <f>[5]Summary!H303</f>
        <v>0</v>
      </c>
      <c r="I303" s="123">
        <f>[5]Summary!I303</f>
        <v>-2425958.7000000002</v>
      </c>
      <c r="J303" s="351">
        <f>[5]Summary!J303</f>
        <v>-1951314.18</v>
      </c>
      <c r="K303" s="123">
        <f>[5]Summary!K303</f>
        <v>0</v>
      </c>
      <c r="L303" s="351">
        <f>[5]Summary!L303</f>
        <v>0</v>
      </c>
      <c r="M303" s="351">
        <f>[5]Summary!M303</f>
        <v>0</v>
      </c>
      <c r="N303" s="351">
        <f>[5]Summary!N303</f>
        <v>0</v>
      </c>
      <c r="O303" s="351">
        <f>[5]Summary!O303</f>
        <v>474644.52000000025</v>
      </c>
      <c r="P303" s="351">
        <f>[5]Summary!P303</f>
        <v>0</v>
      </c>
      <c r="Q303" s="351">
        <f>[5]Summary!Q303</f>
        <v>474644.52000000025</v>
      </c>
      <c r="R303" s="351">
        <f>[5]Summary!R303</f>
        <v>-1951314.18</v>
      </c>
      <c r="S303" s="351">
        <f>[5]Summary!S303</f>
        <v>0</v>
      </c>
      <c r="T303" s="351">
        <f>[5]Summary!T303</f>
        <v>791073.62279960723</v>
      </c>
      <c r="U303" s="351">
        <f>[5]Summary!U303</f>
        <v>0</v>
      </c>
      <c r="V303" s="730">
        <f>[5]Summary!V303</f>
        <v>0</v>
      </c>
      <c r="W303" s="730">
        <f>[5]Summary!W303</f>
        <v>0</v>
      </c>
      <c r="X303" s="730">
        <f>[5]Summary!X303</f>
        <v>0</v>
      </c>
      <c r="Y303" s="730">
        <f>[5]Summary!Y303</f>
        <v>0</v>
      </c>
      <c r="Z303" s="730">
        <f>[5]Summary!Z303</f>
        <v>0</v>
      </c>
      <c r="AA303" s="730">
        <f>[5]Summary!AA303</f>
        <v>0</v>
      </c>
      <c r="AB303" s="730">
        <f>[5]Summary!AB303</f>
        <v>0</v>
      </c>
      <c r="AC303" s="730">
        <f>[5]Summary!AC303</f>
        <v>791073.62279960723</v>
      </c>
      <c r="AD303" s="730">
        <f>[5]Summary!AD303</f>
        <v>-1160240.5572003927</v>
      </c>
    </row>
    <row r="304" spans="1:30">
      <c r="A304" s="727" t="str">
        <f>[5]Summary!A304</f>
        <v>WC/RB</v>
      </c>
      <c r="B304" s="98" t="str">
        <f>[5]Summary!B304</f>
        <v>A/C 28300431 Deferred Taxes WNP#3</v>
      </c>
      <c r="C304" s="52">
        <f>[5]Summary!C304</f>
        <v>0</v>
      </c>
      <c r="D304" s="121">
        <f>[5]Summary!D304</f>
        <v>0</v>
      </c>
      <c r="E304" s="52">
        <f>[5]Summary!E304</f>
        <v>0</v>
      </c>
      <c r="F304" s="52">
        <f>[5]Summary!F304</f>
        <v>0</v>
      </c>
      <c r="G304" s="123">
        <f>[5]Summary!G304</f>
        <v>0</v>
      </c>
      <c r="H304" s="123">
        <f>[5]Summary!H304</f>
        <v>0</v>
      </c>
      <c r="I304" s="123">
        <f>[5]Summary!I304</f>
        <v>0</v>
      </c>
      <c r="J304" s="351">
        <f>[5]Summary!J304</f>
        <v>0</v>
      </c>
      <c r="K304" s="123">
        <f>[5]Summary!K304</f>
        <v>0</v>
      </c>
      <c r="L304" s="351">
        <f>[5]Summary!L304</f>
        <v>0</v>
      </c>
      <c r="M304" s="351">
        <f>[5]Summary!M304</f>
        <v>0</v>
      </c>
      <c r="N304" s="351">
        <f>[5]Summary!N304</f>
        <v>0</v>
      </c>
      <c r="O304" s="351">
        <f>[5]Summary!O304</f>
        <v>0</v>
      </c>
      <c r="P304" s="351">
        <f>[5]Summary!P304</f>
        <v>0</v>
      </c>
      <c r="Q304" s="351">
        <f>[5]Summary!Q304</f>
        <v>0</v>
      </c>
      <c r="R304" s="351">
        <f>[5]Summary!R304</f>
        <v>0</v>
      </c>
      <c r="S304" s="351">
        <f>[5]Summary!S304</f>
        <v>0</v>
      </c>
      <c r="T304" s="351">
        <f>[5]Summary!T304</f>
        <v>0</v>
      </c>
      <c r="U304" s="351">
        <f>[5]Summary!U304</f>
        <v>0</v>
      </c>
      <c r="V304" s="730">
        <f>[5]Summary!V304</f>
        <v>0</v>
      </c>
      <c r="W304" s="730">
        <f>[5]Summary!W304</f>
        <v>0</v>
      </c>
      <c r="X304" s="730">
        <f>[5]Summary!X304</f>
        <v>0</v>
      </c>
      <c r="Y304" s="730">
        <f>[5]Summary!Y304</f>
        <v>0</v>
      </c>
      <c r="Z304" s="730">
        <f>[5]Summary!Z304</f>
        <v>0</v>
      </c>
      <c r="AA304" s="730">
        <f>[5]Summary!AA304</f>
        <v>0</v>
      </c>
      <c r="AB304" s="730">
        <f>[5]Summary!AB304</f>
        <v>0</v>
      </c>
      <c r="AC304" s="730">
        <f>[5]Summary!AC304</f>
        <v>0</v>
      </c>
      <c r="AD304" s="730">
        <f>[5]Summary!AD304</f>
        <v>0</v>
      </c>
    </row>
    <row r="305" spans="1:30">
      <c r="A305" s="727" t="str">
        <f>[5]Summary!A305</f>
        <v>WC/RB</v>
      </c>
      <c r="B305" s="98" t="str">
        <f>[5]Summary!B305</f>
        <v>A/C 19000441 Deferred FIT - FAS 143 Whitehorn 2 &amp; 3</v>
      </c>
      <c r="C305" s="52">
        <f>[5]Summary!C305</f>
        <v>0</v>
      </c>
      <c r="D305" s="121">
        <f>[5]Summary!D305</f>
        <v>0</v>
      </c>
      <c r="E305" s="52">
        <f>[5]Summary!E305</f>
        <v>9441810.0512500014</v>
      </c>
      <c r="F305" s="52">
        <f>[5]Summary!F305</f>
        <v>0</v>
      </c>
      <c r="G305" s="123">
        <f>[5]Summary!G305</f>
        <v>9441810.0512500014</v>
      </c>
      <c r="H305" s="123">
        <f>[5]Summary!H305</f>
        <v>0</v>
      </c>
      <c r="I305" s="123">
        <f>[5]Summary!I305</f>
        <v>9441810.0512500014</v>
      </c>
      <c r="J305" s="351">
        <f>[5]Summary!J305</f>
        <v>10862126.380000001</v>
      </c>
      <c r="K305" s="123">
        <f>[5]Summary!K305</f>
        <v>0</v>
      </c>
      <c r="L305" s="351">
        <f>[5]Summary!L305</f>
        <v>0</v>
      </c>
      <c r="M305" s="351">
        <f>[5]Summary!M305</f>
        <v>0</v>
      </c>
      <c r="N305" s="351">
        <f>[5]Summary!N305</f>
        <v>0</v>
      </c>
      <c r="O305" s="351">
        <f>[5]Summary!O305</f>
        <v>1420316.3287499994</v>
      </c>
      <c r="P305" s="351">
        <f>[5]Summary!P305</f>
        <v>0</v>
      </c>
      <c r="Q305" s="351">
        <f>[5]Summary!Q305</f>
        <v>1420316.3287499994</v>
      </c>
      <c r="R305" s="351">
        <f>[5]Summary!R305</f>
        <v>10862126.380000001</v>
      </c>
      <c r="S305" s="351">
        <f>[5]Summary!S305</f>
        <v>0</v>
      </c>
      <c r="T305" s="351">
        <f>[5]Summary!T305</f>
        <v>0</v>
      </c>
      <c r="U305" s="351">
        <f>[5]Summary!U305</f>
        <v>0</v>
      </c>
      <c r="V305" s="730">
        <f>[5]Summary!V305</f>
        <v>0</v>
      </c>
      <c r="W305" s="730">
        <f>[5]Summary!W305</f>
        <v>0</v>
      </c>
      <c r="X305" s="730">
        <f>[5]Summary!X305</f>
        <v>0</v>
      </c>
      <c r="Y305" s="730">
        <f>[5]Summary!Y305</f>
        <v>0</v>
      </c>
      <c r="Z305" s="730">
        <f>[5]Summary!Z305</f>
        <v>0</v>
      </c>
      <c r="AA305" s="730">
        <f>[5]Summary!AA305</f>
        <v>0</v>
      </c>
      <c r="AB305" s="730">
        <f>[5]Summary!AB305</f>
        <v>0</v>
      </c>
      <c r="AC305" s="730">
        <f>[5]Summary!AC305</f>
        <v>0</v>
      </c>
      <c r="AD305" s="730">
        <f>[5]Summary!AD305</f>
        <v>10862126.380000001</v>
      </c>
    </row>
    <row r="306" spans="1:30" ht="15.75">
      <c r="A306" s="727" t="str">
        <f>[5]Summary!A306</f>
        <v>WC/RB</v>
      </c>
      <c r="B306" s="102" t="str">
        <f>[5]Summary!B306</f>
        <v>A/C 19000553 DFIT Summit Landlord Incentive</v>
      </c>
      <c r="C306" s="52">
        <f>[5]Summary!C306</f>
        <v>0</v>
      </c>
      <c r="D306" s="752">
        <f>[5]Summary!D306</f>
        <v>0</v>
      </c>
      <c r="E306" s="52">
        <f>[5]Summary!E306</f>
        <v>18895.320249958335</v>
      </c>
      <c r="F306" s="52">
        <f>[5]Summary!F306</f>
        <v>0</v>
      </c>
      <c r="G306" s="123">
        <f>[5]Summary!G306</f>
        <v>18895.320249958335</v>
      </c>
      <c r="H306" s="123">
        <f>[5]Summary!H306</f>
        <v>0</v>
      </c>
      <c r="I306" s="123">
        <f>[5]Summary!I306</f>
        <v>18895.320249958335</v>
      </c>
      <c r="J306" s="351">
        <f>[5]Summary!J306</f>
        <v>13144.586053000001</v>
      </c>
      <c r="K306" s="123">
        <f>[5]Summary!K306</f>
        <v>0</v>
      </c>
      <c r="L306" s="351">
        <f>[5]Summary!L306</f>
        <v>0</v>
      </c>
      <c r="M306" s="351">
        <f>[5]Summary!M306</f>
        <v>0</v>
      </c>
      <c r="N306" s="351">
        <f>[5]Summary!N306</f>
        <v>0</v>
      </c>
      <c r="O306" s="351">
        <f>[5]Summary!O306</f>
        <v>-5750.734196958334</v>
      </c>
      <c r="P306" s="351">
        <f>[5]Summary!P306</f>
        <v>0</v>
      </c>
      <c r="Q306" s="351">
        <f>[5]Summary!Q306</f>
        <v>-5750.734196958334</v>
      </c>
      <c r="R306" s="351">
        <f>[5]Summary!R306</f>
        <v>13144.586053000001</v>
      </c>
      <c r="S306" s="351">
        <f>[5]Summary!S306</f>
        <v>0</v>
      </c>
      <c r="T306" s="351">
        <f>[5]Summary!T306</f>
        <v>0</v>
      </c>
      <c r="U306" s="351">
        <f>[5]Summary!U306</f>
        <v>0</v>
      </c>
      <c r="V306" s="730">
        <f>[5]Summary!V306</f>
        <v>0</v>
      </c>
      <c r="W306" s="730">
        <f>[5]Summary!W306</f>
        <v>0</v>
      </c>
      <c r="X306" s="730">
        <f>[5]Summary!X306</f>
        <v>0</v>
      </c>
      <c r="Y306" s="730">
        <f>[5]Summary!Y306</f>
        <v>0</v>
      </c>
      <c r="Z306" s="730">
        <f>[5]Summary!Z306</f>
        <v>0</v>
      </c>
      <c r="AA306" s="730">
        <f>[5]Summary!AA306</f>
        <v>0</v>
      </c>
      <c r="AB306" s="730">
        <f>[5]Summary!AB306</f>
        <v>0</v>
      </c>
      <c r="AC306" s="730">
        <f>[5]Summary!AC306</f>
        <v>0</v>
      </c>
      <c r="AD306" s="730">
        <f>[5]Summary!AD306</f>
        <v>13144.586053000001</v>
      </c>
    </row>
    <row r="307" spans="1:30">
      <c r="A307" s="727" t="str">
        <f>[5]Summary!A307</f>
        <v>WC/RB</v>
      </c>
      <c r="B307" s="98" t="str">
        <f>[5]Summary!B307</f>
        <v>A/C 28302061 DFIT - Electron Unrecovered Loss</v>
      </c>
      <c r="C307" s="52">
        <f>[5]Summary!C307</f>
        <v>0</v>
      </c>
      <c r="D307" s="121">
        <f>[5]Summary!D307</f>
        <v>0</v>
      </c>
      <c r="E307" s="52">
        <f>[5]Summary!E307</f>
        <v>-923787.87875000015</v>
      </c>
      <c r="F307" s="52">
        <f>[5]Summary!F307</f>
        <v>0</v>
      </c>
      <c r="G307" s="123">
        <f>[5]Summary!G307</f>
        <v>-923787.87875000015</v>
      </c>
      <c r="H307" s="123">
        <f>[5]Summary!H307</f>
        <v>0</v>
      </c>
      <c r="I307" s="123">
        <f>[5]Summary!I307</f>
        <v>-923787.87875000015</v>
      </c>
      <c r="J307" s="351">
        <f>[5]Summary!J307</f>
        <v>-530083.09</v>
      </c>
      <c r="K307" s="123">
        <f>[5]Summary!K307</f>
        <v>0</v>
      </c>
      <c r="L307" s="351">
        <f>[5]Summary!L307</f>
        <v>0</v>
      </c>
      <c r="M307" s="351">
        <f>[5]Summary!M307</f>
        <v>0</v>
      </c>
      <c r="N307" s="351">
        <f>[5]Summary!N307</f>
        <v>0</v>
      </c>
      <c r="O307" s="351">
        <f>[5]Summary!O307</f>
        <v>393704.78875000018</v>
      </c>
      <c r="P307" s="351">
        <f>[5]Summary!P307</f>
        <v>0</v>
      </c>
      <c r="Q307" s="351">
        <f>[5]Summary!Q307</f>
        <v>393704.78875000018</v>
      </c>
      <c r="R307" s="351">
        <f>[5]Summary!R307</f>
        <v>-530083.09</v>
      </c>
      <c r="S307" s="351">
        <f>[5]Summary!S307</f>
        <v>0</v>
      </c>
      <c r="T307" s="351">
        <f>[5]Summary!T307</f>
        <v>0</v>
      </c>
      <c r="U307" s="351">
        <f>[5]Summary!U307</f>
        <v>0</v>
      </c>
      <c r="V307" s="730">
        <f>[5]Summary!V307</f>
        <v>0</v>
      </c>
      <c r="W307" s="730">
        <f>[5]Summary!W307</f>
        <v>0</v>
      </c>
      <c r="X307" s="730">
        <f>[5]Summary!X307</f>
        <v>0</v>
      </c>
      <c r="Y307" s="730">
        <f>[5]Summary!Y307</f>
        <v>0</v>
      </c>
      <c r="Z307" s="730">
        <f>[5]Summary!Z307</f>
        <v>0</v>
      </c>
      <c r="AA307" s="730">
        <f>[5]Summary!AA307</f>
        <v>0</v>
      </c>
      <c r="AB307" s="730">
        <f>[5]Summary!AB307</f>
        <v>0</v>
      </c>
      <c r="AC307" s="730">
        <f>[5]Summary!AC307</f>
        <v>0</v>
      </c>
      <c r="AD307" s="730">
        <f>[5]Summary!AD307</f>
        <v>-530083.09</v>
      </c>
    </row>
    <row r="308" spans="1:30">
      <c r="A308" s="727" t="str">
        <f>[5]Summary!A308</f>
        <v>WC/RB</v>
      </c>
      <c r="B308" s="98" t="str">
        <f>[5]Summary!B308</f>
        <v>A/C 28300661 DFIT - FIT MF UE090704</v>
      </c>
      <c r="C308" s="52">
        <f>[5]Summary!C308</f>
        <v>0</v>
      </c>
      <c r="D308" s="121">
        <f>[5]Summary!D308</f>
        <v>0</v>
      </c>
      <c r="E308" s="52">
        <f>[5]Summary!E308</f>
        <v>-6959704.9899999993</v>
      </c>
      <c r="F308" s="52">
        <f>[5]Summary!F308</f>
        <v>0</v>
      </c>
      <c r="G308" s="123">
        <f>[5]Summary!G308</f>
        <v>-6959704.9899999993</v>
      </c>
      <c r="H308" s="123">
        <f>[5]Summary!H308</f>
        <v>0</v>
      </c>
      <c r="I308" s="123">
        <f>[5]Summary!I308</f>
        <v>-6959704.9899999993</v>
      </c>
      <c r="J308" s="351">
        <f>[5]Summary!J308</f>
        <v>-6656774.5300000003</v>
      </c>
      <c r="K308" s="123">
        <f>[5]Summary!K308</f>
        <v>0</v>
      </c>
      <c r="L308" s="351">
        <f>[5]Summary!L308</f>
        <v>0</v>
      </c>
      <c r="M308" s="351">
        <f>[5]Summary!M308</f>
        <v>0</v>
      </c>
      <c r="N308" s="351">
        <f>[5]Summary!N308</f>
        <v>0</v>
      </c>
      <c r="O308" s="351">
        <f>[5]Summary!O308</f>
        <v>302930.45999999903</v>
      </c>
      <c r="P308" s="351">
        <f>[5]Summary!P308</f>
        <v>0</v>
      </c>
      <c r="Q308" s="351">
        <f>[5]Summary!Q308</f>
        <v>302930.45999999903</v>
      </c>
      <c r="R308" s="351">
        <f>[5]Summary!R308</f>
        <v>-6656774.5300000003</v>
      </c>
      <c r="S308" s="351">
        <f>[5]Summary!S308</f>
        <v>0</v>
      </c>
      <c r="T308" s="351">
        <f>[5]Summary!T308</f>
        <v>1133184.5791728823</v>
      </c>
      <c r="U308" s="351">
        <f>[5]Summary!U308</f>
        <v>0</v>
      </c>
      <c r="V308" s="730">
        <f>[5]Summary!V308</f>
        <v>0</v>
      </c>
      <c r="W308" s="730">
        <f>[5]Summary!W308</f>
        <v>0</v>
      </c>
      <c r="X308" s="730">
        <f>[5]Summary!X308</f>
        <v>0</v>
      </c>
      <c r="Y308" s="730">
        <f>[5]Summary!Y308</f>
        <v>0</v>
      </c>
      <c r="Z308" s="730">
        <f>[5]Summary!Z308</f>
        <v>0</v>
      </c>
      <c r="AA308" s="730">
        <f>[5]Summary!AA308</f>
        <v>0</v>
      </c>
      <c r="AB308" s="730">
        <f>[5]Summary!AB308</f>
        <v>0</v>
      </c>
      <c r="AC308" s="730">
        <f>[5]Summary!AC308</f>
        <v>1133184.5791728823</v>
      </c>
      <c r="AD308" s="730">
        <f>[5]Summary!AD308</f>
        <v>-5523589.950827118</v>
      </c>
    </row>
    <row r="309" spans="1:30">
      <c r="A309" s="727" t="str">
        <f>[5]Summary!A309</f>
        <v>WC/RB</v>
      </c>
      <c r="B309" s="98" t="str">
        <f>[5]Summary!B309</f>
        <v>A/C 28300561 DFIT - Interest Chelan PUD Reg Asset</v>
      </c>
      <c r="C309" s="52">
        <f>[5]Summary!C309</f>
        <v>0</v>
      </c>
      <c r="D309" s="121">
        <f>[5]Summary!D309</f>
        <v>0</v>
      </c>
      <c r="E309" s="52">
        <f>[5]Summary!E309</f>
        <v>-12495445.210833333</v>
      </c>
      <c r="F309" s="52">
        <f>[5]Summary!F309</f>
        <v>0</v>
      </c>
      <c r="G309" s="123">
        <f>[5]Summary!G309</f>
        <v>-12495445.210833333</v>
      </c>
      <c r="H309" s="123">
        <f>[5]Summary!H309</f>
        <v>0</v>
      </c>
      <c r="I309" s="123">
        <f>[5]Summary!I309</f>
        <v>-12495445.210833333</v>
      </c>
      <c r="J309" s="351">
        <f>[5]Summary!J309</f>
        <v>-12218448.32</v>
      </c>
      <c r="K309" s="123">
        <f>[5]Summary!K309</f>
        <v>0</v>
      </c>
      <c r="L309" s="351">
        <f>[5]Summary!L309</f>
        <v>0</v>
      </c>
      <c r="M309" s="351">
        <f>[5]Summary!M309</f>
        <v>0</v>
      </c>
      <c r="N309" s="351">
        <f>[5]Summary!N309</f>
        <v>0</v>
      </c>
      <c r="O309" s="351">
        <f>[5]Summary!O309</f>
        <v>276996.89083333313</v>
      </c>
      <c r="P309" s="351">
        <f>[5]Summary!P309</f>
        <v>0</v>
      </c>
      <c r="Q309" s="351">
        <f>[5]Summary!Q309</f>
        <v>276996.89083333313</v>
      </c>
      <c r="R309" s="351">
        <f>[5]Summary!R309</f>
        <v>-12218448.32</v>
      </c>
      <c r="S309" s="351">
        <f>[5]Summary!S309</f>
        <v>0</v>
      </c>
      <c r="T309" s="351">
        <f>[5]Summary!T309</f>
        <v>1292652.1404874623</v>
      </c>
      <c r="U309" s="351">
        <f>[5]Summary!U309</f>
        <v>0</v>
      </c>
      <c r="V309" s="730">
        <f>[5]Summary!V309</f>
        <v>0</v>
      </c>
      <c r="W309" s="730">
        <f>[5]Summary!W309</f>
        <v>0</v>
      </c>
      <c r="X309" s="730">
        <f>[5]Summary!X309</f>
        <v>0</v>
      </c>
      <c r="Y309" s="730">
        <f>[5]Summary!Y309</f>
        <v>0</v>
      </c>
      <c r="Z309" s="730">
        <f>[5]Summary!Z309</f>
        <v>0</v>
      </c>
      <c r="AA309" s="730">
        <f>[5]Summary!AA309</f>
        <v>0</v>
      </c>
      <c r="AB309" s="730">
        <f>[5]Summary!AB309</f>
        <v>0</v>
      </c>
      <c r="AC309" s="730">
        <f>[5]Summary!AC309</f>
        <v>1292652.1404874623</v>
      </c>
      <c r="AD309" s="730">
        <f>[5]Summary!AD309</f>
        <v>-10925796.179512538</v>
      </c>
    </row>
    <row r="310" spans="1:30">
      <c r="A310" s="727" t="str">
        <f>[5]Summary!A310</f>
        <v>WC/RB</v>
      </c>
      <c r="B310" s="98" t="str">
        <f>[5]Summary!B310</f>
        <v>A/C 28300081 DFIT - BPA Prepayment LT</v>
      </c>
      <c r="C310" s="52">
        <f>[5]Summary!C310</f>
        <v>0</v>
      </c>
      <c r="D310" s="121">
        <f>[5]Summary!D310</f>
        <v>0</v>
      </c>
      <c r="E310" s="52">
        <f>[5]Summary!E310</f>
        <v>-4607112.3</v>
      </c>
      <c r="F310" s="52">
        <f>[5]Summary!F310</f>
        <v>0</v>
      </c>
      <c r="G310" s="123">
        <f>[5]Summary!G310</f>
        <v>-4607112.3</v>
      </c>
      <c r="H310" s="123">
        <f>[5]Summary!H310</f>
        <v>0</v>
      </c>
      <c r="I310" s="123">
        <f>[5]Summary!I310</f>
        <v>-4607112.3</v>
      </c>
      <c r="J310" s="351">
        <f>[5]Summary!J310</f>
        <v>-4534933.2</v>
      </c>
      <c r="K310" s="52">
        <f>[5]Summary!K310</f>
        <v>0</v>
      </c>
      <c r="L310" s="351">
        <f>[5]Summary!L310</f>
        <v>0</v>
      </c>
      <c r="M310" s="351">
        <f>[5]Summary!M310</f>
        <v>0</v>
      </c>
      <c r="N310" s="351">
        <f>[5]Summary!N310</f>
        <v>0</v>
      </c>
      <c r="O310" s="351">
        <f>[5]Summary!O310</f>
        <v>72179.099999999627</v>
      </c>
      <c r="P310" s="351">
        <f>[5]Summary!P310</f>
        <v>0</v>
      </c>
      <c r="Q310" s="351">
        <f>[5]Summary!Q310</f>
        <v>72179.099999999627</v>
      </c>
      <c r="R310" s="351">
        <f>[5]Summary!R310</f>
        <v>-4534933.2</v>
      </c>
      <c r="S310" s="351">
        <f>[5]Summary!S310</f>
        <v>0</v>
      </c>
      <c r="T310" s="351">
        <f>[5]Summary!T310</f>
        <v>537333.32524358993</v>
      </c>
      <c r="U310" s="351">
        <f>[5]Summary!U310</f>
        <v>0</v>
      </c>
      <c r="V310" s="730">
        <f>[5]Summary!V310</f>
        <v>0</v>
      </c>
      <c r="W310" s="730">
        <f>[5]Summary!W310</f>
        <v>0</v>
      </c>
      <c r="X310" s="730">
        <f>[5]Summary!X310</f>
        <v>0</v>
      </c>
      <c r="Y310" s="730">
        <f>[5]Summary!Y310</f>
        <v>0</v>
      </c>
      <c r="Z310" s="730">
        <f>[5]Summary!Z310</f>
        <v>0</v>
      </c>
      <c r="AA310" s="730">
        <f>[5]Summary!AA310</f>
        <v>0</v>
      </c>
      <c r="AB310" s="730">
        <f>[5]Summary!AB310</f>
        <v>0</v>
      </c>
      <c r="AC310" s="730">
        <f>[5]Summary!AC310</f>
        <v>537333.32524358993</v>
      </c>
      <c r="AD310" s="730">
        <f>[5]Summary!AD310</f>
        <v>-3997599.8747564103</v>
      </c>
    </row>
    <row r="311" spans="1:30">
      <c r="A311" s="727" t="str">
        <f>[5]Summary!A311</f>
        <v>WC/RB</v>
      </c>
      <c r="B311" s="98" t="str">
        <f>[5]Summary!B311</f>
        <v>A/C 28300721 DFIT - Lower Snake River Deferred Costs</v>
      </c>
      <c r="C311" s="52">
        <f>[5]Summary!C311</f>
        <v>0</v>
      </c>
      <c r="D311" s="121">
        <f>[5]Summary!D311</f>
        <v>0</v>
      </c>
      <c r="E311" s="52">
        <f>[5]Summary!E311</f>
        <v>0</v>
      </c>
      <c r="F311" s="52">
        <f>[5]Summary!F311</f>
        <v>0</v>
      </c>
      <c r="G311" s="123">
        <f>[5]Summary!G311</f>
        <v>0</v>
      </c>
      <c r="H311" s="123">
        <f>[5]Summary!H311</f>
        <v>0</v>
      </c>
      <c r="I311" s="123">
        <f>[5]Summary!I311</f>
        <v>0</v>
      </c>
      <c r="J311" s="351">
        <f>[5]Summary!J311</f>
        <v>0</v>
      </c>
      <c r="K311" s="52">
        <f>[5]Summary!K311</f>
        <v>0</v>
      </c>
      <c r="L311" s="351">
        <f>[5]Summary!L311</f>
        <v>0</v>
      </c>
      <c r="M311" s="351">
        <f>[5]Summary!M311</f>
        <v>0</v>
      </c>
      <c r="N311" s="351">
        <f>[5]Summary!N311</f>
        <v>0</v>
      </c>
      <c r="O311" s="351">
        <f>[5]Summary!O311</f>
        <v>0</v>
      </c>
      <c r="P311" s="351">
        <f>[5]Summary!P311</f>
        <v>0</v>
      </c>
      <c r="Q311" s="351">
        <f>[5]Summary!Q311</f>
        <v>0</v>
      </c>
      <c r="R311" s="351">
        <f>[5]Summary!R311</f>
        <v>0</v>
      </c>
      <c r="S311" s="351">
        <f>[5]Summary!S311</f>
        <v>0</v>
      </c>
      <c r="T311" s="351">
        <f>[5]Summary!T311</f>
        <v>0</v>
      </c>
      <c r="U311" s="351">
        <f>[5]Summary!U311</f>
        <v>0</v>
      </c>
      <c r="V311" s="730">
        <f>[5]Summary!V311</f>
        <v>0</v>
      </c>
      <c r="W311" s="730">
        <f>[5]Summary!W311</f>
        <v>0</v>
      </c>
      <c r="X311" s="730">
        <f>[5]Summary!X311</f>
        <v>0</v>
      </c>
      <c r="Y311" s="730">
        <f>[5]Summary!Y311</f>
        <v>0</v>
      </c>
      <c r="Z311" s="730">
        <f>[5]Summary!Z311</f>
        <v>0</v>
      </c>
      <c r="AA311" s="730">
        <f>[5]Summary!AA311</f>
        <v>0</v>
      </c>
      <c r="AB311" s="730">
        <f>[5]Summary!AB311</f>
        <v>0</v>
      </c>
      <c r="AC311" s="730">
        <f>[5]Summary!AC311</f>
        <v>0</v>
      </c>
      <c r="AD311" s="730">
        <f>[5]Summary!AD311</f>
        <v>0</v>
      </c>
    </row>
    <row r="312" spans="1:30">
      <c r="A312" s="727" t="str">
        <f>[5]Summary!A312</f>
        <v>WC/RB</v>
      </c>
      <c r="B312" s="122" t="str">
        <f>[5]Summary!B312</f>
        <v>DFIT -NOL Carryforward</v>
      </c>
      <c r="C312" s="52">
        <f>[5]Summary!C312</f>
        <v>0</v>
      </c>
      <c r="D312" s="121">
        <f>[5]Summary!D312</f>
        <v>0</v>
      </c>
      <c r="E312" s="52">
        <f>[5]Summary!E312</f>
        <v>0</v>
      </c>
      <c r="F312" s="52">
        <f>[5]Summary!F312</f>
        <v>0</v>
      </c>
      <c r="G312" s="123">
        <f>[5]Summary!G312</f>
        <v>0</v>
      </c>
      <c r="H312" s="123">
        <f>[5]Summary!H312</f>
        <v>0</v>
      </c>
      <c r="I312" s="123">
        <f>[5]Summary!I312</f>
        <v>0</v>
      </c>
      <c r="J312" s="351">
        <f>[5]Summary!J312</f>
        <v>0</v>
      </c>
      <c r="K312" s="52">
        <f>[5]Summary!K312</f>
        <v>0</v>
      </c>
      <c r="L312" s="351">
        <f>[5]Summary!L312</f>
        <v>0</v>
      </c>
      <c r="M312" s="351">
        <f>[5]Summary!M312</f>
        <v>0</v>
      </c>
      <c r="N312" s="351">
        <f>[5]Summary!N312</f>
        <v>0</v>
      </c>
      <c r="O312" s="351">
        <f>[5]Summary!O312</f>
        <v>0</v>
      </c>
      <c r="P312" s="351">
        <f>[5]Summary!P312</f>
        <v>0</v>
      </c>
      <c r="Q312" s="351">
        <f>[5]Summary!Q312</f>
        <v>0</v>
      </c>
      <c r="R312" s="351">
        <f>[5]Summary!R312</f>
        <v>0</v>
      </c>
      <c r="S312" s="351">
        <f>[5]Summary!S312</f>
        <v>0</v>
      </c>
      <c r="T312" s="351">
        <f>[5]Summary!T312</f>
        <v>0</v>
      </c>
      <c r="U312" s="351">
        <f>[5]Summary!U312</f>
        <v>0</v>
      </c>
      <c r="V312" s="351">
        <f>[5]Summary!V312</f>
        <v>0</v>
      </c>
      <c r="W312" s="351">
        <f>[5]Summary!W312</f>
        <v>0</v>
      </c>
      <c r="X312" s="351">
        <f>[5]Summary!X312</f>
        <v>0</v>
      </c>
      <c r="Y312" s="351">
        <f>[5]Summary!Y312</f>
        <v>0</v>
      </c>
      <c r="Z312" s="351">
        <f>[5]Summary!Z312</f>
        <v>0</v>
      </c>
      <c r="AA312" s="351">
        <f>[5]Summary!AA312</f>
        <v>0</v>
      </c>
      <c r="AB312" s="351">
        <f>[5]Summary!AB312</f>
        <v>0</v>
      </c>
      <c r="AC312" s="351">
        <f>[5]Summary!AC312</f>
        <v>0</v>
      </c>
      <c r="AD312" s="351">
        <f>[5]Summary!AD312</f>
        <v>0</v>
      </c>
    </row>
    <row r="313" spans="1:30">
      <c r="A313" s="727" t="str">
        <f>[5]Summary!A313</f>
        <v>WC/RB</v>
      </c>
      <c r="B313" s="98" t="str">
        <f>[5]Summary!B313</f>
        <v>A/C 19000433 NOL Carryforward- LT</v>
      </c>
      <c r="C313" s="52">
        <f>[5]Summary!C313</f>
        <v>0</v>
      </c>
      <c r="D313" s="121">
        <f>[5]Summary!D313</f>
        <v>0</v>
      </c>
      <c r="E313" s="52">
        <f>[5]Summary!E313</f>
        <v>0</v>
      </c>
      <c r="F313" s="52">
        <f>[5]Summary!F313</f>
        <v>0</v>
      </c>
      <c r="G313" s="123">
        <f>[5]Summary!G313</f>
        <v>0</v>
      </c>
      <c r="H313" s="123">
        <f>[5]Summary!H313</f>
        <v>0</v>
      </c>
      <c r="I313" s="123">
        <f>[5]Summary!I313</f>
        <v>0</v>
      </c>
      <c r="J313" s="351">
        <f>[5]Summary!J313</f>
        <v>0</v>
      </c>
      <c r="K313" s="52">
        <f>[5]Summary!K313</f>
        <v>0</v>
      </c>
      <c r="L313" s="351">
        <f>[5]Summary!L313</f>
        <v>0</v>
      </c>
      <c r="M313" s="351">
        <f>[5]Summary!M313</f>
        <v>0</v>
      </c>
      <c r="N313" s="351">
        <f>[5]Summary!N313</f>
        <v>0</v>
      </c>
      <c r="O313" s="351">
        <f>[5]Summary!O313</f>
        <v>0</v>
      </c>
      <c r="P313" s="351">
        <f>[5]Summary!P313</f>
        <v>0</v>
      </c>
      <c r="Q313" s="351">
        <f>[5]Summary!Q313</f>
        <v>0</v>
      </c>
      <c r="R313" s="351">
        <f>[5]Summary!R313</f>
        <v>0</v>
      </c>
      <c r="S313" s="351">
        <f>[5]Summary!S313</f>
        <v>0</v>
      </c>
      <c r="T313" s="351">
        <f>[5]Summary!T313</f>
        <v>0</v>
      </c>
      <c r="U313" s="351">
        <f>[5]Summary!U313</f>
        <v>0</v>
      </c>
      <c r="V313" s="730">
        <f>[5]Summary!V313</f>
        <v>0</v>
      </c>
      <c r="W313" s="730">
        <f>[5]Summary!W313</f>
        <v>0</v>
      </c>
      <c r="X313" s="730">
        <f>[5]Summary!X313</f>
        <v>0</v>
      </c>
      <c r="Y313" s="730">
        <f>[5]Summary!Y313</f>
        <v>0</v>
      </c>
      <c r="Z313" s="730">
        <f>[5]Summary!Z313</f>
        <v>0</v>
      </c>
      <c r="AA313" s="730">
        <f>[5]Summary!AA313</f>
        <v>0</v>
      </c>
      <c r="AB313" s="730">
        <f>[5]Summary!AB313</f>
        <v>0</v>
      </c>
      <c r="AC313" s="730">
        <f>[5]Summary!AC313</f>
        <v>0</v>
      </c>
      <c r="AD313" s="730">
        <f>[5]Summary!AD313</f>
        <v>0</v>
      </c>
    </row>
    <row r="314" spans="1:30">
      <c r="A314" s="727" t="str">
        <f>[5]Summary!A314</f>
        <v>WC/RB</v>
      </c>
      <c r="B314" s="98" t="str">
        <f>[5]Summary!B314</f>
        <v>A/C 19002003 DFIT-DFIT NOL Carryforward-ST</v>
      </c>
      <c r="C314" s="353">
        <f>[5]Summary!C314</f>
        <v>0</v>
      </c>
      <c r="D314" s="121">
        <f>[5]Summary!D314</f>
        <v>0</v>
      </c>
      <c r="E314" s="53">
        <f>[5]Summary!E314</f>
        <v>4.791666666666667E-2</v>
      </c>
      <c r="F314" s="53">
        <f>[5]Summary!F314</f>
        <v>0</v>
      </c>
      <c r="G314" s="123">
        <f>[5]Summary!G314</f>
        <v>4.791666666666667E-2</v>
      </c>
      <c r="H314" s="123">
        <f>[5]Summary!H314</f>
        <v>0</v>
      </c>
      <c r="I314" s="123">
        <f>[5]Summary!I314</f>
        <v>4.791666666666667E-2</v>
      </c>
      <c r="J314" s="351">
        <f>[5]Summary!J314</f>
        <v>0</v>
      </c>
      <c r="K314" s="53">
        <f>[5]Summary!K314</f>
        <v>0</v>
      </c>
      <c r="L314" s="351">
        <f>[5]Summary!L314</f>
        <v>0</v>
      </c>
      <c r="M314" s="351">
        <f>[5]Summary!M314</f>
        <v>0</v>
      </c>
      <c r="N314" s="351">
        <f>[5]Summary!N314</f>
        <v>0</v>
      </c>
      <c r="O314" s="351">
        <f>[5]Summary!O314</f>
        <v>-4.791666666666667E-2</v>
      </c>
      <c r="P314" s="351">
        <f>[5]Summary!P314</f>
        <v>0</v>
      </c>
      <c r="Q314" s="351">
        <f>[5]Summary!Q314</f>
        <v>-4.791666666666667E-2</v>
      </c>
      <c r="R314" s="351">
        <f>[5]Summary!R314</f>
        <v>0</v>
      </c>
      <c r="S314" s="351">
        <f>[5]Summary!S314</f>
        <v>0</v>
      </c>
      <c r="T314" s="351">
        <f>[5]Summary!T314</f>
        <v>0</v>
      </c>
      <c r="U314" s="351">
        <f>[5]Summary!U314</f>
        <v>0</v>
      </c>
      <c r="V314" s="730">
        <f>[5]Summary!V314</f>
        <v>0</v>
      </c>
      <c r="W314" s="730">
        <f>[5]Summary!W314</f>
        <v>0</v>
      </c>
      <c r="X314" s="730">
        <f>[5]Summary!X314</f>
        <v>0</v>
      </c>
      <c r="Y314" s="730">
        <f>[5]Summary!Y314</f>
        <v>0</v>
      </c>
      <c r="Z314" s="730">
        <f>[5]Summary!Z314</f>
        <v>0</v>
      </c>
      <c r="AA314" s="730">
        <f>[5]Summary!AA314</f>
        <v>0</v>
      </c>
      <c r="AB314" s="730">
        <f>[5]Summary!AB314</f>
        <v>0</v>
      </c>
      <c r="AC314" s="730">
        <f>[5]Summary!AC314</f>
        <v>0</v>
      </c>
      <c r="AD314" s="730">
        <f>[5]Summary!AD314</f>
        <v>0</v>
      </c>
    </row>
    <row r="315" spans="1:30">
      <c r="A315" s="727">
        <f>[5]Summary!A315</f>
        <v>0</v>
      </c>
      <c r="B315" s="100" t="str">
        <f>[5]Summary!B315</f>
        <v>New 190 account for unprotected amortization</v>
      </c>
      <c r="C315" s="53">
        <f>[5]Summary!C315</f>
        <v>0</v>
      </c>
      <c r="D315" s="121">
        <f>[5]Summary!D315</f>
        <v>0</v>
      </c>
      <c r="E315" s="53">
        <f>[5]Summary!E315</f>
        <v>0</v>
      </c>
      <c r="F315" s="53">
        <f>[5]Summary!F315</f>
        <v>0</v>
      </c>
      <c r="G315" s="123">
        <f>[5]Summary!G315</f>
        <v>0</v>
      </c>
      <c r="H315" s="123">
        <f>[5]Summary!H315</f>
        <v>0</v>
      </c>
      <c r="I315" s="123">
        <f>[5]Summary!I315</f>
        <v>0</v>
      </c>
      <c r="J315" s="351">
        <f>[5]Summary!J315</f>
        <v>0</v>
      </c>
      <c r="K315" s="53">
        <f>[5]Summary!K315</f>
        <v>0</v>
      </c>
      <c r="L315" s="351">
        <f>[5]Summary!L315</f>
        <v>0</v>
      </c>
      <c r="M315" s="351">
        <f>[5]Summary!M315</f>
        <v>0</v>
      </c>
      <c r="N315" s="351">
        <f>[5]Summary!N315</f>
        <v>0</v>
      </c>
      <c r="O315" s="351">
        <f>[5]Summary!O315</f>
        <v>0</v>
      </c>
      <c r="P315" s="351">
        <f>[5]Summary!P315</f>
        <v>0</v>
      </c>
      <c r="Q315" s="351">
        <f>[5]Summary!Q315</f>
        <v>0</v>
      </c>
      <c r="R315" s="351">
        <f>[5]Summary!R315</f>
        <v>0</v>
      </c>
      <c r="S315" s="351">
        <f>[5]Summary!S315</f>
        <v>0</v>
      </c>
      <c r="T315" s="351">
        <f>[5]Summary!T315</f>
        <v>0</v>
      </c>
      <c r="U315" s="351">
        <f>[5]Summary!U315</f>
        <v>0</v>
      </c>
      <c r="V315" s="351">
        <f>[5]Summary!V315</f>
        <v>0</v>
      </c>
      <c r="W315" s="351">
        <f>[5]Summary!W315</f>
        <v>-1548666.2388280686</v>
      </c>
      <c r="X315" s="351">
        <f>[5]Summary!X315</f>
        <v>0</v>
      </c>
      <c r="Y315" s="351">
        <f>[5]Summary!Y315</f>
        <v>0</v>
      </c>
      <c r="Z315" s="351">
        <f>[5]Summary!Z315</f>
        <v>0</v>
      </c>
      <c r="AA315" s="351">
        <f>[5]Summary!AA315</f>
        <v>0</v>
      </c>
      <c r="AB315" s="351">
        <f>[5]Summary!AB315</f>
        <v>0</v>
      </c>
      <c r="AC315" s="351">
        <f>[5]Summary!AC315</f>
        <v>-1548666.2388280686</v>
      </c>
      <c r="AD315" s="351">
        <f>[5]Summary!AD315</f>
        <v>-1548666.2388280686</v>
      </c>
    </row>
    <row r="316" spans="1:30">
      <c r="A316" s="727">
        <f>[5]Summary!A316</f>
        <v>0</v>
      </c>
      <c r="B316" s="98" t="str">
        <f>[5]Summary!B316</f>
        <v>New 283 account for unprotected amortization</v>
      </c>
      <c r="C316" s="53">
        <f>[5]Summary!C316</f>
        <v>0</v>
      </c>
      <c r="D316" s="121">
        <f>[5]Summary!D316</f>
        <v>0</v>
      </c>
      <c r="E316" s="53">
        <f>[5]Summary!E316</f>
        <v>0</v>
      </c>
      <c r="F316" s="53">
        <f>[5]Summary!F316</f>
        <v>0</v>
      </c>
      <c r="G316" s="123">
        <f>[5]Summary!G316</f>
        <v>0</v>
      </c>
      <c r="H316" s="123">
        <f>[5]Summary!H316</f>
        <v>0</v>
      </c>
      <c r="I316" s="123">
        <f>[5]Summary!I316</f>
        <v>0</v>
      </c>
      <c r="J316" s="351">
        <f>[5]Summary!J316</f>
        <v>0</v>
      </c>
      <c r="K316" s="53">
        <f>[5]Summary!K316</f>
        <v>0</v>
      </c>
      <c r="L316" s="351">
        <f>[5]Summary!L316</f>
        <v>0</v>
      </c>
      <c r="M316" s="351">
        <f>[5]Summary!M316</f>
        <v>0</v>
      </c>
      <c r="N316" s="351">
        <f>[5]Summary!N316</f>
        <v>0</v>
      </c>
      <c r="O316" s="351">
        <f>[5]Summary!O316</f>
        <v>0</v>
      </c>
      <c r="P316" s="351">
        <f>[5]Summary!P316</f>
        <v>0</v>
      </c>
      <c r="Q316" s="351">
        <f>[5]Summary!Q316</f>
        <v>0</v>
      </c>
      <c r="R316" s="351">
        <f>[5]Summary!R316</f>
        <v>0</v>
      </c>
      <c r="S316" s="351">
        <f>[5]Summary!S316</f>
        <v>0</v>
      </c>
      <c r="T316" s="351">
        <f>[5]Summary!T316</f>
        <v>0</v>
      </c>
      <c r="U316" s="351">
        <f>[5]Summary!U316</f>
        <v>0</v>
      </c>
      <c r="V316" s="730">
        <f>[5]Summary!V316</f>
        <v>0</v>
      </c>
      <c r="W316" s="730">
        <f>[5]Summary!W316</f>
        <v>6051852.3588280752</v>
      </c>
      <c r="X316" s="730">
        <f>[5]Summary!X316</f>
        <v>0</v>
      </c>
      <c r="Y316" s="730">
        <f>[5]Summary!Y316</f>
        <v>0</v>
      </c>
      <c r="Z316" s="730">
        <f>[5]Summary!Z316</f>
        <v>0</v>
      </c>
      <c r="AA316" s="730">
        <f>[5]Summary!AA316</f>
        <v>0</v>
      </c>
      <c r="AB316" s="730">
        <f>[5]Summary!AB316</f>
        <v>0</v>
      </c>
      <c r="AC316" s="730">
        <f>[5]Summary!AC316</f>
        <v>6051852.3588280752</v>
      </c>
      <c r="AD316" s="730">
        <f>[5]Summary!AD316</f>
        <v>6051852.3588280752</v>
      </c>
    </row>
    <row r="317" spans="1:30">
      <c r="A317" s="727">
        <f>[5]Summary!A317</f>
        <v>0</v>
      </c>
      <c r="B317" s="98" t="str">
        <f>[5]Summary!B317</f>
        <v>Working Capital</v>
      </c>
      <c r="C317" s="53">
        <f>[5]Summary!C317</f>
        <v>0</v>
      </c>
      <c r="D317" s="121">
        <f>[5]Summary!D317</f>
        <v>0</v>
      </c>
      <c r="E317" s="53">
        <f>[5]Summary!E317</f>
        <v>0</v>
      </c>
      <c r="F317" s="53">
        <f>[5]Summary!F317</f>
        <v>0</v>
      </c>
      <c r="G317" s="123">
        <f>[5]Summary!G317</f>
        <v>0</v>
      </c>
      <c r="H317" s="123">
        <f>[5]Summary!H317</f>
        <v>0</v>
      </c>
      <c r="I317" s="123">
        <f>[5]Summary!I317</f>
        <v>0</v>
      </c>
      <c r="J317" s="351">
        <f>[5]Summary!J317</f>
        <v>0</v>
      </c>
      <c r="K317" s="53">
        <f>[5]Summary!K317</f>
        <v>0</v>
      </c>
      <c r="L317" s="351">
        <f>[5]Summary!L317</f>
        <v>0</v>
      </c>
      <c r="M317" s="123">
        <f>[5]Summary!M317</f>
        <v>0</v>
      </c>
      <c r="N317" s="123">
        <f>[5]Summary!N317</f>
        <v>0</v>
      </c>
      <c r="O317" s="123">
        <f>[5]Summary!O317</f>
        <v>0</v>
      </c>
      <c r="P317" s="123">
        <f>[5]Summary!P317</f>
        <v>0</v>
      </c>
      <c r="Q317" s="123">
        <f>[5]Summary!Q317</f>
        <v>0</v>
      </c>
      <c r="R317" s="123">
        <f>[5]Summary!R317</f>
        <v>0</v>
      </c>
      <c r="S317" s="123">
        <f>[5]Summary!S317</f>
        <v>0</v>
      </c>
      <c r="T317" s="123">
        <f>[5]Summary!T317</f>
        <v>0</v>
      </c>
      <c r="U317" s="123">
        <f>[5]Summary!U317</f>
        <v>0</v>
      </c>
      <c r="V317" s="123">
        <f>[5]Summary!V317</f>
        <v>0</v>
      </c>
      <c r="W317" s="123">
        <f>[5]Summary!W317</f>
        <v>0</v>
      </c>
      <c r="X317" s="123">
        <f>[5]Summary!X317</f>
        <v>0</v>
      </c>
      <c r="Y317" s="123">
        <f>[5]Summary!Y317</f>
        <v>0</v>
      </c>
      <c r="Z317" s="123">
        <f>[5]Summary!Z317</f>
        <v>0</v>
      </c>
      <c r="AA317" s="123">
        <f>[5]Summary!AA317</f>
        <v>0</v>
      </c>
      <c r="AB317" s="123">
        <f>[5]Summary!AB317</f>
        <v>0</v>
      </c>
      <c r="AC317" s="123">
        <f>[5]Summary!AC317</f>
        <v>0</v>
      </c>
      <c r="AD317" s="123">
        <f>[5]Summary!AD317</f>
        <v>0</v>
      </c>
    </row>
    <row r="318" spans="1:30" ht="13.5" thickBot="1">
      <c r="A318" s="727" t="str">
        <f>[5]Summary!A318</f>
        <v>WC/RB</v>
      </c>
      <c r="B318" s="100" t="str">
        <f>[5]Summary!B318</f>
        <v>Allowance For Working Capital</v>
      </c>
      <c r="C318" s="753">
        <f>[5]Summary!C318</f>
        <v>0</v>
      </c>
      <c r="D318" s="753">
        <f>[5]Summary!D318</f>
        <v>0</v>
      </c>
      <c r="E318" s="753">
        <f>[5]Summary!E318</f>
        <v>145303204.96710864</v>
      </c>
      <c r="F318" s="753">
        <f>[5]Summary!F318</f>
        <v>0</v>
      </c>
      <c r="G318" s="753">
        <f>[5]Summary!G318</f>
        <v>145303204.96710864</v>
      </c>
      <c r="H318" s="753">
        <f>[5]Summary!H318</f>
        <v>0</v>
      </c>
      <c r="I318" s="753">
        <f>[5]Summary!I318</f>
        <v>145303204.96710864</v>
      </c>
      <c r="J318" s="753">
        <f>[5]Summary!J318</f>
        <v>137375215.95577019</v>
      </c>
      <c r="K318" s="753">
        <f>[5]Summary!K318</f>
        <v>0</v>
      </c>
      <c r="L318" s="753">
        <f>[5]Summary!L318</f>
        <v>0</v>
      </c>
      <c r="M318" s="753">
        <f>[5]Summary!M318</f>
        <v>0</v>
      </c>
      <c r="N318" s="753">
        <f>[5]Summary!N318</f>
        <v>0</v>
      </c>
      <c r="O318" s="753">
        <f>[5]Summary!O318</f>
        <v>-7927989.0113384426</v>
      </c>
      <c r="P318" s="753">
        <f>[5]Summary!P318</f>
        <v>0</v>
      </c>
      <c r="Q318" s="753">
        <f>[5]Summary!Q318</f>
        <v>-7927989.0113384426</v>
      </c>
      <c r="R318" s="753">
        <f>[5]Summary!R318</f>
        <v>137375215.95577019</v>
      </c>
      <c r="S318" s="753">
        <f>[5]Summary!S318</f>
        <v>0</v>
      </c>
      <c r="T318" s="753">
        <f>[5]Summary!T318</f>
        <v>0</v>
      </c>
      <c r="U318" s="753">
        <f>[5]Summary!U318</f>
        <v>0</v>
      </c>
      <c r="V318" s="753">
        <f>[5]Summary!V318</f>
        <v>0</v>
      </c>
      <c r="W318" s="753">
        <f>[5]Summary!W318</f>
        <v>0</v>
      </c>
      <c r="X318" s="753">
        <f>[5]Summary!X318</f>
        <v>0</v>
      </c>
      <c r="Y318" s="753">
        <f>[5]Summary!Y318</f>
        <v>0</v>
      </c>
      <c r="Z318" s="753">
        <f>[5]Summary!Z318</f>
        <v>0</v>
      </c>
      <c r="AA318" s="753">
        <f>[5]Summary!AA318</f>
        <v>0</v>
      </c>
      <c r="AB318" s="753">
        <f>[5]Summary!AB318</f>
        <v>0</v>
      </c>
      <c r="AC318" s="753">
        <f>[5]Summary!AC318</f>
        <v>0</v>
      </c>
      <c r="AD318" s="753">
        <f>[5]Summary!AD318</f>
        <v>137375215.95577019</v>
      </c>
    </row>
    <row r="319" spans="1:30" ht="13.5" thickTop="1">
      <c r="A319" s="122">
        <f>[5]Summary!A319</f>
        <v>0</v>
      </c>
      <c r="B319" s="721" t="str">
        <f>[5]Summary!B319</f>
        <v>Rounding</v>
      </c>
      <c r="C319" s="123">
        <f>[5]Summary!C319</f>
        <v>0</v>
      </c>
      <c r="D319" s="121">
        <f>[5]Summary!D319</f>
        <v>0</v>
      </c>
      <c r="E319" s="123">
        <f>[5]Summary!E319</f>
        <v>0</v>
      </c>
      <c r="F319" s="123">
        <f>[5]Summary!F319</f>
        <v>0</v>
      </c>
      <c r="G319" s="123">
        <f>[5]Summary!G319</f>
        <v>0</v>
      </c>
      <c r="H319" s="123">
        <f>[5]Summary!H319</f>
        <v>0</v>
      </c>
      <c r="I319" s="123">
        <f>[5]Summary!I319</f>
        <v>0</v>
      </c>
      <c r="J319" s="123">
        <f>[5]Summary!J319</f>
        <v>0</v>
      </c>
      <c r="K319" s="123">
        <f>[5]Summary!K319</f>
        <v>0</v>
      </c>
      <c r="L319" s="123">
        <f>[5]Summary!L319</f>
        <v>0</v>
      </c>
      <c r="M319" s="123">
        <f>[5]Summary!M319</f>
        <v>1</v>
      </c>
      <c r="N319" s="123">
        <f>[5]Summary!N319</f>
        <v>0</v>
      </c>
      <c r="O319" s="123">
        <f>[5]Summary!O319</f>
        <v>0</v>
      </c>
      <c r="P319" s="123">
        <f>[5]Summary!P319</f>
        <v>0</v>
      </c>
      <c r="Q319" s="123">
        <f>[5]Summary!Q319</f>
        <v>1</v>
      </c>
      <c r="R319" s="123">
        <f>[5]Summary!R319</f>
        <v>2</v>
      </c>
      <c r="S319" s="123">
        <f>[5]Summary!S319</f>
        <v>0</v>
      </c>
      <c r="T319" s="123">
        <f>[5]Summary!T319</f>
        <v>-8</v>
      </c>
      <c r="U319" s="123">
        <f>[5]Summary!U319</f>
        <v>0</v>
      </c>
      <c r="V319" s="123">
        <f>[5]Summary!V319</f>
        <v>0</v>
      </c>
      <c r="W319" s="123">
        <f>[5]Summary!W319</f>
        <v>0</v>
      </c>
      <c r="X319" s="123">
        <f>[5]Summary!X319</f>
        <v>0</v>
      </c>
      <c r="Y319" s="123">
        <f>[5]Summary!Y319</f>
        <v>0</v>
      </c>
      <c r="Z319" s="123">
        <f>[5]Summary!Z319</f>
        <v>0</v>
      </c>
      <c r="AA319" s="123">
        <f>[5]Summary!AA319</f>
        <v>0</v>
      </c>
      <c r="AB319" s="123">
        <f>[5]Summary!AB319</f>
        <v>0</v>
      </c>
      <c r="AC319" s="123">
        <f>[5]Summary!AC319</f>
        <v>0</v>
      </c>
      <c r="AD319" s="123">
        <f>[5]Summary!AD319</f>
        <v>2</v>
      </c>
    </row>
    <row r="320" spans="1:30">
      <c r="A320" s="122">
        <f>[5]Summary!A320</f>
        <v>0</v>
      </c>
      <c r="B320" s="728" t="str">
        <f>[5]Summary!B320</f>
        <v>Total Other Rate Base Items</v>
      </c>
      <c r="C320" s="123">
        <f>[5]Summary!C320</f>
        <v>0</v>
      </c>
      <c r="D320" s="123">
        <f>[5]Summary!D320</f>
        <v>0</v>
      </c>
      <c r="E320" s="123">
        <f>[5]Summary!E320</f>
        <v>-1118763186.0726795</v>
      </c>
      <c r="F320" s="123">
        <f>[5]Summary!F320</f>
        <v>0</v>
      </c>
      <c r="G320" s="123">
        <f>[5]Summary!G320</f>
        <v>-1118763186.0726795</v>
      </c>
      <c r="H320" s="123">
        <f>[5]Summary!H320</f>
        <v>0</v>
      </c>
      <c r="I320" s="123">
        <f>[5]Summary!I320</f>
        <v>-1118763186.0726795</v>
      </c>
      <c r="J320" s="123">
        <f>[5]Summary!J320</f>
        <v>-1118281543.2057896</v>
      </c>
      <c r="K320" s="123">
        <f>[5]Summary!K320</f>
        <v>0</v>
      </c>
      <c r="L320" s="123">
        <f>[5]Summary!L320</f>
        <v>0</v>
      </c>
      <c r="M320" s="123">
        <f>[5]Summary!M320</f>
        <v>4493722.8109590504</v>
      </c>
      <c r="N320" s="123">
        <f>[5]Summary!N320</f>
        <v>803628.57</v>
      </c>
      <c r="O320" s="123">
        <f>[5]Summary!O320</f>
        <v>481642.86688953824</v>
      </c>
      <c r="P320" s="123">
        <f>[5]Summary!P320</f>
        <v>5426976.4288256317</v>
      </c>
      <c r="Q320" s="123">
        <f>[5]Summary!Q320</f>
        <v>11205970.676674224</v>
      </c>
      <c r="R320" s="123">
        <f>[5]Summary!R320</f>
        <v>-1107557214.3960049</v>
      </c>
      <c r="S320" s="123">
        <f>[5]Summary!S320</f>
        <v>980694.34861275041</v>
      </c>
      <c r="T320" s="123">
        <f>[5]Summary!T320</f>
        <v>-23391892.181063179</v>
      </c>
      <c r="U320" s="123">
        <f>[5]Summary!U320</f>
        <v>5740458.6721855821</v>
      </c>
      <c r="V320" s="123">
        <f>[5]Summary!V320</f>
        <v>0</v>
      </c>
      <c r="W320" s="123">
        <f>[5]Summary!W320</f>
        <v>4503186.1200000066</v>
      </c>
      <c r="X320" s="123">
        <f>[5]Summary!X320</f>
        <v>13241501.701999202</v>
      </c>
      <c r="Y320" s="123">
        <f>[5]Summary!Y320</f>
        <v>0</v>
      </c>
      <c r="Z320" s="123">
        <f>[5]Summary!Z320</f>
        <v>-112579.20210952556</v>
      </c>
      <c r="AA320" s="123">
        <f>[5]Summary!AA320</f>
        <v>-370698.04012167035</v>
      </c>
      <c r="AB320" s="123">
        <f>[5]Summary!AB320</f>
        <v>-88064.535992719757</v>
      </c>
      <c r="AC320" s="123">
        <f>[5]Summary!AC320</f>
        <v>502614.88351044618</v>
      </c>
      <c r="AD320" s="123">
        <f>[5]Summary!AD320</f>
        <v>-1107054599.5124946</v>
      </c>
    </row>
    <row r="321" spans="1:30">
      <c r="A321" s="122">
        <f>[5]Summary!A321</f>
        <v>0</v>
      </c>
      <c r="B321" s="721">
        <f>[5]Summary!B321</f>
        <v>0</v>
      </c>
      <c r="C321" s="123">
        <f>[5]Summary!C321</f>
        <v>0</v>
      </c>
      <c r="D321" s="121">
        <f>[5]Summary!D321</f>
        <v>0</v>
      </c>
      <c r="E321" s="123">
        <f>[5]Summary!E321</f>
        <v>0</v>
      </c>
      <c r="F321" s="123">
        <f>[5]Summary!F321</f>
        <v>0</v>
      </c>
      <c r="G321" s="123">
        <f>[5]Summary!G321</f>
        <v>0</v>
      </c>
      <c r="H321" s="123">
        <f>[5]Summary!H321</f>
        <v>0</v>
      </c>
      <c r="I321" s="123">
        <f>[5]Summary!I321</f>
        <v>0</v>
      </c>
      <c r="J321" s="123">
        <f>[5]Summary!J321</f>
        <v>0</v>
      </c>
      <c r="K321" s="123">
        <f>[5]Summary!K321</f>
        <v>0</v>
      </c>
      <c r="L321" s="123">
        <f>[5]Summary!L321</f>
        <v>0</v>
      </c>
      <c r="M321" s="123">
        <f>[5]Summary!M321</f>
        <v>0</v>
      </c>
      <c r="N321" s="123">
        <f>[5]Summary!N321</f>
        <v>0</v>
      </c>
      <c r="O321" s="123">
        <f>[5]Summary!O321</f>
        <v>0</v>
      </c>
      <c r="P321" s="123">
        <f>[5]Summary!P321</f>
        <v>0</v>
      </c>
      <c r="Q321" s="123">
        <f>[5]Summary!Q321</f>
        <v>0</v>
      </c>
      <c r="R321" s="123">
        <f>[5]Summary!R321</f>
        <v>0</v>
      </c>
      <c r="S321" s="123">
        <f>[5]Summary!S321</f>
        <v>0</v>
      </c>
      <c r="T321" s="123">
        <f>[5]Summary!T321</f>
        <v>0</v>
      </c>
      <c r="U321" s="123">
        <f>[5]Summary!U321</f>
        <v>0</v>
      </c>
      <c r="V321" s="123">
        <f>[5]Summary!V321</f>
        <v>0</v>
      </c>
      <c r="W321" s="123">
        <f>[5]Summary!W321</f>
        <v>0</v>
      </c>
      <c r="X321" s="123">
        <f>[5]Summary!X321</f>
        <v>0</v>
      </c>
      <c r="Y321" s="123">
        <f>[5]Summary!Y321</f>
        <v>0</v>
      </c>
      <c r="Z321" s="123">
        <f>[5]Summary!Z321</f>
        <v>0</v>
      </c>
      <c r="AA321" s="123">
        <f>[5]Summary!AA321</f>
        <v>0</v>
      </c>
      <c r="AB321" s="123">
        <f>[5]Summary!AB321</f>
        <v>0</v>
      </c>
      <c r="AC321" s="123">
        <f>[5]Summary!AC321</f>
        <v>8</v>
      </c>
      <c r="AD321" s="123">
        <f>[5]Summary!AD321</f>
        <v>8</v>
      </c>
    </row>
    <row r="322" spans="1:30">
      <c r="A322" s="122">
        <f>[5]Summary!A322</f>
        <v>0</v>
      </c>
      <c r="B322" s="123" t="str">
        <f>[5]Summary!B322</f>
        <v>Rate Base</v>
      </c>
      <c r="C322" s="737">
        <f>[5]Summary!C322</f>
        <v>0</v>
      </c>
      <c r="D322" s="121">
        <f>[5]Summary!D322</f>
        <v>0</v>
      </c>
      <c r="E322" s="123">
        <f>[5]Summary!E322</f>
        <v>5208944278.0658665</v>
      </c>
      <c r="F322" s="123">
        <f>[5]Summary!F322</f>
        <v>-165772.07409998775</v>
      </c>
      <c r="G322" s="123">
        <f>[5]Summary!G322</f>
        <v>5208778505.9917679</v>
      </c>
      <c r="H322" s="123">
        <f>[5]Summary!H322</f>
        <v>0</v>
      </c>
      <c r="I322" s="123">
        <f>[5]Summary!I322</f>
        <v>5208778505.9917679</v>
      </c>
      <c r="J322" s="123">
        <f>[5]Summary!J322</f>
        <v>5391596747.7348194</v>
      </c>
      <c r="K322" s="123">
        <f>[5]Summary!K322</f>
        <v>-5598243.1280500004</v>
      </c>
      <c r="L322" s="123">
        <f>[5]Summary!L322</f>
        <v>-15719242.717838001</v>
      </c>
      <c r="M322" s="123">
        <f>[5]Summary!M322</f>
        <v>-16904953.388309948</v>
      </c>
      <c r="N322" s="123">
        <f>[5]Summary!N322</f>
        <v>-1615371.4300000002</v>
      </c>
      <c r="O322" s="123">
        <f>[5]Summary!O322</f>
        <v>182818241.74305338</v>
      </c>
      <c r="P322" s="123">
        <f>[5]Summary!P322</f>
        <v>-11018406.688827785</v>
      </c>
      <c r="Q322" s="123">
        <f>[5]Summary!Q322</f>
        <v>153279510.23591566</v>
      </c>
      <c r="R322" s="123">
        <f>[5]Summary!R322</f>
        <v>5362058017.2276821</v>
      </c>
      <c r="S322" s="123">
        <f>[5]Summary!S322</f>
        <v>-3321469.9169705859</v>
      </c>
      <c r="T322" s="123">
        <f>[5]Summary!T322</f>
        <v>-23391892.181063179</v>
      </c>
      <c r="U322" s="123">
        <f>[5]Summary!U322</f>
        <v>28244978.592898086</v>
      </c>
      <c r="V322" s="123">
        <f>[5]Summary!V322</f>
        <v>0</v>
      </c>
      <c r="W322" s="123">
        <f>[5]Summary!W322</f>
        <v>4503186.1200000066</v>
      </c>
      <c r="X322" s="123">
        <f>[5]Summary!X322</f>
        <v>25877605.56448479</v>
      </c>
      <c r="Y322" s="123">
        <f>[5]Summary!Y322</f>
        <v>4381542.8268333329</v>
      </c>
      <c r="Z322" s="123">
        <f>[5]Summary!Z322</f>
        <v>12855303.339327643</v>
      </c>
      <c r="AA322" s="123">
        <f>[5]Summary!AA322</f>
        <v>5481049.5432116631</v>
      </c>
      <c r="AB322" s="123">
        <f>[5]Summary!AB322</f>
        <v>11899759.55273651</v>
      </c>
      <c r="AC322" s="123">
        <f>[5]Summary!AC322</f>
        <v>66530071.441458277</v>
      </c>
      <c r="AD322" s="123">
        <f>[5]Summary!AD322</f>
        <v>5428588088.6691399</v>
      </c>
    </row>
    <row r="323" spans="1:30">
      <c r="A323" s="122">
        <f>[5]Summary!A323</f>
        <v>0</v>
      </c>
      <c r="B323" s="754">
        <f>[5]Summary!B323</f>
        <v>0</v>
      </c>
      <c r="C323" s="737">
        <f>[5]Summary!C323</f>
        <v>0</v>
      </c>
      <c r="D323" s="737">
        <f>[5]Summary!D323</f>
        <v>0</v>
      </c>
      <c r="E323" s="123">
        <f>[5]Summary!E323</f>
        <v>0</v>
      </c>
      <c r="F323" s="123">
        <f>[5]Summary!F323</f>
        <v>0</v>
      </c>
      <c r="G323" s="123">
        <f>[5]Summary!G323</f>
        <v>5208778506.3049917</v>
      </c>
      <c r="H323" s="123">
        <f>[5]Summary!H323</f>
        <v>0</v>
      </c>
      <c r="I323" s="123">
        <f>[5]Summary!I323</f>
        <v>0</v>
      </c>
      <c r="J323" s="123">
        <f>[5]Summary!J323</f>
        <v>0</v>
      </c>
      <c r="K323" s="123">
        <f>[5]Summary!K323</f>
        <v>0</v>
      </c>
      <c r="L323" s="123">
        <f>[5]Summary!L323</f>
        <v>0</v>
      </c>
      <c r="M323" s="123">
        <f>[5]Summary!M323</f>
        <v>-16904953.479322143</v>
      </c>
      <c r="N323" s="123">
        <f>[5]Summary!N323</f>
        <v>-1615371.4300000002</v>
      </c>
      <c r="O323" s="123">
        <f>[5]Summary!O323</f>
        <v>182818242.10345364</v>
      </c>
      <c r="P323" s="123">
        <f>[5]Summary!P323</f>
        <v>-11018406.688827798</v>
      </c>
      <c r="Q323" s="123">
        <f>[5]Summary!Q323</f>
        <v>153279510.50530368</v>
      </c>
      <c r="R323" s="123">
        <f>[5]Summary!R323</f>
        <v>5362058016.8102951</v>
      </c>
      <c r="S323" s="123">
        <f>[5]Summary!S323</f>
        <v>-3321469.9169705859</v>
      </c>
      <c r="T323" s="123">
        <f>[5]Summary!T323</f>
        <v>-23391891.903797138</v>
      </c>
      <c r="U323" s="123">
        <f>[5]Summary!U323</f>
        <v>28244978.592898086</v>
      </c>
      <c r="V323" s="123">
        <f>[5]Summary!V323</f>
        <v>0</v>
      </c>
      <c r="W323" s="123">
        <f>[5]Summary!W323</f>
        <v>4503186.1200000085</v>
      </c>
      <c r="X323" s="123">
        <f>[5]Summary!X323</f>
        <v>25877605.564484786</v>
      </c>
      <c r="Y323" s="123">
        <f>[5]Summary!Y323</f>
        <v>4381542.8268333329</v>
      </c>
      <c r="Z323" s="123">
        <f>[5]Summary!Z323</f>
        <v>12855303.339327645</v>
      </c>
      <c r="AA323" s="123">
        <f>[5]Summary!AA323</f>
        <v>5481049.5432116631</v>
      </c>
      <c r="AB323" s="123">
        <f>[5]Summary!AB323</f>
        <v>11899759.55273651</v>
      </c>
      <c r="AC323" s="123">
        <f>[5]Summary!AC323</f>
        <v>66530071.71872431</v>
      </c>
      <c r="AD323" s="123">
        <f>[5]Summary!AD323</f>
        <v>5428588088.5290194</v>
      </c>
    </row>
    <row r="324" spans="1:30">
      <c r="A324" s="122">
        <f>[5]Summary!A324</f>
        <v>0</v>
      </c>
      <c r="B324" s="754" t="str">
        <f>[5]Summary!B324</f>
        <v>CHECK&gt;&gt;&gt;</v>
      </c>
      <c r="C324" s="737">
        <f>[5]Summary!C324</f>
        <v>0</v>
      </c>
      <c r="D324" s="737">
        <f>[5]Summary!D324</f>
        <v>0</v>
      </c>
      <c r="E324" s="123">
        <f>[5]Summary!E324</f>
        <v>0</v>
      </c>
      <c r="F324" s="123">
        <f>[5]Summary!F324</f>
        <v>0</v>
      </c>
      <c r="G324" s="123">
        <f>[5]Summary!G324</f>
        <v>0</v>
      </c>
      <c r="H324" s="123">
        <f>[5]Summary!H324</f>
        <v>0</v>
      </c>
      <c r="I324" s="123">
        <f>[5]Summary!I324</f>
        <v>0</v>
      </c>
      <c r="J324" s="123">
        <f>[5]Summary!J324</f>
        <v>0</v>
      </c>
      <c r="K324" s="123">
        <f>[5]Summary!K324</f>
        <v>0</v>
      </c>
      <c r="L324" s="123">
        <f>[5]Summary!L324</f>
        <v>0</v>
      </c>
      <c r="M324" s="123">
        <f>[5]Summary!M324</f>
        <v>0</v>
      </c>
      <c r="N324" s="123">
        <f>[5]Summary!N324</f>
        <v>0</v>
      </c>
      <c r="O324" s="123">
        <f>[5]Summary!O324</f>
        <v>0</v>
      </c>
      <c r="P324" s="123">
        <f>[5]Summary!P324</f>
        <v>0</v>
      </c>
      <c r="Q324" s="123">
        <f>[5]Summary!Q324</f>
        <v>0</v>
      </c>
      <c r="R324" s="123">
        <f>[5]Summary!R324</f>
        <v>0</v>
      </c>
      <c r="S324" s="123">
        <f>[5]Summary!S324</f>
        <v>0</v>
      </c>
      <c r="T324" s="123">
        <f>[5]Summary!T324</f>
        <v>0</v>
      </c>
      <c r="U324" s="123">
        <f>[5]Summary!U324</f>
        <v>0</v>
      </c>
      <c r="V324" s="123">
        <f>[5]Summary!V324</f>
        <v>0</v>
      </c>
      <c r="W324" s="123">
        <f>[5]Summary!W324</f>
        <v>0</v>
      </c>
      <c r="X324" s="123">
        <f>[5]Summary!X324</f>
        <v>0</v>
      </c>
      <c r="Y324" s="123">
        <f>[5]Summary!Y324</f>
        <v>0</v>
      </c>
      <c r="Z324" s="123">
        <f>[5]Summary!Z324</f>
        <v>0</v>
      </c>
      <c r="AA324" s="123">
        <f>[5]Summary!AA324</f>
        <v>0</v>
      </c>
      <c r="AB324" s="123">
        <f>[5]Summary!AB324</f>
        <v>0</v>
      </c>
      <c r="AC324" s="123">
        <f>[5]Summary!AC324</f>
        <v>0</v>
      </c>
      <c r="AD324" s="123">
        <f>[5]Summary!AD324</f>
        <v>0</v>
      </c>
    </row>
  </sheetData>
  <conditionalFormatting sqref="C5 E5:L5 N5:AD5">
    <cfRule type="cellIs" dxfId="11" priority="7" operator="notEqual">
      <formula>0</formula>
    </cfRule>
    <cfRule type="cellIs" dxfId="10" priority="8" operator="equal">
      <formula>0</formula>
    </cfRule>
  </conditionalFormatting>
  <conditionalFormatting sqref="D5">
    <cfRule type="cellIs" dxfId="9" priority="5" operator="notEqual">
      <formula>0</formula>
    </cfRule>
    <cfRule type="cellIs" dxfId="8" priority="6" operator="equal">
      <formula>0</formula>
    </cfRule>
  </conditionalFormatting>
  <conditionalFormatting sqref="M5">
    <cfRule type="cellIs" dxfId="7" priority="3" operator="notEqual">
      <formula>0</formula>
    </cfRule>
    <cfRule type="cellIs" dxfId="6" priority="4" operator="equal">
      <formula>0</formula>
    </cfRule>
  </conditionalFormatting>
  <conditionalFormatting sqref="AC5">
    <cfRule type="cellIs" dxfId="5" priority="1" operator="notEqual">
      <formula>0</formula>
    </cfRule>
    <cfRule type="cellIs" dxfId="4" priority="2" operator="equal">
      <formula>0</formula>
    </cfRule>
  </conditionalFormatting>
  <printOptions horizontalCentered="1"/>
  <pageMargins left="0.25" right="0.25" top="0.75" bottom="0.75" header="0.3" footer="0.3"/>
  <pageSetup scale="44" fitToWidth="2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E44"/>
  <sheetViews>
    <sheetView zoomScale="90" zoomScaleNormal="90" workbookViewId="0">
      <selection activeCell="A2" sqref="A2:E43"/>
    </sheetView>
  </sheetViews>
  <sheetFormatPr defaultColWidth="8.85546875" defaultRowHeight="12.75"/>
  <cols>
    <col min="1" max="1" width="8.85546875" style="94"/>
    <col min="2" max="2" width="39.7109375" style="94" customWidth="1"/>
    <col min="3" max="3" width="12.42578125" style="94" bestFit="1" customWidth="1"/>
    <col min="4" max="4" width="8" style="94" bestFit="1" customWidth="1"/>
    <col min="5" max="5" width="22.140625" style="94" bestFit="1" customWidth="1"/>
    <col min="6" max="16384" width="8.85546875" style="94"/>
  </cols>
  <sheetData>
    <row r="1" spans="1:5">
      <c r="B1" s="12"/>
      <c r="C1" s="12"/>
      <c r="D1" s="12"/>
      <c r="E1" s="13"/>
    </row>
    <row r="2" spans="1:5" ht="13.5" thickBot="1">
      <c r="B2" s="12"/>
      <c r="C2" s="12"/>
      <c r="D2" s="12"/>
      <c r="E2" s="13"/>
    </row>
    <row r="3" spans="1:5" ht="13.5" thickBot="1">
      <c r="B3" s="12"/>
      <c r="C3" s="12"/>
      <c r="D3" s="12"/>
      <c r="E3" s="15"/>
    </row>
    <row r="4" spans="1:5">
      <c r="A4" s="192" t="str">
        <f>'[1]COC, Def, ConvF'!D2</f>
        <v xml:space="preserve">PUGET SOUND ENERGY </v>
      </c>
      <c r="B4" s="192"/>
      <c r="C4" s="192"/>
      <c r="D4" s="192"/>
      <c r="E4" s="192"/>
    </row>
    <row r="5" spans="1:5">
      <c r="A5" s="192" t="str">
        <f>'[1]COC, Def, ConvF'!D3</f>
        <v>ELECTRIC RESULTS OF OPERATIONS</v>
      </c>
      <c r="B5" s="192"/>
      <c r="C5" s="192"/>
      <c r="D5" s="192"/>
      <c r="E5" s="192"/>
    </row>
    <row r="6" spans="1:5">
      <c r="A6" s="192" t="str">
        <f>'[1]COC, Def, ConvF'!D4</f>
        <v>2019 GENERAL RATE CASE</v>
      </c>
      <c r="B6" s="192"/>
      <c r="C6" s="192"/>
      <c r="D6" s="192"/>
      <c r="E6" s="192"/>
    </row>
    <row r="7" spans="1:5">
      <c r="A7" s="192" t="str">
        <f>'[1]COC, Def, ConvF'!D5</f>
        <v>12 MONTHS ENDED DECEMBER 31, 2018</v>
      </c>
      <c r="B7" s="192"/>
      <c r="C7" s="192"/>
      <c r="D7" s="192"/>
      <c r="E7" s="192"/>
    </row>
    <row r="8" spans="1:5">
      <c r="A8" s="193" t="str">
        <f>'[1]COC, Def, ConvF'!D6</f>
        <v>COST OF CAPITAL - GRC</v>
      </c>
      <c r="B8" s="193"/>
      <c r="C8" s="192"/>
      <c r="D8" s="192"/>
      <c r="E8" s="192"/>
    </row>
    <row r="9" spans="1:5">
      <c r="A9" s="194"/>
      <c r="B9" s="195"/>
      <c r="C9" s="195"/>
      <c r="D9" s="195"/>
      <c r="E9" s="195"/>
    </row>
    <row r="10" spans="1:5">
      <c r="A10" s="194"/>
      <c r="B10" s="194"/>
      <c r="C10" s="194"/>
      <c r="D10" s="194"/>
      <c r="E10" s="194"/>
    </row>
    <row r="11" spans="1:5">
      <c r="A11" s="158" t="str">
        <f>'[1]COC, Def, ConvF'!D9</f>
        <v>LINE</v>
      </c>
      <c r="B11" s="158"/>
      <c r="C11" s="196" t="str">
        <f>'[1]COC, Def, ConvF'!F9</f>
        <v>CAPITAL</v>
      </c>
      <c r="D11" s="194"/>
      <c r="E11" s="196" t="str">
        <f>'[1]COC, Def, ConvF'!H9</f>
        <v>WEIGHTED</v>
      </c>
    </row>
    <row r="12" spans="1:5">
      <c r="A12" s="18" t="str">
        <f>'[1]COC, Def, ConvF'!D10</f>
        <v>NO.</v>
      </c>
      <c r="B12" s="158" t="str">
        <f>'[1]COC, Def, ConvF'!E10</f>
        <v>DESCRIPTION</v>
      </c>
      <c r="C12" s="196" t="str">
        <f>'[1]COC, Def, ConvF'!F10</f>
        <v>STRUCTURE</v>
      </c>
      <c r="D12" s="196" t="str">
        <f>'[1]COC, Def, ConvF'!G10</f>
        <v>COST</v>
      </c>
      <c r="E12" s="196" t="str">
        <f>'[1]COC, Def, ConvF'!H10</f>
        <v>COST</v>
      </c>
    </row>
    <row r="13" spans="1:5">
      <c r="A13" s="194"/>
      <c r="B13" s="194"/>
      <c r="C13" s="194"/>
      <c r="D13" s="194"/>
      <c r="E13" s="194"/>
    </row>
    <row r="14" spans="1:5">
      <c r="A14" s="20">
        <f>'[1]COC, Def, ConvF'!D12</f>
        <v>1</v>
      </c>
      <c r="B14" s="40" t="str">
        <f>'[1]COC, Def, ConvF'!E12</f>
        <v>SHORT AND LONG TERM DEBT</v>
      </c>
      <c r="C14" s="197">
        <f>'[1]COC, Def, ConvF'!F12</f>
        <v>0.51500000000000001</v>
      </c>
      <c r="D14" s="197">
        <f>'[1]COC, Def, ConvF'!G12</f>
        <v>5.5728155339805824E-2</v>
      </c>
      <c r="E14" s="197">
        <f>'[1]COC, Def, ConvF'!H12</f>
        <v>2.87E-2</v>
      </c>
    </row>
    <row r="15" spans="1:5">
      <c r="A15" s="20">
        <f>'[1]COC, Def, ConvF'!D13</f>
        <v>2</v>
      </c>
      <c r="B15" s="40" t="str">
        <f>'[1]COC, Def, ConvF'!E13</f>
        <v>EQUITY</v>
      </c>
      <c r="C15" s="197">
        <f>'[1]COC, Def, ConvF'!F13</f>
        <v>0.48499999999999999</v>
      </c>
      <c r="D15" s="197">
        <f>'[1]COC, Def, ConvF'!G13</f>
        <v>9.8000000000000004E-2</v>
      </c>
      <c r="E15" s="197">
        <f>'[1]COC, Def, ConvF'!H13</f>
        <v>4.7500000000000001E-2</v>
      </c>
    </row>
    <row r="16" spans="1:5">
      <c r="A16" s="20">
        <f>'[1]COC, Def, ConvF'!D14</f>
        <v>3</v>
      </c>
      <c r="B16" s="40" t="str">
        <f>'[1]COC, Def, ConvF'!E14</f>
        <v>TOTAL</v>
      </c>
      <c r="C16" s="198">
        <f>'[1]COC, Def, ConvF'!F14</f>
        <v>1</v>
      </c>
      <c r="D16" s="199"/>
      <c r="E16" s="200">
        <f>'[1]COC, Def, ConvF'!H14</f>
        <v>7.6200000000000004E-2</v>
      </c>
    </row>
    <row r="17" spans="1:5">
      <c r="A17" s="20">
        <f>'[1]COC, Def, ConvF'!D15</f>
        <v>4</v>
      </c>
      <c r="B17" s="40"/>
      <c r="C17" s="194"/>
      <c r="D17" s="194"/>
      <c r="E17" s="194"/>
    </row>
    <row r="18" spans="1:5">
      <c r="A18" s="20">
        <f>'[1]COC, Def, ConvF'!D16</f>
        <v>5</v>
      </c>
      <c r="B18" s="40" t="str">
        <f>'[1]COC, Def, ConvF'!E16</f>
        <v>AFTER TAX SHORT TERM DEBT ( (LINE 1)* 79%)</v>
      </c>
      <c r="C18" s="201">
        <f>'[1]COC, Def, ConvF'!F16</f>
        <v>0.51500000000000001</v>
      </c>
      <c r="D18" s="201">
        <f>'[1]COC, Def, ConvF'!G16</f>
        <v>4.40252427184466E-2</v>
      </c>
      <c r="E18" s="201">
        <f>'[1]COC, Def, ConvF'!H16</f>
        <v>2.2700000000000001E-2</v>
      </c>
    </row>
    <row r="19" spans="1:5">
      <c r="A19" s="20">
        <f>'[1]COC, Def, ConvF'!D17</f>
        <v>6</v>
      </c>
      <c r="B19" s="40" t="str">
        <f>'[1]COC, Def, ConvF'!E17</f>
        <v>EQUITY</v>
      </c>
      <c r="C19" s="201">
        <f>'[1]COC, Def, ConvF'!F17</f>
        <v>0.48499999999999999</v>
      </c>
      <c r="D19" s="201">
        <f>'[1]COC, Def, ConvF'!G17</f>
        <v>9.8000000000000004E-2</v>
      </c>
      <c r="E19" s="201">
        <f>'[1]COC, Def, ConvF'!H17</f>
        <v>4.7500000000000001E-2</v>
      </c>
    </row>
    <row r="20" spans="1:5">
      <c r="A20" s="20">
        <f>'[1]COC, Def, ConvF'!D18</f>
        <v>7</v>
      </c>
      <c r="B20" s="40" t="str">
        <f>'[1]COC, Def, ConvF'!E18</f>
        <v>TOTAL AFTER TAX COST OF CAPITAL</v>
      </c>
      <c r="C20" s="202">
        <f>'[1]COC, Def, ConvF'!F18</f>
        <v>1</v>
      </c>
      <c r="D20" s="203"/>
      <c r="E20" s="204">
        <f>'[1]COC, Def, ConvF'!H18</f>
        <v>7.0199999999999999E-2</v>
      </c>
    </row>
    <row r="22" spans="1:5">
      <c r="B22" s="12"/>
      <c r="C22" s="12"/>
      <c r="D22" s="12"/>
      <c r="E22" s="13"/>
    </row>
    <row r="23" spans="1:5" ht="13.5" thickBot="1">
      <c r="B23" s="11"/>
      <c r="C23" s="11"/>
      <c r="D23" s="11"/>
      <c r="E23" s="13"/>
    </row>
    <row r="24" spans="1:5" ht="13.5" thickBot="1">
      <c r="B24" s="11"/>
      <c r="C24" s="11"/>
      <c r="D24" s="11"/>
      <c r="E24" s="15"/>
    </row>
    <row r="25" spans="1:5">
      <c r="A25" s="192"/>
      <c r="B25" s="192" t="str">
        <f>'[1]COC, Def, ConvF'!J2</f>
        <v xml:space="preserve">PUGET SOUND ENERGY </v>
      </c>
      <c r="C25" s="195"/>
      <c r="D25" s="195"/>
      <c r="E25" s="195"/>
    </row>
    <row r="26" spans="1:5">
      <c r="A26" s="192"/>
      <c r="B26" s="192" t="str">
        <f>'[1]COC, Def, ConvF'!J3</f>
        <v>ELECTRIC RESULTS OF OPERATIONS</v>
      </c>
      <c r="C26" s="195"/>
      <c r="D26" s="195"/>
      <c r="E26" s="195"/>
    </row>
    <row r="27" spans="1:5">
      <c r="A27" s="192"/>
      <c r="B27" s="192" t="str">
        <f>'[1]COC, Def, ConvF'!J4</f>
        <v>2019 GENERAL RATE CASE</v>
      </c>
      <c r="C27" s="195"/>
      <c r="D27" s="195"/>
      <c r="E27" s="195"/>
    </row>
    <row r="28" spans="1:5">
      <c r="A28" s="192"/>
      <c r="B28" s="192" t="str">
        <f>'[1]COC, Def, ConvF'!J5</f>
        <v>12 MONTHS ENDED DECEMBER 31, 2018</v>
      </c>
      <c r="C28" s="195"/>
      <c r="D28" s="195"/>
      <c r="E28" s="195"/>
    </row>
    <row r="29" spans="1:5">
      <c r="A29" s="192"/>
      <c r="B29" s="193" t="str">
        <f>'[1]COC, Def, ConvF'!J6</f>
        <v>CONVERSION FACTOR</v>
      </c>
      <c r="C29" s="192"/>
      <c r="D29" s="192"/>
      <c r="E29" s="192"/>
    </row>
    <row r="30" spans="1:5">
      <c r="A30" s="195"/>
      <c r="B30" s="195"/>
      <c r="C30" s="195"/>
      <c r="D30" s="195"/>
      <c r="E30" s="195"/>
    </row>
    <row r="31" spans="1:5">
      <c r="A31" s="195"/>
      <c r="B31" s="195"/>
      <c r="C31" s="195"/>
      <c r="D31" s="195"/>
      <c r="E31" s="194"/>
    </row>
    <row r="32" spans="1:5">
      <c r="A32" s="158" t="str">
        <f>'[1]COC, Def, ConvF'!I9</f>
        <v>LINE</v>
      </c>
      <c r="B32" s="158"/>
      <c r="C32" s="158"/>
      <c r="D32" s="194"/>
      <c r="E32" s="194"/>
    </row>
    <row r="33" spans="1:5">
      <c r="A33" s="18" t="str">
        <f>'[1]COC, Def, ConvF'!I10</f>
        <v>NO.</v>
      </c>
      <c r="B33" s="158" t="str">
        <f>'[1]COC, Def, ConvF'!J10</f>
        <v>DESCRIPTION</v>
      </c>
      <c r="C33" s="158"/>
      <c r="D33" s="194"/>
      <c r="E33" s="194"/>
    </row>
    <row r="34" spans="1:5">
      <c r="A34" s="194"/>
      <c r="B34" s="194"/>
      <c r="C34" s="194"/>
      <c r="D34" s="194"/>
      <c r="E34" s="194"/>
    </row>
    <row r="35" spans="1:5">
      <c r="A35" s="20">
        <f>'[1]COC, Def, ConvF'!I12</f>
        <v>1</v>
      </c>
      <c r="B35" s="41" t="str">
        <f>'[1]COC, Def, ConvF'!J12</f>
        <v>BAD DEBTS</v>
      </c>
      <c r="C35" s="40"/>
      <c r="D35" s="40"/>
      <c r="E35" s="24">
        <f>'[1]COC, Def, ConvF'!M12</f>
        <v>8.4790000000000004E-3</v>
      </c>
    </row>
    <row r="36" spans="1:5">
      <c r="A36" s="20">
        <f>'[1]COC, Def, ConvF'!I13</f>
        <v>2</v>
      </c>
      <c r="B36" s="41" t="str">
        <f>'[1]COC, Def, ConvF'!J13</f>
        <v>ANNUAL FILING FEE</v>
      </c>
      <c r="C36" s="40"/>
      <c r="D36" s="40"/>
      <c r="E36" s="24">
        <f>'[1]COC, Def, ConvF'!M13</f>
        <v>2E-3</v>
      </c>
    </row>
    <row r="37" spans="1:5">
      <c r="A37" s="20">
        <f>'[1]COC, Def, ConvF'!I14</f>
        <v>3</v>
      </c>
      <c r="B37" s="41" t="str">
        <f>'[1]COC, Def, ConvF'!J14</f>
        <v>STATE UTILITY TAX ( 3.8406% - ( LINE 1 * 3.8406% )  )</v>
      </c>
      <c r="C37" s="194"/>
      <c r="D37" s="50">
        <f>'[1]COC, Def, ConvF'!L14</f>
        <v>3.8733999999999998E-2</v>
      </c>
      <c r="E37" s="39">
        <f>'[1]COC, Def, ConvF'!M14</f>
        <v>3.8406000000000003E-2</v>
      </c>
    </row>
    <row r="38" spans="1:5">
      <c r="A38" s="20">
        <f>'[1]COC, Def, ConvF'!I15</f>
        <v>4</v>
      </c>
      <c r="B38" s="41"/>
      <c r="C38" s="40"/>
      <c r="D38" s="40"/>
      <c r="E38" s="22"/>
    </row>
    <row r="39" spans="1:5">
      <c r="A39" s="20">
        <f>'[1]COC, Def, ConvF'!I16</f>
        <v>5</v>
      </c>
      <c r="B39" s="41" t="str">
        <f>'[1]COC, Def, ConvF'!J16</f>
        <v>SUM OF TAXES OTHER</v>
      </c>
      <c r="C39" s="40"/>
      <c r="D39" s="40"/>
      <c r="E39" s="24">
        <f>'[1]COC, Def, ConvF'!M16</f>
        <v>4.8884999999999998E-2</v>
      </c>
    </row>
    <row r="40" spans="1:5">
      <c r="A40" s="20">
        <f>'[1]COC, Def, ConvF'!I17</f>
        <v>6</v>
      </c>
      <c r="B40" s="40"/>
      <c r="C40" s="40"/>
      <c r="D40" s="40"/>
      <c r="E40" s="24"/>
    </row>
    <row r="41" spans="1:5">
      <c r="A41" s="20">
        <f>'[1]COC, Def, ConvF'!I18</f>
        <v>7</v>
      </c>
      <c r="B41" s="40" t="str">
        <f>'[1]COC, Def, ConvF'!J18</f>
        <v>CONVERSION FACTOR EXCLUDING FEDERAL INCOME TAX ( 1 - LINE 6 )</v>
      </c>
      <c r="C41" s="40"/>
      <c r="D41" s="40"/>
      <c r="E41" s="24">
        <f>'[1]COC, Def, ConvF'!M18</f>
        <v>0.95111500000000004</v>
      </c>
    </row>
    <row r="42" spans="1:5">
      <c r="A42" s="20">
        <f>'[1]COC, Def, ConvF'!I19</f>
        <v>8</v>
      </c>
      <c r="B42" s="41" t="str">
        <f>'[1]COC, Def, ConvF'!J19</f>
        <v>FEDERAL INCOME TAX ( LINE 7  * 21% )</v>
      </c>
      <c r="C42" s="40"/>
      <c r="D42" s="48">
        <f>'[1]COC, Def, ConvF'!L19</f>
        <v>0.21</v>
      </c>
      <c r="E42" s="24">
        <f>'[1]COC, Def, ConvF'!M19</f>
        <v>0.19973399999999999</v>
      </c>
    </row>
    <row r="43" spans="1:5" ht="13.5" thickBot="1">
      <c r="A43" s="20">
        <f>'[1]COC, Def, ConvF'!I20</f>
        <v>9</v>
      </c>
      <c r="B43" s="41" t="str">
        <f>'[1]COC, Def, ConvF'!J20</f>
        <v xml:space="preserve">CONVERSION FACTOR INCL FEDERAL INCOME TAX ( LINE 7 - LINE 8 ) </v>
      </c>
      <c r="C43" s="40"/>
      <c r="D43" s="40"/>
      <c r="E43" s="205">
        <f>'[1]COC, Def, ConvF'!M20</f>
        <v>0.75138099999999997</v>
      </c>
    </row>
    <row r="44" spans="1:5" ht="13.5" thickTop="1"/>
  </sheetData>
  <printOptions horizontalCentered="1"/>
  <pageMargins left="0.25" right="0.25" top="1.02" bottom="0.75" header="0.3" footer="0.3"/>
  <pageSetup scale="9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G55"/>
  <sheetViews>
    <sheetView workbookViewId="0">
      <pane xSplit="3" ySplit="13" topLeftCell="D33" activePane="bottomRight" state="frozen"/>
      <selection pane="topRight"/>
      <selection pane="bottomLeft"/>
      <selection pane="bottomRight" sqref="A1:G55"/>
    </sheetView>
  </sheetViews>
  <sheetFormatPr defaultRowHeight="12.75"/>
  <cols>
    <col min="1" max="1" width="4.7109375" customWidth="1"/>
    <col min="2" max="2" width="41.140625" bestFit="1" customWidth="1"/>
    <col min="3" max="3" width="20.85546875" bestFit="1" customWidth="1"/>
    <col min="4" max="4" width="13.28515625" bestFit="1" customWidth="1"/>
    <col min="5" max="5" width="9.28515625" bestFit="1" customWidth="1"/>
    <col min="6" max="6" width="15.7109375" bestFit="1" customWidth="1"/>
    <col min="7" max="7" width="13.5703125" bestFit="1" customWidth="1"/>
  </cols>
  <sheetData>
    <row r="1" spans="1:7" ht="20.25">
      <c r="A1" s="377" t="str">
        <f>'[6]Exhibit A-1'!A1</f>
        <v>Exhibit A-1 Power Cost Baseline Rate</v>
      </c>
      <c r="B1" s="378"/>
      <c r="C1" s="378"/>
      <c r="D1" s="378"/>
      <c r="E1" s="378"/>
      <c r="F1" s="378"/>
      <c r="G1" s="378"/>
    </row>
    <row r="2" spans="1:7" ht="20.25">
      <c r="A2" s="377" t="str">
        <f>'[6]Exhibit A-1'!A2</f>
        <v>2019 GRC</v>
      </c>
      <c r="B2" s="378"/>
      <c r="C2" s="378"/>
      <c r="D2" s="378"/>
      <c r="E2" s="378"/>
      <c r="F2" s="378"/>
      <c r="G2" s="378"/>
    </row>
    <row r="3" spans="1:7" ht="20.25">
      <c r="A3" s="377"/>
      <c r="B3" s="378"/>
      <c r="C3" s="378"/>
      <c r="D3" s="378"/>
      <c r="E3" s="378"/>
      <c r="F3" s="378"/>
      <c r="G3" s="378"/>
    </row>
    <row r="4" spans="1:7" ht="14.25">
      <c r="A4" s="379"/>
      <c r="B4" s="378"/>
      <c r="C4" s="378"/>
      <c r="D4" s="378"/>
      <c r="E4" s="378"/>
      <c r="F4" s="378"/>
      <c r="G4" s="378"/>
    </row>
    <row r="5" spans="1:7" ht="14.25">
      <c r="A5" s="379" t="str">
        <f>'[6]Exhibit A-1'!A5</f>
        <v>Row</v>
      </c>
      <c r="B5" s="378"/>
      <c r="C5" s="379" t="str">
        <f>'[6]Exhibit A-1'!C5</f>
        <v>EOP Test Year</v>
      </c>
      <c r="D5" s="378"/>
      <c r="E5" s="378"/>
      <c r="F5" s="378"/>
      <c r="G5" s="378"/>
    </row>
    <row r="6" spans="1:7" ht="14.25">
      <c r="A6" s="380">
        <f>'[6]Exhibit A-1'!A6</f>
        <v>3</v>
      </c>
      <c r="B6" s="378" t="str">
        <f>'[6]Exhibit A-1'!B6</f>
        <v>Regulatory Assets (1) (Variable)</v>
      </c>
      <c r="C6" s="381">
        <f>'[6]Exhibit A-1'!C6</f>
        <v>150405447.91445902</v>
      </c>
      <c r="D6" s="378"/>
      <c r="E6" s="378"/>
      <c r="F6" s="378"/>
      <c r="G6" s="378"/>
    </row>
    <row r="7" spans="1:7" ht="14.25">
      <c r="A7" s="380">
        <f>'[6]Exhibit A-1'!A7</f>
        <v>4</v>
      </c>
      <c r="B7" s="378" t="str">
        <f>'[6]Exhibit A-1'!B7</f>
        <v>Transmission Rate Base (Fixed)</v>
      </c>
      <c r="C7" s="382">
        <f>'[6]Exhibit A-1'!C7</f>
        <v>79202112.316321075</v>
      </c>
      <c r="D7" s="378"/>
      <c r="E7" s="378"/>
      <c r="F7" s="378"/>
      <c r="G7" s="378"/>
    </row>
    <row r="8" spans="1:7" ht="14.25">
      <c r="A8" s="380">
        <f>'[6]Exhibit A-1'!A8</f>
        <v>5</v>
      </c>
      <c r="B8" s="378" t="str">
        <f>'[6]Exhibit A-1'!B8</f>
        <v>Production Rate Base (Fixed)</v>
      </c>
      <c r="C8" s="383">
        <f>'[6]Exhibit A-1'!C8</f>
        <v>1693438871.8557312</v>
      </c>
      <c r="D8" s="378"/>
      <c r="E8" s="378"/>
      <c r="F8" s="378"/>
      <c r="G8" s="378"/>
    </row>
    <row r="9" spans="1:7" ht="14.25">
      <c r="A9" s="380">
        <f>'[6]Exhibit A-1'!A9</f>
        <v>6</v>
      </c>
      <c r="B9" s="378"/>
      <c r="C9" s="384">
        <f>'[6]Exhibit A-1'!C9</f>
        <v>1923046432.0865114</v>
      </c>
      <c r="D9" s="378"/>
      <c r="E9" s="378"/>
      <c r="F9" s="378"/>
      <c r="G9" s="378"/>
    </row>
    <row r="10" spans="1:7" ht="15">
      <c r="A10" s="380">
        <f>'[6]Exhibit A-1'!A10</f>
        <v>7</v>
      </c>
      <c r="B10" s="385" t="str">
        <f>'[6]Exhibit A-1'!B10</f>
        <v xml:space="preserve">Net of tax rate of return </v>
      </c>
      <c r="C10" s="386">
        <f>'[6]Exhibit A-1'!C10</f>
        <v>7.0199999999999999E-2</v>
      </c>
      <c r="D10" s="387"/>
      <c r="E10" s="387"/>
      <c r="F10" s="388" t="str">
        <f>'[6]Exhibit A-1'!F10</f>
        <v>Fixed</v>
      </c>
      <c r="G10" s="388" t="str">
        <f>'[6]Exhibit A-1'!G10</f>
        <v>Variable</v>
      </c>
    </row>
    <row r="11" spans="1:7" ht="15">
      <c r="A11" s="380">
        <f>'[6]Exhibit A-1'!A11</f>
        <v>8</v>
      </c>
      <c r="B11" s="385"/>
      <c r="C11" s="389"/>
      <c r="D11" s="390" t="str">
        <f>'[6]Exhibit A-1'!D11</f>
        <v>Test Yr</v>
      </c>
      <c r="E11" s="390"/>
      <c r="F11" s="388" t="str">
        <f>'[6]Exhibit A-1'!F11</f>
        <v>Prod Costs</v>
      </c>
      <c r="G11" s="388" t="str">
        <f>'[6]Exhibit A-1'!G11</f>
        <v>Prod Costs</v>
      </c>
    </row>
    <row r="12" spans="1:7" ht="15">
      <c r="A12" s="380">
        <f>'[6]Exhibit A-1'!A12</f>
        <v>9</v>
      </c>
      <c r="B12" s="385"/>
      <c r="C12" s="389"/>
      <c r="D12" s="391" t="str">
        <f>'[6]Exhibit A-1'!D12</f>
        <v>$/MWh</v>
      </c>
      <c r="E12" s="391"/>
      <c r="F12" s="392" t="str">
        <f>'[6]Exhibit A-1'!F12</f>
        <v>In Decoupling</v>
      </c>
      <c r="G12" s="392" t="str">
        <f>'[6]Exhibit A-1'!G12</f>
        <v>in PCA</v>
      </c>
    </row>
    <row r="13" spans="1:7" ht="14.25">
      <c r="A13" s="380" t="str">
        <f>'[6]Exhibit A-1'!A13</f>
        <v>9A</v>
      </c>
      <c r="B13" s="385">
        <f>'[6]Exhibit A-1'!B13</f>
        <v>0</v>
      </c>
      <c r="C13" s="390" t="str">
        <f>'[6]Exhibit A-1'!C13</f>
        <v>(I)</v>
      </c>
      <c r="D13" s="393" t="str">
        <f>'[6]Exhibit A-1'!D13</f>
        <v>(II)</v>
      </c>
      <c r="E13" s="393" t="str">
        <f>'[6]Exhibit A-1'!E13</f>
        <v>(III)</v>
      </c>
      <c r="F13" s="393" t="str">
        <f>'[6]Exhibit A-1'!F13</f>
        <v>(IV)</v>
      </c>
      <c r="G13" s="393" t="str">
        <f>'[6]Exhibit A-1'!G13</f>
        <v>(V)</v>
      </c>
    </row>
    <row r="14" spans="1:7">
      <c r="A14" s="1">
        <f>'[6]Exhibit A-1'!A14</f>
        <v>10</v>
      </c>
      <c r="B14" s="394" t="str">
        <f>'[6]Exhibit A-1'!B14</f>
        <v>Regulatory Asset Recovery (on Row 3)</v>
      </c>
      <c r="C14" s="395">
        <f>'[6]Exhibit A-1'!C14</f>
        <v>13365142.333664587</v>
      </c>
      <c r="D14" s="396">
        <f>'[6]Exhibit A-1'!D14</f>
        <v>0.65185300142285396</v>
      </c>
      <c r="E14" s="397" t="str">
        <f>'[6]Exhibit A-1'!E14</f>
        <v>F</v>
      </c>
      <c r="F14" s="131">
        <f>'[6]Exhibit A-1'!F14</f>
        <v>13365142.333664587</v>
      </c>
      <c r="G14" s="131"/>
    </row>
    <row r="15" spans="1:7">
      <c r="A15" s="1" t="str">
        <f>'[6]Exhibit A-1'!A15</f>
        <v>10a</v>
      </c>
      <c r="B15" s="394" t="str">
        <f>'[6]Exhibit A-1'!B15</f>
        <v>Equity Adder Centralia Coal Transition PPA</v>
      </c>
      <c r="C15" s="398">
        <f>'[6]Exhibit A-1'!C15</f>
        <v>4733258.1026060628</v>
      </c>
      <c r="D15" s="396">
        <f>'[6]Exhibit A-1'!D15</f>
        <v>0.23085339636984042</v>
      </c>
      <c r="E15" s="397" t="str">
        <f>'[6]Exhibit A-1'!E15</f>
        <v>V</v>
      </c>
      <c r="F15" s="399"/>
      <c r="G15" s="399">
        <f>'[6]Exhibit A-1'!G15</f>
        <v>4733258.1026060628</v>
      </c>
    </row>
    <row r="16" spans="1:7">
      <c r="A16" s="1">
        <f>'[6]Exhibit A-1'!A16</f>
        <v>11</v>
      </c>
      <c r="B16" s="49" t="str">
        <f>'[6]Exhibit A-1'!B16</f>
        <v>Fixed Asset Recovery Other (on Row 4)</v>
      </c>
      <c r="C16" s="398">
        <f>'[6]Exhibit A-1'!C16</f>
        <v>7037959.8539313152</v>
      </c>
      <c r="D16" s="396">
        <f>'[6]Exhibit A-1'!D16</f>
        <v>0.3432597379171175</v>
      </c>
      <c r="E16" s="397" t="str">
        <f>'[6]Exhibit A-1'!E16</f>
        <v>F</v>
      </c>
      <c r="F16" s="399">
        <f>'[6]Exhibit A-1'!F16</f>
        <v>7037959.8539313152</v>
      </c>
      <c r="G16" s="399"/>
    </row>
    <row r="17" spans="1:7">
      <c r="A17" s="1">
        <f>'[6]Exhibit A-1'!A17</f>
        <v>12</v>
      </c>
      <c r="B17" s="49" t="str">
        <f>'[6]Exhibit A-1'!B17</f>
        <v>Fixed Asset Recovery-Prod Factored (on Row 5)</v>
      </c>
      <c r="C17" s="398">
        <f>'[6]Exhibit A-1'!C17</f>
        <v>150480264.30920547</v>
      </c>
      <c r="D17" s="396">
        <f>'[6]Exhibit A-1'!D17</f>
        <v>7.3393166713821589</v>
      </c>
      <c r="E17" s="397" t="str">
        <f>'[6]Exhibit A-1'!E17</f>
        <v>F</v>
      </c>
      <c r="F17" s="399">
        <f>'[6]Exhibit A-1'!F17</f>
        <v>150480264.30920547</v>
      </c>
      <c r="G17" s="399"/>
    </row>
    <row r="18" spans="1:7">
      <c r="A18" s="1">
        <f>'[6]Exhibit A-1'!A18</f>
        <v>13</v>
      </c>
      <c r="B18" s="49" t="str">
        <f>'[6]Exhibit A-1'!B18</f>
        <v>501-Steam Fuel Incl Reg Amort</v>
      </c>
      <c r="C18" s="398">
        <f>'[6]Exhibit A-1'!C18</f>
        <v>37464673.568808615</v>
      </c>
      <c r="D18" s="396">
        <f>'[6]Exhibit A-1'!D18</f>
        <v>1.8272502681577685</v>
      </c>
      <c r="E18" s="397" t="str">
        <f>'[6]Exhibit A-1'!E18</f>
        <v>V</v>
      </c>
      <c r="F18" s="399"/>
      <c r="G18" s="399">
        <f>'[6]Exhibit A-1'!G18</f>
        <v>37464673.568808615</v>
      </c>
    </row>
    <row r="19" spans="1:7">
      <c r="A19" s="1">
        <f>'[6]Exhibit A-1'!A19</f>
        <v>14</v>
      </c>
      <c r="B19" s="49" t="str">
        <f>'[6]Exhibit A-1'!B19</f>
        <v>555-Purchased power Incl Reg Amort</v>
      </c>
      <c r="C19" s="398">
        <f>'[6]Exhibit A-1'!C19</f>
        <v>433447888.18948001</v>
      </c>
      <c r="D19" s="396">
        <f>'[6]Exhibit A-1'!D19</f>
        <v>21.140388917896345</v>
      </c>
      <c r="E19" s="397" t="str">
        <f>'[6]Exhibit A-1'!E19</f>
        <v>V</v>
      </c>
      <c r="F19" s="399"/>
      <c r="G19" s="399">
        <f>'[6]Exhibit A-1'!G19</f>
        <v>433447888.18948001</v>
      </c>
    </row>
    <row r="20" spans="1:7">
      <c r="A20" s="1">
        <f>'[6]Exhibit A-1'!A20</f>
        <v>15</v>
      </c>
      <c r="B20" s="49" t="str">
        <f>'[6]Exhibit A-1'!B20</f>
        <v>557-Other Power Exp</v>
      </c>
      <c r="C20" s="398">
        <f>'[6]Exhibit A-1'!C20</f>
        <v>8072158.7332714284</v>
      </c>
      <c r="D20" s="396">
        <f>'[6]Exhibit A-1'!D20</f>
        <v>0.39370032633254676</v>
      </c>
      <c r="E20" s="397" t="str">
        <f>'[6]Exhibit A-1'!E20</f>
        <v>F</v>
      </c>
      <c r="F20" s="399">
        <f>'[6]Exhibit A-1'!F20</f>
        <v>8072158.7332714284</v>
      </c>
      <c r="G20" s="399"/>
    </row>
    <row r="21" spans="1:7">
      <c r="A21" s="1" t="str">
        <f>'[6]Exhibit A-1'!A21</f>
        <v>15a</v>
      </c>
      <c r="B21" s="400" t="str">
        <f>'[6]Exhibit A-1'!B21</f>
        <v>Payroll Overheads - Benefits</v>
      </c>
      <c r="C21" s="399">
        <f>'[6]Exhibit A-1'!C21</f>
        <v>8840460.579817621</v>
      </c>
      <c r="D21" s="396">
        <f>'[6]Exhibit A-1'!D21</f>
        <v>0.43117241994492633</v>
      </c>
      <c r="E21" s="397" t="str">
        <f>'[6]Exhibit A-1'!E21</f>
        <v>F</v>
      </c>
      <c r="F21" s="399">
        <f>'[6]Exhibit A-1'!F21</f>
        <v>8840460.579817621</v>
      </c>
      <c r="G21" s="399"/>
    </row>
    <row r="22" spans="1:7">
      <c r="A22" s="1" t="str">
        <f>'[6]Exhibit A-1'!A22</f>
        <v>15b</v>
      </c>
      <c r="B22" s="400" t="str">
        <f>'[6]Exhibit A-1'!B22</f>
        <v>Property Insurance</v>
      </c>
      <c r="C22" s="398">
        <f>'[6]Exhibit A-1'!C22</f>
        <v>3895439.2738404199</v>
      </c>
      <c r="D22" s="396">
        <f>'[6]Exhibit A-1'!D22</f>
        <v>0.18999077743582118</v>
      </c>
      <c r="E22" s="397" t="str">
        <f>'[6]Exhibit A-1'!E22</f>
        <v>F</v>
      </c>
      <c r="F22" s="399">
        <f>'[6]Exhibit A-1'!F22</f>
        <v>3895439.2738404199</v>
      </c>
      <c r="G22" s="399"/>
    </row>
    <row r="23" spans="1:7">
      <c r="A23" s="1" t="str">
        <f>'[6]Exhibit A-1'!A23</f>
        <v>15c</v>
      </c>
      <c r="B23" s="400" t="str">
        <f>'[6]Exhibit A-1'!B23</f>
        <v>Montana Electric Energy Tax</v>
      </c>
      <c r="C23" s="398">
        <f>'[6]Exhibit A-1'!C23</f>
        <v>777635.66528346541</v>
      </c>
      <c r="D23" s="396">
        <f>'[6]Exhibit A-1'!D23</f>
        <v>3.7927328402008624E-2</v>
      </c>
      <c r="E23" s="397" t="str">
        <f>'[6]Exhibit A-1'!E23</f>
        <v>V</v>
      </c>
      <c r="F23" s="399"/>
      <c r="G23" s="399">
        <f>'[6]Exhibit A-1'!G23</f>
        <v>777635.66528346541</v>
      </c>
    </row>
    <row r="24" spans="1:7">
      <c r="A24" s="1" t="str">
        <f>'[6]Exhibit A-1'!A24</f>
        <v>15d</v>
      </c>
      <c r="B24" s="400" t="str">
        <f>'[6]Exhibit A-1'!B24</f>
        <v>Payroll Taxes on Production Wages</v>
      </c>
      <c r="C24" s="399">
        <f>'[6]Exhibit A-1'!C24</f>
        <v>1989467.6013443223</v>
      </c>
      <c r="D24" s="396">
        <f>'[6]Exhibit A-1'!D24</f>
        <v>9.7031546301104138E-2</v>
      </c>
      <c r="E24" s="397" t="str">
        <f>'[6]Exhibit A-1'!E24</f>
        <v>F</v>
      </c>
      <c r="F24" s="399">
        <f>'[6]Exhibit A-1'!F24</f>
        <v>1989467.6013443223</v>
      </c>
      <c r="G24" s="399"/>
    </row>
    <row r="25" spans="1:7">
      <c r="A25" s="1" t="str">
        <f>'[6]Exhibit A-1'!A25</f>
        <v>15e</v>
      </c>
      <c r="B25" s="400" t="str">
        <f>'[6]Exhibit A-1'!B25</f>
        <v>Brokerage Fees #55700003</v>
      </c>
      <c r="C25" s="398">
        <f>'[6]Exhibit A-1'!C25</f>
        <v>426253.88751197996</v>
      </c>
      <c r="D25" s="396">
        <f>'[6]Exhibit A-1'!D25</f>
        <v>2.0789518660266949E-2</v>
      </c>
      <c r="E25" s="397" t="str">
        <f>'[6]Exhibit A-1'!E25</f>
        <v>V</v>
      </c>
      <c r="F25" s="399"/>
      <c r="G25" s="399">
        <f>'[6]Exhibit A-1'!G25</f>
        <v>426253.88751197996</v>
      </c>
    </row>
    <row r="26" spans="1:7">
      <c r="A26" s="1">
        <f>'[6]Exhibit A-1'!A26</f>
        <v>16</v>
      </c>
      <c r="B26" s="49" t="str">
        <f>'[6]Exhibit A-1'!B26</f>
        <v>547-Fuel Incl Reg Amort</v>
      </c>
      <c r="C26" s="398">
        <f>'[6]Exhibit A-1'!C26</f>
        <v>143207932.26523876</v>
      </c>
      <c r="D26" s="396">
        <f>'[6]Exhibit A-1'!D26</f>
        <v>6.9846259878222252</v>
      </c>
      <c r="E26" s="397" t="str">
        <f>'[6]Exhibit A-1'!E26</f>
        <v>V</v>
      </c>
      <c r="F26" s="399"/>
      <c r="G26" s="399">
        <f>'[6]Exhibit A-1'!G26</f>
        <v>143207932.26523876</v>
      </c>
    </row>
    <row r="27" spans="1:7">
      <c r="A27" s="1">
        <f>'[6]Exhibit A-1'!A27</f>
        <v>17</v>
      </c>
      <c r="B27" s="49" t="str">
        <f>'[6]Exhibit A-1'!B27</f>
        <v>565-Wheeling Incl Reg Amort</v>
      </c>
      <c r="C27" s="398">
        <f>'[6]Exhibit A-1'!C27</f>
        <v>112334321.32462588</v>
      </c>
      <c r="D27" s="396">
        <f>'[6]Exhibit A-1'!D27</f>
        <v>5.4788391092411963</v>
      </c>
      <c r="E27" s="397" t="str">
        <f>'[6]Exhibit A-1'!E27</f>
        <v>V</v>
      </c>
      <c r="F27" s="399"/>
      <c r="G27" s="399">
        <f>'[6]Exhibit A-1'!G27</f>
        <v>112334321.32462588</v>
      </c>
    </row>
    <row r="28" spans="1:7">
      <c r="A28" s="1">
        <f>'[6]Exhibit A-1'!A28</f>
        <v>18</v>
      </c>
      <c r="B28" s="49" t="str">
        <f>'[6]Exhibit A-1'!B28</f>
        <v>Variable Transmission Income</v>
      </c>
      <c r="C28" s="398">
        <f>'[6]Exhibit A-1'!C28</f>
        <v>-8666881.7085096519</v>
      </c>
      <c r="D28" s="396">
        <f>'[6]Exhibit A-1'!D28</f>
        <v>-0.42270652370372508</v>
      </c>
      <c r="E28" s="397" t="str">
        <f>'[6]Exhibit A-1'!E28</f>
        <v>F</v>
      </c>
      <c r="F28" s="399">
        <f>'[6]Exhibit A-1'!F28</f>
        <v>-8666881.7085096519</v>
      </c>
      <c r="G28" s="399"/>
    </row>
    <row r="29" spans="1:7">
      <c r="A29" s="1">
        <f>'[6]Exhibit A-1'!A29</f>
        <v>19</v>
      </c>
      <c r="B29" s="49" t="str">
        <f>'[6]Exhibit A-1'!B29</f>
        <v>Production O&amp;M</v>
      </c>
      <c r="C29" s="398">
        <f>'[6]Exhibit A-1'!C29</f>
        <v>109175792.16812748</v>
      </c>
      <c r="D29" s="396">
        <f>'[6]Exhibit A-1'!D29</f>
        <v>5.3247893685542556</v>
      </c>
      <c r="E29" s="397" t="str">
        <f>'[6]Exhibit A-1'!E29</f>
        <v>F</v>
      </c>
      <c r="F29" s="399">
        <f>'[6]Exhibit A-1'!F29</f>
        <v>109175792.16812748</v>
      </c>
      <c r="G29" s="399"/>
    </row>
    <row r="30" spans="1:7">
      <c r="A30" s="1">
        <f>'[6]Exhibit A-1'!A30</f>
        <v>20</v>
      </c>
      <c r="B30" s="49" t="str">
        <f>'[6]Exhibit A-1'!B30</f>
        <v>447-Sales to Others</v>
      </c>
      <c r="C30" s="399">
        <f>'[6]Exhibit A-1'!C30</f>
        <v>-5469488.0226491988</v>
      </c>
      <c r="D30" s="396">
        <f>'[6]Exhibit A-1'!D30</f>
        <v>-0.26676125811468715</v>
      </c>
      <c r="E30" s="397" t="str">
        <f>'[6]Exhibit A-1'!E30</f>
        <v>V</v>
      </c>
      <c r="F30" s="399"/>
      <c r="G30" s="399">
        <f>'[6]Exhibit A-1'!G30</f>
        <v>-5469488.0226491988</v>
      </c>
    </row>
    <row r="31" spans="1:7">
      <c r="A31" s="1">
        <f>'[6]Exhibit A-1'!A31</f>
        <v>21</v>
      </c>
      <c r="B31" s="401" t="str">
        <f>'[6]Exhibit A-1'!B31</f>
        <v>456-Purch/Sales Non-Core Gas</v>
      </c>
      <c r="C31" s="399">
        <f>'[6]Exhibit A-1'!C31</f>
        <v>-21415123.754653782</v>
      </c>
      <c r="D31" s="396">
        <f>'[6]Exhibit A-1'!D31</f>
        <v>-1.0444716821422257</v>
      </c>
      <c r="E31" s="397" t="str">
        <f>'[6]Exhibit A-1'!E31</f>
        <v>V</v>
      </c>
      <c r="F31" s="399"/>
      <c r="G31" s="399">
        <f>'[6]Exhibit A-1'!G31</f>
        <v>-21415123.754653782</v>
      </c>
    </row>
    <row r="32" spans="1:7">
      <c r="A32" s="1">
        <f>'[6]Exhibit A-1'!A32</f>
        <v>22</v>
      </c>
      <c r="B32" s="49" t="str">
        <f>'[6]Exhibit A-1'!B32</f>
        <v>Transmission Exp - 500KV</v>
      </c>
      <c r="C32" s="399">
        <f>'[6]Exhibit A-1'!C32</f>
        <v>876514.03</v>
      </c>
      <c r="D32" s="396">
        <f>'[6]Exhibit A-1'!D32</f>
        <v>4.274988525977641E-2</v>
      </c>
      <c r="E32" s="397" t="str">
        <f>'[6]Exhibit A-1'!E32</f>
        <v>F</v>
      </c>
      <c r="F32" s="399">
        <f>'[6]Exhibit A-1'!F32</f>
        <v>876514.03</v>
      </c>
      <c r="G32" s="399"/>
    </row>
    <row r="33" spans="1:7">
      <c r="A33" s="1">
        <f>'[6]Exhibit A-1'!A33</f>
        <v>23</v>
      </c>
      <c r="B33" s="42" t="str">
        <f>'[6]Exhibit A-1'!B33</f>
        <v>Depreciation-Production (FERC 403)</v>
      </c>
      <c r="C33" s="399">
        <f>'[6]Exhibit A-1'!C33</f>
        <v>169567639.20922089</v>
      </c>
      <c r="D33" s="396">
        <f>'[6]Exhibit A-1'!D33</f>
        <v>8.2702579443769508</v>
      </c>
      <c r="E33" s="397" t="str">
        <f>'[6]Exhibit A-1'!E33</f>
        <v>F</v>
      </c>
      <c r="F33" s="399">
        <f>'[6]Exhibit A-1'!F33</f>
        <v>169567639.20922089</v>
      </c>
      <c r="G33" s="399"/>
    </row>
    <row r="34" spans="1:7">
      <c r="A34" s="1">
        <f>'[6]Exhibit A-1'!A34</f>
        <v>24</v>
      </c>
      <c r="B34" s="42" t="str">
        <f>'[6]Exhibit A-1'!B34</f>
        <v>Depreciation-Transmission</v>
      </c>
      <c r="C34" s="399">
        <f>'[6]Exhibit A-1'!C34</f>
        <v>3531950.8300239993</v>
      </c>
      <c r="D34" s="396">
        <f>'[6]Exhibit A-1'!D34</f>
        <v>0.17226249387781967</v>
      </c>
      <c r="E34" s="397" t="str">
        <f>'[6]Exhibit A-1'!E34</f>
        <v>F</v>
      </c>
      <c r="F34" s="399">
        <f>'[6]Exhibit A-1'!F34</f>
        <v>3531950.8300239993</v>
      </c>
      <c r="G34" s="399"/>
    </row>
    <row r="35" spans="1:7">
      <c r="A35" s="1">
        <f>'[6]Exhibit A-1'!A35</f>
        <v>25</v>
      </c>
      <c r="B35" s="42" t="str">
        <f>'[6]Exhibit A-1'!B35</f>
        <v>Amortization  - Reg Assets - Non PC Only</v>
      </c>
      <c r="C35" s="399">
        <f>'[6]Exhibit A-1'!C35</f>
        <v>5068352.99318753</v>
      </c>
      <c r="D35" s="396">
        <f>'[6]Exhibit A-1'!D35</f>
        <v>0.24719685196004362</v>
      </c>
      <c r="E35" s="397" t="str">
        <f>'[6]Exhibit A-1'!E35</f>
        <v>F</v>
      </c>
      <c r="F35" s="399">
        <f>'[6]Exhibit A-1'!F35</f>
        <v>5068352.99318753</v>
      </c>
      <c r="G35" s="399"/>
    </row>
    <row r="36" spans="1:7" ht="13.5" thickBot="1">
      <c r="A36" s="1">
        <f>'[6]Exhibit A-1'!A36</f>
        <v>27</v>
      </c>
      <c r="B36" s="402" t="str">
        <f>'[6]Exhibit A-1'!B36</f>
        <v>Subtotal &amp; Baseline Rate</v>
      </c>
      <c r="C36" s="403">
        <f>'[6]Exhibit A-1'!C36</f>
        <v>1178741611.433377</v>
      </c>
      <c r="D36" s="404">
        <f>'[6]Exhibit A-1'!D36</f>
        <v>57.490316087354387</v>
      </c>
      <c r="E36" s="405"/>
      <c r="F36" s="406">
        <f>'[6]Exhibit A-1'!F36</f>
        <v>473234260.20712543</v>
      </c>
      <c r="G36" s="406">
        <f>'[6]Exhibit A-1'!G36</f>
        <v>705507351.22625172</v>
      </c>
    </row>
    <row r="37" spans="1:7">
      <c r="A37" s="1">
        <f>'[6]Exhibit A-1'!A37</f>
        <v>28</v>
      </c>
      <c r="B37" s="49" t="str">
        <f>'[6]Exhibit A-1'!B37</f>
        <v>Revenue Sensitive Items</v>
      </c>
      <c r="C37" s="407">
        <f>'[6]Exhibit A-1'!C37</f>
        <v>0.95111500000000004</v>
      </c>
      <c r="D37" s="408"/>
      <c r="E37" s="408"/>
      <c r="F37" s="409">
        <f>'[6]Exhibit A-1'!F37</f>
        <v>0.95111500000000004</v>
      </c>
      <c r="G37" s="409">
        <f>'[6]Exhibit A-1'!G37</f>
        <v>0.95111500000000004</v>
      </c>
    </row>
    <row r="38" spans="1:7">
      <c r="A38" s="1">
        <f>'[6]Exhibit A-1'!A38</f>
        <v>29</v>
      </c>
      <c r="B38" s="49" t="str">
        <f>'[6]Exhibit A-1'!B38</f>
        <v>Grossed up for RSI</v>
      </c>
      <c r="C38" s="410">
        <f>'[6]Exhibit A-1'!C38</f>
        <v>1239326066.1785135</v>
      </c>
      <c r="D38" s="399"/>
      <c r="E38" s="399"/>
      <c r="F38" s="410">
        <f>'[6]Exhibit A-1'!F38</f>
        <v>497557351.32673275</v>
      </c>
      <c r="G38" s="410">
        <f>'[6]Exhibit A-1'!G38</f>
        <v>741768714.85178101</v>
      </c>
    </row>
    <row r="39" spans="1:7">
      <c r="A39" s="1">
        <f>'[6]Exhibit A-1'!A39</f>
        <v>30</v>
      </c>
      <c r="B39" s="49" t="str">
        <f>'[6]Exhibit A-1'!B39</f>
        <v>Test Year DELIVERED Load (MWh's)</v>
      </c>
      <c r="C39" s="399">
        <f>'[6]Exhibit A-1'!C39</f>
        <v>20503307.194246825</v>
      </c>
      <c r="D39" s="399"/>
      <c r="E39" s="399"/>
      <c r="F39" s="49"/>
      <c r="G39" s="49"/>
    </row>
    <row r="40" spans="1:7">
      <c r="A40" s="1">
        <f>'[6]Exhibit A-1'!A40</f>
        <v>31</v>
      </c>
      <c r="B40" s="49"/>
      <c r="C40" s="49"/>
      <c r="D40" s="411"/>
      <c r="E40" s="411"/>
      <c r="F40" s="49"/>
      <c r="G40" s="412"/>
    </row>
    <row r="41" spans="1:7">
      <c r="A41" s="1">
        <f>'[6]Exhibit A-1'!A41</f>
        <v>32</v>
      </c>
      <c r="B41" s="49"/>
      <c r="C41" s="413" t="str">
        <f>'[6]Exhibit A-1'!C41</f>
        <v>Before Rev.</v>
      </c>
      <c r="D41" s="413" t="str">
        <f>'[6]Exhibit A-1'!D41</f>
        <v>After Rev.</v>
      </c>
      <c r="E41" s="413"/>
      <c r="F41" s="414"/>
      <c r="G41" s="415"/>
    </row>
    <row r="42" spans="1:7">
      <c r="A42" s="1">
        <f>'[6]Exhibit A-1'!A42</f>
        <v>33</v>
      </c>
      <c r="B42" s="49"/>
      <c r="C42" s="416" t="str">
        <f>'[6]Exhibit A-1'!C42</f>
        <v>Sensitive Items</v>
      </c>
      <c r="D42" s="416" t="str">
        <f>'[6]Exhibit A-1'!D42</f>
        <v>Sensitive Items</v>
      </c>
      <c r="E42" s="416"/>
      <c r="F42" s="417"/>
      <c r="G42" s="418"/>
    </row>
    <row r="43" spans="1:7">
      <c r="A43" s="1">
        <f>'[6]Exhibit A-1'!A43</f>
        <v>34</v>
      </c>
      <c r="B43" s="49"/>
      <c r="C43" s="419" t="str">
        <f>'[6]Exhibit A-1'!C43</f>
        <v>Rev Req (Column (II) )</v>
      </c>
      <c r="D43" s="420">
        <f>'[6]Exhibit A-1'!D43</f>
        <v>0</v>
      </c>
      <c r="E43" s="420"/>
      <c r="F43" s="413"/>
      <c r="G43" s="413"/>
    </row>
    <row r="44" spans="1:7">
      <c r="A44" s="1">
        <f>'[6]Exhibit A-1'!A44</f>
        <v>35</v>
      </c>
      <c r="B44" s="49" t="str">
        <f>'[6]Exhibit A-1'!B44</f>
        <v>Power Cost Baseline Rate</v>
      </c>
      <c r="C44" s="396">
        <f>'[6]Exhibit A-1'!C44</f>
        <v>57.490316087354387</v>
      </c>
      <c r="D44" s="396">
        <f>'[6]Exhibit A-1'!D44</f>
        <v>60.445178645436549</v>
      </c>
      <c r="E44" s="396"/>
      <c r="F44" s="396"/>
      <c r="G44" s="421"/>
    </row>
    <row r="45" spans="1:7">
      <c r="A45" s="1">
        <f>'[6]Exhibit A-1'!A45</f>
        <v>36</v>
      </c>
      <c r="B45" s="49" t="str">
        <f>'[6]Exhibit A-1'!B45</f>
        <v xml:space="preserve">Fixed Production Costs </v>
      </c>
      <c r="C45" s="396">
        <f>'[6]Exhibit A-1'!C45</f>
        <v>23.080874501061651</v>
      </c>
      <c r="D45" s="396">
        <f>'[6]Exhibit A-1'!D45</f>
        <v>24.267175368973941</v>
      </c>
      <c r="E45" s="396"/>
      <c r="F45" s="422"/>
      <c r="G45" s="49"/>
    </row>
    <row r="46" spans="1:7">
      <c r="A46" s="1">
        <f>'[6]Exhibit A-1'!A46</f>
        <v>37</v>
      </c>
      <c r="B46" s="49" t="str">
        <f>'[6]Exhibit A-1'!B46</f>
        <v>Variable Production Costs</v>
      </c>
      <c r="C46" s="423">
        <f>'[6]Exhibit A-1'!C46</f>
        <v>34.409441586292736</v>
      </c>
      <c r="D46" s="423">
        <f>'[6]Exhibit A-1'!D46</f>
        <v>36.178003276462611</v>
      </c>
      <c r="E46" s="396"/>
      <c r="F46" s="422"/>
      <c r="G46" s="49"/>
    </row>
    <row r="47" spans="1:7">
      <c r="A47" s="1">
        <f>'[6]Exhibit A-1'!A47</f>
        <v>38</v>
      </c>
      <c r="B47" s="49" t="str">
        <f>'[6]Exhibit A-1'!B47</f>
        <v>Power Cost Baseline Rate</v>
      </c>
      <c r="C47" s="396">
        <f>'[6]Exhibit A-1'!C47</f>
        <v>57.490316087354387</v>
      </c>
      <c r="D47" s="396">
        <f>'[6]Exhibit A-1'!D47</f>
        <v>60.445178645436556</v>
      </c>
      <c r="E47" s="396"/>
      <c r="F47" s="396"/>
      <c r="G47" s="421"/>
    </row>
    <row r="48" spans="1:7" ht="14.25">
      <c r="A48" s="379"/>
      <c r="B48" s="378"/>
      <c r="C48" s="378"/>
      <c r="D48" s="378"/>
      <c r="E48" s="378"/>
      <c r="F48" s="378"/>
      <c r="G48" s="378"/>
    </row>
    <row r="49" spans="1:7" ht="15" thickBot="1">
      <c r="A49" s="379"/>
      <c r="B49" s="424"/>
      <c r="C49" s="49"/>
      <c r="D49" s="425" t="str">
        <f>'[6]Exhibit A-1'!D49</f>
        <v>Rate Year</v>
      </c>
      <c r="E49" s="144"/>
      <c r="F49" s="144"/>
      <c r="G49" s="144"/>
    </row>
    <row r="50" spans="1:7" ht="14.25">
      <c r="A50" s="379"/>
      <c r="B50" s="426" t="str">
        <f>'[6]Exhibit A-1'!B50</f>
        <v>NON POWER COST RELATED REG ASSETS &amp; LIAB</v>
      </c>
      <c r="C50" s="427" t="str">
        <f>'[6]Exhibit A-1'!C50</f>
        <v xml:space="preserve">FERC </v>
      </c>
      <c r="D50" s="428" t="str">
        <f>'[6]Exhibit A-1'!D50</f>
        <v xml:space="preserve">Non PF'd </v>
      </c>
      <c r="E50" s="144"/>
      <c r="F50" s="144"/>
      <c r="G50" s="144"/>
    </row>
    <row r="51" spans="1:7" ht="14.25">
      <c r="A51" s="379"/>
      <c r="B51" s="429" t="str">
        <f>'[6]Exhibit A-1'!B51</f>
        <v>WHITE RIVER PLANT COSTS</v>
      </c>
      <c r="C51" s="430">
        <f>'[6]Exhibit A-1'!C51</f>
        <v>407</v>
      </c>
      <c r="D51" s="431">
        <f>'[6]Exhibit A-1'!D51</f>
        <v>4459451.03318753</v>
      </c>
      <c r="E51" s="144"/>
      <c r="F51" s="144"/>
      <c r="G51" s="144"/>
    </row>
    <row r="52" spans="1:7" ht="14.25">
      <c r="A52" s="379"/>
      <c r="B52" s="432" t="str">
        <f>'[6]Exhibit A-1'!B52</f>
        <v>CARRYING CHARGES ON LSR PREPAID TRANSM</v>
      </c>
      <c r="C52" s="425">
        <f>'[6]Exhibit A-1'!C52</f>
        <v>407.3</v>
      </c>
      <c r="D52" s="433">
        <f>'[6]Exhibit A-1'!D52</f>
        <v>687420</v>
      </c>
      <c r="E52" s="144"/>
      <c r="F52" s="144"/>
      <c r="G52" s="144"/>
    </row>
    <row r="53" spans="1:7" ht="14.25">
      <c r="A53" s="379"/>
      <c r="B53" s="432" t="str">
        <f>'[6]Exhibit A-1'!B53</f>
        <v>MINT FARM DEFFRED - UE-090704 (ends Mar 2025)</v>
      </c>
      <c r="C53" s="425">
        <f>'[6]Exhibit A-1'!C53</f>
        <v>407.3</v>
      </c>
      <c r="D53" s="433">
        <f>'[6]Exhibit A-1'!D53</f>
        <v>2885052</v>
      </c>
      <c r="E53" s="144"/>
      <c r="F53" s="144"/>
      <c r="G53" s="144"/>
    </row>
    <row r="54" spans="1:7" ht="15" thickBot="1">
      <c r="A54" s="379"/>
      <c r="B54" s="432" t="str">
        <f>'[6]Exhibit A-1'!B54</f>
        <v>TOTAL NON-POWER COST RELATED</v>
      </c>
      <c r="C54" s="434"/>
      <c r="D54" s="435">
        <f>'[6]Exhibit A-1'!D54</f>
        <v>8031923.03318753</v>
      </c>
      <c r="E54" s="144"/>
      <c r="F54" s="144"/>
      <c r="G54" s="144"/>
    </row>
    <row r="55" spans="1:7" ht="15.75" thickTop="1" thickBot="1">
      <c r="A55" s="379"/>
      <c r="B55" s="436"/>
      <c r="C55" s="437" t="str">
        <f>'[6]Exhibit A-1'!C55</f>
        <v>Check=&gt;</v>
      </c>
      <c r="D55" s="438">
        <f>'[6]Exhibit A-1'!D55</f>
        <v>0</v>
      </c>
      <c r="E55" s="144"/>
      <c r="F55" s="144"/>
      <c r="G55" s="144"/>
    </row>
  </sheetData>
  <pageMargins left="0.7" right="0.7" top="0.75" bottom="0.75" header="0.3" footer="0.3"/>
  <pageSetup scale="77" orientation="portrait" r:id="rId1"/>
  <headerFooter>
    <oddFooter>&amp;L&amp;F
&amp;A&amp;RPage &amp;P of &amp;N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workbookViewId="0">
      <selection sqref="A1:I1"/>
    </sheetView>
  </sheetViews>
  <sheetFormatPr defaultRowHeight="12.7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H15"/>
  <sheetViews>
    <sheetView workbookViewId="0">
      <selection sqref="A1:H15"/>
    </sheetView>
  </sheetViews>
  <sheetFormatPr defaultRowHeight="12.75"/>
  <cols>
    <col min="1" max="1" width="22.5703125" bestFit="1" customWidth="1"/>
    <col min="2" max="2" width="14.28515625" bestFit="1" customWidth="1"/>
    <col min="3" max="3" width="9" bestFit="1" customWidth="1"/>
    <col min="4" max="4" width="13.28515625" bestFit="1" customWidth="1"/>
    <col min="5" max="5" width="12.42578125" bestFit="1" customWidth="1"/>
    <col min="6" max="6" width="16.28515625" bestFit="1" customWidth="1"/>
    <col min="7" max="7" width="8.5703125" bestFit="1" customWidth="1"/>
    <col min="8" max="8" width="13.28515625" bestFit="1" customWidth="1"/>
  </cols>
  <sheetData>
    <row r="1" spans="1:8" ht="15">
      <c r="A1" s="789" t="s">
        <v>1245</v>
      </c>
      <c r="B1" s="789">
        <v>0</v>
      </c>
      <c r="C1" s="789">
        <v>0</v>
      </c>
      <c r="D1" s="789">
        <v>0</v>
      </c>
      <c r="E1" s="789">
        <v>0</v>
      </c>
      <c r="F1" s="789">
        <v>0</v>
      </c>
      <c r="G1" s="789">
        <v>0</v>
      </c>
      <c r="H1" s="789">
        <v>0</v>
      </c>
    </row>
    <row r="2" spans="1:8">
      <c r="A2" s="144"/>
      <c r="B2" s="144"/>
      <c r="C2" s="144"/>
      <c r="D2" s="144"/>
      <c r="E2" s="144"/>
      <c r="F2" s="144"/>
      <c r="G2" s="144"/>
      <c r="H2" s="144"/>
    </row>
    <row r="3" spans="1:8">
      <c r="A3" s="144" t="s">
        <v>1167</v>
      </c>
      <c r="B3" s="144" t="s">
        <v>1246</v>
      </c>
      <c r="C3" s="144" t="s">
        <v>1247</v>
      </c>
      <c r="D3" s="144" t="s">
        <v>1248</v>
      </c>
      <c r="E3" s="144" t="s">
        <v>1249</v>
      </c>
      <c r="F3" s="144" t="s">
        <v>1250</v>
      </c>
      <c r="G3" s="144" t="s">
        <v>1251</v>
      </c>
      <c r="H3" s="144" t="s">
        <v>432</v>
      </c>
    </row>
    <row r="4" spans="1:8">
      <c r="A4" s="625" t="s">
        <v>970</v>
      </c>
      <c r="B4" s="625"/>
      <c r="C4" s="625"/>
      <c r="D4" s="790" t="s">
        <v>1252</v>
      </c>
      <c r="E4" s="790">
        <v>0</v>
      </c>
      <c r="F4" s="790">
        <v>0</v>
      </c>
      <c r="G4" s="790">
        <v>0</v>
      </c>
      <c r="H4" s="790">
        <v>0</v>
      </c>
    </row>
    <row r="5" spans="1:8">
      <c r="A5" s="144" t="s">
        <v>1253</v>
      </c>
      <c r="B5" s="336">
        <v>77723700.535854891</v>
      </c>
      <c r="C5" s="314">
        <v>0.20351330527839342</v>
      </c>
      <c r="D5" s="626">
        <v>97951568.170000002</v>
      </c>
      <c r="E5" s="626">
        <v>97951568.170000002</v>
      </c>
      <c r="F5" s="626">
        <v>0</v>
      </c>
      <c r="G5" s="144"/>
      <c r="H5" s="626">
        <v>0</v>
      </c>
    </row>
    <row r="6" spans="1:8">
      <c r="A6" s="144" t="s">
        <v>783</v>
      </c>
      <c r="B6" s="336">
        <v>48660476.437339872</v>
      </c>
      <c r="C6" s="314">
        <v>0.12741357305312578</v>
      </c>
      <c r="D6" s="626">
        <v>61324537.330000006</v>
      </c>
      <c r="E6" s="626">
        <v>61324537.330000006</v>
      </c>
      <c r="F6" s="626">
        <v>0</v>
      </c>
      <c r="G6" s="144"/>
      <c r="H6" s="626">
        <v>0</v>
      </c>
    </row>
    <row r="7" spans="1:8">
      <c r="A7" s="144" t="s">
        <v>458</v>
      </c>
      <c r="B7" s="336">
        <v>255525499.29850531</v>
      </c>
      <c r="C7" s="314">
        <v>0.66907312166848087</v>
      </c>
      <c r="D7" s="626">
        <v>322026913.17000002</v>
      </c>
      <c r="E7" s="626">
        <v>2721476.1699999995</v>
      </c>
      <c r="F7" s="626">
        <v>319305437</v>
      </c>
      <c r="G7" s="144"/>
      <c r="H7" s="626">
        <v>482407368.49999946</v>
      </c>
    </row>
    <row r="8" spans="1:8" ht="15">
      <c r="A8" s="144"/>
      <c r="B8" s="336">
        <v>381909676.27170008</v>
      </c>
      <c r="C8" s="314">
        <v>1</v>
      </c>
      <c r="D8" s="626">
        <v>481303018.67000002</v>
      </c>
      <c r="E8" s="626">
        <v>161997581.66999999</v>
      </c>
      <c r="F8" s="626">
        <v>319305437</v>
      </c>
      <c r="G8" s="627">
        <v>0.66190000000000004</v>
      </c>
      <c r="H8" s="626">
        <v>482407368.49999946</v>
      </c>
    </row>
    <row r="9" spans="1:8">
      <c r="A9" s="144"/>
      <c r="B9" s="144"/>
      <c r="C9" s="144"/>
      <c r="D9" s="144"/>
      <c r="E9" s="144"/>
      <c r="F9" s="144"/>
      <c r="G9" s="144"/>
      <c r="H9" s="144"/>
    </row>
    <row r="10" spans="1:8">
      <c r="A10" s="144"/>
      <c r="B10" s="144"/>
      <c r="C10" s="144"/>
      <c r="D10" s="144"/>
      <c r="E10" s="144"/>
      <c r="F10" s="144"/>
      <c r="G10" s="144"/>
      <c r="H10" s="144"/>
    </row>
    <row r="11" spans="1:8">
      <c r="A11" s="625" t="s">
        <v>970</v>
      </c>
      <c r="B11" s="625"/>
      <c r="C11" s="625"/>
      <c r="D11" s="790" t="s">
        <v>1254</v>
      </c>
      <c r="E11" s="790">
        <v>0</v>
      </c>
      <c r="F11" s="790">
        <v>0</v>
      </c>
      <c r="G11" s="790">
        <v>0</v>
      </c>
      <c r="H11" s="790">
        <v>0</v>
      </c>
    </row>
    <row r="12" spans="1:8">
      <c r="A12" s="144" t="s">
        <v>1253</v>
      </c>
      <c r="B12" s="336">
        <v>-11848339.393578827</v>
      </c>
      <c r="C12" s="314">
        <v>9.1949692786558859E-2</v>
      </c>
      <c r="D12" s="626">
        <v>-27168225.640000001</v>
      </c>
      <c r="E12" s="626">
        <v>-27168225.640000001</v>
      </c>
      <c r="F12" s="626">
        <v>0</v>
      </c>
      <c r="G12" s="144"/>
      <c r="H12" s="626">
        <v>0</v>
      </c>
    </row>
    <row r="13" spans="1:8">
      <c r="A13" s="144" t="s">
        <v>783</v>
      </c>
      <c r="B13" s="336">
        <v>-15836820.280835493</v>
      </c>
      <c r="C13" s="314">
        <v>0.12290251917732427</v>
      </c>
      <c r="D13" s="626">
        <v>-36313806.729999997</v>
      </c>
      <c r="E13" s="626">
        <v>-36313806.729999997</v>
      </c>
      <c r="F13" s="626">
        <v>0</v>
      </c>
      <c r="G13" s="144"/>
      <c r="H13" s="626">
        <v>0</v>
      </c>
    </row>
    <row r="14" spans="1:8">
      <c r="A14" s="144" t="s">
        <v>458</v>
      </c>
      <c r="B14" s="336">
        <v>-101171599.21745236</v>
      </c>
      <c r="C14" s="314">
        <v>0.78514778803611696</v>
      </c>
      <c r="D14" s="626">
        <v>-231986335.34999999</v>
      </c>
      <c r="E14" s="626">
        <v>-1787759.35</v>
      </c>
      <c r="F14" s="626">
        <v>-230198576</v>
      </c>
      <c r="G14" s="144"/>
      <c r="H14" s="626">
        <v>-347784523.32999986</v>
      </c>
    </row>
    <row r="15" spans="1:8" ht="15">
      <c r="A15" s="144"/>
      <c r="B15" s="336">
        <v>-128856758.89186668</v>
      </c>
      <c r="C15" s="314">
        <v>1</v>
      </c>
      <c r="D15" s="626">
        <v>-295468367.71999997</v>
      </c>
      <c r="E15" s="626">
        <v>-65269791.719999999</v>
      </c>
      <c r="F15" s="626">
        <v>-230198576</v>
      </c>
      <c r="G15" s="627">
        <v>0.66190000000000004</v>
      </c>
      <c r="H15" s="626">
        <v>-347784523.32999986</v>
      </c>
    </row>
  </sheetData>
  <mergeCells count="3">
    <mergeCell ref="A1:H1"/>
    <mergeCell ref="D4:H4"/>
    <mergeCell ref="D11:H11"/>
  </mergeCells>
  <pageMargins left="0.7" right="0.7" top="1.1399999999999999" bottom="0.75" header="0.3" footer="0.3"/>
  <pageSetup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E10"/>
  <sheetViews>
    <sheetView workbookViewId="0">
      <selection sqref="A1:E1"/>
    </sheetView>
  </sheetViews>
  <sheetFormatPr defaultRowHeight="12.75"/>
  <cols>
    <col min="1" max="1" width="7.28515625" bestFit="1" customWidth="1"/>
    <col min="2" max="2" width="5.140625" bestFit="1" customWidth="1"/>
    <col min="3" max="3" width="27.28515625" bestFit="1" customWidth="1"/>
    <col min="4" max="4" width="13.5703125" bestFit="1" customWidth="1"/>
    <col min="5" max="5" width="14.28515625" bestFit="1" customWidth="1"/>
  </cols>
  <sheetData>
    <row r="1" spans="1:5">
      <c r="A1" s="791" t="s">
        <v>129</v>
      </c>
      <c r="B1" s="791">
        <v>0</v>
      </c>
      <c r="C1" s="791">
        <v>0</v>
      </c>
      <c r="D1" s="791">
        <v>0</v>
      </c>
      <c r="E1" s="791">
        <v>0</v>
      </c>
    </row>
    <row r="2" spans="1:5">
      <c r="A2" s="791" t="s">
        <v>1159</v>
      </c>
      <c r="B2" s="791">
        <v>0</v>
      </c>
      <c r="C2" s="791">
        <v>0</v>
      </c>
      <c r="D2" s="791">
        <v>0</v>
      </c>
      <c r="E2" s="791">
        <v>0</v>
      </c>
    </row>
    <row r="3" spans="1:5">
      <c r="A3" s="791" t="s">
        <v>1040</v>
      </c>
      <c r="B3" s="791">
        <v>0</v>
      </c>
      <c r="C3" s="791">
        <v>0</v>
      </c>
      <c r="D3" s="791">
        <v>0</v>
      </c>
      <c r="E3" s="791">
        <v>0</v>
      </c>
    </row>
    <row r="4" spans="1:5">
      <c r="A4" s="144"/>
      <c r="B4" s="144"/>
      <c r="C4" s="144"/>
      <c r="D4" s="144"/>
      <c r="E4" s="144"/>
    </row>
    <row r="5" spans="1:5" ht="30">
      <c r="A5" s="362" t="s">
        <v>1160</v>
      </c>
      <c r="B5" s="362" t="s">
        <v>1041</v>
      </c>
      <c r="C5" s="362" t="s">
        <v>132</v>
      </c>
      <c r="D5" s="362" t="s">
        <v>1161</v>
      </c>
      <c r="E5" s="362" t="s">
        <v>1162</v>
      </c>
    </row>
    <row r="6" spans="1:5">
      <c r="A6" s="337">
        <v>1</v>
      </c>
      <c r="B6" s="337">
        <v>368</v>
      </c>
      <c r="C6" s="144" t="s">
        <v>100</v>
      </c>
      <c r="D6" s="336">
        <v>173605063.30048591</v>
      </c>
      <c r="E6" s="336">
        <v>-69960592.431605667</v>
      </c>
    </row>
    <row r="7" spans="1:5">
      <c r="A7" s="337">
        <v>2</v>
      </c>
      <c r="B7" s="337">
        <v>368</v>
      </c>
      <c r="C7" s="144" t="s">
        <v>101</v>
      </c>
      <c r="D7" s="336">
        <v>317739574.69951415</v>
      </c>
      <c r="E7" s="336">
        <v>-130766415.56839435</v>
      </c>
    </row>
    <row r="8" spans="1:5">
      <c r="A8" s="337">
        <v>3</v>
      </c>
      <c r="B8" s="337"/>
      <c r="C8" s="144"/>
      <c r="D8" s="336"/>
      <c r="E8" s="336"/>
    </row>
    <row r="9" spans="1:5">
      <c r="A9" s="337">
        <v>4</v>
      </c>
      <c r="B9" s="337">
        <v>369</v>
      </c>
      <c r="C9" s="150" t="s">
        <v>103</v>
      </c>
      <c r="D9" s="336">
        <v>40462861.667563096</v>
      </c>
      <c r="E9" s="336">
        <v>-32514442.426331937</v>
      </c>
    </row>
    <row r="10" spans="1:5">
      <c r="A10" s="337">
        <v>5</v>
      </c>
      <c r="B10" s="337">
        <v>369</v>
      </c>
      <c r="C10" s="150" t="s">
        <v>104</v>
      </c>
      <c r="D10" s="336">
        <v>146594412.33243692</v>
      </c>
      <c r="E10" s="336">
        <v>-91494791.573668063</v>
      </c>
    </row>
  </sheetData>
  <mergeCells count="3">
    <mergeCell ref="A1:E1"/>
    <mergeCell ref="A2:E2"/>
    <mergeCell ref="A3:E3"/>
  </mergeCells>
  <printOptions horizontalCentered="1"/>
  <pageMargins left="0.7" right="0.7" top="0.75" bottom="0.75" header="0.3" footer="0.3"/>
  <pageSetup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P40"/>
  <sheetViews>
    <sheetView workbookViewId="0">
      <pane xSplit="2" ySplit="7" topLeftCell="C8" activePane="bottomRight" state="frozen"/>
      <selection sqref="A1:I1"/>
      <selection pane="topRight" sqref="A1:I1"/>
      <selection pane="bottomLeft" sqref="A1:I1"/>
      <selection pane="bottomRight" activeCell="C8" sqref="C8"/>
    </sheetView>
  </sheetViews>
  <sheetFormatPr defaultColWidth="10" defaultRowHeight="12.75"/>
  <cols>
    <col min="1" max="1" width="9.5703125" bestFit="1" customWidth="1"/>
    <col min="2" max="2" width="7.140625" bestFit="1" customWidth="1"/>
    <col min="3" max="4" width="15.140625" bestFit="1" customWidth="1"/>
    <col min="5" max="5" width="15.140625" customWidth="1"/>
    <col min="6" max="6" width="13.28515625" bestFit="1" customWidth="1"/>
    <col min="7" max="7" width="14.140625" customWidth="1"/>
    <col min="8" max="8" width="12.7109375" bestFit="1" customWidth="1"/>
    <col min="9" max="9" width="5.5703125" customWidth="1"/>
    <col min="10" max="10" width="7.140625" bestFit="1" customWidth="1"/>
    <col min="11" max="11" width="11.5703125" bestFit="1" customWidth="1"/>
    <col min="12" max="12" width="12.42578125" bestFit="1" customWidth="1"/>
    <col min="13" max="13" width="26.7109375" bestFit="1" customWidth="1"/>
    <col min="14" max="14" width="15.42578125" bestFit="1" customWidth="1"/>
    <col min="15" max="15" width="12.42578125" bestFit="1" customWidth="1"/>
    <col min="16" max="16" width="11.42578125" bestFit="1" customWidth="1"/>
  </cols>
  <sheetData>
    <row r="1" spans="1:16">
      <c r="A1" s="793" t="s">
        <v>963</v>
      </c>
      <c r="B1" s="793"/>
      <c r="C1" s="793"/>
      <c r="D1" s="793"/>
      <c r="E1" s="793"/>
      <c r="F1" s="793"/>
      <c r="G1" s="793"/>
      <c r="H1" s="793"/>
      <c r="I1" s="144"/>
      <c r="J1" s="144"/>
      <c r="M1" s="793" t="s">
        <v>1228</v>
      </c>
      <c r="N1" s="793">
        <v>0</v>
      </c>
      <c r="O1" s="793">
        <v>0</v>
      </c>
      <c r="P1" s="793">
        <v>0</v>
      </c>
    </row>
    <row r="2" spans="1:16">
      <c r="A2" s="793" t="s">
        <v>964</v>
      </c>
      <c r="B2" s="793"/>
      <c r="C2" s="793"/>
      <c r="D2" s="793"/>
      <c r="E2" s="793"/>
      <c r="F2" s="793"/>
      <c r="G2" s="793"/>
      <c r="H2" s="793"/>
      <c r="M2" s="793" t="s">
        <v>1229</v>
      </c>
      <c r="N2" s="793">
        <v>0</v>
      </c>
      <c r="O2" s="793">
        <v>0</v>
      </c>
      <c r="P2" s="793">
        <v>0</v>
      </c>
    </row>
    <row r="3" spans="1:16">
      <c r="A3" s="144"/>
      <c r="B3" s="144"/>
      <c r="C3" s="144"/>
      <c r="D3" s="144"/>
      <c r="E3" s="144"/>
      <c r="F3" s="144"/>
      <c r="G3" s="144"/>
      <c r="H3" s="144"/>
      <c r="M3" s="794" t="s">
        <v>1230</v>
      </c>
      <c r="N3" s="793">
        <v>0</v>
      </c>
      <c r="O3" s="793">
        <v>0</v>
      </c>
      <c r="P3" s="793">
        <v>0</v>
      </c>
    </row>
    <row r="4" spans="1:16" s="356" customFormat="1">
      <c r="A4" s="144"/>
      <c r="B4" s="144"/>
      <c r="C4" s="144"/>
      <c r="D4" s="144"/>
      <c r="E4" s="144"/>
      <c r="F4" s="144"/>
      <c r="G4" s="144"/>
      <c r="H4" s="144"/>
      <c r="I4" s="355"/>
      <c r="J4" s="355"/>
      <c r="K4" s="355"/>
      <c r="L4" s="355"/>
      <c r="M4" s="144"/>
      <c r="N4" s="144"/>
      <c r="O4" s="144"/>
      <c r="P4" s="144"/>
    </row>
    <row r="5" spans="1:16">
      <c r="A5" s="144"/>
      <c r="B5" s="144"/>
      <c r="C5" s="144"/>
      <c r="D5" s="144"/>
      <c r="E5" s="144"/>
      <c r="F5" s="144"/>
      <c r="G5" s="144"/>
      <c r="H5" s="144"/>
      <c r="I5" s="144"/>
      <c r="J5" s="354"/>
      <c r="K5" s="329"/>
      <c r="L5" s="329"/>
    </row>
    <row r="6" spans="1:16" ht="63.75">
      <c r="A6" s="439" t="s">
        <v>130</v>
      </c>
      <c r="B6" s="439" t="s">
        <v>965</v>
      </c>
      <c r="C6" s="439" t="s">
        <v>361</v>
      </c>
      <c r="D6" s="439" t="s">
        <v>966</v>
      </c>
      <c r="E6" s="441" t="s">
        <v>974</v>
      </c>
      <c r="F6" s="439" t="s">
        <v>967</v>
      </c>
      <c r="G6" s="439" t="s">
        <v>968</v>
      </c>
      <c r="H6" s="439" t="s">
        <v>969</v>
      </c>
      <c r="I6" s="144"/>
      <c r="J6" s="144" t="s">
        <v>869</v>
      </c>
      <c r="K6" s="441" t="s">
        <v>973</v>
      </c>
      <c r="L6" s="439"/>
      <c r="M6" s="441" t="s">
        <v>1165</v>
      </c>
      <c r="N6" s="441" t="s">
        <v>1231</v>
      </c>
      <c r="O6" s="441" t="s">
        <v>1232</v>
      </c>
      <c r="P6" s="441" t="s">
        <v>1233</v>
      </c>
    </row>
    <row r="7" spans="1:16">
      <c r="A7" s="144"/>
      <c r="B7" s="144"/>
      <c r="C7" s="792" t="s">
        <v>970</v>
      </c>
      <c r="D7" s="792"/>
      <c r="E7" s="792"/>
      <c r="F7" s="792"/>
      <c r="G7" s="792"/>
      <c r="H7" s="792"/>
      <c r="I7" s="144"/>
      <c r="M7" s="10" t="s">
        <v>1234</v>
      </c>
      <c r="N7" s="255">
        <v>1511710.3199999994</v>
      </c>
      <c r="O7" s="255">
        <v>1511710.4118459988</v>
      </c>
      <c r="P7" s="255">
        <v>0.11999999999999998</v>
      </c>
    </row>
    <row r="8" spans="1:16">
      <c r="A8" s="337">
        <v>1</v>
      </c>
      <c r="B8" s="354">
        <v>43070</v>
      </c>
      <c r="C8" s="336"/>
      <c r="D8" s="336"/>
      <c r="E8" s="336">
        <v>176458677.90999994</v>
      </c>
      <c r="F8" s="336">
        <v>96979367.769999996</v>
      </c>
      <c r="G8" s="336">
        <v>88505170.049999997</v>
      </c>
      <c r="H8" s="336">
        <v>3787047.07</v>
      </c>
      <c r="I8" s="144"/>
      <c r="J8" s="354">
        <v>43435</v>
      </c>
      <c r="K8" s="336">
        <v>405246.36</v>
      </c>
      <c r="M8" s="10" t="s">
        <v>1235</v>
      </c>
      <c r="N8" s="255">
        <v>83377.599999999991</v>
      </c>
      <c r="O8" s="255">
        <v>88906.439999999988</v>
      </c>
      <c r="P8" s="255">
        <v>5528.8399999999992</v>
      </c>
    </row>
    <row r="9" spans="1:16">
      <c r="A9" s="337">
        <v>2</v>
      </c>
      <c r="B9" s="354">
        <v>43101</v>
      </c>
      <c r="C9" s="336"/>
      <c r="D9" s="336"/>
      <c r="E9" s="336">
        <v>176498879.43999994</v>
      </c>
      <c r="F9" s="336">
        <v>97106976.889999986</v>
      </c>
      <c r="G9" s="336">
        <v>88505170.049999997</v>
      </c>
      <c r="H9" s="336">
        <v>3787047.07</v>
      </c>
      <c r="I9" s="144"/>
      <c r="J9" s="354">
        <v>43405</v>
      </c>
      <c r="K9" s="336">
        <v>405246.36</v>
      </c>
      <c r="M9" s="10" t="s">
        <v>1236</v>
      </c>
      <c r="N9" s="255">
        <v>1383673.5700000008</v>
      </c>
      <c r="O9" s="255">
        <v>1386757.3441130014</v>
      </c>
      <c r="P9" s="255">
        <v>3083.6300000000024</v>
      </c>
    </row>
    <row r="10" spans="1:16">
      <c r="A10" s="337">
        <v>3</v>
      </c>
      <c r="B10" s="354">
        <v>43132</v>
      </c>
      <c r="C10" s="336"/>
      <c r="D10" s="336"/>
      <c r="E10" s="336">
        <v>176498879.43999994</v>
      </c>
      <c r="F10" s="336">
        <v>97111058.269999996</v>
      </c>
      <c r="G10" s="336">
        <v>88505170.049999997</v>
      </c>
      <c r="H10" s="336">
        <v>3787047.07</v>
      </c>
      <c r="I10" s="144"/>
      <c r="J10" s="354">
        <v>43374</v>
      </c>
      <c r="K10" s="336">
        <v>405246.36</v>
      </c>
      <c r="M10" s="10" t="s">
        <v>1237</v>
      </c>
      <c r="N10" s="255">
        <v>111799.68000000015</v>
      </c>
      <c r="O10" s="255">
        <v>111799.84337</v>
      </c>
      <c r="P10" s="255">
        <v>-3.4694469519536142E-18</v>
      </c>
    </row>
    <row r="11" spans="1:16">
      <c r="A11" s="337">
        <v>4</v>
      </c>
      <c r="B11" s="354">
        <v>43160</v>
      </c>
      <c r="C11" s="336"/>
      <c r="D11" s="336"/>
      <c r="E11" s="336">
        <v>176525023.70999992</v>
      </c>
      <c r="F11" s="336">
        <v>97117771.749999985</v>
      </c>
      <c r="G11" s="336">
        <v>88505170.049999997</v>
      </c>
      <c r="H11" s="336">
        <v>3787047.07</v>
      </c>
      <c r="I11" s="144"/>
      <c r="J11" s="354">
        <v>43344</v>
      </c>
      <c r="K11" s="336">
        <v>405246.36</v>
      </c>
      <c r="M11" s="10" t="s">
        <v>1238</v>
      </c>
      <c r="N11" s="255">
        <v>3533027.1800000053</v>
      </c>
      <c r="O11" s="255">
        <v>3536313.1016019923</v>
      </c>
      <c r="P11" s="255">
        <v>3286.3000000000206</v>
      </c>
    </row>
    <row r="12" spans="1:16">
      <c r="A12" s="337">
        <v>5</v>
      </c>
      <c r="B12" s="354">
        <v>43191</v>
      </c>
      <c r="C12" s="336"/>
      <c r="D12" s="336"/>
      <c r="E12" s="336">
        <v>176525023.70999992</v>
      </c>
      <c r="F12" s="336">
        <v>97124737.169999987</v>
      </c>
      <c r="G12" s="336">
        <v>88505170.049999997</v>
      </c>
      <c r="H12" s="336">
        <v>3787047.07</v>
      </c>
      <c r="I12" s="144"/>
      <c r="J12" s="354">
        <v>43313</v>
      </c>
      <c r="K12" s="336">
        <v>405246.36</v>
      </c>
      <c r="M12" s="10" t="s">
        <v>1239</v>
      </c>
      <c r="N12" s="255">
        <v>9969</v>
      </c>
      <c r="O12" s="255">
        <v>9969.0604559999992</v>
      </c>
      <c r="P12" s="255">
        <v>0.11999999999999998</v>
      </c>
    </row>
    <row r="13" spans="1:16">
      <c r="A13" s="337">
        <v>6</v>
      </c>
      <c r="B13" s="354">
        <v>43221</v>
      </c>
      <c r="C13" s="336"/>
      <c r="D13" s="336"/>
      <c r="E13" s="336">
        <v>176525023.70999992</v>
      </c>
      <c r="F13" s="336">
        <v>97141234.339999989</v>
      </c>
      <c r="G13" s="336">
        <v>88505170.049999997</v>
      </c>
      <c r="H13" s="336">
        <v>3787047.07</v>
      </c>
      <c r="I13" s="144"/>
      <c r="J13" s="354">
        <v>43282</v>
      </c>
      <c r="K13" s="336">
        <v>405246.36</v>
      </c>
      <c r="M13" s="10" t="s">
        <v>1240</v>
      </c>
      <c r="N13" s="255">
        <v>27586882.989999983</v>
      </c>
      <c r="O13" s="255">
        <v>28286880.903414078</v>
      </c>
      <c r="P13" s="255">
        <v>699997.7300000001</v>
      </c>
    </row>
    <row r="14" spans="1:16">
      <c r="A14" s="337">
        <v>7</v>
      </c>
      <c r="B14" s="354">
        <v>43252</v>
      </c>
      <c r="C14" s="336"/>
      <c r="D14" s="336"/>
      <c r="E14" s="336">
        <v>176992248.4799999</v>
      </c>
      <c r="F14" s="336">
        <v>97145587.469999984</v>
      </c>
      <c r="G14" s="336">
        <v>88505170.049999997</v>
      </c>
      <c r="H14" s="336">
        <v>3787047.07</v>
      </c>
      <c r="I14" s="144"/>
      <c r="J14" s="354">
        <v>43252</v>
      </c>
      <c r="K14" s="336">
        <v>405246.36</v>
      </c>
      <c r="M14" s="10" t="s">
        <v>1179</v>
      </c>
      <c r="N14" s="255">
        <v>34220440.339999989</v>
      </c>
      <c r="O14" s="255">
        <v>34932337.104801074</v>
      </c>
      <c r="P14" s="255">
        <v>711896.74000000011</v>
      </c>
    </row>
    <row r="15" spans="1:16">
      <c r="A15" s="337">
        <v>8</v>
      </c>
      <c r="B15" s="354">
        <v>43282</v>
      </c>
      <c r="C15" s="336"/>
      <c r="D15" s="336"/>
      <c r="E15" s="336">
        <v>176992248.4799999</v>
      </c>
      <c r="F15" s="336">
        <v>97159828.819999993</v>
      </c>
      <c r="G15" s="336">
        <v>88505170.049999997</v>
      </c>
      <c r="H15" s="336">
        <v>3787047.07</v>
      </c>
      <c r="I15" s="144"/>
      <c r="J15" s="354">
        <v>43221</v>
      </c>
      <c r="K15" s="336">
        <v>405246.36</v>
      </c>
      <c r="M15" s="144"/>
      <c r="N15" s="144"/>
      <c r="O15" s="144"/>
      <c r="P15" s="144"/>
    </row>
    <row r="16" spans="1:16">
      <c r="A16" s="337">
        <v>9</v>
      </c>
      <c r="B16" s="354">
        <v>43313</v>
      </c>
      <c r="C16" s="336"/>
      <c r="D16" s="336"/>
      <c r="E16" s="336">
        <v>176992939.0099999</v>
      </c>
      <c r="F16" s="336">
        <v>97170401.629999995</v>
      </c>
      <c r="G16" s="336">
        <v>88505170.049999997</v>
      </c>
      <c r="H16" s="336">
        <v>3787047.07</v>
      </c>
      <c r="I16" s="144"/>
      <c r="J16" s="354">
        <v>43191</v>
      </c>
      <c r="K16" s="336">
        <v>405246.36</v>
      </c>
      <c r="M16" s="10" t="s">
        <v>1241</v>
      </c>
      <c r="N16" s="255">
        <v>27670260.589999985</v>
      </c>
      <c r="O16" s="255">
        <v>28375787.343414079</v>
      </c>
      <c r="P16" s="255">
        <v>705526.57000000007</v>
      </c>
    </row>
    <row r="17" spans="1:16">
      <c r="A17" s="337">
        <v>10</v>
      </c>
      <c r="B17" s="354">
        <v>43344</v>
      </c>
      <c r="C17" s="336"/>
      <c r="D17" s="336"/>
      <c r="E17" s="336">
        <v>176992939.0099999</v>
      </c>
      <c r="F17" s="336">
        <v>97270833.25999999</v>
      </c>
      <c r="G17" s="336">
        <v>88505170.049999997</v>
      </c>
      <c r="H17" s="336">
        <v>3787047.07</v>
      </c>
      <c r="I17" s="144"/>
      <c r="J17" s="354">
        <v>43160</v>
      </c>
      <c r="K17" s="336">
        <v>405246.36</v>
      </c>
      <c r="M17" s="10" t="s">
        <v>1242</v>
      </c>
      <c r="N17" s="255">
        <v>3533027.1800000053</v>
      </c>
      <c r="O17" s="255">
        <v>3533027.1800000053</v>
      </c>
      <c r="P17" s="255">
        <v>3286.3000000000206</v>
      </c>
    </row>
    <row r="18" spans="1:16">
      <c r="A18" s="337">
        <v>11</v>
      </c>
      <c r="B18" s="354">
        <v>43374</v>
      </c>
      <c r="C18" s="336"/>
      <c r="D18" s="336"/>
      <c r="E18" s="336">
        <v>176912910.8499999</v>
      </c>
      <c r="F18" s="336">
        <v>97300817.589999989</v>
      </c>
      <c r="G18" s="336">
        <v>88505170.049999997</v>
      </c>
      <c r="H18" s="336">
        <v>3787047.07</v>
      </c>
      <c r="I18" s="144"/>
      <c r="J18" s="354">
        <v>43132</v>
      </c>
      <c r="K18" s="336">
        <v>405246.36</v>
      </c>
      <c r="M18" s="10" t="s">
        <v>1243</v>
      </c>
      <c r="N18" s="255">
        <v>9969</v>
      </c>
      <c r="O18" s="255">
        <v>9969.0604559999992</v>
      </c>
      <c r="P18" s="255">
        <v>0.11999999999999998</v>
      </c>
    </row>
    <row r="19" spans="1:16">
      <c r="A19" s="337">
        <v>12</v>
      </c>
      <c r="B19" s="354">
        <v>43405</v>
      </c>
      <c r="C19" s="336"/>
      <c r="D19" s="336"/>
      <c r="E19" s="336">
        <v>176912910.8499999</v>
      </c>
      <c r="F19" s="336">
        <v>97322481.499999985</v>
      </c>
      <c r="G19" s="336">
        <v>88505170.049999997</v>
      </c>
      <c r="H19" s="336">
        <v>3787047.07</v>
      </c>
      <c r="I19" s="36"/>
      <c r="J19" s="354">
        <v>43101</v>
      </c>
      <c r="K19" s="336">
        <v>405246.36</v>
      </c>
      <c r="M19" s="10" t="s">
        <v>1244</v>
      </c>
      <c r="N19" s="255">
        <v>3007183.5700000003</v>
      </c>
      <c r="O19" s="255">
        <v>3010267.5993290003</v>
      </c>
      <c r="P19" s="255">
        <v>3083.7500000000023</v>
      </c>
    </row>
    <row r="20" spans="1:16">
      <c r="A20" s="337">
        <v>13</v>
      </c>
      <c r="B20" s="354">
        <v>43435</v>
      </c>
      <c r="C20" s="336"/>
      <c r="D20" s="336"/>
      <c r="E20" s="336">
        <v>176912910.8499999</v>
      </c>
      <c r="F20" s="336">
        <v>97274120.889999986</v>
      </c>
      <c r="G20" s="336">
        <v>88505170.049999997</v>
      </c>
      <c r="H20" s="336">
        <v>4471519.75</v>
      </c>
      <c r="I20" s="150"/>
      <c r="J20" s="354">
        <v>43070</v>
      </c>
      <c r="K20" s="336">
        <v>405246.36</v>
      </c>
      <c r="M20" s="144"/>
      <c r="N20" s="255">
        <v>34220440.339999989</v>
      </c>
      <c r="O20" s="255">
        <v>34929051.183199085</v>
      </c>
      <c r="P20" s="255">
        <v>711896.74000000011</v>
      </c>
    </row>
    <row r="21" spans="1:16">
      <c r="A21" s="337">
        <v>14</v>
      </c>
      <c r="B21" s="144"/>
      <c r="C21" s="144"/>
      <c r="D21" s="144"/>
      <c r="E21" s="144"/>
      <c r="F21" s="144"/>
      <c r="G21" s="144"/>
      <c r="H21" s="144"/>
      <c r="J21" s="144"/>
      <c r="K21" s="336"/>
    </row>
    <row r="22" spans="1:16">
      <c r="A22" s="337">
        <v>15</v>
      </c>
      <c r="B22" s="144" t="s">
        <v>971</v>
      </c>
      <c r="C22" s="336">
        <f>+'2018 GRC RB Adjustments'!$E$51</f>
        <v>1565101205</v>
      </c>
      <c r="D22" s="336">
        <f>+C22-SUM(E22:G22)-K22</f>
        <v>1202261348</v>
      </c>
      <c r="E22" s="336">
        <f t="shared" ref="E22:H22" si="0">ROUND((E8+E20+SUM(E9:E19)*2)/24,0)</f>
        <v>176754568</v>
      </c>
      <c r="F22" s="336">
        <f t="shared" si="0"/>
        <v>97174873</v>
      </c>
      <c r="G22" s="336">
        <f t="shared" si="0"/>
        <v>88505170</v>
      </c>
      <c r="H22" s="336">
        <f t="shared" si="0"/>
        <v>3815567</v>
      </c>
      <c r="J22" s="36"/>
      <c r="K22" s="336">
        <f>ROUND((K8+K20+SUM(K9:K19)*2)/24,0)</f>
        <v>405246</v>
      </c>
    </row>
    <row r="23" spans="1:16">
      <c r="A23" s="337"/>
      <c r="B23" s="144"/>
      <c r="C23" s="144"/>
      <c r="D23" s="144"/>
      <c r="E23" s="144"/>
      <c r="F23" s="144"/>
      <c r="G23" s="144"/>
      <c r="H23" s="144"/>
    </row>
    <row r="24" spans="1:16">
      <c r="A24" s="337"/>
      <c r="B24" s="144"/>
      <c r="C24" s="792" t="s">
        <v>972</v>
      </c>
      <c r="D24" s="792"/>
      <c r="E24" s="792"/>
      <c r="F24" s="792"/>
      <c r="G24" s="792"/>
      <c r="H24" s="792"/>
    </row>
    <row r="25" spans="1:16">
      <c r="A25" s="337">
        <v>16</v>
      </c>
      <c r="B25" s="354">
        <v>43070</v>
      </c>
      <c r="C25" s="336"/>
      <c r="D25" s="440"/>
      <c r="E25" s="440">
        <v>52910401.459999993</v>
      </c>
      <c r="F25" s="440">
        <v>70650326.329999998</v>
      </c>
      <c r="G25" s="440">
        <v>42205926.199999996</v>
      </c>
      <c r="H25" s="440">
        <v>230331.42</v>
      </c>
      <c r="K25" s="336">
        <v>213991.43</v>
      </c>
    </row>
    <row r="26" spans="1:16">
      <c r="A26" s="337">
        <v>17</v>
      </c>
      <c r="B26" s="354">
        <v>43101</v>
      </c>
      <c r="C26" s="336"/>
      <c r="D26" s="440"/>
      <c r="E26" s="440">
        <v>53205180.480000004</v>
      </c>
      <c r="F26" s="440">
        <v>70774765.230000004</v>
      </c>
      <c r="G26" s="440">
        <v>42331902.060000002</v>
      </c>
      <c r="H26" s="440">
        <v>237237.67</v>
      </c>
      <c r="K26" s="336">
        <v>213160.68</v>
      </c>
    </row>
    <row r="27" spans="1:16">
      <c r="A27" s="337">
        <v>18</v>
      </c>
      <c r="B27" s="354">
        <v>43132</v>
      </c>
      <c r="C27" s="336"/>
      <c r="D27" s="440"/>
      <c r="E27" s="440">
        <v>53499986.300000012</v>
      </c>
      <c r="F27" s="440">
        <v>70899259.469999999</v>
      </c>
      <c r="G27" s="440">
        <v>42457877.920000002</v>
      </c>
      <c r="H27" s="440">
        <v>244143.93</v>
      </c>
      <c r="K27" s="336">
        <v>212329.93</v>
      </c>
    </row>
    <row r="28" spans="1:16">
      <c r="A28" s="337">
        <v>19</v>
      </c>
      <c r="B28" s="354">
        <v>43160</v>
      </c>
      <c r="C28" s="336"/>
      <c r="D28" s="440"/>
      <c r="E28" s="440">
        <v>53789292.360000014</v>
      </c>
      <c r="F28" s="440">
        <v>71023764.109999999</v>
      </c>
      <c r="G28" s="440">
        <v>42583853.780000001</v>
      </c>
      <c r="H28" s="440">
        <v>251050.18</v>
      </c>
      <c r="K28" s="336">
        <v>211499.18</v>
      </c>
    </row>
    <row r="29" spans="1:16">
      <c r="A29" s="337">
        <v>20</v>
      </c>
      <c r="B29" s="354">
        <v>43191</v>
      </c>
      <c r="C29" s="336"/>
      <c r="D29" s="440"/>
      <c r="E29" s="440">
        <v>54084143.499999993</v>
      </c>
      <c r="F29" s="440">
        <v>71148281.899999991</v>
      </c>
      <c r="G29" s="440">
        <v>42709829.640000001</v>
      </c>
      <c r="H29" s="440">
        <v>257956.44</v>
      </c>
      <c r="K29" s="336">
        <v>210668.43</v>
      </c>
    </row>
    <row r="30" spans="1:16">
      <c r="A30" s="337">
        <v>21</v>
      </c>
      <c r="B30" s="354">
        <v>43221</v>
      </c>
      <c r="C30" s="336"/>
      <c r="D30" s="440"/>
      <c r="E30" s="440">
        <v>54378994.639999993</v>
      </c>
      <c r="F30" s="440">
        <v>71272822.280000001</v>
      </c>
      <c r="G30" s="440">
        <v>42835805.5</v>
      </c>
      <c r="H30" s="440">
        <v>264862.69</v>
      </c>
      <c r="K30" s="336">
        <v>209837.68</v>
      </c>
    </row>
    <row r="31" spans="1:16">
      <c r="A31" s="337">
        <v>22</v>
      </c>
      <c r="B31" s="354">
        <v>43252</v>
      </c>
      <c r="C31" s="336"/>
      <c r="D31" s="440"/>
      <c r="E31" s="440">
        <v>54621860.50999999</v>
      </c>
      <c r="F31" s="440">
        <v>71397382.729999989</v>
      </c>
      <c r="G31" s="440">
        <v>42961781.359999999</v>
      </c>
      <c r="H31" s="440">
        <v>271768.92</v>
      </c>
      <c r="K31" s="336">
        <v>209006.93</v>
      </c>
    </row>
    <row r="32" spans="1:16">
      <c r="A32" s="337">
        <v>23</v>
      </c>
      <c r="B32" s="354">
        <v>43282</v>
      </c>
      <c r="C32" s="336"/>
      <c r="D32" s="440"/>
      <c r="E32" s="440">
        <v>54917521.500000015</v>
      </c>
      <c r="F32" s="440">
        <v>71521961.069999993</v>
      </c>
      <c r="G32" s="440">
        <v>43087757.220000006</v>
      </c>
      <c r="H32" s="440">
        <v>278675.18</v>
      </c>
      <c r="K32" s="336">
        <v>208176.18</v>
      </c>
    </row>
    <row r="33" spans="1:11">
      <c r="A33" s="337">
        <v>24</v>
      </c>
      <c r="B33" s="354">
        <v>43313</v>
      </c>
      <c r="C33" s="336"/>
      <c r="D33" s="440"/>
      <c r="E33" s="440">
        <v>55213183.089999989</v>
      </c>
      <c r="F33" s="440">
        <v>71646563.300000012</v>
      </c>
      <c r="G33" s="440">
        <v>43213733.079999998</v>
      </c>
      <c r="H33" s="440">
        <v>285581.40999999997</v>
      </c>
      <c r="K33" s="336">
        <v>207345.43</v>
      </c>
    </row>
    <row r="34" spans="1:11">
      <c r="A34" s="337">
        <v>25</v>
      </c>
      <c r="B34" s="354">
        <v>43344</v>
      </c>
      <c r="C34" s="336"/>
      <c r="D34" s="440"/>
      <c r="E34" s="440">
        <v>55508845.269999996</v>
      </c>
      <c r="F34" s="440">
        <v>71766835.810000002</v>
      </c>
      <c r="G34" s="440">
        <v>43339708.939999998</v>
      </c>
      <c r="H34" s="440">
        <v>292487.67</v>
      </c>
      <c r="K34" s="336">
        <v>206514.68</v>
      </c>
    </row>
    <row r="35" spans="1:11">
      <c r="A35" s="337">
        <v>26</v>
      </c>
      <c r="B35" s="354">
        <v>43374</v>
      </c>
      <c r="C35" s="336"/>
      <c r="D35" s="440"/>
      <c r="E35" s="440">
        <v>55713424.130000003</v>
      </c>
      <c r="F35" s="440">
        <v>71885913.050000012</v>
      </c>
      <c r="G35" s="440">
        <v>43465684.799999997</v>
      </c>
      <c r="H35" s="440">
        <v>299393.90000000002</v>
      </c>
      <c r="K35" s="336">
        <v>205683.93</v>
      </c>
    </row>
    <row r="36" spans="1:11">
      <c r="A36" s="337">
        <v>27</v>
      </c>
      <c r="B36" s="354">
        <v>43405</v>
      </c>
      <c r="C36" s="336"/>
      <c r="D36" s="440"/>
      <c r="E36" s="440">
        <v>56008947.600000009</v>
      </c>
      <c r="F36" s="440">
        <v>72010797.349999979</v>
      </c>
      <c r="G36" s="440">
        <v>43591660.660000004</v>
      </c>
      <c r="H36" s="440">
        <v>306300.15000000002</v>
      </c>
      <c r="K36" s="336">
        <v>204853.18</v>
      </c>
    </row>
    <row r="37" spans="1:11">
      <c r="A37" s="337">
        <v>28</v>
      </c>
      <c r="B37" s="354">
        <v>43435</v>
      </c>
      <c r="C37" s="336"/>
      <c r="D37" s="440"/>
      <c r="E37" s="440">
        <v>56304471.07</v>
      </c>
      <c r="F37" s="440">
        <v>72066142.219999999</v>
      </c>
      <c r="G37" s="440">
        <v>43717636.519999996</v>
      </c>
      <c r="H37" s="440">
        <v>313709.02</v>
      </c>
      <c r="K37" s="336">
        <v>204022.43</v>
      </c>
    </row>
    <row r="38" spans="1:11">
      <c r="A38" s="337">
        <v>29</v>
      </c>
      <c r="B38" s="144"/>
      <c r="C38" s="144"/>
      <c r="D38" s="144"/>
      <c r="E38" s="144"/>
      <c r="F38" s="144"/>
      <c r="G38" s="144"/>
      <c r="H38" s="144"/>
      <c r="K38" s="336"/>
    </row>
    <row r="39" spans="1:11">
      <c r="A39" s="337">
        <v>30</v>
      </c>
      <c r="B39" s="144" t="s">
        <v>971</v>
      </c>
      <c r="C39" s="336">
        <f>+'2018 GRC RB Adjustments'!$E$169</f>
        <v>-504158870</v>
      </c>
      <c r="D39" s="336">
        <f>+C39-SUM(E39:G39)-K39</f>
        <v>-334966799</v>
      </c>
      <c r="E39" s="336">
        <f>-ROUND((E25+E37+SUM(E26:E36)*2)/24,0)</f>
        <v>-54629068</v>
      </c>
      <c r="F39" s="336">
        <f>-ROUND((F25+F37+SUM(F26:F36)*2)/24,0)</f>
        <v>-71392215</v>
      </c>
      <c r="G39" s="336">
        <f>-ROUND((G25+G37+SUM(G26:G36)*2)/24,0)</f>
        <v>-42961781</v>
      </c>
      <c r="H39" s="336">
        <f>-ROUND((H25+H37+SUM(H26:H36)*2)/24,0)</f>
        <v>-271790</v>
      </c>
      <c r="K39" s="336">
        <f>-ROUND((K25+K37+SUM(K26:K36)*2)/24,0)</f>
        <v>-209007</v>
      </c>
    </row>
    <row r="40" spans="1:11">
      <c r="A40" s="337"/>
    </row>
  </sheetData>
  <mergeCells count="7">
    <mergeCell ref="C7:H7"/>
    <mergeCell ref="C24:H24"/>
    <mergeCell ref="M1:P1"/>
    <mergeCell ref="M2:P2"/>
    <mergeCell ref="M3:P3"/>
    <mergeCell ref="A1:H1"/>
    <mergeCell ref="A2:H2"/>
  </mergeCells>
  <pageMargins left="0.7" right="0.7" top="0.75" bottom="0.75" header="0.3" footer="0.3"/>
  <pageSetup scale="61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T18"/>
  <sheetViews>
    <sheetView zoomScale="80" zoomScaleNormal="80" workbookViewId="0">
      <selection activeCell="R26" sqref="R26"/>
    </sheetView>
  </sheetViews>
  <sheetFormatPr defaultRowHeight="12.75"/>
  <cols>
    <col min="1" max="1" width="4.85546875" bestFit="1" customWidth="1"/>
    <col min="2" max="2" width="8.5703125" bestFit="1" customWidth="1"/>
    <col min="3" max="3" width="13.42578125" bestFit="1" customWidth="1"/>
    <col min="4" max="4" width="12.28515625" bestFit="1" customWidth="1"/>
    <col min="5" max="5" width="9.5703125" bestFit="1" customWidth="1"/>
    <col min="6" max="6" width="11.28515625" bestFit="1" customWidth="1"/>
    <col min="7" max="7" width="15.5703125" bestFit="1" customWidth="1"/>
    <col min="8" max="8" width="13.42578125" bestFit="1" customWidth="1"/>
    <col min="9" max="9" width="12.28515625" bestFit="1" customWidth="1"/>
    <col min="12" max="12" width="4.85546875" bestFit="1" customWidth="1"/>
    <col min="13" max="13" width="8.5703125" bestFit="1" customWidth="1"/>
    <col min="14" max="14" width="14.28515625" bestFit="1" customWidth="1"/>
    <col min="15" max="15" width="13" bestFit="1" customWidth="1"/>
    <col min="16" max="16" width="12" bestFit="1" customWidth="1"/>
    <col min="17" max="17" width="9.28515625" bestFit="1" customWidth="1"/>
    <col min="18" max="18" width="15.5703125" bestFit="1" customWidth="1"/>
    <col min="19" max="20" width="13" bestFit="1" customWidth="1"/>
  </cols>
  <sheetData>
    <row r="1" spans="1:20">
      <c r="A1" s="791" t="s">
        <v>129</v>
      </c>
      <c r="B1" s="791"/>
      <c r="C1" s="791"/>
      <c r="D1" s="791"/>
      <c r="E1" s="791"/>
      <c r="F1" s="791"/>
      <c r="G1" s="791"/>
      <c r="H1" s="791"/>
      <c r="I1" s="791"/>
      <c r="L1" s="791" t="s">
        <v>129</v>
      </c>
      <c r="M1" s="791"/>
      <c r="N1" s="791"/>
      <c r="O1" s="791"/>
      <c r="P1" s="791"/>
      <c r="Q1" s="791"/>
      <c r="R1" s="791"/>
      <c r="S1" s="791"/>
      <c r="T1" s="791"/>
    </row>
    <row r="2" spans="1:20">
      <c r="A2" s="791" t="s">
        <v>1144</v>
      </c>
      <c r="B2" s="791"/>
      <c r="C2" s="791"/>
      <c r="D2" s="791"/>
      <c r="E2" s="791"/>
      <c r="F2" s="791"/>
      <c r="G2" s="791"/>
      <c r="H2" s="791"/>
      <c r="I2" s="791"/>
      <c r="L2" s="790" t="s">
        <v>1157</v>
      </c>
      <c r="M2" s="791"/>
      <c r="N2" s="791"/>
      <c r="O2" s="791"/>
      <c r="P2" s="791"/>
      <c r="Q2" s="791"/>
      <c r="R2" s="791"/>
      <c r="S2" s="791"/>
      <c r="T2" s="791"/>
    </row>
    <row r="3" spans="1:20">
      <c r="A3" s="790" t="s">
        <v>1145</v>
      </c>
      <c r="B3" s="791"/>
      <c r="C3" s="791"/>
      <c r="D3" s="791"/>
      <c r="E3" s="791"/>
      <c r="F3" s="791"/>
      <c r="G3" s="791"/>
      <c r="H3" s="791"/>
      <c r="I3" s="791"/>
      <c r="L3" s="790" t="s">
        <v>1145</v>
      </c>
      <c r="M3" s="791"/>
      <c r="N3" s="791"/>
      <c r="O3" s="791"/>
      <c r="P3" s="791"/>
      <c r="Q3" s="791"/>
      <c r="R3" s="791"/>
      <c r="S3" s="791"/>
      <c r="T3" s="791"/>
    </row>
    <row r="4" spans="1:20">
      <c r="A4" s="144"/>
      <c r="B4" s="144"/>
      <c r="C4" s="144"/>
      <c r="D4" s="144"/>
      <c r="E4" s="144"/>
      <c r="F4" s="144"/>
      <c r="G4" s="144"/>
      <c r="H4" s="144"/>
      <c r="I4" s="144"/>
      <c r="L4" s="144"/>
      <c r="M4" s="144"/>
      <c r="N4" s="144"/>
      <c r="O4" s="144"/>
      <c r="P4" s="144"/>
      <c r="Q4" s="144"/>
      <c r="R4" s="144"/>
      <c r="S4" s="144"/>
      <c r="T4" s="144"/>
    </row>
    <row r="5" spans="1:20">
      <c r="A5" s="144"/>
      <c r="B5" s="144"/>
      <c r="C5" s="144"/>
      <c r="D5" s="144"/>
      <c r="E5" s="144"/>
      <c r="F5" s="144"/>
      <c r="G5" s="144"/>
      <c r="H5" s="144"/>
      <c r="I5" s="144"/>
      <c r="L5" s="144"/>
      <c r="M5" s="144"/>
      <c r="N5" s="144"/>
      <c r="O5" s="144"/>
      <c r="P5" s="144"/>
      <c r="Q5" s="144"/>
      <c r="R5" s="144"/>
      <c r="S5" s="144"/>
      <c r="T5" s="144"/>
    </row>
    <row r="6" spans="1:20" ht="25.5">
      <c r="A6" s="359" t="s">
        <v>1146</v>
      </c>
      <c r="B6" s="359" t="s">
        <v>1147</v>
      </c>
      <c r="C6" s="359" t="s">
        <v>69</v>
      </c>
      <c r="D6" s="360" t="s">
        <v>1148</v>
      </c>
      <c r="E6" s="360" t="s">
        <v>1149</v>
      </c>
      <c r="F6" s="360" t="s">
        <v>460</v>
      </c>
      <c r="G6" s="359" t="s">
        <v>1021</v>
      </c>
      <c r="H6" s="359" t="s">
        <v>1150</v>
      </c>
      <c r="I6" s="359" t="s">
        <v>1151</v>
      </c>
      <c r="L6" s="359" t="s">
        <v>1146</v>
      </c>
      <c r="M6" s="359" t="s">
        <v>1147</v>
      </c>
      <c r="N6" s="360" t="s">
        <v>1158</v>
      </c>
      <c r="O6" s="360" t="s">
        <v>1148</v>
      </c>
      <c r="P6" s="360" t="s">
        <v>1149</v>
      </c>
      <c r="Q6" s="360" t="s">
        <v>460</v>
      </c>
      <c r="R6" s="359" t="s">
        <v>1021</v>
      </c>
      <c r="S6" s="359" t="s">
        <v>1150</v>
      </c>
      <c r="T6" s="359" t="s">
        <v>1151</v>
      </c>
    </row>
    <row r="7" spans="1:20">
      <c r="A7" s="795" t="s">
        <v>1152</v>
      </c>
      <c r="B7" s="796"/>
      <c r="C7" s="796"/>
      <c r="D7" s="796"/>
      <c r="E7" s="796"/>
      <c r="F7" s="796"/>
      <c r="G7" s="796"/>
      <c r="H7" s="796"/>
      <c r="I7" s="796"/>
      <c r="L7" s="795" t="s">
        <v>1152</v>
      </c>
      <c r="M7" s="796"/>
      <c r="N7" s="796"/>
      <c r="O7" s="796"/>
      <c r="P7" s="796"/>
      <c r="Q7" s="796"/>
      <c r="R7" s="796"/>
      <c r="S7" s="796"/>
      <c r="T7" s="796"/>
    </row>
    <row r="8" spans="1:20">
      <c r="A8" s="274"/>
      <c r="B8" s="274"/>
      <c r="C8" s="274"/>
      <c r="D8" s="274"/>
      <c r="E8" s="274"/>
      <c r="F8" s="274"/>
      <c r="G8" s="274"/>
      <c r="H8" s="274"/>
      <c r="I8" s="274"/>
    </row>
    <row r="9" spans="1:20">
      <c r="A9" s="337">
        <v>9</v>
      </c>
      <c r="B9" s="337">
        <v>360</v>
      </c>
      <c r="C9" s="361">
        <f>'[7]All Direct Assignment Dist Plt'!C9</f>
        <v>3584294.5099956198</v>
      </c>
      <c r="D9" s="361">
        <f>'[7]All Direct Assignment Dist Plt'!D9</f>
        <v>0</v>
      </c>
      <c r="E9" s="361">
        <f>'[7]All Direct Assignment Dist Plt'!E9</f>
        <v>0</v>
      </c>
      <c r="F9" s="361">
        <f>'[7]All Direct Assignment Dist Plt'!F9</f>
        <v>0</v>
      </c>
      <c r="G9" s="361">
        <f>'[7]All Direct Assignment Dist Plt'!G9</f>
        <v>3561622.1547956197</v>
      </c>
      <c r="H9" s="361">
        <f>'[7]All Direct Assignment Dist Plt'!H9</f>
        <v>22672.355200000002</v>
      </c>
      <c r="I9" s="361">
        <f>'[7]All Direct Assignment Dist Plt'!I9</f>
        <v>0</v>
      </c>
      <c r="L9" s="337">
        <v>8</v>
      </c>
      <c r="M9" s="337">
        <v>360</v>
      </c>
      <c r="N9" s="361">
        <f>'[7]All Direct Assignment Acc Depr'!C8</f>
        <v>-12148.752</v>
      </c>
      <c r="O9" s="361">
        <f>'[7]All Direct Assignment Acc Depr'!D8</f>
        <v>0</v>
      </c>
      <c r="P9" s="361">
        <f>'[7]All Direct Assignment Acc Depr'!E8</f>
        <v>0</v>
      </c>
      <c r="Q9" s="361">
        <f>'[7]All Direct Assignment Acc Depr'!F8</f>
        <v>0</v>
      </c>
      <c r="R9" s="361">
        <f>'[7]All Direct Assignment Acc Depr'!G8</f>
        <v>0</v>
      </c>
      <c r="S9" s="361">
        <f>'[7]All Direct Assignment Acc Depr'!H8</f>
        <v>-12148.752</v>
      </c>
      <c r="T9" s="361">
        <f>'[7]All Direct Assignment Acc Depr'!I8</f>
        <v>0</v>
      </c>
    </row>
    <row r="10" spans="1:20">
      <c r="A10" s="337">
        <v>10</v>
      </c>
      <c r="B10" s="337">
        <v>361</v>
      </c>
      <c r="C10" s="361">
        <f>'[7]All Direct Assignment Dist Plt'!C10</f>
        <v>598299.79449141794</v>
      </c>
      <c r="D10" s="361">
        <f>'[7]All Direct Assignment Dist Plt'!D10</f>
        <v>0</v>
      </c>
      <c r="E10" s="361">
        <f>'[7]All Direct Assignment Dist Plt'!E10</f>
        <v>0</v>
      </c>
      <c r="F10" s="361">
        <f>'[7]All Direct Assignment Dist Plt'!F10</f>
        <v>0</v>
      </c>
      <c r="G10" s="361">
        <f>'[7]All Direct Assignment Dist Plt'!G10</f>
        <v>242390.36241461791</v>
      </c>
      <c r="H10" s="361">
        <f>'[7]All Direct Assignment Dist Plt'!H10</f>
        <v>162866.1520768</v>
      </c>
      <c r="I10" s="361">
        <f>'[7]All Direct Assignment Dist Plt'!I10</f>
        <v>193043.28</v>
      </c>
      <c r="L10" s="337">
        <v>9</v>
      </c>
      <c r="M10" s="337">
        <v>361</v>
      </c>
      <c r="N10" s="361">
        <f>'[7]All Direct Assignment Acc Depr'!C9</f>
        <v>-224950.76187036239</v>
      </c>
      <c r="O10" s="361">
        <f>'[7]All Direct Assignment Acc Depr'!D9</f>
        <v>-10967.308000000001</v>
      </c>
      <c r="P10" s="361">
        <f>'[7]All Direct Assignment Acc Depr'!E9</f>
        <v>0</v>
      </c>
      <c r="Q10" s="361">
        <f>'[7]All Direct Assignment Acc Depr'!F9</f>
        <v>0</v>
      </c>
      <c r="R10" s="361">
        <f>'[7]All Direct Assignment Acc Depr'!G9</f>
        <v>-55355.910287562372</v>
      </c>
      <c r="S10" s="361">
        <f>'[7]All Direct Assignment Acc Depr'!H9</f>
        <v>-57917.228582800002</v>
      </c>
      <c r="T10" s="361">
        <f>'[7]All Direct Assignment Acc Depr'!I9</f>
        <v>-100710.315</v>
      </c>
    </row>
    <row r="11" spans="1:20">
      <c r="A11" s="337">
        <v>11</v>
      </c>
      <c r="B11" s="337">
        <v>362</v>
      </c>
      <c r="C11" s="361">
        <f>'[7]All Direct Assignment Dist Plt'!C11</f>
        <v>31963716.521255195</v>
      </c>
      <c r="D11" s="361">
        <f>'[7]All Direct Assignment Dist Plt'!D11</f>
        <v>775891.62600000005</v>
      </c>
      <c r="E11" s="361">
        <f>'[7]All Direct Assignment Dist Plt'!E11</f>
        <v>0</v>
      </c>
      <c r="F11" s="361">
        <f>'[7]All Direct Assignment Dist Plt'!F11</f>
        <v>0</v>
      </c>
      <c r="G11" s="361">
        <f>'[7]All Direct Assignment Dist Plt'!G11</f>
        <v>10309974.6572004</v>
      </c>
      <c r="H11" s="361">
        <f>'[7]All Direct Assignment Dist Plt'!H11</f>
        <v>14591388.153054798</v>
      </c>
      <c r="I11" s="361">
        <f>'[7]All Direct Assignment Dist Plt'!I11</f>
        <v>6286462.084999999</v>
      </c>
      <c r="L11" s="337">
        <v>10</v>
      </c>
      <c r="M11" s="337">
        <v>362</v>
      </c>
      <c r="N11" s="361">
        <f>'[7]All Direct Assignment Acc Depr'!C10</f>
        <v>-11302572.919115141</v>
      </c>
      <c r="O11" s="361">
        <f>'[7]All Direct Assignment Acc Depr'!D10</f>
        <v>-698898.21200000006</v>
      </c>
      <c r="P11" s="361">
        <f>'[7]All Direct Assignment Acc Depr'!E10</f>
        <v>0</v>
      </c>
      <c r="Q11" s="361">
        <f>'[7]All Direct Assignment Acc Depr'!F10</f>
        <v>0</v>
      </c>
      <c r="R11" s="361">
        <f>'[7]All Direct Assignment Acc Depr'!G10</f>
        <v>-2831561.1025523427</v>
      </c>
      <c r="S11" s="361">
        <f>'[7]All Direct Assignment Acc Depr'!H10</f>
        <v>-4407970.1745627997</v>
      </c>
      <c r="T11" s="361">
        <f>'[7]All Direct Assignment Acc Depr'!I10</f>
        <v>-3364143.4299999997</v>
      </c>
    </row>
    <row r="12" spans="1:20">
      <c r="A12" s="337">
        <v>12</v>
      </c>
      <c r="B12" s="337" t="s">
        <v>1153</v>
      </c>
      <c r="C12" s="361">
        <f>'[7]All Direct Assignment Dist Plt'!C12</f>
        <v>67009.356344389787</v>
      </c>
      <c r="D12" s="361">
        <f>'[7]All Direct Assignment Dist Plt'!D12</f>
        <v>0</v>
      </c>
      <c r="E12" s="361">
        <f>'[7]All Direct Assignment Dist Plt'!E12</f>
        <v>0</v>
      </c>
      <c r="F12" s="361">
        <f>'[7]All Direct Assignment Dist Plt'!F12</f>
        <v>0</v>
      </c>
      <c r="G12" s="361">
        <f>'[7]All Direct Assignment Dist Plt'!G12</f>
        <v>67009.356344389787</v>
      </c>
      <c r="H12" s="361">
        <f>'[7]All Direct Assignment Dist Plt'!H12</f>
        <v>0</v>
      </c>
      <c r="I12" s="361">
        <f>'[7]All Direct Assignment Dist Plt'!I12</f>
        <v>0</v>
      </c>
      <c r="L12" s="337">
        <v>11</v>
      </c>
      <c r="M12" s="337" t="s">
        <v>1153</v>
      </c>
      <c r="N12" s="361">
        <f>'[7]All Direct Assignment Acc Depr'!C11</f>
        <v>-52160.692154439777</v>
      </c>
      <c r="O12" s="361">
        <f>'[7]All Direct Assignment Acc Depr'!D11</f>
        <v>0</v>
      </c>
      <c r="P12" s="361">
        <f>'[7]All Direct Assignment Acc Depr'!E11</f>
        <v>0</v>
      </c>
      <c r="Q12" s="361">
        <f>'[7]All Direct Assignment Acc Depr'!F11</f>
        <v>0</v>
      </c>
      <c r="R12" s="361">
        <f>'[7]All Direct Assignment Acc Depr'!G11</f>
        <v>-52160.692154439777</v>
      </c>
      <c r="S12" s="361">
        <f>'[7]All Direct Assignment Acc Depr'!H11</f>
        <v>0</v>
      </c>
      <c r="T12" s="361">
        <f>'[7]All Direct Assignment Acc Depr'!I11</f>
        <v>0</v>
      </c>
    </row>
    <row r="13" spans="1:20">
      <c r="A13" s="337">
        <v>13</v>
      </c>
      <c r="B13" s="337" t="s">
        <v>1154</v>
      </c>
      <c r="C13" s="361">
        <f>'[7]All Direct Assignment Dist Plt'!C13</f>
        <v>27766610.698247954</v>
      </c>
      <c r="D13" s="361">
        <f>'[7]All Direct Assignment Dist Plt'!D13</f>
        <v>0</v>
      </c>
      <c r="E13" s="361">
        <f>'[7]All Direct Assignment Dist Plt'!E13</f>
        <v>0</v>
      </c>
      <c r="F13" s="361">
        <f>'[7]All Direct Assignment Dist Plt'!F13</f>
        <v>0</v>
      </c>
      <c r="G13" s="361">
        <f>'[7]All Direct Assignment Dist Plt'!G13</f>
        <v>21070405.608247954</v>
      </c>
      <c r="H13" s="361">
        <f>'[7]All Direct Assignment Dist Plt'!H13</f>
        <v>6656205.0899999999</v>
      </c>
      <c r="I13" s="361">
        <f>'[7]All Direct Assignment Dist Plt'!I13</f>
        <v>40000</v>
      </c>
      <c r="L13" s="337">
        <v>12</v>
      </c>
      <c r="M13" s="337" t="s">
        <v>1154</v>
      </c>
      <c r="N13" s="361">
        <f>'[7]All Direct Assignment Acc Depr'!C12</f>
        <v>-15897826.552200768</v>
      </c>
      <c r="O13" s="361">
        <f>'[7]All Direct Assignment Acc Depr'!D12</f>
        <v>0</v>
      </c>
      <c r="P13" s="361">
        <f>'[7]All Direct Assignment Acc Depr'!E12</f>
        <v>0</v>
      </c>
      <c r="Q13" s="361">
        <f>'[7]All Direct Assignment Acc Depr'!F12</f>
        <v>0</v>
      </c>
      <c r="R13" s="361">
        <f>'[7]All Direct Assignment Acc Depr'!G12</f>
        <v>-13917717.100486483</v>
      </c>
      <c r="S13" s="361">
        <f>'[7]All Direct Assignment Acc Depr'!H12</f>
        <v>-1954966.5945714284</v>
      </c>
      <c r="T13" s="361">
        <f>'[7]All Direct Assignment Acc Depr'!I12</f>
        <v>-25142.857142857145</v>
      </c>
    </row>
    <row r="14" spans="1:20">
      <c r="A14" s="337">
        <v>14</v>
      </c>
      <c r="B14" s="337" t="s">
        <v>1155</v>
      </c>
      <c r="C14" s="361">
        <f>'[7]All Direct Assignment Dist Plt'!C14</f>
        <v>102372.76999999999</v>
      </c>
      <c r="D14" s="361">
        <f>'[7]All Direct Assignment Dist Plt'!D14</f>
        <v>97133.84</v>
      </c>
      <c r="E14" s="361">
        <f>'[7]All Direct Assignment Dist Plt'!E14</f>
        <v>5238.93</v>
      </c>
      <c r="F14" s="361">
        <f>'[7]All Direct Assignment Dist Plt'!F14</f>
        <v>0</v>
      </c>
      <c r="G14" s="361">
        <f>'[7]All Direct Assignment Dist Plt'!G14</f>
        <v>0</v>
      </c>
      <c r="H14" s="361">
        <f>'[7]All Direct Assignment Dist Plt'!H14</f>
        <v>0</v>
      </c>
      <c r="I14" s="361">
        <f>'[7]All Direct Assignment Dist Plt'!I14</f>
        <v>0</v>
      </c>
      <c r="L14" s="337">
        <v>13</v>
      </c>
      <c r="M14" s="337" t="s">
        <v>1155</v>
      </c>
      <c r="N14" s="361">
        <f>'[7]All Direct Assignment Acc Depr'!C13</f>
        <v>-51186</v>
      </c>
      <c r="O14" s="361">
        <f>'[7]All Direct Assignment Acc Depr'!D13</f>
        <v>-48567</v>
      </c>
      <c r="P14" s="361">
        <f>'[7]All Direct Assignment Acc Depr'!E13</f>
        <v>-2619</v>
      </c>
      <c r="Q14" s="361">
        <f>'[7]All Direct Assignment Acc Depr'!F13</f>
        <v>0</v>
      </c>
      <c r="R14" s="361">
        <f>'[7]All Direct Assignment Acc Depr'!G13</f>
        <v>0</v>
      </c>
      <c r="S14" s="361">
        <f>'[7]All Direct Assignment Acc Depr'!H13</f>
        <v>0</v>
      </c>
      <c r="T14" s="361">
        <f>'[7]All Direct Assignment Acc Depr'!I13</f>
        <v>0</v>
      </c>
    </row>
    <row r="15" spans="1:20">
      <c r="A15" s="337">
        <v>15</v>
      </c>
      <c r="B15" s="337" t="s">
        <v>1156</v>
      </c>
      <c r="C15" s="361">
        <f>'[7]All Direct Assignment Dist Plt'!C15</f>
        <v>2193563.2490000972</v>
      </c>
      <c r="D15" s="361">
        <f>'[7]All Direct Assignment Dist Plt'!D15</f>
        <v>727301.99999999988</v>
      </c>
      <c r="E15" s="361">
        <f>'[7]All Direct Assignment Dist Plt'!E15</f>
        <v>42010.700000000004</v>
      </c>
      <c r="F15" s="361">
        <f>'[7]All Direct Assignment Dist Plt'!F15</f>
        <v>19397.189999999999</v>
      </c>
      <c r="G15" s="361">
        <f>'[7]All Direct Assignment Dist Plt'!G15</f>
        <v>1404853.3590000975</v>
      </c>
      <c r="H15" s="361">
        <f>'[7]All Direct Assignment Dist Plt'!H15</f>
        <v>0</v>
      </c>
      <c r="I15" s="361">
        <f>'[7]All Direct Assignment Dist Plt'!I15</f>
        <v>0</v>
      </c>
      <c r="L15" s="337">
        <v>14</v>
      </c>
      <c r="M15" s="337" t="s">
        <v>1156</v>
      </c>
      <c r="N15" s="361">
        <f>'[7]All Direct Assignment Acc Depr'!C14</f>
        <v>-1194485.6795000487</v>
      </c>
      <c r="O15" s="361">
        <f>'[7]All Direct Assignment Acc Depr'!D14</f>
        <v>-363651</v>
      </c>
      <c r="P15" s="361">
        <f>'[7]All Direct Assignment Acc Depr'!E14</f>
        <v>-21005</v>
      </c>
      <c r="Q15" s="361">
        <f>'[7]All Direct Assignment Acc Depr'!F14</f>
        <v>-9699</v>
      </c>
      <c r="R15" s="361">
        <f>'[7]All Direct Assignment Acc Depr'!G14</f>
        <v>-800130.67950004875</v>
      </c>
      <c r="S15" s="361">
        <f>'[7]All Direct Assignment Acc Depr'!H14</f>
        <v>0</v>
      </c>
      <c r="T15" s="361">
        <f>'[7]All Direct Assignment Acc Depr'!I14</f>
        <v>0</v>
      </c>
    </row>
    <row r="16" spans="1:20">
      <c r="A16" s="337">
        <v>16</v>
      </c>
      <c r="B16" s="337"/>
      <c r="C16" s="361">
        <f>'[7]All Direct Assignment Dist Plt'!C16</f>
        <v>0</v>
      </c>
      <c r="D16" s="361">
        <f>'[7]All Direct Assignment Dist Plt'!D16</f>
        <v>0</v>
      </c>
      <c r="E16" s="361">
        <f>'[7]All Direct Assignment Dist Plt'!E16</f>
        <v>0</v>
      </c>
      <c r="F16" s="361">
        <f>'[7]All Direct Assignment Dist Plt'!F16</f>
        <v>0</v>
      </c>
      <c r="G16" s="361">
        <f>'[7]All Direct Assignment Dist Plt'!G16</f>
        <v>0</v>
      </c>
      <c r="H16" s="361">
        <f>'[7]All Direct Assignment Dist Plt'!H16</f>
        <v>0</v>
      </c>
      <c r="I16" s="361">
        <f>'[7]All Direct Assignment Dist Plt'!I16</f>
        <v>0</v>
      </c>
      <c r="L16" s="337">
        <v>15</v>
      </c>
      <c r="M16" s="337"/>
      <c r="N16" s="361">
        <f>'[7]All Direct Assignment Acc Depr'!C15</f>
        <v>0</v>
      </c>
      <c r="O16" s="361">
        <f>'[7]All Direct Assignment Acc Depr'!D15</f>
        <v>0</v>
      </c>
      <c r="P16" s="361">
        <f>'[7]All Direct Assignment Acc Depr'!E15</f>
        <v>0</v>
      </c>
      <c r="Q16" s="361">
        <f>'[7]All Direct Assignment Acc Depr'!F15</f>
        <v>0</v>
      </c>
      <c r="R16" s="361">
        <f>'[7]All Direct Assignment Acc Depr'!G15</f>
        <v>0</v>
      </c>
      <c r="S16" s="361">
        <f>'[7]All Direct Assignment Acc Depr'!H15</f>
        <v>0</v>
      </c>
      <c r="T16" s="361">
        <f>'[7]All Direct Assignment Acc Depr'!I15</f>
        <v>0</v>
      </c>
    </row>
    <row r="17" spans="1:20">
      <c r="A17" s="337">
        <v>17</v>
      </c>
      <c r="B17" s="337" t="s">
        <v>69</v>
      </c>
      <c r="C17" s="361">
        <f>'[7]All Direct Assignment Dist Plt'!C17</f>
        <v>66275866.899334669</v>
      </c>
      <c r="D17" s="361">
        <f>'[7]All Direct Assignment Dist Plt'!D17</f>
        <v>1600327.466</v>
      </c>
      <c r="E17" s="361">
        <f>'[7]All Direct Assignment Dist Plt'!E17</f>
        <v>47249.630000000005</v>
      </c>
      <c r="F17" s="361">
        <f>'[7]All Direct Assignment Dist Plt'!F17</f>
        <v>19397.189999999999</v>
      </c>
      <c r="G17" s="361">
        <f>'[7]All Direct Assignment Dist Plt'!G17</f>
        <v>36656255.498003073</v>
      </c>
      <c r="H17" s="361">
        <f>'[7]All Direct Assignment Dist Plt'!H17</f>
        <v>21433131.750331596</v>
      </c>
      <c r="I17" s="361">
        <f>'[7]All Direct Assignment Dist Plt'!I17</f>
        <v>6519505.3649999993</v>
      </c>
      <c r="L17" s="337">
        <v>16</v>
      </c>
      <c r="M17" s="337" t="s">
        <v>69</v>
      </c>
      <c r="N17" s="361">
        <f>'[7]All Direct Assignment Acc Depr'!C16</f>
        <v>-28735331.356840756</v>
      </c>
      <c r="O17" s="361">
        <f>'[7]All Direct Assignment Acc Depr'!D16</f>
        <v>-1122083.52</v>
      </c>
      <c r="P17" s="361">
        <f>'[7]All Direct Assignment Acc Depr'!E16</f>
        <v>-23624</v>
      </c>
      <c r="Q17" s="361">
        <f>'[7]All Direct Assignment Acc Depr'!F16</f>
        <v>-9699</v>
      </c>
      <c r="R17" s="361">
        <f>'[7]All Direct Assignment Acc Depr'!G16</f>
        <v>-17656925.484980874</v>
      </c>
      <c r="S17" s="361">
        <f>'[7]All Direct Assignment Acc Depr'!H16</f>
        <v>-6433002.7497170279</v>
      </c>
      <c r="T17" s="361">
        <f>'[7]All Direct Assignment Acc Depr'!I16</f>
        <v>-3489996.6021428569</v>
      </c>
    </row>
    <row r="18" spans="1:20">
      <c r="B18" s="337"/>
      <c r="L18" s="337"/>
      <c r="M18" s="337"/>
      <c r="N18" s="361"/>
      <c r="O18" s="361"/>
      <c r="P18" s="361"/>
      <c r="Q18" s="361"/>
      <c r="R18" s="361"/>
      <c r="S18" s="361"/>
      <c r="T18" s="361"/>
    </row>
  </sheetData>
  <mergeCells count="8">
    <mergeCell ref="L1:T1"/>
    <mergeCell ref="L2:T2"/>
    <mergeCell ref="L3:T3"/>
    <mergeCell ref="L7:T7"/>
    <mergeCell ref="A1:I1"/>
    <mergeCell ref="A2:I2"/>
    <mergeCell ref="A3:I3"/>
    <mergeCell ref="A7:I7"/>
  </mergeCells>
  <pageMargins left="0.7" right="0.7" top="0.75" bottom="0.75" header="0.3" footer="0.3"/>
  <pageSetup scale="5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"/>
  <sheetViews>
    <sheetView workbookViewId="0">
      <selection activeCell="L37" sqref="L37"/>
    </sheetView>
  </sheetViews>
  <sheetFormatPr defaultColWidth="8.85546875" defaultRowHeight="12.75"/>
  <cols>
    <col min="1" max="16384" width="8.85546875" style="135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BO108"/>
  <sheetViews>
    <sheetView zoomScaleNormal="100" workbookViewId="0">
      <pane xSplit="4" ySplit="5" topLeftCell="E6" activePane="bottomRight" state="frozen"/>
      <selection activeCell="E661" sqref="E661"/>
      <selection pane="topRight" activeCell="E661" sqref="E661"/>
      <selection pane="bottomLeft" activeCell="E661" sqref="E661"/>
      <selection pane="bottomRight" activeCell="F7" sqref="F7:F9"/>
    </sheetView>
  </sheetViews>
  <sheetFormatPr defaultColWidth="9.140625" defaultRowHeight="12.75"/>
  <cols>
    <col min="1" max="1" width="7.85546875" style="2" bestFit="1" customWidth="1"/>
    <col min="2" max="2" width="10.140625" style="2" bestFit="1" customWidth="1"/>
    <col min="3" max="3" width="43.140625" style="2" customWidth="1"/>
    <col min="4" max="4" width="17.85546875" style="2" bestFit="1" customWidth="1"/>
    <col min="5" max="5" width="15.85546875" style="2" bestFit="1" customWidth="1"/>
    <col min="6" max="6" width="15.28515625" style="2" bestFit="1" customWidth="1"/>
    <col min="7" max="7" width="16.85546875" style="2" bestFit="1" customWidth="1"/>
    <col min="8" max="60" width="15.28515625" style="2" customWidth="1"/>
    <col min="61" max="61" width="16.7109375" style="2" bestFit="1" customWidth="1"/>
    <col min="62" max="63" width="15.140625" style="2" bestFit="1" customWidth="1"/>
    <col min="64" max="64" width="12.42578125" style="2" bestFit="1" customWidth="1"/>
    <col min="65" max="16384" width="9.140625" style="2"/>
  </cols>
  <sheetData>
    <row r="1" spans="1:64">
      <c r="A1" s="106" t="s">
        <v>129</v>
      </c>
      <c r="B1" s="106"/>
      <c r="C1" s="106"/>
      <c r="D1" s="106"/>
    </row>
    <row r="2" spans="1:64">
      <c r="A2" s="106" t="s">
        <v>777</v>
      </c>
      <c r="B2" s="106"/>
      <c r="C2" s="106"/>
      <c r="D2" s="106"/>
      <c r="E2" s="2" t="str">
        <f>+'Detailed Summary'!D10</f>
        <v>REVENUES</v>
      </c>
      <c r="F2" s="2" t="str">
        <f>+'Detailed Summary'!E10</f>
        <v>TEMPERATURE</v>
      </c>
      <c r="G2" s="2" t="str">
        <f>+'Detailed Summary'!F10</f>
        <v>FEDERAL</v>
      </c>
      <c r="H2" s="2" t="str">
        <f>+'Detailed Summary'!G10</f>
        <v>TAX BENEFIT OF</v>
      </c>
      <c r="I2" s="2" t="str">
        <f>+'Detailed Summary'!H10</f>
        <v>PASS-THROUGH</v>
      </c>
      <c r="J2" s="2" t="str">
        <f>+'Detailed Summary'!I10</f>
        <v>INJURIES &amp;</v>
      </c>
      <c r="K2" s="2" t="str">
        <f>+'Detailed Summary'!J10</f>
        <v>BAD</v>
      </c>
      <c r="L2" s="2" t="str">
        <f>+'Detailed Summary'!K10</f>
        <v>INCENTIVE</v>
      </c>
      <c r="M2" s="2" t="str">
        <f>+'Detailed Summary'!L10</f>
        <v xml:space="preserve">EXCISE TAX </v>
      </c>
      <c r="N2" s="2" t="str">
        <f>+'Detailed Summary'!M10</f>
        <v>D&amp;O</v>
      </c>
      <c r="O2" s="2" t="str">
        <f>+'Detailed Summary'!N10</f>
        <v xml:space="preserve">INTEREST ON </v>
      </c>
      <c r="P2" s="2" t="str">
        <f>+'Detailed Summary'!O10</f>
        <v>RATE CASE</v>
      </c>
      <c r="Q2" s="2" t="str">
        <f>+'Detailed Summary'!P10</f>
        <v>PENSION</v>
      </c>
      <c r="R2" s="2" t="str">
        <f>+'Detailed Summary'!Q10</f>
        <v>PROPERTY AND</v>
      </c>
      <c r="S2" s="2" t="str">
        <f>+'Detailed Summary'!R10</f>
        <v>WAGE &amp;</v>
      </c>
      <c r="T2" s="2" t="str">
        <f>+'Detailed Summary'!S10</f>
        <v>INVESTMENT</v>
      </c>
      <c r="U2" s="2" t="str">
        <f>+'Detailed Summary'!T10</f>
        <v>EMPLOYEE</v>
      </c>
      <c r="V2" s="2" t="str">
        <f>+'Detailed Summary'!U10</f>
        <v>AMA TO EOP</v>
      </c>
      <c r="W2" s="2" t="str">
        <f>+'Detailed Summary'!V10</f>
        <v>AMA TO EOP</v>
      </c>
      <c r="X2" s="2" t="str">
        <f>+'Detailed Summary'!W10</f>
        <v>ANNUALIZE</v>
      </c>
      <c r="Y2" s="2" t="str">
        <f>+'Detailed Summary'!X10</f>
        <v>POWER</v>
      </c>
      <c r="Z2" s="2" t="str">
        <f>+'Detailed Summary'!Y10</f>
        <v>MONTANA</v>
      </c>
      <c r="AA2" s="2" t="str">
        <f>+'Detailed Summary'!Z10</f>
        <v>WILD HORSE</v>
      </c>
      <c r="AB2" s="2" t="str">
        <f>+'Detailed Summary'!AA10</f>
        <v>ASC</v>
      </c>
      <c r="AC2" s="2" t="str">
        <f>+'Detailed Summary'!AB10</f>
        <v xml:space="preserve">STORM </v>
      </c>
      <c r="AD2" s="2" t="str">
        <f>+'Detailed Summary'!AC10</f>
        <v>COLSTRIP</v>
      </c>
      <c r="AE2" s="2" t="str">
        <f>+'Detailed Summary'!AD10</f>
        <v>OPEN</v>
      </c>
      <c r="AF2" s="2" t="str">
        <f>+'Detailed Summary'!AE10</f>
        <v>OPEN</v>
      </c>
      <c r="AG2" s="2" t="str">
        <f>+'Detailed Summary'!AH10</f>
        <v>REVENUES</v>
      </c>
      <c r="AH2" s="2" t="str">
        <f>+'Detailed Summary'!AI10</f>
        <v>TEMPERATURE</v>
      </c>
      <c r="AI2" s="2" t="str">
        <f>+'Detailed Summary'!AJ10</f>
        <v>TAX BENEFIT OF</v>
      </c>
      <c r="AJ2" s="2" t="str">
        <f>+'Detailed Summary'!AK10</f>
        <v xml:space="preserve">EXCISE TAX </v>
      </c>
      <c r="AK2" s="2" t="str">
        <f>+'Detailed Summary'!AL10</f>
        <v>D&amp;O</v>
      </c>
      <c r="AL2" s="2" t="str">
        <f>+'Detailed Summary'!AM10</f>
        <v>PROPERTY &amp;</v>
      </c>
      <c r="AM2" s="2" t="str">
        <f>+'Detailed Summary'!AN10</f>
        <v>WAGE</v>
      </c>
      <c r="AN2" s="2" t="str">
        <f>+'Detailed Summary'!AO10</f>
        <v>INVESTMENT</v>
      </c>
      <c r="AO2" s="2" t="str">
        <f>+'Detailed Summary'!AP10</f>
        <v>EMPLOYEE</v>
      </c>
      <c r="AP2" s="2" t="str">
        <f>+'Detailed Summary'!AQ10</f>
        <v>DEFERRED G/L ON</v>
      </c>
      <c r="AQ2" s="2" t="str">
        <f>+'Detailed Summary'!AR10</f>
        <v>ENVIRON</v>
      </c>
      <c r="AR2" s="2" t="str">
        <f>+'Detailed Summary'!AS10</f>
        <v>AMI</v>
      </c>
      <c r="AS2" s="2" t="str">
        <f>+'Detailed Summary'!AT10</f>
        <v>ANNUALIZE</v>
      </c>
      <c r="AT2" s="2" t="str">
        <f>+'Detailed Summary'!AU10</f>
        <v>GTZ PLANT</v>
      </c>
      <c r="AU2" s="2" t="str">
        <f>+'Detailed Summary'!AV10</f>
        <v>CREDIT  CARD</v>
      </c>
      <c r="AV2" s="2" t="str">
        <f>+'Detailed Summary'!AW10</f>
        <v>REMOVE UNPRO-</v>
      </c>
      <c r="AW2" s="2" t="str">
        <f>+'Detailed Summary'!AX10</f>
        <v>PUBLIC</v>
      </c>
      <c r="AX2" s="2" t="str">
        <f>+'Detailed Summary'!AY10</f>
        <v>CONTRACT</v>
      </c>
      <c r="AY2" s="2" t="str">
        <f>+'Detailed Summary'!AZ11</f>
        <v>HR TOPS</v>
      </c>
      <c r="AZ2" s="2" t="str">
        <f>+'Detailed Summary'!BA10</f>
        <v>POWER</v>
      </c>
      <c r="BA2" s="2" t="str">
        <f>+'Detailed Summary'!BB10</f>
        <v>MONTANA</v>
      </c>
      <c r="BB2" s="2" t="str">
        <f>+'Detailed Summary'!BC10</f>
        <v xml:space="preserve">STORM </v>
      </c>
      <c r="BC2" s="2" t="str">
        <f>+'Detailed Summary'!BD10</f>
        <v xml:space="preserve">REGULATORY </v>
      </c>
      <c r="BD2" s="2" t="str">
        <f>+'Detailed Summary'!BE10</f>
        <v>REMOVE</v>
      </c>
      <c r="BE2" s="2" t="str">
        <f>+'Detailed Summary'!BF10</f>
        <v>HIGH MOLECULAR</v>
      </c>
      <c r="BF2" s="2" t="str">
        <f>+'Detailed Summary'!BG10</f>
        <v>ENERGY MGMT</v>
      </c>
      <c r="BG2" s="2" t="str">
        <f>+'Detailed Summary'!BH11</f>
        <v>OPEN</v>
      </c>
      <c r="BH2" s="2" t="str">
        <f>+'Detailed Summary'!BI11</f>
        <v>OPEN</v>
      </c>
      <c r="BI2" s="2" t="str">
        <f>+'Detailed Summary'!BJ11</f>
        <v>ADJUSTMENTS</v>
      </c>
      <c r="BJ2" s="2" t="str">
        <f>+'Detailed Summary'!BK11</f>
        <v>OPERATIONS</v>
      </c>
    </row>
    <row r="3" spans="1:64">
      <c r="A3" s="106" t="str">
        <f>+'COS Account Input'!C3</f>
        <v>Historic Test Year Twelve Months ended December 2018</v>
      </c>
      <c r="B3" s="106"/>
      <c r="C3" s="106"/>
      <c r="D3" s="106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16.2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Summary'!BF9</f>
        <v>7.09</v>
      </c>
      <c r="BE3" s="2">
        <f>+'Detailed Summary'!BG9</f>
        <v>7.1</v>
      </c>
      <c r="BF3" s="2">
        <f>+'Detailed Summary'!BH9</f>
        <v>7.12</v>
      </c>
      <c r="BG3" s="2">
        <f>+'Detailed Summary'!BI9</f>
        <v>7.12</v>
      </c>
      <c r="BH3" s="2" t="str">
        <f>+'Detailed Summary'!BJ9</f>
        <v>TOTAL</v>
      </c>
    </row>
    <row r="4" spans="1:64">
      <c r="D4" s="51" t="str">
        <f>IF(ROUND(D67,0)=0,"done","")</f>
        <v>done</v>
      </c>
      <c r="E4" s="51" t="str">
        <f t="shared" ref="E4:BJ4" si="0">IF(ROUND(E67,0)=0,"done","")</f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>done</v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si="0"/>
        <v>done</v>
      </c>
      <c r="Z4" s="51" t="str">
        <f t="shared" si="0"/>
        <v>done</v>
      </c>
      <c r="AA4" s="51" t="str">
        <f t="shared" si="0"/>
        <v>done</v>
      </c>
      <c r="AB4" s="51" t="str">
        <f t="shared" si="0"/>
        <v>done</v>
      </c>
      <c r="AC4" s="51" t="str">
        <f t="shared" si="0"/>
        <v>done</v>
      </c>
      <c r="AD4" s="51" t="str">
        <f t="shared" si="0"/>
        <v>done</v>
      </c>
      <c r="AE4" s="51" t="str">
        <f t="shared" si="0"/>
        <v>done</v>
      </c>
      <c r="AF4" s="51" t="str">
        <f t="shared" si="0"/>
        <v>done</v>
      </c>
      <c r="AG4" s="51" t="str">
        <f>IF(ROUND(AG67,0)=0,"done","")</f>
        <v>done</v>
      </c>
      <c r="AH4" s="51" t="str">
        <f t="shared" si="0"/>
        <v>done</v>
      </c>
      <c r="AI4" s="51" t="str">
        <f t="shared" si="0"/>
        <v>done</v>
      </c>
      <c r="AJ4" s="51" t="str">
        <f t="shared" si="0"/>
        <v>done</v>
      </c>
      <c r="AK4" s="51" t="str">
        <f t="shared" si="0"/>
        <v>done</v>
      </c>
      <c r="AL4" s="51" t="str">
        <f t="shared" si="0"/>
        <v>done</v>
      </c>
      <c r="AM4" s="51" t="str">
        <f t="shared" si="0"/>
        <v>done</v>
      </c>
      <c r="AN4" s="51" t="str">
        <f t="shared" si="0"/>
        <v>done</v>
      </c>
      <c r="AO4" s="51" t="str">
        <f t="shared" si="0"/>
        <v>done</v>
      </c>
      <c r="AP4" s="51" t="str">
        <f t="shared" si="0"/>
        <v>done</v>
      </c>
      <c r="AQ4" s="51" t="str">
        <f t="shared" si="0"/>
        <v>done</v>
      </c>
      <c r="AR4" s="51" t="str">
        <f t="shared" si="0"/>
        <v>done</v>
      </c>
      <c r="AS4" s="51" t="str">
        <f t="shared" si="0"/>
        <v>done</v>
      </c>
      <c r="AT4" s="51" t="str">
        <f t="shared" si="0"/>
        <v>done</v>
      </c>
      <c r="AU4" s="51" t="str">
        <f t="shared" si="0"/>
        <v>done</v>
      </c>
      <c r="AV4" s="51" t="str">
        <f t="shared" si="0"/>
        <v>done</v>
      </c>
      <c r="AW4" s="51" t="str">
        <f t="shared" si="0"/>
        <v>done</v>
      </c>
      <c r="AX4" s="51" t="str">
        <f t="shared" si="0"/>
        <v>done</v>
      </c>
      <c r="AY4" s="51" t="str">
        <f t="shared" si="0"/>
        <v>done</v>
      </c>
      <c r="AZ4" s="51" t="str">
        <f t="shared" si="0"/>
        <v>done</v>
      </c>
      <c r="BA4" s="51" t="str">
        <f t="shared" si="0"/>
        <v>done</v>
      </c>
      <c r="BB4" s="51" t="str">
        <f t="shared" si="0"/>
        <v>done</v>
      </c>
      <c r="BC4" s="51" t="str">
        <f t="shared" si="0"/>
        <v>done</v>
      </c>
      <c r="BD4" s="51" t="str">
        <f t="shared" si="0"/>
        <v>done</v>
      </c>
      <c r="BE4" s="51" t="str">
        <f t="shared" si="0"/>
        <v>done</v>
      </c>
      <c r="BF4" s="51" t="str">
        <f t="shared" si="0"/>
        <v>done</v>
      </c>
      <c r="BG4" s="51" t="str">
        <f t="shared" si="0"/>
        <v>done</v>
      </c>
      <c r="BH4" s="51" t="str">
        <f t="shared" si="0"/>
        <v>done</v>
      </c>
      <c r="BI4" s="51" t="str">
        <f t="shared" si="0"/>
        <v>done</v>
      </c>
      <c r="BJ4" s="51" t="str">
        <f t="shared" si="0"/>
        <v>done</v>
      </c>
    </row>
    <row r="5" spans="1:64" s="1" customFormat="1" ht="51">
      <c r="A5" s="107" t="s">
        <v>130</v>
      </c>
      <c r="B5" s="107" t="s">
        <v>131</v>
      </c>
      <c r="C5" s="107" t="s">
        <v>132</v>
      </c>
      <c r="D5" s="108" t="s">
        <v>133</v>
      </c>
      <c r="E5" s="107" t="str">
        <f>+'Expense Inputs'!E5</f>
        <v>6.01 ER
Revenue &amp; Exp</v>
      </c>
      <c r="F5" s="107" t="str">
        <f>+'Expense Inputs'!F5</f>
        <v>6.02 ER
Temperature 
Normalization</v>
      </c>
      <c r="G5" s="107" t="str">
        <f>+'Expense Inputs'!G5</f>
        <v>6.03 ER
Federal 
Income Tax</v>
      </c>
      <c r="H5" s="107" t="str">
        <f>+'Expense Inputs'!H5</f>
        <v>6.04 ER
Tax Benefit 
of Interest</v>
      </c>
      <c r="I5" s="107" t="str">
        <f>+'Expense Inputs'!I5</f>
        <v>6.05 ER
Pass Through
Expenses</v>
      </c>
      <c r="J5" s="107" t="str">
        <f>+'Expense Inputs'!J5</f>
        <v>6.06 ER
Injuries &amp;
Damages</v>
      </c>
      <c r="K5" s="107" t="str">
        <f>+'Expense Inputs'!K5</f>
        <v>6.07 ER
Bad Debts</v>
      </c>
      <c r="L5" s="107" t="str">
        <f>+'Expense Inputs'!L5</f>
        <v>6.08 ER
Incentive Pay</v>
      </c>
      <c r="M5" s="107" t="str">
        <f>+'Expense Inputs'!M5</f>
        <v>6.09 ER
Excise Tax &amp;
Filing Fee</v>
      </c>
      <c r="N5" s="107" t="str">
        <f>+'Expense Inputs'!N5</f>
        <v>6.10 ER
D&amp;O
Insurance</v>
      </c>
      <c r="O5" s="107" t="str">
        <f>+'Expense Inputs'!O5</f>
        <v>6.11 ER
Interest On
Customer
Deposits</v>
      </c>
      <c r="P5" s="107" t="str">
        <f>+'Expense Inputs'!P5</f>
        <v>6.12 ER
Rate Case
Expense</v>
      </c>
      <c r="Q5" s="107" t="str">
        <f>+'Expense Inputs'!Q5</f>
        <v>6.13 ER
Pension
Plan</v>
      </c>
      <c r="R5" s="107" t="str">
        <f>+'Expense Inputs'!R5</f>
        <v>6.14 ER
Property &amp;
Liability 
Insurance</v>
      </c>
      <c r="S5" s="107" t="str">
        <f>+'Expense Inputs'!S5</f>
        <v>6.15 ER
Wage &amp;
Payroll Tax</v>
      </c>
      <c r="T5" s="107" t="str">
        <f>+'Expense Inputs'!T5</f>
        <v>6.16 ER
Investment
Plan</v>
      </c>
      <c r="U5" s="107" t="str">
        <f>+'Expense Inputs'!U5</f>
        <v>6.17 ER
Employee
Insurance</v>
      </c>
      <c r="V5" s="107" t="str">
        <f>+'Expense Inputs'!V5</f>
        <v>6.18 ER
AMA to
EOP
Ratebase</v>
      </c>
      <c r="W5" s="107" t="str">
        <f>+'Expense Inputs'!W5</f>
        <v>6.19 ER
AMA to
EOP
Depreciation</v>
      </c>
      <c r="X5" s="107" t="str">
        <f>+'Expense Inputs'!X5</f>
        <v>6.23 ER
Annualize 
Rent Exp</v>
      </c>
      <c r="Y5" s="107" t="str">
        <f>+'Expense Inputs'!Y5</f>
        <v>7.01 ER
Power
Costs</v>
      </c>
      <c r="Z5" s="107" t="str">
        <f>+'Expense Inputs'!Z5</f>
        <v>7.02 ER
Montana
Tax</v>
      </c>
      <c r="AA5" s="107" t="str">
        <f>+'Expense Inputs'!AA5</f>
        <v>7.03 ER
Wild Horse
Solar</v>
      </c>
      <c r="AB5" s="107" t="str">
        <f>+'Expense Inputs'!AB5</f>
        <v>7.04 ER
ASC 815</v>
      </c>
      <c r="AC5" s="107" t="str">
        <f>+'Expense Inputs'!AC5</f>
        <v>7.05 ER
Storm
Damage</v>
      </c>
      <c r="AD5" s="107" t="str">
        <f>+'Expense Inputs'!AD5</f>
        <v>7.07 ER
End of Life
Depr Thermals</v>
      </c>
      <c r="AE5" s="107" t="str">
        <f>+'Expense Inputs'!AE5</f>
        <v>7.08 ER
open</v>
      </c>
      <c r="AF5" s="107" t="str">
        <f>+'Expense Inputs'!AF5</f>
        <v>7.09 ER
open</v>
      </c>
      <c r="AG5" s="107" t="str">
        <f>+'Expense Inputs'!AG5</f>
        <v>6.01 EP
Revenue &amp; 
Expenses</v>
      </c>
      <c r="AH5" s="107" t="str">
        <f>+'Expense Inputs'!AH5</f>
        <v>6.02 EP
Temperature 
Normalization</v>
      </c>
      <c r="AI5" s="107" t="str">
        <f>+'Expense Inputs'!AI5</f>
        <v>6.04 EP
Tax Benefit 
of Interest</v>
      </c>
      <c r="AJ5" s="107" t="str">
        <f>+'Expense Inputs'!AJ5</f>
        <v>6.09 EP
Excise Tax &amp;
Filing Fee</v>
      </c>
      <c r="AK5" s="107" t="str">
        <f>+'Expense Inputs'!AK5</f>
        <v>6.10 EP
D&amp;O
Insurance</v>
      </c>
      <c r="AL5" s="107" t="str">
        <f>+'Expense Inputs'!AL5</f>
        <v>6.14 EP
Property &amp;
Liability 
Insurance</v>
      </c>
      <c r="AM5" s="107" t="str">
        <f>+'Expense Inputs'!AM5</f>
        <v>6.15 EP
Wage &amp;
Payroll Tax</v>
      </c>
      <c r="AN5" s="107" t="str">
        <f>+'Expense Inputs'!AN5</f>
        <v>6.16 EP
Investment
Plan</v>
      </c>
      <c r="AO5" s="107" t="str">
        <f>+'Expense Inputs'!AO5</f>
        <v>6.17 EP
Employee
Insurance</v>
      </c>
      <c r="AP5" s="107" t="str">
        <f>+'Expense Inputs'!AP5</f>
        <v>6.20 EP
Deferred Gain/
Loss on Property
Sales</v>
      </c>
      <c r="AQ5" s="107" t="str">
        <f>+'Expense Inputs'!AQ5</f>
        <v>6.21 EP
Environmental
Remediation</v>
      </c>
      <c r="AR5" s="107" t="str">
        <f>+'Expense Inputs'!AR5</f>
        <v>6.22 EP
AMI</v>
      </c>
      <c r="AS5" s="107" t="str">
        <f>+'Expense Inputs'!AS5</f>
        <v>6.23 EP
Annualize
Rent Exp</v>
      </c>
      <c r="AT5" s="107" t="str">
        <f>+'Expense Inputs'!AT5</f>
        <v>6.24 EP
GTZ
Plant &amp; 
Deferral</v>
      </c>
      <c r="AU5" s="107" t="str">
        <f>+'Expense Inputs'!AU5</f>
        <v>6.25 EP
Credit Card
Amortization</v>
      </c>
      <c r="AV5" s="107" t="str">
        <f>+'Expense Inputs'!AV5</f>
        <v>6.26 EP
Remove
Unprotected DFIT</v>
      </c>
      <c r="AW5" s="107" t="str">
        <f>+'Expense Inputs'!AW5</f>
        <v>6.27 EP
Public
Improvement</v>
      </c>
      <c r="AX5" s="107" t="str">
        <f>+'Expense Inputs'!AX5</f>
        <v>6.28 EP
Contract
Escalations</v>
      </c>
      <c r="AY5" s="107" t="str">
        <f>+'Expense Inputs'!AY5</f>
        <v>6.29 EP
HR TOPS</v>
      </c>
      <c r="AZ5" s="107" t="str">
        <f>+'Expense Inputs'!AZ5</f>
        <v>7.01 EP
Power
Costs</v>
      </c>
      <c r="BA5" s="107" t="str">
        <f>+'Expense Inputs'!BA5</f>
        <v>7.02 EP
Montana
Tax</v>
      </c>
      <c r="BB5" s="107" t="str">
        <f>+'Expense Inputs'!BB5</f>
        <v>7.05 EP
Storm
Damage</v>
      </c>
      <c r="BC5" s="107" t="str">
        <f>+'Expense Inputs'!BC5</f>
        <v>7.06 EP
Regulatory Assets
&amp; Libialities</v>
      </c>
      <c r="BD5" s="107" t="str">
        <f>+'Expense Inputs'!BD5</f>
        <v>7.08 EP
Remove EIM</v>
      </c>
      <c r="BE5" s="107" t="str">
        <f>+'Expense Inputs'!BE5</f>
        <v>7.09 EP
High Molecular
Weigt Cable</v>
      </c>
      <c r="BF5" s="107" t="str">
        <f>+'Expense Inputs'!BF5</f>
        <v>7.10 EP
Energy
Management
Systems (EMS)</v>
      </c>
      <c r="BG5" s="107" t="str">
        <f>+'Expense Inputs'!BG5</f>
        <v>7.11 EP
Ancillary</v>
      </c>
      <c r="BH5" s="107" t="str">
        <f>+'Expense Inputs'!BH5</f>
        <v>7.12 EP
Open</v>
      </c>
      <c r="BI5" s="107" t="str">
        <f>+'Expense Inputs'!BI5</f>
        <v>Subtotal Adjustments</v>
      </c>
      <c r="BJ5" s="107" t="str">
        <f>+'Expense Inputs'!BJ5</f>
        <v>Total Adjusted Operations</v>
      </c>
      <c r="BK5" s="107"/>
      <c r="BL5" s="107"/>
    </row>
    <row r="6" spans="1:64">
      <c r="A6" s="1">
        <f ca="1">CELL("row",A6)</f>
        <v>6</v>
      </c>
      <c r="B6" s="5" t="s">
        <v>346</v>
      </c>
      <c r="C6" s="2" t="s">
        <v>13</v>
      </c>
      <c r="D6" s="332">
        <f>+'Proforma Revenue'!D8</f>
        <v>2161701872.5900002</v>
      </c>
      <c r="E6" s="332">
        <f>+'Adj 6.01Rev'!L23</f>
        <v>30783028.031833984</v>
      </c>
      <c r="F6" s="332">
        <f>+'Adj 6.02 Rev'!L17</f>
        <v>5274141</v>
      </c>
      <c r="G6" s="332"/>
      <c r="H6" s="332"/>
      <c r="I6" s="332">
        <f>'Adj 6.05 Rev'!L24</f>
        <v>-202501098.14060193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>
        <f>+'Adj 6.01Rev'!S23</f>
        <v>-23299771.48</v>
      </c>
      <c r="AH6" s="332">
        <f>+'Adj 6.02 Rev'!Q17</f>
        <v>9108946</v>
      </c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2"/>
      <c r="BC6" s="332"/>
      <c r="BD6" s="332"/>
      <c r="BE6" s="332"/>
      <c r="BF6" s="332"/>
      <c r="BG6" s="332"/>
      <c r="BH6" s="332"/>
      <c r="BI6" s="332">
        <f>SUM(E6:BH6)</f>
        <v>-180634754.58876795</v>
      </c>
      <c r="BJ6" s="332">
        <f>SUM(BI6,D6)</f>
        <v>1981067118.0012321</v>
      </c>
    </row>
    <row r="7" spans="1:64">
      <c r="A7" s="1">
        <f t="shared" ref="A7:A60" ca="1" si="1">CELL("row",A7)</f>
        <v>7</v>
      </c>
      <c r="B7" s="5" t="s">
        <v>12</v>
      </c>
      <c r="C7" s="2" t="s">
        <v>14</v>
      </c>
      <c r="D7" s="332">
        <f>+'Proforma Revenue'!F8+'Proforma Revenue'!H8</f>
        <v>3531894.3000000026</v>
      </c>
      <c r="E7" s="332">
        <f>+'Adj 6.01Rev'!N23</f>
        <v>10516954.367969999</v>
      </c>
      <c r="F7" s="332">
        <f>+'Adj 6.02 Rev'!M17</f>
        <v>3019</v>
      </c>
      <c r="G7" s="332"/>
      <c r="H7" s="332"/>
      <c r="I7" s="332">
        <f>'Adj 6.05 Rev'!N24</f>
        <v>-3934495.8879700005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8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>
        <f>SUM(E7:BH7)</f>
        <v>6585477.4799999986</v>
      </c>
      <c r="BJ7" s="332">
        <f>SUM(BI7,D7)</f>
        <v>10117371.780000001</v>
      </c>
      <c r="BL7" s="110"/>
    </row>
    <row r="8" spans="1:64">
      <c r="A8" s="1">
        <f t="shared" ca="1" si="1"/>
        <v>8</v>
      </c>
      <c r="B8" s="5" t="s">
        <v>347</v>
      </c>
      <c r="C8" s="5" t="s">
        <v>1019</v>
      </c>
      <c r="D8" s="332">
        <v>0</v>
      </c>
      <c r="E8" s="332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8">
        <f>+'Adj 6.01Rev'!V23</f>
        <v>5493553</v>
      </c>
      <c r="AH8" s="332">
        <v>0</v>
      </c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>
        <f>SUM(E8:BH8)</f>
        <v>5493553</v>
      </c>
      <c r="BJ8" s="332">
        <f>SUM(BI8,D8)</f>
        <v>5493553</v>
      </c>
      <c r="BL8" s="110"/>
    </row>
    <row r="9" spans="1:64">
      <c r="A9" s="1">
        <f t="shared" ca="1" si="1"/>
        <v>9</v>
      </c>
      <c r="B9" s="5" t="s">
        <v>1020</v>
      </c>
      <c r="C9" s="2" t="s">
        <v>15</v>
      </c>
      <c r="D9" s="332">
        <f>+'Proforma Revenue'!E8</f>
        <v>340431.52</v>
      </c>
      <c r="E9" s="332">
        <f>+'Adj 6.01Rev'!M23</f>
        <v>114.23000000000138</v>
      </c>
      <c r="F9" s="332"/>
      <c r="G9" s="332"/>
      <c r="H9" s="332"/>
      <c r="I9" s="332">
        <f>'Adj 6.05 Rev'!M24</f>
        <v>-16204.59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>
        <f>SUM(E9:BH9)</f>
        <v>-16090.359999999999</v>
      </c>
      <c r="BJ9" s="332">
        <f>SUM(BI9,D9)</f>
        <v>324341.16000000003</v>
      </c>
      <c r="BK9" s="37"/>
    </row>
    <row r="10" spans="1:64">
      <c r="A10" s="1">
        <f t="shared" ca="1" si="1"/>
        <v>10</v>
      </c>
      <c r="B10" s="3" t="s">
        <v>19</v>
      </c>
      <c r="C10" s="3" t="s">
        <v>13</v>
      </c>
      <c r="D10" s="333">
        <f t="shared" ref="D10:AI10" si="2">SUM(D6:D9)</f>
        <v>2165574198.4100003</v>
      </c>
      <c r="E10" s="333">
        <f t="shared" si="2"/>
        <v>41300096.629803978</v>
      </c>
      <c r="F10" s="333">
        <f t="shared" si="2"/>
        <v>5277160</v>
      </c>
      <c r="G10" s="333">
        <f t="shared" si="2"/>
        <v>0</v>
      </c>
      <c r="H10" s="333">
        <f t="shared" si="2"/>
        <v>0</v>
      </c>
      <c r="I10" s="333">
        <f t="shared" si="2"/>
        <v>-206451798.61857194</v>
      </c>
      <c r="J10" s="333">
        <f t="shared" si="2"/>
        <v>0</v>
      </c>
      <c r="K10" s="333">
        <f t="shared" si="2"/>
        <v>0</v>
      </c>
      <c r="L10" s="333">
        <f t="shared" si="2"/>
        <v>0</v>
      </c>
      <c r="M10" s="333">
        <f t="shared" si="2"/>
        <v>0</v>
      </c>
      <c r="N10" s="333">
        <f t="shared" si="2"/>
        <v>0</v>
      </c>
      <c r="O10" s="333">
        <f t="shared" si="2"/>
        <v>0</v>
      </c>
      <c r="P10" s="333">
        <f t="shared" si="2"/>
        <v>0</v>
      </c>
      <c r="Q10" s="333">
        <f t="shared" si="2"/>
        <v>0</v>
      </c>
      <c r="R10" s="333">
        <f t="shared" si="2"/>
        <v>0</v>
      </c>
      <c r="S10" s="333">
        <f t="shared" si="2"/>
        <v>0</v>
      </c>
      <c r="T10" s="333">
        <f t="shared" si="2"/>
        <v>0</v>
      </c>
      <c r="U10" s="333">
        <f t="shared" si="2"/>
        <v>0</v>
      </c>
      <c r="V10" s="333">
        <f t="shared" si="2"/>
        <v>0</v>
      </c>
      <c r="W10" s="333">
        <f t="shared" si="2"/>
        <v>0</v>
      </c>
      <c r="X10" s="333">
        <f t="shared" si="2"/>
        <v>0</v>
      </c>
      <c r="Y10" s="333">
        <f t="shared" si="2"/>
        <v>0</v>
      </c>
      <c r="Z10" s="333">
        <f t="shared" si="2"/>
        <v>0</v>
      </c>
      <c r="AA10" s="333">
        <f t="shared" si="2"/>
        <v>0</v>
      </c>
      <c r="AB10" s="333">
        <f t="shared" si="2"/>
        <v>0</v>
      </c>
      <c r="AC10" s="333">
        <f t="shared" si="2"/>
        <v>0</v>
      </c>
      <c r="AD10" s="333">
        <f t="shared" si="2"/>
        <v>0</v>
      </c>
      <c r="AE10" s="333">
        <f t="shared" si="2"/>
        <v>0</v>
      </c>
      <c r="AF10" s="333">
        <f t="shared" si="2"/>
        <v>0</v>
      </c>
      <c r="AG10" s="333">
        <f>SUM(AG6:AG9)</f>
        <v>-17806218.48</v>
      </c>
      <c r="AH10" s="333">
        <f t="shared" si="2"/>
        <v>9108946</v>
      </c>
      <c r="AI10" s="333">
        <f t="shared" si="2"/>
        <v>0</v>
      </c>
      <c r="AJ10" s="333">
        <f t="shared" ref="AJ10:BJ10" si="3">SUM(AJ6:AJ9)</f>
        <v>0</v>
      </c>
      <c r="AK10" s="333">
        <f t="shared" si="3"/>
        <v>0</v>
      </c>
      <c r="AL10" s="333">
        <f t="shared" si="3"/>
        <v>0</v>
      </c>
      <c r="AM10" s="333">
        <f t="shared" si="3"/>
        <v>0</v>
      </c>
      <c r="AN10" s="333">
        <f t="shared" si="3"/>
        <v>0</v>
      </c>
      <c r="AO10" s="333">
        <f t="shared" si="3"/>
        <v>0</v>
      </c>
      <c r="AP10" s="333">
        <f t="shared" si="3"/>
        <v>0</v>
      </c>
      <c r="AQ10" s="333">
        <f t="shared" si="3"/>
        <v>0</v>
      </c>
      <c r="AR10" s="333">
        <f t="shared" si="3"/>
        <v>0</v>
      </c>
      <c r="AS10" s="333">
        <f t="shared" si="3"/>
        <v>0</v>
      </c>
      <c r="AT10" s="333">
        <f t="shared" si="3"/>
        <v>0</v>
      </c>
      <c r="AU10" s="333">
        <f t="shared" si="3"/>
        <v>0</v>
      </c>
      <c r="AV10" s="333">
        <f t="shared" si="3"/>
        <v>0</v>
      </c>
      <c r="AW10" s="333">
        <f t="shared" si="3"/>
        <v>0</v>
      </c>
      <c r="AX10" s="333">
        <f t="shared" si="3"/>
        <v>0</v>
      </c>
      <c r="AY10" s="333">
        <f t="shared" si="3"/>
        <v>0</v>
      </c>
      <c r="AZ10" s="333">
        <f t="shared" si="3"/>
        <v>0</v>
      </c>
      <c r="BA10" s="333">
        <f t="shared" si="3"/>
        <v>0</v>
      </c>
      <c r="BB10" s="333">
        <f t="shared" si="3"/>
        <v>0</v>
      </c>
      <c r="BC10" s="333">
        <f t="shared" si="3"/>
        <v>0</v>
      </c>
      <c r="BD10" s="333">
        <f t="shared" si="3"/>
        <v>0</v>
      </c>
      <c r="BE10" s="333">
        <f t="shared" si="3"/>
        <v>0</v>
      </c>
      <c r="BF10" s="333">
        <f t="shared" si="3"/>
        <v>0</v>
      </c>
      <c r="BG10" s="333">
        <f t="shared" si="3"/>
        <v>0</v>
      </c>
      <c r="BH10" s="333">
        <f t="shared" si="3"/>
        <v>0</v>
      </c>
      <c r="BI10" s="333">
        <f t="shared" si="3"/>
        <v>-168571814.46876797</v>
      </c>
      <c r="BJ10" s="333">
        <f t="shared" si="3"/>
        <v>1997002383.9412322</v>
      </c>
      <c r="BK10" s="38">
        <f>+'Proforma Revenue'!C36</f>
        <v>1997002381.979804</v>
      </c>
      <c r="BL10" s="110">
        <f>+BJ10-BK10</f>
        <v>1.961428165435791</v>
      </c>
    </row>
    <row r="11" spans="1:64">
      <c r="A11" s="1">
        <f t="shared" ca="1" si="1"/>
        <v>11</v>
      </c>
      <c r="B11" s="5"/>
      <c r="C11" s="5"/>
      <c r="D11" s="332">
        <f>+'12-2018 Income Statement'!B18+'12-2018 Income Statement'!B21-D10</f>
        <v>0</v>
      </c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</row>
    <row r="12" spans="1:64">
      <c r="A12" s="1">
        <f t="shared" ca="1" si="1"/>
        <v>12</v>
      </c>
      <c r="B12" s="5" t="s">
        <v>352</v>
      </c>
      <c r="C12" s="2" t="s">
        <v>16</v>
      </c>
      <c r="D12" s="332">
        <f>+'12-2018 Income Statement'!B25</f>
        <v>155333122.24000001</v>
      </c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>
        <f>+'Detailed Summary'!BA16</f>
        <v>-149863634.21735081</v>
      </c>
      <c r="BA12" s="332"/>
      <c r="BB12" s="332"/>
      <c r="BC12" s="332"/>
      <c r="BD12" s="332"/>
      <c r="BE12" s="332"/>
      <c r="BF12" s="332"/>
      <c r="BG12" s="332"/>
      <c r="BH12" s="332"/>
      <c r="BI12" s="332">
        <f>SUM(E12:BH12)</f>
        <v>-149863634.21735081</v>
      </c>
      <c r="BJ12" s="332">
        <f>SUM(BI12,D12)</f>
        <v>5469488.0226491988</v>
      </c>
    </row>
    <row r="13" spans="1:64">
      <c r="A13" s="1">
        <f t="shared" ca="1" si="1"/>
        <v>13</v>
      </c>
      <c r="B13" s="2" t="s">
        <v>20</v>
      </c>
      <c r="C13" s="3" t="s">
        <v>21</v>
      </c>
      <c r="D13" s="111">
        <f t="shared" ref="D13:BJ13" si="4">+D12+D10</f>
        <v>2320907320.6500006</v>
      </c>
      <c r="E13" s="111">
        <f>+E12+E10</f>
        <v>41300096.629803978</v>
      </c>
      <c r="F13" s="111">
        <f t="shared" si="4"/>
        <v>5277160</v>
      </c>
      <c r="G13" s="111">
        <f t="shared" si="4"/>
        <v>0</v>
      </c>
      <c r="H13" s="111">
        <f t="shared" ref="H13:BH13" si="5">+H12+H10</f>
        <v>0</v>
      </c>
      <c r="I13" s="111">
        <f t="shared" si="5"/>
        <v>-206451798.61857194</v>
      </c>
      <c r="J13" s="111">
        <f t="shared" si="5"/>
        <v>0</v>
      </c>
      <c r="K13" s="111">
        <f t="shared" si="5"/>
        <v>0</v>
      </c>
      <c r="L13" s="111">
        <f t="shared" si="5"/>
        <v>0</v>
      </c>
      <c r="M13" s="111">
        <f t="shared" si="5"/>
        <v>0</v>
      </c>
      <c r="N13" s="111">
        <f t="shared" si="5"/>
        <v>0</v>
      </c>
      <c r="O13" s="111">
        <f t="shared" si="5"/>
        <v>0</v>
      </c>
      <c r="P13" s="111">
        <f t="shared" si="5"/>
        <v>0</v>
      </c>
      <c r="Q13" s="111">
        <f t="shared" si="5"/>
        <v>0</v>
      </c>
      <c r="R13" s="111">
        <f t="shared" si="5"/>
        <v>0</v>
      </c>
      <c r="S13" s="111">
        <f t="shared" si="5"/>
        <v>0</v>
      </c>
      <c r="T13" s="111">
        <f t="shared" si="5"/>
        <v>0</v>
      </c>
      <c r="U13" s="111">
        <f t="shared" si="5"/>
        <v>0</v>
      </c>
      <c r="V13" s="111">
        <f t="shared" si="5"/>
        <v>0</v>
      </c>
      <c r="W13" s="111">
        <f t="shared" si="5"/>
        <v>0</v>
      </c>
      <c r="X13" s="111">
        <f t="shared" ref="X13" si="6">+X12+X10</f>
        <v>0</v>
      </c>
      <c r="Y13" s="111">
        <f t="shared" si="5"/>
        <v>0</v>
      </c>
      <c r="Z13" s="111">
        <f t="shared" si="5"/>
        <v>0</v>
      </c>
      <c r="AA13" s="111">
        <f t="shared" si="5"/>
        <v>0</v>
      </c>
      <c r="AB13" s="111">
        <f t="shared" si="5"/>
        <v>0</v>
      </c>
      <c r="AC13" s="111">
        <f t="shared" si="5"/>
        <v>0</v>
      </c>
      <c r="AD13" s="111">
        <f t="shared" si="5"/>
        <v>0</v>
      </c>
      <c r="AE13" s="111">
        <f t="shared" si="5"/>
        <v>0</v>
      </c>
      <c r="AF13" s="111">
        <f t="shared" si="5"/>
        <v>0</v>
      </c>
      <c r="AG13" s="111">
        <f>+AG12+AG10</f>
        <v>-17806218.48</v>
      </c>
      <c r="AH13" s="111">
        <f t="shared" si="5"/>
        <v>9108946</v>
      </c>
      <c r="AI13" s="111">
        <f t="shared" si="5"/>
        <v>0</v>
      </c>
      <c r="AJ13" s="111">
        <f t="shared" si="5"/>
        <v>0</v>
      </c>
      <c r="AK13" s="111">
        <f t="shared" si="5"/>
        <v>0</v>
      </c>
      <c r="AL13" s="111">
        <f t="shared" si="5"/>
        <v>0</v>
      </c>
      <c r="AM13" s="111">
        <f t="shared" si="5"/>
        <v>0</v>
      </c>
      <c r="AN13" s="111">
        <f t="shared" si="5"/>
        <v>0</v>
      </c>
      <c r="AO13" s="111">
        <f t="shared" si="5"/>
        <v>0</v>
      </c>
      <c r="AP13" s="111">
        <f t="shared" si="5"/>
        <v>0</v>
      </c>
      <c r="AQ13" s="111">
        <f t="shared" si="5"/>
        <v>0</v>
      </c>
      <c r="AR13" s="111">
        <f t="shared" si="5"/>
        <v>0</v>
      </c>
      <c r="AS13" s="111">
        <f t="shared" si="5"/>
        <v>0</v>
      </c>
      <c r="AT13" s="111">
        <f t="shared" si="5"/>
        <v>0</v>
      </c>
      <c r="AU13" s="111">
        <f t="shared" si="5"/>
        <v>0</v>
      </c>
      <c r="AV13" s="111">
        <f t="shared" si="5"/>
        <v>0</v>
      </c>
      <c r="AW13" s="111">
        <f t="shared" si="5"/>
        <v>0</v>
      </c>
      <c r="AX13" s="111">
        <f t="shared" si="5"/>
        <v>0</v>
      </c>
      <c r="AY13" s="111">
        <f t="shared" si="5"/>
        <v>0</v>
      </c>
      <c r="AZ13" s="111">
        <f t="shared" si="5"/>
        <v>-149863634.21735081</v>
      </c>
      <c r="BA13" s="111">
        <f t="shared" si="5"/>
        <v>0</v>
      </c>
      <c r="BB13" s="111">
        <f t="shared" si="5"/>
        <v>0</v>
      </c>
      <c r="BC13" s="111">
        <f t="shared" si="5"/>
        <v>0</v>
      </c>
      <c r="BD13" s="111">
        <f t="shared" si="5"/>
        <v>0</v>
      </c>
      <c r="BE13" s="111">
        <f t="shared" si="5"/>
        <v>0</v>
      </c>
      <c r="BF13" s="111">
        <f t="shared" si="5"/>
        <v>0</v>
      </c>
      <c r="BG13" s="111">
        <f t="shared" si="5"/>
        <v>0</v>
      </c>
      <c r="BH13" s="111">
        <f t="shared" si="5"/>
        <v>0</v>
      </c>
      <c r="BI13" s="111">
        <f t="shared" si="4"/>
        <v>-318435448.68611878</v>
      </c>
      <c r="BJ13" s="111">
        <f t="shared" si="4"/>
        <v>2002471871.9638815</v>
      </c>
    </row>
    <row r="14" spans="1:64">
      <c r="A14" s="1">
        <f t="shared" ca="1" si="1"/>
        <v>14</v>
      </c>
      <c r="C14" s="3"/>
      <c r="D14" s="4"/>
      <c r="E14" s="4"/>
      <c r="F14" s="4"/>
      <c r="G14" s="4"/>
      <c r="H14" s="4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/>
      <c r="BJ14" s="4"/>
    </row>
    <row r="15" spans="1:64">
      <c r="A15" s="1">
        <f t="shared" ca="1" si="1"/>
        <v>15</v>
      </c>
      <c r="B15" s="2" t="s">
        <v>865</v>
      </c>
      <c r="C15" s="3" t="s">
        <v>864</v>
      </c>
      <c r="D15" s="332">
        <f>+'12-2018 Income Statement'!B28</f>
        <v>-24054569</v>
      </c>
      <c r="E15" s="332">
        <f>+'Adj 6.01Rev'!O27</f>
        <v>24054569</v>
      </c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>
        <f>SUM(E15:BH15)</f>
        <v>24054569</v>
      </c>
      <c r="BJ15" s="332">
        <f>SUM(BI15,D15)</f>
        <v>0</v>
      </c>
    </row>
    <row r="16" spans="1:64">
      <c r="A16" s="1">
        <f t="shared" ca="1" si="1"/>
        <v>16</v>
      </c>
      <c r="B16" s="2" t="s">
        <v>866</v>
      </c>
      <c r="C16" s="3" t="s">
        <v>867</v>
      </c>
      <c r="D16" s="111">
        <f>+D15</f>
        <v>-24054569</v>
      </c>
      <c r="E16" s="111">
        <f t="shared" ref="E16:BJ16" si="7">+E15</f>
        <v>24054569</v>
      </c>
      <c r="F16" s="111">
        <f t="shared" si="7"/>
        <v>0</v>
      </c>
      <c r="G16" s="111">
        <f t="shared" si="7"/>
        <v>0</v>
      </c>
      <c r="H16" s="111">
        <f t="shared" si="7"/>
        <v>0</v>
      </c>
      <c r="I16" s="111">
        <f t="shared" ref="I16" si="8">+I15</f>
        <v>0</v>
      </c>
      <c r="J16" s="111">
        <f t="shared" ref="J16" si="9">+J15</f>
        <v>0</v>
      </c>
      <c r="K16" s="111">
        <f t="shared" ref="K16" si="10">+K15</f>
        <v>0</v>
      </c>
      <c r="L16" s="111">
        <f t="shared" ref="L16" si="11">+L15</f>
        <v>0</v>
      </c>
      <c r="M16" s="111">
        <f t="shared" ref="M16" si="12">+M15</f>
        <v>0</v>
      </c>
      <c r="N16" s="111">
        <f t="shared" ref="N16" si="13">+N15</f>
        <v>0</v>
      </c>
      <c r="O16" s="111">
        <f t="shared" ref="O16" si="14">+O15</f>
        <v>0</v>
      </c>
      <c r="P16" s="111">
        <f t="shared" ref="P16" si="15">+P15</f>
        <v>0</v>
      </c>
      <c r="Q16" s="111">
        <f t="shared" ref="Q16" si="16">+Q15</f>
        <v>0</v>
      </c>
      <c r="R16" s="111">
        <f t="shared" ref="R16" si="17">+R15</f>
        <v>0</v>
      </c>
      <c r="S16" s="111">
        <f t="shared" ref="S16" si="18">+S15</f>
        <v>0</v>
      </c>
      <c r="T16" s="111">
        <f t="shared" ref="T16" si="19">+T15</f>
        <v>0</v>
      </c>
      <c r="U16" s="111">
        <f t="shared" ref="U16" si="20">+U15</f>
        <v>0</v>
      </c>
      <c r="V16" s="111">
        <f t="shared" ref="V16" si="21">+V15</f>
        <v>0</v>
      </c>
      <c r="W16" s="111">
        <f t="shared" ref="W16:X16" si="22">+W15</f>
        <v>0</v>
      </c>
      <c r="X16" s="111">
        <f t="shared" si="22"/>
        <v>0</v>
      </c>
      <c r="Y16" s="111">
        <f t="shared" ref="Y16" si="23">+Y15</f>
        <v>0</v>
      </c>
      <c r="Z16" s="111">
        <f t="shared" ref="Z16" si="24">+Z15</f>
        <v>0</v>
      </c>
      <c r="AA16" s="111">
        <f t="shared" ref="AA16" si="25">+AA15</f>
        <v>0</v>
      </c>
      <c r="AB16" s="111">
        <f t="shared" ref="AB16" si="26">+AB15</f>
        <v>0</v>
      </c>
      <c r="AC16" s="111">
        <f t="shared" ref="AC16" si="27">+AC15</f>
        <v>0</v>
      </c>
      <c r="AD16" s="111">
        <f t="shared" ref="AD16" si="28">+AD15</f>
        <v>0</v>
      </c>
      <c r="AE16" s="111">
        <f t="shared" ref="AE16" si="29">+AE15</f>
        <v>0</v>
      </c>
      <c r="AF16" s="111">
        <f t="shared" ref="AF16" si="30">+AF15</f>
        <v>0</v>
      </c>
      <c r="AG16" s="111">
        <f t="shared" ref="AG16" si="31">+AG15</f>
        <v>0</v>
      </c>
      <c r="AH16" s="111">
        <f t="shared" ref="AH16" si="32">+AH15</f>
        <v>0</v>
      </c>
      <c r="AI16" s="111">
        <f t="shared" ref="AI16" si="33">+AI15</f>
        <v>0</v>
      </c>
      <c r="AJ16" s="111">
        <f t="shared" ref="AJ16" si="34">+AJ15</f>
        <v>0</v>
      </c>
      <c r="AK16" s="111">
        <f t="shared" ref="AK16" si="35">+AK15</f>
        <v>0</v>
      </c>
      <c r="AL16" s="111">
        <f t="shared" ref="AL16" si="36">+AL15</f>
        <v>0</v>
      </c>
      <c r="AM16" s="111">
        <f t="shared" ref="AM16" si="37">+AM15</f>
        <v>0</v>
      </c>
      <c r="AN16" s="111">
        <f t="shared" ref="AN16" si="38">+AN15</f>
        <v>0</v>
      </c>
      <c r="AO16" s="111">
        <f t="shared" ref="AO16" si="39">+AO15</f>
        <v>0</v>
      </c>
      <c r="AP16" s="111">
        <f t="shared" ref="AP16" si="40">+AP15</f>
        <v>0</v>
      </c>
      <c r="AQ16" s="111">
        <f t="shared" ref="AQ16" si="41">+AQ15</f>
        <v>0</v>
      </c>
      <c r="AR16" s="111">
        <f t="shared" ref="AR16" si="42">+AR15</f>
        <v>0</v>
      </c>
      <c r="AS16" s="111">
        <f t="shared" ref="AS16" si="43">+AS15</f>
        <v>0</v>
      </c>
      <c r="AT16" s="111">
        <f t="shared" ref="AT16" si="44">+AT15</f>
        <v>0</v>
      </c>
      <c r="AU16" s="111">
        <f t="shared" ref="AU16" si="45">+AU15</f>
        <v>0</v>
      </c>
      <c r="AV16" s="111">
        <f t="shared" ref="AV16" si="46">+AV15</f>
        <v>0</v>
      </c>
      <c r="AW16" s="111">
        <f t="shared" ref="AW16" si="47">+AW15</f>
        <v>0</v>
      </c>
      <c r="AX16" s="111">
        <f t="shared" ref="AX16" si="48">+AX15</f>
        <v>0</v>
      </c>
      <c r="AY16" s="111">
        <f t="shared" ref="AY16" si="49">+AY15</f>
        <v>0</v>
      </c>
      <c r="AZ16" s="111">
        <f t="shared" ref="AZ16" si="50">+AZ15</f>
        <v>0</v>
      </c>
      <c r="BA16" s="111">
        <f t="shared" ref="BA16" si="51">+BA15</f>
        <v>0</v>
      </c>
      <c r="BB16" s="111">
        <f t="shared" ref="BB16" si="52">+BB15</f>
        <v>0</v>
      </c>
      <c r="BC16" s="111">
        <f t="shared" ref="BC16" si="53">+BC15</f>
        <v>0</v>
      </c>
      <c r="BD16" s="111">
        <f t="shared" ref="BD16" si="54">+BD15</f>
        <v>0</v>
      </c>
      <c r="BE16" s="111">
        <f t="shared" ref="BE16" si="55">+BE15</f>
        <v>0</v>
      </c>
      <c r="BF16" s="111">
        <f t="shared" ref="BF16" si="56">+BF15</f>
        <v>0</v>
      </c>
      <c r="BG16" s="111">
        <f t="shared" ref="BG16" si="57">+BG15</f>
        <v>0</v>
      </c>
      <c r="BH16" s="111">
        <f t="shared" ref="BH16" si="58">+BH15</f>
        <v>0</v>
      </c>
      <c r="BI16" s="111">
        <f t="shared" si="7"/>
        <v>24054569</v>
      </c>
      <c r="BJ16" s="111">
        <f t="shared" si="7"/>
        <v>0</v>
      </c>
    </row>
    <row r="17" spans="1:62">
      <c r="A17" s="1">
        <f t="shared" ca="1" si="1"/>
        <v>17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</row>
    <row r="18" spans="1:62">
      <c r="A18" s="1">
        <f t="shared" ca="1" si="1"/>
        <v>18</v>
      </c>
      <c r="C18" s="5" t="s">
        <v>135</v>
      </c>
      <c r="D18" s="4"/>
      <c r="E18" s="4"/>
      <c r="F18" s="4"/>
      <c r="G18" s="339"/>
      <c r="H18" s="4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4"/>
      <c r="BJ18" s="4"/>
    </row>
    <row r="19" spans="1:62">
      <c r="A19" s="1">
        <f t="shared" ca="1" si="1"/>
        <v>19</v>
      </c>
      <c r="B19" s="5" t="s">
        <v>136</v>
      </c>
      <c r="C19" s="5" t="s">
        <v>333</v>
      </c>
      <c r="D19" s="4">
        <f>+'2018 Other Op Rev'!F6</f>
        <v>2151272.19</v>
      </c>
      <c r="E19" s="4"/>
      <c r="F19" s="4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0</v>
      </c>
      <c r="BJ19" s="4">
        <f>SUM(BI19,D19)</f>
        <v>2151272.19</v>
      </c>
    </row>
    <row r="20" spans="1:62">
      <c r="A20" s="1">
        <f t="shared" ca="1" si="1"/>
        <v>20</v>
      </c>
      <c r="B20" s="5" t="s">
        <v>137</v>
      </c>
      <c r="C20" s="3" t="s">
        <v>334</v>
      </c>
      <c r="D20" s="110">
        <f>+'2018 Other Op Rev'!F7</f>
        <v>300105</v>
      </c>
      <c r="E20" s="4"/>
      <c r="F20" s="4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4">
        <f>SUM(E20:BH20)</f>
        <v>0</v>
      </c>
      <c r="BJ20" s="4">
        <f>SUM(BI20,D20)</f>
        <v>300105</v>
      </c>
    </row>
    <row r="21" spans="1:62">
      <c r="A21" s="1">
        <f t="shared" ca="1" si="1"/>
        <v>21</v>
      </c>
      <c r="B21" s="2" t="s">
        <v>22</v>
      </c>
      <c r="C21" s="3" t="s">
        <v>23</v>
      </c>
      <c r="D21" s="111">
        <f t="shared" ref="D21:BJ21" si="59">SUM(D19:D20)</f>
        <v>2451377.19</v>
      </c>
      <c r="E21" s="111">
        <f>SUM(E19:E20)</f>
        <v>0</v>
      </c>
      <c r="F21" s="111">
        <f t="shared" si="59"/>
        <v>0</v>
      </c>
      <c r="G21" s="111">
        <f t="shared" ref="G21:H21" si="60">SUM(G19:G20)</f>
        <v>0</v>
      </c>
      <c r="H21" s="111">
        <f t="shared" si="60"/>
        <v>0</v>
      </c>
      <c r="I21" s="111">
        <f t="shared" ref="I21:BH21" si="61">SUM(I19:I20)</f>
        <v>0</v>
      </c>
      <c r="J21" s="111">
        <f t="shared" si="61"/>
        <v>0</v>
      </c>
      <c r="K21" s="111">
        <f t="shared" si="61"/>
        <v>0</v>
      </c>
      <c r="L21" s="111">
        <f t="shared" si="61"/>
        <v>0</v>
      </c>
      <c r="M21" s="111">
        <f t="shared" si="61"/>
        <v>0</v>
      </c>
      <c r="N21" s="111">
        <f t="shared" si="61"/>
        <v>0</v>
      </c>
      <c r="O21" s="111">
        <f t="shared" si="61"/>
        <v>0</v>
      </c>
      <c r="P21" s="111">
        <f t="shared" si="61"/>
        <v>0</v>
      </c>
      <c r="Q21" s="111">
        <f t="shared" si="61"/>
        <v>0</v>
      </c>
      <c r="R21" s="111">
        <f t="shared" si="61"/>
        <v>0</v>
      </c>
      <c r="S21" s="111">
        <f t="shared" si="61"/>
        <v>0</v>
      </c>
      <c r="T21" s="111">
        <f t="shared" si="61"/>
        <v>0</v>
      </c>
      <c r="U21" s="111">
        <f t="shared" si="61"/>
        <v>0</v>
      </c>
      <c r="V21" s="111">
        <f t="shared" si="61"/>
        <v>0</v>
      </c>
      <c r="W21" s="111">
        <f t="shared" si="61"/>
        <v>0</v>
      </c>
      <c r="X21" s="111">
        <f t="shared" ref="X21" si="62">SUM(X19:X20)</f>
        <v>0</v>
      </c>
      <c r="Y21" s="111">
        <f t="shared" si="61"/>
        <v>0</v>
      </c>
      <c r="Z21" s="111">
        <f t="shared" si="61"/>
        <v>0</v>
      </c>
      <c r="AA21" s="111">
        <f t="shared" si="61"/>
        <v>0</v>
      </c>
      <c r="AB21" s="111">
        <f t="shared" si="61"/>
        <v>0</v>
      </c>
      <c r="AC21" s="111">
        <f t="shared" si="61"/>
        <v>0</v>
      </c>
      <c r="AD21" s="111">
        <f t="shared" si="61"/>
        <v>0</v>
      </c>
      <c r="AE21" s="111">
        <f t="shared" si="61"/>
        <v>0</v>
      </c>
      <c r="AF21" s="111">
        <f t="shared" si="61"/>
        <v>0</v>
      </c>
      <c r="AG21" s="111">
        <f>SUM(AG19:AG20)</f>
        <v>0</v>
      </c>
      <c r="AH21" s="111">
        <f t="shared" si="61"/>
        <v>0</v>
      </c>
      <c r="AI21" s="111">
        <f t="shared" si="61"/>
        <v>0</v>
      </c>
      <c r="AJ21" s="111">
        <f t="shared" si="61"/>
        <v>0</v>
      </c>
      <c r="AK21" s="111">
        <f t="shared" si="61"/>
        <v>0</v>
      </c>
      <c r="AL21" s="111">
        <f t="shared" si="61"/>
        <v>0</v>
      </c>
      <c r="AM21" s="111">
        <f t="shared" si="61"/>
        <v>0</v>
      </c>
      <c r="AN21" s="111">
        <f t="shared" si="61"/>
        <v>0</v>
      </c>
      <c r="AO21" s="111">
        <f t="shared" si="61"/>
        <v>0</v>
      </c>
      <c r="AP21" s="111">
        <f t="shared" si="61"/>
        <v>0</v>
      </c>
      <c r="AQ21" s="111">
        <f t="shared" si="61"/>
        <v>0</v>
      </c>
      <c r="AR21" s="111">
        <f t="shared" si="61"/>
        <v>0</v>
      </c>
      <c r="AS21" s="111">
        <f t="shared" si="61"/>
        <v>0</v>
      </c>
      <c r="AT21" s="111">
        <f t="shared" si="61"/>
        <v>0</v>
      </c>
      <c r="AU21" s="111">
        <f t="shared" si="61"/>
        <v>0</v>
      </c>
      <c r="AV21" s="111">
        <f t="shared" si="61"/>
        <v>0</v>
      </c>
      <c r="AW21" s="111">
        <f t="shared" si="61"/>
        <v>0</v>
      </c>
      <c r="AX21" s="111">
        <f t="shared" si="61"/>
        <v>0</v>
      </c>
      <c r="AY21" s="111">
        <f t="shared" si="61"/>
        <v>0</v>
      </c>
      <c r="AZ21" s="111">
        <f t="shared" si="61"/>
        <v>0</v>
      </c>
      <c r="BA21" s="111">
        <f t="shared" si="61"/>
        <v>0</v>
      </c>
      <c r="BB21" s="111">
        <f t="shared" si="61"/>
        <v>0</v>
      </c>
      <c r="BC21" s="111">
        <f t="shared" si="61"/>
        <v>0</v>
      </c>
      <c r="BD21" s="111">
        <f t="shared" si="61"/>
        <v>0</v>
      </c>
      <c r="BE21" s="111">
        <f t="shared" si="61"/>
        <v>0</v>
      </c>
      <c r="BF21" s="111">
        <f t="shared" si="61"/>
        <v>0</v>
      </c>
      <c r="BG21" s="111">
        <f t="shared" si="61"/>
        <v>0</v>
      </c>
      <c r="BH21" s="111">
        <f t="shared" si="61"/>
        <v>0</v>
      </c>
      <c r="BI21" s="111">
        <f t="shared" si="59"/>
        <v>0</v>
      </c>
      <c r="BJ21" s="111">
        <f t="shared" si="59"/>
        <v>2451377.19</v>
      </c>
    </row>
    <row r="22" spans="1:62">
      <c r="A22" s="1">
        <f t="shared" ca="1" si="1"/>
        <v>22</v>
      </c>
      <c r="D22" s="4"/>
      <c r="E22" s="4"/>
      <c r="F22" s="4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/>
      <c r="BJ22" s="4"/>
    </row>
    <row r="23" spans="1:62">
      <c r="A23" s="1">
        <f t="shared" ca="1" si="1"/>
        <v>23</v>
      </c>
      <c r="C23" s="2" t="s">
        <v>138</v>
      </c>
      <c r="D23" s="4"/>
      <c r="E23" s="4"/>
      <c r="F23" s="4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4"/>
      <c r="BJ23" s="4"/>
    </row>
    <row r="24" spans="1:62">
      <c r="A24" s="1">
        <f t="shared" ca="1" si="1"/>
        <v>24</v>
      </c>
      <c r="B24" s="3" t="s">
        <v>139</v>
      </c>
      <c r="C24" s="6" t="s">
        <v>71</v>
      </c>
      <c r="D24" s="4">
        <f>+'2018 Other Op Rev'!F12</f>
        <v>1314247.8600000001</v>
      </c>
      <c r="E24" s="4"/>
      <c r="F24" s="4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4">
        <f t="shared" ref="BI24:BI31" si="63">SUM(E24:BH24)</f>
        <v>0</v>
      </c>
      <c r="BJ24" s="4">
        <f t="shared" ref="BJ24:BJ31" si="64">SUM(BI24,D24)</f>
        <v>1314247.8600000001</v>
      </c>
    </row>
    <row r="25" spans="1:62">
      <c r="A25" s="1">
        <f t="shared" ca="1" si="1"/>
        <v>25</v>
      </c>
      <c r="B25" s="3" t="s">
        <v>140</v>
      </c>
      <c r="C25" s="6" t="s">
        <v>72</v>
      </c>
      <c r="D25" s="4">
        <f>+'2018 Other Op Rev'!F14</f>
        <v>1460925</v>
      </c>
      <c r="E25" s="4"/>
      <c r="F25" s="4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4">
        <f t="shared" si="63"/>
        <v>0</v>
      </c>
      <c r="BJ25" s="4">
        <f t="shared" si="64"/>
        <v>1460925</v>
      </c>
    </row>
    <row r="26" spans="1:62">
      <c r="A26" s="1">
        <f t="shared" ca="1" si="1"/>
        <v>26</v>
      </c>
      <c r="B26" s="3" t="s">
        <v>141</v>
      </c>
      <c r="C26" s="6" t="s">
        <v>73</v>
      </c>
      <c r="D26" s="4">
        <f>+'2018 Other Op Rev'!F20+'2018 Other Op Rev'!F23</f>
        <v>1019248.82</v>
      </c>
      <c r="E26" s="4"/>
      <c r="F26" s="4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si="63"/>
        <v>0</v>
      </c>
      <c r="BJ26" s="4">
        <f t="shared" si="64"/>
        <v>1019248.82</v>
      </c>
    </row>
    <row r="27" spans="1:62">
      <c r="A27" s="1">
        <f t="shared" ca="1" si="1"/>
        <v>27</v>
      </c>
      <c r="B27" s="3" t="s">
        <v>142</v>
      </c>
      <c r="C27" s="112" t="s">
        <v>769</v>
      </c>
      <c r="D27" s="4">
        <f>SUM('2018 Other Op Rev'!F16:F17,'2018 Other Op Rev'!F10:F11)</f>
        <v>1400595.91</v>
      </c>
      <c r="E27" s="4"/>
      <c r="F27" s="4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63"/>
        <v>0</v>
      </c>
      <c r="BJ27" s="4">
        <f t="shared" si="64"/>
        <v>1400595.91</v>
      </c>
    </row>
    <row r="28" spans="1:62">
      <c r="A28" s="1">
        <f t="shared" ca="1" si="1"/>
        <v>28</v>
      </c>
      <c r="B28" s="3" t="s">
        <v>143</v>
      </c>
      <c r="C28" s="6" t="s">
        <v>74</v>
      </c>
      <c r="D28" s="4">
        <f>SUM('2018 Other Op Rev'!F13,'2018 Other Op Rev'!F18)</f>
        <v>1397401.6500000001</v>
      </c>
      <c r="E28" s="4"/>
      <c r="F28" s="4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63"/>
        <v>0</v>
      </c>
      <c r="BJ28" s="4">
        <f t="shared" si="64"/>
        <v>1397401.6500000001</v>
      </c>
    </row>
    <row r="29" spans="1:62">
      <c r="A29" s="1">
        <f t="shared" ca="1" si="1"/>
        <v>29</v>
      </c>
      <c r="B29" s="3" t="s">
        <v>144</v>
      </c>
      <c r="C29" s="6" t="s">
        <v>75</v>
      </c>
      <c r="D29" s="4">
        <f>+'2018 Other Op Rev'!F19</f>
        <v>181120</v>
      </c>
      <c r="E29" s="4"/>
      <c r="F29" s="4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63"/>
        <v>0</v>
      </c>
      <c r="BJ29" s="4">
        <f t="shared" si="64"/>
        <v>181120</v>
      </c>
    </row>
    <row r="30" spans="1:62">
      <c r="A30" s="1">
        <f t="shared" ca="1" si="1"/>
        <v>30</v>
      </c>
      <c r="B30" s="3" t="s">
        <v>145</v>
      </c>
      <c r="C30" s="6" t="s">
        <v>76</v>
      </c>
      <c r="D30" s="4">
        <f>SUM('2018 Other Op Rev'!F22,'2018 Other Op Rev'!F24)</f>
        <v>4847787.22</v>
      </c>
      <c r="E30" s="4"/>
      <c r="F30" s="4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63"/>
        <v>0</v>
      </c>
      <c r="BJ30" s="4">
        <f t="shared" si="64"/>
        <v>4847787.22</v>
      </c>
    </row>
    <row r="31" spans="1:62">
      <c r="A31" s="1">
        <f t="shared" ca="1" si="1"/>
        <v>31</v>
      </c>
      <c r="B31" s="3" t="s">
        <v>146</v>
      </c>
      <c r="C31" s="112" t="s">
        <v>70</v>
      </c>
      <c r="D31" s="4">
        <f>SUM('2018 Other Op Rev'!F15,'2018 Other Op Rev'!F21)</f>
        <v>616489.76</v>
      </c>
      <c r="E31" s="4"/>
      <c r="F31" s="4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63"/>
        <v>0</v>
      </c>
      <c r="BJ31" s="4">
        <f t="shared" si="64"/>
        <v>616489.76</v>
      </c>
    </row>
    <row r="32" spans="1:62">
      <c r="A32" s="1">
        <f t="shared" ca="1" si="1"/>
        <v>32</v>
      </c>
      <c r="B32" s="2" t="s">
        <v>24</v>
      </c>
      <c r="C32" s="3" t="s">
        <v>25</v>
      </c>
      <c r="D32" s="111">
        <f t="shared" ref="D32:BJ32" si="65">SUM(D24:D31)</f>
        <v>12237816.220000001</v>
      </c>
      <c r="E32" s="111">
        <f t="shared" si="65"/>
        <v>0</v>
      </c>
      <c r="F32" s="111">
        <f t="shared" si="65"/>
        <v>0</v>
      </c>
      <c r="G32" s="111">
        <f t="shared" ref="G32:H32" si="66">SUM(G24:G31)</f>
        <v>0</v>
      </c>
      <c r="H32" s="111">
        <f t="shared" si="66"/>
        <v>0</v>
      </c>
      <c r="I32" s="111">
        <f t="shared" ref="I32:BH32" si="67">SUM(I24:I31)</f>
        <v>0</v>
      </c>
      <c r="J32" s="111">
        <f t="shared" si="67"/>
        <v>0</v>
      </c>
      <c r="K32" s="111">
        <f t="shared" si="67"/>
        <v>0</v>
      </c>
      <c r="L32" s="111">
        <f t="shared" si="67"/>
        <v>0</v>
      </c>
      <c r="M32" s="111">
        <f t="shared" si="67"/>
        <v>0</v>
      </c>
      <c r="N32" s="111">
        <f t="shared" si="67"/>
        <v>0</v>
      </c>
      <c r="O32" s="111">
        <f t="shared" si="67"/>
        <v>0</v>
      </c>
      <c r="P32" s="111">
        <f t="shared" si="67"/>
        <v>0</v>
      </c>
      <c r="Q32" s="111">
        <f t="shared" si="67"/>
        <v>0</v>
      </c>
      <c r="R32" s="111">
        <f t="shared" si="67"/>
        <v>0</v>
      </c>
      <c r="S32" s="111">
        <f t="shared" si="67"/>
        <v>0</v>
      </c>
      <c r="T32" s="111">
        <f t="shared" si="67"/>
        <v>0</v>
      </c>
      <c r="U32" s="111">
        <f t="shared" si="67"/>
        <v>0</v>
      </c>
      <c r="V32" s="111">
        <f t="shared" si="67"/>
        <v>0</v>
      </c>
      <c r="W32" s="111">
        <f t="shared" si="67"/>
        <v>0</v>
      </c>
      <c r="X32" s="111">
        <f t="shared" ref="X32" si="68">SUM(X24:X31)</f>
        <v>0</v>
      </c>
      <c r="Y32" s="111">
        <f t="shared" si="67"/>
        <v>0</v>
      </c>
      <c r="Z32" s="111">
        <f t="shared" si="67"/>
        <v>0</v>
      </c>
      <c r="AA32" s="111">
        <f t="shared" si="67"/>
        <v>0</v>
      </c>
      <c r="AB32" s="111">
        <f t="shared" si="67"/>
        <v>0</v>
      </c>
      <c r="AC32" s="111">
        <f t="shared" si="67"/>
        <v>0</v>
      </c>
      <c r="AD32" s="111">
        <f t="shared" si="67"/>
        <v>0</v>
      </c>
      <c r="AE32" s="111">
        <f t="shared" si="67"/>
        <v>0</v>
      </c>
      <c r="AF32" s="111">
        <f t="shared" si="67"/>
        <v>0</v>
      </c>
      <c r="AG32" s="111">
        <f>SUM(AG24:AG31)</f>
        <v>0</v>
      </c>
      <c r="AH32" s="111">
        <f t="shared" si="67"/>
        <v>0</v>
      </c>
      <c r="AI32" s="111">
        <f t="shared" si="67"/>
        <v>0</v>
      </c>
      <c r="AJ32" s="111">
        <f t="shared" si="67"/>
        <v>0</v>
      </c>
      <c r="AK32" s="111">
        <f t="shared" si="67"/>
        <v>0</v>
      </c>
      <c r="AL32" s="111">
        <f t="shared" si="67"/>
        <v>0</v>
      </c>
      <c r="AM32" s="111">
        <f t="shared" si="67"/>
        <v>0</v>
      </c>
      <c r="AN32" s="111">
        <f t="shared" si="67"/>
        <v>0</v>
      </c>
      <c r="AO32" s="111">
        <f t="shared" si="67"/>
        <v>0</v>
      </c>
      <c r="AP32" s="111">
        <f t="shared" si="67"/>
        <v>0</v>
      </c>
      <c r="AQ32" s="111">
        <f t="shared" si="67"/>
        <v>0</v>
      </c>
      <c r="AR32" s="111">
        <f t="shared" si="67"/>
        <v>0</v>
      </c>
      <c r="AS32" s="111">
        <f t="shared" si="67"/>
        <v>0</v>
      </c>
      <c r="AT32" s="111">
        <f t="shared" si="67"/>
        <v>0</v>
      </c>
      <c r="AU32" s="111">
        <f t="shared" si="67"/>
        <v>0</v>
      </c>
      <c r="AV32" s="111">
        <f t="shared" si="67"/>
        <v>0</v>
      </c>
      <c r="AW32" s="111">
        <f t="shared" si="67"/>
        <v>0</v>
      </c>
      <c r="AX32" s="111">
        <f t="shared" si="67"/>
        <v>0</v>
      </c>
      <c r="AY32" s="111">
        <f t="shared" si="67"/>
        <v>0</v>
      </c>
      <c r="AZ32" s="111">
        <f t="shared" si="67"/>
        <v>0</v>
      </c>
      <c r="BA32" s="111">
        <f t="shared" si="67"/>
        <v>0</v>
      </c>
      <c r="BB32" s="111">
        <f t="shared" si="67"/>
        <v>0</v>
      </c>
      <c r="BC32" s="111">
        <f t="shared" si="67"/>
        <v>0</v>
      </c>
      <c r="BD32" s="111">
        <f t="shared" si="67"/>
        <v>0</v>
      </c>
      <c r="BE32" s="111">
        <f t="shared" si="67"/>
        <v>0</v>
      </c>
      <c r="BF32" s="111">
        <f t="shared" si="67"/>
        <v>0</v>
      </c>
      <c r="BG32" s="111">
        <f t="shared" si="67"/>
        <v>0</v>
      </c>
      <c r="BH32" s="111">
        <f t="shared" si="67"/>
        <v>0</v>
      </c>
      <c r="BI32" s="111">
        <f t="shared" si="65"/>
        <v>0</v>
      </c>
      <c r="BJ32" s="111">
        <f t="shared" si="65"/>
        <v>12237816.220000001</v>
      </c>
    </row>
    <row r="33" spans="1:62">
      <c r="A33" s="1">
        <f t="shared" ca="1" si="1"/>
        <v>33</v>
      </c>
      <c r="D33" s="4">
        <f>+'2018 Other Op Rev'!G25-'Revenue Input'!D32</f>
        <v>0</v>
      </c>
      <c r="E33" s="4"/>
      <c r="F33" s="4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4"/>
      <c r="BJ33" s="4"/>
    </row>
    <row r="34" spans="1:62">
      <c r="A34" s="1">
        <f t="shared" ca="1" si="1"/>
        <v>34</v>
      </c>
      <c r="C34" s="2" t="s">
        <v>18</v>
      </c>
      <c r="D34" s="4"/>
      <c r="E34" s="4"/>
      <c r="F34" s="4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/>
      <c r="BJ34" s="4"/>
    </row>
    <row r="35" spans="1:62">
      <c r="A35" s="1">
        <f t="shared" ca="1" si="1"/>
        <v>35</v>
      </c>
      <c r="B35" s="2" t="s">
        <v>147</v>
      </c>
      <c r="C35" s="6" t="s">
        <v>88</v>
      </c>
      <c r="D35" s="4">
        <f>SUM('2018 Other Op Rev'!F32:F33)</f>
        <v>63960.97</v>
      </c>
      <c r="E35" s="4"/>
      <c r="F35" s="4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>SUM(E35:BH35)</f>
        <v>0</v>
      </c>
      <c r="BJ35" s="4">
        <f>SUM(BI35,D35)</f>
        <v>63960.97</v>
      </c>
    </row>
    <row r="36" spans="1:62">
      <c r="A36" s="1">
        <f t="shared" ca="1" si="1"/>
        <v>36</v>
      </c>
      <c r="B36" s="2" t="s">
        <v>17</v>
      </c>
      <c r="C36" s="112" t="s">
        <v>1029</v>
      </c>
      <c r="D36" s="4">
        <f>+'2018 Other Op Rev'!N35</f>
        <v>5198339.0243848944</v>
      </c>
      <c r="E36" s="4"/>
      <c r="F36" s="4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>SUM(E36:BH36)</f>
        <v>0</v>
      </c>
      <c r="BJ36" s="4">
        <f>SUM(BI36,D36)</f>
        <v>5198339.0243848944</v>
      </c>
    </row>
    <row r="37" spans="1:62">
      <c r="A37" s="1">
        <f t="shared" ca="1" si="1"/>
        <v>37</v>
      </c>
      <c r="B37" s="2" t="s">
        <v>148</v>
      </c>
      <c r="C37" s="112" t="s">
        <v>1030</v>
      </c>
      <c r="D37" s="110">
        <f>+'2018 Other Op Rev'!O35</f>
        <v>7250767.7256151056</v>
      </c>
      <c r="E37" s="4"/>
      <c r="F37" s="4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>SUM(E37:BH37)</f>
        <v>0</v>
      </c>
      <c r="BJ37" s="4">
        <f>SUM(BI37,D37)</f>
        <v>7250767.7256151056</v>
      </c>
    </row>
    <row r="38" spans="1:62">
      <c r="A38" s="1">
        <f ca="1">CELL("row",A38)</f>
        <v>38</v>
      </c>
      <c r="B38" s="2" t="s">
        <v>149</v>
      </c>
      <c r="C38" s="6" t="s">
        <v>90</v>
      </c>
      <c r="D38" s="4">
        <f>SUM('2018 Other Op Rev'!F31,'2018 Other Op Rev'!F36,'2018 Other Op Rev'!F29)</f>
        <v>1222583.4099999999</v>
      </c>
      <c r="E38" s="4"/>
      <c r="F38" s="4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>SUM(E38:BH38)</f>
        <v>0</v>
      </c>
      <c r="BJ38" s="4">
        <f>SUM(BI38,D38)</f>
        <v>1222583.4099999999</v>
      </c>
    </row>
    <row r="39" spans="1:62">
      <c r="A39" s="1">
        <f ca="1">CELL("row",A39)</f>
        <v>39</v>
      </c>
      <c r="B39" s="2" t="s">
        <v>150</v>
      </c>
      <c r="C39" s="6" t="s">
        <v>89</v>
      </c>
      <c r="D39" s="4">
        <f>+'2018 Other Op Rev'!F28</f>
        <v>4617136.54</v>
      </c>
      <c r="E39" s="4"/>
      <c r="F39" s="4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>SUM(E39:BH39)</f>
        <v>0</v>
      </c>
      <c r="BJ39" s="4">
        <f>SUM(BI39,D39)</f>
        <v>4617136.54</v>
      </c>
    </row>
    <row r="40" spans="1:62">
      <c r="A40" s="1">
        <f t="shared" ca="1" si="1"/>
        <v>40</v>
      </c>
      <c r="B40" s="3" t="s">
        <v>26</v>
      </c>
      <c r="C40" s="3" t="s">
        <v>27</v>
      </c>
      <c r="D40" s="111">
        <f t="shared" ref="D40:BJ40" si="69">SUM(D35:D39)</f>
        <v>18352787.669999998</v>
      </c>
      <c r="E40" s="111">
        <f t="shared" si="69"/>
        <v>0</v>
      </c>
      <c r="F40" s="111">
        <f t="shared" si="69"/>
        <v>0</v>
      </c>
      <c r="G40" s="111">
        <f t="shared" ref="G40:H40" si="70">SUM(G35:G39)</f>
        <v>0</v>
      </c>
      <c r="H40" s="111">
        <f t="shared" si="70"/>
        <v>0</v>
      </c>
      <c r="I40" s="111">
        <f t="shared" ref="I40:BH40" si="71">SUM(I35:I39)</f>
        <v>0</v>
      </c>
      <c r="J40" s="111">
        <f t="shared" si="71"/>
        <v>0</v>
      </c>
      <c r="K40" s="111">
        <f t="shared" si="71"/>
        <v>0</v>
      </c>
      <c r="L40" s="111">
        <f t="shared" si="71"/>
        <v>0</v>
      </c>
      <c r="M40" s="111">
        <f t="shared" si="71"/>
        <v>0</v>
      </c>
      <c r="N40" s="111">
        <f t="shared" si="71"/>
        <v>0</v>
      </c>
      <c r="O40" s="111">
        <f t="shared" si="71"/>
        <v>0</v>
      </c>
      <c r="P40" s="111">
        <f t="shared" si="71"/>
        <v>0</v>
      </c>
      <c r="Q40" s="111">
        <f t="shared" si="71"/>
        <v>0</v>
      </c>
      <c r="R40" s="111">
        <f t="shared" si="71"/>
        <v>0</v>
      </c>
      <c r="S40" s="111">
        <f t="shared" si="71"/>
        <v>0</v>
      </c>
      <c r="T40" s="111">
        <f t="shared" si="71"/>
        <v>0</v>
      </c>
      <c r="U40" s="111">
        <f t="shared" si="71"/>
        <v>0</v>
      </c>
      <c r="V40" s="111">
        <f t="shared" si="71"/>
        <v>0</v>
      </c>
      <c r="W40" s="111">
        <f t="shared" si="71"/>
        <v>0</v>
      </c>
      <c r="X40" s="111">
        <f t="shared" ref="X40" si="72">SUM(X35:X39)</f>
        <v>0</v>
      </c>
      <c r="Y40" s="111">
        <f t="shared" si="71"/>
        <v>0</v>
      </c>
      <c r="Z40" s="111">
        <f t="shared" si="71"/>
        <v>0</v>
      </c>
      <c r="AA40" s="111">
        <f t="shared" si="71"/>
        <v>0</v>
      </c>
      <c r="AB40" s="111">
        <f t="shared" si="71"/>
        <v>0</v>
      </c>
      <c r="AC40" s="111">
        <f t="shared" si="71"/>
        <v>0</v>
      </c>
      <c r="AD40" s="111">
        <f t="shared" si="71"/>
        <v>0</v>
      </c>
      <c r="AE40" s="111">
        <f t="shared" si="71"/>
        <v>0</v>
      </c>
      <c r="AF40" s="111">
        <f t="shared" si="71"/>
        <v>0</v>
      </c>
      <c r="AG40" s="111">
        <f>SUM(AG35:AG39)</f>
        <v>0</v>
      </c>
      <c r="AH40" s="111">
        <f t="shared" si="71"/>
        <v>0</v>
      </c>
      <c r="AI40" s="111">
        <f t="shared" si="71"/>
        <v>0</v>
      </c>
      <c r="AJ40" s="111">
        <f t="shared" si="71"/>
        <v>0</v>
      </c>
      <c r="AK40" s="111">
        <f t="shared" si="71"/>
        <v>0</v>
      </c>
      <c r="AL40" s="111">
        <f t="shared" si="71"/>
        <v>0</v>
      </c>
      <c r="AM40" s="111">
        <f t="shared" si="71"/>
        <v>0</v>
      </c>
      <c r="AN40" s="111">
        <f t="shared" si="71"/>
        <v>0</v>
      </c>
      <c r="AO40" s="111">
        <f t="shared" si="71"/>
        <v>0</v>
      </c>
      <c r="AP40" s="111">
        <f t="shared" si="71"/>
        <v>0</v>
      </c>
      <c r="AQ40" s="111">
        <f t="shared" si="71"/>
        <v>0</v>
      </c>
      <c r="AR40" s="111">
        <f t="shared" si="71"/>
        <v>0</v>
      </c>
      <c r="AS40" s="111">
        <f t="shared" si="71"/>
        <v>0</v>
      </c>
      <c r="AT40" s="111">
        <f t="shared" si="71"/>
        <v>0</v>
      </c>
      <c r="AU40" s="111">
        <f t="shared" si="71"/>
        <v>0</v>
      </c>
      <c r="AV40" s="111">
        <f t="shared" si="71"/>
        <v>0</v>
      </c>
      <c r="AW40" s="111">
        <f t="shared" si="71"/>
        <v>0</v>
      </c>
      <c r="AX40" s="111">
        <f t="shared" si="71"/>
        <v>0</v>
      </c>
      <c r="AY40" s="111">
        <f t="shared" si="71"/>
        <v>0</v>
      </c>
      <c r="AZ40" s="111">
        <f t="shared" si="71"/>
        <v>0</v>
      </c>
      <c r="BA40" s="111">
        <f t="shared" si="71"/>
        <v>0</v>
      </c>
      <c r="BB40" s="111">
        <f t="shared" si="71"/>
        <v>0</v>
      </c>
      <c r="BC40" s="111">
        <f t="shared" si="71"/>
        <v>0</v>
      </c>
      <c r="BD40" s="111">
        <f t="shared" si="71"/>
        <v>0</v>
      </c>
      <c r="BE40" s="111">
        <f t="shared" si="71"/>
        <v>0</v>
      </c>
      <c r="BF40" s="111">
        <f t="shared" si="71"/>
        <v>0</v>
      </c>
      <c r="BG40" s="111">
        <f t="shared" si="71"/>
        <v>0</v>
      </c>
      <c r="BH40" s="111">
        <f t="shared" si="71"/>
        <v>0</v>
      </c>
      <c r="BI40" s="111">
        <f t="shared" si="69"/>
        <v>0</v>
      </c>
      <c r="BJ40" s="111">
        <f t="shared" si="69"/>
        <v>18352787.669999998</v>
      </c>
    </row>
    <row r="41" spans="1:62">
      <c r="A41" s="1">
        <f t="shared" ca="1" si="1"/>
        <v>41</v>
      </c>
      <c r="D41" s="4">
        <f>+'2018 Other Op Rev'!F37-'Revenue Input'!D40</f>
        <v>0</v>
      </c>
      <c r="E41" s="4"/>
      <c r="F41" s="4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/>
      <c r="BJ41" s="4"/>
    </row>
    <row r="42" spans="1:62">
      <c r="A42" s="1">
        <f t="shared" ca="1" si="1"/>
        <v>42</v>
      </c>
      <c r="C42" s="2" t="s">
        <v>151</v>
      </c>
      <c r="D42" s="4"/>
      <c r="E42" s="4"/>
      <c r="F42" s="4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/>
      <c r="BJ42" s="4"/>
    </row>
    <row r="43" spans="1:62">
      <c r="A43" s="1">
        <f t="shared" ca="1" si="1"/>
        <v>43</v>
      </c>
      <c r="B43" s="5" t="s">
        <v>152</v>
      </c>
      <c r="C43" s="112" t="s">
        <v>457</v>
      </c>
      <c r="D43" s="4">
        <f>+'2018 Other Op Rev'!F61</f>
        <v>18713608.219999999</v>
      </c>
      <c r="E43" s="4"/>
      <c r="F43" s="4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>
        <f>-'[1]Electric Adj'!$H$29</f>
        <v>1465156.7585096518</v>
      </c>
      <c r="BA43" s="110"/>
      <c r="BB43" s="110"/>
      <c r="BC43" s="110"/>
      <c r="BD43" s="110"/>
      <c r="BE43" s="110"/>
      <c r="BF43" s="110"/>
      <c r="BG43" s="110"/>
      <c r="BH43" s="110"/>
      <c r="BI43" s="4">
        <f t="shared" ref="BI43:BI58" si="73">SUM(E43:BH43)</f>
        <v>1465156.7585096518</v>
      </c>
      <c r="BJ43" s="4">
        <f t="shared" ref="BJ43:BJ58" si="74">SUM(BI43,D43)</f>
        <v>20178764.97850965</v>
      </c>
    </row>
    <row r="44" spans="1:62">
      <c r="A44" s="1">
        <f t="shared" ca="1" si="1"/>
        <v>44</v>
      </c>
      <c r="B44" s="5" t="s">
        <v>39</v>
      </c>
      <c r="C44" s="6" t="s">
        <v>84</v>
      </c>
      <c r="D44" s="4">
        <f>+'2018 Other Op Rev'!F56</f>
        <v>402045.72</v>
      </c>
      <c r="E44" s="4"/>
      <c r="F44" s="4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73"/>
        <v>0</v>
      </c>
      <c r="BJ44" s="4">
        <f t="shared" si="74"/>
        <v>402045.72</v>
      </c>
    </row>
    <row r="45" spans="1:62">
      <c r="A45" s="1">
        <f t="shared" ca="1" si="1"/>
        <v>45</v>
      </c>
      <c r="B45" s="5" t="s">
        <v>40</v>
      </c>
      <c r="C45" s="6" t="s">
        <v>77</v>
      </c>
      <c r="D45" s="4">
        <f>SUM('2018 Other Op Rev'!F43,'2018 Other Op Rev'!F45)</f>
        <v>1262509.49</v>
      </c>
      <c r="E45" s="4"/>
      <c r="F45" s="4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>
        <f>+'2019 GRC IS Adjustments'!W27</f>
        <v>-858566.13</v>
      </c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73"/>
        <v>-858566.13</v>
      </c>
      <c r="BJ45" s="4">
        <f t="shared" si="74"/>
        <v>403943.36</v>
      </c>
    </row>
    <row r="46" spans="1:62">
      <c r="A46" s="1">
        <f t="shared" ca="1" si="1"/>
        <v>46</v>
      </c>
      <c r="B46" s="5" t="s">
        <v>153</v>
      </c>
      <c r="C46" s="6" t="s">
        <v>859</v>
      </c>
      <c r="D46" s="4">
        <f>+'2018 Other Op Rev'!F42</f>
        <v>35693.46</v>
      </c>
      <c r="E46" s="4"/>
      <c r="F46" s="4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73"/>
        <v>0</v>
      </c>
      <c r="BJ46" s="4">
        <f t="shared" si="74"/>
        <v>35693.46</v>
      </c>
    </row>
    <row r="47" spans="1:62">
      <c r="A47" s="1">
        <f t="shared" ca="1" si="1"/>
        <v>47</v>
      </c>
      <c r="B47" s="5" t="s">
        <v>28</v>
      </c>
      <c r="C47" s="6" t="s">
        <v>85</v>
      </c>
      <c r="D47" s="4">
        <f>'2018 Other Op Rev'!F58</f>
        <v>69470811.980000004</v>
      </c>
      <c r="E47" s="4"/>
      <c r="F47" s="4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>
        <f>-+'[1]Electric Adj'!$H$23</f>
        <v>-48055688.225346237</v>
      </c>
      <c r="BA47" s="110"/>
      <c r="BB47" s="110"/>
      <c r="BC47" s="110"/>
      <c r="BD47" s="110"/>
      <c r="BE47" s="110"/>
      <c r="BF47" s="110"/>
      <c r="BG47" s="110"/>
      <c r="BH47" s="110"/>
      <c r="BI47" s="4">
        <f t="shared" si="73"/>
        <v>-48055688.225346237</v>
      </c>
      <c r="BJ47" s="4">
        <f t="shared" si="74"/>
        <v>21415123.754653767</v>
      </c>
    </row>
    <row r="48" spans="1:62">
      <c r="A48" s="1">
        <f t="shared" ca="1" si="1"/>
        <v>48</v>
      </c>
      <c r="B48" s="5" t="s">
        <v>154</v>
      </c>
      <c r="C48" s="6" t="s">
        <v>86</v>
      </c>
      <c r="D48" s="4">
        <f>+'2018 Other Op Rev'!F41</f>
        <v>-684145.61</v>
      </c>
      <c r="E48" s="4"/>
      <c r="F48" s="4"/>
      <c r="G48" s="110"/>
      <c r="H48" s="110"/>
      <c r="I48" s="110">
        <f>'Adj 6.05 Rev'!O22</f>
        <v>684145.61</v>
      </c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4">
        <f t="shared" si="73"/>
        <v>684145.61</v>
      </c>
      <c r="BJ48" s="4">
        <f t="shared" si="74"/>
        <v>0</v>
      </c>
    </row>
    <row r="49" spans="1:62">
      <c r="A49" s="1">
        <f t="shared" ca="1" si="1"/>
        <v>49</v>
      </c>
      <c r="B49" s="5" t="s">
        <v>155</v>
      </c>
      <c r="C49" s="112" t="s">
        <v>78</v>
      </c>
      <c r="D49" s="4">
        <f>+'2018 Other Op Rev'!F54</f>
        <v>16227.01</v>
      </c>
      <c r="E49" s="4"/>
      <c r="F49" s="4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4">
        <f t="shared" si="73"/>
        <v>0</v>
      </c>
      <c r="BJ49" s="4">
        <f t="shared" si="74"/>
        <v>16227.01</v>
      </c>
    </row>
    <row r="50" spans="1:62">
      <c r="A50" s="1">
        <f ca="1">CELL("row",A50)</f>
        <v>50</v>
      </c>
      <c r="B50" s="5" t="s">
        <v>156</v>
      </c>
      <c r="C50" s="6" t="s">
        <v>87</v>
      </c>
      <c r="D50" s="4">
        <f>+'2018 Other Op Rev'!F39</f>
        <v>1720.49</v>
      </c>
      <c r="E50" s="4"/>
      <c r="F50" s="4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si="73"/>
        <v>0</v>
      </c>
      <c r="BJ50" s="4">
        <f t="shared" si="74"/>
        <v>1720.49</v>
      </c>
    </row>
    <row r="51" spans="1:62">
      <c r="A51" s="1">
        <f ca="1">CELL("row",A51)</f>
        <v>51</v>
      </c>
      <c r="B51" s="5" t="s">
        <v>157</v>
      </c>
      <c r="C51" s="6" t="s">
        <v>393</v>
      </c>
      <c r="D51" s="4">
        <f>+'2018 Other Op Rev'!F46</f>
        <v>544146.44999999995</v>
      </c>
      <c r="E51" s="4"/>
      <c r="F51" s="4"/>
      <c r="G51" s="110"/>
      <c r="H51" s="110"/>
      <c r="I51" s="110">
        <f>'Adj 6.05 Rev'!O18</f>
        <v>-544146.44999999995</v>
      </c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73"/>
        <v>-544146.44999999995</v>
      </c>
      <c r="BJ51" s="4">
        <f t="shared" si="74"/>
        <v>0</v>
      </c>
    </row>
    <row r="52" spans="1:62">
      <c r="A52" s="1">
        <f ca="1">CELL("row",A52)</f>
        <v>52</v>
      </c>
      <c r="B52" s="5" t="s">
        <v>158</v>
      </c>
      <c r="C52" s="6" t="s">
        <v>394</v>
      </c>
      <c r="D52" s="4">
        <f>+'2018 Other Op Rev'!F44</f>
        <v>81157.8</v>
      </c>
      <c r="E52" s="4"/>
      <c r="F52" s="4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73"/>
        <v>0</v>
      </c>
      <c r="BJ52" s="4">
        <f t="shared" si="74"/>
        <v>81157.8</v>
      </c>
    </row>
    <row r="53" spans="1:62">
      <c r="A53" s="1">
        <f t="shared" ref="A53:A59" ca="1" si="75">CELL("row",A53)</f>
        <v>53</v>
      </c>
      <c r="B53" s="5" t="s">
        <v>159</v>
      </c>
      <c r="C53" s="112" t="s">
        <v>860</v>
      </c>
      <c r="D53" s="4">
        <f>SUM('2018 Other Op Rev'!F47:F53)</f>
        <v>-117872.25000000012</v>
      </c>
      <c r="E53" s="4"/>
      <c r="F53" s="4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73"/>
        <v>0</v>
      </c>
      <c r="BJ53" s="4">
        <f t="shared" si="74"/>
        <v>-117872.25000000012</v>
      </c>
    </row>
    <row r="54" spans="1:62">
      <c r="A54" s="1">
        <f ca="1">CELL("row",A54)</f>
        <v>54</v>
      </c>
      <c r="B54" s="5" t="s">
        <v>160</v>
      </c>
      <c r="C54" s="112" t="s">
        <v>861</v>
      </c>
      <c r="D54" s="4">
        <f>+'2018 Other Op Rev'!F55</f>
        <v>305.69</v>
      </c>
      <c r="E54" s="4"/>
      <c r="F54" s="4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73"/>
        <v>0</v>
      </c>
      <c r="BJ54" s="4">
        <f t="shared" si="74"/>
        <v>305.69</v>
      </c>
    </row>
    <row r="55" spans="1:62">
      <c r="A55" s="1">
        <f t="shared" ca="1" si="75"/>
        <v>55</v>
      </c>
      <c r="B55" s="5" t="s">
        <v>337</v>
      </c>
      <c r="C55" s="112" t="s">
        <v>151</v>
      </c>
      <c r="D55" s="4">
        <f>SUM('2018 Other Op Rev'!F40)</f>
        <v>223368.24</v>
      </c>
      <c r="E55" s="4"/>
      <c r="F55" s="4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73"/>
        <v>0</v>
      </c>
      <c r="BJ55" s="4">
        <f t="shared" si="74"/>
        <v>223368.24</v>
      </c>
    </row>
    <row r="56" spans="1:62">
      <c r="A56" s="1">
        <f ca="1">CELL("row",A56)</f>
        <v>56</v>
      </c>
      <c r="B56" s="5" t="s">
        <v>770</v>
      </c>
      <c r="C56" s="112" t="s">
        <v>459</v>
      </c>
      <c r="D56" s="4">
        <f>+'2018 Other Op Rev'!F57</f>
        <v>12893133.630000001</v>
      </c>
      <c r="E56" s="4">
        <f>+'Adj 6.01Rev'!O25</f>
        <v>-10964420.23</v>
      </c>
      <c r="F56" s="110"/>
      <c r="G56" s="110"/>
      <c r="H56" s="110"/>
      <c r="I56" s="110">
        <f>'Adj 6.05 Rev'!O20</f>
        <v>15601474.800000001</v>
      </c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>
        <f>+'Adj 6.01Rev'!W26+'Adj 6.01Rev'!W29</f>
        <v>-17391695.510000005</v>
      </c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73"/>
        <v>-12754640.940000005</v>
      </c>
      <c r="BJ56" s="4">
        <f t="shared" si="74"/>
        <v>138492.68999999575</v>
      </c>
    </row>
    <row r="57" spans="1:62">
      <c r="A57" s="1">
        <f ca="1">CELL("row",A57)</f>
        <v>57</v>
      </c>
      <c r="B57" s="5" t="s">
        <v>771</v>
      </c>
      <c r="C57" s="112" t="s">
        <v>488</v>
      </c>
      <c r="D57" s="4">
        <f>+'2018 Other Op Rev'!F62</f>
        <v>10345744.779999999</v>
      </c>
      <c r="E57" s="4">
        <f>+'Adj 6.01Rev'!O28</f>
        <v>-10345744.779999999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73"/>
        <v>-10345744.779999999</v>
      </c>
      <c r="BJ57" s="4">
        <f t="shared" si="74"/>
        <v>0</v>
      </c>
    </row>
    <row r="58" spans="1:62">
      <c r="A58" s="1">
        <f ca="1">CELL("row",A58)</f>
        <v>58</v>
      </c>
      <c r="B58" s="5" t="s">
        <v>1016</v>
      </c>
      <c r="C58" s="112" t="s">
        <v>1017</v>
      </c>
      <c r="D58" s="110"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>
        <f>+'Adj 6.01Rev'!W30</f>
        <v>1010226.96</v>
      </c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 t="shared" si="73"/>
        <v>1010226.96</v>
      </c>
      <c r="BJ58" s="110">
        <f t="shared" si="74"/>
        <v>1010226.96</v>
      </c>
    </row>
    <row r="59" spans="1:62">
      <c r="A59" s="1">
        <f t="shared" ca="1" si="75"/>
        <v>59</v>
      </c>
      <c r="B59" s="2" t="s">
        <v>29</v>
      </c>
      <c r="C59" s="3" t="s">
        <v>32</v>
      </c>
      <c r="D59" s="111">
        <f>SUM(D43:D58)</f>
        <v>113188455.09999999</v>
      </c>
      <c r="E59" s="111">
        <f t="shared" ref="E59:BJ59" si="76">SUM(E43:E58)</f>
        <v>-21310165.009999998</v>
      </c>
      <c r="F59" s="111">
        <f t="shared" si="76"/>
        <v>0</v>
      </c>
      <c r="G59" s="111">
        <f t="shared" si="76"/>
        <v>0</v>
      </c>
      <c r="H59" s="111">
        <f t="shared" si="76"/>
        <v>0</v>
      </c>
      <c r="I59" s="111">
        <f t="shared" si="76"/>
        <v>15741473.960000001</v>
      </c>
      <c r="J59" s="111">
        <f t="shared" si="76"/>
        <v>0</v>
      </c>
      <c r="K59" s="111">
        <f t="shared" si="76"/>
        <v>0</v>
      </c>
      <c r="L59" s="111">
        <f t="shared" si="76"/>
        <v>0</v>
      </c>
      <c r="M59" s="111">
        <f t="shared" si="76"/>
        <v>0</v>
      </c>
      <c r="N59" s="111">
        <f t="shared" si="76"/>
        <v>0</v>
      </c>
      <c r="O59" s="111">
        <f t="shared" si="76"/>
        <v>0</v>
      </c>
      <c r="P59" s="111">
        <f t="shared" si="76"/>
        <v>0</v>
      </c>
      <c r="Q59" s="111">
        <f t="shared" si="76"/>
        <v>0</v>
      </c>
      <c r="R59" s="111">
        <f t="shared" si="76"/>
        <v>0</v>
      </c>
      <c r="S59" s="111">
        <f t="shared" si="76"/>
        <v>0</v>
      </c>
      <c r="T59" s="111">
        <f t="shared" si="76"/>
        <v>0</v>
      </c>
      <c r="U59" s="111">
        <f t="shared" si="76"/>
        <v>0</v>
      </c>
      <c r="V59" s="111">
        <f t="shared" si="76"/>
        <v>0</v>
      </c>
      <c r="W59" s="111">
        <f t="shared" si="76"/>
        <v>0</v>
      </c>
      <c r="X59" s="111">
        <f t="shared" si="76"/>
        <v>-858566.13</v>
      </c>
      <c r="Y59" s="111">
        <f t="shared" si="76"/>
        <v>0</v>
      </c>
      <c r="Z59" s="111">
        <f t="shared" si="76"/>
        <v>0</v>
      </c>
      <c r="AA59" s="111">
        <f t="shared" si="76"/>
        <v>0</v>
      </c>
      <c r="AB59" s="111">
        <f t="shared" si="76"/>
        <v>0</v>
      </c>
      <c r="AC59" s="111">
        <f t="shared" si="76"/>
        <v>0</v>
      </c>
      <c r="AD59" s="111">
        <f t="shared" si="76"/>
        <v>0</v>
      </c>
      <c r="AE59" s="111">
        <f t="shared" si="76"/>
        <v>0</v>
      </c>
      <c r="AF59" s="111">
        <f t="shared" si="76"/>
        <v>0</v>
      </c>
      <c r="AG59" s="111">
        <f>SUM(AG43:AG58)</f>
        <v>-16381468.550000004</v>
      </c>
      <c r="AH59" s="111">
        <f t="shared" si="76"/>
        <v>0</v>
      </c>
      <c r="AI59" s="111">
        <f t="shared" si="76"/>
        <v>0</v>
      </c>
      <c r="AJ59" s="111">
        <f t="shared" si="76"/>
        <v>0</v>
      </c>
      <c r="AK59" s="111">
        <f t="shared" si="76"/>
        <v>0</v>
      </c>
      <c r="AL59" s="111">
        <f t="shared" si="76"/>
        <v>0</v>
      </c>
      <c r="AM59" s="111">
        <f t="shared" si="76"/>
        <v>0</v>
      </c>
      <c r="AN59" s="111">
        <f t="shared" si="76"/>
        <v>0</v>
      </c>
      <c r="AO59" s="111">
        <f t="shared" si="76"/>
        <v>0</v>
      </c>
      <c r="AP59" s="111">
        <f t="shared" si="76"/>
        <v>0</v>
      </c>
      <c r="AQ59" s="111">
        <f t="shared" si="76"/>
        <v>0</v>
      </c>
      <c r="AR59" s="111">
        <f t="shared" si="76"/>
        <v>0</v>
      </c>
      <c r="AS59" s="111">
        <f t="shared" si="76"/>
        <v>0</v>
      </c>
      <c r="AT59" s="111">
        <f t="shared" si="76"/>
        <v>0</v>
      </c>
      <c r="AU59" s="111">
        <f t="shared" si="76"/>
        <v>0</v>
      </c>
      <c r="AV59" s="111">
        <f t="shared" si="76"/>
        <v>0</v>
      </c>
      <c r="AW59" s="111">
        <f t="shared" si="76"/>
        <v>0</v>
      </c>
      <c r="AX59" s="111">
        <f t="shared" si="76"/>
        <v>0</v>
      </c>
      <c r="AY59" s="111">
        <f t="shared" si="76"/>
        <v>0</v>
      </c>
      <c r="AZ59" s="111">
        <f t="shared" si="76"/>
        <v>-46590531.466836587</v>
      </c>
      <c r="BA59" s="111">
        <f t="shared" si="76"/>
        <v>0</v>
      </c>
      <c r="BB59" s="111">
        <f t="shared" si="76"/>
        <v>0</v>
      </c>
      <c r="BC59" s="111">
        <f t="shared" si="76"/>
        <v>0</v>
      </c>
      <c r="BD59" s="111">
        <f t="shared" si="76"/>
        <v>0</v>
      </c>
      <c r="BE59" s="111">
        <f t="shared" si="76"/>
        <v>0</v>
      </c>
      <c r="BF59" s="111">
        <f t="shared" si="76"/>
        <v>0</v>
      </c>
      <c r="BG59" s="111">
        <f t="shared" si="76"/>
        <v>0</v>
      </c>
      <c r="BH59" s="111">
        <f t="shared" si="76"/>
        <v>0</v>
      </c>
      <c r="BI59" s="111">
        <f t="shared" si="76"/>
        <v>-69399257.196836606</v>
      </c>
      <c r="BJ59" s="111">
        <f t="shared" si="76"/>
        <v>43789197.903163411</v>
      </c>
    </row>
    <row r="60" spans="1:62">
      <c r="A60" s="1">
        <f t="shared" ca="1" si="1"/>
        <v>60</v>
      </c>
      <c r="D60" s="4">
        <f>+'2018 Other Op Rev'!G63+'2018 Other Op Rev'!G59-D59</f>
        <v>0</v>
      </c>
      <c r="E60" s="4"/>
      <c r="F60" s="4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/>
      <c r="BJ60" s="4"/>
    </row>
    <row r="61" spans="1:62">
      <c r="A61" s="1">
        <f t="shared" ref="A61:A67" ca="1" si="77">CELL("row",A61)</f>
        <v>61</v>
      </c>
      <c r="B61" s="2" t="s">
        <v>30</v>
      </c>
      <c r="C61" s="3" t="s">
        <v>31</v>
      </c>
      <c r="D61" s="111">
        <f t="shared" ref="D61:AH61" si="78">SUM(D59,D40,D32,D21)</f>
        <v>146230436.18000001</v>
      </c>
      <c r="E61" s="111">
        <f t="shared" si="78"/>
        <v>-21310165.009999998</v>
      </c>
      <c r="F61" s="111">
        <f t="shared" si="78"/>
        <v>0</v>
      </c>
      <c r="G61" s="111">
        <f t="shared" si="78"/>
        <v>0</v>
      </c>
      <c r="H61" s="111">
        <f t="shared" si="78"/>
        <v>0</v>
      </c>
      <c r="I61" s="111">
        <f t="shared" si="78"/>
        <v>15741473.960000001</v>
      </c>
      <c r="J61" s="111">
        <f t="shared" si="78"/>
        <v>0</v>
      </c>
      <c r="K61" s="111">
        <f t="shared" si="78"/>
        <v>0</v>
      </c>
      <c r="L61" s="111">
        <f t="shared" si="78"/>
        <v>0</v>
      </c>
      <c r="M61" s="111">
        <f t="shared" si="78"/>
        <v>0</v>
      </c>
      <c r="N61" s="111">
        <f t="shared" si="78"/>
        <v>0</v>
      </c>
      <c r="O61" s="111">
        <f t="shared" si="78"/>
        <v>0</v>
      </c>
      <c r="P61" s="111">
        <f t="shared" si="78"/>
        <v>0</v>
      </c>
      <c r="Q61" s="111">
        <f t="shared" si="78"/>
        <v>0</v>
      </c>
      <c r="R61" s="111">
        <f t="shared" si="78"/>
        <v>0</v>
      </c>
      <c r="S61" s="111">
        <f t="shared" si="78"/>
        <v>0</v>
      </c>
      <c r="T61" s="111">
        <f t="shared" si="78"/>
        <v>0</v>
      </c>
      <c r="U61" s="111">
        <f t="shared" si="78"/>
        <v>0</v>
      </c>
      <c r="V61" s="111">
        <f t="shared" si="78"/>
        <v>0</v>
      </c>
      <c r="W61" s="111">
        <f t="shared" si="78"/>
        <v>0</v>
      </c>
      <c r="X61" s="111">
        <f t="shared" si="78"/>
        <v>-858566.13</v>
      </c>
      <c r="Y61" s="111">
        <f t="shared" si="78"/>
        <v>0</v>
      </c>
      <c r="Z61" s="111">
        <f t="shared" si="78"/>
        <v>0</v>
      </c>
      <c r="AA61" s="111">
        <f t="shared" si="78"/>
        <v>0</v>
      </c>
      <c r="AB61" s="111">
        <f t="shared" si="78"/>
        <v>0</v>
      </c>
      <c r="AC61" s="111">
        <f t="shared" si="78"/>
        <v>0</v>
      </c>
      <c r="AD61" s="111">
        <f t="shared" si="78"/>
        <v>0</v>
      </c>
      <c r="AE61" s="111">
        <f t="shared" si="78"/>
        <v>0</v>
      </c>
      <c r="AF61" s="111">
        <f t="shared" si="78"/>
        <v>0</v>
      </c>
      <c r="AG61" s="111">
        <f>SUM(AG59,AG40,AG32,AG21)</f>
        <v>-16381468.550000004</v>
      </c>
      <c r="AH61" s="111">
        <f t="shared" si="78"/>
        <v>0</v>
      </c>
      <c r="AI61" s="111">
        <f t="shared" ref="AI61:BJ61" si="79">SUM(AI59,AI40,AI32,AI21)</f>
        <v>0</v>
      </c>
      <c r="AJ61" s="111">
        <f t="shared" si="79"/>
        <v>0</v>
      </c>
      <c r="AK61" s="111">
        <f t="shared" si="79"/>
        <v>0</v>
      </c>
      <c r="AL61" s="111">
        <f t="shared" si="79"/>
        <v>0</v>
      </c>
      <c r="AM61" s="111">
        <f t="shared" si="79"/>
        <v>0</v>
      </c>
      <c r="AN61" s="111">
        <f t="shared" si="79"/>
        <v>0</v>
      </c>
      <c r="AO61" s="111">
        <f t="shared" si="79"/>
        <v>0</v>
      </c>
      <c r="AP61" s="111">
        <f t="shared" si="79"/>
        <v>0</v>
      </c>
      <c r="AQ61" s="111">
        <f t="shared" si="79"/>
        <v>0</v>
      </c>
      <c r="AR61" s="111">
        <f t="shared" si="79"/>
        <v>0</v>
      </c>
      <c r="AS61" s="111">
        <f t="shared" si="79"/>
        <v>0</v>
      </c>
      <c r="AT61" s="111">
        <f t="shared" si="79"/>
        <v>0</v>
      </c>
      <c r="AU61" s="111">
        <f t="shared" si="79"/>
        <v>0</v>
      </c>
      <c r="AV61" s="111">
        <f t="shared" si="79"/>
        <v>0</v>
      </c>
      <c r="AW61" s="111">
        <f t="shared" si="79"/>
        <v>0</v>
      </c>
      <c r="AX61" s="111">
        <f t="shared" si="79"/>
        <v>0</v>
      </c>
      <c r="AY61" s="111">
        <f t="shared" si="79"/>
        <v>0</v>
      </c>
      <c r="AZ61" s="111">
        <f t="shared" si="79"/>
        <v>-46590531.466836587</v>
      </c>
      <c r="BA61" s="111">
        <f t="shared" si="79"/>
        <v>0</v>
      </c>
      <c r="BB61" s="111">
        <f t="shared" si="79"/>
        <v>0</v>
      </c>
      <c r="BC61" s="111">
        <f t="shared" si="79"/>
        <v>0</v>
      </c>
      <c r="BD61" s="111">
        <f t="shared" si="79"/>
        <v>0</v>
      </c>
      <c r="BE61" s="111">
        <f t="shared" si="79"/>
        <v>0</v>
      </c>
      <c r="BF61" s="111">
        <f t="shared" si="79"/>
        <v>0</v>
      </c>
      <c r="BG61" s="111">
        <f t="shared" si="79"/>
        <v>0</v>
      </c>
      <c r="BH61" s="111">
        <f t="shared" si="79"/>
        <v>0</v>
      </c>
      <c r="BI61" s="111">
        <f t="shared" si="79"/>
        <v>-69399257.196836606</v>
      </c>
      <c r="BJ61" s="111">
        <f t="shared" si="79"/>
        <v>76831178.983163401</v>
      </c>
    </row>
    <row r="62" spans="1:62">
      <c r="A62" s="1">
        <f t="shared" ca="1" si="77"/>
        <v>62</v>
      </c>
      <c r="D62" s="4"/>
      <c r="E62" s="4"/>
      <c r="F62" s="4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</row>
    <row r="63" spans="1:62" ht="13.5" thickBot="1">
      <c r="A63" s="1">
        <f t="shared" ca="1" si="77"/>
        <v>63</v>
      </c>
      <c r="B63" s="2" t="s">
        <v>33</v>
      </c>
      <c r="C63" s="2" t="s">
        <v>161</v>
      </c>
      <c r="D63" s="113">
        <f t="shared" ref="D63:AH63" si="80">+D61+D13+D16</f>
        <v>2443083187.8300004</v>
      </c>
      <c r="E63" s="113">
        <f t="shared" si="80"/>
        <v>44044500.61980398</v>
      </c>
      <c r="F63" s="113">
        <f t="shared" si="80"/>
        <v>5277160</v>
      </c>
      <c r="G63" s="113">
        <f t="shared" si="80"/>
        <v>0</v>
      </c>
      <c r="H63" s="113">
        <f t="shared" si="80"/>
        <v>0</v>
      </c>
      <c r="I63" s="113">
        <f t="shared" si="80"/>
        <v>-190710324.65857193</v>
      </c>
      <c r="J63" s="113">
        <f t="shared" si="80"/>
        <v>0</v>
      </c>
      <c r="K63" s="113">
        <f t="shared" si="80"/>
        <v>0</v>
      </c>
      <c r="L63" s="113">
        <f t="shared" si="80"/>
        <v>0</v>
      </c>
      <c r="M63" s="113">
        <f t="shared" si="80"/>
        <v>0</v>
      </c>
      <c r="N63" s="113">
        <f t="shared" si="80"/>
        <v>0</v>
      </c>
      <c r="O63" s="113">
        <f t="shared" si="80"/>
        <v>0</v>
      </c>
      <c r="P63" s="113">
        <f t="shared" si="80"/>
        <v>0</v>
      </c>
      <c r="Q63" s="113">
        <f t="shared" si="80"/>
        <v>0</v>
      </c>
      <c r="R63" s="113">
        <f t="shared" si="80"/>
        <v>0</v>
      </c>
      <c r="S63" s="113">
        <f t="shared" si="80"/>
        <v>0</v>
      </c>
      <c r="T63" s="113">
        <f t="shared" si="80"/>
        <v>0</v>
      </c>
      <c r="U63" s="113">
        <f t="shared" si="80"/>
        <v>0</v>
      </c>
      <c r="V63" s="113">
        <f t="shared" si="80"/>
        <v>0</v>
      </c>
      <c r="W63" s="113">
        <f t="shared" si="80"/>
        <v>0</v>
      </c>
      <c r="X63" s="113">
        <f t="shared" si="80"/>
        <v>-858566.13</v>
      </c>
      <c r="Y63" s="113">
        <f t="shared" si="80"/>
        <v>0</v>
      </c>
      <c r="Z63" s="113">
        <f t="shared" si="80"/>
        <v>0</v>
      </c>
      <c r="AA63" s="113">
        <f t="shared" si="80"/>
        <v>0</v>
      </c>
      <c r="AB63" s="113">
        <f t="shared" si="80"/>
        <v>0</v>
      </c>
      <c r="AC63" s="113">
        <f t="shared" si="80"/>
        <v>0</v>
      </c>
      <c r="AD63" s="113">
        <f t="shared" si="80"/>
        <v>0</v>
      </c>
      <c r="AE63" s="113">
        <f t="shared" si="80"/>
        <v>0</v>
      </c>
      <c r="AF63" s="113">
        <f t="shared" si="80"/>
        <v>0</v>
      </c>
      <c r="AG63" s="113">
        <f>+AG61+AG13+AG16</f>
        <v>-34187687.030000001</v>
      </c>
      <c r="AH63" s="113">
        <f t="shared" si="80"/>
        <v>9108946</v>
      </c>
      <c r="AI63" s="113">
        <f t="shared" ref="AI63:BJ63" si="81">+AI61+AI13+AI16</f>
        <v>0</v>
      </c>
      <c r="AJ63" s="113">
        <f t="shared" si="81"/>
        <v>0</v>
      </c>
      <c r="AK63" s="113">
        <f t="shared" si="81"/>
        <v>0</v>
      </c>
      <c r="AL63" s="113">
        <f t="shared" si="81"/>
        <v>0</v>
      </c>
      <c r="AM63" s="113">
        <f t="shared" si="81"/>
        <v>0</v>
      </c>
      <c r="AN63" s="113">
        <f t="shared" si="81"/>
        <v>0</v>
      </c>
      <c r="AO63" s="113">
        <f t="shared" si="81"/>
        <v>0</v>
      </c>
      <c r="AP63" s="113">
        <f t="shared" si="81"/>
        <v>0</v>
      </c>
      <c r="AQ63" s="113">
        <f t="shared" si="81"/>
        <v>0</v>
      </c>
      <c r="AR63" s="113">
        <f t="shared" si="81"/>
        <v>0</v>
      </c>
      <c r="AS63" s="113">
        <f t="shared" si="81"/>
        <v>0</v>
      </c>
      <c r="AT63" s="113">
        <f t="shared" si="81"/>
        <v>0</v>
      </c>
      <c r="AU63" s="113">
        <f t="shared" si="81"/>
        <v>0</v>
      </c>
      <c r="AV63" s="113">
        <f t="shared" si="81"/>
        <v>0</v>
      </c>
      <c r="AW63" s="113">
        <f t="shared" si="81"/>
        <v>0</v>
      </c>
      <c r="AX63" s="113">
        <f t="shared" si="81"/>
        <v>0</v>
      </c>
      <c r="AY63" s="113">
        <f t="shared" si="81"/>
        <v>0</v>
      </c>
      <c r="AZ63" s="113">
        <f t="shared" si="81"/>
        <v>-196454165.68418741</v>
      </c>
      <c r="BA63" s="113">
        <f t="shared" si="81"/>
        <v>0</v>
      </c>
      <c r="BB63" s="113">
        <f t="shared" si="81"/>
        <v>0</v>
      </c>
      <c r="BC63" s="113">
        <f t="shared" si="81"/>
        <v>0</v>
      </c>
      <c r="BD63" s="113">
        <f t="shared" si="81"/>
        <v>0</v>
      </c>
      <c r="BE63" s="113">
        <f t="shared" si="81"/>
        <v>0</v>
      </c>
      <c r="BF63" s="113">
        <f t="shared" si="81"/>
        <v>0</v>
      </c>
      <c r="BG63" s="113">
        <f t="shared" si="81"/>
        <v>0</v>
      </c>
      <c r="BH63" s="113">
        <f t="shared" si="81"/>
        <v>0</v>
      </c>
      <c r="BI63" s="113">
        <f t="shared" si="81"/>
        <v>-363780136.88295537</v>
      </c>
      <c r="BJ63" s="113">
        <f t="shared" si="81"/>
        <v>2079303050.9470448</v>
      </c>
    </row>
    <row r="64" spans="1:62" ht="13.5" thickTop="1">
      <c r="A64" s="1">
        <f t="shared" ca="1" si="77"/>
        <v>64</v>
      </c>
    </row>
    <row r="65" spans="1:67">
      <c r="A65" s="1">
        <f t="shared" ca="1" si="77"/>
        <v>65</v>
      </c>
      <c r="C65" s="2" t="s">
        <v>335</v>
      </c>
      <c r="D65" s="4">
        <f>+'Detailed Summary'!C18</f>
        <v>2443083187.8299994</v>
      </c>
      <c r="E65" s="110">
        <f>+'Detailed Summary'!D18</f>
        <v>44044500.61980398</v>
      </c>
      <c r="F65" s="110">
        <f>+'Detailed Summary'!E18</f>
        <v>5277160</v>
      </c>
      <c r="G65" s="110">
        <f>+'Detailed Summary'!F18</f>
        <v>0</v>
      </c>
      <c r="H65" s="110">
        <f>+'Detailed Summary'!G18</f>
        <v>0</v>
      </c>
      <c r="I65" s="110">
        <f>+'Detailed Summary'!H18</f>
        <v>-190710324.65857196</v>
      </c>
      <c r="J65" s="110">
        <f>+'Detailed Summary'!I18</f>
        <v>0</v>
      </c>
      <c r="K65" s="110">
        <f>+'Detailed Summary'!J18</f>
        <v>0</v>
      </c>
      <c r="L65" s="110">
        <f>+'Detailed Summary'!K18</f>
        <v>0</v>
      </c>
      <c r="M65" s="110">
        <f>+'Detailed Summary'!L18</f>
        <v>0</v>
      </c>
      <c r="N65" s="110">
        <f>+'Detailed Summary'!M18</f>
        <v>0</v>
      </c>
      <c r="O65" s="110">
        <f>+'Detailed Summary'!N18</f>
        <v>0</v>
      </c>
      <c r="P65" s="110">
        <f>+'Detailed Summary'!O18</f>
        <v>0</v>
      </c>
      <c r="Q65" s="110">
        <f>+'Detailed Summary'!P18</f>
        <v>0</v>
      </c>
      <c r="R65" s="110">
        <f>+'Detailed Summary'!Q18</f>
        <v>0</v>
      </c>
      <c r="S65" s="110">
        <f>+'Detailed Summary'!R18</f>
        <v>0</v>
      </c>
      <c r="T65" s="110">
        <f>+'Detailed Summary'!S18</f>
        <v>0</v>
      </c>
      <c r="U65" s="110">
        <f>+'Detailed Summary'!T18</f>
        <v>0</v>
      </c>
      <c r="V65" s="110">
        <f>+'Detailed Summary'!U18</f>
        <v>0</v>
      </c>
      <c r="W65" s="110">
        <f>+'Detailed Summary'!V18</f>
        <v>0</v>
      </c>
      <c r="X65" s="110">
        <f>+'Detailed Summary'!W18</f>
        <v>-858566.13</v>
      </c>
      <c r="Y65" s="110">
        <f>+'Detailed Summary'!X18</f>
        <v>0</v>
      </c>
      <c r="Z65" s="110">
        <f>+'Detailed Summary'!Y18</f>
        <v>0</v>
      </c>
      <c r="AA65" s="110">
        <f>+'Detailed Summary'!Z18</f>
        <v>0</v>
      </c>
      <c r="AB65" s="110">
        <f>+'Detailed Summary'!AA18</f>
        <v>0</v>
      </c>
      <c r="AC65" s="110">
        <f>+'Detailed Summary'!AB18</f>
        <v>0</v>
      </c>
      <c r="AD65" s="110">
        <f>+'Detailed Summary'!AC18</f>
        <v>0</v>
      </c>
      <c r="AE65" s="110">
        <f>+'Detailed Summary'!AD18</f>
        <v>0</v>
      </c>
      <c r="AF65" s="110">
        <f>+'Detailed Summary'!AE18</f>
        <v>0</v>
      </c>
      <c r="AG65" s="110">
        <f>+'Detailed Summary'!AH18</f>
        <v>-34187687.030000001</v>
      </c>
      <c r="AH65" s="110">
        <f>+'Detailed Summary'!AI18</f>
        <v>9108946</v>
      </c>
      <c r="AI65" s="110">
        <f>+'Detailed Summary'!AJ18</f>
        <v>0</v>
      </c>
      <c r="AJ65" s="110">
        <f>+'Detailed Summary'!AK18</f>
        <v>0</v>
      </c>
      <c r="AK65" s="110">
        <f>+'Detailed Summary'!AL18</f>
        <v>0</v>
      </c>
      <c r="AL65" s="110">
        <f>+'Detailed Summary'!AM18</f>
        <v>0</v>
      </c>
      <c r="AM65" s="110">
        <f>+'Detailed Summary'!AN18</f>
        <v>0</v>
      </c>
      <c r="AN65" s="110">
        <f>+'Detailed Summary'!AO18</f>
        <v>0</v>
      </c>
      <c r="AO65" s="110">
        <f>+'Detailed Summary'!AP18</f>
        <v>0</v>
      </c>
      <c r="AP65" s="110">
        <f>+'Detailed Summary'!AQ18</f>
        <v>0</v>
      </c>
      <c r="AQ65" s="110">
        <f>+'Detailed Summary'!AR18</f>
        <v>0</v>
      </c>
      <c r="AR65" s="110">
        <f>+'Detailed Summary'!AS18</f>
        <v>0</v>
      </c>
      <c r="AS65" s="110">
        <f>+'Detailed Summary'!AT18</f>
        <v>0</v>
      </c>
      <c r="AT65" s="110">
        <f>+'Detailed Summary'!AU18</f>
        <v>0</v>
      </c>
      <c r="AU65" s="110">
        <f>+'Detailed Summary'!AV18</f>
        <v>0</v>
      </c>
      <c r="AV65" s="110">
        <f>+'Detailed Summary'!AW18</f>
        <v>0</v>
      </c>
      <c r="AW65" s="110">
        <f>+'Detailed Summary'!AX18</f>
        <v>0</v>
      </c>
      <c r="AX65" s="110">
        <f>+'Detailed Summary'!AY18</f>
        <v>0</v>
      </c>
      <c r="AY65" s="110">
        <f>+'Detailed Summary'!AZ18</f>
        <v>0</v>
      </c>
      <c r="AZ65" s="110">
        <f>+'Detailed Summary'!BA18</f>
        <v>-196454165.68418741</v>
      </c>
      <c r="BA65" s="110">
        <f>+'Detailed Summary'!BB18</f>
        <v>0</v>
      </c>
      <c r="BB65" s="110">
        <f>+'Detailed Summary'!BC18</f>
        <v>0</v>
      </c>
      <c r="BC65" s="110">
        <f>+'Detailed Summary'!BD18</f>
        <v>0</v>
      </c>
      <c r="BD65" s="110">
        <f>+'Detailed Summary'!BE18</f>
        <v>0</v>
      </c>
      <c r="BE65" s="110">
        <f>+'Detailed Summary'!BF18</f>
        <v>0</v>
      </c>
      <c r="BF65" s="110">
        <f>+'Detailed Summary'!BG18</f>
        <v>0</v>
      </c>
      <c r="BG65" s="110">
        <f>+'Detailed Summary'!BH18</f>
        <v>0</v>
      </c>
      <c r="BH65" s="110">
        <f>+'Detailed Summary'!BI18</f>
        <v>0</v>
      </c>
      <c r="BI65" s="110">
        <f>+'Detailed Summary'!BJ18+'Detailed Summary'!AF18</f>
        <v>-363780136.88295537</v>
      </c>
      <c r="BJ65" s="110">
        <f>+'Detailed Summary'!BK18</f>
        <v>2079303050.9470446</v>
      </c>
      <c r="BK65" s="110"/>
      <c r="BL65" s="110"/>
      <c r="BM65" s="110"/>
      <c r="BN65" s="110"/>
      <c r="BO65" s="110"/>
    </row>
    <row r="66" spans="1:67">
      <c r="A66" s="1">
        <f t="shared" ca="1" si="77"/>
        <v>66</v>
      </c>
    </row>
    <row r="67" spans="1:67">
      <c r="A67" s="1">
        <f t="shared" ca="1" si="77"/>
        <v>67</v>
      </c>
      <c r="C67" s="3" t="s">
        <v>345</v>
      </c>
      <c r="D67" s="110">
        <f>ROUND(+D63-D65,0)</f>
        <v>0</v>
      </c>
      <c r="E67" s="110">
        <f t="shared" ref="E67:BJ67" si="82">ROUND(+E63-E65,0)</f>
        <v>0</v>
      </c>
      <c r="F67" s="110">
        <f t="shared" si="82"/>
        <v>0</v>
      </c>
      <c r="G67" s="110">
        <f t="shared" si="82"/>
        <v>0</v>
      </c>
      <c r="H67" s="110">
        <f t="shared" si="82"/>
        <v>0</v>
      </c>
      <c r="I67" s="110">
        <f t="shared" si="82"/>
        <v>0</v>
      </c>
      <c r="J67" s="110">
        <f t="shared" si="82"/>
        <v>0</v>
      </c>
      <c r="K67" s="110">
        <f t="shared" si="82"/>
        <v>0</v>
      </c>
      <c r="L67" s="110">
        <f t="shared" si="82"/>
        <v>0</v>
      </c>
      <c r="M67" s="110">
        <f t="shared" si="82"/>
        <v>0</v>
      </c>
      <c r="N67" s="110">
        <f t="shared" si="82"/>
        <v>0</v>
      </c>
      <c r="O67" s="110">
        <f t="shared" si="82"/>
        <v>0</v>
      </c>
      <c r="P67" s="110">
        <f t="shared" si="82"/>
        <v>0</v>
      </c>
      <c r="Q67" s="110">
        <f t="shared" si="82"/>
        <v>0</v>
      </c>
      <c r="R67" s="110">
        <f t="shared" si="82"/>
        <v>0</v>
      </c>
      <c r="S67" s="110">
        <f t="shared" si="82"/>
        <v>0</v>
      </c>
      <c r="T67" s="110">
        <f t="shared" si="82"/>
        <v>0</v>
      </c>
      <c r="U67" s="110">
        <f t="shared" si="82"/>
        <v>0</v>
      </c>
      <c r="V67" s="110">
        <f t="shared" si="82"/>
        <v>0</v>
      </c>
      <c r="W67" s="110">
        <f t="shared" si="82"/>
        <v>0</v>
      </c>
      <c r="X67" s="110">
        <f t="shared" si="82"/>
        <v>0</v>
      </c>
      <c r="Y67" s="110">
        <f t="shared" si="82"/>
        <v>0</v>
      </c>
      <c r="Z67" s="110">
        <f t="shared" si="82"/>
        <v>0</v>
      </c>
      <c r="AA67" s="110">
        <f t="shared" si="82"/>
        <v>0</v>
      </c>
      <c r="AB67" s="110">
        <f t="shared" si="82"/>
        <v>0</v>
      </c>
      <c r="AC67" s="110">
        <f t="shared" si="82"/>
        <v>0</v>
      </c>
      <c r="AD67" s="110">
        <f t="shared" si="82"/>
        <v>0</v>
      </c>
      <c r="AE67" s="110">
        <f t="shared" si="82"/>
        <v>0</v>
      </c>
      <c r="AF67" s="110">
        <f t="shared" si="82"/>
        <v>0</v>
      </c>
      <c r="AG67" s="110">
        <f>ROUND(+AG63-AG65,0)</f>
        <v>0</v>
      </c>
      <c r="AH67" s="110">
        <f t="shared" si="82"/>
        <v>0</v>
      </c>
      <c r="AI67" s="110">
        <f t="shared" si="82"/>
        <v>0</v>
      </c>
      <c r="AJ67" s="110">
        <f t="shared" si="82"/>
        <v>0</v>
      </c>
      <c r="AK67" s="110">
        <f t="shared" si="82"/>
        <v>0</v>
      </c>
      <c r="AL67" s="110">
        <f t="shared" si="82"/>
        <v>0</v>
      </c>
      <c r="AM67" s="110">
        <f t="shared" si="82"/>
        <v>0</v>
      </c>
      <c r="AN67" s="110">
        <f t="shared" si="82"/>
        <v>0</v>
      </c>
      <c r="AO67" s="110">
        <f t="shared" si="82"/>
        <v>0</v>
      </c>
      <c r="AP67" s="110">
        <f t="shared" si="82"/>
        <v>0</v>
      </c>
      <c r="AQ67" s="110">
        <f t="shared" si="82"/>
        <v>0</v>
      </c>
      <c r="AR67" s="110">
        <f t="shared" si="82"/>
        <v>0</v>
      </c>
      <c r="AS67" s="110">
        <f t="shared" si="82"/>
        <v>0</v>
      </c>
      <c r="AT67" s="110">
        <f t="shared" si="82"/>
        <v>0</v>
      </c>
      <c r="AU67" s="110">
        <f t="shared" si="82"/>
        <v>0</v>
      </c>
      <c r="AV67" s="110">
        <f t="shared" si="82"/>
        <v>0</v>
      </c>
      <c r="AW67" s="110">
        <f t="shared" si="82"/>
        <v>0</v>
      </c>
      <c r="AX67" s="110">
        <f t="shared" si="82"/>
        <v>0</v>
      </c>
      <c r="AY67" s="110">
        <f t="shared" si="82"/>
        <v>0</v>
      </c>
      <c r="AZ67" s="110">
        <f t="shared" si="82"/>
        <v>0</v>
      </c>
      <c r="BA67" s="110">
        <f t="shared" si="82"/>
        <v>0</v>
      </c>
      <c r="BB67" s="110">
        <f t="shared" si="82"/>
        <v>0</v>
      </c>
      <c r="BC67" s="110">
        <f t="shared" si="82"/>
        <v>0</v>
      </c>
      <c r="BD67" s="110">
        <f t="shared" si="82"/>
        <v>0</v>
      </c>
      <c r="BE67" s="110">
        <f t="shared" si="82"/>
        <v>0</v>
      </c>
      <c r="BF67" s="110">
        <f t="shared" si="82"/>
        <v>0</v>
      </c>
      <c r="BG67" s="110">
        <f t="shared" si="82"/>
        <v>0</v>
      </c>
      <c r="BH67" s="110">
        <f t="shared" si="82"/>
        <v>0</v>
      </c>
      <c r="BI67" s="110">
        <f t="shared" si="82"/>
        <v>0</v>
      </c>
      <c r="BJ67" s="110">
        <f t="shared" si="82"/>
        <v>0</v>
      </c>
      <c r="BK67" s="110"/>
      <c r="BL67" s="110"/>
      <c r="BM67" s="110"/>
      <c r="BN67" s="110"/>
      <c r="BO67" s="110"/>
    </row>
    <row r="68" spans="1:67"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</row>
    <row r="70" spans="1:67">
      <c r="D70" s="2" t="str">
        <f>+'Detailed Summary'!C9</f>
        <v>ACTUAL</v>
      </c>
      <c r="E70" s="2">
        <f>+'Detailed Summary'!D9</f>
        <v>6.01</v>
      </c>
      <c r="F70" s="2">
        <f>+'Detailed Summary'!E9</f>
        <v>6.02</v>
      </c>
      <c r="G70" s="2">
        <f>+'Detailed Summary'!F9</f>
        <v>6.0299999999999994</v>
      </c>
      <c r="H70" s="2">
        <f>+'Detailed Summary'!G9</f>
        <v>6.0399999999999991</v>
      </c>
      <c r="I70" s="2">
        <f>+'Detailed Summary'!H9</f>
        <v>6.0499999999999989</v>
      </c>
      <c r="J70" s="2">
        <f>+'Detailed Summary'!I9</f>
        <v>6.0599999999999987</v>
      </c>
      <c r="K70" s="2">
        <f>+'Detailed Summary'!J9</f>
        <v>6.0699999999999985</v>
      </c>
      <c r="L70" s="2">
        <f>+'Detailed Summary'!K9</f>
        <v>6.0799999999999983</v>
      </c>
      <c r="M70" s="2">
        <f>+'Detailed Summary'!L9</f>
        <v>6.0899999999999981</v>
      </c>
      <c r="N70" s="2">
        <f>+'Detailed Summary'!M9</f>
        <v>6.0999999999999979</v>
      </c>
      <c r="O70" s="2">
        <f>+'Detailed Summary'!N9</f>
        <v>6.1099999999999977</v>
      </c>
      <c r="P70" s="2">
        <f>+'Detailed Summary'!O9</f>
        <v>6.1199999999999974</v>
      </c>
      <c r="Q70" s="2">
        <f>+'Detailed Summary'!P9</f>
        <v>6.1299999999999972</v>
      </c>
      <c r="R70" s="2">
        <f>+'Detailed Summary'!Q9</f>
        <v>6.14</v>
      </c>
      <c r="S70" s="2">
        <f>+'Detailed Summary'!R9</f>
        <v>6.15</v>
      </c>
      <c r="T70" s="2">
        <f>+'Detailed Summary'!S9</f>
        <v>6.16</v>
      </c>
      <c r="U70" s="2">
        <f>+'Detailed Summary'!T9</f>
        <v>6.17</v>
      </c>
      <c r="V70" s="2">
        <f>+'Detailed Summary'!U9</f>
        <v>6.18</v>
      </c>
      <c r="W70" s="2">
        <f>+'Detailed Summary'!V9</f>
        <v>6.1899999999999995</v>
      </c>
      <c r="X70" s="2">
        <f>+'Detailed Summary'!W9</f>
        <v>6.23</v>
      </c>
      <c r="Y70" s="2">
        <f>+'Detailed Summary'!X9</f>
        <v>7.01</v>
      </c>
      <c r="Z70" s="2">
        <f>+'Detailed Summary'!Y9</f>
        <v>7.02</v>
      </c>
      <c r="AA70" s="2">
        <f>+'Detailed Summary'!Z9</f>
        <v>7.0299999999999994</v>
      </c>
      <c r="AB70" s="2">
        <f>+'Detailed Summary'!AA9</f>
        <v>7.0399999999999991</v>
      </c>
      <c r="AC70" s="2">
        <f>+'Detailed Summary'!AB9</f>
        <v>7.0499999999999989</v>
      </c>
      <c r="AD70" s="2">
        <f>+'Detailed Summary'!AC9</f>
        <v>7.0699999999999985</v>
      </c>
      <c r="AE70" s="2">
        <f>+'Detailed Summary'!AD9</f>
        <v>7.0799999999999983</v>
      </c>
      <c r="AF70" s="2">
        <f>+'Detailed Summary'!AE9</f>
        <v>7.0899999999999981</v>
      </c>
      <c r="AG70" s="2">
        <f>+'Detailed Summary'!AH9</f>
        <v>6.01</v>
      </c>
      <c r="AH70" s="2">
        <f>+'Detailed Summary'!AI9</f>
        <v>6.02</v>
      </c>
      <c r="AI70" s="2">
        <f>+'Detailed Summary'!AJ9</f>
        <v>6.0399999999999991</v>
      </c>
      <c r="AJ70" s="2">
        <f>+'Detailed Summary'!AK9</f>
        <v>6.0899999999999981</v>
      </c>
      <c r="AK70" s="2">
        <f>+'Detailed Summary'!AL9</f>
        <v>6.0999999999999979</v>
      </c>
      <c r="AL70" s="2">
        <f>+'Detailed Summary'!AM9</f>
        <v>6.14</v>
      </c>
      <c r="AM70" s="2">
        <f>+'Detailed Summary'!AN9</f>
        <v>6.15</v>
      </c>
      <c r="AN70" s="2">
        <f>+'Detailed Summary'!AO9</f>
        <v>6.16</v>
      </c>
      <c r="AO70" s="2">
        <f>+'Detailed Summary'!AP9</f>
        <v>6.17</v>
      </c>
      <c r="AP70" s="2">
        <f>+'Detailed Summary'!AQ9</f>
        <v>16.2</v>
      </c>
      <c r="AQ70" s="2">
        <f>+'Detailed Summary'!AR9</f>
        <v>6.21</v>
      </c>
      <c r="AR70" s="2">
        <f>+'Detailed Summary'!AS9</f>
        <v>6.22</v>
      </c>
      <c r="AS70" s="2">
        <f>+'Detailed Summary'!AT9</f>
        <v>6.2299999999999995</v>
      </c>
      <c r="AT70" s="2">
        <f>+'Detailed Summary'!AU9</f>
        <v>6.2399999999999993</v>
      </c>
      <c r="AU70" s="2">
        <f>+'Detailed Summary'!AV9</f>
        <v>6.2499999999999991</v>
      </c>
      <c r="AV70" s="2">
        <f>+'Detailed Summary'!AW9</f>
        <v>6.2599999999999989</v>
      </c>
      <c r="AW70" s="2">
        <f>+'Detailed Summary'!AX9</f>
        <v>6.2699999999999987</v>
      </c>
      <c r="AX70" s="2">
        <f>+'Detailed Summary'!AY9</f>
        <v>6.2799999999999985</v>
      </c>
      <c r="AY70" s="2">
        <f>+'Detailed Summary'!AZ9</f>
        <v>6.2899999999999983</v>
      </c>
      <c r="AZ70" s="2">
        <f>+'Detailed Summary'!BA9</f>
        <v>7.01</v>
      </c>
      <c r="BA70" s="2">
        <f>+'Detailed Summary'!BB9</f>
        <v>7.02</v>
      </c>
      <c r="BB70" s="2">
        <f>+'Detailed Summary'!BC9</f>
        <v>7.0499999999999989</v>
      </c>
      <c r="BC70" s="2">
        <f>+'Detailed Summary'!BD9</f>
        <v>7.0599999999999987</v>
      </c>
      <c r="BD70" s="2">
        <f>+'Detailed Summary'!BE9</f>
        <v>7.08</v>
      </c>
      <c r="BE70" s="2">
        <f>+'Detailed Summary'!BF9</f>
        <v>7.09</v>
      </c>
      <c r="BF70" s="2">
        <f>+'Detailed Summary'!BG9</f>
        <v>7.1</v>
      </c>
      <c r="BG70" s="2">
        <f>+'Detailed Summary'!BH9</f>
        <v>7.12</v>
      </c>
      <c r="BH70" s="2">
        <f>+'Detailed Summary'!BI9</f>
        <v>7.12</v>
      </c>
    </row>
    <row r="80" spans="1:67">
      <c r="E80" s="110"/>
    </row>
    <row r="101" spans="4:4">
      <c r="D101" s="114"/>
    </row>
    <row r="102" spans="4:4">
      <c r="D102" s="114"/>
    </row>
    <row r="103" spans="4:4">
      <c r="D103" s="114"/>
    </row>
    <row r="104" spans="4:4">
      <c r="D104" s="114"/>
    </row>
    <row r="105" spans="4:4">
      <c r="D105" s="114"/>
    </row>
    <row r="106" spans="4:4">
      <c r="D106" s="114"/>
    </row>
    <row r="107" spans="4:4">
      <c r="D107" s="114"/>
    </row>
    <row r="108" spans="4:4">
      <c r="D108" s="115"/>
    </row>
  </sheetData>
  <phoneticPr fontId="4" type="noConversion"/>
  <conditionalFormatting sqref="E4:BJ4">
    <cfRule type="cellIs" priority="8" operator="notEqual">
      <formula>0</formula>
    </cfRule>
  </conditionalFormatting>
  <conditionalFormatting sqref="D4:BJ4">
    <cfRule type="cellIs" dxfId="29" priority="5" operator="equal">
      <formula>"""done"""</formula>
    </cfRule>
    <cfRule type="cellIs" dxfId="28" priority="6" operator="equal">
      <formula>0</formula>
    </cfRule>
    <cfRule type="cellIs" priority="7" operator="notEqual">
      <formula>0</formula>
    </cfRule>
  </conditionalFormatting>
  <conditionalFormatting sqref="X4">
    <cfRule type="cellIs" priority="4" operator="notEqual">
      <formula>0</formula>
    </cfRule>
  </conditionalFormatting>
  <conditionalFormatting sqref="X4">
    <cfRule type="cellIs" dxfId="27" priority="1" operator="equal">
      <formula>"""done"""</formula>
    </cfRule>
    <cfRule type="cellIs" dxfId="26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86" bottom="0.75" header="0.3" footer="0.3"/>
  <pageSetup scale="59" fitToWidth="0" orientation="landscape" r:id="rId1"/>
  <headerFooter>
    <oddHeader>&amp;CPuget Sound Energy
Docket No. UE-19xxxx
Electric Cost of Service Accounting Inputs
&amp;A</oddHeader>
    <oddFooter>&amp;L&amp;F
&amp;A&amp;RPage &amp;P of &amp;N</oddFooter>
  </headerFooter>
  <rowBreaks count="1" manualBreakCount="1">
    <brk id="41" max="13" man="1"/>
  </rowBreaks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A32" zoomScale="80" zoomScaleNormal="80" workbookViewId="0">
      <selection activeCell="P47" sqref="P47"/>
    </sheetView>
  </sheetViews>
  <sheetFormatPr defaultRowHeight="12.75"/>
  <cols>
    <col min="1" max="1" width="4.85546875" bestFit="1" customWidth="1"/>
    <col min="2" max="2" width="2.7109375" customWidth="1"/>
    <col min="3" max="3" width="37.28515625" bestFit="1" customWidth="1"/>
    <col min="4" max="4" width="2.7109375" customWidth="1"/>
    <col min="5" max="5" width="11.140625" bestFit="1" customWidth="1"/>
    <col min="6" max="6" width="2.7109375" customWidth="1"/>
    <col min="7" max="7" width="11.5703125" bestFit="1" customWidth="1"/>
    <col min="8" max="8" width="2.7109375" customWidth="1"/>
    <col min="9" max="9" width="11.7109375" bestFit="1" customWidth="1"/>
    <col min="10" max="10" width="13.85546875" bestFit="1" customWidth="1"/>
    <col min="11" max="11" width="2.7109375" customWidth="1"/>
    <col min="12" max="12" width="11" bestFit="1" customWidth="1"/>
    <col min="13" max="13" width="2.7109375" customWidth="1"/>
    <col min="14" max="14" width="11" bestFit="1" customWidth="1"/>
    <col min="15" max="15" width="2.7109375" customWidth="1"/>
    <col min="16" max="16" width="9.28515625" bestFit="1" customWidth="1"/>
    <col min="17" max="17" width="7.85546875" bestFit="1" customWidth="1"/>
    <col min="18" max="18" width="2.7109375" customWidth="1"/>
    <col min="19" max="19" width="11.7109375" bestFit="1" customWidth="1"/>
    <col min="20" max="20" width="2.7109375" customWidth="1"/>
    <col min="21" max="21" width="10.85546875" bestFit="1" customWidth="1"/>
    <col min="22" max="22" width="10.28515625" bestFit="1" customWidth="1"/>
  </cols>
  <sheetData>
    <row r="1" spans="1:22" ht="18.75">
      <c r="A1" s="442"/>
      <c r="B1" s="443"/>
      <c r="C1" s="444"/>
      <c r="D1" s="445"/>
      <c r="E1" s="445"/>
      <c r="F1" s="445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</row>
    <row r="2" spans="1:22" ht="15.75">
      <c r="A2" s="799" t="str">
        <f>'[8]Exhibit No.__(JAP-Prof-Prop)'!A2</f>
        <v>TABLE A. PRESENT AND PROPOSED RATES</v>
      </c>
      <c r="B2" s="799"/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446"/>
      <c r="T2" s="442"/>
      <c r="U2" s="442"/>
      <c r="V2" s="442"/>
    </row>
    <row r="3" spans="1:22" ht="15.75">
      <c r="A3" s="800" t="str">
        <f>'[8]Exhibit No.__(JAP-Prof-Prop)'!A3</f>
        <v>PUGET SOUND ENERGY</v>
      </c>
      <c r="B3" s="800"/>
      <c r="C3" s="800"/>
      <c r="D3" s="800"/>
      <c r="E3" s="800"/>
      <c r="F3" s="800"/>
      <c r="G3" s="800"/>
      <c r="H3" s="800"/>
      <c r="I3" s="800"/>
      <c r="J3" s="800"/>
      <c r="K3" s="800"/>
      <c r="L3" s="800"/>
      <c r="M3" s="800"/>
      <c r="N3" s="800"/>
      <c r="O3" s="800"/>
      <c r="P3" s="800"/>
      <c r="Q3" s="800"/>
      <c r="R3" s="800"/>
      <c r="S3" s="447"/>
      <c r="T3" s="447"/>
      <c r="U3" s="442"/>
      <c r="V3" s="442"/>
    </row>
    <row r="4" spans="1:22" ht="15.75">
      <c r="A4" s="800" t="str">
        <f>'[8]Exhibit No.__(JAP-Prof-Prop)'!A4</f>
        <v>ESTIMATED EFFECT OF PROPOSED BASE RATE INCREASE</v>
      </c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800"/>
      <c r="M4" s="800"/>
      <c r="N4" s="800"/>
      <c r="O4" s="800"/>
      <c r="P4" s="800"/>
      <c r="Q4" s="800"/>
      <c r="R4" s="800"/>
      <c r="S4" s="447"/>
      <c r="T4" s="447"/>
      <c r="U4" s="442"/>
      <c r="V4" s="442"/>
    </row>
    <row r="5" spans="1:22" ht="15.75">
      <c r="A5" s="799" t="str">
        <f>'[8]Exhibit No.__(JAP-Prof-Prop)'!A5</f>
        <v>ON REVENUES FROM ELECTRIC SALES</v>
      </c>
      <c r="B5" s="800"/>
      <c r="C5" s="800"/>
      <c r="D5" s="800"/>
      <c r="E5" s="800"/>
      <c r="F5" s="800"/>
      <c r="G5" s="800"/>
      <c r="H5" s="800"/>
      <c r="I5" s="800"/>
      <c r="J5" s="800"/>
      <c r="K5" s="800"/>
      <c r="L5" s="800"/>
      <c r="M5" s="800"/>
      <c r="N5" s="800"/>
      <c r="O5" s="800"/>
      <c r="P5" s="800"/>
      <c r="Q5" s="800"/>
      <c r="R5" s="800"/>
      <c r="S5" s="447"/>
      <c r="T5" s="447"/>
      <c r="U5" s="442"/>
      <c r="V5" s="442"/>
    </row>
    <row r="6" spans="1:22" ht="15.75">
      <c r="A6" s="799" t="str">
        <f>'[8]Exhibit No.__(JAP-Prof-Prop)'!A6</f>
        <v>12 MONTHS ENDED DECEMBER 2018</v>
      </c>
      <c r="B6" s="799"/>
      <c r="C6" s="799"/>
      <c r="D6" s="799"/>
      <c r="E6" s="799"/>
      <c r="F6" s="799"/>
      <c r="G6" s="799"/>
      <c r="H6" s="799"/>
      <c r="I6" s="799"/>
      <c r="J6" s="799"/>
      <c r="K6" s="799"/>
      <c r="L6" s="799"/>
      <c r="M6" s="799"/>
      <c r="N6" s="799"/>
      <c r="O6" s="799"/>
      <c r="P6" s="799"/>
      <c r="Q6" s="799"/>
      <c r="R6" s="799"/>
      <c r="S6" s="447"/>
      <c r="T6" s="447"/>
      <c r="U6" s="442"/>
      <c r="V6" s="442"/>
    </row>
    <row r="7" spans="1:22" ht="15.75">
      <c r="A7" s="799"/>
      <c r="B7" s="799"/>
      <c r="C7" s="799"/>
      <c r="D7" s="799"/>
      <c r="E7" s="799"/>
      <c r="F7" s="799"/>
      <c r="G7" s="799"/>
      <c r="H7" s="799"/>
      <c r="I7" s="799"/>
      <c r="J7" s="799"/>
      <c r="K7" s="799"/>
      <c r="L7" s="799"/>
      <c r="M7" s="799"/>
      <c r="N7" s="799"/>
      <c r="O7" s="799"/>
      <c r="P7" s="799"/>
      <c r="Q7" s="799"/>
      <c r="R7" s="799"/>
      <c r="S7" s="446"/>
      <c r="T7" s="446"/>
      <c r="U7" s="442"/>
      <c r="V7" s="442"/>
    </row>
    <row r="8" spans="1:22" ht="15.75">
      <c r="A8" s="448"/>
      <c r="B8" s="448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6"/>
      <c r="S8" s="446"/>
      <c r="T8" s="446"/>
      <c r="U8" s="442"/>
      <c r="V8" s="442"/>
    </row>
    <row r="9" spans="1:22" ht="15.75">
      <c r="A9" s="442"/>
      <c r="B9" s="442"/>
      <c r="C9" s="445"/>
      <c r="D9" s="445"/>
      <c r="E9" s="445"/>
      <c r="F9" s="445"/>
      <c r="G9" s="442"/>
      <c r="H9" s="442"/>
      <c r="I9" s="442"/>
      <c r="J9" s="442"/>
      <c r="K9" s="449"/>
      <c r="L9" s="450"/>
      <c r="M9" s="451"/>
      <c r="N9" s="801" t="str">
        <f>'[8]Exhibit No.__(JAP-Prof-Prop)'!N9</f>
        <v>Effective May 2020</v>
      </c>
      <c r="O9" s="802"/>
      <c r="P9" s="802"/>
      <c r="Q9" s="803"/>
      <c r="R9" s="451"/>
      <c r="S9" s="452"/>
      <c r="T9" s="451"/>
      <c r="U9" s="442"/>
      <c r="V9" s="442"/>
    </row>
    <row r="10" spans="1:22" ht="15.75">
      <c r="A10" s="442"/>
      <c r="B10" s="454"/>
      <c r="C10" s="445"/>
      <c r="D10" s="454"/>
      <c r="E10" s="445"/>
      <c r="F10" s="454"/>
      <c r="G10" s="442"/>
      <c r="H10" s="454"/>
      <c r="I10" s="442"/>
      <c r="J10" s="442"/>
      <c r="K10" s="454"/>
      <c r="L10" s="453" t="str">
        <f>'[8]Exhibit No.__(JAP-Prof-Prop)'!L10</f>
        <v>Present</v>
      </c>
      <c r="M10" s="454"/>
      <c r="N10" s="804" t="str">
        <f>'[8]Exhibit No.__(JAP-Prof-Prop)'!N10</f>
        <v>Proposed</v>
      </c>
      <c r="O10" s="805"/>
      <c r="P10" s="805"/>
      <c r="Q10" s="806"/>
      <c r="R10" s="454"/>
      <c r="S10" s="455"/>
      <c r="T10" s="454"/>
      <c r="U10" s="442"/>
      <c r="V10" s="442"/>
    </row>
    <row r="11" spans="1:22" ht="15.75">
      <c r="A11" s="442"/>
      <c r="B11" s="449"/>
      <c r="C11" s="445"/>
      <c r="D11" s="449"/>
      <c r="E11" s="456" t="str">
        <f>'[8]Exhibit No.__(JAP-Prof-Prop)'!E11</f>
        <v>Current</v>
      </c>
      <c r="F11" s="449"/>
      <c r="G11" s="442"/>
      <c r="H11" s="449"/>
      <c r="I11" s="442"/>
      <c r="J11" s="442"/>
      <c r="K11" s="449"/>
      <c r="L11" s="455" t="str">
        <f>'[8]Exhibit No.__(JAP-Prof-Prop)'!L11</f>
        <v>Base</v>
      </c>
      <c r="M11" s="449"/>
      <c r="N11" s="455" t="str">
        <f>'[8]Exhibit No.__(JAP-Prof-Prop)'!N11</f>
        <v>Base</v>
      </c>
      <c r="O11" s="455"/>
      <c r="P11" s="449" t="str">
        <f>'[8]Exhibit No.__(JAP-Prof-Prop)'!P11</f>
        <v xml:space="preserve"> </v>
      </c>
      <c r="Q11" s="449"/>
      <c r="R11" s="449"/>
      <c r="S11" s="455" t="str">
        <f>'[8]Exhibit No.__(JAP-Prof-Prop)'!S11</f>
        <v>Proposed</v>
      </c>
      <c r="T11" s="453"/>
      <c r="U11" s="797" t="str">
        <f>'[8]Exhibit No.__(JAP-Prof-Prop)'!U11</f>
        <v>Rate
Spread
Increase</v>
      </c>
      <c r="V11" s="798" t="str">
        <f>'[8]Exhibit No.__(JAP-Prof-Prop)'!V11</f>
        <v>Difference</v>
      </c>
    </row>
    <row r="12" spans="1:22" ht="15.75">
      <c r="A12" s="453" t="str">
        <f>'[8]Exhibit No.__(JAP-Prof-Prop)'!A12</f>
        <v>Line</v>
      </c>
      <c r="B12" s="453"/>
      <c r="C12" s="445"/>
      <c r="D12" s="453"/>
      <c r="E12" s="457" t="str">
        <f>'[8]Exhibit No.__(JAP-Prof-Prop)'!E12</f>
        <v>Sch.</v>
      </c>
      <c r="F12" s="453"/>
      <c r="G12" s="459" t="str">
        <f>'[8]Exhibit No.__(JAP-Prof-Prop)'!G12</f>
        <v>Avg Cust or</v>
      </c>
      <c r="H12" s="453"/>
      <c r="I12" s="453" t="str">
        <f>'[8]Exhibit No.__(JAP-Prof-Prop)'!I12</f>
        <v>Energy</v>
      </c>
      <c r="J12" s="453" t="str">
        <f>'[8]Exhibit No.__(JAP-Prof-Prop)'!J12</f>
        <v>Demand</v>
      </c>
      <c r="K12" s="453"/>
      <c r="L12" s="453" t="str">
        <f>'[8]Exhibit No.__(JAP-Prof-Prop)'!L12</f>
        <v>Revenues</v>
      </c>
      <c r="M12" s="453"/>
      <c r="N12" s="460" t="str">
        <f>'[8]Exhibit No.__(JAP-Prof-Prop)'!N12</f>
        <v>Revenues</v>
      </c>
      <c r="O12" s="453"/>
      <c r="P12" s="459" t="str">
        <f>'[8]Exhibit No.__(JAP-Prof-Prop)'!P12</f>
        <v>Increase</v>
      </c>
      <c r="Q12" s="453" t="str">
        <f>'[8]Exhibit No.__(JAP-Prof-Prop)'!Q12</f>
        <v>Base</v>
      </c>
      <c r="R12" s="453"/>
      <c r="S12" s="453" t="str">
        <f>'[8]Exhibit No.__(JAP-Prof-Prop)'!S12</f>
        <v>Rates</v>
      </c>
      <c r="T12" s="455"/>
      <c r="U12" s="798"/>
      <c r="V12" s="798"/>
    </row>
    <row r="13" spans="1:22" ht="15.75">
      <c r="A13" s="461" t="str">
        <f>'[8]Exhibit No.__(JAP-Prof-Prop)'!A13</f>
        <v>No.</v>
      </c>
      <c r="B13" s="455"/>
      <c r="C13" s="462" t="str">
        <f>'[8]Exhibit No.__(JAP-Prof-Prop)'!C13</f>
        <v>Description</v>
      </c>
      <c r="D13" s="455"/>
      <c r="E13" s="462" t="str">
        <f>'[8]Exhibit No.__(JAP-Prof-Prop)'!E13</f>
        <v>No.</v>
      </c>
      <c r="F13" s="455"/>
      <c r="G13" s="463" t="str">
        <f>'[8]Exhibit No.__(JAP-Prof-Prop)'!G13</f>
        <v>Basic Chg</v>
      </c>
      <c r="H13" s="455"/>
      <c r="I13" s="463" t="str">
        <f>'[8]Exhibit No.__(JAP-Prof-Prop)'!I13</f>
        <v>(MWH)</v>
      </c>
      <c r="J13" s="463" t="str">
        <f>'[8]Exhibit No.__(JAP-Prof-Prop)'!J13</f>
        <v>(MW or MVa)</v>
      </c>
      <c r="K13" s="455"/>
      <c r="L13" s="464" t="str">
        <f>'[8]Exhibit No.__(JAP-Prof-Prop)'!L13</f>
        <v>($000)</v>
      </c>
      <c r="M13" s="455"/>
      <c r="N13" s="465" t="str">
        <f>'[8]Exhibit No.__(JAP-Prof-Prop)'!N13</f>
        <v>($000)</v>
      </c>
      <c r="O13" s="466"/>
      <c r="P13" s="463" t="str">
        <f>'[8]Exhibit No.__(JAP-Prof-Prop)'!P13</f>
        <v>($000)</v>
      </c>
      <c r="Q13" s="467" t="str">
        <f>'[8]Exhibit No.__(JAP-Prof-Prop)'!Q13</f>
        <v>%</v>
      </c>
      <c r="R13" s="455"/>
      <c r="S13" s="464" t="str">
        <f>'[8]Exhibit No.__(JAP-Prof-Prop)'!S13</f>
        <v>(cents/kWh)</v>
      </c>
      <c r="T13" s="455"/>
      <c r="U13" s="798"/>
      <c r="V13" s="798"/>
    </row>
    <row r="14" spans="1:22" ht="15.75">
      <c r="A14" s="468"/>
      <c r="B14" s="459"/>
      <c r="C14" s="459" t="str">
        <f>'[8]Exhibit No.__(JAP-Prof-Prop)'!C14</f>
        <v>(1)</v>
      </c>
      <c r="D14" s="459"/>
      <c r="E14" s="459" t="str">
        <f>'[8]Exhibit No.__(JAP-Prof-Prop)'!E14</f>
        <v>(2)</v>
      </c>
      <c r="F14" s="459"/>
      <c r="G14" s="459" t="str">
        <f>'[8]Exhibit No.__(JAP-Prof-Prop)'!G14</f>
        <v>(3)</v>
      </c>
      <c r="H14" s="459"/>
      <c r="I14" s="459" t="str">
        <f>'[8]Exhibit No.__(JAP-Prof-Prop)'!I14</f>
        <v>(4)</v>
      </c>
      <c r="J14" s="459" t="str">
        <f>'[8]Exhibit No.__(JAP-Prof-Prop)'!J14</f>
        <v>(4)</v>
      </c>
      <c r="K14" s="459"/>
      <c r="L14" s="459" t="str">
        <f>'[8]Exhibit No.__(JAP-Prof-Prop)'!L14</f>
        <v>(5)</v>
      </c>
      <c r="M14" s="459"/>
      <c r="N14" s="459" t="str">
        <f>'[8]Exhibit No.__(JAP-Prof-Prop)'!N14</f>
        <v>(6)</v>
      </c>
      <c r="O14" s="459"/>
      <c r="P14" s="459" t="str">
        <f>'[8]Exhibit No.__(JAP-Prof-Prop)'!P14</f>
        <v>(7)</v>
      </c>
      <c r="Q14" s="459" t="str">
        <f>'[8]Exhibit No.__(JAP-Prof-Prop)'!Q14</f>
        <v>(8)</v>
      </c>
      <c r="R14" s="459"/>
      <c r="S14" s="459" t="str">
        <f>'[8]Exhibit No.__(JAP-Prof-Prop)'!S14</f>
        <v>(9)</v>
      </c>
      <c r="T14" s="458"/>
      <c r="U14" s="459" t="str">
        <f>'[8]Exhibit No.__(JAP-Prof-Prop)'!U14</f>
        <v>(10)</v>
      </c>
      <c r="V14" s="459" t="str">
        <f>'[8]Exhibit No.__(JAP-Prof-Prop)'!V14</f>
        <v>(11)</v>
      </c>
    </row>
    <row r="15" spans="1:22" ht="15.75">
      <c r="A15" s="442"/>
      <c r="B15" s="442"/>
      <c r="C15" s="445"/>
      <c r="D15" s="442"/>
      <c r="E15" s="445"/>
      <c r="F15" s="442"/>
      <c r="G15" s="442"/>
      <c r="H15" s="442"/>
      <c r="I15" s="442"/>
      <c r="J15" s="442"/>
      <c r="K15" s="442"/>
      <c r="L15" s="442"/>
      <c r="M15" s="442"/>
      <c r="N15" s="459"/>
      <c r="O15" s="442"/>
      <c r="P15" s="459" t="str">
        <f>'[8]Exhibit No.__(JAP-Prof-Prop)'!P15</f>
        <v>(6)-(5)</v>
      </c>
      <c r="Q15" s="459" t="str">
        <f>'[8]Exhibit No.__(JAP-Prof-Prop)'!Q15</f>
        <v>(7)/(5)</v>
      </c>
      <c r="R15" s="442"/>
      <c r="S15" s="459" t="str">
        <f>'[8]Exhibit No.__(JAP-Prof-Prop)'!S15</f>
        <v>(6/4)</v>
      </c>
      <c r="T15" s="449"/>
      <c r="U15" s="442"/>
      <c r="V15" s="459" t="str">
        <f>'[8]Exhibit No.__(JAP-Prof-Prop)'!V15</f>
        <v>(10)-(7)</v>
      </c>
    </row>
    <row r="16" spans="1:22" ht="15.75">
      <c r="A16" s="442"/>
      <c r="B16" s="442"/>
      <c r="C16" s="469" t="str">
        <f>'[8]Exhibit No.__(JAP-Prof-Prop)'!C16</f>
        <v>Residential Service</v>
      </c>
      <c r="D16" s="442"/>
      <c r="E16" s="445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9"/>
      <c r="U16" s="442"/>
      <c r="V16" s="442"/>
    </row>
    <row r="17" spans="1:22" ht="15.75">
      <c r="A17" s="500">
        <f>'[8]Exhibit No.__(JAP-Prof-Prop)'!A17</f>
        <v>1</v>
      </c>
      <c r="B17" s="473"/>
      <c r="C17" s="445" t="str">
        <f>'[8]Exhibit No.__(JAP-Prof-Prop)'!C17</f>
        <v>Residential Service</v>
      </c>
      <c r="D17" s="473"/>
      <c r="E17" s="497">
        <f>'[8]Exhibit No.__(JAP-Prof-Prop)'!E17</f>
        <v>7</v>
      </c>
      <c r="F17" s="473"/>
      <c r="G17" s="470">
        <f>'[8]Exhibit No.__(JAP-Prof-Prop)'!G17</f>
        <v>1030110</v>
      </c>
      <c r="H17" s="473"/>
      <c r="I17" s="470">
        <f>'[8]Exhibit No.__(JAP-Prof-Prop)'!I17</f>
        <v>10623030.235689331</v>
      </c>
      <c r="J17" s="470"/>
      <c r="K17" s="473"/>
      <c r="L17" s="471">
        <f>'[8]Exhibit No.__(JAP-Prof-Prop)'!L17</f>
        <v>1105896.514</v>
      </c>
      <c r="M17" s="473"/>
      <c r="N17" s="471">
        <f>'[8]Exhibit No.__(JAP-Prof-Prop)'!N17</f>
        <v>1190834</v>
      </c>
      <c r="O17" s="471"/>
      <c r="P17" s="471">
        <f>'[8]Exhibit No.__(JAP-Prof-Prop)'!P17</f>
        <v>84937.486000000034</v>
      </c>
      <c r="Q17" s="472">
        <f>'[8]Exhibit No.__(JAP-Prof-Prop)'!Q17</f>
        <v>7.6804190016643847E-2</v>
      </c>
      <c r="R17" s="473"/>
      <c r="S17" s="474">
        <f>'[8]Exhibit No.__(JAP-Prof-Prop)'!S17</f>
        <v>11.209927615561629</v>
      </c>
      <c r="T17" s="475"/>
      <c r="U17" s="471"/>
      <c r="V17" s="471"/>
    </row>
    <row r="18" spans="1:22" ht="15.75">
      <c r="A18" s="500">
        <f>'[8]Exhibit No.__(JAP-Prof-Prop)'!A18</f>
        <v>2</v>
      </c>
      <c r="B18" s="473"/>
      <c r="C18" s="476" t="str">
        <f>'[8]Exhibit No.__(JAP-Prof-Prop)'!C18</f>
        <v>Total Residential Service</v>
      </c>
      <c r="D18" s="473"/>
      <c r="E18" s="498"/>
      <c r="F18" s="473"/>
      <c r="G18" s="477">
        <f>'[8]Exhibit No.__(JAP-Prof-Prop)'!G18</f>
        <v>1030110</v>
      </c>
      <c r="H18" s="473"/>
      <c r="I18" s="477">
        <f>'[8]Exhibit No.__(JAP-Prof-Prop)'!I18</f>
        <v>10623030.235689331</v>
      </c>
      <c r="J18" s="470"/>
      <c r="K18" s="473"/>
      <c r="L18" s="478">
        <f>'[8]Exhibit No.__(JAP-Prof-Prop)'!L18</f>
        <v>1105896.514</v>
      </c>
      <c r="M18" s="473"/>
      <c r="N18" s="478">
        <f>'[8]Exhibit No.__(JAP-Prof-Prop)'!N18</f>
        <v>1190834</v>
      </c>
      <c r="O18" s="471"/>
      <c r="P18" s="478">
        <f>'[8]Exhibit No.__(JAP-Prof-Prop)'!P18</f>
        <v>84937.486000000034</v>
      </c>
      <c r="Q18" s="479">
        <f>'[8]Exhibit No.__(JAP-Prof-Prop)'!Q18</f>
        <v>7.6804190016643847E-2</v>
      </c>
      <c r="R18" s="473"/>
      <c r="S18" s="480">
        <f>'[8]Exhibit No.__(JAP-Prof-Prop)'!S18</f>
        <v>11.209927615561629</v>
      </c>
      <c r="T18" s="475"/>
      <c r="U18" s="481">
        <f>'[8]Exhibit No.__(JAP-Prof-Prop)'!U18</f>
        <v>84939.206860889914</v>
      </c>
      <c r="V18" s="481">
        <f>'[8]Exhibit No.__(JAP-Prof-Prop)'!V18</f>
        <v>1.7208608898799866</v>
      </c>
    </row>
    <row r="19" spans="1:22" ht="15.75">
      <c r="A19" s="501"/>
      <c r="B19" s="442"/>
      <c r="C19" s="445"/>
      <c r="D19" s="442"/>
      <c r="E19" s="498"/>
      <c r="F19" s="442"/>
      <c r="G19" s="442"/>
      <c r="H19" s="442"/>
      <c r="I19" s="442"/>
      <c r="J19" s="442"/>
      <c r="K19" s="442"/>
      <c r="L19" s="482"/>
      <c r="M19" s="442"/>
      <c r="N19" s="482"/>
      <c r="O19" s="482"/>
      <c r="P19" s="482"/>
      <c r="Q19" s="483"/>
      <c r="R19" s="442"/>
      <c r="S19" s="442"/>
      <c r="T19" s="449"/>
      <c r="U19" s="484"/>
      <c r="V19" s="484"/>
    </row>
    <row r="20" spans="1:22" ht="15.75">
      <c r="A20" s="501"/>
      <c r="B20" s="442"/>
      <c r="C20" s="485" t="str">
        <f>'[8]Exhibit No.__(JAP-Prof-Prop)'!C20</f>
        <v>Secondary Voltage Service</v>
      </c>
      <c r="D20" s="442"/>
      <c r="E20" s="498"/>
      <c r="F20" s="442"/>
      <c r="G20" s="486">
        <f>'[8]Exhibit No.__(JAP-Prof-Prop)'!G20</f>
        <v>0</v>
      </c>
      <c r="H20" s="442"/>
      <c r="I20" s="442">
        <f>'[8]Exhibit No.__(JAP-Prof-Prop)'!I20</f>
        <v>0</v>
      </c>
      <c r="J20" s="442"/>
      <c r="K20" s="442"/>
      <c r="L20" s="482">
        <f>'[8]Exhibit No.__(JAP-Prof-Prop)'!L20</f>
        <v>0</v>
      </c>
      <c r="M20" s="442"/>
      <c r="N20" s="482">
        <f>'[8]Exhibit No.__(JAP-Prof-Prop)'!N20</f>
        <v>0</v>
      </c>
      <c r="O20" s="482"/>
      <c r="P20" s="482">
        <f>'[8]Exhibit No.__(JAP-Prof-Prop)'!P20</f>
        <v>0</v>
      </c>
      <c r="Q20" s="483">
        <f>'[8]Exhibit No.__(JAP-Prof-Prop)'!Q20</f>
        <v>0</v>
      </c>
      <c r="R20" s="442"/>
      <c r="S20" s="442"/>
      <c r="T20" s="449"/>
      <c r="U20" s="484"/>
      <c r="V20" s="484"/>
    </row>
    <row r="21" spans="1:22" ht="15.75">
      <c r="A21" s="500">
        <f>'[8]Exhibit No.__(JAP-Prof-Prop)'!A21</f>
        <v>3</v>
      </c>
      <c r="B21" s="473"/>
      <c r="C21" s="487" t="str">
        <f>'[8]Exhibit No.__(JAP-Prof-Prop)'!C21</f>
        <v>Secondary General Service</v>
      </c>
      <c r="D21" s="473"/>
      <c r="E21" s="497" t="str">
        <f>'[8]Exhibit No.__(JAP-Prof-Prop)'!E21</f>
        <v>8, 24</v>
      </c>
      <c r="F21" s="473"/>
      <c r="G21" s="470">
        <f>'[8]Exhibit No.__(JAP-Prof-Prop)'!G21</f>
        <v>130674.58333333333</v>
      </c>
      <c r="H21" s="473"/>
      <c r="I21" s="470">
        <f>'[8]Exhibit No.__(JAP-Prof-Prop)'!I21</f>
        <v>2700129.1967702867</v>
      </c>
      <c r="J21" s="470"/>
      <c r="K21" s="473"/>
      <c r="L21" s="471">
        <f>'[8]Exhibit No.__(JAP-Prof-Prop)'!L21</f>
        <v>263390.397</v>
      </c>
      <c r="M21" s="473"/>
      <c r="N21" s="471">
        <f>'[8]Exhibit No.__(JAP-Prof-Prop)'!N21</f>
        <v>283619</v>
      </c>
      <c r="O21" s="471"/>
      <c r="P21" s="471">
        <f>'[8]Exhibit No.__(JAP-Prof-Prop)'!P21</f>
        <v>20228.603000000003</v>
      </c>
      <c r="Q21" s="472">
        <f>'[8]Exhibit No.__(JAP-Prof-Prop)'!Q21</f>
        <v>7.6800837199846747E-2</v>
      </c>
      <c r="R21" s="473"/>
      <c r="S21" s="474">
        <f>'[8]Exhibit No.__(JAP-Prof-Prop)'!S21</f>
        <v>10.503904788676261</v>
      </c>
      <c r="T21" s="475"/>
      <c r="U21" s="488"/>
      <c r="V21" s="488"/>
    </row>
    <row r="22" spans="1:22" ht="15.75">
      <c r="A22" s="500">
        <f>'[8]Exhibit No.__(JAP-Prof-Prop)'!A22</f>
        <v>4</v>
      </c>
      <c r="B22" s="473"/>
      <c r="C22" s="487" t="str">
        <f>'[8]Exhibit No.__(JAP-Prof-Prop)'!C22</f>
        <v>Small Secondary General Service</v>
      </c>
      <c r="D22" s="473"/>
      <c r="E22" s="497" t="str">
        <f>'[8]Exhibit No.__(JAP-Prof-Prop)'!E22</f>
        <v>7A, 11, 25</v>
      </c>
      <c r="F22" s="473"/>
      <c r="G22" s="470">
        <f>'[8]Exhibit No.__(JAP-Prof-Prop)'!G22</f>
        <v>7793.666666666667</v>
      </c>
      <c r="H22" s="473"/>
      <c r="I22" s="470">
        <f>'[8]Exhibit No.__(JAP-Prof-Prop)'!I22</f>
        <v>2990164.3735601031</v>
      </c>
      <c r="J22" s="470">
        <f>'[8]Exhibit No.__(JAP-Prof-Prop)'!J22</f>
        <v>4639.3969999999999</v>
      </c>
      <c r="K22" s="473"/>
      <c r="L22" s="471">
        <f>'[8]Exhibit No.__(JAP-Prof-Prop)'!L22</f>
        <v>269437.799</v>
      </c>
      <c r="M22" s="473"/>
      <c r="N22" s="471">
        <f>'[8]Exhibit No.__(JAP-Prof-Prop)'!N22</f>
        <v>284958</v>
      </c>
      <c r="O22" s="471"/>
      <c r="P22" s="471">
        <f>'[8]Exhibit No.__(JAP-Prof-Prop)'!P22</f>
        <v>15520.201000000001</v>
      </c>
      <c r="Q22" s="472">
        <f>'[8]Exhibit No.__(JAP-Prof-Prop)'!Q22</f>
        <v>5.7602166650715554E-2</v>
      </c>
      <c r="R22" s="473"/>
      <c r="S22" s="474">
        <f>'[8]Exhibit No.__(JAP-Prof-Prop)'!S22</f>
        <v>9.5298439951890579</v>
      </c>
      <c r="T22" s="475"/>
      <c r="U22" s="488"/>
      <c r="V22" s="488"/>
    </row>
    <row r="23" spans="1:22" ht="15.75">
      <c r="A23" s="500">
        <f>'[8]Exhibit No.__(JAP-Prof-Prop)'!A23</f>
        <v>5</v>
      </c>
      <c r="B23" s="473"/>
      <c r="C23" s="487" t="str">
        <f>'[8]Exhibit No.__(JAP-Prof-Prop)'!C23</f>
        <v>Large Secondary General Service</v>
      </c>
      <c r="D23" s="473"/>
      <c r="E23" s="497" t="str">
        <f>'[8]Exhibit No.__(JAP-Prof-Prop)'!E23</f>
        <v>12, 26, 26P</v>
      </c>
      <c r="F23" s="473"/>
      <c r="G23" s="470">
        <f>'[8]Exhibit No.__(JAP-Prof-Prop)'!G23</f>
        <v>10394</v>
      </c>
      <c r="H23" s="473"/>
      <c r="I23" s="470">
        <f>'[8]Exhibit No.__(JAP-Prof-Prop)'!I23</f>
        <v>1941301.3639308119</v>
      </c>
      <c r="J23" s="470">
        <f>'[8]Exhibit No.__(JAP-Prof-Prop)'!J23</f>
        <v>4774.6639999999998</v>
      </c>
      <c r="K23" s="473"/>
      <c r="L23" s="471">
        <f>'[8]Exhibit No.__(JAP-Prof-Prop)'!L23</f>
        <v>160280.84099999999</v>
      </c>
      <c r="M23" s="473"/>
      <c r="N23" s="471">
        <f>'[8]Exhibit No.__(JAP-Prof-Prop)'!N23</f>
        <v>169513.13</v>
      </c>
      <c r="O23" s="471"/>
      <c r="P23" s="471">
        <f>'[8]Exhibit No.__(JAP-Prof-Prop)'!P23</f>
        <v>9232.2890000000189</v>
      </c>
      <c r="Q23" s="472">
        <f>'[8]Exhibit No.__(JAP-Prof-Prop)'!Q23</f>
        <v>5.7600702257358506E-2</v>
      </c>
      <c r="R23" s="473"/>
      <c r="S23" s="474">
        <f>'[8]Exhibit No.__(JAP-Prof-Prop)'!S23</f>
        <v>8.7319327719815814</v>
      </c>
      <c r="T23" s="475"/>
      <c r="U23" s="488"/>
      <c r="V23" s="488"/>
    </row>
    <row r="24" spans="1:22" ht="15.75">
      <c r="A24" s="500">
        <f>'[8]Exhibit No.__(JAP-Prof-Prop)'!A24</f>
        <v>6</v>
      </c>
      <c r="B24" s="473"/>
      <c r="C24" s="487" t="str">
        <f>'[8]Exhibit No.__(JAP-Prof-Prop)'!C24</f>
        <v>Secondary Irrigation &amp; Pumping Service</v>
      </c>
      <c r="D24" s="473"/>
      <c r="E24" s="499">
        <f>'[8]Exhibit No.__(JAP-Prof-Prop)'!E24</f>
        <v>29</v>
      </c>
      <c r="F24" s="473"/>
      <c r="G24" s="470">
        <f>'[8]Exhibit No.__(JAP-Prof-Prop)'!G24</f>
        <v>658.83333333333337</v>
      </c>
      <c r="H24" s="473"/>
      <c r="I24" s="470">
        <f>'[8]Exhibit No.__(JAP-Prof-Prop)'!I24</f>
        <v>16009.313796828577</v>
      </c>
      <c r="J24" s="470">
        <f>'[8]Exhibit No.__(JAP-Prof-Prop)'!J24</f>
        <v>5.7590000000000003</v>
      </c>
      <c r="K24" s="473"/>
      <c r="L24" s="471">
        <f>'[8]Exhibit No.__(JAP-Prof-Prop)'!L24</f>
        <v>1265.443</v>
      </c>
      <c r="M24" s="473"/>
      <c r="N24" s="471">
        <f>'[8]Exhibit No.__(JAP-Prof-Prop)'!N24</f>
        <v>1338.346</v>
      </c>
      <c r="O24" s="471"/>
      <c r="P24" s="471">
        <f>'[8]Exhibit No.__(JAP-Prof-Prop)'!P24</f>
        <v>72.90300000000002</v>
      </c>
      <c r="Q24" s="472">
        <f>'[8]Exhibit No.__(JAP-Prof-Prop)'!Q24</f>
        <v>5.7610654924797104E-2</v>
      </c>
      <c r="R24" s="473"/>
      <c r="S24" s="474">
        <f>'[8]Exhibit No.__(JAP-Prof-Prop)'!S24</f>
        <v>8.3597961598149482</v>
      </c>
      <c r="T24" s="475"/>
      <c r="U24" s="488"/>
      <c r="V24" s="488"/>
    </row>
    <row r="25" spans="1:22" ht="15.75">
      <c r="A25" s="500">
        <f>'[8]Exhibit No.__(JAP-Prof-Prop)'!A25</f>
        <v>7</v>
      </c>
      <c r="B25" s="473"/>
      <c r="C25" s="476" t="str">
        <f>'[8]Exhibit No.__(JAP-Prof-Prop)'!C25</f>
        <v>Total Secondary Voltage Service</v>
      </c>
      <c r="D25" s="473"/>
      <c r="E25" s="499"/>
      <c r="F25" s="473"/>
      <c r="G25" s="477">
        <f>'[8]Exhibit No.__(JAP-Prof-Prop)'!G25</f>
        <v>149521.08333333334</v>
      </c>
      <c r="H25" s="473"/>
      <c r="I25" s="477">
        <f>'[8]Exhibit No.__(JAP-Prof-Prop)'!I25</f>
        <v>7647604.2480580304</v>
      </c>
      <c r="J25" s="470"/>
      <c r="K25" s="473"/>
      <c r="L25" s="478">
        <f>'[8]Exhibit No.__(JAP-Prof-Prop)'!L25</f>
        <v>694374.48</v>
      </c>
      <c r="M25" s="473"/>
      <c r="N25" s="478">
        <f>'[8]Exhibit No.__(JAP-Prof-Prop)'!N25</f>
        <v>739428.47600000002</v>
      </c>
      <c r="O25" s="471"/>
      <c r="P25" s="478">
        <f>'[8]Exhibit No.__(JAP-Prof-Prop)'!P25</f>
        <v>45053.996000000021</v>
      </c>
      <c r="Q25" s="479">
        <f>'[8]Exhibit No.__(JAP-Prof-Prop)'!Q25</f>
        <v>6.4884291254482765E-2</v>
      </c>
      <c r="R25" s="473"/>
      <c r="S25" s="480">
        <f>'[8]Exhibit No.__(JAP-Prof-Prop)'!S25</f>
        <v>9.6687596797096873</v>
      </c>
      <c r="T25" s="475"/>
      <c r="U25" s="481">
        <f>'[8]Exhibit No.__(JAP-Prof-Prop)'!U25</f>
        <v>45056.436492864173</v>
      </c>
      <c r="V25" s="481">
        <f>'[8]Exhibit No.__(JAP-Prof-Prop)'!V25</f>
        <v>2.4404928641524748</v>
      </c>
    </row>
    <row r="26" spans="1:22" ht="15.75">
      <c r="A26" s="501"/>
      <c r="B26" s="442"/>
      <c r="C26" s="445"/>
      <c r="D26" s="442"/>
      <c r="E26" s="498"/>
      <c r="F26" s="442"/>
      <c r="G26" s="442"/>
      <c r="H26" s="442"/>
      <c r="I26" s="442"/>
      <c r="J26" s="442"/>
      <c r="K26" s="442"/>
      <c r="L26" s="482"/>
      <c r="M26" s="442"/>
      <c r="N26" s="482"/>
      <c r="O26" s="482"/>
      <c r="P26" s="482"/>
      <c r="Q26" s="483"/>
      <c r="R26" s="473"/>
      <c r="S26" s="474"/>
      <c r="T26" s="475"/>
      <c r="U26" s="488"/>
      <c r="V26" s="488"/>
    </row>
    <row r="27" spans="1:22" ht="15.75">
      <c r="A27" s="500"/>
      <c r="B27" s="473"/>
      <c r="C27" s="485" t="str">
        <f>'[8]Exhibit No.__(JAP-Prof-Prop)'!C27</f>
        <v>Primary Voltage Service</v>
      </c>
      <c r="D27" s="473"/>
      <c r="E27" s="499"/>
      <c r="F27" s="473"/>
      <c r="G27" s="470"/>
      <c r="H27" s="473"/>
      <c r="I27" s="470"/>
      <c r="J27" s="470"/>
      <c r="K27" s="473"/>
      <c r="L27" s="471"/>
      <c r="M27" s="473"/>
      <c r="N27" s="471"/>
      <c r="O27" s="471"/>
      <c r="P27" s="471"/>
      <c r="Q27" s="472"/>
      <c r="R27" s="473"/>
      <c r="S27" s="474"/>
      <c r="T27" s="475"/>
      <c r="U27" s="488"/>
      <c r="V27" s="488"/>
    </row>
    <row r="28" spans="1:22" ht="15.75">
      <c r="A28" s="500">
        <f>'[8]Exhibit No.__(JAP-Prof-Prop)'!A28</f>
        <v>8</v>
      </c>
      <c r="B28" s="473"/>
      <c r="C28" s="487" t="str">
        <f>'[8]Exhibit No.__(JAP-Prof-Prop)'!C28</f>
        <v>Primary General Service</v>
      </c>
      <c r="D28" s="473"/>
      <c r="E28" s="497" t="str">
        <f>'[8]Exhibit No.__(JAP-Prof-Prop)'!E28</f>
        <v>10, 31</v>
      </c>
      <c r="F28" s="473"/>
      <c r="G28" s="470">
        <f>'[8]Exhibit No.__(JAP-Prof-Prop)'!G28</f>
        <v>495.16666666666669</v>
      </c>
      <c r="H28" s="473"/>
      <c r="I28" s="470">
        <f>'[8]Exhibit No.__(JAP-Prof-Prop)'!I28</f>
        <v>1407978.352242965</v>
      </c>
      <c r="J28" s="470">
        <f>'[8]Exhibit No.__(JAP-Prof-Prop)'!J28</f>
        <v>3463.8150000000001</v>
      </c>
      <c r="K28" s="473"/>
      <c r="L28" s="471">
        <f>'[8]Exhibit No.__(JAP-Prof-Prop)'!L28</f>
        <v>113255.217</v>
      </c>
      <c r="M28" s="473"/>
      <c r="N28" s="471">
        <f>'[8]Exhibit No.__(JAP-Prof-Prop)'!N28</f>
        <v>121954.19500000001</v>
      </c>
      <c r="O28" s="471"/>
      <c r="P28" s="471">
        <f>'[8]Exhibit No.__(JAP-Prof-Prop)'!P28</f>
        <v>8698.9780000000028</v>
      </c>
      <c r="Q28" s="472">
        <f>'[8]Exhibit No.__(JAP-Prof-Prop)'!Q28</f>
        <v>7.6808629486798854E-2</v>
      </c>
      <c r="R28" s="473"/>
      <c r="S28" s="474">
        <f>'[8]Exhibit No.__(JAP-Prof-Prop)'!S28</f>
        <v>8.6616527026656449</v>
      </c>
      <c r="T28" s="475"/>
      <c r="U28" s="488"/>
      <c r="V28" s="488"/>
    </row>
    <row r="29" spans="1:22" ht="15.75">
      <c r="A29" s="500">
        <f>'[8]Exhibit No.__(JAP-Prof-Prop)'!A29</f>
        <v>9</v>
      </c>
      <c r="B29" s="473"/>
      <c r="C29" s="487" t="str">
        <f>'[8]Exhibit No.__(JAP-Prof-Prop)'!C29</f>
        <v>Primary Irrigation &amp; Pumping Service</v>
      </c>
      <c r="D29" s="473"/>
      <c r="E29" s="499">
        <f>'[8]Exhibit No.__(JAP-Prof-Prop)'!E29</f>
        <v>35</v>
      </c>
      <c r="F29" s="473"/>
      <c r="G29" s="470">
        <f>'[8]Exhibit No.__(JAP-Prof-Prop)'!G29</f>
        <v>3.25</v>
      </c>
      <c r="H29" s="473"/>
      <c r="I29" s="470">
        <f>'[8]Exhibit No.__(JAP-Prof-Prop)'!I29</f>
        <v>4443.66</v>
      </c>
      <c r="J29" s="470">
        <f>'[8]Exhibit No.__(JAP-Prof-Prop)'!J29</f>
        <v>9.0990000000000002</v>
      </c>
      <c r="K29" s="473"/>
      <c r="L29" s="471">
        <f>'[8]Exhibit No.__(JAP-Prof-Prop)'!L29</f>
        <v>268.01499999999999</v>
      </c>
      <c r="M29" s="473"/>
      <c r="N29" s="471">
        <f>'[8]Exhibit No.__(JAP-Prof-Prop)'!N29</f>
        <v>298.89299999999997</v>
      </c>
      <c r="O29" s="471"/>
      <c r="P29" s="471">
        <f>'[8]Exhibit No.__(JAP-Prof-Prop)'!P29</f>
        <v>30.877999999999986</v>
      </c>
      <c r="Q29" s="472">
        <f>'[8]Exhibit No.__(JAP-Prof-Prop)'!Q29</f>
        <v>0.11520996959125418</v>
      </c>
      <c r="R29" s="473"/>
      <c r="S29" s="474">
        <f>'[8]Exhibit No.__(JAP-Prof-Prop)'!S29</f>
        <v>6.726279688364996</v>
      </c>
      <c r="T29" s="475"/>
      <c r="U29" s="488"/>
      <c r="V29" s="488"/>
    </row>
    <row r="30" spans="1:22" ht="15.75">
      <c r="A30" s="500">
        <f>'[8]Exhibit No.__(JAP-Prof-Prop)'!A30</f>
        <v>10</v>
      </c>
      <c r="B30" s="473"/>
      <c r="C30" s="445" t="str">
        <f>'[8]Exhibit No.__(JAP-Prof-Prop)'!C30</f>
        <v>Primary All Electric Schools</v>
      </c>
      <c r="D30" s="473"/>
      <c r="E30" s="497">
        <f>'[8]Exhibit No.__(JAP-Prof-Prop)'!E30</f>
        <v>43</v>
      </c>
      <c r="F30" s="473"/>
      <c r="G30" s="470">
        <f>'[8]Exhibit No.__(JAP-Prof-Prop)'!G30</f>
        <v>156.16666666666666</v>
      </c>
      <c r="H30" s="473"/>
      <c r="I30" s="470">
        <f>'[8]Exhibit No.__(JAP-Prof-Prop)'!I30</f>
        <v>122500.71332397975</v>
      </c>
      <c r="J30" s="470">
        <f>'[8]Exhibit No.__(JAP-Prof-Prop)'!J30</f>
        <v>602.303</v>
      </c>
      <c r="K30" s="473"/>
      <c r="L30" s="471">
        <f>'[8]Exhibit No.__(JAP-Prof-Prop)'!L30</f>
        <v>10687.148999999999</v>
      </c>
      <c r="M30" s="473"/>
      <c r="N30" s="471">
        <f>'[8]Exhibit No.__(JAP-Prof-Prop)'!N30</f>
        <v>11713.165000000001</v>
      </c>
      <c r="O30" s="471"/>
      <c r="P30" s="471">
        <f>'[8]Exhibit No.__(JAP-Prof-Prop)'!P30</f>
        <v>1026.0160000000014</v>
      </c>
      <c r="Q30" s="472">
        <f>'[8]Exhibit No.__(JAP-Prof-Prop)'!Q30</f>
        <v>9.6004650070846909E-2</v>
      </c>
      <c r="R30" s="473"/>
      <c r="S30" s="474">
        <f>'[8]Exhibit No.__(JAP-Prof-Prop)'!S30</f>
        <v>9.5617116685859536</v>
      </c>
      <c r="T30" s="475"/>
      <c r="U30" s="488"/>
      <c r="V30" s="488"/>
    </row>
    <row r="31" spans="1:22" ht="15.75">
      <c r="A31" s="500">
        <f>'[8]Exhibit No.__(JAP-Prof-Prop)'!A31</f>
        <v>11</v>
      </c>
      <c r="B31" s="473"/>
      <c r="C31" s="476" t="str">
        <f>'[8]Exhibit No.__(JAP-Prof-Prop)'!C31</f>
        <v>Total Primary Voltage Service</v>
      </c>
      <c r="D31" s="473"/>
      <c r="E31" s="499"/>
      <c r="F31" s="473"/>
      <c r="G31" s="477">
        <f>'[8]Exhibit No.__(JAP-Prof-Prop)'!G31</f>
        <v>654.58333333333337</v>
      </c>
      <c r="H31" s="473"/>
      <c r="I31" s="477">
        <f>'[8]Exhibit No.__(JAP-Prof-Prop)'!I31</f>
        <v>1534922.7255669446</v>
      </c>
      <c r="J31" s="470"/>
      <c r="K31" s="473"/>
      <c r="L31" s="478">
        <f>'[8]Exhibit No.__(JAP-Prof-Prop)'!L31</f>
        <v>124210.38100000001</v>
      </c>
      <c r="M31" s="473"/>
      <c r="N31" s="478">
        <f>'[8]Exhibit No.__(JAP-Prof-Prop)'!N31</f>
        <v>133966.253</v>
      </c>
      <c r="O31" s="471"/>
      <c r="P31" s="478">
        <f>'[8]Exhibit No.__(JAP-Prof-Prop)'!P31</f>
        <v>9755.8720000000048</v>
      </c>
      <c r="Q31" s="479">
        <f>'[8]Exhibit No.__(JAP-Prof-Prop)'!Q31</f>
        <v>7.8543129176940563E-2</v>
      </c>
      <c r="R31" s="473"/>
      <c r="S31" s="480">
        <f>'[8]Exhibit No.__(JAP-Prof-Prop)'!S31</f>
        <v>8.7278825681936354</v>
      </c>
      <c r="T31" s="475"/>
      <c r="U31" s="481">
        <f>'[8]Exhibit No.__(JAP-Prof-Prop)'!U31</f>
        <v>9755.5721445274394</v>
      </c>
      <c r="V31" s="481">
        <f>'[8]Exhibit No.__(JAP-Prof-Prop)'!V31</f>
        <v>-0.29985547256546852</v>
      </c>
    </row>
    <row r="32" spans="1:22" ht="15.75">
      <c r="A32" s="501"/>
      <c r="B32" s="442"/>
      <c r="C32" s="445"/>
      <c r="D32" s="442"/>
      <c r="E32" s="498"/>
      <c r="F32" s="442"/>
      <c r="G32" s="442"/>
      <c r="H32" s="442"/>
      <c r="I32" s="442"/>
      <c r="J32" s="442"/>
      <c r="K32" s="442"/>
      <c r="L32" s="482"/>
      <c r="M32" s="442"/>
      <c r="N32" s="482"/>
      <c r="O32" s="482"/>
      <c r="P32" s="482"/>
      <c r="Q32" s="483"/>
      <c r="R32" s="473"/>
      <c r="S32" s="474"/>
      <c r="T32" s="475"/>
      <c r="U32" s="488"/>
      <c r="V32" s="488"/>
    </row>
    <row r="33" spans="1:22" ht="15.75">
      <c r="A33" s="500"/>
      <c r="B33" s="473"/>
      <c r="C33" s="485" t="str">
        <f>'[8]Exhibit No.__(JAP-Prof-Prop)'!C33</f>
        <v>High Voltage Service</v>
      </c>
      <c r="D33" s="473"/>
      <c r="E33" s="499"/>
      <c r="F33" s="473"/>
      <c r="G33" s="470"/>
      <c r="H33" s="473"/>
      <c r="I33" s="470"/>
      <c r="J33" s="470"/>
      <c r="K33" s="473"/>
      <c r="L33" s="471"/>
      <c r="M33" s="473"/>
      <c r="N33" s="471"/>
      <c r="O33" s="471"/>
      <c r="P33" s="471"/>
      <c r="Q33" s="472"/>
      <c r="R33" s="473"/>
      <c r="S33" s="474"/>
      <c r="T33" s="475"/>
      <c r="U33" s="488"/>
      <c r="V33" s="488"/>
    </row>
    <row r="34" spans="1:22" ht="15.75">
      <c r="A34" s="500">
        <f>'[8]Exhibit No.__(JAP-Prof-Prop)'!A34</f>
        <v>12</v>
      </c>
      <c r="B34" s="473"/>
      <c r="C34" s="487" t="str">
        <f>'[8]Exhibit No.__(JAP-Prof-Prop)'!C34</f>
        <v>High Voltage Interruptible Service</v>
      </c>
      <c r="D34" s="473"/>
      <c r="E34" s="497">
        <f>'[8]Exhibit No.__(JAP-Prof-Prop)'!E34</f>
        <v>46</v>
      </c>
      <c r="F34" s="473"/>
      <c r="G34" s="470">
        <f>'[8]Exhibit No.__(JAP-Prof-Prop)'!G34</f>
        <v>6</v>
      </c>
      <c r="H34" s="473"/>
      <c r="I34" s="470">
        <f>'[8]Exhibit No.__(JAP-Prof-Prop)'!I34</f>
        <v>78351.491999999998</v>
      </c>
      <c r="J34" s="470">
        <f>'[8]Exhibit No.__(JAP-Prof-Prop)'!J34</f>
        <v>397.464</v>
      </c>
      <c r="K34" s="473"/>
      <c r="L34" s="471">
        <f>'[8]Exhibit No.__(JAP-Prof-Prop)'!L34</f>
        <v>5190.4359999999997</v>
      </c>
      <c r="M34" s="473"/>
      <c r="N34" s="471">
        <f>'[8]Exhibit No.__(JAP-Prof-Prop)'!N34</f>
        <v>5488.692</v>
      </c>
      <c r="O34" s="471"/>
      <c r="P34" s="471">
        <f>'[8]Exhibit No.__(JAP-Prof-Prop)'!P34</f>
        <v>298.25600000000031</v>
      </c>
      <c r="Q34" s="472">
        <f>'[8]Exhibit No.__(JAP-Prof-Prop)'!Q34</f>
        <v>5.7462610077457912E-2</v>
      </c>
      <c r="R34" s="473"/>
      <c r="S34" s="474">
        <f>'[8]Exhibit No.__(JAP-Prof-Prop)'!S34</f>
        <v>7.0052169523459744</v>
      </c>
      <c r="T34" s="475"/>
      <c r="U34" s="488"/>
      <c r="V34" s="488"/>
    </row>
    <row r="35" spans="1:22" ht="15.75">
      <c r="A35" s="500">
        <f>'[8]Exhibit No.__(JAP-Prof-Prop)'!A35</f>
        <v>13</v>
      </c>
      <c r="B35" s="473"/>
      <c r="C35" s="445" t="str">
        <f>'[8]Exhibit No.__(JAP-Prof-Prop)'!C35</f>
        <v>High Voltage General Service</v>
      </c>
      <c r="D35" s="473"/>
      <c r="E35" s="497">
        <f>'[8]Exhibit No.__(JAP-Prof-Prop)'!E35</f>
        <v>49</v>
      </c>
      <c r="F35" s="473"/>
      <c r="G35" s="470">
        <f>'[8]Exhibit No.__(JAP-Prof-Prop)'!G35</f>
        <v>19</v>
      </c>
      <c r="H35" s="473"/>
      <c r="I35" s="470">
        <f>'[8]Exhibit No.__(JAP-Prof-Prop)'!I35</f>
        <v>542259.32140199991</v>
      </c>
      <c r="J35" s="470">
        <f>'[8]Exhibit No.__(JAP-Prof-Prop)'!J35</f>
        <v>1344.134</v>
      </c>
      <c r="K35" s="473"/>
      <c r="L35" s="471">
        <f>'[8]Exhibit No.__(JAP-Prof-Prop)'!L35</f>
        <v>34937.811999999998</v>
      </c>
      <c r="M35" s="473"/>
      <c r="N35" s="471">
        <f>'[8]Exhibit No.__(JAP-Prof-Prop)'!N35</f>
        <v>36950.915999999997</v>
      </c>
      <c r="O35" s="471"/>
      <c r="P35" s="471">
        <f>'[8]Exhibit No.__(JAP-Prof-Prop)'!P35</f>
        <v>2013.1039999999994</v>
      </c>
      <c r="Q35" s="472">
        <f>'[8]Exhibit No.__(JAP-Prof-Prop)'!Q35</f>
        <v>5.7619635711589477E-2</v>
      </c>
      <c r="R35" s="473"/>
      <c r="S35" s="474">
        <f>'[8]Exhibit No.__(JAP-Prof-Prop)'!S35</f>
        <v>6.8142518794262852</v>
      </c>
      <c r="T35" s="475"/>
      <c r="U35" s="488"/>
      <c r="V35" s="488"/>
    </row>
    <row r="36" spans="1:22" ht="15.75">
      <c r="A36" s="500">
        <f>'[8]Exhibit No.__(JAP-Prof-Prop)'!A36</f>
        <v>14</v>
      </c>
      <c r="B36" s="473"/>
      <c r="C36" s="476" t="str">
        <f>'[8]Exhibit No.__(JAP-Prof-Prop)'!C36</f>
        <v>High Voltage Service</v>
      </c>
      <c r="D36" s="473"/>
      <c r="E36" s="499"/>
      <c r="F36" s="473"/>
      <c r="G36" s="477">
        <f>'[8]Exhibit No.__(JAP-Prof-Prop)'!G36</f>
        <v>25</v>
      </c>
      <c r="H36" s="473"/>
      <c r="I36" s="477">
        <f>'[8]Exhibit No.__(JAP-Prof-Prop)'!I36</f>
        <v>620610.81340199988</v>
      </c>
      <c r="J36" s="470"/>
      <c r="K36" s="473"/>
      <c r="L36" s="478">
        <f>'[8]Exhibit No.__(JAP-Prof-Prop)'!L36</f>
        <v>40128.248</v>
      </c>
      <c r="M36" s="473"/>
      <c r="N36" s="478">
        <f>'[8]Exhibit No.__(JAP-Prof-Prop)'!N36</f>
        <v>42439.608</v>
      </c>
      <c r="O36" s="471"/>
      <c r="P36" s="478">
        <f>'[8]Exhibit No.__(JAP-Prof-Prop)'!P36</f>
        <v>2311.3599999999997</v>
      </c>
      <c r="Q36" s="479">
        <f>'[8]Exhibit No.__(JAP-Prof-Prop)'!Q36</f>
        <v>5.7599325044043782E-2</v>
      </c>
      <c r="R36" s="473"/>
      <c r="S36" s="480">
        <f>'[8]Exhibit No.__(JAP-Prof-Prop)'!S36</f>
        <v>6.8383610281230789</v>
      </c>
      <c r="T36" s="475"/>
      <c r="U36" s="481">
        <f>'[8]Exhibit No.__(JAP-Prof-Prop)'!U36</f>
        <v>2311.5600203237632</v>
      </c>
      <c r="V36" s="481">
        <f>'[8]Exhibit No.__(JAP-Prof-Prop)'!V36</f>
        <v>0.20002032376351053</v>
      </c>
    </row>
    <row r="37" spans="1:22" ht="15.75">
      <c r="A37" s="501"/>
      <c r="B37" s="442"/>
      <c r="C37" s="445"/>
      <c r="D37" s="442"/>
      <c r="E37" s="498"/>
      <c r="F37" s="442"/>
      <c r="G37" s="442"/>
      <c r="H37" s="442"/>
      <c r="I37" s="442"/>
      <c r="J37" s="442"/>
      <c r="K37" s="442"/>
      <c r="L37" s="482"/>
      <c r="M37" s="442"/>
      <c r="N37" s="482"/>
      <c r="O37" s="482"/>
      <c r="P37" s="482"/>
      <c r="Q37" s="483"/>
      <c r="R37" s="473"/>
      <c r="S37" s="474"/>
      <c r="T37" s="475"/>
      <c r="U37" s="488"/>
      <c r="V37" s="488"/>
    </row>
    <row r="38" spans="1:22" ht="15.75">
      <c r="A38" s="500"/>
      <c r="B38" s="473"/>
      <c r="C38" s="489" t="str">
        <f>'[8]Exhibit No.__(JAP-Prof-Prop)'!C38</f>
        <v>Transportation Service</v>
      </c>
      <c r="D38" s="473"/>
      <c r="E38" s="499"/>
      <c r="F38" s="473"/>
      <c r="G38" s="470"/>
      <c r="H38" s="473"/>
      <c r="I38" s="470"/>
      <c r="J38" s="470"/>
      <c r="K38" s="473"/>
      <c r="L38" s="471"/>
      <c r="M38" s="473"/>
      <c r="N38" s="471"/>
      <c r="O38" s="471"/>
      <c r="P38" s="471"/>
      <c r="Q38" s="472"/>
      <c r="R38" s="473"/>
      <c r="S38" s="474"/>
      <c r="T38" s="475"/>
      <c r="U38" s="488"/>
      <c r="V38" s="488"/>
    </row>
    <row r="39" spans="1:22" ht="15.75">
      <c r="A39" s="500">
        <f>'[8]Exhibit No.__(JAP-Prof-Prop)'!A39</f>
        <v>15</v>
      </c>
      <c r="B39" s="473"/>
      <c r="C39" s="487" t="str">
        <f>'[8]Exhibit No.__(JAP-Prof-Prop)'!C39</f>
        <v>Retail Wheeling Transporation</v>
      </c>
      <c r="D39" s="473"/>
      <c r="E39" s="497" t="str">
        <f>'[8]Exhibit No.__(JAP-Prof-Prop)'!E39</f>
        <v>449, 459</v>
      </c>
      <c r="F39" s="473"/>
      <c r="G39" s="470">
        <f>'[8]Exhibit No.__(JAP-Prof-Prop)'!G39</f>
        <v>20</v>
      </c>
      <c r="H39" s="473"/>
      <c r="I39" s="470">
        <f>'[8]Exhibit No.__(JAP-Prof-Prop)'!I39</f>
        <v>2028727.0061700002</v>
      </c>
      <c r="J39" s="470">
        <f>'[8]Exhibit No.__(JAP-Prof-Prop)'!J39</f>
        <v>3557.5250000000001</v>
      </c>
      <c r="K39" s="473"/>
      <c r="L39" s="471">
        <f>'[8]Exhibit No.__(JAP-Prof-Prop)'!L39</f>
        <v>10114.356</v>
      </c>
      <c r="M39" s="473"/>
      <c r="N39" s="471">
        <f>'[8]Exhibit No.__(JAP-Prof-Prop)'!N39</f>
        <v>10191.156999999999</v>
      </c>
      <c r="O39" s="471"/>
      <c r="P39" s="471">
        <f>'[8]Exhibit No.__(JAP-Prof-Prop)'!P39</f>
        <v>76.800999999999476</v>
      </c>
      <c r="Q39" s="472">
        <f>'[8]Exhibit No.__(JAP-Prof-Prop)'!Q39</f>
        <v>7.5932664422726946E-3</v>
      </c>
      <c r="R39" s="473"/>
      <c r="S39" s="474">
        <f>'[8]Exhibit No.__(JAP-Prof-Prop)'!S39</f>
        <v>0.50234245263189525</v>
      </c>
      <c r="T39" s="475"/>
      <c r="U39" s="488"/>
      <c r="V39" s="488"/>
    </row>
    <row r="40" spans="1:22" ht="15.75">
      <c r="A40" s="500">
        <f>'[8]Exhibit No.__(JAP-Prof-Prop)'!A40</f>
        <v>16</v>
      </c>
      <c r="B40" s="473"/>
      <c r="C40" s="487" t="str">
        <f>'[8]Exhibit No.__(JAP-Prof-Prop)'!C40</f>
        <v>Special Contract Service</v>
      </c>
      <c r="D40" s="473"/>
      <c r="E40" s="497" t="str">
        <f>'[8]Exhibit No.__(JAP-Prof-Prop)'!E40</f>
        <v>SC</v>
      </c>
      <c r="F40" s="473"/>
      <c r="G40" s="470">
        <f>'[8]Exhibit No.__(JAP-Prof-Prop)'!G40</f>
        <v>98.333333333333329</v>
      </c>
      <c r="H40" s="473"/>
      <c r="I40" s="470">
        <f>'[8]Exhibit No.__(JAP-Prof-Prop)'!I40</f>
        <v>336220.53600000002</v>
      </c>
      <c r="J40" s="470">
        <f>'[8]Exhibit No.__(JAP-Prof-Prop)'!J40</f>
        <v>799.15800000000002</v>
      </c>
      <c r="K40" s="473"/>
      <c r="L40" s="471">
        <f>'[8]Exhibit No.__(JAP-Prof-Prop)'!L40</f>
        <v>5493.9070000000002</v>
      </c>
      <c r="M40" s="473"/>
      <c r="N40" s="471">
        <f>'[8]Exhibit No.__(JAP-Prof-Prop)'!N40</f>
        <v>4419.3797800000002</v>
      </c>
      <c r="O40" s="471"/>
      <c r="P40" s="471">
        <f>'[8]Exhibit No.__(JAP-Prof-Prop)'!P40</f>
        <v>-1074.5272199999999</v>
      </c>
      <c r="Q40" s="472">
        <f>'[8]Exhibit No.__(JAP-Prof-Prop)'!Q40</f>
        <v>-0.19558525835985208</v>
      </c>
      <c r="R40" s="473"/>
      <c r="S40" s="474">
        <f>'[8]Exhibit No.__(JAP-Prof-Prop)'!S40</f>
        <v>1.3144288664152268</v>
      </c>
      <c r="T40" s="475"/>
      <c r="U40" s="488"/>
      <c r="V40" s="488"/>
    </row>
    <row r="41" spans="1:22" ht="15.75">
      <c r="A41" s="500">
        <f>'[8]Exhibit No.__(JAP-Prof-Prop)'!A41</f>
        <v>17</v>
      </c>
      <c r="B41" s="473"/>
      <c r="C41" s="476" t="str">
        <f>'[8]Exhibit No.__(JAP-Prof-Prop)'!C41</f>
        <v>Transportation Service</v>
      </c>
      <c r="D41" s="473"/>
      <c r="E41" s="497"/>
      <c r="F41" s="473"/>
      <c r="G41" s="477">
        <f>'[8]Exhibit No.__(JAP-Prof-Prop)'!G41</f>
        <v>118.33333333333333</v>
      </c>
      <c r="H41" s="473"/>
      <c r="I41" s="477">
        <f>'[8]Exhibit No.__(JAP-Prof-Prop)'!I41</f>
        <v>2364947.5421700003</v>
      </c>
      <c r="J41" s="470"/>
      <c r="K41" s="473"/>
      <c r="L41" s="478">
        <f>'[8]Exhibit No.__(JAP-Prof-Prop)'!L41</f>
        <v>15608.262999999999</v>
      </c>
      <c r="M41" s="473"/>
      <c r="N41" s="478">
        <f>'[8]Exhibit No.__(JAP-Prof-Prop)'!N41</f>
        <v>14610.536779999999</v>
      </c>
      <c r="O41" s="471"/>
      <c r="P41" s="478">
        <f>'[8]Exhibit No.__(JAP-Prof-Prop)'!P41</f>
        <v>-997.72622000000047</v>
      </c>
      <c r="Q41" s="479">
        <f>'[8]Exhibit No.__(JAP-Prof-Prop)'!Q41</f>
        <v>-6.392295029882572E-2</v>
      </c>
      <c r="R41" s="473"/>
      <c r="S41" s="480">
        <f>'[8]Exhibit No.__(JAP-Prof-Prop)'!S41</f>
        <v>0.61779538528765154</v>
      </c>
      <c r="T41" s="475"/>
      <c r="U41" s="481">
        <f>'[8]Exhibit No.__(JAP-Prof-Prop)'!U41</f>
        <v>-997.72621999999967</v>
      </c>
      <c r="V41" s="481">
        <f>'[8]Exhibit No.__(JAP-Prof-Prop)'!V41</f>
        <v>0</v>
      </c>
    </row>
    <row r="42" spans="1:22" ht="15.75">
      <c r="A42" s="501"/>
      <c r="B42" s="442"/>
      <c r="C42" s="445"/>
      <c r="D42" s="442"/>
      <c r="E42" s="498"/>
      <c r="F42" s="442"/>
      <c r="G42" s="442"/>
      <c r="H42" s="442"/>
      <c r="I42" s="442"/>
      <c r="J42" s="442"/>
      <c r="K42" s="442"/>
      <c r="L42" s="482"/>
      <c r="M42" s="442"/>
      <c r="N42" s="482"/>
      <c r="O42" s="482"/>
      <c r="P42" s="482"/>
      <c r="Q42" s="483"/>
      <c r="R42" s="473"/>
      <c r="S42" s="474"/>
      <c r="T42" s="475"/>
      <c r="U42" s="488"/>
      <c r="V42" s="488"/>
    </row>
    <row r="43" spans="1:22" ht="15.75">
      <c r="A43" s="500">
        <f>'[8]Exhibit No.__(JAP-Prof-Prop)'!A43</f>
        <v>18</v>
      </c>
      <c r="B43" s="473"/>
      <c r="C43" s="445" t="str">
        <f>'[8]Exhibit No.__(JAP-Prof-Prop)'!C43</f>
        <v>Street and Area Lighting</v>
      </c>
      <c r="D43" s="473"/>
      <c r="E43" s="497" t="str">
        <f>'[8]Exhibit No.__(JAP-Prof-Prop)'!E43</f>
        <v>50-59</v>
      </c>
      <c r="F43" s="473"/>
      <c r="G43" s="477">
        <f>'[8]Exhibit No.__(JAP-Prof-Prop)'!G43</f>
        <v>7829.166666666667</v>
      </c>
      <c r="H43" s="473"/>
      <c r="I43" s="477">
        <f>'[8]Exhibit No.__(JAP-Prof-Prop)'!I43</f>
        <v>69969.105296000009</v>
      </c>
      <c r="J43" s="470"/>
      <c r="K43" s="473"/>
      <c r="L43" s="478">
        <f>'[8]Exhibit No.__(JAP-Prof-Prop)'!L43</f>
        <v>16457.504000000001</v>
      </c>
      <c r="M43" s="473"/>
      <c r="N43" s="478">
        <f>'[8]Exhibit No.__(JAP-Prof-Prop)'!N43</f>
        <v>18040.363000000001</v>
      </c>
      <c r="O43" s="471"/>
      <c r="P43" s="478">
        <f>'[8]Exhibit No.__(JAP-Prof-Prop)'!P43</f>
        <v>1582.8590000000004</v>
      </c>
      <c r="Q43" s="479">
        <f>'[8]Exhibit No.__(JAP-Prof-Prop)'!Q43</f>
        <v>9.6178557817759011E-2</v>
      </c>
      <c r="R43" s="473"/>
      <c r="S43" s="480">
        <f>'[8]Exhibit No.__(JAP-Prof-Prop)'!S43</f>
        <v>25.783326689231412</v>
      </c>
      <c r="T43" s="475"/>
      <c r="U43" s="481">
        <f>'[8]Exhibit No.__(JAP-Prof-Prop)'!U43</f>
        <v>1580.0385919630487</v>
      </c>
      <c r="V43" s="481">
        <f>'[8]Exhibit No.__(JAP-Prof-Prop)'!V43</f>
        <v>-2.820408036951676</v>
      </c>
    </row>
    <row r="44" spans="1:22" ht="15.75">
      <c r="A44" s="501"/>
      <c r="B44" s="442"/>
      <c r="C44" s="445"/>
      <c r="D44" s="442"/>
      <c r="E44" s="498"/>
      <c r="F44" s="442"/>
      <c r="G44" s="442"/>
      <c r="H44" s="442"/>
      <c r="I44" s="442"/>
      <c r="J44" s="442"/>
      <c r="K44" s="442"/>
      <c r="L44" s="482"/>
      <c r="M44" s="442"/>
      <c r="N44" s="482"/>
      <c r="O44" s="482"/>
      <c r="P44" s="482"/>
      <c r="Q44" s="483"/>
      <c r="R44" s="473"/>
      <c r="S44" s="474"/>
      <c r="T44" s="475"/>
      <c r="U44" s="488"/>
      <c r="V44" s="488"/>
    </row>
    <row r="45" spans="1:22" ht="15.75">
      <c r="A45" s="500">
        <f>'[8]Exhibit No.__(JAP-Prof-Prop)'!A45</f>
        <v>19</v>
      </c>
      <c r="B45" s="473"/>
      <c r="C45" s="476" t="str">
        <f>'[8]Exhibit No.__(JAP-Prof-Prop)'!C45</f>
        <v>Total Jurisdictional Sales</v>
      </c>
      <c r="D45" s="473"/>
      <c r="E45" s="498"/>
      <c r="F45" s="473"/>
      <c r="G45" s="477">
        <f>'[8]Exhibit No.__(JAP-Prof-Prop)'!G45</f>
        <v>1188258.1666666667</v>
      </c>
      <c r="H45" s="473"/>
      <c r="I45" s="477">
        <f>'[8]Exhibit No.__(JAP-Prof-Prop)'!I45</f>
        <v>22861084.670182306</v>
      </c>
      <c r="J45" s="470"/>
      <c r="K45" s="473"/>
      <c r="L45" s="478">
        <f>'[8]Exhibit No.__(JAP-Prof-Prop)'!L45</f>
        <v>1996675.39</v>
      </c>
      <c r="M45" s="473"/>
      <c r="N45" s="478">
        <f>'[8]Exhibit No.__(JAP-Prof-Prop)'!N45</f>
        <v>2139319.2367799999</v>
      </c>
      <c r="O45" s="471"/>
      <c r="P45" s="478">
        <f>'[8]Exhibit No.__(JAP-Prof-Prop)'!P45</f>
        <v>142643.84678000005</v>
      </c>
      <c r="Q45" s="479">
        <f>'[8]Exhibit No.__(JAP-Prof-Prop)'!Q45</f>
        <v>7.1440679588884032E-2</v>
      </c>
      <c r="R45" s="473"/>
      <c r="S45" s="480">
        <f>'[8]Exhibit No.__(JAP-Prof-Prop)'!S45</f>
        <v>9.3579078492732766</v>
      </c>
      <c r="T45" s="475"/>
      <c r="U45" s="478">
        <f>'[8]Exhibit No.__(JAP-Prof-Prop)'!U45</f>
        <v>142645.08789056833</v>
      </c>
      <c r="V45" s="481">
        <f>'[8]Exhibit No.__(JAP-Prof-Prop)'!V45</f>
        <v>1.2411105682840571</v>
      </c>
    </row>
    <row r="46" spans="1:22" ht="15.75">
      <c r="A46" s="501"/>
      <c r="B46" s="442"/>
      <c r="C46" s="445"/>
      <c r="D46" s="442"/>
      <c r="E46" s="498"/>
      <c r="F46" s="442"/>
      <c r="G46" s="442"/>
      <c r="H46" s="442"/>
      <c r="I46" s="442"/>
      <c r="J46" s="442"/>
      <c r="K46" s="442"/>
      <c r="L46" s="482"/>
      <c r="M46" s="442"/>
      <c r="N46" s="482"/>
      <c r="O46" s="482"/>
      <c r="P46" s="482"/>
      <c r="Q46" s="483"/>
      <c r="R46" s="442"/>
      <c r="S46" s="442"/>
      <c r="T46" s="449"/>
      <c r="U46" s="484"/>
      <c r="V46" s="484"/>
    </row>
    <row r="47" spans="1:22" ht="15.75">
      <c r="A47" s="500">
        <f>'[8]Exhibit No.__(JAP-Prof-Prop)'!A47</f>
        <v>20</v>
      </c>
      <c r="B47" s="473"/>
      <c r="C47" s="445" t="str">
        <f>'[8]Exhibit No.__(JAP-Prof-Prop)'!C47</f>
        <v>Wholesale for Resale</v>
      </c>
      <c r="D47" s="473"/>
      <c r="E47" s="497" t="str">
        <f>'[8]Exhibit No.__(JAP-Prof-Prop)'!E47</f>
        <v>005</v>
      </c>
      <c r="F47" s="473"/>
      <c r="G47" s="477">
        <f>'[8]Exhibit No.__(JAP-Prof-Prop)'!G47</f>
        <v>8</v>
      </c>
      <c r="H47" s="473"/>
      <c r="I47" s="477">
        <f>'[8]Exhibit No.__(JAP-Prof-Prop)'!I47</f>
        <v>7170.0662345252713</v>
      </c>
      <c r="J47" s="486">
        <f>'[8]Exhibit No.__(JAP-Prof-Prop)'!J47</f>
        <v>14.252000000000001</v>
      </c>
      <c r="K47" s="473"/>
      <c r="L47" s="478">
        <f>'[8]Exhibit No.__(JAP-Prof-Prop)'!L47</f>
        <v>327.36</v>
      </c>
      <c r="M47" s="473"/>
      <c r="N47" s="478">
        <f>'[8]Exhibit No.__(JAP-Prof-Prop)'!N47</f>
        <v>682.2721094316845</v>
      </c>
      <c r="O47" s="471"/>
      <c r="P47" s="478">
        <f>'[8]Exhibit No.__(JAP-Prof-Prop)'!P47</f>
        <v>354.91210943168448</v>
      </c>
      <c r="Q47" s="479">
        <f>'[8]Exhibit No.__(JAP-Prof-Prop)'!Q47</f>
        <v>1.084164557159349</v>
      </c>
      <c r="R47" s="473"/>
      <c r="S47" s="480">
        <f>'[8]Exhibit No.__(JAP-Prof-Prop)'!S47</f>
        <v>9.5155621596131272</v>
      </c>
      <c r="T47" s="449"/>
      <c r="U47" s="481">
        <f>'[8]Exhibit No.__(JAP-Prof-Prop)'!U47</f>
        <v>354.91210943168454</v>
      </c>
      <c r="V47" s="481">
        <f>'[8]Exhibit No.__(JAP-Prof-Prop)'!V47</f>
        <v>0</v>
      </c>
    </row>
    <row r="48" spans="1:22" ht="15.75">
      <c r="A48" s="501"/>
      <c r="B48" s="442"/>
      <c r="C48" s="445"/>
      <c r="D48" s="442"/>
      <c r="E48" s="498"/>
      <c r="F48" s="442"/>
      <c r="G48" s="442"/>
      <c r="H48" s="442"/>
      <c r="I48" s="442"/>
      <c r="J48" s="442"/>
      <c r="K48" s="442"/>
      <c r="L48" s="482"/>
      <c r="M48" s="442"/>
      <c r="N48" s="482"/>
      <c r="O48" s="482"/>
      <c r="P48" s="482"/>
      <c r="Q48" s="483"/>
      <c r="R48" s="442"/>
      <c r="S48" s="442"/>
      <c r="T48" s="449"/>
      <c r="U48" s="484"/>
      <c r="V48" s="484"/>
    </row>
    <row r="49" spans="1:22" ht="16.5" thickBot="1">
      <c r="A49" s="500">
        <f>'[8]Exhibit No.__(JAP-Prof-Prop)'!A49</f>
        <v>21</v>
      </c>
      <c r="B49" s="475"/>
      <c r="C49" s="490" t="str">
        <f>'[8]Exhibit No.__(JAP-Prof-Prop)'!C49</f>
        <v xml:space="preserve">Total Sales </v>
      </c>
      <c r="D49" s="475"/>
      <c r="E49" s="498"/>
      <c r="F49" s="475"/>
      <c r="G49" s="491">
        <f>'[8]Exhibit No.__(JAP-Prof-Prop)'!G49</f>
        <v>1188266.1666666667</v>
      </c>
      <c r="H49" s="475"/>
      <c r="I49" s="491">
        <f>'[8]Exhibit No.__(JAP-Prof-Prop)'!I49</f>
        <v>22868254.736416832</v>
      </c>
      <c r="J49" s="442"/>
      <c r="K49" s="475"/>
      <c r="L49" s="492">
        <f>'[8]Exhibit No.__(JAP-Prof-Prop)'!L49</f>
        <v>1997002.75</v>
      </c>
      <c r="M49" s="475"/>
      <c r="N49" s="492">
        <f>'[8]Exhibit No.__(JAP-Prof-Prop)'!N49</f>
        <v>2140001.5088894316</v>
      </c>
      <c r="O49" s="493"/>
      <c r="P49" s="492">
        <f>'[8]Exhibit No.__(JAP-Prof-Prop)'!P49</f>
        <v>142998.75888943175</v>
      </c>
      <c r="Q49" s="494">
        <f>'[8]Exhibit No.__(JAP-Prof-Prop)'!Q49</f>
        <v>7.1606691022048793E-2</v>
      </c>
      <c r="R49" s="475"/>
      <c r="S49" s="495">
        <f>'[8]Exhibit No.__(JAP-Prof-Prop)'!S49</f>
        <v>9.3579572798861648</v>
      </c>
      <c r="T49" s="475"/>
      <c r="U49" s="496">
        <f>'[8]Exhibit No.__(JAP-Prof-Prop)'!U49</f>
        <v>143000.00000000003</v>
      </c>
      <c r="V49" s="496">
        <f>'[8]Exhibit No.__(JAP-Prof-Prop)'!V49</f>
        <v>1.2411105682840571</v>
      </c>
    </row>
    <row r="50" spans="1:22" ht="13.5" thickTop="1"/>
  </sheetData>
  <mergeCells count="10">
    <mergeCell ref="U11:U13"/>
    <mergeCell ref="V11:V13"/>
    <mergeCell ref="A2:R2"/>
    <mergeCell ref="A3:R3"/>
    <mergeCell ref="A4:R4"/>
    <mergeCell ref="A5:R5"/>
    <mergeCell ref="A6:R6"/>
    <mergeCell ref="A7:R7"/>
    <mergeCell ref="N9:Q9"/>
    <mergeCell ref="N10:Q10"/>
  </mergeCells>
  <pageMargins left="0.7" right="0.7" top="0.75" bottom="0.75" header="0.3" footer="0.3"/>
  <pageSetup scale="6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7" tint="0.79998168889431442"/>
    <pageSetUpPr fitToPage="1"/>
  </sheetPr>
  <dimension ref="A1:M39"/>
  <sheetViews>
    <sheetView workbookViewId="0">
      <pane xSplit="2" ySplit="7" topLeftCell="D29" activePane="bottomRight" state="frozen"/>
      <selection activeCell="L37" sqref="L37"/>
      <selection pane="topRight" activeCell="L37" sqref="L37"/>
      <selection pane="bottomLeft" activeCell="L37" sqref="L37"/>
      <selection pane="bottomRight" activeCell="D29" sqref="D29"/>
    </sheetView>
  </sheetViews>
  <sheetFormatPr defaultColWidth="8.85546875" defaultRowHeight="12.75"/>
  <cols>
    <col min="1" max="1" width="9.5703125" style="94" bestFit="1" customWidth="1"/>
    <col min="2" max="2" width="35.5703125" style="94" bestFit="1" customWidth="1"/>
    <col min="3" max="4" width="17.85546875" style="94" bestFit="1" customWidth="1"/>
    <col min="5" max="5" width="12.42578125" style="94" bestFit="1" customWidth="1"/>
    <col min="6" max="6" width="15.140625" style="94" bestFit="1" customWidth="1"/>
    <col min="7" max="7" width="8.85546875" style="94"/>
    <col min="8" max="8" width="15.7109375" style="94" bestFit="1" customWidth="1"/>
    <col min="9" max="10" width="14.28515625" style="94" bestFit="1" customWidth="1"/>
    <col min="11" max="11" width="8.85546875" style="94"/>
    <col min="12" max="12" width="49.140625" style="94" bestFit="1" customWidth="1"/>
    <col min="13" max="13" width="15.7109375" style="94" bestFit="1" customWidth="1"/>
    <col min="14" max="16384" width="8.85546875" style="94"/>
  </cols>
  <sheetData>
    <row r="1" spans="1:13">
      <c r="A1" s="791" t="str">
        <f>'[9]Rev Req Summary'!A1</f>
        <v>PSE</v>
      </c>
      <c r="B1" s="791"/>
      <c r="C1" s="791"/>
      <c r="D1" s="791"/>
      <c r="E1" s="791"/>
      <c r="F1" s="791"/>
    </row>
    <row r="2" spans="1:13">
      <c r="A2" s="791" t="str">
        <f>'[9]Rev Req Summary'!A2</f>
        <v>Normalized Test Year Electric Revenue</v>
      </c>
      <c r="B2" s="791"/>
      <c r="C2" s="791"/>
      <c r="D2" s="791"/>
      <c r="E2" s="791"/>
      <c r="F2" s="791"/>
    </row>
    <row r="3" spans="1:13">
      <c r="A3" s="791" t="str">
        <f>'[9]Rev Req Summary'!A3</f>
        <v>Twelve Months ended December 2018</v>
      </c>
      <c r="B3" s="791"/>
      <c r="C3" s="791"/>
      <c r="D3" s="791"/>
      <c r="E3" s="791"/>
      <c r="F3" s="791"/>
    </row>
    <row r="4" spans="1:13">
      <c r="A4" s="790"/>
      <c r="B4" s="791"/>
      <c r="C4" s="791"/>
      <c r="D4" s="791"/>
      <c r="E4" s="791"/>
      <c r="F4" s="791"/>
    </row>
    <row r="5" spans="1:13">
      <c r="A5" s="144"/>
      <c r="B5" s="144"/>
      <c r="C5" s="144"/>
      <c r="D5" s="144"/>
      <c r="E5" s="144"/>
      <c r="F5" s="144"/>
    </row>
    <row r="6" spans="1:13" ht="38.25">
      <c r="A6" s="145" t="str">
        <f>'[9]Rev Req Summary'!A6</f>
        <v>Line No.</v>
      </c>
      <c r="B6" s="145" t="str">
        <f>'[9]Rev Req Summary'!B6</f>
        <v>Description</v>
      </c>
      <c r="C6" s="146" t="str">
        <f>'[9]Rev Req Summary'!C6</f>
        <v>Total</v>
      </c>
      <c r="D6" s="146" t="str">
        <f>'[9]Rev Req Summary'!D6</f>
        <v>Retail Customers</v>
      </c>
      <c r="E6" s="146" t="str">
        <f>'[9]Rev Req Summary'!E6</f>
        <v>Firm Resale</v>
      </c>
      <c r="F6" s="325" t="str">
        <f>'[9]Rev Req Summary'!F6</f>
        <v>Transportation Sch 449&amp; 459 &amp; Special Contract</v>
      </c>
      <c r="H6" s="94" t="s">
        <v>803</v>
      </c>
    </row>
    <row r="7" spans="1:13">
      <c r="A7" s="147"/>
      <c r="B7" s="148" t="str">
        <f>'[9]Rev Req Summary'!B7</f>
        <v>(a)</v>
      </c>
      <c r="C7" s="149" t="str">
        <f>'[9]Rev Req Summary'!C7</f>
        <v>(b)</v>
      </c>
      <c r="D7" s="149" t="str">
        <f>'[9]Rev Req Summary'!D7</f>
        <v>(c)</v>
      </c>
      <c r="E7" s="149" t="str">
        <f>'[9]Rev Req Summary'!E7</f>
        <v>(d)</v>
      </c>
      <c r="F7" s="149" t="str">
        <f>'[9]Rev Req Summary'!F7</f>
        <v>(e)</v>
      </c>
    </row>
    <row r="8" spans="1:13">
      <c r="A8" s="327">
        <f>'[9]Rev Req Summary'!A8</f>
        <v>1</v>
      </c>
      <c r="B8" s="144" t="str">
        <f>'[9]Rev Req Summary'!B8</f>
        <v>Sales of Electricity</v>
      </c>
      <c r="C8" s="324">
        <f>SUM(D8:F8)</f>
        <v>2175919943.1900001</v>
      </c>
      <c r="D8" s="324">
        <f>'[9]Rev Req Summary'!D8</f>
        <v>2161701872.5900002</v>
      </c>
      <c r="E8" s="324">
        <f>'[9]Rev Req Summary'!E8</f>
        <v>340431.52</v>
      </c>
      <c r="F8" s="324">
        <f>'[9]Rev Req Summary'!F8</f>
        <v>13877639.080000002</v>
      </c>
      <c r="H8" s="120">
        <f>+M25</f>
        <v>-10345744.779999999</v>
      </c>
      <c r="I8" s="118"/>
    </row>
    <row r="9" spans="1:13">
      <c r="A9" s="327">
        <f>'[9]Rev Req Summary'!A9</f>
        <v>2</v>
      </c>
      <c r="B9" s="144"/>
      <c r="C9" s="591"/>
      <c r="D9" s="591"/>
      <c r="E9" s="591"/>
      <c r="F9" s="591"/>
      <c r="I9" s="118"/>
      <c r="L9" s="144"/>
      <c r="M9" s="144"/>
    </row>
    <row r="10" spans="1:13">
      <c r="A10" s="327">
        <f>'[9]Rev Req Summary'!A10</f>
        <v>3</v>
      </c>
      <c r="B10" s="150" t="str">
        <f>'[9]Rev Req Summary'!B10</f>
        <v>Delivered Revenue Restating Adjustments:</v>
      </c>
      <c r="C10" s="591"/>
      <c r="D10" s="591"/>
      <c r="E10" s="591"/>
      <c r="F10" s="591"/>
      <c r="L10" s="144"/>
      <c r="M10" s="144"/>
    </row>
    <row r="11" spans="1:13">
      <c r="A11" s="327">
        <f>'[9]Rev Req Summary'!A11</f>
        <v>4</v>
      </c>
      <c r="B11" s="326" t="str">
        <f>'[9]Rev Req Summary'!B11</f>
        <v xml:space="preserve">Schedule 81 </v>
      </c>
      <c r="C11" s="324">
        <f>'[9]Rev Req Summary'!C11</f>
        <v>-85355943.760000005</v>
      </c>
      <c r="D11" s="324">
        <f>'[9]Rev Req Summary'!D11</f>
        <v>-84369644.5</v>
      </c>
      <c r="E11" s="324">
        <f>'[9]Rev Req Summary'!E11</f>
        <v>-16204.59</v>
      </c>
      <c r="F11" s="324">
        <f>'[9]Rev Req Summary'!F11</f>
        <v>-970094.67</v>
      </c>
      <c r="I11" s="119">
        <f>SUM('Adj 6.05 Rev'!F16:F17)</f>
        <v>81813532.900999993</v>
      </c>
      <c r="J11" s="119">
        <f>+I11+C11</f>
        <v>-3542410.8590000123</v>
      </c>
      <c r="L11" s="144"/>
      <c r="M11" s="144"/>
    </row>
    <row r="12" spans="1:13">
      <c r="A12" s="327">
        <f>'[9]Rev Req Summary'!A12</f>
        <v>5</v>
      </c>
      <c r="B12" s="326" t="str">
        <f>'[9]Rev Req Summary'!B12</f>
        <v xml:space="preserve">Schedule 95A </v>
      </c>
      <c r="C12" s="324">
        <f>'[9]Rev Req Summary'!C12</f>
        <v>41885179.539999999</v>
      </c>
      <c r="D12" s="324">
        <f>'[9]Rev Req Summary'!D12</f>
        <v>41885179.539999999</v>
      </c>
      <c r="E12" s="324">
        <f>'[9]Rev Req Summary'!E12</f>
        <v>0</v>
      </c>
      <c r="F12" s="324">
        <f>'[9]Rev Req Summary'!F12</f>
        <v>0</v>
      </c>
      <c r="I12" s="119">
        <f>+'Adj 6.02 Rev'!F14</f>
        <v>0</v>
      </c>
      <c r="J12" s="119">
        <f>+I12+C12</f>
        <v>41885179.539999999</v>
      </c>
      <c r="L12" s="144"/>
      <c r="M12" s="144"/>
    </row>
    <row r="13" spans="1:13" ht="15">
      <c r="A13" s="327">
        <f>'[9]Rev Req Summary'!A13</f>
        <v>6</v>
      </c>
      <c r="B13" s="326" t="str">
        <f>'[9]Rev Req Summary'!B13</f>
        <v xml:space="preserve">Schedule 120 </v>
      </c>
      <c r="C13" s="324">
        <f>'[9]Rev Req Summary'!C13</f>
        <v>-101866388.83999999</v>
      </c>
      <c r="D13" s="324">
        <f>'[9]Rev Req Summary'!D13</f>
        <v>-99714917.999999985</v>
      </c>
      <c r="E13" s="324">
        <f>'[9]Rev Req Summary'!E13</f>
        <v>0</v>
      </c>
      <c r="F13" s="324">
        <f>'[9]Rev Req Summary'!F13</f>
        <v>-2151470.8400000008</v>
      </c>
      <c r="I13" s="119">
        <f>'Adj 6.05 Rev'!F14</f>
        <v>-16204.59</v>
      </c>
      <c r="J13" s="119">
        <f t="shared" ref="J13:J22" si="0">+I13-C13</f>
        <v>101850184.24999999</v>
      </c>
      <c r="L13" s="328" t="s">
        <v>804</v>
      </c>
      <c r="M13" s="328" t="s">
        <v>805</v>
      </c>
    </row>
    <row r="14" spans="1:13">
      <c r="A14" s="327">
        <f>'[9]Rev Req Summary'!A14</f>
        <v>7</v>
      </c>
      <c r="B14" s="326" t="str">
        <f>'[9]Rev Req Summary'!B14</f>
        <v xml:space="preserve">Schedule 129 </v>
      </c>
      <c r="C14" s="324">
        <f>'[9]Rev Req Summary'!C14</f>
        <v>-17990501.369999997</v>
      </c>
      <c r="D14" s="324">
        <f>'[9]Rev Req Summary'!D14</f>
        <v>-17419735.609999996</v>
      </c>
      <c r="E14" s="324">
        <f>'[9]Rev Req Summary'!E14</f>
        <v>0</v>
      </c>
      <c r="F14" s="324">
        <f>'[9]Rev Req Summary'!F14</f>
        <v>-570765.76</v>
      </c>
      <c r="I14" s="119">
        <f>'Adj 6.05 Rev'!F18</f>
        <v>-544146.44999999995</v>
      </c>
      <c r="J14" s="119">
        <f t="shared" si="0"/>
        <v>17446354.919999998</v>
      </c>
      <c r="L14" s="144"/>
      <c r="M14" s="144"/>
    </row>
    <row r="15" spans="1:13">
      <c r="A15" s="327">
        <f>'[9]Rev Req Summary'!A15</f>
        <v>8</v>
      </c>
      <c r="B15" s="326" t="str">
        <f>'[9]Rev Req Summary'!B15</f>
        <v xml:space="preserve">Schedule 132 </v>
      </c>
      <c r="C15" s="324">
        <f>'[9]Rev Req Summary'!C15</f>
        <v>5983138.4299999997</v>
      </c>
      <c r="D15" s="324">
        <f>'[9]Rev Req Summary'!D15</f>
        <v>5925862.4100000001</v>
      </c>
      <c r="E15" s="324">
        <f>'[9]Rev Req Summary'!E15</f>
        <v>0</v>
      </c>
      <c r="F15" s="324">
        <f>'[9]Rev Req Summary'!F15</f>
        <v>57276.020000000019</v>
      </c>
      <c r="I15" s="119">
        <f>+'Adj 6.02 Rev'!F13</f>
        <v>135247697.97729111</v>
      </c>
      <c r="J15" s="119">
        <f t="shared" si="0"/>
        <v>129264559.5472911</v>
      </c>
      <c r="L15" s="144" t="s">
        <v>806</v>
      </c>
      <c r="M15" s="329">
        <v>-6348401.5300000003</v>
      </c>
    </row>
    <row r="16" spans="1:13">
      <c r="A16" s="327">
        <f>'[9]Rev Req Summary'!A16</f>
        <v>9</v>
      </c>
      <c r="B16" s="326" t="str">
        <f>'[9]Rev Req Summary'!B16</f>
        <v xml:space="preserve">Schedule 133 </v>
      </c>
      <c r="C16" s="324">
        <f>'[9]Rev Req Summary'!C16</f>
        <v>1234.0100000000002</v>
      </c>
      <c r="D16" s="324">
        <f>'[9]Rev Req Summary'!D16</f>
        <v>1234.0100000000002</v>
      </c>
      <c r="E16" s="324">
        <f>'[9]Rev Req Summary'!E16</f>
        <v>0</v>
      </c>
      <c r="F16" s="324">
        <f>'[9]Rev Req Summary'!F16</f>
        <v>0</v>
      </c>
      <c r="I16" s="119">
        <f>+'Adj 6.05 Rev'!F26</f>
        <v>0</v>
      </c>
      <c r="J16" s="119">
        <f t="shared" si="0"/>
        <v>-1234.0100000000002</v>
      </c>
      <c r="L16" s="144" t="s">
        <v>807</v>
      </c>
      <c r="M16" s="314">
        <v>-185476.28</v>
      </c>
    </row>
    <row r="17" spans="1:13">
      <c r="A17" s="327">
        <f>'[9]Rev Req Summary'!A17</f>
        <v>10</v>
      </c>
      <c r="B17" s="326" t="str">
        <f>'[9]Rev Req Summary'!B17</f>
        <v>Schedule 135 &amp; 136</v>
      </c>
      <c r="C17" s="324">
        <f>'[9]Rev Req Summary'!C17</f>
        <v>-4470609.87</v>
      </c>
      <c r="D17" s="324">
        <f>'[9]Rev Req Summary'!D17</f>
        <v>-4470609.87</v>
      </c>
      <c r="E17" s="324">
        <f>'[9]Rev Req Summary'!E17</f>
        <v>0</v>
      </c>
      <c r="F17" s="324">
        <f>'[9]Rev Req Summary'!F17</f>
        <v>0</v>
      </c>
      <c r="I17" s="119">
        <f>+'Adj 6.05 Rev'!F24</f>
        <v>-190710324.65857193</v>
      </c>
      <c r="J17" s="119">
        <f t="shared" si="0"/>
        <v>-186239714.78857192</v>
      </c>
      <c r="L17" s="144" t="s">
        <v>808</v>
      </c>
      <c r="M17" s="314">
        <v>-18306.55</v>
      </c>
    </row>
    <row r="18" spans="1:13">
      <c r="A18" s="327">
        <f>'[9]Rev Req Summary'!A18</f>
        <v>11</v>
      </c>
      <c r="B18" s="326" t="str">
        <f>'[9]Rev Req Summary'!B18</f>
        <v xml:space="preserve">Schedule 137 </v>
      </c>
      <c r="C18" s="324">
        <f>'[9]Rev Req Summary'!C18</f>
        <v>657452.02999999991</v>
      </c>
      <c r="D18" s="324">
        <f>'[9]Rev Req Summary'!D18</f>
        <v>657452.02999999991</v>
      </c>
      <c r="E18" s="324">
        <f>'[9]Rev Req Summary'!E18</f>
        <v>0</v>
      </c>
      <c r="F18" s="324">
        <f>'[9]Rev Req Summary'!F18</f>
        <v>0</v>
      </c>
      <c r="I18" s="119">
        <f>'Adj 6.05 Rev'!F20</f>
        <v>15601474.800000001</v>
      </c>
      <c r="J18" s="119">
        <f t="shared" si="0"/>
        <v>14944022.770000001</v>
      </c>
      <c r="L18" s="144" t="s">
        <v>809</v>
      </c>
      <c r="M18" s="314">
        <v>-370358.85</v>
      </c>
    </row>
    <row r="19" spans="1:13">
      <c r="A19" s="327">
        <f>'[9]Rev Req Summary'!A19</f>
        <v>12</v>
      </c>
      <c r="B19" s="326" t="str">
        <f>'[9]Rev Req Summary'!B19</f>
        <v xml:space="preserve">Schedule 141 </v>
      </c>
      <c r="C19" s="324">
        <f>'[9]Rev Req Summary'!C19</f>
        <v>-723802.14000000013</v>
      </c>
      <c r="D19" s="324">
        <f>'[9]Rev Req Summary'!D19</f>
        <v>-723802.14000000013</v>
      </c>
      <c r="E19" s="324">
        <f>'[9]Rev Req Summary'!E19</f>
        <v>0</v>
      </c>
      <c r="F19" s="324">
        <f>'[9]Rev Req Summary'!F19</f>
        <v>0</v>
      </c>
      <c r="I19" s="119">
        <f>+'Adj 6.02 Rev'!H16</f>
        <v>0</v>
      </c>
      <c r="J19" s="119">
        <f t="shared" si="0"/>
        <v>723802.14000000013</v>
      </c>
      <c r="L19" s="144" t="s">
        <v>810</v>
      </c>
      <c r="M19" s="314">
        <v>-403779.59</v>
      </c>
    </row>
    <row r="20" spans="1:13">
      <c r="A20" s="327">
        <f>'[9]Rev Req Summary'!A20</f>
        <v>13</v>
      </c>
      <c r="B20" s="326" t="str">
        <f>'[9]Rev Req Summary'!B20</f>
        <v xml:space="preserve">Schedule 194 </v>
      </c>
      <c r="C20" s="324">
        <f>'[9]Rev Req Summary'!C20</f>
        <v>81156080.86999999</v>
      </c>
      <c r="D20" s="324">
        <f>'[9]Rev Req Summary'!D20</f>
        <v>81156080.86999999</v>
      </c>
      <c r="E20" s="324">
        <f>'[9]Rev Req Summary'!E20</f>
        <v>0</v>
      </c>
      <c r="F20" s="324">
        <f>'[9]Rev Req Summary'!F20</f>
        <v>0</v>
      </c>
      <c r="I20" s="119">
        <f>'Adj 6.05 Rev'!F19</f>
        <v>-16403352.696571918</v>
      </c>
      <c r="J20" s="119">
        <f t="shared" si="0"/>
        <v>-97559433.566571906</v>
      </c>
      <c r="L20" s="144" t="s">
        <v>811</v>
      </c>
      <c r="M20" s="314">
        <v>-392866.68</v>
      </c>
    </row>
    <row r="21" spans="1:13">
      <c r="A21" s="327">
        <f>'[9]Rev Req Summary'!A21</f>
        <v>14</v>
      </c>
      <c r="B21" s="326" t="str">
        <f>'[9]Rev Req Summary'!B21</f>
        <v>Temperature Adjustment</v>
      </c>
      <c r="C21" s="324">
        <f>'[9]Rev Req Summary'!C21</f>
        <v>14386106</v>
      </c>
      <c r="D21" s="324">
        <f>'[9]Rev Req Summary'!D21</f>
        <v>14383087</v>
      </c>
      <c r="E21" s="324">
        <f>'[9]Rev Req Summary'!E21</f>
        <v>3019</v>
      </c>
      <c r="F21" s="324">
        <f>'[9]Rev Req Summary'!F21</f>
        <v>0</v>
      </c>
      <c r="I21" s="119">
        <f>SUM('Adj 6.01Rev'!J18,'Adj 6.01Rev'!Q18)</f>
        <v>0</v>
      </c>
      <c r="J21" s="119">
        <f t="shared" si="0"/>
        <v>-14386106</v>
      </c>
      <c r="L21" s="144" t="s">
        <v>812</v>
      </c>
      <c r="M21" s="314">
        <v>-6100.56</v>
      </c>
    </row>
    <row r="22" spans="1:13">
      <c r="A22" s="327">
        <f>'[9]Rev Req Summary'!A22</f>
        <v>15</v>
      </c>
      <c r="B22" s="151" t="str">
        <f>'[9]Rev Req Summary'!B22</f>
        <v>Annualize Tax Reform Rates Eff 5-1-19</v>
      </c>
      <c r="C22" s="324">
        <f>'[9]Rev Req Summary'!C22</f>
        <v>-20724921.120196018</v>
      </c>
      <c r="D22" s="324">
        <f>'[9]Rev Req Summary'!D22</f>
        <v>-20838968.918166019</v>
      </c>
      <c r="E22" s="324">
        <f>'[9]Rev Req Summary'!E22</f>
        <v>114.23000000000138</v>
      </c>
      <c r="F22" s="324">
        <f>'[9]Rev Req Summary'!F22</f>
        <v>113933.56797</v>
      </c>
      <c r="I22" s="119">
        <f>'Adj 6.02 Rev'!H21+'Adj 6.02 Rev'!H20</f>
        <v>368056.07207599934</v>
      </c>
      <c r="J22" s="119">
        <f t="shared" si="0"/>
        <v>21092977.192272019</v>
      </c>
      <c r="L22" s="144" t="s">
        <v>813</v>
      </c>
      <c r="M22" s="314">
        <v>-768242.4</v>
      </c>
    </row>
    <row r="23" spans="1:13">
      <c r="A23" s="327">
        <f>'[9]Rev Req Summary'!A23</f>
        <v>16</v>
      </c>
      <c r="B23" s="151" t="str">
        <f>'[9]Rev Req Summary'!B23</f>
        <v>Other Adjustments for Rate Changes</v>
      </c>
      <c r="C23" s="324">
        <f>'[9]Rev Req Summary'!C23</f>
        <v>3810955</v>
      </c>
      <c r="D23" s="324">
        <f>'[9]Rev Req Summary'!D23</f>
        <v>3810955</v>
      </c>
      <c r="E23" s="324">
        <f>'[9]Rev Req Summary'!E23</f>
        <v>0</v>
      </c>
      <c r="F23" s="324">
        <f>'[9]Rev Req Summary'!F23</f>
        <v>0</v>
      </c>
      <c r="I23" s="119"/>
      <c r="J23" s="119"/>
      <c r="L23" s="144"/>
      <c r="M23" s="314"/>
    </row>
    <row r="24" spans="1:13">
      <c r="A24" s="327">
        <f>'[9]Rev Req Summary'!A24</f>
        <v>17</v>
      </c>
      <c r="B24" s="151" t="str">
        <f>'[9]Rev Req Summary'!B24</f>
        <v>Subtotal Restating</v>
      </c>
      <c r="C24" s="324">
        <f>'[9]Rev Req Summary'!C24</f>
        <v>-83252021.220196024</v>
      </c>
      <c r="D24" s="324">
        <f>'[9]Rev Req Summary'!D24</f>
        <v>-79717828.178166002</v>
      </c>
      <c r="E24" s="324">
        <f>'[9]Rev Req Summary'!E24</f>
        <v>-13071.359999999999</v>
      </c>
      <c r="F24" s="324">
        <f>'[9]Rev Req Summary'!F24</f>
        <v>-3521121.6820300003</v>
      </c>
      <c r="L24" s="144" t="s">
        <v>814</v>
      </c>
      <c r="M24" s="314">
        <v>-1852212.34</v>
      </c>
    </row>
    <row r="25" spans="1:13" ht="15.75" thickBot="1">
      <c r="A25" s="327">
        <f>'[9]Rev Req Summary'!A25</f>
        <v>18</v>
      </c>
      <c r="B25" s="151"/>
      <c r="C25" s="324"/>
      <c r="D25" s="324"/>
      <c r="E25" s="324"/>
      <c r="F25" s="324"/>
      <c r="L25" s="330" t="s">
        <v>815</v>
      </c>
      <c r="M25" s="331">
        <v>-10345744.779999999</v>
      </c>
    </row>
    <row r="26" spans="1:13" ht="13.5" thickTop="1">
      <c r="A26" s="327">
        <f>'[9]Rev Req Summary'!A26</f>
        <v>19</v>
      </c>
      <c r="B26" s="151" t="str">
        <f>'[9]Rev Req Summary'!B26</f>
        <v>Restated Sales of Electricity</v>
      </c>
      <c r="C26" s="324">
        <f>'[9]Rev Req Summary'!C26</f>
        <v>2092667921.969804</v>
      </c>
      <c r="D26" s="324">
        <f>'[9]Rev Req Summary'!D26</f>
        <v>2081984044.4118342</v>
      </c>
      <c r="E26" s="324">
        <f>'[9]Rev Req Summary'!E26</f>
        <v>327360.16000000003</v>
      </c>
      <c r="F26" s="324">
        <f>'[9]Rev Req Summary'!F26</f>
        <v>10356517.397970002</v>
      </c>
    </row>
    <row r="27" spans="1:13">
      <c r="A27" s="327">
        <f>'[9]Rev Req Summary'!A27</f>
        <v>20</v>
      </c>
      <c r="B27" s="151"/>
      <c r="C27" s="324"/>
      <c r="D27" s="324"/>
      <c r="E27" s="324"/>
      <c r="F27" s="324"/>
    </row>
    <row r="28" spans="1:13">
      <c r="A28" s="327">
        <f>'[9]Rev Req Summary'!A28</f>
        <v>21</v>
      </c>
      <c r="B28" s="151" t="str">
        <f>'[9]Rev Req Summary'!B28</f>
        <v>Proforma Adjustments:</v>
      </c>
      <c r="C28" s="324"/>
      <c r="D28" s="324"/>
      <c r="E28" s="324"/>
      <c r="F28" s="324"/>
    </row>
    <row r="29" spans="1:13">
      <c r="A29" s="327">
        <f>'[9]Rev Req Summary'!A29</f>
        <v>22</v>
      </c>
      <c r="B29" s="151" t="str">
        <f>'[9]Rev Req Summary'!B29</f>
        <v>Schedule 40 Adjustment</v>
      </c>
      <c r="C29" s="324">
        <f>'[9]Rev Req Summary'!C29</f>
        <v>-18978293.07</v>
      </c>
      <c r="D29" s="324">
        <f>'[9]Rev Req Summary'!D29</f>
        <v>-24471846.07</v>
      </c>
      <c r="E29" s="324">
        <f>'[9]Rev Req Summary'!E29</f>
        <v>0</v>
      </c>
      <c r="F29" s="324">
        <f>'[9]Rev Req Summary'!F29</f>
        <v>5493553</v>
      </c>
      <c r="I29" s="118">
        <f>+'Adj 6.02 Rev'!H19</f>
        <v>77234.753134000115</v>
      </c>
      <c r="J29" s="118">
        <f t="shared" ref="J29:J32" si="1">+I29-C29</f>
        <v>19055527.823134001</v>
      </c>
    </row>
    <row r="30" spans="1:13">
      <c r="A30" s="327">
        <f>'[9]Rev Req Summary'!A30</f>
        <v>23</v>
      </c>
      <c r="B30" s="151" t="str">
        <f>'[9]Rev Req Summary'!B30</f>
        <v>Schedule 95</v>
      </c>
      <c r="C30" s="324">
        <f>'[9]Rev Req Summary'!C30</f>
        <v>1895876.7300000002</v>
      </c>
      <c r="D30" s="324">
        <f>'[9]Rev Req Summary'!D30</f>
        <v>1895876.7300000002</v>
      </c>
      <c r="E30" s="324">
        <f>'[9]Rev Req Summary'!E30</f>
        <v>0</v>
      </c>
      <c r="F30" s="324">
        <f>'[9]Rev Req Summary'!F30</f>
        <v>0</v>
      </c>
      <c r="I30" s="118">
        <f>+'Adj 6.02 Rev'!H15</f>
        <v>4.3813381167778775E-4</v>
      </c>
      <c r="J30" s="118">
        <f t="shared" si="1"/>
        <v>-1895876.7295618665</v>
      </c>
    </row>
    <row r="31" spans="1:13">
      <c r="A31" s="327">
        <f>'[9]Rev Req Summary'!A31</f>
        <v>24</v>
      </c>
      <c r="B31" s="151" t="str">
        <f>'[9]Rev Req Summary'!B31</f>
        <v xml:space="preserve">Schedule 140 </v>
      </c>
      <c r="C31" s="324">
        <f>'[9]Rev Req Summary'!C31</f>
        <v>-62179770.95000001</v>
      </c>
      <c r="D31" s="324">
        <f>'[9]Rev Req Summary'!D31</f>
        <v>-61937606.332030013</v>
      </c>
      <c r="E31" s="324">
        <f>'[9]Rev Req Summary'!E31</f>
        <v>0</v>
      </c>
      <c r="F31" s="324">
        <f>'[9]Rev Req Summary'!F31</f>
        <v>-242164.61797000002</v>
      </c>
      <c r="I31" s="118">
        <f>-'Adj 6.05 Rev'!G15</f>
        <v>0</v>
      </c>
      <c r="J31" s="118">
        <f t="shared" si="1"/>
        <v>62179770.95000001</v>
      </c>
    </row>
    <row r="32" spans="1:13">
      <c r="A32" s="327">
        <f>'[9]Rev Req Summary'!A32</f>
        <v>25</v>
      </c>
      <c r="B32" s="151" t="str">
        <f>'[9]Rev Req Summary'!B32</f>
        <v>Schedule 142 (Estimated Adjustment)</v>
      </c>
      <c r="C32" s="324">
        <f>'[9]Rev Req Summary'!C32</f>
        <v>-16403352.699999999</v>
      </c>
      <c r="D32" s="324">
        <f>'[9]Rev Req Summary'!D32</f>
        <v>-16403352.699999999</v>
      </c>
      <c r="E32" s="324">
        <f>'[9]Rev Req Summary'!E32</f>
        <v>0</v>
      </c>
      <c r="F32" s="324">
        <f>'[9]Rev Req Summary'!F32</f>
        <v>0</v>
      </c>
      <c r="I32" s="118">
        <f>-'Adj 6.05 Rev'!G22</f>
        <v>0</v>
      </c>
      <c r="J32" s="118">
        <f t="shared" si="1"/>
        <v>16403352.699999999</v>
      </c>
    </row>
    <row r="33" spans="1:10">
      <c r="A33" s="327">
        <f>'[9]Rev Req Summary'!A33</f>
        <v>26</v>
      </c>
      <c r="B33" s="151" t="str">
        <f>'[9]Rev Req Summary'!B33</f>
        <v>Subtotal Proforma Adjustments</v>
      </c>
      <c r="C33" s="324">
        <f>'[9]Rev Req Summary'!C33</f>
        <v>-95665539.99000001</v>
      </c>
      <c r="D33" s="324">
        <f>'[9]Rev Req Summary'!D33</f>
        <v>-100916928.37203002</v>
      </c>
      <c r="E33" s="324">
        <f>'[9]Rev Req Summary'!E33</f>
        <v>0</v>
      </c>
      <c r="F33" s="324">
        <f>'[9]Rev Req Summary'!F33</f>
        <v>5251388.38203</v>
      </c>
      <c r="I33" s="118"/>
      <c r="J33" s="118"/>
    </row>
    <row r="34" spans="1:10">
      <c r="A34" s="327">
        <f>'[9]Rev Req Summary'!A34</f>
        <v>27</v>
      </c>
      <c r="B34" s="151"/>
      <c r="C34" s="324"/>
      <c r="D34" s="324"/>
      <c r="E34" s="324"/>
      <c r="F34" s="324"/>
      <c r="I34" s="118"/>
      <c r="J34" s="118"/>
    </row>
    <row r="35" spans="1:10">
      <c r="A35" s="327">
        <f>'[9]Rev Req Summary'!A35</f>
        <v>28</v>
      </c>
      <c r="B35" s="151"/>
      <c r="C35" s="324"/>
      <c r="D35" s="324"/>
      <c r="E35" s="324"/>
      <c r="F35" s="324"/>
    </row>
    <row r="36" spans="1:10">
      <c r="A36" s="327">
        <f>'[9]Rev Req Summary'!A36</f>
        <v>29</v>
      </c>
      <c r="B36" s="151" t="str">
        <f>'[9]Rev Req Summary'!B36</f>
        <v>Normalized Test Year Sales Revenue</v>
      </c>
      <c r="C36" s="324">
        <f>'[9]Rev Req Summary'!C36</f>
        <v>1997002381.979804</v>
      </c>
      <c r="D36" s="324">
        <f>'[9]Rev Req Summary'!D36</f>
        <v>1981067116.0398042</v>
      </c>
      <c r="E36" s="324">
        <f>'[9]Rev Req Summary'!E36</f>
        <v>327360.16000000003</v>
      </c>
      <c r="F36" s="324">
        <f>'[9]Rev Req Summary'!F36</f>
        <v>15607905.780000001</v>
      </c>
    </row>
    <row r="37" spans="1:10">
      <c r="A37" s="327">
        <f>'[9]Rev Req Summary'!A37</f>
        <v>30</v>
      </c>
      <c r="B37" s="151"/>
      <c r="C37" s="324"/>
      <c r="D37" s="324"/>
      <c r="E37" s="324"/>
      <c r="F37" s="324"/>
    </row>
    <row r="38" spans="1:10">
      <c r="A38" s="327">
        <f>'[9]Rev Req Summary'!A38</f>
        <v>31</v>
      </c>
      <c r="B38" s="151" t="str">
        <f>'[9]Rev Req Summary'!B38</f>
        <v>Check</v>
      </c>
      <c r="C38" s="324">
        <f>'[9]Rev Req Summary'!C38</f>
        <v>1997002382.391351</v>
      </c>
      <c r="D38" s="324">
        <f>'[9]Rev Req Summary'!D38</f>
        <v>1981067116.391351</v>
      </c>
      <c r="E38" s="324">
        <f>'[9]Rev Req Summary'!E38</f>
        <v>327360</v>
      </c>
      <c r="F38" s="324">
        <f>'[9]Rev Req Summary'!F38</f>
        <v>15607906</v>
      </c>
    </row>
    <row r="39" spans="1:10">
      <c r="A39" s="327"/>
      <c r="B39" s="144"/>
      <c r="C39" s="36"/>
      <c r="D39" s="36"/>
      <c r="E39" s="36"/>
      <c r="F39" s="36"/>
    </row>
  </sheetData>
  <mergeCells count="4">
    <mergeCell ref="A1:F1"/>
    <mergeCell ref="A2:F2"/>
    <mergeCell ref="A3:F3"/>
    <mergeCell ref="A4:F4"/>
  </mergeCells>
  <printOptions horizontalCentered="1"/>
  <pageMargins left="0.25" right="0.25" top="0.96" bottom="0.75" header="0.3" footer="0.3"/>
  <pageSetup scale="58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79998168889431442"/>
    <pageSetUpPr fitToPage="1"/>
  </sheetPr>
  <dimension ref="A1:O65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8.85546875" defaultRowHeight="12.75"/>
  <cols>
    <col min="1" max="1" width="9.5703125" style="94" bestFit="1" customWidth="1"/>
    <col min="2" max="3" width="8.5703125" style="94" bestFit="1" customWidth="1"/>
    <col min="4" max="4" width="9" style="94" bestFit="1" customWidth="1"/>
    <col min="5" max="5" width="38.7109375" style="94" bestFit="1" customWidth="1"/>
    <col min="6" max="7" width="12.42578125" style="94" bestFit="1" customWidth="1"/>
    <col min="8" max="9" width="11.42578125" style="94" bestFit="1" customWidth="1"/>
    <col min="10" max="10" width="12.42578125" style="94" bestFit="1" customWidth="1"/>
    <col min="11" max="11" width="16.140625" style="94" bestFit="1" customWidth="1"/>
    <col min="12" max="12" width="15.140625" style="94" bestFit="1" customWidth="1"/>
    <col min="13" max="13" width="16.140625" style="94" bestFit="1" customWidth="1"/>
    <col min="14" max="14" width="8.85546875" style="94"/>
    <col min="15" max="15" width="15.140625" style="94" bestFit="1" customWidth="1"/>
    <col min="16" max="16384" width="8.85546875" style="94"/>
  </cols>
  <sheetData>
    <row r="1" spans="1:7">
      <c r="A1" s="807" t="s">
        <v>129</v>
      </c>
      <c r="B1" s="807">
        <v>0</v>
      </c>
      <c r="C1" s="807">
        <v>0</v>
      </c>
      <c r="D1" s="807">
        <v>0</v>
      </c>
      <c r="E1" s="807">
        <v>0</v>
      </c>
      <c r="F1" s="807">
        <v>0</v>
      </c>
      <c r="G1" s="807">
        <v>0</v>
      </c>
    </row>
    <row r="2" spans="1:7">
      <c r="A2" s="807" t="s">
        <v>1039</v>
      </c>
      <c r="B2" s="807">
        <v>0</v>
      </c>
      <c r="C2" s="807">
        <v>0</v>
      </c>
      <c r="D2" s="807">
        <v>0</v>
      </c>
      <c r="E2" s="807">
        <v>0</v>
      </c>
      <c r="F2" s="807">
        <v>0</v>
      </c>
      <c r="G2" s="807">
        <v>0</v>
      </c>
    </row>
    <row r="3" spans="1:7">
      <c r="A3" s="807" t="s">
        <v>1040</v>
      </c>
      <c r="B3" s="807">
        <v>0</v>
      </c>
      <c r="C3" s="807">
        <v>0</v>
      </c>
      <c r="D3" s="807">
        <v>0</v>
      </c>
      <c r="E3" s="807">
        <v>0</v>
      </c>
      <c r="F3" s="807">
        <v>0</v>
      </c>
      <c r="G3" s="807">
        <v>0</v>
      </c>
    </row>
    <row r="4" spans="1:7">
      <c r="A4" s="143"/>
      <c r="B4" s="143"/>
      <c r="C4" s="143"/>
      <c r="D4" s="143"/>
      <c r="E4" s="143"/>
      <c r="F4" s="143"/>
      <c r="G4" s="143"/>
    </row>
    <row r="5" spans="1:7" ht="25.5">
      <c r="A5" s="755" t="s">
        <v>130</v>
      </c>
      <c r="B5" s="755" t="s">
        <v>1041</v>
      </c>
      <c r="C5" s="755" t="s">
        <v>1042</v>
      </c>
      <c r="D5" s="755" t="s">
        <v>1043</v>
      </c>
      <c r="E5" s="755" t="s">
        <v>132</v>
      </c>
      <c r="F5" s="755" t="s">
        <v>1044</v>
      </c>
      <c r="G5" s="755" t="s">
        <v>1045</v>
      </c>
    </row>
    <row r="6" spans="1:7">
      <c r="A6" s="756">
        <v>1</v>
      </c>
      <c r="B6" s="143" t="s">
        <v>1046</v>
      </c>
      <c r="C6" s="143"/>
      <c r="D6" s="143" t="s">
        <v>1047</v>
      </c>
      <c r="E6" s="143" t="s">
        <v>1048</v>
      </c>
      <c r="F6" s="757">
        <v>2151272.19</v>
      </c>
      <c r="G6" s="143"/>
    </row>
    <row r="7" spans="1:7">
      <c r="A7" s="756">
        <v>2</v>
      </c>
      <c r="B7" s="143" t="s">
        <v>1046</v>
      </c>
      <c r="C7" s="143"/>
      <c r="D7" s="143" t="s">
        <v>1049</v>
      </c>
      <c r="E7" s="143" t="s">
        <v>1050</v>
      </c>
      <c r="F7" s="757">
        <v>300105</v>
      </c>
      <c r="G7" s="143"/>
    </row>
    <row r="8" spans="1:7">
      <c r="A8" s="756">
        <v>3</v>
      </c>
      <c r="B8" s="143"/>
      <c r="C8" s="143" t="s">
        <v>69</v>
      </c>
      <c r="D8" s="143"/>
      <c r="E8" s="143"/>
      <c r="F8" s="757">
        <v>2451377.19</v>
      </c>
      <c r="G8" s="758">
        <v>2451377.19</v>
      </c>
    </row>
    <row r="9" spans="1:7">
      <c r="A9" s="756">
        <v>4</v>
      </c>
      <c r="B9" s="143"/>
      <c r="C9" s="143"/>
      <c r="D9" s="143"/>
      <c r="E9" s="143"/>
      <c r="F9" s="143"/>
      <c r="G9" s="143"/>
    </row>
    <row r="10" spans="1:7">
      <c r="A10" s="756">
        <v>5</v>
      </c>
      <c r="B10" s="143" t="s">
        <v>1051</v>
      </c>
      <c r="C10" s="143"/>
      <c r="D10" s="143" t="s">
        <v>1052</v>
      </c>
      <c r="E10" s="143" t="s">
        <v>1053</v>
      </c>
      <c r="F10" s="757">
        <v>151595.45000000001</v>
      </c>
      <c r="G10" s="143"/>
    </row>
    <row r="11" spans="1:7">
      <c r="A11" s="756">
        <v>6</v>
      </c>
      <c r="B11" s="143" t="s">
        <v>1051</v>
      </c>
      <c r="C11" s="143"/>
      <c r="D11" s="143" t="s">
        <v>1054</v>
      </c>
      <c r="E11" s="143" t="s">
        <v>1055</v>
      </c>
      <c r="F11" s="757">
        <v>1064857.8899999999</v>
      </c>
      <c r="G11" s="143"/>
    </row>
    <row r="12" spans="1:7">
      <c r="A12" s="756">
        <v>7</v>
      </c>
      <c r="B12" s="143" t="s">
        <v>1051</v>
      </c>
      <c r="C12" s="143"/>
      <c r="D12" s="143" t="s">
        <v>1056</v>
      </c>
      <c r="E12" s="143" t="s">
        <v>1057</v>
      </c>
      <c r="F12" s="757">
        <v>1314247.8600000001</v>
      </c>
      <c r="G12" s="143"/>
    </row>
    <row r="13" spans="1:7">
      <c r="A13" s="756">
        <v>8</v>
      </c>
      <c r="B13" s="143" t="s">
        <v>1051</v>
      </c>
      <c r="C13" s="143"/>
      <c r="D13" s="143" t="s">
        <v>1058</v>
      </c>
      <c r="E13" s="143" t="s">
        <v>1059</v>
      </c>
      <c r="F13" s="757">
        <v>70.05</v>
      </c>
      <c r="G13" s="143"/>
    </row>
    <row r="14" spans="1:7">
      <c r="A14" s="756">
        <v>9</v>
      </c>
      <c r="B14" s="143" t="s">
        <v>1051</v>
      </c>
      <c r="C14" s="143"/>
      <c r="D14" s="143" t="s">
        <v>1060</v>
      </c>
      <c r="E14" s="143" t="s">
        <v>1061</v>
      </c>
      <c r="F14" s="757">
        <v>1460925</v>
      </c>
      <c r="G14" s="143"/>
    </row>
    <row r="15" spans="1:7">
      <c r="A15" s="756">
        <v>10</v>
      </c>
      <c r="B15" s="143" t="s">
        <v>1051</v>
      </c>
      <c r="C15" s="143"/>
      <c r="D15" s="143" t="s">
        <v>1062</v>
      </c>
      <c r="E15" s="143" t="s">
        <v>1063</v>
      </c>
      <c r="F15" s="757">
        <v>36427.42</v>
      </c>
      <c r="G15" s="143"/>
    </row>
    <row r="16" spans="1:7">
      <c r="A16" s="756">
        <v>11</v>
      </c>
      <c r="B16" s="143" t="s">
        <v>1051</v>
      </c>
      <c r="C16" s="143"/>
      <c r="D16" s="143" t="s">
        <v>1064</v>
      </c>
      <c r="E16" s="143" t="s">
        <v>1065</v>
      </c>
      <c r="F16" s="757">
        <v>104078.72</v>
      </c>
      <c r="G16" s="143"/>
    </row>
    <row r="17" spans="1:7">
      <c r="A17" s="756">
        <v>12</v>
      </c>
      <c r="B17" s="143" t="s">
        <v>1051</v>
      </c>
      <c r="C17" s="143"/>
      <c r="D17" s="143" t="s">
        <v>1066</v>
      </c>
      <c r="E17" s="143" t="s">
        <v>1067</v>
      </c>
      <c r="F17" s="757">
        <v>80063.850000000006</v>
      </c>
      <c r="G17" s="143"/>
    </row>
    <row r="18" spans="1:7">
      <c r="A18" s="756">
        <v>13</v>
      </c>
      <c r="B18" s="143" t="s">
        <v>1051</v>
      </c>
      <c r="C18" s="143"/>
      <c r="D18" s="143" t="s">
        <v>1068</v>
      </c>
      <c r="E18" s="143" t="s">
        <v>1069</v>
      </c>
      <c r="F18" s="757">
        <v>1397331.6</v>
      </c>
      <c r="G18" s="143"/>
    </row>
    <row r="19" spans="1:7">
      <c r="A19" s="756">
        <v>14</v>
      </c>
      <c r="B19" s="143" t="s">
        <v>1051</v>
      </c>
      <c r="C19" s="143"/>
      <c r="D19" s="143" t="s">
        <v>1070</v>
      </c>
      <c r="E19" s="143" t="s">
        <v>1071</v>
      </c>
      <c r="F19" s="757">
        <v>181120</v>
      </c>
      <c r="G19" s="143"/>
    </row>
    <row r="20" spans="1:7">
      <c r="A20" s="756">
        <v>15</v>
      </c>
      <c r="B20" s="143" t="s">
        <v>1051</v>
      </c>
      <c r="C20" s="143"/>
      <c r="D20" s="143" t="s">
        <v>1072</v>
      </c>
      <c r="E20" s="143" t="s">
        <v>1073</v>
      </c>
      <c r="F20" s="757">
        <v>1010248.82</v>
      </c>
      <c r="G20" s="143"/>
    </row>
    <row r="21" spans="1:7">
      <c r="A21" s="756">
        <v>16</v>
      </c>
      <c r="B21" s="143" t="s">
        <v>1051</v>
      </c>
      <c r="C21" s="143"/>
      <c r="D21" s="143" t="s">
        <v>1074</v>
      </c>
      <c r="E21" s="143" t="s">
        <v>1075</v>
      </c>
      <c r="F21" s="757">
        <v>580062.34</v>
      </c>
      <c r="G21" s="143"/>
    </row>
    <row r="22" spans="1:7">
      <c r="A22" s="756">
        <v>17</v>
      </c>
      <c r="B22" s="143" t="s">
        <v>1051</v>
      </c>
      <c r="C22" s="143"/>
      <c r="D22" s="143" t="s">
        <v>1076</v>
      </c>
      <c r="E22" s="143" t="s">
        <v>1077</v>
      </c>
      <c r="F22" s="757">
        <v>4541829.01</v>
      </c>
      <c r="G22" s="143"/>
    </row>
    <row r="23" spans="1:7">
      <c r="A23" s="756">
        <v>18</v>
      </c>
      <c r="B23" s="143" t="s">
        <v>1051</v>
      </c>
      <c r="C23" s="143"/>
      <c r="D23" s="143" t="s">
        <v>1078</v>
      </c>
      <c r="E23" s="143" t="s">
        <v>1079</v>
      </c>
      <c r="F23" s="757">
        <v>9000</v>
      </c>
      <c r="G23" s="143"/>
    </row>
    <row r="24" spans="1:7">
      <c r="A24" s="756">
        <v>19</v>
      </c>
      <c r="B24" s="143" t="s">
        <v>1051</v>
      </c>
      <c r="C24" s="143"/>
      <c r="D24" s="143" t="s">
        <v>1080</v>
      </c>
      <c r="E24" s="143" t="s">
        <v>1081</v>
      </c>
      <c r="F24" s="757">
        <v>305958.21000000002</v>
      </c>
      <c r="G24" s="143"/>
    </row>
    <row r="25" spans="1:7">
      <c r="A25" s="756">
        <v>20</v>
      </c>
      <c r="B25" s="143"/>
      <c r="C25" s="143" t="s">
        <v>69</v>
      </c>
      <c r="D25" s="143">
        <v>0</v>
      </c>
      <c r="E25" s="143">
        <v>0</v>
      </c>
      <c r="F25" s="757">
        <v>12237816.220000001</v>
      </c>
      <c r="G25" s="758">
        <v>12237816.219999999</v>
      </c>
    </row>
    <row r="26" spans="1:7">
      <c r="A26" s="756">
        <v>21</v>
      </c>
      <c r="B26" s="143"/>
      <c r="C26" s="143"/>
      <c r="D26" s="143"/>
      <c r="E26" s="143"/>
      <c r="F26" s="143"/>
      <c r="G26" s="143"/>
    </row>
    <row r="27" spans="1:7">
      <c r="A27" s="756">
        <v>22</v>
      </c>
      <c r="B27" s="143" t="s">
        <v>1082</v>
      </c>
      <c r="C27" s="143"/>
      <c r="D27" s="143" t="s">
        <v>1083</v>
      </c>
      <c r="E27" s="143" t="s">
        <v>1084</v>
      </c>
      <c r="F27" s="757">
        <v>0</v>
      </c>
      <c r="G27" s="143"/>
    </row>
    <row r="28" spans="1:7">
      <c r="A28" s="756">
        <v>23</v>
      </c>
      <c r="B28" s="143" t="s">
        <v>1082</v>
      </c>
      <c r="C28" s="143"/>
      <c r="D28" s="143" t="s">
        <v>1085</v>
      </c>
      <c r="E28" s="143" t="s">
        <v>1086</v>
      </c>
      <c r="F28" s="757">
        <v>4617136.54</v>
      </c>
      <c r="G28" s="143"/>
    </row>
    <row r="29" spans="1:7">
      <c r="A29" s="756">
        <v>24</v>
      </c>
      <c r="B29" s="143" t="s">
        <v>1082</v>
      </c>
      <c r="C29" s="143"/>
      <c r="D29" s="143" t="s">
        <v>1087</v>
      </c>
      <c r="E29" s="143" t="s">
        <v>1088</v>
      </c>
      <c r="F29" s="757">
        <v>436868.39</v>
      </c>
      <c r="G29" s="143"/>
    </row>
    <row r="30" spans="1:7">
      <c r="A30" s="756">
        <v>25</v>
      </c>
      <c r="B30" s="143" t="s">
        <v>1082</v>
      </c>
      <c r="C30" s="143"/>
      <c r="D30" s="143" t="s">
        <v>1089</v>
      </c>
      <c r="E30" s="143" t="s">
        <v>1090</v>
      </c>
      <c r="F30" s="757">
        <v>0</v>
      </c>
      <c r="G30" s="143"/>
    </row>
    <row r="31" spans="1:7">
      <c r="A31" s="756">
        <v>26</v>
      </c>
      <c r="B31" s="143" t="s">
        <v>1082</v>
      </c>
      <c r="C31" s="143"/>
      <c r="D31" s="143" t="s">
        <v>1091</v>
      </c>
      <c r="E31" s="143" t="s">
        <v>1092</v>
      </c>
      <c r="F31" s="757">
        <v>861699.82</v>
      </c>
      <c r="G31" s="143"/>
    </row>
    <row r="32" spans="1:7">
      <c r="A32" s="756">
        <v>27</v>
      </c>
      <c r="B32" s="143" t="s">
        <v>1082</v>
      </c>
      <c r="C32" s="143"/>
      <c r="D32" s="143" t="s">
        <v>1093</v>
      </c>
      <c r="E32" s="143" t="s">
        <v>1094</v>
      </c>
      <c r="F32" s="757">
        <v>20968.150000000001</v>
      </c>
      <c r="G32" s="143"/>
    </row>
    <row r="33" spans="1:15">
      <c r="A33" s="756">
        <v>28</v>
      </c>
      <c r="B33" s="143" t="s">
        <v>1082</v>
      </c>
      <c r="C33" s="143"/>
      <c r="D33" s="143" t="s">
        <v>1095</v>
      </c>
      <c r="E33" s="143" t="s">
        <v>1096</v>
      </c>
      <c r="F33" s="757">
        <v>42992.82</v>
      </c>
      <c r="G33" s="143"/>
    </row>
    <row r="34" spans="1:15">
      <c r="A34" s="756">
        <v>29</v>
      </c>
      <c r="B34" s="143" t="s">
        <v>1082</v>
      </c>
      <c r="C34" s="143"/>
      <c r="D34" s="143" t="s">
        <v>1097</v>
      </c>
      <c r="E34" s="143" t="s">
        <v>1098</v>
      </c>
      <c r="F34" s="757">
        <v>7731226.5</v>
      </c>
      <c r="G34" s="143"/>
      <c r="K34" s="94" t="s">
        <v>1031</v>
      </c>
      <c r="L34" s="94" t="s">
        <v>1032</v>
      </c>
      <c r="M34" s="323" t="s">
        <v>1033</v>
      </c>
      <c r="N34" s="94" t="s">
        <v>1034</v>
      </c>
      <c r="O34" s="323" t="s">
        <v>1035</v>
      </c>
    </row>
    <row r="35" spans="1:15">
      <c r="A35" s="756">
        <v>30</v>
      </c>
      <c r="B35" s="143" t="s">
        <v>1082</v>
      </c>
      <c r="C35" s="143"/>
      <c r="D35" s="143" t="s">
        <v>1099</v>
      </c>
      <c r="E35" s="143" t="s">
        <v>1100</v>
      </c>
      <c r="F35" s="757">
        <v>4717880.25</v>
      </c>
      <c r="G35" s="143"/>
      <c r="H35" s="336"/>
      <c r="I35" s="336"/>
      <c r="J35" s="119">
        <f>SUM(F34:F35)</f>
        <v>12449106.75</v>
      </c>
      <c r="K35" s="120">
        <f>SUM('2018 Depr Det'!F4658,'2018 Depr Det'!F4671)</f>
        <v>275137772.05000001</v>
      </c>
      <c r="L35" s="124">
        <f>SUM('2018 Depr Det'!F5464)</f>
        <v>383768751.57999998</v>
      </c>
      <c r="M35" s="120">
        <f>SUM(K35:L35)</f>
        <v>658906523.63</v>
      </c>
      <c r="N35" s="94">
        <f>+J35*K35/M35</f>
        <v>5198339.0243848944</v>
      </c>
      <c r="O35" s="120">
        <f>J35*L35/M35</f>
        <v>7250767.7256151056</v>
      </c>
    </row>
    <row r="36" spans="1:15">
      <c r="A36" s="756">
        <v>31</v>
      </c>
      <c r="B36" s="143" t="s">
        <v>1082</v>
      </c>
      <c r="C36" s="143"/>
      <c r="D36" s="143" t="s">
        <v>1101</v>
      </c>
      <c r="E36" s="143" t="s">
        <v>1102</v>
      </c>
      <c r="F36" s="757">
        <v>-75984.800000000003</v>
      </c>
      <c r="G36" s="143"/>
    </row>
    <row r="37" spans="1:15">
      <c r="A37" s="756">
        <v>32</v>
      </c>
      <c r="B37" s="143"/>
      <c r="C37" s="143" t="s">
        <v>69</v>
      </c>
      <c r="D37" s="143"/>
      <c r="E37" s="143"/>
      <c r="F37" s="757">
        <v>18352787.669999998</v>
      </c>
      <c r="G37" s="758">
        <v>18352787.670000002</v>
      </c>
    </row>
    <row r="38" spans="1:15">
      <c r="A38" s="756">
        <v>33</v>
      </c>
      <c r="B38" s="143"/>
      <c r="C38" s="143"/>
      <c r="D38" s="143"/>
      <c r="E38" s="143"/>
      <c r="F38" s="757"/>
      <c r="G38" s="143"/>
    </row>
    <row r="39" spans="1:15">
      <c r="A39" s="756">
        <v>34</v>
      </c>
      <c r="B39" s="143" t="s">
        <v>1103</v>
      </c>
      <c r="C39" s="143"/>
      <c r="D39" s="143" t="s">
        <v>1104</v>
      </c>
      <c r="E39" s="143" t="s">
        <v>1105</v>
      </c>
      <c r="F39" s="757">
        <v>1720.49</v>
      </c>
      <c r="G39" s="143"/>
    </row>
    <row r="40" spans="1:15">
      <c r="A40" s="756">
        <v>35</v>
      </c>
      <c r="B40" s="143" t="s">
        <v>1103</v>
      </c>
      <c r="C40" s="143"/>
      <c r="D40" s="143" t="s">
        <v>1106</v>
      </c>
      <c r="E40" s="143" t="s">
        <v>1107</v>
      </c>
      <c r="F40" s="757">
        <v>223368.24</v>
      </c>
      <c r="G40" s="143"/>
    </row>
    <row r="41" spans="1:15">
      <c r="A41" s="756">
        <v>36</v>
      </c>
      <c r="B41" s="143" t="s">
        <v>1103</v>
      </c>
      <c r="C41" s="143"/>
      <c r="D41" s="143" t="s">
        <v>1108</v>
      </c>
      <c r="E41" s="143" t="s">
        <v>1109</v>
      </c>
      <c r="F41" s="757">
        <v>-684145.61</v>
      </c>
      <c r="G41" s="143"/>
    </row>
    <row r="42" spans="1:15">
      <c r="A42" s="756">
        <v>37</v>
      </c>
      <c r="B42" s="143" t="s">
        <v>1103</v>
      </c>
      <c r="C42" s="143"/>
      <c r="D42" s="143" t="s">
        <v>1110</v>
      </c>
      <c r="E42" s="143" t="s">
        <v>859</v>
      </c>
      <c r="F42" s="757">
        <v>35693.46</v>
      </c>
      <c r="G42" s="143"/>
    </row>
    <row r="43" spans="1:15">
      <c r="A43" s="756">
        <v>38</v>
      </c>
      <c r="B43" s="143" t="s">
        <v>1103</v>
      </c>
      <c r="C43" s="143"/>
      <c r="D43" s="143" t="s">
        <v>1111</v>
      </c>
      <c r="E43" s="143" t="s">
        <v>1112</v>
      </c>
      <c r="F43" s="757">
        <v>236401.49</v>
      </c>
      <c r="G43" s="143"/>
    </row>
    <row r="44" spans="1:15">
      <c r="A44" s="756">
        <v>39</v>
      </c>
      <c r="B44" s="143" t="s">
        <v>1103</v>
      </c>
      <c r="C44" s="143"/>
      <c r="D44" s="143" t="s">
        <v>1113</v>
      </c>
      <c r="E44" s="143" t="s">
        <v>1114</v>
      </c>
      <c r="F44" s="757">
        <v>81157.8</v>
      </c>
      <c r="G44" s="143"/>
    </row>
    <row r="45" spans="1:15">
      <c r="A45" s="756">
        <v>40</v>
      </c>
      <c r="B45" s="143" t="s">
        <v>1103</v>
      </c>
      <c r="C45" s="143"/>
      <c r="D45" s="143" t="s">
        <v>1115</v>
      </c>
      <c r="E45" s="143" t="s">
        <v>1116</v>
      </c>
      <c r="F45" s="757">
        <v>1026108</v>
      </c>
      <c r="G45" s="143"/>
    </row>
    <row r="46" spans="1:15">
      <c r="A46" s="756">
        <v>41</v>
      </c>
      <c r="B46" s="143" t="s">
        <v>1103</v>
      </c>
      <c r="C46" s="143"/>
      <c r="D46" s="143" t="s">
        <v>1117</v>
      </c>
      <c r="E46" s="143" t="s">
        <v>1118</v>
      </c>
      <c r="F46" s="757">
        <v>544146.44999999995</v>
      </c>
      <c r="G46" s="143"/>
    </row>
    <row r="47" spans="1:15">
      <c r="A47" s="756">
        <v>42</v>
      </c>
      <c r="B47" s="143" t="s">
        <v>1103</v>
      </c>
      <c r="C47" s="143"/>
      <c r="D47" s="143" t="s">
        <v>1119</v>
      </c>
      <c r="E47" s="143" t="s">
        <v>1120</v>
      </c>
      <c r="F47" s="757">
        <v>746789.89</v>
      </c>
      <c r="G47" s="143"/>
    </row>
    <row r="48" spans="1:15">
      <c r="A48" s="756">
        <v>43</v>
      </c>
      <c r="B48" s="143" t="s">
        <v>1103</v>
      </c>
      <c r="C48" s="143"/>
      <c r="D48" s="143" t="s">
        <v>1121</v>
      </c>
      <c r="E48" s="143" t="s">
        <v>1122</v>
      </c>
      <c r="F48" s="757">
        <v>103174.15</v>
      </c>
      <c r="G48" s="143"/>
    </row>
    <row r="49" spans="1:7">
      <c r="A49" s="756">
        <v>44</v>
      </c>
      <c r="B49" s="143" t="s">
        <v>1103</v>
      </c>
      <c r="C49" s="143"/>
      <c r="D49" s="143" t="s">
        <v>1123</v>
      </c>
      <c r="E49" s="143" t="s">
        <v>1124</v>
      </c>
      <c r="F49" s="757">
        <v>-69563.789999999994</v>
      </c>
      <c r="G49" s="143"/>
    </row>
    <row r="50" spans="1:7">
      <c r="A50" s="756">
        <v>45</v>
      </c>
      <c r="B50" s="143" t="s">
        <v>1103</v>
      </c>
      <c r="C50" s="143"/>
      <c r="D50" s="143" t="s">
        <v>1125</v>
      </c>
      <c r="E50" s="143" t="s">
        <v>1126</v>
      </c>
      <c r="F50" s="757">
        <v>-104883.57</v>
      </c>
      <c r="G50" s="143"/>
    </row>
    <row r="51" spans="1:7">
      <c r="A51" s="756">
        <v>46</v>
      </c>
      <c r="B51" s="143" t="s">
        <v>1103</v>
      </c>
      <c r="C51" s="143"/>
      <c r="D51" s="143" t="s">
        <v>1127</v>
      </c>
      <c r="E51" s="143" t="s">
        <v>1128</v>
      </c>
      <c r="F51" s="757">
        <v>46310.12</v>
      </c>
      <c r="G51" s="143"/>
    </row>
    <row r="52" spans="1:7">
      <c r="A52" s="756">
        <v>47</v>
      </c>
      <c r="B52" s="143" t="s">
        <v>1103</v>
      </c>
      <c r="C52" s="143"/>
      <c r="D52" s="143" t="s">
        <v>1129</v>
      </c>
      <c r="E52" s="143" t="s">
        <v>1130</v>
      </c>
      <c r="F52" s="757">
        <v>-4341.1499999999996</v>
      </c>
      <c r="G52" s="143"/>
    </row>
    <row r="53" spans="1:7">
      <c r="A53" s="756">
        <v>48</v>
      </c>
      <c r="B53" s="143" t="s">
        <v>1103</v>
      </c>
      <c r="C53" s="143"/>
      <c r="D53" s="143" t="s">
        <v>1131</v>
      </c>
      <c r="E53" s="143" t="s">
        <v>1132</v>
      </c>
      <c r="F53" s="757">
        <v>-835357.9</v>
      </c>
      <c r="G53" s="143"/>
    </row>
    <row r="54" spans="1:7">
      <c r="A54" s="756">
        <v>49</v>
      </c>
      <c r="B54" s="143" t="s">
        <v>1103</v>
      </c>
      <c r="C54" s="143"/>
      <c r="D54" s="143" t="s">
        <v>1133</v>
      </c>
      <c r="E54" s="143" t="s">
        <v>1134</v>
      </c>
      <c r="F54" s="757">
        <v>16227.01</v>
      </c>
      <c r="G54" s="143"/>
    </row>
    <row r="55" spans="1:7">
      <c r="A55" s="756">
        <v>50</v>
      </c>
      <c r="B55" s="143" t="s">
        <v>1103</v>
      </c>
      <c r="C55" s="143"/>
      <c r="D55" s="143" t="s">
        <v>1135</v>
      </c>
      <c r="E55" s="143" t="s">
        <v>1136</v>
      </c>
      <c r="F55" s="757">
        <v>305.69</v>
      </c>
      <c r="G55" s="143"/>
    </row>
    <row r="56" spans="1:7">
      <c r="A56" s="756">
        <v>51</v>
      </c>
      <c r="B56" s="143" t="s">
        <v>1103</v>
      </c>
      <c r="C56" s="143"/>
      <c r="D56" s="143" t="s">
        <v>1137</v>
      </c>
      <c r="E56" s="143" t="s">
        <v>1138</v>
      </c>
      <c r="F56" s="757">
        <v>402045.72</v>
      </c>
      <c r="G56" s="143"/>
    </row>
    <row r="57" spans="1:7">
      <c r="A57" s="756">
        <v>52</v>
      </c>
      <c r="B57" s="143"/>
      <c r="C57" s="143"/>
      <c r="D57" s="143"/>
      <c r="E57" s="143" t="s">
        <v>1139</v>
      </c>
      <c r="F57" s="757">
        <v>12893133.630000001</v>
      </c>
      <c r="G57" s="143"/>
    </row>
    <row r="58" spans="1:7">
      <c r="A58" s="756">
        <v>53</v>
      </c>
      <c r="B58" s="143"/>
      <c r="C58" s="143"/>
      <c r="D58" s="143"/>
      <c r="E58" s="759" t="s">
        <v>1140</v>
      </c>
      <c r="F58" s="757">
        <v>69470811.980000004</v>
      </c>
      <c r="G58" s="143"/>
    </row>
    <row r="59" spans="1:7">
      <c r="A59" s="756">
        <v>54</v>
      </c>
      <c r="B59" s="143"/>
      <c r="C59" s="143"/>
      <c r="D59" s="143"/>
      <c r="E59" s="143"/>
      <c r="F59" s="757">
        <v>84129102.100000009</v>
      </c>
      <c r="G59" s="758">
        <v>84129102.099999994</v>
      </c>
    </row>
    <row r="60" spans="1:7">
      <c r="A60" s="756">
        <v>55</v>
      </c>
      <c r="B60" s="143"/>
      <c r="C60" s="143"/>
      <c r="D60" s="143"/>
      <c r="E60" s="143"/>
      <c r="F60" s="143"/>
      <c r="G60" s="143"/>
    </row>
    <row r="61" spans="1:7">
      <c r="A61" s="756">
        <v>56</v>
      </c>
      <c r="B61" s="143" t="s">
        <v>1103</v>
      </c>
      <c r="C61" s="143"/>
      <c r="D61" s="143"/>
      <c r="E61" s="143" t="s">
        <v>1141</v>
      </c>
      <c r="F61" s="757">
        <v>18713608.219999999</v>
      </c>
      <c r="G61" s="143"/>
    </row>
    <row r="62" spans="1:7">
      <c r="A62" s="756">
        <v>57</v>
      </c>
      <c r="B62" s="143" t="str">
        <f>+B61</f>
        <v>456</v>
      </c>
      <c r="C62" s="143"/>
      <c r="D62" s="143"/>
      <c r="E62" s="143" t="s">
        <v>1142</v>
      </c>
      <c r="F62" s="757">
        <v>10345744.779999999</v>
      </c>
      <c r="G62" s="143"/>
    </row>
    <row r="63" spans="1:7">
      <c r="A63" s="756">
        <v>58</v>
      </c>
      <c r="B63" s="143"/>
      <c r="C63" s="143"/>
      <c r="D63" s="143"/>
      <c r="E63" s="143"/>
      <c r="F63" s="760">
        <v>29059353</v>
      </c>
      <c r="G63" s="758">
        <v>29059353</v>
      </c>
    </row>
    <row r="64" spans="1:7">
      <c r="A64" s="756">
        <v>59</v>
      </c>
      <c r="B64" s="143"/>
      <c r="C64" s="143"/>
      <c r="D64" s="143"/>
      <c r="E64" s="143"/>
      <c r="F64" s="143"/>
      <c r="G64" s="143"/>
    </row>
    <row r="65" spans="1:7">
      <c r="A65" s="756">
        <v>60</v>
      </c>
      <c r="B65" s="143"/>
      <c r="C65" s="143"/>
      <c r="D65" s="143"/>
      <c r="E65" s="759" t="s">
        <v>1143</v>
      </c>
      <c r="F65" s="143"/>
      <c r="G65" s="758">
        <v>146230436.18000001</v>
      </c>
    </row>
  </sheetData>
  <mergeCells count="3">
    <mergeCell ref="A1:G1"/>
    <mergeCell ref="A2:G2"/>
    <mergeCell ref="A3:G3"/>
  </mergeCells>
  <printOptions horizontalCentered="1"/>
  <pageMargins left="0.25" right="0.25" top="1.06" bottom="0.75" header="0.3" footer="0.3"/>
  <pageSetup scale="5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W58"/>
  <sheetViews>
    <sheetView workbookViewId="0">
      <pane xSplit="2" ySplit="12" topLeftCell="F13" activePane="bottomRight" state="frozen"/>
      <selection activeCell="L37" sqref="L37"/>
      <selection pane="topRight" activeCell="L37" sqref="L37"/>
      <selection pane="bottomLeft" activeCell="L37" sqref="L37"/>
      <selection pane="bottomRight" activeCell="S20" sqref="S20"/>
    </sheetView>
  </sheetViews>
  <sheetFormatPr defaultColWidth="8.85546875" defaultRowHeight="12.75"/>
  <cols>
    <col min="1" max="1" width="5.42578125" style="94" bestFit="1" customWidth="1"/>
    <col min="2" max="2" width="41.5703125" style="94" customWidth="1"/>
    <col min="3" max="3" width="9.7109375" style="94" bestFit="1" customWidth="1"/>
    <col min="4" max="5" width="4.7109375" style="94" customWidth="1"/>
    <col min="6" max="6" width="13.5703125" style="94" bestFit="1" customWidth="1"/>
    <col min="7" max="7" width="14.7109375" style="94" bestFit="1" customWidth="1"/>
    <col min="8" max="8" width="13.5703125" style="94" bestFit="1" customWidth="1"/>
    <col min="9" max="9" width="8.85546875" style="94"/>
    <col min="10" max="10" width="8.85546875" style="94" customWidth="1"/>
    <col min="11" max="12" width="13.28515625" style="94" bestFit="1" customWidth="1"/>
    <col min="13" max="13" width="6.28515625" style="94" bestFit="1" customWidth="1"/>
    <col min="14" max="14" width="12.42578125" style="94" bestFit="1" customWidth="1"/>
    <col min="15" max="15" width="13.28515625" style="94" bestFit="1" customWidth="1"/>
    <col min="16" max="16" width="8.85546875" style="94"/>
    <col min="17" max="17" width="12.42578125" style="94" bestFit="1" customWidth="1"/>
    <col min="18" max="19" width="13.28515625" style="94" bestFit="1" customWidth="1"/>
    <col min="20" max="21" width="8.85546875" style="94"/>
    <col min="22" max="22" width="11.42578125" style="94" bestFit="1" customWidth="1"/>
    <col min="23" max="23" width="13.28515625" style="94" bestFit="1" customWidth="1"/>
    <col min="24" max="16384" width="8.85546875" style="94"/>
  </cols>
  <sheetData>
    <row r="1" spans="1:23">
      <c r="A1" s="27"/>
      <c r="B1" s="27"/>
      <c r="C1" s="27"/>
      <c r="D1" s="27"/>
      <c r="E1" s="27"/>
      <c r="F1" s="27"/>
      <c r="G1" s="27"/>
      <c r="H1" s="27"/>
    </row>
    <row r="2" spans="1:23">
      <c r="A2" s="27"/>
      <c r="B2" s="27"/>
      <c r="C2" s="27"/>
      <c r="D2" s="27"/>
      <c r="E2" s="27"/>
      <c r="F2" s="27"/>
      <c r="G2" s="27"/>
      <c r="H2" s="13"/>
    </row>
    <row r="3" spans="1:23">
      <c r="A3" s="27"/>
      <c r="B3" s="27"/>
      <c r="C3" s="27"/>
      <c r="D3" s="27"/>
      <c r="E3" s="27"/>
      <c r="F3" s="27"/>
      <c r="G3" s="27"/>
      <c r="H3" s="13"/>
    </row>
    <row r="4" spans="1:23">
      <c r="A4" s="27"/>
      <c r="B4" s="27"/>
      <c r="C4" s="27"/>
      <c r="D4" s="27"/>
      <c r="E4" s="27"/>
      <c r="F4" s="27"/>
      <c r="G4" s="27"/>
      <c r="H4" s="761"/>
    </row>
    <row r="5" spans="1:23">
      <c r="A5" s="761" t="str">
        <f>'[1]Common Adj'!A5</f>
        <v>PUGET SOUND ENERGY - ELECTRIC</v>
      </c>
      <c r="B5" s="761"/>
      <c r="C5" s="761"/>
      <c r="D5" s="761"/>
      <c r="E5" s="761"/>
      <c r="F5" s="761"/>
      <c r="G5" s="761"/>
      <c r="H5" s="761"/>
    </row>
    <row r="6" spans="1:23">
      <c r="A6" s="761" t="str">
        <f>'[1]Common Adj'!A6</f>
        <v>REVENUES AND EXPENSES</v>
      </c>
      <c r="B6" s="761"/>
      <c r="C6" s="761"/>
      <c r="D6" s="761"/>
      <c r="E6" s="761"/>
      <c r="F6" s="761"/>
      <c r="G6" s="761"/>
      <c r="H6" s="761"/>
    </row>
    <row r="7" spans="1:23">
      <c r="A7" s="761" t="str">
        <f>'[1]Common Adj'!A7</f>
        <v>12 MONTHS ENDED DECEMBER 31, 2018</v>
      </c>
      <c r="B7" s="761"/>
      <c r="C7" s="761"/>
      <c r="D7" s="761"/>
      <c r="E7" s="761"/>
      <c r="F7" s="761"/>
      <c r="G7" s="761"/>
      <c r="H7" s="761"/>
    </row>
    <row r="8" spans="1:23">
      <c r="A8" s="761" t="str">
        <f>'[1]Common Adj'!A8</f>
        <v>2019 GENERAL RATE CASE</v>
      </c>
      <c r="B8" s="761"/>
      <c r="C8" s="761"/>
      <c r="D8" s="761"/>
      <c r="E8" s="761"/>
      <c r="F8" s="761"/>
      <c r="G8" s="761"/>
      <c r="H8" s="761"/>
    </row>
    <row r="9" spans="1:23">
      <c r="A9" s="762"/>
      <c r="B9" s="762"/>
      <c r="C9" s="762"/>
      <c r="D9" s="762"/>
      <c r="E9" s="762"/>
      <c r="F9" s="608">
        <f>'[1]Common Adj'!F9</f>
        <v>6.01</v>
      </c>
      <c r="G9" s="762"/>
      <c r="H9" s="608">
        <f>'[1]Common Adj'!H9</f>
        <v>6.01</v>
      </c>
    </row>
    <row r="10" spans="1:23">
      <c r="A10" s="16"/>
      <c r="B10" s="230"/>
      <c r="C10" s="230"/>
      <c r="D10" s="152" t="str">
        <f>'[1]Common Adj'!D10</f>
        <v>TY</v>
      </c>
      <c r="E10" s="138"/>
      <c r="F10" s="608" t="str">
        <f>'[1]Common Adj'!F10</f>
        <v>RESTATED</v>
      </c>
      <c r="G10" s="138"/>
      <c r="H10" s="608" t="str">
        <f>'[1]Common Adj'!H10</f>
        <v>PROFORMA</v>
      </c>
    </row>
    <row r="11" spans="1:23">
      <c r="A11" s="156" t="str">
        <f>'[1]Common Adj'!A11</f>
        <v>LINE</v>
      </c>
      <c r="B11" s="11"/>
      <c r="C11" s="11"/>
      <c r="D11" s="608" t="str">
        <f>'[1]Common Adj'!D11</f>
        <v>ACTUAL</v>
      </c>
      <c r="E11" s="608" t="str">
        <f>'[1]Common Adj'!E11</f>
        <v>RESTATED</v>
      </c>
      <c r="F11" s="608" t="str">
        <f>'[1]Common Adj'!F11</f>
        <v>ADJUSTMENT</v>
      </c>
      <c r="G11" s="608" t="str">
        <f>'[1]Common Adj'!G11</f>
        <v>PROFORMA</v>
      </c>
      <c r="H11" s="608" t="str">
        <f>'[1]Common Adj'!H11</f>
        <v>ADJUSTMENT</v>
      </c>
      <c r="J11" s="810" t="s">
        <v>862</v>
      </c>
      <c r="K11" s="811"/>
      <c r="L11" s="811"/>
      <c r="M11" s="811"/>
      <c r="N11" s="811"/>
      <c r="O11" s="811"/>
      <c r="Q11" s="810" t="s">
        <v>863</v>
      </c>
      <c r="R11" s="811"/>
      <c r="S11" s="811"/>
      <c r="T11" s="811"/>
      <c r="U11" s="811"/>
      <c r="V11" s="811"/>
      <c r="W11" s="811"/>
    </row>
    <row r="12" spans="1:23" ht="45">
      <c r="A12" s="17" t="str">
        <f>'[1]Common Adj'!A12</f>
        <v>NO.</v>
      </c>
      <c r="B12" s="32" t="str">
        <f>'[1]Common Adj'!B12</f>
        <v>DESCRIPTION</v>
      </c>
      <c r="C12" s="231" t="str">
        <f>'[1]Common Adj'!C12</f>
        <v>%'s</v>
      </c>
      <c r="D12" s="763" t="str">
        <f>'[1]Common Adj'!D12</f>
        <v>(a)</v>
      </c>
      <c r="E12" s="17" t="str">
        <f>'[1]Common Adj'!E12</f>
        <v>(b)</v>
      </c>
      <c r="F12" s="763" t="str">
        <f>'[1]Common Adj'!F12</f>
        <v>(c)=(b)-(a)</v>
      </c>
      <c r="G12" s="17" t="str">
        <f>'[1]Common Adj'!G12</f>
        <v>(d)</v>
      </c>
      <c r="H12" s="763" t="str">
        <f>'[1]Common Adj'!H12</f>
        <v>(e)=(d)-(b)</v>
      </c>
      <c r="J12" s="764" t="s">
        <v>335</v>
      </c>
      <c r="K12" s="764" t="s">
        <v>505</v>
      </c>
      <c r="L12" s="764" t="s">
        <v>506</v>
      </c>
      <c r="M12" s="764" t="s">
        <v>460</v>
      </c>
      <c r="N12" s="764" t="s">
        <v>461</v>
      </c>
      <c r="O12" s="764" t="s">
        <v>507</v>
      </c>
      <c r="Q12" s="764" t="s">
        <v>335</v>
      </c>
      <c r="R12" s="764" t="s">
        <v>505</v>
      </c>
      <c r="S12" s="764" t="s">
        <v>506</v>
      </c>
      <c r="T12" s="764" t="s">
        <v>460</v>
      </c>
      <c r="U12" s="764" t="s">
        <v>461</v>
      </c>
      <c r="V12" s="764" t="s">
        <v>1021</v>
      </c>
      <c r="W12" s="764" t="s">
        <v>507</v>
      </c>
    </row>
    <row r="13" spans="1:23">
      <c r="A13" s="20">
        <f>'[1]Common Adj'!A13</f>
        <v>1</v>
      </c>
      <c r="B13" s="245" t="str">
        <f>'[1]Common Adj'!B13</f>
        <v>SALES TO CUSTOMERS</v>
      </c>
      <c r="C13" s="27"/>
      <c r="D13" s="27"/>
      <c r="E13" s="27"/>
      <c r="F13" s="27"/>
      <c r="G13" s="27"/>
      <c r="H13" s="27"/>
    </row>
    <row r="14" spans="1:23">
      <c r="A14" s="21">
        <f>'[1]Common Adj'!A14</f>
        <v>2</v>
      </c>
      <c r="B14" s="241" t="str">
        <f>'[1]Common Adj'!B14</f>
        <v>REMOVE SCHEDULE 132 - MERGER RATE CREDIT</v>
      </c>
      <c r="C14" s="40"/>
      <c r="D14" s="812" t="str">
        <f>'[1]Common Adj'!D14</f>
        <v>NOTE 1</v>
      </c>
      <c r="E14" s="812"/>
      <c r="F14" s="23">
        <f>'[1]Common Adj'!F14</f>
        <v>5983138.4299999997</v>
      </c>
      <c r="G14" s="814" t="str">
        <f>'[1]Common Adj'!G14</f>
        <v>NOTE 1</v>
      </c>
      <c r="H14" s="242">
        <f>'[1]Common Adj'!H14</f>
        <v>0</v>
      </c>
      <c r="J14" s="117">
        <f>+F14-K14</f>
        <v>0</v>
      </c>
      <c r="K14" s="117">
        <f>SUM(L14:N14)</f>
        <v>5983138.4299999997</v>
      </c>
      <c r="L14" s="117">
        <f>F14-SUM(M14:N14)</f>
        <v>5925862.4100000001</v>
      </c>
      <c r="M14" s="117"/>
      <c r="N14" s="117">
        <f>+'Proforma Revenue'!F15</f>
        <v>57276.020000000019</v>
      </c>
      <c r="Q14" s="117">
        <f t="shared" ref="Q14:Q15" si="0">R14-H14</f>
        <v>0</v>
      </c>
      <c r="R14" s="117">
        <f t="shared" ref="R14:R15" si="1">SUM(S14:W14)</f>
        <v>0</v>
      </c>
      <c r="S14" s="117"/>
      <c r="T14" s="117"/>
      <c r="U14" s="117"/>
      <c r="V14" s="117"/>
    </row>
    <row r="15" spans="1:23">
      <c r="A15" s="21">
        <f>'[1]Common Adj'!A15</f>
        <v>3</v>
      </c>
      <c r="B15" s="241" t="str">
        <f>'[1]Common Adj'!B15</f>
        <v>REMOVE SCHEDULE 95A - FEDERAL INCENTIVE TRACKER</v>
      </c>
      <c r="C15" s="40"/>
      <c r="D15" s="812"/>
      <c r="E15" s="812"/>
      <c r="F15" s="243">
        <f>'[1]Common Adj'!F15</f>
        <v>41885179.539999999</v>
      </c>
      <c r="G15" s="814"/>
      <c r="H15" s="243">
        <f>'[1]Common Adj'!H15</f>
        <v>0</v>
      </c>
      <c r="J15" s="117">
        <f t="shared" ref="J15:J22" si="2">+F15-K15</f>
        <v>0</v>
      </c>
      <c r="K15" s="117">
        <f t="shared" ref="K15:K22" si="3">SUM(L15:N15)</f>
        <v>41885179.539999999</v>
      </c>
      <c r="L15" s="117">
        <f>F15-SUM(M15:N15)</f>
        <v>41885179.539999999</v>
      </c>
      <c r="M15" s="117"/>
      <c r="N15" s="117">
        <f>+'Proforma Revenue'!F12</f>
        <v>0</v>
      </c>
      <c r="O15" s="117"/>
      <c r="Q15" s="117">
        <f t="shared" si="0"/>
        <v>0</v>
      </c>
      <c r="R15" s="117">
        <f t="shared" si="1"/>
        <v>0</v>
      </c>
      <c r="S15" s="117"/>
      <c r="T15" s="117"/>
      <c r="U15" s="117"/>
      <c r="V15" s="117"/>
    </row>
    <row r="16" spans="1:23">
      <c r="A16" s="21">
        <f>'[1]Common Adj'!A16</f>
        <v>4</v>
      </c>
      <c r="B16" s="241" t="str">
        <f>'[1]Common Adj'!B16</f>
        <v>REMOVE SCHEDULE 95 - POWER COST ONLY RATE CASE</v>
      </c>
      <c r="C16" s="40"/>
      <c r="D16" s="812"/>
      <c r="E16" s="812"/>
      <c r="F16" s="29">
        <f>'[1]Common Adj'!F16</f>
        <v>0</v>
      </c>
      <c r="G16" s="814"/>
      <c r="H16" s="29">
        <f>'[1]Common Adj'!H16</f>
        <v>1895876.7300000002</v>
      </c>
      <c r="J16" s="117">
        <f t="shared" si="2"/>
        <v>0</v>
      </c>
      <c r="K16" s="117"/>
      <c r="L16" s="117"/>
      <c r="M16" s="117"/>
      <c r="N16" s="117"/>
      <c r="O16" s="117"/>
      <c r="Q16" s="117">
        <f>R16-H16</f>
        <v>0</v>
      </c>
      <c r="R16" s="117">
        <f>SUM(S16:W16)</f>
        <v>1895876.7300000002</v>
      </c>
      <c r="S16" s="117">
        <f>+'Proforma Revenue'!D30</f>
        <v>1895876.7300000002</v>
      </c>
      <c r="T16" s="117"/>
      <c r="U16" s="117"/>
      <c r="V16" s="117"/>
    </row>
    <row r="17" spans="1:23">
      <c r="A17" s="21">
        <f>'[1]Common Adj'!A17</f>
        <v>5</v>
      </c>
      <c r="B17" s="241" t="str">
        <f>'[1]Common Adj'!B17</f>
        <v>REMOVE SCHEDULE 141 - EXPEDITED RATE FILING</v>
      </c>
      <c r="C17" s="40"/>
      <c r="D17" s="812"/>
      <c r="E17" s="812"/>
      <c r="F17" s="29">
        <f>'[1]Common Adj'!F17</f>
        <v>0</v>
      </c>
      <c r="G17" s="814"/>
      <c r="H17" s="29">
        <f>'[1]Common Adj'!H17</f>
        <v>-723802.14000000013</v>
      </c>
      <c r="J17" s="117">
        <f t="shared" si="2"/>
        <v>0</v>
      </c>
      <c r="K17" s="117"/>
      <c r="L17" s="117"/>
      <c r="M17" s="117"/>
      <c r="N17" s="117"/>
      <c r="O17" s="117"/>
      <c r="Q17" s="117">
        <f t="shared" ref="Q17:Q22" si="4">R17-H17</f>
        <v>0</v>
      </c>
      <c r="R17" s="117">
        <f t="shared" ref="R17:R22" si="5">SUM(S17:W17)</f>
        <v>-723802.14000000013</v>
      </c>
      <c r="S17" s="117">
        <f>+'Proforma Revenue'!D19</f>
        <v>-723802.14000000013</v>
      </c>
      <c r="T17" s="117"/>
      <c r="U17" s="117"/>
      <c r="V17" s="117"/>
    </row>
    <row r="18" spans="1:23">
      <c r="A18" s="21">
        <f>'[1]Common Adj'!A18</f>
        <v>6</v>
      </c>
      <c r="B18" s="241" t="str">
        <f>'[1]Common Adj'!B18</f>
        <v>ANNUALIZE TAX REFORM REVENUES EFFECTIVE 5-1-2019 FROM UE-180282 - SALES TO CUSTOMERS</v>
      </c>
      <c r="C18" s="40"/>
      <c r="D18" s="812"/>
      <c r="E18" s="812"/>
      <c r="F18" s="29">
        <f>'[1]Common Adj'!F18</f>
        <v>-20725035.350196019</v>
      </c>
      <c r="G18" s="814"/>
      <c r="H18" s="29">
        <f>'[1]Common Adj'!H18</f>
        <v>0</v>
      </c>
      <c r="J18" s="117">
        <f t="shared" si="2"/>
        <v>0</v>
      </c>
      <c r="K18" s="117">
        <f t="shared" ref="K18" si="6">SUM(L18:N18)</f>
        <v>-20725035.350196019</v>
      </c>
      <c r="L18" s="117">
        <f>F18-SUM(M18:N18)</f>
        <v>-20838968.918166019</v>
      </c>
      <c r="M18" s="117"/>
      <c r="N18" s="117">
        <f>+'Proforma Revenue'!F22</f>
        <v>113933.56797</v>
      </c>
      <c r="O18" s="117"/>
      <c r="Q18" s="117">
        <f t="shared" si="4"/>
        <v>0</v>
      </c>
      <c r="R18" s="117">
        <f t="shared" si="5"/>
        <v>0</v>
      </c>
      <c r="S18" s="117"/>
      <c r="T18" s="117"/>
      <c r="U18" s="117"/>
      <c r="V18" s="117"/>
    </row>
    <row r="19" spans="1:23">
      <c r="A19" s="21">
        <f>'[1]Common Adj'!A19</f>
        <v>7</v>
      </c>
      <c r="B19" s="241" t="str">
        <f>'[1]Common Adj'!B19</f>
        <v>RECLASSIFY TRANSPORTATION REVENUES FROM OTHER OPERATING</v>
      </c>
      <c r="C19" s="40"/>
      <c r="D19" s="812"/>
      <c r="E19" s="812"/>
      <c r="F19" s="29">
        <f>'[1]Common Adj'!F19</f>
        <v>10345744.779999999</v>
      </c>
      <c r="G19" s="814"/>
      <c r="H19" s="29">
        <f>'[1]Common Adj'!H19</f>
        <v>0</v>
      </c>
      <c r="J19" s="117">
        <f t="shared" si="2"/>
        <v>0</v>
      </c>
      <c r="K19" s="117">
        <f t="shared" si="3"/>
        <v>10345744.779999999</v>
      </c>
      <c r="L19" s="117"/>
      <c r="M19" s="117"/>
      <c r="N19" s="117">
        <f>+F19</f>
        <v>10345744.779999999</v>
      </c>
      <c r="O19" s="117"/>
      <c r="Q19" s="117">
        <f t="shared" si="4"/>
        <v>0</v>
      </c>
      <c r="R19" s="117">
        <f t="shared" si="5"/>
        <v>0</v>
      </c>
      <c r="S19" s="117"/>
      <c r="T19" s="117"/>
      <c r="U19" s="117"/>
      <c r="V19" s="117"/>
    </row>
    <row r="20" spans="1:23">
      <c r="A20" s="21">
        <f>'[1]Common Adj'!A20</f>
        <v>8</v>
      </c>
      <c r="B20" s="241" t="str">
        <f>'[1]Common Adj'!B20</f>
        <v>MIGRATE SCHEDULE 40 PURSUANT TO UE-170033</v>
      </c>
      <c r="C20" s="40"/>
      <c r="D20" s="812"/>
      <c r="E20" s="812"/>
      <c r="F20" s="29">
        <f>'[1]Common Adj'!F20</f>
        <v>0</v>
      </c>
      <c r="G20" s="814"/>
      <c r="H20" s="29">
        <f>'[1]Common Adj'!H20</f>
        <v>-18978293.07</v>
      </c>
      <c r="J20" s="117">
        <f t="shared" si="2"/>
        <v>0</v>
      </c>
      <c r="K20" s="117"/>
      <c r="L20" s="117"/>
      <c r="M20" s="117"/>
      <c r="N20" s="117"/>
      <c r="O20" s="117"/>
      <c r="Q20" s="117">
        <f t="shared" si="4"/>
        <v>0</v>
      </c>
      <c r="R20" s="117">
        <f t="shared" si="5"/>
        <v>-18978293.07</v>
      </c>
      <c r="S20" s="117">
        <f>+'Proforma Revenue'!D29</f>
        <v>-24471846.07</v>
      </c>
      <c r="T20" s="117"/>
      <c r="U20" s="117"/>
      <c r="V20" s="117">
        <f>+'Proforma Revenue'!F29</f>
        <v>5493553</v>
      </c>
    </row>
    <row r="21" spans="1:23">
      <c r="A21" s="21">
        <f>'[1]Common Adj'!A21</f>
        <v>9</v>
      </c>
      <c r="B21" s="241" t="str">
        <f>'[1]Common Adj'!B21</f>
        <v>ANNUALIZE TAX REFORM REVENUES EFFECTIVE 5-1-2019 FROM UE-180282 - SALES FOR RESALE FIRM</v>
      </c>
      <c r="C21" s="40"/>
      <c r="D21" s="812"/>
      <c r="E21" s="812"/>
      <c r="F21" s="29">
        <f>'[1]Common Adj'!F21</f>
        <v>114.23000000000138</v>
      </c>
      <c r="G21" s="814"/>
      <c r="H21" s="29">
        <f>'[1]Common Adj'!H21</f>
        <v>0</v>
      </c>
      <c r="J21" s="117">
        <f t="shared" si="2"/>
        <v>0</v>
      </c>
      <c r="K21" s="117">
        <f t="shared" si="3"/>
        <v>114.23000000000138</v>
      </c>
      <c r="L21" s="117"/>
      <c r="M21" s="117">
        <f>+F21</f>
        <v>114.23000000000138</v>
      </c>
      <c r="N21" s="117">
        <f>SUM('Proforma Revenue'!N35,'Proforma Revenue'!N32)</f>
        <v>0</v>
      </c>
      <c r="O21" s="117"/>
      <c r="Q21" s="117">
        <f t="shared" si="4"/>
        <v>0</v>
      </c>
      <c r="R21" s="117">
        <f t="shared" si="5"/>
        <v>0</v>
      </c>
      <c r="S21" s="117"/>
      <c r="T21" s="117"/>
      <c r="U21" s="117"/>
      <c r="V21" s="117"/>
    </row>
    <row r="22" spans="1:23">
      <c r="A22" s="21">
        <f>'[1]Common Adj'!A22</f>
        <v>10</v>
      </c>
      <c r="B22" s="241" t="str">
        <f>'[1]Common Adj'!B22</f>
        <v>OTHER</v>
      </c>
      <c r="C22" s="40"/>
      <c r="D22" s="813"/>
      <c r="E22" s="813"/>
      <c r="F22" s="244">
        <f>'[1]Common Adj'!F22</f>
        <v>3810955</v>
      </c>
      <c r="G22" s="813"/>
      <c r="H22" s="244">
        <f>'[1]Common Adj'!H22</f>
        <v>0</v>
      </c>
      <c r="J22" s="117">
        <f t="shared" si="2"/>
        <v>0</v>
      </c>
      <c r="K22" s="117">
        <f t="shared" si="3"/>
        <v>3810955</v>
      </c>
      <c r="L22" s="117">
        <f>F22-SUM(M22:N22)</f>
        <v>3810955</v>
      </c>
      <c r="M22" s="117"/>
      <c r="N22" s="117">
        <v>0</v>
      </c>
      <c r="O22" s="117"/>
      <c r="Q22" s="117">
        <f t="shared" si="4"/>
        <v>0</v>
      </c>
      <c r="R22" s="117">
        <f t="shared" si="5"/>
        <v>0</v>
      </c>
      <c r="S22" s="117"/>
      <c r="T22" s="117"/>
      <c r="U22" s="117"/>
      <c r="V22" s="117"/>
    </row>
    <row r="23" spans="1:23">
      <c r="A23" s="21">
        <f>'[1]Common Adj'!A23</f>
        <v>11</v>
      </c>
      <c r="B23" s="241" t="str">
        <f>'[1]Common Adj'!B23</f>
        <v>ADJUSTMENTS TO SALES TO CUSTOMERS</v>
      </c>
      <c r="C23" s="40"/>
      <c r="D23" s="29"/>
      <c r="E23" s="29"/>
      <c r="F23" s="29">
        <f>'[1]Common Adj'!F23</f>
        <v>41300096.629803978</v>
      </c>
      <c r="G23" s="29"/>
      <c r="H23" s="29">
        <f>'[1]Common Adj'!H23</f>
        <v>-17806218.48</v>
      </c>
      <c r="J23" s="117">
        <f>SUM(J14:J22)</f>
        <v>0</v>
      </c>
      <c r="K23" s="117">
        <f t="shared" ref="K23:O23" si="7">SUM(K14:K22)</f>
        <v>41300096.629803978</v>
      </c>
      <c r="L23" s="117">
        <f t="shared" si="7"/>
        <v>30783028.031833984</v>
      </c>
      <c r="M23" s="117">
        <f t="shared" si="7"/>
        <v>114.23000000000138</v>
      </c>
      <c r="N23" s="117">
        <f t="shared" si="7"/>
        <v>10516954.367969999</v>
      </c>
      <c r="O23" s="117">
        <f t="shared" si="7"/>
        <v>0</v>
      </c>
      <c r="Q23" s="117">
        <f>SUM(Q14:Q22)</f>
        <v>0</v>
      </c>
      <c r="R23" s="117">
        <f t="shared" ref="R23:V23" si="8">SUM(R14:R22)</f>
        <v>-17806218.48</v>
      </c>
      <c r="S23" s="117">
        <f t="shared" si="8"/>
        <v>-23299771.48</v>
      </c>
      <c r="T23" s="117">
        <f t="shared" si="8"/>
        <v>0</v>
      </c>
      <c r="U23" s="117">
        <f t="shared" si="8"/>
        <v>0</v>
      </c>
      <c r="V23" s="117">
        <f t="shared" si="8"/>
        <v>5493553</v>
      </c>
    </row>
    <row r="24" spans="1:23">
      <c r="A24" s="21">
        <f>'[1]Common Adj'!A24</f>
        <v>12</v>
      </c>
      <c r="B24" s="245" t="str">
        <f>'[1]Common Adj'!B24</f>
        <v>OTHER OPERATING REVENUES</v>
      </c>
      <c r="C24" s="27"/>
      <c r="D24" s="139"/>
      <c r="E24" s="139"/>
      <c r="F24" s="139"/>
      <c r="G24" s="139"/>
      <c r="H24" s="40"/>
      <c r="J24" s="117"/>
      <c r="K24" s="117"/>
      <c r="L24" s="117"/>
      <c r="M24" s="117"/>
      <c r="N24" s="117"/>
      <c r="O24" s="117"/>
    </row>
    <row r="25" spans="1:23">
      <c r="A25" s="21">
        <f>'[1]Common Adj'!A25</f>
        <v>13</v>
      </c>
      <c r="B25" s="246" t="str">
        <f>'[1]Common Adj'!B25</f>
        <v>REMOVE OVEREARNINGS ACCRUALS</v>
      </c>
      <c r="C25" s="27"/>
      <c r="D25" s="808" t="str">
        <f>'[1]Common Adj'!D25</f>
        <v>NOTE 1</v>
      </c>
      <c r="E25" s="808"/>
      <c r="F25" s="29">
        <f>'[1]Common Adj'!F25</f>
        <v>-10964420.23</v>
      </c>
      <c r="G25" s="808" t="str">
        <f>'[1]Common Adj'!G25</f>
        <v>NOTE 1</v>
      </c>
      <c r="H25" s="29">
        <f>'[1]Common Adj'!H25</f>
        <v>0</v>
      </c>
      <c r="J25" s="120">
        <f>+F25-K25</f>
        <v>0</v>
      </c>
      <c r="K25" s="117">
        <f>SUM(L25:O25)</f>
        <v>-10964420.23</v>
      </c>
      <c r="L25" s="117"/>
      <c r="M25" s="117"/>
      <c r="N25" s="117"/>
      <c r="O25" s="117">
        <f>+F25</f>
        <v>-10964420.23</v>
      </c>
      <c r="Q25" s="117">
        <f t="shared" ref="Q25:Q30" si="9">R25-H25</f>
        <v>0</v>
      </c>
      <c r="R25" s="117">
        <f t="shared" ref="R25:R30" si="10">SUM(S25:W25)</f>
        <v>0</v>
      </c>
    </row>
    <row r="26" spans="1:23">
      <c r="A26" s="21">
        <f>'[1]Common Adj'!A26</f>
        <v>14</v>
      </c>
      <c r="B26" s="246" t="str">
        <f>'[1]Common Adj'!B26</f>
        <v>REMOVE CURRENT PERIOD DECOUPLING DEFERRALS</v>
      </c>
      <c r="C26" s="247"/>
      <c r="D26" s="808"/>
      <c r="E26" s="808"/>
      <c r="F26" s="29">
        <f>'[1]Common Adj'!F26</f>
        <v>0</v>
      </c>
      <c r="G26" s="808"/>
      <c r="H26" s="29">
        <f>'[1]Common Adj'!H26</f>
        <v>-18227053.410000004</v>
      </c>
      <c r="J26" s="117">
        <f t="shared" ref="J26:J29" si="11">+F26-K26</f>
        <v>0</v>
      </c>
      <c r="K26" s="117"/>
      <c r="L26" s="117"/>
      <c r="M26" s="117"/>
      <c r="N26" s="117"/>
      <c r="O26" s="117"/>
      <c r="Q26" s="117">
        <f t="shared" si="9"/>
        <v>0</v>
      </c>
      <c r="R26" s="117">
        <f t="shared" si="10"/>
        <v>-18227053.410000004</v>
      </c>
      <c r="W26" s="118">
        <f>+H26</f>
        <v>-18227053.410000004</v>
      </c>
    </row>
    <row r="27" spans="1:23">
      <c r="A27" s="21">
        <f>'[1]Common Adj'!A27</f>
        <v>15</v>
      </c>
      <c r="B27" s="241" t="str">
        <f>'[1]Common Adj'!B27</f>
        <v>REMOVE REVENUE DEFERRALS FOR TAX REFORM</v>
      </c>
      <c r="C27" s="247"/>
      <c r="D27" s="808"/>
      <c r="E27" s="808"/>
      <c r="F27" s="29">
        <f>'[1]Common Adj'!F27</f>
        <v>24054569</v>
      </c>
      <c r="G27" s="808"/>
      <c r="H27" s="29">
        <f>'[1]Common Adj'!H27</f>
        <v>0</v>
      </c>
      <c r="J27" s="117">
        <f t="shared" si="11"/>
        <v>0</v>
      </c>
      <c r="K27" s="117">
        <f t="shared" ref="K27:K28" si="12">SUM(L27:O27)</f>
        <v>24054569</v>
      </c>
      <c r="L27" s="117"/>
      <c r="M27" s="117"/>
      <c r="N27" s="117"/>
      <c r="O27" s="117">
        <f t="shared" ref="O27:O28" si="13">+F27</f>
        <v>24054569</v>
      </c>
      <c r="Q27" s="117">
        <f t="shared" si="9"/>
        <v>0</v>
      </c>
      <c r="R27" s="117">
        <f t="shared" si="10"/>
        <v>0</v>
      </c>
    </row>
    <row r="28" spans="1:23">
      <c r="A28" s="21">
        <f>'[1]Common Adj'!A28</f>
        <v>16</v>
      </c>
      <c r="B28" s="246" t="str">
        <f>'[1]Common Adj'!B28</f>
        <v>RECLASSIFY TRANPORTATION REVENUES TO SALES TO CUSTOMERS</v>
      </c>
      <c r="C28" s="40"/>
      <c r="D28" s="808"/>
      <c r="E28" s="808"/>
      <c r="F28" s="29">
        <f>'[1]Common Adj'!F28</f>
        <v>-10345744.779999999</v>
      </c>
      <c r="G28" s="808"/>
      <c r="H28" s="29">
        <f>'[1]Common Adj'!H28</f>
        <v>0</v>
      </c>
      <c r="J28" s="117">
        <f t="shared" si="11"/>
        <v>0</v>
      </c>
      <c r="K28" s="117">
        <f t="shared" si="12"/>
        <v>-10345744.779999999</v>
      </c>
      <c r="L28" s="117"/>
      <c r="M28" s="117"/>
      <c r="N28" s="117"/>
      <c r="O28" s="117">
        <f t="shared" si="13"/>
        <v>-10345744.779999999</v>
      </c>
      <c r="Q28" s="117">
        <f t="shared" si="9"/>
        <v>0</v>
      </c>
      <c r="R28" s="117">
        <f t="shared" si="10"/>
        <v>0</v>
      </c>
      <c r="W28" s="117"/>
    </row>
    <row r="29" spans="1:23">
      <c r="A29" s="21">
        <f>'[1]Common Adj'!A29</f>
        <v>17</v>
      </c>
      <c r="B29" s="246" t="str">
        <f>'[1]Common Adj'!B29</f>
        <v>REMOVE 24 MONTH GAAP RESERVE</v>
      </c>
      <c r="C29" s="40"/>
      <c r="D29" s="808"/>
      <c r="E29" s="808"/>
      <c r="F29" s="29">
        <f>'[1]Common Adj'!F29</f>
        <v>0</v>
      </c>
      <c r="G29" s="808"/>
      <c r="H29" s="29">
        <f>'[1]Common Adj'!H29</f>
        <v>835357.9</v>
      </c>
      <c r="J29" s="117">
        <f t="shared" si="11"/>
        <v>0</v>
      </c>
      <c r="K29" s="117"/>
      <c r="L29" s="117"/>
      <c r="M29" s="117"/>
      <c r="N29" s="117"/>
      <c r="O29" s="117"/>
      <c r="Q29" s="117">
        <f t="shared" si="9"/>
        <v>0</v>
      </c>
      <c r="R29" s="117">
        <f t="shared" si="10"/>
        <v>835357.9</v>
      </c>
      <c r="W29" s="118">
        <f>+H29</f>
        <v>835357.9</v>
      </c>
    </row>
    <row r="30" spans="1:23">
      <c r="A30" s="21">
        <f>'[1]Common Adj'!A30</f>
        <v>18</v>
      </c>
      <c r="B30" s="246" t="str">
        <f>'[1]Common Adj'!B30</f>
        <v>POWEREX TRANSMISSION REVENUE FOR MICROSOFT-NON-RETAIL</v>
      </c>
      <c r="C30" s="19"/>
      <c r="D30" s="809"/>
      <c r="E30" s="809"/>
      <c r="F30" s="29">
        <f>'[1]Common Adj'!F30</f>
        <v>0</v>
      </c>
      <c r="G30" s="809"/>
      <c r="H30" s="29">
        <f>'[1]Common Adj'!H30</f>
        <v>1010226.96</v>
      </c>
      <c r="J30" s="117">
        <f t="shared" ref="J30" si="14">+F30-K30</f>
        <v>0</v>
      </c>
      <c r="K30" s="117"/>
      <c r="L30" s="117"/>
      <c r="M30" s="117"/>
      <c r="N30" s="117"/>
      <c r="O30" s="117"/>
      <c r="Q30" s="117">
        <f t="shared" si="9"/>
        <v>0</v>
      </c>
      <c r="R30" s="117">
        <f t="shared" si="10"/>
        <v>1010226.96</v>
      </c>
      <c r="V30" s="118"/>
      <c r="W30" s="118">
        <f>+H30</f>
        <v>1010226.96</v>
      </c>
    </row>
    <row r="31" spans="1:23">
      <c r="A31" s="21">
        <f>'[1]Common Adj'!A31</f>
        <v>19</v>
      </c>
      <c r="B31" s="241" t="str">
        <f>'[1]Common Adj'!B31</f>
        <v>ADJUSTMENTS TO OTHER OPERATING REVENUES</v>
      </c>
      <c r="C31" s="40"/>
      <c r="D31" s="244"/>
      <c r="E31" s="244"/>
      <c r="F31" s="597">
        <f>'[1]Common Adj'!F31</f>
        <v>2744403.99</v>
      </c>
      <c r="G31" s="597"/>
      <c r="H31" s="597">
        <f>'[1]Common Adj'!H31</f>
        <v>-16381468.550000004</v>
      </c>
      <c r="J31" s="117">
        <f>SUM(J25:J30)</f>
        <v>0</v>
      </c>
      <c r="K31" s="117">
        <f t="shared" ref="K31:Q31" si="15">SUM(K25:K30)</f>
        <v>2744403.99</v>
      </c>
      <c r="L31" s="117">
        <f t="shared" si="15"/>
        <v>0</v>
      </c>
      <c r="M31" s="117">
        <f t="shared" si="15"/>
        <v>0</v>
      </c>
      <c r="N31" s="117">
        <f t="shared" si="15"/>
        <v>0</v>
      </c>
      <c r="O31" s="117">
        <f t="shared" si="15"/>
        <v>2744403.99</v>
      </c>
      <c r="Q31" s="117">
        <f t="shared" si="15"/>
        <v>0</v>
      </c>
      <c r="R31" s="117">
        <f t="shared" ref="R31" si="16">SUM(R25:R30)</f>
        <v>-16381468.550000004</v>
      </c>
      <c r="S31" s="117">
        <f t="shared" ref="S31" si="17">SUM(S25:S30)</f>
        <v>0</v>
      </c>
      <c r="T31" s="117">
        <f t="shared" ref="T31" si="18">SUM(T25:T30)</f>
        <v>0</v>
      </c>
      <c r="U31" s="117">
        <f t="shared" ref="U31" si="19">SUM(U25:U30)</f>
        <v>0</v>
      </c>
      <c r="V31" s="117">
        <f t="shared" ref="V31" si="20">SUM(V25:V30)</f>
        <v>0</v>
      </c>
      <c r="W31" s="117">
        <f t="shared" ref="W31" si="21">SUM(W25:W30)</f>
        <v>-16381468.550000004</v>
      </c>
    </row>
    <row r="32" spans="1:23">
      <c r="A32" s="21">
        <f>'[1]Common Adj'!A32</f>
        <v>20</v>
      </c>
      <c r="B32" s="28" t="str">
        <f>'[1]Common Adj'!B32</f>
        <v>TOTAL INCREASE (DECREASE) REVENUES - RETAIL</v>
      </c>
      <c r="C32" s="40"/>
      <c r="D32" s="29"/>
      <c r="E32" s="29"/>
      <c r="F32" s="29">
        <f>'[1]Common Adj'!F32</f>
        <v>44044500.61980398</v>
      </c>
      <c r="G32" s="29"/>
      <c r="H32" s="29">
        <f>'[1]Common Adj'!H32</f>
        <v>-34187687.030000001</v>
      </c>
      <c r="J32" s="117">
        <f>SUM(J31,J23)</f>
        <v>0</v>
      </c>
      <c r="K32" s="117">
        <f t="shared" ref="K32:Q32" si="22">SUM(K31,K23)</f>
        <v>44044500.61980398</v>
      </c>
      <c r="L32" s="117">
        <f t="shared" si="22"/>
        <v>30783028.031833984</v>
      </c>
      <c r="M32" s="117">
        <f t="shared" si="22"/>
        <v>114.23000000000138</v>
      </c>
      <c r="N32" s="117">
        <f t="shared" si="22"/>
        <v>10516954.367969999</v>
      </c>
      <c r="O32" s="117">
        <f t="shared" si="22"/>
        <v>2744403.99</v>
      </c>
      <c r="Q32" s="117">
        <f t="shared" si="22"/>
        <v>0</v>
      </c>
      <c r="R32" s="117">
        <f t="shared" ref="R32" si="23">SUM(R31,R23)</f>
        <v>-34187687.030000001</v>
      </c>
      <c r="S32" s="117">
        <f t="shared" ref="S32" si="24">SUM(S31,S23)</f>
        <v>-23299771.48</v>
      </c>
      <c r="T32" s="117">
        <f t="shared" ref="T32" si="25">SUM(T31,T23)</f>
        <v>0</v>
      </c>
      <c r="U32" s="117">
        <f t="shared" ref="U32" si="26">SUM(U31,U23)</f>
        <v>0</v>
      </c>
      <c r="V32" s="117">
        <f t="shared" ref="V32" si="27">SUM(V31,V23)</f>
        <v>5493553</v>
      </c>
      <c r="W32" s="117">
        <f t="shared" ref="W32" si="28">SUM(W31,W23)</f>
        <v>-16381468.550000004</v>
      </c>
    </row>
    <row r="33" spans="1:8">
      <c r="A33" s="21">
        <f>'[1]Common Adj'!A33</f>
        <v>21</v>
      </c>
      <c r="B33" s="41"/>
      <c r="C33" s="40"/>
      <c r="D33" s="30"/>
      <c r="E33" s="30"/>
      <c r="F33" s="30"/>
      <c r="G33" s="30"/>
      <c r="H33" s="31"/>
    </row>
    <row r="34" spans="1:8">
      <c r="A34" s="21">
        <f>'[1]Common Adj'!A34</f>
        <v>22</v>
      </c>
      <c r="B34" s="41"/>
      <c r="C34" s="27"/>
      <c r="D34" s="29"/>
      <c r="E34" s="29"/>
      <c r="F34" s="29"/>
      <c r="G34" s="29"/>
      <c r="H34" s="29"/>
    </row>
    <row r="35" spans="1:8">
      <c r="A35" s="21">
        <f>'[1]Common Adj'!A35</f>
        <v>23</v>
      </c>
      <c r="B35" s="27"/>
      <c r="C35" s="27"/>
      <c r="D35" s="29"/>
      <c r="E35" s="29"/>
      <c r="F35" s="29"/>
      <c r="G35" s="29"/>
      <c r="H35" s="29"/>
    </row>
    <row r="36" spans="1:8">
      <c r="A36" s="21">
        <f>'[1]Common Adj'!A36</f>
        <v>24</v>
      </c>
      <c r="B36" s="248" t="str">
        <f>'[1]Common Adj'!B36</f>
        <v>OTHER OPERATING EXPENSES</v>
      </c>
      <c r="C36" s="40"/>
      <c r="D36" s="29"/>
      <c r="E36" s="29"/>
      <c r="F36" s="29"/>
      <c r="G36" s="29"/>
      <c r="H36" s="29"/>
    </row>
    <row r="37" spans="1:8">
      <c r="A37" s="21">
        <f>'[1]Common Adj'!A37</f>
        <v>25</v>
      </c>
      <c r="B37" s="241" t="str">
        <f>'[1]Common Adj'!B37</f>
        <v>REMOVE SCHEDULE 95A TREASURY GRANTS AMORTIZATION OF INTEREST AND GRANTS</v>
      </c>
      <c r="C37" s="40"/>
      <c r="D37" s="808" t="str">
        <f>'[1]Common Adj'!D37</f>
        <v>NOTE 1</v>
      </c>
      <c r="E37" s="808"/>
      <c r="F37" s="29">
        <f>'[1]Common Adj'!F37</f>
        <v>31779966.02</v>
      </c>
      <c r="G37" s="808" t="str">
        <f>'[1]Common Adj'!G37</f>
        <v>NOTE 1</v>
      </c>
      <c r="H37" s="29">
        <f>'[1]Common Adj'!H37</f>
        <v>0</v>
      </c>
    </row>
    <row r="38" spans="1:8">
      <c r="A38" s="21">
        <f>'[1]Common Adj'!A38</f>
        <v>26</v>
      </c>
      <c r="B38" s="241" t="str">
        <f>'[1]Common Adj'!B38</f>
        <v>REMOVE ACCRUAL FOR FUTURE PTC LIABILITY</v>
      </c>
      <c r="C38" s="598"/>
      <c r="D38" s="809"/>
      <c r="E38" s="809"/>
      <c r="F38" s="599">
        <f>'[1]Common Adj'!F38</f>
        <v>-430100</v>
      </c>
      <c r="G38" s="809"/>
      <c r="H38" s="29">
        <f>'[1]Common Adj'!H38</f>
        <v>0</v>
      </c>
    </row>
    <row r="39" spans="1:8">
      <c r="A39" s="21">
        <f>'[1]Common Adj'!A39</f>
        <v>27</v>
      </c>
      <c r="B39" s="241" t="str">
        <f>'[1]Common Adj'!B39</f>
        <v>TOTAL INCREASE (DECREASE) EXPENSES</v>
      </c>
      <c r="C39" s="40"/>
      <c r="D39" s="31"/>
      <c r="E39" s="600"/>
      <c r="F39" s="31">
        <f>'[1]Common Adj'!F39</f>
        <v>31349866.02</v>
      </c>
      <c r="G39" s="600"/>
      <c r="H39" s="600">
        <f>'[1]Common Adj'!H39</f>
        <v>0</v>
      </c>
    </row>
    <row r="40" spans="1:8">
      <c r="A40" s="21">
        <f>'[1]Common Adj'!A40</f>
        <v>28</v>
      </c>
      <c r="B40" s="41"/>
      <c r="C40" s="40"/>
      <c r="D40" s="31"/>
      <c r="E40" s="31"/>
      <c r="F40" s="31"/>
      <c r="G40" s="31"/>
      <c r="H40" s="601"/>
    </row>
    <row r="41" spans="1:8">
      <c r="A41" s="21">
        <f>'[1]Common Adj'!A41</f>
        <v>29</v>
      </c>
      <c r="B41" s="27"/>
      <c r="C41" s="40"/>
      <c r="D41" s="601"/>
      <c r="E41" s="601"/>
      <c r="F41" s="601">
        <f>'[1]Common Adj'!F41</f>
        <v>0</v>
      </c>
      <c r="G41" s="601"/>
      <c r="H41" s="31">
        <f>'[1]Common Adj'!H41</f>
        <v>0</v>
      </c>
    </row>
    <row r="42" spans="1:8">
      <c r="A42" s="21">
        <f>'[1]Common Adj'!A42</f>
        <v>30</v>
      </c>
      <c r="B42" s="46" t="str">
        <f>'[1]Common Adj'!B42</f>
        <v>UNCOLLECTIBLES @</v>
      </c>
      <c r="C42" s="50">
        <f>'[1]Common Adj'!C42</f>
        <v>8.4790000000000004E-3</v>
      </c>
      <c r="D42" s="29"/>
      <c r="E42" s="30"/>
      <c r="F42" s="30">
        <f>'[1]Common Adj'!F42</f>
        <v>373453.32075531798</v>
      </c>
      <c r="G42" s="30"/>
      <c r="H42" s="26">
        <f>'[1]Common Adj'!H42</f>
        <v>-289877.39832737</v>
      </c>
    </row>
    <row r="43" spans="1:8">
      <c r="A43" s="21">
        <f>'[1]Common Adj'!A43</f>
        <v>31</v>
      </c>
      <c r="B43" s="41" t="str">
        <f>'[1]Common Adj'!B43</f>
        <v>ANNUAL FILING FEE @</v>
      </c>
      <c r="C43" s="50">
        <f>'[1]Common Adj'!C43</f>
        <v>2E-3</v>
      </c>
      <c r="D43" s="29"/>
      <c r="E43" s="30"/>
      <c r="F43" s="30">
        <f>'[1]Common Adj'!F43</f>
        <v>88089.001239607955</v>
      </c>
      <c r="G43" s="30"/>
      <c r="H43" s="30">
        <f>'[1]Common Adj'!H43</f>
        <v>-68375.374060000002</v>
      </c>
    </row>
    <row r="44" spans="1:8">
      <c r="A44" s="21">
        <f>'[1]Common Adj'!A44</f>
        <v>32</v>
      </c>
      <c r="B44" s="41" t="str">
        <f>'[1]Common Adj'!B44</f>
        <v xml:space="preserve">STATE UTILITY TAX </v>
      </c>
      <c r="C44" s="50">
        <f>'[1]Common Adj'!C44</f>
        <v>3.8406000000000003E-2</v>
      </c>
      <c r="D44" s="29"/>
      <c r="E44" s="599"/>
      <c r="F44" s="599">
        <f>'[1]Common Adj'!F44</f>
        <v>1691573.0908041918</v>
      </c>
      <c r="G44" s="599"/>
      <c r="H44" s="599">
        <f>'[1]Common Adj'!H44</f>
        <v>-1313012.30807418</v>
      </c>
    </row>
    <row r="45" spans="1:8">
      <c r="A45" s="21">
        <f>'[1]Common Adj'!A45</f>
        <v>33</v>
      </c>
      <c r="B45" s="25" t="str">
        <f>'[1]Common Adj'!B45</f>
        <v>TOTAL INCREASE (DECREASE) RSI</v>
      </c>
      <c r="C45" s="602">
        <f>'[1]Common Adj'!C45</f>
        <v>0</v>
      </c>
      <c r="D45" s="603"/>
      <c r="E45" s="30"/>
      <c r="F45" s="30">
        <f>'[1]Common Adj'!F45</f>
        <v>2153115.4127991176</v>
      </c>
      <c r="G45" s="30"/>
      <c r="H45" s="30">
        <f>'[1]Common Adj'!H45</f>
        <v>-1671265.08046155</v>
      </c>
    </row>
    <row r="46" spans="1:8">
      <c r="A46" s="21">
        <f>'[1]Common Adj'!A46</f>
        <v>34</v>
      </c>
      <c r="B46" s="27"/>
      <c r="C46" s="40"/>
      <c r="D46" s="30"/>
      <c r="E46" s="30"/>
      <c r="F46" s="30"/>
      <c r="G46" s="30"/>
      <c r="H46" s="31"/>
    </row>
    <row r="47" spans="1:8">
      <c r="A47" s="21">
        <f>'[1]Common Adj'!A47</f>
        <v>35</v>
      </c>
      <c r="B47" s="41" t="str">
        <f>'[1]Common Adj'!B47</f>
        <v>INCREASE (DECREASE) INCOME</v>
      </c>
      <c r="C47" s="40"/>
      <c r="D47" s="26"/>
      <c r="E47" s="26"/>
      <c r="F47" s="26">
        <f>'[1]Common Adj'!F47</f>
        <v>10541519.187004862</v>
      </c>
      <c r="G47" s="26"/>
      <c r="H47" s="26">
        <f>'[1]Common Adj'!H47</f>
        <v>-32516421.949538451</v>
      </c>
    </row>
    <row r="48" spans="1:8">
      <c r="A48" s="21">
        <f>'[1]Common Adj'!A48</f>
        <v>36</v>
      </c>
      <c r="B48" s="27"/>
      <c r="C48" s="40"/>
      <c r="D48" s="40"/>
      <c r="E48" s="40"/>
      <c r="F48" s="40"/>
      <c r="G48" s="40"/>
      <c r="H48" s="40"/>
    </row>
    <row r="49" spans="1:8">
      <c r="A49" s="21">
        <f>'[1]Common Adj'!A49</f>
        <v>37</v>
      </c>
      <c r="B49" s="40" t="str">
        <f>'[1]Common Adj'!B49</f>
        <v>INCREASE (DECREASE) FIT @</v>
      </c>
      <c r="C49" s="602">
        <f>'[1]Common Adj'!C49</f>
        <v>0.21</v>
      </c>
      <c r="D49" s="244"/>
      <c r="E49" s="604"/>
      <c r="F49" s="604">
        <f>'[1]Common Adj'!F49</f>
        <v>2213719.029271021</v>
      </c>
      <c r="G49" s="605"/>
      <c r="H49" s="605">
        <f>'[1]Common Adj'!H49</f>
        <v>-6828448.6094030747</v>
      </c>
    </row>
    <row r="50" spans="1:8" ht="13.5" thickBot="1">
      <c r="A50" s="21">
        <f>'[1]Common Adj'!A50</f>
        <v>38</v>
      </c>
      <c r="B50" s="27" t="str">
        <f>'[1]Common Adj'!B50</f>
        <v>INCREASE (DECREASE) NOI</v>
      </c>
      <c r="C50" s="27"/>
      <c r="D50" s="97"/>
      <c r="E50" s="97"/>
      <c r="F50" s="97">
        <f>'[1]Common Adj'!F50</f>
        <v>8327800.1577338409</v>
      </c>
      <c r="G50" s="97"/>
      <c r="H50" s="97">
        <f>'[1]Common Adj'!H50</f>
        <v>-25687973.340135377</v>
      </c>
    </row>
    <row r="51" spans="1:8" ht="13.5" thickTop="1">
      <c r="A51" s="21">
        <f>'[1]Common Adj'!A51</f>
        <v>39</v>
      </c>
      <c r="B51" s="27"/>
      <c r="C51" s="27"/>
      <c r="D51" s="27"/>
      <c r="E51" s="27"/>
      <c r="F51" s="27"/>
      <c r="G51" s="27"/>
      <c r="H51" s="27"/>
    </row>
    <row r="52" spans="1:8">
      <c r="A52" s="21">
        <f>'[1]Common Adj'!A52</f>
        <v>40</v>
      </c>
      <c r="B52" s="27" t="str">
        <f>'[1]Common Adj'!B52</f>
        <v>NOTE 1 - BECAUSE REVENUES ARE REFLECTED IN MULTIPLE REVENUE REQUIREMENT ADJUSTMENTS, IT IS NOT POSSIBLE TO PORTRAY TEST YEAR,</v>
      </c>
      <c r="C52" s="27"/>
      <c r="D52" s="27"/>
      <c r="E52" s="27"/>
      <c r="F52" s="27"/>
      <c r="G52" s="27"/>
      <c r="H52" s="27"/>
    </row>
    <row r="53" spans="1:8">
      <c r="A53" s="21">
        <f>'[1]Common Adj'!A53</f>
        <v>41</v>
      </c>
      <c r="B53" s="27" t="str">
        <f>'[1]Common Adj'!B53</f>
        <v>RESTATED AND PROFORMA AMOUNTS AND SO ONLY THE AMOUNT OF THE ADJUSTMENTS IS DISPLAYED</v>
      </c>
      <c r="C53" s="27"/>
      <c r="D53" s="27"/>
      <c r="E53" s="27"/>
      <c r="F53" s="27"/>
      <c r="G53" s="27"/>
      <c r="H53" s="27"/>
    </row>
    <row r="54" spans="1:8">
      <c r="A54" s="21"/>
      <c r="B54" s="27"/>
      <c r="C54" s="27"/>
      <c r="D54" s="27"/>
      <c r="E54" s="27"/>
      <c r="F54" s="27"/>
      <c r="G54" s="27"/>
      <c r="H54" s="27"/>
    </row>
    <row r="55" spans="1:8">
      <c r="A55" s="21"/>
      <c r="B55" s="27"/>
      <c r="C55" s="27"/>
      <c r="D55" s="27"/>
      <c r="E55" s="27"/>
      <c r="F55" s="27"/>
      <c r="G55" s="27"/>
      <c r="H55" s="27"/>
    </row>
    <row r="56" spans="1:8">
      <c r="A56" s="21"/>
      <c r="B56" s="27"/>
      <c r="C56" s="27"/>
      <c r="D56" s="27"/>
      <c r="E56" s="27"/>
      <c r="F56" s="27"/>
      <c r="G56" s="27"/>
      <c r="H56" s="27"/>
    </row>
    <row r="57" spans="1:8">
      <c r="A57" s="21"/>
      <c r="B57" s="27"/>
      <c r="C57" s="27"/>
      <c r="D57" s="27"/>
      <c r="E57" s="27"/>
      <c r="F57" s="27"/>
      <c r="G57" s="27"/>
      <c r="H57" s="27"/>
    </row>
    <row r="58" spans="1:8">
      <c r="A58" s="21"/>
      <c r="B58" s="27"/>
      <c r="C58" s="27"/>
      <c r="D58" s="27"/>
      <c r="E58" s="27"/>
      <c r="F58" s="27"/>
      <c r="G58" s="27"/>
      <c r="H58" s="27"/>
    </row>
  </sheetData>
  <mergeCells count="8">
    <mergeCell ref="D37:E38"/>
    <mergeCell ref="G37:G38"/>
    <mergeCell ref="J11:O11"/>
    <mergeCell ref="Q11:W11"/>
    <mergeCell ref="D14:E22"/>
    <mergeCell ref="G14:G22"/>
    <mergeCell ref="D25:E30"/>
    <mergeCell ref="G25:G30"/>
  </mergeCells>
  <conditionalFormatting sqref="H1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F1">
    <cfRule type="cellIs" dxfId="1" priority="3" operator="equal">
      <formula>0</formula>
    </cfRule>
    <cfRule type="cellIs" dxfId="0" priority="4" operator="notEqual">
      <formula>0</formula>
    </cfRule>
  </conditionalFormatting>
  <printOptions horizontalCentered="1"/>
  <pageMargins left="0.25" right="0.25" top="0.75" bottom="0.75" header="0.3" footer="0.3"/>
  <pageSetup scale="4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79998168889431442"/>
    <pageSetUpPr fitToPage="1"/>
  </sheetPr>
  <dimension ref="A2:R33"/>
  <sheetViews>
    <sheetView zoomScale="80" zoomScaleNormal="80" workbookViewId="0">
      <pane xSplit="8" ySplit="11" topLeftCell="I17" activePane="bottomRight" state="frozen"/>
      <selection activeCell="L37" sqref="L37"/>
      <selection pane="topRight" activeCell="L37" sqref="L37"/>
      <selection pane="bottomLeft" activeCell="L37" sqref="L37"/>
      <selection pane="bottomRight" activeCell="F29" sqref="F29"/>
    </sheetView>
  </sheetViews>
  <sheetFormatPr defaultColWidth="8.85546875" defaultRowHeight="12.75"/>
  <cols>
    <col min="1" max="1" width="5.5703125" style="94" bestFit="1" customWidth="1"/>
    <col min="2" max="2" width="54.28515625" style="94" customWidth="1"/>
    <col min="3" max="3" width="10.7109375" style="94" bestFit="1" customWidth="1"/>
    <col min="4" max="5" width="14.85546875" style="94" bestFit="1" customWidth="1"/>
    <col min="6" max="6" width="13.7109375" style="94" bestFit="1" customWidth="1"/>
    <col min="7" max="7" width="14.7109375" style="94" bestFit="1" customWidth="1"/>
    <col min="8" max="8" width="13.7109375" style="94" bestFit="1" customWidth="1"/>
    <col min="9" max="9" width="8.85546875" style="94"/>
    <col min="10" max="10" width="15.85546875" style="94" bestFit="1" customWidth="1"/>
    <col min="11" max="12" width="15.28515625" style="94" bestFit="1" customWidth="1"/>
    <col min="13" max="13" width="8.5703125" style="94" bestFit="1" customWidth="1"/>
    <col min="14" max="14" width="4.28515625" style="94" customWidth="1"/>
    <col min="15" max="17" width="13.28515625" style="94" bestFit="1" customWidth="1"/>
    <col min="18" max="18" width="6.42578125" style="94" bestFit="1" customWidth="1"/>
    <col min="19" max="16384" width="8.85546875" style="94"/>
  </cols>
  <sheetData>
    <row r="2" spans="1:18" ht="13.5" thickBot="1"/>
    <row r="3" spans="1:18" ht="13.5" thickBot="1">
      <c r="A3" s="14"/>
      <c r="B3" s="14"/>
      <c r="C3" s="14"/>
      <c r="D3" s="14"/>
      <c r="E3" s="14"/>
      <c r="F3" s="14"/>
      <c r="G3" s="14"/>
      <c r="H3" s="206"/>
    </row>
    <row r="4" spans="1:18">
      <c r="A4" s="761" t="str">
        <f>'[1]Common Adj'!I5</f>
        <v>PUGET SOUND ENERGY - ELECTRIC</v>
      </c>
      <c r="B4" s="761"/>
      <c r="C4" s="761"/>
      <c r="D4" s="761"/>
      <c r="E4" s="761"/>
      <c r="F4" s="761"/>
      <c r="G4" s="761"/>
      <c r="H4" s="761"/>
    </row>
    <row r="5" spans="1:18">
      <c r="A5" s="761" t="str">
        <f>'[1]Common Adj'!I6</f>
        <v>TEMPERATURE NORMALIZATION</v>
      </c>
      <c r="B5" s="761"/>
      <c r="C5" s="761"/>
      <c r="D5" s="761"/>
      <c r="E5" s="761"/>
      <c r="F5" s="761"/>
      <c r="G5" s="761"/>
      <c r="H5" s="761"/>
    </row>
    <row r="6" spans="1:18">
      <c r="A6" s="761" t="str">
        <f>'[1]Common Adj'!I7</f>
        <v>12 MONTHS ENDED DECEMBER 31, 2018</v>
      </c>
      <c r="B6" s="761"/>
      <c r="C6" s="761"/>
      <c r="D6" s="761"/>
      <c r="E6" s="761"/>
      <c r="F6" s="761"/>
      <c r="G6" s="761"/>
      <c r="H6" s="761"/>
    </row>
    <row r="7" spans="1:18">
      <c r="A7" s="761" t="str">
        <f>'[1]Common Adj'!I8</f>
        <v>2019 GENERAL RATE CASE</v>
      </c>
      <c r="B7" s="761"/>
      <c r="C7" s="761"/>
      <c r="D7" s="761"/>
      <c r="E7" s="761"/>
      <c r="F7" s="761"/>
      <c r="G7" s="761"/>
      <c r="H7" s="761"/>
    </row>
    <row r="8" spans="1:18">
      <c r="A8" s="762"/>
      <c r="B8" s="762"/>
      <c r="C8" s="762"/>
      <c r="D8" s="762"/>
      <c r="E8" s="762"/>
      <c r="F8" s="608">
        <f>'[1]Common Adj'!N9</f>
        <v>6.02</v>
      </c>
      <c r="G8" s="762"/>
      <c r="H8" s="608">
        <f>'[1]Common Adj'!P9</f>
        <v>6.02</v>
      </c>
    </row>
    <row r="9" spans="1:18">
      <c r="A9" s="27"/>
      <c r="B9" s="27"/>
      <c r="C9" s="230"/>
      <c r="D9" s="152" t="str">
        <f>'[1]Common Adj'!L10</f>
        <v>TY</v>
      </c>
      <c r="E9" s="138"/>
      <c r="F9" s="608" t="str">
        <f>'[1]Common Adj'!N10</f>
        <v>RESTATED</v>
      </c>
      <c r="G9" s="138"/>
      <c r="H9" s="608" t="str">
        <f>'[1]Common Adj'!P10</f>
        <v>PROFORMA</v>
      </c>
    </row>
    <row r="10" spans="1:18">
      <c r="A10" s="156" t="str">
        <f>'[1]Common Adj'!I11</f>
        <v>LINE</v>
      </c>
      <c r="B10" s="27"/>
      <c r="C10" s="11"/>
      <c r="D10" s="608" t="str">
        <f>'[1]Common Adj'!L11</f>
        <v>ACTUAL</v>
      </c>
      <c r="E10" s="608" t="str">
        <f>'[1]Common Adj'!M11</f>
        <v>RESTATED</v>
      </c>
      <c r="F10" s="608" t="str">
        <f>'[1]Common Adj'!N11</f>
        <v>ADJUSTMENT</v>
      </c>
      <c r="G10" s="608" t="str">
        <f>'[1]Common Adj'!O11</f>
        <v>PROFORMA</v>
      </c>
      <c r="H10" s="608" t="str">
        <f>'[1]Common Adj'!P11</f>
        <v>ADJUSTMENT</v>
      </c>
      <c r="J10" s="810" t="s">
        <v>862</v>
      </c>
      <c r="K10" s="811"/>
      <c r="L10" s="811"/>
      <c r="M10" s="811"/>
      <c r="O10" s="810" t="s">
        <v>863</v>
      </c>
      <c r="P10" s="811"/>
      <c r="Q10" s="811"/>
      <c r="R10" s="811"/>
    </row>
    <row r="11" spans="1:18" ht="45">
      <c r="A11" s="18" t="str">
        <f>'[1]Common Adj'!I12</f>
        <v>NO.</v>
      </c>
      <c r="B11" s="32" t="str">
        <f>'[1]Common Adj'!J12</f>
        <v>DESCRIPTION</v>
      </c>
      <c r="C11" s="231" t="str">
        <f>'[1]Common Adj'!K12</f>
        <v>%'s</v>
      </c>
      <c r="D11" s="32" t="str">
        <f>'[1]Common Adj'!L12</f>
        <v>(a)</v>
      </c>
      <c r="E11" s="17" t="str">
        <f>'[1]Common Adj'!M12</f>
        <v>(b)</v>
      </c>
      <c r="F11" s="32" t="str">
        <f>'[1]Common Adj'!N12</f>
        <v>(c)=(b)-(a)</v>
      </c>
      <c r="G11" s="17" t="str">
        <f>'[1]Common Adj'!O12</f>
        <v>(d)</v>
      </c>
      <c r="H11" s="32" t="str">
        <f>'[1]Common Adj'!P12</f>
        <v>(e)=(d)-(b)</v>
      </c>
      <c r="J11" s="764" t="s">
        <v>335</v>
      </c>
      <c r="K11" s="764" t="s">
        <v>505</v>
      </c>
      <c r="L11" s="764" t="s">
        <v>506</v>
      </c>
      <c r="M11" s="764" t="s">
        <v>460</v>
      </c>
      <c r="O11" s="764" t="s">
        <v>335</v>
      </c>
      <c r="P11" s="764" t="s">
        <v>505</v>
      </c>
      <c r="Q11" s="764" t="s">
        <v>506</v>
      </c>
      <c r="R11" s="764" t="s">
        <v>460</v>
      </c>
    </row>
    <row r="12" spans="1:18">
      <c r="A12" s="20">
        <f>'[1]Common Adj'!I13</f>
        <v>1</v>
      </c>
      <c r="B12" s="27"/>
      <c r="C12" s="27"/>
      <c r="D12" s="27"/>
      <c r="E12" s="27"/>
      <c r="F12" s="27"/>
      <c r="G12" s="27"/>
      <c r="H12" s="27"/>
    </row>
    <row r="13" spans="1:18">
      <c r="A13" s="20">
        <f>'[1]Common Adj'!I14</f>
        <v>2</v>
      </c>
      <c r="B13" s="234" t="str">
        <f>'[1]Common Adj'!J14</f>
        <v>GPI IN KWH</v>
      </c>
      <c r="C13" s="20"/>
      <c r="D13" s="235">
        <f>'[1]Common Adj'!L14</f>
        <v>20655081094.767998</v>
      </c>
      <c r="E13" s="235">
        <f>'[1]Common Adj'!M14</f>
        <v>20790328792.745289</v>
      </c>
      <c r="F13" s="235">
        <f>'[1]Common Adj'!N14</f>
        <v>135247697.97729111</v>
      </c>
      <c r="G13" s="235">
        <f>'[1]Common Adj'!O14</f>
        <v>20790328792.745289</v>
      </c>
      <c r="H13" s="235">
        <f>'[1]Common Adj'!P14</f>
        <v>0</v>
      </c>
      <c r="J13" s="117"/>
      <c r="K13" s="117"/>
      <c r="L13" s="117"/>
      <c r="M13" s="117"/>
      <c r="O13" s="117"/>
      <c r="P13" s="117"/>
      <c r="Q13" s="117"/>
      <c r="R13" s="117"/>
    </row>
    <row r="14" spans="1:18">
      <c r="A14" s="20">
        <f>'[1]Common Adj'!I15</f>
        <v>3</v>
      </c>
      <c r="B14" s="236"/>
      <c r="C14" s="237"/>
      <c r="D14" s="237"/>
      <c r="E14" s="237"/>
      <c r="F14" s="237"/>
      <c r="G14" s="237"/>
      <c r="H14" s="237"/>
      <c r="J14" s="117"/>
      <c r="K14" s="117"/>
      <c r="L14" s="117"/>
      <c r="M14" s="117"/>
      <c r="O14" s="117"/>
      <c r="P14" s="117"/>
      <c r="Q14" s="117"/>
      <c r="R14" s="117"/>
    </row>
    <row r="15" spans="1:18">
      <c r="A15" s="20">
        <f>'[1]Common Adj'!I16</f>
        <v>4</v>
      </c>
      <c r="B15" s="234" t="str">
        <f>'[1]Common Adj'!J16</f>
        <v>AVERAGE PRICING PER KWH</v>
      </c>
      <c r="C15" s="43"/>
      <c r="D15" s="238">
        <f>'[1]Common Adj'!L16</f>
        <v>3.901848296808768E-2</v>
      </c>
      <c r="E15" s="238">
        <f>'[1]Common Adj'!M16</f>
        <v>3.901848296808768E-2</v>
      </c>
      <c r="F15" s="238">
        <f>'[1]Common Adj'!N16</f>
        <v>3.901848296808768E-2</v>
      </c>
      <c r="G15" s="238">
        <f>'[1]Common Adj'!O16</f>
        <v>3.9456616779765467E-2</v>
      </c>
      <c r="H15" s="238">
        <f>'[1]Common Adj'!P16</f>
        <v>4.3813381167778775E-4</v>
      </c>
      <c r="J15" s="117"/>
      <c r="K15" s="117"/>
      <c r="L15" s="117"/>
      <c r="M15" s="117"/>
      <c r="O15" s="117"/>
      <c r="P15" s="117"/>
      <c r="Q15" s="117"/>
      <c r="R15" s="117"/>
    </row>
    <row r="16" spans="1:18">
      <c r="A16" s="20">
        <f>'[1]Common Adj'!I17</f>
        <v>5</v>
      </c>
      <c r="B16" s="43"/>
      <c r="C16" s="43"/>
      <c r="D16" s="606"/>
      <c r="E16" s="606"/>
      <c r="F16" s="606"/>
      <c r="G16" s="606"/>
      <c r="H16" s="606"/>
      <c r="J16" s="117"/>
      <c r="K16" s="117"/>
      <c r="L16" s="117"/>
      <c r="M16" s="117"/>
      <c r="O16" s="117"/>
      <c r="P16" s="117"/>
      <c r="Q16" s="117"/>
      <c r="R16" s="117"/>
    </row>
    <row r="17" spans="1:18">
      <c r="A17" s="20">
        <f>'[1]Common Adj'!I18</f>
        <v>6</v>
      </c>
      <c r="B17" s="234" t="str">
        <f>'[1]Common Adj'!J18</f>
        <v>TEMPERATURE NORMALIZATION ADJUSTMENT</v>
      </c>
      <c r="C17" s="43"/>
      <c r="D17" s="23">
        <f>'[1]Common Adj'!L18</f>
        <v>805929929.90067494</v>
      </c>
      <c r="E17" s="23">
        <f>'[1]Common Adj'!M18</f>
        <v>811207089.90067494</v>
      </c>
      <c r="F17" s="45">
        <f>'[1]Common Adj'!N18</f>
        <v>5277160</v>
      </c>
      <c r="G17" s="45">
        <f>'[1]Common Adj'!O18</f>
        <v>820316035.90067494</v>
      </c>
      <c r="H17" s="45">
        <f>'[1]Common Adj'!P18</f>
        <v>9108946</v>
      </c>
      <c r="J17" s="117">
        <f t="shared" ref="J17" si="0">+F17-K17</f>
        <v>0</v>
      </c>
      <c r="K17" s="117">
        <f>SUM(L17:M17)</f>
        <v>5277160</v>
      </c>
      <c r="L17" s="117">
        <f>SUM('[10]Sales &amp; Revenue Adj.'!$B$8:$B$15)</f>
        <v>5274141</v>
      </c>
      <c r="M17" s="117">
        <f>+'[10]Sales &amp; Revenue Adj.'!$B$16</f>
        <v>3019</v>
      </c>
      <c r="O17" s="117">
        <f>+H17-P17</f>
        <v>0</v>
      </c>
      <c r="P17" s="117">
        <f>SUM(Q17:R17)</f>
        <v>9108946</v>
      </c>
      <c r="Q17" s="117">
        <f>+H17</f>
        <v>9108946</v>
      </c>
      <c r="R17" s="117">
        <v>0</v>
      </c>
    </row>
    <row r="18" spans="1:18">
      <c r="A18" s="20">
        <f>'[1]Common Adj'!I19</f>
        <v>7</v>
      </c>
      <c r="B18" s="43"/>
      <c r="C18" s="43"/>
      <c r="D18" s="606"/>
      <c r="E18" s="606"/>
      <c r="F18" s="606"/>
      <c r="G18" s="606"/>
      <c r="H18" s="606"/>
      <c r="J18" s="117"/>
      <c r="K18" s="117"/>
      <c r="L18" s="117"/>
      <c r="M18" s="117"/>
      <c r="O18" s="117"/>
      <c r="P18" s="117"/>
      <c r="Q18" s="117"/>
      <c r="R18" s="117"/>
    </row>
    <row r="19" spans="1:18">
      <c r="A19" s="20">
        <f>'[1]Common Adj'!I20</f>
        <v>8</v>
      </c>
      <c r="B19" s="41" t="str">
        <f>'[1]Common Adj'!J20</f>
        <v>UNCOLLECTIBLES @</v>
      </c>
      <c r="C19" s="239">
        <f>'[1]Common Adj'!K20</f>
        <v>8.4790000000000004E-3</v>
      </c>
      <c r="D19" s="139">
        <f>'[1]Common Adj'!L20</f>
        <v>6833479.8756278232</v>
      </c>
      <c r="E19" s="139">
        <f>'[1]Common Adj'!M20</f>
        <v>6878224.9152678233</v>
      </c>
      <c r="F19" s="139">
        <f>'[1]Common Adj'!N20</f>
        <v>44745.039640000003</v>
      </c>
      <c r="G19" s="139">
        <f>'[1]Common Adj'!O20</f>
        <v>6955459.6684018234</v>
      </c>
      <c r="H19" s="139">
        <f>'[1]Common Adj'!P20</f>
        <v>77234.753134000115</v>
      </c>
      <c r="J19" s="117"/>
      <c r="K19" s="117"/>
      <c r="L19" s="117"/>
      <c r="M19" s="117"/>
      <c r="O19" s="117"/>
      <c r="P19" s="117"/>
      <c r="Q19" s="117"/>
      <c r="R19" s="117"/>
    </row>
    <row r="20" spans="1:18">
      <c r="A20" s="20">
        <f>'[1]Common Adj'!I21</f>
        <v>9</v>
      </c>
      <c r="B20" s="41" t="str">
        <f>'[1]Common Adj'!J21</f>
        <v>ANNUAL FILING FEE @</v>
      </c>
      <c r="C20" s="239">
        <f>'[1]Common Adj'!K21</f>
        <v>2E-3</v>
      </c>
      <c r="D20" s="139">
        <f>'[1]Common Adj'!L21</f>
        <v>1611859.8598013499</v>
      </c>
      <c r="E20" s="139">
        <f>'[1]Common Adj'!M21</f>
        <v>1622414.17980135</v>
      </c>
      <c r="F20" s="139">
        <f>'[1]Common Adj'!N21</f>
        <v>10554.32</v>
      </c>
      <c r="G20" s="139">
        <f>'[1]Common Adj'!O21</f>
        <v>1640632.07180135</v>
      </c>
      <c r="H20" s="139">
        <f>'[1]Common Adj'!P21</f>
        <v>18217.891999999993</v>
      </c>
      <c r="J20" s="117"/>
      <c r="K20" s="117"/>
      <c r="L20" s="117"/>
      <c r="M20" s="117"/>
      <c r="O20" s="117"/>
      <c r="P20" s="117"/>
      <c r="Q20" s="117"/>
      <c r="R20" s="117"/>
    </row>
    <row r="21" spans="1:18">
      <c r="A21" s="20">
        <f>'[1]Common Adj'!I22</f>
        <v>10</v>
      </c>
      <c r="B21" s="41" t="str">
        <f>'[1]Common Adj'!J22</f>
        <v>STATE UTILITY TAX @</v>
      </c>
      <c r="C21" s="239">
        <f>'[1]Common Adj'!K22</f>
        <v>3.8406000000000003E-2</v>
      </c>
      <c r="D21" s="139">
        <f>'[1]Common Adj'!L22</f>
        <v>30952544.887765326</v>
      </c>
      <c r="E21" s="139">
        <f>'[1]Common Adj'!M22</f>
        <v>31155219.494725324</v>
      </c>
      <c r="F21" s="139">
        <f>'[1]Common Adj'!N22</f>
        <v>202674.60696</v>
      </c>
      <c r="G21" s="139">
        <f>'[1]Common Adj'!O22</f>
        <v>31505057.674801324</v>
      </c>
      <c r="H21" s="139">
        <f>'[1]Common Adj'!P22</f>
        <v>349838.18007599935</v>
      </c>
      <c r="J21" s="117"/>
      <c r="K21" s="117"/>
      <c r="L21" s="117"/>
      <c r="M21" s="117"/>
      <c r="O21" s="117"/>
      <c r="P21" s="117"/>
      <c r="Q21" s="117"/>
      <c r="R21" s="117"/>
    </row>
    <row r="22" spans="1:18">
      <c r="A22" s="20">
        <f>'[1]Common Adj'!I23</f>
        <v>11</v>
      </c>
      <c r="B22" s="46" t="str">
        <f>'[1]Common Adj'!J23</f>
        <v>INCREASE (DECREASE) EXPENSE</v>
      </c>
      <c r="C22" s="239"/>
      <c r="D22" s="607">
        <f>'[1]Common Adj'!L23</f>
        <v>39397884.623194501</v>
      </c>
      <c r="E22" s="607">
        <f>'[1]Common Adj'!M23</f>
        <v>39655858.589794502</v>
      </c>
      <c r="F22" s="607">
        <f>'[1]Common Adj'!N23</f>
        <v>257973.96660000001</v>
      </c>
      <c r="G22" s="607">
        <f>'[1]Common Adj'!O23</f>
        <v>40101149.415004499</v>
      </c>
      <c r="H22" s="607">
        <f>'[1]Common Adj'!P23</f>
        <v>445290.82520999946</v>
      </c>
      <c r="J22" s="117"/>
      <c r="K22" s="117"/>
      <c r="L22" s="117"/>
      <c r="M22" s="117"/>
      <c r="O22" s="117"/>
      <c r="P22" s="117"/>
      <c r="Q22" s="117"/>
      <c r="R22" s="117"/>
    </row>
    <row r="23" spans="1:18">
      <c r="A23" s="20">
        <f>'[1]Common Adj'!I24</f>
        <v>12</v>
      </c>
      <c r="B23" s="46"/>
      <c r="C23" s="239"/>
      <c r="D23" s="607"/>
      <c r="E23" s="607"/>
      <c r="F23" s="607"/>
      <c r="G23" s="607"/>
      <c r="H23" s="607"/>
      <c r="J23" s="117"/>
      <c r="K23" s="117"/>
      <c r="L23" s="117"/>
      <c r="M23" s="117"/>
      <c r="O23" s="117"/>
      <c r="P23" s="117"/>
      <c r="Q23" s="117"/>
      <c r="R23" s="117"/>
    </row>
    <row r="24" spans="1:18">
      <c r="A24" s="20">
        <f>'[1]Common Adj'!I25</f>
        <v>13</v>
      </c>
      <c r="B24" s="41" t="str">
        <f>'[1]Common Adj'!J25</f>
        <v>INCREASE (DECREASE) OPERATING INCOME BEFORE INCOME TAXES</v>
      </c>
      <c r="C24" s="44"/>
      <c r="D24" s="29">
        <f>'[1]Common Adj'!L25</f>
        <v>766532045.27748048</v>
      </c>
      <c r="E24" s="29">
        <f>'[1]Common Adj'!M25</f>
        <v>771551231.31088042</v>
      </c>
      <c r="F24" s="29">
        <f>'[1]Common Adj'!N25</f>
        <v>5019186.0334000001</v>
      </c>
      <c r="G24" s="29">
        <f>'[1]Common Adj'!O25</f>
        <v>780214886.48567045</v>
      </c>
      <c r="H24" s="29">
        <f>'[1]Common Adj'!P25</f>
        <v>8663655.1747900005</v>
      </c>
      <c r="J24" s="120"/>
      <c r="K24" s="117"/>
      <c r="L24" s="117"/>
      <c r="M24" s="117"/>
      <c r="O24" s="117"/>
      <c r="P24" s="117"/>
      <c r="Q24" s="117"/>
      <c r="R24" s="117"/>
    </row>
    <row r="25" spans="1:18">
      <c r="A25" s="20">
        <f>'[1]Common Adj'!I26</f>
        <v>14</v>
      </c>
      <c r="B25" s="41"/>
      <c r="C25" s="155"/>
      <c r="D25" s="26"/>
      <c r="E25" s="26"/>
      <c r="F25" s="26"/>
      <c r="G25" s="26"/>
      <c r="H25" s="26"/>
      <c r="J25" s="117"/>
      <c r="K25" s="117"/>
      <c r="L25" s="117"/>
      <c r="M25" s="117"/>
      <c r="O25" s="117"/>
      <c r="P25" s="117"/>
      <c r="Q25" s="117"/>
      <c r="R25" s="117"/>
    </row>
    <row r="26" spans="1:18">
      <c r="A26" s="20">
        <f>'[1]Common Adj'!I27</f>
        <v>15</v>
      </c>
      <c r="B26" s="41" t="str">
        <f>'[1]Common Adj'!J27</f>
        <v>INCREASE (DECREASE) FIT @</v>
      </c>
      <c r="C26" s="239">
        <f>'[1]Common Adj'!K27</f>
        <v>0.21</v>
      </c>
      <c r="D26" s="26">
        <f>'[1]Common Adj'!L27</f>
        <v>160971729.50827089</v>
      </c>
      <c r="E26" s="26">
        <f>'[1]Common Adj'!M27</f>
        <v>162025758.57528487</v>
      </c>
      <c r="F26" s="26">
        <f>'[1]Common Adj'!N27</f>
        <v>1054029.0670139999</v>
      </c>
      <c r="G26" s="26">
        <f>'[1]Common Adj'!O27</f>
        <v>163845126.16199079</v>
      </c>
      <c r="H26" s="26">
        <f>'[1]Common Adj'!P27</f>
        <v>1819367.5867059231</v>
      </c>
      <c r="J26" s="117"/>
      <c r="K26" s="117"/>
      <c r="L26" s="117"/>
      <c r="M26" s="117"/>
      <c r="O26" s="117"/>
      <c r="P26" s="117"/>
      <c r="Q26" s="117"/>
      <c r="R26" s="117"/>
    </row>
    <row r="27" spans="1:18" ht="13.5" thickBot="1">
      <c r="A27" s="20">
        <f>'[1]Common Adj'!I28</f>
        <v>16</v>
      </c>
      <c r="B27" s="41" t="str">
        <f>'[1]Common Adj'!J28</f>
        <v>INCREASE (DECREASE) NOI</v>
      </c>
      <c r="C27" s="27"/>
      <c r="D27" s="97">
        <f>'[1]Common Adj'!L28</f>
        <v>605560315.76920962</v>
      </c>
      <c r="E27" s="97">
        <f>'[1]Common Adj'!M28</f>
        <v>609525472.73559558</v>
      </c>
      <c r="F27" s="97">
        <f>'[1]Common Adj'!N28</f>
        <v>3965156.9663860002</v>
      </c>
      <c r="G27" s="97">
        <f>'[1]Common Adj'!O28</f>
        <v>616369760.32367969</v>
      </c>
      <c r="H27" s="97">
        <f>'[1]Common Adj'!P28</f>
        <v>6844287.5880840775</v>
      </c>
      <c r="J27" s="117"/>
      <c r="K27" s="117"/>
      <c r="L27" s="117"/>
      <c r="M27" s="117"/>
      <c r="O27" s="117"/>
      <c r="P27" s="117"/>
      <c r="Q27" s="117"/>
      <c r="R27" s="117"/>
    </row>
    <row r="28" spans="1:18" ht="13.5" thickTop="1">
      <c r="A28" s="20">
        <f>'[1]Common Adj'!I29</f>
        <v>17</v>
      </c>
      <c r="B28" s="27"/>
      <c r="C28" s="27"/>
      <c r="D28" s="26">
        <f>'[1]Common Adj'!L29</f>
        <v>0</v>
      </c>
      <c r="E28" s="26">
        <f>'[1]Common Adj'!M29</f>
        <v>0</v>
      </c>
      <c r="F28" s="26">
        <f>'[1]Common Adj'!N29</f>
        <v>0</v>
      </c>
      <c r="G28" s="26">
        <f>'[1]Common Adj'!O29</f>
        <v>0</v>
      </c>
      <c r="H28" s="26">
        <f>'[1]Common Adj'!P29</f>
        <v>0</v>
      </c>
      <c r="J28" s="117"/>
      <c r="K28" s="117"/>
      <c r="L28" s="117"/>
      <c r="M28" s="117"/>
      <c r="O28" s="117"/>
      <c r="P28" s="117"/>
      <c r="Q28" s="117"/>
      <c r="R28" s="117"/>
    </row>
    <row r="29" spans="1:18">
      <c r="A29" s="20">
        <f>'[1]Common Adj'!I30</f>
        <v>18</v>
      </c>
      <c r="B29" s="27" t="str">
        <f>'[1]Common Adj'!J30</f>
        <v>PORTION OF LINE 6 ASSOCIATED WITH WHOLESALE CUSTOMERS</v>
      </c>
      <c r="C29" s="27"/>
      <c r="D29" s="27"/>
      <c r="E29" s="27"/>
      <c r="F29" s="23">
        <f>'[1]Common Adj'!N30</f>
        <v>3019</v>
      </c>
      <c r="G29" s="26">
        <f>'[1]Common Adj'!O30</f>
        <v>0</v>
      </c>
      <c r="H29" s="23">
        <f>'[1]Common Adj'!P30</f>
        <v>0</v>
      </c>
      <c r="J29" s="117"/>
      <c r="K29" s="117"/>
      <c r="L29" s="117"/>
      <c r="M29" s="117"/>
      <c r="O29" s="117"/>
      <c r="P29" s="117"/>
      <c r="Q29" s="117"/>
      <c r="R29" s="117"/>
    </row>
    <row r="30" spans="1:18">
      <c r="A30" s="20">
        <f>'[1]Common Adj'!I31</f>
        <v>19</v>
      </c>
      <c r="B30" s="27" t="str">
        <f>'[1]Common Adj'!J31</f>
        <v>PORTION OF LINE 6 ASSOCIATED WITH RETAIL CUSTOMERS</v>
      </c>
      <c r="C30" s="27"/>
      <c r="D30" s="27"/>
      <c r="E30" s="27"/>
      <c r="F30" s="26">
        <f>'[1]Common Adj'!N31</f>
        <v>5274141</v>
      </c>
      <c r="G30" s="26">
        <f>'[1]Common Adj'!O31</f>
        <v>0</v>
      </c>
      <c r="H30" s="26">
        <f>'[1]Common Adj'!P31</f>
        <v>9108946</v>
      </c>
      <c r="J30" s="117"/>
      <c r="K30" s="117"/>
      <c r="L30" s="117"/>
      <c r="M30" s="117"/>
      <c r="O30" s="117"/>
      <c r="P30" s="117"/>
      <c r="Q30" s="117"/>
      <c r="R30" s="117"/>
    </row>
    <row r="31" spans="1:18" ht="13.5" thickBot="1">
      <c r="A31" s="20">
        <f>'[1]Common Adj'!I32</f>
        <v>20</v>
      </c>
      <c r="B31" s="27" t="str">
        <f>'[1]Common Adj'!J32</f>
        <v xml:space="preserve">TOTAL </v>
      </c>
      <c r="C31" s="27"/>
      <c r="D31" s="27"/>
      <c r="E31" s="27"/>
      <c r="F31" s="97">
        <f>'[1]Common Adj'!N32</f>
        <v>5277160</v>
      </c>
      <c r="G31" s="26">
        <f>'[1]Common Adj'!O32</f>
        <v>0</v>
      </c>
      <c r="H31" s="97">
        <f>'[1]Common Adj'!P32</f>
        <v>9108946</v>
      </c>
      <c r="J31" s="117"/>
      <c r="K31" s="117"/>
      <c r="L31" s="117"/>
      <c r="M31" s="117"/>
    </row>
    <row r="32" spans="1:18" ht="13.5" thickTop="1">
      <c r="A32" s="21"/>
      <c r="B32" s="248"/>
      <c r="C32" s="40"/>
      <c r="D32" s="30"/>
      <c r="E32" s="31"/>
      <c r="F32" s="31"/>
      <c r="G32" s="31"/>
      <c r="H32" s="31"/>
    </row>
    <row r="33" spans="2:8">
      <c r="B33" s="41"/>
      <c r="C33" s="50"/>
      <c r="D33" s="26"/>
      <c r="E33" s="30"/>
      <c r="F33" s="30"/>
      <c r="G33" s="30"/>
      <c r="H33" s="26"/>
    </row>
  </sheetData>
  <mergeCells count="2">
    <mergeCell ref="J10:M10"/>
    <mergeCell ref="O10:R10"/>
  </mergeCells>
  <printOptions horizontalCentered="1"/>
  <pageMargins left="0.25" right="0.25" top="0.75" bottom="0.75" header="0.3" footer="0.3"/>
  <pageSetup scale="53" fitToHeight="9" orientation="landscape" r:id="rId1"/>
  <headerFooter>
    <oddFooter>&amp;L&amp;F
&amp;A
&amp;RPage &amp;P of &amp;N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  <pageSetUpPr fitToPage="1"/>
  </sheetPr>
  <dimension ref="A1:O50"/>
  <sheetViews>
    <sheetView zoomScale="80" zoomScaleNormal="80" workbookViewId="0">
      <selection activeCell="B15" sqref="B15"/>
    </sheetView>
  </sheetViews>
  <sheetFormatPr defaultColWidth="8.85546875" defaultRowHeight="12.75"/>
  <cols>
    <col min="1" max="1" width="5.42578125" style="94" bestFit="1" customWidth="1"/>
    <col min="2" max="2" width="69" style="94" bestFit="1" customWidth="1"/>
    <col min="3" max="3" width="8" style="94" bestFit="1" customWidth="1"/>
    <col min="4" max="4" width="13.28515625" style="94" bestFit="1" customWidth="1"/>
    <col min="5" max="5" width="11.85546875" style="94" bestFit="1" customWidth="1"/>
    <col min="6" max="6" width="14" style="94" bestFit="1" customWidth="1"/>
    <col min="7" max="7" width="12" style="94" bestFit="1" customWidth="1"/>
    <col min="8" max="8" width="13.5703125" style="94" bestFit="1" customWidth="1"/>
    <col min="9" max="9" width="8.85546875" style="94"/>
    <col min="10" max="10" width="18.140625" style="94" bestFit="1" customWidth="1"/>
    <col min="11" max="12" width="14.28515625" style="94" bestFit="1" customWidth="1"/>
    <col min="13" max="13" width="10.7109375" style="94" bestFit="1" customWidth="1"/>
    <col min="14" max="14" width="12.140625" style="94" bestFit="1" customWidth="1"/>
    <col min="15" max="15" width="14" style="94" bestFit="1" customWidth="1"/>
    <col min="16" max="16384" width="8.85546875" style="94"/>
  </cols>
  <sheetData>
    <row r="1" spans="1:15">
      <c r="A1" s="761" t="str">
        <f>'[1]Common Adj'!AG5</f>
        <v>PUGET SOUND ENERGY - ELECTRIC</v>
      </c>
      <c r="B1" s="761"/>
      <c r="C1" s="761"/>
      <c r="D1" s="761"/>
      <c r="E1" s="761"/>
      <c r="F1" s="761"/>
      <c r="G1" s="761"/>
      <c r="H1" s="761"/>
      <c r="I1" s="2"/>
      <c r="J1" s="2"/>
      <c r="K1" s="2"/>
      <c r="L1" s="2"/>
      <c r="M1" s="2"/>
      <c r="N1" s="2"/>
      <c r="O1" s="2"/>
    </row>
    <row r="2" spans="1:15">
      <c r="A2" s="16" t="str">
        <f>'[1]Common Adj'!AG6</f>
        <v>PASS-THROUGH REVENUES AND EXPENSES</v>
      </c>
      <c r="B2" s="761"/>
      <c r="C2" s="761"/>
      <c r="D2" s="761"/>
      <c r="E2" s="761"/>
      <c r="F2" s="761"/>
      <c r="G2" s="761"/>
      <c r="H2" s="761"/>
      <c r="I2" s="2"/>
      <c r="J2" s="2"/>
      <c r="K2" s="2"/>
      <c r="L2" s="2"/>
      <c r="M2" s="2"/>
      <c r="N2" s="2"/>
      <c r="O2" s="2"/>
    </row>
    <row r="3" spans="1:15">
      <c r="A3" s="761" t="str">
        <f>'[1]Common Adj'!AG7</f>
        <v>12 MONTHS ENDED DECEMBER 31, 2018</v>
      </c>
      <c r="B3" s="761"/>
      <c r="C3" s="761"/>
      <c r="D3" s="761"/>
      <c r="E3" s="761"/>
      <c r="F3" s="761"/>
      <c r="G3" s="761"/>
      <c r="H3" s="761"/>
      <c r="I3" s="2"/>
      <c r="J3" s="2"/>
      <c r="K3" s="2"/>
      <c r="L3" s="2"/>
      <c r="M3" s="2"/>
      <c r="N3" s="2"/>
      <c r="O3" s="2"/>
    </row>
    <row r="4" spans="1:15" ht="13.5" thickBot="1">
      <c r="A4" s="761" t="str">
        <f>'[1]Common Adj'!AG8</f>
        <v>2019 GENERAL RATE CASE</v>
      </c>
      <c r="B4" s="761"/>
      <c r="C4" s="761"/>
      <c r="D4" s="761"/>
      <c r="E4" s="761"/>
      <c r="F4" s="761"/>
      <c r="G4" s="761"/>
      <c r="H4" s="761"/>
      <c r="I4" s="2"/>
      <c r="J4" s="2"/>
      <c r="K4" s="2"/>
      <c r="L4" s="2"/>
      <c r="M4" s="2"/>
      <c r="N4" s="2"/>
      <c r="O4" s="2"/>
    </row>
    <row r="5" spans="1:15" ht="13.5" thickBot="1">
      <c r="A5" s="762"/>
      <c r="B5" s="762"/>
      <c r="C5" s="762"/>
      <c r="D5" s="762"/>
      <c r="E5" s="762"/>
      <c r="F5" s="609">
        <f>'[1]Common Adj'!AL9</f>
        <v>6.0499999999999989</v>
      </c>
      <c r="G5" s="762"/>
      <c r="H5" s="609" t="str">
        <f>'[1]Common Adj'!AN9</f>
        <v>N/A</v>
      </c>
      <c r="I5" s="2"/>
      <c r="J5" s="2"/>
      <c r="K5" s="2"/>
      <c r="L5" s="2"/>
      <c r="M5" s="2"/>
      <c r="N5" s="2"/>
      <c r="O5" s="2"/>
    </row>
    <row r="6" spans="1:15">
      <c r="A6" s="27"/>
      <c r="B6" s="27"/>
      <c r="C6" s="230"/>
      <c r="D6" s="152" t="str">
        <f>'[1]Common Adj'!AJ10</f>
        <v>TY</v>
      </c>
      <c r="E6" s="138"/>
      <c r="F6" s="608" t="str">
        <f>'[1]Common Adj'!AL10</f>
        <v>RESTATED</v>
      </c>
      <c r="G6" s="138"/>
      <c r="H6" s="608" t="str">
        <f>'[1]Common Adj'!AN10</f>
        <v>PROFORMA</v>
      </c>
      <c r="I6" s="2"/>
      <c r="J6" s="2"/>
      <c r="K6" s="2"/>
      <c r="L6" s="2"/>
      <c r="M6" s="2"/>
      <c r="N6" s="2"/>
      <c r="O6" s="2"/>
    </row>
    <row r="7" spans="1:15">
      <c r="A7" s="156" t="str">
        <f>'[1]Common Adj'!AG11</f>
        <v>LINE</v>
      </c>
      <c r="B7" s="27"/>
      <c r="C7" s="11"/>
      <c r="D7" s="608" t="str">
        <f>'[1]Common Adj'!AJ11</f>
        <v>ACTUAL</v>
      </c>
      <c r="E7" s="608" t="str">
        <f>'[1]Common Adj'!AK11</f>
        <v>RESTATED</v>
      </c>
      <c r="F7" s="608" t="str">
        <f>'[1]Common Adj'!AL11</f>
        <v>ADJUSTMENT</v>
      </c>
      <c r="G7" s="608" t="str">
        <f>'[1]Common Adj'!AM11</f>
        <v>PROFORMA</v>
      </c>
      <c r="H7" s="608" t="str">
        <f>'[1]Common Adj'!AN11</f>
        <v>ADJUSTMENT</v>
      </c>
      <c r="I7" s="2"/>
      <c r="J7" s="613" t="s">
        <v>862</v>
      </c>
      <c r="K7" s="613"/>
      <c r="L7" s="613"/>
      <c r="M7" s="613"/>
      <c r="N7" s="613"/>
      <c r="O7" s="613"/>
    </row>
    <row r="8" spans="1:15">
      <c r="A8" s="17" t="str">
        <f>'[1]Common Adj'!AG12</f>
        <v>NO.</v>
      </c>
      <c r="B8" s="765" t="str">
        <f>'[1]Common Adj'!AH12</f>
        <v>DESCRIPTION</v>
      </c>
      <c r="C8" s="231" t="str">
        <f>'[1]Common Adj'!AI12</f>
        <v>%'s</v>
      </c>
      <c r="D8" s="32" t="str">
        <f>'[1]Common Adj'!AJ12</f>
        <v>(a)</v>
      </c>
      <c r="E8" s="17" t="str">
        <f>'[1]Common Adj'!AK12</f>
        <v>(b)</v>
      </c>
      <c r="F8" s="32" t="str">
        <f>'[1]Common Adj'!AL12</f>
        <v>(c)=(b)-(a)</v>
      </c>
      <c r="G8" s="17" t="str">
        <f>'[1]Common Adj'!AM12</f>
        <v>(d)</v>
      </c>
      <c r="H8" s="32" t="str">
        <f>'[1]Common Adj'!AN12</f>
        <v>(e)=(d)-(b)</v>
      </c>
      <c r="I8" s="2"/>
      <c r="J8" s="2" t="s">
        <v>335</v>
      </c>
      <c r="K8" s="2" t="s">
        <v>69</v>
      </c>
      <c r="L8" s="2" t="s">
        <v>462</v>
      </c>
      <c r="M8" s="2" t="s">
        <v>460</v>
      </c>
      <c r="N8" s="2" t="s">
        <v>463</v>
      </c>
      <c r="O8" s="2" t="s">
        <v>464</v>
      </c>
    </row>
    <row r="9" spans="1:15">
      <c r="A9" s="27"/>
      <c r="B9" s="27"/>
      <c r="C9" s="27"/>
      <c r="D9" s="27"/>
      <c r="E9" s="27"/>
      <c r="F9" s="27"/>
      <c r="G9" s="27"/>
      <c r="H9" s="27"/>
      <c r="I9" s="2"/>
      <c r="J9" s="2"/>
      <c r="K9" s="2"/>
      <c r="L9" s="2"/>
      <c r="M9" s="2"/>
      <c r="N9" s="2"/>
      <c r="O9" s="2"/>
    </row>
    <row r="10" spans="1:15">
      <c r="A10" s="21">
        <f>'[1]Common Adj'!AG14</f>
        <v>1</v>
      </c>
      <c r="B10" s="33" t="str">
        <f>'[1]Common Adj'!AH14</f>
        <v>REMOVE REVENUE ASSOCIATED WITH RIDERS:</v>
      </c>
      <c r="C10" s="27"/>
      <c r="D10" s="27"/>
      <c r="E10" s="27"/>
      <c r="F10" s="27"/>
      <c r="G10" s="27"/>
      <c r="H10" s="27"/>
      <c r="I10" s="2"/>
      <c r="J10" s="2"/>
      <c r="K10" s="2"/>
      <c r="L10" s="2"/>
      <c r="M10" s="2"/>
      <c r="N10" s="2"/>
      <c r="O10" s="2"/>
    </row>
    <row r="11" spans="1:15">
      <c r="A11" s="21">
        <f>'[1]Common Adj'!AG15</f>
        <v>2</v>
      </c>
      <c r="B11" s="766" t="str">
        <f>'[1]Common Adj'!AH15</f>
        <v>REMOVE CONSERVATION RIDER - SCHEDULE 120</v>
      </c>
      <c r="C11" s="27"/>
      <c r="D11" s="154">
        <f>'[1]Common Adj'!AJ15</f>
        <v>101866388.838</v>
      </c>
      <c r="E11" s="154">
        <f>'[1]Common Adj'!AK15</f>
        <v>0</v>
      </c>
      <c r="F11" s="154">
        <f>'[1]Common Adj'!AL15</f>
        <v>-101866388.838</v>
      </c>
      <c r="G11" s="154">
        <f>'[1]Common Adj'!AM15</f>
        <v>0</v>
      </c>
      <c r="H11" s="154">
        <f>'[1]Common Adj'!AN15</f>
        <v>0</v>
      </c>
      <c r="I11" s="2"/>
      <c r="J11" s="110">
        <f>+F11-K11</f>
        <v>0</v>
      </c>
      <c r="K11" s="110">
        <f>SUM(L11:O11)</f>
        <v>-101866388.838</v>
      </c>
      <c r="L11" s="110">
        <f>F11-SUM(M11:O11)</f>
        <v>-99714917.997999996</v>
      </c>
      <c r="M11" s="110"/>
      <c r="N11" s="110">
        <f>+'Proforma Revenue'!F13</f>
        <v>-2151470.8400000008</v>
      </c>
      <c r="O11" s="110"/>
    </row>
    <row r="12" spans="1:15">
      <c r="A12" s="21">
        <f>'[1]Common Adj'!AG16</f>
        <v>3</v>
      </c>
      <c r="B12" s="766" t="str">
        <f>'[1]Common Adj'!AH16</f>
        <v>REMOVE PROPERTY TAX TRACKER - SCHEDULE 140</v>
      </c>
      <c r="C12" s="27"/>
      <c r="D12" s="155">
        <f>'[1]Common Adj'!AJ16</f>
        <v>62179769</v>
      </c>
      <c r="E12" s="155">
        <f>'[1]Common Adj'!AK16</f>
        <v>0</v>
      </c>
      <c r="F12" s="155">
        <f>'[1]Common Adj'!AL16</f>
        <v>-62179769</v>
      </c>
      <c r="G12" s="155">
        <f>'[1]Common Adj'!AM16</f>
        <v>0</v>
      </c>
      <c r="H12" s="155">
        <f>'[1]Common Adj'!AN16</f>
        <v>0</v>
      </c>
      <c r="I12" s="2"/>
      <c r="J12" s="110">
        <f t="shared" ref="J12:J23" si="0">+F12-K12</f>
        <v>0</v>
      </c>
      <c r="K12" s="110">
        <f t="shared" ref="K12:K23" si="1">SUM(L12:O12)</f>
        <v>-62179769</v>
      </c>
      <c r="L12" s="110">
        <f t="shared" ref="L12:L23" si="2">F12-SUM(M12:O12)</f>
        <v>-61937604.382030003</v>
      </c>
      <c r="M12" s="110"/>
      <c r="N12" s="110">
        <f>'Proforma Revenue'!F31</f>
        <v>-242164.61797000002</v>
      </c>
      <c r="O12" s="110"/>
    </row>
    <row r="13" spans="1:15">
      <c r="A13" s="21">
        <f>'[1]Common Adj'!AG17</f>
        <v>4</v>
      </c>
      <c r="B13" s="766" t="str">
        <f>'[1]Common Adj'!AH17</f>
        <v>REMOVE MUNICIPAL TAXES - SCHEDULE 81 - RETAIL CUSTOMERS</v>
      </c>
      <c r="C13" s="27"/>
      <c r="D13" s="155">
        <f>'[1]Common Adj'!AJ17</f>
        <v>85339739.170000002</v>
      </c>
      <c r="E13" s="155">
        <f>'[1]Common Adj'!AK17</f>
        <v>0</v>
      </c>
      <c r="F13" s="155">
        <f>'[1]Common Adj'!AL17</f>
        <v>-85339739.170000002</v>
      </c>
      <c r="G13" s="155">
        <f>'[1]Common Adj'!AM17</f>
        <v>0</v>
      </c>
      <c r="H13" s="155">
        <f>'[1]Common Adj'!AN17</f>
        <v>0</v>
      </c>
      <c r="I13" s="2"/>
      <c r="J13" s="110">
        <f t="shared" si="0"/>
        <v>0</v>
      </c>
      <c r="K13" s="110">
        <f t="shared" si="1"/>
        <v>-85339739.170000002</v>
      </c>
      <c r="L13" s="110">
        <f t="shared" si="2"/>
        <v>-84369644.5</v>
      </c>
      <c r="M13" s="110"/>
      <c r="N13" s="110">
        <f>'Proforma Revenue'!F11</f>
        <v>-970094.67</v>
      </c>
      <c r="O13" s="110"/>
    </row>
    <row r="14" spans="1:15">
      <c r="A14" s="21">
        <f>'[1]Common Adj'!AG18</f>
        <v>5</v>
      </c>
      <c r="B14" s="766" t="str">
        <f>'[1]Common Adj'!AH18</f>
        <v>REMOVE MUNICIPAL TAXES - SCHEDULE 81 - WHOLESALE CUSTOMERS</v>
      </c>
      <c r="C14" s="27"/>
      <c r="D14" s="155">
        <f>'[1]Common Adj'!AJ18</f>
        <v>16204.59</v>
      </c>
      <c r="E14" s="155">
        <f>'[1]Common Adj'!AK18</f>
        <v>0</v>
      </c>
      <c r="F14" s="155">
        <f>'[1]Common Adj'!AL18</f>
        <v>-16204.59</v>
      </c>
      <c r="G14" s="155">
        <f>'[1]Common Adj'!AM18</f>
        <v>0</v>
      </c>
      <c r="H14" s="155">
        <f>'[1]Common Adj'!AN18</f>
        <v>0</v>
      </c>
      <c r="I14" s="2"/>
      <c r="J14" s="110">
        <f t="shared" si="0"/>
        <v>0</v>
      </c>
      <c r="K14" s="110">
        <f t="shared" si="1"/>
        <v>-16204.59</v>
      </c>
      <c r="L14" s="110">
        <f t="shared" si="2"/>
        <v>0</v>
      </c>
      <c r="M14" s="110">
        <f>'Proforma Revenue'!E11</f>
        <v>-16204.59</v>
      </c>
      <c r="N14" s="110"/>
      <c r="O14" s="110"/>
    </row>
    <row r="15" spans="1:15">
      <c r="A15" s="21">
        <f>'[1]Common Adj'!AG19</f>
        <v>6</v>
      </c>
      <c r="B15" s="766" t="str">
        <f>'[1]Common Adj'!AH19</f>
        <v>REMOVE LOW INCOME AMORTIZATION - SCHEDULE 129</v>
      </c>
      <c r="C15" s="27"/>
      <c r="D15" s="155">
        <f>'[1]Common Adj'!AJ19</f>
        <v>17990501.364999998</v>
      </c>
      <c r="E15" s="155">
        <f>'[1]Common Adj'!AK19</f>
        <v>0</v>
      </c>
      <c r="F15" s="155">
        <f>'[1]Common Adj'!AL19</f>
        <v>-17990501.364999998</v>
      </c>
      <c r="G15" s="155">
        <f>'[1]Common Adj'!AM19</f>
        <v>0</v>
      </c>
      <c r="H15" s="155">
        <f>'[1]Common Adj'!AN19</f>
        <v>0</v>
      </c>
      <c r="I15" s="2"/>
      <c r="J15" s="110">
        <f t="shared" si="0"/>
        <v>0</v>
      </c>
      <c r="K15" s="110">
        <f t="shared" si="1"/>
        <v>-17990501.364999998</v>
      </c>
      <c r="L15" s="110">
        <f t="shared" si="2"/>
        <v>-17419735.604999997</v>
      </c>
      <c r="M15" s="110"/>
      <c r="N15" s="110">
        <f>'Proforma Revenue'!F14</f>
        <v>-570765.76</v>
      </c>
      <c r="O15" s="110"/>
    </row>
    <row r="16" spans="1:15">
      <c r="A16" s="21">
        <f>'[1]Common Adj'!AG20</f>
        <v>7</v>
      </c>
      <c r="B16" s="767" t="str">
        <f>'[1]Common Adj'!AH20</f>
        <v>REMOVE RESIDENTIAL EXCHANGE - SCH 194</v>
      </c>
      <c r="C16" s="27"/>
      <c r="D16" s="155">
        <f>'[1]Common Adj'!AJ20</f>
        <v>-81156080.872999996</v>
      </c>
      <c r="E16" s="155">
        <f>'[1]Common Adj'!AK20</f>
        <v>0</v>
      </c>
      <c r="F16" s="155">
        <f>'[1]Common Adj'!AL20</f>
        <v>81156080.872999996</v>
      </c>
      <c r="G16" s="155">
        <f>'[1]Common Adj'!AM20</f>
        <v>0</v>
      </c>
      <c r="H16" s="155">
        <f>'[1]Common Adj'!AN20</f>
        <v>0</v>
      </c>
      <c r="I16" s="2"/>
      <c r="J16" s="110">
        <f t="shared" si="0"/>
        <v>0</v>
      </c>
      <c r="K16" s="110">
        <f t="shared" si="1"/>
        <v>81156080.872999996</v>
      </c>
      <c r="L16" s="110">
        <f t="shared" si="2"/>
        <v>81156080.872999996</v>
      </c>
      <c r="M16" s="110"/>
      <c r="N16" s="110"/>
      <c r="O16" s="110"/>
    </row>
    <row r="17" spans="1:15">
      <c r="A17" s="21">
        <f>'[1]Common Adj'!AG21</f>
        <v>8</v>
      </c>
      <c r="B17" s="22" t="str">
        <f>'[1]Common Adj'!AH21</f>
        <v>REMOVE REC PROCEEDS - SCH 137</v>
      </c>
      <c r="C17" s="27"/>
      <c r="D17" s="155">
        <f>'[1]Common Adj'!AJ21</f>
        <v>-657452.02800000005</v>
      </c>
      <c r="E17" s="155">
        <f>'[1]Common Adj'!AK21</f>
        <v>0</v>
      </c>
      <c r="F17" s="155">
        <f>'[1]Common Adj'!AL21</f>
        <v>657452.02800000005</v>
      </c>
      <c r="G17" s="155">
        <f>'[1]Common Adj'!AM21</f>
        <v>0</v>
      </c>
      <c r="H17" s="155">
        <f>'[1]Common Adj'!AN21</f>
        <v>0</v>
      </c>
      <c r="I17" s="2"/>
      <c r="J17" s="110">
        <f t="shared" si="0"/>
        <v>0</v>
      </c>
      <c r="K17" s="110">
        <f t="shared" si="1"/>
        <v>657452.02800000005</v>
      </c>
      <c r="L17" s="110">
        <f t="shared" si="2"/>
        <v>657452.02800000005</v>
      </c>
      <c r="M17" s="110"/>
      <c r="N17" s="110"/>
      <c r="O17" s="110"/>
    </row>
    <row r="18" spans="1:15">
      <c r="A18" s="21">
        <f>'[1]Common Adj'!AG22</f>
        <v>9</v>
      </c>
      <c r="B18" s="22" t="str">
        <f>'[1]Common Adj'!AH22</f>
        <v>REMOVE EXPENSES ASSOCIATED WITH SCH 137 REC PROCEEDS</v>
      </c>
      <c r="C18" s="27"/>
      <c r="D18" s="155">
        <f>'[1]Common Adj'!AJ22</f>
        <v>544146.44999999995</v>
      </c>
      <c r="E18" s="155">
        <f>'[1]Common Adj'!AK22</f>
        <v>0</v>
      </c>
      <c r="F18" s="155">
        <f>'[1]Common Adj'!AL22</f>
        <v>-544146.44999999995</v>
      </c>
      <c r="G18" s="155">
        <f>'[1]Common Adj'!AM22</f>
        <v>0</v>
      </c>
      <c r="H18" s="155">
        <f>'[1]Common Adj'!AN22</f>
        <v>0</v>
      </c>
      <c r="I18" s="2"/>
      <c r="J18" s="110">
        <f t="shared" si="0"/>
        <v>0</v>
      </c>
      <c r="K18" s="110">
        <f t="shared" si="1"/>
        <v>-544146.44999999995</v>
      </c>
      <c r="L18" s="110">
        <f t="shared" si="2"/>
        <v>0</v>
      </c>
      <c r="M18" s="110"/>
      <c r="N18" s="110"/>
      <c r="O18" s="110">
        <f>+F18</f>
        <v>-544146.44999999995</v>
      </c>
    </row>
    <row r="19" spans="1:15">
      <c r="A19" s="21">
        <f>'[1]Common Adj'!AG23</f>
        <v>10</v>
      </c>
      <c r="B19" s="22" t="str">
        <f>'[1]Common Adj'!AH23</f>
        <v>REMOVE DECOUPLING SCH 142 REVENUE</v>
      </c>
      <c r="C19" s="27"/>
      <c r="D19" s="155">
        <f>'[1]Common Adj'!AJ23</f>
        <v>16403352.696571918</v>
      </c>
      <c r="E19" s="155">
        <f>'[1]Common Adj'!AK23</f>
        <v>0</v>
      </c>
      <c r="F19" s="155">
        <f>'[1]Common Adj'!AL23</f>
        <v>-16403352.696571918</v>
      </c>
      <c r="G19" s="155">
        <f>'[1]Common Adj'!AM23</f>
        <v>0</v>
      </c>
      <c r="H19" s="155">
        <f>'[1]Common Adj'!AN23</f>
        <v>0</v>
      </c>
      <c r="I19" s="2"/>
      <c r="J19" s="110">
        <f t="shared" si="0"/>
        <v>0</v>
      </c>
      <c r="K19" s="110">
        <f t="shared" si="1"/>
        <v>-16403352.696571918</v>
      </c>
      <c r="L19" s="110">
        <f t="shared" si="2"/>
        <v>-16403352.696571918</v>
      </c>
      <c r="M19" s="110"/>
      <c r="N19" s="110"/>
      <c r="O19" s="110"/>
    </row>
    <row r="20" spans="1:15">
      <c r="A20" s="21">
        <f>'[1]Common Adj'!AG24</f>
        <v>11</v>
      </c>
      <c r="B20" s="22" t="str">
        <f>'[1]Common Adj'!AH24</f>
        <v>REMOVE DECOUPLING SCH 142 SURCHARGE AMORT EXPENSE</v>
      </c>
      <c r="C20" s="27"/>
      <c r="D20" s="155">
        <f>'[1]Common Adj'!AJ24</f>
        <v>-15601474.800000001</v>
      </c>
      <c r="E20" s="155">
        <f>'[1]Common Adj'!AK24</f>
        <v>0</v>
      </c>
      <c r="F20" s="155">
        <f>'[1]Common Adj'!AL24</f>
        <v>15601474.800000001</v>
      </c>
      <c r="G20" s="155">
        <f>'[1]Common Adj'!AM24</f>
        <v>0</v>
      </c>
      <c r="H20" s="155">
        <f>'[1]Common Adj'!AN24</f>
        <v>0</v>
      </c>
      <c r="I20" s="2"/>
      <c r="J20" s="110">
        <f t="shared" si="0"/>
        <v>0</v>
      </c>
      <c r="K20" s="110">
        <f t="shared" si="1"/>
        <v>15601474.800000001</v>
      </c>
      <c r="L20" s="110">
        <f t="shared" si="2"/>
        <v>0</v>
      </c>
      <c r="M20" s="110"/>
      <c r="N20" s="110"/>
      <c r="O20" s="110">
        <f>+F20</f>
        <v>15601474.800000001</v>
      </c>
    </row>
    <row r="21" spans="1:15">
      <c r="A21" s="21">
        <f>'[1]Common Adj'!AG25</f>
        <v>12</v>
      </c>
      <c r="B21" s="768" t="str">
        <f>'[1]Common Adj'!AH25</f>
        <v>GREEN POWER - SCH 135/136 (TAGS ELIM IN PAGE 4.03)</v>
      </c>
      <c r="C21" s="27"/>
      <c r="D21" s="155">
        <f>'[1]Common Adj'!AJ25</f>
        <v>4470609.87</v>
      </c>
      <c r="E21" s="155">
        <f>'[1]Common Adj'!AK25</f>
        <v>0</v>
      </c>
      <c r="F21" s="155">
        <f>'[1]Common Adj'!AL25</f>
        <v>-4470609.87</v>
      </c>
      <c r="G21" s="155">
        <f>'[1]Common Adj'!AM25</f>
        <v>0</v>
      </c>
      <c r="H21" s="155">
        <f>'[1]Common Adj'!AN25</f>
        <v>0</v>
      </c>
      <c r="I21" s="2"/>
      <c r="J21" s="110">
        <f t="shared" si="0"/>
        <v>0</v>
      </c>
      <c r="K21" s="110">
        <f t="shared" si="1"/>
        <v>-4470609.87</v>
      </c>
      <c r="L21" s="110">
        <f t="shared" si="2"/>
        <v>-4470609.87</v>
      </c>
      <c r="M21" s="110"/>
      <c r="N21" s="110"/>
      <c r="O21" s="110"/>
    </row>
    <row r="22" spans="1:15">
      <c r="A22" s="21">
        <f>'[1]Common Adj'!AG26</f>
        <v>13</v>
      </c>
      <c r="B22" s="768" t="str">
        <f>'[1]Common Adj'!AH26</f>
        <v>GREEN POWER - SCH 135/136 ELIMINATE UNDER EXPENSED</v>
      </c>
      <c r="C22" s="27"/>
      <c r="D22" s="155">
        <f>'[1]Common Adj'!AJ26</f>
        <v>-684145.61</v>
      </c>
      <c r="E22" s="155">
        <f>'[1]Common Adj'!AK26</f>
        <v>0</v>
      </c>
      <c r="F22" s="155">
        <f>'[1]Common Adj'!AL26</f>
        <v>684145.61</v>
      </c>
      <c r="G22" s="155">
        <f>'[1]Common Adj'!AM26</f>
        <v>0</v>
      </c>
      <c r="H22" s="155">
        <f>'[1]Common Adj'!AN26</f>
        <v>0</v>
      </c>
      <c r="I22" s="2"/>
      <c r="J22" s="110">
        <f t="shared" si="0"/>
        <v>0</v>
      </c>
      <c r="K22" s="110">
        <f t="shared" si="1"/>
        <v>684145.61</v>
      </c>
      <c r="L22" s="110">
        <f t="shared" si="2"/>
        <v>0</v>
      </c>
      <c r="M22" s="110"/>
      <c r="N22" s="110"/>
      <c r="O22" s="110">
        <f>+F22</f>
        <v>684145.61</v>
      </c>
    </row>
    <row r="23" spans="1:15">
      <c r="A23" s="21">
        <f>'[1]Common Adj'!AG27</f>
        <v>14</v>
      </c>
      <c r="B23" s="610" t="str">
        <f>'[1]Common Adj'!AH27</f>
        <v>REMOVE JPUD GAIN ON SALE SCH 133</v>
      </c>
      <c r="C23" s="27"/>
      <c r="D23" s="155">
        <f>'[1]Common Adj'!AJ27</f>
        <v>-1234.01</v>
      </c>
      <c r="E23" s="155">
        <f>'[1]Common Adj'!AK27</f>
        <v>0</v>
      </c>
      <c r="F23" s="155">
        <f>'[1]Common Adj'!AL27</f>
        <v>1234.01</v>
      </c>
      <c r="G23" s="155">
        <f>'[1]Common Adj'!AM27</f>
        <v>0</v>
      </c>
      <c r="H23" s="155">
        <f>'[1]Common Adj'!AN27</f>
        <v>0</v>
      </c>
      <c r="I23" s="2"/>
      <c r="J23" s="110">
        <f t="shared" si="0"/>
        <v>0</v>
      </c>
      <c r="K23" s="110">
        <f t="shared" si="1"/>
        <v>1234.01</v>
      </c>
      <c r="L23" s="110">
        <f t="shared" si="2"/>
        <v>1234.01</v>
      </c>
      <c r="M23" s="110"/>
      <c r="N23" s="110"/>
      <c r="O23" s="110"/>
    </row>
    <row r="24" spans="1:15">
      <c r="A24" s="21">
        <f>'[1]Common Adj'!AG28</f>
        <v>15</v>
      </c>
      <c r="B24" s="768" t="str">
        <f>'[1]Common Adj'!AH28</f>
        <v>TOTAL INCREASE (DECREASE) IN REVENUES</v>
      </c>
      <c r="C24" s="27"/>
      <c r="D24" s="769">
        <f>'[1]Common Adj'!AJ28</f>
        <v>190710324.65857193</v>
      </c>
      <c r="E24" s="769">
        <f>'[1]Common Adj'!AK28</f>
        <v>0</v>
      </c>
      <c r="F24" s="769">
        <f>'[1]Common Adj'!AL28</f>
        <v>-190710324.65857193</v>
      </c>
      <c r="G24" s="769">
        <f>'[1]Common Adj'!AM28</f>
        <v>0</v>
      </c>
      <c r="H24" s="769">
        <f>'[1]Common Adj'!AN28</f>
        <v>0</v>
      </c>
      <c r="I24" s="2"/>
      <c r="J24" s="2"/>
      <c r="K24" s="110">
        <f>SUM(K11:K23)</f>
        <v>-190710324.65857193</v>
      </c>
      <c r="L24" s="110">
        <f>SUM(L11:L23)</f>
        <v>-202501098.14060193</v>
      </c>
      <c r="M24" s="110">
        <f t="shared" ref="M24:O24" si="3">SUM(M11:M23)</f>
        <v>-16204.59</v>
      </c>
      <c r="N24" s="110">
        <f t="shared" si="3"/>
        <v>-3934495.8879700005</v>
      </c>
      <c r="O24" s="110">
        <f t="shared" si="3"/>
        <v>15741473.960000001</v>
      </c>
    </row>
    <row r="25" spans="1:15">
      <c r="A25" s="21">
        <f>'[1]Common Adj'!AG29</f>
        <v>16</v>
      </c>
      <c r="B25" s="40"/>
      <c r="C25" s="27"/>
      <c r="D25" s="27"/>
      <c r="E25" s="27"/>
      <c r="F25" s="27"/>
      <c r="G25" s="27"/>
      <c r="H25" s="155"/>
      <c r="I25" s="2"/>
      <c r="J25" s="2"/>
      <c r="K25" s="2"/>
      <c r="L25" s="2"/>
      <c r="M25" s="2"/>
      <c r="N25" s="2"/>
      <c r="O25" s="2"/>
    </row>
    <row r="26" spans="1:15">
      <c r="A26" s="21">
        <f>'[1]Common Adj'!AG30</f>
        <v>17</v>
      </c>
      <c r="B26" s="770" t="str">
        <f>'[1]Common Adj'!AH30</f>
        <v>DECREASE REVENUE SENSITIVE ITEMS FOR DECREASE IN REVENUES:</v>
      </c>
      <c r="C26" s="27"/>
      <c r="D26" s="27"/>
      <c r="E26" s="27"/>
      <c r="F26" s="27"/>
      <c r="G26" s="27"/>
      <c r="H26" s="155"/>
      <c r="I26" s="2"/>
      <c r="J26" s="2"/>
      <c r="K26" s="2"/>
      <c r="L26" s="2"/>
      <c r="M26" s="2"/>
      <c r="N26" s="2"/>
      <c r="O26" s="2"/>
    </row>
    <row r="27" spans="1:15">
      <c r="A27" s="21">
        <f>'[1]Common Adj'!AG31</f>
        <v>18</v>
      </c>
      <c r="B27" s="40" t="str">
        <f>'[1]Common Adj'!AH31</f>
        <v>BAD DEBTS</v>
      </c>
      <c r="C27" s="50">
        <f>'[1]Common Adj'!AI31</f>
        <v>8.4790000000000004E-3</v>
      </c>
      <c r="D27" s="26">
        <f>'[1]Common Adj'!AJ31</f>
        <v>1605619.9023454485</v>
      </c>
      <c r="E27" s="155">
        <f>'[1]Common Adj'!AK31</f>
        <v>0</v>
      </c>
      <c r="F27" s="155">
        <f>'[1]Common Adj'!AL31</f>
        <v>-1605619.9023454485</v>
      </c>
      <c r="G27" s="155">
        <f>'[1]Common Adj'!AM31</f>
        <v>0</v>
      </c>
      <c r="H27" s="155">
        <f>'[1]Common Adj'!AN31</f>
        <v>0</v>
      </c>
      <c r="I27" s="2"/>
      <c r="J27" s="2"/>
      <c r="K27" s="2"/>
      <c r="L27" s="2"/>
      <c r="M27" s="2"/>
      <c r="N27" s="2"/>
      <c r="O27" s="2"/>
    </row>
    <row r="28" spans="1:15">
      <c r="A28" s="21">
        <f>'[1]Common Adj'!AG32</f>
        <v>19</v>
      </c>
      <c r="B28" s="40" t="str">
        <f>'[1]Common Adj'!AH32</f>
        <v>ANNUAL FILING FEE</v>
      </c>
      <c r="C28" s="50">
        <f>'[1]Common Adj'!AI32</f>
        <v>2E-3</v>
      </c>
      <c r="D28" s="26">
        <f>'[1]Common Adj'!AJ32</f>
        <v>378728.60062400007</v>
      </c>
      <c r="E28" s="155">
        <f>'[1]Common Adj'!AK32</f>
        <v>0</v>
      </c>
      <c r="F28" s="155">
        <f>'[1]Common Adj'!AL32</f>
        <v>-378728.60062400007</v>
      </c>
      <c r="G28" s="155">
        <f>'[1]Common Adj'!AM32</f>
        <v>0</v>
      </c>
      <c r="H28" s="155">
        <f>'[1]Common Adj'!AN32</f>
        <v>0</v>
      </c>
      <c r="I28" s="2"/>
      <c r="J28" s="2"/>
      <c r="K28" s="2"/>
      <c r="L28" s="2"/>
      <c r="M28" s="2"/>
      <c r="N28" s="2"/>
      <c r="O28" s="2"/>
    </row>
    <row r="29" spans="1:15">
      <c r="A29" s="21">
        <f>'[1]Common Adj'!AG33</f>
        <v>20</v>
      </c>
      <c r="B29" s="40" t="str">
        <f>'[1]Common Adj'!AH33</f>
        <v>STATE UTILITY TAX</v>
      </c>
      <c r="C29" s="50">
        <f>'[1]Common Adj'!AI33</f>
        <v>3.8406000000000003E-2</v>
      </c>
      <c r="D29" s="26">
        <f>'[1]Common Adj'!AJ33</f>
        <v>7272725.317782674</v>
      </c>
      <c r="E29" s="155">
        <f>'[1]Common Adj'!AK33</f>
        <v>0</v>
      </c>
      <c r="F29" s="155">
        <f>'[1]Common Adj'!AL33</f>
        <v>-7272725.317782674</v>
      </c>
      <c r="G29" s="155">
        <f>'[1]Common Adj'!AM33</f>
        <v>0</v>
      </c>
      <c r="H29" s="155">
        <f>'[1]Common Adj'!AN33</f>
        <v>0</v>
      </c>
      <c r="I29" s="2"/>
      <c r="J29" s="2"/>
      <c r="K29" s="2"/>
      <c r="L29" s="2"/>
      <c r="M29" s="2"/>
      <c r="N29" s="2"/>
      <c r="O29" s="2"/>
    </row>
    <row r="30" spans="1:15">
      <c r="A30" s="21">
        <f>'[1]Common Adj'!AG34</f>
        <v>21</v>
      </c>
      <c r="B30" s="40" t="str">
        <f>'[1]Common Adj'!AH34</f>
        <v>TOTAL</v>
      </c>
      <c r="C30" s="27"/>
      <c r="D30" s="769">
        <f>'[1]Common Adj'!AJ34</f>
        <v>9257073.8207521215</v>
      </c>
      <c r="E30" s="769">
        <f>'[1]Common Adj'!AK34</f>
        <v>0</v>
      </c>
      <c r="F30" s="769">
        <f>'[1]Common Adj'!AL34</f>
        <v>-9257073.8207521215</v>
      </c>
      <c r="G30" s="769">
        <f>'[1]Common Adj'!AM34</f>
        <v>0</v>
      </c>
      <c r="H30" s="769">
        <f>'[1]Common Adj'!AN34</f>
        <v>0</v>
      </c>
      <c r="I30" s="2"/>
      <c r="J30" s="2"/>
      <c r="K30" s="2"/>
      <c r="L30" s="2"/>
      <c r="M30" s="2"/>
      <c r="N30" s="2"/>
      <c r="O30" s="2"/>
    </row>
    <row r="31" spans="1:15">
      <c r="A31" s="21">
        <f>'[1]Common Adj'!AG35</f>
        <v>22</v>
      </c>
      <c r="B31" s="40"/>
      <c r="C31" s="27"/>
      <c r="D31" s="27"/>
      <c r="E31" s="27"/>
      <c r="F31" s="27"/>
      <c r="G31" s="27"/>
      <c r="H31" s="155"/>
      <c r="I31" s="2"/>
      <c r="J31" s="2"/>
      <c r="K31" s="2"/>
      <c r="L31" s="2"/>
      <c r="M31" s="2"/>
      <c r="N31" s="2"/>
      <c r="O31" s="2"/>
    </row>
    <row r="32" spans="1:15">
      <c r="A32" s="21">
        <f>'[1]Common Adj'!AG36</f>
        <v>23</v>
      </c>
      <c r="B32" s="35" t="str">
        <f>'[1]Common Adj'!AH36</f>
        <v>REMOVE EXPENSES ASSOCIATED WITH RIDERS</v>
      </c>
      <c r="C32" s="27"/>
      <c r="D32" s="27"/>
      <c r="E32" s="27"/>
      <c r="F32" s="27"/>
      <c r="G32" s="27"/>
      <c r="H32" s="155"/>
      <c r="I32" s="2"/>
      <c r="J32" s="2"/>
      <c r="K32" s="2"/>
      <c r="L32" s="2"/>
      <c r="M32" s="2"/>
      <c r="N32" s="2"/>
      <c r="O32" s="2"/>
    </row>
    <row r="33" spans="1:15">
      <c r="A33" s="21">
        <f>'[1]Common Adj'!AG37</f>
        <v>24</v>
      </c>
      <c r="B33" s="766" t="str">
        <f>'[1]Common Adj'!AH37</f>
        <v>REMOVE CONSERVATION RIDER - SCHEDULE 120</v>
      </c>
      <c r="C33" s="27"/>
      <c r="D33" s="155">
        <f>'[1]Common Adj'!AJ37</f>
        <v>97087902.950000003</v>
      </c>
      <c r="E33" s="155">
        <f>'[1]Common Adj'!AK37</f>
        <v>0</v>
      </c>
      <c r="F33" s="155">
        <f>'[1]Common Adj'!AL37</f>
        <v>-97087902.950000003</v>
      </c>
      <c r="G33" s="155">
        <f>'[1]Common Adj'!AM37</f>
        <v>0</v>
      </c>
      <c r="H33" s="155">
        <f>'[1]Common Adj'!AN37</f>
        <v>0</v>
      </c>
      <c r="I33" s="2"/>
      <c r="J33" s="2"/>
      <c r="K33" s="2"/>
      <c r="L33" s="2"/>
      <c r="M33" s="2"/>
      <c r="N33" s="2"/>
      <c r="O33" s="2"/>
    </row>
    <row r="34" spans="1:15">
      <c r="A34" s="21">
        <f>'[1]Common Adj'!AG38</f>
        <v>25</v>
      </c>
      <c r="B34" s="25" t="str">
        <f>'[1]Common Adj'!AH38</f>
        <v>REMOVE PROPERTY TAX AMORTIZATION EXP - SCHEDULE 140</v>
      </c>
      <c r="C34" s="27"/>
      <c r="D34" s="155">
        <f>'[1]Common Adj'!AJ38</f>
        <v>59265943.382832997</v>
      </c>
      <c r="E34" s="155">
        <f>'[1]Common Adj'!AK38</f>
        <v>0</v>
      </c>
      <c r="F34" s="155">
        <f>'[1]Common Adj'!AL38</f>
        <v>-59265943.382832997</v>
      </c>
      <c r="G34" s="155">
        <f>'[1]Common Adj'!AM38</f>
        <v>0</v>
      </c>
      <c r="H34" s="155">
        <f>'[1]Common Adj'!AN38</f>
        <v>0</v>
      </c>
      <c r="I34" s="2"/>
      <c r="J34" s="2"/>
      <c r="K34" s="2"/>
      <c r="L34" s="2"/>
      <c r="M34" s="2"/>
      <c r="N34" s="2"/>
      <c r="O34" s="2"/>
    </row>
    <row r="35" spans="1:15">
      <c r="A35" s="21">
        <f>'[1]Common Adj'!AG39</f>
        <v>26</v>
      </c>
      <c r="B35" s="232" t="str">
        <f>'[1]Common Adj'!AH39</f>
        <v>REMOVE MUNICIPAL TAXES - SCHEDULE 81</v>
      </c>
      <c r="C35" s="27"/>
      <c r="D35" s="155">
        <f>'[1]Common Adj'!AJ39</f>
        <v>82000442.209999993</v>
      </c>
      <c r="E35" s="155">
        <f>'[1]Common Adj'!AK39</f>
        <v>0</v>
      </c>
      <c r="F35" s="155">
        <f>'[1]Common Adj'!AL39</f>
        <v>-82000442.209999993</v>
      </c>
      <c r="G35" s="155">
        <f>'[1]Common Adj'!AM39</f>
        <v>0</v>
      </c>
      <c r="H35" s="155">
        <f>'[1]Common Adj'!AN39</f>
        <v>0</v>
      </c>
      <c r="I35" s="2"/>
      <c r="J35" s="2"/>
      <c r="K35" s="2"/>
      <c r="L35" s="2"/>
      <c r="M35" s="2"/>
      <c r="N35" s="2"/>
      <c r="O35" s="2"/>
    </row>
    <row r="36" spans="1:15">
      <c r="A36" s="21">
        <f>'[1]Common Adj'!AG40</f>
        <v>27</v>
      </c>
      <c r="B36" s="232" t="str">
        <f>'[1]Common Adj'!AH40</f>
        <v>REMOVE LOW INCOME AMORTIZATION - SCHEDULE 129</v>
      </c>
      <c r="C36" s="27"/>
      <c r="D36" s="155">
        <f>'[1]Common Adj'!AJ40</f>
        <v>17158857.68</v>
      </c>
      <c r="E36" s="155">
        <f>'[1]Common Adj'!AK40</f>
        <v>0</v>
      </c>
      <c r="F36" s="155">
        <f>'[1]Common Adj'!AL40</f>
        <v>-17158857.68</v>
      </c>
      <c r="G36" s="155">
        <f>'[1]Common Adj'!AM40</f>
        <v>0</v>
      </c>
      <c r="H36" s="155">
        <f>'[1]Common Adj'!AN40</f>
        <v>0</v>
      </c>
      <c r="I36" s="2"/>
      <c r="J36" s="2"/>
      <c r="K36" s="2"/>
      <c r="L36" s="2"/>
      <c r="M36" s="2"/>
      <c r="N36" s="2"/>
      <c r="O36" s="2"/>
    </row>
    <row r="37" spans="1:15">
      <c r="A37" s="21">
        <f>'[1]Common Adj'!AG41</f>
        <v>28</v>
      </c>
      <c r="B37" s="22" t="str">
        <f>'[1]Common Adj'!AH41</f>
        <v>REMOVE RESIDENTIAL EXCHANGE - SCH 194</v>
      </c>
      <c r="C37" s="27"/>
      <c r="D37" s="155">
        <f>'[1]Common Adj'!AJ41</f>
        <v>-77453659.510000005</v>
      </c>
      <c r="E37" s="155">
        <f>'[1]Common Adj'!AK41</f>
        <v>0</v>
      </c>
      <c r="F37" s="155">
        <f>'[1]Common Adj'!AL41</f>
        <v>77453659.510000005</v>
      </c>
      <c r="G37" s="155">
        <f>'[1]Common Adj'!AM41</f>
        <v>0</v>
      </c>
      <c r="H37" s="155">
        <f>'[1]Common Adj'!AN41</f>
        <v>0</v>
      </c>
      <c r="I37" s="2"/>
      <c r="J37" s="2"/>
      <c r="K37" s="2"/>
      <c r="L37" s="2"/>
      <c r="M37" s="2"/>
      <c r="N37" s="2"/>
      <c r="O37" s="2"/>
    </row>
    <row r="38" spans="1:15">
      <c r="A38" s="21">
        <f>'[1]Common Adj'!AG42</f>
        <v>29</v>
      </c>
      <c r="B38" s="22" t="str">
        <f>'[1]Common Adj'!AH42</f>
        <v>REMOVE AMORT ON INTEREST ON REC PROCEEDS SCH 137</v>
      </c>
      <c r="C38" s="27"/>
      <c r="D38" s="155">
        <f>'[1]Common Adj'!AJ42</f>
        <v>-83311.960000000006</v>
      </c>
      <c r="E38" s="155">
        <f>'[1]Common Adj'!AK42</f>
        <v>0</v>
      </c>
      <c r="F38" s="155">
        <f>'[1]Common Adj'!AL42</f>
        <v>83311.960000000006</v>
      </c>
      <c r="G38" s="155">
        <f>'[1]Common Adj'!AM42</f>
        <v>0</v>
      </c>
      <c r="H38" s="155">
        <f>'[1]Common Adj'!AN42</f>
        <v>0</v>
      </c>
      <c r="I38" s="2"/>
      <c r="J38" s="2"/>
      <c r="K38" s="2"/>
      <c r="L38" s="2"/>
      <c r="M38" s="2"/>
      <c r="N38" s="2"/>
      <c r="O38" s="2"/>
    </row>
    <row r="39" spans="1:15">
      <c r="A39" s="21">
        <f>'[1]Common Adj'!AG43</f>
        <v>30</v>
      </c>
      <c r="B39" s="22" t="str">
        <f>'[1]Common Adj'!AH43</f>
        <v>GREEN POWER - SCH 135/136 TAGS CHARGED TO 557 (removed in Pwr Cost Adj)</v>
      </c>
      <c r="C39" s="27"/>
      <c r="D39" s="155">
        <f>'[1]Common Adj'!AJ43</f>
        <v>1459363.53</v>
      </c>
      <c r="E39" s="155">
        <f>'[1]Common Adj'!AK43</f>
        <v>1459363.53</v>
      </c>
      <c r="F39" s="155">
        <f>'[1]Common Adj'!AL43</f>
        <v>0</v>
      </c>
      <c r="G39" s="155">
        <f>'[1]Common Adj'!AM43</f>
        <v>1459363.53</v>
      </c>
      <c r="H39" s="155">
        <f>'[1]Common Adj'!AN43</f>
        <v>0</v>
      </c>
      <c r="I39" s="2"/>
      <c r="J39" s="2"/>
      <c r="K39" s="2"/>
      <c r="L39" s="2"/>
      <c r="M39" s="2"/>
      <c r="N39" s="2"/>
      <c r="O39" s="2"/>
    </row>
    <row r="40" spans="1:15">
      <c r="A40" s="21">
        <f>'[1]Common Adj'!AG44</f>
        <v>31</v>
      </c>
      <c r="B40" s="233" t="str">
        <f>'[1]Common Adj'!AH44</f>
        <v>GREEN POWER - SCH 135/136 CHARGED TO C.99999.03.37.01</v>
      </c>
      <c r="C40" s="27"/>
      <c r="D40" s="155">
        <f>'[1]Common Adj'!AJ44</f>
        <v>964405.32000000007</v>
      </c>
      <c r="E40" s="155">
        <f>'[1]Common Adj'!AK44</f>
        <v>0</v>
      </c>
      <c r="F40" s="155">
        <f>'[1]Common Adj'!AL44</f>
        <v>-964405.32000000007</v>
      </c>
      <c r="G40" s="155">
        <f>'[1]Common Adj'!AM44</f>
        <v>0</v>
      </c>
      <c r="H40" s="155">
        <f>'[1]Common Adj'!AN44</f>
        <v>0</v>
      </c>
      <c r="I40" s="2"/>
      <c r="J40" s="2"/>
      <c r="K40" s="2"/>
      <c r="L40" s="2"/>
      <c r="M40" s="2"/>
      <c r="N40" s="2"/>
      <c r="O40" s="2"/>
    </row>
    <row r="41" spans="1:15">
      <c r="A41" s="21">
        <f>'[1]Common Adj'!AG45</f>
        <v>32</v>
      </c>
      <c r="B41" s="233" t="str">
        <f>'[1]Common Adj'!AH45</f>
        <v>GREEN POWER - SCH 135/136 BENEFITS PORTION OF ADMIN</v>
      </c>
      <c r="C41" s="27"/>
      <c r="D41" s="155">
        <f>'[1]Common Adj'!AJ45</f>
        <v>29354.23</v>
      </c>
      <c r="E41" s="155">
        <f>'[1]Common Adj'!AK45</f>
        <v>0</v>
      </c>
      <c r="F41" s="155">
        <f>'[1]Common Adj'!AL45</f>
        <v>-29354.23</v>
      </c>
      <c r="G41" s="155">
        <f>'[1]Common Adj'!AM45</f>
        <v>0</v>
      </c>
      <c r="H41" s="155">
        <f>'[1]Common Adj'!AN45</f>
        <v>0</v>
      </c>
      <c r="I41" s="2"/>
      <c r="J41" s="2"/>
      <c r="K41" s="2"/>
      <c r="L41" s="2"/>
      <c r="M41" s="2"/>
      <c r="N41" s="2"/>
      <c r="O41" s="2"/>
    </row>
    <row r="42" spans="1:15">
      <c r="A42" s="21">
        <f>'[1]Common Adj'!AG46</f>
        <v>33</v>
      </c>
      <c r="B42" s="233" t="str">
        <f>'[1]Common Adj'!AH46</f>
        <v>GREEN POWER - SCH 135/136 TAXES PORTION OF ADMIN</v>
      </c>
      <c r="C42" s="27"/>
      <c r="D42" s="155">
        <f>'[1]Common Adj'!AJ46</f>
        <v>7384.6</v>
      </c>
      <c r="E42" s="155">
        <f>'[1]Common Adj'!AK46</f>
        <v>0</v>
      </c>
      <c r="F42" s="155">
        <f>'[1]Common Adj'!AL46</f>
        <v>-7384.6</v>
      </c>
      <c r="G42" s="155">
        <f>'[1]Common Adj'!AM46</f>
        <v>0</v>
      </c>
      <c r="H42" s="155">
        <f>'[1]Common Adj'!AN46</f>
        <v>0</v>
      </c>
      <c r="I42" s="2"/>
      <c r="J42" s="2"/>
      <c r="K42" s="2"/>
      <c r="L42" s="2"/>
      <c r="M42" s="2"/>
      <c r="N42" s="2"/>
      <c r="O42" s="2"/>
    </row>
    <row r="43" spans="1:15">
      <c r="A43" s="21">
        <f>'[1]Common Adj'!AG47</f>
        <v>34</v>
      </c>
      <c r="B43" s="19"/>
      <c r="C43" s="27"/>
      <c r="D43" s="600">
        <f>'[1]Common Adj'!AJ47</f>
        <v>180436682.43283296</v>
      </c>
      <c r="E43" s="600">
        <f>'[1]Common Adj'!AK47</f>
        <v>1459363.53</v>
      </c>
      <c r="F43" s="600">
        <f>'[1]Common Adj'!AL47</f>
        <v>-178977318.90283296</v>
      </c>
      <c r="G43" s="600">
        <f>'[1]Common Adj'!AM47</f>
        <v>1459363.53</v>
      </c>
      <c r="H43" s="600">
        <f>'[1]Common Adj'!AN47</f>
        <v>0</v>
      </c>
      <c r="I43" s="2"/>
      <c r="J43" s="2"/>
      <c r="K43" s="2"/>
      <c r="L43" s="2"/>
      <c r="M43" s="2"/>
      <c r="N43" s="2"/>
      <c r="O43" s="2"/>
    </row>
    <row r="44" spans="1:15">
      <c r="A44" s="21">
        <f>'[1]Common Adj'!AG48</f>
        <v>35</v>
      </c>
      <c r="B44" s="27"/>
      <c r="C44" s="27"/>
      <c r="D44" s="27"/>
      <c r="E44" s="27"/>
      <c r="F44" s="27"/>
      <c r="G44" s="27"/>
      <c r="H44" s="27"/>
      <c r="I44" s="2"/>
      <c r="J44" s="2"/>
      <c r="K44" s="2"/>
      <c r="L44" s="2"/>
      <c r="M44" s="2"/>
      <c r="N44" s="2"/>
      <c r="O44" s="2"/>
    </row>
    <row r="45" spans="1:15">
      <c r="A45" s="21">
        <f>'[1]Common Adj'!AG49</f>
        <v>36</v>
      </c>
      <c r="B45" s="19" t="str">
        <f>'[1]Common Adj'!AH49</f>
        <v>INCREASE (DECREASE) OPERATING INCOME BEFORE FIT</v>
      </c>
      <c r="C45" s="27"/>
      <c r="D45" s="26">
        <f>'[1]Common Adj'!AJ49</f>
        <v>1016568.4049868584</v>
      </c>
      <c r="E45" s="26">
        <f>'[1]Common Adj'!AK49</f>
        <v>-1459363.53</v>
      </c>
      <c r="F45" s="26">
        <f>'[1]Common Adj'!AL49</f>
        <v>-2475931.9349868596</v>
      </c>
      <c r="G45" s="26">
        <f>'[1]Common Adj'!AM49</f>
        <v>-1459363.53</v>
      </c>
      <c r="H45" s="26">
        <f>'[1]Common Adj'!AN49</f>
        <v>0</v>
      </c>
      <c r="I45" s="2"/>
      <c r="J45" s="2"/>
      <c r="K45" s="2"/>
      <c r="L45" s="2"/>
      <c r="M45" s="2"/>
      <c r="N45" s="2"/>
      <c r="O45" s="2"/>
    </row>
    <row r="46" spans="1:15">
      <c r="A46" s="21">
        <f>'[1]Common Adj'!AG50</f>
        <v>37</v>
      </c>
      <c r="B46" s="19" t="str">
        <f>'[1]Common Adj'!AH50</f>
        <v>INCREASE (DECREASE) FIT</v>
      </c>
      <c r="C46" s="48">
        <f>'[1]Common Adj'!AI50</f>
        <v>0.21</v>
      </c>
      <c r="D46" s="611">
        <f>'[1]Common Adj'!AJ50</f>
        <v>213479.36504724025</v>
      </c>
      <c r="E46" s="611">
        <f>'[1]Common Adj'!AK50</f>
        <v>-306466.34129999997</v>
      </c>
      <c r="F46" s="611">
        <f>'[1]Common Adj'!AL50</f>
        <v>-519945.70634724048</v>
      </c>
      <c r="G46" s="611">
        <f>'[1]Common Adj'!AM50</f>
        <v>-306466.34129999997</v>
      </c>
      <c r="H46" s="612">
        <f>'[1]Common Adj'!AN50</f>
        <v>0</v>
      </c>
      <c r="I46" s="2"/>
      <c r="J46" s="2"/>
      <c r="K46" s="2"/>
      <c r="L46" s="2"/>
      <c r="M46" s="2"/>
      <c r="N46" s="2"/>
      <c r="O46" s="2"/>
    </row>
    <row r="47" spans="1:15" ht="13.5" thickBot="1">
      <c r="A47" s="21">
        <f>'[1]Common Adj'!AG51</f>
        <v>38</v>
      </c>
      <c r="B47" s="19" t="str">
        <f>'[1]Common Adj'!AH51</f>
        <v>INCREASE (DECREASE) NOI</v>
      </c>
      <c r="C47" s="27"/>
      <c r="D47" s="97">
        <f>'[1]Common Adj'!AJ51</f>
        <v>803089.03993961809</v>
      </c>
      <c r="E47" s="97">
        <f>'[1]Common Adj'!AK51</f>
        <v>-1152897.1887000001</v>
      </c>
      <c r="F47" s="97">
        <f>'[1]Common Adj'!AL51</f>
        <v>-1955986.228639619</v>
      </c>
      <c r="G47" s="97">
        <f>'[1]Common Adj'!AM51</f>
        <v>-1152897.1887000001</v>
      </c>
      <c r="H47" s="97">
        <f>'[1]Common Adj'!AN51</f>
        <v>0</v>
      </c>
      <c r="I47" s="2"/>
      <c r="J47" s="2"/>
      <c r="K47" s="2"/>
      <c r="L47" s="2"/>
      <c r="M47" s="2"/>
      <c r="N47" s="2"/>
      <c r="O47" s="2"/>
    </row>
    <row r="48" spans="1:15" ht="13.5" thickTop="1">
      <c r="A48" s="192"/>
      <c r="B48" s="192"/>
      <c r="C48" s="192"/>
      <c r="D48" s="192"/>
      <c r="E48" s="192"/>
      <c r="F48" s="192"/>
      <c r="G48" s="192"/>
      <c r="H48" s="192"/>
    </row>
    <row r="49" spans="1:8">
      <c r="A49" s="209"/>
      <c r="B49" s="208"/>
      <c r="C49" s="208"/>
      <c r="D49" s="208"/>
      <c r="E49" s="208"/>
      <c r="F49" s="208"/>
      <c r="G49" s="208"/>
      <c r="H49" s="208"/>
    </row>
    <row r="50" spans="1:8">
      <c r="A50" s="192"/>
      <c r="B50" s="192"/>
      <c r="C50" s="192"/>
      <c r="D50" s="192"/>
      <c r="E50" s="192"/>
      <c r="F50" s="192"/>
      <c r="G50" s="192"/>
      <c r="H50" s="192"/>
    </row>
  </sheetData>
  <printOptions horizontalCentered="1"/>
  <pageMargins left="0.25" right="0.25" top="0.87" bottom="0.75" header="0.3" footer="0.3"/>
  <pageSetup scale="57"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"/>
  <sheetViews>
    <sheetView workbookViewId="0">
      <selection activeCell="L37" sqref="L37"/>
    </sheetView>
  </sheetViews>
  <sheetFormatPr defaultColWidth="8.85546875" defaultRowHeight="12.75"/>
  <cols>
    <col min="1" max="16384" width="8.85546875" style="94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3"/>
  <sheetViews>
    <sheetView zoomScale="80" zoomScaleNormal="80" workbookViewId="0">
      <selection sqref="A1:H32"/>
    </sheetView>
  </sheetViews>
  <sheetFormatPr defaultColWidth="8.85546875" defaultRowHeight="12.75"/>
  <cols>
    <col min="1" max="1" width="5.42578125" style="94" bestFit="1" customWidth="1"/>
    <col min="2" max="2" width="59.85546875" style="94" bestFit="1" customWidth="1"/>
    <col min="3" max="3" width="4.5703125" style="94" bestFit="1" customWidth="1"/>
    <col min="4" max="5" width="13.28515625" style="94" bestFit="1" customWidth="1"/>
    <col min="6" max="6" width="13.5703125" style="94" bestFit="1" customWidth="1"/>
    <col min="7" max="7" width="13.28515625" style="94" bestFit="1" customWidth="1"/>
    <col min="8" max="8" width="13.5703125" style="94" customWidth="1"/>
    <col min="9" max="16384" width="8.85546875" style="94"/>
  </cols>
  <sheetData>
    <row r="1" spans="1:8">
      <c r="A1" s="608"/>
      <c r="B1" s="27"/>
      <c r="C1" s="229"/>
      <c r="D1" s="229"/>
      <c r="E1" s="96"/>
      <c r="F1" s="96"/>
      <c r="G1" s="96"/>
      <c r="H1" s="96"/>
    </row>
    <row r="2" spans="1:8">
      <c r="A2" s="608"/>
      <c r="B2" s="27"/>
      <c r="C2" s="229"/>
      <c r="D2" s="229"/>
      <c r="E2" s="96"/>
      <c r="F2" s="96"/>
      <c r="G2" s="96"/>
      <c r="H2" s="96"/>
    </row>
    <row r="3" spans="1:8">
      <c r="A3" s="608"/>
      <c r="B3" s="27"/>
      <c r="C3" s="229"/>
      <c r="D3" s="229"/>
      <c r="E3" s="96"/>
      <c r="F3" s="96"/>
      <c r="G3" s="96"/>
      <c r="H3" s="96"/>
    </row>
    <row r="4" spans="1:8">
      <c r="A4" s="608"/>
      <c r="B4" s="27"/>
      <c r="C4" s="229"/>
      <c r="D4" s="229"/>
      <c r="E4" s="96"/>
      <c r="F4" s="96"/>
      <c r="G4" s="96"/>
      <c r="H4" s="96"/>
    </row>
    <row r="5" spans="1:8">
      <c r="A5" s="761" t="str">
        <f>'[1]Common Adj'!EO5</f>
        <v>PUGET SOUND ENERGY - ELECTRIC</v>
      </c>
      <c r="B5" s="761"/>
      <c r="C5" s="761"/>
      <c r="D5" s="761"/>
      <c r="E5" s="761"/>
      <c r="F5" s="761"/>
      <c r="G5" s="761"/>
      <c r="H5" s="761"/>
    </row>
    <row r="6" spans="1:8">
      <c r="A6" s="16" t="str">
        <f>'[1]Common Adj'!EO6</f>
        <v>AMA TO EOP DEPRECIATION</v>
      </c>
      <c r="B6" s="16"/>
      <c r="C6" s="16"/>
      <c r="D6" s="16"/>
      <c r="E6" s="16"/>
      <c r="F6" s="16"/>
      <c r="G6" s="16"/>
      <c r="H6" s="16"/>
    </row>
    <row r="7" spans="1:8">
      <c r="A7" s="761" t="str">
        <f>'[1]Common Adj'!EO7</f>
        <v>12 MONTHS ENDED DECEMBER 31, 2018</v>
      </c>
      <c r="B7" s="761"/>
      <c r="C7" s="761"/>
      <c r="D7" s="761"/>
      <c r="E7" s="761"/>
      <c r="F7" s="761"/>
      <c r="G7" s="761"/>
      <c r="H7" s="761"/>
    </row>
    <row r="8" spans="1:8" ht="13.5" thickBot="1">
      <c r="A8" s="761" t="str">
        <f>'[1]Common Adj'!EO8</f>
        <v>2019 GENERAL RATE CASE</v>
      </c>
      <c r="B8" s="761"/>
      <c r="C8" s="761"/>
      <c r="D8" s="761"/>
      <c r="E8" s="761"/>
      <c r="F8" s="761"/>
      <c r="G8" s="761"/>
      <c r="H8" s="761"/>
    </row>
    <row r="9" spans="1:8" ht="13.5" thickBot="1">
      <c r="A9" s="27"/>
      <c r="B9" s="27"/>
      <c r="C9" s="27"/>
      <c r="D9" s="762"/>
      <c r="E9" s="762"/>
      <c r="F9" s="609">
        <f>'[1]Common Adj'!ET9</f>
        <v>6.1899999999999995</v>
      </c>
      <c r="G9" s="762"/>
      <c r="H9" s="614" t="str">
        <f>'[1]Common Adj'!EV9</f>
        <v>N/A</v>
      </c>
    </row>
    <row r="10" spans="1:8">
      <c r="A10" s="27"/>
      <c r="B10" s="27"/>
      <c r="C10" s="27"/>
      <c r="D10" s="152" t="str">
        <f>'[1]Common Adj'!ER10</f>
        <v>TY</v>
      </c>
      <c r="E10" s="138"/>
      <c r="F10" s="608" t="str">
        <f>'[1]Common Adj'!ET10</f>
        <v>RESTATED</v>
      </c>
      <c r="G10" s="138"/>
      <c r="H10" s="608" t="str">
        <f>'[1]Common Adj'!EV10</f>
        <v>PROFORMA</v>
      </c>
    </row>
    <row r="11" spans="1:8">
      <c r="A11" s="608" t="str">
        <f>'[1]Common Adj'!EO11</f>
        <v>LINE</v>
      </c>
      <c r="B11" s="27">
        <f>'[1]Common Adj'!EP11</f>
        <v>0</v>
      </c>
      <c r="C11" s="229"/>
      <c r="D11" s="608" t="str">
        <f>'[1]Common Adj'!ER11</f>
        <v>ACTUAL</v>
      </c>
      <c r="E11" s="608" t="str">
        <f>'[1]Common Adj'!ES11</f>
        <v>RESTATED</v>
      </c>
      <c r="F11" s="608" t="str">
        <f>'[1]Common Adj'!ET11</f>
        <v>ADJUSTMENT</v>
      </c>
      <c r="G11" s="608" t="str">
        <f>'[1]Common Adj'!EU11</f>
        <v>PROFORMA</v>
      </c>
      <c r="H11" s="608" t="str">
        <f>'[1]Common Adj'!EV11</f>
        <v>ADJUSTMENT</v>
      </c>
    </row>
    <row r="12" spans="1:8">
      <c r="A12" s="17" t="str">
        <f>'[1]Common Adj'!EO12</f>
        <v>NO.</v>
      </c>
      <c r="B12" s="32" t="str">
        <f>'[1]Common Adj'!EP12</f>
        <v>DESCRIPTION</v>
      </c>
      <c r="C12" s="772"/>
      <c r="D12" s="32" t="str">
        <f>'[1]Common Adj'!ER12</f>
        <v>(a)</v>
      </c>
      <c r="E12" s="17" t="str">
        <f>'[1]Common Adj'!ES12</f>
        <v>(b)</v>
      </c>
      <c r="F12" s="32" t="str">
        <f>'[1]Common Adj'!ET12</f>
        <v>(c)=(b)-(a)</v>
      </c>
      <c r="G12" s="17" t="str">
        <f>'[1]Common Adj'!EU12</f>
        <v>(d)</v>
      </c>
      <c r="H12" s="32" t="str">
        <f>'[1]Common Adj'!EV12</f>
        <v>(e)=(d)-(b)</v>
      </c>
    </row>
    <row r="13" spans="1:8">
      <c r="A13" s="40"/>
      <c r="B13" s="27"/>
      <c r="C13" s="27"/>
      <c r="D13" s="27"/>
      <c r="E13" s="27"/>
      <c r="F13" s="27"/>
      <c r="G13" s="27"/>
      <c r="H13" s="27"/>
    </row>
    <row r="14" spans="1:8">
      <c r="A14" s="20">
        <f>'[1]Common Adj'!EO14</f>
        <v>1</v>
      </c>
      <c r="B14" s="771" t="str">
        <f>'[1]Common Adj'!EP14</f>
        <v>403 ELEC. DEPRECIATION EXPENSE</v>
      </c>
      <c r="C14" s="27"/>
      <c r="D14" s="54">
        <f>'[1]Common Adj'!ER14</f>
        <v>316437620.50999957</v>
      </c>
      <c r="E14" s="54">
        <f>'[1]Common Adj'!ES14</f>
        <v>320871178.06530237</v>
      </c>
      <c r="F14" s="54">
        <f>'[1]Common Adj'!ET14</f>
        <v>4433557.5553027987</v>
      </c>
      <c r="G14" s="54">
        <f>'[1]Common Adj'!EU14</f>
        <v>320871178.06530237</v>
      </c>
      <c r="H14" s="54">
        <f>'[1]Common Adj'!EV14</f>
        <v>0</v>
      </c>
    </row>
    <row r="15" spans="1:8">
      <c r="A15" s="20">
        <f>'[1]Common Adj'!EO15</f>
        <v>2</v>
      </c>
      <c r="B15" s="771" t="str">
        <f>'[1]Common Adj'!EP15</f>
        <v>403 ELEC. PORTION OF COMMON</v>
      </c>
      <c r="C15" s="27"/>
      <c r="D15" s="31">
        <f>'[1]Common Adj'!ER15</f>
        <v>17479184.218140036</v>
      </c>
      <c r="E15" s="31">
        <f>'[1]Common Adj'!ES15</f>
        <v>18643869.746868491</v>
      </c>
      <c r="F15" s="31">
        <f>'[1]Common Adj'!ET15</f>
        <v>1164685.5287284553</v>
      </c>
      <c r="G15" s="31">
        <f>'[1]Common Adj'!EU15</f>
        <v>18643869.746868491</v>
      </c>
      <c r="H15" s="31">
        <f>'[1]Common Adj'!EV15</f>
        <v>0</v>
      </c>
    </row>
    <row r="16" spans="1:8">
      <c r="A16" s="20">
        <f>'[1]Common Adj'!EO16</f>
        <v>3</v>
      </c>
      <c r="B16" s="771" t="str">
        <f>'[1]Common Adj'!EP16</f>
        <v>404 ELEC. DEPRECIATION EXPENSE</v>
      </c>
      <c r="C16" s="27"/>
      <c r="D16" s="31">
        <f>'[1]Common Adj'!ER16</f>
        <v>15706525.089999994</v>
      </c>
      <c r="E16" s="31">
        <f>'[1]Common Adj'!ES16</f>
        <v>15702575.549999984</v>
      </c>
      <c r="F16" s="31">
        <f>'[1]Common Adj'!ET16</f>
        <v>-3949.5400000102818</v>
      </c>
      <c r="G16" s="31">
        <f>'[1]Common Adj'!EU16</f>
        <v>15702575.549999984</v>
      </c>
      <c r="H16" s="31">
        <f>'[1]Common Adj'!EV16</f>
        <v>0</v>
      </c>
    </row>
    <row r="17" spans="1:8">
      <c r="A17" s="20">
        <f>'[1]Common Adj'!EO17</f>
        <v>4</v>
      </c>
      <c r="B17" s="771" t="str">
        <f>'[1]Common Adj'!EP17</f>
        <v>404 ELEC. PORTION OF COMMON</v>
      </c>
      <c r="C17" s="27"/>
      <c r="D17" s="31">
        <f>'[1]Common Adj'!ER17</f>
        <v>44372353.199617065</v>
      </c>
      <c r="E17" s="31">
        <f>'[1]Common Adj'!ES17</f>
        <v>60095545.457455039</v>
      </c>
      <c r="F17" s="31">
        <f>'[1]Common Adj'!ET17</f>
        <v>15723192.257837974</v>
      </c>
      <c r="G17" s="31">
        <f>'[1]Common Adj'!EU17</f>
        <v>60095545.457455039</v>
      </c>
      <c r="H17" s="31">
        <f>'[1]Common Adj'!EV17</f>
        <v>0</v>
      </c>
    </row>
    <row r="18" spans="1:8">
      <c r="A18" s="20">
        <f>'[1]Common Adj'!EO18</f>
        <v>5</v>
      </c>
      <c r="B18" s="771" t="str">
        <f>'[1]Common Adj'!EP18</f>
        <v>SUBTOTAL DEPRECIATION EXPENSE 403</v>
      </c>
      <c r="C18" s="27"/>
      <c r="D18" s="600">
        <f>'[1]Common Adj'!ER18</f>
        <v>393995683.0177567</v>
      </c>
      <c r="E18" s="600">
        <f>'[1]Common Adj'!ES18</f>
        <v>415313168.81962591</v>
      </c>
      <c r="F18" s="600">
        <f>'[1]Common Adj'!ET18</f>
        <v>21317485.801869217</v>
      </c>
      <c r="G18" s="600">
        <f>'[1]Common Adj'!EU18</f>
        <v>415313168.81962591</v>
      </c>
      <c r="H18" s="600">
        <f>'[1]Common Adj'!EV18</f>
        <v>0</v>
      </c>
    </row>
    <row r="19" spans="1:8">
      <c r="A19" s="20">
        <f>'[1]Common Adj'!EO19</f>
        <v>6</v>
      </c>
      <c r="B19" s="771" t="str">
        <f>'[1]Common Adj'!EP19</f>
        <v>403.1 ELEC. ASSET RETIREMENT COST DEPRECIATION</v>
      </c>
      <c r="C19" s="27"/>
      <c r="D19" s="26">
        <f>'[1]Common Adj'!ER19</f>
        <v>7708455.0157819996</v>
      </c>
      <c r="E19" s="26">
        <f>'[1]Common Adj'!ES19</f>
        <v>7809629.5241939761</v>
      </c>
      <c r="F19" s="26">
        <f>'[1]Common Adj'!ET19</f>
        <v>101174.50841197651</v>
      </c>
      <c r="G19" s="26">
        <f>'[1]Common Adj'!EU19</f>
        <v>7809629.5241939761</v>
      </c>
      <c r="H19" s="26">
        <f>'[1]Common Adj'!EV19</f>
        <v>0</v>
      </c>
    </row>
    <row r="20" spans="1:8">
      <c r="A20" s="20">
        <f>'[1]Common Adj'!EO20</f>
        <v>7</v>
      </c>
      <c r="B20" s="771" t="str">
        <f>'[1]Common Adj'!EP20</f>
        <v>411.10 ELEC. ASSET RETIREMENT OBLIGATION ACCRETION</v>
      </c>
      <c r="C20" s="27"/>
      <c r="D20" s="773">
        <f>'[1]Common Adj'!ER20</f>
        <v>3557679.0999999996</v>
      </c>
      <c r="E20" s="773">
        <f>'[1]Common Adj'!ES20</f>
        <v>3537694.0799999996</v>
      </c>
      <c r="F20" s="773">
        <f>'[1]Common Adj'!ET20</f>
        <v>-19985.020000000019</v>
      </c>
      <c r="G20" s="773">
        <f>'[1]Common Adj'!EU20</f>
        <v>3537694.0799999996</v>
      </c>
      <c r="H20" s="773">
        <f>'[1]Common Adj'!EV20</f>
        <v>0</v>
      </c>
    </row>
    <row r="21" spans="1:8">
      <c r="A21" s="20">
        <f>'[1]Common Adj'!EO21</f>
        <v>8</v>
      </c>
      <c r="B21" s="771" t="str">
        <f>'[1]Common Adj'!EP21</f>
        <v>TOTAL DEPRECIATION AND ACCRETION</v>
      </c>
      <c r="C21" s="27"/>
      <c r="D21" s="26">
        <f>'[1]Common Adj'!ER21</f>
        <v>405261817.13353872</v>
      </c>
      <c r="E21" s="26">
        <f>'[1]Common Adj'!ES21</f>
        <v>426660492.4238199</v>
      </c>
      <c r="F21" s="26">
        <f>'[1]Common Adj'!ET21</f>
        <v>21398675.290281195</v>
      </c>
      <c r="G21" s="26">
        <f>'[1]Common Adj'!EU21</f>
        <v>426660492.4238199</v>
      </c>
      <c r="H21" s="26">
        <f>'[1]Common Adj'!EV21</f>
        <v>0</v>
      </c>
    </row>
    <row r="22" spans="1:8">
      <c r="A22" s="20">
        <f>'[1]Common Adj'!EO22</f>
        <v>9</v>
      </c>
      <c r="B22" s="27"/>
      <c r="C22" s="27"/>
      <c r="D22" s="27"/>
      <c r="E22" s="27"/>
      <c r="F22" s="27"/>
      <c r="G22" s="27"/>
      <c r="H22" s="27"/>
    </row>
    <row r="23" spans="1:8">
      <c r="A23" s="20">
        <f>'[1]Common Adj'!EO23</f>
        <v>10</v>
      </c>
      <c r="B23" s="771" t="str">
        <f>'[1]Common Adj'!EP23</f>
        <v>INCREASE (DECREASE) EXPENSE</v>
      </c>
      <c r="C23" s="27"/>
      <c r="D23" s="26">
        <f>'[1]Common Adj'!ER23</f>
        <v>405261817.13353872</v>
      </c>
      <c r="E23" s="26">
        <f>'[1]Common Adj'!ES23</f>
        <v>426660492.4238199</v>
      </c>
      <c r="F23" s="26">
        <f>'[1]Common Adj'!ET23</f>
        <v>21398675.290281195</v>
      </c>
      <c r="G23" s="26">
        <f>'[1]Common Adj'!EU23</f>
        <v>426660492.4238199</v>
      </c>
      <c r="H23" s="26">
        <f>'[1]Common Adj'!EV23</f>
        <v>0</v>
      </c>
    </row>
    <row r="24" spans="1:8">
      <c r="A24" s="20">
        <f>'[1]Common Adj'!EO24</f>
        <v>11</v>
      </c>
      <c r="B24" s="27"/>
      <c r="C24" s="27"/>
      <c r="D24" s="27"/>
      <c r="E24" s="27"/>
      <c r="F24" s="27"/>
      <c r="G24" s="27"/>
      <c r="H24" s="27"/>
    </row>
    <row r="25" spans="1:8">
      <c r="A25" s="20">
        <f>'[1]Common Adj'!EO25</f>
        <v>12</v>
      </c>
      <c r="B25" s="771" t="str">
        <f>'[1]Common Adj'!EP25</f>
        <v>INCREASE (DECREASE) FIT</v>
      </c>
      <c r="C25" s="48">
        <f>'[1]Common Adj'!EQ25</f>
        <v>0.21</v>
      </c>
      <c r="D25" s="26">
        <f>'[1]Common Adj'!ER25</f>
        <v>-85104981.598043129</v>
      </c>
      <c r="E25" s="26">
        <f>'[1]Common Adj'!ES25</f>
        <v>-89598703.40900217</v>
      </c>
      <c r="F25" s="26">
        <f>'[1]Common Adj'!ET25</f>
        <v>-4493721.8109590504</v>
      </c>
      <c r="G25" s="26">
        <f>'[1]Common Adj'!EU25</f>
        <v>-89598703.40900217</v>
      </c>
      <c r="H25" s="26">
        <f>'[1]Common Adj'!EV25</f>
        <v>0</v>
      </c>
    </row>
    <row r="26" spans="1:8">
      <c r="A26" s="20">
        <f>'[1]Common Adj'!EO26</f>
        <v>13</v>
      </c>
      <c r="B26" s="27"/>
      <c r="C26" s="27"/>
      <c r="D26" s="27"/>
      <c r="E26" s="27"/>
      <c r="F26" s="27"/>
      <c r="G26" s="27"/>
      <c r="H26" s="27"/>
    </row>
    <row r="27" spans="1:8" ht="13.5" thickBot="1">
      <c r="A27" s="20">
        <f>'[1]Common Adj'!EO27</f>
        <v>14</v>
      </c>
      <c r="B27" s="771" t="str">
        <f>'[1]Common Adj'!EP27</f>
        <v>INCREASE (DECREASE) NOI</v>
      </c>
      <c r="C27" s="27"/>
      <c r="D27" s="774">
        <f>'[1]Common Adj'!ER27</f>
        <v>-320156835.53549558</v>
      </c>
      <c r="E27" s="774">
        <f>'[1]Common Adj'!ES27</f>
        <v>-337061789.01481771</v>
      </c>
      <c r="F27" s="774">
        <f>'[1]Common Adj'!ET27</f>
        <v>-16904953.479322143</v>
      </c>
      <c r="G27" s="774">
        <f>'[1]Common Adj'!EU27</f>
        <v>-337061789.01481771</v>
      </c>
      <c r="H27" s="774">
        <f>'[1]Common Adj'!EV27</f>
        <v>0</v>
      </c>
    </row>
    <row r="28" spans="1:8" ht="13.5" thickTop="1">
      <c r="A28" s="20">
        <f>'[1]Common Adj'!EO28</f>
        <v>15</v>
      </c>
      <c r="B28" s="27"/>
      <c r="C28" s="27"/>
      <c r="D28" s="27"/>
      <c r="E28" s="27"/>
      <c r="F28" s="27"/>
      <c r="G28" s="27"/>
      <c r="H28" s="27"/>
    </row>
    <row r="29" spans="1:8">
      <c r="A29" s="20">
        <f>'[1]Common Adj'!EO29</f>
        <v>16</v>
      </c>
      <c r="B29" s="771" t="str">
        <f>'[1]Common Adj'!EP29</f>
        <v>ADJUSTMENT TO RATE BASE</v>
      </c>
      <c r="C29" s="27"/>
      <c r="D29" s="26"/>
      <c r="E29" s="26"/>
      <c r="F29" s="26"/>
      <c r="G29" s="26"/>
      <c r="H29" s="26"/>
    </row>
    <row r="30" spans="1:8">
      <c r="A30" s="20">
        <f>'[1]Common Adj'!EO30</f>
        <v>17</v>
      </c>
      <c r="B30" s="771" t="str">
        <f>'[1]Common Adj'!EP30</f>
        <v>ADJUSTMENT TO ACCUM. DEPREC. AT 100% DEPREC. EXP. LINE 8</v>
      </c>
      <c r="C30" s="27"/>
      <c r="D30" s="26"/>
      <c r="E30" s="26"/>
      <c r="F30" s="26">
        <f>'[1]Common Adj'!ET30</f>
        <v>-21398675.290281195</v>
      </c>
      <c r="G30" s="26"/>
      <c r="H30" s="26"/>
    </row>
    <row r="31" spans="1:8">
      <c r="A31" s="20">
        <f>'[1]Common Adj'!EO31</f>
        <v>18</v>
      </c>
      <c r="B31" s="771" t="str">
        <f>'[1]Common Adj'!EP31</f>
        <v>DFIT</v>
      </c>
      <c r="C31" s="27"/>
      <c r="D31" s="26"/>
      <c r="E31" s="26"/>
      <c r="F31" s="26">
        <f>'[1]Common Adj'!ET31</f>
        <v>4493721.8109590504</v>
      </c>
      <c r="G31" s="26"/>
      <c r="H31" s="26"/>
    </row>
    <row r="32" spans="1:8" ht="13.5" thickBot="1">
      <c r="A32" s="20">
        <f>'[1]Common Adj'!EO32</f>
        <v>19</v>
      </c>
      <c r="B32" s="771" t="str">
        <f>'[1]Common Adj'!EP32</f>
        <v>TOTAL ADJUSTMENT TO RATEBASE</v>
      </c>
      <c r="C32" s="27"/>
      <c r="D32" s="26"/>
      <c r="E32" s="26"/>
      <c r="F32" s="97">
        <f>'[1]Common Adj'!ET32</f>
        <v>-16904953.479322143</v>
      </c>
      <c r="G32" s="26"/>
      <c r="H32" s="26"/>
    </row>
    <row r="33" ht="13.5" thickTop="1"/>
  </sheetData>
  <printOptions horizontalCentered="1"/>
  <pageMargins left="0.25" right="0.25" top="1.05" bottom="0.75" header="0.3" footer="0.3"/>
  <pageSetup scale="9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N7927"/>
  <sheetViews>
    <sheetView zoomScale="80" zoomScaleNormal="80" workbookViewId="0">
      <pane xSplit="5" ySplit="6" topLeftCell="I7" activePane="bottomRight" state="frozen"/>
      <selection activeCell="L37" sqref="L37"/>
      <selection pane="topRight" activeCell="L37" sqref="L37"/>
      <selection pane="bottomLeft" activeCell="L37" sqref="L37"/>
      <selection pane="bottomRight" activeCell="D1" sqref="D1:D1048576"/>
    </sheetView>
  </sheetViews>
  <sheetFormatPr defaultColWidth="8.85546875" defaultRowHeight="12.75"/>
  <cols>
    <col min="1" max="1" width="41.28515625" style="94" customWidth="1"/>
    <col min="2" max="2" width="41.85546875" style="94" bestFit="1" customWidth="1"/>
    <col min="3" max="3" width="12.42578125" style="94" bestFit="1" customWidth="1"/>
    <col min="4" max="4" width="14.28515625" style="94" customWidth="1"/>
    <col min="5" max="5" width="16.140625" style="94" bestFit="1" customWidth="1"/>
    <col min="6" max="6" width="29.28515625" style="94" bestFit="1" customWidth="1"/>
    <col min="7" max="7" width="29.5703125" style="94" bestFit="1" customWidth="1"/>
    <col min="8" max="8" width="25.5703125" style="94" bestFit="1" customWidth="1"/>
    <col min="9" max="9" width="24.28515625" style="94" bestFit="1" customWidth="1"/>
    <col min="10" max="10" width="18.85546875" style="94" bestFit="1" customWidth="1"/>
    <col min="11" max="11" width="24.42578125" style="94" bestFit="1" customWidth="1"/>
    <col min="12" max="12" width="20.7109375" style="94" bestFit="1" customWidth="1"/>
    <col min="13" max="14" width="6.5703125" style="94" bestFit="1" customWidth="1"/>
    <col min="15" max="16384" width="8.85546875" style="94"/>
  </cols>
  <sheetData>
    <row r="1" spans="1:14" ht="15">
      <c r="A1" s="258" t="str">
        <f>'[11]Depr Exp'!A1</f>
        <v>Not Studied</v>
      </c>
      <c r="B1" s="144"/>
      <c r="C1" s="144"/>
      <c r="D1" s="144"/>
      <c r="E1" s="259"/>
      <c r="F1" s="260" t="str">
        <f>'[11]Depr Exp'!F1</f>
        <v>Test Year</v>
      </c>
      <c r="G1" s="260"/>
      <c r="H1" s="261"/>
      <c r="I1" s="262"/>
      <c r="J1" s="262"/>
      <c r="K1" s="262"/>
      <c r="L1" s="263" t="str">
        <f>'[11]Depr Exp'!L1</f>
        <v>Adjustment</v>
      </c>
      <c r="M1" s="144"/>
      <c r="N1" s="144"/>
    </row>
    <row r="2" spans="1:14" ht="15">
      <c r="A2" s="264" t="str">
        <f>'[11]Depr Exp'!A2</f>
        <v>End of Life</v>
      </c>
      <c r="B2" s="265"/>
      <c r="C2" s="144"/>
      <c r="D2" s="144"/>
      <c r="E2" s="259"/>
      <c r="F2" s="266"/>
      <c r="G2" s="257"/>
      <c r="H2" s="267"/>
      <c r="I2" s="268"/>
      <c r="J2" s="268"/>
      <c r="K2" s="269"/>
      <c r="L2" s="270"/>
      <c r="M2" s="144"/>
      <c r="N2" s="144"/>
    </row>
    <row r="3" spans="1:14" ht="15">
      <c r="A3" s="271" t="str">
        <f>'[11]Depr Exp'!A3</f>
        <v>Underlying Asset</v>
      </c>
      <c r="B3" s="265"/>
      <c r="C3" s="144"/>
      <c r="D3" s="144"/>
      <c r="E3" s="259"/>
      <c r="F3" s="266"/>
      <c r="G3" s="257"/>
      <c r="H3" s="267"/>
      <c r="I3" s="268"/>
      <c r="J3" s="268"/>
      <c r="K3" s="269"/>
      <c r="L3" s="270"/>
      <c r="M3" s="144"/>
      <c r="N3" s="144"/>
    </row>
    <row r="4" spans="1:14" ht="30.75" thickBot="1">
      <c r="A4" s="503" t="str">
        <f>'[11]Depr Exp'!A4</f>
        <v>Row Labels</v>
      </c>
      <c r="B4" s="240" t="str">
        <f>'[11]Depr Exp'!B4</f>
        <v>Lookup Label</v>
      </c>
      <c r="C4" s="240" t="str">
        <f>'[11]Depr Exp'!C4</f>
        <v>FERC</v>
      </c>
      <c r="D4" s="240" t="str">
        <f>'[11]Depr Exp'!D4</f>
        <v>Category</v>
      </c>
      <c r="E4" s="504" t="str">
        <f>'[11]Depr Exp'!E4</f>
        <v>Month</v>
      </c>
      <c r="F4" s="505" t="str">
        <f>'[11]Depr Exp'!F4</f>
        <v>Depreciable Plant per SAP</v>
      </c>
      <c r="G4" s="506" t="str">
        <f>'[11]Depr Exp'!G4</f>
        <v>Test Year Rate</v>
      </c>
      <c r="H4" s="507" t="str">
        <f>'[11]Depr Exp'!H4</f>
        <v>Depreciation Expense per SAP with CBR Adjustments</v>
      </c>
      <c r="I4" s="505" t="str">
        <f>'[11]Depr Exp'!I4</f>
        <v>December 2018 Depreciable Balance</v>
      </c>
      <c r="J4" s="506" t="str">
        <f>'[11]Depr Exp'!J4</f>
        <v>Current Rate = Test Year Rate</v>
      </c>
      <c r="K4" s="508" t="str">
        <f>'[11]Depr Exp'!K4</f>
        <v>EOP Deprec Expense</v>
      </c>
      <c r="L4" s="509" t="str">
        <f>'[11]Depr Exp'!L4</f>
        <v>EOP Adjustment</v>
      </c>
      <c r="M4" s="144"/>
      <c r="N4" s="144"/>
    </row>
    <row r="5" spans="1:14" ht="15">
      <c r="A5" s="272" t="str">
        <f>'[11]Depr Exp'!A5</f>
        <v>Row Labels Total</v>
      </c>
      <c r="B5" s="273"/>
      <c r="C5" s="273"/>
      <c r="D5" s="274"/>
      <c r="E5" s="510"/>
      <c r="F5" s="511"/>
      <c r="G5" s="275"/>
      <c r="H5" s="512"/>
      <c r="I5" s="511"/>
      <c r="J5" s="275"/>
      <c r="K5" s="513"/>
      <c r="L5" s="276"/>
      <c r="M5" s="144"/>
      <c r="N5" s="144"/>
    </row>
    <row r="6" spans="1:14" ht="15">
      <c r="A6" s="144"/>
      <c r="B6" s="144"/>
      <c r="C6" s="144"/>
      <c r="D6" s="144"/>
      <c r="E6" s="514" t="str">
        <f>'[11]Depr Exp'!E6</f>
        <v>z</v>
      </c>
      <c r="F6" s="515" t="str">
        <f>'[11]Depr Exp'!F6</f>
        <v>a</v>
      </c>
      <c r="G6" s="516" t="str">
        <f>'[11]Depr Exp'!G6</f>
        <v>b</v>
      </c>
      <c r="H6" s="277" t="str">
        <f>'[11]Depr Exp'!H6</f>
        <v>c</v>
      </c>
      <c r="I6" s="515" t="str">
        <f>'[11]Depr Exp'!I6</f>
        <v>d</v>
      </c>
      <c r="J6" s="516" t="str">
        <f>'[11]Depr Exp'!J6</f>
        <v>e=b</v>
      </c>
      <c r="K6" s="278" t="str">
        <f>'[11]Depr Exp'!K6</f>
        <v>f = (d × e) / 12</v>
      </c>
      <c r="L6" s="277" t="str">
        <f>'[11]Depr Exp'!L6</f>
        <v>g = f - c</v>
      </c>
      <c r="M6" s="144"/>
      <c r="N6" s="144"/>
    </row>
    <row r="7" spans="1:14">
      <c r="A7" s="258" t="str">
        <f>'[11]Depr Exp'!A7</f>
        <v>C302 INT Franchises &amp; Consents</v>
      </c>
      <c r="B7" s="258" t="str">
        <f>'[11]Depr Exp'!B7</f>
        <v>C302 INT Franchises &amp; Consents-1</v>
      </c>
      <c r="C7" s="258" t="str">
        <f>'[11]Depr Exp'!C7</f>
        <v>404C</v>
      </c>
      <c r="D7" s="258"/>
      <c r="E7" s="279">
        <f>'[11]Depr Exp'!E7</f>
        <v>43131</v>
      </c>
      <c r="F7" s="517">
        <f>'[11]Depr Exp'!F7</f>
        <v>196330.4</v>
      </c>
      <c r="G7" s="518">
        <f>'[11]Depr Exp'!G7</f>
        <v>0</v>
      </c>
      <c r="H7" s="519">
        <f>'[11]Depr Exp'!H7</f>
        <v>1493.73</v>
      </c>
      <c r="I7" s="517">
        <f>'[11]Depr Exp'!I7</f>
        <v>0</v>
      </c>
      <c r="J7" s="518">
        <f>'[11]Depr Exp'!J7</f>
        <v>0</v>
      </c>
      <c r="K7" s="520">
        <f>'[11]Depr Exp'!K7</f>
        <v>1477.87</v>
      </c>
      <c r="L7" s="521">
        <f>'[11]Depr Exp'!L7</f>
        <v>-15.86</v>
      </c>
      <c r="M7" s="144"/>
      <c r="N7" s="144"/>
    </row>
    <row r="8" spans="1:14">
      <c r="A8" s="258" t="str">
        <f>'[11]Depr Exp'!A8</f>
        <v>C302 INT Franchises &amp; Consents</v>
      </c>
      <c r="B8" s="258" t="str">
        <f>'[11]Depr Exp'!B8</f>
        <v>C302 INT Franchises &amp; Consents-2</v>
      </c>
      <c r="C8" s="258" t="str">
        <f>'[11]Depr Exp'!C8</f>
        <v>404C</v>
      </c>
      <c r="D8" s="258"/>
      <c r="E8" s="279">
        <f>'[11]Depr Exp'!E8</f>
        <v>43159</v>
      </c>
      <c r="F8" s="517">
        <f>'[11]Depr Exp'!F8</f>
        <v>194870</v>
      </c>
      <c r="G8" s="518">
        <f>'[11]Depr Exp'!G8</f>
        <v>0</v>
      </c>
      <c r="H8" s="519">
        <f>'[11]Depr Exp'!H8</f>
        <v>1493.83</v>
      </c>
      <c r="I8" s="517">
        <f>'[11]Depr Exp'!I8</f>
        <v>0</v>
      </c>
      <c r="J8" s="518">
        <f>'[11]Depr Exp'!J8</f>
        <v>0</v>
      </c>
      <c r="K8" s="520">
        <f>'[11]Depr Exp'!K8</f>
        <v>1477.87</v>
      </c>
      <c r="L8" s="521">
        <f>'[11]Depr Exp'!L8</f>
        <v>-15.96</v>
      </c>
      <c r="M8" s="144"/>
      <c r="N8" s="144"/>
    </row>
    <row r="9" spans="1:14">
      <c r="A9" s="258" t="str">
        <f>'[11]Depr Exp'!A9</f>
        <v>C302 INT Franchises &amp; Consents</v>
      </c>
      <c r="B9" s="258" t="str">
        <f>'[11]Depr Exp'!B9</f>
        <v>C302 INT Franchises &amp; Consents-3</v>
      </c>
      <c r="C9" s="258" t="str">
        <f>'[11]Depr Exp'!C9</f>
        <v>404C</v>
      </c>
      <c r="D9" s="258"/>
      <c r="E9" s="279">
        <f>'[11]Depr Exp'!E9</f>
        <v>43190</v>
      </c>
      <c r="F9" s="517">
        <f>'[11]Depr Exp'!F9</f>
        <v>193409.5</v>
      </c>
      <c r="G9" s="518">
        <f>'[11]Depr Exp'!G9</f>
        <v>0</v>
      </c>
      <c r="H9" s="519">
        <f>'[11]Depr Exp'!H9</f>
        <v>1493.92</v>
      </c>
      <c r="I9" s="517">
        <f>'[11]Depr Exp'!I9</f>
        <v>0</v>
      </c>
      <c r="J9" s="518">
        <f>'[11]Depr Exp'!J9</f>
        <v>0</v>
      </c>
      <c r="K9" s="520">
        <f>'[11]Depr Exp'!K9</f>
        <v>1477.87</v>
      </c>
      <c r="L9" s="521">
        <f>'[11]Depr Exp'!L9</f>
        <v>-16.05</v>
      </c>
      <c r="M9" s="144"/>
      <c r="N9" s="144"/>
    </row>
    <row r="10" spans="1:14">
      <c r="A10" s="258" t="str">
        <f>'[11]Depr Exp'!A10</f>
        <v>C302 INT Franchises &amp; Consents</v>
      </c>
      <c r="B10" s="258" t="str">
        <f>'[11]Depr Exp'!B10</f>
        <v>C302 INT Franchises &amp; Consents-4</v>
      </c>
      <c r="C10" s="258" t="str">
        <f>'[11]Depr Exp'!C10</f>
        <v>404C</v>
      </c>
      <c r="D10" s="258"/>
      <c r="E10" s="279">
        <f>'[11]Depr Exp'!E10</f>
        <v>43220</v>
      </c>
      <c r="F10" s="517">
        <f>'[11]Depr Exp'!F10</f>
        <v>191915.58</v>
      </c>
      <c r="G10" s="518">
        <f>'[11]Depr Exp'!G10</f>
        <v>0</v>
      </c>
      <c r="H10" s="519">
        <f>'[11]Depr Exp'!H10</f>
        <v>1493.93</v>
      </c>
      <c r="I10" s="517">
        <f>'[11]Depr Exp'!I10</f>
        <v>0</v>
      </c>
      <c r="J10" s="518">
        <f>'[11]Depr Exp'!J10</f>
        <v>0</v>
      </c>
      <c r="K10" s="520">
        <f>'[11]Depr Exp'!K10</f>
        <v>1477.87</v>
      </c>
      <c r="L10" s="521">
        <f>'[11]Depr Exp'!L10</f>
        <v>-16.059999999999999</v>
      </c>
      <c r="M10" s="144"/>
      <c r="N10" s="144"/>
    </row>
    <row r="11" spans="1:14">
      <c r="A11" s="258" t="str">
        <f>'[11]Depr Exp'!A11</f>
        <v>C302 INT Franchises &amp; Consents</v>
      </c>
      <c r="B11" s="258" t="str">
        <f>'[11]Depr Exp'!B11</f>
        <v>C302 INT Franchises &amp; Consents-5</v>
      </c>
      <c r="C11" s="258" t="str">
        <f>'[11]Depr Exp'!C11</f>
        <v>404C</v>
      </c>
      <c r="D11" s="258"/>
      <c r="E11" s="279">
        <f>'[11]Depr Exp'!E11</f>
        <v>43251</v>
      </c>
      <c r="F11" s="517">
        <f>'[11]Depr Exp'!F11</f>
        <v>190421.65</v>
      </c>
      <c r="G11" s="518">
        <f>'[11]Depr Exp'!G11</f>
        <v>0</v>
      </c>
      <c r="H11" s="519">
        <f>'[11]Depr Exp'!H11</f>
        <v>1493.92</v>
      </c>
      <c r="I11" s="517">
        <f>'[11]Depr Exp'!I11</f>
        <v>0</v>
      </c>
      <c r="J11" s="518">
        <f>'[11]Depr Exp'!J11</f>
        <v>0</v>
      </c>
      <c r="K11" s="520">
        <f>'[11]Depr Exp'!K11</f>
        <v>1477.87</v>
      </c>
      <c r="L11" s="521">
        <f>'[11]Depr Exp'!L11</f>
        <v>-16.05</v>
      </c>
      <c r="M11" s="144"/>
      <c r="N11" s="144"/>
    </row>
    <row r="12" spans="1:14">
      <c r="A12" s="258" t="str">
        <f>'[11]Depr Exp'!A12</f>
        <v>C302 INT Franchises &amp; Consents</v>
      </c>
      <c r="B12" s="258" t="str">
        <f>'[11]Depr Exp'!B12</f>
        <v>C302 INT Franchises &amp; Consents-6</v>
      </c>
      <c r="C12" s="258" t="str">
        <f>'[11]Depr Exp'!C12</f>
        <v>404C</v>
      </c>
      <c r="D12" s="258"/>
      <c r="E12" s="279">
        <f>'[11]Depr Exp'!E12</f>
        <v>43281</v>
      </c>
      <c r="F12" s="517">
        <f>'[11]Depr Exp'!F12</f>
        <v>188927.73</v>
      </c>
      <c r="G12" s="518">
        <f>'[11]Depr Exp'!G12</f>
        <v>0</v>
      </c>
      <c r="H12" s="519">
        <f>'[11]Depr Exp'!H12</f>
        <v>1493.93</v>
      </c>
      <c r="I12" s="517">
        <f>'[11]Depr Exp'!I12</f>
        <v>0</v>
      </c>
      <c r="J12" s="518">
        <f>'[11]Depr Exp'!J12</f>
        <v>0</v>
      </c>
      <c r="K12" s="520">
        <f>'[11]Depr Exp'!K12</f>
        <v>1477.87</v>
      </c>
      <c r="L12" s="521">
        <f>'[11]Depr Exp'!L12</f>
        <v>-16.059999999999999</v>
      </c>
      <c r="M12" s="144"/>
      <c r="N12" s="144"/>
    </row>
    <row r="13" spans="1:14">
      <c r="A13" s="258" t="str">
        <f>'[11]Depr Exp'!A13</f>
        <v>C302 INT Franchises &amp; Consents</v>
      </c>
      <c r="B13" s="258" t="str">
        <f>'[11]Depr Exp'!B13</f>
        <v>C302 INT Franchises &amp; Consents-7</v>
      </c>
      <c r="C13" s="258" t="str">
        <f>'[11]Depr Exp'!C13</f>
        <v>404C</v>
      </c>
      <c r="D13" s="258"/>
      <c r="E13" s="279">
        <f>'[11]Depr Exp'!E13</f>
        <v>43312</v>
      </c>
      <c r="F13" s="517">
        <f>'[11]Depr Exp'!F13</f>
        <v>187433.8</v>
      </c>
      <c r="G13" s="518">
        <f>'[11]Depr Exp'!G13</f>
        <v>0</v>
      </c>
      <c r="H13" s="519">
        <f>'[11]Depr Exp'!H13</f>
        <v>1493.92</v>
      </c>
      <c r="I13" s="517">
        <f>'[11]Depr Exp'!I13</f>
        <v>0</v>
      </c>
      <c r="J13" s="518">
        <f>'[11]Depr Exp'!J13</f>
        <v>0</v>
      </c>
      <c r="K13" s="520">
        <f>'[11]Depr Exp'!K13</f>
        <v>1477.87</v>
      </c>
      <c r="L13" s="521">
        <f>'[11]Depr Exp'!L13</f>
        <v>-16.05</v>
      </c>
      <c r="M13" s="144"/>
      <c r="N13" s="144"/>
    </row>
    <row r="14" spans="1:14">
      <c r="A14" s="258" t="str">
        <f>'[11]Depr Exp'!A14</f>
        <v>C302 INT Franchises &amp; Consents</v>
      </c>
      <c r="B14" s="258" t="str">
        <f>'[11]Depr Exp'!B14</f>
        <v>C302 INT Franchises &amp; Consents-8</v>
      </c>
      <c r="C14" s="258" t="str">
        <f>'[11]Depr Exp'!C14</f>
        <v>404C</v>
      </c>
      <c r="D14" s="258"/>
      <c r="E14" s="279">
        <f>'[11]Depr Exp'!E14</f>
        <v>43343</v>
      </c>
      <c r="F14" s="517">
        <f>'[11]Depr Exp'!F14</f>
        <v>185939.88</v>
      </c>
      <c r="G14" s="518">
        <f>'[11]Depr Exp'!G14</f>
        <v>0</v>
      </c>
      <c r="H14" s="519">
        <f>'[11]Depr Exp'!H14</f>
        <v>1493.93</v>
      </c>
      <c r="I14" s="517">
        <f>'[11]Depr Exp'!I14</f>
        <v>0</v>
      </c>
      <c r="J14" s="518">
        <f>'[11]Depr Exp'!J14</f>
        <v>0</v>
      </c>
      <c r="K14" s="520">
        <f>'[11]Depr Exp'!K14</f>
        <v>1477.87</v>
      </c>
      <c r="L14" s="521">
        <f>'[11]Depr Exp'!L14</f>
        <v>-16.059999999999999</v>
      </c>
      <c r="M14" s="144"/>
      <c r="N14" s="144"/>
    </row>
    <row r="15" spans="1:14">
      <c r="A15" s="258" t="str">
        <f>'[11]Depr Exp'!A15</f>
        <v>C302 INT Franchises &amp; Consents</v>
      </c>
      <c r="B15" s="258" t="str">
        <f>'[11]Depr Exp'!B15</f>
        <v>C302 INT Franchises &amp; Consents-9</v>
      </c>
      <c r="C15" s="258" t="str">
        <f>'[11]Depr Exp'!C15</f>
        <v>404C</v>
      </c>
      <c r="D15" s="258"/>
      <c r="E15" s="279">
        <f>'[11]Depr Exp'!E15</f>
        <v>43373</v>
      </c>
      <c r="F15" s="517">
        <f>'[11]Depr Exp'!F15</f>
        <v>184445.95</v>
      </c>
      <c r="G15" s="518">
        <f>'[11]Depr Exp'!G15</f>
        <v>0</v>
      </c>
      <c r="H15" s="519">
        <f>'[11]Depr Exp'!H15</f>
        <v>1507.45</v>
      </c>
      <c r="I15" s="517">
        <f>'[11]Depr Exp'!I15</f>
        <v>0</v>
      </c>
      <c r="J15" s="518">
        <f>'[11]Depr Exp'!J15</f>
        <v>0</v>
      </c>
      <c r="K15" s="520">
        <f>'[11]Depr Exp'!K15</f>
        <v>1477.87</v>
      </c>
      <c r="L15" s="521">
        <f>'[11]Depr Exp'!L15</f>
        <v>-29.58</v>
      </c>
      <c r="M15" s="144"/>
      <c r="N15" s="144"/>
    </row>
    <row r="16" spans="1:14">
      <c r="A16" s="258" t="str">
        <f>'[11]Depr Exp'!A16</f>
        <v>C302 INT Franchises &amp; Consents</v>
      </c>
      <c r="B16" s="258" t="str">
        <f>'[11]Depr Exp'!B16</f>
        <v>C302 INT Franchises &amp; Consents-10</v>
      </c>
      <c r="C16" s="258" t="str">
        <f>'[11]Depr Exp'!C16</f>
        <v>404C</v>
      </c>
      <c r="D16" s="258"/>
      <c r="E16" s="279">
        <f>'[11]Depr Exp'!E16</f>
        <v>43404</v>
      </c>
      <c r="F16" s="517">
        <f>'[11]Depr Exp'!F16</f>
        <v>182938.5</v>
      </c>
      <c r="G16" s="518">
        <f>'[11]Depr Exp'!G16</f>
        <v>0</v>
      </c>
      <c r="H16" s="519">
        <f>'[11]Depr Exp'!H16</f>
        <v>1507.46</v>
      </c>
      <c r="I16" s="517">
        <f>'[11]Depr Exp'!I16</f>
        <v>0</v>
      </c>
      <c r="J16" s="518">
        <f>'[11]Depr Exp'!J16</f>
        <v>0</v>
      </c>
      <c r="K16" s="520">
        <f>'[11]Depr Exp'!K16</f>
        <v>1477.87</v>
      </c>
      <c r="L16" s="521">
        <f>'[11]Depr Exp'!L16</f>
        <v>-29.59</v>
      </c>
      <c r="M16" s="144"/>
      <c r="N16" s="144"/>
    </row>
    <row r="17" spans="1:14">
      <c r="A17" s="258" t="str">
        <f>'[11]Depr Exp'!A17</f>
        <v>C302 INT Franchises &amp; Consents</v>
      </c>
      <c r="B17" s="258" t="str">
        <f>'[11]Depr Exp'!B17</f>
        <v>C302 INT Franchises &amp; Consents-11</v>
      </c>
      <c r="C17" s="258" t="str">
        <f>'[11]Depr Exp'!C17</f>
        <v>404C</v>
      </c>
      <c r="D17" s="258"/>
      <c r="E17" s="279">
        <f>'[11]Depr Exp'!E17</f>
        <v>43434</v>
      </c>
      <c r="F17" s="517">
        <f>'[11]Depr Exp'!F17</f>
        <v>181431.04000000001</v>
      </c>
      <c r="G17" s="518">
        <f>'[11]Depr Exp'!G17</f>
        <v>0</v>
      </c>
      <c r="H17" s="519">
        <f>'[11]Depr Exp'!H17</f>
        <v>1507.45</v>
      </c>
      <c r="I17" s="517">
        <f>'[11]Depr Exp'!I17</f>
        <v>0</v>
      </c>
      <c r="J17" s="518">
        <f>'[11]Depr Exp'!J17</f>
        <v>0</v>
      </c>
      <c r="K17" s="520">
        <f>'[11]Depr Exp'!K17</f>
        <v>1477.87</v>
      </c>
      <c r="L17" s="521">
        <f>'[11]Depr Exp'!L17</f>
        <v>-29.58</v>
      </c>
      <c r="M17" s="144"/>
      <c r="N17" s="144"/>
    </row>
    <row r="18" spans="1:14">
      <c r="A18" s="258" t="str">
        <f>'[11]Depr Exp'!A18</f>
        <v>C302 INT Franchises &amp; Consents</v>
      </c>
      <c r="B18" s="258" t="str">
        <f>'[11]Depr Exp'!B18</f>
        <v>C302 INT Franchises &amp; Consents-12</v>
      </c>
      <c r="C18" s="258" t="str">
        <f>'[11]Depr Exp'!C18</f>
        <v>404C</v>
      </c>
      <c r="D18" s="258"/>
      <c r="E18" s="279">
        <f>'[11]Depr Exp'!E18</f>
        <v>43465</v>
      </c>
      <c r="F18" s="517">
        <f>'[11]Depr Exp'!F18</f>
        <v>179923.59</v>
      </c>
      <c r="G18" s="518">
        <f>'[11]Depr Exp'!G18</f>
        <v>0</v>
      </c>
      <c r="H18" s="519">
        <f>'[11]Depr Exp'!H18</f>
        <v>1477.87</v>
      </c>
      <c r="I18" s="517">
        <f>'[11]Depr Exp'!I18</f>
        <v>0</v>
      </c>
      <c r="J18" s="518">
        <f>'[11]Depr Exp'!J18</f>
        <v>0</v>
      </c>
      <c r="K18" s="520">
        <f>'[11]Depr Exp'!K18</f>
        <v>1477.87</v>
      </c>
      <c r="L18" s="521">
        <f>'[11]Depr Exp'!L18</f>
        <v>0</v>
      </c>
      <c r="M18" s="144"/>
      <c r="N18" s="144"/>
    </row>
    <row r="19" spans="1:14" ht="15.75" thickBot="1">
      <c r="A19" s="280" t="str">
        <f>'[11]Depr Exp'!A19</f>
        <v>C302 INT Franchises &amp; Consents Total</v>
      </c>
      <c r="B19" s="144">
        <f>'[11]Depr Exp'!B19</f>
        <v>0</v>
      </c>
      <c r="C19" s="502" t="str">
        <f>'[11]Depr Exp'!C19</f>
        <v>CINT</v>
      </c>
      <c r="D19" s="144"/>
      <c r="E19" s="281" t="str">
        <f>'[11]Depr Exp'!E19</f>
        <v>Total</v>
      </c>
      <c r="F19" s="141">
        <f>'[11]Depr Exp'!F19</f>
        <v>0</v>
      </c>
      <c r="G19" s="252">
        <f>'[11]Depr Exp'!G19</f>
        <v>0</v>
      </c>
      <c r="H19" s="522">
        <f>'[11]Depr Exp'!H19</f>
        <v>17951.34</v>
      </c>
      <c r="I19" s="141">
        <f>'[11]Depr Exp'!I19</f>
        <v>0</v>
      </c>
      <c r="J19" s="252">
        <f>'[11]Depr Exp'!J19</f>
        <v>0</v>
      </c>
      <c r="K19" s="522">
        <f>'[11]Depr Exp'!K19</f>
        <v>17734.439999999995</v>
      </c>
      <c r="L19" s="522">
        <f>'[11]Depr Exp'!L19</f>
        <v>-216.9</v>
      </c>
      <c r="M19" s="144"/>
      <c r="N19" s="144"/>
    </row>
    <row r="20" spans="1:14" ht="13.5" thickTop="1">
      <c r="A20" s="258" t="str">
        <f>'[11]Depr Exp'!A20</f>
        <v>C303 INT Misc Intangible Plant</v>
      </c>
      <c r="B20" s="258" t="str">
        <f>'[11]Depr Exp'!B20</f>
        <v>C303 INT Misc Intangible Plant-1</v>
      </c>
      <c r="C20" s="258" t="str">
        <f>'[11]Depr Exp'!C20</f>
        <v>404C</v>
      </c>
      <c r="D20" s="258"/>
      <c r="E20" s="279">
        <f>'[11]Depr Exp'!E20</f>
        <v>43131</v>
      </c>
      <c r="F20" s="517">
        <f>'[11]Depr Exp'!F20</f>
        <v>181990744.50999999</v>
      </c>
      <c r="G20" s="518">
        <f>'[11]Depr Exp'!G20</f>
        <v>0</v>
      </c>
      <c r="H20" s="519">
        <f>'[11]Depr Exp'!H20</f>
        <v>4339179.0599999996</v>
      </c>
      <c r="I20" s="517">
        <f>'[11]Depr Exp'!I20</f>
        <v>0</v>
      </c>
      <c r="J20" s="518">
        <f>'[11]Depr Exp'!J20</f>
        <v>0</v>
      </c>
      <c r="K20" s="520">
        <f>'[11]Depr Exp'!K20</f>
        <v>7324200.2999999998</v>
      </c>
      <c r="L20" s="519">
        <f>'[11]Depr Exp'!L20</f>
        <v>2985021.24</v>
      </c>
      <c r="M20" s="144"/>
      <c r="N20" s="144"/>
    </row>
    <row r="21" spans="1:14">
      <c r="A21" s="258" t="str">
        <f>'[11]Depr Exp'!A21</f>
        <v>C303 INT Misc Intangible Plant</v>
      </c>
      <c r="B21" s="258" t="str">
        <f>'[11]Depr Exp'!B21</f>
        <v>C303 INT Misc Intangible Plant-2</v>
      </c>
      <c r="C21" s="258" t="str">
        <f>'[11]Depr Exp'!C21</f>
        <v>404C</v>
      </c>
      <c r="D21" s="258"/>
      <c r="E21" s="279">
        <f>'[11]Depr Exp'!E21</f>
        <v>43159</v>
      </c>
      <c r="F21" s="517">
        <f>'[11]Depr Exp'!F21</f>
        <v>178095899.49000001</v>
      </c>
      <c r="G21" s="518">
        <f>'[11]Depr Exp'!G21</f>
        <v>0</v>
      </c>
      <c r="H21" s="519">
        <f>'[11]Depr Exp'!H21</f>
        <v>4257809.83</v>
      </c>
      <c r="I21" s="517">
        <f>'[11]Depr Exp'!I21</f>
        <v>0</v>
      </c>
      <c r="J21" s="518">
        <f>'[11]Depr Exp'!J21</f>
        <v>0</v>
      </c>
      <c r="K21" s="520">
        <f>'[11]Depr Exp'!K21</f>
        <v>7324200.2999999998</v>
      </c>
      <c r="L21" s="519">
        <f>'[11]Depr Exp'!L21</f>
        <v>3066390.47</v>
      </c>
      <c r="M21" s="144"/>
      <c r="N21" s="144"/>
    </row>
    <row r="22" spans="1:14">
      <c r="A22" s="258" t="str">
        <f>'[11]Depr Exp'!A22</f>
        <v>C303 INT Misc Intangible Plant</v>
      </c>
      <c r="B22" s="258" t="str">
        <f>'[11]Depr Exp'!B22</f>
        <v>C303 INT Misc Intangible Plant-3</v>
      </c>
      <c r="C22" s="258" t="str">
        <f>'[11]Depr Exp'!C22</f>
        <v>404C</v>
      </c>
      <c r="D22" s="258"/>
      <c r="E22" s="279">
        <f>'[11]Depr Exp'!E22</f>
        <v>43190</v>
      </c>
      <c r="F22" s="517">
        <f>'[11]Depr Exp'!F22</f>
        <v>174251888.16</v>
      </c>
      <c r="G22" s="518">
        <f>'[11]Depr Exp'!G22</f>
        <v>0</v>
      </c>
      <c r="H22" s="519">
        <f>'[11]Depr Exp'!H22</f>
        <v>4198218.37</v>
      </c>
      <c r="I22" s="517">
        <f>'[11]Depr Exp'!I22</f>
        <v>0</v>
      </c>
      <c r="J22" s="518">
        <f>'[11]Depr Exp'!J22</f>
        <v>0</v>
      </c>
      <c r="K22" s="520">
        <f>'[11]Depr Exp'!K22</f>
        <v>7324200.2999999998</v>
      </c>
      <c r="L22" s="519">
        <f>'[11]Depr Exp'!L22</f>
        <v>3125981.93</v>
      </c>
      <c r="M22" s="144"/>
      <c r="N22" s="144"/>
    </row>
    <row r="23" spans="1:14">
      <c r="A23" s="258" t="str">
        <f>'[11]Depr Exp'!A23</f>
        <v>C303 INT Misc Intangible Plant</v>
      </c>
      <c r="B23" s="258" t="str">
        <f>'[11]Depr Exp'!B23</f>
        <v>C303 INT Misc Intangible Plant-4</v>
      </c>
      <c r="C23" s="258" t="str">
        <f>'[11]Depr Exp'!C23</f>
        <v>404C</v>
      </c>
      <c r="D23" s="258"/>
      <c r="E23" s="279">
        <f>'[11]Depr Exp'!E23</f>
        <v>43220</v>
      </c>
      <c r="F23" s="517">
        <f>'[11]Depr Exp'!F23</f>
        <v>172422436.13</v>
      </c>
      <c r="G23" s="518">
        <f>'[11]Depr Exp'!G23</f>
        <v>0</v>
      </c>
      <c r="H23" s="519">
        <f>'[11]Depr Exp'!H23</f>
        <v>4224114.3600000003</v>
      </c>
      <c r="I23" s="517">
        <f>'[11]Depr Exp'!I23</f>
        <v>0</v>
      </c>
      <c r="J23" s="518">
        <f>'[11]Depr Exp'!J23</f>
        <v>0</v>
      </c>
      <c r="K23" s="520">
        <f>'[11]Depr Exp'!K23</f>
        <v>7324200.2999999998</v>
      </c>
      <c r="L23" s="519">
        <f>'[11]Depr Exp'!L23</f>
        <v>3100085.94</v>
      </c>
      <c r="M23" s="144"/>
      <c r="N23" s="144"/>
    </row>
    <row r="24" spans="1:14">
      <c r="A24" s="258" t="str">
        <f>'[11]Depr Exp'!A24</f>
        <v>C303 INT Misc Intangible Plant</v>
      </c>
      <c r="B24" s="258" t="str">
        <f>'[11]Depr Exp'!B24</f>
        <v>C303 INT Misc Intangible Plant-5</v>
      </c>
      <c r="C24" s="258" t="str">
        <f>'[11]Depr Exp'!C24</f>
        <v>404C</v>
      </c>
      <c r="D24" s="258"/>
      <c r="E24" s="279">
        <f>'[11]Depr Exp'!E24</f>
        <v>43251</v>
      </c>
      <c r="F24" s="517">
        <f>'[11]Depr Exp'!F24</f>
        <v>185887332.41</v>
      </c>
      <c r="G24" s="518">
        <f>'[11]Depr Exp'!G24</f>
        <v>0</v>
      </c>
      <c r="H24" s="519">
        <f>'[11]Depr Exp'!H24</f>
        <v>4255691.2699999996</v>
      </c>
      <c r="I24" s="517">
        <f>'[11]Depr Exp'!I24</f>
        <v>0</v>
      </c>
      <c r="J24" s="518">
        <f>'[11]Depr Exp'!J24</f>
        <v>0</v>
      </c>
      <c r="K24" s="520">
        <f>'[11]Depr Exp'!K24</f>
        <v>7324200.2999999998</v>
      </c>
      <c r="L24" s="519">
        <f>'[11]Depr Exp'!L24</f>
        <v>3068509.03</v>
      </c>
      <c r="M24" s="144"/>
      <c r="N24" s="144"/>
    </row>
    <row r="25" spans="1:14">
      <c r="A25" s="258" t="str">
        <f>'[11]Depr Exp'!A25</f>
        <v>C303 INT Misc Intangible Plant</v>
      </c>
      <c r="B25" s="258" t="str">
        <f>'[11]Depr Exp'!B25</f>
        <v>C303 INT Misc Intangible Plant-6</v>
      </c>
      <c r="C25" s="258" t="str">
        <f>'[11]Depr Exp'!C25</f>
        <v>404C</v>
      </c>
      <c r="D25" s="258"/>
      <c r="E25" s="279">
        <f>'[11]Depr Exp'!E25</f>
        <v>43281</v>
      </c>
      <c r="F25" s="517">
        <f>'[11]Depr Exp'!F25</f>
        <v>209822635.55000001</v>
      </c>
      <c r="G25" s="518">
        <f>'[11]Depr Exp'!G25</f>
        <v>0</v>
      </c>
      <c r="H25" s="519">
        <f>'[11]Depr Exp'!H25</f>
        <v>4864673.4400000004</v>
      </c>
      <c r="I25" s="517">
        <f>'[11]Depr Exp'!I25</f>
        <v>0</v>
      </c>
      <c r="J25" s="518">
        <f>'[11]Depr Exp'!J25</f>
        <v>0</v>
      </c>
      <c r="K25" s="520">
        <f>'[11]Depr Exp'!K25</f>
        <v>7324200.2999999998</v>
      </c>
      <c r="L25" s="519">
        <f>'[11]Depr Exp'!L25</f>
        <v>2459526.86</v>
      </c>
      <c r="M25" s="144"/>
      <c r="N25" s="144"/>
    </row>
    <row r="26" spans="1:14">
      <c r="A26" s="258" t="str">
        <f>'[11]Depr Exp'!A26</f>
        <v>C303 INT Misc Intangible Plant</v>
      </c>
      <c r="B26" s="258" t="str">
        <f>'[11]Depr Exp'!B26</f>
        <v>C303 INT Misc Intangible Plant-7</v>
      </c>
      <c r="C26" s="258" t="str">
        <f>'[11]Depr Exp'!C26</f>
        <v>404C</v>
      </c>
      <c r="D26" s="258"/>
      <c r="E26" s="279">
        <f>'[11]Depr Exp'!E26</f>
        <v>43312</v>
      </c>
      <c r="F26" s="517">
        <f>'[11]Depr Exp'!F26</f>
        <v>220032723.99000001</v>
      </c>
      <c r="G26" s="518">
        <f>'[11]Depr Exp'!G26</f>
        <v>0</v>
      </c>
      <c r="H26" s="519">
        <f>'[11]Depr Exp'!H26</f>
        <v>5249382.46</v>
      </c>
      <c r="I26" s="517">
        <f>'[11]Depr Exp'!I26</f>
        <v>0</v>
      </c>
      <c r="J26" s="518">
        <f>'[11]Depr Exp'!J26</f>
        <v>0</v>
      </c>
      <c r="K26" s="520">
        <f>'[11]Depr Exp'!K26</f>
        <v>7324200.2999999998</v>
      </c>
      <c r="L26" s="519">
        <f>'[11]Depr Exp'!L26</f>
        <v>2074817.84</v>
      </c>
      <c r="M26" s="144"/>
      <c r="N26" s="144"/>
    </row>
    <row r="27" spans="1:14">
      <c r="A27" s="258" t="str">
        <f>'[11]Depr Exp'!A27</f>
        <v>C303 INT Misc Intangible Plant</v>
      </c>
      <c r="B27" s="258" t="str">
        <f>'[11]Depr Exp'!B27</f>
        <v>C303 INT Misc Intangible Plant-8</v>
      </c>
      <c r="C27" s="258" t="str">
        <f>'[11]Depr Exp'!C27</f>
        <v>404C</v>
      </c>
      <c r="D27" s="258"/>
      <c r="E27" s="279">
        <f>'[11]Depr Exp'!E27</f>
        <v>43343</v>
      </c>
      <c r="F27" s="517">
        <f>'[11]Depr Exp'!F27</f>
        <v>217951076.19999999</v>
      </c>
      <c r="G27" s="518">
        <f>'[11]Depr Exp'!G27</f>
        <v>0</v>
      </c>
      <c r="H27" s="519">
        <f>'[11]Depr Exp'!H27</f>
        <v>5323489.51</v>
      </c>
      <c r="I27" s="517">
        <f>'[11]Depr Exp'!I27</f>
        <v>0</v>
      </c>
      <c r="J27" s="518">
        <f>'[11]Depr Exp'!J27</f>
        <v>0</v>
      </c>
      <c r="K27" s="520">
        <f>'[11]Depr Exp'!K27</f>
        <v>7324200.2999999998</v>
      </c>
      <c r="L27" s="519">
        <f>'[11]Depr Exp'!L27</f>
        <v>2000710.79</v>
      </c>
      <c r="M27" s="144"/>
      <c r="N27" s="144"/>
    </row>
    <row r="28" spans="1:14">
      <c r="A28" s="258" t="str">
        <f>'[11]Depr Exp'!A28</f>
        <v>C303 INT Misc Intangible Plant</v>
      </c>
      <c r="B28" s="258" t="str">
        <f>'[11]Depr Exp'!B28</f>
        <v>C303 INT Misc Intangible Plant-9</v>
      </c>
      <c r="C28" s="258" t="str">
        <f>'[11]Depr Exp'!C28</f>
        <v>404C</v>
      </c>
      <c r="D28" s="258"/>
      <c r="E28" s="279">
        <f>'[11]Depr Exp'!E28</f>
        <v>43373</v>
      </c>
      <c r="F28" s="517">
        <f>'[11]Depr Exp'!F28</f>
        <v>245918440.72</v>
      </c>
      <c r="G28" s="518">
        <f>'[11]Depr Exp'!G28</f>
        <v>0</v>
      </c>
      <c r="H28" s="519">
        <f>'[11]Depr Exp'!H28</f>
        <v>5904790.3399999999</v>
      </c>
      <c r="I28" s="517">
        <f>'[11]Depr Exp'!I28</f>
        <v>0</v>
      </c>
      <c r="J28" s="518">
        <f>'[11]Depr Exp'!J28</f>
        <v>0</v>
      </c>
      <c r="K28" s="520">
        <f>'[11]Depr Exp'!K28</f>
        <v>7324200.2999999998</v>
      </c>
      <c r="L28" s="519">
        <f>'[11]Depr Exp'!L28</f>
        <v>1419409.96</v>
      </c>
      <c r="M28" s="144"/>
      <c r="N28" s="144"/>
    </row>
    <row r="29" spans="1:14">
      <c r="A29" s="258" t="str">
        <f>'[11]Depr Exp'!A29</f>
        <v>C303 INT Misc Intangible Plant</v>
      </c>
      <c r="B29" s="258" t="str">
        <f>'[11]Depr Exp'!B29</f>
        <v>C303 INT Misc Intangible Plant-10</v>
      </c>
      <c r="C29" s="258" t="str">
        <f>'[11]Depr Exp'!C29</f>
        <v>404C</v>
      </c>
      <c r="D29" s="258"/>
      <c r="E29" s="279">
        <f>'[11]Depr Exp'!E29</f>
        <v>43404</v>
      </c>
      <c r="F29" s="517">
        <f>'[11]Depr Exp'!F29</f>
        <v>304240259.85000002</v>
      </c>
      <c r="G29" s="518">
        <f>'[11]Depr Exp'!G29</f>
        <v>0</v>
      </c>
      <c r="H29" s="519">
        <f>'[11]Depr Exp'!H29</f>
        <v>6645107.9800000004</v>
      </c>
      <c r="I29" s="517">
        <f>'[11]Depr Exp'!I29</f>
        <v>0</v>
      </c>
      <c r="J29" s="518">
        <f>'[11]Depr Exp'!J29</f>
        <v>0</v>
      </c>
      <c r="K29" s="520">
        <f>'[11]Depr Exp'!K29</f>
        <v>7324200.2999999998</v>
      </c>
      <c r="L29" s="519">
        <f>'[11]Depr Exp'!L29</f>
        <v>679092.32</v>
      </c>
      <c r="M29" s="144"/>
      <c r="N29" s="144"/>
    </row>
    <row r="30" spans="1:14">
      <c r="A30" s="258" t="str">
        <f>'[11]Depr Exp'!A30</f>
        <v>C303 INT Misc Intangible Plant</v>
      </c>
      <c r="B30" s="258" t="str">
        <f>'[11]Depr Exp'!B30</f>
        <v>C303 INT Misc Intangible Plant-11</v>
      </c>
      <c r="C30" s="258" t="str">
        <f>'[11]Depr Exp'!C30</f>
        <v>404C</v>
      </c>
      <c r="D30" s="258"/>
      <c r="E30" s="279">
        <f>'[11]Depr Exp'!E30</f>
        <v>43434</v>
      </c>
      <c r="F30" s="517">
        <f>'[11]Depr Exp'!F30</f>
        <v>326641089.95999998</v>
      </c>
      <c r="G30" s="518">
        <f>'[11]Depr Exp'!G30</f>
        <v>0</v>
      </c>
      <c r="H30" s="519">
        <f>'[11]Depr Exp'!H30</f>
        <v>7396829.6900000004</v>
      </c>
      <c r="I30" s="517">
        <f>'[11]Depr Exp'!I30</f>
        <v>0</v>
      </c>
      <c r="J30" s="518">
        <f>'[11]Depr Exp'!J30</f>
        <v>0</v>
      </c>
      <c r="K30" s="520">
        <f>'[11]Depr Exp'!K30</f>
        <v>7324200.2999999998</v>
      </c>
      <c r="L30" s="519">
        <f>'[11]Depr Exp'!L30</f>
        <v>-72629.39</v>
      </c>
      <c r="M30" s="144"/>
      <c r="N30" s="144"/>
    </row>
    <row r="31" spans="1:14">
      <c r="A31" s="258" t="str">
        <f>'[11]Depr Exp'!A31</f>
        <v>C303 INT Misc Intangible Plant</v>
      </c>
      <c r="B31" s="258" t="str">
        <f>'[11]Depr Exp'!B31</f>
        <v>C303 INT Misc Intangible Plant-12</v>
      </c>
      <c r="C31" s="258" t="str">
        <f>'[11]Depr Exp'!C31</f>
        <v>404C</v>
      </c>
      <c r="D31" s="258"/>
      <c r="E31" s="279">
        <f>'[11]Depr Exp'!E31</f>
        <v>43465</v>
      </c>
      <c r="F31" s="517">
        <f>'[11]Depr Exp'!F31</f>
        <v>338696634.56</v>
      </c>
      <c r="G31" s="518">
        <f>'[11]Depr Exp'!G31</f>
        <v>0</v>
      </c>
      <c r="H31" s="519">
        <f>'[11]Depr Exp'!H31</f>
        <v>7324200.2999999998</v>
      </c>
      <c r="I31" s="517">
        <f>'[11]Depr Exp'!I31</f>
        <v>0</v>
      </c>
      <c r="J31" s="518">
        <f>'[11]Depr Exp'!J31</f>
        <v>0</v>
      </c>
      <c r="K31" s="520">
        <f>'[11]Depr Exp'!K31</f>
        <v>7324200.2999999998</v>
      </c>
      <c r="L31" s="519">
        <f>'[11]Depr Exp'!L31</f>
        <v>0</v>
      </c>
      <c r="M31" s="144"/>
      <c r="N31" s="144"/>
    </row>
    <row r="32" spans="1:14" ht="15.75" thickBot="1">
      <c r="A32" s="280" t="str">
        <f>'[11]Depr Exp'!A32</f>
        <v>C303 INT Misc Intangible Plant Total</v>
      </c>
      <c r="B32" s="144">
        <f>'[11]Depr Exp'!B32</f>
        <v>0</v>
      </c>
      <c r="C32" s="502" t="str">
        <f>'[11]Depr Exp'!C32</f>
        <v>CINT</v>
      </c>
      <c r="D32" s="144"/>
      <c r="E32" s="281" t="str">
        <f>'[11]Depr Exp'!E32</f>
        <v>Total</v>
      </c>
      <c r="F32" s="141">
        <f>'[11]Depr Exp'!F32</f>
        <v>0</v>
      </c>
      <c r="G32" s="252">
        <f>'[11]Depr Exp'!G32</f>
        <v>0</v>
      </c>
      <c r="H32" s="522">
        <f>'[11]Depr Exp'!H32</f>
        <v>63983486.609999999</v>
      </c>
      <c r="I32" s="141">
        <f>'[11]Depr Exp'!I32</f>
        <v>0</v>
      </c>
      <c r="J32" s="252">
        <f>'[11]Depr Exp'!J32</f>
        <v>0</v>
      </c>
      <c r="K32" s="522">
        <f>'[11]Depr Exp'!K32</f>
        <v>87890403.599999979</v>
      </c>
      <c r="L32" s="522">
        <f>'[11]Depr Exp'!L32</f>
        <v>23906916.989999998</v>
      </c>
      <c r="M32" s="144"/>
      <c r="N32" s="144"/>
    </row>
    <row r="33" spans="1:14" ht="13.5" thickTop="1">
      <c r="A33" s="144" t="str">
        <f>'[11]Depr Exp'!A33</f>
        <v>C389 CMN Easements</v>
      </c>
      <c r="B33" s="144" t="str">
        <f>'[11]Depr Exp'!B33</f>
        <v>C389 CMN Easements-1</v>
      </c>
      <c r="C33" s="144" t="str">
        <f>'[11]Depr Exp'!C33</f>
        <v>403C</v>
      </c>
      <c r="D33" s="144"/>
      <c r="E33" s="282">
        <f>'[11]Depr Exp'!E33</f>
        <v>43131</v>
      </c>
      <c r="F33" s="523">
        <f>'[11]Depr Exp'!F33</f>
        <v>14082567.58</v>
      </c>
      <c r="G33" s="305">
        <f>'[11]Depr Exp'!G33</f>
        <v>1.6500000000000001E-2</v>
      </c>
      <c r="H33" s="524">
        <f>'[11]Depr Exp'!H33</f>
        <v>19363.53</v>
      </c>
      <c r="I33" s="523">
        <f>'[11]Depr Exp'!I33</f>
        <v>14082567.58</v>
      </c>
      <c r="J33" s="305">
        <f>'[11]Depr Exp'!J33</f>
        <v>1.6500000000000001E-2</v>
      </c>
      <c r="K33" s="373">
        <f>'[11]Depr Exp'!K33</f>
        <v>19363.5304225</v>
      </c>
      <c r="L33" s="524">
        <f>'[11]Depr Exp'!L33</f>
        <v>0</v>
      </c>
      <c r="M33" s="144"/>
      <c r="N33" s="144"/>
    </row>
    <row r="34" spans="1:14">
      <c r="A34" s="144" t="str">
        <f>'[11]Depr Exp'!A34</f>
        <v>C389 CMN Easements</v>
      </c>
      <c r="B34" s="144" t="str">
        <f>'[11]Depr Exp'!B34</f>
        <v>C389 CMN Easements-2</v>
      </c>
      <c r="C34" s="144" t="str">
        <f>'[11]Depr Exp'!C34</f>
        <v>403C</v>
      </c>
      <c r="D34" s="144"/>
      <c r="E34" s="282">
        <f>'[11]Depr Exp'!E34</f>
        <v>43159</v>
      </c>
      <c r="F34" s="523">
        <f>'[11]Depr Exp'!F34</f>
        <v>14082567.58</v>
      </c>
      <c r="G34" s="305">
        <f>'[11]Depr Exp'!G34</f>
        <v>1.6500000000000001E-2</v>
      </c>
      <c r="H34" s="524">
        <f>'[11]Depr Exp'!H34</f>
        <v>19363.53</v>
      </c>
      <c r="I34" s="523">
        <f>'[11]Depr Exp'!I34</f>
        <v>14082567.58</v>
      </c>
      <c r="J34" s="305">
        <f>'[11]Depr Exp'!J34</f>
        <v>1.6500000000000001E-2</v>
      </c>
      <c r="K34" s="373">
        <f>'[11]Depr Exp'!K34</f>
        <v>19363.5304225</v>
      </c>
      <c r="L34" s="524">
        <f>'[11]Depr Exp'!L34</f>
        <v>0</v>
      </c>
      <c r="M34" s="144"/>
      <c r="N34" s="144"/>
    </row>
    <row r="35" spans="1:14">
      <c r="A35" s="144" t="str">
        <f>'[11]Depr Exp'!A35</f>
        <v>C389 CMN Easements</v>
      </c>
      <c r="B35" s="144" t="str">
        <f>'[11]Depr Exp'!B35</f>
        <v>C389 CMN Easements-3</v>
      </c>
      <c r="C35" s="144" t="str">
        <f>'[11]Depr Exp'!C35</f>
        <v>403C</v>
      </c>
      <c r="D35" s="144"/>
      <c r="E35" s="282">
        <f>'[11]Depr Exp'!E35</f>
        <v>43190</v>
      </c>
      <c r="F35" s="523">
        <f>'[11]Depr Exp'!F35</f>
        <v>14082567.58</v>
      </c>
      <c r="G35" s="305">
        <f>'[11]Depr Exp'!G35</f>
        <v>1.6500000000000001E-2</v>
      </c>
      <c r="H35" s="524">
        <f>'[11]Depr Exp'!H35</f>
        <v>19363.53</v>
      </c>
      <c r="I35" s="523">
        <f>'[11]Depr Exp'!I35</f>
        <v>14082567.58</v>
      </c>
      <c r="J35" s="305">
        <f>'[11]Depr Exp'!J35</f>
        <v>1.6500000000000001E-2</v>
      </c>
      <c r="K35" s="373">
        <f>'[11]Depr Exp'!K35</f>
        <v>19363.5304225</v>
      </c>
      <c r="L35" s="524">
        <f>'[11]Depr Exp'!L35</f>
        <v>0</v>
      </c>
      <c r="M35" s="144"/>
      <c r="N35" s="144"/>
    </row>
    <row r="36" spans="1:14">
      <c r="A36" s="144" t="str">
        <f>'[11]Depr Exp'!A36</f>
        <v>C389 CMN Easements</v>
      </c>
      <c r="B36" s="144" t="str">
        <f>'[11]Depr Exp'!B36</f>
        <v>C389 CMN Easements-4</v>
      </c>
      <c r="C36" s="144" t="str">
        <f>'[11]Depr Exp'!C36</f>
        <v>403C</v>
      </c>
      <c r="D36" s="144"/>
      <c r="E36" s="282">
        <f>'[11]Depr Exp'!E36</f>
        <v>43220</v>
      </c>
      <c r="F36" s="523">
        <f>'[11]Depr Exp'!F36</f>
        <v>14082567.58</v>
      </c>
      <c r="G36" s="305">
        <f>'[11]Depr Exp'!G36</f>
        <v>1.6500000000000001E-2</v>
      </c>
      <c r="H36" s="524">
        <f>'[11]Depr Exp'!H36</f>
        <v>19363.53</v>
      </c>
      <c r="I36" s="523">
        <f>'[11]Depr Exp'!I36</f>
        <v>14082567.58</v>
      </c>
      <c r="J36" s="305">
        <f>'[11]Depr Exp'!J36</f>
        <v>1.6500000000000001E-2</v>
      </c>
      <c r="K36" s="373">
        <f>'[11]Depr Exp'!K36</f>
        <v>19363.5304225</v>
      </c>
      <c r="L36" s="524">
        <f>'[11]Depr Exp'!L36</f>
        <v>0</v>
      </c>
      <c r="M36" s="144"/>
      <c r="N36" s="144"/>
    </row>
    <row r="37" spans="1:14">
      <c r="A37" s="144" t="str">
        <f>'[11]Depr Exp'!A37</f>
        <v>C389 CMN Easements</v>
      </c>
      <c r="B37" s="144" t="str">
        <f>'[11]Depr Exp'!B37</f>
        <v>C389 CMN Easements-5</v>
      </c>
      <c r="C37" s="144" t="str">
        <f>'[11]Depr Exp'!C37</f>
        <v>403C</v>
      </c>
      <c r="D37" s="144"/>
      <c r="E37" s="282">
        <f>'[11]Depr Exp'!E37</f>
        <v>43251</v>
      </c>
      <c r="F37" s="523">
        <f>'[11]Depr Exp'!F37</f>
        <v>14082567.58</v>
      </c>
      <c r="G37" s="305">
        <f>'[11]Depr Exp'!G37</f>
        <v>1.6500000000000001E-2</v>
      </c>
      <c r="H37" s="524">
        <f>'[11]Depr Exp'!H37</f>
        <v>19363.53</v>
      </c>
      <c r="I37" s="523">
        <f>'[11]Depr Exp'!I37</f>
        <v>14082567.58</v>
      </c>
      <c r="J37" s="305">
        <f>'[11]Depr Exp'!J37</f>
        <v>1.6500000000000001E-2</v>
      </c>
      <c r="K37" s="373">
        <f>'[11]Depr Exp'!K37</f>
        <v>19363.5304225</v>
      </c>
      <c r="L37" s="524">
        <f>'[11]Depr Exp'!L37</f>
        <v>0</v>
      </c>
      <c r="M37" s="144"/>
      <c r="N37" s="144"/>
    </row>
    <row r="38" spans="1:14">
      <c r="A38" s="144" t="str">
        <f>'[11]Depr Exp'!A38</f>
        <v>C389 CMN Easements</v>
      </c>
      <c r="B38" s="144" t="str">
        <f>'[11]Depr Exp'!B38</f>
        <v>C389 CMN Easements-6</v>
      </c>
      <c r="C38" s="144" t="str">
        <f>'[11]Depr Exp'!C38</f>
        <v>403C</v>
      </c>
      <c r="D38" s="144"/>
      <c r="E38" s="282">
        <f>'[11]Depr Exp'!E38</f>
        <v>43281</v>
      </c>
      <c r="F38" s="523">
        <f>'[11]Depr Exp'!F38</f>
        <v>14082567.58</v>
      </c>
      <c r="G38" s="305">
        <f>'[11]Depr Exp'!G38</f>
        <v>1.6500000000000001E-2</v>
      </c>
      <c r="H38" s="524">
        <f>'[11]Depr Exp'!H38</f>
        <v>19363.53</v>
      </c>
      <c r="I38" s="523">
        <f>'[11]Depr Exp'!I38</f>
        <v>14082567.58</v>
      </c>
      <c r="J38" s="305">
        <f>'[11]Depr Exp'!J38</f>
        <v>1.6500000000000001E-2</v>
      </c>
      <c r="K38" s="373">
        <f>'[11]Depr Exp'!K38</f>
        <v>19363.5304225</v>
      </c>
      <c r="L38" s="524">
        <f>'[11]Depr Exp'!L38</f>
        <v>0</v>
      </c>
      <c r="M38" s="144"/>
      <c r="N38" s="144"/>
    </row>
    <row r="39" spans="1:14">
      <c r="A39" s="144" t="str">
        <f>'[11]Depr Exp'!A39</f>
        <v>C389 CMN Easements</v>
      </c>
      <c r="B39" s="144" t="str">
        <f>'[11]Depr Exp'!B39</f>
        <v>C389 CMN Easements-7</v>
      </c>
      <c r="C39" s="144" t="str">
        <f>'[11]Depr Exp'!C39</f>
        <v>403C</v>
      </c>
      <c r="D39" s="144"/>
      <c r="E39" s="282">
        <f>'[11]Depr Exp'!E39</f>
        <v>43312</v>
      </c>
      <c r="F39" s="523">
        <f>'[11]Depr Exp'!F39</f>
        <v>14082567.58</v>
      </c>
      <c r="G39" s="305">
        <f>'[11]Depr Exp'!G39</f>
        <v>1.6500000000000001E-2</v>
      </c>
      <c r="H39" s="524">
        <f>'[11]Depr Exp'!H39</f>
        <v>19363.53</v>
      </c>
      <c r="I39" s="523">
        <f>'[11]Depr Exp'!I39</f>
        <v>14082567.58</v>
      </c>
      <c r="J39" s="305">
        <f>'[11]Depr Exp'!J39</f>
        <v>1.6500000000000001E-2</v>
      </c>
      <c r="K39" s="373">
        <f>'[11]Depr Exp'!K39</f>
        <v>19363.5304225</v>
      </c>
      <c r="L39" s="524">
        <f>'[11]Depr Exp'!L39</f>
        <v>0</v>
      </c>
      <c r="M39" s="144"/>
      <c r="N39" s="144"/>
    </row>
    <row r="40" spans="1:14">
      <c r="A40" s="144" t="str">
        <f>'[11]Depr Exp'!A40</f>
        <v>C389 CMN Easements</v>
      </c>
      <c r="B40" s="144" t="str">
        <f>'[11]Depr Exp'!B40</f>
        <v>C389 CMN Easements-8</v>
      </c>
      <c r="C40" s="144" t="str">
        <f>'[11]Depr Exp'!C40</f>
        <v>403C</v>
      </c>
      <c r="D40" s="144"/>
      <c r="E40" s="282">
        <f>'[11]Depr Exp'!E40</f>
        <v>43343</v>
      </c>
      <c r="F40" s="523">
        <f>'[11]Depr Exp'!F40</f>
        <v>14082567.58</v>
      </c>
      <c r="G40" s="305">
        <f>'[11]Depr Exp'!G40</f>
        <v>1.6500000000000001E-2</v>
      </c>
      <c r="H40" s="524">
        <f>'[11]Depr Exp'!H40</f>
        <v>19363.53</v>
      </c>
      <c r="I40" s="523">
        <f>'[11]Depr Exp'!I40</f>
        <v>14082567.58</v>
      </c>
      <c r="J40" s="305">
        <f>'[11]Depr Exp'!J40</f>
        <v>1.6500000000000001E-2</v>
      </c>
      <c r="K40" s="373">
        <f>'[11]Depr Exp'!K40</f>
        <v>19363.5304225</v>
      </c>
      <c r="L40" s="524">
        <f>'[11]Depr Exp'!L40</f>
        <v>0</v>
      </c>
      <c r="M40" s="144"/>
      <c r="N40" s="144"/>
    </row>
    <row r="41" spans="1:14">
      <c r="A41" s="144" t="str">
        <f>'[11]Depr Exp'!A41</f>
        <v>C389 CMN Easements</v>
      </c>
      <c r="B41" s="144" t="str">
        <f>'[11]Depr Exp'!B41</f>
        <v>C389 CMN Easements-9</v>
      </c>
      <c r="C41" s="144" t="str">
        <f>'[11]Depr Exp'!C41</f>
        <v>403C</v>
      </c>
      <c r="D41" s="144"/>
      <c r="E41" s="282">
        <f>'[11]Depr Exp'!E41</f>
        <v>43373</v>
      </c>
      <c r="F41" s="523">
        <f>'[11]Depr Exp'!F41</f>
        <v>14082567.58</v>
      </c>
      <c r="G41" s="305">
        <f>'[11]Depr Exp'!G41</f>
        <v>1.6500000000000001E-2</v>
      </c>
      <c r="H41" s="524">
        <f>'[11]Depr Exp'!H41</f>
        <v>19363.53</v>
      </c>
      <c r="I41" s="523">
        <f>'[11]Depr Exp'!I41</f>
        <v>14082567.58</v>
      </c>
      <c r="J41" s="305">
        <f>'[11]Depr Exp'!J41</f>
        <v>1.6500000000000001E-2</v>
      </c>
      <c r="K41" s="373">
        <f>'[11]Depr Exp'!K41</f>
        <v>19363.5304225</v>
      </c>
      <c r="L41" s="524">
        <f>'[11]Depr Exp'!L41</f>
        <v>0</v>
      </c>
      <c r="M41" s="144"/>
      <c r="N41" s="144"/>
    </row>
    <row r="42" spans="1:14">
      <c r="A42" s="144" t="str">
        <f>'[11]Depr Exp'!A42</f>
        <v>C389 CMN Easements</v>
      </c>
      <c r="B42" s="144" t="str">
        <f>'[11]Depr Exp'!B42</f>
        <v>C389 CMN Easements-10</v>
      </c>
      <c r="C42" s="144" t="str">
        <f>'[11]Depr Exp'!C42</f>
        <v>403C</v>
      </c>
      <c r="D42" s="144"/>
      <c r="E42" s="282">
        <f>'[11]Depr Exp'!E42</f>
        <v>43404</v>
      </c>
      <c r="F42" s="523">
        <f>'[11]Depr Exp'!F42</f>
        <v>14082567.58</v>
      </c>
      <c r="G42" s="305">
        <f>'[11]Depr Exp'!G42</f>
        <v>1.6500000000000001E-2</v>
      </c>
      <c r="H42" s="524">
        <f>'[11]Depr Exp'!H42</f>
        <v>19363.53</v>
      </c>
      <c r="I42" s="523">
        <f>'[11]Depr Exp'!I42</f>
        <v>14082567.58</v>
      </c>
      <c r="J42" s="305">
        <f>'[11]Depr Exp'!J42</f>
        <v>1.6500000000000001E-2</v>
      </c>
      <c r="K42" s="373">
        <f>'[11]Depr Exp'!K42</f>
        <v>19363.5304225</v>
      </c>
      <c r="L42" s="524">
        <f>'[11]Depr Exp'!L42</f>
        <v>0</v>
      </c>
      <c r="M42" s="144"/>
      <c r="N42" s="144"/>
    </row>
    <row r="43" spans="1:14">
      <c r="A43" s="144" t="str">
        <f>'[11]Depr Exp'!A43</f>
        <v>C389 CMN Easements</v>
      </c>
      <c r="B43" s="144" t="str">
        <f>'[11]Depr Exp'!B43</f>
        <v>C389 CMN Easements-11</v>
      </c>
      <c r="C43" s="144" t="str">
        <f>'[11]Depr Exp'!C43</f>
        <v>403C</v>
      </c>
      <c r="D43" s="144"/>
      <c r="E43" s="282">
        <f>'[11]Depr Exp'!E43</f>
        <v>43434</v>
      </c>
      <c r="F43" s="523">
        <f>'[11]Depr Exp'!F43</f>
        <v>14082567.58</v>
      </c>
      <c r="G43" s="305">
        <f>'[11]Depr Exp'!G43</f>
        <v>1.6500000000000001E-2</v>
      </c>
      <c r="H43" s="524">
        <f>'[11]Depr Exp'!H43</f>
        <v>19363.53</v>
      </c>
      <c r="I43" s="523">
        <f>'[11]Depr Exp'!I43</f>
        <v>14082567.58</v>
      </c>
      <c r="J43" s="305">
        <f>'[11]Depr Exp'!J43</f>
        <v>1.6500000000000001E-2</v>
      </c>
      <c r="K43" s="373">
        <f>'[11]Depr Exp'!K43</f>
        <v>19363.5304225</v>
      </c>
      <c r="L43" s="524">
        <f>'[11]Depr Exp'!L43</f>
        <v>0</v>
      </c>
      <c r="M43" s="144"/>
      <c r="N43" s="144"/>
    </row>
    <row r="44" spans="1:14">
      <c r="A44" s="144" t="str">
        <f>'[11]Depr Exp'!A44</f>
        <v>C389 CMN Easements</v>
      </c>
      <c r="B44" s="144" t="str">
        <f>'[11]Depr Exp'!B44</f>
        <v>C389 CMN Easements-12</v>
      </c>
      <c r="C44" s="144" t="str">
        <f>'[11]Depr Exp'!C44</f>
        <v>403C</v>
      </c>
      <c r="D44" s="144"/>
      <c r="E44" s="282">
        <f>'[11]Depr Exp'!E44</f>
        <v>43465</v>
      </c>
      <c r="F44" s="523">
        <f>'[11]Depr Exp'!F44</f>
        <v>14082567.58</v>
      </c>
      <c r="G44" s="305">
        <f>'[11]Depr Exp'!G44</f>
        <v>1.6500000000000001E-2</v>
      </c>
      <c r="H44" s="524">
        <f>'[11]Depr Exp'!H44</f>
        <v>19363.53</v>
      </c>
      <c r="I44" s="523">
        <f>'[11]Depr Exp'!I44</f>
        <v>14082567.58</v>
      </c>
      <c r="J44" s="305">
        <f>'[11]Depr Exp'!J44</f>
        <v>1.6500000000000001E-2</v>
      </c>
      <c r="K44" s="373">
        <f>'[11]Depr Exp'!K44</f>
        <v>19363.5304225</v>
      </c>
      <c r="L44" s="524">
        <f>'[11]Depr Exp'!L44</f>
        <v>0</v>
      </c>
      <c r="M44" s="144"/>
      <c r="N44" s="144"/>
    </row>
    <row r="45" spans="1:14" ht="15.75" thickBot="1">
      <c r="A45" s="159" t="str">
        <f>'[11]Depr Exp'!A45</f>
        <v>C389 CMN Easements Total</v>
      </c>
      <c r="B45" s="144">
        <f>'[11]Depr Exp'!B45</f>
        <v>0</v>
      </c>
      <c r="C45" s="502" t="str">
        <f>'[11]Depr Exp'!C45</f>
        <v>CGEN</v>
      </c>
      <c r="D45" s="144"/>
      <c r="E45" s="281" t="str">
        <f>'[11]Depr Exp'!E45</f>
        <v>Total</v>
      </c>
      <c r="F45" s="141">
        <f>'[11]Depr Exp'!F45</f>
        <v>0</v>
      </c>
      <c r="G45" s="252">
        <f>'[11]Depr Exp'!G45</f>
        <v>0</v>
      </c>
      <c r="H45" s="522">
        <f>'[11]Depr Exp'!H45</f>
        <v>232362.36</v>
      </c>
      <c r="I45" s="141">
        <f>'[11]Depr Exp'!I45</f>
        <v>0</v>
      </c>
      <c r="J45" s="252">
        <f>'[11]Depr Exp'!J45</f>
        <v>0</v>
      </c>
      <c r="K45" s="522">
        <f>'[11]Depr Exp'!K45</f>
        <v>232362.36506999994</v>
      </c>
      <c r="L45" s="522">
        <f>'[11]Depr Exp'!L45</f>
        <v>0.01</v>
      </c>
      <c r="M45" s="144"/>
      <c r="N45" s="144"/>
    </row>
    <row r="46" spans="1:14" ht="13.5" thickTop="1">
      <c r="A46" s="144" t="str">
        <f>'[11]Depr Exp'!A46</f>
        <v>C3900 CMN Str/Impv, ESO</v>
      </c>
      <c r="B46" s="144" t="str">
        <f>'[11]Depr Exp'!B46</f>
        <v>C3900 CMN Str/Impv, ESO-1</v>
      </c>
      <c r="C46" s="144" t="str">
        <f>'[11]Depr Exp'!C46</f>
        <v>403C</v>
      </c>
      <c r="D46" s="144"/>
      <c r="E46" s="282">
        <f>'[11]Depr Exp'!E46</f>
        <v>43131</v>
      </c>
      <c r="F46" s="523">
        <f>'[11]Depr Exp'!F46</f>
        <v>26511757.68</v>
      </c>
      <c r="G46" s="305">
        <f>'[11]Depr Exp'!G46</f>
        <v>2.9499999999999998E-2</v>
      </c>
      <c r="H46" s="524">
        <f>'[11]Depr Exp'!H46</f>
        <v>65174.74</v>
      </c>
      <c r="I46" s="523">
        <f>'[11]Depr Exp'!I46</f>
        <v>26511757.68</v>
      </c>
      <c r="J46" s="305">
        <f>'[11]Depr Exp'!J46</f>
        <v>2.9499999999999998E-2</v>
      </c>
      <c r="K46" s="373">
        <f>'[11]Depr Exp'!K46</f>
        <v>65174.737629999996</v>
      </c>
      <c r="L46" s="524">
        <f>'[11]Depr Exp'!L46</f>
        <v>0</v>
      </c>
      <c r="M46" s="144"/>
      <c r="N46" s="144"/>
    </row>
    <row r="47" spans="1:14">
      <c r="A47" s="144" t="str">
        <f>'[11]Depr Exp'!A47</f>
        <v>C3900 CMN Str/Impv, ESO</v>
      </c>
      <c r="B47" s="144" t="str">
        <f>'[11]Depr Exp'!B47</f>
        <v>C3900 CMN Str/Impv, ESO-2</v>
      </c>
      <c r="C47" s="144" t="str">
        <f>'[11]Depr Exp'!C47</f>
        <v>403C</v>
      </c>
      <c r="D47" s="144"/>
      <c r="E47" s="282">
        <f>'[11]Depr Exp'!E47</f>
        <v>43159</v>
      </c>
      <c r="F47" s="523">
        <f>'[11]Depr Exp'!F47</f>
        <v>26511757.68</v>
      </c>
      <c r="G47" s="305">
        <f>'[11]Depr Exp'!G47</f>
        <v>2.9499999999999998E-2</v>
      </c>
      <c r="H47" s="524">
        <f>'[11]Depr Exp'!H47</f>
        <v>65174.74</v>
      </c>
      <c r="I47" s="523">
        <f>'[11]Depr Exp'!I47</f>
        <v>26511757.68</v>
      </c>
      <c r="J47" s="305">
        <f>'[11]Depr Exp'!J47</f>
        <v>2.9499999999999998E-2</v>
      </c>
      <c r="K47" s="373">
        <f>'[11]Depr Exp'!K47</f>
        <v>65174.737629999996</v>
      </c>
      <c r="L47" s="524">
        <f>'[11]Depr Exp'!L47</f>
        <v>0</v>
      </c>
      <c r="M47" s="144"/>
      <c r="N47" s="144"/>
    </row>
    <row r="48" spans="1:14">
      <c r="A48" s="144" t="str">
        <f>'[11]Depr Exp'!A48</f>
        <v>C3900 CMN Str/Impv, ESO</v>
      </c>
      <c r="B48" s="144" t="str">
        <f>'[11]Depr Exp'!B48</f>
        <v>C3900 CMN Str/Impv, ESO-3</v>
      </c>
      <c r="C48" s="144" t="str">
        <f>'[11]Depr Exp'!C48</f>
        <v>403C</v>
      </c>
      <c r="D48" s="144"/>
      <c r="E48" s="282">
        <f>'[11]Depr Exp'!E48</f>
        <v>43190</v>
      </c>
      <c r="F48" s="523">
        <f>'[11]Depr Exp'!F48</f>
        <v>26511757.68</v>
      </c>
      <c r="G48" s="305">
        <f>'[11]Depr Exp'!G48</f>
        <v>2.9499999999999998E-2</v>
      </c>
      <c r="H48" s="524">
        <f>'[11]Depr Exp'!H48</f>
        <v>65174.74</v>
      </c>
      <c r="I48" s="523">
        <f>'[11]Depr Exp'!I48</f>
        <v>26511757.68</v>
      </c>
      <c r="J48" s="305">
        <f>'[11]Depr Exp'!J48</f>
        <v>2.9499999999999998E-2</v>
      </c>
      <c r="K48" s="373">
        <f>'[11]Depr Exp'!K48</f>
        <v>65174.737629999996</v>
      </c>
      <c r="L48" s="524">
        <f>'[11]Depr Exp'!L48</f>
        <v>0</v>
      </c>
      <c r="M48" s="144"/>
      <c r="N48" s="144"/>
    </row>
    <row r="49" spans="1:14">
      <c r="A49" s="144" t="str">
        <f>'[11]Depr Exp'!A49</f>
        <v>C3900 CMN Str/Impv, ESO</v>
      </c>
      <c r="B49" s="144" t="str">
        <f>'[11]Depr Exp'!B49</f>
        <v>C3900 CMN Str/Impv, ESO-4</v>
      </c>
      <c r="C49" s="144" t="str">
        <f>'[11]Depr Exp'!C49</f>
        <v>403C</v>
      </c>
      <c r="D49" s="144"/>
      <c r="E49" s="282">
        <f>'[11]Depr Exp'!E49</f>
        <v>43220</v>
      </c>
      <c r="F49" s="523">
        <f>'[11]Depr Exp'!F49</f>
        <v>26511757.68</v>
      </c>
      <c r="G49" s="305">
        <f>'[11]Depr Exp'!G49</f>
        <v>2.9499999999999998E-2</v>
      </c>
      <c r="H49" s="524">
        <f>'[11]Depr Exp'!H49</f>
        <v>65174.74</v>
      </c>
      <c r="I49" s="523">
        <f>'[11]Depr Exp'!I49</f>
        <v>26511757.68</v>
      </c>
      <c r="J49" s="305">
        <f>'[11]Depr Exp'!J49</f>
        <v>2.9499999999999998E-2</v>
      </c>
      <c r="K49" s="373">
        <f>'[11]Depr Exp'!K49</f>
        <v>65174.737629999996</v>
      </c>
      <c r="L49" s="524">
        <f>'[11]Depr Exp'!L49</f>
        <v>0</v>
      </c>
      <c r="M49" s="144"/>
      <c r="N49" s="144"/>
    </row>
    <row r="50" spans="1:14">
      <c r="A50" s="144" t="str">
        <f>'[11]Depr Exp'!A50</f>
        <v>C3900 CMN Str/Impv, ESO</v>
      </c>
      <c r="B50" s="144" t="str">
        <f>'[11]Depr Exp'!B50</f>
        <v>C3900 CMN Str/Impv, ESO-5</v>
      </c>
      <c r="C50" s="144" t="str">
        <f>'[11]Depr Exp'!C50</f>
        <v>403C</v>
      </c>
      <c r="D50" s="144"/>
      <c r="E50" s="282">
        <f>'[11]Depr Exp'!E50</f>
        <v>43251</v>
      </c>
      <c r="F50" s="523">
        <f>'[11]Depr Exp'!F50</f>
        <v>26511757.68</v>
      </c>
      <c r="G50" s="305">
        <f>'[11]Depr Exp'!G50</f>
        <v>2.9499999999999998E-2</v>
      </c>
      <c r="H50" s="524">
        <f>'[11]Depr Exp'!H50</f>
        <v>65174.74</v>
      </c>
      <c r="I50" s="523">
        <f>'[11]Depr Exp'!I50</f>
        <v>26511757.68</v>
      </c>
      <c r="J50" s="305">
        <f>'[11]Depr Exp'!J50</f>
        <v>2.9499999999999998E-2</v>
      </c>
      <c r="K50" s="373">
        <f>'[11]Depr Exp'!K50</f>
        <v>65174.737629999996</v>
      </c>
      <c r="L50" s="524">
        <f>'[11]Depr Exp'!L50</f>
        <v>0</v>
      </c>
      <c r="M50" s="144"/>
      <c r="N50" s="144"/>
    </row>
    <row r="51" spans="1:14">
      <c r="A51" s="144" t="str">
        <f>'[11]Depr Exp'!A51</f>
        <v>C3900 CMN Str/Impv, ESO</v>
      </c>
      <c r="B51" s="144" t="str">
        <f>'[11]Depr Exp'!B51</f>
        <v>C3900 CMN Str/Impv, ESO-6</v>
      </c>
      <c r="C51" s="144" t="str">
        <f>'[11]Depr Exp'!C51</f>
        <v>403C</v>
      </c>
      <c r="D51" s="144"/>
      <c r="E51" s="282">
        <f>'[11]Depr Exp'!E51</f>
        <v>43281</v>
      </c>
      <c r="F51" s="523">
        <f>'[11]Depr Exp'!F51</f>
        <v>26511757.68</v>
      </c>
      <c r="G51" s="305">
        <f>'[11]Depr Exp'!G51</f>
        <v>2.9499999999999998E-2</v>
      </c>
      <c r="H51" s="524">
        <f>'[11]Depr Exp'!H51</f>
        <v>65174.74</v>
      </c>
      <c r="I51" s="523">
        <f>'[11]Depr Exp'!I51</f>
        <v>26511757.68</v>
      </c>
      <c r="J51" s="305">
        <f>'[11]Depr Exp'!J51</f>
        <v>2.9499999999999998E-2</v>
      </c>
      <c r="K51" s="373">
        <f>'[11]Depr Exp'!K51</f>
        <v>65174.737629999996</v>
      </c>
      <c r="L51" s="524">
        <f>'[11]Depr Exp'!L51</f>
        <v>0</v>
      </c>
      <c r="M51" s="144"/>
      <c r="N51" s="144"/>
    </row>
    <row r="52" spans="1:14">
      <c r="A52" s="144" t="str">
        <f>'[11]Depr Exp'!A52</f>
        <v>C3900 CMN Str/Impv, ESO</v>
      </c>
      <c r="B52" s="144" t="str">
        <f>'[11]Depr Exp'!B52</f>
        <v>C3900 CMN Str/Impv, ESO-7</v>
      </c>
      <c r="C52" s="144" t="str">
        <f>'[11]Depr Exp'!C52</f>
        <v>403C</v>
      </c>
      <c r="D52" s="144"/>
      <c r="E52" s="282">
        <f>'[11]Depr Exp'!E52</f>
        <v>43312</v>
      </c>
      <c r="F52" s="523">
        <f>'[11]Depr Exp'!F52</f>
        <v>26511757.68</v>
      </c>
      <c r="G52" s="305">
        <f>'[11]Depr Exp'!G52</f>
        <v>2.9499999999999998E-2</v>
      </c>
      <c r="H52" s="524">
        <f>'[11]Depr Exp'!H52</f>
        <v>65174.74</v>
      </c>
      <c r="I52" s="523">
        <f>'[11]Depr Exp'!I52</f>
        <v>26511757.68</v>
      </c>
      <c r="J52" s="305">
        <f>'[11]Depr Exp'!J52</f>
        <v>2.9499999999999998E-2</v>
      </c>
      <c r="K52" s="373">
        <f>'[11]Depr Exp'!K52</f>
        <v>65174.737629999996</v>
      </c>
      <c r="L52" s="524">
        <f>'[11]Depr Exp'!L52</f>
        <v>0</v>
      </c>
      <c r="M52" s="144"/>
      <c r="N52" s="144"/>
    </row>
    <row r="53" spans="1:14">
      <c r="A53" s="144" t="str">
        <f>'[11]Depr Exp'!A53</f>
        <v>C3900 CMN Str/Impv, ESO</v>
      </c>
      <c r="B53" s="144" t="str">
        <f>'[11]Depr Exp'!B53</f>
        <v>C3900 CMN Str/Impv, ESO-8</v>
      </c>
      <c r="C53" s="144" t="str">
        <f>'[11]Depr Exp'!C53</f>
        <v>403C</v>
      </c>
      <c r="D53" s="144"/>
      <c r="E53" s="282">
        <f>'[11]Depr Exp'!E53</f>
        <v>43343</v>
      </c>
      <c r="F53" s="523">
        <f>'[11]Depr Exp'!F53</f>
        <v>26511757.68</v>
      </c>
      <c r="G53" s="305">
        <f>'[11]Depr Exp'!G53</f>
        <v>2.9499999999999998E-2</v>
      </c>
      <c r="H53" s="524">
        <f>'[11]Depr Exp'!H53</f>
        <v>65174.74</v>
      </c>
      <c r="I53" s="523">
        <f>'[11]Depr Exp'!I53</f>
        <v>26511757.68</v>
      </c>
      <c r="J53" s="305">
        <f>'[11]Depr Exp'!J53</f>
        <v>2.9499999999999998E-2</v>
      </c>
      <c r="K53" s="373">
        <f>'[11]Depr Exp'!K53</f>
        <v>65174.737629999996</v>
      </c>
      <c r="L53" s="524">
        <f>'[11]Depr Exp'!L53</f>
        <v>0</v>
      </c>
      <c r="M53" s="144"/>
      <c r="N53" s="144"/>
    </row>
    <row r="54" spans="1:14">
      <c r="A54" s="144" t="str">
        <f>'[11]Depr Exp'!A54</f>
        <v>C3900 CMN Str/Impv, ESO</v>
      </c>
      <c r="B54" s="144" t="str">
        <f>'[11]Depr Exp'!B54</f>
        <v>C3900 CMN Str/Impv, ESO-9</v>
      </c>
      <c r="C54" s="144" t="str">
        <f>'[11]Depr Exp'!C54</f>
        <v>403C</v>
      </c>
      <c r="D54" s="144"/>
      <c r="E54" s="282">
        <f>'[11]Depr Exp'!E54</f>
        <v>43373</v>
      </c>
      <c r="F54" s="523">
        <f>'[11]Depr Exp'!F54</f>
        <v>26511757.68</v>
      </c>
      <c r="G54" s="305">
        <f>'[11]Depr Exp'!G54</f>
        <v>2.9499999999999998E-2</v>
      </c>
      <c r="H54" s="524">
        <f>'[11]Depr Exp'!H54</f>
        <v>65174.74</v>
      </c>
      <c r="I54" s="523">
        <f>'[11]Depr Exp'!I54</f>
        <v>26511757.68</v>
      </c>
      <c r="J54" s="305">
        <f>'[11]Depr Exp'!J54</f>
        <v>2.9499999999999998E-2</v>
      </c>
      <c r="K54" s="373">
        <f>'[11]Depr Exp'!K54</f>
        <v>65174.737629999996</v>
      </c>
      <c r="L54" s="524">
        <f>'[11]Depr Exp'!L54</f>
        <v>0</v>
      </c>
      <c r="M54" s="144"/>
      <c r="N54" s="144"/>
    </row>
    <row r="55" spans="1:14">
      <c r="A55" s="144" t="str">
        <f>'[11]Depr Exp'!A55</f>
        <v>C3900 CMN Str/Impv, ESO</v>
      </c>
      <c r="B55" s="144" t="str">
        <f>'[11]Depr Exp'!B55</f>
        <v>C3900 CMN Str/Impv, ESO-10</v>
      </c>
      <c r="C55" s="144" t="str">
        <f>'[11]Depr Exp'!C55</f>
        <v>403C</v>
      </c>
      <c r="D55" s="144"/>
      <c r="E55" s="282">
        <f>'[11]Depr Exp'!E55</f>
        <v>43404</v>
      </c>
      <c r="F55" s="523">
        <f>'[11]Depr Exp'!F55</f>
        <v>26511757.68</v>
      </c>
      <c r="G55" s="305">
        <f>'[11]Depr Exp'!G55</f>
        <v>2.9499999999999998E-2</v>
      </c>
      <c r="H55" s="524">
        <f>'[11]Depr Exp'!H55</f>
        <v>65174.74</v>
      </c>
      <c r="I55" s="523">
        <f>'[11]Depr Exp'!I55</f>
        <v>26511757.68</v>
      </c>
      <c r="J55" s="305">
        <f>'[11]Depr Exp'!J55</f>
        <v>2.9499999999999998E-2</v>
      </c>
      <c r="K55" s="373">
        <f>'[11]Depr Exp'!K55</f>
        <v>65174.737629999996</v>
      </c>
      <c r="L55" s="524">
        <f>'[11]Depr Exp'!L55</f>
        <v>0</v>
      </c>
      <c r="M55" s="144"/>
      <c r="N55" s="144"/>
    </row>
    <row r="56" spans="1:14">
      <c r="A56" s="144" t="str">
        <f>'[11]Depr Exp'!A56</f>
        <v>C3900 CMN Str/Impv, ESO</v>
      </c>
      <c r="B56" s="144" t="str">
        <f>'[11]Depr Exp'!B56</f>
        <v>C3900 CMN Str/Impv, ESO-11</v>
      </c>
      <c r="C56" s="144" t="str">
        <f>'[11]Depr Exp'!C56</f>
        <v>403C</v>
      </c>
      <c r="D56" s="144"/>
      <c r="E56" s="282">
        <f>'[11]Depr Exp'!E56</f>
        <v>43434</v>
      </c>
      <c r="F56" s="523">
        <f>'[11]Depr Exp'!F56</f>
        <v>26511757.68</v>
      </c>
      <c r="G56" s="305">
        <f>'[11]Depr Exp'!G56</f>
        <v>2.9499999999999998E-2</v>
      </c>
      <c r="H56" s="524">
        <f>'[11]Depr Exp'!H56</f>
        <v>65174.74</v>
      </c>
      <c r="I56" s="523">
        <f>'[11]Depr Exp'!I56</f>
        <v>26511757.68</v>
      </c>
      <c r="J56" s="305">
        <f>'[11]Depr Exp'!J56</f>
        <v>2.9499999999999998E-2</v>
      </c>
      <c r="K56" s="373">
        <f>'[11]Depr Exp'!K56</f>
        <v>65174.737629999996</v>
      </c>
      <c r="L56" s="524">
        <f>'[11]Depr Exp'!L56</f>
        <v>0</v>
      </c>
      <c r="M56" s="144"/>
      <c r="N56" s="144"/>
    </row>
    <row r="57" spans="1:14">
      <c r="A57" s="144" t="str">
        <f>'[11]Depr Exp'!A57</f>
        <v>C3900 CMN Str/Impv, ESO</v>
      </c>
      <c r="B57" s="144" t="str">
        <f>'[11]Depr Exp'!B57</f>
        <v>C3900 CMN Str/Impv, ESO-12</v>
      </c>
      <c r="C57" s="144" t="str">
        <f>'[11]Depr Exp'!C57</f>
        <v>403C</v>
      </c>
      <c r="D57" s="144"/>
      <c r="E57" s="282">
        <f>'[11]Depr Exp'!E57</f>
        <v>43465</v>
      </c>
      <c r="F57" s="523">
        <f>'[11]Depr Exp'!F57</f>
        <v>26511757.68</v>
      </c>
      <c r="G57" s="305">
        <f>'[11]Depr Exp'!G57</f>
        <v>2.9499999999999998E-2</v>
      </c>
      <c r="H57" s="524">
        <f>'[11]Depr Exp'!H57</f>
        <v>65174.74</v>
      </c>
      <c r="I57" s="523">
        <f>'[11]Depr Exp'!I57</f>
        <v>26511757.68</v>
      </c>
      <c r="J57" s="305">
        <f>'[11]Depr Exp'!J57</f>
        <v>2.9499999999999998E-2</v>
      </c>
      <c r="K57" s="373">
        <f>'[11]Depr Exp'!K57</f>
        <v>65174.737629999996</v>
      </c>
      <c r="L57" s="524">
        <f>'[11]Depr Exp'!L57</f>
        <v>0</v>
      </c>
      <c r="M57" s="144"/>
      <c r="N57" s="144"/>
    </row>
    <row r="58" spans="1:14" ht="15.75" thickBot="1">
      <c r="A58" s="159" t="str">
        <f>'[11]Depr Exp'!A58</f>
        <v>C3900 CMN Str/Impv, ESO Total</v>
      </c>
      <c r="B58" s="144">
        <f>'[11]Depr Exp'!B58</f>
        <v>0</v>
      </c>
      <c r="C58" s="502" t="str">
        <f>'[11]Depr Exp'!C58</f>
        <v>CGEN</v>
      </c>
      <c r="D58" s="144"/>
      <c r="E58" s="281" t="str">
        <f>'[11]Depr Exp'!E58</f>
        <v>Total</v>
      </c>
      <c r="F58" s="141">
        <f>'[11]Depr Exp'!F58</f>
        <v>0</v>
      </c>
      <c r="G58" s="252">
        <f>'[11]Depr Exp'!G58</f>
        <v>0</v>
      </c>
      <c r="H58" s="522">
        <f>'[11]Depr Exp'!H58</f>
        <v>782096.88</v>
      </c>
      <c r="I58" s="141">
        <f>'[11]Depr Exp'!I58</f>
        <v>0</v>
      </c>
      <c r="J58" s="252">
        <f>'[11]Depr Exp'!J58</f>
        <v>0</v>
      </c>
      <c r="K58" s="522">
        <f>'[11]Depr Exp'!K58</f>
        <v>782096.85155999998</v>
      </c>
      <c r="L58" s="522">
        <f>'[11]Depr Exp'!L58</f>
        <v>-0.03</v>
      </c>
      <c r="M58" s="144"/>
      <c r="N58" s="144"/>
    </row>
    <row r="59" spans="1:14" ht="13.5" thickTop="1">
      <c r="A59" s="144" t="str">
        <f>'[11]Depr Exp'!A59</f>
        <v>C3900 CMN Str/Impv, Factoria Svc Ct</v>
      </c>
      <c r="B59" s="144" t="str">
        <f>'[11]Depr Exp'!B59</f>
        <v>C3900 CMN Str/Impv, Factoria Svc Ct-1</v>
      </c>
      <c r="C59" s="144" t="str">
        <f>'[11]Depr Exp'!C59</f>
        <v>403C</v>
      </c>
      <c r="D59" s="144"/>
      <c r="E59" s="282">
        <f>'[11]Depr Exp'!E59</f>
        <v>43131</v>
      </c>
      <c r="F59" s="523">
        <f>'[11]Depr Exp'!F59</f>
        <v>18043764</v>
      </c>
      <c r="G59" s="305">
        <f>'[11]Depr Exp'!G59</f>
        <v>1.8800000000000001E-2</v>
      </c>
      <c r="H59" s="524">
        <f>'[11]Depr Exp'!H59</f>
        <v>28268.559999999998</v>
      </c>
      <c r="I59" s="523">
        <f>'[11]Depr Exp'!I59</f>
        <v>18043764</v>
      </c>
      <c r="J59" s="305">
        <f>'[11]Depr Exp'!J59</f>
        <v>1.8800000000000001E-2</v>
      </c>
      <c r="K59" s="373">
        <f>'[11]Depr Exp'!K59</f>
        <v>28268.563599999998</v>
      </c>
      <c r="L59" s="524">
        <f>'[11]Depr Exp'!L59</f>
        <v>0</v>
      </c>
      <c r="M59" s="144"/>
      <c r="N59" s="144"/>
    </row>
    <row r="60" spans="1:14">
      <c r="A60" s="144" t="str">
        <f>'[11]Depr Exp'!A60</f>
        <v>C3900 CMN Str/Impv, Factoria Svc Ct</v>
      </c>
      <c r="B60" s="144" t="str">
        <f>'[11]Depr Exp'!B60</f>
        <v>C3900 CMN Str/Impv, Factoria Svc Ct-2</v>
      </c>
      <c r="C60" s="144" t="str">
        <f>'[11]Depr Exp'!C60</f>
        <v>403C</v>
      </c>
      <c r="D60" s="144"/>
      <c r="E60" s="282">
        <f>'[11]Depr Exp'!E60</f>
        <v>43159</v>
      </c>
      <c r="F60" s="523">
        <f>'[11]Depr Exp'!F60</f>
        <v>18043764</v>
      </c>
      <c r="G60" s="305">
        <f>'[11]Depr Exp'!G60</f>
        <v>1.8800000000000001E-2</v>
      </c>
      <c r="H60" s="524">
        <f>'[11]Depr Exp'!H60</f>
        <v>28268.559999999998</v>
      </c>
      <c r="I60" s="523">
        <f>'[11]Depr Exp'!I60</f>
        <v>18043764</v>
      </c>
      <c r="J60" s="305">
        <f>'[11]Depr Exp'!J60</f>
        <v>1.8800000000000001E-2</v>
      </c>
      <c r="K60" s="373">
        <f>'[11]Depr Exp'!K60</f>
        <v>28268.563599999998</v>
      </c>
      <c r="L60" s="524">
        <f>'[11]Depr Exp'!L60</f>
        <v>0</v>
      </c>
      <c r="M60" s="144"/>
      <c r="N60" s="144"/>
    </row>
    <row r="61" spans="1:14">
      <c r="A61" s="144" t="str">
        <f>'[11]Depr Exp'!A61</f>
        <v>C3900 CMN Str/Impv, Factoria Svc Ct</v>
      </c>
      <c r="B61" s="144" t="str">
        <f>'[11]Depr Exp'!B61</f>
        <v>C3900 CMN Str/Impv, Factoria Svc Ct-3</v>
      </c>
      <c r="C61" s="144" t="str">
        <f>'[11]Depr Exp'!C61</f>
        <v>403C</v>
      </c>
      <c r="D61" s="144"/>
      <c r="E61" s="282">
        <f>'[11]Depr Exp'!E61</f>
        <v>43190</v>
      </c>
      <c r="F61" s="523">
        <f>'[11]Depr Exp'!F61</f>
        <v>18043764</v>
      </c>
      <c r="G61" s="305">
        <f>'[11]Depr Exp'!G61</f>
        <v>1.8800000000000001E-2</v>
      </c>
      <c r="H61" s="524">
        <f>'[11]Depr Exp'!H61</f>
        <v>28268.559999999998</v>
      </c>
      <c r="I61" s="523">
        <f>'[11]Depr Exp'!I61</f>
        <v>18043764</v>
      </c>
      <c r="J61" s="305">
        <f>'[11]Depr Exp'!J61</f>
        <v>1.8800000000000001E-2</v>
      </c>
      <c r="K61" s="373">
        <f>'[11]Depr Exp'!K61</f>
        <v>28268.563599999998</v>
      </c>
      <c r="L61" s="524">
        <f>'[11]Depr Exp'!L61</f>
        <v>0</v>
      </c>
      <c r="M61" s="144"/>
      <c r="N61" s="144"/>
    </row>
    <row r="62" spans="1:14">
      <c r="A62" s="144" t="str">
        <f>'[11]Depr Exp'!A62</f>
        <v>C3900 CMN Str/Impv, Factoria Svc Ct</v>
      </c>
      <c r="B62" s="144" t="str">
        <f>'[11]Depr Exp'!B62</f>
        <v>C3900 CMN Str/Impv, Factoria Svc Ct-4</v>
      </c>
      <c r="C62" s="144" t="str">
        <f>'[11]Depr Exp'!C62</f>
        <v>403C</v>
      </c>
      <c r="D62" s="144"/>
      <c r="E62" s="282">
        <f>'[11]Depr Exp'!E62</f>
        <v>43220</v>
      </c>
      <c r="F62" s="523">
        <f>'[11]Depr Exp'!F62</f>
        <v>18043764</v>
      </c>
      <c r="G62" s="305">
        <f>'[11]Depr Exp'!G62</f>
        <v>1.8800000000000001E-2</v>
      </c>
      <c r="H62" s="524">
        <f>'[11]Depr Exp'!H62</f>
        <v>28268.559999999998</v>
      </c>
      <c r="I62" s="523">
        <f>'[11]Depr Exp'!I62</f>
        <v>18043764</v>
      </c>
      <c r="J62" s="305">
        <f>'[11]Depr Exp'!J62</f>
        <v>1.8800000000000001E-2</v>
      </c>
      <c r="K62" s="373">
        <f>'[11]Depr Exp'!K62</f>
        <v>28268.563599999998</v>
      </c>
      <c r="L62" s="524">
        <f>'[11]Depr Exp'!L62</f>
        <v>0</v>
      </c>
      <c r="M62" s="144"/>
      <c r="N62" s="144"/>
    </row>
    <row r="63" spans="1:14">
      <c r="A63" s="144" t="str">
        <f>'[11]Depr Exp'!A63</f>
        <v>C3900 CMN Str/Impv, Factoria Svc Ct</v>
      </c>
      <c r="B63" s="144" t="str">
        <f>'[11]Depr Exp'!B63</f>
        <v>C3900 CMN Str/Impv, Factoria Svc Ct-5</v>
      </c>
      <c r="C63" s="144" t="str">
        <f>'[11]Depr Exp'!C63</f>
        <v>403C</v>
      </c>
      <c r="D63" s="144"/>
      <c r="E63" s="282">
        <f>'[11]Depr Exp'!E63</f>
        <v>43251</v>
      </c>
      <c r="F63" s="523">
        <f>'[11]Depr Exp'!F63</f>
        <v>18043764</v>
      </c>
      <c r="G63" s="305">
        <f>'[11]Depr Exp'!G63</f>
        <v>1.8800000000000001E-2</v>
      </c>
      <c r="H63" s="524">
        <f>'[11]Depr Exp'!H63</f>
        <v>28268.559999999998</v>
      </c>
      <c r="I63" s="523">
        <f>'[11]Depr Exp'!I63</f>
        <v>18043764</v>
      </c>
      <c r="J63" s="305">
        <f>'[11]Depr Exp'!J63</f>
        <v>1.8800000000000001E-2</v>
      </c>
      <c r="K63" s="373">
        <f>'[11]Depr Exp'!K63</f>
        <v>28268.563599999998</v>
      </c>
      <c r="L63" s="524">
        <f>'[11]Depr Exp'!L63</f>
        <v>0</v>
      </c>
      <c r="M63" s="144"/>
      <c r="N63" s="144"/>
    </row>
    <row r="64" spans="1:14">
      <c r="A64" s="144" t="str">
        <f>'[11]Depr Exp'!A64</f>
        <v>C3900 CMN Str/Impv, Factoria Svc Ct</v>
      </c>
      <c r="B64" s="144" t="str">
        <f>'[11]Depr Exp'!B64</f>
        <v>C3900 CMN Str/Impv, Factoria Svc Ct-6</v>
      </c>
      <c r="C64" s="144" t="str">
        <f>'[11]Depr Exp'!C64</f>
        <v>403C</v>
      </c>
      <c r="D64" s="144"/>
      <c r="E64" s="282">
        <f>'[11]Depr Exp'!E64</f>
        <v>43281</v>
      </c>
      <c r="F64" s="523">
        <f>'[11]Depr Exp'!F64</f>
        <v>18043764</v>
      </c>
      <c r="G64" s="305">
        <f>'[11]Depr Exp'!G64</f>
        <v>1.8800000000000001E-2</v>
      </c>
      <c r="H64" s="524">
        <f>'[11]Depr Exp'!H64</f>
        <v>28268.559999999998</v>
      </c>
      <c r="I64" s="523">
        <f>'[11]Depr Exp'!I64</f>
        <v>18043764</v>
      </c>
      <c r="J64" s="305">
        <f>'[11]Depr Exp'!J64</f>
        <v>1.8800000000000001E-2</v>
      </c>
      <c r="K64" s="373">
        <f>'[11]Depr Exp'!K64</f>
        <v>28268.563599999998</v>
      </c>
      <c r="L64" s="524">
        <f>'[11]Depr Exp'!L64</f>
        <v>0</v>
      </c>
      <c r="M64" s="144"/>
      <c r="N64" s="144"/>
    </row>
    <row r="65" spans="1:14">
      <c r="A65" s="144" t="str">
        <f>'[11]Depr Exp'!A65</f>
        <v>C3900 CMN Str/Impv, Factoria Svc Ct</v>
      </c>
      <c r="B65" s="144" t="str">
        <f>'[11]Depr Exp'!B65</f>
        <v>C3900 CMN Str/Impv, Factoria Svc Ct-7</v>
      </c>
      <c r="C65" s="144" t="str">
        <f>'[11]Depr Exp'!C65</f>
        <v>403C</v>
      </c>
      <c r="D65" s="144"/>
      <c r="E65" s="282">
        <f>'[11]Depr Exp'!E65</f>
        <v>43312</v>
      </c>
      <c r="F65" s="523">
        <f>'[11]Depr Exp'!F65</f>
        <v>18043764</v>
      </c>
      <c r="G65" s="305">
        <f>'[11]Depr Exp'!G65</f>
        <v>1.8800000000000001E-2</v>
      </c>
      <c r="H65" s="524">
        <f>'[11]Depr Exp'!H65</f>
        <v>28268.559999999998</v>
      </c>
      <c r="I65" s="523">
        <f>'[11]Depr Exp'!I65</f>
        <v>18043764</v>
      </c>
      <c r="J65" s="305">
        <f>'[11]Depr Exp'!J65</f>
        <v>1.8800000000000001E-2</v>
      </c>
      <c r="K65" s="373">
        <f>'[11]Depr Exp'!K65</f>
        <v>28268.563599999998</v>
      </c>
      <c r="L65" s="524">
        <f>'[11]Depr Exp'!L65</f>
        <v>0</v>
      </c>
      <c r="M65" s="144"/>
      <c r="N65" s="144"/>
    </row>
    <row r="66" spans="1:14">
      <c r="A66" s="144" t="str">
        <f>'[11]Depr Exp'!A66</f>
        <v>C3900 CMN Str/Impv, Factoria Svc Ct</v>
      </c>
      <c r="B66" s="144" t="str">
        <f>'[11]Depr Exp'!B66</f>
        <v>C3900 CMN Str/Impv, Factoria Svc Ct-8</v>
      </c>
      <c r="C66" s="144" t="str">
        <f>'[11]Depr Exp'!C66</f>
        <v>403C</v>
      </c>
      <c r="D66" s="144"/>
      <c r="E66" s="282">
        <f>'[11]Depr Exp'!E66</f>
        <v>43343</v>
      </c>
      <c r="F66" s="523">
        <f>'[11]Depr Exp'!F66</f>
        <v>18043764</v>
      </c>
      <c r="G66" s="305">
        <f>'[11]Depr Exp'!G66</f>
        <v>1.8800000000000001E-2</v>
      </c>
      <c r="H66" s="524">
        <f>'[11]Depr Exp'!H66</f>
        <v>28268.559999999998</v>
      </c>
      <c r="I66" s="523">
        <f>'[11]Depr Exp'!I66</f>
        <v>18043764</v>
      </c>
      <c r="J66" s="305">
        <f>'[11]Depr Exp'!J66</f>
        <v>1.8800000000000001E-2</v>
      </c>
      <c r="K66" s="373">
        <f>'[11]Depr Exp'!K66</f>
        <v>28268.563599999998</v>
      </c>
      <c r="L66" s="524">
        <f>'[11]Depr Exp'!L66</f>
        <v>0</v>
      </c>
      <c r="M66" s="144"/>
      <c r="N66" s="144"/>
    </row>
    <row r="67" spans="1:14">
      <c r="A67" s="144" t="str">
        <f>'[11]Depr Exp'!A67</f>
        <v>C3900 CMN Str/Impv, Factoria Svc Ct</v>
      </c>
      <c r="B67" s="144" t="str">
        <f>'[11]Depr Exp'!B67</f>
        <v>C3900 CMN Str/Impv, Factoria Svc Ct-9</v>
      </c>
      <c r="C67" s="144" t="str">
        <f>'[11]Depr Exp'!C67</f>
        <v>403C</v>
      </c>
      <c r="D67" s="144"/>
      <c r="E67" s="282">
        <f>'[11]Depr Exp'!E67</f>
        <v>43373</v>
      </c>
      <c r="F67" s="523">
        <f>'[11]Depr Exp'!F67</f>
        <v>18043764</v>
      </c>
      <c r="G67" s="305">
        <f>'[11]Depr Exp'!G67</f>
        <v>1.8800000000000001E-2</v>
      </c>
      <c r="H67" s="524">
        <f>'[11]Depr Exp'!H67</f>
        <v>28268.559999999998</v>
      </c>
      <c r="I67" s="523">
        <f>'[11]Depr Exp'!I67</f>
        <v>18043764</v>
      </c>
      <c r="J67" s="305">
        <f>'[11]Depr Exp'!J67</f>
        <v>1.8800000000000001E-2</v>
      </c>
      <c r="K67" s="373">
        <f>'[11]Depr Exp'!K67</f>
        <v>28268.563599999998</v>
      </c>
      <c r="L67" s="524">
        <f>'[11]Depr Exp'!L67</f>
        <v>0</v>
      </c>
      <c r="M67" s="144"/>
      <c r="N67" s="144"/>
    </row>
    <row r="68" spans="1:14">
      <c r="A68" s="144" t="str">
        <f>'[11]Depr Exp'!A68</f>
        <v>C3900 CMN Str/Impv, Factoria Svc Ct</v>
      </c>
      <c r="B68" s="144" t="str">
        <f>'[11]Depr Exp'!B68</f>
        <v>C3900 CMN Str/Impv, Factoria Svc Ct-10</v>
      </c>
      <c r="C68" s="144" t="str">
        <f>'[11]Depr Exp'!C68</f>
        <v>403C</v>
      </c>
      <c r="D68" s="144"/>
      <c r="E68" s="282">
        <f>'[11]Depr Exp'!E68</f>
        <v>43404</v>
      </c>
      <c r="F68" s="523">
        <f>'[11]Depr Exp'!F68</f>
        <v>18043764</v>
      </c>
      <c r="G68" s="305">
        <f>'[11]Depr Exp'!G68</f>
        <v>1.8800000000000001E-2</v>
      </c>
      <c r="H68" s="524">
        <f>'[11]Depr Exp'!H68</f>
        <v>28268.559999999998</v>
      </c>
      <c r="I68" s="523">
        <f>'[11]Depr Exp'!I68</f>
        <v>18043764</v>
      </c>
      <c r="J68" s="305">
        <f>'[11]Depr Exp'!J68</f>
        <v>1.8800000000000001E-2</v>
      </c>
      <c r="K68" s="373">
        <f>'[11]Depr Exp'!K68</f>
        <v>28268.563599999998</v>
      </c>
      <c r="L68" s="524">
        <f>'[11]Depr Exp'!L68</f>
        <v>0</v>
      </c>
      <c r="M68" s="144"/>
      <c r="N68" s="144"/>
    </row>
    <row r="69" spans="1:14">
      <c r="A69" s="144" t="str">
        <f>'[11]Depr Exp'!A69</f>
        <v>C3900 CMN Str/Impv, Factoria Svc Ct</v>
      </c>
      <c r="B69" s="144" t="str">
        <f>'[11]Depr Exp'!B69</f>
        <v>C3900 CMN Str/Impv, Factoria Svc Ct-11</v>
      </c>
      <c r="C69" s="144" t="str">
        <f>'[11]Depr Exp'!C69</f>
        <v>403C</v>
      </c>
      <c r="D69" s="144"/>
      <c r="E69" s="282">
        <f>'[11]Depr Exp'!E69</f>
        <v>43434</v>
      </c>
      <c r="F69" s="523">
        <f>'[11]Depr Exp'!F69</f>
        <v>18043764</v>
      </c>
      <c r="G69" s="305">
        <f>'[11]Depr Exp'!G69</f>
        <v>1.8800000000000001E-2</v>
      </c>
      <c r="H69" s="524">
        <f>'[11]Depr Exp'!H69</f>
        <v>28268.559999999998</v>
      </c>
      <c r="I69" s="523">
        <f>'[11]Depr Exp'!I69</f>
        <v>18043764</v>
      </c>
      <c r="J69" s="305">
        <f>'[11]Depr Exp'!J69</f>
        <v>1.8800000000000001E-2</v>
      </c>
      <c r="K69" s="373">
        <f>'[11]Depr Exp'!K69</f>
        <v>28268.563599999998</v>
      </c>
      <c r="L69" s="524">
        <f>'[11]Depr Exp'!L69</f>
        <v>0</v>
      </c>
      <c r="M69" s="144"/>
      <c r="N69" s="144"/>
    </row>
    <row r="70" spans="1:14">
      <c r="A70" s="144" t="str">
        <f>'[11]Depr Exp'!A70</f>
        <v>C3900 CMN Str/Impv, Factoria Svc Ct</v>
      </c>
      <c r="B70" s="144" t="str">
        <f>'[11]Depr Exp'!B70</f>
        <v>C3900 CMN Str/Impv, Factoria Svc Ct-12</v>
      </c>
      <c r="C70" s="144" t="str">
        <f>'[11]Depr Exp'!C70</f>
        <v>403C</v>
      </c>
      <c r="D70" s="144"/>
      <c r="E70" s="282">
        <f>'[11]Depr Exp'!E70</f>
        <v>43465</v>
      </c>
      <c r="F70" s="523">
        <f>'[11]Depr Exp'!F70</f>
        <v>18043764</v>
      </c>
      <c r="G70" s="305">
        <f>'[11]Depr Exp'!G70</f>
        <v>1.8800000000000001E-2</v>
      </c>
      <c r="H70" s="524">
        <f>'[11]Depr Exp'!H70</f>
        <v>28268.559999999998</v>
      </c>
      <c r="I70" s="523">
        <f>'[11]Depr Exp'!I70</f>
        <v>18043764</v>
      </c>
      <c r="J70" s="305">
        <f>'[11]Depr Exp'!J70</f>
        <v>1.8800000000000001E-2</v>
      </c>
      <c r="K70" s="373">
        <f>'[11]Depr Exp'!K70</f>
        <v>28268.563599999998</v>
      </c>
      <c r="L70" s="524">
        <f>'[11]Depr Exp'!L70</f>
        <v>0</v>
      </c>
      <c r="M70" s="144"/>
      <c r="N70" s="144"/>
    </row>
    <row r="71" spans="1:14" ht="15.75" thickBot="1">
      <c r="A71" s="159" t="str">
        <f>'[11]Depr Exp'!A71</f>
        <v>C3900 CMN Str/Impv, Factoria Svc Ct Total</v>
      </c>
      <c r="B71" s="144">
        <f>'[11]Depr Exp'!B71</f>
        <v>0</v>
      </c>
      <c r="C71" s="502" t="str">
        <f>'[11]Depr Exp'!C71</f>
        <v>CGEN</v>
      </c>
      <c r="D71" s="144"/>
      <c r="E71" s="281" t="str">
        <f>'[11]Depr Exp'!E71</f>
        <v>Total</v>
      </c>
      <c r="F71" s="141">
        <f>'[11]Depr Exp'!F71</f>
        <v>0</v>
      </c>
      <c r="G71" s="252">
        <f>'[11]Depr Exp'!G71</f>
        <v>0</v>
      </c>
      <c r="H71" s="522">
        <f>'[11]Depr Exp'!H71</f>
        <v>339222.72</v>
      </c>
      <c r="I71" s="141">
        <f>'[11]Depr Exp'!I71</f>
        <v>0</v>
      </c>
      <c r="J71" s="252">
        <f>'[11]Depr Exp'!J71</f>
        <v>0</v>
      </c>
      <c r="K71" s="522">
        <f>'[11]Depr Exp'!K71</f>
        <v>339222.76319999999</v>
      </c>
      <c r="L71" s="522">
        <f>'[11]Depr Exp'!L71</f>
        <v>0.04</v>
      </c>
      <c r="M71" s="144"/>
      <c r="N71" s="144"/>
    </row>
    <row r="72" spans="1:14" ht="13.5" thickTop="1">
      <c r="A72" s="144" t="str">
        <f>'[11]Depr Exp'!A72</f>
        <v>C3900 CMN Str/Impv, Factoria Trailr</v>
      </c>
      <c r="B72" s="144" t="str">
        <f>'[11]Depr Exp'!B72</f>
        <v>C3900 CMN Str/Impv, Factoria Trailr-1</v>
      </c>
      <c r="C72" s="144" t="str">
        <f>'[11]Depr Exp'!C72</f>
        <v>403C</v>
      </c>
      <c r="D72" s="144"/>
      <c r="E72" s="282">
        <f>'[11]Depr Exp'!E72</f>
        <v>43131</v>
      </c>
      <c r="F72" s="523">
        <f>'[11]Depr Exp'!F72</f>
        <v>21238.23</v>
      </c>
      <c r="G72" s="305">
        <f>'[11]Depr Exp'!G72</f>
        <v>1.2800000000000001E-2</v>
      </c>
      <c r="H72" s="524">
        <f>'[11]Depr Exp'!H72</f>
        <v>22.65</v>
      </c>
      <c r="I72" s="523">
        <f>'[11]Depr Exp'!I72</f>
        <v>21238.23</v>
      </c>
      <c r="J72" s="305">
        <f>'[11]Depr Exp'!J72</f>
        <v>1.2800000000000001E-2</v>
      </c>
      <c r="K72" s="373">
        <f>'[11]Depr Exp'!K72</f>
        <v>22.654112000000001</v>
      </c>
      <c r="L72" s="524">
        <f>'[11]Depr Exp'!L72</f>
        <v>0</v>
      </c>
      <c r="M72" s="144"/>
      <c r="N72" s="144"/>
    </row>
    <row r="73" spans="1:14">
      <c r="A73" s="144" t="str">
        <f>'[11]Depr Exp'!A73</f>
        <v>C3900 CMN Str/Impv, Factoria Trailr</v>
      </c>
      <c r="B73" s="144" t="str">
        <f>'[11]Depr Exp'!B73</f>
        <v>C3900 CMN Str/Impv, Factoria Trailr-2</v>
      </c>
      <c r="C73" s="144" t="str">
        <f>'[11]Depr Exp'!C73</f>
        <v>403C</v>
      </c>
      <c r="D73" s="144"/>
      <c r="E73" s="282">
        <f>'[11]Depr Exp'!E73</f>
        <v>43159</v>
      </c>
      <c r="F73" s="523">
        <f>'[11]Depr Exp'!F73</f>
        <v>21238.23</v>
      </c>
      <c r="G73" s="305">
        <f>'[11]Depr Exp'!G73</f>
        <v>1.2800000000000001E-2</v>
      </c>
      <c r="H73" s="524">
        <f>'[11]Depr Exp'!H73</f>
        <v>22.65</v>
      </c>
      <c r="I73" s="523">
        <f>'[11]Depr Exp'!I73</f>
        <v>21238.23</v>
      </c>
      <c r="J73" s="305">
        <f>'[11]Depr Exp'!J73</f>
        <v>1.2800000000000001E-2</v>
      </c>
      <c r="K73" s="373">
        <f>'[11]Depr Exp'!K73</f>
        <v>22.654112000000001</v>
      </c>
      <c r="L73" s="524">
        <f>'[11]Depr Exp'!L73</f>
        <v>0</v>
      </c>
      <c r="M73" s="144"/>
      <c r="N73" s="144"/>
    </row>
    <row r="74" spans="1:14">
      <c r="A74" s="144" t="str">
        <f>'[11]Depr Exp'!A74</f>
        <v>C3900 CMN Str/Impv, Factoria Trailr</v>
      </c>
      <c r="B74" s="144" t="str">
        <f>'[11]Depr Exp'!B74</f>
        <v>C3900 CMN Str/Impv, Factoria Trailr-3</v>
      </c>
      <c r="C74" s="144" t="str">
        <f>'[11]Depr Exp'!C74</f>
        <v>403C</v>
      </c>
      <c r="D74" s="144"/>
      <c r="E74" s="282">
        <f>'[11]Depr Exp'!E74</f>
        <v>43190</v>
      </c>
      <c r="F74" s="523">
        <f>'[11]Depr Exp'!F74</f>
        <v>21238.23</v>
      </c>
      <c r="G74" s="305">
        <f>'[11]Depr Exp'!G74</f>
        <v>1.2800000000000001E-2</v>
      </c>
      <c r="H74" s="524">
        <f>'[11]Depr Exp'!H74</f>
        <v>22.65</v>
      </c>
      <c r="I74" s="523">
        <f>'[11]Depr Exp'!I74</f>
        <v>21238.23</v>
      </c>
      <c r="J74" s="305">
        <f>'[11]Depr Exp'!J74</f>
        <v>1.2800000000000001E-2</v>
      </c>
      <c r="K74" s="373">
        <f>'[11]Depr Exp'!K74</f>
        <v>22.654112000000001</v>
      </c>
      <c r="L74" s="524">
        <f>'[11]Depr Exp'!L74</f>
        <v>0</v>
      </c>
      <c r="M74" s="144"/>
      <c r="N74" s="144"/>
    </row>
    <row r="75" spans="1:14">
      <c r="A75" s="144" t="str">
        <f>'[11]Depr Exp'!A75</f>
        <v>C3900 CMN Str/Impv, Factoria Trailr</v>
      </c>
      <c r="B75" s="144" t="str">
        <f>'[11]Depr Exp'!B75</f>
        <v>C3900 CMN Str/Impv, Factoria Trailr-4</v>
      </c>
      <c r="C75" s="144" t="str">
        <f>'[11]Depr Exp'!C75</f>
        <v>403C</v>
      </c>
      <c r="D75" s="144"/>
      <c r="E75" s="282">
        <f>'[11]Depr Exp'!E75</f>
        <v>43220</v>
      </c>
      <c r="F75" s="523">
        <f>'[11]Depr Exp'!F75</f>
        <v>21238.23</v>
      </c>
      <c r="G75" s="305">
        <f>'[11]Depr Exp'!G75</f>
        <v>1.2800000000000001E-2</v>
      </c>
      <c r="H75" s="524">
        <f>'[11]Depr Exp'!H75</f>
        <v>22.65</v>
      </c>
      <c r="I75" s="523">
        <f>'[11]Depr Exp'!I75</f>
        <v>21238.23</v>
      </c>
      <c r="J75" s="305">
        <f>'[11]Depr Exp'!J75</f>
        <v>1.2800000000000001E-2</v>
      </c>
      <c r="K75" s="373">
        <f>'[11]Depr Exp'!K75</f>
        <v>22.654112000000001</v>
      </c>
      <c r="L75" s="524">
        <f>'[11]Depr Exp'!L75</f>
        <v>0</v>
      </c>
      <c r="M75" s="144"/>
      <c r="N75" s="144"/>
    </row>
    <row r="76" spans="1:14">
      <c r="A76" s="144" t="str">
        <f>'[11]Depr Exp'!A76</f>
        <v>C3900 CMN Str/Impv, Factoria Trailr</v>
      </c>
      <c r="B76" s="144" t="str">
        <f>'[11]Depr Exp'!B76</f>
        <v>C3900 CMN Str/Impv, Factoria Trailr-5</v>
      </c>
      <c r="C76" s="144" t="str">
        <f>'[11]Depr Exp'!C76</f>
        <v>403C</v>
      </c>
      <c r="D76" s="144"/>
      <c r="E76" s="282">
        <f>'[11]Depr Exp'!E76</f>
        <v>43251</v>
      </c>
      <c r="F76" s="523">
        <f>'[11]Depr Exp'!F76</f>
        <v>21238.23</v>
      </c>
      <c r="G76" s="305">
        <f>'[11]Depr Exp'!G76</f>
        <v>1.2800000000000001E-2</v>
      </c>
      <c r="H76" s="524">
        <f>'[11]Depr Exp'!H76</f>
        <v>22.65</v>
      </c>
      <c r="I76" s="523">
        <f>'[11]Depr Exp'!I76</f>
        <v>21238.23</v>
      </c>
      <c r="J76" s="305">
        <f>'[11]Depr Exp'!J76</f>
        <v>1.2800000000000001E-2</v>
      </c>
      <c r="K76" s="373">
        <f>'[11]Depr Exp'!K76</f>
        <v>22.654112000000001</v>
      </c>
      <c r="L76" s="524">
        <f>'[11]Depr Exp'!L76</f>
        <v>0</v>
      </c>
      <c r="M76" s="144"/>
      <c r="N76" s="144"/>
    </row>
    <row r="77" spans="1:14">
      <c r="A77" s="144" t="str">
        <f>'[11]Depr Exp'!A77</f>
        <v>C3900 CMN Str/Impv, Factoria Trailr</v>
      </c>
      <c r="B77" s="144" t="str">
        <f>'[11]Depr Exp'!B77</f>
        <v>C3900 CMN Str/Impv, Factoria Trailr-6</v>
      </c>
      <c r="C77" s="144" t="str">
        <f>'[11]Depr Exp'!C77</f>
        <v>403C</v>
      </c>
      <c r="D77" s="144"/>
      <c r="E77" s="282">
        <f>'[11]Depr Exp'!E77</f>
        <v>43281</v>
      </c>
      <c r="F77" s="523">
        <f>'[11]Depr Exp'!F77</f>
        <v>21238.23</v>
      </c>
      <c r="G77" s="305">
        <f>'[11]Depr Exp'!G77</f>
        <v>1.2800000000000001E-2</v>
      </c>
      <c r="H77" s="524">
        <f>'[11]Depr Exp'!H77</f>
        <v>22.65</v>
      </c>
      <c r="I77" s="523">
        <f>'[11]Depr Exp'!I77</f>
        <v>21238.23</v>
      </c>
      <c r="J77" s="305">
        <f>'[11]Depr Exp'!J77</f>
        <v>1.2800000000000001E-2</v>
      </c>
      <c r="K77" s="373">
        <f>'[11]Depr Exp'!K77</f>
        <v>22.654112000000001</v>
      </c>
      <c r="L77" s="524">
        <f>'[11]Depr Exp'!L77</f>
        <v>0</v>
      </c>
      <c r="M77" s="144"/>
      <c r="N77" s="144"/>
    </row>
    <row r="78" spans="1:14">
      <c r="A78" s="144" t="str">
        <f>'[11]Depr Exp'!A78</f>
        <v>C3900 CMN Str/Impv, Factoria Trailr</v>
      </c>
      <c r="B78" s="144" t="str">
        <f>'[11]Depr Exp'!B78</f>
        <v>C3900 CMN Str/Impv, Factoria Trailr-7</v>
      </c>
      <c r="C78" s="144" t="str">
        <f>'[11]Depr Exp'!C78</f>
        <v>403C</v>
      </c>
      <c r="D78" s="144"/>
      <c r="E78" s="282">
        <f>'[11]Depr Exp'!E78</f>
        <v>43312</v>
      </c>
      <c r="F78" s="523">
        <f>'[11]Depr Exp'!F78</f>
        <v>21238.23</v>
      </c>
      <c r="G78" s="305">
        <f>'[11]Depr Exp'!G78</f>
        <v>1.2800000000000001E-2</v>
      </c>
      <c r="H78" s="524">
        <f>'[11]Depr Exp'!H78</f>
        <v>22.65</v>
      </c>
      <c r="I78" s="523">
        <f>'[11]Depr Exp'!I78</f>
        <v>21238.23</v>
      </c>
      <c r="J78" s="305">
        <f>'[11]Depr Exp'!J78</f>
        <v>1.2800000000000001E-2</v>
      </c>
      <c r="K78" s="373">
        <f>'[11]Depr Exp'!K78</f>
        <v>22.654112000000001</v>
      </c>
      <c r="L78" s="524">
        <f>'[11]Depr Exp'!L78</f>
        <v>0</v>
      </c>
      <c r="M78" s="144"/>
      <c r="N78" s="144"/>
    </row>
    <row r="79" spans="1:14">
      <c r="A79" s="144" t="str">
        <f>'[11]Depr Exp'!A79</f>
        <v>C3900 CMN Str/Impv, Factoria Trailr</v>
      </c>
      <c r="B79" s="144" t="str">
        <f>'[11]Depr Exp'!B79</f>
        <v>C3900 CMN Str/Impv, Factoria Trailr-8</v>
      </c>
      <c r="C79" s="144" t="str">
        <f>'[11]Depr Exp'!C79</f>
        <v>403C</v>
      </c>
      <c r="D79" s="144"/>
      <c r="E79" s="282">
        <f>'[11]Depr Exp'!E79</f>
        <v>43343</v>
      </c>
      <c r="F79" s="523">
        <f>'[11]Depr Exp'!F79</f>
        <v>21238.23</v>
      </c>
      <c r="G79" s="305">
        <f>'[11]Depr Exp'!G79</f>
        <v>1.2800000000000001E-2</v>
      </c>
      <c r="H79" s="524">
        <f>'[11]Depr Exp'!H79</f>
        <v>22.65</v>
      </c>
      <c r="I79" s="523">
        <f>'[11]Depr Exp'!I79</f>
        <v>21238.23</v>
      </c>
      <c r="J79" s="305">
        <f>'[11]Depr Exp'!J79</f>
        <v>1.2800000000000001E-2</v>
      </c>
      <c r="K79" s="373">
        <f>'[11]Depr Exp'!K79</f>
        <v>22.654112000000001</v>
      </c>
      <c r="L79" s="524">
        <f>'[11]Depr Exp'!L79</f>
        <v>0</v>
      </c>
      <c r="M79" s="144"/>
      <c r="N79" s="144"/>
    </row>
    <row r="80" spans="1:14">
      <c r="A80" s="144" t="str">
        <f>'[11]Depr Exp'!A80</f>
        <v>C3900 CMN Str/Impv, Factoria Trailr</v>
      </c>
      <c r="B80" s="144" t="str">
        <f>'[11]Depr Exp'!B80</f>
        <v>C3900 CMN Str/Impv, Factoria Trailr-9</v>
      </c>
      <c r="C80" s="144" t="str">
        <f>'[11]Depr Exp'!C80</f>
        <v>403C</v>
      </c>
      <c r="D80" s="144"/>
      <c r="E80" s="282">
        <f>'[11]Depr Exp'!E80</f>
        <v>43373</v>
      </c>
      <c r="F80" s="523">
        <f>'[11]Depr Exp'!F80</f>
        <v>21238.23</v>
      </c>
      <c r="G80" s="305">
        <f>'[11]Depr Exp'!G80</f>
        <v>1.2800000000000001E-2</v>
      </c>
      <c r="H80" s="524">
        <f>'[11]Depr Exp'!H80</f>
        <v>22.65</v>
      </c>
      <c r="I80" s="523">
        <f>'[11]Depr Exp'!I80</f>
        <v>21238.23</v>
      </c>
      <c r="J80" s="305">
        <f>'[11]Depr Exp'!J80</f>
        <v>1.2800000000000001E-2</v>
      </c>
      <c r="K80" s="373">
        <f>'[11]Depr Exp'!K80</f>
        <v>22.654112000000001</v>
      </c>
      <c r="L80" s="524">
        <f>'[11]Depr Exp'!L80</f>
        <v>0</v>
      </c>
      <c r="M80" s="144"/>
      <c r="N80" s="144"/>
    </row>
    <row r="81" spans="1:14">
      <c r="A81" s="144" t="str">
        <f>'[11]Depr Exp'!A81</f>
        <v>C3900 CMN Str/Impv, Factoria Trailr</v>
      </c>
      <c r="B81" s="144" t="str">
        <f>'[11]Depr Exp'!B81</f>
        <v>C3900 CMN Str/Impv, Factoria Trailr-10</v>
      </c>
      <c r="C81" s="144" t="str">
        <f>'[11]Depr Exp'!C81</f>
        <v>403C</v>
      </c>
      <c r="D81" s="144"/>
      <c r="E81" s="282">
        <f>'[11]Depr Exp'!E81</f>
        <v>43404</v>
      </c>
      <c r="F81" s="523">
        <f>'[11]Depr Exp'!F81</f>
        <v>21238.23</v>
      </c>
      <c r="G81" s="305">
        <f>'[11]Depr Exp'!G81</f>
        <v>1.2800000000000001E-2</v>
      </c>
      <c r="H81" s="524">
        <f>'[11]Depr Exp'!H81</f>
        <v>22.65</v>
      </c>
      <c r="I81" s="523">
        <f>'[11]Depr Exp'!I81</f>
        <v>21238.23</v>
      </c>
      <c r="J81" s="305">
        <f>'[11]Depr Exp'!J81</f>
        <v>1.2800000000000001E-2</v>
      </c>
      <c r="K81" s="373">
        <f>'[11]Depr Exp'!K81</f>
        <v>22.654112000000001</v>
      </c>
      <c r="L81" s="524">
        <f>'[11]Depr Exp'!L81</f>
        <v>0</v>
      </c>
      <c r="M81" s="144"/>
      <c r="N81" s="144"/>
    </row>
    <row r="82" spans="1:14">
      <c r="A82" s="144" t="str">
        <f>'[11]Depr Exp'!A82</f>
        <v>C3900 CMN Str/Impv, Factoria Trailr</v>
      </c>
      <c r="B82" s="144" t="str">
        <f>'[11]Depr Exp'!B82</f>
        <v>C3900 CMN Str/Impv, Factoria Trailr-11</v>
      </c>
      <c r="C82" s="144" t="str">
        <f>'[11]Depr Exp'!C82</f>
        <v>403C</v>
      </c>
      <c r="D82" s="144"/>
      <c r="E82" s="282">
        <f>'[11]Depr Exp'!E82</f>
        <v>43434</v>
      </c>
      <c r="F82" s="523">
        <f>'[11]Depr Exp'!F82</f>
        <v>21238.23</v>
      </c>
      <c r="G82" s="305">
        <f>'[11]Depr Exp'!G82</f>
        <v>1.2800000000000001E-2</v>
      </c>
      <c r="H82" s="524">
        <f>'[11]Depr Exp'!H82</f>
        <v>22.65</v>
      </c>
      <c r="I82" s="523">
        <f>'[11]Depr Exp'!I82</f>
        <v>21238.23</v>
      </c>
      <c r="J82" s="305">
        <f>'[11]Depr Exp'!J82</f>
        <v>1.2800000000000001E-2</v>
      </c>
      <c r="K82" s="373">
        <f>'[11]Depr Exp'!K82</f>
        <v>22.654112000000001</v>
      </c>
      <c r="L82" s="524">
        <f>'[11]Depr Exp'!L82</f>
        <v>0</v>
      </c>
      <c r="M82" s="144"/>
      <c r="N82" s="144"/>
    </row>
    <row r="83" spans="1:14">
      <c r="A83" s="144" t="str">
        <f>'[11]Depr Exp'!A83</f>
        <v>C3900 CMN Str/Impv, Factoria Trailr</v>
      </c>
      <c r="B83" s="144" t="str">
        <f>'[11]Depr Exp'!B83</f>
        <v>C3900 CMN Str/Impv, Factoria Trailr-12</v>
      </c>
      <c r="C83" s="144" t="str">
        <f>'[11]Depr Exp'!C83</f>
        <v>403C</v>
      </c>
      <c r="D83" s="144"/>
      <c r="E83" s="282">
        <f>'[11]Depr Exp'!E83</f>
        <v>43465</v>
      </c>
      <c r="F83" s="523">
        <f>'[11]Depr Exp'!F83</f>
        <v>21238.23</v>
      </c>
      <c r="G83" s="305">
        <f>'[11]Depr Exp'!G83</f>
        <v>1.2800000000000001E-2</v>
      </c>
      <c r="H83" s="524">
        <f>'[11]Depr Exp'!H83</f>
        <v>22.65</v>
      </c>
      <c r="I83" s="523">
        <f>'[11]Depr Exp'!I83</f>
        <v>21238.23</v>
      </c>
      <c r="J83" s="305">
        <f>'[11]Depr Exp'!J83</f>
        <v>1.2800000000000001E-2</v>
      </c>
      <c r="K83" s="373">
        <f>'[11]Depr Exp'!K83</f>
        <v>22.654112000000001</v>
      </c>
      <c r="L83" s="524">
        <f>'[11]Depr Exp'!L83</f>
        <v>0</v>
      </c>
      <c r="M83" s="144"/>
      <c r="N83" s="144"/>
    </row>
    <row r="84" spans="1:14" ht="15.75" thickBot="1">
      <c r="A84" s="159" t="str">
        <f>'[11]Depr Exp'!A84</f>
        <v>C3900 CMN Str/Impv, Factoria Trailr Total</v>
      </c>
      <c r="B84" s="144">
        <f>'[11]Depr Exp'!B84</f>
        <v>0</v>
      </c>
      <c r="C84" s="502" t="str">
        <f>'[11]Depr Exp'!C84</f>
        <v>CGEN</v>
      </c>
      <c r="D84" s="144"/>
      <c r="E84" s="281" t="str">
        <f>'[11]Depr Exp'!E84</f>
        <v>Total</v>
      </c>
      <c r="F84" s="141">
        <f>'[11]Depr Exp'!F84</f>
        <v>0</v>
      </c>
      <c r="G84" s="252">
        <f>'[11]Depr Exp'!G84</f>
        <v>0</v>
      </c>
      <c r="H84" s="522">
        <f>'[11]Depr Exp'!H84</f>
        <v>271.8</v>
      </c>
      <c r="I84" s="141">
        <f>'[11]Depr Exp'!I84</f>
        <v>0</v>
      </c>
      <c r="J84" s="252">
        <f>'[11]Depr Exp'!J84</f>
        <v>0</v>
      </c>
      <c r="K84" s="522">
        <f>'[11]Depr Exp'!K84</f>
        <v>271.84934400000003</v>
      </c>
      <c r="L84" s="522">
        <f>'[11]Depr Exp'!L84</f>
        <v>0.05</v>
      </c>
      <c r="M84" s="144"/>
      <c r="N84" s="144"/>
    </row>
    <row r="85" spans="1:14" ht="13.5" thickTop="1">
      <c r="A85" s="144" t="str">
        <f>'[11]Depr Exp'!A85</f>
        <v>C3900 CMN Str/Impv, Fleet Svc Facl</v>
      </c>
      <c r="B85" s="144" t="str">
        <f>'[11]Depr Exp'!B85</f>
        <v>C3900 CMN Str/Impv, Fleet Svc Facl-1</v>
      </c>
      <c r="C85" s="144" t="str">
        <f>'[11]Depr Exp'!C85</f>
        <v>403C</v>
      </c>
      <c r="D85" s="144"/>
      <c r="E85" s="282">
        <f>'[11]Depr Exp'!E85</f>
        <v>43131</v>
      </c>
      <c r="F85" s="523">
        <f>'[11]Depr Exp'!F85</f>
        <v>4732297.46</v>
      </c>
      <c r="G85" s="305">
        <f>'[11]Depr Exp'!G85</f>
        <v>1.2800000000000001E-2</v>
      </c>
      <c r="H85" s="524">
        <f>'[11]Depr Exp'!H85</f>
        <v>5047.78</v>
      </c>
      <c r="I85" s="523">
        <f>'[11]Depr Exp'!I85</f>
        <v>4732297.46</v>
      </c>
      <c r="J85" s="305">
        <f>'[11]Depr Exp'!J85</f>
        <v>1.2800000000000001E-2</v>
      </c>
      <c r="K85" s="373">
        <f>'[11]Depr Exp'!K85</f>
        <v>5047.783957333334</v>
      </c>
      <c r="L85" s="524">
        <f>'[11]Depr Exp'!L85</f>
        <v>0</v>
      </c>
      <c r="M85" s="144"/>
      <c r="N85" s="144"/>
    </row>
    <row r="86" spans="1:14">
      <c r="A86" s="144" t="str">
        <f>'[11]Depr Exp'!A86</f>
        <v>C3900 CMN Str/Impv, Fleet Svc Facl</v>
      </c>
      <c r="B86" s="144" t="str">
        <f>'[11]Depr Exp'!B86</f>
        <v>C3900 CMN Str/Impv, Fleet Svc Facl-2</v>
      </c>
      <c r="C86" s="144" t="str">
        <f>'[11]Depr Exp'!C86</f>
        <v>403C</v>
      </c>
      <c r="D86" s="144"/>
      <c r="E86" s="282">
        <f>'[11]Depr Exp'!E86</f>
        <v>43159</v>
      </c>
      <c r="F86" s="523">
        <f>'[11]Depr Exp'!F86</f>
        <v>4732297.46</v>
      </c>
      <c r="G86" s="305">
        <f>'[11]Depr Exp'!G86</f>
        <v>1.2800000000000001E-2</v>
      </c>
      <c r="H86" s="524">
        <f>'[11]Depr Exp'!H86</f>
        <v>5047.78</v>
      </c>
      <c r="I86" s="523">
        <f>'[11]Depr Exp'!I86</f>
        <v>4732297.46</v>
      </c>
      <c r="J86" s="305">
        <f>'[11]Depr Exp'!J86</f>
        <v>1.2800000000000001E-2</v>
      </c>
      <c r="K86" s="373">
        <f>'[11]Depr Exp'!K86</f>
        <v>5047.783957333334</v>
      </c>
      <c r="L86" s="524">
        <f>'[11]Depr Exp'!L86</f>
        <v>0</v>
      </c>
      <c r="M86" s="144"/>
      <c r="N86" s="144"/>
    </row>
    <row r="87" spans="1:14">
      <c r="A87" s="144" t="str">
        <f>'[11]Depr Exp'!A87</f>
        <v>C3900 CMN Str/Impv, Fleet Svc Facl</v>
      </c>
      <c r="B87" s="144" t="str">
        <f>'[11]Depr Exp'!B87</f>
        <v>C3900 CMN Str/Impv, Fleet Svc Facl-3</v>
      </c>
      <c r="C87" s="144" t="str">
        <f>'[11]Depr Exp'!C87</f>
        <v>403C</v>
      </c>
      <c r="D87" s="144"/>
      <c r="E87" s="282">
        <f>'[11]Depr Exp'!E87</f>
        <v>43190</v>
      </c>
      <c r="F87" s="523">
        <f>'[11]Depr Exp'!F87</f>
        <v>4732297.46</v>
      </c>
      <c r="G87" s="305">
        <f>'[11]Depr Exp'!G87</f>
        <v>1.2800000000000001E-2</v>
      </c>
      <c r="H87" s="524">
        <f>'[11]Depr Exp'!H87</f>
        <v>5047.78</v>
      </c>
      <c r="I87" s="523">
        <f>'[11]Depr Exp'!I87</f>
        <v>4732297.46</v>
      </c>
      <c r="J87" s="305">
        <f>'[11]Depr Exp'!J87</f>
        <v>1.2800000000000001E-2</v>
      </c>
      <c r="K87" s="373">
        <f>'[11]Depr Exp'!K87</f>
        <v>5047.783957333334</v>
      </c>
      <c r="L87" s="524">
        <f>'[11]Depr Exp'!L87</f>
        <v>0</v>
      </c>
      <c r="M87" s="144"/>
      <c r="N87" s="144"/>
    </row>
    <row r="88" spans="1:14">
      <c r="A88" s="144" t="str">
        <f>'[11]Depr Exp'!A88</f>
        <v>C3900 CMN Str/Impv, Fleet Svc Facl</v>
      </c>
      <c r="B88" s="144" t="str">
        <f>'[11]Depr Exp'!B88</f>
        <v>C3900 CMN Str/Impv, Fleet Svc Facl-4</v>
      </c>
      <c r="C88" s="144" t="str">
        <f>'[11]Depr Exp'!C88</f>
        <v>403C</v>
      </c>
      <c r="D88" s="144"/>
      <c r="E88" s="282">
        <f>'[11]Depr Exp'!E88</f>
        <v>43220</v>
      </c>
      <c r="F88" s="523">
        <f>'[11]Depr Exp'!F88</f>
        <v>4732297.46</v>
      </c>
      <c r="G88" s="305">
        <f>'[11]Depr Exp'!G88</f>
        <v>1.2800000000000001E-2</v>
      </c>
      <c r="H88" s="524">
        <f>'[11]Depr Exp'!H88</f>
        <v>5047.78</v>
      </c>
      <c r="I88" s="523">
        <f>'[11]Depr Exp'!I88</f>
        <v>4732297.46</v>
      </c>
      <c r="J88" s="305">
        <f>'[11]Depr Exp'!J88</f>
        <v>1.2800000000000001E-2</v>
      </c>
      <c r="K88" s="373">
        <f>'[11]Depr Exp'!K88</f>
        <v>5047.783957333334</v>
      </c>
      <c r="L88" s="524">
        <f>'[11]Depr Exp'!L88</f>
        <v>0</v>
      </c>
      <c r="M88" s="144"/>
      <c r="N88" s="144"/>
    </row>
    <row r="89" spans="1:14">
      <c r="A89" s="144" t="str">
        <f>'[11]Depr Exp'!A89</f>
        <v>C3900 CMN Str/Impv, Fleet Svc Facl</v>
      </c>
      <c r="B89" s="144" t="str">
        <f>'[11]Depr Exp'!B89</f>
        <v>C3900 CMN Str/Impv, Fleet Svc Facl-5</v>
      </c>
      <c r="C89" s="144" t="str">
        <f>'[11]Depr Exp'!C89</f>
        <v>403C</v>
      </c>
      <c r="D89" s="144"/>
      <c r="E89" s="282">
        <f>'[11]Depr Exp'!E89</f>
        <v>43251</v>
      </c>
      <c r="F89" s="523">
        <f>'[11]Depr Exp'!F89</f>
        <v>4732297.46</v>
      </c>
      <c r="G89" s="305">
        <f>'[11]Depr Exp'!G89</f>
        <v>1.2800000000000001E-2</v>
      </c>
      <c r="H89" s="524">
        <f>'[11]Depr Exp'!H89</f>
        <v>5047.78</v>
      </c>
      <c r="I89" s="523">
        <f>'[11]Depr Exp'!I89</f>
        <v>4732297.46</v>
      </c>
      <c r="J89" s="305">
        <f>'[11]Depr Exp'!J89</f>
        <v>1.2800000000000001E-2</v>
      </c>
      <c r="K89" s="373">
        <f>'[11]Depr Exp'!K89</f>
        <v>5047.783957333334</v>
      </c>
      <c r="L89" s="524">
        <f>'[11]Depr Exp'!L89</f>
        <v>0</v>
      </c>
      <c r="M89" s="144"/>
      <c r="N89" s="144"/>
    </row>
    <row r="90" spans="1:14">
      <c r="A90" s="144" t="str">
        <f>'[11]Depr Exp'!A90</f>
        <v>C3900 CMN Str/Impv, Fleet Svc Facl</v>
      </c>
      <c r="B90" s="144" t="str">
        <f>'[11]Depr Exp'!B90</f>
        <v>C3900 CMN Str/Impv, Fleet Svc Facl-6</v>
      </c>
      <c r="C90" s="144" t="str">
        <f>'[11]Depr Exp'!C90</f>
        <v>403C</v>
      </c>
      <c r="D90" s="144"/>
      <c r="E90" s="282">
        <f>'[11]Depr Exp'!E90</f>
        <v>43281</v>
      </c>
      <c r="F90" s="523">
        <f>'[11]Depr Exp'!F90</f>
        <v>4732297.46</v>
      </c>
      <c r="G90" s="305">
        <f>'[11]Depr Exp'!G90</f>
        <v>1.2800000000000001E-2</v>
      </c>
      <c r="H90" s="524">
        <f>'[11]Depr Exp'!H90</f>
        <v>5047.78</v>
      </c>
      <c r="I90" s="523">
        <f>'[11]Depr Exp'!I90</f>
        <v>4732297.46</v>
      </c>
      <c r="J90" s="305">
        <f>'[11]Depr Exp'!J90</f>
        <v>1.2800000000000001E-2</v>
      </c>
      <c r="K90" s="373">
        <f>'[11]Depr Exp'!K90</f>
        <v>5047.783957333334</v>
      </c>
      <c r="L90" s="524">
        <f>'[11]Depr Exp'!L90</f>
        <v>0</v>
      </c>
      <c r="M90" s="144"/>
      <c r="N90" s="144"/>
    </row>
    <row r="91" spans="1:14">
      <c r="A91" s="144" t="str">
        <f>'[11]Depr Exp'!A91</f>
        <v>C3900 CMN Str/Impv, Fleet Svc Facl</v>
      </c>
      <c r="B91" s="144" t="str">
        <f>'[11]Depr Exp'!B91</f>
        <v>C3900 CMN Str/Impv, Fleet Svc Facl-7</v>
      </c>
      <c r="C91" s="144" t="str">
        <f>'[11]Depr Exp'!C91</f>
        <v>403C</v>
      </c>
      <c r="D91" s="144"/>
      <c r="E91" s="282">
        <f>'[11]Depr Exp'!E91</f>
        <v>43312</v>
      </c>
      <c r="F91" s="523">
        <f>'[11]Depr Exp'!F91</f>
        <v>4732297.46</v>
      </c>
      <c r="G91" s="305">
        <f>'[11]Depr Exp'!G91</f>
        <v>1.2800000000000001E-2</v>
      </c>
      <c r="H91" s="524">
        <f>'[11]Depr Exp'!H91</f>
        <v>5047.78</v>
      </c>
      <c r="I91" s="523">
        <f>'[11]Depr Exp'!I91</f>
        <v>4732297.46</v>
      </c>
      <c r="J91" s="305">
        <f>'[11]Depr Exp'!J91</f>
        <v>1.2800000000000001E-2</v>
      </c>
      <c r="K91" s="373">
        <f>'[11]Depr Exp'!K91</f>
        <v>5047.783957333334</v>
      </c>
      <c r="L91" s="524">
        <f>'[11]Depr Exp'!L91</f>
        <v>0</v>
      </c>
      <c r="M91" s="144"/>
      <c r="N91" s="144"/>
    </row>
    <row r="92" spans="1:14">
      <c r="A92" s="144" t="str">
        <f>'[11]Depr Exp'!A92</f>
        <v>C3900 CMN Str/Impv, Fleet Svc Facl</v>
      </c>
      <c r="B92" s="144" t="str">
        <f>'[11]Depr Exp'!B92</f>
        <v>C3900 CMN Str/Impv, Fleet Svc Facl-8</v>
      </c>
      <c r="C92" s="144" t="str">
        <f>'[11]Depr Exp'!C92</f>
        <v>403C</v>
      </c>
      <c r="D92" s="144"/>
      <c r="E92" s="282">
        <f>'[11]Depr Exp'!E92</f>
        <v>43343</v>
      </c>
      <c r="F92" s="523">
        <f>'[11]Depr Exp'!F92</f>
        <v>4732297.46</v>
      </c>
      <c r="G92" s="305">
        <f>'[11]Depr Exp'!G92</f>
        <v>1.2800000000000001E-2</v>
      </c>
      <c r="H92" s="524">
        <f>'[11]Depr Exp'!H92</f>
        <v>5047.78</v>
      </c>
      <c r="I92" s="523">
        <f>'[11]Depr Exp'!I92</f>
        <v>4732297.46</v>
      </c>
      <c r="J92" s="305">
        <f>'[11]Depr Exp'!J92</f>
        <v>1.2800000000000001E-2</v>
      </c>
      <c r="K92" s="373">
        <f>'[11]Depr Exp'!K92</f>
        <v>5047.783957333334</v>
      </c>
      <c r="L92" s="524">
        <f>'[11]Depr Exp'!L92</f>
        <v>0</v>
      </c>
      <c r="M92" s="144"/>
      <c r="N92" s="144"/>
    </row>
    <row r="93" spans="1:14">
      <c r="A93" s="144" t="str">
        <f>'[11]Depr Exp'!A93</f>
        <v>C3900 CMN Str/Impv, Fleet Svc Facl</v>
      </c>
      <c r="B93" s="144" t="str">
        <f>'[11]Depr Exp'!B93</f>
        <v>C3900 CMN Str/Impv, Fleet Svc Facl-9</v>
      </c>
      <c r="C93" s="144" t="str">
        <f>'[11]Depr Exp'!C93</f>
        <v>403C</v>
      </c>
      <c r="D93" s="144"/>
      <c r="E93" s="282">
        <f>'[11]Depr Exp'!E93</f>
        <v>43373</v>
      </c>
      <c r="F93" s="523">
        <f>'[11]Depr Exp'!F93</f>
        <v>4732297.46</v>
      </c>
      <c r="G93" s="305">
        <f>'[11]Depr Exp'!G93</f>
        <v>1.2800000000000001E-2</v>
      </c>
      <c r="H93" s="524">
        <f>'[11]Depr Exp'!H93</f>
        <v>5047.78</v>
      </c>
      <c r="I93" s="523">
        <f>'[11]Depr Exp'!I93</f>
        <v>4732297.46</v>
      </c>
      <c r="J93" s="305">
        <f>'[11]Depr Exp'!J93</f>
        <v>1.2800000000000001E-2</v>
      </c>
      <c r="K93" s="373">
        <f>'[11]Depr Exp'!K93</f>
        <v>5047.783957333334</v>
      </c>
      <c r="L93" s="524">
        <f>'[11]Depr Exp'!L93</f>
        <v>0</v>
      </c>
      <c r="M93" s="144"/>
      <c r="N93" s="144"/>
    </row>
    <row r="94" spans="1:14">
      <c r="A94" s="144" t="str">
        <f>'[11]Depr Exp'!A94</f>
        <v>C3900 CMN Str/Impv, Fleet Svc Facl</v>
      </c>
      <c r="B94" s="144" t="str">
        <f>'[11]Depr Exp'!B94</f>
        <v>C3900 CMN Str/Impv, Fleet Svc Facl-10</v>
      </c>
      <c r="C94" s="144" t="str">
        <f>'[11]Depr Exp'!C94</f>
        <v>403C</v>
      </c>
      <c r="D94" s="144"/>
      <c r="E94" s="282">
        <f>'[11]Depr Exp'!E94</f>
        <v>43404</v>
      </c>
      <c r="F94" s="523">
        <f>'[11]Depr Exp'!F94</f>
        <v>4732297.46</v>
      </c>
      <c r="G94" s="305">
        <f>'[11]Depr Exp'!G94</f>
        <v>1.2800000000000001E-2</v>
      </c>
      <c r="H94" s="524">
        <f>'[11]Depr Exp'!H94</f>
        <v>5047.78</v>
      </c>
      <c r="I94" s="523">
        <f>'[11]Depr Exp'!I94</f>
        <v>4732297.46</v>
      </c>
      <c r="J94" s="305">
        <f>'[11]Depr Exp'!J94</f>
        <v>1.2800000000000001E-2</v>
      </c>
      <c r="K94" s="373">
        <f>'[11]Depr Exp'!K94</f>
        <v>5047.783957333334</v>
      </c>
      <c r="L94" s="524">
        <f>'[11]Depr Exp'!L94</f>
        <v>0</v>
      </c>
      <c r="M94" s="144"/>
      <c r="N94" s="144"/>
    </row>
    <row r="95" spans="1:14">
      <c r="A95" s="144" t="str">
        <f>'[11]Depr Exp'!A95</f>
        <v>C3900 CMN Str/Impv, Fleet Svc Facl</v>
      </c>
      <c r="B95" s="144" t="str">
        <f>'[11]Depr Exp'!B95</f>
        <v>C3900 CMN Str/Impv, Fleet Svc Facl-11</v>
      </c>
      <c r="C95" s="144" t="str">
        <f>'[11]Depr Exp'!C95</f>
        <v>403C</v>
      </c>
      <c r="D95" s="144"/>
      <c r="E95" s="282">
        <f>'[11]Depr Exp'!E95</f>
        <v>43434</v>
      </c>
      <c r="F95" s="523">
        <f>'[11]Depr Exp'!F95</f>
        <v>4732297.46</v>
      </c>
      <c r="G95" s="305">
        <f>'[11]Depr Exp'!G95</f>
        <v>1.2800000000000001E-2</v>
      </c>
      <c r="H95" s="524">
        <f>'[11]Depr Exp'!H95</f>
        <v>5047.78</v>
      </c>
      <c r="I95" s="523">
        <f>'[11]Depr Exp'!I95</f>
        <v>4732297.46</v>
      </c>
      <c r="J95" s="305">
        <f>'[11]Depr Exp'!J95</f>
        <v>1.2800000000000001E-2</v>
      </c>
      <c r="K95" s="373">
        <f>'[11]Depr Exp'!K95</f>
        <v>5047.783957333334</v>
      </c>
      <c r="L95" s="524">
        <f>'[11]Depr Exp'!L95</f>
        <v>0</v>
      </c>
      <c r="M95" s="144"/>
      <c r="N95" s="144"/>
    </row>
    <row r="96" spans="1:14">
      <c r="A96" s="144" t="str">
        <f>'[11]Depr Exp'!A96</f>
        <v>C3900 CMN Str/Impv, Fleet Svc Facl</v>
      </c>
      <c r="B96" s="144" t="str">
        <f>'[11]Depr Exp'!B96</f>
        <v>C3900 CMN Str/Impv, Fleet Svc Facl-12</v>
      </c>
      <c r="C96" s="144" t="str">
        <f>'[11]Depr Exp'!C96</f>
        <v>403C</v>
      </c>
      <c r="D96" s="144"/>
      <c r="E96" s="282">
        <f>'[11]Depr Exp'!E96</f>
        <v>43465</v>
      </c>
      <c r="F96" s="523">
        <f>'[11]Depr Exp'!F96</f>
        <v>4732297.46</v>
      </c>
      <c r="G96" s="305">
        <f>'[11]Depr Exp'!G96</f>
        <v>1.2800000000000001E-2</v>
      </c>
      <c r="H96" s="524">
        <f>'[11]Depr Exp'!H96</f>
        <v>5047.78</v>
      </c>
      <c r="I96" s="523">
        <f>'[11]Depr Exp'!I96</f>
        <v>4732297.46</v>
      </c>
      <c r="J96" s="305">
        <f>'[11]Depr Exp'!J96</f>
        <v>1.2800000000000001E-2</v>
      </c>
      <c r="K96" s="373">
        <f>'[11]Depr Exp'!K96</f>
        <v>5047.783957333334</v>
      </c>
      <c r="L96" s="524">
        <f>'[11]Depr Exp'!L96</f>
        <v>0</v>
      </c>
      <c r="M96" s="144"/>
      <c r="N96" s="144"/>
    </row>
    <row r="97" spans="1:14" ht="15.75" thickBot="1">
      <c r="A97" s="159" t="str">
        <f>'[11]Depr Exp'!A97</f>
        <v>C3900 CMN Str/Impv, Fleet Svc Facl Total</v>
      </c>
      <c r="B97" s="144">
        <f>'[11]Depr Exp'!B97</f>
        <v>0</v>
      </c>
      <c r="C97" s="502" t="str">
        <f>'[11]Depr Exp'!C97</f>
        <v>CGEN</v>
      </c>
      <c r="D97" s="144"/>
      <c r="E97" s="281" t="str">
        <f>'[11]Depr Exp'!E97</f>
        <v>Total</v>
      </c>
      <c r="F97" s="141">
        <f>'[11]Depr Exp'!F97</f>
        <v>0</v>
      </c>
      <c r="G97" s="252">
        <f>'[11]Depr Exp'!G97</f>
        <v>0</v>
      </c>
      <c r="H97" s="522">
        <f>'[11]Depr Exp'!H97</f>
        <v>60573.359999999993</v>
      </c>
      <c r="I97" s="141">
        <f>'[11]Depr Exp'!I97</f>
        <v>0</v>
      </c>
      <c r="J97" s="252">
        <f>'[11]Depr Exp'!J97</f>
        <v>0</v>
      </c>
      <c r="K97" s="522">
        <f>'[11]Depr Exp'!K97</f>
        <v>60573.407488000004</v>
      </c>
      <c r="L97" s="522">
        <f>'[11]Depr Exp'!L97</f>
        <v>0.05</v>
      </c>
      <c r="M97" s="144"/>
      <c r="N97" s="144"/>
    </row>
    <row r="98" spans="1:14" ht="13.5" thickTop="1">
      <c r="A98" s="144" t="str">
        <f>'[11]Depr Exp'!A98</f>
        <v>C3900 CMN Str/Impv, Howell Bldg</v>
      </c>
      <c r="B98" s="144" t="str">
        <f>'[11]Depr Exp'!B98</f>
        <v>C3900 CMN Str/Impv, Howell Bldg-1</v>
      </c>
      <c r="C98" s="144" t="str">
        <f>'[11]Depr Exp'!C98</f>
        <v>403C</v>
      </c>
      <c r="D98" s="144"/>
      <c r="E98" s="282">
        <f>'[11]Depr Exp'!E98</f>
        <v>43131</v>
      </c>
      <c r="F98" s="523">
        <f>'[11]Depr Exp'!F98</f>
        <v>967387.93</v>
      </c>
      <c r="G98" s="305">
        <f>'[11]Depr Exp'!G98</f>
        <v>1.2800000000000001E-2</v>
      </c>
      <c r="H98" s="524">
        <f>'[11]Depr Exp'!H98</f>
        <v>1031.8799999999999</v>
      </c>
      <c r="I98" s="523">
        <f>'[11]Depr Exp'!I98</f>
        <v>967387.93</v>
      </c>
      <c r="J98" s="305">
        <f>'[11]Depr Exp'!J98</f>
        <v>1.2800000000000001E-2</v>
      </c>
      <c r="K98" s="373">
        <f>'[11]Depr Exp'!K98</f>
        <v>1031.8804586666668</v>
      </c>
      <c r="L98" s="524">
        <f>'[11]Depr Exp'!L98</f>
        <v>0</v>
      </c>
      <c r="M98" s="144"/>
      <c r="N98" s="144"/>
    </row>
    <row r="99" spans="1:14">
      <c r="A99" s="144" t="str">
        <f>'[11]Depr Exp'!A99</f>
        <v>C3900 CMN Str/Impv, Howell Bldg</v>
      </c>
      <c r="B99" s="144" t="str">
        <f>'[11]Depr Exp'!B99</f>
        <v>C3900 CMN Str/Impv, Howell Bldg-2</v>
      </c>
      <c r="C99" s="144" t="str">
        <f>'[11]Depr Exp'!C99</f>
        <v>403C</v>
      </c>
      <c r="D99" s="144"/>
      <c r="E99" s="282">
        <f>'[11]Depr Exp'!E99</f>
        <v>43159</v>
      </c>
      <c r="F99" s="523">
        <f>'[11]Depr Exp'!F99</f>
        <v>967387.93</v>
      </c>
      <c r="G99" s="305">
        <f>'[11]Depr Exp'!G99</f>
        <v>1.2800000000000001E-2</v>
      </c>
      <c r="H99" s="524">
        <f>'[11]Depr Exp'!H99</f>
        <v>1031.8799999999999</v>
      </c>
      <c r="I99" s="523">
        <f>'[11]Depr Exp'!I99</f>
        <v>967387.93</v>
      </c>
      <c r="J99" s="305">
        <f>'[11]Depr Exp'!J99</f>
        <v>1.2800000000000001E-2</v>
      </c>
      <c r="K99" s="373">
        <f>'[11]Depr Exp'!K99</f>
        <v>1031.8804586666668</v>
      </c>
      <c r="L99" s="524">
        <f>'[11]Depr Exp'!L99</f>
        <v>0</v>
      </c>
      <c r="M99" s="144"/>
      <c r="N99" s="144"/>
    </row>
    <row r="100" spans="1:14">
      <c r="A100" s="144" t="str">
        <f>'[11]Depr Exp'!A100</f>
        <v>C3900 CMN Str/Impv, Howell Bldg</v>
      </c>
      <c r="B100" s="144" t="str">
        <f>'[11]Depr Exp'!B100</f>
        <v>C3900 CMN Str/Impv, Howell Bldg-3</v>
      </c>
      <c r="C100" s="144" t="str">
        <f>'[11]Depr Exp'!C100</f>
        <v>403C</v>
      </c>
      <c r="D100" s="144"/>
      <c r="E100" s="282">
        <f>'[11]Depr Exp'!E100</f>
        <v>43190</v>
      </c>
      <c r="F100" s="523">
        <f>'[11]Depr Exp'!F100</f>
        <v>967387.93</v>
      </c>
      <c r="G100" s="305">
        <f>'[11]Depr Exp'!G100</f>
        <v>1.2800000000000001E-2</v>
      </c>
      <c r="H100" s="524">
        <f>'[11]Depr Exp'!H100</f>
        <v>1031.8799999999999</v>
      </c>
      <c r="I100" s="523">
        <f>'[11]Depr Exp'!I100</f>
        <v>967387.93</v>
      </c>
      <c r="J100" s="305">
        <f>'[11]Depr Exp'!J100</f>
        <v>1.2800000000000001E-2</v>
      </c>
      <c r="K100" s="373">
        <f>'[11]Depr Exp'!K100</f>
        <v>1031.8804586666668</v>
      </c>
      <c r="L100" s="524">
        <f>'[11]Depr Exp'!L100</f>
        <v>0</v>
      </c>
      <c r="M100" s="144"/>
      <c r="N100" s="144"/>
    </row>
    <row r="101" spans="1:14">
      <c r="A101" s="144" t="str">
        <f>'[11]Depr Exp'!A101</f>
        <v>C3900 CMN Str/Impv, Howell Bldg</v>
      </c>
      <c r="B101" s="144" t="str">
        <f>'[11]Depr Exp'!B101</f>
        <v>C3900 CMN Str/Impv, Howell Bldg-4</v>
      </c>
      <c r="C101" s="144" t="str">
        <f>'[11]Depr Exp'!C101</f>
        <v>403C</v>
      </c>
      <c r="D101" s="144"/>
      <c r="E101" s="282">
        <f>'[11]Depr Exp'!E101</f>
        <v>43220</v>
      </c>
      <c r="F101" s="523">
        <f>'[11]Depr Exp'!F101</f>
        <v>967387.93</v>
      </c>
      <c r="G101" s="305">
        <f>'[11]Depr Exp'!G101</f>
        <v>1.2800000000000001E-2</v>
      </c>
      <c r="H101" s="524">
        <f>'[11]Depr Exp'!H101</f>
        <v>1031.8799999999999</v>
      </c>
      <c r="I101" s="523">
        <f>'[11]Depr Exp'!I101</f>
        <v>967387.93</v>
      </c>
      <c r="J101" s="305">
        <f>'[11]Depr Exp'!J101</f>
        <v>1.2800000000000001E-2</v>
      </c>
      <c r="K101" s="373">
        <f>'[11]Depr Exp'!K101</f>
        <v>1031.8804586666668</v>
      </c>
      <c r="L101" s="524">
        <f>'[11]Depr Exp'!L101</f>
        <v>0</v>
      </c>
      <c r="M101" s="144"/>
      <c r="N101" s="144"/>
    </row>
    <row r="102" spans="1:14">
      <c r="A102" s="144" t="str">
        <f>'[11]Depr Exp'!A102</f>
        <v>C3900 CMN Str/Impv, Howell Bldg</v>
      </c>
      <c r="B102" s="144" t="str">
        <f>'[11]Depr Exp'!B102</f>
        <v>C3900 CMN Str/Impv, Howell Bldg-5</v>
      </c>
      <c r="C102" s="144" t="str">
        <f>'[11]Depr Exp'!C102</f>
        <v>403C</v>
      </c>
      <c r="D102" s="144"/>
      <c r="E102" s="282">
        <f>'[11]Depr Exp'!E102</f>
        <v>43251</v>
      </c>
      <c r="F102" s="523">
        <f>'[11]Depr Exp'!F102</f>
        <v>967387.93</v>
      </c>
      <c r="G102" s="305">
        <f>'[11]Depr Exp'!G102</f>
        <v>1.2800000000000001E-2</v>
      </c>
      <c r="H102" s="524">
        <f>'[11]Depr Exp'!H102</f>
        <v>1031.8799999999999</v>
      </c>
      <c r="I102" s="523">
        <f>'[11]Depr Exp'!I102</f>
        <v>967387.93</v>
      </c>
      <c r="J102" s="305">
        <f>'[11]Depr Exp'!J102</f>
        <v>1.2800000000000001E-2</v>
      </c>
      <c r="K102" s="373">
        <f>'[11]Depr Exp'!K102</f>
        <v>1031.8804586666668</v>
      </c>
      <c r="L102" s="524">
        <f>'[11]Depr Exp'!L102</f>
        <v>0</v>
      </c>
      <c r="M102" s="144"/>
      <c r="N102" s="144"/>
    </row>
    <row r="103" spans="1:14">
      <c r="A103" s="144" t="str">
        <f>'[11]Depr Exp'!A103</f>
        <v>C3900 CMN Str/Impv, Howell Bldg</v>
      </c>
      <c r="B103" s="144" t="str">
        <f>'[11]Depr Exp'!B103</f>
        <v>C3900 CMN Str/Impv, Howell Bldg-6</v>
      </c>
      <c r="C103" s="144" t="str">
        <f>'[11]Depr Exp'!C103</f>
        <v>403C</v>
      </c>
      <c r="D103" s="144"/>
      <c r="E103" s="282">
        <f>'[11]Depr Exp'!E103</f>
        <v>43281</v>
      </c>
      <c r="F103" s="523">
        <f>'[11]Depr Exp'!F103</f>
        <v>967387.93</v>
      </c>
      <c r="G103" s="305">
        <f>'[11]Depr Exp'!G103</f>
        <v>1.2800000000000001E-2</v>
      </c>
      <c r="H103" s="524">
        <f>'[11]Depr Exp'!H103</f>
        <v>1031.8799999999999</v>
      </c>
      <c r="I103" s="523">
        <f>'[11]Depr Exp'!I103</f>
        <v>967387.93</v>
      </c>
      <c r="J103" s="305">
        <f>'[11]Depr Exp'!J103</f>
        <v>1.2800000000000001E-2</v>
      </c>
      <c r="K103" s="373">
        <f>'[11]Depr Exp'!K103</f>
        <v>1031.8804586666668</v>
      </c>
      <c r="L103" s="524">
        <f>'[11]Depr Exp'!L103</f>
        <v>0</v>
      </c>
      <c r="M103" s="144"/>
      <c r="N103" s="144"/>
    </row>
    <row r="104" spans="1:14">
      <c r="A104" s="144" t="str">
        <f>'[11]Depr Exp'!A104</f>
        <v>C3900 CMN Str/Impv, Howell Bldg</v>
      </c>
      <c r="B104" s="144" t="str">
        <f>'[11]Depr Exp'!B104</f>
        <v>C3900 CMN Str/Impv, Howell Bldg-7</v>
      </c>
      <c r="C104" s="144" t="str">
        <f>'[11]Depr Exp'!C104</f>
        <v>403C</v>
      </c>
      <c r="D104" s="144"/>
      <c r="E104" s="282">
        <f>'[11]Depr Exp'!E104</f>
        <v>43312</v>
      </c>
      <c r="F104" s="523">
        <f>'[11]Depr Exp'!F104</f>
        <v>967387.93</v>
      </c>
      <c r="G104" s="305">
        <f>'[11]Depr Exp'!G104</f>
        <v>1.2800000000000001E-2</v>
      </c>
      <c r="H104" s="524">
        <f>'[11]Depr Exp'!H104</f>
        <v>1031.8799999999999</v>
      </c>
      <c r="I104" s="523">
        <f>'[11]Depr Exp'!I104</f>
        <v>967387.93</v>
      </c>
      <c r="J104" s="305">
        <f>'[11]Depr Exp'!J104</f>
        <v>1.2800000000000001E-2</v>
      </c>
      <c r="K104" s="373">
        <f>'[11]Depr Exp'!K104</f>
        <v>1031.8804586666668</v>
      </c>
      <c r="L104" s="524">
        <f>'[11]Depr Exp'!L104</f>
        <v>0</v>
      </c>
      <c r="M104" s="144"/>
      <c r="N104" s="144"/>
    </row>
    <row r="105" spans="1:14">
      <c r="A105" s="144" t="str">
        <f>'[11]Depr Exp'!A105</f>
        <v>C3900 CMN Str/Impv, Howell Bldg</v>
      </c>
      <c r="B105" s="144" t="str">
        <f>'[11]Depr Exp'!B105</f>
        <v>C3900 CMN Str/Impv, Howell Bldg-8</v>
      </c>
      <c r="C105" s="144" t="str">
        <f>'[11]Depr Exp'!C105</f>
        <v>403C</v>
      </c>
      <c r="D105" s="144"/>
      <c r="E105" s="282">
        <f>'[11]Depr Exp'!E105</f>
        <v>43343</v>
      </c>
      <c r="F105" s="523">
        <f>'[11]Depr Exp'!F105</f>
        <v>967387.93</v>
      </c>
      <c r="G105" s="305">
        <f>'[11]Depr Exp'!G105</f>
        <v>1.2800000000000001E-2</v>
      </c>
      <c r="H105" s="524">
        <f>'[11]Depr Exp'!H105</f>
        <v>1031.8799999999999</v>
      </c>
      <c r="I105" s="523">
        <f>'[11]Depr Exp'!I105</f>
        <v>967387.93</v>
      </c>
      <c r="J105" s="305">
        <f>'[11]Depr Exp'!J105</f>
        <v>1.2800000000000001E-2</v>
      </c>
      <c r="K105" s="373">
        <f>'[11]Depr Exp'!K105</f>
        <v>1031.8804586666668</v>
      </c>
      <c r="L105" s="524">
        <f>'[11]Depr Exp'!L105</f>
        <v>0</v>
      </c>
      <c r="M105" s="144"/>
      <c r="N105" s="144"/>
    </row>
    <row r="106" spans="1:14">
      <c r="A106" s="144" t="str">
        <f>'[11]Depr Exp'!A106</f>
        <v>C3900 CMN Str/Impv, Howell Bldg</v>
      </c>
      <c r="B106" s="144" t="str">
        <f>'[11]Depr Exp'!B106</f>
        <v>C3900 CMN Str/Impv, Howell Bldg-9</v>
      </c>
      <c r="C106" s="144" t="str">
        <f>'[11]Depr Exp'!C106</f>
        <v>403C</v>
      </c>
      <c r="D106" s="144"/>
      <c r="E106" s="282">
        <f>'[11]Depr Exp'!E106</f>
        <v>43373</v>
      </c>
      <c r="F106" s="523">
        <f>'[11]Depr Exp'!F106</f>
        <v>967387.93</v>
      </c>
      <c r="G106" s="305">
        <f>'[11]Depr Exp'!G106</f>
        <v>1.2800000000000001E-2</v>
      </c>
      <c r="H106" s="524">
        <f>'[11]Depr Exp'!H106</f>
        <v>1031.8799999999999</v>
      </c>
      <c r="I106" s="523">
        <f>'[11]Depr Exp'!I106</f>
        <v>967387.93</v>
      </c>
      <c r="J106" s="305">
        <f>'[11]Depr Exp'!J106</f>
        <v>1.2800000000000001E-2</v>
      </c>
      <c r="K106" s="373">
        <f>'[11]Depr Exp'!K106</f>
        <v>1031.8804586666668</v>
      </c>
      <c r="L106" s="524">
        <f>'[11]Depr Exp'!L106</f>
        <v>0</v>
      </c>
      <c r="M106" s="144"/>
      <c r="N106" s="144"/>
    </row>
    <row r="107" spans="1:14">
      <c r="A107" s="144" t="str">
        <f>'[11]Depr Exp'!A107</f>
        <v>C3900 CMN Str/Impv, Howell Bldg</v>
      </c>
      <c r="B107" s="144" t="str">
        <f>'[11]Depr Exp'!B107</f>
        <v>C3900 CMN Str/Impv, Howell Bldg-10</v>
      </c>
      <c r="C107" s="144" t="str">
        <f>'[11]Depr Exp'!C107</f>
        <v>403C</v>
      </c>
      <c r="D107" s="144"/>
      <c r="E107" s="282">
        <f>'[11]Depr Exp'!E107</f>
        <v>43404</v>
      </c>
      <c r="F107" s="523">
        <f>'[11]Depr Exp'!F107</f>
        <v>967387.93</v>
      </c>
      <c r="G107" s="305">
        <f>'[11]Depr Exp'!G107</f>
        <v>1.2800000000000001E-2</v>
      </c>
      <c r="H107" s="524">
        <f>'[11]Depr Exp'!H107</f>
        <v>1031.8799999999999</v>
      </c>
      <c r="I107" s="523">
        <f>'[11]Depr Exp'!I107</f>
        <v>967387.93</v>
      </c>
      <c r="J107" s="305">
        <f>'[11]Depr Exp'!J107</f>
        <v>1.2800000000000001E-2</v>
      </c>
      <c r="K107" s="373">
        <f>'[11]Depr Exp'!K107</f>
        <v>1031.8804586666668</v>
      </c>
      <c r="L107" s="524">
        <f>'[11]Depr Exp'!L107</f>
        <v>0</v>
      </c>
      <c r="M107" s="144"/>
      <c r="N107" s="144"/>
    </row>
    <row r="108" spans="1:14">
      <c r="A108" s="144" t="str">
        <f>'[11]Depr Exp'!A108</f>
        <v>C3900 CMN Str/Impv, Howell Bldg</v>
      </c>
      <c r="B108" s="144" t="str">
        <f>'[11]Depr Exp'!B108</f>
        <v>C3900 CMN Str/Impv, Howell Bldg-11</v>
      </c>
      <c r="C108" s="144" t="str">
        <f>'[11]Depr Exp'!C108</f>
        <v>403C</v>
      </c>
      <c r="D108" s="144"/>
      <c r="E108" s="282">
        <f>'[11]Depr Exp'!E108</f>
        <v>43434</v>
      </c>
      <c r="F108" s="523">
        <f>'[11]Depr Exp'!F108</f>
        <v>967387.93</v>
      </c>
      <c r="G108" s="305">
        <f>'[11]Depr Exp'!G108</f>
        <v>1.2800000000000001E-2</v>
      </c>
      <c r="H108" s="524">
        <f>'[11]Depr Exp'!H108</f>
        <v>1031.8799999999999</v>
      </c>
      <c r="I108" s="523">
        <f>'[11]Depr Exp'!I108</f>
        <v>967387.93</v>
      </c>
      <c r="J108" s="305">
        <f>'[11]Depr Exp'!J108</f>
        <v>1.2800000000000001E-2</v>
      </c>
      <c r="K108" s="373">
        <f>'[11]Depr Exp'!K108</f>
        <v>1031.8804586666668</v>
      </c>
      <c r="L108" s="524">
        <f>'[11]Depr Exp'!L108</f>
        <v>0</v>
      </c>
      <c r="M108" s="144"/>
      <c r="N108" s="144"/>
    </row>
    <row r="109" spans="1:14">
      <c r="A109" s="144" t="str">
        <f>'[11]Depr Exp'!A109</f>
        <v>C3900 CMN Str/Impv, Howell Bldg</v>
      </c>
      <c r="B109" s="144" t="str">
        <f>'[11]Depr Exp'!B109</f>
        <v>C3900 CMN Str/Impv, Howell Bldg-12</v>
      </c>
      <c r="C109" s="144" t="str">
        <f>'[11]Depr Exp'!C109</f>
        <v>403C</v>
      </c>
      <c r="D109" s="144"/>
      <c r="E109" s="282">
        <f>'[11]Depr Exp'!E109</f>
        <v>43465</v>
      </c>
      <c r="F109" s="523">
        <f>'[11]Depr Exp'!F109</f>
        <v>967387.93</v>
      </c>
      <c r="G109" s="305">
        <f>'[11]Depr Exp'!G109</f>
        <v>1.2800000000000001E-2</v>
      </c>
      <c r="H109" s="524">
        <f>'[11]Depr Exp'!H109</f>
        <v>1031.8799999999999</v>
      </c>
      <c r="I109" s="523">
        <f>'[11]Depr Exp'!I109</f>
        <v>967387.93</v>
      </c>
      <c r="J109" s="305">
        <f>'[11]Depr Exp'!J109</f>
        <v>1.2800000000000001E-2</v>
      </c>
      <c r="K109" s="373">
        <f>'[11]Depr Exp'!K109</f>
        <v>1031.8804586666668</v>
      </c>
      <c r="L109" s="524">
        <f>'[11]Depr Exp'!L109</f>
        <v>0</v>
      </c>
      <c r="M109" s="144"/>
      <c r="N109" s="144"/>
    </row>
    <row r="110" spans="1:14" ht="15.75" thickBot="1">
      <c r="A110" s="159" t="str">
        <f>'[11]Depr Exp'!A110</f>
        <v>C3900 CMN Str/Impv, Howell Bldg Total</v>
      </c>
      <c r="B110" s="144">
        <f>'[11]Depr Exp'!B110</f>
        <v>0</v>
      </c>
      <c r="C110" s="502" t="str">
        <f>'[11]Depr Exp'!C110</f>
        <v>CGEN</v>
      </c>
      <c r="D110" s="144"/>
      <c r="E110" s="281" t="str">
        <f>'[11]Depr Exp'!E110</f>
        <v>Total</v>
      </c>
      <c r="F110" s="141">
        <f>'[11]Depr Exp'!F110</f>
        <v>0</v>
      </c>
      <c r="G110" s="252">
        <f>'[11]Depr Exp'!G110</f>
        <v>0</v>
      </c>
      <c r="H110" s="522">
        <f>'[11]Depr Exp'!H110</f>
        <v>12382.559999999996</v>
      </c>
      <c r="I110" s="141">
        <f>'[11]Depr Exp'!I110</f>
        <v>0</v>
      </c>
      <c r="J110" s="252">
        <f>'[11]Depr Exp'!J110</f>
        <v>0</v>
      </c>
      <c r="K110" s="522">
        <f>'[11]Depr Exp'!K110</f>
        <v>12382.565504</v>
      </c>
      <c r="L110" s="522">
        <f>'[11]Depr Exp'!L110</f>
        <v>0.01</v>
      </c>
      <c r="M110" s="144"/>
      <c r="N110" s="144"/>
    </row>
    <row r="111" spans="1:14" ht="13.5" thickTop="1">
      <c r="A111" s="144" t="str">
        <f>'[11]Depr Exp'!A111</f>
        <v>C3900 CMN Str/Impv, Kittitas Svc Ct</v>
      </c>
      <c r="B111" s="144" t="str">
        <f>'[11]Depr Exp'!B111</f>
        <v>C3900 CMN Str/Impv, Kittitas Svc Ct-1</v>
      </c>
      <c r="C111" s="144" t="str">
        <f>'[11]Depr Exp'!C111</f>
        <v>403C</v>
      </c>
      <c r="D111" s="144"/>
      <c r="E111" s="282">
        <f>'[11]Depr Exp'!E111</f>
        <v>43131</v>
      </c>
      <c r="F111" s="523">
        <f>'[11]Depr Exp'!F111</f>
        <v>2967792.83</v>
      </c>
      <c r="G111" s="305">
        <f>'[11]Depr Exp'!G111</f>
        <v>1.2800000000000001E-2</v>
      </c>
      <c r="H111" s="524">
        <f>'[11]Depr Exp'!H111</f>
        <v>3165.65</v>
      </c>
      <c r="I111" s="523">
        <f>'[11]Depr Exp'!I111</f>
        <v>2967835.25</v>
      </c>
      <c r="J111" s="305">
        <f>'[11]Depr Exp'!J111</f>
        <v>1.2800000000000001E-2</v>
      </c>
      <c r="K111" s="373">
        <f>'[11]Depr Exp'!K111</f>
        <v>3165.6909333333333</v>
      </c>
      <c r="L111" s="524">
        <f>'[11]Depr Exp'!L111</f>
        <v>0.04</v>
      </c>
      <c r="M111" s="144"/>
      <c r="N111" s="144"/>
    </row>
    <row r="112" spans="1:14">
      <c r="A112" s="144" t="str">
        <f>'[11]Depr Exp'!A112</f>
        <v>C3900 CMN Str/Impv, Kittitas Svc Ct</v>
      </c>
      <c r="B112" s="144" t="str">
        <f>'[11]Depr Exp'!B112</f>
        <v>C3900 CMN Str/Impv, Kittitas Svc Ct-2</v>
      </c>
      <c r="C112" s="144" t="str">
        <f>'[11]Depr Exp'!C112</f>
        <v>403C</v>
      </c>
      <c r="D112" s="144"/>
      <c r="E112" s="282">
        <f>'[11]Depr Exp'!E112</f>
        <v>43159</v>
      </c>
      <c r="F112" s="523">
        <f>'[11]Depr Exp'!F112</f>
        <v>2967835.25</v>
      </c>
      <c r="G112" s="305">
        <f>'[11]Depr Exp'!G112</f>
        <v>1.2800000000000001E-2</v>
      </c>
      <c r="H112" s="524">
        <f>'[11]Depr Exp'!H112</f>
        <v>3165.69</v>
      </c>
      <c r="I112" s="523">
        <f>'[11]Depr Exp'!I112</f>
        <v>2967835.25</v>
      </c>
      <c r="J112" s="305">
        <f>'[11]Depr Exp'!J112</f>
        <v>1.2800000000000001E-2</v>
      </c>
      <c r="K112" s="373">
        <f>'[11]Depr Exp'!K112</f>
        <v>3165.6909333333333</v>
      </c>
      <c r="L112" s="524">
        <f>'[11]Depr Exp'!L112</f>
        <v>0</v>
      </c>
      <c r="M112" s="144"/>
      <c r="N112" s="144"/>
    </row>
    <row r="113" spans="1:14">
      <c r="A113" s="144" t="str">
        <f>'[11]Depr Exp'!A113</f>
        <v>C3900 CMN Str/Impv, Kittitas Svc Ct</v>
      </c>
      <c r="B113" s="144" t="str">
        <f>'[11]Depr Exp'!B113</f>
        <v>C3900 CMN Str/Impv, Kittitas Svc Ct-3</v>
      </c>
      <c r="C113" s="144" t="str">
        <f>'[11]Depr Exp'!C113</f>
        <v>403C</v>
      </c>
      <c r="D113" s="144"/>
      <c r="E113" s="282">
        <f>'[11]Depr Exp'!E113</f>
        <v>43190</v>
      </c>
      <c r="F113" s="523">
        <f>'[11]Depr Exp'!F113</f>
        <v>2967835.25</v>
      </c>
      <c r="G113" s="305">
        <f>'[11]Depr Exp'!G113</f>
        <v>1.2800000000000001E-2</v>
      </c>
      <c r="H113" s="524">
        <f>'[11]Depr Exp'!H113</f>
        <v>3165.69</v>
      </c>
      <c r="I113" s="523">
        <f>'[11]Depr Exp'!I113</f>
        <v>2967835.25</v>
      </c>
      <c r="J113" s="305">
        <f>'[11]Depr Exp'!J113</f>
        <v>1.2800000000000001E-2</v>
      </c>
      <c r="K113" s="373">
        <f>'[11]Depr Exp'!K113</f>
        <v>3165.6909333333333</v>
      </c>
      <c r="L113" s="524">
        <f>'[11]Depr Exp'!L113</f>
        <v>0</v>
      </c>
      <c r="M113" s="144"/>
      <c r="N113" s="144"/>
    </row>
    <row r="114" spans="1:14">
      <c r="A114" s="144" t="str">
        <f>'[11]Depr Exp'!A114</f>
        <v>C3900 CMN Str/Impv, Kittitas Svc Ct</v>
      </c>
      <c r="B114" s="144" t="str">
        <f>'[11]Depr Exp'!B114</f>
        <v>C3900 CMN Str/Impv, Kittitas Svc Ct-4</v>
      </c>
      <c r="C114" s="144" t="str">
        <f>'[11]Depr Exp'!C114</f>
        <v>403C</v>
      </c>
      <c r="D114" s="144"/>
      <c r="E114" s="282">
        <f>'[11]Depr Exp'!E114</f>
        <v>43220</v>
      </c>
      <c r="F114" s="523">
        <f>'[11]Depr Exp'!F114</f>
        <v>2967835.25</v>
      </c>
      <c r="G114" s="305">
        <f>'[11]Depr Exp'!G114</f>
        <v>1.2800000000000001E-2</v>
      </c>
      <c r="H114" s="524">
        <f>'[11]Depr Exp'!H114</f>
        <v>3165.69</v>
      </c>
      <c r="I114" s="523">
        <f>'[11]Depr Exp'!I114</f>
        <v>2967835.25</v>
      </c>
      <c r="J114" s="305">
        <f>'[11]Depr Exp'!J114</f>
        <v>1.2800000000000001E-2</v>
      </c>
      <c r="K114" s="373">
        <f>'[11]Depr Exp'!K114</f>
        <v>3165.6909333333333</v>
      </c>
      <c r="L114" s="524">
        <f>'[11]Depr Exp'!L114</f>
        <v>0</v>
      </c>
      <c r="M114" s="144"/>
      <c r="N114" s="144"/>
    </row>
    <row r="115" spans="1:14">
      <c r="A115" s="144" t="str">
        <f>'[11]Depr Exp'!A115</f>
        <v>C3900 CMN Str/Impv, Kittitas Svc Ct</v>
      </c>
      <c r="B115" s="144" t="str">
        <f>'[11]Depr Exp'!B115</f>
        <v>C3900 CMN Str/Impv, Kittitas Svc Ct-5</v>
      </c>
      <c r="C115" s="144" t="str">
        <f>'[11]Depr Exp'!C115</f>
        <v>403C</v>
      </c>
      <c r="D115" s="144"/>
      <c r="E115" s="282">
        <f>'[11]Depr Exp'!E115</f>
        <v>43251</v>
      </c>
      <c r="F115" s="523">
        <f>'[11]Depr Exp'!F115</f>
        <v>2967835.25</v>
      </c>
      <c r="G115" s="305">
        <f>'[11]Depr Exp'!G115</f>
        <v>1.2800000000000001E-2</v>
      </c>
      <c r="H115" s="524">
        <f>'[11]Depr Exp'!H115</f>
        <v>3165.69</v>
      </c>
      <c r="I115" s="523">
        <f>'[11]Depr Exp'!I115</f>
        <v>2967835.25</v>
      </c>
      <c r="J115" s="305">
        <f>'[11]Depr Exp'!J115</f>
        <v>1.2800000000000001E-2</v>
      </c>
      <c r="K115" s="373">
        <f>'[11]Depr Exp'!K115</f>
        <v>3165.6909333333333</v>
      </c>
      <c r="L115" s="524">
        <f>'[11]Depr Exp'!L115</f>
        <v>0</v>
      </c>
      <c r="M115" s="144"/>
      <c r="N115" s="144"/>
    </row>
    <row r="116" spans="1:14">
      <c r="A116" s="144" t="str">
        <f>'[11]Depr Exp'!A116</f>
        <v>C3900 CMN Str/Impv, Kittitas Svc Ct</v>
      </c>
      <c r="B116" s="144" t="str">
        <f>'[11]Depr Exp'!B116</f>
        <v>C3900 CMN Str/Impv, Kittitas Svc Ct-6</v>
      </c>
      <c r="C116" s="144" t="str">
        <f>'[11]Depr Exp'!C116</f>
        <v>403C</v>
      </c>
      <c r="D116" s="144"/>
      <c r="E116" s="282">
        <f>'[11]Depr Exp'!E116</f>
        <v>43281</v>
      </c>
      <c r="F116" s="523">
        <f>'[11]Depr Exp'!F116</f>
        <v>2967835.25</v>
      </c>
      <c r="G116" s="305">
        <f>'[11]Depr Exp'!G116</f>
        <v>1.2800000000000001E-2</v>
      </c>
      <c r="H116" s="524">
        <f>'[11]Depr Exp'!H116</f>
        <v>3165.69</v>
      </c>
      <c r="I116" s="523">
        <f>'[11]Depr Exp'!I116</f>
        <v>2967835.25</v>
      </c>
      <c r="J116" s="305">
        <f>'[11]Depr Exp'!J116</f>
        <v>1.2800000000000001E-2</v>
      </c>
      <c r="K116" s="373">
        <f>'[11]Depr Exp'!K116</f>
        <v>3165.6909333333333</v>
      </c>
      <c r="L116" s="524">
        <f>'[11]Depr Exp'!L116</f>
        <v>0</v>
      </c>
      <c r="M116" s="144"/>
      <c r="N116" s="144"/>
    </row>
    <row r="117" spans="1:14">
      <c r="A117" s="144" t="str">
        <f>'[11]Depr Exp'!A117</f>
        <v>C3900 CMN Str/Impv, Kittitas Svc Ct</v>
      </c>
      <c r="B117" s="144" t="str">
        <f>'[11]Depr Exp'!B117</f>
        <v>C3900 CMN Str/Impv, Kittitas Svc Ct-7</v>
      </c>
      <c r="C117" s="144" t="str">
        <f>'[11]Depr Exp'!C117</f>
        <v>403C</v>
      </c>
      <c r="D117" s="144"/>
      <c r="E117" s="282">
        <f>'[11]Depr Exp'!E117</f>
        <v>43312</v>
      </c>
      <c r="F117" s="523">
        <f>'[11]Depr Exp'!F117</f>
        <v>2967835.25</v>
      </c>
      <c r="G117" s="305">
        <f>'[11]Depr Exp'!G117</f>
        <v>1.2800000000000001E-2</v>
      </c>
      <c r="H117" s="524">
        <f>'[11]Depr Exp'!H117</f>
        <v>3165.69</v>
      </c>
      <c r="I117" s="523">
        <f>'[11]Depr Exp'!I117</f>
        <v>2967835.25</v>
      </c>
      <c r="J117" s="305">
        <f>'[11]Depr Exp'!J117</f>
        <v>1.2800000000000001E-2</v>
      </c>
      <c r="K117" s="373">
        <f>'[11]Depr Exp'!K117</f>
        <v>3165.6909333333333</v>
      </c>
      <c r="L117" s="524">
        <f>'[11]Depr Exp'!L117</f>
        <v>0</v>
      </c>
      <c r="M117" s="144"/>
      <c r="N117" s="144"/>
    </row>
    <row r="118" spans="1:14">
      <c r="A118" s="144" t="str">
        <f>'[11]Depr Exp'!A118</f>
        <v>C3900 CMN Str/Impv, Kittitas Svc Ct</v>
      </c>
      <c r="B118" s="144" t="str">
        <f>'[11]Depr Exp'!B118</f>
        <v>C3900 CMN Str/Impv, Kittitas Svc Ct-8</v>
      </c>
      <c r="C118" s="144" t="str">
        <f>'[11]Depr Exp'!C118</f>
        <v>403C</v>
      </c>
      <c r="D118" s="144"/>
      <c r="E118" s="282">
        <f>'[11]Depr Exp'!E118</f>
        <v>43343</v>
      </c>
      <c r="F118" s="523">
        <f>'[11]Depr Exp'!F118</f>
        <v>2967835.25</v>
      </c>
      <c r="G118" s="305">
        <f>'[11]Depr Exp'!G118</f>
        <v>1.2800000000000001E-2</v>
      </c>
      <c r="H118" s="524">
        <f>'[11]Depr Exp'!H118</f>
        <v>3165.69</v>
      </c>
      <c r="I118" s="523">
        <f>'[11]Depr Exp'!I118</f>
        <v>2967835.25</v>
      </c>
      <c r="J118" s="305">
        <f>'[11]Depr Exp'!J118</f>
        <v>1.2800000000000001E-2</v>
      </c>
      <c r="K118" s="373">
        <f>'[11]Depr Exp'!K118</f>
        <v>3165.6909333333333</v>
      </c>
      <c r="L118" s="524">
        <f>'[11]Depr Exp'!L118</f>
        <v>0</v>
      </c>
      <c r="M118" s="144"/>
      <c r="N118" s="144"/>
    </row>
    <row r="119" spans="1:14">
      <c r="A119" s="144" t="str">
        <f>'[11]Depr Exp'!A119</f>
        <v>C3900 CMN Str/Impv, Kittitas Svc Ct</v>
      </c>
      <c r="B119" s="144" t="str">
        <f>'[11]Depr Exp'!B119</f>
        <v>C3900 CMN Str/Impv, Kittitas Svc Ct-9</v>
      </c>
      <c r="C119" s="144" t="str">
        <f>'[11]Depr Exp'!C119</f>
        <v>403C</v>
      </c>
      <c r="D119" s="144"/>
      <c r="E119" s="282">
        <f>'[11]Depr Exp'!E119</f>
        <v>43373</v>
      </c>
      <c r="F119" s="523">
        <f>'[11]Depr Exp'!F119</f>
        <v>2967835.25</v>
      </c>
      <c r="G119" s="305">
        <f>'[11]Depr Exp'!G119</f>
        <v>1.2800000000000001E-2</v>
      </c>
      <c r="H119" s="524">
        <f>'[11]Depr Exp'!H119</f>
        <v>3165.69</v>
      </c>
      <c r="I119" s="523">
        <f>'[11]Depr Exp'!I119</f>
        <v>2967835.25</v>
      </c>
      <c r="J119" s="305">
        <f>'[11]Depr Exp'!J119</f>
        <v>1.2800000000000001E-2</v>
      </c>
      <c r="K119" s="373">
        <f>'[11]Depr Exp'!K119</f>
        <v>3165.6909333333333</v>
      </c>
      <c r="L119" s="524">
        <f>'[11]Depr Exp'!L119</f>
        <v>0</v>
      </c>
      <c r="M119" s="144"/>
      <c r="N119" s="144"/>
    </row>
    <row r="120" spans="1:14">
      <c r="A120" s="144" t="str">
        <f>'[11]Depr Exp'!A120</f>
        <v>C3900 CMN Str/Impv, Kittitas Svc Ct</v>
      </c>
      <c r="B120" s="144" t="str">
        <f>'[11]Depr Exp'!B120</f>
        <v>C3900 CMN Str/Impv, Kittitas Svc Ct-10</v>
      </c>
      <c r="C120" s="144" t="str">
        <f>'[11]Depr Exp'!C120</f>
        <v>403C</v>
      </c>
      <c r="D120" s="144"/>
      <c r="E120" s="282">
        <f>'[11]Depr Exp'!E120</f>
        <v>43404</v>
      </c>
      <c r="F120" s="523">
        <f>'[11]Depr Exp'!F120</f>
        <v>2967835.25</v>
      </c>
      <c r="G120" s="305">
        <f>'[11]Depr Exp'!G120</f>
        <v>1.2800000000000001E-2</v>
      </c>
      <c r="H120" s="524">
        <f>'[11]Depr Exp'!H120</f>
        <v>3165.69</v>
      </c>
      <c r="I120" s="523">
        <f>'[11]Depr Exp'!I120</f>
        <v>2967835.25</v>
      </c>
      <c r="J120" s="305">
        <f>'[11]Depr Exp'!J120</f>
        <v>1.2800000000000001E-2</v>
      </c>
      <c r="K120" s="373">
        <f>'[11]Depr Exp'!K120</f>
        <v>3165.6909333333333</v>
      </c>
      <c r="L120" s="524">
        <f>'[11]Depr Exp'!L120</f>
        <v>0</v>
      </c>
      <c r="M120" s="144"/>
      <c r="N120" s="144"/>
    </row>
    <row r="121" spans="1:14">
      <c r="A121" s="144" t="str">
        <f>'[11]Depr Exp'!A121</f>
        <v>C3900 CMN Str/Impv, Kittitas Svc Ct</v>
      </c>
      <c r="B121" s="144" t="str">
        <f>'[11]Depr Exp'!B121</f>
        <v>C3900 CMN Str/Impv, Kittitas Svc Ct-11</v>
      </c>
      <c r="C121" s="144" t="str">
        <f>'[11]Depr Exp'!C121</f>
        <v>403C</v>
      </c>
      <c r="D121" s="144"/>
      <c r="E121" s="282">
        <f>'[11]Depr Exp'!E121</f>
        <v>43434</v>
      </c>
      <c r="F121" s="523">
        <f>'[11]Depr Exp'!F121</f>
        <v>2967835.25</v>
      </c>
      <c r="G121" s="305">
        <f>'[11]Depr Exp'!G121</f>
        <v>1.2800000000000001E-2</v>
      </c>
      <c r="H121" s="524">
        <f>'[11]Depr Exp'!H121</f>
        <v>3165.69</v>
      </c>
      <c r="I121" s="523">
        <f>'[11]Depr Exp'!I121</f>
        <v>2967835.25</v>
      </c>
      <c r="J121" s="305">
        <f>'[11]Depr Exp'!J121</f>
        <v>1.2800000000000001E-2</v>
      </c>
      <c r="K121" s="373">
        <f>'[11]Depr Exp'!K121</f>
        <v>3165.6909333333333</v>
      </c>
      <c r="L121" s="524">
        <f>'[11]Depr Exp'!L121</f>
        <v>0</v>
      </c>
      <c r="M121" s="144"/>
      <c r="N121" s="144"/>
    </row>
    <row r="122" spans="1:14">
      <c r="A122" s="144" t="str">
        <f>'[11]Depr Exp'!A122</f>
        <v>C3900 CMN Str/Impv, Kittitas Svc Ct</v>
      </c>
      <c r="B122" s="144" t="str">
        <f>'[11]Depr Exp'!B122</f>
        <v>C3900 CMN Str/Impv, Kittitas Svc Ct-12</v>
      </c>
      <c r="C122" s="144" t="str">
        <f>'[11]Depr Exp'!C122</f>
        <v>403C</v>
      </c>
      <c r="D122" s="144"/>
      <c r="E122" s="282">
        <f>'[11]Depr Exp'!E122</f>
        <v>43465</v>
      </c>
      <c r="F122" s="523">
        <f>'[11]Depr Exp'!F122</f>
        <v>2967835.25</v>
      </c>
      <c r="G122" s="305">
        <f>'[11]Depr Exp'!G122</f>
        <v>1.2800000000000001E-2</v>
      </c>
      <c r="H122" s="524">
        <f>'[11]Depr Exp'!H122</f>
        <v>3165.69</v>
      </c>
      <c r="I122" s="523">
        <f>'[11]Depr Exp'!I122</f>
        <v>2967835.25</v>
      </c>
      <c r="J122" s="305">
        <f>'[11]Depr Exp'!J122</f>
        <v>1.2800000000000001E-2</v>
      </c>
      <c r="K122" s="373">
        <f>'[11]Depr Exp'!K122</f>
        <v>3165.6909333333333</v>
      </c>
      <c r="L122" s="524">
        <f>'[11]Depr Exp'!L122</f>
        <v>0</v>
      </c>
      <c r="M122" s="144"/>
      <c r="N122" s="144"/>
    </row>
    <row r="123" spans="1:14" ht="15.75" thickBot="1">
      <c r="A123" s="159" t="str">
        <f>'[11]Depr Exp'!A123</f>
        <v>C3900 CMN Str/Impv, Kittitas Svc Ct Total</v>
      </c>
      <c r="B123" s="144">
        <f>'[11]Depr Exp'!B123</f>
        <v>0</v>
      </c>
      <c r="C123" s="502" t="str">
        <f>'[11]Depr Exp'!C123</f>
        <v>CGEN</v>
      </c>
      <c r="D123" s="144"/>
      <c r="E123" s="281" t="str">
        <f>'[11]Depr Exp'!E123</f>
        <v>Total</v>
      </c>
      <c r="F123" s="141">
        <f>'[11]Depr Exp'!F123</f>
        <v>0</v>
      </c>
      <c r="G123" s="252">
        <f>'[11]Depr Exp'!G123</f>
        <v>0</v>
      </c>
      <c r="H123" s="522">
        <f>'[11]Depr Exp'!H123</f>
        <v>37988.239999999998</v>
      </c>
      <c r="I123" s="141">
        <f>'[11]Depr Exp'!I123</f>
        <v>0</v>
      </c>
      <c r="J123" s="252">
        <f>'[11]Depr Exp'!J123</f>
        <v>0</v>
      </c>
      <c r="K123" s="522">
        <f>'[11]Depr Exp'!K123</f>
        <v>37988.291199999992</v>
      </c>
      <c r="L123" s="522">
        <f>'[11]Depr Exp'!L123</f>
        <v>0.05</v>
      </c>
      <c r="M123" s="144"/>
      <c r="N123" s="144"/>
    </row>
    <row r="124" spans="1:14" ht="13.5" thickTop="1">
      <c r="A124" s="144" t="str">
        <f>'[11]Depr Exp'!A124</f>
        <v>C3900 CMN Str/Impv, Olympia Bus/Eng</v>
      </c>
      <c r="B124" s="144" t="str">
        <f>'[11]Depr Exp'!B124</f>
        <v>C3900 CMN Str/Impv, Olympia Bus/Eng-1</v>
      </c>
      <c r="C124" s="144" t="str">
        <f>'[11]Depr Exp'!C124</f>
        <v>403C</v>
      </c>
      <c r="D124" s="144"/>
      <c r="E124" s="282">
        <f>'[11]Depr Exp'!E124</f>
        <v>43131</v>
      </c>
      <c r="F124" s="523">
        <f>'[11]Depr Exp'!F124</f>
        <v>3458656.34</v>
      </c>
      <c r="G124" s="305">
        <f>'[11]Depr Exp'!G124</f>
        <v>1.2800000000000001E-2</v>
      </c>
      <c r="H124" s="524">
        <f>'[11]Depr Exp'!H124</f>
        <v>3689.23</v>
      </c>
      <c r="I124" s="523">
        <f>'[11]Depr Exp'!I124</f>
        <v>3458656.34</v>
      </c>
      <c r="J124" s="305">
        <f>'[11]Depr Exp'!J124</f>
        <v>1.2800000000000001E-2</v>
      </c>
      <c r="K124" s="373">
        <f>'[11]Depr Exp'!K124</f>
        <v>3689.2334293333333</v>
      </c>
      <c r="L124" s="524">
        <f>'[11]Depr Exp'!L124</f>
        <v>0</v>
      </c>
      <c r="M124" s="144"/>
      <c r="N124" s="144"/>
    </row>
    <row r="125" spans="1:14">
      <c r="A125" s="144" t="str">
        <f>'[11]Depr Exp'!A125</f>
        <v>C3900 CMN Str/Impv, Olympia Bus/Eng</v>
      </c>
      <c r="B125" s="144" t="str">
        <f>'[11]Depr Exp'!B125</f>
        <v>C3900 CMN Str/Impv, Olympia Bus/Eng-2</v>
      </c>
      <c r="C125" s="144" t="str">
        <f>'[11]Depr Exp'!C125</f>
        <v>403C</v>
      </c>
      <c r="D125" s="144"/>
      <c r="E125" s="282">
        <f>'[11]Depr Exp'!E125</f>
        <v>43159</v>
      </c>
      <c r="F125" s="523">
        <f>'[11]Depr Exp'!F125</f>
        <v>3458656.34</v>
      </c>
      <c r="G125" s="305">
        <f>'[11]Depr Exp'!G125</f>
        <v>1.2800000000000001E-2</v>
      </c>
      <c r="H125" s="524">
        <f>'[11]Depr Exp'!H125</f>
        <v>3689.23</v>
      </c>
      <c r="I125" s="523">
        <f>'[11]Depr Exp'!I125</f>
        <v>3458656.34</v>
      </c>
      <c r="J125" s="305">
        <f>'[11]Depr Exp'!J125</f>
        <v>1.2800000000000001E-2</v>
      </c>
      <c r="K125" s="373">
        <f>'[11]Depr Exp'!K125</f>
        <v>3689.2334293333333</v>
      </c>
      <c r="L125" s="524">
        <f>'[11]Depr Exp'!L125</f>
        <v>0</v>
      </c>
      <c r="M125" s="144"/>
      <c r="N125" s="144"/>
    </row>
    <row r="126" spans="1:14">
      <c r="A126" s="144" t="str">
        <f>'[11]Depr Exp'!A126</f>
        <v>C3900 CMN Str/Impv, Olympia Bus/Eng</v>
      </c>
      <c r="B126" s="144" t="str">
        <f>'[11]Depr Exp'!B126</f>
        <v>C3900 CMN Str/Impv, Olympia Bus/Eng-3</v>
      </c>
      <c r="C126" s="144" t="str">
        <f>'[11]Depr Exp'!C126</f>
        <v>403C</v>
      </c>
      <c r="D126" s="144"/>
      <c r="E126" s="282">
        <f>'[11]Depr Exp'!E126</f>
        <v>43190</v>
      </c>
      <c r="F126" s="523">
        <f>'[11]Depr Exp'!F126</f>
        <v>3458656.34</v>
      </c>
      <c r="G126" s="305">
        <f>'[11]Depr Exp'!G126</f>
        <v>1.2800000000000001E-2</v>
      </c>
      <c r="H126" s="524">
        <f>'[11]Depr Exp'!H126</f>
        <v>3689.23</v>
      </c>
      <c r="I126" s="523">
        <f>'[11]Depr Exp'!I126</f>
        <v>3458656.34</v>
      </c>
      <c r="J126" s="305">
        <f>'[11]Depr Exp'!J126</f>
        <v>1.2800000000000001E-2</v>
      </c>
      <c r="K126" s="373">
        <f>'[11]Depr Exp'!K126</f>
        <v>3689.2334293333333</v>
      </c>
      <c r="L126" s="524">
        <f>'[11]Depr Exp'!L126</f>
        <v>0</v>
      </c>
      <c r="M126" s="144"/>
      <c r="N126" s="144"/>
    </row>
    <row r="127" spans="1:14">
      <c r="A127" s="144" t="str">
        <f>'[11]Depr Exp'!A127</f>
        <v>C3900 CMN Str/Impv, Olympia Bus/Eng</v>
      </c>
      <c r="B127" s="144" t="str">
        <f>'[11]Depr Exp'!B127</f>
        <v>C3900 CMN Str/Impv, Olympia Bus/Eng-4</v>
      </c>
      <c r="C127" s="144" t="str">
        <f>'[11]Depr Exp'!C127</f>
        <v>403C</v>
      </c>
      <c r="D127" s="144"/>
      <c r="E127" s="282">
        <f>'[11]Depr Exp'!E127</f>
        <v>43220</v>
      </c>
      <c r="F127" s="523">
        <f>'[11]Depr Exp'!F127</f>
        <v>3458656.34</v>
      </c>
      <c r="G127" s="305">
        <f>'[11]Depr Exp'!G127</f>
        <v>1.2800000000000001E-2</v>
      </c>
      <c r="H127" s="524">
        <f>'[11]Depr Exp'!H127</f>
        <v>3689.23</v>
      </c>
      <c r="I127" s="523">
        <f>'[11]Depr Exp'!I127</f>
        <v>3458656.34</v>
      </c>
      <c r="J127" s="305">
        <f>'[11]Depr Exp'!J127</f>
        <v>1.2800000000000001E-2</v>
      </c>
      <c r="K127" s="373">
        <f>'[11]Depr Exp'!K127</f>
        <v>3689.2334293333333</v>
      </c>
      <c r="L127" s="524">
        <f>'[11]Depr Exp'!L127</f>
        <v>0</v>
      </c>
      <c r="M127" s="144"/>
      <c r="N127" s="144"/>
    </row>
    <row r="128" spans="1:14">
      <c r="A128" s="144" t="str">
        <f>'[11]Depr Exp'!A128</f>
        <v>C3900 CMN Str/Impv, Olympia Bus/Eng</v>
      </c>
      <c r="B128" s="144" t="str">
        <f>'[11]Depr Exp'!B128</f>
        <v>C3900 CMN Str/Impv, Olympia Bus/Eng-5</v>
      </c>
      <c r="C128" s="144" t="str">
        <f>'[11]Depr Exp'!C128</f>
        <v>403C</v>
      </c>
      <c r="D128" s="144"/>
      <c r="E128" s="282">
        <f>'[11]Depr Exp'!E128</f>
        <v>43251</v>
      </c>
      <c r="F128" s="523">
        <f>'[11]Depr Exp'!F128</f>
        <v>3458656.34</v>
      </c>
      <c r="G128" s="305">
        <f>'[11]Depr Exp'!G128</f>
        <v>1.2800000000000001E-2</v>
      </c>
      <c r="H128" s="524">
        <f>'[11]Depr Exp'!H128</f>
        <v>3689.23</v>
      </c>
      <c r="I128" s="523">
        <f>'[11]Depr Exp'!I128</f>
        <v>3458656.34</v>
      </c>
      <c r="J128" s="305">
        <f>'[11]Depr Exp'!J128</f>
        <v>1.2800000000000001E-2</v>
      </c>
      <c r="K128" s="373">
        <f>'[11]Depr Exp'!K128</f>
        <v>3689.2334293333333</v>
      </c>
      <c r="L128" s="524">
        <f>'[11]Depr Exp'!L128</f>
        <v>0</v>
      </c>
      <c r="M128" s="144"/>
      <c r="N128" s="144"/>
    </row>
    <row r="129" spans="1:14">
      <c r="A129" s="144" t="str">
        <f>'[11]Depr Exp'!A129</f>
        <v>C3900 CMN Str/Impv, Olympia Bus/Eng</v>
      </c>
      <c r="B129" s="144" t="str">
        <f>'[11]Depr Exp'!B129</f>
        <v>C3900 CMN Str/Impv, Olympia Bus/Eng-6</v>
      </c>
      <c r="C129" s="144" t="str">
        <f>'[11]Depr Exp'!C129</f>
        <v>403C</v>
      </c>
      <c r="D129" s="144"/>
      <c r="E129" s="282">
        <f>'[11]Depr Exp'!E129</f>
        <v>43281</v>
      </c>
      <c r="F129" s="523">
        <f>'[11]Depr Exp'!F129</f>
        <v>3458656.34</v>
      </c>
      <c r="G129" s="305">
        <f>'[11]Depr Exp'!G129</f>
        <v>1.2800000000000001E-2</v>
      </c>
      <c r="H129" s="524">
        <f>'[11]Depr Exp'!H129</f>
        <v>3689.23</v>
      </c>
      <c r="I129" s="523">
        <f>'[11]Depr Exp'!I129</f>
        <v>3458656.34</v>
      </c>
      <c r="J129" s="305">
        <f>'[11]Depr Exp'!J129</f>
        <v>1.2800000000000001E-2</v>
      </c>
      <c r="K129" s="373">
        <f>'[11]Depr Exp'!K129</f>
        <v>3689.2334293333333</v>
      </c>
      <c r="L129" s="524">
        <f>'[11]Depr Exp'!L129</f>
        <v>0</v>
      </c>
      <c r="M129" s="144"/>
      <c r="N129" s="144"/>
    </row>
    <row r="130" spans="1:14">
      <c r="A130" s="144" t="str">
        <f>'[11]Depr Exp'!A130</f>
        <v>C3900 CMN Str/Impv, Olympia Bus/Eng</v>
      </c>
      <c r="B130" s="144" t="str">
        <f>'[11]Depr Exp'!B130</f>
        <v>C3900 CMN Str/Impv, Olympia Bus/Eng-7</v>
      </c>
      <c r="C130" s="144" t="str">
        <f>'[11]Depr Exp'!C130</f>
        <v>403C</v>
      </c>
      <c r="D130" s="144"/>
      <c r="E130" s="282">
        <f>'[11]Depr Exp'!E130</f>
        <v>43312</v>
      </c>
      <c r="F130" s="523">
        <f>'[11]Depr Exp'!F130</f>
        <v>3458656.34</v>
      </c>
      <c r="G130" s="305">
        <f>'[11]Depr Exp'!G130</f>
        <v>1.2800000000000001E-2</v>
      </c>
      <c r="H130" s="524">
        <f>'[11]Depr Exp'!H130</f>
        <v>3689.23</v>
      </c>
      <c r="I130" s="523">
        <f>'[11]Depr Exp'!I130</f>
        <v>3458656.34</v>
      </c>
      <c r="J130" s="305">
        <f>'[11]Depr Exp'!J130</f>
        <v>1.2800000000000001E-2</v>
      </c>
      <c r="K130" s="373">
        <f>'[11]Depr Exp'!K130</f>
        <v>3689.2334293333333</v>
      </c>
      <c r="L130" s="524">
        <f>'[11]Depr Exp'!L130</f>
        <v>0</v>
      </c>
      <c r="M130" s="144"/>
      <c r="N130" s="144"/>
    </row>
    <row r="131" spans="1:14">
      <c r="A131" s="144" t="str">
        <f>'[11]Depr Exp'!A131</f>
        <v>C3900 CMN Str/Impv, Olympia Bus/Eng</v>
      </c>
      <c r="B131" s="144" t="str">
        <f>'[11]Depr Exp'!B131</f>
        <v>C3900 CMN Str/Impv, Olympia Bus/Eng-8</v>
      </c>
      <c r="C131" s="144" t="str">
        <f>'[11]Depr Exp'!C131</f>
        <v>403C</v>
      </c>
      <c r="D131" s="144"/>
      <c r="E131" s="282">
        <f>'[11]Depr Exp'!E131</f>
        <v>43343</v>
      </c>
      <c r="F131" s="523">
        <f>'[11]Depr Exp'!F131</f>
        <v>3458656.34</v>
      </c>
      <c r="G131" s="305">
        <f>'[11]Depr Exp'!G131</f>
        <v>1.2800000000000001E-2</v>
      </c>
      <c r="H131" s="524">
        <f>'[11]Depr Exp'!H131</f>
        <v>3689.23</v>
      </c>
      <c r="I131" s="523">
        <f>'[11]Depr Exp'!I131</f>
        <v>3458656.34</v>
      </c>
      <c r="J131" s="305">
        <f>'[11]Depr Exp'!J131</f>
        <v>1.2800000000000001E-2</v>
      </c>
      <c r="K131" s="373">
        <f>'[11]Depr Exp'!K131</f>
        <v>3689.2334293333333</v>
      </c>
      <c r="L131" s="524">
        <f>'[11]Depr Exp'!L131</f>
        <v>0</v>
      </c>
      <c r="M131" s="144"/>
      <c r="N131" s="144"/>
    </row>
    <row r="132" spans="1:14">
      <c r="A132" s="144" t="str">
        <f>'[11]Depr Exp'!A132</f>
        <v>C3900 CMN Str/Impv, Olympia Bus/Eng</v>
      </c>
      <c r="B132" s="144" t="str">
        <f>'[11]Depr Exp'!B132</f>
        <v>C3900 CMN Str/Impv, Olympia Bus/Eng-9</v>
      </c>
      <c r="C132" s="144" t="str">
        <f>'[11]Depr Exp'!C132</f>
        <v>403C</v>
      </c>
      <c r="D132" s="144"/>
      <c r="E132" s="282">
        <f>'[11]Depr Exp'!E132</f>
        <v>43373</v>
      </c>
      <c r="F132" s="523">
        <f>'[11]Depr Exp'!F132</f>
        <v>3458656.34</v>
      </c>
      <c r="G132" s="305">
        <f>'[11]Depr Exp'!G132</f>
        <v>1.2800000000000001E-2</v>
      </c>
      <c r="H132" s="524">
        <f>'[11]Depr Exp'!H132</f>
        <v>3689.23</v>
      </c>
      <c r="I132" s="523">
        <f>'[11]Depr Exp'!I132</f>
        <v>3458656.34</v>
      </c>
      <c r="J132" s="305">
        <f>'[11]Depr Exp'!J132</f>
        <v>1.2800000000000001E-2</v>
      </c>
      <c r="K132" s="373">
        <f>'[11]Depr Exp'!K132</f>
        <v>3689.2334293333333</v>
      </c>
      <c r="L132" s="524">
        <f>'[11]Depr Exp'!L132</f>
        <v>0</v>
      </c>
      <c r="M132" s="144"/>
      <c r="N132" s="144"/>
    </row>
    <row r="133" spans="1:14">
      <c r="A133" s="144" t="str">
        <f>'[11]Depr Exp'!A133</f>
        <v>C3900 CMN Str/Impv, Olympia Bus/Eng</v>
      </c>
      <c r="B133" s="144" t="str">
        <f>'[11]Depr Exp'!B133</f>
        <v>C3900 CMN Str/Impv, Olympia Bus/Eng-10</v>
      </c>
      <c r="C133" s="144" t="str">
        <f>'[11]Depr Exp'!C133</f>
        <v>403C</v>
      </c>
      <c r="D133" s="144"/>
      <c r="E133" s="282">
        <f>'[11]Depr Exp'!E133</f>
        <v>43404</v>
      </c>
      <c r="F133" s="523">
        <f>'[11]Depr Exp'!F133</f>
        <v>3458656.34</v>
      </c>
      <c r="G133" s="305">
        <f>'[11]Depr Exp'!G133</f>
        <v>1.2800000000000001E-2</v>
      </c>
      <c r="H133" s="524">
        <f>'[11]Depr Exp'!H133</f>
        <v>3689.23</v>
      </c>
      <c r="I133" s="523">
        <f>'[11]Depr Exp'!I133</f>
        <v>3458656.34</v>
      </c>
      <c r="J133" s="305">
        <f>'[11]Depr Exp'!J133</f>
        <v>1.2800000000000001E-2</v>
      </c>
      <c r="K133" s="373">
        <f>'[11]Depr Exp'!K133</f>
        <v>3689.2334293333333</v>
      </c>
      <c r="L133" s="524">
        <f>'[11]Depr Exp'!L133</f>
        <v>0</v>
      </c>
      <c r="M133" s="144"/>
      <c r="N133" s="144"/>
    </row>
    <row r="134" spans="1:14">
      <c r="A134" s="144" t="str">
        <f>'[11]Depr Exp'!A134</f>
        <v>C3900 CMN Str/Impv, Olympia Bus/Eng</v>
      </c>
      <c r="B134" s="144" t="str">
        <f>'[11]Depr Exp'!B134</f>
        <v>C3900 CMN Str/Impv, Olympia Bus/Eng-11</v>
      </c>
      <c r="C134" s="144" t="str">
        <f>'[11]Depr Exp'!C134</f>
        <v>403C</v>
      </c>
      <c r="D134" s="144"/>
      <c r="E134" s="282">
        <f>'[11]Depr Exp'!E134</f>
        <v>43434</v>
      </c>
      <c r="F134" s="523">
        <f>'[11]Depr Exp'!F134</f>
        <v>3458656.34</v>
      </c>
      <c r="G134" s="305">
        <f>'[11]Depr Exp'!G134</f>
        <v>1.2800000000000001E-2</v>
      </c>
      <c r="H134" s="524">
        <f>'[11]Depr Exp'!H134</f>
        <v>3689.23</v>
      </c>
      <c r="I134" s="523">
        <f>'[11]Depr Exp'!I134</f>
        <v>3458656.34</v>
      </c>
      <c r="J134" s="305">
        <f>'[11]Depr Exp'!J134</f>
        <v>1.2800000000000001E-2</v>
      </c>
      <c r="K134" s="373">
        <f>'[11]Depr Exp'!K134</f>
        <v>3689.2334293333333</v>
      </c>
      <c r="L134" s="524">
        <f>'[11]Depr Exp'!L134</f>
        <v>0</v>
      </c>
      <c r="M134" s="144"/>
      <c r="N134" s="144"/>
    </row>
    <row r="135" spans="1:14">
      <c r="A135" s="144" t="str">
        <f>'[11]Depr Exp'!A135</f>
        <v>C3900 CMN Str/Impv, Olympia Bus/Eng</v>
      </c>
      <c r="B135" s="144" t="str">
        <f>'[11]Depr Exp'!B135</f>
        <v>C3900 CMN Str/Impv, Olympia Bus/Eng-12</v>
      </c>
      <c r="C135" s="144" t="str">
        <f>'[11]Depr Exp'!C135</f>
        <v>403C</v>
      </c>
      <c r="D135" s="144"/>
      <c r="E135" s="282">
        <f>'[11]Depr Exp'!E135</f>
        <v>43465</v>
      </c>
      <c r="F135" s="523">
        <f>'[11]Depr Exp'!F135</f>
        <v>3458656.34</v>
      </c>
      <c r="G135" s="305">
        <f>'[11]Depr Exp'!G135</f>
        <v>1.2800000000000001E-2</v>
      </c>
      <c r="H135" s="524">
        <f>'[11]Depr Exp'!H135</f>
        <v>3689.23</v>
      </c>
      <c r="I135" s="523">
        <f>'[11]Depr Exp'!I135</f>
        <v>3458656.34</v>
      </c>
      <c r="J135" s="305">
        <f>'[11]Depr Exp'!J135</f>
        <v>1.2800000000000001E-2</v>
      </c>
      <c r="K135" s="373">
        <f>'[11]Depr Exp'!K135</f>
        <v>3689.2334293333333</v>
      </c>
      <c r="L135" s="524">
        <f>'[11]Depr Exp'!L135</f>
        <v>0</v>
      </c>
      <c r="M135" s="144"/>
      <c r="N135" s="144"/>
    </row>
    <row r="136" spans="1:14" ht="15.75" thickBot="1">
      <c r="A136" s="159" t="str">
        <f>'[11]Depr Exp'!A136</f>
        <v>C3900 CMN Str/Impv, Olympia Bus/Eng Total</v>
      </c>
      <c r="B136" s="144">
        <f>'[11]Depr Exp'!B136</f>
        <v>0</v>
      </c>
      <c r="C136" s="502" t="str">
        <f>'[11]Depr Exp'!C136</f>
        <v>CGEN</v>
      </c>
      <c r="D136" s="144"/>
      <c r="E136" s="281" t="str">
        <f>'[11]Depr Exp'!E136</f>
        <v>Total</v>
      </c>
      <c r="F136" s="141">
        <f>'[11]Depr Exp'!F136</f>
        <v>0</v>
      </c>
      <c r="G136" s="252">
        <f>'[11]Depr Exp'!G136</f>
        <v>0</v>
      </c>
      <c r="H136" s="522">
        <f>'[11]Depr Exp'!H136</f>
        <v>44270.760000000009</v>
      </c>
      <c r="I136" s="141">
        <f>'[11]Depr Exp'!I136</f>
        <v>0</v>
      </c>
      <c r="J136" s="252">
        <f>'[11]Depr Exp'!J136</f>
        <v>0</v>
      </c>
      <c r="K136" s="522">
        <f>'[11]Depr Exp'!K136</f>
        <v>44270.801152</v>
      </c>
      <c r="L136" s="522">
        <f>'[11]Depr Exp'!L136</f>
        <v>0.04</v>
      </c>
      <c r="M136" s="144"/>
      <c r="N136" s="144"/>
    </row>
    <row r="137" spans="1:14" ht="13.5" thickTop="1">
      <c r="A137" s="144" t="str">
        <f>'[11]Depr Exp'!A137</f>
        <v>C3900 CMN Str/Impv, Olympia Svc Ctr</v>
      </c>
      <c r="B137" s="144" t="str">
        <f>'[11]Depr Exp'!B137</f>
        <v>C3900 CMN Str/Impv, Olympia Svc Ctr-1</v>
      </c>
      <c r="C137" s="144" t="str">
        <f>'[11]Depr Exp'!C137</f>
        <v>403C</v>
      </c>
      <c r="D137" s="144"/>
      <c r="E137" s="282">
        <f>'[11]Depr Exp'!E137</f>
        <v>43131</v>
      </c>
      <c r="F137" s="523">
        <f>'[11]Depr Exp'!F137</f>
        <v>5740928.2599999998</v>
      </c>
      <c r="G137" s="305">
        <f>'[11]Depr Exp'!G137</f>
        <v>1.2800000000000001E-2</v>
      </c>
      <c r="H137" s="524">
        <f>'[11]Depr Exp'!H137</f>
        <v>6123.66</v>
      </c>
      <c r="I137" s="523">
        <f>'[11]Depr Exp'!I137</f>
        <v>5740928.2599999998</v>
      </c>
      <c r="J137" s="305">
        <f>'[11]Depr Exp'!J137</f>
        <v>1.2800000000000001E-2</v>
      </c>
      <c r="K137" s="373">
        <f>'[11]Depr Exp'!K137</f>
        <v>6123.6568106666673</v>
      </c>
      <c r="L137" s="524">
        <f>'[11]Depr Exp'!L137</f>
        <v>0</v>
      </c>
      <c r="M137" s="144"/>
      <c r="N137" s="144"/>
    </row>
    <row r="138" spans="1:14">
      <c r="A138" s="144" t="str">
        <f>'[11]Depr Exp'!A138</f>
        <v>C3900 CMN Str/Impv, Olympia Svc Ctr</v>
      </c>
      <c r="B138" s="144" t="str">
        <f>'[11]Depr Exp'!B138</f>
        <v>C3900 CMN Str/Impv, Olympia Svc Ctr-2</v>
      </c>
      <c r="C138" s="144" t="str">
        <f>'[11]Depr Exp'!C138</f>
        <v>403C</v>
      </c>
      <c r="D138" s="144"/>
      <c r="E138" s="282">
        <f>'[11]Depr Exp'!E138</f>
        <v>43159</v>
      </c>
      <c r="F138" s="523">
        <f>'[11]Depr Exp'!F138</f>
        <v>5740928.2599999998</v>
      </c>
      <c r="G138" s="305">
        <f>'[11]Depr Exp'!G138</f>
        <v>1.2800000000000001E-2</v>
      </c>
      <c r="H138" s="524">
        <f>'[11]Depr Exp'!H138</f>
        <v>6123.66</v>
      </c>
      <c r="I138" s="523">
        <f>'[11]Depr Exp'!I138</f>
        <v>5740928.2599999998</v>
      </c>
      <c r="J138" s="305">
        <f>'[11]Depr Exp'!J138</f>
        <v>1.2800000000000001E-2</v>
      </c>
      <c r="K138" s="373">
        <f>'[11]Depr Exp'!K138</f>
        <v>6123.6568106666673</v>
      </c>
      <c r="L138" s="524">
        <f>'[11]Depr Exp'!L138</f>
        <v>0</v>
      </c>
      <c r="M138" s="144"/>
      <c r="N138" s="144"/>
    </row>
    <row r="139" spans="1:14">
      <c r="A139" s="144" t="str">
        <f>'[11]Depr Exp'!A139</f>
        <v>C3900 CMN Str/Impv, Olympia Svc Ctr</v>
      </c>
      <c r="B139" s="144" t="str">
        <f>'[11]Depr Exp'!B139</f>
        <v>C3900 CMN Str/Impv, Olympia Svc Ctr-3</v>
      </c>
      <c r="C139" s="144" t="str">
        <f>'[11]Depr Exp'!C139</f>
        <v>403C</v>
      </c>
      <c r="D139" s="144"/>
      <c r="E139" s="282">
        <f>'[11]Depr Exp'!E139</f>
        <v>43190</v>
      </c>
      <c r="F139" s="523">
        <f>'[11]Depr Exp'!F139</f>
        <v>5740928.2599999998</v>
      </c>
      <c r="G139" s="305">
        <f>'[11]Depr Exp'!G139</f>
        <v>1.2800000000000001E-2</v>
      </c>
      <c r="H139" s="524">
        <f>'[11]Depr Exp'!H139</f>
        <v>6123.66</v>
      </c>
      <c r="I139" s="523">
        <f>'[11]Depr Exp'!I139</f>
        <v>5740928.2599999998</v>
      </c>
      <c r="J139" s="305">
        <f>'[11]Depr Exp'!J139</f>
        <v>1.2800000000000001E-2</v>
      </c>
      <c r="K139" s="373">
        <f>'[11]Depr Exp'!K139</f>
        <v>6123.6568106666673</v>
      </c>
      <c r="L139" s="524">
        <f>'[11]Depr Exp'!L139</f>
        <v>0</v>
      </c>
      <c r="M139" s="144"/>
      <c r="N139" s="144"/>
    </row>
    <row r="140" spans="1:14">
      <c r="A140" s="144" t="str">
        <f>'[11]Depr Exp'!A140</f>
        <v>C3900 CMN Str/Impv, Olympia Svc Ctr</v>
      </c>
      <c r="B140" s="144" t="str">
        <f>'[11]Depr Exp'!B140</f>
        <v>C3900 CMN Str/Impv, Olympia Svc Ctr-4</v>
      </c>
      <c r="C140" s="144" t="str">
        <f>'[11]Depr Exp'!C140</f>
        <v>403C</v>
      </c>
      <c r="D140" s="144"/>
      <c r="E140" s="282">
        <f>'[11]Depr Exp'!E140</f>
        <v>43220</v>
      </c>
      <c r="F140" s="523">
        <f>'[11]Depr Exp'!F140</f>
        <v>5740928.2599999998</v>
      </c>
      <c r="G140" s="305">
        <f>'[11]Depr Exp'!G140</f>
        <v>1.2800000000000001E-2</v>
      </c>
      <c r="H140" s="524">
        <f>'[11]Depr Exp'!H140</f>
        <v>6123.66</v>
      </c>
      <c r="I140" s="523">
        <f>'[11]Depr Exp'!I140</f>
        <v>5740928.2599999998</v>
      </c>
      <c r="J140" s="305">
        <f>'[11]Depr Exp'!J140</f>
        <v>1.2800000000000001E-2</v>
      </c>
      <c r="K140" s="373">
        <f>'[11]Depr Exp'!K140</f>
        <v>6123.6568106666673</v>
      </c>
      <c r="L140" s="524">
        <f>'[11]Depr Exp'!L140</f>
        <v>0</v>
      </c>
      <c r="M140" s="144"/>
      <c r="N140" s="144"/>
    </row>
    <row r="141" spans="1:14">
      <c r="A141" s="144" t="str">
        <f>'[11]Depr Exp'!A141</f>
        <v>C3900 CMN Str/Impv, Olympia Svc Ctr</v>
      </c>
      <c r="B141" s="144" t="str">
        <f>'[11]Depr Exp'!B141</f>
        <v>C3900 CMN Str/Impv, Olympia Svc Ctr-5</v>
      </c>
      <c r="C141" s="144" t="str">
        <f>'[11]Depr Exp'!C141</f>
        <v>403C</v>
      </c>
      <c r="D141" s="144"/>
      <c r="E141" s="282">
        <f>'[11]Depr Exp'!E141</f>
        <v>43251</v>
      </c>
      <c r="F141" s="523">
        <f>'[11]Depr Exp'!F141</f>
        <v>5740928.2599999998</v>
      </c>
      <c r="G141" s="305">
        <f>'[11]Depr Exp'!G141</f>
        <v>1.2800000000000001E-2</v>
      </c>
      <c r="H141" s="524">
        <f>'[11]Depr Exp'!H141</f>
        <v>6123.66</v>
      </c>
      <c r="I141" s="523">
        <f>'[11]Depr Exp'!I141</f>
        <v>5740928.2599999998</v>
      </c>
      <c r="J141" s="305">
        <f>'[11]Depr Exp'!J141</f>
        <v>1.2800000000000001E-2</v>
      </c>
      <c r="K141" s="373">
        <f>'[11]Depr Exp'!K141</f>
        <v>6123.6568106666673</v>
      </c>
      <c r="L141" s="524">
        <f>'[11]Depr Exp'!L141</f>
        <v>0</v>
      </c>
      <c r="M141" s="144"/>
      <c r="N141" s="144"/>
    </row>
    <row r="142" spans="1:14">
      <c r="A142" s="144" t="str">
        <f>'[11]Depr Exp'!A142</f>
        <v>C3900 CMN Str/Impv, Olympia Svc Ctr</v>
      </c>
      <c r="B142" s="144" t="str">
        <f>'[11]Depr Exp'!B142</f>
        <v>C3900 CMN Str/Impv, Olympia Svc Ctr-6</v>
      </c>
      <c r="C142" s="144" t="str">
        <f>'[11]Depr Exp'!C142</f>
        <v>403C</v>
      </c>
      <c r="D142" s="144"/>
      <c r="E142" s="282">
        <f>'[11]Depr Exp'!E142</f>
        <v>43281</v>
      </c>
      <c r="F142" s="523">
        <f>'[11]Depr Exp'!F142</f>
        <v>5740928.2599999998</v>
      </c>
      <c r="G142" s="305">
        <f>'[11]Depr Exp'!G142</f>
        <v>1.2800000000000001E-2</v>
      </c>
      <c r="H142" s="524">
        <f>'[11]Depr Exp'!H142</f>
        <v>6123.66</v>
      </c>
      <c r="I142" s="523">
        <f>'[11]Depr Exp'!I142</f>
        <v>5740928.2599999998</v>
      </c>
      <c r="J142" s="305">
        <f>'[11]Depr Exp'!J142</f>
        <v>1.2800000000000001E-2</v>
      </c>
      <c r="K142" s="373">
        <f>'[11]Depr Exp'!K142</f>
        <v>6123.6568106666673</v>
      </c>
      <c r="L142" s="524">
        <f>'[11]Depr Exp'!L142</f>
        <v>0</v>
      </c>
      <c r="M142" s="144"/>
      <c r="N142" s="144"/>
    </row>
    <row r="143" spans="1:14">
      <c r="A143" s="144" t="str">
        <f>'[11]Depr Exp'!A143</f>
        <v>C3900 CMN Str/Impv, Olympia Svc Ctr</v>
      </c>
      <c r="B143" s="144" t="str">
        <f>'[11]Depr Exp'!B143</f>
        <v>C3900 CMN Str/Impv, Olympia Svc Ctr-7</v>
      </c>
      <c r="C143" s="144" t="str">
        <f>'[11]Depr Exp'!C143</f>
        <v>403C</v>
      </c>
      <c r="D143" s="144"/>
      <c r="E143" s="282">
        <f>'[11]Depr Exp'!E143</f>
        <v>43312</v>
      </c>
      <c r="F143" s="523">
        <f>'[11]Depr Exp'!F143</f>
        <v>5740928.2599999998</v>
      </c>
      <c r="G143" s="305">
        <f>'[11]Depr Exp'!G143</f>
        <v>1.2800000000000001E-2</v>
      </c>
      <c r="H143" s="524">
        <f>'[11]Depr Exp'!H143</f>
        <v>6123.66</v>
      </c>
      <c r="I143" s="523">
        <f>'[11]Depr Exp'!I143</f>
        <v>5740928.2599999998</v>
      </c>
      <c r="J143" s="305">
        <f>'[11]Depr Exp'!J143</f>
        <v>1.2800000000000001E-2</v>
      </c>
      <c r="K143" s="373">
        <f>'[11]Depr Exp'!K143</f>
        <v>6123.6568106666673</v>
      </c>
      <c r="L143" s="524">
        <f>'[11]Depr Exp'!L143</f>
        <v>0</v>
      </c>
      <c r="M143" s="144"/>
      <c r="N143" s="144"/>
    </row>
    <row r="144" spans="1:14">
      <c r="A144" s="144" t="str">
        <f>'[11]Depr Exp'!A144</f>
        <v>C3900 CMN Str/Impv, Olympia Svc Ctr</v>
      </c>
      <c r="B144" s="144" t="str">
        <f>'[11]Depr Exp'!B144</f>
        <v>C3900 CMN Str/Impv, Olympia Svc Ctr-8</v>
      </c>
      <c r="C144" s="144" t="str">
        <f>'[11]Depr Exp'!C144</f>
        <v>403C</v>
      </c>
      <c r="D144" s="144"/>
      <c r="E144" s="282">
        <f>'[11]Depr Exp'!E144</f>
        <v>43343</v>
      </c>
      <c r="F144" s="523">
        <f>'[11]Depr Exp'!F144</f>
        <v>5740928.2599999998</v>
      </c>
      <c r="G144" s="305">
        <f>'[11]Depr Exp'!G144</f>
        <v>1.2800000000000001E-2</v>
      </c>
      <c r="H144" s="524">
        <f>'[11]Depr Exp'!H144</f>
        <v>6123.66</v>
      </c>
      <c r="I144" s="523">
        <f>'[11]Depr Exp'!I144</f>
        <v>5740928.2599999998</v>
      </c>
      <c r="J144" s="305">
        <f>'[11]Depr Exp'!J144</f>
        <v>1.2800000000000001E-2</v>
      </c>
      <c r="K144" s="373">
        <f>'[11]Depr Exp'!K144</f>
        <v>6123.6568106666673</v>
      </c>
      <c r="L144" s="524">
        <f>'[11]Depr Exp'!L144</f>
        <v>0</v>
      </c>
      <c r="M144" s="144"/>
      <c r="N144" s="144"/>
    </row>
    <row r="145" spans="1:14">
      <c r="A145" s="144" t="str">
        <f>'[11]Depr Exp'!A145</f>
        <v>C3900 CMN Str/Impv, Olympia Svc Ctr</v>
      </c>
      <c r="B145" s="144" t="str">
        <f>'[11]Depr Exp'!B145</f>
        <v>C3900 CMN Str/Impv, Olympia Svc Ctr-9</v>
      </c>
      <c r="C145" s="144" t="str">
        <f>'[11]Depr Exp'!C145</f>
        <v>403C</v>
      </c>
      <c r="D145" s="144"/>
      <c r="E145" s="282">
        <f>'[11]Depr Exp'!E145</f>
        <v>43373</v>
      </c>
      <c r="F145" s="523">
        <f>'[11]Depr Exp'!F145</f>
        <v>5740928.2599999998</v>
      </c>
      <c r="G145" s="305">
        <f>'[11]Depr Exp'!G145</f>
        <v>1.2800000000000001E-2</v>
      </c>
      <c r="H145" s="524">
        <f>'[11]Depr Exp'!H145</f>
        <v>6123.66</v>
      </c>
      <c r="I145" s="523">
        <f>'[11]Depr Exp'!I145</f>
        <v>5740928.2599999998</v>
      </c>
      <c r="J145" s="305">
        <f>'[11]Depr Exp'!J145</f>
        <v>1.2800000000000001E-2</v>
      </c>
      <c r="K145" s="373">
        <f>'[11]Depr Exp'!K145</f>
        <v>6123.6568106666673</v>
      </c>
      <c r="L145" s="524">
        <f>'[11]Depr Exp'!L145</f>
        <v>0</v>
      </c>
      <c r="M145" s="144"/>
      <c r="N145" s="144"/>
    </row>
    <row r="146" spans="1:14">
      <c r="A146" s="144" t="str">
        <f>'[11]Depr Exp'!A146</f>
        <v>C3900 CMN Str/Impv, Olympia Svc Ctr</v>
      </c>
      <c r="B146" s="144" t="str">
        <f>'[11]Depr Exp'!B146</f>
        <v>C3900 CMN Str/Impv, Olympia Svc Ctr-10</v>
      </c>
      <c r="C146" s="144" t="str">
        <f>'[11]Depr Exp'!C146</f>
        <v>403C</v>
      </c>
      <c r="D146" s="144"/>
      <c r="E146" s="282">
        <f>'[11]Depr Exp'!E146</f>
        <v>43404</v>
      </c>
      <c r="F146" s="523">
        <f>'[11]Depr Exp'!F146</f>
        <v>5740928.2599999998</v>
      </c>
      <c r="G146" s="305">
        <f>'[11]Depr Exp'!G146</f>
        <v>1.2800000000000001E-2</v>
      </c>
      <c r="H146" s="524">
        <f>'[11]Depr Exp'!H146</f>
        <v>6123.66</v>
      </c>
      <c r="I146" s="523">
        <f>'[11]Depr Exp'!I146</f>
        <v>5740928.2599999998</v>
      </c>
      <c r="J146" s="305">
        <f>'[11]Depr Exp'!J146</f>
        <v>1.2800000000000001E-2</v>
      </c>
      <c r="K146" s="373">
        <f>'[11]Depr Exp'!K146</f>
        <v>6123.6568106666673</v>
      </c>
      <c r="L146" s="524">
        <f>'[11]Depr Exp'!L146</f>
        <v>0</v>
      </c>
      <c r="M146" s="144"/>
      <c r="N146" s="144"/>
    </row>
    <row r="147" spans="1:14">
      <c r="A147" s="144" t="str">
        <f>'[11]Depr Exp'!A147</f>
        <v>C3900 CMN Str/Impv, Olympia Svc Ctr</v>
      </c>
      <c r="B147" s="144" t="str">
        <f>'[11]Depr Exp'!B147</f>
        <v>C3900 CMN Str/Impv, Olympia Svc Ctr-11</v>
      </c>
      <c r="C147" s="144" t="str">
        <f>'[11]Depr Exp'!C147</f>
        <v>403C</v>
      </c>
      <c r="D147" s="144"/>
      <c r="E147" s="282">
        <f>'[11]Depr Exp'!E147</f>
        <v>43434</v>
      </c>
      <c r="F147" s="523">
        <f>'[11]Depr Exp'!F147</f>
        <v>5740928.2599999998</v>
      </c>
      <c r="G147" s="305">
        <f>'[11]Depr Exp'!G147</f>
        <v>1.2800000000000001E-2</v>
      </c>
      <c r="H147" s="524">
        <f>'[11]Depr Exp'!H147</f>
        <v>6123.66</v>
      </c>
      <c r="I147" s="523">
        <f>'[11]Depr Exp'!I147</f>
        <v>5740928.2599999998</v>
      </c>
      <c r="J147" s="305">
        <f>'[11]Depr Exp'!J147</f>
        <v>1.2800000000000001E-2</v>
      </c>
      <c r="K147" s="373">
        <f>'[11]Depr Exp'!K147</f>
        <v>6123.6568106666673</v>
      </c>
      <c r="L147" s="524">
        <f>'[11]Depr Exp'!L147</f>
        <v>0</v>
      </c>
      <c r="M147" s="144"/>
      <c r="N147" s="144"/>
    </row>
    <row r="148" spans="1:14">
      <c r="A148" s="144" t="str">
        <f>'[11]Depr Exp'!A148</f>
        <v>C3900 CMN Str/Impv, Olympia Svc Ctr</v>
      </c>
      <c r="B148" s="144" t="str">
        <f>'[11]Depr Exp'!B148</f>
        <v>C3900 CMN Str/Impv, Olympia Svc Ctr-12</v>
      </c>
      <c r="C148" s="144" t="str">
        <f>'[11]Depr Exp'!C148</f>
        <v>403C</v>
      </c>
      <c r="D148" s="144"/>
      <c r="E148" s="282">
        <f>'[11]Depr Exp'!E148</f>
        <v>43465</v>
      </c>
      <c r="F148" s="523">
        <f>'[11]Depr Exp'!F148</f>
        <v>5740928.2599999998</v>
      </c>
      <c r="G148" s="305">
        <f>'[11]Depr Exp'!G148</f>
        <v>1.2800000000000001E-2</v>
      </c>
      <c r="H148" s="524">
        <f>'[11]Depr Exp'!H148</f>
        <v>6123.66</v>
      </c>
      <c r="I148" s="523">
        <f>'[11]Depr Exp'!I148</f>
        <v>5740928.2599999998</v>
      </c>
      <c r="J148" s="305">
        <f>'[11]Depr Exp'!J148</f>
        <v>1.2800000000000001E-2</v>
      </c>
      <c r="K148" s="373">
        <f>'[11]Depr Exp'!K148</f>
        <v>6123.6568106666673</v>
      </c>
      <c r="L148" s="524">
        <f>'[11]Depr Exp'!L148</f>
        <v>0</v>
      </c>
      <c r="M148" s="144"/>
      <c r="N148" s="144"/>
    </row>
    <row r="149" spans="1:14" ht="15.75" thickBot="1">
      <c r="A149" s="159" t="str">
        <f>'[11]Depr Exp'!A149</f>
        <v>C3900 CMN Str/Impv, Olympia Svc Ctr Total</v>
      </c>
      <c r="B149" s="144">
        <f>'[11]Depr Exp'!B149</f>
        <v>0</v>
      </c>
      <c r="C149" s="502" t="str">
        <f>'[11]Depr Exp'!C149</f>
        <v>CGEN</v>
      </c>
      <c r="D149" s="144"/>
      <c r="E149" s="281" t="str">
        <f>'[11]Depr Exp'!E149</f>
        <v>Total</v>
      </c>
      <c r="F149" s="141">
        <f>'[11]Depr Exp'!F149</f>
        <v>0</v>
      </c>
      <c r="G149" s="252">
        <f>'[11]Depr Exp'!G149</f>
        <v>0</v>
      </c>
      <c r="H149" s="522">
        <f>'[11]Depr Exp'!H149</f>
        <v>73483.920000000013</v>
      </c>
      <c r="I149" s="141">
        <f>'[11]Depr Exp'!I149</f>
        <v>0</v>
      </c>
      <c r="J149" s="252">
        <f>'[11]Depr Exp'!J149</f>
        <v>0</v>
      </c>
      <c r="K149" s="522">
        <f>'[11]Depr Exp'!K149</f>
        <v>73483.881728000008</v>
      </c>
      <c r="L149" s="522">
        <f>'[11]Depr Exp'!L149</f>
        <v>-0.04</v>
      </c>
      <c r="M149" s="144"/>
      <c r="N149" s="144"/>
    </row>
    <row r="150" spans="1:14" ht="13.5" thickTop="1">
      <c r="A150" s="144" t="str">
        <f>'[11]Depr Exp'!A150</f>
        <v>C3900 CMN Str/Impv, Puyallup Svc Ct</v>
      </c>
      <c r="B150" s="144" t="str">
        <f>'[11]Depr Exp'!B150</f>
        <v>C3900 CMN Str/Impv, Puyallup Svc Ct-1</v>
      </c>
      <c r="C150" s="144" t="str">
        <f>'[11]Depr Exp'!C150</f>
        <v>403C</v>
      </c>
      <c r="D150" s="144"/>
      <c r="E150" s="282">
        <f>'[11]Depr Exp'!E150</f>
        <v>43131</v>
      </c>
      <c r="F150" s="523">
        <f>'[11]Depr Exp'!F150</f>
        <v>1407437.77</v>
      </c>
      <c r="G150" s="305">
        <f>'[11]Depr Exp'!G150</f>
        <v>1.2800000000000001E-2</v>
      </c>
      <c r="H150" s="524">
        <f>'[11]Depr Exp'!H150</f>
        <v>1501.27</v>
      </c>
      <c r="I150" s="523">
        <f>'[11]Depr Exp'!I150</f>
        <v>1407437.77</v>
      </c>
      <c r="J150" s="305">
        <f>'[11]Depr Exp'!J150</f>
        <v>1.2800000000000001E-2</v>
      </c>
      <c r="K150" s="373">
        <f>'[11]Depr Exp'!K150</f>
        <v>1501.2669546666668</v>
      </c>
      <c r="L150" s="524">
        <f>'[11]Depr Exp'!L150</f>
        <v>0</v>
      </c>
      <c r="M150" s="144"/>
      <c r="N150" s="144"/>
    </row>
    <row r="151" spans="1:14">
      <c r="A151" s="144" t="str">
        <f>'[11]Depr Exp'!A151</f>
        <v>C3900 CMN Str/Impv, Puyallup Svc Ct</v>
      </c>
      <c r="B151" s="144" t="str">
        <f>'[11]Depr Exp'!B151</f>
        <v>C3900 CMN Str/Impv, Puyallup Svc Ct-2</v>
      </c>
      <c r="C151" s="144" t="str">
        <f>'[11]Depr Exp'!C151</f>
        <v>403C</v>
      </c>
      <c r="D151" s="144"/>
      <c r="E151" s="282">
        <f>'[11]Depr Exp'!E151</f>
        <v>43159</v>
      </c>
      <c r="F151" s="523">
        <f>'[11]Depr Exp'!F151</f>
        <v>1407437.77</v>
      </c>
      <c r="G151" s="305">
        <f>'[11]Depr Exp'!G151</f>
        <v>1.2800000000000001E-2</v>
      </c>
      <c r="H151" s="524">
        <f>'[11]Depr Exp'!H151</f>
        <v>1501.27</v>
      </c>
      <c r="I151" s="523">
        <f>'[11]Depr Exp'!I151</f>
        <v>1407437.77</v>
      </c>
      <c r="J151" s="305">
        <f>'[11]Depr Exp'!J151</f>
        <v>1.2800000000000001E-2</v>
      </c>
      <c r="K151" s="373">
        <f>'[11]Depr Exp'!K151</f>
        <v>1501.2669546666668</v>
      </c>
      <c r="L151" s="524">
        <f>'[11]Depr Exp'!L151</f>
        <v>0</v>
      </c>
      <c r="M151" s="144"/>
      <c r="N151" s="144"/>
    </row>
    <row r="152" spans="1:14">
      <c r="A152" s="144" t="str">
        <f>'[11]Depr Exp'!A152</f>
        <v>C3900 CMN Str/Impv, Puyallup Svc Ct</v>
      </c>
      <c r="B152" s="144" t="str">
        <f>'[11]Depr Exp'!B152</f>
        <v>C3900 CMN Str/Impv, Puyallup Svc Ct-3</v>
      </c>
      <c r="C152" s="144" t="str">
        <f>'[11]Depr Exp'!C152</f>
        <v>403C</v>
      </c>
      <c r="D152" s="144"/>
      <c r="E152" s="282">
        <f>'[11]Depr Exp'!E152</f>
        <v>43190</v>
      </c>
      <c r="F152" s="523">
        <f>'[11]Depr Exp'!F152</f>
        <v>1407437.77</v>
      </c>
      <c r="G152" s="305">
        <f>'[11]Depr Exp'!G152</f>
        <v>1.2800000000000001E-2</v>
      </c>
      <c r="H152" s="524">
        <f>'[11]Depr Exp'!H152</f>
        <v>1501.27</v>
      </c>
      <c r="I152" s="523">
        <f>'[11]Depr Exp'!I152</f>
        <v>1407437.77</v>
      </c>
      <c r="J152" s="305">
        <f>'[11]Depr Exp'!J152</f>
        <v>1.2800000000000001E-2</v>
      </c>
      <c r="K152" s="373">
        <f>'[11]Depr Exp'!K152</f>
        <v>1501.2669546666668</v>
      </c>
      <c r="L152" s="524">
        <f>'[11]Depr Exp'!L152</f>
        <v>0</v>
      </c>
      <c r="M152" s="144"/>
      <c r="N152" s="144"/>
    </row>
    <row r="153" spans="1:14">
      <c r="A153" s="144" t="str">
        <f>'[11]Depr Exp'!A153</f>
        <v>C3900 CMN Str/Impv, Puyallup Svc Ct</v>
      </c>
      <c r="B153" s="144" t="str">
        <f>'[11]Depr Exp'!B153</f>
        <v>C3900 CMN Str/Impv, Puyallup Svc Ct-4</v>
      </c>
      <c r="C153" s="144" t="str">
        <f>'[11]Depr Exp'!C153</f>
        <v>403C</v>
      </c>
      <c r="D153" s="144"/>
      <c r="E153" s="282">
        <f>'[11]Depr Exp'!E153</f>
        <v>43220</v>
      </c>
      <c r="F153" s="523">
        <f>'[11]Depr Exp'!F153</f>
        <v>1407437.77</v>
      </c>
      <c r="G153" s="305">
        <f>'[11]Depr Exp'!G153</f>
        <v>1.2800000000000001E-2</v>
      </c>
      <c r="H153" s="524">
        <f>'[11]Depr Exp'!H153</f>
        <v>1501.27</v>
      </c>
      <c r="I153" s="523">
        <f>'[11]Depr Exp'!I153</f>
        <v>1407437.77</v>
      </c>
      <c r="J153" s="305">
        <f>'[11]Depr Exp'!J153</f>
        <v>1.2800000000000001E-2</v>
      </c>
      <c r="K153" s="373">
        <f>'[11]Depr Exp'!K153</f>
        <v>1501.2669546666668</v>
      </c>
      <c r="L153" s="524">
        <f>'[11]Depr Exp'!L153</f>
        <v>0</v>
      </c>
      <c r="M153" s="144"/>
      <c r="N153" s="144"/>
    </row>
    <row r="154" spans="1:14">
      <c r="A154" s="144" t="str">
        <f>'[11]Depr Exp'!A154</f>
        <v>C3900 CMN Str/Impv, Puyallup Svc Ct</v>
      </c>
      <c r="B154" s="144" t="str">
        <f>'[11]Depr Exp'!B154</f>
        <v>C3900 CMN Str/Impv, Puyallup Svc Ct-5</v>
      </c>
      <c r="C154" s="144" t="str">
        <f>'[11]Depr Exp'!C154</f>
        <v>403C</v>
      </c>
      <c r="D154" s="144"/>
      <c r="E154" s="282">
        <f>'[11]Depr Exp'!E154</f>
        <v>43251</v>
      </c>
      <c r="F154" s="523">
        <f>'[11]Depr Exp'!F154</f>
        <v>1407437.77</v>
      </c>
      <c r="G154" s="305">
        <f>'[11]Depr Exp'!G154</f>
        <v>1.2800000000000001E-2</v>
      </c>
      <c r="H154" s="524">
        <f>'[11]Depr Exp'!H154</f>
        <v>1501.27</v>
      </c>
      <c r="I154" s="523">
        <f>'[11]Depr Exp'!I154</f>
        <v>1407437.77</v>
      </c>
      <c r="J154" s="305">
        <f>'[11]Depr Exp'!J154</f>
        <v>1.2800000000000001E-2</v>
      </c>
      <c r="K154" s="373">
        <f>'[11]Depr Exp'!K154</f>
        <v>1501.2669546666668</v>
      </c>
      <c r="L154" s="524">
        <f>'[11]Depr Exp'!L154</f>
        <v>0</v>
      </c>
      <c r="M154" s="144"/>
      <c r="N154" s="144"/>
    </row>
    <row r="155" spans="1:14">
      <c r="A155" s="144" t="str">
        <f>'[11]Depr Exp'!A155</f>
        <v>C3900 CMN Str/Impv, Puyallup Svc Ct</v>
      </c>
      <c r="B155" s="144" t="str">
        <f>'[11]Depr Exp'!B155</f>
        <v>C3900 CMN Str/Impv, Puyallup Svc Ct-6</v>
      </c>
      <c r="C155" s="144" t="str">
        <f>'[11]Depr Exp'!C155</f>
        <v>403C</v>
      </c>
      <c r="D155" s="144"/>
      <c r="E155" s="282">
        <f>'[11]Depr Exp'!E155</f>
        <v>43281</v>
      </c>
      <c r="F155" s="523">
        <f>'[11]Depr Exp'!F155</f>
        <v>1407437.77</v>
      </c>
      <c r="G155" s="305">
        <f>'[11]Depr Exp'!G155</f>
        <v>1.2800000000000001E-2</v>
      </c>
      <c r="H155" s="524">
        <f>'[11]Depr Exp'!H155</f>
        <v>1501.27</v>
      </c>
      <c r="I155" s="523">
        <f>'[11]Depr Exp'!I155</f>
        <v>1407437.77</v>
      </c>
      <c r="J155" s="305">
        <f>'[11]Depr Exp'!J155</f>
        <v>1.2800000000000001E-2</v>
      </c>
      <c r="K155" s="373">
        <f>'[11]Depr Exp'!K155</f>
        <v>1501.2669546666668</v>
      </c>
      <c r="L155" s="524">
        <f>'[11]Depr Exp'!L155</f>
        <v>0</v>
      </c>
      <c r="M155" s="144"/>
      <c r="N155" s="144"/>
    </row>
    <row r="156" spans="1:14">
      <c r="A156" s="144" t="str">
        <f>'[11]Depr Exp'!A156</f>
        <v>C3900 CMN Str/Impv, Puyallup Svc Ct</v>
      </c>
      <c r="B156" s="144" t="str">
        <f>'[11]Depr Exp'!B156</f>
        <v>C3900 CMN Str/Impv, Puyallup Svc Ct-7</v>
      </c>
      <c r="C156" s="144" t="str">
        <f>'[11]Depr Exp'!C156</f>
        <v>403C</v>
      </c>
      <c r="D156" s="144"/>
      <c r="E156" s="282">
        <f>'[11]Depr Exp'!E156</f>
        <v>43312</v>
      </c>
      <c r="F156" s="523">
        <f>'[11]Depr Exp'!F156</f>
        <v>1407437.77</v>
      </c>
      <c r="G156" s="305">
        <f>'[11]Depr Exp'!G156</f>
        <v>1.2800000000000001E-2</v>
      </c>
      <c r="H156" s="524">
        <f>'[11]Depr Exp'!H156</f>
        <v>1501.27</v>
      </c>
      <c r="I156" s="523">
        <f>'[11]Depr Exp'!I156</f>
        <v>1407437.77</v>
      </c>
      <c r="J156" s="305">
        <f>'[11]Depr Exp'!J156</f>
        <v>1.2800000000000001E-2</v>
      </c>
      <c r="K156" s="373">
        <f>'[11]Depr Exp'!K156</f>
        <v>1501.2669546666668</v>
      </c>
      <c r="L156" s="524">
        <f>'[11]Depr Exp'!L156</f>
        <v>0</v>
      </c>
      <c r="M156" s="144"/>
      <c r="N156" s="144"/>
    </row>
    <row r="157" spans="1:14">
      <c r="A157" s="144" t="str">
        <f>'[11]Depr Exp'!A157</f>
        <v>C3900 CMN Str/Impv, Puyallup Svc Ct</v>
      </c>
      <c r="B157" s="144" t="str">
        <f>'[11]Depr Exp'!B157</f>
        <v>C3900 CMN Str/Impv, Puyallup Svc Ct-8</v>
      </c>
      <c r="C157" s="144" t="str">
        <f>'[11]Depr Exp'!C157</f>
        <v>403C</v>
      </c>
      <c r="D157" s="144"/>
      <c r="E157" s="282">
        <f>'[11]Depr Exp'!E157</f>
        <v>43343</v>
      </c>
      <c r="F157" s="523">
        <f>'[11]Depr Exp'!F157</f>
        <v>1407437.77</v>
      </c>
      <c r="G157" s="305">
        <f>'[11]Depr Exp'!G157</f>
        <v>1.2800000000000001E-2</v>
      </c>
      <c r="H157" s="524">
        <f>'[11]Depr Exp'!H157</f>
        <v>1501.27</v>
      </c>
      <c r="I157" s="523">
        <f>'[11]Depr Exp'!I157</f>
        <v>1407437.77</v>
      </c>
      <c r="J157" s="305">
        <f>'[11]Depr Exp'!J157</f>
        <v>1.2800000000000001E-2</v>
      </c>
      <c r="K157" s="373">
        <f>'[11]Depr Exp'!K157</f>
        <v>1501.2669546666668</v>
      </c>
      <c r="L157" s="524">
        <f>'[11]Depr Exp'!L157</f>
        <v>0</v>
      </c>
      <c r="M157" s="144"/>
      <c r="N157" s="144"/>
    </row>
    <row r="158" spans="1:14">
      <c r="A158" s="144" t="str">
        <f>'[11]Depr Exp'!A158</f>
        <v>C3900 CMN Str/Impv, Puyallup Svc Ct</v>
      </c>
      <c r="B158" s="144" t="str">
        <f>'[11]Depr Exp'!B158</f>
        <v>C3900 CMN Str/Impv, Puyallup Svc Ct-9</v>
      </c>
      <c r="C158" s="144" t="str">
        <f>'[11]Depr Exp'!C158</f>
        <v>403C</v>
      </c>
      <c r="D158" s="144"/>
      <c r="E158" s="282">
        <f>'[11]Depr Exp'!E158</f>
        <v>43373</v>
      </c>
      <c r="F158" s="523">
        <f>'[11]Depr Exp'!F158</f>
        <v>1407437.77</v>
      </c>
      <c r="G158" s="305">
        <f>'[11]Depr Exp'!G158</f>
        <v>1.2800000000000001E-2</v>
      </c>
      <c r="H158" s="524">
        <f>'[11]Depr Exp'!H158</f>
        <v>1501.27</v>
      </c>
      <c r="I158" s="523">
        <f>'[11]Depr Exp'!I158</f>
        <v>1407437.77</v>
      </c>
      <c r="J158" s="305">
        <f>'[11]Depr Exp'!J158</f>
        <v>1.2800000000000001E-2</v>
      </c>
      <c r="K158" s="373">
        <f>'[11]Depr Exp'!K158</f>
        <v>1501.2669546666668</v>
      </c>
      <c r="L158" s="524">
        <f>'[11]Depr Exp'!L158</f>
        <v>0</v>
      </c>
      <c r="M158" s="144"/>
      <c r="N158" s="144"/>
    </row>
    <row r="159" spans="1:14">
      <c r="A159" s="144" t="str">
        <f>'[11]Depr Exp'!A159</f>
        <v>C3900 CMN Str/Impv, Puyallup Svc Ct</v>
      </c>
      <c r="B159" s="144" t="str">
        <f>'[11]Depr Exp'!B159</f>
        <v>C3900 CMN Str/Impv, Puyallup Svc Ct-10</v>
      </c>
      <c r="C159" s="144" t="str">
        <f>'[11]Depr Exp'!C159</f>
        <v>403C</v>
      </c>
      <c r="D159" s="144"/>
      <c r="E159" s="282">
        <f>'[11]Depr Exp'!E159</f>
        <v>43404</v>
      </c>
      <c r="F159" s="523">
        <f>'[11]Depr Exp'!F159</f>
        <v>1407437.77</v>
      </c>
      <c r="G159" s="305">
        <f>'[11]Depr Exp'!G159</f>
        <v>1.2800000000000001E-2</v>
      </c>
      <c r="H159" s="524">
        <f>'[11]Depr Exp'!H159</f>
        <v>1501.27</v>
      </c>
      <c r="I159" s="523">
        <f>'[11]Depr Exp'!I159</f>
        <v>1407437.77</v>
      </c>
      <c r="J159" s="305">
        <f>'[11]Depr Exp'!J159</f>
        <v>1.2800000000000001E-2</v>
      </c>
      <c r="K159" s="373">
        <f>'[11]Depr Exp'!K159</f>
        <v>1501.2669546666668</v>
      </c>
      <c r="L159" s="524">
        <f>'[11]Depr Exp'!L159</f>
        <v>0</v>
      </c>
      <c r="M159" s="144"/>
      <c r="N159" s="144"/>
    </row>
    <row r="160" spans="1:14">
      <c r="A160" s="144" t="str">
        <f>'[11]Depr Exp'!A160</f>
        <v>C3900 CMN Str/Impv, Puyallup Svc Ct</v>
      </c>
      <c r="B160" s="144" t="str">
        <f>'[11]Depr Exp'!B160</f>
        <v>C3900 CMN Str/Impv, Puyallup Svc Ct-11</v>
      </c>
      <c r="C160" s="144" t="str">
        <f>'[11]Depr Exp'!C160</f>
        <v>403C</v>
      </c>
      <c r="D160" s="144"/>
      <c r="E160" s="282">
        <f>'[11]Depr Exp'!E160</f>
        <v>43434</v>
      </c>
      <c r="F160" s="523">
        <f>'[11]Depr Exp'!F160</f>
        <v>1407437.77</v>
      </c>
      <c r="G160" s="305">
        <f>'[11]Depr Exp'!G160</f>
        <v>1.2800000000000001E-2</v>
      </c>
      <c r="H160" s="524">
        <f>'[11]Depr Exp'!H160</f>
        <v>1501.27</v>
      </c>
      <c r="I160" s="523">
        <f>'[11]Depr Exp'!I160</f>
        <v>1407437.77</v>
      </c>
      <c r="J160" s="305">
        <f>'[11]Depr Exp'!J160</f>
        <v>1.2800000000000001E-2</v>
      </c>
      <c r="K160" s="373">
        <f>'[11]Depr Exp'!K160</f>
        <v>1501.2669546666668</v>
      </c>
      <c r="L160" s="524">
        <f>'[11]Depr Exp'!L160</f>
        <v>0</v>
      </c>
      <c r="M160" s="144"/>
      <c r="N160" s="144"/>
    </row>
    <row r="161" spans="1:14">
      <c r="A161" s="144" t="str">
        <f>'[11]Depr Exp'!A161</f>
        <v>C3900 CMN Str/Impv, Puyallup Svc Ct</v>
      </c>
      <c r="B161" s="144" t="str">
        <f>'[11]Depr Exp'!B161</f>
        <v>C3900 CMN Str/Impv, Puyallup Svc Ct-12</v>
      </c>
      <c r="C161" s="144" t="str">
        <f>'[11]Depr Exp'!C161</f>
        <v>403C</v>
      </c>
      <c r="D161" s="144"/>
      <c r="E161" s="282">
        <f>'[11]Depr Exp'!E161</f>
        <v>43465</v>
      </c>
      <c r="F161" s="523">
        <f>'[11]Depr Exp'!F161</f>
        <v>1407437.77</v>
      </c>
      <c r="G161" s="305">
        <f>'[11]Depr Exp'!G161</f>
        <v>1.2800000000000001E-2</v>
      </c>
      <c r="H161" s="524">
        <f>'[11]Depr Exp'!H161</f>
        <v>1501.27</v>
      </c>
      <c r="I161" s="523">
        <f>'[11]Depr Exp'!I161</f>
        <v>1407437.77</v>
      </c>
      <c r="J161" s="305">
        <f>'[11]Depr Exp'!J161</f>
        <v>1.2800000000000001E-2</v>
      </c>
      <c r="K161" s="373">
        <f>'[11]Depr Exp'!K161</f>
        <v>1501.2669546666668</v>
      </c>
      <c r="L161" s="524">
        <f>'[11]Depr Exp'!L161</f>
        <v>0</v>
      </c>
      <c r="M161" s="144"/>
      <c r="N161" s="144"/>
    </row>
    <row r="162" spans="1:14" ht="15.75" thickBot="1">
      <c r="A162" s="159" t="str">
        <f>'[11]Depr Exp'!A162</f>
        <v>C3900 CMN Str/Impv, Puyallup Svc Ct Total</v>
      </c>
      <c r="B162" s="144">
        <f>'[11]Depr Exp'!B162</f>
        <v>0</v>
      </c>
      <c r="C162" s="502" t="str">
        <f>'[11]Depr Exp'!C162</f>
        <v>CGEN</v>
      </c>
      <c r="D162" s="144"/>
      <c r="E162" s="281" t="str">
        <f>'[11]Depr Exp'!E162</f>
        <v>Total</v>
      </c>
      <c r="F162" s="141">
        <f>'[11]Depr Exp'!F162</f>
        <v>0</v>
      </c>
      <c r="G162" s="252">
        <f>'[11]Depr Exp'!G162</f>
        <v>0</v>
      </c>
      <c r="H162" s="522">
        <f>'[11]Depr Exp'!H162</f>
        <v>18015.240000000002</v>
      </c>
      <c r="I162" s="141">
        <f>'[11]Depr Exp'!I162</f>
        <v>0</v>
      </c>
      <c r="J162" s="252">
        <f>'[11]Depr Exp'!J162</f>
        <v>0</v>
      </c>
      <c r="K162" s="522">
        <f>'[11]Depr Exp'!K162</f>
        <v>18015.203456000003</v>
      </c>
      <c r="L162" s="522">
        <f>'[11]Depr Exp'!L162</f>
        <v>-0.04</v>
      </c>
      <c r="M162" s="144"/>
      <c r="N162" s="144"/>
    </row>
    <row r="163" spans="1:14" ht="13.5" thickTop="1">
      <c r="A163" s="144" t="str">
        <f>'[11]Depr Exp'!A163</f>
        <v>C3900 CMN Str/Impv, S King Complex</v>
      </c>
      <c r="B163" s="144" t="str">
        <f>'[11]Depr Exp'!B163</f>
        <v>C3900 CMN Str/Impv, S King Complex-1</v>
      </c>
      <c r="C163" s="144" t="str">
        <f>'[11]Depr Exp'!C163</f>
        <v>403C</v>
      </c>
      <c r="D163" s="144"/>
      <c r="E163" s="282">
        <f>'[11]Depr Exp'!E163</f>
        <v>43131</v>
      </c>
      <c r="F163" s="523">
        <f>'[11]Depr Exp'!F163</f>
        <v>26394592.030000001</v>
      </c>
      <c r="G163" s="305">
        <f>'[11]Depr Exp'!G163</f>
        <v>1.2800000000000001E-2</v>
      </c>
      <c r="H163" s="524">
        <f>'[11]Depr Exp'!H163</f>
        <v>28154.23</v>
      </c>
      <c r="I163" s="523">
        <f>'[11]Depr Exp'!I163</f>
        <v>26439048</v>
      </c>
      <c r="J163" s="305">
        <f>'[11]Depr Exp'!J163</f>
        <v>1.2800000000000001E-2</v>
      </c>
      <c r="K163" s="373">
        <f>'[11]Depr Exp'!K163</f>
        <v>28201.651200000004</v>
      </c>
      <c r="L163" s="524">
        <f>'[11]Depr Exp'!L163</f>
        <v>47.42</v>
      </c>
      <c r="M163" s="144"/>
      <c r="N163" s="144"/>
    </row>
    <row r="164" spans="1:14">
      <c r="A164" s="144" t="str">
        <f>'[11]Depr Exp'!A164</f>
        <v>C3900 CMN Str/Impv, S King Complex</v>
      </c>
      <c r="B164" s="144" t="str">
        <f>'[11]Depr Exp'!B164</f>
        <v>C3900 CMN Str/Impv, S King Complex-2</v>
      </c>
      <c r="C164" s="144" t="str">
        <f>'[11]Depr Exp'!C164</f>
        <v>403C</v>
      </c>
      <c r="D164" s="144"/>
      <c r="E164" s="282">
        <f>'[11]Depr Exp'!E164</f>
        <v>43159</v>
      </c>
      <c r="F164" s="523">
        <f>'[11]Depr Exp'!F164</f>
        <v>26405318.41</v>
      </c>
      <c r="G164" s="305">
        <f>'[11]Depr Exp'!G164</f>
        <v>1.2800000000000001E-2</v>
      </c>
      <c r="H164" s="524">
        <f>'[11]Depr Exp'!H164</f>
        <v>28165.68</v>
      </c>
      <c r="I164" s="523">
        <f>'[11]Depr Exp'!I164</f>
        <v>26439048</v>
      </c>
      <c r="J164" s="305">
        <f>'[11]Depr Exp'!J164</f>
        <v>1.2800000000000001E-2</v>
      </c>
      <c r="K164" s="373">
        <f>'[11]Depr Exp'!K164</f>
        <v>28201.651200000004</v>
      </c>
      <c r="L164" s="524">
        <f>'[11]Depr Exp'!L164</f>
        <v>35.97</v>
      </c>
      <c r="M164" s="144"/>
      <c r="N164" s="144"/>
    </row>
    <row r="165" spans="1:14">
      <c r="A165" s="144" t="str">
        <f>'[11]Depr Exp'!A165</f>
        <v>C3900 CMN Str/Impv, S King Complex</v>
      </c>
      <c r="B165" s="144" t="str">
        <f>'[11]Depr Exp'!B165</f>
        <v>C3900 CMN Str/Impv, S King Complex-3</v>
      </c>
      <c r="C165" s="144" t="str">
        <f>'[11]Depr Exp'!C165</f>
        <v>403C</v>
      </c>
      <c r="D165" s="144"/>
      <c r="E165" s="282">
        <f>'[11]Depr Exp'!E165</f>
        <v>43190</v>
      </c>
      <c r="F165" s="523">
        <f>'[11]Depr Exp'!F165</f>
        <v>26458047.469999999</v>
      </c>
      <c r="G165" s="305">
        <f>'[11]Depr Exp'!G165</f>
        <v>1.2800000000000001E-2</v>
      </c>
      <c r="H165" s="524">
        <f>'[11]Depr Exp'!H165</f>
        <v>28221.91</v>
      </c>
      <c r="I165" s="523">
        <f>'[11]Depr Exp'!I165</f>
        <v>26439048</v>
      </c>
      <c r="J165" s="305">
        <f>'[11]Depr Exp'!J165</f>
        <v>1.2800000000000001E-2</v>
      </c>
      <c r="K165" s="373">
        <f>'[11]Depr Exp'!K165</f>
        <v>28201.651200000004</v>
      </c>
      <c r="L165" s="524">
        <f>'[11]Depr Exp'!L165</f>
        <v>-20.260000000000002</v>
      </c>
      <c r="M165" s="144"/>
      <c r="N165" s="144"/>
    </row>
    <row r="166" spans="1:14">
      <c r="A166" s="144" t="str">
        <f>'[11]Depr Exp'!A166</f>
        <v>C3900 CMN Str/Impv, S King Complex</v>
      </c>
      <c r="B166" s="144" t="str">
        <f>'[11]Depr Exp'!B166</f>
        <v>C3900 CMN Str/Impv, S King Complex-4</v>
      </c>
      <c r="C166" s="144" t="str">
        <f>'[11]Depr Exp'!C166</f>
        <v>403C</v>
      </c>
      <c r="D166" s="144"/>
      <c r="E166" s="282">
        <f>'[11]Depr Exp'!E166</f>
        <v>43220</v>
      </c>
      <c r="F166" s="523">
        <f>'[11]Depr Exp'!F166</f>
        <v>26456721.510000002</v>
      </c>
      <c r="G166" s="305">
        <f>'[11]Depr Exp'!G166</f>
        <v>1.2800000000000001E-2</v>
      </c>
      <c r="H166" s="524">
        <f>'[11]Depr Exp'!H166</f>
        <v>28220.51</v>
      </c>
      <c r="I166" s="523">
        <f>'[11]Depr Exp'!I166</f>
        <v>26439048</v>
      </c>
      <c r="J166" s="305">
        <f>'[11]Depr Exp'!J166</f>
        <v>1.2800000000000001E-2</v>
      </c>
      <c r="K166" s="373">
        <f>'[11]Depr Exp'!K166</f>
        <v>28201.651200000004</v>
      </c>
      <c r="L166" s="524">
        <f>'[11]Depr Exp'!L166</f>
        <v>-18.86</v>
      </c>
      <c r="M166" s="144"/>
      <c r="N166" s="144"/>
    </row>
    <row r="167" spans="1:14">
      <c r="A167" s="144" t="str">
        <f>'[11]Depr Exp'!A167</f>
        <v>C3900 CMN Str/Impv, S King Complex</v>
      </c>
      <c r="B167" s="144" t="str">
        <f>'[11]Depr Exp'!B167</f>
        <v>C3900 CMN Str/Impv, S King Complex-5</v>
      </c>
      <c r="C167" s="144" t="str">
        <f>'[11]Depr Exp'!C167</f>
        <v>403C</v>
      </c>
      <c r="D167" s="144"/>
      <c r="E167" s="282">
        <f>'[11]Depr Exp'!E167</f>
        <v>43251</v>
      </c>
      <c r="F167" s="523">
        <f>'[11]Depr Exp'!F167</f>
        <v>26459902.82</v>
      </c>
      <c r="G167" s="305">
        <f>'[11]Depr Exp'!G167</f>
        <v>1.2800000000000001E-2</v>
      </c>
      <c r="H167" s="524">
        <f>'[11]Depr Exp'!H167</f>
        <v>28223.9</v>
      </c>
      <c r="I167" s="523">
        <f>'[11]Depr Exp'!I167</f>
        <v>26439048</v>
      </c>
      <c r="J167" s="305">
        <f>'[11]Depr Exp'!J167</f>
        <v>1.2800000000000001E-2</v>
      </c>
      <c r="K167" s="373">
        <f>'[11]Depr Exp'!K167</f>
        <v>28201.651200000004</v>
      </c>
      <c r="L167" s="524">
        <f>'[11]Depr Exp'!L167</f>
        <v>-22.25</v>
      </c>
      <c r="M167" s="144"/>
      <c r="N167" s="144"/>
    </row>
    <row r="168" spans="1:14">
      <c r="A168" s="144" t="str">
        <f>'[11]Depr Exp'!A168</f>
        <v>C3900 CMN Str/Impv, S King Complex</v>
      </c>
      <c r="B168" s="144" t="str">
        <f>'[11]Depr Exp'!B168</f>
        <v>C3900 CMN Str/Impv, S King Complex-6</v>
      </c>
      <c r="C168" s="144" t="str">
        <f>'[11]Depr Exp'!C168</f>
        <v>403C</v>
      </c>
      <c r="D168" s="144"/>
      <c r="E168" s="282">
        <f>'[11]Depr Exp'!E168</f>
        <v>43281</v>
      </c>
      <c r="F168" s="523">
        <f>'[11]Depr Exp'!F168</f>
        <v>26462226.109999999</v>
      </c>
      <c r="G168" s="305">
        <f>'[11]Depr Exp'!G168</f>
        <v>1.2800000000000001E-2</v>
      </c>
      <c r="H168" s="524">
        <f>'[11]Depr Exp'!H168</f>
        <v>28226.37</v>
      </c>
      <c r="I168" s="523">
        <f>'[11]Depr Exp'!I168</f>
        <v>26439048</v>
      </c>
      <c r="J168" s="305">
        <f>'[11]Depr Exp'!J168</f>
        <v>1.2800000000000001E-2</v>
      </c>
      <c r="K168" s="373">
        <f>'[11]Depr Exp'!K168</f>
        <v>28201.651200000004</v>
      </c>
      <c r="L168" s="524">
        <f>'[11]Depr Exp'!L168</f>
        <v>-24.72</v>
      </c>
      <c r="M168" s="144"/>
      <c r="N168" s="144"/>
    </row>
    <row r="169" spans="1:14">
      <c r="A169" s="144" t="str">
        <f>'[11]Depr Exp'!A169</f>
        <v>C3900 CMN Str/Impv, S King Complex</v>
      </c>
      <c r="B169" s="144" t="str">
        <f>'[11]Depr Exp'!B169</f>
        <v>C3900 CMN Str/Impv, S King Complex-7</v>
      </c>
      <c r="C169" s="144" t="str">
        <f>'[11]Depr Exp'!C169</f>
        <v>403C</v>
      </c>
      <c r="D169" s="144"/>
      <c r="E169" s="282">
        <f>'[11]Depr Exp'!E169</f>
        <v>43312</v>
      </c>
      <c r="F169" s="523">
        <f>'[11]Depr Exp'!F169</f>
        <v>26462327.309999999</v>
      </c>
      <c r="G169" s="305">
        <f>'[11]Depr Exp'!G169</f>
        <v>1.2800000000000001E-2</v>
      </c>
      <c r="H169" s="524">
        <f>'[11]Depr Exp'!H169</f>
        <v>28226.489999999998</v>
      </c>
      <c r="I169" s="523">
        <f>'[11]Depr Exp'!I169</f>
        <v>26439048</v>
      </c>
      <c r="J169" s="305">
        <f>'[11]Depr Exp'!J169</f>
        <v>1.2800000000000001E-2</v>
      </c>
      <c r="K169" s="373">
        <f>'[11]Depr Exp'!K169</f>
        <v>28201.651200000004</v>
      </c>
      <c r="L169" s="524">
        <f>'[11]Depr Exp'!L169</f>
        <v>-24.84</v>
      </c>
      <c r="M169" s="144"/>
      <c r="N169" s="144"/>
    </row>
    <row r="170" spans="1:14">
      <c r="A170" s="144" t="str">
        <f>'[11]Depr Exp'!A170</f>
        <v>C3900 CMN Str/Impv, S King Complex</v>
      </c>
      <c r="B170" s="144" t="str">
        <f>'[11]Depr Exp'!B170</f>
        <v>C3900 CMN Str/Impv, S King Complex-8</v>
      </c>
      <c r="C170" s="144" t="str">
        <f>'[11]Depr Exp'!C170</f>
        <v>403C</v>
      </c>
      <c r="D170" s="144"/>
      <c r="E170" s="282">
        <f>'[11]Depr Exp'!E170</f>
        <v>43343</v>
      </c>
      <c r="F170" s="523">
        <f>'[11]Depr Exp'!F170</f>
        <v>26247838.899999999</v>
      </c>
      <c r="G170" s="305">
        <f>'[11]Depr Exp'!G170</f>
        <v>1.2800000000000001E-2</v>
      </c>
      <c r="H170" s="524">
        <f>'[11]Depr Exp'!H170</f>
        <v>27997.69</v>
      </c>
      <c r="I170" s="523">
        <f>'[11]Depr Exp'!I170</f>
        <v>26439048</v>
      </c>
      <c r="J170" s="305">
        <f>'[11]Depr Exp'!J170</f>
        <v>1.2800000000000001E-2</v>
      </c>
      <c r="K170" s="373">
        <f>'[11]Depr Exp'!K170</f>
        <v>28201.651200000004</v>
      </c>
      <c r="L170" s="524">
        <f>'[11]Depr Exp'!L170</f>
        <v>203.96</v>
      </c>
      <c r="M170" s="144"/>
      <c r="N170" s="144"/>
    </row>
    <row r="171" spans="1:14">
      <c r="A171" s="144" t="str">
        <f>'[11]Depr Exp'!A171</f>
        <v>C3900 CMN Str/Impv, S King Complex</v>
      </c>
      <c r="B171" s="144" t="str">
        <f>'[11]Depr Exp'!B171</f>
        <v>C3900 CMN Str/Impv, S King Complex-9</v>
      </c>
      <c r="C171" s="144" t="str">
        <f>'[11]Depr Exp'!C171</f>
        <v>403C</v>
      </c>
      <c r="D171" s="144"/>
      <c r="E171" s="282">
        <f>'[11]Depr Exp'!E171</f>
        <v>43373</v>
      </c>
      <c r="F171" s="523">
        <f>'[11]Depr Exp'!F171</f>
        <v>26242706.07</v>
      </c>
      <c r="G171" s="305">
        <f>'[11]Depr Exp'!G171</f>
        <v>1.2800000000000001E-2</v>
      </c>
      <c r="H171" s="524">
        <f>'[11]Depr Exp'!H171</f>
        <v>27992.22</v>
      </c>
      <c r="I171" s="523">
        <f>'[11]Depr Exp'!I171</f>
        <v>26439048</v>
      </c>
      <c r="J171" s="305">
        <f>'[11]Depr Exp'!J171</f>
        <v>1.2800000000000001E-2</v>
      </c>
      <c r="K171" s="373">
        <f>'[11]Depr Exp'!K171</f>
        <v>28201.651200000004</v>
      </c>
      <c r="L171" s="524">
        <f>'[11]Depr Exp'!L171</f>
        <v>209.43</v>
      </c>
      <c r="M171" s="144"/>
      <c r="N171" s="144"/>
    </row>
    <row r="172" spans="1:14">
      <c r="A172" s="144" t="str">
        <f>'[11]Depr Exp'!A172</f>
        <v>C3900 CMN Str/Impv, S King Complex</v>
      </c>
      <c r="B172" s="144" t="str">
        <f>'[11]Depr Exp'!B172</f>
        <v>C3900 CMN Str/Impv, S King Complex-10</v>
      </c>
      <c r="C172" s="144" t="str">
        <f>'[11]Depr Exp'!C172</f>
        <v>403C</v>
      </c>
      <c r="D172" s="144"/>
      <c r="E172" s="282">
        <f>'[11]Depr Exp'!E172</f>
        <v>43404</v>
      </c>
      <c r="F172" s="523">
        <f>'[11]Depr Exp'!F172</f>
        <v>26438497.109999999</v>
      </c>
      <c r="G172" s="305">
        <f>'[11]Depr Exp'!G172</f>
        <v>1.2800000000000001E-2</v>
      </c>
      <c r="H172" s="524">
        <f>'[11]Depr Exp'!H172</f>
        <v>28201.059999999998</v>
      </c>
      <c r="I172" s="523">
        <f>'[11]Depr Exp'!I172</f>
        <v>26439048</v>
      </c>
      <c r="J172" s="305">
        <f>'[11]Depr Exp'!J172</f>
        <v>1.2800000000000001E-2</v>
      </c>
      <c r="K172" s="373">
        <f>'[11]Depr Exp'!K172</f>
        <v>28201.651200000004</v>
      </c>
      <c r="L172" s="524">
        <f>'[11]Depr Exp'!L172</f>
        <v>0.59</v>
      </c>
      <c r="M172" s="144"/>
      <c r="N172" s="144"/>
    </row>
    <row r="173" spans="1:14">
      <c r="A173" s="144" t="str">
        <f>'[11]Depr Exp'!A173</f>
        <v>C3900 CMN Str/Impv, S King Complex</v>
      </c>
      <c r="B173" s="144" t="str">
        <f>'[11]Depr Exp'!B173</f>
        <v>C3900 CMN Str/Impv, S King Complex-11</v>
      </c>
      <c r="C173" s="144" t="str">
        <f>'[11]Depr Exp'!C173</f>
        <v>403C</v>
      </c>
      <c r="D173" s="144"/>
      <c r="E173" s="282">
        <f>'[11]Depr Exp'!E173</f>
        <v>43434</v>
      </c>
      <c r="F173" s="523">
        <f>'[11]Depr Exp'!F173</f>
        <v>26431970.75</v>
      </c>
      <c r="G173" s="305">
        <f>'[11]Depr Exp'!G173</f>
        <v>1.2800000000000001E-2</v>
      </c>
      <c r="H173" s="524">
        <f>'[11]Depr Exp'!H173</f>
        <v>28194.1</v>
      </c>
      <c r="I173" s="523">
        <f>'[11]Depr Exp'!I173</f>
        <v>26439048</v>
      </c>
      <c r="J173" s="305">
        <f>'[11]Depr Exp'!J173</f>
        <v>1.2800000000000001E-2</v>
      </c>
      <c r="K173" s="373">
        <f>'[11]Depr Exp'!K173</f>
        <v>28201.651200000004</v>
      </c>
      <c r="L173" s="524">
        <f>'[11]Depr Exp'!L173</f>
        <v>7.55</v>
      </c>
      <c r="M173" s="144"/>
      <c r="N173" s="144"/>
    </row>
    <row r="174" spans="1:14">
      <c r="A174" s="144" t="str">
        <f>'[11]Depr Exp'!A174</f>
        <v>C3900 CMN Str/Impv, S King Complex</v>
      </c>
      <c r="B174" s="144" t="str">
        <f>'[11]Depr Exp'!B174</f>
        <v>C3900 CMN Str/Impv, S King Complex-12</v>
      </c>
      <c r="C174" s="144" t="str">
        <f>'[11]Depr Exp'!C174</f>
        <v>403C</v>
      </c>
      <c r="D174" s="144"/>
      <c r="E174" s="282">
        <f>'[11]Depr Exp'!E174</f>
        <v>43465</v>
      </c>
      <c r="F174" s="523">
        <f>'[11]Depr Exp'!F174</f>
        <v>26439048</v>
      </c>
      <c r="G174" s="305">
        <f>'[11]Depr Exp'!G174</f>
        <v>1.2800000000000001E-2</v>
      </c>
      <c r="H174" s="524">
        <f>'[11]Depr Exp'!H174</f>
        <v>28201.65</v>
      </c>
      <c r="I174" s="523">
        <f>'[11]Depr Exp'!I174</f>
        <v>26439048</v>
      </c>
      <c r="J174" s="305">
        <f>'[11]Depr Exp'!J174</f>
        <v>1.2800000000000001E-2</v>
      </c>
      <c r="K174" s="373">
        <f>'[11]Depr Exp'!K174</f>
        <v>28201.651200000004</v>
      </c>
      <c r="L174" s="524">
        <f>'[11]Depr Exp'!L174</f>
        <v>0</v>
      </c>
      <c r="M174" s="144"/>
      <c r="N174" s="144"/>
    </row>
    <row r="175" spans="1:14" ht="15.75" thickBot="1">
      <c r="A175" s="159" t="str">
        <f>'[11]Depr Exp'!A175</f>
        <v>C3900 CMN Str/Impv, S King Complex Total</v>
      </c>
      <c r="B175" s="144">
        <f>'[11]Depr Exp'!B175</f>
        <v>0</v>
      </c>
      <c r="C175" s="502" t="str">
        <f>'[11]Depr Exp'!C175</f>
        <v>CGEN</v>
      </c>
      <c r="D175" s="144"/>
      <c r="E175" s="281" t="str">
        <f>'[11]Depr Exp'!E175</f>
        <v>Total</v>
      </c>
      <c r="F175" s="141">
        <f>'[11]Depr Exp'!F175</f>
        <v>0</v>
      </c>
      <c r="G175" s="252">
        <f>'[11]Depr Exp'!G175</f>
        <v>0</v>
      </c>
      <c r="H175" s="522">
        <f>'[11]Depr Exp'!H175</f>
        <v>338025.81</v>
      </c>
      <c r="I175" s="141">
        <f>'[11]Depr Exp'!I175</f>
        <v>0</v>
      </c>
      <c r="J175" s="252">
        <f>'[11]Depr Exp'!J175</f>
        <v>0</v>
      </c>
      <c r="K175" s="522">
        <f>'[11]Depr Exp'!K175</f>
        <v>338419.81440000003</v>
      </c>
      <c r="L175" s="522">
        <f>'[11]Depr Exp'!L175</f>
        <v>394</v>
      </c>
      <c r="M175" s="144"/>
      <c r="N175" s="144"/>
    </row>
    <row r="176" spans="1:14" ht="13.5" thickTop="1">
      <c r="A176" s="144" t="str">
        <f>'[11]Depr Exp'!A176</f>
        <v>C3900 CMN Str/Impv, Tacoma Office</v>
      </c>
      <c r="B176" s="144" t="str">
        <f>'[11]Depr Exp'!B176</f>
        <v>C3900 CMN Str/Impv, Tacoma Office-1</v>
      </c>
      <c r="C176" s="144" t="str">
        <f>'[11]Depr Exp'!C176</f>
        <v>403C</v>
      </c>
      <c r="D176" s="144"/>
      <c r="E176" s="282">
        <f>'[11]Depr Exp'!E176</f>
        <v>43131</v>
      </c>
      <c r="F176" s="523">
        <f>'[11]Depr Exp'!F176</f>
        <v>8415408.6500000004</v>
      </c>
      <c r="G176" s="305">
        <f>'[11]Depr Exp'!G176</f>
        <v>1.2800000000000001E-2</v>
      </c>
      <c r="H176" s="524">
        <f>'[11]Depr Exp'!H176</f>
        <v>8976.44</v>
      </c>
      <c r="I176" s="523">
        <f>'[11]Depr Exp'!I176</f>
        <v>8536559.8399999999</v>
      </c>
      <c r="J176" s="305">
        <f>'[11]Depr Exp'!J176</f>
        <v>1.2800000000000001E-2</v>
      </c>
      <c r="K176" s="373">
        <f>'[11]Depr Exp'!K176</f>
        <v>9105.6638293333326</v>
      </c>
      <c r="L176" s="524">
        <f>'[11]Depr Exp'!L176</f>
        <v>129.22</v>
      </c>
      <c r="M176" s="144"/>
      <c r="N176" s="144"/>
    </row>
    <row r="177" spans="1:14">
      <c r="A177" s="144" t="str">
        <f>'[11]Depr Exp'!A177</f>
        <v>C3900 CMN Str/Impv, Tacoma Office</v>
      </c>
      <c r="B177" s="144" t="str">
        <f>'[11]Depr Exp'!B177</f>
        <v>C3900 CMN Str/Impv, Tacoma Office-2</v>
      </c>
      <c r="C177" s="144" t="str">
        <f>'[11]Depr Exp'!C177</f>
        <v>403C</v>
      </c>
      <c r="D177" s="144"/>
      <c r="E177" s="282">
        <f>'[11]Depr Exp'!E177</f>
        <v>43159</v>
      </c>
      <c r="F177" s="523">
        <f>'[11]Depr Exp'!F177</f>
        <v>8303649.8200000003</v>
      </c>
      <c r="G177" s="305">
        <f>'[11]Depr Exp'!G177</f>
        <v>1.2800000000000001E-2</v>
      </c>
      <c r="H177" s="524">
        <f>'[11]Depr Exp'!H177</f>
        <v>8857.2200000000012</v>
      </c>
      <c r="I177" s="523">
        <f>'[11]Depr Exp'!I177</f>
        <v>8536559.8399999999</v>
      </c>
      <c r="J177" s="305">
        <f>'[11]Depr Exp'!J177</f>
        <v>1.2800000000000001E-2</v>
      </c>
      <c r="K177" s="373">
        <f>'[11]Depr Exp'!K177</f>
        <v>9105.6638293333326</v>
      </c>
      <c r="L177" s="524">
        <f>'[11]Depr Exp'!L177</f>
        <v>248.44</v>
      </c>
      <c r="M177" s="144"/>
      <c r="N177" s="144"/>
    </row>
    <row r="178" spans="1:14">
      <c r="A178" s="144" t="str">
        <f>'[11]Depr Exp'!A178</f>
        <v>C3900 CMN Str/Impv, Tacoma Office</v>
      </c>
      <c r="B178" s="144" t="str">
        <f>'[11]Depr Exp'!B178</f>
        <v>C3900 CMN Str/Impv, Tacoma Office-3</v>
      </c>
      <c r="C178" s="144" t="str">
        <f>'[11]Depr Exp'!C178</f>
        <v>403C</v>
      </c>
      <c r="D178" s="144"/>
      <c r="E178" s="282">
        <f>'[11]Depr Exp'!E178</f>
        <v>43190</v>
      </c>
      <c r="F178" s="523">
        <f>'[11]Depr Exp'!F178</f>
        <v>8305552.7400000002</v>
      </c>
      <c r="G178" s="305">
        <f>'[11]Depr Exp'!G178</f>
        <v>1.2800000000000001E-2</v>
      </c>
      <c r="H178" s="524">
        <f>'[11]Depr Exp'!H178</f>
        <v>8859.26</v>
      </c>
      <c r="I178" s="523">
        <f>'[11]Depr Exp'!I178</f>
        <v>8536559.8399999999</v>
      </c>
      <c r="J178" s="305">
        <f>'[11]Depr Exp'!J178</f>
        <v>1.2800000000000001E-2</v>
      </c>
      <c r="K178" s="373">
        <f>'[11]Depr Exp'!K178</f>
        <v>9105.6638293333326</v>
      </c>
      <c r="L178" s="524">
        <f>'[11]Depr Exp'!L178</f>
        <v>246.4</v>
      </c>
      <c r="M178" s="144"/>
      <c r="N178" s="144"/>
    </row>
    <row r="179" spans="1:14">
      <c r="A179" s="144" t="str">
        <f>'[11]Depr Exp'!A179</f>
        <v>C3900 CMN Str/Impv, Tacoma Office</v>
      </c>
      <c r="B179" s="144" t="str">
        <f>'[11]Depr Exp'!B179</f>
        <v>C3900 CMN Str/Impv, Tacoma Office-4</v>
      </c>
      <c r="C179" s="144" t="str">
        <f>'[11]Depr Exp'!C179</f>
        <v>403C</v>
      </c>
      <c r="D179" s="144"/>
      <c r="E179" s="282">
        <f>'[11]Depr Exp'!E179</f>
        <v>43220</v>
      </c>
      <c r="F179" s="523">
        <f>'[11]Depr Exp'!F179</f>
        <v>8316796.8399999999</v>
      </c>
      <c r="G179" s="305">
        <f>'[11]Depr Exp'!G179</f>
        <v>1.2800000000000001E-2</v>
      </c>
      <c r="H179" s="524">
        <f>'[11]Depr Exp'!H179</f>
        <v>8871.25</v>
      </c>
      <c r="I179" s="523">
        <f>'[11]Depr Exp'!I179</f>
        <v>8536559.8399999999</v>
      </c>
      <c r="J179" s="305">
        <f>'[11]Depr Exp'!J179</f>
        <v>1.2800000000000001E-2</v>
      </c>
      <c r="K179" s="373">
        <f>'[11]Depr Exp'!K179</f>
        <v>9105.6638293333326</v>
      </c>
      <c r="L179" s="524">
        <f>'[11]Depr Exp'!L179</f>
        <v>234.41</v>
      </c>
      <c r="M179" s="144"/>
      <c r="N179" s="144"/>
    </row>
    <row r="180" spans="1:14">
      <c r="A180" s="144" t="str">
        <f>'[11]Depr Exp'!A180</f>
        <v>C3900 CMN Str/Impv, Tacoma Office</v>
      </c>
      <c r="B180" s="144" t="str">
        <f>'[11]Depr Exp'!B180</f>
        <v>C3900 CMN Str/Impv, Tacoma Office-5</v>
      </c>
      <c r="C180" s="144" t="str">
        <f>'[11]Depr Exp'!C180</f>
        <v>403C</v>
      </c>
      <c r="D180" s="144"/>
      <c r="E180" s="282">
        <f>'[11]Depr Exp'!E180</f>
        <v>43251</v>
      </c>
      <c r="F180" s="523">
        <f>'[11]Depr Exp'!F180</f>
        <v>8431361.4499999993</v>
      </c>
      <c r="G180" s="305">
        <f>'[11]Depr Exp'!G180</f>
        <v>1.2800000000000001E-2</v>
      </c>
      <c r="H180" s="524">
        <f>'[11]Depr Exp'!H180</f>
        <v>8993.4499999999989</v>
      </c>
      <c r="I180" s="523">
        <f>'[11]Depr Exp'!I180</f>
        <v>8536559.8399999999</v>
      </c>
      <c r="J180" s="305">
        <f>'[11]Depr Exp'!J180</f>
        <v>1.2800000000000001E-2</v>
      </c>
      <c r="K180" s="373">
        <f>'[11]Depr Exp'!K180</f>
        <v>9105.6638293333326</v>
      </c>
      <c r="L180" s="524">
        <f>'[11]Depr Exp'!L180</f>
        <v>112.21</v>
      </c>
      <c r="M180" s="144"/>
      <c r="N180" s="144"/>
    </row>
    <row r="181" spans="1:14">
      <c r="A181" s="144" t="str">
        <f>'[11]Depr Exp'!A181</f>
        <v>C3900 CMN Str/Impv, Tacoma Office</v>
      </c>
      <c r="B181" s="144" t="str">
        <f>'[11]Depr Exp'!B181</f>
        <v>C3900 CMN Str/Impv, Tacoma Office-6</v>
      </c>
      <c r="C181" s="144" t="str">
        <f>'[11]Depr Exp'!C181</f>
        <v>403C</v>
      </c>
      <c r="D181" s="144"/>
      <c r="E181" s="282">
        <f>'[11]Depr Exp'!E181</f>
        <v>43281</v>
      </c>
      <c r="F181" s="523">
        <f>'[11]Depr Exp'!F181</f>
        <v>8536160.5199999996</v>
      </c>
      <c r="G181" s="305">
        <f>'[11]Depr Exp'!G181</f>
        <v>1.2800000000000001E-2</v>
      </c>
      <c r="H181" s="524">
        <f>'[11]Depr Exp'!H181</f>
        <v>9105.24</v>
      </c>
      <c r="I181" s="523">
        <f>'[11]Depr Exp'!I181</f>
        <v>8536559.8399999999</v>
      </c>
      <c r="J181" s="305">
        <f>'[11]Depr Exp'!J181</f>
        <v>1.2800000000000001E-2</v>
      </c>
      <c r="K181" s="373">
        <f>'[11]Depr Exp'!K181</f>
        <v>9105.6638293333326</v>
      </c>
      <c r="L181" s="524">
        <f>'[11]Depr Exp'!L181</f>
        <v>0.42</v>
      </c>
      <c r="M181" s="144"/>
      <c r="N181" s="144"/>
    </row>
    <row r="182" spans="1:14">
      <c r="A182" s="144" t="str">
        <f>'[11]Depr Exp'!A182</f>
        <v>C3900 CMN Str/Impv, Tacoma Office</v>
      </c>
      <c r="B182" s="144" t="str">
        <f>'[11]Depr Exp'!B182</f>
        <v>C3900 CMN Str/Impv, Tacoma Office-7</v>
      </c>
      <c r="C182" s="144" t="str">
        <f>'[11]Depr Exp'!C182</f>
        <v>403C</v>
      </c>
      <c r="D182" s="144"/>
      <c r="E182" s="282">
        <f>'[11]Depr Exp'!E182</f>
        <v>43312</v>
      </c>
      <c r="F182" s="523">
        <f>'[11]Depr Exp'!F182</f>
        <v>8536160.5199999996</v>
      </c>
      <c r="G182" s="305">
        <f>'[11]Depr Exp'!G182</f>
        <v>1.2800000000000001E-2</v>
      </c>
      <c r="H182" s="524">
        <f>'[11]Depr Exp'!H182</f>
        <v>9105.24</v>
      </c>
      <c r="I182" s="523">
        <f>'[11]Depr Exp'!I182</f>
        <v>8536559.8399999999</v>
      </c>
      <c r="J182" s="305">
        <f>'[11]Depr Exp'!J182</f>
        <v>1.2800000000000001E-2</v>
      </c>
      <c r="K182" s="373">
        <f>'[11]Depr Exp'!K182</f>
        <v>9105.6638293333326</v>
      </c>
      <c r="L182" s="524">
        <f>'[11]Depr Exp'!L182</f>
        <v>0.42</v>
      </c>
      <c r="M182" s="144"/>
      <c r="N182" s="144"/>
    </row>
    <row r="183" spans="1:14">
      <c r="A183" s="144" t="str">
        <f>'[11]Depr Exp'!A183</f>
        <v>C3900 CMN Str/Impv, Tacoma Office</v>
      </c>
      <c r="B183" s="144" t="str">
        <f>'[11]Depr Exp'!B183</f>
        <v>C3900 CMN Str/Impv, Tacoma Office-8</v>
      </c>
      <c r="C183" s="144" t="str">
        <f>'[11]Depr Exp'!C183</f>
        <v>403C</v>
      </c>
      <c r="D183" s="144"/>
      <c r="E183" s="282">
        <f>'[11]Depr Exp'!E183</f>
        <v>43343</v>
      </c>
      <c r="F183" s="523">
        <f>'[11]Depr Exp'!F183</f>
        <v>8536360.1799999997</v>
      </c>
      <c r="G183" s="305">
        <f>'[11]Depr Exp'!G183</f>
        <v>1.2800000000000001E-2</v>
      </c>
      <c r="H183" s="524">
        <f>'[11]Depr Exp'!H183</f>
        <v>9105.4499999999989</v>
      </c>
      <c r="I183" s="523">
        <f>'[11]Depr Exp'!I183</f>
        <v>8536559.8399999999</v>
      </c>
      <c r="J183" s="305">
        <f>'[11]Depr Exp'!J183</f>
        <v>1.2800000000000001E-2</v>
      </c>
      <c r="K183" s="373">
        <f>'[11]Depr Exp'!K183</f>
        <v>9105.6638293333326</v>
      </c>
      <c r="L183" s="524">
        <f>'[11]Depr Exp'!L183</f>
        <v>0.21</v>
      </c>
      <c r="M183" s="144"/>
      <c r="N183" s="144"/>
    </row>
    <row r="184" spans="1:14">
      <c r="A184" s="144" t="str">
        <f>'[11]Depr Exp'!A184</f>
        <v>C3900 CMN Str/Impv, Tacoma Office</v>
      </c>
      <c r="B184" s="144" t="str">
        <f>'[11]Depr Exp'!B184</f>
        <v>C3900 CMN Str/Impv, Tacoma Office-9</v>
      </c>
      <c r="C184" s="144" t="str">
        <f>'[11]Depr Exp'!C184</f>
        <v>403C</v>
      </c>
      <c r="D184" s="144"/>
      <c r="E184" s="282">
        <f>'[11]Depr Exp'!E184</f>
        <v>43373</v>
      </c>
      <c r="F184" s="523">
        <f>'[11]Depr Exp'!F184</f>
        <v>8536559.8399999999</v>
      </c>
      <c r="G184" s="305">
        <f>'[11]Depr Exp'!G184</f>
        <v>1.2800000000000001E-2</v>
      </c>
      <c r="H184" s="524">
        <f>'[11]Depr Exp'!H184</f>
        <v>9105.67</v>
      </c>
      <c r="I184" s="523">
        <f>'[11]Depr Exp'!I184</f>
        <v>8536559.8399999999</v>
      </c>
      <c r="J184" s="305">
        <f>'[11]Depr Exp'!J184</f>
        <v>1.2800000000000001E-2</v>
      </c>
      <c r="K184" s="373">
        <f>'[11]Depr Exp'!K184</f>
        <v>9105.6638293333326</v>
      </c>
      <c r="L184" s="524">
        <f>'[11]Depr Exp'!L184</f>
        <v>-0.01</v>
      </c>
      <c r="M184" s="144"/>
      <c r="N184" s="144"/>
    </row>
    <row r="185" spans="1:14">
      <c r="A185" s="144" t="str">
        <f>'[11]Depr Exp'!A185</f>
        <v>C3900 CMN Str/Impv, Tacoma Office</v>
      </c>
      <c r="B185" s="144" t="str">
        <f>'[11]Depr Exp'!B185</f>
        <v>C3900 CMN Str/Impv, Tacoma Office-10</v>
      </c>
      <c r="C185" s="144" t="str">
        <f>'[11]Depr Exp'!C185</f>
        <v>403C</v>
      </c>
      <c r="D185" s="144"/>
      <c r="E185" s="282">
        <f>'[11]Depr Exp'!E185</f>
        <v>43404</v>
      </c>
      <c r="F185" s="523">
        <f>'[11]Depr Exp'!F185</f>
        <v>8536559.8399999999</v>
      </c>
      <c r="G185" s="305">
        <f>'[11]Depr Exp'!G185</f>
        <v>1.2800000000000001E-2</v>
      </c>
      <c r="H185" s="524">
        <f>'[11]Depr Exp'!H185</f>
        <v>9105.67</v>
      </c>
      <c r="I185" s="523">
        <f>'[11]Depr Exp'!I185</f>
        <v>8536559.8399999999</v>
      </c>
      <c r="J185" s="305">
        <f>'[11]Depr Exp'!J185</f>
        <v>1.2800000000000001E-2</v>
      </c>
      <c r="K185" s="373">
        <f>'[11]Depr Exp'!K185</f>
        <v>9105.6638293333326</v>
      </c>
      <c r="L185" s="524">
        <f>'[11]Depr Exp'!L185</f>
        <v>-0.01</v>
      </c>
      <c r="M185" s="144"/>
      <c r="N185" s="144"/>
    </row>
    <row r="186" spans="1:14">
      <c r="A186" s="144" t="str">
        <f>'[11]Depr Exp'!A186</f>
        <v>C3900 CMN Str/Impv, Tacoma Office</v>
      </c>
      <c r="B186" s="144" t="str">
        <f>'[11]Depr Exp'!B186</f>
        <v>C3900 CMN Str/Impv, Tacoma Office-11</v>
      </c>
      <c r="C186" s="144" t="str">
        <f>'[11]Depr Exp'!C186</f>
        <v>403C</v>
      </c>
      <c r="D186" s="144"/>
      <c r="E186" s="282">
        <f>'[11]Depr Exp'!E186</f>
        <v>43434</v>
      </c>
      <c r="F186" s="523">
        <f>'[11]Depr Exp'!F186</f>
        <v>8536559.8399999999</v>
      </c>
      <c r="G186" s="305">
        <f>'[11]Depr Exp'!G186</f>
        <v>1.2800000000000001E-2</v>
      </c>
      <c r="H186" s="524">
        <f>'[11]Depr Exp'!H186</f>
        <v>9105.67</v>
      </c>
      <c r="I186" s="523">
        <f>'[11]Depr Exp'!I186</f>
        <v>8536559.8399999999</v>
      </c>
      <c r="J186" s="305">
        <f>'[11]Depr Exp'!J186</f>
        <v>1.2800000000000001E-2</v>
      </c>
      <c r="K186" s="373">
        <f>'[11]Depr Exp'!K186</f>
        <v>9105.6638293333326</v>
      </c>
      <c r="L186" s="524">
        <f>'[11]Depr Exp'!L186</f>
        <v>-0.01</v>
      </c>
      <c r="M186" s="144"/>
      <c r="N186" s="144"/>
    </row>
    <row r="187" spans="1:14">
      <c r="A187" s="144" t="str">
        <f>'[11]Depr Exp'!A187</f>
        <v>C3900 CMN Str/Impv, Tacoma Office</v>
      </c>
      <c r="B187" s="144" t="str">
        <f>'[11]Depr Exp'!B187</f>
        <v>C3900 CMN Str/Impv, Tacoma Office-12</v>
      </c>
      <c r="C187" s="144" t="str">
        <f>'[11]Depr Exp'!C187</f>
        <v>403C</v>
      </c>
      <c r="D187" s="144"/>
      <c r="E187" s="282">
        <f>'[11]Depr Exp'!E187</f>
        <v>43465</v>
      </c>
      <c r="F187" s="523">
        <f>'[11]Depr Exp'!F187</f>
        <v>8536559.8399999999</v>
      </c>
      <c r="G187" s="305">
        <f>'[11]Depr Exp'!G187</f>
        <v>1.2800000000000001E-2</v>
      </c>
      <c r="H187" s="524">
        <f>'[11]Depr Exp'!H187</f>
        <v>9105.67</v>
      </c>
      <c r="I187" s="523">
        <f>'[11]Depr Exp'!I187</f>
        <v>8536559.8399999999</v>
      </c>
      <c r="J187" s="305">
        <f>'[11]Depr Exp'!J187</f>
        <v>1.2800000000000001E-2</v>
      </c>
      <c r="K187" s="373">
        <f>'[11]Depr Exp'!K187</f>
        <v>9105.6638293333326</v>
      </c>
      <c r="L187" s="524">
        <f>'[11]Depr Exp'!L187</f>
        <v>-0.01</v>
      </c>
      <c r="M187" s="144"/>
      <c r="N187" s="144"/>
    </row>
    <row r="188" spans="1:14" ht="15.75" thickBot="1">
      <c r="A188" s="159" t="str">
        <f>'[11]Depr Exp'!A188</f>
        <v>C3900 CMN Str/Impv, Tacoma Office Total</v>
      </c>
      <c r="B188" s="144">
        <f>'[11]Depr Exp'!B188</f>
        <v>0</v>
      </c>
      <c r="C188" s="502" t="str">
        <f>'[11]Depr Exp'!C188</f>
        <v>CGEN</v>
      </c>
      <c r="D188" s="144"/>
      <c r="E188" s="281" t="str">
        <f>'[11]Depr Exp'!E188</f>
        <v>Total</v>
      </c>
      <c r="F188" s="141">
        <f>'[11]Depr Exp'!F188</f>
        <v>0</v>
      </c>
      <c r="G188" s="252">
        <f>'[11]Depr Exp'!G188</f>
        <v>0</v>
      </c>
      <c r="H188" s="522">
        <f>'[11]Depr Exp'!H188</f>
        <v>108296.23</v>
      </c>
      <c r="I188" s="141">
        <f>'[11]Depr Exp'!I188</f>
        <v>0</v>
      </c>
      <c r="J188" s="252">
        <f>'[11]Depr Exp'!J188</f>
        <v>0</v>
      </c>
      <c r="K188" s="522">
        <f>'[11]Depr Exp'!K188</f>
        <v>109267.96595200001</v>
      </c>
      <c r="L188" s="522">
        <f>'[11]Depr Exp'!L188</f>
        <v>971.74</v>
      </c>
      <c r="M188" s="144"/>
      <c r="N188" s="144"/>
    </row>
    <row r="189" spans="1:14" ht="13.5" thickTop="1">
      <c r="A189" s="144" t="str">
        <f>'[11]Depr Exp'!A189</f>
        <v>C3900 CMN Structure &amp; Improvement</v>
      </c>
      <c r="B189" s="144" t="str">
        <f>'[11]Depr Exp'!B189</f>
        <v>C3900 CMN Structure &amp; Improvement-1</v>
      </c>
      <c r="C189" s="144" t="str">
        <f>'[11]Depr Exp'!C189</f>
        <v>403C</v>
      </c>
      <c r="D189" s="144"/>
      <c r="E189" s="282">
        <f>'[11]Depr Exp'!E189</f>
        <v>43131</v>
      </c>
      <c r="F189" s="523">
        <f>'[11]Depr Exp'!F189</f>
        <v>48173333.119999997</v>
      </c>
      <c r="G189" s="305">
        <f>'[11]Depr Exp'!G189</f>
        <v>1.2800000000000001E-2</v>
      </c>
      <c r="H189" s="524">
        <f>'[11]Depr Exp'!H189</f>
        <v>51384.89</v>
      </c>
      <c r="I189" s="523">
        <f>'[11]Depr Exp'!I189</f>
        <v>61275284.009999998</v>
      </c>
      <c r="J189" s="305">
        <f>'[11]Depr Exp'!J189</f>
        <v>1.2800000000000001E-2</v>
      </c>
      <c r="K189" s="373">
        <f>'[11]Depr Exp'!K189</f>
        <v>65360.302944000003</v>
      </c>
      <c r="L189" s="524">
        <f>'[11]Depr Exp'!L189</f>
        <v>13975.41</v>
      </c>
      <c r="M189" s="144"/>
      <c r="N189" s="144"/>
    </row>
    <row r="190" spans="1:14">
      <c r="A190" s="144" t="str">
        <f>'[11]Depr Exp'!A190</f>
        <v>C3900 CMN Structure &amp; Improvement</v>
      </c>
      <c r="B190" s="144" t="str">
        <f>'[11]Depr Exp'!B190</f>
        <v>C3900 CMN Structure &amp; Improvement-2</v>
      </c>
      <c r="C190" s="144" t="str">
        <f>'[11]Depr Exp'!C190</f>
        <v>403C</v>
      </c>
      <c r="D190" s="144"/>
      <c r="E190" s="282">
        <f>'[11]Depr Exp'!E190</f>
        <v>43159</v>
      </c>
      <c r="F190" s="523">
        <f>'[11]Depr Exp'!F190</f>
        <v>48917380.810000002</v>
      </c>
      <c r="G190" s="305">
        <f>'[11]Depr Exp'!G190</f>
        <v>1.2800000000000001E-2</v>
      </c>
      <c r="H190" s="524">
        <f>'[11]Depr Exp'!H190</f>
        <v>52178.54</v>
      </c>
      <c r="I190" s="523">
        <f>'[11]Depr Exp'!I190</f>
        <v>61275284.009999998</v>
      </c>
      <c r="J190" s="305">
        <f>'[11]Depr Exp'!J190</f>
        <v>1.2800000000000001E-2</v>
      </c>
      <c r="K190" s="373">
        <f>'[11]Depr Exp'!K190</f>
        <v>65360.302944000003</v>
      </c>
      <c r="L190" s="524">
        <f>'[11]Depr Exp'!L190</f>
        <v>13181.76</v>
      </c>
      <c r="M190" s="144"/>
      <c r="N190" s="144"/>
    </row>
    <row r="191" spans="1:14">
      <c r="A191" s="144" t="str">
        <f>'[11]Depr Exp'!A191</f>
        <v>C3900 CMN Structure &amp; Improvement</v>
      </c>
      <c r="B191" s="144" t="str">
        <f>'[11]Depr Exp'!B191</f>
        <v>C3900 CMN Structure &amp; Improvement-3</v>
      </c>
      <c r="C191" s="144" t="str">
        <f>'[11]Depr Exp'!C191</f>
        <v>403C</v>
      </c>
      <c r="D191" s="144"/>
      <c r="E191" s="282">
        <f>'[11]Depr Exp'!E191</f>
        <v>43190</v>
      </c>
      <c r="F191" s="523">
        <f>'[11]Depr Exp'!F191</f>
        <v>51268123.149999999</v>
      </c>
      <c r="G191" s="305">
        <f>'[11]Depr Exp'!G191</f>
        <v>1.2800000000000001E-2</v>
      </c>
      <c r="H191" s="524">
        <f>'[11]Depr Exp'!H191</f>
        <v>54686</v>
      </c>
      <c r="I191" s="523">
        <f>'[11]Depr Exp'!I191</f>
        <v>61275284.009999998</v>
      </c>
      <c r="J191" s="305">
        <f>'[11]Depr Exp'!J191</f>
        <v>1.2800000000000001E-2</v>
      </c>
      <c r="K191" s="373">
        <f>'[11]Depr Exp'!K191</f>
        <v>65360.302944000003</v>
      </c>
      <c r="L191" s="524">
        <f>'[11]Depr Exp'!L191</f>
        <v>10674.3</v>
      </c>
      <c r="M191" s="144"/>
      <c r="N191" s="144"/>
    </row>
    <row r="192" spans="1:14">
      <c r="A192" s="144" t="str">
        <f>'[11]Depr Exp'!A192</f>
        <v>C3900 CMN Structure &amp; Improvement</v>
      </c>
      <c r="B192" s="144" t="str">
        <f>'[11]Depr Exp'!B192</f>
        <v>C3900 CMN Structure &amp; Improvement-4</v>
      </c>
      <c r="C192" s="144" t="str">
        <f>'[11]Depr Exp'!C192</f>
        <v>403C</v>
      </c>
      <c r="D192" s="144"/>
      <c r="E192" s="282">
        <f>'[11]Depr Exp'!E192</f>
        <v>43220</v>
      </c>
      <c r="F192" s="523">
        <f>'[11]Depr Exp'!F192</f>
        <v>51441337.68</v>
      </c>
      <c r="G192" s="305">
        <f>'[11]Depr Exp'!G192</f>
        <v>1.2800000000000001E-2</v>
      </c>
      <c r="H192" s="524">
        <f>'[11]Depr Exp'!H192</f>
        <v>54870.76</v>
      </c>
      <c r="I192" s="523">
        <f>'[11]Depr Exp'!I192</f>
        <v>61275284.009999998</v>
      </c>
      <c r="J192" s="305">
        <f>'[11]Depr Exp'!J192</f>
        <v>1.2800000000000001E-2</v>
      </c>
      <c r="K192" s="373">
        <f>'[11]Depr Exp'!K192</f>
        <v>65360.302944000003</v>
      </c>
      <c r="L192" s="524">
        <f>'[11]Depr Exp'!L192</f>
        <v>10489.54</v>
      </c>
      <c r="M192" s="144"/>
      <c r="N192" s="144"/>
    </row>
    <row r="193" spans="1:14">
      <c r="A193" s="144" t="str">
        <f>'[11]Depr Exp'!A193</f>
        <v>C3900 CMN Structure &amp; Improvement</v>
      </c>
      <c r="B193" s="144" t="str">
        <f>'[11]Depr Exp'!B193</f>
        <v>C3900 CMN Structure &amp; Improvement-5</v>
      </c>
      <c r="C193" s="144" t="str">
        <f>'[11]Depr Exp'!C193</f>
        <v>403C</v>
      </c>
      <c r="D193" s="144"/>
      <c r="E193" s="282">
        <f>'[11]Depr Exp'!E193</f>
        <v>43251</v>
      </c>
      <c r="F193" s="523">
        <f>'[11]Depr Exp'!F193</f>
        <v>49290079.189999998</v>
      </c>
      <c r="G193" s="305">
        <f>'[11]Depr Exp'!G193</f>
        <v>1.2800000000000001E-2</v>
      </c>
      <c r="H193" s="524">
        <f>'[11]Depr Exp'!H193</f>
        <v>52576.08</v>
      </c>
      <c r="I193" s="523">
        <f>'[11]Depr Exp'!I193</f>
        <v>61275284.009999998</v>
      </c>
      <c r="J193" s="305">
        <f>'[11]Depr Exp'!J193</f>
        <v>1.2800000000000001E-2</v>
      </c>
      <c r="K193" s="373">
        <f>'[11]Depr Exp'!K193</f>
        <v>65360.302944000003</v>
      </c>
      <c r="L193" s="524">
        <f>'[11]Depr Exp'!L193</f>
        <v>12784.22</v>
      </c>
      <c r="M193" s="144"/>
      <c r="N193" s="144"/>
    </row>
    <row r="194" spans="1:14">
      <c r="A194" s="144" t="str">
        <f>'[11]Depr Exp'!A194</f>
        <v>C3900 CMN Structure &amp; Improvement</v>
      </c>
      <c r="B194" s="144" t="str">
        <f>'[11]Depr Exp'!B194</f>
        <v>C3900 CMN Structure &amp; Improvement-6</v>
      </c>
      <c r="C194" s="144" t="str">
        <f>'[11]Depr Exp'!C194</f>
        <v>403C</v>
      </c>
      <c r="D194" s="144"/>
      <c r="E194" s="282">
        <f>'[11]Depr Exp'!E194</f>
        <v>43281</v>
      </c>
      <c r="F194" s="523">
        <f>'[11]Depr Exp'!F194</f>
        <v>49272962.07</v>
      </c>
      <c r="G194" s="305">
        <f>'[11]Depr Exp'!G194</f>
        <v>1.2800000000000001E-2</v>
      </c>
      <c r="H194" s="524">
        <f>'[11]Depr Exp'!H194</f>
        <v>52557.83</v>
      </c>
      <c r="I194" s="523">
        <f>'[11]Depr Exp'!I194</f>
        <v>61275284.009999998</v>
      </c>
      <c r="J194" s="305">
        <f>'[11]Depr Exp'!J194</f>
        <v>1.2800000000000001E-2</v>
      </c>
      <c r="K194" s="373">
        <f>'[11]Depr Exp'!K194</f>
        <v>65360.302944000003</v>
      </c>
      <c r="L194" s="524">
        <f>'[11]Depr Exp'!L194</f>
        <v>12802.47</v>
      </c>
      <c r="M194" s="144"/>
      <c r="N194" s="144"/>
    </row>
    <row r="195" spans="1:14">
      <c r="A195" s="144" t="str">
        <f>'[11]Depr Exp'!A195</f>
        <v>C3900 CMN Structure &amp; Improvement</v>
      </c>
      <c r="B195" s="144" t="str">
        <f>'[11]Depr Exp'!B195</f>
        <v>C3900 CMN Structure &amp; Improvement-7</v>
      </c>
      <c r="C195" s="144" t="str">
        <f>'[11]Depr Exp'!C195</f>
        <v>403C</v>
      </c>
      <c r="D195" s="144"/>
      <c r="E195" s="282">
        <f>'[11]Depr Exp'!E195</f>
        <v>43312</v>
      </c>
      <c r="F195" s="523">
        <f>'[11]Depr Exp'!F195</f>
        <v>49266886.140000001</v>
      </c>
      <c r="G195" s="305">
        <f>'[11]Depr Exp'!G195</f>
        <v>1.2800000000000001E-2</v>
      </c>
      <c r="H195" s="524">
        <f>'[11]Depr Exp'!H195</f>
        <v>52551.34</v>
      </c>
      <c r="I195" s="523">
        <f>'[11]Depr Exp'!I195</f>
        <v>61275284.009999998</v>
      </c>
      <c r="J195" s="305">
        <f>'[11]Depr Exp'!J195</f>
        <v>1.2800000000000001E-2</v>
      </c>
      <c r="K195" s="373">
        <f>'[11]Depr Exp'!K195</f>
        <v>65360.302944000003</v>
      </c>
      <c r="L195" s="524">
        <f>'[11]Depr Exp'!L195</f>
        <v>12808.96</v>
      </c>
      <c r="M195" s="144"/>
      <c r="N195" s="144"/>
    </row>
    <row r="196" spans="1:14">
      <c r="A196" s="144" t="str">
        <f>'[11]Depr Exp'!A196</f>
        <v>C3900 CMN Structure &amp; Improvement</v>
      </c>
      <c r="B196" s="144" t="str">
        <f>'[11]Depr Exp'!B196</f>
        <v>C3900 CMN Structure &amp; Improvement-8</v>
      </c>
      <c r="C196" s="144" t="str">
        <f>'[11]Depr Exp'!C196</f>
        <v>403C</v>
      </c>
      <c r="D196" s="144"/>
      <c r="E196" s="282">
        <f>'[11]Depr Exp'!E196</f>
        <v>43343</v>
      </c>
      <c r="F196" s="523">
        <f>'[11]Depr Exp'!F196</f>
        <v>49355777.829999998</v>
      </c>
      <c r="G196" s="305">
        <f>'[11]Depr Exp'!G196</f>
        <v>1.2800000000000001E-2</v>
      </c>
      <c r="H196" s="524">
        <f>'[11]Depr Exp'!H196</f>
        <v>52646.16</v>
      </c>
      <c r="I196" s="523">
        <f>'[11]Depr Exp'!I196</f>
        <v>61275284.009999998</v>
      </c>
      <c r="J196" s="305">
        <f>'[11]Depr Exp'!J196</f>
        <v>1.2800000000000001E-2</v>
      </c>
      <c r="K196" s="373">
        <f>'[11]Depr Exp'!K196</f>
        <v>65360.302944000003</v>
      </c>
      <c r="L196" s="524">
        <f>'[11]Depr Exp'!L196</f>
        <v>12714.14</v>
      </c>
      <c r="M196" s="144"/>
      <c r="N196" s="144"/>
    </row>
    <row r="197" spans="1:14">
      <c r="A197" s="144" t="str">
        <f>'[11]Depr Exp'!A197</f>
        <v>C3900 CMN Structure &amp; Improvement</v>
      </c>
      <c r="B197" s="144" t="str">
        <f>'[11]Depr Exp'!B197</f>
        <v>C3900 CMN Structure &amp; Improvement-9</v>
      </c>
      <c r="C197" s="144" t="str">
        <f>'[11]Depr Exp'!C197</f>
        <v>403C</v>
      </c>
      <c r="D197" s="144"/>
      <c r="E197" s="282">
        <f>'[11]Depr Exp'!E197</f>
        <v>43373</v>
      </c>
      <c r="F197" s="523">
        <f>'[11]Depr Exp'!F197</f>
        <v>53954658.759999998</v>
      </c>
      <c r="G197" s="305">
        <f>'[11]Depr Exp'!G197</f>
        <v>1.2800000000000001E-2</v>
      </c>
      <c r="H197" s="524">
        <f>'[11]Depr Exp'!H197</f>
        <v>57551.630000000005</v>
      </c>
      <c r="I197" s="523">
        <f>'[11]Depr Exp'!I197</f>
        <v>61275284.009999998</v>
      </c>
      <c r="J197" s="305">
        <f>'[11]Depr Exp'!J197</f>
        <v>1.2800000000000001E-2</v>
      </c>
      <c r="K197" s="373">
        <f>'[11]Depr Exp'!K197</f>
        <v>65360.302944000003</v>
      </c>
      <c r="L197" s="524">
        <f>'[11]Depr Exp'!L197</f>
        <v>7808.67</v>
      </c>
      <c r="M197" s="144"/>
      <c r="N197" s="144"/>
    </row>
    <row r="198" spans="1:14">
      <c r="A198" s="144" t="str">
        <f>'[11]Depr Exp'!A198</f>
        <v>C3900 CMN Structure &amp; Improvement</v>
      </c>
      <c r="B198" s="144" t="str">
        <f>'[11]Depr Exp'!B198</f>
        <v>C3900 CMN Structure &amp; Improvement-10</v>
      </c>
      <c r="C198" s="144" t="str">
        <f>'[11]Depr Exp'!C198</f>
        <v>403C</v>
      </c>
      <c r="D198" s="144"/>
      <c r="E198" s="282">
        <f>'[11]Depr Exp'!E198</f>
        <v>43404</v>
      </c>
      <c r="F198" s="523">
        <f>'[11]Depr Exp'!F198</f>
        <v>58560220.43</v>
      </c>
      <c r="G198" s="305">
        <f>'[11]Depr Exp'!G198</f>
        <v>1.2800000000000001E-2</v>
      </c>
      <c r="H198" s="524">
        <f>'[11]Depr Exp'!H198</f>
        <v>62464.23</v>
      </c>
      <c r="I198" s="523">
        <f>'[11]Depr Exp'!I198</f>
        <v>61275284.009999998</v>
      </c>
      <c r="J198" s="305">
        <f>'[11]Depr Exp'!J198</f>
        <v>1.2800000000000001E-2</v>
      </c>
      <c r="K198" s="373">
        <f>'[11]Depr Exp'!K198</f>
        <v>65360.302944000003</v>
      </c>
      <c r="L198" s="524">
        <f>'[11]Depr Exp'!L198</f>
        <v>2896.07</v>
      </c>
      <c r="M198" s="144"/>
      <c r="N198" s="144"/>
    </row>
    <row r="199" spans="1:14">
      <c r="A199" s="144" t="str">
        <f>'[11]Depr Exp'!A199</f>
        <v>C3900 CMN Structure &amp; Improvement</v>
      </c>
      <c r="B199" s="144" t="str">
        <f>'[11]Depr Exp'!B199</f>
        <v>C3900 CMN Structure &amp; Improvement-11</v>
      </c>
      <c r="C199" s="144" t="str">
        <f>'[11]Depr Exp'!C199</f>
        <v>403C</v>
      </c>
      <c r="D199" s="144"/>
      <c r="E199" s="282">
        <f>'[11]Depr Exp'!E199</f>
        <v>43434</v>
      </c>
      <c r="F199" s="523">
        <f>'[11]Depr Exp'!F199</f>
        <v>58744904.939999998</v>
      </c>
      <c r="G199" s="305">
        <f>'[11]Depr Exp'!G199</f>
        <v>1.2800000000000001E-2</v>
      </c>
      <c r="H199" s="524">
        <f>'[11]Depr Exp'!H199</f>
        <v>62661.24</v>
      </c>
      <c r="I199" s="523">
        <f>'[11]Depr Exp'!I199</f>
        <v>61275284.009999998</v>
      </c>
      <c r="J199" s="305">
        <f>'[11]Depr Exp'!J199</f>
        <v>1.2800000000000001E-2</v>
      </c>
      <c r="K199" s="373">
        <f>'[11]Depr Exp'!K199</f>
        <v>65360.302944000003</v>
      </c>
      <c r="L199" s="524">
        <f>'[11]Depr Exp'!L199</f>
        <v>2699.06</v>
      </c>
      <c r="M199" s="144"/>
      <c r="N199" s="144"/>
    </row>
    <row r="200" spans="1:14">
      <c r="A200" s="144" t="str">
        <f>'[11]Depr Exp'!A200</f>
        <v>C3900 CMN Structure &amp; Improvement</v>
      </c>
      <c r="B200" s="144" t="str">
        <f>'[11]Depr Exp'!B200</f>
        <v>C3900 CMN Structure &amp; Improvement-12</v>
      </c>
      <c r="C200" s="144" t="str">
        <f>'[11]Depr Exp'!C200</f>
        <v>403C</v>
      </c>
      <c r="D200" s="144"/>
      <c r="E200" s="282">
        <f>'[11]Depr Exp'!E200</f>
        <v>43465</v>
      </c>
      <c r="F200" s="523">
        <f>'[11]Depr Exp'!F200</f>
        <v>61275284.009999998</v>
      </c>
      <c r="G200" s="305">
        <f>'[11]Depr Exp'!G200</f>
        <v>1.2800000000000001E-2</v>
      </c>
      <c r="H200" s="524">
        <f>'[11]Depr Exp'!H200</f>
        <v>65360.3</v>
      </c>
      <c r="I200" s="523">
        <f>'[11]Depr Exp'!I200</f>
        <v>61275284.009999998</v>
      </c>
      <c r="J200" s="305">
        <f>'[11]Depr Exp'!J200</f>
        <v>1.2800000000000001E-2</v>
      </c>
      <c r="K200" s="373">
        <f>'[11]Depr Exp'!K200</f>
        <v>65360.302944000003</v>
      </c>
      <c r="L200" s="524">
        <f>'[11]Depr Exp'!L200</f>
        <v>0</v>
      </c>
      <c r="M200" s="144"/>
      <c r="N200" s="144"/>
    </row>
    <row r="201" spans="1:14" ht="15.75" thickBot="1">
      <c r="A201" s="159" t="str">
        <f>'[11]Depr Exp'!A201</f>
        <v>C3900 CMN Structure &amp; Improvement Total</v>
      </c>
      <c r="B201" s="144">
        <f>'[11]Depr Exp'!B201</f>
        <v>0</v>
      </c>
      <c r="C201" s="502" t="str">
        <f>'[11]Depr Exp'!C201</f>
        <v>CGEN</v>
      </c>
      <c r="D201" s="144"/>
      <c r="E201" s="281" t="str">
        <f>'[11]Depr Exp'!E201</f>
        <v>Total</v>
      </c>
      <c r="F201" s="141">
        <f>'[11]Depr Exp'!F201</f>
        <v>0</v>
      </c>
      <c r="G201" s="252">
        <f>'[11]Depr Exp'!G201</f>
        <v>0</v>
      </c>
      <c r="H201" s="522">
        <f>'[11]Depr Exp'!H201</f>
        <v>671489.00000000012</v>
      </c>
      <c r="I201" s="141">
        <f>'[11]Depr Exp'!I201</f>
        <v>0</v>
      </c>
      <c r="J201" s="252">
        <f>'[11]Depr Exp'!J201</f>
        <v>0</v>
      </c>
      <c r="K201" s="522">
        <f>'[11]Depr Exp'!K201</f>
        <v>784323.63532800006</v>
      </c>
      <c r="L201" s="522">
        <f>'[11]Depr Exp'!L201</f>
        <v>112834.64</v>
      </c>
      <c r="M201" s="144"/>
      <c r="N201" s="144"/>
    </row>
    <row r="202" spans="1:14" ht="13.5" thickTop="1">
      <c r="A202" s="264" t="str">
        <f>'[11]Depr Exp'!A202</f>
        <v>C3901 CMN LH, Bothell Access Center</v>
      </c>
      <c r="B202" s="264" t="str">
        <f>'[11]Depr Exp'!B202</f>
        <v>C3901 CMN LH, Bothell Access Center-1</v>
      </c>
      <c r="C202" s="264" t="str">
        <f>'[11]Depr Exp'!C202</f>
        <v>404C</v>
      </c>
      <c r="D202" s="264"/>
      <c r="E202" s="283">
        <f>'[11]Depr Exp'!E202</f>
        <v>43131</v>
      </c>
      <c r="F202" s="525">
        <f>'[11]Depr Exp'!F202</f>
        <v>604013.15</v>
      </c>
      <c r="G202" s="526" t="str">
        <f>'[11]Depr Exp'!G202</f>
        <v>End of Life</v>
      </c>
      <c r="H202" s="527">
        <f>'[11]Depr Exp'!H202</f>
        <v>14793.75</v>
      </c>
      <c r="I202" s="525">
        <f>'[11]Depr Exp'!I202</f>
        <v>0</v>
      </c>
      <c r="J202" s="526" t="str">
        <f>'[11]Depr Exp'!J202</f>
        <v>End of Life</v>
      </c>
      <c r="K202" s="528">
        <f>'[11]Depr Exp'!K202</f>
        <v>14793.75</v>
      </c>
      <c r="L202" s="527">
        <f>'[11]Depr Exp'!L202</f>
        <v>0</v>
      </c>
      <c r="M202" s="144"/>
      <c r="N202" s="144"/>
    </row>
    <row r="203" spans="1:14">
      <c r="A203" s="264" t="str">
        <f>'[11]Depr Exp'!A203</f>
        <v>C3901 CMN LH, Bothell Access Center</v>
      </c>
      <c r="B203" s="264" t="str">
        <f>'[11]Depr Exp'!B203</f>
        <v>C3901 CMN LH, Bothell Access Center-2</v>
      </c>
      <c r="C203" s="264" t="str">
        <f>'[11]Depr Exp'!C203</f>
        <v>404C</v>
      </c>
      <c r="D203" s="264"/>
      <c r="E203" s="283">
        <f>'[11]Depr Exp'!E203</f>
        <v>43159</v>
      </c>
      <c r="F203" s="525">
        <f>'[11]Depr Exp'!F203</f>
        <v>589631.88</v>
      </c>
      <c r="G203" s="526" t="str">
        <f>'[11]Depr Exp'!G203</f>
        <v>End of Life</v>
      </c>
      <c r="H203" s="527">
        <f>'[11]Depr Exp'!H203</f>
        <v>14793.75</v>
      </c>
      <c r="I203" s="525">
        <f>'[11]Depr Exp'!I203</f>
        <v>0</v>
      </c>
      <c r="J203" s="526" t="str">
        <f>'[11]Depr Exp'!J203</f>
        <v>End of Life</v>
      </c>
      <c r="K203" s="528">
        <f>'[11]Depr Exp'!K203</f>
        <v>14793.75</v>
      </c>
      <c r="L203" s="527">
        <f>'[11]Depr Exp'!L203</f>
        <v>0</v>
      </c>
      <c r="M203" s="144"/>
      <c r="N203" s="144"/>
    </row>
    <row r="204" spans="1:14">
      <c r="A204" s="264" t="str">
        <f>'[11]Depr Exp'!A204</f>
        <v>C3901 CMN LH, Bothell Access Center</v>
      </c>
      <c r="B204" s="264" t="str">
        <f>'[11]Depr Exp'!B204</f>
        <v>C3901 CMN LH, Bothell Access Center-3</v>
      </c>
      <c r="C204" s="264" t="str">
        <f>'[11]Depr Exp'!C204</f>
        <v>404C</v>
      </c>
      <c r="D204" s="264"/>
      <c r="E204" s="283">
        <f>'[11]Depr Exp'!E204</f>
        <v>43190</v>
      </c>
      <c r="F204" s="525">
        <f>'[11]Depr Exp'!F204</f>
        <v>575250.61</v>
      </c>
      <c r="G204" s="526" t="str">
        <f>'[11]Depr Exp'!G204</f>
        <v>End of Life</v>
      </c>
      <c r="H204" s="527">
        <f>'[11]Depr Exp'!H204</f>
        <v>14793.75</v>
      </c>
      <c r="I204" s="525">
        <f>'[11]Depr Exp'!I204</f>
        <v>0</v>
      </c>
      <c r="J204" s="526" t="str">
        <f>'[11]Depr Exp'!J204</f>
        <v>End of Life</v>
      </c>
      <c r="K204" s="528">
        <f>'[11]Depr Exp'!K204</f>
        <v>14793.75</v>
      </c>
      <c r="L204" s="527">
        <f>'[11]Depr Exp'!L204</f>
        <v>0</v>
      </c>
      <c r="M204" s="144"/>
      <c r="N204" s="144"/>
    </row>
    <row r="205" spans="1:14">
      <c r="A205" s="264" t="str">
        <f>'[11]Depr Exp'!A205</f>
        <v>C3901 CMN LH, Bothell Access Center</v>
      </c>
      <c r="B205" s="264" t="str">
        <f>'[11]Depr Exp'!B205</f>
        <v>C3901 CMN LH, Bothell Access Center-4</v>
      </c>
      <c r="C205" s="264" t="str">
        <f>'[11]Depr Exp'!C205</f>
        <v>404C</v>
      </c>
      <c r="D205" s="264"/>
      <c r="E205" s="283">
        <f>'[11]Depr Exp'!E205</f>
        <v>43220</v>
      </c>
      <c r="F205" s="525">
        <f>'[11]Depr Exp'!F205</f>
        <v>560869.34</v>
      </c>
      <c r="G205" s="526" t="str">
        <f>'[11]Depr Exp'!G205</f>
        <v>End of Life</v>
      </c>
      <c r="H205" s="527">
        <f>'[11]Depr Exp'!H205</f>
        <v>14793.75</v>
      </c>
      <c r="I205" s="525">
        <f>'[11]Depr Exp'!I205</f>
        <v>0</v>
      </c>
      <c r="J205" s="526" t="str">
        <f>'[11]Depr Exp'!J205</f>
        <v>End of Life</v>
      </c>
      <c r="K205" s="528">
        <f>'[11]Depr Exp'!K205</f>
        <v>14793.75</v>
      </c>
      <c r="L205" s="527">
        <f>'[11]Depr Exp'!L205</f>
        <v>0</v>
      </c>
      <c r="M205" s="144"/>
      <c r="N205" s="144"/>
    </row>
    <row r="206" spans="1:14">
      <c r="A206" s="264" t="str">
        <f>'[11]Depr Exp'!A206</f>
        <v>C3901 CMN LH, Bothell Access Center</v>
      </c>
      <c r="B206" s="264" t="str">
        <f>'[11]Depr Exp'!B206</f>
        <v>C3901 CMN LH, Bothell Access Center-5</v>
      </c>
      <c r="C206" s="264" t="str">
        <f>'[11]Depr Exp'!C206</f>
        <v>404C</v>
      </c>
      <c r="D206" s="264"/>
      <c r="E206" s="283">
        <f>'[11]Depr Exp'!E206</f>
        <v>43251</v>
      </c>
      <c r="F206" s="525">
        <f>'[11]Depr Exp'!F206</f>
        <v>546488.06999999995</v>
      </c>
      <c r="G206" s="526" t="str">
        <f>'[11]Depr Exp'!G206</f>
        <v>End of Life</v>
      </c>
      <c r="H206" s="527">
        <f>'[11]Depr Exp'!H206</f>
        <v>14793.75</v>
      </c>
      <c r="I206" s="525">
        <f>'[11]Depr Exp'!I206</f>
        <v>0</v>
      </c>
      <c r="J206" s="526" t="str">
        <f>'[11]Depr Exp'!J206</f>
        <v>End of Life</v>
      </c>
      <c r="K206" s="528">
        <f>'[11]Depr Exp'!K206</f>
        <v>14793.75</v>
      </c>
      <c r="L206" s="527">
        <f>'[11]Depr Exp'!L206</f>
        <v>0</v>
      </c>
      <c r="M206" s="144"/>
      <c r="N206" s="144"/>
    </row>
    <row r="207" spans="1:14">
      <c r="A207" s="264" t="str">
        <f>'[11]Depr Exp'!A207</f>
        <v>C3901 CMN LH, Bothell Access Center</v>
      </c>
      <c r="B207" s="264" t="str">
        <f>'[11]Depr Exp'!B207</f>
        <v>C3901 CMN LH, Bothell Access Center-6</v>
      </c>
      <c r="C207" s="264" t="str">
        <f>'[11]Depr Exp'!C207</f>
        <v>404C</v>
      </c>
      <c r="D207" s="264"/>
      <c r="E207" s="283">
        <f>'[11]Depr Exp'!E207</f>
        <v>43281</v>
      </c>
      <c r="F207" s="525">
        <f>'[11]Depr Exp'!F207</f>
        <v>532106.80000000005</v>
      </c>
      <c r="G207" s="526" t="str">
        <f>'[11]Depr Exp'!G207</f>
        <v>End of Life</v>
      </c>
      <c r="H207" s="527">
        <f>'[11]Depr Exp'!H207</f>
        <v>14793.74</v>
      </c>
      <c r="I207" s="525">
        <f>'[11]Depr Exp'!I207</f>
        <v>0</v>
      </c>
      <c r="J207" s="526" t="str">
        <f>'[11]Depr Exp'!J207</f>
        <v>End of Life</v>
      </c>
      <c r="K207" s="528">
        <f>'[11]Depr Exp'!K207</f>
        <v>14793.74</v>
      </c>
      <c r="L207" s="527">
        <f>'[11]Depr Exp'!L207</f>
        <v>0</v>
      </c>
      <c r="M207" s="144"/>
      <c r="N207" s="144"/>
    </row>
    <row r="208" spans="1:14">
      <c r="A208" s="264" t="str">
        <f>'[11]Depr Exp'!A208</f>
        <v>C3901 CMN LH, Bothell Access Center</v>
      </c>
      <c r="B208" s="264" t="str">
        <f>'[11]Depr Exp'!B208</f>
        <v>C3901 CMN LH, Bothell Access Center-7</v>
      </c>
      <c r="C208" s="264" t="str">
        <f>'[11]Depr Exp'!C208</f>
        <v>404C</v>
      </c>
      <c r="D208" s="264"/>
      <c r="E208" s="283">
        <f>'[11]Depr Exp'!E208</f>
        <v>43312</v>
      </c>
      <c r="F208" s="525">
        <f>'[11]Depr Exp'!F208</f>
        <v>517725.54</v>
      </c>
      <c r="G208" s="526" t="str">
        <f>'[11]Depr Exp'!G208</f>
        <v>End of Life</v>
      </c>
      <c r="H208" s="527">
        <f>'[11]Depr Exp'!H208</f>
        <v>14793.75</v>
      </c>
      <c r="I208" s="525">
        <f>'[11]Depr Exp'!I208</f>
        <v>0</v>
      </c>
      <c r="J208" s="526" t="str">
        <f>'[11]Depr Exp'!J208</f>
        <v>End of Life</v>
      </c>
      <c r="K208" s="528">
        <f>'[11]Depr Exp'!K208</f>
        <v>14793.75</v>
      </c>
      <c r="L208" s="527">
        <f>'[11]Depr Exp'!L208</f>
        <v>0</v>
      </c>
      <c r="M208" s="144"/>
      <c r="N208" s="144"/>
    </row>
    <row r="209" spans="1:14">
      <c r="A209" s="264" t="str">
        <f>'[11]Depr Exp'!A209</f>
        <v>C3901 CMN LH, Bothell Access Center</v>
      </c>
      <c r="B209" s="264" t="str">
        <f>'[11]Depr Exp'!B209</f>
        <v>C3901 CMN LH, Bothell Access Center-8</v>
      </c>
      <c r="C209" s="264" t="str">
        <f>'[11]Depr Exp'!C209</f>
        <v>404C</v>
      </c>
      <c r="D209" s="264"/>
      <c r="E209" s="283">
        <f>'[11]Depr Exp'!E209</f>
        <v>43343</v>
      </c>
      <c r="F209" s="525">
        <f>'[11]Depr Exp'!F209</f>
        <v>503344.27</v>
      </c>
      <c r="G209" s="526" t="str">
        <f>'[11]Depr Exp'!G209</f>
        <v>End of Life</v>
      </c>
      <c r="H209" s="527">
        <f>'[11]Depr Exp'!H209</f>
        <v>14793.74</v>
      </c>
      <c r="I209" s="525">
        <f>'[11]Depr Exp'!I209</f>
        <v>0</v>
      </c>
      <c r="J209" s="526" t="str">
        <f>'[11]Depr Exp'!J209</f>
        <v>End of Life</v>
      </c>
      <c r="K209" s="528">
        <f>'[11]Depr Exp'!K209</f>
        <v>14793.74</v>
      </c>
      <c r="L209" s="527">
        <f>'[11]Depr Exp'!L209</f>
        <v>0</v>
      </c>
      <c r="M209" s="144"/>
      <c r="N209" s="144"/>
    </row>
    <row r="210" spans="1:14">
      <c r="A210" s="264" t="str">
        <f>'[11]Depr Exp'!A210</f>
        <v>C3901 CMN LH, Bothell Access Center</v>
      </c>
      <c r="B210" s="264" t="str">
        <f>'[11]Depr Exp'!B210</f>
        <v>C3901 CMN LH, Bothell Access Center-9</v>
      </c>
      <c r="C210" s="264" t="str">
        <f>'[11]Depr Exp'!C210</f>
        <v>404C</v>
      </c>
      <c r="D210" s="264"/>
      <c r="E210" s="283">
        <f>'[11]Depr Exp'!E210</f>
        <v>43373</v>
      </c>
      <c r="F210" s="525">
        <f>'[11]Depr Exp'!F210</f>
        <v>488963.01</v>
      </c>
      <c r="G210" s="526" t="str">
        <f>'[11]Depr Exp'!G210</f>
        <v>End of Life</v>
      </c>
      <c r="H210" s="527">
        <f>'[11]Depr Exp'!H210</f>
        <v>14793.75</v>
      </c>
      <c r="I210" s="525">
        <f>'[11]Depr Exp'!I210</f>
        <v>0</v>
      </c>
      <c r="J210" s="526" t="str">
        <f>'[11]Depr Exp'!J210</f>
        <v>End of Life</v>
      </c>
      <c r="K210" s="528">
        <f>'[11]Depr Exp'!K210</f>
        <v>14793.75</v>
      </c>
      <c r="L210" s="527">
        <f>'[11]Depr Exp'!L210</f>
        <v>0</v>
      </c>
      <c r="M210" s="144"/>
      <c r="N210" s="144"/>
    </row>
    <row r="211" spans="1:14">
      <c r="A211" s="264" t="str">
        <f>'[11]Depr Exp'!A211</f>
        <v>C3901 CMN LH, Bothell Access Center</v>
      </c>
      <c r="B211" s="264" t="str">
        <f>'[11]Depr Exp'!B211</f>
        <v>C3901 CMN LH, Bothell Access Center-10</v>
      </c>
      <c r="C211" s="264" t="str">
        <f>'[11]Depr Exp'!C211</f>
        <v>404C</v>
      </c>
      <c r="D211" s="264"/>
      <c r="E211" s="283">
        <f>'[11]Depr Exp'!E211</f>
        <v>43404</v>
      </c>
      <c r="F211" s="525">
        <f>'[11]Depr Exp'!F211</f>
        <v>474581.74</v>
      </c>
      <c r="G211" s="526" t="str">
        <f>'[11]Depr Exp'!G211</f>
        <v>End of Life</v>
      </c>
      <c r="H211" s="527">
        <f>'[11]Depr Exp'!H211</f>
        <v>14793.74</v>
      </c>
      <c r="I211" s="525">
        <f>'[11]Depr Exp'!I211</f>
        <v>0</v>
      </c>
      <c r="J211" s="526" t="str">
        <f>'[11]Depr Exp'!J211</f>
        <v>End of Life</v>
      </c>
      <c r="K211" s="528">
        <f>'[11]Depr Exp'!K211</f>
        <v>14793.74</v>
      </c>
      <c r="L211" s="527">
        <f>'[11]Depr Exp'!L211</f>
        <v>0</v>
      </c>
      <c r="M211" s="144"/>
      <c r="N211" s="144"/>
    </row>
    <row r="212" spans="1:14">
      <c r="A212" s="264" t="str">
        <f>'[11]Depr Exp'!A212</f>
        <v>C3901 CMN LH, Bothell Access Center</v>
      </c>
      <c r="B212" s="264" t="str">
        <f>'[11]Depr Exp'!B212</f>
        <v>C3901 CMN LH, Bothell Access Center-11</v>
      </c>
      <c r="C212" s="264" t="str">
        <f>'[11]Depr Exp'!C212</f>
        <v>404C</v>
      </c>
      <c r="D212" s="264"/>
      <c r="E212" s="283">
        <f>'[11]Depr Exp'!E212</f>
        <v>43434</v>
      </c>
      <c r="F212" s="525">
        <f>'[11]Depr Exp'!F212</f>
        <v>460200.48</v>
      </c>
      <c r="G212" s="526" t="str">
        <f>'[11]Depr Exp'!G212</f>
        <v>End of Life</v>
      </c>
      <c r="H212" s="527">
        <f>'[11]Depr Exp'!H212</f>
        <v>14793.75</v>
      </c>
      <c r="I212" s="525">
        <f>'[11]Depr Exp'!I212</f>
        <v>0</v>
      </c>
      <c r="J212" s="526" t="str">
        <f>'[11]Depr Exp'!J212</f>
        <v>End of Life</v>
      </c>
      <c r="K212" s="528">
        <f>'[11]Depr Exp'!K212</f>
        <v>14793.75</v>
      </c>
      <c r="L212" s="527">
        <f>'[11]Depr Exp'!L212</f>
        <v>0</v>
      </c>
      <c r="M212" s="144"/>
      <c r="N212" s="144"/>
    </row>
    <row r="213" spans="1:14">
      <c r="A213" s="264" t="str">
        <f>'[11]Depr Exp'!A213</f>
        <v>C3901 CMN LH, Bothell Access Center</v>
      </c>
      <c r="B213" s="264" t="str">
        <f>'[11]Depr Exp'!B213</f>
        <v>C3901 CMN LH, Bothell Access Center-12</v>
      </c>
      <c r="C213" s="264" t="str">
        <f>'[11]Depr Exp'!C213</f>
        <v>404C</v>
      </c>
      <c r="D213" s="264"/>
      <c r="E213" s="283">
        <f>'[11]Depr Exp'!E213</f>
        <v>43465</v>
      </c>
      <c r="F213" s="525">
        <f>'[11]Depr Exp'!F213</f>
        <v>445819.21</v>
      </c>
      <c r="G213" s="526" t="str">
        <f>'[11]Depr Exp'!G213</f>
        <v>End of Life</v>
      </c>
      <c r="H213" s="527">
        <f>'[11]Depr Exp'!H213</f>
        <v>14793.74</v>
      </c>
      <c r="I213" s="525">
        <f>'[11]Depr Exp'!I213</f>
        <v>0</v>
      </c>
      <c r="J213" s="526" t="str">
        <f>'[11]Depr Exp'!J213</f>
        <v>End of Life</v>
      </c>
      <c r="K213" s="528">
        <f>'[11]Depr Exp'!K213</f>
        <v>14793.74</v>
      </c>
      <c r="L213" s="527">
        <f>'[11]Depr Exp'!L213</f>
        <v>0</v>
      </c>
      <c r="M213" s="144"/>
      <c r="N213" s="144"/>
    </row>
    <row r="214" spans="1:14" ht="15.75" thickBot="1">
      <c r="A214" s="159" t="str">
        <f>'[11]Depr Exp'!A214</f>
        <v>C3901 CMN LH, Bothell Access Center Total</v>
      </c>
      <c r="B214" s="144">
        <f>'[11]Depr Exp'!B214</f>
        <v>0</v>
      </c>
      <c r="C214" s="502" t="str">
        <f>'[11]Depr Exp'!C214</f>
        <v>CGEN</v>
      </c>
      <c r="D214" s="144"/>
      <c r="E214" s="281" t="str">
        <f>'[11]Depr Exp'!E214</f>
        <v>Total</v>
      </c>
      <c r="F214" s="141">
        <f>'[11]Depr Exp'!F214</f>
        <v>0</v>
      </c>
      <c r="G214" s="252">
        <f>'[11]Depr Exp'!G214</f>
        <v>0</v>
      </c>
      <c r="H214" s="522">
        <f>'[11]Depr Exp'!H214</f>
        <v>177524.96</v>
      </c>
      <c r="I214" s="141">
        <f>'[11]Depr Exp'!I214</f>
        <v>0</v>
      </c>
      <c r="J214" s="252">
        <f>'[11]Depr Exp'!J214</f>
        <v>0</v>
      </c>
      <c r="K214" s="522">
        <f>'[11]Depr Exp'!K214</f>
        <v>177524.96</v>
      </c>
      <c r="L214" s="522">
        <f>'[11]Depr Exp'!L214</f>
        <v>0</v>
      </c>
      <c r="M214" s="144"/>
      <c r="N214" s="144"/>
    </row>
    <row r="215" spans="1:14" ht="13.5" thickTop="1">
      <c r="A215" s="264" t="str">
        <f>'[11]Depr Exp'!A215</f>
        <v>C3901 CMN LH, Bothell Data Center</v>
      </c>
      <c r="B215" s="264" t="str">
        <f>'[11]Depr Exp'!B215</f>
        <v>C3901 CMN LH, Bothell Data Center-1</v>
      </c>
      <c r="C215" s="264" t="str">
        <f>'[11]Depr Exp'!C215</f>
        <v>404C</v>
      </c>
      <c r="D215" s="264"/>
      <c r="E215" s="283">
        <f>'[11]Depr Exp'!E215</f>
        <v>43131</v>
      </c>
      <c r="F215" s="525">
        <f>'[11]Depr Exp'!F215</f>
        <v>3144996</v>
      </c>
      <c r="G215" s="526" t="str">
        <f>'[11]Depr Exp'!G215</f>
        <v>End of Life</v>
      </c>
      <c r="H215" s="527">
        <f>'[11]Depr Exp'!H215</f>
        <v>74883.95</v>
      </c>
      <c r="I215" s="525">
        <f>'[11]Depr Exp'!I215</f>
        <v>0</v>
      </c>
      <c r="J215" s="526" t="str">
        <f>'[11]Depr Exp'!J215</f>
        <v>End of Life</v>
      </c>
      <c r="K215" s="528">
        <f>'[11]Depr Exp'!K215</f>
        <v>74883.95</v>
      </c>
      <c r="L215" s="527">
        <f>'[11]Depr Exp'!L215</f>
        <v>0</v>
      </c>
      <c r="M215" s="144"/>
      <c r="N215" s="144"/>
    </row>
    <row r="216" spans="1:14">
      <c r="A216" s="264" t="str">
        <f>'[11]Depr Exp'!A216</f>
        <v>C3901 CMN LH, Bothell Data Center</v>
      </c>
      <c r="B216" s="264" t="str">
        <f>'[11]Depr Exp'!B216</f>
        <v>C3901 CMN LH, Bothell Data Center-2</v>
      </c>
      <c r="C216" s="264" t="str">
        <f>'[11]Depr Exp'!C216</f>
        <v>404C</v>
      </c>
      <c r="D216" s="264"/>
      <c r="E216" s="283">
        <f>'[11]Depr Exp'!E216</f>
        <v>43159</v>
      </c>
      <c r="F216" s="525">
        <f>'[11]Depr Exp'!F216</f>
        <v>3070115.14</v>
      </c>
      <c r="G216" s="526" t="str">
        <f>'[11]Depr Exp'!G216</f>
        <v>End of Life</v>
      </c>
      <c r="H216" s="527">
        <f>'[11]Depr Exp'!H216</f>
        <v>74883.95</v>
      </c>
      <c r="I216" s="525">
        <f>'[11]Depr Exp'!I216</f>
        <v>0</v>
      </c>
      <c r="J216" s="526" t="str">
        <f>'[11]Depr Exp'!J216</f>
        <v>End of Life</v>
      </c>
      <c r="K216" s="528">
        <f>'[11]Depr Exp'!K216</f>
        <v>74883.95</v>
      </c>
      <c r="L216" s="527">
        <f>'[11]Depr Exp'!L216</f>
        <v>0</v>
      </c>
      <c r="M216" s="144"/>
      <c r="N216" s="144"/>
    </row>
    <row r="217" spans="1:14">
      <c r="A217" s="264" t="str">
        <f>'[11]Depr Exp'!A217</f>
        <v>C3901 CMN LH, Bothell Data Center</v>
      </c>
      <c r="B217" s="264" t="str">
        <f>'[11]Depr Exp'!B217</f>
        <v>C3901 CMN LH, Bothell Data Center-3</v>
      </c>
      <c r="C217" s="264" t="str">
        <f>'[11]Depr Exp'!C217</f>
        <v>404C</v>
      </c>
      <c r="D217" s="264"/>
      <c r="E217" s="283">
        <f>'[11]Depr Exp'!E217</f>
        <v>43190</v>
      </c>
      <c r="F217" s="525">
        <f>'[11]Depr Exp'!F217</f>
        <v>2995234.28</v>
      </c>
      <c r="G217" s="526" t="str">
        <f>'[11]Depr Exp'!G217</f>
        <v>End of Life</v>
      </c>
      <c r="H217" s="527">
        <f>'[11]Depr Exp'!H217</f>
        <v>74883.95</v>
      </c>
      <c r="I217" s="525">
        <f>'[11]Depr Exp'!I217</f>
        <v>0</v>
      </c>
      <c r="J217" s="526" t="str">
        <f>'[11]Depr Exp'!J217</f>
        <v>End of Life</v>
      </c>
      <c r="K217" s="528">
        <f>'[11]Depr Exp'!K217</f>
        <v>74883.95</v>
      </c>
      <c r="L217" s="527">
        <f>'[11]Depr Exp'!L217</f>
        <v>0</v>
      </c>
      <c r="M217" s="144"/>
      <c r="N217" s="144"/>
    </row>
    <row r="218" spans="1:14">
      <c r="A218" s="264" t="str">
        <f>'[11]Depr Exp'!A218</f>
        <v>C3901 CMN LH, Bothell Data Center</v>
      </c>
      <c r="B218" s="264" t="str">
        <f>'[11]Depr Exp'!B218</f>
        <v>C3901 CMN LH, Bothell Data Center-4</v>
      </c>
      <c r="C218" s="264" t="str">
        <f>'[11]Depr Exp'!C218</f>
        <v>404C</v>
      </c>
      <c r="D218" s="264"/>
      <c r="E218" s="283">
        <f>'[11]Depr Exp'!E218</f>
        <v>43220</v>
      </c>
      <c r="F218" s="525">
        <f>'[11]Depr Exp'!F218</f>
        <v>2920353.42</v>
      </c>
      <c r="G218" s="526" t="str">
        <f>'[11]Depr Exp'!G218</f>
        <v>End of Life</v>
      </c>
      <c r="H218" s="527">
        <f>'[11]Depr Exp'!H218</f>
        <v>74883.95</v>
      </c>
      <c r="I218" s="525">
        <f>'[11]Depr Exp'!I218</f>
        <v>0</v>
      </c>
      <c r="J218" s="526" t="str">
        <f>'[11]Depr Exp'!J218</f>
        <v>End of Life</v>
      </c>
      <c r="K218" s="528">
        <f>'[11]Depr Exp'!K218</f>
        <v>74883.95</v>
      </c>
      <c r="L218" s="527">
        <f>'[11]Depr Exp'!L218</f>
        <v>0</v>
      </c>
      <c r="M218" s="144"/>
      <c r="N218" s="144"/>
    </row>
    <row r="219" spans="1:14">
      <c r="A219" s="264" t="str">
        <f>'[11]Depr Exp'!A219</f>
        <v>C3901 CMN LH, Bothell Data Center</v>
      </c>
      <c r="B219" s="264" t="str">
        <f>'[11]Depr Exp'!B219</f>
        <v>C3901 CMN LH, Bothell Data Center-5</v>
      </c>
      <c r="C219" s="264" t="str">
        <f>'[11]Depr Exp'!C219</f>
        <v>404C</v>
      </c>
      <c r="D219" s="264"/>
      <c r="E219" s="283">
        <f>'[11]Depr Exp'!E219</f>
        <v>43251</v>
      </c>
      <c r="F219" s="525">
        <f>'[11]Depr Exp'!F219</f>
        <v>2845472.56</v>
      </c>
      <c r="G219" s="526" t="str">
        <f>'[11]Depr Exp'!G219</f>
        <v>End of Life</v>
      </c>
      <c r="H219" s="527">
        <f>'[11]Depr Exp'!H219</f>
        <v>74883.95</v>
      </c>
      <c r="I219" s="525">
        <f>'[11]Depr Exp'!I219</f>
        <v>0</v>
      </c>
      <c r="J219" s="526" t="str">
        <f>'[11]Depr Exp'!J219</f>
        <v>End of Life</v>
      </c>
      <c r="K219" s="528">
        <f>'[11]Depr Exp'!K219</f>
        <v>74883.95</v>
      </c>
      <c r="L219" s="527">
        <f>'[11]Depr Exp'!L219</f>
        <v>0</v>
      </c>
      <c r="M219" s="144"/>
      <c r="N219" s="144"/>
    </row>
    <row r="220" spans="1:14">
      <c r="A220" s="264" t="str">
        <f>'[11]Depr Exp'!A220</f>
        <v>C3901 CMN LH, Bothell Data Center</v>
      </c>
      <c r="B220" s="264" t="str">
        <f>'[11]Depr Exp'!B220</f>
        <v>C3901 CMN LH, Bothell Data Center-6</v>
      </c>
      <c r="C220" s="264" t="str">
        <f>'[11]Depr Exp'!C220</f>
        <v>404C</v>
      </c>
      <c r="D220" s="264"/>
      <c r="E220" s="283">
        <f>'[11]Depr Exp'!E220</f>
        <v>43281</v>
      </c>
      <c r="F220" s="525">
        <f>'[11]Depr Exp'!F220</f>
        <v>2770591.7</v>
      </c>
      <c r="G220" s="526" t="str">
        <f>'[11]Depr Exp'!G220</f>
        <v>End of Life</v>
      </c>
      <c r="H220" s="527">
        <f>'[11]Depr Exp'!H220</f>
        <v>74883.95</v>
      </c>
      <c r="I220" s="525">
        <f>'[11]Depr Exp'!I220</f>
        <v>0</v>
      </c>
      <c r="J220" s="526" t="str">
        <f>'[11]Depr Exp'!J220</f>
        <v>End of Life</v>
      </c>
      <c r="K220" s="528">
        <f>'[11]Depr Exp'!K220</f>
        <v>74883.95</v>
      </c>
      <c r="L220" s="527">
        <f>'[11]Depr Exp'!L220</f>
        <v>0</v>
      </c>
      <c r="M220" s="144"/>
      <c r="N220" s="144"/>
    </row>
    <row r="221" spans="1:14">
      <c r="A221" s="264" t="str">
        <f>'[11]Depr Exp'!A221</f>
        <v>C3901 CMN LH, Bothell Data Center</v>
      </c>
      <c r="B221" s="264" t="str">
        <f>'[11]Depr Exp'!B221</f>
        <v>C3901 CMN LH, Bothell Data Center-7</v>
      </c>
      <c r="C221" s="264" t="str">
        <f>'[11]Depr Exp'!C221</f>
        <v>404C</v>
      </c>
      <c r="D221" s="264"/>
      <c r="E221" s="283">
        <f>'[11]Depr Exp'!E221</f>
        <v>43312</v>
      </c>
      <c r="F221" s="525">
        <f>'[11]Depr Exp'!F221</f>
        <v>2695710.84</v>
      </c>
      <c r="G221" s="526" t="str">
        <f>'[11]Depr Exp'!G221</f>
        <v>End of Life</v>
      </c>
      <c r="H221" s="527">
        <f>'[11]Depr Exp'!H221</f>
        <v>74883.95</v>
      </c>
      <c r="I221" s="525">
        <f>'[11]Depr Exp'!I221</f>
        <v>0</v>
      </c>
      <c r="J221" s="526" t="str">
        <f>'[11]Depr Exp'!J221</f>
        <v>End of Life</v>
      </c>
      <c r="K221" s="528">
        <f>'[11]Depr Exp'!K221</f>
        <v>74883.95</v>
      </c>
      <c r="L221" s="527">
        <f>'[11]Depr Exp'!L221</f>
        <v>0</v>
      </c>
      <c r="M221" s="144"/>
      <c r="N221" s="144"/>
    </row>
    <row r="222" spans="1:14">
      <c r="A222" s="264" t="str">
        <f>'[11]Depr Exp'!A222</f>
        <v>C3901 CMN LH, Bothell Data Center</v>
      </c>
      <c r="B222" s="264" t="str">
        <f>'[11]Depr Exp'!B222</f>
        <v>C3901 CMN LH, Bothell Data Center-8</v>
      </c>
      <c r="C222" s="264" t="str">
        <f>'[11]Depr Exp'!C222</f>
        <v>404C</v>
      </c>
      <c r="D222" s="264"/>
      <c r="E222" s="283">
        <f>'[11]Depr Exp'!E222</f>
        <v>43343</v>
      </c>
      <c r="F222" s="525">
        <f>'[11]Depr Exp'!F222</f>
        <v>2620829.98</v>
      </c>
      <c r="G222" s="526" t="str">
        <f>'[11]Depr Exp'!G222</f>
        <v>End of Life</v>
      </c>
      <c r="H222" s="527">
        <f>'[11]Depr Exp'!H222</f>
        <v>74883.95</v>
      </c>
      <c r="I222" s="525">
        <f>'[11]Depr Exp'!I222</f>
        <v>0</v>
      </c>
      <c r="J222" s="526" t="str">
        <f>'[11]Depr Exp'!J222</f>
        <v>End of Life</v>
      </c>
      <c r="K222" s="528">
        <f>'[11]Depr Exp'!K222</f>
        <v>74883.95</v>
      </c>
      <c r="L222" s="527">
        <f>'[11]Depr Exp'!L222</f>
        <v>0</v>
      </c>
      <c r="M222" s="144"/>
      <c r="N222" s="144"/>
    </row>
    <row r="223" spans="1:14">
      <c r="A223" s="264" t="str">
        <f>'[11]Depr Exp'!A223</f>
        <v>C3901 CMN LH, Bothell Data Center</v>
      </c>
      <c r="B223" s="264" t="str">
        <f>'[11]Depr Exp'!B223</f>
        <v>C3901 CMN LH, Bothell Data Center-9</v>
      </c>
      <c r="C223" s="264" t="str">
        <f>'[11]Depr Exp'!C223</f>
        <v>404C</v>
      </c>
      <c r="D223" s="264"/>
      <c r="E223" s="283">
        <f>'[11]Depr Exp'!E223</f>
        <v>43373</v>
      </c>
      <c r="F223" s="525">
        <f>'[11]Depr Exp'!F223</f>
        <v>2545949.12</v>
      </c>
      <c r="G223" s="526" t="str">
        <f>'[11]Depr Exp'!G223</f>
        <v>End of Life</v>
      </c>
      <c r="H223" s="527">
        <f>'[11]Depr Exp'!H223</f>
        <v>74883.95</v>
      </c>
      <c r="I223" s="525">
        <f>'[11]Depr Exp'!I223</f>
        <v>0</v>
      </c>
      <c r="J223" s="526" t="str">
        <f>'[11]Depr Exp'!J223</f>
        <v>End of Life</v>
      </c>
      <c r="K223" s="528">
        <f>'[11]Depr Exp'!K223</f>
        <v>74883.95</v>
      </c>
      <c r="L223" s="527">
        <f>'[11]Depr Exp'!L223</f>
        <v>0</v>
      </c>
      <c r="M223" s="144"/>
      <c r="N223" s="144"/>
    </row>
    <row r="224" spans="1:14">
      <c r="A224" s="264" t="str">
        <f>'[11]Depr Exp'!A224</f>
        <v>C3901 CMN LH, Bothell Data Center</v>
      </c>
      <c r="B224" s="264" t="str">
        <f>'[11]Depr Exp'!B224</f>
        <v>C3901 CMN LH, Bothell Data Center-10</v>
      </c>
      <c r="C224" s="264" t="str">
        <f>'[11]Depr Exp'!C224</f>
        <v>404C</v>
      </c>
      <c r="D224" s="264"/>
      <c r="E224" s="283">
        <f>'[11]Depr Exp'!E224</f>
        <v>43404</v>
      </c>
      <c r="F224" s="525">
        <f>'[11]Depr Exp'!F224</f>
        <v>2471068.2599999998</v>
      </c>
      <c r="G224" s="526" t="str">
        <f>'[11]Depr Exp'!G224</f>
        <v>End of Life</v>
      </c>
      <c r="H224" s="527">
        <f>'[11]Depr Exp'!H224</f>
        <v>74883.95</v>
      </c>
      <c r="I224" s="525">
        <f>'[11]Depr Exp'!I224</f>
        <v>0</v>
      </c>
      <c r="J224" s="526" t="str">
        <f>'[11]Depr Exp'!J224</f>
        <v>End of Life</v>
      </c>
      <c r="K224" s="528">
        <f>'[11]Depr Exp'!K224</f>
        <v>74883.95</v>
      </c>
      <c r="L224" s="527">
        <f>'[11]Depr Exp'!L224</f>
        <v>0</v>
      </c>
      <c r="M224" s="144"/>
      <c r="N224" s="144"/>
    </row>
    <row r="225" spans="1:14">
      <c r="A225" s="264" t="str">
        <f>'[11]Depr Exp'!A225</f>
        <v>C3901 CMN LH, Bothell Data Center</v>
      </c>
      <c r="B225" s="264" t="str">
        <f>'[11]Depr Exp'!B225</f>
        <v>C3901 CMN LH, Bothell Data Center-11</v>
      </c>
      <c r="C225" s="264" t="str">
        <f>'[11]Depr Exp'!C225</f>
        <v>404C</v>
      </c>
      <c r="D225" s="264"/>
      <c r="E225" s="283">
        <f>'[11]Depr Exp'!E225</f>
        <v>43434</v>
      </c>
      <c r="F225" s="525">
        <f>'[11]Depr Exp'!F225</f>
        <v>2396187.4</v>
      </c>
      <c r="G225" s="526" t="str">
        <f>'[11]Depr Exp'!G225</f>
        <v>End of Life</v>
      </c>
      <c r="H225" s="527">
        <f>'[11]Depr Exp'!H225</f>
        <v>74883.95</v>
      </c>
      <c r="I225" s="525">
        <f>'[11]Depr Exp'!I225</f>
        <v>0</v>
      </c>
      <c r="J225" s="526" t="str">
        <f>'[11]Depr Exp'!J225</f>
        <v>End of Life</v>
      </c>
      <c r="K225" s="528">
        <f>'[11]Depr Exp'!K225</f>
        <v>74883.95</v>
      </c>
      <c r="L225" s="527">
        <f>'[11]Depr Exp'!L225</f>
        <v>0</v>
      </c>
      <c r="M225" s="144"/>
      <c r="N225" s="144"/>
    </row>
    <row r="226" spans="1:14">
      <c r="A226" s="264" t="str">
        <f>'[11]Depr Exp'!A226</f>
        <v>C3901 CMN LH, Bothell Data Center</v>
      </c>
      <c r="B226" s="264" t="str">
        <f>'[11]Depr Exp'!B226</f>
        <v>C3901 CMN LH, Bothell Data Center-12</v>
      </c>
      <c r="C226" s="264" t="str">
        <f>'[11]Depr Exp'!C226</f>
        <v>404C</v>
      </c>
      <c r="D226" s="264"/>
      <c r="E226" s="283">
        <f>'[11]Depr Exp'!E226</f>
        <v>43465</v>
      </c>
      <c r="F226" s="525">
        <f>'[11]Depr Exp'!F226</f>
        <v>2321306.54</v>
      </c>
      <c r="G226" s="526" t="str">
        <f>'[11]Depr Exp'!G226</f>
        <v>End of Life</v>
      </c>
      <c r="H226" s="527">
        <f>'[11]Depr Exp'!H226</f>
        <v>74883.95</v>
      </c>
      <c r="I226" s="525">
        <f>'[11]Depr Exp'!I226</f>
        <v>0</v>
      </c>
      <c r="J226" s="526" t="str">
        <f>'[11]Depr Exp'!J226</f>
        <v>End of Life</v>
      </c>
      <c r="K226" s="528">
        <f>'[11]Depr Exp'!K226</f>
        <v>74883.95</v>
      </c>
      <c r="L226" s="527">
        <f>'[11]Depr Exp'!L226</f>
        <v>0</v>
      </c>
      <c r="M226" s="144"/>
      <c r="N226" s="144"/>
    </row>
    <row r="227" spans="1:14" ht="15.75" thickBot="1">
      <c r="A227" s="159" t="str">
        <f>'[11]Depr Exp'!A227</f>
        <v>C3901 CMN LH, Bothell Data Center Total</v>
      </c>
      <c r="B227" s="144">
        <f>'[11]Depr Exp'!B227</f>
        <v>0</v>
      </c>
      <c r="C227" s="502" t="str">
        <f>'[11]Depr Exp'!C227</f>
        <v>CGEN</v>
      </c>
      <c r="D227" s="144"/>
      <c r="E227" s="281" t="str">
        <f>'[11]Depr Exp'!E227</f>
        <v>Total</v>
      </c>
      <c r="F227" s="141">
        <f>'[11]Depr Exp'!F227</f>
        <v>0</v>
      </c>
      <c r="G227" s="252">
        <f>'[11]Depr Exp'!G227</f>
        <v>0</v>
      </c>
      <c r="H227" s="522">
        <f>'[11]Depr Exp'!H227</f>
        <v>898607.39999999979</v>
      </c>
      <c r="I227" s="141">
        <f>'[11]Depr Exp'!I227</f>
        <v>0</v>
      </c>
      <c r="J227" s="252">
        <f>'[11]Depr Exp'!J227</f>
        <v>0</v>
      </c>
      <c r="K227" s="522">
        <f>'[11]Depr Exp'!K227</f>
        <v>898607.39999999979</v>
      </c>
      <c r="L227" s="522">
        <f>'[11]Depr Exp'!L227</f>
        <v>0</v>
      </c>
      <c r="M227" s="144"/>
      <c r="N227" s="144"/>
    </row>
    <row r="228" spans="1:14" ht="13.5" thickTop="1">
      <c r="A228" s="264" t="str">
        <f>'[11]Depr Exp'!A228</f>
        <v>C3901 CMN LH, Freeland Bus Ofc</v>
      </c>
      <c r="B228" s="264" t="str">
        <f>'[11]Depr Exp'!B228</f>
        <v>C3901 CMN LH, Freeland Bus Ofc-1</v>
      </c>
      <c r="C228" s="264" t="str">
        <f>'[11]Depr Exp'!C228</f>
        <v>404C</v>
      </c>
      <c r="D228" s="264"/>
      <c r="E228" s="283">
        <f>'[11]Depr Exp'!E228</f>
        <v>43131</v>
      </c>
      <c r="F228" s="525">
        <f>'[11]Depr Exp'!F228</f>
        <v>35885.43</v>
      </c>
      <c r="G228" s="526" t="str">
        <f>'[11]Depr Exp'!G228</f>
        <v>End of Life</v>
      </c>
      <c r="H228" s="527">
        <f>'[11]Depr Exp'!H228</f>
        <v>284.81</v>
      </c>
      <c r="I228" s="525">
        <f>'[11]Depr Exp'!I228</f>
        <v>0</v>
      </c>
      <c r="J228" s="526" t="str">
        <f>'[11]Depr Exp'!J228</f>
        <v>End of Life</v>
      </c>
      <c r="K228" s="528">
        <f>'[11]Depr Exp'!K228</f>
        <v>284.81</v>
      </c>
      <c r="L228" s="527">
        <f>'[11]Depr Exp'!L228</f>
        <v>0</v>
      </c>
      <c r="M228" s="144"/>
      <c r="N228" s="144"/>
    </row>
    <row r="229" spans="1:14">
      <c r="A229" s="264" t="str">
        <f>'[11]Depr Exp'!A229</f>
        <v>C3901 CMN LH, Freeland Bus Ofc</v>
      </c>
      <c r="B229" s="264" t="str">
        <f>'[11]Depr Exp'!B229</f>
        <v>C3901 CMN LH, Freeland Bus Ofc-2</v>
      </c>
      <c r="C229" s="264" t="str">
        <f>'[11]Depr Exp'!C229</f>
        <v>404C</v>
      </c>
      <c r="D229" s="264"/>
      <c r="E229" s="283">
        <f>'[11]Depr Exp'!E229</f>
        <v>43159</v>
      </c>
      <c r="F229" s="525">
        <f>'[11]Depr Exp'!F229</f>
        <v>35600.620000000003</v>
      </c>
      <c r="G229" s="526" t="str">
        <f>'[11]Depr Exp'!G229</f>
        <v>End of Life</v>
      </c>
      <c r="H229" s="527">
        <f>'[11]Depr Exp'!H229</f>
        <v>284.8</v>
      </c>
      <c r="I229" s="525">
        <f>'[11]Depr Exp'!I229</f>
        <v>0</v>
      </c>
      <c r="J229" s="526" t="str">
        <f>'[11]Depr Exp'!J229</f>
        <v>End of Life</v>
      </c>
      <c r="K229" s="528">
        <f>'[11]Depr Exp'!K229</f>
        <v>284.8</v>
      </c>
      <c r="L229" s="527">
        <f>'[11]Depr Exp'!L229</f>
        <v>0</v>
      </c>
      <c r="M229" s="144"/>
      <c r="N229" s="144"/>
    </row>
    <row r="230" spans="1:14">
      <c r="A230" s="264" t="str">
        <f>'[11]Depr Exp'!A230</f>
        <v>C3901 CMN LH, Freeland Bus Ofc</v>
      </c>
      <c r="B230" s="264" t="str">
        <f>'[11]Depr Exp'!B230</f>
        <v>C3901 CMN LH, Freeland Bus Ofc-3</v>
      </c>
      <c r="C230" s="264" t="str">
        <f>'[11]Depr Exp'!C230</f>
        <v>404C</v>
      </c>
      <c r="D230" s="264"/>
      <c r="E230" s="283">
        <f>'[11]Depr Exp'!E230</f>
        <v>43190</v>
      </c>
      <c r="F230" s="525">
        <f>'[11]Depr Exp'!F230</f>
        <v>35315.82</v>
      </c>
      <c r="G230" s="526" t="str">
        <f>'[11]Depr Exp'!G230</f>
        <v>End of Life</v>
      </c>
      <c r="H230" s="527">
        <f>'[11]Depr Exp'!H230</f>
        <v>284.81</v>
      </c>
      <c r="I230" s="525">
        <f>'[11]Depr Exp'!I230</f>
        <v>0</v>
      </c>
      <c r="J230" s="526" t="str">
        <f>'[11]Depr Exp'!J230</f>
        <v>End of Life</v>
      </c>
      <c r="K230" s="528">
        <f>'[11]Depr Exp'!K230</f>
        <v>284.81</v>
      </c>
      <c r="L230" s="527">
        <f>'[11]Depr Exp'!L230</f>
        <v>0</v>
      </c>
      <c r="M230" s="144"/>
      <c r="N230" s="144"/>
    </row>
    <row r="231" spans="1:14">
      <c r="A231" s="264" t="str">
        <f>'[11]Depr Exp'!A231</f>
        <v>C3901 CMN LH, Freeland Bus Ofc</v>
      </c>
      <c r="B231" s="264" t="str">
        <f>'[11]Depr Exp'!B231</f>
        <v>C3901 CMN LH, Freeland Bus Ofc-4</v>
      </c>
      <c r="C231" s="264" t="str">
        <f>'[11]Depr Exp'!C231</f>
        <v>404C</v>
      </c>
      <c r="D231" s="264"/>
      <c r="E231" s="283">
        <f>'[11]Depr Exp'!E231</f>
        <v>43220</v>
      </c>
      <c r="F231" s="525">
        <f>'[11]Depr Exp'!F231</f>
        <v>35031.01</v>
      </c>
      <c r="G231" s="526" t="str">
        <f>'[11]Depr Exp'!G231</f>
        <v>End of Life</v>
      </c>
      <c r="H231" s="527">
        <f>'[11]Depr Exp'!H231</f>
        <v>284.8</v>
      </c>
      <c r="I231" s="525">
        <f>'[11]Depr Exp'!I231</f>
        <v>0</v>
      </c>
      <c r="J231" s="526" t="str">
        <f>'[11]Depr Exp'!J231</f>
        <v>End of Life</v>
      </c>
      <c r="K231" s="528">
        <f>'[11]Depr Exp'!K231</f>
        <v>284.8</v>
      </c>
      <c r="L231" s="527">
        <f>'[11]Depr Exp'!L231</f>
        <v>0</v>
      </c>
      <c r="M231" s="144"/>
      <c r="N231" s="144"/>
    </row>
    <row r="232" spans="1:14">
      <c r="A232" s="264" t="str">
        <f>'[11]Depr Exp'!A232</f>
        <v>C3901 CMN LH, Freeland Bus Ofc</v>
      </c>
      <c r="B232" s="264" t="str">
        <f>'[11]Depr Exp'!B232</f>
        <v>C3901 CMN LH, Freeland Bus Ofc-5</v>
      </c>
      <c r="C232" s="264" t="str">
        <f>'[11]Depr Exp'!C232</f>
        <v>404C</v>
      </c>
      <c r="D232" s="264"/>
      <c r="E232" s="283">
        <f>'[11]Depr Exp'!E232</f>
        <v>43251</v>
      </c>
      <c r="F232" s="525">
        <f>'[11]Depr Exp'!F232</f>
        <v>34746.21</v>
      </c>
      <c r="G232" s="526" t="str">
        <f>'[11]Depr Exp'!G232</f>
        <v>End of Life</v>
      </c>
      <c r="H232" s="527">
        <f>'[11]Depr Exp'!H232</f>
        <v>284.81</v>
      </c>
      <c r="I232" s="525">
        <f>'[11]Depr Exp'!I232</f>
        <v>0</v>
      </c>
      <c r="J232" s="526" t="str">
        <f>'[11]Depr Exp'!J232</f>
        <v>End of Life</v>
      </c>
      <c r="K232" s="528">
        <f>'[11]Depr Exp'!K232</f>
        <v>284.81</v>
      </c>
      <c r="L232" s="527">
        <f>'[11]Depr Exp'!L232</f>
        <v>0</v>
      </c>
      <c r="M232" s="144"/>
      <c r="N232" s="144"/>
    </row>
    <row r="233" spans="1:14">
      <c r="A233" s="264" t="str">
        <f>'[11]Depr Exp'!A233</f>
        <v>C3901 CMN LH, Freeland Bus Ofc</v>
      </c>
      <c r="B233" s="264" t="str">
        <f>'[11]Depr Exp'!B233</f>
        <v>C3901 CMN LH, Freeland Bus Ofc-6</v>
      </c>
      <c r="C233" s="264" t="str">
        <f>'[11]Depr Exp'!C233</f>
        <v>404C</v>
      </c>
      <c r="D233" s="264"/>
      <c r="E233" s="283">
        <f>'[11]Depr Exp'!E233</f>
        <v>43281</v>
      </c>
      <c r="F233" s="525">
        <f>'[11]Depr Exp'!F233</f>
        <v>34461.4</v>
      </c>
      <c r="G233" s="526" t="str">
        <f>'[11]Depr Exp'!G233</f>
        <v>End of Life</v>
      </c>
      <c r="H233" s="527">
        <f>'[11]Depr Exp'!H233</f>
        <v>284.8</v>
      </c>
      <c r="I233" s="525">
        <f>'[11]Depr Exp'!I233</f>
        <v>0</v>
      </c>
      <c r="J233" s="526" t="str">
        <f>'[11]Depr Exp'!J233</f>
        <v>End of Life</v>
      </c>
      <c r="K233" s="528">
        <f>'[11]Depr Exp'!K233</f>
        <v>284.8</v>
      </c>
      <c r="L233" s="527">
        <f>'[11]Depr Exp'!L233</f>
        <v>0</v>
      </c>
      <c r="M233" s="144"/>
      <c r="N233" s="144"/>
    </row>
    <row r="234" spans="1:14">
      <c r="A234" s="264" t="str">
        <f>'[11]Depr Exp'!A234</f>
        <v>C3901 CMN LH, Freeland Bus Ofc</v>
      </c>
      <c r="B234" s="264" t="str">
        <f>'[11]Depr Exp'!B234</f>
        <v>C3901 CMN LH, Freeland Bus Ofc-7</v>
      </c>
      <c r="C234" s="264" t="str">
        <f>'[11]Depr Exp'!C234</f>
        <v>404C</v>
      </c>
      <c r="D234" s="264"/>
      <c r="E234" s="283">
        <f>'[11]Depr Exp'!E234</f>
        <v>43312</v>
      </c>
      <c r="F234" s="525">
        <f>'[11]Depr Exp'!F234</f>
        <v>34176.6</v>
      </c>
      <c r="G234" s="526" t="str">
        <f>'[11]Depr Exp'!G234</f>
        <v>End of Life</v>
      </c>
      <c r="H234" s="527">
        <f>'[11]Depr Exp'!H234</f>
        <v>284.81</v>
      </c>
      <c r="I234" s="525">
        <f>'[11]Depr Exp'!I234</f>
        <v>0</v>
      </c>
      <c r="J234" s="526" t="str">
        <f>'[11]Depr Exp'!J234</f>
        <v>End of Life</v>
      </c>
      <c r="K234" s="528">
        <f>'[11]Depr Exp'!K234</f>
        <v>284.81</v>
      </c>
      <c r="L234" s="527">
        <f>'[11]Depr Exp'!L234</f>
        <v>0</v>
      </c>
      <c r="M234" s="144"/>
      <c r="N234" s="144"/>
    </row>
    <row r="235" spans="1:14">
      <c r="A235" s="264" t="str">
        <f>'[11]Depr Exp'!A235</f>
        <v>C3901 CMN LH, Freeland Bus Ofc</v>
      </c>
      <c r="B235" s="264" t="str">
        <f>'[11]Depr Exp'!B235</f>
        <v>C3901 CMN LH, Freeland Bus Ofc-8</v>
      </c>
      <c r="C235" s="264" t="str">
        <f>'[11]Depr Exp'!C235</f>
        <v>404C</v>
      </c>
      <c r="D235" s="264"/>
      <c r="E235" s="283">
        <f>'[11]Depr Exp'!E235</f>
        <v>43343</v>
      </c>
      <c r="F235" s="525">
        <f>'[11]Depr Exp'!F235</f>
        <v>33891.79</v>
      </c>
      <c r="G235" s="526" t="str">
        <f>'[11]Depr Exp'!G235</f>
        <v>End of Life</v>
      </c>
      <c r="H235" s="527">
        <f>'[11]Depr Exp'!H235</f>
        <v>284.8</v>
      </c>
      <c r="I235" s="525">
        <f>'[11]Depr Exp'!I235</f>
        <v>0</v>
      </c>
      <c r="J235" s="526" t="str">
        <f>'[11]Depr Exp'!J235</f>
        <v>End of Life</v>
      </c>
      <c r="K235" s="528">
        <f>'[11]Depr Exp'!K235</f>
        <v>284.8</v>
      </c>
      <c r="L235" s="527">
        <f>'[11]Depr Exp'!L235</f>
        <v>0</v>
      </c>
      <c r="M235" s="144"/>
      <c r="N235" s="144"/>
    </row>
    <row r="236" spans="1:14">
      <c r="A236" s="264" t="str">
        <f>'[11]Depr Exp'!A236</f>
        <v>C3901 CMN LH, Freeland Bus Ofc</v>
      </c>
      <c r="B236" s="264" t="str">
        <f>'[11]Depr Exp'!B236</f>
        <v>C3901 CMN LH, Freeland Bus Ofc-9</v>
      </c>
      <c r="C236" s="264" t="str">
        <f>'[11]Depr Exp'!C236</f>
        <v>404C</v>
      </c>
      <c r="D236" s="264"/>
      <c r="E236" s="283">
        <f>'[11]Depr Exp'!E236</f>
        <v>43373</v>
      </c>
      <c r="F236" s="525">
        <f>'[11]Depr Exp'!F236</f>
        <v>33606.99</v>
      </c>
      <c r="G236" s="526" t="str">
        <f>'[11]Depr Exp'!G236</f>
        <v>End of Life</v>
      </c>
      <c r="H236" s="527">
        <f>'[11]Depr Exp'!H236</f>
        <v>284.81</v>
      </c>
      <c r="I236" s="525">
        <f>'[11]Depr Exp'!I236</f>
        <v>0</v>
      </c>
      <c r="J236" s="526" t="str">
        <f>'[11]Depr Exp'!J236</f>
        <v>End of Life</v>
      </c>
      <c r="K236" s="528">
        <f>'[11]Depr Exp'!K236</f>
        <v>284.81</v>
      </c>
      <c r="L236" s="527">
        <f>'[11]Depr Exp'!L236</f>
        <v>0</v>
      </c>
      <c r="M236" s="144"/>
      <c r="N236" s="144"/>
    </row>
    <row r="237" spans="1:14">
      <c r="A237" s="264" t="str">
        <f>'[11]Depr Exp'!A237</f>
        <v>C3901 CMN LH, Freeland Bus Ofc</v>
      </c>
      <c r="B237" s="264" t="str">
        <f>'[11]Depr Exp'!B237</f>
        <v>C3901 CMN LH, Freeland Bus Ofc-10</v>
      </c>
      <c r="C237" s="264" t="str">
        <f>'[11]Depr Exp'!C237</f>
        <v>404C</v>
      </c>
      <c r="D237" s="264"/>
      <c r="E237" s="283">
        <f>'[11]Depr Exp'!E237</f>
        <v>43404</v>
      </c>
      <c r="F237" s="525">
        <f>'[11]Depr Exp'!F237</f>
        <v>33322.18</v>
      </c>
      <c r="G237" s="526" t="str">
        <f>'[11]Depr Exp'!G237</f>
        <v>End of Life</v>
      </c>
      <c r="H237" s="527">
        <f>'[11]Depr Exp'!H237</f>
        <v>284.8</v>
      </c>
      <c r="I237" s="525">
        <f>'[11]Depr Exp'!I237</f>
        <v>0</v>
      </c>
      <c r="J237" s="526" t="str">
        <f>'[11]Depr Exp'!J237</f>
        <v>End of Life</v>
      </c>
      <c r="K237" s="528">
        <f>'[11]Depr Exp'!K237</f>
        <v>284.8</v>
      </c>
      <c r="L237" s="527">
        <f>'[11]Depr Exp'!L237</f>
        <v>0</v>
      </c>
      <c r="M237" s="144"/>
      <c r="N237" s="144"/>
    </row>
    <row r="238" spans="1:14">
      <c r="A238" s="264" t="str">
        <f>'[11]Depr Exp'!A238</f>
        <v>C3901 CMN LH, Freeland Bus Ofc</v>
      </c>
      <c r="B238" s="264" t="str">
        <f>'[11]Depr Exp'!B238</f>
        <v>C3901 CMN LH, Freeland Bus Ofc-11</v>
      </c>
      <c r="C238" s="264" t="str">
        <f>'[11]Depr Exp'!C238</f>
        <v>404C</v>
      </c>
      <c r="D238" s="264"/>
      <c r="E238" s="283">
        <f>'[11]Depr Exp'!E238</f>
        <v>43434</v>
      </c>
      <c r="F238" s="525">
        <f>'[11]Depr Exp'!F238</f>
        <v>33037.379999999997</v>
      </c>
      <c r="G238" s="526" t="str">
        <f>'[11]Depr Exp'!G238</f>
        <v>End of Life</v>
      </c>
      <c r="H238" s="527">
        <f>'[11]Depr Exp'!H238</f>
        <v>284.81</v>
      </c>
      <c r="I238" s="525">
        <f>'[11]Depr Exp'!I238</f>
        <v>0</v>
      </c>
      <c r="J238" s="526" t="str">
        <f>'[11]Depr Exp'!J238</f>
        <v>End of Life</v>
      </c>
      <c r="K238" s="528">
        <f>'[11]Depr Exp'!K238</f>
        <v>284.81</v>
      </c>
      <c r="L238" s="527">
        <f>'[11]Depr Exp'!L238</f>
        <v>0</v>
      </c>
      <c r="M238" s="144"/>
      <c r="N238" s="144"/>
    </row>
    <row r="239" spans="1:14">
      <c r="A239" s="264" t="str">
        <f>'[11]Depr Exp'!A239</f>
        <v>C3901 CMN LH, Freeland Bus Ofc</v>
      </c>
      <c r="B239" s="264" t="str">
        <f>'[11]Depr Exp'!B239</f>
        <v>C3901 CMN LH, Freeland Bus Ofc-12</v>
      </c>
      <c r="C239" s="264" t="str">
        <f>'[11]Depr Exp'!C239</f>
        <v>404C</v>
      </c>
      <c r="D239" s="264"/>
      <c r="E239" s="283">
        <f>'[11]Depr Exp'!E239</f>
        <v>43465</v>
      </c>
      <c r="F239" s="525">
        <f>'[11]Depr Exp'!F239</f>
        <v>32752.57</v>
      </c>
      <c r="G239" s="526" t="str">
        <f>'[11]Depr Exp'!G239</f>
        <v>End of Life</v>
      </c>
      <c r="H239" s="527">
        <f>'[11]Depr Exp'!H239</f>
        <v>284.8</v>
      </c>
      <c r="I239" s="525">
        <f>'[11]Depr Exp'!I239</f>
        <v>0</v>
      </c>
      <c r="J239" s="526" t="str">
        <f>'[11]Depr Exp'!J239</f>
        <v>End of Life</v>
      </c>
      <c r="K239" s="528">
        <f>'[11]Depr Exp'!K239</f>
        <v>284.8</v>
      </c>
      <c r="L239" s="527">
        <f>'[11]Depr Exp'!L239</f>
        <v>0</v>
      </c>
      <c r="M239" s="144"/>
      <c r="N239" s="144"/>
    </row>
    <row r="240" spans="1:14" ht="15.75" thickBot="1">
      <c r="A240" s="159" t="str">
        <f>'[11]Depr Exp'!A240</f>
        <v>C3901 CMN LH, Freeland Bus Ofc Total</v>
      </c>
      <c r="B240" s="144">
        <f>'[11]Depr Exp'!B240</f>
        <v>0</v>
      </c>
      <c r="C240" s="502" t="str">
        <f>'[11]Depr Exp'!C240</f>
        <v>CGEN</v>
      </c>
      <c r="D240" s="144"/>
      <c r="E240" s="281" t="str">
        <f>'[11]Depr Exp'!E240</f>
        <v>Total</v>
      </c>
      <c r="F240" s="141">
        <f>'[11]Depr Exp'!F240</f>
        <v>0</v>
      </c>
      <c r="G240" s="252">
        <f>'[11]Depr Exp'!G240</f>
        <v>0</v>
      </c>
      <c r="H240" s="522">
        <f>'[11]Depr Exp'!H240</f>
        <v>3417.6600000000003</v>
      </c>
      <c r="I240" s="141">
        <f>'[11]Depr Exp'!I240</f>
        <v>0</v>
      </c>
      <c r="J240" s="252">
        <f>'[11]Depr Exp'!J240</f>
        <v>0</v>
      </c>
      <c r="K240" s="522">
        <f>'[11]Depr Exp'!K240</f>
        <v>3417.6600000000003</v>
      </c>
      <c r="L240" s="522">
        <f>'[11]Depr Exp'!L240</f>
        <v>0</v>
      </c>
      <c r="M240" s="144"/>
      <c r="N240" s="144"/>
    </row>
    <row r="241" spans="1:14" ht="13.5" thickTop="1">
      <c r="A241" s="264" t="str">
        <f>'[11]Depr Exp'!A241</f>
        <v>C3901 CMN LH, Lincoln Exec Ctr</v>
      </c>
      <c r="B241" s="264" t="str">
        <f>'[11]Depr Exp'!B241</f>
        <v>C3901 CMN LH, Lincoln Exec Ctr-1</v>
      </c>
      <c r="C241" s="264" t="str">
        <f>'[11]Depr Exp'!C241</f>
        <v>404C</v>
      </c>
      <c r="D241" s="264"/>
      <c r="E241" s="283">
        <f>'[11]Depr Exp'!E241</f>
        <v>43131</v>
      </c>
      <c r="F241" s="525">
        <f>'[11]Depr Exp'!F241</f>
        <v>84293.6</v>
      </c>
      <c r="G241" s="526" t="str">
        <f>'[11]Depr Exp'!G241</f>
        <v>End of Life</v>
      </c>
      <c r="H241" s="527">
        <f>'[11]Depr Exp'!H241</f>
        <v>1296.82</v>
      </c>
      <c r="I241" s="525">
        <f>'[11]Depr Exp'!I241</f>
        <v>0</v>
      </c>
      <c r="J241" s="526" t="str">
        <f>'[11]Depr Exp'!J241</f>
        <v>End of Life</v>
      </c>
      <c r="K241" s="528">
        <f>'[11]Depr Exp'!K241</f>
        <v>1296.82</v>
      </c>
      <c r="L241" s="527">
        <f>'[11]Depr Exp'!L241</f>
        <v>0</v>
      </c>
      <c r="M241" s="144"/>
      <c r="N241" s="144"/>
    </row>
    <row r="242" spans="1:14">
      <c r="A242" s="264" t="str">
        <f>'[11]Depr Exp'!A242</f>
        <v>C3901 CMN LH, Lincoln Exec Ctr</v>
      </c>
      <c r="B242" s="264" t="str">
        <f>'[11]Depr Exp'!B242</f>
        <v>C3901 CMN LH, Lincoln Exec Ctr-2</v>
      </c>
      <c r="C242" s="264" t="str">
        <f>'[11]Depr Exp'!C242</f>
        <v>404C</v>
      </c>
      <c r="D242" s="264"/>
      <c r="E242" s="283">
        <f>'[11]Depr Exp'!E242</f>
        <v>43159</v>
      </c>
      <c r="F242" s="525">
        <f>'[11]Depr Exp'!F242</f>
        <v>82996.78</v>
      </c>
      <c r="G242" s="526" t="str">
        <f>'[11]Depr Exp'!G242</f>
        <v>End of Life</v>
      </c>
      <c r="H242" s="527">
        <f>'[11]Depr Exp'!H242</f>
        <v>1296.82</v>
      </c>
      <c r="I242" s="525">
        <f>'[11]Depr Exp'!I242</f>
        <v>0</v>
      </c>
      <c r="J242" s="526" t="str">
        <f>'[11]Depr Exp'!J242</f>
        <v>End of Life</v>
      </c>
      <c r="K242" s="528">
        <f>'[11]Depr Exp'!K242</f>
        <v>1296.82</v>
      </c>
      <c r="L242" s="527">
        <f>'[11]Depr Exp'!L242</f>
        <v>0</v>
      </c>
      <c r="M242" s="144"/>
      <c r="N242" s="144"/>
    </row>
    <row r="243" spans="1:14">
      <c r="A243" s="264" t="str">
        <f>'[11]Depr Exp'!A243</f>
        <v>C3901 CMN LH, Lincoln Exec Ctr</v>
      </c>
      <c r="B243" s="264" t="str">
        <f>'[11]Depr Exp'!B243</f>
        <v>C3901 CMN LH, Lincoln Exec Ctr-3</v>
      </c>
      <c r="C243" s="264" t="str">
        <f>'[11]Depr Exp'!C243</f>
        <v>404C</v>
      </c>
      <c r="D243" s="264"/>
      <c r="E243" s="283">
        <f>'[11]Depr Exp'!E243</f>
        <v>43190</v>
      </c>
      <c r="F243" s="525">
        <f>'[11]Depr Exp'!F243</f>
        <v>81699.960000000006</v>
      </c>
      <c r="G243" s="526" t="str">
        <f>'[11]Depr Exp'!G243</f>
        <v>End of Life</v>
      </c>
      <c r="H243" s="527">
        <f>'[11]Depr Exp'!H243</f>
        <v>1296.82</v>
      </c>
      <c r="I243" s="525">
        <f>'[11]Depr Exp'!I243</f>
        <v>0</v>
      </c>
      <c r="J243" s="526" t="str">
        <f>'[11]Depr Exp'!J243</f>
        <v>End of Life</v>
      </c>
      <c r="K243" s="528">
        <f>'[11]Depr Exp'!K243</f>
        <v>1296.82</v>
      </c>
      <c r="L243" s="527">
        <f>'[11]Depr Exp'!L243</f>
        <v>0</v>
      </c>
      <c r="M243" s="144"/>
      <c r="N243" s="144"/>
    </row>
    <row r="244" spans="1:14">
      <c r="A244" s="264" t="str">
        <f>'[11]Depr Exp'!A244</f>
        <v>C3901 CMN LH, Lincoln Exec Ctr</v>
      </c>
      <c r="B244" s="264" t="str">
        <f>'[11]Depr Exp'!B244</f>
        <v>C3901 CMN LH, Lincoln Exec Ctr-4</v>
      </c>
      <c r="C244" s="264" t="str">
        <f>'[11]Depr Exp'!C244</f>
        <v>404C</v>
      </c>
      <c r="D244" s="264"/>
      <c r="E244" s="283">
        <f>'[11]Depr Exp'!E244</f>
        <v>43220</v>
      </c>
      <c r="F244" s="525">
        <f>'[11]Depr Exp'!F244</f>
        <v>80403.14</v>
      </c>
      <c r="G244" s="526" t="str">
        <f>'[11]Depr Exp'!G244</f>
        <v>End of Life</v>
      </c>
      <c r="H244" s="527">
        <f>'[11]Depr Exp'!H244</f>
        <v>1296.82</v>
      </c>
      <c r="I244" s="525">
        <f>'[11]Depr Exp'!I244</f>
        <v>0</v>
      </c>
      <c r="J244" s="526" t="str">
        <f>'[11]Depr Exp'!J244</f>
        <v>End of Life</v>
      </c>
      <c r="K244" s="528">
        <f>'[11]Depr Exp'!K244</f>
        <v>1296.82</v>
      </c>
      <c r="L244" s="527">
        <f>'[11]Depr Exp'!L244</f>
        <v>0</v>
      </c>
      <c r="M244" s="144"/>
      <c r="N244" s="144"/>
    </row>
    <row r="245" spans="1:14">
      <c r="A245" s="264" t="str">
        <f>'[11]Depr Exp'!A245</f>
        <v>C3901 CMN LH, Lincoln Exec Ctr</v>
      </c>
      <c r="B245" s="264" t="str">
        <f>'[11]Depr Exp'!B245</f>
        <v>C3901 CMN LH, Lincoln Exec Ctr-5</v>
      </c>
      <c r="C245" s="264" t="str">
        <f>'[11]Depr Exp'!C245</f>
        <v>404C</v>
      </c>
      <c r="D245" s="264"/>
      <c r="E245" s="283">
        <f>'[11]Depr Exp'!E245</f>
        <v>43251</v>
      </c>
      <c r="F245" s="525">
        <f>'[11]Depr Exp'!F245</f>
        <v>79106.320000000007</v>
      </c>
      <c r="G245" s="526" t="str">
        <f>'[11]Depr Exp'!G245</f>
        <v>End of Life</v>
      </c>
      <c r="H245" s="527">
        <f>'[11]Depr Exp'!H245</f>
        <v>1296.82</v>
      </c>
      <c r="I245" s="525">
        <f>'[11]Depr Exp'!I245</f>
        <v>0</v>
      </c>
      <c r="J245" s="526" t="str">
        <f>'[11]Depr Exp'!J245</f>
        <v>End of Life</v>
      </c>
      <c r="K245" s="528">
        <f>'[11]Depr Exp'!K245</f>
        <v>1296.82</v>
      </c>
      <c r="L245" s="527">
        <f>'[11]Depr Exp'!L245</f>
        <v>0</v>
      </c>
      <c r="M245" s="144"/>
      <c r="N245" s="144"/>
    </row>
    <row r="246" spans="1:14">
      <c r="A246" s="264" t="str">
        <f>'[11]Depr Exp'!A246</f>
        <v>C3901 CMN LH, Lincoln Exec Ctr</v>
      </c>
      <c r="B246" s="264" t="str">
        <f>'[11]Depr Exp'!B246</f>
        <v>C3901 CMN LH, Lincoln Exec Ctr-6</v>
      </c>
      <c r="C246" s="264" t="str">
        <f>'[11]Depr Exp'!C246</f>
        <v>404C</v>
      </c>
      <c r="D246" s="264"/>
      <c r="E246" s="283">
        <f>'[11]Depr Exp'!E246</f>
        <v>43281</v>
      </c>
      <c r="F246" s="525">
        <f>'[11]Depr Exp'!F246</f>
        <v>77809.5</v>
      </c>
      <c r="G246" s="526" t="str">
        <f>'[11]Depr Exp'!G246</f>
        <v>End of Life</v>
      </c>
      <c r="H246" s="527">
        <f>'[11]Depr Exp'!H246</f>
        <v>1296.83</v>
      </c>
      <c r="I246" s="525">
        <f>'[11]Depr Exp'!I246</f>
        <v>0</v>
      </c>
      <c r="J246" s="526" t="str">
        <f>'[11]Depr Exp'!J246</f>
        <v>End of Life</v>
      </c>
      <c r="K246" s="528">
        <f>'[11]Depr Exp'!K246</f>
        <v>1296.83</v>
      </c>
      <c r="L246" s="527">
        <f>'[11]Depr Exp'!L246</f>
        <v>0</v>
      </c>
      <c r="M246" s="144"/>
      <c r="N246" s="144"/>
    </row>
    <row r="247" spans="1:14">
      <c r="A247" s="264" t="str">
        <f>'[11]Depr Exp'!A247</f>
        <v>C3901 CMN LH, Lincoln Exec Ctr</v>
      </c>
      <c r="B247" s="264" t="str">
        <f>'[11]Depr Exp'!B247</f>
        <v>C3901 CMN LH, Lincoln Exec Ctr-7</v>
      </c>
      <c r="C247" s="264" t="str">
        <f>'[11]Depr Exp'!C247</f>
        <v>404C</v>
      </c>
      <c r="D247" s="264"/>
      <c r="E247" s="283">
        <f>'[11]Depr Exp'!E247</f>
        <v>43312</v>
      </c>
      <c r="F247" s="525">
        <f>'[11]Depr Exp'!F247</f>
        <v>76512.67</v>
      </c>
      <c r="G247" s="526" t="str">
        <f>'[11]Depr Exp'!G247</f>
        <v>End of Life</v>
      </c>
      <c r="H247" s="527">
        <f>'[11]Depr Exp'!H247</f>
        <v>1296.82</v>
      </c>
      <c r="I247" s="525">
        <f>'[11]Depr Exp'!I247</f>
        <v>0</v>
      </c>
      <c r="J247" s="526" t="str">
        <f>'[11]Depr Exp'!J247</f>
        <v>End of Life</v>
      </c>
      <c r="K247" s="528">
        <f>'[11]Depr Exp'!K247</f>
        <v>1296.82</v>
      </c>
      <c r="L247" s="527">
        <f>'[11]Depr Exp'!L247</f>
        <v>0</v>
      </c>
      <c r="M247" s="144"/>
      <c r="N247" s="144"/>
    </row>
    <row r="248" spans="1:14">
      <c r="A248" s="264" t="str">
        <f>'[11]Depr Exp'!A248</f>
        <v>C3901 CMN LH, Lincoln Exec Ctr</v>
      </c>
      <c r="B248" s="264" t="str">
        <f>'[11]Depr Exp'!B248</f>
        <v>C3901 CMN LH, Lincoln Exec Ctr-8</v>
      </c>
      <c r="C248" s="264" t="str">
        <f>'[11]Depr Exp'!C248</f>
        <v>404C</v>
      </c>
      <c r="D248" s="264"/>
      <c r="E248" s="283">
        <f>'[11]Depr Exp'!E248</f>
        <v>43343</v>
      </c>
      <c r="F248" s="525">
        <f>'[11]Depr Exp'!F248</f>
        <v>75215.850000000006</v>
      </c>
      <c r="G248" s="526" t="str">
        <f>'[11]Depr Exp'!G248</f>
        <v>End of Life</v>
      </c>
      <c r="H248" s="527">
        <f>'[11]Depr Exp'!H248</f>
        <v>1296.83</v>
      </c>
      <c r="I248" s="525">
        <f>'[11]Depr Exp'!I248</f>
        <v>0</v>
      </c>
      <c r="J248" s="526" t="str">
        <f>'[11]Depr Exp'!J248</f>
        <v>End of Life</v>
      </c>
      <c r="K248" s="528">
        <f>'[11]Depr Exp'!K248</f>
        <v>1296.83</v>
      </c>
      <c r="L248" s="527">
        <f>'[11]Depr Exp'!L248</f>
        <v>0</v>
      </c>
      <c r="M248" s="144"/>
      <c r="N248" s="144"/>
    </row>
    <row r="249" spans="1:14">
      <c r="A249" s="264" t="str">
        <f>'[11]Depr Exp'!A249</f>
        <v>C3901 CMN LH, Lincoln Exec Ctr</v>
      </c>
      <c r="B249" s="264" t="str">
        <f>'[11]Depr Exp'!B249</f>
        <v>C3901 CMN LH, Lincoln Exec Ctr-9</v>
      </c>
      <c r="C249" s="264" t="str">
        <f>'[11]Depr Exp'!C249</f>
        <v>404C</v>
      </c>
      <c r="D249" s="264"/>
      <c r="E249" s="283">
        <f>'[11]Depr Exp'!E249</f>
        <v>43373</v>
      </c>
      <c r="F249" s="525">
        <f>'[11]Depr Exp'!F249</f>
        <v>73919.02</v>
      </c>
      <c r="G249" s="526" t="str">
        <f>'[11]Depr Exp'!G249</f>
        <v>End of Life</v>
      </c>
      <c r="H249" s="527">
        <f>'[11]Depr Exp'!H249</f>
        <v>1296.82</v>
      </c>
      <c r="I249" s="525">
        <f>'[11]Depr Exp'!I249</f>
        <v>0</v>
      </c>
      <c r="J249" s="526" t="str">
        <f>'[11]Depr Exp'!J249</f>
        <v>End of Life</v>
      </c>
      <c r="K249" s="528">
        <f>'[11]Depr Exp'!K249</f>
        <v>1296.82</v>
      </c>
      <c r="L249" s="527">
        <f>'[11]Depr Exp'!L249</f>
        <v>0</v>
      </c>
      <c r="M249" s="144"/>
      <c r="N249" s="144"/>
    </row>
    <row r="250" spans="1:14">
      <c r="A250" s="264" t="str">
        <f>'[11]Depr Exp'!A250</f>
        <v>C3901 CMN LH, Lincoln Exec Ctr</v>
      </c>
      <c r="B250" s="264" t="str">
        <f>'[11]Depr Exp'!B250</f>
        <v>C3901 CMN LH, Lincoln Exec Ctr-10</v>
      </c>
      <c r="C250" s="264" t="str">
        <f>'[11]Depr Exp'!C250</f>
        <v>404C</v>
      </c>
      <c r="D250" s="264"/>
      <c r="E250" s="283">
        <f>'[11]Depr Exp'!E250</f>
        <v>43404</v>
      </c>
      <c r="F250" s="525">
        <f>'[11]Depr Exp'!F250</f>
        <v>72622.2</v>
      </c>
      <c r="G250" s="526" t="str">
        <f>'[11]Depr Exp'!G250</f>
        <v>End of Life</v>
      </c>
      <c r="H250" s="527">
        <f>'[11]Depr Exp'!H250</f>
        <v>1296.83</v>
      </c>
      <c r="I250" s="525">
        <f>'[11]Depr Exp'!I250</f>
        <v>0</v>
      </c>
      <c r="J250" s="526" t="str">
        <f>'[11]Depr Exp'!J250</f>
        <v>End of Life</v>
      </c>
      <c r="K250" s="528">
        <f>'[11]Depr Exp'!K250</f>
        <v>1296.83</v>
      </c>
      <c r="L250" s="527">
        <f>'[11]Depr Exp'!L250</f>
        <v>0</v>
      </c>
      <c r="M250" s="144"/>
      <c r="N250" s="144"/>
    </row>
    <row r="251" spans="1:14">
      <c r="A251" s="264" t="str">
        <f>'[11]Depr Exp'!A251</f>
        <v>C3901 CMN LH, Lincoln Exec Ctr</v>
      </c>
      <c r="B251" s="264" t="str">
        <f>'[11]Depr Exp'!B251</f>
        <v>C3901 CMN LH, Lincoln Exec Ctr-11</v>
      </c>
      <c r="C251" s="264" t="str">
        <f>'[11]Depr Exp'!C251</f>
        <v>404C</v>
      </c>
      <c r="D251" s="264"/>
      <c r="E251" s="283">
        <f>'[11]Depr Exp'!E251</f>
        <v>43434</v>
      </c>
      <c r="F251" s="525">
        <f>'[11]Depr Exp'!F251</f>
        <v>71325.37</v>
      </c>
      <c r="G251" s="526" t="str">
        <f>'[11]Depr Exp'!G251</f>
        <v>End of Life</v>
      </c>
      <c r="H251" s="527">
        <f>'[11]Depr Exp'!H251</f>
        <v>1296.82</v>
      </c>
      <c r="I251" s="525">
        <f>'[11]Depr Exp'!I251</f>
        <v>0</v>
      </c>
      <c r="J251" s="526" t="str">
        <f>'[11]Depr Exp'!J251</f>
        <v>End of Life</v>
      </c>
      <c r="K251" s="528">
        <f>'[11]Depr Exp'!K251</f>
        <v>1296.82</v>
      </c>
      <c r="L251" s="527">
        <f>'[11]Depr Exp'!L251</f>
        <v>0</v>
      </c>
      <c r="M251" s="144"/>
      <c r="N251" s="144"/>
    </row>
    <row r="252" spans="1:14">
      <c r="A252" s="264" t="str">
        <f>'[11]Depr Exp'!A252</f>
        <v>C3901 CMN LH, Lincoln Exec Ctr</v>
      </c>
      <c r="B252" s="264" t="str">
        <f>'[11]Depr Exp'!B252</f>
        <v>C3901 CMN LH, Lincoln Exec Ctr-12</v>
      </c>
      <c r="C252" s="264" t="str">
        <f>'[11]Depr Exp'!C252</f>
        <v>404C</v>
      </c>
      <c r="D252" s="264"/>
      <c r="E252" s="283">
        <f>'[11]Depr Exp'!E252</f>
        <v>43465</v>
      </c>
      <c r="F252" s="525">
        <f>'[11]Depr Exp'!F252</f>
        <v>70028.55</v>
      </c>
      <c r="G252" s="526" t="str">
        <f>'[11]Depr Exp'!G252</f>
        <v>End of Life</v>
      </c>
      <c r="H252" s="527">
        <f>'[11]Depr Exp'!H252</f>
        <v>1296.83</v>
      </c>
      <c r="I252" s="525">
        <f>'[11]Depr Exp'!I252</f>
        <v>0</v>
      </c>
      <c r="J252" s="526" t="str">
        <f>'[11]Depr Exp'!J252</f>
        <v>End of Life</v>
      </c>
      <c r="K252" s="528">
        <f>'[11]Depr Exp'!K252</f>
        <v>1296.83</v>
      </c>
      <c r="L252" s="527">
        <f>'[11]Depr Exp'!L252</f>
        <v>0</v>
      </c>
      <c r="M252" s="144"/>
      <c r="N252" s="144"/>
    </row>
    <row r="253" spans="1:14" ht="15.75" thickBot="1">
      <c r="A253" s="159" t="str">
        <f>'[11]Depr Exp'!A253</f>
        <v>C3901 CMN LH, Lincoln Exec Ctr Total</v>
      </c>
      <c r="B253" s="144">
        <f>'[11]Depr Exp'!B253</f>
        <v>0</v>
      </c>
      <c r="C253" s="502" t="str">
        <f>'[11]Depr Exp'!C253</f>
        <v>CGEN</v>
      </c>
      <c r="D253" s="144"/>
      <c r="E253" s="281" t="str">
        <f>'[11]Depr Exp'!E253</f>
        <v>Total</v>
      </c>
      <c r="F253" s="141">
        <f>'[11]Depr Exp'!F253</f>
        <v>0</v>
      </c>
      <c r="G253" s="252">
        <f>'[11]Depr Exp'!G253</f>
        <v>0</v>
      </c>
      <c r="H253" s="522">
        <f>'[11]Depr Exp'!H253</f>
        <v>15561.88</v>
      </c>
      <c r="I253" s="141">
        <f>'[11]Depr Exp'!I253</f>
        <v>0</v>
      </c>
      <c r="J253" s="252">
        <f>'[11]Depr Exp'!J253</f>
        <v>0</v>
      </c>
      <c r="K253" s="522">
        <f>'[11]Depr Exp'!K253</f>
        <v>15561.88</v>
      </c>
      <c r="L253" s="522">
        <f>'[11]Depr Exp'!L253</f>
        <v>0</v>
      </c>
      <c r="M253" s="144"/>
      <c r="N253" s="144"/>
    </row>
    <row r="254" spans="1:14" ht="13.5" thickTop="1">
      <c r="A254" s="529" t="str">
        <f>'[11]Depr Exp'!A254</f>
        <v>C3901 CMN LH, PSE Building</v>
      </c>
      <c r="B254" s="529" t="str">
        <f>'[11]Depr Exp'!B254</f>
        <v>C3901 CMN LH, PSE Building-1</v>
      </c>
      <c r="C254" s="529" t="str">
        <f>'[11]Depr Exp'!C254</f>
        <v>404C</v>
      </c>
      <c r="D254" s="529"/>
      <c r="E254" s="530">
        <f>'[11]Depr Exp'!E254</f>
        <v>43131</v>
      </c>
      <c r="F254" s="531">
        <f>'[11]Depr Exp'!F254</f>
        <v>152066.07</v>
      </c>
      <c r="G254" s="532" t="str">
        <f>'[11]Depr Exp'!G254</f>
        <v>End of Life</v>
      </c>
      <c r="H254" s="533">
        <f>'[11]Depr Exp'!H254</f>
        <v>21723.72</v>
      </c>
      <c r="I254" s="531">
        <f>'[11]Depr Exp'!I254</f>
        <v>0</v>
      </c>
      <c r="J254" s="532" t="str">
        <f>'[11]Depr Exp'!J254</f>
        <v>End of Life</v>
      </c>
      <c r="K254" s="534">
        <f>'[11]Depr Exp'!K254</f>
        <v>0</v>
      </c>
      <c r="L254" s="533">
        <f>'[11]Depr Exp'!L254</f>
        <v>-21723.72</v>
      </c>
      <c r="M254" s="144"/>
      <c r="N254" s="144"/>
    </row>
    <row r="255" spans="1:14">
      <c r="A255" s="529" t="str">
        <f>'[11]Depr Exp'!A255</f>
        <v>C3901 CMN LH, PSE Building</v>
      </c>
      <c r="B255" s="529" t="str">
        <f>'[11]Depr Exp'!B255</f>
        <v>C3901 CMN LH, PSE Building-2</v>
      </c>
      <c r="C255" s="529" t="str">
        <f>'[11]Depr Exp'!C255</f>
        <v>404C</v>
      </c>
      <c r="D255" s="529"/>
      <c r="E255" s="530">
        <f>'[11]Depr Exp'!E255</f>
        <v>43159</v>
      </c>
      <c r="F255" s="531">
        <f>'[11]Depr Exp'!F255</f>
        <v>130342.35</v>
      </c>
      <c r="G255" s="532" t="str">
        <f>'[11]Depr Exp'!G255</f>
        <v>End of Life</v>
      </c>
      <c r="H255" s="533">
        <f>'[11]Depr Exp'!H255</f>
        <v>21723.73</v>
      </c>
      <c r="I255" s="531">
        <f>'[11]Depr Exp'!I255</f>
        <v>0</v>
      </c>
      <c r="J255" s="532" t="str">
        <f>'[11]Depr Exp'!J255</f>
        <v>End of Life</v>
      </c>
      <c r="K255" s="534">
        <f>'[11]Depr Exp'!K255</f>
        <v>0</v>
      </c>
      <c r="L255" s="533">
        <f>'[11]Depr Exp'!L255</f>
        <v>-21723.73</v>
      </c>
      <c r="M255" s="144"/>
      <c r="N255" s="144"/>
    </row>
    <row r="256" spans="1:14">
      <c r="A256" s="529" t="str">
        <f>'[11]Depr Exp'!A256</f>
        <v>C3901 CMN LH, PSE Building</v>
      </c>
      <c r="B256" s="529" t="str">
        <f>'[11]Depr Exp'!B256</f>
        <v>C3901 CMN LH, PSE Building-3</v>
      </c>
      <c r="C256" s="529" t="str">
        <f>'[11]Depr Exp'!C256</f>
        <v>404C</v>
      </c>
      <c r="D256" s="529"/>
      <c r="E256" s="530">
        <f>'[11]Depr Exp'!E256</f>
        <v>43190</v>
      </c>
      <c r="F256" s="531">
        <f>'[11]Depr Exp'!F256</f>
        <v>108618.62</v>
      </c>
      <c r="G256" s="532" t="str">
        <f>'[11]Depr Exp'!G256</f>
        <v>End of Life</v>
      </c>
      <c r="H256" s="533">
        <f>'[11]Depr Exp'!H256</f>
        <v>21723.72</v>
      </c>
      <c r="I256" s="531">
        <f>'[11]Depr Exp'!I256</f>
        <v>0</v>
      </c>
      <c r="J256" s="532" t="str">
        <f>'[11]Depr Exp'!J256</f>
        <v>End of Life</v>
      </c>
      <c r="K256" s="534">
        <f>'[11]Depr Exp'!K256</f>
        <v>0</v>
      </c>
      <c r="L256" s="533">
        <f>'[11]Depr Exp'!L256</f>
        <v>-21723.72</v>
      </c>
      <c r="M256" s="144"/>
      <c r="N256" s="144"/>
    </row>
    <row r="257" spans="1:14">
      <c r="A257" s="529" t="str">
        <f>'[11]Depr Exp'!A257</f>
        <v>C3901 CMN LH, PSE Building</v>
      </c>
      <c r="B257" s="529" t="str">
        <f>'[11]Depr Exp'!B257</f>
        <v>C3901 CMN LH, PSE Building-4</v>
      </c>
      <c r="C257" s="529" t="str">
        <f>'[11]Depr Exp'!C257</f>
        <v>404C</v>
      </c>
      <c r="D257" s="529"/>
      <c r="E257" s="530">
        <f>'[11]Depr Exp'!E257</f>
        <v>43220</v>
      </c>
      <c r="F257" s="531">
        <f>'[11]Depr Exp'!F257</f>
        <v>86894.9</v>
      </c>
      <c r="G257" s="532" t="str">
        <f>'[11]Depr Exp'!G257</f>
        <v>End of Life</v>
      </c>
      <c r="H257" s="533">
        <f>'[11]Depr Exp'!H257</f>
        <v>21723.73</v>
      </c>
      <c r="I257" s="531">
        <f>'[11]Depr Exp'!I257</f>
        <v>0</v>
      </c>
      <c r="J257" s="532" t="str">
        <f>'[11]Depr Exp'!J257</f>
        <v>End of Life</v>
      </c>
      <c r="K257" s="534">
        <f>'[11]Depr Exp'!K257</f>
        <v>0</v>
      </c>
      <c r="L257" s="533">
        <f>'[11]Depr Exp'!L257</f>
        <v>-21723.73</v>
      </c>
      <c r="M257" s="144"/>
      <c r="N257" s="144"/>
    </row>
    <row r="258" spans="1:14">
      <c r="A258" s="529" t="str">
        <f>'[11]Depr Exp'!A258</f>
        <v>C3901 CMN LH, PSE Building</v>
      </c>
      <c r="B258" s="529" t="str">
        <f>'[11]Depr Exp'!B258</f>
        <v>C3901 CMN LH, PSE Building-5</v>
      </c>
      <c r="C258" s="529" t="str">
        <f>'[11]Depr Exp'!C258</f>
        <v>404C</v>
      </c>
      <c r="D258" s="529"/>
      <c r="E258" s="530">
        <f>'[11]Depr Exp'!E258</f>
        <v>43251</v>
      </c>
      <c r="F258" s="531">
        <f>'[11]Depr Exp'!F258</f>
        <v>65171.17</v>
      </c>
      <c r="G258" s="532" t="str">
        <f>'[11]Depr Exp'!G258</f>
        <v>End of Life</v>
      </c>
      <c r="H258" s="533">
        <f>'[11]Depr Exp'!H258</f>
        <v>21723.72</v>
      </c>
      <c r="I258" s="531">
        <f>'[11]Depr Exp'!I258</f>
        <v>0</v>
      </c>
      <c r="J258" s="532" t="str">
        <f>'[11]Depr Exp'!J258</f>
        <v>End of Life</v>
      </c>
      <c r="K258" s="534">
        <f>'[11]Depr Exp'!K258</f>
        <v>0</v>
      </c>
      <c r="L258" s="533">
        <f>'[11]Depr Exp'!L258</f>
        <v>-21723.72</v>
      </c>
      <c r="M258" s="144"/>
      <c r="N258" s="144"/>
    </row>
    <row r="259" spans="1:14">
      <c r="A259" s="529" t="str">
        <f>'[11]Depr Exp'!A259</f>
        <v>C3901 CMN LH, PSE Building</v>
      </c>
      <c r="B259" s="529" t="str">
        <f>'[11]Depr Exp'!B259</f>
        <v>C3901 CMN LH, PSE Building-6</v>
      </c>
      <c r="C259" s="529" t="str">
        <f>'[11]Depr Exp'!C259</f>
        <v>404C</v>
      </c>
      <c r="D259" s="529"/>
      <c r="E259" s="530">
        <f>'[11]Depr Exp'!E259</f>
        <v>43281</v>
      </c>
      <c r="F259" s="531">
        <f>'[11]Depr Exp'!F259</f>
        <v>43447.45</v>
      </c>
      <c r="G259" s="532" t="str">
        <f>'[11]Depr Exp'!G259</f>
        <v>End of Life</v>
      </c>
      <c r="H259" s="533">
        <f>'[11]Depr Exp'!H259</f>
        <v>21723.73</v>
      </c>
      <c r="I259" s="531">
        <f>'[11]Depr Exp'!I259</f>
        <v>0</v>
      </c>
      <c r="J259" s="532" t="str">
        <f>'[11]Depr Exp'!J259</f>
        <v>End of Life</v>
      </c>
      <c r="K259" s="534">
        <f>'[11]Depr Exp'!K259</f>
        <v>0</v>
      </c>
      <c r="L259" s="533">
        <f>'[11]Depr Exp'!L259</f>
        <v>-21723.73</v>
      </c>
      <c r="M259" s="144"/>
      <c r="N259" s="144"/>
    </row>
    <row r="260" spans="1:14">
      <c r="A260" s="529" t="str">
        <f>'[11]Depr Exp'!A260</f>
        <v>C3901 CMN LH, PSE Building</v>
      </c>
      <c r="B260" s="529" t="str">
        <f>'[11]Depr Exp'!B260</f>
        <v>C3901 CMN LH, PSE Building-7</v>
      </c>
      <c r="C260" s="529" t="str">
        <f>'[11]Depr Exp'!C260</f>
        <v>404C</v>
      </c>
      <c r="D260" s="529"/>
      <c r="E260" s="530">
        <f>'[11]Depr Exp'!E260</f>
        <v>43312</v>
      </c>
      <c r="F260" s="531">
        <f>'[11]Depr Exp'!F260</f>
        <v>21723.72</v>
      </c>
      <c r="G260" s="532" t="str">
        <f>'[11]Depr Exp'!G260</f>
        <v>End of Life</v>
      </c>
      <c r="H260" s="533">
        <f>'[11]Depr Exp'!H260</f>
        <v>21723.72</v>
      </c>
      <c r="I260" s="531">
        <f>'[11]Depr Exp'!I260</f>
        <v>0</v>
      </c>
      <c r="J260" s="532" t="str">
        <f>'[11]Depr Exp'!J260</f>
        <v>End of Life</v>
      </c>
      <c r="K260" s="534">
        <f>'[11]Depr Exp'!K260</f>
        <v>0</v>
      </c>
      <c r="L260" s="533">
        <f>'[11]Depr Exp'!L260</f>
        <v>-21723.72</v>
      </c>
      <c r="M260" s="144"/>
      <c r="N260" s="144"/>
    </row>
    <row r="261" spans="1:14">
      <c r="A261" s="529" t="str">
        <f>'[11]Depr Exp'!A261</f>
        <v>C3901 CMN LH, PSE Building</v>
      </c>
      <c r="B261" s="529" t="str">
        <f>'[11]Depr Exp'!B261</f>
        <v>C3901 CMN LH, PSE Building-8</v>
      </c>
      <c r="C261" s="529" t="str">
        <f>'[11]Depr Exp'!C261</f>
        <v>404C</v>
      </c>
      <c r="D261" s="529"/>
      <c r="E261" s="530">
        <f>'[11]Depr Exp'!E261</f>
        <v>43343</v>
      </c>
      <c r="F261" s="531">
        <f>'[11]Depr Exp'!F261</f>
        <v>0</v>
      </c>
      <c r="G261" s="532" t="str">
        <f>'[11]Depr Exp'!G261</f>
        <v>End of Life</v>
      </c>
      <c r="H261" s="533">
        <f>'[11]Depr Exp'!H261</f>
        <v>0</v>
      </c>
      <c r="I261" s="531">
        <f>'[11]Depr Exp'!I261</f>
        <v>0</v>
      </c>
      <c r="J261" s="532" t="str">
        <f>'[11]Depr Exp'!J261</f>
        <v>End of Life</v>
      </c>
      <c r="K261" s="534">
        <f>'[11]Depr Exp'!K261</f>
        <v>0</v>
      </c>
      <c r="L261" s="533">
        <f>'[11]Depr Exp'!L261</f>
        <v>0</v>
      </c>
      <c r="M261" s="144"/>
      <c r="N261" s="144"/>
    </row>
    <row r="262" spans="1:14">
      <c r="A262" s="529" t="str">
        <f>'[11]Depr Exp'!A262</f>
        <v>C3901 CMN LH, PSE Building</v>
      </c>
      <c r="B262" s="529" t="str">
        <f>'[11]Depr Exp'!B262</f>
        <v>C3901 CMN LH, PSE Building-9</v>
      </c>
      <c r="C262" s="529" t="str">
        <f>'[11]Depr Exp'!C262</f>
        <v>404C</v>
      </c>
      <c r="D262" s="529"/>
      <c r="E262" s="530">
        <f>'[11]Depr Exp'!E262</f>
        <v>43373</v>
      </c>
      <c r="F262" s="531">
        <f>'[11]Depr Exp'!F262</f>
        <v>0</v>
      </c>
      <c r="G262" s="532" t="str">
        <f>'[11]Depr Exp'!G262</f>
        <v>End of Life</v>
      </c>
      <c r="H262" s="533">
        <f>'[11]Depr Exp'!H262</f>
        <v>0</v>
      </c>
      <c r="I262" s="531">
        <f>'[11]Depr Exp'!I262</f>
        <v>0</v>
      </c>
      <c r="J262" s="532" t="str">
        <f>'[11]Depr Exp'!J262</f>
        <v>End of Life</v>
      </c>
      <c r="K262" s="534">
        <f>'[11]Depr Exp'!K262</f>
        <v>0</v>
      </c>
      <c r="L262" s="533">
        <f>'[11]Depr Exp'!L262</f>
        <v>0</v>
      </c>
      <c r="M262" s="144"/>
      <c r="N262" s="144"/>
    </row>
    <row r="263" spans="1:14">
      <c r="A263" s="529" t="str">
        <f>'[11]Depr Exp'!A263</f>
        <v>C3901 CMN LH, PSE Building</v>
      </c>
      <c r="B263" s="529" t="str">
        <f>'[11]Depr Exp'!B263</f>
        <v>C3901 CMN LH, PSE Building-10</v>
      </c>
      <c r="C263" s="529" t="str">
        <f>'[11]Depr Exp'!C263</f>
        <v>404C</v>
      </c>
      <c r="D263" s="529"/>
      <c r="E263" s="530">
        <f>'[11]Depr Exp'!E263</f>
        <v>43404</v>
      </c>
      <c r="F263" s="531">
        <f>'[11]Depr Exp'!F263</f>
        <v>0</v>
      </c>
      <c r="G263" s="532" t="str">
        <f>'[11]Depr Exp'!G263</f>
        <v>End of Life</v>
      </c>
      <c r="H263" s="533">
        <f>'[11]Depr Exp'!H263</f>
        <v>0</v>
      </c>
      <c r="I263" s="531">
        <f>'[11]Depr Exp'!I263</f>
        <v>0</v>
      </c>
      <c r="J263" s="532" t="str">
        <f>'[11]Depr Exp'!J263</f>
        <v>End of Life</v>
      </c>
      <c r="K263" s="534">
        <f>'[11]Depr Exp'!K263</f>
        <v>0</v>
      </c>
      <c r="L263" s="533">
        <f>'[11]Depr Exp'!L263</f>
        <v>0</v>
      </c>
      <c r="M263" s="144"/>
      <c r="N263" s="144"/>
    </row>
    <row r="264" spans="1:14">
      <c r="A264" s="529" t="str">
        <f>'[11]Depr Exp'!A264</f>
        <v>C3901 CMN LH, PSE Building</v>
      </c>
      <c r="B264" s="529" t="str">
        <f>'[11]Depr Exp'!B264</f>
        <v>C3901 CMN LH, PSE Building-11</v>
      </c>
      <c r="C264" s="529" t="str">
        <f>'[11]Depr Exp'!C264</f>
        <v>404C</v>
      </c>
      <c r="D264" s="529"/>
      <c r="E264" s="530">
        <f>'[11]Depr Exp'!E264</f>
        <v>43434</v>
      </c>
      <c r="F264" s="531">
        <f>'[11]Depr Exp'!F264</f>
        <v>0</v>
      </c>
      <c r="G264" s="532" t="str">
        <f>'[11]Depr Exp'!G264</f>
        <v>End of Life</v>
      </c>
      <c r="H264" s="533">
        <f>'[11]Depr Exp'!H264</f>
        <v>0</v>
      </c>
      <c r="I264" s="531">
        <f>'[11]Depr Exp'!I264</f>
        <v>0</v>
      </c>
      <c r="J264" s="532" t="str">
        <f>'[11]Depr Exp'!J264</f>
        <v>End of Life</v>
      </c>
      <c r="K264" s="534">
        <f>'[11]Depr Exp'!K264</f>
        <v>0</v>
      </c>
      <c r="L264" s="533">
        <f>'[11]Depr Exp'!L264</f>
        <v>0</v>
      </c>
      <c r="M264" s="144"/>
      <c r="N264" s="144"/>
    </row>
    <row r="265" spans="1:14">
      <c r="A265" s="529" t="str">
        <f>'[11]Depr Exp'!A265</f>
        <v>C3901 CMN LH, PSE Building</v>
      </c>
      <c r="B265" s="529" t="str">
        <f>'[11]Depr Exp'!B265</f>
        <v>C3901 CMN LH, PSE Building-12</v>
      </c>
      <c r="C265" s="529" t="str">
        <f>'[11]Depr Exp'!C265</f>
        <v>404C</v>
      </c>
      <c r="D265" s="529"/>
      <c r="E265" s="530">
        <f>'[11]Depr Exp'!E265</f>
        <v>43465</v>
      </c>
      <c r="F265" s="531">
        <f>'[11]Depr Exp'!F265</f>
        <v>0</v>
      </c>
      <c r="G265" s="532" t="str">
        <f>'[11]Depr Exp'!G265</f>
        <v>End of Life</v>
      </c>
      <c r="H265" s="533">
        <f>'[11]Depr Exp'!H265</f>
        <v>0</v>
      </c>
      <c r="I265" s="531">
        <f>'[11]Depr Exp'!I265</f>
        <v>0</v>
      </c>
      <c r="J265" s="532" t="str">
        <f>'[11]Depr Exp'!J265</f>
        <v>End of Life</v>
      </c>
      <c r="K265" s="534">
        <f>'[11]Depr Exp'!K265</f>
        <v>0</v>
      </c>
      <c r="L265" s="533">
        <f>'[11]Depr Exp'!L265</f>
        <v>0</v>
      </c>
      <c r="M265" s="144"/>
      <c r="N265" s="144"/>
    </row>
    <row r="266" spans="1:14" ht="15.75" thickBot="1">
      <c r="A266" s="159" t="str">
        <f>'[11]Depr Exp'!A266</f>
        <v>C3901 CMN LH, PSE Building Total</v>
      </c>
      <c r="B266" s="144">
        <f>'[11]Depr Exp'!B266</f>
        <v>0</v>
      </c>
      <c r="C266" s="502" t="str">
        <f>'[11]Depr Exp'!C266</f>
        <v>CGEN</v>
      </c>
      <c r="D266" s="144"/>
      <c r="E266" s="281" t="str">
        <f>'[11]Depr Exp'!E266</f>
        <v>Total</v>
      </c>
      <c r="F266" s="141">
        <f>'[11]Depr Exp'!F266</f>
        <v>0</v>
      </c>
      <c r="G266" s="252">
        <f>'[11]Depr Exp'!G266</f>
        <v>0</v>
      </c>
      <c r="H266" s="522">
        <f>'[11]Depr Exp'!H266</f>
        <v>152066.07</v>
      </c>
      <c r="I266" s="141">
        <f>'[11]Depr Exp'!I266</f>
        <v>0</v>
      </c>
      <c r="J266" s="252">
        <f>'[11]Depr Exp'!J266</f>
        <v>0</v>
      </c>
      <c r="K266" s="522">
        <f>'[11]Depr Exp'!K266</f>
        <v>0</v>
      </c>
      <c r="L266" s="522">
        <f>'[11]Depr Exp'!L266</f>
        <v>-152066.07</v>
      </c>
      <c r="M266" s="144"/>
      <c r="N266" s="144"/>
    </row>
    <row r="267" spans="1:14" ht="13.5" thickTop="1">
      <c r="A267" s="535" t="str">
        <f>'[11]Depr Exp'!A267</f>
        <v>C3901 CMN LH, PSE East Building</v>
      </c>
      <c r="B267" s="535" t="str">
        <f>'[11]Depr Exp'!B267</f>
        <v>C3901 CMN LH, PSE East Building-1</v>
      </c>
      <c r="C267" s="535" t="str">
        <f>'[11]Depr Exp'!C267</f>
        <v>404C</v>
      </c>
      <c r="D267" s="535"/>
      <c r="E267" s="536">
        <f>'[11]Depr Exp'!E267</f>
        <v>43131</v>
      </c>
      <c r="F267" s="537">
        <f>'[11]Depr Exp'!F267</f>
        <v>2844314.57</v>
      </c>
      <c r="G267" s="538" t="str">
        <f>'[11]Depr Exp'!G267</f>
        <v>End of Life</v>
      </c>
      <c r="H267" s="539">
        <f>'[11]Depr Exp'!H267</f>
        <v>83661.34</v>
      </c>
      <c r="I267" s="537">
        <f>'[11]Depr Exp'!I267</f>
        <v>0</v>
      </c>
      <c r="J267" s="538" t="str">
        <f>'[11]Depr Exp'!J267</f>
        <v>End of Life</v>
      </c>
      <c r="K267" s="540">
        <f>'[11]Depr Exp'!K267</f>
        <v>83661.34</v>
      </c>
      <c r="L267" s="539">
        <f>'[11]Depr Exp'!L267</f>
        <v>0</v>
      </c>
      <c r="M267" s="144"/>
      <c r="N267" s="144"/>
    </row>
    <row r="268" spans="1:14">
      <c r="A268" s="535" t="str">
        <f>'[11]Depr Exp'!A268</f>
        <v>C3901 CMN LH, PSE East Building</v>
      </c>
      <c r="B268" s="535" t="str">
        <f>'[11]Depr Exp'!B268</f>
        <v>C3901 CMN LH, PSE East Building-2</v>
      </c>
      <c r="C268" s="535" t="str">
        <f>'[11]Depr Exp'!C268</f>
        <v>404C</v>
      </c>
      <c r="D268" s="535"/>
      <c r="E268" s="536">
        <f>'[11]Depr Exp'!E268</f>
        <v>43159</v>
      </c>
      <c r="F268" s="537">
        <f>'[11]Depr Exp'!F268</f>
        <v>2760658.26</v>
      </c>
      <c r="G268" s="538" t="str">
        <f>'[11]Depr Exp'!G268</f>
        <v>End of Life</v>
      </c>
      <c r="H268" s="539">
        <f>'[11]Depr Exp'!H268</f>
        <v>83661.34</v>
      </c>
      <c r="I268" s="537">
        <f>'[11]Depr Exp'!I268</f>
        <v>0</v>
      </c>
      <c r="J268" s="538" t="str">
        <f>'[11]Depr Exp'!J268</f>
        <v>End of Life</v>
      </c>
      <c r="K268" s="540">
        <f>'[11]Depr Exp'!K268</f>
        <v>83661.34</v>
      </c>
      <c r="L268" s="539">
        <f>'[11]Depr Exp'!L268</f>
        <v>0</v>
      </c>
      <c r="M268" s="144"/>
      <c r="N268" s="144"/>
    </row>
    <row r="269" spans="1:14">
      <c r="A269" s="535" t="str">
        <f>'[11]Depr Exp'!A269</f>
        <v>C3901 CMN LH, PSE East Building</v>
      </c>
      <c r="B269" s="535" t="str">
        <f>'[11]Depr Exp'!B269</f>
        <v>C3901 CMN LH, PSE East Building-3</v>
      </c>
      <c r="C269" s="535" t="str">
        <f>'[11]Depr Exp'!C269</f>
        <v>404C</v>
      </c>
      <c r="D269" s="535"/>
      <c r="E269" s="536">
        <f>'[11]Depr Exp'!E269</f>
        <v>43190</v>
      </c>
      <c r="F269" s="537">
        <f>'[11]Depr Exp'!F269</f>
        <v>2677001.9500000002</v>
      </c>
      <c r="G269" s="538" t="str">
        <f>'[11]Depr Exp'!G269</f>
        <v>End of Life</v>
      </c>
      <c r="H269" s="539">
        <f>'[11]Depr Exp'!H269</f>
        <v>83661.34</v>
      </c>
      <c r="I269" s="537">
        <f>'[11]Depr Exp'!I269</f>
        <v>0</v>
      </c>
      <c r="J269" s="538" t="str">
        <f>'[11]Depr Exp'!J269</f>
        <v>End of Life</v>
      </c>
      <c r="K269" s="540">
        <f>'[11]Depr Exp'!K269</f>
        <v>83661.34</v>
      </c>
      <c r="L269" s="539">
        <f>'[11]Depr Exp'!L269</f>
        <v>0</v>
      </c>
      <c r="M269" s="144"/>
      <c r="N269" s="144"/>
    </row>
    <row r="270" spans="1:14">
      <c r="A270" s="535" t="str">
        <f>'[11]Depr Exp'!A270</f>
        <v>C3901 CMN LH, PSE East Building</v>
      </c>
      <c r="B270" s="535" t="str">
        <f>'[11]Depr Exp'!B270</f>
        <v>C3901 CMN LH, PSE East Building-4</v>
      </c>
      <c r="C270" s="535" t="str">
        <f>'[11]Depr Exp'!C270</f>
        <v>404C</v>
      </c>
      <c r="D270" s="535"/>
      <c r="E270" s="536">
        <f>'[11]Depr Exp'!E270</f>
        <v>43220</v>
      </c>
      <c r="F270" s="537">
        <f>'[11]Depr Exp'!F270</f>
        <v>2593345.64</v>
      </c>
      <c r="G270" s="538" t="str">
        <f>'[11]Depr Exp'!G270</f>
        <v>End of Life</v>
      </c>
      <c r="H270" s="539">
        <f>'[11]Depr Exp'!H270</f>
        <v>83661.34</v>
      </c>
      <c r="I270" s="537">
        <f>'[11]Depr Exp'!I270</f>
        <v>0</v>
      </c>
      <c r="J270" s="538" t="str">
        <f>'[11]Depr Exp'!J270</f>
        <v>End of Life</v>
      </c>
      <c r="K270" s="540">
        <f>'[11]Depr Exp'!K270</f>
        <v>83661.34</v>
      </c>
      <c r="L270" s="539">
        <f>'[11]Depr Exp'!L270</f>
        <v>0</v>
      </c>
      <c r="M270" s="144"/>
      <c r="N270" s="144"/>
    </row>
    <row r="271" spans="1:14">
      <c r="A271" s="535" t="str">
        <f>'[11]Depr Exp'!A271</f>
        <v>C3901 CMN LH, PSE East Building</v>
      </c>
      <c r="B271" s="535" t="str">
        <f>'[11]Depr Exp'!B271</f>
        <v>C3901 CMN LH, PSE East Building-5</v>
      </c>
      <c r="C271" s="535" t="str">
        <f>'[11]Depr Exp'!C271</f>
        <v>404C</v>
      </c>
      <c r="D271" s="535"/>
      <c r="E271" s="536">
        <f>'[11]Depr Exp'!E271</f>
        <v>43251</v>
      </c>
      <c r="F271" s="537">
        <f>'[11]Depr Exp'!F271</f>
        <v>2509689.33</v>
      </c>
      <c r="G271" s="538" t="str">
        <f>'[11]Depr Exp'!G271</f>
        <v>End of Life</v>
      </c>
      <c r="H271" s="539">
        <f>'[11]Depr Exp'!H271</f>
        <v>83661.34</v>
      </c>
      <c r="I271" s="537">
        <f>'[11]Depr Exp'!I271</f>
        <v>0</v>
      </c>
      <c r="J271" s="538" t="str">
        <f>'[11]Depr Exp'!J271</f>
        <v>End of Life</v>
      </c>
      <c r="K271" s="540">
        <f>'[11]Depr Exp'!K271</f>
        <v>83661.34</v>
      </c>
      <c r="L271" s="539">
        <f>'[11]Depr Exp'!L271</f>
        <v>0</v>
      </c>
      <c r="M271" s="144"/>
      <c r="N271" s="144"/>
    </row>
    <row r="272" spans="1:14">
      <c r="A272" s="535" t="str">
        <f>'[11]Depr Exp'!A272</f>
        <v>C3901 CMN LH, PSE East Building</v>
      </c>
      <c r="B272" s="535" t="str">
        <f>'[11]Depr Exp'!B272</f>
        <v>C3901 CMN LH, PSE East Building-6</v>
      </c>
      <c r="C272" s="535" t="str">
        <f>'[11]Depr Exp'!C272</f>
        <v>404C</v>
      </c>
      <c r="D272" s="535"/>
      <c r="E272" s="536">
        <f>'[11]Depr Exp'!E272</f>
        <v>43281</v>
      </c>
      <c r="F272" s="537">
        <f>'[11]Depr Exp'!F272</f>
        <v>2426033.02</v>
      </c>
      <c r="G272" s="538" t="str">
        <f>'[11]Depr Exp'!G272</f>
        <v>End of Life</v>
      </c>
      <c r="H272" s="539">
        <f>'[11]Depr Exp'!H272</f>
        <v>83661.34</v>
      </c>
      <c r="I272" s="537">
        <f>'[11]Depr Exp'!I272</f>
        <v>0</v>
      </c>
      <c r="J272" s="538" t="str">
        <f>'[11]Depr Exp'!J272</f>
        <v>End of Life</v>
      </c>
      <c r="K272" s="540">
        <f>'[11]Depr Exp'!K272</f>
        <v>83661.34</v>
      </c>
      <c r="L272" s="539">
        <f>'[11]Depr Exp'!L272</f>
        <v>0</v>
      </c>
      <c r="M272" s="144"/>
      <c r="N272" s="144"/>
    </row>
    <row r="273" spans="1:14">
      <c r="A273" s="535" t="str">
        <f>'[11]Depr Exp'!A273</f>
        <v>C3901 CMN LH, PSE East Building</v>
      </c>
      <c r="B273" s="535" t="str">
        <f>'[11]Depr Exp'!B273</f>
        <v>C3901 CMN LH, PSE East Building-7</v>
      </c>
      <c r="C273" s="535" t="str">
        <f>'[11]Depr Exp'!C273</f>
        <v>404C</v>
      </c>
      <c r="D273" s="535"/>
      <c r="E273" s="536">
        <f>'[11]Depr Exp'!E273</f>
        <v>43312</v>
      </c>
      <c r="F273" s="537">
        <f>'[11]Depr Exp'!F273</f>
        <v>2342376.71</v>
      </c>
      <c r="G273" s="538" t="str">
        <f>'[11]Depr Exp'!G273</f>
        <v>End of Life</v>
      </c>
      <c r="H273" s="539">
        <f>'[11]Depr Exp'!H273</f>
        <v>83661.34</v>
      </c>
      <c r="I273" s="537">
        <f>'[11]Depr Exp'!I273</f>
        <v>0</v>
      </c>
      <c r="J273" s="538" t="str">
        <f>'[11]Depr Exp'!J273</f>
        <v>End of Life</v>
      </c>
      <c r="K273" s="540">
        <f>'[11]Depr Exp'!K273</f>
        <v>83661.34</v>
      </c>
      <c r="L273" s="539">
        <f>'[11]Depr Exp'!L273</f>
        <v>0</v>
      </c>
      <c r="M273" s="144"/>
      <c r="N273" s="144"/>
    </row>
    <row r="274" spans="1:14">
      <c r="A274" s="535" t="str">
        <f>'[11]Depr Exp'!A274</f>
        <v>C3901 CMN LH, PSE East Building</v>
      </c>
      <c r="B274" s="535" t="str">
        <f>'[11]Depr Exp'!B274</f>
        <v>C3901 CMN LH, PSE East Building-8</v>
      </c>
      <c r="C274" s="535" t="str">
        <f>'[11]Depr Exp'!C274</f>
        <v>404C</v>
      </c>
      <c r="D274" s="535"/>
      <c r="E274" s="536">
        <f>'[11]Depr Exp'!E274</f>
        <v>43343</v>
      </c>
      <c r="F274" s="537">
        <f>'[11]Depr Exp'!F274</f>
        <v>2258720.4</v>
      </c>
      <c r="G274" s="538" t="str">
        <f>'[11]Depr Exp'!G274</f>
        <v>End of Life</v>
      </c>
      <c r="H274" s="539">
        <f>'[11]Depr Exp'!H274</f>
        <v>83661.34</v>
      </c>
      <c r="I274" s="537">
        <f>'[11]Depr Exp'!I274</f>
        <v>0</v>
      </c>
      <c r="J274" s="538" t="str">
        <f>'[11]Depr Exp'!J274</f>
        <v>End of Life</v>
      </c>
      <c r="K274" s="540">
        <f>'[11]Depr Exp'!K274</f>
        <v>83661.34</v>
      </c>
      <c r="L274" s="539">
        <f>'[11]Depr Exp'!L274</f>
        <v>0</v>
      </c>
      <c r="M274" s="144"/>
      <c r="N274" s="144"/>
    </row>
    <row r="275" spans="1:14">
      <c r="A275" s="535" t="str">
        <f>'[11]Depr Exp'!A275</f>
        <v>C3901 CMN LH, PSE East Building</v>
      </c>
      <c r="B275" s="535" t="str">
        <f>'[11]Depr Exp'!B275</f>
        <v>C3901 CMN LH, PSE East Building-9</v>
      </c>
      <c r="C275" s="535" t="str">
        <f>'[11]Depr Exp'!C275</f>
        <v>404C</v>
      </c>
      <c r="D275" s="535"/>
      <c r="E275" s="536">
        <f>'[11]Depr Exp'!E275</f>
        <v>43373</v>
      </c>
      <c r="F275" s="537">
        <f>'[11]Depr Exp'!F275</f>
        <v>2175064.09</v>
      </c>
      <c r="G275" s="538" t="str">
        <f>'[11]Depr Exp'!G275</f>
        <v>End of Life</v>
      </c>
      <c r="H275" s="539">
        <f>'[11]Depr Exp'!H275</f>
        <v>83661.34</v>
      </c>
      <c r="I275" s="537">
        <f>'[11]Depr Exp'!I275</f>
        <v>0</v>
      </c>
      <c r="J275" s="538" t="str">
        <f>'[11]Depr Exp'!J275</f>
        <v>End of Life</v>
      </c>
      <c r="K275" s="540">
        <f>'[11]Depr Exp'!K275</f>
        <v>83661.34</v>
      </c>
      <c r="L275" s="539">
        <f>'[11]Depr Exp'!L275</f>
        <v>0</v>
      </c>
      <c r="M275" s="144"/>
      <c r="N275" s="144"/>
    </row>
    <row r="276" spans="1:14">
      <c r="A276" s="535" t="str">
        <f>'[11]Depr Exp'!A276</f>
        <v>C3901 CMN LH, PSE East Building</v>
      </c>
      <c r="B276" s="535" t="str">
        <f>'[11]Depr Exp'!B276</f>
        <v>C3901 CMN LH, PSE East Building-10</v>
      </c>
      <c r="C276" s="535" t="str">
        <f>'[11]Depr Exp'!C276</f>
        <v>404C</v>
      </c>
      <c r="D276" s="535"/>
      <c r="E276" s="536">
        <f>'[11]Depr Exp'!E276</f>
        <v>43404</v>
      </c>
      <c r="F276" s="537">
        <f>'[11]Depr Exp'!F276</f>
        <v>2091407.78</v>
      </c>
      <c r="G276" s="538" t="str">
        <f>'[11]Depr Exp'!G276</f>
        <v>End of Life</v>
      </c>
      <c r="H276" s="539">
        <f>'[11]Depr Exp'!H276</f>
        <v>83661.34</v>
      </c>
      <c r="I276" s="537">
        <f>'[11]Depr Exp'!I276</f>
        <v>0</v>
      </c>
      <c r="J276" s="538" t="str">
        <f>'[11]Depr Exp'!J276</f>
        <v>End of Life</v>
      </c>
      <c r="K276" s="540">
        <f>'[11]Depr Exp'!K276</f>
        <v>83661.34</v>
      </c>
      <c r="L276" s="539">
        <f>'[11]Depr Exp'!L276</f>
        <v>0</v>
      </c>
      <c r="M276" s="144"/>
      <c r="N276" s="144"/>
    </row>
    <row r="277" spans="1:14">
      <c r="A277" s="535" t="str">
        <f>'[11]Depr Exp'!A277</f>
        <v>C3901 CMN LH, PSE East Building</v>
      </c>
      <c r="B277" s="535" t="str">
        <f>'[11]Depr Exp'!B277</f>
        <v>C3901 CMN LH, PSE East Building-11</v>
      </c>
      <c r="C277" s="535" t="str">
        <f>'[11]Depr Exp'!C277</f>
        <v>404C</v>
      </c>
      <c r="D277" s="535"/>
      <c r="E277" s="536">
        <f>'[11]Depr Exp'!E277</f>
        <v>43434</v>
      </c>
      <c r="F277" s="537">
        <f>'[11]Depr Exp'!F277</f>
        <v>2007751.47</v>
      </c>
      <c r="G277" s="538" t="str">
        <f>'[11]Depr Exp'!G277</f>
        <v>End of Life</v>
      </c>
      <c r="H277" s="539">
        <f>'[11]Depr Exp'!H277</f>
        <v>83661.34</v>
      </c>
      <c r="I277" s="537">
        <f>'[11]Depr Exp'!I277</f>
        <v>0</v>
      </c>
      <c r="J277" s="538" t="str">
        <f>'[11]Depr Exp'!J277</f>
        <v>End of Life</v>
      </c>
      <c r="K277" s="540">
        <f>'[11]Depr Exp'!K277</f>
        <v>83661.34</v>
      </c>
      <c r="L277" s="539">
        <f>'[11]Depr Exp'!L277</f>
        <v>0</v>
      </c>
      <c r="M277" s="144"/>
      <c r="N277" s="144"/>
    </row>
    <row r="278" spans="1:14">
      <c r="A278" s="535" t="str">
        <f>'[11]Depr Exp'!A278</f>
        <v>C3901 CMN LH, PSE East Building</v>
      </c>
      <c r="B278" s="535" t="str">
        <f>'[11]Depr Exp'!B278</f>
        <v>C3901 CMN LH, PSE East Building-12</v>
      </c>
      <c r="C278" s="535" t="str">
        <f>'[11]Depr Exp'!C278</f>
        <v>404C</v>
      </c>
      <c r="D278" s="535"/>
      <c r="E278" s="536">
        <f>'[11]Depr Exp'!E278</f>
        <v>43465</v>
      </c>
      <c r="F278" s="537">
        <f>'[11]Depr Exp'!F278</f>
        <v>1924095.16</v>
      </c>
      <c r="G278" s="538" t="str">
        <f>'[11]Depr Exp'!G278</f>
        <v>End of Life</v>
      </c>
      <c r="H278" s="539">
        <f>'[11]Depr Exp'!H278</f>
        <v>83661.34</v>
      </c>
      <c r="I278" s="537">
        <f>'[11]Depr Exp'!I278</f>
        <v>0</v>
      </c>
      <c r="J278" s="538" t="str">
        <f>'[11]Depr Exp'!J278</f>
        <v>End of Life</v>
      </c>
      <c r="K278" s="540">
        <f>'[11]Depr Exp'!K278</f>
        <v>83661.34</v>
      </c>
      <c r="L278" s="539">
        <f>'[11]Depr Exp'!L278</f>
        <v>0</v>
      </c>
      <c r="M278" s="144"/>
      <c r="N278" s="144"/>
    </row>
    <row r="279" spans="1:14" ht="15.75" thickBot="1">
      <c r="A279" s="159" t="str">
        <f>'[11]Depr Exp'!A279</f>
        <v>C3901 CMN LH, PSE East Building Total</v>
      </c>
      <c r="B279" s="144">
        <f>'[11]Depr Exp'!B279</f>
        <v>0</v>
      </c>
      <c r="C279" s="502" t="str">
        <f>'[11]Depr Exp'!C279</f>
        <v>CGEN</v>
      </c>
      <c r="D279" s="144"/>
      <c r="E279" s="281" t="str">
        <f>'[11]Depr Exp'!E279</f>
        <v>Total</v>
      </c>
      <c r="F279" s="141">
        <f>'[11]Depr Exp'!F279</f>
        <v>0</v>
      </c>
      <c r="G279" s="252">
        <f>'[11]Depr Exp'!G279</f>
        <v>0</v>
      </c>
      <c r="H279" s="522">
        <f>'[11]Depr Exp'!H279</f>
        <v>1003936.0799999997</v>
      </c>
      <c r="I279" s="141">
        <f>'[11]Depr Exp'!I279</f>
        <v>0</v>
      </c>
      <c r="J279" s="252">
        <f>'[11]Depr Exp'!J279</f>
        <v>0</v>
      </c>
      <c r="K279" s="522">
        <f>'[11]Depr Exp'!K279</f>
        <v>1003936.0799999997</v>
      </c>
      <c r="L279" s="522">
        <f>'[11]Depr Exp'!L279</f>
        <v>0</v>
      </c>
      <c r="M279" s="144"/>
      <c r="N279" s="144"/>
    </row>
    <row r="280" spans="1:14" ht="13.5" thickTop="1">
      <c r="A280" s="264" t="str">
        <f>'[11]Depr Exp'!A280</f>
        <v>C3901 CMN LH, Redmond West/Willow</v>
      </c>
      <c r="B280" s="264" t="str">
        <f>'[11]Depr Exp'!B280</f>
        <v>C3901 CMN LH, Redmond West/Willow-1</v>
      </c>
      <c r="C280" s="264" t="str">
        <f>'[11]Depr Exp'!C280</f>
        <v>404C</v>
      </c>
      <c r="D280" s="264"/>
      <c r="E280" s="283">
        <f>'[11]Depr Exp'!E280</f>
        <v>43131</v>
      </c>
      <c r="F280" s="525">
        <f>'[11]Depr Exp'!F280</f>
        <v>1479254.7</v>
      </c>
      <c r="G280" s="526" t="str">
        <f>'[11]Depr Exp'!G280</f>
        <v>End of Life</v>
      </c>
      <c r="H280" s="527">
        <f>'[11]Depr Exp'!H280</f>
        <v>12430.589999999998</v>
      </c>
      <c r="I280" s="525">
        <f>'[11]Depr Exp'!I280</f>
        <v>0</v>
      </c>
      <c r="J280" s="526" t="str">
        <f>'[11]Depr Exp'!J280</f>
        <v>End of Life</v>
      </c>
      <c r="K280" s="528">
        <f>'[11]Depr Exp'!K280</f>
        <v>12430.589999999998</v>
      </c>
      <c r="L280" s="527">
        <f>'[11]Depr Exp'!L280</f>
        <v>0</v>
      </c>
      <c r="M280" s="144"/>
      <c r="N280" s="144"/>
    </row>
    <row r="281" spans="1:14">
      <c r="A281" s="264" t="str">
        <f>'[11]Depr Exp'!A281</f>
        <v>C3901 CMN LH, Redmond West/Willow</v>
      </c>
      <c r="B281" s="264" t="str">
        <f>'[11]Depr Exp'!B281</f>
        <v>C3901 CMN LH, Redmond West/Willow-2</v>
      </c>
      <c r="C281" s="264" t="str">
        <f>'[11]Depr Exp'!C281</f>
        <v>404C</v>
      </c>
      <c r="D281" s="264"/>
      <c r="E281" s="283">
        <f>'[11]Depr Exp'!E281</f>
        <v>43159</v>
      </c>
      <c r="F281" s="525">
        <f>'[11]Depr Exp'!F281</f>
        <v>1457306.04</v>
      </c>
      <c r="G281" s="526" t="str">
        <f>'[11]Depr Exp'!G281</f>
        <v>End of Life</v>
      </c>
      <c r="H281" s="527">
        <f>'[11]Depr Exp'!H281</f>
        <v>12349.929999999998</v>
      </c>
      <c r="I281" s="525">
        <f>'[11]Depr Exp'!I281</f>
        <v>0</v>
      </c>
      <c r="J281" s="526" t="str">
        <f>'[11]Depr Exp'!J281</f>
        <v>End of Life</v>
      </c>
      <c r="K281" s="528">
        <f>'[11]Depr Exp'!K281</f>
        <v>12349.929999999998</v>
      </c>
      <c r="L281" s="527">
        <f>'[11]Depr Exp'!L281</f>
        <v>0</v>
      </c>
      <c r="M281" s="144"/>
      <c r="N281" s="144"/>
    </row>
    <row r="282" spans="1:14">
      <c r="A282" s="264" t="str">
        <f>'[11]Depr Exp'!A282</f>
        <v>C3901 CMN LH, Redmond West/Willow</v>
      </c>
      <c r="B282" s="264" t="str">
        <f>'[11]Depr Exp'!B282</f>
        <v>C3901 CMN LH, Redmond West/Willow-3</v>
      </c>
      <c r="C282" s="264" t="str">
        <f>'[11]Depr Exp'!C282</f>
        <v>404C</v>
      </c>
      <c r="D282" s="264"/>
      <c r="E282" s="283">
        <f>'[11]Depr Exp'!E282</f>
        <v>43190</v>
      </c>
      <c r="F282" s="525">
        <f>'[11]Depr Exp'!F282</f>
        <v>1444955.99</v>
      </c>
      <c r="G282" s="526" t="str">
        <f>'[11]Depr Exp'!G282</f>
        <v>End of Life</v>
      </c>
      <c r="H282" s="527">
        <f>'[11]Depr Exp'!H282</f>
        <v>12349.929999999998</v>
      </c>
      <c r="I282" s="525">
        <f>'[11]Depr Exp'!I282</f>
        <v>0</v>
      </c>
      <c r="J282" s="526" t="str">
        <f>'[11]Depr Exp'!J282</f>
        <v>End of Life</v>
      </c>
      <c r="K282" s="528">
        <f>'[11]Depr Exp'!K282</f>
        <v>12349.929999999998</v>
      </c>
      <c r="L282" s="527">
        <f>'[11]Depr Exp'!L282</f>
        <v>0</v>
      </c>
      <c r="M282" s="144"/>
      <c r="N282" s="144"/>
    </row>
    <row r="283" spans="1:14">
      <c r="A283" s="264" t="str">
        <f>'[11]Depr Exp'!A283</f>
        <v>C3901 CMN LH, Redmond West/Willow</v>
      </c>
      <c r="B283" s="264" t="str">
        <f>'[11]Depr Exp'!B283</f>
        <v>C3901 CMN LH, Redmond West/Willow-4</v>
      </c>
      <c r="C283" s="264" t="str">
        <f>'[11]Depr Exp'!C283</f>
        <v>404C</v>
      </c>
      <c r="D283" s="264"/>
      <c r="E283" s="283">
        <f>'[11]Depr Exp'!E283</f>
        <v>43220</v>
      </c>
      <c r="F283" s="525">
        <f>'[11]Depr Exp'!F283</f>
        <v>1432605.94</v>
      </c>
      <c r="G283" s="526" t="str">
        <f>'[11]Depr Exp'!G283</f>
        <v>End of Life</v>
      </c>
      <c r="H283" s="527">
        <f>'[11]Depr Exp'!H283</f>
        <v>12349.929999999998</v>
      </c>
      <c r="I283" s="525">
        <f>'[11]Depr Exp'!I283</f>
        <v>0</v>
      </c>
      <c r="J283" s="526" t="str">
        <f>'[11]Depr Exp'!J283</f>
        <v>End of Life</v>
      </c>
      <c r="K283" s="528">
        <f>'[11]Depr Exp'!K283</f>
        <v>12349.929999999998</v>
      </c>
      <c r="L283" s="527">
        <f>'[11]Depr Exp'!L283</f>
        <v>0</v>
      </c>
      <c r="M283" s="144"/>
      <c r="N283" s="144"/>
    </row>
    <row r="284" spans="1:14">
      <c r="A284" s="264" t="str">
        <f>'[11]Depr Exp'!A284</f>
        <v>C3901 CMN LH, Redmond West/Willow</v>
      </c>
      <c r="B284" s="264" t="str">
        <f>'[11]Depr Exp'!B284</f>
        <v>C3901 CMN LH, Redmond West/Willow-5</v>
      </c>
      <c r="C284" s="264" t="str">
        <f>'[11]Depr Exp'!C284</f>
        <v>404C</v>
      </c>
      <c r="D284" s="264"/>
      <c r="E284" s="283">
        <f>'[11]Depr Exp'!E284</f>
        <v>43251</v>
      </c>
      <c r="F284" s="525">
        <f>'[11]Depr Exp'!F284</f>
        <v>1420255.89</v>
      </c>
      <c r="G284" s="526" t="str">
        <f>'[11]Depr Exp'!G284</f>
        <v>End of Life</v>
      </c>
      <c r="H284" s="527">
        <f>'[11]Depr Exp'!H284</f>
        <v>12349.929999999998</v>
      </c>
      <c r="I284" s="525">
        <f>'[11]Depr Exp'!I284</f>
        <v>0</v>
      </c>
      <c r="J284" s="526" t="str">
        <f>'[11]Depr Exp'!J284</f>
        <v>End of Life</v>
      </c>
      <c r="K284" s="528">
        <f>'[11]Depr Exp'!K284</f>
        <v>12349.929999999998</v>
      </c>
      <c r="L284" s="527">
        <f>'[11]Depr Exp'!L284</f>
        <v>0</v>
      </c>
      <c r="M284" s="144"/>
      <c r="N284" s="144"/>
    </row>
    <row r="285" spans="1:14">
      <c r="A285" s="264" t="str">
        <f>'[11]Depr Exp'!A285</f>
        <v>C3901 CMN LH, Redmond West/Willow</v>
      </c>
      <c r="B285" s="264" t="str">
        <f>'[11]Depr Exp'!B285</f>
        <v>C3901 CMN LH, Redmond West/Willow-6</v>
      </c>
      <c r="C285" s="264" t="str">
        <f>'[11]Depr Exp'!C285</f>
        <v>404C</v>
      </c>
      <c r="D285" s="264"/>
      <c r="E285" s="283">
        <f>'[11]Depr Exp'!E285</f>
        <v>43281</v>
      </c>
      <c r="F285" s="525">
        <f>'[11]Depr Exp'!F285</f>
        <v>1407905.84</v>
      </c>
      <c r="G285" s="526" t="str">
        <f>'[11]Depr Exp'!G285</f>
        <v>End of Life</v>
      </c>
      <c r="H285" s="527">
        <f>'[11]Depr Exp'!H285</f>
        <v>12349.929999999998</v>
      </c>
      <c r="I285" s="525">
        <f>'[11]Depr Exp'!I285</f>
        <v>0</v>
      </c>
      <c r="J285" s="526" t="str">
        <f>'[11]Depr Exp'!J285</f>
        <v>End of Life</v>
      </c>
      <c r="K285" s="528">
        <f>'[11]Depr Exp'!K285</f>
        <v>12349.929999999998</v>
      </c>
      <c r="L285" s="527">
        <f>'[11]Depr Exp'!L285</f>
        <v>0</v>
      </c>
      <c r="M285" s="144"/>
      <c r="N285" s="144"/>
    </row>
    <row r="286" spans="1:14">
      <c r="A286" s="264" t="str">
        <f>'[11]Depr Exp'!A286</f>
        <v>C3901 CMN LH, Redmond West/Willow</v>
      </c>
      <c r="B286" s="264" t="str">
        <f>'[11]Depr Exp'!B286</f>
        <v>C3901 CMN LH, Redmond West/Willow-7</v>
      </c>
      <c r="C286" s="264" t="str">
        <f>'[11]Depr Exp'!C286</f>
        <v>404C</v>
      </c>
      <c r="D286" s="264"/>
      <c r="E286" s="283">
        <f>'[11]Depr Exp'!E286</f>
        <v>43312</v>
      </c>
      <c r="F286" s="525">
        <f>'[11]Depr Exp'!F286</f>
        <v>1395555.79</v>
      </c>
      <c r="G286" s="526" t="str">
        <f>'[11]Depr Exp'!G286</f>
        <v>End of Life</v>
      </c>
      <c r="H286" s="527">
        <f>'[11]Depr Exp'!H286</f>
        <v>12349.929999999998</v>
      </c>
      <c r="I286" s="525">
        <f>'[11]Depr Exp'!I286</f>
        <v>0</v>
      </c>
      <c r="J286" s="526" t="str">
        <f>'[11]Depr Exp'!J286</f>
        <v>End of Life</v>
      </c>
      <c r="K286" s="528">
        <f>'[11]Depr Exp'!K286</f>
        <v>12349.929999999998</v>
      </c>
      <c r="L286" s="527">
        <f>'[11]Depr Exp'!L286</f>
        <v>0</v>
      </c>
      <c r="M286" s="144"/>
      <c r="N286" s="144"/>
    </row>
    <row r="287" spans="1:14">
      <c r="A287" s="264" t="str">
        <f>'[11]Depr Exp'!A287</f>
        <v>C3901 CMN LH, Redmond West/Willow</v>
      </c>
      <c r="B287" s="264" t="str">
        <f>'[11]Depr Exp'!B287</f>
        <v>C3901 CMN LH, Redmond West/Willow-8</v>
      </c>
      <c r="C287" s="264" t="str">
        <f>'[11]Depr Exp'!C287</f>
        <v>404C</v>
      </c>
      <c r="D287" s="264"/>
      <c r="E287" s="283">
        <f>'[11]Depr Exp'!E287</f>
        <v>43343</v>
      </c>
      <c r="F287" s="525">
        <f>'[11]Depr Exp'!F287</f>
        <v>1383205.74</v>
      </c>
      <c r="G287" s="526" t="str">
        <f>'[11]Depr Exp'!G287</f>
        <v>End of Life</v>
      </c>
      <c r="H287" s="527">
        <f>'[11]Depr Exp'!H287</f>
        <v>12349.929999999998</v>
      </c>
      <c r="I287" s="525">
        <f>'[11]Depr Exp'!I287</f>
        <v>0</v>
      </c>
      <c r="J287" s="526" t="str">
        <f>'[11]Depr Exp'!J287</f>
        <v>End of Life</v>
      </c>
      <c r="K287" s="528">
        <f>'[11]Depr Exp'!K287</f>
        <v>12349.929999999998</v>
      </c>
      <c r="L287" s="527">
        <f>'[11]Depr Exp'!L287</f>
        <v>0</v>
      </c>
      <c r="M287" s="144"/>
      <c r="N287" s="144"/>
    </row>
    <row r="288" spans="1:14">
      <c r="A288" s="264" t="str">
        <f>'[11]Depr Exp'!A288</f>
        <v>C3901 CMN LH, Redmond West/Willow</v>
      </c>
      <c r="B288" s="264" t="str">
        <f>'[11]Depr Exp'!B288</f>
        <v>C3901 CMN LH, Redmond West/Willow-9</v>
      </c>
      <c r="C288" s="264" t="str">
        <f>'[11]Depr Exp'!C288</f>
        <v>404C</v>
      </c>
      <c r="D288" s="264"/>
      <c r="E288" s="283">
        <f>'[11]Depr Exp'!E288</f>
        <v>43373</v>
      </c>
      <c r="F288" s="525">
        <f>'[11]Depr Exp'!F288</f>
        <v>1370855.69</v>
      </c>
      <c r="G288" s="526" t="str">
        <f>'[11]Depr Exp'!G288</f>
        <v>End of Life</v>
      </c>
      <c r="H288" s="527">
        <f>'[11]Depr Exp'!H288</f>
        <v>12349.929999999998</v>
      </c>
      <c r="I288" s="525">
        <f>'[11]Depr Exp'!I288</f>
        <v>0</v>
      </c>
      <c r="J288" s="526" t="str">
        <f>'[11]Depr Exp'!J288</f>
        <v>End of Life</v>
      </c>
      <c r="K288" s="528">
        <f>'[11]Depr Exp'!K288</f>
        <v>12349.929999999998</v>
      </c>
      <c r="L288" s="527">
        <f>'[11]Depr Exp'!L288</f>
        <v>0</v>
      </c>
      <c r="M288" s="144"/>
      <c r="N288" s="144"/>
    </row>
    <row r="289" spans="1:14">
      <c r="A289" s="264" t="str">
        <f>'[11]Depr Exp'!A289</f>
        <v>C3901 CMN LH, Redmond West/Willow</v>
      </c>
      <c r="B289" s="264" t="str">
        <f>'[11]Depr Exp'!B289</f>
        <v>C3901 CMN LH, Redmond West/Willow-10</v>
      </c>
      <c r="C289" s="264" t="str">
        <f>'[11]Depr Exp'!C289</f>
        <v>404C</v>
      </c>
      <c r="D289" s="264"/>
      <c r="E289" s="283">
        <f>'[11]Depr Exp'!E289</f>
        <v>43404</v>
      </c>
      <c r="F289" s="525">
        <f>'[11]Depr Exp'!F289</f>
        <v>1358505.64</v>
      </c>
      <c r="G289" s="526" t="str">
        <f>'[11]Depr Exp'!G289</f>
        <v>End of Life</v>
      </c>
      <c r="H289" s="527">
        <f>'[11]Depr Exp'!H289</f>
        <v>12349.929999999998</v>
      </c>
      <c r="I289" s="525">
        <f>'[11]Depr Exp'!I289</f>
        <v>0</v>
      </c>
      <c r="J289" s="526" t="str">
        <f>'[11]Depr Exp'!J289</f>
        <v>End of Life</v>
      </c>
      <c r="K289" s="528">
        <f>'[11]Depr Exp'!K289</f>
        <v>12349.929999999998</v>
      </c>
      <c r="L289" s="527">
        <f>'[11]Depr Exp'!L289</f>
        <v>0</v>
      </c>
      <c r="M289" s="144"/>
      <c r="N289" s="144"/>
    </row>
    <row r="290" spans="1:14">
      <c r="A290" s="264" t="str">
        <f>'[11]Depr Exp'!A290</f>
        <v>C3901 CMN LH, Redmond West/Willow</v>
      </c>
      <c r="B290" s="264" t="str">
        <f>'[11]Depr Exp'!B290</f>
        <v>C3901 CMN LH, Redmond West/Willow-11</v>
      </c>
      <c r="C290" s="264" t="str">
        <f>'[11]Depr Exp'!C290</f>
        <v>404C</v>
      </c>
      <c r="D290" s="264"/>
      <c r="E290" s="283">
        <f>'[11]Depr Exp'!E290</f>
        <v>43434</v>
      </c>
      <c r="F290" s="525">
        <f>'[11]Depr Exp'!F290</f>
        <v>1346155.59</v>
      </c>
      <c r="G290" s="526" t="str">
        <f>'[11]Depr Exp'!G290</f>
        <v>End of Life</v>
      </c>
      <c r="H290" s="527">
        <f>'[11]Depr Exp'!H290</f>
        <v>12349.929999999998</v>
      </c>
      <c r="I290" s="525">
        <f>'[11]Depr Exp'!I290</f>
        <v>0</v>
      </c>
      <c r="J290" s="526" t="str">
        <f>'[11]Depr Exp'!J290</f>
        <v>End of Life</v>
      </c>
      <c r="K290" s="528">
        <f>'[11]Depr Exp'!K290</f>
        <v>12349.929999999998</v>
      </c>
      <c r="L290" s="527">
        <f>'[11]Depr Exp'!L290</f>
        <v>0</v>
      </c>
      <c r="M290" s="144"/>
      <c r="N290" s="144"/>
    </row>
    <row r="291" spans="1:14">
      <c r="A291" s="264" t="str">
        <f>'[11]Depr Exp'!A291</f>
        <v>C3901 CMN LH, Redmond West/Willow</v>
      </c>
      <c r="B291" s="264" t="str">
        <f>'[11]Depr Exp'!B291</f>
        <v>C3901 CMN LH, Redmond West/Willow-12</v>
      </c>
      <c r="C291" s="264" t="str">
        <f>'[11]Depr Exp'!C291</f>
        <v>404C</v>
      </c>
      <c r="D291" s="264"/>
      <c r="E291" s="283">
        <f>'[11]Depr Exp'!E291</f>
        <v>43465</v>
      </c>
      <c r="F291" s="525">
        <f>'[11]Depr Exp'!F291</f>
        <v>1333805.54</v>
      </c>
      <c r="G291" s="526" t="str">
        <f>'[11]Depr Exp'!G291</f>
        <v>End of Life</v>
      </c>
      <c r="H291" s="527">
        <f>'[11]Depr Exp'!H291</f>
        <v>12349.929999999998</v>
      </c>
      <c r="I291" s="525">
        <f>'[11]Depr Exp'!I291</f>
        <v>0</v>
      </c>
      <c r="J291" s="526" t="str">
        <f>'[11]Depr Exp'!J291</f>
        <v>End of Life</v>
      </c>
      <c r="K291" s="528">
        <f>'[11]Depr Exp'!K291</f>
        <v>12349.929999999998</v>
      </c>
      <c r="L291" s="527">
        <f>'[11]Depr Exp'!L291</f>
        <v>0</v>
      </c>
      <c r="M291" s="144"/>
      <c r="N291" s="144"/>
    </row>
    <row r="292" spans="1:14" ht="15.75" thickBot="1">
      <c r="A292" s="159" t="str">
        <f>'[11]Depr Exp'!A292</f>
        <v>C3901 CMN LH, Redmond West/Willow Total</v>
      </c>
      <c r="B292" s="144">
        <f>'[11]Depr Exp'!B292</f>
        <v>0</v>
      </c>
      <c r="C292" s="502" t="str">
        <f>'[11]Depr Exp'!C292</f>
        <v>CGEN</v>
      </c>
      <c r="D292" s="144"/>
      <c r="E292" s="281" t="str">
        <f>'[11]Depr Exp'!E292</f>
        <v>Total</v>
      </c>
      <c r="F292" s="141">
        <f>'[11]Depr Exp'!F292</f>
        <v>0</v>
      </c>
      <c r="G292" s="252">
        <f>'[11]Depr Exp'!G292</f>
        <v>0</v>
      </c>
      <c r="H292" s="522">
        <f>'[11]Depr Exp'!H292</f>
        <v>148279.81999999995</v>
      </c>
      <c r="I292" s="141">
        <f>'[11]Depr Exp'!I292</f>
        <v>0</v>
      </c>
      <c r="J292" s="252">
        <f>'[11]Depr Exp'!J292</f>
        <v>0</v>
      </c>
      <c r="K292" s="522">
        <f>'[11]Depr Exp'!K292</f>
        <v>148279.81999999995</v>
      </c>
      <c r="L292" s="522">
        <f>'[11]Depr Exp'!L292</f>
        <v>0</v>
      </c>
      <c r="M292" s="144"/>
      <c r="N292" s="144"/>
    </row>
    <row r="293" spans="1:14" ht="13.5" thickTop="1">
      <c r="A293" s="529" t="str">
        <f>'[11]Depr Exp'!A293</f>
        <v>C3911 CMN Office Furn &amp; Eq, new</v>
      </c>
      <c r="B293" s="529" t="str">
        <f>'[11]Depr Exp'!B293</f>
        <v>C3911 CMN Office Furn &amp; Eq, new-1</v>
      </c>
      <c r="C293" s="529" t="str">
        <f>'[11]Depr Exp'!C293</f>
        <v>403C</v>
      </c>
      <c r="D293" s="529"/>
      <c r="E293" s="530">
        <f>'[11]Depr Exp'!E293</f>
        <v>43131</v>
      </c>
      <c r="F293" s="531">
        <f>'[11]Depr Exp'!F293</f>
        <v>12420759.6</v>
      </c>
      <c r="G293" s="541">
        <f>'[11]Depr Exp'!G293</f>
        <v>0.05</v>
      </c>
      <c r="H293" s="533">
        <f>'[11]Depr Exp'!H293</f>
        <v>51753.16</v>
      </c>
      <c r="I293" s="531">
        <f>'[11]Depr Exp'!I293</f>
        <v>26122033.010000002</v>
      </c>
      <c r="J293" s="541">
        <f>'[11]Depr Exp'!J293</f>
        <v>0.05</v>
      </c>
      <c r="K293" s="534">
        <f>'[11]Depr Exp'!K293</f>
        <v>-19613.770000000004</v>
      </c>
      <c r="L293" s="533">
        <f>'[11]Depr Exp'!L293</f>
        <v>-71366.929999999993</v>
      </c>
      <c r="M293" s="144"/>
      <c r="N293" s="144"/>
    </row>
    <row r="294" spans="1:14">
      <c r="A294" s="529" t="str">
        <f>'[11]Depr Exp'!A294</f>
        <v>C3911 CMN Office Furn &amp; Eq, new</v>
      </c>
      <c r="B294" s="529" t="str">
        <f>'[11]Depr Exp'!B294</f>
        <v>C3911 CMN Office Furn &amp; Eq, new-2</v>
      </c>
      <c r="C294" s="529" t="str">
        <f>'[11]Depr Exp'!C294</f>
        <v>403C</v>
      </c>
      <c r="D294" s="529"/>
      <c r="E294" s="530">
        <f>'[11]Depr Exp'!E294</f>
        <v>43159</v>
      </c>
      <c r="F294" s="531">
        <f>'[11]Depr Exp'!F294</f>
        <v>12417979.890000001</v>
      </c>
      <c r="G294" s="541">
        <f>'[11]Depr Exp'!G294</f>
        <v>0.05</v>
      </c>
      <c r="H294" s="533">
        <f>'[11]Depr Exp'!H294</f>
        <v>51741.58</v>
      </c>
      <c r="I294" s="531">
        <f>'[11]Depr Exp'!I294</f>
        <v>26122033.010000002</v>
      </c>
      <c r="J294" s="541">
        <f>'[11]Depr Exp'!J294</f>
        <v>0.05</v>
      </c>
      <c r="K294" s="534">
        <f>'[11]Depr Exp'!K294</f>
        <v>-19613.770000000004</v>
      </c>
      <c r="L294" s="533">
        <f>'[11]Depr Exp'!L294</f>
        <v>-71355.350000000006</v>
      </c>
      <c r="M294" s="144"/>
      <c r="N294" s="144"/>
    </row>
    <row r="295" spans="1:14">
      <c r="A295" s="529" t="str">
        <f>'[11]Depr Exp'!A295</f>
        <v>C3911 CMN Office Furn &amp; Eq, new</v>
      </c>
      <c r="B295" s="529" t="str">
        <f>'[11]Depr Exp'!B295</f>
        <v>C3911 CMN Office Furn &amp; Eq, new-3</v>
      </c>
      <c r="C295" s="529" t="str">
        <f>'[11]Depr Exp'!C295</f>
        <v>403C</v>
      </c>
      <c r="D295" s="529"/>
      <c r="E295" s="530">
        <f>'[11]Depr Exp'!E295</f>
        <v>43190</v>
      </c>
      <c r="F295" s="531">
        <f>'[11]Depr Exp'!F295</f>
        <v>12439414.869999999</v>
      </c>
      <c r="G295" s="541">
        <f>'[11]Depr Exp'!G295</f>
        <v>0.05</v>
      </c>
      <c r="H295" s="533">
        <f>'[11]Depr Exp'!H295</f>
        <v>51830.9</v>
      </c>
      <c r="I295" s="531">
        <f>'[11]Depr Exp'!I295</f>
        <v>26122033.010000002</v>
      </c>
      <c r="J295" s="541">
        <f>'[11]Depr Exp'!J295</f>
        <v>0.05</v>
      </c>
      <c r="K295" s="534">
        <f>'[11]Depr Exp'!K295</f>
        <v>-19613.770000000004</v>
      </c>
      <c r="L295" s="533">
        <f>'[11]Depr Exp'!L295</f>
        <v>-71444.67</v>
      </c>
      <c r="M295" s="144"/>
      <c r="N295" s="144"/>
    </row>
    <row r="296" spans="1:14">
      <c r="A296" s="529" t="str">
        <f>'[11]Depr Exp'!A296</f>
        <v>C3911 CMN Office Furn &amp; Eq, new</v>
      </c>
      <c r="B296" s="529" t="str">
        <f>'[11]Depr Exp'!B296</f>
        <v>C3911 CMN Office Furn &amp; Eq, new-4</v>
      </c>
      <c r="C296" s="529" t="str">
        <f>'[11]Depr Exp'!C296</f>
        <v>403C</v>
      </c>
      <c r="D296" s="529"/>
      <c r="E296" s="530">
        <f>'[11]Depr Exp'!E296</f>
        <v>43220</v>
      </c>
      <c r="F296" s="531">
        <f>'[11]Depr Exp'!F296</f>
        <v>12463896.65</v>
      </c>
      <c r="G296" s="541">
        <f>'[11]Depr Exp'!G296</f>
        <v>0.05</v>
      </c>
      <c r="H296" s="533">
        <f>'[11]Depr Exp'!H296</f>
        <v>51932.9</v>
      </c>
      <c r="I296" s="531">
        <f>'[11]Depr Exp'!I296</f>
        <v>26122033.010000002</v>
      </c>
      <c r="J296" s="541">
        <f>'[11]Depr Exp'!J296</f>
        <v>0.05</v>
      </c>
      <c r="K296" s="534">
        <f>'[11]Depr Exp'!K296</f>
        <v>-19613.770000000004</v>
      </c>
      <c r="L296" s="533">
        <f>'[11]Depr Exp'!L296</f>
        <v>-71546.67</v>
      </c>
      <c r="M296" s="144"/>
      <c r="N296" s="144"/>
    </row>
    <row r="297" spans="1:14">
      <c r="A297" s="529" t="str">
        <f>'[11]Depr Exp'!A297</f>
        <v>C3911 CMN Office Furn &amp; Eq, new</v>
      </c>
      <c r="B297" s="529" t="str">
        <f>'[11]Depr Exp'!B297</f>
        <v>C3911 CMN Office Furn &amp; Eq, new-5</v>
      </c>
      <c r="C297" s="529" t="str">
        <f>'[11]Depr Exp'!C297</f>
        <v>403C</v>
      </c>
      <c r="D297" s="529"/>
      <c r="E297" s="530">
        <f>'[11]Depr Exp'!E297</f>
        <v>43251</v>
      </c>
      <c r="F297" s="531">
        <f>'[11]Depr Exp'!F297</f>
        <v>12463082.359999999</v>
      </c>
      <c r="G297" s="541">
        <f>'[11]Depr Exp'!G297</f>
        <v>0.05</v>
      </c>
      <c r="H297" s="533">
        <f>'[11]Depr Exp'!H297</f>
        <v>51929.51</v>
      </c>
      <c r="I297" s="531">
        <f>'[11]Depr Exp'!I297</f>
        <v>26122033.010000002</v>
      </c>
      <c r="J297" s="541">
        <f>'[11]Depr Exp'!J297</f>
        <v>0.05</v>
      </c>
      <c r="K297" s="534">
        <f>'[11]Depr Exp'!K297</f>
        <v>-19613.770000000004</v>
      </c>
      <c r="L297" s="533">
        <f>'[11]Depr Exp'!L297</f>
        <v>-71543.28</v>
      </c>
      <c r="M297" s="144"/>
      <c r="N297" s="144"/>
    </row>
    <row r="298" spans="1:14">
      <c r="A298" s="529" t="str">
        <f>'[11]Depr Exp'!A298</f>
        <v>C3911 CMN Office Furn &amp; Eq, new</v>
      </c>
      <c r="B298" s="529" t="str">
        <f>'[11]Depr Exp'!B298</f>
        <v>C3911 CMN Office Furn &amp; Eq, new-6</v>
      </c>
      <c r="C298" s="529" t="str">
        <f>'[11]Depr Exp'!C298</f>
        <v>403C</v>
      </c>
      <c r="D298" s="529"/>
      <c r="E298" s="530">
        <f>'[11]Depr Exp'!E298</f>
        <v>43281</v>
      </c>
      <c r="F298" s="531">
        <f>'[11]Depr Exp'!F298</f>
        <v>12462268.060000001</v>
      </c>
      <c r="G298" s="541">
        <f>'[11]Depr Exp'!G298</f>
        <v>0.05</v>
      </c>
      <c r="H298" s="533">
        <f>'[11]Depr Exp'!H298</f>
        <v>51926.12</v>
      </c>
      <c r="I298" s="531">
        <f>'[11]Depr Exp'!I298</f>
        <v>26122033.010000002</v>
      </c>
      <c r="J298" s="541">
        <f>'[11]Depr Exp'!J298</f>
        <v>0.05</v>
      </c>
      <c r="K298" s="534">
        <f>'[11]Depr Exp'!K298</f>
        <v>-19613.770000000004</v>
      </c>
      <c r="L298" s="533">
        <f>'[11]Depr Exp'!L298</f>
        <v>-71539.89</v>
      </c>
      <c r="M298" s="144"/>
      <c r="N298" s="144"/>
    </row>
    <row r="299" spans="1:14">
      <c r="A299" s="529" t="str">
        <f>'[11]Depr Exp'!A299</f>
        <v>C3911 CMN Office Furn &amp; Eq, new</v>
      </c>
      <c r="B299" s="529" t="str">
        <f>'[11]Depr Exp'!B299</f>
        <v>C3911 CMN Office Furn &amp; Eq, new-7</v>
      </c>
      <c r="C299" s="529" t="str">
        <f>'[11]Depr Exp'!C299</f>
        <v>403C</v>
      </c>
      <c r="D299" s="529"/>
      <c r="E299" s="530">
        <f>'[11]Depr Exp'!E299</f>
        <v>43312</v>
      </c>
      <c r="F299" s="531">
        <f>'[11]Depr Exp'!F299</f>
        <v>23949415.620000001</v>
      </c>
      <c r="G299" s="541">
        <f>'[11]Depr Exp'!G299</f>
        <v>0.05</v>
      </c>
      <c r="H299" s="533">
        <f>'[11]Depr Exp'!H299</f>
        <v>-185731.15000000002</v>
      </c>
      <c r="I299" s="531">
        <f>'[11]Depr Exp'!I299</f>
        <v>26122033.010000002</v>
      </c>
      <c r="J299" s="541">
        <f>'[11]Depr Exp'!J299</f>
        <v>0.05</v>
      </c>
      <c r="K299" s="534">
        <f>'[11]Depr Exp'!K299</f>
        <v>-19613.770000000004</v>
      </c>
      <c r="L299" s="533">
        <f>'[11]Depr Exp'!L299</f>
        <v>166117.38</v>
      </c>
      <c r="M299" s="144"/>
      <c r="N299" s="144"/>
    </row>
    <row r="300" spans="1:14">
      <c r="A300" s="529" t="str">
        <f>'[11]Depr Exp'!A300</f>
        <v>C3911 CMN Office Furn &amp; Eq, new</v>
      </c>
      <c r="B300" s="529" t="str">
        <f>'[11]Depr Exp'!B300</f>
        <v>C3911 CMN Office Furn &amp; Eq, new-8</v>
      </c>
      <c r="C300" s="529" t="str">
        <f>'[11]Depr Exp'!C300</f>
        <v>403C</v>
      </c>
      <c r="D300" s="529"/>
      <c r="E300" s="530">
        <f>'[11]Depr Exp'!E300</f>
        <v>43343</v>
      </c>
      <c r="F300" s="531">
        <f>'[11]Depr Exp'!F300</f>
        <v>23949415.620000001</v>
      </c>
      <c r="G300" s="541">
        <f>'[11]Depr Exp'!G300</f>
        <v>0.05</v>
      </c>
      <c r="H300" s="533">
        <f>'[11]Depr Exp'!H300</f>
        <v>-157121.91000000003</v>
      </c>
      <c r="I300" s="531">
        <f>'[11]Depr Exp'!I300</f>
        <v>26122033.010000002</v>
      </c>
      <c r="J300" s="541">
        <f>'[11]Depr Exp'!J300</f>
        <v>0.05</v>
      </c>
      <c r="K300" s="534">
        <f>'[11]Depr Exp'!K300</f>
        <v>-19613.770000000004</v>
      </c>
      <c r="L300" s="533">
        <f>'[11]Depr Exp'!L300</f>
        <v>137508.14000000001</v>
      </c>
      <c r="M300" s="144"/>
      <c r="N300" s="144"/>
    </row>
    <row r="301" spans="1:14">
      <c r="A301" s="529" t="str">
        <f>'[11]Depr Exp'!A301</f>
        <v>C3911 CMN Office Furn &amp; Eq, new</v>
      </c>
      <c r="B301" s="529" t="str">
        <f>'[11]Depr Exp'!B301</f>
        <v>C3911 CMN Office Furn &amp; Eq, new-9</v>
      </c>
      <c r="C301" s="529" t="str">
        <f>'[11]Depr Exp'!C301</f>
        <v>403C</v>
      </c>
      <c r="D301" s="529"/>
      <c r="E301" s="530">
        <f>'[11]Depr Exp'!E301</f>
        <v>43373</v>
      </c>
      <c r="F301" s="531">
        <f>'[11]Depr Exp'!F301</f>
        <v>23949415.620000001</v>
      </c>
      <c r="G301" s="541">
        <f>'[11]Depr Exp'!G301</f>
        <v>0.05</v>
      </c>
      <c r="H301" s="533">
        <f>'[11]Depr Exp'!H301</f>
        <v>-28666.340000000011</v>
      </c>
      <c r="I301" s="531">
        <f>'[11]Depr Exp'!I301</f>
        <v>26122033.010000002</v>
      </c>
      <c r="J301" s="541">
        <f>'[11]Depr Exp'!J301</f>
        <v>0.05</v>
      </c>
      <c r="K301" s="534">
        <f>'[11]Depr Exp'!K301</f>
        <v>-19613.770000000004</v>
      </c>
      <c r="L301" s="533">
        <f>'[11]Depr Exp'!L301</f>
        <v>9052.57</v>
      </c>
      <c r="M301" s="144"/>
      <c r="N301" s="144"/>
    </row>
    <row r="302" spans="1:14">
      <c r="A302" s="529" t="str">
        <f>'[11]Depr Exp'!A302</f>
        <v>C3911 CMN Office Furn &amp; Eq, new</v>
      </c>
      <c r="B302" s="529" t="str">
        <f>'[11]Depr Exp'!B302</f>
        <v>C3911 CMN Office Furn &amp; Eq, new-10</v>
      </c>
      <c r="C302" s="529" t="str">
        <f>'[11]Depr Exp'!C302</f>
        <v>403C</v>
      </c>
      <c r="D302" s="529"/>
      <c r="E302" s="530">
        <f>'[11]Depr Exp'!E302</f>
        <v>43404</v>
      </c>
      <c r="F302" s="531">
        <f>'[11]Depr Exp'!F302</f>
        <v>23949415.620000001</v>
      </c>
      <c r="G302" s="541">
        <f>'[11]Depr Exp'!G302</f>
        <v>0.05</v>
      </c>
      <c r="H302" s="533">
        <f>'[11]Depr Exp'!H302</f>
        <v>-28666.340000000011</v>
      </c>
      <c r="I302" s="531">
        <f>'[11]Depr Exp'!I302</f>
        <v>26122033.010000002</v>
      </c>
      <c r="J302" s="541">
        <f>'[11]Depr Exp'!J302</f>
        <v>0.05</v>
      </c>
      <c r="K302" s="534">
        <f>'[11]Depr Exp'!K302</f>
        <v>-19613.770000000004</v>
      </c>
      <c r="L302" s="533">
        <f>'[11]Depr Exp'!L302</f>
        <v>9052.57</v>
      </c>
      <c r="M302" s="144"/>
      <c r="N302" s="144"/>
    </row>
    <row r="303" spans="1:14">
      <c r="A303" s="529" t="str">
        <f>'[11]Depr Exp'!A303</f>
        <v>C3911 CMN Office Furn &amp; Eq, new</v>
      </c>
      <c r="B303" s="529" t="str">
        <f>'[11]Depr Exp'!B303</f>
        <v>C3911 CMN Office Furn &amp; Eq, new-11</v>
      </c>
      <c r="C303" s="529" t="str">
        <f>'[11]Depr Exp'!C303</f>
        <v>403C</v>
      </c>
      <c r="D303" s="529"/>
      <c r="E303" s="530">
        <f>'[11]Depr Exp'!E303</f>
        <v>43434</v>
      </c>
      <c r="F303" s="531">
        <f>'[11]Depr Exp'!F303</f>
        <v>23949415.620000001</v>
      </c>
      <c r="G303" s="541">
        <f>'[11]Depr Exp'!G303</f>
        <v>0.05</v>
      </c>
      <c r="H303" s="533">
        <f>'[11]Depr Exp'!H303</f>
        <v>-28666.340000000011</v>
      </c>
      <c r="I303" s="531">
        <f>'[11]Depr Exp'!I303</f>
        <v>26122033.010000002</v>
      </c>
      <c r="J303" s="541">
        <f>'[11]Depr Exp'!J303</f>
        <v>0.05</v>
      </c>
      <c r="K303" s="534">
        <f>'[11]Depr Exp'!K303</f>
        <v>-19613.770000000004</v>
      </c>
      <c r="L303" s="533">
        <f>'[11]Depr Exp'!L303</f>
        <v>9052.57</v>
      </c>
      <c r="M303" s="144"/>
      <c r="N303" s="144"/>
    </row>
    <row r="304" spans="1:14">
      <c r="A304" s="529" t="str">
        <f>'[11]Depr Exp'!A304</f>
        <v>C3911 CMN Office Furn &amp; Eq, new</v>
      </c>
      <c r="B304" s="529" t="str">
        <f>'[11]Depr Exp'!B304</f>
        <v>C3911 CMN Office Furn &amp; Eq, new-12</v>
      </c>
      <c r="C304" s="529" t="str">
        <f>'[11]Depr Exp'!C304</f>
        <v>403C</v>
      </c>
      <c r="D304" s="529"/>
      <c r="E304" s="530">
        <f>'[11]Depr Exp'!E304</f>
        <v>43465</v>
      </c>
      <c r="F304" s="531">
        <f>'[11]Depr Exp'!F304</f>
        <v>26122033.010000002</v>
      </c>
      <c r="G304" s="541">
        <f>'[11]Depr Exp'!G304</f>
        <v>0.05</v>
      </c>
      <c r="H304" s="533">
        <f>'[11]Depr Exp'!H304</f>
        <v>-19613.770000000004</v>
      </c>
      <c r="I304" s="531">
        <f>'[11]Depr Exp'!I304</f>
        <v>26122033.010000002</v>
      </c>
      <c r="J304" s="541">
        <f>'[11]Depr Exp'!J304</f>
        <v>0.05</v>
      </c>
      <c r="K304" s="534">
        <f>'[11]Depr Exp'!K304</f>
        <v>-19613.770000000004</v>
      </c>
      <c r="L304" s="533">
        <f>'[11]Depr Exp'!L304</f>
        <v>0</v>
      </c>
      <c r="M304" s="144"/>
      <c r="N304" s="144"/>
    </row>
    <row r="305" spans="1:14" ht="15.75" thickBot="1">
      <c r="A305" s="159" t="str">
        <f>'[11]Depr Exp'!A305</f>
        <v>C3911 CMN Office Furn &amp; Eq, new Total</v>
      </c>
      <c r="B305" s="144">
        <f>'[11]Depr Exp'!B305</f>
        <v>0</v>
      </c>
      <c r="C305" s="502" t="str">
        <f>'[11]Depr Exp'!C305</f>
        <v>CGEN</v>
      </c>
      <c r="D305" s="144"/>
      <c r="E305" s="281" t="str">
        <f>'[11]Depr Exp'!E305</f>
        <v>Total</v>
      </c>
      <c r="F305" s="141">
        <f>'[11]Depr Exp'!F305</f>
        <v>0</v>
      </c>
      <c r="G305" s="252">
        <f>'[11]Depr Exp'!G305</f>
        <v>0</v>
      </c>
      <c r="H305" s="522">
        <f>'[11]Depr Exp'!H305</f>
        <v>-137351.68000000005</v>
      </c>
      <c r="I305" s="141">
        <f>'[11]Depr Exp'!I305</f>
        <v>0</v>
      </c>
      <c r="J305" s="252">
        <f>'[11]Depr Exp'!J305</f>
        <v>0</v>
      </c>
      <c r="K305" s="522">
        <f>'[11]Depr Exp'!K305</f>
        <v>-235365.24000000011</v>
      </c>
      <c r="L305" s="522">
        <f>'[11]Depr Exp'!L305</f>
        <v>-98013.56</v>
      </c>
      <c r="M305" s="144"/>
      <c r="N305" s="144"/>
    </row>
    <row r="306" spans="1:14" ht="13.5" thickTop="1">
      <c r="A306" s="529" t="str">
        <f>'[11]Depr Exp'!A306</f>
        <v>C3911 CMN Office Furn &amp; Eq, old</v>
      </c>
      <c r="B306" s="529" t="str">
        <f>'[11]Depr Exp'!B306</f>
        <v>C3911 CMN Office Furn &amp; Eq, old-1</v>
      </c>
      <c r="C306" s="529" t="str">
        <f>'[11]Depr Exp'!C306</f>
        <v>403C</v>
      </c>
      <c r="D306" s="529"/>
      <c r="E306" s="530">
        <f>'[11]Depr Exp'!E306</f>
        <v>43131</v>
      </c>
      <c r="F306" s="531">
        <f>'[11]Depr Exp'!F306</f>
        <v>5319104.41</v>
      </c>
      <c r="G306" s="532" t="str">
        <f>'[11]Depr Exp'!G306</f>
        <v>End of Life</v>
      </c>
      <c r="H306" s="533">
        <f>'[11]Depr Exp'!H306</f>
        <v>88651.74</v>
      </c>
      <c r="I306" s="531">
        <f>'[11]Depr Exp'!I306</f>
        <v>0</v>
      </c>
      <c r="J306" s="532" t="str">
        <f>'[11]Depr Exp'!J306</f>
        <v>End of Life</v>
      </c>
      <c r="K306" s="534">
        <f>'[11]Depr Exp'!K306</f>
        <v>0</v>
      </c>
      <c r="L306" s="533">
        <f>'[11]Depr Exp'!L306</f>
        <v>-88651.74</v>
      </c>
      <c r="M306" s="144"/>
      <c r="N306" s="144"/>
    </row>
    <row r="307" spans="1:14">
      <c r="A307" s="529" t="str">
        <f>'[11]Depr Exp'!A307</f>
        <v>C3911 CMN Office Furn &amp; Eq, old</v>
      </c>
      <c r="B307" s="529" t="str">
        <f>'[11]Depr Exp'!B307</f>
        <v>C3911 CMN Office Furn &amp; Eq, old-2</v>
      </c>
      <c r="C307" s="529" t="str">
        <f>'[11]Depr Exp'!C307</f>
        <v>403C</v>
      </c>
      <c r="D307" s="529"/>
      <c r="E307" s="530">
        <f>'[11]Depr Exp'!E307</f>
        <v>43159</v>
      </c>
      <c r="F307" s="531">
        <f>'[11]Depr Exp'!F307</f>
        <v>5230452.67</v>
      </c>
      <c r="G307" s="532" t="str">
        <f>'[11]Depr Exp'!G307</f>
        <v>End of Life</v>
      </c>
      <c r="H307" s="533">
        <f>'[11]Depr Exp'!H307</f>
        <v>88651.74</v>
      </c>
      <c r="I307" s="531">
        <f>'[11]Depr Exp'!I307</f>
        <v>0</v>
      </c>
      <c r="J307" s="532" t="str">
        <f>'[11]Depr Exp'!J307</f>
        <v>End of Life</v>
      </c>
      <c r="K307" s="534">
        <f>'[11]Depr Exp'!K307</f>
        <v>0</v>
      </c>
      <c r="L307" s="533">
        <f>'[11]Depr Exp'!L307</f>
        <v>-88651.74</v>
      </c>
      <c r="M307" s="144"/>
      <c r="N307" s="144"/>
    </row>
    <row r="308" spans="1:14">
      <c r="A308" s="529" t="str">
        <f>'[11]Depr Exp'!A308</f>
        <v>C3911 CMN Office Furn &amp; Eq, old</v>
      </c>
      <c r="B308" s="529" t="str">
        <f>'[11]Depr Exp'!B308</f>
        <v>C3911 CMN Office Furn &amp; Eq, old-3</v>
      </c>
      <c r="C308" s="529" t="str">
        <f>'[11]Depr Exp'!C308</f>
        <v>403C</v>
      </c>
      <c r="D308" s="529"/>
      <c r="E308" s="530">
        <f>'[11]Depr Exp'!E308</f>
        <v>43190</v>
      </c>
      <c r="F308" s="531">
        <f>'[11]Depr Exp'!F308</f>
        <v>5141800.93</v>
      </c>
      <c r="G308" s="532" t="str">
        <f>'[11]Depr Exp'!G308</f>
        <v>End of Life</v>
      </c>
      <c r="H308" s="533">
        <f>'[11]Depr Exp'!H308</f>
        <v>88651.74</v>
      </c>
      <c r="I308" s="531">
        <f>'[11]Depr Exp'!I308</f>
        <v>0</v>
      </c>
      <c r="J308" s="532" t="str">
        <f>'[11]Depr Exp'!J308</f>
        <v>End of Life</v>
      </c>
      <c r="K308" s="534">
        <f>'[11]Depr Exp'!K308</f>
        <v>0</v>
      </c>
      <c r="L308" s="533">
        <f>'[11]Depr Exp'!L308</f>
        <v>-88651.74</v>
      </c>
      <c r="M308" s="144"/>
      <c r="N308" s="144"/>
    </row>
    <row r="309" spans="1:14">
      <c r="A309" s="529" t="str">
        <f>'[11]Depr Exp'!A309</f>
        <v>C3911 CMN Office Furn &amp; Eq, old</v>
      </c>
      <c r="B309" s="529" t="str">
        <f>'[11]Depr Exp'!B309</f>
        <v>C3911 CMN Office Furn &amp; Eq, old-4</v>
      </c>
      <c r="C309" s="529" t="str">
        <f>'[11]Depr Exp'!C309</f>
        <v>403C</v>
      </c>
      <c r="D309" s="529"/>
      <c r="E309" s="530">
        <f>'[11]Depr Exp'!E309</f>
        <v>43220</v>
      </c>
      <c r="F309" s="531">
        <f>'[11]Depr Exp'!F309</f>
        <v>5053149.1900000004</v>
      </c>
      <c r="G309" s="532" t="str">
        <f>'[11]Depr Exp'!G309</f>
        <v>End of Life</v>
      </c>
      <c r="H309" s="533">
        <f>'[11]Depr Exp'!H309</f>
        <v>88651.74</v>
      </c>
      <c r="I309" s="531">
        <f>'[11]Depr Exp'!I309</f>
        <v>0</v>
      </c>
      <c r="J309" s="532" t="str">
        <f>'[11]Depr Exp'!J309</f>
        <v>End of Life</v>
      </c>
      <c r="K309" s="534">
        <f>'[11]Depr Exp'!K309</f>
        <v>0</v>
      </c>
      <c r="L309" s="533">
        <f>'[11]Depr Exp'!L309</f>
        <v>-88651.74</v>
      </c>
      <c r="M309" s="144"/>
      <c r="N309" s="144"/>
    </row>
    <row r="310" spans="1:14">
      <c r="A310" s="529" t="str">
        <f>'[11]Depr Exp'!A310</f>
        <v>C3911 CMN Office Furn &amp; Eq, old</v>
      </c>
      <c r="B310" s="529" t="str">
        <f>'[11]Depr Exp'!B310</f>
        <v>C3911 CMN Office Furn &amp; Eq, old-5</v>
      </c>
      <c r="C310" s="529" t="str">
        <f>'[11]Depr Exp'!C310</f>
        <v>403C</v>
      </c>
      <c r="D310" s="529"/>
      <c r="E310" s="530">
        <f>'[11]Depr Exp'!E310</f>
        <v>43251</v>
      </c>
      <c r="F310" s="531">
        <f>'[11]Depr Exp'!F310</f>
        <v>4964497.45</v>
      </c>
      <c r="G310" s="532" t="str">
        <f>'[11]Depr Exp'!G310</f>
        <v>End of Life</v>
      </c>
      <c r="H310" s="533">
        <f>'[11]Depr Exp'!H310</f>
        <v>88651.74</v>
      </c>
      <c r="I310" s="531">
        <f>'[11]Depr Exp'!I310</f>
        <v>0</v>
      </c>
      <c r="J310" s="532" t="str">
        <f>'[11]Depr Exp'!J310</f>
        <v>End of Life</v>
      </c>
      <c r="K310" s="534">
        <f>'[11]Depr Exp'!K310</f>
        <v>0</v>
      </c>
      <c r="L310" s="533">
        <f>'[11]Depr Exp'!L310</f>
        <v>-88651.74</v>
      </c>
      <c r="M310" s="144"/>
      <c r="N310" s="144"/>
    </row>
    <row r="311" spans="1:14">
      <c r="A311" s="529" t="str">
        <f>'[11]Depr Exp'!A311</f>
        <v>C3911 CMN Office Furn &amp; Eq, old</v>
      </c>
      <c r="B311" s="529" t="str">
        <f>'[11]Depr Exp'!B311</f>
        <v>C3911 CMN Office Furn &amp; Eq, old-6</v>
      </c>
      <c r="C311" s="529" t="str">
        <f>'[11]Depr Exp'!C311</f>
        <v>403C</v>
      </c>
      <c r="D311" s="529"/>
      <c r="E311" s="530">
        <f>'[11]Depr Exp'!E311</f>
        <v>43281</v>
      </c>
      <c r="F311" s="531">
        <f>'[11]Depr Exp'!F311</f>
        <v>4875845.71</v>
      </c>
      <c r="G311" s="532" t="str">
        <f>'[11]Depr Exp'!G311</f>
        <v>End of Life</v>
      </c>
      <c r="H311" s="533">
        <f>'[11]Depr Exp'!H311</f>
        <v>88651.74</v>
      </c>
      <c r="I311" s="531">
        <f>'[11]Depr Exp'!I311</f>
        <v>0</v>
      </c>
      <c r="J311" s="532" t="str">
        <f>'[11]Depr Exp'!J311</f>
        <v>End of Life</v>
      </c>
      <c r="K311" s="534">
        <f>'[11]Depr Exp'!K311</f>
        <v>0</v>
      </c>
      <c r="L311" s="533">
        <f>'[11]Depr Exp'!L311</f>
        <v>-88651.74</v>
      </c>
      <c r="M311" s="144"/>
      <c r="N311" s="144"/>
    </row>
    <row r="312" spans="1:14">
      <c r="A312" s="529" t="str">
        <f>'[11]Depr Exp'!A312</f>
        <v>C3911 CMN Office Furn &amp; Eq, old</v>
      </c>
      <c r="B312" s="529" t="str">
        <f>'[11]Depr Exp'!B312</f>
        <v>C3911 CMN Office Furn &amp; Eq, old-7</v>
      </c>
      <c r="C312" s="529" t="str">
        <f>'[11]Depr Exp'!C312</f>
        <v>403C</v>
      </c>
      <c r="D312" s="529"/>
      <c r="E312" s="530">
        <f>'[11]Depr Exp'!E312</f>
        <v>43312</v>
      </c>
      <c r="F312" s="531">
        <f>'[11]Depr Exp'!F312</f>
        <v>-0.03</v>
      </c>
      <c r="G312" s="532" t="str">
        <f>'[11]Depr Exp'!G312</f>
        <v>End of Life</v>
      </c>
      <c r="H312" s="533">
        <f>'[11]Depr Exp'!H312</f>
        <v>0</v>
      </c>
      <c r="I312" s="531">
        <f>'[11]Depr Exp'!I312</f>
        <v>0</v>
      </c>
      <c r="J312" s="532" t="str">
        <f>'[11]Depr Exp'!J312</f>
        <v>End of Life</v>
      </c>
      <c r="K312" s="534">
        <f>'[11]Depr Exp'!K312</f>
        <v>0</v>
      </c>
      <c r="L312" s="533">
        <f>'[11]Depr Exp'!L312</f>
        <v>0</v>
      </c>
      <c r="M312" s="144"/>
      <c r="N312" s="144"/>
    </row>
    <row r="313" spans="1:14">
      <c r="A313" s="529" t="str">
        <f>'[11]Depr Exp'!A313</f>
        <v>C3911 CMN Office Furn &amp; Eq, old</v>
      </c>
      <c r="B313" s="529" t="str">
        <f>'[11]Depr Exp'!B313</f>
        <v>C3911 CMN Office Furn &amp; Eq, old-8</v>
      </c>
      <c r="C313" s="529" t="str">
        <f>'[11]Depr Exp'!C313</f>
        <v>403C</v>
      </c>
      <c r="D313" s="529"/>
      <c r="E313" s="530">
        <f>'[11]Depr Exp'!E313</f>
        <v>43343</v>
      </c>
      <c r="F313" s="531">
        <f>'[11]Depr Exp'!F313</f>
        <v>-0.03</v>
      </c>
      <c r="G313" s="532" t="str">
        <f>'[11]Depr Exp'!G313</f>
        <v>End of Life</v>
      </c>
      <c r="H313" s="533">
        <f>'[11]Depr Exp'!H313</f>
        <v>0</v>
      </c>
      <c r="I313" s="531">
        <f>'[11]Depr Exp'!I313</f>
        <v>0</v>
      </c>
      <c r="J313" s="532" t="str">
        <f>'[11]Depr Exp'!J313</f>
        <v>End of Life</v>
      </c>
      <c r="K313" s="534">
        <f>'[11]Depr Exp'!K313</f>
        <v>0</v>
      </c>
      <c r="L313" s="533">
        <f>'[11]Depr Exp'!L313</f>
        <v>0</v>
      </c>
      <c r="M313" s="144"/>
      <c r="N313" s="144"/>
    </row>
    <row r="314" spans="1:14">
      <c r="A314" s="529" t="str">
        <f>'[11]Depr Exp'!A314</f>
        <v>C3911 CMN Office Furn &amp; Eq, old</v>
      </c>
      <c r="B314" s="529" t="str">
        <f>'[11]Depr Exp'!B314</f>
        <v>C3911 CMN Office Furn &amp; Eq, old-9</v>
      </c>
      <c r="C314" s="529" t="str">
        <f>'[11]Depr Exp'!C314</f>
        <v>403C</v>
      </c>
      <c r="D314" s="529"/>
      <c r="E314" s="530">
        <f>'[11]Depr Exp'!E314</f>
        <v>43373</v>
      </c>
      <c r="F314" s="531">
        <f>'[11]Depr Exp'!F314</f>
        <v>-0.03</v>
      </c>
      <c r="G314" s="532" t="str">
        <f>'[11]Depr Exp'!G314</f>
        <v>End of Life</v>
      </c>
      <c r="H314" s="533">
        <f>'[11]Depr Exp'!H314</f>
        <v>0</v>
      </c>
      <c r="I314" s="531">
        <f>'[11]Depr Exp'!I314</f>
        <v>0</v>
      </c>
      <c r="J314" s="532" t="str">
        <f>'[11]Depr Exp'!J314</f>
        <v>End of Life</v>
      </c>
      <c r="K314" s="534">
        <f>'[11]Depr Exp'!K314</f>
        <v>0</v>
      </c>
      <c r="L314" s="533">
        <f>'[11]Depr Exp'!L314</f>
        <v>0</v>
      </c>
      <c r="M314" s="144"/>
      <c r="N314" s="144"/>
    </row>
    <row r="315" spans="1:14">
      <c r="A315" s="529" t="str">
        <f>'[11]Depr Exp'!A315</f>
        <v>C3911 CMN Office Furn &amp; Eq, old</v>
      </c>
      <c r="B315" s="529" t="str">
        <f>'[11]Depr Exp'!B315</f>
        <v>C3911 CMN Office Furn &amp; Eq, old-10</v>
      </c>
      <c r="C315" s="529" t="str">
        <f>'[11]Depr Exp'!C315</f>
        <v>403C</v>
      </c>
      <c r="D315" s="529"/>
      <c r="E315" s="530">
        <f>'[11]Depr Exp'!E315</f>
        <v>43404</v>
      </c>
      <c r="F315" s="531">
        <f>'[11]Depr Exp'!F315</f>
        <v>-0.03</v>
      </c>
      <c r="G315" s="532" t="str">
        <f>'[11]Depr Exp'!G315</f>
        <v>End of Life</v>
      </c>
      <c r="H315" s="533">
        <f>'[11]Depr Exp'!H315</f>
        <v>0</v>
      </c>
      <c r="I315" s="531">
        <f>'[11]Depr Exp'!I315</f>
        <v>0</v>
      </c>
      <c r="J315" s="532" t="str">
        <f>'[11]Depr Exp'!J315</f>
        <v>End of Life</v>
      </c>
      <c r="K315" s="534">
        <f>'[11]Depr Exp'!K315</f>
        <v>0</v>
      </c>
      <c r="L315" s="533">
        <f>'[11]Depr Exp'!L315</f>
        <v>0</v>
      </c>
      <c r="M315" s="144"/>
      <c r="N315" s="144"/>
    </row>
    <row r="316" spans="1:14">
      <c r="A316" s="529" t="str">
        <f>'[11]Depr Exp'!A316</f>
        <v>C3911 CMN Office Furn &amp; Eq, old</v>
      </c>
      <c r="B316" s="529" t="str">
        <f>'[11]Depr Exp'!B316</f>
        <v>C3911 CMN Office Furn &amp; Eq, old-11</v>
      </c>
      <c r="C316" s="529" t="str">
        <f>'[11]Depr Exp'!C316</f>
        <v>403C</v>
      </c>
      <c r="D316" s="529"/>
      <c r="E316" s="530">
        <f>'[11]Depr Exp'!E316</f>
        <v>43434</v>
      </c>
      <c r="F316" s="531">
        <f>'[11]Depr Exp'!F316</f>
        <v>-0.03</v>
      </c>
      <c r="G316" s="532" t="str">
        <f>'[11]Depr Exp'!G316</f>
        <v>End of Life</v>
      </c>
      <c r="H316" s="533">
        <f>'[11]Depr Exp'!H316</f>
        <v>0</v>
      </c>
      <c r="I316" s="531">
        <f>'[11]Depr Exp'!I316</f>
        <v>0</v>
      </c>
      <c r="J316" s="532" t="str">
        <f>'[11]Depr Exp'!J316</f>
        <v>End of Life</v>
      </c>
      <c r="K316" s="534">
        <f>'[11]Depr Exp'!K316</f>
        <v>0</v>
      </c>
      <c r="L316" s="533">
        <f>'[11]Depr Exp'!L316</f>
        <v>0</v>
      </c>
      <c r="M316" s="144"/>
      <c r="N316" s="144"/>
    </row>
    <row r="317" spans="1:14">
      <c r="A317" s="529" t="str">
        <f>'[11]Depr Exp'!A317</f>
        <v>C3911 CMN Office Furn &amp; Eq, old</v>
      </c>
      <c r="B317" s="529" t="str">
        <f>'[11]Depr Exp'!B317</f>
        <v>C3911 CMN Office Furn &amp; Eq, old-12</v>
      </c>
      <c r="C317" s="529" t="str">
        <f>'[11]Depr Exp'!C317</f>
        <v>403C</v>
      </c>
      <c r="D317" s="529"/>
      <c r="E317" s="530">
        <f>'[11]Depr Exp'!E317</f>
        <v>43465</v>
      </c>
      <c r="F317" s="531">
        <f>'[11]Depr Exp'!F317</f>
        <v>-0.03</v>
      </c>
      <c r="G317" s="532" t="str">
        <f>'[11]Depr Exp'!G317</f>
        <v>End of Life</v>
      </c>
      <c r="H317" s="533">
        <f>'[11]Depr Exp'!H317</f>
        <v>0</v>
      </c>
      <c r="I317" s="531">
        <f>'[11]Depr Exp'!I317</f>
        <v>0</v>
      </c>
      <c r="J317" s="532" t="str">
        <f>'[11]Depr Exp'!J317</f>
        <v>End of Life</v>
      </c>
      <c r="K317" s="534">
        <f>'[11]Depr Exp'!K317</f>
        <v>0</v>
      </c>
      <c r="L317" s="533">
        <f>'[11]Depr Exp'!L317</f>
        <v>0</v>
      </c>
      <c r="M317" s="144"/>
      <c r="N317" s="144"/>
    </row>
    <row r="318" spans="1:14" ht="15.75" thickBot="1">
      <c r="A318" s="159" t="str">
        <f>'[11]Depr Exp'!A318</f>
        <v>C3911 CMN Office Furn &amp; Eq, old Total</v>
      </c>
      <c r="B318" s="144">
        <f>'[11]Depr Exp'!B318</f>
        <v>0</v>
      </c>
      <c r="C318" s="502" t="str">
        <f>'[11]Depr Exp'!C318</f>
        <v>CGEN</v>
      </c>
      <c r="D318" s="144"/>
      <c r="E318" s="281" t="str">
        <f>'[11]Depr Exp'!E318</f>
        <v>Total</v>
      </c>
      <c r="F318" s="141">
        <f>'[11]Depr Exp'!F318</f>
        <v>0</v>
      </c>
      <c r="G318" s="252">
        <f>'[11]Depr Exp'!G318</f>
        <v>0</v>
      </c>
      <c r="H318" s="522">
        <f>'[11]Depr Exp'!H318</f>
        <v>531910.44000000006</v>
      </c>
      <c r="I318" s="141">
        <f>'[11]Depr Exp'!I318</f>
        <v>0</v>
      </c>
      <c r="J318" s="252">
        <f>'[11]Depr Exp'!J318</f>
        <v>0</v>
      </c>
      <c r="K318" s="522">
        <f>'[11]Depr Exp'!K318</f>
        <v>0</v>
      </c>
      <c r="L318" s="522">
        <f>'[11]Depr Exp'!L318</f>
        <v>-531910.43999999994</v>
      </c>
      <c r="M318" s="144"/>
      <c r="N318" s="144"/>
    </row>
    <row r="319" spans="1:14" ht="13.5" thickTop="1">
      <c r="A319" s="144" t="str">
        <f>'[11]Depr Exp'!A319</f>
        <v>C3912 CMN Computer Eq, new</v>
      </c>
      <c r="B319" s="144" t="str">
        <f>'[11]Depr Exp'!B319</f>
        <v>C3912 CMN Computer Eq, new-1</v>
      </c>
      <c r="C319" s="144" t="str">
        <f>'[11]Depr Exp'!C319</f>
        <v>403C</v>
      </c>
      <c r="D319" s="144"/>
      <c r="E319" s="282">
        <f>'[11]Depr Exp'!E319</f>
        <v>43131</v>
      </c>
      <c r="F319" s="523">
        <f>'[11]Depr Exp'!F319</f>
        <v>88132044.370000005</v>
      </c>
      <c r="G319" s="305">
        <f>'[11]Depr Exp'!G319</f>
        <v>0.2</v>
      </c>
      <c r="H319" s="524">
        <f>'[11]Depr Exp'!H319</f>
        <v>1468867.41</v>
      </c>
      <c r="I319" s="523">
        <f>'[11]Depr Exp'!I319</f>
        <v>99624667.019999996</v>
      </c>
      <c r="J319" s="305">
        <f>'[11]Depr Exp'!J319</f>
        <v>0.2</v>
      </c>
      <c r="K319" s="373">
        <f>'[11]Depr Exp'!K319</f>
        <v>1660411.1169999999</v>
      </c>
      <c r="L319" s="524">
        <f>'[11]Depr Exp'!L319</f>
        <v>191543.71</v>
      </c>
      <c r="M319" s="144"/>
      <c r="N319" s="144"/>
    </row>
    <row r="320" spans="1:14">
      <c r="A320" s="144" t="str">
        <f>'[11]Depr Exp'!A320</f>
        <v>C3912 CMN Computer Eq, new</v>
      </c>
      <c r="B320" s="144" t="str">
        <f>'[11]Depr Exp'!B320</f>
        <v>C3912 CMN Computer Eq, new-2</v>
      </c>
      <c r="C320" s="144" t="str">
        <f>'[11]Depr Exp'!C320</f>
        <v>403C</v>
      </c>
      <c r="D320" s="144"/>
      <c r="E320" s="282">
        <f>'[11]Depr Exp'!E320</f>
        <v>43159</v>
      </c>
      <c r="F320" s="523">
        <f>'[11]Depr Exp'!F320</f>
        <v>90009522.239999995</v>
      </c>
      <c r="G320" s="305">
        <f>'[11]Depr Exp'!G320</f>
        <v>0.2</v>
      </c>
      <c r="H320" s="524">
        <f>'[11]Depr Exp'!H320</f>
        <v>1500158.7</v>
      </c>
      <c r="I320" s="523">
        <f>'[11]Depr Exp'!I320</f>
        <v>99624667.019999996</v>
      </c>
      <c r="J320" s="305">
        <f>'[11]Depr Exp'!J320</f>
        <v>0.2</v>
      </c>
      <c r="K320" s="373">
        <f>'[11]Depr Exp'!K320</f>
        <v>1660411.1169999999</v>
      </c>
      <c r="L320" s="524">
        <f>'[11]Depr Exp'!L320</f>
        <v>160252.42000000001</v>
      </c>
      <c r="M320" s="144"/>
      <c r="N320" s="144"/>
    </row>
    <row r="321" spans="1:14">
      <c r="A321" s="144" t="str">
        <f>'[11]Depr Exp'!A321</f>
        <v>C3912 CMN Computer Eq, new</v>
      </c>
      <c r="B321" s="144" t="str">
        <f>'[11]Depr Exp'!B321</f>
        <v>C3912 CMN Computer Eq, new-3</v>
      </c>
      <c r="C321" s="144" t="str">
        <f>'[11]Depr Exp'!C321</f>
        <v>403C</v>
      </c>
      <c r="D321" s="144"/>
      <c r="E321" s="282">
        <f>'[11]Depr Exp'!E321</f>
        <v>43190</v>
      </c>
      <c r="F321" s="523">
        <f>'[11]Depr Exp'!F321</f>
        <v>90276067.280000001</v>
      </c>
      <c r="G321" s="305">
        <f>'[11]Depr Exp'!G321</f>
        <v>0.2</v>
      </c>
      <c r="H321" s="524">
        <f>'[11]Depr Exp'!H321</f>
        <v>1504601.12</v>
      </c>
      <c r="I321" s="523">
        <f>'[11]Depr Exp'!I321</f>
        <v>99624667.019999996</v>
      </c>
      <c r="J321" s="305">
        <f>'[11]Depr Exp'!J321</f>
        <v>0.2</v>
      </c>
      <c r="K321" s="373">
        <f>'[11]Depr Exp'!K321</f>
        <v>1660411.1169999999</v>
      </c>
      <c r="L321" s="524">
        <f>'[11]Depr Exp'!L321</f>
        <v>155810</v>
      </c>
      <c r="M321" s="144"/>
      <c r="N321" s="144"/>
    </row>
    <row r="322" spans="1:14">
      <c r="A322" s="144" t="str">
        <f>'[11]Depr Exp'!A322</f>
        <v>C3912 CMN Computer Eq, new</v>
      </c>
      <c r="B322" s="144" t="str">
        <f>'[11]Depr Exp'!B322</f>
        <v>C3912 CMN Computer Eq, new-4</v>
      </c>
      <c r="C322" s="144" t="str">
        <f>'[11]Depr Exp'!C322</f>
        <v>403C</v>
      </c>
      <c r="D322" s="144"/>
      <c r="E322" s="282">
        <f>'[11]Depr Exp'!E322</f>
        <v>43220</v>
      </c>
      <c r="F322" s="523">
        <f>'[11]Depr Exp'!F322</f>
        <v>90364351.519999996</v>
      </c>
      <c r="G322" s="305">
        <f>'[11]Depr Exp'!G322</f>
        <v>0.2</v>
      </c>
      <c r="H322" s="524">
        <f>'[11]Depr Exp'!H322</f>
        <v>1506072.53</v>
      </c>
      <c r="I322" s="523">
        <f>'[11]Depr Exp'!I322</f>
        <v>99624667.019999996</v>
      </c>
      <c r="J322" s="305">
        <f>'[11]Depr Exp'!J322</f>
        <v>0.2</v>
      </c>
      <c r="K322" s="373">
        <f>'[11]Depr Exp'!K322</f>
        <v>1660411.1169999999</v>
      </c>
      <c r="L322" s="524">
        <f>'[11]Depr Exp'!L322</f>
        <v>154338.59</v>
      </c>
      <c r="M322" s="144"/>
      <c r="N322" s="144"/>
    </row>
    <row r="323" spans="1:14">
      <c r="A323" s="144" t="str">
        <f>'[11]Depr Exp'!A323</f>
        <v>C3912 CMN Computer Eq, new</v>
      </c>
      <c r="B323" s="144" t="str">
        <f>'[11]Depr Exp'!B323</f>
        <v>C3912 CMN Computer Eq, new-5</v>
      </c>
      <c r="C323" s="144" t="str">
        <f>'[11]Depr Exp'!C323</f>
        <v>403C</v>
      </c>
      <c r="D323" s="144"/>
      <c r="E323" s="282">
        <f>'[11]Depr Exp'!E323</f>
        <v>43251</v>
      </c>
      <c r="F323" s="523">
        <f>'[11]Depr Exp'!F323</f>
        <v>87405429.5</v>
      </c>
      <c r="G323" s="305">
        <f>'[11]Depr Exp'!G323</f>
        <v>0.2</v>
      </c>
      <c r="H323" s="524">
        <f>'[11]Depr Exp'!H323</f>
        <v>1456757.16</v>
      </c>
      <c r="I323" s="523">
        <f>'[11]Depr Exp'!I323</f>
        <v>99624667.019999996</v>
      </c>
      <c r="J323" s="305">
        <f>'[11]Depr Exp'!J323</f>
        <v>0.2</v>
      </c>
      <c r="K323" s="373">
        <f>'[11]Depr Exp'!K323</f>
        <v>1660411.1169999999</v>
      </c>
      <c r="L323" s="524">
        <f>'[11]Depr Exp'!L323</f>
        <v>203653.96</v>
      </c>
      <c r="M323" s="144"/>
      <c r="N323" s="144"/>
    </row>
    <row r="324" spans="1:14">
      <c r="A324" s="144" t="str">
        <f>'[11]Depr Exp'!A324</f>
        <v>C3912 CMN Computer Eq, new</v>
      </c>
      <c r="B324" s="144" t="str">
        <f>'[11]Depr Exp'!B324</f>
        <v>C3912 CMN Computer Eq, new-6</v>
      </c>
      <c r="C324" s="144" t="str">
        <f>'[11]Depr Exp'!C324</f>
        <v>403C</v>
      </c>
      <c r="D324" s="144"/>
      <c r="E324" s="282">
        <f>'[11]Depr Exp'!E324</f>
        <v>43281</v>
      </c>
      <c r="F324" s="523">
        <f>'[11]Depr Exp'!F324</f>
        <v>84711566.939999998</v>
      </c>
      <c r="G324" s="305">
        <f>'[11]Depr Exp'!G324</f>
        <v>0.2</v>
      </c>
      <c r="H324" s="524">
        <f>'[11]Depr Exp'!H324</f>
        <v>1411859.45</v>
      </c>
      <c r="I324" s="523">
        <f>'[11]Depr Exp'!I324</f>
        <v>99624667.019999996</v>
      </c>
      <c r="J324" s="305">
        <f>'[11]Depr Exp'!J324</f>
        <v>0.2</v>
      </c>
      <c r="K324" s="373">
        <f>'[11]Depr Exp'!K324</f>
        <v>1660411.1169999999</v>
      </c>
      <c r="L324" s="524">
        <f>'[11]Depr Exp'!L324</f>
        <v>248551.67</v>
      </c>
      <c r="M324" s="144"/>
      <c r="N324" s="144"/>
    </row>
    <row r="325" spans="1:14">
      <c r="A325" s="144" t="str">
        <f>'[11]Depr Exp'!A325</f>
        <v>C3912 CMN Computer Eq, new</v>
      </c>
      <c r="B325" s="144" t="str">
        <f>'[11]Depr Exp'!B325</f>
        <v>C3912 CMN Computer Eq, new-7</v>
      </c>
      <c r="C325" s="144" t="str">
        <f>'[11]Depr Exp'!C325</f>
        <v>403C</v>
      </c>
      <c r="D325" s="144"/>
      <c r="E325" s="282">
        <f>'[11]Depr Exp'!E325</f>
        <v>43312</v>
      </c>
      <c r="F325" s="523">
        <f>'[11]Depr Exp'!F325</f>
        <v>85496301.480000004</v>
      </c>
      <c r="G325" s="305">
        <f>'[11]Depr Exp'!G325</f>
        <v>0.2</v>
      </c>
      <c r="H325" s="524">
        <f>'[11]Depr Exp'!H325</f>
        <v>1232064.2400000002</v>
      </c>
      <c r="I325" s="523">
        <f>'[11]Depr Exp'!I325</f>
        <v>99624667.019999996</v>
      </c>
      <c r="J325" s="305">
        <f>'[11]Depr Exp'!J325</f>
        <v>0.2</v>
      </c>
      <c r="K325" s="373">
        <f>'[11]Depr Exp'!K325</f>
        <v>1660411.1169999999</v>
      </c>
      <c r="L325" s="524">
        <f>'[11]Depr Exp'!L325</f>
        <v>428346.88</v>
      </c>
      <c r="M325" s="144"/>
      <c r="N325" s="144"/>
    </row>
    <row r="326" spans="1:14">
      <c r="A326" s="144" t="str">
        <f>'[11]Depr Exp'!A326</f>
        <v>C3912 CMN Computer Eq, new</v>
      </c>
      <c r="B326" s="144" t="str">
        <f>'[11]Depr Exp'!B326</f>
        <v>C3912 CMN Computer Eq, new-8</v>
      </c>
      <c r="C326" s="144" t="str">
        <f>'[11]Depr Exp'!C326</f>
        <v>403C</v>
      </c>
      <c r="D326" s="144"/>
      <c r="E326" s="282">
        <f>'[11]Depr Exp'!E326</f>
        <v>43343</v>
      </c>
      <c r="F326" s="523">
        <f>'[11]Depr Exp'!F326</f>
        <v>87495348</v>
      </c>
      <c r="G326" s="305">
        <f>'[11]Depr Exp'!G326</f>
        <v>0.2</v>
      </c>
      <c r="H326" s="524">
        <f>'[11]Depr Exp'!H326</f>
        <v>1458255.8</v>
      </c>
      <c r="I326" s="523">
        <f>'[11]Depr Exp'!I326</f>
        <v>99624667.019999996</v>
      </c>
      <c r="J326" s="305">
        <f>'[11]Depr Exp'!J326</f>
        <v>0.2</v>
      </c>
      <c r="K326" s="373">
        <f>'[11]Depr Exp'!K326</f>
        <v>1660411.1169999999</v>
      </c>
      <c r="L326" s="524">
        <f>'[11]Depr Exp'!L326</f>
        <v>202155.32</v>
      </c>
      <c r="M326" s="144"/>
      <c r="N326" s="144"/>
    </row>
    <row r="327" spans="1:14">
      <c r="A327" s="144" t="str">
        <f>'[11]Depr Exp'!A327</f>
        <v>C3912 CMN Computer Eq, new</v>
      </c>
      <c r="B327" s="144" t="str">
        <f>'[11]Depr Exp'!B327</f>
        <v>C3912 CMN Computer Eq, new-9</v>
      </c>
      <c r="C327" s="144" t="str">
        <f>'[11]Depr Exp'!C327</f>
        <v>403C</v>
      </c>
      <c r="D327" s="144"/>
      <c r="E327" s="282">
        <f>'[11]Depr Exp'!E327</f>
        <v>43373</v>
      </c>
      <c r="F327" s="523">
        <f>'[11]Depr Exp'!F327</f>
        <v>90142089.620000005</v>
      </c>
      <c r="G327" s="305">
        <f>'[11]Depr Exp'!G327</f>
        <v>0.2</v>
      </c>
      <c r="H327" s="524">
        <f>'[11]Depr Exp'!H327</f>
        <v>1502368.16</v>
      </c>
      <c r="I327" s="523">
        <f>'[11]Depr Exp'!I327</f>
        <v>99624667.019999996</v>
      </c>
      <c r="J327" s="305">
        <f>'[11]Depr Exp'!J327</f>
        <v>0.2</v>
      </c>
      <c r="K327" s="373">
        <f>'[11]Depr Exp'!K327</f>
        <v>1660411.1169999999</v>
      </c>
      <c r="L327" s="524">
        <f>'[11]Depr Exp'!L327</f>
        <v>158042.96</v>
      </c>
      <c r="M327" s="144"/>
      <c r="N327" s="144"/>
    </row>
    <row r="328" spans="1:14">
      <c r="A328" s="144" t="str">
        <f>'[11]Depr Exp'!A328</f>
        <v>C3912 CMN Computer Eq, new</v>
      </c>
      <c r="B328" s="144" t="str">
        <f>'[11]Depr Exp'!B328</f>
        <v>C3912 CMN Computer Eq, new-10</v>
      </c>
      <c r="C328" s="144" t="str">
        <f>'[11]Depr Exp'!C328</f>
        <v>403C</v>
      </c>
      <c r="D328" s="144"/>
      <c r="E328" s="282">
        <f>'[11]Depr Exp'!E328</f>
        <v>43404</v>
      </c>
      <c r="F328" s="523">
        <f>'[11]Depr Exp'!F328</f>
        <v>92432970.109999999</v>
      </c>
      <c r="G328" s="305">
        <f>'[11]Depr Exp'!G328</f>
        <v>0.2</v>
      </c>
      <c r="H328" s="524">
        <f>'[11]Depr Exp'!H328</f>
        <v>1540549.5</v>
      </c>
      <c r="I328" s="523">
        <f>'[11]Depr Exp'!I328</f>
        <v>99624667.019999996</v>
      </c>
      <c r="J328" s="305">
        <f>'[11]Depr Exp'!J328</f>
        <v>0.2</v>
      </c>
      <c r="K328" s="373">
        <f>'[11]Depr Exp'!K328</f>
        <v>1660411.1169999999</v>
      </c>
      <c r="L328" s="524">
        <f>'[11]Depr Exp'!L328</f>
        <v>119861.62</v>
      </c>
      <c r="M328" s="144"/>
      <c r="N328" s="144"/>
    </row>
    <row r="329" spans="1:14">
      <c r="A329" s="144" t="str">
        <f>'[11]Depr Exp'!A329</f>
        <v>C3912 CMN Computer Eq, new</v>
      </c>
      <c r="B329" s="144" t="str">
        <f>'[11]Depr Exp'!B329</f>
        <v>C3912 CMN Computer Eq, new-11</v>
      </c>
      <c r="C329" s="144" t="str">
        <f>'[11]Depr Exp'!C329</f>
        <v>403C</v>
      </c>
      <c r="D329" s="144"/>
      <c r="E329" s="282">
        <f>'[11]Depr Exp'!E329</f>
        <v>43434</v>
      </c>
      <c r="F329" s="523">
        <f>'[11]Depr Exp'!F329</f>
        <v>93434654.700000003</v>
      </c>
      <c r="G329" s="305">
        <f>'[11]Depr Exp'!G329</f>
        <v>0.2</v>
      </c>
      <c r="H329" s="524">
        <f>'[11]Depr Exp'!H329</f>
        <v>1557244.24</v>
      </c>
      <c r="I329" s="523">
        <f>'[11]Depr Exp'!I329</f>
        <v>99624667.019999996</v>
      </c>
      <c r="J329" s="305">
        <f>'[11]Depr Exp'!J329</f>
        <v>0.2</v>
      </c>
      <c r="K329" s="373">
        <f>'[11]Depr Exp'!K329</f>
        <v>1660411.1169999999</v>
      </c>
      <c r="L329" s="524">
        <f>'[11]Depr Exp'!L329</f>
        <v>103166.88</v>
      </c>
      <c r="M329" s="144"/>
      <c r="N329" s="144"/>
    </row>
    <row r="330" spans="1:14">
      <c r="A330" s="144" t="str">
        <f>'[11]Depr Exp'!A330</f>
        <v>C3912 CMN Computer Eq, new</v>
      </c>
      <c r="B330" s="144" t="str">
        <f>'[11]Depr Exp'!B330</f>
        <v>C3912 CMN Computer Eq, new-12</v>
      </c>
      <c r="C330" s="144" t="str">
        <f>'[11]Depr Exp'!C330</f>
        <v>403C</v>
      </c>
      <c r="D330" s="144"/>
      <c r="E330" s="282">
        <f>'[11]Depr Exp'!E330</f>
        <v>43465</v>
      </c>
      <c r="F330" s="523">
        <f>'[11]Depr Exp'!F330</f>
        <v>99624667.019999996</v>
      </c>
      <c r="G330" s="305">
        <f>'[11]Depr Exp'!G330</f>
        <v>0.2</v>
      </c>
      <c r="H330" s="524">
        <f>'[11]Depr Exp'!H330</f>
        <v>1660411.12</v>
      </c>
      <c r="I330" s="523">
        <f>'[11]Depr Exp'!I330</f>
        <v>99624667.019999996</v>
      </c>
      <c r="J330" s="305">
        <f>'[11]Depr Exp'!J330</f>
        <v>0.2</v>
      </c>
      <c r="K330" s="373">
        <f>'[11]Depr Exp'!K330</f>
        <v>1660411.1169999999</v>
      </c>
      <c r="L330" s="524">
        <f>'[11]Depr Exp'!L330</f>
        <v>0</v>
      </c>
      <c r="M330" s="144"/>
      <c r="N330" s="144"/>
    </row>
    <row r="331" spans="1:14" ht="15.75" thickBot="1">
      <c r="A331" s="159" t="str">
        <f>'[11]Depr Exp'!A331</f>
        <v>C3912 CMN Computer Eq, new Total</v>
      </c>
      <c r="B331" s="144">
        <f>'[11]Depr Exp'!B331</f>
        <v>0</v>
      </c>
      <c r="C331" s="502" t="str">
        <f>'[11]Depr Exp'!C331</f>
        <v>CGEN</v>
      </c>
      <c r="D331" s="144"/>
      <c r="E331" s="281" t="str">
        <f>'[11]Depr Exp'!E331</f>
        <v>Total</v>
      </c>
      <c r="F331" s="141">
        <f>'[11]Depr Exp'!F331</f>
        <v>0</v>
      </c>
      <c r="G331" s="252">
        <f>'[11]Depr Exp'!G331</f>
        <v>0</v>
      </c>
      <c r="H331" s="522">
        <f>'[11]Depr Exp'!H331</f>
        <v>17799209.430000003</v>
      </c>
      <c r="I331" s="141">
        <f>'[11]Depr Exp'!I331</f>
        <v>0</v>
      </c>
      <c r="J331" s="252">
        <f>'[11]Depr Exp'!J331</f>
        <v>0</v>
      </c>
      <c r="K331" s="522">
        <f>'[11]Depr Exp'!K331</f>
        <v>19924933.403999999</v>
      </c>
      <c r="L331" s="522">
        <f>'[11]Depr Exp'!L331</f>
        <v>2125723.9700000002</v>
      </c>
      <c r="M331" s="144"/>
      <c r="N331" s="144"/>
    </row>
    <row r="332" spans="1:14" ht="13.5" thickTop="1">
      <c r="A332" s="144" t="str">
        <f>'[11]Depr Exp'!A332</f>
        <v>C3920 GEN Trans Equip, new</v>
      </c>
      <c r="B332" s="144" t="str">
        <f>'[11]Depr Exp'!B332</f>
        <v>C3920 GEN Trans Equip, new-1</v>
      </c>
      <c r="C332" s="144" t="str">
        <f>'[11]Depr Exp'!C332</f>
        <v>403C</v>
      </c>
      <c r="D332" s="144"/>
      <c r="E332" s="282">
        <f>'[11]Depr Exp'!E332</f>
        <v>43131</v>
      </c>
      <c r="F332" s="523">
        <f>'[11]Depr Exp'!F332</f>
        <v>4206114.32</v>
      </c>
      <c r="G332" s="305">
        <f>'[11]Depr Exp'!G332</f>
        <v>1.43E-2</v>
      </c>
      <c r="H332" s="524">
        <f>'[11]Depr Exp'!H332</f>
        <v>5012.29</v>
      </c>
      <c r="I332" s="523">
        <f>'[11]Depr Exp'!I332</f>
        <v>4056724.72</v>
      </c>
      <c r="J332" s="305">
        <f>'[11]Depr Exp'!J332</f>
        <v>1.43E-2</v>
      </c>
      <c r="K332" s="373">
        <f>'[11]Depr Exp'!K332</f>
        <v>4834.2636246666671</v>
      </c>
      <c r="L332" s="524">
        <f>'[11]Depr Exp'!L332</f>
        <v>-178.03</v>
      </c>
      <c r="M332" s="144"/>
      <c r="N332" s="144"/>
    </row>
    <row r="333" spans="1:14">
      <c r="A333" s="144" t="str">
        <f>'[11]Depr Exp'!A333</f>
        <v>C3920 GEN Trans Equip, new</v>
      </c>
      <c r="B333" s="144" t="str">
        <f>'[11]Depr Exp'!B333</f>
        <v>C3920 GEN Trans Equip, new-2</v>
      </c>
      <c r="C333" s="144" t="str">
        <f>'[11]Depr Exp'!C333</f>
        <v>403C</v>
      </c>
      <c r="D333" s="144"/>
      <c r="E333" s="282">
        <f>'[11]Depr Exp'!E333</f>
        <v>43159</v>
      </c>
      <c r="F333" s="523">
        <f>'[11]Depr Exp'!F333</f>
        <v>4203443.2</v>
      </c>
      <c r="G333" s="305">
        <f>'[11]Depr Exp'!G333</f>
        <v>1.43E-2</v>
      </c>
      <c r="H333" s="524">
        <f>'[11]Depr Exp'!H333</f>
        <v>5009.1000000000004</v>
      </c>
      <c r="I333" s="523">
        <f>'[11]Depr Exp'!I333</f>
        <v>4056724.72</v>
      </c>
      <c r="J333" s="305">
        <f>'[11]Depr Exp'!J333</f>
        <v>1.43E-2</v>
      </c>
      <c r="K333" s="373">
        <f>'[11]Depr Exp'!K333</f>
        <v>4834.2636246666671</v>
      </c>
      <c r="L333" s="524">
        <f>'[11]Depr Exp'!L333</f>
        <v>-174.84</v>
      </c>
      <c r="M333" s="144"/>
      <c r="N333" s="144"/>
    </row>
    <row r="334" spans="1:14">
      <c r="A334" s="144" t="str">
        <f>'[11]Depr Exp'!A334</f>
        <v>C3920 GEN Trans Equip, new</v>
      </c>
      <c r="B334" s="144" t="str">
        <f>'[11]Depr Exp'!B334</f>
        <v>C3920 GEN Trans Equip, new-3</v>
      </c>
      <c r="C334" s="144" t="str">
        <f>'[11]Depr Exp'!C334</f>
        <v>403C</v>
      </c>
      <c r="D334" s="144"/>
      <c r="E334" s="282">
        <f>'[11]Depr Exp'!E334</f>
        <v>43190</v>
      </c>
      <c r="F334" s="523">
        <f>'[11]Depr Exp'!F334</f>
        <v>3905960.3</v>
      </c>
      <c r="G334" s="305">
        <f>'[11]Depr Exp'!G334</f>
        <v>1.43E-2</v>
      </c>
      <c r="H334" s="524">
        <f>'[11]Depr Exp'!H334</f>
        <v>4654.6000000000004</v>
      </c>
      <c r="I334" s="523">
        <f>'[11]Depr Exp'!I334</f>
        <v>4056724.72</v>
      </c>
      <c r="J334" s="305">
        <f>'[11]Depr Exp'!J334</f>
        <v>1.43E-2</v>
      </c>
      <c r="K334" s="373">
        <f>'[11]Depr Exp'!K334</f>
        <v>4834.2636246666671</v>
      </c>
      <c r="L334" s="524">
        <f>'[11]Depr Exp'!L334</f>
        <v>179.66</v>
      </c>
      <c r="M334" s="144"/>
      <c r="N334" s="144"/>
    </row>
    <row r="335" spans="1:14">
      <c r="A335" s="144" t="str">
        <f>'[11]Depr Exp'!A335</f>
        <v>C3920 GEN Trans Equip, new</v>
      </c>
      <c r="B335" s="144" t="str">
        <f>'[11]Depr Exp'!B335</f>
        <v>C3920 GEN Trans Equip, new-4</v>
      </c>
      <c r="C335" s="144" t="str">
        <f>'[11]Depr Exp'!C335</f>
        <v>403C</v>
      </c>
      <c r="D335" s="144"/>
      <c r="E335" s="282">
        <f>'[11]Depr Exp'!E335</f>
        <v>43220</v>
      </c>
      <c r="F335" s="523">
        <f>'[11]Depr Exp'!F335</f>
        <v>3905960.3</v>
      </c>
      <c r="G335" s="305">
        <f>'[11]Depr Exp'!G335</f>
        <v>1.43E-2</v>
      </c>
      <c r="H335" s="524">
        <f>'[11]Depr Exp'!H335</f>
        <v>4654.6000000000004</v>
      </c>
      <c r="I335" s="523">
        <f>'[11]Depr Exp'!I335</f>
        <v>4056724.72</v>
      </c>
      <c r="J335" s="305">
        <f>'[11]Depr Exp'!J335</f>
        <v>1.43E-2</v>
      </c>
      <c r="K335" s="373">
        <f>'[11]Depr Exp'!K335</f>
        <v>4834.2636246666671</v>
      </c>
      <c r="L335" s="524">
        <f>'[11]Depr Exp'!L335</f>
        <v>179.66</v>
      </c>
      <c r="M335" s="144"/>
      <c r="N335" s="144"/>
    </row>
    <row r="336" spans="1:14">
      <c r="A336" s="144" t="str">
        <f>'[11]Depr Exp'!A336</f>
        <v>C3920 GEN Trans Equip, new</v>
      </c>
      <c r="B336" s="144" t="str">
        <f>'[11]Depr Exp'!B336</f>
        <v>C3920 GEN Trans Equip, new-5</v>
      </c>
      <c r="C336" s="144" t="str">
        <f>'[11]Depr Exp'!C336</f>
        <v>403C</v>
      </c>
      <c r="D336" s="144"/>
      <c r="E336" s="282">
        <f>'[11]Depr Exp'!E336</f>
        <v>43251</v>
      </c>
      <c r="F336" s="523">
        <f>'[11]Depr Exp'!F336</f>
        <v>3905960.3</v>
      </c>
      <c r="G336" s="305">
        <f>'[11]Depr Exp'!G336</f>
        <v>1.43E-2</v>
      </c>
      <c r="H336" s="524">
        <f>'[11]Depr Exp'!H336</f>
        <v>4654.6000000000004</v>
      </c>
      <c r="I336" s="523">
        <f>'[11]Depr Exp'!I336</f>
        <v>4056724.72</v>
      </c>
      <c r="J336" s="305">
        <f>'[11]Depr Exp'!J336</f>
        <v>1.43E-2</v>
      </c>
      <c r="K336" s="373">
        <f>'[11]Depr Exp'!K336</f>
        <v>4834.2636246666671</v>
      </c>
      <c r="L336" s="524">
        <f>'[11]Depr Exp'!L336</f>
        <v>179.66</v>
      </c>
      <c r="M336" s="144"/>
      <c r="N336" s="144"/>
    </row>
    <row r="337" spans="1:14">
      <c r="A337" s="144" t="str">
        <f>'[11]Depr Exp'!A337</f>
        <v>C3920 GEN Trans Equip, new</v>
      </c>
      <c r="B337" s="144" t="str">
        <f>'[11]Depr Exp'!B337</f>
        <v>C3920 GEN Trans Equip, new-6</v>
      </c>
      <c r="C337" s="144" t="str">
        <f>'[11]Depr Exp'!C337</f>
        <v>403C</v>
      </c>
      <c r="D337" s="144"/>
      <c r="E337" s="282">
        <f>'[11]Depr Exp'!E337</f>
        <v>43281</v>
      </c>
      <c r="F337" s="523">
        <f>'[11]Depr Exp'!F337</f>
        <v>3905960.3</v>
      </c>
      <c r="G337" s="305">
        <f>'[11]Depr Exp'!G337</f>
        <v>1.43E-2</v>
      </c>
      <c r="H337" s="524">
        <f>'[11]Depr Exp'!H337</f>
        <v>4654.6000000000004</v>
      </c>
      <c r="I337" s="523">
        <f>'[11]Depr Exp'!I337</f>
        <v>4056724.72</v>
      </c>
      <c r="J337" s="305">
        <f>'[11]Depr Exp'!J337</f>
        <v>1.43E-2</v>
      </c>
      <c r="K337" s="373">
        <f>'[11]Depr Exp'!K337</f>
        <v>4834.2636246666671</v>
      </c>
      <c r="L337" s="524">
        <f>'[11]Depr Exp'!L337</f>
        <v>179.66</v>
      </c>
      <c r="M337" s="144"/>
      <c r="N337" s="144"/>
    </row>
    <row r="338" spans="1:14">
      <c r="A338" s="144" t="str">
        <f>'[11]Depr Exp'!A338</f>
        <v>C3920 GEN Trans Equip, new</v>
      </c>
      <c r="B338" s="144" t="str">
        <f>'[11]Depr Exp'!B338</f>
        <v>C3920 GEN Trans Equip, new-7</v>
      </c>
      <c r="C338" s="144" t="str">
        <f>'[11]Depr Exp'!C338</f>
        <v>403C</v>
      </c>
      <c r="D338" s="144"/>
      <c r="E338" s="282">
        <f>'[11]Depr Exp'!E338</f>
        <v>43312</v>
      </c>
      <c r="F338" s="523">
        <f>'[11]Depr Exp'!F338</f>
        <v>3907694.84</v>
      </c>
      <c r="G338" s="305">
        <f>'[11]Depr Exp'!G338</f>
        <v>1.43E-2</v>
      </c>
      <c r="H338" s="524">
        <f>'[11]Depr Exp'!H338</f>
        <v>4656.67</v>
      </c>
      <c r="I338" s="523">
        <f>'[11]Depr Exp'!I338</f>
        <v>4056724.72</v>
      </c>
      <c r="J338" s="305">
        <f>'[11]Depr Exp'!J338</f>
        <v>1.43E-2</v>
      </c>
      <c r="K338" s="373">
        <f>'[11]Depr Exp'!K338</f>
        <v>4834.2636246666671</v>
      </c>
      <c r="L338" s="524">
        <f>'[11]Depr Exp'!L338</f>
        <v>177.59</v>
      </c>
      <c r="M338" s="144"/>
      <c r="N338" s="144"/>
    </row>
    <row r="339" spans="1:14">
      <c r="A339" s="144" t="str">
        <f>'[11]Depr Exp'!A339</f>
        <v>C3920 GEN Trans Equip, new</v>
      </c>
      <c r="B339" s="144" t="str">
        <f>'[11]Depr Exp'!B339</f>
        <v>C3920 GEN Trans Equip, new-8</v>
      </c>
      <c r="C339" s="144" t="str">
        <f>'[11]Depr Exp'!C339</f>
        <v>403C</v>
      </c>
      <c r="D339" s="144"/>
      <c r="E339" s="282">
        <f>'[11]Depr Exp'!E339</f>
        <v>43343</v>
      </c>
      <c r="F339" s="523">
        <f>'[11]Depr Exp'!F339</f>
        <v>3905960.3</v>
      </c>
      <c r="G339" s="305">
        <f>'[11]Depr Exp'!G339</f>
        <v>1.43E-2</v>
      </c>
      <c r="H339" s="524">
        <f>'[11]Depr Exp'!H339</f>
        <v>4654.6000000000004</v>
      </c>
      <c r="I339" s="523">
        <f>'[11]Depr Exp'!I339</f>
        <v>4056724.72</v>
      </c>
      <c r="J339" s="305">
        <f>'[11]Depr Exp'!J339</f>
        <v>1.43E-2</v>
      </c>
      <c r="K339" s="373">
        <f>'[11]Depr Exp'!K339</f>
        <v>4834.2636246666671</v>
      </c>
      <c r="L339" s="524">
        <f>'[11]Depr Exp'!L339</f>
        <v>179.66</v>
      </c>
      <c r="M339" s="144"/>
      <c r="N339" s="144"/>
    </row>
    <row r="340" spans="1:14">
      <c r="A340" s="144" t="str">
        <f>'[11]Depr Exp'!A340</f>
        <v>C3920 GEN Trans Equip, new</v>
      </c>
      <c r="B340" s="144" t="str">
        <f>'[11]Depr Exp'!B340</f>
        <v>C3920 GEN Trans Equip, new-9</v>
      </c>
      <c r="C340" s="144" t="str">
        <f>'[11]Depr Exp'!C340</f>
        <v>403C</v>
      </c>
      <c r="D340" s="144"/>
      <c r="E340" s="282">
        <f>'[11]Depr Exp'!E340</f>
        <v>43373</v>
      </c>
      <c r="F340" s="523">
        <f>'[11]Depr Exp'!F340</f>
        <v>3905960.3</v>
      </c>
      <c r="G340" s="305">
        <f>'[11]Depr Exp'!G340</f>
        <v>1.43E-2</v>
      </c>
      <c r="H340" s="524">
        <f>'[11]Depr Exp'!H340</f>
        <v>4654.6000000000004</v>
      </c>
      <c r="I340" s="523">
        <f>'[11]Depr Exp'!I340</f>
        <v>4056724.72</v>
      </c>
      <c r="J340" s="305">
        <f>'[11]Depr Exp'!J340</f>
        <v>1.43E-2</v>
      </c>
      <c r="K340" s="373">
        <f>'[11]Depr Exp'!K340</f>
        <v>4834.2636246666671</v>
      </c>
      <c r="L340" s="524">
        <f>'[11]Depr Exp'!L340</f>
        <v>179.66</v>
      </c>
      <c r="M340" s="144"/>
      <c r="N340" s="144"/>
    </row>
    <row r="341" spans="1:14">
      <c r="A341" s="144" t="str">
        <f>'[11]Depr Exp'!A341</f>
        <v>C3920 GEN Trans Equip, new</v>
      </c>
      <c r="B341" s="144" t="str">
        <f>'[11]Depr Exp'!B341</f>
        <v>C3920 GEN Trans Equip, new-10</v>
      </c>
      <c r="C341" s="144" t="str">
        <f>'[11]Depr Exp'!C341</f>
        <v>403C</v>
      </c>
      <c r="D341" s="144"/>
      <c r="E341" s="282">
        <f>'[11]Depr Exp'!E341</f>
        <v>43404</v>
      </c>
      <c r="F341" s="523">
        <f>'[11]Depr Exp'!F341</f>
        <v>3905960.3</v>
      </c>
      <c r="G341" s="305">
        <f>'[11]Depr Exp'!G341</f>
        <v>1.43E-2</v>
      </c>
      <c r="H341" s="524">
        <f>'[11]Depr Exp'!H341</f>
        <v>4654.6000000000004</v>
      </c>
      <c r="I341" s="523">
        <f>'[11]Depr Exp'!I341</f>
        <v>4056724.72</v>
      </c>
      <c r="J341" s="305">
        <f>'[11]Depr Exp'!J341</f>
        <v>1.43E-2</v>
      </c>
      <c r="K341" s="373">
        <f>'[11]Depr Exp'!K341</f>
        <v>4834.2636246666671</v>
      </c>
      <c r="L341" s="524">
        <f>'[11]Depr Exp'!L341</f>
        <v>179.66</v>
      </c>
      <c r="M341" s="144"/>
      <c r="N341" s="144"/>
    </row>
    <row r="342" spans="1:14">
      <c r="A342" s="144" t="str">
        <f>'[11]Depr Exp'!A342</f>
        <v>C3920 GEN Trans Equip, new</v>
      </c>
      <c r="B342" s="144" t="str">
        <f>'[11]Depr Exp'!B342</f>
        <v>C3920 GEN Trans Equip, new-11</v>
      </c>
      <c r="C342" s="144" t="str">
        <f>'[11]Depr Exp'!C342</f>
        <v>403C</v>
      </c>
      <c r="D342" s="144"/>
      <c r="E342" s="282">
        <f>'[11]Depr Exp'!E342</f>
        <v>43434</v>
      </c>
      <c r="F342" s="523">
        <f>'[11]Depr Exp'!F342</f>
        <v>3981342.51</v>
      </c>
      <c r="G342" s="305">
        <f>'[11]Depr Exp'!G342</f>
        <v>1.43E-2</v>
      </c>
      <c r="H342" s="524">
        <f>'[11]Depr Exp'!H342</f>
        <v>4744.43</v>
      </c>
      <c r="I342" s="523">
        <f>'[11]Depr Exp'!I342</f>
        <v>4056724.72</v>
      </c>
      <c r="J342" s="305">
        <f>'[11]Depr Exp'!J342</f>
        <v>1.43E-2</v>
      </c>
      <c r="K342" s="373">
        <f>'[11]Depr Exp'!K342</f>
        <v>4834.2636246666671</v>
      </c>
      <c r="L342" s="524">
        <f>'[11]Depr Exp'!L342</f>
        <v>89.83</v>
      </c>
      <c r="M342" s="144"/>
      <c r="N342" s="144"/>
    </row>
    <row r="343" spans="1:14">
      <c r="A343" s="144" t="str">
        <f>'[11]Depr Exp'!A343</f>
        <v>C3920 GEN Trans Equip, new</v>
      </c>
      <c r="B343" s="144" t="str">
        <f>'[11]Depr Exp'!B343</f>
        <v>C3920 GEN Trans Equip, new-12</v>
      </c>
      <c r="C343" s="144" t="str">
        <f>'[11]Depr Exp'!C343</f>
        <v>403C</v>
      </c>
      <c r="D343" s="144"/>
      <c r="E343" s="282">
        <f>'[11]Depr Exp'!E343</f>
        <v>43465</v>
      </c>
      <c r="F343" s="523">
        <f>'[11]Depr Exp'!F343</f>
        <v>4056724.72</v>
      </c>
      <c r="G343" s="305">
        <f>'[11]Depr Exp'!G343</f>
        <v>1.43E-2</v>
      </c>
      <c r="H343" s="524">
        <f>'[11]Depr Exp'!H343</f>
        <v>4834.26</v>
      </c>
      <c r="I343" s="523">
        <f>'[11]Depr Exp'!I343</f>
        <v>4056724.72</v>
      </c>
      <c r="J343" s="305">
        <f>'[11]Depr Exp'!J343</f>
        <v>1.43E-2</v>
      </c>
      <c r="K343" s="373">
        <f>'[11]Depr Exp'!K343</f>
        <v>4834.2636246666671</v>
      </c>
      <c r="L343" s="524">
        <f>'[11]Depr Exp'!L343</f>
        <v>0</v>
      </c>
      <c r="M343" s="144"/>
      <c r="N343" s="144"/>
    </row>
    <row r="344" spans="1:14" ht="15.75" thickBot="1">
      <c r="A344" s="159" t="str">
        <f>'[11]Depr Exp'!A344</f>
        <v>C3920 GEN Trans Equip, new Total</v>
      </c>
      <c r="B344" s="144">
        <f>'[11]Depr Exp'!B344</f>
        <v>0</v>
      </c>
      <c r="C344" s="502" t="str">
        <f>'[11]Depr Exp'!C344</f>
        <v>CGEN</v>
      </c>
      <c r="D344" s="144"/>
      <c r="E344" s="281" t="str">
        <f>'[11]Depr Exp'!E344</f>
        <v>Total</v>
      </c>
      <c r="F344" s="141">
        <f>'[11]Depr Exp'!F344</f>
        <v>0</v>
      </c>
      <c r="G344" s="252">
        <f>'[11]Depr Exp'!G344</f>
        <v>0</v>
      </c>
      <c r="H344" s="522">
        <f>'[11]Depr Exp'!H344</f>
        <v>56838.95</v>
      </c>
      <c r="I344" s="141">
        <f>'[11]Depr Exp'!I344</f>
        <v>0</v>
      </c>
      <c r="J344" s="252">
        <f>'[11]Depr Exp'!J344</f>
        <v>0</v>
      </c>
      <c r="K344" s="522">
        <f>'[11]Depr Exp'!K344</f>
        <v>58011.163496000001</v>
      </c>
      <c r="L344" s="522">
        <f>'[11]Depr Exp'!L344</f>
        <v>1172.21</v>
      </c>
      <c r="M344" s="144"/>
      <c r="N344" s="144"/>
    </row>
    <row r="345" spans="1:14" ht="13.5" thickTop="1">
      <c r="A345" s="529" t="str">
        <f>'[11]Depr Exp'!A345</f>
        <v>C3920 GEN Trans Equip, old</v>
      </c>
      <c r="B345" s="529" t="str">
        <f>'[11]Depr Exp'!B345</f>
        <v>C3920 GEN Trans Equip, old-1</v>
      </c>
      <c r="C345" s="529" t="str">
        <f>'[11]Depr Exp'!C345</f>
        <v>403C</v>
      </c>
      <c r="D345" s="529"/>
      <c r="E345" s="530">
        <f>'[11]Depr Exp'!E345</f>
        <v>43131</v>
      </c>
      <c r="F345" s="531">
        <f>'[11]Depr Exp'!F345</f>
        <v>-723.81</v>
      </c>
      <c r="G345" s="532" t="str">
        <f>'[11]Depr Exp'!G345</f>
        <v>End of Life</v>
      </c>
      <c r="H345" s="533">
        <f>'[11]Depr Exp'!H345</f>
        <v>-12.06</v>
      </c>
      <c r="I345" s="531">
        <f>'[11]Depr Exp'!I345</f>
        <v>0</v>
      </c>
      <c r="J345" s="532" t="str">
        <f>'[11]Depr Exp'!J345</f>
        <v>End of Life</v>
      </c>
      <c r="K345" s="534">
        <f>'[11]Depr Exp'!K345</f>
        <v>0</v>
      </c>
      <c r="L345" s="533">
        <f>'[11]Depr Exp'!L345</f>
        <v>12.06</v>
      </c>
      <c r="M345" s="144"/>
      <c r="N345" s="144"/>
    </row>
    <row r="346" spans="1:14">
      <c r="A346" s="529" t="str">
        <f>'[11]Depr Exp'!A346</f>
        <v>C3920 GEN Trans Equip, old</v>
      </c>
      <c r="B346" s="529" t="str">
        <f>'[11]Depr Exp'!B346</f>
        <v>C3920 GEN Trans Equip, old-2</v>
      </c>
      <c r="C346" s="529" t="str">
        <f>'[11]Depr Exp'!C346</f>
        <v>403C</v>
      </c>
      <c r="D346" s="529"/>
      <c r="E346" s="530">
        <f>'[11]Depr Exp'!E346</f>
        <v>43159</v>
      </c>
      <c r="F346" s="531">
        <f>'[11]Depr Exp'!F346</f>
        <v>-711.75</v>
      </c>
      <c r="G346" s="532" t="str">
        <f>'[11]Depr Exp'!G346</f>
        <v>End of Life</v>
      </c>
      <c r="H346" s="533">
        <f>'[11]Depr Exp'!H346</f>
        <v>-12.06</v>
      </c>
      <c r="I346" s="531">
        <f>'[11]Depr Exp'!I346</f>
        <v>0</v>
      </c>
      <c r="J346" s="532" t="str">
        <f>'[11]Depr Exp'!J346</f>
        <v>End of Life</v>
      </c>
      <c r="K346" s="534">
        <f>'[11]Depr Exp'!K346</f>
        <v>0</v>
      </c>
      <c r="L346" s="533">
        <f>'[11]Depr Exp'!L346</f>
        <v>12.06</v>
      </c>
      <c r="M346" s="144"/>
      <c r="N346" s="144"/>
    </row>
    <row r="347" spans="1:14">
      <c r="A347" s="529" t="str">
        <f>'[11]Depr Exp'!A347</f>
        <v>C3920 GEN Trans Equip, old</v>
      </c>
      <c r="B347" s="529" t="str">
        <f>'[11]Depr Exp'!B347</f>
        <v>C3920 GEN Trans Equip, old-3</v>
      </c>
      <c r="C347" s="529" t="str">
        <f>'[11]Depr Exp'!C347</f>
        <v>403C</v>
      </c>
      <c r="D347" s="529"/>
      <c r="E347" s="530">
        <f>'[11]Depr Exp'!E347</f>
        <v>43190</v>
      </c>
      <c r="F347" s="531">
        <f>'[11]Depr Exp'!F347</f>
        <v>-699.69</v>
      </c>
      <c r="G347" s="532" t="str">
        <f>'[11]Depr Exp'!G347</f>
        <v>End of Life</v>
      </c>
      <c r="H347" s="533">
        <f>'[11]Depr Exp'!H347</f>
        <v>-12.06</v>
      </c>
      <c r="I347" s="531">
        <f>'[11]Depr Exp'!I347</f>
        <v>0</v>
      </c>
      <c r="J347" s="532" t="str">
        <f>'[11]Depr Exp'!J347</f>
        <v>End of Life</v>
      </c>
      <c r="K347" s="534">
        <f>'[11]Depr Exp'!K347</f>
        <v>0</v>
      </c>
      <c r="L347" s="533">
        <f>'[11]Depr Exp'!L347</f>
        <v>12.06</v>
      </c>
      <c r="M347" s="144"/>
      <c r="N347" s="144"/>
    </row>
    <row r="348" spans="1:14">
      <c r="A348" s="529" t="str">
        <f>'[11]Depr Exp'!A348</f>
        <v>C3920 GEN Trans Equip, old</v>
      </c>
      <c r="B348" s="529" t="str">
        <f>'[11]Depr Exp'!B348</f>
        <v>C3920 GEN Trans Equip, old-4</v>
      </c>
      <c r="C348" s="529" t="str">
        <f>'[11]Depr Exp'!C348</f>
        <v>403C</v>
      </c>
      <c r="D348" s="529"/>
      <c r="E348" s="530">
        <f>'[11]Depr Exp'!E348</f>
        <v>43220</v>
      </c>
      <c r="F348" s="531">
        <f>'[11]Depr Exp'!F348</f>
        <v>-687.63</v>
      </c>
      <c r="G348" s="532" t="str">
        <f>'[11]Depr Exp'!G348</f>
        <v>End of Life</v>
      </c>
      <c r="H348" s="533">
        <f>'[11]Depr Exp'!H348</f>
        <v>-12.06</v>
      </c>
      <c r="I348" s="531">
        <f>'[11]Depr Exp'!I348</f>
        <v>0</v>
      </c>
      <c r="J348" s="532" t="str">
        <f>'[11]Depr Exp'!J348</f>
        <v>End of Life</v>
      </c>
      <c r="K348" s="534">
        <f>'[11]Depr Exp'!K348</f>
        <v>0</v>
      </c>
      <c r="L348" s="533">
        <f>'[11]Depr Exp'!L348</f>
        <v>12.06</v>
      </c>
      <c r="M348" s="144"/>
      <c r="N348" s="144"/>
    </row>
    <row r="349" spans="1:14">
      <c r="A349" s="529" t="str">
        <f>'[11]Depr Exp'!A349</f>
        <v>C3920 GEN Trans Equip, old</v>
      </c>
      <c r="B349" s="529" t="str">
        <f>'[11]Depr Exp'!B349</f>
        <v>C3920 GEN Trans Equip, old-5</v>
      </c>
      <c r="C349" s="529" t="str">
        <f>'[11]Depr Exp'!C349</f>
        <v>403C</v>
      </c>
      <c r="D349" s="529"/>
      <c r="E349" s="530">
        <f>'[11]Depr Exp'!E349</f>
        <v>43251</v>
      </c>
      <c r="F349" s="531">
        <f>'[11]Depr Exp'!F349</f>
        <v>-675.57</v>
      </c>
      <c r="G349" s="532" t="str">
        <f>'[11]Depr Exp'!G349</f>
        <v>End of Life</v>
      </c>
      <c r="H349" s="533">
        <f>'[11]Depr Exp'!H349</f>
        <v>-12.06</v>
      </c>
      <c r="I349" s="531">
        <f>'[11]Depr Exp'!I349</f>
        <v>0</v>
      </c>
      <c r="J349" s="532" t="str">
        <f>'[11]Depr Exp'!J349</f>
        <v>End of Life</v>
      </c>
      <c r="K349" s="534">
        <f>'[11]Depr Exp'!K349</f>
        <v>0</v>
      </c>
      <c r="L349" s="533">
        <f>'[11]Depr Exp'!L349</f>
        <v>12.06</v>
      </c>
      <c r="M349" s="144"/>
      <c r="N349" s="144"/>
    </row>
    <row r="350" spans="1:14">
      <c r="A350" s="529" t="str">
        <f>'[11]Depr Exp'!A350</f>
        <v>C3920 GEN Trans Equip, old</v>
      </c>
      <c r="B350" s="529" t="str">
        <f>'[11]Depr Exp'!B350</f>
        <v>C3920 GEN Trans Equip, old-6</v>
      </c>
      <c r="C350" s="529" t="str">
        <f>'[11]Depr Exp'!C350</f>
        <v>403C</v>
      </c>
      <c r="D350" s="529"/>
      <c r="E350" s="530">
        <f>'[11]Depr Exp'!E350</f>
        <v>43281</v>
      </c>
      <c r="F350" s="531">
        <f>'[11]Depr Exp'!F350</f>
        <v>-663.51</v>
      </c>
      <c r="G350" s="532" t="str">
        <f>'[11]Depr Exp'!G350</f>
        <v>End of Life</v>
      </c>
      <c r="H350" s="533">
        <f>'[11]Depr Exp'!H350</f>
        <v>-12.06</v>
      </c>
      <c r="I350" s="531">
        <f>'[11]Depr Exp'!I350</f>
        <v>0</v>
      </c>
      <c r="J350" s="532" t="str">
        <f>'[11]Depr Exp'!J350</f>
        <v>End of Life</v>
      </c>
      <c r="K350" s="534">
        <f>'[11]Depr Exp'!K350</f>
        <v>0</v>
      </c>
      <c r="L350" s="533">
        <f>'[11]Depr Exp'!L350</f>
        <v>12.06</v>
      </c>
      <c r="M350" s="144"/>
      <c r="N350" s="144"/>
    </row>
    <row r="351" spans="1:14">
      <c r="A351" s="529" t="str">
        <f>'[11]Depr Exp'!A351</f>
        <v>C3920 GEN Trans Equip, old</v>
      </c>
      <c r="B351" s="529" t="str">
        <f>'[11]Depr Exp'!B351</f>
        <v>C3920 GEN Trans Equip, old-7</v>
      </c>
      <c r="C351" s="529" t="str">
        <f>'[11]Depr Exp'!C351</f>
        <v>403C</v>
      </c>
      <c r="D351" s="529"/>
      <c r="E351" s="530">
        <f>'[11]Depr Exp'!E351</f>
        <v>43312</v>
      </c>
      <c r="F351" s="531">
        <f>'[11]Depr Exp'!F351</f>
        <v>0</v>
      </c>
      <c r="G351" s="532" t="str">
        <f>'[11]Depr Exp'!G351</f>
        <v>End of Life</v>
      </c>
      <c r="H351" s="533">
        <f>'[11]Depr Exp'!H351</f>
        <v>0</v>
      </c>
      <c r="I351" s="531">
        <f>'[11]Depr Exp'!I351</f>
        <v>0</v>
      </c>
      <c r="J351" s="532" t="str">
        <f>'[11]Depr Exp'!J351</f>
        <v>End of Life</v>
      </c>
      <c r="K351" s="534">
        <f>'[11]Depr Exp'!K351</f>
        <v>0</v>
      </c>
      <c r="L351" s="533">
        <f>'[11]Depr Exp'!L351</f>
        <v>0</v>
      </c>
      <c r="M351" s="144"/>
      <c r="N351" s="144"/>
    </row>
    <row r="352" spans="1:14">
      <c r="A352" s="529" t="str">
        <f>'[11]Depr Exp'!A352</f>
        <v>C3920 GEN Trans Equip, old</v>
      </c>
      <c r="B352" s="529" t="str">
        <f>'[11]Depr Exp'!B352</f>
        <v>C3920 GEN Trans Equip, old-8</v>
      </c>
      <c r="C352" s="529" t="str">
        <f>'[11]Depr Exp'!C352</f>
        <v>403C</v>
      </c>
      <c r="D352" s="529"/>
      <c r="E352" s="530">
        <f>'[11]Depr Exp'!E352</f>
        <v>43343</v>
      </c>
      <c r="F352" s="531">
        <f>'[11]Depr Exp'!F352</f>
        <v>0</v>
      </c>
      <c r="G352" s="532" t="str">
        <f>'[11]Depr Exp'!G352</f>
        <v>End of Life</v>
      </c>
      <c r="H352" s="533">
        <f>'[11]Depr Exp'!H352</f>
        <v>0</v>
      </c>
      <c r="I352" s="531">
        <f>'[11]Depr Exp'!I352</f>
        <v>0</v>
      </c>
      <c r="J352" s="532" t="str">
        <f>'[11]Depr Exp'!J352</f>
        <v>End of Life</v>
      </c>
      <c r="K352" s="534">
        <f>'[11]Depr Exp'!K352</f>
        <v>0</v>
      </c>
      <c r="L352" s="533">
        <f>'[11]Depr Exp'!L352</f>
        <v>0</v>
      </c>
      <c r="M352" s="144"/>
      <c r="N352" s="144"/>
    </row>
    <row r="353" spans="1:14">
      <c r="A353" s="529" t="str">
        <f>'[11]Depr Exp'!A353</f>
        <v>C3920 GEN Trans Equip, old</v>
      </c>
      <c r="B353" s="529" t="str">
        <f>'[11]Depr Exp'!B353</f>
        <v>C3920 GEN Trans Equip, old-9</v>
      </c>
      <c r="C353" s="529" t="str">
        <f>'[11]Depr Exp'!C353</f>
        <v>403C</v>
      </c>
      <c r="D353" s="529"/>
      <c r="E353" s="530">
        <f>'[11]Depr Exp'!E353</f>
        <v>43373</v>
      </c>
      <c r="F353" s="531">
        <f>'[11]Depr Exp'!F353</f>
        <v>0</v>
      </c>
      <c r="G353" s="532" t="str">
        <f>'[11]Depr Exp'!G353</f>
        <v>End of Life</v>
      </c>
      <c r="H353" s="533">
        <f>'[11]Depr Exp'!H353</f>
        <v>0</v>
      </c>
      <c r="I353" s="531">
        <f>'[11]Depr Exp'!I353</f>
        <v>0</v>
      </c>
      <c r="J353" s="532" t="str">
        <f>'[11]Depr Exp'!J353</f>
        <v>End of Life</v>
      </c>
      <c r="K353" s="534">
        <f>'[11]Depr Exp'!K353</f>
        <v>0</v>
      </c>
      <c r="L353" s="533">
        <f>'[11]Depr Exp'!L353</f>
        <v>0</v>
      </c>
      <c r="M353" s="144"/>
      <c r="N353" s="144"/>
    </row>
    <row r="354" spans="1:14">
      <c r="A354" s="529" t="str">
        <f>'[11]Depr Exp'!A354</f>
        <v>C3920 GEN Trans Equip, old</v>
      </c>
      <c r="B354" s="529" t="str">
        <f>'[11]Depr Exp'!B354</f>
        <v>C3920 GEN Trans Equip, old-10</v>
      </c>
      <c r="C354" s="529" t="str">
        <f>'[11]Depr Exp'!C354</f>
        <v>403C</v>
      </c>
      <c r="D354" s="529"/>
      <c r="E354" s="530">
        <f>'[11]Depr Exp'!E354</f>
        <v>43404</v>
      </c>
      <c r="F354" s="531">
        <f>'[11]Depr Exp'!F354</f>
        <v>0</v>
      </c>
      <c r="G354" s="532" t="str">
        <f>'[11]Depr Exp'!G354</f>
        <v>End of Life</v>
      </c>
      <c r="H354" s="533">
        <f>'[11]Depr Exp'!H354</f>
        <v>0</v>
      </c>
      <c r="I354" s="531">
        <f>'[11]Depr Exp'!I354</f>
        <v>0</v>
      </c>
      <c r="J354" s="532" t="str">
        <f>'[11]Depr Exp'!J354</f>
        <v>End of Life</v>
      </c>
      <c r="K354" s="534">
        <f>'[11]Depr Exp'!K354</f>
        <v>0</v>
      </c>
      <c r="L354" s="533">
        <f>'[11]Depr Exp'!L354</f>
        <v>0</v>
      </c>
      <c r="M354" s="144"/>
      <c r="N354" s="144"/>
    </row>
    <row r="355" spans="1:14">
      <c r="A355" s="529" t="str">
        <f>'[11]Depr Exp'!A355</f>
        <v>C3920 GEN Trans Equip, old</v>
      </c>
      <c r="B355" s="529" t="str">
        <f>'[11]Depr Exp'!B355</f>
        <v>C3920 GEN Trans Equip, old-11</v>
      </c>
      <c r="C355" s="529" t="str">
        <f>'[11]Depr Exp'!C355</f>
        <v>403C</v>
      </c>
      <c r="D355" s="529"/>
      <c r="E355" s="530">
        <f>'[11]Depr Exp'!E355</f>
        <v>43434</v>
      </c>
      <c r="F355" s="531">
        <f>'[11]Depr Exp'!F355</f>
        <v>0</v>
      </c>
      <c r="G355" s="532" t="str">
        <f>'[11]Depr Exp'!G355</f>
        <v>End of Life</v>
      </c>
      <c r="H355" s="533">
        <f>'[11]Depr Exp'!H355</f>
        <v>0</v>
      </c>
      <c r="I355" s="531">
        <f>'[11]Depr Exp'!I355</f>
        <v>0</v>
      </c>
      <c r="J355" s="532" t="str">
        <f>'[11]Depr Exp'!J355</f>
        <v>End of Life</v>
      </c>
      <c r="K355" s="534">
        <f>'[11]Depr Exp'!K355</f>
        <v>0</v>
      </c>
      <c r="L355" s="533">
        <f>'[11]Depr Exp'!L355</f>
        <v>0</v>
      </c>
      <c r="M355" s="144"/>
      <c r="N355" s="144"/>
    </row>
    <row r="356" spans="1:14">
      <c r="A356" s="529" t="str">
        <f>'[11]Depr Exp'!A356</f>
        <v>C3920 GEN Trans Equip, old</v>
      </c>
      <c r="B356" s="529" t="str">
        <f>'[11]Depr Exp'!B356</f>
        <v>C3920 GEN Trans Equip, old-12</v>
      </c>
      <c r="C356" s="529" t="str">
        <f>'[11]Depr Exp'!C356</f>
        <v>403C</v>
      </c>
      <c r="D356" s="529"/>
      <c r="E356" s="530">
        <f>'[11]Depr Exp'!E356</f>
        <v>43465</v>
      </c>
      <c r="F356" s="531">
        <f>'[11]Depr Exp'!F356</f>
        <v>0</v>
      </c>
      <c r="G356" s="532" t="str">
        <f>'[11]Depr Exp'!G356</f>
        <v>End of Life</v>
      </c>
      <c r="H356" s="533">
        <f>'[11]Depr Exp'!H356</f>
        <v>0</v>
      </c>
      <c r="I356" s="531">
        <f>'[11]Depr Exp'!I356</f>
        <v>0</v>
      </c>
      <c r="J356" s="532" t="str">
        <f>'[11]Depr Exp'!J356</f>
        <v>End of Life</v>
      </c>
      <c r="K356" s="534">
        <f>'[11]Depr Exp'!K356</f>
        <v>0</v>
      </c>
      <c r="L356" s="533">
        <f>'[11]Depr Exp'!L356</f>
        <v>0</v>
      </c>
      <c r="M356" s="144"/>
      <c r="N356" s="144"/>
    </row>
    <row r="357" spans="1:14" ht="15.75" thickBot="1">
      <c r="A357" s="159" t="str">
        <f>'[11]Depr Exp'!A357</f>
        <v>C3920 GEN Trans Equip, old Total</v>
      </c>
      <c r="B357" s="144">
        <f>'[11]Depr Exp'!B357</f>
        <v>0</v>
      </c>
      <c r="C357" s="502" t="str">
        <f>'[11]Depr Exp'!C357</f>
        <v>CGEN</v>
      </c>
      <c r="D357" s="144"/>
      <c r="E357" s="281" t="str">
        <f>'[11]Depr Exp'!E357</f>
        <v>Total</v>
      </c>
      <c r="F357" s="141">
        <f>'[11]Depr Exp'!F357</f>
        <v>0</v>
      </c>
      <c r="G357" s="252">
        <f>'[11]Depr Exp'!G357</f>
        <v>0</v>
      </c>
      <c r="H357" s="522">
        <f>'[11]Depr Exp'!H357</f>
        <v>-72.36</v>
      </c>
      <c r="I357" s="141">
        <f>'[11]Depr Exp'!I357</f>
        <v>0</v>
      </c>
      <c r="J357" s="252">
        <f>'[11]Depr Exp'!J357</f>
        <v>0</v>
      </c>
      <c r="K357" s="522">
        <f>'[11]Depr Exp'!K357</f>
        <v>0</v>
      </c>
      <c r="L357" s="522">
        <f>'[11]Depr Exp'!L357</f>
        <v>72.36</v>
      </c>
      <c r="M357" s="144"/>
      <c r="N357" s="144"/>
    </row>
    <row r="358" spans="1:14" ht="13.5" thickTop="1">
      <c r="A358" s="529" t="str">
        <f>'[11]Depr Exp'!A358</f>
        <v>C393 CMN Stores Equipment new</v>
      </c>
      <c r="B358" s="529" t="str">
        <f>'[11]Depr Exp'!B358</f>
        <v>C393 CMN Stores Equipment new-1</v>
      </c>
      <c r="C358" s="529" t="str">
        <f>'[11]Depr Exp'!C358</f>
        <v>403C</v>
      </c>
      <c r="D358" s="529"/>
      <c r="E358" s="530">
        <f>'[11]Depr Exp'!E358</f>
        <v>43131</v>
      </c>
      <c r="F358" s="531">
        <f>'[11]Depr Exp'!F358</f>
        <v>53673.84</v>
      </c>
      <c r="G358" s="541">
        <f>'[11]Depr Exp'!G358</f>
        <v>0.05</v>
      </c>
      <c r="H358" s="533">
        <f>'[11]Depr Exp'!H358</f>
        <v>223.64</v>
      </c>
      <c r="I358" s="531">
        <f>'[11]Depr Exp'!I358</f>
        <v>92575.77</v>
      </c>
      <c r="J358" s="541">
        <f>'[11]Depr Exp'!J358</f>
        <v>0.05</v>
      </c>
      <c r="K358" s="534">
        <f>'[11]Depr Exp'!K358</f>
        <v>24.439999999999998</v>
      </c>
      <c r="L358" s="533">
        <f>'[11]Depr Exp'!L358</f>
        <v>-199.2</v>
      </c>
      <c r="M358" s="144"/>
      <c r="N358" s="144"/>
    </row>
    <row r="359" spans="1:14">
      <c r="A359" s="529" t="str">
        <f>'[11]Depr Exp'!A359</f>
        <v>C393 CMN Stores Equipment new</v>
      </c>
      <c r="B359" s="529" t="str">
        <f>'[11]Depr Exp'!B359</f>
        <v>C393 CMN Stores Equipment new-2</v>
      </c>
      <c r="C359" s="529" t="str">
        <f>'[11]Depr Exp'!C359</f>
        <v>403C</v>
      </c>
      <c r="D359" s="529"/>
      <c r="E359" s="530">
        <f>'[11]Depr Exp'!E359</f>
        <v>43159</v>
      </c>
      <c r="F359" s="531">
        <f>'[11]Depr Exp'!F359</f>
        <v>53673.84</v>
      </c>
      <c r="G359" s="541">
        <f>'[11]Depr Exp'!G359</f>
        <v>0.05</v>
      </c>
      <c r="H359" s="533">
        <f>'[11]Depr Exp'!H359</f>
        <v>223.64</v>
      </c>
      <c r="I359" s="531">
        <f>'[11]Depr Exp'!I359</f>
        <v>92575.77</v>
      </c>
      <c r="J359" s="541">
        <f>'[11]Depr Exp'!J359</f>
        <v>0.05</v>
      </c>
      <c r="K359" s="534">
        <f>'[11]Depr Exp'!K359</f>
        <v>24.439999999999998</v>
      </c>
      <c r="L359" s="533">
        <f>'[11]Depr Exp'!L359</f>
        <v>-199.2</v>
      </c>
      <c r="M359" s="144"/>
      <c r="N359" s="144"/>
    </row>
    <row r="360" spans="1:14">
      <c r="A360" s="529" t="str">
        <f>'[11]Depr Exp'!A360</f>
        <v>C393 CMN Stores Equipment new</v>
      </c>
      <c r="B360" s="529" t="str">
        <f>'[11]Depr Exp'!B360</f>
        <v>C393 CMN Stores Equipment new-3</v>
      </c>
      <c r="C360" s="529" t="str">
        <f>'[11]Depr Exp'!C360</f>
        <v>403C</v>
      </c>
      <c r="D360" s="529"/>
      <c r="E360" s="530">
        <f>'[11]Depr Exp'!E360</f>
        <v>43190</v>
      </c>
      <c r="F360" s="531">
        <f>'[11]Depr Exp'!F360</f>
        <v>53673.84</v>
      </c>
      <c r="G360" s="541">
        <f>'[11]Depr Exp'!G360</f>
        <v>0.05</v>
      </c>
      <c r="H360" s="533">
        <f>'[11]Depr Exp'!H360</f>
        <v>223.64</v>
      </c>
      <c r="I360" s="531">
        <f>'[11]Depr Exp'!I360</f>
        <v>92575.77</v>
      </c>
      <c r="J360" s="541">
        <f>'[11]Depr Exp'!J360</f>
        <v>0.05</v>
      </c>
      <c r="K360" s="534">
        <f>'[11]Depr Exp'!K360</f>
        <v>24.439999999999998</v>
      </c>
      <c r="L360" s="533">
        <f>'[11]Depr Exp'!L360</f>
        <v>-199.2</v>
      </c>
      <c r="M360" s="144"/>
      <c r="N360" s="144"/>
    </row>
    <row r="361" spans="1:14">
      <c r="A361" s="529" t="str">
        <f>'[11]Depr Exp'!A361</f>
        <v>C393 CMN Stores Equipment new</v>
      </c>
      <c r="B361" s="529" t="str">
        <f>'[11]Depr Exp'!B361</f>
        <v>C393 CMN Stores Equipment new-4</v>
      </c>
      <c r="C361" s="529" t="str">
        <f>'[11]Depr Exp'!C361</f>
        <v>403C</v>
      </c>
      <c r="D361" s="529"/>
      <c r="E361" s="530">
        <f>'[11]Depr Exp'!E361</f>
        <v>43220</v>
      </c>
      <c r="F361" s="531">
        <f>'[11]Depr Exp'!F361</f>
        <v>53673.84</v>
      </c>
      <c r="G361" s="541">
        <f>'[11]Depr Exp'!G361</f>
        <v>0.05</v>
      </c>
      <c r="H361" s="533">
        <f>'[11]Depr Exp'!H361</f>
        <v>223.64</v>
      </c>
      <c r="I361" s="531">
        <f>'[11]Depr Exp'!I361</f>
        <v>92575.77</v>
      </c>
      <c r="J361" s="541">
        <f>'[11]Depr Exp'!J361</f>
        <v>0.05</v>
      </c>
      <c r="K361" s="534">
        <f>'[11]Depr Exp'!K361</f>
        <v>24.439999999999998</v>
      </c>
      <c r="L361" s="533">
        <f>'[11]Depr Exp'!L361</f>
        <v>-199.2</v>
      </c>
      <c r="M361" s="144"/>
      <c r="N361" s="144"/>
    </row>
    <row r="362" spans="1:14">
      <c r="A362" s="529" t="str">
        <f>'[11]Depr Exp'!A362</f>
        <v>C393 CMN Stores Equipment new</v>
      </c>
      <c r="B362" s="529" t="str">
        <f>'[11]Depr Exp'!B362</f>
        <v>C393 CMN Stores Equipment new-5</v>
      </c>
      <c r="C362" s="529" t="str">
        <f>'[11]Depr Exp'!C362</f>
        <v>403C</v>
      </c>
      <c r="D362" s="529"/>
      <c r="E362" s="530">
        <f>'[11]Depr Exp'!E362</f>
        <v>43251</v>
      </c>
      <c r="F362" s="531">
        <f>'[11]Depr Exp'!F362</f>
        <v>53673.84</v>
      </c>
      <c r="G362" s="541">
        <f>'[11]Depr Exp'!G362</f>
        <v>0.05</v>
      </c>
      <c r="H362" s="533">
        <f>'[11]Depr Exp'!H362</f>
        <v>223.64</v>
      </c>
      <c r="I362" s="531">
        <f>'[11]Depr Exp'!I362</f>
        <v>92575.77</v>
      </c>
      <c r="J362" s="541">
        <f>'[11]Depr Exp'!J362</f>
        <v>0.05</v>
      </c>
      <c r="K362" s="534">
        <f>'[11]Depr Exp'!K362</f>
        <v>24.439999999999998</v>
      </c>
      <c r="L362" s="533">
        <f>'[11]Depr Exp'!L362</f>
        <v>-199.2</v>
      </c>
      <c r="M362" s="144"/>
      <c r="N362" s="144"/>
    </row>
    <row r="363" spans="1:14">
      <c r="A363" s="529" t="str">
        <f>'[11]Depr Exp'!A363</f>
        <v>C393 CMN Stores Equipment new</v>
      </c>
      <c r="B363" s="529" t="str">
        <f>'[11]Depr Exp'!B363</f>
        <v>C393 CMN Stores Equipment new-6</v>
      </c>
      <c r="C363" s="529" t="str">
        <f>'[11]Depr Exp'!C363</f>
        <v>403C</v>
      </c>
      <c r="D363" s="529"/>
      <c r="E363" s="530">
        <f>'[11]Depr Exp'!E363</f>
        <v>43281</v>
      </c>
      <c r="F363" s="531">
        <f>'[11]Depr Exp'!F363</f>
        <v>53673.84</v>
      </c>
      <c r="G363" s="541">
        <f>'[11]Depr Exp'!G363</f>
        <v>0.05</v>
      </c>
      <c r="H363" s="533">
        <f>'[11]Depr Exp'!H363</f>
        <v>223.64</v>
      </c>
      <c r="I363" s="531">
        <f>'[11]Depr Exp'!I363</f>
        <v>92575.77</v>
      </c>
      <c r="J363" s="541">
        <f>'[11]Depr Exp'!J363</f>
        <v>0.05</v>
      </c>
      <c r="K363" s="534">
        <f>'[11]Depr Exp'!K363</f>
        <v>24.439999999999998</v>
      </c>
      <c r="L363" s="533">
        <f>'[11]Depr Exp'!L363</f>
        <v>-199.2</v>
      </c>
      <c r="M363" s="144"/>
      <c r="N363" s="144"/>
    </row>
    <row r="364" spans="1:14">
      <c r="A364" s="529" t="str">
        <f>'[11]Depr Exp'!A364</f>
        <v>C393 CMN Stores Equipment new</v>
      </c>
      <c r="B364" s="529" t="str">
        <f>'[11]Depr Exp'!B364</f>
        <v>C393 CMN Stores Equipment new-7</v>
      </c>
      <c r="C364" s="529" t="str">
        <f>'[11]Depr Exp'!C364</f>
        <v>403C</v>
      </c>
      <c r="D364" s="529"/>
      <c r="E364" s="530">
        <f>'[11]Depr Exp'!E364</f>
        <v>43312</v>
      </c>
      <c r="F364" s="531">
        <f>'[11]Depr Exp'!F364</f>
        <v>92575.77</v>
      </c>
      <c r="G364" s="541">
        <f>'[11]Depr Exp'!G364</f>
        <v>0.05</v>
      </c>
      <c r="H364" s="533">
        <f>'[11]Depr Exp'!H364</f>
        <v>-738.6099999999999</v>
      </c>
      <c r="I364" s="531">
        <f>'[11]Depr Exp'!I364</f>
        <v>92575.77</v>
      </c>
      <c r="J364" s="541">
        <f>'[11]Depr Exp'!J364</f>
        <v>0.05</v>
      </c>
      <c r="K364" s="534">
        <f>'[11]Depr Exp'!K364</f>
        <v>24.439999999999998</v>
      </c>
      <c r="L364" s="533">
        <f>'[11]Depr Exp'!L364</f>
        <v>763.05</v>
      </c>
      <c r="M364" s="144"/>
      <c r="N364" s="144"/>
    </row>
    <row r="365" spans="1:14">
      <c r="A365" s="529" t="str">
        <f>'[11]Depr Exp'!A365</f>
        <v>C393 CMN Stores Equipment new</v>
      </c>
      <c r="B365" s="529" t="str">
        <f>'[11]Depr Exp'!B365</f>
        <v>C393 CMN Stores Equipment new-8</v>
      </c>
      <c r="C365" s="529" t="str">
        <f>'[11]Depr Exp'!C365</f>
        <v>403C</v>
      </c>
      <c r="D365" s="529"/>
      <c r="E365" s="530">
        <f>'[11]Depr Exp'!E365</f>
        <v>43343</v>
      </c>
      <c r="F365" s="531">
        <f>'[11]Depr Exp'!F365</f>
        <v>92575.77</v>
      </c>
      <c r="G365" s="541">
        <f>'[11]Depr Exp'!G365</f>
        <v>0.05</v>
      </c>
      <c r="H365" s="533">
        <f>'[11]Depr Exp'!H365</f>
        <v>-336.85</v>
      </c>
      <c r="I365" s="531">
        <f>'[11]Depr Exp'!I365</f>
        <v>92575.77</v>
      </c>
      <c r="J365" s="541">
        <f>'[11]Depr Exp'!J365</f>
        <v>0.05</v>
      </c>
      <c r="K365" s="534">
        <f>'[11]Depr Exp'!K365</f>
        <v>24.439999999999998</v>
      </c>
      <c r="L365" s="533">
        <f>'[11]Depr Exp'!L365</f>
        <v>361.29</v>
      </c>
      <c r="M365" s="144"/>
      <c r="N365" s="144"/>
    </row>
    <row r="366" spans="1:14">
      <c r="A366" s="529" t="str">
        <f>'[11]Depr Exp'!A366</f>
        <v>C393 CMN Stores Equipment new</v>
      </c>
      <c r="B366" s="529" t="str">
        <f>'[11]Depr Exp'!B366</f>
        <v>C393 CMN Stores Equipment new-9</v>
      </c>
      <c r="C366" s="529" t="str">
        <f>'[11]Depr Exp'!C366</f>
        <v>403C</v>
      </c>
      <c r="D366" s="529"/>
      <c r="E366" s="530">
        <f>'[11]Depr Exp'!E366</f>
        <v>43373</v>
      </c>
      <c r="F366" s="531">
        <f>'[11]Depr Exp'!F366</f>
        <v>92575.77</v>
      </c>
      <c r="G366" s="541">
        <f>'[11]Depr Exp'!G366</f>
        <v>0.05</v>
      </c>
      <c r="H366" s="533">
        <f>'[11]Depr Exp'!H366</f>
        <v>24.439999999999998</v>
      </c>
      <c r="I366" s="531">
        <f>'[11]Depr Exp'!I366</f>
        <v>92575.77</v>
      </c>
      <c r="J366" s="541">
        <f>'[11]Depr Exp'!J366</f>
        <v>0.05</v>
      </c>
      <c r="K366" s="534">
        <f>'[11]Depr Exp'!K366</f>
        <v>24.439999999999998</v>
      </c>
      <c r="L366" s="533">
        <f>'[11]Depr Exp'!L366</f>
        <v>0</v>
      </c>
      <c r="M366" s="144"/>
      <c r="N366" s="144"/>
    </row>
    <row r="367" spans="1:14">
      <c r="A367" s="529" t="str">
        <f>'[11]Depr Exp'!A367</f>
        <v>C393 CMN Stores Equipment new</v>
      </c>
      <c r="B367" s="529" t="str">
        <f>'[11]Depr Exp'!B367</f>
        <v>C393 CMN Stores Equipment new-10</v>
      </c>
      <c r="C367" s="529" t="str">
        <f>'[11]Depr Exp'!C367</f>
        <v>403C</v>
      </c>
      <c r="D367" s="529"/>
      <c r="E367" s="530">
        <f>'[11]Depr Exp'!E367</f>
        <v>43404</v>
      </c>
      <c r="F367" s="531">
        <f>'[11]Depr Exp'!F367</f>
        <v>92575.77</v>
      </c>
      <c r="G367" s="541">
        <f>'[11]Depr Exp'!G367</f>
        <v>0.05</v>
      </c>
      <c r="H367" s="533">
        <f>'[11]Depr Exp'!H367</f>
        <v>24.439999999999998</v>
      </c>
      <c r="I367" s="531">
        <f>'[11]Depr Exp'!I367</f>
        <v>92575.77</v>
      </c>
      <c r="J367" s="541">
        <f>'[11]Depr Exp'!J367</f>
        <v>0.05</v>
      </c>
      <c r="K367" s="534">
        <f>'[11]Depr Exp'!K367</f>
        <v>24.439999999999998</v>
      </c>
      <c r="L367" s="533">
        <f>'[11]Depr Exp'!L367</f>
        <v>0</v>
      </c>
      <c r="M367" s="144"/>
      <c r="N367" s="144"/>
    </row>
    <row r="368" spans="1:14">
      <c r="A368" s="529" t="str">
        <f>'[11]Depr Exp'!A368</f>
        <v>C393 CMN Stores Equipment new</v>
      </c>
      <c r="B368" s="529" t="str">
        <f>'[11]Depr Exp'!B368</f>
        <v>C393 CMN Stores Equipment new-11</v>
      </c>
      <c r="C368" s="529" t="str">
        <f>'[11]Depr Exp'!C368</f>
        <v>403C</v>
      </c>
      <c r="D368" s="529"/>
      <c r="E368" s="530">
        <f>'[11]Depr Exp'!E368</f>
        <v>43434</v>
      </c>
      <c r="F368" s="531">
        <f>'[11]Depr Exp'!F368</f>
        <v>92575.77</v>
      </c>
      <c r="G368" s="541">
        <f>'[11]Depr Exp'!G368</f>
        <v>0.05</v>
      </c>
      <c r="H368" s="533">
        <f>'[11]Depr Exp'!H368</f>
        <v>24.439999999999998</v>
      </c>
      <c r="I368" s="531">
        <f>'[11]Depr Exp'!I368</f>
        <v>92575.77</v>
      </c>
      <c r="J368" s="541">
        <f>'[11]Depr Exp'!J368</f>
        <v>0.05</v>
      </c>
      <c r="K368" s="534">
        <f>'[11]Depr Exp'!K368</f>
        <v>24.439999999999998</v>
      </c>
      <c r="L368" s="533">
        <f>'[11]Depr Exp'!L368</f>
        <v>0</v>
      </c>
      <c r="M368" s="144"/>
      <c r="N368" s="144"/>
    </row>
    <row r="369" spans="1:14">
      <c r="A369" s="529" t="str">
        <f>'[11]Depr Exp'!A369</f>
        <v>C393 CMN Stores Equipment new</v>
      </c>
      <c r="B369" s="529" t="str">
        <f>'[11]Depr Exp'!B369</f>
        <v>C393 CMN Stores Equipment new-12</v>
      </c>
      <c r="C369" s="529" t="str">
        <f>'[11]Depr Exp'!C369</f>
        <v>403C</v>
      </c>
      <c r="D369" s="529"/>
      <c r="E369" s="530">
        <f>'[11]Depr Exp'!E369</f>
        <v>43465</v>
      </c>
      <c r="F369" s="531">
        <f>'[11]Depr Exp'!F369</f>
        <v>92575.77</v>
      </c>
      <c r="G369" s="541">
        <f>'[11]Depr Exp'!G369</f>
        <v>0.05</v>
      </c>
      <c r="H369" s="533">
        <f>'[11]Depr Exp'!H369</f>
        <v>24.439999999999998</v>
      </c>
      <c r="I369" s="531">
        <f>'[11]Depr Exp'!I369</f>
        <v>92575.77</v>
      </c>
      <c r="J369" s="541">
        <f>'[11]Depr Exp'!J369</f>
        <v>0.05</v>
      </c>
      <c r="K369" s="534">
        <f>'[11]Depr Exp'!K369</f>
        <v>24.439999999999998</v>
      </c>
      <c r="L369" s="533">
        <f>'[11]Depr Exp'!L369</f>
        <v>0</v>
      </c>
      <c r="M369" s="144"/>
      <c r="N369" s="144"/>
    </row>
    <row r="370" spans="1:14" ht="15.75" thickBot="1">
      <c r="A370" s="159" t="str">
        <f>'[11]Depr Exp'!A370</f>
        <v>C393 CMN Stores Equipment new Total</v>
      </c>
      <c r="B370" s="144">
        <f>'[11]Depr Exp'!B370</f>
        <v>0</v>
      </c>
      <c r="C370" s="502" t="str">
        <f>'[11]Depr Exp'!C370</f>
        <v>CGEN</v>
      </c>
      <c r="D370" s="144"/>
      <c r="E370" s="281" t="str">
        <f>'[11]Depr Exp'!E370</f>
        <v>Total</v>
      </c>
      <c r="F370" s="141">
        <f>'[11]Depr Exp'!F370</f>
        <v>0</v>
      </c>
      <c r="G370" s="252">
        <f>'[11]Depr Exp'!G370</f>
        <v>0</v>
      </c>
      <c r="H370" s="522">
        <f>'[11]Depr Exp'!H370</f>
        <v>364.13999999999976</v>
      </c>
      <c r="I370" s="141">
        <f>'[11]Depr Exp'!I370</f>
        <v>0</v>
      </c>
      <c r="J370" s="252">
        <f>'[11]Depr Exp'!J370</f>
        <v>0</v>
      </c>
      <c r="K370" s="522">
        <f>'[11]Depr Exp'!K370</f>
        <v>293.27999999999997</v>
      </c>
      <c r="L370" s="522">
        <f>'[11]Depr Exp'!L370</f>
        <v>-70.86</v>
      </c>
      <c r="M370" s="144"/>
      <c r="N370" s="144"/>
    </row>
    <row r="371" spans="1:14" ht="13.5" thickTop="1">
      <c r="A371" s="529" t="str">
        <f>'[11]Depr Exp'!A371</f>
        <v>C393 CMN Stores Equipment old</v>
      </c>
      <c r="B371" s="529" t="str">
        <f>'[11]Depr Exp'!B371</f>
        <v>C393 CMN Stores Equipment old-1</v>
      </c>
      <c r="C371" s="529" t="str">
        <f>'[11]Depr Exp'!C371</f>
        <v>403C</v>
      </c>
      <c r="D371" s="529"/>
      <c r="E371" s="530">
        <f>'[11]Depr Exp'!E371</f>
        <v>43131</v>
      </c>
      <c r="F371" s="531">
        <f>'[11]Depr Exp'!F371</f>
        <v>19362.72</v>
      </c>
      <c r="G371" s="532" t="str">
        <f>'[11]Depr Exp'!G371</f>
        <v>End of Life</v>
      </c>
      <c r="H371" s="533">
        <f>'[11]Depr Exp'!H371</f>
        <v>322.70999999999998</v>
      </c>
      <c r="I371" s="531">
        <f>'[11]Depr Exp'!I371</f>
        <v>0</v>
      </c>
      <c r="J371" s="532" t="str">
        <f>'[11]Depr Exp'!J371</f>
        <v>End of Life</v>
      </c>
      <c r="K371" s="534">
        <f>'[11]Depr Exp'!K371</f>
        <v>0</v>
      </c>
      <c r="L371" s="533">
        <f>'[11]Depr Exp'!L371</f>
        <v>-322.70999999999998</v>
      </c>
      <c r="M371" s="144"/>
      <c r="N371" s="144"/>
    </row>
    <row r="372" spans="1:14">
      <c r="A372" s="529" t="str">
        <f>'[11]Depr Exp'!A372</f>
        <v>C393 CMN Stores Equipment old</v>
      </c>
      <c r="B372" s="529" t="str">
        <f>'[11]Depr Exp'!B372</f>
        <v>C393 CMN Stores Equipment old-2</v>
      </c>
      <c r="C372" s="529" t="str">
        <f>'[11]Depr Exp'!C372</f>
        <v>403C</v>
      </c>
      <c r="D372" s="529"/>
      <c r="E372" s="530">
        <f>'[11]Depr Exp'!E372</f>
        <v>43159</v>
      </c>
      <c r="F372" s="531">
        <f>'[11]Depr Exp'!F372</f>
        <v>19040.009999999998</v>
      </c>
      <c r="G372" s="532" t="str">
        <f>'[11]Depr Exp'!G372</f>
        <v>End of Life</v>
      </c>
      <c r="H372" s="533">
        <f>'[11]Depr Exp'!H372</f>
        <v>322.70999999999998</v>
      </c>
      <c r="I372" s="531">
        <f>'[11]Depr Exp'!I372</f>
        <v>0</v>
      </c>
      <c r="J372" s="532" t="str">
        <f>'[11]Depr Exp'!J372</f>
        <v>End of Life</v>
      </c>
      <c r="K372" s="534">
        <f>'[11]Depr Exp'!K372</f>
        <v>0</v>
      </c>
      <c r="L372" s="533">
        <f>'[11]Depr Exp'!L372</f>
        <v>-322.70999999999998</v>
      </c>
      <c r="M372" s="144"/>
      <c r="N372" s="144"/>
    </row>
    <row r="373" spans="1:14">
      <c r="A373" s="529" t="str">
        <f>'[11]Depr Exp'!A373</f>
        <v>C393 CMN Stores Equipment old</v>
      </c>
      <c r="B373" s="529" t="str">
        <f>'[11]Depr Exp'!B373</f>
        <v>C393 CMN Stores Equipment old-3</v>
      </c>
      <c r="C373" s="529" t="str">
        <f>'[11]Depr Exp'!C373</f>
        <v>403C</v>
      </c>
      <c r="D373" s="529"/>
      <c r="E373" s="530">
        <f>'[11]Depr Exp'!E373</f>
        <v>43190</v>
      </c>
      <c r="F373" s="531">
        <f>'[11]Depr Exp'!F373</f>
        <v>18717.3</v>
      </c>
      <c r="G373" s="532" t="str">
        <f>'[11]Depr Exp'!G373</f>
        <v>End of Life</v>
      </c>
      <c r="H373" s="533">
        <f>'[11]Depr Exp'!H373</f>
        <v>322.70999999999998</v>
      </c>
      <c r="I373" s="531">
        <f>'[11]Depr Exp'!I373</f>
        <v>0</v>
      </c>
      <c r="J373" s="532" t="str">
        <f>'[11]Depr Exp'!J373</f>
        <v>End of Life</v>
      </c>
      <c r="K373" s="534">
        <f>'[11]Depr Exp'!K373</f>
        <v>0</v>
      </c>
      <c r="L373" s="533">
        <f>'[11]Depr Exp'!L373</f>
        <v>-322.70999999999998</v>
      </c>
      <c r="M373" s="144"/>
      <c r="N373" s="144"/>
    </row>
    <row r="374" spans="1:14">
      <c r="A374" s="529" t="str">
        <f>'[11]Depr Exp'!A374</f>
        <v>C393 CMN Stores Equipment old</v>
      </c>
      <c r="B374" s="529" t="str">
        <f>'[11]Depr Exp'!B374</f>
        <v>C393 CMN Stores Equipment old-4</v>
      </c>
      <c r="C374" s="529" t="str">
        <f>'[11]Depr Exp'!C374</f>
        <v>403C</v>
      </c>
      <c r="D374" s="529"/>
      <c r="E374" s="530">
        <f>'[11]Depr Exp'!E374</f>
        <v>43220</v>
      </c>
      <c r="F374" s="531">
        <f>'[11]Depr Exp'!F374</f>
        <v>18394.59</v>
      </c>
      <c r="G374" s="532" t="str">
        <f>'[11]Depr Exp'!G374</f>
        <v>End of Life</v>
      </c>
      <c r="H374" s="533">
        <f>'[11]Depr Exp'!H374</f>
        <v>322.70999999999998</v>
      </c>
      <c r="I374" s="531">
        <f>'[11]Depr Exp'!I374</f>
        <v>0</v>
      </c>
      <c r="J374" s="532" t="str">
        <f>'[11]Depr Exp'!J374</f>
        <v>End of Life</v>
      </c>
      <c r="K374" s="534">
        <f>'[11]Depr Exp'!K374</f>
        <v>0</v>
      </c>
      <c r="L374" s="533">
        <f>'[11]Depr Exp'!L374</f>
        <v>-322.70999999999998</v>
      </c>
      <c r="M374" s="144"/>
      <c r="N374" s="144"/>
    </row>
    <row r="375" spans="1:14">
      <c r="A375" s="529" t="str">
        <f>'[11]Depr Exp'!A375</f>
        <v>C393 CMN Stores Equipment old</v>
      </c>
      <c r="B375" s="529" t="str">
        <f>'[11]Depr Exp'!B375</f>
        <v>C393 CMN Stores Equipment old-5</v>
      </c>
      <c r="C375" s="529" t="str">
        <f>'[11]Depr Exp'!C375</f>
        <v>403C</v>
      </c>
      <c r="D375" s="529"/>
      <c r="E375" s="530">
        <f>'[11]Depr Exp'!E375</f>
        <v>43251</v>
      </c>
      <c r="F375" s="531">
        <f>'[11]Depr Exp'!F375</f>
        <v>18071.88</v>
      </c>
      <c r="G375" s="532" t="str">
        <f>'[11]Depr Exp'!G375</f>
        <v>End of Life</v>
      </c>
      <c r="H375" s="533">
        <f>'[11]Depr Exp'!H375</f>
        <v>322.70999999999998</v>
      </c>
      <c r="I375" s="531">
        <f>'[11]Depr Exp'!I375</f>
        <v>0</v>
      </c>
      <c r="J375" s="532" t="str">
        <f>'[11]Depr Exp'!J375</f>
        <v>End of Life</v>
      </c>
      <c r="K375" s="534">
        <f>'[11]Depr Exp'!K375</f>
        <v>0</v>
      </c>
      <c r="L375" s="533">
        <f>'[11]Depr Exp'!L375</f>
        <v>-322.70999999999998</v>
      </c>
      <c r="M375" s="144"/>
      <c r="N375" s="144"/>
    </row>
    <row r="376" spans="1:14">
      <c r="A376" s="529" t="str">
        <f>'[11]Depr Exp'!A376</f>
        <v>C393 CMN Stores Equipment old</v>
      </c>
      <c r="B376" s="529" t="str">
        <f>'[11]Depr Exp'!B376</f>
        <v>C393 CMN Stores Equipment old-6</v>
      </c>
      <c r="C376" s="529" t="str">
        <f>'[11]Depr Exp'!C376</f>
        <v>403C</v>
      </c>
      <c r="D376" s="529"/>
      <c r="E376" s="530">
        <f>'[11]Depr Exp'!E376</f>
        <v>43281</v>
      </c>
      <c r="F376" s="531">
        <f>'[11]Depr Exp'!F376</f>
        <v>17749.169999999998</v>
      </c>
      <c r="G376" s="532" t="str">
        <f>'[11]Depr Exp'!G376</f>
        <v>End of Life</v>
      </c>
      <c r="H376" s="533">
        <f>'[11]Depr Exp'!H376</f>
        <v>322.70999999999998</v>
      </c>
      <c r="I376" s="531">
        <f>'[11]Depr Exp'!I376</f>
        <v>0</v>
      </c>
      <c r="J376" s="532" t="str">
        <f>'[11]Depr Exp'!J376</f>
        <v>End of Life</v>
      </c>
      <c r="K376" s="534">
        <f>'[11]Depr Exp'!K376</f>
        <v>0</v>
      </c>
      <c r="L376" s="533">
        <f>'[11]Depr Exp'!L376</f>
        <v>-322.70999999999998</v>
      </c>
      <c r="M376" s="144"/>
      <c r="N376" s="144"/>
    </row>
    <row r="377" spans="1:14">
      <c r="A377" s="529" t="str">
        <f>'[11]Depr Exp'!A377</f>
        <v>C393 CMN Stores Equipment old</v>
      </c>
      <c r="B377" s="529" t="str">
        <f>'[11]Depr Exp'!B377</f>
        <v>C393 CMN Stores Equipment old-7</v>
      </c>
      <c r="C377" s="529" t="str">
        <f>'[11]Depr Exp'!C377</f>
        <v>403C</v>
      </c>
      <c r="D377" s="529"/>
      <c r="E377" s="530">
        <f>'[11]Depr Exp'!E377</f>
        <v>43312</v>
      </c>
      <c r="F377" s="531">
        <f>'[11]Depr Exp'!F377</f>
        <v>0</v>
      </c>
      <c r="G377" s="532" t="str">
        <f>'[11]Depr Exp'!G377</f>
        <v>End of Life</v>
      </c>
      <c r="H377" s="533">
        <f>'[11]Depr Exp'!H377</f>
        <v>0</v>
      </c>
      <c r="I377" s="531">
        <f>'[11]Depr Exp'!I377</f>
        <v>0</v>
      </c>
      <c r="J377" s="532" t="str">
        <f>'[11]Depr Exp'!J377</f>
        <v>End of Life</v>
      </c>
      <c r="K377" s="534">
        <f>'[11]Depr Exp'!K377</f>
        <v>0</v>
      </c>
      <c r="L377" s="533">
        <f>'[11]Depr Exp'!L377</f>
        <v>0</v>
      </c>
      <c r="M377" s="144"/>
      <c r="N377" s="144"/>
    </row>
    <row r="378" spans="1:14">
      <c r="A378" s="529" t="str">
        <f>'[11]Depr Exp'!A378</f>
        <v>C393 CMN Stores Equipment old</v>
      </c>
      <c r="B378" s="529" t="str">
        <f>'[11]Depr Exp'!B378</f>
        <v>C393 CMN Stores Equipment old-8</v>
      </c>
      <c r="C378" s="529" t="str">
        <f>'[11]Depr Exp'!C378</f>
        <v>403C</v>
      </c>
      <c r="D378" s="529"/>
      <c r="E378" s="530">
        <f>'[11]Depr Exp'!E378</f>
        <v>43343</v>
      </c>
      <c r="F378" s="531">
        <f>'[11]Depr Exp'!F378</f>
        <v>0</v>
      </c>
      <c r="G378" s="532" t="str">
        <f>'[11]Depr Exp'!G378</f>
        <v>End of Life</v>
      </c>
      <c r="H378" s="533">
        <f>'[11]Depr Exp'!H378</f>
        <v>0</v>
      </c>
      <c r="I378" s="531">
        <f>'[11]Depr Exp'!I378</f>
        <v>0</v>
      </c>
      <c r="J378" s="532" t="str">
        <f>'[11]Depr Exp'!J378</f>
        <v>End of Life</v>
      </c>
      <c r="K378" s="534">
        <f>'[11]Depr Exp'!K378</f>
        <v>0</v>
      </c>
      <c r="L378" s="533">
        <f>'[11]Depr Exp'!L378</f>
        <v>0</v>
      </c>
      <c r="M378" s="144"/>
      <c r="N378" s="144"/>
    </row>
    <row r="379" spans="1:14">
      <c r="A379" s="529" t="str">
        <f>'[11]Depr Exp'!A379</f>
        <v>C393 CMN Stores Equipment old</v>
      </c>
      <c r="B379" s="529" t="str">
        <f>'[11]Depr Exp'!B379</f>
        <v>C393 CMN Stores Equipment old-9</v>
      </c>
      <c r="C379" s="529" t="str">
        <f>'[11]Depr Exp'!C379</f>
        <v>403C</v>
      </c>
      <c r="D379" s="529"/>
      <c r="E379" s="530">
        <f>'[11]Depr Exp'!E379</f>
        <v>43373</v>
      </c>
      <c r="F379" s="531">
        <f>'[11]Depr Exp'!F379</f>
        <v>0</v>
      </c>
      <c r="G379" s="532" t="str">
        <f>'[11]Depr Exp'!G379</f>
        <v>End of Life</v>
      </c>
      <c r="H379" s="533">
        <f>'[11]Depr Exp'!H379</f>
        <v>0</v>
      </c>
      <c r="I379" s="531">
        <f>'[11]Depr Exp'!I379</f>
        <v>0</v>
      </c>
      <c r="J379" s="532" t="str">
        <f>'[11]Depr Exp'!J379</f>
        <v>End of Life</v>
      </c>
      <c r="K379" s="534">
        <f>'[11]Depr Exp'!K379</f>
        <v>0</v>
      </c>
      <c r="L379" s="533">
        <f>'[11]Depr Exp'!L379</f>
        <v>0</v>
      </c>
      <c r="M379" s="144"/>
      <c r="N379" s="144"/>
    </row>
    <row r="380" spans="1:14">
      <c r="A380" s="529" t="str">
        <f>'[11]Depr Exp'!A380</f>
        <v>C393 CMN Stores Equipment old</v>
      </c>
      <c r="B380" s="529" t="str">
        <f>'[11]Depr Exp'!B380</f>
        <v>C393 CMN Stores Equipment old-10</v>
      </c>
      <c r="C380" s="529" t="str">
        <f>'[11]Depr Exp'!C380</f>
        <v>403C</v>
      </c>
      <c r="D380" s="529"/>
      <c r="E380" s="530">
        <f>'[11]Depr Exp'!E380</f>
        <v>43404</v>
      </c>
      <c r="F380" s="531">
        <f>'[11]Depr Exp'!F380</f>
        <v>0</v>
      </c>
      <c r="G380" s="532" t="str">
        <f>'[11]Depr Exp'!G380</f>
        <v>End of Life</v>
      </c>
      <c r="H380" s="533">
        <f>'[11]Depr Exp'!H380</f>
        <v>0</v>
      </c>
      <c r="I380" s="531">
        <f>'[11]Depr Exp'!I380</f>
        <v>0</v>
      </c>
      <c r="J380" s="532" t="str">
        <f>'[11]Depr Exp'!J380</f>
        <v>End of Life</v>
      </c>
      <c r="K380" s="534">
        <f>'[11]Depr Exp'!K380</f>
        <v>0</v>
      </c>
      <c r="L380" s="533">
        <f>'[11]Depr Exp'!L380</f>
        <v>0</v>
      </c>
      <c r="M380" s="144"/>
      <c r="N380" s="144"/>
    </row>
    <row r="381" spans="1:14">
      <c r="A381" s="529" t="str">
        <f>'[11]Depr Exp'!A381</f>
        <v>C393 CMN Stores Equipment old</v>
      </c>
      <c r="B381" s="529" t="str">
        <f>'[11]Depr Exp'!B381</f>
        <v>C393 CMN Stores Equipment old-11</v>
      </c>
      <c r="C381" s="529" t="str">
        <f>'[11]Depr Exp'!C381</f>
        <v>403C</v>
      </c>
      <c r="D381" s="529"/>
      <c r="E381" s="530">
        <f>'[11]Depr Exp'!E381</f>
        <v>43434</v>
      </c>
      <c r="F381" s="531">
        <f>'[11]Depr Exp'!F381</f>
        <v>0</v>
      </c>
      <c r="G381" s="532" t="str">
        <f>'[11]Depr Exp'!G381</f>
        <v>End of Life</v>
      </c>
      <c r="H381" s="533">
        <f>'[11]Depr Exp'!H381</f>
        <v>0</v>
      </c>
      <c r="I381" s="531">
        <f>'[11]Depr Exp'!I381</f>
        <v>0</v>
      </c>
      <c r="J381" s="532" t="str">
        <f>'[11]Depr Exp'!J381</f>
        <v>End of Life</v>
      </c>
      <c r="K381" s="534">
        <f>'[11]Depr Exp'!K381</f>
        <v>0</v>
      </c>
      <c r="L381" s="533">
        <f>'[11]Depr Exp'!L381</f>
        <v>0</v>
      </c>
      <c r="M381" s="144"/>
      <c r="N381" s="144"/>
    </row>
    <row r="382" spans="1:14">
      <c r="A382" s="529" t="str">
        <f>'[11]Depr Exp'!A382</f>
        <v>C393 CMN Stores Equipment old</v>
      </c>
      <c r="B382" s="529" t="str">
        <f>'[11]Depr Exp'!B382</f>
        <v>C393 CMN Stores Equipment old-12</v>
      </c>
      <c r="C382" s="529" t="str">
        <f>'[11]Depr Exp'!C382</f>
        <v>403C</v>
      </c>
      <c r="D382" s="529"/>
      <c r="E382" s="530">
        <f>'[11]Depr Exp'!E382</f>
        <v>43465</v>
      </c>
      <c r="F382" s="531">
        <f>'[11]Depr Exp'!F382</f>
        <v>0</v>
      </c>
      <c r="G382" s="532" t="str">
        <f>'[11]Depr Exp'!G382</f>
        <v>End of Life</v>
      </c>
      <c r="H382" s="533">
        <f>'[11]Depr Exp'!H382</f>
        <v>0</v>
      </c>
      <c r="I382" s="531">
        <f>'[11]Depr Exp'!I382</f>
        <v>0</v>
      </c>
      <c r="J382" s="532" t="str">
        <f>'[11]Depr Exp'!J382</f>
        <v>End of Life</v>
      </c>
      <c r="K382" s="534">
        <f>'[11]Depr Exp'!K382</f>
        <v>0</v>
      </c>
      <c r="L382" s="533">
        <f>'[11]Depr Exp'!L382</f>
        <v>0</v>
      </c>
      <c r="M382" s="144"/>
      <c r="N382" s="144"/>
    </row>
    <row r="383" spans="1:14" ht="15.75" thickBot="1">
      <c r="A383" s="159" t="str">
        <f>'[11]Depr Exp'!A383</f>
        <v>C393 CMN Stores Equipment old Total</v>
      </c>
      <c r="B383" s="144">
        <f>'[11]Depr Exp'!B383</f>
        <v>0</v>
      </c>
      <c r="C383" s="502" t="str">
        <f>'[11]Depr Exp'!C383</f>
        <v>CGEN</v>
      </c>
      <c r="D383" s="144"/>
      <c r="E383" s="281" t="str">
        <f>'[11]Depr Exp'!E383</f>
        <v>Total</v>
      </c>
      <c r="F383" s="141">
        <f>'[11]Depr Exp'!F383</f>
        <v>0</v>
      </c>
      <c r="G383" s="252">
        <f>'[11]Depr Exp'!G383</f>
        <v>0</v>
      </c>
      <c r="H383" s="522">
        <f>'[11]Depr Exp'!H383</f>
        <v>1936.26</v>
      </c>
      <c r="I383" s="141">
        <f>'[11]Depr Exp'!I383</f>
        <v>0</v>
      </c>
      <c r="J383" s="252">
        <f>'[11]Depr Exp'!J383</f>
        <v>0</v>
      </c>
      <c r="K383" s="522">
        <f>'[11]Depr Exp'!K383</f>
        <v>0</v>
      </c>
      <c r="L383" s="522">
        <f>'[11]Depr Exp'!L383</f>
        <v>-1936.26</v>
      </c>
      <c r="M383" s="144"/>
      <c r="N383" s="144"/>
    </row>
    <row r="384" spans="1:14" ht="13.5" thickTop="1">
      <c r="A384" s="529" t="str">
        <f>'[11]Depr Exp'!A384</f>
        <v>C3940 CMN Tools/Shop/Garage new</v>
      </c>
      <c r="B384" s="529" t="str">
        <f>'[11]Depr Exp'!B384</f>
        <v>C3940 CMN Tools/Shop/Garage new-1</v>
      </c>
      <c r="C384" s="529" t="str">
        <f>'[11]Depr Exp'!C384</f>
        <v>403C</v>
      </c>
      <c r="D384" s="529"/>
      <c r="E384" s="530">
        <f>'[11]Depr Exp'!E384</f>
        <v>43131</v>
      </c>
      <c r="F384" s="531">
        <f>'[11]Depr Exp'!F384</f>
        <v>1139200.8700000001</v>
      </c>
      <c r="G384" s="541">
        <f>'[11]Depr Exp'!G384</f>
        <v>0.05</v>
      </c>
      <c r="H384" s="533">
        <f>'[11]Depr Exp'!H384</f>
        <v>4746.67</v>
      </c>
      <c r="I384" s="531">
        <f>'[11]Depr Exp'!I384</f>
        <v>1515058.23</v>
      </c>
      <c r="J384" s="541">
        <f>'[11]Depr Exp'!J384</f>
        <v>0.05</v>
      </c>
      <c r="K384" s="534">
        <f>'[11]Depr Exp'!K384</f>
        <v>-1659.4899999999998</v>
      </c>
      <c r="L384" s="533">
        <f>'[11]Depr Exp'!L384</f>
        <v>-6406.16</v>
      </c>
      <c r="M384" s="144"/>
      <c r="N384" s="144"/>
    </row>
    <row r="385" spans="1:14">
      <c r="A385" s="529" t="str">
        <f>'[11]Depr Exp'!A385</f>
        <v>C3940 CMN Tools/Shop/Garage new</v>
      </c>
      <c r="B385" s="529" t="str">
        <f>'[11]Depr Exp'!B385</f>
        <v>C3940 CMN Tools/Shop/Garage new-2</v>
      </c>
      <c r="C385" s="529" t="str">
        <f>'[11]Depr Exp'!C385</f>
        <v>403C</v>
      </c>
      <c r="D385" s="529"/>
      <c r="E385" s="530">
        <f>'[11]Depr Exp'!E385</f>
        <v>43159</v>
      </c>
      <c r="F385" s="531">
        <f>'[11]Depr Exp'!F385</f>
        <v>1139200.8700000001</v>
      </c>
      <c r="G385" s="541">
        <f>'[11]Depr Exp'!G385</f>
        <v>0.05</v>
      </c>
      <c r="H385" s="533">
        <f>'[11]Depr Exp'!H385</f>
        <v>4746.67</v>
      </c>
      <c r="I385" s="531">
        <f>'[11]Depr Exp'!I385</f>
        <v>1515058.23</v>
      </c>
      <c r="J385" s="541">
        <f>'[11]Depr Exp'!J385</f>
        <v>0.05</v>
      </c>
      <c r="K385" s="534">
        <f>'[11]Depr Exp'!K385</f>
        <v>-1659.4899999999998</v>
      </c>
      <c r="L385" s="533">
        <f>'[11]Depr Exp'!L385</f>
        <v>-6406.16</v>
      </c>
      <c r="M385" s="144"/>
      <c r="N385" s="144"/>
    </row>
    <row r="386" spans="1:14">
      <c r="A386" s="529" t="str">
        <f>'[11]Depr Exp'!A386</f>
        <v>C3940 CMN Tools/Shop/Garage new</v>
      </c>
      <c r="B386" s="529" t="str">
        <f>'[11]Depr Exp'!B386</f>
        <v>C3940 CMN Tools/Shop/Garage new-3</v>
      </c>
      <c r="C386" s="529" t="str">
        <f>'[11]Depr Exp'!C386</f>
        <v>403C</v>
      </c>
      <c r="D386" s="529"/>
      <c r="E386" s="530">
        <f>'[11]Depr Exp'!E386</f>
        <v>43190</v>
      </c>
      <c r="F386" s="531">
        <f>'[11]Depr Exp'!F386</f>
        <v>1139200.8700000001</v>
      </c>
      <c r="G386" s="541">
        <f>'[11]Depr Exp'!G386</f>
        <v>0.05</v>
      </c>
      <c r="H386" s="533">
        <f>'[11]Depr Exp'!H386</f>
        <v>4746.67</v>
      </c>
      <c r="I386" s="531">
        <f>'[11]Depr Exp'!I386</f>
        <v>1515058.23</v>
      </c>
      <c r="J386" s="541">
        <f>'[11]Depr Exp'!J386</f>
        <v>0.05</v>
      </c>
      <c r="K386" s="534">
        <f>'[11]Depr Exp'!K386</f>
        <v>-1659.4899999999998</v>
      </c>
      <c r="L386" s="533">
        <f>'[11]Depr Exp'!L386</f>
        <v>-6406.16</v>
      </c>
      <c r="M386" s="144"/>
      <c r="N386" s="144"/>
    </row>
    <row r="387" spans="1:14">
      <c r="A387" s="529" t="str">
        <f>'[11]Depr Exp'!A387</f>
        <v>C3940 CMN Tools/Shop/Garage new</v>
      </c>
      <c r="B387" s="529" t="str">
        <f>'[11]Depr Exp'!B387</f>
        <v>C3940 CMN Tools/Shop/Garage new-4</v>
      </c>
      <c r="C387" s="529" t="str">
        <f>'[11]Depr Exp'!C387</f>
        <v>403C</v>
      </c>
      <c r="D387" s="529"/>
      <c r="E387" s="530">
        <f>'[11]Depr Exp'!E387</f>
        <v>43220</v>
      </c>
      <c r="F387" s="531">
        <f>'[11]Depr Exp'!F387</f>
        <v>1139200.8700000001</v>
      </c>
      <c r="G387" s="541">
        <f>'[11]Depr Exp'!G387</f>
        <v>0.05</v>
      </c>
      <c r="H387" s="533">
        <f>'[11]Depr Exp'!H387</f>
        <v>4746.67</v>
      </c>
      <c r="I387" s="531">
        <f>'[11]Depr Exp'!I387</f>
        <v>1515058.23</v>
      </c>
      <c r="J387" s="541">
        <f>'[11]Depr Exp'!J387</f>
        <v>0.05</v>
      </c>
      <c r="K387" s="534">
        <f>'[11]Depr Exp'!K387</f>
        <v>-1659.4899999999998</v>
      </c>
      <c r="L387" s="533">
        <f>'[11]Depr Exp'!L387</f>
        <v>-6406.16</v>
      </c>
      <c r="M387" s="144"/>
      <c r="N387" s="144"/>
    </row>
    <row r="388" spans="1:14">
      <c r="A388" s="529" t="str">
        <f>'[11]Depr Exp'!A388</f>
        <v>C3940 CMN Tools/Shop/Garage new</v>
      </c>
      <c r="B388" s="529" t="str">
        <f>'[11]Depr Exp'!B388</f>
        <v>C3940 CMN Tools/Shop/Garage new-5</v>
      </c>
      <c r="C388" s="529" t="str">
        <f>'[11]Depr Exp'!C388</f>
        <v>403C</v>
      </c>
      <c r="D388" s="529"/>
      <c r="E388" s="530">
        <f>'[11]Depr Exp'!E388</f>
        <v>43251</v>
      </c>
      <c r="F388" s="531">
        <f>'[11]Depr Exp'!F388</f>
        <v>1139200.8700000001</v>
      </c>
      <c r="G388" s="541">
        <f>'[11]Depr Exp'!G388</f>
        <v>0.05</v>
      </c>
      <c r="H388" s="533">
        <f>'[11]Depr Exp'!H388</f>
        <v>4746.67</v>
      </c>
      <c r="I388" s="531">
        <f>'[11]Depr Exp'!I388</f>
        <v>1515058.23</v>
      </c>
      <c r="J388" s="541">
        <f>'[11]Depr Exp'!J388</f>
        <v>0.05</v>
      </c>
      <c r="K388" s="534">
        <f>'[11]Depr Exp'!K388</f>
        <v>-1659.4899999999998</v>
      </c>
      <c r="L388" s="533">
        <f>'[11]Depr Exp'!L388</f>
        <v>-6406.16</v>
      </c>
      <c r="M388" s="144"/>
      <c r="N388" s="144"/>
    </row>
    <row r="389" spans="1:14">
      <c r="A389" s="529" t="str">
        <f>'[11]Depr Exp'!A389</f>
        <v>C3940 CMN Tools/Shop/Garage new</v>
      </c>
      <c r="B389" s="529" t="str">
        <f>'[11]Depr Exp'!B389</f>
        <v>C3940 CMN Tools/Shop/Garage new-6</v>
      </c>
      <c r="C389" s="529" t="str">
        <f>'[11]Depr Exp'!C389</f>
        <v>403C</v>
      </c>
      <c r="D389" s="529"/>
      <c r="E389" s="530">
        <f>'[11]Depr Exp'!E389</f>
        <v>43281</v>
      </c>
      <c r="F389" s="531">
        <f>'[11]Depr Exp'!F389</f>
        <v>1139200.8700000001</v>
      </c>
      <c r="G389" s="541">
        <f>'[11]Depr Exp'!G389</f>
        <v>0.05</v>
      </c>
      <c r="H389" s="533">
        <f>'[11]Depr Exp'!H389</f>
        <v>4746.67</v>
      </c>
      <c r="I389" s="531">
        <f>'[11]Depr Exp'!I389</f>
        <v>1515058.23</v>
      </c>
      <c r="J389" s="541">
        <f>'[11]Depr Exp'!J389</f>
        <v>0.05</v>
      </c>
      <c r="K389" s="534">
        <f>'[11]Depr Exp'!K389</f>
        <v>-1659.4899999999998</v>
      </c>
      <c r="L389" s="533">
        <f>'[11]Depr Exp'!L389</f>
        <v>-6406.16</v>
      </c>
      <c r="M389" s="144"/>
      <c r="N389" s="144"/>
    </row>
    <row r="390" spans="1:14">
      <c r="A390" s="529" t="str">
        <f>'[11]Depr Exp'!A390</f>
        <v>C3940 CMN Tools/Shop/Garage new</v>
      </c>
      <c r="B390" s="529" t="str">
        <f>'[11]Depr Exp'!B390</f>
        <v>C3940 CMN Tools/Shop/Garage new-7</v>
      </c>
      <c r="C390" s="529" t="str">
        <f>'[11]Depr Exp'!C390</f>
        <v>403C</v>
      </c>
      <c r="D390" s="529"/>
      <c r="E390" s="530">
        <f>'[11]Depr Exp'!E390</f>
        <v>43312</v>
      </c>
      <c r="F390" s="531">
        <f>'[11]Depr Exp'!F390</f>
        <v>1515058.23</v>
      </c>
      <c r="G390" s="541">
        <f>'[11]Depr Exp'!G390</f>
        <v>0.05</v>
      </c>
      <c r="H390" s="533">
        <f>'[11]Depr Exp'!H390</f>
        <v>-8674.31</v>
      </c>
      <c r="I390" s="531">
        <f>'[11]Depr Exp'!I390</f>
        <v>1515058.23</v>
      </c>
      <c r="J390" s="541">
        <f>'[11]Depr Exp'!J390</f>
        <v>0.05</v>
      </c>
      <c r="K390" s="534">
        <f>'[11]Depr Exp'!K390</f>
        <v>-1659.4899999999998</v>
      </c>
      <c r="L390" s="533">
        <f>'[11]Depr Exp'!L390</f>
        <v>7014.82</v>
      </c>
      <c r="M390" s="144"/>
      <c r="N390" s="144"/>
    </row>
    <row r="391" spans="1:14">
      <c r="A391" s="529" t="str">
        <f>'[11]Depr Exp'!A391</f>
        <v>C3940 CMN Tools/Shop/Garage new</v>
      </c>
      <c r="B391" s="529" t="str">
        <f>'[11]Depr Exp'!B391</f>
        <v>C3940 CMN Tools/Shop/Garage new-8</v>
      </c>
      <c r="C391" s="529" t="str">
        <f>'[11]Depr Exp'!C391</f>
        <v>403C</v>
      </c>
      <c r="D391" s="529"/>
      <c r="E391" s="530">
        <f>'[11]Depr Exp'!E391</f>
        <v>43343</v>
      </c>
      <c r="F391" s="531">
        <f>'[11]Depr Exp'!F391</f>
        <v>1515058.23</v>
      </c>
      <c r="G391" s="541">
        <f>'[11]Depr Exp'!G391</f>
        <v>0.05</v>
      </c>
      <c r="H391" s="533">
        <f>'[11]Depr Exp'!H391</f>
        <v>-9631.7199999999993</v>
      </c>
      <c r="I391" s="531">
        <f>'[11]Depr Exp'!I391</f>
        <v>1515058.23</v>
      </c>
      <c r="J391" s="541">
        <f>'[11]Depr Exp'!J391</f>
        <v>0.05</v>
      </c>
      <c r="K391" s="534">
        <f>'[11]Depr Exp'!K391</f>
        <v>-1659.4899999999998</v>
      </c>
      <c r="L391" s="533">
        <f>'[11]Depr Exp'!L391</f>
        <v>7972.23</v>
      </c>
      <c r="M391" s="144"/>
      <c r="N391" s="144"/>
    </row>
    <row r="392" spans="1:14">
      <c r="A392" s="529" t="str">
        <f>'[11]Depr Exp'!A392</f>
        <v>C3940 CMN Tools/Shop/Garage new</v>
      </c>
      <c r="B392" s="529" t="str">
        <f>'[11]Depr Exp'!B392</f>
        <v>C3940 CMN Tools/Shop/Garage new-9</v>
      </c>
      <c r="C392" s="529" t="str">
        <f>'[11]Depr Exp'!C392</f>
        <v>403C</v>
      </c>
      <c r="D392" s="529"/>
      <c r="E392" s="530">
        <f>'[11]Depr Exp'!E392</f>
        <v>43373</v>
      </c>
      <c r="F392" s="531">
        <f>'[11]Depr Exp'!F392</f>
        <v>1515058.23</v>
      </c>
      <c r="G392" s="541">
        <f>'[11]Depr Exp'!G392</f>
        <v>0.05</v>
      </c>
      <c r="H392" s="533">
        <f>'[11]Depr Exp'!H392</f>
        <v>-1659.4899999999998</v>
      </c>
      <c r="I392" s="531">
        <f>'[11]Depr Exp'!I392</f>
        <v>1515058.23</v>
      </c>
      <c r="J392" s="541">
        <f>'[11]Depr Exp'!J392</f>
        <v>0.05</v>
      </c>
      <c r="K392" s="534">
        <f>'[11]Depr Exp'!K392</f>
        <v>-1659.4899999999998</v>
      </c>
      <c r="L392" s="533">
        <f>'[11]Depr Exp'!L392</f>
        <v>0</v>
      </c>
      <c r="M392" s="144"/>
      <c r="N392" s="144"/>
    </row>
    <row r="393" spans="1:14">
      <c r="A393" s="529" t="str">
        <f>'[11]Depr Exp'!A393</f>
        <v>C3940 CMN Tools/Shop/Garage new</v>
      </c>
      <c r="B393" s="529" t="str">
        <f>'[11]Depr Exp'!B393</f>
        <v>C3940 CMN Tools/Shop/Garage new-10</v>
      </c>
      <c r="C393" s="529" t="str">
        <f>'[11]Depr Exp'!C393</f>
        <v>403C</v>
      </c>
      <c r="D393" s="529"/>
      <c r="E393" s="530">
        <f>'[11]Depr Exp'!E393</f>
        <v>43404</v>
      </c>
      <c r="F393" s="531">
        <f>'[11]Depr Exp'!F393</f>
        <v>1515058.23</v>
      </c>
      <c r="G393" s="541">
        <f>'[11]Depr Exp'!G393</f>
        <v>0.05</v>
      </c>
      <c r="H393" s="533">
        <f>'[11]Depr Exp'!H393</f>
        <v>-1659.4899999999998</v>
      </c>
      <c r="I393" s="531">
        <f>'[11]Depr Exp'!I393</f>
        <v>1515058.23</v>
      </c>
      <c r="J393" s="541">
        <f>'[11]Depr Exp'!J393</f>
        <v>0.05</v>
      </c>
      <c r="K393" s="534">
        <f>'[11]Depr Exp'!K393</f>
        <v>-1659.4899999999998</v>
      </c>
      <c r="L393" s="533">
        <f>'[11]Depr Exp'!L393</f>
        <v>0</v>
      </c>
      <c r="M393" s="144"/>
      <c r="N393" s="144"/>
    </row>
    <row r="394" spans="1:14">
      <c r="A394" s="529" t="str">
        <f>'[11]Depr Exp'!A394</f>
        <v>C3940 CMN Tools/Shop/Garage new</v>
      </c>
      <c r="B394" s="529" t="str">
        <f>'[11]Depr Exp'!B394</f>
        <v>C3940 CMN Tools/Shop/Garage new-11</v>
      </c>
      <c r="C394" s="529" t="str">
        <f>'[11]Depr Exp'!C394</f>
        <v>403C</v>
      </c>
      <c r="D394" s="529"/>
      <c r="E394" s="530">
        <f>'[11]Depr Exp'!E394</f>
        <v>43434</v>
      </c>
      <c r="F394" s="531">
        <f>'[11]Depr Exp'!F394</f>
        <v>1515058.23</v>
      </c>
      <c r="G394" s="541">
        <f>'[11]Depr Exp'!G394</f>
        <v>0.05</v>
      </c>
      <c r="H394" s="533">
        <f>'[11]Depr Exp'!H394</f>
        <v>-1659.4899999999998</v>
      </c>
      <c r="I394" s="531">
        <f>'[11]Depr Exp'!I394</f>
        <v>1515058.23</v>
      </c>
      <c r="J394" s="541">
        <f>'[11]Depr Exp'!J394</f>
        <v>0.05</v>
      </c>
      <c r="K394" s="534">
        <f>'[11]Depr Exp'!K394</f>
        <v>-1659.4899999999998</v>
      </c>
      <c r="L394" s="533">
        <f>'[11]Depr Exp'!L394</f>
        <v>0</v>
      </c>
      <c r="M394" s="144"/>
      <c r="N394" s="144"/>
    </row>
    <row r="395" spans="1:14">
      <c r="A395" s="529" t="str">
        <f>'[11]Depr Exp'!A395</f>
        <v>C3940 CMN Tools/Shop/Garage new</v>
      </c>
      <c r="B395" s="529" t="str">
        <f>'[11]Depr Exp'!B395</f>
        <v>C3940 CMN Tools/Shop/Garage new-12</v>
      </c>
      <c r="C395" s="529" t="str">
        <f>'[11]Depr Exp'!C395</f>
        <v>403C</v>
      </c>
      <c r="D395" s="529"/>
      <c r="E395" s="530">
        <f>'[11]Depr Exp'!E395</f>
        <v>43465</v>
      </c>
      <c r="F395" s="531">
        <f>'[11]Depr Exp'!F395</f>
        <v>1515058.23</v>
      </c>
      <c r="G395" s="541">
        <f>'[11]Depr Exp'!G395</f>
        <v>0.05</v>
      </c>
      <c r="H395" s="533">
        <f>'[11]Depr Exp'!H395</f>
        <v>-1659.4899999999998</v>
      </c>
      <c r="I395" s="531">
        <f>'[11]Depr Exp'!I395</f>
        <v>1515058.23</v>
      </c>
      <c r="J395" s="541">
        <f>'[11]Depr Exp'!J395</f>
        <v>0.05</v>
      </c>
      <c r="K395" s="534">
        <f>'[11]Depr Exp'!K395</f>
        <v>-1659.4899999999998</v>
      </c>
      <c r="L395" s="533">
        <f>'[11]Depr Exp'!L395</f>
        <v>0</v>
      </c>
      <c r="M395" s="144"/>
      <c r="N395" s="144"/>
    </row>
    <row r="396" spans="1:14" ht="15.75" thickBot="1">
      <c r="A396" s="159" t="str">
        <f>'[11]Depr Exp'!A396</f>
        <v>C3940 CMN Tools/Shop/Garage new Total</v>
      </c>
      <c r="B396" s="144">
        <f>'[11]Depr Exp'!B396</f>
        <v>0</v>
      </c>
      <c r="C396" s="502" t="str">
        <f>'[11]Depr Exp'!C396</f>
        <v>CGEN</v>
      </c>
      <c r="D396" s="144"/>
      <c r="E396" s="281" t="str">
        <f>'[11]Depr Exp'!E396</f>
        <v>Total</v>
      </c>
      <c r="F396" s="141">
        <f>'[11]Depr Exp'!F396</f>
        <v>0</v>
      </c>
      <c r="G396" s="252">
        <f>'[11]Depr Exp'!G396</f>
        <v>0</v>
      </c>
      <c r="H396" s="522">
        <f>'[11]Depr Exp'!H396</f>
        <v>3536.0300000000007</v>
      </c>
      <c r="I396" s="141">
        <f>'[11]Depr Exp'!I396</f>
        <v>0</v>
      </c>
      <c r="J396" s="252">
        <f>'[11]Depr Exp'!J396</f>
        <v>0</v>
      </c>
      <c r="K396" s="522">
        <f>'[11]Depr Exp'!K396</f>
        <v>-19913.879999999997</v>
      </c>
      <c r="L396" s="522">
        <f>'[11]Depr Exp'!L396</f>
        <v>-23449.91</v>
      </c>
      <c r="M396" s="144"/>
      <c r="N396" s="144"/>
    </row>
    <row r="397" spans="1:14" ht="13.5" thickTop="1">
      <c r="A397" s="529" t="str">
        <f>'[11]Depr Exp'!A397</f>
        <v>C3940 CMN Tools/Shop/Garage old</v>
      </c>
      <c r="B397" s="529" t="str">
        <f>'[11]Depr Exp'!B397</f>
        <v>C3940 CMN Tools/Shop/Garage old-1</v>
      </c>
      <c r="C397" s="529" t="str">
        <f>'[11]Depr Exp'!C397</f>
        <v>403C</v>
      </c>
      <c r="D397" s="529"/>
      <c r="E397" s="530">
        <f>'[11]Depr Exp'!E397</f>
        <v>43131</v>
      </c>
      <c r="F397" s="531">
        <f>'[11]Depr Exp'!F397</f>
        <v>231741.67</v>
      </c>
      <c r="G397" s="532" t="str">
        <f>'[11]Depr Exp'!G397</f>
        <v>End of Life</v>
      </c>
      <c r="H397" s="533">
        <f>'[11]Depr Exp'!H397</f>
        <v>3862.36</v>
      </c>
      <c r="I397" s="531">
        <f>'[11]Depr Exp'!I397</f>
        <v>0</v>
      </c>
      <c r="J397" s="532" t="str">
        <f>'[11]Depr Exp'!J397</f>
        <v>End of Life</v>
      </c>
      <c r="K397" s="534">
        <f>'[11]Depr Exp'!K397</f>
        <v>0</v>
      </c>
      <c r="L397" s="533">
        <f>'[11]Depr Exp'!L397</f>
        <v>-3862.36</v>
      </c>
      <c r="M397" s="144"/>
      <c r="N397" s="144"/>
    </row>
    <row r="398" spans="1:14">
      <c r="A398" s="529" t="str">
        <f>'[11]Depr Exp'!A398</f>
        <v>C3940 CMN Tools/Shop/Garage old</v>
      </c>
      <c r="B398" s="529" t="str">
        <f>'[11]Depr Exp'!B398</f>
        <v>C3940 CMN Tools/Shop/Garage old-2</v>
      </c>
      <c r="C398" s="529" t="str">
        <f>'[11]Depr Exp'!C398</f>
        <v>403C</v>
      </c>
      <c r="D398" s="529"/>
      <c r="E398" s="530">
        <f>'[11]Depr Exp'!E398</f>
        <v>43159</v>
      </c>
      <c r="F398" s="531">
        <f>'[11]Depr Exp'!F398</f>
        <v>227879.31</v>
      </c>
      <c r="G398" s="532" t="str">
        <f>'[11]Depr Exp'!G398</f>
        <v>End of Life</v>
      </c>
      <c r="H398" s="533">
        <f>'[11]Depr Exp'!H398</f>
        <v>3862.36</v>
      </c>
      <c r="I398" s="531">
        <f>'[11]Depr Exp'!I398</f>
        <v>0</v>
      </c>
      <c r="J398" s="532" t="str">
        <f>'[11]Depr Exp'!J398</f>
        <v>End of Life</v>
      </c>
      <c r="K398" s="534">
        <f>'[11]Depr Exp'!K398</f>
        <v>0</v>
      </c>
      <c r="L398" s="533">
        <f>'[11]Depr Exp'!L398</f>
        <v>-3862.36</v>
      </c>
      <c r="M398" s="144"/>
      <c r="N398" s="144"/>
    </row>
    <row r="399" spans="1:14">
      <c r="A399" s="529" t="str">
        <f>'[11]Depr Exp'!A399</f>
        <v>C3940 CMN Tools/Shop/Garage old</v>
      </c>
      <c r="B399" s="529" t="str">
        <f>'[11]Depr Exp'!B399</f>
        <v>C3940 CMN Tools/Shop/Garage old-3</v>
      </c>
      <c r="C399" s="529" t="str">
        <f>'[11]Depr Exp'!C399</f>
        <v>403C</v>
      </c>
      <c r="D399" s="529"/>
      <c r="E399" s="530">
        <f>'[11]Depr Exp'!E399</f>
        <v>43190</v>
      </c>
      <c r="F399" s="531">
        <f>'[11]Depr Exp'!F399</f>
        <v>224016.95</v>
      </c>
      <c r="G399" s="532" t="str">
        <f>'[11]Depr Exp'!G399</f>
        <v>End of Life</v>
      </c>
      <c r="H399" s="533">
        <f>'[11]Depr Exp'!H399</f>
        <v>3862.36</v>
      </c>
      <c r="I399" s="531">
        <f>'[11]Depr Exp'!I399</f>
        <v>0</v>
      </c>
      <c r="J399" s="532" t="str">
        <f>'[11]Depr Exp'!J399</f>
        <v>End of Life</v>
      </c>
      <c r="K399" s="534">
        <f>'[11]Depr Exp'!K399</f>
        <v>0</v>
      </c>
      <c r="L399" s="533">
        <f>'[11]Depr Exp'!L399</f>
        <v>-3862.36</v>
      </c>
      <c r="M399" s="144"/>
      <c r="N399" s="144"/>
    </row>
    <row r="400" spans="1:14">
      <c r="A400" s="529" t="str">
        <f>'[11]Depr Exp'!A400</f>
        <v>C3940 CMN Tools/Shop/Garage old</v>
      </c>
      <c r="B400" s="529" t="str">
        <f>'[11]Depr Exp'!B400</f>
        <v>C3940 CMN Tools/Shop/Garage old-4</v>
      </c>
      <c r="C400" s="529" t="str">
        <f>'[11]Depr Exp'!C400</f>
        <v>403C</v>
      </c>
      <c r="D400" s="529"/>
      <c r="E400" s="530">
        <f>'[11]Depr Exp'!E400</f>
        <v>43220</v>
      </c>
      <c r="F400" s="531">
        <f>'[11]Depr Exp'!F400</f>
        <v>220154.59</v>
      </c>
      <c r="G400" s="532" t="str">
        <f>'[11]Depr Exp'!G400</f>
        <v>End of Life</v>
      </c>
      <c r="H400" s="533">
        <f>'[11]Depr Exp'!H400</f>
        <v>3862.36</v>
      </c>
      <c r="I400" s="531">
        <f>'[11]Depr Exp'!I400</f>
        <v>0</v>
      </c>
      <c r="J400" s="532" t="str">
        <f>'[11]Depr Exp'!J400</f>
        <v>End of Life</v>
      </c>
      <c r="K400" s="534">
        <f>'[11]Depr Exp'!K400</f>
        <v>0</v>
      </c>
      <c r="L400" s="533">
        <f>'[11]Depr Exp'!L400</f>
        <v>-3862.36</v>
      </c>
      <c r="M400" s="144"/>
      <c r="N400" s="144"/>
    </row>
    <row r="401" spans="1:14">
      <c r="A401" s="529" t="str">
        <f>'[11]Depr Exp'!A401</f>
        <v>C3940 CMN Tools/Shop/Garage old</v>
      </c>
      <c r="B401" s="529" t="str">
        <f>'[11]Depr Exp'!B401</f>
        <v>C3940 CMN Tools/Shop/Garage old-5</v>
      </c>
      <c r="C401" s="529" t="str">
        <f>'[11]Depr Exp'!C401</f>
        <v>403C</v>
      </c>
      <c r="D401" s="529"/>
      <c r="E401" s="530">
        <f>'[11]Depr Exp'!E401</f>
        <v>43251</v>
      </c>
      <c r="F401" s="531">
        <f>'[11]Depr Exp'!F401</f>
        <v>216292.23</v>
      </c>
      <c r="G401" s="532" t="str">
        <f>'[11]Depr Exp'!G401</f>
        <v>End of Life</v>
      </c>
      <c r="H401" s="533">
        <f>'[11]Depr Exp'!H401</f>
        <v>3862.36</v>
      </c>
      <c r="I401" s="531">
        <f>'[11]Depr Exp'!I401</f>
        <v>0</v>
      </c>
      <c r="J401" s="532" t="str">
        <f>'[11]Depr Exp'!J401</f>
        <v>End of Life</v>
      </c>
      <c r="K401" s="534">
        <f>'[11]Depr Exp'!K401</f>
        <v>0</v>
      </c>
      <c r="L401" s="533">
        <f>'[11]Depr Exp'!L401</f>
        <v>-3862.36</v>
      </c>
      <c r="M401" s="144"/>
      <c r="N401" s="144"/>
    </row>
    <row r="402" spans="1:14">
      <c r="A402" s="529" t="str">
        <f>'[11]Depr Exp'!A402</f>
        <v>C3940 CMN Tools/Shop/Garage old</v>
      </c>
      <c r="B402" s="529" t="str">
        <f>'[11]Depr Exp'!B402</f>
        <v>C3940 CMN Tools/Shop/Garage old-6</v>
      </c>
      <c r="C402" s="529" t="str">
        <f>'[11]Depr Exp'!C402</f>
        <v>403C</v>
      </c>
      <c r="D402" s="529"/>
      <c r="E402" s="530">
        <f>'[11]Depr Exp'!E402</f>
        <v>43281</v>
      </c>
      <c r="F402" s="531">
        <f>'[11]Depr Exp'!F402</f>
        <v>212429.87</v>
      </c>
      <c r="G402" s="532" t="str">
        <f>'[11]Depr Exp'!G402</f>
        <v>End of Life</v>
      </c>
      <c r="H402" s="533">
        <f>'[11]Depr Exp'!H402</f>
        <v>3862.36</v>
      </c>
      <c r="I402" s="531">
        <f>'[11]Depr Exp'!I402</f>
        <v>0</v>
      </c>
      <c r="J402" s="532" t="str">
        <f>'[11]Depr Exp'!J402</f>
        <v>End of Life</v>
      </c>
      <c r="K402" s="534">
        <f>'[11]Depr Exp'!K402</f>
        <v>0</v>
      </c>
      <c r="L402" s="533">
        <f>'[11]Depr Exp'!L402</f>
        <v>-3862.36</v>
      </c>
      <c r="M402" s="144"/>
      <c r="N402" s="144"/>
    </row>
    <row r="403" spans="1:14">
      <c r="A403" s="529" t="str">
        <f>'[11]Depr Exp'!A403</f>
        <v>C3940 CMN Tools/Shop/Garage old</v>
      </c>
      <c r="B403" s="529" t="str">
        <f>'[11]Depr Exp'!B403</f>
        <v>C3940 CMN Tools/Shop/Garage old-7</v>
      </c>
      <c r="C403" s="529" t="str">
        <f>'[11]Depr Exp'!C403</f>
        <v>403C</v>
      </c>
      <c r="D403" s="529"/>
      <c r="E403" s="530">
        <f>'[11]Depr Exp'!E403</f>
        <v>43312</v>
      </c>
      <c r="F403" s="531">
        <f>'[11]Depr Exp'!F403</f>
        <v>0</v>
      </c>
      <c r="G403" s="532" t="str">
        <f>'[11]Depr Exp'!G403</f>
        <v>End of Life</v>
      </c>
      <c r="H403" s="533">
        <f>'[11]Depr Exp'!H403</f>
        <v>0</v>
      </c>
      <c r="I403" s="531">
        <f>'[11]Depr Exp'!I403</f>
        <v>0</v>
      </c>
      <c r="J403" s="532" t="str">
        <f>'[11]Depr Exp'!J403</f>
        <v>End of Life</v>
      </c>
      <c r="K403" s="534">
        <f>'[11]Depr Exp'!K403</f>
        <v>0</v>
      </c>
      <c r="L403" s="533">
        <f>'[11]Depr Exp'!L403</f>
        <v>0</v>
      </c>
      <c r="M403" s="144"/>
      <c r="N403" s="144"/>
    </row>
    <row r="404" spans="1:14">
      <c r="A404" s="529" t="str">
        <f>'[11]Depr Exp'!A404</f>
        <v>C3940 CMN Tools/Shop/Garage old</v>
      </c>
      <c r="B404" s="529" t="str">
        <f>'[11]Depr Exp'!B404</f>
        <v>C3940 CMN Tools/Shop/Garage old-8</v>
      </c>
      <c r="C404" s="529" t="str">
        <f>'[11]Depr Exp'!C404</f>
        <v>403C</v>
      </c>
      <c r="D404" s="529"/>
      <c r="E404" s="530">
        <f>'[11]Depr Exp'!E404</f>
        <v>43343</v>
      </c>
      <c r="F404" s="531">
        <f>'[11]Depr Exp'!F404</f>
        <v>0</v>
      </c>
      <c r="G404" s="532" t="str">
        <f>'[11]Depr Exp'!G404</f>
        <v>End of Life</v>
      </c>
      <c r="H404" s="533">
        <f>'[11]Depr Exp'!H404</f>
        <v>0</v>
      </c>
      <c r="I404" s="531">
        <f>'[11]Depr Exp'!I404</f>
        <v>0</v>
      </c>
      <c r="J404" s="532" t="str">
        <f>'[11]Depr Exp'!J404</f>
        <v>End of Life</v>
      </c>
      <c r="K404" s="534">
        <f>'[11]Depr Exp'!K404</f>
        <v>0</v>
      </c>
      <c r="L404" s="533">
        <f>'[11]Depr Exp'!L404</f>
        <v>0</v>
      </c>
      <c r="M404" s="144"/>
      <c r="N404" s="144"/>
    </row>
    <row r="405" spans="1:14">
      <c r="A405" s="529" t="str">
        <f>'[11]Depr Exp'!A405</f>
        <v>C3940 CMN Tools/Shop/Garage old</v>
      </c>
      <c r="B405" s="529" t="str">
        <f>'[11]Depr Exp'!B405</f>
        <v>C3940 CMN Tools/Shop/Garage old-9</v>
      </c>
      <c r="C405" s="529" t="str">
        <f>'[11]Depr Exp'!C405</f>
        <v>403C</v>
      </c>
      <c r="D405" s="529"/>
      <c r="E405" s="530">
        <f>'[11]Depr Exp'!E405</f>
        <v>43373</v>
      </c>
      <c r="F405" s="531">
        <f>'[11]Depr Exp'!F405</f>
        <v>0</v>
      </c>
      <c r="G405" s="532" t="str">
        <f>'[11]Depr Exp'!G405</f>
        <v>End of Life</v>
      </c>
      <c r="H405" s="533">
        <f>'[11]Depr Exp'!H405</f>
        <v>0</v>
      </c>
      <c r="I405" s="531">
        <f>'[11]Depr Exp'!I405</f>
        <v>0</v>
      </c>
      <c r="J405" s="532" t="str">
        <f>'[11]Depr Exp'!J405</f>
        <v>End of Life</v>
      </c>
      <c r="K405" s="534">
        <f>'[11]Depr Exp'!K405</f>
        <v>0</v>
      </c>
      <c r="L405" s="533">
        <f>'[11]Depr Exp'!L405</f>
        <v>0</v>
      </c>
      <c r="M405" s="144"/>
      <c r="N405" s="144"/>
    </row>
    <row r="406" spans="1:14">
      <c r="A406" s="529" t="str">
        <f>'[11]Depr Exp'!A406</f>
        <v>C3940 CMN Tools/Shop/Garage old</v>
      </c>
      <c r="B406" s="529" t="str">
        <f>'[11]Depr Exp'!B406</f>
        <v>C3940 CMN Tools/Shop/Garage old-10</v>
      </c>
      <c r="C406" s="529" t="str">
        <f>'[11]Depr Exp'!C406</f>
        <v>403C</v>
      </c>
      <c r="D406" s="529"/>
      <c r="E406" s="530">
        <f>'[11]Depr Exp'!E406</f>
        <v>43404</v>
      </c>
      <c r="F406" s="531">
        <f>'[11]Depr Exp'!F406</f>
        <v>0</v>
      </c>
      <c r="G406" s="532" t="str">
        <f>'[11]Depr Exp'!G406</f>
        <v>End of Life</v>
      </c>
      <c r="H406" s="533">
        <f>'[11]Depr Exp'!H406</f>
        <v>0</v>
      </c>
      <c r="I406" s="531">
        <f>'[11]Depr Exp'!I406</f>
        <v>0</v>
      </c>
      <c r="J406" s="532" t="str">
        <f>'[11]Depr Exp'!J406</f>
        <v>End of Life</v>
      </c>
      <c r="K406" s="534">
        <f>'[11]Depr Exp'!K406</f>
        <v>0</v>
      </c>
      <c r="L406" s="533">
        <f>'[11]Depr Exp'!L406</f>
        <v>0</v>
      </c>
      <c r="M406" s="144"/>
      <c r="N406" s="144"/>
    </row>
    <row r="407" spans="1:14">
      <c r="A407" s="529" t="str">
        <f>'[11]Depr Exp'!A407</f>
        <v>C3940 CMN Tools/Shop/Garage old</v>
      </c>
      <c r="B407" s="529" t="str">
        <f>'[11]Depr Exp'!B407</f>
        <v>C3940 CMN Tools/Shop/Garage old-11</v>
      </c>
      <c r="C407" s="529" t="str">
        <f>'[11]Depr Exp'!C407</f>
        <v>403C</v>
      </c>
      <c r="D407" s="529"/>
      <c r="E407" s="530">
        <f>'[11]Depr Exp'!E407</f>
        <v>43434</v>
      </c>
      <c r="F407" s="531">
        <f>'[11]Depr Exp'!F407</f>
        <v>0</v>
      </c>
      <c r="G407" s="532" t="str">
        <f>'[11]Depr Exp'!G407</f>
        <v>End of Life</v>
      </c>
      <c r="H407" s="533">
        <f>'[11]Depr Exp'!H407</f>
        <v>0</v>
      </c>
      <c r="I407" s="531">
        <f>'[11]Depr Exp'!I407</f>
        <v>0</v>
      </c>
      <c r="J407" s="532" t="str">
        <f>'[11]Depr Exp'!J407</f>
        <v>End of Life</v>
      </c>
      <c r="K407" s="534">
        <f>'[11]Depr Exp'!K407</f>
        <v>0</v>
      </c>
      <c r="L407" s="533">
        <f>'[11]Depr Exp'!L407</f>
        <v>0</v>
      </c>
      <c r="M407" s="144"/>
      <c r="N407" s="144"/>
    </row>
    <row r="408" spans="1:14">
      <c r="A408" s="529" t="str">
        <f>'[11]Depr Exp'!A408</f>
        <v>C3940 CMN Tools/Shop/Garage old</v>
      </c>
      <c r="B408" s="529" t="str">
        <f>'[11]Depr Exp'!B408</f>
        <v>C3940 CMN Tools/Shop/Garage old-12</v>
      </c>
      <c r="C408" s="529" t="str">
        <f>'[11]Depr Exp'!C408</f>
        <v>403C</v>
      </c>
      <c r="D408" s="529"/>
      <c r="E408" s="530">
        <f>'[11]Depr Exp'!E408</f>
        <v>43465</v>
      </c>
      <c r="F408" s="531">
        <f>'[11]Depr Exp'!F408</f>
        <v>0</v>
      </c>
      <c r="G408" s="532" t="str">
        <f>'[11]Depr Exp'!G408</f>
        <v>End of Life</v>
      </c>
      <c r="H408" s="533">
        <f>'[11]Depr Exp'!H408</f>
        <v>0</v>
      </c>
      <c r="I408" s="531">
        <f>'[11]Depr Exp'!I408</f>
        <v>0</v>
      </c>
      <c r="J408" s="532" t="str">
        <f>'[11]Depr Exp'!J408</f>
        <v>End of Life</v>
      </c>
      <c r="K408" s="534">
        <f>'[11]Depr Exp'!K408</f>
        <v>0</v>
      </c>
      <c r="L408" s="533">
        <f>'[11]Depr Exp'!L408</f>
        <v>0</v>
      </c>
      <c r="M408" s="144"/>
      <c r="N408" s="144"/>
    </row>
    <row r="409" spans="1:14" ht="15.75" thickBot="1">
      <c r="A409" s="159" t="str">
        <f>'[11]Depr Exp'!A409</f>
        <v>C3940 CMN Tools/Shop/Garage old Total</v>
      </c>
      <c r="B409" s="144">
        <f>'[11]Depr Exp'!B409</f>
        <v>0</v>
      </c>
      <c r="C409" s="502" t="str">
        <f>'[11]Depr Exp'!C409</f>
        <v>CGEN</v>
      </c>
      <c r="D409" s="144"/>
      <c r="E409" s="281" t="str">
        <f>'[11]Depr Exp'!E409</f>
        <v>Total</v>
      </c>
      <c r="F409" s="141">
        <f>'[11]Depr Exp'!F409</f>
        <v>0</v>
      </c>
      <c r="G409" s="252">
        <f>'[11]Depr Exp'!G409</f>
        <v>0</v>
      </c>
      <c r="H409" s="522">
        <f>'[11]Depr Exp'!H409</f>
        <v>23174.16</v>
      </c>
      <c r="I409" s="141">
        <f>'[11]Depr Exp'!I409</f>
        <v>0</v>
      </c>
      <c r="J409" s="252">
        <f>'[11]Depr Exp'!J409</f>
        <v>0</v>
      </c>
      <c r="K409" s="522">
        <f>'[11]Depr Exp'!K409</f>
        <v>0</v>
      </c>
      <c r="L409" s="522">
        <f>'[11]Depr Exp'!L409</f>
        <v>-23174.16</v>
      </c>
      <c r="M409" s="144"/>
      <c r="N409" s="144"/>
    </row>
    <row r="410" spans="1:14" ht="13.5" thickTop="1">
      <c r="A410" s="529" t="str">
        <f>'[11]Depr Exp'!A410</f>
        <v>C396 GEN Power Op Equip, new</v>
      </c>
      <c r="B410" s="529" t="str">
        <f>'[11]Depr Exp'!B410</f>
        <v>C396 GEN Power Op Equip, new-1</v>
      </c>
      <c r="C410" s="529" t="str">
        <f>'[11]Depr Exp'!C410</f>
        <v>403C</v>
      </c>
      <c r="D410" s="529"/>
      <c r="E410" s="530">
        <f>'[11]Depr Exp'!E410</f>
        <v>43131</v>
      </c>
      <c r="F410" s="531">
        <f>'[11]Depr Exp'!F410</f>
        <v>409603.16</v>
      </c>
      <c r="G410" s="541">
        <f>'[11]Depr Exp'!G410</f>
        <v>2.8400000000000002E-2</v>
      </c>
      <c r="H410" s="533">
        <f>'[11]Depr Exp'!H410</f>
        <v>969.39</v>
      </c>
      <c r="I410" s="531">
        <f>'[11]Depr Exp'!I410</f>
        <v>726508.79</v>
      </c>
      <c r="J410" s="541">
        <f>'[11]Depr Exp'!J410</f>
        <v>2.8400000000000002E-2</v>
      </c>
      <c r="K410" s="534">
        <f>'[11]Depr Exp'!K410</f>
        <v>-13807.15</v>
      </c>
      <c r="L410" s="533">
        <f>'[11]Depr Exp'!L410</f>
        <v>-14776.54</v>
      </c>
      <c r="M410" s="144"/>
      <c r="N410" s="144"/>
    </row>
    <row r="411" spans="1:14">
      <c r="A411" s="529" t="str">
        <f>'[11]Depr Exp'!A411</f>
        <v>C396 GEN Power Op Equip, new</v>
      </c>
      <c r="B411" s="529" t="str">
        <f>'[11]Depr Exp'!B411</f>
        <v>C396 GEN Power Op Equip, new-2</v>
      </c>
      <c r="C411" s="529" t="str">
        <f>'[11]Depr Exp'!C411</f>
        <v>403C</v>
      </c>
      <c r="D411" s="529"/>
      <c r="E411" s="530">
        <f>'[11]Depr Exp'!E411</f>
        <v>43159</v>
      </c>
      <c r="F411" s="531">
        <f>'[11]Depr Exp'!F411</f>
        <v>412274.28</v>
      </c>
      <c r="G411" s="541">
        <f>'[11]Depr Exp'!G411</f>
        <v>2.8400000000000002E-2</v>
      </c>
      <c r="H411" s="533">
        <f>'[11]Depr Exp'!H411</f>
        <v>975.72</v>
      </c>
      <c r="I411" s="531">
        <f>'[11]Depr Exp'!I411</f>
        <v>726508.79</v>
      </c>
      <c r="J411" s="541">
        <f>'[11]Depr Exp'!J411</f>
        <v>2.8400000000000002E-2</v>
      </c>
      <c r="K411" s="534">
        <f>'[11]Depr Exp'!K411</f>
        <v>-13807.15</v>
      </c>
      <c r="L411" s="533">
        <f>'[11]Depr Exp'!L411</f>
        <v>-14782.87</v>
      </c>
      <c r="M411" s="144"/>
      <c r="N411" s="144"/>
    </row>
    <row r="412" spans="1:14">
      <c r="A412" s="529" t="str">
        <f>'[11]Depr Exp'!A412</f>
        <v>C396 GEN Power Op Equip, new</v>
      </c>
      <c r="B412" s="529" t="str">
        <f>'[11]Depr Exp'!B412</f>
        <v>C396 GEN Power Op Equip, new-3</v>
      </c>
      <c r="C412" s="529" t="str">
        <f>'[11]Depr Exp'!C412</f>
        <v>403C</v>
      </c>
      <c r="D412" s="529"/>
      <c r="E412" s="530">
        <f>'[11]Depr Exp'!E412</f>
        <v>43190</v>
      </c>
      <c r="F412" s="531">
        <f>'[11]Depr Exp'!F412</f>
        <v>709757.18</v>
      </c>
      <c r="G412" s="541">
        <f>'[11]Depr Exp'!G412</f>
        <v>2.8400000000000002E-2</v>
      </c>
      <c r="H412" s="533">
        <f>'[11]Depr Exp'!H412</f>
        <v>1679.76</v>
      </c>
      <c r="I412" s="531">
        <f>'[11]Depr Exp'!I412</f>
        <v>726508.79</v>
      </c>
      <c r="J412" s="541">
        <f>'[11]Depr Exp'!J412</f>
        <v>2.8400000000000002E-2</v>
      </c>
      <c r="K412" s="534">
        <f>'[11]Depr Exp'!K412</f>
        <v>-13807.15</v>
      </c>
      <c r="L412" s="533">
        <f>'[11]Depr Exp'!L412</f>
        <v>-15486.91</v>
      </c>
      <c r="M412" s="144"/>
      <c r="N412" s="144"/>
    </row>
    <row r="413" spans="1:14">
      <c r="A413" s="529" t="str">
        <f>'[11]Depr Exp'!A413</f>
        <v>C396 GEN Power Op Equip, new</v>
      </c>
      <c r="B413" s="529" t="str">
        <f>'[11]Depr Exp'!B413</f>
        <v>C396 GEN Power Op Equip, new-4</v>
      </c>
      <c r="C413" s="529" t="str">
        <f>'[11]Depr Exp'!C413</f>
        <v>403C</v>
      </c>
      <c r="D413" s="529"/>
      <c r="E413" s="530">
        <f>'[11]Depr Exp'!E413</f>
        <v>43220</v>
      </c>
      <c r="F413" s="531">
        <f>'[11]Depr Exp'!F413</f>
        <v>709757.18</v>
      </c>
      <c r="G413" s="541">
        <f>'[11]Depr Exp'!G413</f>
        <v>2.8400000000000002E-2</v>
      </c>
      <c r="H413" s="533">
        <f>'[11]Depr Exp'!H413</f>
        <v>1679.76</v>
      </c>
      <c r="I413" s="531">
        <f>'[11]Depr Exp'!I413</f>
        <v>726508.79</v>
      </c>
      <c r="J413" s="541">
        <f>'[11]Depr Exp'!J413</f>
        <v>2.8400000000000002E-2</v>
      </c>
      <c r="K413" s="534">
        <f>'[11]Depr Exp'!K413</f>
        <v>-13807.15</v>
      </c>
      <c r="L413" s="533">
        <f>'[11]Depr Exp'!L413</f>
        <v>-15486.91</v>
      </c>
      <c r="M413" s="144"/>
      <c r="N413" s="144"/>
    </row>
    <row r="414" spans="1:14">
      <c r="A414" s="529" t="str">
        <f>'[11]Depr Exp'!A414</f>
        <v>C396 GEN Power Op Equip, new</v>
      </c>
      <c r="B414" s="529" t="str">
        <f>'[11]Depr Exp'!B414</f>
        <v>C396 GEN Power Op Equip, new-5</v>
      </c>
      <c r="C414" s="529" t="str">
        <f>'[11]Depr Exp'!C414</f>
        <v>403C</v>
      </c>
      <c r="D414" s="529"/>
      <c r="E414" s="530">
        <f>'[11]Depr Exp'!E414</f>
        <v>43251</v>
      </c>
      <c r="F414" s="531">
        <f>'[11]Depr Exp'!F414</f>
        <v>709757.18</v>
      </c>
      <c r="G414" s="541">
        <f>'[11]Depr Exp'!G414</f>
        <v>2.8400000000000002E-2</v>
      </c>
      <c r="H414" s="533">
        <f>'[11]Depr Exp'!H414</f>
        <v>1679.76</v>
      </c>
      <c r="I414" s="531">
        <f>'[11]Depr Exp'!I414</f>
        <v>726508.79</v>
      </c>
      <c r="J414" s="541">
        <f>'[11]Depr Exp'!J414</f>
        <v>2.8400000000000002E-2</v>
      </c>
      <c r="K414" s="534">
        <f>'[11]Depr Exp'!K414</f>
        <v>-13807.15</v>
      </c>
      <c r="L414" s="533">
        <f>'[11]Depr Exp'!L414</f>
        <v>-15486.91</v>
      </c>
      <c r="M414" s="144"/>
      <c r="N414" s="144"/>
    </row>
    <row r="415" spans="1:14">
      <c r="A415" s="529" t="str">
        <f>'[11]Depr Exp'!A415</f>
        <v>C396 GEN Power Op Equip, new</v>
      </c>
      <c r="B415" s="529" t="str">
        <f>'[11]Depr Exp'!B415</f>
        <v>C396 GEN Power Op Equip, new-6</v>
      </c>
      <c r="C415" s="529" t="str">
        <f>'[11]Depr Exp'!C415</f>
        <v>403C</v>
      </c>
      <c r="D415" s="529"/>
      <c r="E415" s="530">
        <f>'[11]Depr Exp'!E415</f>
        <v>43281</v>
      </c>
      <c r="F415" s="531">
        <f>'[11]Depr Exp'!F415</f>
        <v>709757.18</v>
      </c>
      <c r="G415" s="541">
        <f>'[11]Depr Exp'!G415</f>
        <v>2.8400000000000002E-2</v>
      </c>
      <c r="H415" s="533">
        <f>'[11]Depr Exp'!H415</f>
        <v>1679.76</v>
      </c>
      <c r="I415" s="531">
        <f>'[11]Depr Exp'!I415</f>
        <v>726508.79</v>
      </c>
      <c r="J415" s="541">
        <f>'[11]Depr Exp'!J415</f>
        <v>2.8400000000000002E-2</v>
      </c>
      <c r="K415" s="534">
        <f>'[11]Depr Exp'!K415</f>
        <v>-13807.15</v>
      </c>
      <c r="L415" s="533">
        <f>'[11]Depr Exp'!L415</f>
        <v>-15486.91</v>
      </c>
      <c r="M415" s="144"/>
      <c r="N415" s="144"/>
    </row>
    <row r="416" spans="1:14">
      <c r="A416" s="529" t="str">
        <f>'[11]Depr Exp'!A416</f>
        <v>C396 GEN Power Op Equip, new</v>
      </c>
      <c r="B416" s="529" t="str">
        <f>'[11]Depr Exp'!B416</f>
        <v>C396 GEN Power Op Equip, new-7</v>
      </c>
      <c r="C416" s="529" t="str">
        <f>'[11]Depr Exp'!C416</f>
        <v>403C</v>
      </c>
      <c r="D416" s="529"/>
      <c r="E416" s="530">
        <f>'[11]Depr Exp'!E416</f>
        <v>43312</v>
      </c>
      <c r="F416" s="531">
        <f>'[11]Depr Exp'!F416</f>
        <v>709757.18</v>
      </c>
      <c r="G416" s="541">
        <f>'[11]Depr Exp'!G416</f>
        <v>2.8400000000000002E-2</v>
      </c>
      <c r="H416" s="533">
        <f>'[11]Depr Exp'!H416</f>
        <v>1679.76</v>
      </c>
      <c r="I416" s="531">
        <f>'[11]Depr Exp'!I416</f>
        <v>726508.79</v>
      </c>
      <c r="J416" s="541">
        <f>'[11]Depr Exp'!J416</f>
        <v>2.8400000000000002E-2</v>
      </c>
      <c r="K416" s="534">
        <f>'[11]Depr Exp'!K416</f>
        <v>-13807.15</v>
      </c>
      <c r="L416" s="533">
        <f>'[11]Depr Exp'!L416</f>
        <v>-15486.91</v>
      </c>
      <c r="M416" s="144"/>
      <c r="N416" s="144"/>
    </row>
    <row r="417" spans="1:14">
      <c r="A417" s="529" t="str">
        <f>'[11]Depr Exp'!A417</f>
        <v>C396 GEN Power Op Equip, new</v>
      </c>
      <c r="B417" s="529" t="str">
        <f>'[11]Depr Exp'!B417</f>
        <v>C396 GEN Power Op Equip, new-8</v>
      </c>
      <c r="C417" s="529" t="str">
        <f>'[11]Depr Exp'!C417</f>
        <v>403C</v>
      </c>
      <c r="D417" s="529"/>
      <c r="E417" s="530">
        <f>'[11]Depr Exp'!E417</f>
        <v>43343</v>
      </c>
      <c r="F417" s="531">
        <f>'[11]Depr Exp'!F417</f>
        <v>709757.18</v>
      </c>
      <c r="G417" s="541">
        <f>'[11]Depr Exp'!G417</f>
        <v>2.8400000000000002E-2</v>
      </c>
      <c r="H417" s="533">
        <f>'[11]Depr Exp'!H417</f>
        <v>-29373.34</v>
      </c>
      <c r="I417" s="531">
        <f>'[11]Depr Exp'!I417</f>
        <v>726508.79</v>
      </c>
      <c r="J417" s="541">
        <f>'[11]Depr Exp'!J417</f>
        <v>2.8400000000000002E-2</v>
      </c>
      <c r="K417" s="534">
        <f>'[11]Depr Exp'!K417</f>
        <v>-13807.15</v>
      </c>
      <c r="L417" s="533">
        <f>'[11]Depr Exp'!L417</f>
        <v>15566.19</v>
      </c>
      <c r="M417" s="144"/>
      <c r="N417" s="144"/>
    </row>
    <row r="418" spans="1:14">
      <c r="A418" s="529" t="str">
        <f>'[11]Depr Exp'!A418</f>
        <v>C396 GEN Power Op Equip, new</v>
      </c>
      <c r="B418" s="529" t="str">
        <f>'[11]Depr Exp'!B418</f>
        <v>C396 GEN Power Op Equip, new-9</v>
      </c>
      <c r="C418" s="529" t="str">
        <f>'[11]Depr Exp'!C418</f>
        <v>403C</v>
      </c>
      <c r="D418" s="529"/>
      <c r="E418" s="530">
        <f>'[11]Depr Exp'!E418</f>
        <v>43373</v>
      </c>
      <c r="F418" s="531">
        <f>'[11]Depr Exp'!F418</f>
        <v>709757.18</v>
      </c>
      <c r="G418" s="541">
        <f>'[11]Depr Exp'!G418</f>
        <v>2.8400000000000002E-2</v>
      </c>
      <c r="H418" s="533">
        <f>'[11]Depr Exp'!H418</f>
        <v>-13846.789999999999</v>
      </c>
      <c r="I418" s="531">
        <f>'[11]Depr Exp'!I418</f>
        <v>726508.79</v>
      </c>
      <c r="J418" s="541">
        <f>'[11]Depr Exp'!J418</f>
        <v>2.8400000000000002E-2</v>
      </c>
      <c r="K418" s="534">
        <f>'[11]Depr Exp'!K418</f>
        <v>-13807.15</v>
      </c>
      <c r="L418" s="533">
        <f>'[11]Depr Exp'!L418</f>
        <v>39.64</v>
      </c>
      <c r="M418" s="144"/>
      <c r="N418" s="144"/>
    </row>
    <row r="419" spans="1:14">
      <c r="A419" s="529" t="str">
        <f>'[11]Depr Exp'!A419</f>
        <v>C396 GEN Power Op Equip, new</v>
      </c>
      <c r="B419" s="529" t="str">
        <f>'[11]Depr Exp'!B419</f>
        <v>C396 GEN Power Op Equip, new-10</v>
      </c>
      <c r="C419" s="529" t="str">
        <f>'[11]Depr Exp'!C419</f>
        <v>403C</v>
      </c>
      <c r="D419" s="529"/>
      <c r="E419" s="530">
        <f>'[11]Depr Exp'!E419</f>
        <v>43404</v>
      </c>
      <c r="F419" s="531">
        <f>'[11]Depr Exp'!F419</f>
        <v>709757.18</v>
      </c>
      <c r="G419" s="541">
        <f>'[11]Depr Exp'!G419</f>
        <v>2.8400000000000002E-2</v>
      </c>
      <c r="H419" s="533">
        <f>'[11]Depr Exp'!H419</f>
        <v>-13846.789999999999</v>
      </c>
      <c r="I419" s="531">
        <f>'[11]Depr Exp'!I419</f>
        <v>726508.79</v>
      </c>
      <c r="J419" s="541">
        <f>'[11]Depr Exp'!J419</f>
        <v>2.8400000000000002E-2</v>
      </c>
      <c r="K419" s="534">
        <f>'[11]Depr Exp'!K419</f>
        <v>-13807.15</v>
      </c>
      <c r="L419" s="533">
        <f>'[11]Depr Exp'!L419</f>
        <v>39.64</v>
      </c>
      <c r="M419" s="144"/>
      <c r="N419" s="144"/>
    </row>
    <row r="420" spans="1:14">
      <c r="A420" s="529" t="str">
        <f>'[11]Depr Exp'!A420</f>
        <v>C396 GEN Power Op Equip, new</v>
      </c>
      <c r="B420" s="529" t="str">
        <f>'[11]Depr Exp'!B420</f>
        <v>C396 GEN Power Op Equip, new-11</v>
      </c>
      <c r="C420" s="529" t="str">
        <f>'[11]Depr Exp'!C420</f>
        <v>403C</v>
      </c>
      <c r="D420" s="529"/>
      <c r="E420" s="530">
        <f>'[11]Depr Exp'!E420</f>
        <v>43434</v>
      </c>
      <c r="F420" s="531">
        <f>'[11]Depr Exp'!F420</f>
        <v>718132.99</v>
      </c>
      <c r="G420" s="541">
        <f>'[11]Depr Exp'!G420</f>
        <v>2.8400000000000002E-2</v>
      </c>
      <c r="H420" s="533">
        <f>'[11]Depr Exp'!H420</f>
        <v>-13826.97</v>
      </c>
      <c r="I420" s="531">
        <f>'[11]Depr Exp'!I420</f>
        <v>726508.79</v>
      </c>
      <c r="J420" s="541">
        <f>'[11]Depr Exp'!J420</f>
        <v>2.8400000000000002E-2</v>
      </c>
      <c r="K420" s="534">
        <f>'[11]Depr Exp'!K420</f>
        <v>-13807.15</v>
      </c>
      <c r="L420" s="533">
        <f>'[11]Depr Exp'!L420</f>
        <v>19.82</v>
      </c>
      <c r="M420" s="144"/>
      <c r="N420" s="144"/>
    </row>
    <row r="421" spans="1:14">
      <c r="A421" s="529" t="str">
        <f>'[11]Depr Exp'!A421</f>
        <v>C396 GEN Power Op Equip, new</v>
      </c>
      <c r="B421" s="529" t="str">
        <f>'[11]Depr Exp'!B421</f>
        <v>C396 GEN Power Op Equip, new-12</v>
      </c>
      <c r="C421" s="529" t="str">
        <f>'[11]Depr Exp'!C421</f>
        <v>403C</v>
      </c>
      <c r="D421" s="529"/>
      <c r="E421" s="530">
        <f>'[11]Depr Exp'!E421</f>
        <v>43465</v>
      </c>
      <c r="F421" s="531">
        <f>'[11]Depr Exp'!F421</f>
        <v>726508.79</v>
      </c>
      <c r="G421" s="541">
        <f>'[11]Depr Exp'!G421</f>
        <v>2.8400000000000002E-2</v>
      </c>
      <c r="H421" s="533">
        <f>'[11]Depr Exp'!H421</f>
        <v>-13807.15</v>
      </c>
      <c r="I421" s="531">
        <f>'[11]Depr Exp'!I421</f>
        <v>726508.79</v>
      </c>
      <c r="J421" s="541">
        <f>'[11]Depr Exp'!J421</f>
        <v>2.8400000000000002E-2</v>
      </c>
      <c r="K421" s="534">
        <f>'[11]Depr Exp'!K421</f>
        <v>-13807.15</v>
      </c>
      <c r="L421" s="533">
        <f>'[11]Depr Exp'!L421</f>
        <v>0</v>
      </c>
      <c r="M421" s="144"/>
      <c r="N421" s="144"/>
    </row>
    <row r="422" spans="1:14" ht="15.75" thickBot="1">
      <c r="A422" s="159" t="str">
        <f>'[11]Depr Exp'!A422</f>
        <v>C396 GEN Power Op Equip, new Total</v>
      </c>
      <c r="B422" s="144">
        <f>'[11]Depr Exp'!B422</f>
        <v>0</v>
      </c>
      <c r="C422" s="502" t="str">
        <f>'[11]Depr Exp'!C422</f>
        <v>CGEN</v>
      </c>
      <c r="D422" s="144"/>
      <c r="E422" s="281" t="str">
        <f>'[11]Depr Exp'!E422</f>
        <v>Total</v>
      </c>
      <c r="F422" s="141">
        <f>'[11]Depr Exp'!F422</f>
        <v>0</v>
      </c>
      <c r="G422" s="252">
        <f>'[11]Depr Exp'!G422</f>
        <v>0</v>
      </c>
      <c r="H422" s="522">
        <f>'[11]Depr Exp'!H422</f>
        <v>-74357.13</v>
      </c>
      <c r="I422" s="141">
        <f>'[11]Depr Exp'!I422</f>
        <v>0</v>
      </c>
      <c r="J422" s="252">
        <f>'[11]Depr Exp'!J422</f>
        <v>0</v>
      </c>
      <c r="K422" s="522">
        <f>'[11]Depr Exp'!K422</f>
        <v>-165685.79999999996</v>
      </c>
      <c r="L422" s="522">
        <f>'[11]Depr Exp'!L422</f>
        <v>-91328.67</v>
      </c>
      <c r="M422" s="144"/>
      <c r="N422" s="144"/>
    </row>
    <row r="423" spans="1:14" ht="13.5" thickTop="1">
      <c r="A423" s="144" t="str">
        <f>'[11]Depr Exp'!A423</f>
        <v>C3970 CMN Comm Equip, AMI Network</v>
      </c>
      <c r="B423" s="144" t="str">
        <f>'[11]Depr Exp'!B423</f>
        <v>C3970 CMN Comm Equip, AMI Network-1</v>
      </c>
      <c r="C423" s="144" t="str">
        <f>'[11]Depr Exp'!C423</f>
        <v>403C</v>
      </c>
      <c r="D423" s="144"/>
      <c r="E423" s="282">
        <f>'[11]Depr Exp'!E423</f>
        <v>43131</v>
      </c>
      <c r="F423" s="523">
        <f>'[11]Depr Exp'!F423</f>
        <v>3992945.72</v>
      </c>
      <c r="G423" s="305">
        <f>'[11]Depr Exp'!G423</f>
        <v>6.6699999999999995E-2</v>
      </c>
      <c r="H423" s="524">
        <f>'[11]Depr Exp'!H423</f>
        <v>22194.12</v>
      </c>
      <c r="I423" s="523">
        <f>'[11]Depr Exp'!I423</f>
        <v>11872524.41</v>
      </c>
      <c r="J423" s="305">
        <f>'[11]Depr Exp'!J423</f>
        <v>6.6699999999999995E-2</v>
      </c>
      <c r="K423" s="373">
        <f>'[11]Depr Exp'!K423</f>
        <v>65991.44817891666</v>
      </c>
      <c r="L423" s="524">
        <f>'[11]Depr Exp'!L423</f>
        <v>43797.33</v>
      </c>
      <c r="M423" s="144"/>
      <c r="N423" s="144"/>
    </row>
    <row r="424" spans="1:14">
      <c r="A424" s="144" t="str">
        <f>'[11]Depr Exp'!A424</f>
        <v>C3970 CMN Comm Equip, AMI Network</v>
      </c>
      <c r="B424" s="144" t="str">
        <f>'[11]Depr Exp'!B424</f>
        <v>C3970 CMN Comm Equip, AMI Network-2</v>
      </c>
      <c r="C424" s="144" t="str">
        <f>'[11]Depr Exp'!C424</f>
        <v>403C</v>
      </c>
      <c r="D424" s="144"/>
      <c r="E424" s="282">
        <f>'[11]Depr Exp'!E424</f>
        <v>43159</v>
      </c>
      <c r="F424" s="523">
        <f>'[11]Depr Exp'!F424</f>
        <v>4402712.71</v>
      </c>
      <c r="G424" s="305">
        <f>'[11]Depr Exp'!G424</f>
        <v>6.6699999999999995E-2</v>
      </c>
      <c r="H424" s="524">
        <f>'[11]Depr Exp'!H424</f>
        <v>24471.74</v>
      </c>
      <c r="I424" s="523">
        <f>'[11]Depr Exp'!I424</f>
        <v>11872524.41</v>
      </c>
      <c r="J424" s="305">
        <f>'[11]Depr Exp'!J424</f>
        <v>6.6699999999999995E-2</v>
      </c>
      <c r="K424" s="373">
        <f>'[11]Depr Exp'!K424</f>
        <v>65991.44817891666</v>
      </c>
      <c r="L424" s="524">
        <f>'[11]Depr Exp'!L424</f>
        <v>41519.71</v>
      </c>
      <c r="M424" s="144"/>
      <c r="N424" s="144"/>
    </row>
    <row r="425" spans="1:14">
      <c r="A425" s="144" t="str">
        <f>'[11]Depr Exp'!A425</f>
        <v>C3970 CMN Comm Equip, AMI Network</v>
      </c>
      <c r="B425" s="144" t="str">
        <f>'[11]Depr Exp'!B425</f>
        <v>C3970 CMN Comm Equip, AMI Network-3</v>
      </c>
      <c r="C425" s="144" t="str">
        <f>'[11]Depr Exp'!C425</f>
        <v>403C</v>
      </c>
      <c r="D425" s="144"/>
      <c r="E425" s="282">
        <f>'[11]Depr Exp'!E425</f>
        <v>43190</v>
      </c>
      <c r="F425" s="523">
        <f>'[11]Depr Exp'!F425</f>
        <v>4808210.3899999997</v>
      </c>
      <c r="G425" s="305">
        <f>'[11]Depr Exp'!G425</f>
        <v>6.6699999999999995E-2</v>
      </c>
      <c r="H425" s="524">
        <f>'[11]Depr Exp'!H425</f>
        <v>26725.64</v>
      </c>
      <c r="I425" s="523">
        <f>'[11]Depr Exp'!I425</f>
        <v>11872524.41</v>
      </c>
      <c r="J425" s="305">
        <f>'[11]Depr Exp'!J425</f>
        <v>6.6699999999999995E-2</v>
      </c>
      <c r="K425" s="373">
        <f>'[11]Depr Exp'!K425</f>
        <v>65991.44817891666</v>
      </c>
      <c r="L425" s="524">
        <f>'[11]Depr Exp'!L425</f>
        <v>39265.81</v>
      </c>
      <c r="M425" s="144"/>
      <c r="N425" s="144"/>
    </row>
    <row r="426" spans="1:14">
      <c r="A426" s="144" t="str">
        <f>'[11]Depr Exp'!A426</f>
        <v>C3970 CMN Comm Equip, AMI Network</v>
      </c>
      <c r="B426" s="144" t="str">
        <f>'[11]Depr Exp'!B426</f>
        <v>C3970 CMN Comm Equip, AMI Network-4</v>
      </c>
      <c r="C426" s="144" t="str">
        <f>'[11]Depr Exp'!C426</f>
        <v>403C</v>
      </c>
      <c r="D426" s="144"/>
      <c r="E426" s="282">
        <f>'[11]Depr Exp'!E426</f>
        <v>43220</v>
      </c>
      <c r="F426" s="523">
        <f>'[11]Depr Exp'!F426</f>
        <v>4803941.09</v>
      </c>
      <c r="G426" s="305">
        <f>'[11]Depr Exp'!G426</f>
        <v>6.6699999999999995E-2</v>
      </c>
      <c r="H426" s="524">
        <f>'[11]Depr Exp'!H426</f>
        <v>26701.91</v>
      </c>
      <c r="I426" s="523">
        <f>'[11]Depr Exp'!I426</f>
        <v>11872524.41</v>
      </c>
      <c r="J426" s="305">
        <f>'[11]Depr Exp'!J426</f>
        <v>6.6699999999999995E-2</v>
      </c>
      <c r="K426" s="373">
        <f>'[11]Depr Exp'!K426</f>
        <v>65991.44817891666</v>
      </c>
      <c r="L426" s="524">
        <f>'[11]Depr Exp'!L426</f>
        <v>39289.54</v>
      </c>
      <c r="M426" s="144"/>
      <c r="N426" s="144"/>
    </row>
    <row r="427" spans="1:14">
      <c r="A427" s="144" t="str">
        <f>'[11]Depr Exp'!A427</f>
        <v>C3970 CMN Comm Equip, AMI Network</v>
      </c>
      <c r="B427" s="144" t="str">
        <f>'[11]Depr Exp'!B427</f>
        <v>C3970 CMN Comm Equip, AMI Network-5</v>
      </c>
      <c r="C427" s="144" t="str">
        <f>'[11]Depr Exp'!C427</f>
        <v>403C</v>
      </c>
      <c r="D427" s="144"/>
      <c r="E427" s="282">
        <f>'[11]Depr Exp'!E427</f>
        <v>43251</v>
      </c>
      <c r="F427" s="523">
        <f>'[11]Depr Exp'!F427</f>
        <v>4803941.09</v>
      </c>
      <c r="G427" s="305">
        <f>'[11]Depr Exp'!G427</f>
        <v>6.6699999999999995E-2</v>
      </c>
      <c r="H427" s="524">
        <f>'[11]Depr Exp'!H427</f>
        <v>26701.91</v>
      </c>
      <c r="I427" s="523">
        <f>'[11]Depr Exp'!I427</f>
        <v>11872524.41</v>
      </c>
      <c r="J427" s="305">
        <f>'[11]Depr Exp'!J427</f>
        <v>6.6699999999999995E-2</v>
      </c>
      <c r="K427" s="373">
        <f>'[11]Depr Exp'!K427</f>
        <v>65991.44817891666</v>
      </c>
      <c r="L427" s="524">
        <f>'[11]Depr Exp'!L427</f>
        <v>39289.54</v>
      </c>
      <c r="M427" s="144"/>
      <c r="N427" s="144"/>
    </row>
    <row r="428" spans="1:14">
      <c r="A428" s="144" t="str">
        <f>'[11]Depr Exp'!A428</f>
        <v>C3970 CMN Comm Equip, AMI Network</v>
      </c>
      <c r="B428" s="144" t="str">
        <f>'[11]Depr Exp'!B428</f>
        <v>C3970 CMN Comm Equip, AMI Network-6</v>
      </c>
      <c r="C428" s="144" t="str">
        <f>'[11]Depr Exp'!C428</f>
        <v>403C</v>
      </c>
      <c r="D428" s="144"/>
      <c r="E428" s="282">
        <f>'[11]Depr Exp'!E428</f>
        <v>43281</v>
      </c>
      <c r="F428" s="523">
        <f>'[11]Depr Exp'!F428</f>
        <v>4803941.09</v>
      </c>
      <c r="G428" s="305">
        <f>'[11]Depr Exp'!G428</f>
        <v>6.6699999999999995E-2</v>
      </c>
      <c r="H428" s="524">
        <f>'[11]Depr Exp'!H428</f>
        <v>26701.91</v>
      </c>
      <c r="I428" s="523">
        <f>'[11]Depr Exp'!I428</f>
        <v>11872524.41</v>
      </c>
      <c r="J428" s="305">
        <f>'[11]Depr Exp'!J428</f>
        <v>6.6699999999999995E-2</v>
      </c>
      <c r="K428" s="373">
        <f>'[11]Depr Exp'!K428</f>
        <v>65991.44817891666</v>
      </c>
      <c r="L428" s="524">
        <f>'[11]Depr Exp'!L428</f>
        <v>39289.54</v>
      </c>
      <c r="M428" s="144"/>
      <c r="N428" s="144"/>
    </row>
    <row r="429" spans="1:14">
      <c r="A429" s="144" t="str">
        <f>'[11]Depr Exp'!A429</f>
        <v>C3970 CMN Comm Equip, AMI Network</v>
      </c>
      <c r="B429" s="144" t="str">
        <f>'[11]Depr Exp'!B429</f>
        <v>C3970 CMN Comm Equip, AMI Network-7</v>
      </c>
      <c r="C429" s="144" t="str">
        <f>'[11]Depr Exp'!C429</f>
        <v>403C</v>
      </c>
      <c r="D429" s="144"/>
      <c r="E429" s="282">
        <f>'[11]Depr Exp'!E429</f>
        <v>43312</v>
      </c>
      <c r="F429" s="523">
        <f>'[11]Depr Exp'!F429</f>
        <v>4803941.09</v>
      </c>
      <c r="G429" s="305">
        <f>'[11]Depr Exp'!G429</f>
        <v>6.6699999999999995E-2</v>
      </c>
      <c r="H429" s="524">
        <f>'[11]Depr Exp'!H429</f>
        <v>26701.91</v>
      </c>
      <c r="I429" s="523">
        <f>'[11]Depr Exp'!I429</f>
        <v>11872524.41</v>
      </c>
      <c r="J429" s="305">
        <f>'[11]Depr Exp'!J429</f>
        <v>6.6699999999999995E-2</v>
      </c>
      <c r="K429" s="373">
        <f>'[11]Depr Exp'!K429</f>
        <v>65991.44817891666</v>
      </c>
      <c r="L429" s="524">
        <f>'[11]Depr Exp'!L429</f>
        <v>39289.54</v>
      </c>
      <c r="M429" s="144"/>
      <c r="N429" s="144"/>
    </row>
    <row r="430" spans="1:14">
      <c r="A430" s="144" t="str">
        <f>'[11]Depr Exp'!A430</f>
        <v>C3970 CMN Comm Equip, AMI Network</v>
      </c>
      <c r="B430" s="144" t="str">
        <f>'[11]Depr Exp'!B430</f>
        <v>C3970 CMN Comm Equip, AMI Network-8</v>
      </c>
      <c r="C430" s="144" t="str">
        <f>'[11]Depr Exp'!C430</f>
        <v>403C</v>
      </c>
      <c r="D430" s="144"/>
      <c r="E430" s="282">
        <f>'[11]Depr Exp'!E430</f>
        <v>43343</v>
      </c>
      <c r="F430" s="523">
        <f>'[11]Depr Exp'!F430</f>
        <v>8854918.6600000001</v>
      </c>
      <c r="G430" s="305">
        <f>'[11]Depr Exp'!G430</f>
        <v>6.6699999999999995E-2</v>
      </c>
      <c r="H430" s="524">
        <f>'[11]Depr Exp'!H430</f>
        <v>49218.59</v>
      </c>
      <c r="I430" s="523">
        <f>'[11]Depr Exp'!I430</f>
        <v>11872524.41</v>
      </c>
      <c r="J430" s="305">
        <f>'[11]Depr Exp'!J430</f>
        <v>6.6699999999999995E-2</v>
      </c>
      <c r="K430" s="373">
        <f>'[11]Depr Exp'!K430</f>
        <v>65991.44817891666</v>
      </c>
      <c r="L430" s="524">
        <f>'[11]Depr Exp'!L430</f>
        <v>16772.86</v>
      </c>
      <c r="M430" s="144"/>
      <c r="N430" s="144"/>
    </row>
    <row r="431" spans="1:14">
      <c r="A431" s="144" t="str">
        <f>'[11]Depr Exp'!A431</f>
        <v>C3970 CMN Comm Equip, AMI Network</v>
      </c>
      <c r="B431" s="144" t="str">
        <f>'[11]Depr Exp'!B431</f>
        <v>C3970 CMN Comm Equip, AMI Network-9</v>
      </c>
      <c r="C431" s="144" t="str">
        <f>'[11]Depr Exp'!C431</f>
        <v>403C</v>
      </c>
      <c r="D431" s="144"/>
      <c r="E431" s="282">
        <f>'[11]Depr Exp'!E431</f>
        <v>43373</v>
      </c>
      <c r="F431" s="523">
        <f>'[11]Depr Exp'!F431</f>
        <v>11872524.41</v>
      </c>
      <c r="G431" s="305">
        <f>'[11]Depr Exp'!G431</f>
        <v>6.6699999999999995E-2</v>
      </c>
      <c r="H431" s="524">
        <f>'[11]Depr Exp'!H431</f>
        <v>65991.45</v>
      </c>
      <c r="I431" s="523">
        <f>'[11]Depr Exp'!I431</f>
        <v>11872524.41</v>
      </c>
      <c r="J431" s="305">
        <f>'[11]Depr Exp'!J431</f>
        <v>6.6699999999999995E-2</v>
      </c>
      <c r="K431" s="373">
        <f>'[11]Depr Exp'!K431</f>
        <v>65991.44817891666</v>
      </c>
      <c r="L431" s="524">
        <f>'[11]Depr Exp'!L431</f>
        <v>0</v>
      </c>
      <c r="M431" s="144"/>
      <c r="N431" s="144"/>
    </row>
    <row r="432" spans="1:14">
      <c r="A432" s="144" t="str">
        <f>'[11]Depr Exp'!A432</f>
        <v>C3970 CMN Comm Equip, AMI Network</v>
      </c>
      <c r="B432" s="144" t="str">
        <f>'[11]Depr Exp'!B432</f>
        <v>C3970 CMN Comm Equip, AMI Network-10</v>
      </c>
      <c r="C432" s="144" t="str">
        <f>'[11]Depr Exp'!C432</f>
        <v>403C</v>
      </c>
      <c r="D432" s="144"/>
      <c r="E432" s="282">
        <f>'[11]Depr Exp'!E432</f>
        <v>43404</v>
      </c>
      <c r="F432" s="523">
        <f>'[11]Depr Exp'!F432</f>
        <v>11872524.41</v>
      </c>
      <c r="G432" s="305">
        <f>'[11]Depr Exp'!G432</f>
        <v>6.6699999999999995E-2</v>
      </c>
      <c r="H432" s="524">
        <f>'[11]Depr Exp'!H432</f>
        <v>65991.45</v>
      </c>
      <c r="I432" s="523">
        <f>'[11]Depr Exp'!I432</f>
        <v>11872524.41</v>
      </c>
      <c r="J432" s="305">
        <f>'[11]Depr Exp'!J432</f>
        <v>6.6699999999999995E-2</v>
      </c>
      <c r="K432" s="373">
        <f>'[11]Depr Exp'!K432</f>
        <v>65991.44817891666</v>
      </c>
      <c r="L432" s="524">
        <f>'[11]Depr Exp'!L432</f>
        <v>0</v>
      </c>
      <c r="M432" s="144"/>
      <c r="N432" s="144"/>
    </row>
    <row r="433" spans="1:14">
      <c r="A433" s="144" t="str">
        <f>'[11]Depr Exp'!A433</f>
        <v>C3970 CMN Comm Equip, AMI Network</v>
      </c>
      <c r="B433" s="144" t="str">
        <f>'[11]Depr Exp'!B433</f>
        <v>C3970 CMN Comm Equip, AMI Network-11</v>
      </c>
      <c r="C433" s="144" t="str">
        <f>'[11]Depr Exp'!C433</f>
        <v>403C</v>
      </c>
      <c r="D433" s="144"/>
      <c r="E433" s="282">
        <f>'[11]Depr Exp'!E433</f>
        <v>43434</v>
      </c>
      <c r="F433" s="523">
        <f>'[11]Depr Exp'!F433</f>
        <v>11872524.41</v>
      </c>
      <c r="G433" s="305">
        <f>'[11]Depr Exp'!G433</f>
        <v>6.6699999999999995E-2</v>
      </c>
      <c r="H433" s="524">
        <f>'[11]Depr Exp'!H433</f>
        <v>65991.45</v>
      </c>
      <c r="I433" s="523">
        <f>'[11]Depr Exp'!I433</f>
        <v>11872524.41</v>
      </c>
      <c r="J433" s="305">
        <f>'[11]Depr Exp'!J433</f>
        <v>6.6699999999999995E-2</v>
      </c>
      <c r="K433" s="373">
        <f>'[11]Depr Exp'!K433</f>
        <v>65991.44817891666</v>
      </c>
      <c r="L433" s="524">
        <f>'[11]Depr Exp'!L433</f>
        <v>0</v>
      </c>
      <c r="M433" s="144"/>
      <c r="N433" s="144"/>
    </row>
    <row r="434" spans="1:14">
      <c r="A434" s="144" t="str">
        <f>'[11]Depr Exp'!A434</f>
        <v>C3970 CMN Comm Equip, AMI Network</v>
      </c>
      <c r="B434" s="144" t="str">
        <f>'[11]Depr Exp'!B434</f>
        <v>C3970 CMN Comm Equip, AMI Network-12</v>
      </c>
      <c r="C434" s="144" t="str">
        <f>'[11]Depr Exp'!C434</f>
        <v>403C</v>
      </c>
      <c r="D434" s="144"/>
      <c r="E434" s="282">
        <f>'[11]Depr Exp'!E434</f>
        <v>43465</v>
      </c>
      <c r="F434" s="523">
        <f>'[11]Depr Exp'!F434</f>
        <v>11872524.41</v>
      </c>
      <c r="G434" s="305">
        <f>'[11]Depr Exp'!G434</f>
        <v>6.6699999999999995E-2</v>
      </c>
      <c r="H434" s="524">
        <f>'[11]Depr Exp'!H434</f>
        <v>65991.45</v>
      </c>
      <c r="I434" s="523">
        <f>'[11]Depr Exp'!I434</f>
        <v>11872524.41</v>
      </c>
      <c r="J434" s="305">
        <f>'[11]Depr Exp'!J434</f>
        <v>6.6699999999999995E-2</v>
      </c>
      <c r="K434" s="373">
        <f>'[11]Depr Exp'!K434</f>
        <v>65991.44817891666</v>
      </c>
      <c r="L434" s="524">
        <f>'[11]Depr Exp'!L434</f>
        <v>0</v>
      </c>
      <c r="M434" s="144"/>
      <c r="N434" s="144"/>
    </row>
    <row r="435" spans="1:14" ht="15.75" thickBot="1">
      <c r="A435" s="159" t="str">
        <f>'[11]Depr Exp'!A435</f>
        <v>C3970 CMN Comm Equip, AMI Network Total</v>
      </c>
      <c r="B435" s="144">
        <f>'[11]Depr Exp'!B435</f>
        <v>0</v>
      </c>
      <c r="C435" s="502" t="str">
        <f>'[11]Depr Exp'!C435</f>
        <v>CGEN</v>
      </c>
      <c r="D435" s="144"/>
      <c r="E435" s="281" t="str">
        <f>'[11]Depr Exp'!E435</f>
        <v>Total</v>
      </c>
      <c r="F435" s="141">
        <f>'[11]Depr Exp'!F435</f>
        <v>0</v>
      </c>
      <c r="G435" s="252">
        <f>'[11]Depr Exp'!G435</f>
        <v>0</v>
      </c>
      <c r="H435" s="522">
        <f>'[11]Depr Exp'!H435</f>
        <v>493383.53</v>
      </c>
      <c r="I435" s="141">
        <f>'[11]Depr Exp'!I435</f>
        <v>0</v>
      </c>
      <c r="J435" s="252">
        <f>'[11]Depr Exp'!J435</f>
        <v>0</v>
      </c>
      <c r="K435" s="522">
        <f>'[11]Depr Exp'!K435</f>
        <v>791897.3781470001</v>
      </c>
      <c r="L435" s="522">
        <f>'[11]Depr Exp'!L435</f>
        <v>298513.84999999998</v>
      </c>
      <c r="M435" s="144"/>
      <c r="N435" s="144"/>
    </row>
    <row r="436" spans="1:14" ht="13.5" thickTop="1">
      <c r="A436" s="535" t="str">
        <f>'[11]Depr Exp'!A436</f>
        <v>C3970 CMN Comm Equip, new</v>
      </c>
      <c r="B436" s="535" t="str">
        <f>'[11]Depr Exp'!B436</f>
        <v>C3970 CMN Comm Equip, new-1</v>
      </c>
      <c r="C436" s="535" t="str">
        <f>'[11]Depr Exp'!C436</f>
        <v>403C</v>
      </c>
      <c r="D436" s="535"/>
      <c r="E436" s="536">
        <f>'[11]Depr Exp'!E436</f>
        <v>43131</v>
      </c>
      <c r="F436" s="537">
        <f>'[11]Depr Exp'!F436</f>
        <v>62204036.090000004</v>
      </c>
      <c r="G436" s="542">
        <f>'[11]Depr Exp'!G436</f>
        <v>6.6699999999999995E-2</v>
      </c>
      <c r="H436" s="539">
        <f>'[11]Depr Exp'!H436</f>
        <v>345750.77</v>
      </c>
      <c r="I436" s="537">
        <f>'[11]Depr Exp'!I436</f>
        <v>70079594.519999996</v>
      </c>
      <c r="J436" s="542">
        <f>'[11]Depr Exp'!J436</f>
        <v>6.6699999999999995E-2</v>
      </c>
      <c r="K436" s="540">
        <f>'[11]Depr Exp'!K436</f>
        <v>434380.16000000003</v>
      </c>
      <c r="L436" s="539">
        <f>'[11]Depr Exp'!L436</f>
        <v>88629.39</v>
      </c>
      <c r="M436" s="144"/>
      <c r="N436" s="144"/>
    </row>
    <row r="437" spans="1:14">
      <c r="A437" s="535" t="str">
        <f>'[11]Depr Exp'!A437</f>
        <v>C3970 CMN Comm Equip, new</v>
      </c>
      <c r="B437" s="535" t="str">
        <f>'[11]Depr Exp'!B437</f>
        <v>C3970 CMN Comm Equip, new-2</v>
      </c>
      <c r="C437" s="535" t="str">
        <f>'[11]Depr Exp'!C437</f>
        <v>403C</v>
      </c>
      <c r="D437" s="535"/>
      <c r="E437" s="536">
        <f>'[11]Depr Exp'!E437</f>
        <v>43159</v>
      </c>
      <c r="F437" s="537">
        <f>'[11]Depr Exp'!F437</f>
        <v>64061749.340000004</v>
      </c>
      <c r="G437" s="542">
        <f>'[11]Depr Exp'!G437</f>
        <v>6.6699999999999995E-2</v>
      </c>
      <c r="H437" s="539">
        <f>'[11]Depr Exp'!H437</f>
        <v>356076.56</v>
      </c>
      <c r="I437" s="537">
        <f>'[11]Depr Exp'!I437</f>
        <v>70079594.519999996</v>
      </c>
      <c r="J437" s="542">
        <f>'[11]Depr Exp'!J437</f>
        <v>6.6699999999999995E-2</v>
      </c>
      <c r="K437" s="540">
        <f>'[11]Depr Exp'!K437</f>
        <v>434380.16000000003</v>
      </c>
      <c r="L437" s="539">
        <f>'[11]Depr Exp'!L437</f>
        <v>78303.600000000006</v>
      </c>
      <c r="M437" s="144"/>
      <c r="N437" s="144"/>
    </row>
    <row r="438" spans="1:14">
      <c r="A438" s="535" t="str">
        <f>'[11]Depr Exp'!A438</f>
        <v>C3970 CMN Comm Equip, new</v>
      </c>
      <c r="B438" s="535" t="str">
        <f>'[11]Depr Exp'!B438</f>
        <v>C3970 CMN Comm Equip, new-3</v>
      </c>
      <c r="C438" s="535" t="str">
        <f>'[11]Depr Exp'!C438</f>
        <v>403C</v>
      </c>
      <c r="D438" s="535"/>
      <c r="E438" s="536">
        <f>'[11]Depr Exp'!E438</f>
        <v>43190</v>
      </c>
      <c r="F438" s="537">
        <f>'[11]Depr Exp'!F438</f>
        <v>65930053.759999998</v>
      </c>
      <c r="G438" s="542">
        <f>'[11]Depr Exp'!G438</f>
        <v>6.6699999999999995E-2</v>
      </c>
      <c r="H438" s="539">
        <f>'[11]Depr Exp'!H438</f>
        <v>366461.22</v>
      </c>
      <c r="I438" s="537">
        <f>'[11]Depr Exp'!I438</f>
        <v>70079594.519999996</v>
      </c>
      <c r="J438" s="542">
        <f>'[11]Depr Exp'!J438</f>
        <v>6.6699999999999995E-2</v>
      </c>
      <c r="K438" s="540">
        <f>'[11]Depr Exp'!K438</f>
        <v>434380.16000000003</v>
      </c>
      <c r="L438" s="539">
        <f>'[11]Depr Exp'!L438</f>
        <v>67918.94</v>
      </c>
      <c r="M438" s="144"/>
      <c r="N438" s="144"/>
    </row>
    <row r="439" spans="1:14">
      <c r="A439" s="535" t="str">
        <f>'[11]Depr Exp'!A439</f>
        <v>C3970 CMN Comm Equip, new</v>
      </c>
      <c r="B439" s="535" t="str">
        <f>'[11]Depr Exp'!B439</f>
        <v>C3970 CMN Comm Equip, new-4</v>
      </c>
      <c r="C439" s="535" t="str">
        <f>'[11]Depr Exp'!C439</f>
        <v>403C</v>
      </c>
      <c r="D439" s="535"/>
      <c r="E439" s="536">
        <f>'[11]Depr Exp'!E439</f>
        <v>43220</v>
      </c>
      <c r="F439" s="537">
        <f>'[11]Depr Exp'!F439</f>
        <v>66125183.289999999</v>
      </c>
      <c r="G439" s="542">
        <f>'[11]Depr Exp'!G439</f>
        <v>6.6699999999999995E-2</v>
      </c>
      <c r="H439" s="539">
        <f>'[11]Depr Exp'!H439</f>
        <v>367545.81</v>
      </c>
      <c r="I439" s="537">
        <f>'[11]Depr Exp'!I439</f>
        <v>70079594.519999996</v>
      </c>
      <c r="J439" s="542">
        <f>'[11]Depr Exp'!J439</f>
        <v>6.6699999999999995E-2</v>
      </c>
      <c r="K439" s="540">
        <f>'[11]Depr Exp'!K439</f>
        <v>434380.16000000003</v>
      </c>
      <c r="L439" s="539">
        <f>'[11]Depr Exp'!L439</f>
        <v>66834.350000000006</v>
      </c>
      <c r="M439" s="144"/>
      <c r="N439" s="144"/>
    </row>
    <row r="440" spans="1:14">
      <c r="A440" s="535" t="str">
        <f>'[11]Depr Exp'!A440</f>
        <v>C3970 CMN Comm Equip, new</v>
      </c>
      <c r="B440" s="535" t="str">
        <f>'[11]Depr Exp'!B440</f>
        <v>C3970 CMN Comm Equip, new-5</v>
      </c>
      <c r="C440" s="535" t="str">
        <f>'[11]Depr Exp'!C440</f>
        <v>403C</v>
      </c>
      <c r="D440" s="535"/>
      <c r="E440" s="536">
        <f>'[11]Depr Exp'!E440</f>
        <v>43251</v>
      </c>
      <c r="F440" s="537">
        <f>'[11]Depr Exp'!F440</f>
        <v>66354593.600000001</v>
      </c>
      <c r="G440" s="542">
        <f>'[11]Depr Exp'!G440</f>
        <v>6.6699999999999995E-2</v>
      </c>
      <c r="H440" s="539">
        <f>'[11]Depr Exp'!H440</f>
        <v>368820.95</v>
      </c>
      <c r="I440" s="537">
        <f>'[11]Depr Exp'!I440</f>
        <v>70079594.519999996</v>
      </c>
      <c r="J440" s="542">
        <f>'[11]Depr Exp'!J440</f>
        <v>6.6699999999999995E-2</v>
      </c>
      <c r="K440" s="540">
        <f>'[11]Depr Exp'!K440</f>
        <v>434380.16000000003</v>
      </c>
      <c r="L440" s="539">
        <f>'[11]Depr Exp'!L440</f>
        <v>65559.210000000006</v>
      </c>
      <c r="M440" s="144"/>
      <c r="N440" s="144"/>
    </row>
    <row r="441" spans="1:14">
      <c r="A441" s="535" t="str">
        <f>'[11]Depr Exp'!A441</f>
        <v>C3970 CMN Comm Equip, new</v>
      </c>
      <c r="B441" s="535" t="str">
        <f>'[11]Depr Exp'!B441</f>
        <v>C3970 CMN Comm Equip, new-6</v>
      </c>
      <c r="C441" s="535" t="str">
        <f>'[11]Depr Exp'!C441</f>
        <v>403C</v>
      </c>
      <c r="D441" s="535"/>
      <c r="E441" s="536">
        <f>'[11]Depr Exp'!E441</f>
        <v>43281</v>
      </c>
      <c r="F441" s="537">
        <f>'[11]Depr Exp'!F441</f>
        <v>66413758.630000003</v>
      </c>
      <c r="G441" s="542">
        <f>'[11]Depr Exp'!G441</f>
        <v>6.6699999999999995E-2</v>
      </c>
      <c r="H441" s="539">
        <f>'[11]Depr Exp'!H441</f>
        <v>369149.81</v>
      </c>
      <c r="I441" s="537">
        <f>'[11]Depr Exp'!I441</f>
        <v>70079594.519999996</v>
      </c>
      <c r="J441" s="542">
        <f>'[11]Depr Exp'!J441</f>
        <v>6.6699999999999995E-2</v>
      </c>
      <c r="K441" s="540">
        <f>'[11]Depr Exp'!K441</f>
        <v>434380.16000000003</v>
      </c>
      <c r="L441" s="539">
        <f>'[11]Depr Exp'!L441</f>
        <v>65230.35</v>
      </c>
      <c r="M441" s="144"/>
      <c r="N441" s="144"/>
    </row>
    <row r="442" spans="1:14">
      <c r="A442" s="535" t="str">
        <f>'[11]Depr Exp'!A442</f>
        <v>C3970 CMN Comm Equip, new</v>
      </c>
      <c r="B442" s="535" t="str">
        <f>'[11]Depr Exp'!B442</f>
        <v>C3970 CMN Comm Equip, new-7</v>
      </c>
      <c r="C442" s="535" t="str">
        <f>'[11]Depr Exp'!C442</f>
        <v>403C</v>
      </c>
      <c r="D442" s="535"/>
      <c r="E442" s="536">
        <f>'[11]Depr Exp'!E442</f>
        <v>43312</v>
      </c>
      <c r="F442" s="537">
        <f>'[11]Depr Exp'!F442</f>
        <v>75683625.209999993</v>
      </c>
      <c r="G442" s="542">
        <f>'[11]Depr Exp'!G442</f>
        <v>6.6699999999999995E-2</v>
      </c>
      <c r="H442" s="539">
        <f>'[11]Depr Exp'!H442</f>
        <v>-510089.99999999994</v>
      </c>
      <c r="I442" s="537">
        <f>'[11]Depr Exp'!I442</f>
        <v>70079594.519999996</v>
      </c>
      <c r="J442" s="542">
        <f>'[11]Depr Exp'!J442</f>
        <v>6.6699999999999995E-2</v>
      </c>
      <c r="K442" s="540">
        <f>'[11]Depr Exp'!K442</f>
        <v>434380.16000000003</v>
      </c>
      <c r="L442" s="539">
        <f>'[11]Depr Exp'!L442</f>
        <v>944470.16</v>
      </c>
      <c r="M442" s="144"/>
      <c r="N442" s="144"/>
    </row>
    <row r="443" spans="1:14">
      <c r="A443" s="535" t="str">
        <f>'[11]Depr Exp'!A443</f>
        <v>C3970 CMN Comm Equip, new</v>
      </c>
      <c r="B443" s="535" t="str">
        <f>'[11]Depr Exp'!B443</f>
        <v>C3970 CMN Comm Equip, new-8</v>
      </c>
      <c r="C443" s="535" t="str">
        <f>'[11]Depr Exp'!C443</f>
        <v>403C</v>
      </c>
      <c r="D443" s="535"/>
      <c r="E443" s="536">
        <f>'[11]Depr Exp'!E443</f>
        <v>43343</v>
      </c>
      <c r="F443" s="537">
        <f>'[11]Depr Exp'!F443</f>
        <v>71846626.099999994</v>
      </c>
      <c r="G443" s="542">
        <f>'[11]Depr Exp'!G443</f>
        <v>6.6699999999999995E-2</v>
      </c>
      <c r="H443" s="539">
        <f>'[11]Depr Exp'!H443</f>
        <v>489056.32</v>
      </c>
      <c r="I443" s="537">
        <f>'[11]Depr Exp'!I443</f>
        <v>70079594.519999996</v>
      </c>
      <c r="J443" s="542">
        <f>'[11]Depr Exp'!J443</f>
        <v>6.6699999999999995E-2</v>
      </c>
      <c r="K443" s="540">
        <f>'[11]Depr Exp'!K443</f>
        <v>434380.16000000003</v>
      </c>
      <c r="L443" s="539">
        <f>'[11]Depr Exp'!L443</f>
        <v>-54676.160000000003</v>
      </c>
      <c r="M443" s="144"/>
      <c r="N443" s="144"/>
    </row>
    <row r="444" spans="1:14">
      <c r="A444" s="535" t="str">
        <f>'[11]Depr Exp'!A444</f>
        <v>C3970 CMN Comm Equip, new</v>
      </c>
      <c r="B444" s="535" t="str">
        <f>'[11]Depr Exp'!B444</f>
        <v>C3970 CMN Comm Equip, new-9</v>
      </c>
      <c r="C444" s="535" t="str">
        <f>'[11]Depr Exp'!C444</f>
        <v>403C</v>
      </c>
      <c r="D444" s="535"/>
      <c r="E444" s="536">
        <f>'[11]Depr Exp'!E444</f>
        <v>43373</v>
      </c>
      <c r="F444" s="537">
        <f>'[11]Depr Exp'!F444</f>
        <v>69072695.989999995</v>
      </c>
      <c r="G444" s="542">
        <f>'[11]Depr Exp'!G444</f>
        <v>6.6699999999999995E-2</v>
      </c>
      <c r="H444" s="539">
        <f>'[11]Depr Exp'!H444</f>
        <v>428783.48</v>
      </c>
      <c r="I444" s="537">
        <f>'[11]Depr Exp'!I444</f>
        <v>70079594.519999996</v>
      </c>
      <c r="J444" s="542">
        <f>'[11]Depr Exp'!J444</f>
        <v>6.6699999999999995E-2</v>
      </c>
      <c r="K444" s="540">
        <f>'[11]Depr Exp'!K444</f>
        <v>434380.16000000003</v>
      </c>
      <c r="L444" s="539">
        <f>'[11]Depr Exp'!L444</f>
        <v>5596.68</v>
      </c>
      <c r="M444" s="144"/>
      <c r="N444" s="144"/>
    </row>
    <row r="445" spans="1:14">
      <c r="A445" s="535" t="str">
        <f>'[11]Depr Exp'!A445</f>
        <v>C3970 CMN Comm Equip, new</v>
      </c>
      <c r="B445" s="535" t="str">
        <f>'[11]Depr Exp'!B445</f>
        <v>C3970 CMN Comm Equip, new-10</v>
      </c>
      <c r="C445" s="535" t="str">
        <f>'[11]Depr Exp'!C445</f>
        <v>403C</v>
      </c>
      <c r="D445" s="535"/>
      <c r="E445" s="536">
        <f>'[11]Depr Exp'!E445</f>
        <v>43404</v>
      </c>
      <c r="F445" s="537">
        <f>'[11]Depr Exp'!F445</f>
        <v>69089446.670000002</v>
      </c>
      <c r="G445" s="542">
        <f>'[11]Depr Exp'!G445</f>
        <v>6.6699999999999995E-2</v>
      </c>
      <c r="H445" s="539">
        <f>'[11]Depr Exp'!H445</f>
        <v>428876.57999999996</v>
      </c>
      <c r="I445" s="537">
        <f>'[11]Depr Exp'!I445</f>
        <v>70079594.519999996</v>
      </c>
      <c r="J445" s="542">
        <f>'[11]Depr Exp'!J445</f>
        <v>6.6699999999999995E-2</v>
      </c>
      <c r="K445" s="540">
        <f>'[11]Depr Exp'!K445</f>
        <v>434380.16000000003</v>
      </c>
      <c r="L445" s="539">
        <f>'[11]Depr Exp'!L445</f>
        <v>5503.58</v>
      </c>
      <c r="M445" s="144"/>
      <c r="N445" s="144"/>
    </row>
    <row r="446" spans="1:14">
      <c r="A446" s="535" t="str">
        <f>'[11]Depr Exp'!A446</f>
        <v>C3970 CMN Comm Equip, new</v>
      </c>
      <c r="B446" s="535" t="str">
        <f>'[11]Depr Exp'!B446</f>
        <v>C3970 CMN Comm Equip, new-11</v>
      </c>
      <c r="C446" s="535" t="str">
        <f>'[11]Depr Exp'!C446</f>
        <v>403C</v>
      </c>
      <c r="D446" s="535"/>
      <c r="E446" s="536">
        <f>'[11]Depr Exp'!E446</f>
        <v>43434</v>
      </c>
      <c r="F446" s="537">
        <f>'[11]Depr Exp'!F446</f>
        <v>69099669.349999994</v>
      </c>
      <c r="G446" s="542">
        <f>'[11]Depr Exp'!G446</f>
        <v>6.6699999999999995E-2</v>
      </c>
      <c r="H446" s="539">
        <f>'[11]Depr Exp'!H446</f>
        <v>428933.41000000003</v>
      </c>
      <c r="I446" s="537">
        <f>'[11]Depr Exp'!I446</f>
        <v>70079594.519999996</v>
      </c>
      <c r="J446" s="542">
        <f>'[11]Depr Exp'!J446</f>
        <v>6.6699999999999995E-2</v>
      </c>
      <c r="K446" s="540">
        <f>'[11]Depr Exp'!K446</f>
        <v>434380.16000000003</v>
      </c>
      <c r="L446" s="539">
        <f>'[11]Depr Exp'!L446</f>
        <v>5446.75</v>
      </c>
      <c r="M446" s="144"/>
      <c r="N446" s="144"/>
    </row>
    <row r="447" spans="1:14">
      <c r="A447" s="535" t="str">
        <f>'[11]Depr Exp'!A447</f>
        <v>C3970 CMN Comm Equip, new</v>
      </c>
      <c r="B447" s="535" t="str">
        <f>'[11]Depr Exp'!B447</f>
        <v>C3970 CMN Comm Equip, new-12</v>
      </c>
      <c r="C447" s="535" t="str">
        <f>'[11]Depr Exp'!C447</f>
        <v>403C</v>
      </c>
      <c r="D447" s="535"/>
      <c r="E447" s="536">
        <f>'[11]Depr Exp'!E447</f>
        <v>43465</v>
      </c>
      <c r="F447" s="537">
        <f>'[11]Depr Exp'!F447</f>
        <v>70079594.519999996</v>
      </c>
      <c r="G447" s="542">
        <f>'[11]Depr Exp'!G447</f>
        <v>6.6699999999999995E-2</v>
      </c>
      <c r="H447" s="539">
        <f>'[11]Depr Exp'!H447</f>
        <v>434380.16000000003</v>
      </c>
      <c r="I447" s="537">
        <f>'[11]Depr Exp'!I447</f>
        <v>70079594.519999996</v>
      </c>
      <c r="J447" s="542">
        <f>'[11]Depr Exp'!J447</f>
        <v>6.6699999999999995E-2</v>
      </c>
      <c r="K447" s="540">
        <f>'[11]Depr Exp'!K447</f>
        <v>434380.16000000003</v>
      </c>
      <c r="L447" s="539">
        <f>'[11]Depr Exp'!L447</f>
        <v>0</v>
      </c>
      <c r="M447" s="144"/>
      <c r="N447" s="144"/>
    </row>
    <row r="448" spans="1:14" ht="15.75" thickBot="1">
      <c r="A448" s="159" t="str">
        <f>'[11]Depr Exp'!A448</f>
        <v>C3970 CMN Comm Equip, new Total</v>
      </c>
      <c r="B448" s="144">
        <f>'[11]Depr Exp'!B448</f>
        <v>0</v>
      </c>
      <c r="C448" s="502" t="str">
        <f>'[11]Depr Exp'!C448</f>
        <v>CGEN</v>
      </c>
      <c r="D448" s="144"/>
      <c r="E448" s="281" t="str">
        <f>'[11]Depr Exp'!E448</f>
        <v>Total</v>
      </c>
      <c r="F448" s="141">
        <f>'[11]Depr Exp'!F448</f>
        <v>0</v>
      </c>
      <c r="G448" s="252">
        <f>'[11]Depr Exp'!G448</f>
        <v>0</v>
      </c>
      <c r="H448" s="522">
        <f>'[11]Depr Exp'!H448</f>
        <v>3873745.0700000003</v>
      </c>
      <c r="I448" s="141">
        <f>'[11]Depr Exp'!I448</f>
        <v>0</v>
      </c>
      <c r="J448" s="252">
        <f>'[11]Depr Exp'!J448</f>
        <v>0</v>
      </c>
      <c r="K448" s="522">
        <f>'[11]Depr Exp'!K448</f>
        <v>5212561.9200000009</v>
      </c>
      <c r="L448" s="522">
        <f>'[11]Depr Exp'!L448</f>
        <v>1338816.8500000001</v>
      </c>
      <c r="M448" s="144"/>
      <c r="N448" s="144"/>
    </row>
    <row r="449" spans="1:14" ht="13.5" thickTop="1">
      <c r="A449" s="529" t="str">
        <f>'[11]Depr Exp'!A449</f>
        <v>C3970 CMN Comm Equip, old</v>
      </c>
      <c r="B449" s="529" t="str">
        <f>'[11]Depr Exp'!B449</f>
        <v>C3970 CMN Comm Equip, old-1</v>
      </c>
      <c r="C449" s="529" t="str">
        <f>'[11]Depr Exp'!C449</f>
        <v>403C</v>
      </c>
      <c r="D449" s="529"/>
      <c r="E449" s="530">
        <f>'[11]Depr Exp'!E449</f>
        <v>43131</v>
      </c>
      <c r="F449" s="531">
        <f>'[11]Depr Exp'!F449</f>
        <v>11973815.369999999</v>
      </c>
      <c r="G449" s="532" t="str">
        <f>'[11]Depr Exp'!G449</f>
        <v>End of Life</v>
      </c>
      <c r="H449" s="533">
        <f>'[11]Depr Exp'!H449</f>
        <v>199646.19</v>
      </c>
      <c r="I449" s="531">
        <f>'[11]Depr Exp'!I449</f>
        <v>0</v>
      </c>
      <c r="J449" s="532" t="str">
        <f>'[11]Depr Exp'!J449</f>
        <v>End of Life</v>
      </c>
      <c r="K449" s="534">
        <f>'[11]Depr Exp'!K449</f>
        <v>0</v>
      </c>
      <c r="L449" s="533">
        <f>'[11]Depr Exp'!L449</f>
        <v>-199646.19</v>
      </c>
      <c r="M449" s="144"/>
      <c r="N449" s="144"/>
    </row>
    <row r="450" spans="1:14">
      <c r="A450" s="529" t="str">
        <f>'[11]Depr Exp'!A450</f>
        <v>C3970 CMN Comm Equip, old</v>
      </c>
      <c r="B450" s="529" t="str">
        <f>'[11]Depr Exp'!B450</f>
        <v>C3970 CMN Comm Equip, old-2</v>
      </c>
      <c r="C450" s="529" t="str">
        <f>'[11]Depr Exp'!C450</f>
        <v>403C</v>
      </c>
      <c r="D450" s="529"/>
      <c r="E450" s="530">
        <f>'[11]Depr Exp'!E450</f>
        <v>43159</v>
      </c>
      <c r="F450" s="531">
        <f>'[11]Depr Exp'!F450</f>
        <v>11774251.779999999</v>
      </c>
      <c r="G450" s="532" t="str">
        <f>'[11]Depr Exp'!G450</f>
        <v>End of Life</v>
      </c>
      <c r="H450" s="533">
        <f>'[11]Depr Exp'!H450</f>
        <v>199646.19</v>
      </c>
      <c r="I450" s="531">
        <f>'[11]Depr Exp'!I450</f>
        <v>0</v>
      </c>
      <c r="J450" s="532" t="str">
        <f>'[11]Depr Exp'!J450</f>
        <v>End of Life</v>
      </c>
      <c r="K450" s="534">
        <f>'[11]Depr Exp'!K450</f>
        <v>0</v>
      </c>
      <c r="L450" s="533">
        <f>'[11]Depr Exp'!L450</f>
        <v>-199646.19</v>
      </c>
      <c r="M450" s="144"/>
      <c r="N450" s="144"/>
    </row>
    <row r="451" spans="1:14">
      <c r="A451" s="529" t="str">
        <f>'[11]Depr Exp'!A451</f>
        <v>C3970 CMN Comm Equip, old</v>
      </c>
      <c r="B451" s="529" t="str">
        <f>'[11]Depr Exp'!B451</f>
        <v>C3970 CMN Comm Equip, old-3</v>
      </c>
      <c r="C451" s="529" t="str">
        <f>'[11]Depr Exp'!C451</f>
        <v>403C</v>
      </c>
      <c r="D451" s="529"/>
      <c r="E451" s="530">
        <f>'[11]Depr Exp'!E451</f>
        <v>43190</v>
      </c>
      <c r="F451" s="531">
        <f>'[11]Depr Exp'!F451</f>
        <v>11574688.189999999</v>
      </c>
      <c r="G451" s="532" t="str">
        <f>'[11]Depr Exp'!G451</f>
        <v>End of Life</v>
      </c>
      <c r="H451" s="533">
        <f>'[11]Depr Exp'!H451</f>
        <v>199646.19</v>
      </c>
      <c r="I451" s="531">
        <f>'[11]Depr Exp'!I451</f>
        <v>0</v>
      </c>
      <c r="J451" s="532" t="str">
        <f>'[11]Depr Exp'!J451</f>
        <v>End of Life</v>
      </c>
      <c r="K451" s="534">
        <f>'[11]Depr Exp'!K451</f>
        <v>0</v>
      </c>
      <c r="L451" s="533">
        <f>'[11]Depr Exp'!L451</f>
        <v>-199646.19</v>
      </c>
      <c r="M451" s="144"/>
      <c r="N451" s="144"/>
    </row>
    <row r="452" spans="1:14">
      <c r="A452" s="529" t="str">
        <f>'[11]Depr Exp'!A452</f>
        <v>C3970 CMN Comm Equip, old</v>
      </c>
      <c r="B452" s="529" t="str">
        <f>'[11]Depr Exp'!B452</f>
        <v>C3970 CMN Comm Equip, old-4</v>
      </c>
      <c r="C452" s="529" t="str">
        <f>'[11]Depr Exp'!C452</f>
        <v>403C</v>
      </c>
      <c r="D452" s="529"/>
      <c r="E452" s="530">
        <f>'[11]Depr Exp'!E452</f>
        <v>43220</v>
      </c>
      <c r="F452" s="531">
        <f>'[11]Depr Exp'!F452</f>
        <v>11375124.6</v>
      </c>
      <c r="G452" s="532" t="str">
        <f>'[11]Depr Exp'!G452</f>
        <v>End of Life</v>
      </c>
      <c r="H452" s="533">
        <f>'[11]Depr Exp'!H452</f>
        <v>199646.19</v>
      </c>
      <c r="I452" s="531">
        <f>'[11]Depr Exp'!I452</f>
        <v>0</v>
      </c>
      <c r="J452" s="532" t="str">
        <f>'[11]Depr Exp'!J452</f>
        <v>End of Life</v>
      </c>
      <c r="K452" s="534">
        <f>'[11]Depr Exp'!K452</f>
        <v>0</v>
      </c>
      <c r="L452" s="533">
        <f>'[11]Depr Exp'!L452</f>
        <v>-199646.19</v>
      </c>
      <c r="M452" s="144"/>
      <c r="N452" s="144"/>
    </row>
    <row r="453" spans="1:14">
      <c r="A453" s="529" t="str">
        <f>'[11]Depr Exp'!A453</f>
        <v>C3970 CMN Comm Equip, old</v>
      </c>
      <c r="B453" s="529" t="str">
        <f>'[11]Depr Exp'!B453</f>
        <v>C3970 CMN Comm Equip, old-5</v>
      </c>
      <c r="C453" s="529" t="str">
        <f>'[11]Depr Exp'!C453</f>
        <v>403C</v>
      </c>
      <c r="D453" s="529"/>
      <c r="E453" s="530">
        <f>'[11]Depr Exp'!E453</f>
        <v>43251</v>
      </c>
      <c r="F453" s="531">
        <f>'[11]Depr Exp'!F453</f>
        <v>11175561.01</v>
      </c>
      <c r="G453" s="532" t="str">
        <f>'[11]Depr Exp'!G453</f>
        <v>End of Life</v>
      </c>
      <c r="H453" s="533">
        <f>'[11]Depr Exp'!H453</f>
        <v>199646.19</v>
      </c>
      <c r="I453" s="531">
        <f>'[11]Depr Exp'!I453</f>
        <v>0</v>
      </c>
      <c r="J453" s="532" t="str">
        <f>'[11]Depr Exp'!J453</f>
        <v>End of Life</v>
      </c>
      <c r="K453" s="534">
        <f>'[11]Depr Exp'!K453</f>
        <v>0</v>
      </c>
      <c r="L453" s="533">
        <f>'[11]Depr Exp'!L453</f>
        <v>-199646.19</v>
      </c>
      <c r="M453" s="144"/>
      <c r="N453" s="144"/>
    </row>
    <row r="454" spans="1:14">
      <c r="A454" s="529" t="str">
        <f>'[11]Depr Exp'!A454</f>
        <v>C3970 CMN Comm Equip, old</v>
      </c>
      <c r="B454" s="529" t="str">
        <f>'[11]Depr Exp'!B454</f>
        <v>C3970 CMN Comm Equip, old-6</v>
      </c>
      <c r="C454" s="529" t="str">
        <f>'[11]Depr Exp'!C454</f>
        <v>403C</v>
      </c>
      <c r="D454" s="529"/>
      <c r="E454" s="530">
        <f>'[11]Depr Exp'!E454</f>
        <v>43281</v>
      </c>
      <c r="F454" s="531">
        <f>'[11]Depr Exp'!F454</f>
        <v>10975997.42</v>
      </c>
      <c r="G454" s="532" t="str">
        <f>'[11]Depr Exp'!G454</f>
        <v>End of Life</v>
      </c>
      <c r="H454" s="533">
        <f>'[11]Depr Exp'!H454</f>
        <v>199646.19</v>
      </c>
      <c r="I454" s="531">
        <f>'[11]Depr Exp'!I454</f>
        <v>0</v>
      </c>
      <c r="J454" s="532" t="str">
        <f>'[11]Depr Exp'!J454</f>
        <v>End of Life</v>
      </c>
      <c r="K454" s="534">
        <f>'[11]Depr Exp'!K454</f>
        <v>0</v>
      </c>
      <c r="L454" s="533">
        <f>'[11]Depr Exp'!L454</f>
        <v>-199646.19</v>
      </c>
      <c r="M454" s="144"/>
      <c r="N454" s="144"/>
    </row>
    <row r="455" spans="1:14">
      <c r="A455" s="529" t="str">
        <f>'[11]Depr Exp'!A455</f>
        <v>C3970 CMN Comm Equip, old</v>
      </c>
      <c r="B455" s="529" t="str">
        <f>'[11]Depr Exp'!B455</f>
        <v>C3970 CMN Comm Equip, old-7</v>
      </c>
      <c r="C455" s="529" t="str">
        <f>'[11]Depr Exp'!C455</f>
        <v>403C</v>
      </c>
      <c r="D455" s="529"/>
      <c r="E455" s="530">
        <f>'[11]Depr Exp'!E455</f>
        <v>43312</v>
      </c>
      <c r="F455" s="531">
        <f>'[11]Depr Exp'!F455</f>
        <v>7.0000000000000007E-2</v>
      </c>
      <c r="G455" s="532" t="str">
        <f>'[11]Depr Exp'!G455</f>
        <v>End of Life</v>
      </c>
      <c r="H455" s="533">
        <f>'[11]Depr Exp'!H455</f>
        <v>0</v>
      </c>
      <c r="I455" s="531">
        <f>'[11]Depr Exp'!I455</f>
        <v>0</v>
      </c>
      <c r="J455" s="532" t="str">
        <f>'[11]Depr Exp'!J455</f>
        <v>End of Life</v>
      </c>
      <c r="K455" s="534">
        <f>'[11]Depr Exp'!K455</f>
        <v>0</v>
      </c>
      <c r="L455" s="533">
        <f>'[11]Depr Exp'!L455</f>
        <v>0</v>
      </c>
      <c r="M455" s="144"/>
      <c r="N455" s="144"/>
    </row>
    <row r="456" spans="1:14">
      <c r="A456" s="529" t="str">
        <f>'[11]Depr Exp'!A456</f>
        <v>C3970 CMN Comm Equip, old</v>
      </c>
      <c r="B456" s="529" t="str">
        <f>'[11]Depr Exp'!B456</f>
        <v>C3970 CMN Comm Equip, old-8</v>
      </c>
      <c r="C456" s="529" t="str">
        <f>'[11]Depr Exp'!C456</f>
        <v>403C</v>
      </c>
      <c r="D456" s="529"/>
      <c r="E456" s="530">
        <f>'[11]Depr Exp'!E456</f>
        <v>43343</v>
      </c>
      <c r="F456" s="531">
        <f>'[11]Depr Exp'!F456</f>
        <v>7.0000000000000007E-2</v>
      </c>
      <c r="G456" s="532" t="str">
        <f>'[11]Depr Exp'!G456</f>
        <v>End of Life</v>
      </c>
      <c r="H456" s="533">
        <f>'[11]Depr Exp'!H456</f>
        <v>0</v>
      </c>
      <c r="I456" s="531">
        <f>'[11]Depr Exp'!I456</f>
        <v>0</v>
      </c>
      <c r="J456" s="532" t="str">
        <f>'[11]Depr Exp'!J456</f>
        <v>End of Life</v>
      </c>
      <c r="K456" s="534">
        <f>'[11]Depr Exp'!K456</f>
        <v>0</v>
      </c>
      <c r="L456" s="533">
        <f>'[11]Depr Exp'!L456</f>
        <v>0</v>
      </c>
      <c r="M456" s="144"/>
      <c r="N456" s="144"/>
    </row>
    <row r="457" spans="1:14">
      <c r="A457" s="529" t="str">
        <f>'[11]Depr Exp'!A457</f>
        <v>C3970 CMN Comm Equip, old</v>
      </c>
      <c r="B457" s="529" t="str">
        <f>'[11]Depr Exp'!B457</f>
        <v>C3970 CMN Comm Equip, old-9</v>
      </c>
      <c r="C457" s="529" t="str">
        <f>'[11]Depr Exp'!C457</f>
        <v>403C</v>
      </c>
      <c r="D457" s="529"/>
      <c r="E457" s="530">
        <f>'[11]Depr Exp'!E457</f>
        <v>43373</v>
      </c>
      <c r="F457" s="531">
        <f>'[11]Depr Exp'!F457</f>
        <v>7.0000000000000007E-2</v>
      </c>
      <c r="G457" s="532" t="str">
        <f>'[11]Depr Exp'!G457</f>
        <v>End of Life</v>
      </c>
      <c r="H457" s="533">
        <f>'[11]Depr Exp'!H457</f>
        <v>0</v>
      </c>
      <c r="I457" s="531">
        <f>'[11]Depr Exp'!I457</f>
        <v>0</v>
      </c>
      <c r="J457" s="532" t="str">
        <f>'[11]Depr Exp'!J457</f>
        <v>End of Life</v>
      </c>
      <c r="K457" s="534">
        <f>'[11]Depr Exp'!K457</f>
        <v>0</v>
      </c>
      <c r="L457" s="533">
        <f>'[11]Depr Exp'!L457</f>
        <v>0</v>
      </c>
      <c r="M457" s="144"/>
      <c r="N457" s="144"/>
    </row>
    <row r="458" spans="1:14">
      <c r="A458" s="529" t="str">
        <f>'[11]Depr Exp'!A458</f>
        <v>C3970 CMN Comm Equip, old</v>
      </c>
      <c r="B458" s="529" t="str">
        <f>'[11]Depr Exp'!B458</f>
        <v>C3970 CMN Comm Equip, old-10</v>
      </c>
      <c r="C458" s="529" t="str">
        <f>'[11]Depr Exp'!C458</f>
        <v>403C</v>
      </c>
      <c r="D458" s="529"/>
      <c r="E458" s="530">
        <f>'[11]Depr Exp'!E458</f>
        <v>43404</v>
      </c>
      <c r="F458" s="531">
        <f>'[11]Depr Exp'!F458</f>
        <v>7.0000000000000007E-2</v>
      </c>
      <c r="G458" s="532" t="str">
        <f>'[11]Depr Exp'!G458</f>
        <v>End of Life</v>
      </c>
      <c r="H458" s="533">
        <f>'[11]Depr Exp'!H458</f>
        <v>0</v>
      </c>
      <c r="I458" s="531">
        <f>'[11]Depr Exp'!I458</f>
        <v>0</v>
      </c>
      <c r="J458" s="532" t="str">
        <f>'[11]Depr Exp'!J458</f>
        <v>End of Life</v>
      </c>
      <c r="K458" s="534">
        <f>'[11]Depr Exp'!K458</f>
        <v>0</v>
      </c>
      <c r="L458" s="533">
        <f>'[11]Depr Exp'!L458</f>
        <v>0</v>
      </c>
      <c r="M458" s="144"/>
      <c r="N458" s="144"/>
    </row>
    <row r="459" spans="1:14">
      <c r="A459" s="529" t="str">
        <f>'[11]Depr Exp'!A459</f>
        <v>C3970 CMN Comm Equip, old</v>
      </c>
      <c r="B459" s="529" t="str">
        <f>'[11]Depr Exp'!B459</f>
        <v>C3970 CMN Comm Equip, old-11</v>
      </c>
      <c r="C459" s="529" t="str">
        <f>'[11]Depr Exp'!C459</f>
        <v>403C</v>
      </c>
      <c r="D459" s="529"/>
      <c r="E459" s="530">
        <f>'[11]Depr Exp'!E459</f>
        <v>43434</v>
      </c>
      <c r="F459" s="531">
        <f>'[11]Depr Exp'!F459</f>
        <v>0.04</v>
      </c>
      <c r="G459" s="532" t="str">
        <f>'[11]Depr Exp'!G459</f>
        <v>End of Life</v>
      </c>
      <c r="H459" s="533">
        <f>'[11]Depr Exp'!H459</f>
        <v>0</v>
      </c>
      <c r="I459" s="531">
        <f>'[11]Depr Exp'!I459</f>
        <v>0</v>
      </c>
      <c r="J459" s="532" t="str">
        <f>'[11]Depr Exp'!J459</f>
        <v>End of Life</v>
      </c>
      <c r="K459" s="534">
        <f>'[11]Depr Exp'!K459</f>
        <v>0</v>
      </c>
      <c r="L459" s="533">
        <f>'[11]Depr Exp'!L459</f>
        <v>0</v>
      </c>
      <c r="M459" s="144"/>
      <c r="N459" s="144"/>
    </row>
    <row r="460" spans="1:14">
      <c r="A460" s="529" t="str">
        <f>'[11]Depr Exp'!A460</f>
        <v>C3970 CMN Comm Equip, old</v>
      </c>
      <c r="B460" s="529" t="str">
        <f>'[11]Depr Exp'!B460</f>
        <v>C3970 CMN Comm Equip, old-12</v>
      </c>
      <c r="C460" s="529" t="str">
        <f>'[11]Depr Exp'!C460</f>
        <v>403C</v>
      </c>
      <c r="D460" s="529"/>
      <c r="E460" s="530">
        <f>'[11]Depr Exp'!E460</f>
        <v>43465</v>
      </c>
      <c r="F460" s="531">
        <f>'[11]Depr Exp'!F460</f>
        <v>0</v>
      </c>
      <c r="G460" s="532" t="str">
        <f>'[11]Depr Exp'!G460</f>
        <v>End of Life</v>
      </c>
      <c r="H460" s="533">
        <f>'[11]Depr Exp'!H460</f>
        <v>0</v>
      </c>
      <c r="I460" s="531">
        <f>'[11]Depr Exp'!I460</f>
        <v>0</v>
      </c>
      <c r="J460" s="532" t="str">
        <f>'[11]Depr Exp'!J460</f>
        <v>End of Life</v>
      </c>
      <c r="K460" s="534">
        <f>'[11]Depr Exp'!K460</f>
        <v>0</v>
      </c>
      <c r="L460" s="533">
        <f>'[11]Depr Exp'!L460</f>
        <v>0</v>
      </c>
      <c r="M460" s="144"/>
      <c r="N460" s="144"/>
    </row>
    <row r="461" spans="1:14" ht="15.75" thickBot="1">
      <c r="A461" s="159" t="str">
        <f>'[11]Depr Exp'!A461</f>
        <v>C3970 CMN Comm Equip, old Total</v>
      </c>
      <c r="B461" s="144">
        <f>'[11]Depr Exp'!B461</f>
        <v>0</v>
      </c>
      <c r="C461" s="502" t="str">
        <f>'[11]Depr Exp'!C461</f>
        <v>CGEN</v>
      </c>
      <c r="D461" s="144"/>
      <c r="E461" s="281" t="str">
        <f>'[11]Depr Exp'!E461</f>
        <v>Total</v>
      </c>
      <c r="F461" s="141">
        <f>'[11]Depr Exp'!F461</f>
        <v>0</v>
      </c>
      <c r="G461" s="252">
        <f>'[11]Depr Exp'!G461</f>
        <v>0</v>
      </c>
      <c r="H461" s="522">
        <f>'[11]Depr Exp'!H461</f>
        <v>1197877.1399999999</v>
      </c>
      <c r="I461" s="141">
        <f>'[11]Depr Exp'!I461</f>
        <v>0</v>
      </c>
      <c r="J461" s="252">
        <f>'[11]Depr Exp'!J461</f>
        <v>0</v>
      </c>
      <c r="K461" s="522">
        <f>'[11]Depr Exp'!K461</f>
        <v>0</v>
      </c>
      <c r="L461" s="522">
        <f>'[11]Depr Exp'!L461</f>
        <v>-1197877.1399999999</v>
      </c>
      <c r="M461" s="144"/>
      <c r="N461" s="144"/>
    </row>
    <row r="462" spans="1:14" ht="13.5" thickTop="1">
      <c r="A462" s="529" t="str">
        <f>'[11]Depr Exp'!A462</f>
        <v>C3980 CMN Misc Equipment, new</v>
      </c>
      <c r="B462" s="529" t="str">
        <f>'[11]Depr Exp'!B462</f>
        <v>C3980 CMN Misc Equipment, new-1</v>
      </c>
      <c r="C462" s="529" t="str">
        <f>'[11]Depr Exp'!C462</f>
        <v>403C</v>
      </c>
      <c r="D462" s="529"/>
      <c r="E462" s="530">
        <f>'[11]Depr Exp'!E462</f>
        <v>43131</v>
      </c>
      <c r="F462" s="531">
        <f>'[11]Depr Exp'!F462</f>
        <v>632323.23</v>
      </c>
      <c r="G462" s="541">
        <f>'[11]Depr Exp'!G462</f>
        <v>6.6699999999999995E-2</v>
      </c>
      <c r="H462" s="533">
        <f>'[11]Depr Exp'!H462</f>
        <v>3514.66</v>
      </c>
      <c r="I462" s="531">
        <f>'[11]Depr Exp'!I462</f>
        <v>1057959.6200000001</v>
      </c>
      <c r="J462" s="541">
        <f>'[11]Depr Exp'!J462</f>
        <v>6.6699999999999995E-2</v>
      </c>
      <c r="K462" s="534">
        <f>'[11]Depr Exp'!K462</f>
        <v>-19350.96</v>
      </c>
      <c r="L462" s="533">
        <f>'[11]Depr Exp'!L462</f>
        <v>-22865.62</v>
      </c>
      <c r="M462" s="144"/>
      <c r="N462" s="144"/>
    </row>
    <row r="463" spans="1:14">
      <c r="A463" s="529" t="str">
        <f>'[11]Depr Exp'!A463</f>
        <v>C3980 CMN Misc Equipment, new</v>
      </c>
      <c r="B463" s="529" t="str">
        <f>'[11]Depr Exp'!B463</f>
        <v>C3980 CMN Misc Equipment, new-2</v>
      </c>
      <c r="C463" s="529" t="str">
        <f>'[11]Depr Exp'!C463</f>
        <v>403C</v>
      </c>
      <c r="D463" s="529"/>
      <c r="E463" s="530">
        <f>'[11]Depr Exp'!E463</f>
        <v>43159</v>
      </c>
      <c r="F463" s="531">
        <f>'[11]Depr Exp'!F463</f>
        <v>632323.23</v>
      </c>
      <c r="G463" s="541">
        <f>'[11]Depr Exp'!G463</f>
        <v>6.6699999999999995E-2</v>
      </c>
      <c r="H463" s="533">
        <f>'[11]Depr Exp'!H463</f>
        <v>3514.66</v>
      </c>
      <c r="I463" s="531">
        <f>'[11]Depr Exp'!I463</f>
        <v>1057959.6200000001</v>
      </c>
      <c r="J463" s="541">
        <f>'[11]Depr Exp'!J463</f>
        <v>6.6699999999999995E-2</v>
      </c>
      <c r="K463" s="534">
        <f>'[11]Depr Exp'!K463</f>
        <v>-19350.96</v>
      </c>
      <c r="L463" s="533">
        <f>'[11]Depr Exp'!L463</f>
        <v>-22865.62</v>
      </c>
      <c r="M463" s="144"/>
      <c r="N463" s="144"/>
    </row>
    <row r="464" spans="1:14">
      <c r="A464" s="529" t="str">
        <f>'[11]Depr Exp'!A464</f>
        <v>C3980 CMN Misc Equipment, new</v>
      </c>
      <c r="B464" s="529" t="str">
        <f>'[11]Depr Exp'!B464</f>
        <v>C3980 CMN Misc Equipment, new-3</v>
      </c>
      <c r="C464" s="529" t="str">
        <f>'[11]Depr Exp'!C464</f>
        <v>403C</v>
      </c>
      <c r="D464" s="529"/>
      <c r="E464" s="530">
        <f>'[11]Depr Exp'!E464</f>
        <v>43190</v>
      </c>
      <c r="F464" s="531">
        <f>'[11]Depr Exp'!F464</f>
        <v>632323.23</v>
      </c>
      <c r="G464" s="541">
        <f>'[11]Depr Exp'!G464</f>
        <v>6.6699999999999995E-2</v>
      </c>
      <c r="H464" s="533">
        <f>'[11]Depr Exp'!H464</f>
        <v>3514.66</v>
      </c>
      <c r="I464" s="531">
        <f>'[11]Depr Exp'!I464</f>
        <v>1057959.6200000001</v>
      </c>
      <c r="J464" s="541">
        <f>'[11]Depr Exp'!J464</f>
        <v>6.6699999999999995E-2</v>
      </c>
      <c r="K464" s="534">
        <f>'[11]Depr Exp'!K464</f>
        <v>-19350.96</v>
      </c>
      <c r="L464" s="533">
        <f>'[11]Depr Exp'!L464</f>
        <v>-22865.62</v>
      </c>
      <c r="M464" s="144"/>
      <c r="N464" s="144"/>
    </row>
    <row r="465" spans="1:14">
      <c r="A465" s="529" t="str">
        <f>'[11]Depr Exp'!A465</f>
        <v>C3980 CMN Misc Equipment, new</v>
      </c>
      <c r="B465" s="529" t="str">
        <f>'[11]Depr Exp'!B465</f>
        <v>C3980 CMN Misc Equipment, new-4</v>
      </c>
      <c r="C465" s="529" t="str">
        <f>'[11]Depr Exp'!C465</f>
        <v>403C</v>
      </c>
      <c r="D465" s="529"/>
      <c r="E465" s="530">
        <f>'[11]Depr Exp'!E465</f>
        <v>43220</v>
      </c>
      <c r="F465" s="531">
        <f>'[11]Depr Exp'!F465</f>
        <v>632323.23</v>
      </c>
      <c r="G465" s="541">
        <f>'[11]Depr Exp'!G465</f>
        <v>6.6699999999999995E-2</v>
      </c>
      <c r="H465" s="533">
        <f>'[11]Depr Exp'!H465</f>
        <v>3514.66</v>
      </c>
      <c r="I465" s="531">
        <f>'[11]Depr Exp'!I465</f>
        <v>1057959.6200000001</v>
      </c>
      <c r="J465" s="541">
        <f>'[11]Depr Exp'!J465</f>
        <v>6.6699999999999995E-2</v>
      </c>
      <c r="K465" s="534">
        <f>'[11]Depr Exp'!K465</f>
        <v>-19350.96</v>
      </c>
      <c r="L465" s="533">
        <f>'[11]Depr Exp'!L465</f>
        <v>-22865.62</v>
      </c>
      <c r="M465" s="144"/>
      <c r="N465" s="144"/>
    </row>
    <row r="466" spans="1:14">
      <c r="A466" s="529" t="str">
        <f>'[11]Depr Exp'!A466</f>
        <v>C3980 CMN Misc Equipment, new</v>
      </c>
      <c r="B466" s="529" t="str">
        <f>'[11]Depr Exp'!B466</f>
        <v>C3980 CMN Misc Equipment, new-5</v>
      </c>
      <c r="C466" s="529" t="str">
        <f>'[11]Depr Exp'!C466</f>
        <v>403C</v>
      </c>
      <c r="D466" s="529"/>
      <c r="E466" s="530">
        <f>'[11]Depr Exp'!E466</f>
        <v>43251</v>
      </c>
      <c r="F466" s="531">
        <f>'[11]Depr Exp'!F466</f>
        <v>632323.23</v>
      </c>
      <c r="G466" s="541">
        <f>'[11]Depr Exp'!G466</f>
        <v>6.6699999999999995E-2</v>
      </c>
      <c r="H466" s="533">
        <f>'[11]Depr Exp'!H466</f>
        <v>3514.66</v>
      </c>
      <c r="I466" s="531">
        <f>'[11]Depr Exp'!I466</f>
        <v>1057959.6200000001</v>
      </c>
      <c r="J466" s="541">
        <f>'[11]Depr Exp'!J466</f>
        <v>6.6699999999999995E-2</v>
      </c>
      <c r="K466" s="534">
        <f>'[11]Depr Exp'!K466</f>
        <v>-19350.96</v>
      </c>
      <c r="L466" s="533">
        <f>'[11]Depr Exp'!L466</f>
        <v>-22865.62</v>
      </c>
      <c r="M466" s="144"/>
      <c r="N466" s="144"/>
    </row>
    <row r="467" spans="1:14">
      <c r="A467" s="529" t="str">
        <f>'[11]Depr Exp'!A467</f>
        <v>C3980 CMN Misc Equipment, new</v>
      </c>
      <c r="B467" s="529" t="str">
        <f>'[11]Depr Exp'!B467</f>
        <v>C3980 CMN Misc Equipment, new-6</v>
      </c>
      <c r="C467" s="529" t="str">
        <f>'[11]Depr Exp'!C467</f>
        <v>403C</v>
      </c>
      <c r="D467" s="529"/>
      <c r="E467" s="530">
        <f>'[11]Depr Exp'!E467</f>
        <v>43281</v>
      </c>
      <c r="F467" s="531">
        <f>'[11]Depr Exp'!F467</f>
        <v>632323.23</v>
      </c>
      <c r="G467" s="541">
        <f>'[11]Depr Exp'!G467</f>
        <v>6.6699999999999995E-2</v>
      </c>
      <c r="H467" s="533">
        <f>'[11]Depr Exp'!H467</f>
        <v>3514.66</v>
      </c>
      <c r="I467" s="531">
        <f>'[11]Depr Exp'!I467</f>
        <v>1057959.6200000001</v>
      </c>
      <c r="J467" s="541">
        <f>'[11]Depr Exp'!J467</f>
        <v>6.6699999999999995E-2</v>
      </c>
      <c r="K467" s="534">
        <f>'[11]Depr Exp'!K467</f>
        <v>-19350.96</v>
      </c>
      <c r="L467" s="533">
        <f>'[11]Depr Exp'!L467</f>
        <v>-22865.62</v>
      </c>
      <c r="M467" s="144"/>
      <c r="N467" s="144"/>
    </row>
    <row r="468" spans="1:14">
      <c r="A468" s="529" t="str">
        <f>'[11]Depr Exp'!A468</f>
        <v>C3980 CMN Misc Equipment, new</v>
      </c>
      <c r="B468" s="529" t="str">
        <f>'[11]Depr Exp'!B468</f>
        <v>C3980 CMN Misc Equipment, new-7</v>
      </c>
      <c r="C468" s="529" t="str">
        <f>'[11]Depr Exp'!C468</f>
        <v>403C</v>
      </c>
      <c r="D468" s="529"/>
      <c r="E468" s="530">
        <f>'[11]Depr Exp'!E468</f>
        <v>43312</v>
      </c>
      <c r="F468" s="531">
        <f>'[11]Depr Exp'!F468</f>
        <v>1057959.6200000001</v>
      </c>
      <c r="G468" s="541">
        <f>'[11]Depr Exp'!G468</f>
        <v>6.6699999999999995E-2</v>
      </c>
      <c r="H468" s="533">
        <f>'[11]Depr Exp'!H468</f>
        <v>3672.49</v>
      </c>
      <c r="I468" s="531">
        <f>'[11]Depr Exp'!I468</f>
        <v>1057959.6200000001</v>
      </c>
      <c r="J468" s="541">
        <f>'[11]Depr Exp'!J468</f>
        <v>6.6699999999999995E-2</v>
      </c>
      <c r="K468" s="534">
        <f>'[11]Depr Exp'!K468</f>
        <v>-19350.96</v>
      </c>
      <c r="L468" s="533">
        <f>'[11]Depr Exp'!L468</f>
        <v>-23023.45</v>
      </c>
      <c r="M468" s="144"/>
      <c r="N468" s="144"/>
    </row>
    <row r="469" spans="1:14">
      <c r="A469" s="529" t="str">
        <f>'[11]Depr Exp'!A469</f>
        <v>C3980 CMN Misc Equipment, new</v>
      </c>
      <c r="B469" s="529" t="str">
        <f>'[11]Depr Exp'!B469</f>
        <v>C3980 CMN Misc Equipment, new-8</v>
      </c>
      <c r="C469" s="529" t="str">
        <f>'[11]Depr Exp'!C469</f>
        <v>403C</v>
      </c>
      <c r="D469" s="529"/>
      <c r="E469" s="530">
        <f>'[11]Depr Exp'!E469</f>
        <v>43343</v>
      </c>
      <c r="F469" s="531">
        <f>'[11]Depr Exp'!F469</f>
        <v>1057959.6200000001</v>
      </c>
      <c r="G469" s="541">
        <f>'[11]Depr Exp'!G469</f>
        <v>6.6699999999999995E-2</v>
      </c>
      <c r="H469" s="533">
        <f>'[11]Depr Exp'!H469</f>
        <v>-44582.41</v>
      </c>
      <c r="I469" s="531">
        <f>'[11]Depr Exp'!I469</f>
        <v>1057959.6200000001</v>
      </c>
      <c r="J469" s="541">
        <f>'[11]Depr Exp'!J469</f>
        <v>6.6699999999999995E-2</v>
      </c>
      <c r="K469" s="534">
        <f>'[11]Depr Exp'!K469</f>
        <v>-19350.96</v>
      </c>
      <c r="L469" s="533">
        <f>'[11]Depr Exp'!L469</f>
        <v>25231.45</v>
      </c>
      <c r="M469" s="144"/>
      <c r="N469" s="144"/>
    </row>
    <row r="470" spans="1:14">
      <c r="A470" s="529" t="str">
        <f>'[11]Depr Exp'!A470</f>
        <v>C3980 CMN Misc Equipment, new</v>
      </c>
      <c r="B470" s="529" t="str">
        <f>'[11]Depr Exp'!B470</f>
        <v>C3980 CMN Misc Equipment, new-9</v>
      </c>
      <c r="C470" s="529" t="str">
        <f>'[11]Depr Exp'!C470</f>
        <v>403C</v>
      </c>
      <c r="D470" s="529"/>
      <c r="E470" s="530">
        <f>'[11]Depr Exp'!E470</f>
        <v>43373</v>
      </c>
      <c r="F470" s="531">
        <f>'[11]Depr Exp'!F470</f>
        <v>1057959.6200000001</v>
      </c>
      <c r="G470" s="541">
        <f>'[11]Depr Exp'!G470</f>
        <v>6.6699999999999995E-2</v>
      </c>
      <c r="H470" s="533">
        <f>'[11]Depr Exp'!H470</f>
        <v>-19350.96</v>
      </c>
      <c r="I470" s="531">
        <f>'[11]Depr Exp'!I470</f>
        <v>1057959.6200000001</v>
      </c>
      <c r="J470" s="541">
        <f>'[11]Depr Exp'!J470</f>
        <v>6.6699999999999995E-2</v>
      </c>
      <c r="K470" s="534">
        <f>'[11]Depr Exp'!K470</f>
        <v>-19350.96</v>
      </c>
      <c r="L470" s="533">
        <f>'[11]Depr Exp'!L470</f>
        <v>0</v>
      </c>
      <c r="M470" s="144"/>
      <c r="N470" s="144"/>
    </row>
    <row r="471" spans="1:14">
      <c r="A471" s="529" t="str">
        <f>'[11]Depr Exp'!A471</f>
        <v>C3980 CMN Misc Equipment, new</v>
      </c>
      <c r="B471" s="529" t="str">
        <f>'[11]Depr Exp'!B471</f>
        <v>C3980 CMN Misc Equipment, new-10</v>
      </c>
      <c r="C471" s="529" t="str">
        <f>'[11]Depr Exp'!C471</f>
        <v>403C</v>
      </c>
      <c r="D471" s="529"/>
      <c r="E471" s="530">
        <f>'[11]Depr Exp'!E471</f>
        <v>43404</v>
      </c>
      <c r="F471" s="531">
        <f>'[11]Depr Exp'!F471</f>
        <v>1057959.6200000001</v>
      </c>
      <c r="G471" s="541">
        <f>'[11]Depr Exp'!G471</f>
        <v>6.6699999999999995E-2</v>
      </c>
      <c r="H471" s="533">
        <f>'[11]Depr Exp'!H471</f>
        <v>-19350.96</v>
      </c>
      <c r="I471" s="531">
        <f>'[11]Depr Exp'!I471</f>
        <v>1057959.6200000001</v>
      </c>
      <c r="J471" s="541">
        <f>'[11]Depr Exp'!J471</f>
        <v>6.6699999999999995E-2</v>
      </c>
      <c r="K471" s="534">
        <f>'[11]Depr Exp'!K471</f>
        <v>-19350.96</v>
      </c>
      <c r="L471" s="533">
        <f>'[11]Depr Exp'!L471</f>
        <v>0</v>
      </c>
      <c r="M471" s="144"/>
      <c r="N471" s="144"/>
    </row>
    <row r="472" spans="1:14">
      <c r="A472" s="529" t="str">
        <f>'[11]Depr Exp'!A472</f>
        <v>C3980 CMN Misc Equipment, new</v>
      </c>
      <c r="B472" s="529" t="str">
        <f>'[11]Depr Exp'!B472</f>
        <v>C3980 CMN Misc Equipment, new-11</v>
      </c>
      <c r="C472" s="529" t="str">
        <f>'[11]Depr Exp'!C472</f>
        <v>403C</v>
      </c>
      <c r="D472" s="529"/>
      <c r="E472" s="530">
        <f>'[11]Depr Exp'!E472</f>
        <v>43434</v>
      </c>
      <c r="F472" s="531">
        <f>'[11]Depr Exp'!F472</f>
        <v>1057959.6200000001</v>
      </c>
      <c r="G472" s="541">
        <f>'[11]Depr Exp'!G472</f>
        <v>6.6699999999999995E-2</v>
      </c>
      <c r="H472" s="533">
        <f>'[11]Depr Exp'!H472</f>
        <v>-19350.96</v>
      </c>
      <c r="I472" s="531">
        <f>'[11]Depr Exp'!I472</f>
        <v>1057959.6200000001</v>
      </c>
      <c r="J472" s="541">
        <f>'[11]Depr Exp'!J472</f>
        <v>6.6699999999999995E-2</v>
      </c>
      <c r="K472" s="534">
        <f>'[11]Depr Exp'!K472</f>
        <v>-19350.96</v>
      </c>
      <c r="L472" s="533">
        <f>'[11]Depr Exp'!L472</f>
        <v>0</v>
      </c>
      <c r="M472" s="144"/>
      <c r="N472" s="144"/>
    </row>
    <row r="473" spans="1:14">
      <c r="A473" s="529" t="str">
        <f>'[11]Depr Exp'!A473</f>
        <v>C3980 CMN Misc Equipment, new</v>
      </c>
      <c r="B473" s="529" t="str">
        <f>'[11]Depr Exp'!B473</f>
        <v>C3980 CMN Misc Equipment, new-12</v>
      </c>
      <c r="C473" s="529" t="str">
        <f>'[11]Depr Exp'!C473</f>
        <v>403C</v>
      </c>
      <c r="D473" s="529"/>
      <c r="E473" s="530">
        <f>'[11]Depr Exp'!E473</f>
        <v>43465</v>
      </c>
      <c r="F473" s="531">
        <f>'[11]Depr Exp'!F473</f>
        <v>1057959.6200000001</v>
      </c>
      <c r="G473" s="541">
        <f>'[11]Depr Exp'!G473</f>
        <v>6.6699999999999995E-2</v>
      </c>
      <c r="H473" s="533">
        <f>'[11]Depr Exp'!H473</f>
        <v>-19350.96</v>
      </c>
      <c r="I473" s="531">
        <f>'[11]Depr Exp'!I473</f>
        <v>1057959.6200000001</v>
      </c>
      <c r="J473" s="541">
        <f>'[11]Depr Exp'!J473</f>
        <v>6.6699999999999995E-2</v>
      </c>
      <c r="K473" s="534">
        <f>'[11]Depr Exp'!K473</f>
        <v>-19350.96</v>
      </c>
      <c r="L473" s="533">
        <f>'[11]Depr Exp'!L473</f>
        <v>0</v>
      </c>
      <c r="M473" s="144"/>
      <c r="N473" s="144"/>
    </row>
    <row r="474" spans="1:14" ht="15.75" thickBot="1">
      <c r="A474" s="159" t="str">
        <f>'[11]Depr Exp'!A474</f>
        <v>C3980 CMN Misc Equipment, new Total</v>
      </c>
      <c r="B474" s="144">
        <f>'[11]Depr Exp'!B474</f>
        <v>0</v>
      </c>
      <c r="C474" s="502" t="str">
        <f>'[11]Depr Exp'!C474</f>
        <v>CGEN</v>
      </c>
      <c r="D474" s="144"/>
      <c r="E474" s="281" t="str">
        <f>'[11]Depr Exp'!E474</f>
        <v>Total</v>
      </c>
      <c r="F474" s="141">
        <f>'[11]Depr Exp'!F474</f>
        <v>0</v>
      </c>
      <c r="G474" s="252">
        <f>'[11]Depr Exp'!G474</f>
        <v>0</v>
      </c>
      <c r="H474" s="522">
        <f>'[11]Depr Exp'!H474</f>
        <v>-97225.799999999988</v>
      </c>
      <c r="I474" s="141">
        <f>'[11]Depr Exp'!I474</f>
        <v>0</v>
      </c>
      <c r="J474" s="252">
        <f>'[11]Depr Exp'!J474</f>
        <v>0</v>
      </c>
      <c r="K474" s="522">
        <f>'[11]Depr Exp'!K474</f>
        <v>-232211.51999999993</v>
      </c>
      <c r="L474" s="522">
        <f>'[11]Depr Exp'!L474</f>
        <v>-134985.72</v>
      </c>
      <c r="M474" s="144"/>
      <c r="N474" s="144"/>
    </row>
    <row r="475" spans="1:14" ht="13.5" thickTop="1">
      <c r="A475" s="529" t="str">
        <f>'[11]Depr Exp'!A475</f>
        <v>C3980 CMN Misc Equipment, old</v>
      </c>
      <c r="B475" s="529" t="str">
        <f>'[11]Depr Exp'!B475</f>
        <v>C3980 CMN Misc Equipment, old-1</v>
      </c>
      <c r="C475" s="529" t="str">
        <f>'[11]Depr Exp'!C475</f>
        <v>403C</v>
      </c>
      <c r="D475" s="529"/>
      <c r="E475" s="530">
        <f>'[11]Depr Exp'!E475</f>
        <v>43131</v>
      </c>
      <c r="F475" s="531">
        <f>'[11]Depr Exp'!F475</f>
        <v>161435.57999999999</v>
      </c>
      <c r="G475" s="532" t="str">
        <f>'[11]Depr Exp'!G475</f>
        <v>End of Life</v>
      </c>
      <c r="H475" s="533">
        <f>'[11]Depr Exp'!H475</f>
        <v>2690.59</v>
      </c>
      <c r="I475" s="531">
        <f>'[11]Depr Exp'!I475</f>
        <v>0</v>
      </c>
      <c r="J475" s="532" t="str">
        <f>'[11]Depr Exp'!J475</f>
        <v>End of Life</v>
      </c>
      <c r="K475" s="534">
        <f>'[11]Depr Exp'!K475</f>
        <v>0</v>
      </c>
      <c r="L475" s="533">
        <f>'[11]Depr Exp'!L475</f>
        <v>-2690.59</v>
      </c>
      <c r="M475" s="144"/>
      <c r="N475" s="144"/>
    </row>
    <row r="476" spans="1:14">
      <c r="A476" s="529" t="str">
        <f>'[11]Depr Exp'!A476</f>
        <v>C3980 CMN Misc Equipment, old</v>
      </c>
      <c r="B476" s="529" t="str">
        <f>'[11]Depr Exp'!B476</f>
        <v>C3980 CMN Misc Equipment, old-2</v>
      </c>
      <c r="C476" s="529" t="str">
        <f>'[11]Depr Exp'!C476</f>
        <v>403C</v>
      </c>
      <c r="D476" s="529"/>
      <c r="E476" s="530">
        <f>'[11]Depr Exp'!E476</f>
        <v>43159</v>
      </c>
      <c r="F476" s="531">
        <f>'[11]Depr Exp'!F476</f>
        <v>158744.99</v>
      </c>
      <c r="G476" s="532" t="str">
        <f>'[11]Depr Exp'!G476</f>
        <v>End of Life</v>
      </c>
      <c r="H476" s="533">
        <f>'[11]Depr Exp'!H476</f>
        <v>2690.59</v>
      </c>
      <c r="I476" s="531">
        <f>'[11]Depr Exp'!I476</f>
        <v>0</v>
      </c>
      <c r="J476" s="532" t="str">
        <f>'[11]Depr Exp'!J476</f>
        <v>End of Life</v>
      </c>
      <c r="K476" s="534">
        <f>'[11]Depr Exp'!K476</f>
        <v>0</v>
      </c>
      <c r="L476" s="533">
        <f>'[11]Depr Exp'!L476</f>
        <v>-2690.59</v>
      </c>
      <c r="M476" s="144"/>
      <c r="N476" s="144"/>
    </row>
    <row r="477" spans="1:14">
      <c r="A477" s="529" t="str">
        <f>'[11]Depr Exp'!A477</f>
        <v>C3980 CMN Misc Equipment, old</v>
      </c>
      <c r="B477" s="529" t="str">
        <f>'[11]Depr Exp'!B477</f>
        <v>C3980 CMN Misc Equipment, old-3</v>
      </c>
      <c r="C477" s="529" t="str">
        <f>'[11]Depr Exp'!C477</f>
        <v>403C</v>
      </c>
      <c r="D477" s="529"/>
      <c r="E477" s="530">
        <f>'[11]Depr Exp'!E477</f>
        <v>43190</v>
      </c>
      <c r="F477" s="531">
        <f>'[11]Depr Exp'!F477</f>
        <v>156054.39999999999</v>
      </c>
      <c r="G477" s="532" t="str">
        <f>'[11]Depr Exp'!G477</f>
        <v>End of Life</v>
      </c>
      <c r="H477" s="533">
        <f>'[11]Depr Exp'!H477</f>
        <v>2690.59</v>
      </c>
      <c r="I477" s="531">
        <f>'[11]Depr Exp'!I477</f>
        <v>0</v>
      </c>
      <c r="J477" s="532" t="str">
        <f>'[11]Depr Exp'!J477</f>
        <v>End of Life</v>
      </c>
      <c r="K477" s="534">
        <f>'[11]Depr Exp'!K477</f>
        <v>0</v>
      </c>
      <c r="L477" s="533">
        <f>'[11]Depr Exp'!L477</f>
        <v>-2690.59</v>
      </c>
      <c r="M477" s="144"/>
      <c r="N477" s="144"/>
    </row>
    <row r="478" spans="1:14">
      <c r="A478" s="529" t="str">
        <f>'[11]Depr Exp'!A478</f>
        <v>C3980 CMN Misc Equipment, old</v>
      </c>
      <c r="B478" s="529" t="str">
        <f>'[11]Depr Exp'!B478</f>
        <v>C3980 CMN Misc Equipment, old-4</v>
      </c>
      <c r="C478" s="529" t="str">
        <f>'[11]Depr Exp'!C478</f>
        <v>403C</v>
      </c>
      <c r="D478" s="529"/>
      <c r="E478" s="530">
        <f>'[11]Depr Exp'!E478</f>
        <v>43220</v>
      </c>
      <c r="F478" s="531">
        <f>'[11]Depr Exp'!F478</f>
        <v>153363.81</v>
      </c>
      <c r="G478" s="532" t="str">
        <f>'[11]Depr Exp'!G478</f>
        <v>End of Life</v>
      </c>
      <c r="H478" s="533">
        <f>'[11]Depr Exp'!H478</f>
        <v>2690.59</v>
      </c>
      <c r="I478" s="531">
        <f>'[11]Depr Exp'!I478</f>
        <v>0</v>
      </c>
      <c r="J478" s="532" t="str">
        <f>'[11]Depr Exp'!J478</f>
        <v>End of Life</v>
      </c>
      <c r="K478" s="534">
        <f>'[11]Depr Exp'!K478</f>
        <v>0</v>
      </c>
      <c r="L478" s="533">
        <f>'[11]Depr Exp'!L478</f>
        <v>-2690.59</v>
      </c>
      <c r="M478" s="144"/>
      <c r="N478" s="144"/>
    </row>
    <row r="479" spans="1:14">
      <c r="A479" s="529" t="str">
        <f>'[11]Depr Exp'!A479</f>
        <v>C3980 CMN Misc Equipment, old</v>
      </c>
      <c r="B479" s="529" t="str">
        <f>'[11]Depr Exp'!B479</f>
        <v>C3980 CMN Misc Equipment, old-5</v>
      </c>
      <c r="C479" s="529" t="str">
        <f>'[11]Depr Exp'!C479</f>
        <v>403C</v>
      </c>
      <c r="D479" s="529"/>
      <c r="E479" s="530">
        <f>'[11]Depr Exp'!E479</f>
        <v>43251</v>
      </c>
      <c r="F479" s="531">
        <f>'[11]Depr Exp'!F479</f>
        <v>150673.22</v>
      </c>
      <c r="G479" s="532" t="str">
        <f>'[11]Depr Exp'!G479</f>
        <v>End of Life</v>
      </c>
      <c r="H479" s="533">
        <f>'[11]Depr Exp'!H479</f>
        <v>2690.59</v>
      </c>
      <c r="I479" s="531">
        <f>'[11]Depr Exp'!I479</f>
        <v>0</v>
      </c>
      <c r="J479" s="532" t="str">
        <f>'[11]Depr Exp'!J479</f>
        <v>End of Life</v>
      </c>
      <c r="K479" s="534">
        <f>'[11]Depr Exp'!K479</f>
        <v>0</v>
      </c>
      <c r="L479" s="533">
        <f>'[11]Depr Exp'!L479</f>
        <v>-2690.59</v>
      </c>
      <c r="M479" s="144"/>
      <c r="N479" s="144"/>
    </row>
    <row r="480" spans="1:14">
      <c r="A480" s="529" t="str">
        <f>'[11]Depr Exp'!A480</f>
        <v>C3980 CMN Misc Equipment, old</v>
      </c>
      <c r="B480" s="529" t="str">
        <f>'[11]Depr Exp'!B480</f>
        <v>C3980 CMN Misc Equipment, old-6</v>
      </c>
      <c r="C480" s="529" t="str">
        <f>'[11]Depr Exp'!C480</f>
        <v>403C</v>
      </c>
      <c r="D480" s="529"/>
      <c r="E480" s="530">
        <f>'[11]Depr Exp'!E480</f>
        <v>43281</v>
      </c>
      <c r="F480" s="531">
        <f>'[11]Depr Exp'!F480</f>
        <v>147982.63</v>
      </c>
      <c r="G480" s="532" t="str">
        <f>'[11]Depr Exp'!G480</f>
        <v>End of Life</v>
      </c>
      <c r="H480" s="533">
        <f>'[11]Depr Exp'!H480</f>
        <v>2690.59</v>
      </c>
      <c r="I480" s="531">
        <f>'[11]Depr Exp'!I480</f>
        <v>0</v>
      </c>
      <c r="J480" s="532" t="str">
        <f>'[11]Depr Exp'!J480</f>
        <v>End of Life</v>
      </c>
      <c r="K480" s="534">
        <f>'[11]Depr Exp'!K480</f>
        <v>0</v>
      </c>
      <c r="L480" s="533">
        <f>'[11]Depr Exp'!L480</f>
        <v>-2690.59</v>
      </c>
      <c r="M480" s="144"/>
      <c r="N480" s="144"/>
    </row>
    <row r="481" spans="1:14">
      <c r="A481" s="529" t="str">
        <f>'[11]Depr Exp'!A481</f>
        <v>C3980 CMN Misc Equipment, old</v>
      </c>
      <c r="B481" s="529" t="str">
        <f>'[11]Depr Exp'!B481</f>
        <v>C3980 CMN Misc Equipment, old-7</v>
      </c>
      <c r="C481" s="529" t="str">
        <f>'[11]Depr Exp'!C481</f>
        <v>403C</v>
      </c>
      <c r="D481" s="529"/>
      <c r="E481" s="530">
        <f>'[11]Depr Exp'!E481</f>
        <v>43312</v>
      </c>
      <c r="F481" s="531">
        <f>'[11]Depr Exp'!F481</f>
        <v>-0.01</v>
      </c>
      <c r="G481" s="532" t="str">
        <f>'[11]Depr Exp'!G481</f>
        <v>End of Life</v>
      </c>
      <c r="H481" s="533">
        <f>'[11]Depr Exp'!H481</f>
        <v>0</v>
      </c>
      <c r="I481" s="531">
        <f>'[11]Depr Exp'!I481</f>
        <v>0</v>
      </c>
      <c r="J481" s="532" t="str">
        <f>'[11]Depr Exp'!J481</f>
        <v>End of Life</v>
      </c>
      <c r="K481" s="534">
        <f>'[11]Depr Exp'!K481</f>
        <v>0</v>
      </c>
      <c r="L481" s="533">
        <f>'[11]Depr Exp'!L481</f>
        <v>0</v>
      </c>
      <c r="M481" s="144"/>
      <c r="N481" s="144"/>
    </row>
    <row r="482" spans="1:14">
      <c r="A482" s="529" t="str">
        <f>'[11]Depr Exp'!A482</f>
        <v>C3980 CMN Misc Equipment, old</v>
      </c>
      <c r="B482" s="529" t="str">
        <f>'[11]Depr Exp'!B482</f>
        <v>C3980 CMN Misc Equipment, old-8</v>
      </c>
      <c r="C482" s="529" t="str">
        <f>'[11]Depr Exp'!C482</f>
        <v>403C</v>
      </c>
      <c r="D482" s="529"/>
      <c r="E482" s="530">
        <f>'[11]Depr Exp'!E482</f>
        <v>43343</v>
      </c>
      <c r="F482" s="531">
        <f>'[11]Depr Exp'!F482</f>
        <v>-0.01</v>
      </c>
      <c r="G482" s="532" t="str">
        <f>'[11]Depr Exp'!G482</f>
        <v>End of Life</v>
      </c>
      <c r="H482" s="533">
        <f>'[11]Depr Exp'!H482</f>
        <v>0</v>
      </c>
      <c r="I482" s="531">
        <f>'[11]Depr Exp'!I482</f>
        <v>0</v>
      </c>
      <c r="J482" s="532" t="str">
        <f>'[11]Depr Exp'!J482</f>
        <v>End of Life</v>
      </c>
      <c r="K482" s="534">
        <f>'[11]Depr Exp'!K482</f>
        <v>0</v>
      </c>
      <c r="L482" s="533">
        <f>'[11]Depr Exp'!L482</f>
        <v>0</v>
      </c>
      <c r="M482" s="144"/>
      <c r="N482" s="144"/>
    </row>
    <row r="483" spans="1:14">
      <c r="A483" s="529" t="str">
        <f>'[11]Depr Exp'!A483</f>
        <v>C3980 CMN Misc Equipment, old</v>
      </c>
      <c r="B483" s="529" t="str">
        <f>'[11]Depr Exp'!B483</f>
        <v>C3980 CMN Misc Equipment, old-9</v>
      </c>
      <c r="C483" s="529" t="str">
        <f>'[11]Depr Exp'!C483</f>
        <v>403C</v>
      </c>
      <c r="D483" s="529"/>
      <c r="E483" s="530">
        <f>'[11]Depr Exp'!E483</f>
        <v>43373</v>
      </c>
      <c r="F483" s="531">
        <f>'[11]Depr Exp'!F483</f>
        <v>-0.01</v>
      </c>
      <c r="G483" s="532" t="str">
        <f>'[11]Depr Exp'!G483</f>
        <v>End of Life</v>
      </c>
      <c r="H483" s="533">
        <f>'[11]Depr Exp'!H483</f>
        <v>0</v>
      </c>
      <c r="I483" s="531">
        <f>'[11]Depr Exp'!I483</f>
        <v>0</v>
      </c>
      <c r="J483" s="532" t="str">
        <f>'[11]Depr Exp'!J483</f>
        <v>End of Life</v>
      </c>
      <c r="K483" s="534">
        <f>'[11]Depr Exp'!K483</f>
        <v>0</v>
      </c>
      <c r="L483" s="533">
        <f>'[11]Depr Exp'!L483</f>
        <v>0</v>
      </c>
      <c r="M483" s="144"/>
      <c r="N483" s="144"/>
    </row>
    <row r="484" spans="1:14">
      <c r="A484" s="529" t="str">
        <f>'[11]Depr Exp'!A484</f>
        <v>C3980 CMN Misc Equipment, old</v>
      </c>
      <c r="B484" s="529" t="str">
        <f>'[11]Depr Exp'!B484</f>
        <v>C3980 CMN Misc Equipment, old-10</v>
      </c>
      <c r="C484" s="529" t="str">
        <f>'[11]Depr Exp'!C484</f>
        <v>403C</v>
      </c>
      <c r="D484" s="529"/>
      <c r="E484" s="530">
        <f>'[11]Depr Exp'!E484</f>
        <v>43404</v>
      </c>
      <c r="F484" s="531">
        <f>'[11]Depr Exp'!F484</f>
        <v>-0.01</v>
      </c>
      <c r="G484" s="532" t="str">
        <f>'[11]Depr Exp'!G484</f>
        <v>End of Life</v>
      </c>
      <c r="H484" s="533">
        <f>'[11]Depr Exp'!H484</f>
        <v>0</v>
      </c>
      <c r="I484" s="531">
        <f>'[11]Depr Exp'!I484</f>
        <v>0</v>
      </c>
      <c r="J484" s="532" t="str">
        <f>'[11]Depr Exp'!J484</f>
        <v>End of Life</v>
      </c>
      <c r="K484" s="534">
        <f>'[11]Depr Exp'!K484</f>
        <v>0</v>
      </c>
      <c r="L484" s="533">
        <f>'[11]Depr Exp'!L484</f>
        <v>0</v>
      </c>
      <c r="M484" s="144"/>
      <c r="N484" s="144"/>
    </row>
    <row r="485" spans="1:14">
      <c r="A485" s="529" t="str">
        <f>'[11]Depr Exp'!A485</f>
        <v>C3980 CMN Misc Equipment, old</v>
      </c>
      <c r="B485" s="529" t="str">
        <f>'[11]Depr Exp'!B485</f>
        <v>C3980 CMN Misc Equipment, old-11</v>
      </c>
      <c r="C485" s="529" t="str">
        <f>'[11]Depr Exp'!C485</f>
        <v>403C</v>
      </c>
      <c r="D485" s="529"/>
      <c r="E485" s="530">
        <f>'[11]Depr Exp'!E485</f>
        <v>43434</v>
      </c>
      <c r="F485" s="531">
        <f>'[11]Depr Exp'!F485</f>
        <v>-0.01</v>
      </c>
      <c r="G485" s="532" t="str">
        <f>'[11]Depr Exp'!G485</f>
        <v>End of Life</v>
      </c>
      <c r="H485" s="533">
        <f>'[11]Depr Exp'!H485</f>
        <v>0</v>
      </c>
      <c r="I485" s="531">
        <f>'[11]Depr Exp'!I485</f>
        <v>0</v>
      </c>
      <c r="J485" s="532" t="str">
        <f>'[11]Depr Exp'!J485</f>
        <v>End of Life</v>
      </c>
      <c r="K485" s="534">
        <f>'[11]Depr Exp'!K485</f>
        <v>0</v>
      </c>
      <c r="L485" s="533">
        <f>'[11]Depr Exp'!L485</f>
        <v>0</v>
      </c>
      <c r="M485" s="144"/>
      <c r="N485" s="144"/>
    </row>
    <row r="486" spans="1:14">
      <c r="A486" s="529" t="str">
        <f>'[11]Depr Exp'!A486</f>
        <v>C3980 CMN Misc Equipment, old</v>
      </c>
      <c r="B486" s="529" t="str">
        <f>'[11]Depr Exp'!B486</f>
        <v>C3980 CMN Misc Equipment, old-12</v>
      </c>
      <c r="C486" s="529" t="str">
        <f>'[11]Depr Exp'!C486</f>
        <v>403C</v>
      </c>
      <c r="D486" s="529"/>
      <c r="E486" s="530">
        <f>'[11]Depr Exp'!E486</f>
        <v>43465</v>
      </c>
      <c r="F486" s="531">
        <f>'[11]Depr Exp'!F486</f>
        <v>-0.01</v>
      </c>
      <c r="G486" s="532" t="str">
        <f>'[11]Depr Exp'!G486</f>
        <v>End of Life</v>
      </c>
      <c r="H486" s="533">
        <f>'[11]Depr Exp'!H486</f>
        <v>0</v>
      </c>
      <c r="I486" s="531">
        <f>'[11]Depr Exp'!I486</f>
        <v>0</v>
      </c>
      <c r="J486" s="532" t="str">
        <f>'[11]Depr Exp'!J486</f>
        <v>End of Life</v>
      </c>
      <c r="K486" s="534">
        <f>'[11]Depr Exp'!K486</f>
        <v>0</v>
      </c>
      <c r="L486" s="533">
        <f>'[11]Depr Exp'!L486</f>
        <v>0</v>
      </c>
      <c r="M486" s="144"/>
      <c r="N486" s="144"/>
    </row>
    <row r="487" spans="1:14" ht="15.75" thickBot="1">
      <c r="A487" s="159" t="str">
        <f>'[11]Depr Exp'!A487</f>
        <v>C3980 CMN Misc Equipment, old Total</v>
      </c>
      <c r="B487" s="144">
        <f>'[11]Depr Exp'!B487</f>
        <v>0</v>
      </c>
      <c r="C487" s="502" t="str">
        <f>'[11]Depr Exp'!C487</f>
        <v>CGEN</v>
      </c>
      <c r="D487" s="144"/>
      <c r="E487" s="281" t="str">
        <f>'[11]Depr Exp'!E487</f>
        <v>Total</v>
      </c>
      <c r="F487" s="141">
        <f>'[11]Depr Exp'!F487</f>
        <v>0</v>
      </c>
      <c r="G487" s="252">
        <f>'[11]Depr Exp'!G487</f>
        <v>0</v>
      </c>
      <c r="H487" s="522">
        <f>'[11]Depr Exp'!H487</f>
        <v>16143.54</v>
      </c>
      <c r="I487" s="141">
        <f>'[11]Depr Exp'!I487</f>
        <v>0</v>
      </c>
      <c r="J487" s="252">
        <f>'[11]Depr Exp'!J487</f>
        <v>0</v>
      </c>
      <c r="K487" s="522">
        <f>'[11]Depr Exp'!K487</f>
        <v>0</v>
      </c>
      <c r="L487" s="522">
        <f>'[11]Depr Exp'!L487</f>
        <v>-16143.54</v>
      </c>
      <c r="M487" s="144"/>
      <c r="N487" s="144"/>
    </row>
    <row r="488" spans="1:14" ht="13.5" thickTop="1">
      <c r="A488" s="258" t="str">
        <f>'[11]Depr Exp'!A488</f>
        <v xml:space="preserve">C399 CMN ARO General Plant </v>
      </c>
      <c r="B488" s="258" t="str">
        <f>'[11]Depr Exp'!B488</f>
        <v>C399 CMN ARO General Plant -1</v>
      </c>
      <c r="C488" s="258" t="str">
        <f>'[11]Depr Exp'!C488</f>
        <v>403.1C</v>
      </c>
      <c r="D488" s="258"/>
      <c r="E488" s="279">
        <f>'[11]Depr Exp'!E488</f>
        <v>43131</v>
      </c>
      <c r="F488" s="517">
        <f>'[11]Depr Exp'!F488</f>
        <v>0</v>
      </c>
      <c r="G488" s="518">
        <f>'[11]Depr Exp'!G488</f>
        <v>0</v>
      </c>
      <c r="H488" s="519">
        <f>'[11]Depr Exp'!H488</f>
        <v>0</v>
      </c>
      <c r="I488" s="517">
        <f>'[11]Depr Exp'!I488</f>
        <v>0</v>
      </c>
      <c r="J488" s="518">
        <f>'[11]Depr Exp'!J488</f>
        <v>0</v>
      </c>
      <c r="K488" s="520">
        <f>'[11]Depr Exp'!K488</f>
        <v>2105.7800000000002</v>
      </c>
      <c r="L488" s="519">
        <f>'[11]Depr Exp'!L488</f>
        <v>2105.7800000000002</v>
      </c>
      <c r="M488" s="144"/>
      <c r="N488" s="144"/>
    </row>
    <row r="489" spans="1:14">
      <c r="A489" s="258" t="str">
        <f>'[11]Depr Exp'!A489</f>
        <v xml:space="preserve">C399 CMN ARO General Plant </v>
      </c>
      <c r="B489" s="258" t="str">
        <f>'[11]Depr Exp'!B489</f>
        <v>C399 CMN ARO General Plant -2</v>
      </c>
      <c r="C489" s="258" t="str">
        <f>'[11]Depr Exp'!C489</f>
        <v>403.1C</v>
      </c>
      <c r="D489" s="258"/>
      <c r="E489" s="279">
        <f>'[11]Depr Exp'!E489</f>
        <v>43159</v>
      </c>
      <c r="F489" s="517">
        <f>'[11]Depr Exp'!F489</f>
        <v>0</v>
      </c>
      <c r="G489" s="518">
        <f>'[11]Depr Exp'!G489</f>
        <v>0</v>
      </c>
      <c r="H489" s="519">
        <f>'[11]Depr Exp'!H489</f>
        <v>0</v>
      </c>
      <c r="I489" s="517">
        <f>'[11]Depr Exp'!I489</f>
        <v>0</v>
      </c>
      <c r="J489" s="518">
        <f>'[11]Depr Exp'!J489</f>
        <v>0</v>
      </c>
      <c r="K489" s="520">
        <f>'[11]Depr Exp'!K489</f>
        <v>2105.7800000000002</v>
      </c>
      <c r="L489" s="519">
        <f>'[11]Depr Exp'!L489</f>
        <v>2105.7800000000002</v>
      </c>
      <c r="M489" s="144"/>
      <c r="N489" s="144"/>
    </row>
    <row r="490" spans="1:14">
      <c r="A490" s="258" t="str">
        <f>'[11]Depr Exp'!A490</f>
        <v xml:space="preserve">C399 CMN ARO General Plant </v>
      </c>
      <c r="B490" s="258" t="str">
        <f>'[11]Depr Exp'!B490</f>
        <v>C399 CMN ARO General Plant -3</v>
      </c>
      <c r="C490" s="258" t="str">
        <f>'[11]Depr Exp'!C490</f>
        <v>403.1C</v>
      </c>
      <c r="D490" s="258"/>
      <c r="E490" s="279">
        <f>'[11]Depr Exp'!E490</f>
        <v>43190</v>
      </c>
      <c r="F490" s="517">
        <f>'[11]Depr Exp'!F490</f>
        <v>0</v>
      </c>
      <c r="G490" s="518">
        <f>'[11]Depr Exp'!G490</f>
        <v>0</v>
      </c>
      <c r="H490" s="519">
        <f>'[11]Depr Exp'!H490</f>
        <v>0</v>
      </c>
      <c r="I490" s="517">
        <f>'[11]Depr Exp'!I490</f>
        <v>0</v>
      </c>
      <c r="J490" s="518">
        <f>'[11]Depr Exp'!J490</f>
        <v>0</v>
      </c>
      <c r="K490" s="520">
        <f>'[11]Depr Exp'!K490</f>
        <v>2105.7800000000002</v>
      </c>
      <c r="L490" s="519">
        <f>'[11]Depr Exp'!L490</f>
        <v>2105.7800000000002</v>
      </c>
      <c r="M490" s="144"/>
      <c r="N490" s="144"/>
    </row>
    <row r="491" spans="1:14">
      <c r="A491" s="258" t="str">
        <f>'[11]Depr Exp'!A491</f>
        <v xml:space="preserve">C399 CMN ARO General Plant </v>
      </c>
      <c r="B491" s="258" t="str">
        <f>'[11]Depr Exp'!B491</f>
        <v>C399 CMN ARO General Plant -4</v>
      </c>
      <c r="C491" s="258" t="str">
        <f>'[11]Depr Exp'!C491</f>
        <v>403.1C</v>
      </c>
      <c r="D491" s="258"/>
      <c r="E491" s="279">
        <f>'[11]Depr Exp'!E491</f>
        <v>43220</v>
      </c>
      <c r="F491" s="517">
        <f>'[11]Depr Exp'!F491</f>
        <v>0</v>
      </c>
      <c r="G491" s="518">
        <f>'[11]Depr Exp'!G491</f>
        <v>0</v>
      </c>
      <c r="H491" s="519">
        <f>'[11]Depr Exp'!H491</f>
        <v>0</v>
      </c>
      <c r="I491" s="517">
        <f>'[11]Depr Exp'!I491</f>
        <v>0</v>
      </c>
      <c r="J491" s="518">
        <f>'[11]Depr Exp'!J491</f>
        <v>0</v>
      </c>
      <c r="K491" s="520">
        <f>'[11]Depr Exp'!K491</f>
        <v>2105.7800000000002</v>
      </c>
      <c r="L491" s="519">
        <f>'[11]Depr Exp'!L491</f>
        <v>2105.7800000000002</v>
      </c>
      <c r="M491" s="144"/>
      <c r="N491" s="144"/>
    </row>
    <row r="492" spans="1:14">
      <c r="A492" s="258" t="str">
        <f>'[11]Depr Exp'!A492</f>
        <v xml:space="preserve">C399 CMN ARO General Plant </v>
      </c>
      <c r="B492" s="258" t="str">
        <f>'[11]Depr Exp'!B492</f>
        <v>C399 CMN ARO General Plant -5</v>
      </c>
      <c r="C492" s="258" t="str">
        <f>'[11]Depr Exp'!C492</f>
        <v>403.1C</v>
      </c>
      <c r="D492" s="258"/>
      <c r="E492" s="279">
        <f>'[11]Depr Exp'!E492</f>
        <v>43251</v>
      </c>
      <c r="F492" s="517">
        <f>'[11]Depr Exp'!F492</f>
        <v>0</v>
      </c>
      <c r="G492" s="518">
        <f>'[11]Depr Exp'!G492</f>
        <v>0</v>
      </c>
      <c r="H492" s="519">
        <f>'[11]Depr Exp'!H492</f>
        <v>0</v>
      </c>
      <c r="I492" s="517">
        <f>'[11]Depr Exp'!I492</f>
        <v>0</v>
      </c>
      <c r="J492" s="518">
        <f>'[11]Depr Exp'!J492</f>
        <v>0</v>
      </c>
      <c r="K492" s="520">
        <f>'[11]Depr Exp'!K492</f>
        <v>2105.7800000000002</v>
      </c>
      <c r="L492" s="519">
        <f>'[11]Depr Exp'!L492</f>
        <v>2105.7800000000002</v>
      </c>
      <c r="M492" s="144"/>
      <c r="N492" s="144"/>
    </row>
    <row r="493" spans="1:14">
      <c r="A493" s="258" t="str">
        <f>'[11]Depr Exp'!A493</f>
        <v xml:space="preserve">C399 CMN ARO General Plant </v>
      </c>
      <c r="B493" s="258" t="str">
        <f>'[11]Depr Exp'!B493</f>
        <v>C399 CMN ARO General Plant -6</v>
      </c>
      <c r="C493" s="258" t="str">
        <f>'[11]Depr Exp'!C493</f>
        <v>403.1C</v>
      </c>
      <c r="D493" s="258"/>
      <c r="E493" s="279">
        <f>'[11]Depr Exp'!E493</f>
        <v>43281</v>
      </c>
      <c r="F493" s="517">
        <f>'[11]Depr Exp'!F493</f>
        <v>0</v>
      </c>
      <c r="G493" s="518">
        <f>'[11]Depr Exp'!G493</f>
        <v>0</v>
      </c>
      <c r="H493" s="519">
        <f>'[11]Depr Exp'!H493</f>
        <v>0</v>
      </c>
      <c r="I493" s="517">
        <f>'[11]Depr Exp'!I493</f>
        <v>0</v>
      </c>
      <c r="J493" s="518">
        <f>'[11]Depr Exp'!J493</f>
        <v>0</v>
      </c>
      <c r="K493" s="520">
        <f>'[11]Depr Exp'!K493</f>
        <v>2105.7800000000002</v>
      </c>
      <c r="L493" s="519">
        <f>'[11]Depr Exp'!L493</f>
        <v>2105.7800000000002</v>
      </c>
      <c r="M493" s="144"/>
      <c r="N493" s="144"/>
    </row>
    <row r="494" spans="1:14">
      <c r="A494" s="258" t="str">
        <f>'[11]Depr Exp'!A494</f>
        <v xml:space="preserve">C399 CMN ARO General Plant </v>
      </c>
      <c r="B494" s="258" t="str">
        <f>'[11]Depr Exp'!B494</f>
        <v>C399 CMN ARO General Plant -7</v>
      </c>
      <c r="C494" s="258" t="str">
        <f>'[11]Depr Exp'!C494</f>
        <v>403.1C</v>
      </c>
      <c r="D494" s="258"/>
      <c r="E494" s="279">
        <f>'[11]Depr Exp'!E494</f>
        <v>43312</v>
      </c>
      <c r="F494" s="517">
        <f>'[11]Depr Exp'!F494</f>
        <v>0</v>
      </c>
      <c r="G494" s="518">
        <f>'[11]Depr Exp'!G494</f>
        <v>0</v>
      </c>
      <c r="H494" s="519">
        <f>'[11]Depr Exp'!H494</f>
        <v>0</v>
      </c>
      <c r="I494" s="517">
        <f>'[11]Depr Exp'!I494</f>
        <v>0</v>
      </c>
      <c r="J494" s="518">
        <f>'[11]Depr Exp'!J494</f>
        <v>0</v>
      </c>
      <c r="K494" s="520">
        <f>'[11]Depr Exp'!K494</f>
        <v>2105.7800000000002</v>
      </c>
      <c r="L494" s="519">
        <f>'[11]Depr Exp'!L494</f>
        <v>2105.7800000000002</v>
      </c>
      <c r="M494" s="144"/>
      <c r="N494" s="144"/>
    </row>
    <row r="495" spans="1:14">
      <c r="A495" s="258" t="str">
        <f>'[11]Depr Exp'!A495</f>
        <v xml:space="preserve">C399 CMN ARO General Plant </v>
      </c>
      <c r="B495" s="258" t="str">
        <f>'[11]Depr Exp'!B495</f>
        <v>C399 CMN ARO General Plant -8</v>
      </c>
      <c r="C495" s="258" t="str">
        <f>'[11]Depr Exp'!C495</f>
        <v>403.1C</v>
      </c>
      <c r="D495" s="258"/>
      <c r="E495" s="279">
        <f>'[11]Depr Exp'!E495</f>
        <v>43343</v>
      </c>
      <c r="F495" s="517">
        <f>'[11]Depr Exp'!F495</f>
        <v>0</v>
      </c>
      <c r="G495" s="518">
        <f>'[11]Depr Exp'!G495</f>
        <v>0</v>
      </c>
      <c r="H495" s="519">
        <f>'[11]Depr Exp'!H495</f>
        <v>0</v>
      </c>
      <c r="I495" s="517">
        <f>'[11]Depr Exp'!I495</f>
        <v>0</v>
      </c>
      <c r="J495" s="518">
        <f>'[11]Depr Exp'!J495</f>
        <v>0</v>
      </c>
      <c r="K495" s="520">
        <f>'[11]Depr Exp'!K495</f>
        <v>2105.7800000000002</v>
      </c>
      <c r="L495" s="519">
        <f>'[11]Depr Exp'!L495</f>
        <v>2105.7800000000002</v>
      </c>
      <c r="M495" s="144"/>
      <c r="N495" s="144"/>
    </row>
    <row r="496" spans="1:14">
      <c r="A496" s="258" t="str">
        <f>'[11]Depr Exp'!A496</f>
        <v xml:space="preserve">C399 CMN ARO General Plant </v>
      </c>
      <c r="B496" s="258" t="str">
        <f>'[11]Depr Exp'!B496</f>
        <v>C399 CMN ARO General Plant -9</v>
      </c>
      <c r="C496" s="258" t="str">
        <f>'[11]Depr Exp'!C496</f>
        <v>403.1C</v>
      </c>
      <c r="D496" s="258"/>
      <c r="E496" s="279">
        <f>'[11]Depr Exp'!E496</f>
        <v>43373</v>
      </c>
      <c r="F496" s="517">
        <f>'[11]Depr Exp'!F496</f>
        <v>0</v>
      </c>
      <c r="G496" s="518">
        <f>'[11]Depr Exp'!G496</f>
        <v>0</v>
      </c>
      <c r="H496" s="519">
        <f>'[11]Depr Exp'!H496</f>
        <v>0</v>
      </c>
      <c r="I496" s="517">
        <f>'[11]Depr Exp'!I496</f>
        <v>0</v>
      </c>
      <c r="J496" s="518">
        <f>'[11]Depr Exp'!J496</f>
        <v>0</v>
      </c>
      <c r="K496" s="520">
        <f>'[11]Depr Exp'!K496</f>
        <v>2105.7800000000002</v>
      </c>
      <c r="L496" s="519">
        <f>'[11]Depr Exp'!L496</f>
        <v>2105.7800000000002</v>
      </c>
      <c r="M496" s="144"/>
      <c r="N496" s="144"/>
    </row>
    <row r="497" spans="1:14">
      <c r="A497" s="258" t="str">
        <f>'[11]Depr Exp'!A497</f>
        <v xml:space="preserve">C399 CMN ARO General Plant </v>
      </c>
      <c r="B497" s="258" t="str">
        <f>'[11]Depr Exp'!B497</f>
        <v>C399 CMN ARO General Plant -10</v>
      </c>
      <c r="C497" s="258" t="str">
        <f>'[11]Depr Exp'!C497</f>
        <v>403.1C</v>
      </c>
      <c r="D497" s="258"/>
      <c r="E497" s="279">
        <f>'[11]Depr Exp'!E497</f>
        <v>43404</v>
      </c>
      <c r="F497" s="517">
        <f>'[11]Depr Exp'!F497</f>
        <v>0</v>
      </c>
      <c r="G497" s="518">
        <f>'[11]Depr Exp'!G497</f>
        <v>0</v>
      </c>
      <c r="H497" s="519">
        <f>'[11]Depr Exp'!H497</f>
        <v>0</v>
      </c>
      <c r="I497" s="517">
        <f>'[11]Depr Exp'!I497</f>
        <v>0</v>
      </c>
      <c r="J497" s="518">
        <f>'[11]Depr Exp'!J497</f>
        <v>0</v>
      </c>
      <c r="K497" s="520">
        <f>'[11]Depr Exp'!K497</f>
        <v>2105.7800000000002</v>
      </c>
      <c r="L497" s="519">
        <f>'[11]Depr Exp'!L497</f>
        <v>2105.7800000000002</v>
      </c>
      <c r="M497" s="144"/>
      <c r="N497" s="144"/>
    </row>
    <row r="498" spans="1:14">
      <c r="A498" s="258" t="str">
        <f>'[11]Depr Exp'!A498</f>
        <v xml:space="preserve">C399 CMN ARO General Plant </v>
      </c>
      <c r="B498" s="258" t="str">
        <f>'[11]Depr Exp'!B498</f>
        <v>C399 CMN ARO General Plant -11</v>
      </c>
      <c r="C498" s="258" t="str">
        <f>'[11]Depr Exp'!C498</f>
        <v>403.1C</v>
      </c>
      <c r="D498" s="258"/>
      <c r="E498" s="279">
        <f>'[11]Depr Exp'!E498</f>
        <v>43434</v>
      </c>
      <c r="F498" s="517">
        <f>'[11]Depr Exp'!F498</f>
        <v>0</v>
      </c>
      <c r="G498" s="518">
        <f>'[11]Depr Exp'!G498</f>
        <v>0</v>
      </c>
      <c r="H498" s="519">
        <f>'[11]Depr Exp'!H498</f>
        <v>0</v>
      </c>
      <c r="I498" s="517">
        <f>'[11]Depr Exp'!I498</f>
        <v>0</v>
      </c>
      <c r="J498" s="518">
        <f>'[11]Depr Exp'!J498</f>
        <v>0</v>
      </c>
      <c r="K498" s="520">
        <f>'[11]Depr Exp'!K498</f>
        <v>2105.7800000000002</v>
      </c>
      <c r="L498" s="519">
        <f>'[11]Depr Exp'!L498</f>
        <v>2105.7800000000002</v>
      </c>
      <c r="M498" s="144"/>
      <c r="N498" s="144"/>
    </row>
    <row r="499" spans="1:14">
      <c r="A499" s="258" t="str">
        <f>'[11]Depr Exp'!A499</f>
        <v xml:space="preserve">C399 CMN ARO General Plant </v>
      </c>
      <c r="B499" s="258" t="str">
        <f>'[11]Depr Exp'!B499</f>
        <v>C399 CMN ARO General Plant -12</v>
      </c>
      <c r="C499" s="258" t="str">
        <f>'[11]Depr Exp'!C499</f>
        <v>403.1C</v>
      </c>
      <c r="D499" s="258"/>
      <c r="E499" s="279">
        <f>'[11]Depr Exp'!E499</f>
        <v>43465</v>
      </c>
      <c r="F499" s="517">
        <f>'[11]Depr Exp'!F499</f>
        <v>250588.37</v>
      </c>
      <c r="G499" s="518">
        <f>'[11]Depr Exp'!G499</f>
        <v>0</v>
      </c>
      <c r="H499" s="519">
        <f>'[11]Depr Exp'!H499</f>
        <v>2105.7800000000002</v>
      </c>
      <c r="I499" s="517">
        <f>'[11]Depr Exp'!I499</f>
        <v>0</v>
      </c>
      <c r="J499" s="518">
        <f>'[11]Depr Exp'!J499</f>
        <v>0</v>
      </c>
      <c r="K499" s="520">
        <f>'[11]Depr Exp'!K499</f>
        <v>2105.7800000000002</v>
      </c>
      <c r="L499" s="519">
        <f>'[11]Depr Exp'!L499</f>
        <v>0</v>
      </c>
      <c r="M499" s="144"/>
      <c r="N499" s="144"/>
    </row>
    <row r="500" spans="1:14" ht="15.75" thickBot="1">
      <c r="A500" s="159" t="str">
        <f>'[11]Depr Exp'!A500</f>
        <v>C399 CMN ARO General Plant  Total</v>
      </c>
      <c r="B500" s="144">
        <f>'[11]Depr Exp'!B500</f>
        <v>0</v>
      </c>
      <c r="C500" s="502" t="str">
        <f>'[11]Depr Exp'!C500</f>
        <v>CGEN</v>
      </c>
      <c r="D500" s="144"/>
      <c r="E500" s="281" t="str">
        <f>'[11]Depr Exp'!E500</f>
        <v>Total</v>
      </c>
      <c r="F500" s="141">
        <f>'[11]Depr Exp'!F500</f>
        <v>0</v>
      </c>
      <c r="G500" s="252">
        <f>'[11]Depr Exp'!G500</f>
        <v>0</v>
      </c>
      <c r="H500" s="522">
        <f>'[11]Depr Exp'!H500</f>
        <v>2105.7800000000002</v>
      </c>
      <c r="I500" s="141">
        <f>'[11]Depr Exp'!I500</f>
        <v>0</v>
      </c>
      <c r="J500" s="252">
        <f>'[11]Depr Exp'!J500</f>
        <v>0</v>
      </c>
      <c r="K500" s="522">
        <f>'[11]Depr Exp'!K500</f>
        <v>25269.359999999997</v>
      </c>
      <c r="L500" s="522">
        <f>'[11]Depr Exp'!L500</f>
        <v>23163.58</v>
      </c>
      <c r="M500" s="144"/>
      <c r="N500" s="144"/>
    </row>
    <row r="501" spans="1:14" ht="13.5" thickTop="1">
      <c r="A501" s="264" t="str">
        <f>'[11]Depr Exp'!A501</f>
        <v>Capital Lease, Printer Great Am</v>
      </c>
      <c r="B501" s="264" t="str">
        <f>'[11]Depr Exp'!B501</f>
        <v>Capital Lease, Printer Great Am-1</v>
      </c>
      <c r="C501" s="264" t="str">
        <f>'[11]Depr Exp'!C501</f>
        <v>404C</v>
      </c>
      <c r="D501" s="264"/>
      <c r="E501" s="283">
        <f>'[11]Depr Exp'!E501</f>
        <v>43131</v>
      </c>
      <c r="F501" s="525">
        <f>'[11]Depr Exp'!F501</f>
        <v>352486.72</v>
      </c>
      <c r="G501" s="526" t="str">
        <f>'[11]Depr Exp'!G501</f>
        <v>End of Life</v>
      </c>
      <c r="H501" s="527">
        <f>'[11]Depr Exp'!H501</f>
        <v>25065.30966342504</v>
      </c>
      <c r="I501" s="525">
        <f>'[11]Depr Exp'!I501</f>
        <v>0</v>
      </c>
      <c r="J501" s="526" t="str">
        <f>'[11]Depr Exp'!J501</f>
        <v>End of Life</v>
      </c>
      <c r="K501" s="528">
        <f>'[11]Depr Exp'!K501</f>
        <v>25065.30966342504</v>
      </c>
      <c r="L501" s="527">
        <f>'[11]Depr Exp'!L501</f>
        <v>0</v>
      </c>
      <c r="M501" s="144"/>
      <c r="N501" s="144"/>
    </row>
    <row r="502" spans="1:14">
      <c r="A502" s="264" t="str">
        <f>'[11]Depr Exp'!A502</f>
        <v>Capital Lease, Printer Great Am</v>
      </c>
      <c r="B502" s="264" t="str">
        <f>'[11]Depr Exp'!B502</f>
        <v>Capital Lease, Printer Great Am-2</v>
      </c>
      <c r="C502" s="264" t="str">
        <f>'[11]Depr Exp'!C502</f>
        <v>404C</v>
      </c>
      <c r="D502" s="264"/>
      <c r="E502" s="283">
        <f>'[11]Depr Exp'!E502</f>
        <v>43159</v>
      </c>
      <c r="F502" s="525">
        <f>'[11]Depr Exp'!F502</f>
        <v>328987.61</v>
      </c>
      <c r="G502" s="526" t="str">
        <f>'[11]Depr Exp'!G502</f>
        <v>End of Life</v>
      </c>
      <c r="H502" s="527">
        <f>'[11]Depr Exp'!H502</f>
        <v>25065.320329918224</v>
      </c>
      <c r="I502" s="525">
        <f>'[11]Depr Exp'!I502</f>
        <v>0</v>
      </c>
      <c r="J502" s="526" t="str">
        <f>'[11]Depr Exp'!J502</f>
        <v>End of Life</v>
      </c>
      <c r="K502" s="528">
        <f>'[11]Depr Exp'!K502</f>
        <v>25065.320329918224</v>
      </c>
      <c r="L502" s="527">
        <f>'[11]Depr Exp'!L502</f>
        <v>0</v>
      </c>
      <c r="M502" s="144"/>
      <c r="N502" s="144"/>
    </row>
    <row r="503" spans="1:14">
      <c r="A503" s="264" t="str">
        <f>'[11]Depr Exp'!A503</f>
        <v>Capital Lease, Printer Great Am</v>
      </c>
      <c r="B503" s="264" t="str">
        <f>'[11]Depr Exp'!B503</f>
        <v>Capital Lease, Printer Great Am-3</v>
      </c>
      <c r="C503" s="264" t="str">
        <f>'[11]Depr Exp'!C503</f>
        <v>404C</v>
      </c>
      <c r="D503" s="264"/>
      <c r="E503" s="283">
        <f>'[11]Depr Exp'!E503</f>
        <v>43190</v>
      </c>
      <c r="F503" s="525">
        <f>'[11]Depr Exp'!F503</f>
        <v>305488.49</v>
      </c>
      <c r="G503" s="526" t="str">
        <f>'[11]Depr Exp'!G503</f>
        <v>End of Life</v>
      </c>
      <c r="H503" s="527">
        <f>'[11]Depr Exp'!H503</f>
        <v>25065.30966342504</v>
      </c>
      <c r="I503" s="525">
        <f>'[11]Depr Exp'!I503</f>
        <v>0</v>
      </c>
      <c r="J503" s="526" t="str">
        <f>'[11]Depr Exp'!J503</f>
        <v>End of Life</v>
      </c>
      <c r="K503" s="528">
        <f>'[11]Depr Exp'!K503</f>
        <v>25065.30966342504</v>
      </c>
      <c r="L503" s="527">
        <f>'[11]Depr Exp'!L503</f>
        <v>0</v>
      </c>
      <c r="M503" s="144"/>
      <c r="N503" s="144"/>
    </row>
    <row r="504" spans="1:14">
      <c r="A504" s="264" t="str">
        <f>'[11]Depr Exp'!A504</f>
        <v>Capital Lease, Printer Great Am</v>
      </c>
      <c r="B504" s="264" t="str">
        <f>'[11]Depr Exp'!B504</f>
        <v>Capital Lease, Printer Great Am-4</v>
      </c>
      <c r="C504" s="264" t="str">
        <f>'[11]Depr Exp'!C504</f>
        <v>404C</v>
      </c>
      <c r="D504" s="264"/>
      <c r="E504" s="283">
        <f>'[11]Depr Exp'!E504</f>
        <v>43220</v>
      </c>
      <c r="F504" s="525">
        <f>'[11]Depr Exp'!F504</f>
        <v>281989.38</v>
      </c>
      <c r="G504" s="526" t="str">
        <f>'[11]Depr Exp'!G504</f>
        <v>End of Life</v>
      </c>
      <c r="H504" s="527">
        <f>'[11]Depr Exp'!H504</f>
        <v>25065.320329918224</v>
      </c>
      <c r="I504" s="525">
        <f>'[11]Depr Exp'!I504</f>
        <v>0</v>
      </c>
      <c r="J504" s="526" t="str">
        <f>'[11]Depr Exp'!J504</f>
        <v>End of Life</v>
      </c>
      <c r="K504" s="528">
        <f>'[11]Depr Exp'!K504</f>
        <v>25065.320329918224</v>
      </c>
      <c r="L504" s="527">
        <f>'[11]Depr Exp'!L504</f>
        <v>0</v>
      </c>
      <c r="M504" s="144"/>
      <c r="N504" s="144"/>
    </row>
    <row r="505" spans="1:14" s="137" customFormat="1">
      <c r="A505" s="264" t="str">
        <f>'[11]Depr Exp'!A505</f>
        <v>Capital Lease, Printer Great Am</v>
      </c>
      <c r="B505" s="264" t="str">
        <f>'[11]Depr Exp'!B505</f>
        <v>Capital Lease, Printer Great Am-5</v>
      </c>
      <c r="C505" s="264" t="str">
        <f>'[11]Depr Exp'!C505</f>
        <v>404C</v>
      </c>
      <c r="D505" s="264"/>
      <c r="E505" s="283">
        <f>'[11]Depr Exp'!E505</f>
        <v>43251</v>
      </c>
      <c r="F505" s="525">
        <f>'[11]Depr Exp'!F505</f>
        <v>258490.26</v>
      </c>
      <c r="G505" s="526" t="str">
        <f>'[11]Depr Exp'!G505</f>
        <v>End of Life</v>
      </c>
      <c r="H505" s="527">
        <f>'[11]Depr Exp'!H505</f>
        <v>25065.30966342504</v>
      </c>
      <c r="I505" s="525">
        <f>'[11]Depr Exp'!I505</f>
        <v>0</v>
      </c>
      <c r="J505" s="526" t="str">
        <f>'[11]Depr Exp'!J505</f>
        <v>End of Life</v>
      </c>
      <c r="K505" s="528">
        <f>'[11]Depr Exp'!K505</f>
        <v>25065.30966342504</v>
      </c>
      <c r="L505" s="527">
        <f>'[11]Depr Exp'!L505</f>
        <v>0</v>
      </c>
      <c r="M505" s="144"/>
      <c r="N505" s="144"/>
    </row>
    <row r="506" spans="1:14">
      <c r="A506" s="264" t="str">
        <f>'[11]Depr Exp'!A506</f>
        <v>Capital Lease, Printer Great Am</v>
      </c>
      <c r="B506" s="264" t="str">
        <f>'[11]Depr Exp'!B506</f>
        <v>Capital Lease, Printer Great Am-6</v>
      </c>
      <c r="C506" s="264" t="str">
        <f>'[11]Depr Exp'!C506</f>
        <v>404C</v>
      </c>
      <c r="D506" s="264"/>
      <c r="E506" s="283">
        <f>'[11]Depr Exp'!E506</f>
        <v>43281</v>
      </c>
      <c r="F506" s="525">
        <f>'[11]Depr Exp'!F506</f>
        <v>234991.15</v>
      </c>
      <c r="G506" s="526" t="str">
        <f>'[11]Depr Exp'!G506</f>
        <v>End of Life</v>
      </c>
      <c r="H506" s="527">
        <f>'[11]Depr Exp'!H506</f>
        <v>25065.320329918224</v>
      </c>
      <c r="I506" s="525">
        <f>'[11]Depr Exp'!I506</f>
        <v>0</v>
      </c>
      <c r="J506" s="526" t="str">
        <f>'[11]Depr Exp'!J506</f>
        <v>End of Life</v>
      </c>
      <c r="K506" s="528">
        <f>'[11]Depr Exp'!K506</f>
        <v>25065.320329918224</v>
      </c>
      <c r="L506" s="527">
        <f>'[11]Depr Exp'!L506</f>
        <v>0</v>
      </c>
      <c r="M506" s="144"/>
      <c r="N506" s="144"/>
    </row>
    <row r="507" spans="1:14" s="137" customFormat="1">
      <c r="A507" s="264" t="str">
        <f>'[11]Depr Exp'!A507</f>
        <v>Capital Lease, Printer Great Am</v>
      </c>
      <c r="B507" s="264" t="str">
        <f>'[11]Depr Exp'!B507</f>
        <v>Capital Lease, Printer Great Am-7</v>
      </c>
      <c r="C507" s="264" t="str">
        <f>'[11]Depr Exp'!C507</f>
        <v>404C</v>
      </c>
      <c r="D507" s="264"/>
      <c r="E507" s="283">
        <f>'[11]Depr Exp'!E507</f>
        <v>43312</v>
      </c>
      <c r="F507" s="525">
        <f>'[11]Depr Exp'!F507</f>
        <v>211492.03</v>
      </c>
      <c r="G507" s="526" t="str">
        <f>'[11]Depr Exp'!G507</f>
        <v>End of Life</v>
      </c>
      <c r="H507" s="527">
        <f>'[11]Depr Exp'!H507</f>
        <v>25065.30966342504</v>
      </c>
      <c r="I507" s="525">
        <f>'[11]Depr Exp'!I507</f>
        <v>0</v>
      </c>
      <c r="J507" s="526" t="str">
        <f>'[11]Depr Exp'!J507</f>
        <v>End of Life</v>
      </c>
      <c r="K507" s="528">
        <f>'[11]Depr Exp'!K507</f>
        <v>25065.30966342504</v>
      </c>
      <c r="L507" s="527">
        <f>'[11]Depr Exp'!L507</f>
        <v>0</v>
      </c>
      <c r="M507" s="144"/>
      <c r="N507" s="144"/>
    </row>
    <row r="508" spans="1:14">
      <c r="A508" s="264" t="str">
        <f>'[11]Depr Exp'!A508</f>
        <v>Capital Lease, Printer Great Am</v>
      </c>
      <c r="B508" s="264" t="str">
        <f>'[11]Depr Exp'!B508</f>
        <v>Capital Lease, Printer Great Am-8</v>
      </c>
      <c r="C508" s="264" t="str">
        <f>'[11]Depr Exp'!C508</f>
        <v>404C</v>
      </c>
      <c r="D508" s="264"/>
      <c r="E508" s="283">
        <f>'[11]Depr Exp'!E508</f>
        <v>43343</v>
      </c>
      <c r="F508" s="525">
        <f>'[11]Depr Exp'!F508</f>
        <v>187992.92</v>
      </c>
      <c r="G508" s="526" t="str">
        <f>'[11]Depr Exp'!G508</f>
        <v>End of Life</v>
      </c>
      <c r="H508" s="527">
        <f>'[11]Depr Exp'!H508</f>
        <v>25065.320329918224</v>
      </c>
      <c r="I508" s="525">
        <f>'[11]Depr Exp'!I508</f>
        <v>0</v>
      </c>
      <c r="J508" s="526" t="str">
        <f>'[11]Depr Exp'!J508</f>
        <v>End of Life</v>
      </c>
      <c r="K508" s="528">
        <f>'[11]Depr Exp'!K508</f>
        <v>25065.320329918224</v>
      </c>
      <c r="L508" s="527">
        <f>'[11]Depr Exp'!L508</f>
        <v>0</v>
      </c>
      <c r="M508" s="144"/>
      <c r="N508" s="144"/>
    </row>
    <row r="509" spans="1:14">
      <c r="A509" s="264" t="str">
        <f>'[11]Depr Exp'!A509</f>
        <v>Capital Lease, Printer Great Am</v>
      </c>
      <c r="B509" s="264" t="str">
        <f>'[11]Depr Exp'!B509</f>
        <v>Capital Lease, Printer Great Am-9</v>
      </c>
      <c r="C509" s="264" t="str">
        <f>'[11]Depr Exp'!C509</f>
        <v>404C</v>
      </c>
      <c r="D509" s="264"/>
      <c r="E509" s="283">
        <f>'[11]Depr Exp'!E509</f>
        <v>43373</v>
      </c>
      <c r="F509" s="525">
        <f>'[11]Depr Exp'!F509</f>
        <v>164493.79999999999</v>
      </c>
      <c r="G509" s="526" t="str">
        <f>'[11]Depr Exp'!G509</f>
        <v>End of Life</v>
      </c>
      <c r="H509" s="527">
        <f>'[11]Depr Exp'!H509</f>
        <v>25065.30966342504</v>
      </c>
      <c r="I509" s="525">
        <f>'[11]Depr Exp'!I509</f>
        <v>0</v>
      </c>
      <c r="J509" s="526" t="str">
        <f>'[11]Depr Exp'!J509</f>
        <v>End of Life</v>
      </c>
      <c r="K509" s="528">
        <f>'[11]Depr Exp'!K509</f>
        <v>25065.30966342504</v>
      </c>
      <c r="L509" s="527">
        <f>'[11]Depr Exp'!L509</f>
        <v>0</v>
      </c>
      <c r="M509" s="144"/>
      <c r="N509" s="144"/>
    </row>
    <row r="510" spans="1:14">
      <c r="A510" s="264" t="str">
        <f>'[11]Depr Exp'!A510</f>
        <v>Capital Lease, Printer Great Am</v>
      </c>
      <c r="B510" s="264" t="str">
        <f>'[11]Depr Exp'!B510</f>
        <v>Capital Lease, Printer Great Am-10</v>
      </c>
      <c r="C510" s="264" t="str">
        <f>'[11]Depr Exp'!C510</f>
        <v>404C</v>
      </c>
      <c r="D510" s="264"/>
      <c r="E510" s="283">
        <f>'[11]Depr Exp'!E510</f>
        <v>43404</v>
      </c>
      <c r="F510" s="525">
        <f>'[11]Depr Exp'!F510</f>
        <v>140994.69</v>
      </c>
      <c r="G510" s="526" t="str">
        <f>'[11]Depr Exp'!G510</f>
        <v>End of Life</v>
      </c>
      <c r="H510" s="527">
        <f>'[11]Depr Exp'!H510</f>
        <v>25065.320329918224</v>
      </c>
      <c r="I510" s="525">
        <f>'[11]Depr Exp'!I510</f>
        <v>0</v>
      </c>
      <c r="J510" s="526" t="str">
        <f>'[11]Depr Exp'!J510</f>
        <v>End of Life</v>
      </c>
      <c r="K510" s="528">
        <f>'[11]Depr Exp'!K510</f>
        <v>25065.320329918224</v>
      </c>
      <c r="L510" s="527">
        <f>'[11]Depr Exp'!L510</f>
        <v>0</v>
      </c>
      <c r="M510" s="144"/>
      <c r="N510" s="144"/>
    </row>
    <row r="511" spans="1:14">
      <c r="A511" s="264" t="str">
        <f>'[11]Depr Exp'!A511</f>
        <v>Capital Lease, Printer Great Am</v>
      </c>
      <c r="B511" s="264" t="str">
        <f>'[11]Depr Exp'!B511</f>
        <v>Capital Lease, Printer Great Am-11</v>
      </c>
      <c r="C511" s="264" t="str">
        <f>'[11]Depr Exp'!C511</f>
        <v>404C</v>
      </c>
      <c r="D511" s="264"/>
      <c r="E511" s="283">
        <f>'[11]Depr Exp'!E511</f>
        <v>43434</v>
      </c>
      <c r="F511" s="525">
        <f>'[11]Depr Exp'!F511</f>
        <v>117495.57</v>
      </c>
      <c r="G511" s="526" t="str">
        <f>'[11]Depr Exp'!G511</f>
        <v>End of Life</v>
      </c>
      <c r="H511" s="527">
        <f>'[11]Depr Exp'!H511</f>
        <v>25065.30966342504</v>
      </c>
      <c r="I511" s="525">
        <f>'[11]Depr Exp'!I511</f>
        <v>0</v>
      </c>
      <c r="J511" s="526" t="str">
        <f>'[11]Depr Exp'!J511</f>
        <v>End of Life</v>
      </c>
      <c r="K511" s="528">
        <f>'[11]Depr Exp'!K511</f>
        <v>25065.30966342504</v>
      </c>
      <c r="L511" s="527">
        <f>'[11]Depr Exp'!L511</f>
        <v>0</v>
      </c>
      <c r="M511" s="144"/>
      <c r="N511" s="144"/>
    </row>
    <row r="512" spans="1:14">
      <c r="A512" s="264" t="str">
        <f>'[11]Depr Exp'!A512</f>
        <v>Capital Lease, Printer Great Am</v>
      </c>
      <c r="B512" s="264" t="str">
        <f>'[11]Depr Exp'!B512</f>
        <v>Capital Lease, Printer Great Am-12</v>
      </c>
      <c r="C512" s="264" t="str">
        <f>'[11]Depr Exp'!C512</f>
        <v>404C</v>
      </c>
      <c r="D512" s="264"/>
      <c r="E512" s="283">
        <f>'[11]Depr Exp'!E512</f>
        <v>43465</v>
      </c>
      <c r="F512" s="525">
        <f>'[11]Depr Exp'!F512</f>
        <v>93996.46</v>
      </c>
      <c r="G512" s="526" t="str">
        <f>'[11]Depr Exp'!G512</f>
        <v>End of Life</v>
      </c>
      <c r="H512" s="527">
        <f>'[11]Depr Exp'!H512</f>
        <v>25065.320329918224</v>
      </c>
      <c r="I512" s="525">
        <f>'[11]Depr Exp'!I512</f>
        <v>0</v>
      </c>
      <c r="J512" s="526" t="str">
        <f>'[11]Depr Exp'!J512</f>
        <v>End of Life</v>
      </c>
      <c r="K512" s="528">
        <f>'[11]Depr Exp'!K512</f>
        <v>25065.320329918224</v>
      </c>
      <c r="L512" s="527">
        <f>'[11]Depr Exp'!L512</f>
        <v>0</v>
      </c>
      <c r="M512" s="144"/>
      <c r="N512" s="144"/>
    </row>
    <row r="513" spans="1:14" ht="15.75" thickBot="1">
      <c r="A513" s="159" t="str">
        <f>'[11]Depr Exp'!A513</f>
        <v>Capital Lease, Printer Great Am Total</v>
      </c>
      <c r="B513" s="144">
        <f>'[11]Depr Exp'!B513</f>
        <v>0</v>
      </c>
      <c r="C513" s="502" t="str">
        <f>'[11]Depr Exp'!C513</f>
        <v>CGEN</v>
      </c>
      <c r="D513" s="144"/>
      <c r="E513" s="281" t="str">
        <f>'[11]Depr Exp'!E513</f>
        <v>Total</v>
      </c>
      <c r="F513" s="141">
        <f>'[11]Depr Exp'!F513</f>
        <v>0</v>
      </c>
      <c r="G513" s="252">
        <f>'[11]Depr Exp'!G513</f>
        <v>0</v>
      </c>
      <c r="H513" s="522">
        <f>'[11]Depr Exp'!H513</f>
        <v>300783.77996005956</v>
      </c>
      <c r="I513" s="141">
        <f>'[11]Depr Exp'!I513</f>
        <v>0</v>
      </c>
      <c r="J513" s="252">
        <f>'[11]Depr Exp'!J513</f>
        <v>0</v>
      </c>
      <c r="K513" s="522">
        <f>'[11]Depr Exp'!K513</f>
        <v>300783.77996005956</v>
      </c>
      <c r="L513" s="522">
        <f>'[11]Depr Exp'!L513</f>
        <v>0</v>
      </c>
      <c r="M513" s="144"/>
      <c r="N513" s="144"/>
    </row>
    <row r="514" spans="1:14" ht="13.5" thickTop="1">
      <c r="A514" s="264" t="str">
        <f>'[11]Depr Exp'!A514</f>
        <v>Capital Lease, Printer Great Am 2</v>
      </c>
      <c r="B514" s="264" t="str">
        <f>'[11]Depr Exp'!B514</f>
        <v>Capital Lease, Printer Great Am 2-1</v>
      </c>
      <c r="C514" s="264" t="str">
        <f>'[11]Depr Exp'!C514</f>
        <v>404C</v>
      </c>
      <c r="D514" s="264"/>
      <c r="E514" s="283">
        <f>'[11]Depr Exp'!E514</f>
        <v>43131</v>
      </c>
      <c r="F514" s="525">
        <f>'[11]Depr Exp'!F514</f>
        <v>776764.88</v>
      </c>
      <c r="G514" s="526" t="str">
        <f>'[11]Depr Exp'!G514</f>
        <v>End of Life</v>
      </c>
      <c r="H514" s="527">
        <f>'[11]Depr Exp'!H514</f>
        <v>20208.183327888837</v>
      </c>
      <c r="I514" s="525">
        <f>'[11]Depr Exp'!I514</f>
        <v>0</v>
      </c>
      <c r="J514" s="526" t="str">
        <f>'[11]Depr Exp'!J514</f>
        <v>End of Life</v>
      </c>
      <c r="K514" s="528">
        <f>'[11]Depr Exp'!K514</f>
        <v>20208.183327888837</v>
      </c>
      <c r="L514" s="527">
        <f>'[11]Depr Exp'!L514</f>
        <v>0</v>
      </c>
      <c r="M514" s="144"/>
      <c r="N514" s="144"/>
    </row>
    <row r="515" spans="1:14">
      <c r="A515" s="264" t="str">
        <f>'[11]Depr Exp'!A515</f>
        <v>Capital Lease, Printer Great Am 2</v>
      </c>
      <c r="B515" s="264" t="str">
        <f>'[11]Depr Exp'!B515</f>
        <v>Capital Lease, Printer Great Am 2-2</v>
      </c>
      <c r="C515" s="264" t="str">
        <f>'[11]Depr Exp'!C515</f>
        <v>404C</v>
      </c>
      <c r="D515" s="264"/>
      <c r="E515" s="283">
        <f>'[11]Depr Exp'!E515</f>
        <v>43159</v>
      </c>
      <c r="F515" s="525">
        <f>'[11]Depr Exp'!F515</f>
        <v>757819.4</v>
      </c>
      <c r="G515" s="526" t="str">
        <f>'[11]Depr Exp'!G515</f>
        <v>End of Life</v>
      </c>
      <c r="H515" s="527">
        <f>'[11]Depr Exp'!H515</f>
        <v>20208.193994382022</v>
      </c>
      <c r="I515" s="525">
        <f>'[11]Depr Exp'!I515</f>
        <v>0</v>
      </c>
      <c r="J515" s="526" t="str">
        <f>'[11]Depr Exp'!J515</f>
        <v>End of Life</v>
      </c>
      <c r="K515" s="528">
        <f>'[11]Depr Exp'!K515</f>
        <v>20208.193994382022</v>
      </c>
      <c r="L515" s="527">
        <f>'[11]Depr Exp'!L515</f>
        <v>0</v>
      </c>
      <c r="M515" s="144"/>
      <c r="N515" s="144"/>
    </row>
    <row r="516" spans="1:14">
      <c r="A516" s="264" t="str">
        <f>'[11]Depr Exp'!A516</f>
        <v>Capital Lease, Printer Great Am 2</v>
      </c>
      <c r="B516" s="264" t="str">
        <f>'[11]Depr Exp'!B516</f>
        <v>Capital Lease, Printer Great Am 2-3</v>
      </c>
      <c r="C516" s="264" t="str">
        <f>'[11]Depr Exp'!C516</f>
        <v>404C</v>
      </c>
      <c r="D516" s="264"/>
      <c r="E516" s="283">
        <f>'[11]Depr Exp'!E516</f>
        <v>43190</v>
      </c>
      <c r="F516" s="525">
        <f>'[11]Depr Exp'!F516</f>
        <v>738873.91</v>
      </c>
      <c r="G516" s="526" t="str">
        <f>'[11]Depr Exp'!G516</f>
        <v>End of Life</v>
      </c>
      <c r="H516" s="527">
        <f>'[11]Depr Exp'!H516</f>
        <v>20208.183327888837</v>
      </c>
      <c r="I516" s="525">
        <f>'[11]Depr Exp'!I516</f>
        <v>0</v>
      </c>
      <c r="J516" s="526" t="str">
        <f>'[11]Depr Exp'!J516</f>
        <v>End of Life</v>
      </c>
      <c r="K516" s="528">
        <f>'[11]Depr Exp'!K516</f>
        <v>20208.183327888837</v>
      </c>
      <c r="L516" s="527">
        <f>'[11]Depr Exp'!L516</f>
        <v>0</v>
      </c>
      <c r="M516" s="144"/>
      <c r="N516" s="144"/>
    </row>
    <row r="517" spans="1:14">
      <c r="A517" s="264" t="str">
        <f>'[11]Depr Exp'!A517</f>
        <v>Capital Lease, Printer Great Am 2</v>
      </c>
      <c r="B517" s="264" t="str">
        <f>'[11]Depr Exp'!B517</f>
        <v>Capital Lease, Printer Great Am 2-4</v>
      </c>
      <c r="C517" s="264" t="str">
        <f>'[11]Depr Exp'!C517</f>
        <v>404C</v>
      </c>
      <c r="D517" s="264"/>
      <c r="E517" s="283">
        <f>'[11]Depr Exp'!E517</f>
        <v>43220</v>
      </c>
      <c r="F517" s="525">
        <f>'[11]Depr Exp'!F517</f>
        <v>719928.43</v>
      </c>
      <c r="G517" s="526" t="str">
        <f>'[11]Depr Exp'!G517</f>
        <v>End of Life</v>
      </c>
      <c r="H517" s="527">
        <f>'[11]Depr Exp'!H517</f>
        <v>20208.193994382022</v>
      </c>
      <c r="I517" s="525">
        <f>'[11]Depr Exp'!I517</f>
        <v>0</v>
      </c>
      <c r="J517" s="526" t="str">
        <f>'[11]Depr Exp'!J517</f>
        <v>End of Life</v>
      </c>
      <c r="K517" s="528">
        <f>'[11]Depr Exp'!K517</f>
        <v>20208.193994382022</v>
      </c>
      <c r="L517" s="527">
        <f>'[11]Depr Exp'!L517</f>
        <v>0</v>
      </c>
      <c r="M517" s="144"/>
      <c r="N517" s="144"/>
    </row>
    <row r="518" spans="1:14">
      <c r="A518" s="264" t="str">
        <f>'[11]Depr Exp'!A518</f>
        <v>Capital Lease, Printer Great Am 2</v>
      </c>
      <c r="B518" s="264" t="str">
        <f>'[11]Depr Exp'!B518</f>
        <v>Capital Lease, Printer Great Am 2-5</v>
      </c>
      <c r="C518" s="264" t="str">
        <f>'[11]Depr Exp'!C518</f>
        <v>404C</v>
      </c>
      <c r="D518" s="264"/>
      <c r="E518" s="283">
        <f>'[11]Depr Exp'!E518</f>
        <v>43251</v>
      </c>
      <c r="F518" s="525">
        <f>'[11]Depr Exp'!F518</f>
        <v>700982.94</v>
      </c>
      <c r="G518" s="526" t="str">
        <f>'[11]Depr Exp'!G518</f>
        <v>End of Life</v>
      </c>
      <c r="H518" s="527">
        <f>'[11]Depr Exp'!H518</f>
        <v>20208.183327888837</v>
      </c>
      <c r="I518" s="525">
        <f>'[11]Depr Exp'!I518</f>
        <v>0</v>
      </c>
      <c r="J518" s="526" t="str">
        <f>'[11]Depr Exp'!J518</f>
        <v>End of Life</v>
      </c>
      <c r="K518" s="528">
        <f>'[11]Depr Exp'!K518</f>
        <v>20208.183327888837</v>
      </c>
      <c r="L518" s="527">
        <f>'[11]Depr Exp'!L518</f>
        <v>0</v>
      </c>
      <c r="M518" s="144"/>
      <c r="N518" s="144"/>
    </row>
    <row r="519" spans="1:14" s="137" customFormat="1">
      <c r="A519" s="264" t="str">
        <f>'[11]Depr Exp'!A519</f>
        <v>Capital Lease, Printer Great Am 2</v>
      </c>
      <c r="B519" s="264" t="str">
        <f>'[11]Depr Exp'!B519</f>
        <v>Capital Lease, Printer Great Am 2-6</v>
      </c>
      <c r="C519" s="264" t="str">
        <f>'[11]Depr Exp'!C519</f>
        <v>404C</v>
      </c>
      <c r="D519" s="264"/>
      <c r="E519" s="283">
        <f>'[11]Depr Exp'!E519</f>
        <v>43281</v>
      </c>
      <c r="F519" s="525">
        <f>'[11]Depr Exp'!F519</f>
        <v>682037.46</v>
      </c>
      <c r="G519" s="526" t="str">
        <f>'[11]Depr Exp'!G519</f>
        <v>End of Life</v>
      </c>
      <c r="H519" s="527">
        <f>'[11]Depr Exp'!H519</f>
        <v>20208.193994382022</v>
      </c>
      <c r="I519" s="525">
        <f>'[11]Depr Exp'!I519</f>
        <v>0</v>
      </c>
      <c r="J519" s="526" t="str">
        <f>'[11]Depr Exp'!J519</f>
        <v>End of Life</v>
      </c>
      <c r="K519" s="528">
        <f>'[11]Depr Exp'!K519</f>
        <v>20208.193994382022</v>
      </c>
      <c r="L519" s="527">
        <f>'[11]Depr Exp'!L519</f>
        <v>0</v>
      </c>
      <c r="M519" s="144"/>
      <c r="N519" s="144"/>
    </row>
    <row r="520" spans="1:14">
      <c r="A520" s="264" t="str">
        <f>'[11]Depr Exp'!A520</f>
        <v>Capital Lease, Printer Great Am 2</v>
      </c>
      <c r="B520" s="264" t="str">
        <f>'[11]Depr Exp'!B520</f>
        <v>Capital Lease, Printer Great Am 2-7</v>
      </c>
      <c r="C520" s="264" t="str">
        <f>'[11]Depr Exp'!C520</f>
        <v>404C</v>
      </c>
      <c r="D520" s="264"/>
      <c r="E520" s="283">
        <f>'[11]Depr Exp'!E520</f>
        <v>43312</v>
      </c>
      <c r="F520" s="525">
        <f>'[11]Depr Exp'!F520</f>
        <v>663091.97</v>
      </c>
      <c r="G520" s="526" t="str">
        <f>'[11]Depr Exp'!G520</f>
        <v>End of Life</v>
      </c>
      <c r="H520" s="527">
        <f>'[11]Depr Exp'!H520</f>
        <v>20208.183327888837</v>
      </c>
      <c r="I520" s="525">
        <f>'[11]Depr Exp'!I520</f>
        <v>0</v>
      </c>
      <c r="J520" s="526" t="str">
        <f>'[11]Depr Exp'!J520</f>
        <v>End of Life</v>
      </c>
      <c r="K520" s="528">
        <f>'[11]Depr Exp'!K520</f>
        <v>20208.183327888837</v>
      </c>
      <c r="L520" s="527">
        <f>'[11]Depr Exp'!L520</f>
        <v>0</v>
      </c>
      <c r="M520" s="144"/>
      <c r="N520" s="144"/>
    </row>
    <row r="521" spans="1:14">
      <c r="A521" s="264" t="str">
        <f>'[11]Depr Exp'!A521</f>
        <v>Capital Lease, Printer Great Am 2</v>
      </c>
      <c r="B521" s="264" t="str">
        <f>'[11]Depr Exp'!B521</f>
        <v>Capital Lease, Printer Great Am 2-8</v>
      </c>
      <c r="C521" s="264" t="str">
        <f>'[11]Depr Exp'!C521</f>
        <v>404C</v>
      </c>
      <c r="D521" s="264"/>
      <c r="E521" s="283">
        <f>'[11]Depr Exp'!E521</f>
        <v>43343</v>
      </c>
      <c r="F521" s="525">
        <f>'[11]Depr Exp'!F521</f>
        <v>644146.49</v>
      </c>
      <c r="G521" s="526" t="str">
        <f>'[11]Depr Exp'!G521</f>
        <v>End of Life</v>
      </c>
      <c r="H521" s="527">
        <f>'[11]Depr Exp'!H521</f>
        <v>20208.193994382022</v>
      </c>
      <c r="I521" s="525">
        <f>'[11]Depr Exp'!I521</f>
        <v>0</v>
      </c>
      <c r="J521" s="526" t="str">
        <f>'[11]Depr Exp'!J521</f>
        <v>End of Life</v>
      </c>
      <c r="K521" s="528">
        <f>'[11]Depr Exp'!K521</f>
        <v>20208.193994382022</v>
      </c>
      <c r="L521" s="527">
        <f>'[11]Depr Exp'!L521</f>
        <v>0</v>
      </c>
      <c r="M521" s="144"/>
      <c r="N521" s="144"/>
    </row>
    <row r="522" spans="1:14">
      <c r="A522" s="264" t="str">
        <f>'[11]Depr Exp'!A522</f>
        <v>Capital Lease, Printer Great Am 2</v>
      </c>
      <c r="B522" s="264" t="str">
        <f>'[11]Depr Exp'!B522</f>
        <v>Capital Lease, Printer Great Am 2-9</v>
      </c>
      <c r="C522" s="264" t="str">
        <f>'[11]Depr Exp'!C522</f>
        <v>404C</v>
      </c>
      <c r="D522" s="264"/>
      <c r="E522" s="283">
        <f>'[11]Depr Exp'!E522</f>
        <v>43373</v>
      </c>
      <c r="F522" s="525">
        <f>'[11]Depr Exp'!F522</f>
        <v>625201</v>
      </c>
      <c r="G522" s="526" t="str">
        <f>'[11]Depr Exp'!G522</f>
        <v>End of Life</v>
      </c>
      <c r="H522" s="527">
        <f>'[11]Depr Exp'!H522</f>
        <v>20208.183327888837</v>
      </c>
      <c r="I522" s="525">
        <f>'[11]Depr Exp'!I522</f>
        <v>0</v>
      </c>
      <c r="J522" s="526" t="str">
        <f>'[11]Depr Exp'!J522</f>
        <v>End of Life</v>
      </c>
      <c r="K522" s="528">
        <f>'[11]Depr Exp'!K522</f>
        <v>20208.183327888837</v>
      </c>
      <c r="L522" s="527">
        <f>'[11]Depr Exp'!L522</f>
        <v>0</v>
      </c>
      <c r="M522" s="144"/>
      <c r="N522" s="144"/>
    </row>
    <row r="523" spans="1:14">
      <c r="A523" s="264" t="str">
        <f>'[11]Depr Exp'!A523</f>
        <v>Capital Lease, Printer Great Am 2</v>
      </c>
      <c r="B523" s="264" t="str">
        <f>'[11]Depr Exp'!B523</f>
        <v>Capital Lease, Printer Great Am 2-10</v>
      </c>
      <c r="C523" s="264" t="str">
        <f>'[11]Depr Exp'!C523</f>
        <v>404C</v>
      </c>
      <c r="D523" s="264"/>
      <c r="E523" s="283">
        <f>'[11]Depr Exp'!E523</f>
        <v>43404</v>
      </c>
      <c r="F523" s="525">
        <f>'[11]Depr Exp'!F523</f>
        <v>606255.52</v>
      </c>
      <c r="G523" s="526" t="str">
        <f>'[11]Depr Exp'!G523</f>
        <v>End of Life</v>
      </c>
      <c r="H523" s="527">
        <f>'[11]Depr Exp'!H523</f>
        <v>20208.193994382022</v>
      </c>
      <c r="I523" s="525">
        <f>'[11]Depr Exp'!I523</f>
        <v>0</v>
      </c>
      <c r="J523" s="526" t="str">
        <f>'[11]Depr Exp'!J523</f>
        <v>End of Life</v>
      </c>
      <c r="K523" s="528">
        <f>'[11]Depr Exp'!K523</f>
        <v>20208.193994382022</v>
      </c>
      <c r="L523" s="527">
        <f>'[11]Depr Exp'!L523</f>
        <v>0</v>
      </c>
      <c r="M523" s="144"/>
      <c r="N523" s="144"/>
    </row>
    <row r="524" spans="1:14">
      <c r="A524" s="264" t="str">
        <f>'[11]Depr Exp'!A524</f>
        <v>Capital Lease, Printer Great Am 2</v>
      </c>
      <c r="B524" s="264" t="str">
        <f>'[11]Depr Exp'!B524</f>
        <v>Capital Lease, Printer Great Am 2-11</v>
      </c>
      <c r="C524" s="264" t="str">
        <f>'[11]Depr Exp'!C524</f>
        <v>404C</v>
      </c>
      <c r="D524" s="264"/>
      <c r="E524" s="283">
        <f>'[11]Depr Exp'!E524</f>
        <v>43434</v>
      </c>
      <c r="F524" s="525">
        <f>'[11]Depr Exp'!F524</f>
        <v>587310.03</v>
      </c>
      <c r="G524" s="526" t="str">
        <f>'[11]Depr Exp'!G524</f>
        <v>End of Life</v>
      </c>
      <c r="H524" s="527">
        <f>'[11]Depr Exp'!H524</f>
        <v>20208.183327888837</v>
      </c>
      <c r="I524" s="525">
        <f>'[11]Depr Exp'!I524</f>
        <v>0</v>
      </c>
      <c r="J524" s="526" t="str">
        <f>'[11]Depr Exp'!J524</f>
        <v>End of Life</v>
      </c>
      <c r="K524" s="528">
        <f>'[11]Depr Exp'!K524</f>
        <v>20208.183327888837</v>
      </c>
      <c r="L524" s="527">
        <f>'[11]Depr Exp'!L524</f>
        <v>0</v>
      </c>
      <c r="M524" s="144"/>
      <c r="N524" s="144"/>
    </row>
    <row r="525" spans="1:14">
      <c r="A525" s="264" t="str">
        <f>'[11]Depr Exp'!A525</f>
        <v>Capital Lease, Printer Great Am 2</v>
      </c>
      <c r="B525" s="264" t="str">
        <f>'[11]Depr Exp'!B525</f>
        <v>Capital Lease, Printer Great Am 2-12</v>
      </c>
      <c r="C525" s="264" t="str">
        <f>'[11]Depr Exp'!C525</f>
        <v>404C</v>
      </c>
      <c r="D525" s="264"/>
      <c r="E525" s="283">
        <f>'[11]Depr Exp'!E525</f>
        <v>43465</v>
      </c>
      <c r="F525" s="525">
        <f>'[11]Depr Exp'!F525</f>
        <v>568364.55000000005</v>
      </c>
      <c r="G525" s="526" t="str">
        <f>'[11]Depr Exp'!G525</f>
        <v>End of Life</v>
      </c>
      <c r="H525" s="527">
        <f>'[11]Depr Exp'!H525</f>
        <v>20208.193994382022</v>
      </c>
      <c r="I525" s="525">
        <f>'[11]Depr Exp'!I525</f>
        <v>0</v>
      </c>
      <c r="J525" s="526" t="str">
        <f>'[11]Depr Exp'!J525</f>
        <v>End of Life</v>
      </c>
      <c r="K525" s="528">
        <f>'[11]Depr Exp'!K525</f>
        <v>20208.193994382022</v>
      </c>
      <c r="L525" s="527">
        <f>'[11]Depr Exp'!L525</f>
        <v>0</v>
      </c>
      <c r="M525" s="144"/>
      <c r="N525" s="144"/>
    </row>
    <row r="526" spans="1:14" ht="15.75" thickBot="1">
      <c r="A526" s="159" t="str">
        <f>'[11]Depr Exp'!A526</f>
        <v>Capital Lease, Printer Great Am 2 Total</v>
      </c>
      <c r="B526" s="144">
        <f>'[11]Depr Exp'!B526</f>
        <v>0</v>
      </c>
      <c r="C526" s="502" t="str">
        <f>'[11]Depr Exp'!C526</f>
        <v>CGEN</v>
      </c>
      <c r="D526" s="144"/>
      <c r="E526" s="281" t="str">
        <f>'[11]Depr Exp'!E526</f>
        <v>Total</v>
      </c>
      <c r="F526" s="141">
        <f>'[11]Depr Exp'!F526</f>
        <v>0</v>
      </c>
      <c r="G526" s="252">
        <f>'[11]Depr Exp'!G526</f>
        <v>0</v>
      </c>
      <c r="H526" s="522">
        <f>'[11]Depr Exp'!H526</f>
        <v>242498.26393362513</v>
      </c>
      <c r="I526" s="141">
        <f>'[11]Depr Exp'!I526</f>
        <v>0</v>
      </c>
      <c r="J526" s="252">
        <f>'[11]Depr Exp'!J526</f>
        <v>0</v>
      </c>
      <c r="K526" s="522">
        <f>'[11]Depr Exp'!K526</f>
        <v>242498.26393362513</v>
      </c>
      <c r="L526" s="522">
        <f>'[11]Depr Exp'!L526</f>
        <v>0</v>
      </c>
      <c r="M526" s="144"/>
      <c r="N526" s="144"/>
    </row>
    <row r="527" spans="1:14" ht="13.5" thickTop="1">
      <c r="A527" s="264" t="str">
        <f>'[11]Depr Exp'!A527</f>
        <v>Capital Lease, Printer Great Am 3</v>
      </c>
      <c r="B527" s="264" t="str">
        <f>'[11]Depr Exp'!B527</f>
        <v>Capital Lease, Printer Great Am 3-2</v>
      </c>
      <c r="C527" s="264" t="str">
        <f>'[11]Depr Exp'!C527</f>
        <v>404C</v>
      </c>
      <c r="D527" s="264"/>
      <c r="E527" s="283">
        <f>'[11]Depr Exp'!E527</f>
        <v>43159</v>
      </c>
      <c r="F527" s="525">
        <f>'[11]Depr Exp'!F527</f>
        <v>0</v>
      </c>
      <c r="G527" s="526" t="str">
        <f>'[11]Depr Exp'!G527</f>
        <v>End of Life</v>
      </c>
      <c r="H527" s="527">
        <f>'[11]Depr Exp'!H527</f>
        <v>0</v>
      </c>
      <c r="I527" s="525">
        <f>'[11]Depr Exp'!I527</f>
        <v>0</v>
      </c>
      <c r="J527" s="526" t="str">
        <f>'[11]Depr Exp'!J527</f>
        <v>End of Life</v>
      </c>
      <c r="K527" s="528">
        <f>'[11]Depr Exp'!K527</f>
        <v>0</v>
      </c>
      <c r="L527" s="527">
        <f>'[11]Depr Exp'!L527</f>
        <v>0</v>
      </c>
      <c r="M527" s="144"/>
      <c r="N527" s="144"/>
    </row>
    <row r="528" spans="1:14">
      <c r="A528" s="264" t="str">
        <f>'[11]Depr Exp'!A528</f>
        <v>Capital Lease, Printer Great Am 3</v>
      </c>
      <c r="B528" s="264" t="str">
        <f>'[11]Depr Exp'!B528</f>
        <v>Capital Lease, Printer Great Am 3-3</v>
      </c>
      <c r="C528" s="264" t="str">
        <f>'[11]Depr Exp'!C528</f>
        <v>404C</v>
      </c>
      <c r="D528" s="264"/>
      <c r="E528" s="283">
        <f>'[11]Depr Exp'!E528</f>
        <v>43190</v>
      </c>
      <c r="F528" s="525">
        <f>'[11]Depr Exp'!F528</f>
        <v>198852.62</v>
      </c>
      <c r="G528" s="526" t="str">
        <f>'[11]Depr Exp'!G528</f>
        <v>End of Life</v>
      </c>
      <c r="H528" s="527">
        <f>'[11]Depr Exp'!H528</f>
        <v>13350.641527725224</v>
      </c>
      <c r="I528" s="525">
        <f>'[11]Depr Exp'!I528</f>
        <v>0</v>
      </c>
      <c r="J528" s="526" t="str">
        <f>'[11]Depr Exp'!J528</f>
        <v>End of Life</v>
      </c>
      <c r="K528" s="528">
        <f>'[11]Depr Exp'!K528</f>
        <v>13350.641527725224</v>
      </c>
      <c r="L528" s="527">
        <f>'[11]Depr Exp'!L528</f>
        <v>0</v>
      </c>
      <c r="M528" s="144"/>
      <c r="N528" s="144"/>
    </row>
    <row r="529" spans="1:14" s="137" customFormat="1">
      <c r="A529" s="264" t="str">
        <f>'[11]Depr Exp'!A529</f>
        <v>Capital Lease, Printer Great Am 3</v>
      </c>
      <c r="B529" s="264" t="str">
        <f>'[11]Depr Exp'!B529</f>
        <v>Capital Lease, Printer Great Am 3-4</v>
      </c>
      <c r="C529" s="264" t="str">
        <f>'[11]Depr Exp'!C529</f>
        <v>404C</v>
      </c>
      <c r="D529" s="264"/>
      <c r="E529" s="283">
        <f>'[11]Depr Exp'!E529</f>
        <v>43220</v>
      </c>
      <c r="F529" s="525">
        <f>'[11]Depr Exp'!F529</f>
        <v>385188.8</v>
      </c>
      <c r="G529" s="526" t="str">
        <f>'[11]Depr Exp'!G529</f>
        <v>End of Life</v>
      </c>
      <c r="H529" s="527">
        <f>'[11]Depr Exp'!H529</f>
        <v>8931.7693976211158</v>
      </c>
      <c r="I529" s="525">
        <f>'[11]Depr Exp'!I529</f>
        <v>0</v>
      </c>
      <c r="J529" s="526" t="str">
        <f>'[11]Depr Exp'!J529</f>
        <v>End of Life</v>
      </c>
      <c r="K529" s="528">
        <f>'[11]Depr Exp'!K529</f>
        <v>8931.7693976211158</v>
      </c>
      <c r="L529" s="527">
        <f>'[11]Depr Exp'!L529</f>
        <v>0</v>
      </c>
      <c r="M529" s="144"/>
      <c r="N529" s="144"/>
    </row>
    <row r="530" spans="1:14">
      <c r="A530" s="264" t="str">
        <f>'[11]Depr Exp'!A530</f>
        <v>Capital Lease, Printer Great Am 3</v>
      </c>
      <c r="B530" s="264" t="str">
        <f>'[11]Depr Exp'!B530</f>
        <v>Capital Lease, Printer Great Am 3-5</v>
      </c>
      <c r="C530" s="264" t="str">
        <f>'[11]Depr Exp'!C530</f>
        <v>404C</v>
      </c>
      <c r="D530" s="264"/>
      <c r="E530" s="283">
        <f>'[11]Depr Exp'!E530</f>
        <v>43251</v>
      </c>
      <c r="F530" s="525">
        <f>'[11]Depr Exp'!F530</f>
        <v>376815.13</v>
      </c>
      <c r="G530" s="526" t="str">
        <f>'[11]Depr Exp'!G530</f>
        <v>End of Life</v>
      </c>
      <c r="H530" s="527">
        <f>'[11]Depr Exp'!H530</f>
        <v>8931.7693976211158</v>
      </c>
      <c r="I530" s="525">
        <f>'[11]Depr Exp'!I530</f>
        <v>0</v>
      </c>
      <c r="J530" s="526" t="str">
        <f>'[11]Depr Exp'!J530</f>
        <v>End of Life</v>
      </c>
      <c r="K530" s="528">
        <f>'[11]Depr Exp'!K530</f>
        <v>8931.7693976211158</v>
      </c>
      <c r="L530" s="527">
        <f>'[11]Depr Exp'!L530</f>
        <v>0</v>
      </c>
      <c r="M530" s="144"/>
      <c r="N530" s="144"/>
    </row>
    <row r="531" spans="1:14">
      <c r="A531" s="264" t="str">
        <f>'[11]Depr Exp'!A531</f>
        <v>Capital Lease, Printer Great Am 3</v>
      </c>
      <c r="B531" s="264" t="str">
        <f>'[11]Depr Exp'!B531</f>
        <v>Capital Lease, Printer Great Am 3-6</v>
      </c>
      <c r="C531" s="264" t="str">
        <f>'[11]Depr Exp'!C531</f>
        <v>404C</v>
      </c>
      <c r="D531" s="264"/>
      <c r="E531" s="283">
        <f>'[11]Depr Exp'!E531</f>
        <v>43281</v>
      </c>
      <c r="F531" s="525">
        <f>'[11]Depr Exp'!F531</f>
        <v>368441.46</v>
      </c>
      <c r="G531" s="526" t="str">
        <f>'[11]Depr Exp'!G531</f>
        <v>End of Life</v>
      </c>
      <c r="H531" s="527">
        <f>'[11]Depr Exp'!H531</f>
        <v>8931.7693976211158</v>
      </c>
      <c r="I531" s="525">
        <f>'[11]Depr Exp'!I531</f>
        <v>0</v>
      </c>
      <c r="J531" s="526" t="str">
        <f>'[11]Depr Exp'!J531</f>
        <v>End of Life</v>
      </c>
      <c r="K531" s="528">
        <f>'[11]Depr Exp'!K531</f>
        <v>8931.7693976211158</v>
      </c>
      <c r="L531" s="527">
        <f>'[11]Depr Exp'!L531</f>
        <v>0</v>
      </c>
      <c r="M531" s="144"/>
      <c r="N531" s="144"/>
    </row>
    <row r="532" spans="1:14">
      <c r="A532" s="264" t="str">
        <f>'[11]Depr Exp'!A532</f>
        <v>Capital Lease, Printer Great Am 3</v>
      </c>
      <c r="B532" s="264" t="str">
        <f>'[11]Depr Exp'!B532</f>
        <v>Capital Lease, Printer Great Am 3-7</v>
      </c>
      <c r="C532" s="264" t="str">
        <f>'[11]Depr Exp'!C532</f>
        <v>404C</v>
      </c>
      <c r="D532" s="264"/>
      <c r="E532" s="283">
        <f>'[11]Depr Exp'!E532</f>
        <v>43312</v>
      </c>
      <c r="F532" s="525">
        <f>'[11]Depr Exp'!F532</f>
        <v>360067.79</v>
      </c>
      <c r="G532" s="526" t="str">
        <f>'[11]Depr Exp'!G532</f>
        <v>End of Life</v>
      </c>
      <c r="H532" s="527">
        <f>'[11]Depr Exp'!H532</f>
        <v>8931.7693976211158</v>
      </c>
      <c r="I532" s="525">
        <f>'[11]Depr Exp'!I532</f>
        <v>0</v>
      </c>
      <c r="J532" s="526" t="str">
        <f>'[11]Depr Exp'!J532</f>
        <v>End of Life</v>
      </c>
      <c r="K532" s="528">
        <f>'[11]Depr Exp'!K532</f>
        <v>8931.7693976211158</v>
      </c>
      <c r="L532" s="527">
        <f>'[11]Depr Exp'!L532</f>
        <v>0</v>
      </c>
      <c r="M532" s="144"/>
      <c r="N532" s="144"/>
    </row>
    <row r="533" spans="1:14">
      <c r="A533" s="264" t="str">
        <f>'[11]Depr Exp'!A533</f>
        <v>Capital Lease, Printer Great Am 3</v>
      </c>
      <c r="B533" s="264" t="str">
        <f>'[11]Depr Exp'!B533</f>
        <v>Capital Lease, Printer Great Am 3-8</v>
      </c>
      <c r="C533" s="264" t="str">
        <f>'[11]Depr Exp'!C533</f>
        <v>404C</v>
      </c>
      <c r="D533" s="264"/>
      <c r="E533" s="283">
        <f>'[11]Depr Exp'!E533</f>
        <v>43343</v>
      </c>
      <c r="F533" s="525">
        <f>'[11]Depr Exp'!F533</f>
        <v>351694.12</v>
      </c>
      <c r="G533" s="526" t="str">
        <f>'[11]Depr Exp'!G533</f>
        <v>End of Life</v>
      </c>
      <c r="H533" s="527">
        <f>'[11]Depr Exp'!H533</f>
        <v>8931.7693976211158</v>
      </c>
      <c r="I533" s="525">
        <f>'[11]Depr Exp'!I533</f>
        <v>0</v>
      </c>
      <c r="J533" s="526" t="str">
        <f>'[11]Depr Exp'!J533</f>
        <v>End of Life</v>
      </c>
      <c r="K533" s="528">
        <f>'[11]Depr Exp'!K533</f>
        <v>8931.7693976211158</v>
      </c>
      <c r="L533" s="527">
        <f>'[11]Depr Exp'!L533</f>
        <v>0</v>
      </c>
      <c r="M533" s="144"/>
      <c r="N533" s="144"/>
    </row>
    <row r="534" spans="1:14">
      <c r="A534" s="264" t="str">
        <f>'[11]Depr Exp'!A534</f>
        <v>Capital Lease, Printer Great Am 3</v>
      </c>
      <c r="B534" s="264" t="str">
        <f>'[11]Depr Exp'!B534</f>
        <v>Capital Lease, Printer Great Am 3-9</v>
      </c>
      <c r="C534" s="264" t="str">
        <f>'[11]Depr Exp'!C534</f>
        <v>404C</v>
      </c>
      <c r="D534" s="264"/>
      <c r="E534" s="283">
        <f>'[11]Depr Exp'!E534</f>
        <v>43373</v>
      </c>
      <c r="F534" s="525">
        <f>'[11]Depr Exp'!F534</f>
        <v>343320.45</v>
      </c>
      <c r="G534" s="526" t="str">
        <f>'[11]Depr Exp'!G534</f>
        <v>End of Life</v>
      </c>
      <c r="H534" s="527">
        <f>'[11]Depr Exp'!H534</f>
        <v>8931.7693976211158</v>
      </c>
      <c r="I534" s="525">
        <f>'[11]Depr Exp'!I534</f>
        <v>0</v>
      </c>
      <c r="J534" s="526" t="str">
        <f>'[11]Depr Exp'!J534</f>
        <v>End of Life</v>
      </c>
      <c r="K534" s="528">
        <f>'[11]Depr Exp'!K534</f>
        <v>8931.7693976211158</v>
      </c>
      <c r="L534" s="527">
        <f>'[11]Depr Exp'!L534</f>
        <v>0</v>
      </c>
      <c r="M534" s="144"/>
      <c r="N534" s="144"/>
    </row>
    <row r="535" spans="1:14">
      <c r="A535" s="264" t="str">
        <f>'[11]Depr Exp'!A535</f>
        <v>Capital Lease, Printer Great Am 3</v>
      </c>
      <c r="B535" s="264" t="str">
        <f>'[11]Depr Exp'!B535</f>
        <v>Capital Lease, Printer Great Am 3-10</v>
      </c>
      <c r="C535" s="264" t="str">
        <f>'[11]Depr Exp'!C535</f>
        <v>404C</v>
      </c>
      <c r="D535" s="264"/>
      <c r="E535" s="283">
        <f>'[11]Depr Exp'!E535</f>
        <v>43404</v>
      </c>
      <c r="F535" s="525">
        <f>'[11]Depr Exp'!F535</f>
        <v>334946.78000000003</v>
      </c>
      <c r="G535" s="526" t="str">
        <f>'[11]Depr Exp'!G535</f>
        <v>End of Life</v>
      </c>
      <c r="H535" s="527">
        <f>'[11]Depr Exp'!H535</f>
        <v>8931.7693976211158</v>
      </c>
      <c r="I535" s="525">
        <f>'[11]Depr Exp'!I535</f>
        <v>0</v>
      </c>
      <c r="J535" s="526" t="str">
        <f>'[11]Depr Exp'!J535</f>
        <v>End of Life</v>
      </c>
      <c r="K535" s="528">
        <f>'[11]Depr Exp'!K535</f>
        <v>8931.7693976211158</v>
      </c>
      <c r="L535" s="527">
        <f>'[11]Depr Exp'!L535</f>
        <v>0</v>
      </c>
      <c r="M535" s="144"/>
      <c r="N535" s="144"/>
    </row>
    <row r="536" spans="1:14">
      <c r="A536" s="264" t="str">
        <f>'[11]Depr Exp'!A536</f>
        <v>Capital Lease, Printer Great Am 3</v>
      </c>
      <c r="B536" s="264" t="str">
        <f>'[11]Depr Exp'!B536</f>
        <v>Capital Lease, Printer Great Am 3-11</v>
      </c>
      <c r="C536" s="264" t="str">
        <f>'[11]Depr Exp'!C536</f>
        <v>404C</v>
      </c>
      <c r="D536" s="264"/>
      <c r="E536" s="283">
        <f>'[11]Depr Exp'!E536</f>
        <v>43434</v>
      </c>
      <c r="F536" s="525">
        <f>'[11]Depr Exp'!F536</f>
        <v>326573.11</v>
      </c>
      <c r="G536" s="526" t="str">
        <f>'[11]Depr Exp'!G536</f>
        <v>End of Life</v>
      </c>
      <c r="H536" s="527">
        <f>'[11]Depr Exp'!H536</f>
        <v>8931.7693976211158</v>
      </c>
      <c r="I536" s="525">
        <f>'[11]Depr Exp'!I536</f>
        <v>0</v>
      </c>
      <c r="J536" s="526" t="str">
        <f>'[11]Depr Exp'!J536</f>
        <v>End of Life</v>
      </c>
      <c r="K536" s="528">
        <f>'[11]Depr Exp'!K536</f>
        <v>8931.7693976211158</v>
      </c>
      <c r="L536" s="527">
        <f>'[11]Depr Exp'!L536</f>
        <v>0</v>
      </c>
      <c r="M536" s="144"/>
      <c r="N536" s="144"/>
    </row>
    <row r="537" spans="1:14">
      <c r="A537" s="264" t="str">
        <f>'[11]Depr Exp'!A537</f>
        <v>Capital Lease, Printer Great Am 3</v>
      </c>
      <c r="B537" s="264" t="str">
        <f>'[11]Depr Exp'!B537</f>
        <v>Capital Lease, Printer Great Am 3-12</v>
      </c>
      <c r="C537" s="264" t="str">
        <f>'[11]Depr Exp'!C537</f>
        <v>404C</v>
      </c>
      <c r="D537" s="264"/>
      <c r="E537" s="283">
        <f>'[11]Depr Exp'!E537</f>
        <v>43465</v>
      </c>
      <c r="F537" s="525">
        <f>'[11]Depr Exp'!F537</f>
        <v>318199.44</v>
      </c>
      <c r="G537" s="526" t="str">
        <f>'[11]Depr Exp'!G537</f>
        <v>End of Life</v>
      </c>
      <c r="H537" s="527">
        <f>'[11]Depr Exp'!H537</f>
        <v>8931.7693976211158</v>
      </c>
      <c r="I537" s="525">
        <f>'[11]Depr Exp'!I537</f>
        <v>0</v>
      </c>
      <c r="J537" s="526" t="str">
        <f>'[11]Depr Exp'!J537</f>
        <v>End of Life</v>
      </c>
      <c r="K537" s="528">
        <f>'[11]Depr Exp'!K537</f>
        <v>8931.7693976211158</v>
      </c>
      <c r="L537" s="527">
        <f>'[11]Depr Exp'!L537</f>
        <v>0</v>
      </c>
      <c r="M537" s="144"/>
      <c r="N537" s="144"/>
    </row>
    <row r="538" spans="1:14" ht="15.75" thickBot="1">
      <c r="A538" s="159" t="str">
        <f>'[11]Depr Exp'!A538</f>
        <v>Capital Lease, Printer Great Am 3 Total</v>
      </c>
      <c r="B538" s="144">
        <f>'[11]Depr Exp'!B538</f>
        <v>0</v>
      </c>
      <c r="C538" s="502" t="str">
        <f>'[11]Depr Exp'!C538</f>
        <v>CGEN</v>
      </c>
      <c r="D538" s="144"/>
      <c r="E538" s="281" t="str">
        <f>'[11]Depr Exp'!E538</f>
        <v>Total</v>
      </c>
      <c r="F538" s="141">
        <f>'[11]Depr Exp'!F538</f>
        <v>0</v>
      </c>
      <c r="G538" s="252">
        <f>'[11]Depr Exp'!G538</f>
        <v>0</v>
      </c>
      <c r="H538" s="522">
        <f>'[11]Depr Exp'!H538</f>
        <v>93736.566106315266</v>
      </c>
      <c r="I538" s="141">
        <f>'[11]Depr Exp'!I538</f>
        <v>0</v>
      </c>
      <c r="J538" s="252">
        <f>'[11]Depr Exp'!J538</f>
        <v>0</v>
      </c>
      <c r="K538" s="522">
        <f>'[11]Depr Exp'!K538</f>
        <v>93736.566106315266</v>
      </c>
      <c r="L538" s="522">
        <f>'[11]Depr Exp'!L538</f>
        <v>0</v>
      </c>
      <c r="M538" s="144"/>
      <c r="N538" s="144"/>
    </row>
    <row r="539" spans="1:14" ht="13.5" thickTop="1">
      <c r="A539" s="258" t="str">
        <f>'[11]Depr Exp'!A539</f>
        <v>E302 INT Franchises</v>
      </c>
      <c r="B539" s="258" t="str">
        <f>'[11]Depr Exp'!B539</f>
        <v>E302 INT Franchises-1</v>
      </c>
      <c r="C539" s="258" t="str">
        <f>'[11]Depr Exp'!C539</f>
        <v>404E</v>
      </c>
      <c r="D539" s="258"/>
      <c r="E539" s="279">
        <f>'[11]Depr Exp'!E539</f>
        <v>43131</v>
      </c>
      <c r="F539" s="517">
        <f>'[11]Depr Exp'!F539</f>
        <v>1034045.27</v>
      </c>
      <c r="G539" s="518">
        <f>'[11]Depr Exp'!G539</f>
        <v>0</v>
      </c>
      <c r="H539" s="519">
        <f>'[11]Depr Exp'!H539</f>
        <v>54897.41</v>
      </c>
      <c r="I539" s="517">
        <f>'[11]Depr Exp'!I539</f>
        <v>0</v>
      </c>
      <c r="J539" s="518">
        <f>'[11]Depr Exp'!J539</f>
        <v>0</v>
      </c>
      <c r="K539" s="520">
        <f>'[11]Depr Exp'!K539</f>
        <v>58308.46</v>
      </c>
      <c r="L539" s="519">
        <f>'[11]Depr Exp'!L539</f>
        <v>3411.05</v>
      </c>
      <c r="M539" s="144"/>
      <c r="N539" s="144"/>
    </row>
    <row r="540" spans="1:14">
      <c r="A540" s="258" t="str">
        <f>'[11]Depr Exp'!A540</f>
        <v>E302 INT Franchises</v>
      </c>
      <c r="B540" s="258" t="str">
        <f>'[11]Depr Exp'!B540</f>
        <v>E302 INT Franchises-2</v>
      </c>
      <c r="C540" s="258" t="str">
        <f>'[11]Depr Exp'!C540</f>
        <v>404E</v>
      </c>
      <c r="D540" s="258"/>
      <c r="E540" s="279">
        <f>'[11]Depr Exp'!E540</f>
        <v>43159</v>
      </c>
      <c r="F540" s="517">
        <f>'[11]Depr Exp'!F540</f>
        <v>951164.24</v>
      </c>
      <c r="G540" s="518">
        <f>'[11]Depr Exp'!G540</f>
        <v>0</v>
      </c>
      <c r="H540" s="519">
        <f>'[11]Depr Exp'!H540</f>
        <v>86034.12</v>
      </c>
      <c r="I540" s="517">
        <f>'[11]Depr Exp'!I540</f>
        <v>0</v>
      </c>
      <c r="J540" s="518">
        <f>'[11]Depr Exp'!J540</f>
        <v>0</v>
      </c>
      <c r="K540" s="520">
        <f>'[11]Depr Exp'!K540</f>
        <v>58308.46</v>
      </c>
      <c r="L540" s="519">
        <f>'[11]Depr Exp'!L540</f>
        <v>-27725.66</v>
      </c>
      <c r="M540" s="144"/>
      <c r="N540" s="144"/>
    </row>
    <row r="541" spans="1:14">
      <c r="A541" s="258" t="str">
        <f>'[11]Depr Exp'!A541</f>
        <v>E302 INT Franchises</v>
      </c>
      <c r="B541" s="258" t="str">
        <f>'[11]Depr Exp'!B541</f>
        <v>E302 INT Franchises-3</v>
      </c>
      <c r="C541" s="258" t="str">
        <f>'[11]Depr Exp'!C541</f>
        <v>404E</v>
      </c>
      <c r="D541" s="258"/>
      <c r="E541" s="279">
        <f>'[11]Depr Exp'!E541</f>
        <v>43190</v>
      </c>
      <c r="F541" s="517">
        <f>'[11]Depr Exp'!F541</f>
        <v>897939.87</v>
      </c>
      <c r="G541" s="518">
        <f>'[11]Depr Exp'!G541</f>
        <v>0</v>
      </c>
      <c r="H541" s="519">
        <f>'[11]Depr Exp'!H541</f>
        <v>55258.78</v>
      </c>
      <c r="I541" s="517">
        <f>'[11]Depr Exp'!I541</f>
        <v>0</v>
      </c>
      <c r="J541" s="518">
        <f>'[11]Depr Exp'!J541</f>
        <v>0</v>
      </c>
      <c r="K541" s="520">
        <f>'[11]Depr Exp'!K541</f>
        <v>58308.46</v>
      </c>
      <c r="L541" s="519">
        <f>'[11]Depr Exp'!L541</f>
        <v>3049.68</v>
      </c>
      <c r="M541" s="144"/>
      <c r="N541" s="144"/>
    </row>
    <row r="542" spans="1:14">
      <c r="A542" s="258" t="str">
        <f>'[11]Depr Exp'!A542</f>
        <v>E302 INT Franchises</v>
      </c>
      <c r="B542" s="258" t="str">
        <f>'[11]Depr Exp'!B542</f>
        <v>E302 INT Franchises-4</v>
      </c>
      <c r="C542" s="258" t="str">
        <f>'[11]Depr Exp'!C542</f>
        <v>404E</v>
      </c>
      <c r="D542" s="258"/>
      <c r="E542" s="279">
        <f>'[11]Depr Exp'!E542</f>
        <v>43220</v>
      </c>
      <c r="F542" s="517">
        <f>'[11]Depr Exp'!F542</f>
        <v>842998.29</v>
      </c>
      <c r="G542" s="518">
        <f>'[11]Depr Exp'!G542</f>
        <v>0</v>
      </c>
      <c r="H542" s="519">
        <f>'[11]Depr Exp'!H542</f>
        <v>55286.31</v>
      </c>
      <c r="I542" s="517">
        <f>'[11]Depr Exp'!I542</f>
        <v>0</v>
      </c>
      <c r="J542" s="518">
        <f>'[11]Depr Exp'!J542</f>
        <v>0</v>
      </c>
      <c r="K542" s="520">
        <f>'[11]Depr Exp'!K542</f>
        <v>58308.46</v>
      </c>
      <c r="L542" s="519">
        <f>'[11]Depr Exp'!L542</f>
        <v>3022.15</v>
      </c>
      <c r="M542" s="144"/>
      <c r="N542" s="144"/>
    </row>
    <row r="543" spans="1:14">
      <c r="A543" s="258" t="str">
        <f>'[11]Depr Exp'!A543</f>
        <v>E302 INT Franchises</v>
      </c>
      <c r="B543" s="258" t="str">
        <f>'[11]Depr Exp'!B543</f>
        <v>E302 INT Franchises-5</v>
      </c>
      <c r="C543" s="258" t="str">
        <f>'[11]Depr Exp'!C543</f>
        <v>404E</v>
      </c>
      <c r="D543" s="258"/>
      <c r="E543" s="279">
        <f>'[11]Depr Exp'!E543</f>
        <v>43251</v>
      </c>
      <c r="F543" s="517">
        <f>'[11]Depr Exp'!F543</f>
        <v>789466.91</v>
      </c>
      <c r="G543" s="518">
        <f>'[11]Depr Exp'!G543</f>
        <v>0</v>
      </c>
      <c r="H543" s="519">
        <f>'[11]Depr Exp'!H543</f>
        <v>55359.62</v>
      </c>
      <c r="I543" s="517">
        <f>'[11]Depr Exp'!I543</f>
        <v>0</v>
      </c>
      <c r="J543" s="518">
        <f>'[11]Depr Exp'!J543</f>
        <v>0</v>
      </c>
      <c r="K543" s="520">
        <f>'[11]Depr Exp'!K543</f>
        <v>58308.46</v>
      </c>
      <c r="L543" s="519">
        <f>'[11]Depr Exp'!L543</f>
        <v>2948.84</v>
      </c>
      <c r="M543" s="144"/>
      <c r="N543" s="144"/>
    </row>
    <row r="544" spans="1:14">
      <c r="A544" s="258" t="str">
        <f>'[11]Depr Exp'!A544</f>
        <v>E302 INT Franchises</v>
      </c>
      <c r="B544" s="258" t="str">
        <f>'[11]Depr Exp'!B544</f>
        <v>E302 INT Franchises-6</v>
      </c>
      <c r="C544" s="258" t="str">
        <f>'[11]Depr Exp'!C544</f>
        <v>404E</v>
      </c>
      <c r="D544" s="258"/>
      <c r="E544" s="279">
        <f>'[11]Depr Exp'!E544</f>
        <v>43281</v>
      </c>
      <c r="F544" s="517">
        <f>'[11]Depr Exp'!F544</f>
        <v>941383.4</v>
      </c>
      <c r="G544" s="518">
        <f>'[11]Depr Exp'!G544</f>
        <v>0</v>
      </c>
      <c r="H544" s="519">
        <f>'[11]Depr Exp'!H544</f>
        <v>57152.12</v>
      </c>
      <c r="I544" s="517">
        <f>'[11]Depr Exp'!I544</f>
        <v>0</v>
      </c>
      <c r="J544" s="518">
        <f>'[11]Depr Exp'!J544</f>
        <v>0</v>
      </c>
      <c r="K544" s="520">
        <f>'[11]Depr Exp'!K544</f>
        <v>58308.46</v>
      </c>
      <c r="L544" s="519">
        <f>'[11]Depr Exp'!L544</f>
        <v>1156.3399999999999</v>
      </c>
      <c r="M544" s="144"/>
      <c r="N544" s="144"/>
    </row>
    <row r="545" spans="1:14">
      <c r="A545" s="258" t="str">
        <f>'[11]Depr Exp'!A545</f>
        <v>E302 INT Franchises</v>
      </c>
      <c r="B545" s="258" t="str">
        <f>'[11]Depr Exp'!B545</f>
        <v>E302 INT Franchises-7</v>
      </c>
      <c r="C545" s="258" t="str">
        <f>'[11]Depr Exp'!C545</f>
        <v>404E</v>
      </c>
      <c r="D545" s="258"/>
      <c r="E545" s="279">
        <f>'[11]Depr Exp'!E545</f>
        <v>43312</v>
      </c>
      <c r="F545" s="517">
        <f>'[11]Depr Exp'!F545</f>
        <v>1091181.97</v>
      </c>
      <c r="G545" s="518">
        <f>'[11]Depr Exp'!G545</f>
        <v>0</v>
      </c>
      <c r="H545" s="519">
        <f>'[11]Depr Exp'!H545</f>
        <v>58696.34</v>
      </c>
      <c r="I545" s="517">
        <f>'[11]Depr Exp'!I545</f>
        <v>0</v>
      </c>
      <c r="J545" s="518">
        <f>'[11]Depr Exp'!J545</f>
        <v>0</v>
      </c>
      <c r="K545" s="520">
        <f>'[11]Depr Exp'!K545</f>
        <v>58308.46</v>
      </c>
      <c r="L545" s="519">
        <f>'[11]Depr Exp'!L545</f>
        <v>-387.88</v>
      </c>
      <c r="M545" s="144"/>
      <c r="N545" s="144"/>
    </row>
    <row r="546" spans="1:14">
      <c r="A546" s="258" t="str">
        <f>'[11]Depr Exp'!A546</f>
        <v>E302 INT Franchises</v>
      </c>
      <c r="B546" s="258" t="str">
        <f>'[11]Depr Exp'!B546</f>
        <v>E302 INT Franchises-8</v>
      </c>
      <c r="C546" s="258" t="str">
        <f>'[11]Depr Exp'!C546</f>
        <v>404E</v>
      </c>
      <c r="D546" s="258"/>
      <c r="E546" s="279">
        <f>'[11]Depr Exp'!E546</f>
        <v>43343</v>
      </c>
      <c r="F546" s="517">
        <f>'[11]Depr Exp'!F546</f>
        <v>1033915.13</v>
      </c>
      <c r="G546" s="518">
        <f>'[11]Depr Exp'!G546</f>
        <v>0</v>
      </c>
      <c r="H546" s="519">
        <f>'[11]Depr Exp'!H546</f>
        <v>58504.35</v>
      </c>
      <c r="I546" s="517">
        <f>'[11]Depr Exp'!I546</f>
        <v>0</v>
      </c>
      <c r="J546" s="518">
        <f>'[11]Depr Exp'!J546</f>
        <v>0</v>
      </c>
      <c r="K546" s="520">
        <f>'[11]Depr Exp'!K546</f>
        <v>58308.46</v>
      </c>
      <c r="L546" s="519">
        <f>'[11]Depr Exp'!L546</f>
        <v>-195.89</v>
      </c>
      <c r="M546" s="144"/>
      <c r="N546" s="144"/>
    </row>
    <row r="547" spans="1:14">
      <c r="A547" s="258" t="str">
        <f>'[11]Depr Exp'!A547</f>
        <v>E302 INT Franchises</v>
      </c>
      <c r="B547" s="258" t="str">
        <f>'[11]Depr Exp'!B547</f>
        <v>E302 INT Franchises-9</v>
      </c>
      <c r="C547" s="258" t="str">
        <f>'[11]Depr Exp'!C547</f>
        <v>404E</v>
      </c>
      <c r="D547" s="258"/>
      <c r="E547" s="279">
        <f>'[11]Depr Exp'!E547</f>
        <v>43373</v>
      </c>
      <c r="F547" s="517">
        <f>'[11]Depr Exp'!F547</f>
        <v>979138.55</v>
      </c>
      <c r="G547" s="518">
        <f>'[11]Depr Exp'!G547</f>
        <v>0</v>
      </c>
      <c r="H547" s="519">
        <f>'[11]Depr Exp'!H547</f>
        <v>58535.43</v>
      </c>
      <c r="I547" s="517">
        <f>'[11]Depr Exp'!I547</f>
        <v>0</v>
      </c>
      <c r="J547" s="518">
        <f>'[11]Depr Exp'!J547</f>
        <v>0</v>
      </c>
      <c r="K547" s="520">
        <f>'[11]Depr Exp'!K547</f>
        <v>58308.46</v>
      </c>
      <c r="L547" s="519">
        <f>'[11]Depr Exp'!L547</f>
        <v>-226.97</v>
      </c>
      <c r="M547" s="144"/>
      <c r="N547" s="144"/>
    </row>
    <row r="548" spans="1:14">
      <c r="A548" s="258" t="str">
        <f>'[11]Depr Exp'!A548</f>
        <v>E302 INT Franchises</v>
      </c>
      <c r="B548" s="258" t="str">
        <f>'[11]Depr Exp'!B548</f>
        <v>E302 INT Franchises-10</v>
      </c>
      <c r="C548" s="258" t="str">
        <f>'[11]Depr Exp'!C548</f>
        <v>404E</v>
      </c>
      <c r="D548" s="258"/>
      <c r="E548" s="279">
        <f>'[11]Depr Exp'!E548</f>
        <v>43404</v>
      </c>
      <c r="F548" s="517">
        <f>'[11]Depr Exp'!F548</f>
        <v>930362.38</v>
      </c>
      <c r="G548" s="518">
        <f>'[11]Depr Exp'!G548</f>
        <v>0</v>
      </c>
      <c r="H548" s="519">
        <f>'[11]Depr Exp'!H548</f>
        <v>58617.01</v>
      </c>
      <c r="I548" s="517">
        <f>'[11]Depr Exp'!I548</f>
        <v>0</v>
      </c>
      <c r="J548" s="518">
        <f>'[11]Depr Exp'!J548</f>
        <v>0</v>
      </c>
      <c r="K548" s="520">
        <f>'[11]Depr Exp'!K548</f>
        <v>58308.46</v>
      </c>
      <c r="L548" s="519">
        <f>'[11]Depr Exp'!L548</f>
        <v>-308.55</v>
      </c>
      <c r="M548" s="144"/>
      <c r="N548" s="144"/>
    </row>
    <row r="549" spans="1:14">
      <c r="A549" s="258" t="str">
        <f>'[11]Depr Exp'!A549</f>
        <v>E302 INT Franchises</v>
      </c>
      <c r="B549" s="258" t="str">
        <f>'[11]Depr Exp'!B549</f>
        <v>E302 INT Franchises-11</v>
      </c>
      <c r="C549" s="258" t="str">
        <f>'[11]Depr Exp'!C549</f>
        <v>404E</v>
      </c>
      <c r="D549" s="258"/>
      <c r="E549" s="279">
        <f>'[11]Depr Exp'!E549</f>
        <v>43434</v>
      </c>
      <c r="F549" s="517">
        <f>'[11]Depr Exp'!F549</f>
        <v>858402</v>
      </c>
      <c r="G549" s="518">
        <f>'[11]Depr Exp'!G549</f>
        <v>0</v>
      </c>
      <c r="H549" s="519">
        <f>'[11]Depr Exp'!H549</f>
        <v>58360.71</v>
      </c>
      <c r="I549" s="517">
        <f>'[11]Depr Exp'!I549</f>
        <v>0</v>
      </c>
      <c r="J549" s="518">
        <f>'[11]Depr Exp'!J549</f>
        <v>0</v>
      </c>
      <c r="K549" s="520">
        <f>'[11]Depr Exp'!K549</f>
        <v>58308.46</v>
      </c>
      <c r="L549" s="519">
        <f>'[11]Depr Exp'!L549</f>
        <v>-52.25</v>
      </c>
      <c r="M549" s="144"/>
      <c r="N549" s="144"/>
    </row>
    <row r="550" spans="1:14">
      <c r="A550" s="258" t="str">
        <f>'[11]Depr Exp'!A550</f>
        <v>E302 INT Franchises</v>
      </c>
      <c r="B550" s="258" t="str">
        <f>'[11]Depr Exp'!B550</f>
        <v>E302 INT Franchises-12</v>
      </c>
      <c r="C550" s="258" t="str">
        <f>'[11]Depr Exp'!C550</f>
        <v>404E</v>
      </c>
      <c r="D550" s="258"/>
      <c r="E550" s="279">
        <f>'[11]Depr Exp'!E550</f>
        <v>43465</v>
      </c>
      <c r="F550" s="517">
        <f>'[11]Depr Exp'!F550</f>
        <v>799897.63</v>
      </c>
      <c r="G550" s="518">
        <f>'[11]Depr Exp'!G550</f>
        <v>0</v>
      </c>
      <c r="H550" s="519">
        <f>'[11]Depr Exp'!H550</f>
        <v>58308.46</v>
      </c>
      <c r="I550" s="517">
        <f>'[11]Depr Exp'!I550</f>
        <v>0</v>
      </c>
      <c r="J550" s="518">
        <f>'[11]Depr Exp'!J550</f>
        <v>0</v>
      </c>
      <c r="K550" s="520">
        <f>'[11]Depr Exp'!K550</f>
        <v>58308.46</v>
      </c>
      <c r="L550" s="519">
        <f>'[11]Depr Exp'!L550</f>
        <v>0</v>
      </c>
      <c r="M550" s="144"/>
      <c r="N550" s="144"/>
    </row>
    <row r="551" spans="1:14" ht="15.75" thickBot="1">
      <c r="A551" s="159" t="str">
        <f>'[11]Depr Exp'!A551</f>
        <v>E302 INT Franchises Total</v>
      </c>
      <c r="B551" s="144">
        <f>'[11]Depr Exp'!B551</f>
        <v>0</v>
      </c>
      <c r="C551" s="142" t="str">
        <f>'[11]Depr Exp'!C551</f>
        <v>EINT</v>
      </c>
      <c r="D551" s="144"/>
      <c r="E551" s="281" t="str">
        <f>'[11]Depr Exp'!E551</f>
        <v>Total</v>
      </c>
      <c r="F551" s="141">
        <f>'[11]Depr Exp'!F551</f>
        <v>0</v>
      </c>
      <c r="G551" s="252">
        <f>'[11]Depr Exp'!G551</f>
        <v>0</v>
      </c>
      <c r="H551" s="522">
        <f>'[11]Depr Exp'!H551</f>
        <v>715010.65999999992</v>
      </c>
      <c r="I551" s="141">
        <f>'[11]Depr Exp'!I551</f>
        <v>0</v>
      </c>
      <c r="J551" s="252">
        <f>'[11]Depr Exp'!J551</f>
        <v>0</v>
      </c>
      <c r="K551" s="522">
        <f>'[11]Depr Exp'!K551</f>
        <v>699701.5199999999</v>
      </c>
      <c r="L551" s="522">
        <f>'[11]Depr Exp'!L551</f>
        <v>-15309.14</v>
      </c>
      <c r="M551" s="144"/>
      <c r="N551" s="144"/>
    </row>
    <row r="552" spans="1:14" ht="13.5" thickTop="1">
      <c r="A552" s="258" t="str">
        <f>'[11]Depr Exp'!A552</f>
        <v>E302 INT Franchises, Baker Project</v>
      </c>
      <c r="B552" s="258" t="str">
        <f>'[11]Depr Exp'!B552</f>
        <v>E302 INT Franchises, Baker Project-1</v>
      </c>
      <c r="C552" s="258" t="str">
        <f>'[11]Depr Exp'!C552</f>
        <v>404E</v>
      </c>
      <c r="D552" s="258"/>
      <c r="E552" s="279">
        <f>'[11]Depr Exp'!E552</f>
        <v>43131</v>
      </c>
      <c r="F552" s="517">
        <f>'[11]Depr Exp'!F552</f>
        <v>32784700.25</v>
      </c>
      <c r="G552" s="518">
        <f>'[11]Depr Exp'!G552</f>
        <v>0</v>
      </c>
      <c r="H552" s="519">
        <f>'[11]Depr Exp'!H552</f>
        <v>66838.63</v>
      </c>
      <c r="I552" s="517">
        <f>'[11]Depr Exp'!I552</f>
        <v>0</v>
      </c>
      <c r="J552" s="518">
        <f>'[11]Depr Exp'!J552</f>
        <v>0</v>
      </c>
      <c r="K552" s="520">
        <f>'[11]Depr Exp'!K552</f>
        <v>66838.64</v>
      </c>
      <c r="L552" s="519">
        <f>'[11]Depr Exp'!L552</f>
        <v>0.01</v>
      </c>
      <c r="M552" s="144"/>
      <c r="N552" s="144"/>
    </row>
    <row r="553" spans="1:14">
      <c r="A553" s="258" t="str">
        <f>'[11]Depr Exp'!A553</f>
        <v>E302 INT Franchises, Baker Project</v>
      </c>
      <c r="B553" s="258" t="str">
        <f>'[11]Depr Exp'!B553</f>
        <v>E302 INT Franchises, Baker Project-2</v>
      </c>
      <c r="C553" s="258" t="str">
        <f>'[11]Depr Exp'!C553</f>
        <v>404E</v>
      </c>
      <c r="D553" s="258"/>
      <c r="E553" s="279">
        <f>'[11]Depr Exp'!E553</f>
        <v>43159</v>
      </c>
      <c r="F553" s="517">
        <f>'[11]Depr Exp'!F553</f>
        <v>32717861.620000001</v>
      </c>
      <c r="G553" s="518">
        <f>'[11]Depr Exp'!G553</f>
        <v>0</v>
      </c>
      <c r="H553" s="519">
        <f>'[11]Depr Exp'!H553</f>
        <v>66838.47</v>
      </c>
      <c r="I553" s="517">
        <f>'[11]Depr Exp'!I553</f>
        <v>0</v>
      </c>
      <c r="J553" s="518">
        <f>'[11]Depr Exp'!J553</f>
        <v>0</v>
      </c>
      <c r="K553" s="520">
        <f>'[11]Depr Exp'!K553</f>
        <v>66838.64</v>
      </c>
      <c r="L553" s="519">
        <f>'[11]Depr Exp'!L553</f>
        <v>0.17</v>
      </c>
      <c r="M553" s="144"/>
      <c r="N553" s="144"/>
    </row>
    <row r="554" spans="1:14">
      <c r="A554" s="258" t="str">
        <f>'[11]Depr Exp'!A554</f>
        <v>E302 INT Franchises, Baker Project</v>
      </c>
      <c r="B554" s="258" t="str">
        <f>'[11]Depr Exp'!B554</f>
        <v>E302 INT Franchises, Baker Project-3</v>
      </c>
      <c r="C554" s="258" t="str">
        <f>'[11]Depr Exp'!C554</f>
        <v>404E</v>
      </c>
      <c r="D554" s="258"/>
      <c r="E554" s="279">
        <f>'[11]Depr Exp'!E554</f>
        <v>43190</v>
      </c>
      <c r="F554" s="517">
        <f>'[11]Depr Exp'!F554</f>
        <v>32651023.149999999</v>
      </c>
      <c r="G554" s="518">
        <f>'[11]Depr Exp'!G554</f>
        <v>0</v>
      </c>
      <c r="H554" s="519">
        <f>'[11]Depr Exp'!H554</f>
        <v>66838.41</v>
      </c>
      <c r="I554" s="517">
        <f>'[11]Depr Exp'!I554</f>
        <v>0</v>
      </c>
      <c r="J554" s="518">
        <f>'[11]Depr Exp'!J554</f>
        <v>0</v>
      </c>
      <c r="K554" s="520">
        <f>'[11]Depr Exp'!K554</f>
        <v>66838.64</v>
      </c>
      <c r="L554" s="519">
        <f>'[11]Depr Exp'!L554</f>
        <v>0.23</v>
      </c>
      <c r="M554" s="144"/>
      <c r="N554" s="144"/>
    </row>
    <row r="555" spans="1:14">
      <c r="A555" s="258" t="str">
        <f>'[11]Depr Exp'!A555</f>
        <v>E302 INT Franchises, Baker Project</v>
      </c>
      <c r="B555" s="258" t="str">
        <f>'[11]Depr Exp'!B555</f>
        <v>E302 INT Franchises, Baker Project-4</v>
      </c>
      <c r="C555" s="258" t="str">
        <f>'[11]Depr Exp'!C555</f>
        <v>404E</v>
      </c>
      <c r="D555" s="258"/>
      <c r="E555" s="279">
        <f>'[11]Depr Exp'!E555</f>
        <v>43220</v>
      </c>
      <c r="F555" s="517">
        <f>'[11]Depr Exp'!F555</f>
        <v>32584184.739999998</v>
      </c>
      <c r="G555" s="518">
        <f>'[11]Depr Exp'!G555</f>
        <v>0</v>
      </c>
      <c r="H555" s="519">
        <f>'[11]Depr Exp'!H555</f>
        <v>66838.44</v>
      </c>
      <c r="I555" s="517">
        <f>'[11]Depr Exp'!I555</f>
        <v>0</v>
      </c>
      <c r="J555" s="518">
        <f>'[11]Depr Exp'!J555</f>
        <v>0</v>
      </c>
      <c r="K555" s="520">
        <f>'[11]Depr Exp'!K555</f>
        <v>66838.64</v>
      </c>
      <c r="L555" s="519">
        <f>'[11]Depr Exp'!L555</f>
        <v>0.2</v>
      </c>
      <c r="M555" s="144"/>
      <c r="N555" s="144"/>
    </row>
    <row r="556" spans="1:14">
      <c r="A556" s="258" t="str">
        <f>'[11]Depr Exp'!A556</f>
        <v>E302 INT Franchises, Baker Project</v>
      </c>
      <c r="B556" s="258" t="str">
        <f>'[11]Depr Exp'!B556</f>
        <v>E302 INT Franchises, Baker Project-5</v>
      </c>
      <c r="C556" s="258" t="str">
        <f>'[11]Depr Exp'!C556</f>
        <v>404E</v>
      </c>
      <c r="D556" s="258"/>
      <c r="E556" s="279">
        <f>'[11]Depr Exp'!E556</f>
        <v>43251</v>
      </c>
      <c r="F556" s="517">
        <f>'[11]Depr Exp'!F556</f>
        <v>32517346.300000001</v>
      </c>
      <c r="G556" s="518">
        <f>'[11]Depr Exp'!G556</f>
        <v>0</v>
      </c>
      <c r="H556" s="519">
        <f>'[11]Depr Exp'!H556</f>
        <v>66838.55</v>
      </c>
      <c r="I556" s="517">
        <f>'[11]Depr Exp'!I556</f>
        <v>0</v>
      </c>
      <c r="J556" s="518">
        <f>'[11]Depr Exp'!J556</f>
        <v>0</v>
      </c>
      <c r="K556" s="520">
        <f>'[11]Depr Exp'!K556</f>
        <v>66838.64</v>
      </c>
      <c r="L556" s="519">
        <f>'[11]Depr Exp'!L556</f>
        <v>0.09</v>
      </c>
      <c r="M556" s="144"/>
      <c r="N556" s="144"/>
    </row>
    <row r="557" spans="1:14">
      <c r="A557" s="258" t="str">
        <f>'[11]Depr Exp'!A557</f>
        <v>E302 INT Franchises, Baker Project</v>
      </c>
      <c r="B557" s="258" t="str">
        <f>'[11]Depr Exp'!B557</f>
        <v>E302 INT Franchises, Baker Project-6</v>
      </c>
      <c r="C557" s="258" t="str">
        <f>'[11]Depr Exp'!C557</f>
        <v>404E</v>
      </c>
      <c r="D557" s="258"/>
      <c r="E557" s="279">
        <f>'[11]Depr Exp'!E557</f>
        <v>43281</v>
      </c>
      <c r="F557" s="517">
        <f>'[11]Depr Exp'!F557</f>
        <v>32450507.75</v>
      </c>
      <c r="G557" s="518">
        <f>'[11]Depr Exp'!G557</f>
        <v>0</v>
      </c>
      <c r="H557" s="519">
        <f>'[11]Depr Exp'!H557</f>
        <v>66838.429999999993</v>
      </c>
      <c r="I557" s="517">
        <f>'[11]Depr Exp'!I557</f>
        <v>0</v>
      </c>
      <c r="J557" s="518">
        <f>'[11]Depr Exp'!J557</f>
        <v>0</v>
      </c>
      <c r="K557" s="520">
        <f>'[11]Depr Exp'!K557</f>
        <v>66838.64</v>
      </c>
      <c r="L557" s="519">
        <f>'[11]Depr Exp'!L557</f>
        <v>0.21</v>
      </c>
      <c r="M557" s="144"/>
      <c r="N557" s="144"/>
    </row>
    <row r="558" spans="1:14">
      <c r="A558" s="258" t="str">
        <f>'[11]Depr Exp'!A558</f>
        <v>E302 INT Franchises, Baker Project</v>
      </c>
      <c r="B558" s="258" t="str">
        <f>'[11]Depr Exp'!B558</f>
        <v>E302 INT Franchises, Baker Project-7</v>
      </c>
      <c r="C558" s="258" t="str">
        <f>'[11]Depr Exp'!C558</f>
        <v>404E</v>
      </c>
      <c r="D558" s="258"/>
      <c r="E558" s="279">
        <f>'[11]Depr Exp'!E558</f>
        <v>43312</v>
      </c>
      <c r="F558" s="517">
        <f>'[11]Depr Exp'!F558</f>
        <v>32383669.32</v>
      </c>
      <c r="G558" s="518">
        <f>'[11]Depr Exp'!G558</f>
        <v>0</v>
      </c>
      <c r="H558" s="519">
        <f>'[11]Depr Exp'!H558</f>
        <v>66838.39</v>
      </c>
      <c r="I558" s="517">
        <f>'[11]Depr Exp'!I558</f>
        <v>0</v>
      </c>
      <c r="J558" s="518">
        <f>'[11]Depr Exp'!J558</f>
        <v>0</v>
      </c>
      <c r="K558" s="520">
        <f>'[11]Depr Exp'!K558</f>
        <v>66838.64</v>
      </c>
      <c r="L558" s="519">
        <f>'[11]Depr Exp'!L558</f>
        <v>0.25</v>
      </c>
      <c r="M558" s="144"/>
      <c r="N558" s="144"/>
    </row>
    <row r="559" spans="1:14">
      <c r="A559" s="258" t="str">
        <f>'[11]Depr Exp'!A559</f>
        <v>E302 INT Franchises, Baker Project</v>
      </c>
      <c r="B559" s="258" t="str">
        <f>'[11]Depr Exp'!B559</f>
        <v>E302 INT Franchises, Baker Project-8</v>
      </c>
      <c r="C559" s="258" t="str">
        <f>'[11]Depr Exp'!C559</f>
        <v>404E</v>
      </c>
      <c r="D559" s="258"/>
      <c r="E559" s="279">
        <f>'[11]Depr Exp'!E559</f>
        <v>43343</v>
      </c>
      <c r="F559" s="517">
        <f>'[11]Depr Exp'!F559</f>
        <v>32316830.93</v>
      </c>
      <c r="G559" s="518">
        <f>'[11]Depr Exp'!G559</f>
        <v>0</v>
      </c>
      <c r="H559" s="519">
        <f>'[11]Depr Exp'!H559</f>
        <v>66838.429999999993</v>
      </c>
      <c r="I559" s="517">
        <f>'[11]Depr Exp'!I559</f>
        <v>0</v>
      </c>
      <c r="J559" s="518">
        <f>'[11]Depr Exp'!J559</f>
        <v>0</v>
      </c>
      <c r="K559" s="520">
        <f>'[11]Depr Exp'!K559</f>
        <v>66838.64</v>
      </c>
      <c r="L559" s="519">
        <f>'[11]Depr Exp'!L559</f>
        <v>0.21</v>
      </c>
      <c r="M559" s="144"/>
      <c r="N559" s="144"/>
    </row>
    <row r="560" spans="1:14">
      <c r="A560" s="258" t="str">
        <f>'[11]Depr Exp'!A560</f>
        <v>E302 INT Franchises, Baker Project</v>
      </c>
      <c r="B560" s="258" t="str">
        <f>'[11]Depr Exp'!B560</f>
        <v>E302 INT Franchises, Baker Project-9</v>
      </c>
      <c r="C560" s="258" t="str">
        <f>'[11]Depr Exp'!C560</f>
        <v>404E</v>
      </c>
      <c r="D560" s="258"/>
      <c r="E560" s="279">
        <f>'[11]Depr Exp'!E560</f>
        <v>43373</v>
      </c>
      <c r="F560" s="517">
        <f>'[11]Depr Exp'!F560</f>
        <v>32249992.5</v>
      </c>
      <c r="G560" s="518">
        <f>'[11]Depr Exp'!G560</f>
        <v>0</v>
      </c>
      <c r="H560" s="519">
        <f>'[11]Depr Exp'!H560</f>
        <v>66838.539999999994</v>
      </c>
      <c r="I560" s="517">
        <f>'[11]Depr Exp'!I560</f>
        <v>0</v>
      </c>
      <c r="J560" s="518">
        <f>'[11]Depr Exp'!J560</f>
        <v>0</v>
      </c>
      <c r="K560" s="520">
        <f>'[11]Depr Exp'!K560</f>
        <v>66838.64</v>
      </c>
      <c r="L560" s="519">
        <f>'[11]Depr Exp'!L560</f>
        <v>0.1</v>
      </c>
      <c r="M560" s="144"/>
      <c r="N560" s="144"/>
    </row>
    <row r="561" spans="1:14">
      <c r="A561" s="258" t="str">
        <f>'[11]Depr Exp'!A561</f>
        <v>E302 INT Franchises, Baker Project</v>
      </c>
      <c r="B561" s="258" t="str">
        <f>'[11]Depr Exp'!B561</f>
        <v>E302 INT Franchises, Baker Project-10</v>
      </c>
      <c r="C561" s="258" t="str">
        <f>'[11]Depr Exp'!C561</f>
        <v>404E</v>
      </c>
      <c r="D561" s="258"/>
      <c r="E561" s="279">
        <f>'[11]Depr Exp'!E561</f>
        <v>43404</v>
      </c>
      <c r="F561" s="517">
        <f>'[11]Depr Exp'!F561</f>
        <v>32183153.960000001</v>
      </c>
      <c r="G561" s="518">
        <f>'[11]Depr Exp'!G561</f>
        <v>0</v>
      </c>
      <c r="H561" s="519">
        <f>'[11]Depr Exp'!H561</f>
        <v>66838.399999999994</v>
      </c>
      <c r="I561" s="517">
        <f>'[11]Depr Exp'!I561</f>
        <v>0</v>
      </c>
      <c r="J561" s="518">
        <f>'[11]Depr Exp'!J561</f>
        <v>0</v>
      </c>
      <c r="K561" s="520">
        <f>'[11]Depr Exp'!K561</f>
        <v>66838.64</v>
      </c>
      <c r="L561" s="519">
        <f>'[11]Depr Exp'!L561</f>
        <v>0.24</v>
      </c>
      <c r="M561" s="144"/>
      <c r="N561" s="144"/>
    </row>
    <row r="562" spans="1:14">
      <c r="A562" s="258" t="str">
        <f>'[11]Depr Exp'!A562</f>
        <v>E302 INT Franchises, Baker Project</v>
      </c>
      <c r="B562" s="258" t="str">
        <f>'[11]Depr Exp'!B562</f>
        <v>E302 INT Franchises, Baker Project-11</v>
      </c>
      <c r="C562" s="258" t="str">
        <f>'[11]Depr Exp'!C562</f>
        <v>404E</v>
      </c>
      <c r="D562" s="258"/>
      <c r="E562" s="279">
        <f>'[11]Depr Exp'!E562</f>
        <v>43434</v>
      </c>
      <c r="F562" s="517">
        <f>'[11]Depr Exp'!F562</f>
        <v>32116315.559999999</v>
      </c>
      <c r="G562" s="518">
        <f>'[11]Depr Exp'!G562</f>
        <v>0</v>
      </c>
      <c r="H562" s="519">
        <f>'[11]Depr Exp'!H562</f>
        <v>66838.649999999994</v>
      </c>
      <c r="I562" s="517">
        <f>'[11]Depr Exp'!I562</f>
        <v>0</v>
      </c>
      <c r="J562" s="518">
        <f>'[11]Depr Exp'!J562</f>
        <v>0</v>
      </c>
      <c r="K562" s="520">
        <f>'[11]Depr Exp'!K562</f>
        <v>66838.64</v>
      </c>
      <c r="L562" s="519">
        <f>'[11]Depr Exp'!L562</f>
        <v>-0.01</v>
      </c>
      <c r="M562" s="144"/>
      <c r="N562" s="144"/>
    </row>
    <row r="563" spans="1:14">
      <c r="A563" s="258" t="str">
        <f>'[11]Depr Exp'!A563</f>
        <v>E302 INT Franchises, Baker Project</v>
      </c>
      <c r="B563" s="258" t="str">
        <f>'[11]Depr Exp'!B563</f>
        <v>E302 INT Franchises, Baker Project-12</v>
      </c>
      <c r="C563" s="258" t="str">
        <f>'[11]Depr Exp'!C563</f>
        <v>404E</v>
      </c>
      <c r="D563" s="258"/>
      <c r="E563" s="279">
        <f>'[11]Depr Exp'!E563</f>
        <v>43465</v>
      </c>
      <c r="F563" s="517">
        <f>'[11]Depr Exp'!F563</f>
        <v>32049476.91</v>
      </c>
      <c r="G563" s="518">
        <f>'[11]Depr Exp'!G563</f>
        <v>0</v>
      </c>
      <c r="H563" s="519">
        <f>'[11]Depr Exp'!H563</f>
        <v>66838.64</v>
      </c>
      <c r="I563" s="517">
        <f>'[11]Depr Exp'!I563</f>
        <v>0</v>
      </c>
      <c r="J563" s="518">
        <f>'[11]Depr Exp'!J563</f>
        <v>0</v>
      </c>
      <c r="K563" s="520">
        <f>'[11]Depr Exp'!K563</f>
        <v>66838.64</v>
      </c>
      <c r="L563" s="519">
        <f>'[11]Depr Exp'!L563</f>
        <v>0</v>
      </c>
      <c r="M563" s="144"/>
      <c r="N563" s="144"/>
    </row>
    <row r="564" spans="1:14" ht="15.75" thickBot="1">
      <c r="A564" s="159" t="str">
        <f>'[11]Depr Exp'!A564</f>
        <v>E302 INT Franchises, Baker Project Total</v>
      </c>
      <c r="B564" s="144">
        <f>'[11]Depr Exp'!B564</f>
        <v>0</v>
      </c>
      <c r="C564" s="142" t="str">
        <f>'[11]Depr Exp'!C564</f>
        <v>EINT</v>
      </c>
      <c r="D564" s="144"/>
      <c r="E564" s="281" t="str">
        <f>'[11]Depr Exp'!E564</f>
        <v>Total</v>
      </c>
      <c r="F564" s="141">
        <f>'[11]Depr Exp'!F564</f>
        <v>0</v>
      </c>
      <c r="G564" s="252">
        <f>'[11]Depr Exp'!G564</f>
        <v>0</v>
      </c>
      <c r="H564" s="522">
        <f>'[11]Depr Exp'!H564</f>
        <v>802061.9800000001</v>
      </c>
      <c r="I564" s="141">
        <f>'[11]Depr Exp'!I564</f>
        <v>0</v>
      </c>
      <c r="J564" s="252">
        <f>'[11]Depr Exp'!J564</f>
        <v>0</v>
      </c>
      <c r="K564" s="522">
        <f>'[11]Depr Exp'!K564</f>
        <v>802063.68</v>
      </c>
      <c r="L564" s="522">
        <f>'[11]Depr Exp'!L564</f>
        <v>1.7</v>
      </c>
      <c r="M564" s="144"/>
      <c r="N564" s="144"/>
    </row>
    <row r="565" spans="1:14" ht="13.5" thickTop="1">
      <c r="A565" s="258" t="str">
        <f>'[11]Depr Exp'!A565</f>
        <v xml:space="preserve">E302 INT Franchises, Snoqualmie </v>
      </c>
      <c r="B565" s="258" t="str">
        <f>'[11]Depr Exp'!B565</f>
        <v>E302 INT Franchises, Snoqualmie -1</v>
      </c>
      <c r="C565" s="258" t="str">
        <f>'[11]Depr Exp'!C565</f>
        <v>404E</v>
      </c>
      <c r="D565" s="258"/>
      <c r="E565" s="279">
        <f>'[11]Depr Exp'!E565</f>
        <v>43131</v>
      </c>
      <c r="F565" s="517">
        <f>'[11]Depr Exp'!F565</f>
        <v>10219248.59</v>
      </c>
      <c r="G565" s="518">
        <f>'[11]Depr Exp'!G565</f>
        <v>0</v>
      </c>
      <c r="H565" s="519">
        <f>'[11]Depr Exp'!H565</f>
        <v>31935.15</v>
      </c>
      <c r="I565" s="517">
        <f>'[11]Depr Exp'!I565</f>
        <v>0</v>
      </c>
      <c r="J565" s="518">
        <f>'[11]Depr Exp'!J565</f>
        <v>0</v>
      </c>
      <c r="K565" s="520">
        <f>'[11]Depr Exp'!K565</f>
        <v>31935.19</v>
      </c>
      <c r="L565" s="519">
        <f>'[11]Depr Exp'!L565</f>
        <v>0.04</v>
      </c>
      <c r="M565" s="144"/>
      <c r="N565" s="144"/>
    </row>
    <row r="566" spans="1:14">
      <c r="A566" s="258" t="str">
        <f>'[11]Depr Exp'!A566</f>
        <v xml:space="preserve">E302 INT Franchises, Snoqualmie </v>
      </c>
      <c r="B566" s="258" t="str">
        <f>'[11]Depr Exp'!B566</f>
        <v>E302 INT Franchises, Snoqualmie -2</v>
      </c>
      <c r="C566" s="258" t="str">
        <f>'[11]Depr Exp'!C566</f>
        <v>404E</v>
      </c>
      <c r="D566" s="258"/>
      <c r="E566" s="279">
        <f>'[11]Depr Exp'!E566</f>
        <v>43159</v>
      </c>
      <c r="F566" s="517">
        <f>'[11]Depr Exp'!F566</f>
        <v>10187313.439999999</v>
      </c>
      <c r="G566" s="518">
        <f>'[11]Depr Exp'!G566</f>
        <v>0</v>
      </c>
      <c r="H566" s="519">
        <f>'[11]Depr Exp'!H566</f>
        <v>31935.19</v>
      </c>
      <c r="I566" s="517">
        <f>'[11]Depr Exp'!I566</f>
        <v>0</v>
      </c>
      <c r="J566" s="518">
        <f>'[11]Depr Exp'!J566</f>
        <v>0</v>
      </c>
      <c r="K566" s="520">
        <f>'[11]Depr Exp'!K566</f>
        <v>31935.19</v>
      </c>
      <c r="L566" s="519">
        <f>'[11]Depr Exp'!L566</f>
        <v>0</v>
      </c>
      <c r="M566" s="144"/>
      <c r="N566" s="144"/>
    </row>
    <row r="567" spans="1:14">
      <c r="A567" s="258" t="str">
        <f>'[11]Depr Exp'!A567</f>
        <v xml:space="preserve">E302 INT Franchises, Snoqualmie </v>
      </c>
      <c r="B567" s="258" t="str">
        <f>'[11]Depr Exp'!B567</f>
        <v>E302 INT Franchises, Snoqualmie -3</v>
      </c>
      <c r="C567" s="258" t="str">
        <f>'[11]Depr Exp'!C567</f>
        <v>404E</v>
      </c>
      <c r="D567" s="258"/>
      <c r="E567" s="279">
        <f>'[11]Depr Exp'!E567</f>
        <v>43190</v>
      </c>
      <c r="F567" s="517">
        <f>'[11]Depr Exp'!F567</f>
        <v>10155378.25</v>
      </c>
      <c r="G567" s="518">
        <f>'[11]Depr Exp'!G567</f>
        <v>0</v>
      </c>
      <c r="H567" s="519">
        <f>'[11]Depr Exp'!H567</f>
        <v>31935.1</v>
      </c>
      <c r="I567" s="517">
        <f>'[11]Depr Exp'!I567</f>
        <v>0</v>
      </c>
      <c r="J567" s="518">
        <f>'[11]Depr Exp'!J567</f>
        <v>0</v>
      </c>
      <c r="K567" s="520">
        <f>'[11]Depr Exp'!K567</f>
        <v>31935.19</v>
      </c>
      <c r="L567" s="519">
        <f>'[11]Depr Exp'!L567</f>
        <v>0.09</v>
      </c>
      <c r="M567" s="144"/>
      <c r="N567" s="144"/>
    </row>
    <row r="568" spans="1:14">
      <c r="A568" s="258" t="str">
        <f>'[11]Depr Exp'!A568</f>
        <v xml:space="preserve">E302 INT Franchises, Snoqualmie </v>
      </c>
      <c r="B568" s="258" t="str">
        <f>'[11]Depr Exp'!B568</f>
        <v>E302 INT Franchises, Snoqualmie -4</v>
      </c>
      <c r="C568" s="258" t="str">
        <f>'[11]Depr Exp'!C568</f>
        <v>404E</v>
      </c>
      <c r="D568" s="258"/>
      <c r="E568" s="279">
        <f>'[11]Depr Exp'!E568</f>
        <v>43220</v>
      </c>
      <c r="F568" s="517">
        <f>'[11]Depr Exp'!F568</f>
        <v>10123443.15</v>
      </c>
      <c r="G568" s="518">
        <f>'[11]Depr Exp'!G568</f>
        <v>0</v>
      </c>
      <c r="H568" s="519">
        <f>'[11]Depr Exp'!H568</f>
        <v>31935.1</v>
      </c>
      <c r="I568" s="517">
        <f>'[11]Depr Exp'!I568</f>
        <v>0</v>
      </c>
      <c r="J568" s="518">
        <f>'[11]Depr Exp'!J568</f>
        <v>0</v>
      </c>
      <c r="K568" s="520">
        <f>'[11]Depr Exp'!K568</f>
        <v>31935.19</v>
      </c>
      <c r="L568" s="519">
        <f>'[11]Depr Exp'!L568</f>
        <v>0.09</v>
      </c>
      <c r="M568" s="144"/>
      <c r="N568" s="144"/>
    </row>
    <row r="569" spans="1:14">
      <c r="A569" s="258" t="str">
        <f>'[11]Depr Exp'!A569</f>
        <v xml:space="preserve">E302 INT Franchises, Snoqualmie </v>
      </c>
      <c r="B569" s="258" t="str">
        <f>'[11]Depr Exp'!B569</f>
        <v>E302 INT Franchises, Snoqualmie -5</v>
      </c>
      <c r="C569" s="258" t="str">
        <f>'[11]Depr Exp'!C569</f>
        <v>404E</v>
      </c>
      <c r="D569" s="258"/>
      <c r="E569" s="279">
        <f>'[11]Depr Exp'!E569</f>
        <v>43251</v>
      </c>
      <c r="F569" s="517">
        <f>'[11]Depr Exp'!F569</f>
        <v>10091508.050000001</v>
      </c>
      <c r="G569" s="518">
        <f>'[11]Depr Exp'!G569</f>
        <v>0</v>
      </c>
      <c r="H569" s="519">
        <f>'[11]Depr Exp'!H569</f>
        <v>31935.18</v>
      </c>
      <c r="I569" s="517">
        <f>'[11]Depr Exp'!I569</f>
        <v>0</v>
      </c>
      <c r="J569" s="518">
        <f>'[11]Depr Exp'!J569</f>
        <v>0</v>
      </c>
      <c r="K569" s="520">
        <f>'[11]Depr Exp'!K569</f>
        <v>31935.19</v>
      </c>
      <c r="L569" s="519">
        <f>'[11]Depr Exp'!L569</f>
        <v>0.01</v>
      </c>
      <c r="M569" s="144"/>
      <c r="N569" s="144"/>
    </row>
    <row r="570" spans="1:14">
      <c r="A570" s="258" t="str">
        <f>'[11]Depr Exp'!A570</f>
        <v xml:space="preserve">E302 INT Franchises, Snoqualmie </v>
      </c>
      <c r="B570" s="258" t="str">
        <f>'[11]Depr Exp'!B570</f>
        <v>E302 INT Franchises, Snoqualmie -6</v>
      </c>
      <c r="C570" s="258" t="str">
        <f>'[11]Depr Exp'!C570</f>
        <v>404E</v>
      </c>
      <c r="D570" s="258"/>
      <c r="E570" s="279">
        <f>'[11]Depr Exp'!E570</f>
        <v>43281</v>
      </c>
      <c r="F570" s="517">
        <f>'[11]Depr Exp'!F570</f>
        <v>10059572.869999999</v>
      </c>
      <c r="G570" s="518">
        <f>'[11]Depr Exp'!G570</f>
        <v>0</v>
      </c>
      <c r="H570" s="519">
        <f>'[11]Depr Exp'!H570</f>
        <v>31935.119999999999</v>
      </c>
      <c r="I570" s="517">
        <f>'[11]Depr Exp'!I570</f>
        <v>0</v>
      </c>
      <c r="J570" s="518">
        <f>'[11]Depr Exp'!J570</f>
        <v>0</v>
      </c>
      <c r="K570" s="520">
        <f>'[11]Depr Exp'!K570</f>
        <v>31935.19</v>
      </c>
      <c r="L570" s="519">
        <f>'[11]Depr Exp'!L570</f>
        <v>7.0000000000000007E-2</v>
      </c>
      <c r="M570" s="144"/>
      <c r="N570" s="144"/>
    </row>
    <row r="571" spans="1:14">
      <c r="A571" s="258" t="str">
        <f>'[11]Depr Exp'!A571</f>
        <v xml:space="preserve">E302 INT Franchises, Snoqualmie </v>
      </c>
      <c r="B571" s="258" t="str">
        <f>'[11]Depr Exp'!B571</f>
        <v>E302 INT Franchises, Snoqualmie -7</v>
      </c>
      <c r="C571" s="258" t="str">
        <f>'[11]Depr Exp'!C571</f>
        <v>404E</v>
      </c>
      <c r="D571" s="258"/>
      <c r="E571" s="279">
        <f>'[11]Depr Exp'!E571</f>
        <v>43312</v>
      </c>
      <c r="F571" s="517">
        <f>'[11]Depr Exp'!F571</f>
        <v>10027637.75</v>
      </c>
      <c r="G571" s="518">
        <f>'[11]Depr Exp'!G571</f>
        <v>0</v>
      </c>
      <c r="H571" s="519">
        <f>'[11]Depr Exp'!H571</f>
        <v>31935.1</v>
      </c>
      <c r="I571" s="517">
        <f>'[11]Depr Exp'!I571</f>
        <v>0</v>
      </c>
      <c r="J571" s="518">
        <f>'[11]Depr Exp'!J571</f>
        <v>0</v>
      </c>
      <c r="K571" s="520">
        <f>'[11]Depr Exp'!K571</f>
        <v>31935.19</v>
      </c>
      <c r="L571" s="519">
        <f>'[11]Depr Exp'!L571</f>
        <v>0.09</v>
      </c>
      <c r="M571" s="144"/>
      <c r="N571" s="144"/>
    </row>
    <row r="572" spans="1:14">
      <c r="A572" s="258" t="str">
        <f>'[11]Depr Exp'!A572</f>
        <v xml:space="preserve">E302 INT Franchises, Snoqualmie </v>
      </c>
      <c r="B572" s="258" t="str">
        <f>'[11]Depr Exp'!B572</f>
        <v>E302 INT Franchises, Snoqualmie -8</v>
      </c>
      <c r="C572" s="258" t="str">
        <f>'[11]Depr Exp'!C572</f>
        <v>404E</v>
      </c>
      <c r="D572" s="258"/>
      <c r="E572" s="279">
        <f>'[11]Depr Exp'!E572</f>
        <v>43343</v>
      </c>
      <c r="F572" s="517">
        <f>'[11]Depr Exp'!F572</f>
        <v>9995702.6500000004</v>
      </c>
      <c r="G572" s="518">
        <f>'[11]Depr Exp'!G572</f>
        <v>0</v>
      </c>
      <c r="H572" s="519">
        <f>'[11]Depr Exp'!H572</f>
        <v>31935.17</v>
      </c>
      <c r="I572" s="517">
        <f>'[11]Depr Exp'!I572</f>
        <v>0</v>
      </c>
      <c r="J572" s="518">
        <f>'[11]Depr Exp'!J572</f>
        <v>0</v>
      </c>
      <c r="K572" s="520">
        <f>'[11]Depr Exp'!K572</f>
        <v>31935.19</v>
      </c>
      <c r="L572" s="519">
        <f>'[11]Depr Exp'!L572</f>
        <v>0.02</v>
      </c>
      <c r="M572" s="144"/>
      <c r="N572" s="144"/>
    </row>
    <row r="573" spans="1:14">
      <c r="A573" s="258" t="str">
        <f>'[11]Depr Exp'!A573</f>
        <v xml:space="preserve">E302 INT Franchises, Snoqualmie </v>
      </c>
      <c r="B573" s="258" t="str">
        <f>'[11]Depr Exp'!B573</f>
        <v>E302 INT Franchises, Snoqualmie -9</v>
      </c>
      <c r="C573" s="258" t="str">
        <f>'[11]Depr Exp'!C573</f>
        <v>404E</v>
      </c>
      <c r="D573" s="258"/>
      <c r="E573" s="279">
        <f>'[11]Depr Exp'!E573</f>
        <v>43373</v>
      </c>
      <c r="F573" s="517">
        <f>'[11]Depr Exp'!F573</f>
        <v>9963767.4800000004</v>
      </c>
      <c r="G573" s="518">
        <f>'[11]Depr Exp'!G573</f>
        <v>0</v>
      </c>
      <c r="H573" s="519">
        <f>'[11]Depr Exp'!H573</f>
        <v>31935.17</v>
      </c>
      <c r="I573" s="517">
        <f>'[11]Depr Exp'!I573</f>
        <v>0</v>
      </c>
      <c r="J573" s="518">
        <f>'[11]Depr Exp'!J573</f>
        <v>0</v>
      </c>
      <c r="K573" s="520">
        <f>'[11]Depr Exp'!K573</f>
        <v>31935.19</v>
      </c>
      <c r="L573" s="519">
        <f>'[11]Depr Exp'!L573</f>
        <v>0.02</v>
      </c>
      <c r="M573" s="144"/>
      <c r="N573" s="144"/>
    </row>
    <row r="574" spans="1:14">
      <c r="A574" s="258" t="str">
        <f>'[11]Depr Exp'!A574</f>
        <v xml:space="preserve">E302 INT Franchises, Snoqualmie </v>
      </c>
      <c r="B574" s="258" t="str">
        <f>'[11]Depr Exp'!B574</f>
        <v>E302 INT Franchises, Snoqualmie -10</v>
      </c>
      <c r="C574" s="258" t="str">
        <f>'[11]Depr Exp'!C574</f>
        <v>404E</v>
      </c>
      <c r="D574" s="258"/>
      <c r="E574" s="279">
        <f>'[11]Depr Exp'!E574</f>
        <v>43404</v>
      </c>
      <c r="F574" s="517">
        <f>'[11]Depr Exp'!F574</f>
        <v>9931832.3100000005</v>
      </c>
      <c r="G574" s="518">
        <f>'[11]Depr Exp'!G574</f>
        <v>0</v>
      </c>
      <c r="H574" s="519">
        <f>'[11]Depr Exp'!H574</f>
        <v>31935.1</v>
      </c>
      <c r="I574" s="517">
        <f>'[11]Depr Exp'!I574</f>
        <v>0</v>
      </c>
      <c r="J574" s="518">
        <f>'[11]Depr Exp'!J574</f>
        <v>0</v>
      </c>
      <c r="K574" s="520">
        <f>'[11]Depr Exp'!K574</f>
        <v>31935.19</v>
      </c>
      <c r="L574" s="519">
        <f>'[11]Depr Exp'!L574</f>
        <v>0.09</v>
      </c>
      <c r="M574" s="144"/>
      <c r="N574" s="144"/>
    </row>
    <row r="575" spans="1:14">
      <c r="A575" s="258" t="str">
        <f>'[11]Depr Exp'!A575</f>
        <v xml:space="preserve">E302 INT Franchises, Snoqualmie </v>
      </c>
      <c r="B575" s="258" t="str">
        <f>'[11]Depr Exp'!B575</f>
        <v>E302 INT Franchises, Snoqualmie -11</v>
      </c>
      <c r="C575" s="258" t="str">
        <f>'[11]Depr Exp'!C575</f>
        <v>404E</v>
      </c>
      <c r="D575" s="258"/>
      <c r="E575" s="279">
        <f>'[11]Depr Exp'!E575</f>
        <v>43434</v>
      </c>
      <c r="F575" s="517">
        <f>'[11]Depr Exp'!F575</f>
        <v>9899897.2100000009</v>
      </c>
      <c r="G575" s="518">
        <f>'[11]Depr Exp'!G575</f>
        <v>0</v>
      </c>
      <c r="H575" s="519">
        <f>'[11]Depr Exp'!H575</f>
        <v>31935.19</v>
      </c>
      <c r="I575" s="517">
        <f>'[11]Depr Exp'!I575</f>
        <v>0</v>
      </c>
      <c r="J575" s="518">
        <f>'[11]Depr Exp'!J575</f>
        <v>0</v>
      </c>
      <c r="K575" s="520">
        <f>'[11]Depr Exp'!K575</f>
        <v>31935.19</v>
      </c>
      <c r="L575" s="519">
        <f>'[11]Depr Exp'!L575</f>
        <v>0</v>
      </c>
      <c r="M575" s="144"/>
      <c r="N575" s="144"/>
    </row>
    <row r="576" spans="1:14">
      <c r="A576" s="258" t="str">
        <f>'[11]Depr Exp'!A576</f>
        <v xml:space="preserve">E302 INT Franchises, Snoqualmie </v>
      </c>
      <c r="B576" s="258" t="str">
        <f>'[11]Depr Exp'!B576</f>
        <v>E302 INT Franchises, Snoqualmie -12</v>
      </c>
      <c r="C576" s="258" t="str">
        <f>'[11]Depr Exp'!C576</f>
        <v>404E</v>
      </c>
      <c r="D576" s="258"/>
      <c r="E576" s="279">
        <f>'[11]Depr Exp'!E576</f>
        <v>43465</v>
      </c>
      <c r="F576" s="517">
        <f>'[11]Depr Exp'!F576</f>
        <v>9867962.0199999996</v>
      </c>
      <c r="G576" s="518">
        <f>'[11]Depr Exp'!G576</f>
        <v>0</v>
      </c>
      <c r="H576" s="519">
        <f>'[11]Depr Exp'!H576</f>
        <v>31935.19</v>
      </c>
      <c r="I576" s="517">
        <f>'[11]Depr Exp'!I576</f>
        <v>0</v>
      </c>
      <c r="J576" s="518">
        <f>'[11]Depr Exp'!J576</f>
        <v>0</v>
      </c>
      <c r="K576" s="520">
        <f>'[11]Depr Exp'!K576</f>
        <v>31935.19</v>
      </c>
      <c r="L576" s="519">
        <f>'[11]Depr Exp'!L576</f>
        <v>0</v>
      </c>
      <c r="M576" s="144"/>
      <c r="N576" s="144"/>
    </row>
    <row r="577" spans="1:14" ht="15.75" thickBot="1">
      <c r="A577" s="159" t="str">
        <f>'[11]Depr Exp'!A577</f>
        <v>E302 INT Franchises, Snoqualmie  Total</v>
      </c>
      <c r="B577" s="144">
        <f>'[11]Depr Exp'!B577</f>
        <v>0</v>
      </c>
      <c r="C577" s="142" t="str">
        <f>'[11]Depr Exp'!C577</f>
        <v>EINT</v>
      </c>
      <c r="D577" s="144"/>
      <c r="E577" s="281" t="str">
        <f>'[11]Depr Exp'!E577</f>
        <v>Total</v>
      </c>
      <c r="F577" s="141">
        <f>'[11]Depr Exp'!F577</f>
        <v>0</v>
      </c>
      <c r="G577" s="252">
        <f>'[11]Depr Exp'!G577</f>
        <v>0</v>
      </c>
      <c r="H577" s="522">
        <f>'[11]Depr Exp'!H577</f>
        <v>383221.75999999995</v>
      </c>
      <c r="I577" s="141">
        <f>'[11]Depr Exp'!I577</f>
        <v>0</v>
      </c>
      <c r="J577" s="252">
        <f>'[11]Depr Exp'!J577</f>
        <v>0</v>
      </c>
      <c r="K577" s="522">
        <f>'[11]Depr Exp'!K577</f>
        <v>383222.27999999997</v>
      </c>
      <c r="L577" s="522">
        <f>'[11]Depr Exp'!L577</f>
        <v>0.52</v>
      </c>
      <c r="M577" s="144"/>
      <c r="N577" s="144"/>
    </row>
    <row r="578" spans="1:14" ht="13.5" thickTop="1">
      <c r="A578" s="258" t="str">
        <f>'[11]Depr Exp'!A578</f>
        <v>E303 INT Misc Intangible Plant</v>
      </c>
      <c r="B578" s="258" t="str">
        <f>'[11]Depr Exp'!B578</f>
        <v>E303 INT Misc Intangible Plant-1</v>
      </c>
      <c r="C578" s="258" t="str">
        <f>'[11]Depr Exp'!C578</f>
        <v>404E</v>
      </c>
      <c r="D578" s="258"/>
      <c r="E578" s="279">
        <f>'[11]Depr Exp'!E578</f>
        <v>43131</v>
      </c>
      <c r="F578" s="517">
        <f>'[11]Depr Exp'!F578</f>
        <v>44397851.18</v>
      </c>
      <c r="G578" s="518">
        <f>'[11]Depr Exp'!G578</f>
        <v>0</v>
      </c>
      <c r="H578" s="519">
        <f>'[11]Depr Exp'!H578</f>
        <v>1156406.6599999999</v>
      </c>
      <c r="I578" s="517">
        <f>'[11]Depr Exp'!I578</f>
        <v>0</v>
      </c>
      <c r="J578" s="518">
        <f>'[11]Depr Exp'!J578</f>
        <v>0</v>
      </c>
      <c r="K578" s="520">
        <f>'[11]Depr Exp'!K578</f>
        <v>1149340.92</v>
      </c>
      <c r="L578" s="519">
        <f>'[11]Depr Exp'!L578</f>
        <v>-7065.74</v>
      </c>
      <c r="M578" s="144"/>
      <c r="N578" s="144"/>
    </row>
    <row r="579" spans="1:14">
      <c r="A579" s="258" t="str">
        <f>'[11]Depr Exp'!A579</f>
        <v>E303 INT Misc Intangible Plant</v>
      </c>
      <c r="B579" s="258" t="str">
        <f>'[11]Depr Exp'!B579</f>
        <v>E303 INT Misc Intangible Plant-2</v>
      </c>
      <c r="C579" s="258" t="str">
        <f>'[11]Depr Exp'!C579</f>
        <v>404E</v>
      </c>
      <c r="D579" s="258"/>
      <c r="E579" s="279">
        <f>'[11]Depr Exp'!E579</f>
        <v>43159</v>
      </c>
      <c r="F579" s="517">
        <f>'[11]Depr Exp'!F579</f>
        <v>43004621.090000004</v>
      </c>
      <c r="G579" s="518">
        <f>'[11]Depr Exp'!G579</f>
        <v>0</v>
      </c>
      <c r="H579" s="519">
        <f>'[11]Depr Exp'!H579</f>
        <v>1144157.03</v>
      </c>
      <c r="I579" s="517">
        <f>'[11]Depr Exp'!I579</f>
        <v>0</v>
      </c>
      <c r="J579" s="518">
        <f>'[11]Depr Exp'!J579</f>
        <v>0</v>
      </c>
      <c r="K579" s="520">
        <f>'[11]Depr Exp'!K579</f>
        <v>1149340.92</v>
      </c>
      <c r="L579" s="519">
        <f>'[11]Depr Exp'!L579</f>
        <v>5183.8900000000003</v>
      </c>
      <c r="M579" s="144"/>
      <c r="N579" s="144"/>
    </row>
    <row r="580" spans="1:14">
      <c r="A580" s="258" t="str">
        <f>'[11]Depr Exp'!A580</f>
        <v>E303 INT Misc Intangible Plant</v>
      </c>
      <c r="B580" s="258" t="str">
        <f>'[11]Depr Exp'!B580</f>
        <v>E303 INT Misc Intangible Plant-3</v>
      </c>
      <c r="C580" s="258" t="str">
        <f>'[11]Depr Exp'!C580</f>
        <v>404E</v>
      </c>
      <c r="D580" s="258"/>
      <c r="E580" s="279">
        <f>'[11]Depr Exp'!E580</f>
        <v>43190</v>
      </c>
      <c r="F580" s="517">
        <f>'[11]Depr Exp'!F580</f>
        <v>41837732.289999999</v>
      </c>
      <c r="G580" s="518">
        <f>'[11]Depr Exp'!G580</f>
        <v>0</v>
      </c>
      <c r="H580" s="519">
        <f>'[11]Depr Exp'!H580</f>
        <v>1150941.8799999999</v>
      </c>
      <c r="I580" s="517">
        <f>'[11]Depr Exp'!I580</f>
        <v>0</v>
      </c>
      <c r="J580" s="518">
        <f>'[11]Depr Exp'!J580</f>
        <v>0</v>
      </c>
      <c r="K580" s="520">
        <f>'[11]Depr Exp'!K580</f>
        <v>1149340.92</v>
      </c>
      <c r="L580" s="519">
        <f>'[11]Depr Exp'!L580</f>
        <v>-1600.96</v>
      </c>
      <c r="M580" s="144"/>
      <c r="N580" s="144"/>
    </row>
    <row r="581" spans="1:14">
      <c r="A581" s="258" t="str">
        <f>'[11]Depr Exp'!A581</f>
        <v>E303 INT Misc Intangible Plant</v>
      </c>
      <c r="B581" s="258" t="str">
        <f>'[11]Depr Exp'!B581</f>
        <v>E303 INT Misc Intangible Plant-4</v>
      </c>
      <c r="C581" s="258" t="str">
        <f>'[11]Depr Exp'!C581</f>
        <v>404E</v>
      </c>
      <c r="D581" s="258"/>
      <c r="E581" s="279">
        <f>'[11]Depr Exp'!E581</f>
        <v>43220</v>
      </c>
      <c r="F581" s="517">
        <f>'[11]Depr Exp'!F581</f>
        <v>40692302.299999997</v>
      </c>
      <c r="G581" s="518">
        <f>'[11]Depr Exp'!G581</f>
        <v>0</v>
      </c>
      <c r="H581" s="519">
        <f>'[11]Depr Exp'!H581</f>
        <v>1150964.69</v>
      </c>
      <c r="I581" s="517">
        <f>'[11]Depr Exp'!I581</f>
        <v>0</v>
      </c>
      <c r="J581" s="518">
        <f>'[11]Depr Exp'!J581</f>
        <v>0</v>
      </c>
      <c r="K581" s="520">
        <f>'[11]Depr Exp'!K581</f>
        <v>1149340.92</v>
      </c>
      <c r="L581" s="519">
        <f>'[11]Depr Exp'!L581</f>
        <v>-1623.77</v>
      </c>
      <c r="M581" s="144"/>
      <c r="N581" s="144"/>
    </row>
    <row r="582" spans="1:14">
      <c r="A582" s="258" t="str">
        <f>'[11]Depr Exp'!A582</f>
        <v>E303 INT Misc Intangible Plant</v>
      </c>
      <c r="B582" s="258" t="str">
        <f>'[11]Depr Exp'!B582</f>
        <v>E303 INT Misc Intangible Plant-5</v>
      </c>
      <c r="C582" s="258" t="str">
        <f>'[11]Depr Exp'!C582</f>
        <v>404E</v>
      </c>
      <c r="D582" s="258"/>
      <c r="E582" s="279">
        <f>'[11]Depr Exp'!E582</f>
        <v>43251</v>
      </c>
      <c r="F582" s="517">
        <f>'[11]Depr Exp'!F582</f>
        <v>39585510.159999996</v>
      </c>
      <c r="G582" s="518">
        <f>'[11]Depr Exp'!G582</f>
        <v>0</v>
      </c>
      <c r="H582" s="519">
        <f>'[11]Depr Exp'!H582</f>
        <v>1152252.29</v>
      </c>
      <c r="I582" s="517">
        <f>'[11]Depr Exp'!I582</f>
        <v>0</v>
      </c>
      <c r="J582" s="518">
        <f>'[11]Depr Exp'!J582</f>
        <v>0</v>
      </c>
      <c r="K582" s="520">
        <f>'[11]Depr Exp'!K582</f>
        <v>1149340.92</v>
      </c>
      <c r="L582" s="519">
        <f>'[11]Depr Exp'!L582</f>
        <v>-2911.37</v>
      </c>
      <c r="M582" s="144"/>
      <c r="N582" s="144"/>
    </row>
    <row r="583" spans="1:14">
      <c r="A583" s="258" t="str">
        <f>'[11]Depr Exp'!A583</f>
        <v>E303 INT Misc Intangible Plant</v>
      </c>
      <c r="B583" s="258" t="str">
        <f>'[11]Depr Exp'!B583</f>
        <v>E303 INT Misc Intangible Plant-6</v>
      </c>
      <c r="C583" s="258" t="str">
        <f>'[11]Depr Exp'!C583</f>
        <v>404E</v>
      </c>
      <c r="D583" s="258"/>
      <c r="E583" s="279">
        <f>'[11]Depr Exp'!E583</f>
        <v>43281</v>
      </c>
      <c r="F583" s="517">
        <f>'[11]Depr Exp'!F583</f>
        <v>38465240.18</v>
      </c>
      <c r="G583" s="518">
        <f>'[11]Depr Exp'!G583</f>
        <v>0</v>
      </c>
      <c r="H583" s="519">
        <f>'[11]Depr Exp'!H583</f>
        <v>1147442.06</v>
      </c>
      <c r="I583" s="517">
        <f>'[11]Depr Exp'!I583</f>
        <v>0</v>
      </c>
      <c r="J583" s="518">
        <f>'[11]Depr Exp'!J583</f>
        <v>0</v>
      </c>
      <c r="K583" s="520">
        <f>'[11]Depr Exp'!K583</f>
        <v>1149340.92</v>
      </c>
      <c r="L583" s="519">
        <f>'[11]Depr Exp'!L583</f>
        <v>1898.86</v>
      </c>
      <c r="M583" s="144"/>
      <c r="N583" s="144"/>
    </row>
    <row r="584" spans="1:14">
      <c r="A584" s="258" t="str">
        <f>'[11]Depr Exp'!A584</f>
        <v>E303 INT Misc Intangible Plant</v>
      </c>
      <c r="B584" s="258" t="str">
        <f>'[11]Depr Exp'!B584</f>
        <v>E303 INT Misc Intangible Plant-7</v>
      </c>
      <c r="C584" s="258" t="str">
        <f>'[11]Depr Exp'!C584</f>
        <v>404E</v>
      </c>
      <c r="D584" s="258"/>
      <c r="E584" s="279">
        <f>'[11]Depr Exp'!E584</f>
        <v>43312</v>
      </c>
      <c r="F584" s="517">
        <f>'[11]Depr Exp'!F584</f>
        <v>37339706.390000001</v>
      </c>
      <c r="G584" s="518">
        <f>'[11]Depr Exp'!G584</f>
        <v>0</v>
      </c>
      <c r="H584" s="519">
        <f>'[11]Depr Exp'!H584</f>
        <v>1142337.3700000001</v>
      </c>
      <c r="I584" s="517">
        <f>'[11]Depr Exp'!I584</f>
        <v>0</v>
      </c>
      <c r="J584" s="518">
        <f>'[11]Depr Exp'!J584</f>
        <v>0</v>
      </c>
      <c r="K584" s="520">
        <f>'[11]Depr Exp'!K584</f>
        <v>1149340.92</v>
      </c>
      <c r="L584" s="519">
        <f>'[11]Depr Exp'!L584</f>
        <v>7003.55</v>
      </c>
      <c r="M584" s="144"/>
      <c r="N584" s="144"/>
    </row>
    <row r="585" spans="1:14">
      <c r="A585" s="258" t="str">
        <f>'[11]Depr Exp'!A585</f>
        <v>E303 INT Misc Intangible Plant</v>
      </c>
      <c r="B585" s="258" t="str">
        <f>'[11]Depr Exp'!B585</f>
        <v>E303 INT Misc Intangible Plant-8</v>
      </c>
      <c r="C585" s="258" t="str">
        <f>'[11]Depr Exp'!C585</f>
        <v>404E</v>
      </c>
      <c r="D585" s="258"/>
      <c r="E585" s="279">
        <f>'[11]Depr Exp'!E585</f>
        <v>43343</v>
      </c>
      <c r="F585" s="517">
        <f>'[11]Depr Exp'!F585</f>
        <v>36232112.299999997</v>
      </c>
      <c r="G585" s="518">
        <f>'[11]Depr Exp'!G585</f>
        <v>0</v>
      </c>
      <c r="H585" s="519">
        <f>'[11]Depr Exp'!H585</f>
        <v>1143302.55</v>
      </c>
      <c r="I585" s="517">
        <f>'[11]Depr Exp'!I585</f>
        <v>0</v>
      </c>
      <c r="J585" s="518">
        <f>'[11]Depr Exp'!J585</f>
        <v>0</v>
      </c>
      <c r="K585" s="520">
        <f>'[11]Depr Exp'!K585</f>
        <v>1149340.92</v>
      </c>
      <c r="L585" s="519">
        <f>'[11]Depr Exp'!L585</f>
        <v>6038.37</v>
      </c>
      <c r="M585" s="144"/>
      <c r="N585" s="144"/>
    </row>
    <row r="586" spans="1:14">
      <c r="A586" s="258" t="str">
        <f>'[11]Depr Exp'!A586</f>
        <v>E303 INT Misc Intangible Plant</v>
      </c>
      <c r="B586" s="258" t="str">
        <f>'[11]Depr Exp'!B586</f>
        <v>E303 INT Misc Intangible Plant-9</v>
      </c>
      <c r="C586" s="258" t="str">
        <f>'[11]Depr Exp'!C586</f>
        <v>404E</v>
      </c>
      <c r="D586" s="258"/>
      <c r="E586" s="279">
        <f>'[11]Depr Exp'!E586</f>
        <v>43373</v>
      </c>
      <c r="F586" s="517">
        <f>'[11]Depr Exp'!F586</f>
        <v>35112800.579999998</v>
      </c>
      <c r="G586" s="518">
        <f>'[11]Depr Exp'!G586</f>
        <v>0</v>
      </c>
      <c r="H586" s="519">
        <f>'[11]Depr Exp'!H586</f>
        <v>1138312.7</v>
      </c>
      <c r="I586" s="517">
        <f>'[11]Depr Exp'!I586</f>
        <v>0</v>
      </c>
      <c r="J586" s="518">
        <f>'[11]Depr Exp'!J586</f>
        <v>0</v>
      </c>
      <c r="K586" s="520">
        <f>'[11]Depr Exp'!K586</f>
        <v>1149340.92</v>
      </c>
      <c r="L586" s="519">
        <f>'[11]Depr Exp'!L586</f>
        <v>11028.22</v>
      </c>
      <c r="M586" s="144"/>
      <c r="N586" s="144"/>
    </row>
    <row r="587" spans="1:14">
      <c r="A587" s="258" t="str">
        <f>'[11]Depr Exp'!A587</f>
        <v>E303 INT Misc Intangible Plant</v>
      </c>
      <c r="B587" s="258" t="str">
        <f>'[11]Depr Exp'!B587</f>
        <v>E303 INT Misc Intangible Plant-10</v>
      </c>
      <c r="C587" s="258" t="str">
        <f>'[11]Depr Exp'!C587</f>
        <v>404E</v>
      </c>
      <c r="D587" s="258"/>
      <c r="E587" s="279">
        <f>'[11]Depr Exp'!E587</f>
        <v>43404</v>
      </c>
      <c r="F587" s="517">
        <f>'[11]Depr Exp'!F587</f>
        <v>34429752.829999998</v>
      </c>
      <c r="G587" s="518">
        <f>'[11]Depr Exp'!G587</f>
        <v>0</v>
      </c>
      <c r="H587" s="519">
        <f>'[11]Depr Exp'!H587</f>
        <v>1145302.48</v>
      </c>
      <c r="I587" s="517">
        <f>'[11]Depr Exp'!I587</f>
        <v>0</v>
      </c>
      <c r="J587" s="518">
        <f>'[11]Depr Exp'!J587</f>
        <v>0</v>
      </c>
      <c r="K587" s="520">
        <f>'[11]Depr Exp'!K587</f>
        <v>1149340.92</v>
      </c>
      <c r="L587" s="519">
        <f>'[11]Depr Exp'!L587</f>
        <v>4038.44</v>
      </c>
      <c r="M587" s="144"/>
      <c r="N587" s="144"/>
    </row>
    <row r="588" spans="1:14">
      <c r="A588" s="258" t="str">
        <f>'[11]Depr Exp'!A588</f>
        <v>E303 INT Misc Intangible Plant</v>
      </c>
      <c r="B588" s="258" t="str">
        <f>'[11]Depr Exp'!B588</f>
        <v>E303 INT Misc Intangible Plant-11</v>
      </c>
      <c r="C588" s="258" t="str">
        <f>'[11]Depr Exp'!C588</f>
        <v>404E</v>
      </c>
      <c r="D588" s="258"/>
      <c r="E588" s="279">
        <f>'[11]Depr Exp'!E588</f>
        <v>43434</v>
      </c>
      <c r="F588" s="517">
        <f>'[11]Depr Exp'!F588</f>
        <v>33811569.219999999</v>
      </c>
      <c r="G588" s="518">
        <f>'[11]Depr Exp'!G588</f>
        <v>0</v>
      </c>
      <c r="H588" s="519">
        <f>'[11]Depr Exp'!H588</f>
        <v>1159972.98</v>
      </c>
      <c r="I588" s="517">
        <f>'[11]Depr Exp'!I588</f>
        <v>0</v>
      </c>
      <c r="J588" s="518">
        <f>'[11]Depr Exp'!J588</f>
        <v>0</v>
      </c>
      <c r="K588" s="520">
        <f>'[11]Depr Exp'!K588</f>
        <v>1149340.92</v>
      </c>
      <c r="L588" s="519">
        <f>'[11]Depr Exp'!L588</f>
        <v>-10632.06</v>
      </c>
      <c r="M588" s="144"/>
      <c r="N588" s="144"/>
    </row>
    <row r="589" spans="1:14">
      <c r="A589" s="258" t="str">
        <f>'[11]Depr Exp'!A589</f>
        <v>E303 INT Misc Intangible Plant</v>
      </c>
      <c r="B589" s="258" t="str">
        <f>'[11]Depr Exp'!B589</f>
        <v>E303 INT Misc Intangible Plant-12</v>
      </c>
      <c r="C589" s="258" t="str">
        <f>'[11]Depr Exp'!C589</f>
        <v>404E</v>
      </c>
      <c r="D589" s="258"/>
      <c r="E589" s="279">
        <f>'[11]Depr Exp'!E589</f>
        <v>43465</v>
      </c>
      <c r="F589" s="517">
        <f>'[11]Depr Exp'!F589</f>
        <v>32837416.359999999</v>
      </c>
      <c r="G589" s="518">
        <f>'[11]Depr Exp'!G589</f>
        <v>0</v>
      </c>
      <c r="H589" s="519">
        <f>'[11]Depr Exp'!H589</f>
        <v>1149340.92</v>
      </c>
      <c r="I589" s="517">
        <f>'[11]Depr Exp'!I589</f>
        <v>0</v>
      </c>
      <c r="J589" s="518">
        <f>'[11]Depr Exp'!J589</f>
        <v>0</v>
      </c>
      <c r="K589" s="520">
        <f>'[11]Depr Exp'!K589</f>
        <v>1149340.92</v>
      </c>
      <c r="L589" s="519">
        <f>'[11]Depr Exp'!L589</f>
        <v>0</v>
      </c>
      <c r="M589" s="144"/>
      <c r="N589" s="144"/>
    </row>
    <row r="590" spans="1:14" ht="15.75" thickBot="1">
      <c r="A590" s="159" t="str">
        <f>'[11]Depr Exp'!A590</f>
        <v>E303 INT Misc Intangible Plant Total</v>
      </c>
      <c r="B590" s="144">
        <f>'[11]Depr Exp'!B590</f>
        <v>0</v>
      </c>
      <c r="C590" s="142" t="str">
        <f>'[11]Depr Exp'!C590</f>
        <v>EINT</v>
      </c>
      <c r="D590" s="144"/>
      <c r="E590" s="281" t="str">
        <f>'[11]Depr Exp'!E590</f>
        <v>Total</v>
      </c>
      <c r="F590" s="141">
        <f>'[11]Depr Exp'!F590</f>
        <v>0</v>
      </c>
      <c r="G590" s="252">
        <f>'[11]Depr Exp'!G590</f>
        <v>0</v>
      </c>
      <c r="H590" s="522">
        <f>'[11]Depr Exp'!H590</f>
        <v>13780733.609999999</v>
      </c>
      <c r="I590" s="141">
        <f>'[11]Depr Exp'!I590</f>
        <v>0</v>
      </c>
      <c r="J590" s="252">
        <f>'[11]Depr Exp'!J590</f>
        <v>0</v>
      </c>
      <c r="K590" s="522">
        <f>'[11]Depr Exp'!K590</f>
        <v>13792091.039999999</v>
      </c>
      <c r="L590" s="522">
        <f>'[11]Depr Exp'!L590</f>
        <v>11357.43</v>
      </c>
      <c r="M590" s="144"/>
      <c r="N590" s="144"/>
    </row>
    <row r="591" spans="1:14" ht="13.5" thickTop="1">
      <c r="A591" s="258" t="str">
        <f>'[11]Depr Exp'!A591</f>
        <v xml:space="preserve">E303 INT Whitehorn 2 &amp; 3 </v>
      </c>
      <c r="B591" s="258" t="str">
        <f>'[11]Depr Exp'!B591</f>
        <v>E303 INT Whitehorn 2 &amp; 3 -1</v>
      </c>
      <c r="C591" s="258" t="str">
        <f>'[11]Depr Exp'!C591</f>
        <v>404E</v>
      </c>
      <c r="D591" s="258"/>
      <c r="E591" s="279">
        <f>'[11]Depr Exp'!E591</f>
        <v>43131</v>
      </c>
      <c r="F591" s="517">
        <f>'[11]Depr Exp'!F591</f>
        <v>38627.06</v>
      </c>
      <c r="G591" s="518">
        <f>'[11]Depr Exp'!G591</f>
        <v>0</v>
      </c>
      <c r="H591" s="519">
        <f>'[11]Depr Exp'!H591</f>
        <v>1643.7</v>
      </c>
      <c r="I591" s="517">
        <f>'[11]Depr Exp'!I591</f>
        <v>0</v>
      </c>
      <c r="J591" s="518">
        <f>'[11]Depr Exp'!J591</f>
        <v>0</v>
      </c>
      <c r="K591" s="520">
        <f>'[11]Depr Exp'!K591</f>
        <v>1643.7</v>
      </c>
      <c r="L591" s="519">
        <f>'[11]Depr Exp'!L591</f>
        <v>0</v>
      </c>
      <c r="M591" s="144"/>
      <c r="N591" s="144"/>
    </row>
    <row r="592" spans="1:14">
      <c r="A592" s="258" t="str">
        <f>'[11]Depr Exp'!A592</f>
        <v xml:space="preserve">E303 INT Whitehorn 2 &amp; 3 </v>
      </c>
      <c r="B592" s="258" t="str">
        <f>'[11]Depr Exp'!B592</f>
        <v>E303 INT Whitehorn 2 &amp; 3 -2</v>
      </c>
      <c r="C592" s="258" t="str">
        <f>'[11]Depr Exp'!C592</f>
        <v>404E</v>
      </c>
      <c r="D592" s="258"/>
      <c r="E592" s="279">
        <f>'[11]Depr Exp'!E592</f>
        <v>43159</v>
      </c>
      <c r="F592" s="517">
        <f>'[11]Depr Exp'!F592</f>
        <v>36983.360000000001</v>
      </c>
      <c r="G592" s="518">
        <f>'[11]Depr Exp'!G592</f>
        <v>0</v>
      </c>
      <c r="H592" s="519">
        <f>'[11]Depr Exp'!H592</f>
        <v>1643.7</v>
      </c>
      <c r="I592" s="517">
        <f>'[11]Depr Exp'!I592</f>
        <v>0</v>
      </c>
      <c r="J592" s="518">
        <f>'[11]Depr Exp'!J592</f>
        <v>0</v>
      </c>
      <c r="K592" s="520">
        <f>'[11]Depr Exp'!K592</f>
        <v>1643.7</v>
      </c>
      <c r="L592" s="519">
        <f>'[11]Depr Exp'!L592</f>
        <v>0</v>
      </c>
      <c r="M592" s="144"/>
      <c r="N592" s="144"/>
    </row>
    <row r="593" spans="1:14">
      <c r="A593" s="258" t="str">
        <f>'[11]Depr Exp'!A593</f>
        <v xml:space="preserve">E303 INT Whitehorn 2 &amp; 3 </v>
      </c>
      <c r="B593" s="258" t="str">
        <f>'[11]Depr Exp'!B593</f>
        <v>E303 INT Whitehorn 2 &amp; 3 -3</v>
      </c>
      <c r="C593" s="258" t="str">
        <f>'[11]Depr Exp'!C593</f>
        <v>404E</v>
      </c>
      <c r="D593" s="258"/>
      <c r="E593" s="279">
        <f>'[11]Depr Exp'!E593</f>
        <v>43190</v>
      </c>
      <c r="F593" s="517">
        <f>'[11]Depr Exp'!F593</f>
        <v>35339.660000000003</v>
      </c>
      <c r="G593" s="518">
        <f>'[11]Depr Exp'!G593</f>
        <v>0</v>
      </c>
      <c r="H593" s="519">
        <f>'[11]Depr Exp'!H593</f>
        <v>1643.71</v>
      </c>
      <c r="I593" s="517">
        <f>'[11]Depr Exp'!I593</f>
        <v>0</v>
      </c>
      <c r="J593" s="518">
        <f>'[11]Depr Exp'!J593</f>
        <v>0</v>
      </c>
      <c r="K593" s="520">
        <f>'[11]Depr Exp'!K593</f>
        <v>1643.7</v>
      </c>
      <c r="L593" s="519">
        <f>'[11]Depr Exp'!L593</f>
        <v>-0.01</v>
      </c>
      <c r="M593" s="144"/>
      <c r="N593" s="144"/>
    </row>
    <row r="594" spans="1:14">
      <c r="A594" s="258" t="str">
        <f>'[11]Depr Exp'!A594</f>
        <v xml:space="preserve">E303 INT Whitehorn 2 &amp; 3 </v>
      </c>
      <c r="B594" s="258" t="str">
        <f>'[11]Depr Exp'!B594</f>
        <v>E303 INT Whitehorn 2 &amp; 3 -4</v>
      </c>
      <c r="C594" s="258" t="str">
        <f>'[11]Depr Exp'!C594</f>
        <v>404E</v>
      </c>
      <c r="D594" s="258"/>
      <c r="E594" s="279">
        <f>'[11]Depr Exp'!E594</f>
        <v>43220</v>
      </c>
      <c r="F594" s="517">
        <f>'[11]Depr Exp'!F594</f>
        <v>33695.949999999997</v>
      </c>
      <c r="G594" s="518">
        <f>'[11]Depr Exp'!G594</f>
        <v>0</v>
      </c>
      <c r="H594" s="519">
        <f>'[11]Depr Exp'!H594</f>
        <v>1643.7</v>
      </c>
      <c r="I594" s="517">
        <f>'[11]Depr Exp'!I594</f>
        <v>0</v>
      </c>
      <c r="J594" s="518">
        <f>'[11]Depr Exp'!J594</f>
        <v>0</v>
      </c>
      <c r="K594" s="520">
        <f>'[11]Depr Exp'!K594</f>
        <v>1643.7</v>
      </c>
      <c r="L594" s="519">
        <f>'[11]Depr Exp'!L594</f>
        <v>0</v>
      </c>
      <c r="M594" s="144"/>
      <c r="N594" s="144"/>
    </row>
    <row r="595" spans="1:14">
      <c r="A595" s="258" t="str">
        <f>'[11]Depr Exp'!A595</f>
        <v xml:space="preserve">E303 INT Whitehorn 2 &amp; 3 </v>
      </c>
      <c r="B595" s="258" t="str">
        <f>'[11]Depr Exp'!B595</f>
        <v>E303 INT Whitehorn 2 &amp; 3 -5</v>
      </c>
      <c r="C595" s="258" t="str">
        <f>'[11]Depr Exp'!C595</f>
        <v>404E</v>
      </c>
      <c r="D595" s="258"/>
      <c r="E595" s="279">
        <f>'[11]Depr Exp'!E595</f>
        <v>43251</v>
      </c>
      <c r="F595" s="517">
        <f>'[11]Depr Exp'!F595</f>
        <v>32052.25</v>
      </c>
      <c r="G595" s="518">
        <f>'[11]Depr Exp'!G595</f>
        <v>0</v>
      </c>
      <c r="H595" s="519">
        <f>'[11]Depr Exp'!H595</f>
        <v>1643.71</v>
      </c>
      <c r="I595" s="517">
        <f>'[11]Depr Exp'!I595</f>
        <v>0</v>
      </c>
      <c r="J595" s="518">
        <f>'[11]Depr Exp'!J595</f>
        <v>0</v>
      </c>
      <c r="K595" s="520">
        <f>'[11]Depr Exp'!K595</f>
        <v>1643.7</v>
      </c>
      <c r="L595" s="519">
        <f>'[11]Depr Exp'!L595</f>
        <v>-0.01</v>
      </c>
      <c r="M595" s="144"/>
      <c r="N595" s="144"/>
    </row>
    <row r="596" spans="1:14">
      <c r="A596" s="258" t="str">
        <f>'[11]Depr Exp'!A596</f>
        <v xml:space="preserve">E303 INT Whitehorn 2 &amp; 3 </v>
      </c>
      <c r="B596" s="258" t="str">
        <f>'[11]Depr Exp'!B596</f>
        <v>E303 INT Whitehorn 2 &amp; 3 -6</v>
      </c>
      <c r="C596" s="258" t="str">
        <f>'[11]Depr Exp'!C596</f>
        <v>404E</v>
      </c>
      <c r="D596" s="258"/>
      <c r="E596" s="279">
        <f>'[11]Depr Exp'!E596</f>
        <v>43281</v>
      </c>
      <c r="F596" s="517">
        <f>'[11]Depr Exp'!F596</f>
        <v>30408.54</v>
      </c>
      <c r="G596" s="518">
        <f>'[11]Depr Exp'!G596</f>
        <v>0</v>
      </c>
      <c r="H596" s="519">
        <f>'[11]Depr Exp'!H596</f>
        <v>1643.7</v>
      </c>
      <c r="I596" s="517">
        <f>'[11]Depr Exp'!I596</f>
        <v>0</v>
      </c>
      <c r="J596" s="518">
        <f>'[11]Depr Exp'!J596</f>
        <v>0</v>
      </c>
      <c r="K596" s="520">
        <f>'[11]Depr Exp'!K596</f>
        <v>1643.7</v>
      </c>
      <c r="L596" s="519">
        <f>'[11]Depr Exp'!L596</f>
        <v>0</v>
      </c>
      <c r="M596" s="144"/>
      <c r="N596" s="144"/>
    </row>
    <row r="597" spans="1:14">
      <c r="A597" s="258" t="str">
        <f>'[11]Depr Exp'!A597</f>
        <v xml:space="preserve">E303 INT Whitehorn 2 &amp; 3 </v>
      </c>
      <c r="B597" s="258" t="str">
        <f>'[11]Depr Exp'!B597</f>
        <v>E303 INT Whitehorn 2 &amp; 3 -7</v>
      </c>
      <c r="C597" s="258" t="str">
        <f>'[11]Depr Exp'!C597</f>
        <v>404E</v>
      </c>
      <c r="D597" s="258"/>
      <c r="E597" s="279">
        <f>'[11]Depr Exp'!E597</f>
        <v>43312</v>
      </c>
      <c r="F597" s="517">
        <f>'[11]Depr Exp'!F597</f>
        <v>28764.84</v>
      </c>
      <c r="G597" s="518">
        <f>'[11]Depr Exp'!G597</f>
        <v>0</v>
      </c>
      <c r="H597" s="519">
        <f>'[11]Depr Exp'!H597</f>
        <v>1643.71</v>
      </c>
      <c r="I597" s="517">
        <f>'[11]Depr Exp'!I597</f>
        <v>0</v>
      </c>
      <c r="J597" s="518">
        <f>'[11]Depr Exp'!J597</f>
        <v>0</v>
      </c>
      <c r="K597" s="520">
        <f>'[11]Depr Exp'!K597</f>
        <v>1643.7</v>
      </c>
      <c r="L597" s="519">
        <f>'[11]Depr Exp'!L597</f>
        <v>-0.01</v>
      </c>
      <c r="M597" s="144"/>
      <c r="N597" s="144"/>
    </row>
    <row r="598" spans="1:14">
      <c r="A598" s="258" t="str">
        <f>'[11]Depr Exp'!A598</f>
        <v xml:space="preserve">E303 INT Whitehorn 2 &amp; 3 </v>
      </c>
      <c r="B598" s="258" t="str">
        <f>'[11]Depr Exp'!B598</f>
        <v>E303 INT Whitehorn 2 &amp; 3 -8</v>
      </c>
      <c r="C598" s="258" t="str">
        <f>'[11]Depr Exp'!C598</f>
        <v>404E</v>
      </c>
      <c r="D598" s="258"/>
      <c r="E598" s="279">
        <f>'[11]Depr Exp'!E598</f>
        <v>43343</v>
      </c>
      <c r="F598" s="517">
        <f>'[11]Depr Exp'!F598</f>
        <v>27121.13</v>
      </c>
      <c r="G598" s="518">
        <f>'[11]Depr Exp'!G598</f>
        <v>0</v>
      </c>
      <c r="H598" s="519">
        <f>'[11]Depr Exp'!H598</f>
        <v>1643.7</v>
      </c>
      <c r="I598" s="517">
        <f>'[11]Depr Exp'!I598</f>
        <v>0</v>
      </c>
      <c r="J598" s="518">
        <f>'[11]Depr Exp'!J598</f>
        <v>0</v>
      </c>
      <c r="K598" s="520">
        <f>'[11]Depr Exp'!K598</f>
        <v>1643.7</v>
      </c>
      <c r="L598" s="519">
        <f>'[11]Depr Exp'!L598</f>
        <v>0</v>
      </c>
      <c r="M598" s="144"/>
      <c r="N598" s="144"/>
    </row>
    <row r="599" spans="1:14">
      <c r="A599" s="258" t="str">
        <f>'[11]Depr Exp'!A599</f>
        <v xml:space="preserve">E303 INT Whitehorn 2 &amp; 3 </v>
      </c>
      <c r="B599" s="258" t="str">
        <f>'[11]Depr Exp'!B599</f>
        <v>E303 INT Whitehorn 2 &amp; 3 -9</v>
      </c>
      <c r="C599" s="258" t="str">
        <f>'[11]Depr Exp'!C599</f>
        <v>404E</v>
      </c>
      <c r="D599" s="258"/>
      <c r="E599" s="279">
        <f>'[11]Depr Exp'!E599</f>
        <v>43373</v>
      </c>
      <c r="F599" s="517">
        <f>'[11]Depr Exp'!F599</f>
        <v>25477.43</v>
      </c>
      <c r="G599" s="518">
        <f>'[11]Depr Exp'!G599</f>
        <v>0</v>
      </c>
      <c r="H599" s="519">
        <f>'[11]Depr Exp'!H599</f>
        <v>1643.71</v>
      </c>
      <c r="I599" s="517">
        <f>'[11]Depr Exp'!I599</f>
        <v>0</v>
      </c>
      <c r="J599" s="518">
        <f>'[11]Depr Exp'!J599</f>
        <v>0</v>
      </c>
      <c r="K599" s="520">
        <f>'[11]Depr Exp'!K599</f>
        <v>1643.7</v>
      </c>
      <c r="L599" s="519">
        <f>'[11]Depr Exp'!L599</f>
        <v>-0.01</v>
      </c>
      <c r="M599" s="144"/>
      <c r="N599" s="144"/>
    </row>
    <row r="600" spans="1:14">
      <c r="A600" s="258" t="str">
        <f>'[11]Depr Exp'!A600</f>
        <v xml:space="preserve">E303 INT Whitehorn 2 &amp; 3 </v>
      </c>
      <c r="B600" s="258" t="str">
        <f>'[11]Depr Exp'!B600</f>
        <v>E303 INT Whitehorn 2 &amp; 3 -10</v>
      </c>
      <c r="C600" s="258" t="str">
        <f>'[11]Depr Exp'!C600</f>
        <v>404E</v>
      </c>
      <c r="D600" s="258"/>
      <c r="E600" s="279">
        <f>'[11]Depr Exp'!E600</f>
        <v>43404</v>
      </c>
      <c r="F600" s="517">
        <f>'[11]Depr Exp'!F600</f>
        <v>23833.72</v>
      </c>
      <c r="G600" s="518">
        <f>'[11]Depr Exp'!G600</f>
        <v>0</v>
      </c>
      <c r="H600" s="519">
        <f>'[11]Depr Exp'!H600</f>
        <v>1643.7</v>
      </c>
      <c r="I600" s="517">
        <f>'[11]Depr Exp'!I600</f>
        <v>0</v>
      </c>
      <c r="J600" s="518">
        <f>'[11]Depr Exp'!J600</f>
        <v>0</v>
      </c>
      <c r="K600" s="520">
        <f>'[11]Depr Exp'!K600</f>
        <v>1643.7</v>
      </c>
      <c r="L600" s="519">
        <f>'[11]Depr Exp'!L600</f>
        <v>0</v>
      </c>
      <c r="M600" s="144"/>
      <c r="N600" s="144"/>
    </row>
    <row r="601" spans="1:14">
      <c r="A601" s="258" t="str">
        <f>'[11]Depr Exp'!A601</f>
        <v xml:space="preserve">E303 INT Whitehorn 2 &amp; 3 </v>
      </c>
      <c r="B601" s="258" t="str">
        <f>'[11]Depr Exp'!B601</f>
        <v>E303 INT Whitehorn 2 &amp; 3 -11</v>
      </c>
      <c r="C601" s="258" t="str">
        <f>'[11]Depr Exp'!C601</f>
        <v>404E</v>
      </c>
      <c r="D601" s="258"/>
      <c r="E601" s="279">
        <f>'[11]Depr Exp'!E601</f>
        <v>43434</v>
      </c>
      <c r="F601" s="517">
        <f>'[11]Depr Exp'!F601</f>
        <v>22190.02</v>
      </c>
      <c r="G601" s="518">
        <f>'[11]Depr Exp'!G601</f>
        <v>0</v>
      </c>
      <c r="H601" s="519">
        <f>'[11]Depr Exp'!H601</f>
        <v>1643.71</v>
      </c>
      <c r="I601" s="517">
        <f>'[11]Depr Exp'!I601</f>
        <v>0</v>
      </c>
      <c r="J601" s="518">
        <f>'[11]Depr Exp'!J601</f>
        <v>0</v>
      </c>
      <c r="K601" s="520">
        <f>'[11]Depr Exp'!K601</f>
        <v>1643.7</v>
      </c>
      <c r="L601" s="519">
        <f>'[11]Depr Exp'!L601</f>
        <v>-0.01</v>
      </c>
      <c r="M601" s="144"/>
      <c r="N601" s="144"/>
    </row>
    <row r="602" spans="1:14">
      <c r="A602" s="258" t="str">
        <f>'[11]Depr Exp'!A602</f>
        <v xml:space="preserve">E303 INT Whitehorn 2 &amp; 3 </v>
      </c>
      <c r="B602" s="258" t="str">
        <f>'[11]Depr Exp'!B602</f>
        <v>E303 INT Whitehorn 2 &amp; 3 -12</v>
      </c>
      <c r="C602" s="258" t="str">
        <f>'[11]Depr Exp'!C602</f>
        <v>404E</v>
      </c>
      <c r="D602" s="258"/>
      <c r="E602" s="279">
        <f>'[11]Depr Exp'!E602</f>
        <v>43465</v>
      </c>
      <c r="F602" s="517">
        <f>'[11]Depr Exp'!F602</f>
        <v>20546.310000000001</v>
      </c>
      <c r="G602" s="518">
        <f>'[11]Depr Exp'!G602</f>
        <v>0</v>
      </c>
      <c r="H602" s="519">
        <f>'[11]Depr Exp'!H602</f>
        <v>1643.7</v>
      </c>
      <c r="I602" s="517">
        <f>'[11]Depr Exp'!I602</f>
        <v>0</v>
      </c>
      <c r="J602" s="518">
        <f>'[11]Depr Exp'!J602</f>
        <v>0</v>
      </c>
      <c r="K602" s="520">
        <f>'[11]Depr Exp'!K602</f>
        <v>1643.7</v>
      </c>
      <c r="L602" s="519">
        <f>'[11]Depr Exp'!L602</f>
        <v>0</v>
      </c>
      <c r="M602" s="144"/>
      <c r="N602" s="144"/>
    </row>
    <row r="603" spans="1:14" ht="15.75" thickBot="1">
      <c r="A603" s="159" t="str">
        <f>'[11]Depr Exp'!A603</f>
        <v>E303 INT Whitehorn 2 &amp; 3  Total</v>
      </c>
      <c r="B603" s="144">
        <f>'[11]Depr Exp'!B603</f>
        <v>0</v>
      </c>
      <c r="C603" s="142" t="str">
        <f>'[11]Depr Exp'!C603</f>
        <v>EINT</v>
      </c>
      <c r="D603" s="144"/>
      <c r="E603" s="281" t="str">
        <f>'[11]Depr Exp'!E603</f>
        <v>Total</v>
      </c>
      <c r="F603" s="141">
        <f>'[11]Depr Exp'!F603</f>
        <v>0</v>
      </c>
      <c r="G603" s="252">
        <f>'[11]Depr Exp'!G603</f>
        <v>0</v>
      </c>
      <c r="H603" s="543">
        <f>'[11]Depr Exp'!H603</f>
        <v>19724.45</v>
      </c>
      <c r="I603" s="141">
        <f>'[11]Depr Exp'!I603</f>
        <v>0</v>
      </c>
      <c r="J603" s="252">
        <f>'[11]Depr Exp'!J603</f>
        <v>0</v>
      </c>
      <c r="K603" s="543">
        <f>'[11]Depr Exp'!K603</f>
        <v>19724.400000000005</v>
      </c>
      <c r="L603" s="543">
        <f>'[11]Depr Exp'!L603</f>
        <v>-0.05</v>
      </c>
      <c r="M603" s="144"/>
      <c r="N603" s="144"/>
    </row>
    <row r="604" spans="1:14">
      <c r="A604" s="144" t="str">
        <f>'[11]Depr Exp'!A604</f>
        <v>E311 STM Str/Imprv, Mint Farm</v>
      </c>
      <c r="B604" s="144" t="str">
        <f>'[11]Depr Exp'!B604</f>
        <v>E311 STM Str/Imprv, Mint Farm-1</v>
      </c>
      <c r="C604" s="144" t="str">
        <f>'[11]Depr Exp'!C604</f>
        <v>403E</v>
      </c>
      <c r="D604" s="144"/>
      <c r="E604" s="282">
        <f>'[11]Depr Exp'!E604</f>
        <v>43131</v>
      </c>
      <c r="F604" s="544">
        <f>'[11]Depr Exp'!F604</f>
        <v>0</v>
      </c>
      <c r="G604" s="545">
        <f>'[11]Depr Exp'!G604</f>
        <v>2.6699999999999998E-2</v>
      </c>
      <c r="H604" s="546">
        <f>'[11]Depr Exp'!H604</f>
        <v>0</v>
      </c>
      <c r="I604" s="544">
        <f>'[11]Depr Exp'!I604</f>
        <v>95029.34</v>
      </c>
      <c r="J604" s="545">
        <f>'[11]Depr Exp'!J604</f>
        <v>2.6699999999999998E-2</v>
      </c>
      <c r="K604" s="547">
        <f>'[11]Depr Exp'!K604</f>
        <v>211.44028149999997</v>
      </c>
      <c r="L604" s="546">
        <f>'[11]Depr Exp'!L604</f>
        <v>211.44</v>
      </c>
      <c r="M604" s="144"/>
      <c r="N604" s="144"/>
    </row>
    <row r="605" spans="1:14">
      <c r="A605" s="144" t="str">
        <f>'[11]Depr Exp'!A605</f>
        <v>E311 STM Str/Imprv, Mint Farm</v>
      </c>
      <c r="B605" s="144" t="str">
        <f>'[11]Depr Exp'!B605</f>
        <v>E311 STM Str/Imprv, Mint Farm-2</v>
      </c>
      <c r="C605" s="144" t="str">
        <f>'[11]Depr Exp'!C605</f>
        <v>403E</v>
      </c>
      <c r="D605" s="144"/>
      <c r="E605" s="282">
        <f>'[11]Depr Exp'!E605</f>
        <v>43159</v>
      </c>
      <c r="F605" s="548">
        <f>'[11]Depr Exp'!F605</f>
        <v>0</v>
      </c>
      <c r="G605" s="305">
        <f>'[11]Depr Exp'!G605</f>
        <v>2.6699999999999998E-2</v>
      </c>
      <c r="H605" s="549">
        <f>'[11]Depr Exp'!H605</f>
        <v>0</v>
      </c>
      <c r="I605" s="548">
        <f>'[11]Depr Exp'!I605</f>
        <v>95029.34</v>
      </c>
      <c r="J605" s="305">
        <f>'[11]Depr Exp'!J605</f>
        <v>2.6699999999999998E-2</v>
      </c>
      <c r="K605" s="373">
        <f>'[11]Depr Exp'!K605</f>
        <v>211.44028149999997</v>
      </c>
      <c r="L605" s="549">
        <f>'[11]Depr Exp'!L605</f>
        <v>211.44</v>
      </c>
      <c r="M605" s="144"/>
      <c r="N605" s="144"/>
    </row>
    <row r="606" spans="1:14">
      <c r="A606" s="144" t="str">
        <f>'[11]Depr Exp'!A606</f>
        <v>E311 STM Str/Imprv, Mint Farm</v>
      </c>
      <c r="B606" s="144" t="str">
        <f>'[11]Depr Exp'!B606</f>
        <v>E311 STM Str/Imprv, Mint Farm-3</v>
      </c>
      <c r="C606" s="144" t="str">
        <f>'[11]Depr Exp'!C606</f>
        <v>403E</v>
      </c>
      <c r="D606" s="144"/>
      <c r="E606" s="282">
        <f>'[11]Depr Exp'!E606</f>
        <v>43190</v>
      </c>
      <c r="F606" s="548">
        <f>'[11]Depr Exp'!F606</f>
        <v>0</v>
      </c>
      <c r="G606" s="305">
        <f>'[11]Depr Exp'!G606</f>
        <v>2.6699999999999998E-2</v>
      </c>
      <c r="H606" s="549">
        <f>'[11]Depr Exp'!H606</f>
        <v>0</v>
      </c>
      <c r="I606" s="548">
        <f>'[11]Depr Exp'!I606</f>
        <v>95029.34</v>
      </c>
      <c r="J606" s="305">
        <f>'[11]Depr Exp'!J606</f>
        <v>2.6699999999999998E-2</v>
      </c>
      <c r="K606" s="373">
        <f>'[11]Depr Exp'!K606</f>
        <v>211.44028149999997</v>
      </c>
      <c r="L606" s="549">
        <f>'[11]Depr Exp'!L606</f>
        <v>211.44</v>
      </c>
      <c r="M606" s="144"/>
      <c r="N606" s="144"/>
    </row>
    <row r="607" spans="1:14">
      <c r="A607" s="144" t="str">
        <f>'[11]Depr Exp'!A607</f>
        <v>E311 STM Str/Imprv, Mint Farm</v>
      </c>
      <c r="B607" s="144" t="str">
        <f>'[11]Depr Exp'!B607</f>
        <v>E311 STM Str/Imprv, Mint Farm-4</v>
      </c>
      <c r="C607" s="144" t="str">
        <f>'[11]Depr Exp'!C607</f>
        <v>403E</v>
      </c>
      <c r="D607" s="144"/>
      <c r="E607" s="282">
        <f>'[11]Depr Exp'!E607</f>
        <v>43220</v>
      </c>
      <c r="F607" s="548">
        <f>'[11]Depr Exp'!F607</f>
        <v>0</v>
      </c>
      <c r="G607" s="305">
        <f>'[11]Depr Exp'!G607</f>
        <v>2.6699999999999998E-2</v>
      </c>
      <c r="H607" s="549">
        <f>'[11]Depr Exp'!H607</f>
        <v>0</v>
      </c>
      <c r="I607" s="548">
        <f>'[11]Depr Exp'!I607</f>
        <v>95029.34</v>
      </c>
      <c r="J607" s="305">
        <f>'[11]Depr Exp'!J607</f>
        <v>2.6699999999999998E-2</v>
      </c>
      <c r="K607" s="373">
        <f>'[11]Depr Exp'!K607</f>
        <v>211.44028149999997</v>
      </c>
      <c r="L607" s="549">
        <f>'[11]Depr Exp'!L607</f>
        <v>211.44</v>
      </c>
      <c r="M607" s="144"/>
      <c r="N607" s="144"/>
    </row>
    <row r="608" spans="1:14">
      <c r="A608" s="144" t="str">
        <f>'[11]Depr Exp'!A608</f>
        <v>E311 STM Str/Imprv, Mint Farm</v>
      </c>
      <c r="B608" s="144" t="str">
        <f>'[11]Depr Exp'!B608</f>
        <v>E311 STM Str/Imprv, Mint Farm-5</v>
      </c>
      <c r="C608" s="144" t="str">
        <f>'[11]Depr Exp'!C608</f>
        <v>403E</v>
      </c>
      <c r="D608" s="144"/>
      <c r="E608" s="282">
        <f>'[11]Depr Exp'!E608</f>
        <v>43251</v>
      </c>
      <c r="F608" s="548">
        <f>'[11]Depr Exp'!F608</f>
        <v>0</v>
      </c>
      <c r="G608" s="305">
        <f>'[11]Depr Exp'!G608</f>
        <v>2.6699999999999998E-2</v>
      </c>
      <c r="H608" s="549">
        <f>'[11]Depr Exp'!H608</f>
        <v>0</v>
      </c>
      <c r="I608" s="548">
        <f>'[11]Depr Exp'!I608</f>
        <v>95029.34</v>
      </c>
      <c r="J608" s="305">
        <f>'[11]Depr Exp'!J608</f>
        <v>2.6699999999999998E-2</v>
      </c>
      <c r="K608" s="373">
        <f>'[11]Depr Exp'!K608</f>
        <v>211.44028149999997</v>
      </c>
      <c r="L608" s="549">
        <f>'[11]Depr Exp'!L608</f>
        <v>211.44</v>
      </c>
      <c r="M608" s="144"/>
      <c r="N608" s="144"/>
    </row>
    <row r="609" spans="1:14">
      <c r="A609" s="144" t="str">
        <f>'[11]Depr Exp'!A609</f>
        <v>E311 STM Str/Imprv, Mint Farm</v>
      </c>
      <c r="B609" s="144" t="str">
        <f>'[11]Depr Exp'!B609</f>
        <v>E311 STM Str/Imprv, Mint Farm-6</v>
      </c>
      <c r="C609" s="144" t="str">
        <f>'[11]Depr Exp'!C609</f>
        <v>403E</v>
      </c>
      <c r="D609" s="144"/>
      <c r="E609" s="282">
        <f>'[11]Depr Exp'!E609</f>
        <v>43281</v>
      </c>
      <c r="F609" s="548">
        <f>'[11]Depr Exp'!F609</f>
        <v>0</v>
      </c>
      <c r="G609" s="305">
        <f>'[11]Depr Exp'!G609</f>
        <v>2.6699999999999998E-2</v>
      </c>
      <c r="H609" s="549">
        <f>'[11]Depr Exp'!H609</f>
        <v>0</v>
      </c>
      <c r="I609" s="548">
        <f>'[11]Depr Exp'!I609</f>
        <v>95029.34</v>
      </c>
      <c r="J609" s="305">
        <f>'[11]Depr Exp'!J609</f>
        <v>2.6699999999999998E-2</v>
      </c>
      <c r="K609" s="373">
        <f>'[11]Depr Exp'!K609</f>
        <v>211.44028149999997</v>
      </c>
      <c r="L609" s="549">
        <f>'[11]Depr Exp'!L609</f>
        <v>211.44</v>
      </c>
      <c r="M609" s="144"/>
      <c r="N609" s="144"/>
    </row>
    <row r="610" spans="1:14">
      <c r="A610" s="144" t="str">
        <f>'[11]Depr Exp'!A610</f>
        <v>E311 STM Str/Imprv, Mint Farm</v>
      </c>
      <c r="B610" s="144" t="str">
        <f>'[11]Depr Exp'!B610</f>
        <v>E311 STM Str/Imprv, Mint Farm-7</v>
      </c>
      <c r="C610" s="144" t="str">
        <f>'[11]Depr Exp'!C610</f>
        <v>403E</v>
      </c>
      <c r="D610" s="144"/>
      <c r="E610" s="282">
        <f>'[11]Depr Exp'!E610</f>
        <v>43312</v>
      </c>
      <c r="F610" s="548">
        <f>'[11]Depr Exp'!F610</f>
        <v>0</v>
      </c>
      <c r="G610" s="305">
        <f>'[11]Depr Exp'!G610</f>
        <v>2.6699999999999998E-2</v>
      </c>
      <c r="H610" s="549">
        <f>'[11]Depr Exp'!H610</f>
        <v>0</v>
      </c>
      <c r="I610" s="548">
        <f>'[11]Depr Exp'!I610</f>
        <v>95029.34</v>
      </c>
      <c r="J610" s="305">
        <f>'[11]Depr Exp'!J610</f>
        <v>2.6699999999999998E-2</v>
      </c>
      <c r="K610" s="373">
        <f>'[11]Depr Exp'!K610</f>
        <v>211.44028149999997</v>
      </c>
      <c r="L610" s="549">
        <f>'[11]Depr Exp'!L610</f>
        <v>211.44</v>
      </c>
      <c r="M610" s="144"/>
      <c r="N610" s="144"/>
    </row>
    <row r="611" spans="1:14">
      <c r="A611" s="144" t="str">
        <f>'[11]Depr Exp'!A611</f>
        <v>E311 STM Str/Imprv, Mint Farm</v>
      </c>
      <c r="B611" s="144" t="str">
        <f>'[11]Depr Exp'!B611</f>
        <v>E311 STM Str/Imprv, Mint Farm-8</v>
      </c>
      <c r="C611" s="144" t="str">
        <f>'[11]Depr Exp'!C611</f>
        <v>403E</v>
      </c>
      <c r="D611" s="144"/>
      <c r="E611" s="282">
        <f>'[11]Depr Exp'!E611</f>
        <v>43343</v>
      </c>
      <c r="F611" s="548">
        <f>'[11]Depr Exp'!F611</f>
        <v>0</v>
      </c>
      <c r="G611" s="305">
        <f>'[11]Depr Exp'!G611</f>
        <v>2.6699999999999998E-2</v>
      </c>
      <c r="H611" s="549">
        <f>'[11]Depr Exp'!H611</f>
        <v>0</v>
      </c>
      <c r="I611" s="548">
        <f>'[11]Depr Exp'!I611</f>
        <v>95029.34</v>
      </c>
      <c r="J611" s="305">
        <f>'[11]Depr Exp'!J611</f>
        <v>2.6699999999999998E-2</v>
      </c>
      <c r="K611" s="373">
        <f>'[11]Depr Exp'!K611</f>
        <v>211.44028149999997</v>
      </c>
      <c r="L611" s="549">
        <f>'[11]Depr Exp'!L611</f>
        <v>211.44</v>
      </c>
      <c r="M611" s="144"/>
      <c r="N611" s="144"/>
    </row>
    <row r="612" spans="1:14">
      <c r="A612" s="144" t="str">
        <f>'[11]Depr Exp'!A612</f>
        <v>E311 STM Str/Imprv, Mint Farm</v>
      </c>
      <c r="B612" s="144" t="str">
        <f>'[11]Depr Exp'!B612</f>
        <v>E311 STM Str/Imprv, Mint Farm-9</v>
      </c>
      <c r="C612" s="144" t="str">
        <f>'[11]Depr Exp'!C612</f>
        <v>403E</v>
      </c>
      <c r="D612" s="144"/>
      <c r="E612" s="282">
        <f>'[11]Depr Exp'!E612</f>
        <v>43373</v>
      </c>
      <c r="F612" s="548">
        <f>'[11]Depr Exp'!F612</f>
        <v>47514.67</v>
      </c>
      <c r="G612" s="305">
        <f>'[11]Depr Exp'!G612</f>
        <v>2.6699999999999998E-2</v>
      </c>
      <c r="H612" s="549">
        <f>'[11]Depr Exp'!H612</f>
        <v>105.72</v>
      </c>
      <c r="I612" s="548">
        <f>'[11]Depr Exp'!I612</f>
        <v>95029.34</v>
      </c>
      <c r="J612" s="305">
        <f>'[11]Depr Exp'!J612</f>
        <v>2.6699999999999998E-2</v>
      </c>
      <c r="K612" s="373">
        <f>'[11]Depr Exp'!K612</f>
        <v>211.44028149999997</v>
      </c>
      <c r="L612" s="549">
        <f>'[11]Depr Exp'!L612</f>
        <v>105.72</v>
      </c>
      <c r="M612" s="144"/>
      <c r="N612" s="144"/>
    </row>
    <row r="613" spans="1:14">
      <c r="A613" s="144" t="str">
        <f>'[11]Depr Exp'!A613</f>
        <v>E311 STM Str/Imprv, Mint Farm</v>
      </c>
      <c r="B613" s="144" t="str">
        <f>'[11]Depr Exp'!B613</f>
        <v>E311 STM Str/Imprv, Mint Farm-10</v>
      </c>
      <c r="C613" s="144" t="str">
        <f>'[11]Depr Exp'!C613</f>
        <v>403E</v>
      </c>
      <c r="D613" s="144"/>
      <c r="E613" s="282">
        <f>'[11]Depr Exp'!E613</f>
        <v>43404</v>
      </c>
      <c r="F613" s="548">
        <f>'[11]Depr Exp'!F613</f>
        <v>95029.34</v>
      </c>
      <c r="G613" s="305">
        <f>'[11]Depr Exp'!G613</f>
        <v>2.6699999999999998E-2</v>
      </c>
      <c r="H613" s="549">
        <f>'[11]Depr Exp'!H613</f>
        <v>211.44</v>
      </c>
      <c r="I613" s="548">
        <f>'[11]Depr Exp'!I613</f>
        <v>95029.34</v>
      </c>
      <c r="J613" s="305">
        <f>'[11]Depr Exp'!J613</f>
        <v>2.6699999999999998E-2</v>
      </c>
      <c r="K613" s="373">
        <f>'[11]Depr Exp'!K613</f>
        <v>211.44028149999997</v>
      </c>
      <c r="L613" s="549">
        <f>'[11]Depr Exp'!L613</f>
        <v>0</v>
      </c>
      <c r="M613" s="144"/>
      <c r="N613" s="144"/>
    </row>
    <row r="614" spans="1:14">
      <c r="A614" s="144" t="str">
        <f>'[11]Depr Exp'!A614</f>
        <v>E311 STM Str/Imprv, Mint Farm</v>
      </c>
      <c r="B614" s="144" t="str">
        <f>'[11]Depr Exp'!B614</f>
        <v>E311 STM Str/Imprv, Mint Farm-11</v>
      </c>
      <c r="C614" s="144" t="str">
        <f>'[11]Depr Exp'!C614</f>
        <v>403E</v>
      </c>
      <c r="D614" s="144"/>
      <c r="E614" s="282">
        <f>'[11]Depr Exp'!E614</f>
        <v>43434</v>
      </c>
      <c r="F614" s="548">
        <f>'[11]Depr Exp'!F614</f>
        <v>95029.34</v>
      </c>
      <c r="G614" s="305">
        <f>'[11]Depr Exp'!G614</f>
        <v>2.6699999999999998E-2</v>
      </c>
      <c r="H614" s="549">
        <f>'[11]Depr Exp'!H614</f>
        <v>211.44</v>
      </c>
      <c r="I614" s="548">
        <f>'[11]Depr Exp'!I614</f>
        <v>95029.34</v>
      </c>
      <c r="J614" s="305">
        <f>'[11]Depr Exp'!J614</f>
        <v>2.6699999999999998E-2</v>
      </c>
      <c r="K614" s="373">
        <f>'[11]Depr Exp'!K614</f>
        <v>211.44028149999997</v>
      </c>
      <c r="L614" s="549">
        <f>'[11]Depr Exp'!L614</f>
        <v>0</v>
      </c>
      <c r="M614" s="144"/>
      <c r="N614" s="144"/>
    </row>
    <row r="615" spans="1:14">
      <c r="A615" s="144" t="str">
        <f>'[11]Depr Exp'!A615</f>
        <v>E311 STM Str/Imprv, Mint Farm</v>
      </c>
      <c r="B615" s="144" t="str">
        <f>'[11]Depr Exp'!B615</f>
        <v>E311 STM Str/Imprv, Mint Farm-12</v>
      </c>
      <c r="C615" s="144" t="str">
        <f>'[11]Depr Exp'!C615</f>
        <v>403E</v>
      </c>
      <c r="D615" s="144"/>
      <c r="E615" s="282">
        <f>'[11]Depr Exp'!E615</f>
        <v>43465</v>
      </c>
      <c r="F615" s="548">
        <f>'[11]Depr Exp'!F615</f>
        <v>95029.34</v>
      </c>
      <c r="G615" s="305">
        <f>'[11]Depr Exp'!G615</f>
        <v>2.6699999999999998E-2</v>
      </c>
      <c r="H615" s="549">
        <f>'[11]Depr Exp'!H615</f>
        <v>211.44</v>
      </c>
      <c r="I615" s="548">
        <f>'[11]Depr Exp'!I615</f>
        <v>95029.34</v>
      </c>
      <c r="J615" s="305">
        <f>'[11]Depr Exp'!J615</f>
        <v>2.6699999999999998E-2</v>
      </c>
      <c r="K615" s="373">
        <f>'[11]Depr Exp'!K615</f>
        <v>211.44028149999997</v>
      </c>
      <c r="L615" s="549">
        <f>'[11]Depr Exp'!L615</f>
        <v>0</v>
      </c>
      <c r="M615" s="144"/>
      <c r="N615" s="144"/>
    </row>
    <row r="616" spans="1:14" ht="15.75" thickBot="1">
      <c r="A616" s="159" t="str">
        <f>'[11]Depr Exp'!A616</f>
        <v>E311 STM Str/Imprv, Mint Farm Total</v>
      </c>
      <c r="B616" s="144">
        <f>'[11]Depr Exp'!B616</f>
        <v>0</v>
      </c>
      <c r="C616" s="502" t="str">
        <f>'[11]Depr Exp'!C616</f>
        <v>ESTM</v>
      </c>
      <c r="D616" s="144"/>
      <c r="E616" s="281" t="str">
        <f>'[11]Depr Exp'!E616</f>
        <v>Total</v>
      </c>
      <c r="F616" s="548">
        <f>'[11]Depr Exp'!F616</f>
        <v>0</v>
      </c>
      <c r="G616" s="305">
        <f>'[11]Depr Exp'!G616</f>
        <v>0</v>
      </c>
      <c r="H616" s="550">
        <f>'[11]Depr Exp'!H616</f>
        <v>740.04</v>
      </c>
      <c r="I616" s="548">
        <f>'[11]Depr Exp'!I616</f>
        <v>0</v>
      </c>
      <c r="J616" s="305">
        <f>'[11]Depr Exp'!J616</f>
        <v>0</v>
      </c>
      <c r="K616" s="522">
        <f>'[11]Depr Exp'!K616</f>
        <v>2537.2833779999987</v>
      </c>
      <c r="L616" s="550">
        <f>'[11]Depr Exp'!L616</f>
        <v>1797.24</v>
      </c>
      <c r="M616" s="144"/>
      <c r="N616" s="144"/>
    </row>
    <row r="617" spans="1:14" ht="13.5" thickTop="1">
      <c r="A617" s="144" t="str">
        <f>'[11]Depr Exp'!A617</f>
        <v>E311 STM Str/Imprv, Mint Farm OP</v>
      </c>
      <c r="B617" s="144" t="str">
        <f>'[11]Depr Exp'!B617</f>
        <v>E311 STM Str/Imprv, Mint Farm OP-1</v>
      </c>
      <c r="C617" s="144" t="str">
        <f>'[11]Depr Exp'!C617</f>
        <v>403E</v>
      </c>
      <c r="D617" s="144"/>
      <c r="E617" s="282">
        <f>'[11]Depr Exp'!E617</f>
        <v>43131</v>
      </c>
      <c r="F617" s="548">
        <f>'[11]Depr Exp'!F617</f>
        <v>458042</v>
      </c>
      <c r="G617" s="305">
        <f>'[11]Depr Exp'!G617</f>
        <v>2.6699999999999998E-2</v>
      </c>
      <c r="H617" s="549">
        <f>'[11]Depr Exp'!H617</f>
        <v>1019.14</v>
      </c>
      <c r="I617" s="548">
        <f>'[11]Depr Exp'!I617</f>
        <v>458042</v>
      </c>
      <c r="J617" s="305">
        <f>'[11]Depr Exp'!J617</f>
        <v>2.6699999999999998E-2</v>
      </c>
      <c r="K617" s="373">
        <f>'[11]Depr Exp'!K617</f>
        <v>1019.1434499999999</v>
      </c>
      <c r="L617" s="549">
        <f>'[11]Depr Exp'!L617</f>
        <v>0</v>
      </c>
      <c r="M617" s="144"/>
      <c r="N617" s="144"/>
    </row>
    <row r="618" spans="1:14">
      <c r="A618" s="144" t="str">
        <f>'[11]Depr Exp'!A618</f>
        <v>E311 STM Str/Imprv, Mint Farm OP</v>
      </c>
      <c r="B618" s="144" t="str">
        <f>'[11]Depr Exp'!B618</f>
        <v>E311 STM Str/Imprv, Mint Farm OP-2</v>
      </c>
      <c r="C618" s="144" t="str">
        <f>'[11]Depr Exp'!C618</f>
        <v>403E</v>
      </c>
      <c r="D618" s="144"/>
      <c r="E618" s="282">
        <f>'[11]Depr Exp'!E618</f>
        <v>43159</v>
      </c>
      <c r="F618" s="548">
        <f>'[11]Depr Exp'!F618</f>
        <v>458042</v>
      </c>
      <c r="G618" s="305">
        <f>'[11]Depr Exp'!G618</f>
        <v>2.6699999999999998E-2</v>
      </c>
      <c r="H618" s="549">
        <f>'[11]Depr Exp'!H618</f>
        <v>1019.14</v>
      </c>
      <c r="I618" s="548">
        <f>'[11]Depr Exp'!I618</f>
        <v>458042</v>
      </c>
      <c r="J618" s="305">
        <f>'[11]Depr Exp'!J618</f>
        <v>2.6699999999999998E-2</v>
      </c>
      <c r="K618" s="373">
        <f>'[11]Depr Exp'!K618</f>
        <v>1019.1434499999999</v>
      </c>
      <c r="L618" s="549">
        <f>'[11]Depr Exp'!L618</f>
        <v>0</v>
      </c>
      <c r="M618" s="144"/>
      <c r="N618" s="144"/>
    </row>
    <row r="619" spans="1:14">
      <c r="A619" s="144" t="str">
        <f>'[11]Depr Exp'!A619</f>
        <v>E311 STM Str/Imprv, Mint Farm OP</v>
      </c>
      <c r="B619" s="144" t="str">
        <f>'[11]Depr Exp'!B619</f>
        <v>E311 STM Str/Imprv, Mint Farm OP-3</v>
      </c>
      <c r="C619" s="144" t="str">
        <f>'[11]Depr Exp'!C619</f>
        <v>403E</v>
      </c>
      <c r="D619" s="144"/>
      <c r="E619" s="282">
        <f>'[11]Depr Exp'!E619</f>
        <v>43190</v>
      </c>
      <c r="F619" s="548">
        <f>'[11]Depr Exp'!F619</f>
        <v>458042</v>
      </c>
      <c r="G619" s="305">
        <f>'[11]Depr Exp'!G619</f>
        <v>2.6699999999999998E-2</v>
      </c>
      <c r="H619" s="549">
        <f>'[11]Depr Exp'!H619</f>
        <v>1019.14</v>
      </c>
      <c r="I619" s="548">
        <f>'[11]Depr Exp'!I619</f>
        <v>458042</v>
      </c>
      <c r="J619" s="305">
        <f>'[11]Depr Exp'!J619</f>
        <v>2.6699999999999998E-2</v>
      </c>
      <c r="K619" s="373">
        <f>'[11]Depr Exp'!K619</f>
        <v>1019.1434499999999</v>
      </c>
      <c r="L619" s="549">
        <f>'[11]Depr Exp'!L619</f>
        <v>0</v>
      </c>
      <c r="M619" s="144"/>
      <c r="N619" s="144"/>
    </row>
    <row r="620" spans="1:14">
      <c r="A620" s="144" t="str">
        <f>'[11]Depr Exp'!A620</f>
        <v>E311 STM Str/Imprv, Mint Farm OP</v>
      </c>
      <c r="B620" s="144" t="str">
        <f>'[11]Depr Exp'!B620</f>
        <v>E311 STM Str/Imprv, Mint Farm OP-4</v>
      </c>
      <c r="C620" s="144" t="str">
        <f>'[11]Depr Exp'!C620</f>
        <v>403E</v>
      </c>
      <c r="D620" s="144"/>
      <c r="E620" s="282">
        <f>'[11]Depr Exp'!E620</f>
        <v>43220</v>
      </c>
      <c r="F620" s="548">
        <f>'[11]Depr Exp'!F620</f>
        <v>458042</v>
      </c>
      <c r="G620" s="305">
        <f>'[11]Depr Exp'!G620</f>
        <v>2.6699999999999998E-2</v>
      </c>
      <c r="H620" s="549">
        <f>'[11]Depr Exp'!H620</f>
        <v>1019.14</v>
      </c>
      <c r="I620" s="548">
        <f>'[11]Depr Exp'!I620</f>
        <v>458042</v>
      </c>
      <c r="J620" s="305">
        <f>'[11]Depr Exp'!J620</f>
        <v>2.6699999999999998E-2</v>
      </c>
      <c r="K620" s="373">
        <f>'[11]Depr Exp'!K620</f>
        <v>1019.1434499999999</v>
      </c>
      <c r="L620" s="549">
        <f>'[11]Depr Exp'!L620</f>
        <v>0</v>
      </c>
      <c r="M620" s="144"/>
      <c r="N620" s="144"/>
    </row>
    <row r="621" spans="1:14">
      <c r="A621" s="144" t="str">
        <f>'[11]Depr Exp'!A621</f>
        <v>E311 STM Str/Imprv, Mint Farm OP</v>
      </c>
      <c r="B621" s="144" t="str">
        <f>'[11]Depr Exp'!B621</f>
        <v>E311 STM Str/Imprv, Mint Farm OP-5</v>
      </c>
      <c r="C621" s="144" t="str">
        <f>'[11]Depr Exp'!C621</f>
        <v>403E</v>
      </c>
      <c r="D621" s="144"/>
      <c r="E621" s="282">
        <f>'[11]Depr Exp'!E621</f>
        <v>43251</v>
      </c>
      <c r="F621" s="548">
        <f>'[11]Depr Exp'!F621</f>
        <v>458042</v>
      </c>
      <c r="G621" s="305">
        <f>'[11]Depr Exp'!G621</f>
        <v>2.6699999999999998E-2</v>
      </c>
      <c r="H621" s="549">
        <f>'[11]Depr Exp'!H621</f>
        <v>1019.14</v>
      </c>
      <c r="I621" s="548">
        <f>'[11]Depr Exp'!I621</f>
        <v>458042</v>
      </c>
      <c r="J621" s="305">
        <f>'[11]Depr Exp'!J621</f>
        <v>2.6699999999999998E-2</v>
      </c>
      <c r="K621" s="373">
        <f>'[11]Depr Exp'!K621</f>
        <v>1019.1434499999999</v>
      </c>
      <c r="L621" s="549">
        <f>'[11]Depr Exp'!L621</f>
        <v>0</v>
      </c>
      <c r="M621" s="144"/>
      <c r="N621" s="144"/>
    </row>
    <row r="622" spans="1:14">
      <c r="A622" s="144" t="str">
        <f>'[11]Depr Exp'!A622</f>
        <v>E311 STM Str/Imprv, Mint Farm OP</v>
      </c>
      <c r="B622" s="144" t="str">
        <f>'[11]Depr Exp'!B622</f>
        <v>E311 STM Str/Imprv, Mint Farm OP-6</v>
      </c>
      <c r="C622" s="144" t="str">
        <f>'[11]Depr Exp'!C622</f>
        <v>403E</v>
      </c>
      <c r="D622" s="144"/>
      <c r="E622" s="282">
        <f>'[11]Depr Exp'!E622</f>
        <v>43281</v>
      </c>
      <c r="F622" s="548">
        <f>'[11]Depr Exp'!F622</f>
        <v>458042</v>
      </c>
      <c r="G622" s="305">
        <f>'[11]Depr Exp'!G622</f>
        <v>2.6699999999999998E-2</v>
      </c>
      <c r="H622" s="549">
        <f>'[11]Depr Exp'!H622</f>
        <v>1019.14</v>
      </c>
      <c r="I622" s="548">
        <f>'[11]Depr Exp'!I622</f>
        <v>458042</v>
      </c>
      <c r="J622" s="305">
        <f>'[11]Depr Exp'!J622</f>
        <v>2.6699999999999998E-2</v>
      </c>
      <c r="K622" s="373">
        <f>'[11]Depr Exp'!K622</f>
        <v>1019.1434499999999</v>
      </c>
      <c r="L622" s="549">
        <f>'[11]Depr Exp'!L622</f>
        <v>0</v>
      </c>
      <c r="M622" s="144"/>
      <c r="N622" s="144"/>
    </row>
    <row r="623" spans="1:14">
      <c r="A623" s="144" t="str">
        <f>'[11]Depr Exp'!A623</f>
        <v>E311 STM Str/Imprv, Mint Farm OP</v>
      </c>
      <c r="B623" s="144" t="str">
        <f>'[11]Depr Exp'!B623</f>
        <v>E311 STM Str/Imprv, Mint Farm OP-7</v>
      </c>
      <c r="C623" s="144" t="str">
        <f>'[11]Depr Exp'!C623</f>
        <v>403E</v>
      </c>
      <c r="D623" s="144"/>
      <c r="E623" s="282">
        <f>'[11]Depr Exp'!E623</f>
        <v>43312</v>
      </c>
      <c r="F623" s="548">
        <f>'[11]Depr Exp'!F623</f>
        <v>458042</v>
      </c>
      <c r="G623" s="305">
        <f>'[11]Depr Exp'!G623</f>
        <v>2.6699999999999998E-2</v>
      </c>
      <c r="H623" s="549">
        <f>'[11]Depr Exp'!H623</f>
        <v>1019.14</v>
      </c>
      <c r="I623" s="548">
        <f>'[11]Depr Exp'!I623</f>
        <v>458042</v>
      </c>
      <c r="J623" s="305">
        <f>'[11]Depr Exp'!J623</f>
        <v>2.6699999999999998E-2</v>
      </c>
      <c r="K623" s="373">
        <f>'[11]Depr Exp'!K623</f>
        <v>1019.1434499999999</v>
      </c>
      <c r="L623" s="549">
        <f>'[11]Depr Exp'!L623</f>
        <v>0</v>
      </c>
      <c r="M623" s="144"/>
      <c r="N623" s="144"/>
    </row>
    <row r="624" spans="1:14">
      <c r="A624" s="144" t="str">
        <f>'[11]Depr Exp'!A624</f>
        <v>E311 STM Str/Imprv, Mint Farm OP</v>
      </c>
      <c r="B624" s="144" t="str">
        <f>'[11]Depr Exp'!B624</f>
        <v>E311 STM Str/Imprv, Mint Farm OP-8</v>
      </c>
      <c r="C624" s="144" t="str">
        <f>'[11]Depr Exp'!C624</f>
        <v>403E</v>
      </c>
      <c r="D624" s="144"/>
      <c r="E624" s="282">
        <f>'[11]Depr Exp'!E624</f>
        <v>43343</v>
      </c>
      <c r="F624" s="548">
        <f>'[11]Depr Exp'!F624</f>
        <v>458042</v>
      </c>
      <c r="G624" s="305">
        <f>'[11]Depr Exp'!G624</f>
        <v>2.6699999999999998E-2</v>
      </c>
      <c r="H624" s="549">
        <f>'[11]Depr Exp'!H624</f>
        <v>1019.14</v>
      </c>
      <c r="I624" s="548">
        <f>'[11]Depr Exp'!I624</f>
        <v>458042</v>
      </c>
      <c r="J624" s="305">
        <f>'[11]Depr Exp'!J624</f>
        <v>2.6699999999999998E-2</v>
      </c>
      <c r="K624" s="373">
        <f>'[11]Depr Exp'!K624</f>
        <v>1019.1434499999999</v>
      </c>
      <c r="L624" s="549">
        <f>'[11]Depr Exp'!L624</f>
        <v>0</v>
      </c>
      <c r="M624" s="144"/>
      <c r="N624" s="144"/>
    </row>
    <row r="625" spans="1:14">
      <c r="A625" s="144" t="str">
        <f>'[11]Depr Exp'!A625</f>
        <v>E311 STM Str/Imprv, Mint Farm OP</v>
      </c>
      <c r="B625" s="144" t="str">
        <f>'[11]Depr Exp'!B625</f>
        <v>E311 STM Str/Imprv, Mint Farm OP-9</v>
      </c>
      <c r="C625" s="144" t="str">
        <f>'[11]Depr Exp'!C625</f>
        <v>403E</v>
      </c>
      <c r="D625" s="144"/>
      <c r="E625" s="282">
        <f>'[11]Depr Exp'!E625</f>
        <v>43373</v>
      </c>
      <c r="F625" s="548">
        <f>'[11]Depr Exp'!F625</f>
        <v>458042</v>
      </c>
      <c r="G625" s="305">
        <f>'[11]Depr Exp'!G625</f>
        <v>2.6699999999999998E-2</v>
      </c>
      <c r="H625" s="549">
        <f>'[11]Depr Exp'!H625</f>
        <v>1019.14</v>
      </c>
      <c r="I625" s="548">
        <f>'[11]Depr Exp'!I625</f>
        <v>458042</v>
      </c>
      <c r="J625" s="305">
        <f>'[11]Depr Exp'!J625</f>
        <v>2.6699999999999998E-2</v>
      </c>
      <c r="K625" s="373">
        <f>'[11]Depr Exp'!K625</f>
        <v>1019.1434499999999</v>
      </c>
      <c r="L625" s="549">
        <f>'[11]Depr Exp'!L625</f>
        <v>0</v>
      </c>
      <c r="M625" s="144"/>
      <c r="N625" s="144"/>
    </row>
    <row r="626" spans="1:14">
      <c r="A626" s="144" t="str">
        <f>'[11]Depr Exp'!A626</f>
        <v>E311 STM Str/Imprv, Mint Farm OP</v>
      </c>
      <c r="B626" s="144" t="str">
        <f>'[11]Depr Exp'!B626</f>
        <v>E311 STM Str/Imprv, Mint Farm OP-10</v>
      </c>
      <c r="C626" s="144" t="str">
        <f>'[11]Depr Exp'!C626</f>
        <v>403E</v>
      </c>
      <c r="D626" s="144"/>
      <c r="E626" s="282">
        <f>'[11]Depr Exp'!E626</f>
        <v>43404</v>
      </c>
      <c r="F626" s="548">
        <f>'[11]Depr Exp'!F626</f>
        <v>458042</v>
      </c>
      <c r="G626" s="305">
        <f>'[11]Depr Exp'!G626</f>
        <v>2.6699999999999998E-2</v>
      </c>
      <c r="H626" s="549">
        <f>'[11]Depr Exp'!H626</f>
        <v>1019.14</v>
      </c>
      <c r="I626" s="548">
        <f>'[11]Depr Exp'!I626</f>
        <v>458042</v>
      </c>
      <c r="J626" s="305">
        <f>'[11]Depr Exp'!J626</f>
        <v>2.6699999999999998E-2</v>
      </c>
      <c r="K626" s="373">
        <f>'[11]Depr Exp'!K626</f>
        <v>1019.1434499999999</v>
      </c>
      <c r="L626" s="549">
        <f>'[11]Depr Exp'!L626</f>
        <v>0</v>
      </c>
      <c r="M626" s="144"/>
      <c r="N626" s="144"/>
    </row>
    <row r="627" spans="1:14">
      <c r="A627" s="144" t="str">
        <f>'[11]Depr Exp'!A627</f>
        <v>E311 STM Str/Imprv, Mint Farm OP</v>
      </c>
      <c r="B627" s="144" t="str">
        <f>'[11]Depr Exp'!B627</f>
        <v>E311 STM Str/Imprv, Mint Farm OP-11</v>
      </c>
      <c r="C627" s="144" t="str">
        <f>'[11]Depr Exp'!C627</f>
        <v>403E</v>
      </c>
      <c r="D627" s="144"/>
      <c r="E627" s="282">
        <f>'[11]Depr Exp'!E627</f>
        <v>43434</v>
      </c>
      <c r="F627" s="548">
        <f>'[11]Depr Exp'!F627</f>
        <v>458042</v>
      </c>
      <c r="G627" s="305">
        <f>'[11]Depr Exp'!G627</f>
        <v>2.6699999999999998E-2</v>
      </c>
      <c r="H627" s="549">
        <f>'[11]Depr Exp'!H627</f>
        <v>1019.14</v>
      </c>
      <c r="I627" s="548">
        <f>'[11]Depr Exp'!I627</f>
        <v>458042</v>
      </c>
      <c r="J627" s="305">
        <f>'[11]Depr Exp'!J627</f>
        <v>2.6699999999999998E-2</v>
      </c>
      <c r="K627" s="373">
        <f>'[11]Depr Exp'!K627</f>
        <v>1019.1434499999999</v>
      </c>
      <c r="L627" s="549">
        <f>'[11]Depr Exp'!L627</f>
        <v>0</v>
      </c>
      <c r="M627" s="144"/>
      <c r="N627" s="144"/>
    </row>
    <row r="628" spans="1:14">
      <c r="A628" s="144" t="str">
        <f>'[11]Depr Exp'!A628</f>
        <v>E311 STM Str/Imprv, Mint Farm OP</v>
      </c>
      <c r="B628" s="144" t="str">
        <f>'[11]Depr Exp'!B628</f>
        <v>E311 STM Str/Imprv, Mint Farm OP-12</v>
      </c>
      <c r="C628" s="144" t="str">
        <f>'[11]Depr Exp'!C628</f>
        <v>403E</v>
      </c>
      <c r="D628" s="144"/>
      <c r="E628" s="282">
        <f>'[11]Depr Exp'!E628</f>
        <v>43465</v>
      </c>
      <c r="F628" s="548">
        <f>'[11]Depr Exp'!F628</f>
        <v>458042</v>
      </c>
      <c r="G628" s="305">
        <f>'[11]Depr Exp'!G628</f>
        <v>2.6699999999999998E-2</v>
      </c>
      <c r="H628" s="549">
        <f>'[11]Depr Exp'!H628</f>
        <v>1019.14</v>
      </c>
      <c r="I628" s="548">
        <f>'[11]Depr Exp'!I628</f>
        <v>458042</v>
      </c>
      <c r="J628" s="305">
        <f>'[11]Depr Exp'!J628</f>
        <v>2.6699999999999998E-2</v>
      </c>
      <c r="K628" s="373">
        <f>'[11]Depr Exp'!K628</f>
        <v>1019.1434499999999</v>
      </c>
      <c r="L628" s="549">
        <f>'[11]Depr Exp'!L628</f>
        <v>0</v>
      </c>
      <c r="M628" s="144"/>
      <c r="N628" s="144"/>
    </row>
    <row r="629" spans="1:14" ht="15.75" thickBot="1">
      <c r="A629" s="159" t="str">
        <f>'[11]Depr Exp'!A629</f>
        <v>E311 STM Str/Imprv, Mint Farm OP Total</v>
      </c>
      <c r="B629" s="144">
        <f>'[11]Depr Exp'!B629</f>
        <v>0</v>
      </c>
      <c r="C629" s="502" t="str">
        <f>'[11]Depr Exp'!C629</f>
        <v>ESTM</v>
      </c>
      <c r="D629" s="144"/>
      <c r="E629" s="281" t="str">
        <f>'[11]Depr Exp'!E629</f>
        <v>Total</v>
      </c>
      <c r="F629" s="548">
        <f>'[11]Depr Exp'!F629</f>
        <v>0</v>
      </c>
      <c r="G629" s="305">
        <f>'[11]Depr Exp'!G629</f>
        <v>0</v>
      </c>
      <c r="H629" s="550">
        <f>'[11]Depr Exp'!H629</f>
        <v>12229.679999999998</v>
      </c>
      <c r="I629" s="548">
        <f>'[11]Depr Exp'!I629</f>
        <v>0</v>
      </c>
      <c r="J629" s="305">
        <f>'[11]Depr Exp'!J629</f>
        <v>0</v>
      </c>
      <c r="K629" s="522">
        <f>'[11]Depr Exp'!K629</f>
        <v>12229.721399999997</v>
      </c>
      <c r="L629" s="550">
        <f>'[11]Depr Exp'!L629</f>
        <v>0.04</v>
      </c>
      <c r="M629" s="144"/>
      <c r="N629" s="144"/>
    </row>
    <row r="630" spans="1:14" ht="13.5" thickTop="1">
      <c r="A630" s="144" t="str">
        <f>'[11]Depr Exp'!A630</f>
        <v xml:space="preserve">E311 STM Str/Imprv, Sumas </v>
      </c>
      <c r="B630" s="144" t="str">
        <f>'[11]Depr Exp'!B630</f>
        <v>E311 STM Str/Imprv, Sumas -1</v>
      </c>
      <c r="C630" s="144" t="str">
        <f>'[11]Depr Exp'!C630</f>
        <v>403E</v>
      </c>
      <c r="D630" s="144"/>
      <c r="E630" s="282">
        <f>'[11]Depr Exp'!E630</f>
        <v>43131</v>
      </c>
      <c r="F630" s="548">
        <f>'[11]Depr Exp'!F630</f>
        <v>167398.26</v>
      </c>
      <c r="G630" s="305">
        <f>'[11]Depr Exp'!G630</f>
        <v>1.4999999999999999E-2</v>
      </c>
      <c r="H630" s="549">
        <f>'[11]Depr Exp'!H630</f>
        <v>209.23999999999998</v>
      </c>
      <c r="I630" s="548">
        <f>'[11]Depr Exp'!I630</f>
        <v>407442.66</v>
      </c>
      <c r="J630" s="305">
        <f>'[11]Depr Exp'!J630</f>
        <v>1.4999999999999999E-2</v>
      </c>
      <c r="K630" s="373">
        <f>'[11]Depr Exp'!K630</f>
        <v>509.30332499999992</v>
      </c>
      <c r="L630" s="549">
        <f>'[11]Depr Exp'!L630</f>
        <v>300.06</v>
      </c>
      <c r="M630" s="144"/>
      <c r="N630" s="144"/>
    </row>
    <row r="631" spans="1:14">
      <c r="A631" s="144" t="str">
        <f>'[11]Depr Exp'!A631</f>
        <v xml:space="preserve">E311 STM Str/Imprv, Sumas </v>
      </c>
      <c r="B631" s="144" t="str">
        <f>'[11]Depr Exp'!B631</f>
        <v>E311 STM Str/Imprv, Sumas -2</v>
      </c>
      <c r="C631" s="144" t="str">
        <f>'[11]Depr Exp'!C631</f>
        <v>403E</v>
      </c>
      <c r="D631" s="144"/>
      <c r="E631" s="282">
        <f>'[11]Depr Exp'!E631</f>
        <v>43159</v>
      </c>
      <c r="F631" s="548">
        <f>'[11]Depr Exp'!F631</f>
        <v>167398.26</v>
      </c>
      <c r="G631" s="305">
        <f>'[11]Depr Exp'!G631</f>
        <v>1.4999999999999999E-2</v>
      </c>
      <c r="H631" s="549">
        <f>'[11]Depr Exp'!H631</f>
        <v>209.23999999999998</v>
      </c>
      <c r="I631" s="548">
        <f>'[11]Depr Exp'!I631</f>
        <v>407442.66</v>
      </c>
      <c r="J631" s="305">
        <f>'[11]Depr Exp'!J631</f>
        <v>1.4999999999999999E-2</v>
      </c>
      <c r="K631" s="373">
        <f>'[11]Depr Exp'!K631</f>
        <v>509.30332499999992</v>
      </c>
      <c r="L631" s="549">
        <f>'[11]Depr Exp'!L631</f>
        <v>300.06</v>
      </c>
      <c r="M631" s="144"/>
      <c r="N631" s="144"/>
    </row>
    <row r="632" spans="1:14">
      <c r="A632" s="144" t="str">
        <f>'[11]Depr Exp'!A632</f>
        <v xml:space="preserve">E311 STM Str/Imprv, Sumas </v>
      </c>
      <c r="B632" s="144" t="str">
        <f>'[11]Depr Exp'!B632</f>
        <v>E311 STM Str/Imprv, Sumas -3</v>
      </c>
      <c r="C632" s="144" t="str">
        <f>'[11]Depr Exp'!C632</f>
        <v>403E</v>
      </c>
      <c r="D632" s="144"/>
      <c r="E632" s="282">
        <f>'[11]Depr Exp'!E632</f>
        <v>43190</v>
      </c>
      <c r="F632" s="548">
        <f>'[11]Depr Exp'!F632</f>
        <v>167398.26</v>
      </c>
      <c r="G632" s="305">
        <f>'[11]Depr Exp'!G632</f>
        <v>1.4999999999999999E-2</v>
      </c>
      <c r="H632" s="549">
        <f>'[11]Depr Exp'!H632</f>
        <v>209.23999999999998</v>
      </c>
      <c r="I632" s="548">
        <f>'[11]Depr Exp'!I632</f>
        <v>407442.66</v>
      </c>
      <c r="J632" s="305">
        <f>'[11]Depr Exp'!J632</f>
        <v>1.4999999999999999E-2</v>
      </c>
      <c r="K632" s="373">
        <f>'[11]Depr Exp'!K632</f>
        <v>509.30332499999992</v>
      </c>
      <c r="L632" s="549">
        <f>'[11]Depr Exp'!L632</f>
        <v>300.06</v>
      </c>
      <c r="M632" s="144"/>
      <c r="N632" s="144"/>
    </row>
    <row r="633" spans="1:14">
      <c r="A633" s="144" t="str">
        <f>'[11]Depr Exp'!A633</f>
        <v xml:space="preserve">E311 STM Str/Imprv, Sumas </v>
      </c>
      <c r="B633" s="144" t="str">
        <f>'[11]Depr Exp'!B633</f>
        <v>E311 STM Str/Imprv, Sumas -4</v>
      </c>
      <c r="C633" s="144" t="str">
        <f>'[11]Depr Exp'!C633</f>
        <v>403E</v>
      </c>
      <c r="D633" s="144"/>
      <c r="E633" s="282">
        <f>'[11]Depr Exp'!E633</f>
        <v>43220</v>
      </c>
      <c r="F633" s="548">
        <f>'[11]Depr Exp'!F633</f>
        <v>167398.26</v>
      </c>
      <c r="G633" s="305">
        <f>'[11]Depr Exp'!G633</f>
        <v>1.4999999999999999E-2</v>
      </c>
      <c r="H633" s="549">
        <f>'[11]Depr Exp'!H633</f>
        <v>209.23999999999998</v>
      </c>
      <c r="I633" s="548">
        <f>'[11]Depr Exp'!I633</f>
        <v>407442.66</v>
      </c>
      <c r="J633" s="305">
        <f>'[11]Depr Exp'!J633</f>
        <v>1.4999999999999999E-2</v>
      </c>
      <c r="K633" s="373">
        <f>'[11]Depr Exp'!K633</f>
        <v>509.30332499999992</v>
      </c>
      <c r="L633" s="549">
        <f>'[11]Depr Exp'!L633</f>
        <v>300.06</v>
      </c>
      <c r="M633" s="144"/>
      <c r="N633" s="144"/>
    </row>
    <row r="634" spans="1:14">
      <c r="A634" s="144" t="str">
        <f>'[11]Depr Exp'!A634</f>
        <v xml:space="preserve">E311 STM Str/Imprv, Sumas </v>
      </c>
      <c r="B634" s="144" t="str">
        <f>'[11]Depr Exp'!B634</f>
        <v>E311 STM Str/Imprv, Sumas -5</v>
      </c>
      <c r="C634" s="144" t="str">
        <f>'[11]Depr Exp'!C634</f>
        <v>403E</v>
      </c>
      <c r="D634" s="144"/>
      <c r="E634" s="282">
        <f>'[11]Depr Exp'!E634</f>
        <v>43251</v>
      </c>
      <c r="F634" s="548">
        <f>'[11]Depr Exp'!F634</f>
        <v>167398.26</v>
      </c>
      <c r="G634" s="305">
        <f>'[11]Depr Exp'!G634</f>
        <v>1.4999999999999999E-2</v>
      </c>
      <c r="H634" s="549">
        <f>'[11]Depr Exp'!H634</f>
        <v>209.23999999999998</v>
      </c>
      <c r="I634" s="548">
        <f>'[11]Depr Exp'!I634</f>
        <v>407442.66</v>
      </c>
      <c r="J634" s="305">
        <f>'[11]Depr Exp'!J634</f>
        <v>1.4999999999999999E-2</v>
      </c>
      <c r="K634" s="373">
        <f>'[11]Depr Exp'!K634</f>
        <v>509.30332499999992</v>
      </c>
      <c r="L634" s="549">
        <f>'[11]Depr Exp'!L634</f>
        <v>300.06</v>
      </c>
      <c r="M634" s="144"/>
      <c r="N634" s="144"/>
    </row>
    <row r="635" spans="1:14">
      <c r="A635" s="144" t="str">
        <f>'[11]Depr Exp'!A635</f>
        <v xml:space="preserve">E311 STM Str/Imprv, Sumas </v>
      </c>
      <c r="B635" s="144" t="str">
        <f>'[11]Depr Exp'!B635</f>
        <v>E311 STM Str/Imprv, Sumas -6</v>
      </c>
      <c r="C635" s="144" t="str">
        <f>'[11]Depr Exp'!C635</f>
        <v>403E</v>
      </c>
      <c r="D635" s="144"/>
      <c r="E635" s="282">
        <f>'[11]Depr Exp'!E635</f>
        <v>43281</v>
      </c>
      <c r="F635" s="548">
        <f>'[11]Depr Exp'!F635</f>
        <v>167398.26</v>
      </c>
      <c r="G635" s="305">
        <f>'[11]Depr Exp'!G635</f>
        <v>1.4999999999999999E-2</v>
      </c>
      <c r="H635" s="549">
        <f>'[11]Depr Exp'!H635</f>
        <v>209.23999999999998</v>
      </c>
      <c r="I635" s="548">
        <f>'[11]Depr Exp'!I635</f>
        <v>407442.66</v>
      </c>
      <c r="J635" s="305">
        <f>'[11]Depr Exp'!J635</f>
        <v>1.4999999999999999E-2</v>
      </c>
      <c r="K635" s="373">
        <f>'[11]Depr Exp'!K635</f>
        <v>509.30332499999992</v>
      </c>
      <c r="L635" s="549">
        <f>'[11]Depr Exp'!L635</f>
        <v>300.06</v>
      </c>
      <c r="M635" s="144"/>
      <c r="N635" s="144"/>
    </row>
    <row r="636" spans="1:14">
      <c r="A636" s="144" t="str">
        <f>'[11]Depr Exp'!A636</f>
        <v xml:space="preserve">E311 STM Str/Imprv, Sumas </v>
      </c>
      <c r="B636" s="144" t="str">
        <f>'[11]Depr Exp'!B636</f>
        <v>E311 STM Str/Imprv, Sumas -7</v>
      </c>
      <c r="C636" s="144" t="str">
        <f>'[11]Depr Exp'!C636</f>
        <v>403E</v>
      </c>
      <c r="D636" s="144"/>
      <c r="E636" s="282">
        <f>'[11]Depr Exp'!E636</f>
        <v>43312</v>
      </c>
      <c r="F636" s="548">
        <f>'[11]Depr Exp'!F636</f>
        <v>167398.26</v>
      </c>
      <c r="G636" s="305">
        <f>'[11]Depr Exp'!G636</f>
        <v>1.4999999999999999E-2</v>
      </c>
      <c r="H636" s="549">
        <f>'[11]Depr Exp'!H636</f>
        <v>209.23999999999998</v>
      </c>
      <c r="I636" s="548">
        <f>'[11]Depr Exp'!I636</f>
        <v>407442.66</v>
      </c>
      <c r="J636" s="305">
        <f>'[11]Depr Exp'!J636</f>
        <v>1.4999999999999999E-2</v>
      </c>
      <c r="K636" s="373">
        <f>'[11]Depr Exp'!K636</f>
        <v>509.30332499999992</v>
      </c>
      <c r="L636" s="549">
        <f>'[11]Depr Exp'!L636</f>
        <v>300.06</v>
      </c>
      <c r="M636" s="144"/>
      <c r="N636" s="144"/>
    </row>
    <row r="637" spans="1:14">
      <c r="A637" s="144" t="str">
        <f>'[11]Depr Exp'!A637</f>
        <v xml:space="preserve">E311 STM Str/Imprv, Sumas </v>
      </c>
      <c r="B637" s="144" t="str">
        <f>'[11]Depr Exp'!B637</f>
        <v>E311 STM Str/Imprv, Sumas -8</v>
      </c>
      <c r="C637" s="144" t="str">
        <f>'[11]Depr Exp'!C637</f>
        <v>403E</v>
      </c>
      <c r="D637" s="144"/>
      <c r="E637" s="282">
        <f>'[11]Depr Exp'!E637</f>
        <v>43343</v>
      </c>
      <c r="F637" s="548">
        <f>'[11]Depr Exp'!F637</f>
        <v>167398.26</v>
      </c>
      <c r="G637" s="305">
        <f>'[11]Depr Exp'!G637</f>
        <v>1.4999999999999999E-2</v>
      </c>
      <c r="H637" s="549">
        <f>'[11]Depr Exp'!H637</f>
        <v>209.23999999999998</v>
      </c>
      <c r="I637" s="548">
        <f>'[11]Depr Exp'!I637</f>
        <v>407442.66</v>
      </c>
      <c r="J637" s="305">
        <f>'[11]Depr Exp'!J637</f>
        <v>1.4999999999999999E-2</v>
      </c>
      <c r="K637" s="373">
        <f>'[11]Depr Exp'!K637</f>
        <v>509.30332499999992</v>
      </c>
      <c r="L637" s="549">
        <f>'[11]Depr Exp'!L637</f>
        <v>300.06</v>
      </c>
      <c r="M637" s="144"/>
      <c r="N637" s="144"/>
    </row>
    <row r="638" spans="1:14">
      <c r="A638" s="144" t="str">
        <f>'[11]Depr Exp'!A638</f>
        <v xml:space="preserve">E311 STM Str/Imprv, Sumas </v>
      </c>
      <c r="B638" s="144" t="str">
        <f>'[11]Depr Exp'!B638</f>
        <v>E311 STM Str/Imprv, Sumas -9</v>
      </c>
      <c r="C638" s="144" t="str">
        <f>'[11]Depr Exp'!C638</f>
        <v>403E</v>
      </c>
      <c r="D638" s="144"/>
      <c r="E638" s="282">
        <f>'[11]Depr Exp'!E638</f>
        <v>43373</v>
      </c>
      <c r="F638" s="548">
        <f>'[11]Depr Exp'!F638</f>
        <v>167398.26</v>
      </c>
      <c r="G638" s="305">
        <f>'[11]Depr Exp'!G638</f>
        <v>1.4999999999999999E-2</v>
      </c>
      <c r="H638" s="549">
        <f>'[11]Depr Exp'!H638</f>
        <v>209.23999999999998</v>
      </c>
      <c r="I638" s="548">
        <f>'[11]Depr Exp'!I638</f>
        <v>407442.66</v>
      </c>
      <c r="J638" s="305">
        <f>'[11]Depr Exp'!J638</f>
        <v>1.4999999999999999E-2</v>
      </c>
      <c r="K638" s="373">
        <f>'[11]Depr Exp'!K638</f>
        <v>509.30332499999992</v>
      </c>
      <c r="L638" s="549">
        <f>'[11]Depr Exp'!L638</f>
        <v>300.06</v>
      </c>
      <c r="M638" s="144"/>
      <c r="N638" s="144"/>
    </row>
    <row r="639" spans="1:14">
      <c r="A639" s="144" t="str">
        <f>'[11]Depr Exp'!A639</f>
        <v xml:space="preserve">E311 STM Str/Imprv, Sumas </v>
      </c>
      <c r="B639" s="144" t="str">
        <f>'[11]Depr Exp'!B639</f>
        <v>E311 STM Str/Imprv, Sumas -10</v>
      </c>
      <c r="C639" s="144" t="str">
        <f>'[11]Depr Exp'!C639</f>
        <v>403E</v>
      </c>
      <c r="D639" s="144"/>
      <c r="E639" s="282">
        <f>'[11]Depr Exp'!E639</f>
        <v>43404</v>
      </c>
      <c r="F639" s="548">
        <f>'[11]Depr Exp'!F639</f>
        <v>167398.26</v>
      </c>
      <c r="G639" s="305">
        <f>'[11]Depr Exp'!G639</f>
        <v>1.4999999999999999E-2</v>
      </c>
      <c r="H639" s="549">
        <f>'[11]Depr Exp'!H639</f>
        <v>209.23999999999998</v>
      </c>
      <c r="I639" s="548">
        <f>'[11]Depr Exp'!I639</f>
        <v>407442.66</v>
      </c>
      <c r="J639" s="305">
        <f>'[11]Depr Exp'!J639</f>
        <v>1.4999999999999999E-2</v>
      </c>
      <c r="K639" s="373">
        <f>'[11]Depr Exp'!K639</f>
        <v>509.30332499999992</v>
      </c>
      <c r="L639" s="549">
        <f>'[11]Depr Exp'!L639</f>
        <v>300.06</v>
      </c>
      <c r="M639" s="144"/>
      <c r="N639" s="144"/>
    </row>
    <row r="640" spans="1:14">
      <c r="A640" s="144" t="str">
        <f>'[11]Depr Exp'!A640</f>
        <v xml:space="preserve">E311 STM Str/Imprv, Sumas </v>
      </c>
      <c r="B640" s="144" t="str">
        <f>'[11]Depr Exp'!B640</f>
        <v>E311 STM Str/Imprv, Sumas -11</v>
      </c>
      <c r="C640" s="144" t="str">
        <f>'[11]Depr Exp'!C640</f>
        <v>403E</v>
      </c>
      <c r="D640" s="144"/>
      <c r="E640" s="282">
        <f>'[11]Depr Exp'!E640</f>
        <v>43434</v>
      </c>
      <c r="F640" s="548">
        <f>'[11]Depr Exp'!F640</f>
        <v>167398.26</v>
      </c>
      <c r="G640" s="305">
        <f>'[11]Depr Exp'!G640</f>
        <v>1.4999999999999999E-2</v>
      </c>
      <c r="H640" s="549">
        <f>'[11]Depr Exp'!H640</f>
        <v>209.23999999999998</v>
      </c>
      <c r="I640" s="548">
        <f>'[11]Depr Exp'!I640</f>
        <v>407442.66</v>
      </c>
      <c r="J640" s="305">
        <f>'[11]Depr Exp'!J640</f>
        <v>1.4999999999999999E-2</v>
      </c>
      <c r="K640" s="373">
        <f>'[11]Depr Exp'!K640</f>
        <v>509.30332499999992</v>
      </c>
      <c r="L640" s="549">
        <f>'[11]Depr Exp'!L640</f>
        <v>300.06</v>
      </c>
      <c r="M640" s="144"/>
      <c r="N640" s="144"/>
    </row>
    <row r="641" spans="1:14">
      <c r="A641" s="144" t="str">
        <f>'[11]Depr Exp'!A641</f>
        <v xml:space="preserve">E311 STM Str/Imprv, Sumas </v>
      </c>
      <c r="B641" s="144" t="str">
        <f>'[11]Depr Exp'!B641</f>
        <v>E311 STM Str/Imprv, Sumas -12</v>
      </c>
      <c r="C641" s="144" t="str">
        <f>'[11]Depr Exp'!C641</f>
        <v>403E</v>
      </c>
      <c r="D641" s="144"/>
      <c r="E641" s="282">
        <f>'[11]Depr Exp'!E641</f>
        <v>43465</v>
      </c>
      <c r="F641" s="548">
        <f>'[11]Depr Exp'!F641</f>
        <v>407442.66</v>
      </c>
      <c r="G641" s="305">
        <f>'[11]Depr Exp'!G641</f>
        <v>1.4999999999999999E-2</v>
      </c>
      <c r="H641" s="549">
        <f>'[11]Depr Exp'!H641</f>
        <v>509.31</v>
      </c>
      <c r="I641" s="548">
        <f>'[11]Depr Exp'!I641</f>
        <v>407442.66</v>
      </c>
      <c r="J641" s="305">
        <f>'[11]Depr Exp'!J641</f>
        <v>1.4999999999999999E-2</v>
      </c>
      <c r="K641" s="373">
        <f>'[11]Depr Exp'!K641</f>
        <v>509.30332499999992</v>
      </c>
      <c r="L641" s="549">
        <f>'[11]Depr Exp'!L641</f>
        <v>-0.01</v>
      </c>
      <c r="M641" s="144"/>
      <c r="N641" s="144"/>
    </row>
    <row r="642" spans="1:14" ht="15.75" thickBot="1">
      <c r="A642" s="159" t="str">
        <f>'[11]Depr Exp'!A642</f>
        <v>E311 STM Str/Imprv, Sumas  Total</v>
      </c>
      <c r="B642" s="144">
        <f>'[11]Depr Exp'!B642</f>
        <v>0</v>
      </c>
      <c r="C642" s="502" t="str">
        <f>'[11]Depr Exp'!C642</f>
        <v>ESTM</v>
      </c>
      <c r="D642" s="144"/>
      <c r="E642" s="281" t="str">
        <f>'[11]Depr Exp'!E642</f>
        <v>Total</v>
      </c>
      <c r="F642" s="548">
        <f>'[11]Depr Exp'!F642</f>
        <v>0</v>
      </c>
      <c r="G642" s="305">
        <f>'[11]Depr Exp'!G642</f>
        <v>0</v>
      </c>
      <c r="H642" s="550">
        <f>'[11]Depr Exp'!H642</f>
        <v>2810.9499999999994</v>
      </c>
      <c r="I642" s="548">
        <f>'[11]Depr Exp'!I642</f>
        <v>0</v>
      </c>
      <c r="J642" s="305">
        <f>'[11]Depr Exp'!J642</f>
        <v>0</v>
      </c>
      <c r="K642" s="522">
        <f>'[11]Depr Exp'!K642</f>
        <v>6111.6398999999992</v>
      </c>
      <c r="L642" s="550">
        <f>'[11]Depr Exp'!L642</f>
        <v>3300.69</v>
      </c>
      <c r="M642" s="144"/>
      <c r="N642" s="144"/>
    </row>
    <row r="643" spans="1:14" ht="13.5" thickTop="1">
      <c r="A643" s="144" t="str">
        <f>'[11]Depr Exp'!A643</f>
        <v>E311 STM Str/Imprv, Sumas OP</v>
      </c>
      <c r="B643" s="144" t="str">
        <f>'[11]Depr Exp'!B643</f>
        <v>E311 STM Str/Imprv, Sumas OP-1</v>
      </c>
      <c r="C643" s="144" t="str">
        <f>'[11]Depr Exp'!C643</f>
        <v>403E</v>
      </c>
      <c r="D643" s="144"/>
      <c r="E643" s="282">
        <f>'[11]Depr Exp'!E643</f>
        <v>43131</v>
      </c>
      <c r="F643" s="548">
        <f>'[11]Depr Exp'!F643</f>
        <v>1325313.43</v>
      </c>
      <c r="G643" s="305">
        <f>'[11]Depr Exp'!G643</f>
        <v>1.4999999999999999E-2</v>
      </c>
      <c r="H643" s="549">
        <f>'[11]Depr Exp'!H643</f>
        <v>1656.6399999999999</v>
      </c>
      <c r="I643" s="548">
        <f>'[11]Depr Exp'!I643</f>
        <v>1325313.43</v>
      </c>
      <c r="J643" s="305">
        <f>'[11]Depr Exp'!J643</f>
        <v>1.4999999999999999E-2</v>
      </c>
      <c r="K643" s="373">
        <f>'[11]Depr Exp'!K643</f>
        <v>1656.6417874999997</v>
      </c>
      <c r="L643" s="549">
        <f>'[11]Depr Exp'!L643</f>
        <v>0</v>
      </c>
      <c r="M643" s="144"/>
      <c r="N643" s="144"/>
    </row>
    <row r="644" spans="1:14">
      <c r="A644" s="144" t="str">
        <f>'[11]Depr Exp'!A644</f>
        <v>E311 STM Str/Imprv, Sumas OP</v>
      </c>
      <c r="B644" s="144" t="str">
        <f>'[11]Depr Exp'!B644</f>
        <v>E311 STM Str/Imprv, Sumas OP-2</v>
      </c>
      <c r="C644" s="144" t="str">
        <f>'[11]Depr Exp'!C644</f>
        <v>403E</v>
      </c>
      <c r="D644" s="144"/>
      <c r="E644" s="282">
        <f>'[11]Depr Exp'!E644</f>
        <v>43159</v>
      </c>
      <c r="F644" s="548">
        <f>'[11]Depr Exp'!F644</f>
        <v>1325313.43</v>
      </c>
      <c r="G644" s="305">
        <f>'[11]Depr Exp'!G644</f>
        <v>1.4999999999999999E-2</v>
      </c>
      <c r="H644" s="549">
        <f>'[11]Depr Exp'!H644</f>
        <v>1656.6399999999999</v>
      </c>
      <c r="I644" s="548">
        <f>'[11]Depr Exp'!I644</f>
        <v>1325313.43</v>
      </c>
      <c r="J644" s="305">
        <f>'[11]Depr Exp'!J644</f>
        <v>1.4999999999999999E-2</v>
      </c>
      <c r="K644" s="373">
        <f>'[11]Depr Exp'!K644</f>
        <v>1656.6417874999997</v>
      </c>
      <c r="L644" s="549">
        <f>'[11]Depr Exp'!L644</f>
        <v>0</v>
      </c>
      <c r="M644" s="144"/>
      <c r="N644" s="144"/>
    </row>
    <row r="645" spans="1:14">
      <c r="A645" s="144" t="str">
        <f>'[11]Depr Exp'!A645</f>
        <v>E311 STM Str/Imprv, Sumas OP</v>
      </c>
      <c r="B645" s="144" t="str">
        <f>'[11]Depr Exp'!B645</f>
        <v>E311 STM Str/Imprv, Sumas OP-3</v>
      </c>
      <c r="C645" s="144" t="str">
        <f>'[11]Depr Exp'!C645</f>
        <v>403E</v>
      </c>
      <c r="D645" s="144"/>
      <c r="E645" s="282">
        <f>'[11]Depr Exp'!E645</f>
        <v>43190</v>
      </c>
      <c r="F645" s="548">
        <f>'[11]Depr Exp'!F645</f>
        <v>1325313.43</v>
      </c>
      <c r="G645" s="305">
        <f>'[11]Depr Exp'!G645</f>
        <v>1.4999999999999999E-2</v>
      </c>
      <c r="H645" s="549">
        <f>'[11]Depr Exp'!H645</f>
        <v>1656.6399999999999</v>
      </c>
      <c r="I645" s="548">
        <f>'[11]Depr Exp'!I645</f>
        <v>1325313.43</v>
      </c>
      <c r="J645" s="305">
        <f>'[11]Depr Exp'!J645</f>
        <v>1.4999999999999999E-2</v>
      </c>
      <c r="K645" s="373">
        <f>'[11]Depr Exp'!K645</f>
        <v>1656.6417874999997</v>
      </c>
      <c r="L645" s="549">
        <f>'[11]Depr Exp'!L645</f>
        <v>0</v>
      </c>
      <c r="M645" s="144"/>
      <c r="N645" s="144"/>
    </row>
    <row r="646" spans="1:14">
      <c r="A646" s="144" t="str">
        <f>'[11]Depr Exp'!A646</f>
        <v>E311 STM Str/Imprv, Sumas OP</v>
      </c>
      <c r="B646" s="144" t="str">
        <f>'[11]Depr Exp'!B646</f>
        <v>E311 STM Str/Imprv, Sumas OP-4</v>
      </c>
      <c r="C646" s="144" t="str">
        <f>'[11]Depr Exp'!C646</f>
        <v>403E</v>
      </c>
      <c r="D646" s="144"/>
      <c r="E646" s="282">
        <f>'[11]Depr Exp'!E646</f>
        <v>43220</v>
      </c>
      <c r="F646" s="548">
        <f>'[11]Depr Exp'!F646</f>
        <v>1325313.43</v>
      </c>
      <c r="G646" s="305">
        <f>'[11]Depr Exp'!G646</f>
        <v>1.4999999999999999E-2</v>
      </c>
      <c r="H646" s="549">
        <f>'[11]Depr Exp'!H646</f>
        <v>1656.6399999999999</v>
      </c>
      <c r="I646" s="548">
        <f>'[11]Depr Exp'!I646</f>
        <v>1325313.43</v>
      </c>
      <c r="J646" s="305">
        <f>'[11]Depr Exp'!J646</f>
        <v>1.4999999999999999E-2</v>
      </c>
      <c r="K646" s="373">
        <f>'[11]Depr Exp'!K646</f>
        <v>1656.6417874999997</v>
      </c>
      <c r="L646" s="549">
        <f>'[11]Depr Exp'!L646</f>
        <v>0</v>
      </c>
      <c r="M646" s="144"/>
      <c r="N646" s="144"/>
    </row>
    <row r="647" spans="1:14">
      <c r="A647" s="144" t="str">
        <f>'[11]Depr Exp'!A647</f>
        <v>E311 STM Str/Imprv, Sumas OP</v>
      </c>
      <c r="B647" s="144" t="str">
        <f>'[11]Depr Exp'!B647</f>
        <v>E311 STM Str/Imprv, Sumas OP-5</v>
      </c>
      <c r="C647" s="144" t="str">
        <f>'[11]Depr Exp'!C647</f>
        <v>403E</v>
      </c>
      <c r="D647" s="144"/>
      <c r="E647" s="282">
        <f>'[11]Depr Exp'!E647</f>
        <v>43251</v>
      </c>
      <c r="F647" s="548">
        <f>'[11]Depr Exp'!F647</f>
        <v>1325313.43</v>
      </c>
      <c r="G647" s="305">
        <f>'[11]Depr Exp'!G647</f>
        <v>1.4999999999999999E-2</v>
      </c>
      <c r="H647" s="549">
        <f>'[11]Depr Exp'!H647</f>
        <v>1656.6399999999999</v>
      </c>
      <c r="I647" s="548">
        <f>'[11]Depr Exp'!I647</f>
        <v>1325313.43</v>
      </c>
      <c r="J647" s="305">
        <f>'[11]Depr Exp'!J647</f>
        <v>1.4999999999999999E-2</v>
      </c>
      <c r="K647" s="373">
        <f>'[11]Depr Exp'!K647</f>
        <v>1656.6417874999997</v>
      </c>
      <c r="L647" s="549">
        <f>'[11]Depr Exp'!L647</f>
        <v>0</v>
      </c>
      <c r="M647" s="144"/>
      <c r="N647" s="144"/>
    </row>
    <row r="648" spans="1:14">
      <c r="A648" s="144" t="str">
        <f>'[11]Depr Exp'!A648</f>
        <v>E311 STM Str/Imprv, Sumas OP</v>
      </c>
      <c r="B648" s="144" t="str">
        <f>'[11]Depr Exp'!B648</f>
        <v>E311 STM Str/Imprv, Sumas OP-6</v>
      </c>
      <c r="C648" s="144" t="str">
        <f>'[11]Depr Exp'!C648</f>
        <v>403E</v>
      </c>
      <c r="D648" s="144"/>
      <c r="E648" s="282">
        <f>'[11]Depr Exp'!E648</f>
        <v>43281</v>
      </c>
      <c r="F648" s="548">
        <f>'[11]Depr Exp'!F648</f>
        <v>1325313.43</v>
      </c>
      <c r="G648" s="305">
        <f>'[11]Depr Exp'!G648</f>
        <v>1.4999999999999999E-2</v>
      </c>
      <c r="H648" s="549">
        <f>'[11]Depr Exp'!H648</f>
        <v>1656.6399999999999</v>
      </c>
      <c r="I648" s="548">
        <f>'[11]Depr Exp'!I648</f>
        <v>1325313.43</v>
      </c>
      <c r="J648" s="305">
        <f>'[11]Depr Exp'!J648</f>
        <v>1.4999999999999999E-2</v>
      </c>
      <c r="K648" s="373">
        <f>'[11]Depr Exp'!K648</f>
        <v>1656.6417874999997</v>
      </c>
      <c r="L648" s="549">
        <f>'[11]Depr Exp'!L648</f>
        <v>0</v>
      </c>
      <c r="M648" s="144"/>
      <c r="N648" s="144"/>
    </row>
    <row r="649" spans="1:14">
      <c r="A649" s="144" t="str">
        <f>'[11]Depr Exp'!A649</f>
        <v>E311 STM Str/Imprv, Sumas OP</v>
      </c>
      <c r="B649" s="144" t="str">
        <f>'[11]Depr Exp'!B649</f>
        <v>E311 STM Str/Imprv, Sumas OP-7</v>
      </c>
      <c r="C649" s="144" t="str">
        <f>'[11]Depr Exp'!C649</f>
        <v>403E</v>
      </c>
      <c r="D649" s="144"/>
      <c r="E649" s="282">
        <f>'[11]Depr Exp'!E649</f>
        <v>43312</v>
      </c>
      <c r="F649" s="548">
        <f>'[11]Depr Exp'!F649</f>
        <v>1325313.43</v>
      </c>
      <c r="G649" s="305">
        <f>'[11]Depr Exp'!G649</f>
        <v>1.4999999999999999E-2</v>
      </c>
      <c r="H649" s="549">
        <f>'[11]Depr Exp'!H649</f>
        <v>1656.6399999999999</v>
      </c>
      <c r="I649" s="548">
        <f>'[11]Depr Exp'!I649</f>
        <v>1325313.43</v>
      </c>
      <c r="J649" s="305">
        <f>'[11]Depr Exp'!J649</f>
        <v>1.4999999999999999E-2</v>
      </c>
      <c r="K649" s="373">
        <f>'[11]Depr Exp'!K649</f>
        <v>1656.6417874999997</v>
      </c>
      <c r="L649" s="549">
        <f>'[11]Depr Exp'!L649</f>
        <v>0</v>
      </c>
      <c r="M649" s="144"/>
      <c r="N649" s="144"/>
    </row>
    <row r="650" spans="1:14">
      <c r="A650" s="144" t="str">
        <f>'[11]Depr Exp'!A650</f>
        <v>E311 STM Str/Imprv, Sumas OP</v>
      </c>
      <c r="B650" s="144" t="str">
        <f>'[11]Depr Exp'!B650</f>
        <v>E311 STM Str/Imprv, Sumas OP-8</v>
      </c>
      <c r="C650" s="144" t="str">
        <f>'[11]Depr Exp'!C650</f>
        <v>403E</v>
      </c>
      <c r="D650" s="144"/>
      <c r="E650" s="282">
        <f>'[11]Depr Exp'!E650</f>
        <v>43343</v>
      </c>
      <c r="F650" s="548">
        <f>'[11]Depr Exp'!F650</f>
        <v>1325313.43</v>
      </c>
      <c r="G650" s="305">
        <f>'[11]Depr Exp'!G650</f>
        <v>1.4999999999999999E-2</v>
      </c>
      <c r="H650" s="549">
        <f>'[11]Depr Exp'!H650</f>
        <v>1656.6399999999999</v>
      </c>
      <c r="I650" s="548">
        <f>'[11]Depr Exp'!I650</f>
        <v>1325313.43</v>
      </c>
      <c r="J650" s="305">
        <f>'[11]Depr Exp'!J650</f>
        <v>1.4999999999999999E-2</v>
      </c>
      <c r="K650" s="373">
        <f>'[11]Depr Exp'!K650</f>
        <v>1656.6417874999997</v>
      </c>
      <c r="L650" s="549">
        <f>'[11]Depr Exp'!L650</f>
        <v>0</v>
      </c>
      <c r="M650" s="144"/>
      <c r="N650" s="144"/>
    </row>
    <row r="651" spans="1:14">
      <c r="A651" s="144" t="str">
        <f>'[11]Depr Exp'!A651</f>
        <v>E311 STM Str/Imprv, Sumas OP</v>
      </c>
      <c r="B651" s="144" t="str">
        <f>'[11]Depr Exp'!B651</f>
        <v>E311 STM Str/Imprv, Sumas OP-9</v>
      </c>
      <c r="C651" s="144" t="str">
        <f>'[11]Depr Exp'!C651</f>
        <v>403E</v>
      </c>
      <c r="D651" s="144"/>
      <c r="E651" s="282">
        <f>'[11]Depr Exp'!E651</f>
        <v>43373</v>
      </c>
      <c r="F651" s="548">
        <f>'[11]Depr Exp'!F651</f>
        <v>1325313.43</v>
      </c>
      <c r="G651" s="305">
        <f>'[11]Depr Exp'!G651</f>
        <v>1.4999999999999999E-2</v>
      </c>
      <c r="H651" s="549">
        <f>'[11]Depr Exp'!H651</f>
        <v>1656.6399999999999</v>
      </c>
      <c r="I651" s="548">
        <f>'[11]Depr Exp'!I651</f>
        <v>1325313.43</v>
      </c>
      <c r="J651" s="305">
        <f>'[11]Depr Exp'!J651</f>
        <v>1.4999999999999999E-2</v>
      </c>
      <c r="K651" s="373">
        <f>'[11]Depr Exp'!K651</f>
        <v>1656.6417874999997</v>
      </c>
      <c r="L651" s="549">
        <f>'[11]Depr Exp'!L651</f>
        <v>0</v>
      </c>
      <c r="M651" s="144"/>
      <c r="N651" s="144"/>
    </row>
    <row r="652" spans="1:14">
      <c r="A652" s="144" t="str">
        <f>'[11]Depr Exp'!A652</f>
        <v>E311 STM Str/Imprv, Sumas OP</v>
      </c>
      <c r="B652" s="144" t="str">
        <f>'[11]Depr Exp'!B652</f>
        <v>E311 STM Str/Imprv, Sumas OP-10</v>
      </c>
      <c r="C652" s="144" t="str">
        <f>'[11]Depr Exp'!C652</f>
        <v>403E</v>
      </c>
      <c r="D652" s="144"/>
      <c r="E652" s="282">
        <f>'[11]Depr Exp'!E652</f>
        <v>43404</v>
      </c>
      <c r="F652" s="548">
        <f>'[11]Depr Exp'!F652</f>
        <v>1325313.43</v>
      </c>
      <c r="G652" s="305">
        <f>'[11]Depr Exp'!G652</f>
        <v>1.4999999999999999E-2</v>
      </c>
      <c r="H652" s="549">
        <f>'[11]Depr Exp'!H652</f>
        <v>1656.6399999999999</v>
      </c>
      <c r="I652" s="548">
        <f>'[11]Depr Exp'!I652</f>
        <v>1325313.43</v>
      </c>
      <c r="J652" s="305">
        <f>'[11]Depr Exp'!J652</f>
        <v>1.4999999999999999E-2</v>
      </c>
      <c r="K652" s="373">
        <f>'[11]Depr Exp'!K652</f>
        <v>1656.6417874999997</v>
      </c>
      <c r="L652" s="549">
        <f>'[11]Depr Exp'!L652</f>
        <v>0</v>
      </c>
      <c r="M652" s="144"/>
      <c r="N652" s="144"/>
    </row>
    <row r="653" spans="1:14">
      <c r="A653" s="144" t="str">
        <f>'[11]Depr Exp'!A653</f>
        <v>E311 STM Str/Imprv, Sumas OP</v>
      </c>
      <c r="B653" s="144" t="str">
        <f>'[11]Depr Exp'!B653</f>
        <v>E311 STM Str/Imprv, Sumas OP-11</v>
      </c>
      <c r="C653" s="144" t="str">
        <f>'[11]Depr Exp'!C653</f>
        <v>403E</v>
      </c>
      <c r="D653" s="144"/>
      <c r="E653" s="282">
        <f>'[11]Depr Exp'!E653</f>
        <v>43434</v>
      </c>
      <c r="F653" s="548">
        <f>'[11]Depr Exp'!F653</f>
        <v>1325313.43</v>
      </c>
      <c r="G653" s="305">
        <f>'[11]Depr Exp'!G653</f>
        <v>1.4999999999999999E-2</v>
      </c>
      <c r="H653" s="549">
        <f>'[11]Depr Exp'!H653</f>
        <v>1656.6399999999999</v>
      </c>
      <c r="I653" s="548">
        <f>'[11]Depr Exp'!I653</f>
        <v>1325313.43</v>
      </c>
      <c r="J653" s="305">
        <f>'[11]Depr Exp'!J653</f>
        <v>1.4999999999999999E-2</v>
      </c>
      <c r="K653" s="373">
        <f>'[11]Depr Exp'!K653</f>
        <v>1656.6417874999997</v>
      </c>
      <c r="L653" s="549">
        <f>'[11]Depr Exp'!L653</f>
        <v>0</v>
      </c>
      <c r="M653" s="144"/>
      <c r="N653" s="144"/>
    </row>
    <row r="654" spans="1:14">
      <c r="A654" s="144" t="str">
        <f>'[11]Depr Exp'!A654</f>
        <v>E311 STM Str/Imprv, Sumas OP</v>
      </c>
      <c r="B654" s="144" t="str">
        <f>'[11]Depr Exp'!B654</f>
        <v>E311 STM Str/Imprv, Sumas OP-12</v>
      </c>
      <c r="C654" s="144" t="str">
        <f>'[11]Depr Exp'!C654</f>
        <v>403E</v>
      </c>
      <c r="D654" s="144"/>
      <c r="E654" s="282">
        <f>'[11]Depr Exp'!E654</f>
        <v>43465</v>
      </c>
      <c r="F654" s="548">
        <f>'[11]Depr Exp'!F654</f>
        <v>1325313.43</v>
      </c>
      <c r="G654" s="305">
        <f>'[11]Depr Exp'!G654</f>
        <v>1.4999999999999999E-2</v>
      </c>
      <c r="H654" s="549">
        <f>'[11]Depr Exp'!H654</f>
        <v>1656.6399999999999</v>
      </c>
      <c r="I654" s="548">
        <f>'[11]Depr Exp'!I654</f>
        <v>1325313.43</v>
      </c>
      <c r="J654" s="305">
        <f>'[11]Depr Exp'!J654</f>
        <v>1.4999999999999999E-2</v>
      </c>
      <c r="K654" s="373">
        <f>'[11]Depr Exp'!K654</f>
        <v>1656.6417874999997</v>
      </c>
      <c r="L654" s="549">
        <f>'[11]Depr Exp'!L654</f>
        <v>0</v>
      </c>
      <c r="M654" s="144"/>
      <c r="N654" s="144"/>
    </row>
    <row r="655" spans="1:14" ht="15.75" thickBot="1">
      <c r="A655" s="159" t="str">
        <f>'[11]Depr Exp'!A655</f>
        <v>E311 STM Str/Imprv, Sumas OP Total</v>
      </c>
      <c r="B655" s="144">
        <f>'[11]Depr Exp'!B655</f>
        <v>0</v>
      </c>
      <c r="C655" s="502" t="str">
        <f>'[11]Depr Exp'!C655</f>
        <v>ESTM</v>
      </c>
      <c r="D655" s="144"/>
      <c r="E655" s="281" t="str">
        <f>'[11]Depr Exp'!E655</f>
        <v>Total</v>
      </c>
      <c r="F655" s="548">
        <f>'[11]Depr Exp'!F655</f>
        <v>0</v>
      </c>
      <c r="G655" s="305">
        <f>'[11]Depr Exp'!G655</f>
        <v>0</v>
      </c>
      <c r="H655" s="550">
        <f>'[11]Depr Exp'!H655</f>
        <v>19879.679999999997</v>
      </c>
      <c r="I655" s="548">
        <f>'[11]Depr Exp'!I655</f>
        <v>0</v>
      </c>
      <c r="J655" s="305">
        <f>'[11]Depr Exp'!J655</f>
        <v>0</v>
      </c>
      <c r="K655" s="522">
        <f>'[11]Depr Exp'!K655</f>
        <v>19879.701450000004</v>
      </c>
      <c r="L655" s="550">
        <f>'[11]Depr Exp'!L655</f>
        <v>0.02</v>
      </c>
      <c r="M655" s="144"/>
      <c r="N655" s="144"/>
    </row>
    <row r="656" spans="1:14" ht="13.5" thickTop="1">
      <c r="A656" s="144" t="str">
        <f>'[11]Depr Exp'!A656</f>
        <v>E311 STM Str/Impv, Colstrip 1</v>
      </c>
      <c r="B656" s="144" t="str">
        <f>'[11]Depr Exp'!B656</f>
        <v>E311 STM Str/Impv, Colstrip 1-1</v>
      </c>
      <c r="C656" s="144" t="str">
        <f>'[11]Depr Exp'!C656</f>
        <v>403E</v>
      </c>
      <c r="D656" s="144"/>
      <c r="E656" s="282">
        <f>'[11]Depr Exp'!E656</f>
        <v>43131</v>
      </c>
      <c r="F656" s="548">
        <f>'[11]Depr Exp'!F656</f>
        <v>9365068.2599999998</v>
      </c>
      <c r="G656" s="305">
        <f>'[11]Depr Exp'!G656</f>
        <v>4.8599999999999997E-2</v>
      </c>
      <c r="H656" s="549">
        <f>'[11]Depr Exp'!H656</f>
        <v>37928.53</v>
      </c>
      <c r="I656" s="548">
        <f>'[11]Depr Exp'!I656</f>
        <v>9358904.8300000001</v>
      </c>
      <c r="J656" s="305">
        <f>'[11]Depr Exp'!J656</f>
        <v>4.8599999999999997E-2</v>
      </c>
      <c r="K656" s="373">
        <f>'[11]Depr Exp'!K656</f>
        <v>37903.564561500003</v>
      </c>
      <c r="L656" s="549">
        <f>'[11]Depr Exp'!L656</f>
        <v>-24.97</v>
      </c>
      <c r="M656" s="144"/>
      <c r="N656" s="144"/>
    </row>
    <row r="657" spans="1:14">
      <c r="A657" s="144" t="str">
        <f>'[11]Depr Exp'!A657</f>
        <v>E311 STM Str/Impv, Colstrip 1</v>
      </c>
      <c r="B657" s="144" t="str">
        <f>'[11]Depr Exp'!B657</f>
        <v>E311 STM Str/Impv, Colstrip 1-2</v>
      </c>
      <c r="C657" s="144" t="str">
        <f>'[11]Depr Exp'!C657</f>
        <v>403E</v>
      </c>
      <c r="D657" s="144"/>
      <c r="E657" s="282">
        <f>'[11]Depr Exp'!E657</f>
        <v>43159</v>
      </c>
      <c r="F657" s="548">
        <f>'[11]Depr Exp'!F657</f>
        <v>9304853.3200000003</v>
      </c>
      <c r="G657" s="305">
        <f>'[11]Depr Exp'!G657</f>
        <v>4.8599999999999997E-2</v>
      </c>
      <c r="H657" s="549">
        <f>'[11]Depr Exp'!H657</f>
        <v>37684.660000000003</v>
      </c>
      <c r="I657" s="548">
        <f>'[11]Depr Exp'!I657</f>
        <v>9358904.8300000001</v>
      </c>
      <c r="J657" s="305">
        <f>'[11]Depr Exp'!J657</f>
        <v>4.8599999999999997E-2</v>
      </c>
      <c r="K657" s="373">
        <f>'[11]Depr Exp'!K657</f>
        <v>37903.564561500003</v>
      </c>
      <c r="L657" s="549">
        <f>'[11]Depr Exp'!L657</f>
        <v>218.9</v>
      </c>
      <c r="M657" s="144"/>
      <c r="N657" s="144"/>
    </row>
    <row r="658" spans="1:14">
      <c r="A658" s="144" t="str">
        <f>'[11]Depr Exp'!A658</f>
        <v>E311 STM Str/Impv, Colstrip 1</v>
      </c>
      <c r="B658" s="144" t="str">
        <f>'[11]Depr Exp'!B658</f>
        <v>E311 STM Str/Impv, Colstrip 1-3</v>
      </c>
      <c r="C658" s="144" t="str">
        <f>'[11]Depr Exp'!C658</f>
        <v>403E</v>
      </c>
      <c r="D658" s="144"/>
      <c r="E658" s="282">
        <f>'[11]Depr Exp'!E658</f>
        <v>43190</v>
      </c>
      <c r="F658" s="548">
        <f>'[11]Depr Exp'!F658</f>
        <v>9304858.0500000007</v>
      </c>
      <c r="G658" s="305">
        <f>'[11]Depr Exp'!G658</f>
        <v>4.8599999999999997E-2</v>
      </c>
      <c r="H658" s="549">
        <f>'[11]Depr Exp'!H658</f>
        <v>37684.68</v>
      </c>
      <c r="I658" s="548">
        <f>'[11]Depr Exp'!I658</f>
        <v>9358904.8300000001</v>
      </c>
      <c r="J658" s="305">
        <f>'[11]Depr Exp'!J658</f>
        <v>4.8599999999999997E-2</v>
      </c>
      <c r="K658" s="373">
        <f>'[11]Depr Exp'!K658</f>
        <v>37903.564561500003</v>
      </c>
      <c r="L658" s="549">
        <f>'[11]Depr Exp'!L658</f>
        <v>218.88</v>
      </c>
      <c r="M658" s="144"/>
      <c r="N658" s="144"/>
    </row>
    <row r="659" spans="1:14">
      <c r="A659" s="144" t="str">
        <f>'[11]Depr Exp'!A659</f>
        <v>E311 STM Str/Impv, Colstrip 1</v>
      </c>
      <c r="B659" s="144" t="str">
        <f>'[11]Depr Exp'!B659</f>
        <v>E311 STM Str/Impv, Colstrip 1-4</v>
      </c>
      <c r="C659" s="144" t="str">
        <f>'[11]Depr Exp'!C659</f>
        <v>403E</v>
      </c>
      <c r="D659" s="144"/>
      <c r="E659" s="282">
        <f>'[11]Depr Exp'!E659</f>
        <v>43220</v>
      </c>
      <c r="F659" s="548">
        <f>'[11]Depr Exp'!F659</f>
        <v>9304864.9900000002</v>
      </c>
      <c r="G659" s="305">
        <f>'[11]Depr Exp'!G659</f>
        <v>4.8599999999999997E-2</v>
      </c>
      <c r="H659" s="549">
        <f>'[11]Depr Exp'!H659</f>
        <v>37684.699999999997</v>
      </c>
      <c r="I659" s="548">
        <f>'[11]Depr Exp'!I659</f>
        <v>9358904.8300000001</v>
      </c>
      <c r="J659" s="305">
        <f>'[11]Depr Exp'!J659</f>
        <v>4.8599999999999997E-2</v>
      </c>
      <c r="K659" s="373">
        <f>'[11]Depr Exp'!K659</f>
        <v>37903.564561500003</v>
      </c>
      <c r="L659" s="549">
        <f>'[11]Depr Exp'!L659</f>
        <v>218.86</v>
      </c>
      <c r="M659" s="144"/>
      <c r="N659" s="144"/>
    </row>
    <row r="660" spans="1:14">
      <c r="A660" s="144" t="str">
        <f>'[11]Depr Exp'!A660</f>
        <v>E311 STM Str/Impv, Colstrip 1</v>
      </c>
      <c r="B660" s="144" t="str">
        <f>'[11]Depr Exp'!B660</f>
        <v>E311 STM Str/Impv, Colstrip 1-5</v>
      </c>
      <c r="C660" s="144" t="str">
        <f>'[11]Depr Exp'!C660</f>
        <v>403E</v>
      </c>
      <c r="D660" s="144"/>
      <c r="E660" s="282">
        <f>'[11]Depr Exp'!E660</f>
        <v>43251</v>
      </c>
      <c r="F660" s="548">
        <f>'[11]Depr Exp'!F660</f>
        <v>9317947.0199999996</v>
      </c>
      <c r="G660" s="305">
        <f>'[11]Depr Exp'!G660</f>
        <v>4.8599999999999997E-2</v>
      </c>
      <c r="H660" s="549">
        <f>'[11]Depr Exp'!H660</f>
        <v>37737.69</v>
      </c>
      <c r="I660" s="548">
        <f>'[11]Depr Exp'!I660</f>
        <v>9358904.8300000001</v>
      </c>
      <c r="J660" s="305">
        <f>'[11]Depr Exp'!J660</f>
        <v>4.8599999999999997E-2</v>
      </c>
      <c r="K660" s="373">
        <f>'[11]Depr Exp'!K660</f>
        <v>37903.564561500003</v>
      </c>
      <c r="L660" s="549">
        <f>'[11]Depr Exp'!L660</f>
        <v>165.87</v>
      </c>
      <c r="M660" s="144"/>
      <c r="N660" s="144"/>
    </row>
    <row r="661" spans="1:14">
      <c r="A661" s="144" t="str">
        <f>'[11]Depr Exp'!A661</f>
        <v>E311 STM Str/Impv, Colstrip 1</v>
      </c>
      <c r="B661" s="144" t="str">
        <f>'[11]Depr Exp'!B661</f>
        <v>E311 STM Str/Impv, Colstrip 1-6</v>
      </c>
      <c r="C661" s="144" t="str">
        <f>'[11]Depr Exp'!C661</f>
        <v>403E</v>
      </c>
      <c r="D661" s="144"/>
      <c r="E661" s="282">
        <f>'[11]Depr Exp'!E661</f>
        <v>43281</v>
      </c>
      <c r="F661" s="548">
        <f>'[11]Depr Exp'!F661</f>
        <v>9331210.6799999997</v>
      </c>
      <c r="G661" s="305">
        <f>'[11]Depr Exp'!G661</f>
        <v>4.8599999999999997E-2</v>
      </c>
      <c r="H661" s="549">
        <f>'[11]Depr Exp'!H661</f>
        <v>37791.4</v>
      </c>
      <c r="I661" s="548">
        <f>'[11]Depr Exp'!I661</f>
        <v>9358904.8300000001</v>
      </c>
      <c r="J661" s="305">
        <f>'[11]Depr Exp'!J661</f>
        <v>4.8599999999999997E-2</v>
      </c>
      <c r="K661" s="373">
        <f>'[11]Depr Exp'!K661</f>
        <v>37903.564561500003</v>
      </c>
      <c r="L661" s="549">
        <f>'[11]Depr Exp'!L661</f>
        <v>112.16</v>
      </c>
      <c r="M661" s="144"/>
      <c r="N661" s="144"/>
    </row>
    <row r="662" spans="1:14">
      <c r="A662" s="144" t="str">
        <f>'[11]Depr Exp'!A662</f>
        <v>E311 STM Str/Impv, Colstrip 1</v>
      </c>
      <c r="B662" s="144" t="str">
        <f>'[11]Depr Exp'!B662</f>
        <v>E311 STM Str/Impv, Colstrip 1-7</v>
      </c>
      <c r="C662" s="144" t="str">
        <f>'[11]Depr Exp'!C662</f>
        <v>403E</v>
      </c>
      <c r="D662" s="144"/>
      <c r="E662" s="282">
        <f>'[11]Depr Exp'!E662</f>
        <v>43312</v>
      </c>
      <c r="F662" s="548">
        <f>'[11]Depr Exp'!F662</f>
        <v>9334996.0800000001</v>
      </c>
      <c r="G662" s="305">
        <f>'[11]Depr Exp'!G662</f>
        <v>4.8599999999999997E-2</v>
      </c>
      <c r="H662" s="549">
        <f>'[11]Depr Exp'!H662</f>
        <v>37806.730000000003</v>
      </c>
      <c r="I662" s="548">
        <f>'[11]Depr Exp'!I662</f>
        <v>9358904.8300000001</v>
      </c>
      <c r="J662" s="305">
        <f>'[11]Depr Exp'!J662</f>
        <v>4.8599999999999997E-2</v>
      </c>
      <c r="K662" s="373">
        <f>'[11]Depr Exp'!K662</f>
        <v>37903.564561500003</v>
      </c>
      <c r="L662" s="549">
        <f>'[11]Depr Exp'!L662</f>
        <v>96.83</v>
      </c>
      <c r="M662" s="144"/>
      <c r="N662" s="144"/>
    </row>
    <row r="663" spans="1:14">
      <c r="A663" s="144" t="str">
        <f>'[11]Depr Exp'!A663</f>
        <v>E311 STM Str/Impv, Colstrip 1</v>
      </c>
      <c r="B663" s="144" t="str">
        <f>'[11]Depr Exp'!B663</f>
        <v>E311 STM Str/Impv, Colstrip 1-8</v>
      </c>
      <c r="C663" s="144" t="str">
        <f>'[11]Depr Exp'!C663</f>
        <v>403E</v>
      </c>
      <c r="D663" s="144"/>
      <c r="E663" s="282">
        <f>'[11]Depr Exp'!E663</f>
        <v>43343</v>
      </c>
      <c r="F663" s="548">
        <f>'[11]Depr Exp'!F663</f>
        <v>9338592.9100000001</v>
      </c>
      <c r="G663" s="305">
        <f>'[11]Depr Exp'!G663</f>
        <v>4.8599999999999997E-2</v>
      </c>
      <c r="H663" s="549">
        <f>'[11]Depr Exp'!H663</f>
        <v>37821.300000000003</v>
      </c>
      <c r="I663" s="548">
        <f>'[11]Depr Exp'!I663</f>
        <v>9358904.8300000001</v>
      </c>
      <c r="J663" s="305">
        <f>'[11]Depr Exp'!J663</f>
        <v>4.8599999999999997E-2</v>
      </c>
      <c r="K663" s="373">
        <f>'[11]Depr Exp'!K663</f>
        <v>37903.564561500003</v>
      </c>
      <c r="L663" s="549">
        <f>'[11]Depr Exp'!L663</f>
        <v>82.26</v>
      </c>
      <c r="M663" s="144"/>
      <c r="N663" s="144"/>
    </row>
    <row r="664" spans="1:14">
      <c r="A664" s="144" t="str">
        <f>'[11]Depr Exp'!A664</f>
        <v>E311 STM Str/Impv, Colstrip 1</v>
      </c>
      <c r="B664" s="144" t="str">
        <f>'[11]Depr Exp'!B664</f>
        <v>E311 STM Str/Impv, Colstrip 1-9</v>
      </c>
      <c r="C664" s="144" t="str">
        <f>'[11]Depr Exp'!C664</f>
        <v>403E</v>
      </c>
      <c r="D664" s="144"/>
      <c r="E664" s="282">
        <f>'[11]Depr Exp'!E664</f>
        <v>43373</v>
      </c>
      <c r="F664" s="548">
        <f>'[11]Depr Exp'!F664</f>
        <v>9341549.7699999996</v>
      </c>
      <c r="G664" s="305">
        <f>'[11]Depr Exp'!G664</f>
        <v>4.8599999999999997E-2</v>
      </c>
      <c r="H664" s="549">
        <f>'[11]Depr Exp'!H664</f>
        <v>37833.279999999999</v>
      </c>
      <c r="I664" s="548">
        <f>'[11]Depr Exp'!I664</f>
        <v>9358904.8300000001</v>
      </c>
      <c r="J664" s="305">
        <f>'[11]Depr Exp'!J664</f>
        <v>4.8599999999999997E-2</v>
      </c>
      <c r="K664" s="373">
        <f>'[11]Depr Exp'!K664</f>
        <v>37903.564561500003</v>
      </c>
      <c r="L664" s="549">
        <f>'[11]Depr Exp'!L664</f>
        <v>70.28</v>
      </c>
      <c r="M664" s="144"/>
      <c r="N664" s="144"/>
    </row>
    <row r="665" spans="1:14">
      <c r="A665" s="144" t="str">
        <f>'[11]Depr Exp'!A665</f>
        <v>E311 STM Str/Impv, Colstrip 1</v>
      </c>
      <c r="B665" s="144" t="str">
        <f>'[11]Depr Exp'!B665</f>
        <v>E311 STM Str/Impv, Colstrip 1-10</v>
      </c>
      <c r="C665" s="144" t="str">
        <f>'[11]Depr Exp'!C665</f>
        <v>403E</v>
      </c>
      <c r="D665" s="144"/>
      <c r="E665" s="282">
        <f>'[11]Depr Exp'!E665</f>
        <v>43404</v>
      </c>
      <c r="F665" s="548">
        <f>'[11]Depr Exp'!F665</f>
        <v>9346404.0800000001</v>
      </c>
      <c r="G665" s="305">
        <f>'[11]Depr Exp'!G665</f>
        <v>4.8599999999999997E-2</v>
      </c>
      <c r="H665" s="549">
        <f>'[11]Depr Exp'!H665</f>
        <v>37852.94</v>
      </c>
      <c r="I665" s="548">
        <f>'[11]Depr Exp'!I665</f>
        <v>9358904.8300000001</v>
      </c>
      <c r="J665" s="305">
        <f>'[11]Depr Exp'!J665</f>
        <v>4.8599999999999997E-2</v>
      </c>
      <c r="K665" s="373">
        <f>'[11]Depr Exp'!K665</f>
        <v>37903.564561500003</v>
      </c>
      <c r="L665" s="549">
        <f>'[11]Depr Exp'!L665</f>
        <v>50.62</v>
      </c>
      <c r="M665" s="144"/>
      <c r="N665" s="144"/>
    </row>
    <row r="666" spans="1:14">
      <c r="A666" s="144" t="str">
        <f>'[11]Depr Exp'!A666</f>
        <v>E311 STM Str/Impv, Colstrip 1</v>
      </c>
      <c r="B666" s="144" t="str">
        <f>'[11]Depr Exp'!B666</f>
        <v>E311 STM Str/Impv, Colstrip 1-11</v>
      </c>
      <c r="C666" s="144" t="str">
        <f>'[11]Depr Exp'!C666</f>
        <v>403E</v>
      </c>
      <c r="D666" s="144"/>
      <c r="E666" s="282">
        <f>'[11]Depr Exp'!E666</f>
        <v>43434</v>
      </c>
      <c r="F666" s="548">
        <f>'[11]Depr Exp'!F666</f>
        <v>9356099.0600000005</v>
      </c>
      <c r="G666" s="305">
        <f>'[11]Depr Exp'!G666</f>
        <v>4.8599999999999997E-2</v>
      </c>
      <c r="H666" s="549">
        <f>'[11]Depr Exp'!H666</f>
        <v>37892.199999999997</v>
      </c>
      <c r="I666" s="548">
        <f>'[11]Depr Exp'!I666</f>
        <v>9358904.8300000001</v>
      </c>
      <c r="J666" s="305">
        <f>'[11]Depr Exp'!J666</f>
        <v>4.8599999999999997E-2</v>
      </c>
      <c r="K666" s="373">
        <f>'[11]Depr Exp'!K666</f>
        <v>37903.564561500003</v>
      </c>
      <c r="L666" s="549">
        <f>'[11]Depr Exp'!L666</f>
        <v>11.36</v>
      </c>
      <c r="M666" s="144"/>
      <c r="N666" s="144"/>
    </row>
    <row r="667" spans="1:14">
      <c r="A667" s="144" t="str">
        <f>'[11]Depr Exp'!A667</f>
        <v>E311 STM Str/Impv, Colstrip 1</v>
      </c>
      <c r="B667" s="144" t="str">
        <f>'[11]Depr Exp'!B667</f>
        <v>E311 STM Str/Impv, Colstrip 1-12</v>
      </c>
      <c r="C667" s="144" t="str">
        <f>'[11]Depr Exp'!C667</f>
        <v>403E</v>
      </c>
      <c r="D667" s="144"/>
      <c r="E667" s="282">
        <f>'[11]Depr Exp'!E667</f>
        <v>43465</v>
      </c>
      <c r="F667" s="548">
        <f>'[11]Depr Exp'!F667</f>
        <v>9358904.8300000001</v>
      </c>
      <c r="G667" s="305">
        <f>'[11]Depr Exp'!G667</f>
        <v>4.8599999999999997E-2</v>
      </c>
      <c r="H667" s="549">
        <f>'[11]Depr Exp'!H667</f>
        <v>37903.56</v>
      </c>
      <c r="I667" s="548">
        <f>'[11]Depr Exp'!I667</f>
        <v>9358904.8300000001</v>
      </c>
      <c r="J667" s="305">
        <f>'[11]Depr Exp'!J667</f>
        <v>4.8599999999999997E-2</v>
      </c>
      <c r="K667" s="373">
        <f>'[11]Depr Exp'!K667</f>
        <v>37903.564561500003</v>
      </c>
      <c r="L667" s="549">
        <f>'[11]Depr Exp'!L667</f>
        <v>0</v>
      </c>
      <c r="M667" s="144"/>
      <c r="N667" s="144"/>
    </row>
    <row r="668" spans="1:14" ht="15.75" thickBot="1">
      <c r="A668" s="159" t="str">
        <f>'[11]Depr Exp'!A668</f>
        <v>E311 STM Str/Impv, Colstrip 1 Total</v>
      </c>
      <c r="B668" s="144">
        <f>'[11]Depr Exp'!B668</f>
        <v>0</v>
      </c>
      <c r="C668" s="502" t="str">
        <f>'[11]Depr Exp'!C668</f>
        <v>ESTM</v>
      </c>
      <c r="D668" s="144"/>
      <c r="E668" s="281" t="str">
        <f>'[11]Depr Exp'!E668</f>
        <v>Total</v>
      </c>
      <c r="F668" s="548">
        <f>'[11]Depr Exp'!F668</f>
        <v>0</v>
      </c>
      <c r="G668" s="305">
        <f>'[11]Depr Exp'!G668</f>
        <v>0</v>
      </c>
      <c r="H668" s="550">
        <f>'[11]Depr Exp'!H668</f>
        <v>453621.67</v>
      </c>
      <c r="I668" s="548">
        <f>'[11]Depr Exp'!I668</f>
        <v>0</v>
      </c>
      <c r="J668" s="305">
        <f>'[11]Depr Exp'!J668</f>
        <v>0</v>
      </c>
      <c r="K668" s="522">
        <f>'[11]Depr Exp'!K668</f>
        <v>454842.77473799995</v>
      </c>
      <c r="L668" s="550">
        <f>'[11]Depr Exp'!L668</f>
        <v>1221.0999999999999</v>
      </c>
      <c r="M668" s="144"/>
      <c r="N668" s="144"/>
    </row>
    <row r="669" spans="1:14" ht="13.5" thickTop="1">
      <c r="A669" s="535" t="str">
        <f>'[11]Depr Exp'!A669</f>
        <v>E311 STM Str/Impv, Colstrip 1-2 Com</v>
      </c>
      <c r="B669" s="535" t="str">
        <f>'[11]Depr Exp'!B669</f>
        <v>E311 STM Str/Impv, Colstrip 1-2 Com-1</v>
      </c>
      <c r="C669" s="535" t="str">
        <f>'[11]Depr Exp'!C669</f>
        <v>403E</v>
      </c>
      <c r="D669" s="535"/>
      <c r="E669" s="536">
        <f>'[11]Depr Exp'!E669</f>
        <v>43131</v>
      </c>
      <c r="F669" s="551">
        <f>'[11]Depr Exp'!F669</f>
        <v>30924398.899999999</v>
      </c>
      <c r="G669" s="542">
        <f>'[11]Depr Exp'!G669</f>
        <v>2.6100000000000002E-2</v>
      </c>
      <c r="H669" s="552">
        <f>'[11]Depr Exp'!H669</f>
        <v>67260.570000000007</v>
      </c>
      <c r="I669" s="551">
        <f>'[11]Depr Exp'!I669</f>
        <v>30924398.899999999</v>
      </c>
      <c r="J669" s="542">
        <f>'[11]Depr Exp'!J669</f>
        <v>2.6100000000000002E-2</v>
      </c>
      <c r="K669" s="540">
        <f>'[11]Depr Exp'!K669</f>
        <v>67260.570000000007</v>
      </c>
      <c r="L669" s="552">
        <f>'[11]Depr Exp'!L669</f>
        <v>0</v>
      </c>
      <c r="M669" s="144"/>
      <c r="N669" s="144"/>
    </row>
    <row r="670" spans="1:14">
      <c r="A670" s="535" t="str">
        <f>'[11]Depr Exp'!A670</f>
        <v>E311 STM Str/Impv, Colstrip 1-2 Com</v>
      </c>
      <c r="B670" s="535" t="str">
        <f>'[11]Depr Exp'!B670</f>
        <v>E311 STM Str/Impv, Colstrip 1-2 Com-2</v>
      </c>
      <c r="C670" s="535" t="str">
        <f>'[11]Depr Exp'!C670</f>
        <v>403E</v>
      </c>
      <c r="D670" s="535"/>
      <c r="E670" s="536">
        <f>'[11]Depr Exp'!E670</f>
        <v>43159</v>
      </c>
      <c r="F670" s="551">
        <f>'[11]Depr Exp'!F670</f>
        <v>30924398.899999999</v>
      </c>
      <c r="G670" s="542">
        <f>'[11]Depr Exp'!G670</f>
        <v>2.6100000000000002E-2</v>
      </c>
      <c r="H670" s="552">
        <f>'[11]Depr Exp'!H670</f>
        <v>67260.570000000007</v>
      </c>
      <c r="I670" s="551">
        <f>'[11]Depr Exp'!I670</f>
        <v>30924398.899999999</v>
      </c>
      <c r="J670" s="542">
        <f>'[11]Depr Exp'!J670</f>
        <v>2.6100000000000002E-2</v>
      </c>
      <c r="K670" s="540">
        <f>'[11]Depr Exp'!K670</f>
        <v>67260.570000000007</v>
      </c>
      <c r="L670" s="552">
        <f>'[11]Depr Exp'!L670</f>
        <v>0</v>
      </c>
      <c r="M670" s="144"/>
      <c r="N670" s="144"/>
    </row>
    <row r="671" spans="1:14">
      <c r="A671" s="535" t="str">
        <f>'[11]Depr Exp'!A671</f>
        <v>E311 STM Str/Impv, Colstrip 1-2 Com</v>
      </c>
      <c r="B671" s="535" t="str">
        <f>'[11]Depr Exp'!B671</f>
        <v>E311 STM Str/Impv, Colstrip 1-2 Com-3</v>
      </c>
      <c r="C671" s="535" t="str">
        <f>'[11]Depr Exp'!C671</f>
        <v>403E</v>
      </c>
      <c r="D671" s="535"/>
      <c r="E671" s="536">
        <f>'[11]Depr Exp'!E671</f>
        <v>43190</v>
      </c>
      <c r="F671" s="551">
        <f>'[11]Depr Exp'!F671</f>
        <v>30924398.899999999</v>
      </c>
      <c r="G671" s="542">
        <f>'[11]Depr Exp'!G671</f>
        <v>2.6100000000000002E-2</v>
      </c>
      <c r="H671" s="552">
        <f>'[11]Depr Exp'!H671</f>
        <v>67260.570000000007</v>
      </c>
      <c r="I671" s="551">
        <f>'[11]Depr Exp'!I671</f>
        <v>30924398.899999999</v>
      </c>
      <c r="J671" s="542">
        <f>'[11]Depr Exp'!J671</f>
        <v>2.6100000000000002E-2</v>
      </c>
      <c r="K671" s="540">
        <f>'[11]Depr Exp'!K671</f>
        <v>67260.570000000007</v>
      </c>
      <c r="L671" s="552">
        <f>'[11]Depr Exp'!L671</f>
        <v>0</v>
      </c>
      <c r="M671" s="144"/>
      <c r="N671" s="144"/>
    </row>
    <row r="672" spans="1:14">
      <c r="A672" s="535" t="str">
        <f>'[11]Depr Exp'!A672</f>
        <v>E311 STM Str/Impv, Colstrip 1-2 Com</v>
      </c>
      <c r="B672" s="535" t="str">
        <f>'[11]Depr Exp'!B672</f>
        <v>E311 STM Str/Impv, Colstrip 1-2 Com-4</v>
      </c>
      <c r="C672" s="535" t="str">
        <f>'[11]Depr Exp'!C672</f>
        <v>403E</v>
      </c>
      <c r="D672" s="535"/>
      <c r="E672" s="536">
        <f>'[11]Depr Exp'!E672</f>
        <v>43220</v>
      </c>
      <c r="F672" s="551">
        <f>'[11]Depr Exp'!F672</f>
        <v>30924398.899999999</v>
      </c>
      <c r="G672" s="542">
        <f>'[11]Depr Exp'!G672</f>
        <v>2.6100000000000002E-2</v>
      </c>
      <c r="H672" s="552">
        <f>'[11]Depr Exp'!H672</f>
        <v>67260.570000000007</v>
      </c>
      <c r="I672" s="551">
        <f>'[11]Depr Exp'!I672</f>
        <v>30924398.899999999</v>
      </c>
      <c r="J672" s="542">
        <f>'[11]Depr Exp'!J672</f>
        <v>2.6100000000000002E-2</v>
      </c>
      <c r="K672" s="540">
        <f>'[11]Depr Exp'!K672</f>
        <v>67260.570000000007</v>
      </c>
      <c r="L672" s="552">
        <f>'[11]Depr Exp'!L672</f>
        <v>0</v>
      </c>
      <c r="M672" s="144"/>
      <c r="N672" s="144"/>
    </row>
    <row r="673" spans="1:14">
      <c r="A673" s="535" t="str">
        <f>'[11]Depr Exp'!A673</f>
        <v>E311 STM Str/Impv, Colstrip 1-2 Com</v>
      </c>
      <c r="B673" s="535" t="str">
        <f>'[11]Depr Exp'!B673</f>
        <v>E311 STM Str/Impv, Colstrip 1-2 Com-5</v>
      </c>
      <c r="C673" s="535" t="str">
        <f>'[11]Depr Exp'!C673</f>
        <v>403E</v>
      </c>
      <c r="D673" s="535"/>
      <c r="E673" s="536">
        <f>'[11]Depr Exp'!E673</f>
        <v>43251</v>
      </c>
      <c r="F673" s="551">
        <f>'[11]Depr Exp'!F673</f>
        <v>30924398.899999999</v>
      </c>
      <c r="G673" s="542">
        <f>'[11]Depr Exp'!G673</f>
        <v>2.6100000000000002E-2</v>
      </c>
      <c r="H673" s="552">
        <f>'[11]Depr Exp'!H673</f>
        <v>67260.570000000007</v>
      </c>
      <c r="I673" s="551">
        <f>'[11]Depr Exp'!I673</f>
        <v>30924398.899999999</v>
      </c>
      <c r="J673" s="542">
        <f>'[11]Depr Exp'!J673</f>
        <v>2.6100000000000002E-2</v>
      </c>
      <c r="K673" s="540">
        <f>'[11]Depr Exp'!K673</f>
        <v>67260.570000000007</v>
      </c>
      <c r="L673" s="552">
        <f>'[11]Depr Exp'!L673</f>
        <v>0</v>
      </c>
      <c r="M673" s="144"/>
      <c r="N673" s="144"/>
    </row>
    <row r="674" spans="1:14">
      <c r="A674" s="535" t="str">
        <f>'[11]Depr Exp'!A674</f>
        <v>E311 STM Str/Impv, Colstrip 1-2 Com</v>
      </c>
      <c r="B674" s="535" t="str">
        <f>'[11]Depr Exp'!B674</f>
        <v>E311 STM Str/Impv, Colstrip 1-2 Com-6</v>
      </c>
      <c r="C674" s="535" t="str">
        <f>'[11]Depr Exp'!C674</f>
        <v>403E</v>
      </c>
      <c r="D674" s="535"/>
      <c r="E674" s="536">
        <f>'[11]Depr Exp'!E674</f>
        <v>43281</v>
      </c>
      <c r="F674" s="551">
        <f>'[11]Depr Exp'!F674</f>
        <v>30924398.899999999</v>
      </c>
      <c r="G674" s="542">
        <f>'[11]Depr Exp'!G674</f>
        <v>2.6100000000000002E-2</v>
      </c>
      <c r="H674" s="552">
        <f>'[11]Depr Exp'!H674</f>
        <v>67260.570000000007</v>
      </c>
      <c r="I674" s="551">
        <f>'[11]Depr Exp'!I674</f>
        <v>30924398.899999999</v>
      </c>
      <c r="J674" s="542">
        <f>'[11]Depr Exp'!J674</f>
        <v>2.6100000000000002E-2</v>
      </c>
      <c r="K674" s="540">
        <f>'[11]Depr Exp'!K674</f>
        <v>67260.570000000007</v>
      </c>
      <c r="L674" s="552">
        <f>'[11]Depr Exp'!L674</f>
        <v>0</v>
      </c>
      <c r="M674" s="144"/>
      <c r="N674" s="144"/>
    </row>
    <row r="675" spans="1:14">
      <c r="A675" s="535" t="str">
        <f>'[11]Depr Exp'!A675</f>
        <v>E311 STM Str/Impv, Colstrip 1-2 Com</v>
      </c>
      <c r="B675" s="535" t="str">
        <f>'[11]Depr Exp'!B675</f>
        <v>E311 STM Str/Impv, Colstrip 1-2 Com-7</v>
      </c>
      <c r="C675" s="535" t="str">
        <f>'[11]Depr Exp'!C675</f>
        <v>403E</v>
      </c>
      <c r="D675" s="535"/>
      <c r="E675" s="536">
        <f>'[11]Depr Exp'!E675</f>
        <v>43312</v>
      </c>
      <c r="F675" s="551">
        <f>'[11]Depr Exp'!F675</f>
        <v>30924398.899999999</v>
      </c>
      <c r="G675" s="542">
        <f>'[11]Depr Exp'!G675</f>
        <v>2.6100000000000002E-2</v>
      </c>
      <c r="H675" s="552">
        <f>'[11]Depr Exp'!H675</f>
        <v>67260.570000000007</v>
      </c>
      <c r="I675" s="551">
        <f>'[11]Depr Exp'!I675</f>
        <v>30924398.899999999</v>
      </c>
      <c r="J675" s="542">
        <f>'[11]Depr Exp'!J675</f>
        <v>2.6100000000000002E-2</v>
      </c>
      <c r="K675" s="540">
        <f>'[11]Depr Exp'!K675</f>
        <v>67260.570000000007</v>
      </c>
      <c r="L675" s="552">
        <f>'[11]Depr Exp'!L675</f>
        <v>0</v>
      </c>
      <c r="M675" s="144"/>
      <c r="N675" s="144"/>
    </row>
    <row r="676" spans="1:14">
      <c r="A676" s="535" t="str">
        <f>'[11]Depr Exp'!A676</f>
        <v>E311 STM Str/Impv, Colstrip 1-2 Com</v>
      </c>
      <c r="B676" s="535" t="str">
        <f>'[11]Depr Exp'!B676</f>
        <v>E311 STM Str/Impv, Colstrip 1-2 Com-8</v>
      </c>
      <c r="C676" s="535" t="str">
        <f>'[11]Depr Exp'!C676</f>
        <v>403E</v>
      </c>
      <c r="D676" s="535"/>
      <c r="E676" s="536">
        <f>'[11]Depr Exp'!E676</f>
        <v>43343</v>
      </c>
      <c r="F676" s="551">
        <f>'[11]Depr Exp'!F676</f>
        <v>30924398.899999999</v>
      </c>
      <c r="G676" s="542">
        <f>'[11]Depr Exp'!G676</f>
        <v>2.6100000000000002E-2</v>
      </c>
      <c r="H676" s="552">
        <f>'[11]Depr Exp'!H676</f>
        <v>67260.570000000007</v>
      </c>
      <c r="I676" s="551">
        <f>'[11]Depr Exp'!I676</f>
        <v>30924398.899999999</v>
      </c>
      <c r="J676" s="542">
        <f>'[11]Depr Exp'!J676</f>
        <v>2.6100000000000002E-2</v>
      </c>
      <c r="K676" s="540">
        <f>'[11]Depr Exp'!K676</f>
        <v>67260.570000000007</v>
      </c>
      <c r="L676" s="552">
        <f>'[11]Depr Exp'!L676</f>
        <v>0</v>
      </c>
      <c r="M676" s="144"/>
      <c r="N676" s="144"/>
    </row>
    <row r="677" spans="1:14">
      <c r="A677" s="535" t="str">
        <f>'[11]Depr Exp'!A677</f>
        <v>E311 STM Str/Impv, Colstrip 1-2 Com</v>
      </c>
      <c r="B677" s="535" t="str">
        <f>'[11]Depr Exp'!B677</f>
        <v>E311 STM Str/Impv, Colstrip 1-2 Com-9</v>
      </c>
      <c r="C677" s="535" t="str">
        <f>'[11]Depr Exp'!C677</f>
        <v>403E</v>
      </c>
      <c r="D677" s="535"/>
      <c r="E677" s="536">
        <f>'[11]Depr Exp'!E677</f>
        <v>43373</v>
      </c>
      <c r="F677" s="551">
        <f>'[11]Depr Exp'!F677</f>
        <v>30924398.899999999</v>
      </c>
      <c r="G677" s="542">
        <f>'[11]Depr Exp'!G677</f>
        <v>2.6100000000000002E-2</v>
      </c>
      <c r="H677" s="552">
        <f>'[11]Depr Exp'!H677</f>
        <v>67260.570000000007</v>
      </c>
      <c r="I677" s="551">
        <f>'[11]Depr Exp'!I677</f>
        <v>30924398.899999999</v>
      </c>
      <c r="J677" s="542">
        <f>'[11]Depr Exp'!J677</f>
        <v>2.6100000000000002E-2</v>
      </c>
      <c r="K677" s="540">
        <f>'[11]Depr Exp'!K677</f>
        <v>67260.570000000007</v>
      </c>
      <c r="L677" s="552">
        <f>'[11]Depr Exp'!L677</f>
        <v>0</v>
      </c>
      <c r="M677" s="144"/>
      <c r="N677" s="144"/>
    </row>
    <row r="678" spans="1:14">
      <c r="A678" s="535" t="str">
        <f>'[11]Depr Exp'!A678</f>
        <v>E311 STM Str/Impv, Colstrip 1-2 Com</v>
      </c>
      <c r="B678" s="535" t="str">
        <f>'[11]Depr Exp'!B678</f>
        <v>E311 STM Str/Impv, Colstrip 1-2 Com-10</v>
      </c>
      <c r="C678" s="535" t="str">
        <f>'[11]Depr Exp'!C678</f>
        <v>403E</v>
      </c>
      <c r="D678" s="535"/>
      <c r="E678" s="536">
        <f>'[11]Depr Exp'!E678</f>
        <v>43404</v>
      </c>
      <c r="F678" s="551">
        <f>'[11]Depr Exp'!F678</f>
        <v>30924398.899999999</v>
      </c>
      <c r="G678" s="542">
        <f>'[11]Depr Exp'!G678</f>
        <v>2.6100000000000002E-2</v>
      </c>
      <c r="H678" s="552">
        <f>'[11]Depr Exp'!H678</f>
        <v>67260.570000000007</v>
      </c>
      <c r="I678" s="551">
        <f>'[11]Depr Exp'!I678</f>
        <v>30924398.899999999</v>
      </c>
      <c r="J678" s="542">
        <f>'[11]Depr Exp'!J678</f>
        <v>2.6100000000000002E-2</v>
      </c>
      <c r="K678" s="540">
        <f>'[11]Depr Exp'!K678</f>
        <v>67260.570000000007</v>
      </c>
      <c r="L678" s="552">
        <f>'[11]Depr Exp'!L678</f>
        <v>0</v>
      </c>
      <c r="M678" s="144"/>
      <c r="N678" s="144"/>
    </row>
    <row r="679" spans="1:14">
      <c r="A679" s="535" t="str">
        <f>'[11]Depr Exp'!A679</f>
        <v>E311 STM Str/Impv, Colstrip 1-2 Com</v>
      </c>
      <c r="B679" s="535" t="str">
        <f>'[11]Depr Exp'!B679</f>
        <v>E311 STM Str/Impv, Colstrip 1-2 Com-11</v>
      </c>
      <c r="C679" s="535" t="str">
        <f>'[11]Depr Exp'!C679</f>
        <v>403E</v>
      </c>
      <c r="D679" s="535"/>
      <c r="E679" s="536">
        <f>'[11]Depr Exp'!E679</f>
        <v>43434</v>
      </c>
      <c r="F679" s="551">
        <f>'[11]Depr Exp'!F679</f>
        <v>30924398.899999999</v>
      </c>
      <c r="G679" s="542">
        <f>'[11]Depr Exp'!G679</f>
        <v>2.6100000000000002E-2</v>
      </c>
      <c r="H679" s="552">
        <f>'[11]Depr Exp'!H679</f>
        <v>67260.570000000007</v>
      </c>
      <c r="I679" s="551">
        <f>'[11]Depr Exp'!I679</f>
        <v>30924398.899999999</v>
      </c>
      <c r="J679" s="542">
        <f>'[11]Depr Exp'!J679</f>
        <v>2.6100000000000002E-2</v>
      </c>
      <c r="K679" s="540">
        <f>'[11]Depr Exp'!K679</f>
        <v>67260.570000000007</v>
      </c>
      <c r="L679" s="552">
        <f>'[11]Depr Exp'!L679</f>
        <v>0</v>
      </c>
      <c r="M679" s="144"/>
      <c r="N679" s="144"/>
    </row>
    <row r="680" spans="1:14">
      <c r="A680" s="535" t="str">
        <f>'[11]Depr Exp'!A680</f>
        <v>E311 STM Str/Impv, Colstrip 1-2 Com</v>
      </c>
      <c r="B680" s="535" t="str">
        <f>'[11]Depr Exp'!B680</f>
        <v>E311 STM Str/Impv, Colstrip 1-2 Com-12</v>
      </c>
      <c r="C680" s="535" t="str">
        <f>'[11]Depr Exp'!C680</f>
        <v>403E</v>
      </c>
      <c r="D680" s="535"/>
      <c r="E680" s="536">
        <f>'[11]Depr Exp'!E680</f>
        <v>43465</v>
      </c>
      <c r="F680" s="551">
        <f>'[11]Depr Exp'!F680</f>
        <v>30924398.899999999</v>
      </c>
      <c r="G680" s="542">
        <f>'[11]Depr Exp'!G680</f>
        <v>2.6100000000000002E-2</v>
      </c>
      <c r="H680" s="552">
        <f>'[11]Depr Exp'!H680</f>
        <v>67260.570000000007</v>
      </c>
      <c r="I680" s="551">
        <f>'[11]Depr Exp'!I680</f>
        <v>30924398.899999999</v>
      </c>
      <c r="J680" s="542">
        <f>'[11]Depr Exp'!J680</f>
        <v>2.6100000000000002E-2</v>
      </c>
      <c r="K680" s="540">
        <f>'[11]Depr Exp'!K680</f>
        <v>67260.570000000007</v>
      </c>
      <c r="L680" s="552">
        <f>'[11]Depr Exp'!L680</f>
        <v>0</v>
      </c>
      <c r="M680" s="144"/>
      <c r="N680" s="144"/>
    </row>
    <row r="681" spans="1:14" ht="15.75" thickBot="1">
      <c r="A681" s="159" t="str">
        <f>'[11]Depr Exp'!A681</f>
        <v>E311 STM Str/Impv, Colstrip 1-2 Com Total</v>
      </c>
      <c r="B681" s="144">
        <f>'[11]Depr Exp'!B681</f>
        <v>0</v>
      </c>
      <c r="C681" s="502" t="str">
        <f>'[11]Depr Exp'!C681</f>
        <v>ESTM</v>
      </c>
      <c r="D681" s="144"/>
      <c r="E681" s="281" t="str">
        <f>'[11]Depr Exp'!E681</f>
        <v>Total</v>
      </c>
      <c r="F681" s="548">
        <f>'[11]Depr Exp'!F681</f>
        <v>0</v>
      </c>
      <c r="G681" s="305">
        <f>'[11]Depr Exp'!G681</f>
        <v>0</v>
      </c>
      <c r="H681" s="550">
        <f>'[11]Depr Exp'!H681</f>
        <v>807126.84000000032</v>
      </c>
      <c r="I681" s="548" t="e">
        <f>'[11]Depr Exp'!I681</f>
        <v>#N/A</v>
      </c>
      <c r="J681" s="305">
        <f>'[11]Depr Exp'!J681</f>
        <v>0</v>
      </c>
      <c r="K681" s="522">
        <f>'[11]Depr Exp'!K681</f>
        <v>807126.84000000032</v>
      </c>
      <c r="L681" s="550">
        <f>'[11]Depr Exp'!L681</f>
        <v>0</v>
      </c>
      <c r="M681" s="144"/>
      <c r="N681" s="144"/>
    </row>
    <row r="682" spans="1:14" ht="13.5" thickTop="1">
      <c r="A682" s="144" t="str">
        <f>'[11]Depr Exp'!A682</f>
        <v>E311 STM Str/Impv, Colstrip 2</v>
      </c>
      <c r="B682" s="144" t="str">
        <f>'[11]Depr Exp'!B682</f>
        <v>E311 STM Str/Impv, Colstrip 2-1</v>
      </c>
      <c r="C682" s="144" t="str">
        <f>'[11]Depr Exp'!C682</f>
        <v>403E</v>
      </c>
      <c r="D682" s="144"/>
      <c r="E682" s="282">
        <f>'[11]Depr Exp'!E682</f>
        <v>43131</v>
      </c>
      <c r="F682" s="548">
        <f>'[11]Depr Exp'!F682</f>
        <v>4511430.51</v>
      </c>
      <c r="G682" s="305">
        <f>'[11]Depr Exp'!G682</f>
        <v>7.4200000000000002E-2</v>
      </c>
      <c r="H682" s="549">
        <f>'[11]Depr Exp'!H682</f>
        <v>27895.68</v>
      </c>
      <c r="I682" s="548">
        <f>'[11]Depr Exp'!I682</f>
        <v>4525462.8</v>
      </c>
      <c r="J682" s="305">
        <f>'[11]Depr Exp'!J682</f>
        <v>7.4200000000000002E-2</v>
      </c>
      <c r="K682" s="373">
        <f>'[11]Depr Exp'!K682</f>
        <v>27982.44498</v>
      </c>
      <c r="L682" s="549">
        <f>'[11]Depr Exp'!L682</f>
        <v>86.76</v>
      </c>
      <c r="M682" s="144"/>
      <c r="N682" s="144"/>
    </row>
    <row r="683" spans="1:14">
      <c r="A683" s="144" t="str">
        <f>'[11]Depr Exp'!A683</f>
        <v>E311 STM Str/Impv, Colstrip 2</v>
      </c>
      <c r="B683" s="144" t="str">
        <f>'[11]Depr Exp'!B683</f>
        <v>E311 STM Str/Impv, Colstrip 2-2</v>
      </c>
      <c r="C683" s="144" t="str">
        <f>'[11]Depr Exp'!C683</f>
        <v>403E</v>
      </c>
      <c r="D683" s="144"/>
      <c r="E683" s="282">
        <f>'[11]Depr Exp'!E683</f>
        <v>43159</v>
      </c>
      <c r="F683" s="548">
        <f>'[11]Depr Exp'!F683</f>
        <v>4471411.29</v>
      </c>
      <c r="G683" s="305">
        <f>'[11]Depr Exp'!G683</f>
        <v>7.4200000000000002E-2</v>
      </c>
      <c r="H683" s="549">
        <f>'[11]Depr Exp'!H683</f>
        <v>27648.23</v>
      </c>
      <c r="I683" s="548">
        <f>'[11]Depr Exp'!I683</f>
        <v>4525462.8</v>
      </c>
      <c r="J683" s="305">
        <f>'[11]Depr Exp'!J683</f>
        <v>7.4200000000000002E-2</v>
      </c>
      <c r="K683" s="373">
        <f>'[11]Depr Exp'!K683</f>
        <v>27982.44498</v>
      </c>
      <c r="L683" s="549">
        <f>'[11]Depr Exp'!L683</f>
        <v>334.21</v>
      </c>
      <c r="M683" s="144"/>
      <c r="N683" s="144"/>
    </row>
    <row r="684" spans="1:14">
      <c r="A684" s="144" t="str">
        <f>'[11]Depr Exp'!A684</f>
        <v>E311 STM Str/Impv, Colstrip 2</v>
      </c>
      <c r="B684" s="144" t="str">
        <f>'[11]Depr Exp'!B684</f>
        <v>E311 STM Str/Impv, Colstrip 2-3</v>
      </c>
      <c r="C684" s="144" t="str">
        <f>'[11]Depr Exp'!C684</f>
        <v>403E</v>
      </c>
      <c r="D684" s="144"/>
      <c r="E684" s="282">
        <f>'[11]Depr Exp'!E684</f>
        <v>43190</v>
      </c>
      <c r="F684" s="548">
        <f>'[11]Depr Exp'!F684</f>
        <v>4471416.0199999996</v>
      </c>
      <c r="G684" s="305">
        <f>'[11]Depr Exp'!G684</f>
        <v>7.4200000000000002E-2</v>
      </c>
      <c r="H684" s="549">
        <f>'[11]Depr Exp'!H684</f>
        <v>27648.26</v>
      </c>
      <c r="I684" s="548">
        <f>'[11]Depr Exp'!I684</f>
        <v>4525462.8</v>
      </c>
      <c r="J684" s="305">
        <f>'[11]Depr Exp'!J684</f>
        <v>7.4200000000000002E-2</v>
      </c>
      <c r="K684" s="373">
        <f>'[11]Depr Exp'!K684</f>
        <v>27982.44498</v>
      </c>
      <c r="L684" s="549">
        <f>'[11]Depr Exp'!L684</f>
        <v>334.18</v>
      </c>
      <c r="M684" s="144"/>
      <c r="N684" s="144"/>
    </row>
    <row r="685" spans="1:14">
      <c r="A685" s="144" t="str">
        <f>'[11]Depr Exp'!A685</f>
        <v>E311 STM Str/Impv, Colstrip 2</v>
      </c>
      <c r="B685" s="144" t="str">
        <f>'[11]Depr Exp'!B685</f>
        <v>E311 STM Str/Impv, Colstrip 2-4</v>
      </c>
      <c r="C685" s="144" t="str">
        <f>'[11]Depr Exp'!C685</f>
        <v>403E</v>
      </c>
      <c r="D685" s="144"/>
      <c r="E685" s="282">
        <f>'[11]Depr Exp'!E685</f>
        <v>43220</v>
      </c>
      <c r="F685" s="548">
        <f>'[11]Depr Exp'!F685</f>
        <v>4471422.96</v>
      </c>
      <c r="G685" s="305">
        <f>'[11]Depr Exp'!G685</f>
        <v>7.4200000000000002E-2</v>
      </c>
      <c r="H685" s="549">
        <f>'[11]Depr Exp'!H685</f>
        <v>27648.3</v>
      </c>
      <c r="I685" s="548">
        <f>'[11]Depr Exp'!I685</f>
        <v>4525462.8</v>
      </c>
      <c r="J685" s="305">
        <f>'[11]Depr Exp'!J685</f>
        <v>7.4200000000000002E-2</v>
      </c>
      <c r="K685" s="373">
        <f>'[11]Depr Exp'!K685</f>
        <v>27982.44498</v>
      </c>
      <c r="L685" s="549">
        <f>'[11]Depr Exp'!L685</f>
        <v>334.14</v>
      </c>
      <c r="M685" s="144"/>
      <c r="N685" s="144"/>
    </row>
    <row r="686" spans="1:14">
      <c r="A686" s="144" t="str">
        <f>'[11]Depr Exp'!A686</f>
        <v>E311 STM Str/Impv, Colstrip 2</v>
      </c>
      <c r="B686" s="144" t="str">
        <f>'[11]Depr Exp'!B686</f>
        <v>E311 STM Str/Impv, Colstrip 2-5</v>
      </c>
      <c r="C686" s="144" t="str">
        <f>'[11]Depr Exp'!C686</f>
        <v>403E</v>
      </c>
      <c r="D686" s="144"/>
      <c r="E686" s="282">
        <f>'[11]Depr Exp'!E686</f>
        <v>43251</v>
      </c>
      <c r="F686" s="548">
        <f>'[11]Depr Exp'!F686</f>
        <v>4484504.99</v>
      </c>
      <c r="G686" s="305">
        <f>'[11]Depr Exp'!G686</f>
        <v>7.4200000000000002E-2</v>
      </c>
      <c r="H686" s="549">
        <f>'[11]Depr Exp'!H686</f>
        <v>27729.19</v>
      </c>
      <c r="I686" s="548">
        <f>'[11]Depr Exp'!I686</f>
        <v>4525462.8</v>
      </c>
      <c r="J686" s="305">
        <f>'[11]Depr Exp'!J686</f>
        <v>7.4200000000000002E-2</v>
      </c>
      <c r="K686" s="373">
        <f>'[11]Depr Exp'!K686</f>
        <v>27982.44498</v>
      </c>
      <c r="L686" s="549">
        <f>'[11]Depr Exp'!L686</f>
        <v>253.25</v>
      </c>
      <c r="M686" s="144"/>
      <c r="N686" s="144"/>
    </row>
    <row r="687" spans="1:14">
      <c r="A687" s="144" t="str">
        <f>'[11]Depr Exp'!A687</f>
        <v>E311 STM Str/Impv, Colstrip 2</v>
      </c>
      <c r="B687" s="144" t="str">
        <f>'[11]Depr Exp'!B687</f>
        <v>E311 STM Str/Impv, Colstrip 2-6</v>
      </c>
      <c r="C687" s="144" t="str">
        <f>'[11]Depr Exp'!C687</f>
        <v>403E</v>
      </c>
      <c r="D687" s="144"/>
      <c r="E687" s="282">
        <f>'[11]Depr Exp'!E687</f>
        <v>43281</v>
      </c>
      <c r="F687" s="548">
        <f>'[11]Depr Exp'!F687</f>
        <v>4497768.6500000004</v>
      </c>
      <c r="G687" s="305">
        <f>'[11]Depr Exp'!G687</f>
        <v>7.4200000000000002E-2</v>
      </c>
      <c r="H687" s="549">
        <f>'[11]Depr Exp'!H687</f>
        <v>27811.200000000001</v>
      </c>
      <c r="I687" s="548">
        <f>'[11]Depr Exp'!I687</f>
        <v>4525462.8</v>
      </c>
      <c r="J687" s="305">
        <f>'[11]Depr Exp'!J687</f>
        <v>7.4200000000000002E-2</v>
      </c>
      <c r="K687" s="373">
        <f>'[11]Depr Exp'!K687</f>
        <v>27982.44498</v>
      </c>
      <c r="L687" s="549">
        <f>'[11]Depr Exp'!L687</f>
        <v>171.24</v>
      </c>
      <c r="M687" s="144"/>
      <c r="N687" s="144"/>
    </row>
    <row r="688" spans="1:14">
      <c r="A688" s="144" t="str">
        <f>'[11]Depr Exp'!A688</f>
        <v>E311 STM Str/Impv, Colstrip 2</v>
      </c>
      <c r="B688" s="144" t="str">
        <f>'[11]Depr Exp'!B688</f>
        <v>E311 STM Str/Impv, Colstrip 2-7</v>
      </c>
      <c r="C688" s="144" t="str">
        <f>'[11]Depr Exp'!C688</f>
        <v>403E</v>
      </c>
      <c r="D688" s="144"/>
      <c r="E688" s="282">
        <f>'[11]Depr Exp'!E688</f>
        <v>43312</v>
      </c>
      <c r="F688" s="548">
        <f>'[11]Depr Exp'!F688</f>
        <v>4501554.05</v>
      </c>
      <c r="G688" s="305">
        <f>'[11]Depr Exp'!G688</f>
        <v>7.4200000000000002E-2</v>
      </c>
      <c r="H688" s="549">
        <f>'[11]Depr Exp'!H688</f>
        <v>27834.61</v>
      </c>
      <c r="I688" s="548">
        <f>'[11]Depr Exp'!I688</f>
        <v>4525462.8</v>
      </c>
      <c r="J688" s="305">
        <f>'[11]Depr Exp'!J688</f>
        <v>7.4200000000000002E-2</v>
      </c>
      <c r="K688" s="373">
        <f>'[11]Depr Exp'!K688</f>
        <v>27982.44498</v>
      </c>
      <c r="L688" s="549">
        <f>'[11]Depr Exp'!L688</f>
        <v>147.83000000000001</v>
      </c>
      <c r="M688" s="144"/>
      <c r="N688" s="144"/>
    </row>
    <row r="689" spans="1:14">
      <c r="A689" s="144" t="str">
        <f>'[11]Depr Exp'!A689</f>
        <v>E311 STM Str/Impv, Colstrip 2</v>
      </c>
      <c r="B689" s="144" t="str">
        <f>'[11]Depr Exp'!B689</f>
        <v>E311 STM Str/Impv, Colstrip 2-8</v>
      </c>
      <c r="C689" s="144" t="str">
        <f>'[11]Depr Exp'!C689</f>
        <v>403E</v>
      </c>
      <c r="D689" s="144"/>
      <c r="E689" s="282">
        <f>'[11]Depr Exp'!E689</f>
        <v>43343</v>
      </c>
      <c r="F689" s="548">
        <f>'[11]Depr Exp'!F689</f>
        <v>4505150.88</v>
      </c>
      <c r="G689" s="305">
        <f>'[11]Depr Exp'!G689</f>
        <v>7.4200000000000002E-2</v>
      </c>
      <c r="H689" s="549">
        <f>'[11]Depr Exp'!H689</f>
        <v>27856.85</v>
      </c>
      <c r="I689" s="548">
        <f>'[11]Depr Exp'!I689</f>
        <v>4525462.8</v>
      </c>
      <c r="J689" s="305">
        <f>'[11]Depr Exp'!J689</f>
        <v>7.4200000000000002E-2</v>
      </c>
      <c r="K689" s="373">
        <f>'[11]Depr Exp'!K689</f>
        <v>27982.44498</v>
      </c>
      <c r="L689" s="549">
        <f>'[11]Depr Exp'!L689</f>
        <v>125.59</v>
      </c>
      <c r="M689" s="144"/>
      <c r="N689" s="144"/>
    </row>
    <row r="690" spans="1:14">
      <c r="A690" s="144" t="str">
        <f>'[11]Depr Exp'!A690</f>
        <v>E311 STM Str/Impv, Colstrip 2</v>
      </c>
      <c r="B690" s="144" t="str">
        <f>'[11]Depr Exp'!B690</f>
        <v>E311 STM Str/Impv, Colstrip 2-9</v>
      </c>
      <c r="C690" s="144" t="str">
        <f>'[11]Depr Exp'!C690</f>
        <v>403E</v>
      </c>
      <c r="D690" s="144"/>
      <c r="E690" s="282">
        <f>'[11]Depr Exp'!E690</f>
        <v>43373</v>
      </c>
      <c r="F690" s="548">
        <f>'[11]Depr Exp'!F690</f>
        <v>4508107.75</v>
      </c>
      <c r="G690" s="305">
        <f>'[11]Depr Exp'!G690</f>
        <v>7.4200000000000002E-2</v>
      </c>
      <c r="H690" s="549">
        <f>'[11]Depr Exp'!H690</f>
        <v>27875.13</v>
      </c>
      <c r="I690" s="548">
        <f>'[11]Depr Exp'!I690</f>
        <v>4525462.8</v>
      </c>
      <c r="J690" s="305">
        <f>'[11]Depr Exp'!J690</f>
        <v>7.4200000000000002E-2</v>
      </c>
      <c r="K690" s="373">
        <f>'[11]Depr Exp'!K690</f>
        <v>27982.44498</v>
      </c>
      <c r="L690" s="549">
        <f>'[11]Depr Exp'!L690</f>
        <v>107.31</v>
      </c>
      <c r="M690" s="144"/>
      <c r="N690" s="144"/>
    </row>
    <row r="691" spans="1:14">
      <c r="A691" s="144" t="str">
        <f>'[11]Depr Exp'!A691</f>
        <v>E311 STM Str/Impv, Colstrip 2</v>
      </c>
      <c r="B691" s="144" t="str">
        <f>'[11]Depr Exp'!B691</f>
        <v>E311 STM Str/Impv, Colstrip 2-10</v>
      </c>
      <c r="C691" s="144" t="str">
        <f>'[11]Depr Exp'!C691</f>
        <v>403E</v>
      </c>
      <c r="D691" s="144"/>
      <c r="E691" s="282">
        <f>'[11]Depr Exp'!E691</f>
        <v>43404</v>
      </c>
      <c r="F691" s="548">
        <f>'[11]Depr Exp'!F691</f>
        <v>4512962.0599999996</v>
      </c>
      <c r="G691" s="305">
        <f>'[11]Depr Exp'!G691</f>
        <v>7.4200000000000002E-2</v>
      </c>
      <c r="H691" s="549">
        <f>'[11]Depr Exp'!H691</f>
        <v>27905.15</v>
      </c>
      <c r="I691" s="548">
        <f>'[11]Depr Exp'!I691</f>
        <v>4525462.8</v>
      </c>
      <c r="J691" s="305">
        <f>'[11]Depr Exp'!J691</f>
        <v>7.4200000000000002E-2</v>
      </c>
      <c r="K691" s="373">
        <f>'[11]Depr Exp'!K691</f>
        <v>27982.44498</v>
      </c>
      <c r="L691" s="549">
        <f>'[11]Depr Exp'!L691</f>
        <v>77.290000000000006</v>
      </c>
      <c r="M691" s="144"/>
      <c r="N691" s="144"/>
    </row>
    <row r="692" spans="1:14">
      <c r="A692" s="144" t="str">
        <f>'[11]Depr Exp'!A692</f>
        <v>E311 STM Str/Impv, Colstrip 2</v>
      </c>
      <c r="B692" s="144" t="str">
        <f>'[11]Depr Exp'!B692</f>
        <v>E311 STM Str/Impv, Colstrip 2-11</v>
      </c>
      <c r="C692" s="144" t="str">
        <f>'[11]Depr Exp'!C692</f>
        <v>403E</v>
      </c>
      <c r="D692" s="144"/>
      <c r="E692" s="282">
        <f>'[11]Depr Exp'!E692</f>
        <v>43434</v>
      </c>
      <c r="F692" s="548">
        <f>'[11]Depr Exp'!F692</f>
        <v>4522657.03</v>
      </c>
      <c r="G692" s="305">
        <f>'[11]Depr Exp'!G692</f>
        <v>7.4200000000000002E-2</v>
      </c>
      <c r="H692" s="549">
        <f>'[11]Depr Exp'!H692</f>
        <v>27965.1</v>
      </c>
      <c r="I692" s="548">
        <f>'[11]Depr Exp'!I692</f>
        <v>4525462.8</v>
      </c>
      <c r="J692" s="305">
        <f>'[11]Depr Exp'!J692</f>
        <v>7.4200000000000002E-2</v>
      </c>
      <c r="K692" s="373">
        <f>'[11]Depr Exp'!K692</f>
        <v>27982.44498</v>
      </c>
      <c r="L692" s="549">
        <f>'[11]Depr Exp'!L692</f>
        <v>17.34</v>
      </c>
      <c r="M692" s="144"/>
      <c r="N692" s="144"/>
    </row>
    <row r="693" spans="1:14">
      <c r="A693" s="144" t="str">
        <f>'[11]Depr Exp'!A693</f>
        <v>E311 STM Str/Impv, Colstrip 2</v>
      </c>
      <c r="B693" s="144" t="str">
        <f>'[11]Depr Exp'!B693</f>
        <v>E311 STM Str/Impv, Colstrip 2-12</v>
      </c>
      <c r="C693" s="144" t="str">
        <f>'[11]Depr Exp'!C693</f>
        <v>403E</v>
      </c>
      <c r="D693" s="144"/>
      <c r="E693" s="282">
        <f>'[11]Depr Exp'!E693</f>
        <v>43465</v>
      </c>
      <c r="F693" s="548">
        <f>'[11]Depr Exp'!F693</f>
        <v>4525462.8</v>
      </c>
      <c r="G693" s="305">
        <f>'[11]Depr Exp'!G693</f>
        <v>7.4200000000000002E-2</v>
      </c>
      <c r="H693" s="549">
        <f>'[11]Depr Exp'!H693</f>
        <v>27982.44</v>
      </c>
      <c r="I693" s="548">
        <f>'[11]Depr Exp'!I693</f>
        <v>4525462.8</v>
      </c>
      <c r="J693" s="305">
        <f>'[11]Depr Exp'!J693</f>
        <v>7.4200000000000002E-2</v>
      </c>
      <c r="K693" s="373">
        <f>'[11]Depr Exp'!K693</f>
        <v>27982.44498</v>
      </c>
      <c r="L693" s="549">
        <f>'[11]Depr Exp'!L693</f>
        <v>0</v>
      </c>
      <c r="M693" s="144"/>
      <c r="N693" s="144"/>
    </row>
    <row r="694" spans="1:14" ht="15.75" thickBot="1">
      <c r="A694" s="159" t="str">
        <f>'[11]Depr Exp'!A694</f>
        <v>E311 STM Str/Impv, Colstrip 2 Total</v>
      </c>
      <c r="B694" s="144">
        <f>'[11]Depr Exp'!B694</f>
        <v>0</v>
      </c>
      <c r="C694" s="502" t="str">
        <f>'[11]Depr Exp'!C694</f>
        <v>ESTM</v>
      </c>
      <c r="D694" s="144"/>
      <c r="E694" s="281" t="str">
        <f>'[11]Depr Exp'!E694</f>
        <v>Total</v>
      </c>
      <c r="F694" s="548">
        <f>'[11]Depr Exp'!F694</f>
        <v>0</v>
      </c>
      <c r="G694" s="305">
        <f>'[11]Depr Exp'!G694</f>
        <v>0</v>
      </c>
      <c r="H694" s="550">
        <f>'[11]Depr Exp'!H694</f>
        <v>333800.14</v>
      </c>
      <c r="I694" s="548">
        <f>'[11]Depr Exp'!I694</f>
        <v>0</v>
      </c>
      <c r="J694" s="305">
        <f>'[11]Depr Exp'!J694</f>
        <v>0</v>
      </c>
      <c r="K694" s="522">
        <f>'[11]Depr Exp'!K694</f>
        <v>335789.33976</v>
      </c>
      <c r="L694" s="550">
        <f>'[11]Depr Exp'!L694</f>
        <v>1989.2</v>
      </c>
      <c r="M694" s="144"/>
      <c r="N694" s="144"/>
    </row>
    <row r="695" spans="1:14" ht="13.5" thickTop="1">
      <c r="A695" s="144" t="str">
        <f>'[11]Depr Exp'!A695</f>
        <v>E311 STM Str/Impv, Colstrip 3</v>
      </c>
      <c r="B695" s="144" t="str">
        <f>'[11]Depr Exp'!B695</f>
        <v>E311 STM Str/Impv, Colstrip 3-1</v>
      </c>
      <c r="C695" s="144" t="str">
        <f>'[11]Depr Exp'!C695</f>
        <v>403E</v>
      </c>
      <c r="D695" s="144"/>
      <c r="E695" s="282">
        <f>'[11]Depr Exp'!E695</f>
        <v>43131</v>
      </c>
      <c r="F695" s="548">
        <f>'[11]Depr Exp'!F695</f>
        <v>29131107.57</v>
      </c>
      <c r="G695" s="305">
        <f>'[11]Depr Exp'!G695</f>
        <v>3.4099999999999998E-2</v>
      </c>
      <c r="H695" s="549">
        <f>'[11]Depr Exp'!H695</f>
        <v>82780.899999999994</v>
      </c>
      <c r="I695" s="548">
        <f>'[11]Depr Exp'!I695</f>
        <v>30119954.219999999</v>
      </c>
      <c r="J695" s="305">
        <f>'[11]Depr Exp'!J695</f>
        <v>3.4099999999999998E-2</v>
      </c>
      <c r="K695" s="373">
        <f>'[11]Depr Exp'!K695</f>
        <v>85590.869908499997</v>
      </c>
      <c r="L695" s="549">
        <f>'[11]Depr Exp'!L695</f>
        <v>2809.97</v>
      </c>
      <c r="M695" s="144"/>
      <c r="N695" s="144"/>
    </row>
    <row r="696" spans="1:14">
      <c r="A696" s="144" t="str">
        <f>'[11]Depr Exp'!A696</f>
        <v>E311 STM Str/Impv, Colstrip 3</v>
      </c>
      <c r="B696" s="144" t="str">
        <f>'[11]Depr Exp'!B696</f>
        <v>E311 STM Str/Impv, Colstrip 3-2</v>
      </c>
      <c r="C696" s="144" t="str">
        <f>'[11]Depr Exp'!C696</f>
        <v>403E</v>
      </c>
      <c r="D696" s="144"/>
      <c r="E696" s="282">
        <f>'[11]Depr Exp'!E696</f>
        <v>43159</v>
      </c>
      <c r="F696" s="548">
        <f>'[11]Depr Exp'!F696</f>
        <v>29125873.43</v>
      </c>
      <c r="G696" s="305">
        <f>'[11]Depr Exp'!G696</f>
        <v>3.4099999999999998E-2</v>
      </c>
      <c r="H696" s="549">
        <f>'[11]Depr Exp'!H696</f>
        <v>82766.01999999999</v>
      </c>
      <c r="I696" s="548">
        <f>'[11]Depr Exp'!I696</f>
        <v>30119954.219999999</v>
      </c>
      <c r="J696" s="305">
        <f>'[11]Depr Exp'!J696</f>
        <v>3.4099999999999998E-2</v>
      </c>
      <c r="K696" s="373">
        <f>'[11]Depr Exp'!K696</f>
        <v>85590.869908499997</v>
      </c>
      <c r="L696" s="549">
        <f>'[11]Depr Exp'!L696</f>
        <v>2824.85</v>
      </c>
      <c r="M696" s="144"/>
      <c r="N696" s="144"/>
    </row>
    <row r="697" spans="1:14">
      <c r="A697" s="144" t="str">
        <f>'[11]Depr Exp'!A697</f>
        <v>E311 STM Str/Impv, Colstrip 3</v>
      </c>
      <c r="B697" s="144" t="str">
        <f>'[11]Depr Exp'!B697</f>
        <v>E311 STM Str/Impv, Colstrip 3-3</v>
      </c>
      <c r="C697" s="144" t="str">
        <f>'[11]Depr Exp'!C697</f>
        <v>403E</v>
      </c>
      <c r="D697" s="144"/>
      <c r="E697" s="282">
        <f>'[11]Depr Exp'!E697</f>
        <v>43190</v>
      </c>
      <c r="F697" s="548">
        <f>'[11]Depr Exp'!F697</f>
        <v>29134762.27</v>
      </c>
      <c r="G697" s="305">
        <f>'[11]Depr Exp'!G697</f>
        <v>3.4099999999999998E-2</v>
      </c>
      <c r="H697" s="549">
        <f>'[11]Depr Exp'!H697</f>
        <v>82791.28</v>
      </c>
      <c r="I697" s="548">
        <f>'[11]Depr Exp'!I697</f>
        <v>30119954.219999999</v>
      </c>
      <c r="J697" s="305">
        <f>'[11]Depr Exp'!J697</f>
        <v>3.4099999999999998E-2</v>
      </c>
      <c r="K697" s="373">
        <f>'[11]Depr Exp'!K697</f>
        <v>85590.869908499997</v>
      </c>
      <c r="L697" s="549">
        <f>'[11]Depr Exp'!L697</f>
        <v>2799.59</v>
      </c>
      <c r="M697" s="144"/>
      <c r="N697" s="144"/>
    </row>
    <row r="698" spans="1:14">
      <c r="A698" s="144" t="str">
        <f>'[11]Depr Exp'!A698</f>
        <v>E311 STM Str/Impv, Colstrip 3</v>
      </c>
      <c r="B698" s="144" t="str">
        <f>'[11]Depr Exp'!B698</f>
        <v>E311 STM Str/Impv, Colstrip 3-4</v>
      </c>
      <c r="C698" s="144" t="str">
        <f>'[11]Depr Exp'!C698</f>
        <v>403E</v>
      </c>
      <c r="D698" s="144"/>
      <c r="E698" s="282">
        <f>'[11]Depr Exp'!E698</f>
        <v>43220</v>
      </c>
      <c r="F698" s="548">
        <f>'[11]Depr Exp'!F698</f>
        <v>29142946.719999999</v>
      </c>
      <c r="G698" s="305">
        <f>'[11]Depr Exp'!G698</f>
        <v>3.4099999999999998E-2</v>
      </c>
      <c r="H698" s="549">
        <f>'[11]Depr Exp'!H698</f>
        <v>82814.539999999994</v>
      </c>
      <c r="I698" s="548">
        <f>'[11]Depr Exp'!I698</f>
        <v>30119954.219999999</v>
      </c>
      <c r="J698" s="305">
        <f>'[11]Depr Exp'!J698</f>
        <v>3.4099999999999998E-2</v>
      </c>
      <c r="K698" s="373">
        <f>'[11]Depr Exp'!K698</f>
        <v>85590.869908499997</v>
      </c>
      <c r="L698" s="549">
        <f>'[11]Depr Exp'!L698</f>
        <v>2776.33</v>
      </c>
      <c r="M698" s="144"/>
      <c r="N698" s="144"/>
    </row>
    <row r="699" spans="1:14">
      <c r="A699" s="144" t="str">
        <f>'[11]Depr Exp'!A699</f>
        <v>E311 STM Str/Impv, Colstrip 3</v>
      </c>
      <c r="B699" s="144" t="str">
        <f>'[11]Depr Exp'!B699</f>
        <v>E311 STM Str/Impv, Colstrip 3-5</v>
      </c>
      <c r="C699" s="144" t="str">
        <f>'[11]Depr Exp'!C699</f>
        <v>403E</v>
      </c>
      <c r="D699" s="144"/>
      <c r="E699" s="282">
        <f>'[11]Depr Exp'!E699</f>
        <v>43251</v>
      </c>
      <c r="F699" s="548">
        <f>'[11]Depr Exp'!F699</f>
        <v>29159257.059999999</v>
      </c>
      <c r="G699" s="305">
        <f>'[11]Depr Exp'!G699</f>
        <v>3.4099999999999998E-2</v>
      </c>
      <c r="H699" s="549">
        <f>'[11]Depr Exp'!H699</f>
        <v>82860.89</v>
      </c>
      <c r="I699" s="548">
        <f>'[11]Depr Exp'!I699</f>
        <v>30119954.219999999</v>
      </c>
      <c r="J699" s="305">
        <f>'[11]Depr Exp'!J699</f>
        <v>3.4099999999999998E-2</v>
      </c>
      <c r="K699" s="373">
        <f>'[11]Depr Exp'!K699</f>
        <v>85590.869908499997</v>
      </c>
      <c r="L699" s="549">
        <f>'[11]Depr Exp'!L699</f>
        <v>2729.98</v>
      </c>
      <c r="M699" s="144"/>
      <c r="N699" s="144"/>
    </row>
    <row r="700" spans="1:14">
      <c r="A700" s="144" t="str">
        <f>'[11]Depr Exp'!A700</f>
        <v>E311 STM Str/Impv, Colstrip 3</v>
      </c>
      <c r="B700" s="144" t="str">
        <f>'[11]Depr Exp'!B700</f>
        <v>E311 STM Str/Impv, Colstrip 3-6</v>
      </c>
      <c r="C700" s="144" t="str">
        <f>'[11]Depr Exp'!C700</f>
        <v>403E</v>
      </c>
      <c r="D700" s="144"/>
      <c r="E700" s="282">
        <f>'[11]Depr Exp'!E700</f>
        <v>43281</v>
      </c>
      <c r="F700" s="548">
        <f>'[11]Depr Exp'!F700</f>
        <v>29171856.699999999</v>
      </c>
      <c r="G700" s="305">
        <f>'[11]Depr Exp'!G700</f>
        <v>3.4099999999999998E-2</v>
      </c>
      <c r="H700" s="549">
        <f>'[11]Depr Exp'!H700</f>
        <v>82896.69</v>
      </c>
      <c r="I700" s="548">
        <f>'[11]Depr Exp'!I700</f>
        <v>30119954.219999999</v>
      </c>
      <c r="J700" s="305">
        <f>'[11]Depr Exp'!J700</f>
        <v>3.4099999999999998E-2</v>
      </c>
      <c r="K700" s="373">
        <f>'[11]Depr Exp'!K700</f>
        <v>85590.869908499997</v>
      </c>
      <c r="L700" s="549">
        <f>'[11]Depr Exp'!L700</f>
        <v>2694.18</v>
      </c>
      <c r="M700" s="144"/>
      <c r="N700" s="144"/>
    </row>
    <row r="701" spans="1:14">
      <c r="A701" s="144" t="str">
        <f>'[11]Depr Exp'!A701</f>
        <v>E311 STM Str/Impv, Colstrip 3</v>
      </c>
      <c r="B701" s="144" t="str">
        <f>'[11]Depr Exp'!B701</f>
        <v>E311 STM Str/Impv, Colstrip 3-7</v>
      </c>
      <c r="C701" s="144" t="str">
        <f>'[11]Depr Exp'!C701</f>
        <v>403E</v>
      </c>
      <c r="D701" s="144"/>
      <c r="E701" s="282">
        <f>'[11]Depr Exp'!E701</f>
        <v>43312</v>
      </c>
      <c r="F701" s="548">
        <f>'[11]Depr Exp'!F701</f>
        <v>30230669.809999999</v>
      </c>
      <c r="G701" s="305">
        <f>'[11]Depr Exp'!G701</f>
        <v>3.4099999999999998E-2</v>
      </c>
      <c r="H701" s="549">
        <f>'[11]Depr Exp'!H701</f>
        <v>85905.489999999991</v>
      </c>
      <c r="I701" s="548">
        <f>'[11]Depr Exp'!I701</f>
        <v>30119954.219999999</v>
      </c>
      <c r="J701" s="305">
        <f>'[11]Depr Exp'!J701</f>
        <v>3.4099999999999998E-2</v>
      </c>
      <c r="K701" s="373">
        <f>'[11]Depr Exp'!K701</f>
        <v>85590.869908499997</v>
      </c>
      <c r="L701" s="549">
        <f>'[11]Depr Exp'!L701</f>
        <v>-314.62</v>
      </c>
      <c r="M701" s="144"/>
      <c r="N701" s="144"/>
    </row>
    <row r="702" spans="1:14">
      <c r="A702" s="144" t="str">
        <f>'[11]Depr Exp'!A702</f>
        <v>E311 STM Str/Impv, Colstrip 3</v>
      </c>
      <c r="B702" s="144" t="str">
        <f>'[11]Depr Exp'!B702</f>
        <v>E311 STM Str/Impv, Colstrip 3-8</v>
      </c>
      <c r="C702" s="144" t="str">
        <f>'[11]Depr Exp'!C702</f>
        <v>403E</v>
      </c>
      <c r="D702" s="144"/>
      <c r="E702" s="282">
        <f>'[11]Depr Exp'!E702</f>
        <v>43343</v>
      </c>
      <c r="F702" s="548">
        <f>'[11]Depr Exp'!F702</f>
        <v>30231902.420000002</v>
      </c>
      <c r="G702" s="305">
        <f>'[11]Depr Exp'!G702</f>
        <v>3.4099999999999998E-2</v>
      </c>
      <c r="H702" s="549">
        <f>'[11]Depr Exp'!H702</f>
        <v>85908.99</v>
      </c>
      <c r="I702" s="548">
        <f>'[11]Depr Exp'!I702</f>
        <v>30119954.219999999</v>
      </c>
      <c r="J702" s="305">
        <f>'[11]Depr Exp'!J702</f>
        <v>3.4099999999999998E-2</v>
      </c>
      <c r="K702" s="373">
        <f>'[11]Depr Exp'!K702</f>
        <v>85590.869908499997</v>
      </c>
      <c r="L702" s="549">
        <f>'[11]Depr Exp'!L702</f>
        <v>-318.12</v>
      </c>
      <c r="M702" s="144"/>
      <c r="N702" s="144"/>
    </row>
    <row r="703" spans="1:14">
      <c r="A703" s="144" t="str">
        <f>'[11]Depr Exp'!A703</f>
        <v>E311 STM Str/Impv, Colstrip 3</v>
      </c>
      <c r="B703" s="144" t="str">
        <f>'[11]Depr Exp'!B703</f>
        <v>E311 STM Str/Impv, Colstrip 3-9</v>
      </c>
      <c r="C703" s="144" t="str">
        <f>'[11]Depr Exp'!C703</f>
        <v>403E</v>
      </c>
      <c r="D703" s="144"/>
      <c r="E703" s="282">
        <f>'[11]Depr Exp'!E703</f>
        <v>43373</v>
      </c>
      <c r="F703" s="548">
        <f>'[11]Depr Exp'!F703</f>
        <v>30235991.5</v>
      </c>
      <c r="G703" s="305">
        <f>'[11]Depr Exp'!G703</f>
        <v>3.4099999999999998E-2</v>
      </c>
      <c r="H703" s="549">
        <f>'[11]Depr Exp'!H703</f>
        <v>85920.6</v>
      </c>
      <c r="I703" s="548">
        <f>'[11]Depr Exp'!I703</f>
        <v>30119954.219999999</v>
      </c>
      <c r="J703" s="305">
        <f>'[11]Depr Exp'!J703</f>
        <v>3.4099999999999998E-2</v>
      </c>
      <c r="K703" s="373">
        <f>'[11]Depr Exp'!K703</f>
        <v>85590.869908499997</v>
      </c>
      <c r="L703" s="549">
        <f>'[11]Depr Exp'!L703</f>
        <v>-329.73</v>
      </c>
      <c r="M703" s="144"/>
      <c r="N703" s="144"/>
    </row>
    <row r="704" spans="1:14">
      <c r="A704" s="144" t="str">
        <f>'[11]Depr Exp'!A704</f>
        <v>E311 STM Str/Impv, Colstrip 3</v>
      </c>
      <c r="B704" s="144" t="str">
        <f>'[11]Depr Exp'!B704</f>
        <v>E311 STM Str/Impv, Colstrip 3-10</v>
      </c>
      <c r="C704" s="144" t="str">
        <f>'[11]Depr Exp'!C704</f>
        <v>403E</v>
      </c>
      <c r="D704" s="144"/>
      <c r="E704" s="282">
        <f>'[11]Depr Exp'!E704</f>
        <v>43404</v>
      </c>
      <c r="F704" s="548">
        <f>'[11]Depr Exp'!F704</f>
        <v>30246323.850000001</v>
      </c>
      <c r="G704" s="305">
        <f>'[11]Depr Exp'!G704</f>
        <v>3.4099999999999998E-2</v>
      </c>
      <c r="H704" s="549">
        <f>'[11]Depr Exp'!H704</f>
        <v>85949.97</v>
      </c>
      <c r="I704" s="548">
        <f>'[11]Depr Exp'!I704</f>
        <v>30119954.219999999</v>
      </c>
      <c r="J704" s="305">
        <f>'[11]Depr Exp'!J704</f>
        <v>3.4099999999999998E-2</v>
      </c>
      <c r="K704" s="373">
        <f>'[11]Depr Exp'!K704</f>
        <v>85590.869908499997</v>
      </c>
      <c r="L704" s="549">
        <f>'[11]Depr Exp'!L704</f>
        <v>-359.1</v>
      </c>
      <c r="M704" s="144"/>
      <c r="N704" s="144"/>
    </row>
    <row r="705" spans="1:14">
      <c r="A705" s="144" t="str">
        <f>'[11]Depr Exp'!A705</f>
        <v>E311 STM Str/Impv, Colstrip 3</v>
      </c>
      <c r="B705" s="144" t="str">
        <f>'[11]Depr Exp'!B705</f>
        <v>E311 STM Str/Impv, Colstrip 3-11</v>
      </c>
      <c r="C705" s="144" t="str">
        <f>'[11]Depr Exp'!C705</f>
        <v>403E</v>
      </c>
      <c r="D705" s="144"/>
      <c r="E705" s="282">
        <f>'[11]Depr Exp'!E705</f>
        <v>43434</v>
      </c>
      <c r="F705" s="548">
        <f>'[11]Depr Exp'!F705</f>
        <v>30252736.48</v>
      </c>
      <c r="G705" s="305">
        <f>'[11]Depr Exp'!G705</f>
        <v>3.4099999999999998E-2</v>
      </c>
      <c r="H705" s="549">
        <f>'[11]Depr Exp'!H705</f>
        <v>85968.189999999988</v>
      </c>
      <c r="I705" s="548">
        <f>'[11]Depr Exp'!I705</f>
        <v>30119954.219999999</v>
      </c>
      <c r="J705" s="305">
        <f>'[11]Depr Exp'!J705</f>
        <v>3.4099999999999998E-2</v>
      </c>
      <c r="K705" s="373">
        <f>'[11]Depr Exp'!K705</f>
        <v>85590.869908499997</v>
      </c>
      <c r="L705" s="549">
        <f>'[11]Depr Exp'!L705</f>
        <v>-377.32</v>
      </c>
      <c r="M705" s="144"/>
      <c r="N705" s="144"/>
    </row>
    <row r="706" spans="1:14">
      <c r="A706" s="144" t="str">
        <f>'[11]Depr Exp'!A706</f>
        <v>E311 STM Str/Impv, Colstrip 3</v>
      </c>
      <c r="B706" s="144" t="str">
        <f>'[11]Depr Exp'!B706</f>
        <v>E311 STM Str/Impv, Colstrip 3-12</v>
      </c>
      <c r="C706" s="144" t="str">
        <f>'[11]Depr Exp'!C706</f>
        <v>403E</v>
      </c>
      <c r="D706" s="144"/>
      <c r="E706" s="282">
        <f>'[11]Depr Exp'!E706</f>
        <v>43465</v>
      </c>
      <c r="F706" s="548">
        <f>'[11]Depr Exp'!F706</f>
        <v>30119954.219999999</v>
      </c>
      <c r="G706" s="305">
        <f>'[11]Depr Exp'!G706</f>
        <v>3.4099999999999998E-2</v>
      </c>
      <c r="H706" s="549">
        <f>'[11]Depr Exp'!H706</f>
        <v>85590.87000000001</v>
      </c>
      <c r="I706" s="548">
        <f>'[11]Depr Exp'!I706</f>
        <v>30119954.219999999</v>
      </c>
      <c r="J706" s="305">
        <f>'[11]Depr Exp'!J706</f>
        <v>3.4099999999999998E-2</v>
      </c>
      <c r="K706" s="373">
        <f>'[11]Depr Exp'!K706</f>
        <v>85590.869908499997</v>
      </c>
      <c r="L706" s="549">
        <f>'[11]Depr Exp'!L706</f>
        <v>0</v>
      </c>
      <c r="M706" s="144"/>
      <c r="N706" s="144"/>
    </row>
    <row r="707" spans="1:14" ht="15.75" thickBot="1">
      <c r="A707" s="159" t="str">
        <f>'[11]Depr Exp'!A707</f>
        <v>E311 STM Str/Impv, Colstrip 3 Total</v>
      </c>
      <c r="B707" s="144">
        <f>'[11]Depr Exp'!B707</f>
        <v>0</v>
      </c>
      <c r="C707" s="502" t="str">
        <f>'[11]Depr Exp'!C707</f>
        <v>ESTM</v>
      </c>
      <c r="D707" s="144"/>
      <c r="E707" s="281" t="str">
        <f>'[11]Depr Exp'!E707</f>
        <v>Total</v>
      </c>
      <c r="F707" s="548">
        <f>'[11]Depr Exp'!F707</f>
        <v>0</v>
      </c>
      <c r="G707" s="305">
        <f>'[11]Depr Exp'!G707</f>
        <v>0</v>
      </c>
      <c r="H707" s="550">
        <f>'[11]Depr Exp'!H707</f>
        <v>1012154.4299999999</v>
      </c>
      <c r="I707" s="548">
        <f>'[11]Depr Exp'!I707</f>
        <v>0</v>
      </c>
      <c r="J707" s="305">
        <f>'[11]Depr Exp'!J707</f>
        <v>0</v>
      </c>
      <c r="K707" s="522">
        <f>'[11]Depr Exp'!K707</f>
        <v>1027090.438902</v>
      </c>
      <c r="L707" s="550">
        <f>'[11]Depr Exp'!L707</f>
        <v>14936.01</v>
      </c>
      <c r="M707" s="144"/>
      <c r="N707" s="144"/>
    </row>
    <row r="708" spans="1:14" ht="13.5" thickTop="1">
      <c r="A708" s="535" t="str">
        <f>'[11]Depr Exp'!A708</f>
        <v>E311 STM Str/Impv, Colstrip 3-4 Com</v>
      </c>
      <c r="B708" s="535" t="str">
        <f>'[11]Depr Exp'!B708</f>
        <v>E311 STM Str/Impv, Colstrip 3-4 Com-1</v>
      </c>
      <c r="C708" s="535" t="str">
        <f>'[11]Depr Exp'!C708</f>
        <v>403E</v>
      </c>
      <c r="D708" s="535"/>
      <c r="E708" s="536">
        <f>'[11]Depr Exp'!E708</f>
        <v>43131</v>
      </c>
      <c r="F708" s="551">
        <f>'[11]Depr Exp'!F708</f>
        <v>70041117.890000001</v>
      </c>
      <c r="G708" s="542">
        <f>'[11]Depr Exp'!G708</f>
        <v>3.1699999999999999E-2</v>
      </c>
      <c r="H708" s="552">
        <f>'[11]Depr Exp'!H708</f>
        <v>150601.79673451092</v>
      </c>
      <c r="I708" s="551">
        <f>'[11]Depr Exp'!I708</f>
        <v>70041117.890000001</v>
      </c>
      <c r="J708" s="542">
        <f>'[11]Depr Exp'!J708</f>
        <v>3.1699999999999999E-2</v>
      </c>
      <c r="K708" s="540">
        <f>'[11]Depr Exp'!K708</f>
        <v>150679.52267862315</v>
      </c>
      <c r="L708" s="552">
        <f>'[11]Depr Exp'!L708</f>
        <v>77.73</v>
      </c>
      <c r="M708" s="144"/>
      <c r="N708" s="144"/>
    </row>
    <row r="709" spans="1:14">
      <c r="A709" s="535" t="str">
        <f>'[11]Depr Exp'!A709</f>
        <v>E311 STM Str/Impv, Colstrip 3-4 Com</v>
      </c>
      <c r="B709" s="535" t="str">
        <f>'[11]Depr Exp'!B709</f>
        <v>E311 STM Str/Impv, Colstrip 3-4 Com-2</v>
      </c>
      <c r="C709" s="535" t="str">
        <f>'[11]Depr Exp'!C709</f>
        <v>403E</v>
      </c>
      <c r="D709" s="535"/>
      <c r="E709" s="536">
        <f>'[11]Depr Exp'!E709</f>
        <v>43159</v>
      </c>
      <c r="F709" s="551">
        <f>'[11]Depr Exp'!F709</f>
        <v>70041117.890000001</v>
      </c>
      <c r="G709" s="542">
        <f>'[11]Depr Exp'!G709</f>
        <v>3.1699999999999999E-2</v>
      </c>
      <c r="H709" s="552">
        <f>'[11]Depr Exp'!H709</f>
        <v>150817.93000807188</v>
      </c>
      <c r="I709" s="551">
        <f>'[11]Depr Exp'!I709</f>
        <v>70041117.890000001</v>
      </c>
      <c r="J709" s="542">
        <f>'[11]Depr Exp'!J709</f>
        <v>3.1699999999999999E-2</v>
      </c>
      <c r="K709" s="540">
        <f>'[11]Depr Exp'!K709</f>
        <v>150679.52267862315</v>
      </c>
      <c r="L709" s="552">
        <f>'[11]Depr Exp'!L709</f>
        <v>-138.41</v>
      </c>
      <c r="M709" s="144"/>
      <c r="N709" s="144"/>
    </row>
    <row r="710" spans="1:14">
      <c r="A710" s="535" t="str">
        <f>'[11]Depr Exp'!A710</f>
        <v>E311 STM Str/Impv, Colstrip 3-4 Com</v>
      </c>
      <c r="B710" s="535" t="str">
        <f>'[11]Depr Exp'!B710</f>
        <v>E311 STM Str/Impv, Colstrip 3-4 Com-3</v>
      </c>
      <c r="C710" s="535" t="str">
        <f>'[11]Depr Exp'!C710</f>
        <v>403E</v>
      </c>
      <c r="D710" s="535"/>
      <c r="E710" s="536">
        <f>'[11]Depr Exp'!E710</f>
        <v>43190</v>
      </c>
      <c r="F710" s="551">
        <f>'[11]Depr Exp'!F710</f>
        <v>70041117.890000001</v>
      </c>
      <c r="G710" s="542">
        <f>'[11]Depr Exp'!G710</f>
        <v>3.1699999999999999E-2</v>
      </c>
      <c r="H710" s="552">
        <f>'[11]Depr Exp'!H710</f>
        <v>150777.37892756698</v>
      </c>
      <c r="I710" s="551">
        <f>'[11]Depr Exp'!I710</f>
        <v>70041117.890000001</v>
      </c>
      <c r="J710" s="542">
        <f>'[11]Depr Exp'!J710</f>
        <v>3.1699999999999999E-2</v>
      </c>
      <c r="K710" s="540">
        <f>'[11]Depr Exp'!K710</f>
        <v>150679.52267862315</v>
      </c>
      <c r="L710" s="552">
        <f>'[11]Depr Exp'!L710</f>
        <v>-97.86</v>
      </c>
      <c r="M710" s="144"/>
      <c r="N710" s="144"/>
    </row>
    <row r="711" spans="1:14">
      <c r="A711" s="535" t="str">
        <f>'[11]Depr Exp'!A711</f>
        <v>E311 STM Str/Impv, Colstrip 3-4 Com</v>
      </c>
      <c r="B711" s="535" t="str">
        <f>'[11]Depr Exp'!B711</f>
        <v>E311 STM Str/Impv, Colstrip 3-4 Com-4</v>
      </c>
      <c r="C711" s="535" t="str">
        <f>'[11]Depr Exp'!C711</f>
        <v>403E</v>
      </c>
      <c r="D711" s="535"/>
      <c r="E711" s="536">
        <f>'[11]Depr Exp'!E711</f>
        <v>43220</v>
      </c>
      <c r="F711" s="551">
        <f>'[11]Depr Exp'!F711</f>
        <v>70041117.890000001</v>
      </c>
      <c r="G711" s="542">
        <f>'[11]Depr Exp'!G711</f>
        <v>3.1699999999999999E-2</v>
      </c>
      <c r="H711" s="552">
        <f>'[11]Depr Exp'!H711</f>
        <v>151119.93321752519</v>
      </c>
      <c r="I711" s="551">
        <f>'[11]Depr Exp'!I711</f>
        <v>70041117.890000001</v>
      </c>
      <c r="J711" s="542">
        <f>'[11]Depr Exp'!J711</f>
        <v>3.1699999999999999E-2</v>
      </c>
      <c r="K711" s="540">
        <f>'[11]Depr Exp'!K711</f>
        <v>150679.52267862315</v>
      </c>
      <c r="L711" s="552">
        <f>'[11]Depr Exp'!L711</f>
        <v>-440.41</v>
      </c>
      <c r="M711" s="144"/>
      <c r="N711" s="144"/>
    </row>
    <row r="712" spans="1:14">
      <c r="A712" s="535" t="str">
        <f>'[11]Depr Exp'!A712</f>
        <v>E311 STM Str/Impv, Colstrip 3-4 Com</v>
      </c>
      <c r="B712" s="535" t="str">
        <f>'[11]Depr Exp'!B712</f>
        <v>E311 STM Str/Impv, Colstrip 3-4 Com-5</v>
      </c>
      <c r="C712" s="535" t="str">
        <f>'[11]Depr Exp'!C712</f>
        <v>403E</v>
      </c>
      <c r="D712" s="535"/>
      <c r="E712" s="536">
        <f>'[11]Depr Exp'!E712</f>
        <v>43251</v>
      </c>
      <c r="F712" s="551">
        <f>'[11]Depr Exp'!F712</f>
        <v>70041117.890000001</v>
      </c>
      <c r="G712" s="542">
        <f>'[11]Depr Exp'!G712</f>
        <v>3.1699999999999999E-2</v>
      </c>
      <c r="H712" s="552">
        <f>'[11]Depr Exp'!H712</f>
        <v>151080.22112489282</v>
      </c>
      <c r="I712" s="551">
        <f>'[11]Depr Exp'!I712</f>
        <v>70041117.890000001</v>
      </c>
      <c r="J712" s="542">
        <f>'[11]Depr Exp'!J712</f>
        <v>3.1699999999999999E-2</v>
      </c>
      <c r="K712" s="540">
        <f>'[11]Depr Exp'!K712</f>
        <v>150679.52267862315</v>
      </c>
      <c r="L712" s="552">
        <f>'[11]Depr Exp'!L712</f>
        <v>-400.7</v>
      </c>
      <c r="M712" s="144"/>
      <c r="N712" s="144"/>
    </row>
    <row r="713" spans="1:14">
      <c r="A713" s="535" t="str">
        <f>'[11]Depr Exp'!A713</f>
        <v>E311 STM Str/Impv, Colstrip 3-4 Com</v>
      </c>
      <c r="B713" s="535" t="str">
        <f>'[11]Depr Exp'!B713</f>
        <v>E311 STM Str/Impv, Colstrip 3-4 Com-6</v>
      </c>
      <c r="C713" s="535" t="str">
        <f>'[11]Depr Exp'!C713</f>
        <v>403E</v>
      </c>
      <c r="D713" s="535"/>
      <c r="E713" s="536">
        <f>'[11]Depr Exp'!E713</f>
        <v>43281</v>
      </c>
      <c r="F713" s="551">
        <f>'[11]Depr Exp'!F713</f>
        <v>70041117.890000001</v>
      </c>
      <c r="G713" s="542">
        <f>'[11]Depr Exp'!G713</f>
        <v>3.1699999999999999E-2</v>
      </c>
      <c r="H713" s="552">
        <f>'[11]Depr Exp'!H713</f>
        <v>151040.40905624989</v>
      </c>
      <c r="I713" s="551">
        <f>'[11]Depr Exp'!I713</f>
        <v>70041117.890000001</v>
      </c>
      <c r="J713" s="542">
        <f>'[11]Depr Exp'!J713</f>
        <v>3.1699999999999999E-2</v>
      </c>
      <c r="K713" s="540">
        <f>'[11]Depr Exp'!K713</f>
        <v>150679.52267862315</v>
      </c>
      <c r="L713" s="552">
        <f>'[11]Depr Exp'!L713</f>
        <v>-360.89</v>
      </c>
      <c r="M713" s="144"/>
      <c r="N713" s="144"/>
    </row>
    <row r="714" spans="1:14">
      <c r="A714" s="535" t="str">
        <f>'[11]Depr Exp'!A714</f>
        <v>E311 STM Str/Impv, Colstrip 3-4 Com</v>
      </c>
      <c r="B714" s="535" t="str">
        <f>'[11]Depr Exp'!B714</f>
        <v>E311 STM Str/Impv, Colstrip 3-4 Com-7</v>
      </c>
      <c r="C714" s="535" t="str">
        <f>'[11]Depr Exp'!C714</f>
        <v>403E</v>
      </c>
      <c r="D714" s="535"/>
      <c r="E714" s="536">
        <f>'[11]Depr Exp'!E714</f>
        <v>43312</v>
      </c>
      <c r="F714" s="551">
        <f>'[11]Depr Exp'!F714</f>
        <v>70041117.890000001</v>
      </c>
      <c r="G714" s="542">
        <f>'[11]Depr Exp'!G714</f>
        <v>3.1699999999999999E-2</v>
      </c>
      <c r="H714" s="552">
        <f>'[11]Depr Exp'!H714</f>
        <v>151136.77106914384</v>
      </c>
      <c r="I714" s="551">
        <f>'[11]Depr Exp'!I714</f>
        <v>70041117.890000001</v>
      </c>
      <c r="J714" s="542">
        <f>'[11]Depr Exp'!J714</f>
        <v>3.1699999999999999E-2</v>
      </c>
      <c r="K714" s="540">
        <f>'[11]Depr Exp'!K714</f>
        <v>150679.52267862315</v>
      </c>
      <c r="L714" s="552">
        <f>'[11]Depr Exp'!L714</f>
        <v>-457.25</v>
      </c>
      <c r="M714" s="144"/>
      <c r="N714" s="144"/>
    </row>
    <row r="715" spans="1:14">
      <c r="A715" s="535" t="str">
        <f>'[11]Depr Exp'!A715</f>
        <v>E311 STM Str/Impv, Colstrip 3-4 Com</v>
      </c>
      <c r="B715" s="535" t="str">
        <f>'[11]Depr Exp'!B715</f>
        <v>E311 STM Str/Impv, Colstrip 3-4 Com-8</v>
      </c>
      <c r="C715" s="535" t="str">
        <f>'[11]Depr Exp'!C715</f>
        <v>403E</v>
      </c>
      <c r="D715" s="535"/>
      <c r="E715" s="536">
        <f>'[11]Depr Exp'!E715</f>
        <v>43343</v>
      </c>
      <c r="F715" s="551">
        <f>'[11]Depr Exp'!F715</f>
        <v>70041117.890000001</v>
      </c>
      <c r="G715" s="542">
        <f>'[11]Depr Exp'!G715</f>
        <v>3.1699999999999999E-2</v>
      </c>
      <c r="H715" s="552">
        <f>'[11]Depr Exp'!H715</f>
        <v>151169.50645747082</v>
      </c>
      <c r="I715" s="551">
        <f>'[11]Depr Exp'!I715</f>
        <v>70041117.890000001</v>
      </c>
      <c r="J715" s="542">
        <f>'[11]Depr Exp'!J715</f>
        <v>3.1699999999999999E-2</v>
      </c>
      <c r="K715" s="540">
        <f>'[11]Depr Exp'!K715</f>
        <v>150679.52267862315</v>
      </c>
      <c r="L715" s="552">
        <f>'[11]Depr Exp'!L715</f>
        <v>-489.98</v>
      </c>
      <c r="M715" s="144"/>
      <c r="N715" s="144"/>
    </row>
    <row r="716" spans="1:14">
      <c r="A716" s="535" t="str">
        <f>'[11]Depr Exp'!A716</f>
        <v>E311 STM Str/Impv, Colstrip 3-4 Com</v>
      </c>
      <c r="B716" s="535" t="str">
        <f>'[11]Depr Exp'!B716</f>
        <v>E311 STM Str/Impv, Colstrip 3-4 Com-9</v>
      </c>
      <c r="C716" s="535" t="str">
        <f>'[11]Depr Exp'!C716</f>
        <v>403E</v>
      </c>
      <c r="D716" s="535"/>
      <c r="E716" s="536">
        <f>'[11]Depr Exp'!E716</f>
        <v>43373</v>
      </c>
      <c r="F716" s="551">
        <f>'[11]Depr Exp'!F716</f>
        <v>70041117.890000001</v>
      </c>
      <c r="G716" s="542">
        <f>'[11]Depr Exp'!G716</f>
        <v>3.1699999999999999E-2</v>
      </c>
      <c r="H716" s="552">
        <f>'[11]Depr Exp'!H716</f>
        <v>151375.96097238647</v>
      </c>
      <c r="I716" s="551">
        <f>'[11]Depr Exp'!I716</f>
        <v>70041117.890000001</v>
      </c>
      <c r="J716" s="542">
        <f>'[11]Depr Exp'!J716</f>
        <v>3.1699999999999999E-2</v>
      </c>
      <c r="K716" s="540">
        <f>'[11]Depr Exp'!K716</f>
        <v>150679.52267862315</v>
      </c>
      <c r="L716" s="552">
        <f>'[11]Depr Exp'!L716</f>
        <v>-696.44</v>
      </c>
      <c r="M716" s="144"/>
      <c r="N716" s="144"/>
    </row>
    <row r="717" spans="1:14">
      <c r="A717" s="535" t="str">
        <f>'[11]Depr Exp'!A717</f>
        <v>E311 STM Str/Impv, Colstrip 3-4 Com</v>
      </c>
      <c r="B717" s="535" t="str">
        <f>'[11]Depr Exp'!B717</f>
        <v>E311 STM Str/Impv, Colstrip 3-4 Com-10</v>
      </c>
      <c r="C717" s="535" t="str">
        <f>'[11]Depr Exp'!C717</f>
        <v>403E</v>
      </c>
      <c r="D717" s="535"/>
      <c r="E717" s="536">
        <f>'[11]Depr Exp'!E717</f>
        <v>43404</v>
      </c>
      <c r="F717" s="551">
        <f>'[11]Depr Exp'!F717</f>
        <v>70041117.890000001</v>
      </c>
      <c r="G717" s="542">
        <f>'[11]Depr Exp'!G717</f>
        <v>3.1699999999999999E-2</v>
      </c>
      <c r="H717" s="552">
        <f>'[11]Depr Exp'!H717</f>
        <v>151501.5200334494</v>
      </c>
      <c r="I717" s="551">
        <f>'[11]Depr Exp'!I717</f>
        <v>70041117.890000001</v>
      </c>
      <c r="J717" s="542">
        <f>'[11]Depr Exp'!J717</f>
        <v>3.1699999999999999E-2</v>
      </c>
      <c r="K717" s="540">
        <f>'[11]Depr Exp'!K717</f>
        <v>150679.52267862315</v>
      </c>
      <c r="L717" s="552">
        <f>'[11]Depr Exp'!L717</f>
        <v>-822</v>
      </c>
      <c r="M717" s="144"/>
      <c r="N717" s="144"/>
    </row>
    <row r="718" spans="1:14">
      <c r="A718" s="535" t="str">
        <f>'[11]Depr Exp'!A718</f>
        <v>E311 STM Str/Impv, Colstrip 3-4 Com</v>
      </c>
      <c r="B718" s="535" t="str">
        <f>'[11]Depr Exp'!B718</f>
        <v>E311 STM Str/Impv, Colstrip 3-4 Com-11</v>
      </c>
      <c r="C718" s="535" t="str">
        <f>'[11]Depr Exp'!C718</f>
        <v>403E</v>
      </c>
      <c r="D718" s="535"/>
      <c r="E718" s="536">
        <f>'[11]Depr Exp'!E718</f>
        <v>43434</v>
      </c>
      <c r="F718" s="551">
        <f>'[11]Depr Exp'!F718</f>
        <v>70041117.890000001</v>
      </c>
      <c r="G718" s="542">
        <f>'[11]Depr Exp'!G718</f>
        <v>3.1699999999999999E-2</v>
      </c>
      <c r="H718" s="552">
        <f>'[11]Depr Exp'!H718</f>
        <v>151572.6597201082</v>
      </c>
      <c r="I718" s="551">
        <f>'[11]Depr Exp'!I718</f>
        <v>70041117.890000001</v>
      </c>
      <c r="J718" s="542">
        <f>'[11]Depr Exp'!J718</f>
        <v>3.1699999999999999E-2</v>
      </c>
      <c r="K718" s="540">
        <f>'[11]Depr Exp'!K718</f>
        <v>150679.52267862315</v>
      </c>
      <c r="L718" s="552">
        <f>'[11]Depr Exp'!L718</f>
        <v>-893.14</v>
      </c>
      <c r="M718" s="144"/>
      <c r="N718" s="144"/>
    </row>
    <row r="719" spans="1:14">
      <c r="A719" s="535" t="str">
        <f>'[11]Depr Exp'!A719</f>
        <v>E311 STM Str/Impv, Colstrip 3-4 Com</v>
      </c>
      <c r="B719" s="535" t="str">
        <f>'[11]Depr Exp'!B719</f>
        <v>E311 STM Str/Impv, Colstrip 3-4 Com-12</v>
      </c>
      <c r="C719" s="535" t="str">
        <f>'[11]Depr Exp'!C719</f>
        <v>403E</v>
      </c>
      <c r="D719" s="535"/>
      <c r="E719" s="536">
        <f>'[11]Depr Exp'!E719</f>
        <v>43465</v>
      </c>
      <c r="F719" s="551">
        <f>'[11]Depr Exp'!F719</f>
        <v>70041117.890000001</v>
      </c>
      <c r="G719" s="542">
        <f>'[11]Depr Exp'!G719</f>
        <v>3.1699999999999999E-2</v>
      </c>
      <c r="H719" s="552">
        <f>'[11]Depr Exp'!H719</f>
        <v>150679.52267862315</v>
      </c>
      <c r="I719" s="551">
        <f>'[11]Depr Exp'!I719</f>
        <v>70041117.890000001</v>
      </c>
      <c r="J719" s="542">
        <f>'[11]Depr Exp'!J719</f>
        <v>3.1699999999999999E-2</v>
      </c>
      <c r="K719" s="540">
        <f>'[11]Depr Exp'!K719</f>
        <v>150679.52267862315</v>
      </c>
      <c r="L719" s="552">
        <f>'[11]Depr Exp'!L719</f>
        <v>0</v>
      </c>
      <c r="M719" s="144"/>
      <c r="N719" s="144"/>
    </row>
    <row r="720" spans="1:14" ht="15.75" thickBot="1">
      <c r="A720" s="280" t="str">
        <f>'[11]Depr Exp'!A720</f>
        <v>E311 STM Str/Impv, Colstrip 3-4 Com Total</v>
      </c>
      <c r="B720" s="143">
        <f>'[11]Depr Exp'!B720</f>
        <v>0</v>
      </c>
      <c r="C720" s="142" t="str">
        <f>'[11]Depr Exp'!C720</f>
        <v>ESTM</v>
      </c>
      <c r="D720" s="143"/>
      <c r="E720" s="553" t="str">
        <f>'[11]Depr Exp'!E720</f>
        <v>Total</v>
      </c>
      <c r="F720" s="554">
        <f>'[11]Depr Exp'!F720</f>
        <v>0</v>
      </c>
      <c r="G720" s="555">
        <f>'[11]Depr Exp'!G720</f>
        <v>0</v>
      </c>
      <c r="H720" s="556">
        <f>'[11]Depr Exp'!H720</f>
        <v>1812873.6099999994</v>
      </c>
      <c r="I720" s="554">
        <f>'[11]Depr Exp'!I720</f>
        <v>0</v>
      </c>
      <c r="J720" s="555">
        <f>'[11]Depr Exp'!J720</f>
        <v>0</v>
      </c>
      <c r="K720" s="557">
        <f>'[11]Depr Exp'!K720</f>
        <v>1808154.2721434783</v>
      </c>
      <c r="L720" s="556">
        <f>'[11]Depr Exp'!L720</f>
        <v>-4719.34</v>
      </c>
      <c r="M720" s="144"/>
      <c r="N720" s="144"/>
    </row>
    <row r="721" spans="1:14" ht="13.5" thickTop="1">
      <c r="A721" s="535" t="str">
        <f>'[11]Depr Exp'!A721</f>
        <v>E311 STM Str/Impv, Colstrip 3-4 Com Reclass</v>
      </c>
      <c r="B721" s="535" t="str">
        <f>'[11]Depr Exp'!B721</f>
        <v>E311 STM Str/Impv, Colstrip 3-4 Com Reclass-1</v>
      </c>
      <c r="C721" s="535" t="str">
        <f>'[11]Depr Exp'!C721</f>
        <v>403E</v>
      </c>
      <c r="D721" s="535"/>
      <c r="E721" s="536">
        <f>'[11]Depr Exp'!E721</f>
        <v>43131</v>
      </c>
      <c r="F721" s="551">
        <f>'[11]Depr Exp'!F721</f>
        <v>0</v>
      </c>
      <c r="G721" s="542">
        <f>'[11]Depr Exp'!G721</f>
        <v>0</v>
      </c>
      <c r="H721" s="552">
        <f>'[11]Depr Exp'!H721</f>
        <v>-439820.17999999993</v>
      </c>
      <c r="I721" s="551">
        <f>'[11]Depr Exp'!I721</f>
        <v>0</v>
      </c>
      <c r="J721" s="542">
        <f>'[11]Depr Exp'!J721</f>
        <v>0</v>
      </c>
      <c r="K721" s="540">
        <f>'[11]Depr Exp'!K721</f>
        <v>-439244.87</v>
      </c>
      <c r="L721" s="552">
        <f>'[11]Depr Exp'!L721</f>
        <v>575.30999999999995</v>
      </c>
      <c r="M721" s="144"/>
      <c r="N721" s="144"/>
    </row>
    <row r="722" spans="1:14">
      <c r="A722" s="535" t="str">
        <f>'[11]Depr Exp'!A722</f>
        <v>E311 STM Str/Impv, Colstrip 3-4 Com Reclass</v>
      </c>
      <c r="B722" s="535" t="str">
        <f>'[11]Depr Exp'!B722</f>
        <v>E311 STM Str/Impv, Colstrip 3-4 Com Reclass-2</v>
      </c>
      <c r="C722" s="535" t="str">
        <f>'[11]Depr Exp'!C722</f>
        <v>403E</v>
      </c>
      <c r="D722" s="535"/>
      <c r="E722" s="536">
        <f>'[11]Depr Exp'!E722</f>
        <v>43159</v>
      </c>
      <c r="F722" s="551">
        <f>'[11]Depr Exp'!F722</f>
        <v>0</v>
      </c>
      <c r="G722" s="542">
        <f>'[11]Depr Exp'!G722</f>
        <v>0</v>
      </c>
      <c r="H722" s="552">
        <f>'[11]Depr Exp'!H722</f>
        <v>-438220.40999999992</v>
      </c>
      <c r="I722" s="551">
        <f>'[11]Depr Exp'!I722</f>
        <v>0</v>
      </c>
      <c r="J722" s="542">
        <f>'[11]Depr Exp'!J722</f>
        <v>0</v>
      </c>
      <c r="K722" s="540">
        <f>'[11]Depr Exp'!K722</f>
        <v>-439244.87</v>
      </c>
      <c r="L722" s="552">
        <f>'[11]Depr Exp'!L722</f>
        <v>-1024.46</v>
      </c>
      <c r="M722" s="144"/>
      <c r="N722" s="144"/>
    </row>
    <row r="723" spans="1:14">
      <c r="A723" s="535" t="str">
        <f>'[11]Depr Exp'!A723</f>
        <v>E311 STM Str/Impv, Colstrip 3-4 Com Reclass</v>
      </c>
      <c r="B723" s="535" t="str">
        <f>'[11]Depr Exp'!B723</f>
        <v>E311 STM Str/Impv, Colstrip 3-4 Com Reclass-3</v>
      </c>
      <c r="C723" s="535" t="str">
        <f>'[11]Depr Exp'!C723</f>
        <v>403E</v>
      </c>
      <c r="D723" s="535"/>
      <c r="E723" s="536">
        <f>'[11]Depr Exp'!E723</f>
        <v>43190</v>
      </c>
      <c r="F723" s="551">
        <f>'[11]Depr Exp'!F723</f>
        <v>0</v>
      </c>
      <c r="G723" s="542">
        <f>'[11]Depr Exp'!G723</f>
        <v>0</v>
      </c>
      <c r="H723" s="552">
        <f>'[11]Depr Exp'!H723</f>
        <v>-438520.55999999994</v>
      </c>
      <c r="I723" s="551">
        <f>'[11]Depr Exp'!I723</f>
        <v>0</v>
      </c>
      <c r="J723" s="542">
        <f>'[11]Depr Exp'!J723</f>
        <v>0</v>
      </c>
      <c r="K723" s="540">
        <f>'[11]Depr Exp'!K723</f>
        <v>-439244.87</v>
      </c>
      <c r="L723" s="552">
        <f>'[11]Depr Exp'!L723</f>
        <v>-724.31</v>
      </c>
      <c r="M723" s="144"/>
      <c r="N723" s="144"/>
    </row>
    <row r="724" spans="1:14">
      <c r="A724" s="535" t="str">
        <f>'[11]Depr Exp'!A724</f>
        <v>E311 STM Str/Impv, Colstrip 3-4 Com Reclass</v>
      </c>
      <c r="B724" s="535" t="str">
        <f>'[11]Depr Exp'!B724</f>
        <v>E311 STM Str/Impv, Colstrip 3-4 Com Reclass-4</v>
      </c>
      <c r="C724" s="535" t="str">
        <f>'[11]Depr Exp'!C724</f>
        <v>403E</v>
      </c>
      <c r="D724" s="535"/>
      <c r="E724" s="536">
        <f>'[11]Depr Exp'!E724</f>
        <v>43220</v>
      </c>
      <c r="F724" s="551">
        <f>'[11]Depr Exp'!F724</f>
        <v>0</v>
      </c>
      <c r="G724" s="542">
        <f>'[11]Depr Exp'!G724</f>
        <v>0</v>
      </c>
      <c r="H724" s="552">
        <f>'[11]Depr Exp'!H724</f>
        <v>-435985.04999999993</v>
      </c>
      <c r="I724" s="551">
        <f>'[11]Depr Exp'!I724</f>
        <v>0</v>
      </c>
      <c r="J724" s="542">
        <f>'[11]Depr Exp'!J724</f>
        <v>0</v>
      </c>
      <c r="K724" s="540">
        <f>'[11]Depr Exp'!K724</f>
        <v>-439244.87</v>
      </c>
      <c r="L724" s="552">
        <f>'[11]Depr Exp'!L724</f>
        <v>-3259.82</v>
      </c>
      <c r="M724" s="144"/>
      <c r="N724" s="144"/>
    </row>
    <row r="725" spans="1:14">
      <c r="A725" s="535" t="str">
        <f>'[11]Depr Exp'!A725</f>
        <v>E311 STM Str/Impv, Colstrip 3-4 Com Reclass</v>
      </c>
      <c r="B725" s="535" t="str">
        <f>'[11]Depr Exp'!B725</f>
        <v>E311 STM Str/Impv, Colstrip 3-4 Com Reclass-5</v>
      </c>
      <c r="C725" s="535" t="str">
        <f>'[11]Depr Exp'!C725</f>
        <v>403E</v>
      </c>
      <c r="D725" s="535"/>
      <c r="E725" s="536">
        <f>'[11]Depr Exp'!E725</f>
        <v>43251</v>
      </c>
      <c r="F725" s="551">
        <f>'[11]Depr Exp'!F725</f>
        <v>0</v>
      </c>
      <c r="G725" s="542">
        <f>'[11]Depr Exp'!G725</f>
        <v>0</v>
      </c>
      <c r="H725" s="552">
        <f>'[11]Depr Exp'!H725</f>
        <v>-436278.99</v>
      </c>
      <c r="I725" s="551">
        <f>'[11]Depr Exp'!I725</f>
        <v>0</v>
      </c>
      <c r="J725" s="542">
        <f>'[11]Depr Exp'!J725</f>
        <v>0</v>
      </c>
      <c r="K725" s="540">
        <f>'[11]Depr Exp'!K725</f>
        <v>-439244.87</v>
      </c>
      <c r="L725" s="552">
        <f>'[11]Depr Exp'!L725</f>
        <v>-2965.88</v>
      </c>
      <c r="M725" s="144"/>
      <c r="N725" s="144"/>
    </row>
    <row r="726" spans="1:14">
      <c r="A726" s="535" t="str">
        <f>'[11]Depr Exp'!A726</f>
        <v>E311 STM Str/Impv, Colstrip 3-4 Com Reclass</v>
      </c>
      <c r="B726" s="535" t="str">
        <f>'[11]Depr Exp'!B726</f>
        <v>E311 STM Str/Impv, Colstrip 3-4 Com Reclass-6</v>
      </c>
      <c r="C726" s="535" t="str">
        <f>'[11]Depr Exp'!C726</f>
        <v>403E</v>
      </c>
      <c r="D726" s="535"/>
      <c r="E726" s="536">
        <f>'[11]Depr Exp'!E726</f>
        <v>43281</v>
      </c>
      <c r="F726" s="551">
        <f>'[11]Depr Exp'!F726</f>
        <v>0</v>
      </c>
      <c r="G726" s="542">
        <f>'[11]Depr Exp'!G726</f>
        <v>0</v>
      </c>
      <c r="H726" s="552">
        <f>'[11]Depr Exp'!H726</f>
        <v>-436573.67</v>
      </c>
      <c r="I726" s="551">
        <f>'[11]Depr Exp'!I726</f>
        <v>0</v>
      </c>
      <c r="J726" s="542">
        <f>'[11]Depr Exp'!J726</f>
        <v>0</v>
      </c>
      <c r="K726" s="540">
        <f>'[11]Depr Exp'!K726</f>
        <v>-439244.87</v>
      </c>
      <c r="L726" s="552">
        <f>'[11]Depr Exp'!L726</f>
        <v>-2671.2</v>
      </c>
      <c r="M726" s="144"/>
      <c r="N726" s="144"/>
    </row>
    <row r="727" spans="1:14">
      <c r="A727" s="535" t="str">
        <f>'[11]Depr Exp'!A727</f>
        <v>E311 STM Str/Impv, Colstrip 3-4 Com Reclass</v>
      </c>
      <c r="B727" s="535" t="str">
        <f>'[11]Depr Exp'!B727</f>
        <v>E311 STM Str/Impv, Colstrip 3-4 Com Reclass-7</v>
      </c>
      <c r="C727" s="535" t="str">
        <f>'[11]Depr Exp'!C727</f>
        <v>403E</v>
      </c>
      <c r="D727" s="535"/>
      <c r="E727" s="536">
        <f>'[11]Depr Exp'!E727</f>
        <v>43312</v>
      </c>
      <c r="F727" s="551">
        <f>'[11]Depr Exp'!F727</f>
        <v>0</v>
      </c>
      <c r="G727" s="542">
        <f>'[11]Depr Exp'!G727</f>
        <v>0</v>
      </c>
      <c r="H727" s="552">
        <f>'[11]Depr Exp'!H727</f>
        <v>-435860.42</v>
      </c>
      <c r="I727" s="551">
        <f>'[11]Depr Exp'!I727</f>
        <v>0</v>
      </c>
      <c r="J727" s="542">
        <f>'[11]Depr Exp'!J727</f>
        <v>0</v>
      </c>
      <c r="K727" s="540">
        <f>'[11]Depr Exp'!K727</f>
        <v>-439244.87</v>
      </c>
      <c r="L727" s="552">
        <f>'[11]Depr Exp'!L727</f>
        <v>-3384.45</v>
      </c>
      <c r="M727" s="144"/>
      <c r="N727" s="144"/>
    </row>
    <row r="728" spans="1:14">
      <c r="A728" s="535" t="str">
        <f>'[11]Depr Exp'!A728</f>
        <v>E311 STM Str/Impv, Colstrip 3-4 Com Reclass</v>
      </c>
      <c r="B728" s="535" t="str">
        <f>'[11]Depr Exp'!B728</f>
        <v>E311 STM Str/Impv, Colstrip 3-4 Com Reclass-8</v>
      </c>
      <c r="C728" s="535" t="str">
        <f>'[11]Depr Exp'!C728</f>
        <v>403E</v>
      </c>
      <c r="D728" s="535"/>
      <c r="E728" s="536">
        <f>'[11]Depr Exp'!E728</f>
        <v>43343</v>
      </c>
      <c r="F728" s="551">
        <f>'[11]Depr Exp'!F728</f>
        <v>0</v>
      </c>
      <c r="G728" s="542">
        <f>'[11]Depr Exp'!G728</f>
        <v>0</v>
      </c>
      <c r="H728" s="552">
        <f>'[11]Depr Exp'!H728</f>
        <v>-435618.12</v>
      </c>
      <c r="I728" s="551">
        <f>'[11]Depr Exp'!I728</f>
        <v>0</v>
      </c>
      <c r="J728" s="542">
        <f>'[11]Depr Exp'!J728</f>
        <v>0</v>
      </c>
      <c r="K728" s="540">
        <f>'[11]Depr Exp'!K728</f>
        <v>-439244.87</v>
      </c>
      <c r="L728" s="552">
        <f>'[11]Depr Exp'!L728</f>
        <v>-3626.75</v>
      </c>
      <c r="M728" s="144"/>
      <c r="N728" s="144"/>
    </row>
    <row r="729" spans="1:14">
      <c r="A729" s="535" t="str">
        <f>'[11]Depr Exp'!A729</f>
        <v>E311 STM Str/Impv, Colstrip 3-4 Com Reclass</v>
      </c>
      <c r="B729" s="535" t="str">
        <f>'[11]Depr Exp'!B729</f>
        <v>E311 STM Str/Impv, Colstrip 3-4 Com Reclass-9</v>
      </c>
      <c r="C729" s="535" t="str">
        <f>'[11]Depr Exp'!C729</f>
        <v>403E</v>
      </c>
      <c r="D729" s="535"/>
      <c r="E729" s="536">
        <f>'[11]Depr Exp'!E729</f>
        <v>43373</v>
      </c>
      <c r="F729" s="551">
        <f>'[11]Depr Exp'!F729</f>
        <v>0</v>
      </c>
      <c r="G729" s="542">
        <f>'[11]Depr Exp'!G729</f>
        <v>0</v>
      </c>
      <c r="H729" s="552">
        <f>'[11]Depr Exp'!H729</f>
        <v>-434089.99</v>
      </c>
      <c r="I729" s="551">
        <f>'[11]Depr Exp'!I729</f>
        <v>0</v>
      </c>
      <c r="J729" s="542">
        <f>'[11]Depr Exp'!J729</f>
        <v>0</v>
      </c>
      <c r="K729" s="540">
        <f>'[11]Depr Exp'!K729</f>
        <v>-439244.87</v>
      </c>
      <c r="L729" s="552">
        <f>'[11]Depr Exp'!L729</f>
        <v>-5154.88</v>
      </c>
      <c r="M729" s="144"/>
      <c r="N729" s="144"/>
    </row>
    <row r="730" spans="1:14">
      <c r="A730" s="535" t="str">
        <f>'[11]Depr Exp'!A730</f>
        <v>E311 STM Str/Impv, Colstrip 3-4 Com Reclass</v>
      </c>
      <c r="B730" s="535" t="str">
        <f>'[11]Depr Exp'!B730</f>
        <v>E311 STM Str/Impv, Colstrip 3-4 Com Reclass-10</v>
      </c>
      <c r="C730" s="535" t="str">
        <f>'[11]Depr Exp'!C730</f>
        <v>403E</v>
      </c>
      <c r="D730" s="535"/>
      <c r="E730" s="536">
        <f>'[11]Depr Exp'!E730</f>
        <v>43404</v>
      </c>
      <c r="F730" s="551">
        <f>'[11]Depr Exp'!F730</f>
        <v>0</v>
      </c>
      <c r="G730" s="542">
        <f>'[11]Depr Exp'!G730</f>
        <v>0</v>
      </c>
      <c r="H730" s="552">
        <f>'[11]Depr Exp'!H730</f>
        <v>-433160.63</v>
      </c>
      <c r="I730" s="551">
        <f>'[11]Depr Exp'!I730</f>
        <v>0</v>
      </c>
      <c r="J730" s="542">
        <f>'[11]Depr Exp'!J730</f>
        <v>0</v>
      </c>
      <c r="K730" s="540">
        <f>'[11]Depr Exp'!K730</f>
        <v>-439244.87</v>
      </c>
      <c r="L730" s="552">
        <f>'[11]Depr Exp'!L730</f>
        <v>-6084.24</v>
      </c>
      <c r="M730" s="144"/>
      <c r="N730" s="144"/>
    </row>
    <row r="731" spans="1:14">
      <c r="A731" s="535" t="str">
        <f>'[11]Depr Exp'!A731</f>
        <v>E311 STM Str/Impv, Colstrip 3-4 Com Reclass</v>
      </c>
      <c r="B731" s="535" t="str">
        <f>'[11]Depr Exp'!B731</f>
        <v>E311 STM Str/Impv, Colstrip 3-4 Com Reclass-11</v>
      </c>
      <c r="C731" s="535" t="str">
        <f>'[11]Depr Exp'!C731</f>
        <v>403E</v>
      </c>
      <c r="D731" s="535"/>
      <c r="E731" s="536">
        <f>'[11]Depr Exp'!E731</f>
        <v>43434</v>
      </c>
      <c r="F731" s="551">
        <f>'[11]Depr Exp'!F731</f>
        <v>0</v>
      </c>
      <c r="G731" s="542">
        <f>'[11]Depr Exp'!G731</f>
        <v>0</v>
      </c>
      <c r="H731" s="552">
        <f>'[11]Depr Exp'!H731</f>
        <v>-432634.06999999995</v>
      </c>
      <c r="I731" s="551">
        <f>'[11]Depr Exp'!I731</f>
        <v>0</v>
      </c>
      <c r="J731" s="542">
        <f>'[11]Depr Exp'!J731</f>
        <v>0</v>
      </c>
      <c r="K731" s="540">
        <f>'[11]Depr Exp'!K731</f>
        <v>-439244.87</v>
      </c>
      <c r="L731" s="552">
        <f>'[11]Depr Exp'!L731</f>
        <v>-6610.8</v>
      </c>
      <c r="M731" s="144"/>
      <c r="N731" s="144"/>
    </row>
    <row r="732" spans="1:14">
      <c r="A732" s="535" t="str">
        <f>'[11]Depr Exp'!A732</f>
        <v>E311 STM Str/Impv, Colstrip 3-4 Com Reclass</v>
      </c>
      <c r="B732" s="535" t="str">
        <f>'[11]Depr Exp'!B732</f>
        <v>E311 STM Str/Impv, Colstrip 3-4 Com Reclass-12</v>
      </c>
      <c r="C732" s="535" t="str">
        <f>'[11]Depr Exp'!C732</f>
        <v>403E</v>
      </c>
      <c r="D732" s="535"/>
      <c r="E732" s="536">
        <f>'[11]Depr Exp'!E732</f>
        <v>43465</v>
      </c>
      <c r="F732" s="551">
        <f>'[11]Depr Exp'!F732</f>
        <v>0</v>
      </c>
      <c r="G732" s="542">
        <f>'[11]Depr Exp'!G732</f>
        <v>0</v>
      </c>
      <c r="H732" s="552">
        <f>'[11]Depr Exp'!H732</f>
        <v>-439244.87</v>
      </c>
      <c r="I732" s="551">
        <f>'[11]Depr Exp'!I732</f>
        <v>0</v>
      </c>
      <c r="J732" s="542">
        <f>'[11]Depr Exp'!J732</f>
        <v>0</v>
      </c>
      <c r="K732" s="540">
        <f>'[11]Depr Exp'!K732</f>
        <v>-439244.87</v>
      </c>
      <c r="L732" s="552">
        <f>'[11]Depr Exp'!L732</f>
        <v>0</v>
      </c>
      <c r="M732" s="144"/>
      <c r="N732" s="144"/>
    </row>
    <row r="733" spans="1:14" ht="15.75" thickBot="1">
      <c r="A733" s="280" t="str">
        <f>'[11]Depr Exp'!A733</f>
        <v>E311 STM Str/Impv, Colstrip 3-4 Com Total</v>
      </c>
      <c r="B733" s="143">
        <f>'[11]Depr Exp'!B733</f>
        <v>0</v>
      </c>
      <c r="C733" s="142" t="str">
        <f>'[11]Depr Exp'!C733</f>
        <v>ESTM</v>
      </c>
      <c r="D733" s="143"/>
      <c r="E733" s="553" t="str">
        <f>'[11]Depr Exp'!E733</f>
        <v>Total</v>
      </c>
      <c r="F733" s="554">
        <f>'[11]Depr Exp'!F733</f>
        <v>0</v>
      </c>
      <c r="G733" s="555">
        <f>'[11]Depr Exp'!G733</f>
        <v>0</v>
      </c>
      <c r="H733" s="556">
        <f>'[11]Depr Exp'!H733</f>
        <v>-5236006.96</v>
      </c>
      <c r="I733" s="554">
        <f>'[11]Depr Exp'!I733</f>
        <v>0</v>
      </c>
      <c r="J733" s="555">
        <f>'[11]Depr Exp'!J733</f>
        <v>0</v>
      </c>
      <c r="K733" s="557">
        <f>'[11]Depr Exp'!K733</f>
        <v>-5270938.4400000004</v>
      </c>
      <c r="L733" s="556">
        <f>'[11]Depr Exp'!L733</f>
        <v>-34931.480000000003</v>
      </c>
      <c r="M733" s="144"/>
      <c r="N733" s="144"/>
    </row>
    <row r="734" spans="1:14" ht="13.5" thickTop="1">
      <c r="A734" s="144" t="str">
        <f>'[11]Depr Exp'!A734</f>
        <v>E311 STM Str/Impv, Colstrip 4</v>
      </c>
      <c r="B734" s="144" t="str">
        <f>'[11]Depr Exp'!B734</f>
        <v>E311 STM Str/Impv, Colstrip 4-1</v>
      </c>
      <c r="C734" s="144" t="str">
        <f>'[11]Depr Exp'!C734</f>
        <v>403E</v>
      </c>
      <c r="D734" s="144"/>
      <c r="E734" s="282">
        <f>'[11]Depr Exp'!E734</f>
        <v>43131</v>
      </c>
      <c r="F734" s="548">
        <f>'[11]Depr Exp'!F734</f>
        <v>27955008.539999999</v>
      </c>
      <c r="G734" s="305">
        <f>'[11]Depr Exp'!G734</f>
        <v>3.6799999999999999E-2</v>
      </c>
      <c r="H734" s="549">
        <f>'[11]Depr Exp'!H734</f>
        <v>85728.700000000012</v>
      </c>
      <c r="I734" s="548">
        <f>'[11]Depr Exp'!I734</f>
        <v>28076044.260000002</v>
      </c>
      <c r="J734" s="305">
        <f>'[11]Depr Exp'!J734</f>
        <v>3.6799999999999999E-2</v>
      </c>
      <c r="K734" s="373">
        <f>'[11]Depr Exp'!K734</f>
        <v>86099.869064000013</v>
      </c>
      <c r="L734" s="549">
        <f>'[11]Depr Exp'!L734</f>
        <v>371.17</v>
      </c>
      <c r="M734" s="144"/>
      <c r="N734" s="144"/>
    </row>
    <row r="735" spans="1:14">
      <c r="A735" s="144" t="str">
        <f>'[11]Depr Exp'!A735</f>
        <v>E311 STM Str/Impv, Colstrip 4</v>
      </c>
      <c r="B735" s="144" t="str">
        <f>'[11]Depr Exp'!B735</f>
        <v>E311 STM Str/Impv, Colstrip 4-2</v>
      </c>
      <c r="C735" s="144" t="str">
        <f>'[11]Depr Exp'!C735</f>
        <v>403E</v>
      </c>
      <c r="D735" s="144"/>
      <c r="E735" s="282">
        <f>'[11]Depr Exp'!E735</f>
        <v>43159</v>
      </c>
      <c r="F735" s="548">
        <f>'[11]Depr Exp'!F735</f>
        <v>27909740.960000001</v>
      </c>
      <c r="G735" s="305">
        <f>'[11]Depr Exp'!G735</f>
        <v>3.6799999999999999E-2</v>
      </c>
      <c r="H735" s="549">
        <f>'[11]Depr Exp'!H735</f>
        <v>85589.87</v>
      </c>
      <c r="I735" s="548">
        <f>'[11]Depr Exp'!I735</f>
        <v>28076044.260000002</v>
      </c>
      <c r="J735" s="305">
        <f>'[11]Depr Exp'!J735</f>
        <v>3.6799999999999999E-2</v>
      </c>
      <c r="K735" s="373">
        <f>'[11]Depr Exp'!K735</f>
        <v>86099.869064000013</v>
      </c>
      <c r="L735" s="549">
        <f>'[11]Depr Exp'!L735</f>
        <v>510</v>
      </c>
      <c r="M735" s="144"/>
      <c r="N735" s="144"/>
    </row>
    <row r="736" spans="1:14">
      <c r="A736" s="144" t="str">
        <f>'[11]Depr Exp'!A736</f>
        <v>E311 STM Str/Impv, Colstrip 4</v>
      </c>
      <c r="B736" s="144" t="str">
        <f>'[11]Depr Exp'!B736</f>
        <v>E311 STM Str/Impv, Colstrip 4-3</v>
      </c>
      <c r="C736" s="144" t="str">
        <f>'[11]Depr Exp'!C736</f>
        <v>403E</v>
      </c>
      <c r="D736" s="144"/>
      <c r="E736" s="282">
        <f>'[11]Depr Exp'!E736</f>
        <v>43190</v>
      </c>
      <c r="F736" s="548">
        <f>'[11]Depr Exp'!F736</f>
        <v>27918639.960000001</v>
      </c>
      <c r="G736" s="305">
        <f>'[11]Depr Exp'!G736</f>
        <v>3.6799999999999999E-2</v>
      </c>
      <c r="H736" s="549">
        <f>'[11]Depr Exp'!H736</f>
        <v>85617.17</v>
      </c>
      <c r="I736" s="548">
        <f>'[11]Depr Exp'!I736</f>
        <v>28076044.260000002</v>
      </c>
      <c r="J736" s="305">
        <f>'[11]Depr Exp'!J736</f>
        <v>3.6799999999999999E-2</v>
      </c>
      <c r="K736" s="373">
        <f>'[11]Depr Exp'!K736</f>
        <v>86099.869064000013</v>
      </c>
      <c r="L736" s="549">
        <f>'[11]Depr Exp'!L736</f>
        <v>482.7</v>
      </c>
      <c r="M736" s="144"/>
      <c r="N736" s="144"/>
    </row>
    <row r="737" spans="1:14">
      <c r="A737" s="144" t="str">
        <f>'[11]Depr Exp'!A737</f>
        <v>E311 STM Str/Impv, Colstrip 4</v>
      </c>
      <c r="B737" s="144" t="str">
        <f>'[11]Depr Exp'!B737</f>
        <v>E311 STM Str/Impv, Colstrip 4-4</v>
      </c>
      <c r="C737" s="144" t="str">
        <f>'[11]Depr Exp'!C737</f>
        <v>403E</v>
      </c>
      <c r="D737" s="144"/>
      <c r="E737" s="282">
        <f>'[11]Depr Exp'!E737</f>
        <v>43220</v>
      </c>
      <c r="F737" s="548">
        <f>'[11]Depr Exp'!F737</f>
        <v>27926996.800000001</v>
      </c>
      <c r="G737" s="305">
        <f>'[11]Depr Exp'!G737</f>
        <v>3.6799999999999999E-2</v>
      </c>
      <c r="H737" s="549">
        <f>'[11]Depr Exp'!H737</f>
        <v>85642.79</v>
      </c>
      <c r="I737" s="548">
        <f>'[11]Depr Exp'!I737</f>
        <v>28076044.260000002</v>
      </c>
      <c r="J737" s="305">
        <f>'[11]Depr Exp'!J737</f>
        <v>3.6799999999999999E-2</v>
      </c>
      <c r="K737" s="373">
        <f>'[11]Depr Exp'!K737</f>
        <v>86099.869064000013</v>
      </c>
      <c r="L737" s="549">
        <f>'[11]Depr Exp'!L737</f>
        <v>457.08</v>
      </c>
      <c r="M737" s="144"/>
      <c r="N737" s="144"/>
    </row>
    <row r="738" spans="1:14">
      <c r="A738" s="144" t="str">
        <f>'[11]Depr Exp'!A738</f>
        <v>E311 STM Str/Impv, Colstrip 4</v>
      </c>
      <c r="B738" s="144" t="str">
        <f>'[11]Depr Exp'!B738</f>
        <v>E311 STM Str/Impv, Colstrip 4-5</v>
      </c>
      <c r="C738" s="144" t="str">
        <f>'[11]Depr Exp'!C738</f>
        <v>403E</v>
      </c>
      <c r="D738" s="144"/>
      <c r="E738" s="282">
        <f>'[11]Depr Exp'!E738</f>
        <v>43251</v>
      </c>
      <c r="F738" s="548">
        <f>'[11]Depr Exp'!F738</f>
        <v>27963130.739999998</v>
      </c>
      <c r="G738" s="305">
        <f>'[11]Depr Exp'!G738</f>
        <v>3.6799999999999999E-2</v>
      </c>
      <c r="H738" s="549">
        <f>'[11]Depr Exp'!H738</f>
        <v>85753.600000000006</v>
      </c>
      <c r="I738" s="548">
        <f>'[11]Depr Exp'!I738</f>
        <v>28076044.260000002</v>
      </c>
      <c r="J738" s="305">
        <f>'[11]Depr Exp'!J738</f>
        <v>3.6799999999999999E-2</v>
      </c>
      <c r="K738" s="373">
        <f>'[11]Depr Exp'!K738</f>
        <v>86099.869064000013</v>
      </c>
      <c r="L738" s="549">
        <f>'[11]Depr Exp'!L738</f>
        <v>346.27</v>
      </c>
      <c r="M738" s="144"/>
      <c r="N738" s="144"/>
    </row>
    <row r="739" spans="1:14">
      <c r="A739" s="144" t="str">
        <f>'[11]Depr Exp'!A739</f>
        <v>E311 STM Str/Impv, Colstrip 4</v>
      </c>
      <c r="B739" s="144" t="str">
        <f>'[11]Depr Exp'!B739</f>
        <v>E311 STM Str/Impv, Colstrip 4-6</v>
      </c>
      <c r="C739" s="144" t="str">
        <f>'[11]Depr Exp'!C739</f>
        <v>403E</v>
      </c>
      <c r="D739" s="144"/>
      <c r="E739" s="282">
        <f>'[11]Depr Exp'!E739</f>
        <v>43281</v>
      </c>
      <c r="F739" s="548">
        <f>'[11]Depr Exp'!F739</f>
        <v>27995381.579999998</v>
      </c>
      <c r="G739" s="305">
        <f>'[11]Depr Exp'!G739</f>
        <v>3.6799999999999999E-2</v>
      </c>
      <c r="H739" s="549">
        <f>'[11]Depr Exp'!H739</f>
        <v>85852.5</v>
      </c>
      <c r="I739" s="548">
        <f>'[11]Depr Exp'!I739</f>
        <v>28076044.260000002</v>
      </c>
      <c r="J739" s="305">
        <f>'[11]Depr Exp'!J739</f>
        <v>3.6799999999999999E-2</v>
      </c>
      <c r="K739" s="373">
        <f>'[11]Depr Exp'!K739</f>
        <v>86099.869064000013</v>
      </c>
      <c r="L739" s="549">
        <f>'[11]Depr Exp'!L739</f>
        <v>247.37</v>
      </c>
      <c r="M739" s="144"/>
      <c r="N739" s="144"/>
    </row>
    <row r="740" spans="1:14">
      <c r="A740" s="144" t="str">
        <f>'[11]Depr Exp'!A740</f>
        <v>E311 STM Str/Impv, Colstrip 4</v>
      </c>
      <c r="B740" s="144" t="str">
        <f>'[11]Depr Exp'!B740</f>
        <v>E311 STM Str/Impv, Colstrip 4-7</v>
      </c>
      <c r="C740" s="144" t="str">
        <f>'[11]Depr Exp'!C740</f>
        <v>403E</v>
      </c>
      <c r="D740" s="144"/>
      <c r="E740" s="282">
        <f>'[11]Depr Exp'!E740</f>
        <v>43312</v>
      </c>
      <c r="F740" s="548">
        <f>'[11]Depr Exp'!F740</f>
        <v>28001194.23</v>
      </c>
      <c r="G740" s="305">
        <f>'[11]Depr Exp'!G740</f>
        <v>3.6799999999999999E-2</v>
      </c>
      <c r="H740" s="549">
        <f>'[11]Depr Exp'!H740</f>
        <v>85870.33</v>
      </c>
      <c r="I740" s="548">
        <f>'[11]Depr Exp'!I740</f>
        <v>28076044.260000002</v>
      </c>
      <c r="J740" s="305">
        <f>'[11]Depr Exp'!J740</f>
        <v>3.6799999999999999E-2</v>
      </c>
      <c r="K740" s="373">
        <f>'[11]Depr Exp'!K740</f>
        <v>86099.869064000013</v>
      </c>
      <c r="L740" s="549">
        <f>'[11]Depr Exp'!L740</f>
        <v>229.54</v>
      </c>
      <c r="M740" s="144"/>
      <c r="N740" s="144"/>
    </row>
    <row r="741" spans="1:14">
      <c r="A741" s="144" t="str">
        <f>'[11]Depr Exp'!A741</f>
        <v>E311 STM Str/Impv, Colstrip 4</v>
      </c>
      <c r="B741" s="144" t="str">
        <f>'[11]Depr Exp'!B741</f>
        <v>E311 STM Str/Impv, Colstrip 4-8</v>
      </c>
      <c r="C741" s="144" t="str">
        <f>'[11]Depr Exp'!C741</f>
        <v>403E</v>
      </c>
      <c r="D741" s="144"/>
      <c r="E741" s="282">
        <f>'[11]Depr Exp'!E741</f>
        <v>43343</v>
      </c>
      <c r="F741" s="548">
        <f>'[11]Depr Exp'!F741</f>
        <v>28006937.82</v>
      </c>
      <c r="G741" s="305">
        <f>'[11]Depr Exp'!G741</f>
        <v>3.6799999999999999E-2</v>
      </c>
      <c r="H741" s="549">
        <f>'[11]Depr Exp'!H741</f>
        <v>85887.94</v>
      </c>
      <c r="I741" s="548">
        <f>'[11]Depr Exp'!I741</f>
        <v>28076044.260000002</v>
      </c>
      <c r="J741" s="305">
        <f>'[11]Depr Exp'!J741</f>
        <v>3.6799999999999999E-2</v>
      </c>
      <c r="K741" s="373">
        <f>'[11]Depr Exp'!K741</f>
        <v>86099.869064000013</v>
      </c>
      <c r="L741" s="549">
        <f>'[11]Depr Exp'!L741</f>
        <v>211.93</v>
      </c>
      <c r="M741" s="144"/>
      <c r="N741" s="144"/>
    </row>
    <row r="742" spans="1:14">
      <c r="A742" s="144" t="str">
        <f>'[11]Depr Exp'!A742</f>
        <v>E311 STM Str/Impv, Colstrip 4</v>
      </c>
      <c r="B742" s="144" t="str">
        <f>'[11]Depr Exp'!B742</f>
        <v>E311 STM Str/Impv, Colstrip 4-9</v>
      </c>
      <c r="C742" s="144" t="str">
        <f>'[11]Depr Exp'!C742</f>
        <v>403E</v>
      </c>
      <c r="D742" s="144"/>
      <c r="E742" s="282">
        <f>'[11]Depr Exp'!E742</f>
        <v>43373</v>
      </c>
      <c r="F742" s="548">
        <f>'[11]Depr Exp'!F742</f>
        <v>28011026.899999999</v>
      </c>
      <c r="G742" s="305">
        <f>'[11]Depr Exp'!G742</f>
        <v>3.6799999999999999E-2</v>
      </c>
      <c r="H742" s="549">
        <f>'[11]Depr Exp'!H742</f>
        <v>85900.479999999996</v>
      </c>
      <c r="I742" s="548">
        <f>'[11]Depr Exp'!I742</f>
        <v>28076044.260000002</v>
      </c>
      <c r="J742" s="305">
        <f>'[11]Depr Exp'!J742</f>
        <v>3.6799999999999999E-2</v>
      </c>
      <c r="K742" s="373">
        <f>'[11]Depr Exp'!K742</f>
        <v>86099.869064000013</v>
      </c>
      <c r="L742" s="549">
        <f>'[11]Depr Exp'!L742</f>
        <v>199.39</v>
      </c>
      <c r="M742" s="144"/>
      <c r="N742" s="144"/>
    </row>
    <row r="743" spans="1:14">
      <c r="A743" s="144" t="str">
        <f>'[11]Depr Exp'!A743</f>
        <v>E311 STM Str/Impv, Colstrip 4</v>
      </c>
      <c r="B743" s="144" t="str">
        <f>'[11]Depr Exp'!B743</f>
        <v>E311 STM Str/Impv, Colstrip 4-10</v>
      </c>
      <c r="C743" s="144" t="str">
        <f>'[11]Depr Exp'!C743</f>
        <v>403E</v>
      </c>
      <c r="D743" s="144"/>
      <c r="E743" s="282">
        <f>'[11]Depr Exp'!E743</f>
        <v>43404</v>
      </c>
      <c r="F743" s="548">
        <f>'[11]Depr Exp'!F743</f>
        <v>28021359.260000002</v>
      </c>
      <c r="G743" s="305">
        <f>'[11]Depr Exp'!G743</f>
        <v>3.6799999999999999E-2</v>
      </c>
      <c r="H743" s="549">
        <f>'[11]Depr Exp'!H743</f>
        <v>85932.159999999989</v>
      </c>
      <c r="I743" s="548">
        <f>'[11]Depr Exp'!I743</f>
        <v>28076044.260000002</v>
      </c>
      <c r="J743" s="305">
        <f>'[11]Depr Exp'!J743</f>
        <v>3.6799999999999999E-2</v>
      </c>
      <c r="K743" s="373">
        <f>'[11]Depr Exp'!K743</f>
        <v>86099.869064000013</v>
      </c>
      <c r="L743" s="549">
        <f>'[11]Depr Exp'!L743</f>
        <v>167.71</v>
      </c>
      <c r="M743" s="144"/>
      <c r="N743" s="144"/>
    </row>
    <row r="744" spans="1:14">
      <c r="A744" s="144" t="str">
        <f>'[11]Depr Exp'!A744</f>
        <v>E311 STM Str/Impv, Colstrip 4</v>
      </c>
      <c r="B744" s="144" t="str">
        <f>'[11]Depr Exp'!B744</f>
        <v>E311 STM Str/Impv, Colstrip 4-11</v>
      </c>
      <c r="C744" s="144" t="str">
        <f>'[11]Depr Exp'!C744</f>
        <v>403E</v>
      </c>
      <c r="D744" s="144"/>
      <c r="E744" s="282">
        <f>'[11]Depr Exp'!E744</f>
        <v>43434</v>
      </c>
      <c r="F744" s="548">
        <f>'[11]Depr Exp'!F744</f>
        <v>28027771.879999999</v>
      </c>
      <c r="G744" s="305">
        <f>'[11]Depr Exp'!G744</f>
        <v>3.6799999999999999E-2</v>
      </c>
      <c r="H744" s="549">
        <f>'[11]Depr Exp'!H744</f>
        <v>85951.84</v>
      </c>
      <c r="I744" s="548">
        <f>'[11]Depr Exp'!I744</f>
        <v>28076044.260000002</v>
      </c>
      <c r="J744" s="305">
        <f>'[11]Depr Exp'!J744</f>
        <v>3.6799999999999999E-2</v>
      </c>
      <c r="K744" s="373">
        <f>'[11]Depr Exp'!K744</f>
        <v>86099.869064000013</v>
      </c>
      <c r="L744" s="549">
        <f>'[11]Depr Exp'!L744</f>
        <v>148.03</v>
      </c>
      <c r="M744" s="144"/>
      <c r="N744" s="144"/>
    </row>
    <row r="745" spans="1:14">
      <c r="A745" s="144" t="str">
        <f>'[11]Depr Exp'!A745</f>
        <v>E311 STM Str/Impv, Colstrip 4</v>
      </c>
      <c r="B745" s="144" t="str">
        <f>'[11]Depr Exp'!B745</f>
        <v>E311 STM Str/Impv, Colstrip 4-12</v>
      </c>
      <c r="C745" s="144" t="str">
        <f>'[11]Depr Exp'!C745</f>
        <v>403E</v>
      </c>
      <c r="D745" s="144"/>
      <c r="E745" s="282">
        <f>'[11]Depr Exp'!E745</f>
        <v>43465</v>
      </c>
      <c r="F745" s="548">
        <f>'[11]Depr Exp'!F745</f>
        <v>28076044.260000002</v>
      </c>
      <c r="G745" s="305">
        <f>'[11]Depr Exp'!G745</f>
        <v>3.6799999999999999E-2</v>
      </c>
      <c r="H745" s="549">
        <f>'[11]Depr Exp'!H745</f>
        <v>86099.87000000001</v>
      </c>
      <c r="I745" s="548">
        <f>'[11]Depr Exp'!I745</f>
        <v>28076044.260000002</v>
      </c>
      <c r="J745" s="305">
        <f>'[11]Depr Exp'!J745</f>
        <v>3.6799999999999999E-2</v>
      </c>
      <c r="K745" s="373">
        <f>'[11]Depr Exp'!K745</f>
        <v>86099.869064000013</v>
      </c>
      <c r="L745" s="549">
        <f>'[11]Depr Exp'!L745</f>
        <v>0</v>
      </c>
      <c r="M745" s="144"/>
      <c r="N745" s="144"/>
    </row>
    <row r="746" spans="1:14" ht="15.75" thickBot="1">
      <c r="A746" s="159" t="str">
        <f>'[11]Depr Exp'!A746</f>
        <v>E311 STM Str/Impv, Colstrip 4 Total</v>
      </c>
      <c r="B746" s="144">
        <f>'[11]Depr Exp'!B746</f>
        <v>0</v>
      </c>
      <c r="C746" s="502" t="str">
        <f>'[11]Depr Exp'!C746</f>
        <v>ESTM</v>
      </c>
      <c r="D746" s="144"/>
      <c r="E746" s="281" t="str">
        <f>'[11]Depr Exp'!E746</f>
        <v>Total</v>
      </c>
      <c r="F746" s="548">
        <f>'[11]Depr Exp'!F746</f>
        <v>0</v>
      </c>
      <c r="G746" s="305">
        <f>'[11]Depr Exp'!G746</f>
        <v>0</v>
      </c>
      <c r="H746" s="550">
        <f>'[11]Depr Exp'!H746</f>
        <v>1029827.2499999999</v>
      </c>
      <c r="I746" s="548">
        <f>'[11]Depr Exp'!I746</f>
        <v>0</v>
      </c>
      <c r="J746" s="305">
        <f>'[11]Depr Exp'!J746</f>
        <v>0</v>
      </c>
      <c r="K746" s="522">
        <f>'[11]Depr Exp'!K746</f>
        <v>1033198.428768</v>
      </c>
      <c r="L746" s="550">
        <f>'[11]Depr Exp'!L746</f>
        <v>3371.18</v>
      </c>
      <c r="M746" s="144"/>
      <c r="N746" s="144"/>
    </row>
    <row r="747" spans="1:14" ht="13.5" thickTop="1">
      <c r="A747" s="144" t="str">
        <f>'[11]Depr Exp'!A747</f>
        <v>E311 STM Str/Impv, Ferndale</v>
      </c>
      <c r="B747" s="144" t="str">
        <f>'[11]Depr Exp'!B747</f>
        <v>E311 STM Str/Impv, Ferndale-1</v>
      </c>
      <c r="C747" s="144" t="str">
        <f>'[11]Depr Exp'!C747</f>
        <v>403E</v>
      </c>
      <c r="D747" s="144"/>
      <c r="E747" s="282">
        <f>'[11]Depr Exp'!E747</f>
        <v>43131</v>
      </c>
      <c r="F747" s="548">
        <f>'[11]Depr Exp'!F747</f>
        <v>608933.94999999995</v>
      </c>
      <c r="G747" s="305">
        <f>'[11]Depr Exp'!G747</f>
        <v>2.3300000000000001E-2</v>
      </c>
      <c r="H747" s="549">
        <f>'[11]Depr Exp'!H747</f>
        <v>1182.3499999999999</v>
      </c>
      <c r="I747" s="548">
        <f>'[11]Depr Exp'!I747</f>
        <v>608933.94999999995</v>
      </c>
      <c r="J747" s="305">
        <f>'[11]Depr Exp'!J747</f>
        <v>2.3300000000000001E-2</v>
      </c>
      <c r="K747" s="373">
        <f>'[11]Depr Exp'!K747</f>
        <v>1182.3467529166667</v>
      </c>
      <c r="L747" s="549">
        <f>'[11]Depr Exp'!L747</f>
        <v>0</v>
      </c>
      <c r="M747" s="144"/>
      <c r="N747" s="144"/>
    </row>
    <row r="748" spans="1:14">
      <c r="A748" s="144" t="str">
        <f>'[11]Depr Exp'!A748</f>
        <v>E311 STM Str/Impv, Ferndale</v>
      </c>
      <c r="B748" s="144" t="str">
        <f>'[11]Depr Exp'!B748</f>
        <v>E311 STM Str/Impv, Ferndale-2</v>
      </c>
      <c r="C748" s="144" t="str">
        <f>'[11]Depr Exp'!C748</f>
        <v>403E</v>
      </c>
      <c r="D748" s="144"/>
      <c r="E748" s="282">
        <f>'[11]Depr Exp'!E748</f>
        <v>43159</v>
      </c>
      <c r="F748" s="548">
        <f>'[11]Depr Exp'!F748</f>
        <v>608933.94999999995</v>
      </c>
      <c r="G748" s="305">
        <f>'[11]Depr Exp'!G748</f>
        <v>2.3300000000000001E-2</v>
      </c>
      <c r="H748" s="549">
        <f>'[11]Depr Exp'!H748</f>
        <v>1182.3499999999999</v>
      </c>
      <c r="I748" s="548">
        <f>'[11]Depr Exp'!I748</f>
        <v>608933.94999999995</v>
      </c>
      <c r="J748" s="305">
        <f>'[11]Depr Exp'!J748</f>
        <v>2.3300000000000001E-2</v>
      </c>
      <c r="K748" s="373">
        <f>'[11]Depr Exp'!K748</f>
        <v>1182.3467529166667</v>
      </c>
      <c r="L748" s="549">
        <f>'[11]Depr Exp'!L748</f>
        <v>0</v>
      </c>
      <c r="M748" s="144"/>
      <c r="N748" s="144"/>
    </row>
    <row r="749" spans="1:14">
      <c r="A749" s="144" t="str">
        <f>'[11]Depr Exp'!A749</f>
        <v>E311 STM Str/Impv, Ferndale</v>
      </c>
      <c r="B749" s="144" t="str">
        <f>'[11]Depr Exp'!B749</f>
        <v>E311 STM Str/Impv, Ferndale-3</v>
      </c>
      <c r="C749" s="144" t="str">
        <f>'[11]Depr Exp'!C749</f>
        <v>403E</v>
      </c>
      <c r="D749" s="144"/>
      <c r="E749" s="282">
        <f>'[11]Depr Exp'!E749</f>
        <v>43190</v>
      </c>
      <c r="F749" s="548">
        <f>'[11]Depr Exp'!F749</f>
        <v>608933.94999999995</v>
      </c>
      <c r="G749" s="305">
        <f>'[11]Depr Exp'!G749</f>
        <v>2.3300000000000001E-2</v>
      </c>
      <c r="H749" s="549">
        <f>'[11]Depr Exp'!H749</f>
        <v>1182.3499999999999</v>
      </c>
      <c r="I749" s="548">
        <f>'[11]Depr Exp'!I749</f>
        <v>608933.94999999995</v>
      </c>
      <c r="J749" s="305">
        <f>'[11]Depr Exp'!J749</f>
        <v>2.3300000000000001E-2</v>
      </c>
      <c r="K749" s="373">
        <f>'[11]Depr Exp'!K749</f>
        <v>1182.3467529166667</v>
      </c>
      <c r="L749" s="549">
        <f>'[11]Depr Exp'!L749</f>
        <v>0</v>
      </c>
      <c r="M749" s="144"/>
      <c r="N749" s="144"/>
    </row>
    <row r="750" spans="1:14">
      <c r="A750" s="144" t="str">
        <f>'[11]Depr Exp'!A750</f>
        <v>E311 STM Str/Impv, Ferndale</v>
      </c>
      <c r="B750" s="144" t="str">
        <f>'[11]Depr Exp'!B750</f>
        <v>E311 STM Str/Impv, Ferndale-4</v>
      </c>
      <c r="C750" s="144" t="str">
        <f>'[11]Depr Exp'!C750</f>
        <v>403E</v>
      </c>
      <c r="D750" s="144"/>
      <c r="E750" s="282">
        <f>'[11]Depr Exp'!E750</f>
        <v>43220</v>
      </c>
      <c r="F750" s="548">
        <f>'[11]Depr Exp'!F750</f>
        <v>608933.94999999995</v>
      </c>
      <c r="G750" s="305">
        <f>'[11]Depr Exp'!G750</f>
        <v>2.3300000000000001E-2</v>
      </c>
      <c r="H750" s="549">
        <f>'[11]Depr Exp'!H750</f>
        <v>1182.3499999999999</v>
      </c>
      <c r="I750" s="548">
        <f>'[11]Depr Exp'!I750</f>
        <v>608933.94999999995</v>
      </c>
      <c r="J750" s="305">
        <f>'[11]Depr Exp'!J750</f>
        <v>2.3300000000000001E-2</v>
      </c>
      <c r="K750" s="373">
        <f>'[11]Depr Exp'!K750</f>
        <v>1182.3467529166667</v>
      </c>
      <c r="L750" s="549">
        <f>'[11]Depr Exp'!L750</f>
        <v>0</v>
      </c>
      <c r="M750" s="144"/>
      <c r="N750" s="144"/>
    </row>
    <row r="751" spans="1:14">
      <c r="A751" s="144" t="str">
        <f>'[11]Depr Exp'!A751</f>
        <v>E311 STM Str/Impv, Ferndale</v>
      </c>
      <c r="B751" s="144" t="str">
        <f>'[11]Depr Exp'!B751</f>
        <v>E311 STM Str/Impv, Ferndale-5</v>
      </c>
      <c r="C751" s="144" t="str">
        <f>'[11]Depr Exp'!C751</f>
        <v>403E</v>
      </c>
      <c r="D751" s="144"/>
      <c r="E751" s="282">
        <f>'[11]Depr Exp'!E751</f>
        <v>43251</v>
      </c>
      <c r="F751" s="548">
        <f>'[11]Depr Exp'!F751</f>
        <v>608933.94999999995</v>
      </c>
      <c r="G751" s="305">
        <f>'[11]Depr Exp'!G751</f>
        <v>2.3300000000000001E-2</v>
      </c>
      <c r="H751" s="549">
        <f>'[11]Depr Exp'!H751</f>
        <v>1182.3499999999999</v>
      </c>
      <c r="I751" s="548">
        <f>'[11]Depr Exp'!I751</f>
        <v>608933.94999999995</v>
      </c>
      <c r="J751" s="305">
        <f>'[11]Depr Exp'!J751</f>
        <v>2.3300000000000001E-2</v>
      </c>
      <c r="K751" s="373">
        <f>'[11]Depr Exp'!K751</f>
        <v>1182.3467529166667</v>
      </c>
      <c r="L751" s="549">
        <f>'[11]Depr Exp'!L751</f>
        <v>0</v>
      </c>
      <c r="M751" s="144"/>
      <c r="N751" s="144"/>
    </row>
    <row r="752" spans="1:14">
      <c r="A752" s="144" t="str">
        <f>'[11]Depr Exp'!A752</f>
        <v>E311 STM Str/Impv, Ferndale</v>
      </c>
      <c r="B752" s="144" t="str">
        <f>'[11]Depr Exp'!B752</f>
        <v>E311 STM Str/Impv, Ferndale-6</v>
      </c>
      <c r="C752" s="144" t="str">
        <f>'[11]Depr Exp'!C752</f>
        <v>403E</v>
      </c>
      <c r="D752" s="144"/>
      <c r="E752" s="282">
        <f>'[11]Depr Exp'!E752</f>
        <v>43281</v>
      </c>
      <c r="F752" s="548">
        <f>'[11]Depr Exp'!F752</f>
        <v>608933.94999999995</v>
      </c>
      <c r="G752" s="305">
        <f>'[11]Depr Exp'!G752</f>
        <v>2.3300000000000001E-2</v>
      </c>
      <c r="H752" s="549">
        <f>'[11]Depr Exp'!H752</f>
        <v>1182.3499999999999</v>
      </c>
      <c r="I752" s="548">
        <f>'[11]Depr Exp'!I752</f>
        <v>608933.94999999995</v>
      </c>
      <c r="J752" s="305">
        <f>'[11]Depr Exp'!J752</f>
        <v>2.3300000000000001E-2</v>
      </c>
      <c r="K752" s="373">
        <f>'[11]Depr Exp'!K752</f>
        <v>1182.3467529166667</v>
      </c>
      <c r="L752" s="549">
        <f>'[11]Depr Exp'!L752</f>
        <v>0</v>
      </c>
      <c r="M752" s="144"/>
      <c r="N752" s="144"/>
    </row>
    <row r="753" spans="1:14">
      <c r="A753" s="144" t="str">
        <f>'[11]Depr Exp'!A753</f>
        <v>E311 STM Str/Impv, Ferndale</v>
      </c>
      <c r="B753" s="144" t="str">
        <f>'[11]Depr Exp'!B753</f>
        <v>E311 STM Str/Impv, Ferndale-7</v>
      </c>
      <c r="C753" s="144" t="str">
        <f>'[11]Depr Exp'!C753</f>
        <v>403E</v>
      </c>
      <c r="D753" s="144"/>
      <c r="E753" s="282">
        <f>'[11]Depr Exp'!E753</f>
        <v>43312</v>
      </c>
      <c r="F753" s="548">
        <f>'[11]Depr Exp'!F753</f>
        <v>608933.94999999995</v>
      </c>
      <c r="G753" s="305">
        <f>'[11]Depr Exp'!G753</f>
        <v>2.3300000000000001E-2</v>
      </c>
      <c r="H753" s="549">
        <f>'[11]Depr Exp'!H753</f>
        <v>1182.3499999999999</v>
      </c>
      <c r="I753" s="548">
        <f>'[11]Depr Exp'!I753</f>
        <v>608933.94999999995</v>
      </c>
      <c r="J753" s="305">
        <f>'[11]Depr Exp'!J753</f>
        <v>2.3300000000000001E-2</v>
      </c>
      <c r="K753" s="373">
        <f>'[11]Depr Exp'!K753</f>
        <v>1182.3467529166667</v>
      </c>
      <c r="L753" s="549">
        <f>'[11]Depr Exp'!L753</f>
        <v>0</v>
      </c>
      <c r="M753" s="144"/>
      <c r="N753" s="144"/>
    </row>
    <row r="754" spans="1:14">
      <c r="A754" s="144" t="str">
        <f>'[11]Depr Exp'!A754</f>
        <v>E311 STM Str/Impv, Ferndale</v>
      </c>
      <c r="B754" s="144" t="str">
        <f>'[11]Depr Exp'!B754</f>
        <v>E311 STM Str/Impv, Ferndale-8</v>
      </c>
      <c r="C754" s="144" t="str">
        <f>'[11]Depr Exp'!C754</f>
        <v>403E</v>
      </c>
      <c r="D754" s="144"/>
      <c r="E754" s="282">
        <f>'[11]Depr Exp'!E754</f>
        <v>43343</v>
      </c>
      <c r="F754" s="548">
        <f>'[11]Depr Exp'!F754</f>
        <v>608933.94999999995</v>
      </c>
      <c r="G754" s="305">
        <f>'[11]Depr Exp'!G754</f>
        <v>2.3300000000000001E-2</v>
      </c>
      <c r="H754" s="549">
        <f>'[11]Depr Exp'!H754</f>
        <v>1182.3499999999999</v>
      </c>
      <c r="I754" s="548">
        <f>'[11]Depr Exp'!I754</f>
        <v>608933.94999999995</v>
      </c>
      <c r="J754" s="305">
        <f>'[11]Depr Exp'!J754</f>
        <v>2.3300000000000001E-2</v>
      </c>
      <c r="K754" s="373">
        <f>'[11]Depr Exp'!K754</f>
        <v>1182.3467529166667</v>
      </c>
      <c r="L754" s="549">
        <f>'[11]Depr Exp'!L754</f>
        <v>0</v>
      </c>
      <c r="M754" s="144"/>
      <c r="N754" s="144"/>
    </row>
    <row r="755" spans="1:14">
      <c r="A755" s="144" t="str">
        <f>'[11]Depr Exp'!A755</f>
        <v>E311 STM Str/Impv, Ferndale</v>
      </c>
      <c r="B755" s="144" t="str">
        <f>'[11]Depr Exp'!B755</f>
        <v>E311 STM Str/Impv, Ferndale-9</v>
      </c>
      <c r="C755" s="144" t="str">
        <f>'[11]Depr Exp'!C755</f>
        <v>403E</v>
      </c>
      <c r="D755" s="144"/>
      <c r="E755" s="282">
        <f>'[11]Depr Exp'!E755</f>
        <v>43373</v>
      </c>
      <c r="F755" s="548">
        <f>'[11]Depr Exp'!F755</f>
        <v>608933.94999999995</v>
      </c>
      <c r="G755" s="305">
        <f>'[11]Depr Exp'!G755</f>
        <v>2.3300000000000001E-2</v>
      </c>
      <c r="H755" s="549">
        <f>'[11]Depr Exp'!H755</f>
        <v>1182.3499999999999</v>
      </c>
      <c r="I755" s="548">
        <f>'[11]Depr Exp'!I755</f>
        <v>608933.94999999995</v>
      </c>
      <c r="J755" s="305">
        <f>'[11]Depr Exp'!J755</f>
        <v>2.3300000000000001E-2</v>
      </c>
      <c r="K755" s="373">
        <f>'[11]Depr Exp'!K755</f>
        <v>1182.3467529166667</v>
      </c>
      <c r="L755" s="549">
        <f>'[11]Depr Exp'!L755</f>
        <v>0</v>
      </c>
      <c r="M755" s="144"/>
      <c r="N755" s="144"/>
    </row>
    <row r="756" spans="1:14">
      <c r="A756" s="144" t="str">
        <f>'[11]Depr Exp'!A756</f>
        <v>E311 STM Str/Impv, Ferndale</v>
      </c>
      <c r="B756" s="144" t="str">
        <f>'[11]Depr Exp'!B756</f>
        <v>E311 STM Str/Impv, Ferndale-10</v>
      </c>
      <c r="C756" s="144" t="str">
        <f>'[11]Depr Exp'!C756</f>
        <v>403E</v>
      </c>
      <c r="D756" s="144"/>
      <c r="E756" s="282">
        <f>'[11]Depr Exp'!E756</f>
        <v>43404</v>
      </c>
      <c r="F756" s="548">
        <f>'[11]Depr Exp'!F756</f>
        <v>608933.94999999995</v>
      </c>
      <c r="G756" s="305">
        <f>'[11]Depr Exp'!G756</f>
        <v>2.3300000000000001E-2</v>
      </c>
      <c r="H756" s="549">
        <f>'[11]Depr Exp'!H756</f>
        <v>1182.3499999999999</v>
      </c>
      <c r="I756" s="548">
        <f>'[11]Depr Exp'!I756</f>
        <v>608933.94999999995</v>
      </c>
      <c r="J756" s="305">
        <f>'[11]Depr Exp'!J756</f>
        <v>2.3300000000000001E-2</v>
      </c>
      <c r="K756" s="373">
        <f>'[11]Depr Exp'!K756</f>
        <v>1182.3467529166667</v>
      </c>
      <c r="L756" s="549">
        <f>'[11]Depr Exp'!L756</f>
        <v>0</v>
      </c>
      <c r="M756" s="144"/>
      <c r="N756" s="144"/>
    </row>
    <row r="757" spans="1:14">
      <c r="A757" s="144" t="str">
        <f>'[11]Depr Exp'!A757</f>
        <v>E311 STM Str/Impv, Ferndale</v>
      </c>
      <c r="B757" s="144" t="str">
        <f>'[11]Depr Exp'!B757</f>
        <v>E311 STM Str/Impv, Ferndale-11</v>
      </c>
      <c r="C757" s="144" t="str">
        <f>'[11]Depr Exp'!C757</f>
        <v>403E</v>
      </c>
      <c r="D757" s="144"/>
      <c r="E757" s="282">
        <f>'[11]Depr Exp'!E757</f>
        <v>43434</v>
      </c>
      <c r="F757" s="548">
        <f>'[11]Depr Exp'!F757</f>
        <v>608933.94999999995</v>
      </c>
      <c r="G757" s="305">
        <f>'[11]Depr Exp'!G757</f>
        <v>2.3300000000000001E-2</v>
      </c>
      <c r="H757" s="549">
        <f>'[11]Depr Exp'!H757</f>
        <v>1182.3499999999999</v>
      </c>
      <c r="I757" s="548">
        <f>'[11]Depr Exp'!I757</f>
        <v>608933.94999999995</v>
      </c>
      <c r="J757" s="305">
        <f>'[11]Depr Exp'!J757</f>
        <v>2.3300000000000001E-2</v>
      </c>
      <c r="K757" s="373">
        <f>'[11]Depr Exp'!K757</f>
        <v>1182.3467529166667</v>
      </c>
      <c r="L757" s="549">
        <f>'[11]Depr Exp'!L757</f>
        <v>0</v>
      </c>
      <c r="M757" s="144"/>
      <c r="N757" s="144"/>
    </row>
    <row r="758" spans="1:14">
      <c r="A758" s="144" t="str">
        <f>'[11]Depr Exp'!A758</f>
        <v>E311 STM Str/Impv, Ferndale</v>
      </c>
      <c r="B758" s="144" t="str">
        <f>'[11]Depr Exp'!B758</f>
        <v>E311 STM Str/Impv, Ferndale-12</v>
      </c>
      <c r="C758" s="144" t="str">
        <f>'[11]Depr Exp'!C758</f>
        <v>403E</v>
      </c>
      <c r="D758" s="144"/>
      <c r="E758" s="282">
        <f>'[11]Depr Exp'!E758</f>
        <v>43465</v>
      </c>
      <c r="F758" s="548">
        <f>'[11]Depr Exp'!F758</f>
        <v>608933.94999999995</v>
      </c>
      <c r="G758" s="305">
        <f>'[11]Depr Exp'!G758</f>
        <v>2.3300000000000001E-2</v>
      </c>
      <c r="H758" s="549">
        <f>'[11]Depr Exp'!H758</f>
        <v>1182.3499999999999</v>
      </c>
      <c r="I758" s="548">
        <f>'[11]Depr Exp'!I758</f>
        <v>608933.94999999995</v>
      </c>
      <c r="J758" s="305">
        <f>'[11]Depr Exp'!J758</f>
        <v>2.3300000000000001E-2</v>
      </c>
      <c r="K758" s="373">
        <f>'[11]Depr Exp'!K758</f>
        <v>1182.3467529166667</v>
      </c>
      <c r="L758" s="549">
        <f>'[11]Depr Exp'!L758</f>
        <v>0</v>
      </c>
      <c r="M758" s="144"/>
      <c r="N758" s="144"/>
    </row>
    <row r="759" spans="1:14" ht="15.75" thickBot="1">
      <c r="A759" s="159" t="str">
        <f>'[11]Depr Exp'!A759</f>
        <v>E311 STM Str/Impv, Ferndale Total</v>
      </c>
      <c r="B759" s="144">
        <f>'[11]Depr Exp'!B759</f>
        <v>0</v>
      </c>
      <c r="C759" s="502" t="str">
        <f>'[11]Depr Exp'!C759</f>
        <v>ESTM</v>
      </c>
      <c r="D759" s="144"/>
      <c r="E759" s="281" t="str">
        <f>'[11]Depr Exp'!E759</f>
        <v>Total</v>
      </c>
      <c r="F759" s="548">
        <f>'[11]Depr Exp'!F759</f>
        <v>0</v>
      </c>
      <c r="G759" s="305">
        <f>'[11]Depr Exp'!G759</f>
        <v>0</v>
      </c>
      <c r="H759" s="550">
        <f>'[11]Depr Exp'!H759</f>
        <v>14188.200000000003</v>
      </c>
      <c r="I759" s="548">
        <f>'[11]Depr Exp'!I759</f>
        <v>0</v>
      </c>
      <c r="J759" s="305">
        <f>'[11]Depr Exp'!J759</f>
        <v>0</v>
      </c>
      <c r="K759" s="522">
        <f>'[11]Depr Exp'!K759</f>
        <v>14188.161034999999</v>
      </c>
      <c r="L759" s="550">
        <f>'[11]Depr Exp'!L759</f>
        <v>-0.04</v>
      </c>
      <c r="M759" s="144"/>
      <c r="N759" s="144"/>
    </row>
    <row r="760" spans="1:14" ht="13.5" thickTop="1">
      <c r="A760" s="144" t="str">
        <f>'[11]Depr Exp'!A760</f>
        <v>E311 STM Str/Impv, Fred 1/APC</v>
      </c>
      <c r="B760" s="144" t="str">
        <f>'[11]Depr Exp'!B760</f>
        <v>E311 STM Str/Impv, Fred 1/APC-1</v>
      </c>
      <c r="C760" s="144" t="str">
        <f>'[11]Depr Exp'!C760</f>
        <v>403E</v>
      </c>
      <c r="D760" s="144"/>
      <c r="E760" s="282">
        <f>'[11]Depr Exp'!E760</f>
        <v>43131</v>
      </c>
      <c r="F760" s="548">
        <f>'[11]Depr Exp'!F760</f>
        <v>403636</v>
      </c>
      <c r="G760" s="305">
        <f>'[11]Depr Exp'!G760</f>
        <v>4.1100000000000005E-2</v>
      </c>
      <c r="H760" s="549">
        <f>'[11]Depr Exp'!H760</f>
        <v>1382.45</v>
      </c>
      <c r="I760" s="548">
        <f>'[11]Depr Exp'!I760</f>
        <v>403636</v>
      </c>
      <c r="J760" s="305">
        <f>'[11]Depr Exp'!J760</f>
        <v>4.1100000000000005E-2</v>
      </c>
      <c r="K760" s="373">
        <f>'[11]Depr Exp'!K760</f>
        <v>1382.4533000000001</v>
      </c>
      <c r="L760" s="549">
        <f>'[11]Depr Exp'!L760</f>
        <v>0</v>
      </c>
      <c r="M760" s="144"/>
      <c r="N760" s="144"/>
    </row>
    <row r="761" spans="1:14">
      <c r="A761" s="144" t="str">
        <f>'[11]Depr Exp'!A761</f>
        <v>E311 STM Str/Impv, Fred 1/APC</v>
      </c>
      <c r="B761" s="144" t="str">
        <f>'[11]Depr Exp'!B761</f>
        <v>E311 STM Str/Impv, Fred 1/APC-2</v>
      </c>
      <c r="C761" s="144" t="str">
        <f>'[11]Depr Exp'!C761</f>
        <v>403E</v>
      </c>
      <c r="D761" s="144"/>
      <c r="E761" s="282">
        <f>'[11]Depr Exp'!E761</f>
        <v>43159</v>
      </c>
      <c r="F761" s="548">
        <f>'[11]Depr Exp'!F761</f>
        <v>403636</v>
      </c>
      <c r="G761" s="305">
        <f>'[11]Depr Exp'!G761</f>
        <v>4.1100000000000005E-2</v>
      </c>
      <c r="H761" s="549">
        <f>'[11]Depr Exp'!H761</f>
        <v>1382.45</v>
      </c>
      <c r="I761" s="548">
        <f>'[11]Depr Exp'!I761</f>
        <v>403636</v>
      </c>
      <c r="J761" s="305">
        <f>'[11]Depr Exp'!J761</f>
        <v>4.1100000000000005E-2</v>
      </c>
      <c r="K761" s="373">
        <f>'[11]Depr Exp'!K761</f>
        <v>1382.4533000000001</v>
      </c>
      <c r="L761" s="549">
        <f>'[11]Depr Exp'!L761</f>
        <v>0</v>
      </c>
      <c r="M761" s="144"/>
      <c r="N761" s="144"/>
    </row>
    <row r="762" spans="1:14">
      <c r="A762" s="144" t="str">
        <f>'[11]Depr Exp'!A762</f>
        <v>E311 STM Str/Impv, Fred 1/APC</v>
      </c>
      <c r="B762" s="144" t="str">
        <f>'[11]Depr Exp'!B762</f>
        <v>E311 STM Str/Impv, Fred 1/APC-3</v>
      </c>
      <c r="C762" s="144" t="str">
        <f>'[11]Depr Exp'!C762</f>
        <v>403E</v>
      </c>
      <c r="D762" s="144"/>
      <c r="E762" s="282">
        <f>'[11]Depr Exp'!E762</f>
        <v>43190</v>
      </c>
      <c r="F762" s="548">
        <f>'[11]Depr Exp'!F762</f>
        <v>403636</v>
      </c>
      <c r="G762" s="305">
        <f>'[11]Depr Exp'!G762</f>
        <v>4.1100000000000005E-2</v>
      </c>
      <c r="H762" s="549">
        <f>'[11]Depr Exp'!H762</f>
        <v>1382.45</v>
      </c>
      <c r="I762" s="548">
        <f>'[11]Depr Exp'!I762</f>
        <v>403636</v>
      </c>
      <c r="J762" s="305">
        <f>'[11]Depr Exp'!J762</f>
        <v>4.1100000000000005E-2</v>
      </c>
      <c r="K762" s="373">
        <f>'[11]Depr Exp'!K762</f>
        <v>1382.4533000000001</v>
      </c>
      <c r="L762" s="549">
        <f>'[11]Depr Exp'!L762</f>
        <v>0</v>
      </c>
      <c r="M762" s="144"/>
      <c r="N762" s="144"/>
    </row>
    <row r="763" spans="1:14">
      <c r="A763" s="144" t="str">
        <f>'[11]Depr Exp'!A763</f>
        <v>E311 STM Str/Impv, Fred 1/APC</v>
      </c>
      <c r="B763" s="144" t="str">
        <f>'[11]Depr Exp'!B763</f>
        <v>E311 STM Str/Impv, Fred 1/APC-4</v>
      </c>
      <c r="C763" s="144" t="str">
        <f>'[11]Depr Exp'!C763</f>
        <v>403E</v>
      </c>
      <c r="D763" s="144"/>
      <c r="E763" s="282">
        <f>'[11]Depr Exp'!E763</f>
        <v>43220</v>
      </c>
      <c r="F763" s="548">
        <f>'[11]Depr Exp'!F763</f>
        <v>403636</v>
      </c>
      <c r="G763" s="305">
        <f>'[11]Depr Exp'!G763</f>
        <v>4.1100000000000005E-2</v>
      </c>
      <c r="H763" s="549">
        <f>'[11]Depr Exp'!H763</f>
        <v>1382.45</v>
      </c>
      <c r="I763" s="548">
        <f>'[11]Depr Exp'!I763</f>
        <v>403636</v>
      </c>
      <c r="J763" s="305">
        <f>'[11]Depr Exp'!J763</f>
        <v>4.1100000000000005E-2</v>
      </c>
      <c r="K763" s="373">
        <f>'[11]Depr Exp'!K763</f>
        <v>1382.4533000000001</v>
      </c>
      <c r="L763" s="549">
        <f>'[11]Depr Exp'!L763</f>
        <v>0</v>
      </c>
      <c r="M763" s="144"/>
      <c r="N763" s="144"/>
    </row>
    <row r="764" spans="1:14">
      <c r="A764" s="144" t="str">
        <f>'[11]Depr Exp'!A764</f>
        <v>E311 STM Str/Impv, Fred 1/APC</v>
      </c>
      <c r="B764" s="144" t="str">
        <f>'[11]Depr Exp'!B764</f>
        <v>E311 STM Str/Impv, Fred 1/APC-5</v>
      </c>
      <c r="C764" s="144" t="str">
        <f>'[11]Depr Exp'!C764</f>
        <v>403E</v>
      </c>
      <c r="D764" s="144"/>
      <c r="E764" s="282">
        <f>'[11]Depr Exp'!E764</f>
        <v>43251</v>
      </c>
      <c r="F764" s="548">
        <f>'[11]Depr Exp'!F764</f>
        <v>403636</v>
      </c>
      <c r="G764" s="305">
        <f>'[11]Depr Exp'!G764</f>
        <v>4.1100000000000005E-2</v>
      </c>
      <c r="H764" s="549">
        <f>'[11]Depr Exp'!H764</f>
        <v>1382.45</v>
      </c>
      <c r="I764" s="548">
        <f>'[11]Depr Exp'!I764</f>
        <v>403636</v>
      </c>
      <c r="J764" s="305">
        <f>'[11]Depr Exp'!J764</f>
        <v>4.1100000000000005E-2</v>
      </c>
      <c r="K764" s="373">
        <f>'[11]Depr Exp'!K764</f>
        <v>1382.4533000000001</v>
      </c>
      <c r="L764" s="549">
        <f>'[11]Depr Exp'!L764</f>
        <v>0</v>
      </c>
      <c r="M764" s="144"/>
      <c r="N764" s="144"/>
    </row>
    <row r="765" spans="1:14">
      <c r="A765" s="144" t="str">
        <f>'[11]Depr Exp'!A765</f>
        <v>E311 STM Str/Impv, Fred 1/APC</v>
      </c>
      <c r="B765" s="144" t="str">
        <f>'[11]Depr Exp'!B765</f>
        <v>E311 STM Str/Impv, Fred 1/APC-6</v>
      </c>
      <c r="C765" s="144" t="str">
        <f>'[11]Depr Exp'!C765</f>
        <v>403E</v>
      </c>
      <c r="D765" s="144"/>
      <c r="E765" s="282">
        <f>'[11]Depr Exp'!E765</f>
        <v>43281</v>
      </c>
      <c r="F765" s="548">
        <f>'[11]Depr Exp'!F765</f>
        <v>403636</v>
      </c>
      <c r="G765" s="305">
        <f>'[11]Depr Exp'!G765</f>
        <v>4.1100000000000005E-2</v>
      </c>
      <c r="H765" s="549">
        <f>'[11]Depr Exp'!H765</f>
        <v>1382.45</v>
      </c>
      <c r="I765" s="548">
        <f>'[11]Depr Exp'!I765</f>
        <v>403636</v>
      </c>
      <c r="J765" s="305">
        <f>'[11]Depr Exp'!J765</f>
        <v>4.1100000000000005E-2</v>
      </c>
      <c r="K765" s="373">
        <f>'[11]Depr Exp'!K765</f>
        <v>1382.4533000000001</v>
      </c>
      <c r="L765" s="549">
        <f>'[11]Depr Exp'!L765</f>
        <v>0</v>
      </c>
      <c r="M765" s="144"/>
      <c r="N765" s="144"/>
    </row>
    <row r="766" spans="1:14">
      <c r="A766" s="144" t="str">
        <f>'[11]Depr Exp'!A766</f>
        <v>E311 STM Str/Impv, Fred 1/APC</v>
      </c>
      <c r="B766" s="144" t="str">
        <f>'[11]Depr Exp'!B766</f>
        <v>E311 STM Str/Impv, Fred 1/APC-7</v>
      </c>
      <c r="C766" s="144" t="str">
        <f>'[11]Depr Exp'!C766</f>
        <v>403E</v>
      </c>
      <c r="D766" s="144"/>
      <c r="E766" s="282">
        <f>'[11]Depr Exp'!E766</f>
        <v>43312</v>
      </c>
      <c r="F766" s="548">
        <f>'[11]Depr Exp'!F766</f>
        <v>403636</v>
      </c>
      <c r="G766" s="305">
        <f>'[11]Depr Exp'!G766</f>
        <v>4.1100000000000005E-2</v>
      </c>
      <c r="H766" s="549">
        <f>'[11]Depr Exp'!H766</f>
        <v>1382.45</v>
      </c>
      <c r="I766" s="548">
        <f>'[11]Depr Exp'!I766</f>
        <v>403636</v>
      </c>
      <c r="J766" s="305">
        <f>'[11]Depr Exp'!J766</f>
        <v>4.1100000000000005E-2</v>
      </c>
      <c r="K766" s="373">
        <f>'[11]Depr Exp'!K766</f>
        <v>1382.4533000000001</v>
      </c>
      <c r="L766" s="549">
        <f>'[11]Depr Exp'!L766</f>
        <v>0</v>
      </c>
      <c r="M766" s="144"/>
      <c r="N766" s="144"/>
    </row>
    <row r="767" spans="1:14">
      <c r="A767" s="144" t="str">
        <f>'[11]Depr Exp'!A767</f>
        <v>E311 STM Str/Impv, Fred 1/APC</v>
      </c>
      <c r="B767" s="144" t="str">
        <f>'[11]Depr Exp'!B767</f>
        <v>E311 STM Str/Impv, Fred 1/APC-8</v>
      </c>
      <c r="C767" s="144" t="str">
        <f>'[11]Depr Exp'!C767</f>
        <v>403E</v>
      </c>
      <c r="D767" s="144"/>
      <c r="E767" s="282">
        <f>'[11]Depr Exp'!E767</f>
        <v>43343</v>
      </c>
      <c r="F767" s="548">
        <f>'[11]Depr Exp'!F767</f>
        <v>403636</v>
      </c>
      <c r="G767" s="305">
        <f>'[11]Depr Exp'!G767</f>
        <v>4.1100000000000005E-2</v>
      </c>
      <c r="H767" s="549">
        <f>'[11]Depr Exp'!H767</f>
        <v>1382.45</v>
      </c>
      <c r="I767" s="548">
        <f>'[11]Depr Exp'!I767</f>
        <v>403636</v>
      </c>
      <c r="J767" s="305">
        <f>'[11]Depr Exp'!J767</f>
        <v>4.1100000000000005E-2</v>
      </c>
      <c r="K767" s="373">
        <f>'[11]Depr Exp'!K767</f>
        <v>1382.4533000000001</v>
      </c>
      <c r="L767" s="549">
        <f>'[11]Depr Exp'!L767</f>
        <v>0</v>
      </c>
      <c r="M767" s="144"/>
      <c r="N767" s="144"/>
    </row>
    <row r="768" spans="1:14">
      <c r="A768" s="144" t="str">
        <f>'[11]Depr Exp'!A768</f>
        <v>E311 STM Str/Impv, Fred 1/APC</v>
      </c>
      <c r="B768" s="144" t="str">
        <f>'[11]Depr Exp'!B768</f>
        <v>E311 STM Str/Impv, Fred 1/APC-9</v>
      </c>
      <c r="C768" s="144" t="str">
        <f>'[11]Depr Exp'!C768</f>
        <v>403E</v>
      </c>
      <c r="D768" s="144"/>
      <c r="E768" s="282">
        <f>'[11]Depr Exp'!E768</f>
        <v>43373</v>
      </c>
      <c r="F768" s="548">
        <f>'[11]Depr Exp'!F768</f>
        <v>403636</v>
      </c>
      <c r="G768" s="305">
        <f>'[11]Depr Exp'!G768</f>
        <v>4.1100000000000005E-2</v>
      </c>
      <c r="H768" s="549">
        <f>'[11]Depr Exp'!H768</f>
        <v>1382.45</v>
      </c>
      <c r="I768" s="548">
        <f>'[11]Depr Exp'!I768</f>
        <v>403636</v>
      </c>
      <c r="J768" s="305">
        <f>'[11]Depr Exp'!J768</f>
        <v>4.1100000000000005E-2</v>
      </c>
      <c r="K768" s="373">
        <f>'[11]Depr Exp'!K768</f>
        <v>1382.4533000000001</v>
      </c>
      <c r="L768" s="549">
        <f>'[11]Depr Exp'!L768</f>
        <v>0</v>
      </c>
      <c r="M768" s="144"/>
      <c r="N768" s="144"/>
    </row>
    <row r="769" spans="1:14">
      <c r="A769" s="144" t="str">
        <f>'[11]Depr Exp'!A769</f>
        <v>E311 STM Str/Impv, Fred 1/APC</v>
      </c>
      <c r="B769" s="144" t="str">
        <f>'[11]Depr Exp'!B769</f>
        <v>E311 STM Str/Impv, Fred 1/APC-10</v>
      </c>
      <c r="C769" s="144" t="str">
        <f>'[11]Depr Exp'!C769</f>
        <v>403E</v>
      </c>
      <c r="D769" s="144"/>
      <c r="E769" s="282">
        <f>'[11]Depr Exp'!E769</f>
        <v>43404</v>
      </c>
      <c r="F769" s="548">
        <f>'[11]Depr Exp'!F769</f>
        <v>403636</v>
      </c>
      <c r="G769" s="305">
        <f>'[11]Depr Exp'!G769</f>
        <v>4.1100000000000005E-2</v>
      </c>
      <c r="H769" s="549">
        <f>'[11]Depr Exp'!H769</f>
        <v>1382.45</v>
      </c>
      <c r="I769" s="548">
        <f>'[11]Depr Exp'!I769</f>
        <v>403636</v>
      </c>
      <c r="J769" s="305">
        <f>'[11]Depr Exp'!J769</f>
        <v>4.1100000000000005E-2</v>
      </c>
      <c r="K769" s="373">
        <f>'[11]Depr Exp'!K769</f>
        <v>1382.4533000000001</v>
      </c>
      <c r="L769" s="549">
        <f>'[11]Depr Exp'!L769</f>
        <v>0</v>
      </c>
      <c r="M769" s="144"/>
      <c r="N769" s="144"/>
    </row>
    <row r="770" spans="1:14">
      <c r="A770" s="144" t="str">
        <f>'[11]Depr Exp'!A770</f>
        <v>E311 STM Str/Impv, Fred 1/APC</v>
      </c>
      <c r="B770" s="144" t="str">
        <f>'[11]Depr Exp'!B770</f>
        <v>E311 STM Str/Impv, Fred 1/APC-11</v>
      </c>
      <c r="C770" s="144" t="str">
        <f>'[11]Depr Exp'!C770</f>
        <v>403E</v>
      </c>
      <c r="D770" s="144"/>
      <c r="E770" s="282">
        <f>'[11]Depr Exp'!E770</f>
        <v>43434</v>
      </c>
      <c r="F770" s="548">
        <f>'[11]Depr Exp'!F770</f>
        <v>403636</v>
      </c>
      <c r="G770" s="305">
        <f>'[11]Depr Exp'!G770</f>
        <v>4.1100000000000005E-2</v>
      </c>
      <c r="H770" s="549">
        <f>'[11]Depr Exp'!H770</f>
        <v>1382.45</v>
      </c>
      <c r="I770" s="548">
        <f>'[11]Depr Exp'!I770</f>
        <v>403636</v>
      </c>
      <c r="J770" s="305">
        <f>'[11]Depr Exp'!J770</f>
        <v>4.1100000000000005E-2</v>
      </c>
      <c r="K770" s="373">
        <f>'[11]Depr Exp'!K770</f>
        <v>1382.4533000000001</v>
      </c>
      <c r="L770" s="549">
        <f>'[11]Depr Exp'!L770</f>
        <v>0</v>
      </c>
      <c r="M770" s="144"/>
      <c r="N770" s="144"/>
    </row>
    <row r="771" spans="1:14">
      <c r="A771" s="144" t="str">
        <f>'[11]Depr Exp'!A771</f>
        <v>E311 STM Str/Impv, Fred 1/APC</v>
      </c>
      <c r="B771" s="144" t="str">
        <f>'[11]Depr Exp'!B771</f>
        <v>E311 STM Str/Impv, Fred 1/APC-12</v>
      </c>
      <c r="C771" s="144" t="str">
        <f>'[11]Depr Exp'!C771</f>
        <v>403E</v>
      </c>
      <c r="D771" s="144"/>
      <c r="E771" s="282">
        <f>'[11]Depr Exp'!E771</f>
        <v>43465</v>
      </c>
      <c r="F771" s="548">
        <f>'[11]Depr Exp'!F771</f>
        <v>403636</v>
      </c>
      <c r="G771" s="305">
        <f>'[11]Depr Exp'!G771</f>
        <v>4.1100000000000005E-2</v>
      </c>
      <c r="H771" s="549">
        <f>'[11]Depr Exp'!H771</f>
        <v>1382.45</v>
      </c>
      <c r="I771" s="548">
        <f>'[11]Depr Exp'!I771</f>
        <v>403636</v>
      </c>
      <c r="J771" s="305">
        <f>'[11]Depr Exp'!J771</f>
        <v>4.1100000000000005E-2</v>
      </c>
      <c r="K771" s="373">
        <f>'[11]Depr Exp'!K771</f>
        <v>1382.4533000000001</v>
      </c>
      <c r="L771" s="549">
        <f>'[11]Depr Exp'!L771</f>
        <v>0</v>
      </c>
      <c r="M771" s="144"/>
      <c r="N771" s="144"/>
    </row>
    <row r="772" spans="1:14" ht="15.75" thickBot="1">
      <c r="A772" s="159" t="str">
        <f>'[11]Depr Exp'!A772</f>
        <v>E311 STM Str/Impv, Fred 1/APC Total</v>
      </c>
      <c r="B772" s="144">
        <f>'[11]Depr Exp'!B772</f>
        <v>0</v>
      </c>
      <c r="C772" s="502" t="str">
        <f>'[11]Depr Exp'!C772</f>
        <v>ESTM</v>
      </c>
      <c r="D772" s="144"/>
      <c r="E772" s="281" t="str">
        <f>'[11]Depr Exp'!E772</f>
        <v>Total</v>
      </c>
      <c r="F772" s="548">
        <f>'[11]Depr Exp'!F772</f>
        <v>0</v>
      </c>
      <c r="G772" s="305">
        <f>'[11]Depr Exp'!G772</f>
        <v>0</v>
      </c>
      <c r="H772" s="550">
        <f>'[11]Depr Exp'!H772</f>
        <v>16589.400000000005</v>
      </c>
      <c r="I772" s="548">
        <f>'[11]Depr Exp'!I772</f>
        <v>0</v>
      </c>
      <c r="J772" s="305">
        <f>'[11]Depr Exp'!J772</f>
        <v>0</v>
      </c>
      <c r="K772" s="522">
        <f>'[11]Depr Exp'!K772</f>
        <v>16589.439600000005</v>
      </c>
      <c r="L772" s="550">
        <f>'[11]Depr Exp'!L772</f>
        <v>0.04</v>
      </c>
      <c r="M772" s="144"/>
      <c r="N772" s="144"/>
    </row>
    <row r="773" spans="1:14" ht="13.5" thickTop="1">
      <c r="A773" s="144" t="str">
        <f>'[11]Depr Exp'!A773</f>
        <v>E311 STM Str/Impv, Goldendale</v>
      </c>
      <c r="B773" s="144" t="str">
        <f>'[11]Depr Exp'!B773</f>
        <v>E311 STM Str/Impv, Goldendale-1</v>
      </c>
      <c r="C773" s="144" t="str">
        <f>'[11]Depr Exp'!C773</f>
        <v>403E</v>
      </c>
      <c r="D773" s="144"/>
      <c r="E773" s="282">
        <f>'[11]Depr Exp'!E773</f>
        <v>43131</v>
      </c>
      <c r="F773" s="548">
        <f>'[11]Depr Exp'!F773</f>
        <v>345525.11</v>
      </c>
      <c r="G773" s="305">
        <f>'[11]Depr Exp'!G773</f>
        <v>1.3299999999999999E-2</v>
      </c>
      <c r="H773" s="549">
        <f>'[11]Depr Exp'!H773</f>
        <v>382.96000000000004</v>
      </c>
      <c r="I773" s="548">
        <f>'[11]Depr Exp'!I773</f>
        <v>460485.93</v>
      </c>
      <c r="J773" s="305">
        <f>'[11]Depr Exp'!J773</f>
        <v>1.3299999999999999E-2</v>
      </c>
      <c r="K773" s="373">
        <f>'[11]Depr Exp'!K773</f>
        <v>510.37190575</v>
      </c>
      <c r="L773" s="549">
        <f>'[11]Depr Exp'!L773</f>
        <v>127.41</v>
      </c>
      <c r="M773" s="144"/>
      <c r="N773" s="144"/>
    </row>
    <row r="774" spans="1:14">
      <c r="A774" s="144" t="str">
        <f>'[11]Depr Exp'!A774</f>
        <v>E311 STM Str/Impv, Goldendale</v>
      </c>
      <c r="B774" s="144" t="str">
        <f>'[11]Depr Exp'!B774</f>
        <v>E311 STM Str/Impv, Goldendale-2</v>
      </c>
      <c r="C774" s="144" t="str">
        <f>'[11]Depr Exp'!C774</f>
        <v>403E</v>
      </c>
      <c r="D774" s="144"/>
      <c r="E774" s="282">
        <f>'[11]Depr Exp'!E774</f>
        <v>43159</v>
      </c>
      <c r="F774" s="548">
        <f>'[11]Depr Exp'!F774</f>
        <v>403476.71</v>
      </c>
      <c r="G774" s="305">
        <f>'[11]Depr Exp'!G774</f>
        <v>1.3299999999999999E-2</v>
      </c>
      <c r="H774" s="549">
        <f>'[11]Depr Exp'!H774</f>
        <v>447.18</v>
      </c>
      <c r="I774" s="548">
        <f>'[11]Depr Exp'!I774</f>
        <v>460485.93</v>
      </c>
      <c r="J774" s="305">
        <f>'[11]Depr Exp'!J774</f>
        <v>1.3299999999999999E-2</v>
      </c>
      <c r="K774" s="373">
        <f>'[11]Depr Exp'!K774</f>
        <v>510.37190575</v>
      </c>
      <c r="L774" s="549">
        <f>'[11]Depr Exp'!L774</f>
        <v>63.19</v>
      </c>
      <c r="M774" s="144"/>
      <c r="N774" s="144"/>
    </row>
    <row r="775" spans="1:14">
      <c r="A775" s="144" t="str">
        <f>'[11]Depr Exp'!A775</f>
        <v>E311 STM Str/Impv, Goldendale</v>
      </c>
      <c r="B775" s="144" t="str">
        <f>'[11]Depr Exp'!B775</f>
        <v>E311 STM Str/Impv, Goldendale-3</v>
      </c>
      <c r="C775" s="144" t="str">
        <f>'[11]Depr Exp'!C775</f>
        <v>403E</v>
      </c>
      <c r="D775" s="144"/>
      <c r="E775" s="282">
        <f>'[11]Depr Exp'!E775</f>
        <v>43190</v>
      </c>
      <c r="F775" s="548">
        <f>'[11]Depr Exp'!F775</f>
        <v>416150.33</v>
      </c>
      <c r="G775" s="305">
        <f>'[11]Depr Exp'!G775</f>
        <v>1.3299999999999999E-2</v>
      </c>
      <c r="H775" s="549">
        <f>'[11]Depr Exp'!H775</f>
        <v>461.24</v>
      </c>
      <c r="I775" s="548">
        <f>'[11]Depr Exp'!I775</f>
        <v>460485.93</v>
      </c>
      <c r="J775" s="305">
        <f>'[11]Depr Exp'!J775</f>
        <v>1.3299999999999999E-2</v>
      </c>
      <c r="K775" s="373">
        <f>'[11]Depr Exp'!K775</f>
        <v>510.37190575</v>
      </c>
      <c r="L775" s="549">
        <f>'[11]Depr Exp'!L775</f>
        <v>49.13</v>
      </c>
      <c r="M775" s="144"/>
      <c r="N775" s="144"/>
    </row>
    <row r="776" spans="1:14">
      <c r="A776" s="144" t="str">
        <f>'[11]Depr Exp'!A776</f>
        <v>E311 STM Str/Impv, Goldendale</v>
      </c>
      <c r="B776" s="144" t="str">
        <f>'[11]Depr Exp'!B776</f>
        <v>E311 STM Str/Impv, Goldendale-4</v>
      </c>
      <c r="C776" s="144" t="str">
        <f>'[11]Depr Exp'!C776</f>
        <v>403E</v>
      </c>
      <c r="D776" s="144"/>
      <c r="E776" s="282">
        <f>'[11]Depr Exp'!E776</f>
        <v>43220</v>
      </c>
      <c r="F776" s="548">
        <f>'[11]Depr Exp'!F776</f>
        <v>428859.48</v>
      </c>
      <c r="G776" s="305">
        <f>'[11]Depr Exp'!G776</f>
        <v>1.3299999999999999E-2</v>
      </c>
      <c r="H776" s="549">
        <f>'[11]Depr Exp'!H776</f>
        <v>475.32</v>
      </c>
      <c r="I776" s="548">
        <f>'[11]Depr Exp'!I776</f>
        <v>460485.93</v>
      </c>
      <c r="J776" s="305">
        <f>'[11]Depr Exp'!J776</f>
        <v>1.3299999999999999E-2</v>
      </c>
      <c r="K776" s="373">
        <f>'[11]Depr Exp'!K776</f>
        <v>510.37190575</v>
      </c>
      <c r="L776" s="549">
        <f>'[11]Depr Exp'!L776</f>
        <v>35.049999999999997</v>
      </c>
      <c r="M776" s="144"/>
      <c r="N776" s="144"/>
    </row>
    <row r="777" spans="1:14">
      <c r="A777" s="144" t="str">
        <f>'[11]Depr Exp'!A777</f>
        <v>E311 STM Str/Impv, Goldendale</v>
      </c>
      <c r="B777" s="144" t="str">
        <f>'[11]Depr Exp'!B777</f>
        <v>E311 STM Str/Impv, Goldendale-5</v>
      </c>
      <c r="C777" s="144" t="str">
        <f>'[11]Depr Exp'!C777</f>
        <v>403E</v>
      </c>
      <c r="D777" s="144"/>
      <c r="E777" s="282">
        <f>'[11]Depr Exp'!E777</f>
        <v>43251</v>
      </c>
      <c r="F777" s="548">
        <f>'[11]Depr Exp'!F777</f>
        <v>428859.48</v>
      </c>
      <c r="G777" s="305">
        <f>'[11]Depr Exp'!G777</f>
        <v>1.3299999999999999E-2</v>
      </c>
      <c r="H777" s="549">
        <f>'[11]Depr Exp'!H777</f>
        <v>475.32</v>
      </c>
      <c r="I777" s="548">
        <f>'[11]Depr Exp'!I777</f>
        <v>460485.93</v>
      </c>
      <c r="J777" s="305">
        <f>'[11]Depr Exp'!J777</f>
        <v>1.3299999999999999E-2</v>
      </c>
      <c r="K777" s="373">
        <f>'[11]Depr Exp'!K777</f>
        <v>510.37190575</v>
      </c>
      <c r="L777" s="549">
        <f>'[11]Depr Exp'!L777</f>
        <v>35.049999999999997</v>
      </c>
      <c r="M777" s="144"/>
      <c r="N777" s="144"/>
    </row>
    <row r="778" spans="1:14">
      <c r="A778" s="144" t="str">
        <f>'[11]Depr Exp'!A778</f>
        <v>E311 STM Str/Impv, Goldendale</v>
      </c>
      <c r="B778" s="144" t="str">
        <f>'[11]Depr Exp'!B778</f>
        <v>E311 STM Str/Impv, Goldendale-6</v>
      </c>
      <c r="C778" s="144" t="str">
        <f>'[11]Depr Exp'!C778</f>
        <v>403E</v>
      </c>
      <c r="D778" s="144"/>
      <c r="E778" s="282">
        <f>'[11]Depr Exp'!E778</f>
        <v>43281</v>
      </c>
      <c r="F778" s="548">
        <f>'[11]Depr Exp'!F778</f>
        <v>444475.09</v>
      </c>
      <c r="G778" s="305">
        <f>'[11]Depr Exp'!G778</f>
        <v>1.3299999999999999E-2</v>
      </c>
      <c r="H778" s="549">
        <f>'[11]Depr Exp'!H778</f>
        <v>492.62</v>
      </c>
      <c r="I778" s="548">
        <f>'[11]Depr Exp'!I778</f>
        <v>460485.93</v>
      </c>
      <c r="J778" s="305">
        <f>'[11]Depr Exp'!J778</f>
        <v>1.3299999999999999E-2</v>
      </c>
      <c r="K778" s="373">
        <f>'[11]Depr Exp'!K778</f>
        <v>510.37190575</v>
      </c>
      <c r="L778" s="549">
        <f>'[11]Depr Exp'!L778</f>
        <v>17.75</v>
      </c>
      <c r="M778" s="144"/>
      <c r="N778" s="144"/>
    </row>
    <row r="779" spans="1:14">
      <c r="A779" s="144" t="str">
        <f>'[11]Depr Exp'!A779</f>
        <v>E311 STM Str/Impv, Goldendale</v>
      </c>
      <c r="B779" s="144" t="str">
        <f>'[11]Depr Exp'!B779</f>
        <v>E311 STM Str/Impv, Goldendale-7</v>
      </c>
      <c r="C779" s="144" t="str">
        <f>'[11]Depr Exp'!C779</f>
        <v>403E</v>
      </c>
      <c r="D779" s="144"/>
      <c r="E779" s="282">
        <f>'[11]Depr Exp'!E779</f>
        <v>43312</v>
      </c>
      <c r="F779" s="548">
        <f>'[11]Depr Exp'!F779</f>
        <v>460090.7</v>
      </c>
      <c r="G779" s="305">
        <f>'[11]Depr Exp'!G779</f>
        <v>1.3299999999999999E-2</v>
      </c>
      <c r="H779" s="549">
        <f>'[11]Depr Exp'!H779</f>
        <v>509.93</v>
      </c>
      <c r="I779" s="548">
        <f>'[11]Depr Exp'!I779</f>
        <v>460485.93</v>
      </c>
      <c r="J779" s="305">
        <f>'[11]Depr Exp'!J779</f>
        <v>1.3299999999999999E-2</v>
      </c>
      <c r="K779" s="373">
        <f>'[11]Depr Exp'!K779</f>
        <v>510.37190575</v>
      </c>
      <c r="L779" s="549">
        <f>'[11]Depr Exp'!L779</f>
        <v>0.44</v>
      </c>
      <c r="M779" s="144"/>
      <c r="N779" s="144"/>
    </row>
    <row r="780" spans="1:14">
      <c r="A780" s="144" t="str">
        <f>'[11]Depr Exp'!A780</f>
        <v>E311 STM Str/Impv, Goldendale</v>
      </c>
      <c r="B780" s="144" t="str">
        <f>'[11]Depr Exp'!B780</f>
        <v>E311 STM Str/Impv, Goldendale-8</v>
      </c>
      <c r="C780" s="144" t="str">
        <f>'[11]Depr Exp'!C780</f>
        <v>403E</v>
      </c>
      <c r="D780" s="144"/>
      <c r="E780" s="282">
        <f>'[11]Depr Exp'!E780</f>
        <v>43343</v>
      </c>
      <c r="F780" s="548">
        <f>'[11]Depr Exp'!F780</f>
        <v>460090.7</v>
      </c>
      <c r="G780" s="305">
        <f>'[11]Depr Exp'!G780</f>
        <v>1.3299999999999999E-2</v>
      </c>
      <c r="H780" s="549">
        <f>'[11]Depr Exp'!H780</f>
        <v>509.93</v>
      </c>
      <c r="I780" s="548">
        <f>'[11]Depr Exp'!I780</f>
        <v>460485.93</v>
      </c>
      <c r="J780" s="305">
        <f>'[11]Depr Exp'!J780</f>
        <v>1.3299999999999999E-2</v>
      </c>
      <c r="K780" s="373">
        <f>'[11]Depr Exp'!K780</f>
        <v>510.37190575</v>
      </c>
      <c r="L780" s="549">
        <f>'[11]Depr Exp'!L780</f>
        <v>0.44</v>
      </c>
      <c r="M780" s="144"/>
      <c r="N780" s="144"/>
    </row>
    <row r="781" spans="1:14">
      <c r="A781" s="144" t="str">
        <f>'[11]Depr Exp'!A781</f>
        <v>E311 STM Str/Impv, Goldendale</v>
      </c>
      <c r="B781" s="144" t="str">
        <f>'[11]Depr Exp'!B781</f>
        <v>E311 STM Str/Impv, Goldendale-9</v>
      </c>
      <c r="C781" s="144" t="str">
        <f>'[11]Depr Exp'!C781</f>
        <v>403E</v>
      </c>
      <c r="D781" s="144"/>
      <c r="E781" s="282">
        <f>'[11]Depr Exp'!E781</f>
        <v>43373</v>
      </c>
      <c r="F781" s="548">
        <f>'[11]Depr Exp'!F781</f>
        <v>460288.32</v>
      </c>
      <c r="G781" s="305">
        <f>'[11]Depr Exp'!G781</f>
        <v>1.3299999999999999E-2</v>
      </c>
      <c r="H781" s="549">
        <f>'[11]Depr Exp'!H781</f>
        <v>510.15</v>
      </c>
      <c r="I781" s="548">
        <f>'[11]Depr Exp'!I781</f>
        <v>460485.93</v>
      </c>
      <c r="J781" s="305">
        <f>'[11]Depr Exp'!J781</f>
        <v>1.3299999999999999E-2</v>
      </c>
      <c r="K781" s="373">
        <f>'[11]Depr Exp'!K781</f>
        <v>510.37190575</v>
      </c>
      <c r="L781" s="549">
        <f>'[11]Depr Exp'!L781</f>
        <v>0.22</v>
      </c>
      <c r="M781" s="144"/>
      <c r="N781" s="144"/>
    </row>
    <row r="782" spans="1:14">
      <c r="A782" s="144" t="str">
        <f>'[11]Depr Exp'!A782</f>
        <v>E311 STM Str/Impv, Goldendale</v>
      </c>
      <c r="B782" s="144" t="str">
        <f>'[11]Depr Exp'!B782</f>
        <v>E311 STM Str/Impv, Goldendale-10</v>
      </c>
      <c r="C782" s="144" t="str">
        <f>'[11]Depr Exp'!C782</f>
        <v>403E</v>
      </c>
      <c r="D782" s="144"/>
      <c r="E782" s="282">
        <f>'[11]Depr Exp'!E782</f>
        <v>43404</v>
      </c>
      <c r="F782" s="548">
        <f>'[11]Depr Exp'!F782</f>
        <v>460485.93</v>
      </c>
      <c r="G782" s="305">
        <f>'[11]Depr Exp'!G782</f>
        <v>1.3299999999999999E-2</v>
      </c>
      <c r="H782" s="549">
        <f>'[11]Depr Exp'!H782</f>
        <v>510.37</v>
      </c>
      <c r="I782" s="548">
        <f>'[11]Depr Exp'!I782</f>
        <v>460485.93</v>
      </c>
      <c r="J782" s="305">
        <f>'[11]Depr Exp'!J782</f>
        <v>1.3299999999999999E-2</v>
      </c>
      <c r="K782" s="373">
        <f>'[11]Depr Exp'!K782</f>
        <v>510.37190575</v>
      </c>
      <c r="L782" s="549">
        <f>'[11]Depr Exp'!L782</f>
        <v>0</v>
      </c>
      <c r="M782" s="144"/>
      <c r="N782" s="144"/>
    </row>
    <row r="783" spans="1:14">
      <c r="A783" s="144" t="str">
        <f>'[11]Depr Exp'!A783</f>
        <v>E311 STM Str/Impv, Goldendale</v>
      </c>
      <c r="B783" s="144" t="str">
        <f>'[11]Depr Exp'!B783</f>
        <v>E311 STM Str/Impv, Goldendale-11</v>
      </c>
      <c r="C783" s="144" t="str">
        <f>'[11]Depr Exp'!C783</f>
        <v>403E</v>
      </c>
      <c r="D783" s="144"/>
      <c r="E783" s="282">
        <f>'[11]Depr Exp'!E783</f>
        <v>43434</v>
      </c>
      <c r="F783" s="548">
        <f>'[11]Depr Exp'!F783</f>
        <v>460485.93</v>
      </c>
      <c r="G783" s="305">
        <f>'[11]Depr Exp'!G783</f>
        <v>1.3299999999999999E-2</v>
      </c>
      <c r="H783" s="549">
        <f>'[11]Depr Exp'!H783</f>
        <v>510.37</v>
      </c>
      <c r="I783" s="548">
        <f>'[11]Depr Exp'!I783</f>
        <v>460485.93</v>
      </c>
      <c r="J783" s="305">
        <f>'[11]Depr Exp'!J783</f>
        <v>1.3299999999999999E-2</v>
      </c>
      <c r="K783" s="373">
        <f>'[11]Depr Exp'!K783</f>
        <v>510.37190575</v>
      </c>
      <c r="L783" s="549">
        <f>'[11]Depr Exp'!L783</f>
        <v>0</v>
      </c>
      <c r="M783" s="144"/>
      <c r="N783" s="144"/>
    </row>
    <row r="784" spans="1:14">
      <c r="A784" s="144" t="str">
        <f>'[11]Depr Exp'!A784</f>
        <v>E311 STM Str/Impv, Goldendale</v>
      </c>
      <c r="B784" s="144" t="str">
        <f>'[11]Depr Exp'!B784</f>
        <v>E311 STM Str/Impv, Goldendale-12</v>
      </c>
      <c r="C784" s="144" t="str">
        <f>'[11]Depr Exp'!C784</f>
        <v>403E</v>
      </c>
      <c r="D784" s="144"/>
      <c r="E784" s="282">
        <f>'[11]Depr Exp'!E784</f>
        <v>43465</v>
      </c>
      <c r="F784" s="548">
        <f>'[11]Depr Exp'!F784</f>
        <v>460485.93</v>
      </c>
      <c r="G784" s="305">
        <f>'[11]Depr Exp'!G784</f>
        <v>1.3299999999999999E-2</v>
      </c>
      <c r="H784" s="549">
        <f>'[11]Depr Exp'!H784</f>
        <v>510.37</v>
      </c>
      <c r="I784" s="548">
        <f>'[11]Depr Exp'!I784</f>
        <v>460485.93</v>
      </c>
      <c r="J784" s="305">
        <f>'[11]Depr Exp'!J784</f>
        <v>1.3299999999999999E-2</v>
      </c>
      <c r="K784" s="373">
        <f>'[11]Depr Exp'!K784</f>
        <v>510.37190575</v>
      </c>
      <c r="L784" s="549">
        <f>'[11]Depr Exp'!L784</f>
        <v>0</v>
      </c>
      <c r="M784" s="144"/>
      <c r="N784" s="144"/>
    </row>
    <row r="785" spans="1:14" ht="15.75" thickBot="1">
      <c r="A785" s="159" t="str">
        <f>'[11]Depr Exp'!A785</f>
        <v>E311 STM Str/Impv, Goldendale Total</v>
      </c>
      <c r="B785" s="144">
        <f>'[11]Depr Exp'!B785</f>
        <v>0</v>
      </c>
      <c r="C785" s="502" t="str">
        <f>'[11]Depr Exp'!C785</f>
        <v>ESTM</v>
      </c>
      <c r="D785" s="144"/>
      <c r="E785" s="281" t="str">
        <f>'[11]Depr Exp'!E785</f>
        <v>Total</v>
      </c>
      <c r="F785" s="548">
        <f>'[11]Depr Exp'!F785</f>
        <v>0</v>
      </c>
      <c r="G785" s="305">
        <f>'[11]Depr Exp'!G785</f>
        <v>0</v>
      </c>
      <c r="H785" s="550">
        <f>'[11]Depr Exp'!H785</f>
        <v>5795.7599999999993</v>
      </c>
      <c r="I785" s="548">
        <f>'[11]Depr Exp'!I785</f>
        <v>0</v>
      </c>
      <c r="J785" s="305">
        <f>'[11]Depr Exp'!J785</f>
        <v>0</v>
      </c>
      <c r="K785" s="522">
        <f>'[11]Depr Exp'!K785</f>
        <v>6124.4628690000018</v>
      </c>
      <c r="L785" s="550">
        <f>'[11]Depr Exp'!L785</f>
        <v>328.7</v>
      </c>
      <c r="M785" s="144"/>
      <c r="N785" s="144"/>
    </row>
    <row r="786" spans="1:14" ht="13.5" thickTop="1">
      <c r="A786" s="144" t="str">
        <f>'[11]Depr Exp'!A786</f>
        <v>E311 STM Str/Impv, Goldendale OP</v>
      </c>
      <c r="B786" s="144" t="str">
        <f>'[11]Depr Exp'!B786</f>
        <v>E311 STM Str/Impv, Goldendale OP-1</v>
      </c>
      <c r="C786" s="144" t="str">
        <f>'[11]Depr Exp'!C786</f>
        <v>403E</v>
      </c>
      <c r="D786" s="144"/>
      <c r="E786" s="282">
        <f>'[11]Depr Exp'!E786</f>
        <v>43131</v>
      </c>
      <c r="F786" s="548">
        <f>'[11]Depr Exp'!F786</f>
        <v>1843914</v>
      </c>
      <c r="G786" s="305">
        <f>'[11]Depr Exp'!G786</f>
        <v>1.3299999999999999E-2</v>
      </c>
      <c r="H786" s="549">
        <f>'[11]Depr Exp'!H786</f>
        <v>2043.68</v>
      </c>
      <c r="I786" s="548">
        <f>'[11]Depr Exp'!I786</f>
        <v>1843914</v>
      </c>
      <c r="J786" s="305">
        <f>'[11]Depr Exp'!J786</f>
        <v>1.3299999999999999E-2</v>
      </c>
      <c r="K786" s="373">
        <f>'[11]Depr Exp'!K786</f>
        <v>2043.6713499999998</v>
      </c>
      <c r="L786" s="549">
        <f>'[11]Depr Exp'!L786</f>
        <v>-0.01</v>
      </c>
      <c r="M786" s="144"/>
      <c r="N786" s="144"/>
    </row>
    <row r="787" spans="1:14">
      <c r="A787" s="144" t="str">
        <f>'[11]Depr Exp'!A787</f>
        <v>E311 STM Str/Impv, Goldendale OP</v>
      </c>
      <c r="B787" s="144" t="str">
        <f>'[11]Depr Exp'!B787</f>
        <v>E311 STM Str/Impv, Goldendale OP-2</v>
      </c>
      <c r="C787" s="144" t="str">
        <f>'[11]Depr Exp'!C787</f>
        <v>403E</v>
      </c>
      <c r="D787" s="144"/>
      <c r="E787" s="282">
        <f>'[11]Depr Exp'!E787</f>
        <v>43159</v>
      </c>
      <c r="F787" s="548">
        <f>'[11]Depr Exp'!F787</f>
        <v>1843914</v>
      </c>
      <c r="G787" s="305">
        <f>'[11]Depr Exp'!G787</f>
        <v>1.3299999999999999E-2</v>
      </c>
      <c r="H787" s="549">
        <f>'[11]Depr Exp'!H787</f>
        <v>2043.68</v>
      </c>
      <c r="I787" s="548">
        <f>'[11]Depr Exp'!I787</f>
        <v>1843914</v>
      </c>
      <c r="J787" s="305">
        <f>'[11]Depr Exp'!J787</f>
        <v>1.3299999999999999E-2</v>
      </c>
      <c r="K787" s="373">
        <f>'[11]Depr Exp'!K787</f>
        <v>2043.6713499999998</v>
      </c>
      <c r="L787" s="549">
        <f>'[11]Depr Exp'!L787</f>
        <v>-0.01</v>
      </c>
      <c r="M787" s="144"/>
      <c r="N787" s="144"/>
    </row>
    <row r="788" spans="1:14">
      <c r="A788" s="144" t="str">
        <f>'[11]Depr Exp'!A788</f>
        <v>E311 STM Str/Impv, Goldendale OP</v>
      </c>
      <c r="B788" s="144" t="str">
        <f>'[11]Depr Exp'!B788</f>
        <v>E311 STM Str/Impv, Goldendale OP-3</v>
      </c>
      <c r="C788" s="144" t="str">
        <f>'[11]Depr Exp'!C788</f>
        <v>403E</v>
      </c>
      <c r="D788" s="144"/>
      <c r="E788" s="282">
        <f>'[11]Depr Exp'!E788</f>
        <v>43190</v>
      </c>
      <c r="F788" s="548">
        <f>'[11]Depr Exp'!F788</f>
        <v>1843914</v>
      </c>
      <c r="G788" s="305">
        <f>'[11]Depr Exp'!G788</f>
        <v>1.3299999999999999E-2</v>
      </c>
      <c r="H788" s="549">
        <f>'[11]Depr Exp'!H788</f>
        <v>2043.68</v>
      </c>
      <c r="I788" s="548">
        <f>'[11]Depr Exp'!I788</f>
        <v>1843914</v>
      </c>
      <c r="J788" s="305">
        <f>'[11]Depr Exp'!J788</f>
        <v>1.3299999999999999E-2</v>
      </c>
      <c r="K788" s="373">
        <f>'[11]Depr Exp'!K788</f>
        <v>2043.6713499999998</v>
      </c>
      <c r="L788" s="549">
        <f>'[11]Depr Exp'!L788</f>
        <v>-0.01</v>
      </c>
      <c r="M788" s="144"/>
      <c r="N788" s="144"/>
    </row>
    <row r="789" spans="1:14">
      <c r="A789" s="144" t="str">
        <f>'[11]Depr Exp'!A789</f>
        <v>E311 STM Str/Impv, Goldendale OP</v>
      </c>
      <c r="B789" s="144" t="str">
        <f>'[11]Depr Exp'!B789</f>
        <v>E311 STM Str/Impv, Goldendale OP-4</v>
      </c>
      <c r="C789" s="144" t="str">
        <f>'[11]Depr Exp'!C789</f>
        <v>403E</v>
      </c>
      <c r="D789" s="144"/>
      <c r="E789" s="282">
        <f>'[11]Depr Exp'!E789</f>
        <v>43220</v>
      </c>
      <c r="F789" s="548">
        <f>'[11]Depr Exp'!F789</f>
        <v>1843914</v>
      </c>
      <c r="G789" s="305">
        <f>'[11]Depr Exp'!G789</f>
        <v>1.3299999999999999E-2</v>
      </c>
      <c r="H789" s="549">
        <f>'[11]Depr Exp'!H789</f>
        <v>2043.68</v>
      </c>
      <c r="I789" s="548">
        <f>'[11]Depr Exp'!I789</f>
        <v>1843914</v>
      </c>
      <c r="J789" s="305">
        <f>'[11]Depr Exp'!J789</f>
        <v>1.3299999999999999E-2</v>
      </c>
      <c r="K789" s="373">
        <f>'[11]Depr Exp'!K789</f>
        <v>2043.6713499999998</v>
      </c>
      <c r="L789" s="549">
        <f>'[11]Depr Exp'!L789</f>
        <v>-0.01</v>
      </c>
      <c r="M789" s="144"/>
      <c r="N789" s="144"/>
    </row>
    <row r="790" spans="1:14">
      <c r="A790" s="144" t="str">
        <f>'[11]Depr Exp'!A790</f>
        <v>E311 STM Str/Impv, Goldendale OP</v>
      </c>
      <c r="B790" s="144" t="str">
        <f>'[11]Depr Exp'!B790</f>
        <v>E311 STM Str/Impv, Goldendale OP-5</v>
      </c>
      <c r="C790" s="144" t="str">
        <f>'[11]Depr Exp'!C790</f>
        <v>403E</v>
      </c>
      <c r="D790" s="144"/>
      <c r="E790" s="282">
        <f>'[11]Depr Exp'!E790</f>
        <v>43251</v>
      </c>
      <c r="F790" s="548">
        <f>'[11]Depr Exp'!F790</f>
        <v>1843914</v>
      </c>
      <c r="G790" s="305">
        <f>'[11]Depr Exp'!G790</f>
        <v>1.3299999999999999E-2</v>
      </c>
      <c r="H790" s="549">
        <f>'[11]Depr Exp'!H790</f>
        <v>2043.68</v>
      </c>
      <c r="I790" s="548">
        <f>'[11]Depr Exp'!I790</f>
        <v>1843914</v>
      </c>
      <c r="J790" s="305">
        <f>'[11]Depr Exp'!J790</f>
        <v>1.3299999999999999E-2</v>
      </c>
      <c r="K790" s="373">
        <f>'[11]Depr Exp'!K790</f>
        <v>2043.6713499999998</v>
      </c>
      <c r="L790" s="549">
        <f>'[11]Depr Exp'!L790</f>
        <v>-0.01</v>
      </c>
      <c r="M790" s="144"/>
      <c r="N790" s="144"/>
    </row>
    <row r="791" spans="1:14">
      <c r="A791" s="144" t="str">
        <f>'[11]Depr Exp'!A791</f>
        <v>E311 STM Str/Impv, Goldendale OP</v>
      </c>
      <c r="B791" s="144" t="str">
        <f>'[11]Depr Exp'!B791</f>
        <v>E311 STM Str/Impv, Goldendale OP-6</v>
      </c>
      <c r="C791" s="144" t="str">
        <f>'[11]Depr Exp'!C791</f>
        <v>403E</v>
      </c>
      <c r="D791" s="144"/>
      <c r="E791" s="282">
        <f>'[11]Depr Exp'!E791</f>
        <v>43281</v>
      </c>
      <c r="F791" s="548">
        <f>'[11]Depr Exp'!F791</f>
        <v>1843914</v>
      </c>
      <c r="G791" s="305">
        <f>'[11]Depr Exp'!G791</f>
        <v>1.3299999999999999E-2</v>
      </c>
      <c r="H791" s="549">
        <f>'[11]Depr Exp'!H791</f>
        <v>2043.68</v>
      </c>
      <c r="I791" s="548">
        <f>'[11]Depr Exp'!I791</f>
        <v>1843914</v>
      </c>
      <c r="J791" s="305">
        <f>'[11]Depr Exp'!J791</f>
        <v>1.3299999999999999E-2</v>
      </c>
      <c r="K791" s="373">
        <f>'[11]Depr Exp'!K791</f>
        <v>2043.6713499999998</v>
      </c>
      <c r="L791" s="549">
        <f>'[11]Depr Exp'!L791</f>
        <v>-0.01</v>
      </c>
      <c r="M791" s="144"/>
      <c r="N791" s="144"/>
    </row>
    <row r="792" spans="1:14">
      <c r="A792" s="144" t="str">
        <f>'[11]Depr Exp'!A792</f>
        <v>E311 STM Str/Impv, Goldendale OP</v>
      </c>
      <c r="B792" s="144" t="str">
        <f>'[11]Depr Exp'!B792</f>
        <v>E311 STM Str/Impv, Goldendale OP-7</v>
      </c>
      <c r="C792" s="144" t="str">
        <f>'[11]Depr Exp'!C792</f>
        <v>403E</v>
      </c>
      <c r="D792" s="144"/>
      <c r="E792" s="282">
        <f>'[11]Depr Exp'!E792</f>
        <v>43312</v>
      </c>
      <c r="F792" s="548">
        <f>'[11]Depr Exp'!F792</f>
        <v>1843914</v>
      </c>
      <c r="G792" s="305">
        <f>'[11]Depr Exp'!G792</f>
        <v>1.3299999999999999E-2</v>
      </c>
      <c r="H792" s="549">
        <f>'[11]Depr Exp'!H792</f>
        <v>2043.68</v>
      </c>
      <c r="I792" s="548">
        <f>'[11]Depr Exp'!I792</f>
        <v>1843914</v>
      </c>
      <c r="J792" s="305">
        <f>'[11]Depr Exp'!J792</f>
        <v>1.3299999999999999E-2</v>
      </c>
      <c r="K792" s="373">
        <f>'[11]Depr Exp'!K792</f>
        <v>2043.6713499999998</v>
      </c>
      <c r="L792" s="549">
        <f>'[11]Depr Exp'!L792</f>
        <v>-0.01</v>
      </c>
      <c r="M792" s="144"/>
      <c r="N792" s="144"/>
    </row>
    <row r="793" spans="1:14">
      <c r="A793" s="144" t="str">
        <f>'[11]Depr Exp'!A793</f>
        <v>E311 STM Str/Impv, Goldendale OP</v>
      </c>
      <c r="B793" s="144" t="str">
        <f>'[11]Depr Exp'!B793</f>
        <v>E311 STM Str/Impv, Goldendale OP-8</v>
      </c>
      <c r="C793" s="144" t="str">
        <f>'[11]Depr Exp'!C793</f>
        <v>403E</v>
      </c>
      <c r="D793" s="144"/>
      <c r="E793" s="282">
        <f>'[11]Depr Exp'!E793</f>
        <v>43343</v>
      </c>
      <c r="F793" s="548">
        <f>'[11]Depr Exp'!F793</f>
        <v>1843914</v>
      </c>
      <c r="G793" s="305">
        <f>'[11]Depr Exp'!G793</f>
        <v>1.3299999999999999E-2</v>
      </c>
      <c r="H793" s="549">
        <f>'[11]Depr Exp'!H793</f>
        <v>2043.68</v>
      </c>
      <c r="I793" s="548">
        <f>'[11]Depr Exp'!I793</f>
        <v>1843914</v>
      </c>
      <c r="J793" s="305">
        <f>'[11]Depr Exp'!J793</f>
        <v>1.3299999999999999E-2</v>
      </c>
      <c r="K793" s="373">
        <f>'[11]Depr Exp'!K793</f>
        <v>2043.6713499999998</v>
      </c>
      <c r="L793" s="549">
        <f>'[11]Depr Exp'!L793</f>
        <v>-0.01</v>
      </c>
      <c r="M793" s="144"/>
      <c r="N793" s="144"/>
    </row>
    <row r="794" spans="1:14">
      <c r="A794" s="144" t="str">
        <f>'[11]Depr Exp'!A794</f>
        <v>E311 STM Str/Impv, Goldendale OP</v>
      </c>
      <c r="B794" s="144" t="str">
        <f>'[11]Depr Exp'!B794</f>
        <v>E311 STM Str/Impv, Goldendale OP-9</v>
      </c>
      <c r="C794" s="144" t="str">
        <f>'[11]Depr Exp'!C794</f>
        <v>403E</v>
      </c>
      <c r="D794" s="144"/>
      <c r="E794" s="282">
        <f>'[11]Depr Exp'!E794</f>
        <v>43373</v>
      </c>
      <c r="F794" s="548">
        <f>'[11]Depr Exp'!F794</f>
        <v>1843914</v>
      </c>
      <c r="G794" s="305">
        <f>'[11]Depr Exp'!G794</f>
        <v>1.3299999999999999E-2</v>
      </c>
      <c r="H794" s="549">
        <f>'[11]Depr Exp'!H794</f>
        <v>2043.68</v>
      </c>
      <c r="I794" s="548">
        <f>'[11]Depr Exp'!I794</f>
        <v>1843914</v>
      </c>
      <c r="J794" s="305">
        <f>'[11]Depr Exp'!J794</f>
        <v>1.3299999999999999E-2</v>
      </c>
      <c r="K794" s="373">
        <f>'[11]Depr Exp'!K794</f>
        <v>2043.6713499999998</v>
      </c>
      <c r="L794" s="549">
        <f>'[11]Depr Exp'!L794</f>
        <v>-0.01</v>
      </c>
      <c r="M794" s="144"/>
      <c r="N794" s="144"/>
    </row>
    <row r="795" spans="1:14">
      <c r="A795" s="144" t="str">
        <f>'[11]Depr Exp'!A795</f>
        <v>E311 STM Str/Impv, Goldendale OP</v>
      </c>
      <c r="B795" s="144" t="str">
        <f>'[11]Depr Exp'!B795</f>
        <v>E311 STM Str/Impv, Goldendale OP-10</v>
      </c>
      <c r="C795" s="144" t="str">
        <f>'[11]Depr Exp'!C795</f>
        <v>403E</v>
      </c>
      <c r="D795" s="144"/>
      <c r="E795" s="282">
        <f>'[11]Depr Exp'!E795</f>
        <v>43404</v>
      </c>
      <c r="F795" s="548">
        <f>'[11]Depr Exp'!F795</f>
        <v>1843914</v>
      </c>
      <c r="G795" s="305">
        <f>'[11]Depr Exp'!G795</f>
        <v>1.3299999999999999E-2</v>
      </c>
      <c r="H795" s="549">
        <f>'[11]Depr Exp'!H795</f>
        <v>2043.68</v>
      </c>
      <c r="I795" s="548">
        <f>'[11]Depr Exp'!I795</f>
        <v>1843914</v>
      </c>
      <c r="J795" s="305">
        <f>'[11]Depr Exp'!J795</f>
        <v>1.3299999999999999E-2</v>
      </c>
      <c r="K795" s="373">
        <f>'[11]Depr Exp'!K795</f>
        <v>2043.6713499999998</v>
      </c>
      <c r="L795" s="549">
        <f>'[11]Depr Exp'!L795</f>
        <v>-0.01</v>
      </c>
      <c r="M795" s="144"/>
      <c r="N795" s="144"/>
    </row>
    <row r="796" spans="1:14">
      <c r="A796" s="144" t="str">
        <f>'[11]Depr Exp'!A796</f>
        <v>E311 STM Str/Impv, Goldendale OP</v>
      </c>
      <c r="B796" s="144" t="str">
        <f>'[11]Depr Exp'!B796</f>
        <v>E311 STM Str/Impv, Goldendale OP-11</v>
      </c>
      <c r="C796" s="144" t="str">
        <f>'[11]Depr Exp'!C796</f>
        <v>403E</v>
      </c>
      <c r="D796" s="144"/>
      <c r="E796" s="282">
        <f>'[11]Depr Exp'!E796</f>
        <v>43434</v>
      </c>
      <c r="F796" s="548">
        <f>'[11]Depr Exp'!F796</f>
        <v>1843914</v>
      </c>
      <c r="G796" s="305">
        <f>'[11]Depr Exp'!G796</f>
        <v>1.3299999999999999E-2</v>
      </c>
      <c r="H796" s="549">
        <f>'[11]Depr Exp'!H796</f>
        <v>2043.68</v>
      </c>
      <c r="I796" s="548">
        <f>'[11]Depr Exp'!I796</f>
        <v>1843914</v>
      </c>
      <c r="J796" s="305">
        <f>'[11]Depr Exp'!J796</f>
        <v>1.3299999999999999E-2</v>
      </c>
      <c r="K796" s="373">
        <f>'[11]Depr Exp'!K796</f>
        <v>2043.6713499999998</v>
      </c>
      <c r="L796" s="549">
        <f>'[11]Depr Exp'!L796</f>
        <v>-0.01</v>
      </c>
      <c r="M796" s="144"/>
      <c r="N796" s="144"/>
    </row>
    <row r="797" spans="1:14">
      <c r="A797" s="144" t="str">
        <f>'[11]Depr Exp'!A797</f>
        <v>E311 STM Str/Impv, Goldendale OP</v>
      </c>
      <c r="B797" s="144" t="str">
        <f>'[11]Depr Exp'!B797</f>
        <v>E311 STM Str/Impv, Goldendale OP-12</v>
      </c>
      <c r="C797" s="144" t="str">
        <f>'[11]Depr Exp'!C797</f>
        <v>403E</v>
      </c>
      <c r="D797" s="144"/>
      <c r="E797" s="282">
        <f>'[11]Depr Exp'!E797</f>
        <v>43465</v>
      </c>
      <c r="F797" s="548">
        <f>'[11]Depr Exp'!F797</f>
        <v>1843914</v>
      </c>
      <c r="G797" s="305">
        <f>'[11]Depr Exp'!G797</f>
        <v>1.3299999999999999E-2</v>
      </c>
      <c r="H797" s="549">
        <f>'[11]Depr Exp'!H797</f>
        <v>2043.68</v>
      </c>
      <c r="I797" s="548">
        <f>'[11]Depr Exp'!I797</f>
        <v>1843914</v>
      </c>
      <c r="J797" s="305">
        <f>'[11]Depr Exp'!J797</f>
        <v>1.3299999999999999E-2</v>
      </c>
      <c r="K797" s="373">
        <f>'[11]Depr Exp'!K797</f>
        <v>2043.6713499999998</v>
      </c>
      <c r="L797" s="549">
        <f>'[11]Depr Exp'!L797</f>
        <v>-0.01</v>
      </c>
      <c r="M797" s="144"/>
      <c r="N797" s="144"/>
    </row>
    <row r="798" spans="1:14" ht="15.75" thickBot="1">
      <c r="A798" s="159" t="str">
        <f>'[11]Depr Exp'!A798</f>
        <v>E311 STM Str/Impv, Goldendale OP Total</v>
      </c>
      <c r="B798" s="144">
        <f>'[11]Depr Exp'!B798</f>
        <v>0</v>
      </c>
      <c r="C798" s="502" t="str">
        <f>'[11]Depr Exp'!C798</f>
        <v>ESTM</v>
      </c>
      <c r="D798" s="144"/>
      <c r="E798" s="281" t="str">
        <f>'[11]Depr Exp'!E798</f>
        <v>Total</v>
      </c>
      <c r="F798" s="558">
        <f>'[11]Depr Exp'!F798</f>
        <v>0</v>
      </c>
      <c r="G798" s="559">
        <f>'[11]Depr Exp'!G798</f>
        <v>0</v>
      </c>
      <c r="H798" s="560">
        <f>'[11]Depr Exp'!H798</f>
        <v>24524.16</v>
      </c>
      <c r="I798" s="558">
        <f>'[11]Depr Exp'!I798</f>
        <v>0</v>
      </c>
      <c r="J798" s="559">
        <f>'[11]Depr Exp'!J798</f>
        <v>0</v>
      </c>
      <c r="K798" s="561">
        <f>'[11]Depr Exp'!K798</f>
        <v>24524.056200000003</v>
      </c>
      <c r="L798" s="560">
        <f>'[11]Depr Exp'!L798</f>
        <v>-0.1</v>
      </c>
      <c r="M798" s="144"/>
      <c r="N798" s="144"/>
    </row>
    <row r="799" spans="1:14">
      <c r="A799" s="144" t="str">
        <f>'[11]Depr Exp'!A799</f>
        <v>E312 STM Boiler, Colstrip 1</v>
      </c>
      <c r="B799" s="144" t="str">
        <f>'[11]Depr Exp'!B799</f>
        <v>E312 STM Boiler, Colstrip 1-1</v>
      </c>
      <c r="C799" s="144" t="str">
        <f>'[11]Depr Exp'!C799</f>
        <v>403E</v>
      </c>
      <c r="D799" s="144"/>
      <c r="E799" s="282">
        <f>'[11]Depr Exp'!E799</f>
        <v>43131</v>
      </c>
      <c r="F799" s="523">
        <f>'[11]Depr Exp'!F799</f>
        <v>90911623.950000003</v>
      </c>
      <c r="G799" s="305">
        <f>'[11]Depr Exp'!G799</f>
        <v>6.1800000000000001E-2</v>
      </c>
      <c r="H799" s="524">
        <f>'[11]Depr Exp'!H799</f>
        <v>468194.86</v>
      </c>
      <c r="I799" s="523">
        <f>'[11]Depr Exp'!I799</f>
        <v>90558361.25</v>
      </c>
      <c r="J799" s="305">
        <f>'[11]Depr Exp'!J799</f>
        <v>6.1800000000000001E-2</v>
      </c>
      <c r="K799" s="373">
        <f>'[11]Depr Exp'!K799</f>
        <v>466375.56043750001</v>
      </c>
      <c r="L799" s="524">
        <f>'[11]Depr Exp'!L799</f>
        <v>-1819.3</v>
      </c>
      <c r="M799" s="144"/>
      <c r="N799" s="144"/>
    </row>
    <row r="800" spans="1:14">
      <c r="A800" s="144" t="str">
        <f>'[11]Depr Exp'!A800</f>
        <v>E312 STM Boiler, Colstrip 1</v>
      </c>
      <c r="B800" s="144" t="str">
        <f>'[11]Depr Exp'!B800</f>
        <v>E312 STM Boiler, Colstrip 1-2</v>
      </c>
      <c r="C800" s="144" t="str">
        <f>'[11]Depr Exp'!C800</f>
        <v>403E</v>
      </c>
      <c r="D800" s="144"/>
      <c r="E800" s="282">
        <f>'[11]Depr Exp'!E800</f>
        <v>43159</v>
      </c>
      <c r="F800" s="523">
        <f>'[11]Depr Exp'!F800</f>
        <v>90521523.170000002</v>
      </c>
      <c r="G800" s="305">
        <f>'[11]Depr Exp'!G800</f>
        <v>6.1800000000000001E-2</v>
      </c>
      <c r="H800" s="524">
        <f>'[11]Depr Exp'!H800</f>
        <v>466185.84</v>
      </c>
      <c r="I800" s="523">
        <f>'[11]Depr Exp'!I800</f>
        <v>90558361.25</v>
      </c>
      <c r="J800" s="305">
        <f>'[11]Depr Exp'!J800</f>
        <v>6.1800000000000001E-2</v>
      </c>
      <c r="K800" s="373">
        <f>'[11]Depr Exp'!K800</f>
        <v>466375.56043750001</v>
      </c>
      <c r="L800" s="524">
        <f>'[11]Depr Exp'!L800</f>
        <v>189.72</v>
      </c>
      <c r="M800" s="144"/>
      <c r="N800" s="144"/>
    </row>
    <row r="801" spans="1:14">
      <c r="A801" s="144" t="str">
        <f>'[11]Depr Exp'!A801</f>
        <v>E312 STM Boiler, Colstrip 1</v>
      </c>
      <c r="B801" s="144" t="str">
        <f>'[11]Depr Exp'!B801</f>
        <v>E312 STM Boiler, Colstrip 1-3</v>
      </c>
      <c r="C801" s="144" t="str">
        <f>'[11]Depr Exp'!C801</f>
        <v>403E</v>
      </c>
      <c r="D801" s="144"/>
      <c r="E801" s="282">
        <f>'[11]Depr Exp'!E801</f>
        <v>43190</v>
      </c>
      <c r="F801" s="523">
        <f>'[11]Depr Exp'!F801</f>
        <v>90522626.120000005</v>
      </c>
      <c r="G801" s="305">
        <f>'[11]Depr Exp'!G801</f>
        <v>6.1800000000000001E-2</v>
      </c>
      <c r="H801" s="524">
        <f>'[11]Depr Exp'!H801</f>
        <v>466191.52</v>
      </c>
      <c r="I801" s="523">
        <f>'[11]Depr Exp'!I801</f>
        <v>90558361.25</v>
      </c>
      <c r="J801" s="305">
        <f>'[11]Depr Exp'!J801</f>
        <v>6.1800000000000001E-2</v>
      </c>
      <c r="K801" s="373">
        <f>'[11]Depr Exp'!K801</f>
        <v>466375.56043750001</v>
      </c>
      <c r="L801" s="524">
        <f>'[11]Depr Exp'!L801</f>
        <v>184.04</v>
      </c>
      <c r="M801" s="144"/>
      <c r="N801" s="144"/>
    </row>
    <row r="802" spans="1:14">
      <c r="A802" s="144" t="str">
        <f>'[11]Depr Exp'!A802</f>
        <v>E312 STM Boiler, Colstrip 1</v>
      </c>
      <c r="B802" s="144" t="str">
        <f>'[11]Depr Exp'!B802</f>
        <v>E312 STM Boiler, Colstrip 1-4</v>
      </c>
      <c r="C802" s="144" t="str">
        <f>'[11]Depr Exp'!C802</f>
        <v>403E</v>
      </c>
      <c r="D802" s="144"/>
      <c r="E802" s="282">
        <f>'[11]Depr Exp'!E802</f>
        <v>43220</v>
      </c>
      <c r="F802" s="523">
        <f>'[11]Depr Exp'!F802</f>
        <v>90524411.760000005</v>
      </c>
      <c r="G802" s="305">
        <f>'[11]Depr Exp'!G802</f>
        <v>6.1800000000000001E-2</v>
      </c>
      <c r="H802" s="524">
        <f>'[11]Depr Exp'!H802</f>
        <v>466200.72</v>
      </c>
      <c r="I802" s="523">
        <f>'[11]Depr Exp'!I802</f>
        <v>90558361.25</v>
      </c>
      <c r="J802" s="305">
        <f>'[11]Depr Exp'!J802</f>
        <v>6.1800000000000001E-2</v>
      </c>
      <c r="K802" s="373">
        <f>'[11]Depr Exp'!K802</f>
        <v>466375.56043750001</v>
      </c>
      <c r="L802" s="524">
        <f>'[11]Depr Exp'!L802</f>
        <v>174.84</v>
      </c>
      <c r="M802" s="144"/>
      <c r="N802" s="144"/>
    </row>
    <row r="803" spans="1:14">
      <c r="A803" s="144" t="str">
        <f>'[11]Depr Exp'!A803</f>
        <v>E312 STM Boiler, Colstrip 1</v>
      </c>
      <c r="B803" s="144" t="str">
        <f>'[11]Depr Exp'!B803</f>
        <v>E312 STM Boiler, Colstrip 1-5</v>
      </c>
      <c r="C803" s="144" t="str">
        <f>'[11]Depr Exp'!C803</f>
        <v>403E</v>
      </c>
      <c r="D803" s="144"/>
      <c r="E803" s="282">
        <f>'[11]Depr Exp'!E803</f>
        <v>43251</v>
      </c>
      <c r="F803" s="523">
        <f>'[11]Depr Exp'!F803</f>
        <v>90555105.569999993</v>
      </c>
      <c r="G803" s="305">
        <f>'[11]Depr Exp'!G803</f>
        <v>6.1800000000000001E-2</v>
      </c>
      <c r="H803" s="524">
        <f>'[11]Depr Exp'!H803</f>
        <v>466358.79</v>
      </c>
      <c r="I803" s="523">
        <f>'[11]Depr Exp'!I803</f>
        <v>90558361.25</v>
      </c>
      <c r="J803" s="305">
        <f>'[11]Depr Exp'!J803</f>
        <v>6.1800000000000001E-2</v>
      </c>
      <c r="K803" s="373">
        <f>'[11]Depr Exp'!K803</f>
        <v>466375.56043750001</v>
      </c>
      <c r="L803" s="524">
        <f>'[11]Depr Exp'!L803</f>
        <v>16.77</v>
      </c>
      <c r="M803" s="144"/>
      <c r="N803" s="144"/>
    </row>
    <row r="804" spans="1:14">
      <c r="A804" s="144" t="str">
        <f>'[11]Depr Exp'!A804</f>
        <v>E312 STM Boiler, Colstrip 1</v>
      </c>
      <c r="B804" s="144" t="str">
        <f>'[11]Depr Exp'!B804</f>
        <v>E312 STM Boiler, Colstrip 1-6</v>
      </c>
      <c r="C804" s="144" t="str">
        <f>'[11]Depr Exp'!C804</f>
        <v>403E</v>
      </c>
      <c r="D804" s="144"/>
      <c r="E804" s="282">
        <f>'[11]Depr Exp'!E804</f>
        <v>43281</v>
      </c>
      <c r="F804" s="523">
        <f>'[11]Depr Exp'!F804</f>
        <v>90597513.090000004</v>
      </c>
      <c r="G804" s="305">
        <f>'[11]Depr Exp'!G804</f>
        <v>6.1800000000000001E-2</v>
      </c>
      <c r="H804" s="524">
        <f>'[11]Depr Exp'!H804</f>
        <v>466577.19</v>
      </c>
      <c r="I804" s="523">
        <f>'[11]Depr Exp'!I804</f>
        <v>90558361.25</v>
      </c>
      <c r="J804" s="305">
        <f>'[11]Depr Exp'!J804</f>
        <v>6.1800000000000001E-2</v>
      </c>
      <c r="K804" s="373">
        <f>'[11]Depr Exp'!K804</f>
        <v>466375.56043750001</v>
      </c>
      <c r="L804" s="524">
        <f>'[11]Depr Exp'!L804</f>
        <v>-201.63</v>
      </c>
      <c r="M804" s="144"/>
      <c r="N804" s="144"/>
    </row>
    <row r="805" spans="1:14">
      <c r="A805" s="144" t="str">
        <f>'[11]Depr Exp'!A805</f>
        <v>E312 STM Boiler, Colstrip 1</v>
      </c>
      <c r="B805" s="144" t="str">
        <f>'[11]Depr Exp'!B805</f>
        <v>E312 STM Boiler, Colstrip 1-7</v>
      </c>
      <c r="C805" s="144" t="str">
        <f>'[11]Depr Exp'!C805</f>
        <v>403E</v>
      </c>
      <c r="D805" s="144"/>
      <c r="E805" s="282">
        <f>'[11]Depr Exp'!E805</f>
        <v>43312</v>
      </c>
      <c r="F805" s="523">
        <f>'[11]Depr Exp'!F805</f>
        <v>90612596.760000005</v>
      </c>
      <c r="G805" s="305">
        <f>'[11]Depr Exp'!G805</f>
        <v>6.1800000000000001E-2</v>
      </c>
      <c r="H805" s="524">
        <f>'[11]Depr Exp'!H805</f>
        <v>466654.87</v>
      </c>
      <c r="I805" s="523">
        <f>'[11]Depr Exp'!I805</f>
        <v>90558361.25</v>
      </c>
      <c r="J805" s="305">
        <f>'[11]Depr Exp'!J805</f>
        <v>6.1800000000000001E-2</v>
      </c>
      <c r="K805" s="373">
        <f>'[11]Depr Exp'!K805</f>
        <v>466375.56043750001</v>
      </c>
      <c r="L805" s="524">
        <f>'[11]Depr Exp'!L805</f>
        <v>-279.31</v>
      </c>
      <c r="M805" s="144"/>
      <c r="N805" s="144"/>
    </row>
    <row r="806" spans="1:14">
      <c r="A806" s="144" t="str">
        <f>'[11]Depr Exp'!A806</f>
        <v>E312 STM Boiler, Colstrip 1</v>
      </c>
      <c r="B806" s="144" t="str">
        <f>'[11]Depr Exp'!B806</f>
        <v>E312 STM Boiler, Colstrip 1-8</v>
      </c>
      <c r="C806" s="144" t="str">
        <f>'[11]Depr Exp'!C806</f>
        <v>403E</v>
      </c>
      <c r="D806" s="144"/>
      <c r="E806" s="282">
        <f>'[11]Depr Exp'!E806</f>
        <v>43343</v>
      </c>
      <c r="F806" s="523">
        <f>'[11]Depr Exp'!F806</f>
        <v>90615284.030000001</v>
      </c>
      <c r="G806" s="305">
        <f>'[11]Depr Exp'!G806</f>
        <v>6.1800000000000001E-2</v>
      </c>
      <c r="H806" s="524">
        <f>'[11]Depr Exp'!H806</f>
        <v>466668.71</v>
      </c>
      <c r="I806" s="523">
        <f>'[11]Depr Exp'!I806</f>
        <v>90558361.25</v>
      </c>
      <c r="J806" s="305">
        <f>'[11]Depr Exp'!J806</f>
        <v>6.1800000000000001E-2</v>
      </c>
      <c r="K806" s="373">
        <f>'[11]Depr Exp'!K806</f>
        <v>466375.56043750001</v>
      </c>
      <c r="L806" s="524">
        <f>'[11]Depr Exp'!L806</f>
        <v>-293.14999999999998</v>
      </c>
      <c r="M806" s="144"/>
      <c r="N806" s="144"/>
    </row>
    <row r="807" spans="1:14">
      <c r="A807" s="144" t="str">
        <f>'[11]Depr Exp'!A807</f>
        <v>E312 STM Boiler, Colstrip 1</v>
      </c>
      <c r="B807" s="144" t="str">
        <f>'[11]Depr Exp'!B807</f>
        <v>E312 STM Boiler, Colstrip 1-9</v>
      </c>
      <c r="C807" s="144" t="str">
        <f>'[11]Depr Exp'!C807</f>
        <v>403E</v>
      </c>
      <c r="D807" s="144"/>
      <c r="E807" s="282">
        <f>'[11]Depr Exp'!E807</f>
        <v>43373</v>
      </c>
      <c r="F807" s="523">
        <f>'[11]Depr Exp'!F807</f>
        <v>90634452.129999995</v>
      </c>
      <c r="G807" s="305">
        <f>'[11]Depr Exp'!G807</f>
        <v>6.1800000000000001E-2</v>
      </c>
      <c r="H807" s="524">
        <f>'[11]Depr Exp'!H807</f>
        <v>466767.43</v>
      </c>
      <c r="I807" s="523">
        <f>'[11]Depr Exp'!I807</f>
        <v>90558361.25</v>
      </c>
      <c r="J807" s="305">
        <f>'[11]Depr Exp'!J807</f>
        <v>6.1800000000000001E-2</v>
      </c>
      <c r="K807" s="373">
        <f>'[11]Depr Exp'!K807</f>
        <v>466375.56043750001</v>
      </c>
      <c r="L807" s="524">
        <f>'[11]Depr Exp'!L807</f>
        <v>-391.87</v>
      </c>
      <c r="M807" s="144"/>
      <c r="N807" s="144"/>
    </row>
    <row r="808" spans="1:14">
      <c r="A808" s="144" t="str">
        <f>'[11]Depr Exp'!A808</f>
        <v>E312 STM Boiler, Colstrip 1</v>
      </c>
      <c r="B808" s="144" t="str">
        <f>'[11]Depr Exp'!B808</f>
        <v>E312 STM Boiler, Colstrip 1-10</v>
      </c>
      <c r="C808" s="144" t="str">
        <f>'[11]Depr Exp'!C808</f>
        <v>403E</v>
      </c>
      <c r="D808" s="144"/>
      <c r="E808" s="282">
        <f>'[11]Depr Exp'!E808</f>
        <v>43404</v>
      </c>
      <c r="F808" s="523">
        <f>'[11]Depr Exp'!F808</f>
        <v>90664121.090000004</v>
      </c>
      <c r="G808" s="305">
        <f>'[11]Depr Exp'!G808</f>
        <v>6.1800000000000001E-2</v>
      </c>
      <c r="H808" s="524">
        <f>'[11]Depr Exp'!H808</f>
        <v>466920.22</v>
      </c>
      <c r="I808" s="523">
        <f>'[11]Depr Exp'!I808</f>
        <v>90558361.25</v>
      </c>
      <c r="J808" s="305">
        <f>'[11]Depr Exp'!J808</f>
        <v>6.1800000000000001E-2</v>
      </c>
      <c r="K808" s="373">
        <f>'[11]Depr Exp'!K808</f>
        <v>466375.56043750001</v>
      </c>
      <c r="L808" s="524">
        <f>'[11]Depr Exp'!L808</f>
        <v>-544.66</v>
      </c>
      <c r="M808" s="144"/>
      <c r="N808" s="144"/>
    </row>
    <row r="809" spans="1:14">
      <c r="A809" s="144" t="str">
        <f>'[11]Depr Exp'!A809</f>
        <v>E312 STM Boiler, Colstrip 1</v>
      </c>
      <c r="B809" s="144" t="str">
        <f>'[11]Depr Exp'!B809</f>
        <v>E312 STM Boiler, Colstrip 1-11</v>
      </c>
      <c r="C809" s="144" t="str">
        <f>'[11]Depr Exp'!C809</f>
        <v>403E</v>
      </c>
      <c r="D809" s="144"/>
      <c r="E809" s="282">
        <f>'[11]Depr Exp'!E809</f>
        <v>43434</v>
      </c>
      <c r="F809" s="523">
        <f>'[11]Depr Exp'!F809</f>
        <v>90683986.930000007</v>
      </c>
      <c r="G809" s="305">
        <f>'[11]Depr Exp'!G809</f>
        <v>6.1800000000000001E-2</v>
      </c>
      <c r="H809" s="524">
        <f>'[11]Depr Exp'!H809</f>
        <v>467022.53</v>
      </c>
      <c r="I809" s="523">
        <f>'[11]Depr Exp'!I809</f>
        <v>90558361.25</v>
      </c>
      <c r="J809" s="305">
        <f>'[11]Depr Exp'!J809</f>
        <v>6.1800000000000001E-2</v>
      </c>
      <c r="K809" s="373">
        <f>'[11]Depr Exp'!K809</f>
        <v>466375.56043750001</v>
      </c>
      <c r="L809" s="524">
        <f>'[11]Depr Exp'!L809</f>
        <v>-646.97</v>
      </c>
      <c r="M809" s="144"/>
      <c r="N809" s="144"/>
    </row>
    <row r="810" spans="1:14">
      <c r="A810" s="144" t="str">
        <f>'[11]Depr Exp'!A810</f>
        <v>E312 STM Boiler, Colstrip 1</v>
      </c>
      <c r="B810" s="144" t="str">
        <f>'[11]Depr Exp'!B810</f>
        <v>E312 STM Boiler, Colstrip 1-12</v>
      </c>
      <c r="C810" s="144" t="str">
        <f>'[11]Depr Exp'!C810</f>
        <v>403E</v>
      </c>
      <c r="D810" s="144"/>
      <c r="E810" s="282">
        <f>'[11]Depr Exp'!E810</f>
        <v>43465</v>
      </c>
      <c r="F810" s="523">
        <f>'[11]Depr Exp'!F810</f>
        <v>90558361.25</v>
      </c>
      <c r="G810" s="305">
        <f>'[11]Depr Exp'!G810</f>
        <v>6.1800000000000001E-2</v>
      </c>
      <c r="H810" s="524">
        <f>'[11]Depr Exp'!H810</f>
        <v>466375.56</v>
      </c>
      <c r="I810" s="523">
        <f>'[11]Depr Exp'!I810</f>
        <v>90558361.25</v>
      </c>
      <c r="J810" s="305">
        <f>'[11]Depr Exp'!J810</f>
        <v>6.1800000000000001E-2</v>
      </c>
      <c r="K810" s="373">
        <f>'[11]Depr Exp'!K810</f>
        <v>466375.56043750001</v>
      </c>
      <c r="L810" s="524">
        <f>'[11]Depr Exp'!L810</f>
        <v>0</v>
      </c>
      <c r="M810" s="144"/>
      <c r="N810" s="144"/>
    </row>
    <row r="811" spans="1:14" ht="15.75" thickBot="1">
      <c r="A811" s="159" t="str">
        <f>'[11]Depr Exp'!A811</f>
        <v>E312 STM Boiler, Colstrip 1 Total</v>
      </c>
      <c r="B811" s="144">
        <f>'[11]Depr Exp'!B811</f>
        <v>0</v>
      </c>
      <c r="C811" s="502" t="str">
        <f>'[11]Depr Exp'!C811</f>
        <v>ESTM</v>
      </c>
      <c r="D811" s="144"/>
      <c r="E811" s="281" t="str">
        <f>'[11]Depr Exp'!E811</f>
        <v>Total</v>
      </c>
      <c r="F811" s="141">
        <f>'[11]Depr Exp'!F811</f>
        <v>0</v>
      </c>
      <c r="G811" s="252">
        <f>'[11]Depr Exp'!G811</f>
        <v>0</v>
      </c>
      <c r="H811" s="522">
        <f>'[11]Depr Exp'!H811</f>
        <v>5600118.2399999993</v>
      </c>
      <c r="I811" s="141">
        <f>'[11]Depr Exp'!I811</f>
        <v>0</v>
      </c>
      <c r="J811" s="252">
        <f>'[11]Depr Exp'!J811</f>
        <v>0</v>
      </c>
      <c r="K811" s="522">
        <f>'[11]Depr Exp'!K811</f>
        <v>5596506.725250002</v>
      </c>
      <c r="L811" s="522">
        <f>'[11]Depr Exp'!L811</f>
        <v>-3611.51</v>
      </c>
      <c r="M811" s="144"/>
      <c r="N811" s="144"/>
    </row>
    <row r="812" spans="1:14" ht="13.5" thickTop="1">
      <c r="A812" s="144" t="str">
        <f>'[11]Depr Exp'!A812</f>
        <v>E312 STM Boiler, Colstrip 1-2 Com</v>
      </c>
      <c r="B812" s="144" t="str">
        <f>'[11]Depr Exp'!B812</f>
        <v>E312 STM Boiler, Colstrip 1-2 Com-1</v>
      </c>
      <c r="C812" s="144" t="str">
        <f>'[11]Depr Exp'!C812</f>
        <v>403E</v>
      </c>
      <c r="D812" s="144"/>
      <c r="E812" s="282">
        <f>'[11]Depr Exp'!E812</f>
        <v>43131</v>
      </c>
      <c r="F812" s="523">
        <f>'[11]Depr Exp'!F812</f>
        <v>6036236.2699999996</v>
      </c>
      <c r="G812" s="305">
        <f>'[11]Depr Exp'!G812</f>
        <v>2.5100000000000001E-2</v>
      </c>
      <c r="H812" s="524">
        <f>'[11]Depr Exp'!H812</f>
        <v>12625.79</v>
      </c>
      <c r="I812" s="523">
        <f>'[11]Depr Exp'!I812</f>
        <v>6036236.2699999996</v>
      </c>
      <c r="J812" s="305">
        <f>'[11]Depr Exp'!J812</f>
        <v>2.5100000000000001E-2</v>
      </c>
      <c r="K812" s="373">
        <f>'[11]Depr Exp'!K812</f>
        <v>12625.794198083333</v>
      </c>
      <c r="L812" s="524">
        <f>'[11]Depr Exp'!L812</f>
        <v>0</v>
      </c>
      <c r="M812" s="144"/>
      <c r="N812" s="144"/>
    </row>
    <row r="813" spans="1:14">
      <c r="A813" s="144" t="str">
        <f>'[11]Depr Exp'!A813</f>
        <v>E312 STM Boiler, Colstrip 1-2 Com</v>
      </c>
      <c r="B813" s="144" t="str">
        <f>'[11]Depr Exp'!B813</f>
        <v>E312 STM Boiler, Colstrip 1-2 Com-2</v>
      </c>
      <c r="C813" s="144" t="str">
        <f>'[11]Depr Exp'!C813</f>
        <v>403E</v>
      </c>
      <c r="D813" s="144"/>
      <c r="E813" s="282">
        <f>'[11]Depr Exp'!E813</f>
        <v>43159</v>
      </c>
      <c r="F813" s="523">
        <f>'[11]Depr Exp'!F813</f>
        <v>6036236.2699999996</v>
      </c>
      <c r="G813" s="305">
        <f>'[11]Depr Exp'!G813</f>
        <v>2.5100000000000001E-2</v>
      </c>
      <c r="H813" s="524">
        <f>'[11]Depr Exp'!H813</f>
        <v>12625.79</v>
      </c>
      <c r="I813" s="523">
        <f>'[11]Depr Exp'!I813</f>
        <v>6036236.2699999996</v>
      </c>
      <c r="J813" s="305">
        <f>'[11]Depr Exp'!J813</f>
        <v>2.5100000000000001E-2</v>
      </c>
      <c r="K813" s="373">
        <f>'[11]Depr Exp'!K813</f>
        <v>12625.794198083333</v>
      </c>
      <c r="L813" s="524">
        <f>'[11]Depr Exp'!L813</f>
        <v>0</v>
      </c>
      <c r="M813" s="144"/>
      <c r="N813" s="144"/>
    </row>
    <row r="814" spans="1:14">
      <c r="A814" s="144" t="str">
        <f>'[11]Depr Exp'!A814</f>
        <v>E312 STM Boiler, Colstrip 1-2 Com</v>
      </c>
      <c r="B814" s="144" t="str">
        <f>'[11]Depr Exp'!B814</f>
        <v>E312 STM Boiler, Colstrip 1-2 Com-3</v>
      </c>
      <c r="C814" s="144" t="str">
        <f>'[11]Depr Exp'!C814</f>
        <v>403E</v>
      </c>
      <c r="D814" s="144"/>
      <c r="E814" s="282">
        <f>'[11]Depr Exp'!E814</f>
        <v>43190</v>
      </c>
      <c r="F814" s="523">
        <f>'[11]Depr Exp'!F814</f>
        <v>6036236.2699999996</v>
      </c>
      <c r="G814" s="305">
        <f>'[11]Depr Exp'!G814</f>
        <v>2.5100000000000001E-2</v>
      </c>
      <c r="H814" s="524">
        <f>'[11]Depr Exp'!H814</f>
        <v>12625.79</v>
      </c>
      <c r="I814" s="523">
        <f>'[11]Depr Exp'!I814</f>
        <v>6036236.2699999996</v>
      </c>
      <c r="J814" s="305">
        <f>'[11]Depr Exp'!J814</f>
        <v>2.5100000000000001E-2</v>
      </c>
      <c r="K814" s="373">
        <f>'[11]Depr Exp'!K814</f>
        <v>12625.794198083333</v>
      </c>
      <c r="L814" s="524">
        <f>'[11]Depr Exp'!L814</f>
        <v>0</v>
      </c>
      <c r="M814" s="144"/>
      <c r="N814" s="144"/>
    </row>
    <row r="815" spans="1:14">
      <c r="A815" s="144" t="str">
        <f>'[11]Depr Exp'!A815</f>
        <v>E312 STM Boiler, Colstrip 1-2 Com</v>
      </c>
      <c r="B815" s="144" t="str">
        <f>'[11]Depr Exp'!B815</f>
        <v>E312 STM Boiler, Colstrip 1-2 Com-4</v>
      </c>
      <c r="C815" s="144" t="str">
        <f>'[11]Depr Exp'!C815</f>
        <v>403E</v>
      </c>
      <c r="D815" s="144"/>
      <c r="E815" s="282">
        <f>'[11]Depr Exp'!E815</f>
        <v>43220</v>
      </c>
      <c r="F815" s="523">
        <f>'[11]Depr Exp'!F815</f>
        <v>6036236.2699999996</v>
      </c>
      <c r="G815" s="305">
        <f>'[11]Depr Exp'!G815</f>
        <v>2.5100000000000001E-2</v>
      </c>
      <c r="H815" s="524">
        <f>'[11]Depr Exp'!H815</f>
        <v>12625.79</v>
      </c>
      <c r="I815" s="523">
        <f>'[11]Depr Exp'!I815</f>
        <v>6036236.2699999996</v>
      </c>
      <c r="J815" s="305">
        <f>'[11]Depr Exp'!J815</f>
        <v>2.5100000000000001E-2</v>
      </c>
      <c r="K815" s="373">
        <f>'[11]Depr Exp'!K815</f>
        <v>12625.794198083333</v>
      </c>
      <c r="L815" s="524">
        <f>'[11]Depr Exp'!L815</f>
        <v>0</v>
      </c>
      <c r="M815" s="144"/>
      <c r="N815" s="144"/>
    </row>
    <row r="816" spans="1:14">
      <c r="A816" s="144" t="str">
        <f>'[11]Depr Exp'!A816</f>
        <v>E312 STM Boiler, Colstrip 1-2 Com</v>
      </c>
      <c r="B816" s="144" t="str">
        <f>'[11]Depr Exp'!B816</f>
        <v>E312 STM Boiler, Colstrip 1-2 Com-5</v>
      </c>
      <c r="C816" s="144" t="str">
        <f>'[11]Depr Exp'!C816</f>
        <v>403E</v>
      </c>
      <c r="D816" s="144"/>
      <c r="E816" s="282">
        <f>'[11]Depr Exp'!E816</f>
        <v>43251</v>
      </c>
      <c r="F816" s="523">
        <f>'[11]Depr Exp'!F816</f>
        <v>6036236.2699999996</v>
      </c>
      <c r="G816" s="305">
        <f>'[11]Depr Exp'!G816</f>
        <v>2.5100000000000001E-2</v>
      </c>
      <c r="H816" s="524">
        <f>'[11]Depr Exp'!H816</f>
        <v>12625.79</v>
      </c>
      <c r="I816" s="523">
        <f>'[11]Depr Exp'!I816</f>
        <v>6036236.2699999996</v>
      </c>
      <c r="J816" s="305">
        <f>'[11]Depr Exp'!J816</f>
        <v>2.5100000000000001E-2</v>
      </c>
      <c r="K816" s="373">
        <f>'[11]Depr Exp'!K816</f>
        <v>12625.794198083333</v>
      </c>
      <c r="L816" s="524">
        <f>'[11]Depr Exp'!L816</f>
        <v>0</v>
      </c>
      <c r="M816" s="144"/>
      <c r="N816" s="144"/>
    </row>
    <row r="817" spans="1:14">
      <c r="A817" s="144" t="str">
        <f>'[11]Depr Exp'!A817</f>
        <v>E312 STM Boiler, Colstrip 1-2 Com</v>
      </c>
      <c r="B817" s="144" t="str">
        <f>'[11]Depr Exp'!B817</f>
        <v>E312 STM Boiler, Colstrip 1-2 Com-6</v>
      </c>
      <c r="C817" s="144" t="str">
        <f>'[11]Depr Exp'!C817</f>
        <v>403E</v>
      </c>
      <c r="D817" s="144"/>
      <c r="E817" s="282">
        <f>'[11]Depr Exp'!E817</f>
        <v>43281</v>
      </c>
      <c r="F817" s="523">
        <f>'[11]Depr Exp'!F817</f>
        <v>6036236.2699999996</v>
      </c>
      <c r="G817" s="305">
        <f>'[11]Depr Exp'!G817</f>
        <v>2.5100000000000001E-2</v>
      </c>
      <c r="H817" s="524">
        <f>'[11]Depr Exp'!H817</f>
        <v>12625.79</v>
      </c>
      <c r="I817" s="523">
        <f>'[11]Depr Exp'!I817</f>
        <v>6036236.2699999996</v>
      </c>
      <c r="J817" s="305">
        <f>'[11]Depr Exp'!J817</f>
        <v>2.5100000000000001E-2</v>
      </c>
      <c r="K817" s="373">
        <f>'[11]Depr Exp'!K817</f>
        <v>12625.794198083333</v>
      </c>
      <c r="L817" s="524">
        <f>'[11]Depr Exp'!L817</f>
        <v>0</v>
      </c>
      <c r="M817" s="144"/>
      <c r="N817" s="144"/>
    </row>
    <row r="818" spans="1:14">
      <c r="A818" s="144" t="str">
        <f>'[11]Depr Exp'!A818</f>
        <v>E312 STM Boiler, Colstrip 1-2 Com</v>
      </c>
      <c r="B818" s="144" t="str">
        <f>'[11]Depr Exp'!B818</f>
        <v>E312 STM Boiler, Colstrip 1-2 Com-7</v>
      </c>
      <c r="C818" s="144" t="str">
        <f>'[11]Depr Exp'!C818</f>
        <v>403E</v>
      </c>
      <c r="D818" s="144"/>
      <c r="E818" s="282">
        <f>'[11]Depr Exp'!E818</f>
        <v>43312</v>
      </c>
      <c r="F818" s="523">
        <f>'[11]Depr Exp'!F818</f>
        <v>6036236.2699999996</v>
      </c>
      <c r="G818" s="305">
        <f>'[11]Depr Exp'!G818</f>
        <v>2.5100000000000001E-2</v>
      </c>
      <c r="H818" s="524">
        <f>'[11]Depr Exp'!H818</f>
        <v>12625.79</v>
      </c>
      <c r="I818" s="523">
        <f>'[11]Depr Exp'!I818</f>
        <v>6036236.2699999996</v>
      </c>
      <c r="J818" s="305">
        <f>'[11]Depr Exp'!J818</f>
        <v>2.5100000000000001E-2</v>
      </c>
      <c r="K818" s="373">
        <f>'[11]Depr Exp'!K818</f>
        <v>12625.794198083333</v>
      </c>
      <c r="L818" s="524">
        <f>'[11]Depr Exp'!L818</f>
        <v>0</v>
      </c>
      <c r="M818" s="144"/>
      <c r="N818" s="144"/>
    </row>
    <row r="819" spans="1:14">
      <c r="A819" s="144" t="str">
        <f>'[11]Depr Exp'!A819</f>
        <v>E312 STM Boiler, Colstrip 1-2 Com</v>
      </c>
      <c r="B819" s="144" t="str">
        <f>'[11]Depr Exp'!B819</f>
        <v>E312 STM Boiler, Colstrip 1-2 Com-8</v>
      </c>
      <c r="C819" s="144" t="str">
        <f>'[11]Depr Exp'!C819</f>
        <v>403E</v>
      </c>
      <c r="D819" s="144"/>
      <c r="E819" s="282">
        <f>'[11]Depr Exp'!E819</f>
        <v>43343</v>
      </c>
      <c r="F819" s="523">
        <f>'[11]Depr Exp'!F819</f>
        <v>6036236.2699999996</v>
      </c>
      <c r="G819" s="305">
        <f>'[11]Depr Exp'!G819</f>
        <v>2.5100000000000001E-2</v>
      </c>
      <c r="H819" s="524">
        <f>'[11]Depr Exp'!H819</f>
        <v>12625.79</v>
      </c>
      <c r="I819" s="523">
        <f>'[11]Depr Exp'!I819</f>
        <v>6036236.2699999996</v>
      </c>
      <c r="J819" s="305">
        <f>'[11]Depr Exp'!J819</f>
        <v>2.5100000000000001E-2</v>
      </c>
      <c r="K819" s="373">
        <f>'[11]Depr Exp'!K819</f>
        <v>12625.794198083333</v>
      </c>
      <c r="L819" s="524">
        <f>'[11]Depr Exp'!L819</f>
        <v>0</v>
      </c>
      <c r="M819" s="144"/>
      <c r="N819" s="144"/>
    </row>
    <row r="820" spans="1:14">
      <c r="A820" s="144" t="str">
        <f>'[11]Depr Exp'!A820</f>
        <v>E312 STM Boiler, Colstrip 1-2 Com</v>
      </c>
      <c r="B820" s="144" t="str">
        <f>'[11]Depr Exp'!B820</f>
        <v>E312 STM Boiler, Colstrip 1-2 Com-9</v>
      </c>
      <c r="C820" s="144" t="str">
        <f>'[11]Depr Exp'!C820</f>
        <v>403E</v>
      </c>
      <c r="D820" s="144"/>
      <c r="E820" s="282">
        <f>'[11]Depr Exp'!E820</f>
        <v>43373</v>
      </c>
      <c r="F820" s="523">
        <f>'[11]Depr Exp'!F820</f>
        <v>6036236.2699999996</v>
      </c>
      <c r="G820" s="305">
        <f>'[11]Depr Exp'!G820</f>
        <v>2.5100000000000001E-2</v>
      </c>
      <c r="H820" s="524">
        <f>'[11]Depr Exp'!H820</f>
        <v>12625.79</v>
      </c>
      <c r="I820" s="523">
        <f>'[11]Depr Exp'!I820</f>
        <v>6036236.2699999996</v>
      </c>
      <c r="J820" s="305">
        <f>'[11]Depr Exp'!J820</f>
        <v>2.5100000000000001E-2</v>
      </c>
      <c r="K820" s="373">
        <f>'[11]Depr Exp'!K820</f>
        <v>12625.794198083333</v>
      </c>
      <c r="L820" s="524">
        <f>'[11]Depr Exp'!L820</f>
        <v>0</v>
      </c>
      <c r="M820" s="144"/>
      <c r="N820" s="144"/>
    </row>
    <row r="821" spans="1:14">
      <c r="A821" s="144" t="str">
        <f>'[11]Depr Exp'!A821</f>
        <v>E312 STM Boiler, Colstrip 1-2 Com</v>
      </c>
      <c r="B821" s="144" t="str">
        <f>'[11]Depr Exp'!B821</f>
        <v>E312 STM Boiler, Colstrip 1-2 Com-10</v>
      </c>
      <c r="C821" s="144" t="str">
        <f>'[11]Depr Exp'!C821</f>
        <v>403E</v>
      </c>
      <c r="D821" s="144"/>
      <c r="E821" s="282">
        <f>'[11]Depr Exp'!E821</f>
        <v>43404</v>
      </c>
      <c r="F821" s="523">
        <f>'[11]Depr Exp'!F821</f>
        <v>6036236.2699999996</v>
      </c>
      <c r="G821" s="305">
        <f>'[11]Depr Exp'!G821</f>
        <v>2.5100000000000001E-2</v>
      </c>
      <c r="H821" s="524">
        <f>'[11]Depr Exp'!H821</f>
        <v>12625.79</v>
      </c>
      <c r="I821" s="523">
        <f>'[11]Depr Exp'!I821</f>
        <v>6036236.2699999996</v>
      </c>
      <c r="J821" s="305">
        <f>'[11]Depr Exp'!J821</f>
        <v>2.5100000000000001E-2</v>
      </c>
      <c r="K821" s="373">
        <f>'[11]Depr Exp'!K821</f>
        <v>12625.794198083333</v>
      </c>
      <c r="L821" s="524">
        <f>'[11]Depr Exp'!L821</f>
        <v>0</v>
      </c>
      <c r="M821" s="144"/>
      <c r="N821" s="144"/>
    </row>
    <row r="822" spans="1:14">
      <c r="A822" s="144" t="str">
        <f>'[11]Depr Exp'!A822</f>
        <v>E312 STM Boiler, Colstrip 1-2 Com</v>
      </c>
      <c r="B822" s="144" t="str">
        <f>'[11]Depr Exp'!B822</f>
        <v>E312 STM Boiler, Colstrip 1-2 Com-11</v>
      </c>
      <c r="C822" s="144" t="str">
        <f>'[11]Depr Exp'!C822</f>
        <v>403E</v>
      </c>
      <c r="D822" s="144"/>
      <c r="E822" s="282">
        <f>'[11]Depr Exp'!E822</f>
        <v>43434</v>
      </c>
      <c r="F822" s="523">
        <f>'[11]Depr Exp'!F822</f>
        <v>6036236.2699999996</v>
      </c>
      <c r="G822" s="305">
        <f>'[11]Depr Exp'!G822</f>
        <v>2.5100000000000001E-2</v>
      </c>
      <c r="H822" s="524">
        <f>'[11]Depr Exp'!H822</f>
        <v>12625.79</v>
      </c>
      <c r="I822" s="523">
        <f>'[11]Depr Exp'!I822</f>
        <v>6036236.2699999996</v>
      </c>
      <c r="J822" s="305">
        <f>'[11]Depr Exp'!J822</f>
        <v>2.5100000000000001E-2</v>
      </c>
      <c r="K822" s="373">
        <f>'[11]Depr Exp'!K822</f>
        <v>12625.794198083333</v>
      </c>
      <c r="L822" s="524">
        <f>'[11]Depr Exp'!L822</f>
        <v>0</v>
      </c>
      <c r="M822" s="144"/>
      <c r="N822" s="144"/>
    </row>
    <row r="823" spans="1:14">
      <c r="A823" s="144" t="str">
        <f>'[11]Depr Exp'!A823</f>
        <v>E312 STM Boiler, Colstrip 1-2 Com</v>
      </c>
      <c r="B823" s="144" t="str">
        <f>'[11]Depr Exp'!B823</f>
        <v>E312 STM Boiler, Colstrip 1-2 Com-12</v>
      </c>
      <c r="C823" s="144" t="str">
        <f>'[11]Depr Exp'!C823</f>
        <v>403E</v>
      </c>
      <c r="D823" s="144"/>
      <c r="E823" s="282">
        <f>'[11]Depr Exp'!E823</f>
        <v>43465</v>
      </c>
      <c r="F823" s="523">
        <f>'[11]Depr Exp'!F823</f>
        <v>6036236.2699999996</v>
      </c>
      <c r="G823" s="305">
        <f>'[11]Depr Exp'!G823</f>
        <v>2.5100000000000001E-2</v>
      </c>
      <c r="H823" s="524">
        <f>'[11]Depr Exp'!H823</f>
        <v>12625.79</v>
      </c>
      <c r="I823" s="523">
        <f>'[11]Depr Exp'!I823</f>
        <v>6036236.2699999996</v>
      </c>
      <c r="J823" s="305">
        <f>'[11]Depr Exp'!J823</f>
        <v>2.5100000000000001E-2</v>
      </c>
      <c r="K823" s="373">
        <f>'[11]Depr Exp'!K823</f>
        <v>12625.794198083333</v>
      </c>
      <c r="L823" s="524">
        <f>'[11]Depr Exp'!L823</f>
        <v>0</v>
      </c>
      <c r="M823" s="144"/>
      <c r="N823" s="144"/>
    </row>
    <row r="824" spans="1:14" ht="15.75" thickBot="1">
      <c r="A824" s="159" t="str">
        <f>'[11]Depr Exp'!A824</f>
        <v>E312 STM Boiler, Colstrip 1-2 Com Total</v>
      </c>
      <c r="B824" s="144">
        <f>'[11]Depr Exp'!B824</f>
        <v>0</v>
      </c>
      <c r="C824" s="502" t="str">
        <f>'[11]Depr Exp'!C824</f>
        <v>ESTM</v>
      </c>
      <c r="D824" s="144"/>
      <c r="E824" s="281" t="str">
        <f>'[11]Depr Exp'!E824</f>
        <v>Total</v>
      </c>
      <c r="F824" s="141">
        <f>'[11]Depr Exp'!F824</f>
        <v>0</v>
      </c>
      <c r="G824" s="252">
        <f>'[11]Depr Exp'!G824</f>
        <v>0</v>
      </c>
      <c r="H824" s="522">
        <f>'[11]Depr Exp'!H824</f>
        <v>151509.48000000004</v>
      </c>
      <c r="I824" s="141">
        <f>'[11]Depr Exp'!I824</f>
        <v>0</v>
      </c>
      <c r="J824" s="252">
        <f>'[11]Depr Exp'!J824</f>
        <v>0</v>
      </c>
      <c r="K824" s="522">
        <f>'[11]Depr Exp'!K824</f>
        <v>151509.53037699999</v>
      </c>
      <c r="L824" s="522">
        <f>'[11]Depr Exp'!L824</f>
        <v>0.05</v>
      </c>
      <c r="M824" s="144"/>
      <c r="N824" s="144"/>
    </row>
    <row r="825" spans="1:14" ht="13.5" thickTop="1">
      <c r="A825" s="144" t="str">
        <f>'[11]Depr Exp'!A825</f>
        <v>E312 STM Boiler, Colstrip 2</v>
      </c>
      <c r="B825" s="144" t="str">
        <f>'[11]Depr Exp'!B825</f>
        <v>E312 STM Boiler, Colstrip 2-1</v>
      </c>
      <c r="C825" s="144" t="str">
        <f>'[11]Depr Exp'!C825</f>
        <v>403E</v>
      </c>
      <c r="D825" s="144"/>
      <c r="E825" s="282">
        <f>'[11]Depr Exp'!E825</f>
        <v>43131</v>
      </c>
      <c r="F825" s="523">
        <f>'[11]Depr Exp'!F825</f>
        <v>89359616.920000002</v>
      </c>
      <c r="G825" s="305">
        <f>'[11]Depr Exp'!G825</f>
        <v>6.6900000000000001E-2</v>
      </c>
      <c r="H825" s="524">
        <f>'[11]Depr Exp'!H825</f>
        <v>498179.86</v>
      </c>
      <c r="I825" s="523">
        <f>'[11]Depr Exp'!I825</f>
        <v>90464552.840000004</v>
      </c>
      <c r="J825" s="305">
        <f>'[11]Depr Exp'!J825</f>
        <v>6.6900000000000001E-2</v>
      </c>
      <c r="K825" s="373">
        <f>'[11]Depr Exp'!K825</f>
        <v>504339.88208299997</v>
      </c>
      <c r="L825" s="524">
        <f>'[11]Depr Exp'!L825</f>
        <v>6160.02</v>
      </c>
      <c r="M825" s="144"/>
      <c r="N825" s="144"/>
    </row>
    <row r="826" spans="1:14">
      <c r="A826" s="144" t="str">
        <f>'[11]Depr Exp'!A826</f>
        <v>E312 STM Boiler, Colstrip 2</v>
      </c>
      <c r="B826" s="144" t="str">
        <f>'[11]Depr Exp'!B826</f>
        <v>E312 STM Boiler, Colstrip 2-2</v>
      </c>
      <c r="C826" s="144" t="str">
        <f>'[11]Depr Exp'!C826</f>
        <v>403E</v>
      </c>
      <c r="D826" s="144"/>
      <c r="E826" s="282">
        <f>'[11]Depr Exp'!E826</f>
        <v>43159</v>
      </c>
      <c r="F826" s="523">
        <f>'[11]Depr Exp'!F826</f>
        <v>89142890.870000005</v>
      </c>
      <c r="G826" s="305">
        <f>'[11]Depr Exp'!G826</f>
        <v>6.6900000000000001E-2</v>
      </c>
      <c r="H826" s="524">
        <f>'[11]Depr Exp'!H826</f>
        <v>496971.62</v>
      </c>
      <c r="I826" s="523">
        <f>'[11]Depr Exp'!I826</f>
        <v>90464552.840000004</v>
      </c>
      <c r="J826" s="305">
        <f>'[11]Depr Exp'!J826</f>
        <v>6.6900000000000001E-2</v>
      </c>
      <c r="K826" s="373">
        <f>'[11]Depr Exp'!K826</f>
        <v>504339.88208299997</v>
      </c>
      <c r="L826" s="524">
        <f>'[11]Depr Exp'!L826</f>
        <v>7368.26</v>
      </c>
      <c r="M826" s="144"/>
      <c r="N826" s="144"/>
    </row>
    <row r="827" spans="1:14">
      <c r="A827" s="144" t="str">
        <f>'[11]Depr Exp'!A827</f>
        <v>E312 STM Boiler, Colstrip 2</v>
      </c>
      <c r="B827" s="144" t="str">
        <f>'[11]Depr Exp'!B827</f>
        <v>E312 STM Boiler, Colstrip 2-3</v>
      </c>
      <c r="C827" s="144" t="str">
        <f>'[11]Depr Exp'!C827</f>
        <v>403E</v>
      </c>
      <c r="D827" s="144"/>
      <c r="E827" s="282">
        <f>'[11]Depr Exp'!E827</f>
        <v>43190</v>
      </c>
      <c r="F827" s="523">
        <f>'[11]Depr Exp'!F827</f>
        <v>89189832.069999993</v>
      </c>
      <c r="G827" s="305">
        <f>'[11]Depr Exp'!G827</f>
        <v>6.6900000000000001E-2</v>
      </c>
      <c r="H827" s="524">
        <f>'[11]Depr Exp'!H827</f>
        <v>497233.31</v>
      </c>
      <c r="I827" s="523">
        <f>'[11]Depr Exp'!I827</f>
        <v>90464552.840000004</v>
      </c>
      <c r="J827" s="305">
        <f>'[11]Depr Exp'!J827</f>
        <v>6.6900000000000001E-2</v>
      </c>
      <c r="K827" s="373">
        <f>'[11]Depr Exp'!K827</f>
        <v>504339.88208299997</v>
      </c>
      <c r="L827" s="524">
        <f>'[11]Depr Exp'!L827</f>
        <v>7106.57</v>
      </c>
      <c r="M827" s="144"/>
      <c r="N827" s="144"/>
    </row>
    <row r="828" spans="1:14">
      <c r="A828" s="144" t="str">
        <f>'[11]Depr Exp'!A828</f>
        <v>E312 STM Boiler, Colstrip 2</v>
      </c>
      <c r="B828" s="144" t="str">
        <f>'[11]Depr Exp'!B828</f>
        <v>E312 STM Boiler, Colstrip 2-4</v>
      </c>
      <c r="C828" s="144" t="str">
        <f>'[11]Depr Exp'!C828</f>
        <v>403E</v>
      </c>
      <c r="D828" s="144"/>
      <c r="E828" s="282">
        <f>'[11]Depr Exp'!E828</f>
        <v>43220</v>
      </c>
      <c r="F828" s="523">
        <f>'[11]Depr Exp'!F828</f>
        <v>89269761.129999995</v>
      </c>
      <c r="G828" s="305">
        <f>'[11]Depr Exp'!G828</f>
        <v>6.6900000000000001E-2</v>
      </c>
      <c r="H828" s="524">
        <f>'[11]Depr Exp'!H828</f>
        <v>497678.92</v>
      </c>
      <c r="I828" s="523">
        <f>'[11]Depr Exp'!I828</f>
        <v>90464552.840000004</v>
      </c>
      <c r="J828" s="305">
        <f>'[11]Depr Exp'!J828</f>
        <v>6.6900000000000001E-2</v>
      </c>
      <c r="K828" s="373">
        <f>'[11]Depr Exp'!K828</f>
        <v>504339.88208299997</v>
      </c>
      <c r="L828" s="524">
        <f>'[11]Depr Exp'!L828</f>
        <v>6660.96</v>
      </c>
      <c r="M828" s="144"/>
      <c r="N828" s="144"/>
    </row>
    <row r="829" spans="1:14">
      <c r="A829" s="144" t="str">
        <f>'[11]Depr Exp'!A829</f>
        <v>E312 STM Boiler, Colstrip 2</v>
      </c>
      <c r="B829" s="144" t="str">
        <f>'[11]Depr Exp'!B829</f>
        <v>E312 STM Boiler, Colstrip 2-5</v>
      </c>
      <c r="C829" s="144" t="str">
        <f>'[11]Depr Exp'!C829</f>
        <v>403E</v>
      </c>
      <c r="D829" s="144"/>
      <c r="E829" s="282">
        <f>'[11]Depr Exp'!E829</f>
        <v>43251</v>
      </c>
      <c r="F829" s="523">
        <f>'[11]Depr Exp'!F829</f>
        <v>89426847.620000005</v>
      </c>
      <c r="G829" s="305">
        <f>'[11]Depr Exp'!G829</f>
        <v>6.6900000000000001E-2</v>
      </c>
      <c r="H829" s="524">
        <f>'[11]Depr Exp'!H829</f>
        <v>498554.68</v>
      </c>
      <c r="I829" s="523">
        <f>'[11]Depr Exp'!I829</f>
        <v>90464552.840000004</v>
      </c>
      <c r="J829" s="305">
        <f>'[11]Depr Exp'!J829</f>
        <v>6.6900000000000001E-2</v>
      </c>
      <c r="K829" s="373">
        <f>'[11]Depr Exp'!K829</f>
        <v>504339.88208299997</v>
      </c>
      <c r="L829" s="524">
        <f>'[11]Depr Exp'!L829</f>
        <v>5785.2</v>
      </c>
      <c r="M829" s="144"/>
      <c r="N829" s="144"/>
    </row>
    <row r="830" spans="1:14">
      <c r="A830" s="144" t="str">
        <f>'[11]Depr Exp'!A830</f>
        <v>E312 STM Boiler, Colstrip 2</v>
      </c>
      <c r="B830" s="144" t="str">
        <f>'[11]Depr Exp'!B830</f>
        <v>E312 STM Boiler, Colstrip 2-6</v>
      </c>
      <c r="C830" s="144" t="str">
        <f>'[11]Depr Exp'!C830</f>
        <v>403E</v>
      </c>
      <c r="D830" s="144"/>
      <c r="E830" s="282">
        <f>'[11]Depr Exp'!E830</f>
        <v>43281</v>
      </c>
      <c r="F830" s="523">
        <f>'[11]Depr Exp'!F830</f>
        <v>90024176.090000004</v>
      </c>
      <c r="G830" s="305">
        <f>'[11]Depr Exp'!G830</f>
        <v>6.6900000000000001E-2</v>
      </c>
      <c r="H830" s="524">
        <f>'[11]Depr Exp'!H830</f>
        <v>501884.78</v>
      </c>
      <c r="I830" s="523">
        <f>'[11]Depr Exp'!I830</f>
        <v>90464552.840000004</v>
      </c>
      <c r="J830" s="305">
        <f>'[11]Depr Exp'!J830</f>
        <v>6.6900000000000001E-2</v>
      </c>
      <c r="K830" s="373">
        <f>'[11]Depr Exp'!K830</f>
        <v>504339.88208299997</v>
      </c>
      <c r="L830" s="524">
        <f>'[11]Depr Exp'!L830</f>
        <v>2455.1</v>
      </c>
      <c r="M830" s="144"/>
      <c r="N830" s="144"/>
    </row>
    <row r="831" spans="1:14">
      <c r="A831" s="144" t="str">
        <f>'[11]Depr Exp'!A831</f>
        <v>E312 STM Boiler, Colstrip 2</v>
      </c>
      <c r="B831" s="144" t="str">
        <f>'[11]Depr Exp'!B831</f>
        <v>E312 STM Boiler, Colstrip 2-7</v>
      </c>
      <c r="C831" s="144" t="str">
        <f>'[11]Depr Exp'!C831</f>
        <v>403E</v>
      </c>
      <c r="D831" s="144"/>
      <c r="E831" s="282">
        <f>'[11]Depr Exp'!E831</f>
        <v>43312</v>
      </c>
      <c r="F831" s="523">
        <f>'[11]Depr Exp'!F831</f>
        <v>90872110.230000004</v>
      </c>
      <c r="G831" s="305">
        <f>'[11]Depr Exp'!G831</f>
        <v>6.6900000000000001E-2</v>
      </c>
      <c r="H831" s="524">
        <f>'[11]Depr Exp'!H831</f>
        <v>506612.01</v>
      </c>
      <c r="I831" s="523">
        <f>'[11]Depr Exp'!I831</f>
        <v>90464552.840000004</v>
      </c>
      <c r="J831" s="305">
        <f>'[11]Depr Exp'!J831</f>
        <v>6.6900000000000001E-2</v>
      </c>
      <c r="K831" s="373">
        <f>'[11]Depr Exp'!K831</f>
        <v>504339.88208299997</v>
      </c>
      <c r="L831" s="524">
        <f>'[11]Depr Exp'!L831</f>
        <v>-2272.13</v>
      </c>
      <c r="M831" s="144"/>
      <c r="N831" s="144"/>
    </row>
    <row r="832" spans="1:14">
      <c r="A832" s="144" t="str">
        <f>'[11]Depr Exp'!A832</f>
        <v>E312 STM Boiler, Colstrip 2</v>
      </c>
      <c r="B832" s="144" t="str">
        <f>'[11]Depr Exp'!B832</f>
        <v>E312 STM Boiler, Colstrip 2-8</v>
      </c>
      <c r="C832" s="144" t="str">
        <f>'[11]Depr Exp'!C832</f>
        <v>403E</v>
      </c>
      <c r="D832" s="144"/>
      <c r="E832" s="282">
        <f>'[11]Depr Exp'!E832</f>
        <v>43343</v>
      </c>
      <c r="F832" s="523">
        <f>'[11]Depr Exp'!F832</f>
        <v>91246814.519999996</v>
      </c>
      <c r="G832" s="305">
        <f>'[11]Depr Exp'!G832</f>
        <v>6.6900000000000001E-2</v>
      </c>
      <c r="H832" s="524">
        <f>'[11]Depr Exp'!H832</f>
        <v>508700.99</v>
      </c>
      <c r="I832" s="523">
        <f>'[11]Depr Exp'!I832</f>
        <v>90464552.840000004</v>
      </c>
      <c r="J832" s="305">
        <f>'[11]Depr Exp'!J832</f>
        <v>6.6900000000000001E-2</v>
      </c>
      <c r="K832" s="373">
        <f>'[11]Depr Exp'!K832</f>
        <v>504339.88208299997</v>
      </c>
      <c r="L832" s="524">
        <f>'[11]Depr Exp'!L832</f>
        <v>-4361.1099999999997</v>
      </c>
      <c r="M832" s="144"/>
      <c r="N832" s="144"/>
    </row>
    <row r="833" spans="1:14">
      <c r="A833" s="144" t="str">
        <f>'[11]Depr Exp'!A833</f>
        <v>E312 STM Boiler, Colstrip 2</v>
      </c>
      <c r="B833" s="144" t="str">
        <f>'[11]Depr Exp'!B833</f>
        <v>E312 STM Boiler, Colstrip 2-9</v>
      </c>
      <c r="C833" s="144" t="str">
        <f>'[11]Depr Exp'!C833</f>
        <v>403E</v>
      </c>
      <c r="D833" s="144"/>
      <c r="E833" s="282">
        <f>'[11]Depr Exp'!E833</f>
        <v>43373</v>
      </c>
      <c r="F833" s="523">
        <f>'[11]Depr Exp'!F833</f>
        <v>91252601.340000004</v>
      </c>
      <c r="G833" s="305">
        <f>'[11]Depr Exp'!G833</f>
        <v>6.6900000000000001E-2</v>
      </c>
      <c r="H833" s="524">
        <f>'[11]Depr Exp'!H833</f>
        <v>508733.25</v>
      </c>
      <c r="I833" s="523">
        <f>'[11]Depr Exp'!I833</f>
        <v>90464552.840000004</v>
      </c>
      <c r="J833" s="305">
        <f>'[11]Depr Exp'!J833</f>
        <v>6.6900000000000001E-2</v>
      </c>
      <c r="K833" s="373">
        <f>'[11]Depr Exp'!K833</f>
        <v>504339.88208299997</v>
      </c>
      <c r="L833" s="524">
        <f>'[11]Depr Exp'!L833</f>
        <v>-4393.37</v>
      </c>
      <c r="M833" s="144"/>
      <c r="N833" s="144"/>
    </row>
    <row r="834" spans="1:14">
      <c r="A834" s="144" t="str">
        <f>'[11]Depr Exp'!A834</f>
        <v>E312 STM Boiler, Colstrip 2</v>
      </c>
      <c r="B834" s="144" t="str">
        <f>'[11]Depr Exp'!B834</f>
        <v>E312 STM Boiler, Colstrip 2-10</v>
      </c>
      <c r="C834" s="144" t="str">
        <f>'[11]Depr Exp'!C834</f>
        <v>403E</v>
      </c>
      <c r="D834" s="144"/>
      <c r="E834" s="282">
        <f>'[11]Depr Exp'!E834</f>
        <v>43404</v>
      </c>
      <c r="F834" s="523">
        <f>'[11]Depr Exp'!F834</f>
        <v>91268980.269999996</v>
      </c>
      <c r="G834" s="305">
        <f>'[11]Depr Exp'!G834</f>
        <v>6.6900000000000001E-2</v>
      </c>
      <c r="H834" s="524">
        <f>'[11]Depr Exp'!H834</f>
        <v>508824.57</v>
      </c>
      <c r="I834" s="523">
        <f>'[11]Depr Exp'!I834</f>
        <v>90464552.840000004</v>
      </c>
      <c r="J834" s="305">
        <f>'[11]Depr Exp'!J834</f>
        <v>6.6900000000000001E-2</v>
      </c>
      <c r="K834" s="373">
        <f>'[11]Depr Exp'!K834</f>
        <v>504339.88208299997</v>
      </c>
      <c r="L834" s="524">
        <f>'[11]Depr Exp'!L834</f>
        <v>-4484.6899999999996</v>
      </c>
      <c r="M834" s="144"/>
      <c r="N834" s="144"/>
    </row>
    <row r="835" spans="1:14">
      <c r="A835" s="144" t="str">
        <f>'[11]Depr Exp'!A835</f>
        <v>E312 STM Boiler, Colstrip 2</v>
      </c>
      <c r="B835" s="144" t="str">
        <f>'[11]Depr Exp'!B835</f>
        <v>E312 STM Boiler, Colstrip 2-11</v>
      </c>
      <c r="C835" s="144" t="str">
        <f>'[11]Depr Exp'!C835</f>
        <v>403E</v>
      </c>
      <c r="D835" s="144"/>
      <c r="E835" s="282">
        <f>'[11]Depr Exp'!E835</f>
        <v>43434</v>
      </c>
      <c r="F835" s="523">
        <f>'[11]Depr Exp'!F835</f>
        <v>91288937.359999999</v>
      </c>
      <c r="G835" s="305">
        <f>'[11]Depr Exp'!G835</f>
        <v>6.6900000000000001E-2</v>
      </c>
      <c r="H835" s="524">
        <f>'[11]Depr Exp'!H835</f>
        <v>508935.83</v>
      </c>
      <c r="I835" s="523">
        <f>'[11]Depr Exp'!I835</f>
        <v>90464552.840000004</v>
      </c>
      <c r="J835" s="305">
        <f>'[11]Depr Exp'!J835</f>
        <v>6.6900000000000001E-2</v>
      </c>
      <c r="K835" s="373">
        <f>'[11]Depr Exp'!K835</f>
        <v>504339.88208299997</v>
      </c>
      <c r="L835" s="524">
        <f>'[11]Depr Exp'!L835</f>
        <v>-4595.95</v>
      </c>
      <c r="M835" s="144"/>
      <c r="N835" s="144"/>
    </row>
    <row r="836" spans="1:14">
      <c r="A836" s="144" t="str">
        <f>'[11]Depr Exp'!A836</f>
        <v>E312 STM Boiler, Colstrip 2</v>
      </c>
      <c r="B836" s="144" t="str">
        <f>'[11]Depr Exp'!B836</f>
        <v>E312 STM Boiler, Colstrip 2-12</v>
      </c>
      <c r="C836" s="144" t="str">
        <f>'[11]Depr Exp'!C836</f>
        <v>403E</v>
      </c>
      <c r="D836" s="144"/>
      <c r="E836" s="282">
        <f>'[11]Depr Exp'!E836</f>
        <v>43465</v>
      </c>
      <c r="F836" s="523">
        <f>'[11]Depr Exp'!F836</f>
        <v>90464552.840000004</v>
      </c>
      <c r="G836" s="305">
        <f>'[11]Depr Exp'!G836</f>
        <v>6.6900000000000001E-2</v>
      </c>
      <c r="H836" s="524">
        <f>'[11]Depr Exp'!H836</f>
        <v>504339.88</v>
      </c>
      <c r="I836" s="523">
        <f>'[11]Depr Exp'!I836</f>
        <v>90464552.840000004</v>
      </c>
      <c r="J836" s="305">
        <f>'[11]Depr Exp'!J836</f>
        <v>6.6900000000000001E-2</v>
      </c>
      <c r="K836" s="373">
        <f>'[11]Depr Exp'!K836</f>
        <v>504339.88208299997</v>
      </c>
      <c r="L836" s="524">
        <f>'[11]Depr Exp'!L836</f>
        <v>0</v>
      </c>
      <c r="M836" s="144"/>
      <c r="N836" s="144"/>
    </row>
    <row r="837" spans="1:14" ht="15.75" thickBot="1">
      <c r="A837" s="159" t="str">
        <f>'[11]Depr Exp'!A837</f>
        <v>E312 STM Boiler, Colstrip 2 Total</v>
      </c>
      <c r="B837" s="144">
        <f>'[11]Depr Exp'!B837</f>
        <v>0</v>
      </c>
      <c r="C837" s="502" t="str">
        <f>'[11]Depr Exp'!C837</f>
        <v>ESTM</v>
      </c>
      <c r="D837" s="144"/>
      <c r="E837" s="281" t="str">
        <f>'[11]Depr Exp'!E837</f>
        <v>Total</v>
      </c>
      <c r="F837" s="141">
        <f>'[11]Depr Exp'!F837</f>
        <v>0</v>
      </c>
      <c r="G837" s="252">
        <f>'[11]Depr Exp'!G837</f>
        <v>0</v>
      </c>
      <c r="H837" s="522">
        <f>'[11]Depr Exp'!H837</f>
        <v>6036649.7000000002</v>
      </c>
      <c r="I837" s="141">
        <f>'[11]Depr Exp'!I837</f>
        <v>0</v>
      </c>
      <c r="J837" s="252">
        <f>'[11]Depr Exp'!J837</f>
        <v>0</v>
      </c>
      <c r="K837" s="522">
        <f>'[11]Depr Exp'!K837</f>
        <v>6052078.584995999</v>
      </c>
      <c r="L837" s="522">
        <f>'[11]Depr Exp'!L837</f>
        <v>15428.88</v>
      </c>
      <c r="M837" s="144"/>
      <c r="N837" s="144"/>
    </row>
    <row r="838" spans="1:14" ht="13.5" thickTop="1">
      <c r="A838" s="144" t="str">
        <f>'[11]Depr Exp'!A838</f>
        <v>E312 STM Boiler, Colstrip 3</v>
      </c>
      <c r="B838" s="144" t="str">
        <f>'[11]Depr Exp'!B838</f>
        <v>E312 STM Boiler, Colstrip 3-1</v>
      </c>
      <c r="C838" s="144" t="str">
        <f>'[11]Depr Exp'!C838</f>
        <v>403E</v>
      </c>
      <c r="D838" s="144"/>
      <c r="E838" s="282">
        <f>'[11]Depr Exp'!E838</f>
        <v>43131</v>
      </c>
      <c r="F838" s="523">
        <f>'[11]Depr Exp'!F838</f>
        <v>147624546.87</v>
      </c>
      <c r="G838" s="305">
        <f>'[11]Depr Exp'!G838</f>
        <v>4.1999999999999996E-2</v>
      </c>
      <c r="H838" s="524">
        <f>'[11]Depr Exp'!H838</f>
        <v>516685.91000000003</v>
      </c>
      <c r="I838" s="523">
        <f>'[11]Depr Exp'!I838</f>
        <v>147143422.55000001</v>
      </c>
      <c r="J838" s="305">
        <f>'[11]Depr Exp'!J838</f>
        <v>4.1999999999999996E-2</v>
      </c>
      <c r="K838" s="373">
        <f>'[11]Depr Exp'!K838</f>
        <v>515001.978925</v>
      </c>
      <c r="L838" s="524">
        <f>'[11]Depr Exp'!L838</f>
        <v>-1683.93</v>
      </c>
      <c r="M838" s="144"/>
      <c r="N838" s="144"/>
    </row>
    <row r="839" spans="1:14">
      <c r="A839" s="144" t="str">
        <f>'[11]Depr Exp'!A839</f>
        <v>E312 STM Boiler, Colstrip 3</v>
      </c>
      <c r="B839" s="144" t="str">
        <f>'[11]Depr Exp'!B839</f>
        <v>E312 STM Boiler, Colstrip 3-2</v>
      </c>
      <c r="C839" s="144" t="str">
        <f>'[11]Depr Exp'!C839</f>
        <v>403E</v>
      </c>
      <c r="D839" s="144"/>
      <c r="E839" s="282">
        <f>'[11]Depr Exp'!E839</f>
        <v>43159</v>
      </c>
      <c r="F839" s="523">
        <f>'[11]Depr Exp'!F839</f>
        <v>146800953.93000001</v>
      </c>
      <c r="G839" s="305">
        <f>'[11]Depr Exp'!G839</f>
        <v>4.1999999999999996E-2</v>
      </c>
      <c r="H839" s="524">
        <f>'[11]Depr Exp'!H839</f>
        <v>513803.33999999997</v>
      </c>
      <c r="I839" s="523">
        <f>'[11]Depr Exp'!I839</f>
        <v>147143422.55000001</v>
      </c>
      <c r="J839" s="305">
        <f>'[11]Depr Exp'!J839</f>
        <v>4.1999999999999996E-2</v>
      </c>
      <c r="K839" s="373">
        <f>'[11]Depr Exp'!K839</f>
        <v>515001.978925</v>
      </c>
      <c r="L839" s="524">
        <f>'[11]Depr Exp'!L839</f>
        <v>1198.6400000000001</v>
      </c>
      <c r="M839" s="144"/>
      <c r="N839" s="144"/>
    </row>
    <row r="840" spans="1:14">
      <c r="A840" s="144" t="str">
        <f>'[11]Depr Exp'!A840</f>
        <v>E312 STM Boiler, Colstrip 3</v>
      </c>
      <c r="B840" s="144" t="str">
        <f>'[11]Depr Exp'!B840</f>
        <v>E312 STM Boiler, Colstrip 3-3</v>
      </c>
      <c r="C840" s="144" t="str">
        <f>'[11]Depr Exp'!C840</f>
        <v>403E</v>
      </c>
      <c r="D840" s="144"/>
      <c r="E840" s="282">
        <f>'[11]Depr Exp'!E840</f>
        <v>43190</v>
      </c>
      <c r="F840" s="523">
        <f>'[11]Depr Exp'!F840</f>
        <v>146834402.99000001</v>
      </c>
      <c r="G840" s="305">
        <f>'[11]Depr Exp'!G840</f>
        <v>4.1999999999999996E-2</v>
      </c>
      <c r="H840" s="524">
        <f>'[11]Depr Exp'!H840</f>
        <v>513920.41</v>
      </c>
      <c r="I840" s="523">
        <f>'[11]Depr Exp'!I840</f>
        <v>147143422.55000001</v>
      </c>
      <c r="J840" s="305">
        <f>'[11]Depr Exp'!J840</f>
        <v>4.1999999999999996E-2</v>
      </c>
      <c r="K840" s="373">
        <f>'[11]Depr Exp'!K840</f>
        <v>515001.978925</v>
      </c>
      <c r="L840" s="524">
        <f>'[11]Depr Exp'!L840</f>
        <v>1081.57</v>
      </c>
      <c r="M840" s="144"/>
      <c r="N840" s="144"/>
    </row>
    <row r="841" spans="1:14">
      <c r="A841" s="144" t="str">
        <f>'[11]Depr Exp'!A841</f>
        <v>E312 STM Boiler, Colstrip 3</v>
      </c>
      <c r="B841" s="144" t="str">
        <f>'[11]Depr Exp'!B841</f>
        <v>E312 STM Boiler, Colstrip 3-4</v>
      </c>
      <c r="C841" s="144" t="str">
        <f>'[11]Depr Exp'!C841</f>
        <v>403E</v>
      </c>
      <c r="D841" s="144"/>
      <c r="E841" s="282">
        <f>'[11]Depr Exp'!E841</f>
        <v>43220</v>
      </c>
      <c r="F841" s="523">
        <f>'[11]Depr Exp'!F841</f>
        <v>146869522.49000001</v>
      </c>
      <c r="G841" s="305">
        <f>'[11]Depr Exp'!G841</f>
        <v>4.1999999999999996E-2</v>
      </c>
      <c r="H841" s="524">
        <f>'[11]Depr Exp'!H841</f>
        <v>514043.33</v>
      </c>
      <c r="I841" s="523">
        <f>'[11]Depr Exp'!I841</f>
        <v>147143422.55000001</v>
      </c>
      <c r="J841" s="305">
        <f>'[11]Depr Exp'!J841</f>
        <v>4.1999999999999996E-2</v>
      </c>
      <c r="K841" s="373">
        <f>'[11]Depr Exp'!K841</f>
        <v>515001.978925</v>
      </c>
      <c r="L841" s="524">
        <f>'[11]Depr Exp'!L841</f>
        <v>958.65</v>
      </c>
      <c r="M841" s="144"/>
      <c r="N841" s="144"/>
    </row>
    <row r="842" spans="1:14">
      <c r="A842" s="144" t="str">
        <f>'[11]Depr Exp'!A842</f>
        <v>E312 STM Boiler, Colstrip 3</v>
      </c>
      <c r="B842" s="144" t="str">
        <f>'[11]Depr Exp'!B842</f>
        <v>E312 STM Boiler, Colstrip 3-5</v>
      </c>
      <c r="C842" s="144" t="str">
        <f>'[11]Depr Exp'!C842</f>
        <v>403E</v>
      </c>
      <c r="D842" s="144"/>
      <c r="E842" s="282">
        <f>'[11]Depr Exp'!E842</f>
        <v>43251</v>
      </c>
      <c r="F842" s="523">
        <f>'[11]Depr Exp'!F842</f>
        <v>146905803.24000001</v>
      </c>
      <c r="G842" s="305">
        <f>'[11]Depr Exp'!G842</f>
        <v>4.1999999999999996E-2</v>
      </c>
      <c r="H842" s="524">
        <f>'[11]Depr Exp'!H842</f>
        <v>514170.31</v>
      </c>
      <c r="I842" s="523">
        <f>'[11]Depr Exp'!I842</f>
        <v>147143422.55000001</v>
      </c>
      <c r="J842" s="305">
        <f>'[11]Depr Exp'!J842</f>
        <v>4.1999999999999996E-2</v>
      </c>
      <c r="K842" s="373">
        <f>'[11]Depr Exp'!K842</f>
        <v>515001.978925</v>
      </c>
      <c r="L842" s="524">
        <f>'[11]Depr Exp'!L842</f>
        <v>831.67</v>
      </c>
      <c r="M842" s="144"/>
      <c r="N842" s="144"/>
    </row>
    <row r="843" spans="1:14">
      <c r="A843" s="144" t="str">
        <f>'[11]Depr Exp'!A843</f>
        <v>E312 STM Boiler, Colstrip 3</v>
      </c>
      <c r="B843" s="144" t="str">
        <f>'[11]Depr Exp'!B843</f>
        <v>E312 STM Boiler, Colstrip 3-6</v>
      </c>
      <c r="C843" s="144" t="str">
        <f>'[11]Depr Exp'!C843</f>
        <v>403E</v>
      </c>
      <c r="D843" s="144"/>
      <c r="E843" s="282">
        <f>'[11]Depr Exp'!E843</f>
        <v>43281</v>
      </c>
      <c r="F843" s="523">
        <f>'[11]Depr Exp'!F843</f>
        <v>146940523.72</v>
      </c>
      <c r="G843" s="305">
        <f>'[11]Depr Exp'!G843</f>
        <v>4.1999999999999996E-2</v>
      </c>
      <c r="H843" s="524">
        <f>'[11]Depr Exp'!H843</f>
        <v>514291.83999999997</v>
      </c>
      <c r="I843" s="523">
        <f>'[11]Depr Exp'!I843</f>
        <v>147143422.55000001</v>
      </c>
      <c r="J843" s="305">
        <f>'[11]Depr Exp'!J843</f>
        <v>4.1999999999999996E-2</v>
      </c>
      <c r="K843" s="373">
        <f>'[11]Depr Exp'!K843</f>
        <v>515001.978925</v>
      </c>
      <c r="L843" s="524">
        <f>'[11]Depr Exp'!L843</f>
        <v>710.14</v>
      </c>
      <c r="M843" s="144"/>
      <c r="N843" s="144"/>
    </row>
    <row r="844" spans="1:14">
      <c r="A844" s="144" t="str">
        <f>'[11]Depr Exp'!A844</f>
        <v>E312 STM Boiler, Colstrip 3</v>
      </c>
      <c r="B844" s="144" t="str">
        <f>'[11]Depr Exp'!B844</f>
        <v>E312 STM Boiler, Colstrip 3-7</v>
      </c>
      <c r="C844" s="144" t="str">
        <f>'[11]Depr Exp'!C844</f>
        <v>403E</v>
      </c>
      <c r="D844" s="144"/>
      <c r="E844" s="282">
        <f>'[11]Depr Exp'!E844</f>
        <v>43312</v>
      </c>
      <c r="F844" s="523">
        <f>'[11]Depr Exp'!F844</f>
        <v>146606638.30000001</v>
      </c>
      <c r="G844" s="305">
        <f>'[11]Depr Exp'!G844</f>
        <v>4.1999999999999996E-2</v>
      </c>
      <c r="H844" s="524">
        <f>'[11]Depr Exp'!H844</f>
        <v>513123.24</v>
      </c>
      <c r="I844" s="523">
        <f>'[11]Depr Exp'!I844</f>
        <v>147143422.55000001</v>
      </c>
      <c r="J844" s="305">
        <f>'[11]Depr Exp'!J844</f>
        <v>4.1999999999999996E-2</v>
      </c>
      <c r="K844" s="373">
        <f>'[11]Depr Exp'!K844</f>
        <v>515001.978925</v>
      </c>
      <c r="L844" s="524">
        <f>'[11]Depr Exp'!L844</f>
        <v>1878.74</v>
      </c>
      <c r="M844" s="144"/>
      <c r="N844" s="144"/>
    </row>
    <row r="845" spans="1:14">
      <c r="A845" s="144" t="str">
        <f>'[11]Depr Exp'!A845</f>
        <v>E312 STM Boiler, Colstrip 3</v>
      </c>
      <c r="B845" s="144" t="str">
        <f>'[11]Depr Exp'!B845</f>
        <v>E312 STM Boiler, Colstrip 3-8</v>
      </c>
      <c r="C845" s="144" t="str">
        <f>'[11]Depr Exp'!C845</f>
        <v>403E</v>
      </c>
      <c r="D845" s="144"/>
      <c r="E845" s="282">
        <f>'[11]Depr Exp'!E845</f>
        <v>43343</v>
      </c>
      <c r="F845" s="523">
        <f>'[11]Depr Exp'!F845</f>
        <v>146810219.47999999</v>
      </c>
      <c r="G845" s="305">
        <f>'[11]Depr Exp'!G845</f>
        <v>4.1999999999999996E-2</v>
      </c>
      <c r="H845" s="524">
        <f>'[11]Depr Exp'!H845</f>
        <v>513835.77</v>
      </c>
      <c r="I845" s="523">
        <f>'[11]Depr Exp'!I845</f>
        <v>147143422.55000001</v>
      </c>
      <c r="J845" s="305">
        <f>'[11]Depr Exp'!J845</f>
        <v>4.1999999999999996E-2</v>
      </c>
      <c r="K845" s="373">
        <f>'[11]Depr Exp'!K845</f>
        <v>515001.978925</v>
      </c>
      <c r="L845" s="524">
        <f>'[11]Depr Exp'!L845</f>
        <v>1166.21</v>
      </c>
      <c r="M845" s="144"/>
      <c r="N845" s="144"/>
    </row>
    <row r="846" spans="1:14">
      <c r="A846" s="144" t="str">
        <f>'[11]Depr Exp'!A846</f>
        <v>E312 STM Boiler, Colstrip 3</v>
      </c>
      <c r="B846" s="144" t="str">
        <f>'[11]Depr Exp'!B846</f>
        <v>E312 STM Boiler, Colstrip 3-9</v>
      </c>
      <c r="C846" s="144" t="str">
        <f>'[11]Depr Exp'!C846</f>
        <v>403E</v>
      </c>
      <c r="D846" s="144"/>
      <c r="E846" s="282">
        <f>'[11]Depr Exp'!E846</f>
        <v>43373</v>
      </c>
      <c r="F846" s="523">
        <f>'[11]Depr Exp'!F846</f>
        <v>146932693.13</v>
      </c>
      <c r="G846" s="305">
        <f>'[11]Depr Exp'!G846</f>
        <v>4.1999999999999996E-2</v>
      </c>
      <c r="H846" s="524">
        <f>'[11]Depr Exp'!H846</f>
        <v>514264.43</v>
      </c>
      <c r="I846" s="523">
        <f>'[11]Depr Exp'!I846</f>
        <v>147143422.55000001</v>
      </c>
      <c r="J846" s="305">
        <f>'[11]Depr Exp'!J846</f>
        <v>4.1999999999999996E-2</v>
      </c>
      <c r="K846" s="373">
        <f>'[11]Depr Exp'!K846</f>
        <v>515001.978925</v>
      </c>
      <c r="L846" s="524">
        <f>'[11]Depr Exp'!L846</f>
        <v>737.55</v>
      </c>
      <c r="M846" s="144"/>
      <c r="N846" s="144"/>
    </row>
    <row r="847" spans="1:14">
      <c r="A847" s="144" t="str">
        <f>'[11]Depr Exp'!A847</f>
        <v>E312 STM Boiler, Colstrip 3</v>
      </c>
      <c r="B847" s="144" t="str">
        <f>'[11]Depr Exp'!B847</f>
        <v>E312 STM Boiler, Colstrip 3-10</v>
      </c>
      <c r="C847" s="144" t="str">
        <f>'[11]Depr Exp'!C847</f>
        <v>403E</v>
      </c>
      <c r="D847" s="144"/>
      <c r="E847" s="282">
        <f>'[11]Depr Exp'!E847</f>
        <v>43404</v>
      </c>
      <c r="F847" s="523">
        <f>'[11]Depr Exp'!F847</f>
        <v>147094761.87</v>
      </c>
      <c r="G847" s="305">
        <f>'[11]Depr Exp'!G847</f>
        <v>4.1999999999999996E-2</v>
      </c>
      <c r="H847" s="524">
        <f>'[11]Depr Exp'!H847</f>
        <v>514831.67</v>
      </c>
      <c r="I847" s="523">
        <f>'[11]Depr Exp'!I847</f>
        <v>147143422.55000001</v>
      </c>
      <c r="J847" s="305">
        <f>'[11]Depr Exp'!J847</f>
        <v>4.1999999999999996E-2</v>
      </c>
      <c r="K847" s="373">
        <f>'[11]Depr Exp'!K847</f>
        <v>515001.978925</v>
      </c>
      <c r="L847" s="524">
        <f>'[11]Depr Exp'!L847</f>
        <v>170.31</v>
      </c>
      <c r="M847" s="144"/>
      <c r="N847" s="144"/>
    </row>
    <row r="848" spans="1:14">
      <c r="A848" s="144" t="str">
        <f>'[11]Depr Exp'!A848</f>
        <v>E312 STM Boiler, Colstrip 3</v>
      </c>
      <c r="B848" s="144" t="str">
        <f>'[11]Depr Exp'!B848</f>
        <v>E312 STM Boiler, Colstrip 3-11</v>
      </c>
      <c r="C848" s="144" t="str">
        <f>'[11]Depr Exp'!C848</f>
        <v>403E</v>
      </c>
      <c r="D848" s="144"/>
      <c r="E848" s="282">
        <f>'[11]Depr Exp'!E848</f>
        <v>43434</v>
      </c>
      <c r="F848" s="523">
        <f>'[11]Depr Exp'!F848</f>
        <v>147178619.38</v>
      </c>
      <c r="G848" s="305">
        <f>'[11]Depr Exp'!G848</f>
        <v>4.1999999999999996E-2</v>
      </c>
      <c r="H848" s="524">
        <f>'[11]Depr Exp'!H848</f>
        <v>515125.17</v>
      </c>
      <c r="I848" s="523">
        <f>'[11]Depr Exp'!I848</f>
        <v>147143422.55000001</v>
      </c>
      <c r="J848" s="305">
        <f>'[11]Depr Exp'!J848</f>
        <v>4.1999999999999996E-2</v>
      </c>
      <c r="K848" s="373">
        <f>'[11]Depr Exp'!K848</f>
        <v>515001.978925</v>
      </c>
      <c r="L848" s="524">
        <f>'[11]Depr Exp'!L848</f>
        <v>-123.19</v>
      </c>
      <c r="M848" s="144"/>
      <c r="N848" s="144"/>
    </row>
    <row r="849" spans="1:14">
      <c r="A849" s="144" t="str">
        <f>'[11]Depr Exp'!A849</f>
        <v>E312 STM Boiler, Colstrip 3</v>
      </c>
      <c r="B849" s="144" t="str">
        <f>'[11]Depr Exp'!B849</f>
        <v>E312 STM Boiler, Colstrip 3-12</v>
      </c>
      <c r="C849" s="144" t="str">
        <f>'[11]Depr Exp'!C849</f>
        <v>403E</v>
      </c>
      <c r="D849" s="144"/>
      <c r="E849" s="282">
        <f>'[11]Depr Exp'!E849</f>
        <v>43465</v>
      </c>
      <c r="F849" s="523">
        <f>'[11]Depr Exp'!F849</f>
        <v>147143422.55000001</v>
      </c>
      <c r="G849" s="305">
        <f>'[11]Depr Exp'!G849</f>
        <v>4.1999999999999996E-2</v>
      </c>
      <c r="H849" s="524">
        <f>'[11]Depr Exp'!H849</f>
        <v>515001.98</v>
      </c>
      <c r="I849" s="523">
        <f>'[11]Depr Exp'!I849</f>
        <v>147143422.55000001</v>
      </c>
      <c r="J849" s="305">
        <f>'[11]Depr Exp'!J849</f>
        <v>4.1999999999999996E-2</v>
      </c>
      <c r="K849" s="373">
        <f>'[11]Depr Exp'!K849</f>
        <v>515001.978925</v>
      </c>
      <c r="L849" s="524">
        <f>'[11]Depr Exp'!L849</f>
        <v>0</v>
      </c>
      <c r="M849" s="144"/>
      <c r="N849" s="144"/>
    </row>
    <row r="850" spans="1:14" ht="15.75" thickBot="1">
      <c r="A850" s="159" t="str">
        <f>'[11]Depr Exp'!A850</f>
        <v>E312 STM Boiler, Colstrip 3 Total</v>
      </c>
      <c r="B850" s="144">
        <f>'[11]Depr Exp'!B850</f>
        <v>0</v>
      </c>
      <c r="C850" s="502" t="str">
        <f>'[11]Depr Exp'!C850</f>
        <v>ESTM</v>
      </c>
      <c r="D850" s="144"/>
      <c r="E850" s="281" t="str">
        <f>'[11]Depr Exp'!E850</f>
        <v>Total</v>
      </c>
      <c r="F850" s="141">
        <f>'[11]Depr Exp'!F850</f>
        <v>0</v>
      </c>
      <c r="G850" s="252">
        <f>'[11]Depr Exp'!G850</f>
        <v>0</v>
      </c>
      <c r="H850" s="522">
        <f>'[11]Depr Exp'!H850</f>
        <v>6173097.4000000004</v>
      </c>
      <c r="I850" s="141">
        <f>'[11]Depr Exp'!I850</f>
        <v>0</v>
      </c>
      <c r="J850" s="252">
        <f>'[11]Depr Exp'!J850</f>
        <v>0</v>
      </c>
      <c r="K850" s="522">
        <f>'[11]Depr Exp'!K850</f>
        <v>6180023.7471000003</v>
      </c>
      <c r="L850" s="522">
        <f>'[11]Depr Exp'!L850</f>
        <v>6926.35</v>
      </c>
      <c r="M850" s="144"/>
      <c r="N850" s="144"/>
    </row>
    <row r="851" spans="1:14" ht="13.5" thickTop="1">
      <c r="A851" s="144" t="str">
        <f>'[11]Depr Exp'!A851</f>
        <v>E312 STM Boiler, Colstrip 3-4 Com</v>
      </c>
      <c r="B851" s="144" t="str">
        <f>'[11]Depr Exp'!B851</f>
        <v>E312 STM Boiler, Colstrip 3-4 Com-1</v>
      </c>
      <c r="C851" s="144" t="str">
        <f>'[11]Depr Exp'!C851</f>
        <v>403E</v>
      </c>
      <c r="D851" s="144"/>
      <c r="E851" s="282">
        <f>'[11]Depr Exp'!E851</f>
        <v>43131</v>
      </c>
      <c r="F851" s="523">
        <f>'[11]Depr Exp'!F851</f>
        <v>15171818.779999999</v>
      </c>
      <c r="G851" s="305">
        <f>'[11]Depr Exp'!G851</f>
        <v>4.0800000000000003E-2</v>
      </c>
      <c r="H851" s="524">
        <f>'[11]Depr Exp'!H851</f>
        <v>51584.19</v>
      </c>
      <c r="I851" s="523">
        <f>'[11]Depr Exp'!I851</f>
        <v>15171818.779999999</v>
      </c>
      <c r="J851" s="305">
        <f>'[11]Depr Exp'!J851</f>
        <v>4.0800000000000003E-2</v>
      </c>
      <c r="K851" s="373">
        <f>'[11]Depr Exp'!K851</f>
        <v>51584.183851999995</v>
      </c>
      <c r="L851" s="524">
        <f>'[11]Depr Exp'!L851</f>
        <v>-0.01</v>
      </c>
      <c r="M851" s="144"/>
      <c r="N851" s="144"/>
    </row>
    <row r="852" spans="1:14">
      <c r="A852" s="144" t="str">
        <f>'[11]Depr Exp'!A852</f>
        <v>E312 STM Boiler, Colstrip 3-4 Com</v>
      </c>
      <c r="B852" s="144" t="str">
        <f>'[11]Depr Exp'!B852</f>
        <v>E312 STM Boiler, Colstrip 3-4 Com-2</v>
      </c>
      <c r="C852" s="144" t="str">
        <f>'[11]Depr Exp'!C852</f>
        <v>403E</v>
      </c>
      <c r="D852" s="144"/>
      <c r="E852" s="282">
        <f>'[11]Depr Exp'!E852</f>
        <v>43159</v>
      </c>
      <c r="F852" s="523">
        <f>'[11]Depr Exp'!F852</f>
        <v>15171818.779999999</v>
      </c>
      <c r="G852" s="305">
        <f>'[11]Depr Exp'!G852</f>
        <v>4.0800000000000003E-2</v>
      </c>
      <c r="H852" s="524">
        <f>'[11]Depr Exp'!H852</f>
        <v>51584.19</v>
      </c>
      <c r="I852" s="523">
        <f>'[11]Depr Exp'!I852</f>
        <v>15171818.779999999</v>
      </c>
      <c r="J852" s="305">
        <f>'[11]Depr Exp'!J852</f>
        <v>4.0800000000000003E-2</v>
      </c>
      <c r="K852" s="373">
        <f>'[11]Depr Exp'!K852</f>
        <v>51584.183851999995</v>
      </c>
      <c r="L852" s="524">
        <f>'[11]Depr Exp'!L852</f>
        <v>-0.01</v>
      </c>
      <c r="M852" s="144"/>
      <c r="N852" s="144"/>
    </row>
    <row r="853" spans="1:14">
      <c r="A853" s="144" t="str">
        <f>'[11]Depr Exp'!A853</f>
        <v>E312 STM Boiler, Colstrip 3-4 Com</v>
      </c>
      <c r="B853" s="144" t="str">
        <f>'[11]Depr Exp'!B853</f>
        <v>E312 STM Boiler, Colstrip 3-4 Com-3</v>
      </c>
      <c r="C853" s="144" t="str">
        <f>'[11]Depr Exp'!C853</f>
        <v>403E</v>
      </c>
      <c r="D853" s="144"/>
      <c r="E853" s="282">
        <f>'[11]Depr Exp'!E853</f>
        <v>43190</v>
      </c>
      <c r="F853" s="523">
        <f>'[11]Depr Exp'!F853</f>
        <v>15171818.779999999</v>
      </c>
      <c r="G853" s="305">
        <f>'[11]Depr Exp'!G853</f>
        <v>4.0800000000000003E-2</v>
      </c>
      <c r="H853" s="524">
        <f>'[11]Depr Exp'!H853</f>
        <v>51584.19</v>
      </c>
      <c r="I853" s="523">
        <f>'[11]Depr Exp'!I853</f>
        <v>15171818.779999999</v>
      </c>
      <c r="J853" s="305">
        <f>'[11]Depr Exp'!J853</f>
        <v>4.0800000000000003E-2</v>
      </c>
      <c r="K853" s="373">
        <f>'[11]Depr Exp'!K853</f>
        <v>51584.183851999995</v>
      </c>
      <c r="L853" s="524">
        <f>'[11]Depr Exp'!L853</f>
        <v>-0.01</v>
      </c>
      <c r="M853" s="144"/>
      <c r="N853" s="144"/>
    </row>
    <row r="854" spans="1:14">
      <c r="A854" s="144" t="str">
        <f>'[11]Depr Exp'!A854</f>
        <v>E312 STM Boiler, Colstrip 3-4 Com</v>
      </c>
      <c r="B854" s="144" t="str">
        <f>'[11]Depr Exp'!B854</f>
        <v>E312 STM Boiler, Colstrip 3-4 Com-4</v>
      </c>
      <c r="C854" s="144" t="str">
        <f>'[11]Depr Exp'!C854</f>
        <v>403E</v>
      </c>
      <c r="D854" s="144"/>
      <c r="E854" s="282">
        <f>'[11]Depr Exp'!E854</f>
        <v>43220</v>
      </c>
      <c r="F854" s="523">
        <f>'[11]Depr Exp'!F854</f>
        <v>15171818.779999999</v>
      </c>
      <c r="G854" s="305">
        <f>'[11]Depr Exp'!G854</f>
        <v>4.0800000000000003E-2</v>
      </c>
      <c r="H854" s="524">
        <f>'[11]Depr Exp'!H854</f>
        <v>51584.19</v>
      </c>
      <c r="I854" s="523">
        <f>'[11]Depr Exp'!I854</f>
        <v>15171818.779999999</v>
      </c>
      <c r="J854" s="305">
        <f>'[11]Depr Exp'!J854</f>
        <v>4.0800000000000003E-2</v>
      </c>
      <c r="K854" s="373">
        <f>'[11]Depr Exp'!K854</f>
        <v>51584.183851999995</v>
      </c>
      <c r="L854" s="524">
        <f>'[11]Depr Exp'!L854</f>
        <v>-0.01</v>
      </c>
      <c r="M854" s="144"/>
      <c r="N854" s="144"/>
    </row>
    <row r="855" spans="1:14">
      <c r="A855" s="144" t="str">
        <f>'[11]Depr Exp'!A855</f>
        <v>E312 STM Boiler, Colstrip 3-4 Com</v>
      </c>
      <c r="B855" s="144" t="str">
        <f>'[11]Depr Exp'!B855</f>
        <v>E312 STM Boiler, Colstrip 3-4 Com-5</v>
      </c>
      <c r="C855" s="144" t="str">
        <f>'[11]Depr Exp'!C855</f>
        <v>403E</v>
      </c>
      <c r="D855" s="144"/>
      <c r="E855" s="282">
        <f>'[11]Depr Exp'!E855</f>
        <v>43251</v>
      </c>
      <c r="F855" s="523">
        <f>'[11]Depr Exp'!F855</f>
        <v>15171818.779999999</v>
      </c>
      <c r="G855" s="305">
        <f>'[11]Depr Exp'!G855</f>
        <v>4.0800000000000003E-2</v>
      </c>
      <c r="H855" s="524">
        <f>'[11]Depr Exp'!H855</f>
        <v>51584.19</v>
      </c>
      <c r="I855" s="523">
        <f>'[11]Depr Exp'!I855</f>
        <v>15171818.779999999</v>
      </c>
      <c r="J855" s="305">
        <f>'[11]Depr Exp'!J855</f>
        <v>4.0800000000000003E-2</v>
      </c>
      <c r="K855" s="373">
        <f>'[11]Depr Exp'!K855</f>
        <v>51584.183851999995</v>
      </c>
      <c r="L855" s="524">
        <f>'[11]Depr Exp'!L855</f>
        <v>-0.01</v>
      </c>
      <c r="M855" s="144"/>
      <c r="N855" s="144"/>
    </row>
    <row r="856" spans="1:14">
      <c r="A856" s="144" t="str">
        <f>'[11]Depr Exp'!A856</f>
        <v>E312 STM Boiler, Colstrip 3-4 Com</v>
      </c>
      <c r="B856" s="144" t="str">
        <f>'[11]Depr Exp'!B856</f>
        <v>E312 STM Boiler, Colstrip 3-4 Com-6</v>
      </c>
      <c r="C856" s="144" t="str">
        <f>'[11]Depr Exp'!C856</f>
        <v>403E</v>
      </c>
      <c r="D856" s="144"/>
      <c r="E856" s="282">
        <f>'[11]Depr Exp'!E856</f>
        <v>43281</v>
      </c>
      <c r="F856" s="523">
        <f>'[11]Depr Exp'!F856</f>
        <v>15171818.779999999</v>
      </c>
      <c r="G856" s="305">
        <f>'[11]Depr Exp'!G856</f>
        <v>4.0800000000000003E-2</v>
      </c>
      <c r="H856" s="524">
        <f>'[11]Depr Exp'!H856</f>
        <v>51584.19</v>
      </c>
      <c r="I856" s="523">
        <f>'[11]Depr Exp'!I856</f>
        <v>15171818.779999999</v>
      </c>
      <c r="J856" s="305">
        <f>'[11]Depr Exp'!J856</f>
        <v>4.0800000000000003E-2</v>
      </c>
      <c r="K856" s="373">
        <f>'[11]Depr Exp'!K856</f>
        <v>51584.183851999995</v>
      </c>
      <c r="L856" s="524">
        <f>'[11]Depr Exp'!L856</f>
        <v>-0.01</v>
      </c>
      <c r="M856" s="144"/>
      <c r="N856" s="144"/>
    </row>
    <row r="857" spans="1:14">
      <c r="A857" s="144" t="str">
        <f>'[11]Depr Exp'!A857</f>
        <v>E312 STM Boiler, Colstrip 3-4 Com</v>
      </c>
      <c r="B857" s="144" t="str">
        <f>'[11]Depr Exp'!B857</f>
        <v>E312 STM Boiler, Colstrip 3-4 Com-7</v>
      </c>
      <c r="C857" s="144" t="str">
        <f>'[11]Depr Exp'!C857</f>
        <v>403E</v>
      </c>
      <c r="D857" s="144"/>
      <c r="E857" s="282">
        <f>'[11]Depr Exp'!E857</f>
        <v>43312</v>
      </c>
      <c r="F857" s="523">
        <f>'[11]Depr Exp'!F857</f>
        <v>15171818.779999999</v>
      </c>
      <c r="G857" s="305">
        <f>'[11]Depr Exp'!G857</f>
        <v>4.0800000000000003E-2</v>
      </c>
      <c r="H857" s="524">
        <f>'[11]Depr Exp'!H857</f>
        <v>51584.19</v>
      </c>
      <c r="I857" s="523">
        <f>'[11]Depr Exp'!I857</f>
        <v>15171818.779999999</v>
      </c>
      <c r="J857" s="305">
        <f>'[11]Depr Exp'!J857</f>
        <v>4.0800000000000003E-2</v>
      </c>
      <c r="K857" s="373">
        <f>'[11]Depr Exp'!K857</f>
        <v>51584.183851999995</v>
      </c>
      <c r="L857" s="524">
        <f>'[11]Depr Exp'!L857</f>
        <v>-0.01</v>
      </c>
      <c r="M857" s="144"/>
      <c r="N857" s="144"/>
    </row>
    <row r="858" spans="1:14">
      <c r="A858" s="144" t="str">
        <f>'[11]Depr Exp'!A858</f>
        <v>E312 STM Boiler, Colstrip 3-4 Com</v>
      </c>
      <c r="B858" s="144" t="str">
        <f>'[11]Depr Exp'!B858</f>
        <v>E312 STM Boiler, Colstrip 3-4 Com-8</v>
      </c>
      <c r="C858" s="144" t="str">
        <f>'[11]Depr Exp'!C858</f>
        <v>403E</v>
      </c>
      <c r="D858" s="144"/>
      <c r="E858" s="282">
        <f>'[11]Depr Exp'!E858</f>
        <v>43343</v>
      </c>
      <c r="F858" s="523">
        <f>'[11]Depr Exp'!F858</f>
        <v>15171818.779999999</v>
      </c>
      <c r="G858" s="305">
        <f>'[11]Depr Exp'!G858</f>
        <v>4.0800000000000003E-2</v>
      </c>
      <c r="H858" s="524">
        <f>'[11]Depr Exp'!H858</f>
        <v>51584.19</v>
      </c>
      <c r="I858" s="523">
        <f>'[11]Depr Exp'!I858</f>
        <v>15171818.779999999</v>
      </c>
      <c r="J858" s="305">
        <f>'[11]Depr Exp'!J858</f>
        <v>4.0800000000000003E-2</v>
      </c>
      <c r="K858" s="373">
        <f>'[11]Depr Exp'!K858</f>
        <v>51584.183851999995</v>
      </c>
      <c r="L858" s="524">
        <f>'[11]Depr Exp'!L858</f>
        <v>-0.01</v>
      </c>
      <c r="M858" s="144"/>
      <c r="N858" s="144"/>
    </row>
    <row r="859" spans="1:14">
      <c r="A859" s="144" t="str">
        <f>'[11]Depr Exp'!A859</f>
        <v>E312 STM Boiler, Colstrip 3-4 Com</v>
      </c>
      <c r="B859" s="144" t="str">
        <f>'[11]Depr Exp'!B859</f>
        <v>E312 STM Boiler, Colstrip 3-4 Com-9</v>
      </c>
      <c r="C859" s="144" t="str">
        <f>'[11]Depr Exp'!C859</f>
        <v>403E</v>
      </c>
      <c r="D859" s="144"/>
      <c r="E859" s="282">
        <f>'[11]Depr Exp'!E859</f>
        <v>43373</v>
      </c>
      <c r="F859" s="523">
        <f>'[11]Depr Exp'!F859</f>
        <v>15171818.779999999</v>
      </c>
      <c r="G859" s="305">
        <f>'[11]Depr Exp'!G859</f>
        <v>4.0800000000000003E-2</v>
      </c>
      <c r="H859" s="524">
        <f>'[11]Depr Exp'!H859</f>
        <v>51584.19</v>
      </c>
      <c r="I859" s="523">
        <f>'[11]Depr Exp'!I859</f>
        <v>15171818.779999999</v>
      </c>
      <c r="J859" s="305">
        <f>'[11]Depr Exp'!J859</f>
        <v>4.0800000000000003E-2</v>
      </c>
      <c r="K859" s="373">
        <f>'[11]Depr Exp'!K859</f>
        <v>51584.183851999995</v>
      </c>
      <c r="L859" s="524">
        <f>'[11]Depr Exp'!L859</f>
        <v>-0.01</v>
      </c>
      <c r="M859" s="144"/>
      <c r="N859" s="144"/>
    </row>
    <row r="860" spans="1:14">
      <c r="A860" s="144" t="str">
        <f>'[11]Depr Exp'!A860</f>
        <v>E312 STM Boiler, Colstrip 3-4 Com</v>
      </c>
      <c r="B860" s="144" t="str">
        <f>'[11]Depr Exp'!B860</f>
        <v>E312 STM Boiler, Colstrip 3-4 Com-10</v>
      </c>
      <c r="C860" s="144" t="str">
        <f>'[11]Depr Exp'!C860</f>
        <v>403E</v>
      </c>
      <c r="D860" s="144"/>
      <c r="E860" s="282">
        <f>'[11]Depr Exp'!E860</f>
        <v>43404</v>
      </c>
      <c r="F860" s="523">
        <f>'[11]Depr Exp'!F860</f>
        <v>15171818.779999999</v>
      </c>
      <c r="G860" s="305">
        <f>'[11]Depr Exp'!G860</f>
        <v>4.0800000000000003E-2</v>
      </c>
      <c r="H860" s="524">
        <f>'[11]Depr Exp'!H860</f>
        <v>51584.19</v>
      </c>
      <c r="I860" s="523">
        <f>'[11]Depr Exp'!I860</f>
        <v>15171818.779999999</v>
      </c>
      <c r="J860" s="305">
        <f>'[11]Depr Exp'!J860</f>
        <v>4.0800000000000003E-2</v>
      </c>
      <c r="K860" s="373">
        <f>'[11]Depr Exp'!K860</f>
        <v>51584.183851999995</v>
      </c>
      <c r="L860" s="524">
        <f>'[11]Depr Exp'!L860</f>
        <v>-0.01</v>
      </c>
      <c r="M860" s="144"/>
      <c r="N860" s="144"/>
    </row>
    <row r="861" spans="1:14">
      <c r="A861" s="144" t="str">
        <f>'[11]Depr Exp'!A861</f>
        <v>E312 STM Boiler, Colstrip 3-4 Com</v>
      </c>
      <c r="B861" s="144" t="str">
        <f>'[11]Depr Exp'!B861</f>
        <v>E312 STM Boiler, Colstrip 3-4 Com-11</v>
      </c>
      <c r="C861" s="144" t="str">
        <f>'[11]Depr Exp'!C861</f>
        <v>403E</v>
      </c>
      <c r="D861" s="144"/>
      <c r="E861" s="282">
        <f>'[11]Depr Exp'!E861</f>
        <v>43434</v>
      </c>
      <c r="F861" s="523">
        <f>'[11]Depr Exp'!F861</f>
        <v>15171818.779999999</v>
      </c>
      <c r="G861" s="305">
        <f>'[11]Depr Exp'!G861</f>
        <v>4.0800000000000003E-2</v>
      </c>
      <c r="H861" s="524">
        <f>'[11]Depr Exp'!H861</f>
        <v>51584.19</v>
      </c>
      <c r="I861" s="523">
        <f>'[11]Depr Exp'!I861</f>
        <v>15171818.779999999</v>
      </c>
      <c r="J861" s="305">
        <f>'[11]Depr Exp'!J861</f>
        <v>4.0800000000000003E-2</v>
      </c>
      <c r="K861" s="373">
        <f>'[11]Depr Exp'!K861</f>
        <v>51584.183851999995</v>
      </c>
      <c r="L861" s="524">
        <f>'[11]Depr Exp'!L861</f>
        <v>-0.01</v>
      </c>
      <c r="M861" s="144"/>
      <c r="N861" s="144"/>
    </row>
    <row r="862" spans="1:14">
      <c r="A862" s="144" t="str">
        <f>'[11]Depr Exp'!A862</f>
        <v>E312 STM Boiler, Colstrip 3-4 Com</v>
      </c>
      <c r="B862" s="144" t="str">
        <f>'[11]Depr Exp'!B862</f>
        <v>E312 STM Boiler, Colstrip 3-4 Com-12</v>
      </c>
      <c r="C862" s="144" t="str">
        <f>'[11]Depr Exp'!C862</f>
        <v>403E</v>
      </c>
      <c r="D862" s="144"/>
      <c r="E862" s="282">
        <f>'[11]Depr Exp'!E862</f>
        <v>43465</v>
      </c>
      <c r="F862" s="523">
        <f>'[11]Depr Exp'!F862</f>
        <v>15171818.779999999</v>
      </c>
      <c r="G862" s="305">
        <f>'[11]Depr Exp'!G862</f>
        <v>4.0800000000000003E-2</v>
      </c>
      <c r="H862" s="524">
        <f>'[11]Depr Exp'!H862</f>
        <v>51584.19</v>
      </c>
      <c r="I862" s="523">
        <f>'[11]Depr Exp'!I862</f>
        <v>15171818.779999999</v>
      </c>
      <c r="J862" s="305">
        <f>'[11]Depr Exp'!J862</f>
        <v>4.0800000000000003E-2</v>
      </c>
      <c r="K862" s="373">
        <f>'[11]Depr Exp'!K862</f>
        <v>51584.183851999995</v>
      </c>
      <c r="L862" s="524">
        <f>'[11]Depr Exp'!L862</f>
        <v>-0.01</v>
      </c>
      <c r="M862" s="144"/>
      <c r="N862" s="144"/>
    </row>
    <row r="863" spans="1:14" ht="15.75" thickBot="1">
      <c r="A863" s="159" t="str">
        <f>'[11]Depr Exp'!A863</f>
        <v>E312 STM Boiler, Colstrip 3-4 Com Total</v>
      </c>
      <c r="B863" s="144">
        <f>'[11]Depr Exp'!B863</f>
        <v>0</v>
      </c>
      <c r="C863" s="502" t="str">
        <f>'[11]Depr Exp'!C863</f>
        <v>ESTM</v>
      </c>
      <c r="D863" s="144"/>
      <c r="E863" s="281" t="str">
        <f>'[11]Depr Exp'!E863</f>
        <v>Total</v>
      </c>
      <c r="F863" s="141">
        <f>'[11]Depr Exp'!F863</f>
        <v>0</v>
      </c>
      <c r="G863" s="252">
        <f>'[11]Depr Exp'!G863</f>
        <v>0</v>
      </c>
      <c r="H863" s="522">
        <f>'[11]Depr Exp'!H863</f>
        <v>619010.28</v>
      </c>
      <c r="I863" s="141">
        <f>'[11]Depr Exp'!I863</f>
        <v>0</v>
      </c>
      <c r="J863" s="252">
        <f>'[11]Depr Exp'!J863</f>
        <v>0</v>
      </c>
      <c r="K863" s="522">
        <f>'[11]Depr Exp'!K863</f>
        <v>619010.20622399997</v>
      </c>
      <c r="L863" s="522">
        <f>'[11]Depr Exp'!L863</f>
        <v>-7.0000000000000007E-2</v>
      </c>
      <c r="M863" s="144"/>
      <c r="N863" s="144"/>
    </row>
    <row r="864" spans="1:14" ht="13.5" thickTop="1">
      <c r="A864" s="144" t="str">
        <f>'[11]Depr Exp'!A864</f>
        <v>E312 STM Boiler, Colstrip 4</v>
      </c>
      <c r="B864" s="144" t="str">
        <f>'[11]Depr Exp'!B864</f>
        <v>E312 STM Boiler, Colstrip 4-1</v>
      </c>
      <c r="C864" s="144" t="str">
        <f>'[11]Depr Exp'!C864</f>
        <v>403E</v>
      </c>
      <c r="D864" s="144"/>
      <c r="E864" s="282">
        <f>'[11]Depr Exp'!E864</f>
        <v>43131</v>
      </c>
      <c r="F864" s="523">
        <f>'[11]Depr Exp'!F864</f>
        <v>129411675.13</v>
      </c>
      <c r="G864" s="305">
        <f>'[11]Depr Exp'!G864</f>
        <v>4.7E-2</v>
      </c>
      <c r="H864" s="524">
        <f>'[11]Depr Exp'!H864</f>
        <v>506862.4</v>
      </c>
      <c r="I864" s="523">
        <f>'[11]Depr Exp'!I864</f>
        <v>129771959.77</v>
      </c>
      <c r="J864" s="305">
        <f>'[11]Depr Exp'!J864</f>
        <v>4.7E-2</v>
      </c>
      <c r="K864" s="373">
        <f>'[11]Depr Exp'!K864</f>
        <v>508273.50909916667</v>
      </c>
      <c r="L864" s="524">
        <f>'[11]Depr Exp'!L864</f>
        <v>1411.11</v>
      </c>
      <c r="M864" s="144"/>
      <c r="N864" s="144"/>
    </row>
    <row r="865" spans="1:14">
      <c r="A865" s="144" t="str">
        <f>'[11]Depr Exp'!A865</f>
        <v>E312 STM Boiler, Colstrip 4</v>
      </c>
      <c r="B865" s="144" t="str">
        <f>'[11]Depr Exp'!B865</f>
        <v>E312 STM Boiler, Colstrip 4-2</v>
      </c>
      <c r="C865" s="144" t="str">
        <f>'[11]Depr Exp'!C865</f>
        <v>403E</v>
      </c>
      <c r="D865" s="144"/>
      <c r="E865" s="282">
        <f>'[11]Depr Exp'!E865</f>
        <v>43159</v>
      </c>
      <c r="F865" s="523">
        <f>'[11]Depr Exp'!F865</f>
        <v>129487835.69</v>
      </c>
      <c r="G865" s="305">
        <f>'[11]Depr Exp'!G865</f>
        <v>4.7E-2</v>
      </c>
      <c r="H865" s="524">
        <f>'[11]Depr Exp'!H865</f>
        <v>507160.69</v>
      </c>
      <c r="I865" s="523">
        <f>'[11]Depr Exp'!I865</f>
        <v>129771959.77</v>
      </c>
      <c r="J865" s="305">
        <f>'[11]Depr Exp'!J865</f>
        <v>4.7E-2</v>
      </c>
      <c r="K865" s="373">
        <f>'[11]Depr Exp'!K865</f>
        <v>508273.50909916667</v>
      </c>
      <c r="L865" s="524">
        <f>'[11]Depr Exp'!L865</f>
        <v>1112.82</v>
      </c>
      <c r="M865" s="144"/>
      <c r="N865" s="144"/>
    </row>
    <row r="866" spans="1:14">
      <c r="A866" s="144" t="str">
        <f>'[11]Depr Exp'!A866</f>
        <v>E312 STM Boiler, Colstrip 4</v>
      </c>
      <c r="B866" s="144" t="str">
        <f>'[11]Depr Exp'!B866</f>
        <v>E312 STM Boiler, Colstrip 4-3</v>
      </c>
      <c r="C866" s="144" t="str">
        <f>'[11]Depr Exp'!C866</f>
        <v>403E</v>
      </c>
      <c r="D866" s="144"/>
      <c r="E866" s="282">
        <f>'[11]Depr Exp'!E866</f>
        <v>43190</v>
      </c>
      <c r="F866" s="523">
        <f>'[11]Depr Exp'!F866</f>
        <v>129521436.65000001</v>
      </c>
      <c r="G866" s="305">
        <f>'[11]Depr Exp'!G866</f>
        <v>4.7E-2</v>
      </c>
      <c r="H866" s="524">
        <f>'[11]Depr Exp'!H866</f>
        <v>507292.3</v>
      </c>
      <c r="I866" s="523">
        <f>'[11]Depr Exp'!I866</f>
        <v>129771959.77</v>
      </c>
      <c r="J866" s="305">
        <f>'[11]Depr Exp'!J866</f>
        <v>4.7E-2</v>
      </c>
      <c r="K866" s="373">
        <f>'[11]Depr Exp'!K866</f>
        <v>508273.50909916667</v>
      </c>
      <c r="L866" s="524">
        <f>'[11]Depr Exp'!L866</f>
        <v>981.21</v>
      </c>
      <c r="M866" s="144"/>
      <c r="N866" s="144"/>
    </row>
    <row r="867" spans="1:14">
      <c r="A867" s="144" t="str">
        <f>'[11]Depr Exp'!A867</f>
        <v>E312 STM Boiler, Colstrip 4</v>
      </c>
      <c r="B867" s="144" t="str">
        <f>'[11]Depr Exp'!B867</f>
        <v>E312 STM Boiler, Colstrip 4-4</v>
      </c>
      <c r="C867" s="144" t="str">
        <f>'[11]Depr Exp'!C867</f>
        <v>403E</v>
      </c>
      <c r="D867" s="144"/>
      <c r="E867" s="282">
        <f>'[11]Depr Exp'!E867</f>
        <v>43220</v>
      </c>
      <c r="F867" s="523">
        <f>'[11]Depr Exp'!F867</f>
        <v>129560463.01000001</v>
      </c>
      <c r="G867" s="305">
        <f>'[11]Depr Exp'!G867</f>
        <v>4.7E-2</v>
      </c>
      <c r="H867" s="524">
        <f>'[11]Depr Exp'!H867</f>
        <v>507445.14</v>
      </c>
      <c r="I867" s="523">
        <f>'[11]Depr Exp'!I867</f>
        <v>129771959.77</v>
      </c>
      <c r="J867" s="305">
        <f>'[11]Depr Exp'!J867</f>
        <v>4.7E-2</v>
      </c>
      <c r="K867" s="373">
        <f>'[11]Depr Exp'!K867</f>
        <v>508273.50909916667</v>
      </c>
      <c r="L867" s="524">
        <f>'[11]Depr Exp'!L867</f>
        <v>828.37</v>
      </c>
      <c r="M867" s="144"/>
      <c r="N867" s="144"/>
    </row>
    <row r="868" spans="1:14">
      <c r="A868" s="144" t="str">
        <f>'[11]Depr Exp'!A868</f>
        <v>E312 STM Boiler, Colstrip 4</v>
      </c>
      <c r="B868" s="144" t="str">
        <f>'[11]Depr Exp'!B868</f>
        <v>E312 STM Boiler, Colstrip 4-5</v>
      </c>
      <c r="C868" s="144" t="str">
        <f>'[11]Depr Exp'!C868</f>
        <v>403E</v>
      </c>
      <c r="D868" s="144"/>
      <c r="E868" s="282">
        <f>'[11]Depr Exp'!E868</f>
        <v>43251</v>
      </c>
      <c r="F868" s="523">
        <f>'[11]Depr Exp'!F868</f>
        <v>129598629.16</v>
      </c>
      <c r="G868" s="305">
        <f>'[11]Depr Exp'!G868</f>
        <v>4.7E-2</v>
      </c>
      <c r="H868" s="524">
        <f>'[11]Depr Exp'!H868</f>
        <v>507594.63</v>
      </c>
      <c r="I868" s="523">
        <f>'[11]Depr Exp'!I868</f>
        <v>129771959.77</v>
      </c>
      <c r="J868" s="305">
        <f>'[11]Depr Exp'!J868</f>
        <v>4.7E-2</v>
      </c>
      <c r="K868" s="373">
        <f>'[11]Depr Exp'!K868</f>
        <v>508273.50909916667</v>
      </c>
      <c r="L868" s="524">
        <f>'[11]Depr Exp'!L868</f>
        <v>678.88</v>
      </c>
      <c r="M868" s="144"/>
      <c r="N868" s="144"/>
    </row>
    <row r="869" spans="1:14">
      <c r="A869" s="144" t="str">
        <f>'[11]Depr Exp'!A869</f>
        <v>E312 STM Boiler, Colstrip 4</v>
      </c>
      <c r="B869" s="144" t="str">
        <f>'[11]Depr Exp'!B869</f>
        <v>E312 STM Boiler, Colstrip 4-6</v>
      </c>
      <c r="C869" s="144" t="str">
        <f>'[11]Depr Exp'!C869</f>
        <v>403E</v>
      </c>
      <c r="D869" s="144"/>
      <c r="E869" s="282">
        <f>'[11]Depr Exp'!E869</f>
        <v>43281</v>
      </c>
      <c r="F869" s="523">
        <f>'[11]Depr Exp'!F869</f>
        <v>129635623.93000001</v>
      </c>
      <c r="G869" s="305">
        <f>'[11]Depr Exp'!G869</f>
        <v>4.7E-2</v>
      </c>
      <c r="H869" s="524">
        <f>'[11]Depr Exp'!H869</f>
        <v>507739.53</v>
      </c>
      <c r="I869" s="523">
        <f>'[11]Depr Exp'!I869</f>
        <v>129771959.77</v>
      </c>
      <c r="J869" s="305">
        <f>'[11]Depr Exp'!J869</f>
        <v>4.7E-2</v>
      </c>
      <c r="K869" s="373">
        <f>'[11]Depr Exp'!K869</f>
        <v>508273.50909916667</v>
      </c>
      <c r="L869" s="524">
        <f>'[11]Depr Exp'!L869</f>
        <v>533.98</v>
      </c>
      <c r="M869" s="144"/>
      <c r="N869" s="144"/>
    </row>
    <row r="870" spans="1:14">
      <c r="A870" s="144" t="str">
        <f>'[11]Depr Exp'!A870</f>
        <v>E312 STM Boiler, Colstrip 4</v>
      </c>
      <c r="B870" s="144" t="str">
        <f>'[11]Depr Exp'!B870</f>
        <v>E312 STM Boiler, Colstrip 4-7</v>
      </c>
      <c r="C870" s="144" t="str">
        <f>'[11]Depr Exp'!C870</f>
        <v>403E</v>
      </c>
      <c r="D870" s="144"/>
      <c r="E870" s="282">
        <f>'[11]Depr Exp'!E870</f>
        <v>43312</v>
      </c>
      <c r="F870" s="523">
        <f>'[11]Depr Exp'!F870</f>
        <v>129287806.8</v>
      </c>
      <c r="G870" s="305">
        <f>'[11]Depr Exp'!G870</f>
        <v>4.7E-2</v>
      </c>
      <c r="H870" s="524">
        <f>'[11]Depr Exp'!H870</f>
        <v>506377.24</v>
      </c>
      <c r="I870" s="523">
        <f>'[11]Depr Exp'!I870</f>
        <v>129771959.77</v>
      </c>
      <c r="J870" s="305">
        <f>'[11]Depr Exp'!J870</f>
        <v>4.7E-2</v>
      </c>
      <c r="K870" s="373">
        <f>'[11]Depr Exp'!K870</f>
        <v>508273.50909916667</v>
      </c>
      <c r="L870" s="524">
        <f>'[11]Depr Exp'!L870</f>
        <v>1896.27</v>
      </c>
      <c r="M870" s="144"/>
      <c r="N870" s="144"/>
    </row>
    <row r="871" spans="1:14">
      <c r="A871" s="144" t="str">
        <f>'[11]Depr Exp'!A871</f>
        <v>E312 STM Boiler, Colstrip 4</v>
      </c>
      <c r="B871" s="144" t="str">
        <f>'[11]Depr Exp'!B871</f>
        <v>E312 STM Boiler, Colstrip 4-8</v>
      </c>
      <c r="C871" s="144" t="str">
        <f>'[11]Depr Exp'!C871</f>
        <v>403E</v>
      </c>
      <c r="D871" s="144"/>
      <c r="E871" s="282">
        <f>'[11]Depr Exp'!E871</f>
        <v>43343</v>
      </c>
      <c r="F871" s="523">
        <f>'[11]Depr Exp'!F871</f>
        <v>129475692.88</v>
      </c>
      <c r="G871" s="305">
        <f>'[11]Depr Exp'!G871</f>
        <v>4.7E-2</v>
      </c>
      <c r="H871" s="524">
        <f>'[11]Depr Exp'!H871</f>
        <v>507113.13</v>
      </c>
      <c r="I871" s="523">
        <f>'[11]Depr Exp'!I871</f>
        <v>129771959.77</v>
      </c>
      <c r="J871" s="305">
        <f>'[11]Depr Exp'!J871</f>
        <v>4.7E-2</v>
      </c>
      <c r="K871" s="373">
        <f>'[11]Depr Exp'!K871</f>
        <v>508273.50909916667</v>
      </c>
      <c r="L871" s="524">
        <f>'[11]Depr Exp'!L871</f>
        <v>1160.3800000000001</v>
      </c>
      <c r="M871" s="144"/>
      <c r="N871" s="144"/>
    </row>
    <row r="872" spans="1:14">
      <c r="A872" s="144" t="str">
        <f>'[11]Depr Exp'!A872</f>
        <v>E312 STM Boiler, Colstrip 4</v>
      </c>
      <c r="B872" s="144" t="str">
        <f>'[11]Depr Exp'!B872</f>
        <v>E312 STM Boiler, Colstrip 4-9</v>
      </c>
      <c r="C872" s="144" t="str">
        <f>'[11]Depr Exp'!C872</f>
        <v>403E</v>
      </c>
      <c r="D872" s="144"/>
      <c r="E872" s="282">
        <f>'[11]Depr Exp'!E872</f>
        <v>43373</v>
      </c>
      <c r="F872" s="523">
        <f>'[11]Depr Exp'!F872</f>
        <v>129581061.65000001</v>
      </c>
      <c r="G872" s="305">
        <f>'[11]Depr Exp'!G872</f>
        <v>4.7E-2</v>
      </c>
      <c r="H872" s="524">
        <f>'[11]Depr Exp'!H872</f>
        <v>507525.82</v>
      </c>
      <c r="I872" s="523">
        <f>'[11]Depr Exp'!I872</f>
        <v>129771959.77</v>
      </c>
      <c r="J872" s="305">
        <f>'[11]Depr Exp'!J872</f>
        <v>4.7E-2</v>
      </c>
      <c r="K872" s="373">
        <f>'[11]Depr Exp'!K872</f>
        <v>508273.50909916667</v>
      </c>
      <c r="L872" s="524">
        <f>'[11]Depr Exp'!L872</f>
        <v>747.69</v>
      </c>
      <c r="M872" s="144"/>
      <c r="N872" s="144"/>
    </row>
    <row r="873" spans="1:14">
      <c r="A873" s="144" t="str">
        <f>'[11]Depr Exp'!A873</f>
        <v>E312 STM Boiler, Colstrip 4</v>
      </c>
      <c r="B873" s="144" t="str">
        <f>'[11]Depr Exp'!B873</f>
        <v>E312 STM Boiler, Colstrip 4-10</v>
      </c>
      <c r="C873" s="144" t="str">
        <f>'[11]Depr Exp'!C873</f>
        <v>403E</v>
      </c>
      <c r="D873" s="144"/>
      <c r="E873" s="282">
        <f>'[11]Depr Exp'!E873</f>
        <v>43404</v>
      </c>
      <c r="F873" s="523">
        <f>'[11]Depr Exp'!F873</f>
        <v>129726234.86</v>
      </c>
      <c r="G873" s="305">
        <f>'[11]Depr Exp'!G873</f>
        <v>4.7E-2</v>
      </c>
      <c r="H873" s="524">
        <f>'[11]Depr Exp'!H873</f>
        <v>508094.42</v>
      </c>
      <c r="I873" s="523">
        <f>'[11]Depr Exp'!I873</f>
        <v>129771959.77</v>
      </c>
      <c r="J873" s="305">
        <f>'[11]Depr Exp'!J873</f>
        <v>4.7E-2</v>
      </c>
      <c r="K873" s="373">
        <f>'[11]Depr Exp'!K873</f>
        <v>508273.50909916667</v>
      </c>
      <c r="L873" s="524">
        <f>'[11]Depr Exp'!L873</f>
        <v>179.09</v>
      </c>
      <c r="M873" s="144"/>
      <c r="N873" s="144"/>
    </row>
    <row r="874" spans="1:14">
      <c r="A874" s="144" t="str">
        <f>'[11]Depr Exp'!A874</f>
        <v>E312 STM Boiler, Colstrip 4</v>
      </c>
      <c r="B874" s="144" t="str">
        <f>'[11]Depr Exp'!B874</f>
        <v>E312 STM Boiler, Colstrip 4-11</v>
      </c>
      <c r="C874" s="144" t="str">
        <f>'[11]Depr Exp'!C874</f>
        <v>403E</v>
      </c>
      <c r="D874" s="144"/>
      <c r="E874" s="282">
        <f>'[11]Depr Exp'!E874</f>
        <v>43434</v>
      </c>
      <c r="F874" s="523">
        <f>'[11]Depr Exp'!F874</f>
        <v>129810441.94</v>
      </c>
      <c r="G874" s="305">
        <f>'[11]Depr Exp'!G874</f>
        <v>4.7E-2</v>
      </c>
      <c r="H874" s="524">
        <f>'[11]Depr Exp'!H874</f>
        <v>508424.23</v>
      </c>
      <c r="I874" s="523">
        <f>'[11]Depr Exp'!I874</f>
        <v>129771959.77</v>
      </c>
      <c r="J874" s="305">
        <f>'[11]Depr Exp'!J874</f>
        <v>4.7E-2</v>
      </c>
      <c r="K874" s="373">
        <f>'[11]Depr Exp'!K874</f>
        <v>508273.50909916667</v>
      </c>
      <c r="L874" s="524">
        <f>'[11]Depr Exp'!L874</f>
        <v>-150.72</v>
      </c>
      <c r="M874" s="144"/>
      <c r="N874" s="144"/>
    </row>
    <row r="875" spans="1:14">
      <c r="A875" s="144" t="str">
        <f>'[11]Depr Exp'!A875</f>
        <v>E312 STM Boiler, Colstrip 4</v>
      </c>
      <c r="B875" s="144" t="str">
        <f>'[11]Depr Exp'!B875</f>
        <v>E312 STM Boiler, Colstrip 4-12</v>
      </c>
      <c r="C875" s="144" t="str">
        <f>'[11]Depr Exp'!C875</f>
        <v>403E</v>
      </c>
      <c r="D875" s="144"/>
      <c r="E875" s="282">
        <f>'[11]Depr Exp'!E875</f>
        <v>43465</v>
      </c>
      <c r="F875" s="523">
        <f>'[11]Depr Exp'!F875</f>
        <v>129771959.77</v>
      </c>
      <c r="G875" s="305">
        <f>'[11]Depr Exp'!G875</f>
        <v>4.7E-2</v>
      </c>
      <c r="H875" s="524">
        <f>'[11]Depr Exp'!H875</f>
        <v>508273.51</v>
      </c>
      <c r="I875" s="523">
        <f>'[11]Depr Exp'!I875</f>
        <v>129771959.77</v>
      </c>
      <c r="J875" s="305">
        <f>'[11]Depr Exp'!J875</f>
        <v>4.7E-2</v>
      </c>
      <c r="K875" s="373">
        <f>'[11]Depr Exp'!K875</f>
        <v>508273.50909916667</v>
      </c>
      <c r="L875" s="524">
        <f>'[11]Depr Exp'!L875</f>
        <v>0</v>
      </c>
      <c r="M875" s="144"/>
      <c r="N875" s="144"/>
    </row>
    <row r="876" spans="1:14" ht="15.75" thickBot="1">
      <c r="A876" s="159" t="str">
        <f>'[11]Depr Exp'!A876</f>
        <v>E312 STM Boiler, Colstrip 4 Total</v>
      </c>
      <c r="B876" s="144">
        <f>'[11]Depr Exp'!B876</f>
        <v>0</v>
      </c>
      <c r="C876" s="502" t="str">
        <f>'[11]Depr Exp'!C876</f>
        <v>ESTM</v>
      </c>
      <c r="D876" s="144"/>
      <c r="E876" s="281" t="str">
        <f>'[11]Depr Exp'!E876</f>
        <v>Total</v>
      </c>
      <c r="F876" s="141">
        <f>'[11]Depr Exp'!F876</f>
        <v>0</v>
      </c>
      <c r="G876" s="252">
        <f>'[11]Depr Exp'!G876</f>
        <v>0</v>
      </c>
      <c r="H876" s="522">
        <f>'[11]Depr Exp'!H876</f>
        <v>6089903.040000001</v>
      </c>
      <c r="I876" s="141">
        <f>'[11]Depr Exp'!I876</f>
        <v>0</v>
      </c>
      <c r="J876" s="252">
        <f>'[11]Depr Exp'!J876</f>
        <v>0</v>
      </c>
      <c r="K876" s="522">
        <f>'[11]Depr Exp'!K876</f>
        <v>6099282.1091900012</v>
      </c>
      <c r="L876" s="522">
        <f>'[11]Depr Exp'!L876</f>
        <v>9379.07</v>
      </c>
      <c r="M876" s="144"/>
      <c r="N876" s="144"/>
    </row>
    <row r="877" spans="1:14" ht="13.5" thickTop="1">
      <c r="A877" s="144" t="str">
        <f>'[11]Depr Exp'!A877</f>
        <v>E312 STM Boiler, Encogen</v>
      </c>
      <c r="B877" s="144" t="str">
        <f>'[11]Depr Exp'!B877</f>
        <v>E312 STM Boiler, Encogen-1</v>
      </c>
      <c r="C877" s="144" t="str">
        <f>'[11]Depr Exp'!C877</f>
        <v>403E</v>
      </c>
      <c r="D877" s="144"/>
      <c r="E877" s="282">
        <f>'[11]Depr Exp'!E877</f>
        <v>43131</v>
      </c>
      <c r="F877" s="523">
        <f>'[11]Depr Exp'!F877</f>
        <v>43075517.219999999</v>
      </c>
      <c r="G877" s="305">
        <f>'[11]Depr Exp'!G877</f>
        <v>1.61E-2</v>
      </c>
      <c r="H877" s="524">
        <f>'[11]Depr Exp'!H877</f>
        <v>57792.979999999996</v>
      </c>
      <c r="I877" s="523">
        <f>'[11]Depr Exp'!I877</f>
        <v>42151922.530000001</v>
      </c>
      <c r="J877" s="305">
        <f>'[11]Depr Exp'!J877</f>
        <v>1.61E-2</v>
      </c>
      <c r="K877" s="373">
        <f>'[11]Depr Exp'!K877</f>
        <v>56553.829394416673</v>
      </c>
      <c r="L877" s="524">
        <f>'[11]Depr Exp'!L877</f>
        <v>-1239.1500000000001</v>
      </c>
      <c r="M877" s="144"/>
      <c r="N877" s="144"/>
    </row>
    <row r="878" spans="1:14">
      <c r="A878" s="144" t="str">
        <f>'[11]Depr Exp'!A878</f>
        <v>E312 STM Boiler, Encogen</v>
      </c>
      <c r="B878" s="144" t="str">
        <f>'[11]Depr Exp'!B878</f>
        <v>E312 STM Boiler, Encogen-2</v>
      </c>
      <c r="C878" s="144" t="str">
        <f>'[11]Depr Exp'!C878</f>
        <v>403E</v>
      </c>
      <c r="D878" s="144"/>
      <c r="E878" s="282">
        <f>'[11]Depr Exp'!E878</f>
        <v>43159</v>
      </c>
      <c r="F878" s="523">
        <f>'[11]Depr Exp'!F878</f>
        <v>43075517.219999999</v>
      </c>
      <c r="G878" s="305">
        <f>'[11]Depr Exp'!G878</f>
        <v>1.61E-2</v>
      </c>
      <c r="H878" s="524">
        <f>'[11]Depr Exp'!H878</f>
        <v>57792.979999999996</v>
      </c>
      <c r="I878" s="523">
        <f>'[11]Depr Exp'!I878</f>
        <v>42151922.530000001</v>
      </c>
      <c r="J878" s="305">
        <f>'[11]Depr Exp'!J878</f>
        <v>1.61E-2</v>
      </c>
      <c r="K878" s="373">
        <f>'[11]Depr Exp'!K878</f>
        <v>56553.829394416673</v>
      </c>
      <c r="L878" s="524">
        <f>'[11]Depr Exp'!L878</f>
        <v>-1239.1500000000001</v>
      </c>
      <c r="M878" s="144"/>
      <c r="N878" s="144"/>
    </row>
    <row r="879" spans="1:14">
      <c r="A879" s="144" t="str">
        <f>'[11]Depr Exp'!A879</f>
        <v>E312 STM Boiler, Encogen</v>
      </c>
      <c r="B879" s="144" t="str">
        <f>'[11]Depr Exp'!B879</f>
        <v>E312 STM Boiler, Encogen-3</v>
      </c>
      <c r="C879" s="144" t="str">
        <f>'[11]Depr Exp'!C879</f>
        <v>403E</v>
      </c>
      <c r="D879" s="144"/>
      <c r="E879" s="282">
        <f>'[11]Depr Exp'!E879</f>
        <v>43190</v>
      </c>
      <c r="F879" s="523">
        <f>'[11]Depr Exp'!F879</f>
        <v>43075517.219999999</v>
      </c>
      <c r="G879" s="305">
        <f>'[11]Depr Exp'!G879</f>
        <v>1.61E-2</v>
      </c>
      <c r="H879" s="524">
        <f>'[11]Depr Exp'!H879</f>
        <v>57792.979999999996</v>
      </c>
      <c r="I879" s="523">
        <f>'[11]Depr Exp'!I879</f>
        <v>42151922.530000001</v>
      </c>
      <c r="J879" s="305">
        <f>'[11]Depr Exp'!J879</f>
        <v>1.61E-2</v>
      </c>
      <c r="K879" s="373">
        <f>'[11]Depr Exp'!K879</f>
        <v>56553.829394416673</v>
      </c>
      <c r="L879" s="524">
        <f>'[11]Depr Exp'!L879</f>
        <v>-1239.1500000000001</v>
      </c>
      <c r="M879" s="144"/>
      <c r="N879" s="144"/>
    </row>
    <row r="880" spans="1:14">
      <c r="A880" s="144" t="str">
        <f>'[11]Depr Exp'!A880</f>
        <v>E312 STM Boiler, Encogen</v>
      </c>
      <c r="B880" s="144" t="str">
        <f>'[11]Depr Exp'!B880</f>
        <v>E312 STM Boiler, Encogen-4</v>
      </c>
      <c r="C880" s="144" t="str">
        <f>'[11]Depr Exp'!C880</f>
        <v>403E</v>
      </c>
      <c r="D880" s="144"/>
      <c r="E880" s="282">
        <f>'[11]Depr Exp'!E880</f>
        <v>43220</v>
      </c>
      <c r="F880" s="523">
        <f>'[11]Depr Exp'!F880</f>
        <v>43075517.219999999</v>
      </c>
      <c r="G880" s="305">
        <f>'[11]Depr Exp'!G880</f>
        <v>1.61E-2</v>
      </c>
      <c r="H880" s="524">
        <f>'[11]Depr Exp'!H880</f>
        <v>57792.979999999996</v>
      </c>
      <c r="I880" s="523">
        <f>'[11]Depr Exp'!I880</f>
        <v>42151922.530000001</v>
      </c>
      <c r="J880" s="305">
        <f>'[11]Depr Exp'!J880</f>
        <v>1.61E-2</v>
      </c>
      <c r="K880" s="373">
        <f>'[11]Depr Exp'!K880</f>
        <v>56553.829394416673</v>
      </c>
      <c r="L880" s="524">
        <f>'[11]Depr Exp'!L880</f>
        <v>-1239.1500000000001</v>
      </c>
      <c r="M880" s="144"/>
      <c r="N880" s="144"/>
    </row>
    <row r="881" spans="1:14">
      <c r="A881" s="144" t="str">
        <f>'[11]Depr Exp'!A881</f>
        <v>E312 STM Boiler, Encogen</v>
      </c>
      <c r="B881" s="144" t="str">
        <f>'[11]Depr Exp'!B881</f>
        <v>E312 STM Boiler, Encogen-5</v>
      </c>
      <c r="C881" s="144" t="str">
        <f>'[11]Depr Exp'!C881</f>
        <v>403E</v>
      </c>
      <c r="D881" s="144"/>
      <c r="E881" s="282">
        <f>'[11]Depr Exp'!E881</f>
        <v>43251</v>
      </c>
      <c r="F881" s="523">
        <f>'[11]Depr Exp'!F881</f>
        <v>43075517.219999999</v>
      </c>
      <c r="G881" s="305">
        <f>'[11]Depr Exp'!G881</f>
        <v>1.61E-2</v>
      </c>
      <c r="H881" s="524">
        <f>'[11]Depr Exp'!H881</f>
        <v>57792.979999999996</v>
      </c>
      <c r="I881" s="523">
        <f>'[11]Depr Exp'!I881</f>
        <v>42151922.530000001</v>
      </c>
      <c r="J881" s="305">
        <f>'[11]Depr Exp'!J881</f>
        <v>1.61E-2</v>
      </c>
      <c r="K881" s="373">
        <f>'[11]Depr Exp'!K881</f>
        <v>56553.829394416673</v>
      </c>
      <c r="L881" s="524">
        <f>'[11]Depr Exp'!L881</f>
        <v>-1239.1500000000001</v>
      </c>
      <c r="M881" s="144"/>
      <c r="N881" s="144"/>
    </row>
    <row r="882" spans="1:14">
      <c r="A882" s="144" t="str">
        <f>'[11]Depr Exp'!A882</f>
        <v>E312 STM Boiler, Encogen</v>
      </c>
      <c r="B882" s="144" t="str">
        <f>'[11]Depr Exp'!B882</f>
        <v>E312 STM Boiler, Encogen-6</v>
      </c>
      <c r="C882" s="144" t="str">
        <f>'[11]Depr Exp'!C882</f>
        <v>403E</v>
      </c>
      <c r="D882" s="144"/>
      <c r="E882" s="282">
        <f>'[11]Depr Exp'!E882</f>
        <v>43281</v>
      </c>
      <c r="F882" s="523">
        <f>'[11]Depr Exp'!F882</f>
        <v>43075517.219999999</v>
      </c>
      <c r="G882" s="305">
        <f>'[11]Depr Exp'!G882</f>
        <v>1.61E-2</v>
      </c>
      <c r="H882" s="524">
        <f>'[11]Depr Exp'!H882</f>
        <v>57792.979999999996</v>
      </c>
      <c r="I882" s="523">
        <f>'[11]Depr Exp'!I882</f>
        <v>42151922.530000001</v>
      </c>
      <c r="J882" s="305">
        <f>'[11]Depr Exp'!J882</f>
        <v>1.61E-2</v>
      </c>
      <c r="K882" s="373">
        <f>'[11]Depr Exp'!K882</f>
        <v>56553.829394416673</v>
      </c>
      <c r="L882" s="524">
        <f>'[11]Depr Exp'!L882</f>
        <v>-1239.1500000000001</v>
      </c>
      <c r="M882" s="144"/>
      <c r="N882" s="144"/>
    </row>
    <row r="883" spans="1:14">
      <c r="A883" s="144" t="str">
        <f>'[11]Depr Exp'!A883</f>
        <v>E312 STM Boiler, Encogen</v>
      </c>
      <c r="B883" s="144" t="str">
        <f>'[11]Depr Exp'!B883</f>
        <v>E312 STM Boiler, Encogen-7</v>
      </c>
      <c r="C883" s="144" t="str">
        <f>'[11]Depr Exp'!C883</f>
        <v>403E</v>
      </c>
      <c r="D883" s="144"/>
      <c r="E883" s="282">
        <f>'[11]Depr Exp'!E883</f>
        <v>43312</v>
      </c>
      <c r="F883" s="523">
        <f>'[11]Depr Exp'!F883</f>
        <v>42542622.670000002</v>
      </c>
      <c r="G883" s="305">
        <f>'[11]Depr Exp'!G883</f>
        <v>1.61E-2</v>
      </c>
      <c r="H883" s="524">
        <f>'[11]Depr Exp'!H883</f>
        <v>57078.009999999995</v>
      </c>
      <c r="I883" s="523">
        <f>'[11]Depr Exp'!I883</f>
        <v>42151922.530000001</v>
      </c>
      <c r="J883" s="305">
        <f>'[11]Depr Exp'!J883</f>
        <v>1.61E-2</v>
      </c>
      <c r="K883" s="373">
        <f>'[11]Depr Exp'!K883</f>
        <v>56553.829394416673</v>
      </c>
      <c r="L883" s="524">
        <f>'[11]Depr Exp'!L883</f>
        <v>-524.17999999999995</v>
      </c>
      <c r="M883" s="144"/>
      <c r="N883" s="144"/>
    </row>
    <row r="884" spans="1:14">
      <c r="A884" s="144" t="str">
        <f>'[11]Depr Exp'!A884</f>
        <v>E312 STM Boiler, Encogen</v>
      </c>
      <c r="B884" s="144" t="str">
        <f>'[11]Depr Exp'!B884</f>
        <v>E312 STM Boiler, Encogen-8</v>
      </c>
      <c r="C884" s="144" t="str">
        <f>'[11]Depr Exp'!C884</f>
        <v>403E</v>
      </c>
      <c r="D884" s="144"/>
      <c r="E884" s="282">
        <f>'[11]Depr Exp'!E884</f>
        <v>43343</v>
      </c>
      <c r="F884" s="523">
        <f>'[11]Depr Exp'!F884</f>
        <v>42009728.119999997</v>
      </c>
      <c r="G884" s="305">
        <f>'[11]Depr Exp'!G884</f>
        <v>1.61E-2</v>
      </c>
      <c r="H884" s="524">
        <f>'[11]Depr Exp'!H884</f>
        <v>56363.05</v>
      </c>
      <c r="I884" s="523">
        <f>'[11]Depr Exp'!I884</f>
        <v>42151922.530000001</v>
      </c>
      <c r="J884" s="305">
        <f>'[11]Depr Exp'!J884</f>
        <v>1.61E-2</v>
      </c>
      <c r="K884" s="373">
        <f>'[11]Depr Exp'!K884</f>
        <v>56553.829394416673</v>
      </c>
      <c r="L884" s="524">
        <f>'[11]Depr Exp'!L884</f>
        <v>190.78</v>
      </c>
      <c r="M884" s="144"/>
      <c r="N884" s="144"/>
    </row>
    <row r="885" spans="1:14">
      <c r="A885" s="144" t="str">
        <f>'[11]Depr Exp'!A885</f>
        <v>E312 STM Boiler, Encogen</v>
      </c>
      <c r="B885" s="144" t="str">
        <f>'[11]Depr Exp'!B885</f>
        <v>E312 STM Boiler, Encogen-9</v>
      </c>
      <c r="C885" s="144" t="str">
        <f>'[11]Depr Exp'!C885</f>
        <v>403E</v>
      </c>
      <c r="D885" s="144"/>
      <c r="E885" s="282">
        <f>'[11]Depr Exp'!E885</f>
        <v>43373</v>
      </c>
      <c r="F885" s="523">
        <f>'[11]Depr Exp'!F885</f>
        <v>42009728.119999997</v>
      </c>
      <c r="G885" s="305">
        <f>'[11]Depr Exp'!G885</f>
        <v>1.61E-2</v>
      </c>
      <c r="H885" s="524">
        <f>'[11]Depr Exp'!H885</f>
        <v>56363.05</v>
      </c>
      <c r="I885" s="523">
        <f>'[11]Depr Exp'!I885</f>
        <v>42151922.530000001</v>
      </c>
      <c r="J885" s="305">
        <f>'[11]Depr Exp'!J885</f>
        <v>1.61E-2</v>
      </c>
      <c r="K885" s="373">
        <f>'[11]Depr Exp'!K885</f>
        <v>56553.829394416673</v>
      </c>
      <c r="L885" s="524">
        <f>'[11]Depr Exp'!L885</f>
        <v>190.78</v>
      </c>
      <c r="M885" s="144"/>
      <c r="N885" s="144"/>
    </row>
    <row r="886" spans="1:14">
      <c r="A886" s="144" t="str">
        <f>'[11]Depr Exp'!A886</f>
        <v>E312 STM Boiler, Encogen</v>
      </c>
      <c r="B886" s="144" t="str">
        <f>'[11]Depr Exp'!B886</f>
        <v>E312 STM Boiler, Encogen-10</v>
      </c>
      <c r="C886" s="144" t="str">
        <f>'[11]Depr Exp'!C886</f>
        <v>403E</v>
      </c>
      <c r="D886" s="144"/>
      <c r="E886" s="282">
        <f>'[11]Depr Exp'!E886</f>
        <v>43404</v>
      </c>
      <c r="F886" s="523">
        <f>'[11]Depr Exp'!F886</f>
        <v>42009728.119999997</v>
      </c>
      <c r="G886" s="305">
        <f>'[11]Depr Exp'!G886</f>
        <v>1.61E-2</v>
      </c>
      <c r="H886" s="524">
        <f>'[11]Depr Exp'!H886</f>
        <v>56363.05</v>
      </c>
      <c r="I886" s="523">
        <f>'[11]Depr Exp'!I886</f>
        <v>42151922.530000001</v>
      </c>
      <c r="J886" s="305">
        <f>'[11]Depr Exp'!J886</f>
        <v>1.61E-2</v>
      </c>
      <c r="K886" s="373">
        <f>'[11]Depr Exp'!K886</f>
        <v>56553.829394416673</v>
      </c>
      <c r="L886" s="524">
        <f>'[11]Depr Exp'!L886</f>
        <v>190.78</v>
      </c>
      <c r="M886" s="144"/>
      <c r="N886" s="144"/>
    </row>
    <row r="887" spans="1:14">
      <c r="A887" s="144" t="str">
        <f>'[11]Depr Exp'!A887</f>
        <v>E312 STM Boiler, Encogen</v>
      </c>
      <c r="B887" s="144" t="str">
        <f>'[11]Depr Exp'!B887</f>
        <v>E312 STM Boiler, Encogen-11</v>
      </c>
      <c r="C887" s="144" t="str">
        <f>'[11]Depr Exp'!C887</f>
        <v>403E</v>
      </c>
      <c r="D887" s="144"/>
      <c r="E887" s="282">
        <f>'[11]Depr Exp'!E887</f>
        <v>43434</v>
      </c>
      <c r="F887" s="523">
        <f>'[11]Depr Exp'!F887</f>
        <v>42009728.119999997</v>
      </c>
      <c r="G887" s="305">
        <f>'[11]Depr Exp'!G887</f>
        <v>1.61E-2</v>
      </c>
      <c r="H887" s="524">
        <f>'[11]Depr Exp'!H887</f>
        <v>56363.05</v>
      </c>
      <c r="I887" s="523">
        <f>'[11]Depr Exp'!I887</f>
        <v>42151922.530000001</v>
      </c>
      <c r="J887" s="305">
        <f>'[11]Depr Exp'!J887</f>
        <v>1.61E-2</v>
      </c>
      <c r="K887" s="373">
        <f>'[11]Depr Exp'!K887</f>
        <v>56553.829394416673</v>
      </c>
      <c r="L887" s="524">
        <f>'[11]Depr Exp'!L887</f>
        <v>190.78</v>
      </c>
      <c r="M887" s="144"/>
      <c r="N887" s="144"/>
    </row>
    <row r="888" spans="1:14">
      <c r="A888" s="144" t="str">
        <f>'[11]Depr Exp'!A888</f>
        <v>E312 STM Boiler, Encogen</v>
      </c>
      <c r="B888" s="144" t="str">
        <f>'[11]Depr Exp'!B888</f>
        <v>E312 STM Boiler, Encogen-12</v>
      </c>
      <c r="C888" s="144" t="str">
        <f>'[11]Depr Exp'!C888</f>
        <v>403E</v>
      </c>
      <c r="D888" s="144"/>
      <c r="E888" s="282">
        <f>'[11]Depr Exp'!E888</f>
        <v>43465</v>
      </c>
      <c r="F888" s="523">
        <f>'[11]Depr Exp'!F888</f>
        <v>42151922.530000001</v>
      </c>
      <c r="G888" s="305">
        <f>'[11]Depr Exp'!G888</f>
        <v>1.61E-2</v>
      </c>
      <c r="H888" s="524">
        <f>'[11]Depr Exp'!H888</f>
        <v>56553.829999999994</v>
      </c>
      <c r="I888" s="523">
        <f>'[11]Depr Exp'!I888</f>
        <v>42151922.530000001</v>
      </c>
      <c r="J888" s="305">
        <f>'[11]Depr Exp'!J888</f>
        <v>1.61E-2</v>
      </c>
      <c r="K888" s="373">
        <f>'[11]Depr Exp'!K888</f>
        <v>56553.829394416673</v>
      </c>
      <c r="L888" s="524">
        <f>'[11]Depr Exp'!L888</f>
        <v>0</v>
      </c>
      <c r="M888" s="144"/>
      <c r="N888" s="144"/>
    </row>
    <row r="889" spans="1:14" ht="15.75" thickBot="1">
      <c r="A889" s="159" t="str">
        <f>'[11]Depr Exp'!A889</f>
        <v>E312 STM Boiler, Encogen Total</v>
      </c>
      <c r="B889" s="144">
        <f>'[11]Depr Exp'!B889</f>
        <v>0</v>
      </c>
      <c r="C889" s="502" t="str">
        <f>'[11]Depr Exp'!C889</f>
        <v>ESTM</v>
      </c>
      <c r="D889" s="144"/>
      <c r="E889" s="281" t="str">
        <f>'[11]Depr Exp'!E889</f>
        <v>Total</v>
      </c>
      <c r="F889" s="141">
        <f>'[11]Depr Exp'!F889</f>
        <v>0</v>
      </c>
      <c r="G889" s="252">
        <f>'[11]Depr Exp'!G889</f>
        <v>0</v>
      </c>
      <c r="H889" s="522">
        <f>'[11]Depr Exp'!H889</f>
        <v>685841.91999999993</v>
      </c>
      <c r="I889" s="141">
        <f>'[11]Depr Exp'!I889</f>
        <v>0</v>
      </c>
      <c r="J889" s="252">
        <f>'[11]Depr Exp'!J889</f>
        <v>0</v>
      </c>
      <c r="K889" s="522">
        <f>'[11]Depr Exp'!K889</f>
        <v>678645.95273299993</v>
      </c>
      <c r="L889" s="522">
        <f>'[11]Depr Exp'!L889</f>
        <v>-7195.97</v>
      </c>
      <c r="M889" s="144"/>
      <c r="N889" s="144"/>
    </row>
    <row r="890" spans="1:14" ht="13.5" thickTop="1">
      <c r="A890" s="144" t="str">
        <f>'[11]Depr Exp'!A890</f>
        <v>E312 STM Boiler, Ferndale</v>
      </c>
      <c r="B890" s="144" t="str">
        <f>'[11]Depr Exp'!B890</f>
        <v>E312 STM Boiler, Ferndale-1</v>
      </c>
      <c r="C890" s="144" t="str">
        <f>'[11]Depr Exp'!C890</f>
        <v>403E</v>
      </c>
      <c r="D890" s="144"/>
      <c r="E890" s="282">
        <f>'[11]Depr Exp'!E890</f>
        <v>43131</v>
      </c>
      <c r="F890" s="523">
        <f>'[11]Depr Exp'!F890</f>
        <v>44686467.799999997</v>
      </c>
      <c r="G890" s="305">
        <f>'[11]Depr Exp'!G890</f>
        <v>2.12E-2</v>
      </c>
      <c r="H890" s="524">
        <f>'[11]Depr Exp'!H890</f>
        <v>78946.09</v>
      </c>
      <c r="I890" s="523">
        <f>'[11]Depr Exp'!I890</f>
        <v>44686467.799999997</v>
      </c>
      <c r="J890" s="305">
        <f>'[11]Depr Exp'!J890</f>
        <v>2.12E-2</v>
      </c>
      <c r="K890" s="373">
        <f>'[11]Depr Exp'!K890</f>
        <v>78946.093113333322</v>
      </c>
      <c r="L890" s="524">
        <f>'[11]Depr Exp'!L890</f>
        <v>0</v>
      </c>
      <c r="M890" s="144"/>
      <c r="N890" s="144"/>
    </row>
    <row r="891" spans="1:14">
      <c r="A891" s="144" t="str">
        <f>'[11]Depr Exp'!A891</f>
        <v>E312 STM Boiler, Ferndale</v>
      </c>
      <c r="B891" s="144" t="str">
        <f>'[11]Depr Exp'!B891</f>
        <v>E312 STM Boiler, Ferndale-2</v>
      </c>
      <c r="C891" s="144" t="str">
        <f>'[11]Depr Exp'!C891</f>
        <v>403E</v>
      </c>
      <c r="D891" s="144"/>
      <c r="E891" s="282">
        <f>'[11]Depr Exp'!E891</f>
        <v>43159</v>
      </c>
      <c r="F891" s="523">
        <f>'[11]Depr Exp'!F891</f>
        <v>44686467.799999997</v>
      </c>
      <c r="G891" s="305">
        <f>'[11]Depr Exp'!G891</f>
        <v>2.12E-2</v>
      </c>
      <c r="H891" s="524">
        <f>'[11]Depr Exp'!H891</f>
        <v>78946.09</v>
      </c>
      <c r="I891" s="523">
        <f>'[11]Depr Exp'!I891</f>
        <v>44686467.799999997</v>
      </c>
      <c r="J891" s="305">
        <f>'[11]Depr Exp'!J891</f>
        <v>2.12E-2</v>
      </c>
      <c r="K891" s="373">
        <f>'[11]Depr Exp'!K891</f>
        <v>78946.093113333322</v>
      </c>
      <c r="L891" s="524">
        <f>'[11]Depr Exp'!L891</f>
        <v>0</v>
      </c>
      <c r="M891" s="144"/>
      <c r="N891" s="144"/>
    </row>
    <row r="892" spans="1:14">
      <c r="A892" s="144" t="str">
        <f>'[11]Depr Exp'!A892</f>
        <v>E312 STM Boiler, Ferndale</v>
      </c>
      <c r="B892" s="144" t="str">
        <f>'[11]Depr Exp'!B892</f>
        <v>E312 STM Boiler, Ferndale-3</v>
      </c>
      <c r="C892" s="144" t="str">
        <f>'[11]Depr Exp'!C892</f>
        <v>403E</v>
      </c>
      <c r="D892" s="144"/>
      <c r="E892" s="282">
        <f>'[11]Depr Exp'!E892</f>
        <v>43190</v>
      </c>
      <c r="F892" s="523">
        <f>'[11]Depr Exp'!F892</f>
        <v>44686467.799999997</v>
      </c>
      <c r="G892" s="305">
        <f>'[11]Depr Exp'!G892</f>
        <v>2.12E-2</v>
      </c>
      <c r="H892" s="524">
        <f>'[11]Depr Exp'!H892</f>
        <v>78946.09</v>
      </c>
      <c r="I892" s="523">
        <f>'[11]Depr Exp'!I892</f>
        <v>44686467.799999997</v>
      </c>
      <c r="J892" s="305">
        <f>'[11]Depr Exp'!J892</f>
        <v>2.12E-2</v>
      </c>
      <c r="K892" s="373">
        <f>'[11]Depr Exp'!K892</f>
        <v>78946.093113333322</v>
      </c>
      <c r="L892" s="524">
        <f>'[11]Depr Exp'!L892</f>
        <v>0</v>
      </c>
      <c r="M892" s="144"/>
      <c r="N892" s="144"/>
    </row>
    <row r="893" spans="1:14">
      <c r="A893" s="144" t="str">
        <f>'[11]Depr Exp'!A893</f>
        <v>E312 STM Boiler, Ferndale</v>
      </c>
      <c r="B893" s="144" t="str">
        <f>'[11]Depr Exp'!B893</f>
        <v>E312 STM Boiler, Ferndale-4</v>
      </c>
      <c r="C893" s="144" t="str">
        <f>'[11]Depr Exp'!C893</f>
        <v>403E</v>
      </c>
      <c r="D893" s="144"/>
      <c r="E893" s="282">
        <f>'[11]Depr Exp'!E893</f>
        <v>43220</v>
      </c>
      <c r="F893" s="523">
        <f>'[11]Depr Exp'!F893</f>
        <v>44686467.799999997</v>
      </c>
      <c r="G893" s="305">
        <f>'[11]Depr Exp'!G893</f>
        <v>2.12E-2</v>
      </c>
      <c r="H893" s="524">
        <f>'[11]Depr Exp'!H893</f>
        <v>78946.09</v>
      </c>
      <c r="I893" s="523">
        <f>'[11]Depr Exp'!I893</f>
        <v>44686467.799999997</v>
      </c>
      <c r="J893" s="305">
        <f>'[11]Depr Exp'!J893</f>
        <v>2.12E-2</v>
      </c>
      <c r="K893" s="373">
        <f>'[11]Depr Exp'!K893</f>
        <v>78946.093113333322</v>
      </c>
      <c r="L893" s="524">
        <f>'[11]Depr Exp'!L893</f>
        <v>0</v>
      </c>
      <c r="M893" s="144"/>
      <c r="N893" s="144"/>
    </row>
    <row r="894" spans="1:14">
      <c r="A894" s="144" t="str">
        <f>'[11]Depr Exp'!A894</f>
        <v>E312 STM Boiler, Ferndale</v>
      </c>
      <c r="B894" s="144" t="str">
        <f>'[11]Depr Exp'!B894</f>
        <v>E312 STM Boiler, Ferndale-5</v>
      </c>
      <c r="C894" s="144" t="str">
        <f>'[11]Depr Exp'!C894</f>
        <v>403E</v>
      </c>
      <c r="D894" s="144"/>
      <c r="E894" s="282">
        <f>'[11]Depr Exp'!E894</f>
        <v>43251</v>
      </c>
      <c r="F894" s="523">
        <f>'[11]Depr Exp'!F894</f>
        <v>44686467.799999997</v>
      </c>
      <c r="G894" s="305">
        <f>'[11]Depr Exp'!G894</f>
        <v>2.12E-2</v>
      </c>
      <c r="H894" s="524">
        <f>'[11]Depr Exp'!H894</f>
        <v>78946.09</v>
      </c>
      <c r="I894" s="523">
        <f>'[11]Depr Exp'!I894</f>
        <v>44686467.799999997</v>
      </c>
      <c r="J894" s="305">
        <f>'[11]Depr Exp'!J894</f>
        <v>2.12E-2</v>
      </c>
      <c r="K894" s="373">
        <f>'[11]Depr Exp'!K894</f>
        <v>78946.093113333322</v>
      </c>
      <c r="L894" s="524">
        <f>'[11]Depr Exp'!L894</f>
        <v>0</v>
      </c>
      <c r="M894" s="144"/>
      <c r="N894" s="144"/>
    </row>
    <row r="895" spans="1:14">
      <c r="A895" s="144" t="str">
        <f>'[11]Depr Exp'!A895</f>
        <v>E312 STM Boiler, Ferndale</v>
      </c>
      <c r="B895" s="144" t="str">
        <f>'[11]Depr Exp'!B895</f>
        <v>E312 STM Boiler, Ferndale-6</v>
      </c>
      <c r="C895" s="144" t="str">
        <f>'[11]Depr Exp'!C895</f>
        <v>403E</v>
      </c>
      <c r="D895" s="144"/>
      <c r="E895" s="282">
        <f>'[11]Depr Exp'!E895</f>
        <v>43281</v>
      </c>
      <c r="F895" s="523">
        <f>'[11]Depr Exp'!F895</f>
        <v>44686467.799999997</v>
      </c>
      <c r="G895" s="305">
        <f>'[11]Depr Exp'!G895</f>
        <v>2.12E-2</v>
      </c>
      <c r="H895" s="524">
        <f>'[11]Depr Exp'!H895</f>
        <v>78946.09</v>
      </c>
      <c r="I895" s="523">
        <f>'[11]Depr Exp'!I895</f>
        <v>44686467.799999997</v>
      </c>
      <c r="J895" s="305">
        <f>'[11]Depr Exp'!J895</f>
        <v>2.12E-2</v>
      </c>
      <c r="K895" s="373">
        <f>'[11]Depr Exp'!K895</f>
        <v>78946.093113333322</v>
      </c>
      <c r="L895" s="524">
        <f>'[11]Depr Exp'!L895</f>
        <v>0</v>
      </c>
      <c r="M895" s="144"/>
      <c r="N895" s="144"/>
    </row>
    <row r="896" spans="1:14">
      <c r="A896" s="144" t="str">
        <f>'[11]Depr Exp'!A896</f>
        <v>E312 STM Boiler, Ferndale</v>
      </c>
      <c r="B896" s="144" t="str">
        <f>'[11]Depr Exp'!B896</f>
        <v>E312 STM Boiler, Ferndale-7</v>
      </c>
      <c r="C896" s="144" t="str">
        <f>'[11]Depr Exp'!C896</f>
        <v>403E</v>
      </c>
      <c r="D896" s="144"/>
      <c r="E896" s="282">
        <f>'[11]Depr Exp'!E896</f>
        <v>43312</v>
      </c>
      <c r="F896" s="523">
        <f>'[11]Depr Exp'!F896</f>
        <v>44686467.799999997</v>
      </c>
      <c r="G896" s="305">
        <f>'[11]Depr Exp'!G896</f>
        <v>2.12E-2</v>
      </c>
      <c r="H896" s="524">
        <f>'[11]Depr Exp'!H896</f>
        <v>78946.09</v>
      </c>
      <c r="I896" s="523">
        <f>'[11]Depr Exp'!I896</f>
        <v>44686467.799999997</v>
      </c>
      <c r="J896" s="305">
        <f>'[11]Depr Exp'!J896</f>
        <v>2.12E-2</v>
      </c>
      <c r="K896" s="373">
        <f>'[11]Depr Exp'!K896</f>
        <v>78946.093113333322</v>
      </c>
      <c r="L896" s="524">
        <f>'[11]Depr Exp'!L896</f>
        <v>0</v>
      </c>
      <c r="M896" s="144"/>
      <c r="N896" s="144"/>
    </row>
    <row r="897" spans="1:14">
      <c r="A897" s="144" t="str">
        <f>'[11]Depr Exp'!A897</f>
        <v>E312 STM Boiler, Ferndale</v>
      </c>
      <c r="B897" s="144" t="str">
        <f>'[11]Depr Exp'!B897</f>
        <v>E312 STM Boiler, Ferndale-8</v>
      </c>
      <c r="C897" s="144" t="str">
        <f>'[11]Depr Exp'!C897</f>
        <v>403E</v>
      </c>
      <c r="D897" s="144"/>
      <c r="E897" s="282">
        <f>'[11]Depr Exp'!E897</f>
        <v>43343</v>
      </c>
      <c r="F897" s="523">
        <f>'[11]Depr Exp'!F897</f>
        <v>44686467.799999997</v>
      </c>
      <c r="G897" s="305">
        <f>'[11]Depr Exp'!G897</f>
        <v>2.12E-2</v>
      </c>
      <c r="H897" s="524">
        <f>'[11]Depr Exp'!H897</f>
        <v>78946.09</v>
      </c>
      <c r="I897" s="523">
        <f>'[11]Depr Exp'!I897</f>
        <v>44686467.799999997</v>
      </c>
      <c r="J897" s="305">
        <f>'[11]Depr Exp'!J897</f>
        <v>2.12E-2</v>
      </c>
      <c r="K897" s="373">
        <f>'[11]Depr Exp'!K897</f>
        <v>78946.093113333322</v>
      </c>
      <c r="L897" s="524">
        <f>'[11]Depr Exp'!L897</f>
        <v>0</v>
      </c>
      <c r="M897" s="144"/>
      <c r="N897" s="144"/>
    </row>
    <row r="898" spans="1:14">
      <c r="A898" s="144" t="str">
        <f>'[11]Depr Exp'!A898</f>
        <v>E312 STM Boiler, Ferndale</v>
      </c>
      <c r="B898" s="144" t="str">
        <f>'[11]Depr Exp'!B898</f>
        <v>E312 STM Boiler, Ferndale-9</v>
      </c>
      <c r="C898" s="144" t="str">
        <f>'[11]Depr Exp'!C898</f>
        <v>403E</v>
      </c>
      <c r="D898" s="144"/>
      <c r="E898" s="282">
        <f>'[11]Depr Exp'!E898</f>
        <v>43373</v>
      </c>
      <c r="F898" s="523">
        <f>'[11]Depr Exp'!F898</f>
        <v>44686467.799999997</v>
      </c>
      <c r="G898" s="305">
        <f>'[11]Depr Exp'!G898</f>
        <v>2.12E-2</v>
      </c>
      <c r="H898" s="524">
        <f>'[11]Depr Exp'!H898</f>
        <v>78946.09</v>
      </c>
      <c r="I898" s="523">
        <f>'[11]Depr Exp'!I898</f>
        <v>44686467.799999997</v>
      </c>
      <c r="J898" s="305">
        <f>'[11]Depr Exp'!J898</f>
        <v>2.12E-2</v>
      </c>
      <c r="K898" s="373">
        <f>'[11]Depr Exp'!K898</f>
        <v>78946.093113333322</v>
      </c>
      <c r="L898" s="524">
        <f>'[11]Depr Exp'!L898</f>
        <v>0</v>
      </c>
      <c r="M898" s="144"/>
      <c r="N898" s="144"/>
    </row>
    <row r="899" spans="1:14">
      <c r="A899" s="144" t="str">
        <f>'[11]Depr Exp'!A899</f>
        <v>E312 STM Boiler, Ferndale</v>
      </c>
      <c r="B899" s="144" t="str">
        <f>'[11]Depr Exp'!B899</f>
        <v>E312 STM Boiler, Ferndale-10</v>
      </c>
      <c r="C899" s="144" t="str">
        <f>'[11]Depr Exp'!C899</f>
        <v>403E</v>
      </c>
      <c r="D899" s="144"/>
      <c r="E899" s="282">
        <f>'[11]Depr Exp'!E899</f>
        <v>43404</v>
      </c>
      <c r="F899" s="523">
        <f>'[11]Depr Exp'!F899</f>
        <v>44686467.799999997</v>
      </c>
      <c r="G899" s="305">
        <f>'[11]Depr Exp'!G899</f>
        <v>2.12E-2</v>
      </c>
      <c r="H899" s="524">
        <f>'[11]Depr Exp'!H899</f>
        <v>78946.09</v>
      </c>
      <c r="I899" s="523">
        <f>'[11]Depr Exp'!I899</f>
        <v>44686467.799999997</v>
      </c>
      <c r="J899" s="305">
        <f>'[11]Depr Exp'!J899</f>
        <v>2.12E-2</v>
      </c>
      <c r="K899" s="373">
        <f>'[11]Depr Exp'!K899</f>
        <v>78946.093113333322</v>
      </c>
      <c r="L899" s="524">
        <f>'[11]Depr Exp'!L899</f>
        <v>0</v>
      </c>
      <c r="M899" s="144"/>
      <c r="N899" s="144"/>
    </row>
    <row r="900" spans="1:14">
      <c r="A900" s="144" t="str">
        <f>'[11]Depr Exp'!A900</f>
        <v>E312 STM Boiler, Ferndale</v>
      </c>
      <c r="B900" s="144" t="str">
        <f>'[11]Depr Exp'!B900</f>
        <v>E312 STM Boiler, Ferndale-11</v>
      </c>
      <c r="C900" s="144" t="str">
        <f>'[11]Depr Exp'!C900</f>
        <v>403E</v>
      </c>
      <c r="D900" s="144"/>
      <c r="E900" s="282">
        <f>'[11]Depr Exp'!E900</f>
        <v>43434</v>
      </c>
      <c r="F900" s="523">
        <f>'[11]Depr Exp'!F900</f>
        <v>44686467.799999997</v>
      </c>
      <c r="G900" s="305">
        <f>'[11]Depr Exp'!G900</f>
        <v>2.12E-2</v>
      </c>
      <c r="H900" s="524">
        <f>'[11]Depr Exp'!H900</f>
        <v>78946.09</v>
      </c>
      <c r="I900" s="523">
        <f>'[11]Depr Exp'!I900</f>
        <v>44686467.799999997</v>
      </c>
      <c r="J900" s="305">
        <f>'[11]Depr Exp'!J900</f>
        <v>2.12E-2</v>
      </c>
      <c r="K900" s="373">
        <f>'[11]Depr Exp'!K900</f>
        <v>78946.093113333322</v>
      </c>
      <c r="L900" s="524">
        <f>'[11]Depr Exp'!L900</f>
        <v>0</v>
      </c>
      <c r="M900" s="144"/>
      <c r="N900" s="144"/>
    </row>
    <row r="901" spans="1:14">
      <c r="A901" s="144" t="str">
        <f>'[11]Depr Exp'!A901</f>
        <v>E312 STM Boiler, Ferndale</v>
      </c>
      <c r="B901" s="144" t="str">
        <f>'[11]Depr Exp'!B901</f>
        <v>E312 STM Boiler, Ferndale-12</v>
      </c>
      <c r="C901" s="144" t="str">
        <f>'[11]Depr Exp'!C901</f>
        <v>403E</v>
      </c>
      <c r="D901" s="144"/>
      <c r="E901" s="282">
        <f>'[11]Depr Exp'!E901</f>
        <v>43465</v>
      </c>
      <c r="F901" s="523">
        <f>'[11]Depr Exp'!F901</f>
        <v>44686467.799999997</v>
      </c>
      <c r="G901" s="305">
        <f>'[11]Depr Exp'!G901</f>
        <v>2.12E-2</v>
      </c>
      <c r="H901" s="524">
        <f>'[11]Depr Exp'!H901</f>
        <v>78946.09</v>
      </c>
      <c r="I901" s="523">
        <f>'[11]Depr Exp'!I901</f>
        <v>44686467.799999997</v>
      </c>
      <c r="J901" s="305">
        <f>'[11]Depr Exp'!J901</f>
        <v>2.12E-2</v>
      </c>
      <c r="K901" s="373">
        <f>'[11]Depr Exp'!K901</f>
        <v>78946.093113333322</v>
      </c>
      <c r="L901" s="524">
        <f>'[11]Depr Exp'!L901</f>
        <v>0</v>
      </c>
      <c r="M901" s="144"/>
      <c r="N901" s="144"/>
    </row>
    <row r="902" spans="1:14" ht="15.75" thickBot="1">
      <c r="A902" s="159" t="str">
        <f>'[11]Depr Exp'!A902</f>
        <v>E312 STM Boiler, Ferndale Total</v>
      </c>
      <c r="B902" s="144">
        <f>'[11]Depr Exp'!B902</f>
        <v>0</v>
      </c>
      <c r="C902" s="502" t="str">
        <f>'[11]Depr Exp'!C902</f>
        <v>ESTM</v>
      </c>
      <c r="D902" s="144"/>
      <c r="E902" s="281" t="str">
        <f>'[11]Depr Exp'!E902</f>
        <v>Total</v>
      </c>
      <c r="F902" s="141">
        <f>'[11]Depr Exp'!F902</f>
        <v>0</v>
      </c>
      <c r="G902" s="252">
        <f>'[11]Depr Exp'!G902</f>
        <v>0</v>
      </c>
      <c r="H902" s="522">
        <f>'[11]Depr Exp'!H902</f>
        <v>947353.07999999973</v>
      </c>
      <c r="I902" s="141">
        <f>'[11]Depr Exp'!I902</f>
        <v>0</v>
      </c>
      <c r="J902" s="252">
        <f>'[11]Depr Exp'!J902</f>
        <v>0</v>
      </c>
      <c r="K902" s="522">
        <f>'[11]Depr Exp'!K902</f>
        <v>947353.11735999992</v>
      </c>
      <c r="L902" s="522">
        <f>'[11]Depr Exp'!L902</f>
        <v>0.04</v>
      </c>
      <c r="M902" s="144"/>
      <c r="N902" s="144"/>
    </row>
    <row r="903" spans="1:14" ht="13.5" thickTop="1">
      <c r="A903" s="535" t="str">
        <f>'[11]Depr Exp'!A903</f>
        <v>E312 STM Boiler, Fred 1/APC</v>
      </c>
      <c r="B903" s="535" t="str">
        <f>'[11]Depr Exp'!B903</f>
        <v>E312 STM Boiler, Fred 1/APC-1</v>
      </c>
      <c r="C903" s="535" t="str">
        <f>'[11]Depr Exp'!C903</f>
        <v>403E</v>
      </c>
      <c r="D903" s="535"/>
      <c r="E903" s="536">
        <f>'[11]Depr Exp'!E903</f>
        <v>43131</v>
      </c>
      <c r="F903" s="537">
        <f>'[11]Depr Exp'!F903</f>
        <v>18138531.280000001</v>
      </c>
      <c r="G903" s="542">
        <f>'[11]Depr Exp'!G903</f>
        <v>2.7E-2</v>
      </c>
      <c r="H903" s="539">
        <f>'[11]Depr Exp'!H903</f>
        <v>37465.120000000003</v>
      </c>
      <c r="I903" s="537">
        <f>'[11]Depr Exp'!I903</f>
        <v>18138531.280000001</v>
      </c>
      <c r="J903" s="542">
        <f>'[11]Depr Exp'!J903</f>
        <v>2.7E-2</v>
      </c>
      <c r="K903" s="540">
        <f>'[11]Depr Exp'!K903</f>
        <v>37297.21</v>
      </c>
      <c r="L903" s="539">
        <f>'[11]Depr Exp'!L903</f>
        <v>-167.91</v>
      </c>
      <c r="M903" s="144"/>
      <c r="N903" s="144"/>
    </row>
    <row r="904" spans="1:14">
      <c r="A904" s="535" t="str">
        <f>'[11]Depr Exp'!A904</f>
        <v>E312 STM Boiler, Fred 1/APC</v>
      </c>
      <c r="B904" s="535" t="str">
        <f>'[11]Depr Exp'!B904</f>
        <v>E312 STM Boiler, Fred 1/APC-2</v>
      </c>
      <c r="C904" s="535" t="str">
        <f>'[11]Depr Exp'!C904</f>
        <v>403E</v>
      </c>
      <c r="D904" s="535"/>
      <c r="E904" s="536">
        <f>'[11]Depr Exp'!E904</f>
        <v>43159</v>
      </c>
      <c r="F904" s="537">
        <f>'[11]Depr Exp'!F904</f>
        <v>18138531.280000001</v>
      </c>
      <c r="G904" s="542">
        <f>'[11]Depr Exp'!G904</f>
        <v>2.7E-2</v>
      </c>
      <c r="H904" s="539">
        <f>'[11]Depr Exp'!H904</f>
        <v>37450.240000000005</v>
      </c>
      <c r="I904" s="537">
        <f>'[11]Depr Exp'!I904</f>
        <v>18138531.280000001</v>
      </c>
      <c r="J904" s="542">
        <f>'[11]Depr Exp'!J904</f>
        <v>2.7E-2</v>
      </c>
      <c r="K904" s="540">
        <f>'[11]Depr Exp'!K904</f>
        <v>37297.21</v>
      </c>
      <c r="L904" s="539">
        <f>'[11]Depr Exp'!L904</f>
        <v>-153.03</v>
      </c>
      <c r="M904" s="144"/>
      <c r="N904" s="144"/>
    </row>
    <row r="905" spans="1:14">
      <c r="A905" s="535" t="str">
        <f>'[11]Depr Exp'!A905</f>
        <v>E312 STM Boiler, Fred 1/APC</v>
      </c>
      <c r="B905" s="535" t="str">
        <f>'[11]Depr Exp'!B905</f>
        <v>E312 STM Boiler, Fred 1/APC-3</v>
      </c>
      <c r="C905" s="535" t="str">
        <f>'[11]Depr Exp'!C905</f>
        <v>403E</v>
      </c>
      <c r="D905" s="535"/>
      <c r="E905" s="536">
        <f>'[11]Depr Exp'!E905</f>
        <v>43190</v>
      </c>
      <c r="F905" s="537">
        <f>'[11]Depr Exp'!F905</f>
        <v>18138531.280000001</v>
      </c>
      <c r="G905" s="542">
        <f>'[11]Depr Exp'!G905</f>
        <v>2.7E-2</v>
      </c>
      <c r="H905" s="539">
        <f>'[11]Depr Exp'!H905</f>
        <v>37435.280000000006</v>
      </c>
      <c r="I905" s="537">
        <f>'[11]Depr Exp'!I905</f>
        <v>18138531.280000001</v>
      </c>
      <c r="J905" s="542">
        <f>'[11]Depr Exp'!J905</f>
        <v>2.7E-2</v>
      </c>
      <c r="K905" s="540">
        <f>'[11]Depr Exp'!K905</f>
        <v>37297.21</v>
      </c>
      <c r="L905" s="539">
        <f>'[11]Depr Exp'!L905</f>
        <v>-138.07</v>
      </c>
      <c r="M905" s="144"/>
      <c r="N905" s="144"/>
    </row>
    <row r="906" spans="1:14">
      <c r="A906" s="535" t="str">
        <f>'[11]Depr Exp'!A906</f>
        <v>E312 STM Boiler, Fred 1/APC</v>
      </c>
      <c r="B906" s="535" t="str">
        <f>'[11]Depr Exp'!B906</f>
        <v>E312 STM Boiler, Fred 1/APC-4</v>
      </c>
      <c r="C906" s="535" t="str">
        <f>'[11]Depr Exp'!C906</f>
        <v>403E</v>
      </c>
      <c r="D906" s="535"/>
      <c r="E906" s="536">
        <f>'[11]Depr Exp'!E906</f>
        <v>43220</v>
      </c>
      <c r="F906" s="537">
        <f>'[11]Depr Exp'!F906</f>
        <v>18138531.280000001</v>
      </c>
      <c r="G906" s="542">
        <f>'[11]Depr Exp'!G906</f>
        <v>2.7E-2</v>
      </c>
      <c r="H906" s="539">
        <f>'[11]Depr Exp'!H906</f>
        <v>37420.250000000007</v>
      </c>
      <c r="I906" s="537">
        <f>'[11]Depr Exp'!I906</f>
        <v>18138531.280000001</v>
      </c>
      <c r="J906" s="542">
        <f>'[11]Depr Exp'!J906</f>
        <v>2.7E-2</v>
      </c>
      <c r="K906" s="540">
        <f>'[11]Depr Exp'!K906</f>
        <v>37297.21</v>
      </c>
      <c r="L906" s="539">
        <f>'[11]Depr Exp'!L906</f>
        <v>-123.04</v>
      </c>
      <c r="M906" s="144"/>
      <c r="N906" s="144"/>
    </row>
    <row r="907" spans="1:14">
      <c r="A907" s="535" t="str">
        <f>'[11]Depr Exp'!A907</f>
        <v>E312 STM Boiler, Fred 1/APC</v>
      </c>
      <c r="B907" s="535" t="str">
        <f>'[11]Depr Exp'!B907</f>
        <v>E312 STM Boiler, Fred 1/APC-5</v>
      </c>
      <c r="C907" s="535" t="str">
        <f>'[11]Depr Exp'!C907</f>
        <v>403E</v>
      </c>
      <c r="D907" s="535"/>
      <c r="E907" s="536">
        <f>'[11]Depr Exp'!E907</f>
        <v>43251</v>
      </c>
      <c r="F907" s="537">
        <f>'[11]Depr Exp'!F907</f>
        <v>18138531.280000001</v>
      </c>
      <c r="G907" s="542">
        <f>'[11]Depr Exp'!G907</f>
        <v>2.7E-2</v>
      </c>
      <c r="H907" s="539">
        <f>'[11]Depr Exp'!H907</f>
        <v>37405.15</v>
      </c>
      <c r="I907" s="537">
        <f>'[11]Depr Exp'!I907</f>
        <v>18138531.280000001</v>
      </c>
      <c r="J907" s="542">
        <f>'[11]Depr Exp'!J907</f>
        <v>2.7E-2</v>
      </c>
      <c r="K907" s="540">
        <f>'[11]Depr Exp'!K907</f>
        <v>37297.21</v>
      </c>
      <c r="L907" s="539">
        <f>'[11]Depr Exp'!L907</f>
        <v>-107.94</v>
      </c>
      <c r="M907" s="144"/>
      <c r="N907" s="144"/>
    </row>
    <row r="908" spans="1:14">
      <c r="A908" s="535" t="str">
        <f>'[11]Depr Exp'!A908</f>
        <v>E312 STM Boiler, Fred 1/APC</v>
      </c>
      <c r="B908" s="535" t="str">
        <f>'[11]Depr Exp'!B908</f>
        <v>E312 STM Boiler, Fred 1/APC-6</v>
      </c>
      <c r="C908" s="535" t="str">
        <f>'[11]Depr Exp'!C908</f>
        <v>403E</v>
      </c>
      <c r="D908" s="535"/>
      <c r="E908" s="536">
        <f>'[11]Depr Exp'!E908</f>
        <v>43281</v>
      </c>
      <c r="F908" s="537">
        <f>'[11]Depr Exp'!F908</f>
        <v>18138531.280000001</v>
      </c>
      <c r="G908" s="542">
        <f>'[11]Depr Exp'!G908</f>
        <v>2.7E-2</v>
      </c>
      <c r="H908" s="539">
        <f>'[11]Depr Exp'!H908</f>
        <v>37389.96</v>
      </c>
      <c r="I908" s="537">
        <f>'[11]Depr Exp'!I908</f>
        <v>18138531.280000001</v>
      </c>
      <c r="J908" s="542">
        <f>'[11]Depr Exp'!J908</f>
        <v>2.7E-2</v>
      </c>
      <c r="K908" s="540">
        <f>'[11]Depr Exp'!K908</f>
        <v>37297.21</v>
      </c>
      <c r="L908" s="539">
        <f>'[11]Depr Exp'!L908</f>
        <v>-92.75</v>
      </c>
      <c r="M908" s="144"/>
      <c r="N908" s="144"/>
    </row>
    <row r="909" spans="1:14">
      <c r="A909" s="535" t="str">
        <f>'[11]Depr Exp'!A909</f>
        <v>E312 STM Boiler, Fred 1/APC</v>
      </c>
      <c r="B909" s="535" t="str">
        <f>'[11]Depr Exp'!B909</f>
        <v>E312 STM Boiler, Fred 1/APC-7</v>
      </c>
      <c r="C909" s="535" t="str">
        <f>'[11]Depr Exp'!C909</f>
        <v>403E</v>
      </c>
      <c r="D909" s="535"/>
      <c r="E909" s="536">
        <f>'[11]Depr Exp'!E909</f>
        <v>43312</v>
      </c>
      <c r="F909" s="537">
        <f>'[11]Depr Exp'!F909</f>
        <v>18138531.280000001</v>
      </c>
      <c r="G909" s="542">
        <f>'[11]Depr Exp'!G909</f>
        <v>2.7E-2</v>
      </c>
      <c r="H909" s="539">
        <f>'[11]Depr Exp'!H909</f>
        <v>37374.69</v>
      </c>
      <c r="I909" s="537">
        <f>'[11]Depr Exp'!I909</f>
        <v>18138531.280000001</v>
      </c>
      <c r="J909" s="542">
        <f>'[11]Depr Exp'!J909</f>
        <v>2.7E-2</v>
      </c>
      <c r="K909" s="540">
        <f>'[11]Depr Exp'!K909</f>
        <v>37297.21</v>
      </c>
      <c r="L909" s="539">
        <f>'[11]Depr Exp'!L909</f>
        <v>-77.48</v>
      </c>
      <c r="M909" s="144"/>
      <c r="N909" s="144"/>
    </row>
    <row r="910" spans="1:14">
      <c r="A910" s="535" t="str">
        <f>'[11]Depr Exp'!A910</f>
        <v>E312 STM Boiler, Fred 1/APC</v>
      </c>
      <c r="B910" s="535" t="str">
        <f>'[11]Depr Exp'!B910</f>
        <v>E312 STM Boiler, Fred 1/APC-8</v>
      </c>
      <c r="C910" s="535" t="str">
        <f>'[11]Depr Exp'!C910</f>
        <v>403E</v>
      </c>
      <c r="D910" s="535"/>
      <c r="E910" s="536">
        <f>'[11]Depr Exp'!E910</f>
        <v>43343</v>
      </c>
      <c r="F910" s="537">
        <f>'[11]Depr Exp'!F910</f>
        <v>18138531.280000001</v>
      </c>
      <c r="G910" s="542">
        <f>'[11]Depr Exp'!G910</f>
        <v>2.7E-2</v>
      </c>
      <c r="H910" s="539">
        <f>'[11]Depr Exp'!H910</f>
        <v>37359.340000000004</v>
      </c>
      <c r="I910" s="537">
        <f>'[11]Depr Exp'!I910</f>
        <v>18138531.280000001</v>
      </c>
      <c r="J910" s="542">
        <f>'[11]Depr Exp'!J910</f>
        <v>2.7E-2</v>
      </c>
      <c r="K910" s="540">
        <f>'[11]Depr Exp'!K910</f>
        <v>37297.21</v>
      </c>
      <c r="L910" s="539">
        <f>'[11]Depr Exp'!L910</f>
        <v>-62.13</v>
      </c>
      <c r="M910" s="144"/>
      <c r="N910" s="144"/>
    </row>
    <row r="911" spans="1:14">
      <c r="A911" s="535" t="str">
        <f>'[11]Depr Exp'!A911</f>
        <v>E312 STM Boiler, Fred 1/APC</v>
      </c>
      <c r="B911" s="535" t="str">
        <f>'[11]Depr Exp'!B911</f>
        <v>E312 STM Boiler, Fred 1/APC-9</v>
      </c>
      <c r="C911" s="535" t="str">
        <f>'[11]Depr Exp'!C911</f>
        <v>403E</v>
      </c>
      <c r="D911" s="535"/>
      <c r="E911" s="536">
        <f>'[11]Depr Exp'!E911</f>
        <v>43373</v>
      </c>
      <c r="F911" s="537">
        <f>'[11]Depr Exp'!F911</f>
        <v>18138531.280000001</v>
      </c>
      <c r="G911" s="542">
        <f>'[11]Depr Exp'!G911</f>
        <v>2.7E-2</v>
      </c>
      <c r="H911" s="539">
        <f>'[11]Depr Exp'!H911</f>
        <v>37343.94</v>
      </c>
      <c r="I911" s="537">
        <f>'[11]Depr Exp'!I911</f>
        <v>18138531.280000001</v>
      </c>
      <c r="J911" s="542">
        <f>'[11]Depr Exp'!J911</f>
        <v>2.7E-2</v>
      </c>
      <c r="K911" s="540">
        <f>'[11]Depr Exp'!K911</f>
        <v>37297.21</v>
      </c>
      <c r="L911" s="539">
        <f>'[11]Depr Exp'!L911</f>
        <v>-46.73</v>
      </c>
      <c r="M911" s="144"/>
      <c r="N911" s="144"/>
    </row>
    <row r="912" spans="1:14">
      <c r="A912" s="535" t="str">
        <f>'[11]Depr Exp'!A912</f>
        <v>E312 STM Boiler, Fred 1/APC</v>
      </c>
      <c r="B912" s="535" t="str">
        <f>'[11]Depr Exp'!B912</f>
        <v>E312 STM Boiler, Fred 1/APC-10</v>
      </c>
      <c r="C912" s="535" t="str">
        <f>'[11]Depr Exp'!C912</f>
        <v>403E</v>
      </c>
      <c r="D912" s="535"/>
      <c r="E912" s="536">
        <f>'[11]Depr Exp'!E912</f>
        <v>43404</v>
      </c>
      <c r="F912" s="537">
        <f>'[11]Depr Exp'!F912</f>
        <v>18138531.280000001</v>
      </c>
      <c r="G912" s="542">
        <f>'[11]Depr Exp'!G912</f>
        <v>2.7E-2</v>
      </c>
      <c r="H912" s="539">
        <f>'[11]Depr Exp'!H912</f>
        <v>37328.43</v>
      </c>
      <c r="I912" s="537">
        <f>'[11]Depr Exp'!I912</f>
        <v>18138531.280000001</v>
      </c>
      <c r="J912" s="542">
        <f>'[11]Depr Exp'!J912</f>
        <v>2.7E-2</v>
      </c>
      <c r="K912" s="540">
        <f>'[11]Depr Exp'!K912</f>
        <v>37297.21</v>
      </c>
      <c r="L912" s="539">
        <f>'[11]Depr Exp'!L912</f>
        <v>-31.22</v>
      </c>
      <c r="M912" s="144"/>
      <c r="N912" s="144"/>
    </row>
    <row r="913" spans="1:14">
      <c r="A913" s="535" t="str">
        <f>'[11]Depr Exp'!A913</f>
        <v>E312 STM Boiler, Fred 1/APC</v>
      </c>
      <c r="B913" s="535" t="str">
        <f>'[11]Depr Exp'!B913</f>
        <v>E312 STM Boiler, Fred 1/APC-11</v>
      </c>
      <c r="C913" s="535" t="str">
        <f>'[11]Depr Exp'!C913</f>
        <v>403E</v>
      </c>
      <c r="D913" s="535"/>
      <c r="E913" s="536">
        <f>'[11]Depr Exp'!E913</f>
        <v>43434</v>
      </c>
      <c r="F913" s="537">
        <f>'[11]Depr Exp'!F913</f>
        <v>18138531.280000001</v>
      </c>
      <c r="G913" s="542">
        <f>'[11]Depr Exp'!G913</f>
        <v>2.7E-2</v>
      </c>
      <c r="H913" s="539">
        <f>'[11]Depr Exp'!H913</f>
        <v>37312.850000000006</v>
      </c>
      <c r="I913" s="537">
        <f>'[11]Depr Exp'!I913</f>
        <v>18138531.280000001</v>
      </c>
      <c r="J913" s="542">
        <f>'[11]Depr Exp'!J913</f>
        <v>2.7E-2</v>
      </c>
      <c r="K913" s="540">
        <f>'[11]Depr Exp'!K913</f>
        <v>37297.21</v>
      </c>
      <c r="L913" s="539">
        <f>'[11]Depr Exp'!L913</f>
        <v>-15.64</v>
      </c>
      <c r="M913" s="144"/>
      <c r="N913" s="144"/>
    </row>
    <row r="914" spans="1:14">
      <c r="A914" s="535" t="str">
        <f>'[11]Depr Exp'!A914</f>
        <v>E312 STM Boiler, Fred 1/APC</v>
      </c>
      <c r="B914" s="535" t="str">
        <f>'[11]Depr Exp'!B914</f>
        <v>E312 STM Boiler, Fred 1/APC-12</v>
      </c>
      <c r="C914" s="535" t="str">
        <f>'[11]Depr Exp'!C914</f>
        <v>403E</v>
      </c>
      <c r="D914" s="535"/>
      <c r="E914" s="536">
        <f>'[11]Depr Exp'!E914</f>
        <v>43465</v>
      </c>
      <c r="F914" s="537">
        <f>'[11]Depr Exp'!F914</f>
        <v>18138531.280000001</v>
      </c>
      <c r="G914" s="542">
        <f>'[11]Depr Exp'!G914</f>
        <v>2.7E-2</v>
      </c>
      <c r="H914" s="539">
        <f>'[11]Depr Exp'!H914</f>
        <v>37297.21</v>
      </c>
      <c r="I914" s="537">
        <f>'[11]Depr Exp'!I914</f>
        <v>18138531.280000001</v>
      </c>
      <c r="J914" s="542">
        <f>'[11]Depr Exp'!J914</f>
        <v>2.7E-2</v>
      </c>
      <c r="K914" s="540">
        <f>'[11]Depr Exp'!K914</f>
        <v>37297.21</v>
      </c>
      <c r="L914" s="539">
        <f>'[11]Depr Exp'!L914</f>
        <v>0</v>
      </c>
      <c r="M914" s="144"/>
      <c r="N914" s="144"/>
    </row>
    <row r="915" spans="1:14" ht="15.75" thickBot="1">
      <c r="A915" s="159" t="str">
        <f>'[11]Depr Exp'!A915</f>
        <v>E312 STM Boiler, Fred 1/APC Total</v>
      </c>
      <c r="B915" s="144">
        <f>'[11]Depr Exp'!B915</f>
        <v>0</v>
      </c>
      <c r="C915" s="502" t="str">
        <f>'[11]Depr Exp'!C915</f>
        <v>ESTM</v>
      </c>
      <c r="D915" s="144"/>
      <c r="E915" s="281" t="str">
        <f>'[11]Depr Exp'!E915</f>
        <v>Total</v>
      </c>
      <c r="F915" s="141">
        <f>'[11]Depr Exp'!F915</f>
        <v>0</v>
      </c>
      <c r="G915" s="252">
        <f>'[11]Depr Exp'!G915</f>
        <v>0</v>
      </c>
      <c r="H915" s="522">
        <f>'[11]Depr Exp'!H915</f>
        <v>448582.46</v>
      </c>
      <c r="I915" s="141">
        <f>'[11]Depr Exp'!I915</f>
        <v>0</v>
      </c>
      <c r="J915" s="252">
        <f>'[11]Depr Exp'!J915</f>
        <v>0</v>
      </c>
      <c r="K915" s="522">
        <f>'[11]Depr Exp'!K915</f>
        <v>447566.52000000008</v>
      </c>
      <c r="L915" s="522">
        <f>'[11]Depr Exp'!L915</f>
        <v>-1015.94</v>
      </c>
      <c r="M915" s="144"/>
      <c r="N915" s="144"/>
    </row>
    <row r="916" spans="1:14" ht="13.5" thickTop="1">
      <c r="A916" s="144" t="str">
        <f>'[11]Depr Exp'!A916</f>
        <v>E312 STM Boiler, Goldendale</v>
      </c>
      <c r="B916" s="144" t="str">
        <f>'[11]Depr Exp'!B916</f>
        <v>E312 STM Boiler, Goldendale-1</v>
      </c>
      <c r="C916" s="144" t="str">
        <f>'[11]Depr Exp'!C916</f>
        <v>403E</v>
      </c>
      <c r="D916" s="144"/>
      <c r="E916" s="282">
        <f>'[11]Depr Exp'!E916</f>
        <v>43131</v>
      </c>
      <c r="F916" s="523">
        <f>'[11]Depr Exp'!F916</f>
        <v>881824.9</v>
      </c>
      <c r="G916" s="305">
        <f>'[11]Depr Exp'!G916</f>
        <v>1.06E-2</v>
      </c>
      <c r="H916" s="524">
        <f>'[11]Depr Exp'!H916</f>
        <v>778.94</v>
      </c>
      <c r="I916" s="523">
        <f>'[11]Depr Exp'!I916</f>
        <v>1304891.8999999999</v>
      </c>
      <c r="J916" s="305">
        <f>'[11]Depr Exp'!J916</f>
        <v>1.06E-2</v>
      </c>
      <c r="K916" s="373">
        <f>'[11]Depr Exp'!K916</f>
        <v>1152.6545116666666</v>
      </c>
      <c r="L916" s="524">
        <f>'[11]Depr Exp'!L916</f>
        <v>373.71</v>
      </c>
      <c r="M916" s="144"/>
      <c r="N916" s="144"/>
    </row>
    <row r="917" spans="1:14">
      <c r="A917" s="144" t="str">
        <f>'[11]Depr Exp'!A917</f>
        <v>E312 STM Boiler, Goldendale</v>
      </c>
      <c r="B917" s="144" t="str">
        <f>'[11]Depr Exp'!B917</f>
        <v>E312 STM Boiler, Goldendale-2</v>
      </c>
      <c r="C917" s="144" t="str">
        <f>'[11]Depr Exp'!C917</f>
        <v>403E</v>
      </c>
      <c r="D917" s="144"/>
      <c r="E917" s="282">
        <f>'[11]Depr Exp'!E917</f>
        <v>43159</v>
      </c>
      <c r="F917" s="523">
        <f>'[11]Depr Exp'!F917</f>
        <v>881824.9</v>
      </c>
      <c r="G917" s="305">
        <f>'[11]Depr Exp'!G917</f>
        <v>1.06E-2</v>
      </c>
      <c r="H917" s="524">
        <f>'[11]Depr Exp'!H917</f>
        <v>778.94</v>
      </c>
      <c r="I917" s="523">
        <f>'[11]Depr Exp'!I917</f>
        <v>1304891.8999999999</v>
      </c>
      <c r="J917" s="305">
        <f>'[11]Depr Exp'!J917</f>
        <v>1.06E-2</v>
      </c>
      <c r="K917" s="373">
        <f>'[11]Depr Exp'!K917</f>
        <v>1152.6545116666666</v>
      </c>
      <c r="L917" s="524">
        <f>'[11]Depr Exp'!L917</f>
        <v>373.71</v>
      </c>
      <c r="M917" s="144"/>
      <c r="N917" s="144"/>
    </row>
    <row r="918" spans="1:14">
      <c r="A918" s="144" t="str">
        <f>'[11]Depr Exp'!A918</f>
        <v>E312 STM Boiler, Goldendale</v>
      </c>
      <c r="B918" s="144" t="str">
        <f>'[11]Depr Exp'!B918</f>
        <v>E312 STM Boiler, Goldendale-3</v>
      </c>
      <c r="C918" s="144" t="str">
        <f>'[11]Depr Exp'!C918</f>
        <v>403E</v>
      </c>
      <c r="D918" s="144"/>
      <c r="E918" s="282">
        <f>'[11]Depr Exp'!E918</f>
        <v>43190</v>
      </c>
      <c r="F918" s="523">
        <f>'[11]Depr Exp'!F918</f>
        <v>881824.9</v>
      </c>
      <c r="G918" s="305">
        <f>'[11]Depr Exp'!G918</f>
        <v>1.06E-2</v>
      </c>
      <c r="H918" s="524">
        <f>'[11]Depr Exp'!H918</f>
        <v>778.94</v>
      </c>
      <c r="I918" s="523">
        <f>'[11]Depr Exp'!I918</f>
        <v>1304891.8999999999</v>
      </c>
      <c r="J918" s="305">
        <f>'[11]Depr Exp'!J918</f>
        <v>1.06E-2</v>
      </c>
      <c r="K918" s="373">
        <f>'[11]Depr Exp'!K918</f>
        <v>1152.6545116666666</v>
      </c>
      <c r="L918" s="524">
        <f>'[11]Depr Exp'!L918</f>
        <v>373.71</v>
      </c>
      <c r="M918" s="144"/>
      <c r="N918" s="144"/>
    </row>
    <row r="919" spans="1:14">
      <c r="A919" s="144" t="str">
        <f>'[11]Depr Exp'!A919</f>
        <v>E312 STM Boiler, Goldendale</v>
      </c>
      <c r="B919" s="144" t="str">
        <f>'[11]Depr Exp'!B919</f>
        <v>E312 STM Boiler, Goldendale-4</v>
      </c>
      <c r="C919" s="144" t="str">
        <f>'[11]Depr Exp'!C919</f>
        <v>403E</v>
      </c>
      <c r="D919" s="144"/>
      <c r="E919" s="282">
        <f>'[11]Depr Exp'!E919</f>
        <v>43220</v>
      </c>
      <c r="F919" s="523">
        <f>'[11]Depr Exp'!F919</f>
        <v>881824.9</v>
      </c>
      <c r="G919" s="305">
        <f>'[11]Depr Exp'!G919</f>
        <v>1.06E-2</v>
      </c>
      <c r="H919" s="524">
        <f>'[11]Depr Exp'!H919</f>
        <v>778.94</v>
      </c>
      <c r="I919" s="523">
        <f>'[11]Depr Exp'!I919</f>
        <v>1304891.8999999999</v>
      </c>
      <c r="J919" s="305">
        <f>'[11]Depr Exp'!J919</f>
        <v>1.06E-2</v>
      </c>
      <c r="K919" s="373">
        <f>'[11]Depr Exp'!K919</f>
        <v>1152.6545116666666</v>
      </c>
      <c r="L919" s="524">
        <f>'[11]Depr Exp'!L919</f>
        <v>373.71</v>
      </c>
      <c r="M919" s="144"/>
      <c r="N919" s="144"/>
    </row>
    <row r="920" spans="1:14">
      <c r="A920" s="144" t="str">
        <f>'[11]Depr Exp'!A920</f>
        <v>E312 STM Boiler, Goldendale</v>
      </c>
      <c r="B920" s="144" t="str">
        <f>'[11]Depr Exp'!B920</f>
        <v>E312 STM Boiler, Goldendale-5</v>
      </c>
      <c r="C920" s="144" t="str">
        <f>'[11]Depr Exp'!C920</f>
        <v>403E</v>
      </c>
      <c r="D920" s="144"/>
      <c r="E920" s="282">
        <f>'[11]Depr Exp'!E920</f>
        <v>43251</v>
      </c>
      <c r="F920" s="523">
        <f>'[11]Depr Exp'!F920</f>
        <v>881824.9</v>
      </c>
      <c r="G920" s="305">
        <f>'[11]Depr Exp'!G920</f>
        <v>1.06E-2</v>
      </c>
      <c r="H920" s="524">
        <f>'[11]Depr Exp'!H920</f>
        <v>778.94</v>
      </c>
      <c r="I920" s="523">
        <f>'[11]Depr Exp'!I920</f>
        <v>1304891.8999999999</v>
      </c>
      <c r="J920" s="305">
        <f>'[11]Depr Exp'!J920</f>
        <v>1.06E-2</v>
      </c>
      <c r="K920" s="373">
        <f>'[11]Depr Exp'!K920</f>
        <v>1152.6545116666666</v>
      </c>
      <c r="L920" s="524">
        <f>'[11]Depr Exp'!L920</f>
        <v>373.71</v>
      </c>
      <c r="M920" s="144"/>
      <c r="N920" s="144"/>
    </row>
    <row r="921" spans="1:14">
      <c r="A921" s="144" t="str">
        <f>'[11]Depr Exp'!A921</f>
        <v>E312 STM Boiler, Goldendale</v>
      </c>
      <c r="B921" s="144" t="str">
        <f>'[11]Depr Exp'!B921</f>
        <v>E312 STM Boiler, Goldendale-6</v>
      </c>
      <c r="C921" s="144" t="str">
        <f>'[11]Depr Exp'!C921</f>
        <v>403E</v>
      </c>
      <c r="D921" s="144"/>
      <c r="E921" s="282">
        <f>'[11]Depr Exp'!E921</f>
        <v>43281</v>
      </c>
      <c r="F921" s="523">
        <f>'[11]Depr Exp'!F921</f>
        <v>881824.9</v>
      </c>
      <c r="G921" s="305">
        <f>'[11]Depr Exp'!G921</f>
        <v>1.06E-2</v>
      </c>
      <c r="H921" s="524">
        <f>'[11]Depr Exp'!H921</f>
        <v>778.94</v>
      </c>
      <c r="I921" s="523">
        <f>'[11]Depr Exp'!I921</f>
        <v>1304891.8999999999</v>
      </c>
      <c r="J921" s="305">
        <f>'[11]Depr Exp'!J921</f>
        <v>1.06E-2</v>
      </c>
      <c r="K921" s="373">
        <f>'[11]Depr Exp'!K921</f>
        <v>1152.6545116666666</v>
      </c>
      <c r="L921" s="524">
        <f>'[11]Depr Exp'!L921</f>
        <v>373.71</v>
      </c>
      <c r="M921" s="144"/>
      <c r="N921" s="144"/>
    </row>
    <row r="922" spans="1:14">
      <c r="A922" s="144" t="str">
        <f>'[11]Depr Exp'!A922</f>
        <v>E312 STM Boiler, Goldendale</v>
      </c>
      <c r="B922" s="144" t="str">
        <f>'[11]Depr Exp'!B922</f>
        <v>E312 STM Boiler, Goldendale-7</v>
      </c>
      <c r="C922" s="144" t="str">
        <f>'[11]Depr Exp'!C922</f>
        <v>403E</v>
      </c>
      <c r="D922" s="144"/>
      <c r="E922" s="282">
        <f>'[11]Depr Exp'!E922</f>
        <v>43312</v>
      </c>
      <c r="F922" s="523">
        <f>'[11]Depr Exp'!F922</f>
        <v>881824.9</v>
      </c>
      <c r="G922" s="305">
        <f>'[11]Depr Exp'!G922</f>
        <v>1.06E-2</v>
      </c>
      <c r="H922" s="524">
        <f>'[11]Depr Exp'!H922</f>
        <v>778.94</v>
      </c>
      <c r="I922" s="523">
        <f>'[11]Depr Exp'!I922</f>
        <v>1304891.8999999999</v>
      </c>
      <c r="J922" s="305">
        <f>'[11]Depr Exp'!J922</f>
        <v>1.06E-2</v>
      </c>
      <c r="K922" s="373">
        <f>'[11]Depr Exp'!K922</f>
        <v>1152.6545116666666</v>
      </c>
      <c r="L922" s="524">
        <f>'[11]Depr Exp'!L922</f>
        <v>373.71</v>
      </c>
      <c r="M922" s="144"/>
      <c r="N922" s="144"/>
    </row>
    <row r="923" spans="1:14">
      <c r="A923" s="144" t="str">
        <f>'[11]Depr Exp'!A923</f>
        <v>E312 STM Boiler, Goldendale</v>
      </c>
      <c r="B923" s="144" t="str">
        <f>'[11]Depr Exp'!B923</f>
        <v>E312 STM Boiler, Goldendale-8</v>
      </c>
      <c r="C923" s="144" t="str">
        <f>'[11]Depr Exp'!C923</f>
        <v>403E</v>
      </c>
      <c r="D923" s="144"/>
      <c r="E923" s="282">
        <f>'[11]Depr Exp'!E923</f>
        <v>43343</v>
      </c>
      <c r="F923" s="523">
        <f>'[11]Depr Exp'!F923</f>
        <v>1087845.1100000001</v>
      </c>
      <c r="G923" s="305">
        <f>'[11]Depr Exp'!G923</f>
        <v>1.06E-2</v>
      </c>
      <c r="H923" s="524">
        <f>'[11]Depr Exp'!H923</f>
        <v>960.93000000000006</v>
      </c>
      <c r="I923" s="523">
        <f>'[11]Depr Exp'!I923</f>
        <v>1304891.8999999999</v>
      </c>
      <c r="J923" s="305">
        <f>'[11]Depr Exp'!J923</f>
        <v>1.06E-2</v>
      </c>
      <c r="K923" s="373">
        <f>'[11]Depr Exp'!K923</f>
        <v>1152.6545116666666</v>
      </c>
      <c r="L923" s="524">
        <f>'[11]Depr Exp'!L923</f>
        <v>191.72</v>
      </c>
      <c r="M923" s="144"/>
      <c r="N923" s="144"/>
    </row>
    <row r="924" spans="1:14">
      <c r="A924" s="144" t="str">
        <f>'[11]Depr Exp'!A924</f>
        <v>E312 STM Boiler, Goldendale</v>
      </c>
      <c r="B924" s="144" t="str">
        <f>'[11]Depr Exp'!B924</f>
        <v>E312 STM Boiler, Goldendale-9</v>
      </c>
      <c r="C924" s="144" t="str">
        <f>'[11]Depr Exp'!C924</f>
        <v>403E</v>
      </c>
      <c r="D924" s="144"/>
      <c r="E924" s="282">
        <f>'[11]Depr Exp'!E924</f>
        <v>43373</v>
      </c>
      <c r="F924" s="523">
        <f>'[11]Depr Exp'!F924</f>
        <v>1294522.18</v>
      </c>
      <c r="G924" s="305">
        <f>'[11]Depr Exp'!G924</f>
        <v>1.06E-2</v>
      </c>
      <c r="H924" s="524">
        <f>'[11]Depr Exp'!H924</f>
        <v>1143.5</v>
      </c>
      <c r="I924" s="523">
        <f>'[11]Depr Exp'!I924</f>
        <v>1304891.8999999999</v>
      </c>
      <c r="J924" s="305">
        <f>'[11]Depr Exp'!J924</f>
        <v>1.06E-2</v>
      </c>
      <c r="K924" s="373">
        <f>'[11]Depr Exp'!K924</f>
        <v>1152.6545116666666</v>
      </c>
      <c r="L924" s="524">
        <f>'[11]Depr Exp'!L924</f>
        <v>9.15</v>
      </c>
      <c r="M924" s="144"/>
      <c r="N924" s="144"/>
    </row>
    <row r="925" spans="1:14">
      <c r="A925" s="144" t="str">
        <f>'[11]Depr Exp'!A925</f>
        <v>E312 STM Boiler, Goldendale</v>
      </c>
      <c r="B925" s="144" t="str">
        <f>'[11]Depr Exp'!B925</f>
        <v>E312 STM Boiler, Goldendale-10</v>
      </c>
      <c r="C925" s="144" t="str">
        <f>'[11]Depr Exp'!C925</f>
        <v>403E</v>
      </c>
      <c r="D925" s="144"/>
      <c r="E925" s="282">
        <f>'[11]Depr Exp'!E925</f>
        <v>43404</v>
      </c>
      <c r="F925" s="523">
        <f>'[11]Depr Exp'!F925</f>
        <v>1300035.47</v>
      </c>
      <c r="G925" s="305">
        <f>'[11]Depr Exp'!G925</f>
        <v>1.06E-2</v>
      </c>
      <c r="H925" s="524">
        <f>'[11]Depr Exp'!H925</f>
        <v>1148.3700000000001</v>
      </c>
      <c r="I925" s="523">
        <f>'[11]Depr Exp'!I925</f>
        <v>1304891.8999999999</v>
      </c>
      <c r="J925" s="305">
        <f>'[11]Depr Exp'!J925</f>
        <v>1.06E-2</v>
      </c>
      <c r="K925" s="373">
        <f>'[11]Depr Exp'!K925</f>
        <v>1152.6545116666666</v>
      </c>
      <c r="L925" s="524">
        <f>'[11]Depr Exp'!L925</f>
        <v>4.28</v>
      </c>
      <c r="M925" s="144"/>
      <c r="N925" s="144"/>
    </row>
    <row r="926" spans="1:14">
      <c r="A926" s="144" t="str">
        <f>'[11]Depr Exp'!A926</f>
        <v>E312 STM Boiler, Goldendale</v>
      </c>
      <c r="B926" s="144" t="str">
        <f>'[11]Depr Exp'!B926</f>
        <v>E312 STM Boiler, Goldendale-11</v>
      </c>
      <c r="C926" s="144" t="str">
        <f>'[11]Depr Exp'!C926</f>
        <v>403E</v>
      </c>
      <c r="D926" s="144"/>
      <c r="E926" s="282">
        <f>'[11]Depr Exp'!E926</f>
        <v>43434</v>
      </c>
      <c r="F926" s="523">
        <f>'[11]Depr Exp'!F926</f>
        <v>1304891.8999999999</v>
      </c>
      <c r="G926" s="305">
        <f>'[11]Depr Exp'!G926</f>
        <v>1.06E-2</v>
      </c>
      <c r="H926" s="524">
        <f>'[11]Depr Exp'!H926</f>
        <v>1152.6499999999999</v>
      </c>
      <c r="I926" s="523">
        <f>'[11]Depr Exp'!I926</f>
        <v>1304891.8999999999</v>
      </c>
      <c r="J926" s="305">
        <f>'[11]Depr Exp'!J926</f>
        <v>1.06E-2</v>
      </c>
      <c r="K926" s="373">
        <f>'[11]Depr Exp'!K926</f>
        <v>1152.6545116666666</v>
      </c>
      <c r="L926" s="524">
        <f>'[11]Depr Exp'!L926</f>
        <v>0</v>
      </c>
      <c r="M926" s="144"/>
      <c r="N926" s="144"/>
    </row>
    <row r="927" spans="1:14">
      <c r="A927" s="144" t="str">
        <f>'[11]Depr Exp'!A927</f>
        <v>E312 STM Boiler, Goldendale</v>
      </c>
      <c r="B927" s="144" t="str">
        <f>'[11]Depr Exp'!B927</f>
        <v>E312 STM Boiler, Goldendale-12</v>
      </c>
      <c r="C927" s="144" t="str">
        <f>'[11]Depr Exp'!C927</f>
        <v>403E</v>
      </c>
      <c r="D927" s="144"/>
      <c r="E927" s="282">
        <f>'[11]Depr Exp'!E927</f>
        <v>43465</v>
      </c>
      <c r="F927" s="523">
        <f>'[11]Depr Exp'!F927</f>
        <v>1304891.8999999999</v>
      </c>
      <c r="G927" s="305">
        <f>'[11]Depr Exp'!G927</f>
        <v>1.06E-2</v>
      </c>
      <c r="H927" s="524">
        <f>'[11]Depr Exp'!H927</f>
        <v>1152.6499999999999</v>
      </c>
      <c r="I927" s="523">
        <f>'[11]Depr Exp'!I927</f>
        <v>1304891.8999999999</v>
      </c>
      <c r="J927" s="305">
        <f>'[11]Depr Exp'!J927</f>
        <v>1.06E-2</v>
      </c>
      <c r="K927" s="373">
        <f>'[11]Depr Exp'!K927</f>
        <v>1152.6545116666666</v>
      </c>
      <c r="L927" s="524">
        <f>'[11]Depr Exp'!L927</f>
        <v>0</v>
      </c>
      <c r="M927" s="144"/>
      <c r="N927" s="144"/>
    </row>
    <row r="928" spans="1:14" ht="15.75" thickBot="1">
      <c r="A928" s="159" t="str">
        <f>'[11]Depr Exp'!A928</f>
        <v>E312 STM Boiler, Goldendale Total</v>
      </c>
      <c r="B928" s="144">
        <f>'[11]Depr Exp'!B928</f>
        <v>0</v>
      </c>
      <c r="C928" s="502" t="str">
        <f>'[11]Depr Exp'!C928</f>
        <v>ESTM</v>
      </c>
      <c r="D928" s="144"/>
      <c r="E928" s="281" t="str">
        <f>'[11]Depr Exp'!E928</f>
        <v>Total</v>
      </c>
      <c r="F928" s="141">
        <f>'[11]Depr Exp'!F928</f>
        <v>0</v>
      </c>
      <c r="G928" s="252">
        <f>'[11]Depr Exp'!G928</f>
        <v>0</v>
      </c>
      <c r="H928" s="522">
        <f>'[11]Depr Exp'!H928</f>
        <v>11010.68</v>
      </c>
      <c r="I928" s="141">
        <f>'[11]Depr Exp'!I928</f>
        <v>0</v>
      </c>
      <c r="J928" s="252">
        <f>'[11]Depr Exp'!J928</f>
        <v>0</v>
      </c>
      <c r="K928" s="522">
        <f>'[11]Depr Exp'!K928</f>
        <v>13831.854140000003</v>
      </c>
      <c r="L928" s="522">
        <f>'[11]Depr Exp'!L928</f>
        <v>2821.17</v>
      </c>
      <c r="M928" s="144"/>
      <c r="N928" s="144"/>
    </row>
    <row r="929" spans="1:14" ht="13.5" thickTop="1">
      <c r="A929" s="144" t="str">
        <f>'[11]Depr Exp'!A929</f>
        <v>E312 STM Boiler, Goldendale OP</v>
      </c>
      <c r="B929" s="144" t="str">
        <f>'[11]Depr Exp'!B929</f>
        <v>E312 STM Boiler, Goldendale OP-1</v>
      </c>
      <c r="C929" s="144" t="str">
        <f>'[11]Depr Exp'!C929</f>
        <v>403E</v>
      </c>
      <c r="D929" s="144"/>
      <c r="E929" s="282">
        <f>'[11]Depr Exp'!E929</f>
        <v>43131</v>
      </c>
      <c r="F929" s="523">
        <f>'[11]Depr Exp'!F929</f>
        <v>85493258.430000007</v>
      </c>
      <c r="G929" s="305">
        <f>'[11]Depr Exp'!G929</f>
        <v>1.06E-2</v>
      </c>
      <c r="H929" s="524">
        <f>'[11]Depr Exp'!H929</f>
        <v>75519.05</v>
      </c>
      <c r="I929" s="523">
        <f>'[11]Depr Exp'!I929</f>
        <v>85188020.430000007</v>
      </c>
      <c r="J929" s="305">
        <f>'[11]Depr Exp'!J929</f>
        <v>1.06E-2</v>
      </c>
      <c r="K929" s="373">
        <f>'[11]Depr Exp'!K929</f>
        <v>75249.41804650001</v>
      </c>
      <c r="L929" s="524">
        <f>'[11]Depr Exp'!L929</f>
        <v>-269.63</v>
      </c>
      <c r="M929" s="144"/>
      <c r="N929" s="144"/>
    </row>
    <row r="930" spans="1:14">
      <c r="A930" s="144" t="str">
        <f>'[11]Depr Exp'!A930</f>
        <v>E312 STM Boiler, Goldendale OP</v>
      </c>
      <c r="B930" s="144" t="str">
        <f>'[11]Depr Exp'!B930</f>
        <v>E312 STM Boiler, Goldendale OP-2</v>
      </c>
      <c r="C930" s="144" t="str">
        <f>'[11]Depr Exp'!C930</f>
        <v>403E</v>
      </c>
      <c r="D930" s="144"/>
      <c r="E930" s="282">
        <f>'[11]Depr Exp'!E930</f>
        <v>43159</v>
      </c>
      <c r="F930" s="523">
        <f>'[11]Depr Exp'!F930</f>
        <v>85493258.430000007</v>
      </c>
      <c r="G930" s="305">
        <f>'[11]Depr Exp'!G930</f>
        <v>1.06E-2</v>
      </c>
      <c r="H930" s="524">
        <f>'[11]Depr Exp'!H930</f>
        <v>75519.05</v>
      </c>
      <c r="I930" s="523">
        <f>'[11]Depr Exp'!I930</f>
        <v>85188020.430000007</v>
      </c>
      <c r="J930" s="305">
        <f>'[11]Depr Exp'!J930</f>
        <v>1.06E-2</v>
      </c>
      <c r="K930" s="373">
        <f>'[11]Depr Exp'!K930</f>
        <v>75249.41804650001</v>
      </c>
      <c r="L930" s="524">
        <f>'[11]Depr Exp'!L930</f>
        <v>-269.63</v>
      </c>
      <c r="M930" s="144"/>
      <c r="N930" s="144"/>
    </row>
    <row r="931" spans="1:14">
      <c r="A931" s="144" t="str">
        <f>'[11]Depr Exp'!A931</f>
        <v>E312 STM Boiler, Goldendale OP</v>
      </c>
      <c r="B931" s="144" t="str">
        <f>'[11]Depr Exp'!B931</f>
        <v>E312 STM Boiler, Goldendale OP-3</v>
      </c>
      <c r="C931" s="144" t="str">
        <f>'[11]Depr Exp'!C931</f>
        <v>403E</v>
      </c>
      <c r="D931" s="144"/>
      <c r="E931" s="282">
        <f>'[11]Depr Exp'!E931</f>
        <v>43190</v>
      </c>
      <c r="F931" s="523">
        <f>'[11]Depr Exp'!F931</f>
        <v>85493258.430000007</v>
      </c>
      <c r="G931" s="305">
        <f>'[11]Depr Exp'!G931</f>
        <v>1.06E-2</v>
      </c>
      <c r="H931" s="524">
        <f>'[11]Depr Exp'!H931</f>
        <v>75519.05</v>
      </c>
      <c r="I931" s="523">
        <f>'[11]Depr Exp'!I931</f>
        <v>85188020.430000007</v>
      </c>
      <c r="J931" s="305">
        <f>'[11]Depr Exp'!J931</f>
        <v>1.06E-2</v>
      </c>
      <c r="K931" s="373">
        <f>'[11]Depr Exp'!K931</f>
        <v>75249.41804650001</v>
      </c>
      <c r="L931" s="524">
        <f>'[11]Depr Exp'!L931</f>
        <v>-269.63</v>
      </c>
      <c r="M931" s="144"/>
      <c r="N931" s="144"/>
    </row>
    <row r="932" spans="1:14">
      <c r="A932" s="144" t="str">
        <f>'[11]Depr Exp'!A932</f>
        <v>E312 STM Boiler, Goldendale OP</v>
      </c>
      <c r="B932" s="144" t="str">
        <f>'[11]Depr Exp'!B932</f>
        <v>E312 STM Boiler, Goldendale OP-4</v>
      </c>
      <c r="C932" s="144" t="str">
        <f>'[11]Depr Exp'!C932</f>
        <v>403E</v>
      </c>
      <c r="D932" s="144"/>
      <c r="E932" s="282">
        <f>'[11]Depr Exp'!E932</f>
        <v>43220</v>
      </c>
      <c r="F932" s="523">
        <f>'[11]Depr Exp'!F932</f>
        <v>85493258.430000007</v>
      </c>
      <c r="G932" s="305">
        <f>'[11]Depr Exp'!G932</f>
        <v>1.06E-2</v>
      </c>
      <c r="H932" s="524">
        <f>'[11]Depr Exp'!H932</f>
        <v>75519.05</v>
      </c>
      <c r="I932" s="523">
        <f>'[11]Depr Exp'!I932</f>
        <v>85188020.430000007</v>
      </c>
      <c r="J932" s="305">
        <f>'[11]Depr Exp'!J932</f>
        <v>1.06E-2</v>
      </c>
      <c r="K932" s="373">
        <f>'[11]Depr Exp'!K932</f>
        <v>75249.41804650001</v>
      </c>
      <c r="L932" s="524">
        <f>'[11]Depr Exp'!L932</f>
        <v>-269.63</v>
      </c>
      <c r="M932" s="144"/>
      <c r="N932" s="144"/>
    </row>
    <row r="933" spans="1:14">
      <c r="A933" s="144" t="str">
        <f>'[11]Depr Exp'!A933</f>
        <v>E312 STM Boiler, Goldendale OP</v>
      </c>
      <c r="B933" s="144" t="str">
        <f>'[11]Depr Exp'!B933</f>
        <v>E312 STM Boiler, Goldendale OP-5</v>
      </c>
      <c r="C933" s="144" t="str">
        <f>'[11]Depr Exp'!C933</f>
        <v>403E</v>
      </c>
      <c r="D933" s="144"/>
      <c r="E933" s="282">
        <f>'[11]Depr Exp'!E933</f>
        <v>43251</v>
      </c>
      <c r="F933" s="523">
        <f>'[11]Depr Exp'!F933</f>
        <v>85493258.430000007</v>
      </c>
      <c r="G933" s="305">
        <f>'[11]Depr Exp'!G933</f>
        <v>1.06E-2</v>
      </c>
      <c r="H933" s="524">
        <f>'[11]Depr Exp'!H933</f>
        <v>75519.05</v>
      </c>
      <c r="I933" s="523">
        <f>'[11]Depr Exp'!I933</f>
        <v>85188020.430000007</v>
      </c>
      <c r="J933" s="305">
        <f>'[11]Depr Exp'!J933</f>
        <v>1.06E-2</v>
      </c>
      <c r="K933" s="373">
        <f>'[11]Depr Exp'!K933</f>
        <v>75249.41804650001</v>
      </c>
      <c r="L933" s="524">
        <f>'[11]Depr Exp'!L933</f>
        <v>-269.63</v>
      </c>
      <c r="M933" s="144"/>
      <c r="N933" s="144"/>
    </row>
    <row r="934" spans="1:14">
      <c r="A934" s="144" t="str">
        <f>'[11]Depr Exp'!A934</f>
        <v>E312 STM Boiler, Goldendale OP</v>
      </c>
      <c r="B934" s="144" t="str">
        <f>'[11]Depr Exp'!B934</f>
        <v>E312 STM Boiler, Goldendale OP-6</v>
      </c>
      <c r="C934" s="144" t="str">
        <f>'[11]Depr Exp'!C934</f>
        <v>403E</v>
      </c>
      <c r="D934" s="144"/>
      <c r="E934" s="282">
        <f>'[11]Depr Exp'!E934</f>
        <v>43281</v>
      </c>
      <c r="F934" s="523">
        <f>'[11]Depr Exp'!F934</f>
        <v>85493258.430000007</v>
      </c>
      <c r="G934" s="305">
        <f>'[11]Depr Exp'!G934</f>
        <v>1.06E-2</v>
      </c>
      <c r="H934" s="524">
        <f>'[11]Depr Exp'!H934</f>
        <v>75519.05</v>
      </c>
      <c r="I934" s="523">
        <f>'[11]Depr Exp'!I934</f>
        <v>85188020.430000007</v>
      </c>
      <c r="J934" s="305">
        <f>'[11]Depr Exp'!J934</f>
        <v>1.06E-2</v>
      </c>
      <c r="K934" s="373">
        <f>'[11]Depr Exp'!K934</f>
        <v>75249.41804650001</v>
      </c>
      <c r="L934" s="524">
        <f>'[11]Depr Exp'!L934</f>
        <v>-269.63</v>
      </c>
      <c r="M934" s="144"/>
      <c r="N934" s="144"/>
    </row>
    <row r="935" spans="1:14">
      <c r="A935" s="144" t="str">
        <f>'[11]Depr Exp'!A935</f>
        <v>E312 STM Boiler, Goldendale OP</v>
      </c>
      <c r="B935" s="144" t="str">
        <f>'[11]Depr Exp'!B935</f>
        <v>E312 STM Boiler, Goldendale OP-7</v>
      </c>
      <c r="C935" s="144" t="str">
        <f>'[11]Depr Exp'!C935</f>
        <v>403E</v>
      </c>
      <c r="D935" s="144"/>
      <c r="E935" s="282">
        <f>'[11]Depr Exp'!E935</f>
        <v>43312</v>
      </c>
      <c r="F935" s="523">
        <f>'[11]Depr Exp'!F935</f>
        <v>85493258.430000007</v>
      </c>
      <c r="G935" s="305">
        <f>'[11]Depr Exp'!G935</f>
        <v>1.06E-2</v>
      </c>
      <c r="H935" s="524">
        <f>'[11]Depr Exp'!H935</f>
        <v>75519.05</v>
      </c>
      <c r="I935" s="523">
        <f>'[11]Depr Exp'!I935</f>
        <v>85188020.430000007</v>
      </c>
      <c r="J935" s="305">
        <f>'[11]Depr Exp'!J935</f>
        <v>1.06E-2</v>
      </c>
      <c r="K935" s="373">
        <f>'[11]Depr Exp'!K935</f>
        <v>75249.41804650001</v>
      </c>
      <c r="L935" s="524">
        <f>'[11]Depr Exp'!L935</f>
        <v>-269.63</v>
      </c>
      <c r="M935" s="144"/>
      <c r="N935" s="144"/>
    </row>
    <row r="936" spans="1:14">
      <c r="A936" s="144" t="str">
        <f>'[11]Depr Exp'!A936</f>
        <v>E312 STM Boiler, Goldendale OP</v>
      </c>
      <c r="B936" s="144" t="str">
        <f>'[11]Depr Exp'!B936</f>
        <v>E312 STM Boiler, Goldendale OP-8</v>
      </c>
      <c r="C936" s="144" t="str">
        <f>'[11]Depr Exp'!C936</f>
        <v>403E</v>
      </c>
      <c r="D936" s="144"/>
      <c r="E936" s="282">
        <f>'[11]Depr Exp'!E936</f>
        <v>43343</v>
      </c>
      <c r="F936" s="523">
        <f>'[11]Depr Exp'!F936</f>
        <v>85340639.430000007</v>
      </c>
      <c r="G936" s="305">
        <f>'[11]Depr Exp'!G936</f>
        <v>1.06E-2</v>
      </c>
      <c r="H936" s="524">
        <f>'[11]Depr Exp'!H936</f>
        <v>75384.23</v>
      </c>
      <c r="I936" s="523">
        <f>'[11]Depr Exp'!I936</f>
        <v>85188020.430000007</v>
      </c>
      <c r="J936" s="305">
        <f>'[11]Depr Exp'!J936</f>
        <v>1.06E-2</v>
      </c>
      <c r="K936" s="373">
        <f>'[11]Depr Exp'!K936</f>
        <v>75249.41804650001</v>
      </c>
      <c r="L936" s="524">
        <f>'[11]Depr Exp'!L936</f>
        <v>-134.81</v>
      </c>
      <c r="M936" s="144"/>
      <c r="N936" s="144"/>
    </row>
    <row r="937" spans="1:14">
      <c r="A937" s="144" t="str">
        <f>'[11]Depr Exp'!A937</f>
        <v>E312 STM Boiler, Goldendale OP</v>
      </c>
      <c r="B937" s="144" t="str">
        <f>'[11]Depr Exp'!B937</f>
        <v>E312 STM Boiler, Goldendale OP-9</v>
      </c>
      <c r="C937" s="144" t="str">
        <f>'[11]Depr Exp'!C937</f>
        <v>403E</v>
      </c>
      <c r="D937" s="144"/>
      <c r="E937" s="282">
        <f>'[11]Depr Exp'!E937</f>
        <v>43373</v>
      </c>
      <c r="F937" s="523">
        <f>'[11]Depr Exp'!F937</f>
        <v>85188020.430000007</v>
      </c>
      <c r="G937" s="305">
        <f>'[11]Depr Exp'!G937</f>
        <v>1.06E-2</v>
      </c>
      <c r="H937" s="524">
        <f>'[11]Depr Exp'!H937</f>
        <v>75249.42</v>
      </c>
      <c r="I937" s="523">
        <f>'[11]Depr Exp'!I937</f>
        <v>85188020.430000007</v>
      </c>
      <c r="J937" s="305">
        <f>'[11]Depr Exp'!J937</f>
        <v>1.06E-2</v>
      </c>
      <c r="K937" s="373">
        <f>'[11]Depr Exp'!K937</f>
        <v>75249.41804650001</v>
      </c>
      <c r="L937" s="524">
        <f>'[11]Depr Exp'!L937</f>
        <v>0</v>
      </c>
      <c r="M937" s="144"/>
      <c r="N937" s="144"/>
    </row>
    <row r="938" spans="1:14">
      <c r="A938" s="144" t="str">
        <f>'[11]Depr Exp'!A938</f>
        <v>E312 STM Boiler, Goldendale OP</v>
      </c>
      <c r="B938" s="144" t="str">
        <f>'[11]Depr Exp'!B938</f>
        <v>E312 STM Boiler, Goldendale OP-10</v>
      </c>
      <c r="C938" s="144" t="str">
        <f>'[11]Depr Exp'!C938</f>
        <v>403E</v>
      </c>
      <c r="D938" s="144"/>
      <c r="E938" s="282">
        <f>'[11]Depr Exp'!E938</f>
        <v>43404</v>
      </c>
      <c r="F938" s="523">
        <f>'[11]Depr Exp'!F938</f>
        <v>85188020.430000007</v>
      </c>
      <c r="G938" s="305">
        <f>'[11]Depr Exp'!G938</f>
        <v>1.06E-2</v>
      </c>
      <c r="H938" s="524">
        <f>'[11]Depr Exp'!H938</f>
        <v>75249.42</v>
      </c>
      <c r="I938" s="523">
        <f>'[11]Depr Exp'!I938</f>
        <v>85188020.430000007</v>
      </c>
      <c r="J938" s="305">
        <f>'[11]Depr Exp'!J938</f>
        <v>1.06E-2</v>
      </c>
      <c r="K938" s="373">
        <f>'[11]Depr Exp'!K938</f>
        <v>75249.41804650001</v>
      </c>
      <c r="L938" s="524">
        <f>'[11]Depr Exp'!L938</f>
        <v>0</v>
      </c>
      <c r="M938" s="144"/>
      <c r="N938" s="144"/>
    </row>
    <row r="939" spans="1:14">
      <c r="A939" s="144" t="str">
        <f>'[11]Depr Exp'!A939</f>
        <v>E312 STM Boiler, Goldendale OP</v>
      </c>
      <c r="B939" s="144" t="str">
        <f>'[11]Depr Exp'!B939</f>
        <v>E312 STM Boiler, Goldendale OP-11</v>
      </c>
      <c r="C939" s="144" t="str">
        <f>'[11]Depr Exp'!C939</f>
        <v>403E</v>
      </c>
      <c r="D939" s="144"/>
      <c r="E939" s="282">
        <f>'[11]Depr Exp'!E939</f>
        <v>43434</v>
      </c>
      <c r="F939" s="523">
        <f>'[11]Depr Exp'!F939</f>
        <v>85188020.430000007</v>
      </c>
      <c r="G939" s="305">
        <f>'[11]Depr Exp'!G939</f>
        <v>1.06E-2</v>
      </c>
      <c r="H939" s="524">
        <f>'[11]Depr Exp'!H939</f>
        <v>75249.42</v>
      </c>
      <c r="I939" s="523">
        <f>'[11]Depr Exp'!I939</f>
        <v>85188020.430000007</v>
      </c>
      <c r="J939" s="305">
        <f>'[11]Depr Exp'!J939</f>
        <v>1.06E-2</v>
      </c>
      <c r="K939" s="373">
        <f>'[11]Depr Exp'!K939</f>
        <v>75249.41804650001</v>
      </c>
      <c r="L939" s="524">
        <f>'[11]Depr Exp'!L939</f>
        <v>0</v>
      </c>
      <c r="M939" s="144"/>
      <c r="N939" s="144"/>
    </row>
    <row r="940" spans="1:14">
      <c r="A940" s="144" t="str">
        <f>'[11]Depr Exp'!A940</f>
        <v>E312 STM Boiler, Goldendale OP</v>
      </c>
      <c r="B940" s="144" t="str">
        <f>'[11]Depr Exp'!B940</f>
        <v>E312 STM Boiler, Goldendale OP-12</v>
      </c>
      <c r="C940" s="144" t="str">
        <f>'[11]Depr Exp'!C940</f>
        <v>403E</v>
      </c>
      <c r="D940" s="144"/>
      <c r="E940" s="282">
        <f>'[11]Depr Exp'!E940</f>
        <v>43465</v>
      </c>
      <c r="F940" s="523">
        <f>'[11]Depr Exp'!F940</f>
        <v>85188020.430000007</v>
      </c>
      <c r="G940" s="305">
        <f>'[11]Depr Exp'!G940</f>
        <v>1.06E-2</v>
      </c>
      <c r="H940" s="524">
        <f>'[11]Depr Exp'!H940</f>
        <v>75249.42</v>
      </c>
      <c r="I940" s="523">
        <f>'[11]Depr Exp'!I940</f>
        <v>85188020.430000007</v>
      </c>
      <c r="J940" s="305">
        <f>'[11]Depr Exp'!J940</f>
        <v>1.06E-2</v>
      </c>
      <c r="K940" s="373">
        <f>'[11]Depr Exp'!K940</f>
        <v>75249.41804650001</v>
      </c>
      <c r="L940" s="524">
        <f>'[11]Depr Exp'!L940</f>
        <v>0</v>
      </c>
      <c r="M940" s="144"/>
      <c r="N940" s="144"/>
    </row>
    <row r="941" spans="1:14" ht="15.75" thickBot="1">
      <c r="A941" s="159" t="str">
        <f>'[11]Depr Exp'!A941</f>
        <v>E312 STM Boiler, Goldendale OP Total</v>
      </c>
      <c r="B941" s="144">
        <f>'[11]Depr Exp'!B941</f>
        <v>0</v>
      </c>
      <c r="C941" s="502" t="str">
        <f>'[11]Depr Exp'!C941</f>
        <v>ESTM</v>
      </c>
      <c r="D941" s="144"/>
      <c r="E941" s="281" t="str">
        <f>'[11]Depr Exp'!E941</f>
        <v>Total</v>
      </c>
      <c r="F941" s="141">
        <f>'[11]Depr Exp'!F941</f>
        <v>0</v>
      </c>
      <c r="G941" s="252">
        <f>'[11]Depr Exp'!G941</f>
        <v>0</v>
      </c>
      <c r="H941" s="522">
        <f>'[11]Depr Exp'!H941</f>
        <v>905015.26000000013</v>
      </c>
      <c r="I941" s="141">
        <f>'[11]Depr Exp'!I941</f>
        <v>0</v>
      </c>
      <c r="J941" s="252">
        <f>'[11]Depr Exp'!J941</f>
        <v>0</v>
      </c>
      <c r="K941" s="522">
        <f>'[11]Depr Exp'!K941</f>
        <v>902993.01655800035</v>
      </c>
      <c r="L941" s="522">
        <f>'[11]Depr Exp'!L941</f>
        <v>-2022.24</v>
      </c>
      <c r="M941" s="144"/>
      <c r="N941" s="144"/>
    </row>
    <row r="942" spans="1:14" ht="13.5" thickTop="1">
      <c r="A942" s="144" t="str">
        <f>'[11]Depr Exp'!A942</f>
        <v xml:space="preserve">E312 STM Boiler, Mint Farm </v>
      </c>
      <c r="B942" s="144" t="str">
        <f>'[11]Depr Exp'!B942</f>
        <v>E312 STM Boiler, Mint Farm -1</v>
      </c>
      <c r="C942" s="144" t="str">
        <f>'[11]Depr Exp'!C942</f>
        <v>403E</v>
      </c>
      <c r="D942" s="144"/>
      <c r="E942" s="282">
        <f>'[11]Depr Exp'!E942</f>
        <v>43131</v>
      </c>
      <c r="F942" s="523">
        <f>'[11]Depr Exp'!F942</f>
        <v>4039578.7</v>
      </c>
      <c r="G942" s="305">
        <f>'[11]Depr Exp'!G942</f>
        <v>3.27E-2</v>
      </c>
      <c r="H942" s="524">
        <f>'[11]Depr Exp'!H942</f>
        <v>11007.85</v>
      </c>
      <c r="I942" s="523">
        <f>'[11]Depr Exp'!I942</f>
        <v>4269761.42</v>
      </c>
      <c r="J942" s="305">
        <f>'[11]Depr Exp'!J942</f>
        <v>3.27E-2</v>
      </c>
      <c r="K942" s="373">
        <f>'[11]Depr Exp'!K942</f>
        <v>11635.0998695</v>
      </c>
      <c r="L942" s="524">
        <f>'[11]Depr Exp'!L942</f>
        <v>627.25</v>
      </c>
      <c r="M942" s="144"/>
      <c r="N942" s="144"/>
    </row>
    <row r="943" spans="1:14">
      <c r="A943" s="144" t="str">
        <f>'[11]Depr Exp'!A943</f>
        <v xml:space="preserve">E312 STM Boiler, Mint Farm </v>
      </c>
      <c r="B943" s="144" t="str">
        <f>'[11]Depr Exp'!B943</f>
        <v>E312 STM Boiler, Mint Farm -2</v>
      </c>
      <c r="C943" s="144" t="str">
        <f>'[11]Depr Exp'!C943</f>
        <v>403E</v>
      </c>
      <c r="D943" s="144"/>
      <c r="E943" s="282">
        <f>'[11]Depr Exp'!E943</f>
        <v>43159</v>
      </c>
      <c r="F943" s="523">
        <f>'[11]Depr Exp'!F943</f>
        <v>4039578.7</v>
      </c>
      <c r="G943" s="305">
        <f>'[11]Depr Exp'!G943</f>
        <v>3.27E-2</v>
      </c>
      <c r="H943" s="524">
        <f>'[11]Depr Exp'!H943</f>
        <v>11007.85</v>
      </c>
      <c r="I943" s="523">
        <f>'[11]Depr Exp'!I943</f>
        <v>4269761.42</v>
      </c>
      <c r="J943" s="305">
        <f>'[11]Depr Exp'!J943</f>
        <v>3.27E-2</v>
      </c>
      <c r="K943" s="373">
        <f>'[11]Depr Exp'!K943</f>
        <v>11635.0998695</v>
      </c>
      <c r="L943" s="524">
        <f>'[11]Depr Exp'!L943</f>
        <v>627.25</v>
      </c>
      <c r="M943" s="144"/>
      <c r="N943" s="144"/>
    </row>
    <row r="944" spans="1:14">
      <c r="A944" s="144" t="str">
        <f>'[11]Depr Exp'!A944</f>
        <v xml:space="preserve">E312 STM Boiler, Mint Farm </v>
      </c>
      <c r="B944" s="144" t="str">
        <f>'[11]Depr Exp'!B944</f>
        <v>E312 STM Boiler, Mint Farm -3</v>
      </c>
      <c r="C944" s="144" t="str">
        <f>'[11]Depr Exp'!C944</f>
        <v>403E</v>
      </c>
      <c r="D944" s="144"/>
      <c r="E944" s="282">
        <f>'[11]Depr Exp'!E944</f>
        <v>43190</v>
      </c>
      <c r="F944" s="523">
        <f>'[11]Depr Exp'!F944</f>
        <v>4039578.7</v>
      </c>
      <c r="G944" s="305">
        <f>'[11]Depr Exp'!G944</f>
        <v>3.27E-2</v>
      </c>
      <c r="H944" s="524">
        <f>'[11]Depr Exp'!H944</f>
        <v>11007.85</v>
      </c>
      <c r="I944" s="523">
        <f>'[11]Depr Exp'!I944</f>
        <v>4269761.42</v>
      </c>
      <c r="J944" s="305">
        <f>'[11]Depr Exp'!J944</f>
        <v>3.27E-2</v>
      </c>
      <c r="K944" s="373">
        <f>'[11]Depr Exp'!K944</f>
        <v>11635.0998695</v>
      </c>
      <c r="L944" s="524">
        <f>'[11]Depr Exp'!L944</f>
        <v>627.25</v>
      </c>
      <c r="M944" s="144"/>
      <c r="N944" s="144"/>
    </row>
    <row r="945" spans="1:14">
      <c r="A945" s="144" t="str">
        <f>'[11]Depr Exp'!A945</f>
        <v xml:space="preserve">E312 STM Boiler, Mint Farm </v>
      </c>
      <c r="B945" s="144" t="str">
        <f>'[11]Depr Exp'!B945</f>
        <v>E312 STM Boiler, Mint Farm -4</v>
      </c>
      <c r="C945" s="144" t="str">
        <f>'[11]Depr Exp'!C945</f>
        <v>403E</v>
      </c>
      <c r="D945" s="144"/>
      <c r="E945" s="282">
        <f>'[11]Depr Exp'!E945</f>
        <v>43220</v>
      </c>
      <c r="F945" s="523">
        <f>'[11]Depr Exp'!F945</f>
        <v>4039578.7</v>
      </c>
      <c r="G945" s="305">
        <f>'[11]Depr Exp'!G945</f>
        <v>3.27E-2</v>
      </c>
      <c r="H945" s="524">
        <f>'[11]Depr Exp'!H945</f>
        <v>11007.85</v>
      </c>
      <c r="I945" s="523">
        <f>'[11]Depr Exp'!I945</f>
        <v>4269761.42</v>
      </c>
      <c r="J945" s="305">
        <f>'[11]Depr Exp'!J945</f>
        <v>3.27E-2</v>
      </c>
      <c r="K945" s="373">
        <f>'[11]Depr Exp'!K945</f>
        <v>11635.0998695</v>
      </c>
      <c r="L945" s="524">
        <f>'[11]Depr Exp'!L945</f>
        <v>627.25</v>
      </c>
      <c r="M945" s="144"/>
      <c r="N945" s="144"/>
    </row>
    <row r="946" spans="1:14">
      <c r="A946" s="144" t="str">
        <f>'[11]Depr Exp'!A946</f>
        <v xml:space="preserve">E312 STM Boiler, Mint Farm </v>
      </c>
      <c r="B946" s="144" t="str">
        <f>'[11]Depr Exp'!B946</f>
        <v>E312 STM Boiler, Mint Farm -5</v>
      </c>
      <c r="C946" s="144" t="str">
        <f>'[11]Depr Exp'!C946</f>
        <v>403E</v>
      </c>
      <c r="D946" s="144"/>
      <c r="E946" s="282">
        <f>'[11]Depr Exp'!E946</f>
        <v>43251</v>
      </c>
      <c r="F946" s="523">
        <f>'[11]Depr Exp'!F946</f>
        <v>4160016.37</v>
      </c>
      <c r="G946" s="305">
        <f>'[11]Depr Exp'!G946</f>
        <v>3.27E-2</v>
      </c>
      <c r="H946" s="524">
        <f>'[11]Depr Exp'!H946</f>
        <v>11336.05</v>
      </c>
      <c r="I946" s="523">
        <f>'[11]Depr Exp'!I946</f>
        <v>4269761.42</v>
      </c>
      <c r="J946" s="305">
        <f>'[11]Depr Exp'!J946</f>
        <v>3.27E-2</v>
      </c>
      <c r="K946" s="373">
        <f>'[11]Depr Exp'!K946</f>
        <v>11635.0998695</v>
      </c>
      <c r="L946" s="524">
        <f>'[11]Depr Exp'!L946</f>
        <v>299.05</v>
      </c>
      <c r="M946" s="144"/>
      <c r="N946" s="144"/>
    </row>
    <row r="947" spans="1:14">
      <c r="A947" s="144" t="str">
        <f>'[11]Depr Exp'!A947</f>
        <v xml:space="preserve">E312 STM Boiler, Mint Farm </v>
      </c>
      <c r="B947" s="144" t="str">
        <f>'[11]Depr Exp'!B947</f>
        <v>E312 STM Boiler, Mint Farm -6</v>
      </c>
      <c r="C947" s="144" t="str">
        <f>'[11]Depr Exp'!C947</f>
        <v>403E</v>
      </c>
      <c r="D947" s="144"/>
      <c r="E947" s="282">
        <f>'[11]Depr Exp'!E947</f>
        <v>43281</v>
      </c>
      <c r="F947" s="523">
        <f>'[11]Depr Exp'!F947</f>
        <v>4275028.6900000004</v>
      </c>
      <c r="G947" s="305">
        <f>'[11]Depr Exp'!G947</f>
        <v>3.27E-2</v>
      </c>
      <c r="H947" s="524">
        <f>'[11]Depr Exp'!H947</f>
        <v>11649.45</v>
      </c>
      <c r="I947" s="523">
        <f>'[11]Depr Exp'!I947</f>
        <v>4269761.42</v>
      </c>
      <c r="J947" s="305">
        <f>'[11]Depr Exp'!J947</f>
        <v>3.27E-2</v>
      </c>
      <c r="K947" s="373">
        <f>'[11]Depr Exp'!K947</f>
        <v>11635.0998695</v>
      </c>
      <c r="L947" s="524">
        <f>'[11]Depr Exp'!L947</f>
        <v>-14.35</v>
      </c>
      <c r="M947" s="144"/>
      <c r="N947" s="144"/>
    </row>
    <row r="948" spans="1:14">
      <c r="A948" s="144" t="str">
        <f>'[11]Depr Exp'!A948</f>
        <v xml:space="preserve">E312 STM Boiler, Mint Farm </v>
      </c>
      <c r="B948" s="144" t="str">
        <f>'[11]Depr Exp'!B948</f>
        <v>E312 STM Boiler, Mint Farm -7</v>
      </c>
      <c r="C948" s="144" t="str">
        <f>'[11]Depr Exp'!C948</f>
        <v>403E</v>
      </c>
      <c r="D948" s="144"/>
      <c r="E948" s="282">
        <f>'[11]Depr Exp'!E948</f>
        <v>43312</v>
      </c>
      <c r="F948" s="523">
        <f>'[11]Depr Exp'!F948</f>
        <v>4269682.38</v>
      </c>
      <c r="G948" s="305">
        <f>'[11]Depr Exp'!G948</f>
        <v>3.27E-2</v>
      </c>
      <c r="H948" s="524">
        <f>'[11]Depr Exp'!H948</f>
        <v>11634.880000000001</v>
      </c>
      <c r="I948" s="523">
        <f>'[11]Depr Exp'!I948</f>
        <v>4269761.42</v>
      </c>
      <c r="J948" s="305">
        <f>'[11]Depr Exp'!J948</f>
        <v>3.27E-2</v>
      </c>
      <c r="K948" s="373">
        <f>'[11]Depr Exp'!K948</f>
        <v>11635.0998695</v>
      </c>
      <c r="L948" s="524">
        <f>'[11]Depr Exp'!L948</f>
        <v>0.22</v>
      </c>
      <c r="M948" s="144"/>
      <c r="N948" s="144"/>
    </row>
    <row r="949" spans="1:14">
      <c r="A949" s="144" t="str">
        <f>'[11]Depr Exp'!A949</f>
        <v xml:space="preserve">E312 STM Boiler, Mint Farm </v>
      </c>
      <c r="B949" s="144" t="str">
        <f>'[11]Depr Exp'!B949</f>
        <v>E312 STM Boiler, Mint Farm -8</v>
      </c>
      <c r="C949" s="144" t="str">
        <f>'[11]Depr Exp'!C949</f>
        <v>403E</v>
      </c>
      <c r="D949" s="144"/>
      <c r="E949" s="282">
        <f>'[11]Depr Exp'!E949</f>
        <v>43343</v>
      </c>
      <c r="F949" s="523">
        <f>'[11]Depr Exp'!F949</f>
        <v>4269761.42</v>
      </c>
      <c r="G949" s="305">
        <f>'[11]Depr Exp'!G949</f>
        <v>3.27E-2</v>
      </c>
      <c r="H949" s="524">
        <f>'[11]Depr Exp'!H949</f>
        <v>11635.099999999999</v>
      </c>
      <c r="I949" s="523">
        <f>'[11]Depr Exp'!I949</f>
        <v>4269761.42</v>
      </c>
      <c r="J949" s="305">
        <f>'[11]Depr Exp'!J949</f>
        <v>3.27E-2</v>
      </c>
      <c r="K949" s="373">
        <f>'[11]Depr Exp'!K949</f>
        <v>11635.0998695</v>
      </c>
      <c r="L949" s="524">
        <f>'[11]Depr Exp'!L949</f>
        <v>0</v>
      </c>
      <c r="M949" s="144"/>
      <c r="N949" s="144"/>
    </row>
    <row r="950" spans="1:14">
      <c r="A950" s="144" t="str">
        <f>'[11]Depr Exp'!A950</f>
        <v xml:space="preserve">E312 STM Boiler, Mint Farm </v>
      </c>
      <c r="B950" s="144" t="str">
        <f>'[11]Depr Exp'!B950</f>
        <v>E312 STM Boiler, Mint Farm -9</v>
      </c>
      <c r="C950" s="144" t="str">
        <f>'[11]Depr Exp'!C950</f>
        <v>403E</v>
      </c>
      <c r="D950" s="144"/>
      <c r="E950" s="282">
        <f>'[11]Depr Exp'!E950</f>
        <v>43373</v>
      </c>
      <c r="F950" s="523">
        <f>'[11]Depr Exp'!F950</f>
        <v>4269761.42</v>
      </c>
      <c r="G950" s="305">
        <f>'[11]Depr Exp'!G950</f>
        <v>3.27E-2</v>
      </c>
      <c r="H950" s="524">
        <f>'[11]Depr Exp'!H950</f>
        <v>11635.099999999999</v>
      </c>
      <c r="I950" s="523">
        <f>'[11]Depr Exp'!I950</f>
        <v>4269761.42</v>
      </c>
      <c r="J950" s="305">
        <f>'[11]Depr Exp'!J950</f>
        <v>3.27E-2</v>
      </c>
      <c r="K950" s="373">
        <f>'[11]Depr Exp'!K950</f>
        <v>11635.0998695</v>
      </c>
      <c r="L950" s="524">
        <f>'[11]Depr Exp'!L950</f>
        <v>0</v>
      </c>
      <c r="M950" s="144"/>
      <c r="N950" s="144"/>
    </row>
    <row r="951" spans="1:14">
      <c r="A951" s="144" t="str">
        <f>'[11]Depr Exp'!A951</f>
        <v xml:space="preserve">E312 STM Boiler, Mint Farm </v>
      </c>
      <c r="B951" s="144" t="str">
        <f>'[11]Depr Exp'!B951</f>
        <v>E312 STM Boiler, Mint Farm -10</v>
      </c>
      <c r="C951" s="144" t="str">
        <f>'[11]Depr Exp'!C951</f>
        <v>403E</v>
      </c>
      <c r="D951" s="144"/>
      <c r="E951" s="282">
        <f>'[11]Depr Exp'!E951</f>
        <v>43404</v>
      </c>
      <c r="F951" s="523">
        <f>'[11]Depr Exp'!F951</f>
        <v>4269761.42</v>
      </c>
      <c r="G951" s="305">
        <f>'[11]Depr Exp'!G951</f>
        <v>3.27E-2</v>
      </c>
      <c r="H951" s="524">
        <f>'[11]Depr Exp'!H951</f>
        <v>11635.099999999999</v>
      </c>
      <c r="I951" s="523">
        <f>'[11]Depr Exp'!I951</f>
        <v>4269761.42</v>
      </c>
      <c r="J951" s="305">
        <f>'[11]Depr Exp'!J951</f>
        <v>3.27E-2</v>
      </c>
      <c r="K951" s="373">
        <f>'[11]Depr Exp'!K951</f>
        <v>11635.0998695</v>
      </c>
      <c r="L951" s="524">
        <f>'[11]Depr Exp'!L951</f>
        <v>0</v>
      </c>
      <c r="M951" s="144"/>
      <c r="N951" s="144"/>
    </row>
    <row r="952" spans="1:14">
      <c r="A952" s="144" t="str">
        <f>'[11]Depr Exp'!A952</f>
        <v xml:space="preserve">E312 STM Boiler, Mint Farm </v>
      </c>
      <c r="B952" s="144" t="str">
        <f>'[11]Depr Exp'!B952</f>
        <v>E312 STM Boiler, Mint Farm -11</v>
      </c>
      <c r="C952" s="144" t="str">
        <f>'[11]Depr Exp'!C952</f>
        <v>403E</v>
      </c>
      <c r="D952" s="144"/>
      <c r="E952" s="282">
        <f>'[11]Depr Exp'!E952</f>
        <v>43434</v>
      </c>
      <c r="F952" s="523">
        <f>'[11]Depr Exp'!F952</f>
        <v>4269761.42</v>
      </c>
      <c r="G952" s="305">
        <f>'[11]Depr Exp'!G952</f>
        <v>3.27E-2</v>
      </c>
      <c r="H952" s="524">
        <f>'[11]Depr Exp'!H952</f>
        <v>11635.099999999999</v>
      </c>
      <c r="I952" s="523">
        <f>'[11]Depr Exp'!I952</f>
        <v>4269761.42</v>
      </c>
      <c r="J952" s="305">
        <f>'[11]Depr Exp'!J952</f>
        <v>3.27E-2</v>
      </c>
      <c r="K952" s="373">
        <f>'[11]Depr Exp'!K952</f>
        <v>11635.0998695</v>
      </c>
      <c r="L952" s="524">
        <f>'[11]Depr Exp'!L952</f>
        <v>0</v>
      </c>
      <c r="M952" s="144"/>
      <c r="N952" s="144"/>
    </row>
    <row r="953" spans="1:14">
      <c r="A953" s="144" t="str">
        <f>'[11]Depr Exp'!A953</f>
        <v xml:space="preserve">E312 STM Boiler, Mint Farm </v>
      </c>
      <c r="B953" s="144" t="str">
        <f>'[11]Depr Exp'!B953</f>
        <v>E312 STM Boiler, Mint Farm -12</v>
      </c>
      <c r="C953" s="144" t="str">
        <f>'[11]Depr Exp'!C953</f>
        <v>403E</v>
      </c>
      <c r="D953" s="144"/>
      <c r="E953" s="282">
        <f>'[11]Depr Exp'!E953</f>
        <v>43465</v>
      </c>
      <c r="F953" s="523">
        <f>'[11]Depr Exp'!F953</f>
        <v>4269761.42</v>
      </c>
      <c r="G953" s="305">
        <f>'[11]Depr Exp'!G953</f>
        <v>3.27E-2</v>
      </c>
      <c r="H953" s="524">
        <f>'[11]Depr Exp'!H953</f>
        <v>11635.099999999999</v>
      </c>
      <c r="I953" s="523">
        <f>'[11]Depr Exp'!I953</f>
        <v>4269761.42</v>
      </c>
      <c r="J953" s="305">
        <f>'[11]Depr Exp'!J953</f>
        <v>3.27E-2</v>
      </c>
      <c r="K953" s="373">
        <f>'[11]Depr Exp'!K953</f>
        <v>11635.0998695</v>
      </c>
      <c r="L953" s="524">
        <f>'[11]Depr Exp'!L953</f>
        <v>0</v>
      </c>
      <c r="M953" s="144"/>
      <c r="N953" s="144"/>
    </row>
    <row r="954" spans="1:14" ht="15.75" thickBot="1">
      <c r="A954" s="159" t="str">
        <f>'[11]Depr Exp'!A954</f>
        <v>E312 STM Boiler, Mint Farm  Total</v>
      </c>
      <c r="B954" s="144">
        <f>'[11]Depr Exp'!B954</f>
        <v>0</v>
      </c>
      <c r="C954" s="502" t="str">
        <f>'[11]Depr Exp'!C954</f>
        <v>ESTM</v>
      </c>
      <c r="D954" s="144"/>
      <c r="E954" s="281" t="str">
        <f>'[11]Depr Exp'!E954</f>
        <v>Total</v>
      </c>
      <c r="F954" s="141">
        <f>'[11]Depr Exp'!F954</f>
        <v>0</v>
      </c>
      <c r="G954" s="252">
        <f>'[11]Depr Exp'!G954</f>
        <v>0</v>
      </c>
      <c r="H954" s="522">
        <f>'[11]Depr Exp'!H954</f>
        <v>136827.28000000003</v>
      </c>
      <c r="I954" s="141">
        <f>'[11]Depr Exp'!I954</f>
        <v>0</v>
      </c>
      <c r="J954" s="252">
        <f>'[11]Depr Exp'!J954</f>
        <v>0</v>
      </c>
      <c r="K954" s="522">
        <f>'[11]Depr Exp'!K954</f>
        <v>139621.19843399999</v>
      </c>
      <c r="L954" s="522">
        <f>'[11]Depr Exp'!L954</f>
        <v>2793.92</v>
      </c>
      <c r="M954" s="144"/>
      <c r="N954" s="144"/>
    </row>
    <row r="955" spans="1:14" ht="13.5" thickTop="1">
      <c r="A955" s="144" t="str">
        <f>'[11]Depr Exp'!A955</f>
        <v>E312 STM Boiler, Mint Farm OP</v>
      </c>
      <c r="B955" s="144" t="str">
        <f>'[11]Depr Exp'!B955</f>
        <v>E312 STM Boiler, Mint Farm OP-1</v>
      </c>
      <c r="C955" s="144" t="str">
        <f>'[11]Depr Exp'!C955</f>
        <v>403E</v>
      </c>
      <c r="D955" s="144"/>
      <c r="E955" s="282">
        <f>'[11]Depr Exp'!E955</f>
        <v>43131</v>
      </c>
      <c r="F955" s="523">
        <f>'[11]Depr Exp'!F955</f>
        <v>22269601</v>
      </c>
      <c r="G955" s="305">
        <f>'[11]Depr Exp'!G955</f>
        <v>3.27E-2</v>
      </c>
      <c r="H955" s="524">
        <f>'[11]Depr Exp'!H955</f>
        <v>60684.659999999996</v>
      </c>
      <c r="I955" s="523">
        <f>'[11]Depr Exp'!I955</f>
        <v>22428253.34</v>
      </c>
      <c r="J955" s="305">
        <f>'[11]Depr Exp'!J955</f>
        <v>3.27E-2</v>
      </c>
      <c r="K955" s="373">
        <f>'[11]Depr Exp'!K955</f>
        <v>61116.990351499997</v>
      </c>
      <c r="L955" s="524">
        <f>'[11]Depr Exp'!L955</f>
        <v>432.33</v>
      </c>
      <c r="M955" s="144"/>
      <c r="N955" s="144"/>
    </row>
    <row r="956" spans="1:14">
      <c r="A956" s="144" t="str">
        <f>'[11]Depr Exp'!A956</f>
        <v>E312 STM Boiler, Mint Farm OP</v>
      </c>
      <c r="B956" s="144" t="str">
        <f>'[11]Depr Exp'!B956</f>
        <v>E312 STM Boiler, Mint Farm OP-2</v>
      </c>
      <c r="C956" s="144" t="str">
        <f>'[11]Depr Exp'!C956</f>
        <v>403E</v>
      </c>
      <c r="D956" s="144"/>
      <c r="E956" s="282">
        <f>'[11]Depr Exp'!E956</f>
        <v>43159</v>
      </c>
      <c r="F956" s="523">
        <f>'[11]Depr Exp'!F956</f>
        <v>22269601</v>
      </c>
      <c r="G956" s="305">
        <f>'[11]Depr Exp'!G956</f>
        <v>3.27E-2</v>
      </c>
      <c r="H956" s="524">
        <f>'[11]Depr Exp'!H956</f>
        <v>60684.659999999996</v>
      </c>
      <c r="I956" s="523">
        <f>'[11]Depr Exp'!I956</f>
        <v>22428253.34</v>
      </c>
      <c r="J956" s="305">
        <f>'[11]Depr Exp'!J956</f>
        <v>3.27E-2</v>
      </c>
      <c r="K956" s="373">
        <f>'[11]Depr Exp'!K956</f>
        <v>61116.990351499997</v>
      </c>
      <c r="L956" s="524">
        <f>'[11]Depr Exp'!L956</f>
        <v>432.33</v>
      </c>
      <c r="M956" s="144"/>
      <c r="N956" s="144"/>
    </row>
    <row r="957" spans="1:14">
      <c r="A957" s="144" t="str">
        <f>'[11]Depr Exp'!A957</f>
        <v>E312 STM Boiler, Mint Farm OP</v>
      </c>
      <c r="B957" s="144" t="str">
        <f>'[11]Depr Exp'!B957</f>
        <v>E312 STM Boiler, Mint Farm OP-3</v>
      </c>
      <c r="C957" s="144" t="str">
        <f>'[11]Depr Exp'!C957</f>
        <v>403E</v>
      </c>
      <c r="D957" s="144"/>
      <c r="E957" s="282">
        <f>'[11]Depr Exp'!E957</f>
        <v>43190</v>
      </c>
      <c r="F957" s="523">
        <f>'[11]Depr Exp'!F957</f>
        <v>22305624.390000001</v>
      </c>
      <c r="G957" s="305">
        <f>'[11]Depr Exp'!G957</f>
        <v>3.27E-2</v>
      </c>
      <c r="H957" s="524">
        <f>'[11]Depr Exp'!H957</f>
        <v>60782.82</v>
      </c>
      <c r="I957" s="523">
        <f>'[11]Depr Exp'!I957</f>
        <v>22428253.34</v>
      </c>
      <c r="J957" s="305">
        <f>'[11]Depr Exp'!J957</f>
        <v>3.27E-2</v>
      </c>
      <c r="K957" s="373">
        <f>'[11]Depr Exp'!K957</f>
        <v>61116.990351499997</v>
      </c>
      <c r="L957" s="524">
        <f>'[11]Depr Exp'!L957</f>
        <v>334.17</v>
      </c>
      <c r="M957" s="144"/>
      <c r="N957" s="144"/>
    </row>
    <row r="958" spans="1:14">
      <c r="A958" s="144" t="str">
        <f>'[11]Depr Exp'!A958</f>
        <v>E312 STM Boiler, Mint Farm OP</v>
      </c>
      <c r="B958" s="144" t="str">
        <f>'[11]Depr Exp'!B958</f>
        <v>E312 STM Boiler, Mint Farm OP-4</v>
      </c>
      <c r="C958" s="144" t="str">
        <f>'[11]Depr Exp'!C958</f>
        <v>403E</v>
      </c>
      <c r="D958" s="144"/>
      <c r="E958" s="282">
        <f>'[11]Depr Exp'!E958</f>
        <v>43220</v>
      </c>
      <c r="F958" s="523">
        <f>'[11]Depr Exp'!F958</f>
        <v>22341647.780000001</v>
      </c>
      <c r="G958" s="305">
        <f>'[11]Depr Exp'!G958</f>
        <v>3.27E-2</v>
      </c>
      <c r="H958" s="524">
        <f>'[11]Depr Exp'!H958</f>
        <v>60880.99</v>
      </c>
      <c r="I958" s="523">
        <f>'[11]Depr Exp'!I958</f>
        <v>22428253.34</v>
      </c>
      <c r="J958" s="305">
        <f>'[11]Depr Exp'!J958</f>
        <v>3.27E-2</v>
      </c>
      <c r="K958" s="373">
        <f>'[11]Depr Exp'!K958</f>
        <v>61116.990351499997</v>
      </c>
      <c r="L958" s="524">
        <f>'[11]Depr Exp'!L958</f>
        <v>236</v>
      </c>
      <c r="M958" s="144"/>
      <c r="N958" s="144"/>
    </row>
    <row r="959" spans="1:14">
      <c r="A959" s="144" t="str">
        <f>'[11]Depr Exp'!A959</f>
        <v>E312 STM Boiler, Mint Farm OP</v>
      </c>
      <c r="B959" s="144" t="str">
        <f>'[11]Depr Exp'!B959</f>
        <v>E312 STM Boiler, Mint Farm OP-5</v>
      </c>
      <c r="C959" s="144" t="str">
        <f>'[11]Depr Exp'!C959</f>
        <v>403E</v>
      </c>
      <c r="D959" s="144"/>
      <c r="E959" s="282">
        <f>'[11]Depr Exp'!E959</f>
        <v>43251</v>
      </c>
      <c r="F959" s="523">
        <f>'[11]Depr Exp'!F959</f>
        <v>22341647.780000001</v>
      </c>
      <c r="G959" s="305">
        <f>'[11]Depr Exp'!G959</f>
        <v>3.27E-2</v>
      </c>
      <c r="H959" s="524">
        <f>'[11]Depr Exp'!H959</f>
        <v>60880.99</v>
      </c>
      <c r="I959" s="523">
        <f>'[11]Depr Exp'!I959</f>
        <v>22428253.34</v>
      </c>
      <c r="J959" s="305">
        <f>'[11]Depr Exp'!J959</f>
        <v>3.27E-2</v>
      </c>
      <c r="K959" s="373">
        <f>'[11]Depr Exp'!K959</f>
        <v>61116.990351499997</v>
      </c>
      <c r="L959" s="524">
        <f>'[11]Depr Exp'!L959</f>
        <v>236</v>
      </c>
      <c r="M959" s="144"/>
      <c r="N959" s="144"/>
    </row>
    <row r="960" spans="1:14">
      <c r="A960" s="144" t="str">
        <f>'[11]Depr Exp'!A960</f>
        <v>E312 STM Boiler, Mint Farm OP</v>
      </c>
      <c r="B960" s="144" t="str">
        <f>'[11]Depr Exp'!B960</f>
        <v>E312 STM Boiler, Mint Farm OP-6</v>
      </c>
      <c r="C960" s="144" t="str">
        <f>'[11]Depr Exp'!C960</f>
        <v>403E</v>
      </c>
      <c r="D960" s="144"/>
      <c r="E960" s="282">
        <f>'[11]Depr Exp'!E960</f>
        <v>43281</v>
      </c>
      <c r="F960" s="523">
        <f>'[11]Depr Exp'!F960</f>
        <v>22341647.780000001</v>
      </c>
      <c r="G960" s="305">
        <f>'[11]Depr Exp'!G960</f>
        <v>3.27E-2</v>
      </c>
      <c r="H960" s="524">
        <f>'[11]Depr Exp'!H960</f>
        <v>60880.99</v>
      </c>
      <c r="I960" s="523">
        <f>'[11]Depr Exp'!I960</f>
        <v>22428253.34</v>
      </c>
      <c r="J960" s="305">
        <f>'[11]Depr Exp'!J960</f>
        <v>3.27E-2</v>
      </c>
      <c r="K960" s="373">
        <f>'[11]Depr Exp'!K960</f>
        <v>61116.990351499997</v>
      </c>
      <c r="L960" s="524">
        <f>'[11]Depr Exp'!L960</f>
        <v>236</v>
      </c>
      <c r="M960" s="144"/>
      <c r="N960" s="144"/>
    </row>
    <row r="961" spans="1:14">
      <c r="A961" s="144" t="str">
        <f>'[11]Depr Exp'!A961</f>
        <v>E312 STM Boiler, Mint Farm OP</v>
      </c>
      <c r="B961" s="144" t="str">
        <f>'[11]Depr Exp'!B961</f>
        <v>E312 STM Boiler, Mint Farm OP-7</v>
      </c>
      <c r="C961" s="144" t="str">
        <f>'[11]Depr Exp'!C961</f>
        <v>403E</v>
      </c>
      <c r="D961" s="144"/>
      <c r="E961" s="282">
        <f>'[11]Depr Exp'!E961</f>
        <v>43312</v>
      </c>
      <c r="F961" s="523">
        <f>'[11]Depr Exp'!F961</f>
        <v>22341647.780000001</v>
      </c>
      <c r="G961" s="305">
        <f>'[11]Depr Exp'!G961</f>
        <v>3.27E-2</v>
      </c>
      <c r="H961" s="524">
        <f>'[11]Depr Exp'!H961</f>
        <v>60880.99</v>
      </c>
      <c r="I961" s="523">
        <f>'[11]Depr Exp'!I961</f>
        <v>22428253.34</v>
      </c>
      <c r="J961" s="305">
        <f>'[11]Depr Exp'!J961</f>
        <v>3.27E-2</v>
      </c>
      <c r="K961" s="373">
        <f>'[11]Depr Exp'!K961</f>
        <v>61116.990351499997</v>
      </c>
      <c r="L961" s="524">
        <f>'[11]Depr Exp'!L961</f>
        <v>236</v>
      </c>
      <c r="M961" s="144"/>
      <c r="N961" s="144"/>
    </row>
    <row r="962" spans="1:14">
      <c r="A962" s="144" t="str">
        <f>'[11]Depr Exp'!A962</f>
        <v>E312 STM Boiler, Mint Farm OP</v>
      </c>
      <c r="B962" s="144" t="str">
        <f>'[11]Depr Exp'!B962</f>
        <v>E312 STM Boiler, Mint Farm OP-8</v>
      </c>
      <c r="C962" s="144" t="str">
        <f>'[11]Depr Exp'!C962</f>
        <v>403E</v>
      </c>
      <c r="D962" s="144"/>
      <c r="E962" s="282">
        <f>'[11]Depr Exp'!E962</f>
        <v>43343</v>
      </c>
      <c r="F962" s="523">
        <f>'[11]Depr Exp'!F962</f>
        <v>22384950.559999999</v>
      </c>
      <c r="G962" s="305">
        <f>'[11]Depr Exp'!G962</f>
        <v>3.27E-2</v>
      </c>
      <c r="H962" s="524">
        <f>'[11]Depr Exp'!H962</f>
        <v>60998.990000000005</v>
      </c>
      <c r="I962" s="523">
        <f>'[11]Depr Exp'!I962</f>
        <v>22428253.34</v>
      </c>
      <c r="J962" s="305">
        <f>'[11]Depr Exp'!J962</f>
        <v>3.27E-2</v>
      </c>
      <c r="K962" s="373">
        <f>'[11]Depr Exp'!K962</f>
        <v>61116.990351499997</v>
      </c>
      <c r="L962" s="524">
        <f>'[11]Depr Exp'!L962</f>
        <v>118</v>
      </c>
      <c r="M962" s="144"/>
      <c r="N962" s="144"/>
    </row>
    <row r="963" spans="1:14">
      <c r="A963" s="144" t="str">
        <f>'[11]Depr Exp'!A963</f>
        <v>E312 STM Boiler, Mint Farm OP</v>
      </c>
      <c r="B963" s="144" t="str">
        <f>'[11]Depr Exp'!B963</f>
        <v>E312 STM Boiler, Mint Farm OP-9</v>
      </c>
      <c r="C963" s="144" t="str">
        <f>'[11]Depr Exp'!C963</f>
        <v>403E</v>
      </c>
      <c r="D963" s="144"/>
      <c r="E963" s="282">
        <f>'[11]Depr Exp'!E963</f>
        <v>43373</v>
      </c>
      <c r="F963" s="523">
        <f>'[11]Depr Exp'!F963</f>
        <v>22428253.34</v>
      </c>
      <c r="G963" s="305">
        <f>'[11]Depr Exp'!G963</f>
        <v>3.27E-2</v>
      </c>
      <c r="H963" s="524">
        <f>'[11]Depr Exp'!H963</f>
        <v>61116.99</v>
      </c>
      <c r="I963" s="523">
        <f>'[11]Depr Exp'!I963</f>
        <v>22428253.34</v>
      </c>
      <c r="J963" s="305">
        <f>'[11]Depr Exp'!J963</f>
        <v>3.27E-2</v>
      </c>
      <c r="K963" s="373">
        <f>'[11]Depr Exp'!K963</f>
        <v>61116.990351499997</v>
      </c>
      <c r="L963" s="524">
        <f>'[11]Depr Exp'!L963</f>
        <v>0</v>
      </c>
      <c r="M963" s="144"/>
      <c r="N963" s="144"/>
    </row>
    <row r="964" spans="1:14">
      <c r="A964" s="144" t="str">
        <f>'[11]Depr Exp'!A964</f>
        <v>E312 STM Boiler, Mint Farm OP</v>
      </c>
      <c r="B964" s="144" t="str">
        <f>'[11]Depr Exp'!B964</f>
        <v>E312 STM Boiler, Mint Farm OP-10</v>
      </c>
      <c r="C964" s="144" t="str">
        <f>'[11]Depr Exp'!C964</f>
        <v>403E</v>
      </c>
      <c r="D964" s="144"/>
      <c r="E964" s="282">
        <f>'[11]Depr Exp'!E964</f>
        <v>43404</v>
      </c>
      <c r="F964" s="523">
        <f>'[11]Depr Exp'!F964</f>
        <v>22428253.34</v>
      </c>
      <c r="G964" s="305">
        <f>'[11]Depr Exp'!G964</f>
        <v>3.27E-2</v>
      </c>
      <c r="H964" s="524">
        <f>'[11]Depr Exp'!H964</f>
        <v>61116.99</v>
      </c>
      <c r="I964" s="523">
        <f>'[11]Depr Exp'!I964</f>
        <v>22428253.34</v>
      </c>
      <c r="J964" s="305">
        <f>'[11]Depr Exp'!J964</f>
        <v>3.27E-2</v>
      </c>
      <c r="K964" s="373">
        <f>'[11]Depr Exp'!K964</f>
        <v>61116.990351499997</v>
      </c>
      <c r="L964" s="524">
        <f>'[11]Depr Exp'!L964</f>
        <v>0</v>
      </c>
      <c r="M964" s="144"/>
      <c r="N964" s="144"/>
    </row>
    <row r="965" spans="1:14">
      <c r="A965" s="144" t="str">
        <f>'[11]Depr Exp'!A965</f>
        <v>E312 STM Boiler, Mint Farm OP</v>
      </c>
      <c r="B965" s="144" t="str">
        <f>'[11]Depr Exp'!B965</f>
        <v>E312 STM Boiler, Mint Farm OP-11</v>
      </c>
      <c r="C965" s="144" t="str">
        <f>'[11]Depr Exp'!C965</f>
        <v>403E</v>
      </c>
      <c r="D965" s="144"/>
      <c r="E965" s="282">
        <f>'[11]Depr Exp'!E965</f>
        <v>43434</v>
      </c>
      <c r="F965" s="523">
        <f>'[11]Depr Exp'!F965</f>
        <v>22428253.34</v>
      </c>
      <c r="G965" s="305">
        <f>'[11]Depr Exp'!G965</f>
        <v>3.27E-2</v>
      </c>
      <c r="H965" s="524">
        <f>'[11]Depr Exp'!H965</f>
        <v>61116.99</v>
      </c>
      <c r="I965" s="523">
        <f>'[11]Depr Exp'!I965</f>
        <v>22428253.34</v>
      </c>
      <c r="J965" s="305">
        <f>'[11]Depr Exp'!J965</f>
        <v>3.27E-2</v>
      </c>
      <c r="K965" s="373">
        <f>'[11]Depr Exp'!K965</f>
        <v>61116.990351499997</v>
      </c>
      <c r="L965" s="524">
        <f>'[11]Depr Exp'!L965</f>
        <v>0</v>
      </c>
      <c r="M965" s="144"/>
      <c r="N965" s="144"/>
    </row>
    <row r="966" spans="1:14">
      <c r="A966" s="144" t="str">
        <f>'[11]Depr Exp'!A966</f>
        <v>E312 STM Boiler, Mint Farm OP</v>
      </c>
      <c r="B966" s="144" t="str">
        <f>'[11]Depr Exp'!B966</f>
        <v>E312 STM Boiler, Mint Farm OP-12</v>
      </c>
      <c r="C966" s="144" t="str">
        <f>'[11]Depr Exp'!C966</f>
        <v>403E</v>
      </c>
      <c r="D966" s="144"/>
      <c r="E966" s="282">
        <f>'[11]Depr Exp'!E966</f>
        <v>43465</v>
      </c>
      <c r="F966" s="523">
        <f>'[11]Depr Exp'!F966</f>
        <v>22428253.34</v>
      </c>
      <c r="G966" s="305">
        <f>'[11]Depr Exp'!G966</f>
        <v>3.27E-2</v>
      </c>
      <c r="H966" s="524">
        <f>'[11]Depr Exp'!H966</f>
        <v>61116.99</v>
      </c>
      <c r="I966" s="523">
        <f>'[11]Depr Exp'!I966</f>
        <v>22428253.34</v>
      </c>
      <c r="J966" s="305">
        <f>'[11]Depr Exp'!J966</f>
        <v>3.27E-2</v>
      </c>
      <c r="K966" s="373">
        <f>'[11]Depr Exp'!K966</f>
        <v>61116.990351499997</v>
      </c>
      <c r="L966" s="524">
        <f>'[11]Depr Exp'!L966</f>
        <v>0</v>
      </c>
      <c r="M966" s="144"/>
      <c r="N966" s="144"/>
    </row>
    <row r="967" spans="1:14" ht="15.75" thickBot="1">
      <c r="A967" s="159" t="str">
        <f>'[11]Depr Exp'!A967</f>
        <v>E312 STM Boiler, Mint Farm OP Total</v>
      </c>
      <c r="B967" s="144">
        <f>'[11]Depr Exp'!B967</f>
        <v>0</v>
      </c>
      <c r="C967" s="502" t="str">
        <f>'[11]Depr Exp'!C967</f>
        <v>ESTM</v>
      </c>
      <c r="D967" s="144"/>
      <c r="E967" s="281" t="str">
        <f>'[11]Depr Exp'!E967</f>
        <v>Total</v>
      </c>
      <c r="F967" s="141">
        <f>'[11]Depr Exp'!F967</f>
        <v>0</v>
      </c>
      <c r="G967" s="252">
        <f>'[11]Depr Exp'!G967</f>
        <v>0</v>
      </c>
      <c r="H967" s="522">
        <f>'[11]Depr Exp'!H967</f>
        <v>731143.04999999993</v>
      </c>
      <c r="I967" s="141">
        <f>'[11]Depr Exp'!I967</f>
        <v>0</v>
      </c>
      <c r="J967" s="252">
        <f>'[11]Depr Exp'!J967</f>
        <v>0</v>
      </c>
      <c r="K967" s="522">
        <f>'[11]Depr Exp'!K967</f>
        <v>733403.88421799999</v>
      </c>
      <c r="L967" s="522">
        <f>'[11]Depr Exp'!L967</f>
        <v>2260.83</v>
      </c>
      <c r="M967" s="144"/>
      <c r="N967" s="144"/>
    </row>
    <row r="968" spans="1:14" ht="13.5" thickTop="1">
      <c r="A968" s="143" t="str">
        <f>'[11]Depr Exp'!A968</f>
        <v xml:space="preserve">E312 STM Boiler, Sumas </v>
      </c>
      <c r="B968" s="143" t="str">
        <f>'[11]Depr Exp'!B968</f>
        <v>E312 STM Boiler, Sumas -1</v>
      </c>
      <c r="C968" s="144" t="str">
        <f>'[11]Depr Exp'!C968</f>
        <v>403E</v>
      </c>
      <c r="D968" s="143"/>
      <c r="E968" s="285">
        <f>'[11]Depr Exp'!E968</f>
        <v>43131</v>
      </c>
      <c r="F968" s="562">
        <f>'[11]Depr Exp'!F968</f>
        <v>0</v>
      </c>
      <c r="G968" s="555">
        <f>'[11]Depr Exp'!G968</f>
        <v>0.01</v>
      </c>
      <c r="H968" s="524">
        <f>'[11]Depr Exp'!H968</f>
        <v>0</v>
      </c>
      <c r="I968" s="523">
        <f>'[11]Depr Exp'!I968</f>
        <v>200142.15</v>
      </c>
      <c r="J968" s="555">
        <f>'[11]Depr Exp'!J968</f>
        <v>0.01</v>
      </c>
      <c r="K968" s="373">
        <f>'[11]Depr Exp'!K968</f>
        <v>166.78512499999999</v>
      </c>
      <c r="L968" s="524">
        <f>'[11]Depr Exp'!L968</f>
        <v>166.79</v>
      </c>
      <c r="M968" s="144"/>
      <c r="N968" s="144"/>
    </row>
    <row r="969" spans="1:14">
      <c r="A969" s="143" t="str">
        <f>'[11]Depr Exp'!A969</f>
        <v xml:space="preserve">E312 STM Boiler, Sumas </v>
      </c>
      <c r="B969" s="143" t="str">
        <f>'[11]Depr Exp'!B969</f>
        <v>E312 STM Boiler, Sumas -2</v>
      </c>
      <c r="C969" s="144" t="str">
        <f>'[11]Depr Exp'!C969</f>
        <v>403E</v>
      </c>
      <c r="D969" s="143"/>
      <c r="E969" s="285">
        <f>'[11]Depr Exp'!E969</f>
        <v>43159</v>
      </c>
      <c r="F969" s="562">
        <f>'[11]Depr Exp'!F969</f>
        <v>0</v>
      </c>
      <c r="G969" s="555">
        <f>'[11]Depr Exp'!G969</f>
        <v>0.01</v>
      </c>
      <c r="H969" s="524">
        <f>'[11]Depr Exp'!H969</f>
        <v>0</v>
      </c>
      <c r="I969" s="523">
        <f>'[11]Depr Exp'!I969</f>
        <v>200142.15</v>
      </c>
      <c r="J969" s="555">
        <f>'[11]Depr Exp'!J969</f>
        <v>0.01</v>
      </c>
      <c r="K969" s="373">
        <f>'[11]Depr Exp'!K969</f>
        <v>166.78512499999999</v>
      </c>
      <c r="L969" s="524">
        <f>'[11]Depr Exp'!L969</f>
        <v>166.79</v>
      </c>
      <c r="M969" s="144"/>
      <c r="N969" s="144"/>
    </row>
    <row r="970" spans="1:14">
      <c r="A970" s="143" t="str">
        <f>'[11]Depr Exp'!A970</f>
        <v xml:space="preserve">E312 STM Boiler, Sumas </v>
      </c>
      <c r="B970" s="143" t="str">
        <f>'[11]Depr Exp'!B970</f>
        <v>E312 STM Boiler, Sumas -3</v>
      </c>
      <c r="C970" s="144" t="str">
        <f>'[11]Depr Exp'!C970</f>
        <v>403E</v>
      </c>
      <c r="D970" s="143"/>
      <c r="E970" s="285">
        <f>'[11]Depr Exp'!E970</f>
        <v>43190</v>
      </c>
      <c r="F970" s="562">
        <f>'[11]Depr Exp'!F970</f>
        <v>0</v>
      </c>
      <c r="G970" s="555">
        <f>'[11]Depr Exp'!G970</f>
        <v>0.01</v>
      </c>
      <c r="H970" s="524">
        <f>'[11]Depr Exp'!H970</f>
        <v>0</v>
      </c>
      <c r="I970" s="523">
        <f>'[11]Depr Exp'!I970</f>
        <v>200142.15</v>
      </c>
      <c r="J970" s="555">
        <f>'[11]Depr Exp'!J970</f>
        <v>0.01</v>
      </c>
      <c r="K970" s="373">
        <f>'[11]Depr Exp'!K970</f>
        <v>166.78512499999999</v>
      </c>
      <c r="L970" s="524">
        <f>'[11]Depr Exp'!L970</f>
        <v>166.79</v>
      </c>
      <c r="M970" s="144"/>
      <c r="N970" s="144"/>
    </row>
    <row r="971" spans="1:14">
      <c r="A971" s="143" t="str">
        <f>'[11]Depr Exp'!A971</f>
        <v xml:space="preserve">E312 STM Boiler, Sumas </v>
      </c>
      <c r="B971" s="143" t="str">
        <f>'[11]Depr Exp'!B971</f>
        <v>E312 STM Boiler, Sumas -4</v>
      </c>
      <c r="C971" s="144" t="str">
        <f>'[11]Depr Exp'!C971</f>
        <v>403E</v>
      </c>
      <c r="D971" s="143"/>
      <c r="E971" s="285">
        <f>'[11]Depr Exp'!E971</f>
        <v>43220</v>
      </c>
      <c r="F971" s="562">
        <f>'[11]Depr Exp'!F971</f>
        <v>0</v>
      </c>
      <c r="G971" s="555">
        <f>'[11]Depr Exp'!G971</f>
        <v>0.01</v>
      </c>
      <c r="H971" s="524">
        <f>'[11]Depr Exp'!H971</f>
        <v>0</v>
      </c>
      <c r="I971" s="523">
        <f>'[11]Depr Exp'!I971</f>
        <v>200142.15</v>
      </c>
      <c r="J971" s="555">
        <f>'[11]Depr Exp'!J971</f>
        <v>0.01</v>
      </c>
      <c r="K971" s="373">
        <f>'[11]Depr Exp'!K971</f>
        <v>166.78512499999999</v>
      </c>
      <c r="L971" s="524">
        <f>'[11]Depr Exp'!L971</f>
        <v>166.79</v>
      </c>
      <c r="M971" s="144"/>
      <c r="N971" s="144"/>
    </row>
    <row r="972" spans="1:14">
      <c r="A972" s="143" t="str">
        <f>'[11]Depr Exp'!A972</f>
        <v xml:space="preserve">E312 STM Boiler, Sumas </v>
      </c>
      <c r="B972" s="143" t="str">
        <f>'[11]Depr Exp'!B972</f>
        <v>E312 STM Boiler, Sumas -5</v>
      </c>
      <c r="C972" s="144" t="str">
        <f>'[11]Depr Exp'!C972</f>
        <v>403E</v>
      </c>
      <c r="D972" s="143"/>
      <c r="E972" s="285">
        <f>'[11]Depr Exp'!E972</f>
        <v>43251</v>
      </c>
      <c r="F972" s="562">
        <f>'[11]Depr Exp'!F972</f>
        <v>0</v>
      </c>
      <c r="G972" s="555">
        <f>'[11]Depr Exp'!G972</f>
        <v>0.01</v>
      </c>
      <c r="H972" s="524">
        <f>'[11]Depr Exp'!H972</f>
        <v>0</v>
      </c>
      <c r="I972" s="523">
        <f>'[11]Depr Exp'!I972</f>
        <v>200142.15</v>
      </c>
      <c r="J972" s="555">
        <f>'[11]Depr Exp'!J972</f>
        <v>0.01</v>
      </c>
      <c r="K972" s="373">
        <f>'[11]Depr Exp'!K972</f>
        <v>166.78512499999999</v>
      </c>
      <c r="L972" s="524">
        <f>'[11]Depr Exp'!L972</f>
        <v>166.79</v>
      </c>
      <c r="M972" s="144"/>
      <c r="N972" s="144"/>
    </row>
    <row r="973" spans="1:14">
      <c r="A973" s="143" t="str">
        <f>'[11]Depr Exp'!A973</f>
        <v xml:space="preserve">E312 STM Boiler, Sumas </v>
      </c>
      <c r="B973" s="143" t="str">
        <f>'[11]Depr Exp'!B973</f>
        <v>E312 STM Boiler, Sumas -6</v>
      </c>
      <c r="C973" s="144" t="str">
        <f>'[11]Depr Exp'!C973</f>
        <v>403E</v>
      </c>
      <c r="D973" s="143"/>
      <c r="E973" s="285">
        <f>'[11]Depr Exp'!E973</f>
        <v>43281</v>
      </c>
      <c r="F973" s="562">
        <f>'[11]Depr Exp'!F973</f>
        <v>0</v>
      </c>
      <c r="G973" s="555">
        <f>'[11]Depr Exp'!G973</f>
        <v>0.01</v>
      </c>
      <c r="H973" s="524">
        <f>'[11]Depr Exp'!H973</f>
        <v>0</v>
      </c>
      <c r="I973" s="523">
        <f>'[11]Depr Exp'!I973</f>
        <v>200142.15</v>
      </c>
      <c r="J973" s="555">
        <f>'[11]Depr Exp'!J973</f>
        <v>0.01</v>
      </c>
      <c r="K973" s="373">
        <f>'[11]Depr Exp'!K973</f>
        <v>166.78512499999999</v>
      </c>
      <c r="L973" s="524">
        <f>'[11]Depr Exp'!L973</f>
        <v>166.79</v>
      </c>
      <c r="M973" s="144"/>
      <c r="N973" s="144"/>
    </row>
    <row r="974" spans="1:14">
      <c r="A974" s="143" t="str">
        <f>'[11]Depr Exp'!A974</f>
        <v xml:space="preserve">E312 STM Boiler, Sumas </v>
      </c>
      <c r="B974" s="143" t="str">
        <f>'[11]Depr Exp'!B974</f>
        <v>E312 STM Boiler, Sumas -7</v>
      </c>
      <c r="C974" s="144" t="str">
        <f>'[11]Depr Exp'!C974</f>
        <v>403E</v>
      </c>
      <c r="D974" s="143"/>
      <c r="E974" s="285">
        <f>'[11]Depr Exp'!E974</f>
        <v>43312</v>
      </c>
      <c r="F974" s="562">
        <f>'[11]Depr Exp'!F974</f>
        <v>0</v>
      </c>
      <c r="G974" s="555">
        <f>'[11]Depr Exp'!G974</f>
        <v>0.01</v>
      </c>
      <c r="H974" s="524">
        <f>'[11]Depr Exp'!H974</f>
        <v>0</v>
      </c>
      <c r="I974" s="523">
        <f>'[11]Depr Exp'!I974</f>
        <v>200142.15</v>
      </c>
      <c r="J974" s="555">
        <f>'[11]Depr Exp'!J974</f>
        <v>0.01</v>
      </c>
      <c r="K974" s="373">
        <f>'[11]Depr Exp'!K974</f>
        <v>166.78512499999999</v>
      </c>
      <c r="L974" s="524">
        <f>'[11]Depr Exp'!L974</f>
        <v>166.79</v>
      </c>
      <c r="M974" s="144"/>
      <c r="N974" s="144"/>
    </row>
    <row r="975" spans="1:14">
      <c r="A975" s="143" t="str">
        <f>'[11]Depr Exp'!A975</f>
        <v xml:space="preserve">E312 STM Boiler, Sumas </v>
      </c>
      <c r="B975" s="143" t="str">
        <f>'[11]Depr Exp'!B975</f>
        <v>E312 STM Boiler, Sumas -8</v>
      </c>
      <c r="C975" s="144" t="str">
        <f>'[11]Depr Exp'!C975</f>
        <v>403E</v>
      </c>
      <c r="D975" s="143"/>
      <c r="E975" s="285">
        <f>'[11]Depr Exp'!E975</f>
        <v>43343</v>
      </c>
      <c r="F975" s="562">
        <f>'[11]Depr Exp'!F975</f>
        <v>0</v>
      </c>
      <c r="G975" s="555">
        <f>'[11]Depr Exp'!G975</f>
        <v>0.01</v>
      </c>
      <c r="H975" s="524">
        <f>'[11]Depr Exp'!H975</f>
        <v>0</v>
      </c>
      <c r="I975" s="523">
        <f>'[11]Depr Exp'!I975</f>
        <v>200142.15</v>
      </c>
      <c r="J975" s="555">
        <f>'[11]Depr Exp'!J975</f>
        <v>0.01</v>
      </c>
      <c r="K975" s="373">
        <f>'[11]Depr Exp'!K975</f>
        <v>166.78512499999999</v>
      </c>
      <c r="L975" s="524">
        <f>'[11]Depr Exp'!L975</f>
        <v>166.79</v>
      </c>
      <c r="M975" s="144"/>
      <c r="N975" s="144"/>
    </row>
    <row r="976" spans="1:14">
      <c r="A976" s="143" t="str">
        <f>'[11]Depr Exp'!A976</f>
        <v xml:space="preserve">E312 STM Boiler, Sumas </v>
      </c>
      <c r="B976" s="143" t="str">
        <f>'[11]Depr Exp'!B976</f>
        <v>E312 STM Boiler, Sumas -9</v>
      </c>
      <c r="C976" s="144" t="str">
        <f>'[11]Depr Exp'!C976</f>
        <v>403E</v>
      </c>
      <c r="D976" s="143"/>
      <c r="E976" s="285">
        <f>'[11]Depr Exp'!E976</f>
        <v>43373</v>
      </c>
      <c r="F976" s="562">
        <f>'[11]Depr Exp'!F976</f>
        <v>0</v>
      </c>
      <c r="G976" s="555">
        <f>'[11]Depr Exp'!G976</f>
        <v>0.01</v>
      </c>
      <c r="H976" s="524">
        <f>'[11]Depr Exp'!H976</f>
        <v>0</v>
      </c>
      <c r="I976" s="523">
        <f>'[11]Depr Exp'!I976</f>
        <v>200142.15</v>
      </c>
      <c r="J976" s="555">
        <f>'[11]Depr Exp'!J976</f>
        <v>0.01</v>
      </c>
      <c r="K976" s="373">
        <f>'[11]Depr Exp'!K976</f>
        <v>166.78512499999999</v>
      </c>
      <c r="L976" s="524">
        <f>'[11]Depr Exp'!L976</f>
        <v>166.79</v>
      </c>
      <c r="M976" s="144"/>
      <c r="N976" s="144"/>
    </row>
    <row r="977" spans="1:14">
      <c r="A977" s="143" t="str">
        <f>'[11]Depr Exp'!A977</f>
        <v xml:space="preserve">E312 STM Boiler, Sumas </v>
      </c>
      <c r="B977" s="143" t="str">
        <f>'[11]Depr Exp'!B977</f>
        <v>E312 STM Boiler, Sumas -10</v>
      </c>
      <c r="C977" s="144" t="str">
        <f>'[11]Depr Exp'!C977</f>
        <v>403E</v>
      </c>
      <c r="D977" s="143"/>
      <c r="E977" s="285">
        <f>'[11]Depr Exp'!E977</f>
        <v>43404</v>
      </c>
      <c r="F977" s="562">
        <f>'[11]Depr Exp'!F977</f>
        <v>0</v>
      </c>
      <c r="G977" s="555">
        <f>'[11]Depr Exp'!G977</f>
        <v>0.01</v>
      </c>
      <c r="H977" s="524">
        <f>'[11]Depr Exp'!H977</f>
        <v>0</v>
      </c>
      <c r="I977" s="523">
        <f>'[11]Depr Exp'!I977</f>
        <v>200142.15</v>
      </c>
      <c r="J977" s="555">
        <f>'[11]Depr Exp'!J977</f>
        <v>0.01</v>
      </c>
      <c r="K977" s="373">
        <f>'[11]Depr Exp'!K977</f>
        <v>166.78512499999999</v>
      </c>
      <c r="L977" s="524">
        <f>'[11]Depr Exp'!L977</f>
        <v>166.79</v>
      </c>
      <c r="M977" s="144"/>
      <c r="N977" s="144"/>
    </row>
    <row r="978" spans="1:14">
      <c r="A978" s="143" t="str">
        <f>'[11]Depr Exp'!A978</f>
        <v xml:space="preserve">E312 STM Boiler, Sumas </v>
      </c>
      <c r="B978" s="143" t="str">
        <f>'[11]Depr Exp'!B978</f>
        <v>E312 STM Boiler, Sumas -11</v>
      </c>
      <c r="C978" s="144" t="str">
        <f>'[11]Depr Exp'!C978</f>
        <v>403E</v>
      </c>
      <c r="D978" s="143"/>
      <c r="E978" s="285">
        <f>'[11]Depr Exp'!E978</f>
        <v>43434</v>
      </c>
      <c r="F978" s="562">
        <f>'[11]Depr Exp'!F978</f>
        <v>0</v>
      </c>
      <c r="G978" s="555">
        <f>'[11]Depr Exp'!G978</f>
        <v>0.01</v>
      </c>
      <c r="H978" s="524">
        <f>'[11]Depr Exp'!H978</f>
        <v>0</v>
      </c>
      <c r="I978" s="523">
        <f>'[11]Depr Exp'!I978</f>
        <v>200142.15</v>
      </c>
      <c r="J978" s="555">
        <f>'[11]Depr Exp'!J978</f>
        <v>0.01</v>
      </c>
      <c r="K978" s="373">
        <f>'[11]Depr Exp'!K978</f>
        <v>166.78512499999999</v>
      </c>
      <c r="L978" s="524">
        <f>'[11]Depr Exp'!L978</f>
        <v>166.79</v>
      </c>
      <c r="M978" s="144"/>
      <c r="N978" s="144"/>
    </row>
    <row r="979" spans="1:14">
      <c r="A979" s="143" t="str">
        <f>'[11]Depr Exp'!A979</f>
        <v xml:space="preserve">E312 STM Boiler, Sumas </v>
      </c>
      <c r="B979" s="143" t="str">
        <f>'[11]Depr Exp'!B979</f>
        <v>E312 STM Boiler, Sumas -12</v>
      </c>
      <c r="C979" s="144" t="str">
        <f>'[11]Depr Exp'!C979</f>
        <v>403E</v>
      </c>
      <c r="D979" s="143"/>
      <c r="E979" s="285">
        <f>'[11]Depr Exp'!E979</f>
        <v>43465</v>
      </c>
      <c r="F979" s="562">
        <f>'[11]Depr Exp'!F979</f>
        <v>200142.15</v>
      </c>
      <c r="G979" s="555">
        <f>'[11]Depr Exp'!G979</f>
        <v>0.01</v>
      </c>
      <c r="H979" s="524">
        <f>'[11]Depr Exp'!H979</f>
        <v>166.79</v>
      </c>
      <c r="I979" s="523">
        <f>'[11]Depr Exp'!I979</f>
        <v>200142.15</v>
      </c>
      <c r="J979" s="555">
        <f>'[11]Depr Exp'!J979</f>
        <v>0.01</v>
      </c>
      <c r="K979" s="373">
        <f>'[11]Depr Exp'!K979</f>
        <v>166.78512499999999</v>
      </c>
      <c r="L979" s="524">
        <f>'[11]Depr Exp'!L979</f>
        <v>0</v>
      </c>
      <c r="M979" s="144"/>
      <c r="N979" s="144"/>
    </row>
    <row r="980" spans="1:14" ht="15.75" thickBot="1">
      <c r="A980" s="159" t="str">
        <f>'[11]Depr Exp'!A980</f>
        <v>E312 STM Boiler, Sumas  Total</v>
      </c>
      <c r="B980" s="144">
        <f>'[11]Depr Exp'!B980</f>
        <v>0</v>
      </c>
      <c r="C980" s="502" t="str">
        <f>'[11]Depr Exp'!C980</f>
        <v>ESTM</v>
      </c>
      <c r="D980" s="144"/>
      <c r="E980" s="281" t="str">
        <f>'[11]Depr Exp'!E980</f>
        <v>Total</v>
      </c>
      <c r="F980" s="141">
        <f>'[11]Depr Exp'!F980</f>
        <v>0</v>
      </c>
      <c r="G980" s="252">
        <f>'[11]Depr Exp'!G980</f>
        <v>0</v>
      </c>
      <c r="H980" s="522">
        <f>'[11]Depr Exp'!H980</f>
        <v>166.79</v>
      </c>
      <c r="I980" s="141">
        <f>'[11]Depr Exp'!I980</f>
        <v>0</v>
      </c>
      <c r="J980" s="252">
        <f>'[11]Depr Exp'!J980</f>
        <v>0</v>
      </c>
      <c r="K980" s="522">
        <f>'[11]Depr Exp'!K980</f>
        <v>2001.4214999999995</v>
      </c>
      <c r="L980" s="522">
        <f>'[11]Depr Exp'!L980</f>
        <v>1834.63</v>
      </c>
      <c r="M980" s="144"/>
      <c r="N980" s="144"/>
    </row>
    <row r="981" spans="1:14" ht="13.5" thickTop="1">
      <c r="A981" s="144" t="str">
        <f>'[11]Depr Exp'!A981</f>
        <v>E312 STM Boiler, Sumas OP</v>
      </c>
      <c r="B981" s="144" t="str">
        <f>'[11]Depr Exp'!B981</f>
        <v>E312 STM Boiler, Sumas OP-1</v>
      </c>
      <c r="C981" s="144" t="str">
        <f>'[11]Depr Exp'!C981</f>
        <v>403E</v>
      </c>
      <c r="D981" s="144"/>
      <c r="E981" s="282">
        <f>'[11]Depr Exp'!E981</f>
        <v>43131</v>
      </c>
      <c r="F981" s="523">
        <f>'[11]Depr Exp'!F981</f>
        <v>15704258.640000001</v>
      </c>
      <c r="G981" s="305">
        <f>'[11]Depr Exp'!G981</f>
        <v>0.01</v>
      </c>
      <c r="H981" s="524">
        <f>'[11]Depr Exp'!H981</f>
        <v>13086.880000000001</v>
      </c>
      <c r="I981" s="523">
        <f>'[11]Depr Exp'!I981</f>
        <v>15704258.640000001</v>
      </c>
      <c r="J981" s="305">
        <f>'[11]Depr Exp'!J981</f>
        <v>0.01</v>
      </c>
      <c r="K981" s="373">
        <f>'[11]Depr Exp'!K981</f>
        <v>13086.8822</v>
      </c>
      <c r="L981" s="524">
        <f>'[11]Depr Exp'!L981</f>
        <v>0</v>
      </c>
      <c r="M981" s="144"/>
      <c r="N981" s="144"/>
    </row>
    <row r="982" spans="1:14">
      <c r="A982" s="144" t="str">
        <f>'[11]Depr Exp'!A982</f>
        <v>E312 STM Boiler, Sumas OP</v>
      </c>
      <c r="B982" s="144" t="str">
        <f>'[11]Depr Exp'!B982</f>
        <v>E312 STM Boiler, Sumas OP-2</v>
      </c>
      <c r="C982" s="144" t="str">
        <f>'[11]Depr Exp'!C982</f>
        <v>403E</v>
      </c>
      <c r="D982" s="144"/>
      <c r="E982" s="282">
        <f>'[11]Depr Exp'!E982</f>
        <v>43159</v>
      </c>
      <c r="F982" s="523">
        <f>'[11]Depr Exp'!F982</f>
        <v>15704258.640000001</v>
      </c>
      <c r="G982" s="305">
        <f>'[11]Depr Exp'!G982</f>
        <v>0.01</v>
      </c>
      <c r="H982" s="524">
        <f>'[11]Depr Exp'!H982</f>
        <v>13086.880000000001</v>
      </c>
      <c r="I982" s="523">
        <f>'[11]Depr Exp'!I982</f>
        <v>15704258.640000001</v>
      </c>
      <c r="J982" s="305">
        <f>'[11]Depr Exp'!J982</f>
        <v>0.01</v>
      </c>
      <c r="K982" s="373">
        <f>'[11]Depr Exp'!K982</f>
        <v>13086.8822</v>
      </c>
      <c r="L982" s="524">
        <f>'[11]Depr Exp'!L982</f>
        <v>0</v>
      </c>
      <c r="M982" s="144"/>
      <c r="N982" s="144"/>
    </row>
    <row r="983" spans="1:14">
      <c r="A983" s="144" t="str">
        <f>'[11]Depr Exp'!A983</f>
        <v>E312 STM Boiler, Sumas OP</v>
      </c>
      <c r="B983" s="144" t="str">
        <f>'[11]Depr Exp'!B983</f>
        <v>E312 STM Boiler, Sumas OP-3</v>
      </c>
      <c r="C983" s="144" t="str">
        <f>'[11]Depr Exp'!C983</f>
        <v>403E</v>
      </c>
      <c r="D983" s="144"/>
      <c r="E983" s="282">
        <f>'[11]Depr Exp'!E983</f>
        <v>43190</v>
      </c>
      <c r="F983" s="523">
        <f>'[11]Depr Exp'!F983</f>
        <v>15704258.640000001</v>
      </c>
      <c r="G983" s="305">
        <f>'[11]Depr Exp'!G983</f>
        <v>0.01</v>
      </c>
      <c r="H983" s="524">
        <f>'[11]Depr Exp'!H983</f>
        <v>13086.880000000001</v>
      </c>
      <c r="I983" s="523">
        <f>'[11]Depr Exp'!I983</f>
        <v>15704258.640000001</v>
      </c>
      <c r="J983" s="305">
        <f>'[11]Depr Exp'!J983</f>
        <v>0.01</v>
      </c>
      <c r="K983" s="373">
        <f>'[11]Depr Exp'!K983</f>
        <v>13086.8822</v>
      </c>
      <c r="L983" s="524">
        <f>'[11]Depr Exp'!L983</f>
        <v>0</v>
      </c>
      <c r="M983" s="144"/>
      <c r="N983" s="144"/>
    </row>
    <row r="984" spans="1:14">
      <c r="A984" s="144" t="str">
        <f>'[11]Depr Exp'!A984</f>
        <v>E312 STM Boiler, Sumas OP</v>
      </c>
      <c r="B984" s="144" t="str">
        <f>'[11]Depr Exp'!B984</f>
        <v>E312 STM Boiler, Sumas OP-4</v>
      </c>
      <c r="C984" s="144" t="str">
        <f>'[11]Depr Exp'!C984</f>
        <v>403E</v>
      </c>
      <c r="D984" s="144"/>
      <c r="E984" s="282">
        <f>'[11]Depr Exp'!E984</f>
        <v>43220</v>
      </c>
      <c r="F984" s="523">
        <f>'[11]Depr Exp'!F984</f>
        <v>15704258.640000001</v>
      </c>
      <c r="G984" s="305">
        <f>'[11]Depr Exp'!G984</f>
        <v>0.01</v>
      </c>
      <c r="H984" s="524">
        <f>'[11]Depr Exp'!H984</f>
        <v>13086.880000000001</v>
      </c>
      <c r="I984" s="523">
        <f>'[11]Depr Exp'!I984</f>
        <v>15704258.640000001</v>
      </c>
      <c r="J984" s="305">
        <f>'[11]Depr Exp'!J984</f>
        <v>0.01</v>
      </c>
      <c r="K984" s="373">
        <f>'[11]Depr Exp'!K984</f>
        <v>13086.8822</v>
      </c>
      <c r="L984" s="524">
        <f>'[11]Depr Exp'!L984</f>
        <v>0</v>
      </c>
      <c r="M984" s="144"/>
      <c r="N984" s="144"/>
    </row>
    <row r="985" spans="1:14">
      <c r="A985" s="144" t="str">
        <f>'[11]Depr Exp'!A985</f>
        <v>E312 STM Boiler, Sumas OP</v>
      </c>
      <c r="B985" s="144" t="str">
        <f>'[11]Depr Exp'!B985</f>
        <v>E312 STM Boiler, Sumas OP-5</v>
      </c>
      <c r="C985" s="144" t="str">
        <f>'[11]Depr Exp'!C985</f>
        <v>403E</v>
      </c>
      <c r="D985" s="144"/>
      <c r="E985" s="282">
        <f>'[11]Depr Exp'!E985</f>
        <v>43251</v>
      </c>
      <c r="F985" s="523">
        <f>'[11]Depr Exp'!F985</f>
        <v>15704258.640000001</v>
      </c>
      <c r="G985" s="305">
        <f>'[11]Depr Exp'!G985</f>
        <v>0.01</v>
      </c>
      <c r="H985" s="524">
        <f>'[11]Depr Exp'!H985</f>
        <v>13086.880000000001</v>
      </c>
      <c r="I985" s="523">
        <f>'[11]Depr Exp'!I985</f>
        <v>15704258.640000001</v>
      </c>
      <c r="J985" s="305">
        <f>'[11]Depr Exp'!J985</f>
        <v>0.01</v>
      </c>
      <c r="K985" s="373">
        <f>'[11]Depr Exp'!K985</f>
        <v>13086.8822</v>
      </c>
      <c r="L985" s="524">
        <f>'[11]Depr Exp'!L985</f>
        <v>0</v>
      </c>
      <c r="M985" s="144"/>
      <c r="N985" s="144"/>
    </row>
    <row r="986" spans="1:14">
      <c r="A986" s="144" t="str">
        <f>'[11]Depr Exp'!A986</f>
        <v>E312 STM Boiler, Sumas OP</v>
      </c>
      <c r="B986" s="144" t="str">
        <f>'[11]Depr Exp'!B986</f>
        <v>E312 STM Boiler, Sumas OP-6</v>
      </c>
      <c r="C986" s="144" t="str">
        <f>'[11]Depr Exp'!C986</f>
        <v>403E</v>
      </c>
      <c r="D986" s="144"/>
      <c r="E986" s="282">
        <f>'[11]Depr Exp'!E986</f>
        <v>43281</v>
      </c>
      <c r="F986" s="523">
        <f>'[11]Depr Exp'!F986</f>
        <v>15704258.640000001</v>
      </c>
      <c r="G986" s="305">
        <f>'[11]Depr Exp'!G986</f>
        <v>0.01</v>
      </c>
      <c r="H986" s="524">
        <f>'[11]Depr Exp'!H986</f>
        <v>13086.880000000001</v>
      </c>
      <c r="I986" s="523">
        <f>'[11]Depr Exp'!I986</f>
        <v>15704258.640000001</v>
      </c>
      <c r="J986" s="305">
        <f>'[11]Depr Exp'!J986</f>
        <v>0.01</v>
      </c>
      <c r="K986" s="373">
        <f>'[11]Depr Exp'!K986</f>
        <v>13086.8822</v>
      </c>
      <c r="L986" s="524">
        <f>'[11]Depr Exp'!L986</f>
        <v>0</v>
      </c>
      <c r="M986" s="144"/>
      <c r="N986" s="144"/>
    </row>
    <row r="987" spans="1:14">
      <c r="A987" s="144" t="str">
        <f>'[11]Depr Exp'!A987</f>
        <v>E312 STM Boiler, Sumas OP</v>
      </c>
      <c r="B987" s="144" t="str">
        <f>'[11]Depr Exp'!B987</f>
        <v>E312 STM Boiler, Sumas OP-7</v>
      </c>
      <c r="C987" s="144" t="str">
        <f>'[11]Depr Exp'!C987</f>
        <v>403E</v>
      </c>
      <c r="D987" s="144"/>
      <c r="E987" s="282">
        <f>'[11]Depr Exp'!E987</f>
        <v>43312</v>
      </c>
      <c r="F987" s="523">
        <f>'[11]Depr Exp'!F987</f>
        <v>15704258.640000001</v>
      </c>
      <c r="G987" s="305">
        <f>'[11]Depr Exp'!G987</f>
        <v>0.01</v>
      </c>
      <c r="H987" s="524">
        <f>'[11]Depr Exp'!H987</f>
        <v>13086.880000000001</v>
      </c>
      <c r="I987" s="523">
        <f>'[11]Depr Exp'!I987</f>
        <v>15704258.640000001</v>
      </c>
      <c r="J987" s="305">
        <f>'[11]Depr Exp'!J987</f>
        <v>0.01</v>
      </c>
      <c r="K987" s="373">
        <f>'[11]Depr Exp'!K987</f>
        <v>13086.8822</v>
      </c>
      <c r="L987" s="524">
        <f>'[11]Depr Exp'!L987</f>
        <v>0</v>
      </c>
      <c r="M987" s="144"/>
      <c r="N987" s="144"/>
    </row>
    <row r="988" spans="1:14">
      <c r="A988" s="144" t="str">
        <f>'[11]Depr Exp'!A988</f>
        <v>E312 STM Boiler, Sumas OP</v>
      </c>
      <c r="B988" s="144" t="str">
        <f>'[11]Depr Exp'!B988</f>
        <v>E312 STM Boiler, Sumas OP-8</v>
      </c>
      <c r="C988" s="144" t="str">
        <f>'[11]Depr Exp'!C988</f>
        <v>403E</v>
      </c>
      <c r="D988" s="144"/>
      <c r="E988" s="282">
        <f>'[11]Depr Exp'!E988</f>
        <v>43343</v>
      </c>
      <c r="F988" s="523">
        <f>'[11]Depr Exp'!F988</f>
        <v>15704258.640000001</v>
      </c>
      <c r="G988" s="305">
        <f>'[11]Depr Exp'!G988</f>
        <v>0.01</v>
      </c>
      <c r="H988" s="524">
        <f>'[11]Depr Exp'!H988</f>
        <v>13086.880000000001</v>
      </c>
      <c r="I988" s="523">
        <f>'[11]Depr Exp'!I988</f>
        <v>15704258.640000001</v>
      </c>
      <c r="J988" s="305">
        <f>'[11]Depr Exp'!J988</f>
        <v>0.01</v>
      </c>
      <c r="K988" s="373">
        <f>'[11]Depr Exp'!K988</f>
        <v>13086.8822</v>
      </c>
      <c r="L988" s="524">
        <f>'[11]Depr Exp'!L988</f>
        <v>0</v>
      </c>
      <c r="M988" s="144"/>
      <c r="N988" s="144"/>
    </row>
    <row r="989" spans="1:14">
      <c r="A989" s="144" t="str">
        <f>'[11]Depr Exp'!A989</f>
        <v>E312 STM Boiler, Sumas OP</v>
      </c>
      <c r="B989" s="144" t="str">
        <f>'[11]Depr Exp'!B989</f>
        <v>E312 STM Boiler, Sumas OP-9</v>
      </c>
      <c r="C989" s="144" t="str">
        <f>'[11]Depr Exp'!C989</f>
        <v>403E</v>
      </c>
      <c r="D989" s="144"/>
      <c r="E989" s="282">
        <f>'[11]Depr Exp'!E989</f>
        <v>43373</v>
      </c>
      <c r="F989" s="523">
        <f>'[11]Depr Exp'!F989</f>
        <v>15704258.640000001</v>
      </c>
      <c r="G989" s="305">
        <f>'[11]Depr Exp'!G989</f>
        <v>0.01</v>
      </c>
      <c r="H989" s="524">
        <f>'[11]Depr Exp'!H989</f>
        <v>13086.880000000001</v>
      </c>
      <c r="I989" s="523">
        <f>'[11]Depr Exp'!I989</f>
        <v>15704258.640000001</v>
      </c>
      <c r="J989" s="305">
        <f>'[11]Depr Exp'!J989</f>
        <v>0.01</v>
      </c>
      <c r="K989" s="373">
        <f>'[11]Depr Exp'!K989</f>
        <v>13086.8822</v>
      </c>
      <c r="L989" s="524">
        <f>'[11]Depr Exp'!L989</f>
        <v>0</v>
      </c>
      <c r="M989" s="144"/>
      <c r="N989" s="144"/>
    </row>
    <row r="990" spans="1:14">
      <c r="A990" s="144" t="str">
        <f>'[11]Depr Exp'!A990</f>
        <v>E312 STM Boiler, Sumas OP</v>
      </c>
      <c r="B990" s="144" t="str">
        <f>'[11]Depr Exp'!B990</f>
        <v>E312 STM Boiler, Sumas OP-10</v>
      </c>
      <c r="C990" s="144" t="str">
        <f>'[11]Depr Exp'!C990</f>
        <v>403E</v>
      </c>
      <c r="D990" s="144"/>
      <c r="E990" s="282">
        <f>'[11]Depr Exp'!E990</f>
        <v>43404</v>
      </c>
      <c r="F990" s="523">
        <f>'[11]Depr Exp'!F990</f>
        <v>15704258.640000001</v>
      </c>
      <c r="G990" s="305">
        <f>'[11]Depr Exp'!G990</f>
        <v>0.01</v>
      </c>
      <c r="H990" s="524">
        <f>'[11]Depr Exp'!H990</f>
        <v>13086.880000000001</v>
      </c>
      <c r="I990" s="523">
        <f>'[11]Depr Exp'!I990</f>
        <v>15704258.640000001</v>
      </c>
      <c r="J990" s="305">
        <f>'[11]Depr Exp'!J990</f>
        <v>0.01</v>
      </c>
      <c r="K990" s="373">
        <f>'[11]Depr Exp'!K990</f>
        <v>13086.8822</v>
      </c>
      <c r="L990" s="524">
        <f>'[11]Depr Exp'!L990</f>
        <v>0</v>
      </c>
      <c r="M990" s="144"/>
      <c r="N990" s="144"/>
    </row>
    <row r="991" spans="1:14">
      <c r="A991" s="144" t="str">
        <f>'[11]Depr Exp'!A991</f>
        <v>E312 STM Boiler, Sumas OP</v>
      </c>
      <c r="B991" s="144" t="str">
        <f>'[11]Depr Exp'!B991</f>
        <v>E312 STM Boiler, Sumas OP-11</v>
      </c>
      <c r="C991" s="144" t="str">
        <f>'[11]Depr Exp'!C991</f>
        <v>403E</v>
      </c>
      <c r="D991" s="144"/>
      <c r="E991" s="282">
        <f>'[11]Depr Exp'!E991</f>
        <v>43434</v>
      </c>
      <c r="F991" s="523">
        <f>'[11]Depr Exp'!F991</f>
        <v>15704258.640000001</v>
      </c>
      <c r="G991" s="305">
        <f>'[11]Depr Exp'!G991</f>
        <v>0.01</v>
      </c>
      <c r="H991" s="524">
        <f>'[11]Depr Exp'!H991</f>
        <v>13086.880000000001</v>
      </c>
      <c r="I991" s="523">
        <f>'[11]Depr Exp'!I991</f>
        <v>15704258.640000001</v>
      </c>
      <c r="J991" s="305">
        <f>'[11]Depr Exp'!J991</f>
        <v>0.01</v>
      </c>
      <c r="K991" s="373">
        <f>'[11]Depr Exp'!K991</f>
        <v>13086.8822</v>
      </c>
      <c r="L991" s="524">
        <f>'[11]Depr Exp'!L991</f>
        <v>0</v>
      </c>
      <c r="M991" s="144"/>
      <c r="N991" s="144"/>
    </row>
    <row r="992" spans="1:14">
      <c r="A992" s="144" t="str">
        <f>'[11]Depr Exp'!A992</f>
        <v>E312 STM Boiler, Sumas OP</v>
      </c>
      <c r="B992" s="144" t="str">
        <f>'[11]Depr Exp'!B992</f>
        <v>E312 STM Boiler, Sumas OP-12</v>
      </c>
      <c r="C992" s="144" t="str">
        <f>'[11]Depr Exp'!C992</f>
        <v>403E</v>
      </c>
      <c r="D992" s="144"/>
      <c r="E992" s="282">
        <f>'[11]Depr Exp'!E992</f>
        <v>43465</v>
      </c>
      <c r="F992" s="523">
        <f>'[11]Depr Exp'!F992</f>
        <v>15704258.640000001</v>
      </c>
      <c r="G992" s="305">
        <f>'[11]Depr Exp'!G992</f>
        <v>0.01</v>
      </c>
      <c r="H992" s="524">
        <f>'[11]Depr Exp'!H992</f>
        <v>13086.880000000001</v>
      </c>
      <c r="I992" s="523">
        <f>'[11]Depr Exp'!I992</f>
        <v>15704258.640000001</v>
      </c>
      <c r="J992" s="305">
        <f>'[11]Depr Exp'!J992</f>
        <v>0.01</v>
      </c>
      <c r="K992" s="373">
        <f>'[11]Depr Exp'!K992</f>
        <v>13086.8822</v>
      </c>
      <c r="L992" s="524">
        <f>'[11]Depr Exp'!L992</f>
        <v>0</v>
      </c>
      <c r="M992" s="144"/>
      <c r="N992" s="144"/>
    </row>
    <row r="993" spans="1:14" ht="15.75" thickBot="1">
      <c r="A993" s="159" t="str">
        <f>'[11]Depr Exp'!A993</f>
        <v>E312 STM Boiler, Sumas OP Total</v>
      </c>
      <c r="B993" s="144">
        <f>'[11]Depr Exp'!B993</f>
        <v>0</v>
      </c>
      <c r="C993" s="502" t="str">
        <f>'[11]Depr Exp'!C993</f>
        <v>ESTM</v>
      </c>
      <c r="D993" s="144"/>
      <c r="E993" s="281" t="str">
        <f>'[11]Depr Exp'!E993</f>
        <v>Total</v>
      </c>
      <c r="F993" s="141">
        <f>'[11]Depr Exp'!F993</f>
        <v>0</v>
      </c>
      <c r="G993" s="252">
        <f>'[11]Depr Exp'!G993</f>
        <v>0</v>
      </c>
      <c r="H993" s="522">
        <f>'[11]Depr Exp'!H993</f>
        <v>157042.56000000003</v>
      </c>
      <c r="I993" s="141">
        <f>'[11]Depr Exp'!I993</f>
        <v>0</v>
      </c>
      <c r="J993" s="252">
        <f>'[11]Depr Exp'!J993</f>
        <v>0</v>
      </c>
      <c r="K993" s="522">
        <f>'[11]Depr Exp'!K993</f>
        <v>157042.58639999997</v>
      </c>
      <c r="L993" s="522">
        <f>'[11]Depr Exp'!L993</f>
        <v>0.03</v>
      </c>
      <c r="M993" s="144"/>
      <c r="N993" s="144"/>
    </row>
    <row r="994" spans="1:14" ht="13.5" thickTop="1">
      <c r="A994" s="144" t="str">
        <f>'[11]Depr Exp'!A994</f>
        <v>E314 STM Turbogen, Colstrip 1</v>
      </c>
      <c r="B994" s="144" t="str">
        <f>'[11]Depr Exp'!B994</f>
        <v>E314 STM Turbogen, Colstrip 1-1</v>
      </c>
      <c r="C994" s="144" t="str">
        <f>'[11]Depr Exp'!C994</f>
        <v>403E</v>
      </c>
      <c r="D994" s="144"/>
      <c r="E994" s="282">
        <f>'[11]Depr Exp'!E994</f>
        <v>43131</v>
      </c>
      <c r="F994" s="523">
        <f>'[11]Depr Exp'!F994</f>
        <v>29260416.350000001</v>
      </c>
      <c r="G994" s="305">
        <f>'[11]Depr Exp'!G994</f>
        <v>6.7799999999999999E-2</v>
      </c>
      <c r="H994" s="524">
        <f>'[11]Depr Exp'!H994</f>
        <v>165321.35</v>
      </c>
      <c r="I994" s="523">
        <f>'[11]Depr Exp'!I994</f>
        <v>28851707.91</v>
      </c>
      <c r="J994" s="305">
        <f>'[11]Depr Exp'!J994</f>
        <v>6.7799999999999999E-2</v>
      </c>
      <c r="K994" s="373">
        <f>'[11]Depr Exp'!K994</f>
        <v>163012.1496915</v>
      </c>
      <c r="L994" s="524">
        <f>'[11]Depr Exp'!L994</f>
        <v>-2309.1999999999998</v>
      </c>
      <c r="M994" s="144"/>
      <c r="N994" s="144"/>
    </row>
    <row r="995" spans="1:14">
      <c r="A995" s="144" t="str">
        <f>'[11]Depr Exp'!A995</f>
        <v>E314 STM Turbogen, Colstrip 1</v>
      </c>
      <c r="B995" s="144" t="str">
        <f>'[11]Depr Exp'!B995</f>
        <v>E314 STM Turbogen, Colstrip 1-2</v>
      </c>
      <c r="C995" s="144" t="str">
        <f>'[11]Depr Exp'!C995</f>
        <v>403E</v>
      </c>
      <c r="D995" s="144"/>
      <c r="E995" s="282">
        <f>'[11]Depr Exp'!E995</f>
        <v>43159</v>
      </c>
      <c r="F995" s="523">
        <f>'[11]Depr Exp'!F995</f>
        <v>28909893.109999999</v>
      </c>
      <c r="G995" s="305">
        <f>'[11]Depr Exp'!G995</f>
        <v>6.7799999999999999E-2</v>
      </c>
      <c r="H995" s="524">
        <f>'[11]Depr Exp'!H995</f>
        <v>163340.9</v>
      </c>
      <c r="I995" s="523">
        <f>'[11]Depr Exp'!I995</f>
        <v>28851707.91</v>
      </c>
      <c r="J995" s="305">
        <f>'[11]Depr Exp'!J995</f>
        <v>6.7799999999999999E-2</v>
      </c>
      <c r="K995" s="373">
        <f>'[11]Depr Exp'!K995</f>
        <v>163012.1496915</v>
      </c>
      <c r="L995" s="524">
        <f>'[11]Depr Exp'!L995</f>
        <v>-328.75</v>
      </c>
      <c r="M995" s="144"/>
      <c r="N995" s="144"/>
    </row>
    <row r="996" spans="1:14">
      <c r="A996" s="144" t="str">
        <f>'[11]Depr Exp'!A996</f>
        <v>E314 STM Turbogen, Colstrip 1</v>
      </c>
      <c r="B996" s="144" t="str">
        <f>'[11]Depr Exp'!B996</f>
        <v>E314 STM Turbogen, Colstrip 1-3</v>
      </c>
      <c r="C996" s="144" t="str">
        <f>'[11]Depr Exp'!C996</f>
        <v>403E</v>
      </c>
      <c r="D996" s="144"/>
      <c r="E996" s="282">
        <f>'[11]Depr Exp'!E996</f>
        <v>43190</v>
      </c>
      <c r="F996" s="523">
        <f>'[11]Depr Exp'!F996</f>
        <v>28909893.109999999</v>
      </c>
      <c r="G996" s="305">
        <f>'[11]Depr Exp'!G996</f>
        <v>6.7799999999999999E-2</v>
      </c>
      <c r="H996" s="524">
        <f>'[11]Depr Exp'!H996</f>
        <v>163340.9</v>
      </c>
      <c r="I996" s="523">
        <f>'[11]Depr Exp'!I996</f>
        <v>28851707.91</v>
      </c>
      <c r="J996" s="305">
        <f>'[11]Depr Exp'!J996</f>
        <v>6.7799999999999999E-2</v>
      </c>
      <c r="K996" s="373">
        <f>'[11]Depr Exp'!K996</f>
        <v>163012.1496915</v>
      </c>
      <c r="L996" s="524">
        <f>'[11]Depr Exp'!L996</f>
        <v>-328.75</v>
      </c>
      <c r="M996" s="144"/>
      <c r="N996" s="144"/>
    </row>
    <row r="997" spans="1:14">
      <c r="A997" s="144" t="str">
        <f>'[11]Depr Exp'!A997</f>
        <v>E314 STM Turbogen, Colstrip 1</v>
      </c>
      <c r="B997" s="144" t="str">
        <f>'[11]Depr Exp'!B997</f>
        <v>E314 STM Turbogen, Colstrip 1-4</v>
      </c>
      <c r="C997" s="144" t="str">
        <f>'[11]Depr Exp'!C997</f>
        <v>403E</v>
      </c>
      <c r="D997" s="144"/>
      <c r="E997" s="282">
        <f>'[11]Depr Exp'!E997</f>
        <v>43220</v>
      </c>
      <c r="F997" s="523">
        <f>'[11]Depr Exp'!F997</f>
        <v>28909893.109999999</v>
      </c>
      <c r="G997" s="305">
        <f>'[11]Depr Exp'!G997</f>
        <v>6.7799999999999999E-2</v>
      </c>
      <c r="H997" s="524">
        <f>'[11]Depr Exp'!H997</f>
        <v>163340.9</v>
      </c>
      <c r="I997" s="523">
        <f>'[11]Depr Exp'!I997</f>
        <v>28851707.91</v>
      </c>
      <c r="J997" s="305">
        <f>'[11]Depr Exp'!J997</f>
        <v>6.7799999999999999E-2</v>
      </c>
      <c r="K997" s="373">
        <f>'[11]Depr Exp'!K997</f>
        <v>163012.1496915</v>
      </c>
      <c r="L997" s="524">
        <f>'[11]Depr Exp'!L997</f>
        <v>-328.75</v>
      </c>
      <c r="M997" s="144"/>
      <c r="N997" s="144"/>
    </row>
    <row r="998" spans="1:14">
      <c r="A998" s="144" t="str">
        <f>'[11]Depr Exp'!A998</f>
        <v>E314 STM Turbogen, Colstrip 1</v>
      </c>
      <c r="B998" s="144" t="str">
        <f>'[11]Depr Exp'!B998</f>
        <v>E314 STM Turbogen, Colstrip 1-5</v>
      </c>
      <c r="C998" s="144" t="str">
        <f>'[11]Depr Exp'!C998</f>
        <v>403E</v>
      </c>
      <c r="D998" s="144"/>
      <c r="E998" s="282">
        <f>'[11]Depr Exp'!E998</f>
        <v>43251</v>
      </c>
      <c r="F998" s="523">
        <f>'[11]Depr Exp'!F998</f>
        <v>28909893.120000001</v>
      </c>
      <c r="G998" s="305">
        <f>'[11]Depr Exp'!G998</f>
        <v>6.7799999999999999E-2</v>
      </c>
      <c r="H998" s="524">
        <f>'[11]Depr Exp'!H998</f>
        <v>163340.9</v>
      </c>
      <c r="I998" s="523">
        <f>'[11]Depr Exp'!I998</f>
        <v>28851707.91</v>
      </c>
      <c r="J998" s="305">
        <f>'[11]Depr Exp'!J998</f>
        <v>6.7799999999999999E-2</v>
      </c>
      <c r="K998" s="373">
        <f>'[11]Depr Exp'!K998</f>
        <v>163012.1496915</v>
      </c>
      <c r="L998" s="524">
        <f>'[11]Depr Exp'!L998</f>
        <v>-328.75</v>
      </c>
      <c r="M998" s="144"/>
      <c r="N998" s="144"/>
    </row>
    <row r="999" spans="1:14">
      <c r="A999" s="144" t="str">
        <f>'[11]Depr Exp'!A999</f>
        <v>E314 STM Turbogen, Colstrip 1</v>
      </c>
      <c r="B999" s="144" t="str">
        <f>'[11]Depr Exp'!B999</f>
        <v>E314 STM Turbogen, Colstrip 1-6</v>
      </c>
      <c r="C999" s="144" t="str">
        <f>'[11]Depr Exp'!C999</f>
        <v>403E</v>
      </c>
      <c r="D999" s="144"/>
      <c r="E999" s="282">
        <f>'[11]Depr Exp'!E999</f>
        <v>43281</v>
      </c>
      <c r="F999" s="523">
        <f>'[11]Depr Exp'!F999</f>
        <v>28909893.120000001</v>
      </c>
      <c r="G999" s="305">
        <f>'[11]Depr Exp'!G999</f>
        <v>6.7799999999999999E-2</v>
      </c>
      <c r="H999" s="524">
        <f>'[11]Depr Exp'!H999</f>
        <v>163340.9</v>
      </c>
      <c r="I999" s="523">
        <f>'[11]Depr Exp'!I999</f>
        <v>28851707.91</v>
      </c>
      <c r="J999" s="305">
        <f>'[11]Depr Exp'!J999</f>
        <v>6.7799999999999999E-2</v>
      </c>
      <c r="K999" s="373">
        <f>'[11]Depr Exp'!K999</f>
        <v>163012.1496915</v>
      </c>
      <c r="L999" s="524">
        <f>'[11]Depr Exp'!L999</f>
        <v>-328.75</v>
      </c>
      <c r="M999" s="144"/>
      <c r="N999" s="144"/>
    </row>
    <row r="1000" spans="1:14">
      <c r="A1000" s="144" t="str">
        <f>'[11]Depr Exp'!A1000</f>
        <v>E314 STM Turbogen, Colstrip 1</v>
      </c>
      <c r="B1000" s="144" t="str">
        <f>'[11]Depr Exp'!B1000</f>
        <v>E314 STM Turbogen, Colstrip 1-7</v>
      </c>
      <c r="C1000" s="144" t="str">
        <f>'[11]Depr Exp'!C1000</f>
        <v>403E</v>
      </c>
      <c r="D1000" s="144"/>
      <c r="E1000" s="282">
        <f>'[11]Depr Exp'!E1000</f>
        <v>43312</v>
      </c>
      <c r="F1000" s="523">
        <f>'[11]Depr Exp'!F1000</f>
        <v>28909893.120000001</v>
      </c>
      <c r="G1000" s="305">
        <f>'[11]Depr Exp'!G1000</f>
        <v>6.7799999999999999E-2</v>
      </c>
      <c r="H1000" s="524">
        <f>'[11]Depr Exp'!H1000</f>
        <v>163340.9</v>
      </c>
      <c r="I1000" s="523">
        <f>'[11]Depr Exp'!I1000</f>
        <v>28851707.91</v>
      </c>
      <c r="J1000" s="305">
        <f>'[11]Depr Exp'!J1000</f>
        <v>6.7799999999999999E-2</v>
      </c>
      <c r="K1000" s="373">
        <f>'[11]Depr Exp'!K1000</f>
        <v>163012.1496915</v>
      </c>
      <c r="L1000" s="524">
        <f>'[11]Depr Exp'!L1000</f>
        <v>-328.75</v>
      </c>
      <c r="M1000" s="144"/>
      <c r="N1000" s="144"/>
    </row>
    <row r="1001" spans="1:14">
      <c r="A1001" s="144" t="str">
        <f>'[11]Depr Exp'!A1001</f>
        <v>E314 STM Turbogen, Colstrip 1</v>
      </c>
      <c r="B1001" s="144" t="str">
        <f>'[11]Depr Exp'!B1001</f>
        <v>E314 STM Turbogen, Colstrip 1-8</v>
      </c>
      <c r="C1001" s="144" t="str">
        <f>'[11]Depr Exp'!C1001</f>
        <v>403E</v>
      </c>
      <c r="D1001" s="144"/>
      <c r="E1001" s="282">
        <f>'[11]Depr Exp'!E1001</f>
        <v>43343</v>
      </c>
      <c r="F1001" s="523">
        <f>'[11]Depr Exp'!F1001</f>
        <v>28909893.120000001</v>
      </c>
      <c r="G1001" s="305">
        <f>'[11]Depr Exp'!G1001</f>
        <v>6.7799999999999999E-2</v>
      </c>
      <c r="H1001" s="524">
        <f>'[11]Depr Exp'!H1001</f>
        <v>163340.9</v>
      </c>
      <c r="I1001" s="523">
        <f>'[11]Depr Exp'!I1001</f>
        <v>28851707.91</v>
      </c>
      <c r="J1001" s="305">
        <f>'[11]Depr Exp'!J1001</f>
        <v>6.7799999999999999E-2</v>
      </c>
      <c r="K1001" s="373">
        <f>'[11]Depr Exp'!K1001</f>
        <v>163012.1496915</v>
      </c>
      <c r="L1001" s="524">
        <f>'[11]Depr Exp'!L1001</f>
        <v>-328.75</v>
      </c>
      <c r="M1001" s="144"/>
      <c r="N1001" s="144"/>
    </row>
    <row r="1002" spans="1:14">
      <c r="A1002" s="144" t="str">
        <f>'[11]Depr Exp'!A1002</f>
        <v>E314 STM Turbogen, Colstrip 1</v>
      </c>
      <c r="B1002" s="144" t="str">
        <f>'[11]Depr Exp'!B1002</f>
        <v>E314 STM Turbogen, Colstrip 1-9</v>
      </c>
      <c r="C1002" s="144" t="str">
        <f>'[11]Depr Exp'!C1002</f>
        <v>403E</v>
      </c>
      <c r="D1002" s="144"/>
      <c r="E1002" s="282">
        <f>'[11]Depr Exp'!E1002</f>
        <v>43373</v>
      </c>
      <c r="F1002" s="523">
        <f>'[11]Depr Exp'!F1002</f>
        <v>28909893.120000001</v>
      </c>
      <c r="G1002" s="305">
        <f>'[11]Depr Exp'!G1002</f>
        <v>6.7799999999999999E-2</v>
      </c>
      <c r="H1002" s="524">
        <f>'[11]Depr Exp'!H1002</f>
        <v>163340.9</v>
      </c>
      <c r="I1002" s="523">
        <f>'[11]Depr Exp'!I1002</f>
        <v>28851707.91</v>
      </c>
      <c r="J1002" s="305">
        <f>'[11]Depr Exp'!J1002</f>
        <v>6.7799999999999999E-2</v>
      </c>
      <c r="K1002" s="373">
        <f>'[11]Depr Exp'!K1002</f>
        <v>163012.1496915</v>
      </c>
      <c r="L1002" s="524">
        <f>'[11]Depr Exp'!L1002</f>
        <v>-328.75</v>
      </c>
      <c r="M1002" s="144"/>
      <c r="N1002" s="144"/>
    </row>
    <row r="1003" spans="1:14">
      <c r="A1003" s="144" t="str">
        <f>'[11]Depr Exp'!A1003</f>
        <v>E314 STM Turbogen, Colstrip 1</v>
      </c>
      <c r="B1003" s="144" t="str">
        <f>'[11]Depr Exp'!B1003</f>
        <v>E314 STM Turbogen, Colstrip 1-10</v>
      </c>
      <c r="C1003" s="144" t="str">
        <f>'[11]Depr Exp'!C1003</f>
        <v>403E</v>
      </c>
      <c r="D1003" s="144"/>
      <c r="E1003" s="282">
        <f>'[11]Depr Exp'!E1003</f>
        <v>43404</v>
      </c>
      <c r="F1003" s="523">
        <f>'[11]Depr Exp'!F1003</f>
        <v>28909893.120000001</v>
      </c>
      <c r="G1003" s="305">
        <f>'[11]Depr Exp'!G1003</f>
        <v>6.7799999999999999E-2</v>
      </c>
      <c r="H1003" s="524">
        <f>'[11]Depr Exp'!H1003</f>
        <v>163340.9</v>
      </c>
      <c r="I1003" s="523">
        <f>'[11]Depr Exp'!I1003</f>
        <v>28851707.91</v>
      </c>
      <c r="J1003" s="305">
        <f>'[11]Depr Exp'!J1003</f>
        <v>6.7799999999999999E-2</v>
      </c>
      <c r="K1003" s="373">
        <f>'[11]Depr Exp'!K1003</f>
        <v>163012.1496915</v>
      </c>
      <c r="L1003" s="524">
        <f>'[11]Depr Exp'!L1003</f>
        <v>-328.75</v>
      </c>
      <c r="M1003" s="144"/>
      <c r="N1003" s="144"/>
    </row>
    <row r="1004" spans="1:14">
      <c r="A1004" s="144" t="str">
        <f>'[11]Depr Exp'!A1004</f>
        <v>E314 STM Turbogen, Colstrip 1</v>
      </c>
      <c r="B1004" s="144" t="str">
        <f>'[11]Depr Exp'!B1004</f>
        <v>E314 STM Turbogen, Colstrip 1-11</v>
      </c>
      <c r="C1004" s="144" t="str">
        <f>'[11]Depr Exp'!C1004</f>
        <v>403E</v>
      </c>
      <c r="D1004" s="144"/>
      <c r="E1004" s="282">
        <f>'[11]Depr Exp'!E1004</f>
        <v>43434</v>
      </c>
      <c r="F1004" s="523">
        <f>'[11]Depr Exp'!F1004</f>
        <v>28909893.120000001</v>
      </c>
      <c r="G1004" s="305">
        <f>'[11]Depr Exp'!G1004</f>
        <v>6.7799999999999999E-2</v>
      </c>
      <c r="H1004" s="524">
        <f>'[11]Depr Exp'!H1004</f>
        <v>163340.9</v>
      </c>
      <c r="I1004" s="523">
        <f>'[11]Depr Exp'!I1004</f>
        <v>28851707.91</v>
      </c>
      <c r="J1004" s="305">
        <f>'[11]Depr Exp'!J1004</f>
        <v>6.7799999999999999E-2</v>
      </c>
      <c r="K1004" s="373">
        <f>'[11]Depr Exp'!K1004</f>
        <v>163012.1496915</v>
      </c>
      <c r="L1004" s="524">
        <f>'[11]Depr Exp'!L1004</f>
        <v>-328.75</v>
      </c>
      <c r="M1004" s="144"/>
      <c r="N1004" s="144"/>
    </row>
    <row r="1005" spans="1:14">
      <c r="A1005" s="144" t="str">
        <f>'[11]Depr Exp'!A1005</f>
        <v>E314 STM Turbogen, Colstrip 1</v>
      </c>
      <c r="B1005" s="144" t="str">
        <f>'[11]Depr Exp'!B1005</f>
        <v>E314 STM Turbogen, Colstrip 1-12</v>
      </c>
      <c r="C1005" s="144" t="str">
        <f>'[11]Depr Exp'!C1005</f>
        <v>403E</v>
      </c>
      <c r="D1005" s="144"/>
      <c r="E1005" s="282">
        <f>'[11]Depr Exp'!E1005</f>
        <v>43465</v>
      </c>
      <c r="F1005" s="523">
        <f>'[11]Depr Exp'!F1005</f>
        <v>28851707.91</v>
      </c>
      <c r="G1005" s="305">
        <f>'[11]Depr Exp'!G1005</f>
        <v>6.7799999999999999E-2</v>
      </c>
      <c r="H1005" s="524">
        <f>'[11]Depr Exp'!H1005</f>
        <v>163012.15</v>
      </c>
      <c r="I1005" s="523">
        <f>'[11]Depr Exp'!I1005</f>
        <v>28851707.91</v>
      </c>
      <c r="J1005" s="305">
        <f>'[11]Depr Exp'!J1005</f>
        <v>6.7799999999999999E-2</v>
      </c>
      <c r="K1005" s="373">
        <f>'[11]Depr Exp'!K1005</f>
        <v>163012.1496915</v>
      </c>
      <c r="L1005" s="524">
        <f>'[11]Depr Exp'!L1005</f>
        <v>0</v>
      </c>
      <c r="M1005" s="144"/>
      <c r="N1005" s="144"/>
    </row>
    <row r="1006" spans="1:14" ht="15.75" thickBot="1">
      <c r="A1006" s="159" t="str">
        <f>'[11]Depr Exp'!A1006</f>
        <v>E314 STM Turbogen, Colstrip 1 Total</v>
      </c>
      <c r="B1006" s="144">
        <f>'[11]Depr Exp'!B1006</f>
        <v>0</v>
      </c>
      <c r="C1006" s="502" t="str">
        <f>'[11]Depr Exp'!C1006</f>
        <v>ESTM</v>
      </c>
      <c r="D1006" s="144"/>
      <c r="E1006" s="281" t="str">
        <f>'[11]Depr Exp'!E1006</f>
        <v>Total</v>
      </c>
      <c r="F1006" s="141">
        <f>'[11]Depr Exp'!F1006</f>
        <v>0</v>
      </c>
      <c r="G1006" s="252">
        <f>'[11]Depr Exp'!G1006</f>
        <v>0</v>
      </c>
      <c r="H1006" s="522">
        <f>'[11]Depr Exp'!H1006</f>
        <v>1961742.4999999995</v>
      </c>
      <c r="I1006" s="141">
        <f>'[11]Depr Exp'!I1006</f>
        <v>0</v>
      </c>
      <c r="J1006" s="252">
        <f>'[11]Depr Exp'!J1006</f>
        <v>0</v>
      </c>
      <c r="K1006" s="522">
        <f>'[11]Depr Exp'!K1006</f>
        <v>1956145.796298</v>
      </c>
      <c r="L1006" s="522">
        <f>'[11]Depr Exp'!L1006</f>
        <v>-5596.7</v>
      </c>
      <c r="M1006" s="144"/>
      <c r="N1006" s="144"/>
    </row>
    <row r="1007" spans="1:14" ht="13.5" thickTop="1">
      <c r="A1007" s="144" t="str">
        <f>'[11]Depr Exp'!A1007</f>
        <v>E314 STM Turbogen, Colstrip 1-2 Com</v>
      </c>
      <c r="B1007" s="144" t="str">
        <f>'[11]Depr Exp'!B1007</f>
        <v>E314 STM Turbogen, Colstrip 1-2 Com-1</v>
      </c>
      <c r="C1007" s="144" t="str">
        <f>'[11]Depr Exp'!C1007</f>
        <v>403E</v>
      </c>
      <c r="D1007" s="144"/>
      <c r="E1007" s="282">
        <f>'[11]Depr Exp'!E1007</f>
        <v>43131</v>
      </c>
      <c r="F1007" s="523">
        <f>'[11]Depr Exp'!F1007</f>
        <v>3813725.5</v>
      </c>
      <c r="G1007" s="305">
        <f>'[11]Depr Exp'!G1007</f>
        <v>2.76E-2</v>
      </c>
      <c r="H1007" s="524">
        <f>'[11]Depr Exp'!H1007</f>
        <v>8771.57</v>
      </c>
      <c r="I1007" s="523">
        <f>'[11]Depr Exp'!I1007</f>
        <v>3813725.5</v>
      </c>
      <c r="J1007" s="305">
        <f>'[11]Depr Exp'!J1007</f>
        <v>2.76E-2</v>
      </c>
      <c r="K1007" s="373">
        <f>'[11]Depr Exp'!K1007</f>
        <v>8771.5686499999993</v>
      </c>
      <c r="L1007" s="524">
        <f>'[11]Depr Exp'!L1007</f>
        <v>0</v>
      </c>
      <c r="M1007" s="144"/>
      <c r="N1007" s="144"/>
    </row>
    <row r="1008" spans="1:14">
      <c r="A1008" s="144" t="str">
        <f>'[11]Depr Exp'!A1008</f>
        <v>E314 STM Turbogen, Colstrip 1-2 Com</v>
      </c>
      <c r="B1008" s="144" t="str">
        <f>'[11]Depr Exp'!B1008</f>
        <v>E314 STM Turbogen, Colstrip 1-2 Com-2</v>
      </c>
      <c r="C1008" s="144" t="str">
        <f>'[11]Depr Exp'!C1008</f>
        <v>403E</v>
      </c>
      <c r="D1008" s="144"/>
      <c r="E1008" s="282">
        <f>'[11]Depr Exp'!E1008</f>
        <v>43159</v>
      </c>
      <c r="F1008" s="523">
        <f>'[11]Depr Exp'!F1008</f>
        <v>3813725.5</v>
      </c>
      <c r="G1008" s="305">
        <f>'[11]Depr Exp'!G1008</f>
        <v>2.76E-2</v>
      </c>
      <c r="H1008" s="524">
        <f>'[11]Depr Exp'!H1008</f>
        <v>8771.57</v>
      </c>
      <c r="I1008" s="523">
        <f>'[11]Depr Exp'!I1008</f>
        <v>3813725.5</v>
      </c>
      <c r="J1008" s="305">
        <f>'[11]Depr Exp'!J1008</f>
        <v>2.76E-2</v>
      </c>
      <c r="K1008" s="373">
        <f>'[11]Depr Exp'!K1008</f>
        <v>8771.5686499999993</v>
      </c>
      <c r="L1008" s="524">
        <f>'[11]Depr Exp'!L1008</f>
        <v>0</v>
      </c>
      <c r="M1008" s="144"/>
      <c r="N1008" s="144"/>
    </row>
    <row r="1009" spans="1:14">
      <c r="A1009" s="144" t="str">
        <f>'[11]Depr Exp'!A1009</f>
        <v>E314 STM Turbogen, Colstrip 1-2 Com</v>
      </c>
      <c r="B1009" s="144" t="str">
        <f>'[11]Depr Exp'!B1009</f>
        <v>E314 STM Turbogen, Colstrip 1-2 Com-3</v>
      </c>
      <c r="C1009" s="144" t="str">
        <f>'[11]Depr Exp'!C1009</f>
        <v>403E</v>
      </c>
      <c r="D1009" s="144"/>
      <c r="E1009" s="282">
        <f>'[11]Depr Exp'!E1009</f>
        <v>43190</v>
      </c>
      <c r="F1009" s="523">
        <f>'[11]Depr Exp'!F1009</f>
        <v>3813725.5</v>
      </c>
      <c r="G1009" s="305">
        <f>'[11]Depr Exp'!G1009</f>
        <v>2.76E-2</v>
      </c>
      <c r="H1009" s="524">
        <f>'[11]Depr Exp'!H1009</f>
        <v>8771.57</v>
      </c>
      <c r="I1009" s="523">
        <f>'[11]Depr Exp'!I1009</f>
        <v>3813725.5</v>
      </c>
      <c r="J1009" s="305">
        <f>'[11]Depr Exp'!J1009</f>
        <v>2.76E-2</v>
      </c>
      <c r="K1009" s="373">
        <f>'[11]Depr Exp'!K1009</f>
        <v>8771.5686499999993</v>
      </c>
      <c r="L1009" s="524">
        <f>'[11]Depr Exp'!L1009</f>
        <v>0</v>
      </c>
      <c r="M1009" s="144"/>
      <c r="N1009" s="144"/>
    </row>
    <row r="1010" spans="1:14">
      <c r="A1010" s="144" t="str">
        <f>'[11]Depr Exp'!A1010</f>
        <v>E314 STM Turbogen, Colstrip 1-2 Com</v>
      </c>
      <c r="B1010" s="144" t="str">
        <f>'[11]Depr Exp'!B1010</f>
        <v>E314 STM Turbogen, Colstrip 1-2 Com-4</v>
      </c>
      <c r="C1010" s="144" t="str">
        <f>'[11]Depr Exp'!C1010</f>
        <v>403E</v>
      </c>
      <c r="D1010" s="144"/>
      <c r="E1010" s="282">
        <f>'[11]Depr Exp'!E1010</f>
        <v>43220</v>
      </c>
      <c r="F1010" s="523">
        <f>'[11]Depr Exp'!F1010</f>
        <v>3813725.5</v>
      </c>
      <c r="G1010" s="305">
        <f>'[11]Depr Exp'!G1010</f>
        <v>2.76E-2</v>
      </c>
      <c r="H1010" s="524">
        <f>'[11]Depr Exp'!H1010</f>
        <v>8771.57</v>
      </c>
      <c r="I1010" s="523">
        <f>'[11]Depr Exp'!I1010</f>
        <v>3813725.5</v>
      </c>
      <c r="J1010" s="305">
        <f>'[11]Depr Exp'!J1010</f>
        <v>2.76E-2</v>
      </c>
      <c r="K1010" s="373">
        <f>'[11]Depr Exp'!K1010</f>
        <v>8771.5686499999993</v>
      </c>
      <c r="L1010" s="524">
        <f>'[11]Depr Exp'!L1010</f>
        <v>0</v>
      </c>
      <c r="M1010" s="144"/>
      <c r="N1010" s="144"/>
    </row>
    <row r="1011" spans="1:14">
      <c r="A1011" s="144" t="str">
        <f>'[11]Depr Exp'!A1011</f>
        <v>E314 STM Turbogen, Colstrip 1-2 Com</v>
      </c>
      <c r="B1011" s="144" t="str">
        <f>'[11]Depr Exp'!B1011</f>
        <v>E314 STM Turbogen, Colstrip 1-2 Com-5</v>
      </c>
      <c r="C1011" s="144" t="str">
        <f>'[11]Depr Exp'!C1011</f>
        <v>403E</v>
      </c>
      <c r="D1011" s="144"/>
      <c r="E1011" s="282">
        <f>'[11]Depr Exp'!E1011</f>
        <v>43251</v>
      </c>
      <c r="F1011" s="523">
        <f>'[11]Depr Exp'!F1011</f>
        <v>3813725.5</v>
      </c>
      <c r="G1011" s="305">
        <f>'[11]Depr Exp'!G1011</f>
        <v>2.76E-2</v>
      </c>
      <c r="H1011" s="524">
        <f>'[11]Depr Exp'!H1011</f>
        <v>8771.57</v>
      </c>
      <c r="I1011" s="523">
        <f>'[11]Depr Exp'!I1011</f>
        <v>3813725.5</v>
      </c>
      <c r="J1011" s="305">
        <f>'[11]Depr Exp'!J1011</f>
        <v>2.76E-2</v>
      </c>
      <c r="K1011" s="373">
        <f>'[11]Depr Exp'!K1011</f>
        <v>8771.5686499999993</v>
      </c>
      <c r="L1011" s="524">
        <f>'[11]Depr Exp'!L1011</f>
        <v>0</v>
      </c>
      <c r="M1011" s="144"/>
      <c r="N1011" s="144"/>
    </row>
    <row r="1012" spans="1:14">
      <c r="A1012" s="144" t="str">
        <f>'[11]Depr Exp'!A1012</f>
        <v>E314 STM Turbogen, Colstrip 1-2 Com</v>
      </c>
      <c r="B1012" s="144" t="str">
        <f>'[11]Depr Exp'!B1012</f>
        <v>E314 STM Turbogen, Colstrip 1-2 Com-6</v>
      </c>
      <c r="C1012" s="144" t="str">
        <f>'[11]Depr Exp'!C1012</f>
        <v>403E</v>
      </c>
      <c r="D1012" s="144"/>
      <c r="E1012" s="282">
        <f>'[11]Depr Exp'!E1012</f>
        <v>43281</v>
      </c>
      <c r="F1012" s="523">
        <f>'[11]Depr Exp'!F1012</f>
        <v>3813725.5</v>
      </c>
      <c r="G1012" s="305">
        <f>'[11]Depr Exp'!G1012</f>
        <v>2.76E-2</v>
      </c>
      <c r="H1012" s="524">
        <f>'[11]Depr Exp'!H1012</f>
        <v>8771.57</v>
      </c>
      <c r="I1012" s="523">
        <f>'[11]Depr Exp'!I1012</f>
        <v>3813725.5</v>
      </c>
      <c r="J1012" s="305">
        <f>'[11]Depr Exp'!J1012</f>
        <v>2.76E-2</v>
      </c>
      <c r="K1012" s="373">
        <f>'[11]Depr Exp'!K1012</f>
        <v>8771.5686499999993</v>
      </c>
      <c r="L1012" s="524">
        <f>'[11]Depr Exp'!L1012</f>
        <v>0</v>
      </c>
      <c r="M1012" s="144"/>
      <c r="N1012" s="144"/>
    </row>
    <row r="1013" spans="1:14">
      <c r="A1013" s="144" t="str">
        <f>'[11]Depr Exp'!A1013</f>
        <v>E314 STM Turbogen, Colstrip 1-2 Com</v>
      </c>
      <c r="B1013" s="144" t="str">
        <f>'[11]Depr Exp'!B1013</f>
        <v>E314 STM Turbogen, Colstrip 1-2 Com-7</v>
      </c>
      <c r="C1013" s="144" t="str">
        <f>'[11]Depr Exp'!C1013</f>
        <v>403E</v>
      </c>
      <c r="D1013" s="144"/>
      <c r="E1013" s="282">
        <f>'[11]Depr Exp'!E1013</f>
        <v>43312</v>
      </c>
      <c r="F1013" s="523">
        <f>'[11]Depr Exp'!F1013</f>
        <v>3813725.5</v>
      </c>
      <c r="G1013" s="305">
        <f>'[11]Depr Exp'!G1013</f>
        <v>2.76E-2</v>
      </c>
      <c r="H1013" s="524">
        <f>'[11]Depr Exp'!H1013</f>
        <v>8771.57</v>
      </c>
      <c r="I1013" s="523">
        <f>'[11]Depr Exp'!I1013</f>
        <v>3813725.5</v>
      </c>
      <c r="J1013" s="305">
        <f>'[11]Depr Exp'!J1013</f>
        <v>2.76E-2</v>
      </c>
      <c r="K1013" s="373">
        <f>'[11]Depr Exp'!K1013</f>
        <v>8771.5686499999993</v>
      </c>
      <c r="L1013" s="524">
        <f>'[11]Depr Exp'!L1013</f>
        <v>0</v>
      </c>
      <c r="M1013" s="144"/>
      <c r="N1013" s="144"/>
    </row>
    <row r="1014" spans="1:14">
      <c r="A1014" s="144" t="str">
        <f>'[11]Depr Exp'!A1014</f>
        <v>E314 STM Turbogen, Colstrip 1-2 Com</v>
      </c>
      <c r="B1014" s="144" t="str">
        <f>'[11]Depr Exp'!B1014</f>
        <v>E314 STM Turbogen, Colstrip 1-2 Com-8</v>
      </c>
      <c r="C1014" s="144" t="str">
        <f>'[11]Depr Exp'!C1014</f>
        <v>403E</v>
      </c>
      <c r="D1014" s="144"/>
      <c r="E1014" s="282">
        <f>'[11]Depr Exp'!E1014</f>
        <v>43343</v>
      </c>
      <c r="F1014" s="523">
        <f>'[11]Depr Exp'!F1014</f>
        <v>3813725.5</v>
      </c>
      <c r="G1014" s="305">
        <f>'[11]Depr Exp'!G1014</f>
        <v>2.76E-2</v>
      </c>
      <c r="H1014" s="524">
        <f>'[11]Depr Exp'!H1014</f>
        <v>8771.57</v>
      </c>
      <c r="I1014" s="523">
        <f>'[11]Depr Exp'!I1014</f>
        <v>3813725.5</v>
      </c>
      <c r="J1014" s="305">
        <f>'[11]Depr Exp'!J1014</f>
        <v>2.76E-2</v>
      </c>
      <c r="K1014" s="373">
        <f>'[11]Depr Exp'!K1014</f>
        <v>8771.5686499999993</v>
      </c>
      <c r="L1014" s="524">
        <f>'[11]Depr Exp'!L1014</f>
        <v>0</v>
      </c>
      <c r="M1014" s="144"/>
      <c r="N1014" s="144"/>
    </row>
    <row r="1015" spans="1:14">
      <c r="A1015" s="144" t="str">
        <f>'[11]Depr Exp'!A1015</f>
        <v>E314 STM Turbogen, Colstrip 1-2 Com</v>
      </c>
      <c r="B1015" s="144" t="str">
        <f>'[11]Depr Exp'!B1015</f>
        <v>E314 STM Turbogen, Colstrip 1-2 Com-9</v>
      </c>
      <c r="C1015" s="144" t="str">
        <f>'[11]Depr Exp'!C1015</f>
        <v>403E</v>
      </c>
      <c r="D1015" s="144"/>
      <c r="E1015" s="282">
        <f>'[11]Depr Exp'!E1015</f>
        <v>43373</v>
      </c>
      <c r="F1015" s="523">
        <f>'[11]Depr Exp'!F1015</f>
        <v>3813725.5</v>
      </c>
      <c r="G1015" s="305">
        <f>'[11]Depr Exp'!G1015</f>
        <v>2.76E-2</v>
      </c>
      <c r="H1015" s="524">
        <f>'[11]Depr Exp'!H1015</f>
        <v>8771.57</v>
      </c>
      <c r="I1015" s="523">
        <f>'[11]Depr Exp'!I1015</f>
        <v>3813725.5</v>
      </c>
      <c r="J1015" s="305">
        <f>'[11]Depr Exp'!J1015</f>
        <v>2.76E-2</v>
      </c>
      <c r="K1015" s="373">
        <f>'[11]Depr Exp'!K1015</f>
        <v>8771.5686499999993</v>
      </c>
      <c r="L1015" s="524">
        <f>'[11]Depr Exp'!L1015</f>
        <v>0</v>
      </c>
      <c r="M1015" s="144"/>
      <c r="N1015" s="144"/>
    </row>
    <row r="1016" spans="1:14">
      <c r="A1016" s="144" t="str">
        <f>'[11]Depr Exp'!A1016</f>
        <v>E314 STM Turbogen, Colstrip 1-2 Com</v>
      </c>
      <c r="B1016" s="144" t="str">
        <f>'[11]Depr Exp'!B1016</f>
        <v>E314 STM Turbogen, Colstrip 1-2 Com-10</v>
      </c>
      <c r="C1016" s="144" t="str">
        <f>'[11]Depr Exp'!C1016</f>
        <v>403E</v>
      </c>
      <c r="D1016" s="144"/>
      <c r="E1016" s="282">
        <f>'[11]Depr Exp'!E1016</f>
        <v>43404</v>
      </c>
      <c r="F1016" s="523">
        <f>'[11]Depr Exp'!F1016</f>
        <v>3813725.5</v>
      </c>
      <c r="G1016" s="305">
        <f>'[11]Depr Exp'!G1016</f>
        <v>2.76E-2</v>
      </c>
      <c r="H1016" s="524">
        <f>'[11]Depr Exp'!H1016</f>
        <v>8771.57</v>
      </c>
      <c r="I1016" s="523">
        <f>'[11]Depr Exp'!I1016</f>
        <v>3813725.5</v>
      </c>
      <c r="J1016" s="305">
        <f>'[11]Depr Exp'!J1016</f>
        <v>2.76E-2</v>
      </c>
      <c r="K1016" s="373">
        <f>'[11]Depr Exp'!K1016</f>
        <v>8771.5686499999993</v>
      </c>
      <c r="L1016" s="524">
        <f>'[11]Depr Exp'!L1016</f>
        <v>0</v>
      </c>
      <c r="M1016" s="144"/>
      <c r="N1016" s="144"/>
    </row>
    <row r="1017" spans="1:14">
      <c r="A1017" s="144" t="str">
        <f>'[11]Depr Exp'!A1017</f>
        <v>E314 STM Turbogen, Colstrip 1-2 Com</v>
      </c>
      <c r="B1017" s="144" t="str">
        <f>'[11]Depr Exp'!B1017</f>
        <v>E314 STM Turbogen, Colstrip 1-2 Com-11</v>
      </c>
      <c r="C1017" s="144" t="str">
        <f>'[11]Depr Exp'!C1017</f>
        <v>403E</v>
      </c>
      <c r="D1017" s="144"/>
      <c r="E1017" s="282">
        <f>'[11]Depr Exp'!E1017</f>
        <v>43434</v>
      </c>
      <c r="F1017" s="523">
        <f>'[11]Depr Exp'!F1017</f>
        <v>3813725.5</v>
      </c>
      <c r="G1017" s="305">
        <f>'[11]Depr Exp'!G1017</f>
        <v>2.76E-2</v>
      </c>
      <c r="H1017" s="524">
        <f>'[11]Depr Exp'!H1017</f>
        <v>8771.57</v>
      </c>
      <c r="I1017" s="523">
        <f>'[11]Depr Exp'!I1017</f>
        <v>3813725.5</v>
      </c>
      <c r="J1017" s="305">
        <f>'[11]Depr Exp'!J1017</f>
        <v>2.76E-2</v>
      </c>
      <c r="K1017" s="373">
        <f>'[11]Depr Exp'!K1017</f>
        <v>8771.5686499999993</v>
      </c>
      <c r="L1017" s="524">
        <f>'[11]Depr Exp'!L1017</f>
        <v>0</v>
      </c>
      <c r="M1017" s="144"/>
      <c r="N1017" s="144"/>
    </row>
    <row r="1018" spans="1:14">
      <c r="A1018" s="144" t="str">
        <f>'[11]Depr Exp'!A1018</f>
        <v>E314 STM Turbogen, Colstrip 1-2 Com</v>
      </c>
      <c r="B1018" s="144" t="str">
        <f>'[11]Depr Exp'!B1018</f>
        <v>E314 STM Turbogen, Colstrip 1-2 Com-12</v>
      </c>
      <c r="C1018" s="144" t="str">
        <f>'[11]Depr Exp'!C1018</f>
        <v>403E</v>
      </c>
      <c r="D1018" s="144"/>
      <c r="E1018" s="282">
        <f>'[11]Depr Exp'!E1018</f>
        <v>43465</v>
      </c>
      <c r="F1018" s="523">
        <f>'[11]Depr Exp'!F1018</f>
        <v>3813725.5</v>
      </c>
      <c r="G1018" s="305">
        <f>'[11]Depr Exp'!G1018</f>
        <v>2.76E-2</v>
      </c>
      <c r="H1018" s="524">
        <f>'[11]Depr Exp'!H1018</f>
        <v>8771.57</v>
      </c>
      <c r="I1018" s="523">
        <f>'[11]Depr Exp'!I1018</f>
        <v>3813725.5</v>
      </c>
      <c r="J1018" s="305">
        <f>'[11]Depr Exp'!J1018</f>
        <v>2.76E-2</v>
      </c>
      <c r="K1018" s="373">
        <f>'[11]Depr Exp'!K1018</f>
        <v>8771.5686499999993</v>
      </c>
      <c r="L1018" s="524">
        <f>'[11]Depr Exp'!L1018</f>
        <v>0</v>
      </c>
      <c r="M1018" s="144"/>
      <c r="N1018" s="144"/>
    </row>
    <row r="1019" spans="1:14" ht="15.75" thickBot="1">
      <c r="A1019" s="159" t="str">
        <f>'[11]Depr Exp'!A1019</f>
        <v>E314 STM Turbogen, Colstrip 1-2 Com Total</v>
      </c>
      <c r="B1019" s="144">
        <f>'[11]Depr Exp'!B1019</f>
        <v>0</v>
      </c>
      <c r="C1019" s="502" t="str">
        <f>'[11]Depr Exp'!C1019</f>
        <v>ESTM</v>
      </c>
      <c r="D1019" s="144"/>
      <c r="E1019" s="281" t="str">
        <f>'[11]Depr Exp'!E1019</f>
        <v>Total</v>
      </c>
      <c r="F1019" s="141">
        <f>'[11]Depr Exp'!F1019</f>
        <v>0</v>
      </c>
      <c r="G1019" s="252">
        <f>'[11]Depr Exp'!G1019</f>
        <v>0</v>
      </c>
      <c r="H1019" s="522">
        <f>'[11]Depr Exp'!H1019</f>
        <v>105258.84000000003</v>
      </c>
      <c r="I1019" s="141">
        <f>'[11]Depr Exp'!I1019</f>
        <v>0</v>
      </c>
      <c r="J1019" s="252">
        <f>'[11]Depr Exp'!J1019</f>
        <v>0</v>
      </c>
      <c r="K1019" s="522">
        <f>'[11]Depr Exp'!K1019</f>
        <v>105258.8238</v>
      </c>
      <c r="L1019" s="522">
        <f>'[11]Depr Exp'!L1019</f>
        <v>-0.02</v>
      </c>
      <c r="M1019" s="144"/>
      <c r="N1019" s="144"/>
    </row>
    <row r="1020" spans="1:14" ht="13.5" thickTop="1">
      <c r="A1020" s="144" t="str">
        <f>'[11]Depr Exp'!A1020</f>
        <v>E314 STM Turbogen, Colstrip 2</v>
      </c>
      <c r="B1020" s="144" t="str">
        <f>'[11]Depr Exp'!B1020</f>
        <v>E314 STM Turbogen, Colstrip 2-1</v>
      </c>
      <c r="C1020" s="144" t="str">
        <f>'[11]Depr Exp'!C1020</f>
        <v>403E</v>
      </c>
      <c r="D1020" s="144"/>
      <c r="E1020" s="282">
        <f>'[11]Depr Exp'!E1020</f>
        <v>43131</v>
      </c>
      <c r="F1020" s="523">
        <f>'[11]Depr Exp'!F1020</f>
        <v>33993652.859999999</v>
      </c>
      <c r="G1020" s="305">
        <f>'[11]Depr Exp'!G1020</f>
        <v>6.6699999999999995E-2</v>
      </c>
      <c r="H1020" s="524">
        <f>'[11]Depr Exp'!H1020</f>
        <v>188948.05</v>
      </c>
      <c r="I1020" s="523">
        <f>'[11]Depr Exp'!I1020</f>
        <v>34137841.710000001</v>
      </c>
      <c r="J1020" s="305">
        <f>'[11]Depr Exp'!J1020</f>
        <v>6.6699999999999995E-2</v>
      </c>
      <c r="K1020" s="373">
        <f>'[11]Depr Exp'!K1020</f>
        <v>189749.50350475</v>
      </c>
      <c r="L1020" s="524">
        <f>'[11]Depr Exp'!L1020</f>
        <v>801.45</v>
      </c>
      <c r="M1020" s="144"/>
      <c r="N1020" s="144"/>
    </row>
    <row r="1021" spans="1:14">
      <c r="A1021" s="144" t="str">
        <f>'[11]Depr Exp'!A1021</f>
        <v>E314 STM Turbogen, Colstrip 2</v>
      </c>
      <c r="B1021" s="144" t="str">
        <f>'[11]Depr Exp'!B1021</f>
        <v>E314 STM Turbogen, Colstrip 2-2</v>
      </c>
      <c r="C1021" s="144" t="str">
        <f>'[11]Depr Exp'!C1021</f>
        <v>403E</v>
      </c>
      <c r="D1021" s="144"/>
      <c r="E1021" s="282">
        <f>'[11]Depr Exp'!E1021</f>
        <v>43159</v>
      </c>
      <c r="F1021" s="523">
        <f>'[11]Depr Exp'!F1021</f>
        <v>33853111.170000002</v>
      </c>
      <c r="G1021" s="305">
        <f>'[11]Depr Exp'!G1021</f>
        <v>6.6699999999999995E-2</v>
      </c>
      <c r="H1021" s="524">
        <f>'[11]Depr Exp'!H1021</f>
        <v>188166.88</v>
      </c>
      <c r="I1021" s="523">
        <f>'[11]Depr Exp'!I1021</f>
        <v>34137841.710000001</v>
      </c>
      <c r="J1021" s="305">
        <f>'[11]Depr Exp'!J1021</f>
        <v>6.6699999999999995E-2</v>
      </c>
      <c r="K1021" s="373">
        <f>'[11]Depr Exp'!K1021</f>
        <v>189749.50350475</v>
      </c>
      <c r="L1021" s="524">
        <f>'[11]Depr Exp'!L1021</f>
        <v>1582.62</v>
      </c>
      <c r="M1021" s="144"/>
      <c r="N1021" s="144"/>
    </row>
    <row r="1022" spans="1:14">
      <c r="A1022" s="144" t="str">
        <f>'[11]Depr Exp'!A1022</f>
        <v>E314 STM Turbogen, Colstrip 2</v>
      </c>
      <c r="B1022" s="144" t="str">
        <f>'[11]Depr Exp'!B1022</f>
        <v>E314 STM Turbogen, Colstrip 2-3</v>
      </c>
      <c r="C1022" s="144" t="str">
        <f>'[11]Depr Exp'!C1022</f>
        <v>403E</v>
      </c>
      <c r="D1022" s="144"/>
      <c r="E1022" s="282">
        <f>'[11]Depr Exp'!E1022</f>
        <v>43190</v>
      </c>
      <c r="F1022" s="523">
        <f>'[11]Depr Exp'!F1022</f>
        <v>33853111.170000002</v>
      </c>
      <c r="G1022" s="305">
        <f>'[11]Depr Exp'!G1022</f>
        <v>6.6699999999999995E-2</v>
      </c>
      <c r="H1022" s="524">
        <f>'[11]Depr Exp'!H1022</f>
        <v>188166.88</v>
      </c>
      <c r="I1022" s="523">
        <f>'[11]Depr Exp'!I1022</f>
        <v>34137841.710000001</v>
      </c>
      <c r="J1022" s="305">
        <f>'[11]Depr Exp'!J1022</f>
        <v>6.6699999999999995E-2</v>
      </c>
      <c r="K1022" s="373">
        <f>'[11]Depr Exp'!K1022</f>
        <v>189749.50350475</v>
      </c>
      <c r="L1022" s="524">
        <f>'[11]Depr Exp'!L1022</f>
        <v>1582.62</v>
      </c>
      <c r="M1022" s="144"/>
      <c r="N1022" s="144"/>
    </row>
    <row r="1023" spans="1:14">
      <c r="A1023" s="144" t="str">
        <f>'[11]Depr Exp'!A1023</f>
        <v>E314 STM Turbogen, Colstrip 2</v>
      </c>
      <c r="B1023" s="144" t="str">
        <f>'[11]Depr Exp'!B1023</f>
        <v>E314 STM Turbogen, Colstrip 2-4</v>
      </c>
      <c r="C1023" s="144" t="str">
        <f>'[11]Depr Exp'!C1023</f>
        <v>403E</v>
      </c>
      <c r="D1023" s="144"/>
      <c r="E1023" s="282">
        <f>'[11]Depr Exp'!E1023</f>
        <v>43220</v>
      </c>
      <c r="F1023" s="523">
        <f>'[11]Depr Exp'!F1023</f>
        <v>33853200.219999999</v>
      </c>
      <c r="G1023" s="305">
        <f>'[11]Depr Exp'!G1023</f>
        <v>6.6699999999999995E-2</v>
      </c>
      <c r="H1023" s="524">
        <f>'[11]Depr Exp'!H1023</f>
        <v>188167.37</v>
      </c>
      <c r="I1023" s="523">
        <f>'[11]Depr Exp'!I1023</f>
        <v>34137841.710000001</v>
      </c>
      <c r="J1023" s="305">
        <f>'[11]Depr Exp'!J1023</f>
        <v>6.6699999999999995E-2</v>
      </c>
      <c r="K1023" s="373">
        <f>'[11]Depr Exp'!K1023</f>
        <v>189749.50350475</v>
      </c>
      <c r="L1023" s="524">
        <f>'[11]Depr Exp'!L1023</f>
        <v>1582.13</v>
      </c>
      <c r="M1023" s="144"/>
      <c r="N1023" s="144"/>
    </row>
    <row r="1024" spans="1:14">
      <c r="A1024" s="144" t="str">
        <f>'[11]Depr Exp'!A1024</f>
        <v>E314 STM Turbogen, Colstrip 2</v>
      </c>
      <c r="B1024" s="144" t="str">
        <f>'[11]Depr Exp'!B1024</f>
        <v>E314 STM Turbogen, Colstrip 2-5</v>
      </c>
      <c r="C1024" s="144" t="str">
        <f>'[11]Depr Exp'!C1024</f>
        <v>403E</v>
      </c>
      <c r="D1024" s="144"/>
      <c r="E1024" s="282">
        <f>'[11]Depr Exp'!E1024</f>
        <v>43251</v>
      </c>
      <c r="F1024" s="523">
        <f>'[11]Depr Exp'!F1024</f>
        <v>33854207.079999998</v>
      </c>
      <c r="G1024" s="305">
        <f>'[11]Depr Exp'!G1024</f>
        <v>6.6699999999999995E-2</v>
      </c>
      <c r="H1024" s="524">
        <f>'[11]Depr Exp'!H1024</f>
        <v>188172.97</v>
      </c>
      <c r="I1024" s="523">
        <f>'[11]Depr Exp'!I1024</f>
        <v>34137841.710000001</v>
      </c>
      <c r="J1024" s="305">
        <f>'[11]Depr Exp'!J1024</f>
        <v>6.6699999999999995E-2</v>
      </c>
      <c r="K1024" s="373">
        <f>'[11]Depr Exp'!K1024</f>
        <v>189749.50350475</v>
      </c>
      <c r="L1024" s="524">
        <f>'[11]Depr Exp'!L1024</f>
        <v>1576.53</v>
      </c>
      <c r="M1024" s="144"/>
      <c r="N1024" s="144"/>
    </row>
    <row r="1025" spans="1:14">
      <c r="A1025" s="144" t="str">
        <f>'[11]Depr Exp'!A1025</f>
        <v>E314 STM Turbogen, Colstrip 2</v>
      </c>
      <c r="B1025" s="144" t="str">
        <f>'[11]Depr Exp'!B1025</f>
        <v>E314 STM Turbogen, Colstrip 2-6</v>
      </c>
      <c r="C1025" s="144" t="str">
        <f>'[11]Depr Exp'!C1025</f>
        <v>403E</v>
      </c>
      <c r="D1025" s="144"/>
      <c r="E1025" s="282">
        <f>'[11]Depr Exp'!E1025</f>
        <v>43281</v>
      </c>
      <c r="F1025" s="523">
        <f>'[11]Depr Exp'!F1025</f>
        <v>34030823.729999997</v>
      </c>
      <c r="G1025" s="305">
        <f>'[11]Depr Exp'!G1025</f>
        <v>6.6699999999999995E-2</v>
      </c>
      <c r="H1025" s="524">
        <f>'[11]Depr Exp'!H1025</f>
        <v>189154.66</v>
      </c>
      <c r="I1025" s="523">
        <f>'[11]Depr Exp'!I1025</f>
        <v>34137841.710000001</v>
      </c>
      <c r="J1025" s="305">
        <f>'[11]Depr Exp'!J1025</f>
        <v>6.6699999999999995E-2</v>
      </c>
      <c r="K1025" s="373">
        <f>'[11]Depr Exp'!K1025</f>
        <v>189749.50350475</v>
      </c>
      <c r="L1025" s="524">
        <f>'[11]Depr Exp'!L1025</f>
        <v>594.84</v>
      </c>
      <c r="M1025" s="144"/>
      <c r="N1025" s="144"/>
    </row>
    <row r="1026" spans="1:14">
      <c r="A1026" s="144" t="str">
        <f>'[11]Depr Exp'!A1026</f>
        <v>E314 STM Turbogen, Colstrip 2</v>
      </c>
      <c r="B1026" s="144" t="str">
        <f>'[11]Depr Exp'!B1026</f>
        <v>E314 STM Turbogen, Colstrip 2-7</v>
      </c>
      <c r="C1026" s="144" t="str">
        <f>'[11]Depr Exp'!C1026</f>
        <v>403E</v>
      </c>
      <c r="D1026" s="144"/>
      <c r="E1026" s="282">
        <f>'[11]Depr Exp'!E1026</f>
        <v>43312</v>
      </c>
      <c r="F1026" s="523">
        <f>'[11]Depr Exp'!F1026</f>
        <v>34295616.170000002</v>
      </c>
      <c r="G1026" s="305">
        <f>'[11]Depr Exp'!G1026</f>
        <v>6.6699999999999995E-2</v>
      </c>
      <c r="H1026" s="524">
        <f>'[11]Depr Exp'!H1026</f>
        <v>190626.47</v>
      </c>
      <c r="I1026" s="523">
        <f>'[11]Depr Exp'!I1026</f>
        <v>34137841.710000001</v>
      </c>
      <c r="J1026" s="305">
        <f>'[11]Depr Exp'!J1026</f>
        <v>6.6699999999999995E-2</v>
      </c>
      <c r="K1026" s="373">
        <f>'[11]Depr Exp'!K1026</f>
        <v>189749.50350475</v>
      </c>
      <c r="L1026" s="524">
        <f>'[11]Depr Exp'!L1026</f>
        <v>-876.97</v>
      </c>
      <c r="M1026" s="144"/>
      <c r="N1026" s="144"/>
    </row>
    <row r="1027" spans="1:14">
      <c r="A1027" s="144" t="str">
        <f>'[11]Depr Exp'!A1027</f>
        <v>E314 STM Turbogen, Colstrip 2</v>
      </c>
      <c r="B1027" s="144" t="str">
        <f>'[11]Depr Exp'!B1027</f>
        <v>E314 STM Turbogen, Colstrip 2-8</v>
      </c>
      <c r="C1027" s="144" t="str">
        <f>'[11]Depr Exp'!C1027</f>
        <v>403E</v>
      </c>
      <c r="D1027" s="144"/>
      <c r="E1027" s="282">
        <f>'[11]Depr Exp'!E1027</f>
        <v>43343</v>
      </c>
      <c r="F1027" s="523">
        <f>'[11]Depr Exp'!F1027</f>
        <v>34384709.770000003</v>
      </c>
      <c r="G1027" s="305">
        <f>'[11]Depr Exp'!G1027</f>
        <v>6.6699999999999995E-2</v>
      </c>
      <c r="H1027" s="524">
        <f>'[11]Depr Exp'!H1027</f>
        <v>191121.68</v>
      </c>
      <c r="I1027" s="523">
        <f>'[11]Depr Exp'!I1027</f>
        <v>34137841.710000001</v>
      </c>
      <c r="J1027" s="305">
        <f>'[11]Depr Exp'!J1027</f>
        <v>6.6699999999999995E-2</v>
      </c>
      <c r="K1027" s="373">
        <f>'[11]Depr Exp'!K1027</f>
        <v>189749.50350475</v>
      </c>
      <c r="L1027" s="524">
        <f>'[11]Depr Exp'!L1027</f>
        <v>-1372.18</v>
      </c>
      <c r="M1027" s="144"/>
      <c r="N1027" s="144"/>
    </row>
    <row r="1028" spans="1:14">
      <c r="A1028" s="144" t="str">
        <f>'[11]Depr Exp'!A1028</f>
        <v>E314 STM Turbogen, Colstrip 2</v>
      </c>
      <c r="B1028" s="144" t="str">
        <f>'[11]Depr Exp'!B1028</f>
        <v>E314 STM Turbogen, Colstrip 2-9</v>
      </c>
      <c r="C1028" s="144" t="str">
        <f>'[11]Depr Exp'!C1028</f>
        <v>403E</v>
      </c>
      <c r="D1028" s="144"/>
      <c r="E1028" s="282">
        <f>'[11]Depr Exp'!E1028</f>
        <v>43373</v>
      </c>
      <c r="F1028" s="523">
        <f>'[11]Depr Exp'!F1028</f>
        <v>34383084.060000002</v>
      </c>
      <c r="G1028" s="305">
        <f>'[11]Depr Exp'!G1028</f>
        <v>6.6699999999999995E-2</v>
      </c>
      <c r="H1028" s="524">
        <f>'[11]Depr Exp'!H1028</f>
        <v>191112.64</v>
      </c>
      <c r="I1028" s="523">
        <f>'[11]Depr Exp'!I1028</f>
        <v>34137841.710000001</v>
      </c>
      <c r="J1028" s="305">
        <f>'[11]Depr Exp'!J1028</f>
        <v>6.6699999999999995E-2</v>
      </c>
      <c r="K1028" s="373">
        <f>'[11]Depr Exp'!K1028</f>
        <v>189749.50350475</v>
      </c>
      <c r="L1028" s="524">
        <f>'[11]Depr Exp'!L1028</f>
        <v>-1363.14</v>
      </c>
      <c r="M1028" s="144"/>
      <c r="N1028" s="144"/>
    </row>
    <row r="1029" spans="1:14">
      <c r="A1029" s="144" t="str">
        <f>'[11]Depr Exp'!A1029</f>
        <v>E314 STM Turbogen, Colstrip 2</v>
      </c>
      <c r="B1029" s="144" t="str">
        <f>'[11]Depr Exp'!B1029</f>
        <v>E314 STM Turbogen, Colstrip 2-10</v>
      </c>
      <c r="C1029" s="144" t="str">
        <f>'[11]Depr Exp'!C1029</f>
        <v>403E</v>
      </c>
      <c r="D1029" s="144"/>
      <c r="E1029" s="282">
        <f>'[11]Depr Exp'!E1029</f>
        <v>43404</v>
      </c>
      <c r="F1029" s="523">
        <f>'[11]Depr Exp'!F1029</f>
        <v>34381458.340000004</v>
      </c>
      <c r="G1029" s="305">
        <f>'[11]Depr Exp'!G1029</f>
        <v>6.6699999999999995E-2</v>
      </c>
      <c r="H1029" s="524">
        <f>'[11]Depr Exp'!H1029</f>
        <v>191103.61</v>
      </c>
      <c r="I1029" s="523">
        <f>'[11]Depr Exp'!I1029</f>
        <v>34137841.710000001</v>
      </c>
      <c r="J1029" s="305">
        <f>'[11]Depr Exp'!J1029</f>
        <v>6.6699999999999995E-2</v>
      </c>
      <c r="K1029" s="373">
        <f>'[11]Depr Exp'!K1029</f>
        <v>189749.50350475</v>
      </c>
      <c r="L1029" s="524">
        <f>'[11]Depr Exp'!L1029</f>
        <v>-1354.11</v>
      </c>
      <c r="M1029" s="144"/>
      <c r="N1029" s="144"/>
    </row>
    <row r="1030" spans="1:14">
      <c r="A1030" s="144" t="str">
        <f>'[11]Depr Exp'!A1030</f>
        <v>E314 STM Turbogen, Colstrip 2</v>
      </c>
      <c r="B1030" s="144" t="str">
        <f>'[11]Depr Exp'!B1030</f>
        <v>E314 STM Turbogen, Colstrip 2-11</v>
      </c>
      <c r="C1030" s="144" t="str">
        <f>'[11]Depr Exp'!C1030</f>
        <v>403E</v>
      </c>
      <c r="D1030" s="144"/>
      <c r="E1030" s="282">
        <f>'[11]Depr Exp'!E1030</f>
        <v>43434</v>
      </c>
      <c r="F1030" s="523">
        <f>'[11]Depr Exp'!F1030</f>
        <v>34381458.340000004</v>
      </c>
      <c r="G1030" s="305">
        <f>'[11]Depr Exp'!G1030</f>
        <v>6.6699999999999995E-2</v>
      </c>
      <c r="H1030" s="524">
        <f>'[11]Depr Exp'!H1030</f>
        <v>191103.61</v>
      </c>
      <c r="I1030" s="523">
        <f>'[11]Depr Exp'!I1030</f>
        <v>34137841.710000001</v>
      </c>
      <c r="J1030" s="305">
        <f>'[11]Depr Exp'!J1030</f>
        <v>6.6699999999999995E-2</v>
      </c>
      <c r="K1030" s="373">
        <f>'[11]Depr Exp'!K1030</f>
        <v>189749.50350475</v>
      </c>
      <c r="L1030" s="524">
        <f>'[11]Depr Exp'!L1030</f>
        <v>-1354.11</v>
      </c>
      <c r="M1030" s="144"/>
      <c r="N1030" s="144"/>
    </row>
    <row r="1031" spans="1:14">
      <c r="A1031" s="144" t="str">
        <f>'[11]Depr Exp'!A1031</f>
        <v>E314 STM Turbogen, Colstrip 2</v>
      </c>
      <c r="B1031" s="144" t="str">
        <f>'[11]Depr Exp'!B1031</f>
        <v>E314 STM Turbogen, Colstrip 2-12</v>
      </c>
      <c r="C1031" s="144" t="str">
        <f>'[11]Depr Exp'!C1031</f>
        <v>403E</v>
      </c>
      <c r="D1031" s="144"/>
      <c r="E1031" s="282">
        <f>'[11]Depr Exp'!E1031</f>
        <v>43465</v>
      </c>
      <c r="F1031" s="523">
        <f>'[11]Depr Exp'!F1031</f>
        <v>34137841.710000001</v>
      </c>
      <c r="G1031" s="305">
        <f>'[11]Depr Exp'!G1031</f>
        <v>6.6699999999999995E-2</v>
      </c>
      <c r="H1031" s="524">
        <f>'[11]Depr Exp'!H1031</f>
        <v>189749.5</v>
      </c>
      <c r="I1031" s="523">
        <f>'[11]Depr Exp'!I1031</f>
        <v>34137841.710000001</v>
      </c>
      <c r="J1031" s="305">
        <f>'[11]Depr Exp'!J1031</f>
        <v>6.6699999999999995E-2</v>
      </c>
      <c r="K1031" s="373">
        <f>'[11]Depr Exp'!K1031</f>
        <v>189749.50350475</v>
      </c>
      <c r="L1031" s="524">
        <f>'[11]Depr Exp'!L1031</f>
        <v>0</v>
      </c>
      <c r="M1031" s="144"/>
      <c r="N1031" s="144"/>
    </row>
    <row r="1032" spans="1:14" ht="15.75" thickBot="1">
      <c r="A1032" s="159" t="str">
        <f>'[11]Depr Exp'!A1032</f>
        <v>E314 STM Turbogen, Colstrip 2 Total</v>
      </c>
      <c r="B1032" s="144">
        <f>'[11]Depr Exp'!B1032</f>
        <v>0</v>
      </c>
      <c r="C1032" s="502" t="str">
        <f>'[11]Depr Exp'!C1032</f>
        <v>ESTM</v>
      </c>
      <c r="D1032" s="144"/>
      <c r="E1032" s="281" t="str">
        <f>'[11]Depr Exp'!E1032</f>
        <v>Total</v>
      </c>
      <c r="F1032" s="141">
        <f>'[11]Depr Exp'!F1032</f>
        <v>0</v>
      </c>
      <c r="G1032" s="252">
        <f>'[11]Depr Exp'!G1032</f>
        <v>0</v>
      </c>
      <c r="H1032" s="522">
        <f>'[11]Depr Exp'!H1032</f>
        <v>2275594.3199999998</v>
      </c>
      <c r="I1032" s="141">
        <f>'[11]Depr Exp'!I1032</f>
        <v>0</v>
      </c>
      <c r="J1032" s="252">
        <f>'[11]Depr Exp'!J1032</f>
        <v>0</v>
      </c>
      <c r="K1032" s="522">
        <f>'[11]Depr Exp'!K1032</f>
        <v>2276994.0420570006</v>
      </c>
      <c r="L1032" s="522">
        <f>'[11]Depr Exp'!L1032</f>
        <v>1399.72</v>
      </c>
      <c r="M1032" s="144"/>
      <c r="N1032" s="144"/>
    </row>
    <row r="1033" spans="1:14" ht="13.5" thickTop="1">
      <c r="A1033" s="144" t="str">
        <f>'[11]Depr Exp'!A1033</f>
        <v>E314 STM Turbogen, Colstrip 3</v>
      </c>
      <c r="B1033" s="144" t="str">
        <f>'[11]Depr Exp'!B1033</f>
        <v>E314 STM Turbogen, Colstrip 3-1</v>
      </c>
      <c r="C1033" s="144" t="str">
        <f>'[11]Depr Exp'!C1033</f>
        <v>403E</v>
      </c>
      <c r="D1033" s="144"/>
      <c r="E1033" s="282">
        <f>'[11]Depr Exp'!E1033</f>
        <v>43131</v>
      </c>
      <c r="F1033" s="523">
        <f>'[11]Depr Exp'!F1033</f>
        <v>43504014.450000003</v>
      </c>
      <c r="G1033" s="305">
        <f>'[11]Depr Exp'!G1033</f>
        <v>6.9699999999999998E-2</v>
      </c>
      <c r="H1033" s="524">
        <f>'[11]Depr Exp'!H1033</f>
        <v>252685.82</v>
      </c>
      <c r="I1033" s="523">
        <f>'[11]Depr Exp'!I1033</f>
        <v>42200709.869999997</v>
      </c>
      <c r="J1033" s="305">
        <f>'[11]Depr Exp'!J1033</f>
        <v>6.9699999999999998E-2</v>
      </c>
      <c r="K1033" s="373">
        <f>'[11]Depr Exp'!K1033</f>
        <v>245115.78982824998</v>
      </c>
      <c r="L1033" s="524">
        <f>'[11]Depr Exp'!L1033</f>
        <v>-7570.03</v>
      </c>
      <c r="M1033" s="144"/>
      <c r="N1033" s="144"/>
    </row>
    <row r="1034" spans="1:14">
      <c r="A1034" s="144" t="str">
        <f>'[11]Depr Exp'!A1034</f>
        <v>E314 STM Turbogen, Colstrip 3</v>
      </c>
      <c r="B1034" s="144" t="str">
        <f>'[11]Depr Exp'!B1034</f>
        <v>E314 STM Turbogen, Colstrip 3-2</v>
      </c>
      <c r="C1034" s="144" t="str">
        <f>'[11]Depr Exp'!C1034</f>
        <v>403E</v>
      </c>
      <c r="D1034" s="144"/>
      <c r="E1034" s="282">
        <f>'[11]Depr Exp'!E1034</f>
        <v>43159</v>
      </c>
      <c r="F1034" s="523">
        <f>'[11]Depr Exp'!F1034</f>
        <v>42230002.07</v>
      </c>
      <c r="G1034" s="305">
        <f>'[11]Depr Exp'!G1034</f>
        <v>6.9699999999999998E-2</v>
      </c>
      <c r="H1034" s="524">
        <f>'[11]Depr Exp'!H1034</f>
        <v>245285.93</v>
      </c>
      <c r="I1034" s="523">
        <f>'[11]Depr Exp'!I1034</f>
        <v>42200709.869999997</v>
      </c>
      <c r="J1034" s="305">
        <f>'[11]Depr Exp'!J1034</f>
        <v>6.9699999999999998E-2</v>
      </c>
      <c r="K1034" s="373">
        <f>'[11]Depr Exp'!K1034</f>
        <v>245115.78982824998</v>
      </c>
      <c r="L1034" s="524">
        <f>'[11]Depr Exp'!L1034</f>
        <v>-170.14</v>
      </c>
      <c r="M1034" s="144"/>
      <c r="N1034" s="144"/>
    </row>
    <row r="1035" spans="1:14">
      <c r="A1035" s="144" t="str">
        <f>'[11]Depr Exp'!A1035</f>
        <v>E314 STM Turbogen, Colstrip 3</v>
      </c>
      <c r="B1035" s="144" t="str">
        <f>'[11]Depr Exp'!B1035</f>
        <v>E314 STM Turbogen, Colstrip 3-3</v>
      </c>
      <c r="C1035" s="144" t="str">
        <f>'[11]Depr Exp'!C1035</f>
        <v>403E</v>
      </c>
      <c r="D1035" s="144"/>
      <c r="E1035" s="282">
        <f>'[11]Depr Exp'!E1035</f>
        <v>43190</v>
      </c>
      <c r="F1035" s="523">
        <f>'[11]Depr Exp'!F1035</f>
        <v>42230562.659999996</v>
      </c>
      <c r="G1035" s="305">
        <f>'[11]Depr Exp'!G1035</f>
        <v>6.9699999999999998E-2</v>
      </c>
      <c r="H1035" s="524">
        <f>'[11]Depr Exp'!H1035</f>
        <v>245289.19</v>
      </c>
      <c r="I1035" s="523">
        <f>'[11]Depr Exp'!I1035</f>
        <v>42200709.869999997</v>
      </c>
      <c r="J1035" s="305">
        <f>'[11]Depr Exp'!J1035</f>
        <v>6.9699999999999998E-2</v>
      </c>
      <c r="K1035" s="373">
        <f>'[11]Depr Exp'!K1035</f>
        <v>245115.78982824998</v>
      </c>
      <c r="L1035" s="524">
        <f>'[11]Depr Exp'!L1035</f>
        <v>-173.4</v>
      </c>
      <c r="M1035" s="144"/>
      <c r="N1035" s="144"/>
    </row>
    <row r="1036" spans="1:14">
      <c r="A1036" s="144" t="str">
        <f>'[11]Depr Exp'!A1036</f>
        <v>E314 STM Turbogen, Colstrip 3</v>
      </c>
      <c r="B1036" s="144" t="str">
        <f>'[11]Depr Exp'!B1036</f>
        <v>E314 STM Turbogen, Colstrip 3-4</v>
      </c>
      <c r="C1036" s="144" t="str">
        <f>'[11]Depr Exp'!C1036</f>
        <v>403E</v>
      </c>
      <c r="D1036" s="144"/>
      <c r="E1036" s="282">
        <f>'[11]Depr Exp'!E1036</f>
        <v>43220</v>
      </c>
      <c r="F1036" s="523">
        <f>'[11]Depr Exp'!F1036</f>
        <v>42229760.280000001</v>
      </c>
      <c r="G1036" s="305">
        <f>'[11]Depr Exp'!G1036</f>
        <v>6.9699999999999998E-2</v>
      </c>
      <c r="H1036" s="524">
        <f>'[11]Depr Exp'!H1036</f>
        <v>245284.52</v>
      </c>
      <c r="I1036" s="523">
        <f>'[11]Depr Exp'!I1036</f>
        <v>42200709.869999997</v>
      </c>
      <c r="J1036" s="305">
        <f>'[11]Depr Exp'!J1036</f>
        <v>6.9699999999999998E-2</v>
      </c>
      <c r="K1036" s="373">
        <f>'[11]Depr Exp'!K1036</f>
        <v>245115.78982824998</v>
      </c>
      <c r="L1036" s="524">
        <f>'[11]Depr Exp'!L1036</f>
        <v>-168.73</v>
      </c>
      <c r="M1036" s="144"/>
      <c r="N1036" s="144"/>
    </row>
    <row r="1037" spans="1:14">
      <c r="A1037" s="144" t="str">
        <f>'[11]Depr Exp'!A1037</f>
        <v>E314 STM Turbogen, Colstrip 3</v>
      </c>
      <c r="B1037" s="144" t="str">
        <f>'[11]Depr Exp'!B1037</f>
        <v>E314 STM Turbogen, Colstrip 3-5</v>
      </c>
      <c r="C1037" s="144" t="str">
        <f>'[11]Depr Exp'!C1037</f>
        <v>403E</v>
      </c>
      <c r="D1037" s="144"/>
      <c r="E1037" s="282">
        <f>'[11]Depr Exp'!E1037</f>
        <v>43251</v>
      </c>
      <c r="F1037" s="523">
        <f>'[11]Depr Exp'!F1037</f>
        <v>42229760.280000001</v>
      </c>
      <c r="G1037" s="305">
        <f>'[11]Depr Exp'!G1037</f>
        <v>6.9699999999999998E-2</v>
      </c>
      <c r="H1037" s="524">
        <f>'[11]Depr Exp'!H1037</f>
        <v>245284.52</v>
      </c>
      <c r="I1037" s="523">
        <f>'[11]Depr Exp'!I1037</f>
        <v>42200709.869999997</v>
      </c>
      <c r="J1037" s="305">
        <f>'[11]Depr Exp'!J1037</f>
        <v>6.9699999999999998E-2</v>
      </c>
      <c r="K1037" s="373">
        <f>'[11]Depr Exp'!K1037</f>
        <v>245115.78982824998</v>
      </c>
      <c r="L1037" s="524">
        <f>'[11]Depr Exp'!L1037</f>
        <v>-168.73</v>
      </c>
      <c r="M1037" s="144"/>
      <c r="N1037" s="144"/>
    </row>
    <row r="1038" spans="1:14">
      <c r="A1038" s="144" t="str">
        <f>'[11]Depr Exp'!A1038</f>
        <v>E314 STM Turbogen, Colstrip 3</v>
      </c>
      <c r="B1038" s="144" t="str">
        <f>'[11]Depr Exp'!B1038</f>
        <v>E314 STM Turbogen, Colstrip 3-6</v>
      </c>
      <c r="C1038" s="144" t="str">
        <f>'[11]Depr Exp'!C1038</f>
        <v>403E</v>
      </c>
      <c r="D1038" s="144"/>
      <c r="E1038" s="282">
        <f>'[11]Depr Exp'!E1038</f>
        <v>43281</v>
      </c>
      <c r="F1038" s="523">
        <f>'[11]Depr Exp'!F1038</f>
        <v>42229760.280000001</v>
      </c>
      <c r="G1038" s="305">
        <f>'[11]Depr Exp'!G1038</f>
        <v>6.9699999999999998E-2</v>
      </c>
      <c r="H1038" s="524">
        <f>'[11]Depr Exp'!H1038</f>
        <v>245284.52</v>
      </c>
      <c r="I1038" s="523">
        <f>'[11]Depr Exp'!I1038</f>
        <v>42200709.869999997</v>
      </c>
      <c r="J1038" s="305">
        <f>'[11]Depr Exp'!J1038</f>
        <v>6.9699999999999998E-2</v>
      </c>
      <c r="K1038" s="373">
        <f>'[11]Depr Exp'!K1038</f>
        <v>245115.78982824998</v>
      </c>
      <c r="L1038" s="524">
        <f>'[11]Depr Exp'!L1038</f>
        <v>-168.73</v>
      </c>
      <c r="M1038" s="144"/>
      <c r="N1038" s="144"/>
    </row>
    <row r="1039" spans="1:14">
      <c r="A1039" s="144" t="str">
        <f>'[11]Depr Exp'!A1039</f>
        <v>E314 STM Turbogen, Colstrip 3</v>
      </c>
      <c r="B1039" s="144" t="str">
        <f>'[11]Depr Exp'!B1039</f>
        <v>E314 STM Turbogen, Colstrip 3-7</v>
      </c>
      <c r="C1039" s="144" t="str">
        <f>'[11]Depr Exp'!C1039</f>
        <v>403E</v>
      </c>
      <c r="D1039" s="144"/>
      <c r="E1039" s="282">
        <f>'[11]Depr Exp'!E1039</f>
        <v>43312</v>
      </c>
      <c r="F1039" s="523">
        <f>'[11]Depr Exp'!F1039</f>
        <v>42229760.280000001</v>
      </c>
      <c r="G1039" s="305">
        <f>'[11]Depr Exp'!G1039</f>
        <v>6.9699999999999998E-2</v>
      </c>
      <c r="H1039" s="524">
        <f>'[11]Depr Exp'!H1039</f>
        <v>245284.52</v>
      </c>
      <c r="I1039" s="523">
        <f>'[11]Depr Exp'!I1039</f>
        <v>42200709.869999997</v>
      </c>
      <c r="J1039" s="305">
        <f>'[11]Depr Exp'!J1039</f>
        <v>6.9699999999999998E-2</v>
      </c>
      <c r="K1039" s="373">
        <f>'[11]Depr Exp'!K1039</f>
        <v>245115.78982824998</v>
      </c>
      <c r="L1039" s="524">
        <f>'[11]Depr Exp'!L1039</f>
        <v>-168.73</v>
      </c>
      <c r="M1039" s="144"/>
      <c r="N1039" s="144"/>
    </row>
    <row r="1040" spans="1:14">
      <c r="A1040" s="144" t="str">
        <f>'[11]Depr Exp'!A1040</f>
        <v>E314 STM Turbogen, Colstrip 3</v>
      </c>
      <c r="B1040" s="144" t="str">
        <f>'[11]Depr Exp'!B1040</f>
        <v>E314 STM Turbogen, Colstrip 3-8</v>
      </c>
      <c r="C1040" s="144" t="str">
        <f>'[11]Depr Exp'!C1040</f>
        <v>403E</v>
      </c>
      <c r="D1040" s="144"/>
      <c r="E1040" s="282">
        <f>'[11]Depr Exp'!E1040</f>
        <v>43343</v>
      </c>
      <c r="F1040" s="523">
        <f>'[11]Depr Exp'!F1040</f>
        <v>42229760.280000001</v>
      </c>
      <c r="G1040" s="305">
        <f>'[11]Depr Exp'!G1040</f>
        <v>6.9699999999999998E-2</v>
      </c>
      <c r="H1040" s="524">
        <f>'[11]Depr Exp'!H1040</f>
        <v>245284.52</v>
      </c>
      <c r="I1040" s="523">
        <f>'[11]Depr Exp'!I1040</f>
        <v>42200709.869999997</v>
      </c>
      <c r="J1040" s="305">
        <f>'[11]Depr Exp'!J1040</f>
        <v>6.9699999999999998E-2</v>
      </c>
      <c r="K1040" s="373">
        <f>'[11]Depr Exp'!K1040</f>
        <v>245115.78982824998</v>
      </c>
      <c r="L1040" s="524">
        <f>'[11]Depr Exp'!L1040</f>
        <v>-168.73</v>
      </c>
      <c r="M1040" s="144"/>
      <c r="N1040" s="144"/>
    </row>
    <row r="1041" spans="1:14">
      <c r="A1041" s="144" t="str">
        <f>'[11]Depr Exp'!A1041</f>
        <v>E314 STM Turbogen, Colstrip 3</v>
      </c>
      <c r="B1041" s="144" t="str">
        <f>'[11]Depr Exp'!B1041</f>
        <v>E314 STM Turbogen, Colstrip 3-9</v>
      </c>
      <c r="C1041" s="144" t="str">
        <f>'[11]Depr Exp'!C1041</f>
        <v>403E</v>
      </c>
      <c r="D1041" s="144"/>
      <c r="E1041" s="282">
        <f>'[11]Depr Exp'!E1041</f>
        <v>43373</v>
      </c>
      <c r="F1041" s="523">
        <f>'[11]Depr Exp'!F1041</f>
        <v>42230578.159999996</v>
      </c>
      <c r="G1041" s="305">
        <f>'[11]Depr Exp'!G1041</f>
        <v>6.9699999999999998E-2</v>
      </c>
      <c r="H1041" s="524">
        <f>'[11]Depr Exp'!H1041</f>
        <v>245289.28</v>
      </c>
      <c r="I1041" s="523">
        <f>'[11]Depr Exp'!I1041</f>
        <v>42200709.869999997</v>
      </c>
      <c r="J1041" s="305">
        <f>'[11]Depr Exp'!J1041</f>
        <v>6.9699999999999998E-2</v>
      </c>
      <c r="K1041" s="373">
        <f>'[11]Depr Exp'!K1041</f>
        <v>245115.78982824998</v>
      </c>
      <c r="L1041" s="524">
        <f>'[11]Depr Exp'!L1041</f>
        <v>-173.49</v>
      </c>
      <c r="M1041" s="144"/>
      <c r="N1041" s="144"/>
    </row>
    <row r="1042" spans="1:14">
      <c r="A1042" s="144" t="str">
        <f>'[11]Depr Exp'!A1042</f>
        <v>E314 STM Turbogen, Colstrip 3</v>
      </c>
      <c r="B1042" s="144" t="str">
        <f>'[11]Depr Exp'!B1042</f>
        <v>E314 STM Turbogen, Colstrip 3-10</v>
      </c>
      <c r="C1042" s="144" t="str">
        <f>'[11]Depr Exp'!C1042</f>
        <v>403E</v>
      </c>
      <c r="D1042" s="144"/>
      <c r="E1042" s="282">
        <f>'[11]Depr Exp'!E1042</f>
        <v>43404</v>
      </c>
      <c r="F1042" s="523">
        <f>'[11]Depr Exp'!F1042</f>
        <v>42231396.039999999</v>
      </c>
      <c r="G1042" s="305">
        <f>'[11]Depr Exp'!G1042</f>
        <v>6.9699999999999998E-2</v>
      </c>
      <c r="H1042" s="524">
        <f>'[11]Depr Exp'!H1042</f>
        <v>245294.02</v>
      </c>
      <c r="I1042" s="523">
        <f>'[11]Depr Exp'!I1042</f>
        <v>42200709.869999997</v>
      </c>
      <c r="J1042" s="305">
        <f>'[11]Depr Exp'!J1042</f>
        <v>6.9699999999999998E-2</v>
      </c>
      <c r="K1042" s="373">
        <f>'[11]Depr Exp'!K1042</f>
        <v>245115.78982824998</v>
      </c>
      <c r="L1042" s="524">
        <f>'[11]Depr Exp'!L1042</f>
        <v>-178.23</v>
      </c>
      <c r="M1042" s="144"/>
      <c r="N1042" s="144"/>
    </row>
    <row r="1043" spans="1:14">
      <c r="A1043" s="144" t="str">
        <f>'[11]Depr Exp'!A1043</f>
        <v>E314 STM Turbogen, Colstrip 3</v>
      </c>
      <c r="B1043" s="144" t="str">
        <f>'[11]Depr Exp'!B1043</f>
        <v>E314 STM Turbogen, Colstrip 3-11</v>
      </c>
      <c r="C1043" s="144" t="str">
        <f>'[11]Depr Exp'!C1043</f>
        <v>403E</v>
      </c>
      <c r="D1043" s="144"/>
      <c r="E1043" s="282">
        <f>'[11]Depr Exp'!E1043</f>
        <v>43434</v>
      </c>
      <c r="F1043" s="523">
        <f>'[11]Depr Exp'!F1043</f>
        <v>42231396.039999999</v>
      </c>
      <c r="G1043" s="305">
        <f>'[11]Depr Exp'!G1043</f>
        <v>6.9699999999999998E-2</v>
      </c>
      <c r="H1043" s="524">
        <f>'[11]Depr Exp'!H1043</f>
        <v>245294.02</v>
      </c>
      <c r="I1043" s="523">
        <f>'[11]Depr Exp'!I1043</f>
        <v>42200709.869999997</v>
      </c>
      <c r="J1043" s="305">
        <f>'[11]Depr Exp'!J1043</f>
        <v>6.9699999999999998E-2</v>
      </c>
      <c r="K1043" s="373">
        <f>'[11]Depr Exp'!K1043</f>
        <v>245115.78982824998</v>
      </c>
      <c r="L1043" s="524">
        <f>'[11]Depr Exp'!L1043</f>
        <v>-178.23</v>
      </c>
      <c r="M1043" s="144"/>
      <c r="N1043" s="144"/>
    </row>
    <row r="1044" spans="1:14">
      <c r="A1044" s="144" t="str">
        <f>'[11]Depr Exp'!A1044</f>
        <v>E314 STM Turbogen, Colstrip 3</v>
      </c>
      <c r="B1044" s="144" t="str">
        <f>'[11]Depr Exp'!B1044</f>
        <v>E314 STM Turbogen, Colstrip 3-12</v>
      </c>
      <c r="C1044" s="144" t="str">
        <f>'[11]Depr Exp'!C1044</f>
        <v>403E</v>
      </c>
      <c r="D1044" s="144"/>
      <c r="E1044" s="282">
        <f>'[11]Depr Exp'!E1044</f>
        <v>43465</v>
      </c>
      <c r="F1044" s="523">
        <f>'[11]Depr Exp'!F1044</f>
        <v>42200709.869999997</v>
      </c>
      <c r="G1044" s="305">
        <f>'[11]Depr Exp'!G1044</f>
        <v>6.9699999999999998E-2</v>
      </c>
      <c r="H1044" s="524">
        <f>'[11]Depr Exp'!H1044</f>
        <v>245115.79</v>
      </c>
      <c r="I1044" s="523">
        <f>'[11]Depr Exp'!I1044</f>
        <v>42200709.869999997</v>
      </c>
      <c r="J1044" s="305">
        <f>'[11]Depr Exp'!J1044</f>
        <v>6.9699999999999998E-2</v>
      </c>
      <c r="K1044" s="373">
        <f>'[11]Depr Exp'!K1044</f>
        <v>245115.78982824998</v>
      </c>
      <c r="L1044" s="524">
        <f>'[11]Depr Exp'!L1044</f>
        <v>0</v>
      </c>
      <c r="M1044" s="144"/>
      <c r="N1044" s="144"/>
    </row>
    <row r="1045" spans="1:14" ht="15.75" thickBot="1">
      <c r="A1045" s="159" t="str">
        <f>'[11]Depr Exp'!A1045</f>
        <v>E314 STM Turbogen, Colstrip 3 Total</v>
      </c>
      <c r="B1045" s="144">
        <f>'[11]Depr Exp'!B1045</f>
        <v>0</v>
      </c>
      <c r="C1045" s="502" t="str">
        <f>'[11]Depr Exp'!C1045</f>
        <v>ESTM</v>
      </c>
      <c r="D1045" s="144"/>
      <c r="E1045" s="281" t="str">
        <f>'[11]Depr Exp'!E1045</f>
        <v>Total</v>
      </c>
      <c r="F1045" s="141">
        <f>'[11]Depr Exp'!F1045</f>
        <v>0</v>
      </c>
      <c r="G1045" s="252">
        <f>'[11]Depr Exp'!G1045</f>
        <v>0</v>
      </c>
      <c r="H1045" s="522">
        <f>'[11]Depr Exp'!H1045</f>
        <v>2950676.65</v>
      </c>
      <c r="I1045" s="141">
        <f>'[11]Depr Exp'!I1045</f>
        <v>0</v>
      </c>
      <c r="J1045" s="252">
        <f>'[11]Depr Exp'!J1045</f>
        <v>0</v>
      </c>
      <c r="K1045" s="522">
        <f>'[11]Depr Exp'!K1045</f>
        <v>2941389.4779390004</v>
      </c>
      <c r="L1045" s="522">
        <f>'[11]Depr Exp'!L1045</f>
        <v>-9287.17</v>
      </c>
      <c r="M1045" s="144"/>
      <c r="N1045" s="144"/>
    </row>
    <row r="1046" spans="1:14" ht="13.5" thickTop="1">
      <c r="A1046" s="144" t="str">
        <f>'[11]Depr Exp'!A1046</f>
        <v>E314 STM Turbogen, Colstrip 4</v>
      </c>
      <c r="B1046" s="144" t="str">
        <f>'[11]Depr Exp'!B1046</f>
        <v>E314 STM Turbogen, Colstrip 4-1</v>
      </c>
      <c r="C1046" s="144" t="str">
        <f>'[11]Depr Exp'!C1046</f>
        <v>403E</v>
      </c>
      <c r="D1046" s="144"/>
      <c r="E1046" s="282">
        <f>'[11]Depr Exp'!E1046</f>
        <v>43131</v>
      </c>
      <c r="F1046" s="523">
        <f>'[11]Depr Exp'!F1046</f>
        <v>39080271.990000002</v>
      </c>
      <c r="G1046" s="305">
        <f>'[11]Depr Exp'!G1046</f>
        <v>6.6000000000000003E-2</v>
      </c>
      <c r="H1046" s="524">
        <f>'[11]Depr Exp'!H1046</f>
        <v>214941.49</v>
      </c>
      <c r="I1046" s="523">
        <f>'[11]Depr Exp'!I1046</f>
        <v>39872471.740000002</v>
      </c>
      <c r="J1046" s="305">
        <f>'[11]Depr Exp'!J1046</f>
        <v>6.6000000000000003E-2</v>
      </c>
      <c r="K1046" s="373">
        <f>'[11]Depr Exp'!K1046</f>
        <v>219298.59457000004</v>
      </c>
      <c r="L1046" s="524">
        <f>'[11]Depr Exp'!L1046</f>
        <v>4357.1000000000004</v>
      </c>
      <c r="M1046" s="144"/>
      <c r="N1046" s="144"/>
    </row>
    <row r="1047" spans="1:14">
      <c r="A1047" s="144" t="str">
        <f>'[11]Depr Exp'!A1047</f>
        <v>E314 STM Turbogen, Colstrip 4</v>
      </c>
      <c r="B1047" s="144" t="str">
        <f>'[11]Depr Exp'!B1047</f>
        <v>E314 STM Turbogen, Colstrip 4-2</v>
      </c>
      <c r="C1047" s="144" t="str">
        <f>'[11]Depr Exp'!C1047</f>
        <v>403E</v>
      </c>
      <c r="D1047" s="144"/>
      <c r="E1047" s="282">
        <f>'[11]Depr Exp'!E1047</f>
        <v>43159</v>
      </c>
      <c r="F1047" s="523">
        <f>'[11]Depr Exp'!F1047</f>
        <v>39094196.390000001</v>
      </c>
      <c r="G1047" s="305">
        <f>'[11]Depr Exp'!G1047</f>
        <v>6.6000000000000003E-2</v>
      </c>
      <c r="H1047" s="524">
        <f>'[11]Depr Exp'!H1047</f>
        <v>215018.08000000002</v>
      </c>
      <c r="I1047" s="523">
        <f>'[11]Depr Exp'!I1047</f>
        <v>39872471.740000002</v>
      </c>
      <c r="J1047" s="305">
        <f>'[11]Depr Exp'!J1047</f>
        <v>6.6000000000000003E-2</v>
      </c>
      <c r="K1047" s="373">
        <f>'[11]Depr Exp'!K1047</f>
        <v>219298.59457000004</v>
      </c>
      <c r="L1047" s="524">
        <f>'[11]Depr Exp'!L1047</f>
        <v>4280.51</v>
      </c>
      <c r="M1047" s="144"/>
      <c r="N1047" s="144"/>
    </row>
    <row r="1048" spans="1:14">
      <c r="A1048" s="144" t="str">
        <f>'[11]Depr Exp'!A1048</f>
        <v>E314 STM Turbogen, Colstrip 4</v>
      </c>
      <c r="B1048" s="144" t="str">
        <f>'[11]Depr Exp'!B1048</f>
        <v>E314 STM Turbogen, Colstrip 4-3</v>
      </c>
      <c r="C1048" s="144" t="str">
        <f>'[11]Depr Exp'!C1048</f>
        <v>403E</v>
      </c>
      <c r="D1048" s="144"/>
      <c r="E1048" s="282">
        <f>'[11]Depr Exp'!E1048</f>
        <v>43190</v>
      </c>
      <c r="F1048" s="523">
        <f>'[11]Depr Exp'!F1048</f>
        <v>39445290.140000001</v>
      </c>
      <c r="G1048" s="305">
        <f>'[11]Depr Exp'!G1048</f>
        <v>6.6000000000000003E-2</v>
      </c>
      <c r="H1048" s="524">
        <f>'[11]Depr Exp'!H1048</f>
        <v>216949.1</v>
      </c>
      <c r="I1048" s="523">
        <f>'[11]Depr Exp'!I1048</f>
        <v>39872471.740000002</v>
      </c>
      <c r="J1048" s="305">
        <f>'[11]Depr Exp'!J1048</f>
        <v>6.6000000000000003E-2</v>
      </c>
      <c r="K1048" s="373">
        <f>'[11]Depr Exp'!K1048</f>
        <v>219298.59457000004</v>
      </c>
      <c r="L1048" s="524">
        <f>'[11]Depr Exp'!L1048</f>
        <v>2349.4899999999998</v>
      </c>
      <c r="M1048" s="144"/>
      <c r="N1048" s="144"/>
    </row>
    <row r="1049" spans="1:14">
      <c r="A1049" s="144" t="str">
        <f>'[11]Depr Exp'!A1049</f>
        <v>E314 STM Turbogen, Colstrip 4</v>
      </c>
      <c r="B1049" s="144" t="str">
        <f>'[11]Depr Exp'!B1049</f>
        <v>E314 STM Turbogen, Colstrip 4-4</v>
      </c>
      <c r="C1049" s="144" t="str">
        <f>'[11]Depr Exp'!C1049</f>
        <v>403E</v>
      </c>
      <c r="D1049" s="144"/>
      <c r="E1049" s="282">
        <f>'[11]Depr Exp'!E1049</f>
        <v>43220</v>
      </c>
      <c r="F1049" s="523">
        <f>'[11]Depr Exp'!F1049</f>
        <v>39792194.880000003</v>
      </c>
      <c r="G1049" s="305">
        <f>'[11]Depr Exp'!G1049</f>
        <v>6.6000000000000003E-2</v>
      </c>
      <c r="H1049" s="524">
        <f>'[11]Depr Exp'!H1049</f>
        <v>218857.06999999998</v>
      </c>
      <c r="I1049" s="523">
        <f>'[11]Depr Exp'!I1049</f>
        <v>39872471.740000002</v>
      </c>
      <c r="J1049" s="305">
        <f>'[11]Depr Exp'!J1049</f>
        <v>6.6000000000000003E-2</v>
      </c>
      <c r="K1049" s="373">
        <f>'[11]Depr Exp'!K1049</f>
        <v>219298.59457000004</v>
      </c>
      <c r="L1049" s="524">
        <f>'[11]Depr Exp'!L1049</f>
        <v>441.52</v>
      </c>
      <c r="M1049" s="144"/>
      <c r="N1049" s="144"/>
    </row>
    <row r="1050" spans="1:14">
      <c r="A1050" s="144" t="str">
        <f>'[11]Depr Exp'!A1050</f>
        <v>E314 STM Turbogen, Colstrip 4</v>
      </c>
      <c r="B1050" s="144" t="str">
        <f>'[11]Depr Exp'!B1050</f>
        <v>E314 STM Turbogen, Colstrip 4-5</v>
      </c>
      <c r="C1050" s="144" t="str">
        <f>'[11]Depr Exp'!C1050</f>
        <v>403E</v>
      </c>
      <c r="D1050" s="144"/>
      <c r="E1050" s="282">
        <f>'[11]Depr Exp'!E1050</f>
        <v>43251</v>
      </c>
      <c r="F1050" s="523">
        <f>'[11]Depr Exp'!F1050</f>
        <v>39788005.859999999</v>
      </c>
      <c r="G1050" s="305">
        <f>'[11]Depr Exp'!G1050</f>
        <v>6.6000000000000003E-2</v>
      </c>
      <c r="H1050" s="524">
        <f>'[11]Depr Exp'!H1050</f>
        <v>218834.03</v>
      </c>
      <c r="I1050" s="523">
        <f>'[11]Depr Exp'!I1050</f>
        <v>39872471.740000002</v>
      </c>
      <c r="J1050" s="305">
        <f>'[11]Depr Exp'!J1050</f>
        <v>6.6000000000000003E-2</v>
      </c>
      <c r="K1050" s="373">
        <f>'[11]Depr Exp'!K1050</f>
        <v>219298.59457000004</v>
      </c>
      <c r="L1050" s="524">
        <f>'[11]Depr Exp'!L1050</f>
        <v>464.56</v>
      </c>
      <c r="M1050" s="144"/>
      <c r="N1050" s="144"/>
    </row>
    <row r="1051" spans="1:14">
      <c r="A1051" s="144" t="str">
        <f>'[11]Depr Exp'!A1051</f>
        <v>E314 STM Turbogen, Colstrip 4</v>
      </c>
      <c r="B1051" s="144" t="str">
        <f>'[11]Depr Exp'!B1051</f>
        <v>E314 STM Turbogen, Colstrip 4-6</v>
      </c>
      <c r="C1051" s="144" t="str">
        <f>'[11]Depr Exp'!C1051</f>
        <v>403E</v>
      </c>
      <c r="D1051" s="144"/>
      <c r="E1051" s="282">
        <f>'[11]Depr Exp'!E1051</f>
        <v>43281</v>
      </c>
      <c r="F1051" s="523">
        <f>'[11]Depr Exp'!F1051</f>
        <v>39788005.859999999</v>
      </c>
      <c r="G1051" s="305">
        <f>'[11]Depr Exp'!G1051</f>
        <v>6.6000000000000003E-2</v>
      </c>
      <c r="H1051" s="524">
        <f>'[11]Depr Exp'!H1051</f>
        <v>218834.03</v>
      </c>
      <c r="I1051" s="523">
        <f>'[11]Depr Exp'!I1051</f>
        <v>39872471.740000002</v>
      </c>
      <c r="J1051" s="305">
        <f>'[11]Depr Exp'!J1051</f>
        <v>6.6000000000000003E-2</v>
      </c>
      <c r="K1051" s="373">
        <f>'[11]Depr Exp'!K1051</f>
        <v>219298.59457000004</v>
      </c>
      <c r="L1051" s="524">
        <f>'[11]Depr Exp'!L1051</f>
        <v>464.56</v>
      </c>
      <c r="M1051" s="144"/>
      <c r="N1051" s="144"/>
    </row>
    <row r="1052" spans="1:14">
      <c r="A1052" s="144" t="str">
        <f>'[11]Depr Exp'!A1052</f>
        <v>E314 STM Turbogen, Colstrip 4</v>
      </c>
      <c r="B1052" s="144" t="str">
        <f>'[11]Depr Exp'!B1052</f>
        <v>E314 STM Turbogen, Colstrip 4-7</v>
      </c>
      <c r="C1052" s="144" t="str">
        <f>'[11]Depr Exp'!C1052</f>
        <v>403E</v>
      </c>
      <c r="D1052" s="144"/>
      <c r="E1052" s="282">
        <f>'[11]Depr Exp'!E1052</f>
        <v>43312</v>
      </c>
      <c r="F1052" s="523">
        <f>'[11]Depr Exp'!F1052</f>
        <v>39788005.859999999</v>
      </c>
      <c r="G1052" s="305">
        <f>'[11]Depr Exp'!G1052</f>
        <v>6.6000000000000003E-2</v>
      </c>
      <c r="H1052" s="524">
        <f>'[11]Depr Exp'!H1052</f>
        <v>218834.03</v>
      </c>
      <c r="I1052" s="523">
        <f>'[11]Depr Exp'!I1052</f>
        <v>39872471.740000002</v>
      </c>
      <c r="J1052" s="305">
        <f>'[11]Depr Exp'!J1052</f>
        <v>6.6000000000000003E-2</v>
      </c>
      <c r="K1052" s="373">
        <f>'[11]Depr Exp'!K1052</f>
        <v>219298.59457000004</v>
      </c>
      <c r="L1052" s="524">
        <f>'[11]Depr Exp'!L1052</f>
        <v>464.56</v>
      </c>
      <c r="M1052" s="144"/>
      <c r="N1052" s="144"/>
    </row>
    <row r="1053" spans="1:14">
      <c r="A1053" s="144" t="str">
        <f>'[11]Depr Exp'!A1053</f>
        <v>E314 STM Turbogen, Colstrip 4</v>
      </c>
      <c r="B1053" s="144" t="str">
        <f>'[11]Depr Exp'!B1053</f>
        <v>E314 STM Turbogen, Colstrip 4-8</v>
      </c>
      <c r="C1053" s="144" t="str">
        <f>'[11]Depr Exp'!C1053</f>
        <v>403E</v>
      </c>
      <c r="D1053" s="144"/>
      <c r="E1053" s="282">
        <f>'[11]Depr Exp'!E1053</f>
        <v>43343</v>
      </c>
      <c r="F1053" s="523">
        <f>'[11]Depr Exp'!F1053</f>
        <v>39788005.859999999</v>
      </c>
      <c r="G1053" s="305">
        <f>'[11]Depr Exp'!G1053</f>
        <v>6.6000000000000003E-2</v>
      </c>
      <c r="H1053" s="524">
        <f>'[11]Depr Exp'!H1053</f>
        <v>218834.03</v>
      </c>
      <c r="I1053" s="523">
        <f>'[11]Depr Exp'!I1053</f>
        <v>39872471.740000002</v>
      </c>
      <c r="J1053" s="305">
        <f>'[11]Depr Exp'!J1053</f>
        <v>6.6000000000000003E-2</v>
      </c>
      <c r="K1053" s="373">
        <f>'[11]Depr Exp'!K1053</f>
        <v>219298.59457000004</v>
      </c>
      <c r="L1053" s="524">
        <f>'[11]Depr Exp'!L1053</f>
        <v>464.56</v>
      </c>
      <c r="M1053" s="144"/>
      <c r="N1053" s="144"/>
    </row>
    <row r="1054" spans="1:14">
      <c r="A1054" s="144" t="str">
        <f>'[11]Depr Exp'!A1054</f>
        <v>E314 STM Turbogen, Colstrip 4</v>
      </c>
      <c r="B1054" s="144" t="str">
        <f>'[11]Depr Exp'!B1054</f>
        <v>E314 STM Turbogen, Colstrip 4-9</v>
      </c>
      <c r="C1054" s="144" t="str">
        <f>'[11]Depr Exp'!C1054</f>
        <v>403E</v>
      </c>
      <c r="D1054" s="144"/>
      <c r="E1054" s="282">
        <f>'[11]Depr Exp'!E1054</f>
        <v>43373</v>
      </c>
      <c r="F1054" s="523">
        <f>'[11]Depr Exp'!F1054</f>
        <v>39788823.740000002</v>
      </c>
      <c r="G1054" s="305">
        <f>'[11]Depr Exp'!G1054</f>
        <v>6.6000000000000003E-2</v>
      </c>
      <c r="H1054" s="524">
        <f>'[11]Depr Exp'!H1054</f>
        <v>218838.53</v>
      </c>
      <c r="I1054" s="523">
        <f>'[11]Depr Exp'!I1054</f>
        <v>39872471.740000002</v>
      </c>
      <c r="J1054" s="305">
        <f>'[11]Depr Exp'!J1054</f>
        <v>6.6000000000000003E-2</v>
      </c>
      <c r="K1054" s="373">
        <f>'[11]Depr Exp'!K1054</f>
        <v>219298.59457000004</v>
      </c>
      <c r="L1054" s="524">
        <f>'[11]Depr Exp'!L1054</f>
        <v>460.06</v>
      </c>
      <c r="M1054" s="144"/>
      <c r="N1054" s="144"/>
    </row>
    <row r="1055" spans="1:14">
      <c r="A1055" s="144" t="str">
        <f>'[11]Depr Exp'!A1055</f>
        <v>E314 STM Turbogen, Colstrip 4</v>
      </c>
      <c r="B1055" s="144" t="str">
        <f>'[11]Depr Exp'!B1055</f>
        <v>E314 STM Turbogen, Colstrip 4-10</v>
      </c>
      <c r="C1055" s="144" t="str">
        <f>'[11]Depr Exp'!C1055</f>
        <v>403E</v>
      </c>
      <c r="D1055" s="144"/>
      <c r="E1055" s="282">
        <f>'[11]Depr Exp'!E1055</f>
        <v>43404</v>
      </c>
      <c r="F1055" s="523">
        <f>'[11]Depr Exp'!F1055</f>
        <v>39789111.710000001</v>
      </c>
      <c r="G1055" s="305">
        <f>'[11]Depr Exp'!G1055</f>
        <v>6.6000000000000003E-2</v>
      </c>
      <c r="H1055" s="524">
        <f>'[11]Depr Exp'!H1055</f>
        <v>218840.11000000002</v>
      </c>
      <c r="I1055" s="523">
        <f>'[11]Depr Exp'!I1055</f>
        <v>39872471.740000002</v>
      </c>
      <c r="J1055" s="305">
        <f>'[11]Depr Exp'!J1055</f>
        <v>6.6000000000000003E-2</v>
      </c>
      <c r="K1055" s="373">
        <f>'[11]Depr Exp'!K1055</f>
        <v>219298.59457000004</v>
      </c>
      <c r="L1055" s="524">
        <f>'[11]Depr Exp'!L1055</f>
        <v>458.48</v>
      </c>
      <c r="M1055" s="144"/>
      <c r="N1055" s="144"/>
    </row>
    <row r="1056" spans="1:14">
      <c r="A1056" s="144" t="str">
        <f>'[11]Depr Exp'!A1056</f>
        <v>E314 STM Turbogen, Colstrip 4</v>
      </c>
      <c r="B1056" s="144" t="str">
        <f>'[11]Depr Exp'!B1056</f>
        <v>E314 STM Turbogen, Colstrip 4-11</v>
      </c>
      <c r="C1056" s="144" t="str">
        <f>'[11]Depr Exp'!C1056</f>
        <v>403E</v>
      </c>
      <c r="D1056" s="144"/>
      <c r="E1056" s="282">
        <f>'[11]Depr Exp'!E1056</f>
        <v>43434</v>
      </c>
      <c r="F1056" s="523">
        <f>'[11]Depr Exp'!F1056</f>
        <v>39788581.789999999</v>
      </c>
      <c r="G1056" s="305">
        <f>'[11]Depr Exp'!G1056</f>
        <v>6.6000000000000003E-2</v>
      </c>
      <c r="H1056" s="524">
        <f>'[11]Depr Exp'!H1056</f>
        <v>218837.2</v>
      </c>
      <c r="I1056" s="523">
        <f>'[11]Depr Exp'!I1056</f>
        <v>39872471.740000002</v>
      </c>
      <c r="J1056" s="305">
        <f>'[11]Depr Exp'!J1056</f>
        <v>6.6000000000000003E-2</v>
      </c>
      <c r="K1056" s="373">
        <f>'[11]Depr Exp'!K1056</f>
        <v>219298.59457000004</v>
      </c>
      <c r="L1056" s="524">
        <f>'[11]Depr Exp'!L1056</f>
        <v>461.39</v>
      </c>
      <c r="M1056" s="144"/>
      <c r="N1056" s="144"/>
    </row>
    <row r="1057" spans="1:14">
      <c r="A1057" s="144" t="str">
        <f>'[11]Depr Exp'!A1057</f>
        <v>E314 STM Turbogen, Colstrip 4</v>
      </c>
      <c r="B1057" s="144" t="str">
        <f>'[11]Depr Exp'!B1057</f>
        <v>E314 STM Turbogen, Colstrip 4-12</v>
      </c>
      <c r="C1057" s="144" t="str">
        <f>'[11]Depr Exp'!C1057</f>
        <v>403E</v>
      </c>
      <c r="D1057" s="144"/>
      <c r="E1057" s="282">
        <f>'[11]Depr Exp'!E1057</f>
        <v>43465</v>
      </c>
      <c r="F1057" s="523">
        <f>'[11]Depr Exp'!F1057</f>
        <v>39872471.740000002</v>
      </c>
      <c r="G1057" s="305">
        <f>'[11]Depr Exp'!G1057</f>
        <v>6.6000000000000003E-2</v>
      </c>
      <c r="H1057" s="524">
        <f>'[11]Depr Exp'!H1057</f>
        <v>219298.59000000003</v>
      </c>
      <c r="I1057" s="523">
        <f>'[11]Depr Exp'!I1057</f>
        <v>39872471.740000002</v>
      </c>
      <c r="J1057" s="305">
        <f>'[11]Depr Exp'!J1057</f>
        <v>6.6000000000000003E-2</v>
      </c>
      <c r="K1057" s="373">
        <f>'[11]Depr Exp'!K1057</f>
        <v>219298.59457000004</v>
      </c>
      <c r="L1057" s="524">
        <f>'[11]Depr Exp'!L1057</f>
        <v>0</v>
      </c>
      <c r="M1057" s="144"/>
      <c r="N1057" s="144"/>
    </row>
    <row r="1058" spans="1:14" ht="15.75" thickBot="1">
      <c r="A1058" s="159" t="str">
        <f>'[11]Depr Exp'!A1058</f>
        <v>E314 STM Turbogen, Colstrip 4 Total</v>
      </c>
      <c r="B1058" s="144">
        <f>'[11]Depr Exp'!B1058</f>
        <v>0</v>
      </c>
      <c r="C1058" s="502" t="str">
        <f>'[11]Depr Exp'!C1058</f>
        <v>ESTM</v>
      </c>
      <c r="D1058" s="144"/>
      <c r="E1058" s="281" t="str">
        <f>'[11]Depr Exp'!E1058</f>
        <v>Total</v>
      </c>
      <c r="F1058" s="141">
        <f>'[11]Depr Exp'!F1058</f>
        <v>0</v>
      </c>
      <c r="G1058" s="252">
        <f>'[11]Depr Exp'!G1058</f>
        <v>0</v>
      </c>
      <c r="H1058" s="522">
        <f>'[11]Depr Exp'!H1058</f>
        <v>2616916.29</v>
      </c>
      <c r="I1058" s="141">
        <f>'[11]Depr Exp'!I1058</f>
        <v>0</v>
      </c>
      <c r="J1058" s="252">
        <f>'[11]Depr Exp'!J1058</f>
        <v>0</v>
      </c>
      <c r="K1058" s="522">
        <f>'[11]Depr Exp'!K1058</f>
        <v>2631583.1348400004</v>
      </c>
      <c r="L1058" s="522">
        <f>'[11]Depr Exp'!L1058</f>
        <v>14666.84</v>
      </c>
      <c r="M1058" s="144"/>
      <c r="N1058" s="144"/>
    </row>
    <row r="1059" spans="1:14" ht="13.5" thickTop="1">
      <c r="A1059" s="144" t="str">
        <f>'[11]Depr Exp'!A1059</f>
        <v>E314 STM Turbogen, Encogen</v>
      </c>
      <c r="B1059" s="144" t="str">
        <f>'[11]Depr Exp'!B1059</f>
        <v>E314 STM Turbogen, Encogen-1</v>
      </c>
      <c r="C1059" s="144" t="str">
        <f>'[11]Depr Exp'!C1059</f>
        <v>403E</v>
      </c>
      <c r="D1059" s="144"/>
      <c r="E1059" s="282">
        <f>'[11]Depr Exp'!E1059</f>
        <v>43131</v>
      </c>
      <c r="F1059" s="523">
        <f>'[11]Depr Exp'!F1059</f>
        <v>20710885.199999999</v>
      </c>
      <c r="G1059" s="305">
        <f>'[11]Depr Exp'!G1059</f>
        <v>1.4999999999999999E-2</v>
      </c>
      <c r="H1059" s="524">
        <f>'[11]Depr Exp'!H1059</f>
        <v>25888.600000000002</v>
      </c>
      <c r="I1059" s="523">
        <f>'[11]Depr Exp'!I1059</f>
        <v>21847024.399999999</v>
      </c>
      <c r="J1059" s="305">
        <f>'[11]Depr Exp'!J1059</f>
        <v>1.4999999999999999E-2</v>
      </c>
      <c r="K1059" s="373">
        <f>'[11]Depr Exp'!K1059</f>
        <v>27308.780499999997</v>
      </c>
      <c r="L1059" s="524">
        <f>'[11]Depr Exp'!L1059</f>
        <v>1420.18</v>
      </c>
      <c r="M1059" s="144"/>
      <c r="N1059" s="144"/>
    </row>
    <row r="1060" spans="1:14">
      <c r="A1060" s="144" t="str">
        <f>'[11]Depr Exp'!A1060</f>
        <v>E314 STM Turbogen, Encogen</v>
      </c>
      <c r="B1060" s="144" t="str">
        <f>'[11]Depr Exp'!B1060</f>
        <v>E314 STM Turbogen, Encogen-2</v>
      </c>
      <c r="C1060" s="144" t="str">
        <f>'[11]Depr Exp'!C1060</f>
        <v>403E</v>
      </c>
      <c r="D1060" s="144"/>
      <c r="E1060" s="282">
        <f>'[11]Depr Exp'!E1060</f>
        <v>43159</v>
      </c>
      <c r="F1060" s="523">
        <f>'[11]Depr Exp'!F1060</f>
        <v>20710885.199999999</v>
      </c>
      <c r="G1060" s="305">
        <f>'[11]Depr Exp'!G1060</f>
        <v>1.4999999999999999E-2</v>
      </c>
      <c r="H1060" s="524">
        <f>'[11]Depr Exp'!H1060</f>
        <v>25888.600000000002</v>
      </c>
      <c r="I1060" s="523">
        <f>'[11]Depr Exp'!I1060</f>
        <v>21847024.399999999</v>
      </c>
      <c r="J1060" s="305">
        <f>'[11]Depr Exp'!J1060</f>
        <v>1.4999999999999999E-2</v>
      </c>
      <c r="K1060" s="373">
        <f>'[11]Depr Exp'!K1060</f>
        <v>27308.780499999997</v>
      </c>
      <c r="L1060" s="524">
        <f>'[11]Depr Exp'!L1060</f>
        <v>1420.18</v>
      </c>
      <c r="M1060" s="144"/>
      <c r="N1060" s="144"/>
    </row>
    <row r="1061" spans="1:14">
      <c r="A1061" s="144" t="str">
        <f>'[11]Depr Exp'!A1061</f>
        <v>E314 STM Turbogen, Encogen</v>
      </c>
      <c r="B1061" s="144" t="str">
        <f>'[11]Depr Exp'!B1061</f>
        <v>E314 STM Turbogen, Encogen-3</v>
      </c>
      <c r="C1061" s="144" t="str">
        <f>'[11]Depr Exp'!C1061</f>
        <v>403E</v>
      </c>
      <c r="D1061" s="144"/>
      <c r="E1061" s="282">
        <f>'[11]Depr Exp'!E1061</f>
        <v>43190</v>
      </c>
      <c r="F1061" s="523">
        <f>'[11]Depr Exp'!F1061</f>
        <v>20710885.199999999</v>
      </c>
      <c r="G1061" s="305">
        <f>'[11]Depr Exp'!G1061</f>
        <v>1.4999999999999999E-2</v>
      </c>
      <c r="H1061" s="524">
        <f>'[11]Depr Exp'!H1061</f>
        <v>25888.600000000002</v>
      </c>
      <c r="I1061" s="523">
        <f>'[11]Depr Exp'!I1061</f>
        <v>21847024.399999999</v>
      </c>
      <c r="J1061" s="305">
        <f>'[11]Depr Exp'!J1061</f>
        <v>1.4999999999999999E-2</v>
      </c>
      <c r="K1061" s="373">
        <f>'[11]Depr Exp'!K1061</f>
        <v>27308.780499999997</v>
      </c>
      <c r="L1061" s="524">
        <f>'[11]Depr Exp'!L1061</f>
        <v>1420.18</v>
      </c>
      <c r="M1061" s="144"/>
      <c r="N1061" s="144"/>
    </row>
    <row r="1062" spans="1:14">
      <c r="A1062" s="144" t="str">
        <f>'[11]Depr Exp'!A1062</f>
        <v>E314 STM Turbogen, Encogen</v>
      </c>
      <c r="B1062" s="144" t="str">
        <f>'[11]Depr Exp'!B1062</f>
        <v>E314 STM Turbogen, Encogen-4</v>
      </c>
      <c r="C1062" s="144" t="str">
        <f>'[11]Depr Exp'!C1062</f>
        <v>403E</v>
      </c>
      <c r="D1062" s="144"/>
      <c r="E1062" s="282">
        <f>'[11]Depr Exp'!E1062</f>
        <v>43220</v>
      </c>
      <c r="F1062" s="523">
        <f>'[11]Depr Exp'!F1062</f>
        <v>20710885.199999999</v>
      </c>
      <c r="G1062" s="305">
        <f>'[11]Depr Exp'!G1062</f>
        <v>1.4999999999999999E-2</v>
      </c>
      <c r="H1062" s="524">
        <f>'[11]Depr Exp'!H1062</f>
        <v>25888.600000000002</v>
      </c>
      <c r="I1062" s="523">
        <f>'[11]Depr Exp'!I1062</f>
        <v>21847024.399999999</v>
      </c>
      <c r="J1062" s="305">
        <f>'[11]Depr Exp'!J1062</f>
        <v>1.4999999999999999E-2</v>
      </c>
      <c r="K1062" s="373">
        <f>'[11]Depr Exp'!K1062</f>
        <v>27308.780499999997</v>
      </c>
      <c r="L1062" s="524">
        <f>'[11]Depr Exp'!L1062</f>
        <v>1420.18</v>
      </c>
      <c r="M1062" s="144"/>
      <c r="N1062" s="144"/>
    </row>
    <row r="1063" spans="1:14">
      <c r="A1063" s="144" t="str">
        <f>'[11]Depr Exp'!A1063</f>
        <v>E314 STM Turbogen, Encogen</v>
      </c>
      <c r="B1063" s="144" t="str">
        <f>'[11]Depr Exp'!B1063</f>
        <v>E314 STM Turbogen, Encogen-5</v>
      </c>
      <c r="C1063" s="144" t="str">
        <f>'[11]Depr Exp'!C1063</f>
        <v>403E</v>
      </c>
      <c r="D1063" s="144"/>
      <c r="E1063" s="282">
        <f>'[11]Depr Exp'!E1063</f>
        <v>43251</v>
      </c>
      <c r="F1063" s="523">
        <f>'[11]Depr Exp'!F1063</f>
        <v>20710885.199999999</v>
      </c>
      <c r="G1063" s="305">
        <f>'[11]Depr Exp'!G1063</f>
        <v>1.4999999999999999E-2</v>
      </c>
      <c r="H1063" s="524">
        <f>'[11]Depr Exp'!H1063</f>
        <v>25888.600000000002</v>
      </c>
      <c r="I1063" s="523">
        <f>'[11]Depr Exp'!I1063</f>
        <v>21847024.399999999</v>
      </c>
      <c r="J1063" s="305">
        <f>'[11]Depr Exp'!J1063</f>
        <v>1.4999999999999999E-2</v>
      </c>
      <c r="K1063" s="373">
        <f>'[11]Depr Exp'!K1063</f>
        <v>27308.780499999997</v>
      </c>
      <c r="L1063" s="524">
        <f>'[11]Depr Exp'!L1063</f>
        <v>1420.18</v>
      </c>
      <c r="M1063" s="144"/>
      <c r="N1063" s="144"/>
    </row>
    <row r="1064" spans="1:14">
      <c r="A1064" s="144" t="str">
        <f>'[11]Depr Exp'!A1064</f>
        <v>E314 STM Turbogen, Encogen</v>
      </c>
      <c r="B1064" s="144" t="str">
        <f>'[11]Depr Exp'!B1064</f>
        <v>E314 STM Turbogen, Encogen-6</v>
      </c>
      <c r="C1064" s="144" t="str">
        <f>'[11]Depr Exp'!C1064</f>
        <v>403E</v>
      </c>
      <c r="D1064" s="144"/>
      <c r="E1064" s="282">
        <f>'[11]Depr Exp'!E1064</f>
        <v>43281</v>
      </c>
      <c r="F1064" s="523">
        <f>'[11]Depr Exp'!F1064</f>
        <v>20710885.199999999</v>
      </c>
      <c r="G1064" s="305">
        <f>'[11]Depr Exp'!G1064</f>
        <v>1.4999999999999999E-2</v>
      </c>
      <c r="H1064" s="524">
        <f>'[11]Depr Exp'!H1064</f>
        <v>25888.600000000002</v>
      </c>
      <c r="I1064" s="523">
        <f>'[11]Depr Exp'!I1064</f>
        <v>21847024.399999999</v>
      </c>
      <c r="J1064" s="305">
        <f>'[11]Depr Exp'!J1064</f>
        <v>1.4999999999999999E-2</v>
      </c>
      <c r="K1064" s="373">
        <f>'[11]Depr Exp'!K1064</f>
        <v>27308.780499999997</v>
      </c>
      <c r="L1064" s="524">
        <f>'[11]Depr Exp'!L1064</f>
        <v>1420.18</v>
      </c>
      <c r="M1064" s="144"/>
      <c r="N1064" s="144"/>
    </row>
    <row r="1065" spans="1:14">
      <c r="A1065" s="144" t="str">
        <f>'[11]Depr Exp'!A1065</f>
        <v>E314 STM Turbogen, Encogen</v>
      </c>
      <c r="B1065" s="144" t="str">
        <f>'[11]Depr Exp'!B1065</f>
        <v>E314 STM Turbogen, Encogen-7</v>
      </c>
      <c r="C1065" s="144" t="str">
        <f>'[11]Depr Exp'!C1065</f>
        <v>403E</v>
      </c>
      <c r="D1065" s="144"/>
      <c r="E1065" s="282">
        <f>'[11]Depr Exp'!E1065</f>
        <v>43312</v>
      </c>
      <c r="F1065" s="523">
        <f>'[11]Depr Exp'!F1065</f>
        <v>20710885.199999999</v>
      </c>
      <c r="G1065" s="305">
        <f>'[11]Depr Exp'!G1065</f>
        <v>1.4999999999999999E-2</v>
      </c>
      <c r="H1065" s="524">
        <f>'[11]Depr Exp'!H1065</f>
        <v>25888.600000000002</v>
      </c>
      <c r="I1065" s="523">
        <f>'[11]Depr Exp'!I1065</f>
        <v>21847024.399999999</v>
      </c>
      <c r="J1065" s="305">
        <f>'[11]Depr Exp'!J1065</f>
        <v>1.4999999999999999E-2</v>
      </c>
      <c r="K1065" s="373">
        <f>'[11]Depr Exp'!K1065</f>
        <v>27308.780499999997</v>
      </c>
      <c r="L1065" s="524">
        <f>'[11]Depr Exp'!L1065</f>
        <v>1420.18</v>
      </c>
      <c r="M1065" s="144"/>
      <c r="N1065" s="144"/>
    </row>
    <row r="1066" spans="1:14">
      <c r="A1066" s="144" t="str">
        <f>'[11]Depr Exp'!A1066</f>
        <v>E314 STM Turbogen, Encogen</v>
      </c>
      <c r="B1066" s="144" t="str">
        <f>'[11]Depr Exp'!B1066</f>
        <v>E314 STM Turbogen, Encogen-8</v>
      </c>
      <c r="C1066" s="144" t="str">
        <f>'[11]Depr Exp'!C1066</f>
        <v>403E</v>
      </c>
      <c r="D1066" s="144"/>
      <c r="E1066" s="282">
        <f>'[11]Depr Exp'!E1066</f>
        <v>43343</v>
      </c>
      <c r="F1066" s="523">
        <f>'[11]Depr Exp'!F1066</f>
        <v>20710885.199999999</v>
      </c>
      <c r="G1066" s="305">
        <f>'[11]Depr Exp'!G1066</f>
        <v>1.4999999999999999E-2</v>
      </c>
      <c r="H1066" s="524">
        <f>'[11]Depr Exp'!H1066</f>
        <v>25888.600000000002</v>
      </c>
      <c r="I1066" s="523">
        <f>'[11]Depr Exp'!I1066</f>
        <v>21847024.399999999</v>
      </c>
      <c r="J1066" s="305">
        <f>'[11]Depr Exp'!J1066</f>
        <v>1.4999999999999999E-2</v>
      </c>
      <c r="K1066" s="373">
        <f>'[11]Depr Exp'!K1066</f>
        <v>27308.780499999997</v>
      </c>
      <c r="L1066" s="524">
        <f>'[11]Depr Exp'!L1066</f>
        <v>1420.18</v>
      </c>
      <c r="M1066" s="144"/>
      <c r="N1066" s="144"/>
    </row>
    <row r="1067" spans="1:14">
      <c r="A1067" s="144" t="str">
        <f>'[11]Depr Exp'!A1067</f>
        <v>E314 STM Turbogen, Encogen</v>
      </c>
      <c r="B1067" s="144" t="str">
        <f>'[11]Depr Exp'!B1067</f>
        <v>E314 STM Turbogen, Encogen-9</v>
      </c>
      <c r="C1067" s="144" t="str">
        <f>'[11]Depr Exp'!C1067</f>
        <v>403E</v>
      </c>
      <c r="D1067" s="144"/>
      <c r="E1067" s="282">
        <f>'[11]Depr Exp'!E1067</f>
        <v>43373</v>
      </c>
      <c r="F1067" s="523">
        <f>'[11]Depr Exp'!F1067</f>
        <v>20710885.199999999</v>
      </c>
      <c r="G1067" s="305">
        <f>'[11]Depr Exp'!G1067</f>
        <v>1.4999999999999999E-2</v>
      </c>
      <c r="H1067" s="524">
        <f>'[11]Depr Exp'!H1067</f>
        <v>25888.600000000002</v>
      </c>
      <c r="I1067" s="523">
        <f>'[11]Depr Exp'!I1067</f>
        <v>21847024.399999999</v>
      </c>
      <c r="J1067" s="305">
        <f>'[11]Depr Exp'!J1067</f>
        <v>1.4999999999999999E-2</v>
      </c>
      <c r="K1067" s="373">
        <f>'[11]Depr Exp'!K1067</f>
        <v>27308.780499999997</v>
      </c>
      <c r="L1067" s="524">
        <f>'[11]Depr Exp'!L1067</f>
        <v>1420.18</v>
      </c>
      <c r="M1067" s="144"/>
      <c r="N1067" s="144"/>
    </row>
    <row r="1068" spans="1:14">
      <c r="A1068" s="144" t="str">
        <f>'[11]Depr Exp'!A1068</f>
        <v>E314 STM Turbogen, Encogen</v>
      </c>
      <c r="B1068" s="144" t="str">
        <f>'[11]Depr Exp'!B1068</f>
        <v>E314 STM Turbogen, Encogen-10</v>
      </c>
      <c r="C1068" s="144" t="str">
        <f>'[11]Depr Exp'!C1068</f>
        <v>403E</v>
      </c>
      <c r="D1068" s="144"/>
      <c r="E1068" s="282">
        <f>'[11]Depr Exp'!E1068</f>
        <v>43404</v>
      </c>
      <c r="F1068" s="523">
        <f>'[11]Depr Exp'!F1068</f>
        <v>20710885.199999999</v>
      </c>
      <c r="G1068" s="305">
        <f>'[11]Depr Exp'!G1068</f>
        <v>1.4999999999999999E-2</v>
      </c>
      <c r="H1068" s="524">
        <f>'[11]Depr Exp'!H1068</f>
        <v>25888.600000000002</v>
      </c>
      <c r="I1068" s="523">
        <f>'[11]Depr Exp'!I1068</f>
        <v>21847024.399999999</v>
      </c>
      <c r="J1068" s="305">
        <f>'[11]Depr Exp'!J1068</f>
        <v>1.4999999999999999E-2</v>
      </c>
      <c r="K1068" s="373">
        <f>'[11]Depr Exp'!K1068</f>
        <v>27308.780499999997</v>
      </c>
      <c r="L1068" s="524">
        <f>'[11]Depr Exp'!L1068</f>
        <v>1420.18</v>
      </c>
      <c r="M1068" s="144"/>
      <c r="N1068" s="144"/>
    </row>
    <row r="1069" spans="1:14">
      <c r="A1069" s="144" t="str">
        <f>'[11]Depr Exp'!A1069</f>
        <v>E314 STM Turbogen, Encogen</v>
      </c>
      <c r="B1069" s="144" t="str">
        <f>'[11]Depr Exp'!B1069</f>
        <v>E314 STM Turbogen, Encogen-11</v>
      </c>
      <c r="C1069" s="144" t="str">
        <f>'[11]Depr Exp'!C1069</f>
        <v>403E</v>
      </c>
      <c r="D1069" s="144"/>
      <c r="E1069" s="282">
        <f>'[11]Depr Exp'!E1069</f>
        <v>43434</v>
      </c>
      <c r="F1069" s="523">
        <f>'[11]Depr Exp'!F1069</f>
        <v>20710885.199999999</v>
      </c>
      <c r="G1069" s="305">
        <f>'[11]Depr Exp'!G1069</f>
        <v>1.4999999999999999E-2</v>
      </c>
      <c r="H1069" s="524">
        <f>'[11]Depr Exp'!H1069</f>
        <v>25888.600000000002</v>
      </c>
      <c r="I1069" s="523">
        <f>'[11]Depr Exp'!I1069</f>
        <v>21847024.399999999</v>
      </c>
      <c r="J1069" s="305">
        <f>'[11]Depr Exp'!J1069</f>
        <v>1.4999999999999999E-2</v>
      </c>
      <c r="K1069" s="373">
        <f>'[11]Depr Exp'!K1069</f>
        <v>27308.780499999997</v>
      </c>
      <c r="L1069" s="524">
        <f>'[11]Depr Exp'!L1069</f>
        <v>1420.18</v>
      </c>
      <c r="M1069" s="144"/>
      <c r="N1069" s="144"/>
    </row>
    <row r="1070" spans="1:14">
      <c r="A1070" s="144" t="str">
        <f>'[11]Depr Exp'!A1070</f>
        <v>E314 STM Turbogen, Encogen</v>
      </c>
      <c r="B1070" s="144" t="str">
        <f>'[11]Depr Exp'!B1070</f>
        <v>E314 STM Turbogen, Encogen-12</v>
      </c>
      <c r="C1070" s="144" t="str">
        <f>'[11]Depr Exp'!C1070</f>
        <v>403E</v>
      </c>
      <c r="D1070" s="144"/>
      <c r="E1070" s="282">
        <f>'[11]Depr Exp'!E1070</f>
        <v>43465</v>
      </c>
      <c r="F1070" s="523">
        <f>'[11]Depr Exp'!F1070</f>
        <v>21847024.399999999</v>
      </c>
      <c r="G1070" s="305">
        <f>'[11]Depr Exp'!G1070</f>
        <v>1.4999999999999999E-2</v>
      </c>
      <c r="H1070" s="524">
        <f>'[11]Depr Exp'!H1070</f>
        <v>27308.78</v>
      </c>
      <c r="I1070" s="523">
        <f>'[11]Depr Exp'!I1070</f>
        <v>21847024.399999999</v>
      </c>
      <c r="J1070" s="305">
        <f>'[11]Depr Exp'!J1070</f>
        <v>1.4999999999999999E-2</v>
      </c>
      <c r="K1070" s="373">
        <f>'[11]Depr Exp'!K1070</f>
        <v>27308.780499999997</v>
      </c>
      <c r="L1070" s="524">
        <f>'[11]Depr Exp'!L1070</f>
        <v>0</v>
      </c>
      <c r="M1070" s="144"/>
      <c r="N1070" s="144"/>
    </row>
    <row r="1071" spans="1:14" ht="15.75" thickBot="1">
      <c r="A1071" s="159" t="str">
        <f>'[11]Depr Exp'!A1071</f>
        <v>E314 STM Turbogen, Encogen Total</v>
      </c>
      <c r="B1071" s="144">
        <f>'[11]Depr Exp'!B1071</f>
        <v>0</v>
      </c>
      <c r="C1071" s="502" t="str">
        <f>'[11]Depr Exp'!C1071</f>
        <v>ESTM</v>
      </c>
      <c r="D1071" s="144"/>
      <c r="E1071" s="281" t="str">
        <f>'[11]Depr Exp'!E1071</f>
        <v>Total</v>
      </c>
      <c r="F1071" s="141">
        <f>'[11]Depr Exp'!F1071</f>
        <v>0</v>
      </c>
      <c r="G1071" s="252">
        <f>'[11]Depr Exp'!G1071</f>
        <v>0</v>
      </c>
      <c r="H1071" s="522">
        <f>'[11]Depr Exp'!H1071</f>
        <v>312083.38</v>
      </c>
      <c r="I1071" s="141">
        <f>'[11]Depr Exp'!I1071</f>
        <v>0</v>
      </c>
      <c r="J1071" s="252">
        <f>'[11]Depr Exp'!J1071</f>
        <v>0</v>
      </c>
      <c r="K1071" s="522">
        <f>'[11]Depr Exp'!K1071</f>
        <v>327705.36599999998</v>
      </c>
      <c r="L1071" s="522">
        <f>'[11]Depr Exp'!L1071</f>
        <v>15621.99</v>
      </c>
      <c r="M1071" s="144"/>
      <c r="N1071" s="144"/>
    </row>
    <row r="1072" spans="1:14" ht="13.5" thickTop="1">
      <c r="A1072" s="144" t="str">
        <f>'[11]Depr Exp'!A1072</f>
        <v>E314 STM Turbogen, Ferndale</v>
      </c>
      <c r="B1072" s="144" t="str">
        <f>'[11]Depr Exp'!B1072</f>
        <v>E314 STM Turbogen, Ferndale-1</v>
      </c>
      <c r="C1072" s="144" t="str">
        <f>'[11]Depr Exp'!C1072</f>
        <v>403E</v>
      </c>
      <c r="D1072" s="144"/>
      <c r="E1072" s="282">
        <f>'[11]Depr Exp'!E1072</f>
        <v>43131</v>
      </c>
      <c r="F1072" s="523">
        <f>'[11]Depr Exp'!F1072</f>
        <v>18176144.670000002</v>
      </c>
      <c r="G1072" s="305">
        <f>'[11]Depr Exp'!G1072</f>
        <v>2.4199999999999999E-2</v>
      </c>
      <c r="H1072" s="524">
        <f>'[11]Depr Exp'!H1072</f>
        <v>36655.22</v>
      </c>
      <c r="I1072" s="523">
        <f>'[11]Depr Exp'!I1072</f>
        <v>18176144.670000002</v>
      </c>
      <c r="J1072" s="305">
        <f>'[11]Depr Exp'!J1072</f>
        <v>2.4199999999999999E-2</v>
      </c>
      <c r="K1072" s="373">
        <f>'[11]Depr Exp'!K1072</f>
        <v>36655.225084500002</v>
      </c>
      <c r="L1072" s="524">
        <f>'[11]Depr Exp'!L1072</f>
        <v>0.01</v>
      </c>
      <c r="M1072" s="144"/>
      <c r="N1072" s="144"/>
    </row>
    <row r="1073" spans="1:14">
      <c r="A1073" s="144" t="str">
        <f>'[11]Depr Exp'!A1073</f>
        <v>E314 STM Turbogen, Ferndale</v>
      </c>
      <c r="B1073" s="144" t="str">
        <f>'[11]Depr Exp'!B1073</f>
        <v>E314 STM Turbogen, Ferndale-2</v>
      </c>
      <c r="C1073" s="144" t="str">
        <f>'[11]Depr Exp'!C1073</f>
        <v>403E</v>
      </c>
      <c r="D1073" s="144"/>
      <c r="E1073" s="282">
        <f>'[11]Depr Exp'!E1073</f>
        <v>43159</v>
      </c>
      <c r="F1073" s="523">
        <f>'[11]Depr Exp'!F1073</f>
        <v>18176144.670000002</v>
      </c>
      <c r="G1073" s="305">
        <f>'[11]Depr Exp'!G1073</f>
        <v>2.4199999999999999E-2</v>
      </c>
      <c r="H1073" s="524">
        <f>'[11]Depr Exp'!H1073</f>
        <v>36655.22</v>
      </c>
      <c r="I1073" s="523">
        <f>'[11]Depr Exp'!I1073</f>
        <v>18176144.670000002</v>
      </c>
      <c r="J1073" s="305">
        <f>'[11]Depr Exp'!J1073</f>
        <v>2.4199999999999999E-2</v>
      </c>
      <c r="K1073" s="373">
        <f>'[11]Depr Exp'!K1073</f>
        <v>36655.225084500002</v>
      </c>
      <c r="L1073" s="524">
        <f>'[11]Depr Exp'!L1073</f>
        <v>0.01</v>
      </c>
      <c r="M1073" s="144"/>
      <c r="N1073" s="144"/>
    </row>
    <row r="1074" spans="1:14">
      <c r="A1074" s="144" t="str">
        <f>'[11]Depr Exp'!A1074</f>
        <v>E314 STM Turbogen, Ferndale</v>
      </c>
      <c r="B1074" s="144" t="str">
        <f>'[11]Depr Exp'!B1074</f>
        <v>E314 STM Turbogen, Ferndale-3</v>
      </c>
      <c r="C1074" s="144" t="str">
        <f>'[11]Depr Exp'!C1074</f>
        <v>403E</v>
      </c>
      <c r="D1074" s="144"/>
      <c r="E1074" s="282">
        <f>'[11]Depr Exp'!E1074</f>
        <v>43190</v>
      </c>
      <c r="F1074" s="523">
        <f>'[11]Depr Exp'!F1074</f>
        <v>18176144.670000002</v>
      </c>
      <c r="G1074" s="305">
        <f>'[11]Depr Exp'!G1074</f>
        <v>2.4199999999999999E-2</v>
      </c>
      <c r="H1074" s="524">
        <f>'[11]Depr Exp'!H1074</f>
        <v>36655.22</v>
      </c>
      <c r="I1074" s="523">
        <f>'[11]Depr Exp'!I1074</f>
        <v>18176144.670000002</v>
      </c>
      <c r="J1074" s="305">
        <f>'[11]Depr Exp'!J1074</f>
        <v>2.4199999999999999E-2</v>
      </c>
      <c r="K1074" s="373">
        <f>'[11]Depr Exp'!K1074</f>
        <v>36655.225084500002</v>
      </c>
      <c r="L1074" s="524">
        <f>'[11]Depr Exp'!L1074</f>
        <v>0.01</v>
      </c>
      <c r="M1074" s="144"/>
      <c r="N1074" s="144"/>
    </row>
    <row r="1075" spans="1:14">
      <c r="A1075" s="144" t="str">
        <f>'[11]Depr Exp'!A1075</f>
        <v>E314 STM Turbogen, Ferndale</v>
      </c>
      <c r="B1075" s="144" t="str">
        <f>'[11]Depr Exp'!B1075</f>
        <v>E314 STM Turbogen, Ferndale-4</v>
      </c>
      <c r="C1075" s="144" t="str">
        <f>'[11]Depr Exp'!C1075</f>
        <v>403E</v>
      </c>
      <c r="D1075" s="144"/>
      <c r="E1075" s="282">
        <f>'[11]Depr Exp'!E1075</f>
        <v>43220</v>
      </c>
      <c r="F1075" s="523">
        <f>'[11]Depr Exp'!F1075</f>
        <v>18176144.670000002</v>
      </c>
      <c r="G1075" s="305">
        <f>'[11]Depr Exp'!G1075</f>
        <v>2.4199999999999999E-2</v>
      </c>
      <c r="H1075" s="524">
        <f>'[11]Depr Exp'!H1075</f>
        <v>36655.22</v>
      </c>
      <c r="I1075" s="523">
        <f>'[11]Depr Exp'!I1075</f>
        <v>18176144.670000002</v>
      </c>
      <c r="J1075" s="305">
        <f>'[11]Depr Exp'!J1075</f>
        <v>2.4199999999999999E-2</v>
      </c>
      <c r="K1075" s="373">
        <f>'[11]Depr Exp'!K1075</f>
        <v>36655.225084500002</v>
      </c>
      <c r="L1075" s="524">
        <f>'[11]Depr Exp'!L1075</f>
        <v>0.01</v>
      </c>
      <c r="M1075" s="144"/>
      <c r="N1075" s="144"/>
    </row>
    <row r="1076" spans="1:14">
      <c r="A1076" s="144" t="str">
        <f>'[11]Depr Exp'!A1076</f>
        <v>E314 STM Turbogen, Ferndale</v>
      </c>
      <c r="B1076" s="144" t="str">
        <f>'[11]Depr Exp'!B1076</f>
        <v>E314 STM Turbogen, Ferndale-5</v>
      </c>
      <c r="C1076" s="144" t="str">
        <f>'[11]Depr Exp'!C1076</f>
        <v>403E</v>
      </c>
      <c r="D1076" s="144"/>
      <c r="E1076" s="282">
        <f>'[11]Depr Exp'!E1076</f>
        <v>43251</v>
      </c>
      <c r="F1076" s="523">
        <f>'[11]Depr Exp'!F1076</f>
        <v>18176144.670000002</v>
      </c>
      <c r="G1076" s="305">
        <f>'[11]Depr Exp'!G1076</f>
        <v>2.4199999999999999E-2</v>
      </c>
      <c r="H1076" s="524">
        <f>'[11]Depr Exp'!H1076</f>
        <v>36655.22</v>
      </c>
      <c r="I1076" s="523">
        <f>'[11]Depr Exp'!I1076</f>
        <v>18176144.670000002</v>
      </c>
      <c r="J1076" s="305">
        <f>'[11]Depr Exp'!J1076</f>
        <v>2.4199999999999999E-2</v>
      </c>
      <c r="K1076" s="373">
        <f>'[11]Depr Exp'!K1076</f>
        <v>36655.225084500002</v>
      </c>
      <c r="L1076" s="524">
        <f>'[11]Depr Exp'!L1076</f>
        <v>0.01</v>
      </c>
      <c r="M1076" s="144"/>
      <c r="N1076" s="144"/>
    </row>
    <row r="1077" spans="1:14">
      <c r="A1077" s="144" t="str">
        <f>'[11]Depr Exp'!A1077</f>
        <v>E314 STM Turbogen, Ferndale</v>
      </c>
      <c r="B1077" s="144" t="str">
        <f>'[11]Depr Exp'!B1077</f>
        <v>E314 STM Turbogen, Ferndale-6</v>
      </c>
      <c r="C1077" s="144" t="str">
        <f>'[11]Depr Exp'!C1077</f>
        <v>403E</v>
      </c>
      <c r="D1077" s="144"/>
      <c r="E1077" s="282">
        <f>'[11]Depr Exp'!E1077</f>
        <v>43281</v>
      </c>
      <c r="F1077" s="523">
        <f>'[11]Depr Exp'!F1077</f>
        <v>18176144.670000002</v>
      </c>
      <c r="G1077" s="305">
        <f>'[11]Depr Exp'!G1077</f>
        <v>2.4199999999999999E-2</v>
      </c>
      <c r="H1077" s="524">
        <f>'[11]Depr Exp'!H1077</f>
        <v>36655.22</v>
      </c>
      <c r="I1077" s="523">
        <f>'[11]Depr Exp'!I1077</f>
        <v>18176144.670000002</v>
      </c>
      <c r="J1077" s="305">
        <f>'[11]Depr Exp'!J1077</f>
        <v>2.4199999999999999E-2</v>
      </c>
      <c r="K1077" s="373">
        <f>'[11]Depr Exp'!K1077</f>
        <v>36655.225084500002</v>
      </c>
      <c r="L1077" s="524">
        <f>'[11]Depr Exp'!L1077</f>
        <v>0.01</v>
      </c>
      <c r="M1077" s="144"/>
      <c r="N1077" s="144"/>
    </row>
    <row r="1078" spans="1:14">
      <c r="A1078" s="144" t="str">
        <f>'[11]Depr Exp'!A1078</f>
        <v>E314 STM Turbogen, Ferndale</v>
      </c>
      <c r="B1078" s="144" t="str">
        <f>'[11]Depr Exp'!B1078</f>
        <v>E314 STM Turbogen, Ferndale-7</v>
      </c>
      <c r="C1078" s="144" t="str">
        <f>'[11]Depr Exp'!C1078</f>
        <v>403E</v>
      </c>
      <c r="D1078" s="144"/>
      <c r="E1078" s="282">
        <f>'[11]Depr Exp'!E1078</f>
        <v>43312</v>
      </c>
      <c r="F1078" s="523">
        <f>'[11]Depr Exp'!F1078</f>
        <v>18176144.670000002</v>
      </c>
      <c r="G1078" s="305">
        <f>'[11]Depr Exp'!G1078</f>
        <v>2.4199999999999999E-2</v>
      </c>
      <c r="H1078" s="524">
        <f>'[11]Depr Exp'!H1078</f>
        <v>36655.22</v>
      </c>
      <c r="I1078" s="523">
        <f>'[11]Depr Exp'!I1078</f>
        <v>18176144.670000002</v>
      </c>
      <c r="J1078" s="305">
        <f>'[11]Depr Exp'!J1078</f>
        <v>2.4199999999999999E-2</v>
      </c>
      <c r="K1078" s="373">
        <f>'[11]Depr Exp'!K1078</f>
        <v>36655.225084500002</v>
      </c>
      <c r="L1078" s="524">
        <f>'[11]Depr Exp'!L1078</f>
        <v>0.01</v>
      </c>
      <c r="M1078" s="144"/>
      <c r="N1078" s="144"/>
    </row>
    <row r="1079" spans="1:14">
      <c r="A1079" s="144" t="str">
        <f>'[11]Depr Exp'!A1079</f>
        <v>E314 STM Turbogen, Ferndale</v>
      </c>
      <c r="B1079" s="144" t="str">
        <f>'[11]Depr Exp'!B1079</f>
        <v>E314 STM Turbogen, Ferndale-8</v>
      </c>
      <c r="C1079" s="144" t="str">
        <f>'[11]Depr Exp'!C1079</f>
        <v>403E</v>
      </c>
      <c r="D1079" s="144"/>
      <c r="E1079" s="282">
        <f>'[11]Depr Exp'!E1079</f>
        <v>43343</v>
      </c>
      <c r="F1079" s="523">
        <f>'[11]Depr Exp'!F1079</f>
        <v>18176144.670000002</v>
      </c>
      <c r="G1079" s="305">
        <f>'[11]Depr Exp'!G1079</f>
        <v>2.4199999999999999E-2</v>
      </c>
      <c r="H1079" s="524">
        <f>'[11]Depr Exp'!H1079</f>
        <v>36655.22</v>
      </c>
      <c r="I1079" s="523">
        <f>'[11]Depr Exp'!I1079</f>
        <v>18176144.670000002</v>
      </c>
      <c r="J1079" s="305">
        <f>'[11]Depr Exp'!J1079</f>
        <v>2.4199999999999999E-2</v>
      </c>
      <c r="K1079" s="373">
        <f>'[11]Depr Exp'!K1079</f>
        <v>36655.225084500002</v>
      </c>
      <c r="L1079" s="524">
        <f>'[11]Depr Exp'!L1079</f>
        <v>0.01</v>
      </c>
      <c r="M1079" s="144"/>
      <c r="N1079" s="144"/>
    </row>
    <row r="1080" spans="1:14">
      <c r="A1080" s="144" t="str">
        <f>'[11]Depr Exp'!A1080</f>
        <v>E314 STM Turbogen, Ferndale</v>
      </c>
      <c r="B1080" s="144" t="str">
        <f>'[11]Depr Exp'!B1080</f>
        <v>E314 STM Turbogen, Ferndale-9</v>
      </c>
      <c r="C1080" s="144" t="str">
        <f>'[11]Depr Exp'!C1080</f>
        <v>403E</v>
      </c>
      <c r="D1080" s="144"/>
      <c r="E1080" s="282">
        <f>'[11]Depr Exp'!E1080</f>
        <v>43373</v>
      </c>
      <c r="F1080" s="523">
        <f>'[11]Depr Exp'!F1080</f>
        <v>18176144.670000002</v>
      </c>
      <c r="G1080" s="305">
        <f>'[11]Depr Exp'!G1080</f>
        <v>2.4199999999999999E-2</v>
      </c>
      <c r="H1080" s="524">
        <f>'[11]Depr Exp'!H1080</f>
        <v>36655.22</v>
      </c>
      <c r="I1080" s="523">
        <f>'[11]Depr Exp'!I1080</f>
        <v>18176144.670000002</v>
      </c>
      <c r="J1080" s="305">
        <f>'[11]Depr Exp'!J1080</f>
        <v>2.4199999999999999E-2</v>
      </c>
      <c r="K1080" s="373">
        <f>'[11]Depr Exp'!K1080</f>
        <v>36655.225084500002</v>
      </c>
      <c r="L1080" s="524">
        <f>'[11]Depr Exp'!L1080</f>
        <v>0.01</v>
      </c>
      <c r="M1080" s="144"/>
      <c r="N1080" s="144"/>
    </row>
    <row r="1081" spans="1:14">
      <c r="A1081" s="144" t="str">
        <f>'[11]Depr Exp'!A1081</f>
        <v>E314 STM Turbogen, Ferndale</v>
      </c>
      <c r="B1081" s="144" t="str">
        <f>'[11]Depr Exp'!B1081</f>
        <v>E314 STM Turbogen, Ferndale-10</v>
      </c>
      <c r="C1081" s="144" t="str">
        <f>'[11]Depr Exp'!C1081</f>
        <v>403E</v>
      </c>
      <c r="D1081" s="144"/>
      <c r="E1081" s="282">
        <f>'[11]Depr Exp'!E1081</f>
        <v>43404</v>
      </c>
      <c r="F1081" s="523">
        <f>'[11]Depr Exp'!F1081</f>
        <v>18176144.670000002</v>
      </c>
      <c r="G1081" s="305">
        <f>'[11]Depr Exp'!G1081</f>
        <v>2.4199999999999999E-2</v>
      </c>
      <c r="H1081" s="524">
        <f>'[11]Depr Exp'!H1081</f>
        <v>36655.22</v>
      </c>
      <c r="I1081" s="523">
        <f>'[11]Depr Exp'!I1081</f>
        <v>18176144.670000002</v>
      </c>
      <c r="J1081" s="305">
        <f>'[11]Depr Exp'!J1081</f>
        <v>2.4199999999999999E-2</v>
      </c>
      <c r="K1081" s="373">
        <f>'[11]Depr Exp'!K1081</f>
        <v>36655.225084500002</v>
      </c>
      <c r="L1081" s="524">
        <f>'[11]Depr Exp'!L1081</f>
        <v>0.01</v>
      </c>
      <c r="M1081" s="144"/>
      <c r="N1081" s="144"/>
    </row>
    <row r="1082" spans="1:14">
      <c r="A1082" s="144" t="str">
        <f>'[11]Depr Exp'!A1082</f>
        <v>E314 STM Turbogen, Ferndale</v>
      </c>
      <c r="B1082" s="144" t="str">
        <f>'[11]Depr Exp'!B1082</f>
        <v>E314 STM Turbogen, Ferndale-11</v>
      </c>
      <c r="C1082" s="144" t="str">
        <f>'[11]Depr Exp'!C1082</f>
        <v>403E</v>
      </c>
      <c r="D1082" s="144"/>
      <c r="E1082" s="282">
        <f>'[11]Depr Exp'!E1082</f>
        <v>43434</v>
      </c>
      <c r="F1082" s="523">
        <f>'[11]Depr Exp'!F1082</f>
        <v>18176144.670000002</v>
      </c>
      <c r="G1082" s="305">
        <f>'[11]Depr Exp'!G1082</f>
        <v>2.4199999999999999E-2</v>
      </c>
      <c r="H1082" s="524">
        <f>'[11]Depr Exp'!H1082</f>
        <v>36655.22</v>
      </c>
      <c r="I1082" s="523">
        <f>'[11]Depr Exp'!I1082</f>
        <v>18176144.670000002</v>
      </c>
      <c r="J1082" s="305">
        <f>'[11]Depr Exp'!J1082</f>
        <v>2.4199999999999999E-2</v>
      </c>
      <c r="K1082" s="373">
        <f>'[11]Depr Exp'!K1082</f>
        <v>36655.225084500002</v>
      </c>
      <c r="L1082" s="524">
        <f>'[11]Depr Exp'!L1082</f>
        <v>0.01</v>
      </c>
      <c r="M1082" s="144"/>
      <c r="N1082" s="144"/>
    </row>
    <row r="1083" spans="1:14">
      <c r="A1083" s="144" t="str">
        <f>'[11]Depr Exp'!A1083</f>
        <v>E314 STM Turbogen, Ferndale</v>
      </c>
      <c r="B1083" s="144" t="str">
        <f>'[11]Depr Exp'!B1083</f>
        <v>E314 STM Turbogen, Ferndale-12</v>
      </c>
      <c r="C1083" s="144" t="str">
        <f>'[11]Depr Exp'!C1083</f>
        <v>403E</v>
      </c>
      <c r="D1083" s="144"/>
      <c r="E1083" s="282">
        <f>'[11]Depr Exp'!E1083</f>
        <v>43465</v>
      </c>
      <c r="F1083" s="523">
        <f>'[11]Depr Exp'!F1083</f>
        <v>18176144.670000002</v>
      </c>
      <c r="G1083" s="305">
        <f>'[11]Depr Exp'!G1083</f>
        <v>2.4199999999999999E-2</v>
      </c>
      <c r="H1083" s="524">
        <f>'[11]Depr Exp'!H1083</f>
        <v>36655.22</v>
      </c>
      <c r="I1083" s="523">
        <f>'[11]Depr Exp'!I1083</f>
        <v>18176144.670000002</v>
      </c>
      <c r="J1083" s="305">
        <f>'[11]Depr Exp'!J1083</f>
        <v>2.4199999999999999E-2</v>
      </c>
      <c r="K1083" s="373">
        <f>'[11]Depr Exp'!K1083</f>
        <v>36655.225084500002</v>
      </c>
      <c r="L1083" s="524">
        <f>'[11]Depr Exp'!L1083</f>
        <v>0.01</v>
      </c>
      <c r="M1083" s="144"/>
      <c r="N1083" s="144"/>
    </row>
    <row r="1084" spans="1:14" ht="15.75" thickBot="1">
      <c r="A1084" s="159" t="str">
        <f>'[11]Depr Exp'!A1084</f>
        <v>E314 STM Turbogen, Ferndale Total</v>
      </c>
      <c r="B1084" s="144">
        <f>'[11]Depr Exp'!B1084</f>
        <v>0</v>
      </c>
      <c r="C1084" s="502" t="str">
        <f>'[11]Depr Exp'!C1084</f>
        <v>ESTM</v>
      </c>
      <c r="D1084" s="144"/>
      <c r="E1084" s="281" t="str">
        <f>'[11]Depr Exp'!E1084</f>
        <v>Total</v>
      </c>
      <c r="F1084" s="141">
        <f>'[11]Depr Exp'!F1084</f>
        <v>0</v>
      </c>
      <c r="G1084" s="252">
        <f>'[11]Depr Exp'!G1084</f>
        <v>0</v>
      </c>
      <c r="H1084" s="522">
        <f>'[11]Depr Exp'!H1084</f>
        <v>439862.6399999999</v>
      </c>
      <c r="I1084" s="141">
        <f>'[11]Depr Exp'!I1084</f>
        <v>0</v>
      </c>
      <c r="J1084" s="252">
        <f>'[11]Depr Exp'!J1084</f>
        <v>0</v>
      </c>
      <c r="K1084" s="522">
        <f>'[11]Depr Exp'!K1084</f>
        <v>439862.70101399993</v>
      </c>
      <c r="L1084" s="522">
        <f>'[11]Depr Exp'!L1084</f>
        <v>0.06</v>
      </c>
      <c r="M1084" s="144"/>
      <c r="N1084" s="144"/>
    </row>
    <row r="1085" spans="1:14" ht="13.5" thickTop="1">
      <c r="A1085" s="144" t="str">
        <f>'[11]Depr Exp'!A1085</f>
        <v>E314 STM Turbogen, Fred 1/APC</v>
      </c>
      <c r="B1085" s="144" t="str">
        <f>'[11]Depr Exp'!B1085</f>
        <v>E314 STM Turbogen, Fred 1/APC-1</v>
      </c>
      <c r="C1085" s="144" t="str">
        <f>'[11]Depr Exp'!C1085</f>
        <v>403E</v>
      </c>
      <c r="D1085" s="144"/>
      <c r="E1085" s="282">
        <f>'[11]Depr Exp'!E1085</f>
        <v>43131</v>
      </c>
      <c r="F1085" s="523">
        <f>'[11]Depr Exp'!F1085</f>
        <v>16174210.01</v>
      </c>
      <c r="G1085" s="305">
        <f>'[11]Depr Exp'!G1085</f>
        <v>2.8599999999999997E-2</v>
      </c>
      <c r="H1085" s="524">
        <f>'[11]Depr Exp'!H1085</f>
        <v>38548.53</v>
      </c>
      <c r="I1085" s="523">
        <f>'[11]Depr Exp'!I1085</f>
        <v>16174210.01</v>
      </c>
      <c r="J1085" s="305">
        <f>'[11]Depr Exp'!J1085</f>
        <v>2.8599999999999997E-2</v>
      </c>
      <c r="K1085" s="373">
        <f>'[11]Depr Exp'!K1085</f>
        <v>38548.533857166658</v>
      </c>
      <c r="L1085" s="524">
        <f>'[11]Depr Exp'!L1085</f>
        <v>0</v>
      </c>
      <c r="M1085" s="144"/>
      <c r="N1085" s="144"/>
    </row>
    <row r="1086" spans="1:14">
      <c r="A1086" s="144" t="str">
        <f>'[11]Depr Exp'!A1086</f>
        <v>E314 STM Turbogen, Fred 1/APC</v>
      </c>
      <c r="B1086" s="144" t="str">
        <f>'[11]Depr Exp'!B1086</f>
        <v>E314 STM Turbogen, Fred 1/APC-2</v>
      </c>
      <c r="C1086" s="144" t="str">
        <f>'[11]Depr Exp'!C1086</f>
        <v>403E</v>
      </c>
      <c r="D1086" s="144"/>
      <c r="E1086" s="282">
        <f>'[11]Depr Exp'!E1086</f>
        <v>43159</v>
      </c>
      <c r="F1086" s="523">
        <f>'[11]Depr Exp'!F1086</f>
        <v>16174210.01</v>
      </c>
      <c r="G1086" s="305">
        <f>'[11]Depr Exp'!G1086</f>
        <v>2.8599999999999997E-2</v>
      </c>
      <c r="H1086" s="524">
        <f>'[11]Depr Exp'!H1086</f>
        <v>38548.53</v>
      </c>
      <c r="I1086" s="523">
        <f>'[11]Depr Exp'!I1086</f>
        <v>16174210.01</v>
      </c>
      <c r="J1086" s="305">
        <f>'[11]Depr Exp'!J1086</f>
        <v>2.8599999999999997E-2</v>
      </c>
      <c r="K1086" s="373">
        <f>'[11]Depr Exp'!K1086</f>
        <v>38548.533857166658</v>
      </c>
      <c r="L1086" s="524">
        <f>'[11]Depr Exp'!L1086</f>
        <v>0</v>
      </c>
      <c r="M1086" s="144"/>
      <c r="N1086" s="144"/>
    </row>
    <row r="1087" spans="1:14">
      <c r="A1087" s="144" t="str">
        <f>'[11]Depr Exp'!A1087</f>
        <v>E314 STM Turbogen, Fred 1/APC</v>
      </c>
      <c r="B1087" s="144" t="str">
        <f>'[11]Depr Exp'!B1087</f>
        <v>E314 STM Turbogen, Fred 1/APC-3</v>
      </c>
      <c r="C1087" s="144" t="str">
        <f>'[11]Depr Exp'!C1087</f>
        <v>403E</v>
      </c>
      <c r="D1087" s="144"/>
      <c r="E1087" s="282">
        <f>'[11]Depr Exp'!E1087</f>
        <v>43190</v>
      </c>
      <c r="F1087" s="523">
        <f>'[11]Depr Exp'!F1087</f>
        <v>16174210.01</v>
      </c>
      <c r="G1087" s="305">
        <f>'[11]Depr Exp'!G1087</f>
        <v>2.8599999999999997E-2</v>
      </c>
      <c r="H1087" s="524">
        <f>'[11]Depr Exp'!H1087</f>
        <v>38548.53</v>
      </c>
      <c r="I1087" s="523">
        <f>'[11]Depr Exp'!I1087</f>
        <v>16174210.01</v>
      </c>
      <c r="J1087" s="305">
        <f>'[11]Depr Exp'!J1087</f>
        <v>2.8599999999999997E-2</v>
      </c>
      <c r="K1087" s="373">
        <f>'[11]Depr Exp'!K1087</f>
        <v>38548.533857166658</v>
      </c>
      <c r="L1087" s="524">
        <f>'[11]Depr Exp'!L1087</f>
        <v>0</v>
      </c>
      <c r="M1087" s="144"/>
      <c r="N1087" s="144"/>
    </row>
    <row r="1088" spans="1:14">
      <c r="A1088" s="144" t="str">
        <f>'[11]Depr Exp'!A1088</f>
        <v>E314 STM Turbogen, Fred 1/APC</v>
      </c>
      <c r="B1088" s="144" t="str">
        <f>'[11]Depr Exp'!B1088</f>
        <v>E314 STM Turbogen, Fred 1/APC-4</v>
      </c>
      <c r="C1088" s="144" t="str">
        <f>'[11]Depr Exp'!C1088</f>
        <v>403E</v>
      </c>
      <c r="D1088" s="144"/>
      <c r="E1088" s="282">
        <f>'[11]Depr Exp'!E1088</f>
        <v>43220</v>
      </c>
      <c r="F1088" s="523">
        <f>'[11]Depr Exp'!F1088</f>
        <v>16174210.01</v>
      </c>
      <c r="G1088" s="305">
        <f>'[11]Depr Exp'!G1088</f>
        <v>2.8599999999999997E-2</v>
      </c>
      <c r="H1088" s="524">
        <f>'[11]Depr Exp'!H1088</f>
        <v>38548.53</v>
      </c>
      <c r="I1088" s="523">
        <f>'[11]Depr Exp'!I1088</f>
        <v>16174210.01</v>
      </c>
      <c r="J1088" s="305">
        <f>'[11]Depr Exp'!J1088</f>
        <v>2.8599999999999997E-2</v>
      </c>
      <c r="K1088" s="373">
        <f>'[11]Depr Exp'!K1088</f>
        <v>38548.533857166658</v>
      </c>
      <c r="L1088" s="524">
        <f>'[11]Depr Exp'!L1088</f>
        <v>0</v>
      </c>
      <c r="M1088" s="144"/>
      <c r="N1088" s="144"/>
    </row>
    <row r="1089" spans="1:14">
      <c r="A1089" s="144" t="str">
        <f>'[11]Depr Exp'!A1089</f>
        <v>E314 STM Turbogen, Fred 1/APC</v>
      </c>
      <c r="B1089" s="144" t="str">
        <f>'[11]Depr Exp'!B1089</f>
        <v>E314 STM Turbogen, Fred 1/APC-5</v>
      </c>
      <c r="C1089" s="144" t="str">
        <f>'[11]Depr Exp'!C1089</f>
        <v>403E</v>
      </c>
      <c r="D1089" s="144"/>
      <c r="E1089" s="282">
        <f>'[11]Depr Exp'!E1089</f>
        <v>43251</v>
      </c>
      <c r="F1089" s="523">
        <f>'[11]Depr Exp'!F1089</f>
        <v>16174210.01</v>
      </c>
      <c r="G1089" s="305">
        <f>'[11]Depr Exp'!G1089</f>
        <v>2.8599999999999997E-2</v>
      </c>
      <c r="H1089" s="524">
        <f>'[11]Depr Exp'!H1089</f>
        <v>38548.53</v>
      </c>
      <c r="I1089" s="523">
        <f>'[11]Depr Exp'!I1089</f>
        <v>16174210.01</v>
      </c>
      <c r="J1089" s="305">
        <f>'[11]Depr Exp'!J1089</f>
        <v>2.8599999999999997E-2</v>
      </c>
      <c r="K1089" s="373">
        <f>'[11]Depr Exp'!K1089</f>
        <v>38548.533857166658</v>
      </c>
      <c r="L1089" s="524">
        <f>'[11]Depr Exp'!L1089</f>
        <v>0</v>
      </c>
      <c r="M1089" s="144"/>
      <c r="N1089" s="144"/>
    </row>
    <row r="1090" spans="1:14">
      <c r="A1090" s="144" t="str">
        <f>'[11]Depr Exp'!A1090</f>
        <v>E314 STM Turbogen, Fred 1/APC</v>
      </c>
      <c r="B1090" s="144" t="str">
        <f>'[11]Depr Exp'!B1090</f>
        <v>E314 STM Turbogen, Fred 1/APC-6</v>
      </c>
      <c r="C1090" s="144" t="str">
        <f>'[11]Depr Exp'!C1090</f>
        <v>403E</v>
      </c>
      <c r="D1090" s="144"/>
      <c r="E1090" s="282">
        <f>'[11]Depr Exp'!E1090</f>
        <v>43281</v>
      </c>
      <c r="F1090" s="523">
        <f>'[11]Depr Exp'!F1090</f>
        <v>16174210.01</v>
      </c>
      <c r="G1090" s="305">
        <f>'[11]Depr Exp'!G1090</f>
        <v>2.8599999999999997E-2</v>
      </c>
      <c r="H1090" s="524">
        <f>'[11]Depr Exp'!H1090</f>
        <v>38548.53</v>
      </c>
      <c r="I1090" s="523">
        <f>'[11]Depr Exp'!I1090</f>
        <v>16174210.01</v>
      </c>
      <c r="J1090" s="305">
        <f>'[11]Depr Exp'!J1090</f>
        <v>2.8599999999999997E-2</v>
      </c>
      <c r="K1090" s="373">
        <f>'[11]Depr Exp'!K1090</f>
        <v>38548.533857166658</v>
      </c>
      <c r="L1090" s="524">
        <f>'[11]Depr Exp'!L1090</f>
        <v>0</v>
      </c>
      <c r="M1090" s="144"/>
      <c r="N1090" s="144"/>
    </row>
    <row r="1091" spans="1:14">
      <c r="A1091" s="144" t="str">
        <f>'[11]Depr Exp'!A1091</f>
        <v>E314 STM Turbogen, Fred 1/APC</v>
      </c>
      <c r="B1091" s="144" t="str">
        <f>'[11]Depr Exp'!B1091</f>
        <v>E314 STM Turbogen, Fred 1/APC-7</v>
      </c>
      <c r="C1091" s="144" t="str">
        <f>'[11]Depr Exp'!C1091</f>
        <v>403E</v>
      </c>
      <c r="D1091" s="144"/>
      <c r="E1091" s="282">
        <f>'[11]Depr Exp'!E1091</f>
        <v>43312</v>
      </c>
      <c r="F1091" s="523">
        <f>'[11]Depr Exp'!F1091</f>
        <v>16174210.01</v>
      </c>
      <c r="G1091" s="305">
        <f>'[11]Depr Exp'!G1091</f>
        <v>2.8599999999999997E-2</v>
      </c>
      <c r="H1091" s="524">
        <f>'[11]Depr Exp'!H1091</f>
        <v>38548.53</v>
      </c>
      <c r="I1091" s="523">
        <f>'[11]Depr Exp'!I1091</f>
        <v>16174210.01</v>
      </c>
      <c r="J1091" s="305">
        <f>'[11]Depr Exp'!J1091</f>
        <v>2.8599999999999997E-2</v>
      </c>
      <c r="K1091" s="373">
        <f>'[11]Depr Exp'!K1091</f>
        <v>38548.533857166658</v>
      </c>
      <c r="L1091" s="524">
        <f>'[11]Depr Exp'!L1091</f>
        <v>0</v>
      </c>
      <c r="M1091" s="144"/>
      <c r="N1091" s="144"/>
    </row>
    <row r="1092" spans="1:14">
      <c r="A1092" s="144" t="str">
        <f>'[11]Depr Exp'!A1092</f>
        <v>E314 STM Turbogen, Fred 1/APC</v>
      </c>
      <c r="B1092" s="144" t="str">
        <f>'[11]Depr Exp'!B1092</f>
        <v>E314 STM Turbogen, Fred 1/APC-8</v>
      </c>
      <c r="C1092" s="144" t="str">
        <f>'[11]Depr Exp'!C1092</f>
        <v>403E</v>
      </c>
      <c r="D1092" s="144"/>
      <c r="E1092" s="282">
        <f>'[11]Depr Exp'!E1092</f>
        <v>43343</v>
      </c>
      <c r="F1092" s="523">
        <f>'[11]Depr Exp'!F1092</f>
        <v>16174210.01</v>
      </c>
      <c r="G1092" s="305">
        <f>'[11]Depr Exp'!G1092</f>
        <v>2.8599999999999997E-2</v>
      </c>
      <c r="H1092" s="524">
        <f>'[11]Depr Exp'!H1092</f>
        <v>38548.53</v>
      </c>
      <c r="I1092" s="523">
        <f>'[11]Depr Exp'!I1092</f>
        <v>16174210.01</v>
      </c>
      <c r="J1092" s="305">
        <f>'[11]Depr Exp'!J1092</f>
        <v>2.8599999999999997E-2</v>
      </c>
      <c r="K1092" s="373">
        <f>'[11]Depr Exp'!K1092</f>
        <v>38548.533857166658</v>
      </c>
      <c r="L1092" s="524">
        <f>'[11]Depr Exp'!L1092</f>
        <v>0</v>
      </c>
      <c r="M1092" s="144"/>
      <c r="N1092" s="144"/>
    </row>
    <row r="1093" spans="1:14">
      <c r="A1093" s="144" t="str">
        <f>'[11]Depr Exp'!A1093</f>
        <v>E314 STM Turbogen, Fred 1/APC</v>
      </c>
      <c r="B1093" s="144" t="str">
        <f>'[11]Depr Exp'!B1093</f>
        <v>E314 STM Turbogen, Fred 1/APC-9</v>
      </c>
      <c r="C1093" s="144" t="str">
        <f>'[11]Depr Exp'!C1093</f>
        <v>403E</v>
      </c>
      <c r="D1093" s="144"/>
      <c r="E1093" s="282">
        <f>'[11]Depr Exp'!E1093</f>
        <v>43373</v>
      </c>
      <c r="F1093" s="523">
        <f>'[11]Depr Exp'!F1093</f>
        <v>16174210.01</v>
      </c>
      <c r="G1093" s="305">
        <f>'[11]Depr Exp'!G1093</f>
        <v>2.8599999999999997E-2</v>
      </c>
      <c r="H1093" s="524">
        <f>'[11]Depr Exp'!H1093</f>
        <v>38548.53</v>
      </c>
      <c r="I1093" s="523">
        <f>'[11]Depr Exp'!I1093</f>
        <v>16174210.01</v>
      </c>
      <c r="J1093" s="305">
        <f>'[11]Depr Exp'!J1093</f>
        <v>2.8599999999999997E-2</v>
      </c>
      <c r="K1093" s="373">
        <f>'[11]Depr Exp'!K1093</f>
        <v>38548.533857166658</v>
      </c>
      <c r="L1093" s="524">
        <f>'[11]Depr Exp'!L1093</f>
        <v>0</v>
      </c>
      <c r="M1093" s="144"/>
      <c r="N1093" s="144"/>
    </row>
    <row r="1094" spans="1:14">
      <c r="A1094" s="144" t="str">
        <f>'[11]Depr Exp'!A1094</f>
        <v>E314 STM Turbogen, Fred 1/APC</v>
      </c>
      <c r="B1094" s="144" t="str">
        <f>'[11]Depr Exp'!B1094</f>
        <v>E314 STM Turbogen, Fred 1/APC-10</v>
      </c>
      <c r="C1094" s="144" t="str">
        <f>'[11]Depr Exp'!C1094</f>
        <v>403E</v>
      </c>
      <c r="D1094" s="144"/>
      <c r="E1094" s="282">
        <f>'[11]Depr Exp'!E1094</f>
        <v>43404</v>
      </c>
      <c r="F1094" s="523">
        <f>'[11]Depr Exp'!F1094</f>
        <v>16174210.01</v>
      </c>
      <c r="G1094" s="305">
        <f>'[11]Depr Exp'!G1094</f>
        <v>2.8599999999999997E-2</v>
      </c>
      <c r="H1094" s="524">
        <f>'[11]Depr Exp'!H1094</f>
        <v>38548.53</v>
      </c>
      <c r="I1094" s="523">
        <f>'[11]Depr Exp'!I1094</f>
        <v>16174210.01</v>
      </c>
      <c r="J1094" s="305">
        <f>'[11]Depr Exp'!J1094</f>
        <v>2.8599999999999997E-2</v>
      </c>
      <c r="K1094" s="373">
        <f>'[11]Depr Exp'!K1094</f>
        <v>38548.533857166658</v>
      </c>
      <c r="L1094" s="524">
        <f>'[11]Depr Exp'!L1094</f>
        <v>0</v>
      </c>
      <c r="M1094" s="144"/>
      <c r="N1094" s="144"/>
    </row>
    <row r="1095" spans="1:14">
      <c r="A1095" s="144" t="str">
        <f>'[11]Depr Exp'!A1095</f>
        <v>E314 STM Turbogen, Fred 1/APC</v>
      </c>
      <c r="B1095" s="144" t="str">
        <f>'[11]Depr Exp'!B1095</f>
        <v>E314 STM Turbogen, Fred 1/APC-11</v>
      </c>
      <c r="C1095" s="144" t="str">
        <f>'[11]Depr Exp'!C1095</f>
        <v>403E</v>
      </c>
      <c r="D1095" s="144"/>
      <c r="E1095" s="282">
        <f>'[11]Depr Exp'!E1095</f>
        <v>43434</v>
      </c>
      <c r="F1095" s="523">
        <f>'[11]Depr Exp'!F1095</f>
        <v>16174210.01</v>
      </c>
      <c r="G1095" s="305">
        <f>'[11]Depr Exp'!G1095</f>
        <v>2.8599999999999997E-2</v>
      </c>
      <c r="H1095" s="524">
        <f>'[11]Depr Exp'!H1095</f>
        <v>38548.53</v>
      </c>
      <c r="I1095" s="523">
        <f>'[11]Depr Exp'!I1095</f>
        <v>16174210.01</v>
      </c>
      <c r="J1095" s="305">
        <f>'[11]Depr Exp'!J1095</f>
        <v>2.8599999999999997E-2</v>
      </c>
      <c r="K1095" s="373">
        <f>'[11]Depr Exp'!K1095</f>
        <v>38548.533857166658</v>
      </c>
      <c r="L1095" s="524">
        <f>'[11]Depr Exp'!L1095</f>
        <v>0</v>
      </c>
      <c r="M1095" s="144"/>
      <c r="N1095" s="144"/>
    </row>
    <row r="1096" spans="1:14">
      <c r="A1096" s="144" t="str">
        <f>'[11]Depr Exp'!A1096</f>
        <v>E314 STM Turbogen, Fred 1/APC</v>
      </c>
      <c r="B1096" s="144" t="str">
        <f>'[11]Depr Exp'!B1096</f>
        <v>E314 STM Turbogen, Fred 1/APC-12</v>
      </c>
      <c r="C1096" s="144" t="str">
        <f>'[11]Depr Exp'!C1096</f>
        <v>403E</v>
      </c>
      <c r="D1096" s="144"/>
      <c r="E1096" s="282">
        <f>'[11]Depr Exp'!E1096</f>
        <v>43465</v>
      </c>
      <c r="F1096" s="523">
        <f>'[11]Depr Exp'!F1096</f>
        <v>16174210.01</v>
      </c>
      <c r="G1096" s="305">
        <f>'[11]Depr Exp'!G1096</f>
        <v>2.8599999999999997E-2</v>
      </c>
      <c r="H1096" s="524">
        <f>'[11]Depr Exp'!H1096</f>
        <v>38548.53</v>
      </c>
      <c r="I1096" s="523">
        <f>'[11]Depr Exp'!I1096</f>
        <v>16174210.01</v>
      </c>
      <c r="J1096" s="305">
        <f>'[11]Depr Exp'!J1096</f>
        <v>2.8599999999999997E-2</v>
      </c>
      <c r="K1096" s="373">
        <f>'[11]Depr Exp'!K1096</f>
        <v>38548.533857166658</v>
      </c>
      <c r="L1096" s="524">
        <f>'[11]Depr Exp'!L1096</f>
        <v>0</v>
      </c>
      <c r="M1096" s="144"/>
      <c r="N1096" s="144"/>
    </row>
    <row r="1097" spans="1:14" ht="15.75" thickBot="1">
      <c r="A1097" s="159" t="str">
        <f>'[11]Depr Exp'!A1097</f>
        <v>E314 STM Turbogen, Fred 1/APC Total</v>
      </c>
      <c r="B1097" s="144">
        <f>'[11]Depr Exp'!B1097</f>
        <v>0</v>
      </c>
      <c r="C1097" s="502" t="str">
        <f>'[11]Depr Exp'!C1097</f>
        <v>ESTM</v>
      </c>
      <c r="D1097" s="144"/>
      <c r="E1097" s="281" t="str">
        <f>'[11]Depr Exp'!E1097</f>
        <v>Total</v>
      </c>
      <c r="F1097" s="141">
        <f>'[11]Depr Exp'!F1097</f>
        <v>0</v>
      </c>
      <c r="G1097" s="252">
        <f>'[11]Depr Exp'!G1097</f>
        <v>0</v>
      </c>
      <c r="H1097" s="522">
        <f>'[11]Depr Exp'!H1097</f>
        <v>462582.3600000001</v>
      </c>
      <c r="I1097" s="141">
        <f>'[11]Depr Exp'!I1097</f>
        <v>0</v>
      </c>
      <c r="J1097" s="252">
        <f>'[11]Depr Exp'!J1097</f>
        <v>0</v>
      </c>
      <c r="K1097" s="522">
        <f>'[11]Depr Exp'!K1097</f>
        <v>462582.40628599987</v>
      </c>
      <c r="L1097" s="522">
        <f>'[11]Depr Exp'!L1097</f>
        <v>0.05</v>
      </c>
      <c r="M1097" s="144"/>
      <c r="N1097" s="144"/>
    </row>
    <row r="1098" spans="1:14" ht="13.5" thickTop="1">
      <c r="A1098" s="144" t="str">
        <f>'[11]Depr Exp'!A1098</f>
        <v>E314 STM Turbogen, Goldendale</v>
      </c>
      <c r="B1098" s="144" t="str">
        <f>'[11]Depr Exp'!B1098</f>
        <v>E314 STM Turbogen, Goldendale-1</v>
      </c>
      <c r="C1098" s="144" t="str">
        <f>'[11]Depr Exp'!C1098</f>
        <v>403E</v>
      </c>
      <c r="D1098" s="144"/>
      <c r="E1098" s="282">
        <f>'[11]Depr Exp'!E1098</f>
        <v>43131</v>
      </c>
      <c r="F1098" s="523">
        <f>'[11]Depr Exp'!F1098</f>
        <v>1408089.86</v>
      </c>
      <c r="G1098" s="305">
        <f>'[11]Depr Exp'!G1098</f>
        <v>1.14E-2</v>
      </c>
      <c r="H1098" s="524">
        <f>'[11]Depr Exp'!H1098</f>
        <v>1337.68</v>
      </c>
      <c r="I1098" s="523">
        <f>'[11]Depr Exp'!I1098</f>
        <v>1827112.16</v>
      </c>
      <c r="J1098" s="305">
        <f>'[11]Depr Exp'!J1098</f>
        <v>1.14E-2</v>
      </c>
      <c r="K1098" s="373">
        <f>'[11]Depr Exp'!K1098</f>
        <v>1735.7565520000001</v>
      </c>
      <c r="L1098" s="524">
        <f>'[11]Depr Exp'!L1098</f>
        <v>398.08</v>
      </c>
      <c r="M1098" s="144"/>
      <c r="N1098" s="144"/>
    </row>
    <row r="1099" spans="1:14">
      <c r="A1099" s="144" t="str">
        <f>'[11]Depr Exp'!A1099</f>
        <v>E314 STM Turbogen, Goldendale</v>
      </c>
      <c r="B1099" s="144" t="str">
        <f>'[11]Depr Exp'!B1099</f>
        <v>E314 STM Turbogen, Goldendale-2</v>
      </c>
      <c r="C1099" s="144" t="str">
        <f>'[11]Depr Exp'!C1099</f>
        <v>403E</v>
      </c>
      <c r="D1099" s="144"/>
      <c r="E1099" s="282">
        <f>'[11]Depr Exp'!E1099</f>
        <v>43159</v>
      </c>
      <c r="F1099" s="523">
        <f>'[11]Depr Exp'!F1099</f>
        <v>1408089.86</v>
      </c>
      <c r="G1099" s="305">
        <f>'[11]Depr Exp'!G1099</f>
        <v>1.14E-2</v>
      </c>
      <c r="H1099" s="524">
        <f>'[11]Depr Exp'!H1099</f>
        <v>1337.68</v>
      </c>
      <c r="I1099" s="523">
        <f>'[11]Depr Exp'!I1099</f>
        <v>1827112.16</v>
      </c>
      <c r="J1099" s="305">
        <f>'[11]Depr Exp'!J1099</f>
        <v>1.14E-2</v>
      </c>
      <c r="K1099" s="373">
        <f>'[11]Depr Exp'!K1099</f>
        <v>1735.7565520000001</v>
      </c>
      <c r="L1099" s="524">
        <f>'[11]Depr Exp'!L1099</f>
        <v>398.08</v>
      </c>
      <c r="M1099" s="144"/>
      <c r="N1099" s="144"/>
    </row>
    <row r="1100" spans="1:14">
      <c r="A1100" s="144" t="str">
        <f>'[11]Depr Exp'!A1100</f>
        <v>E314 STM Turbogen, Goldendale</v>
      </c>
      <c r="B1100" s="144" t="str">
        <f>'[11]Depr Exp'!B1100</f>
        <v>E314 STM Turbogen, Goldendale-3</v>
      </c>
      <c r="C1100" s="144" t="str">
        <f>'[11]Depr Exp'!C1100</f>
        <v>403E</v>
      </c>
      <c r="D1100" s="144"/>
      <c r="E1100" s="282">
        <f>'[11]Depr Exp'!E1100</f>
        <v>43190</v>
      </c>
      <c r="F1100" s="523">
        <f>'[11]Depr Exp'!F1100</f>
        <v>1408089.86</v>
      </c>
      <c r="G1100" s="305">
        <f>'[11]Depr Exp'!G1100</f>
        <v>1.14E-2</v>
      </c>
      <c r="H1100" s="524">
        <f>'[11]Depr Exp'!H1100</f>
        <v>1337.68</v>
      </c>
      <c r="I1100" s="523">
        <f>'[11]Depr Exp'!I1100</f>
        <v>1827112.16</v>
      </c>
      <c r="J1100" s="305">
        <f>'[11]Depr Exp'!J1100</f>
        <v>1.14E-2</v>
      </c>
      <c r="K1100" s="373">
        <f>'[11]Depr Exp'!K1100</f>
        <v>1735.7565520000001</v>
      </c>
      <c r="L1100" s="524">
        <f>'[11]Depr Exp'!L1100</f>
        <v>398.08</v>
      </c>
      <c r="M1100" s="144"/>
      <c r="N1100" s="144"/>
    </row>
    <row r="1101" spans="1:14">
      <c r="A1101" s="144" t="str">
        <f>'[11]Depr Exp'!A1101</f>
        <v>E314 STM Turbogen, Goldendale</v>
      </c>
      <c r="B1101" s="144" t="str">
        <f>'[11]Depr Exp'!B1101</f>
        <v>E314 STM Turbogen, Goldendale-4</v>
      </c>
      <c r="C1101" s="144" t="str">
        <f>'[11]Depr Exp'!C1101</f>
        <v>403E</v>
      </c>
      <c r="D1101" s="144"/>
      <c r="E1101" s="282">
        <f>'[11]Depr Exp'!E1101</f>
        <v>43220</v>
      </c>
      <c r="F1101" s="523">
        <f>'[11]Depr Exp'!F1101</f>
        <v>1408089.86</v>
      </c>
      <c r="G1101" s="305">
        <f>'[11]Depr Exp'!G1101</f>
        <v>1.14E-2</v>
      </c>
      <c r="H1101" s="524">
        <f>'[11]Depr Exp'!H1101</f>
        <v>1337.68</v>
      </c>
      <c r="I1101" s="523">
        <f>'[11]Depr Exp'!I1101</f>
        <v>1827112.16</v>
      </c>
      <c r="J1101" s="305">
        <f>'[11]Depr Exp'!J1101</f>
        <v>1.14E-2</v>
      </c>
      <c r="K1101" s="373">
        <f>'[11]Depr Exp'!K1101</f>
        <v>1735.7565520000001</v>
      </c>
      <c r="L1101" s="524">
        <f>'[11]Depr Exp'!L1101</f>
        <v>398.08</v>
      </c>
      <c r="M1101" s="144"/>
      <c r="N1101" s="144"/>
    </row>
    <row r="1102" spans="1:14">
      <c r="A1102" s="144" t="str">
        <f>'[11]Depr Exp'!A1102</f>
        <v>E314 STM Turbogen, Goldendale</v>
      </c>
      <c r="B1102" s="144" t="str">
        <f>'[11]Depr Exp'!B1102</f>
        <v>E314 STM Turbogen, Goldendale-5</v>
      </c>
      <c r="C1102" s="144" t="str">
        <f>'[11]Depr Exp'!C1102</f>
        <v>403E</v>
      </c>
      <c r="D1102" s="144"/>
      <c r="E1102" s="282">
        <f>'[11]Depr Exp'!E1102</f>
        <v>43251</v>
      </c>
      <c r="F1102" s="523">
        <f>'[11]Depr Exp'!F1102</f>
        <v>1408089.86</v>
      </c>
      <c r="G1102" s="305">
        <f>'[11]Depr Exp'!G1102</f>
        <v>1.14E-2</v>
      </c>
      <c r="H1102" s="524">
        <f>'[11]Depr Exp'!H1102</f>
        <v>1337.68</v>
      </c>
      <c r="I1102" s="523">
        <f>'[11]Depr Exp'!I1102</f>
        <v>1827112.16</v>
      </c>
      <c r="J1102" s="305">
        <f>'[11]Depr Exp'!J1102</f>
        <v>1.14E-2</v>
      </c>
      <c r="K1102" s="373">
        <f>'[11]Depr Exp'!K1102</f>
        <v>1735.7565520000001</v>
      </c>
      <c r="L1102" s="524">
        <f>'[11]Depr Exp'!L1102</f>
        <v>398.08</v>
      </c>
      <c r="M1102" s="144"/>
      <c r="N1102" s="144"/>
    </row>
    <row r="1103" spans="1:14">
      <c r="A1103" s="144" t="str">
        <f>'[11]Depr Exp'!A1103</f>
        <v>E314 STM Turbogen, Goldendale</v>
      </c>
      <c r="B1103" s="144" t="str">
        <f>'[11]Depr Exp'!B1103</f>
        <v>E314 STM Turbogen, Goldendale-6</v>
      </c>
      <c r="C1103" s="144" t="str">
        <f>'[11]Depr Exp'!C1103</f>
        <v>403E</v>
      </c>
      <c r="D1103" s="144"/>
      <c r="E1103" s="282">
        <f>'[11]Depr Exp'!E1103</f>
        <v>43281</v>
      </c>
      <c r="F1103" s="523">
        <f>'[11]Depr Exp'!F1103</f>
        <v>1408089.86</v>
      </c>
      <c r="G1103" s="305">
        <f>'[11]Depr Exp'!G1103</f>
        <v>1.14E-2</v>
      </c>
      <c r="H1103" s="524">
        <f>'[11]Depr Exp'!H1103</f>
        <v>1337.68</v>
      </c>
      <c r="I1103" s="523">
        <f>'[11]Depr Exp'!I1103</f>
        <v>1827112.16</v>
      </c>
      <c r="J1103" s="305">
        <f>'[11]Depr Exp'!J1103</f>
        <v>1.14E-2</v>
      </c>
      <c r="K1103" s="373">
        <f>'[11]Depr Exp'!K1103</f>
        <v>1735.7565520000001</v>
      </c>
      <c r="L1103" s="524">
        <f>'[11]Depr Exp'!L1103</f>
        <v>398.08</v>
      </c>
      <c r="M1103" s="144"/>
      <c r="N1103" s="144"/>
    </row>
    <row r="1104" spans="1:14">
      <c r="A1104" s="144" t="str">
        <f>'[11]Depr Exp'!A1104</f>
        <v>E314 STM Turbogen, Goldendale</v>
      </c>
      <c r="B1104" s="144" t="str">
        <f>'[11]Depr Exp'!B1104</f>
        <v>E314 STM Turbogen, Goldendale-7</v>
      </c>
      <c r="C1104" s="144" t="str">
        <f>'[11]Depr Exp'!C1104</f>
        <v>403E</v>
      </c>
      <c r="D1104" s="144"/>
      <c r="E1104" s="282">
        <f>'[11]Depr Exp'!E1104</f>
        <v>43312</v>
      </c>
      <c r="F1104" s="523">
        <f>'[11]Depr Exp'!F1104</f>
        <v>1617969.8</v>
      </c>
      <c r="G1104" s="305">
        <f>'[11]Depr Exp'!G1104</f>
        <v>1.14E-2</v>
      </c>
      <c r="H1104" s="524">
        <f>'[11]Depr Exp'!H1104</f>
        <v>1537.0800000000002</v>
      </c>
      <c r="I1104" s="523">
        <f>'[11]Depr Exp'!I1104</f>
        <v>1827112.16</v>
      </c>
      <c r="J1104" s="305">
        <f>'[11]Depr Exp'!J1104</f>
        <v>1.14E-2</v>
      </c>
      <c r="K1104" s="373">
        <f>'[11]Depr Exp'!K1104</f>
        <v>1735.7565520000001</v>
      </c>
      <c r="L1104" s="524">
        <f>'[11]Depr Exp'!L1104</f>
        <v>198.68</v>
      </c>
      <c r="M1104" s="144"/>
      <c r="N1104" s="144"/>
    </row>
    <row r="1105" spans="1:14">
      <c r="A1105" s="144" t="str">
        <f>'[11]Depr Exp'!A1105</f>
        <v>E314 STM Turbogen, Goldendale</v>
      </c>
      <c r="B1105" s="144" t="str">
        <f>'[11]Depr Exp'!B1105</f>
        <v>E314 STM Turbogen, Goldendale-8</v>
      </c>
      <c r="C1105" s="144" t="str">
        <f>'[11]Depr Exp'!C1105</f>
        <v>403E</v>
      </c>
      <c r="D1105" s="144"/>
      <c r="E1105" s="282">
        <f>'[11]Depr Exp'!E1105</f>
        <v>43343</v>
      </c>
      <c r="F1105" s="523">
        <f>'[11]Depr Exp'!F1105</f>
        <v>1826402.42</v>
      </c>
      <c r="G1105" s="305">
        <f>'[11]Depr Exp'!G1105</f>
        <v>1.14E-2</v>
      </c>
      <c r="H1105" s="524">
        <f>'[11]Depr Exp'!H1105</f>
        <v>1735.08</v>
      </c>
      <c r="I1105" s="523">
        <f>'[11]Depr Exp'!I1105</f>
        <v>1827112.16</v>
      </c>
      <c r="J1105" s="305">
        <f>'[11]Depr Exp'!J1105</f>
        <v>1.14E-2</v>
      </c>
      <c r="K1105" s="373">
        <f>'[11]Depr Exp'!K1105</f>
        <v>1735.7565520000001</v>
      </c>
      <c r="L1105" s="524">
        <f>'[11]Depr Exp'!L1105</f>
        <v>0.68</v>
      </c>
      <c r="M1105" s="144"/>
      <c r="N1105" s="144"/>
    </row>
    <row r="1106" spans="1:14">
      <c r="A1106" s="144" t="str">
        <f>'[11]Depr Exp'!A1106</f>
        <v>E314 STM Turbogen, Goldendale</v>
      </c>
      <c r="B1106" s="144" t="str">
        <f>'[11]Depr Exp'!B1106</f>
        <v>E314 STM Turbogen, Goldendale-9</v>
      </c>
      <c r="C1106" s="144" t="str">
        <f>'[11]Depr Exp'!C1106</f>
        <v>403E</v>
      </c>
      <c r="D1106" s="144"/>
      <c r="E1106" s="282">
        <f>'[11]Depr Exp'!E1106</f>
        <v>43373</v>
      </c>
      <c r="F1106" s="523">
        <f>'[11]Depr Exp'!F1106</f>
        <v>1824955.09</v>
      </c>
      <c r="G1106" s="305">
        <f>'[11]Depr Exp'!G1106</f>
        <v>1.14E-2</v>
      </c>
      <c r="H1106" s="524">
        <f>'[11]Depr Exp'!H1106</f>
        <v>1733.71</v>
      </c>
      <c r="I1106" s="523">
        <f>'[11]Depr Exp'!I1106</f>
        <v>1827112.16</v>
      </c>
      <c r="J1106" s="305">
        <f>'[11]Depr Exp'!J1106</f>
        <v>1.14E-2</v>
      </c>
      <c r="K1106" s="373">
        <f>'[11]Depr Exp'!K1106</f>
        <v>1735.7565520000001</v>
      </c>
      <c r="L1106" s="524">
        <f>'[11]Depr Exp'!L1106</f>
        <v>2.0499999999999998</v>
      </c>
      <c r="M1106" s="144"/>
      <c r="N1106" s="144"/>
    </row>
    <row r="1107" spans="1:14">
      <c r="A1107" s="144" t="str">
        <f>'[11]Depr Exp'!A1107</f>
        <v>E314 STM Turbogen, Goldendale</v>
      </c>
      <c r="B1107" s="144" t="str">
        <f>'[11]Depr Exp'!B1107</f>
        <v>E314 STM Turbogen, Goldendale-10</v>
      </c>
      <c r="C1107" s="144" t="str">
        <f>'[11]Depr Exp'!C1107</f>
        <v>403E</v>
      </c>
      <c r="D1107" s="144"/>
      <c r="E1107" s="282">
        <f>'[11]Depr Exp'!E1107</f>
        <v>43404</v>
      </c>
      <c r="F1107" s="523">
        <f>'[11]Depr Exp'!F1107</f>
        <v>1824955.09</v>
      </c>
      <c r="G1107" s="305">
        <f>'[11]Depr Exp'!G1107</f>
        <v>1.14E-2</v>
      </c>
      <c r="H1107" s="524">
        <f>'[11]Depr Exp'!H1107</f>
        <v>1733.71</v>
      </c>
      <c r="I1107" s="523">
        <f>'[11]Depr Exp'!I1107</f>
        <v>1827112.16</v>
      </c>
      <c r="J1107" s="305">
        <f>'[11]Depr Exp'!J1107</f>
        <v>1.14E-2</v>
      </c>
      <c r="K1107" s="373">
        <f>'[11]Depr Exp'!K1107</f>
        <v>1735.7565520000001</v>
      </c>
      <c r="L1107" s="524">
        <f>'[11]Depr Exp'!L1107</f>
        <v>2.0499999999999998</v>
      </c>
      <c r="M1107" s="144"/>
      <c r="N1107" s="144"/>
    </row>
    <row r="1108" spans="1:14">
      <c r="A1108" s="144" t="str">
        <f>'[11]Depr Exp'!A1108</f>
        <v>E314 STM Turbogen, Goldendale</v>
      </c>
      <c r="B1108" s="144" t="str">
        <f>'[11]Depr Exp'!B1108</f>
        <v>E314 STM Turbogen, Goldendale-11</v>
      </c>
      <c r="C1108" s="144" t="str">
        <f>'[11]Depr Exp'!C1108</f>
        <v>403E</v>
      </c>
      <c r="D1108" s="144"/>
      <c r="E1108" s="282">
        <f>'[11]Depr Exp'!E1108</f>
        <v>43434</v>
      </c>
      <c r="F1108" s="523">
        <f>'[11]Depr Exp'!F1108</f>
        <v>1824955.09</v>
      </c>
      <c r="G1108" s="305">
        <f>'[11]Depr Exp'!G1108</f>
        <v>1.14E-2</v>
      </c>
      <c r="H1108" s="524">
        <f>'[11]Depr Exp'!H1108</f>
        <v>1733.71</v>
      </c>
      <c r="I1108" s="523">
        <f>'[11]Depr Exp'!I1108</f>
        <v>1827112.16</v>
      </c>
      <c r="J1108" s="305">
        <f>'[11]Depr Exp'!J1108</f>
        <v>1.14E-2</v>
      </c>
      <c r="K1108" s="373">
        <f>'[11]Depr Exp'!K1108</f>
        <v>1735.7565520000001</v>
      </c>
      <c r="L1108" s="524">
        <f>'[11]Depr Exp'!L1108</f>
        <v>2.0499999999999998</v>
      </c>
      <c r="M1108" s="144"/>
      <c r="N1108" s="144"/>
    </row>
    <row r="1109" spans="1:14">
      <c r="A1109" s="144" t="str">
        <f>'[11]Depr Exp'!A1109</f>
        <v>E314 STM Turbogen, Goldendale</v>
      </c>
      <c r="B1109" s="144" t="str">
        <f>'[11]Depr Exp'!B1109</f>
        <v>E314 STM Turbogen, Goldendale-12</v>
      </c>
      <c r="C1109" s="144" t="str">
        <f>'[11]Depr Exp'!C1109</f>
        <v>403E</v>
      </c>
      <c r="D1109" s="144"/>
      <c r="E1109" s="282">
        <f>'[11]Depr Exp'!E1109</f>
        <v>43465</v>
      </c>
      <c r="F1109" s="523">
        <f>'[11]Depr Exp'!F1109</f>
        <v>1827112.16</v>
      </c>
      <c r="G1109" s="305">
        <f>'[11]Depr Exp'!G1109</f>
        <v>1.14E-2</v>
      </c>
      <c r="H1109" s="524">
        <f>'[11]Depr Exp'!H1109</f>
        <v>1735.7600000000002</v>
      </c>
      <c r="I1109" s="523">
        <f>'[11]Depr Exp'!I1109</f>
        <v>1827112.16</v>
      </c>
      <c r="J1109" s="305">
        <f>'[11]Depr Exp'!J1109</f>
        <v>1.14E-2</v>
      </c>
      <c r="K1109" s="373">
        <f>'[11]Depr Exp'!K1109</f>
        <v>1735.7565520000001</v>
      </c>
      <c r="L1109" s="524">
        <f>'[11]Depr Exp'!L1109</f>
        <v>0</v>
      </c>
      <c r="M1109" s="144"/>
      <c r="N1109" s="144"/>
    </row>
    <row r="1110" spans="1:14" ht="15.75" thickBot="1">
      <c r="A1110" s="159" t="str">
        <f>'[11]Depr Exp'!A1110</f>
        <v>E314 STM Turbogen, Goldendale Total</v>
      </c>
      <c r="B1110" s="144">
        <f>'[11]Depr Exp'!B1110</f>
        <v>0</v>
      </c>
      <c r="C1110" s="502" t="str">
        <f>'[11]Depr Exp'!C1110</f>
        <v>ESTM</v>
      </c>
      <c r="D1110" s="144"/>
      <c r="E1110" s="281" t="str">
        <f>'[11]Depr Exp'!E1110</f>
        <v>Total</v>
      </c>
      <c r="F1110" s="141">
        <f>'[11]Depr Exp'!F1110</f>
        <v>0</v>
      </c>
      <c r="G1110" s="252">
        <f>'[11]Depr Exp'!G1110</f>
        <v>0</v>
      </c>
      <c r="H1110" s="522">
        <f>'[11]Depr Exp'!H1110</f>
        <v>18235.129999999997</v>
      </c>
      <c r="I1110" s="141">
        <f>'[11]Depr Exp'!I1110</f>
        <v>0</v>
      </c>
      <c r="J1110" s="252">
        <f>'[11]Depr Exp'!J1110</f>
        <v>0</v>
      </c>
      <c r="K1110" s="522">
        <f>'[11]Depr Exp'!K1110</f>
        <v>20829.078624000002</v>
      </c>
      <c r="L1110" s="522">
        <f>'[11]Depr Exp'!L1110</f>
        <v>2593.9499999999998</v>
      </c>
      <c r="M1110" s="144"/>
      <c r="N1110" s="144"/>
    </row>
    <row r="1111" spans="1:14" ht="13.5" thickTop="1">
      <c r="A1111" s="144" t="str">
        <f>'[11]Depr Exp'!A1111</f>
        <v>E314 STM Turbogen, Goldendale OP</v>
      </c>
      <c r="B1111" s="144" t="str">
        <f>'[11]Depr Exp'!B1111</f>
        <v>E314 STM Turbogen, Goldendale OP-1</v>
      </c>
      <c r="C1111" s="144" t="str">
        <f>'[11]Depr Exp'!C1111</f>
        <v>403E</v>
      </c>
      <c r="D1111" s="144"/>
      <c r="E1111" s="282">
        <f>'[11]Depr Exp'!E1111</f>
        <v>43131</v>
      </c>
      <c r="F1111" s="523">
        <f>'[11]Depr Exp'!F1111</f>
        <v>88275482.5</v>
      </c>
      <c r="G1111" s="305">
        <f>'[11]Depr Exp'!G1111</f>
        <v>1.14E-2</v>
      </c>
      <c r="H1111" s="524">
        <f>'[11]Depr Exp'!H1111</f>
        <v>83861.709999999992</v>
      </c>
      <c r="I1111" s="523">
        <f>'[11]Depr Exp'!I1111</f>
        <v>88117012.359999999</v>
      </c>
      <c r="J1111" s="305">
        <f>'[11]Depr Exp'!J1111</f>
        <v>1.14E-2</v>
      </c>
      <c r="K1111" s="373">
        <f>'[11]Depr Exp'!K1111</f>
        <v>83711.161742000011</v>
      </c>
      <c r="L1111" s="524">
        <f>'[11]Depr Exp'!L1111</f>
        <v>-150.55000000000001</v>
      </c>
      <c r="M1111" s="144"/>
      <c r="N1111" s="144"/>
    </row>
    <row r="1112" spans="1:14">
      <c r="A1112" s="144" t="str">
        <f>'[11]Depr Exp'!A1112</f>
        <v>E314 STM Turbogen, Goldendale OP</v>
      </c>
      <c r="B1112" s="144" t="str">
        <f>'[11]Depr Exp'!B1112</f>
        <v>E314 STM Turbogen, Goldendale OP-2</v>
      </c>
      <c r="C1112" s="144" t="str">
        <f>'[11]Depr Exp'!C1112</f>
        <v>403E</v>
      </c>
      <c r="D1112" s="144"/>
      <c r="E1112" s="282">
        <f>'[11]Depr Exp'!E1112</f>
        <v>43159</v>
      </c>
      <c r="F1112" s="523">
        <f>'[11]Depr Exp'!F1112</f>
        <v>88275482.5</v>
      </c>
      <c r="G1112" s="305">
        <f>'[11]Depr Exp'!G1112</f>
        <v>1.14E-2</v>
      </c>
      <c r="H1112" s="524">
        <f>'[11]Depr Exp'!H1112</f>
        <v>83861.709999999992</v>
      </c>
      <c r="I1112" s="523">
        <f>'[11]Depr Exp'!I1112</f>
        <v>88117012.359999999</v>
      </c>
      <c r="J1112" s="305">
        <f>'[11]Depr Exp'!J1112</f>
        <v>1.14E-2</v>
      </c>
      <c r="K1112" s="373">
        <f>'[11]Depr Exp'!K1112</f>
        <v>83711.161742000011</v>
      </c>
      <c r="L1112" s="524">
        <f>'[11]Depr Exp'!L1112</f>
        <v>-150.55000000000001</v>
      </c>
      <c r="M1112" s="144"/>
      <c r="N1112" s="144"/>
    </row>
    <row r="1113" spans="1:14">
      <c r="A1113" s="144" t="str">
        <f>'[11]Depr Exp'!A1113</f>
        <v>E314 STM Turbogen, Goldendale OP</v>
      </c>
      <c r="B1113" s="144" t="str">
        <f>'[11]Depr Exp'!B1113</f>
        <v>E314 STM Turbogen, Goldendale OP-3</v>
      </c>
      <c r="C1113" s="144" t="str">
        <f>'[11]Depr Exp'!C1113</f>
        <v>403E</v>
      </c>
      <c r="D1113" s="144"/>
      <c r="E1113" s="282">
        <f>'[11]Depr Exp'!E1113</f>
        <v>43190</v>
      </c>
      <c r="F1113" s="523">
        <f>'[11]Depr Exp'!F1113</f>
        <v>88275482.5</v>
      </c>
      <c r="G1113" s="305">
        <f>'[11]Depr Exp'!G1113</f>
        <v>1.14E-2</v>
      </c>
      <c r="H1113" s="524">
        <f>'[11]Depr Exp'!H1113</f>
        <v>83861.709999999992</v>
      </c>
      <c r="I1113" s="523">
        <f>'[11]Depr Exp'!I1113</f>
        <v>88117012.359999999</v>
      </c>
      <c r="J1113" s="305">
        <f>'[11]Depr Exp'!J1113</f>
        <v>1.14E-2</v>
      </c>
      <c r="K1113" s="373">
        <f>'[11]Depr Exp'!K1113</f>
        <v>83711.161742000011</v>
      </c>
      <c r="L1113" s="524">
        <f>'[11]Depr Exp'!L1113</f>
        <v>-150.55000000000001</v>
      </c>
      <c r="M1113" s="144"/>
      <c r="N1113" s="144"/>
    </row>
    <row r="1114" spans="1:14">
      <c r="A1114" s="144" t="str">
        <f>'[11]Depr Exp'!A1114</f>
        <v>E314 STM Turbogen, Goldendale OP</v>
      </c>
      <c r="B1114" s="144" t="str">
        <f>'[11]Depr Exp'!B1114</f>
        <v>E314 STM Turbogen, Goldendale OP-4</v>
      </c>
      <c r="C1114" s="144" t="str">
        <f>'[11]Depr Exp'!C1114</f>
        <v>403E</v>
      </c>
      <c r="D1114" s="144"/>
      <c r="E1114" s="282">
        <f>'[11]Depr Exp'!E1114</f>
        <v>43220</v>
      </c>
      <c r="F1114" s="523">
        <f>'[11]Depr Exp'!F1114</f>
        <v>88275482.5</v>
      </c>
      <c r="G1114" s="305">
        <f>'[11]Depr Exp'!G1114</f>
        <v>1.14E-2</v>
      </c>
      <c r="H1114" s="524">
        <f>'[11]Depr Exp'!H1114</f>
        <v>83861.709999999992</v>
      </c>
      <c r="I1114" s="523">
        <f>'[11]Depr Exp'!I1114</f>
        <v>88117012.359999999</v>
      </c>
      <c r="J1114" s="305">
        <f>'[11]Depr Exp'!J1114</f>
        <v>1.14E-2</v>
      </c>
      <c r="K1114" s="373">
        <f>'[11]Depr Exp'!K1114</f>
        <v>83711.161742000011</v>
      </c>
      <c r="L1114" s="524">
        <f>'[11]Depr Exp'!L1114</f>
        <v>-150.55000000000001</v>
      </c>
      <c r="M1114" s="144"/>
      <c r="N1114" s="144"/>
    </row>
    <row r="1115" spans="1:14">
      <c r="A1115" s="144" t="str">
        <f>'[11]Depr Exp'!A1115</f>
        <v>E314 STM Turbogen, Goldendale OP</v>
      </c>
      <c r="B1115" s="144" t="str">
        <f>'[11]Depr Exp'!B1115</f>
        <v>E314 STM Turbogen, Goldendale OP-5</v>
      </c>
      <c r="C1115" s="144" t="str">
        <f>'[11]Depr Exp'!C1115</f>
        <v>403E</v>
      </c>
      <c r="D1115" s="144"/>
      <c r="E1115" s="282">
        <f>'[11]Depr Exp'!E1115</f>
        <v>43251</v>
      </c>
      <c r="F1115" s="523">
        <f>'[11]Depr Exp'!F1115</f>
        <v>88275482.5</v>
      </c>
      <c r="G1115" s="305">
        <f>'[11]Depr Exp'!G1115</f>
        <v>1.14E-2</v>
      </c>
      <c r="H1115" s="524">
        <f>'[11]Depr Exp'!H1115</f>
        <v>83861.709999999992</v>
      </c>
      <c r="I1115" s="523">
        <f>'[11]Depr Exp'!I1115</f>
        <v>88117012.359999999</v>
      </c>
      <c r="J1115" s="305">
        <f>'[11]Depr Exp'!J1115</f>
        <v>1.14E-2</v>
      </c>
      <c r="K1115" s="373">
        <f>'[11]Depr Exp'!K1115</f>
        <v>83711.161742000011</v>
      </c>
      <c r="L1115" s="524">
        <f>'[11]Depr Exp'!L1115</f>
        <v>-150.55000000000001</v>
      </c>
      <c r="M1115" s="144"/>
      <c r="N1115" s="144"/>
    </row>
    <row r="1116" spans="1:14">
      <c r="A1116" s="144" t="str">
        <f>'[11]Depr Exp'!A1116</f>
        <v>E314 STM Turbogen, Goldendale OP</v>
      </c>
      <c r="B1116" s="144" t="str">
        <f>'[11]Depr Exp'!B1116</f>
        <v>E314 STM Turbogen, Goldendale OP-6</v>
      </c>
      <c r="C1116" s="144" t="str">
        <f>'[11]Depr Exp'!C1116</f>
        <v>403E</v>
      </c>
      <c r="D1116" s="144"/>
      <c r="E1116" s="282">
        <f>'[11]Depr Exp'!E1116</f>
        <v>43281</v>
      </c>
      <c r="F1116" s="523">
        <f>'[11]Depr Exp'!F1116</f>
        <v>88275482.5</v>
      </c>
      <c r="G1116" s="305">
        <f>'[11]Depr Exp'!G1116</f>
        <v>1.14E-2</v>
      </c>
      <c r="H1116" s="524">
        <f>'[11]Depr Exp'!H1116</f>
        <v>83861.709999999992</v>
      </c>
      <c r="I1116" s="523">
        <f>'[11]Depr Exp'!I1116</f>
        <v>88117012.359999999</v>
      </c>
      <c r="J1116" s="305">
        <f>'[11]Depr Exp'!J1116</f>
        <v>1.14E-2</v>
      </c>
      <c r="K1116" s="373">
        <f>'[11]Depr Exp'!K1116</f>
        <v>83711.161742000011</v>
      </c>
      <c r="L1116" s="524">
        <f>'[11]Depr Exp'!L1116</f>
        <v>-150.55000000000001</v>
      </c>
      <c r="M1116" s="144"/>
      <c r="N1116" s="144"/>
    </row>
    <row r="1117" spans="1:14">
      <c r="A1117" s="144" t="str">
        <f>'[11]Depr Exp'!A1117</f>
        <v>E314 STM Turbogen, Goldendale OP</v>
      </c>
      <c r="B1117" s="144" t="str">
        <f>'[11]Depr Exp'!B1117</f>
        <v>E314 STM Turbogen, Goldendale OP-7</v>
      </c>
      <c r="C1117" s="144" t="str">
        <f>'[11]Depr Exp'!C1117</f>
        <v>403E</v>
      </c>
      <c r="D1117" s="144"/>
      <c r="E1117" s="282">
        <f>'[11]Depr Exp'!E1117</f>
        <v>43312</v>
      </c>
      <c r="F1117" s="523">
        <f>'[11]Depr Exp'!F1117</f>
        <v>88196247.430000007</v>
      </c>
      <c r="G1117" s="305">
        <f>'[11]Depr Exp'!G1117</f>
        <v>1.14E-2</v>
      </c>
      <c r="H1117" s="524">
        <f>'[11]Depr Exp'!H1117</f>
        <v>83786.429999999993</v>
      </c>
      <c r="I1117" s="523">
        <f>'[11]Depr Exp'!I1117</f>
        <v>88117012.359999999</v>
      </c>
      <c r="J1117" s="305">
        <f>'[11]Depr Exp'!J1117</f>
        <v>1.14E-2</v>
      </c>
      <c r="K1117" s="373">
        <f>'[11]Depr Exp'!K1117</f>
        <v>83711.161742000011</v>
      </c>
      <c r="L1117" s="524">
        <f>'[11]Depr Exp'!L1117</f>
        <v>-75.27</v>
      </c>
      <c r="M1117" s="144"/>
      <c r="N1117" s="144"/>
    </row>
    <row r="1118" spans="1:14">
      <c r="A1118" s="144" t="str">
        <f>'[11]Depr Exp'!A1118</f>
        <v>E314 STM Turbogen, Goldendale OP</v>
      </c>
      <c r="B1118" s="144" t="str">
        <f>'[11]Depr Exp'!B1118</f>
        <v>E314 STM Turbogen, Goldendale OP-8</v>
      </c>
      <c r="C1118" s="144" t="str">
        <f>'[11]Depr Exp'!C1118</f>
        <v>403E</v>
      </c>
      <c r="D1118" s="144"/>
      <c r="E1118" s="282">
        <f>'[11]Depr Exp'!E1118</f>
        <v>43343</v>
      </c>
      <c r="F1118" s="523">
        <f>'[11]Depr Exp'!F1118</f>
        <v>88117012.359999999</v>
      </c>
      <c r="G1118" s="305">
        <f>'[11]Depr Exp'!G1118</f>
        <v>1.14E-2</v>
      </c>
      <c r="H1118" s="524">
        <f>'[11]Depr Exp'!H1118</f>
        <v>83711.159999999989</v>
      </c>
      <c r="I1118" s="523">
        <f>'[11]Depr Exp'!I1118</f>
        <v>88117012.359999999</v>
      </c>
      <c r="J1118" s="305">
        <f>'[11]Depr Exp'!J1118</f>
        <v>1.14E-2</v>
      </c>
      <c r="K1118" s="373">
        <f>'[11]Depr Exp'!K1118</f>
        <v>83711.161742000011</v>
      </c>
      <c r="L1118" s="524">
        <f>'[11]Depr Exp'!L1118</f>
        <v>0</v>
      </c>
      <c r="M1118" s="144"/>
      <c r="N1118" s="144"/>
    </row>
    <row r="1119" spans="1:14">
      <c r="A1119" s="144" t="str">
        <f>'[11]Depr Exp'!A1119</f>
        <v>E314 STM Turbogen, Goldendale OP</v>
      </c>
      <c r="B1119" s="144" t="str">
        <f>'[11]Depr Exp'!B1119</f>
        <v>E314 STM Turbogen, Goldendale OP-9</v>
      </c>
      <c r="C1119" s="144" t="str">
        <f>'[11]Depr Exp'!C1119</f>
        <v>403E</v>
      </c>
      <c r="D1119" s="144"/>
      <c r="E1119" s="282">
        <f>'[11]Depr Exp'!E1119</f>
        <v>43373</v>
      </c>
      <c r="F1119" s="523">
        <f>'[11]Depr Exp'!F1119</f>
        <v>88117012.359999999</v>
      </c>
      <c r="G1119" s="305">
        <f>'[11]Depr Exp'!G1119</f>
        <v>1.14E-2</v>
      </c>
      <c r="H1119" s="524">
        <f>'[11]Depr Exp'!H1119</f>
        <v>83711.159999999989</v>
      </c>
      <c r="I1119" s="523">
        <f>'[11]Depr Exp'!I1119</f>
        <v>88117012.359999999</v>
      </c>
      <c r="J1119" s="305">
        <f>'[11]Depr Exp'!J1119</f>
        <v>1.14E-2</v>
      </c>
      <c r="K1119" s="373">
        <f>'[11]Depr Exp'!K1119</f>
        <v>83711.161742000011</v>
      </c>
      <c r="L1119" s="524">
        <f>'[11]Depr Exp'!L1119</f>
        <v>0</v>
      </c>
      <c r="M1119" s="144"/>
      <c r="N1119" s="144"/>
    </row>
    <row r="1120" spans="1:14">
      <c r="A1120" s="144" t="str">
        <f>'[11]Depr Exp'!A1120</f>
        <v>E314 STM Turbogen, Goldendale OP</v>
      </c>
      <c r="B1120" s="144" t="str">
        <f>'[11]Depr Exp'!B1120</f>
        <v>E314 STM Turbogen, Goldendale OP-10</v>
      </c>
      <c r="C1120" s="144" t="str">
        <f>'[11]Depr Exp'!C1120</f>
        <v>403E</v>
      </c>
      <c r="D1120" s="144"/>
      <c r="E1120" s="282">
        <f>'[11]Depr Exp'!E1120</f>
        <v>43404</v>
      </c>
      <c r="F1120" s="523">
        <f>'[11]Depr Exp'!F1120</f>
        <v>88117012.359999999</v>
      </c>
      <c r="G1120" s="305">
        <f>'[11]Depr Exp'!G1120</f>
        <v>1.14E-2</v>
      </c>
      <c r="H1120" s="524">
        <f>'[11]Depr Exp'!H1120</f>
        <v>83711.159999999989</v>
      </c>
      <c r="I1120" s="523">
        <f>'[11]Depr Exp'!I1120</f>
        <v>88117012.359999999</v>
      </c>
      <c r="J1120" s="305">
        <f>'[11]Depr Exp'!J1120</f>
        <v>1.14E-2</v>
      </c>
      <c r="K1120" s="373">
        <f>'[11]Depr Exp'!K1120</f>
        <v>83711.161742000011</v>
      </c>
      <c r="L1120" s="524">
        <f>'[11]Depr Exp'!L1120</f>
        <v>0</v>
      </c>
      <c r="M1120" s="144"/>
      <c r="N1120" s="144"/>
    </row>
    <row r="1121" spans="1:14">
      <c r="A1121" s="144" t="str">
        <f>'[11]Depr Exp'!A1121</f>
        <v>E314 STM Turbogen, Goldendale OP</v>
      </c>
      <c r="B1121" s="144" t="str">
        <f>'[11]Depr Exp'!B1121</f>
        <v>E314 STM Turbogen, Goldendale OP-11</v>
      </c>
      <c r="C1121" s="144" t="str">
        <f>'[11]Depr Exp'!C1121</f>
        <v>403E</v>
      </c>
      <c r="D1121" s="144"/>
      <c r="E1121" s="282">
        <f>'[11]Depr Exp'!E1121</f>
        <v>43434</v>
      </c>
      <c r="F1121" s="523">
        <f>'[11]Depr Exp'!F1121</f>
        <v>88117012.359999999</v>
      </c>
      <c r="G1121" s="305">
        <f>'[11]Depr Exp'!G1121</f>
        <v>1.14E-2</v>
      </c>
      <c r="H1121" s="524">
        <f>'[11]Depr Exp'!H1121</f>
        <v>83711.159999999989</v>
      </c>
      <c r="I1121" s="523">
        <f>'[11]Depr Exp'!I1121</f>
        <v>88117012.359999999</v>
      </c>
      <c r="J1121" s="305">
        <f>'[11]Depr Exp'!J1121</f>
        <v>1.14E-2</v>
      </c>
      <c r="K1121" s="373">
        <f>'[11]Depr Exp'!K1121</f>
        <v>83711.161742000011</v>
      </c>
      <c r="L1121" s="524">
        <f>'[11]Depr Exp'!L1121</f>
        <v>0</v>
      </c>
      <c r="M1121" s="144"/>
      <c r="N1121" s="144"/>
    </row>
    <row r="1122" spans="1:14">
      <c r="A1122" s="144" t="str">
        <f>'[11]Depr Exp'!A1122</f>
        <v>E314 STM Turbogen, Goldendale OP</v>
      </c>
      <c r="B1122" s="144" t="str">
        <f>'[11]Depr Exp'!B1122</f>
        <v>E314 STM Turbogen, Goldendale OP-12</v>
      </c>
      <c r="C1122" s="144" t="str">
        <f>'[11]Depr Exp'!C1122</f>
        <v>403E</v>
      </c>
      <c r="D1122" s="144"/>
      <c r="E1122" s="282">
        <f>'[11]Depr Exp'!E1122</f>
        <v>43465</v>
      </c>
      <c r="F1122" s="523">
        <f>'[11]Depr Exp'!F1122</f>
        <v>88117012.359999999</v>
      </c>
      <c r="G1122" s="305">
        <f>'[11]Depr Exp'!G1122</f>
        <v>1.14E-2</v>
      </c>
      <c r="H1122" s="524">
        <f>'[11]Depr Exp'!H1122</f>
        <v>83711.159999999989</v>
      </c>
      <c r="I1122" s="523">
        <f>'[11]Depr Exp'!I1122</f>
        <v>88117012.359999999</v>
      </c>
      <c r="J1122" s="305">
        <f>'[11]Depr Exp'!J1122</f>
        <v>1.14E-2</v>
      </c>
      <c r="K1122" s="373">
        <f>'[11]Depr Exp'!K1122</f>
        <v>83711.161742000011</v>
      </c>
      <c r="L1122" s="524">
        <f>'[11]Depr Exp'!L1122</f>
        <v>0</v>
      </c>
      <c r="M1122" s="144"/>
      <c r="N1122" s="144"/>
    </row>
    <row r="1123" spans="1:14" ht="15.75" thickBot="1">
      <c r="A1123" s="159" t="str">
        <f>'[11]Depr Exp'!A1123</f>
        <v>E314 STM Turbogen, Goldendale OP Total</v>
      </c>
      <c r="B1123" s="144">
        <f>'[11]Depr Exp'!B1123</f>
        <v>0</v>
      </c>
      <c r="C1123" s="502" t="str">
        <f>'[11]Depr Exp'!C1123</f>
        <v>ESTM</v>
      </c>
      <c r="D1123" s="144"/>
      <c r="E1123" s="281" t="str">
        <f>'[11]Depr Exp'!E1123</f>
        <v>Total</v>
      </c>
      <c r="F1123" s="141">
        <f>'[11]Depr Exp'!F1123</f>
        <v>0</v>
      </c>
      <c r="G1123" s="252">
        <f>'[11]Depr Exp'!G1123</f>
        <v>0</v>
      </c>
      <c r="H1123" s="522">
        <f>'[11]Depr Exp'!H1123</f>
        <v>1005512.4900000001</v>
      </c>
      <c r="I1123" s="141">
        <f>'[11]Depr Exp'!I1123</f>
        <v>0</v>
      </c>
      <c r="J1123" s="252">
        <f>'[11]Depr Exp'!J1123</f>
        <v>0</v>
      </c>
      <c r="K1123" s="522">
        <f>'[11]Depr Exp'!K1123</f>
        <v>1004533.9409040002</v>
      </c>
      <c r="L1123" s="522">
        <f>'[11]Depr Exp'!L1123</f>
        <v>-978.55</v>
      </c>
      <c r="M1123" s="144"/>
      <c r="N1123" s="144"/>
    </row>
    <row r="1124" spans="1:14" ht="13.5" thickTop="1">
      <c r="A1124" s="144" t="str">
        <f>'[11]Depr Exp'!A1124</f>
        <v>E314 STM Turbogen, Mint Farm</v>
      </c>
      <c r="B1124" s="144" t="str">
        <f>'[11]Depr Exp'!B1124</f>
        <v>E314 STM Turbogen, Mint Farm-1</v>
      </c>
      <c r="C1124" s="144" t="str">
        <f>'[11]Depr Exp'!C1124</f>
        <v>403E</v>
      </c>
      <c r="D1124" s="144"/>
      <c r="E1124" s="282">
        <f>'[11]Depr Exp'!E1124</f>
        <v>43131</v>
      </c>
      <c r="F1124" s="523">
        <f>'[11]Depr Exp'!F1124</f>
        <v>1250971.67</v>
      </c>
      <c r="G1124" s="305">
        <f>'[11]Depr Exp'!G1124</f>
        <v>2.9599999999999998E-2</v>
      </c>
      <c r="H1124" s="524">
        <f>'[11]Depr Exp'!H1124</f>
        <v>3085.73</v>
      </c>
      <c r="I1124" s="523">
        <f>'[11]Depr Exp'!I1124</f>
        <v>1696848.62</v>
      </c>
      <c r="J1124" s="305">
        <f>'[11]Depr Exp'!J1124</f>
        <v>2.9599999999999998E-2</v>
      </c>
      <c r="K1124" s="373">
        <f>'[11]Depr Exp'!K1124</f>
        <v>4185.5599293333335</v>
      </c>
      <c r="L1124" s="524">
        <f>'[11]Depr Exp'!L1124</f>
        <v>1099.83</v>
      </c>
      <c r="M1124" s="144"/>
      <c r="N1124" s="144"/>
    </row>
    <row r="1125" spans="1:14">
      <c r="A1125" s="144" t="str">
        <f>'[11]Depr Exp'!A1125</f>
        <v>E314 STM Turbogen, Mint Farm</v>
      </c>
      <c r="B1125" s="144" t="str">
        <f>'[11]Depr Exp'!B1125</f>
        <v>E314 STM Turbogen, Mint Farm-2</v>
      </c>
      <c r="C1125" s="144" t="str">
        <f>'[11]Depr Exp'!C1125</f>
        <v>403E</v>
      </c>
      <c r="D1125" s="144"/>
      <c r="E1125" s="282">
        <f>'[11]Depr Exp'!E1125</f>
        <v>43159</v>
      </c>
      <c r="F1125" s="523">
        <f>'[11]Depr Exp'!F1125</f>
        <v>1250971.67</v>
      </c>
      <c r="G1125" s="305">
        <f>'[11]Depr Exp'!G1125</f>
        <v>2.9599999999999998E-2</v>
      </c>
      <c r="H1125" s="524">
        <f>'[11]Depr Exp'!H1125</f>
        <v>3085.73</v>
      </c>
      <c r="I1125" s="523">
        <f>'[11]Depr Exp'!I1125</f>
        <v>1696848.62</v>
      </c>
      <c r="J1125" s="305">
        <f>'[11]Depr Exp'!J1125</f>
        <v>2.9599999999999998E-2</v>
      </c>
      <c r="K1125" s="373">
        <f>'[11]Depr Exp'!K1125</f>
        <v>4185.5599293333335</v>
      </c>
      <c r="L1125" s="524">
        <f>'[11]Depr Exp'!L1125</f>
        <v>1099.83</v>
      </c>
      <c r="M1125" s="144"/>
      <c r="N1125" s="144"/>
    </row>
    <row r="1126" spans="1:14">
      <c r="A1126" s="144" t="str">
        <f>'[11]Depr Exp'!A1126</f>
        <v>E314 STM Turbogen, Mint Farm</v>
      </c>
      <c r="B1126" s="144" t="str">
        <f>'[11]Depr Exp'!B1126</f>
        <v>E314 STM Turbogen, Mint Farm-3</v>
      </c>
      <c r="C1126" s="144" t="str">
        <f>'[11]Depr Exp'!C1126</f>
        <v>403E</v>
      </c>
      <c r="D1126" s="144"/>
      <c r="E1126" s="282">
        <f>'[11]Depr Exp'!E1126</f>
        <v>43190</v>
      </c>
      <c r="F1126" s="523">
        <f>'[11]Depr Exp'!F1126</f>
        <v>1250971.67</v>
      </c>
      <c r="G1126" s="305">
        <f>'[11]Depr Exp'!G1126</f>
        <v>2.9599999999999998E-2</v>
      </c>
      <c r="H1126" s="524">
        <f>'[11]Depr Exp'!H1126</f>
        <v>3085.73</v>
      </c>
      <c r="I1126" s="523">
        <f>'[11]Depr Exp'!I1126</f>
        <v>1696848.62</v>
      </c>
      <c r="J1126" s="305">
        <f>'[11]Depr Exp'!J1126</f>
        <v>2.9599999999999998E-2</v>
      </c>
      <c r="K1126" s="373">
        <f>'[11]Depr Exp'!K1126</f>
        <v>4185.5599293333335</v>
      </c>
      <c r="L1126" s="524">
        <f>'[11]Depr Exp'!L1126</f>
        <v>1099.83</v>
      </c>
      <c r="M1126" s="144"/>
      <c r="N1126" s="144"/>
    </row>
    <row r="1127" spans="1:14">
      <c r="A1127" s="144" t="str">
        <f>'[11]Depr Exp'!A1127</f>
        <v>E314 STM Turbogen, Mint Farm</v>
      </c>
      <c r="B1127" s="144" t="str">
        <f>'[11]Depr Exp'!B1127</f>
        <v>E314 STM Turbogen, Mint Farm-4</v>
      </c>
      <c r="C1127" s="144" t="str">
        <f>'[11]Depr Exp'!C1127</f>
        <v>403E</v>
      </c>
      <c r="D1127" s="144"/>
      <c r="E1127" s="282">
        <f>'[11]Depr Exp'!E1127</f>
        <v>43220</v>
      </c>
      <c r="F1127" s="523">
        <f>'[11]Depr Exp'!F1127</f>
        <v>1250971.67</v>
      </c>
      <c r="G1127" s="305">
        <f>'[11]Depr Exp'!G1127</f>
        <v>2.9599999999999998E-2</v>
      </c>
      <c r="H1127" s="524">
        <f>'[11]Depr Exp'!H1127</f>
        <v>3085.73</v>
      </c>
      <c r="I1127" s="523">
        <f>'[11]Depr Exp'!I1127</f>
        <v>1696848.62</v>
      </c>
      <c r="J1127" s="305">
        <f>'[11]Depr Exp'!J1127</f>
        <v>2.9599999999999998E-2</v>
      </c>
      <c r="K1127" s="373">
        <f>'[11]Depr Exp'!K1127</f>
        <v>4185.5599293333335</v>
      </c>
      <c r="L1127" s="524">
        <f>'[11]Depr Exp'!L1127</f>
        <v>1099.83</v>
      </c>
      <c r="M1127" s="144"/>
      <c r="N1127" s="144"/>
    </row>
    <row r="1128" spans="1:14">
      <c r="A1128" s="144" t="str">
        <f>'[11]Depr Exp'!A1128</f>
        <v>E314 STM Turbogen, Mint Farm</v>
      </c>
      <c r="B1128" s="144" t="str">
        <f>'[11]Depr Exp'!B1128</f>
        <v>E314 STM Turbogen, Mint Farm-5</v>
      </c>
      <c r="C1128" s="144" t="str">
        <f>'[11]Depr Exp'!C1128</f>
        <v>403E</v>
      </c>
      <c r="D1128" s="144"/>
      <c r="E1128" s="282">
        <f>'[11]Depr Exp'!E1128</f>
        <v>43251</v>
      </c>
      <c r="F1128" s="523">
        <f>'[11]Depr Exp'!F1128</f>
        <v>1473456.72</v>
      </c>
      <c r="G1128" s="305">
        <f>'[11]Depr Exp'!G1128</f>
        <v>2.9599999999999998E-2</v>
      </c>
      <c r="H1128" s="524">
        <f>'[11]Depr Exp'!H1128</f>
        <v>3634.52</v>
      </c>
      <c r="I1128" s="523">
        <f>'[11]Depr Exp'!I1128</f>
        <v>1696848.62</v>
      </c>
      <c r="J1128" s="305">
        <f>'[11]Depr Exp'!J1128</f>
        <v>2.9599999999999998E-2</v>
      </c>
      <c r="K1128" s="373">
        <f>'[11]Depr Exp'!K1128</f>
        <v>4185.5599293333335</v>
      </c>
      <c r="L1128" s="524">
        <f>'[11]Depr Exp'!L1128</f>
        <v>551.04</v>
      </c>
      <c r="M1128" s="144"/>
      <c r="N1128" s="144"/>
    </row>
    <row r="1129" spans="1:14">
      <c r="A1129" s="144" t="str">
        <f>'[11]Depr Exp'!A1129</f>
        <v>E314 STM Turbogen, Mint Farm</v>
      </c>
      <c r="B1129" s="144" t="str">
        <f>'[11]Depr Exp'!B1129</f>
        <v>E314 STM Turbogen, Mint Farm-6</v>
      </c>
      <c r="C1129" s="144" t="str">
        <f>'[11]Depr Exp'!C1129</f>
        <v>403E</v>
      </c>
      <c r="D1129" s="144"/>
      <c r="E1129" s="282">
        <f>'[11]Depr Exp'!E1129</f>
        <v>43281</v>
      </c>
      <c r="F1129" s="523">
        <f>'[11]Depr Exp'!F1129</f>
        <v>1695964.45</v>
      </c>
      <c r="G1129" s="305">
        <f>'[11]Depr Exp'!G1129</f>
        <v>2.9599999999999998E-2</v>
      </c>
      <c r="H1129" s="524">
        <f>'[11]Depr Exp'!H1129</f>
        <v>4183.38</v>
      </c>
      <c r="I1129" s="523">
        <f>'[11]Depr Exp'!I1129</f>
        <v>1696848.62</v>
      </c>
      <c r="J1129" s="305">
        <f>'[11]Depr Exp'!J1129</f>
        <v>2.9599999999999998E-2</v>
      </c>
      <c r="K1129" s="373">
        <f>'[11]Depr Exp'!K1129</f>
        <v>4185.5599293333335</v>
      </c>
      <c r="L1129" s="524">
        <f>'[11]Depr Exp'!L1129</f>
        <v>2.1800000000000002</v>
      </c>
      <c r="M1129" s="144"/>
      <c r="N1129" s="144"/>
    </row>
    <row r="1130" spans="1:14">
      <c r="A1130" s="144" t="str">
        <f>'[11]Depr Exp'!A1130</f>
        <v>E314 STM Turbogen, Mint Farm</v>
      </c>
      <c r="B1130" s="144" t="str">
        <f>'[11]Depr Exp'!B1130</f>
        <v>E314 STM Turbogen, Mint Farm-7</v>
      </c>
      <c r="C1130" s="144" t="str">
        <f>'[11]Depr Exp'!C1130</f>
        <v>403E</v>
      </c>
      <c r="D1130" s="144"/>
      <c r="E1130" s="282">
        <f>'[11]Depr Exp'!E1130</f>
        <v>43312</v>
      </c>
      <c r="F1130" s="523">
        <f>'[11]Depr Exp'!F1130</f>
        <v>1696417.88</v>
      </c>
      <c r="G1130" s="305">
        <f>'[11]Depr Exp'!G1130</f>
        <v>2.9599999999999998E-2</v>
      </c>
      <c r="H1130" s="524">
        <f>'[11]Depr Exp'!H1130</f>
        <v>4184.5</v>
      </c>
      <c r="I1130" s="523">
        <f>'[11]Depr Exp'!I1130</f>
        <v>1696848.62</v>
      </c>
      <c r="J1130" s="305">
        <f>'[11]Depr Exp'!J1130</f>
        <v>2.9599999999999998E-2</v>
      </c>
      <c r="K1130" s="373">
        <f>'[11]Depr Exp'!K1130</f>
        <v>4185.5599293333335</v>
      </c>
      <c r="L1130" s="524">
        <f>'[11]Depr Exp'!L1130</f>
        <v>1.06</v>
      </c>
      <c r="M1130" s="144"/>
      <c r="N1130" s="144"/>
    </row>
    <row r="1131" spans="1:14">
      <c r="A1131" s="144" t="str">
        <f>'[11]Depr Exp'!A1131</f>
        <v>E314 STM Turbogen, Mint Farm</v>
      </c>
      <c r="B1131" s="144" t="str">
        <f>'[11]Depr Exp'!B1131</f>
        <v>E314 STM Turbogen, Mint Farm-8</v>
      </c>
      <c r="C1131" s="144" t="str">
        <f>'[11]Depr Exp'!C1131</f>
        <v>403E</v>
      </c>
      <c r="D1131" s="144"/>
      <c r="E1131" s="282">
        <f>'[11]Depr Exp'!E1131</f>
        <v>43343</v>
      </c>
      <c r="F1131" s="523">
        <f>'[11]Depr Exp'!F1131</f>
        <v>1696848.62</v>
      </c>
      <c r="G1131" s="305">
        <f>'[11]Depr Exp'!G1131</f>
        <v>2.9599999999999998E-2</v>
      </c>
      <c r="H1131" s="524">
        <f>'[11]Depr Exp'!H1131</f>
        <v>4185.5600000000004</v>
      </c>
      <c r="I1131" s="523">
        <f>'[11]Depr Exp'!I1131</f>
        <v>1696848.62</v>
      </c>
      <c r="J1131" s="305">
        <f>'[11]Depr Exp'!J1131</f>
        <v>2.9599999999999998E-2</v>
      </c>
      <c r="K1131" s="373">
        <f>'[11]Depr Exp'!K1131</f>
        <v>4185.5599293333335</v>
      </c>
      <c r="L1131" s="524">
        <f>'[11]Depr Exp'!L1131</f>
        <v>0</v>
      </c>
      <c r="M1131" s="144"/>
      <c r="N1131" s="144"/>
    </row>
    <row r="1132" spans="1:14">
      <c r="A1132" s="144" t="str">
        <f>'[11]Depr Exp'!A1132</f>
        <v>E314 STM Turbogen, Mint Farm</v>
      </c>
      <c r="B1132" s="144" t="str">
        <f>'[11]Depr Exp'!B1132</f>
        <v>E314 STM Turbogen, Mint Farm-9</v>
      </c>
      <c r="C1132" s="144" t="str">
        <f>'[11]Depr Exp'!C1132</f>
        <v>403E</v>
      </c>
      <c r="D1132" s="144"/>
      <c r="E1132" s="282">
        <f>'[11]Depr Exp'!E1132</f>
        <v>43373</v>
      </c>
      <c r="F1132" s="523">
        <f>'[11]Depr Exp'!F1132</f>
        <v>1696848.62</v>
      </c>
      <c r="G1132" s="305">
        <f>'[11]Depr Exp'!G1132</f>
        <v>2.9599999999999998E-2</v>
      </c>
      <c r="H1132" s="524">
        <f>'[11]Depr Exp'!H1132</f>
        <v>4185.5600000000004</v>
      </c>
      <c r="I1132" s="523">
        <f>'[11]Depr Exp'!I1132</f>
        <v>1696848.62</v>
      </c>
      <c r="J1132" s="305">
        <f>'[11]Depr Exp'!J1132</f>
        <v>2.9599999999999998E-2</v>
      </c>
      <c r="K1132" s="373">
        <f>'[11]Depr Exp'!K1132</f>
        <v>4185.5599293333335</v>
      </c>
      <c r="L1132" s="524">
        <f>'[11]Depr Exp'!L1132</f>
        <v>0</v>
      </c>
      <c r="M1132" s="144"/>
      <c r="N1132" s="144"/>
    </row>
    <row r="1133" spans="1:14">
      <c r="A1133" s="144" t="str">
        <f>'[11]Depr Exp'!A1133</f>
        <v>E314 STM Turbogen, Mint Farm</v>
      </c>
      <c r="B1133" s="144" t="str">
        <f>'[11]Depr Exp'!B1133</f>
        <v>E314 STM Turbogen, Mint Farm-10</v>
      </c>
      <c r="C1133" s="144" t="str">
        <f>'[11]Depr Exp'!C1133</f>
        <v>403E</v>
      </c>
      <c r="D1133" s="144"/>
      <c r="E1133" s="282">
        <f>'[11]Depr Exp'!E1133</f>
        <v>43404</v>
      </c>
      <c r="F1133" s="523">
        <f>'[11]Depr Exp'!F1133</f>
        <v>1696848.62</v>
      </c>
      <c r="G1133" s="305">
        <f>'[11]Depr Exp'!G1133</f>
        <v>2.9599999999999998E-2</v>
      </c>
      <c r="H1133" s="524">
        <f>'[11]Depr Exp'!H1133</f>
        <v>4185.5600000000004</v>
      </c>
      <c r="I1133" s="523">
        <f>'[11]Depr Exp'!I1133</f>
        <v>1696848.62</v>
      </c>
      <c r="J1133" s="305">
        <f>'[11]Depr Exp'!J1133</f>
        <v>2.9599999999999998E-2</v>
      </c>
      <c r="K1133" s="373">
        <f>'[11]Depr Exp'!K1133</f>
        <v>4185.5599293333335</v>
      </c>
      <c r="L1133" s="524">
        <f>'[11]Depr Exp'!L1133</f>
        <v>0</v>
      </c>
      <c r="M1133" s="144"/>
      <c r="N1133" s="144"/>
    </row>
    <row r="1134" spans="1:14">
      <c r="A1134" s="144" t="str">
        <f>'[11]Depr Exp'!A1134</f>
        <v>E314 STM Turbogen, Mint Farm</v>
      </c>
      <c r="B1134" s="144" t="str">
        <f>'[11]Depr Exp'!B1134</f>
        <v>E314 STM Turbogen, Mint Farm-11</v>
      </c>
      <c r="C1134" s="144" t="str">
        <f>'[11]Depr Exp'!C1134</f>
        <v>403E</v>
      </c>
      <c r="D1134" s="144"/>
      <c r="E1134" s="282">
        <f>'[11]Depr Exp'!E1134</f>
        <v>43434</v>
      </c>
      <c r="F1134" s="523">
        <f>'[11]Depr Exp'!F1134</f>
        <v>1696848.62</v>
      </c>
      <c r="G1134" s="305">
        <f>'[11]Depr Exp'!G1134</f>
        <v>2.9599999999999998E-2</v>
      </c>
      <c r="H1134" s="524">
        <f>'[11]Depr Exp'!H1134</f>
        <v>4185.5600000000004</v>
      </c>
      <c r="I1134" s="523">
        <f>'[11]Depr Exp'!I1134</f>
        <v>1696848.62</v>
      </c>
      <c r="J1134" s="305">
        <f>'[11]Depr Exp'!J1134</f>
        <v>2.9599999999999998E-2</v>
      </c>
      <c r="K1134" s="373">
        <f>'[11]Depr Exp'!K1134</f>
        <v>4185.5599293333335</v>
      </c>
      <c r="L1134" s="524">
        <f>'[11]Depr Exp'!L1134</f>
        <v>0</v>
      </c>
      <c r="M1134" s="144"/>
      <c r="N1134" s="144"/>
    </row>
    <row r="1135" spans="1:14">
      <c r="A1135" s="144" t="str">
        <f>'[11]Depr Exp'!A1135</f>
        <v>E314 STM Turbogen, Mint Farm</v>
      </c>
      <c r="B1135" s="144" t="str">
        <f>'[11]Depr Exp'!B1135</f>
        <v>E314 STM Turbogen, Mint Farm-12</v>
      </c>
      <c r="C1135" s="144" t="str">
        <f>'[11]Depr Exp'!C1135</f>
        <v>403E</v>
      </c>
      <c r="D1135" s="144"/>
      <c r="E1135" s="282">
        <f>'[11]Depr Exp'!E1135</f>
        <v>43465</v>
      </c>
      <c r="F1135" s="523">
        <f>'[11]Depr Exp'!F1135</f>
        <v>1696848.62</v>
      </c>
      <c r="G1135" s="305">
        <f>'[11]Depr Exp'!G1135</f>
        <v>2.9599999999999998E-2</v>
      </c>
      <c r="H1135" s="524">
        <f>'[11]Depr Exp'!H1135</f>
        <v>4185.5600000000004</v>
      </c>
      <c r="I1135" s="523">
        <f>'[11]Depr Exp'!I1135</f>
        <v>1696848.62</v>
      </c>
      <c r="J1135" s="305">
        <f>'[11]Depr Exp'!J1135</f>
        <v>2.9599999999999998E-2</v>
      </c>
      <c r="K1135" s="373">
        <f>'[11]Depr Exp'!K1135</f>
        <v>4185.5599293333335</v>
      </c>
      <c r="L1135" s="524">
        <f>'[11]Depr Exp'!L1135</f>
        <v>0</v>
      </c>
      <c r="M1135" s="144"/>
      <c r="N1135" s="144"/>
    </row>
    <row r="1136" spans="1:14" ht="15.75" thickBot="1">
      <c r="A1136" s="159" t="str">
        <f>'[11]Depr Exp'!A1136</f>
        <v>E314 STM Turbogen, Mint Farm Total</v>
      </c>
      <c r="B1136" s="144">
        <f>'[11]Depr Exp'!B1136</f>
        <v>0</v>
      </c>
      <c r="C1136" s="502" t="str">
        <f>'[11]Depr Exp'!C1136</f>
        <v>ESTM</v>
      </c>
      <c r="D1136" s="144"/>
      <c r="E1136" s="281" t="str">
        <f>'[11]Depr Exp'!E1136</f>
        <v>Total</v>
      </c>
      <c r="F1136" s="141">
        <f>'[11]Depr Exp'!F1136</f>
        <v>0</v>
      </c>
      <c r="G1136" s="252">
        <f>'[11]Depr Exp'!G1136</f>
        <v>0</v>
      </c>
      <c r="H1136" s="522">
        <f>'[11]Depr Exp'!H1136</f>
        <v>45273.119999999995</v>
      </c>
      <c r="I1136" s="141">
        <f>'[11]Depr Exp'!I1136</f>
        <v>0</v>
      </c>
      <c r="J1136" s="252">
        <f>'[11]Depr Exp'!J1136</f>
        <v>0</v>
      </c>
      <c r="K1136" s="522">
        <f>'[11]Depr Exp'!K1136</f>
        <v>50226.719152000012</v>
      </c>
      <c r="L1136" s="522">
        <f>'[11]Depr Exp'!L1136</f>
        <v>4953.6000000000004</v>
      </c>
      <c r="M1136" s="144"/>
      <c r="N1136" s="144"/>
    </row>
    <row r="1137" spans="1:14" ht="13.5" thickTop="1">
      <c r="A1137" s="144" t="str">
        <f>'[11]Depr Exp'!A1137</f>
        <v>E314 STM Turbogen, Mint Farm OP</v>
      </c>
      <c r="B1137" s="144" t="str">
        <f>'[11]Depr Exp'!B1137</f>
        <v>E314 STM Turbogen, Mint Farm OP-1</v>
      </c>
      <c r="C1137" s="144" t="str">
        <f>'[11]Depr Exp'!C1137</f>
        <v>403E</v>
      </c>
      <c r="D1137" s="144"/>
      <c r="E1137" s="282">
        <f>'[11]Depr Exp'!E1137</f>
        <v>43131</v>
      </c>
      <c r="F1137" s="523">
        <f>'[11]Depr Exp'!F1137</f>
        <v>23467176.829999998</v>
      </c>
      <c r="G1137" s="305">
        <f>'[11]Depr Exp'!G1137</f>
        <v>2.9599999999999998E-2</v>
      </c>
      <c r="H1137" s="524">
        <f>'[11]Depr Exp'!H1137</f>
        <v>57885.710000000006</v>
      </c>
      <c r="I1137" s="523">
        <f>'[11]Depr Exp'!I1137</f>
        <v>23467176.829999998</v>
      </c>
      <c r="J1137" s="305">
        <f>'[11]Depr Exp'!J1137</f>
        <v>2.9599999999999998E-2</v>
      </c>
      <c r="K1137" s="373">
        <f>'[11]Depr Exp'!K1137</f>
        <v>57885.702847333327</v>
      </c>
      <c r="L1137" s="524">
        <f>'[11]Depr Exp'!L1137</f>
        <v>-0.01</v>
      </c>
      <c r="M1137" s="144"/>
      <c r="N1137" s="144"/>
    </row>
    <row r="1138" spans="1:14">
      <c r="A1138" s="144" t="str">
        <f>'[11]Depr Exp'!A1138</f>
        <v>E314 STM Turbogen, Mint Farm OP</v>
      </c>
      <c r="B1138" s="144" t="str">
        <f>'[11]Depr Exp'!B1138</f>
        <v>E314 STM Turbogen, Mint Farm OP-2</v>
      </c>
      <c r="C1138" s="144" t="str">
        <f>'[11]Depr Exp'!C1138</f>
        <v>403E</v>
      </c>
      <c r="D1138" s="144"/>
      <c r="E1138" s="282">
        <f>'[11]Depr Exp'!E1138</f>
        <v>43159</v>
      </c>
      <c r="F1138" s="523">
        <f>'[11]Depr Exp'!F1138</f>
        <v>23467176.829999998</v>
      </c>
      <c r="G1138" s="305">
        <f>'[11]Depr Exp'!G1138</f>
        <v>2.9599999999999998E-2</v>
      </c>
      <c r="H1138" s="524">
        <f>'[11]Depr Exp'!H1138</f>
        <v>57885.710000000006</v>
      </c>
      <c r="I1138" s="523">
        <f>'[11]Depr Exp'!I1138</f>
        <v>23467176.829999998</v>
      </c>
      <c r="J1138" s="305">
        <f>'[11]Depr Exp'!J1138</f>
        <v>2.9599999999999998E-2</v>
      </c>
      <c r="K1138" s="373">
        <f>'[11]Depr Exp'!K1138</f>
        <v>57885.702847333327</v>
      </c>
      <c r="L1138" s="524">
        <f>'[11]Depr Exp'!L1138</f>
        <v>-0.01</v>
      </c>
      <c r="M1138" s="144"/>
      <c r="N1138" s="144"/>
    </row>
    <row r="1139" spans="1:14">
      <c r="A1139" s="144" t="str">
        <f>'[11]Depr Exp'!A1139</f>
        <v>E314 STM Turbogen, Mint Farm OP</v>
      </c>
      <c r="B1139" s="144" t="str">
        <f>'[11]Depr Exp'!B1139</f>
        <v>E314 STM Turbogen, Mint Farm OP-3</v>
      </c>
      <c r="C1139" s="144" t="str">
        <f>'[11]Depr Exp'!C1139</f>
        <v>403E</v>
      </c>
      <c r="D1139" s="144"/>
      <c r="E1139" s="282">
        <f>'[11]Depr Exp'!E1139</f>
        <v>43190</v>
      </c>
      <c r="F1139" s="523">
        <f>'[11]Depr Exp'!F1139</f>
        <v>23467176.829999998</v>
      </c>
      <c r="G1139" s="305">
        <f>'[11]Depr Exp'!G1139</f>
        <v>2.9599999999999998E-2</v>
      </c>
      <c r="H1139" s="524">
        <f>'[11]Depr Exp'!H1139</f>
        <v>57885.710000000006</v>
      </c>
      <c r="I1139" s="523">
        <f>'[11]Depr Exp'!I1139</f>
        <v>23467176.829999998</v>
      </c>
      <c r="J1139" s="305">
        <f>'[11]Depr Exp'!J1139</f>
        <v>2.9599999999999998E-2</v>
      </c>
      <c r="K1139" s="373">
        <f>'[11]Depr Exp'!K1139</f>
        <v>57885.702847333327</v>
      </c>
      <c r="L1139" s="524">
        <f>'[11]Depr Exp'!L1139</f>
        <v>-0.01</v>
      </c>
      <c r="M1139" s="144"/>
      <c r="N1139" s="144"/>
    </row>
    <row r="1140" spans="1:14">
      <c r="A1140" s="144" t="str">
        <f>'[11]Depr Exp'!A1140</f>
        <v>E314 STM Turbogen, Mint Farm OP</v>
      </c>
      <c r="B1140" s="144" t="str">
        <f>'[11]Depr Exp'!B1140</f>
        <v>E314 STM Turbogen, Mint Farm OP-4</v>
      </c>
      <c r="C1140" s="144" t="str">
        <f>'[11]Depr Exp'!C1140</f>
        <v>403E</v>
      </c>
      <c r="D1140" s="144"/>
      <c r="E1140" s="282">
        <f>'[11]Depr Exp'!E1140</f>
        <v>43220</v>
      </c>
      <c r="F1140" s="523">
        <f>'[11]Depr Exp'!F1140</f>
        <v>23467176.829999998</v>
      </c>
      <c r="G1140" s="305">
        <f>'[11]Depr Exp'!G1140</f>
        <v>2.9599999999999998E-2</v>
      </c>
      <c r="H1140" s="524">
        <f>'[11]Depr Exp'!H1140</f>
        <v>57885.710000000006</v>
      </c>
      <c r="I1140" s="523">
        <f>'[11]Depr Exp'!I1140</f>
        <v>23467176.829999998</v>
      </c>
      <c r="J1140" s="305">
        <f>'[11]Depr Exp'!J1140</f>
        <v>2.9599999999999998E-2</v>
      </c>
      <c r="K1140" s="373">
        <f>'[11]Depr Exp'!K1140</f>
        <v>57885.702847333327</v>
      </c>
      <c r="L1140" s="524">
        <f>'[11]Depr Exp'!L1140</f>
        <v>-0.01</v>
      </c>
      <c r="M1140" s="144"/>
      <c r="N1140" s="144"/>
    </row>
    <row r="1141" spans="1:14">
      <c r="A1141" s="144" t="str">
        <f>'[11]Depr Exp'!A1141</f>
        <v>E314 STM Turbogen, Mint Farm OP</v>
      </c>
      <c r="B1141" s="144" t="str">
        <f>'[11]Depr Exp'!B1141</f>
        <v>E314 STM Turbogen, Mint Farm OP-5</v>
      </c>
      <c r="C1141" s="144" t="str">
        <f>'[11]Depr Exp'!C1141</f>
        <v>403E</v>
      </c>
      <c r="D1141" s="144"/>
      <c r="E1141" s="282">
        <f>'[11]Depr Exp'!E1141</f>
        <v>43251</v>
      </c>
      <c r="F1141" s="523">
        <f>'[11]Depr Exp'!F1141</f>
        <v>23467176.829999998</v>
      </c>
      <c r="G1141" s="305">
        <f>'[11]Depr Exp'!G1141</f>
        <v>2.9599999999999998E-2</v>
      </c>
      <c r="H1141" s="524">
        <f>'[11]Depr Exp'!H1141</f>
        <v>57885.710000000006</v>
      </c>
      <c r="I1141" s="523">
        <f>'[11]Depr Exp'!I1141</f>
        <v>23467176.829999998</v>
      </c>
      <c r="J1141" s="305">
        <f>'[11]Depr Exp'!J1141</f>
        <v>2.9599999999999998E-2</v>
      </c>
      <c r="K1141" s="373">
        <f>'[11]Depr Exp'!K1141</f>
        <v>57885.702847333327</v>
      </c>
      <c r="L1141" s="524">
        <f>'[11]Depr Exp'!L1141</f>
        <v>-0.01</v>
      </c>
      <c r="M1141" s="144"/>
      <c r="N1141" s="144"/>
    </row>
    <row r="1142" spans="1:14">
      <c r="A1142" s="144" t="str">
        <f>'[11]Depr Exp'!A1142</f>
        <v>E314 STM Turbogen, Mint Farm OP</v>
      </c>
      <c r="B1142" s="144" t="str">
        <f>'[11]Depr Exp'!B1142</f>
        <v>E314 STM Turbogen, Mint Farm OP-6</v>
      </c>
      <c r="C1142" s="144" t="str">
        <f>'[11]Depr Exp'!C1142</f>
        <v>403E</v>
      </c>
      <c r="D1142" s="144"/>
      <c r="E1142" s="282">
        <f>'[11]Depr Exp'!E1142</f>
        <v>43281</v>
      </c>
      <c r="F1142" s="523">
        <f>'[11]Depr Exp'!F1142</f>
        <v>23467176.829999998</v>
      </c>
      <c r="G1142" s="305">
        <f>'[11]Depr Exp'!G1142</f>
        <v>2.9599999999999998E-2</v>
      </c>
      <c r="H1142" s="524">
        <f>'[11]Depr Exp'!H1142</f>
        <v>57885.710000000006</v>
      </c>
      <c r="I1142" s="523">
        <f>'[11]Depr Exp'!I1142</f>
        <v>23467176.829999998</v>
      </c>
      <c r="J1142" s="305">
        <f>'[11]Depr Exp'!J1142</f>
        <v>2.9599999999999998E-2</v>
      </c>
      <c r="K1142" s="373">
        <f>'[11]Depr Exp'!K1142</f>
        <v>57885.702847333327</v>
      </c>
      <c r="L1142" s="524">
        <f>'[11]Depr Exp'!L1142</f>
        <v>-0.01</v>
      </c>
      <c r="M1142" s="144"/>
      <c r="N1142" s="144"/>
    </row>
    <row r="1143" spans="1:14">
      <c r="A1143" s="144" t="str">
        <f>'[11]Depr Exp'!A1143</f>
        <v>E314 STM Turbogen, Mint Farm OP</v>
      </c>
      <c r="B1143" s="144" t="str">
        <f>'[11]Depr Exp'!B1143</f>
        <v>E314 STM Turbogen, Mint Farm OP-7</v>
      </c>
      <c r="C1143" s="144" t="str">
        <f>'[11]Depr Exp'!C1143</f>
        <v>403E</v>
      </c>
      <c r="D1143" s="144"/>
      <c r="E1143" s="282">
        <f>'[11]Depr Exp'!E1143</f>
        <v>43312</v>
      </c>
      <c r="F1143" s="523">
        <f>'[11]Depr Exp'!F1143</f>
        <v>23467176.829999998</v>
      </c>
      <c r="G1143" s="305">
        <f>'[11]Depr Exp'!G1143</f>
        <v>2.9599999999999998E-2</v>
      </c>
      <c r="H1143" s="524">
        <f>'[11]Depr Exp'!H1143</f>
        <v>57885.710000000006</v>
      </c>
      <c r="I1143" s="523">
        <f>'[11]Depr Exp'!I1143</f>
        <v>23467176.829999998</v>
      </c>
      <c r="J1143" s="305">
        <f>'[11]Depr Exp'!J1143</f>
        <v>2.9599999999999998E-2</v>
      </c>
      <c r="K1143" s="373">
        <f>'[11]Depr Exp'!K1143</f>
        <v>57885.702847333327</v>
      </c>
      <c r="L1143" s="524">
        <f>'[11]Depr Exp'!L1143</f>
        <v>-0.01</v>
      </c>
      <c r="M1143" s="144"/>
      <c r="N1143" s="144"/>
    </row>
    <row r="1144" spans="1:14">
      <c r="A1144" s="144" t="str">
        <f>'[11]Depr Exp'!A1144</f>
        <v>E314 STM Turbogen, Mint Farm OP</v>
      </c>
      <c r="B1144" s="144" t="str">
        <f>'[11]Depr Exp'!B1144</f>
        <v>E314 STM Turbogen, Mint Farm OP-8</v>
      </c>
      <c r="C1144" s="144" t="str">
        <f>'[11]Depr Exp'!C1144</f>
        <v>403E</v>
      </c>
      <c r="D1144" s="144"/>
      <c r="E1144" s="282">
        <f>'[11]Depr Exp'!E1144</f>
        <v>43343</v>
      </c>
      <c r="F1144" s="523">
        <f>'[11]Depr Exp'!F1144</f>
        <v>23467176.829999998</v>
      </c>
      <c r="G1144" s="305">
        <f>'[11]Depr Exp'!G1144</f>
        <v>2.9599999999999998E-2</v>
      </c>
      <c r="H1144" s="524">
        <f>'[11]Depr Exp'!H1144</f>
        <v>57885.710000000006</v>
      </c>
      <c r="I1144" s="523">
        <f>'[11]Depr Exp'!I1144</f>
        <v>23467176.829999998</v>
      </c>
      <c r="J1144" s="305">
        <f>'[11]Depr Exp'!J1144</f>
        <v>2.9599999999999998E-2</v>
      </c>
      <c r="K1144" s="373">
        <f>'[11]Depr Exp'!K1144</f>
        <v>57885.702847333327</v>
      </c>
      <c r="L1144" s="524">
        <f>'[11]Depr Exp'!L1144</f>
        <v>-0.01</v>
      </c>
      <c r="M1144" s="144"/>
      <c r="N1144" s="144"/>
    </row>
    <row r="1145" spans="1:14">
      <c r="A1145" s="144" t="str">
        <f>'[11]Depr Exp'!A1145</f>
        <v>E314 STM Turbogen, Mint Farm OP</v>
      </c>
      <c r="B1145" s="144" t="str">
        <f>'[11]Depr Exp'!B1145</f>
        <v>E314 STM Turbogen, Mint Farm OP-9</v>
      </c>
      <c r="C1145" s="144" t="str">
        <f>'[11]Depr Exp'!C1145</f>
        <v>403E</v>
      </c>
      <c r="D1145" s="144"/>
      <c r="E1145" s="282">
        <f>'[11]Depr Exp'!E1145</f>
        <v>43373</v>
      </c>
      <c r="F1145" s="523">
        <f>'[11]Depr Exp'!F1145</f>
        <v>23467176.829999998</v>
      </c>
      <c r="G1145" s="305">
        <f>'[11]Depr Exp'!G1145</f>
        <v>2.9599999999999998E-2</v>
      </c>
      <c r="H1145" s="524">
        <f>'[11]Depr Exp'!H1145</f>
        <v>57885.710000000006</v>
      </c>
      <c r="I1145" s="523">
        <f>'[11]Depr Exp'!I1145</f>
        <v>23467176.829999998</v>
      </c>
      <c r="J1145" s="305">
        <f>'[11]Depr Exp'!J1145</f>
        <v>2.9599999999999998E-2</v>
      </c>
      <c r="K1145" s="373">
        <f>'[11]Depr Exp'!K1145</f>
        <v>57885.702847333327</v>
      </c>
      <c r="L1145" s="524">
        <f>'[11]Depr Exp'!L1145</f>
        <v>-0.01</v>
      </c>
      <c r="M1145" s="144"/>
      <c r="N1145" s="144"/>
    </row>
    <row r="1146" spans="1:14">
      <c r="A1146" s="144" t="str">
        <f>'[11]Depr Exp'!A1146</f>
        <v>E314 STM Turbogen, Mint Farm OP</v>
      </c>
      <c r="B1146" s="144" t="str">
        <f>'[11]Depr Exp'!B1146</f>
        <v>E314 STM Turbogen, Mint Farm OP-10</v>
      </c>
      <c r="C1146" s="144" t="str">
        <f>'[11]Depr Exp'!C1146</f>
        <v>403E</v>
      </c>
      <c r="D1146" s="144"/>
      <c r="E1146" s="282">
        <f>'[11]Depr Exp'!E1146</f>
        <v>43404</v>
      </c>
      <c r="F1146" s="523">
        <f>'[11]Depr Exp'!F1146</f>
        <v>23467176.829999998</v>
      </c>
      <c r="G1146" s="305">
        <f>'[11]Depr Exp'!G1146</f>
        <v>2.9599999999999998E-2</v>
      </c>
      <c r="H1146" s="524">
        <f>'[11]Depr Exp'!H1146</f>
        <v>57885.710000000006</v>
      </c>
      <c r="I1146" s="523">
        <f>'[11]Depr Exp'!I1146</f>
        <v>23467176.829999998</v>
      </c>
      <c r="J1146" s="305">
        <f>'[11]Depr Exp'!J1146</f>
        <v>2.9599999999999998E-2</v>
      </c>
      <c r="K1146" s="373">
        <f>'[11]Depr Exp'!K1146</f>
        <v>57885.702847333327</v>
      </c>
      <c r="L1146" s="524">
        <f>'[11]Depr Exp'!L1146</f>
        <v>-0.01</v>
      </c>
      <c r="M1146" s="144"/>
      <c r="N1146" s="144"/>
    </row>
    <row r="1147" spans="1:14">
      <c r="A1147" s="144" t="str">
        <f>'[11]Depr Exp'!A1147</f>
        <v>E314 STM Turbogen, Mint Farm OP</v>
      </c>
      <c r="B1147" s="144" t="str">
        <f>'[11]Depr Exp'!B1147</f>
        <v>E314 STM Turbogen, Mint Farm OP-11</v>
      </c>
      <c r="C1147" s="144" t="str">
        <f>'[11]Depr Exp'!C1147</f>
        <v>403E</v>
      </c>
      <c r="D1147" s="144"/>
      <c r="E1147" s="282">
        <f>'[11]Depr Exp'!E1147</f>
        <v>43434</v>
      </c>
      <c r="F1147" s="523">
        <f>'[11]Depr Exp'!F1147</f>
        <v>23467176.829999998</v>
      </c>
      <c r="G1147" s="305">
        <f>'[11]Depr Exp'!G1147</f>
        <v>2.9599999999999998E-2</v>
      </c>
      <c r="H1147" s="524">
        <f>'[11]Depr Exp'!H1147</f>
        <v>57885.710000000006</v>
      </c>
      <c r="I1147" s="523">
        <f>'[11]Depr Exp'!I1147</f>
        <v>23467176.829999998</v>
      </c>
      <c r="J1147" s="305">
        <f>'[11]Depr Exp'!J1147</f>
        <v>2.9599999999999998E-2</v>
      </c>
      <c r="K1147" s="373">
        <f>'[11]Depr Exp'!K1147</f>
        <v>57885.702847333327</v>
      </c>
      <c r="L1147" s="524">
        <f>'[11]Depr Exp'!L1147</f>
        <v>-0.01</v>
      </c>
      <c r="M1147" s="144"/>
      <c r="N1147" s="144"/>
    </row>
    <row r="1148" spans="1:14">
      <c r="A1148" s="144" t="str">
        <f>'[11]Depr Exp'!A1148</f>
        <v>E314 STM Turbogen, Mint Farm OP</v>
      </c>
      <c r="B1148" s="144" t="str">
        <f>'[11]Depr Exp'!B1148</f>
        <v>E314 STM Turbogen, Mint Farm OP-12</v>
      </c>
      <c r="C1148" s="144" t="str">
        <f>'[11]Depr Exp'!C1148</f>
        <v>403E</v>
      </c>
      <c r="D1148" s="144"/>
      <c r="E1148" s="282">
        <f>'[11]Depr Exp'!E1148</f>
        <v>43465</v>
      </c>
      <c r="F1148" s="523">
        <f>'[11]Depr Exp'!F1148</f>
        <v>23467176.829999998</v>
      </c>
      <c r="G1148" s="305">
        <f>'[11]Depr Exp'!G1148</f>
        <v>2.9599999999999998E-2</v>
      </c>
      <c r="H1148" s="524">
        <f>'[11]Depr Exp'!H1148</f>
        <v>57885.710000000006</v>
      </c>
      <c r="I1148" s="523">
        <f>'[11]Depr Exp'!I1148</f>
        <v>23467176.829999998</v>
      </c>
      <c r="J1148" s="305">
        <f>'[11]Depr Exp'!J1148</f>
        <v>2.9599999999999998E-2</v>
      </c>
      <c r="K1148" s="373">
        <f>'[11]Depr Exp'!K1148</f>
        <v>57885.702847333327</v>
      </c>
      <c r="L1148" s="524">
        <f>'[11]Depr Exp'!L1148</f>
        <v>-0.01</v>
      </c>
      <c r="M1148" s="144"/>
      <c r="N1148" s="144"/>
    </row>
    <row r="1149" spans="1:14" ht="15.75" thickBot="1">
      <c r="A1149" s="159" t="str">
        <f>'[11]Depr Exp'!A1149</f>
        <v>E314 STM Turbogen, Mint Farm OP Total</v>
      </c>
      <c r="B1149" s="144">
        <f>'[11]Depr Exp'!B1149</f>
        <v>0</v>
      </c>
      <c r="C1149" s="502" t="str">
        <f>'[11]Depr Exp'!C1149</f>
        <v>ESTM</v>
      </c>
      <c r="D1149" s="144"/>
      <c r="E1149" s="281" t="str">
        <f>'[11]Depr Exp'!E1149</f>
        <v>Total</v>
      </c>
      <c r="F1149" s="141">
        <f>'[11]Depr Exp'!F1149</f>
        <v>0</v>
      </c>
      <c r="G1149" s="252">
        <f>'[11]Depr Exp'!G1149</f>
        <v>0</v>
      </c>
      <c r="H1149" s="522">
        <f>'[11]Depr Exp'!H1149</f>
        <v>694628.52</v>
      </c>
      <c r="I1149" s="141">
        <f>'[11]Depr Exp'!I1149</f>
        <v>0</v>
      </c>
      <c r="J1149" s="252">
        <f>'[11]Depr Exp'!J1149</f>
        <v>0</v>
      </c>
      <c r="K1149" s="522">
        <f>'[11]Depr Exp'!K1149</f>
        <v>694628.43416799977</v>
      </c>
      <c r="L1149" s="522">
        <f>'[11]Depr Exp'!L1149</f>
        <v>-0.09</v>
      </c>
      <c r="M1149" s="144"/>
      <c r="N1149" s="144"/>
    </row>
    <row r="1150" spans="1:14" ht="13.5" thickTop="1">
      <c r="A1150" s="144" t="str">
        <f>'[11]Depr Exp'!A1150</f>
        <v xml:space="preserve">E314 STM Turbogen, Sumas </v>
      </c>
      <c r="B1150" s="144" t="str">
        <f>'[11]Depr Exp'!B1150</f>
        <v>E314 STM Turbogen, Sumas -1</v>
      </c>
      <c r="C1150" s="144" t="str">
        <f>'[11]Depr Exp'!C1150</f>
        <v>403E</v>
      </c>
      <c r="D1150" s="144"/>
      <c r="E1150" s="282">
        <f>'[11]Depr Exp'!E1150</f>
        <v>43131</v>
      </c>
      <c r="F1150" s="523">
        <f>'[11]Depr Exp'!F1150</f>
        <v>1553086.48</v>
      </c>
      <c r="G1150" s="305">
        <f>'[11]Depr Exp'!G1150</f>
        <v>1.5299999999999999E-2</v>
      </c>
      <c r="H1150" s="524">
        <f>'[11]Depr Exp'!H1150</f>
        <v>1980.1899999999998</v>
      </c>
      <c r="I1150" s="523">
        <f>'[11]Depr Exp'!I1150</f>
        <v>3633631.06</v>
      </c>
      <c r="J1150" s="305">
        <f>'[11]Depr Exp'!J1150</f>
        <v>1.5299999999999999E-2</v>
      </c>
      <c r="K1150" s="373">
        <f>'[11]Depr Exp'!K1150</f>
        <v>4632.8796014999998</v>
      </c>
      <c r="L1150" s="524">
        <f>'[11]Depr Exp'!L1150</f>
        <v>2652.69</v>
      </c>
      <c r="M1150" s="144"/>
      <c r="N1150" s="144"/>
    </row>
    <row r="1151" spans="1:14">
      <c r="A1151" s="144" t="str">
        <f>'[11]Depr Exp'!A1151</f>
        <v xml:space="preserve">E314 STM Turbogen, Sumas </v>
      </c>
      <c r="B1151" s="144" t="str">
        <f>'[11]Depr Exp'!B1151</f>
        <v>E314 STM Turbogen, Sumas -2</v>
      </c>
      <c r="C1151" s="144" t="str">
        <f>'[11]Depr Exp'!C1151</f>
        <v>403E</v>
      </c>
      <c r="D1151" s="144"/>
      <c r="E1151" s="282">
        <f>'[11]Depr Exp'!E1151</f>
        <v>43159</v>
      </c>
      <c r="F1151" s="523">
        <f>'[11]Depr Exp'!F1151</f>
        <v>1553086.48</v>
      </c>
      <c r="G1151" s="305">
        <f>'[11]Depr Exp'!G1151</f>
        <v>1.5299999999999999E-2</v>
      </c>
      <c r="H1151" s="524">
        <f>'[11]Depr Exp'!H1151</f>
        <v>1980.1899999999998</v>
      </c>
      <c r="I1151" s="523">
        <f>'[11]Depr Exp'!I1151</f>
        <v>3633631.06</v>
      </c>
      <c r="J1151" s="305">
        <f>'[11]Depr Exp'!J1151</f>
        <v>1.5299999999999999E-2</v>
      </c>
      <c r="K1151" s="373">
        <f>'[11]Depr Exp'!K1151</f>
        <v>4632.8796014999998</v>
      </c>
      <c r="L1151" s="524">
        <f>'[11]Depr Exp'!L1151</f>
        <v>2652.69</v>
      </c>
      <c r="M1151" s="144"/>
      <c r="N1151" s="144"/>
    </row>
    <row r="1152" spans="1:14">
      <c r="A1152" s="144" t="str">
        <f>'[11]Depr Exp'!A1152</f>
        <v xml:space="preserve">E314 STM Turbogen, Sumas </v>
      </c>
      <c r="B1152" s="144" t="str">
        <f>'[11]Depr Exp'!B1152</f>
        <v>E314 STM Turbogen, Sumas -3</v>
      </c>
      <c r="C1152" s="144" t="str">
        <f>'[11]Depr Exp'!C1152</f>
        <v>403E</v>
      </c>
      <c r="D1152" s="144"/>
      <c r="E1152" s="282">
        <f>'[11]Depr Exp'!E1152</f>
        <v>43190</v>
      </c>
      <c r="F1152" s="523">
        <f>'[11]Depr Exp'!F1152</f>
        <v>1553086.48</v>
      </c>
      <c r="G1152" s="305">
        <f>'[11]Depr Exp'!G1152</f>
        <v>1.5299999999999999E-2</v>
      </c>
      <c r="H1152" s="524">
        <f>'[11]Depr Exp'!H1152</f>
        <v>1980.1899999999998</v>
      </c>
      <c r="I1152" s="523">
        <f>'[11]Depr Exp'!I1152</f>
        <v>3633631.06</v>
      </c>
      <c r="J1152" s="305">
        <f>'[11]Depr Exp'!J1152</f>
        <v>1.5299999999999999E-2</v>
      </c>
      <c r="K1152" s="373">
        <f>'[11]Depr Exp'!K1152</f>
        <v>4632.8796014999998</v>
      </c>
      <c r="L1152" s="524">
        <f>'[11]Depr Exp'!L1152</f>
        <v>2652.69</v>
      </c>
      <c r="M1152" s="144"/>
      <c r="N1152" s="144"/>
    </row>
    <row r="1153" spans="1:14">
      <c r="A1153" s="144" t="str">
        <f>'[11]Depr Exp'!A1153</f>
        <v xml:space="preserve">E314 STM Turbogen, Sumas </v>
      </c>
      <c r="B1153" s="144" t="str">
        <f>'[11]Depr Exp'!B1153</f>
        <v>E314 STM Turbogen, Sumas -4</v>
      </c>
      <c r="C1153" s="144" t="str">
        <f>'[11]Depr Exp'!C1153</f>
        <v>403E</v>
      </c>
      <c r="D1153" s="144"/>
      <c r="E1153" s="282">
        <f>'[11]Depr Exp'!E1153</f>
        <v>43220</v>
      </c>
      <c r="F1153" s="523">
        <f>'[11]Depr Exp'!F1153</f>
        <v>1553086.48</v>
      </c>
      <c r="G1153" s="305">
        <f>'[11]Depr Exp'!G1153</f>
        <v>1.5299999999999999E-2</v>
      </c>
      <c r="H1153" s="524">
        <f>'[11]Depr Exp'!H1153</f>
        <v>1980.1899999999998</v>
      </c>
      <c r="I1153" s="523">
        <f>'[11]Depr Exp'!I1153</f>
        <v>3633631.06</v>
      </c>
      <c r="J1153" s="305">
        <f>'[11]Depr Exp'!J1153</f>
        <v>1.5299999999999999E-2</v>
      </c>
      <c r="K1153" s="373">
        <f>'[11]Depr Exp'!K1153</f>
        <v>4632.8796014999998</v>
      </c>
      <c r="L1153" s="524">
        <f>'[11]Depr Exp'!L1153</f>
        <v>2652.69</v>
      </c>
      <c r="M1153" s="144"/>
      <c r="N1153" s="144"/>
    </row>
    <row r="1154" spans="1:14">
      <c r="A1154" s="144" t="str">
        <f>'[11]Depr Exp'!A1154</f>
        <v xml:space="preserve">E314 STM Turbogen, Sumas </v>
      </c>
      <c r="B1154" s="144" t="str">
        <f>'[11]Depr Exp'!B1154</f>
        <v>E314 STM Turbogen, Sumas -5</v>
      </c>
      <c r="C1154" s="144" t="str">
        <f>'[11]Depr Exp'!C1154</f>
        <v>403E</v>
      </c>
      <c r="D1154" s="144"/>
      <c r="E1154" s="282">
        <f>'[11]Depr Exp'!E1154</f>
        <v>43251</v>
      </c>
      <c r="F1154" s="523">
        <f>'[11]Depr Exp'!F1154</f>
        <v>1553086.48</v>
      </c>
      <c r="G1154" s="305">
        <f>'[11]Depr Exp'!G1154</f>
        <v>1.5299999999999999E-2</v>
      </c>
      <c r="H1154" s="524">
        <f>'[11]Depr Exp'!H1154</f>
        <v>1980.1899999999998</v>
      </c>
      <c r="I1154" s="523">
        <f>'[11]Depr Exp'!I1154</f>
        <v>3633631.06</v>
      </c>
      <c r="J1154" s="305">
        <f>'[11]Depr Exp'!J1154</f>
        <v>1.5299999999999999E-2</v>
      </c>
      <c r="K1154" s="373">
        <f>'[11]Depr Exp'!K1154</f>
        <v>4632.8796014999998</v>
      </c>
      <c r="L1154" s="524">
        <f>'[11]Depr Exp'!L1154</f>
        <v>2652.69</v>
      </c>
      <c r="M1154" s="144"/>
      <c r="N1154" s="144"/>
    </row>
    <row r="1155" spans="1:14">
      <c r="A1155" s="144" t="str">
        <f>'[11]Depr Exp'!A1155</f>
        <v xml:space="preserve">E314 STM Turbogen, Sumas </v>
      </c>
      <c r="B1155" s="144" t="str">
        <f>'[11]Depr Exp'!B1155</f>
        <v>E314 STM Turbogen, Sumas -6</v>
      </c>
      <c r="C1155" s="144" t="str">
        <f>'[11]Depr Exp'!C1155</f>
        <v>403E</v>
      </c>
      <c r="D1155" s="144"/>
      <c r="E1155" s="282">
        <f>'[11]Depr Exp'!E1155</f>
        <v>43281</v>
      </c>
      <c r="F1155" s="523">
        <f>'[11]Depr Exp'!F1155</f>
        <v>1553086.48</v>
      </c>
      <c r="G1155" s="305">
        <f>'[11]Depr Exp'!G1155</f>
        <v>1.5299999999999999E-2</v>
      </c>
      <c r="H1155" s="524">
        <f>'[11]Depr Exp'!H1155</f>
        <v>1980.1899999999998</v>
      </c>
      <c r="I1155" s="523">
        <f>'[11]Depr Exp'!I1155</f>
        <v>3633631.06</v>
      </c>
      <c r="J1155" s="305">
        <f>'[11]Depr Exp'!J1155</f>
        <v>1.5299999999999999E-2</v>
      </c>
      <c r="K1155" s="373">
        <f>'[11]Depr Exp'!K1155</f>
        <v>4632.8796014999998</v>
      </c>
      <c r="L1155" s="524">
        <f>'[11]Depr Exp'!L1155</f>
        <v>2652.69</v>
      </c>
      <c r="M1155" s="144"/>
      <c r="N1155" s="144"/>
    </row>
    <row r="1156" spans="1:14">
      <c r="A1156" s="144" t="str">
        <f>'[11]Depr Exp'!A1156</f>
        <v xml:space="preserve">E314 STM Turbogen, Sumas </v>
      </c>
      <c r="B1156" s="144" t="str">
        <f>'[11]Depr Exp'!B1156</f>
        <v>E314 STM Turbogen, Sumas -7</v>
      </c>
      <c r="C1156" s="144" t="str">
        <f>'[11]Depr Exp'!C1156</f>
        <v>403E</v>
      </c>
      <c r="D1156" s="144"/>
      <c r="E1156" s="282">
        <f>'[11]Depr Exp'!E1156</f>
        <v>43312</v>
      </c>
      <c r="F1156" s="523">
        <f>'[11]Depr Exp'!F1156</f>
        <v>1553086.48</v>
      </c>
      <c r="G1156" s="305">
        <f>'[11]Depr Exp'!G1156</f>
        <v>1.5299999999999999E-2</v>
      </c>
      <c r="H1156" s="524">
        <f>'[11]Depr Exp'!H1156</f>
        <v>1980.1899999999998</v>
      </c>
      <c r="I1156" s="523">
        <f>'[11]Depr Exp'!I1156</f>
        <v>3633631.06</v>
      </c>
      <c r="J1156" s="305">
        <f>'[11]Depr Exp'!J1156</f>
        <v>1.5299999999999999E-2</v>
      </c>
      <c r="K1156" s="373">
        <f>'[11]Depr Exp'!K1156</f>
        <v>4632.8796014999998</v>
      </c>
      <c r="L1156" s="524">
        <f>'[11]Depr Exp'!L1156</f>
        <v>2652.69</v>
      </c>
      <c r="M1156" s="144"/>
      <c r="N1156" s="144"/>
    </row>
    <row r="1157" spans="1:14">
      <c r="A1157" s="144" t="str">
        <f>'[11]Depr Exp'!A1157</f>
        <v xml:space="preserve">E314 STM Turbogen, Sumas </v>
      </c>
      <c r="B1157" s="144" t="str">
        <f>'[11]Depr Exp'!B1157</f>
        <v>E314 STM Turbogen, Sumas -8</v>
      </c>
      <c r="C1157" s="144" t="str">
        <f>'[11]Depr Exp'!C1157</f>
        <v>403E</v>
      </c>
      <c r="D1157" s="144"/>
      <c r="E1157" s="282">
        <f>'[11]Depr Exp'!E1157</f>
        <v>43343</v>
      </c>
      <c r="F1157" s="523">
        <f>'[11]Depr Exp'!F1157</f>
        <v>1553086.48</v>
      </c>
      <c r="G1157" s="305">
        <f>'[11]Depr Exp'!G1157</f>
        <v>1.5299999999999999E-2</v>
      </c>
      <c r="H1157" s="524">
        <f>'[11]Depr Exp'!H1157</f>
        <v>1980.1899999999998</v>
      </c>
      <c r="I1157" s="523">
        <f>'[11]Depr Exp'!I1157</f>
        <v>3633631.06</v>
      </c>
      <c r="J1157" s="305">
        <f>'[11]Depr Exp'!J1157</f>
        <v>1.5299999999999999E-2</v>
      </c>
      <c r="K1157" s="373">
        <f>'[11]Depr Exp'!K1157</f>
        <v>4632.8796014999998</v>
      </c>
      <c r="L1157" s="524">
        <f>'[11]Depr Exp'!L1157</f>
        <v>2652.69</v>
      </c>
      <c r="M1157" s="144"/>
      <c r="N1157" s="144"/>
    </row>
    <row r="1158" spans="1:14">
      <c r="A1158" s="144" t="str">
        <f>'[11]Depr Exp'!A1158</f>
        <v xml:space="preserve">E314 STM Turbogen, Sumas </v>
      </c>
      <c r="B1158" s="144" t="str">
        <f>'[11]Depr Exp'!B1158</f>
        <v>E314 STM Turbogen, Sumas -9</v>
      </c>
      <c r="C1158" s="144" t="str">
        <f>'[11]Depr Exp'!C1158</f>
        <v>403E</v>
      </c>
      <c r="D1158" s="144"/>
      <c r="E1158" s="282">
        <f>'[11]Depr Exp'!E1158</f>
        <v>43373</v>
      </c>
      <c r="F1158" s="523">
        <f>'[11]Depr Exp'!F1158</f>
        <v>1553086.48</v>
      </c>
      <c r="G1158" s="305">
        <f>'[11]Depr Exp'!G1158</f>
        <v>1.5299999999999999E-2</v>
      </c>
      <c r="H1158" s="524">
        <f>'[11]Depr Exp'!H1158</f>
        <v>1980.1899999999998</v>
      </c>
      <c r="I1158" s="523">
        <f>'[11]Depr Exp'!I1158</f>
        <v>3633631.06</v>
      </c>
      <c r="J1158" s="305">
        <f>'[11]Depr Exp'!J1158</f>
        <v>1.5299999999999999E-2</v>
      </c>
      <c r="K1158" s="373">
        <f>'[11]Depr Exp'!K1158</f>
        <v>4632.8796014999998</v>
      </c>
      <c r="L1158" s="524">
        <f>'[11]Depr Exp'!L1158</f>
        <v>2652.69</v>
      </c>
      <c r="M1158" s="144"/>
      <c r="N1158" s="144"/>
    </row>
    <row r="1159" spans="1:14">
      <c r="A1159" s="144" t="str">
        <f>'[11]Depr Exp'!A1159</f>
        <v xml:space="preserve">E314 STM Turbogen, Sumas </v>
      </c>
      <c r="B1159" s="144" t="str">
        <f>'[11]Depr Exp'!B1159</f>
        <v>E314 STM Turbogen, Sumas -10</v>
      </c>
      <c r="C1159" s="144" t="str">
        <f>'[11]Depr Exp'!C1159</f>
        <v>403E</v>
      </c>
      <c r="D1159" s="144"/>
      <c r="E1159" s="282">
        <f>'[11]Depr Exp'!E1159</f>
        <v>43404</v>
      </c>
      <c r="F1159" s="523">
        <f>'[11]Depr Exp'!F1159</f>
        <v>1553086.48</v>
      </c>
      <c r="G1159" s="305">
        <f>'[11]Depr Exp'!G1159</f>
        <v>1.5299999999999999E-2</v>
      </c>
      <c r="H1159" s="524">
        <f>'[11]Depr Exp'!H1159</f>
        <v>1980.1899999999998</v>
      </c>
      <c r="I1159" s="523">
        <f>'[11]Depr Exp'!I1159</f>
        <v>3633631.06</v>
      </c>
      <c r="J1159" s="305">
        <f>'[11]Depr Exp'!J1159</f>
        <v>1.5299999999999999E-2</v>
      </c>
      <c r="K1159" s="373">
        <f>'[11]Depr Exp'!K1159</f>
        <v>4632.8796014999998</v>
      </c>
      <c r="L1159" s="524">
        <f>'[11]Depr Exp'!L1159</f>
        <v>2652.69</v>
      </c>
      <c r="M1159" s="144"/>
      <c r="N1159" s="144"/>
    </row>
    <row r="1160" spans="1:14">
      <c r="A1160" s="144" t="str">
        <f>'[11]Depr Exp'!A1160</f>
        <v xml:space="preserve">E314 STM Turbogen, Sumas </v>
      </c>
      <c r="B1160" s="144" t="str">
        <f>'[11]Depr Exp'!B1160</f>
        <v>E314 STM Turbogen, Sumas -11</v>
      </c>
      <c r="C1160" s="144" t="str">
        <f>'[11]Depr Exp'!C1160</f>
        <v>403E</v>
      </c>
      <c r="D1160" s="144"/>
      <c r="E1160" s="282">
        <f>'[11]Depr Exp'!E1160</f>
        <v>43434</v>
      </c>
      <c r="F1160" s="523">
        <f>'[11]Depr Exp'!F1160</f>
        <v>2563964.83</v>
      </c>
      <c r="G1160" s="305">
        <f>'[11]Depr Exp'!G1160</f>
        <v>1.5299999999999999E-2</v>
      </c>
      <c r="H1160" s="524">
        <f>'[11]Depr Exp'!H1160</f>
        <v>3269.0499999999997</v>
      </c>
      <c r="I1160" s="523">
        <f>'[11]Depr Exp'!I1160</f>
        <v>3633631.06</v>
      </c>
      <c r="J1160" s="305">
        <f>'[11]Depr Exp'!J1160</f>
        <v>1.5299999999999999E-2</v>
      </c>
      <c r="K1160" s="373">
        <f>'[11]Depr Exp'!K1160</f>
        <v>4632.8796014999998</v>
      </c>
      <c r="L1160" s="524">
        <f>'[11]Depr Exp'!L1160</f>
        <v>1363.83</v>
      </c>
      <c r="M1160" s="144"/>
      <c r="N1160" s="144"/>
    </row>
    <row r="1161" spans="1:14">
      <c r="A1161" s="144" t="str">
        <f>'[11]Depr Exp'!A1161</f>
        <v xml:space="preserve">E314 STM Turbogen, Sumas </v>
      </c>
      <c r="B1161" s="144" t="str">
        <f>'[11]Depr Exp'!B1161</f>
        <v>E314 STM Turbogen, Sumas -12</v>
      </c>
      <c r="C1161" s="144" t="str">
        <f>'[11]Depr Exp'!C1161</f>
        <v>403E</v>
      </c>
      <c r="D1161" s="144"/>
      <c r="E1161" s="282">
        <f>'[11]Depr Exp'!E1161</f>
        <v>43465</v>
      </c>
      <c r="F1161" s="523">
        <f>'[11]Depr Exp'!F1161</f>
        <v>3633631.06</v>
      </c>
      <c r="G1161" s="305">
        <f>'[11]Depr Exp'!G1161</f>
        <v>1.5299999999999999E-2</v>
      </c>
      <c r="H1161" s="524">
        <f>'[11]Depr Exp'!H1161</f>
        <v>4632.88</v>
      </c>
      <c r="I1161" s="523">
        <f>'[11]Depr Exp'!I1161</f>
        <v>3633631.06</v>
      </c>
      <c r="J1161" s="305">
        <f>'[11]Depr Exp'!J1161</f>
        <v>1.5299999999999999E-2</v>
      </c>
      <c r="K1161" s="373">
        <f>'[11]Depr Exp'!K1161</f>
        <v>4632.8796014999998</v>
      </c>
      <c r="L1161" s="524">
        <f>'[11]Depr Exp'!L1161</f>
        <v>0</v>
      </c>
      <c r="M1161" s="144"/>
      <c r="N1161" s="144"/>
    </row>
    <row r="1162" spans="1:14" ht="15.75" thickBot="1">
      <c r="A1162" s="159" t="str">
        <f>'[11]Depr Exp'!A1162</f>
        <v>E314 STM Turbogen, Sumas  Total</v>
      </c>
      <c r="B1162" s="144">
        <f>'[11]Depr Exp'!B1162</f>
        <v>0</v>
      </c>
      <c r="C1162" s="502" t="str">
        <f>'[11]Depr Exp'!C1162</f>
        <v>ESTM</v>
      </c>
      <c r="D1162" s="144"/>
      <c r="E1162" s="281" t="str">
        <f>'[11]Depr Exp'!E1162</f>
        <v>Total</v>
      </c>
      <c r="F1162" s="141">
        <f>'[11]Depr Exp'!F1162</f>
        <v>0</v>
      </c>
      <c r="G1162" s="252">
        <f>'[11]Depr Exp'!G1162</f>
        <v>0</v>
      </c>
      <c r="H1162" s="522">
        <f>'[11]Depr Exp'!H1162</f>
        <v>27703.829999999998</v>
      </c>
      <c r="I1162" s="141">
        <f>'[11]Depr Exp'!I1162</f>
        <v>0</v>
      </c>
      <c r="J1162" s="252">
        <f>'[11]Depr Exp'!J1162</f>
        <v>0</v>
      </c>
      <c r="K1162" s="522">
        <f>'[11]Depr Exp'!K1162</f>
        <v>55594.555217999987</v>
      </c>
      <c r="L1162" s="522">
        <f>'[11]Depr Exp'!L1162</f>
        <v>27890.73</v>
      </c>
      <c r="M1162" s="144"/>
      <c r="N1162" s="144"/>
    </row>
    <row r="1163" spans="1:14" ht="13.5" thickTop="1">
      <c r="A1163" s="144" t="str">
        <f>'[11]Depr Exp'!A1163</f>
        <v>E314 STM Turbogen, Sumas OP</v>
      </c>
      <c r="B1163" s="144" t="str">
        <f>'[11]Depr Exp'!B1163</f>
        <v>E314 STM Turbogen, Sumas OP-1</v>
      </c>
      <c r="C1163" s="144" t="str">
        <f>'[11]Depr Exp'!C1163</f>
        <v>403E</v>
      </c>
      <c r="D1163" s="144"/>
      <c r="E1163" s="282">
        <f>'[11]Depr Exp'!E1163</f>
        <v>43131</v>
      </c>
      <c r="F1163" s="523">
        <f>'[11]Depr Exp'!F1163</f>
        <v>20479448.09</v>
      </c>
      <c r="G1163" s="305">
        <f>'[11]Depr Exp'!G1163</f>
        <v>1.5299999999999999E-2</v>
      </c>
      <c r="H1163" s="524">
        <f>'[11]Depr Exp'!H1163</f>
        <v>26111.29</v>
      </c>
      <c r="I1163" s="523">
        <f>'[11]Depr Exp'!I1163</f>
        <v>20468966.530000001</v>
      </c>
      <c r="J1163" s="305">
        <f>'[11]Depr Exp'!J1163</f>
        <v>1.5299999999999999E-2</v>
      </c>
      <c r="K1163" s="373">
        <f>'[11]Depr Exp'!K1163</f>
        <v>26097.932325750004</v>
      </c>
      <c r="L1163" s="524">
        <f>'[11]Depr Exp'!L1163</f>
        <v>-13.36</v>
      </c>
      <c r="M1163" s="144"/>
      <c r="N1163" s="144"/>
    </row>
    <row r="1164" spans="1:14">
      <c r="A1164" s="144" t="str">
        <f>'[11]Depr Exp'!A1164</f>
        <v>E314 STM Turbogen, Sumas OP</v>
      </c>
      <c r="B1164" s="144" t="str">
        <f>'[11]Depr Exp'!B1164</f>
        <v>E314 STM Turbogen, Sumas OP-2</v>
      </c>
      <c r="C1164" s="144" t="str">
        <f>'[11]Depr Exp'!C1164</f>
        <v>403E</v>
      </c>
      <c r="D1164" s="144"/>
      <c r="E1164" s="282">
        <f>'[11]Depr Exp'!E1164</f>
        <v>43159</v>
      </c>
      <c r="F1164" s="523">
        <f>'[11]Depr Exp'!F1164</f>
        <v>20479448.09</v>
      </c>
      <c r="G1164" s="305">
        <f>'[11]Depr Exp'!G1164</f>
        <v>1.5299999999999999E-2</v>
      </c>
      <c r="H1164" s="524">
        <f>'[11]Depr Exp'!H1164</f>
        <v>26111.29</v>
      </c>
      <c r="I1164" s="523">
        <f>'[11]Depr Exp'!I1164</f>
        <v>20468966.530000001</v>
      </c>
      <c r="J1164" s="305">
        <f>'[11]Depr Exp'!J1164</f>
        <v>1.5299999999999999E-2</v>
      </c>
      <c r="K1164" s="373">
        <f>'[11]Depr Exp'!K1164</f>
        <v>26097.932325750004</v>
      </c>
      <c r="L1164" s="524">
        <f>'[11]Depr Exp'!L1164</f>
        <v>-13.36</v>
      </c>
      <c r="M1164" s="144"/>
      <c r="N1164" s="144"/>
    </row>
    <row r="1165" spans="1:14">
      <c r="A1165" s="144" t="str">
        <f>'[11]Depr Exp'!A1165</f>
        <v>E314 STM Turbogen, Sumas OP</v>
      </c>
      <c r="B1165" s="144" t="str">
        <f>'[11]Depr Exp'!B1165</f>
        <v>E314 STM Turbogen, Sumas OP-3</v>
      </c>
      <c r="C1165" s="144" t="str">
        <f>'[11]Depr Exp'!C1165</f>
        <v>403E</v>
      </c>
      <c r="D1165" s="144"/>
      <c r="E1165" s="282">
        <f>'[11]Depr Exp'!E1165</f>
        <v>43190</v>
      </c>
      <c r="F1165" s="523">
        <f>'[11]Depr Exp'!F1165</f>
        <v>20479448.09</v>
      </c>
      <c r="G1165" s="305">
        <f>'[11]Depr Exp'!G1165</f>
        <v>1.5299999999999999E-2</v>
      </c>
      <c r="H1165" s="524">
        <f>'[11]Depr Exp'!H1165</f>
        <v>26111.29</v>
      </c>
      <c r="I1165" s="523">
        <f>'[11]Depr Exp'!I1165</f>
        <v>20468966.530000001</v>
      </c>
      <c r="J1165" s="305">
        <f>'[11]Depr Exp'!J1165</f>
        <v>1.5299999999999999E-2</v>
      </c>
      <c r="K1165" s="373">
        <f>'[11]Depr Exp'!K1165</f>
        <v>26097.932325750004</v>
      </c>
      <c r="L1165" s="524">
        <f>'[11]Depr Exp'!L1165</f>
        <v>-13.36</v>
      </c>
      <c r="M1165" s="144"/>
      <c r="N1165" s="144"/>
    </row>
    <row r="1166" spans="1:14">
      <c r="A1166" s="144" t="str">
        <f>'[11]Depr Exp'!A1166</f>
        <v>E314 STM Turbogen, Sumas OP</v>
      </c>
      <c r="B1166" s="144" t="str">
        <f>'[11]Depr Exp'!B1166</f>
        <v>E314 STM Turbogen, Sumas OP-4</v>
      </c>
      <c r="C1166" s="144" t="str">
        <f>'[11]Depr Exp'!C1166</f>
        <v>403E</v>
      </c>
      <c r="D1166" s="144"/>
      <c r="E1166" s="282">
        <f>'[11]Depr Exp'!E1166</f>
        <v>43220</v>
      </c>
      <c r="F1166" s="523">
        <f>'[11]Depr Exp'!F1166</f>
        <v>20479448.09</v>
      </c>
      <c r="G1166" s="305">
        <f>'[11]Depr Exp'!G1166</f>
        <v>1.5299999999999999E-2</v>
      </c>
      <c r="H1166" s="524">
        <f>'[11]Depr Exp'!H1166</f>
        <v>26111.29</v>
      </c>
      <c r="I1166" s="523">
        <f>'[11]Depr Exp'!I1166</f>
        <v>20468966.530000001</v>
      </c>
      <c r="J1166" s="305">
        <f>'[11]Depr Exp'!J1166</f>
        <v>1.5299999999999999E-2</v>
      </c>
      <c r="K1166" s="373">
        <f>'[11]Depr Exp'!K1166</f>
        <v>26097.932325750004</v>
      </c>
      <c r="L1166" s="524">
        <f>'[11]Depr Exp'!L1166</f>
        <v>-13.36</v>
      </c>
      <c r="M1166" s="144"/>
      <c r="N1166" s="144"/>
    </row>
    <row r="1167" spans="1:14">
      <c r="A1167" s="144" t="str">
        <f>'[11]Depr Exp'!A1167</f>
        <v>E314 STM Turbogen, Sumas OP</v>
      </c>
      <c r="B1167" s="144" t="str">
        <f>'[11]Depr Exp'!B1167</f>
        <v>E314 STM Turbogen, Sumas OP-5</v>
      </c>
      <c r="C1167" s="144" t="str">
        <f>'[11]Depr Exp'!C1167</f>
        <v>403E</v>
      </c>
      <c r="D1167" s="144"/>
      <c r="E1167" s="282">
        <f>'[11]Depr Exp'!E1167</f>
        <v>43251</v>
      </c>
      <c r="F1167" s="523">
        <f>'[11]Depr Exp'!F1167</f>
        <v>20479448.09</v>
      </c>
      <c r="G1167" s="305">
        <f>'[11]Depr Exp'!G1167</f>
        <v>1.5299999999999999E-2</v>
      </c>
      <c r="H1167" s="524">
        <f>'[11]Depr Exp'!H1167</f>
        <v>26111.29</v>
      </c>
      <c r="I1167" s="523">
        <f>'[11]Depr Exp'!I1167</f>
        <v>20468966.530000001</v>
      </c>
      <c r="J1167" s="305">
        <f>'[11]Depr Exp'!J1167</f>
        <v>1.5299999999999999E-2</v>
      </c>
      <c r="K1167" s="373">
        <f>'[11]Depr Exp'!K1167</f>
        <v>26097.932325750004</v>
      </c>
      <c r="L1167" s="524">
        <f>'[11]Depr Exp'!L1167</f>
        <v>-13.36</v>
      </c>
      <c r="M1167" s="144"/>
      <c r="N1167" s="144"/>
    </row>
    <row r="1168" spans="1:14">
      <c r="A1168" s="144" t="str">
        <f>'[11]Depr Exp'!A1168</f>
        <v>E314 STM Turbogen, Sumas OP</v>
      </c>
      <c r="B1168" s="144" t="str">
        <f>'[11]Depr Exp'!B1168</f>
        <v>E314 STM Turbogen, Sumas OP-6</v>
      </c>
      <c r="C1168" s="144" t="str">
        <f>'[11]Depr Exp'!C1168</f>
        <v>403E</v>
      </c>
      <c r="D1168" s="144"/>
      <c r="E1168" s="282">
        <f>'[11]Depr Exp'!E1168</f>
        <v>43281</v>
      </c>
      <c r="F1168" s="523">
        <f>'[11]Depr Exp'!F1168</f>
        <v>20479448.09</v>
      </c>
      <c r="G1168" s="305">
        <f>'[11]Depr Exp'!G1168</f>
        <v>1.5299999999999999E-2</v>
      </c>
      <c r="H1168" s="524">
        <f>'[11]Depr Exp'!H1168</f>
        <v>26111.29</v>
      </c>
      <c r="I1168" s="523">
        <f>'[11]Depr Exp'!I1168</f>
        <v>20468966.530000001</v>
      </c>
      <c r="J1168" s="305">
        <f>'[11]Depr Exp'!J1168</f>
        <v>1.5299999999999999E-2</v>
      </c>
      <c r="K1168" s="373">
        <f>'[11]Depr Exp'!K1168</f>
        <v>26097.932325750004</v>
      </c>
      <c r="L1168" s="524">
        <f>'[11]Depr Exp'!L1168</f>
        <v>-13.36</v>
      </c>
      <c r="M1168" s="144"/>
      <c r="N1168" s="144"/>
    </row>
    <row r="1169" spans="1:14">
      <c r="A1169" s="144" t="str">
        <f>'[11]Depr Exp'!A1169</f>
        <v>E314 STM Turbogen, Sumas OP</v>
      </c>
      <c r="B1169" s="144" t="str">
        <f>'[11]Depr Exp'!B1169</f>
        <v>E314 STM Turbogen, Sumas OP-7</v>
      </c>
      <c r="C1169" s="144" t="str">
        <f>'[11]Depr Exp'!C1169</f>
        <v>403E</v>
      </c>
      <c r="D1169" s="144"/>
      <c r="E1169" s="282">
        <f>'[11]Depr Exp'!E1169</f>
        <v>43312</v>
      </c>
      <c r="F1169" s="523">
        <f>'[11]Depr Exp'!F1169</f>
        <v>20479448.09</v>
      </c>
      <c r="G1169" s="305">
        <f>'[11]Depr Exp'!G1169</f>
        <v>1.5299999999999999E-2</v>
      </c>
      <c r="H1169" s="524">
        <f>'[11]Depr Exp'!H1169</f>
        <v>26111.29</v>
      </c>
      <c r="I1169" s="523">
        <f>'[11]Depr Exp'!I1169</f>
        <v>20468966.530000001</v>
      </c>
      <c r="J1169" s="305">
        <f>'[11]Depr Exp'!J1169</f>
        <v>1.5299999999999999E-2</v>
      </c>
      <c r="K1169" s="373">
        <f>'[11]Depr Exp'!K1169</f>
        <v>26097.932325750004</v>
      </c>
      <c r="L1169" s="524">
        <f>'[11]Depr Exp'!L1169</f>
        <v>-13.36</v>
      </c>
      <c r="M1169" s="144"/>
      <c r="N1169" s="144"/>
    </row>
    <row r="1170" spans="1:14">
      <c r="A1170" s="144" t="str">
        <f>'[11]Depr Exp'!A1170</f>
        <v>E314 STM Turbogen, Sumas OP</v>
      </c>
      <c r="B1170" s="144" t="str">
        <f>'[11]Depr Exp'!B1170</f>
        <v>E314 STM Turbogen, Sumas OP-8</v>
      </c>
      <c r="C1170" s="144" t="str">
        <f>'[11]Depr Exp'!C1170</f>
        <v>403E</v>
      </c>
      <c r="D1170" s="144"/>
      <c r="E1170" s="282">
        <f>'[11]Depr Exp'!E1170</f>
        <v>43343</v>
      </c>
      <c r="F1170" s="523">
        <f>'[11]Depr Exp'!F1170</f>
        <v>20479448.09</v>
      </c>
      <c r="G1170" s="305">
        <f>'[11]Depr Exp'!G1170</f>
        <v>1.5299999999999999E-2</v>
      </c>
      <c r="H1170" s="524">
        <f>'[11]Depr Exp'!H1170</f>
        <v>26111.29</v>
      </c>
      <c r="I1170" s="523">
        <f>'[11]Depr Exp'!I1170</f>
        <v>20468966.530000001</v>
      </c>
      <c r="J1170" s="305">
        <f>'[11]Depr Exp'!J1170</f>
        <v>1.5299999999999999E-2</v>
      </c>
      <c r="K1170" s="373">
        <f>'[11]Depr Exp'!K1170</f>
        <v>26097.932325750004</v>
      </c>
      <c r="L1170" s="524">
        <f>'[11]Depr Exp'!L1170</f>
        <v>-13.36</v>
      </c>
      <c r="M1170" s="144"/>
      <c r="N1170" s="144"/>
    </row>
    <row r="1171" spans="1:14">
      <c r="A1171" s="144" t="str">
        <f>'[11]Depr Exp'!A1171</f>
        <v>E314 STM Turbogen, Sumas OP</v>
      </c>
      <c r="B1171" s="144" t="str">
        <f>'[11]Depr Exp'!B1171</f>
        <v>E314 STM Turbogen, Sumas OP-9</v>
      </c>
      <c r="C1171" s="144" t="str">
        <f>'[11]Depr Exp'!C1171</f>
        <v>403E</v>
      </c>
      <c r="D1171" s="144"/>
      <c r="E1171" s="282">
        <f>'[11]Depr Exp'!E1171</f>
        <v>43373</v>
      </c>
      <c r="F1171" s="523">
        <f>'[11]Depr Exp'!F1171</f>
        <v>20479448.09</v>
      </c>
      <c r="G1171" s="305">
        <f>'[11]Depr Exp'!G1171</f>
        <v>1.5299999999999999E-2</v>
      </c>
      <c r="H1171" s="524">
        <f>'[11]Depr Exp'!H1171</f>
        <v>26111.29</v>
      </c>
      <c r="I1171" s="523">
        <f>'[11]Depr Exp'!I1171</f>
        <v>20468966.530000001</v>
      </c>
      <c r="J1171" s="305">
        <f>'[11]Depr Exp'!J1171</f>
        <v>1.5299999999999999E-2</v>
      </c>
      <c r="K1171" s="373">
        <f>'[11]Depr Exp'!K1171</f>
        <v>26097.932325750004</v>
      </c>
      <c r="L1171" s="524">
        <f>'[11]Depr Exp'!L1171</f>
        <v>-13.36</v>
      </c>
      <c r="M1171" s="144"/>
      <c r="N1171" s="144"/>
    </row>
    <row r="1172" spans="1:14">
      <c r="A1172" s="144" t="str">
        <f>'[11]Depr Exp'!A1172</f>
        <v>E314 STM Turbogen, Sumas OP</v>
      </c>
      <c r="B1172" s="144" t="str">
        <f>'[11]Depr Exp'!B1172</f>
        <v>E314 STM Turbogen, Sumas OP-10</v>
      </c>
      <c r="C1172" s="144" t="str">
        <f>'[11]Depr Exp'!C1172</f>
        <v>403E</v>
      </c>
      <c r="D1172" s="144"/>
      <c r="E1172" s="282">
        <f>'[11]Depr Exp'!E1172</f>
        <v>43404</v>
      </c>
      <c r="F1172" s="523">
        <f>'[11]Depr Exp'!F1172</f>
        <v>20479448.09</v>
      </c>
      <c r="G1172" s="305">
        <f>'[11]Depr Exp'!G1172</f>
        <v>1.5299999999999999E-2</v>
      </c>
      <c r="H1172" s="524">
        <f>'[11]Depr Exp'!H1172</f>
        <v>26111.29</v>
      </c>
      <c r="I1172" s="523">
        <f>'[11]Depr Exp'!I1172</f>
        <v>20468966.530000001</v>
      </c>
      <c r="J1172" s="305">
        <f>'[11]Depr Exp'!J1172</f>
        <v>1.5299999999999999E-2</v>
      </c>
      <c r="K1172" s="373">
        <f>'[11]Depr Exp'!K1172</f>
        <v>26097.932325750004</v>
      </c>
      <c r="L1172" s="524">
        <f>'[11]Depr Exp'!L1172</f>
        <v>-13.36</v>
      </c>
      <c r="M1172" s="144"/>
      <c r="N1172" s="144"/>
    </row>
    <row r="1173" spans="1:14">
      <c r="A1173" s="144" t="str">
        <f>'[11]Depr Exp'!A1173</f>
        <v>E314 STM Turbogen, Sumas OP</v>
      </c>
      <c r="B1173" s="144" t="str">
        <f>'[11]Depr Exp'!B1173</f>
        <v>E314 STM Turbogen, Sumas OP-11</v>
      </c>
      <c r="C1173" s="144" t="str">
        <f>'[11]Depr Exp'!C1173</f>
        <v>403E</v>
      </c>
      <c r="D1173" s="144"/>
      <c r="E1173" s="282">
        <f>'[11]Depr Exp'!E1173</f>
        <v>43434</v>
      </c>
      <c r="F1173" s="523">
        <f>'[11]Depr Exp'!F1173</f>
        <v>20474207.309999999</v>
      </c>
      <c r="G1173" s="305">
        <f>'[11]Depr Exp'!G1173</f>
        <v>1.5299999999999999E-2</v>
      </c>
      <c r="H1173" s="524">
        <f>'[11]Depr Exp'!H1173</f>
        <v>26104.620000000003</v>
      </c>
      <c r="I1173" s="523">
        <f>'[11]Depr Exp'!I1173</f>
        <v>20468966.530000001</v>
      </c>
      <c r="J1173" s="305">
        <f>'[11]Depr Exp'!J1173</f>
        <v>1.5299999999999999E-2</v>
      </c>
      <c r="K1173" s="373">
        <f>'[11]Depr Exp'!K1173</f>
        <v>26097.932325750004</v>
      </c>
      <c r="L1173" s="524">
        <f>'[11]Depr Exp'!L1173</f>
        <v>-6.69</v>
      </c>
      <c r="M1173" s="144"/>
      <c r="N1173" s="144"/>
    </row>
    <row r="1174" spans="1:14">
      <c r="A1174" s="144" t="str">
        <f>'[11]Depr Exp'!A1174</f>
        <v>E314 STM Turbogen, Sumas OP</v>
      </c>
      <c r="B1174" s="144" t="str">
        <f>'[11]Depr Exp'!B1174</f>
        <v>E314 STM Turbogen, Sumas OP-12</v>
      </c>
      <c r="C1174" s="144" t="str">
        <f>'[11]Depr Exp'!C1174</f>
        <v>403E</v>
      </c>
      <c r="D1174" s="144"/>
      <c r="E1174" s="282">
        <f>'[11]Depr Exp'!E1174</f>
        <v>43465</v>
      </c>
      <c r="F1174" s="523">
        <f>'[11]Depr Exp'!F1174</f>
        <v>20468966.530000001</v>
      </c>
      <c r="G1174" s="305">
        <f>'[11]Depr Exp'!G1174</f>
        <v>1.5299999999999999E-2</v>
      </c>
      <c r="H1174" s="524">
        <f>'[11]Depr Exp'!H1174</f>
        <v>26097.93</v>
      </c>
      <c r="I1174" s="523">
        <f>'[11]Depr Exp'!I1174</f>
        <v>20468966.530000001</v>
      </c>
      <c r="J1174" s="305">
        <f>'[11]Depr Exp'!J1174</f>
        <v>1.5299999999999999E-2</v>
      </c>
      <c r="K1174" s="373">
        <f>'[11]Depr Exp'!K1174</f>
        <v>26097.932325750004</v>
      </c>
      <c r="L1174" s="524">
        <f>'[11]Depr Exp'!L1174</f>
        <v>0</v>
      </c>
      <c r="M1174" s="144"/>
      <c r="N1174" s="144"/>
    </row>
    <row r="1175" spans="1:14" ht="15.75" thickBot="1">
      <c r="A1175" s="159" t="str">
        <f>'[11]Depr Exp'!A1175</f>
        <v>E314 STM Turbogen, Sumas OP Total</v>
      </c>
      <c r="B1175" s="144">
        <f>'[11]Depr Exp'!B1175</f>
        <v>0</v>
      </c>
      <c r="C1175" s="502" t="str">
        <f>'[11]Depr Exp'!C1175</f>
        <v>ESTM</v>
      </c>
      <c r="D1175" s="144"/>
      <c r="E1175" s="281" t="str">
        <f>'[11]Depr Exp'!E1175</f>
        <v>Total</v>
      </c>
      <c r="F1175" s="141">
        <f>'[11]Depr Exp'!F1175</f>
        <v>0</v>
      </c>
      <c r="G1175" s="252">
        <f>'[11]Depr Exp'!G1175</f>
        <v>0</v>
      </c>
      <c r="H1175" s="522">
        <f>'[11]Depr Exp'!H1175</f>
        <v>313315.45000000007</v>
      </c>
      <c r="I1175" s="141">
        <f>'[11]Depr Exp'!I1175</f>
        <v>0</v>
      </c>
      <c r="J1175" s="252">
        <f>'[11]Depr Exp'!J1175</f>
        <v>0</v>
      </c>
      <c r="K1175" s="522">
        <f>'[11]Depr Exp'!K1175</f>
        <v>313175.18790900003</v>
      </c>
      <c r="L1175" s="522">
        <f>'[11]Depr Exp'!L1175</f>
        <v>-140.26</v>
      </c>
      <c r="M1175" s="144"/>
      <c r="N1175" s="144"/>
    </row>
    <row r="1176" spans="1:14" ht="13.5" thickTop="1">
      <c r="A1176" s="144" t="str">
        <f>'[11]Depr Exp'!A1176</f>
        <v>E315 STM Accessory, Colstrip 1</v>
      </c>
      <c r="B1176" s="144" t="str">
        <f>'[11]Depr Exp'!B1176</f>
        <v>E315 STM Accessory, Colstrip 1-1</v>
      </c>
      <c r="C1176" s="144" t="str">
        <f>'[11]Depr Exp'!C1176</f>
        <v>403E</v>
      </c>
      <c r="D1176" s="144"/>
      <c r="E1176" s="282">
        <f>'[11]Depr Exp'!E1176</f>
        <v>43131</v>
      </c>
      <c r="F1176" s="523">
        <f>'[11]Depr Exp'!F1176</f>
        <v>7392428.4699999997</v>
      </c>
      <c r="G1176" s="305">
        <f>'[11]Depr Exp'!G1176</f>
        <v>5.3600000000000002E-2</v>
      </c>
      <c r="H1176" s="524">
        <f>'[11]Depr Exp'!H1176</f>
        <v>33019.51</v>
      </c>
      <c r="I1176" s="523">
        <f>'[11]Depr Exp'!I1176</f>
        <v>7371902.9900000002</v>
      </c>
      <c r="J1176" s="305">
        <f>'[11]Depr Exp'!J1176</f>
        <v>5.3600000000000002E-2</v>
      </c>
      <c r="K1176" s="373">
        <f>'[11]Depr Exp'!K1176</f>
        <v>32927.833355333336</v>
      </c>
      <c r="L1176" s="524">
        <f>'[11]Depr Exp'!L1176</f>
        <v>-91.68</v>
      </c>
      <c r="M1176" s="144"/>
      <c r="N1176" s="144"/>
    </row>
    <row r="1177" spans="1:14">
      <c r="A1177" s="144" t="str">
        <f>'[11]Depr Exp'!A1177</f>
        <v>E315 STM Accessory, Colstrip 1</v>
      </c>
      <c r="B1177" s="144" t="str">
        <f>'[11]Depr Exp'!B1177</f>
        <v>E315 STM Accessory, Colstrip 1-2</v>
      </c>
      <c r="C1177" s="144" t="str">
        <f>'[11]Depr Exp'!C1177</f>
        <v>403E</v>
      </c>
      <c r="D1177" s="144"/>
      <c r="E1177" s="282">
        <f>'[11]Depr Exp'!E1177</f>
        <v>43159</v>
      </c>
      <c r="F1177" s="523">
        <f>'[11]Depr Exp'!F1177</f>
        <v>7383645.8600000003</v>
      </c>
      <c r="G1177" s="305">
        <f>'[11]Depr Exp'!G1177</f>
        <v>5.3600000000000002E-2</v>
      </c>
      <c r="H1177" s="524">
        <f>'[11]Depr Exp'!H1177</f>
        <v>32980.28</v>
      </c>
      <c r="I1177" s="523">
        <f>'[11]Depr Exp'!I1177</f>
        <v>7371902.9900000002</v>
      </c>
      <c r="J1177" s="305">
        <f>'[11]Depr Exp'!J1177</f>
        <v>5.3600000000000002E-2</v>
      </c>
      <c r="K1177" s="373">
        <f>'[11]Depr Exp'!K1177</f>
        <v>32927.833355333336</v>
      </c>
      <c r="L1177" s="524">
        <f>'[11]Depr Exp'!L1177</f>
        <v>-52.45</v>
      </c>
      <c r="M1177" s="144"/>
      <c r="N1177" s="144"/>
    </row>
    <row r="1178" spans="1:14">
      <c r="A1178" s="144" t="str">
        <f>'[11]Depr Exp'!A1178</f>
        <v>E315 STM Accessory, Colstrip 1</v>
      </c>
      <c r="B1178" s="144" t="str">
        <f>'[11]Depr Exp'!B1178</f>
        <v>E315 STM Accessory, Colstrip 1-3</v>
      </c>
      <c r="C1178" s="144" t="str">
        <f>'[11]Depr Exp'!C1178</f>
        <v>403E</v>
      </c>
      <c r="D1178" s="144"/>
      <c r="E1178" s="282">
        <f>'[11]Depr Exp'!E1178</f>
        <v>43190</v>
      </c>
      <c r="F1178" s="523">
        <f>'[11]Depr Exp'!F1178</f>
        <v>7383645.8600000003</v>
      </c>
      <c r="G1178" s="305">
        <f>'[11]Depr Exp'!G1178</f>
        <v>5.3600000000000002E-2</v>
      </c>
      <c r="H1178" s="524">
        <f>'[11]Depr Exp'!H1178</f>
        <v>32980.28</v>
      </c>
      <c r="I1178" s="523">
        <f>'[11]Depr Exp'!I1178</f>
        <v>7371902.9900000002</v>
      </c>
      <c r="J1178" s="305">
        <f>'[11]Depr Exp'!J1178</f>
        <v>5.3600000000000002E-2</v>
      </c>
      <c r="K1178" s="373">
        <f>'[11]Depr Exp'!K1178</f>
        <v>32927.833355333336</v>
      </c>
      <c r="L1178" s="524">
        <f>'[11]Depr Exp'!L1178</f>
        <v>-52.45</v>
      </c>
      <c r="M1178" s="144"/>
      <c r="N1178" s="144"/>
    </row>
    <row r="1179" spans="1:14">
      <c r="A1179" s="144" t="str">
        <f>'[11]Depr Exp'!A1179</f>
        <v>E315 STM Accessory, Colstrip 1</v>
      </c>
      <c r="B1179" s="144" t="str">
        <f>'[11]Depr Exp'!B1179</f>
        <v>E315 STM Accessory, Colstrip 1-4</v>
      </c>
      <c r="C1179" s="144" t="str">
        <f>'[11]Depr Exp'!C1179</f>
        <v>403E</v>
      </c>
      <c r="D1179" s="144"/>
      <c r="E1179" s="282">
        <f>'[11]Depr Exp'!E1179</f>
        <v>43220</v>
      </c>
      <c r="F1179" s="523">
        <f>'[11]Depr Exp'!F1179</f>
        <v>7383645.8600000003</v>
      </c>
      <c r="G1179" s="305">
        <f>'[11]Depr Exp'!G1179</f>
        <v>5.3600000000000002E-2</v>
      </c>
      <c r="H1179" s="524">
        <f>'[11]Depr Exp'!H1179</f>
        <v>32980.28</v>
      </c>
      <c r="I1179" s="523">
        <f>'[11]Depr Exp'!I1179</f>
        <v>7371902.9900000002</v>
      </c>
      <c r="J1179" s="305">
        <f>'[11]Depr Exp'!J1179</f>
        <v>5.3600000000000002E-2</v>
      </c>
      <c r="K1179" s="373">
        <f>'[11]Depr Exp'!K1179</f>
        <v>32927.833355333336</v>
      </c>
      <c r="L1179" s="524">
        <f>'[11]Depr Exp'!L1179</f>
        <v>-52.45</v>
      </c>
      <c r="M1179" s="144"/>
      <c r="N1179" s="144"/>
    </row>
    <row r="1180" spans="1:14">
      <c r="A1180" s="144" t="str">
        <f>'[11]Depr Exp'!A1180</f>
        <v>E315 STM Accessory, Colstrip 1</v>
      </c>
      <c r="B1180" s="144" t="str">
        <f>'[11]Depr Exp'!B1180</f>
        <v>E315 STM Accessory, Colstrip 1-5</v>
      </c>
      <c r="C1180" s="144" t="str">
        <f>'[11]Depr Exp'!C1180</f>
        <v>403E</v>
      </c>
      <c r="D1180" s="144"/>
      <c r="E1180" s="282">
        <f>'[11]Depr Exp'!E1180</f>
        <v>43251</v>
      </c>
      <c r="F1180" s="523">
        <f>'[11]Depr Exp'!F1180</f>
        <v>7392794.3600000003</v>
      </c>
      <c r="G1180" s="305">
        <f>'[11]Depr Exp'!G1180</f>
        <v>5.3600000000000002E-2</v>
      </c>
      <c r="H1180" s="524">
        <f>'[11]Depr Exp'!H1180</f>
        <v>33021.15</v>
      </c>
      <c r="I1180" s="523">
        <f>'[11]Depr Exp'!I1180</f>
        <v>7371902.9900000002</v>
      </c>
      <c r="J1180" s="305">
        <f>'[11]Depr Exp'!J1180</f>
        <v>5.3600000000000002E-2</v>
      </c>
      <c r="K1180" s="373">
        <f>'[11]Depr Exp'!K1180</f>
        <v>32927.833355333336</v>
      </c>
      <c r="L1180" s="524">
        <f>'[11]Depr Exp'!L1180</f>
        <v>-93.32</v>
      </c>
      <c r="M1180" s="144"/>
      <c r="N1180" s="144"/>
    </row>
    <row r="1181" spans="1:14">
      <c r="A1181" s="144" t="str">
        <f>'[11]Depr Exp'!A1181</f>
        <v>E315 STM Accessory, Colstrip 1</v>
      </c>
      <c r="B1181" s="144" t="str">
        <f>'[11]Depr Exp'!B1181</f>
        <v>E315 STM Accessory, Colstrip 1-6</v>
      </c>
      <c r="C1181" s="144" t="str">
        <f>'[11]Depr Exp'!C1181</f>
        <v>403E</v>
      </c>
      <c r="D1181" s="144"/>
      <c r="E1181" s="282">
        <f>'[11]Depr Exp'!E1181</f>
        <v>43281</v>
      </c>
      <c r="F1181" s="523">
        <f>'[11]Depr Exp'!F1181</f>
        <v>7402183.6100000003</v>
      </c>
      <c r="G1181" s="305">
        <f>'[11]Depr Exp'!G1181</f>
        <v>5.3600000000000002E-2</v>
      </c>
      <c r="H1181" s="524">
        <f>'[11]Depr Exp'!H1181</f>
        <v>33063.089999999997</v>
      </c>
      <c r="I1181" s="523">
        <f>'[11]Depr Exp'!I1181</f>
        <v>7371902.9900000002</v>
      </c>
      <c r="J1181" s="305">
        <f>'[11]Depr Exp'!J1181</f>
        <v>5.3600000000000002E-2</v>
      </c>
      <c r="K1181" s="373">
        <f>'[11]Depr Exp'!K1181</f>
        <v>32927.833355333336</v>
      </c>
      <c r="L1181" s="524">
        <f>'[11]Depr Exp'!L1181</f>
        <v>-135.26</v>
      </c>
      <c r="M1181" s="144"/>
      <c r="N1181" s="144"/>
    </row>
    <row r="1182" spans="1:14">
      <c r="A1182" s="144" t="str">
        <f>'[11]Depr Exp'!A1182</f>
        <v>E315 STM Accessory, Colstrip 1</v>
      </c>
      <c r="B1182" s="144" t="str">
        <f>'[11]Depr Exp'!B1182</f>
        <v>E315 STM Accessory, Colstrip 1-7</v>
      </c>
      <c r="C1182" s="144" t="str">
        <f>'[11]Depr Exp'!C1182</f>
        <v>403E</v>
      </c>
      <c r="D1182" s="144"/>
      <c r="E1182" s="282">
        <f>'[11]Depr Exp'!E1182</f>
        <v>43312</v>
      </c>
      <c r="F1182" s="523">
        <f>'[11]Depr Exp'!F1182</f>
        <v>7402825.6100000003</v>
      </c>
      <c r="G1182" s="305">
        <f>'[11]Depr Exp'!G1182</f>
        <v>5.3600000000000002E-2</v>
      </c>
      <c r="H1182" s="524">
        <f>'[11]Depr Exp'!H1182</f>
        <v>33065.949999999997</v>
      </c>
      <c r="I1182" s="523">
        <f>'[11]Depr Exp'!I1182</f>
        <v>7371902.9900000002</v>
      </c>
      <c r="J1182" s="305">
        <f>'[11]Depr Exp'!J1182</f>
        <v>5.3600000000000002E-2</v>
      </c>
      <c r="K1182" s="373">
        <f>'[11]Depr Exp'!K1182</f>
        <v>32927.833355333336</v>
      </c>
      <c r="L1182" s="524">
        <f>'[11]Depr Exp'!L1182</f>
        <v>-138.12</v>
      </c>
      <c r="M1182" s="144"/>
      <c r="N1182" s="144"/>
    </row>
    <row r="1183" spans="1:14">
      <c r="A1183" s="144" t="str">
        <f>'[11]Depr Exp'!A1183</f>
        <v>E315 STM Accessory, Colstrip 1</v>
      </c>
      <c r="B1183" s="144" t="str">
        <f>'[11]Depr Exp'!B1183</f>
        <v>E315 STM Accessory, Colstrip 1-8</v>
      </c>
      <c r="C1183" s="144" t="str">
        <f>'[11]Depr Exp'!C1183</f>
        <v>403E</v>
      </c>
      <c r="D1183" s="144"/>
      <c r="E1183" s="282">
        <f>'[11]Depr Exp'!E1183</f>
        <v>43343</v>
      </c>
      <c r="F1183" s="523">
        <f>'[11]Depr Exp'!F1183</f>
        <v>7403226.8600000003</v>
      </c>
      <c r="G1183" s="305">
        <f>'[11]Depr Exp'!G1183</f>
        <v>5.3600000000000002E-2</v>
      </c>
      <c r="H1183" s="524">
        <f>'[11]Depr Exp'!H1183</f>
        <v>33067.75</v>
      </c>
      <c r="I1183" s="523">
        <f>'[11]Depr Exp'!I1183</f>
        <v>7371902.9900000002</v>
      </c>
      <c r="J1183" s="305">
        <f>'[11]Depr Exp'!J1183</f>
        <v>5.3600000000000002E-2</v>
      </c>
      <c r="K1183" s="373">
        <f>'[11]Depr Exp'!K1183</f>
        <v>32927.833355333336</v>
      </c>
      <c r="L1183" s="524">
        <f>'[11]Depr Exp'!L1183</f>
        <v>-139.91999999999999</v>
      </c>
      <c r="M1183" s="144"/>
      <c r="N1183" s="144"/>
    </row>
    <row r="1184" spans="1:14">
      <c r="A1184" s="144" t="str">
        <f>'[11]Depr Exp'!A1184</f>
        <v>E315 STM Accessory, Colstrip 1</v>
      </c>
      <c r="B1184" s="144" t="str">
        <f>'[11]Depr Exp'!B1184</f>
        <v>E315 STM Accessory, Colstrip 1-9</v>
      </c>
      <c r="C1184" s="144" t="str">
        <f>'[11]Depr Exp'!C1184</f>
        <v>403E</v>
      </c>
      <c r="D1184" s="144"/>
      <c r="E1184" s="282">
        <f>'[11]Depr Exp'!E1184</f>
        <v>43373</v>
      </c>
      <c r="F1184" s="523">
        <f>'[11]Depr Exp'!F1184</f>
        <v>7403387.3600000003</v>
      </c>
      <c r="G1184" s="305">
        <f>'[11]Depr Exp'!G1184</f>
        <v>5.3600000000000002E-2</v>
      </c>
      <c r="H1184" s="524">
        <f>'[11]Depr Exp'!H1184</f>
        <v>33068.46</v>
      </c>
      <c r="I1184" s="523">
        <f>'[11]Depr Exp'!I1184</f>
        <v>7371902.9900000002</v>
      </c>
      <c r="J1184" s="305">
        <f>'[11]Depr Exp'!J1184</f>
        <v>5.3600000000000002E-2</v>
      </c>
      <c r="K1184" s="373">
        <f>'[11]Depr Exp'!K1184</f>
        <v>32927.833355333336</v>
      </c>
      <c r="L1184" s="524">
        <f>'[11]Depr Exp'!L1184</f>
        <v>-140.63</v>
      </c>
      <c r="M1184" s="144"/>
      <c r="N1184" s="144"/>
    </row>
    <row r="1185" spans="1:14">
      <c r="A1185" s="144" t="str">
        <f>'[11]Depr Exp'!A1185</f>
        <v>E315 STM Accessory, Colstrip 1</v>
      </c>
      <c r="B1185" s="144" t="str">
        <f>'[11]Depr Exp'!B1185</f>
        <v>E315 STM Accessory, Colstrip 1-10</v>
      </c>
      <c r="C1185" s="144" t="str">
        <f>'[11]Depr Exp'!C1185</f>
        <v>403E</v>
      </c>
      <c r="D1185" s="144"/>
      <c r="E1185" s="282">
        <f>'[11]Depr Exp'!E1185</f>
        <v>43404</v>
      </c>
      <c r="F1185" s="523">
        <f>'[11]Depr Exp'!F1185</f>
        <v>7403790.8600000003</v>
      </c>
      <c r="G1185" s="305">
        <f>'[11]Depr Exp'!G1185</f>
        <v>5.3600000000000002E-2</v>
      </c>
      <c r="H1185" s="524">
        <f>'[11]Depr Exp'!H1185</f>
        <v>33070.269999999997</v>
      </c>
      <c r="I1185" s="523">
        <f>'[11]Depr Exp'!I1185</f>
        <v>7371902.9900000002</v>
      </c>
      <c r="J1185" s="305">
        <f>'[11]Depr Exp'!J1185</f>
        <v>5.3600000000000002E-2</v>
      </c>
      <c r="K1185" s="373">
        <f>'[11]Depr Exp'!K1185</f>
        <v>32927.833355333336</v>
      </c>
      <c r="L1185" s="524">
        <f>'[11]Depr Exp'!L1185</f>
        <v>-142.44</v>
      </c>
      <c r="M1185" s="144"/>
      <c r="N1185" s="144"/>
    </row>
    <row r="1186" spans="1:14">
      <c r="A1186" s="144" t="str">
        <f>'[11]Depr Exp'!A1186</f>
        <v>E315 STM Accessory, Colstrip 1</v>
      </c>
      <c r="B1186" s="144" t="str">
        <f>'[11]Depr Exp'!B1186</f>
        <v>E315 STM Accessory, Colstrip 1-11</v>
      </c>
      <c r="C1186" s="144" t="str">
        <f>'[11]Depr Exp'!C1186</f>
        <v>403E</v>
      </c>
      <c r="D1186" s="144"/>
      <c r="E1186" s="282">
        <f>'[11]Depr Exp'!E1186</f>
        <v>43434</v>
      </c>
      <c r="F1186" s="523">
        <f>'[11]Depr Exp'!F1186</f>
        <v>7404560.3600000003</v>
      </c>
      <c r="G1186" s="305">
        <f>'[11]Depr Exp'!G1186</f>
        <v>5.3600000000000002E-2</v>
      </c>
      <c r="H1186" s="524">
        <f>'[11]Depr Exp'!H1186</f>
        <v>33073.699999999997</v>
      </c>
      <c r="I1186" s="523">
        <f>'[11]Depr Exp'!I1186</f>
        <v>7371902.9900000002</v>
      </c>
      <c r="J1186" s="305">
        <f>'[11]Depr Exp'!J1186</f>
        <v>5.3600000000000002E-2</v>
      </c>
      <c r="K1186" s="373">
        <f>'[11]Depr Exp'!K1186</f>
        <v>32927.833355333336</v>
      </c>
      <c r="L1186" s="524">
        <f>'[11]Depr Exp'!L1186</f>
        <v>-145.87</v>
      </c>
      <c r="M1186" s="144"/>
      <c r="N1186" s="144"/>
    </row>
    <row r="1187" spans="1:14">
      <c r="A1187" s="144" t="str">
        <f>'[11]Depr Exp'!A1187</f>
        <v>E315 STM Accessory, Colstrip 1</v>
      </c>
      <c r="B1187" s="144" t="str">
        <f>'[11]Depr Exp'!B1187</f>
        <v>E315 STM Accessory, Colstrip 1-12</v>
      </c>
      <c r="C1187" s="144" t="str">
        <f>'[11]Depr Exp'!C1187</f>
        <v>403E</v>
      </c>
      <c r="D1187" s="144"/>
      <c r="E1187" s="282">
        <f>'[11]Depr Exp'!E1187</f>
        <v>43465</v>
      </c>
      <c r="F1187" s="523">
        <f>'[11]Depr Exp'!F1187</f>
        <v>7371902.9900000002</v>
      </c>
      <c r="G1187" s="305">
        <f>'[11]Depr Exp'!G1187</f>
        <v>5.3600000000000002E-2</v>
      </c>
      <c r="H1187" s="524">
        <f>'[11]Depr Exp'!H1187</f>
        <v>32927.83</v>
      </c>
      <c r="I1187" s="523">
        <f>'[11]Depr Exp'!I1187</f>
        <v>7371902.9900000002</v>
      </c>
      <c r="J1187" s="305">
        <f>'[11]Depr Exp'!J1187</f>
        <v>5.3600000000000002E-2</v>
      </c>
      <c r="K1187" s="373">
        <f>'[11]Depr Exp'!K1187</f>
        <v>32927.833355333336</v>
      </c>
      <c r="L1187" s="524">
        <f>'[11]Depr Exp'!L1187</f>
        <v>0</v>
      </c>
      <c r="M1187" s="144"/>
      <c r="N1187" s="144"/>
    </row>
    <row r="1188" spans="1:14" ht="15.75" thickBot="1">
      <c r="A1188" s="159" t="str">
        <f>'[11]Depr Exp'!A1188</f>
        <v>E315 STM Accessory, Colstrip 1 Total</v>
      </c>
      <c r="B1188" s="144">
        <f>'[11]Depr Exp'!B1188</f>
        <v>0</v>
      </c>
      <c r="C1188" s="502" t="str">
        <f>'[11]Depr Exp'!C1188</f>
        <v>ESTM</v>
      </c>
      <c r="D1188" s="144"/>
      <c r="E1188" s="281" t="str">
        <f>'[11]Depr Exp'!E1188</f>
        <v>Total</v>
      </c>
      <c r="F1188" s="141">
        <f>'[11]Depr Exp'!F1188</f>
        <v>0</v>
      </c>
      <c r="G1188" s="252">
        <f>'[11]Depr Exp'!G1188</f>
        <v>0</v>
      </c>
      <c r="H1188" s="522">
        <f>'[11]Depr Exp'!H1188</f>
        <v>396318.55000000005</v>
      </c>
      <c r="I1188" s="141">
        <f>'[11]Depr Exp'!I1188</f>
        <v>0</v>
      </c>
      <c r="J1188" s="252">
        <f>'[11]Depr Exp'!J1188</f>
        <v>0</v>
      </c>
      <c r="K1188" s="522">
        <f>'[11]Depr Exp'!K1188</f>
        <v>395134.00026399991</v>
      </c>
      <c r="L1188" s="522">
        <f>'[11]Depr Exp'!L1188</f>
        <v>-1184.55</v>
      </c>
      <c r="M1188" s="144"/>
      <c r="N1188" s="144"/>
    </row>
    <row r="1189" spans="1:14" ht="13.5" thickTop="1">
      <c r="A1189" s="144" t="str">
        <f>'[11]Depr Exp'!A1189</f>
        <v>E315 STM Accessory, Colstrip 1-2 Cm</v>
      </c>
      <c r="B1189" s="144" t="str">
        <f>'[11]Depr Exp'!B1189</f>
        <v>E315 STM Accessory, Colstrip 1-2 Cm-1</v>
      </c>
      <c r="C1189" s="144" t="str">
        <f>'[11]Depr Exp'!C1189</f>
        <v>403E</v>
      </c>
      <c r="D1189" s="144"/>
      <c r="E1189" s="282">
        <f>'[11]Depr Exp'!E1189</f>
        <v>43131</v>
      </c>
      <c r="F1189" s="523">
        <f>'[11]Depr Exp'!F1189</f>
        <v>2272860.64</v>
      </c>
      <c r="G1189" s="305">
        <f>'[11]Depr Exp'!G1189</f>
        <v>2.3599999999999999E-2</v>
      </c>
      <c r="H1189" s="524">
        <f>'[11]Depr Exp'!H1189</f>
        <v>4469.96</v>
      </c>
      <c r="I1189" s="523">
        <f>'[11]Depr Exp'!I1189</f>
        <v>2272860.64</v>
      </c>
      <c r="J1189" s="305">
        <f>'[11]Depr Exp'!J1189</f>
        <v>2.3599999999999999E-2</v>
      </c>
      <c r="K1189" s="373">
        <f>'[11]Depr Exp'!K1189</f>
        <v>4469.9592586666668</v>
      </c>
      <c r="L1189" s="524">
        <f>'[11]Depr Exp'!L1189</f>
        <v>0</v>
      </c>
      <c r="M1189" s="144"/>
      <c r="N1189" s="144"/>
    </row>
    <row r="1190" spans="1:14">
      <c r="A1190" s="144" t="str">
        <f>'[11]Depr Exp'!A1190</f>
        <v>E315 STM Accessory, Colstrip 1-2 Cm</v>
      </c>
      <c r="B1190" s="144" t="str">
        <f>'[11]Depr Exp'!B1190</f>
        <v>E315 STM Accessory, Colstrip 1-2 Cm-2</v>
      </c>
      <c r="C1190" s="144" t="str">
        <f>'[11]Depr Exp'!C1190</f>
        <v>403E</v>
      </c>
      <c r="D1190" s="144"/>
      <c r="E1190" s="282">
        <f>'[11]Depr Exp'!E1190</f>
        <v>43159</v>
      </c>
      <c r="F1190" s="523">
        <f>'[11]Depr Exp'!F1190</f>
        <v>2272860.64</v>
      </c>
      <c r="G1190" s="305">
        <f>'[11]Depr Exp'!G1190</f>
        <v>2.3599999999999999E-2</v>
      </c>
      <c r="H1190" s="524">
        <f>'[11]Depr Exp'!H1190</f>
        <v>4469.96</v>
      </c>
      <c r="I1190" s="523">
        <f>'[11]Depr Exp'!I1190</f>
        <v>2272860.64</v>
      </c>
      <c r="J1190" s="305">
        <f>'[11]Depr Exp'!J1190</f>
        <v>2.3599999999999999E-2</v>
      </c>
      <c r="K1190" s="373">
        <f>'[11]Depr Exp'!K1190</f>
        <v>4469.9592586666668</v>
      </c>
      <c r="L1190" s="524">
        <f>'[11]Depr Exp'!L1190</f>
        <v>0</v>
      </c>
      <c r="M1190" s="144"/>
      <c r="N1190" s="144"/>
    </row>
    <row r="1191" spans="1:14">
      <c r="A1191" s="144" t="str">
        <f>'[11]Depr Exp'!A1191</f>
        <v>E315 STM Accessory, Colstrip 1-2 Cm</v>
      </c>
      <c r="B1191" s="144" t="str">
        <f>'[11]Depr Exp'!B1191</f>
        <v>E315 STM Accessory, Colstrip 1-2 Cm-3</v>
      </c>
      <c r="C1191" s="144" t="str">
        <f>'[11]Depr Exp'!C1191</f>
        <v>403E</v>
      </c>
      <c r="D1191" s="144"/>
      <c r="E1191" s="282">
        <f>'[11]Depr Exp'!E1191</f>
        <v>43190</v>
      </c>
      <c r="F1191" s="523">
        <f>'[11]Depr Exp'!F1191</f>
        <v>2272860.64</v>
      </c>
      <c r="G1191" s="305">
        <f>'[11]Depr Exp'!G1191</f>
        <v>2.3599999999999999E-2</v>
      </c>
      <c r="H1191" s="524">
        <f>'[11]Depr Exp'!H1191</f>
        <v>4469.96</v>
      </c>
      <c r="I1191" s="523">
        <f>'[11]Depr Exp'!I1191</f>
        <v>2272860.64</v>
      </c>
      <c r="J1191" s="305">
        <f>'[11]Depr Exp'!J1191</f>
        <v>2.3599999999999999E-2</v>
      </c>
      <c r="K1191" s="373">
        <f>'[11]Depr Exp'!K1191</f>
        <v>4469.9592586666668</v>
      </c>
      <c r="L1191" s="524">
        <f>'[11]Depr Exp'!L1191</f>
        <v>0</v>
      </c>
      <c r="M1191" s="144"/>
      <c r="N1191" s="144"/>
    </row>
    <row r="1192" spans="1:14">
      <c r="A1192" s="144" t="str">
        <f>'[11]Depr Exp'!A1192</f>
        <v>E315 STM Accessory, Colstrip 1-2 Cm</v>
      </c>
      <c r="B1192" s="144" t="str">
        <f>'[11]Depr Exp'!B1192</f>
        <v>E315 STM Accessory, Colstrip 1-2 Cm-4</v>
      </c>
      <c r="C1192" s="144" t="str">
        <f>'[11]Depr Exp'!C1192</f>
        <v>403E</v>
      </c>
      <c r="D1192" s="144"/>
      <c r="E1192" s="282">
        <f>'[11]Depr Exp'!E1192</f>
        <v>43220</v>
      </c>
      <c r="F1192" s="523">
        <f>'[11]Depr Exp'!F1192</f>
        <v>2272860.64</v>
      </c>
      <c r="G1192" s="305">
        <f>'[11]Depr Exp'!G1192</f>
        <v>2.3599999999999999E-2</v>
      </c>
      <c r="H1192" s="524">
        <f>'[11]Depr Exp'!H1192</f>
        <v>4469.96</v>
      </c>
      <c r="I1192" s="523">
        <f>'[11]Depr Exp'!I1192</f>
        <v>2272860.64</v>
      </c>
      <c r="J1192" s="305">
        <f>'[11]Depr Exp'!J1192</f>
        <v>2.3599999999999999E-2</v>
      </c>
      <c r="K1192" s="373">
        <f>'[11]Depr Exp'!K1192</f>
        <v>4469.9592586666668</v>
      </c>
      <c r="L1192" s="524">
        <f>'[11]Depr Exp'!L1192</f>
        <v>0</v>
      </c>
      <c r="M1192" s="144"/>
      <c r="N1192" s="144"/>
    </row>
    <row r="1193" spans="1:14">
      <c r="A1193" s="144" t="str">
        <f>'[11]Depr Exp'!A1193</f>
        <v>E315 STM Accessory, Colstrip 1-2 Cm</v>
      </c>
      <c r="B1193" s="144" t="str">
        <f>'[11]Depr Exp'!B1193</f>
        <v>E315 STM Accessory, Colstrip 1-2 Cm-5</v>
      </c>
      <c r="C1193" s="144" t="str">
        <f>'[11]Depr Exp'!C1193</f>
        <v>403E</v>
      </c>
      <c r="D1193" s="144"/>
      <c r="E1193" s="282">
        <f>'[11]Depr Exp'!E1193</f>
        <v>43251</v>
      </c>
      <c r="F1193" s="523">
        <f>'[11]Depr Exp'!F1193</f>
        <v>2272860.64</v>
      </c>
      <c r="G1193" s="305">
        <f>'[11]Depr Exp'!G1193</f>
        <v>2.3599999999999999E-2</v>
      </c>
      <c r="H1193" s="524">
        <f>'[11]Depr Exp'!H1193</f>
        <v>4469.96</v>
      </c>
      <c r="I1193" s="523">
        <f>'[11]Depr Exp'!I1193</f>
        <v>2272860.64</v>
      </c>
      <c r="J1193" s="305">
        <f>'[11]Depr Exp'!J1193</f>
        <v>2.3599999999999999E-2</v>
      </c>
      <c r="K1193" s="373">
        <f>'[11]Depr Exp'!K1193</f>
        <v>4469.9592586666668</v>
      </c>
      <c r="L1193" s="524">
        <f>'[11]Depr Exp'!L1193</f>
        <v>0</v>
      </c>
      <c r="M1193" s="144"/>
      <c r="N1193" s="144"/>
    </row>
    <row r="1194" spans="1:14">
      <c r="A1194" s="144" t="str">
        <f>'[11]Depr Exp'!A1194</f>
        <v>E315 STM Accessory, Colstrip 1-2 Cm</v>
      </c>
      <c r="B1194" s="144" t="str">
        <f>'[11]Depr Exp'!B1194</f>
        <v>E315 STM Accessory, Colstrip 1-2 Cm-6</v>
      </c>
      <c r="C1194" s="144" t="str">
        <f>'[11]Depr Exp'!C1194</f>
        <v>403E</v>
      </c>
      <c r="D1194" s="144"/>
      <c r="E1194" s="282">
        <f>'[11]Depr Exp'!E1194</f>
        <v>43281</v>
      </c>
      <c r="F1194" s="523">
        <f>'[11]Depr Exp'!F1194</f>
        <v>2272860.64</v>
      </c>
      <c r="G1194" s="305">
        <f>'[11]Depr Exp'!G1194</f>
        <v>2.3599999999999999E-2</v>
      </c>
      <c r="H1194" s="524">
        <f>'[11]Depr Exp'!H1194</f>
        <v>4469.96</v>
      </c>
      <c r="I1194" s="523">
        <f>'[11]Depr Exp'!I1194</f>
        <v>2272860.64</v>
      </c>
      <c r="J1194" s="305">
        <f>'[11]Depr Exp'!J1194</f>
        <v>2.3599999999999999E-2</v>
      </c>
      <c r="K1194" s="373">
        <f>'[11]Depr Exp'!K1194</f>
        <v>4469.9592586666668</v>
      </c>
      <c r="L1194" s="524">
        <f>'[11]Depr Exp'!L1194</f>
        <v>0</v>
      </c>
      <c r="M1194" s="144"/>
      <c r="N1194" s="144"/>
    </row>
    <row r="1195" spans="1:14">
      <c r="A1195" s="144" t="str">
        <f>'[11]Depr Exp'!A1195</f>
        <v>E315 STM Accessory, Colstrip 1-2 Cm</v>
      </c>
      <c r="B1195" s="144" t="str">
        <f>'[11]Depr Exp'!B1195</f>
        <v>E315 STM Accessory, Colstrip 1-2 Cm-7</v>
      </c>
      <c r="C1195" s="144" t="str">
        <f>'[11]Depr Exp'!C1195</f>
        <v>403E</v>
      </c>
      <c r="D1195" s="144"/>
      <c r="E1195" s="282">
        <f>'[11]Depr Exp'!E1195</f>
        <v>43312</v>
      </c>
      <c r="F1195" s="523">
        <f>'[11]Depr Exp'!F1195</f>
        <v>2272860.64</v>
      </c>
      <c r="G1195" s="305">
        <f>'[11]Depr Exp'!G1195</f>
        <v>2.3599999999999999E-2</v>
      </c>
      <c r="H1195" s="524">
        <f>'[11]Depr Exp'!H1195</f>
        <v>4469.96</v>
      </c>
      <c r="I1195" s="523">
        <f>'[11]Depr Exp'!I1195</f>
        <v>2272860.64</v>
      </c>
      <c r="J1195" s="305">
        <f>'[11]Depr Exp'!J1195</f>
        <v>2.3599999999999999E-2</v>
      </c>
      <c r="K1195" s="373">
        <f>'[11]Depr Exp'!K1195</f>
        <v>4469.9592586666668</v>
      </c>
      <c r="L1195" s="524">
        <f>'[11]Depr Exp'!L1195</f>
        <v>0</v>
      </c>
      <c r="M1195" s="144"/>
      <c r="N1195" s="144"/>
    </row>
    <row r="1196" spans="1:14">
      <c r="A1196" s="144" t="str">
        <f>'[11]Depr Exp'!A1196</f>
        <v>E315 STM Accessory, Colstrip 1-2 Cm</v>
      </c>
      <c r="B1196" s="144" t="str">
        <f>'[11]Depr Exp'!B1196</f>
        <v>E315 STM Accessory, Colstrip 1-2 Cm-8</v>
      </c>
      <c r="C1196" s="144" t="str">
        <f>'[11]Depr Exp'!C1196</f>
        <v>403E</v>
      </c>
      <c r="D1196" s="144"/>
      <c r="E1196" s="282">
        <f>'[11]Depr Exp'!E1196</f>
        <v>43343</v>
      </c>
      <c r="F1196" s="523">
        <f>'[11]Depr Exp'!F1196</f>
        <v>2272860.64</v>
      </c>
      <c r="G1196" s="305">
        <f>'[11]Depr Exp'!G1196</f>
        <v>2.3599999999999999E-2</v>
      </c>
      <c r="H1196" s="524">
        <f>'[11]Depr Exp'!H1196</f>
        <v>4469.96</v>
      </c>
      <c r="I1196" s="523">
        <f>'[11]Depr Exp'!I1196</f>
        <v>2272860.64</v>
      </c>
      <c r="J1196" s="305">
        <f>'[11]Depr Exp'!J1196</f>
        <v>2.3599999999999999E-2</v>
      </c>
      <c r="K1196" s="373">
        <f>'[11]Depr Exp'!K1196</f>
        <v>4469.9592586666668</v>
      </c>
      <c r="L1196" s="524">
        <f>'[11]Depr Exp'!L1196</f>
        <v>0</v>
      </c>
      <c r="M1196" s="144"/>
      <c r="N1196" s="144"/>
    </row>
    <row r="1197" spans="1:14">
      <c r="A1197" s="144" t="str">
        <f>'[11]Depr Exp'!A1197</f>
        <v>E315 STM Accessory, Colstrip 1-2 Cm</v>
      </c>
      <c r="B1197" s="144" t="str">
        <f>'[11]Depr Exp'!B1197</f>
        <v>E315 STM Accessory, Colstrip 1-2 Cm-9</v>
      </c>
      <c r="C1197" s="144" t="str">
        <f>'[11]Depr Exp'!C1197</f>
        <v>403E</v>
      </c>
      <c r="D1197" s="144"/>
      <c r="E1197" s="282">
        <f>'[11]Depr Exp'!E1197</f>
        <v>43373</v>
      </c>
      <c r="F1197" s="523">
        <f>'[11]Depr Exp'!F1197</f>
        <v>2272860.64</v>
      </c>
      <c r="G1197" s="305">
        <f>'[11]Depr Exp'!G1197</f>
        <v>2.3599999999999999E-2</v>
      </c>
      <c r="H1197" s="524">
        <f>'[11]Depr Exp'!H1197</f>
        <v>4469.96</v>
      </c>
      <c r="I1197" s="523">
        <f>'[11]Depr Exp'!I1197</f>
        <v>2272860.64</v>
      </c>
      <c r="J1197" s="305">
        <f>'[11]Depr Exp'!J1197</f>
        <v>2.3599999999999999E-2</v>
      </c>
      <c r="K1197" s="373">
        <f>'[11]Depr Exp'!K1197</f>
        <v>4469.9592586666668</v>
      </c>
      <c r="L1197" s="524">
        <f>'[11]Depr Exp'!L1197</f>
        <v>0</v>
      </c>
      <c r="M1197" s="144"/>
      <c r="N1197" s="144"/>
    </row>
    <row r="1198" spans="1:14">
      <c r="A1198" s="144" t="str">
        <f>'[11]Depr Exp'!A1198</f>
        <v>E315 STM Accessory, Colstrip 1-2 Cm</v>
      </c>
      <c r="B1198" s="144" t="str">
        <f>'[11]Depr Exp'!B1198</f>
        <v>E315 STM Accessory, Colstrip 1-2 Cm-10</v>
      </c>
      <c r="C1198" s="144" t="str">
        <f>'[11]Depr Exp'!C1198</f>
        <v>403E</v>
      </c>
      <c r="D1198" s="144"/>
      <c r="E1198" s="282">
        <f>'[11]Depr Exp'!E1198</f>
        <v>43404</v>
      </c>
      <c r="F1198" s="523">
        <f>'[11]Depr Exp'!F1198</f>
        <v>2272860.64</v>
      </c>
      <c r="G1198" s="305">
        <f>'[11]Depr Exp'!G1198</f>
        <v>2.3599999999999999E-2</v>
      </c>
      <c r="H1198" s="524">
        <f>'[11]Depr Exp'!H1198</f>
        <v>4469.96</v>
      </c>
      <c r="I1198" s="523">
        <f>'[11]Depr Exp'!I1198</f>
        <v>2272860.64</v>
      </c>
      <c r="J1198" s="305">
        <f>'[11]Depr Exp'!J1198</f>
        <v>2.3599999999999999E-2</v>
      </c>
      <c r="K1198" s="373">
        <f>'[11]Depr Exp'!K1198</f>
        <v>4469.9592586666668</v>
      </c>
      <c r="L1198" s="524">
        <f>'[11]Depr Exp'!L1198</f>
        <v>0</v>
      </c>
      <c r="M1198" s="144"/>
      <c r="N1198" s="144"/>
    </row>
    <row r="1199" spans="1:14">
      <c r="A1199" s="144" t="str">
        <f>'[11]Depr Exp'!A1199</f>
        <v>E315 STM Accessory, Colstrip 1-2 Cm</v>
      </c>
      <c r="B1199" s="144" t="str">
        <f>'[11]Depr Exp'!B1199</f>
        <v>E315 STM Accessory, Colstrip 1-2 Cm-11</v>
      </c>
      <c r="C1199" s="144" t="str">
        <f>'[11]Depr Exp'!C1199</f>
        <v>403E</v>
      </c>
      <c r="D1199" s="144"/>
      <c r="E1199" s="282">
        <f>'[11]Depr Exp'!E1199</f>
        <v>43434</v>
      </c>
      <c r="F1199" s="523">
        <f>'[11]Depr Exp'!F1199</f>
        <v>2272860.64</v>
      </c>
      <c r="G1199" s="305">
        <f>'[11]Depr Exp'!G1199</f>
        <v>2.3599999999999999E-2</v>
      </c>
      <c r="H1199" s="524">
        <f>'[11]Depr Exp'!H1199</f>
        <v>4469.96</v>
      </c>
      <c r="I1199" s="523">
        <f>'[11]Depr Exp'!I1199</f>
        <v>2272860.64</v>
      </c>
      <c r="J1199" s="305">
        <f>'[11]Depr Exp'!J1199</f>
        <v>2.3599999999999999E-2</v>
      </c>
      <c r="K1199" s="373">
        <f>'[11]Depr Exp'!K1199</f>
        <v>4469.9592586666668</v>
      </c>
      <c r="L1199" s="524">
        <f>'[11]Depr Exp'!L1199</f>
        <v>0</v>
      </c>
      <c r="M1199" s="144"/>
      <c r="N1199" s="144"/>
    </row>
    <row r="1200" spans="1:14">
      <c r="A1200" s="144" t="str">
        <f>'[11]Depr Exp'!A1200</f>
        <v>E315 STM Accessory, Colstrip 1-2 Cm</v>
      </c>
      <c r="B1200" s="144" t="str">
        <f>'[11]Depr Exp'!B1200</f>
        <v>E315 STM Accessory, Colstrip 1-2 Cm-12</v>
      </c>
      <c r="C1200" s="144" t="str">
        <f>'[11]Depr Exp'!C1200</f>
        <v>403E</v>
      </c>
      <c r="D1200" s="144"/>
      <c r="E1200" s="282">
        <f>'[11]Depr Exp'!E1200</f>
        <v>43465</v>
      </c>
      <c r="F1200" s="523">
        <f>'[11]Depr Exp'!F1200</f>
        <v>2272860.64</v>
      </c>
      <c r="G1200" s="305">
        <f>'[11]Depr Exp'!G1200</f>
        <v>2.3599999999999999E-2</v>
      </c>
      <c r="H1200" s="524">
        <f>'[11]Depr Exp'!H1200</f>
        <v>4469.96</v>
      </c>
      <c r="I1200" s="523">
        <f>'[11]Depr Exp'!I1200</f>
        <v>2272860.64</v>
      </c>
      <c r="J1200" s="305">
        <f>'[11]Depr Exp'!J1200</f>
        <v>2.3599999999999999E-2</v>
      </c>
      <c r="K1200" s="373">
        <f>'[11]Depr Exp'!K1200</f>
        <v>4469.9592586666668</v>
      </c>
      <c r="L1200" s="524">
        <f>'[11]Depr Exp'!L1200</f>
        <v>0</v>
      </c>
      <c r="M1200" s="144"/>
      <c r="N1200" s="144"/>
    </row>
    <row r="1201" spans="1:14" ht="15.75" thickBot="1">
      <c r="A1201" s="159" t="str">
        <f>'[11]Depr Exp'!A1201</f>
        <v>E315 STM Accessory, Colstrip 1-2 Cm Total</v>
      </c>
      <c r="B1201" s="144">
        <f>'[11]Depr Exp'!B1201</f>
        <v>0</v>
      </c>
      <c r="C1201" s="502" t="str">
        <f>'[11]Depr Exp'!C1201</f>
        <v>ESTM</v>
      </c>
      <c r="D1201" s="144"/>
      <c r="E1201" s="281" t="str">
        <f>'[11]Depr Exp'!E1201</f>
        <v>Total</v>
      </c>
      <c r="F1201" s="141">
        <f>'[11]Depr Exp'!F1201</f>
        <v>0</v>
      </c>
      <c r="G1201" s="252">
        <f>'[11]Depr Exp'!G1201</f>
        <v>0</v>
      </c>
      <c r="H1201" s="522">
        <f>'[11]Depr Exp'!H1201</f>
        <v>53639.519999999997</v>
      </c>
      <c r="I1201" s="141">
        <f>'[11]Depr Exp'!I1201</f>
        <v>0</v>
      </c>
      <c r="J1201" s="252">
        <f>'[11]Depr Exp'!J1201</f>
        <v>0</v>
      </c>
      <c r="K1201" s="522">
        <f>'[11]Depr Exp'!K1201</f>
        <v>53639.511104000012</v>
      </c>
      <c r="L1201" s="522">
        <f>'[11]Depr Exp'!L1201</f>
        <v>-0.01</v>
      </c>
      <c r="M1201" s="144"/>
      <c r="N1201" s="144"/>
    </row>
    <row r="1202" spans="1:14" ht="13.5" thickTop="1">
      <c r="A1202" s="144" t="str">
        <f>'[11]Depr Exp'!A1202</f>
        <v>E315 STM Accessory, Colstrip 2</v>
      </c>
      <c r="B1202" s="144" t="str">
        <f>'[11]Depr Exp'!B1202</f>
        <v>E315 STM Accessory, Colstrip 2-1</v>
      </c>
      <c r="C1202" s="144" t="str">
        <f>'[11]Depr Exp'!C1202</f>
        <v>403E</v>
      </c>
      <c r="D1202" s="144"/>
      <c r="E1202" s="282">
        <f>'[11]Depr Exp'!E1202</f>
        <v>43131</v>
      </c>
      <c r="F1202" s="523">
        <f>'[11]Depr Exp'!F1202</f>
        <v>4139010.11</v>
      </c>
      <c r="G1202" s="305">
        <f>'[11]Depr Exp'!G1202</f>
        <v>6.5299999999999997E-2</v>
      </c>
      <c r="H1202" s="524">
        <f>'[11]Depr Exp'!H1202</f>
        <v>22523.11</v>
      </c>
      <c r="I1202" s="523">
        <f>'[11]Depr Exp'!I1202</f>
        <v>4118484.59</v>
      </c>
      <c r="J1202" s="305">
        <f>'[11]Depr Exp'!J1202</f>
        <v>6.5299999999999997E-2</v>
      </c>
      <c r="K1202" s="373">
        <f>'[11]Depr Exp'!K1202</f>
        <v>22411.420310583329</v>
      </c>
      <c r="L1202" s="524">
        <f>'[11]Depr Exp'!L1202</f>
        <v>-111.69</v>
      </c>
      <c r="M1202" s="144"/>
      <c r="N1202" s="144"/>
    </row>
    <row r="1203" spans="1:14">
      <c r="A1203" s="144" t="str">
        <f>'[11]Depr Exp'!A1203</f>
        <v>E315 STM Accessory, Colstrip 2</v>
      </c>
      <c r="B1203" s="144" t="str">
        <f>'[11]Depr Exp'!B1203</f>
        <v>E315 STM Accessory, Colstrip 2-2</v>
      </c>
      <c r="C1203" s="144" t="str">
        <f>'[11]Depr Exp'!C1203</f>
        <v>403E</v>
      </c>
      <c r="D1203" s="144"/>
      <c r="E1203" s="282">
        <f>'[11]Depr Exp'!E1203</f>
        <v>43159</v>
      </c>
      <c r="F1203" s="523">
        <f>'[11]Depr Exp'!F1203</f>
        <v>4130227.49</v>
      </c>
      <c r="G1203" s="305">
        <f>'[11]Depr Exp'!G1203</f>
        <v>6.5299999999999997E-2</v>
      </c>
      <c r="H1203" s="524">
        <f>'[11]Depr Exp'!H1203</f>
        <v>22475.32</v>
      </c>
      <c r="I1203" s="523">
        <f>'[11]Depr Exp'!I1203</f>
        <v>4118484.59</v>
      </c>
      <c r="J1203" s="305">
        <f>'[11]Depr Exp'!J1203</f>
        <v>6.5299999999999997E-2</v>
      </c>
      <c r="K1203" s="373">
        <f>'[11]Depr Exp'!K1203</f>
        <v>22411.420310583329</v>
      </c>
      <c r="L1203" s="524">
        <f>'[11]Depr Exp'!L1203</f>
        <v>-63.9</v>
      </c>
      <c r="M1203" s="144"/>
      <c r="N1203" s="144"/>
    </row>
    <row r="1204" spans="1:14">
      <c r="A1204" s="144" t="str">
        <f>'[11]Depr Exp'!A1204</f>
        <v>E315 STM Accessory, Colstrip 2</v>
      </c>
      <c r="B1204" s="144" t="str">
        <f>'[11]Depr Exp'!B1204</f>
        <v>E315 STM Accessory, Colstrip 2-3</v>
      </c>
      <c r="C1204" s="144" t="str">
        <f>'[11]Depr Exp'!C1204</f>
        <v>403E</v>
      </c>
      <c r="D1204" s="144"/>
      <c r="E1204" s="282">
        <f>'[11]Depr Exp'!E1204</f>
        <v>43190</v>
      </c>
      <c r="F1204" s="523">
        <f>'[11]Depr Exp'!F1204</f>
        <v>4130227.49</v>
      </c>
      <c r="G1204" s="305">
        <f>'[11]Depr Exp'!G1204</f>
        <v>6.5299999999999997E-2</v>
      </c>
      <c r="H1204" s="524">
        <f>'[11]Depr Exp'!H1204</f>
        <v>22475.32</v>
      </c>
      <c r="I1204" s="523">
        <f>'[11]Depr Exp'!I1204</f>
        <v>4118484.59</v>
      </c>
      <c r="J1204" s="305">
        <f>'[11]Depr Exp'!J1204</f>
        <v>6.5299999999999997E-2</v>
      </c>
      <c r="K1204" s="373">
        <f>'[11]Depr Exp'!K1204</f>
        <v>22411.420310583329</v>
      </c>
      <c r="L1204" s="524">
        <f>'[11]Depr Exp'!L1204</f>
        <v>-63.9</v>
      </c>
      <c r="M1204" s="144"/>
      <c r="N1204" s="144"/>
    </row>
    <row r="1205" spans="1:14">
      <c r="A1205" s="144" t="str">
        <f>'[11]Depr Exp'!A1205</f>
        <v>E315 STM Accessory, Colstrip 2</v>
      </c>
      <c r="B1205" s="144" t="str">
        <f>'[11]Depr Exp'!B1205</f>
        <v>E315 STM Accessory, Colstrip 2-4</v>
      </c>
      <c r="C1205" s="144" t="str">
        <f>'[11]Depr Exp'!C1205</f>
        <v>403E</v>
      </c>
      <c r="D1205" s="144"/>
      <c r="E1205" s="282">
        <f>'[11]Depr Exp'!E1205</f>
        <v>43220</v>
      </c>
      <c r="F1205" s="523">
        <f>'[11]Depr Exp'!F1205</f>
        <v>4130227.49</v>
      </c>
      <c r="G1205" s="305">
        <f>'[11]Depr Exp'!G1205</f>
        <v>6.5299999999999997E-2</v>
      </c>
      <c r="H1205" s="524">
        <f>'[11]Depr Exp'!H1205</f>
        <v>22475.32</v>
      </c>
      <c r="I1205" s="523">
        <f>'[11]Depr Exp'!I1205</f>
        <v>4118484.59</v>
      </c>
      <c r="J1205" s="305">
        <f>'[11]Depr Exp'!J1205</f>
        <v>6.5299999999999997E-2</v>
      </c>
      <c r="K1205" s="373">
        <f>'[11]Depr Exp'!K1205</f>
        <v>22411.420310583329</v>
      </c>
      <c r="L1205" s="524">
        <f>'[11]Depr Exp'!L1205</f>
        <v>-63.9</v>
      </c>
      <c r="M1205" s="144"/>
      <c r="N1205" s="144"/>
    </row>
    <row r="1206" spans="1:14">
      <c r="A1206" s="144" t="str">
        <f>'[11]Depr Exp'!A1206</f>
        <v>E315 STM Accessory, Colstrip 2</v>
      </c>
      <c r="B1206" s="144" t="str">
        <f>'[11]Depr Exp'!B1206</f>
        <v>E315 STM Accessory, Colstrip 2-5</v>
      </c>
      <c r="C1206" s="144" t="str">
        <f>'[11]Depr Exp'!C1206</f>
        <v>403E</v>
      </c>
      <c r="D1206" s="144"/>
      <c r="E1206" s="282">
        <f>'[11]Depr Exp'!E1206</f>
        <v>43251</v>
      </c>
      <c r="F1206" s="523">
        <f>'[11]Depr Exp'!F1206</f>
        <v>4139375.99</v>
      </c>
      <c r="G1206" s="305">
        <f>'[11]Depr Exp'!G1206</f>
        <v>6.5299999999999997E-2</v>
      </c>
      <c r="H1206" s="524">
        <f>'[11]Depr Exp'!H1206</f>
        <v>22525.1</v>
      </c>
      <c r="I1206" s="523">
        <f>'[11]Depr Exp'!I1206</f>
        <v>4118484.59</v>
      </c>
      <c r="J1206" s="305">
        <f>'[11]Depr Exp'!J1206</f>
        <v>6.5299999999999997E-2</v>
      </c>
      <c r="K1206" s="373">
        <f>'[11]Depr Exp'!K1206</f>
        <v>22411.420310583329</v>
      </c>
      <c r="L1206" s="524">
        <f>'[11]Depr Exp'!L1206</f>
        <v>-113.68</v>
      </c>
      <c r="M1206" s="144"/>
      <c r="N1206" s="144"/>
    </row>
    <row r="1207" spans="1:14">
      <c r="A1207" s="144" t="str">
        <f>'[11]Depr Exp'!A1207</f>
        <v>E315 STM Accessory, Colstrip 2</v>
      </c>
      <c r="B1207" s="144" t="str">
        <f>'[11]Depr Exp'!B1207</f>
        <v>E315 STM Accessory, Colstrip 2-6</v>
      </c>
      <c r="C1207" s="144" t="str">
        <f>'[11]Depr Exp'!C1207</f>
        <v>403E</v>
      </c>
      <c r="D1207" s="144"/>
      <c r="E1207" s="282">
        <f>'[11]Depr Exp'!E1207</f>
        <v>43281</v>
      </c>
      <c r="F1207" s="523">
        <f>'[11]Depr Exp'!F1207</f>
        <v>4148765.24</v>
      </c>
      <c r="G1207" s="305">
        <f>'[11]Depr Exp'!G1207</f>
        <v>6.5299999999999997E-2</v>
      </c>
      <c r="H1207" s="524">
        <f>'[11]Depr Exp'!H1207</f>
        <v>22576.2</v>
      </c>
      <c r="I1207" s="523">
        <f>'[11]Depr Exp'!I1207</f>
        <v>4118484.59</v>
      </c>
      <c r="J1207" s="305">
        <f>'[11]Depr Exp'!J1207</f>
        <v>6.5299999999999997E-2</v>
      </c>
      <c r="K1207" s="373">
        <f>'[11]Depr Exp'!K1207</f>
        <v>22411.420310583329</v>
      </c>
      <c r="L1207" s="524">
        <f>'[11]Depr Exp'!L1207</f>
        <v>-164.78</v>
      </c>
      <c r="M1207" s="144"/>
      <c r="N1207" s="144"/>
    </row>
    <row r="1208" spans="1:14">
      <c r="A1208" s="144" t="str">
        <f>'[11]Depr Exp'!A1208</f>
        <v>E315 STM Accessory, Colstrip 2</v>
      </c>
      <c r="B1208" s="144" t="str">
        <f>'[11]Depr Exp'!B1208</f>
        <v>E315 STM Accessory, Colstrip 2-7</v>
      </c>
      <c r="C1208" s="144" t="str">
        <f>'[11]Depr Exp'!C1208</f>
        <v>403E</v>
      </c>
      <c r="D1208" s="144"/>
      <c r="E1208" s="282">
        <f>'[11]Depr Exp'!E1208</f>
        <v>43312</v>
      </c>
      <c r="F1208" s="523">
        <f>'[11]Depr Exp'!F1208</f>
        <v>4149407.24</v>
      </c>
      <c r="G1208" s="305">
        <f>'[11]Depr Exp'!G1208</f>
        <v>6.5299999999999997E-2</v>
      </c>
      <c r="H1208" s="524">
        <f>'[11]Depr Exp'!H1208</f>
        <v>22579.69</v>
      </c>
      <c r="I1208" s="523">
        <f>'[11]Depr Exp'!I1208</f>
        <v>4118484.59</v>
      </c>
      <c r="J1208" s="305">
        <f>'[11]Depr Exp'!J1208</f>
        <v>6.5299999999999997E-2</v>
      </c>
      <c r="K1208" s="373">
        <f>'[11]Depr Exp'!K1208</f>
        <v>22411.420310583329</v>
      </c>
      <c r="L1208" s="524">
        <f>'[11]Depr Exp'!L1208</f>
        <v>-168.27</v>
      </c>
      <c r="M1208" s="144"/>
      <c r="N1208" s="144"/>
    </row>
    <row r="1209" spans="1:14">
      <c r="A1209" s="144" t="str">
        <f>'[11]Depr Exp'!A1209</f>
        <v>E315 STM Accessory, Colstrip 2</v>
      </c>
      <c r="B1209" s="144" t="str">
        <f>'[11]Depr Exp'!B1209</f>
        <v>E315 STM Accessory, Colstrip 2-8</v>
      </c>
      <c r="C1209" s="144" t="str">
        <f>'[11]Depr Exp'!C1209</f>
        <v>403E</v>
      </c>
      <c r="D1209" s="144"/>
      <c r="E1209" s="282">
        <f>'[11]Depr Exp'!E1209</f>
        <v>43343</v>
      </c>
      <c r="F1209" s="523">
        <f>'[11]Depr Exp'!F1209</f>
        <v>4149808.49</v>
      </c>
      <c r="G1209" s="305">
        <f>'[11]Depr Exp'!G1209</f>
        <v>6.5299999999999997E-2</v>
      </c>
      <c r="H1209" s="524">
        <f>'[11]Depr Exp'!H1209</f>
        <v>22581.87</v>
      </c>
      <c r="I1209" s="523">
        <f>'[11]Depr Exp'!I1209</f>
        <v>4118484.59</v>
      </c>
      <c r="J1209" s="305">
        <f>'[11]Depr Exp'!J1209</f>
        <v>6.5299999999999997E-2</v>
      </c>
      <c r="K1209" s="373">
        <f>'[11]Depr Exp'!K1209</f>
        <v>22411.420310583329</v>
      </c>
      <c r="L1209" s="524">
        <f>'[11]Depr Exp'!L1209</f>
        <v>-170.45</v>
      </c>
      <c r="M1209" s="144"/>
      <c r="N1209" s="144"/>
    </row>
    <row r="1210" spans="1:14">
      <c r="A1210" s="144" t="str">
        <f>'[11]Depr Exp'!A1210</f>
        <v>E315 STM Accessory, Colstrip 2</v>
      </c>
      <c r="B1210" s="144" t="str">
        <f>'[11]Depr Exp'!B1210</f>
        <v>E315 STM Accessory, Colstrip 2-9</v>
      </c>
      <c r="C1210" s="144" t="str">
        <f>'[11]Depr Exp'!C1210</f>
        <v>403E</v>
      </c>
      <c r="D1210" s="144"/>
      <c r="E1210" s="282">
        <f>'[11]Depr Exp'!E1210</f>
        <v>43373</v>
      </c>
      <c r="F1210" s="523">
        <f>'[11]Depr Exp'!F1210</f>
        <v>4149968.99</v>
      </c>
      <c r="G1210" s="305">
        <f>'[11]Depr Exp'!G1210</f>
        <v>6.5299999999999997E-2</v>
      </c>
      <c r="H1210" s="524">
        <f>'[11]Depr Exp'!H1210</f>
        <v>22582.75</v>
      </c>
      <c r="I1210" s="523">
        <f>'[11]Depr Exp'!I1210</f>
        <v>4118484.59</v>
      </c>
      <c r="J1210" s="305">
        <f>'[11]Depr Exp'!J1210</f>
        <v>6.5299999999999997E-2</v>
      </c>
      <c r="K1210" s="373">
        <f>'[11]Depr Exp'!K1210</f>
        <v>22411.420310583329</v>
      </c>
      <c r="L1210" s="524">
        <f>'[11]Depr Exp'!L1210</f>
        <v>-171.33</v>
      </c>
      <c r="M1210" s="144"/>
      <c r="N1210" s="144"/>
    </row>
    <row r="1211" spans="1:14">
      <c r="A1211" s="144" t="str">
        <f>'[11]Depr Exp'!A1211</f>
        <v>E315 STM Accessory, Colstrip 2</v>
      </c>
      <c r="B1211" s="144" t="str">
        <f>'[11]Depr Exp'!B1211</f>
        <v>E315 STM Accessory, Colstrip 2-10</v>
      </c>
      <c r="C1211" s="144" t="str">
        <f>'[11]Depr Exp'!C1211</f>
        <v>403E</v>
      </c>
      <c r="D1211" s="144"/>
      <c r="E1211" s="282">
        <f>'[11]Depr Exp'!E1211</f>
        <v>43404</v>
      </c>
      <c r="F1211" s="523">
        <f>'[11]Depr Exp'!F1211</f>
        <v>4150372.49</v>
      </c>
      <c r="G1211" s="305">
        <f>'[11]Depr Exp'!G1211</f>
        <v>6.5299999999999997E-2</v>
      </c>
      <c r="H1211" s="524">
        <f>'[11]Depr Exp'!H1211</f>
        <v>22584.94</v>
      </c>
      <c r="I1211" s="523">
        <f>'[11]Depr Exp'!I1211</f>
        <v>4118484.59</v>
      </c>
      <c r="J1211" s="305">
        <f>'[11]Depr Exp'!J1211</f>
        <v>6.5299999999999997E-2</v>
      </c>
      <c r="K1211" s="373">
        <f>'[11]Depr Exp'!K1211</f>
        <v>22411.420310583329</v>
      </c>
      <c r="L1211" s="524">
        <f>'[11]Depr Exp'!L1211</f>
        <v>-173.52</v>
      </c>
      <c r="M1211" s="144"/>
      <c r="N1211" s="144"/>
    </row>
    <row r="1212" spans="1:14">
      <c r="A1212" s="144" t="str">
        <f>'[11]Depr Exp'!A1212</f>
        <v>E315 STM Accessory, Colstrip 2</v>
      </c>
      <c r="B1212" s="144" t="str">
        <f>'[11]Depr Exp'!B1212</f>
        <v>E315 STM Accessory, Colstrip 2-11</v>
      </c>
      <c r="C1212" s="144" t="str">
        <f>'[11]Depr Exp'!C1212</f>
        <v>403E</v>
      </c>
      <c r="D1212" s="144"/>
      <c r="E1212" s="282">
        <f>'[11]Depr Exp'!E1212</f>
        <v>43434</v>
      </c>
      <c r="F1212" s="523">
        <f>'[11]Depr Exp'!F1212</f>
        <v>4151141.98</v>
      </c>
      <c r="G1212" s="305">
        <f>'[11]Depr Exp'!G1212</f>
        <v>6.5299999999999997E-2</v>
      </c>
      <c r="H1212" s="524">
        <f>'[11]Depr Exp'!H1212</f>
        <v>22589.13</v>
      </c>
      <c r="I1212" s="523">
        <f>'[11]Depr Exp'!I1212</f>
        <v>4118484.59</v>
      </c>
      <c r="J1212" s="305">
        <f>'[11]Depr Exp'!J1212</f>
        <v>6.5299999999999997E-2</v>
      </c>
      <c r="K1212" s="373">
        <f>'[11]Depr Exp'!K1212</f>
        <v>22411.420310583329</v>
      </c>
      <c r="L1212" s="524">
        <f>'[11]Depr Exp'!L1212</f>
        <v>-177.71</v>
      </c>
      <c r="M1212" s="144"/>
      <c r="N1212" s="144"/>
    </row>
    <row r="1213" spans="1:14">
      <c r="A1213" s="144" t="str">
        <f>'[11]Depr Exp'!A1213</f>
        <v>E315 STM Accessory, Colstrip 2</v>
      </c>
      <c r="B1213" s="144" t="str">
        <f>'[11]Depr Exp'!B1213</f>
        <v>E315 STM Accessory, Colstrip 2-12</v>
      </c>
      <c r="C1213" s="144" t="str">
        <f>'[11]Depr Exp'!C1213</f>
        <v>403E</v>
      </c>
      <c r="D1213" s="144"/>
      <c r="E1213" s="282">
        <f>'[11]Depr Exp'!E1213</f>
        <v>43465</v>
      </c>
      <c r="F1213" s="523">
        <f>'[11]Depr Exp'!F1213</f>
        <v>4118484.59</v>
      </c>
      <c r="G1213" s="305">
        <f>'[11]Depr Exp'!G1213</f>
        <v>6.5299999999999997E-2</v>
      </c>
      <c r="H1213" s="524">
        <f>'[11]Depr Exp'!H1213</f>
        <v>22411.42</v>
      </c>
      <c r="I1213" s="523">
        <f>'[11]Depr Exp'!I1213</f>
        <v>4118484.59</v>
      </c>
      <c r="J1213" s="305">
        <f>'[11]Depr Exp'!J1213</f>
        <v>6.5299999999999997E-2</v>
      </c>
      <c r="K1213" s="373">
        <f>'[11]Depr Exp'!K1213</f>
        <v>22411.420310583329</v>
      </c>
      <c r="L1213" s="524">
        <f>'[11]Depr Exp'!L1213</f>
        <v>0</v>
      </c>
      <c r="M1213" s="144"/>
      <c r="N1213" s="144"/>
    </row>
    <row r="1214" spans="1:14" ht="15.75" thickBot="1">
      <c r="A1214" s="159" t="str">
        <f>'[11]Depr Exp'!A1214</f>
        <v>E315 STM Accessory, Colstrip 2 Total</v>
      </c>
      <c r="B1214" s="144">
        <f>'[11]Depr Exp'!B1214</f>
        <v>0</v>
      </c>
      <c r="C1214" s="502" t="str">
        <f>'[11]Depr Exp'!C1214</f>
        <v>ESTM</v>
      </c>
      <c r="D1214" s="144"/>
      <c r="E1214" s="281" t="str">
        <f>'[11]Depr Exp'!E1214</f>
        <v>Total</v>
      </c>
      <c r="F1214" s="141">
        <f>'[11]Depr Exp'!F1214</f>
        <v>0</v>
      </c>
      <c r="G1214" s="252">
        <f>'[11]Depr Exp'!G1214</f>
        <v>0</v>
      </c>
      <c r="H1214" s="522">
        <f>'[11]Depr Exp'!H1214</f>
        <v>270380.17000000004</v>
      </c>
      <c r="I1214" s="141">
        <f>'[11]Depr Exp'!I1214</f>
        <v>0</v>
      </c>
      <c r="J1214" s="252">
        <f>'[11]Depr Exp'!J1214</f>
        <v>0</v>
      </c>
      <c r="K1214" s="522">
        <f>'[11]Depr Exp'!K1214</f>
        <v>268937.04372699989</v>
      </c>
      <c r="L1214" s="522">
        <f>'[11]Depr Exp'!L1214</f>
        <v>-1443.13</v>
      </c>
      <c r="M1214" s="144"/>
      <c r="N1214" s="144"/>
    </row>
    <row r="1215" spans="1:14" ht="13.5" thickTop="1">
      <c r="A1215" s="144" t="str">
        <f>'[11]Depr Exp'!A1215</f>
        <v>E315 STM Accessory, Colstrip 3</v>
      </c>
      <c r="B1215" s="144" t="str">
        <f>'[11]Depr Exp'!B1215</f>
        <v>E315 STM Accessory, Colstrip 3-1</v>
      </c>
      <c r="C1215" s="144" t="str">
        <f>'[11]Depr Exp'!C1215</f>
        <v>403E</v>
      </c>
      <c r="D1215" s="144"/>
      <c r="E1215" s="282">
        <f>'[11]Depr Exp'!E1215</f>
        <v>43131</v>
      </c>
      <c r="F1215" s="523">
        <f>'[11]Depr Exp'!F1215</f>
        <v>7386798.9500000002</v>
      </c>
      <c r="G1215" s="305">
        <f>'[11]Depr Exp'!G1215</f>
        <v>4.0099999999999997E-2</v>
      </c>
      <c r="H1215" s="524">
        <f>'[11]Depr Exp'!H1215</f>
        <v>24684.219999999998</v>
      </c>
      <c r="I1215" s="523">
        <f>'[11]Depr Exp'!I1215</f>
        <v>7246780.3300000001</v>
      </c>
      <c r="J1215" s="305">
        <f>'[11]Depr Exp'!J1215</f>
        <v>4.0099999999999997E-2</v>
      </c>
      <c r="K1215" s="373">
        <f>'[11]Depr Exp'!K1215</f>
        <v>24216.324269416666</v>
      </c>
      <c r="L1215" s="524">
        <f>'[11]Depr Exp'!L1215</f>
        <v>-467.9</v>
      </c>
      <c r="M1215" s="144"/>
      <c r="N1215" s="144"/>
    </row>
    <row r="1216" spans="1:14">
      <c r="A1216" s="144" t="str">
        <f>'[11]Depr Exp'!A1216</f>
        <v>E315 STM Accessory, Colstrip 3</v>
      </c>
      <c r="B1216" s="144" t="str">
        <f>'[11]Depr Exp'!B1216</f>
        <v>E315 STM Accessory, Colstrip 3-2</v>
      </c>
      <c r="C1216" s="144" t="str">
        <f>'[11]Depr Exp'!C1216</f>
        <v>403E</v>
      </c>
      <c r="D1216" s="144"/>
      <c r="E1216" s="282">
        <f>'[11]Depr Exp'!E1216</f>
        <v>43159</v>
      </c>
      <c r="F1216" s="523">
        <f>'[11]Depr Exp'!F1216</f>
        <v>7144669.4800000004</v>
      </c>
      <c r="G1216" s="305">
        <f>'[11]Depr Exp'!G1216</f>
        <v>4.0099999999999997E-2</v>
      </c>
      <c r="H1216" s="524">
        <f>'[11]Depr Exp'!H1216</f>
        <v>23875.1</v>
      </c>
      <c r="I1216" s="523">
        <f>'[11]Depr Exp'!I1216</f>
        <v>7246780.3300000001</v>
      </c>
      <c r="J1216" s="305">
        <f>'[11]Depr Exp'!J1216</f>
        <v>4.0099999999999997E-2</v>
      </c>
      <c r="K1216" s="373">
        <f>'[11]Depr Exp'!K1216</f>
        <v>24216.324269416666</v>
      </c>
      <c r="L1216" s="524">
        <f>'[11]Depr Exp'!L1216</f>
        <v>341.22</v>
      </c>
      <c r="M1216" s="144"/>
      <c r="N1216" s="144"/>
    </row>
    <row r="1217" spans="1:14">
      <c r="A1217" s="144" t="str">
        <f>'[11]Depr Exp'!A1217</f>
        <v>E315 STM Accessory, Colstrip 3</v>
      </c>
      <c r="B1217" s="144" t="str">
        <f>'[11]Depr Exp'!B1217</f>
        <v>E315 STM Accessory, Colstrip 3-3</v>
      </c>
      <c r="C1217" s="144" t="str">
        <f>'[11]Depr Exp'!C1217</f>
        <v>403E</v>
      </c>
      <c r="D1217" s="144"/>
      <c r="E1217" s="282">
        <f>'[11]Depr Exp'!E1217</f>
        <v>43190</v>
      </c>
      <c r="F1217" s="523">
        <f>'[11]Depr Exp'!F1217</f>
        <v>7145629.6299999999</v>
      </c>
      <c r="G1217" s="305">
        <f>'[11]Depr Exp'!G1217</f>
        <v>4.0099999999999997E-2</v>
      </c>
      <c r="H1217" s="524">
        <f>'[11]Depr Exp'!H1217</f>
        <v>23878.309999999998</v>
      </c>
      <c r="I1217" s="523">
        <f>'[11]Depr Exp'!I1217</f>
        <v>7246780.3300000001</v>
      </c>
      <c r="J1217" s="305">
        <f>'[11]Depr Exp'!J1217</f>
        <v>4.0099999999999997E-2</v>
      </c>
      <c r="K1217" s="373">
        <f>'[11]Depr Exp'!K1217</f>
        <v>24216.324269416666</v>
      </c>
      <c r="L1217" s="524">
        <f>'[11]Depr Exp'!L1217</f>
        <v>338.01</v>
      </c>
      <c r="M1217" s="144"/>
      <c r="N1217" s="144"/>
    </row>
    <row r="1218" spans="1:14">
      <c r="A1218" s="144" t="str">
        <f>'[11]Depr Exp'!A1218</f>
        <v>E315 STM Accessory, Colstrip 3</v>
      </c>
      <c r="B1218" s="144" t="str">
        <f>'[11]Depr Exp'!B1218</f>
        <v>E315 STM Accessory, Colstrip 3-4</v>
      </c>
      <c r="C1218" s="144" t="str">
        <f>'[11]Depr Exp'!C1218</f>
        <v>403E</v>
      </c>
      <c r="D1218" s="144"/>
      <c r="E1218" s="282">
        <f>'[11]Depr Exp'!E1218</f>
        <v>43220</v>
      </c>
      <c r="F1218" s="523">
        <f>'[11]Depr Exp'!F1218</f>
        <v>7147556.1799999997</v>
      </c>
      <c r="G1218" s="305">
        <f>'[11]Depr Exp'!G1218</f>
        <v>4.0099999999999997E-2</v>
      </c>
      <c r="H1218" s="524">
        <f>'[11]Depr Exp'!H1218</f>
        <v>23884.75</v>
      </c>
      <c r="I1218" s="523">
        <f>'[11]Depr Exp'!I1218</f>
        <v>7246780.3300000001</v>
      </c>
      <c r="J1218" s="305">
        <f>'[11]Depr Exp'!J1218</f>
        <v>4.0099999999999997E-2</v>
      </c>
      <c r="K1218" s="373">
        <f>'[11]Depr Exp'!K1218</f>
        <v>24216.324269416666</v>
      </c>
      <c r="L1218" s="524">
        <f>'[11]Depr Exp'!L1218</f>
        <v>331.57</v>
      </c>
      <c r="M1218" s="144"/>
      <c r="N1218" s="144"/>
    </row>
    <row r="1219" spans="1:14">
      <c r="A1219" s="144" t="str">
        <f>'[11]Depr Exp'!A1219</f>
        <v>E315 STM Accessory, Colstrip 3</v>
      </c>
      <c r="B1219" s="144" t="str">
        <f>'[11]Depr Exp'!B1219</f>
        <v>E315 STM Accessory, Colstrip 3-5</v>
      </c>
      <c r="C1219" s="144" t="str">
        <f>'[11]Depr Exp'!C1219</f>
        <v>403E</v>
      </c>
      <c r="D1219" s="144"/>
      <c r="E1219" s="282">
        <f>'[11]Depr Exp'!E1219</f>
        <v>43251</v>
      </c>
      <c r="F1219" s="523">
        <f>'[11]Depr Exp'!F1219</f>
        <v>7149669.6299999999</v>
      </c>
      <c r="G1219" s="305">
        <f>'[11]Depr Exp'!G1219</f>
        <v>4.0099999999999997E-2</v>
      </c>
      <c r="H1219" s="524">
        <f>'[11]Depr Exp'!H1219</f>
        <v>23891.81</v>
      </c>
      <c r="I1219" s="523">
        <f>'[11]Depr Exp'!I1219</f>
        <v>7246780.3300000001</v>
      </c>
      <c r="J1219" s="305">
        <f>'[11]Depr Exp'!J1219</f>
        <v>4.0099999999999997E-2</v>
      </c>
      <c r="K1219" s="373">
        <f>'[11]Depr Exp'!K1219</f>
        <v>24216.324269416666</v>
      </c>
      <c r="L1219" s="524">
        <f>'[11]Depr Exp'!L1219</f>
        <v>324.51</v>
      </c>
      <c r="M1219" s="144"/>
      <c r="N1219" s="144"/>
    </row>
    <row r="1220" spans="1:14">
      <c r="A1220" s="144" t="str">
        <f>'[11]Depr Exp'!A1220</f>
        <v>E315 STM Accessory, Colstrip 3</v>
      </c>
      <c r="B1220" s="144" t="str">
        <f>'[11]Depr Exp'!B1220</f>
        <v>E315 STM Accessory, Colstrip 3-6</v>
      </c>
      <c r="C1220" s="144" t="str">
        <f>'[11]Depr Exp'!C1220</f>
        <v>403E</v>
      </c>
      <c r="D1220" s="144"/>
      <c r="E1220" s="282">
        <f>'[11]Depr Exp'!E1220</f>
        <v>43281</v>
      </c>
      <c r="F1220" s="523">
        <f>'[11]Depr Exp'!F1220</f>
        <v>7156215.75</v>
      </c>
      <c r="G1220" s="305">
        <f>'[11]Depr Exp'!G1220</f>
        <v>4.0099999999999997E-2</v>
      </c>
      <c r="H1220" s="524">
        <f>'[11]Depr Exp'!H1220</f>
        <v>23913.69</v>
      </c>
      <c r="I1220" s="523">
        <f>'[11]Depr Exp'!I1220</f>
        <v>7246780.3300000001</v>
      </c>
      <c r="J1220" s="305">
        <f>'[11]Depr Exp'!J1220</f>
        <v>4.0099999999999997E-2</v>
      </c>
      <c r="K1220" s="373">
        <f>'[11]Depr Exp'!K1220</f>
        <v>24216.324269416666</v>
      </c>
      <c r="L1220" s="524">
        <f>'[11]Depr Exp'!L1220</f>
        <v>302.63</v>
      </c>
      <c r="M1220" s="144"/>
      <c r="N1220" s="144"/>
    </row>
    <row r="1221" spans="1:14">
      <c r="A1221" s="144" t="str">
        <f>'[11]Depr Exp'!A1221</f>
        <v>E315 STM Accessory, Colstrip 3</v>
      </c>
      <c r="B1221" s="144" t="str">
        <f>'[11]Depr Exp'!B1221</f>
        <v>E315 STM Accessory, Colstrip 3-7</v>
      </c>
      <c r="C1221" s="144" t="str">
        <f>'[11]Depr Exp'!C1221</f>
        <v>403E</v>
      </c>
      <c r="D1221" s="144"/>
      <c r="E1221" s="282">
        <f>'[11]Depr Exp'!E1221</f>
        <v>43312</v>
      </c>
      <c r="F1221" s="523">
        <f>'[11]Depr Exp'!F1221</f>
        <v>7143012.4199999999</v>
      </c>
      <c r="G1221" s="305">
        <f>'[11]Depr Exp'!G1221</f>
        <v>4.0099999999999997E-2</v>
      </c>
      <c r="H1221" s="524">
        <f>'[11]Depr Exp'!H1221</f>
        <v>23869.57</v>
      </c>
      <c r="I1221" s="523">
        <f>'[11]Depr Exp'!I1221</f>
        <v>7246780.3300000001</v>
      </c>
      <c r="J1221" s="305">
        <f>'[11]Depr Exp'!J1221</f>
        <v>4.0099999999999997E-2</v>
      </c>
      <c r="K1221" s="373">
        <f>'[11]Depr Exp'!K1221</f>
        <v>24216.324269416666</v>
      </c>
      <c r="L1221" s="524">
        <f>'[11]Depr Exp'!L1221</f>
        <v>346.75</v>
      </c>
      <c r="M1221" s="144"/>
      <c r="N1221" s="144"/>
    </row>
    <row r="1222" spans="1:14">
      <c r="A1222" s="144" t="str">
        <f>'[11]Depr Exp'!A1222</f>
        <v>E315 STM Accessory, Colstrip 3</v>
      </c>
      <c r="B1222" s="144" t="str">
        <f>'[11]Depr Exp'!B1222</f>
        <v>E315 STM Accessory, Colstrip 3-8</v>
      </c>
      <c r="C1222" s="144" t="str">
        <f>'[11]Depr Exp'!C1222</f>
        <v>403E</v>
      </c>
      <c r="D1222" s="144"/>
      <c r="E1222" s="282">
        <f>'[11]Depr Exp'!E1222</f>
        <v>43343</v>
      </c>
      <c r="F1222" s="523">
        <f>'[11]Depr Exp'!F1222</f>
        <v>7187628.2199999997</v>
      </c>
      <c r="G1222" s="305">
        <f>'[11]Depr Exp'!G1222</f>
        <v>4.0099999999999997E-2</v>
      </c>
      <c r="H1222" s="524">
        <f>'[11]Depr Exp'!H1222</f>
        <v>24018.66</v>
      </c>
      <c r="I1222" s="523">
        <f>'[11]Depr Exp'!I1222</f>
        <v>7246780.3300000001</v>
      </c>
      <c r="J1222" s="305">
        <f>'[11]Depr Exp'!J1222</f>
        <v>4.0099999999999997E-2</v>
      </c>
      <c r="K1222" s="373">
        <f>'[11]Depr Exp'!K1222</f>
        <v>24216.324269416666</v>
      </c>
      <c r="L1222" s="524">
        <f>'[11]Depr Exp'!L1222</f>
        <v>197.66</v>
      </c>
      <c r="M1222" s="144"/>
      <c r="N1222" s="144"/>
    </row>
    <row r="1223" spans="1:14">
      <c r="A1223" s="144" t="str">
        <f>'[11]Depr Exp'!A1223</f>
        <v>E315 STM Accessory, Colstrip 3</v>
      </c>
      <c r="B1223" s="144" t="str">
        <f>'[11]Depr Exp'!B1223</f>
        <v>E315 STM Accessory, Colstrip 3-9</v>
      </c>
      <c r="C1223" s="144" t="str">
        <f>'[11]Depr Exp'!C1223</f>
        <v>403E</v>
      </c>
      <c r="D1223" s="144"/>
      <c r="E1223" s="282">
        <f>'[11]Depr Exp'!E1223</f>
        <v>43373</v>
      </c>
      <c r="F1223" s="523">
        <f>'[11]Depr Exp'!F1223</f>
        <v>7233281.21</v>
      </c>
      <c r="G1223" s="305">
        <f>'[11]Depr Exp'!G1223</f>
        <v>4.0099999999999997E-2</v>
      </c>
      <c r="H1223" s="524">
        <f>'[11]Depr Exp'!H1223</f>
        <v>24171.210000000003</v>
      </c>
      <c r="I1223" s="523">
        <f>'[11]Depr Exp'!I1223</f>
        <v>7246780.3300000001</v>
      </c>
      <c r="J1223" s="305">
        <f>'[11]Depr Exp'!J1223</f>
        <v>4.0099999999999997E-2</v>
      </c>
      <c r="K1223" s="373">
        <f>'[11]Depr Exp'!K1223</f>
        <v>24216.324269416666</v>
      </c>
      <c r="L1223" s="524">
        <f>'[11]Depr Exp'!L1223</f>
        <v>45.11</v>
      </c>
      <c r="M1223" s="144"/>
      <c r="N1223" s="144"/>
    </row>
    <row r="1224" spans="1:14">
      <c r="A1224" s="144" t="str">
        <f>'[11]Depr Exp'!A1224</f>
        <v>E315 STM Accessory, Colstrip 3</v>
      </c>
      <c r="B1224" s="144" t="str">
        <f>'[11]Depr Exp'!B1224</f>
        <v>E315 STM Accessory, Colstrip 3-10</v>
      </c>
      <c r="C1224" s="144" t="str">
        <f>'[11]Depr Exp'!C1224</f>
        <v>403E</v>
      </c>
      <c r="D1224" s="144"/>
      <c r="E1224" s="282">
        <f>'[11]Depr Exp'!E1224</f>
        <v>43404</v>
      </c>
      <c r="F1224" s="523">
        <f>'[11]Depr Exp'!F1224</f>
        <v>7235717.5300000003</v>
      </c>
      <c r="G1224" s="305">
        <f>'[11]Depr Exp'!G1224</f>
        <v>4.0099999999999997E-2</v>
      </c>
      <c r="H1224" s="524">
        <f>'[11]Depr Exp'!H1224</f>
        <v>24179.35</v>
      </c>
      <c r="I1224" s="523">
        <f>'[11]Depr Exp'!I1224</f>
        <v>7246780.3300000001</v>
      </c>
      <c r="J1224" s="305">
        <f>'[11]Depr Exp'!J1224</f>
        <v>4.0099999999999997E-2</v>
      </c>
      <c r="K1224" s="373">
        <f>'[11]Depr Exp'!K1224</f>
        <v>24216.324269416666</v>
      </c>
      <c r="L1224" s="524">
        <f>'[11]Depr Exp'!L1224</f>
        <v>36.97</v>
      </c>
      <c r="M1224" s="144"/>
      <c r="N1224" s="144"/>
    </row>
    <row r="1225" spans="1:14">
      <c r="A1225" s="144" t="str">
        <f>'[11]Depr Exp'!A1225</f>
        <v>E315 STM Accessory, Colstrip 3</v>
      </c>
      <c r="B1225" s="144" t="str">
        <f>'[11]Depr Exp'!B1225</f>
        <v>E315 STM Accessory, Colstrip 3-11</v>
      </c>
      <c r="C1225" s="144" t="str">
        <f>'[11]Depr Exp'!C1225</f>
        <v>403E</v>
      </c>
      <c r="D1225" s="144"/>
      <c r="E1225" s="282">
        <f>'[11]Depr Exp'!E1225</f>
        <v>43434</v>
      </c>
      <c r="F1225" s="523">
        <f>'[11]Depr Exp'!F1225</f>
        <v>7235937.4800000004</v>
      </c>
      <c r="G1225" s="305">
        <f>'[11]Depr Exp'!G1225</f>
        <v>4.0099999999999997E-2</v>
      </c>
      <c r="H1225" s="524">
        <f>'[11]Depr Exp'!H1225</f>
        <v>24180.09</v>
      </c>
      <c r="I1225" s="523">
        <f>'[11]Depr Exp'!I1225</f>
        <v>7246780.3300000001</v>
      </c>
      <c r="J1225" s="305">
        <f>'[11]Depr Exp'!J1225</f>
        <v>4.0099999999999997E-2</v>
      </c>
      <c r="K1225" s="373">
        <f>'[11]Depr Exp'!K1225</f>
        <v>24216.324269416666</v>
      </c>
      <c r="L1225" s="524">
        <f>'[11]Depr Exp'!L1225</f>
        <v>36.229999999999997</v>
      </c>
      <c r="M1225" s="144"/>
      <c r="N1225" s="144"/>
    </row>
    <row r="1226" spans="1:14">
      <c r="A1226" s="144" t="str">
        <f>'[11]Depr Exp'!A1226</f>
        <v>E315 STM Accessory, Colstrip 3</v>
      </c>
      <c r="B1226" s="144" t="str">
        <f>'[11]Depr Exp'!B1226</f>
        <v>E315 STM Accessory, Colstrip 3-12</v>
      </c>
      <c r="C1226" s="144" t="str">
        <f>'[11]Depr Exp'!C1226</f>
        <v>403E</v>
      </c>
      <c r="D1226" s="144"/>
      <c r="E1226" s="282">
        <f>'[11]Depr Exp'!E1226</f>
        <v>43465</v>
      </c>
      <c r="F1226" s="523">
        <f>'[11]Depr Exp'!F1226</f>
        <v>7246780.3300000001</v>
      </c>
      <c r="G1226" s="305">
        <f>'[11]Depr Exp'!G1226</f>
        <v>4.0099999999999997E-2</v>
      </c>
      <c r="H1226" s="524">
        <f>'[11]Depr Exp'!H1226</f>
        <v>24216.32</v>
      </c>
      <c r="I1226" s="523">
        <f>'[11]Depr Exp'!I1226</f>
        <v>7246780.3300000001</v>
      </c>
      <c r="J1226" s="305">
        <f>'[11]Depr Exp'!J1226</f>
        <v>4.0099999999999997E-2</v>
      </c>
      <c r="K1226" s="373">
        <f>'[11]Depr Exp'!K1226</f>
        <v>24216.324269416666</v>
      </c>
      <c r="L1226" s="524">
        <f>'[11]Depr Exp'!L1226</f>
        <v>0</v>
      </c>
      <c r="M1226" s="144"/>
      <c r="N1226" s="144"/>
    </row>
    <row r="1227" spans="1:14" ht="15.75" thickBot="1">
      <c r="A1227" s="159" t="str">
        <f>'[11]Depr Exp'!A1227</f>
        <v>E315 STM Accessory, Colstrip 3 Total</v>
      </c>
      <c r="B1227" s="144">
        <f>'[11]Depr Exp'!B1227</f>
        <v>0</v>
      </c>
      <c r="C1227" s="502" t="str">
        <f>'[11]Depr Exp'!C1227</f>
        <v>ESTM</v>
      </c>
      <c r="D1227" s="144"/>
      <c r="E1227" s="281" t="str">
        <f>'[11]Depr Exp'!E1227</f>
        <v>Total</v>
      </c>
      <c r="F1227" s="141">
        <f>'[11]Depr Exp'!F1227</f>
        <v>0</v>
      </c>
      <c r="G1227" s="252">
        <f>'[11]Depr Exp'!G1227</f>
        <v>0</v>
      </c>
      <c r="H1227" s="522">
        <f>'[11]Depr Exp'!H1227</f>
        <v>288763.08</v>
      </c>
      <c r="I1227" s="141">
        <f>'[11]Depr Exp'!I1227</f>
        <v>0</v>
      </c>
      <c r="J1227" s="252">
        <f>'[11]Depr Exp'!J1227</f>
        <v>0</v>
      </c>
      <c r="K1227" s="522">
        <f>'[11]Depr Exp'!K1227</f>
        <v>290595.89123299997</v>
      </c>
      <c r="L1227" s="522">
        <f>'[11]Depr Exp'!L1227</f>
        <v>1832.81</v>
      </c>
      <c r="M1227" s="144"/>
      <c r="N1227" s="144"/>
    </row>
    <row r="1228" spans="1:14" ht="13.5" thickTop="1">
      <c r="A1228" s="144" t="str">
        <f>'[11]Depr Exp'!A1228</f>
        <v>E315 STM Accessory, Colstrip 3-4 Cm</v>
      </c>
      <c r="B1228" s="144" t="str">
        <f>'[11]Depr Exp'!B1228</f>
        <v>E315 STM Accessory, Colstrip 3-4 Cm-1</v>
      </c>
      <c r="C1228" s="144" t="str">
        <f>'[11]Depr Exp'!C1228</f>
        <v>403E</v>
      </c>
      <c r="D1228" s="144"/>
      <c r="E1228" s="282">
        <f>'[11]Depr Exp'!E1228</f>
        <v>43131</v>
      </c>
      <c r="F1228" s="523">
        <f>'[11]Depr Exp'!F1228</f>
        <v>7639006.2400000002</v>
      </c>
      <c r="G1228" s="305">
        <f>'[11]Depr Exp'!G1228</f>
        <v>3.5499999999999997E-2</v>
      </c>
      <c r="H1228" s="524">
        <f>'[11]Depr Exp'!H1228</f>
        <v>22598.720000000001</v>
      </c>
      <c r="I1228" s="523">
        <f>'[11]Depr Exp'!I1228</f>
        <v>7639006.2400000002</v>
      </c>
      <c r="J1228" s="305">
        <f>'[11]Depr Exp'!J1228</f>
        <v>3.5499999999999997E-2</v>
      </c>
      <c r="K1228" s="373">
        <f>'[11]Depr Exp'!K1228</f>
        <v>22598.726793333331</v>
      </c>
      <c r="L1228" s="524">
        <f>'[11]Depr Exp'!L1228</f>
        <v>0.01</v>
      </c>
      <c r="M1228" s="144"/>
      <c r="N1228" s="144"/>
    </row>
    <row r="1229" spans="1:14">
      <c r="A1229" s="144" t="str">
        <f>'[11]Depr Exp'!A1229</f>
        <v>E315 STM Accessory, Colstrip 3-4 Cm</v>
      </c>
      <c r="B1229" s="144" t="str">
        <f>'[11]Depr Exp'!B1229</f>
        <v>E315 STM Accessory, Colstrip 3-4 Cm-2</v>
      </c>
      <c r="C1229" s="144" t="str">
        <f>'[11]Depr Exp'!C1229</f>
        <v>403E</v>
      </c>
      <c r="D1229" s="144"/>
      <c r="E1229" s="282">
        <f>'[11]Depr Exp'!E1229</f>
        <v>43159</v>
      </c>
      <c r="F1229" s="523">
        <f>'[11]Depr Exp'!F1229</f>
        <v>7639006.2400000002</v>
      </c>
      <c r="G1229" s="305">
        <f>'[11]Depr Exp'!G1229</f>
        <v>3.5499999999999997E-2</v>
      </c>
      <c r="H1229" s="524">
        <f>'[11]Depr Exp'!H1229</f>
        <v>22598.720000000001</v>
      </c>
      <c r="I1229" s="523">
        <f>'[11]Depr Exp'!I1229</f>
        <v>7639006.2400000002</v>
      </c>
      <c r="J1229" s="305">
        <f>'[11]Depr Exp'!J1229</f>
        <v>3.5499999999999997E-2</v>
      </c>
      <c r="K1229" s="373">
        <f>'[11]Depr Exp'!K1229</f>
        <v>22598.726793333331</v>
      </c>
      <c r="L1229" s="524">
        <f>'[11]Depr Exp'!L1229</f>
        <v>0.01</v>
      </c>
      <c r="M1229" s="144"/>
      <c r="N1229" s="144"/>
    </row>
    <row r="1230" spans="1:14">
      <c r="A1230" s="144" t="str">
        <f>'[11]Depr Exp'!A1230</f>
        <v>E315 STM Accessory, Colstrip 3-4 Cm</v>
      </c>
      <c r="B1230" s="144" t="str">
        <f>'[11]Depr Exp'!B1230</f>
        <v>E315 STM Accessory, Colstrip 3-4 Cm-3</v>
      </c>
      <c r="C1230" s="144" t="str">
        <f>'[11]Depr Exp'!C1230</f>
        <v>403E</v>
      </c>
      <c r="D1230" s="144"/>
      <c r="E1230" s="282">
        <f>'[11]Depr Exp'!E1230</f>
        <v>43190</v>
      </c>
      <c r="F1230" s="523">
        <f>'[11]Depr Exp'!F1230</f>
        <v>7639006.2400000002</v>
      </c>
      <c r="G1230" s="305">
        <f>'[11]Depr Exp'!G1230</f>
        <v>3.5499999999999997E-2</v>
      </c>
      <c r="H1230" s="524">
        <f>'[11]Depr Exp'!H1230</f>
        <v>22598.720000000001</v>
      </c>
      <c r="I1230" s="523">
        <f>'[11]Depr Exp'!I1230</f>
        <v>7639006.2400000002</v>
      </c>
      <c r="J1230" s="305">
        <f>'[11]Depr Exp'!J1230</f>
        <v>3.5499999999999997E-2</v>
      </c>
      <c r="K1230" s="373">
        <f>'[11]Depr Exp'!K1230</f>
        <v>22598.726793333331</v>
      </c>
      <c r="L1230" s="524">
        <f>'[11]Depr Exp'!L1230</f>
        <v>0.01</v>
      </c>
      <c r="M1230" s="144"/>
      <c r="N1230" s="144"/>
    </row>
    <row r="1231" spans="1:14">
      <c r="A1231" s="144" t="str">
        <f>'[11]Depr Exp'!A1231</f>
        <v>E315 STM Accessory, Colstrip 3-4 Cm</v>
      </c>
      <c r="B1231" s="144" t="str">
        <f>'[11]Depr Exp'!B1231</f>
        <v>E315 STM Accessory, Colstrip 3-4 Cm-4</v>
      </c>
      <c r="C1231" s="144" t="str">
        <f>'[11]Depr Exp'!C1231</f>
        <v>403E</v>
      </c>
      <c r="D1231" s="144"/>
      <c r="E1231" s="282">
        <f>'[11]Depr Exp'!E1231</f>
        <v>43220</v>
      </c>
      <c r="F1231" s="523">
        <f>'[11]Depr Exp'!F1231</f>
        <v>7639006.2400000002</v>
      </c>
      <c r="G1231" s="305">
        <f>'[11]Depr Exp'!G1231</f>
        <v>3.5499999999999997E-2</v>
      </c>
      <c r="H1231" s="524">
        <f>'[11]Depr Exp'!H1231</f>
        <v>22598.720000000001</v>
      </c>
      <c r="I1231" s="523">
        <f>'[11]Depr Exp'!I1231</f>
        <v>7639006.2400000002</v>
      </c>
      <c r="J1231" s="305">
        <f>'[11]Depr Exp'!J1231</f>
        <v>3.5499999999999997E-2</v>
      </c>
      <c r="K1231" s="373">
        <f>'[11]Depr Exp'!K1231</f>
        <v>22598.726793333331</v>
      </c>
      <c r="L1231" s="524">
        <f>'[11]Depr Exp'!L1231</f>
        <v>0.01</v>
      </c>
      <c r="M1231" s="144"/>
      <c r="N1231" s="144"/>
    </row>
    <row r="1232" spans="1:14">
      <c r="A1232" s="144" t="str">
        <f>'[11]Depr Exp'!A1232</f>
        <v>E315 STM Accessory, Colstrip 3-4 Cm</v>
      </c>
      <c r="B1232" s="144" t="str">
        <f>'[11]Depr Exp'!B1232</f>
        <v>E315 STM Accessory, Colstrip 3-4 Cm-5</v>
      </c>
      <c r="C1232" s="144" t="str">
        <f>'[11]Depr Exp'!C1232</f>
        <v>403E</v>
      </c>
      <c r="D1232" s="144"/>
      <c r="E1232" s="282">
        <f>'[11]Depr Exp'!E1232</f>
        <v>43251</v>
      </c>
      <c r="F1232" s="523">
        <f>'[11]Depr Exp'!F1232</f>
        <v>7639006.2400000002</v>
      </c>
      <c r="G1232" s="305">
        <f>'[11]Depr Exp'!G1232</f>
        <v>3.5499999999999997E-2</v>
      </c>
      <c r="H1232" s="524">
        <f>'[11]Depr Exp'!H1232</f>
        <v>22598.720000000001</v>
      </c>
      <c r="I1232" s="523">
        <f>'[11]Depr Exp'!I1232</f>
        <v>7639006.2400000002</v>
      </c>
      <c r="J1232" s="305">
        <f>'[11]Depr Exp'!J1232</f>
        <v>3.5499999999999997E-2</v>
      </c>
      <c r="K1232" s="373">
        <f>'[11]Depr Exp'!K1232</f>
        <v>22598.726793333331</v>
      </c>
      <c r="L1232" s="524">
        <f>'[11]Depr Exp'!L1232</f>
        <v>0.01</v>
      </c>
      <c r="M1232" s="144"/>
      <c r="N1232" s="144"/>
    </row>
    <row r="1233" spans="1:14">
      <c r="A1233" s="144" t="str">
        <f>'[11]Depr Exp'!A1233</f>
        <v>E315 STM Accessory, Colstrip 3-4 Cm</v>
      </c>
      <c r="B1233" s="144" t="str">
        <f>'[11]Depr Exp'!B1233</f>
        <v>E315 STM Accessory, Colstrip 3-4 Cm-6</v>
      </c>
      <c r="C1233" s="144" t="str">
        <f>'[11]Depr Exp'!C1233</f>
        <v>403E</v>
      </c>
      <c r="D1233" s="144"/>
      <c r="E1233" s="282">
        <f>'[11]Depr Exp'!E1233</f>
        <v>43281</v>
      </c>
      <c r="F1233" s="523">
        <f>'[11]Depr Exp'!F1233</f>
        <v>7639006.2400000002</v>
      </c>
      <c r="G1233" s="305">
        <f>'[11]Depr Exp'!G1233</f>
        <v>3.5499999999999997E-2</v>
      </c>
      <c r="H1233" s="524">
        <f>'[11]Depr Exp'!H1233</f>
        <v>22598.720000000001</v>
      </c>
      <c r="I1233" s="523">
        <f>'[11]Depr Exp'!I1233</f>
        <v>7639006.2400000002</v>
      </c>
      <c r="J1233" s="305">
        <f>'[11]Depr Exp'!J1233</f>
        <v>3.5499999999999997E-2</v>
      </c>
      <c r="K1233" s="373">
        <f>'[11]Depr Exp'!K1233</f>
        <v>22598.726793333331</v>
      </c>
      <c r="L1233" s="524">
        <f>'[11]Depr Exp'!L1233</f>
        <v>0.01</v>
      </c>
      <c r="M1233" s="144"/>
      <c r="N1233" s="144"/>
    </row>
    <row r="1234" spans="1:14">
      <c r="A1234" s="144" t="str">
        <f>'[11]Depr Exp'!A1234</f>
        <v>E315 STM Accessory, Colstrip 3-4 Cm</v>
      </c>
      <c r="B1234" s="144" t="str">
        <f>'[11]Depr Exp'!B1234</f>
        <v>E315 STM Accessory, Colstrip 3-4 Cm-7</v>
      </c>
      <c r="C1234" s="144" t="str">
        <f>'[11]Depr Exp'!C1234</f>
        <v>403E</v>
      </c>
      <c r="D1234" s="144"/>
      <c r="E1234" s="282">
        <f>'[11]Depr Exp'!E1234</f>
        <v>43312</v>
      </c>
      <c r="F1234" s="523">
        <f>'[11]Depr Exp'!F1234</f>
        <v>7639006.2400000002</v>
      </c>
      <c r="G1234" s="305">
        <f>'[11]Depr Exp'!G1234</f>
        <v>3.5499999999999997E-2</v>
      </c>
      <c r="H1234" s="524">
        <f>'[11]Depr Exp'!H1234</f>
        <v>22598.720000000001</v>
      </c>
      <c r="I1234" s="523">
        <f>'[11]Depr Exp'!I1234</f>
        <v>7639006.2400000002</v>
      </c>
      <c r="J1234" s="305">
        <f>'[11]Depr Exp'!J1234</f>
        <v>3.5499999999999997E-2</v>
      </c>
      <c r="K1234" s="373">
        <f>'[11]Depr Exp'!K1234</f>
        <v>22598.726793333331</v>
      </c>
      <c r="L1234" s="524">
        <f>'[11]Depr Exp'!L1234</f>
        <v>0.01</v>
      </c>
      <c r="M1234" s="144"/>
      <c r="N1234" s="144"/>
    </row>
    <row r="1235" spans="1:14">
      <c r="A1235" s="144" t="str">
        <f>'[11]Depr Exp'!A1235</f>
        <v>E315 STM Accessory, Colstrip 3-4 Cm</v>
      </c>
      <c r="B1235" s="144" t="str">
        <f>'[11]Depr Exp'!B1235</f>
        <v>E315 STM Accessory, Colstrip 3-4 Cm-8</v>
      </c>
      <c r="C1235" s="144" t="str">
        <f>'[11]Depr Exp'!C1235</f>
        <v>403E</v>
      </c>
      <c r="D1235" s="144"/>
      <c r="E1235" s="282">
        <f>'[11]Depr Exp'!E1235</f>
        <v>43343</v>
      </c>
      <c r="F1235" s="523">
        <f>'[11]Depr Exp'!F1235</f>
        <v>7639006.2400000002</v>
      </c>
      <c r="G1235" s="305">
        <f>'[11]Depr Exp'!G1235</f>
        <v>3.5499999999999997E-2</v>
      </c>
      <c r="H1235" s="524">
        <f>'[11]Depr Exp'!H1235</f>
        <v>22598.720000000001</v>
      </c>
      <c r="I1235" s="523">
        <f>'[11]Depr Exp'!I1235</f>
        <v>7639006.2400000002</v>
      </c>
      <c r="J1235" s="305">
        <f>'[11]Depr Exp'!J1235</f>
        <v>3.5499999999999997E-2</v>
      </c>
      <c r="K1235" s="373">
        <f>'[11]Depr Exp'!K1235</f>
        <v>22598.726793333331</v>
      </c>
      <c r="L1235" s="524">
        <f>'[11]Depr Exp'!L1235</f>
        <v>0.01</v>
      </c>
      <c r="M1235" s="144"/>
      <c r="N1235" s="144"/>
    </row>
    <row r="1236" spans="1:14">
      <c r="A1236" s="144" t="str">
        <f>'[11]Depr Exp'!A1236</f>
        <v>E315 STM Accessory, Colstrip 3-4 Cm</v>
      </c>
      <c r="B1236" s="144" t="str">
        <f>'[11]Depr Exp'!B1236</f>
        <v>E315 STM Accessory, Colstrip 3-4 Cm-9</v>
      </c>
      <c r="C1236" s="144" t="str">
        <f>'[11]Depr Exp'!C1236</f>
        <v>403E</v>
      </c>
      <c r="D1236" s="144"/>
      <c r="E1236" s="282">
        <f>'[11]Depr Exp'!E1236</f>
        <v>43373</v>
      </c>
      <c r="F1236" s="523">
        <f>'[11]Depr Exp'!F1236</f>
        <v>7639006.2400000002</v>
      </c>
      <c r="G1236" s="305">
        <f>'[11]Depr Exp'!G1236</f>
        <v>3.5499999999999997E-2</v>
      </c>
      <c r="H1236" s="524">
        <f>'[11]Depr Exp'!H1236</f>
        <v>22598.720000000001</v>
      </c>
      <c r="I1236" s="523">
        <f>'[11]Depr Exp'!I1236</f>
        <v>7639006.2400000002</v>
      </c>
      <c r="J1236" s="305">
        <f>'[11]Depr Exp'!J1236</f>
        <v>3.5499999999999997E-2</v>
      </c>
      <c r="K1236" s="373">
        <f>'[11]Depr Exp'!K1236</f>
        <v>22598.726793333331</v>
      </c>
      <c r="L1236" s="524">
        <f>'[11]Depr Exp'!L1236</f>
        <v>0.01</v>
      </c>
      <c r="M1236" s="144"/>
      <c r="N1236" s="144"/>
    </row>
    <row r="1237" spans="1:14">
      <c r="A1237" s="144" t="str">
        <f>'[11]Depr Exp'!A1237</f>
        <v>E315 STM Accessory, Colstrip 3-4 Cm</v>
      </c>
      <c r="B1237" s="144" t="str">
        <f>'[11]Depr Exp'!B1237</f>
        <v>E315 STM Accessory, Colstrip 3-4 Cm-10</v>
      </c>
      <c r="C1237" s="144" t="str">
        <f>'[11]Depr Exp'!C1237</f>
        <v>403E</v>
      </c>
      <c r="D1237" s="144"/>
      <c r="E1237" s="282">
        <f>'[11]Depr Exp'!E1237</f>
        <v>43404</v>
      </c>
      <c r="F1237" s="523">
        <f>'[11]Depr Exp'!F1237</f>
        <v>7639006.2400000002</v>
      </c>
      <c r="G1237" s="305">
        <f>'[11]Depr Exp'!G1237</f>
        <v>3.5499999999999997E-2</v>
      </c>
      <c r="H1237" s="524">
        <f>'[11]Depr Exp'!H1237</f>
        <v>22598.720000000001</v>
      </c>
      <c r="I1237" s="523">
        <f>'[11]Depr Exp'!I1237</f>
        <v>7639006.2400000002</v>
      </c>
      <c r="J1237" s="305">
        <f>'[11]Depr Exp'!J1237</f>
        <v>3.5499999999999997E-2</v>
      </c>
      <c r="K1237" s="373">
        <f>'[11]Depr Exp'!K1237</f>
        <v>22598.726793333331</v>
      </c>
      <c r="L1237" s="524">
        <f>'[11]Depr Exp'!L1237</f>
        <v>0.01</v>
      </c>
      <c r="M1237" s="144"/>
      <c r="N1237" s="144"/>
    </row>
    <row r="1238" spans="1:14">
      <c r="A1238" s="144" t="str">
        <f>'[11]Depr Exp'!A1238</f>
        <v>E315 STM Accessory, Colstrip 3-4 Cm</v>
      </c>
      <c r="B1238" s="144" t="str">
        <f>'[11]Depr Exp'!B1238</f>
        <v>E315 STM Accessory, Colstrip 3-4 Cm-11</v>
      </c>
      <c r="C1238" s="144" t="str">
        <f>'[11]Depr Exp'!C1238</f>
        <v>403E</v>
      </c>
      <c r="D1238" s="144"/>
      <c r="E1238" s="282">
        <f>'[11]Depr Exp'!E1238</f>
        <v>43434</v>
      </c>
      <c r="F1238" s="523">
        <f>'[11]Depr Exp'!F1238</f>
        <v>7639006.2400000002</v>
      </c>
      <c r="G1238" s="305">
        <f>'[11]Depr Exp'!G1238</f>
        <v>3.5499999999999997E-2</v>
      </c>
      <c r="H1238" s="524">
        <f>'[11]Depr Exp'!H1238</f>
        <v>22598.720000000001</v>
      </c>
      <c r="I1238" s="523">
        <f>'[11]Depr Exp'!I1238</f>
        <v>7639006.2400000002</v>
      </c>
      <c r="J1238" s="305">
        <f>'[11]Depr Exp'!J1238</f>
        <v>3.5499999999999997E-2</v>
      </c>
      <c r="K1238" s="373">
        <f>'[11]Depr Exp'!K1238</f>
        <v>22598.726793333331</v>
      </c>
      <c r="L1238" s="524">
        <f>'[11]Depr Exp'!L1238</f>
        <v>0.01</v>
      </c>
      <c r="M1238" s="144"/>
      <c r="N1238" s="144"/>
    </row>
    <row r="1239" spans="1:14">
      <c r="A1239" s="144" t="str">
        <f>'[11]Depr Exp'!A1239</f>
        <v>E315 STM Accessory, Colstrip 3-4 Cm</v>
      </c>
      <c r="B1239" s="144" t="str">
        <f>'[11]Depr Exp'!B1239</f>
        <v>E315 STM Accessory, Colstrip 3-4 Cm-12</v>
      </c>
      <c r="C1239" s="144" t="str">
        <f>'[11]Depr Exp'!C1239</f>
        <v>403E</v>
      </c>
      <c r="D1239" s="144"/>
      <c r="E1239" s="282">
        <f>'[11]Depr Exp'!E1239</f>
        <v>43465</v>
      </c>
      <c r="F1239" s="523">
        <f>'[11]Depr Exp'!F1239</f>
        <v>7639006.2400000002</v>
      </c>
      <c r="G1239" s="305">
        <f>'[11]Depr Exp'!G1239</f>
        <v>3.5499999999999997E-2</v>
      </c>
      <c r="H1239" s="524">
        <f>'[11]Depr Exp'!H1239</f>
        <v>22598.720000000001</v>
      </c>
      <c r="I1239" s="523">
        <f>'[11]Depr Exp'!I1239</f>
        <v>7639006.2400000002</v>
      </c>
      <c r="J1239" s="305">
        <f>'[11]Depr Exp'!J1239</f>
        <v>3.5499999999999997E-2</v>
      </c>
      <c r="K1239" s="373">
        <f>'[11]Depr Exp'!K1239</f>
        <v>22598.726793333331</v>
      </c>
      <c r="L1239" s="524">
        <f>'[11]Depr Exp'!L1239</f>
        <v>0.01</v>
      </c>
      <c r="M1239" s="144"/>
      <c r="N1239" s="144"/>
    </row>
    <row r="1240" spans="1:14" ht="15.75" thickBot="1">
      <c r="A1240" s="159" t="str">
        <f>'[11]Depr Exp'!A1240</f>
        <v>E315 STM Accessory, Colstrip 3-4 Cm Total</v>
      </c>
      <c r="B1240" s="144">
        <f>'[11]Depr Exp'!B1240</f>
        <v>0</v>
      </c>
      <c r="C1240" s="502" t="str">
        <f>'[11]Depr Exp'!C1240</f>
        <v>ESTM</v>
      </c>
      <c r="D1240" s="144"/>
      <c r="E1240" s="281" t="str">
        <f>'[11]Depr Exp'!E1240</f>
        <v>Total</v>
      </c>
      <c r="F1240" s="141">
        <f>'[11]Depr Exp'!F1240</f>
        <v>0</v>
      </c>
      <c r="G1240" s="252">
        <f>'[11]Depr Exp'!G1240</f>
        <v>0</v>
      </c>
      <c r="H1240" s="522">
        <f>'[11]Depr Exp'!H1240</f>
        <v>271184.64000000001</v>
      </c>
      <c r="I1240" s="141">
        <f>'[11]Depr Exp'!I1240</f>
        <v>0</v>
      </c>
      <c r="J1240" s="252">
        <f>'[11]Depr Exp'!J1240</f>
        <v>0</v>
      </c>
      <c r="K1240" s="522">
        <f>'[11]Depr Exp'!K1240</f>
        <v>271184.72151999996</v>
      </c>
      <c r="L1240" s="522">
        <f>'[11]Depr Exp'!L1240</f>
        <v>0.08</v>
      </c>
      <c r="M1240" s="144"/>
      <c r="N1240" s="144"/>
    </row>
    <row r="1241" spans="1:14" ht="13.5" thickTop="1">
      <c r="A1241" s="144" t="str">
        <f>'[11]Depr Exp'!A1241</f>
        <v>E315 STM Accessory, Colstrip 4</v>
      </c>
      <c r="B1241" s="144" t="str">
        <f>'[11]Depr Exp'!B1241</f>
        <v>E315 STM Accessory, Colstrip 4-1</v>
      </c>
      <c r="C1241" s="144" t="str">
        <f>'[11]Depr Exp'!C1241</f>
        <v>403E</v>
      </c>
      <c r="D1241" s="144"/>
      <c r="E1241" s="282">
        <f>'[11]Depr Exp'!E1241</f>
        <v>43131</v>
      </c>
      <c r="F1241" s="523">
        <f>'[11]Depr Exp'!F1241</f>
        <v>6687945.9400000004</v>
      </c>
      <c r="G1241" s="305">
        <f>'[11]Depr Exp'!G1241</f>
        <v>4.7100000000000003E-2</v>
      </c>
      <c r="H1241" s="524">
        <f>'[11]Depr Exp'!H1241</f>
        <v>26250.190000000002</v>
      </c>
      <c r="I1241" s="523">
        <f>'[11]Depr Exp'!I1241</f>
        <v>6562035.25</v>
      </c>
      <c r="J1241" s="305">
        <f>'[11]Depr Exp'!J1241</f>
        <v>4.7100000000000003E-2</v>
      </c>
      <c r="K1241" s="373">
        <f>'[11]Depr Exp'!K1241</f>
        <v>25755.988356250004</v>
      </c>
      <c r="L1241" s="524">
        <f>'[11]Depr Exp'!L1241</f>
        <v>-494.2</v>
      </c>
      <c r="M1241" s="144"/>
      <c r="N1241" s="144"/>
    </row>
    <row r="1242" spans="1:14">
      <c r="A1242" s="144" t="str">
        <f>'[11]Depr Exp'!A1242</f>
        <v>E315 STM Accessory, Colstrip 4</v>
      </c>
      <c r="B1242" s="144" t="str">
        <f>'[11]Depr Exp'!B1242</f>
        <v>E315 STM Accessory, Colstrip 4-2</v>
      </c>
      <c r="C1242" s="144" t="str">
        <f>'[11]Depr Exp'!C1242</f>
        <v>403E</v>
      </c>
      <c r="D1242" s="144"/>
      <c r="E1242" s="282">
        <f>'[11]Depr Exp'!E1242</f>
        <v>43159</v>
      </c>
      <c r="F1242" s="523">
        <f>'[11]Depr Exp'!F1242</f>
        <v>6465275.3700000001</v>
      </c>
      <c r="G1242" s="305">
        <f>'[11]Depr Exp'!G1242</f>
        <v>4.7100000000000003E-2</v>
      </c>
      <c r="H1242" s="524">
        <f>'[11]Depr Exp'!H1242</f>
        <v>25376.2</v>
      </c>
      <c r="I1242" s="523">
        <f>'[11]Depr Exp'!I1242</f>
        <v>6562035.25</v>
      </c>
      <c r="J1242" s="305">
        <f>'[11]Depr Exp'!J1242</f>
        <v>4.7100000000000003E-2</v>
      </c>
      <c r="K1242" s="373">
        <f>'[11]Depr Exp'!K1242</f>
        <v>25755.988356250004</v>
      </c>
      <c r="L1242" s="524">
        <f>'[11]Depr Exp'!L1242</f>
        <v>379.79</v>
      </c>
      <c r="M1242" s="144"/>
      <c r="N1242" s="144"/>
    </row>
    <row r="1243" spans="1:14">
      <c r="A1243" s="144" t="str">
        <f>'[11]Depr Exp'!A1243</f>
        <v>E315 STM Accessory, Colstrip 4</v>
      </c>
      <c r="B1243" s="144" t="str">
        <f>'[11]Depr Exp'!B1243</f>
        <v>E315 STM Accessory, Colstrip 4-3</v>
      </c>
      <c r="C1243" s="144" t="str">
        <f>'[11]Depr Exp'!C1243</f>
        <v>403E</v>
      </c>
      <c r="D1243" s="144"/>
      <c r="E1243" s="282">
        <f>'[11]Depr Exp'!E1243</f>
        <v>43190</v>
      </c>
      <c r="F1243" s="523">
        <f>'[11]Depr Exp'!F1243</f>
        <v>6466235.4900000002</v>
      </c>
      <c r="G1243" s="305">
        <f>'[11]Depr Exp'!G1243</f>
        <v>4.7100000000000003E-2</v>
      </c>
      <c r="H1243" s="524">
        <f>'[11]Depr Exp'!H1243</f>
        <v>25379.98</v>
      </c>
      <c r="I1243" s="523">
        <f>'[11]Depr Exp'!I1243</f>
        <v>6562035.25</v>
      </c>
      <c r="J1243" s="305">
        <f>'[11]Depr Exp'!J1243</f>
        <v>4.7100000000000003E-2</v>
      </c>
      <c r="K1243" s="373">
        <f>'[11]Depr Exp'!K1243</f>
        <v>25755.988356250004</v>
      </c>
      <c r="L1243" s="524">
        <f>'[11]Depr Exp'!L1243</f>
        <v>376.01</v>
      </c>
      <c r="M1243" s="144"/>
      <c r="N1243" s="144"/>
    </row>
    <row r="1244" spans="1:14">
      <c r="A1244" s="144" t="str">
        <f>'[11]Depr Exp'!A1244</f>
        <v>E315 STM Accessory, Colstrip 4</v>
      </c>
      <c r="B1244" s="144" t="str">
        <f>'[11]Depr Exp'!B1244</f>
        <v>E315 STM Accessory, Colstrip 4-4</v>
      </c>
      <c r="C1244" s="144" t="str">
        <f>'[11]Depr Exp'!C1244</f>
        <v>403E</v>
      </c>
      <c r="D1244" s="144"/>
      <c r="E1244" s="282">
        <f>'[11]Depr Exp'!E1244</f>
        <v>43220</v>
      </c>
      <c r="F1244" s="523">
        <f>'[11]Depr Exp'!F1244</f>
        <v>6468162.04</v>
      </c>
      <c r="G1244" s="305">
        <f>'[11]Depr Exp'!G1244</f>
        <v>4.7100000000000003E-2</v>
      </c>
      <c r="H1244" s="524">
        <f>'[11]Depr Exp'!H1244</f>
        <v>25387.530000000002</v>
      </c>
      <c r="I1244" s="523">
        <f>'[11]Depr Exp'!I1244</f>
        <v>6562035.25</v>
      </c>
      <c r="J1244" s="305">
        <f>'[11]Depr Exp'!J1244</f>
        <v>4.7100000000000003E-2</v>
      </c>
      <c r="K1244" s="373">
        <f>'[11]Depr Exp'!K1244</f>
        <v>25755.988356250004</v>
      </c>
      <c r="L1244" s="524">
        <f>'[11]Depr Exp'!L1244</f>
        <v>368.46</v>
      </c>
      <c r="M1244" s="144"/>
      <c r="N1244" s="144"/>
    </row>
    <row r="1245" spans="1:14">
      <c r="A1245" s="144" t="str">
        <f>'[11]Depr Exp'!A1245</f>
        <v>E315 STM Accessory, Colstrip 4</v>
      </c>
      <c r="B1245" s="144" t="str">
        <f>'[11]Depr Exp'!B1245</f>
        <v>E315 STM Accessory, Colstrip 4-5</v>
      </c>
      <c r="C1245" s="144" t="str">
        <f>'[11]Depr Exp'!C1245</f>
        <v>403E</v>
      </c>
      <c r="D1245" s="144"/>
      <c r="E1245" s="282">
        <f>'[11]Depr Exp'!E1245</f>
        <v>43251</v>
      </c>
      <c r="F1245" s="523">
        <f>'[11]Depr Exp'!F1245</f>
        <v>6470275.4900000002</v>
      </c>
      <c r="G1245" s="305">
        <f>'[11]Depr Exp'!G1245</f>
        <v>4.7100000000000003E-2</v>
      </c>
      <c r="H1245" s="524">
        <f>'[11]Depr Exp'!H1245</f>
        <v>25395.83</v>
      </c>
      <c r="I1245" s="523">
        <f>'[11]Depr Exp'!I1245</f>
        <v>6562035.25</v>
      </c>
      <c r="J1245" s="305">
        <f>'[11]Depr Exp'!J1245</f>
        <v>4.7100000000000003E-2</v>
      </c>
      <c r="K1245" s="373">
        <f>'[11]Depr Exp'!K1245</f>
        <v>25755.988356250004</v>
      </c>
      <c r="L1245" s="524">
        <f>'[11]Depr Exp'!L1245</f>
        <v>360.16</v>
      </c>
      <c r="M1245" s="144"/>
      <c r="N1245" s="144"/>
    </row>
    <row r="1246" spans="1:14">
      <c r="A1246" s="144" t="str">
        <f>'[11]Depr Exp'!A1246</f>
        <v>E315 STM Accessory, Colstrip 4</v>
      </c>
      <c r="B1246" s="144" t="str">
        <f>'[11]Depr Exp'!B1246</f>
        <v>E315 STM Accessory, Colstrip 4-6</v>
      </c>
      <c r="C1246" s="144" t="str">
        <f>'[11]Depr Exp'!C1246</f>
        <v>403E</v>
      </c>
      <c r="D1246" s="144"/>
      <c r="E1246" s="282">
        <f>'[11]Depr Exp'!E1246</f>
        <v>43281</v>
      </c>
      <c r="F1246" s="523">
        <f>'[11]Depr Exp'!F1246</f>
        <v>6476821.5599999996</v>
      </c>
      <c r="G1246" s="305">
        <f>'[11]Depr Exp'!G1246</f>
        <v>4.7100000000000003E-2</v>
      </c>
      <c r="H1246" s="524">
        <f>'[11]Depr Exp'!H1246</f>
        <v>25421.530000000002</v>
      </c>
      <c r="I1246" s="523">
        <f>'[11]Depr Exp'!I1246</f>
        <v>6562035.25</v>
      </c>
      <c r="J1246" s="305">
        <f>'[11]Depr Exp'!J1246</f>
        <v>4.7100000000000003E-2</v>
      </c>
      <c r="K1246" s="373">
        <f>'[11]Depr Exp'!K1246</f>
        <v>25755.988356250004</v>
      </c>
      <c r="L1246" s="524">
        <f>'[11]Depr Exp'!L1246</f>
        <v>334.46</v>
      </c>
      <c r="M1246" s="144"/>
      <c r="N1246" s="144"/>
    </row>
    <row r="1247" spans="1:14">
      <c r="A1247" s="144" t="str">
        <f>'[11]Depr Exp'!A1247</f>
        <v>E315 STM Accessory, Colstrip 4</v>
      </c>
      <c r="B1247" s="144" t="str">
        <f>'[11]Depr Exp'!B1247</f>
        <v>E315 STM Accessory, Colstrip 4-7</v>
      </c>
      <c r="C1247" s="144" t="str">
        <f>'[11]Depr Exp'!C1247</f>
        <v>403E</v>
      </c>
      <c r="D1247" s="144"/>
      <c r="E1247" s="282">
        <f>'[11]Depr Exp'!E1247</f>
        <v>43312</v>
      </c>
      <c r="F1247" s="523">
        <f>'[11]Depr Exp'!F1247</f>
        <v>6463618.1900000004</v>
      </c>
      <c r="G1247" s="305">
        <f>'[11]Depr Exp'!G1247</f>
        <v>4.7100000000000003E-2</v>
      </c>
      <c r="H1247" s="524">
        <f>'[11]Depr Exp'!H1247</f>
        <v>25369.71</v>
      </c>
      <c r="I1247" s="523">
        <f>'[11]Depr Exp'!I1247</f>
        <v>6562035.25</v>
      </c>
      <c r="J1247" s="305">
        <f>'[11]Depr Exp'!J1247</f>
        <v>4.7100000000000003E-2</v>
      </c>
      <c r="K1247" s="373">
        <f>'[11]Depr Exp'!K1247</f>
        <v>25755.988356250004</v>
      </c>
      <c r="L1247" s="524">
        <f>'[11]Depr Exp'!L1247</f>
        <v>386.28</v>
      </c>
      <c r="M1247" s="144"/>
      <c r="N1247" s="144"/>
    </row>
    <row r="1248" spans="1:14">
      <c r="A1248" s="144" t="str">
        <f>'[11]Depr Exp'!A1248</f>
        <v>E315 STM Accessory, Colstrip 4</v>
      </c>
      <c r="B1248" s="144" t="str">
        <f>'[11]Depr Exp'!B1248</f>
        <v>E315 STM Accessory, Colstrip 4-8</v>
      </c>
      <c r="C1248" s="144" t="str">
        <f>'[11]Depr Exp'!C1248</f>
        <v>403E</v>
      </c>
      <c r="D1248" s="144"/>
      <c r="E1248" s="282">
        <f>'[11]Depr Exp'!E1248</f>
        <v>43343</v>
      </c>
      <c r="F1248" s="523">
        <f>'[11]Depr Exp'!F1248</f>
        <v>6508233.9800000004</v>
      </c>
      <c r="G1248" s="305">
        <f>'[11]Depr Exp'!G1248</f>
        <v>4.7100000000000003E-2</v>
      </c>
      <c r="H1248" s="524">
        <f>'[11]Depr Exp'!H1248</f>
        <v>25544.82</v>
      </c>
      <c r="I1248" s="523">
        <f>'[11]Depr Exp'!I1248</f>
        <v>6562035.25</v>
      </c>
      <c r="J1248" s="305">
        <f>'[11]Depr Exp'!J1248</f>
        <v>4.7100000000000003E-2</v>
      </c>
      <c r="K1248" s="373">
        <f>'[11]Depr Exp'!K1248</f>
        <v>25755.988356250004</v>
      </c>
      <c r="L1248" s="524">
        <f>'[11]Depr Exp'!L1248</f>
        <v>211.17</v>
      </c>
      <c r="M1248" s="144"/>
      <c r="N1248" s="144"/>
    </row>
    <row r="1249" spans="1:14">
      <c r="A1249" s="144" t="str">
        <f>'[11]Depr Exp'!A1249</f>
        <v>E315 STM Accessory, Colstrip 4</v>
      </c>
      <c r="B1249" s="144" t="str">
        <f>'[11]Depr Exp'!B1249</f>
        <v>E315 STM Accessory, Colstrip 4-9</v>
      </c>
      <c r="C1249" s="144" t="str">
        <f>'[11]Depr Exp'!C1249</f>
        <v>403E</v>
      </c>
      <c r="D1249" s="144"/>
      <c r="E1249" s="282">
        <f>'[11]Depr Exp'!E1249</f>
        <v>43373</v>
      </c>
      <c r="F1249" s="523">
        <f>'[11]Depr Exp'!F1249</f>
        <v>6553753.2199999997</v>
      </c>
      <c r="G1249" s="305">
        <f>'[11]Depr Exp'!G1249</f>
        <v>4.7100000000000003E-2</v>
      </c>
      <c r="H1249" s="524">
        <f>'[11]Depr Exp'!H1249</f>
        <v>25723.48</v>
      </c>
      <c r="I1249" s="523">
        <f>'[11]Depr Exp'!I1249</f>
        <v>6562035.25</v>
      </c>
      <c r="J1249" s="305">
        <f>'[11]Depr Exp'!J1249</f>
        <v>4.7100000000000003E-2</v>
      </c>
      <c r="K1249" s="373">
        <f>'[11]Depr Exp'!K1249</f>
        <v>25755.988356250004</v>
      </c>
      <c r="L1249" s="524">
        <f>'[11]Depr Exp'!L1249</f>
        <v>32.51</v>
      </c>
      <c r="M1249" s="144"/>
      <c r="N1249" s="144"/>
    </row>
    <row r="1250" spans="1:14">
      <c r="A1250" s="144" t="str">
        <f>'[11]Depr Exp'!A1250</f>
        <v>E315 STM Accessory, Colstrip 4</v>
      </c>
      <c r="B1250" s="144" t="str">
        <f>'[11]Depr Exp'!B1250</f>
        <v>E315 STM Accessory, Colstrip 4-10</v>
      </c>
      <c r="C1250" s="144" t="str">
        <f>'[11]Depr Exp'!C1250</f>
        <v>403E</v>
      </c>
      <c r="D1250" s="144"/>
      <c r="E1250" s="282">
        <f>'[11]Depr Exp'!E1250</f>
        <v>43404</v>
      </c>
      <c r="F1250" s="523">
        <f>'[11]Depr Exp'!F1250</f>
        <v>6556055.7699999996</v>
      </c>
      <c r="G1250" s="305">
        <f>'[11]Depr Exp'!G1250</f>
        <v>4.7100000000000003E-2</v>
      </c>
      <c r="H1250" s="524">
        <f>'[11]Depr Exp'!H1250</f>
        <v>25732.52</v>
      </c>
      <c r="I1250" s="523">
        <f>'[11]Depr Exp'!I1250</f>
        <v>6562035.25</v>
      </c>
      <c r="J1250" s="305">
        <f>'[11]Depr Exp'!J1250</f>
        <v>4.7100000000000003E-2</v>
      </c>
      <c r="K1250" s="373">
        <f>'[11]Depr Exp'!K1250</f>
        <v>25755.988356250004</v>
      </c>
      <c r="L1250" s="524">
        <f>'[11]Depr Exp'!L1250</f>
        <v>23.47</v>
      </c>
      <c r="M1250" s="144"/>
      <c r="N1250" s="144"/>
    </row>
    <row r="1251" spans="1:14">
      <c r="A1251" s="144" t="str">
        <f>'[11]Depr Exp'!A1251</f>
        <v>E315 STM Accessory, Colstrip 4</v>
      </c>
      <c r="B1251" s="144" t="str">
        <f>'[11]Depr Exp'!B1251</f>
        <v>E315 STM Accessory, Colstrip 4-11</v>
      </c>
      <c r="C1251" s="144" t="str">
        <f>'[11]Depr Exp'!C1251</f>
        <v>403E</v>
      </c>
      <c r="D1251" s="144"/>
      <c r="E1251" s="282">
        <f>'[11]Depr Exp'!E1251</f>
        <v>43434</v>
      </c>
      <c r="F1251" s="523">
        <f>'[11]Depr Exp'!F1251</f>
        <v>6556275.7199999997</v>
      </c>
      <c r="G1251" s="305">
        <f>'[11]Depr Exp'!G1251</f>
        <v>4.7100000000000003E-2</v>
      </c>
      <c r="H1251" s="524">
        <f>'[11]Depr Exp'!H1251</f>
        <v>25733.38</v>
      </c>
      <c r="I1251" s="523">
        <f>'[11]Depr Exp'!I1251</f>
        <v>6562035.25</v>
      </c>
      <c r="J1251" s="305">
        <f>'[11]Depr Exp'!J1251</f>
        <v>4.7100000000000003E-2</v>
      </c>
      <c r="K1251" s="373">
        <f>'[11]Depr Exp'!K1251</f>
        <v>25755.988356250004</v>
      </c>
      <c r="L1251" s="524">
        <f>'[11]Depr Exp'!L1251</f>
        <v>22.61</v>
      </c>
      <c r="M1251" s="144"/>
      <c r="N1251" s="144"/>
    </row>
    <row r="1252" spans="1:14">
      <c r="A1252" s="144" t="str">
        <f>'[11]Depr Exp'!A1252</f>
        <v>E315 STM Accessory, Colstrip 4</v>
      </c>
      <c r="B1252" s="144" t="str">
        <f>'[11]Depr Exp'!B1252</f>
        <v>E315 STM Accessory, Colstrip 4-12</v>
      </c>
      <c r="C1252" s="144" t="str">
        <f>'[11]Depr Exp'!C1252</f>
        <v>403E</v>
      </c>
      <c r="D1252" s="144"/>
      <c r="E1252" s="282">
        <f>'[11]Depr Exp'!E1252</f>
        <v>43465</v>
      </c>
      <c r="F1252" s="523">
        <f>'[11]Depr Exp'!F1252</f>
        <v>6562035.25</v>
      </c>
      <c r="G1252" s="305">
        <f>'[11]Depr Exp'!G1252</f>
        <v>4.7100000000000003E-2</v>
      </c>
      <c r="H1252" s="524">
        <f>'[11]Depr Exp'!H1252</f>
        <v>25755.99</v>
      </c>
      <c r="I1252" s="523">
        <f>'[11]Depr Exp'!I1252</f>
        <v>6562035.25</v>
      </c>
      <c r="J1252" s="305">
        <f>'[11]Depr Exp'!J1252</f>
        <v>4.7100000000000003E-2</v>
      </c>
      <c r="K1252" s="373">
        <f>'[11]Depr Exp'!K1252</f>
        <v>25755.988356250004</v>
      </c>
      <c r="L1252" s="524">
        <f>'[11]Depr Exp'!L1252</f>
        <v>0</v>
      </c>
      <c r="M1252" s="144"/>
      <c r="N1252" s="144"/>
    </row>
    <row r="1253" spans="1:14" ht="15.75" thickBot="1">
      <c r="A1253" s="159" t="str">
        <f>'[11]Depr Exp'!A1253</f>
        <v>E315 STM Accessory, Colstrip 4 Total</v>
      </c>
      <c r="B1253" s="144">
        <f>'[11]Depr Exp'!B1253</f>
        <v>0</v>
      </c>
      <c r="C1253" s="502" t="str">
        <f>'[11]Depr Exp'!C1253</f>
        <v>ESTM</v>
      </c>
      <c r="D1253" s="144"/>
      <c r="E1253" s="281" t="str">
        <f>'[11]Depr Exp'!E1253</f>
        <v>Total</v>
      </c>
      <c r="F1253" s="141">
        <f>'[11]Depr Exp'!F1253</f>
        <v>0</v>
      </c>
      <c r="G1253" s="252">
        <f>'[11]Depr Exp'!G1253</f>
        <v>0</v>
      </c>
      <c r="H1253" s="522">
        <f>'[11]Depr Exp'!H1253</f>
        <v>307071.15999999997</v>
      </c>
      <c r="I1253" s="141">
        <f>'[11]Depr Exp'!I1253</f>
        <v>0</v>
      </c>
      <c r="J1253" s="252">
        <f>'[11]Depr Exp'!J1253</f>
        <v>0</v>
      </c>
      <c r="K1253" s="522">
        <f>'[11]Depr Exp'!K1253</f>
        <v>309071.86027499998</v>
      </c>
      <c r="L1253" s="522">
        <f>'[11]Depr Exp'!L1253</f>
        <v>2000.7</v>
      </c>
      <c r="M1253" s="144"/>
      <c r="N1253" s="144"/>
    </row>
    <row r="1254" spans="1:14" ht="13.5" thickTop="1">
      <c r="A1254" s="144" t="str">
        <f>'[11]Depr Exp'!A1254</f>
        <v>E315 STM Accessory, Encogen</v>
      </c>
      <c r="B1254" s="144" t="str">
        <f>'[11]Depr Exp'!B1254</f>
        <v>E315 STM Accessory, Encogen-1</v>
      </c>
      <c r="C1254" s="144" t="str">
        <f>'[11]Depr Exp'!C1254</f>
        <v>403E</v>
      </c>
      <c r="D1254" s="144"/>
      <c r="E1254" s="282">
        <f>'[11]Depr Exp'!E1254</f>
        <v>43131</v>
      </c>
      <c r="F1254" s="523">
        <f>'[11]Depr Exp'!F1254</f>
        <v>1678558.68</v>
      </c>
      <c r="G1254" s="305">
        <f>'[11]Depr Exp'!G1254</f>
        <v>1.2800000000000001E-2</v>
      </c>
      <c r="H1254" s="524">
        <f>'[11]Depr Exp'!H1254</f>
        <v>1790.46</v>
      </c>
      <c r="I1254" s="523">
        <f>'[11]Depr Exp'!I1254</f>
        <v>1678558.68</v>
      </c>
      <c r="J1254" s="305">
        <f>'[11]Depr Exp'!J1254</f>
        <v>1.2800000000000001E-2</v>
      </c>
      <c r="K1254" s="373">
        <f>'[11]Depr Exp'!K1254</f>
        <v>1790.4625920000001</v>
      </c>
      <c r="L1254" s="524">
        <f>'[11]Depr Exp'!L1254</f>
        <v>0</v>
      </c>
      <c r="M1254" s="144"/>
      <c r="N1254" s="144"/>
    </row>
    <row r="1255" spans="1:14">
      <c r="A1255" s="144" t="str">
        <f>'[11]Depr Exp'!A1255</f>
        <v>E315 STM Accessory, Encogen</v>
      </c>
      <c r="B1255" s="144" t="str">
        <f>'[11]Depr Exp'!B1255</f>
        <v>E315 STM Accessory, Encogen-2</v>
      </c>
      <c r="C1255" s="144" t="str">
        <f>'[11]Depr Exp'!C1255</f>
        <v>403E</v>
      </c>
      <c r="D1255" s="144"/>
      <c r="E1255" s="282">
        <f>'[11]Depr Exp'!E1255</f>
        <v>43159</v>
      </c>
      <c r="F1255" s="523">
        <f>'[11]Depr Exp'!F1255</f>
        <v>1678558.68</v>
      </c>
      <c r="G1255" s="305">
        <f>'[11]Depr Exp'!G1255</f>
        <v>1.2800000000000001E-2</v>
      </c>
      <c r="H1255" s="524">
        <f>'[11]Depr Exp'!H1255</f>
        <v>1790.46</v>
      </c>
      <c r="I1255" s="523">
        <f>'[11]Depr Exp'!I1255</f>
        <v>1678558.68</v>
      </c>
      <c r="J1255" s="305">
        <f>'[11]Depr Exp'!J1255</f>
        <v>1.2800000000000001E-2</v>
      </c>
      <c r="K1255" s="373">
        <f>'[11]Depr Exp'!K1255</f>
        <v>1790.4625920000001</v>
      </c>
      <c r="L1255" s="524">
        <f>'[11]Depr Exp'!L1255</f>
        <v>0</v>
      </c>
      <c r="M1255" s="144"/>
      <c r="N1255" s="144"/>
    </row>
    <row r="1256" spans="1:14">
      <c r="A1256" s="144" t="str">
        <f>'[11]Depr Exp'!A1256</f>
        <v>E315 STM Accessory, Encogen</v>
      </c>
      <c r="B1256" s="144" t="str">
        <f>'[11]Depr Exp'!B1256</f>
        <v>E315 STM Accessory, Encogen-3</v>
      </c>
      <c r="C1256" s="144" t="str">
        <f>'[11]Depr Exp'!C1256</f>
        <v>403E</v>
      </c>
      <c r="D1256" s="144"/>
      <c r="E1256" s="282">
        <f>'[11]Depr Exp'!E1256</f>
        <v>43190</v>
      </c>
      <c r="F1256" s="523">
        <f>'[11]Depr Exp'!F1256</f>
        <v>1678558.68</v>
      </c>
      <c r="G1256" s="305">
        <f>'[11]Depr Exp'!G1256</f>
        <v>1.2800000000000001E-2</v>
      </c>
      <c r="H1256" s="524">
        <f>'[11]Depr Exp'!H1256</f>
        <v>1790.46</v>
      </c>
      <c r="I1256" s="523">
        <f>'[11]Depr Exp'!I1256</f>
        <v>1678558.68</v>
      </c>
      <c r="J1256" s="305">
        <f>'[11]Depr Exp'!J1256</f>
        <v>1.2800000000000001E-2</v>
      </c>
      <c r="K1256" s="373">
        <f>'[11]Depr Exp'!K1256</f>
        <v>1790.4625920000001</v>
      </c>
      <c r="L1256" s="524">
        <f>'[11]Depr Exp'!L1256</f>
        <v>0</v>
      </c>
      <c r="M1256" s="144"/>
      <c r="N1256" s="144"/>
    </row>
    <row r="1257" spans="1:14">
      <c r="A1257" s="144" t="str">
        <f>'[11]Depr Exp'!A1257</f>
        <v>E315 STM Accessory, Encogen</v>
      </c>
      <c r="B1257" s="144" t="str">
        <f>'[11]Depr Exp'!B1257</f>
        <v>E315 STM Accessory, Encogen-4</v>
      </c>
      <c r="C1257" s="144" t="str">
        <f>'[11]Depr Exp'!C1257</f>
        <v>403E</v>
      </c>
      <c r="D1257" s="144"/>
      <c r="E1257" s="282">
        <f>'[11]Depr Exp'!E1257</f>
        <v>43220</v>
      </c>
      <c r="F1257" s="523">
        <f>'[11]Depr Exp'!F1257</f>
        <v>1678558.68</v>
      </c>
      <c r="G1257" s="305">
        <f>'[11]Depr Exp'!G1257</f>
        <v>1.2800000000000001E-2</v>
      </c>
      <c r="H1257" s="524">
        <f>'[11]Depr Exp'!H1257</f>
        <v>1790.46</v>
      </c>
      <c r="I1257" s="523">
        <f>'[11]Depr Exp'!I1257</f>
        <v>1678558.68</v>
      </c>
      <c r="J1257" s="305">
        <f>'[11]Depr Exp'!J1257</f>
        <v>1.2800000000000001E-2</v>
      </c>
      <c r="K1257" s="373">
        <f>'[11]Depr Exp'!K1257</f>
        <v>1790.4625920000001</v>
      </c>
      <c r="L1257" s="524">
        <f>'[11]Depr Exp'!L1257</f>
        <v>0</v>
      </c>
      <c r="M1257" s="144"/>
      <c r="N1257" s="144"/>
    </row>
    <row r="1258" spans="1:14">
      <c r="A1258" s="144" t="str">
        <f>'[11]Depr Exp'!A1258</f>
        <v>E315 STM Accessory, Encogen</v>
      </c>
      <c r="B1258" s="144" t="str">
        <f>'[11]Depr Exp'!B1258</f>
        <v>E315 STM Accessory, Encogen-5</v>
      </c>
      <c r="C1258" s="144" t="str">
        <f>'[11]Depr Exp'!C1258</f>
        <v>403E</v>
      </c>
      <c r="D1258" s="144"/>
      <c r="E1258" s="282">
        <f>'[11]Depr Exp'!E1258</f>
        <v>43251</v>
      </c>
      <c r="F1258" s="523">
        <f>'[11]Depr Exp'!F1258</f>
        <v>1678558.68</v>
      </c>
      <c r="G1258" s="305">
        <f>'[11]Depr Exp'!G1258</f>
        <v>1.2800000000000001E-2</v>
      </c>
      <c r="H1258" s="524">
        <f>'[11]Depr Exp'!H1258</f>
        <v>1790.46</v>
      </c>
      <c r="I1258" s="523">
        <f>'[11]Depr Exp'!I1258</f>
        <v>1678558.68</v>
      </c>
      <c r="J1258" s="305">
        <f>'[11]Depr Exp'!J1258</f>
        <v>1.2800000000000001E-2</v>
      </c>
      <c r="K1258" s="373">
        <f>'[11]Depr Exp'!K1258</f>
        <v>1790.4625920000001</v>
      </c>
      <c r="L1258" s="524">
        <f>'[11]Depr Exp'!L1258</f>
        <v>0</v>
      </c>
      <c r="M1258" s="144"/>
      <c r="N1258" s="144"/>
    </row>
    <row r="1259" spans="1:14">
      <c r="A1259" s="144" t="str">
        <f>'[11]Depr Exp'!A1259</f>
        <v>E315 STM Accessory, Encogen</v>
      </c>
      <c r="B1259" s="144" t="str">
        <f>'[11]Depr Exp'!B1259</f>
        <v>E315 STM Accessory, Encogen-6</v>
      </c>
      <c r="C1259" s="144" t="str">
        <f>'[11]Depr Exp'!C1259</f>
        <v>403E</v>
      </c>
      <c r="D1259" s="144"/>
      <c r="E1259" s="282">
        <f>'[11]Depr Exp'!E1259</f>
        <v>43281</v>
      </c>
      <c r="F1259" s="523">
        <f>'[11]Depr Exp'!F1259</f>
        <v>1678558.68</v>
      </c>
      <c r="G1259" s="305">
        <f>'[11]Depr Exp'!G1259</f>
        <v>1.2800000000000001E-2</v>
      </c>
      <c r="H1259" s="524">
        <f>'[11]Depr Exp'!H1259</f>
        <v>1790.46</v>
      </c>
      <c r="I1259" s="523">
        <f>'[11]Depr Exp'!I1259</f>
        <v>1678558.68</v>
      </c>
      <c r="J1259" s="305">
        <f>'[11]Depr Exp'!J1259</f>
        <v>1.2800000000000001E-2</v>
      </c>
      <c r="K1259" s="373">
        <f>'[11]Depr Exp'!K1259</f>
        <v>1790.4625920000001</v>
      </c>
      <c r="L1259" s="524">
        <f>'[11]Depr Exp'!L1259</f>
        <v>0</v>
      </c>
      <c r="M1259" s="144"/>
      <c r="N1259" s="144"/>
    </row>
    <row r="1260" spans="1:14">
      <c r="A1260" s="144" t="str">
        <f>'[11]Depr Exp'!A1260</f>
        <v>E315 STM Accessory, Encogen</v>
      </c>
      <c r="B1260" s="144" t="str">
        <f>'[11]Depr Exp'!B1260</f>
        <v>E315 STM Accessory, Encogen-7</v>
      </c>
      <c r="C1260" s="144" t="str">
        <f>'[11]Depr Exp'!C1260</f>
        <v>403E</v>
      </c>
      <c r="D1260" s="144"/>
      <c r="E1260" s="282">
        <f>'[11]Depr Exp'!E1260</f>
        <v>43312</v>
      </c>
      <c r="F1260" s="523">
        <f>'[11]Depr Exp'!F1260</f>
        <v>1678558.68</v>
      </c>
      <c r="G1260" s="305">
        <f>'[11]Depr Exp'!G1260</f>
        <v>1.2800000000000001E-2</v>
      </c>
      <c r="H1260" s="524">
        <f>'[11]Depr Exp'!H1260</f>
        <v>1790.46</v>
      </c>
      <c r="I1260" s="523">
        <f>'[11]Depr Exp'!I1260</f>
        <v>1678558.68</v>
      </c>
      <c r="J1260" s="305">
        <f>'[11]Depr Exp'!J1260</f>
        <v>1.2800000000000001E-2</v>
      </c>
      <c r="K1260" s="373">
        <f>'[11]Depr Exp'!K1260</f>
        <v>1790.4625920000001</v>
      </c>
      <c r="L1260" s="524">
        <f>'[11]Depr Exp'!L1260</f>
        <v>0</v>
      </c>
      <c r="M1260" s="144"/>
      <c r="N1260" s="144"/>
    </row>
    <row r="1261" spans="1:14">
      <c r="A1261" s="144" t="str">
        <f>'[11]Depr Exp'!A1261</f>
        <v>E315 STM Accessory, Encogen</v>
      </c>
      <c r="B1261" s="144" t="str">
        <f>'[11]Depr Exp'!B1261</f>
        <v>E315 STM Accessory, Encogen-8</v>
      </c>
      <c r="C1261" s="144" t="str">
        <f>'[11]Depr Exp'!C1261</f>
        <v>403E</v>
      </c>
      <c r="D1261" s="144"/>
      <c r="E1261" s="282">
        <f>'[11]Depr Exp'!E1261</f>
        <v>43343</v>
      </c>
      <c r="F1261" s="523">
        <f>'[11]Depr Exp'!F1261</f>
        <v>1678558.68</v>
      </c>
      <c r="G1261" s="305">
        <f>'[11]Depr Exp'!G1261</f>
        <v>1.2800000000000001E-2</v>
      </c>
      <c r="H1261" s="524">
        <f>'[11]Depr Exp'!H1261</f>
        <v>1790.46</v>
      </c>
      <c r="I1261" s="523">
        <f>'[11]Depr Exp'!I1261</f>
        <v>1678558.68</v>
      </c>
      <c r="J1261" s="305">
        <f>'[11]Depr Exp'!J1261</f>
        <v>1.2800000000000001E-2</v>
      </c>
      <c r="K1261" s="373">
        <f>'[11]Depr Exp'!K1261</f>
        <v>1790.4625920000001</v>
      </c>
      <c r="L1261" s="524">
        <f>'[11]Depr Exp'!L1261</f>
        <v>0</v>
      </c>
      <c r="M1261" s="144"/>
      <c r="N1261" s="144"/>
    </row>
    <row r="1262" spans="1:14">
      <c r="A1262" s="144" t="str">
        <f>'[11]Depr Exp'!A1262</f>
        <v>E315 STM Accessory, Encogen</v>
      </c>
      <c r="B1262" s="144" t="str">
        <f>'[11]Depr Exp'!B1262</f>
        <v>E315 STM Accessory, Encogen-9</v>
      </c>
      <c r="C1262" s="144" t="str">
        <f>'[11]Depr Exp'!C1262</f>
        <v>403E</v>
      </c>
      <c r="D1262" s="144"/>
      <c r="E1262" s="282">
        <f>'[11]Depr Exp'!E1262</f>
        <v>43373</v>
      </c>
      <c r="F1262" s="523">
        <f>'[11]Depr Exp'!F1262</f>
        <v>1678558.68</v>
      </c>
      <c r="G1262" s="305">
        <f>'[11]Depr Exp'!G1262</f>
        <v>1.2800000000000001E-2</v>
      </c>
      <c r="H1262" s="524">
        <f>'[11]Depr Exp'!H1262</f>
        <v>1790.46</v>
      </c>
      <c r="I1262" s="523">
        <f>'[11]Depr Exp'!I1262</f>
        <v>1678558.68</v>
      </c>
      <c r="J1262" s="305">
        <f>'[11]Depr Exp'!J1262</f>
        <v>1.2800000000000001E-2</v>
      </c>
      <c r="K1262" s="373">
        <f>'[11]Depr Exp'!K1262</f>
        <v>1790.4625920000001</v>
      </c>
      <c r="L1262" s="524">
        <f>'[11]Depr Exp'!L1262</f>
        <v>0</v>
      </c>
      <c r="M1262" s="144"/>
      <c r="N1262" s="144"/>
    </row>
    <row r="1263" spans="1:14">
      <c r="A1263" s="144" t="str">
        <f>'[11]Depr Exp'!A1263</f>
        <v>E315 STM Accessory, Encogen</v>
      </c>
      <c r="B1263" s="144" t="str">
        <f>'[11]Depr Exp'!B1263</f>
        <v>E315 STM Accessory, Encogen-10</v>
      </c>
      <c r="C1263" s="144" t="str">
        <f>'[11]Depr Exp'!C1263</f>
        <v>403E</v>
      </c>
      <c r="D1263" s="144"/>
      <c r="E1263" s="282">
        <f>'[11]Depr Exp'!E1263</f>
        <v>43404</v>
      </c>
      <c r="F1263" s="523">
        <f>'[11]Depr Exp'!F1263</f>
        <v>1678558.68</v>
      </c>
      <c r="G1263" s="305">
        <f>'[11]Depr Exp'!G1263</f>
        <v>1.2800000000000001E-2</v>
      </c>
      <c r="H1263" s="524">
        <f>'[11]Depr Exp'!H1263</f>
        <v>1790.46</v>
      </c>
      <c r="I1263" s="523">
        <f>'[11]Depr Exp'!I1263</f>
        <v>1678558.68</v>
      </c>
      <c r="J1263" s="305">
        <f>'[11]Depr Exp'!J1263</f>
        <v>1.2800000000000001E-2</v>
      </c>
      <c r="K1263" s="373">
        <f>'[11]Depr Exp'!K1263</f>
        <v>1790.4625920000001</v>
      </c>
      <c r="L1263" s="524">
        <f>'[11]Depr Exp'!L1263</f>
        <v>0</v>
      </c>
      <c r="M1263" s="144"/>
      <c r="N1263" s="144"/>
    </row>
    <row r="1264" spans="1:14">
      <c r="A1264" s="144" t="str">
        <f>'[11]Depr Exp'!A1264</f>
        <v>E315 STM Accessory, Encogen</v>
      </c>
      <c r="B1264" s="144" t="str">
        <f>'[11]Depr Exp'!B1264</f>
        <v>E315 STM Accessory, Encogen-11</v>
      </c>
      <c r="C1264" s="144" t="str">
        <f>'[11]Depr Exp'!C1264</f>
        <v>403E</v>
      </c>
      <c r="D1264" s="144"/>
      <c r="E1264" s="282">
        <f>'[11]Depr Exp'!E1264</f>
        <v>43434</v>
      </c>
      <c r="F1264" s="523">
        <f>'[11]Depr Exp'!F1264</f>
        <v>1678558.68</v>
      </c>
      <c r="G1264" s="305">
        <f>'[11]Depr Exp'!G1264</f>
        <v>1.2800000000000001E-2</v>
      </c>
      <c r="H1264" s="524">
        <f>'[11]Depr Exp'!H1264</f>
        <v>1790.46</v>
      </c>
      <c r="I1264" s="523">
        <f>'[11]Depr Exp'!I1264</f>
        <v>1678558.68</v>
      </c>
      <c r="J1264" s="305">
        <f>'[11]Depr Exp'!J1264</f>
        <v>1.2800000000000001E-2</v>
      </c>
      <c r="K1264" s="373">
        <f>'[11]Depr Exp'!K1264</f>
        <v>1790.4625920000001</v>
      </c>
      <c r="L1264" s="524">
        <f>'[11]Depr Exp'!L1264</f>
        <v>0</v>
      </c>
      <c r="M1264" s="144"/>
      <c r="N1264" s="144"/>
    </row>
    <row r="1265" spans="1:14">
      <c r="A1265" s="144" t="str">
        <f>'[11]Depr Exp'!A1265</f>
        <v>E315 STM Accessory, Encogen</v>
      </c>
      <c r="B1265" s="144" t="str">
        <f>'[11]Depr Exp'!B1265</f>
        <v>E315 STM Accessory, Encogen-12</v>
      </c>
      <c r="C1265" s="144" t="str">
        <f>'[11]Depr Exp'!C1265</f>
        <v>403E</v>
      </c>
      <c r="D1265" s="144"/>
      <c r="E1265" s="282">
        <f>'[11]Depr Exp'!E1265</f>
        <v>43465</v>
      </c>
      <c r="F1265" s="523">
        <f>'[11]Depr Exp'!F1265</f>
        <v>1678558.68</v>
      </c>
      <c r="G1265" s="305">
        <f>'[11]Depr Exp'!G1265</f>
        <v>1.2800000000000001E-2</v>
      </c>
      <c r="H1265" s="524">
        <f>'[11]Depr Exp'!H1265</f>
        <v>1790.46</v>
      </c>
      <c r="I1265" s="523">
        <f>'[11]Depr Exp'!I1265</f>
        <v>1678558.68</v>
      </c>
      <c r="J1265" s="305">
        <f>'[11]Depr Exp'!J1265</f>
        <v>1.2800000000000001E-2</v>
      </c>
      <c r="K1265" s="373">
        <f>'[11]Depr Exp'!K1265</f>
        <v>1790.4625920000001</v>
      </c>
      <c r="L1265" s="524">
        <f>'[11]Depr Exp'!L1265</f>
        <v>0</v>
      </c>
      <c r="M1265" s="144"/>
      <c r="N1265" s="144"/>
    </row>
    <row r="1266" spans="1:14" ht="15.75" thickBot="1">
      <c r="A1266" s="159" t="str">
        <f>'[11]Depr Exp'!A1266</f>
        <v>E315 STM Accessory, Encogen Total</v>
      </c>
      <c r="B1266" s="144">
        <f>'[11]Depr Exp'!B1266</f>
        <v>0</v>
      </c>
      <c r="C1266" s="502" t="str">
        <f>'[11]Depr Exp'!C1266</f>
        <v>ESTM</v>
      </c>
      <c r="D1266" s="144"/>
      <c r="E1266" s="281" t="str">
        <f>'[11]Depr Exp'!E1266</f>
        <v>Total</v>
      </c>
      <c r="F1266" s="141">
        <f>'[11]Depr Exp'!F1266</f>
        <v>0</v>
      </c>
      <c r="G1266" s="252">
        <f>'[11]Depr Exp'!G1266</f>
        <v>0</v>
      </c>
      <c r="H1266" s="522">
        <f>'[11]Depr Exp'!H1266</f>
        <v>21485.519999999993</v>
      </c>
      <c r="I1266" s="141">
        <f>'[11]Depr Exp'!I1266</f>
        <v>0</v>
      </c>
      <c r="J1266" s="252">
        <f>'[11]Depr Exp'!J1266</f>
        <v>0</v>
      </c>
      <c r="K1266" s="522">
        <f>'[11]Depr Exp'!K1266</f>
        <v>21485.551104000002</v>
      </c>
      <c r="L1266" s="522">
        <f>'[11]Depr Exp'!L1266</f>
        <v>0.03</v>
      </c>
      <c r="M1266" s="144"/>
      <c r="N1266" s="144"/>
    </row>
    <row r="1267" spans="1:14" ht="13.5" thickTop="1">
      <c r="A1267" s="144" t="str">
        <f>'[11]Depr Exp'!A1267</f>
        <v>E315 STM Accessory, Ferndale</v>
      </c>
      <c r="B1267" s="144" t="str">
        <f>'[11]Depr Exp'!B1267</f>
        <v>E315 STM Accessory, Ferndale-1</v>
      </c>
      <c r="C1267" s="144" t="str">
        <f>'[11]Depr Exp'!C1267</f>
        <v>403E</v>
      </c>
      <c r="D1267" s="144"/>
      <c r="E1267" s="282">
        <f>'[11]Depr Exp'!E1267</f>
        <v>43131</v>
      </c>
      <c r="F1267" s="523">
        <f>'[11]Depr Exp'!F1267</f>
        <v>1412094.5</v>
      </c>
      <c r="G1267" s="305">
        <f>'[11]Depr Exp'!G1267</f>
        <v>1.84E-2</v>
      </c>
      <c r="H1267" s="524">
        <f>'[11]Depr Exp'!H1267</f>
        <v>2165.21</v>
      </c>
      <c r="I1267" s="523">
        <f>'[11]Depr Exp'!I1267</f>
        <v>1412094.5</v>
      </c>
      <c r="J1267" s="305">
        <f>'[11]Depr Exp'!J1267</f>
        <v>1.84E-2</v>
      </c>
      <c r="K1267" s="373">
        <f>'[11]Depr Exp'!K1267</f>
        <v>2165.2115666666664</v>
      </c>
      <c r="L1267" s="524">
        <f>'[11]Depr Exp'!L1267</f>
        <v>0</v>
      </c>
      <c r="M1267" s="144"/>
      <c r="N1267" s="144"/>
    </row>
    <row r="1268" spans="1:14">
      <c r="A1268" s="144" t="str">
        <f>'[11]Depr Exp'!A1268</f>
        <v>E315 STM Accessory, Ferndale</v>
      </c>
      <c r="B1268" s="144" t="str">
        <f>'[11]Depr Exp'!B1268</f>
        <v>E315 STM Accessory, Ferndale-2</v>
      </c>
      <c r="C1268" s="144" t="str">
        <f>'[11]Depr Exp'!C1268</f>
        <v>403E</v>
      </c>
      <c r="D1268" s="144"/>
      <c r="E1268" s="282">
        <f>'[11]Depr Exp'!E1268</f>
        <v>43159</v>
      </c>
      <c r="F1268" s="523">
        <f>'[11]Depr Exp'!F1268</f>
        <v>1412094.5</v>
      </c>
      <c r="G1268" s="305">
        <f>'[11]Depr Exp'!G1268</f>
        <v>1.84E-2</v>
      </c>
      <c r="H1268" s="524">
        <f>'[11]Depr Exp'!H1268</f>
        <v>2165.21</v>
      </c>
      <c r="I1268" s="523">
        <f>'[11]Depr Exp'!I1268</f>
        <v>1412094.5</v>
      </c>
      <c r="J1268" s="305">
        <f>'[11]Depr Exp'!J1268</f>
        <v>1.84E-2</v>
      </c>
      <c r="K1268" s="373">
        <f>'[11]Depr Exp'!K1268</f>
        <v>2165.2115666666664</v>
      </c>
      <c r="L1268" s="524">
        <f>'[11]Depr Exp'!L1268</f>
        <v>0</v>
      </c>
      <c r="M1268" s="144"/>
      <c r="N1268" s="144"/>
    </row>
    <row r="1269" spans="1:14">
      <c r="A1269" s="144" t="str">
        <f>'[11]Depr Exp'!A1269</f>
        <v>E315 STM Accessory, Ferndale</v>
      </c>
      <c r="B1269" s="144" t="str">
        <f>'[11]Depr Exp'!B1269</f>
        <v>E315 STM Accessory, Ferndale-3</v>
      </c>
      <c r="C1269" s="144" t="str">
        <f>'[11]Depr Exp'!C1269</f>
        <v>403E</v>
      </c>
      <c r="D1269" s="144"/>
      <c r="E1269" s="282">
        <f>'[11]Depr Exp'!E1269</f>
        <v>43190</v>
      </c>
      <c r="F1269" s="523">
        <f>'[11]Depr Exp'!F1269</f>
        <v>1412094.5</v>
      </c>
      <c r="G1269" s="305">
        <f>'[11]Depr Exp'!G1269</f>
        <v>1.84E-2</v>
      </c>
      <c r="H1269" s="524">
        <f>'[11]Depr Exp'!H1269</f>
        <v>2165.21</v>
      </c>
      <c r="I1269" s="523">
        <f>'[11]Depr Exp'!I1269</f>
        <v>1412094.5</v>
      </c>
      <c r="J1269" s="305">
        <f>'[11]Depr Exp'!J1269</f>
        <v>1.84E-2</v>
      </c>
      <c r="K1269" s="373">
        <f>'[11]Depr Exp'!K1269</f>
        <v>2165.2115666666664</v>
      </c>
      <c r="L1269" s="524">
        <f>'[11]Depr Exp'!L1269</f>
        <v>0</v>
      </c>
      <c r="M1269" s="144"/>
      <c r="N1269" s="144"/>
    </row>
    <row r="1270" spans="1:14">
      <c r="A1270" s="144" t="str">
        <f>'[11]Depr Exp'!A1270</f>
        <v>E315 STM Accessory, Ferndale</v>
      </c>
      <c r="B1270" s="144" t="str">
        <f>'[11]Depr Exp'!B1270</f>
        <v>E315 STM Accessory, Ferndale-4</v>
      </c>
      <c r="C1270" s="144" t="str">
        <f>'[11]Depr Exp'!C1270</f>
        <v>403E</v>
      </c>
      <c r="D1270" s="144"/>
      <c r="E1270" s="282">
        <f>'[11]Depr Exp'!E1270</f>
        <v>43220</v>
      </c>
      <c r="F1270" s="523">
        <f>'[11]Depr Exp'!F1270</f>
        <v>1412094.5</v>
      </c>
      <c r="G1270" s="305">
        <f>'[11]Depr Exp'!G1270</f>
        <v>1.84E-2</v>
      </c>
      <c r="H1270" s="524">
        <f>'[11]Depr Exp'!H1270</f>
        <v>2165.21</v>
      </c>
      <c r="I1270" s="523">
        <f>'[11]Depr Exp'!I1270</f>
        <v>1412094.5</v>
      </c>
      <c r="J1270" s="305">
        <f>'[11]Depr Exp'!J1270</f>
        <v>1.84E-2</v>
      </c>
      <c r="K1270" s="373">
        <f>'[11]Depr Exp'!K1270</f>
        <v>2165.2115666666664</v>
      </c>
      <c r="L1270" s="524">
        <f>'[11]Depr Exp'!L1270</f>
        <v>0</v>
      </c>
      <c r="M1270" s="144"/>
      <c r="N1270" s="144"/>
    </row>
    <row r="1271" spans="1:14">
      <c r="A1271" s="144" t="str">
        <f>'[11]Depr Exp'!A1271</f>
        <v>E315 STM Accessory, Ferndale</v>
      </c>
      <c r="B1271" s="144" t="str">
        <f>'[11]Depr Exp'!B1271</f>
        <v>E315 STM Accessory, Ferndale-5</v>
      </c>
      <c r="C1271" s="144" t="str">
        <f>'[11]Depr Exp'!C1271</f>
        <v>403E</v>
      </c>
      <c r="D1271" s="144"/>
      <c r="E1271" s="282">
        <f>'[11]Depr Exp'!E1271</f>
        <v>43251</v>
      </c>
      <c r="F1271" s="523">
        <f>'[11]Depr Exp'!F1271</f>
        <v>1412094.5</v>
      </c>
      <c r="G1271" s="305">
        <f>'[11]Depr Exp'!G1271</f>
        <v>1.84E-2</v>
      </c>
      <c r="H1271" s="524">
        <f>'[11]Depr Exp'!H1271</f>
        <v>2165.21</v>
      </c>
      <c r="I1271" s="523">
        <f>'[11]Depr Exp'!I1271</f>
        <v>1412094.5</v>
      </c>
      <c r="J1271" s="305">
        <f>'[11]Depr Exp'!J1271</f>
        <v>1.84E-2</v>
      </c>
      <c r="K1271" s="373">
        <f>'[11]Depr Exp'!K1271</f>
        <v>2165.2115666666664</v>
      </c>
      <c r="L1271" s="524">
        <f>'[11]Depr Exp'!L1271</f>
        <v>0</v>
      </c>
      <c r="M1271" s="144"/>
      <c r="N1271" s="144"/>
    </row>
    <row r="1272" spans="1:14">
      <c r="A1272" s="144" t="str">
        <f>'[11]Depr Exp'!A1272</f>
        <v>E315 STM Accessory, Ferndale</v>
      </c>
      <c r="B1272" s="144" t="str">
        <f>'[11]Depr Exp'!B1272</f>
        <v>E315 STM Accessory, Ferndale-6</v>
      </c>
      <c r="C1272" s="144" t="str">
        <f>'[11]Depr Exp'!C1272</f>
        <v>403E</v>
      </c>
      <c r="D1272" s="144"/>
      <c r="E1272" s="282">
        <f>'[11]Depr Exp'!E1272</f>
        <v>43281</v>
      </c>
      <c r="F1272" s="523">
        <f>'[11]Depr Exp'!F1272</f>
        <v>1412094.5</v>
      </c>
      <c r="G1272" s="305">
        <f>'[11]Depr Exp'!G1272</f>
        <v>1.84E-2</v>
      </c>
      <c r="H1272" s="524">
        <f>'[11]Depr Exp'!H1272</f>
        <v>2165.21</v>
      </c>
      <c r="I1272" s="523">
        <f>'[11]Depr Exp'!I1272</f>
        <v>1412094.5</v>
      </c>
      <c r="J1272" s="305">
        <f>'[11]Depr Exp'!J1272</f>
        <v>1.84E-2</v>
      </c>
      <c r="K1272" s="373">
        <f>'[11]Depr Exp'!K1272</f>
        <v>2165.2115666666664</v>
      </c>
      <c r="L1272" s="524">
        <f>'[11]Depr Exp'!L1272</f>
        <v>0</v>
      </c>
      <c r="M1272" s="144"/>
      <c r="N1272" s="144"/>
    </row>
    <row r="1273" spans="1:14">
      <c r="A1273" s="144" t="str">
        <f>'[11]Depr Exp'!A1273</f>
        <v>E315 STM Accessory, Ferndale</v>
      </c>
      <c r="B1273" s="144" t="str">
        <f>'[11]Depr Exp'!B1273</f>
        <v>E315 STM Accessory, Ferndale-7</v>
      </c>
      <c r="C1273" s="144" t="str">
        <f>'[11]Depr Exp'!C1273</f>
        <v>403E</v>
      </c>
      <c r="D1273" s="144"/>
      <c r="E1273" s="282">
        <f>'[11]Depr Exp'!E1273</f>
        <v>43312</v>
      </c>
      <c r="F1273" s="523">
        <f>'[11]Depr Exp'!F1273</f>
        <v>1412094.5</v>
      </c>
      <c r="G1273" s="305">
        <f>'[11]Depr Exp'!G1273</f>
        <v>1.84E-2</v>
      </c>
      <c r="H1273" s="524">
        <f>'[11]Depr Exp'!H1273</f>
        <v>2165.21</v>
      </c>
      <c r="I1273" s="523">
        <f>'[11]Depr Exp'!I1273</f>
        <v>1412094.5</v>
      </c>
      <c r="J1273" s="305">
        <f>'[11]Depr Exp'!J1273</f>
        <v>1.84E-2</v>
      </c>
      <c r="K1273" s="373">
        <f>'[11]Depr Exp'!K1273</f>
        <v>2165.2115666666664</v>
      </c>
      <c r="L1273" s="524">
        <f>'[11]Depr Exp'!L1273</f>
        <v>0</v>
      </c>
      <c r="M1273" s="144"/>
      <c r="N1273" s="144"/>
    </row>
    <row r="1274" spans="1:14">
      <c r="A1274" s="144" t="str">
        <f>'[11]Depr Exp'!A1274</f>
        <v>E315 STM Accessory, Ferndale</v>
      </c>
      <c r="B1274" s="144" t="str">
        <f>'[11]Depr Exp'!B1274</f>
        <v>E315 STM Accessory, Ferndale-8</v>
      </c>
      <c r="C1274" s="144" t="str">
        <f>'[11]Depr Exp'!C1274</f>
        <v>403E</v>
      </c>
      <c r="D1274" s="144"/>
      <c r="E1274" s="282">
        <f>'[11]Depr Exp'!E1274</f>
        <v>43343</v>
      </c>
      <c r="F1274" s="523">
        <f>'[11]Depr Exp'!F1274</f>
        <v>1412094.5</v>
      </c>
      <c r="G1274" s="305">
        <f>'[11]Depr Exp'!G1274</f>
        <v>1.84E-2</v>
      </c>
      <c r="H1274" s="524">
        <f>'[11]Depr Exp'!H1274</f>
        <v>2165.21</v>
      </c>
      <c r="I1274" s="523">
        <f>'[11]Depr Exp'!I1274</f>
        <v>1412094.5</v>
      </c>
      <c r="J1274" s="305">
        <f>'[11]Depr Exp'!J1274</f>
        <v>1.84E-2</v>
      </c>
      <c r="K1274" s="373">
        <f>'[11]Depr Exp'!K1274</f>
        <v>2165.2115666666664</v>
      </c>
      <c r="L1274" s="524">
        <f>'[11]Depr Exp'!L1274</f>
        <v>0</v>
      </c>
      <c r="M1274" s="144"/>
      <c r="N1274" s="144"/>
    </row>
    <row r="1275" spans="1:14">
      <c r="A1275" s="144" t="str">
        <f>'[11]Depr Exp'!A1275</f>
        <v>E315 STM Accessory, Ferndale</v>
      </c>
      <c r="B1275" s="144" t="str">
        <f>'[11]Depr Exp'!B1275</f>
        <v>E315 STM Accessory, Ferndale-9</v>
      </c>
      <c r="C1275" s="144" t="str">
        <f>'[11]Depr Exp'!C1275</f>
        <v>403E</v>
      </c>
      <c r="D1275" s="144"/>
      <c r="E1275" s="282">
        <f>'[11]Depr Exp'!E1275</f>
        <v>43373</v>
      </c>
      <c r="F1275" s="523">
        <f>'[11]Depr Exp'!F1275</f>
        <v>1412094.5</v>
      </c>
      <c r="G1275" s="305">
        <f>'[11]Depr Exp'!G1275</f>
        <v>1.84E-2</v>
      </c>
      <c r="H1275" s="524">
        <f>'[11]Depr Exp'!H1275</f>
        <v>2165.21</v>
      </c>
      <c r="I1275" s="523">
        <f>'[11]Depr Exp'!I1275</f>
        <v>1412094.5</v>
      </c>
      <c r="J1275" s="305">
        <f>'[11]Depr Exp'!J1275</f>
        <v>1.84E-2</v>
      </c>
      <c r="K1275" s="373">
        <f>'[11]Depr Exp'!K1275</f>
        <v>2165.2115666666664</v>
      </c>
      <c r="L1275" s="524">
        <f>'[11]Depr Exp'!L1275</f>
        <v>0</v>
      </c>
      <c r="M1275" s="144"/>
      <c r="N1275" s="144"/>
    </row>
    <row r="1276" spans="1:14">
      <c r="A1276" s="144" t="str">
        <f>'[11]Depr Exp'!A1276</f>
        <v>E315 STM Accessory, Ferndale</v>
      </c>
      <c r="B1276" s="144" t="str">
        <f>'[11]Depr Exp'!B1276</f>
        <v>E315 STM Accessory, Ferndale-10</v>
      </c>
      <c r="C1276" s="144" t="str">
        <f>'[11]Depr Exp'!C1276</f>
        <v>403E</v>
      </c>
      <c r="D1276" s="144"/>
      <c r="E1276" s="282">
        <f>'[11]Depr Exp'!E1276</f>
        <v>43404</v>
      </c>
      <c r="F1276" s="523">
        <f>'[11]Depr Exp'!F1276</f>
        <v>1412094.5</v>
      </c>
      <c r="G1276" s="305">
        <f>'[11]Depr Exp'!G1276</f>
        <v>1.84E-2</v>
      </c>
      <c r="H1276" s="524">
        <f>'[11]Depr Exp'!H1276</f>
        <v>2165.21</v>
      </c>
      <c r="I1276" s="523">
        <f>'[11]Depr Exp'!I1276</f>
        <v>1412094.5</v>
      </c>
      <c r="J1276" s="305">
        <f>'[11]Depr Exp'!J1276</f>
        <v>1.84E-2</v>
      </c>
      <c r="K1276" s="373">
        <f>'[11]Depr Exp'!K1276</f>
        <v>2165.2115666666664</v>
      </c>
      <c r="L1276" s="524">
        <f>'[11]Depr Exp'!L1276</f>
        <v>0</v>
      </c>
      <c r="M1276" s="144"/>
      <c r="N1276" s="144"/>
    </row>
    <row r="1277" spans="1:14">
      <c r="A1277" s="144" t="str">
        <f>'[11]Depr Exp'!A1277</f>
        <v>E315 STM Accessory, Ferndale</v>
      </c>
      <c r="B1277" s="144" t="str">
        <f>'[11]Depr Exp'!B1277</f>
        <v>E315 STM Accessory, Ferndale-11</v>
      </c>
      <c r="C1277" s="144" t="str">
        <f>'[11]Depr Exp'!C1277</f>
        <v>403E</v>
      </c>
      <c r="D1277" s="144"/>
      <c r="E1277" s="282">
        <f>'[11]Depr Exp'!E1277</f>
        <v>43434</v>
      </c>
      <c r="F1277" s="523">
        <f>'[11]Depr Exp'!F1277</f>
        <v>1412094.5</v>
      </c>
      <c r="G1277" s="305">
        <f>'[11]Depr Exp'!G1277</f>
        <v>1.84E-2</v>
      </c>
      <c r="H1277" s="524">
        <f>'[11]Depr Exp'!H1277</f>
        <v>2165.21</v>
      </c>
      <c r="I1277" s="523">
        <f>'[11]Depr Exp'!I1277</f>
        <v>1412094.5</v>
      </c>
      <c r="J1277" s="305">
        <f>'[11]Depr Exp'!J1277</f>
        <v>1.84E-2</v>
      </c>
      <c r="K1277" s="373">
        <f>'[11]Depr Exp'!K1277</f>
        <v>2165.2115666666664</v>
      </c>
      <c r="L1277" s="524">
        <f>'[11]Depr Exp'!L1277</f>
        <v>0</v>
      </c>
      <c r="M1277" s="144"/>
      <c r="N1277" s="144"/>
    </row>
    <row r="1278" spans="1:14">
      <c r="A1278" s="144" t="str">
        <f>'[11]Depr Exp'!A1278</f>
        <v>E315 STM Accessory, Ferndale</v>
      </c>
      <c r="B1278" s="144" t="str">
        <f>'[11]Depr Exp'!B1278</f>
        <v>E315 STM Accessory, Ferndale-12</v>
      </c>
      <c r="C1278" s="144" t="str">
        <f>'[11]Depr Exp'!C1278</f>
        <v>403E</v>
      </c>
      <c r="D1278" s="144"/>
      <c r="E1278" s="282">
        <f>'[11]Depr Exp'!E1278</f>
        <v>43465</v>
      </c>
      <c r="F1278" s="523">
        <f>'[11]Depr Exp'!F1278</f>
        <v>1412094.5</v>
      </c>
      <c r="G1278" s="305">
        <f>'[11]Depr Exp'!G1278</f>
        <v>1.84E-2</v>
      </c>
      <c r="H1278" s="524">
        <f>'[11]Depr Exp'!H1278</f>
        <v>2165.21</v>
      </c>
      <c r="I1278" s="523">
        <f>'[11]Depr Exp'!I1278</f>
        <v>1412094.5</v>
      </c>
      <c r="J1278" s="305">
        <f>'[11]Depr Exp'!J1278</f>
        <v>1.84E-2</v>
      </c>
      <c r="K1278" s="373">
        <f>'[11]Depr Exp'!K1278</f>
        <v>2165.2115666666664</v>
      </c>
      <c r="L1278" s="524">
        <f>'[11]Depr Exp'!L1278</f>
        <v>0</v>
      </c>
      <c r="M1278" s="144"/>
      <c r="N1278" s="144"/>
    </row>
    <row r="1279" spans="1:14" ht="15.75" thickBot="1">
      <c r="A1279" s="159" t="str">
        <f>'[11]Depr Exp'!A1279</f>
        <v>E315 STM Accessory, Ferndale Total</v>
      </c>
      <c r="B1279" s="144">
        <f>'[11]Depr Exp'!B1279</f>
        <v>0</v>
      </c>
      <c r="C1279" s="502" t="str">
        <f>'[11]Depr Exp'!C1279</f>
        <v>ESTM</v>
      </c>
      <c r="D1279" s="144"/>
      <c r="E1279" s="281" t="str">
        <f>'[11]Depr Exp'!E1279</f>
        <v>Total</v>
      </c>
      <c r="F1279" s="141">
        <f>'[11]Depr Exp'!F1279</f>
        <v>0</v>
      </c>
      <c r="G1279" s="252">
        <f>'[11]Depr Exp'!G1279</f>
        <v>0</v>
      </c>
      <c r="H1279" s="522">
        <f>'[11]Depr Exp'!H1279</f>
        <v>25982.519999999993</v>
      </c>
      <c r="I1279" s="141">
        <f>'[11]Depr Exp'!I1279</f>
        <v>0</v>
      </c>
      <c r="J1279" s="252">
        <f>'[11]Depr Exp'!J1279</f>
        <v>0</v>
      </c>
      <c r="K1279" s="522">
        <f>'[11]Depr Exp'!K1279</f>
        <v>25982.538799999991</v>
      </c>
      <c r="L1279" s="522">
        <f>'[11]Depr Exp'!L1279</f>
        <v>0.02</v>
      </c>
      <c r="M1279" s="144"/>
      <c r="N1279" s="144"/>
    </row>
    <row r="1280" spans="1:14" ht="13.5" thickTop="1">
      <c r="A1280" s="144" t="str">
        <f>'[11]Depr Exp'!A1280</f>
        <v>E315 STM Accessory, Fred 1/APC</v>
      </c>
      <c r="B1280" s="144" t="str">
        <f>'[11]Depr Exp'!B1280</f>
        <v>E315 STM Accessory, Fred 1/APC-1</v>
      </c>
      <c r="C1280" s="144" t="str">
        <f>'[11]Depr Exp'!C1280</f>
        <v>403E</v>
      </c>
      <c r="D1280" s="144"/>
      <c r="E1280" s="282">
        <f>'[11]Depr Exp'!E1280</f>
        <v>43131</v>
      </c>
      <c r="F1280" s="523">
        <f>'[11]Depr Exp'!F1280</f>
        <v>962486.71</v>
      </c>
      <c r="G1280" s="305">
        <f>'[11]Depr Exp'!G1280</f>
        <v>2.53E-2</v>
      </c>
      <c r="H1280" s="524">
        <f>'[11]Depr Exp'!H1280</f>
        <v>2029.24</v>
      </c>
      <c r="I1280" s="523">
        <f>'[11]Depr Exp'!I1280</f>
        <v>962486.71</v>
      </c>
      <c r="J1280" s="305">
        <f>'[11]Depr Exp'!J1280</f>
        <v>2.53E-2</v>
      </c>
      <c r="K1280" s="373">
        <f>'[11]Depr Exp'!K1280</f>
        <v>2029.2428135833331</v>
      </c>
      <c r="L1280" s="524">
        <f>'[11]Depr Exp'!L1280</f>
        <v>0</v>
      </c>
      <c r="M1280" s="144"/>
      <c r="N1280" s="144"/>
    </row>
    <row r="1281" spans="1:14">
      <c r="A1281" s="144" t="str">
        <f>'[11]Depr Exp'!A1281</f>
        <v>E315 STM Accessory, Fred 1/APC</v>
      </c>
      <c r="B1281" s="144" t="str">
        <f>'[11]Depr Exp'!B1281</f>
        <v>E315 STM Accessory, Fred 1/APC-2</v>
      </c>
      <c r="C1281" s="144" t="str">
        <f>'[11]Depr Exp'!C1281</f>
        <v>403E</v>
      </c>
      <c r="D1281" s="144"/>
      <c r="E1281" s="282">
        <f>'[11]Depr Exp'!E1281</f>
        <v>43159</v>
      </c>
      <c r="F1281" s="523">
        <f>'[11]Depr Exp'!F1281</f>
        <v>962486.71</v>
      </c>
      <c r="G1281" s="305">
        <f>'[11]Depr Exp'!G1281</f>
        <v>2.53E-2</v>
      </c>
      <c r="H1281" s="524">
        <f>'[11]Depr Exp'!H1281</f>
        <v>2029.24</v>
      </c>
      <c r="I1281" s="523">
        <f>'[11]Depr Exp'!I1281</f>
        <v>962486.71</v>
      </c>
      <c r="J1281" s="305">
        <f>'[11]Depr Exp'!J1281</f>
        <v>2.53E-2</v>
      </c>
      <c r="K1281" s="373">
        <f>'[11]Depr Exp'!K1281</f>
        <v>2029.2428135833331</v>
      </c>
      <c r="L1281" s="524">
        <f>'[11]Depr Exp'!L1281</f>
        <v>0</v>
      </c>
      <c r="M1281" s="144"/>
      <c r="N1281" s="144"/>
    </row>
    <row r="1282" spans="1:14">
      <c r="A1282" s="144" t="str">
        <f>'[11]Depr Exp'!A1282</f>
        <v>E315 STM Accessory, Fred 1/APC</v>
      </c>
      <c r="B1282" s="144" t="str">
        <f>'[11]Depr Exp'!B1282</f>
        <v>E315 STM Accessory, Fred 1/APC-3</v>
      </c>
      <c r="C1282" s="144" t="str">
        <f>'[11]Depr Exp'!C1282</f>
        <v>403E</v>
      </c>
      <c r="D1282" s="144"/>
      <c r="E1282" s="282">
        <f>'[11]Depr Exp'!E1282</f>
        <v>43190</v>
      </c>
      <c r="F1282" s="523">
        <f>'[11]Depr Exp'!F1282</f>
        <v>962486.71</v>
      </c>
      <c r="G1282" s="305">
        <f>'[11]Depr Exp'!G1282</f>
        <v>2.53E-2</v>
      </c>
      <c r="H1282" s="524">
        <f>'[11]Depr Exp'!H1282</f>
        <v>2029.24</v>
      </c>
      <c r="I1282" s="523">
        <f>'[11]Depr Exp'!I1282</f>
        <v>962486.71</v>
      </c>
      <c r="J1282" s="305">
        <f>'[11]Depr Exp'!J1282</f>
        <v>2.53E-2</v>
      </c>
      <c r="K1282" s="373">
        <f>'[11]Depr Exp'!K1282</f>
        <v>2029.2428135833331</v>
      </c>
      <c r="L1282" s="524">
        <f>'[11]Depr Exp'!L1282</f>
        <v>0</v>
      </c>
      <c r="M1282" s="144"/>
      <c r="N1282" s="144"/>
    </row>
    <row r="1283" spans="1:14">
      <c r="A1283" s="144" t="str">
        <f>'[11]Depr Exp'!A1283</f>
        <v>E315 STM Accessory, Fred 1/APC</v>
      </c>
      <c r="B1283" s="144" t="str">
        <f>'[11]Depr Exp'!B1283</f>
        <v>E315 STM Accessory, Fred 1/APC-4</v>
      </c>
      <c r="C1283" s="144" t="str">
        <f>'[11]Depr Exp'!C1283</f>
        <v>403E</v>
      </c>
      <c r="D1283" s="144"/>
      <c r="E1283" s="282">
        <f>'[11]Depr Exp'!E1283</f>
        <v>43220</v>
      </c>
      <c r="F1283" s="523">
        <f>'[11]Depr Exp'!F1283</f>
        <v>962486.71</v>
      </c>
      <c r="G1283" s="305">
        <f>'[11]Depr Exp'!G1283</f>
        <v>2.53E-2</v>
      </c>
      <c r="H1283" s="524">
        <f>'[11]Depr Exp'!H1283</f>
        <v>2029.24</v>
      </c>
      <c r="I1283" s="523">
        <f>'[11]Depr Exp'!I1283</f>
        <v>962486.71</v>
      </c>
      <c r="J1283" s="305">
        <f>'[11]Depr Exp'!J1283</f>
        <v>2.53E-2</v>
      </c>
      <c r="K1283" s="373">
        <f>'[11]Depr Exp'!K1283</f>
        <v>2029.2428135833331</v>
      </c>
      <c r="L1283" s="524">
        <f>'[11]Depr Exp'!L1283</f>
        <v>0</v>
      </c>
      <c r="M1283" s="144"/>
      <c r="N1283" s="144"/>
    </row>
    <row r="1284" spans="1:14">
      <c r="A1284" s="144" t="str">
        <f>'[11]Depr Exp'!A1284</f>
        <v>E315 STM Accessory, Fred 1/APC</v>
      </c>
      <c r="B1284" s="144" t="str">
        <f>'[11]Depr Exp'!B1284</f>
        <v>E315 STM Accessory, Fred 1/APC-5</v>
      </c>
      <c r="C1284" s="144" t="str">
        <f>'[11]Depr Exp'!C1284</f>
        <v>403E</v>
      </c>
      <c r="D1284" s="144"/>
      <c r="E1284" s="282">
        <f>'[11]Depr Exp'!E1284</f>
        <v>43251</v>
      </c>
      <c r="F1284" s="523">
        <f>'[11]Depr Exp'!F1284</f>
        <v>962486.71</v>
      </c>
      <c r="G1284" s="305">
        <f>'[11]Depr Exp'!G1284</f>
        <v>2.53E-2</v>
      </c>
      <c r="H1284" s="524">
        <f>'[11]Depr Exp'!H1284</f>
        <v>2029.24</v>
      </c>
      <c r="I1284" s="523">
        <f>'[11]Depr Exp'!I1284</f>
        <v>962486.71</v>
      </c>
      <c r="J1284" s="305">
        <f>'[11]Depr Exp'!J1284</f>
        <v>2.53E-2</v>
      </c>
      <c r="K1284" s="373">
        <f>'[11]Depr Exp'!K1284</f>
        <v>2029.2428135833331</v>
      </c>
      <c r="L1284" s="524">
        <f>'[11]Depr Exp'!L1284</f>
        <v>0</v>
      </c>
      <c r="M1284" s="144"/>
      <c r="N1284" s="144"/>
    </row>
    <row r="1285" spans="1:14">
      <c r="A1285" s="144" t="str">
        <f>'[11]Depr Exp'!A1285</f>
        <v>E315 STM Accessory, Fred 1/APC</v>
      </c>
      <c r="B1285" s="144" t="str">
        <f>'[11]Depr Exp'!B1285</f>
        <v>E315 STM Accessory, Fred 1/APC-6</v>
      </c>
      <c r="C1285" s="144" t="str">
        <f>'[11]Depr Exp'!C1285</f>
        <v>403E</v>
      </c>
      <c r="D1285" s="144"/>
      <c r="E1285" s="282">
        <f>'[11]Depr Exp'!E1285</f>
        <v>43281</v>
      </c>
      <c r="F1285" s="523">
        <f>'[11]Depr Exp'!F1285</f>
        <v>962486.71</v>
      </c>
      <c r="G1285" s="305">
        <f>'[11]Depr Exp'!G1285</f>
        <v>2.53E-2</v>
      </c>
      <c r="H1285" s="524">
        <f>'[11]Depr Exp'!H1285</f>
        <v>2029.24</v>
      </c>
      <c r="I1285" s="523">
        <f>'[11]Depr Exp'!I1285</f>
        <v>962486.71</v>
      </c>
      <c r="J1285" s="305">
        <f>'[11]Depr Exp'!J1285</f>
        <v>2.53E-2</v>
      </c>
      <c r="K1285" s="373">
        <f>'[11]Depr Exp'!K1285</f>
        <v>2029.2428135833331</v>
      </c>
      <c r="L1285" s="524">
        <f>'[11]Depr Exp'!L1285</f>
        <v>0</v>
      </c>
      <c r="M1285" s="144"/>
      <c r="N1285" s="144"/>
    </row>
    <row r="1286" spans="1:14">
      <c r="A1286" s="144" t="str">
        <f>'[11]Depr Exp'!A1286</f>
        <v>E315 STM Accessory, Fred 1/APC</v>
      </c>
      <c r="B1286" s="144" t="str">
        <f>'[11]Depr Exp'!B1286</f>
        <v>E315 STM Accessory, Fred 1/APC-7</v>
      </c>
      <c r="C1286" s="144" t="str">
        <f>'[11]Depr Exp'!C1286</f>
        <v>403E</v>
      </c>
      <c r="D1286" s="144"/>
      <c r="E1286" s="282">
        <f>'[11]Depr Exp'!E1286</f>
        <v>43312</v>
      </c>
      <c r="F1286" s="523">
        <f>'[11]Depr Exp'!F1286</f>
        <v>962486.71</v>
      </c>
      <c r="G1286" s="305">
        <f>'[11]Depr Exp'!G1286</f>
        <v>2.53E-2</v>
      </c>
      <c r="H1286" s="524">
        <f>'[11]Depr Exp'!H1286</f>
        <v>2029.24</v>
      </c>
      <c r="I1286" s="523">
        <f>'[11]Depr Exp'!I1286</f>
        <v>962486.71</v>
      </c>
      <c r="J1286" s="305">
        <f>'[11]Depr Exp'!J1286</f>
        <v>2.53E-2</v>
      </c>
      <c r="K1286" s="373">
        <f>'[11]Depr Exp'!K1286</f>
        <v>2029.2428135833331</v>
      </c>
      <c r="L1286" s="524">
        <f>'[11]Depr Exp'!L1286</f>
        <v>0</v>
      </c>
      <c r="M1286" s="144"/>
      <c r="N1286" s="144"/>
    </row>
    <row r="1287" spans="1:14">
      <c r="A1287" s="144" t="str">
        <f>'[11]Depr Exp'!A1287</f>
        <v>E315 STM Accessory, Fred 1/APC</v>
      </c>
      <c r="B1287" s="144" t="str">
        <f>'[11]Depr Exp'!B1287</f>
        <v>E315 STM Accessory, Fred 1/APC-8</v>
      </c>
      <c r="C1287" s="144" t="str">
        <f>'[11]Depr Exp'!C1287</f>
        <v>403E</v>
      </c>
      <c r="D1287" s="144"/>
      <c r="E1287" s="282">
        <f>'[11]Depr Exp'!E1287</f>
        <v>43343</v>
      </c>
      <c r="F1287" s="523">
        <f>'[11]Depr Exp'!F1287</f>
        <v>962486.71</v>
      </c>
      <c r="G1287" s="305">
        <f>'[11]Depr Exp'!G1287</f>
        <v>2.53E-2</v>
      </c>
      <c r="H1287" s="524">
        <f>'[11]Depr Exp'!H1287</f>
        <v>2029.24</v>
      </c>
      <c r="I1287" s="523">
        <f>'[11]Depr Exp'!I1287</f>
        <v>962486.71</v>
      </c>
      <c r="J1287" s="305">
        <f>'[11]Depr Exp'!J1287</f>
        <v>2.53E-2</v>
      </c>
      <c r="K1287" s="373">
        <f>'[11]Depr Exp'!K1287</f>
        <v>2029.2428135833331</v>
      </c>
      <c r="L1287" s="524">
        <f>'[11]Depr Exp'!L1287</f>
        <v>0</v>
      </c>
      <c r="M1287" s="144"/>
      <c r="N1287" s="144"/>
    </row>
    <row r="1288" spans="1:14">
      <c r="A1288" s="144" t="str">
        <f>'[11]Depr Exp'!A1288</f>
        <v>E315 STM Accessory, Fred 1/APC</v>
      </c>
      <c r="B1288" s="144" t="str">
        <f>'[11]Depr Exp'!B1288</f>
        <v>E315 STM Accessory, Fred 1/APC-9</v>
      </c>
      <c r="C1288" s="144" t="str">
        <f>'[11]Depr Exp'!C1288</f>
        <v>403E</v>
      </c>
      <c r="D1288" s="144"/>
      <c r="E1288" s="282">
        <f>'[11]Depr Exp'!E1288</f>
        <v>43373</v>
      </c>
      <c r="F1288" s="523">
        <f>'[11]Depr Exp'!F1288</f>
        <v>962486.71</v>
      </c>
      <c r="G1288" s="305">
        <f>'[11]Depr Exp'!G1288</f>
        <v>2.53E-2</v>
      </c>
      <c r="H1288" s="524">
        <f>'[11]Depr Exp'!H1288</f>
        <v>2029.24</v>
      </c>
      <c r="I1288" s="523">
        <f>'[11]Depr Exp'!I1288</f>
        <v>962486.71</v>
      </c>
      <c r="J1288" s="305">
        <f>'[11]Depr Exp'!J1288</f>
        <v>2.53E-2</v>
      </c>
      <c r="K1288" s="373">
        <f>'[11]Depr Exp'!K1288</f>
        <v>2029.2428135833331</v>
      </c>
      <c r="L1288" s="524">
        <f>'[11]Depr Exp'!L1288</f>
        <v>0</v>
      </c>
      <c r="M1288" s="144"/>
      <c r="N1288" s="144"/>
    </row>
    <row r="1289" spans="1:14">
      <c r="A1289" s="144" t="str">
        <f>'[11]Depr Exp'!A1289</f>
        <v>E315 STM Accessory, Fred 1/APC</v>
      </c>
      <c r="B1289" s="144" t="str">
        <f>'[11]Depr Exp'!B1289</f>
        <v>E315 STM Accessory, Fred 1/APC-10</v>
      </c>
      <c r="C1289" s="144" t="str">
        <f>'[11]Depr Exp'!C1289</f>
        <v>403E</v>
      </c>
      <c r="D1289" s="144"/>
      <c r="E1289" s="282">
        <f>'[11]Depr Exp'!E1289</f>
        <v>43404</v>
      </c>
      <c r="F1289" s="523">
        <f>'[11]Depr Exp'!F1289</f>
        <v>962486.71</v>
      </c>
      <c r="G1289" s="305">
        <f>'[11]Depr Exp'!G1289</f>
        <v>2.53E-2</v>
      </c>
      <c r="H1289" s="524">
        <f>'[11]Depr Exp'!H1289</f>
        <v>2029.24</v>
      </c>
      <c r="I1289" s="523">
        <f>'[11]Depr Exp'!I1289</f>
        <v>962486.71</v>
      </c>
      <c r="J1289" s="305">
        <f>'[11]Depr Exp'!J1289</f>
        <v>2.53E-2</v>
      </c>
      <c r="K1289" s="373">
        <f>'[11]Depr Exp'!K1289</f>
        <v>2029.2428135833331</v>
      </c>
      <c r="L1289" s="524">
        <f>'[11]Depr Exp'!L1289</f>
        <v>0</v>
      </c>
      <c r="M1289" s="144"/>
      <c r="N1289" s="144"/>
    </row>
    <row r="1290" spans="1:14">
      <c r="A1290" s="144" t="str">
        <f>'[11]Depr Exp'!A1290</f>
        <v>E315 STM Accessory, Fred 1/APC</v>
      </c>
      <c r="B1290" s="144" t="str">
        <f>'[11]Depr Exp'!B1290</f>
        <v>E315 STM Accessory, Fred 1/APC-11</v>
      </c>
      <c r="C1290" s="144" t="str">
        <f>'[11]Depr Exp'!C1290</f>
        <v>403E</v>
      </c>
      <c r="D1290" s="144"/>
      <c r="E1290" s="282">
        <f>'[11]Depr Exp'!E1290</f>
        <v>43434</v>
      </c>
      <c r="F1290" s="523">
        <f>'[11]Depr Exp'!F1290</f>
        <v>962486.71</v>
      </c>
      <c r="G1290" s="305">
        <f>'[11]Depr Exp'!G1290</f>
        <v>2.53E-2</v>
      </c>
      <c r="H1290" s="524">
        <f>'[11]Depr Exp'!H1290</f>
        <v>2029.24</v>
      </c>
      <c r="I1290" s="523">
        <f>'[11]Depr Exp'!I1290</f>
        <v>962486.71</v>
      </c>
      <c r="J1290" s="305">
        <f>'[11]Depr Exp'!J1290</f>
        <v>2.53E-2</v>
      </c>
      <c r="K1290" s="373">
        <f>'[11]Depr Exp'!K1290</f>
        <v>2029.2428135833331</v>
      </c>
      <c r="L1290" s="524">
        <f>'[11]Depr Exp'!L1290</f>
        <v>0</v>
      </c>
      <c r="M1290" s="144"/>
      <c r="N1290" s="144"/>
    </row>
    <row r="1291" spans="1:14">
      <c r="A1291" s="144" t="str">
        <f>'[11]Depr Exp'!A1291</f>
        <v>E315 STM Accessory, Fred 1/APC</v>
      </c>
      <c r="B1291" s="144" t="str">
        <f>'[11]Depr Exp'!B1291</f>
        <v>E315 STM Accessory, Fred 1/APC-12</v>
      </c>
      <c r="C1291" s="144" t="str">
        <f>'[11]Depr Exp'!C1291</f>
        <v>403E</v>
      </c>
      <c r="D1291" s="144"/>
      <c r="E1291" s="282">
        <f>'[11]Depr Exp'!E1291</f>
        <v>43465</v>
      </c>
      <c r="F1291" s="523">
        <f>'[11]Depr Exp'!F1291</f>
        <v>962486.71</v>
      </c>
      <c r="G1291" s="305">
        <f>'[11]Depr Exp'!G1291</f>
        <v>2.53E-2</v>
      </c>
      <c r="H1291" s="524">
        <f>'[11]Depr Exp'!H1291</f>
        <v>2029.24</v>
      </c>
      <c r="I1291" s="523">
        <f>'[11]Depr Exp'!I1291</f>
        <v>962486.71</v>
      </c>
      <c r="J1291" s="305">
        <f>'[11]Depr Exp'!J1291</f>
        <v>2.53E-2</v>
      </c>
      <c r="K1291" s="373">
        <f>'[11]Depr Exp'!K1291</f>
        <v>2029.2428135833331</v>
      </c>
      <c r="L1291" s="524">
        <f>'[11]Depr Exp'!L1291</f>
        <v>0</v>
      </c>
      <c r="M1291" s="144"/>
      <c r="N1291" s="144"/>
    </row>
    <row r="1292" spans="1:14" ht="15.75" thickBot="1">
      <c r="A1292" s="159" t="str">
        <f>'[11]Depr Exp'!A1292</f>
        <v>E315 STM Accessory, Fred 1/APC Total</v>
      </c>
      <c r="B1292" s="144">
        <f>'[11]Depr Exp'!B1292</f>
        <v>0</v>
      </c>
      <c r="C1292" s="502" t="str">
        <f>'[11]Depr Exp'!C1292</f>
        <v>ESTM</v>
      </c>
      <c r="D1292" s="144"/>
      <c r="E1292" s="281" t="str">
        <f>'[11]Depr Exp'!E1292</f>
        <v>Total</v>
      </c>
      <c r="F1292" s="141">
        <f>'[11]Depr Exp'!F1292</f>
        <v>0</v>
      </c>
      <c r="G1292" s="252">
        <f>'[11]Depr Exp'!G1292</f>
        <v>0</v>
      </c>
      <c r="H1292" s="522">
        <f>'[11]Depr Exp'!H1292</f>
        <v>24350.880000000005</v>
      </c>
      <c r="I1292" s="141">
        <f>'[11]Depr Exp'!I1292</f>
        <v>0</v>
      </c>
      <c r="J1292" s="252">
        <f>'[11]Depr Exp'!J1292</f>
        <v>0</v>
      </c>
      <c r="K1292" s="522">
        <f>'[11]Depr Exp'!K1292</f>
        <v>24350.913762999993</v>
      </c>
      <c r="L1292" s="522">
        <f>'[11]Depr Exp'!L1292</f>
        <v>0.03</v>
      </c>
      <c r="M1292" s="144"/>
      <c r="N1292" s="144"/>
    </row>
    <row r="1293" spans="1:14" ht="13.5" thickTop="1">
      <c r="A1293" s="144" t="str">
        <f>'[11]Depr Exp'!A1293</f>
        <v>E315 STM Accessory, Goldendale OP</v>
      </c>
      <c r="B1293" s="144" t="str">
        <f>'[11]Depr Exp'!B1293</f>
        <v>E315 STM Accessory, Goldendale OP-1</v>
      </c>
      <c r="C1293" s="144" t="str">
        <f>'[11]Depr Exp'!C1293</f>
        <v>403E</v>
      </c>
      <c r="D1293" s="144"/>
      <c r="E1293" s="282">
        <f>'[11]Depr Exp'!E1293</f>
        <v>43131</v>
      </c>
      <c r="F1293" s="523">
        <f>'[11]Depr Exp'!F1293</f>
        <v>7300879</v>
      </c>
      <c r="G1293" s="305">
        <f>'[11]Depr Exp'!G1293</f>
        <v>8.0999999999999996E-3</v>
      </c>
      <c r="H1293" s="524">
        <f>'[11]Depr Exp'!H1293</f>
        <v>4928.09</v>
      </c>
      <c r="I1293" s="523">
        <f>'[11]Depr Exp'!I1293</f>
        <v>7300879</v>
      </c>
      <c r="J1293" s="305">
        <f>'[11]Depr Exp'!J1293</f>
        <v>8.0999999999999996E-3</v>
      </c>
      <c r="K1293" s="373">
        <f>'[11]Depr Exp'!K1293</f>
        <v>4928.0933249999998</v>
      </c>
      <c r="L1293" s="524">
        <f>'[11]Depr Exp'!L1293</f>
        <v>0</v>
      </c>
      <c r="M1293" s="144"/>
      <c r="N1293" s="144"/>
    </row>
    <row r="1294" spans="1:14">
      <c r="A1294" s="144" t="str">
        <f>'[11]Depr Exp'!A1294</f>
        <v>E315 STM Accessory, Goldendale OP</v>
      </c>
      <c r="B1294" s="144" t="str">
        <f>'[11]Depr Exp'!B1294</f>
        <v>E315 STM Accessory, Goldendale OP-2</v>
      </c>
      <c r="C1294" s="144" t="str">
        <f>'[11]Depr Exp'!C1294</f>
        <v>403E</v>
      </c>
      <c r="D1294" s="144"/>
      <c r="E1294" s="282">
        <f>'[11]Depr Exp'!E1294</f>
        <v>43159</v>
      </c>
      <c r="F1294" s="523">
        <f>'[11]Depr Exp'!F1294</f>
        <v>7300879</v>
      </c>
      <c r="G1294" s="305">
        <f>'[11]Depr Exp'!G1294</f>
        <v>8.0999999999999996E-3</v>
      </c>
      <c r="H1294" s="524">
        <f>'[11]Depr Exp'!H1294</f>
        <v>4928.09</v>
      </c>
      <c r="I1294" s="523">
        <f>'[11]Depr Exp'!I1294</f>
        <v>7300879</v>
      </c>
      <c r="J1294" s="305">
        <f>'[11]Depr Exp'!J1294</f>
        <v>8.0999999999999996E-3</v>
      </c>
      <c r="K1294" s="373">
        <f>'[11]Depr Exp'!K1294</f>
        <v>4928.0933249999998</v>
      </c>
      <c r="L1294" s="524">
        <f>'[11]Depr Exp'!L1294</f>
        <v>0</v>
      </c>
      <c r="M1294" s="144"/>
      <c r="N1294" s="144"/>
    </row>
    <row r="1295" spans="1:14">
      <c r="A1295" s="144" t="str">
        <f>'[11]Depr Exp'!A1295</f>
        <v>E315 STM Accessory, Goldendale OP</v>
      </c>
      <c r="B1295" s="144" t="str">
        <f>'[11]Depr Exp'!B1295</f>
        <v>E315 STM Accessory, Goldendale OP-3</v>
      </c>
      <c r="C1295" s="144" t="str">
        <f>'[11]Depr Exp'!C1295</f>
        <v>403E</v>
      </c>
      <c r="D1295" s="144"/>
      <c r="E1295" s="282">
        <f>'[11]Depr Exp'!E1295</f>
        <v>43190</v>
      </c>
      <c r="F1295" s="523">
        <f>'[11]Depr Exp'!F1295</f>
        <v>7300879</v>
      </c>
      <c r="G1295" s="305">
        <f>'[11]Depr Exp'!G1295</f>
        <v>8.0999999999999996E-3</v>
      </c>
      <c r="H1295" s="524">
        <f>'[11]Depr Exp'!H1295</f>
        <v>4928.09</v>
      </c>
      <c r="I1295" s="523">
        <f>'[11]Depr Exp'!I1295</f>
        <v>7300879</v>
      </c>
      <c r="J1295" s="305">
        <f>'[11]Depr Exp'!J1295</f>
        <v>8.0999999999999996E-3</v>
      </c>
      <c r="K1295" s="373">
        <f>'[11]Depr Exp'!K1295</f>
        <v>4928.0933249999998</v>
      </c>
      <c r="L1295" s="524">
        <f>'[11]Depr Exp'!L1295</f>
        <v>0</v>
      </c>
      <c r="M1295" s="144"/>
      <c r="N1295" s="144"/>
    </row>
    <row r="1296" spans="1:14">
      <c r="A1296" s="144" t="str">
        <f>'[11]Depr Exp'!A1296</f>
        <v>E315 STM Accessory, Goldendale OP</v>
      </c>
      <c r="B1296" s="144" t="str">
        <f>'[11]Depr Exp'!B1296</f>
        <v>E315 STM Accessory, Goldendale OP-4</v>
      </c>
      <c r="C1296" s="144" t="str">
        <f>'[11]Depr Exp'!C1296</f>
        <v>403E</v>
      </c>
      <c r="D1296" s="144"/>
      <c r="E1296" s="282">
        <f>'[11]Depr Exp'!E1296</f>
        <v>43220</v>
      </c>
      <c r="F1296" s="523">
        <f>'[11]Depr Exp'!F1296</f>
        <v>7300879</v>
      </c>
      <c r="G1296" s="305">
        <f>'[11]Depr Exp'!G1296</f>
        <v>8.0999999999999996E-3</v>
      </c>
      <c r="H1296" s="524">
        <f>'[11]Depr Exp'!H1296</f>
        <v>4928.09</v>
      </c>
      <c r="I1296" s="523">
        <f>'[11]Depr Exp'!I1296</f>
        <v>7300879</v>
      </c>
      <c r="J1296" s="305">
        <f>'[11]Depr Exp'!J1296</f>
        <v>8.0999999999999996E-3</v>
      </c>
      <c r="K1296" s="373">
        <f>'[11]Depr Exp'!K1296</f>
        <v>4928.0933249999998</v>
      </c>
      <c r="L1296" s="524">
        <f>'[11]Depr Exp'!L1296</f>
        <v>0</v>
      </c>
      <c r="M1296" s="144"/>
      <c r="N1296" s="144"/>
    </row>
    <row r="1297" spans="1:14">
      <c r="A1297" s="144" t="str">
        <f>'[11]Depr Exp'!A1297</f>
        <v>E315 STM Accessory, Goldendale OP</v>
      </c>
      <c r="B1297" s="144" t="str">
        <f>'[11]Depr Exp'!B1297</f>
        <v>E315 STM Accessory, Goldendale OP-5</v>
      </c>
      <c r="C1297" s="144" t="str">
        <f>'[11]Depr Exp'!C1297</f>
        <v>403E</v>
      </c>
      <c r="D1297" s="144"/>
      <c r="E1297" s="282">
        <f>'[11]Depr Exp'!E1297</f>
        <v>43251</v>
      </c>
      <c r="F1297" s="523">
        <f>'[11]Depr Exp'!F1297</f>
        <v>7300879</v>
      </c>
      <c r="G1297" s="305">
        <f>'[11]Depr Exp'!G1297</f>
        <v>8.0999999999999996E-3</v>
      </c>
      <c r="H1297" s="524">
        <f>'[11]Depr Exp'!H1297</f>
        <v>4928.09</v>
      </c>
      <c r="I1297" s="523">
        <f>'[11]Depr Exp'!I1297</f>
        <v>7300879</v>
      </c>
      <c r="J1297" s="305">
        <f>'[11]Depr Exp'!J1297</f>
        <v>8.0999999999999996E-3</v>
      </c>
      <c r="K1297" s="373">
        <f>'[11]Depr Exp'!K1297</f>
        <v>4928.0933249999998</v>
      </c>
      <c r="L1297" s="524">
        <f>'[11]Depr Exp'!L1297</f>
        <v>0</v>
      </c>
      <c r="M1297" s="144"/>
      <c r="N1297" s="144"/>
    </row>
    <row r="1298" spans="1:14">
      <c r="A1298" s="144" t="str">
        <f>'[11]Depr Exp'!A1298</f>
        <v>E315 STM Accessory, Goldendale OP</v>
      </c>
      <c r="B1298" s="144" t="str">
        <f>'[11]Depr Exp'!B1298</f>
        <v>E315 STM Accessory, Goldendale OP-6</v>
      </c>
      <c r="C1298" s="144" t="str">
        <f>'[11]Depr Exp'!C1298</f>
        <v>403E</v>
      </c>
      <c r="D1298" s="144"/>
      <c r="E1298" s="282">
        <f>'[11]Depr Exp'!E1298</f>
        <v>43281</v>
      </c>
      <c r="F1298" s="523">
        <f>'[11]Depr Exp'!F1298</f>
        <v>7300879</v>
      </c>
      <c r="G1298" s="305">
        <f>'[11]Depr Exp'!G1298</f>
        <v>8.0999999999999996E-3</v>
      </c>
      <c r="H1298" s="524">
        <f>'[11]Depr Exp'!H1298</f>
        <v>4928.09</v>
      </c>
      <c r="I1298" s="523">
        <f>'[11]Depr Exp'!I1298</f>
        <v>7300879</v>
      </c>
      <c r="J1298" s="305">
        <f>'[11]Depr Exp'!J1298</f>
        <v>8.0999999999999996E-3</v>
      </c>
      <c r="K1298" s="373">
        <f>'[11]Depr Exp'!K1298</f>
        <v>4928.0933249999998</v>
      </c>
      <c r="L1298" s="524">
        <f>'[11]Depr Exp'!L1298</f>
        <v>0</v>
      </c>
      <c r="M1298" s="144"/>
      <c r="N1298" s="144"/>
    </row>
    <row r="1299" spans="1:14">
      <c r="A1299" s="144" t="str">
        <f>'[11]Depr Exp'!A1299</f>
        <v>E315 STM Accessory, Goldendale OP</v>
      </c>
      <c r="B1299" s="144" t="str">
        <f>'[11]Depr Exp'!B1299</f>
        <v>E315 STM Accessory, Goldendale OP-7</v>
      </c>
      <c r="C1299" s="144" t="str">
        <f>'[11]Depr Exp'!C1299</f>
        <v>403E</v>
      </c>
      <c r="D1299" s="144"/>
      <c r="E1299" s="282">
        <f>'[11]Depr Exp'!E1299</f>
        <v>43312</v>
      </c>
      <c r="F1299" s="523">
        <f>'[11]Depr Exp'!F1299</f>
        <v>7300879</v>
      </c>
      <c r="G1299" s="305">
        <f>'[11]Depr Exp'!G1299</f>
        <v>8.0999999999999996E-3</v>
      </c>
      <c r="H1299" s="524">
        <f>'[11]Depr Exp'!H1299</f>
        <v>4928.09</v>
      </c>
      <c r="I1299" s="523">
        <f>'[11]Depr Exp'!I1299</f>
        <v>7300879</v>
      </c>
      <c r="J1299" s="305">
        <f>'[11]Depr Exp'!J1299</f>
        <v>8.0999999999999996E-3</v>
      </c>
      <c r="K1299" s="373">
        <f>'[11]Depr Exp'!K1299</f>
        <v>4928.0933249999998</v>
      </c>
      <c r="L1299" s="524">
        <f>'[11]Depr Exp'!L1299</f>
        <v>0</v>
      </c>
      <c r="M1299" s="144"/>
      <c r="N1299" s="144"/>
    </row>
    <row r="1300" spans="1:14">
      <c r="A1300" s="144" t="str">
        <f>'[11]Depr Exp'!A1300</f>
        <v>E315 STM Accessory, Goldendale OP</v>
      </c>
      <c r="B1300" s="144" t="str">
        <f>'[11]Depr Exp'!B1300</f>
        <v>E315 STM Accessory, Goldendale OP-8</v>
      </c>
      <c r="C1300" s="144" t="str">
        <f>'[11]Depr Exp'!C1300</f>
        <v>403E</v>
      </c>
      <c r="D1300" s="144"/>
      <c r="E1300" s="282">
        <f>'[11]Depr Exp'!E1300</f>
        <v>43343</v>
      </c>
      <c r="F1300" s="523">
        <f>'[11]Depr Exp'!F1300</f>
        <v>7300879</v>
      </c>
      <c r="G1300" s="305">
        <f>'[11]Depr Exp'!G1300</f>
        <v>8.0999999999999996E-3</v>
      </c>
      <c r="H1300" s="524">
        <f>'[11]Depr Exp'!H1300</f>
        <v>4928.09</v>
      </c>
      <c r="I1300" s="523">
        <f>'[11]Depr Exp'!I1300</f>
        <v>7300879</v>
      </c>
      <c r="J1300" s="305">
        <f>'[11]Depr Exp'!J1300</f>
        <v>8.0999999999999996E-3</v>
      </c>
      <c r="K1300" s="373">
        <f>'[11]Depr Exp'!K1300</f>
        <v>4928.0933249999998</v>
      </c>
      <c r="L1300" s="524">
        <f>'[11]Depr Exp'!L1300</f>
        <v>0</v>
      </c>
      <c r="M1300" s="144"/>
      <c r="N1300" s="144"/>
    </row>
    <row r="1301" spans="1:14">
      <c r="A1301" s="144" t="str">
        <f>'[11]Depr Exp'!A1301</f>
        <v>E315 STM Accessory, Goldendale OP</v>
      </c>
      <c r="B1301" s="144" t="str">
        <f>'[11]Depr Exp'!B1301</f>
        <v>E315 STM Accessory, Goldendale OP-9</v>
      </c>
      <c r="C1301" s="144" t="str">
        <f>'[11]Depr Exp'!C1301</f>
        <v>403E</v>
      </c>
      <c r="D1301" s="144"/>
      <c r="E1301" s="282">
        <f>'[11]Depr Exp'!E1301</f>
        <v>43373</v>
      </c>
      <c r="F1301" s="523">
        <f>'[11]Depr Exp'!F1301</f>
        <v>7300879</v>
      </c>
      <c r="G1301" s="305">
        <f>'[11]Depr Exp'!G1301</f>
        <v>8.0999999999999996E-3</v>
      </c>
      <c r="H1301" s="524">
        <f>'[11]Depr Exp'!H1301</f>
        <v>4928.09</v>
      </c>
      <c r="I1301" s="523">
        <f>'[11]Depr Exp'!I1301</f>
        <v>7300879</v>
      </c>
      <c r="J1301" s="305">
        <f>'[11]Depr Exp'!J1301</f>
        <v>8.0999999999999996E-3</v>
      </c>
      <c r="K1301" s="373">
        <f>'[11]Depr Exp'!K1301</f>
        <v>4928.0933249999998</v>
      </c>
      <c r="L1301" s="524">
        <f>'[11]Depr Exp'!L1301</f>
        <v>0</v>
      </c>
      <c r="M1301" s="144"/>
      <c r="N1301" s="144"/>
    </row>
    <row r="1302" spans="1:14">
      <c r="A1302" s="144" t="str">
        <f>'[11]Depr Exp'!A1302</f>
        <v>E315 STM Accessory, Goldendale OP</v>
      </c>
      <c r="B1302" s="144" t="str">
        <f>'[11]Depr Exp'!B1302</f>
        <v>E315 STM Accessory, Goldendale OP-10</v>
      </c>
      <c r="C1302" s="144" t="str">
        <f>'[11]Depr Exp'!C1302</f>
        <v>403E</v>
      </c>
      <c r="D1302" s="144"/>
      <c r="E1302" s="282">
        <f>'[11]Depr Exp'!E1302</f>
        <v>43404</v>
      </c>
      <c r="F1302" s="523">
        <f>'[11]Depr Exp'!F1302</f>
        <v>7300879</v>
      </c>
      <c r="G1302" s="305">
        <f>'[11]Depr Exp'!G1302</f>
        <v>8.0999999999999996E-3</v>
      </c>
      <c r="H1302" s="524">
        <f>'[11]Depr Exp'!H1302</f>
        <v>4928.09</v>
      </c>
      <c r="I1302" s="523">
        <f>'[11]Depr Exp'!I1302</f>
        <v>7300879</v>
      </c>
      <c r="J1302" s="305">
        <f>'[11]Depr Exp'!J1302</f>
        <v>8.0999999999999996E-3</v>
      </c>
      <c r="K1302" s="373">
        <f>'[11]Depr Exp'!K1302</f>
        <v>4928.0933249999998</v>
      </c>
      <c r="L1302" s="524">
        <f>'[11]Depr Exp'!L1302</f>
        <v>0</v>
      </c>
      <c r="M1302" s="144"/>
      <c r="N1302" s="144"/>
    </row>
    <row r="1303" spans="1:14">
      <c r="A1303" s="144" t="str">
        <f>'[11]Depr Exp'!A1303</f>
        <v>E315 STM Accessory, Goldendale OP</v>
      </c>
      <c r="B1303" s="144" t="str">
        <f>'[11]Depr Exp'!B1303</f>
        <v>E315 STM Accessory, Goldendale OP-11</v>
      </c>
      <c r="C1303" s="144" t="str">
        <f>'[11]Depr Exp'!C1303</f>
        <v>403E</v>
      </c>
      <c r="D1303" s="144"/>
      <c r="E1303" s="282">
        <f>'[11]Depr Exp'!E1303</f>
        <v>43434</v>
      </c>
      <c r="F1303" s="523">
        <f>'[11]Depr Exp'!F1303</f>
        <v>7300879</v>
      </c>
      <c r="G1303" s="305">
        <f>'[11]Depr Exp'!G1303</f>
        <v>8.0999999999999996E-3</v>
      </c>
      <c r="H1303" s="524">
        <f>'[11]Depr Exp'!H1303</f>
        <v>4928.09</v>
      </c>
      <c r="I1303" s="523">
        <f>'[11]Depr Exp'!I1303</f>
        <v>7300879</v>
      </c>
      <c r="J1303" s="305">
        <f>'[11]Depr Exp'!J1303</f>
        <v>8.0999999999999996E-3</v>
      </c>
      <c r="K1303" s="373">
        <f>'[11]Depr Exp'!K1303</f>
        <v>4928.0933249999998</v>
      </c>
      <c r="L1303" s="524">
        <f>'[11]Depr Exp'!L1303</f>
        <v>0</v>
      </c>
      <c r="M1303" s="144"/>
      <c r="N1303" s="144"/>
    </row>
    <row r="1304" spans="1:14">
      <c r="A1304" s="144" t="str">
        <f>'[11]Depr Exp'!A1304</f>
        <v>E315 STM Accessory, Goldendale OP</v>
      </c>
      <c r="B1304" s="144" t="str">
        <f>'[11]Depr Exp'!B1304</f>
        <v>E315 STM Accessory, Goldendale OP-12</v>
      </c>
      <c r="C1304" s="144" t="str">
        <f>'[11]Depr Exp'!C1304</f>
        <v>403E</v>
      </c>
      <c r="D1304" s="144"/>
      <c r="E1304" s="282">
        <f>'[11]Depr Exp'!E1304</f>
        <v>43465</v>
      </c>
      <c r="F1304" s="523">
        <f>'[11]Depr Exp'!F1304</f>
        <v>7300879</v>
      </c>
      <c r="G1304" s="305">
        <f>'[11]Depr Exp'!G1304</f>
        <v>8.0999999999999996E-3</v>
      </c>
      <c r="H1304" s="524">
        <f>'[11]Depr Exp'!H1304</f>
        <v>4928.09</v>
      </c>
      <c r="I1304" s="523">
        <f>'[11]Depr Exp'!I1304</f>
        <v>7300879</v>
      </c>
      <c r="J1304" s="305">
        <f>'[11]Depr Exp'!J1304</f>
        <v>8.0999999999999996E-3</v>
      </c>
      <c r="K1304" s="373">
        <f>'[11]Depr Exp'!K1304</f>
        <v>4928.0933249999998</v>
      </c>
      <c r="L1304" s="524">
        <f>'[11]Depr Exp'!L1304</f>
        <v>0</v>
      </c>
      <c r="M1304" s="144"/>
      <c r="N1304" s="144"/>
    </row>
    <row r="1305" spans="1:14" ht="15.75" thickBot="1">
      <c r="A1305" s="159" t="str">
        <f>'[11]Depr Exp'!A1305</f>
        <v>E315 STM Accessory, Goldendale OP Total</v>
      </c>
      <c r="B1305" s="144">
        <f>'[11]Depr Exp'!B1305</f>
        <v>0</v>
      </c>
      <c r="C1305" s="502" t="str">
        <f>'[11]Depr Exp'!C1305</f>
        <v>ESTM</v>
      </c>
      <c r="D1305" s="144"/>
      <c r="E1305" s="281" t="str">
        <f>'[11]Depr Exp'!E1305</f>
        <v>Total</v>
      </c>
      <c r="F1305" s="141">
        <f>'[11]Depr Exp'!F1305</f>
        <v>0</v>
      </c>
      <c r="G1305" s="252">
        <f>'[11]Depr Exp'!G1305</f>
        <v>0</v>
      </c>
      <c r="H1305" s="522">
        <f>'[11]Depr Exp'!H1305</f>
        <v>59137.079999999987</v>
      </c>
      <c r="I1305" s="141">
        <f>'[11]Depr Exp'!I1305</f>
        <v>0</v>
      </c>
      <c r="J1305" s="252">
        <f>'[11]Depr Exp'!J1305</f>
        <v>0</v>
      </c>
      <c r="K1305" s="522">
        <f>'[11]Depr Exp'!K1305</f>
        <v>59137.119900000012</v>
      </c>
      <c r="L1305" s="522">
        <f>'[11]Depr Exp'!L1305</f>
        <v>0.04</v>
      </c>
      <c r="M1305" s="144"/>
      <c r="N1305" s="144"/>
    </row>
    <row r="1306" spans="1:14" ht="13.5" thickTop="1">
      <c r="A1306" s="144" t="str">
        <f>'[11]Depr Exp'!A1306</f>
        <v>E315 STM Accessory, Mint Farm OP</v>
      </c>
      <c r="B1306" s="144" t="str">
        <f>'[11]Depr Exp'!B1306</f>
        <v>E315 STM Accessory, Mint Farm OP-1</v>
      </c>
      <c r="C1306" s="144" t="str">
        <f>'[11]Depr Exp'!C1306</f>
        <v>403E</v>
      </c>
      <c r="D1306" s="144"/>
      <c r="E1306" s="282">
        <f>'[11]Depr Exp'!E1306</f>
        <v>43131</v>
      </c>
      <c r="F1306" s="523">
        <f>'[11]Depr Exp'!F1306</f>
        <v>2199936</v>
      </c>
      <c r="G1306" s="305">
        <f>'[11]Depr Exp'!G1306</f>
        <v>2.4799999999999999E-2</v>
      </c>
      <c r="H1306" s="524">
        <f>'[11]Depr Exp'!H1306</f>
        <v>4546.53</v>
      </c>
      <c r="I1306" s="523">
        <f>'[11]Depr Exp'!I1306</f>
        <v>2199936</v>
      </c>
      <c r="J1306" s="305">
        <f>'[11]Depr Exp'!J1306</f>
        <v>2.4799999999999999E-2</v>
      </c>
      <c r="K1306" s="373">
        <f>'[11]Depr Exp'!K1306</f>
        <v>4546.5343999999996</v>
      </c>
      <c r="L1306" s="524">
        <f>'[11]Depr Exp'!L1306</f>
        <v>0</v>
      </c>
      <c r="M1306" s="144"/>
      <c r="N1306" s="144"/>
    </row>
    <row r="1307" spans="1:14">
      <c r="A1307" s="144" t="str">
        <f>'[11]Depr Exp'!A1307</f>
        <v>E315 STM Accessory, Mint Farm OP</v>
      </c>
      <c r="B1307" s="144" t="str">
        <f>'[11]Depr Exp'!B1307</f>
        <v>E315 STM Accessory, Mint Farm OP-2</v>
      </c>
      <c r="C1307" s="144" t="str">
        <f>'[11]Depr Exp'!C1307</f>
        <v>403E</v>
      </c>
      <c r="D1307" s="144"/>
      <c r="E1307" s="282">
        <f>'[11]Depr Exp'!E1307</f>
        <v>43159</v>
      </c>
      <c r="F1307" s="523">
        <f>'[11]Depr Exp'!F1307</f>
        <v>2199936</v>
      </c>
      <c r="G1307" s="305">
        <f>'[11]Depr Exp'!G1307</f>
        <v>2.4799999999999999E-2</v>
      </c>
      <c r="H1307" s="524">
        <f>'[11]Depr Exp'!H1307</f>
        <v>4546.53</v>
      </c>
      <c r="I1307" s="523">
        <f>'[11]Depr Exp'!I1307</f>
        <v>2199936</v>
      </c>
      <c r="J1307" s="305">
        <f>'[11]Depr Exp'!J1307</f>
        <v>2.4799999999999999E-2</v>
      </c>
      <c r="K1307" s="373">
        <f>'[11]Depr Exp'!K1307</f>
        <v>4546.5343999999996</v>
      </c>
      <c r="L1307" s="524">
        <f>'[11]Depr Exp'!L1307</f>
        <v>0</v>
      </c>
      <c r="M1307" s="144"/>
      <c r="N1307" s="144"/>
    </row>
    <row r="1308" spans="1:14">
      <c r="A1308" s="144" t="str">
        <f>'[11]Depr Exp'!A1308</f>
        <v>E315 STM Accessory, Mint Farm OP</v>
      </c>
      <c r="B1308" s="144" t="str">
        <f>'[11]Depr Exp'!B1308</f>
        <v>E315 STM Accessory, Mint Farm OP-3</v>
      </c>
      <c r="C1308" s="144" t="str">
        <f>'[11]Depr Exp'!C1308</f>
        <v>403E</v>
      </c>
      <c r="D1308" s="144"/>
      <c r="E1308" s="282">
        <f>'[11]Depr Exp'!E1308</f>
        <v>43190</v>
      </c>
      <c r="F1308" s="523">
        <f>'[11]Depr Exp'!F1308</f>
        <v>2199936</v>
      </c>
      <c r="G1308" s="305">
        <f>'[11]Depr Exp'!G1308</f>
        <v>2.4799999999999999E-2</v>
      </c>
      <c r="H1308" s="524">
        <f>'[11]Depr Exp'!H1308</f>
        <v>4546.53</v>
      </c>
      <c r="I1308" s="523">
        <f>'[11]Depr Exp'!I1308</f>
        <v>2199936</v>
      </c>
      <c r="J1308" s="305">
        <f>'[11]Depr Exp'!J1308</f>
        <v>2.4799999999999999E-2</v>
      </c>
      <c r="K1308" s="373">
        <f>'[11]Depr Exp'!K1308</f>
        <v>4546.5343999999996</v>
      </c>
      <c r="L1308" s="524">
        <f>'[11]Depr Exp'!L1308</f>
        <v>0</v>
      </c>
      <c r="M1308" s="144"/>
      <c r="N1308" s="144"/>
    </row>
    <row r="1309" spans="1:14">
      <c r="A1309" s="144" t="str">
        <f>'[11]Depr Exp'!A1309</f>
        <v>E315 STM Accessory, Mint Farm OP</v>
      </c>
      <c r="B1309" s="144" t="str">
        <f>'[11]Depr Exp'!B1309</f>
        <v>E315 STM Accessory, Mint Farm OP-4</v>
      </c>
      <c r="C1309" s="144" t="str">
        <f>'[11]Depr Exp'!C1309</f>
        <v>403E</v>
      </c>
      <c r="D1309" s="144"/>
      <c r="E1309" s="282">
        <f>'[11]Depr Exp'!E1309</f>
        <v>43220</v>
      </c>
      <c r="F1309" s="523">
        <f>'[11]Depr Exp'!F1309</f>
        <v>2199936</v>
      </c>
      <c r="G1309" s="305">
        <f>'[11]Depr Exp'!G1309</f>
        <v>2.4799999999999999E-2</v>
      </c>
      <c r="H1309" s="524">
        <f>'[11]Depr Exp'!H1309</f>
        <v>4546.53</v>
      </c>
      <c r="I1309" s="523">
        <f>'[11]Depr Exp'!I1309</f>
        <v>2199936</v>
      </c>
      <c r="J1309" s="305">
        <f>'[11]Depr Exp'!J1309</f>
        <v>2.4799999999999999E-2</v>
      </c>
      <c r="K1309" s="373">
        <f>'[11]Depr Exp'!K1309</f>
        <v>4546.5343999999996</v>
      </c>
      <c r="L1309" s="524">
        <f>'[11]Depr Exp'!L1309</f>
        <v>0</v>
      </c>
      <c r="M1309" s="144"/>
      <c r="N1309" s="144"/>
    </row>
    <row r="1310" spans="1:14">
      <c r="A1310" s="144" t="str">
        <f>'[11]Depr Exp'!A1310</f>
        <v>E315 STM Accessory, Mint Farm OP</v>
      </c>
      <c r="B1310" s="144" t="str">
        <f>'[11]Depr Exp'!B1310</f>
        <v>E315 STM Accessory, Mint Farm OP-5</v>
      </c>
      <c r="C1310" s="144" t="str">
        <f>'[11]Depr Exp'!C1310</f>
        <v>403E</v>
      </c>
      <c r="D1310" s="144"/>
      <c r="E1310" s="282">
        <f>'[11]Depr Exp'!E1310</f>
        <v>43251</v>
      </c>
      <c r="F1310" s="523">
        <f>'[11]Depr Exp'!F1310</f>
        <v>2199936</v>
      </c>
      <c r="G1310" s="305">
        <f>'[11]Depr Exp'!G1310</f>
        <v>2.4799999999999999E-2</v>
      </c>
      <c r="H1310" s="524">
        <f>'[11]Depr Exp'!H1310</f>
        <v>4546.53</v>
      </c>
      <c r="I1310" s="523">
        <f>'[11]Depr Exp'!I1310</f>
        <v>2199936</v>
      </c>
      <c r="J1310" s="305">
        <f>'[11]Depr Exp'!J1310</f>
        <v>2.4799999999999999E-2</v>
      </c>
      <c r="K1310" s="373">
        <f>'[11]Depr Exp'!K1310</f>
        <v>4546.5343999999996</v>
      </c>
      <c r="L1310" s="524">
        <f>'[11]Depr Exp'!L1310</f>
        <v>0</v>
      </c>
      <c r="M1310" s="144"/>
      <c r="N1310" s="144"/>
    </row>
    <row r="1311" spans="1:14">
      <c r="A1311" s="144" t="str">
        <f>'[11]Depr Exp'!A1311</f>
        <v>E315 STM Accessory, Mint Farm OP</v>
      </c>
      <c r="B1311" s="144" t="str">
        <f>'[11]Depr Exp'!B1311</f>
        <v>E315 STM Accessory, Mint Farm OP-6</v>
      </c>
      <c r="C1311" s="144" t="str">
        <f>'[11]Depr Exp'!C1311</f>
        <v>403E</v>
      </c>
      <c r="D1311" s="144"/>
      <c r="E1311" s="282">
        <f>'[11]Depr Exp'!E1311</f>
        <v>43281</v>
      </c>
      <c r="F1311" s="523">
        <f>'[11]Depr Exp'!F1311</f>
        <v>2199936</v>
      </c>
      <c r="G1311" s="305">
        <f>'[11]Depr Exp'!G1311</f>
        <v>2.4799999999999999E-2</v>
      </c>
      <c r="H1311" s="524">
        <f>'[11]Depr Exp'!H1311</f>
        <v>4546.53</v>
      </c>
      <c r="I1311" s="523">
        <f>'[11]Depr Exp'!I1311</f>
        <v>2199936</v>
      </c>
      <c r="J1311" s="305">
        <f>'[11]Depr Exp'!J1311</f>
        <v>2.4799999999999999E-2</v>
      </c>
      <c r="K1311" s="373">
        <f>'[11]Depr Exp'!K1311</f>
        <v>4546.5343999999996</v>
      </c>
      <c r="L1311" s="524">
        <f>'[11]Depr Exp'!L1311</f>
        <v>0</v>
      </c>
      <c r="M1311" s="144"/>
      <c r="N1311" s="144"/>
    </row>
    <row r="1312" spans="1:14">
      <c r="A1312" s="144" t="str">
        <f>'[11]Depr Exp'!A1312</f>
        <v>E315 STM Accessory, Mint Farm OP</v>
      </c>
      <c r="B1312" s="144" t="str">
        <f>'[11]Depr Exp'!B1312</f>
        <v>E315 STM Accessory, Mint Farm OP-7</v>
      </c>
      <c r="C1312" s="144" t="str">
        <f>'[11]Depr Exp'!C1312</f>
        <v>403E</v>
      </c>
      <c r="D1312" s="144"/>
      <c r="E1312" s="282">
        <f>'[11]Depr Exp'!E1312</f>
        <v>43312</v>
      </c>
      <c r="F1312" s="523">
        <f>'[11]Depr Exp'!F1312</f>
        <v>2199936</v>
      </c>
      <c r="G1312" s="305">
        <f>'[11]Depr Exp'!G1312</f>
        <v>2.4799999999999999E-2</v>
      </c>
      <c r="H1312" s="524">
        <f>'[11]Depr Exp'!H1312</f>
        <v>4546.53</v>
      </c>
      <c r="I1312" s="523">
        <f>'[11]Depr Exp'!I1312</f>
        <v>2199936</v>
      </c>
      <c r="J1312" s="305">
        <f>'[11]Depr Exp'!J1312</f>
        <v>2.4799999999999999E-2</v>
      </c>
      <c r="K1312" s="373">
        <f>'[11]Depr Exp'!K1312</f>
        <v>4546.5343999999996</v>
      </c>
      <c r="L1312" s="524">
        <f>'[11]Depr Exp'!L1312</f>
        <v>0</v>
      </c>
      <c r="M1312" s="144"/>
      <c r="N1312" s="144"/>
    </row>
    <row r="1313" spans="1:14">
      <c r="A1313" s="144" t="str">
        <f>'[11]Depr Exp'!A1313</f>
        <v>E315 STM Accessory, Mint Farm OP</v>
      </c>
      <c r="B1313" s="144" t="str">
        <f>'[11]Depr Exp'!B1313</f>
        <v>E315 STM Accessory, Mint Farm OP-8</v>
      </c>
      <c r="C1313" s="144" t="str">
        <f>'[11]Depr Exp'!C1313</f>
        <v>403E</v>
      </c>
      <c r="D1313" s="144"/>
      <c r="E1313" s="282">
        <f>'[11]Depr Exp'!E1313</f>
        <v>43343</v>
      </c>
      <c r="F1313" s="523">
        <f>'[11]Depr Exp'!F1313</f>
        <v>2199936</v>
      </c>
      <c r="G1313" s="305">
        <f>'[11]Depr Exp'!G1313</f>
        <v>2.4799999999999999E-2</v>
      </c>
      <c r="H1313" s="524">
        <f>'[11]Depr Exp'!H1313</f>
        <v>4546.53</v>
      </c>
      <c r="I1313" s="523">
        <f>'[11]Depr Exp'!I1313</f>
        <v>2199936</v>
      </c>
      <c r="J1313" s="305">
        <f>'[11]Depr Exp'!J1313</f>
        <v>2.4799999999999999E-2</v>
      </c>
      <c r="K1313" s="373">
        <f>'[11]Depr Exp'!K1313</f>
        <v>4546.5343999999996</v>
      </c>
      <c r="L1313" s="524">
        <f>'[11]Depr Exp'!L1313</f>
        <v>0</v>
      </c>
      <c r="M1313" s="144"/>
      <c r="N1313" s="144"/>
    </row>
    <row r="1314" spans="1:14">
      <c r="A1314" s="144" t="str">
        <f>'[11]Depr Exp'!A1314</f>
        <v>E315 STM Accessory, Mint Farm OP</v>
      </c>
      <c r="B1314" s="144" t="str">
        <f>'[11]Depr Exp'!B1314</f>
        <v>E315 STM Accessory, Mint Farm OP-9</v>
      </c>
      <c r="C1314" s="144" t="str">
        <f>'[11]Depr Exp'!C1314</f>
        <v>403E</v>
      </c>
      <c r="D1314" s="144"/>
      <c r="E1314" s="282">
        <f>'[11]Depr Exp'!E1314</f>
        <v>43373</v>
      </c>
      <c r="F1314" s="523">
        <f>'[11]Depr Exp'!F1314</f>
        <v>2199936</v>
      </c>
      <c r="G1314" s="305">
        <f>'[11]Depr Exp'!G1314</f>
        <v>2.4799999999999999E-2</v>
      </c>
      <c r="H1314" s="524">
        <f>'[11]Depr Exp'!H1314</f>
        <v>4546.53</v>
      </c>
      <c r="I1314" s="523">
        <f>'[11]Depr Exp'!I1314</f>
        <v>2199936</v>
      </c>
      <c r="J1314" s="305">
        <f>'[11]Depr Exp'!J1314</f>
        <v>2.4799999999999999E-2</v>
      </c>
      <c r="K1314" s="373">
        <f>'[11]Depr Exp'!K1314</f>
        <v>4546.5343999999996</v>
      </c>
      <c r="L1314" s="524">
        <f>'[11]Depr Exp'!L1314</f>
        <v>0</v>
      </c>
      <c r="M1314" s="144"/>
      <c r="N1314" s="144"/>
    </row>
    <row r="1315" spans="1:14">
      <c r="A1315" s="144" t="str">
        <f>'[11]Depr Exp'!A1315</f>
        <v>E315 STM Accessory, Mint Farm OP</v>
      </c>
      <c r="B1315" s="144" t="str">
        <f>'[11]Depr Exp'!B1315</f>
        <v>E315 STM Accessory, Mint Farm OP-10</v>
      </c>
      <c r="C1315" s="144" t="str">
        <f>'[11]Depr Exp'!C1315</f>
        <v>403E</v>
      </c>
      <c r="D1315" s="144"/>
      <c r="E1315" s="282">
        <f>'[11]Depr Exp'!E1315</f>
        <v>43404</v>
      </c>
      <c r="F1315" s="523">
        <f>'[11]Depr Exp'!F1315</f>
        <v>2199936</v>
      </c>
      <c r="G1315" s="305">
        <f>'[11]Depr Exp'!G1315</f>
        <v>2.4799999999999999E-2</v>
      </c>
      <c r="H1315" s="524">
        <f>'[11]Depr Exp'!H1315</f>
        <v>4546.53</v>
      </c>
      <c r="I1315" s="523">
        <f>'[11]Depr Exp'!I1315</f>
        <v>2199936</v>
      </c>
      <c r="J1315" s="305">
        <f>'[11]Depr Exp'!J1315</f>
        <v>2.4799999999999999E-2</v>
      </c>
      <c r="K1315" s="373">
        <f>'[11]Depr Exp'!K1315</f>
        <v>4546.5343999999996</v>
      </c>
      <c r="L1315" s="524">
        <f>'[11]Depr Exp'!L1315</f>
        <v>0</v>
      </c>
      <c r="M1315" s="144"/>
      <c r="N1315" s="144"/>
    </row>
    <row r="1316" spans="1:14">
      <c r="A1316" s="144" t="str">
        <f>'[11]Depr Exp'!A1316</f>
        <v>E315 STM Accessory, Mint Farm OP</v>
      </c>
      <c r="B1316" s="144" t="str">
        <f>'[11]Depr Exp'!B1316</f>
        <v>E315 STM Accessory, Mint Farm OP-11</v>
      </c>
      <c r="C1316" s="144" t="str">
        <f>'[11]Depr Exp'!C1316</f>
        <v>403E</v>
      </c>
      <c r="D1316" s="144"/>
      <c r="E1316" s="282">
        <f>'[11]Depr Exp'!E1316</f>
        <v>43434</v>
      </c>
      <c r="F1316" s="523">
        <f>'[11]Depr Exp'!F1316</f>
        <v>2199936</v>
      </c>
      <c r="G1316" s="305">
        <f>'[11]Depr Exp'!G1316</f>
        <v>2.4799999999999999E-2</v>
      </c>
      <c r="H1316" s="524">
        <f>'[11]Depr Exp'!H1316</f>
        <v>4546.53</v>
      </c>
      <c r="I1316" s="523">
        <f>'[11]Depr Exp'!I1316</f>
        <v>2199936</v>
      </c>
      <c r="J1316" s="305">
        <f>'[11]Depr Exp'!J1316</f>
        <v>2.4799999999999999E-2</v>
      </c>
      <c r="K1316" s="373">
        <f>'[11]Depr Exp'!K1316</f>
        <v>4546.5343999999996</v>
      </c>
      <c r="L1316" s="524">
        <f>'[11]Depr Exp'!L1316</f>
        <v>0</v>
      </c>
      <c r="M1316" s="144"/>
      <c r="N1316" s="144"/>
    </row>
    <row r="1317" spans="1:14">
      <c r="A1317" s="144" t="str">
        <f>'[11]Depr Exp'!A1317</f>
        <v>E315 STM Accessory, Mint Farm OP</v>
      </c>
      <c r="B1317" s="144" t="str">
        <f>'[11]Depr Exp'!B1317</f>
        <v>E315 STM Accessory, Mint Farm OP-12</v>
      </c>
      <c r="C1317" s="144" t="str">
        <f>'[11]Depr Exp'!C1317</f>
        <v>403E</v>
      </c>
      <c r="D1317" s="144"/>
      <c r="E1317" s="282">
        <f>'[11]Depr Exp'!E1317</f>
        <v>43465</v>
      </c>
      <c r="F1317" s="523">
        <f>'[11]Depr Exp'!F1317</f>
        <v>2199936</v>
      </c>
      <c r="G1317" s="305">
        <f>'[11]Depr Exp'!G1317</f>
        <v>2.4799999999999999E-2</v>
      </c>
      <c r="H1317" s="524">
        <f>'[11]Depr Exp'!H1317</f>
        <v>4546.53</v>
      </c>
      <c r="I1317" s="523">
        <f>'[11]Depr Exp'!I1317</f>
        <v>2199936</v>
      </c>
      <c r="J1317" s="305">
        <f>'[11]Depr Exp'!J1317</f>
        <v>2.4799999999999999E-2</v>
      </c>
      <c r="K1317" s="373">
        <f>'[11]Depr Exp'!K1317</f>
        <v>4546.5343999999996</v>
      </c>
      <c r="L1317" s="524">
        <f>'[11]Depr Exp'!L1317</f>
        <v>0</v>
      </c>
      <c r="M1317" s="144"/>
      <c r="N1317" s="144"/>
    </row>
    <row r="1318" spans="1:14" ht="15.75" thickBot="1">
      <c r="A1318" s="159" t="str">
        <f>'[11]Depr Exp'!A1318</f>
        <v>E315 STM Accessory, Mint Farm OP Total</v>
      </c>
      <c r="B1318" s="144">
        <f>'[11]Depr Exp'!B1318</f>
        <v>0</v>
      </c>
      <c r="C1318" s="502" t="str">
        <f>'[11]Depr Exp'!C1318</f>
        <v>ESTM</v>
      </c>
      <c r="D1318" s="144"/>
      <c r="E1318" s="281" t="str">
        <f>'[11]Depr Exp'!E1318</f>
        <v>Total</v>
      </c>
      <c r="F1318" s="141">
        <f>'[11]Depr Exp'!F1318</f>
        <v>0</v>
      </c>
      <c r="G1318" s="252">
        <f>'[11]Depr Exp'!G1318</f>
        <v>0</v>
      </c>
      <c r="H1318" s="522">
        <f>'[11]Depr Exp'!H1318</f>
        <v>54558.359999999993</v>
      </c>
      <c r="I1318" s="141">
        <f>'[11]Depr Exp'!I1318</f>
        <v>0</v>
      </c>
      <c r="J1318" s="252">
        <f>'[11]Depr Exp'!J1318</f>
        <v>0</v>
      </c>
      <c r="K1318" s="522">
        <f>'[11]Depr Exp'!K1318</f>
        <v>54558.412799999984</v>
      </c>
      <c r="L1318" s="522">
        <f>'[11]Depr Exp'!L1318</f>
        <v>0.05</v>
      </c>
      <c r="M1318" s="144"/>
      <c r="N1318" s="144"/>
    </row>
    <row r="1319" spans="1:14" ht="13.5" thickTop="1">
      <c r="A1319" s="144" t="str">
        <f>'[11]Depr Exp'!A1319</f>
        <v>E315 STM Accessory, Sumas</v>
      </c>
      <c r="B1319" s="144" t="str">
        <f>'[11]Depr Exp'!B1319</f>
        <v>E315 STM Accessory, Sumas-1</v>
      </c>
      <c r="C1319" s="144" t="str">
        <f>'[11]Depr Exp'!C1319</f>
        <v>403E</v>
      </c>
      <c r="D1319" s="144"/>
      <c r="E1319" s="282">
        <f>'[11]Depr Exp'!E1319</f>
        <v>43131</v>
      </c>
      <c r="F1319" s="523">
        <f>'[11]Depr Exp'!F1319</f>
        <v>9857.85</v>
      </c>
      <c r="G1319" s="305">
        <f>'[11]Depr Exp'!G1319</f>
        <v>8.2000000000000007E-3</v>
      </c>
      <c r="H1319" s="524">
        <f>'[11]Depr Exp'!H1319</f>
        <v>6.74</v>
      </c>
      <c r="I1319" s="523">
        <f>'[11]Depr Exp'!I1319</f>
        <v>78049.73</v>
      </c>
      <c r="J1319" s="305">
        <f>'[11]Depr Exp'!J1319</f>
        <v>8.2000000000000007E-3</v>
      </c>
      <c r="K1319" s="373">
        <f>'[11]Depr Exp'!K1319</f>
        <v>53.333982166666665</v>
      </c>
      <c r="L1319" s="524">
        <f>'[11]Depr Exp'!L1319</f>
        <v>46.59</v>
      </c>
      <c r="M1319" s="144"/>
      <c r="N1319" s="144"/>
    </row>
    <row r="1320" spans="1:14">
      <c r="A1320" s="144" t="str">
        <f>'[11]Depr Exp'!A1320</f>
        <v>E315 STM Accessory, Sumas</v>
      </c>
      <c r="B1320" s="144" t="str">
        <f>'[11]Depr Exp'!B1320</f>
        <v>E315 STM Accessory, Sumas-2</v>
      </c>
      <c r="C1320" s="144" t="str">
        <f>'[11]Depr Exp'!C1320</f>
        <v>403E</v>
      </c>
      <c r="D1320" s="144"/>
      <c r="E1320" s="282">
        <f>'[11]Depr Exp'!E1320</f>
        <v>43159</v>
      </c>
      <c r="F1320" s="523">
        <f>'[11]Depr Exp'!F1320</f>
        <v>9857.85</v>
      </c>
      <c r="G1320" s="305">
        <f>'[11]Depr Exp'!G1320</f>
        <v>8.2000000000000007E-3</v>
      </c>
      <c r="H1320" s="524">
        <f>'[11]Depr Exp'!H1320</f>
        <v>6.74</v>
      </c>
      <c r="I1320" s="523">
        <f>'[11]Depr Exp'!I1320</f>
        <v>78049.73</v>
      </c>
      <c r="J1320" s="305">
        <f>'[11]Depr Exp'!J1320</f>
        <v>8.2000000000000007E-3</v>
      </c>
      <c r="K1320" s="373">
        <f>'[11]Depr Exp'!K1320</f>
        <v>53.333982166666665</v>
      </c>
      <c r="L1320" s="524">
        <f>'[11]Depr Exp'!L1320</f>
        <v>46.59</v>
      </c>
      <c r="M1320" s="144"/>
      <c r="N1320" s="144"/>
    </row>
    <row r="1321" spans="1:14">
      <c r="A1321" s="144" t="str">
        <f>'[11]Depr Exp'!A1321</f>
        <v>E315 STM Accessory, Sumas</v>
      </c>
      <c r="B1321" s="144" t="str">
        <f>'[11]Depr Exp'!B1321</f>
        <v>E315 STM Accessory, Sumas-3</v>
      </c>
      <c r="C1321" s="144" t="str">
        <f>'[11]Depr Exp'!C1321</f>
        <v>403E</v>
      </c>
      <c r="D1321" s="144"/>
      <c r="E1321" s="282">
        <f>'[11]Depr Exp'!E1321</f>
        <v>43190</v>
      </c>
      <c r="F1321" s="523">
        <f>'[11]Depr Exp'!F1321</f>
        <v>9857.85</v>
      </c>
      <c r="G1321" s="305">
        <f>'[11]Depr Exp'!G1321</f>
        <v>8.2000000000000007E-3</v>
      </c>
      <c r="H1321" s="524">
        <f>'[11]Depr Exp'!H1321</f>
        <v>6.74</v>
      </c>
      <c r="I1321" s="523">
        <f>'[11]Depr Exp'!I1321</f>
        <v>78049.73</v>
      </c>
      <c r="J1321" s="305">
        <f>'[11]Depr Exp'!J1321</f>
        <v>8.2000000000000007E-3</v>
      </c>
      <c r="K1321" s="373">
        <f>'[11]Depr Exp'!K1321</f>
        <v>53.333982166666665</v>
      </c>
      <c r="L1321" s="524">
        <f>'[11]Depr Exp'!L1321</f>
        <v>46.59</v>
      </c>
      <c r="M1321" s="144"/>
      <c r="N1321" s="144"/>
    </row>
    <row r="1322" spans="1:14">
      <c r="A1322" s="144" t="str">
        <f>'[11]Depr Exp'!A1322</f>
        <v>E315 STM Accessory, Sumas</v>
      </c>
      <c r="B1322" s="144" t="str">
        <f>'[11]Depr Exp'!B1322</f>
        <v>E315 STM Accessory, Sumas-4</v>
      </c>
      <c r="C1322" s="144" t="str">
        <f>'[11]Depr Exp'!C1322</f>
        <v>403E</v>
      </c>
      <c r="D1322" s="144"/>
      <c r="E1322" s="282">
        <f>'[11]Depr Exp'!E1322</f>
        <v>43220</v>
      </c>
      <c r="F1322" s="523">
        <f>'[11]Depr Exp'!F1322</f>
        <v>9857.85</v>
      </c>
      <c r="G1322" s="305">
        <f>'[11]Depr Exp'!G1322</f>
        <v>8.2000000000000007E-3</v>
      </c>
      <c r="H1322" s="524">
        <f>'[11]Depr Exp'!H1322</f>
        <v>6.74</v>
      </c>
      <c r="I1322" s="523">
        <f>'[11]Depr Exp'!I1322</f>
        <v>78049.73</v>
      </c>
      <c r="J1322" s="305">
        <f>'[11]Depr Exp'!J1322</f>
        <v>8.2000000000000007E-3</v>
      </c>
      <c r="K1322" s="373">
        <f>'[11]Depr Exp'!K1322</f>
        <v>53.333982166666665</v>
      </c>
      <c r="L1322" s="524">
        <f>'[11]Depr Exp'!L1322</f>
        <v>46.59</v>
      </c>
      <c r="M1322" s="144"/>
      <c r="N1322" s="144"/>
    </row>
    <row r="1323" spans="1:14">
      <c r="A1323" s="144" t="str">
        <f>'[11]Depr Exp'!A1323</f>
        <v>E315 STM Accessory, Sumas</v>
      </c>
      <c r="B1323" s="144" t="str">
        <f>'[11]Depr Exp'!B1323</f>
        <v>E315 STM Accessory, Sumas-5</v>
      </c>
      <c r="C1323" s="144" t="str">
        <f>'[11]Depr Exp'!C1323</f>
        <v>403E</v>
      </c>
      <c r="D1323" s="144"/>
      <c r="E1323" s="282">
        <f>'[11]Depr Exp'!E1323</f>
        <v>43251</v>
      </c>
      <c r="F1323" s="523">
        <f>'[11]Depr Exp'!F1323</f>
        <v>9857.85</v>
      </c>
      <c r="G1323" s="305">
        <f>'[11]Depr Exp'!G1323</f>
        <v>8.2000000000000007E-3</v>
      </c>
      <c r="H1323" s="524">
        <f>'[11]Depr Exp'!H1323</f>
        <v>6.74</v>
      </c>
      <c r="I1323" s="523">
        <f>'[11]Depr Exp'!I1323</f>
        <v>78049.73</v>
      </c>
      <c r="J1323" s="305">
        <f>'[11]Depr Exp'!J1323</f>
        <v>8.2000000000000007E-3</v>
      </c>
      <c r="K1323" s="373">
        <f>'[11]Depr Exp'!K1323</f>
        <v>53.333982166666665</v>
      </c>
      <c r="L1323" s="524">
        <f>'[11]Depr Exp'!L1323</f>
        <v>46.59</v>
      </c>
      <c r="M1323" s="144"/>
      <c r="N1323" s="144"/>
    </row>
    <row r="1324" spans="1:14">
      <c r="A1324" s="144" t="str">
        <f>'[11]Depr Exp'!A1324</f>
        <v>E315 STM Accessory, Sumas</v>
      </c>
      <c r="B1324" s="144" t="str">
        <f>'[11]Depr Exp'!B1324</f>
        <v>E315 STM Accessory, Sumas-6</v>
      </c>
      <c r="C1324" s="144" t="str">
        <f>'[11]Depr Exp'!C1324</f>
        <v>403E</v>
      </c>
      <c r="D1324" s="144"/>
      <c r="E1324" s="282">
        <f>'[11]Depr Exp'!E1324</f>
        <v>43281</v>
      </c>
      <c r="F1324" s="523">
        <f>'[11]Depr Exp'!F1324</f>
        <v>9857.85</v>
      </c>
      <c r="G1324" s="305">
        <f>'[11]Depr Exp'!G1324</f>
        <v>8.2000000000000007E-3</v>
      </c>
      <c r="H1324" s="524">
        <f>'[11]Depr Exp'!H1324</f>
        <v>6.74</v>
      </c>
      <c r="I1324" s="523">
        <f>'[11]Depr Exp'!I1324</f>
        <v>78049.73</v>
      </c>
      <c r="J1324" s="305">
        <f>'[11]Depr Exp'!J1324</f>
        <v>8.2000000000000007E-3</v>
      </c>
      <c r="K1324" s="373">
        <f>'[11]Depr Exp'!K1324</f>
        <v>53.333982166666665</v>
      </c>
      <c r="L1324" s="524">
        <f>'[11]Depr Exp'!L1324</f>
        <v>46.59</v>
      </c>
      <c r="M1324" s="144"/>
      <c r="N1324" s="144"/>
    </row>
    <row r="1325" spans="1:14">
      <c r="A1325" s="144" t="str">
        <f>'[11]Depr Exp'!A1325</f>
        <v>E315 STM Accessory, Sumas</v>
      </c>
      <c r="B1325" s="144" t="str">
        <f>'[11]Depr Exp'!B1325</f>
        <v>E315 STM Accessory, Sumas-7</v>
      </c>
      <c r="C1325" s="144" t="str">
        <f>'[11]Depr Exp'!C1325</f>
        <v>403E</v>
      </c>
      <c r="D1325" s="144"/>
      <c r="E1325" s="282">
        <f>'[11]Depr Exp'!E1325</f>
        <v>43312</v>
      </c>
      <c r="F1325" s="523">
        <f>'[11]Depr Exp'!F1325</f>
        <v>9857.85</v>
      </c>
      <c r="G1325" s="305">
        <f>'[11]Depr Exp'!G1325</f>
        <v>8.2000000000000007E-3</v>
      </c>
      <c r="H1325" s="524">
        <f>'[11]Depr Exp'!H1325</f>
        <v>6.74</v>
      </c>
      <c r="I1325" s="523">
        <f>'[11]Depr Exp'!I1325</f>
        <v>78049.73</v>
      </c>
      <c r="J1325" s="305">
        <f>'[11]Depr Exp'!J1325</f>
        <v>8.2000000000000007E-3</v>
      </c>
      <c r="K1325" s="373">
        <f>'[11]Depr Exp'!K1325</f>
        <v>53.333982166666665</v>
      </c>
      <c r="L1325" s="524">
        <f>'[11]Depr Exp'!L1325</f>
        <v>46.59</v>
      </c>
      <c r="M1325" s="144"/>
      <c r="N1325" s="144"/>
    </row>
    <row r="1326" spans="1:14">
      <c r="A1326" s="144" t="str">
        <f>'[11]Depr Exp'!A1326</f>
        <v>E315 STM Accessory, Sumas</v>
      </c>
      <c r="B1326" s="144" t="str">
        <f>'[11]Depr Exp'!B1326</f>
        <v>E315 STM Accessory, Sumas-8</v>
      </c>
      <c r="C1326" s="144" t="str">
        <f>'[11]Depr Exp'!C1326</f>
        <v>403E</v>
      </c>
      <c r="D1326" s="144"/>
      <c r="E1326" s="282">
        <f>'[11]Depr Exp'!E1326</f>
        <v>43343</v>
      </c>
      <c r="F1326" s="523">
        <f>'[11]Depr Exp'!F1326</f>
        <v>9857.85</v>
      </c>
      <c r="G1326" s="305">
        <f>'[11]Depr Exp'!G1326</f>
        <v>8.2000000000000007E-3</v>
      </c>
      <c r="H1326" s="524">
        <f>'[11]Depr Exp'!H1326</f>
        <v>6.74</v>
      </c>
      <c r="I1326" s="523">
        <f>'[11]Depr Exp'!I1326</f>
        <v>78049.73</v>
      </c>
      <c r="J1326" s="305">
        <f>'[11]Depr Exp'!J1326</f>
        <v>8.2000000000000007E-3</v>
      </c>
      <c r="K1326" s="373">
        <f>'[11]Depr Exp'!K1326</f>
        <v>53.333982166666665</v>
      </c>
      <c r="L1326" s="524">
        <f>'[11]Depr Exp'!L1326</f>
        <v>46.59</v>
      </c>
      <c r="M1326" s="144"/>
      <c r="N1326" s="144"/>
    </row>
    <row r="1327" spans="1:14">
      <c r="A1327" s="144" t="str">
        <f>'[11]Depr Exp'!A1327</f>
        <v>E315 STM Accessory, Sumas</v>
      </c>
      <c r="B1327" s="144" t="str">
        <f>'[11]Depr Exp'!B1327</f>
        <v>E315 STM Accessory, Sumas-9</v>
      </c>
      <c r="C1327" s="144" t="str">
        <f>'[11]Depr Exp'!C1327</f>
        <v>403E</v>
      </c>
      <c r="D1327" s="144"/>
      <c r="E1327" s="282">
        <f>'[11]Depr Exp'!E1327</f>
        <v>43373</v>
      </c>
      <c r="F1327" s="523">
        <f>'[11]Depr Exp'!F1327</f>
        <v>9857.85</v>
      </c>
      <c r="G1327" s="305">
        <f>'[11]Depr Exp'!G1327</f>
        <v>8.2000000000000007E-3</v>
      </c>
      <c r="H1327" s="524">
        <f>'[11]Depr Exp'!H1327</f>
        <v>6.74</v>
      </c>
      <c r="I1327" s="523">
        <f>'[11]Depr Exp'!I1327</f>
        <v>78049.73</v>
      </c>
      <c r="J1327" s="305">
        <f>'[11]Depr Exp'!J1327</f>
        <v>8.2000000000000007E-3</v>
      </c>
      <c r="K1327" s="373">
        <f>'[11]Depr Exp'!K1327</f>
        <v>53.333982166666665</v>
      </c>
      <c r="L1327" s="524">
        <f>'[11]Depr Exp'!L1327</f>
        <v>46.59</v>
      </c>
      <c r="M1327" s="144"/>
      <c r="N1327" s="144"/>
    </row>
    <row r="1328" spans="1:14">
      <c r="A1328" s="144" t="str">
        <f>'[11]Depr Exp'!A1328</f>
        <v>E315 STM Accessory, Sumas</v>
      </c>
      <c r="B1328" s="144" t="str">
        <f>'[11]Depr Exp'!B1328</f>
        <v>E315 STM Accessory, Sumas-10</v>
      </c>
      <c r="C1328" s="144" t="str">
        <f>'[11]Depr Exp'!C1328</f>
        <v>403E</v>
      </c>
      <c r="D1328" s="144"/>
      <c r="E1328" s="282">
        <f>'[11]Depr Exp'!E1328</f>
        <v>43404</v>
      </c>
      <c r="F1328" s="523">
        <f>'[11]Depr Exp'!F1328</f>
        <v>43953.79</v>
      </c>
      <c r="G1328" s="305">
        <f>'[11]Depr Exp'!G1328</f>
        <v>8.2000000000000007E-3</v>
      </c>
      <c r="H1328" s="524">
        <f>'[11]Depr Exp'!H1328</f>
        <v>30.04</v>
      </c>
      <c r="I1328" s="523">
        <f>'[11]Depr Exp'!I1328</f>
        <v>78049.73</v>
      </c>
      <c r="J1328" s="305">
        <f>'[11]Depr Exp'!J1328</f>
        <v>8.2000000000000007E-3</v>
      </c>
      <c r="K1328" s="373">
        <f>'[11]Depr Exp'!K1328</f>
        <v>53.333982166666665</v>
      </c>
      <c r="L1328" s="524">
        <f>'[11]Depr Exp'!L1328</f>
        <v>23.29</v>
      </c>
      <c r="M1328" s="144"/>
      <c r="N1328" s="144"/>
    </row>
    <row r="1329" spans="1:14">
      <c r="A1329" s="144" t="str">
        <f>'[11]Depr Exp'!A1329</f>
        <v>E315 STM Accessory, Sumas</v>
      </c>
      <c r="B1329" s="144" t="str">
        <f>'[11]Depr Exp'!B1329</f>
        <v>E315 STM Accessory, Sumas-11</v>
      </c>
      <c r="C1329" s="144" t="str">
        <f>'[11]Depr Exp'!C1329</f>
        <v>403E</v>
      </c>
      <c r="D1329" s="144"/>
      <c r="E1329" s="282">
        <f>'[11]Depr Exp'!E1329</f>
        <v>43434</v>
      </c>
      <c r="F1329" s="523">
        <f>'[11]Depr Exp'!F1329</f>
        <v>78049.73</v>
      </c>
      <c r="G1329" s="305">
        <f>'[11]Depr Exp'!G1329</f>
        <v>8.2000000000000007E-3</v>
      </c>
      <c r="H1329" s="524">
        <f>'[11]Depr Exp'!H1329</f>
        <v>53.33</v>
      </c>
      <c r="I1329" s="523">
        <f>'[11]Depr Exp'!I1329</f>
        <v>78049.73</v>
      </c>
      <c r="J1329" s="305">
        <f>'[11]Depr Exp'!J1329</f>
        <v>8.2000000000000007E-3</v>
      </c>
      <c r="K1329" s="373">
        <f>'[11]Depr Exp'!K1329</f>
        <v>53.333982166666665</v>
      </c>
      <c r="L1329" s="524">
        <f>'[11]Depr Exp'!L1329</f>
        <v>0</v>
      </c>
      <c r="M1329" s="144"/>
      <c r="N1329" s="144"/>
    </row>
    <row r="1330" spans="1:14">
      <c r="A1330" s="144" t="str">
        <f>'[11]Depr Exp'!A1330</f>
        <v>E315 STM Accessory, Sumas</v>
      </c>
      <c r="B1330" s="144" t="str">
        <f>'[11]Depr Exp'!B1330</f>
        <v>E315 STM Accessory, Sumas-12</v>
      </c>
      <c r="C1330" s="144" t="str">
        <f>'[11]Depr Exp'!C1330</f>
        <v>403E</v>
      </c>
      <c r="D1330" s="144"/>
      <c r="E1330" s="282">
        <f>'[11]Depr Exp'!E1330</f>
        <v>43465</v>
      </c>
      <c r="F1330" s="523">
        <f>'[11]Depr Exp'!F1330</f>
        <v>78049.73</v>
      </c>
      <c r="G1330" s="305">
        <f>'[11]Depr Exp'!G1330</f>
        <v>8.2000000000000007E-3</v>
      </c>
      <c r="H1330" s="524">
        <f>'[11]Depr Exp'!H1330</f>
        <v>53.33</v>
      </c>
      <c r="I1330" s="523">
        <f>'[11]Depr Exp'!I1330</f>
        <v>78049.73</v>
      </c>
      <c r="J1330" s="305">
        <f>'[11]Depr Exp'!J1330</f>
        <v>8.2000000000000007E-3</v>
      </c>
      <c r="K1330" s="373">
        <f>'[11]Depr Exp'!K1330</f>
        <v>53.333982166666665</v>
      </c>
      <c r="L1330" s="524">
        <f>'[11]Depr Exp'!L1330</f>
        <v>0</v>
      </c>
      <c r="M1330" s="144"/>
      <c r="N1330" s="144"/>
    </row>
    <row r="1331" spans="1:14" ht="15.75" thickBot="1">
      <c r="A1331" s="159" t="str">
        <f>'[11]Depr Exp'!A1331</f>
        <v>E315 STM Accessory, Sumas Total</v>
      </c>
      <c r="B1331" s="144">
        <f>'[11]Depr Exp'!B1331</f>
        <v>0</v>
      </c>
      <c r="C1331" s="502" t="str">
        <f>'[11]Depr Exp'!C1331</f>
        <v>ESTM</v>
      </c>
      <c r="D1331" s="144"/>
      <c r="E1331" s="281" t="str">
        <f>'[11]Depr Exp'!E1331</f>
        <v>Total</v>
      </c>
      <c r="F1331" s="141">
        <f>'[11]Depr Exp'!F1331</f>
        <v>0</v>
      </c>
      <c r="G1331" s="252">
        <f>'[11]Depr Exp'!G1331</f>
        <v>0</v>
      </c>
      <c r="H1331" s="522">
        <f>'[11]Depr Exp'!H1331</f>
        <v>197.36</v>
      </c>
      <c r="I1331" s="141">
        <f>'[11]Depr Exp'!I1331</f>
        <v>0</v>
      </c>
      <c r="J1331" s="252">
        <f>'[11]Depr Exp'!J1331</f>
        <v>0</v>
      </c>
      <c r="K1331" s="522">
        <f>'[11]Depr Exp'!K1331</f>
        <v>640.00778600000012</v>
      </c>
      <c r="L1331" s="522">
        <f>'[11]Depr Exp'!L1331</f>
        <v>442.65</v>
      </c>
      <c r="M1331" s="144"/>
      <c r="N1331" s="144"/>
    </row>
    <row r="1332" spans="1:14" ht="13.5" thickTop="1">
      <c r="A1332" s="144" t="str">
        <f>'[11]Depr Exp'!A1332</f>
        <v>E315 STM Accessory, Sumas OP</v>
      </c>
      <c r="B1332" s="144" t="str">
        <f>'[11]Depr Exp'!B1332</f>
        <v>E315 STM Accessory, Sumas OP-1</v>
      </c>
      <c r="C1332" s="144" t="str">
        <f>'[11]Depr Exp'!C1332</f>
        <v>403E</v>
      </c>
      <c r="D1332" s="144"/>
      <c r="E1332" s="282">
        <f>'[11]Depr Exp'!E1332</f>
        <v>43131</v>
      </c>
      <c r="F1332" s="523">
        <f>'[11]Depr Exp'!F1332</f>
        <v>660424.04</v>
      </c>
      <c r="G1332" s="305">
        <f>'[11]Depr Exp'!G1332</f>
        <v>8.2000000000000007E-3</v>
      </c>
      <c r="H1332" s="524">
        <f>'[11]Depr Exp'!H1332</f>
        <v>451.29</v>
      </c>
      <c r="I1332" s="523">
        <f>'[11]Depr Exp'!I1332</f>
        <v>660424.04</v>
      </c>
      <c r="J1332" s="305">
        <f>'[11]Depr Exp'!J1332</f>
        <v>8.2000000000000007E-3</v>
      </c>
      <c r="K1332" s="373">
        <f>'[11]Depr Exp'!K1332</f>
        <v>451.28976066666672</v>
      </c>
      <c r="L1332" s="524">
        <f>'[11]Depr Exp'!L1332</f>
        <v>0</v>
      </c>
      <c r="M1332" s="144"/>
      <c r="N1332" s="144"/>
    </row>
    <row r="1333" spans="1:14">
      <c r="A1333" s="144" t="str">
        <f>'[11]Depr Exp'!A1333</f>
        <v>E315 STM Accessory, Sumas OP</v>
      </c>
      <c r="B1333" s="144" t="str">
        <f>'[11]Depr Exp'!B1333</f>
        <v>E315 STM Accessory, Sumas OP-2</v>
      </c>
      <c r="C1333" s="144" t="str">
        <f>'[11]Depr Exp'!C1333</f>
        <v>403E</v>
      </c>
      <c r="D1333" s="144"/>
      <c r="E1333" s="282">
        <f>'[11]Depr Exp'!E1333</f>
        <v>43159</v>
      </c>
      <c r="F1333" s="523">
        <f>'[11]Depr Exp'!F1333</f>
        <v>660424.04</v>
      </c>
      <c r="G1333" s="305">
        <f>'[11]Depr Exp'!G1333</f>
        <v>8.2000000000000007E-3</v>
      </c>
      <c r="H1333" s="524">
        <f>'[11]Depr Exp'!H1333</f>
        <v>451.29</v>
      </c>
      <c r="I1333" s="523">
        <f>'[11]Depr Exp'!I1333</f>
        <v>660424.04</v>
      </c>
      <c r="J1333" s="305">
        <f>'[11]Depr Exp'!J1333</f>
        <v>8.2000000000000007E-3</v>
      </c>
      <c r="K1333" s="373">
        <f>'[11]Depr Exp'!K1333</f>
        <v>451.28976066666672</v>
      </c>
      <c r="L1333" s="524">
        <f>'[11]Depr Exp'!L1333</f>
        <v>0</v>
      </c>
      <c r="M1333" s="144"/>
      <c r="N1333" s="144"/>
    </row>
    <row r="1334" spans="1:14">
      <c r="A1334" s="144" t="str">
        <f>'[11]Depr Exp'!A1334</f>
        <v>E315 STM Accessory, Sumas OP</v>
      </c>
      <c r="B1334" s="144" t="str">
        <f>'[11]Depr Exp'!B1334</f>
        <v>E315 STM Accessory, Sumas OP-3</v>
      </c>
      <c r="C1334" s="144" t="str">
        <f>'[11]Depr Exp'!C1334</f>
        <v>403E</v>
      </c>
      <c r="D1334" s="144"/>
      <c r="E1334" s="282">
        <f>'[11]Depr Exp'!E1334</f>
        <v>43190</v>
      </c>
      <c r="F1334" s="523">
        <f>'[11]Depr Exp'!F1334</f>
        <v>660424.04</v>
      </c>
      <c r="G1334" s="305">
        <f>'[11]Depr Exp'!G1334</f>
        <v>8.2000000000000007E-3</v>
      </c>
      <c r="H1334" s="524">
        <f>'[11]Depr Exp'!H1334</f>
        <v>451.29</v>
      </c>
      <c r="I1334" s="523">
        <f>'[11]Depr Exp'!I1334</f>
        <v>660424.04</v>
      </c>
      <c r="J1334" s="305">
        <f>'[11]Depr Exp'!J1334</f>
        <v>8.2000000000000007E-3</v>
      </c>
      <c r="K1334" s="373">
        <f>'[11]Depr Exp'!K1334</f>
        <v>451.28976066666672</v>
      </c>
      <c r="L1334" s="524">
        <f>'[11]Depr Exp'!L1334</f>
        <v>0</v>
      </c>
      <c r="M1334" s="144"/>
      <c r="N1334" s="144"/>
    </row>
    <row r="1335" spans="1:14">
      <c r="A1335" s="144" t="str">
        <f>'[11]Depr Exp'!A1335</f>
        <v>E315 STM Accessory, Sumas OP</v>
      </c>
      <c r="B1335" s="144" t="str">
        <f>'[11]Depr Exp'!B1335</f>
        <v>E315 STM Accessory, Sumas OP-4</v>
      </c>
      <c r="C1335" s="144" t="str">
        <f>'[11]Depr Exp'!C1335</f>
        <v>403E</v>
      </c>
      <c r="D1335" s="144"/>
      <c r="E1335" s="282">
        <f>'[11]Depr Exp'!E1335</f>
        <v>43220</v>
      </c>
      <c r="F1335" s="523">
        <f>'[11]Depr Exp'!F1335</f>
        <v>660424.04</v>
      </c>
      <c r="G1335" s="305">
        <f>'[11]Depr Exp'!G1335</f>
        <v>8.2000000000000007E-3</v>
      </c>
      <c r="H1335" s="524">
        <f>'[11]Depr Exp'!H1335</f>
        <v>451.29</v>
      </c>
      <c r="I1335" s="523">
        <f>'[11]Depr Exp'!I1335</f>
        <v>660424.04</v>
      </c>
      <c r="J1335" s="305">
        <f>'[11]Depr Exp'!J1335</f>
        <v>8.2000000000000007E-3</v>
      </c>
      <c r="K1335" s="373">
        <f>'[11]Depr Exp'!K1335</f>
        <v>451.28976066666672</v>
      </c>
      <c r="L1335" s="524">
        <f>'[11]Depr Exp'!L1335</f>
        <v>0</v>
      </c>
      <c r="M1335" s="144"/>
      <c r="N1335" s="144"/>
    </row>
    <row r="1336" spans="1:14">
      <c r="A1336" s="144" t="str">
        <f>'[11]Depr Exp'!A1336</f>
        <v>E315 STM Accessory, Sumas OP</v>
      </c>
      <c r="B1336" s="144" t="str">
        <f>'[11]Depr Exp'!B1336</f>
        <v>E315 STM Accessory, Sumas OP-5</v>
      </c>
      <c r="C1336" s="144" t="str">
        <f>'[11]Depr Exp'!C1336</f>
        <v>403E</v>
      </c>
      <c r="D1336" s="144"/>
      <c r="E1336" s="282">
        <f>'[11]Depr Exp'!E1336</f>
        <v>43251</v>
      </c>
      <c r="F1336" s="523">
        <f>'[11]Depr Exp'!F1336</f>
        <v>660424.04</v>
      </c>
      <c r="G1336" s="305">
        <f>'[11]Depr Exp'!G1336</f>
        <v>8.2000000000000007E-3</v>
      </c>
      <c r="H1336" s="524">
        <f>'[11]Depr Exp'!H1336</f>
        <v>451.29</v>
      </c>
      <c r="I1336" s="523">
        <f>'[11]Depr Exp'!I1336</f>
        <v>660424.04</v>
      </c>
      <c r="J1336" s="305">
        <f>'[11]Depr Exp'!J1336</f>
        <v>8.2000000000000007E-3</v>
      </c>
      <c r="K1336" s="373">
        <f>'[11]Depr Exp'!K1336</f>
        <v>451.28976066666672</v>
      </c>
      <c r="L1336" s="524">
        <f>'[11]Depr Exp'!L1336</f>
        <v>0</v>
      </c>
      <c r="M1336" s="144"/>
      <c r="N1336" s="144"/>
    </row>
    <row r="1337" spans="1:14">
      <c r="A1337" s="144" t="str">
        <f>'[11]Depr Exp'!A1337</f>
        <v>E315 STM Accessory, Sumas OP</v>
      </c>
      <c r="B1337" s="144" t="str">
        <f>'[11]Depr Exp'!B1337</f>
        <v>E315 STM Accessory, Sumas OP-6</v>
      </c>
      <c r="C1337" s="144" t="str">
        <f>'[11]Depr Exp'!C1337</f>
        <v>403E</v>
      </c>
      <c r="D1337" s="144"/>
      <c r="E1337" s="282">
        <f>'[11]Depr Exp'!E1337</f>
        <v>43281</v>
      </c>
      <c r="F1337" s="523">
        <f>'[11]Depr Exp'!F1337</f>
        <v>660424.04</v>
      </c>
      <c r="G1337" s="305">
        <f>'[11]Depr Exp'!G1337</f>
        <v>8.2000000000000007E-3</v>
      </c>
      <c r="H1337" s="524">
        <f>'[11]Depr Exp'!H1337</f>
        <v>451.29</v>
      </c>
      <c r="I1337" s="523">
        <f>'[11]Depr Exp'!I1337</f>
        <v>660424.04</v>
      </c>
      <c r="J1337" s="305">
        <f>'[11]Depr Exp'!J1337</f>
        <v>8.2000000000000007E-3</v>
      </c>
      <c r="K1337" s="373">
        <f>'[11]Depr Exp'!K1337</f>
        <v>451.28976066666672</v>
      </c>
      <c r="L1337" s="524">
        <f>'[11]Depr Exp'!L1337</f>
        <v>0</v>
      </c>
      <c r="M1337" s="144"/>
      <c r="N1337" s="144"/>
    </row>
    <row r="1338" spans="1:14">
      <c r="A1338" s="144" t="str">
        <f>'[11]Depr Exp'!A1338</f>
        <v>E315 STM Accessory, Sumas OP</v>
      </c>
      <c r="B1338" s="144" t="str">
        <f>'[11]Depr Exp'!B1338</f>
        <v>E315 STM Accessory, Sumas OP-7</v>
      </c>
      <c r="C1338" s="144" t="str">
        <f>'[11]Depr Exp'!C1338</f>
        <v>403E</v>
      </c>
      <c r="D1338" s="144"/>
      <c r="E1338" s="282">
        <f>'[11]Depr Exp'!E1338</f>
        <v>43312</v>
      </c>
      <c r="F1338" s="523">
        <f>'[11]Depr Exp'!F1338</f>
        <v>660424.04</v>
      </c>
      <c r="G1338" s="305">
        <f>'[11]Depr Exp'!G1338</f>
        <v>8.2000000000000007E-3</v>
      </c>
      <c r="H1338" s="524">
        <f>'[11]Depr Exp'!H1338</f>
        <v>451.29</v>
      </c>
      <c r="I1338" s="523">
        <f>'[11]Depr Exp'!I1338</f>
        <v>660424.04</v>
      </c>
      <c r="J1338" s="305">
        <f>'[11]Depr Exp'!J1338</f>
        <v>8.2000000000000007E-3</v>
      </c>
      <c r="K1338" s="373">
        <f>'[11]Depr Exp'!K1338</f>
        <v>451.28976066666672</v>
      </c>
      <c r="L1338" s="524">
        <f>'[11]Depr Exp'!L1338</f>
        <v>0</v>
      </c>
      <c r="M1338" s="144"/>
      <c r="N1338" s="144"/>
    </row>
    <row r="1339" spans="1:14">
      <c r="A1339" s="144" t="str">
        <f>'[11]Depr Exp'!A1339</f>
        <v>E315 STM Accessory, Sumas OP</v>
      </c>
      <c r="B1339" s="144" t="str">
        <f>'[11]Depr Exp'!B1339</f>
        <v>E315 STM Accessory, Sumas OP-8</v>
      </c>
      <c r="C1339" s="144" t="str">
        <f>'[11]Depr Exp'!C1339</f>
        <v>403E</v>
      </c>
      <c r="D1339" s="144"/>
      <c r="E1339" s="282">
        <f>'[11]Depr Exp'!E1339</f>
        <v>43343</v>
      </c>
      <c r="F1339" s="523">
        <f>'[11]Depr Exp'!F1339</f>
        <v>660424.04</v>
      </c>
      <c r="G1339" s="305">
        <f>'[11]Depr Exp'!G1339</f>
        <v>8.2000000000000007E-3</v>
      </c>
      <c r="H1339" s="524">
        <f>'[11]Depr Exp'!H1339</f>
        <v>451.29</v>
      </c>
      <c r="I1339" s="523">
        <f>'[11]Depr Exp'!I1339</f>
        <v>660424.04</v>
      </c>
      <c r="J1339" s="305">
        <f>'[11]Depr Exp'!J1339</f>
        <v>8.2000000000000007E-3</v>
      </c>
      <c r="K1339" s="373">
        <f>'[11]Depr Exp'!K1339</f>
        <v>451.28976066666672</v>
      </c>
      <c r="L1339" s="524">
        <f>'[11]Depr Exp'!L1339</f>
        <v>0</v>
      </c>
      <c r="M1339" s="144"/>
      <c r="N1339" s="144"/>
    </row>
    <row r="1340" spans="1:14">
      <c r="A1340" s="144" t="str">
        <f>'[11]Depr Exp'!A1340</f>
        <v>E315 STM Accessory, Sumas OP</v>
      </c>
      <c r="B1340" s="144" t="str">
        <f>'[11]Depr Exp'!B1340</f>
        <v>E315 STM Accessory, Sumas OP-9</v>
      </c>
      <c r="C1340" s="144" t="str">
        <f>'[11]Depr Exp'!C1340</f>
        <v>403E</v>
      </c>
      <c r="D1340" s="144"/>
      <c r="E1340" s="282">
        <f>'[11]Depr Exp'!E1340</f>
        <v>43373</v>
      </c>
      <c r="F1340" s="523">
        <f>'[11]Depr Exp'!F1340</f>
        <v>660424.04</v>
      </c>
      <c r="G1340" s="305">
        <f>'[11]Depr Exp'!G1340</f>
        <v>8.2000000000000007E-3</v>
      </c>
      <c r="H1340" s="524">
        <f>'[11]Depr Exp'!H1340</f>
        <v>451.29</v>
      </c>
      <c r="I1340" s="523">
        <f>'[11]Depr Exp'!I1340</f>
        <v>660424.04</v>
      </c>
      <c r="J1340" s="305">
        <f>'[11]Depr Exp'!J1340</f>
        <v>8.2000000000000007E-3</v>
      </c>
      <c r="K1340" s="373">
        <f>'[11]Depr Exp'!K1340</f>
        <v>451.28976066666672</v>
      </c>
      <c r="L1340" s="524">
        <f>'[11]Depr Exp'!L1340</f>
        <v>0</v>
      </c>
      <c r="M1340" s="144"/>
      <c r="N1340" s="144"/>
    </row>
    <row r="1341" spans="1:14">
      <c r="A1341" s="144" t="str">
        <f>'[11]Depr Exp'!A1341</f>
        <v>E315 STM Accessory, Sumas OP</v>
      </c>
      <c r="B1341" s="144" t="str">
        <f>'[11]Depr Exp'!B1341</f>
        <v>E315 STM Accessory, Sumas OP-10</v>
      </c>
      <c r="C1341" s="144" t="str">
        <f>'[11]Depr Exp'!C1341</f>
        <v>403E</v>
      </c>
      <c r="D1341" s="144"/>
      <c r="E1341" s="282">
        <f>'[11]Depr Exp'!E1341</f>
        <v>43404</v>
      </c>
      <c r="F1341" s="523">
        <f>'[11]Depr Exp'!F1341</f>
        <v>660424.04</v>
      </c>
      <c r="G1341" s="305">
        <f>'[11]Depr Exp'!G1341</f>
        <v>8.2000000000000007E-3</v>
      </c>
      <c r="H1341" s="524">
        <f>'[11]Depr Exp'!H1341</f>
        <v>451.29</v>
      </c>
      <c r="I1341" s="523">
        <f>'[11]Depr Exp'!I1341</f>
        <v>660424.04</v>
      </c>
      <c r="J1341" s="305">
        <f>'[11]Depr Exp'!J1341</f>
        <v>8.2000000000000007E-3</v>
      </c>
      <c r="K1341" s="373">
        <f>'[11]Depr Exp'!K1341</f>
        <v>451.28976066666672</v>
      </c>
      <c r="L1341" s="524">
        <f>'[11]Depr Exp'!L1341</f>
        <v>0</v>
      </c>
      <c r="M1341" s="144"/>
      <c r="N1341" s="144"/>
    </row>
    <row r="1342" spans="1:14">
      <c r="A1342" s="144" t="str">
        <f>'[11]Depr Exp'!A1342</f>
        <v>E315 STM Accessory, Sumas OP</v>
      </c>
      <c r="B1342" s="144" t="str">
        <f>'[11]Depr Exp'!B1342</f>
        <v>E315 STM Accessory, Sumas OP-11</v>
      </c>
      <c r="C1342" s="144" t="str">
        <f>'[11]Depr Exp'!C1342</f>
        <v>403E</v>
      </c>
      <c r="D1342" s="144"/>
      <c r="E1342" s="282">
        <f>'[11]Depr Exp'!E1342</f>
        <v>43434</v>
      </c>
      <c r="F1342" s="523">
        <f>'[11]Depr Exp'!F1342</f>
        <v>660424.04</v>
      </c>
      <c r="G1342" s="305">
        <f>'[11]Depr Exp'!G1342</f>
        <v>8.2000000000000007E-3</v>
      </c>
      <c r="H1342" s="524">
        <f>'[11]Depr Exp'!H1342</f>
        <v>451.29</v>
      </c>
      <c r="I1342" s="523">
        <f>'[11]Depr Exp'!I1342</f>
        <v>660424.04</v>
      </c>
      <c r="J1342" s="305">
        <f>'[11]Depr Exp'!J1342</f>
        <v>8.2000000000000007E-3</v>
      </c>
      <c r="K1342" s="373">
        <f>'[11]Depr Exp'!K1342</f>
        <v>451.28976066666672</v>
      </c>
      <c r="L1342" s="524">
        <f>'[11]Depr Exp'!L1342</f>
        <v>0</v>
      </c>
      <c r="M1342" s="144"/>
      <c r="N1342" s="144"/>
    </row>
    <row r="1343" spans="1:14">
      <c r="A1343" s="144" t="str">
        <f>'[11]Depr Exp'!A1343</f>
        <v>E315 STM Accessory, Sumas OP</v>
      </c>
      <c r="B1343" s="144" t="str">
        <f>'[11]Depr Exp'!B1343</f>
        <v>E315 STM Accessory, Sumas OP-12</v>
      </c>
      <c r="C1343" s="144" t="str">
        <f>'[11]Depr Exp'!C1343</f>
        <v>403E</v>
      </c>
      <c r="D1343" s="144"/>
      <c r="E1343" s="282">
        <f>'[11]Depr Exp'!E1343</f>
        <v>43465</v>
      </c>
      <c r="F1343" s="523">
        <f>'[11]Depr Exp'!F1343</f>
        <v>660424.04</v>
      </c>
      <c r="G1343" s="305">
        <f>'[11]Depr Exp'!G1343</f>
        <v>8.2000000000000007E-3</v>
      </c>
      <c r="H1343" s="524">
        <f>'[11]Depr Exp'!H1343</f>
        <v>451.29</v>
      </c>
      <c r="I1343" s="523">
        <f>'[11]Depr Exp'!I1343</f>
        <v>660424.04</v>
      </c>
      <c r="J1343" s="305">
        <f>'[11]Depr Exp'!J1343</f>
        <v>8.2000000000000007E-3</v>
      </c>
      <c r="K1343" s="373">
        <f>'[11]Depr Exp'!K1343</f>
        <v>451.28976066666672</v>
      </c>
      <c r="L1343" s="524">
        <f>'[11]Depr Exp'!L1343</f>
        <v>0</v>
      </c>
      <c r="M1343" s="144"/>
      <c r="N1343" s="144"/>
    </row>
    <row r="1344" spans="1:14" ht="15.75" thickBot="1">
      <c r="A1344" s="159" t="str">
        <f>'[11]Depr Exp'!A1344</f>
        <v>E315 STM Accessory, Sumas OP Total</v>
      </c>
      <c r="B1344" s="144">
        <f>'[11]Depr Exp'!B1344</f>
        <v>0</v>
      </c>
      <c r="C1344" s="502" t="str">
        <f>'[11]Depr Exp'!C1344</f>
        <v>ESTM</v>
      </c>
      <c r="D1344" s="144"/>
      <c r="E1344" s="281" t="str">
        <f>'[11]Depr Exp'!E1344</f>
        <v>Total</v>
      </c>
      <c r="F1344" s="141">
        <f>'[11]Depr Exp'!F1344</f>
        <v>0</v>
      </c>
      <c r="G1344" s="252">
        <f>'[11]Depr Exp'!G1344</f>
        <v>0</v>
      </c>
      <c r="H1344" s="522">
        <f>'[11]Depr Exp'!H1344</f>
        <v>5415.4800000000005</v>
      </c>
      <c r="I1344" s="141">
        <f>'[11]Depr Exp'!I1344</f>
        <v>0</v>
      </c>
      <c r="J1344" s="252">
        <f>'[11]Depr Exp'!J1344</f>
        <v>0</v>
      </c>
      <c r="K1344" s="522">
        <f>'[11]Depr Exp'!K1344</f>
        <v>5415.4771279999995</v>
      </c>
      <c r="L1344" s="522">
        <f>'[11]Depr Exp'!L1344</f>
        <v>0</v>
      </c>
      <c r="M1344" s="144"/>
      <c r="N1344" s="144"/>
    </row>
    <row r="1345" spans="1:14" ht="13.5" thickTop="1">
      <c r="A1345" s="144" t="str">
        <f>'[11]Depr Exp'!A1345</f>
        <v>E316 STM Misc, Colstrip 1</v>
      </c>
      <c r="B1345" s="144" t="str">
        <f>'[11]Depr Exp'!B1345</f>
        <v>E316 STM Misc, Colstrip 1-1</v>
      </c>
      <c r="C1345" s="144" t="str">
        <f>'[11]Depr Exp'!C1345</f>
        <v>403E</v>
      </c>
      <c r="D1345" s="144"/>
      <c r="E1345" s="282">
        <f>'[11]Depr Exp'!E1345</f>
        <v>43131</v>
      </c>
      <c r="F1345" s="523">
        <f>'[11]Depr Exp'!F1345</f>
        <v>989235.3</v>
      </c>
      <c r="G1345" s="305">
        <f>'[11]Depr Exp'!G1345</f>
        <v>6.7500000000000004E-2</v>
      </c>
      <c r="H1345" s="524">
        <f>'[11]Depr Exp'!H1345</f>
        <v>5564.45</v>
      </c>
      <c r="I1345" s="523">
        <f>'[11]Depr Exp'!I1345</f>
        <v>988048.93</v>
      </c>
      <c r="J1345" s="305">
        <f>'[11]Depr Exp'!J1345</f>
        <v>6.7500000000000004E-2</v>
      </c>
      <c r="K1345" s="373">
        <f>'[11]Depr Exp'!K1345</f>
        <v>5557.7752312500006</v>
      </c>
      <c r="L1345" s="524">
        <f>'[11]Depr Exp'!L1345</f>
        <v>-6.67</v>
      </c>
      <c r="M1345" s="144"/>
      <c r="N1345" s="144"/>
    </row>
    <row r="1346" spans="1:14">
      <c r="A1346" s="144" t="str">
        <f>'[11]Depr Exp'!A1346</f>
        <v>E316 STM Misc, Colstrip 1</v>
      </c>
      <c r="B1346" s="144" t="str">
        <f>'[11]Depr Exp'!B1346</f>
        <v>E316 STM Misc, Colstrip 1-2</v>
      </c>
      <c r="C1346" s="144" t="str">
        <f>'[11]Depr Exp'!C1346</f>
        <v>403E</v>
      </c>
      <c r="D1346" s="144"/>
      <c r="E1346" s="282">
        <f>'[11]Depr Exp'!E1346</f>
        <v>43159</v>
      </c>
      <c r="F1346" s="523">
        <f>'[11]Depr Exp'!F1346</f>
        <v>989387.68</v>
      </c>
      <c r="G1346" s="305">
        <f>'[11]Depr Exp'!G1346</f>
        <v>6.7500000000000004E-2</v>
      </c>
      <c r="H1346" s="524">
        <f>'[11]Depr Exp'!H1346</f>
        <v>5565.31</v>
      </c>
      <c r="I1346" s="523">
        <f>'[11]Depr Exp'!I1346</f>
        <v>988048.93</v>
      </c>
      <c r="J1346" s="305">
        <f>'[11]Depr Exp'!J1346</f>
        <v>6.7500000000000004E-2</v>
      </c>
      <c r="K1346" s="373">
        <f>'[11]Depr Exp'!K1346</f>
        <v>5557.7752312500006</v>
      </c>
      <c r="L1346" s="524">
        <f>'[11]Depr Exp'!L1346</f>
        <v>-7.53</v>
      </c>
      <c r="M1346" s="144"/>
      <c r="N1346" s="144"/>
    </row>
    <row r="1347" spans="1:14">
      <c r="A1347" s="144" t="str">
        <f>'[11]Depr Exp'!A1347</f>
        <v>E316 STM Misc, Colstrip 1</v>
      </c>
      <c r="B1347" s="144" t="str">
        <f>'[11]Depr Exp'!B1347</f>
        <v>E316 STM Misc, Colstrip 1-3</v>
      </c>
      <c r="C1347" s="144" t="str">
        <f>'[11]Depr Exp'!C1347</f>
        <v>403E</v>
      </c>
      <c r="D1347" s="144"/>
      <c r="E1347" s="282">
        <f>'[11]Depr Exp'!E1347</f>
        <v>43190</v>
      </c>
      <c r="F1347" s="523">
        <f>'[11]Depr Exp'!F1347</f>
        <v>989387.68</v>
      </c>
      <c r="G1347" s="305">
        <f>'[11]Depr Exp'!G1347</f>
        <v>6.7500000000000004E-2</v>
      </c>
      <c r="H1347" s="524">
        <f>'[11]Depr Exp'!H1347</f>
        <v>5565.31</v>
      </c>
      <c r="I1347" s="523">
        <f>'[11]Depr Exp'!I1347</f>
        <v>988048.93</v>
      </c>
      <c r="J1347" s="305">
        <f>'[11]Depr Exp'!J1347</f>
        <v>6.7500000000000004E-2</v>
      </c>
      <c r="K1347" s="373">
        <f>'[11]Depr Exp'!K1347</f>
        <v>5557.7752312500006</v>
      </c>
      <c r="L1347" s="524">
        <f>'[11]Depr Exp'!L1347</f>
        <v>-7.53</v>
      </c>
      <c r="M1347" s="144"/>
      <c r="N1347" s="144"/>
    </row>
    <row r="1348" spans="1:14">
      <c r="A1348" s="144" t="str">
        <f>'[11]Depr Exp'!A1348</f>
        <v>E316 STM Misc, Colstrip 1</v>
      </c>
      <c r="B1348" s="144" t="str">
        <f>'[11]Depr Exp'!B1348</f>
        <v>E316 STM Misc, Colstrip 1-4</v>
      </c>
      <c r="C1348" s="144" t="str">
        <f>'[11]Depr Exp'!C1348</f>
        <v>403E</v>
      </c>
      <c r="D1348" s="144"/>
      <c r="E1348" s="282">
        <f>'[11]Depr Exp'!E1348</f>
        <v>43220</v>
      </c>
      <c r="F1348" s="523">
        <f>'[11]Depr Exp'!F1348</f>
        <v>989387.68</v>
      </c>
      <c r="G1348" s="305">
        <f>'[11]Depr Exp'!G1348</f>
        <v>6.7500000000000004E-2</v>
      </c>
      <c r="H1348" s="524">
        <f>'[11]Depr Exp'!H1348</f>
        <v>5565.31</v>
      </c>
      <c r="I1348" s="523">
        <f>'[11]Depr Exp'!I1348</f>
        <v>988048.93</v>
      </c>
      <c r="J1348" s="305">
        <f>'[11]Depr Exp'!J1348</f>
        <v>6.7500000000000004E-2</v>
      </c>
      <c r="K1348" s="373">
        <f>'[11]Depr Exp'!K1348</f>
        <v>5557.7752312500006</v>
      </c>
      <c r="L1348" s="524">
        <f>'[11]Depr Exp'!L1348</f>
        <v>-7.53</v>
      </c>
      <c r="M1348" s="144"/>
      <c r="N1348" s="144"/>
    </row>
    <row r="1349" spans="1:14">
      <c r="A1349" s="144" t="str">
        <f>'[11]Depr Exp'!A1349</f>
        <v>E316 STM Misc, Colstrip 1</v>
      </c>
      <c r="B1349" s="144" t="str">
        <f>'[11]Depr Exp'!B1349</f>
        <v>E316 STM Misc, Colstrip 1-5</v>
      </c>
      <c r="C1349" s="144" t="str">
        <f>'[11]Depr Exp'!C1349</f>
        <v>403E</v>
      </c>
      <c r="D1349" s="144"/>
      <c r="E1349" s="282">
        <f>'[11]Depr Exp'!E1349</f>
        <v>43251</v>
      </c>
      <c r="F1349" s="523">
        <f>'[11]Depr Exp'!F1349</f>
        <v>989387.68</v>
      </c>
      <c r="G1349" s="305">
        <f>'[11]Depr Exp'!G1349</f>
        <v>6.7500000000000004E-2</v>
      </c>
      <c r="H1349" s="524">
        <f>'[11]Depr Exp'!H1349</f>
        <v>5565.31</v>
      </c>
      <c r="I1349" s="523">
        <f>'[11]Depr Exp'!I1349</f>
        <v>988048.93</v>
      </c>
      <c r="J1349" s="305">
        <f>'[11]Depr Exp'!J1349</f>
        <v>6.7500000000000004E-2</v>
      </c>
      <c r="K1349" s="373">
        <f>'[11]Depr Exp'!K1349</f>
        <v>5557.7752312500006</v>
      </c>
      <c r="L1349" s="524">
        <f>'[11]Depr Exp'!L1349</f>
        <v>-7.53</v>
      </c>
      <c r="M1349" s="144"/>
      <c r="N1349" s="144"/>
    </row>
    <row r="1350" spans="1:14">
      <c r="A1350" s="144" t="str">
        <f>'[11]Depr Exp'!A1350</f>
        <v>E316 STM Misc, Colstrip 1</v>
      </c>
      <c r="B1350" s="144" t="str">
        <f>'[11]Depr Exp'!B1350</f>
        <v>E316 STM Misc, Colstrip 1-6</v>
      </c>
      <c r="C1350" s="144" t="str">
        <f>'[11]Depr Exp'!C1350</f>
        <v>403E</v>
      </c>
      <c r="D1350" s="144"/>
      <c r="E1350" s="282">
        <f>'[11]Depr Exp'!E1350</f>
        <v>43281</v>
      </c>
      <c r="F1350" s="523">
        <f>'[11]Depr Exp'!F1350</f>
        <v>989387.68</v>
      </c>
      <c r="G1350" s="305">
        <f>'[11]Depr Exp'!G1350</f>
        <v>6.7500000000000004E-2</v>
      </c>
      <c r="H1350" s="524">
        <f>'[11]Depr Exp'!H1350</f>
        <v>5565.31</v>
      </c>
      <c r="I1350" s="523">
        <f>'[11]Depr Exp'!I1350</f>
        <v>988048.93</v>
      </c>
      <c r="J1350" s="305">
        <f>'[11]Depr Exp'!J1350</f>
        <v>6.7500000000000004E-2</v>
      </c>
      <c r="K1350" s="373">
        <f>'[11]Depr Exp'!K1350</f>
        <v>5557.7752312500006</v>
      </c>
      <c r="L1350" s="524">
        <f>'[11]Depr Exp'!L1350</f>
        <v>-7.53</v>
      </c>
      <c r="M1350" s="144"/>
      <c r="N1350" s="144"/>
    </row>
    <row r="1351" spans="1:14">
      <c r="A1351" s="144" t="str">
        <f>'[11]Depr Exp'!A1351</f>
        <v>E316 STM Misc, Colstrip 1</v>
      </c>
      <c r="B1351" s="144" t="str">
        <f>'[11]Depr Exp'!B1351</f>
        <v>E316 STM Misc, Colstrip 1-7</v>
      </c>
      <c r="C1351" s="144" t="str">
        <f>'[11]Depr Exp'!C1351</f>
        <v>403E</v>
      </c>
      <c r="D1351" s="144"/>
      <c r="E1351" s="282">
        <f>'[11]Depr Exp'!E1351</f>
        <v>43312</v>
      </c>
      <c r="F1351" s="523">
        <f>'[11]Depr Exp'!F1351</f>
        <v>989387.68</v>
      </c>
      <c r="G1351" s="305">
        <f>'[11]Depr Exp'!G1351</f>
        <v>6.7500000000000004E-2</v>
      </c>
      <c r="H1351" s="524">
        <f>'[11]Depr Exp'!H1351</f>
        <v>5565.31</v>
      </c>
      <c r="I1351" s="523">
        <f>'[11]Depr Exp'!I1351</f>
        <v>988048.93</v>
      </c>
      <c r="J1351" s="305">
        <f>'[11]Depr Exp'!J1351</f>
        <v>6.7500000000000004E-2</v>
      </c>
      <c r="K1351" s="373">
        <f>'[11]Depr Exp'!K1351</f>
        <v>5557.7752312500006</v>
      </c>
      <c r="L1351" s="524">
        <f>'[11]Depr Exp'!L1351</f>
        <v>-7.53</v>
      </c>
      <c r="M1351" s="144"/>
      <c r="N1351" s="144"/>
    </row>
    <row r="1352" spans="1:14">
      <c r="A1352" s="144" t="str">
        <f>'[11]Depr Exp'!A1352</f>
        <v>E316 STM Misc, Colstrip 1</v>
      </c>
      <c r="B1352" s="144" t="str">
        <f>'[11]Depr Exp'!B1352</f>
        <v>E316 STM Misc, Colstrip 1-8</v>
      </c>
      <c r="C1352" s="144" t="str">
        <f>'[11]Depr Exp'!C1352</f>
        <v>403E</v>
      </c>
      <c r="D1352" s="144"/>
      <c r="E1352" s="282">
        <f>'[11]Depr Exp'!E1352</f>
        <v>43343</v>
      </c>
      <c r="F1352" s="523">
        <f>'[11]Depr Exp'!F1352</f>
        <v>989387.68</v>
      </c>
      <c r="G1352" s="305">
        <f>'[11]Depr Exp'!G1352</f>
        <v>6.7500000000000004E-2</v>
      </c>
      <c r="H1352" s="524">
        <f>'[11]Depr Exp'!H1352</f>
        <v>5565.31</v>
      </c>
      <c r="I1352" s="523">
        <f>'[11]Depr Exp'!I1352</f>
        <v>988048.93</v>
      </c>
      <c r="J1352" s="305">
        <f>'[11]Depr Exp'!J1352</f>
        <v>6.7500000000000004E-2</v>
      </c>
      <c r="K1352" s="373">
        <f>'[11]Depr Exp'!K1352</f>
        <v>5557.7752312500006</v>
      </c>
      <c r="L1352" s="524">
        <f>'[11]Depr Exp'!L1352</f>
        <v>-7.53</v>
      </c>
      <c r="M1352" s="144"/>
      <c r="N1352" s="144"/>
    </row>
    <row r="1353" spans="1:14">
      <c r="A1353" s="144" t="str">
        <f>'[11]Depr Exp'!A1353</f>
        <v>E316 STM Misc, Colstrip 1</v>
      </c>
      <c r="B1353" s="144" t="str">
        <f>'[11]Depr Exp'!B1353</f>
        <v>E316 STM Misc, Colstrip 1-9</v>
      </c>
      <c r="C1353" s="144" t="str">
        <f>'[11]Depr Exp'!C1353</f>
        <v>403E</v>
      </c>
      <c r="D1353" s="144"/>
      <c r="E1353" s="282">
        <f>'[11]Depr Exp'!E1353</f>
        <v>43373</v>
      </c>
      <c r="F1353" s="523">
        <f>'[11]Depr Exp'!F1353</f>
        <v>989387.68</v>
      </c>
      <c r="G1353" s="305">
        <f>'[11]Depr Exp'!G1353</f>
        <v>6.7500000000000004E-2</v>
      </c>
      <c r="H1353" s="524">
        <f>'[11]Depr Exp'!H1353</f>
        <v>5565.31</v>
      </c>
      <c r="I1353" s="523">
        <f>'[11]Depr Exp'!I1353</f>
        <v>988048.93</v>
      </c>
      <c r="J1353" s="305">
        <f>'[11]Depr Exp'!J1353</f>
        <v>6.7500000000000004E-2</v>
      </c>
      <c r="K1353" s="373">
        <f>'[11]Depr Exp'!K1353</f>
        <v>5557.7752312500006</v>
      </c>
      <c r="L1353" s="524">
        <f>'[11]Depr Exp'!L1353</f>
        <v>-7.53</v>
      </c>
      <c r="M1353" s="144"/>
      <c r="N1353" s="144"/>
    </row>
    <row r="1354" spans="1:14">
      <c r="A1354" s="144" t="str">
        <f>'[11]Depr Exp'!A1354</f>
        <v>E316 STM Misc, Colstrip 1</v>
      </c>
      <c r="B1354" s="144" t="str">
        <f>'[11]Depr Exp'!B1354</f>
        <v>E316 STM Misc, Colstrip 1-10</v>
      </c>
      <c r="C1354" s="144" t="str">
        <f>'[11]Depr Exp'!C1354</f>
        <v>403E</v>
      </c>
      <c r="D1354" s="144"/>
      <c r="E1354" s="282">
        <f>'[11]Depr Exp'!E1354</f>
        <v>43404</v>
      </c>
      <c r="F1354" s="523">
        <f>'[11]Depr Exp'!F1354</f>
        <v>989387.68</v>
      </c>
      <c r="G1354" s="305">
        <f>'[11]Depr Exp'!G1354</f>
        <v>6.7500000000000004E-2</v>
      </c>
      <c r="H1354" s="524">
        <f>'[11]Depr Exp'!H1354</f>
        <v>5565.31</v>
      </c>
      <c r="I1354" s="523">
        <f>'[11]Depr Exp'!I1354</f>
        <v>988048.93</v>
      </c>
      <c r="J1354" s="305">
        <f>'[11]Depr Exp'!J1354</f>
        <v>6.7500000000000004E-2</v>
      </c>
      <c r="K1354" s="373">
        <f>'[11]Depr Exp'!K1354</f>
        <v>5557.7752312500006</v>
      </c>
      <c r="L1354" s="524">
        <f>'[11]Depr Exp'!L1354</f>
        <v>-7.53</v>
      </c>
      <c r="M1354" s="144"/>
      <c r="N1354" s="144"/>
    </row>
    <row r="1355" spans="1:14">
      <c r="A1355" s="144" t="str">
        <f>'[11]Depr Exp'!A1355</f>
        <v>E316 STM Misc, Colstrip 1</v>
      </c>
      <c r="B1355" s="144" t="str">
        <f>'[11]Depr Exp'!B1355</f>
        <v>E316 STM Misc, Colstrip 1-11</v>
      </c>
      <c r="C1355" s="144" t="str">
        <f>'[11]Depr Exp'!C1355</f>
        <v>403E</v>
      </c>
      <c r="D1355" s="144"/>
      <c r="E1355" s="282">
        <f>'[11]Depr Exp'!E1355</f>
        <v>43434</v>
      </c>
      <c r="F1355" s="523">
        <f>'[11]Depr Exp'!F1355</f>
        <v>989387.68</v>
      </c>
      <c r="G1355" s="305">
        <f>'[11]Depr Exp'!G1355</f>
        <v>6.7500000000000004E-2</v>
      </c>
      <c r="H1355" s="524">
        <f>'[11]Depr Exp'!H1355</f>
        <v>5565.31</v>
      </c>
      <c r="I1355" s="523">
        <f>'[11]Depr Exp'!I1355</f>
        <v>988048.93</v>
      </c>
      <c r="J1355" s="305">
        <f>'[11]Depr Exp'!J1355</f>
        <v>6.7500000000000004E-2</v>
      </c>
      <c r="K1355" s="373">
        <f>'[11]Depr Exp'!K1355</f>
        <v>5557.7752312500006</v>
      </c>
      <c r="L1355" s="524">
        <f>'[11]Depr Exp'!L1355</f>
        <v>-7.53</v>
      </c>
      <c r="M1355" s="144"/>
      <c r="N1355" s="144"/>
    </row>
    <row r="1356" spans="1:14">
      <c r="A1356" s="144" t="str">
        <f>'[11]Depr Exp'!A1356</f>
        <v>E316 STM Misc, Colstrip 1</v>
      </c>
      <c r="B1356" s="144" t="str">
        <f>'[11]Depr Exp'!B1356</f>
        <v>E316 STM Misc, Colstrip 1-12</v>
      </c>
      <c r="C1356" s="144" t="str">
        <f>'[11]Depr Exp'!C1356</f>
        <v>403E</v>
      </c>
      <c r="D1356" s="144"/>
      <c r="E1356" s="282">
        <f>'[11]Depr Exp'!E1356</f>
        <v>43465</v>
      </c>
      <c r="F1356" s="523">
        <f>'[11]Depr Exp'!F1356</f>
        <v>988048.93</v>
      </c>
      <c r="G1356" s="305">
        <f>'[11]Depr Exp'!G1356</f>
        <v>6.7500000000000004E-2</v>
      </c>
      <c r="H1356" s="524">
        <f>'[11]Depr Exp'!H1356</f>
        <v>5557.78</v>
      </c>
      <c r="I1356" s="523">
        <f>'[11]Depr Exp'!I1356</f>
        <v>988048.93</v>
      </c>
      <c r="J1356" s="305">
        <f>'[11]Depr Exp'!J1356</f>
        <v>6.7500000000000004E-2</v>
      </c>
      <c r="K1356" s="373">
        <f>'[11]Depr Exp'!K1356</f>
        <v>5557.7752312500006</v>
      </c>
      <c r="L1356" s="524">
        <f>'[11]Depr Exp'!L1356</f>
        <v>0</v>
      </c>
      <c r="M1356" s="144"/>
      <c r="N1356" s="144"/>
    </row>
    <row r="1357" spans="1:14" ht="15.75" thickBot="1">
      <c r="A1357" s="159" t="str">
        <f>'[11]Depr Exp'!A1357</f>
        <v>E316 STM Misc, Colstrip 1 Total</v>
      </c>
      <c r="B1357" s="144">
        <f>'[11]Depr Exp'!B1357</f>
        <v>0</v>
      </c>
      <c r="C1357" s="502" t="str">
        <f>'[11]Depr Exp'!C1357</f>
        <v>ESTM</v>
      </c>
      <c r="D1357" s="144"/>
      <c r="E1357" s="281" t="str">
        <f>'[11]Depr Exp'!E1357</f>
        <v>Total</v>
      </c>
      <c r="F1357" s="141">
        <f>'[11]Depr Exp'!F1357</f>
        <v>0</v>
      </c>
      <c r="G1357" s="252">
        <f>'[11]Depr Exp'!G1357</f>
        <v>0</v>
      </c>
      <c r="H1357" s="522">
        <f>'[11]Depr Exp'!H1357</f>
        <v>66775.329999999987</v>
      </c>
      <c r="I1357" s="141">
        <f>'[11]Depr Exp'!I1357</f>
        <v>0</v>
      </c>
      <c r="J1357" s="252">
        <f>'[11]Depr Exp'!J1357</f>
        <v>0</v>
      </c>
      <c r="K1357" s="522">
        <f>'[11]Depr Exp'!K1357</f>
        <v>66693.302775000004</v>
      </c>
      <c r="L1357" s="522">
        <f>'[11]Depr Exp'!L1357</f>
        <v>-82.03</v>
      </c>
      <c r="M1357" s="144"/>
      <c r="N1357" s="144"/>
    </row>
    <row r="1358" spans="1:14" ht="13.5" thickTop="1">
      <c r="A1358" s="144" t="str">
        <f>'[11]Depr Exp'!A1358</f>
        <v>E316 STM Misc, Colstrip 1-2 Com</v>
      </c>
      <c r="B1358" s="144" t="str">
        <f>'[11]Depr Exp'!B1358</f>
        <v>E316 STM Misc, Colstrip 1-2 Com-1</v>
      </c>
      <c r="C1358" s="144" t="str">
        <f>'[11]Depr Exp'!C1358</f>
        <v>403E</v>
      </c>
      <c r="D1358" s="144"/>
      <c r="E1358" s="282">
        <f>'[11]Depr Exp'!E1358</f>
        <v>43131</v>
      </c>
      <c r="F1358" s="523">
        <f>'[11]Depr Exp'!F1358</f>
        <v>6204689.75</v>
      </c>
      <c r="G1358" s="305">
        <f>'[11]Depr Exp'!G1358</f>
        <v>3.27E-2</v>
      </c>
      <c r="H1358" s="524">
        <f>'[11]Depr Exp'!H1358</f>
        <v>16907.78</v>
      </c>
      <c r="I1358" s="523">
        <f>'[11]Depr Exp'!I1358</f>
        <v>6204689.75</v>
      </c>
      <c r="J1358" s="305">
        <f>'[11]Depr Exp'!J1358</f>
        <v>3.27E-2</v>
      </c>
      <c r="K1358" s="373">
        <f>'[11]Depr Exp'!K1358</f>
        <v>16907.77956875</v>
      </c>
      <c r="L1358" s="524">
        <f>'[11]Depr Exp'!L1358</f>
        <v>0</v>
      </c>
      <c r="M1358" s="144"/>
      <c r="N1358" s="144"/>
    </row>
    <row r="1359" spans="1:14">
      <c r="A1359" s="144" t="str">
        <f>'[11]Depr Exp'!A1359</f>
        <v>E316 STM Misc, Colstrip 1-2 Com</v>
      </c>
      <c r="B1359" s="144" t="str">
        <f>'[11]Depr Exp'!B1359</f>
        <v>E316 STM Misc, Colstrip 1-2 Com-2</v>
      </c>
      <c r="C1359" s="144" t="str">
        <f>'[11]Depr Exp'!C1359</f>
        <v>403E</v>
      </c>
      <c r="D1359" s="144"/>
      <c r="E1359" s="282">
        <f>'[11]Depr Exp'!E1359</f>
        <v>43159</v>
      </c>
      <c r="F1359" s="523">
        <f>'[11]Depr Exp'!F1359</f>
        <v>6204689.75</v>
      </c>
      <c r="G1359" s="305">
        <f>'[11]Depr Exp'!G1359</f>
        <v>3.27E-2</v>
      </c>
      <c r="H1359" s="524">
        <f>'[11]Depr Exp'!H1359</f>
        <v>16907.78</v>
      </c>
      <c r="I1359" s="523">
        <f>'[11]Depr Exp'!I1359</f>
        <v>6204689.75</v>
      </c>
      <c r="J1359" s="305">
        <f>'[11]Depr Exp'!J1359</f>
        <v>3.27E-2</v>
      </c>
      <c r="K1359" s="373">
        <f>'[11]Depr Exp'!K1359</f>
        <v>16907.77956875</v>
      </c>
      <c r="L1359" s="524">
        <f>'[11]Depr Exp'!L1359</f>
        <v>0</v>
      </c>
      <c r="M1359" s="144"/>
      <c r="N1359" s="144"/>
    </row>
    <row r="1360" spans="1:14">
      <c r="A1360" s="144" t="str">
        <f>'[11]Depr Exp'!A1360</f>
        <v>E316 STM Misc, Colstrip 1-2 Com</v>
      </c>
      <c r="B1360" s="144" t="str">
        <f>'[11]Depr Exp'!B1360</f>
        <v>E316 STM Misc, Colstrip 1-2 Com-3</v>
      </c>
      <c r="C1360" s="144" t="str">
        <f>'[11]Depr Exp'!C1360</f>
        <v>403E</v>
      </c>
      <c r="D1360" s="144"/>
      <c r="E1360" s="282">
        <f>'[11]Depr Exp'!E1360</f>
        <v>43190</v>
      </c>
      <c r="F1360" s="523">
        <f>'[11]Depr Exp'!F1360</f>
        <v>6204689.75</v>
      </c>
      <c r="G1360" s="305">
        <f>'[11]Depr Exp'!G1360</f>
        <v>3.27E-2</v>
      </c>
      <c r="H1360" s="524">
        <f>'[11]Depr Exp'!H1360</f>
        <v>16907.78</v>
      </c>
      <c r="I1360" s="523">
        <f>'[11]Depr Exp'!I1360</f>
        <v>6204689.75</v>
      </c>
      <c r="J1360" s="305">
        <f>'[11]Depr Exp'!J1360</f>
        <v>3.27E-2</v>
      </c>
      <c r="K1360" s="373">
        <f>'[11]Depr Exp'!K1360</f>
        <v>16907.77956875</v>
      </c>
      <c r="L1360" s="524">
        <f>'[11]Depr Exp'!L1360</f>
        <v>0</v>
      </c>
      <c r="M1360" s="144"/>
      <c r="N1360" s="144"/>
    </row>
    <row r="1361" spans="1:14">
      <c r="A1361" s="144" t="str">
        <f>'[11]Depr Exp'!A1361</f>
        <v>E316 STM Misc, Colstrip 1-2 Com</v>
      </c>
      <c r="B1361" s="144" t="str">
        <f>'[11]Depr Exp'!B1361</f>
        <v>E316 STM Misc, Colstrip 1-2 Com-4</v>
      </c>
      <c r="C1361" s="144" t="str">
        <f>'[11]Depr Exp'!C1361</f>
        <v>403E</v>
      </c>
      <c r="D1361" s="144"/>
      <c r="E1361" s="282">
        <f>'[11]Depr Exp'!E1361</f>
        <v>43220</v>
      </c>
      <c r="F1361" s="523">
        <f>'[11]Depr Exp'!F1361</f>
        <v>6204689.75</v>
      </c>
      <c r="G1361" s="305">
        <f>'[11]Depr Exp'!G1361</f>
        <v>3.27E-2</v>
      </c>
      <c r="H1361" s="524">
        <f>'[11]Depr Exp'!H1361</f>
        <v>16907.78</v>
      </c>
      <c r="I1361" s="523">
        <f>'[11]Depr Exp'!I1361</f>
        <v>6204689.75</v>
      </c>
      <c r="J1361" s="305">
        <f>'[11]Depr Exp'!J1361</f>
        <v>3.27E-2</v>
      </c>
      <c r="K1361" s="373">
        <f>'[11]Depr Exp'!K1361</f>
        <v>16907.77956875</v>
      </c>
      <c r="L1361" s="524">
        <f>'[11]Depr Exp'!L1361</f>
        <v>0</v>
      </c>
      <c r="M1361" s="144"/>
      <c r="N1361" s="144"/>
    </row>
    <row r="1362" spans="1:14">
      <c r="A1362" s="144" t="str">
        <f>'[11]Depr Exp'!A1362</f>
        <v>E316 STM Misc, Colstrip 1-2 Com</v>
      </c>
      <c r="B1362" s="144" t="str">
        <f>'[11]Depr Exp'!B1362</f>
        <v>E316 STM Misc, Colstrip 1-2 Com-5</v>
      </c>
      <c r="C1362" s="144" t="str">
        <f>'[11]Depr Exp'!C1362</f>
        <v>403E</v>
      </c>
      <c r="D1362" s="144"/>
      <c r="E1362" s="282">
        <f>'[11]Depr Exp'!E1362</f>
        <v>43251</v>
      </c>
      <c r="F1362" s="523">
        <f>'[11]Depr Exp'!F1362</f>
        <v>6204689.75</v>
      </c>
      <c r="G1362" s="305">
        <f>'[11]Depr Exp'!G1362</f>
        <v>3.27E-2</v>
      </c>
      <c r="H1362" s="524">
        <f>'[11]Depr Exp'!H1362</f>
        <v>16907.78</v>
      </c>
      <c r="I1362" s="523">
        <f>'[11]Depr Exp'!I1362</f>
        <v>6204689.75</v>
      </c>
      <c r="J1362" s="305">
        <f>'[11]Depr Exp'!J1362</f>
        <v>3.27E-2</v>
      </c>
      <c r="K1362" s="373">
        <f>'[11]Depr Exp'!K1362</f>
        <v>16907.77956875</v>
      </c>
      <c r="L1362" s="524">
        <f>'[11]Depr Exp'!L1362</f>
        <v>0</v>
      </c>
      <c r="M1362" s="144"/>
      <c r="N1362" s="144"/>
    </row>
    <row r="1363" spans="1:14">
      <c r="A1363" s="144" t="str">
        <f>'[11]Depr Exp'!A1363</f>
        <v>E316 STM Misc, Colstrip 1-2 Com</v>
      </c>
      <c r="B1363" s="144" t="str">
        <f>'[11]Depr Exp'!B1363</f>
        <v>E316 STM Misc, Colstrip 1-2 Com-6</v>
      </c>
      <c r="C1363" s="144" t="str">
        <f>'[11]Depr Exp'!C1363</f>
        <v>403E</v>
      </c>
      <c r="D1363" s="144"/>
      <c r="E1363" s="282">
        <f>'[11]Depr Exp'!E1363</f>
        <v>43281</v>
      </c>
      <c r="F1363" s="523">
        <f>'[11]Depr Exp'!F1363</f>
        <v>6204689.75</v>
      </c>
      <c r="G1363" s="305">
        <f>'[11]Depr Exp'!G1363</f>
        <v>3.27E-2</v>
      </c>
      <c r="H1363" s="524">
        <f>'[11]Depr Exp'!H1363</f>
        <v>16907.78</v>
      </c>
      <c r="I1363" s="523">
        <f>'[11]Depr Exp'!I1363</f>
        <v>6204689.75</v>
      </c>
      <c r="J1363" s="305">
        <f>'[11]Depr Exp'!J1363</f>
        <v>3.27E-2</v>
      </c>
      <c r="K1363" s="373">
        <f>'[11]Depr Exp'!K1363</f>
        <v>16907.77956875</v>
      </c>
      <c r="L1363" s="524">
        <f>'[11]Depr Exp'!L1363</f>
        <v>0</v>
      </c>
      <c r="M1363" s="144"/>
      <c r="N1363" s="144"/>
    </row>
    <row r="1364" spans="1:14">
      <c r="A1364" s="144" t="str">
        <f>'[11]Depr Exp'!A1364</f>
        <v>E316 STM Misc, Colstrip 1-2 Com</v>
      </c>
      <c r="B1364" s="144" t="str">
        <f>'[11]Depr Exp'!B1364</f>
        <v>E316 STM Misc, Colstrip 1-2 Com-7</v>
      </c>
      <c r="C1364" s="144" t="str">
        <f>'[11]Depr Exp'!C1364</f>
        <v>403E</v>
      </c>
      <c r="D1364" s="144"/>
      <c r="E1364" s="282">
        <f>'[11]Depr Exp'!E1364</f>
        <v>43312</v>
      </c>
      <c r="F1364" s="523">
        <f>'[11]Depr Exp'!F1364</f>
        <v>6204689.75</v>
      </c>
      <c r="G1364" s="305">
        <f>'[11]Depr Exp'!G1364</f>
        <v>3.27E-2</v>
      </c>
      <c r="H1364" s="524">
        <f>'[11]Depr Exp'!H1364</f>
        <v>16907.78</v>
      </c>
      <c r="I1364" s="523">
        <f>'[11]Depr Exp'!I1364</f>
        <v>6204689.75</v>
      </c>
      <c r="J1364" s="305">
        <f>'[11]Depr Exp'!J1364</f>
        <v>3.27E-2</v>
      </c>
      <c r="K1364" s="373">
        <f>'[11]Depr Exp'!K1364</f>
        <v>16907.77956875</v>
      </c>
      <c r="L1364" s="524">
        <f>'[11]Depr Exp'!L1364</f>
        <v>0</v>
      </c>
      <c r="M1364" s="144"/>
      <c r="N1364" s="144"/>
    </row>
    <row r="1365" spans="1:14">
      <c r="A1365" s="144" t="str">
        <f>'[11]Depr Exp'!A1365</f>
        <v>E316 STM Misc, Colstrip 1-2 Com</v>
      </c>
      <c r="B1365" s="144" t="str">
        <f>'[11]Depr Exp'!B1365</f>
        <v>E316 STM Misc, Colstrip 1-2 Com-8</v>
      </c>
      <c r="C1365" s="144" t="str">
        <f>'[11]Depr Exp'!C1365</f>
        <v>403E</v>
      </c>
      <c r="D1365" s="144"/>
      <c r="E1365" s="282">
        <f>'[11]Depr Exp'!E1365</f>
        <v>43343</v>
      </c>
      <c r="F1365" s="523">
        <f>'[11]Depr Exp'!F1365</f>
        <v>6204689.75</v>
      </c>
      <c r="G1365" s="305">
        <f>'[11]Depr Exp'!G1365</f>
        <v>3.27E-2</v>
      </c>
      <c r="H1365" s="524">
        <f>'[11]Depr Exp'!H1365</f>
        <v>16907.78</v>
      </c>
      <c r="I1365" s="523">
        <f>'[11]Depr Exp'!I1365</f>
        <v>6204689.75</v>
      </c>
      <c r="J1365" s="305">
        <f>'[11]Depr Exp'!J1365</f>
        <v>3.27E-2</v>
      </c>
      <c r="K1365" s="373">
        <f>'[11]Depr Exp'!K1365</f>
        <v>16907.77956875</v>
      </c>
      <c r="L1365" s="524">
        <f>'[11]Depr Exp'!L1365</f>
        <v>0</v>
      </c>
      <c r="M1365" s="144"/>
      <c r="N1365" s="144"/>
    </row>
    <row r="1366" spans="1:14">
      <c r="A1366" s="144" t="str">
        <f>'[11]Depr Exp'!A1366</f>
        <v>E316 STM Misc, Colstrip 1-2 Com</v>
      </c>
      <c r="B1366" s="144" t="str">
        <f>'[11]Depr Exp'!B1366</f>
        <v>E316 STM Misc, Colstrip 1-2 Com-9</v>
      </c>
      <c r="C1366" s="144" t="str">
        <f>'[11]Depr Exp'!C1366</f>
        <v>403E</v>
      </c>
      <c r="D1366" s="144"/>
      <c r="E1366" s="282">
        <f>'[11]Depr Exp'!E1366</f>
        <v>43373</v>
      </c>
      <c r="F1366" s="523">
        <f>'[11]Depr Exp'!F1366</f>
        <v>6204689.75</v>
      </c>
      <c r="G1366" s="305">
        <f>'[11]Depr Exp'!G1366</f>
        <v>3.27E-2</v>
      </c>
      <c r="H1366" s="524">
        <f>'[11]Depr Exp'!H1366</f>
        <v>16907.78</v>
      </c>
      <c r="I1366" s="523">
        <f>'[11]Depr Exp'!I1366</f>
        <v>6204689.75</v>
      </c>
      <c r="J1366" s="305">
        <f>'[11]Depr Exp'!J1366</f>
        <v>3.27E-2</v>
      </c>
      <c r="K1366" s="373">
        <f>'[11]Depr Exp'!K1366</f>
        <v>16907.77956875</v>
      </c>
      <c r="L1366" s="524">
        <f>'[11]Depr Exp'!L1366</f>
        <v>0</v>
      </c>
      <c r="M1366" s="144"/>
      <c r="N1366" s="144"/>
    </row>
    <row r="1367" spans="1:14">
      <c r="A1367" s="144" t="str">
        <f>'[11]Depr Exp'!A1367</f>
        <v>E316 STM Misc, Colstrip 1-2 Com</v>
      </c>
      <c r="B1367" s="144" t="str">
        <f>'[11]Depr Exp'!B1367</f>
        <v>E316 STM Misc, Colstrip 1-2 Com-10</v>
      </c>
      <c r="C1367" s="144" t="str">
        <f>'[11]Depr Exp'!C1367</f>
        <v>403E</v>
      </c>
      <c r="D1367" s="144"/>
      <c r="E1367" s="282">
        <f>'[11]Depr Exp'!E1367</f>
        <v>43404</v>
      </c>
      <c r="F1367" s="523">
        <f>'[11]Depr Exp'!F1367</f>
        <v>6204689.75</v>
      </c>
      <c r="G1367" s="305">
        <f>'[11]Depr Exp'!G1367</f>
        <v>3.27E-2</v>
      </c>
      <c r="H1367" s="524">
        <f>'[11]Depr Exp'!H1367</f>
        <v>16907.78</v>
      </c>
      <c r="I1367" s="523">
        <f>'[11]Depr Exp'!I1367</f>
        <v>6204689.75</v>
      </c>
      <c r="J1367" s="305">
        <f>'[11]Depr Exp'!J1367</f>
        <v>3.27E-2</v>
      </c>
      <c r="K1367" s="373">
        <f>'[11]Depr Exp'!K1367</f>
        <v>16907.77956875</v>
      </c>
      <c r="L1367" s="524">
        <f>'[11]Depr Exp'!L1367</f>
        <v>0</v>
      </c>
      <c r="M1367" s="144"/>
      <c r="N1367" s="144"/>
    </row>
    <row r="1368" spans="1:14">
      <c r="A1368" s="144" t="str">
        <f>'[11]Depr Exp'!A1368</f>
        <v>E316 STM Misc, Colstrip 1-2 Com</v>
      </c>
      <c r="B1368" s="144" t="str">
        <f>'[11]Depr Exp'!B1368</f>
        <v>E316 STM Misc, Colstrip 1-2 Com-11</v>
      </c>
      <c r="C1368" s="144" t="str">
        <f>'[11]Depr Exp'!C1368</f>
        <v>403E</v>
      </c>
      <c r="D1368" s="144"/>
      <c r="E1368" s="282">
        <f>'[11]Depr Exp'!E1368</f>
        <v>43434</v>
      </c>
      <c r="F1368" s="523">
        <f>'[11]Depr Exp'!F1368</f>
        <v>6204689.75</v>
      </c>
      <c r="G1368" s="305">
        <f>'[11]Depr Exp'!G1368</f>
        <v>3.27E-2</v>
      </c>
      <c r="H1368" s="524">
        <f>'[11]Depr Exp'!H1368</f>
        <v>16907.78</v>
      </c>
      <c r="I1368" s="523">
        <f>'[11]Depr Exp'!I1368</f>
        <v>6204689.75</v>
      </c>
      <c r="J1368" s="305">
        <f>'[11]Depr Exp'!J1368</f>
        <v>3.27E-2</v>
      </c>
      <c r="K1368" s="373">
        <f>'[11]Depr Exp'!K1368</f>
        <v>16907.77956875</v>
      </c>
      <c r="L1368" s="524">
        <f>'[11]Depr Exp'!L1368</f>
        <v>0</v>
      </c>
      <c r="M1368" s="144"/>
      <c r="N1368" s="144"/>
    </row>
    <row r="1369" spans="1:14">
      <c r="A1369" s="144" t="str">
        <f>'[11]Depr Exp'!A1369</f>
        <v>E316 STM Misc, Colstrip 1-2 Com</v>
      </c>
      <c r="B1369" s="144" t="str">
        <f>'[11]Depr Exp'!B1369</f>
        <v>E316 STM Misc, Colstrip 1-2 Com-12</v>
      </c>
      <c r="C1369" s="144" t="str">
        <f>'[11]Depr Exp'!C1369</f>
        <v>403E</v>
      </c>
      <c r="D1369" s="144"/>
      <c r="E1369" s="282">
        <f>'[11]Depr Exp'!E1369</f>
        <v>43465</v>
      </c>
      <c r="F1369" s="523">
        <f>'[11]Depr Exp'!F1369</f>
        <v>6204689.75</v>
      </c>
      <c r="G1369" s="305">
        <f>'[11]Depr Exp'!G1369</f>
        <v>3.27E-2</v>
      </c>
      <c r="H1369" s="524">
        <f>'[11]Depr Exp'!H1369</f>
        <v>16907.78</v>
      </c>
      <c r="I1369" s="523">
        <f>'[11]Depr Exp'!I1369</f>
        <v>6204689.75</v>
      </c>
      <c r="J1369" s="305">
        <f>'[11]Depr Exp'!J1369</f>
        <v>3.27E-2</v>
      </c>
      <c r="K1369" s="373">
        <f>'[11]Depr Exp'!K1369</f>
        <v>16907.77956875</v>
      </c>
      <c r="L1369" s="524">
        <f>'[11]Depr Exp'!L1369</f>
        <v>0</v>
      </c>
      <c r="M1369" s="144"/>
      <c r="N1369" s="144"/>
    </row>
    <row r="1370" spans="1:14" ht="15.75" thickBot="1">
      <c r="A1370" s="159" t="str">
        <f>'[11]Depr Exp'!A1370</f>
        <v>E316 STM Misc, Colstrip 1-2 Com Total</v>
      </c>
      <c r="B1370" s="144">
        <f>'[11]Depr Exp'!B1370</f>
        <v>0</v>
      </c>
      <c r="C1370" s="502" t="str">
        <f>'[11]Depr Exp'!C1370</f>
        <v>ESTM</v>
      </c>
      <c r="D1370" s="144"/>
      <c r="E1370" s="281" t="str">
        <f>'[11]Depr Exp'!E1370</f>
        <v>Total</v>
      </c>
      <c r="F1370" s="141">
        <f>'[11]Depr Exp'!F1370</f>
        <v>0</v>
      </c>
      <c r="G1370" s="252">
        <f>'[11]Depr Exp'!G1370</f>
        <v>0</v>
      </c>
      <c r="H1370" s="522">
        <f>'[11]Depr Exp'!H1370</f>
        <v>202893.36</v>
      </c>
      <c r="I1370" s="141">
        <f>'[11]Depr Exp'!I1370</f>
        <v>0</v>
      </c>
      <c r="J1370" s="252">
        <f>'[11]Depr Exp'!J1370</f>
        <v>0</v>
      </c>
      <c r="K1370" s="522">
        <f>'[11]Depr Exp'!K1370</f>
        <v>202893.35482500002</v>
      </c>
      <c r="L1370" s="522">
        <f>'[11]Depr Exp'!L1370</f>
        <v>-0.01</v>
      </c>
      <c r="M1370" s="144"/>
      <c r="N1370" s="144"/>
    </row>
    <row r="1371" spans="1:14" ht="13.5" thickTop="1">
      <c r="A1371" s="144" t="str">
        <f>'[11]Depr Exp'!A1371</f>
        <v>E316 STM Misc, Colstrip 1-4 Com</v>
      </c>
      <c r="B1371" s="144" t="str">
        <f>'[11]Depr Exp'!B1371</f>
        <v>E316 STM Misc, Colstrip 1-4 Com-1</v>
      </c>
      <c r="C1371" s="144" t="str">
        <f>'[11]Depr Exp'!C1371</f>
        <v>403E</v>
      </c>
      <c r="D1371" s="144"/>
      <c r="E1371" s="282">
        <f>'[11]Depr Exp'!E1371</f>
        <v>43131</v>
      </c>
      <c r="F1371" s="523">
        <f>'[11]Depr Exp'!F1371</f>
        <v>251533.56</v>
      </c>
      <c r="G1371" s="305">
        <f>'[11]Depr Exp'!G1371</f>
        <v>2.9599999999999998E-2</v>
      </c>
      <c r="H1371" s="524">
        <f>'[11]Depr Exp'!H1371</f>
        <v>620.44999999999993</v>
      </c>
      <c r="I1371" s="523">
        <f>'[11]Depr Exp'!I1371</f>
        <v>251533.56</v>
      </c>
      <c r="J1371" s="305">
        <f>'[11]Depr Exp'!J1371</f>
        <v>2.9599999999999998E-2</v>
      </c>
      <c r="K1371" s="373">
        <f>'[11]Depr Exp'!K1371</f>
        <v>620.44944799999996</v>
      </c>
      <c r="L1371" s="524">
        <f>'[11]Depr Exp'!L1371</f>
        <v>0</v>
      </c>
      <c r="M1371" s="144"/>
      <c r="N1371" s="144"/>
    </row>
    <row r="1372" spans="1:14">
      <c r="A1372" s="144" t="str">
        <f>'[11]Depr Exp'!A1372</f>
        <v>E316 STM Misc, Colstrip 1-4 Com</v>
      </c>
      <c r="B1372" s="144" t="str">
        <f>'[11]Depr Exp'!B1372</f>
        <v>E316 STM Misc, Colstrip 1-4 Com-2</v>
      </c>
      <c r="C1372" s="144" t="str">
        <f>'[11]Depr Exp'!C1372</f>
        <v>403E</v>
      </c>
      <c r="D1372" s="144"/>
      <c r="E1372" s="282">
        <f>'[11]Depr Exp'!E1372</f>
        <v>43159</v>
      </c>
      <c r="F1372" s="523">
        <f>'[11]Depr Exp'!F1372</f>
        <v>251533.56</v>
      </c>
      <c r="G1372" s="305">
        <f>'[11]Depr Exp'!G1372</f>
        <v>2.9599999999999998E-2</v>
      </c>
      <c r="H1372" s="524">
        <f>'[11]Depr Exp'!H1372</f>
        <v>620.44999999999993</v>
      </c>
      <c r="I1372" s="523">
        <f>'[11]Depr Exp'!I1372</f>
        <v>251533.56</v>
      </c>
      <c r="J1372" s="305">
        <f>'[11]Depr Exp'!J1372</f>
        <v>2.9599999999999998E-2</v>
      </c>
      <c r="K1372" s="373">
        <f>'[11]Depr Exp'!K1372</f>
        <v>620.44944799999996</v>
      </c>
      <c r="L1372" s="524">
        <f>'[11]Depr Exp'!L1372</f>
        <v>0</v>
      </c>
      <c r="M1372" s="144"/>
      <c r="N1372" s="144"/>
    </row>
    <row r="1373" spans="1:14">
      <c r="A1373" s="144" t="str">
        <f>'[11]Depr Exp'!A1373</f>
        <v>E316 STM Misc, Colstrip 1-4 Com</v>
      </c>
      <c r="B1373" s="144" t="str">
        <f>'[11]Depr Exp'!B1373</f>
        <v>E316 STM Misc, Colstrip 1-4 Com-3</v>
      </c>
      <c r="C1373" s="144" t="str">
        <f>'[11]Depr Exp'!C1373</f>
        <v>403E</v>
      </c>
      <c r="D1373" s="144"/>
      <c r="E1373" s="282">
        <f>'[11]Depr Exp'!E1373</f>
        <v>43190</v>
      </c>
      <c r="F1373" s="523">
        <f>'[11]Depr Exp'!F1373</f>
        <v>251533.56</v>
      </c>
      <c r="G1373" s="305">
        <f>'[11]Depr Exp'!G1373</f>
        <v>2.9599999999999998E-2</v>
      </c>
      <c r="H1373" s="524">
        <f>'[11]Depr Exp'!H1373</f>
        <v>620.44999999999993</v>
      </c>
      <c r="I1373" s="523">
        <f>'[11]Depr Exp'!I1373</f>
        <v>251533.56</v>
      </c>
      <c r="J1373" s="305">
        <f>'[11]Depr Exp'!J1373</f>
        <v>2.9599999999999998E-2</v>
      </c>
      <c r="K1373" s="373">
        <f>'[11]Depr Exp'!K1373</f>
        <v>620.44944799999996</v>
      </c>
      <c r="L1373" s="524">
        <f>'[11]Depr Exp'!L1373</f>
        <v>0</v>
      </c>
      <c r="M1373" s="144"/>
      <c r="N1373" s="144"/>
    </row>
    <row r="1374" spans="1:14">
      <c r="A1374" s="144" t="str">
        <f>'[11]Depr Exp'!A1374</f>
        <v>E316 STM Misc, Colstrip 1-4 Com</v>
      </c>
      <c r="B1374" s="144" t="str">
        <f>'[11]Depr Exp'!B1374</f>
        <v>E316 STM Misc, Colstrip 1-4 Com-4</v>
      </c>
      <c r="C1374" s="144" t="str">
        <f>'[11]Depr Exp'!C1374</f>
        <v>403E</v>
      </c>
      <c r="D1374" s="144"/>
      <c r="E1374" s="282">
        <f>'[11]Depr Exp'!E1374</f>
        <v>43220</v>
      </c>
      <c r="F1374" s="523">
        <f>'[11]Depr Exp'!F1374</f>
        <v>251533.56</v>
      </c>
      <c r="G1374" s="305">
        <f>'[11]Depr Exp'!G1374</f>
        <v>2.9599999999999998E-2</v>
      </c>
      <c r="H1374" s="524">
        <f>'[11]Depr Exp'!H1374</f>
        <v>620.44999999999993</v>
      </c>
      <c r="I1374" s="523">
        <f>'[11]Depr Exp'!I1374</f>
        <v>251533.56</v>
      </c>
      <c r="J1374" s="305">
        <f>'[11]Depr Exp'!J1374</f>
        <v>2.9599999999999998E-2</v>
      </c>
      <c r="K1374" s="373">
        <f>'[11]Depr Exp'!K1374</f>
        <v>620.44944799999996</v>
      </c>
      <c r="L1374" s="524">
        <f>'[11]Depr Exp'!L1374</f>
        <v>0</v>
      </c>
      <c r="M1374" s="144"/>
      <c r="N1374" s="144"/>
    </row>
    <row r="1375" spans="1:14">
      <c r="A1375" s="144" t="str">
        <f>'[11]Depr Exp'!A1375</f>
        <v>E316 STM Misc, Colstrip 1-4 Com</v>
      </c>
      <c r="B1375" s="144" t="str">
        <f>'[11]Depr Exp'!B1375</f>
        <v>E316 STM Misc, Colstrip 1-4 Com-5</v>
      </c>
      <c r="C1375" s="144" t="str">
        <f>'[11]Depr Exp'!C1375</f>
        <v>403E</v>
      </c>
      <c r="D1375" s="144"/>
      <c r="E1375" s="282">
        <f>'[11]Depr Exp'!E1375</f>
        <v>43251</v>
      </c>
      <c r="F1375" s="523">
        <f>'[11]Depr Exp'!F1375</f>
        <v>251533.56</v>
      </c>
      <c r="G1375" s="305">
        <f>'[11]Depr Exp'!G1375</f>
        <v>2.9599999999999998E-2</v>
      </c>
      <c r="H1375" s="524">
        <f>'[11]Depr Exp'!H1375</f>
        <v>620.44999999999993</v>
      </c>
      <c r="I1375" s="523">
        <f>'[11]Depr Exp'!I1375</f>
        <v>251533.56</v>
      </c>
      <c r="J1375" s="305">
        <f>'[11]Depr Exp'!J1375</f>
        <v>2.9599999999999998E-2</v>
      </c>
      <c r="K1375" s="373">
        <f>'[11]Depr Exp'!K1375</f>
        <v>620.44944799999996</v>
      </c>
      <c r="L1375" s="524">
        <f>'[11]Depr Exp'!L1375</f>
        <v>0</v>
      </c>
      <c r="M1375" s="144"/>
      <c r="N1375" s="144"/>
    </row>
    <row r="1376" spans="1:14">
      <c r="A1376" s="144" t="str">
        <f>'[11]Depr Exp'!A1376</f>
        <v>E316 STM Misc, Colstrip 1-4 Com</v>
      </c>
      <c r="B1376" s="144" t="str">
        <f>'[11]Depr Exp'!B1376</f>
        <v>E316 STM Misc, Colstrip 1-4 Com-6</v>
      </c>
      <c r="C1376" s="144" t="str">
        <f>'[11]Depr Exp'!C1376</f>
        <v>403E</v>
      </c>
      <c r="D1376" s="144"/>
      <c r="E1376" s="282">
        <f>'[11]Depr Exp'!E1376</f>
        <v>43281</v>
      </c>
      <c r="F1376" s="523">
        <f>'[11]Depr Exp'!F1376</f>
        <v>251533.56</v>
      </c>
      <c r="G1376" s="305">
        <f>'[11]Depr Exp'!G1376</f>
        <v>2.9599999999999998E-2</v>
      </c>
      <c r="H1376" s="524">
        <f>'[11]Depr Exp'!H1376</f>
        <v>620.44999999999993</v>
      </c>
      <c r="I1376" s="523">
        <f>'[11]Depr Exp'!I1376</f>
        <v>251533.56</v>
      </c>
      <c r="J1376" s="305">
        <f>'[11]Depr Exp'!J1376</f>
        <v>2.9599999999999998E-2</v>
      </c>
      <c r="K1376" s="373">
        <f>'[11]Depr Exp'!K1376</f>
        <v>620.44944799999996</v>
      </c>
      <c r="L1376" s="524">
        <f>'[11]Depr Exp'!L1376</f>
        <v>0</v>
      </c>
      <c r="M1376" s="144"/>
      <c r="N1376" s="144"/>
    </row>
    <row r="1377" spans="1:14">
      <c r="A1377" s="144" t="str">
        <f>'[11]Depr Exp'!A1377</f>
        <v>E316 STM Misc, Colstrip 1-4 Com</v>
      </c>
      <c r="B1377" s="144" t="str">
        <f>'[11]Depr Exp'!B1377</f>
        <v>E316 STM Misc, Colstrip 1-4 Com-7</v>
      </c>
      <c r="C1377" s="144" t="str">
        <f>'[11]Depr Exp'!C1377</f>
        <v>403E</v>
      </c>
      <c r="D1377" s="144"/>
      <c r="E1377" s="282">
        <f>'[11]Depr Exp'!E1377</f>
        <v>43312</v>
      </c>
      <c r="F1377" s="523">
        <f>'[11]Depr Exp'!F1377</f>
        <v>251533.56</v>
      </c>
      <c r="G1377" s="305">
        <f>'[11]Depr Exp'!G1377</f>
        <v>2.9599999999999998E-2</v>
      </c>
      <c r="H1377" s="524">
        <f>'[11]Depr Exp'!H1377</f>
        <v>620.44999999999993</v>
      </c>
      <c r="I1377" s="523">
        <f>'[11]Depr Exp'!I1377</f>
        <v>251533.56</v>
      </c>
      <c r="J1377" s="305">
        <f>'[11]Depr Exp'!J1377</f>
        <v>2.9599999999999998E-2</v>
      </c>
      <c r="K1377" s="373">
        <f>'[11]Depr Exp'!K1377</f>
        <v>620.44944799999996</v>
      </c>
      <c r="L1377" s="524">
        <f>'[11]Depr Exp'!L1377</f>
        <v>0</v>
      </c>
      <c r="M1377" s="144"/>
      <c r="N1377" s="144"/>
    </row>
    <row r="1378" spans="1:14">
      <c r="A1378" s="144" t="str">
        <f>'[11]Depr Exp'!A1378</f>
        <v>E316 STM Misc, Colstrip 1-4 Com</v>
      </c>
      <c r="B1378" s="144" t="str">
        <f>'[11]Depr Exp'!B1378</f>
        <v>E316 STM Misc, Colstrip 1-4 Com-8</v>
      </c>
      <c r="C1378" s="144" t="str">
        <f>'[11]Depr Exp'!C1378</f>
        <v>403E</v>
      </c>
      <c r="D1378" s="144"/>
      <c r="E1378" s="282">
        <f>'[11]Depr Exp'!E1378</f>
        <v>43343</v>
      </c>
      <c r="F1378" s="523">
        <f>'[11]Depr Exp'!F1378</f>
        <v>251533.56</v>
      </c>
      <c r="G1378" s="305">
        <f>'[11]Depr Exp'!G1378</f>
        <v>2.9599999999999998E-2</v>
      </c>
      <c r="H1378" s="524">
        <f>'[11]Depr Exp'!H1378</f>
        <v>620.44999999999993</v>
      </c>
      <c r="I1378" s="523">
        <f>'[11]Depr Exp'!I1378</f>
        <v>251533.56</v>
      </c>
      <c r="J1378" s="305">
        <f>'[11]Depr Exp'!J1378</f>
        <v>2.9599999999999998E-2</v>
      </c>
      <c r="K1378" s="373">
        <f>'[11]Depr Exp'!K1378</f>
        <v>620.44944799999996</v>
      </c>
      <c r="L1378" s="524">
        <f>'[11]Depr Exp'!L1378</f>
        <v>0</v>
      </c>
      <c r="M1378" s="144"/>
      <c r="N1378" s="144"/>
    </row>
    <row r="1379" spans="1:14">
      <c r="A1379" s="144" t="str">
        <f>'[11]Depr Exp'!A1379</f>
        <v>E316 STM Misc, Colstrip 1-4 Com</v>
      </c>
      <c r="B1379" s="144" t="str">
        <f>'[11]Depr Exp'!B1379</f>
        <v>E316 STM Misc, Colstrip 1-4 Com-9</v>
      </c>
      <c r="C1379" s="144" t="str">
        <f>'[11]Depr Exp'!C1379</f>
        <v>403E</v>
      </c>
      <c r="D1379" s="144"/>
      <c r="E1379" s="282">
        <f>'[11]Depr Exp'!E1379</f>
        <v>43373</v>
      </c>
      <c r="F1379" s="523">
        <f>'[11]Depr Exp'!F1379</f>
        <v>251533.56</v>
      </c>
      <c r="G1379" s="305">
        <f>'[11]Depr Exp'!G1379</f>
        <v>2.9599999999999998E-2</v>
      </c>
      <c r="H1379" s="524">
        <f>'[11]Depr Exp'!H1379</f>
        <v>620.44999999999993</v>
      </c>
      <c r="I1379" s="523">
        <f>'[11]Depr Exp'!I1379</f>
        <v>251533.56</v>
      </c>
      <c r="J1379" s="305">
        <f>'[11]Depr Exp'!J1379</f>
        <v>2.9599999999999998E-2</v>
      </c>
      <c r="K1379" s="373">
        <f>'[11]Depr Exp'!K1379</f>
        <v>620.44944799999996</v>
      </c>
      <c r="L1379" s="524">
        <f>'[11]Depr Exp'!L1379</f>
        <v>0</v>
      </c>
      <c r="M1379" s="144"/>
      <c r="N1379" s="144"/>
    </row>
    <row r="1380" spans="1:14">
      <c r="A1380" s="144" t="str">
        <f>'[11]Depr Exp'!A1380</f>
        <v>E316 STM Misc, Colstrip 1-4 Com</v>
      </c>
      <c r="B1380" s="144" t="str">
        <f>'[11]Depr Exp'!B1380</f>
        <v>E316 STM Misc, Colstrip 1-4 Com-10</v>
      </c>
      <c r="C1380" s="144" t="str">
        <f>'[11]Depr Exp'!C1380</f>
        <v>403E</v>
      </c>
      <c r="D1380" s="144"/>
      <c r="E1380" s="282">
        <f>'[11]Depr Exp'!E1380</f>
        <v>43404</v>
      </c>
      <c r="F1380" s="523">
        <f>'[11]Depr Exp'!F1380</f>
        <v>251533.56</v>
      </c>
      <c r="G1380" s="305">
        <f>'[11]Depr Exp'!G1380</f>
        <v>2.9599999999999998E-2</v>
      </c>
      <c r="H1380" s="524">
        <f>'[11]Depr Exp'!H1380</f>
        <v>620.44999999999993</v>
      </c>
      <c r="I1380" s="523">
        <f>'[11]Depr Exp'!I1380</f>
        <v>251533.56</v>
      </c>
      <c r="J1380" s="305">
        <f>'[11]Depr Exp'!J1380</f>
        <v>2.9599999999999998E-2</v>
      </c>
      <c r="K1380" s="373">
        <f>'[11]Depr Exp'!K1380</f>
        <v>620.44944799999996</v>
      </c>
      <c r="L1380" s="524">
        <f>'[11]Depr Exp'!L1380</f>
        <v>0</v>
      </c>
      <c r="M1380" s="144"/>
      <c r="N1380" s="144"/>
    </row>
    <row r="1381" spans="1:14">
      <c r="A1381" s="144" t="str">
        <f>'[11]Depr Exp'!A1381</f>
        <v>E316 STM Misc, Colstrip 1-4 Com</v>
      </c>
      <c r="B1381" s="144" t="str">
        <f>'[11]Depr Exp'!B1381</f>
        <v>E316 STM Misc, Colstrip 1-4 Com-11</v>
      </c>
      <c r="C1381" s="144" t="str">
        <f>'[11]Depr Exp'!C1381</f>
        <v>403E</v>
      </c>
      <c r="D1381" s="144"/>
      <c r="E1381" s="282">
        <f>'[11]Depr Exp'!E1381</f>
        <v>43434</v>
      </c>
      <c r="F1381" s="523">
        <f>'[11]Depr Exp'!F1381</f>
        <v>251533.56</v>
      </c>
      <c r="G1381" s="305">
        <f>'[11]Depr Exp'!G1381</f>
        <v>2.9599999999999998E-2</v>
      </c>
      <c r="H1381" s="524">
        <f>'[11]Depr Exp'!H1381</f>
        <v>620.44999999999993</v>
      </c>
      <c r="I1381" s="523">
        <f>'[11]Depr Exp'!I1381</f>
        <v>251533.56</v>
      </c>
      <c r="J1381" s="305">
        <f>'[11]Depr Exp'!J1381</f>
        <v>2.9599999999999998E-2</v>
      </c>
      <c r="K1381" s="373">
        <f>'[11]Depr Exp'!K1381</f>
        <v>620.44944799999996</v>
      </c>
      <c r="L1381" s="524">
        <f>'[11]Depr Exp'!L1381</f>
        <v>0</v>
      </c>
      <c r="M1381" s="144"/>
      <c r="N1381" s="144"/>
    </row>
    <row r="1382" spans="1:14">
      <c r="A1382" s="144" t="str">
        <f>'[11]Depr Exp'!A1382</f>
        <v>E316 STM Misc, Colstrip 1-4 Com</v>
      </c>
      <c r="B1382" s="144" t="str">
        <f>'[11]Depr Exp'!B1382</f>
        <v>E316 STM Misc, Colstrip 1-4 Com-12</v>
      </c>
      <c r="C1382" s="144" t="str">
        <f>'[11]Depr Exp'!C1382</f>
        <v>403E</v>
      </c>
      <c r="D1382" s="144"/>
      <c r="E1382" s="282">
        <f>'[11]Depr Exp'!E1382</f>
        <v>43465</v>
      </c>
      <c r="F1382" s="523">
        <f>'[11]Depr Exp'!F1382</f>
        <v>251533.56</v>
      </c>
      <c r="G1382" s="305">
        <f>'[11]Depr Exp'!G1382</f>
        <v>2.9599999999999998E-2</v>
      </c>
      <c r="H1382" s="524">
        <f>'[11]Depr Exp'!H1382</f>
        <v>620.44999999999993</v>
      </c>
      <c r="I1382" s="523">
        <f>'[11]Depr Exp'!I1382</f>
        <v>251533.56</v>
      </c>
      <c r="J1382" s="305">
        <f>'[11]Depr Exp'!J1382</f>
        <v>2.9599999999999998E-2</v>
      </c>
      <c r="K1382" s="373">
        <f>'[11]Depr Exp'!K1382</f>
        <v>620.44944799999996</v>
      </c>
      <c r="L1382" s="524">
        <f>'[11]Depr Exp'!L1382</f>
        <v>0</v>
      </c>
      <c r="M1382" s="144"/>
      <c r="N1382" s="144"/>
    </row>
    <row r="1383" spans="1:14" ht="15.75" thickBot="1">
      <c r="A1383" s="159" t="str">
        <f>'[11]Depr Exp'!A1383</f>
        <v>E316 STM Misc, Colstrip 1-4 Com Total</v>
      </c>
      <c r="B1383" s="144">
        <f>'[11]Depr Exp'!B1383</f>
        <v>0</v>
      </c>
      <c r="C1383" s="502" t="str">
        <f>'[11]Depr Exp'!C1383</f>
        <v>ESTM</v>
      </c>
      <c r="D1383" s="144"/>
      <c r="E1383" s="281" t="str">
        <f>'[11]Depr Exp'!E1383</f>
        <v>Total</v>
      </c>
      <c r="F1383" s="141">
        <f>'[11]Depr Exp'!F1383</f>
        <v>0</v>
      </c>
      <c r="G1383" s="252">
        <f>'[11]Depr Exp'!G1383</f>
        <v>0</v>
      </c>
      <c r="H1383" s="522">
        <f>'[11]Depr Exp'!H1383</f>
        <v>7445.3999999999987</v>
      </c>
      <c r="I1383" s="141">
        <f>'[11]Depr Exp'!I1383</f>
        <v>0</v>
      </c>
      <c r="J1383" s="252">
        <f>'[11]Depr Exp'!J1383</f>
        <v>0</v>
      </c>
      <c r="K1383" s="522">
        <f>'[11]Depr Exp'!K1383</f>
        <v>7445.3933760000009</v>
      </c>
      <c r="L1383" s="522">
        <f>'[11]Depr Exp'!L1383</f>
        <v>-0.01</v>
      </c>
      <c r="M1383" s="144"/>
      <c r="N1383" s="144"/>
    </row>
    <row r="1384" spans="1:14" ht="13.5" thickTop="1">
      <c r="A1384" s="144" t="str">
        <f>'[11]Depr Exp'!A1384</f>
        <v>E316 STM Misc, Colstrip 2</v>
      </c>
      <c r="B1384" s="144" t="str">
        <f>'[11]Depr Exp'!B1384</f>
        <v>E316 STM Misc, Colstrip 2-1</v>
      </c>
      <c r="C1384" s="144" t="str">
        <f>'[11]Depr Exp'!C1384</f>
        <v>403E</v>
      </c>
      <c r="D1384" s="144"/>
      <c r="E1384" s="282">
        <f>'[11]Depr Exp'!E1384</f>
        <v>43131</v>
      </c>
      <c r="F1384" s="523">
        <f>'[11]Depr Exp'!F1384</f>
        <v>1119671.75</v>
      </c>
      <c r="G1384" s="305">
        <f>'[11]Depr Exp'!G1384</f>
        <v>6.3200000000000006E-2</v>
      </c>
      <c r="H1384" s="524">
        <f>'[11]Depr Exp'!H1384</f>
        <v>5896.94</v>
      </c>
      <c r="I1384" s="523">
        <f>'[11]Depr Exp'!I1384</f>
        <v>1118485.3799999999</v>
      </c>
      <c r="J1384" s="305">
        <f>'[11]Depr Exp'!J1384</f>
        <v>6.3200000000000006E-2</v>
      </c>
      <c r="K1384" s="373">
        <f>'[11]Depr Exp'!K1384</f>
        <v>5890.689668</v>
      </c>
      <c r="L1384" s="524">
        <f>'[11]Depr Exp'!L1384</f>
        <v>-6.25</v>
      </c>
      <c r="M1384" s="144"/>
      <c r="N1384" s="144"/>
    </row>
    <row r="1385" spans="1:14">
      <c r="A1385" s="144" t="str">
        <f>'[11]Depr Exp'!A1385</f>
        <v>E316 STM Misc, Colstrip 2</v>
      </c>
      <c r="B1385" s="144" t="str">
        <f>'[11]Depr Exp'!B1385</f>
        <v>E316 STM Misc, Colstrip 2-2</v>
      </c>
      <c r="C1385" s="144" t="str">
        <f>'[11]Depr Exp'!C1385</f>
        <v>403E</v>
      </c>
      <c r="D1385" s="144"/>
      <c r="E1385" s="282">
        <f>'[11]Depr Exp'!E1385</f>
        <v>43159</v>
      </c>
      <c r="F1385" s="523">
        <f>'[11]Depr Exp'!F1385</f>
        <v>1119824.1299999999</v>
      </c>
      <c r="G1385" s="305">
        <f>'[11]Depr Exp'!G1385</f>
        <v>6.3200000000000006E-2</v>
      </c>
      <c r="H1385" s="524">
        <f>'[11]Depr Exp'!H1385</f>
        <v>5897.74</v>
      </c>
      <c r="I1385" s="523">
        <f>'[11]Depr Exp'!I1385</f>
        <v>1118485.3799999999</v>
      </c>
      <c r="J1385" s="305">
        <f>'[11]Depr Exp'!J1385</f>
        <v>6.3200000000000006E-2</v>
      </c>
      <c r="K1385" s="373">
        <f>'[11]Depr Exp'!K1385</f>
        <v>5890.689668</v>
      </c>
      <c r="L1385" s="524">
        <f>'[11]Depr Exp'!L1385</f>
        <v>-7.05</v>
      </c>
      <c r="M1385" s="144"/>
      <c r="N1385" s="144"/>
    </row>
    <row r="1386" spans="1:14">
      <c r="A1386" s="144" t="str">
        <f>'[11]Depr Exp'!A1386</f>
        <v>E316 STM Misc, Colstrip 2</v>
      </c>
      <c r="B1386" s="144" t="str">
        <f>'[11]Depr Exp'!B1386</f>
        <v>E316 STM Misc, Colstrip 2-3</v>
      </c>
      <c r="C1386" s="144" t="str">
        <f>'[11]Depr Exp'!C1386</f>
        <v>403E</v>
      </c>
      <c r="D1386" s="144"/>
      <c r="E1386" s="282">
        <f>'[11]Depr Exp'!E1386</f>
        <v>43190</v>
      </c>
      <c r="F1386" s="523">
        <f>'[11]Depr Exp'!F1386</f>
        <v>1119824.1299999999</v>
      </c>
      <c r="G1386" s="305">
        <f>'[11]Depr Exp'!G1386</f>
        <v>6.3200000000000006E-2</v>
      </c>
      <c r="H1386" s="524">
        <f>'[11]Depr Exp'!H1386</f>
        <v>5897.74</v>
      </c>
      <c r="I1386" s="523">
        <f>'[11]Depr Exp'!I1386</f>
        <v>1118485.3799999999</v>
      </c>
      <c r="J1386" s="305">
        <f>'[11]Depr Exp'!J1386</f>
        <v>6.3200000000000006E-2</v>
      </c>
      <c r="K1386" s="373">
        <f>'[11]Depr Exp'!K1386</f>
        <v>5890.689668</v>
      </c>
      <c r="L1386" s="524">
        <f>'[11]Depr Exp'!L1386</f>
        <v>-7.05</v>
      </c>
      <c r="M1386" s="144"/>
      <c r="N1386" s="144"/>
    </row>
    <row r="1387" spans="1:14">
      <c r="A1387" s="144" t="str">
        <f>'[11]Depr Exp'!A1387</f>
        <v>E316 STM Misc, Colstrip 2</v>
      </c>
      <c r="B1387" s="144" t="str">
        <f>'[11]Depr Exp'!B1387</f>
        <v>E316 STM Misc, Colstrip 2-4</v>
      </c>
      <c r="C1387" s="144" t="str">
        <f>'[11]Depr Exp'!C1387</f>
        <v>403E</v>
      </c>
      <c r="D1387" s="144"/>
      <c r="E1387" s="282">
        <f>'[11]Depr Exp'!E1387</f>
        <v>43220</v>
      </c>
      <c r="F1387" s="523">
        <f>'[11]Depr Exp'!F1387</f>
        <v>1119824.1299999999</v>
      </c>
      <c r="G1387" s="305">
        <f>'[11]Depr Exp'!G1387</f>
        <v>6.3200000000000006E-2</v>
      </c>
      <c r="H1387" s="524">
        <f>'[11]Depr Exp'!H1387</f>
        <v>5897.74</v>
      </c>
      <c r="I1387" s="523">
        <f>'[11]Depr Exp'!I1387</f>
        <v>1118485.3799999999</v>
      </c>
      <c r="J1387" s="305">
        <f>'[11]Depr Exp'!J1387</f>
        <v>6.3200000000000006E-2</v>
      </c>
      <c r="K1387" s="373">
        <f>'[11]Depr Exp'!K1387</f>
        <v>5890.689668</v>
      </c>
      <c r="L1387" s="524">
        <f>'[11]Depr Exp'!L1387</f>
        <v>-7.05</v>
      </c>
      <c r="M1387" s="144"/>
      <c r="N1387" s="144"/>
    </row>
    <row r="1388" spans="1:14">
      <c r="A1388" s="144" t="str">
        <f>'[11]Depr Exp'!A1388</f>
        <v>E316 STM Misc, Colstrip 2</v>
      </c>
      <c r="B1388" s="144" t="str">
        <f>'[11]Depr Exp'!B1388</f>
        <v>E316 STM Misc, Colstrip 2-5</v>
      </c>
      <c r="C1388" s="144" t="str">
        <f>'[11]Depr Exp'!C1388</f>
        <v>403E</v>
      </c>
      <c r="D1388" s="144"/>
      <c r="E1388" s="282">
        <f>'[11]Depr Exp'!E1388</f>
        <v>43251</v>
      </c>
      <c r="F1388" s="523">
        <f>'[11]Depr Exp'!F1388</f>
        <v>1119824.1299999999</v>
      </c>
      <c r="G1388" s="305">
        <f>'[11]Depr Exp'!G1388</f>
        <v>6.3200000000000006E-2</v>
      </c>
      <c r="H1388" s="524">
        <f>'[11]Depr Exp'!H1388</f>
        <v>5897.74</v>
      </c>
      <c r="I1388" s="523">
        <f>'[11]Depr Exp'!I1388</f>
        <v>1118485.3799999999</v>
      </c>
      <c r="J1388" s="305">
        <f>'[11]Depr Exp'!J1388</f>
        <v>6.3200000000000006E-2</v>
      </c>
      <c r="K1388" s="373">
        <f>'[11]Depr Exp'!K1388</f>
        <v>5890.689668</v>
      </c>
      <c r="L1388" s="524">
        <f>'[11]Depr Exp'!L1388</f>
        <v>-7.05</v>
      </c>
      <c r="M1388" s="144"/>
      <c r="N1388" s="144"/>
    </row>
    <row r="1389" spans="1:14">
      <c r="A1389" s="144" t="str">
        <f>'[11]Depr Exp'!A1389</f>
        <v>E316 STM Misc, Colstrip 2</v>
      </c>
      <c r="B1389" s="144" t="str">
        <f>'[11]Depr Exp'!B1389</f>
        <v>E316 STM Misc, Colstrip 2-6</v>
      </c>
      <c r="C1389" s="144" t="str">
        <f>'[11]Depr Exp'!C1389</f>
        <v>403E</v>
      </c>
      <c r="D1389" s="144"/>
      <c r="E1389" s="282">
        <f>'[11]Depr Exp'!E1389</f>
        <v>43281</v>
      </c>
      <c r="F1389" s="523">
        <f>'[11]Depr Exp'!F1389</f>
        <v>1119824.1299999999</v>
      </c>
      <c r="G1389" s="305">
        <f>'[11]Depr Exp'!G1389</f>
        <v>6.3200000000000006E-2</v>
      </c>
      <c r="H1389" s="524">
        <f>'[11]Depr Exp'!H1389</f>
        <v>5897.74</v>
      </c>
      <c r="I1389" s="523">
        <f>'[11]Depr Exp'!I1389</f>
        <v>1118485.3799999999</v>
      </c>
      <c r="J1389" s="305">
        <f>'[11]Depr Exp'!J1389</f>
        <v>6.3200000000000006E-2</v>
      </c>
      <c r="K1389" s="373">
        <f>'[11]Depr Exp'!K1389</f>
        <v>5890.689668</v>
      </c>
      <c r="L1389" s="524">
        <f>'[11]Depr Exp'!L1389</f>
        <v>-7.05</v>
      </c>
      <c r="M1389" s="144"/>
      <c r="N1389" s="144"/>
    </row>
    <row r="1390" spans="1:14">
      <c r="A1390" s="144" t="str">
        <f>'[11]Depr Exp'!A1390</f>
        <v>E316 STM Misc, Colstrip 2</v>
      </c>
      <c r="B1390" s="144" t="str">
        <f>'[11]Depr Exp'!B1390</f>
        <v>E316 STM Misc, Colstrip 2-7</v>
      </c>
      <c r="C1390" s="144" t="str">
        <f>'[11]Depr Exp'!C1390</f>
        <v>403E</v>
      </c>
      <c r="D1390" s="144"/>
      <c r="E1390" s="282">
        <f>'[11]Depr Exp'!E1390</f>
        <v>43312</v>
      </c>
      <c r="F1390" s="523">
        <f>'[11]Depr Exp'!F1390</f>
        <v>1119824.1299999999</v>
      </c>
      <c r="G1390" s="305">
        <f>'[11]Depr Exp'!G1390</f>
        <v>6.3200000000000006E-2</v>
      </c>
      <c r="H1390" s="524">
        <f>'[11]Depr Exp'!H1390</f>
        <v>5897.74</v>
      </c>
      <c r="I1390" s="523">
        <f>'[11]Depr Exp'!I1390</f>
        <v>1118485.3799999999</v>
      </c>
      <c r="J1390" s="305">
        <f>'[11]Depr Exp'!J1390</f>
        <v>6.3200000000000006E-2</v>
      </c>
      <c r="K1390" s="373">
        <f>'[11]Depr Exp'!K1390</f>
        <v>5890.689668</v>
      </c>
      <c r="L1390" s="524">
        <f>'[11]Depr Exp'!L1390</f>
        <v>-7.05</v>
      </c>
      <c r="M1390" s="144"/>
      <c r="N1390" s="144"/>
    </row>
    <row r="1391" spans="1:14">
      <c r="A1391" s="144" t="str">
        <f>'[11]Depr Exp'!A1391</f>
        <v>E316 STM Misc, Colstrip 2</v>
      </c>
      <c r="B1391" s="144" t="str">
        <f>'[11]Depr Exp'!B1391</f>
        <v>E316 STM Misc, Colstrip 2-8</v>
      </c>
      <c r="C1391" s="144" t="str">
        <f>'[11]Depr Exp'!C1391</f>
        <v>403E</v>
      </c>
      <c r="D1391" s="144"/>
      <c r="E1391" s="282">
        <f>'[11]Depr Exp'!E1391</f>
        <v>43343</v>
      </c>
      <c r="F1391" s="523">
        <f>'[11]Depr Exp'!F1391</f>
        <v>1119824.1299999999</v>
      </c>
      <c r="G1391" s="305">
        <f>'[11]Depr Exp'!G1391</f>
        <v>6.3200000000000006E-2</v>
      </c>
      <c r="H1391" s="524">
        <f>'[11]Depr Exp'!H1391</f>
        <v>5897.74</v>
      </c>
      <c r="I1391" s="523">
        <f>'[11]Depr Exp'!I1391</f>
        <v>1118485.3799999999</v>
      </c>
      <c r="J1391" s="305">
        <f>'[11]Depr Exp'!J1391</f>
        <v>6.3200000000000006E-2</v>
      </c>
      <c r="K1391" s="373">
        <f>'[11]Depr Exp'!K1391</f>
        <v>5890.689668</v>
      </c>
      <c r="L1391" s="524">
        <f>'[11]Depr Exp'!L1391</f>
        <v>-7.05</v>
      </c>
      <c r="M1391" s="144"/>
      <c r="N1391" s="144"/>
    </row>
    <row r="1392" spans="1:14">
      <c r="A1392" s="144" t="str">
        <f>'[11]Depr Exp'!A1392</f>
        <v>E316 STM Misc, Colstrip 2</v>
      </c>
      <c r="B1392" s="144" t="str">
        <f>'[11]Depr Exp'!B1392</f>
        <v>E316 STM Misc, Colstrip 2-9</v>
      </c>
      <c r="C1392" s="144" t="str">
        <f>'[11]Depr Exp'!C1392</f>
        <v>403E</v>
      </c>
      <c r="D1392" s="144"/>
      <c r="E1392" s="282">
        <f>'[11]Depr Exp'!E1392</f>
        <v>43373</v>
      </c>
      <c r="F1392" s="523">
        <f>'[11]Depr Exp'!F1392</f>
        <v>1119824.1299999999</v>
      </c>
      <c r="G1392" s="305">
        <f>'[11]Depr Exp'!G1392</f>
        <v>6.3200000000000006E-2</v>
      </c>
      <c r="H1392" s="524">
        <f>'[11]Depr Exp'!H1392</f>
        <v>5897.74</v>
      </c>
      <c r="I1392" s="523">
        <f>'[11]Depr Exp'!I1392</f>
        <v>1118485.3799999999</v>
      </c>
      <c r="J1392" s="305">
        <f>'[11]Depr Exp'!J1392</f>
        <v>6.3200000000000006E-2</v>
      </c>
      <c r="K1392" s="373">
        <f>'[11]Depr Exp'!K1392</f>
        <v>5890.689668</v>
      </c>
      <c r="L1392" s="524">
        <f>'[11]Depr Exp'!L1392</f>
        <v>-7.05</v>
      </c>
      <c r="M1392" s="144"/>
      <c r="N1392" s="144"/>
    </row>
    <row r="1393" spans="1:14">
      <c r="A1393" s="144" t="str">
        <f>'[11]Depr Exp'!A1393</f>
        <v>E316 STM Misc, Colstrip 2</v>
      </c>
      <c r="B1393" s="144" t="str">
        <f>'[11]Depr Exp'!B1393</f>
        <v>E316 STM Misc, Colstrip 2-10</v>
      </c>
      <c r="C1393" s="144" t="str">
        <f>'[11]Depr Exp'!C1393</f>
        <v>403E</v>
      </c>
      <c r="D1393" s="144"/>
      <c r="E1393" s="282">
        <f>'[11]Depr Exp'!E1393</f>
        <v>43404</v>
      </c>
      <c r="F1393" s="523">
        <f>'[11]Depr Exp'!F1393</f>
        <v>1119824.1299999999</v>
      </c>
      <c r="G1393" s="305">
        <f>'[11]Depr Exp'!G1393</f>
        <v>6.3200000000000006E-2</v>
      </c>
      <c r="H1393" s="524">
        <f>'[11]Depr Exp'!H1393</f>
        <v>5897.74</v>
      </c>
      <c r="I1393" s="523">
        <f>'[11]Depr Exp'!I1393</f>
        <v>1118485.3799999999</v>
      </c>
      <c r="J1393" s="305">
        <f>'[11]Depr Exp'!J1393</f>
        <v>6.3200000000000006E-2</v>
      </c>
      <c r="K1393" s="373">
        <f>'[11]Depr Exp'!K1393</f>
        <v>5890.689668</v>
      </c>
      <c r="L1393" s="524">
        <f>'[11]Depr Exp'!L1393</f>
        <v>-7.05</v>
      </c>
      <c r="M1393" s="144"/>
      <c r="N1393" s="144"/>
    </row>
    <row r="1394" spans="1:14">
      <c r="A1394" s="144" t="str">
        <f>'[11]Depr Exp'!A1394</f>
        <v>E316 STM Misc, Colstrip 2</v>
      </c>
      <c r="B1394" s="144" t="str">
        <f>'[11]Depr Exp'!B1394</f>
        <v>E316 STM Misc, Colstrip 2-11</v>
      </c>
      <c r="C1394" s="144" t="str">
        <f>'[11]Depr Exp'!C1394</f>
        <v>403E</v>
      </c>
      <c r="D1394" s="144"/>
      <c r="E1394" s="282">
        <f>'[11]Depr Exp'!E1394</f>
        <v>43434</v>
      </c>
      <c r="F1394" s="523">
        <f>'[11]Depr Exp'!F1394</f>
        <v>1119824.1299999999</v>
      </c>
      <c r="G1394" s="305">
        <f>'[11]Depr Exp'!G1394</f>
        <v>6.3200000000000006E-2</v>
      </c>
      <c r="H1394" s="524">
        <f>'[11]Depr Exp'!H1394</f>
        <v>5897.74</v>
      </c>
      <c r="I1394" s="523">
        <f>'[11]Depr Exp'!I1394</f>
        <v>1118485.3799999999</v>
      </c>
      <c r="J1394" s="305">
        <f>'[11]Depr Exp'!J1394</f>
        <v>6.3200000000000006E-2</v>
      </c>
      <c r="K1394" s="373">
        <f>'[11]Depr Exp'!K1394</f>
        <v>5890.689668</v>
      </c>
      <c r="L1394" s="524">
        <f>'[11]Depr Exp'!L1394</f>
        <v>-7.05</v>
      </c>
      <c r="M1394" s="144"/>
      <c r="N1394" s="144"/>
    </row>
    <row r="1395" spans="1:14">
      <c r="A1395" s="144" t="str">
        <f>'[11]Depr Exp'!A1395</f>
        <v>E316 STM Misc, Colstrip 2</v>
      </c>
      <c r="B1395" s="144" t="str">
        <f>'[11]Depr Exp'!B1395</f>
        <v>E316 STM Misc, Colstrip 2-12</v>
      </c>
      <c r="C1395" s="144" t="str">
        <f>'[11]Depr Exp'!C1395</f>
        <v>403E</v>
      </c>
      <c r="D1395" s="144"/>
      <c r="E1395" s="282">
        <f>'[11]Depr Exp'!E1395</f>
        <v>43465</v>
      </c>
      <c r="F1395" s="523">
        <f>'[11]Depr Exp'!F1395</f>
        <v>1118485.3799999999</v>
      </c>
      <c r="G1395" s="305">
        <f>'[11]Depr Exp'!G1395</f>
        <v>6.3200000000000006E-2</v>
      </c>
      <c r="H1395" s="524">
        <f>'[11]Depr Exp'!H1395</f>
        <v>5890.69</v>
      </c>
      <c r="I1395" s="523">
        <f>'[11]Depr Exp'!I1395</f>
        <v>1118485.3799999999</v>
      </c>
      <c r="J1395" s="305">
        <f>'[11]Depr Exp'!J1395</f>
        <v>6.3200000000000006E-2</v>
      </c>
      <c r="K1395" s="373">
        <f>'[11]Depr Exp'!K1395</f>
        <v>5890.689668</v>
      </c>
      <c r="L1395" s="524">
        <f>'[11]Depr Exp'!L1395</f>
        <v>0</v>
      </c>
      <c r="M1395" s="144"/>
      <c r="N1395" s="144"/>
    </row>
    <row r="1396" spans="1:14" ht="15.75" thickBot="1">
      <c r="A1396" s="159" t="str">
        <f>'[11]Depr Exp'!A1396</f>
        <v>E316 STM Misc, Colstrip 2 Total</v>
      </c>
      <c r="B1396" s="144">
        <f>'[11]Depr Exp'!B1396</f>
        <v>0</v>
      </c>
      <c r="C1396" s="502" t="str">
        <f>'[11]Depr Exp'!C1396</f>
        <v>ESTM</v>
      </c>
      <c r="D1396" s="144"/>
      <c r="E1396" s="281" t="str">
        <f>'[11]Depr Exp'!E1396</f>
        <v>Total</v>
      </c>
      <c r="F1396" s="141">
        <f>'[11]Depr Exp'!F1396</f>
        <v>0</v>
      </c>
      <c r="G1396" s="252">
        <f>'[11]Depr Exp'!G1396</f>
        <v>0</v>
      </c>
      <c r="H1396" s="522">
        <f>'[11]Depr Exp'!H1396</f>
        <v>70765.029999999984</v>
      </c>
      <c r="I1396" s="141">
        <f>'[11]Depr Exp'!I1396</f>
        <v>0</v>
      </c>
      <c r="J1396" s="252">
        <f>'[11]Depr Exp'!J1396</f>
        <v>0</v>
      </c>
      <c r="K1396" s="522">
        <f>'[11]Depr Exp'!K1396</f>
        <v>70688.276016000003</v>
      </c>
      <c r="L1396" s="522">
        <f>'[11]Depr Exp'!L1396</f>
        <v>-76.75</v>
      </c>
      <c r="M1396" s="144"/>
      <c r="N1396" s="144"/>
    </row>
    <row r="1397" spans="1:14" ht="13.5" thickTop="1">
      <c r="A1397" s="144" t="str">
        <f>'[11]Depr Exp'!A1397</f>
        <v>E316 STM Misc, Colstrip 3</v>
      </c>
      <c r="B1397" s="144" t="str">
        <f>'[11]Depr Exp'!B1397</f>
        <v>E316 STM Misc, Colstrip 3-1</v>
      </c>
      <c r="C1397" s="144" t="str">
        <f>'[11]Depr Exp'!C1397</f>
        <v>403E</v>
      </c>
      <c r="D1397" s="144"/>
      <c r="E1397" s="282">
        <f>'[11]Depr Exp'!E1397</f>
        <v>43131</v>
      </c>
      <c r="F1397" s="523">
        <f>'[11]Depr Exp'!F1397</f>
        <v>1073350.8899999999</v>
      </c>
      <c r="G1397" s="305">
        <f>'[11]Depr Exp'!G1397</f>
        <v>6.7699999999999996E-2</v>
      </c>
      <c r="H1397" s="524">
        <f>'[11]Depr Exp'!H1397</f>
        <v>6055.48</v>
      </c>
      <c r="I1397" s="523">
        <f>'[11]Depr Exp'!I1397</f>
        <v>1070502.9099999999</v>
      </c>
      <c r="J1397" s="305">
        <f>'[11]Depr Exp'!J1397</f>
        <v>6.7699999999999996E-2</v>
      </c>
      <c r="K1397" s="373">
        <f>'[11]Depr Exp'!K1397</f>
        <v>6039.4205839166652</v>
      </c>
      <c r="L1397" s="524">
        <f>'[11]Depr Exp'!L1397</f>
        <v>-16.059999999999999</v>
      </c>
      <c r="M1397" s="144"/>
      <c r="N1397" s="144"/>
    </row>
    <row r="1398" spans="1:14">
      <c r="A1398" s="144" t="str">
        <f>'[11]Depr Exp'!A1398</f>
        <v>E316 STM Misc, Colstrip 3</v>
      </c>
      <c r="B1398" s="144" t="str">
        <f>'[11]Depr Exp'!B1398</f>
        <v>E316 STM Misc, Colstrip 3-2</v>
      </c>
      <c r="C1398" s="144" t="str">
        <f>'[11]Depr Exp'!C1398</f>
        <v>403E</v>
      </c>
      <c r="D1398" s="144"/>
      <c r="E1398" s="282">
        <f>'[11]Depr Exp'!E1398</f>
        <v>43159</v>
      </c>
      <c r="F1398" s="523">
        <f>'[11]Depr Exp'!F1398</f>
        <v>1071172.29</v>
      </c>
      <c r="G1398" s="305">
        <f>'[11]Depr Exp'!G1398</f>
        <v>6.7699999999999996E-2</v>
      </c>
      <c r="H1398" s="524">
        <f>'[11]Depr Exp'!H1398</f>
        <v>6043.2000000000007</v>
      </c>
      <c r="I1398" s="523">
        <f>'[11]Depr Exp'!I1398</f>
        <v>1070502.9099999999</v>
      </c>
      <c r="J1398" s="305">
        <f>'[11]Depr Exp'!J1398</f>
        <v>6.7699999999999996E-2</v>
      </c>
      <c r="K1398" s="373">
        <f>'[11]Depr Exp'!K1398</f>
        <v>6039.4205839166652</v>
      </c>
      <c r="L1398" s="524">
        <f>'[11]Depr Exp'!L1398</f>
        <v>-3.78</v>
      </c>
      <c r="M1398" s="144"/>
      <c r="N1398" s="144"/>
    </row>
    <row r="1399" spans="1:14">
      <c r="A1399" s="144" t="str">
        <f>'[11]Depr Exp'!A1399</f>
        <v>E316 STM Misc, Colstrip 3</v>
      </c>
      <c r="B1399" s="144" t="str">
        <f>'[11]Depr Exp'!B1399</f>
        <v>E316 STM Misc, Colstrip 3-3</v>
      </c>
      <c r="C1399" s="144" t="str">
        <f>'[11]Depr Exp'!C1399</f>
        <v>403E</v>
      </c>
      <c r="D1399" s="144"/>
      <c r="E1399" s="282">
        <f>'[11]Depr Exp'!E1399</f>
        <v>43190</v>
      </c>
      <c r="F1399" s="523">
        <f>'[11]Depr Exp'!F1399</f>
        <v>1071172.29</v>
      </c>
      <c r="G1399" s="305">
        <f>'[11]Depr Exp'!G1399</f>
        <v>6.7699999999999996E-2</v>
      </c>
      <c r="H1399" s="524">
        <f>'[11]Depr Exp'!H1399</f>
        <v>6043.2000000000007</v>
      </c>
      <c r="I1399" s="523">
        <f>'[11]Depr Exp'!I1399</f>
        <v>1070502.9099999999</v>
      </c>
      <c r="J1399" s="305">
        <f>'[11]Depr Exp'!J1399</f>
        <v>6.7699999999999996E-2</v>
      </c>
      <c r="K1399" s="373">
        <f>'[11]Depr Exp'!K1399</f>
        <v>6039.4205839166652</v>
      </c>
      <c r="L1399" s="524">
        <f>'[11]Depr Exp'!L1399</f>
        <v>-3.78</v>
      </c>
      <c r="M1399" s="144"/>
      <c r="N1399" s="144"/>
    </row>
    <row r="1400" spans="1:14">
      <c r="A1400" s="144" t="str">
        <f>'[11]Depr Exp'!A1400</f>
        <v>E316 STM Misc, Colstrip 3</v>
      </c>
      <c r="B1400" s="144" t="str">
        <f>'[11]Depr Exp'!B1400</f>
        <v>E316 STM Misc, Colstrip 3-4</v>
      </c>
      <c r="C1400" s="144" t="str">
        <f>'[11]Depr Exp'!C1400</f>
        <v>403E</v>
      </c>
      <c r="D1400" s="144"/>
      <c r="E1400" s="282">
        <f>'[11]Depr Exp'!E1400</f>
        <v>43220</v>
      </c>
      <c r="F1400" s="523">
        <f>'[11]Depr Exp'!F1400</f>
        <v>1071172.29</v>
      </c>
      <c r="G1400" s="305">
        <f>'[11]Depr Exp'!G1400</f>
        <v>6.7699999999999996E-2</v>
      </c>
      <c r="H1400" s="524">
        <f>'[11]Depr Exp'!H1400</f>
        <v>6043.2000000000007</v>
      </c>
      <c r="I1400" s="523">
        <f>'[11]Depr Exp'!I1400</f>
        <v>1070502.9099999999</v>
      </c>
      <c r="J1400" s="305">
        <f>'[11]Depr Exp'!J1400</f>
        <v>6.7699999999999996E-2</v>
      </c>
      <c r="K1400" s="373">
        <f>'[11]Depr Exp'!K1400</f>
        <v>6039.4205839166652</v>
      </c>
      <c r="L1400" s="524">
        <f>'[11]Depr Exp'!L1400</f>
        <v>-3.78</v>
      </c>
      <c r="M1400" s="144"/>
      <c r="N1400" s="144"/>
    </row>
    <row r="1401" spans="1:14">
      <c r="A1401" s="144" t="str">
        <f>'[11]Depr Exp'!A1401</f>
        <v>E316 STM Misc, Colstrip 3</v>
      </c>
      <c r="B1401" s="144" t="str">
        <f>'[11]Depr Exp'!B1401</f>
        <v>E316 STM Misc, Colstrip 3-5</v>
      </c>
      <c r="C1401" s="144" t="str">
        <f>'[11]Depr Exp'!C1401</f>
        <v>403E</v>
      </c>
      <c r="D1401" s="144"/>
      <c r="E1401" s="282">
        <f>'[11]Depr Exp'!E1401</f>
        <v>43251</v>
      </c>
      <c r="F1401" s="523">
        <f>'[11]Depr Exp'!F1401</f>
        <v>1071172.29</v>
      </c>
      <c r="G1401" s="305">
        <f>'[11]Depr Exp'!G1401</f>
        <v>6.7699999999999996E-2</v>
      </c>
      <c r="H1401" s="524">
        <f>'[11]Depr Exp'!H1401</f>
        <v>6043.2000000000007</v>
      </c>
      <c r="I1401" s="523">
        <f>'[11]Depr Exp'!I1401</f>
        <v>1070502.9099999999</v>
      </c>
      <c r="J1401" s="305">
        <f>'[11]Depr Exp'!J1401</f>
        <v>6.7699999999999996E-2</v>
      </c>
      <c r="K1401" s="373">
        <f>'[11]Depr Exp'!K1401</f>
        <v>6039.4205839166652</v>
      </c>
      <c r="L1401" s="524">
        <f>'[11]Depr Exp'!L1401</f>
        <v>-3.78</v>
      </c>
      <c r="M1401" s="144"/>
      <c r="N1401" s="144"/>
    </row>
    <row r="1402" spans="1:14">
      <c r="A1402" s="144" t="str">
        <f>'[11]Depr Exp'!A1402</f>
        <v>E316 STM Misc, Colstrip 3</v>
      </c>
      <c r="B1402" s="144" t="str">
        <f>'[11]Depr Exp'!B1402</f>
        <v>E316 STM Misc, Colstrip 3-6</v>
      </c>
      <c r="C1402" s="144" t="str">
        <f>'[11]Depr Exp'!C1402</f>
        <v>403E</v>
      </c>
      <c r="D1402" s="144"/>
      <c r="E1402" s="282">
        <f>'[11]Depr Exp'!E1402</f>
        <v>43281</v>
      </c>
      <c r="F1402" s="523">
        <f>'[11]Depr Exp'!F1402</f>
        <v>1071172.29</v>
      </c>
      <c r="G1402" s="305">
        <f>'[11]Depr Exp'!G1402</f>
        <v>6.7699999999999996E-2</v>
      </c>
      <c r="H1402" s="524">
        <f>'[11]Depr Exp'!H1402</f>
        <v>6043.2000000000007</v>
      </c>
      <c r="I1402" s="523">
        <f>'[11]Depr Exp'!I1402</f>
        <v>1070502.9099999999</v>
      </c>
      <c r="J1402" s="305">
        <f>'[11]Depr Exp'!J1402</f>
        <v>6.7699999999999996E-2</v>
      </c>
      <c r="K1402" s="373">
        <f>'[11]Depr Exp'!K1402</f>
        <v>6039.4205839166652</v>
      </c>
      <c r="L1402" s="524">
        <f>'[11]Depr Exp'!L1402</f>
        <v>-3.78</v>
      </c>
      <c r="M1402" s="144"/>
      <c r="N1402" s="144"/>
    </row>
    <row r="1403" spans="1:14">
      <c r="A1403" s="144" t="str">
        <f>'[11]Depr Exp'!A1403</f>
        <v>E316 STM Misc, Colstrip 3</v>
      </c>
      <c r="B1403" s="144" t="str">
        <f>'[11]Depr Exp'!B1403</f>
        <v>E316 STM Misc, Colstrip 3-7</v>
      </c>
      <c r="C1403" s="144" t="str">
        <f>'[11]Depr Exp'!C1403</f>
        <v>403E</v>
      </c>
      <c r="D1403" s="144"/>
      <c r="E1403" s="282">
        <f>'[11]Depr Exp'!E1403</f>
        <v>43312</v>
      </c>
      <c r="F1403" s="523">
        <f>'[11]Depr Exp'!F1403</f>
        <v>1071172.29</v>
      </c>
      <c r="G1403" s="305">
        <f>'[11]Depr Exp'!G1403</f>
        <v>6.7699999999999996E-2</v>
      </c>
      <c r="H1403" s="524">
        <f>'[11]Depr Exp'!H1403</f>
        <v>6043.2000000000007</v>
      </c>
      <c r="I1403" s="523">
        <f>'[11]Depr Exp'!I1403</f>
        <v>1070502.9099999999</v>
      </c>
      <c r="J1403" s="305">
        <f>'[11]Depr Exp'!J1403</f>
        <v>6.7699999999999996E-2</v>
      </c>
      <c r="K1403" s="373">
        <f>'[11]Depr Exp'!K1403</f>
        <v>6039.4205839166652</v>
      </c>
      <c r="L1403" s="524">
        <f>'[11]Depr Exp'!L1403</f>
        <v>-3.78</v>
      </c>
      <c r="M1403" s="144"/>
      <c r="N1403" s="144"/>
    </row>
    <row r="1404" spans="1:14">
      <c r="A1404" s="144" t="str">
        <f>'[11]Depr Exp'!A1404</f>
        <v>E316 STM Misc, Colstrip 3</v>
      </c>
      <c r="B1404" s="144" t="str">
        <f>'[11]Depr Exp'!B1404</f>
        <v>E316 STM Misc, Colstrip 3-8</v>
      </c>
      <c r="C1404" s="144" t="str">
        <f>'[11]Depr Exp'!C1404</f>
        <v>403E</v>
      </c>
      <c r="D1404" s="144"/>
      <c r="E1404" s="282">
        <f>'[11]Depr Exp'!E1404</f>
        <v>43343</v>
      </c>
      <c r="F1404" s="523">
        <f>'[11]Depr Exp'!F1404</f>
        <v>1071172.29</v>
      </c>
      <c r="G1404" s="305">
        <f>'[11]Depr Exp'!G1404</f>
        <v>6.7699999999999996E-2</v>
      </c>
      <c r="H1404" s="524">
        <f>'[11]Depr Exp'!H1404</f>
        <v>6043.2000000000007</v>
      </c>
      <c r="I1404" s="523">
        <f>'[11]Depr Exp'!I1404</f>
        <v>1070502.9099999999</v>
      </c>
      <c r="J1404" s="305">
        <f>'[11]Depr Exp'!J1404</f>
        <v>6.7699999999999996E-2</v>
      </c>
      <c r="K1404" s="373">
        <f>'[11]Depr Exp'!K1404</f>
        <v>6039.4205839166652</v>
      </c>
      <c r="L1404" s="524">
        <f>'[11]Depr Exp'!L1404</f>
        <v>-3.78</v>
      </c>
      <c r="M1404" s="144"/>
      <c r="N1404" s="144"/>
    </row>
    <row r="1405" spans="1:14">
      <c r="A1405" s="144" t="str">
        <f>'[11]Depr Exp'!A1405</f>
        <v>E316 STM Misc, Colstrip 3</v>
      </c>
      <c r="B1405" s="144" t="str">
        <f>'[11]Depr Exp'!B1405</f>
        <v>E316 STM Misc, Colstrip 3-9</v>
      </c>
      <c r="C1405" s="144" t="str">
        <f>'[11]Depr Exp'!C1405</f>
        <v>403E</v>
      </c>
      <c r="D1405" s="144"/>
      <c r="E1405" s="282">
        <f>'[11]Depr Exp'!E1405</f>
        <v>43373</v>
      </c>
      <c r="F1405" s="523">
        <f>'[11]Depr Exp'!F1405</f>
        <v>1071172.29</v>
      </c>
      <c r="G1405" s="305">
        <f>'[11]Depr Exp'!G1405</f>
        <v>6.7699999999999996E-2</v>
      </c>
      <c r="H1405" s="524">
        <f>'[11]Depr Exp'!H1405</f>
        <v>6043.2000000000007</v>
      </c>
      <c r="I1405" s="523">
        <f>'[11]Depr Exp'!I1405</f>
        <v>1070502.9099999999</v>
      </c>
      <c r="J1405" s="305">
        <f>'[11]Depr Exp'!J1405</f>
        <v>6.7699999999999996E-2</v>
      </c>
      <c r="K1405" s="373">
        <f>'[11]Depr Exp'!K1405</f>
        <v>6039.4205839166652</v>
      </c>
      <c r="L1405" s="524">
        <f>'[11]Depr Exp'!L1405</f>
        <v>-3.78</v>
      </c>
      <c r="M1405" s="144"/>
      <c r="N1405" s="144"/>
    </row>
    <row r="1406" spans="1:14">
      <c r="A1406" s="144" t="str">
        <f>'[11]Depr Exp'!A1406</f>
        <v>E316 STM Misc, Colstrip 3</v>
      </c>
      <c r="B1406" s="144" t="str">
        <f>'[11]Depr Exp'!B1406</f>
        <v>E316 STM Misc, Colstrip 3-10</v>
      </c>
      <c r="C1406" s="144" t="str">
        <f>'[11]Depr Exp'!C1406</f>
        <v>403E</v>
      </c>
      <c r="D1406" s="144"/>
      <c r="E1406" s="282">
        <f>'[11]Depr Exp'!E1406</f>
        <v>43404</v>
      </c>
      <c r="F1406" s="523">
        <f>'[11]Depr Exp'!F1406</f>
        <v>1071172.29</v>
      </c>
      <c r="G1406" s="305">
        <f>'[11]Depr Exp'!G1406</f>
        <v>6.7699999999999996E-2</v>
      </c>
      <c r="H1406" s="524">
        <f>'[11]Depr Exp'!H1406</f>
        <v>6043.2000000000007</v>
      </c>
      <c r="I1406" s="523">
        <f>'[11]Depr Exp'!I1406</f>
        <v>1070502.9099999999</v>
      </c>
      <c r="J1406" s="305">
        <f>'[11]Depr Exp'!J1406</f>
        <v>6.7699999999999996E-2</v>
      </c>
      <c r="K1406" s="373">
        <f>'[11]Depr Exp'!K1406</f>
        <v>6039.4205839166652</v>
      </c>
      <c r="L1406" s="524">
        <f>'[11]Depr Exp'!L1406</f>
        <v>-3.78</v>
      </c>
      <c r="M1406" s="144"/>
      <c r="N1406" s="144"/>
    </row>
    <row r="1407" spans="1:14">
      <c r="A1407" s="144" t="str">
        <f>'[11]Depr Exp'!A1407</f>
        <v>E316 STM Misc, Colstrip 3</v>
      </c>
      <c r="B1407" s="144" t="str">
        <f>'[11]Depr Exp'!B1407</f>
        <v>E316 STM Misc, Colstrip 3-11</v>
      </c>
      <c r="C1407" s="144" t="str">
        <f>'[11]Depr Exp'!C1407</f>
        <v>403E</v>
      </c>
      <c r="D1407" s="144"/>
      <c r="E1407" s="282">
        <f>'[11]Depr Exp'!E1407</f>
        <v>43434</v>
      </c>
      <c r="F1407" s="523">
        <f>'[11]Depr Exp'!F1407</f>
        <v>1071172.29</v>
      </c>
      <c r="G1407" s="305">
        <f>'[11]Depr Exp'!G1407</f>
        <v>6.7699999999999996E-2</v>
      </c>
      <c r="H1407" s="524">
        <f>'[11]Depr Exp'!H1407</f>
        <v>6043.2000000000007</v>
      </c>
      <c r="I1407" s="523">
        <f>'[11]Depr Exp'!I1407</f>
        <v>1070502.9099999999</v>
      </c>
      <c r="J1407" s="305">
        <f>'[11]Depr Exp'!J1407</f>
        <v>6.7699999999999996E-2</v>
      </c>
      <c r="K1407" s="373">
        <f>'[11]Depr Exp'!K1407</f>
        <v>6039.4205839166652</v>
      </c>
      <c r="L1407" s="524">
        <f>'[11]Depr Exp'!L1407</f>
        <v>-3.78</v>
      </c>
      <c r="M1407" s="144"/>
      <c r="N1407" s="144"/>
    </row>
    <row r="1408" spans="1:14">
      <c r="A1408" s="144" t="str">
        <f>'[11]Depr Exp'!A1408</f>
        <v>E316 STM Misc, Colstrip 3</v>
      </c>
      <c r="B1408" s="144" t="str">
        <f>'[11]Depr Exp'!B1408</f>
        <v>E316 STM Misc, Colstrip 3-12</v>
      </c>
      <c r="C1408" s="144" t="str">
        <f>'[11]Depr Exp'!C1408</f>
        <v>403E</v>
      </c>
      <c r="D1408" s="144"/>
      <c r="E1408" s="282">
        <f>'[11]Depr Exp'!E1408</f>
        <v>43465</v>
      </c>
      <c r="F1408" s="523">
        <f>'[11]Depr Exp'!F1408</f>
        <v>1070502.9099999999</v>
      </c>
      <c r="G1408" s="305">
        <f>'[11]Depr Exp'!G1408</f>
        <v>6.7699999999999996E-2</v>
      </c>
      <c r="H1408" s="524">
        <f>'[11]Depr Exp'!H1408</f>
        <v>6039.42</v>
      </c>
      <c r="I1408" s="523">
        <f>'[11]Depr Exp'!I1408</f>
        <v>1070502.9099999999</v>
      </c>
      <c r="J1408" s="305">
        <f>'[11]Depr Exp'!J1408</f>
        <v>6.7699999999999996E-2</v>
      </c>
      <c r="K1408" s="373">
        <f>'[11]Depr Exp'!K1408</f>
        <v>6039.4205839166652</v>
      </c>
      <c r="L1408" s="524">
        <f>'[11]Depr Exp'!L1408</f>
        <v>0</v>
      </c>
      <c r="M1408" s="144"/>
      <c r="N1408" s="144"/>
    </row>
    <row r="1409" spans="1:14" ht="15.75" thickBot="1">
      <c r="A1409" s="159" t="str">
        <f>'[11]Depr Exp'!A1409</f>
        <v>E316 STM Misc, Colstrip 3 Total</v>
      </c>
      <c r="B1409" s="144">
        <f>'[11]Depr Exp'!B1409</f>
        <v>0</v>
      </c>
      <c r="C1409" s="502" t="str">
        <f>'[11]Depr Exp'!C1409</f>
        <v>ESTM</v>
      </c>
      <c r="D1409" s="144"/>
      <c r="E1409" s="281" t="str">
        <f>'[11]Depr Exp'!E1409</f>
        <v>Total</v>
      </c>
      <c r="F1409" s="141">
        <f>'[11]Depr Exp'!F1409</f>
        <v>0</v>
      </c>
      <c r="G1409" s="252">
        <f>'[11]Depr Exp'!G1409</f>
        <v>0</v>
      </c>
      <c r="H1409" s="522">
        <f>'[11]Depr Exp'!H1409</f>
        <v>72526.899999999994</v>
      </c>
      <c r="I1409" s="141">
        <f>'[11]Depr Exp'!I1409</f>
        <v>0</v>
      </c>
      <c r="J1409" s="252">
        <f>'[11]Depr Exp'!J1409</f>
        <v>0</v>
      </c>
      <c r="K1409" s="522">
        <f>'[11]Depr Exp'!K1409</f>
        <v>72473.047007000001</v>
      </c>
      <c r="L1409" s="522">
        <f>'[11]Depr Exp'!L1409</f>
        <v>-53.85</v>
      </c>
      <c r="M1409" s="144"/>
      <c r="N1409" s="144"/>
    </row>
    <row r="1410" spans="1:14" ht="13.5" thickTop="1">
      <c r="A1410" s="144" t="str">
        <f>'[11]Depr Exp'!A1410</f>
        <v>E316 STM Misc, Colstrip 3-4 Com</v>
      </c>
      <c r="B1410" s="144" t="str">
        <f>'[11]Depr Exp'!B1410</f>
        <v>E316 STM Misc, Colstrip 3-4 Com-1</v>
      </c>
      <c r="C1410" s="144" t="str">
        <f>'[11]Depr Exp'!C1410</f>
        <v>403E</v>
      </c>
      <c r="D1410" s="144"/>
      <c r="E1410" s="282">
        <f>'[11]Depr Exp'!E1410</f>
        <v>43131</v>
      </c>
      <c r="F1410" s="523">
        <f>'[11]Depr Exp'!F1410</f>
        <v>4325614.8</v>
      </c>
      <c r="G1410" s="305">
        <f>'[11]Depr Exp'!G1410</f>
        <v>4.1599999999999998E-2</v>
      </c>
      <c r="H1410" s="524">
        <f>'[11]Depr Exp'!H1410</f>
        <v>14995.470000000001</v>
      </c>
      <c r="I1410" s="523">
        <f>'[11]Depr Exp'!I1410</f>
        <v>4325614.8</v>
      </c>
      <c r="J1410" s="305">
        <f>'[11]Depr Exp'!J1410</f>
        <v>4.1599999999999998E-2</v>
      </c>
      <c r="K1410" s="373">
        <f>'[11]Depr Exp'!K1410</f>
        <v>14995.464639999998</v>
      </c>
      <c r="L1410" s="524">
        <f>'[11]Depr Exp'!L1410</f>
        <v>-0.01</v>
      </c>
      <c r="M1410" s="144"/>
      <c r="N1410" s="144"/>
    </row>
    <row r="1411" spans="1:14">
      <c r="A1411" s="144" t="str">
        <f>'[11]Depr Exp'!A1411</f>
        <v>E316 STM Misc, Colstrip 3-4 Com</v>
      </c>
      <c r="B1411" s="144" t="str">
        <f>'[11]Depr Exp'!B1411</f>
        <v>E316 STM Misc, Colstrip 3-4 Com-2</v>
      </c>
      <c r="C1411" s="144" t="str">
        <f>'[11]Depr Exp'!C1411</f>
        <v>403E</v>
      </c>
      <c r="D1411" s="144"/>
      <c r="E1411" s="282">
        <f>'[11]Depr Exp'!E1411</f>
        <v>43159</v>
      </c>
      <c r="F1411" s="523">
        <f>'[11]Depr Exp'!F1411</f>
        <v>4325614.8</v>
      </c>
      <c r="G1411" s="305">
        <f>'[11]Depr Exp'!G1411</f>
        <v>4.1599999999999998E-2</v>
      </c>
      <c r="H1411" s="524">
        <f>'[11]Depr Exp'!H1411</f>
        <v>14995.470000000001</v>
      </c>
      <c r="I1411" s="523">
        <f>'[11]Depr Exp'!I1411</f>
        <v>4325614.8</v>
      </c>
      <c r="J1411" s="305">
        <f>'[11]Depr Exp'!J1411</f>
        <v>4.1599999999999998E-2</v>
      </c>
      <c r="K1411" s="373">
        <f>'[11]Depr Exp'!K1411</f>
        <v>14995.464639999998</v>
      </c>
      <c r="L1411" s="524">
        <f>'[11]Depr Exp'!L1411</f>
        <v>-0.01</v>
      </c>
      <c r="M1411" s="144"/>
      <c r="N1411" s="144"/>
    </row>
    <row r="1412" spans="1:14">
      <c r="A1412" s="144" t="str">
        <f>'[11]Depr Exp'!A1412</f>
        <v>E316 STM Misc, Colstrip 3-4 Com</v>
      </c>
      <c r="B1412" s="144" t="str">
        <f>'[11]Depr Exp'!B1412</f>
        <v>E316 STM Misc, Colstrip 3-4 Com-3</v>
      </c>
      <c r="C1412" s="144" t="str">
        <f>'[11]Depr Exp'!C1412</f>
        <v>403E</v>
      </c>
      <c r="D1412" s="144"/>
      <c r="E1412" s="282">
        <f>'[11]Depr Exp'!E1412</f>
        <v>43190</v>
      </c>
      <c r="F1412" s="523">
        <f>'[11]Depr Exp'!F1412</f>
        <v>4325614.8</v>
      </c>
      <c r="G1412" s="305">
        <f>'[11]Depr Exp'!G1412</f>
        <v>4.1599999999999998E-2</v>
      </c>
      <c r="H1412" s="524">
        <f>'[11]Depr Exp'!H1412</f>
        <v>14995.470000000001</v>
      </c>
      <c r="I1412" s="523">
        <f>'[11]Depr Exp'!I1412</f>
        <v>4325614.8</v>
      </c>
      <c r="J1412" s="305">
        <f>'[11]Depr Exp'!J1412</f>
        <v>4.1599999999999998E-2</v>
      </c>
      <c r="K1412" s="373">
        <f>'[11]Depr Exp'!K1412</f>
        <v>14995.464639999998</v>
      </c>
      <c r="L1412" s="524">
        <f>'[11]Depr Exp'!L1412</f>
        <v>-0.01</v>
      </c>
      <c r="M1412" s="144"/>
      <c r="N1412" s="144"/>
    </row>
    <row r="1413" spans="1:14">
      <c r="A1413" s="144" t="str">
        <f>'[11]Depr Exp'!A1413</f>
        <v>E316 STM Misc, Colstrip 3-4 Com</v>
      </c>
      <c r="B1413" s="144" t="str">
        <f>'[11]Depr Exp'!B1413</f>
        <v>E316 STM Misc, Colstrip 3-4 Com-4</v>
      </c>
      <c r="C1413" s="144" t="str">
        <f>'[11]Depr Exp'!C1413</f>
        <v>403E</v>
      </c>
      <c r="D1413" s="144"/>
      <c r="E1413" s="282">
        <f>'[11]Depr Exp'!E1413</f>
        <v>43220</v>
      </c>
      <c r="F1413" s="523">
        <f>'[11]Depr Exp'!F1413</f>
        <v>4325614.8</v>
      </c>
      <c r="G1413" s="305">
        <f>'[11]Depr Exp'!G1413</f>
        <v>4.1599999999999998E-2</v>
      </c>
      <c r="H1413" s="524">
        <f>'[11]Depr Exp'!H1413</f>
        <v>14995.470000000001</v>
      </c>
      <c r="I1413" s="523">
        <f>'[11]Depr Exp'!I1413</f>
        <v>4325614.8</v>
      </c>
      <c r="J1413" s="305">
        <f>'[11]Depr Exp'!J1413</f>
        <v>4.1599999999999998E-2</v>
      </c>
      <c r="K1413" s="373">
        <f>'[11]Depr Exp'!K1413</f>
        <v>14995.464639999998</v>
      </c>
      <c r="L1413" s="524">
        <f>'[11]Depr Exp'!L1413</f>
        <v>-0.01</v>
      </c>
      <c r="M1413" s="144"/>
      <c r="N1413" s="144"/>
    </row>
    <row r="1414" spans="1:14">
      <c r="A1414" s="144" t="str">
        <f>'[11]Depr Exp'!A1414</f>
        <v>E316 STM Misc, Colstrip 3-4 Com</v>
      </c>
      <c r="B1414" s="144" t="str">
        <f>'[11]Depr Exp'!B1414</f>
        <v>E316 STM Misc, Colstrip 3-4 Com-5</v>
      </c>
      <c r="C1414" s="144" t="str">
        <f>'[11]Depr Exp'!C1414</f>
        <v>403E</v>
      </c>
      <c r="D1414" s="144"/>
      <c r="E1414" s="282">
        <f>'[11]Depr Exp'!E1414</f>
        <v>43251</v>
      </c>
      <c r="F1414" s="523">
        <f>'[11]Depr Exp'!F1414</f>
        <v>4325614.8</v>
      </c>
      <c r="G1414" s="305">
        <f>'[11]Depr Exp'!G1414</f>
        <v>4.1599999999999998E-2</v>
      </c>
      <c r="H1414" s="524">
        <f>'[11]Depr Exp'!H1414</f>
        <v>14995.470000000001</v>
      </c>
      <c r="I1414" s="523">
        <f>'[11]Depr Exp'!I1414</f>
        <v>4325614.8</v>
      </c>
      <c r="J1414" s="305">
        <f>'[11]Depr Exp'!J1414</f>
        <v>4.1599999999999998E-2</v>
      </c>
      <c r="K1414" s="373">
        <f>'[11]Depr Exp'!K1414</f>
        <v>14995.464639999998</v>
      </c>
      <c r="L1414" s="524">
        <f>'[11]Depr Exp'!L1414</f>
        <v>-0.01</v>
      </c>
      <c r="M1414" s="144"/>
      <c r="N1414" s="144"/>
    </row>
    <row r="1415" spans="1:14">
      <c r="A1415" s="144" t="str">
        <f>'[11]Depr Exp'!A1415</f>
        <v>E316 STM Misc, Colstrip 3-4 Com</v>
      </c>
      <c r="B1415" s="144" t="str">
        <f>'[11]Depr Exp'!B1415</f>
        <v>E316 STM Misc, Colstrip 3-4 Com-6</v>
      </c>
      <c r="C1415" s="144" t="str">
        <f>'[11]Depr Exp'!C1415</f>
        <v>403E</v>
      </c>
      <c r="D1415" s="144"/>
      <c r="E1415" s="282">
        <f>'[11]Depr Exp'!E1415</f>
        <v>43281</v>
      </c>
      <c r="F1415" s="523">
        <f>'[11]Depr Exp'!F1415</f>
        <v>4325614.8</v>
      </c>
      <c r="G1415" s="305">
        <f>'[11]Depr Exp'!G1415</f>
        <v>4.1599999999999998E-2</v>
      </c>
      <c r="H1415" s="524">
        <f>'[11]Depr Exp'!H1415</f>
        <v>14995.470000000001</v>
      </c>
      <c r="I1415" s="523">
        <f>'[11]Depr Exp'!I1415</f>
        <v>4325614.8</v>
      </c>
      <c r="J1415" s="305">
        <f>'[11]Depr Exp'!J1415</f>
        <v>4.1599999999999998E-2</v>
      </c>
      <c r="K1415" s="373">
        <f>'[11]Depr Exp'!K1415</f>
        <v>14995.464639999998</v>
      </c>
      <c r="L1415" s="524">
        <f>'[11]Depr Exp'!L1415</f>
        <v>-0.01</v>
      </c>
      <c r="M1415" s="144"/>
      <c r="N1415" s="144"/>
    </row>
    <row r="1416" spans="1:14">
      <c r="A1416" s="144" t="str">
        <f>'[11]Depr Exp'!A1416</f>
        <v>E316 STM Misc, Colstrip 3-4 Com</v>
      </c>
      <c r="B1416" s="144" t="str">
        <f>'[11]Depr Exp'!B1416</f>
        <v>E316 STM Misc, Colstrip 3-4 Com-7</v>
      </c>
      <c r="C1416" s="144" t="str">
        <f>'[11]Depr Exp'!C1416</f>
        <v>403E</v>
      </c>
      <c r="D1416" s="144"/>
      <c r="E1416" s="282">
        <f>'[11]Depr Exp'!E1416</f>
        <v>43312</v>
      </c>
      <c r="F1416" s="523">
        <f>'[11]Depr Exp'!F1416</f>
        <v>4325614.8</v>
      </c>
      <c r="G1416" s="305">
        <f>'[11]Depr Exp'!G1416</f>
        <v>4.1599999999999998E-2</v>
      </c>
      <c r="H1416" s="524">
        <f>'[11]Depr Exp'!H1416</f>
        <v>14995.470000000001</v>
      </c>
      <c r="I1416" s="523">
        <f>'[11]Depr Exp'!I1416</f>
        <v>4325614.8</v>
      </c>
      <c r="J1416" s="305">
        <f>'[11]Depr Exp'!J1416</f>
        <v>4.1599999999999998E-2</v>
      </c>
      <c r="K1416" s="373">
        <f>'[11]Depr Exp'!K1416</f>
        <v>14995.464639999998</v>
      </c>
      <c r="L1416" s="524">
        <f>'[11]Depr Exp'!L1416</f>
        <v>-0.01</v>
      </c>
      <c r="M1416" s="144"/>
      <c r="N1416" s="144"/>
    </row>
    <row r="1417" spans="1:14">
      <c r="A1417" s="144" t="str">
        <f>'[11]Depr Exp'!A1417</f>
        <v>E316 STM Misc, Colstrip 3-4 Com</v>
      </c>
      <c r="B1417" s="144" t="str">
        <f>'[11]Depr Exp'!B1417</f>
        <v>E316 STM Misc, Colstrip 3-4 Com-8</v>
      </c>
      <c r="C1417" s="144" t="str">
        <f>'[11]Depr Exp'!C1417</f>
        <v>403E</v>
      </c>
      <c r="D1417" s="144"/>
      <c r="E1417" s="282">
        <f>'[11]Depr Exp'!E1417</f>
        <v>43343</v>
      </c>
      <c r="F1417" s="523">
        <f>'[11]Depr Exp'!F1417</f>
        <v>4325614.8</v>
      </c>
      <c r="G1417" s="305">
        <f>'[11]Depr Exp'!G1417</f>
        <v>4.1599999999999998E-2</v>
      </c>
      <c r="H1417" s="524">
        <f>'[11]Depr Exp'!H1417</f>
        <v>14995.470000000001</v>
      </c>
      <c r="I1417" s="523">
        <f>'[11]Depr Exp'!I1417</f>
        <v>4325614.8</v>
      </c>
      <c r="J1417" s="305">
        <f>'[11]Depr Exp'!J1417</f>
        <v>4.1599999999999998E-2</v>
      </c>
      <c r="K1417" s="373">
        <f>'[11]Depr Exp'!K1417</f>
        <v>14995.464639999998</v>
      </c>
      <c r="L1417" s="524">
        <f>'[11]Depr Exp'!L1417</f>
        <v>-0.01</v>
      </c>
      <c r="M1417" s="144"/>
      <c r="N1417" s="144"/>
    </row>
    <row r="1418" spans="1:14">
      <c r="A1418" s="144" t="str">
        <f>'[11]Depr Exp'!A1418</f>
        <v>E316 STM Misc, Colstrip 3-4 Com</v>
      </c>
      <c r="B1418" s="144" t="str">
        <f>'[11]Depr Exp'!B1418</f>
        <v>E316 STM Misc, Colstrip 3-4 Com-9</v>
      </c>
      <c r="C1418" s="144" t="str">
        <f>'[11]Depr Exp'!C1418</f>
        <v>403E</v>
      </c>
      <c r="D1418" s="144"/>
      <c r="E1418" s="282">
        <f>'[11]Depr Exp'!E1418</f>
        <v>43373</v>
      </c>
      <c r="F1418" s="523">
        <f>'[11]Depr Exp'!F1418</f>
        <v>4325614.8</v>
      </c>
      <c r="G1418" s="305">
        <f>'[11]Depr Exp'!G1418</f>
        <v>4.1599999999999998E-2</v>
      </c>
      <c r="H1418" s="524">
        <f>'[11]Depr Exp'!H1418</f>
        <v>14995.470000000001</v>
      </c>
      <c r="I1418" s="523">
        <f>'[11]Depr Exp'!I1418</f>
        <v>4325614.8</v>
      </c>
      <c r="J1418" s="305">
        <f>'[11]Depr Exp'!J1418</f>
        <v>4.1599999999999998E-2</v>
      </c>
      <c r="K1418" s="373">
        <f>'[11]Depr Exp'!K1418</f>
        <v>14995.464639999998</v>
      </c>
      <c r="L1418" s="524">
        <f>'[11]Depr Exp'!L1418</f>
        <v>-0.01</v>
      </c>
      <c r="M1418" s="144"/>
      <c r="N1418" s="144"/>
    </row>
    <row r="1419" spans="1:14">
      <c r="A1419" s="144" t="str">
        <f>'[11]Depr Exp'!A1419</f>
        <v>E316 STM Misc, Colstrip 3-4 Com</v>
      </c>
      <c r="B1419" s="144" t="str">
        <f>'[11]Depr Exp'!B1419</f>
        <v>E316 STM Misc, Colstrip 3-4 Com-10</v>
      </c>
      <c r="C1419" s="144" t="str">
        <f>'[11]Depr Exp'!C1419</f>
        <v>403E</v>
      </c>
      <c r="D1419" s="144"/>
      <c r="E1419" s="282">
        <f>'[11]Depr Exp'!E1419</f>
        <v>43404</v>
      </c>
      <c r="F1419" s="523">
        <f>'[11]Depr Exp'!F1419</f>
        <v>4325614.8</v>
      </c>
      <c r="G1419" s="305">
        <f>'[11]Depr Exp'!G1419</f>
        <v>4.1599999999999998E-2</v>
      </c>
      <c r="H1419" s="524">
        <f>'[11]Depr Exp'!H1419</f>
        <v>14995.470000000001</v>
      </c>
      <c r="I1419" s="523">
        <f>'[11]Depr Exp'!I1419</f>
        <v>4325614.8</v>
      </c>
      <c r="J1419" s="305">
        <f>'[11]Depr Exp'!J1419</f>
        <v>4.1599999999999998E-2</v>
      </c>
      <c r="K1419" s="373">
        <f>'[11]Depr Exp'!K1419</f>
        <v>14995.464639999998</v>
      </c>
      <c r="L1419" s="524">
        <f>'[11]Depr Exp'!L1419</f>
        <v>-0.01</v>
      </c>
      <c r="M1419" s="144"/>
      <c r="N1419" s="144"/>
    </row>
    <row r="1420" spans="1:14">
      <c r="A1420" s="144" t="str">
        <f>'[11]Depr Exp'!A1420</f>
        <v>E316 STM Misc, Colstrip 3-4 Com</v>
      </c>
      <c r="B1420" s="144" t="str">
        <f>'[11]Depr Exp'!B1420</f>
        <v>E316 STM Misc, Colstrip 3-4 Com-11</v>
      </c>
      <c r="C1420" s="144" t="str">
        <f>'[11]Depr Exp'!C1420</f>
        <v>403E</v>
      </c>
      <c r="D1420" s="144"/>
      <c r="E1420" s="282">
        <f>'[11]Depr Exp'!E1420</f>
        <v>43434</v>
      </c>
      <c r="F1420" s="523">
        <f>'[11]Depr Exp'!F1420</f>
        <v>4325614.8</v>
      </c>
      <c r="G1420" s="305">
        <f>'[11]Depr Exp'!G1420</f>
        <v>4.1599999999999998E-2</v>
      </c>
      <c r="H1420" s="524">
        <f>'[11]Depr Exp'!H1420</f>
        <v>14995.470000000001</v>
      </c>
      <c r="I1420" s="523">
        <f>'[11]Depr Exp'!I1420</f>
        <v>4325614.8</v>
      </c>
      <c r="J1420" s="305">
        <f>'[11]Depr Exp'!J1420</f>
        <v>4.1599999999999998E-2</v>
      </c>
      <c r="K1420" s="373">
        <f>'[11]Depr Exp'!K1420</f>
        <v>14995.464639999998</v>
      </c>
      <c r="L1420" s="524">
        <f>'[11]Depr Exp'!L1420</f>
        <v>-0.01</v>
      </c>
      <c r="M1420" s="144"/>
      <c r="N1420" s="144"/>
    </row>
    <row r="1421" spans="1:14">
      <c r="A1421" s="144" t="str">
        <f>'[11]Depr Exp'!A1421</f>
        <v>E316 STM Misc, Colstrip 3-4 Com</v>
      </c>
      <c r="B1421" s="144" t="str">
        <f>'[11]Depr Exp'!B1421</f>
        <v>E316 STM Misc, Colstrip 3-4 Com-12</v>
      </c>
      <c r="C1421" s="144" t="str">
        <f>'[11]Depr Exp'!C1421</f>
        <v>403E</v>
      </c>
      <c r="D1421" s="144"/>
      <c r="E1421" s="282">
        <f>'[11]Depr Exp'!E1421</f>
        <v>43465</v>
      </c>
      <c r="F1421" s="523">
        <f>'[11]Depr Exp'!F1421</f>
        <v>4325614.8</v>
      </c>
      <c r="G1421" s="305">
        <f>'[11]Depr Exp'!G1421</f>
        <v>4.1599999999999998E-2</v>
      </c>
      <c r="H1421" s="524">
        <f>'[11]Depr Exp'!H1421</f>
        <v>14995.470000000001</v>
      </c>
      <c r="I1421" s="523">
        <f>'[11]Depr Exp'!I1421</f>
        <v>4325614.8</v>
      </c>
      <c r="J1421" s="305">
        <f>'[11]Depr Exp'!J1421</f>
        <v>4.1599999999999998E-2</v>
      </c>
      <c r="K1421" s="373">
        <f>'[11]Depr Exp'!K1421</f>
        <v>14995.464639999998</v>
      </c>
      <c r="L1421" s="524">
        <f>'[11]Depr Exp'!L1421</f>
        <v>-0.01</v>
      </c>
      <c r="M1421" s="144"/>
      <c r="N1421" s="144"/>
    </row>
    <row r="1422" spans="1:14" ht="15.75" thickBot="1">
      <c r="A1422" s="159" t="str">
        <f>'[11]Depr Exp'!A1422</f>
        <v>E316 STM Misc, Colstrip 3-4 Com Total</v>
      </c>
      <c r="B1422" s="144">
        <f>'[11]Depr Exp'!B1422</f>
        <v>0</v>
      </c>
      <c r="C1422" s="502" t="str">
        <f>'[11]Depr Exp'!C1422</f>
        <v>ESTM</v>
      </c>
      <c r="D1422" s="144"/>
      <c r="E1422" s="281" t="str">
        <f>'[11]Depr Exp'!E1422</f>
        <v>Total</v>
      </c>
      <c r="F1422" s="141">
        <f>'[11]Depr Exp'!F1422</f>
        <v>0</v>
      </c>
      <c r="G1422" s="252">
        <f>'[11]Depr Exp'!G1422</f>
        <v>0</v>
      </c>
      <c r="H1422" s="522">
        <f>'[11]Depr Exp'!H1422</f>
        <v>179945.64</v>
      </c>
      <c r="I1422" s="141">
        <f>'[11]Depr Exp'!I1422</f>
        <v>0</v>
      </c>
      <c r="J1422" s="252">
        <f>'[11]Depr Exp'!J1422</f>
        <v>0</v>
      </c>
      <c r="K1422" s="522">
        <f>'[11]Depr Exp'!K1422</f>
        <v>179945.57567999992</v>
      </c>
      <c r="L1422" s="522">
        <f>'[11]Depr Exp'!L1422</f>
        <v>-0.06</v>
      </c>
      <c r="M1422" s="144"/>
      <c r="N1422" s="144"/>
    </row>
    <row r="1423" spans="1:14" ht="13.5" thickTop="1">
      <c r="A1423" s="144" t="str">
        <f>'[11]Depr Exp'!A1423</f>
        <v>E316 STM Misc, Colstrip 4</v>
      </c>
      <c r="B1423" s="144" t="str">
        <f>'[11]Depr Exp'!B1423</f>
        <v>E316 STM Misc, Colstrip 4-1</v>
      </c>
      <c r="C1423" s="144" t="str">
        <f>'[11]Depr Exp'!C1423</f>
        <v>403E</v>
      </c>
      <c r="D1423" s="144"/>
      <c r="E1423" s="282">
        <f>'[11]Depr Exp'!E1423</f>
        <v>43131</v>
      </c>
      <c r="F1423" s="523">
        <f>'[11]Depr Exp'!F1423</f>
        <v>1195041.1000000001</v>
      </c>
      <c r="G1423" s="305">
        <f>'[11]Depr Exp'!G1423</f>
        <v>6.8000000000000005E-2</v>
      </c>
      <c r="H1423" s="524">
        <f>'[11]Depr Exp'!H1423</f>
        <v>6771.9</v>
      </c>
      <c r="I1423" s="523">
        <f>'[11]Depr Exp'!I1423</f>
        <v>1192193.1200000001</v>
      </c>
      <c r="J1423" s="305">
        <f>'[11]Depr Exp'!J1423</f>
        <v>6.8000000000000005E-2</v>
      </c>
      <c r="K1423" s="373">
        <f>'[11]Depr Exp'!K1423</f>
        <v>6755.7610133333337</v>
      </c>
      <c r="L1423" s="524">
        <f>'[11]Depr Exp'!L1423</f>
        <v>-16.14</v>
      </c>
      <c r="M1423" s="144"/>
      <c r="N1423" s="144"/>
    </row>
    <row r="1424" spans="1:14">
      <c r="A1424" s="144" t="str">
        <f>'[11]Depr Exp'!A1424</f>
        <v>E316 STM Misc, Colstrip 4</v>
      </c>
      <c r="B1424" s="144" t="str">
        <f>'[11]Depr Exp'!B1424</f>
        <v>E316 STM Misc, Colstrip 4-2</v>
      </c>
      <c r="C1424" s="144" t="str">
        <f>'[11]Depr Exp'!C1424</f>
        <v>403E</v>
      </c>
      <c r="D1424" s="144"/>
      <c r="E1424" s="282">
        <f>'[11]Depr Exp'!E1424</f>
        <v>43159</v>
      </c>
      <c r="F1424" s="523">
        <f>'[11]Depr Exp'!F1424</f>
        <v>1192862.5</v>
      </c>
      <c r="G1424" s="305">
        <f>'[11]Depr Exp'!G1424</f>
        <v>6.8000000000000005E-2</v>
      </c>
      <c r="H1424" s="524">
        <f>'[11]Depr Exp'!H1424</f>
        <v>6759.5499999999993</v>
      </c>
      <c r="I1424" s="523">
        <f>'[11]Depr Exp'!I1424</f>
        <v>1192193.1200000001</v>
      </c>
      <c r="J1424" s="305">
        <f>'[11]Depr Exp'!J1424</f>
        <v>6.8000000000000005E-2</v>
      </c>
      <c r="K1424" s="373">
        <f>'[11]Depr Exp'!K1424</f>
        <v>6755.7610133333337</v>
      </c>
      <c r="L1424" s="524">
        <f>'[11]Depr Exp'!L1424</f>
        <v>-3.79</v>
      </c>
      <c r="M1424" s="144"/>
      <c r="N1424" s="144"/>
    </row>
    <row r="1425" spans="1:14">
      <c r="A1425" s="144" t="str">
        <f>'[11]Depr Exp'!A1425</f>
        <v>E316 STM Misc, Colstrip 4</v>
      </c>
      <c r="B1425" s="144" t="str">
        <f>'[11]Depr Exp'!B1425</f>
        <v>E316 STM Misc, Colstrip 4-3</v>
      </c>
      <c r="C1425" s="144" t="str">
        <f>'[11]Depr Exp'!C1425</f>
        <v>403E</v>
      </c>
      <c r="D1425" s="144"/>
      <c r="E1425" s="282">
        <f>'[11]Depr Exp'!E1425</f>
        <v>43190</v>
      </c>
      <c r="F1425" s="523">
        <f>'[11]Depr Exp'!F1425</f>
        <v>1192862.5</v>
      </c>
      <c r="G1425" s="305">
        <f>'[11]Depr Exp'!G1425</f>
        <v>6.8000000000000005E-2</v>
      </c>
      <c r="H1425" s="524">
        <f>'[11]Depr Exp'!H1425</f>
        <v>6759.5499999999993</v>
      </c>
      <c r="I1425" s="523">
        <f>'[11]Depr Exp'!I1425</f>
        <v>1192193.1200000001</v>
      </c>
      <c r="J1425" s="305">
        <f>'[11]Depr Exp'!J1425</f>
        <v>6.8000000000000005E-2</v>
      </c>
      <c r="K1425" s="373">
        <f>'[11]Depr Exp'!K1425</f>
        <v>6755.7610133333337</v>
      </c>
      <c r="L1425" s="524">
        <f>'[11]Depr Exp'!L1425</f>
        <v>-3.79</v>
      </c>
      <c r="M1425" s="144"/>
      <c r="N1425" s="144"/>
    </row>
    <row r="1426" spans="1:14">
      <c r="A1426" s="144" t="str">
        <f>'[11]Depr Exp'!A1426</f>
        <v>E316 STM Misc, Colstrip 4</v>
      </c>
      <c r="B1426" s="144" t="str">
        <f>'[11]Depr Exp'!B1426</f>
        <v>E316 STM Misc, Colstrip 4-4</v>
      </c>
      <c r="C1426" s="144" t="str">
        <f>'[11]Depr Exp'!C1426</f>
        <v>403E</v>
      </c>
      <c r="D1426" s="144"/>
      <c r="E1426" s="282">
        <f>'[11]Depr Exp'!E1426</f>
        <v>43220</v>
      </c>
      <c r="F1426" s="523">
        <f>'[11]Depr Exp'!F1426</f>
        <v>1192862.5</v>
      </c>
      <c r="G1426" s="305">
        <f>'[11]Depr Exp'!G1426</f>
        <v>6.8000000000000005E-2</v>
      </c>
      <c r="H1426" s="524">
        <f>'[11]Depr Exp'!H1426</f>
        <v>6759.5499999999993</v>
      </c>
      <c r="I1426" s="523">
        <f>'[11]Depr Exp'!I1426</f>
        <v>1192193.1200000001</v>
      </c>
      <c r="J1426" s="305">
        <f>'[11]Depr Exp'!J1426</f>
        <v>6.8000000000000005E-2</v>
      </c>
      <c r="K1426" s="373">
        <f>'[11]Depr Exp'!K1426</f>
        <v>6755.7610133333337</v>
      </c>
      <c r="L1426" s="524">
        <f>'[11]Depr Exp'!L1426</f>
        <v>-3.79</v>
      </c>
      <c r="M1426" s="144"/>
      <c r="N1426" s="144"/>
    </row>
    <row r="1427" spans="1:14">
      <c r="A1427" s="144" t="str">
        <f>'[11]Depr Exp'!A1427</f>
        <v>E316 STM Misc, Colstrip 4</v>
      </c>
      <c r="B1427" s="144" t="str">
        <f>'[11]Depr Exp'!B1427</f>
        <v>E316 STM Misc, Colstrip 4-5</v>
      </c>
      <c r="C1427" s="144" t="str">
        <f>'[11]Depr Exp'!C1427</f>
        <v>403E</v>
      </c>
      <c r="D1427" s="144"/>
      <c r="E1427" s="282">
        <f>'[11]Depr Exp'!E1427</f>
        <v>43251</v>
      </c>
      <c r="F1427" s="523">
        <f>'[11]Depr Exp'!F1427</f>
        <v>1192862.5</v>
      </c>
      <c r="G1427" s="305">
        <f>'[11]Depr Exp'!G1427</f>
        <v>6.8000000000000005E-2</v>
      </c>
      <c r="H1427" s="524">
        <f>'[11]Depr Exp'!H1427</f>
        <v>6759.5499999999993</v>
      </c>
      <c r="I1427" s="523">
        <f>'[11]Depr Exp'!I1427</f>
        <v>1192193.1200000001</v>
      </c>
      <c r="J1427" s="305">
        <f>'[11]Depr Exp'!J1427</f>
        <v>6.8000000000000005E-2</v>
      </c>
      <c r="K1427" s="373">
        <f>'[11]Depr Exp'!K1427</f>
        <v>6755.7610133333337</v>
      </c>
      <c r="L1427" s="524">
        <f>'[11]Depr Exp'!L1427</f>
        <v>-3.79</v>
      </c>
      <c r="M1427" s="144"/>
      <c r="N1427" s="144"/>
    </row>
    <row r="1428" spans="1:14">
      <c r="A1428" s="144" t="str">
        <f>'[11]Depr Exp'!A1428</f>
        <v>E316 STM Misc, Colstrip 4</v>
      </c>
      <c r="B1428" s="144" t="str">
        <f>'[11]Depr Exp'!B1428</f>
        <v>E316 STM Misc, Colstrip 4-6</v>
      </c>
      <c r="C1428" s="144" t="str">
        <f>'[11]Depr Exp'!C1428</f>
        <v>403E</v>
      </c>
      <c r="D1428" s="144"/>
      <c r="E1428" s="282">
        <f>'[11]Depr Exp'!E1428</f>
        <v>43281</v>
      </c>
      <c r="F1428" s="523">
        <f>'[11]Depr Exp'!F1428</f>
        <v>1192862.5</v>
      </c>
      <c r="G1428" s="305">
        <f>'[11]Depr Exp'!G1428</f>
        <v>6.8000000000000005E-2</v>
      </c>
      <c r="H1428" s="524">
        <f>'[11]Depr Exp'!H1428</f>
        <v>6759.5499999999993</v>
      </c>
      <c r="I1428" s="523">
        <f>'[11]Depr Exp'!I1428</f>
        <v>1192193.1200000001</v>
      </c>
      <c r="J1428" s="305">
        <f>'[11]Depr Exp'!J1428</f>
        <v>6.8000000000000005E-2</v>
      </c>
      <c r="K1428" s="373">
        <f>'[11]Depr Exp'!K1428</f>
        <v>6755.7610133333337</v>
      </c>
      <c r="L1428" s="524">
        <f>'[11]Depr Exp'!L1428</f>
        <v>-3.79</v>
      </c>
      <c r="M1428" s="144"/>
      <c r="N1428" s="144"/>
    </row>
    <row r="1429" spans="1:14">
      <c r="A1429" s="144" t="str">
        <f>'[11]Depr Exp'!A1429</f>
        <v>E316 STM Misc, Colstrip 4</v>
      </c>
      <c r="B1429" s="144" t="str">
        <f>'[11]Depr Exp'!B1429</f>
        <v>E316 STM Misc, Colstrip 4-7</v>
      </c>
      <c r="C1429" s="144" t="str">
        <f>'[11]Depr Exp'!C1429</f>
        <v>403E</v>
      </c>
      <c r="D1429" s="144"/>
      <c r="E1429" s="282">
        <f>'[11]Depr Exp'!E1429</f>
        <v>43312</v>
      </c>
      <c r="F1429" s="523">
        <f>'[11]Depr Exp'!F1429</f>
        <v>1192862.5</v>
      </c>
      <c r="G1429" s="305">
        <f>'[11]Depr Exp'!G1429</f>
        <v>6.8000000000000005E-2</v>
      </c>
      <c r="H1429" s="524">
        <f>'[11]Depr Exp'!H1429</f>
        <v>6759.5499999999993</v>
      </c>
      <c r="I1429" s="523">
        <f>'[11]Depr Exp'!I1429</f>
        <v>1192193.1200000001</v>
      </c>
      <c r="J1429" s="305">
        <f>'[11]Depr Exp'!J1429</f>
        <v>6.8000000000000005E-2</v>
      </c>
      <c r="K1429" s="373">
        <f>'[11]Depr Exp'!K1429</f>
        <v>6755.7610133333337</v>
      </c>
      <c r="L1429" s="524">
        <f>'[11]Depr Exp'!L1429</f>
        <v>-3.79</v>
      </c>
      <c r="M1429" s="144"/>
      <c r="N1429" s="144"/>
    </row>
    <row r="1430" spans="1:14">
      <c r="A1430" s="144" t="str">
        <f>'[11]Depr Exp'!A1430</f>
        <v>E316 STM Misc, Colstrip 4</v>
      </c>
      <c r="B1430" s="144" t="str">
        <f>'[11]Depr Exp'!B1430</f>
        <v>E316 STM Misc, Colstrip 4-8</v>
      </c>
      <c r="C1430" s="144" t="str">
        <f>'[11]Depr Exp'!C1430</f>
        <v>403E</v>
      </c>
      <c r="D1430" s="144"/>
      <c r="E1430" s="282">
        <f>'[11]Depr Exp'!E1430</f>
        <v>43343</v>
      </c>
      <c r="F1430" s="523">
        <f>'[11]Depr Exp'!F1430</f>
        <v>1192862.5</v>
      </c>
      <c r="G1430" s="305">
        <f>'[11]Depr Exp'!G1430</f>
        <v>6.8000000000000005E-2</v>
      </c>
      <c r="H1430" s="524">
        <f>'[11]Depr Exp'!H1430</f>
        <v>6759.5499999999993</v>
      </c>
      <c r="I1430" s="523">
        <f>'[11]Depr Exp'!I1430</f>
        <v>1192193.1200000001</v>
      </c>
      <c r="J1430" s="305">
        <f>'[11]Depr Exp'!J1430</f>
        <v>6.8000000000000005E-2</v>
      </c>
      <c r="K1430" s="373">
        <f>'[11]Depr Exp'!K1430</f>
        <v>6755.7610133333337</v>
      </c>
      <c r="L1430" s="524">
        <f>'[11]Depr Exp'!L1430</f>
        <v>-3.79</v>
      </c>
      <c r="M1430" s="144"/>
      <c r="N1430" s="144"/>
    </row>
    <row r="1431" spans="1:14">
      <c r="A1431" s="144" t="str">
        <f>'[11]Depr Exp'!A1431</f>
        <v>E316 STM Misc, Colstrip 4</v>
      </c>
      <c r="B1431" s="144" t="str">
        <f>'[11]Depr Exp'!B1431</f>
        <v>E316 STM Misc, Colstrip 4-9</v>
      </c>
      <c r="C1431" s="144" t="str">
        <f>'[11]Depr Exp'!C1431</f>
        <v>403E</v>
      </c>
      <c r="D1431" s="144"/>
      <c r="E1431" s="282">
        <f>'[11]Depr Exp'!E1431</f>
        <v>43373</v>
      </c>
      <c r="F1431" s="523">
        <f>'[11]Depr Exp'!F1431</f>
        <v>1192862.5</v>
      </c>
      <c r="G1431" s="305">
        <f>'[11]Depr Exp'!G1431</f>
        <v>6.8000000000000005E-2</v>
      </c>
      <c r="H1431" s="524">
        <f>'[11]Depr Exp'!H1431</f>
        <v>6759.5499999999993</v>
      </c>
      <c r="I1431" s="523">
        <f>'[11]Depr Exp'!I1431</f>
        <v>1192193.1200000001</v>
      </c>
      <c r="J1431" s="305">
        <f>'[11]Depr Exp'!J1431</f>
        <v>6.8000000000000005E-2</v>
      </c>
      <c r="K1431" s="373">
        <f>'[11]Depr Exp'!K1431</f>
        <v>6755.7610133333337</v>
      </c>
      <c r="L1431" s="524">
        <f>'[11]Depr Exp'!L1431</f>
        <v>-3.79</v>
      </c>
      <c r="M1431" s="144"/>
      <c r="N1431" s="144"/>
    </row>
    <row r="1432" spans="1:14">
      <c r="A1432" s="144" t="str">
        <f>'[11]Depr Exp'!A1432</f>
        <v>E316 STM Misc, Colstrip 4</v>
      </c>
      <c r="B1432" s="144" t="str">
        <f>'[11]Depr Exp'!B1432</f>
        <v>E316 STM Misc, Colstrip 4-10</v>
      </c>
      <c r="C1432" s="144" t="str">
        <f>'[11]Depr Exp'!C1432</f>
        <v>403E</v>
      </c>
      <c r="D1432" s="144"/>
      <c r="E1432" s="282">
        <f>'[11]Depr Exp'!E1432</f>
        <v>43404</v>
      </c>
      <c r="F1432" s="523">
        <f>'[11]Depr Exp'!F1432</f>
        <v>1192862.5</v>
      </c>
      <c r="G1432" s="305">
        <f>'[11]Depr Exp'!G1432</f>
        <v>6.8000000000000005E-2</v>
      </c>
      <c r="H1432" s="524">
        <f>'[11]Depr Exp'!H1432</f>
        <v>6759.5499999999993</v>
      </c>
      <c r="I1432" s="523">
        <f>'[11]Depr Exp'!I1432</f>
        <v>1192193.1200000001</v>
      </c>
      <c r="J1432" s="305">
        <f>'[11]Depr Exp'!J1432</f>
        <v>6.8000000000000005E-2</v>
      </c>
      <c r="K1432" s="373">
        <f>'[11]Depr Exp'!K1432</f>
        <v>6755.7610133333337</v>
      </c>
      <c r="L1432" s="524">
        <f>'[11]Depr Exp'!L1432</f>
        <v>-3.79</v>
      </c>
      <c r="M1432" s="144"/>
      <c r="N1432" s="144"/>
    </row>
    <row r="1433" spans="1:14">
      <c r="A1433" s="144" t="str">
        <f>'[11]Depr Exp'!A1433</f>
        <v>E316 STM Misc, Colstrip 4</v>
      </c>
      <c r="B1433" s="144" t="str">
        <f>'[11]Depr Exp'!B1433</f>
        <v>E316 STM Misc, Colstrip 4-11</v>
      </c>
      <c r="C1433" s="144" t="str">
        <f>'[11]Depr Exp'!C1433</f>
        <v>403E</v>
      </c>
      <c r="D1433" s="144"/>
      <c r="E1433" s="282">
        <f>'[11]Depr Exp'!E1433</f>
        <v>43434</v>
      </c>
      <c r="F1433" s="523">
        <f>'[11]Depr Exp'!F1433</f>
        <v>1192862.5</v>
      </c>
      <c r="G1433" s="305">
        <f>'[11]Depr Exp'!G1433</f>
        <v>6.8000000000000005E-2</v>
      </c>
      <c r="H1433" s="524">
        <f>'[11]Depr Exp'!H1433</f>
        <v>6759.5499999999993</v>
      </c>
      <c r="I1433" s="523">
        <f>'[11]Depr Exp'!I1433</f>
        <v>1192193.1200000001</v>
      </c>
      <c r="J1433" s="305">
        <f>'[11]Depr Exp'!J1433</f>
        <v>6.8000000000000005E-2</v>
      </c>
      <c r="K1433" s="373">
        <f>'[11]Depr Exp'!K1433</f>
        <v>6755.7610133333337</v>
      </c>
      <c r="L1433" s="524">
        <f>'[11]Depr Exp'!L1433</f>
        <v>-3.79</v>
      </c>
      <c r="M1433" s="144"/>
      <c r="N1433" s="144"/>
    </row>
    <row r="1434" spans="1:14">
      <c r="A1434" s="144" t="str">
        <f>'[11]Depr Exp'!A1434</f>
        <v>E316 STM Misc, Colstrip 4</v>
      </c>
      <c r="B1434" s="144" t="str">
        <f>'[11]Depr Exp'!B1434</f>
        <v>E316 STM Misc, Colstrip 4-12</v>
      </c>
      <c r="C1434" s="144" t="str">
        <f>'[11]Depr Exp'!C1434</f>
        <v>403E</v>
      </c>
      <c r="D1434" s="144"/>
      <c r="E1434" s="282">
        <f>'[11]Depr Exp'!E1434</f>
        <v>43465</v>
      </c>
      <c r="F1434" s="523">
        <f>'[11]Depr Exp'!F1434</f>
        <v>1192193.1200000001</v>
      </c>
      <c r="G1434" s="305">
        <f>'[11]Depr Exp'!G1434</f>
        <v>6.8000000000000005E-2</v>
      </c>
      <c r="H1434" s="524">
        <f>'[11]Depr Exp'!H1434</f>
        <v>6755.76</v>
      </c>
      <c r="I1434" s="523">
        <f>'[11]Depr Exp'!I1434</f>
        <v>1192193.1200000001</v>
      </c>
      <c r="J1434" s="305">
        <f>'[11]Depr Exp'!J1434</f>
        <v>6.8000000000000005E-2</v>
      </c>
      <c r="K1434" s="373">
        <f>'[11]Depr Exp'!K1434</f>
        <v>6755.7610133333337</v>
      </c>
      <c r="L1434" s="524">
        <f>'[11]Depr Exp'!L1434</f>
        <v>0</v>
      </c>
      <c r="M1434" s="144"/>
      <c r="N1434" s="144"/>
    </row>
    <row r="1435" spans="1:14" ht="15.75" thickBot="1">
      <c r="A1435" s="159" t="str">
        <f>'[11]Depr Exp'!A1435</f>
        <v>E316 STM Misc, Colstrip 4 Total</v>
      </c>
      <c r="B1435" s="144">
        <f>'[11]Depr Exp'!B1435</f>
        <v>0</v>
      </c>
      <c r="C1435" s="502" t="str">
        <f>'[11]Depr Exp'!C1435</f>
        <v>ESTM</v>
      </c>
      <c r="D1435" s="144"/>
      <c r="E1435" s="281" t="str">
        <f>'[11]Depr Exp'!E1435</f>
        <v>Total</v>
      </c>
      <c r="F1435" s="141">
        <f>'[11]Depr Exp'!F1435</f>
        <v>0</v>
      </c>
      <c r="G1435" s="252">
        <f>'[11]Depr Exp'!G1435</f>
        <v>0</v>
      </c>
      <c r="H1435" s="522">
        <f>'[11]Depr Exp'!H1435</f>
        <v>81123.16</v>
      </c>
      <c r="I1435" s="141">
        <f>'[11]Depr Exp'!I1435</f>
        <v>0</v>
      </c>
      <c r="J1435" s="252">
        <f>'[11]Depr Exp'!J1435</f>
        <v>0</v>
      </c>
      <c r="K1435" s="522">
        <f>'[11]Depr Exp'!K1435</f>
        <v>81069.132160000023</v>
      </c>
      <c r="L1435" s="522">
        <f>'[11]Depr Exp'!L1435</f>
        <v>-54.03</v>
      </c>
      <c r="M1435" s="144"/>
      <c r="N1435" s="144"/>
    </row>
    <row r="1436" spans="1:14" ht="13.5" thickTop="1">
      <c r="A1436" s="144" t="str">
        <f>'[11]Depr Exp'!A1436</f>
        <v>E316 STM Misc, Ferndale</v>
      </c>
      <c r="B1436" s="144" t="str">
        <f>'[11]Depr Exp'!B1436</f>
        <v>E316 STM Misc, Ferndale-1</v>
      </c>
      <c r="C1436" s="144" t="str">
        <f>'[11]Depr Exp'!C1436</f>
        <v>403E</v>
      </c>
      <c r="D1436" s="144"/>
      <c r="E1436" s="282">
        <f>'[11]Depr Exp'!E1436</f>
        <v>43131</v>
      </c>
      <c r="F1436" s="523">
        <f>'[11]Depr Exp'!F1436</f>
        <v>62866</v>
      </c>
      <c r="G1436" s="305">
        <f>'[11]Depr Exp'!G1436</f>
        <v>1.8599999999999998E-2</v>
      </c>
      <c r="H1436" s="524">
        <f>'[11]Depr Exp'!H1436</f>
        <v>97.44</v>
      </c>
      <c r="I1436" s="523">
        <f>'[11]Depr Exp'!I1436</f>
        <v>62866</v>
      </c>
      <c r="J1436" s="305">
        <f>'[11]Depr Exp'!J1436</f>
        <v>1.8599999999999998E-2</v>
      </c>
      <c r="K1436" s="373">
        <f>'[11]Depr Exp'!K1436</f>
        <v>97.442299999999989</v>
      </c>
      <c r="L1436" s="524">
        <f>'[11]Depr Exp'!L1436</f>
        <v>0</v>
      </c>
      <c r="M1436" s="144"/>
      <c r="N1436" s="144"/>
    </row>
    <row r="1437" spans="1:14">
      <c r="A1437" s="144" t="str">
        <f>'[11]Depr Exp'!A1437</f>
        <v>E316 STM Misc, Ferndale</v>
      </c>
      <c r="B1437" s="144" t="str">
        <f>'[11]Depr Exp'!B1437</f>
        <v>E316 STM Misc, Ferndale-2</v>
      </c>
      <c r="C1437" s="144" t="str">
        <f>'[11]Depr Exp'!C1437</f>
        <v>403E</v>
      </c>
      <c r="D1437" s="144"/>
      <c r="E1437" s="282">
        <f>'[11]Depr Exp'!E1437</f>
        <v>43159</v>
      </c>
      <c r="F1437" s="523">
        <f>'[11]Depr Exp'!F1437</f>
        <v>62866</v>
      </c>
      <c r="G1437" s="305">
        <f>'[11]Depr Exp'!G1437</f>
        <v>1.8599999999999998E-2</v>
      </c>
      <c r="H1437" s="524">
        <f>'[11]Depr Exp'!H1437</f>
        <v>97.44</v>
      </c>
      <c r="I1437" s="523">
        <f>'[11]Depr Exp'!I1437</f>
        <v>62866</v>
      </c>
      <c r="J1437" s="305">
        <f>'[11]Depr Exp'!J1437</f>
        <v>1.8599999999999998E-2</v>
      </c>
      <c r="K1437" s="373">
        <f>'[11]Depr Exp'!K1437</f>
        <v>97.442299999999989</v>
      </c>
      <c r="L1437" s="524">
        <f>'[11]Depr Exp'!L1437</f>
        <v>0</v>
      </c>
      <c r="M1437" s="144"/>
      <c r="N1437" s="144"/>
    </row>
    <row r="1438" spans="1:14">
      <c r="A1438" s="144" t="str">
        <f>'[11]Depr Exp'!A1438</f>
        <v>E316 STM Misc, Ferndale</v>
      </c>
      <c r="B1438" s="144" t="str">
        <f>'[11]Depr Exp'!B1438</f>
        <v>E316 STM Misc, Ferndale-3</v>
      </c>
      <c r="C1438" s="144" t="str">
        <f>'[11]Depr Exp'!C1438</f>
        <v>403E</v>
      </c>
      <c r="D1438" s="144"/>
      <c r="E1438" s="282">
        <f>'[11]Depr Exp'!E1438</f>
        <v>43190</v>
      </c>
      <c r="F1438" s="523">
        <f>'[11]Depr Exp'!F1438</f>
        <v>62866</v>
      </c>
      <c r="G1438" s="305">
        <f>'[11]Depr Exp'!G1438</f>
        <v>1.8599999999999998E-2</v>
      </c>
      <c r="H1438" s="524">
        <f>'[11]Depr Exp'!H1438</f>
        <v>97.44</v>
      </c>
      <c r="I1438" s="523">
        <f>'[11]Depr Exp'!I1438</f>
        <v>62866</v>
      </c>
      <c r="J1438" s="305">
        <f>'[11]Depr Exp'!J1438</f>
        <v>1.8599999999999998E-2</v>
      </c>
      <c r="K1438" s="373">
        <f>'[11]Depr Exp'!K1438</f>
        <v>97.442299999999989</v>
      </c>
      <c r="L1438" s="524">
        <f>'[11]Depr Exp'!L1438</f>
        <v>0</v>
      </c>
      <c r="M1438" s="144"/>
      <c r="N1438" s="144"/>
    </row>
    <row r="1439" spans="1:14">
      <c r="A1439" s="144" t="str">
        <f>'[11]Depr Exp'!A1439</f>
        <v>E316 STM Misc, Ferndale</v>
      </c>
      <c r="B1439" s="144" t="str">
        <f>'[11]Depr Exp'!B1439</f>
        <v>E316 STM Misc, Ferndale-4</v>
      </c>
      <c r="C1439" s="144" t="str">
        <f>'[11]Depr Exp'!C1439</f>
        <v>403E</v>
      </c>
      <c r="D1439" s="144"/>
      <c r="E1439" s="282">
        <f>'[11]Depr Exp'!E1439</f>
        <v>43220</v>
      </c>
      <c r="F1439" s="523">
        <f>'[11]Depr Exp'!F1439</f>
        <v>62866</v>
      </c>
      <c r="G1439" s="305">
        <f>'[11]Depr Exp'!G1439</f>
        <v>1.8599999999999998E-2</v>
      </c>
      <c r="H1439" s="524">
        <f>'[11]Depr Exp'!H1439</f>
        <v>97.44</v>
      </c>
      <c r="I1439" s="523">
        <f>'[11]Depr Exp'!I1439</f>
        <v>62866</v>
      </c>
      <c r="J1439" s="305">
        <f>'[11]Depr Exp'!J1439</f>
        <v>1.8599999999999998E-2</v>
      </c>
      <c r="K1439" s="373">
        <f>'[11]Depr Exp'!K1439</f>
        <v>97.442299999999989</v>
      </c>
      <c r="L1439" s="524">
        <f>'[11]Depr Exp'!L1439</f>
        <v>0</v>
      </c>
      <c r="M1439" s="144"/>
      <c r="N1439" s="144"/>
    </row>
    <row r="1440" spans="1:14">
      <c r="A1440" s="144" t="str">
        <f>'[11]Depr Exp'!A1440</f>
        <v>E316 STM Misc, Ferndale</v>
      </c>
      <c r="B1440" s="144" t="str">
        <f>'[11]Depr Exp'!B1440</f>
        <v>E316 STM Misc, Ferndale-5</v>
      </c>
      <c r="C1440" s="144" t="str">
        <f>'[11]Depr Exp'!C1440</f>
        <v>403E</v>
      </c>
      <c r="D1440" s="144"/>
      <c r="E1440" s="282">
        <f>'[11]Depr Exp'!E1440</f>
        <v>43251</v>
      </c>
      <c r="F1440" s="523">
        <f>'[11]Depr Exp'!F1440</f>
        <v>62866</v>
      </c>
      <c r="G1440" s="305">
        <f>'[11]Depr Exp'!G1440</f>
        <v>1.8599999999999998E-2</v>
      </c>
      <c r="H1440" s="524">
        <f>'[11]Depr Exp'!H1440</f>
        <v>97.44</v>
      </c>
      <c r="I1440" s="523">
        <f>'[11]Depr Exp'!I1440</f>
        <v>62866</v>
      </c>
      <c r="J1440" s="305">
        <f>'[11]Depr Exp'!J1440</f>
        <v>1.8599999999999998E-2</v>
      </c>
      <c r="K1440" s="373">
        <f>'[11]Depr Exp'!K1440</f>
        <v>97.442299999999989</v>
      </c>
      <c r="L1440" s="524">
        <f>'[11]Depr Exp'!L1440</f>
        <v>0</v>
      </c>
      <c r="M1440" s="144"/>
      <c r="N1440" s="144"/>
    </row>
    <row r="1441" spans="1:14">
      <c r="A1441" s="144" t="str">
        <f>'[11]Depr Exp'!A1441</f>
        <v>E316 STM Misc, Ferndale</v>
      </c>
      <c r="B1441" s="144" t="str">
        <f>'[11]Depr Exp'!B1441</f>
        <v>E316 STM Misc, Ferndale-6</v>
      </c>
      <c r="C1441" s="144" t="str">
        <f>'[11]Depr Exp'!C1441</f>
        <v>403E</v>
      </c>
      <c r="D1441" s="144"/>
      <c r="E1441" s="282">
        <f>'[11]Depr Exp'!E1441</f>
        <v>43281</v>
      </c>
      <c r="F1441" s="523">
        <f>'[11]Depr Exp'!F1441</f>
        <v>62866</v>
      </c>
      <c r="G1441" s="305">
        <f>'[11]Depr Exp'!G1441</f>
        <v>1.8599999999999998E-2</v>
      </c>
      <c r="H1441" s="524">
        <f>'[11]Depr Exp'!H1441</f>
        <v>97.44</v>
      </c>
      <c r="I1441" s="523">
        <f>'[11]Depr Exp'!I1441</f>
        <v>62866</v>
      </c>
      <c r="J1441" s="305">
        <f>'[11]Depr Exp'!J1441</f>
        <v>1.8599999999999998E-2</v>
      </c>
      <c r="K1441" s="373">
        <f>'[11]Depr Exp'!K1441</f>
        <v>97.442299999999989</v>
      </c>
      <c r="L1441" s="524">
        <f>'[11]Depr Exp'!L1441</f>
        <v>0</v>
      </c>
      <c r="M1441" s="144"/>
      <c r="N1441" s="144"/>
    </row>
    <row r="1442" spans="1:14">
      <c r="A1442" s="144" t="str">
        <f>'[11]Depr Exp'!A1442</f>
        <v>E316 STM Misc, Ferndale</v>
      </c>
      <c r="B1442" s="144" t="str">
        <f>'[11]Depr Exp'!B1442</f>
        <v>E316 STM Misc, Ferndale-7</v>
      </c>
      <c r="C1442" s="144" t="str">
        <f>'[11]Depr Exp'!C1442</f>
        <v>403E</v>
      </c>
      <c r="D1442" s="144"/>
      <c r="E1442" s="282">
        <f>'[11]Depr Exp'!E1442</f>
        <v>43312</v>
      </c>
      <c r="F1442" s="523">
        <f>'[11]Depr Exp'!F1442</f>
        <v>62866</v>
      </c>
      <c r="G1442" s="305">
        <f>'[11]Depr Exp'!G1442</f>
        <v>1.8599999999999998E-2</v>
      </c>
      <c r="H1442" s="524">
        <f>'[11]Depr Exp'!H1442</f>
        <v>97.44</v>
      </c>
      <c r="I1442" s="523">
        <f>'[11]Depr Exp'!I1442</f>
        <v>62866</v>
      </c>
      <c r="J1442" s="305">
        <f>'[11]Depr Exp'!J1442</f>
        <v>1.8599999999999998E-2</v>
      </c>
      <c r="K1442" s="373">
        <f>'[11]Depr Exp'!K1442</f>
        <v>97.442299999999989</v>
      </c>
      <c r="L1442" s="524">
        <f>'[11]Depr Exp'!L1442</f>
        <v>0</v>
      </c>
      <c r="M1442" s="144"/>
      <c r="N1442" s="144"/>
    </row>
    <row r="1443" spans="1:14">
      <c r="A1443" s="144" t="str">
        <f>'[11]Depr Exp'!A1443</f>
        <v>E316 STM Misc, Ferndale</v>
      </c>
      <c r="B1443" s="144" t="str">
        <f>'[11]Depr Exp'!B1443</f>
        <v>E316 STM Misc, Ferndale-8</v>
      </c>
      <c r="C1443" s="144" t="str">
        <f>'[11]Depr Exp'!C1443</f>
        <v>403E</v>
      </c>
      <c r="D1443" s="144"/>
      <c r="E1443" s="282">
        <f>'[11]Depr Exp'!E1443</f>
        <v>43343</v>
      </c>
      <c r="F1443" s="523">
        <f>'[11]Depr Exp'!F1443</f>
        <v>62866</v>
      </c>
      <c r="G1443" s="305">
        <f>'[11]Depr Exp'!G1443</f>
        <v>1.8599999999999998E-2</v>
      </c>
      <c r="H1443" s="524">
        <f>'[11]Depr Exp'!H1443</f>
        <v>97.44</v>
      </c>
      <c r="I1443" s="523">
        <f>'[11]Depr Exp'!I1443</f>
        <v>62866</v>
      </c>
      <c r="J1443" s="305">
        <f>'[11]Depr Exp'!J1443</f>
        <v>1.8599999999999998E-2</v>
      </c>
      <c r="K1443" s="373">
        <f>'[11]Depr Exp'!K1443</f>
        <v>97.442299999999989</v>
      </c>
      <c r="L1443" s="524">
        <f>'[11]Depr Exp'!L1443</f>
        <v>0</v>
      </c>
      <c r="M1443" s="144"/>
      <c r="N1443" s="144"/>
    </row>
    <row r="1444" spans="1:14">
      <c r="A1444" s="144" t="str">
        <f>'[11]Depr Exp'!A1444</f>
        <v>E316 STM Misc, Ferndale</v>
      </c>
      <c r="B1444" s="144" t="str">
        <f>'[11]Depr Exp'!B1444</f>
        <v>E316 STM Misc, Ferndale-9</v>
      </c>
      <c r="C1444" s="144" t="str">
        <f>'[11]Depr Exp'!C1444</f>
        <v>403E</v>
      </c>
      <c r="D1444" s="144"/>
      <c r="E1444" s="282">
        <f>'[11]Depr Exp'!E1444</f>
        <v>43373</v>
      </c>
      <c r="F1444" s="523">
        <f>'[11]Depr Exp'!F1444</f>
        <v>62866</v>
      </c>
      <c r="G1444" s="305">
        <f>'[11]Depr Exp'!G1444</f>
        <v>1.8599999999999998E-2</v>
      </c>
      <c r="H1444" s="524">
        <f>'[11]Depr Exp'!H1444</f>
        <v>97.44</v>
      </c>
      <c r="I1444" s="523">
        <f>'[11]Depr Exp'!I1444</f>
        <v>62866</v>
      </c>
      <c r="J1444" s="305">
        <f>'[11]Depr Exp'!J1444</f>
        <v>1.8599999999999998E-2</v>
      </c>
      <c r="K1444" s="373">
        <f>'[11]Depr Exp'!K1444</f>
        <v>97.442299999999989</v>
      </c>
      <c r="L1444" s="524">
        <f>'[11]Depr Exp'!L1444</f>
        <v>0</v>
      </c>
      <c r="M1444" s="144"/>
      <c r="N1444" s="144"/>
    </row>
    <row r="1445" spans="1:14">
      <c r="A1445" s="144" t="str">
        <f>'[11]Depr Exp'!A1445</f>
        <v>E316 STM Misc, Ferndale</v>
      </c>
      <c r="B1445" s="144" t="str">
        <f>'[11]Depr Exp'!B1445</f>
        <v>E316 STM Misc, Ferndale-10</v>
      </c>
      <c r="C1445" s="144" t="str">
        <f>'[11]Depr Exp'!C1445</f>
        <v>403E</v>
      </c>
      <c r="D1445" s="144"/>
      <c r="E1445" s="282">
        <f>'[11]Depr Exp'!E1445</f>
        <v>43404</v>
      </c>
      <c r="F1445" s="523">
        <f>'[11]Depr Exp'!F1445</f>
        <v>62866</v>
      </c>
      <c r="G1445" s="305">
        <f>'[11]Depr Exp'!G1445</f>
        <v>1.8599999999999998E-2</v>
      </c>
      <c r="H1445" s="524">
        <f>'[11]Depr Exp'!H1445</f>
        <v>97.44</v>
      </c>
      <c r="I1445" s="523">
        <f>'[11]Depr Exp'!I1445</f>
        <v>62866</v>
      </c>
      <c r="J1445" s="305">
        <f>'[11]Depr Exp'!J1445</f>
        <v>1.8599999999999998E-2</v>
      </c>
      <c r="K1445" s="373">
        <f>'[11]Depr Exp'!K1445</f>
        <v>97.442299999999989</v>
      </c>
      <c r="L1445" s="524">
        <f>'[11]Depr Exp'!L1445</f>
        <v>0</v>
      </c>
      <c r="M1445" s="144"/>
      <c r="N1445" s="144"/>
    </row>
    <row r="1446" spans="1:14">
      <c r="A1446" s="144" t="str">
        <f>'[11]Depr Exp'!A1446</f>
        <v>E316 STM Misc, Ferndale</v>
      </c>
      <c r="B1446" s="144" t="str">
        <f>'[11]Depr Exp'!B1446</f>
        <v>E316 STM Misc, Ferndale-11</v>
      </c>
      <c r="C1446" s="144" t="str">
        <f>'[11]Depr Exp'!C1446</f>
        <v>403E</v>
      </c>
      <c r="D1446" s="144"/>
      <c r="E1446" s="282">
        <f>'[11]Depr Exp'!E1446</f>
        <v>43434</v>
      </c>
      <c r="F1446" s="523">
        <f>'[11]Depr Exp'!F1446</f>
        <v>62866</v>
      </c>
      <c r="G1446" s="305">
        <f>'[11]Depr Exp'!G1446</f>
        <v>1.8599999999999998E-2</v>
      </c>
      <c r="H1446" s="524">
        <f>'[11]Depr Exp'!H1446</f>
        <v>97.44</v>
      </c>
      <c r="I1446" s="523">
        <f>'[11]Depr Exp'!I1446</f>
        <v>62866</v>
      </c>
      <c r="J1446" s="305">
        <f>'[11]Depr Exp'!J1446</f>
        <v>1.8599999999999998E-2</v>
      </c>
      <c r="K1446" s="373">
        <f>'[11]Depr Exp'!K1446</f>
        <v>97.442299999999989</v>
      </c>
      <c r="L1446" s="524">
        <f>'[11]Depr Exp'!L1446</f>
        <v>0</v>
      </c>
      <c r="M1446" s="144"/>
      <c r="N1446" s="144"/>
    </row>
    <row r="1447" spans="1:14">
      <c r="A1447" s="144" t="str">
        <f>'[11]Depr Exp'!A1447</f>
        <v>E316 STM Misc, Ferndale</v>
      </c>
      <c r="B1447" s="144" t="str">
        <f>'[11]Depr Exp'!B1447</f>
        <v>E316 STM Misc, Ferndale-12</v>
      </c>
      <c r="C1447" s="144" t="str">
        <f>'[11]Depr Exp'!C1447</f>
        <v>403E</v>
      </c>
      <c r="D1447" s="144"/>
      <c r="E1447" s="282">
        <f>'[11]Depr Exp'!E1447</f>
        <v>43465</v>
      </c>
      <c r="F1447" s="523">
        <f>'[11]Depr Exp'!F1447</f>
        <v>62866</v>
      </c>
      <c r="G1447" s="305">
        <f>'[11]Depr Exp'!G1447</f>
        <v>1.8599999999999998E-2</v>
      </c>
      <c r="H1447" s="524">
        <f>'[11]Depr Exp'!H1447</f>
        <v>97.44</v>
      </c>
      <c r="I1447" s="523">
        <f>'[11]Depr Exp'!I1447</f>
        <v>62866</v>
      </c>
      <c r="J1447" s="305">
        <f>'[11]Depr Exp'!J1447</f>
        <v>1.8599999999999998E-2</v>
      </c>
      <c r="K1447" s="373">
        <f>'[11]Depr Exp'!K1447</f>
        <v>97.442299999999989</v>
      </c>
      <c r="L1447" s="524">
        <f>'[11]Depr Exp'!L1447</f>
        <v>0</v>
      </c>
      <c r="M1447" s="144"/>
      <c r="N1447" s="144"/>
    </row>
    <row r="1448" spans="1:14" ht="15.75" thickBot="1">
      <c r="A1448" s="159" t="str">
        <f>'[11]Depr Exp'!A1448</f>
        <v>E316 STM Misc, Ferndale Total</v>
      </c>
      <c r="B1448" s="144">
        <f>'[11]Depr Exp'!B1448</f>
        <v>0</v>
      </c>
      <c r="C1448" s="502" t="str">
        <f>'[11]Depr Exp'!C1448</f>
        <v>ESTM</v>
      </c>
      <c r="D1448" s="144"/>
      <c r="E1448" s="281" t="str">
        <f>'[11]Depr Exp'!E1448</f>
        <v>Total</v>
      </c>
      <c r="F1448" s="141">
        <f>'[11]Depr Exp'!F1448</f>
        <v>0</v>
      </c>
      <c r="G1448" s="252">
        <f>'[11]Depr Exp'!G1448</f>
        <v>0</v>
      </c>
      <c r="H1448" s="522">
        <f>'[11]Depr Exp'!H1448</f>
        <v>1169.2800000000002</v>
      </c>
      <c r="I1448" s="141">
        <f>'[11]Depr Exp'!I1448</f>
        <v>0</v>
      </c>
      <c r="J1448" s="252">
        <f>'[11]Depr Exp'!J1448</f>
        <v>0</v>
      </c>
      <c r="K1448" s="522">
        <f>'[11]Depr Exp'!K1448</f>
        <v>1169.3075999999996</v>
      </c>
      <c r="L1448" s="522">
        <f>'[11]Depr Exp'!L1448</f>
        <v>0.03</v>
      </c>
      <c r="M1448" s="144"/>
      <c r="N1448" s="144"/>
    </row>
    <row r="1449" spans="1:14" ht="13.5" thickTop="1">
      <c r="A1449" s="144" t="str">
        <f>'[11]Depr Exp'!A1449</f>
        <v>E316 STM Misc, Fred 1/APC</v>
      </c>
      <c r="B1449" s="144" t="str">
        <f>'[11]Depr Exp'!B1449</f>
        <v>E316 STM Misc, Fred 1/APC-1</v>
      </c>
      <c r="C1449" s="144" t="str">
        <f>'[11]Depr Exp'!C1449</f>
        <v>403E</v>
      </c>
      <c r="D1449" s="144"/>
      <c r="E1449" s="282">
        <f>'[11]Depr Exp'!E1449</f>
        <v>43131</v>
      </c>
      <c r="F1449" s="523">
        <f>'[11]Depr Exp'!F1449</f>
        <v>336377.91</v>
      </c>
      <c r="G1449" s="305">
        <f>'[11]Depr Exp'!G1449</f>
        <v>2.5500000000000002E-2</v>
      </c>
      <c r="H1449" s="524">
        <f>'[11]Depr Exp'!H1449</f>
        <v>714.8</v>
      </c>
      <c r="I1449" s="523">
        <f>'[11]Depr Exp'!I1449</f>
        <v>336377.91</v>
      </c>
      <c r="J1449" s="305">
        <f>'[11]Depr Exp'!J1449</f>
        <v>2.5500000000000002E-2</v>
      </c>
      <c r="K1449" s="373">
        <f>'[11]Depr Exp'!K1449</f>
        <v>714.8030587500001</v>
      </c>
      <c r="L1449" s="524">
        <f>'[11]Depr Exp'!L1449</f>
        <v>0</v>
      </c>
      <c r="M1449" s="144"/>
      <c r="N1449" s="144"/>
    </row>
    <row r="1450" spans="1:14">
      <c r="A1450" s="144" t="str">
        <f>'[11]Depr Exp'!A1450</f>
        <v>E316 STM Misc, Fred 1/APC</v>
      </c>
      <c r="B1450" s="144" t="str">
        <f>'[11]Depr Exp'!B1450</f>
        <v>E316 STM Misc, Fred 1/APC-2</v>
      </c>
      <c r="C1450" s="144" t="str">
        <f>'[11]Depr Exp'!C1450</f>
        <v>403E</v>
      </c>
      <c r="D1450" s="144"/>
      <c r="E1450" s="282">
        <f>'[11]Depr Exp'!E1450</f>
        <v>43159</v>
      </c>
      <c r="F1450" s="523">
        <f>'[11]Depr Exp'!F1450</f>
        <v>336377.91</v>
      </c>
      <c r="G1450" s="305">
        <f>'[11]Depr Exp'!G1450</f>
        <v>2.5500000000000002E-2</v>
      </c>
      <c r="H1450" s="524">
        <f>'[11]Depr Exp'!H1450</f>
        <v>714.8</v>
      </c>
      <c r="I1450" s="523">
        <f>'[11]Depr Exp'!I1450</f>
        <v>336377.91</v>
      </c>
      <c r="J1450" s="305">
        <f>'[11]Depr Exp'!J1450</f>
        <v>2.5500000000000002E-2</v>
      </c>
      <c r="K1450" s="373">
        <f>'[11]Depr Exp'!K1450</f>
        <v>714.8030587500001</v>
      </c>
      <c r="L1450" s="524">
        <f>'[11]Depr Exp'!L1450</f>
        <v>0</v>
      </c>
      <c r="M1450" s="144"/>
      <c r="N1450" s="144"/>
    </row>
    <row r="1451" spans="1:14">
      <c r="A1451" s="144" t="str">
        <f>'[11]Depr Exp'!A1451</f>
        <v>E316 STM Misc, Fred 1/APC</v>
      </c>
      <c r="B1451" s="144" t="str">
        <f>'[11]Depr Exp'!B1451</f>
        <v>E316 STM Misc, Fred 1/APC-3</v>
      </c>
      <c r="C1451" s="144" t="str">
        <f>'[11]Depr Exp'!C1451</f>
        <v>403E</v>
      </c>
      <c r="D1451" s="144"/>
      <c r="E1451" s="282">
        <f>'[11]Depr Exp'!E1451</f>
        <v>43190</v>
      </c>
      <c r="F1451" s="523">
        <f>'[11]Depr Exp'!F1451</f>
        <v>336377.91</v>
      </c>
      <c r="G1451" s="305">
        <f>'[11]Depr Exp'!G1451</f>
        <v>2.5500000000000002E-2</v>
      </c>
      <c r="H1451" s="524">
        <f>'[11]Depr Exp'!H1451</f>
        <v>714.8</v>
      </c>
      <c r="I1451" s="523">
        <f>'[11]Depr Exp'!I1451</f>
        <v>336377.91</v>
      </c>
      <c r="J1451" s="305">
        <f>'[11]Depr Exp'!J1451</f>
        <v>2.5500000000000002E-2</v>
      </c>
      <c r="K1451" s="373">
        <f>'[11]Depr Exp'!K1451</f>
        <v>714.8030587500001</v>
      </c>
      <c r="L1451" s="524">
        <f>'[11]Depr Exp'!L1451</f>
        <v>0</v>
      </c>
      <c r="M1451" s="144"/>
      <c r="N1451" s="144"/>
    </row>
    <row r="1452" spans="1:14">
      <c r="A1452" s="144" t="str">
        <f>'[11]Depr Exp'!A1452</f>
        <v>E316 STM Misc, Fred 1/APC</v>
      </c>
      <c r="B1452" s="144" t="str">
        <f>'[11]Depr Exp'!B1452</f>
        <v>E316 STM Misc, Fred 1/APC-4</v>
      </c>
      <c r="C1452" s="144" t="str">
        <f>'[11]Depr Exp'!C1452</f>
        <v>403E</v>
      </c>
      <c r="D1452" s="144"/>
      <c r="E1452" s="282">
        <f>'[11]Depr Exp'!E1452</f>
        <v>43220</v>
      </c>
      <c r="F1452" s="523">
        <f>'[11]Depr Exp'!F1452</f>
        <v>336377.91</v>
      </c>
      <c r="G1452" s="305">
        <f>'[11]Depr Exp'!G1452</f>
        <v>2.5500000000000002E-2</v>
      </c>
      <c r="H1452" s="524">
        <f>'[11]Depr Exp'!H1452</f>
        <v>714.8</v>
      </c>
      <c r="I1452" s="523">
        <f>'[11]Depr Exp'!I1452</f>
        <v>336377.91</v>
      </c>
      <c r="J1452" s="305">
        <f>'[11]Depr Exp'!J1452</f>
        <v>2.5500000000000002E-2</v>
      </c>
      <c r="K1452" s="373">
        <f>'[11]Depr Exp'!K1452</f>
        <v>714.8030587500001</v>
      </c>
      <c r="L1452" s="524">
        <f>'[11]Depr Exp'!L1452</f>
        <v>0</v>
      </c>
      <c r="M1452" s="144"/>
      <c r="N1452" s="144"/>
    </row>
    <row r="1453" spans="1:14">
      <c r="A1453" s="144" t="str">
        <f>'[11]Depr Exp'!A1453</f>
        <v>E316 STM Misc, Fred 1/APC</v>
      </c>
      <c r="B1453" s="144" t="str">
        <f>'[11]Depr Exp'!B1453</f>
        <v>E316 STM Misc, Fred 1/APC-5</v>
      </c>
      <c r="C1453" s="144" t="str">
        <f>'[11]Depr Exp'!C1453</f>
        <v>403E</v>
      </c>
      <c r="D1453" s="144"/>
      <c r="E1453" s="282">
        <f>'[11]Depr Exp'!E1453</f>
        <v>43251</v>
      </c>
      <c r="F1453" s="523">
        <f>'[11]Depr Exp'!F1453</f>
        <v>336377.91</v>
      </c>
      <c r="G1453" s="305">
        <f>'[11]Depr Exp'!G1453</f>
        <v>2.5500000000000002E-2</v>
      </c>
      <c r="H1453" s="524">
        <f>'[11]Depr Exp'!H1453</f>
        <v>714.8</v>
      </c>
      <c r="I1453" s="523">
        <f>'[11]Depr Exp'!I1453</f>
        <v>336377.91</v>
      </c>
      <c r="J1453" s="305">
        <f>'[11]Depr Exp'!J1453</f>
        <v>2.5500000000000002E-2</v>
      </c>
      <c r="K1453" s="373">
        <f>'[11]Depr Exp'!K1453</f>
        <v>714.8030587500001</v>
      </c>
      <c r="L1453" s="524">
        <f>'[11]Depr Exp'!L1453</f>
        <v>0</v>
      </c>
      <c r="M1453" s="144"/>
      <c r="N1453" s="144"/>
    </row>
    <row r="1454" spans="1:14">
      <c r="A1454" s="144" t="str">
        <f>'[11]Depr Exp'!A1454</f>
        <v>E316 STM Misc, Fred 1/APC</v>
      </c>
      <c r="B1454" s="144" t="str">
        <f>'[11]Depr Exp'!B1454</f>
        <v>E316 STM Misc, Fred 1/APC-6</v>
      </c>
      <c r="C1454" s="144" t="str">
        <f>'[11]Depr Exp'!C1454</f>
        <v>403E</v>
      </c>
      <c r="D1454" s="144"/>
      <c r="E1454" s="282">
        <f>'[11]Depr Exp'!E1454</f>
        <v>43281</v>
      </c>
      <c r="F1454" s="523">
        <f>'[11]Depr Exp'!F1454</f>
        <v>336377.91</v>
      </c>
      <c r="G1454" s="305">
        <f>'[11]Depr Exp'!G1454</f>
        <v>2.5500000000000002E-2</v>
      </c>
      <c r="H1454" s="524">
        <f>'[11]Depr Exp'!H1454</f>
        <v>714.8</v>
      </c>
      <c r="I1454" s="523">
        <f>'[11]Depr Exp'!I1454</f>
        <v>336377.91</v>
      </c>
      <c r="J1454" s="305">
        <f>'[11]Depr Exp'!J1454</f>
        <v>2.5500000000000002E-2</v>
      </c>
      <c r="K1454" s="373">
        <f>'[11]Depr Exp'!K1454</f>
        <v>714.8030587500001</v>
      </c>
      <c r="L1454" s="524">
        <f>'[11]Depr Exp'!L1454</f>
        <v>0</v>
      </c>
      <c r="M1454" s="144"/>
      <c r="N1454" s="144"/>
    </row>
    <row r="1455" spans="1:14">
      <c r="A1455" s="144" t="str">
        <f>'[11]Depr Exp'!A1455</f>
        <v>E316 STM Misc, Fred 1/APC</v>
      </c>
      <c r="B1455" s="144" t="str">
        <f>'[11]Depr Exp'!B1455</f>
        <v>E316 STM Misc, Fred 1/APC-7</v>
      </c>
      <c r="C1455" s="144" t="str">
        <f>'[11]Depr Exp'!C1455</f>
        <v>403E</v>
      </c>
      <c r="D1455" s="144"/>
      <c r="E1455" s="282">
        <f>'[11]Depr Exp'!E1455</f>
        <v>43312</v>
      </c>
      <c r="F1455" s="523">
        <f>'[11]Depr Exp'!F1455</f>
        <v>336377.91</v>
      </c>
      <c r="G1455" s="305">
        <f>'[11]Depr Exp'!G1455</f>
        <v>2.5500000000000002E-2</v>
      </c>
      <c r="H1455" s="524">
        <f>'[11]Depr Exp'!H1455</f>
        <v>714.8</v>
      </c>
      <c r="I1455" s="523">
        <f>'[11]Depr Exp'!I1455</f>
        <v>336377.91</v>
      </c>
      <c r="J1455" s="305">
        <f>'[11]Depr Exp'!J1455</f>
        <v>2.5500000000000002E-2</v>
      </c>
      <c r="K1455" s="373">
        <f>'[11]Depr Exp'!K1455</f>
        <v>714.8030587500001</v>
      </c>
      <c r="L1455" s="524">
        <f>'[11]Depr Exp'!L1455</f>
        <v>0</v>
      </c>
      <c r="M1455" s="144"/>
      <c r="N1455" s="144"/>
    </row>
    <row r="1456" spans="1:14">
      <c r="A1456" s="144" t="str">
        <f>'[11]Depr Exp'!A1456</f>
        <v>E316 STM Misc, Fred 1/APC</v>
      </c>
      <c r="B1456" s="144" t="str">
        <f>'[11]Depr Exp'!B1456</f>
        <v>E316 STM Misc, Fred 1/APC-8</v>
      </c>
      <c r="C1456" s="144" t="str">
        <f>'[11]Depr Exp'!C1456</f>
        <v>403E</v>
      </c>
      <c r="D1456" s="144"/>
      <c r="E1456" s="282">
        <f>'[11]Depr Exp'!E1456</f>
        <v>43343</v>
      </c>
      <c r="F1456" s="523">
        <f>'[11]Depr Exp'!F1456</f>
        <v>336377.91</v>
      </c>
      <c r="G1456" s="305">
        <f>'[11]Depr Exp'!G1456</f>
        <v>2.5500000000000002E-2</v>
      </c>
      <c r="H1456" s="524">
        <f>'[11]Depr Exp'!H1456</f>
        <v>714.8</v>
      </c>
      <c r="I1456" s="523">
        <f>'[11]Depr Exp'!I1456</f>
        <v>336377.91</v>
      </c>
      <c r="J1456" s="305">
        <f>'[11]Depr Exp'!J1456</f>
        <v>2.5500000000000002E-2</v>
      </c>
      <c r="K1456" s="373">
        <f>'[11]Depr Exp'!K1456</f>
        <v>714.8030587500001</v>
      </c>
      <c r="L1456" s="524">
        <f>'[11]Depr Exp'!L1456</f>
        <v>0</v>
      </c>
      <c r="M1456" s="144"/>
      <c r="N1456" s="144"/>
    </row>
    <row r="1457" spans="1:14">
      <c r="A1457" s="144" t="str">
        <f>'[11]Depr Exp'!A1457</f>
        <v>E316 STM Misc, Fred 1/APC</v>
      </c>
      <c r="B1457" s="144" t="str">
        <f>'[11]Depr Exp'!B1457</f>
        <v>E316 STM Misc, Fred 1/APC-9</v>
      </c>
      <c r="C1457" s="144" t="str">
        <f>'[11]Depr Exp'!C1457</f>
        <v>403E</v>
      </c>
      <c r="D1457" s="144"/>
      <c r="E1457" s="282">
        <f>'[11]Depr Exp'!E1457</f>
        <v>43373</v>
      </c>
      <c r="F1457" s="523">
        <f>'[11]Depr Exp'!F1457</f>
        <v>336377.91</v>
      </c>
      <c r="G1457" s="305">
        <f>'[11]Depr Exp'!G1457</f>
        <v>2.5500000000000002E-2</v>
      </c>
      <c r="H1457" s="524">
        <f>'[11]Depr Exp'!H1457</f>
        <v>714.8</v>
      </c>
      <c r="I1457" s="523">
        <f>'[11]Depr Exp'!I1457</f>
        <v>336377.91</v>
      </c>
      <c r="J1457" s="305">
        <f>'[11]Depr Exp'!J1457</f>
        <v>2.5500000000000002E-2</v>
      </c>
      <c r="K1457" s="373">
        <f>'[11]Depr Exp'!K1457</f>
        <v>714.8030587500001</v>
      </c>
      <c r="L1457" s="524">
        <f>'[11]Depr Exp'!L1457</f>
        <v>0</v>
      </c>
      <c r="M1457" s="144"/>
      <c r="N1457" s="144"/>
    </row>
    <row r="1458" spans="1:14">
      <c r="A1458" s="144" t="str">
        <f>'[11]Depr Exp'!A1458</f>
        <v>E316 STM Misc, Fred 1/APC</v>
      </c>
      <c r="B1458" s="144" t="str">
        <f>'[11]Depr Exp'!B1458</f>
        <v>E316 STM Misc, Fred 1/APC-10</v>
      </c>
      <c r="C1458" s="144" t="str">
        <f>'[11]Depr Exp'!C1458</f>
        <v>403E</v>
      </c>
      <c r="D1458" s="144"/>
      <c r="E1458" s="282">
        <f>'[11]Depr Exp'!E1458</f>
        <v>43404</v>
      </c>
      <c r="F1458" s="523">
        <f>'[11]Depr Exp'!F1458</f>
        <v>336377.91</v>
      </c>
      <c r="G1458" s="305">
        <f>'[11]Depr Exp'!G1458</f>
        <v>2.5500000000000002E-2</v>
      </c>
      <c r="H1458" s="524">
        <f>'[11]Depr Exp'!H1458</f>
        <v>714.8</v>
      </c>
      <c r="I1458" s="523">
        <f>'[11]Depr Exp'!I1458</f>
        <v>336377.91</v>
      </c>
      <c r="J1458" s="305">
        <f>'[11]Depr Exp'!J1458</f>
        <v>2.5500000000000002E-2</v>
      </c>
      <c r="K1458" s="373">
        <f>'[11]Depr Exp'!K1458</f>
        <v>714.8030587500001</v>
      </c>
      <c r="L1458" s="524">
        <f>'[11]Depr Exp'!L1458</f>
        <v>0</v>
      </c>
      <c r="M1458" s="144"/>
      <c r="N1458" s="144"/>
    </row>
    <row r="1459" spans="1:14">
      <c r="A1459" s="144" t="str">
        <f>'[11]Depr Exp'!A1459</f>
        <v>E316 STM Misc, Fred 1/APC</v>
      </c>
      <c r="B1459" s="144" t="str">
        <f>'[11]Depr Exp'!B1459</f>
        <v>E316 STM Misc, Fred 1/APC-11</v>
      </c>
      <c r="C1459" s="144" t="str">
        <f>'[11]Depr Exp'!C1459</f>
        <v>403E</v>
      </c>
      <c r="D1459" s="144"/>
      <c r="E1459" s="282">
        <f>'[11]Depr Exp'!E1459</f>
        <v>43434</v>
      </c>
      <c r="F1459" s="523">
        <f>'[11]Depr Exp'!F1459</f>
        <v>336377.91</v>
      </c>
      <c r="G1459" s="305">
        <f>'[11]Depr Exp'!G1459</f>
        <v>2.5500000000000002E-2</v>
      </c>
      <c r="H1459" s="524">
        <f>'[11]Depr Exp'!H1459</f>
        <v>714.8</v>
      </c>
      <c r="I1459" s="523">
        <f>'[11]Depr Exp'!I1459</f>
        <v>336377.91</v>
      </c>
      <c r="J1459" s="305">
        <f>'[11]Depr Exp'!J1459</f>
        <v>2.5500000000000002E-2</v>
      </c>
      <c r="K1459" s="373">
        <f>'[11]Depr Exp'!K1459</f>
        <v>714.8030587500001</v>
      </c>
      <c r="L1459" s="524">
        <f>'[11]Depr Exp'!L1459</f>
        <v>0</v>
      </c>
      <c r="M1459" s="144"/>
      <c r="N1459" s="144"/>
    </row>
    <row r="1460" spans="1:14">
      <c r="A1460" s="144" t="str">
        <f>'[11]Depr Exp'!A1460</f>
        <v>E316 STM Misc, Fred 1/APC</v>
      </c>
      <c r="B1460" s="144" t="str">
        <f>'[11]Depr Exp'!B1460</f>
        <v>E316 STM Misc, Fred 1/APC-12</v>
      </c>
      <c r="C1460" s="144" t="str">
        <f>'[11]Depr Exp'!C1460</f>
        <v>403E</v>
      </c>
      <c r="D1460" s="144"/>
      <c r="E1460" s="282">
        <f>'[11]Depr Exp'!E1460</f>
        <v>43465</v>
      </c>
      <c r="F1460" s="523">
        <f>'[11]Depr Exp'!F1460</f>
        <v>336377.91</v>
      </c>
      <c r="G1460" s="305">
        <f>'[11]Depr Exp'!G1460</f>
        <v>2.5500000000000002E-2</v>
      </c>
      <c r="H1460" s="524">
        <f>'[11]Depr Exp'!H1460</f>
        <v>714.8</v>
      </c>
      <c r="I1460" s="523">
        <f>'[11]Depr Exp'!I1460</f>
        <v>336377.91</v>
      </c>
      <c r="J1460" s="305">
        <f>'[11]Depr Exp'!J1460</f>
        <v>2.5500000000000002E-2</v>
      </c>
      <c r="K1460" s="373">
        <f>'[11]Depr Exp'!K1460</f>
        <v>714.8030587500001</v>
      </c>
      <c r="L1460" s="524">
        <f>'[11]Depr Exp'!L1460</f>
        <v>0</v>
      </c>
      <c r="M1460" s="144"/>
      <c r="N1460" s="144"/>
    </row>
    <row r="1461" spans="1:14" ht="15.75" thickBot="1">
      <c r="A1461" s="159" t="str">
        <f>'[11]Depr Exp'!A1461</f>
        <v>E316 STM Misc, Fred 1/APC Total</v>
      </c>
      <c r="B1461" s="144">
        <f>'[11]Depr Exp'!B1461</f>
        <v>0</v>
      </c>
      <c r="C1461" s="502" t="str">
        <f>'[11]Depr Exp'!C1461</f>
        <v>ESTM</v>
      </c>
      <c r="D1461" s="144"/>
      <c r="E1461" s="281" t="str">
        <f>'[11]Depr Exp'!E1461</f>
        <v>Total</v>
      </c>
      <c r="F1461" s="141">
        <f>'[11]Depr Exp'!F1461</f>
        <v>0</v>
      </c>
      <c r="G1461" s="252">
        <f>'[11]Depr Exp'!G1461</f>
        <v>0</v>
      </c>
      <c r="H1461" s="522">
        <f>'[11]Depr Exp'!H1461</f>
        <v>8577.6</v>
      </c>
      <c r="I1461" s="141">
        <f>'[11]Depr Exp'!I1461</f>
        <v>0</v>
      </c>
      <c r="J1461" s="252">
        <f>'[11]Depr Exp'!J1461</f>
        <v>0</v>
      </c>
      <c r="K1461" s="522">
        <f>'[11]Depr Exp'!K1461</f>
        <v>8577.636704999999</v>
      </c>
      <c r="L1461" s="522">
        <f>'[11]Depr Exp'!L1461</f>
        <v>0.04</v>
      </c>
      <c r="M1461" s="144"/>
      <c r="N1461" s="144"/>
    </row>
    <row r="1462" spans="1:14" ht="13.5" thickTop="1">
      <c r="A1462" s="144" t="str">
        <f>'[11]Depr Exp'!A1462</f>
        <v>E316 STM Misc, Goldendale OP</v>
      </c>
      <c r="B1462" s="144" t="str">
        <f>'[11]Depr Exp'!B1462</f>
        <v>E316 STM Misc, Goldendale OP-1</v>
      </c>
      <c r="C1462" s="144" t="str">
        <f>'[11]Depr Exp'!C1462</f>
        <v>403E</v>
      </c>
      <c r="D1462" s="144"/>
      <c r="E1462" s="282">
        <f>'[11]Depr Exp'!E1462</f>
        <v>43131</v>
      </c>
      <c r="F1462" s="523">
        <f>'[11]Depr Exp'!F1462</f>
        <v>6163</v>
      </c>
      <c r="G1462" s="305">
        <f>'[11]Depr Exp'!G1462</f>
        <v>8.7999999999999988E-3</v>
      </c>
      <c r="H1462" s="524">
        <f>'[11]Depr Exp'!H1462</f>
        <v>4.5199999999999996</v>
      </c>
      <c r="I1462" s="523">
        <f>'[11]Depr Exp'!I1462</f>
        <v>6163</v>
      </c>
      <c r="J1462" s="305">
        <f>'[11]Depr Exp'!J1462</f>
        <v>8.7999999999999988E-3</v>
      </c>
      <c r="K1462" s="373">
        <f>'[11]Depr Exp'!K1462</f>
        <v>4.5195333333333325</v>
      </c>
      <c r="L1462" s="524">
        <f>'[11]Depr Exp'!L1462</f>
        <v>0</v>
      </c>
      <c r="M1462" s="144"/>
      <c r="N1462" s="144"/>
    </row>
    <row r="1463" spans="1:14">
      <c r="A1463" s="144" t="str">
        <f>'[11]Depr Exp'!A1463</f>
        <v>E316 STM Misc, Goldendale OP</v>
      </c>
      <c r="B1463" s="144" t="str">
        <f>'[11]Depr Exp'!B1463</f>
        <v>E316 STM Misc, Goldendale OP-2</v>
      </c>
      <c r="C1463" s="144" t="str">
        <f>'[11]Depr Exp'!C1463</f>
        <v>403E</v>
      </c>
      <c r="D1463" s="144"/>
      <c r="E1463" s="282">
        <f>'[11]Depr Exp'!E1463</f>
        <v>43159</v>
      </c>
      <c r="F1463" s="523">
        <f>'[11]Depr Exp'!F1463</f>
        <v>6163</v>
      </c>
      <c r="G1463" s="305">
        <f>'[11]Depr Exp'!G1463</f>
        <v>8.7999999999999988E-3</v>
      </c>
      <c r="H1463" s="524">
        <f>'[11]Depr Exp'!H1463</f>
        <v>4.5199999999999996</v>
      </c>
      <c r="I1463" s="523">
        <f>'[11]Depr Exp'!I1463</f>
        <v>6163</v>
      </c>
      <c r="J1463" s="305">
        <f>'[11]Depr Exp'!J1463</f>
        <v>8.7999999999999988E-3</v>
      </c>
      <c r="K1463" s="373">
        <f>'[11]Depr Exp'!K1463</f>
        <v>4.5195333333333325</v>
      </c>
      <c r="L1463" s="524">
        <f>'[11]Depr Exp'!L1463</f>
        <v>0</v>
      </c>
      <c r="M1463" s="144"/>
      <c r="N1463" s="144"/>
    </row>
    <row r="1464" spans="1:14">
      <c r="A1464" s="144" t="str">
        <f>'[11]Depr Exp'!A1464</f>
        <v>E316 STM Misc, Goldendale OP</v>
      </c>
      <c r="B1464" s="144" t="str">
        <f>'[11]Depr Exp'!B1464</f>
        <v>E316 STM Misc, Goldendale OP-3</v>
      </c>
      <c r="C1464" s="144" t="str">
        <f>'[11]Depr Exp'!C1464</f>
        <v>403E</v>
      </c>
      <c r="D1464" s="144"/>
      <c r="E1464" s="282">
        <f>'[11]Depr Exp'!E1464</f>
        <v>43190</v>
      </c>
      <c r="F1464" s="523">
        <f>'[11]Depr Exp'!F1464</f>
        <v>6163</v>
      </c>
      <c r="G1464" s="305">
        <f>'[11]Depr Exp'!G1464</f>
        <v>8.7999999999999988E-3</v>
      </c>
      <c r="H1464" s="524">
        <f>'[11]Depr Exp'!H1464</f>
        <v>4.5199999999999996</v>
      </c>
      <c r="I1464" s="523">
        <f>'[11]Depr Exp'!I1464</f>
        <v>6163</v>
      </c>
      <c r="J1464" s="305">
        <f>'[11]Depr Exp'!J1464</f>
        <v>8.7999999999999988E-3</v>
      </c>
      <c r="K1464" s="373">
        <f>'[11]Depr Exp'!K1464</f>
        <v>4.5195333333333325</v>
      </c>
      <c r="L1464" s="524">
        <f>'[11]Depr Exp'!L1464</f>
        <v>0</v>
      </c>
      <c r="M1464" s="144"/>
      <c r="N1464" s="144"/>
    </row>
    <row r="1465" spans="1:14">
      <c r="A1465" s="144" t="str">
        <f>'[11]Depr Exp'!A1465</f>
        <v>E316 STM Misc, Goldendale OP</v>
      </c>
      <c r="B1465" s="144" t="str">
        <f>'[11]Depr Exp'!B1465</f>
        <v>E316 STM Misc, Goldendale OP-4</v>
      </c>
      <c r="C1465" s="144" t="str">
        <f>'[11]Depr Exp'!C1465</f>
        <v>403E</v>
      </c>
      <c r="D1465" s="144"/>
      <c r="E1465" s="282">
        <f>'[11]Depr Exp'!E1465</f>
        <v>43220</v>
      </c>
      <c r="F1465" s="523">
        <f>'[11]Depr Exp'!F1465</f>
        <v>6163</v>
      </c>
      <c r="G1465" s="305">
        <f>'[11]Depr Exp'!G1465</f>
        <v>8.7999999999999988E-3</v>
      </c>
      <c r="H1465" s="524">
        <f>'[11]Depr Exp'!H1465</f>
        <v>4.5199999999999996</v>
      </c>
      <c r="I1465" s="523">
        <f>'[11]Depr Exp'!I1465</f>
        <v>6163</v>
      </c>
      <c r="J1465" s="305">
        <f>'[11]Depr Exp'!J1465</f>
        <v>8.7999999999999988E-3</v>
      </c>
      <c r="K1465" s="373">
        <f>'[11]Depr Exp'!K1465</f>
        <v>4.5195333333333325</v>
      </c>
      <c r="L1465" s="524">
        <f>'[11]Depr Exp'!L1465</f>
        <v>0</v>
      </c>
      <c r="M1465" s="144"/>
      <c r="N1465" s="144"/>
    </row>
    <row r="1466" spans="1:14">
      <c r="A1466" s="144" t="str">
        <f>'[11]Depr Exp'!A1466</f>
        <v>E316 STM Misc, Goldendale OP</v>
      </c>
      <c r="B1466" s="144" t="str">
        <f>'[11]Depr Exp'!B1466</f>
        <v>E316 STM Misc, Goldendale OP-5</v>
      </c>
      <c r="C1466" s="144" t="str">
        <f>'[11]Depr Exp'!C1466</f>
        <v>403E</v>
      </c>
      <c r="D1466" s="144"/>
      <c r="E1466" s="282">
        <f>'[11]Depr Exp'!E1466</f>
        <v>43251</v>
      </c>
      <c r="F1466" s="523">
        <f>'[11]Depr Exp'!F1466</f>
        <v>6163</v>
      </c>
      <c r="G1466" s="305">
        <f>'[11]Depr Exp'!G1466</f>
        <v>8.7999999999999988E-3</v>
      </c>
      <c r="H1466" s="524">
        <f>'[11]Depr Exp'!H1466</f>
        <v>4.5199999999999996</v>
      </c>
      <c r="I1466" s="523">
        <f>'[11]Depr Exp'!I1466</f>
        <v>6163</v>
      </c>
      <c r="J1466" s="305">
        <f>'[11]Depr Exp'!J1466</f>
        <v>8.7999999999999988E-3</v>
      </c>
      <c r="K1466" s="373">
        <f>'[11]Depr Exp'!K1466</f>
        <v>4.5195333333333325</v>
      </c>
      <c r="L1466" s="524">
        <f>'[11]Depr Exp'!L1466</f>
        <v>0</v>
      </c>
      <c r="M1466" s="144"/>
      <c r="N1466" s="144"/>
    </row>
    <row r="1467" spans="1:14">
      <c r="A1467" s="144" t="str">
        <f>'[11]Depr Exp'!A1467</f>
        <v>E316 STM Misc, Goldendale OP</v>
      </c>
      <c r="B1467" s="144" t="str">
        <f>'[11]Depr Exp'!B1467</f>
        <v>E316 STM Misc, Goldendale OP-6</v>
      </c>
      <c r="C1467" s="144" t="str">
        <f>'[11]Depr Exp'!C1467</f>
        <v>403E</v>
      </c>
      <c r="D1467" s="144"/>
      <c r="E1467" s="282">
        <f>'[11]Depr Exp'!E1467</f>
        <v>43281</v>
      </c>
      <c r="F1467" s="523">
        <f>'[11]Depr Exp'!F1467</f>
        <v>6163</v>
      </c>
      <c r="G1467" s="305">
        <f>'[11]Depr Exp'!G1467</f>
        <v>8.7999999999999988E-3</v>
      </c>
      <c r="H1467" s="524">
        <f>'[11]Depr Exp'!H1467</f>
        <v>4.5199999999999996</v>
      </c>
      <c r="I1467" s="523">
        <f>'[11]Depr Exp'!I1467</f>
        <v>6163</v>
      </c>
      <c r="J1467" s="305">
        <f>'[11]Depr Exp'!J1467</f>
        <v>8.7999999999999988E-3</v>
      </c>
      <c r="K1467" s="373">
        <f>'[11]Depr Exp'!K1467</f>
        <v>4.5195333333333325</v>
      </c>
      <c r="L1467" s="524">
        <f>'[11]Depr Exp'!L1467</f>
        <v>0</v>
      </c>
      <c r="M1467" s="144"/>
      <c r="N1467" s="144"/>
    </row>
    <row r="1468" spans="1:14">
      <c r="A1468" s="144" t="str">
        <f>'[11]Depr Exp'!A1468</f>
        <v>E316 STM Misc, Goldendale OP</v>
      </c>
      <c r="B1468" s="144" t="str">
        <f>'[11]Depr Exp'!B1468</f>
        <v>E316 STM Misc, Goldendale OP-7</v>
      </c>
      <c r="C1468" s="144" t="str">
        <f>'[11]Depr Exp'!C1468</f>
        <v>403E</v>
      </c>
      <c r="D1468" s="144"/>
      <c r="E1468" s="282">
        <f>'[11]Depr Exp'!E1468</f>
        <v>43312</v>
      </c>
      <c r="F1468" s="523">
        <f>'[11]Depr Exp'!F1468</f>
        <v>6163</v>
      </c>
      <c r="G1468" s="305">
        <f>'[11]Depr Exp'!G1468</f>
        <v>8.7999999999999988E-3</v>
      </c>
      <c r="H1468" s="524">
        <f>'[11]Depr Exp'!H1468</f>
        <v>4.5199999999999996</v>
      </c>
      <c r="I1468" s="523">
        <f>'[11]Depr Exp'!I1468</f>
        <v>6163</v>
      </c>
      <c r="J1468" s="305">
        <f>'[11]Depr Exp'!J1468</f>
        <v>8.7999999999999988E-3</v>
      </c>
      <c r="K1468" s="373">
        <f>'[11]Depr Exp'!K1468</f>
        <v>4.5195333333333325</v>
      </c>
      <c r="L1468" s="524">
        <f>'[11]Depr Exp'!L1468</f>
        <v>0</v>
      </c>
      <c r="M1468" s="144"/>
      <c r="N1468" s="144"/>
    </row>
    <row r="1469" spans="1:14">
      <c r="A1469" s="144" t="str">
        <f>'[11]Depr Exp'!A1469</f>
        <v>E316 STM Misc, Goldendale OP</v>
      </c>
      <c r="B1469" s="144" t="str">
        <f>'[11]Depr Exp'!B1469</f>
        <v>E316 STM Misc, Goldendale OP-8</v>
      </c>
      <c r="C1469" s="144" t="str">
        <f>'[11]Depr Exp'!C1469</f>
        <v>403E</v>
      </c>
      <c r="D1469" s="144"/>
      <c r="E1469" s="282">
        <f>'[11]Depr Exp'!E1469</f>
        <v>43343</v>
      </c>
      <c r="F1469" s="523">
        <f>'[11]Depr Exp'!F1469</f>
        <v>6163</v>
      </c>
      <c r="G1469" s="305">
        <f>'[11]Depr Exp'!G1469</f>
        <v>8.7999999999999988E-3</v>
      </c>
      <c r="H1469" s="524">
        <f>'[11]Depr Exp'!H1469</f>
        <v>4.5199999999999996</v>
      </c>
      <c r="I1469" s="523">
        <f>'[11]Depr Exp'!I1469</f>
        <v>6163</v>
      </c>
      <c r="J1469" s="305">
        <f>'[11]Depr Exp'!J1469</f>
        <v>8.7999999999999988E-3</v>
      </c>
      <c r="K1469" s="373">
        <f>'[11]Depr Exp'!K1469</f>
        <v>4.5195333333333325</v>
      </c>
      <c r="L1469" s="524">
        <f>'[11]Depr Exp'!L1469</f>
        <v>0</v>
      </c>
      <c r="M1469" s="144"/>
      <c r="N1469" s="144"/>
    </row>
    <row r="1470" spans="1:14">
      <c r="A1470" s="144" t="str">
        <f>'[11]Depr Exp'!A1470</f>
        <v>E316 STM Misc, Goldendale OP</v>
      </c>
      <c r="B1470" s="144" t="str">
        <f>'[11]Depr Exp'!B1470</f>
        <v>E316 STM Misc, Goldendale OP-9</v>
      </c>
      <c r="C1470" s="144" t="str">
        <f>'[11]Depr Exp'!C1470</f>
        <v>403E</v>
      </c>
      <c r="D1470" s="144"/>
      <c r="E1470" s="282">
        <f>'[11]Depr Exp'!E1470</f>
        <v>43373</v>
      </c>
      <c r="F1470" s="523">
        <f>'[11]Depr Exp'!F1470</f>
        <v>6163</v>
      </c>
      <c r="G1470" s="305">
        <f>'[11]Depr Exp'!G1470</f>
        <v>8.7999999999999988E-3</v>
      </c>
      <c r="H1470" s="524">
        <f>'[11]Depr Exp'!H1470</f>
        <v>4.5199999999999996</v>
      </c>
      <c r="I1470" s="523">
        <f>'[11]Depr Exp'!I1470</f>
        <v>6163</v>
      </c>
      <c r="J1470" s="305">
        <f>'[11]Depr Exp'!J1470</f>
        <v>8.7999999999999988E-3</v>
      </c>
      <c r="K1470" s="373">
        <f>'[11]Depr Exp'!K1470</f>
        <v>4.5195333333333325</v>
      </c>
      <c r="L1470" s="524">
        <f>'[11]Depr Exp'!L1470</f>
        <v>0</v>
      </c>
      <c r="M1470" s="144"/>
      <c r="N1470" s="144"/>
    </row>
    <row r="1471" spans="1:14">
      <c r="A1471" s="144" t="str">
        <f>'[11]Depr Exp'!A1471</f>
        <v>E316 STM Misc, Goldendale OP</v>
      </c>
      <c r="B1471" s="144" t="str">
        <f>'[11]Depr Exp'!B1471</f>
        <v>E316 STM Misc, Goldendale OP-10</v>
      </c>
      <c r="C1471" s="144" t="str">
        <f>'[11]Depr Exp'!C1471</f>
        <v>403E</v>
      </c>
      <c r="D1471" s="144"/>
      <c r="E1471" s="282">
        <f>'[11]Depr Exp'!E1471</f>
        <v>43404</v>
      </c>
      <c r="F1471" s="523">
        <f>'[11]Depr Exp'!F1471</f>
        <v>6163</v>
      </c>
      <c r="G1471" s="305">
        <f>'[11]Depr Exp'!G1471</f>
        <v>8.7999999999999988E-3</v>
      </c>
      <c r="H1471" s="524">
        <f>'[11]Depr Exp'!H1471</f>
        <v>4.5199999999999996</v>
      </c>
      <c r="I1471" s="523">
        <f>'[11]Depr Exp'!I1471</f>
        <v>6163</v>
      </c>
      <c r="J1471" s="305">
        <f>'[11]Depr Exp'!J1471</f>
        <v>8.7999999999999988E-3</v>
      </c>
      <c r="K1471" s="373">
        <f>'[11]Depr Exp'!K1471</f>
        <v>4.5195333333333325</v>
      </c>
      <c r="L1471" s="524">
        <f>'[11]Depr Exp'!L1471</f>
        <v>0</v>
      </c>
      <c r="M1471" s="144"/>
      <c r="N1471" s="144"/>
    </row>
    <row r="1472" spans="1:14">
      <c r="A1472" s="144" t="str">
        <f>'[11]Depr Exp'!A1472</f>
        <v>E316 STM Misc, Goldendale OP</v>
      </c>
      <c r="B1472" s="144" t="str">
        <f>'[11]Depr Exp'!B1472</f>
        <v>E316 STM Misc, Goldendale OP-11</v>
      </c>
      <c r="C1472" s="144" t="str">
        <f>'[11]Depr Exp'!C1472</f>
        <v>403E</v>
      </c>
      <c r="D1472" s="144"/>
      <c r="E1472" s="282">
        <f>'[11]Depr Exp'!E1472</f>
        <v>43434</v>
      </c>
      <c r="F1472" s="523">
        <f>'[11]Depr Exp'!F1472</f>
        <v>6163</v>
      </c>
      <c r="G1472" s="305">
        <f>'[11]Depr Exp'!G1472</f>
        <v>8.7999999999999988E-3</v>
      </c>
      <c r="H1472" s="524">
        <f>'[11]Depr Exp'!H1472</f>
        <v>4.5199999999999996</v>
      </c>
      <c r="I1472" s="523">
        <f>'[11]Depr Exp'!I1472</f>
        <v>6163</v>
      </c>
      <c r="J1472" s="305">
        <f>'[11]Depr Exp'!J1472</f>
        <v>8.7999999999999988E-3</v>
      </c>
      <c r="K1472" s="373">
        <f>'[11]Depr Exp'!K1472</f>
        <v>4.5195333333333325</v>
      </c>
      <c r="L1472" s="524">
        <f>'[11]Depr Exp'!L1472</f>
        <v>0</v>
      </c>
      <c r="M1472" s="144"/>
      <c r="N1472" s="144"/>
    </row>
    <row r="1473" spans="1:14">
      <c r="A1473" s="144" t="str">
        <f>'[11]Depr Exp'!A1473</f>
        <v>E316 STM Misc, Goldendale OP</v>
      </c>
      <c r="B1473" s="144" t="str">
        <f>'[11]Depr Exp'!B1473</f>
        <v>E316 STM Misc, Goldendale OP-12</v>
      </c>
      <c r="C1473" s="144" t="str">
        <f>'[11]Depr Exp'!C1473</f>
        <v>403E</v>
      </c>
      <c r="D1473" s="144"/>
      <c r="E1473" s="282">
        <f>'[11]Depr Exp'!E1473</f>
        <v>43465</v>
      </c>
      <c r="F1473" s="523">
        <f>'[11]Depr Exp'!F1473</f>
        <v>6163</v>
      </c>
      <c r="G1473" s="305">
        <f>'[11]Depr Exp'!G1473</f>
        <v>8.7999999999999988E-3</v>
      </c>
      <c r="H1473" s="524">
        <f>'[11]Depr Exp'!H1473</f>
        <v>4.5199999999999996</v>
      </c>
      <c r="I1473" s="523">
        <f>'[11]Depr Exp'!I1473</f>
        <v>6163</v>
      </c>
      <c r="J1473" s="305">
        <f>'[11]Depr Exp'!J1473</f>
        <v>8.7999999999999988E-3</v>
      </c>
      <c r="K1473" s="373">
        <f>'[11]Depr Exp'!K1473</f>
        <v>4.5195333333333325</v>
      </c>
      <c r="L1473" s="524">
        <f>'[11]Depr Exp'!L1473</f>
        <v>0</v>
      </c>
      <c r="M1473" s="144"/>
      <c r="N1473" s="144"/>
    </row>
    <row r="1474" spans="1:14" ht="15.75" thickBot="1">
      <c r="A1474" s="159" t="str">
        <f>'[11]Depr Exp'!A1474</f>
        <v>E316 STM Misc, Goldendale OP Total</v>
      </c>
      <c r="B1474" s="144">
        <f>'[11]Depr Exp'!B1474</f>
        <v>0</v>
      </c>
      <c r="C1474" s="502" t="str">
        <f>'[11]Depr Exp'!C1474</f>
        <v>ESTM</v>
      </c>
      <c r="D1474" s="144"/>
      <c r="E1474" s="281" t="str">
        <f>'[11]Depr Exp'!E1474</f>
        <v>Total</v>
      </c>
      <c r="F1474" s="141">
        <f>'[11]Depr Exp'!F1474</f>
        <v>0</v>
      </c>
      <c r="G1474" s="252">
        <f>'[11]Depr Exp'!G1474</f>
        <v>0</v>
      </c>
      <c r="H1474" s="522">
        <f>'[11]Depr Exp'!H1474</f>
        <v>54.239999999999981</v>
      </c>
      <c r="I1474" s="141">
        <f>'[11]Depr Exp'!I1474</f>
        <v>0</v>
      </c>
      <c r="J1474" s="252">
        <f>'[11]Depr Exp'!J1474</f>
        <v>0</v>
      </c>
      <c r="K1474" s="522">
        <f>'[11]Depr Exp'!K1474</f>
        <v>54.234400000000001</v>
      </c>
      <c r="L1474" s="522">
        <f>'[11]Depr Exp'!L1474</f>
        <v>-0.01</v>
      </c>
      <c r="M1474" s="144"/>
      <c r="N1474" s="144"/>
    </row>
    <row r="1475" spans="1:14" ht="13.5" thickTop="1">
      <c r="A1475" s="144" t="str">
        <f>'[11]Depr Exp'!A1475</f>
        <v>E316 STM Misc, Mint Farm</v>
      </c>
      <c r="B1475" s="144" t="str">
        <f>'[11]Depr Exp'!B1475</f>
        <v>E316 STM Misc, Mint Farm-1</v>
      </c>
      <c r="C1475" s="144" t="str">
        <f>'[11]Depr Exp'!C1475</f>
        <v>403E</v>
      </c>
      <c r="D1475" s="144"/>
      <c r="E1475" s="282">
        <f>'[11]Depr Exp'!E1475</f>
        <v>43131</v>
      </c>
      <c r="F1475" s="523">
        <f>'[11]Depr Exp'!F1475</f>
        <v>0</v>
      </c>
      <c r="G1475" s="305">
        <f>'[11]Depr Exp'!G1475</f>
        <v>2.7300000000000001E-2</v>
      </c>
      <c r="H1475" s="524">
        <f>'[11]Depr Exp'!H1475</f>
        <v>0</v>
      </c>
      <c r="I1475" s="523">
        <f>'[11]Depr Exp'!I1475</f>
        <v>10918.98</v>
      </c>
      <c r="J1475" s="305">
        <f>'[11]Depr Exp'!J1475</f>
        <v>2.7300000000000001E-2</v>
      </c>
      <c r="K1475" s="373">
        <f>'[11]Depr Exp'!K1475</f>
        <v>24.840679499999997</v>
      </c>
      <c r="L1475" s="524">
        <f>'[11]Depr Exp'!L1475</f>
        <v>24.84</v>
      </c>
      <c r="M1475" s="144"/>
      <c r="N1475" s="144"/>
    </row>
    <row r="1476" spans="1:14">
      <c r="A1476" s="144" t="str">
        <f>'[11]Depr Exp'!A1476</f>
        <v>E316 STM Misc, Mint Farm</v>
      </c>
      <c r="B1476" s="144" t="str">
        <f>'[11]Depr Exp'!B1476</f>
        <v>E316 STM Misc, Mint Farm-2</v>
      </c>
      <c r="C1476" s="144" t="str">
        <f>'[11]Depr Exp'!C1476</f>
        <v>403E</v>
      </c>
      <c r="D1476" s="144"/>
      <c r="E1476" s="282">
        <f>'[11]Depr Exp'!E1476</f>
        <v>43159</v>
      </c>
      <c r="F1476" s="523">
        <f>'[11]Depr Exp'!F1476</f>
        <v>0</v>
      </c>
      <c r="G1476" s="305">
        <f>'[11]Depr Exp'!G1476</f>
        <v>2.7300000000000001E-2</v>
      </c>
      <c r="H1476" s="524">
        <f>'[11]Depr Exp'!H1476</f>
        <v>0</v>
      </c>
      <c r="I1476" s="523">
        <f>'[11]Depr Exp'!I1476</f>
        <v>10918.98</v>
      </c>
      <c r="J1476" s="305">
        <f>'[11]Depr Exp'!J1476</f>
        <v>2.7300000000000001E-2</v>
      </c>
      <c r="K1476" s="373">
        <f>'[11]Depr Exp'!K1476</f>
        <v>24.840679499999997</v>
      </c>
      <c r="L1476" s="524">
        <f>'[11]Depr Exp'!L1476</f>
        <v>24.84</v>
      </c>
      <c r="M1476" s="144"/>
      <c r="N1476" s="144"/>
    </row>
    <row r="1477" spans="1:14">
      <c r="A1477" s="144" t="str">
        <f>'[11]Depr Exp'!A1477</f>
        <v>E316 STM Misc, Mint Farm</v>
      </c>
      <c r="B1477" s="144" t="str">
        <f>'[11]Depr Exp'!B1477</f>
        <v>E316 STM Misc, Mint Farm-3</v>
      </c>
      <c r="C1477" s="144" t="str">
        <f>'[11]Depr Exp'!C1477</f>
        <v>403E</v>
      </c>
      <c r="D1477" s="144"/>
      <c r="E1477" s="282">
        <f>'[11]Depr Exp'!E1477</f>
        <v>43190</v>
      </c>
      <c r="F1477" s="523">
        <f>'[11]Depr Exp'!F1477</f>
        <v>0</v>
      </c>
      <c r="G1477" s="305">
        <f>'[11]Depr Exp'!G1477</f>
        <v>2.7300000000000001E-2</v>
      </c>
      <c r="H1477" s="524">
        <f>'[11]Depr Exp'!H1477</f>
        <v>0</v>
      </c>
      <c r="I1477" s="523">
        <f>'[11]Depr Exp'!I1477</f>
        <v>10918.98</v>
      </c>
      <c r="J1477" s="305">
        <f>'[11]Depr Exp'!J1477</f>
        <v>2.7300000000000001E-2</v>
      </c>
      <c r="K1477" s="373">
        <f>'[11]Depr Exp'!K1477</f>
        <v>24.840679499999997</v>
      </c>
      <c r="L1477" s="524">
        <f>'[11]Depr Exp'!L1477</f>
        <v>24.84</v>
      </c>
      <c r="M1477" s="144"/>
      <c r="N1477" s="144"/>
    </row>
    <row r="1478" spans="1:14">
      <c r="A1478" s="144" t="str">
        <f>'[11]Depr Exp'!A1478</f>
        <v>E316 STM Misc, Mint Farm</v>
      </c>
      <c r="B1478" s="144" t="str">
        <f>'[11]Depr Exp'!B1478</f>
        <v>E316 STM Misc, Mint Farm-4</v>
      </c>
      <c r="C1478" s="144" t="str">
        <f>'[11]Depr Exp'!C1478</f>
        <v>403E</v>
      </c>
      <c r="D1478" s="144"/>
      <c r="E1478" s="282">
        <f>'[11]Depr Exp'!E1478</f>
        <v>43220</v>
      </c>
      <c r="F1478" s="523">
        <f>'[11]Depr Exp'!F1478</f>
        <v>0</v>
      </c>
      <c r="G1478" s="305">
        <f>'[11]Depr Exp'!G1478</f>
        <v>2.7300000000000001E-2</v>
      </c>
      <c r="H1478" s="524">
        <f>'[11]Depr Exp'!H1478</f>
        <v>0</v>
      </c>
      <c r="I1478" s="523">
        <f>'[11]Depr Exp'!I1478</f>
        <v>10918.98</v>
      </c>
      <c r="J1478" s="305">
        <f>'[11]Depr Exp'!J1478</f>
        <v>2.7300000000000001E-2</v>
      </c>
      <c r="K1478" s="373">
        <f>'[11]Depr Exp'!K1478</f>
        <v>24.840679499999997</v>
      </c>
      <c r="L1478" s="524">
        <f>'[11]Depr Exp'!L1478</f>
        <v>24.84</v>
      </c>
      <c r="M1478" s="144"/>
      <c r="N1478" s="144"/>
    </row>
    <row r="1479" spans="1:14">
      <c r="A1479" s="144" t="str">
        <f>'[11]Depr Exp'!A1479</f>
        <v>E316 STM Misc, Mint Farm</v>
      </c>
      <c r="B1479" s="144" t="str">
        <f>'[11]Depr Exp'!B1479</f>
        <v>E316 STM Misc, Mint Farm-5</v>
      </c>
      <c r="C1479" s="144" t="str">
        <f>'[11]Depr Exp'!C1479</f>
        <v>403E</v>
      </c>
      <c r="D1479" s="144"/>
      <c r="E1479" s="282">
        <f>'[11]Depr Exp'!E1479</f>
        <v>43251</v>
      </c>
      <c r="F1479" s="523">
        <f>'[11]Depr Exp'!F1479</f>
        <v>0</v>
      </c>
      <c r="G1479" s="305">
        <f>'[11]Depr Exp'!G1479</f>
        <v>2.7300000000000001E-2</v>
      </c>
      <c r="H1479" s="524">
        <f>'[11]Depr Exp'!H1479</f>
        <v>0</v>
      </c>
      <c r="I1479" s="523">
        <f>'[11]Depr Exp'!I1479</f>
        <v>10918.98</v>
      </c>
      <c r="J1479" s="305">
        <f>'[11]Depr Exp'!J1479</f>
        <v>2.7300000000000001E-2</v>
      </c>
      <c r="K1479" s="373">
        <f>'[11]Depr Exp'!K1479</f>
        <v>24.840679499999997</v>
      </c>
      <c r="L1479" s="524">
        <f>'[11]Depr Exp'!L1479</f>
        <v>24.84</v>
      </c>
      <c r="M1479" s="144"/>
      <c r="N1479" s="144"/>
    </row>
    <row r="1480" spans="1:14">
      <c r="A1480" s="144" t="str">
        <f>'[11]Depr Exp'!A1480</f>
        <v>E316 STM Misc, Mint Farm</v>
      </c>
      <c r="B1480" s="144" t="str">
        <f>'[11]Depr Exp'!B1480</f>
        <v>E316 STM Misc, Mint Farm-6</v>
      </c>
      <c r="C1480" s="144" t="str">
        <f>'[11]Depr Exp'!C1480</f>
        <v>403E</v>
      </c>
      <c r="D1480" s="144"/>
      <c r="E1480" s="282">
        <f>'[11]Depr Exp'!E1480</f>
        <v>43281</v>
      </c>
      <c r="F1480" s="523">
        <f>'[11]Depr Exp'!F1480</f>
        <v>0</v>
      </c>
      <c r="G1480" s="305">
        <f>'[11]Depr Exp'!G1480</f>
        <v>2.7300000000000001E-2</v>
      </c>
      <c r="H1480" s="524">
        <f>'[11]Depr Exp'!H1480</f>
        <v>0</v>
      </c>
      <c r="I1480" s="523">
        <f>'[11]Depr Exp'!I1480</f>
        <v>10918.98</v>
      </c>
      <c r="J1480" s="305">
        <f>'[11]Depr Exp'!J1480</f>
        <v>2.7300000000000001E-2</v>
      </c>
      <c r="K1480" s="373">
        <f>'[11]Depr Exp'!K1480</f>
        <v>24.840679499999997</v>
      </c>
      <c r="L1480" s="524">
        <f>'[11]Depr Exp'!L1480</f>
        <v>24.84</v>
      </c>
      <c r="M1480" s="144"/>
      <c r="N1480" s="144"/>
    </row>
    <row r="1481" spans="1:14">
      <c r="A1481" s="144" t="str">
        <f>'[11]Depr Exp'!A1481</f>
        <v>E316 STM Misc, Mint Farm</v>
      </c>
      <c r="B1481" s="144" t="str">
        <f>'[11]Depr Exp'!B1481</f>
        <v>E316 STM Misc, Mint Farm-7</v>
      </c>
      <c r="C1481" s="144" t="str">
        <f>'[11]Depr Exp'!C1481</f>
        <v>403E</v>
      </c>
      <c r="D1481" s="144"/>
      <c r="E1481" s="282">
        <f>'[11]Depr Exp'!E1481</f>
        <v>43312</v>
      </c>
      <c r="F1481" s="523">
        <f>'[11]Depr Exp'!F1481</f>
        <v>0</v>
      </c>
      <c r="G1481" s="305">
        <f>'[11]Depr Exp'!G1481</f>
        <v>2.7300000000000001E-2</v>
      </c>
      <c r="H1481" s="524">
        <f>'[11]Depr Exp'!H1481</f>
        <v>0</v>
      </c>
      <c r="I1481" s="523">
        <f>'[11]Depr Exp'!I1481</f>
        <v>10918.98</v>
      </c>
      <c r="J1481" s="305">
        <f>'[11]Depr Exp'!J1481</f>
        <v>2.7300000000000001E-2</v>
      </c>
      <c r="K1481" s="373">
        <f>'[11]Depr Exp'!K1481</f>
        <v>24.840679499999997</v>
      </c>
      <c r="L1481" s="524">
        <f>'[11]Depr Exp'!L1481</f>
        <v>24.84</v>
      </c>
      <c r="M1481" s="144"/>
      <c r="N1481" s="144"/>
    </row>
    <row r="1482" spans="1:14">
      <c r="A1482" s="144" t="str">
        <f>'[11]Depr Exp'!A1482</f>
        <v>E316 STM Misc, Mint Farm</v>
      </c>
      <c r="B1482" s="144" t="str">
        <f>'[11]Depr Exp'!B1482</f>
        <v>E316 STM Misc, Mint Farm-8</v>
      </c>
      <c r="C1482" s="144" t="str">
        <f>'[11]Depr Exp'!C1482</f>
        <v>403E</v>
      </c>
      <c r="D1482" s="144"/>
      <c r="E1482" s="282">
        <f>'[11]Depr Exp'!E1482</f>
        <v>43343</v>
      </c>
      <c r="F1482" s="523">
        <f>'[11]Depr Exp'!F1482</f>
        <v>5459.49</v>
      </c>
      <c r="G1482" s="305">
        <f>'[11]Depr Exp'!G1482</f>
        <v>2.7300000000000001E-2</v>
      </c>
      <c r="H1482" s="524">
        <f>'[11]Depr Exp'!H1482</f>
        <v>12.42</v>
      </c>
      <c r="I1482" s="523">
        <f>'[11]Depr Exp'!I1482</f>
        <v>10918.98</v>
      </c>
      <c r="J1482" s="305">
        <f>'[11]Depr Exp'!J1482</f>
        <v>2.7300000000000001E-2</v>
      </c>
      <c r="K1482" s="373">
        <f>'[11]Depr Exp'!K1482</f>
        <v>24.840679499999997</v>
      </c>
      <c r="L1482" s="524">
        <f>'[11]Depr Exp'!L1482</f>
        <v>12.42</v>
      </c>
      <c r="M1482" s="144"/>
      <c r="N1482" s="144"/>
    </row>
    <row r="1483" spans="1:14">
      <c r="A1483" s="144" t="str">
        <f>'[11]Depr Exp'!A1483</f>
        <v>E316 STM Misc, Mint Farm</v>
      </c>
      <c r="B1483" s="144" t="str">
        <f>'[11]Depr Exp'!B1483</f>
        <v>E316 STM Misc, Mint Farm-9</v>
      </c>
      <c r="C1483" s="144" t="str">
        <f>'[11]Depr Exp'!C1483</f>
        <v>403E</v>
      </c>
      <c r="D1483" s="144"/>
      <c r="E1483" s="282">
        <f>'[11]Depr Exp'!E1483</f>
        <v>43373</v>
      </c>
      <c r="F1483" s="523">
        <f>'[11]Depr Exp'!F1483</f>
        <v>10918.98</v>
      </c>
      <c r="G1483" s="305">
        <f>'[11]Depr Exp'!G1483</f>
        <v>2.7300000000000001E-2</v>
      </c>
      <c r="H1483" s="524">
        <f>'[11]Depr Exp'!H1483</f>
        <v>24.84</v>
      </c>
      <c r="I1483" s="523">
        <f>'[11]Depr Exp'!I1483</f>
        <v>10918.98</v>
      </c>
      <c r="J1483" s="305">
        <f>'[11]Depr Exp'!J1483</f>
        <v>2.7300000000000001E-2</v>
      </c>
      <c r="K1483" s="373">
        <f>'[11]Depr Exp'!K1483</f>
        <v>24.840679499999997</v>
      </c>
      <c r="L1483" s="524">
        <f>'[11]Depr Exp'!L1483</f>
        <v>0</v>
      </c>
      <c r="M1483" s="144"/>
      <c r="N1483" s="144"/>
    </row>
    <row r="1484" spans="1:14">
      <c r="A1484" s="144" t="str">
        <f>'[11]Depr Exp'!A1484</f>
        <v>E316 STM Misc, Mint Farm</v>
      </c>
      <c r="B1484" s="144" t="str">
        <f>'[11]Depr Exp'!B1484</f>
        <v>E316 STM Misc, Mint Farm-10</v>
      </c>
      <c r="C1484" s="144" t="str">
        <f>'[11]Depr Exp'!C1484</f>
        <v>403E</v>
      </c>
      <c r="D1484" s="144"/>
      <c r="E1484" s="282">
        <f>'[11]Depr Exp'!E1484</f>
        <v>43404</v>
      </c>
      <c r="F1484" s="523">
        <f>'[11]Depr Exp'!F1484</f>
        <v>10918.98</v>
      </c>
      <c r="G1484" s="305">
        <f>'[11]Depr Exp'!G1484</f>
        <v>2.7300000000000001E-2</v>
      </c>
      <c r="H1484" s="524">
        <f>'[11]Depr Exp'!H1484</f>
        <v>24.84</v>
      </c>
      <c r="I1484" s="523">
        <f>'[11]Depr Exp'!I1484</f>
        <v>10918.98</v>
      </c>
      <c r="J1484" s="305">
        <f>'[11]Depr Exp'!J1484</f>
        <v>2.7300000000000001E-2</v>
      </c>
      <c r="K1484" s="373">
        <f>'[11]Depr Exp'!K1484</f>
        <v>24.840679499999997</v>
      </c>
      <c r="L1484" s="524">
        <f>'[11]Depr Exp'!L1484</f>
        <v>0</v>
      </c>
      <c r="M1484" s="144"/>
      <c r="N1484" s="144"/>
    </row>
    <row r="1485" spans="1:14">
      <c r="A1485" s="144" t="str">
        <f>'[11]Depr Exp'!A1485</f>
        <v>E316 STM Misc, Mint Farm</v>
      </c>
      <c r="B1485" s="144" t="str">
        <f>'[11]Depr Exp'!B1485</f>
        <v>E316 STM Misc, Mint Farm-11</v>
      </c>
      <c r="C1485" s="144" t="str">
        <f>'[11]Depr Exp'!C1485</f>
        <v>403E</v>
      </c>
      <c r="D1485" s="144"/>
      <c r="E1485" s="282">
        <f>'[11]Depr Exp'!E1485</f>
        <v>43434</v>
      </c>
      <c r="F1485" s="523">
        <f>'[11]Depr Exp'!F1485</f>
        <v>10918.98</v>
      </c>
      <c r="G1485" s="305">
        <f>'[11]Depr Exp'!G1485</f>
        <v>2.7300000000000001E-2</v>
      </c>
      <c r="H1485" s="524">
        <f>'[11]Depr Exp'!H1485</f>
        <v>24.84</v>
      </c>
      <c r="I1485" s="523">
        <f>'[11]Depr Exp'!I1485</f>
        <v>10918.98</v>
      </c>
      <c r="J1485" s="305">
        <f>'[11]Depr Exp'!J1485</f>
        <v>2.7300000000000001E-2</v>
      </c>
      <c r="K1485" s="373">
        <f>'[11]Depr Exp'!K1485</f>
        <v>24.840679499999997</v>
      </c>
      <c r="L1485" s="524">
        <f>'[11]Depr Exp'!L1485</f>
        <v>0</v>
      </c>
      <c r="M1485" s="144"/>
      <c r="N1485" s="144"/>
    </row>
    <row r="1486" spans="1:14">
      <c r="A1486" s="144" t="str">
        <f>'[11]Depr Exp'!A1486</f>
        <v>E316 STM Misc, Mint Farm</v>
      </c>
      <c r="B1486" s="144" t="str">
        <f>'[11]Depr Exp'!B1486</f>
        <v>E316 STM Misc, Mint Farm-12</v>
      </c>
      <c r="C1486" s="144" t="str">
        <f>'[11]Depr Exp'!C1486</f>
        <v>403E</v>
      </c>
      <c r="D1486" s="144"/>
      <c r="E1486" s="282">
        <f>'[11]Depr Exp'!E1486</f>
        <v>43465</v>
      </c>
      <c r="F1486" s="523">
        <f>'[11]Depr Exp'!F1486</f>
        <v>10918.98</v>
      </c>
      <c r="G1486" s="305">
        <f>'[11]Depr Exp'!G1486</f>
        <v>2.7300000000000001E-2</v>
      </c>
      <c r="H1486" s="524">
        <f>'[11]Depr Exp'!H1486</f>
        <v>24.84</v>
      </c>
      <c r="I1486" s="523">
        <f>'[11]Depr Exp'!I1486</f>
        <v>10918.98</v>
      </c>
      <c r="J1486" s="305">
        <f>'[11]Depr Exp'!J1486</f>
        <v>2.7300000000000001E-2</v>
      </c>
      <c r="K1486" s="373">
        <f>'[11]Depr Exp'!K1486</f>
        <v>24.840679499999997</v>
      </c>
      <c r="L1486" s="524">
        <f>'[11]Depr Exp'!L1486</f>
        <v>0</v>
      </c>
      <c r="M1486" s="144"/>
      <c r="N1486" s="144"/>
    </row>
    <row r="1487" spans="1:14" ht="15.75" thickBot="1">
      <c r="A1487" s="159" t="str">
        <f>'[11]Depr Exp'!A1487</f>
        <v>E316 STM Misc, Mint Farm Total</v>
      </c>
      <c r="B1487" s="144">
        <f>'[11]Depr Exp'!B1487</f>
        <v>0</v>
      </c>
      <c r="C1487" s="502" t="str">
        <f>'[11]Depr Exp'!C1487</f>
        <v>ESTM</v>
      </c>
      <c r="D1487" s="144"/>
      <c r="E1487" s="281" t="str">
        <f>'[11]Depr Exp'!E1487</f>
        <v>Total</v>
      </c>
      <c r="F1487" s="141">
        <f>'[11]Depr Exp'!F1487</f>
        <v>0</v>
      </c>
      <c r="G1487" s="252">
        <f>'[11]Depr Exp'!G1487</f>
        <v>0</v>
      </c>
      <c r="H1487" s="522">
        <f>'[11]Depr Exp'!H1487</f>
        <v>111.78</v>
      </c>
      <c r="I1487" s="141">
        <f>'[11]Depr Exp'!I1487</f>
        <v>0</v>
      </c>
      <c r="J1487" s="252">
        <f>'[11]Depr Exp'!J1487</f>
        <v>0</v>
      </c>
      <c r="K1487" s="522">
        <f>'[11]Depr Exp'!K1487</f>
        <v>298.08815399999997</v>
      </c>
      <c r="L1487" s="522">
        <f>'[11]Depr Exp'!L1487</f>
        <v>186.31</v>
      </c>
      <c r="M1487" s="144"/>
      <c r="N1487" s="144"/>
    </row>
    <row r="1488" spans="1:14" ht="13.5" thickTop="1">
      <c r="A1488" s="144" t="str">
        <f>'[11]Depr Exp'!A1488</f>
        <v>E316 STM Misc, Mint Farm OP</v>
      </c>
      <c r="B1488" s="144" t="str">
        <f>'[11]Depr Exp'!B1488</f>
        <v>E316 STM Misc, Mint Farm OP-1</v>
      </c>
      <c r="C1488" s="144" t="str">
        <f>'[11]Depr Exp'!C1488</f>
        <v>403E</v>
      </c>
      <c r="D1488" s="144"/>
      <c r="E1488" s="282">
        <f>'[11]Depr Exp'!E1488</f>
        <v>43131</v>
      </c>
      <c r="F1488" s="523">
        <f>'[11]Depr Exp'!F1488</f>
        <v>152757</v>
      </c>
      <c r="G1488" s="305">
        <f>'[11]Depr Exp'!G1488</f>
        <v>2.7300000000000001E-2</v>
      </c>
      <c r="H1488" s="524">
        <f>'[11]Depr Exp'!H1488</f>
        <v>347.52</v>
      </c>
      <c r="I1488" s="523">
        <f>'[11]Depr Exp'!I1488</f>
        <v>152757</v>
      </c>
      <c r="J1488" s="305">
        <f>'[11]Depr Exp'!J1488</f>
        <v>2.7300000000000001E-2</v>
      </c>
      <c r="K1488" s="373">
        <f>'[11]Depr Exp'!K1488</f>
        <v>347.522175</v>
      </c>
      <c r="L1488" s="524">
        <f>'[11]Depr Exp'!L1488</f>
        <v>0</v>
      </c>
      <c r="M1488" s="144"/>
      <c r="N1488" s="144"/>
    </row>
    <row r="1489" spans="1:14">
      <c r="A1489" s="144" t="str">
        <f>'[11]Depr Exp'!A1489</f>
        <v>E316 STM Misc, Mint Farm OP</v>
      </c>
      <c r="B1489" s="144" t="str">
        <f>'[11]Depr Exp'!B1489</f>
        <v>E316 STM Misc, Mint Farm OP-2</v>
      </c>
      <c r="C1489" s="144" t="str">
        <f>'[11]Depr Exp'!C1489</f>
        <v>403E</v>
      </c>
      <c r="D1489" s="144"/>
      <c r="E1489" s="282">
        <f>'[11]Depr Exp'!E1489</f>
        <v>43159</v>
      </c>
      <c r="F1489" s="523">
        <f>'[11]Depr Exp'!F1489</f>
        <v>152757</v>
      </c>
      <c r="G1489" s="305">
        <f>'[11]Depr Exp'!G1489</f>
        <v>2.7300000000000001E-2</v>
      </c>
      <c r="H1489" s="524">
        <f>'[11]Depr Exp'!H1489</f>
        <v>347.52</v>
      </c>
      <c r="I1489" s="523">
        <f>'[11]Depr Exp'!I1489</f>
        <v>152757</v>
      </c>
      <c r="J1489" s="305">
        <f>'[11]Depr Exp'!J1489</f>
        <v>2.7300000000000001E-2</v>
      </c>
      <c r="K1489" s="373">
        <f>'[11]Depr Exp'!K1489</f>
        <v>347.522175</v>
      </c>
      <c r="L1489" s="524">
        <f>'[11]Depr Exp'!L1489</f>
        <v>0</v>
      </c>
      <c r="M1489" s="144"/>
      <c r="N1489" s="144"/>
    </row>
    <row r="1490" spans="1:14">
      <c r="A1490" s="144" t="str">
        <f>'[11]Depr Exp'!A1490</f>
        <v>E316 STM Misc, Mint Farm OP</v>
      </c>
      <c r="B1490" s="144" t="str">
        <f>'[11]Depr Exp'!B1490</f>
        <v>E316 STM Misc, Mint Farm OP-3</v>
      </c>
      <c r="C1490" s="144" t="str">
        <f>'[11]Depr Exp'!C1490</f>
        <v>403E</v>
      </c>
      <c r="D1490" s="144"/>
      <c r="E1490" s="282">
        <f>'[11]Depr Exp'!E1490</f>
        <v>43190</v>
      </c>
      <c r="F1490" s="523">
        <f>'[11]Depr Exp'!F1490</f>
        <v>152757</v>
      </c>
      <c r="G1490" s="305">
        <f>'[11]Depr Exp'!G1490</f>
        <v>2.7300000000000001E-2</v>
      </c>
      <c r="H1490" s="524">
        <f>'[11]Depr Exp'!H1490</f>
        <v>347.52</v>
      </c>
      <c r="I1490" s="523">
        <f>'[11]Depr Exp'!I1490</f>
        <v>152757</v>
      </c>
      <c r="J1490" s="305">
        <f>'[11]Depr Exp'!J1490</f>
        <v>2.7300000000000001E-2</v>
      </c>
      <c r="K1490" s="373">
        <f>'[11]Depr Exp'!K1490</f>
        <v>347.522175</v>
      </c>
      <c r="L1490" s="524">
        <f>'[11]Depr Exp'!L1490</f>
        <v>0</v>
      </c>
      <c r="M1490" s="144"/>
      <c r="N1490" s="144"/>
    </row>
    <row r="1491" spans="1:14">
      <c r="A1491" s="144" t="str">
        <f>'[11]Depr Exp'!A1491</f>
        <v>E316 STM Misc, Mint Farm OP</v>
      </c>
      <c r="B1491" s="144" t="str">
        <f>'[11]Depr Exp'!B1491</f>
        <v>E316 STM Misc, Mint Farm OP-4</v>
      </c>
      <c r="C1491" s="144" t="str">
        <f>'[11]Depr Exp'!C1491</f>
        <v>403E</v>
      </c>
      <c r="D1491" s="144"/>
      <c r="E1491" s="282">
        <f>'[11]Depr Exp'!E1491</f>
        <v>43220</v>
      </c>
      <c r="F1491" s="523">
        <f>'[11]Depr Exp'!F1491</f>
        <v>152757</v>
      </c>
      <c r="G1491" s="305">
        <f>'[11]Depr Exp'!G1491</f>
        <v>2.7300000000000001E-2</v>
      </c>
      <c r="H1491" s="524">
        <f>'[11]Depr Exp'!H1491</f>
        <v>347.52</v>
      </c>
      <c r="I1491" s="523">
        <f>'[11]Depr Exp'!I1491</f>
        <v>152757</v>
      </c>
      <c r="J1491" s="305">
        <f>'[11]Depr Exp'!J1491</f>
        <v>2.7300000000000001E-2</v>
      </c>
      <c r="K1491" s="373">
        <f>'[11]Depr Exp'!K1491</f>
        <v>347.522175</v>
      </c>
      <c r="L1491" s="524">
        <f>'[11]Depr Exp'!L1491</f>
        <v>0</v>
      </c>
      <c r="M1491" s="144"/>
      <c r="N1491" s="144"/>
    </row>
    <row r="1492" spans="1:14">
      <c r="A1492" s="144" t="str">
        <f>'[11]Depr Exp'!A1492</f>
        <v>E316 STM Misc, Mint Farm OP</v>
      </c>
      <c r="B1492" s="144" t="str">
        <f>'[11]Depr Exp'!B1492</f>
        <v>E316 STM Misc, Mint Farm OP-5</v>
      </c>
      <c r="C1492" s="144" t="str">
        <f>'[11]Depr Exp'!C1492</f>
        <v>403E</v>
      </c>
      <c r="D1492" s="144"/>
      <c r="E1492" s="282">
        <f>'[11]Depr Exp'!E1492</f>
        <v>43251</v>
      </c>
      <c r="F1492" s="523">
        <f>'[11]Depr Exp'!F1492</f>
        <v>152757</v>
      </c>
      <c r="G1492" s="305">
        <f>'[11]Depr Exp'!G1492</f>
        <v>2.7300000000000001E-2</v>
      </c>
      <c r="H1492" s="524">
        <f>'[11]Depr Exp'!H1492</f>
        <v>347.52</v>
      </c>
      <c r="I1492" s="523">
        <f>'[11]Depr Exp'!I1492</f>
        <v>152757</v>
      </c>
      <c r="J1492" s="305">
        <f>'[11]Depr Exp'!J1492</f>
        <v>2.7300000000000001E-2</v>
      </c>
      <c r="K1492" s="373">
        <f>'[11]Depr Exp'!K1492</f>
        <v>347.522175</v>
      </c>
      <c r="L1492" s="524">
        <f>'[11]Depr Exp'!L1492</f>
        <v>0</v>
      </c>
      <c r="M1492" s="144"/>
      <c r="N1492" s="144"/>
    </row>
    <row r="1493" spans="1:14">
      <c r="A1493" s="144" t="str">
        <f>'[11]Depr Exp'!A1493</f>
        <v>E316 STM Misc, Mint Farm OP</v>
      </c>
      <c r="B1493" s="144" t="str">
        <f>'[11]Depr Exp'!B1493</f>
        <v>E316 STM Misc, Mint Farm OP-6</v>
      </c>
      <c r="C1493" s="144" t="str">
        <f>'[11]Depr Exp'!C1493</f>
        <v>403E</v>
      </c>
      <c r="D1493" s="144"/>
      <c r="E1493" s="282">
        <f>'[11]Depr Exp'!E1493</f>
        <v>43281</v>
      </c>
      <c r="F1493" s="523">
        <f>'[11]Depr Exp'!F1493</f>
        <v>152757</v>
      </c>
      <c r="G1493" s="305">
        <f>'[11]Depr Exp'!G1493</f>
        <v>2.7300000000000001E-2</v>
      </c>
      <c r="H1493" s="524">
        <f>'[11]Depr Exp'!H1493</f>
        <v>347.52</v>
      </c>
      <c r="I1493" s="523">
        <f>'[11]Depr Exp'!I1493</f>
        <v>152757</v>
      </c>
      <c r="J1493" s="305">
        <f>'[11]Depr Exp'!J1493</f>
        <v>2.7300000000000001E-2</v>
      </c>
      <c r="K1493" s="373">
        <f>'[11]Depr Exp'!K1493</f>
        <v>347.522175</v>
      </c>
      <c r="L1493" s="524">
        <f>'[11]Depr Exp'!L1493</f>
        <v>0</v>
      </c>
      <c r="M1493" s="144"/>
      <c r="N1493" s="144"/>
    </row>
    <row r="1494" spans="1:14">
      <c r="A1494" s="144" t="str">
        <f>'[11]Depr Exp'!A1494</f>
        <v>E316 STM Misc, Mint Farm OP</v>
      </c>
      <c r="B1494" s="144" t="str">
        <f>'[11]Depr Exp'!B1494</f>
        <v>E316 STM Misc, Mint Farm OP-7</v>
      </c>
      <c r="C1494" s="144" t="str">
        <f>'[11]Depr Exp'!C1494</f>
        <v>403E</v>
      </c>
      <c r="D1494" s="144"/>
      <c r="E1494" s="282">
        <f>'[11]Depr Exp'!E1494</f>
        <v>43312</v>
      </c>
      <c r="F1494" s="523">
        <f>'[11]Depr Exp'!F1494</f>
        <v>152757</v>
      </c>
      <c r="G1494" s="305">
        <f>'[11]Depr Exp'!G1494</f>
        <v>2.7300000000000001E-2</v>
      </c>
      <c r="H1494" s="524">
        <f>'[11]Depr Exp'!H1494</f>
        <v>347.52</v>
      </c>
      <c r="I1494" s="523">
        <f>'[11]Depr Exp'!I1494</f>
        <v>152757</v>
      </c>
      <c r="J1494" s="305">
        <f>'[11]Depr Exp'!J1494</f>
        <v>2.7300000000000001E-2</v>
      </c>
      <c r="K1494" s="373">
        <f>'[11]Depr Exp'!K1494</f>
        <v>347.522175</v>
      </c>
      <c r="L1494" s="524">
        <f>'[11]Depr Exp'!L1494</f>
        <v>0</v>
      </c>
      <c r="M1494" s="144"/>
      <c r="N1494" s="144"/>
    </row>
    <row r="1495" spans="1:14">
      <c r="A1495" s="144" t="str">
        <f>'[11]Depr Exp'!A1495</f>
        <v>E316 STM Misc, Mint Farm OP</v>
      </c>
      <c r="B1495" s="144" t="str">
        <f>'[11]Depr Exp'!B1495</f>
        <v>E316 STM Misc, Mint Farm OP-8</v>
      </c>
      <c r="C1495" s="144" t="str">
        <f>'[11]Depr Exp'!C1495</f>
        <v>403E</v>
      </c>
      <c r="D1495" s="144"/>
      <c r="E1495" s="282">
        <f>'[11]Depr Exp'!E1495</f>
        <v>43343</v>
      </c>
      <c r="F1495" s="523">
        <f>'[11]Depr Exp'!F1495</f>
        <v>152757</v>
      </c>
      <c r="G1495" s="305">
        <f>'[11]Depr Exp'!G1495</f>
        <v>2.7300000000000001E-2</v>
      </c>
      <c r="H1495" s="524">
        <f>'[11]Depr Exp'!H1495</f>
        <v>347.52</v>
      </c>
      <c r="I1495" s="523">
        <f>'[11]Depr Exp'!I1495</f>
        <v>152757</v>
      </c>
      <c r="J1495" s="305">
        <f>'[11]Depr Exp'!J1495</f>
        <v>2.7300000000000001E-2</v>
      </c>
      <c r="K1495" s="373">
        <f>'[11]Depr Exp'!K1495</f>
        <v>347.522175</v>
      </c>
      <c r="L1495" s="524">
        <f>'[11]Depr Exp'!L1495</f>
        <v>0</v>
      </c>
      <c r="M1495" s="144"/>
      <c r="N1495" s="144"/>
    </row>
    <row r="1496" spans="1:14">
      <c r="A1496" s="144" t="str">
        <f>'[11]Depr Exp'!A1496</f>
        <v>E316 STM Misc, Mint Farm OP</v>
      </c>
      <c r="B1496" s="144" t="str">
        <f>'[11]Depr Exp'!B1496</f>
        <v>E316 STM Misc, Mint Farm OP-9</v>
      </c>
      <c r="C1496" s="144" t="str">
        <f>'[11]Depr Exp'!C1496</f>
        <v>403E</v>
      </c>
      <c r="D1496" s="144"/>
      <c r="E1496" s="282">
        <f>'[11]Depr Exp'!E1496</f>
        <v>43373</v>
      </c>
      <c r="F1496" s="523">
        <f>'[11]Depr Exp'!F1496</f>
        <v>152757</v>
      </c>
      <c r="G1496" s="305">
        <f>'[11]Depr Exp'!G1496</f>
        <v>2.7300000000000001E-2</v>
      </c>
      <c r="H1496" s="524">
        <f>'[11]Depr Exp'!H1496</f>
        <v>347.52</v>
      </c>
      <c r="I1496" s="523">
        <f>'[11]Depr Exp'!I1496</f>
        <v>152757</v>
      </c>
      <c r="J1496" s="305">
        <f>'[11]Depr Exp'!J1496</f>
        <v>2.7300000000000001E-2</v>
      </c>
      <c r="K1496" s="373">
        <f>'[11]Depr Exp'!K1496</f>
        <v>347.522175</v>
      </c>
      <c r="L1496" s="524">
        <f>'[11]Depr Exp'!L1496</f>
        <v>0</v>
      </c>
      <c r="M1496" s="144"/>
      <c r="N1496" s="144"/>
    </row>
    <row r="1497" spans="1:14">
      <c r="A1497" s="144" t="str">
        <f>'[11]Depr Exp'!A1497</f>
        <v>E316 STM Misc, Mint Farm OP</v>
      </c>
      <c r="B1497" s="144" t="str">
        <f>'[11]Depr Exp'!B1497</f>
        <v>E316 STM Misc, Mint Farm OP-10</v>
      </c>
      <c r="C1497" s="144" t="str">
        <f>'[11]Depr Exp'!C1497</f>
        <v>403E</v>
      </c>
      <c r="D1497" s="144"/>
      <c r="E1497" s="282">
        <f>'[11]Depr Exp'!E1497</f>
        <v>43404</v>
      </c>
      <c r="F1497" s="523">
        <f>'[11]Depr Exp'!F1497</f>
        <v>152757</v>
      </c>
      <c r="G1497" s="305">
        <f>'[11]Depr Exp'!G1497</f>
        <v>2.7300000000000001E-2</v>
      </c>
      <c r="H1497" s="524">
        <f>'[11]Depr Exp'!H1497</f>
        <v>347.52</v>
      </c>
      <c r="I1497" s="523">
        <f>'[11]Depr Exp'!I1497</f>
        <v>152757</v>
      </c>
      <c r="J1497" s="305">
        <f>'[11]Depr Exp'!J1497</f>
        <v>2.7300000000000001E-2</v>
      </c>
      <c r="K1497" s="373">
        <f>'[11]Depr Exp'!K1497</f>
        <v>347.522175</v>
      </c>
      <c r="L1497" s="524">
        <f>'[11]Depr Exp'!L1497</f>
        <v>0</v>
      </c>
      <c r="M1497" s="144"/>
      <c r="N1497" s="144"/>
    </row>
    <row r="1498" spans="1:14">
      <c r="A1498" s="144" t="str">
        <f>'[11]Depr Exp'!A1498</f>
        <v>E316 STM Misc, Mint Farm OP</v>
      </c>
      <c r="B1498" s="144" t="str">
        <f>'[11]Depr Exp'!B1498</f>
        <v>E316 STM Misc, Mint Farm OP-11</v>
      </c>
      <c r="C1498" s="144" t="str">
        <f>'[11]Depr Exp'!C1498</f>
        <v>403E</v>
      </c>
      <c r="D1498" s="144"/>
      <c r="E1498" s="282">
        <f>'[11]Depr Exp'!E1498</f>
        <v>43434</v>
      </c>
      <c r="F1498" s="523">
        <f>'[11]Depr Exp'!F1498</f>
        <v>152757</v>
      </c>
      <c r="G1498" s="305">
        <f>'[11]Depr Exp'!G1498</f>
        <v>2.7300000000000001E-2</v>
      </c>
      <c r="H1498" s="524">
        <f>'[11]Depr Exp'!H1498</f>
        <v>347.52</v>
      </c>
      <c r="I1498" s="523">
        <f>'[11]Depr Exp'!I1498</f>
        <v>152757</v>
      </c>
      <c r="J1498" s="305">
        <f>'[11]Depr Exp'!J1498</f>
        <v>2.7300000000000001E-2</v>
      </c>
      <c r="K1498" s="373">
        <f>'[11]Depr Exp'!K1498</f>
        <v>347.522175</v>
      </c>
      <c r="L1498" s="524">
        <f>'[11]Depr Exp'!L1498</f>
        <v>0</v>
      </c>
      <c r="M1498" s="144"/>
      <c r="N1498" s="144"/>
    </row>
    <row r="1499" spans="1:14">
      <c r="A1499" s="144" t="str">
        <f>'[11]Depr Exp'!A1499</f>
        <v>E316 STM Misc, Mint Farm OP</v>
      </c>
      <c r="B1499" s="144" t="str">
        <f>'[11]Depr Exp'!B1499</f>
        <v>E316 STM Misc, Mint Farm OP-12</v>
      </c>
      <c r="C1499" s="144" t="str">
        <f>'[11]Depr Exp'!C1499</f>
        <v>403E</v>
      </c>
      <c r="D1499" s="144"/>
      <c r="E1499" s="282">
        <f>'[11]Depr Exp'!E1499</f>
        <v>43465</v>
      </c>
      <c r="F1499" s="523">
        <f>'[11]Depr Exp'!F1499</f>
        <v>152757</v>
      </c>
      <c r="G1499" s="305">
        <f>'[11]Depr Exp'!G1499</f>
        <v>2.7300000000000001E-2</v>
      </c>
      <c r="H1499" s="524">
        <f>'[11]Depr Exp'!H1499</f>
        <v>347.52</v>
      </c>
      <c r="I1499" s="523">
        <f>'[11]Depr Exp'!I1499</f>
        <v>152757</v>
      </c>
      <c r="J1499" s="305">
        <f>'[11]Depr Exp'!J1499</f>
        <v>2.7300000000000001E-2</v>
      </c>
      <c r="K1499" s="373">
        <f>'[11]Depr Exp'!K1499</f>
        <v>347.522175</v>
      </c>
      <c r="L1499" s="524">
        <f>'[11]Depr Exp'!L1499</f>
        <v>0</v>
      </c>
      <c r="M1499" s="144"/>
      <c r="N1499" s="144"/>
    </row>
    <row r="1500" spans="1:14" ht="15.75" thickBot="1">
      <c r="A1500" s="159" t="str">
        <f>'[11]Depr Exp'!A1500</f>
        <v>E316 STM Misc, Mint Farm OP Total</v>
      </c>
      <c r="B1500" s="144">
        <f>'[11]Depr Exp'!B1500</f>
        <v>0</v>
      </c>
      <c r="C1500" s="502" t="str">
        <f>'[11]Depr Exp'!C1500</f>
        <v>ESTM</v>
      </c>
      <c r="D1500" s="144"/>
      <c r="E1500" s="281" t="str">
        <f>'[11]Depr Exp'!E1500</f>
        <v>Total</v>
      </c>
      <c r="F1500" s="141">
        <f>'[11]Depr Exp'!F1500</f>
        <v>0</v>
      </c>
      <c r="G1500" s="252">
        <f>'[11]Depr Exp'!G1500</f>
        <v>0</v>
      </c>
      <c r="H1500" s="522">
        <f>'[11]Depr Exp'!H1500</f>
        <v>4170.24</v>
      </c>
      <c r="I1500" s="141">
        <f>'[11]Depr Exp'!I1500</f>
        <v>0</v>
      </c>
      <c r="J1500" s="252">
        <f>'[11]Depr Exp'!J1500</f>
        <v>0</v>
      </c>
      <c r="K1500" s="522">
        <f>'[11]Depr Exp'!K1500</f>
        <v>4170.2660999999998</v>
      </c>
      <c r="L1500" s="522">
        <f>'[11]Depr Exp'!L1500</f>
        <v>0.03</v>
      </c>
      <c r="M1500" s="144"/>
      <c r="N1500" s="144"/>
    </row>
    <row r="1501" spans="1:14" ht="13.5" thickTop="1">
      <c r="A1501" s="144" t="str">
        <f>'[11]Depr Exp'!A1501</f>
        <v xml:space="preserve">E316 STM Misc, Sumas </v>
      </c>
      <c r="B1501" s="144" t="str">
        <f>'[11]Depr Exp'!B1501</f>
        <v>E316 STM Misc, Sumas -1</v>
      </c>
      <c r="C1501" s="144" t="str">
        <f>'[11]Depr Exp'!C1501</f>
        <v>403E</v>
      </c>
      <c r="D1501" s="144"/>
      <c r="E1501" s="282">
        <f>'[11]Depr Exp'!E1501</f>
        <v>43131</v>
      </c>
      <c r="F1501" s="523">
        <f>'[11]Depr Exp'!F1501</f>
        <v>72066.83</v>
      </c>
      <c r="G1501" s="305">
        <f>'[11]Depr Exp'!G1501</f>
        <v>7.1000000000000004E-3</v>
      </c>
      <c r="H1501" s="524">
        <f>'[11]Depr Exp'!H1501</f>
        <v>42.64</v>
      </c>
      <c r="I1501" s="523">
        <f>'[11]Depr Exp'!I1501</f>
        <v>72066.83</v>
      </c>
      <c r="J1501" s="305">
        <f>'[11]Depr Exp'!J1501</f>
        <v>7.1000000000000004E-3</v>
      </c>
      <c r="K1501" s="373">
        <f>'[11]Depr Exp'!K1501</f>
        <v>42.639541083333334</v>
      </c>
      <c r="L1501" s="524">
        <f>'[11]Depr Exp'!L1501</f>
        <v>0</v>
      </c>
      <c r="M1501" s="144"/>
      <c r="N1501" s="144"/>
    </row>
    <row r="1502" spans="1:14">
      <c r="A1502" s="144" t="str">
        <f>'[11]Depr Exp'!A1502</f>
        <v xml:space="preserve">E316 STM Misc, Sumas </v>
      </c>
      <c r="B1502" s="144" t="str">
        <f>'[11]Depr Exp'!B1502</f>
        <v>E316 STM Misc, Sumas -2</v>
      </c>
      <c r="C1502" s="144" t="str">
        <f>'[11]Depr Exp'!C1502</f>
        <v>403E</v>
      </c>
      <c r="D1502" s="144"/>
      <c r="E1502" s="282">
        <f>'[11]Depr Exp'!E1502</f>
        <v>43159</v>
      </c>
      <c r="F1502" s="523">
        <f>'[11]Depr Exp'!F1502</f>
        <v>72066.83</v>
      </c>
      <c r="G1502" s="305">
        <f>'[11]Depr Exp'!G1502</f>
        <v>7.1000000000000004E-3</v>
      </c>
      <c r="H1502" s="524">
        <f>'[11]Depr Exp'!H1502</f>
        <v>42.64</v>
      </c>
      <c r="I1502" s="523">
        <f>'[11]Depr Exp'!I1502</f>
        <v>72066.83</v>
      </c>
      <c r="J1502" s="305">
        <f>'[11]Depr Exp'!J1502</f>
        <v>7.1000000000000004E-3</v>
      </c>
      <c r="K1502" s="373">
        <f>'[11]Depr Exp'!K1502</f>
        <v>42.639541083333334</v>
      </c>
      <c r="L1502" s="524">
        <f>'[11]Depr Exp'!L1502</f>
        <v>0</v>
      </c>
      <c r="M1502" s="144"/>
      <c r="N1502" s="144"/>
    </row>
    <row r="1503" spans="1:14">
      <c r="A1503" s="144" t="str">
        <f>'[11]Depr Exp'!A1503</f>
        <v xml:space="preserve">E316 STM Misc, Sumas </v>
      </c>
      <c r="B1503" s="144" t="str">
        <f>'[11]Depr Exp'!B1503</f>
        <v>E316 STM Misc, Sumas -3</v>
      </c>
      <c r="C1503" s="144" t="str">
        <f>'[11]Depr Exp'!C1503</f>
        <v>403E</v>
      </c>
      <c r="D1503" s="144"/>
      <c r="E1503" s="282">
        <f>'[11]Depr Exp'!E1503</f>
        <v>43190</v>
      </c>
      <c r="F1503" s="523">
        <f>'[11]Depr Exp'!F1503</f>
        <v>72066.83</v>
      </c>
      <c r="G1503" s="305">
        <f>'[11]Depr Exp'!G1503</f>
        <v>7.1000000000000004E-3</v>
      </c>
      <c r="H1503" s="524">
        <f>'[11]Depr Exp'!H1503</f>
        <v>42.64</v>
      </c>
      <c r="I1503" s="523">
        <f>'[11]Depr Exp'!I1503</f>
        <v>72066.83</v>
      </c>
      <c r="J1503" s="305">
        <f>'[11]Depr Exp'!J1503</f>
        <v>7.1000000000000004E-3</v>
      </c>
      <c r="K1503" s="373">
        <f>'[11]Depr Exp'!K1503</f>
        <v>42.639541083333334</v>
      </c>
      <c r="L1503" s="524">
        <f>'[11]Depr Exp'!L1503</f>
        <v>0</v>
      </c>
      <c r="M1503" s="144"/>
      <c r="N1503" s="144"/>
    </row>
    <row r="1504" spans="1:14">
      <c r="A1504" s="144" t="str">
        <f>'[11]Depr Exp'!A1504</f>
        <v xml:space="preserve">E316 STM Misc, Sumas </v>
      </c>
      <c r="B1504" s="144" t="str">
        <f>'[11]Depr Exp'!B1504</f>
        <v>E316 STM Misc, Sumas -4</v>
      </c>
      <c r="C1504" s="144" t="str">
        <f>'[11]Depr Exp'!C1504</f>
        <v>403E</v>
      </c>
      <c r="D1504" s="144"/>
      <c r="E1504" s="282">
        <f>'[11]Depr Exp'!E1504</f>
        <v>43220</v>
      </c>
      <c r="F1504" s="523">
        <f>'[11]Depr Exp'!F1504</f>
        <v>72066.83</v>
      </c>
      <c r="G1504" s="305">
        <f>'[11]Depr Exp'!G1504</f>
        <v>7.1000000000000004E-3</v>
      </c>
      <c r="H1504" s="524">
        <f>'[11]Depr Exp'!H1504</f>
        <v>42.64</v>
      </c>
      <c r="I1504" s="523">
        <f>'[11]Depr Exp'!I1504</f>
        <v>72066.83</v>
      </c>
      <c r="J1504" s="305">
        <f>'[11]Depr Exp'!J1504</f>
        <v>7.1000000000000004E-3</v>
      </c>
      <c r="K1504" s="373">
        <f>'[11]Depr Exp'!K1504</f>
        <v>42.639541083333334</v>
      </c>
      <c r="L1504" s="524">
        <f>'[11]Depr Exp'!L1504</f>
        <v>0</v>
      </c>
      <c r="M1504" s="144"/>
      <c r="N1504" s="144"/>
    </row>
    <row r="1505" spans="1:14">
      <c r="A1505" s="144" t="str">
        <f>'[11]Depr Exp'!A1505</f>
        <v xml:space="preserve">E316 STM Misc, Sumas </v>
      </c>
      <c r="B1505" s="144" t="str">
        <f>'[11]Depr Exp'!B1505</f>
        <v>E316 STM Misc, Sumas -5</v>
      </c>
      <c r="C1505" s="144" t="str">
        <f>'[11]Depr Exp'!C1505</f>
        <v>403E</v>
      </c>
      <c r="D1505" s="144"/>
      <c r="E1505" s="282">
        <f>'[11]Depr Exp'!E1505</f>
        <v>43251</v>
      </c>
      <c r="F1505" s="523">
        <f>'[11]Depr Exp'!F1505</f>
        <v>72066.83</v>
      </c>
      <c r="G1505" s="305">
        <f>'[11]Depr Exp'!G1505</f>
        <v>7.1000000000000004E-3</v>
      </c>
      <c r="H1505" s="524">
        <f>'[11]Depr Exp'!H1505</f>
        <v>42.64</v>
      </c>
      <c r="I1505" s="523">
        <f>'[11]Depr Exp'!I1505</f>
        <v>72066.83</v>
      </c>
      <c r="J1505" s="305">
        <f>'[11]Depr Exp'!J1505</f>
        <v>7.1000000000000004E-3</v>
      </c>
      <c r="K1505" s="373">
        <f>'[11]Depr Exp'!K1505</f>
        <v>42.639541083333334</v>
      </c>
      <c r="L1505" s="524">
        <f>'[11]Depr Exp'!L1505</f>
        <v>0</v>
      </c>
      <c r="M1505" s="144"/>
      <c r="N1505" s="144"/>
    </row>
    <row r="1506" spans="1:14">
      <c r="A1506" s="144" t="str">
        <f>'[11]Depr Exp'!A1506</f>
        <v xml:space="preserve">E316 STM Misc, Sumas </v>
      </c>
      <c r="B1506" s="144" t="str">
        <f>'[11]Depr Exp'!B1506</f>
        <v>E316 STM Misc, Sumas -6</v>
      </c>
      <c r="C1506" s="144" t="str">
        <f>'[11]Depr Exp'!C1506</f>
        <v>403E</v>
      </c>
      <c r="D1506" s="144"/>
      <c r="E1506" s="282">
        <f>'[11]Depr Exp'!E1506</f>
        <v>43281</v>
      </c>
      <c r="F1506" s="523">
        <f>'[11]Depr Exp'!F1506</f>
        <v>72066.83</v>
      </c>
      <c r="G1506" s="305">
        <f>'[11]Depr Exp'!G1506</f>
        <v>7.1000000000000004E-3</v>
      </c>
      <c r="H1506" s="524">
        <f>'[11]Depr Exp'!H1506</f>
        <v>42.64</v>
      </c>
      <c r="I1506" s="523">
        <f>'[11]Depr Exp'!I1506</f>
        <v>72066.83</v>
      </c>
      <c r="J1506" s="305">
        <f>'[11]Depr Exp'!J1506</f>
        <v>7.1000000000000004E-3</v>
      </c>
      <c r="K1506" s="373">
        <f>'[11]Depr Exp'!K1506</f>
        <v>42.639541083333334</v>
      </c>
      <c r="L1506" s="524">
        <f>'[11]Depr Exp'!L1506</f>
        <v>0</v>
      </c>
      <c r="M1506" s="144"/>
      <c r="N1506" s="144"/>
    </row>
    <row r="1507" spans="1:14">
      <c r="A1507" s="144" t="str">
        <f>'[11]Depr Exp'!A1507</f>
        <v xml:space="preserve">E316 STM Misc, Sumas </v>
      </c>
      <c r="B1507" s="144" t="str">
        <f>'[11]Depr Exp'!B1507</f>
        <v>E316 STM Misc, Sumas -7</v>
      </c>
      <c r="C1507" s="144" t="str">
        <f>'[11]Depr Exp'!C1507</f>
        <v>403E</v>
      </c>
      <c r="D1507" s="144"/>
      <c r="E1507" s="282">
        <f>'[11]Depr Exp'!E1507</f>
        <v>43312</v>
      </c>
      <c r="F1507" s="523">
        <f>'[11]Depr Exp'!F1507</f>
        <v>72066.83</v>
      </c>
      <c r="G1507" s="305">
        <f>'[11]Depr Exp'!G1507</f>
        <v>7.1000000000000004E-3</v>
      </c>
      <c r="H1507" s="524">
        <f>'[11]Depr Exp'!H1507</f>
        <v>42.64</v>
      </c>
      <c r="I1507" s="523">
        <f>'[11]Depr Exp'!I1507</f>
        <v>72066.83</v>
      </c>
      <c r="J1507" s="305">
        <f>'[11]Depr Exp'!J1507</f>
        <v>7.1000000000000004E-3</v>
      </c>
      <c r="K1507" s="373">
        <f>'[11]Depr Exp'!K1507</f>
        <v>42.639541083333334</v>
      </c>
      <c r="L1507" s="524">
        <f>'[11]Depr Exp'!L1507</f>
        <v>0</v>
      </c>
      <c r="M1507" s="144"/>
      <c r="N1507" s="144"/>
    </row>
    <row r="1508" spans="1:14">
      <c r="A1508" s="144" t="str">
        <f>'[11]Depr Exp'!A1508</f>
        <v xml:space="preserve">E316 STM Misc, Sumas </v>
      </c>
      <c r="B1508" s="144" t="str">
        <f>'[11]Depr Exp'!B1508</f>
        <v>E316 STM Misc, Sumas -8</v>
      </c>
      <c r="C1508" s="144" t="str">
        <f>'[11]Depr Exp'!C1508</f>
        <v>403E</v>
      </c>
      <c r="D1508" s="144"/>
      <c r="E1508" s="282">
        <f>'[11]Depr Exp'!E1508</f>
        <v>43343</v>
      </c>
      <c r="F1508" s="523">
        <f>'[11]Depr Exp'!F1508</f>
        <v>72066.83</v>
      </c>
      <c r="G1508" s="305">
        <f>'[11]Depr Exp'!G1508</f>
        <v>7.1000000000000004E-3</v>
      </c>
      <c r="H1508" s="524">
        <f>'[11]Depr Exp'!H1508</f>
        <v>42.64</v>
      </c>
      <c r="I1508" s="523">
        <f>'[11]Depr Exp'!I1508</f>
        <v>72066.83</v>
      </c>
      <c r="J1508" s="305">
        <f>'[11]Depr Exp'!J1508</f>
        <v>7.1000000000000004E-3</v>
      </c>
      <c r="K1508" s="373">
        <f>'[11]Depr Exp'!K1508</f>
        <v>42.639541083333334</v>
      </c>
      <c r="L1508" s="524">
        <f>'[11]Depr Exp'!L1508</f>
        <v>0</v>
      </c>
      <c r="M1508" s="144"/>
      <c r="N1508" s="144"/>
    </row>
    <row r="1509" spans="1:14">
      <c r="A1509" s="144" t="str">
        <f>'[11]Depr Exp'!A1509</f>
        <v xml:space="preserve">E316 STM Misc, Sumas </v>
      </c>
      <c r="B1509" s="144" t="str">
        <f>'[11]Depr Exp'!B1509</f>
        <v>E316 STM Misc, Sumas -9</v>
      </c>
      <c r="C1509" s="144" t="str">
        <f>'[11]Depr Exp'!C1509</f>
        <v>403E</v>
      </c>
      <c r="D1509" s="144"/>
      <c r="E1509" s="282">
        <f>'[11]Depr Exp'!E1509</f>
        <v>43373</v>
      </c>
      <c r="F1509" s="523">
        <f>'[11]Depr Exp'!F1509</f>
        <v>72066.83</v>
      </c>
      <c r="G1509" s="305">
        <f>'[11]Depr Exp'!G1509</f>
        <v>7.1000000000000004E-3</v>
      </c>
      <c r="H1509" s="524">
        <f>'[11]Depr Exp'!H1509</f>
        <v>42.64</v>
      </c>
      <c r="I1509" s="523">
        <f>'[11]Depr Exp'!I1509</f>
        <v>72066.83</v>
      </c>
      <c r="J1509" s="305">
        <f>'[11]Depr Exp'!J1509</f>
        <v>7.1000000000000004E-3</v>
      </c>
      <c r="K1509" s="373">
        <f>'[11]Depr Exp'!K1509</f>
        <v>42.639541083333334</v>
      </c>
      <c r="L1509" s="524">
        <f>'[11]Depr Exp'!L1509</f>
        <v>0</v>
      </c>
      <c r="M1509" s="144"/>
      <c r="N1509" s="144"/>
    </row>
    <row r="1510" spans="1:14">
      <c r="A1510" s="144" t="str">
        <f>'[11]Depr Exp'!A1510</f>
        <v xml:space="preserve">E316 STM Misc, Sumas </v>
      </c>
      <c r="B1510" s="144" t="str">
        <f>'[11]Depr Exp'!B1510</f>
        <v>E316 STM Misc, Sumas -10</v>
      </c>
      <c r="C1510" s="144" t="str">
        <f>'[11]Depr Exp'!C1510</f>
        <v>403E</v>
      </c>
      <c r="D1510" s="144"/>
      <c r="E1510" s="282">
        <f>'[11]Depr Exp'!E1510</f>
        <v>43404</v>
      </c>
      <c r="F1510" s="523">
        <f>'[11]Depr Exp'!F1510</f>
        <v>72066.83</v>
      </c>
      <c r="G1510" s="305">
        <f>'[11]Depr Exp'!G1510</f>
        <v>7.1000000000000004E-3</v>
      </c>
      <c r="H1510" s="524">
        <f>'[11]Depr Exp'!H1510</f>
        <v>42.64</v>
      </c>
      <c r="I1510" s="523">
        <f>'[11]Depr Exp'!I1510</f>
        <v>72066.83</v>
      </c>
      <c r="J1510" s="305">
        <f>'[11]Depr Exp'!J1510</f>
        <v>7.1000000000000004E-3</v>
      </c>
      <c r="K1510" s="373">
        <f>'[11]Depr Exp'!K1510</f>
        <v>42.639541083333334</v>
      </c>
      <c r="L1510" s="524">
        <f>'[11]Depr Exp'!L1510</f>
        <v>0</v>
      </c>
      <c r="M1510" s="144"/>
      <c r="N1510" s="144"/>
    </row>
    <row r="1511" spans="1:14">
      <c r="A1511" s="144" t="str">
        <f>'[11]Depr Exp'!A1511</f>
        <v xml:space="preserve">E316 STM Misc, Sumas </v>
      </c>
      <c r="B1511" s="144" t="str">
        <f>'[11]Depr Exp'!B1511</f>
        <v>E316 STM Misc, Sumas -11</v>
      </c>
      <c r="C1511" s="144" t="str">
        <f>'[11]Depr Exp'!C1511</f>
        <v>403E</v>
      </c>
      <c r="D1511" s="144"/>
      <c r="E1511" s="282">
        <f>'[11]Depr Exp'!E1511</f>
        <v>43434</v>
      </c>
      <c r="F1511" s="523">
        <f>'[11]Depr Exp'!F1511</f>
        <v>72066.83</v>
      </c>
      <c r="G1511" s="305">
        <f>'[11]Depr Exp'!G1511</f>
        <v>7.1000000000000004E-3</v>
      </c>
      <c r="H1511" s="524">
        <f>'[11]Depr Exp'!H1511</f>
        <v>42.64</v>
      </c>
      <c r="I1511" s="523">
        <f>'[11]Depr Exp'!I1511</f>
        <v>72066.83</v>
      </c>
      <c r="J1511" s="305">
        <f>'[11]Depr Exp'!J1511</f>
        <v>7.1000000000000004E-3</v>
      </c>
      <c r="K1511" s="373">
        <f>'[11]Depr Exp'!K1511</f>
        <v>42.639541083333334</v>
      </c>
      <c r="L1511" s="524">
        <f>'[11]Depr Exp'!L1511</f>
        <v>0</v>
      </c>
      <c r="M1511" s="144"/>
      <c r="N1511" s="144"/>
    </row>
    <row r="1512" spans="1:14">
      <c r="A1512" s="144" t="str">
        <f>'[11]Depr Exp'!A1512</f>
        <v xml:space="preserve">E316 STM Misc, Sumas </v>
      </c>
      <c r="B1512" s="144" t="str">
        <f>'[11]Depr Exp'!B1512</f>
        <v>E316 STM Misc, Sumas -12</v>
      </c>
      <c r="C1512" s="144" t="str">
        <f>'[11]Depr Exp'!C1512</f>
        <v>403E</v>
      </c>
      <c r="D1512" s="144"/>
      <c r="E1512" s="282">
        <f>'[11]Depr Exp'!E1512</f>
        <v>43465</v>
      </c>
      <c r="F1512" s="523">
        <f>'[11]Depr Exp'!F1512</f>
        <v>72066.83</v>
      </c>
      <c r="G1512" s="305">
        <f>'[11]Depr Exp'!G1512</f>
        <v>7.1000000000000004E-3</v>
      </c>
      <c r="H1512" s="524">
        <f>'[11]Depr Exp'!H1512</f>
        <v>42.64</v>
      </c>
      <c r="I1512" s="523">
        <f>'[11]Depr Exp'!I1512</f>
        <v>72066.83</v>
      </c>
      <c r="J1512" s="305">
        <f>'[11]Depr Exp'!J1512</f>
        <v>7.1000000000000004E-3</v>
      </c>
      <c r="K1512" s="373">
        <f>'[11]Depr Exp'!K1512</f>
        <v>42.639541083333334</v>
      </c>
      <c r="L1512" s="524">
        <f>'[11]Depr Exp'!L1512</f>
        <v>0</v>
      </c>
      <c r="M1512" s="144"/>
      <c r="N1512" s="144"/>
    </row>
    <row r="1513" spans="1:14" ht="15.75" thickBot="1">
      <c r="A1513" s="159" t="str">
        <f>'[11]Depr Exp'!A1513</f>
        <v>E316 STM Misc, Sumas  Total</v>
      </c>
      <c r="B1513" s="144">
        <f>'[11]Depr Exp'!B1513</f>
        <v>0</v>
      </c>
      <c r="C1513" s="502" t="str">
        <f>'[11]Depr Exp'!C1513</f>
        <v>ESTM</v>
      </c>
      <c r="D1513" s="144"/>
      <c r="E1513" s="281" t="str">
        <f>'[11]Depr Exp'!E1513</f>
        <v>Total</v>
      </c>
      <c r="F1513" s="141">
        <f>'[11]Depr Exp'!F1513</f>
        <v>0</v>
      </c>
      <c r="G1513" s="252">
        <f>'[11]Depr Exp'!G1513</f>
        <v>0</v>
      </c>
      <c r="H1513" s="522">
        <f>'[11]Depr Exp'!H1513</f>
        <v>511.67999999999989</v>
      </c>
      <c r="I1513" s="141">
        <f>'[11]Depr Exp'!I1513</f>
        <v>0</v>
      </c>
      <c r="J1513" s="252">
        <f>'[11]Depr Exp'!J1513</f>
        <v>0</v>
      </c>
      <c r="K1513" s="522">
        <f>'[11]Depr Exp'!K1513</f>
        <v>511.67449299999993</v>
      </c>
      <c r="L1513" s="522">
        <f>'[11]Depr Exp'!L1513</f>
        <v>-0.01</v>
      </c>
      <c r="M1513" s="144"/>
      <c r="N1513" s="144"/>
    </row>
    <row r="1514" spans="1:14" ht="13.5" thickTop="1">
      <c r="A1514" s="144" t="str">
        <f>'[11]Depr Exp'!A1514</f>
        <v>E316 STM Misc, Sumas OP</v>
      </c>
      <c r="B1514" s="144" t="str">
        <f>'[11]Depr Exp'!B1514</f>
        <v>E316 STM Misc, Sumas OP-1</v>
      </c>
      <c r="C1514" s="144" t="str">
        <f>'[11]Depr Exp'!C1514</f>
        <v>403E</v>
      </c>
      <c r="D1514" s="144"/>
      <c r="E1514" s="282">
        <f>'[11]Depr Exp'!E1514</f>
        <v>43131</v>
      </c>
      <c r="F1514" s="523">
        <f>'[11]Depr Exp'!F1514</f>
        <v>110376.2</v>
      </c>
      <c r="G1514" s="305">
        <f>'[11]Depr Exp'!G1514</f>
        <v>7.1000000000000004E-3</v>
      </c>
      <c r="H1514" s="524">
        <f>'[11]Depr Exp'!H1514</f>
        <v>65.31</v>
      </c>
      <c r="I1514" s="523">
        <f>'[11]Depr Exp'!I1514</f>
        <v>110376.2</v>
      </c>
      <c r="J1514" s="305">
        <f>'[11]Depr Exp'!J1514</f>
        <v>7.1000000000000004E-3</v>
      </c>
      <c r="K1514" s="373">
        <f>'[11]Depr Exp'!K1514</f>
        <v>65.305918333333338</v>
      </c>
      <c r="L1514" s="524">
        <f>'[11]Depr Exp'!L1514</f>
        <v>0</v>
      </c>
      <c r="M1514" s="144"/>
      <c r="N1514" s="144"/>
    </row>
    <row r="1515" spans="1:14">
      <c r="A1515" s="144" t="str">
        <f>'[11]Depr Exp'!A1515</f>
        <v>E316 STM Misc, Sumas OP</v>
      </c>
      <c r="B1515" s="144" t="str">
        <f>'[11]Depr Exp'!B1515</f>
        <v>E316 STM Misc, Sumas OP-2</v>
      </c>
      <c r="C1515" s="144" t="str">
        <f>'[11]Depr Exp'!C1515</f>
        <v>403E</v>
      </c>
      <c r="D1515" s="144"/>
      <c r="E1515" s="282">
        <f>'[11]Depr Exp'!E1515</f>
        <v>43159</v>
      </c>
      <c r="F1515" s="523">
        <f>'[11]Depr Exp'!F1515</f>
        <v>110376.2</v>
      </c>
      <c r="G1515" s="305">
        <f>'[11]Depr Exp'!G1515</f>
        <v>7.1000000000000004E-3</v>
      </c>
      <c r="H1515" s="524">
        <f>'[11]Depr Exp'!H1515</f>
        <v>65.31</v>
      </c>
      <c r="I1515" s="523">
        <f>'[11]Depr Exp'!I1515</f>
        <v>110376.2</v>
      </c>
      <c r="J1515" s="305">
        <f>'[11]Depr Exp'!J1515</f>
        <v>7.1000000000000004E-3</v>
      </c>
      <c r="K1515" s="373">
        <f>'[11]Depr Exp'!K1515</f>
        <v>65.305918333333338</v>
      </c>
      <c r="L1515" s="524">
        <f>'[11]Depr Exp'!L1515</f>
        <v>0</v>
      </c>
      <c r="M1515" s="144"/>
      <c r="N1515" s="144"/>
    </row>
    <row r="1516" spans="1:14">
      <c r="A1516" s="144" t="str">
        <f>'[11]Depr Exp'!A1516</f>
        <v>E316 STM Misc, Sumas OP</v>
      </c>
      <c r="B1516" s="144" t="str">
        <f>'[11]Depr Exp'!B1516</f>
        <v>E316 STM Misc, Sumas OP-3</v>
      </c>
      <c r="C1516" s="144" t="str">
        <f>'[11]Depr Exp'!C1516</f>
        <v>403E</v>
      </c>
      <c r="D1516" s="144"/>
      <c r="E1516" s="282">
        <f>'[11]Depr Exp'!E1516</f>
        <v>43190</v>
      </c>
      <c r="F1516" s="523">
        <f>'[11]Depr Exp'!F1516</f>
        <v>110376.2</v>
      </c>
      <c r="G1516" s="305">
        <f>'[11]Depr Exp'!G1516</f>
        <v>7.1000000000000004E-3</v>
      </c>
      <c r="H1516" s="524">
        <f>'[11]Depr Exp'!H1516</f>
        <v>65.31</v>
      </c>
      <c r="I1516" s="523">
        <f>'[11]Depr Exp'!I1516</f>
        <v>110376.2</v>
      </c>
      <c r="J1516" s="305">
        <f>'[11]Depr Exp'!J1516</f>
        <v>7.1000000000000004E-3</v>
      </c>
      <c r="K1516" s="373">
        <f>'[11]Depr Exp'!K1516</f>
        <v>65.305918333333338</v>
      </c>
      <c r="L1516" s="524">
        <f>'[11]Depr Exp'!L1516</f>
        <v>0</v>
      </c>
      <c r="M1516" s="144"/>
      <c r="N1516" s="144"/>
    </row>
    <row r="1517" spans="1:14">
      <c r="A1517" s="144" t="str">
        <f>'[11]Depr Exp'!A1517</f>
        <v>E316 STM Misc, Sumas OP</v>
      </c>
      <c r="B1517" s="144" t="str">
        <f>'[11]Depr Exp'!B1517</f>
        <v>E316 STM Misc, Sumas OP-4</v>
      </c>
      <c r="C1517" s="144" t="str">
        <f>'[11]Depr Exp'!C1517</f>
        <v>403E</v>
      </c>
      <c r="D1517" s="144"/>
      <c r="E1517" s="282">
        <f>'[11]Depr Exp'!E1517</f>
        <v>43220</v>
      </c>
      <c r="F1517" s="523">
        <f>'[11]Depr Exp'!F1517</f>
        <v>110376.2</v>
      </c>
      <c r="G1517" s="305">
        <f>'[11]Depr Exp'!G1517</f>
        <v>7.1000000000000004E-3</v>
      </c>
      <c r="H1517" s="524">
        <f>'[11]Depr Exp'!H1517</f>
        <v>65.31</v>
      </c>
      <c r="I1517" s="523">
        <f>'[11]Depr Exp'!I1517</f>
        <v>110376.2</v>
      </c>
      <c r="J1517" s="305">
        <f>'[11]Depr Exp'!J1517</f>
        <v>7.1000000000000004E-3</v>
      </c>
      <c r="K1517" s="373">
        <f>'[11]Depr Exp'!K1517</f>
        <v>65.305918333333338</v>
      </c>
      <c r="L1517" s="524">
        <f>'[11]Depr Exp'!L1517</f>
        <v>0</v>
      </c>
      <c r="M1517" s="144"/>
      <c r="N1517" s="144"/>
    </row>
    <row r="1518" spans="1:14">
      <c r="A1518" s="144" t="str">
        <f>'[11]Depr Exp'!A1518</f>
        <v>E316 STM Misc, Sumas OP</v>
      </c>
      <c r="B1518" s="144" t="str">
        <f>'[11]Depr Exp'!B1518</f>
        <v>E316 STM Misc, Sumas OP-5</v>
      </c>
      <c r="C1518" s="144" t="str">
        <f>'[11]Depr Exp'!C1518</f>
        <v>403E</v>
      </c>
      <c r="D1518" s="144"/>
      <c r="E1518" s="282">
        <f>'[11]Depr Exp'!E1518</f>
        <v>43251</v>
      </c>
      <c r="F1518" s="523">
        <f>'[11]Depr Exp'!F1518</f>
        <v>110376.2</v>
      </c>
      <c r="G1518" s="305">
        <f>'[11]Depr Exp'!G1518</f>
        <v>7.1000000000000004E-3</v>
      </c>
      <c r="H1518" s="524">
        <f>'[11]Depr Exp'!H1518</f>
        <v>65.31</v>
      </c>
      <c r="I1518" s="523">
        <f>'[11]Depr Exp'!I1518</f>
        <v>110376.2</v>
      </c>
      <c r="J1518" s="305">
        <f>'[11]Depr Exp'!J1518</f>
        <v>7.1000000000000004E-3</v>
      </c>
      <c r="K1518" s="373">
        <f>'[11]Depr Exp'!K1518</f>
        <v>65.305918333333338</v>
      </c>
      <c r="L1518" s="524">
        <f>'[11]Depr Exp'!L1518</f>
        <v>0</v>
      </c>
      <c r="M1518" s="144"/>
      <c r="N1518" s="144"/>
    </row>
    <row r="1519" spans="1:14">
      <c r="A1519" s="144" t="str">
        <f>'[11]Depr Exp'!A1519</f>
        <v>E316 STM Misc, Sumas OP</v>
      </c>
      <c r="B1519" s="144" t="str">
        <f>'[11]Depr Exp'!B1519</f>
        <v>E316 STM Misc, Sumas OP-6</v>
      </c>
      <c r="C1519" s="144" t="str">
        <f>'[11]Depr Exp'!C1519</f>
        <v>403E</v>
      </c>
      <c r="D1519" s="144"/>
      <c r="E1519" s="282">
        <f>'[11]Depr Exp'!E1519</f>
        <v>43281</v>
      </c>
      <c r="F1519" s="523">
        <f>'[11]Depr Exp'!F1519</f>
        <v>110376.2</v>
      </c>
      <c r="G1519" s="305">
        <f>'[11]Depr Exp'!G1519</f>
        <v>7.1000000000000004E-3</v>
      </c>
      <c r="H1519" s="524">
        <f>'[11]Depr Exp'!H1519</f>
        <v>65.31</v>
      </c>
      <c r="I1519" s="523">
        <f>'[11]Depr Exp'!I1519</f>
        <v>110376.2</v>
      </c>
      <c r="J1519" s="305">
        <f>'[11]Depr Exp'!J1519</f>
        <v>7.1000000000000004E-3</v>
      </c>
      <c r="K1519" s="373">
        <f>'[11]Depr Exp'!K1519</f>
        <v>65.305918333333338</v>
      </c>
      <c r="L1519" s="524">
        <f>'[11]Depr Exp'!L1519</f>
        <v>0</v>
      </c>
      <c r="M1519" s="144"/>
      <c r="N1519" s="144"/>
    </row>
    <row r="1520" spans="1:14">
      <c r="A1520" s="144" t="str">
        <f>'[11]Depr Exp'!A1520</f>
        <v>E316 STM Misc, Sumas OP</v>
      </c>
      <c r="B1520" s="144" t="str">
        <f>'[11]Depr Exp'!B1520</f>
        <v>E316 STM Misc, Sumas OP-7</v>
      </c>
      <c r="C1520" s="144" t="str">
        <f>'[11]Depr Exp'!C1520</f>
        <v>403E</v>
      </c>
      <c r="D1520" s="144"/>
      <c r="E1520" s="282">
        <f>'[11]Depr Exp'!E1520</f>
        <v>43312</v>
      </c>
      <c r="F1520" s="523">
        <f>'[11]Depr Exp'!F1520</f>
        <v>110376.2</v>
      </c>
      <c r="G1520" s="305">
        <f>'[11]Depr Exp'!G1520</f>
        <v>7.1000000000000004E-3</v>
      </c>
      <c r="H1520" s="524">
        <f>'[11]Depr Exp'!H1520</f>
        <v>65.31</v>
      </c>
      <c r="I1520" s="523">
        <f>'[11]Depr Exp'!I1520</f>
        <v>110376.2</v>
      </c>
      <c r="J1520" s="305">
        <f>'[11]Depr Exp'!J1520</f>
        <v>7.1000000000000004E-3</v>
      </c>
      <c r="K1520" s="373">
        <f>'[11]Depr Exp'!K1520</f>
        <v>65.305918333333338</v>
      </c>
      <c r="L1520" s="524">
        <f>'[11]Depr Exp'!L1520</f>
        <v>0</v>
      </c>
      <c r="M1520" s="144"/>
      <c r="N1520" s="144"/>
    </row>
    <row r="1521" spans="1:14">
      <c r="A1521" s="144" t="str">
        <f>'[11]Depr Exp'!A1521</f>
        <v>E316 STM Misc, Sumas OP</v>
      </c>
      <c r="B1521" s="144" t="str">
        <f>'[11]Depr Exp'!B1521</f>
        <v>E316 STM Misc, Sumas OP-8</v>
      </c>
      <c r="C1521" s="144" t="str">
        <f>'[11]Depr Exp'!C1521</f>
        <v>403E</v>
      </c>
      <c r="D1521" s="144"/>
      <c r="E1521" s="282">
        <f>'[11]Depr Exp'!E1521</f>
        <v>43343</v>
      </c>
      <c r="F1521" s="523">
        <f>'[11]Depr Exp'!F1521</f>
        <v>110376.2</v>
      </c>
      <c r="G1521" s="305">
        <f>'[11]Depr Exp'!G1521</f>
        <v>7.1000000000000004E-3</v>
      </c>
      <c r="H1521" s="524">
        <f>'[11]Depr Exp'!H1521</f>
        <v>65.31</v>
      </c>
      <c r="I1521" s="523">
        <f>'[11]Depr Exp'!I1521</f>
        <v>110376.2</v>
      </c>
      <c r="J1521" s="305">
        <f>'[11]Depr Exp'!J1521</f>
        <v>7.1000000000000004E-3</v>
      </c>
      <c r="K1521" s="373">
        <f>'[11]Depr Exp'!K1521</f>
        <v>65.305918333333338</v>
      </c>
      <c r="L1521" s="524">
        <f>'[11]Depr Exp'!L1521</f>
        <v>0</v>
      </c>
      <c r="M1521" s="144"/>
      <c r="N1521" s="144"/>
    </row>
    <row r="1522" spans="1:14">
      <c r="A1522" s="144" t="str">
        <f>'[11]Depr Exp'!A1522</f>
        <v>E316 STM Misc, Sumas OP</v>
      </c>
      <c r="B1522" s="144" t="str">
        <f>'[11]Depr Exp'!B1522</f>
        <v>E316 STM Misc, Sumas OP-9</v>
      </c>
      <c r="C1522" s="144" t="str">
        <f>'[11]Depr Exp'!C1522</f>
        <v>403E</v>
      </c>
      <c r="D1522" s="144"/>
      <c r="E1522" s="282">
        <f>'[11]Depr Exp'!E1522</f>
        <v>43373</v>
      </c>
      <c r="F1522" s="523">
        <f>'[11]Depr Exp'!F1522</f>
        <v>110376.2</v>
      </c>
      <c r="G1522" s="305">
        <f>'[11]Depr Exp'!G1522</f>
        <v>7.1000000000000004E-3</v>
      </c>
      <c r="H1522" s="524">
        <f>'[11]Depr Exp'!H1522</f>
        <v>65.31</v>
      </c>
      <c r="I1522" s="523">
        <f>'[11]Depr Exp'!I1522</f>
        <v>110376.2</v>
      </c>
      <c r="J1522" s="305">
        <f>'[11]Depr Exp'!J1522</f>
        <v>7.1000000000000004E-3</v>
      </c>
      <c r="K1522" s="373">
        <f>'[11]Depr Exp'!K1522</f>
        <v>65.305918333333338</v>
      </c>
      <c r="L1522" s="524">
        <f>'[11]Depr Exp'!L1522</f>
        <v>0</v>
      </c>
      <c r="M1522" s="144"/>
      <c r="N1522" s="144"/>
    </row>
    <row r="1523" spans="1:14">
      <c r="A1523" s="144" t="str">
        <f>'[11]Depr Exp'!A1523</f>
        <v>E316 STM Misc, Sumas OP</v>
      </c>
      <c r="B1523" s="144" t="str">
        <f>'[11]Depr Exp'!B1523</f>
        <v>E316 STM Misc, Sumas OP-10</v>
      </c>
      <c r="C1523" s="144" t="str">
        <f>'[11]Depr Exp'!C1523</f>
        <v>403E</v>
      </c>
      <c r="D1523" s="144"/>
      <c r="E1523" s="282">
        <f>'[11]Depr Exp'!E1523</f>
        <v>43404</v>
      </c>
      <c r="F1523" s="523">
        <f>'[11]Depr Exp'!F1523</f>
        <v>110376.2</v>
      </c>
      <c r="G1523" s="305">
        <f>'[11]Depr Exp'!G1523</f>
        <v>7.1000000000000004E-3</v>
      </c>
      <c r="H1523" s="524">
        <f>'[11]Depr Exp'!H1523</f>
        <v>65.31</v>
      </c>
      <c r="I1523" s="523">
        <f>'[11]Depr Exp'!I1523</f>
        <v>110376.2</v>
      </c>
      <c r="J1523" s="305">
        <f>'[11]Depr Exp'!J1523</f>
        <v>7.1000000000000004E-3</v>
      </c>
      <c r="K1523" s="373">
        <f>'[11]Depr Exp'!K1523</f>
        <v>65.305918333333338</v>
      </c>
      <c r="L1523" s="524">
        <f>'[11]Depr Exp'!L1523</f>
        <v>0</v>
      </c>
      <c r="M1523" s="144"/>
      <c r="N1523" s="144"/>
    </row>
    <row r="1524" spans="1:14">
      <c r="A1524" s="144" t="str">
        <f>'[11]Depr Exp'!A1524</f>
        <v>E316 STM Misc, Sumas OP</v>
      </c>
      <c r="B1524" s="144" t="str">
        <f>'[11]Depr Exp'!B1524</f>
        <v>E316 STM Misc, Sumas OP-11</v>
      </c>
      <c r="C1524" s="144" t="str">
        <f>'[11]Depr Exp'!C1524</f>
        <v>403E</v>
      </c>
      <c r="D1524" s="144"/>
      <c r="E1524" s="282">
        <f>'[11]Depr Exp'!E1524</f>
        <v>43434</v>
      </c>
      <c r="F1524" s="523">
        <f>'[11]Depr Exp'!F1524</f>
        <v>110376.2</v>
      </c>
      <c r="G1524" s="305">
        <f>'[11]Depr Exp'!G1524</f>
        <v>7.1000000000000004E-3</v>
      </c>
      <c r="H1524" s="524">
        <f>'[11]Depr Exp'!H1524</f>
        <v>65.31</v>
      </c>
      <c r="I1524" s="523">
        <f>'[11]Depr Exp'!I1524</f>
        <v>110376.2</v>
      </c>
      <c r="J1524" s="305">
        <f>'[11]Depr Exp'!J1524</f>
        <v>7.1000000000000004E-3</v>
      </c>
      <c r="K1524" s="373">
        <f>'[11]Depr Exp'!K1524</f>
        <v>65.305918333333338</v>
      </c>
      <c r="L1524" s="524">
        <f>'[11]Depr Exp'!L1524</f>
        <v>0</v>
      </c>
      <c r="M1524" s="144"/>
      <c r="N1524" s="144"/>
    </row>
    <row r="1525" spans="1:14">
      <c r="A1525" s="144" t="str">
        <f>'[11]Depr Exp'!A1525</f>
        <v>E316 STM Misc, Sumas OP</v>
      </c>
      <c r="B1525" s="144" t="str">
        <f>'[11]Depr Exp'!B1525</f>
        <v>E316 STM Misc, Sumas OP-12</v>
      </c>
      <c r="C1525" s="144" t="str">
        <f>'[11]Depr Exp'!C1525</f>
        <v>403E</v>
      </c>
      <c r="D1525" s="144"/>
      <c r="E1525" s="282">
        <f>'[11]Depr Exp'!E1525</f>
        <v>43465</v>
      </c>
      <c r="F1525" s="523">
        <f>'[11]Depr Exp'!F1525</f>
        <v>110376.2</v>
      </c>
      <c r="G1525" s="305">
        <f>'[11]Depr Exp'!G1525</f>
        <v>7.1000000000000004E-3</v>
      </c>
      <c r="H1525" s="524">
        <f>'[11]Depr Exp'!H1525</f>
        <v>65.31</v>
      </c>
      <c r="I1525" s="523">
        <f>'[11]Depr Exp'!I1525</f>
        <v>110376.2</v>
      </c>
      <c r="J1525" s="305">
        <f>'[11]Depr Exp'!J1525</f>
        <v>7.1000000000000004E-3</v>
      </c>
      <c r="K1525" s="373">
        <f>'[11]Depr Exp'!K1525</f>
        <v>65.305918333333338</v>
      </c>
      <c r="L1525" s="524">
        <f>'[11]Depr Exp'!L1525</f>
        <v>0</v>
      </c>
      <c r="M1525" s="144"/>
      <c r="N1525" s="144"/>
    </row>
    <row r="1526" spans="1:14" ht="15.75" thickBot="1">
      <c r="A1526" s="159" t="str">
        <f>'[11]Depr Exp'!A1526</f>
        <v>E316 STM Misc, Sumas OP Total</v>
      </c>
      <c r="B1526" s="144">
        <f>'[11]Depr Exp'!B1526</f>
        <v>0</v>
      </c>
      <c r="C1526" s="502" t="str">
        <f>'[11]Depr Exp'!C1526</f>
        <v>ESTM</v>
      </c>
      <c r="D1526" s="144"/>
      <c r="E1526" s="281" t="str">
        <f>'[11]Depr Exp'!E1526</f>
        <v>Total</v>
      </c>
      <c r="F1526" s="141">
        <f>'[11]Depr Exp'!F1526</f>
        <v>0</v>
      </c>
      <c r="G1526" s="252">
        <f>'[11]Depr Exp'!G1526</f>
        <v>0</v>
      </c>
      <c r="H1526" s="522">
        <f>'[11]Depr Exp'!H1526</f>
        <v>783.7199999999998</v>
      </c>
      <c r="I1526" s="141">
        <f>'[11]Depr Exp'!I1526</f>
        <v>0</v>
      </c>
      <c r="J1526" s="252">
        <f>'[11]Depr Exp'!J1526</f>
        <v>0</v>
      </c>
      <c r="K1526" s="522">
        <f>'[11]Depr Exp'!K1526</f>
        <v>783.67102000000011</v>
      </c>
      <c r="L1526" s="522">
        <f>'[11]Depr Exp'!L1526</f>
        <v>-0.05</v>
      </c>
      <c r="M1526" s="144"/>
      <c r="N1526" s="144"/>
    </row>
    <row r="1527" spans="1:14" ht="13.5" thickTop="1">
      <c r="A1527" s="258" t="str">
        <f>'[11]Depr Exp'!A1527</f>
        <v xml:space="preserve">E3170 STM ARO Steam Prd </v>
      </c>
      <c r="B1527" s="258" t="str">
        <f>'[11]Depr Exp'!B1527</f>
        <v>E3170 STM ARO Steam Prd -1</v>
      </c>
      <c r="C1527" s="258" t="str">
        <f>'[11]Depr Exp'!C1527</f>
        <v>403.1E</v>
      </c>
      <c r="D1527" s="258"/>
      <c r="E1527" s="279">
        <f>'[11]Depr Exp'!E1527</f>
        <v>43131</v>
      </c>
      <c r="F1527" s="517">
        <f>'[11]Depr Exp'!F1527</f>
        <v>175470.04</v>
      </c>
      <c r="G1527" s="518">
        <f>'[11]Depr Exp'!G1527</f>
        <v>0</v>
      </c>
      <c r="H1527" s="519">
        <f>'[11]Depr Exp'!H1527</f>
        <v>417.79</v>
      </c>
      <c r="I1527" s="517">
        <f>'[11]Depr Exp'!I1527</f>
        <v>0</v>
      </c>
      <c r="J1527" s="518">
        <f>'[11]Depr Exp'!J1527</f>
        <v>0</v>
      </c>
      <c r="K1527" s="520">
        <f>'[11]Depr Exp'!K1527</f>
        <v>417.79</v>
      </c>
      <c r="L1527" s="519">
        <f>'[11]Depr Exp'!L1527</f>
        <v>0</v>
      </c>
      <c r="M1527" s="144"/>
      <c r="N1527" s="144"/>
    </row>
    <row r="1528" spans="1:14">
      <c r="A1528" s="258" t="str">
        <f>'[11]Depr Exp'!A1528</f>
        <v xml:space="preserve">E3170 STM ARO Steam Prd </v>
      </c>
      <c r="B1528" s="258" t="str">
        <f>'[11]Depr Exp'!B1528</f>
        <v>E3170 STM ARO Steam Prd -2</v>
      </c>
      <c r="C1528" s="258" t="str">
        <f>'[11]Depr Exp'!C1528</f>
        <v>403.1E</v>
      </c>
      <c r="D1528" s="258"/>
      <c r="E1528" s="279">
        <f>'[11]Depr Exp'!E1528</f>
        <v>43159</v>
      </c>
      <c r="F1528" s="517">
        <f>'[11]Depr Exp'!F1528</f>
        <v>175052.25</v>
      </c>
      <c r="G1528" s="518">
        <f>'[11]Depr Exp'!G1528</f>
        <v>0</v>
      </c>
      <c r="H1528" s="519">
        <f>'[11]Depr Exp'!H1528</f>
        <v>417.78</v>
      </c>
      <c r="I1528" s="517">
        <f>'[11]Depr Exp'!I1528</f>
        <v>0</v>
      </c>
      <c r="J1528" s="518">
        <f>'[11]Depr Exp'!J1528</f>
        <v>0</v>
      </c>
      <c r="K1528" s="520">
        <f>'[11]Depr Exp'!K1528</f>
        <v>417.79</v>
      </c>
      <c r="L1528" s="519">
        <f>'[11]Depr Exp'!L1528</f>
        <v>0.01</v>
      </c>
      <c r="M1528" s="144"/>
      <c r="N1528" s="144"/>
    </row>
    <row r="1529" spans="1:14">
      <c r="A1529" s="258" t="str">
        <f>'[11]Depr Exp'!A1529</f>
        <v xml:space="preserve">E3170 STM ARO Steam Prd </v>
      </c>
      <c r="B1529" s="258" t="str">
        <f>'[11]Depr Exp'!B1529</f>
        <v>E3170 STM ARO Steam Prd -3</v>
      </c>
      <c r="C1529" s="258" t="str">
        <f>'[11]Depr Exp'!C1529</f>
        <v>403.1E</v>
      </c>
      <c r="D1529" s="258"/>
      <c r="E1529" s="279">
        <f>'[11]Depr Exp'!E1529</f>
        <v>43190</v>
      </c>
      <c r="F1529" s="517">
        <f>'[11]Depr Exp'!F1529</f>
        <v>174634.47</v>
      </c>
      <c r="G1529" s="518">
        <f>'[11]Depr Exp'!G1529</f>
        <v>0</v>
      </c>
      <c r="H1529" s="519">
        <f>'[11]Depr Exp'!H1529</f>
        <v>417.79</v>
      </c>
      <c r="I1529" s="517">
        <f>'[11]Depr Exp'!I1529</f>
        <v>0</v>
      </c>
      <c r="J1529" s="518">
        <f>'[11]Depr Exp'!J1529</f>
        <v>0</v>
      </c>
      <c r="K1529" s="520">
        <f>'[11]Depr Exp'!K1529</f>
        <v>417.79</v>
      </c>
      <c r="L1529" s="519">
        <f>'[11]Depr Exp'!L1529</f>
        <v>0</v>
      </c>
      <c r="M1529" s="144"/>
      <c r="N1529" s="144"/>
    </row>
    <row r="1530" spans="1:14">
      <c r="A1530" s="258" t="str">
        <f>'[11]Depr Exp'!A1530</f>
        <v xml:space="preserve">E3170 STM ARO Steam Prd </v>
      </c>
      <c r="B1530" s="258" t="str">
        <f>'[11]Depr Exp'!B1530</f>
        <v>E3170 STM ARO Steam Prd -4</v>
      </c>
      <c r="C1530" s="258" t="str">
        <f>'[11]Depr Exp'!C1530</f>
        <v>403.1E</v>
      </c>
      <c r="D1530" s="258"/>
      <c r="E1530" s="279">
        <f>'[11]Depr Exp'!E1530</f>
        <v>43220</v>
      </c>
      <c r="F1530" s="517">
        <f>'[11]Depr Exp'!F1530</f>
        <v>174216.68</v>
      </c>
      <c r="G1530" s="518">
        <f>'[11]Depr Exp'!G1530</f>
        <v>0</v>
      </c>
      <c r="H1530" s="519">
        <f>'[11]Depr Exp'!H1530</f>
        <v>417.79</v>
      </c>
      <c r="I1530" s="517">
        <f>'[11]Depr Exp'!I1530</f>
        <v>0</v>
      </c>
      <c r="J1530" s="518">
        <f>'[11]Depr Exp'!J1530</f>
        <v>0</v>
      </c>
      <c r="K1530" s="520">
        <f>'[11]Depr Exp'!K1530</f>
        <v>417.79</v>
      </c>
      <c r="L1530" s="519">
        <f>'[11]Depr Exp'!L1530</f>
        <v>0</v>
      </c>
      <c r="M1530" s="144"/>
      <c r="N1530" s="144"/>
    </row>
    <row r="1531" spans="1:14">
      <c r="A1531" s="258" t="str">
        <f>'[11]Depr Exp'!A1531</f>
        <v xml:space="preserve">E3170 STM ARO Steam Prd </v>
      </c>
      <c r="B1531" s="258" t="str">
        <f>'[11]Depr Exp'!B1531</f>
        <v>E3170 STM ARO Steam Prd -5</v>
      </c>
      <c r="C1531" s="258" t="str">
        <f>'[11]Depr Exp'!C1531</f>
        <v>403.1E</v>
      </c>
      <c r="D1531" s="258"/>
      <c r="E1531" s="279">
        <f>'[11]Depr Exp'!E1531</f>
        <v>43251</v>
      </c>
      <c r="F1531" s="517">
        <f>'[11]Depr Exp'!F1531</f>
        <v>173798.89</v>
      </c>
      <c r="G1531" s="518">
        <f>'[11]Depr Exp'!G1531</f>
        <v>0</v>
      </c>
      <c r="H1531" s="519">
        <f>'[11]Depr Exp'!H1531</f>
        <v>417.79</v>
      </c>
      <c r="I1531" s="517">
        <f>'[11]Depr Exp'!I1531</f>
        <v>0</v>
      </c>
      <c r="J1531" s="518">
        <f>'[11]Depr Exp'!J1531</f>
        <v>0</v>
      </c>
      <c r="K1531" s="520">
        <f>'[11]Depr Exp'!K1531</f>
        <v>417.79</v>
      </c>
      <c r="L1531" s="519">
        <f>'[11]Depr Exp'!L1531</f>
        <v>0</v>
      </c>
      <c r="M1531" s="144"/>
      <c r="N1531" s="144"/>
    </row>
    <row r="1532" spans="1:14">
      <c r="A1532" s="258" t="str">
        <f>'[11]Depr Exp'!A1532</f>
        <v xml:space="preserve">E3170 STM ARO Steam Prd </v>
      </c>
      <c r="B1532" s="258" t="str">
        <f>'[11]Depr Exp'!B1532</f>
        <v>E3170 STM ARO Steam Prd -6</v>
      </c>
      <c r="C1532" s="258" t="str">
        <f>'[11]Depr Exp'!C1532</f>
        <v>403.1E</v>
      </c>
      <c r="D1532" s="258"/>
      <c r="E1532" s="279">
        <f>'[11]Depr Exp'!E1532</f>
        <v>43281</v>
      </c>
      <c r="F1532" s="517">
        <f>'[11]Depr Exp'!F1532</f>
        <v>173381.1</v>
      </c>
      <c r="G1532" s="518">
        <f>'[11]Depr Exp'!G1532</f>
        <v>0</v>
      </c>
      <c r="H1532" s="519">
        <f>'[11]Depr Exp'!H1532</f>
        <v>417.79</v>
      </c>
      <c r="I1532" s="517">
        <f>'[11]Depr Exp'!I1532</f>
        <v>0</v>
      </c>
      <c r="J1532" s="518">
        <f>'[11]Depr Exp'!J1532</f>
        <v>0</v>
      </c>
      <c r="K1532" s="520">
        <f>'[11]Depr Exp'!K1532</f>
        <v>417.79</v>
      </c>
      <c r="L1532" s="519">
        <f>'[11]Depr Exp'!L1532</f>
        <v>0</v>
      </c>
      <c r="M1532" s="144"/>
      <c r="N1532" s="144"/>
    </row>
    <row r="1533" spans="1:14">
      <c r="A1533" s="258" t="str">
        <f>'[11]Depr Exp'!A1533</f>
        <v xml:space="preserve">E3170 STM ARO Steam Prd </v>
      </c>
      <c r="B1533" s="258" t="str">
        <f>'[11]Depr Exp'!B1533</f>
        <v>E3170 STM ARO Steam Prd -7</v>
      </c>
      <c r="C1533" s="258" t="str">
        <f>'[11]Depr Exp'!C1533</f>
        <v>403.1E</v>
      </c>
      <c r="D1533" s="258"/>
      <c r="E1533" s="279">
        <f>'[11]Depr Exp'!E1533</f>
        <v>43312</v>
      </c>
      <c r="F1533" s="517">
        <f>'[11]Depr Exp'!F1533</f>
        <v>172963.31</v>
      </c>
      <c r="G1533" s="518">
        <f>'[11]Depr Exp'!G1533</f>
        <v>0</v>
      </c>
      <c r="H1533" s="519">
        <f>'[11]Depr Exp'!H1533</f>
        <v>417.79</v>
      </c>
      <c r="I1533" s="517">
        <f>'[11]Depr Exp'!I1533</f>
        <v>0</v>
      </c>
      <c r="J1533" s="518">
        <f>'[11]Depr Exp'!J1533</f>
        <v>0</v>
      </c>
      <c r="K1533" s="520">
        <f>'[11]Depr Exp'!K1533</f>
        <v>417.79</v>
      </c>
      <c r="L1533" s="519">
        <f>'[11]Depr Exp'!L1533</f>
        <v>0</v>
      </c>
      <c r="M1533" s="144"/>
      <c r="N1533" s="144"/>
    </row>
    <row r="1534" spans="1:14">
      <c r="A1534" s="258" t="str">
        <f>'[11]Depr Exp'!A1534</f>
        <v xml:space="preserve">E3170 STM ARO Steam Prd </v>
      </c>
      <c r="B1534" s="258" t="str">
        <f>'[11]Depr Exp'!B1534</f>
        <v>E3170 STM ARO Steam Prd -8</v>
      </c>
      <c r="C1534" s="258" t="str">
        <f>'[11]Depr Exp'!C1534</f>
        <v>403.1E</v>
      </c>
      <c r="D1534" s="258"/>
      <c r="E1534" s="279">
        <f>'[11]Depr Exp'!E1534</f>
        <v>43343</v>
      </c>
      <c r="F1534" s="517">
        <f>'[11]Depr Exp'!F1534</f>
        <v>172545.52</v>
      </c>
      <c r="G1534" s="518">
        <f>'[11]Depr Exp'!G1534</f>
        <v>0</v>
      </c>
      <c r="H1534" s="519">
        <f>'[11]Depr Exp'!H1534</f>
        <v>417.79</v>
      </c>
      <c r="I1534" s="517">
        <f>'[11]Depr Exp'!I1534</f>
        <v>0</v>
      </c>
      <c r="J1534" s="518">
        <f>'[11]Depr Exp'!J1534</f>
        <v>0</v>
      </c>
      <c r="K1534" s="520">
        <f>'[11]Depr Exp'!K1534</f>
        <v>417.79</v>
      </c>
      <c r="L1534" s="519">
        <f>'[11]Depr Exp'!L1534</f>
        <v>0</v>
      </c>
      <c r="M1534" s="144"/>
      <c r="N1534" s="144"/>
    </row>
    <row r="1535" spans="1:14">
      <c r="A1535" s="258" t="str">
        <f>'[11]Depr Exp'!A1535</f>
        <v xml:space="preserve">E3170 STM ARO Steam Prd </v>
      </c>
      <c r="B1535" s="258" t="str">
        <f>'[11]Depr Exp'!B1535</f>
        <v>E3170 STM ARO Steam Prd -9</v>
      </c>
      <c r="C1535" s="258" t="str">
        <f>'[11]Depr Exp'!C1535</f>
        <v>403.1E</v>
      </c>
      <c r="D1535" s="258"/>
      <c r="E1535" s="279">
        <f>'[11]Depr Exp'!E1535</f>
        <v>43373</v>
      </c>
      <c r="F1535" s="517">
        <f>'[11]Depr Exp'!F1535</f>
        <v>172127.73</v>
      </c>
      <c r="G1535" s="518">
        <f>'[11]Depr Exp'!G1535</f>
        <v>0</v>
      </c>
      <c r="H1535" s="519">
        <f>'[11]Depr Exp'!H1535</f>
        <v>417.78</v>
      </c>
      <c r="I1535" s="517">
        <f>'[11]Depr Exp'!I1535</f>
        <v>0</v>
      </c>
      <c r="J1535" s="518">
        <f>'[11]Depr Exp'!J1535</f>
        <v>0</v>
      </c>
      <c r="K1535" s="520">
        <f>'[11]Depr Exp'!K1535</f>
        <v>417.79</v>
      </c>
      <c r="L1535" s="519">
        <f>'[11]Depr Exp'!L1535</f>
        <v>0.01</v>
      </c>
      <c r="M1535" s="144"/>
      <c r="N1535" s="144"/>
    </row>
    <row r="1536" spans="1:14">
      <c r="A1536" s="258" t="str">
        <f>'[11]Depr Exp'!A1536</f>
        <v xml:space="preserve">E3170 STM ARO Steam Prd </v>
      </c>
      <c r="B1536" s="258" t="str">
        <f>'[11]Depr Exp'!B1536</f>
        <v>E3170 STM ARO Steam Prd -10</v>
      </c>
      <c r="C1536" s="258" t="str">
        <f>'[11]Depr Exp'!C1536</f>
        <v>403.1E</v>
      </c>
      <c r="D1536" s="258"/>
      <c r="E1536" s="279">
        <f>'[11]Depr Exp'!E1536</f>
        <v>43404</v>
      </c>
      <c r="F1536" s="517">
        <f>'[11]Depr Exp'!F1536</f>
        <v>171709.95</v>
      </c>
      <c r="G1536" s="518">
        <f>'[11]Depr Exp'!G1536</f>
        <v>0</v>
      </c>
      <c r="H1536" s="519">
        <f>'[11]Depr Exp'!H1536</f>
        <v>417.79</v>
      </c>
      <c r="I1536" s="517">
        <f>'[11]Depr Exp'!I1536</f>
        <v>0</v>
      </c>
      <c r="J1536" s="518">
        <f>'[11]Depr Exp'!J1536</f>
        <v>0</v>
      </c>
      <c r="K1536" s="520">
        <f>'[11]Depr Exp'!K1536</f>
        <v>417.79</v>
      </c>
      <c r="L1536" s="519">
        <f>'[11]Depr Exp'!L1536</f>
        <v>0</v>
      </c>
      <c r="M1536" s="144"/>
      <c r="N1536" s="144"/>
    </row>
    <row r="1537" spans="1:14">
      <c r="A1537" s="258" t="str">
        <f>'[11]Depr Exp'!A1537</f>
        <v xml:space="preserve">E3170 STM ARO Steam Prd </v>
      </c>
      <c r="B1537" s="258" t="str">
        <f>'[11]Depr Exp'!B1537</f>
        <v>E3170 STM ARO Steam Prd -11</v>
      </c>
      <c r="C1537" s="258" t="str">
        <f>'[11]Depr Exp'!C1537</f>
        <v>403.1E</v>
      </c>
      <c r="D1537" s="258"/>
      <c r="E1537" s="279">
        <f>'[11]Depr Exp'!E1537</f>
        <v>43434</v>
      </c>
      <c r="F1537" s="517">
        <f>'[11]Depr Exp'!F1537</f>
        <v>171292.16</v>
      </c>
      <c r="G1537" s="518">
        <f>'[11]Depr Exp'!G1537</f>
        <v>0</v>
      </c>
      <c r="H1537" s="519">
        <f>'[11]Depr Exp'!H1537</f>
        <v>417.79</v>
      </c>
      <c r="I1537" s="517">
        <f>'[11]Depr Exp'!I1537</f>
        <v>0</v>
      </c>
      <c r="J1537" s="518">
        <f>'[11]Depr Exp'!J1537</f>
        <v>0</v>
      </c>
      <c r="K1537" s="520">
        <f>'[11]Depr Exp'!K1537</f>
        <v>417.79</v>
      </c>
      <c r="L1537" s="519">
        <f>'[11]Depr Exp'!L1537</f>
        <v>0</v>
      </c>
      <c r="M1537" s="144"/>
      <c r="N1537" s="144"/>
    </row>
    <row r="1538" spans="1:14">
      <c r="A1538" s="258" t="str">
        <f>'[11]Depr Exp'!A1538</f>
        <v xml:space="preserve">E3170 STM ARO Steam Prd </v>
      </c>
      <c r="B1538" s="258" t="str">
        <f>'[11]Depr Exp'!B1538</f>
        <v>E3170 STM ARO Steam Prd -12</v>
      </c>
      <c r="C1538" s="258" t="str">
        <f>'[11]Depr Exp'!C1538</f>
        <v>403.1E</v>
      </c>
      <c r="D1538" s="258"/>
      <c r="E1538" s="279">
        <f>'[11]Depr Exp'!E1538</f>
        <v>43465</v>
      </c>
      <c r="F1538" s="517">
        <f>'[11]Depr Exp'!F1538</f>
        <v>170874.37</v>
      </c>
      <c r="G1538" s="518">
        <f>'[11]Depr Exp'!G1538</f>
        <v>0</v>
      </c>
      <c r="H1538" s="519">
        <f>'[11]Depr Exp'!H1538</f>
        <v>417.79</v>
      </c>
      <c r="I1538" s="517">
        <f>'[11]Depr Exp'!I1538</f>
        <v>0</v>
      </c>
      <c r="J1538" s="518">
        <f>'[11]Depr Exp'!J1538</f>
        <v>0</v>
      </c>
      <c r="K1538" s="520">
        <f>'[11]Depr Exp'!K1538</f>
        <v>417.79</v>
      </c>
      <c r="L1538" s="519">
        <f>'[11]Depr Exp'!L1538</f>
        <v>0</v>
      </c>
      <c r="M1538" s="144"/>
      <c r="N1538" s="144"/>
    </row>
    <row r="1539" spans="1:14" ht="15.75" thickBot="1">
      <c r="A1539" s="159" t="str">
        <f>'[11]Depr Exp'!A1539</f>
        <v>E3170 STM ARO Steam Prd  Total</v>
      </c>
      <c r="B1539" s="144">
        <f>'[11]Depr Exp'!B1539</f>
        <v>0</v>
      </c>
      <c r="C1539" s="502" t="str">
        <f>'[11]Depr Exp'!C1539</f>
        <v>ESTM</v>
      </c>
      <c r="D1539" s="144"/>
      <c r="E1539" s="281" t="str">
        <f>'[11]Depr Exp'!E1539</f>
        <v>Total</v>
      </c>
      <c r="F1539" s="141">
        <f>'[11]Depr Exp'!F1539</f>
        <v>0</v>
      </c>
      <c r="G1539" s="252">
        <f>'[11]Depr Exp'!G1539</f>
        <v>0</v>
      </c>
      <c r="H1539" s="522">
        <f>'[11]Depr Exp'!H1539</f>
        <v>5013.46</v>
      </c>
      <c r="I1539" s="141">
        <f>'[11]Depr Exp'!I1539</f>
        <v>0</v>
      </c>
      <c r="J1539" s="252">
        <f>'[11]Depr Exp'!J1539</f>
        <v>0</v>
      </c>
      <c r="K1539" s="522">
        <f>'[11]Depr Exp'!K1539</f>
        <v>5013.4800000000005</v>
      </c>
      <c r="L1539" s="522">
        <f>'[11]Depr Exp'!L1539</f>
        <v>0.02</v>
      </c>
      <c r="M1539" s="144"/>
      <c r="N1539" s="144"/>
    </row>
    <row r="1540" spans="1:14" ht="13.5" thickTop="1">
      <c r="A1540" s="258" t="str">
        <f>'[11]Depr Exp'!A1540</f>
        <v>E3171 STM ARO Steam Production</v>
      </c>
      <c r="B1540" s="258" t="str">
        <f>'[11]Depr Exp'!B1540</f>
        <v>E3171 STM ARO Steam Production-1</v>
      </c>
      <c r="C1540" s="258" t="str">
        <f>'[11]Depr Exp'!C1540</f>
        <v>403.1E</v>
      </c>
      <c r="D1540" s="258"/>
      <c r="E1540" s="279">
        <f>'[11]Depr Exp'!E1540</f>
        <v>43131</v>
      </c>
      <c r="F1540" s="517">
        <f>'[11]Depr Exp'!F1540</f>
        <v>91797619.379999995</v>
      </c>
      <c r="G1540" s="518">
        <f>'[11]Depr Exp'!G1540</f>
        <v>0</v>
      </c>
      <c r="H1540" s="519">
        <f>'[11]Depr Exp'!H1540</f>
        <v>359991.98350424558</v>
      </c>
      <c r="I1540" s="517">
        <f>'[11]Depr Exp'!I1540</f>
        <v>0</v>
      </c>
      <c r="J1540" s="518">
        <f>'[11]Depr Exp'!J1540</f>
        <v>0</v>
      </c>
      <c r="K1540" s="520">
        <f>'[11]Depr Exp'!K1540</f>
        <v>368960.52456749789</v>
      </c>
      <c r="L1540" s="519">
        <f>'[11]Depr Exp'!L1540</f>
        <v>8968.5400000000009</v>
      </c>
      <c r="M1540" s="144"/>
      <c r="N1540" s="144"/>
    </row>
    <row r="1541" spans="1:14">
      <c r="A1541" s="258" t="str">
        <f>'[11]Depr Exp'!A1541</f>
        <v>E3171 STM ARO Steam Production</v>
      </c>
      <c r="B1541" s="258" t="str">
        <f>'[11]Depr Exp'!B1541</f>
        <v>E3171 STM ARO Steam Production-2</v>
      </c>
      <c r="C1541" s="258" t="str">
        <f>'[11]Depr Exp'!C1541</f>
        <v>403.1E</v>
      </c>
      <c r="D1541" s="258"/>
      <c r="E1541" s="279">
        <f>'[11]Depr Exp'!E1541</f>
        <v>43159</v>
      </c>
      <c r="F1541" s="517">
        <f>'[11]Depr Exp'!F1541</f>
        <v>90292527.519999996</v>
      </c>
      <c r="G1541" s="518">
        <f>'[11]Depr Exp'!G1541</f>
        <v>0</v>
      </c>
      <c r="H1541" s="519">
        <f>'[11]Depr Exp'!H1541</f>
        <v>359992.07181607618</v>
      </c>
      <c r="I1541" s="517">
        <f>'[11]Depr Exp'!I1541</f>
        <v>0</v>
      </c>
      <c r="J1541" s="518">
        <f>'[11]Depr Exp'!J1541</f>
        <v>0</v>
      </c>
      <c r="K1541" s="520">
        <f>'[11]Depr Exp'!K1541</f>
        <v>368960.52456749789</v>
      </c>
      <c r="L1541" s="519">
        <f>'[11]Depr Exp'!L1541</f>
        <v>8968.4500000000007</v>
      </c>
      <c r="M1541" s="144"/>
      <c r="N1541" s="144"/>
    </row>
    <row r="1542" spans="1:14">
      <c r="A1542" s="258" t="str">
        <f>'[11]Depr Exp'!A1542</f>
        <v>E3171 STM ARO Steam Production</v>
      </c>
      <c r="B1542" s="258" t="str">
        <f>'[11]Depr Exp'!B1542</f>
        <v>E3171 STM ARO Steam Production-3</v>
      </c>
      <c r="C1542" s="258" t="str">
        <f>'[11]Depr Exp'!C1542</f>
        <v>403.1E</v>
      </c>
      <c r="D1542" s="258"/>
      <c r="E1542" s="279">
        <f>'[11]Depr Exp'!E1542</f>
        <v>43190</v>
      </c>
      <c r="F1542" s="517">
        <f>'[11]Depr Exp'!F1542</f>
        <v>88994994.450000003</v>
      </c>
      <c r="G1542" s="518">
        <f>'[11]Depr Exp'!G1542</f>
        <v>0</v>
      </c>
      <c r="H1542" s="519">
        <f>'[11]Depr Exp'!H1542</f>
        <v>359992.29259565234</v>
      </c>
      <c r="I1542" s="517">
        <f>'[11]Depr Exp'!I1542</f>
        <v>0</v>
      </c>
      <c r="J1542" s="518">
        <f>'[11]Depr Exp'!J1542</f>
        <v>0</v>
      </c>
      <c r="K1542" s="520">
        <f>'[11]Depr Exp'!K1542</f>
        <v>368960.52456749789</v>
      </c>
      <c r="L1542" s="519">
        <f>'[11]Depr Exp'!L1542</f>
        <v>8968.23</v>
      </c>
      <c r="M1542" s="144"/>
      <c r="N1542" s="144"/>
    </row>
    <row r="1543" spans="1:14">
      <c r="A1543" s="258" t="str">
        <f>'[11]Depr Exp'!A1543</f>
        <v>E3171 STM ARO Steam Production</v>
      </c>
      <c r="B1543" s="258" t="str">
        <f>'[11]Depr Exp'!B1543</f>
        <v>E3171 STM ARO Steam Production-4</v>
      </c>
      <c r="C1543" s="258" t="str">
        <f>'[11]Depr Exp'!C1543</f>
        <v>403.1E</v>
      </c>
      <c r="D1543" s="258"/>
      <c r="E1543" s="279">
        <f>'[11]Depr Exp'!E1543</f>
        <v>43220</v>
      </c>
      <c r="F1543" s="517">
        <f>'[11]Depr Exp'!F1543</f>
        <v>87697460.900000006</v>
      </c>
      <c r="G1543" s="518">
        <f>'[11]Depr Exp'!G1543</f>
        <v>0</v>
      </c>
      <c r="H1543" s="519">
        <f>'[11]Depr Exp'!H1543</f>
        <v>359992.1932448431</v>
      </c>
      <c r="I1543" s="517">
        <f>'[11]Depr Exp'!I1543</f>
        <v>0</v>
      </c>
      <c r="J1543" s="518">
        <f>'[11]Depr Exp'!J1543</f>
        <v>0</v>
      </c>
      <c r="K1543" s="520">
        <f>'[11]Depr Exp'!K1543</f>
        <v>368960.52456749789</v>
      </c>
      <c r="L1543" s="519">
        <f>'[11]Depr Exp'!L1543</f>
        <v>8968.33</v>
      </c>
      <c r="M1543" s="144"/>
      <c r="N1543" s="144"/>
    </row>
    <row r="1544" spans="1:14">
      <c r="A1544" s="258" t="str">
        <f>'[11]Depr Exp'!A1544</f>
        <v>E3171 STM ARO Steam Production</v>
      </c>
      <c r="B1544" s="258" t="str">
        <f>'[11]Depr Exp'!B1544</f>
        <v>E3171 STM ARO Steam Production-5</v>
      </c>
      <c r="C1544" s="258" t="str">
        <f>'[11]Depr Exp'!C1544</f>
        <v>403.1E</v>
      </c>
      <c r="D1544" s="258"/>
      <c r="E1544" s="279">
        <f>'[11]Depr Exp'!E1544</f>
        <v>43251</v>
      </c>
      <c r="F1544" s="517">
        <f>'[11]Depr Exp'!F1544</f>
        <v>86399927.640000001</v>
      </c>
      <c r="G1544" s="518">
        <f>'[11]Depr Exp'!G1544</f>
        <v>0</v>
      </c>
      <c r="H1544" s="519">
        <f>'[11]Depr Exp'!H1544</f>
        <v>359992.13804994908</v>
      </c>
      <c r="I1544" s="517">
        <f>'[11]Depr Exp'!I1544</f>
        <v>0</v>
      </c>
      <c r="J1544" s="518">
        <f>'[11]Depr Exp'!J1544</f>
        <v>0</v>
      </c>
      <c r="K1544" s="520">
        <f>'[11]Depr Exp'!K1544</f>
        <v>368960.52456749789</v>
      </c>
      <c r="L1544" s="519">
        <f>'[11]Depr Exp'!L1544</f>
        <v>8968.39</v>
      </c>
      <c r="M1544" s="144"/>
      <c r="N1544" s="144"/>
    </row>
    <row r="1545" spans="1:14">
      <c r="A1545" s="258" t="str">
        <f>'[11]Depr Exp'!A1545</f>
        <v>E3171 STM ARO Steam Production</v>
      </c>
      <c r="B1545" s="258" t="str">
        <f>'[11]Depr Exp'!B1545</f>
        <v>E3171 STM ARO Steam Production-6</v>
      </c>
      <c r="C1545" s="258" t="str">
        <f>'[11]Depr Exp'!C1545</f>
        <v>403.1E</v>
      </c>
      <c r="D1545" s="258"/>
      <c r="E1545" s="279">
        <f>'[11]Depr Exp'!E1545</f>
        <v>43281</v>
      </c>
      <c r="F1545" s="517">
        <f>'[11]Depr Exp'!F1545</f>
        <v>85102394.269999996</v>
      </c>
      <c r="G1545" s="518">
        <f>'[11]Depr Exp'!G1545</f>
        <v>0</v>
      </c>
      <c r="H1545" s="519">
        <f>'[11]Depr Exp'!H1545</f>
        <v>359992.03869913955</v>
      </c>
      <c r="I1545" s="517">
        <f>'[11]Depr Exp'!I1545</f>
        <v>0</v>
      </c>
      <c r="J1545" s="518">
        <f>'[11]Depr Exp'!J1545</f>
        <v>0</v>
      </c>
      <c r="K1545" s="520">
        <f>'[11]Depr Exp'!K1545</f>
        <v>368960.52456749789</v>
      </c>
      <c r="L1545" s="519">
        <f>'[11]Depr Exp'!L1545</f>
        <v>8968.49</v>
      </c>
      <c r="M1545" s="144"/>
      <c r="N1545" s="144"/>
    </row>
    <row r="1546" spans="1:14">
      <c r="A1546" s="258" t="str">
        <f>'[11]Depr Exp'!A1546</f>
        <v>E3171 STM ARO Steam Production</v>
      </c>
      <c r="B1546" s="258" t="str">
        <f>'[11]Depr Exp'!B1546</f>
        <v>E3171 STM ARO Steam Production-7</v>
      </c>
      <c r="C1546" s="258" t="str">
        <f>'[11]Depr Exp'!C1546</f>
        <v>403.1E</v>
      </c>
      <c r="D1546" s="258"/>
      <c r="E1546" s="279">
        <f>'[11]Depr Exp'!E1546</f>
        <v>43312</v>
      </c>
      <c r="F1546" s="517">
        <f>'[11]Depr Exp'!F1546</f>
        <v>83804861.140000001</v>
      </c>
      <c r="G1546" s="518">
        <f>'[11]Depr Exp'!G1546</f>
        <v>0</v>
      </c>
      <c r="H1546" s="519">
        <f>'[11]Depr Exp'!H1546</f>
        <v>359992.13804994896</v>
      </c>
      <c r="I1546" s="517">
        <f>'[11]Depr Exp'!I1546</f>
        <v>0</v>
      </c>
      <c r="J1546" s="518">
        <f>'[11]Depr Exp'!J1546</f>
        <v>0</v>
      </c>
      <c r="K1546" s="520">
        <f>'[11]Depr Exp'!K1546</f>
        <v>368960.52456749789</v>
      </c>
      <c r="L1546" s="519">
        <f>'[11]Depr Exp'!L1546</f>
        <v>8968.39</v>
      </c>
      <c r="M1546" s="144"/>
      <c r="N1546" s="144"/>
    </row>
    <row r="1547" spans="1:14">
      <c r="A1547" s="258" t="str">
        <f>'[11]Depr Exp'!A1547</f>
        <v>E3171 STM ARO Steam Production</v>
      </c>
      <c r="B1547" s="258" t="str">
        <f>'[11]Depr Exp'!B1547</f>
        <v>E3171 STM ARO Steam Production-8</v>
      </c>
      <c r="C1547" s="258" t="str">
        <f>'[11]Depr Exp'!C1547</f>
        <v>403.1E</v>
      </c>
      <c r="D1547" s="258"/>
      <c r="E1547" s="279">
        <f>'[11]Depr Exp'!E1547</f>
        <v>43343</v>
      </c>
      <c r="F1547" s="517">
        <f>'[11]Depr Exp'!F1547</f>
        <v>82507327.920000002</v>
      </c>
      <c r="G1547" s="518">
        <f>'[11]Depr Exp'!G1547</f>
        <v>0</v>
      </c>
      <c r="H1547" s="519">
        <f>'[11]Depr Exp'!H1547</f>
        <v>359992.22636177944</v>
      </c>
      <c r="I1547" s="517">
        <f>'[11]Depr Exp'!I1547</f>
        <v>0</v>
      </c>
      <c r="J1547" s="518">
        <f>'[11]Depr Exp'!J1547</f>
        <v>0</v>
      </c>
      <c r="K1547" s="520">
        <f>'[11]Depr Exp'!K1547</f>
        <v>368960.52456749789</v>
      </c>
      <c r="L1547" s="519">
        <f>'[11]Depr Exp'!L1547</f>
        <v>8968.2999999999993</v>
      </c>
      <c r="M1547" s="144"/>
      <c r="N1547" s="144"/>
    </row>
    <row r="1548" spans="1:14">
      <c r="A1548" s="258" t="str">
        <f>'[11]Depr Exp'!A1548</f>
        <v>E3171 STM ARO Steam Production</v>
      </c>
      <c r="B1548" s="258" t="str">
        <f>'[11]Depr Exp'!B1548</f>
        <v>E3171 STM ARO Steam Production-9</v>
      </c>
      <c r="C1548" s="258" t="str">
        <f>'[11]Depr Exp'!C1548</f>
        <v>403.1E</v>
      </c>
      <c r="D1548" s="258"/>
      <c r="E1548" s="279">
        <f>'[11]Depr Exp'!E1548</f>
        <v>43373</v>
      </c>
      <c r="F1548" s="517">
        <f>'[11]Depr Exp'!F1548</f>
        <v>81209794.269999996</v>
      </c>
      <c r="G1548" s="518">
        <f>'[11]Depr Exp'!G1548</f>
        <v>0</v>
      </c>
      <c r="H1548" s="519">
        <f>'[11]Depr Exp'!H1548</f>
        <v>359992.07181607618</v>
      </c>
      <c r="I1548" s="517">
        <f>'[11]Depr Exp'!I1548</f>
        <v>0</v>
      </c>
      <c r="J1548" s="518">
        <f>'[11]Depr Exp'!J1548</f>
        <v>0</v>
      </c>
      <c r="K1548" s="520">
        <f>'[11]Depr Exp'!K1548</f>
        <v>368960.52456749789</v>
      </c>
      <c r="L1548" s="519">
        <f>'[11]Depr Exp'!L1548</f>
        <v>8968.4500000000007</v>
      </c>
      <c r="M1548" s="144"/>
      <c r="N1548" s="144"/>
    </row>
    <row r="1549" spans="1:14">
      <c r="A1549" s="258" t="str">
        <f>'[11]Depr Exp'!A1549</f>
        <v>E3171 STM ARO Steam Production</v>
      </c>
      <c r="B1549" s="258" t="str">
        <f>'[11]Depr Exp'!B1549</f>
        <v>E3171 STM ARO Steam Production-10</v>
      </c>
      <c r="C1549" s="258" t="str">
        <f>'[11]Depr Exp'!C1549</f>
        <v>403.1E</v>
      </c>
      <c r="D1549" s="258"/>
      <c r="E1549" s="279">
        <f>'[11]Depr Exp'!E1549</f>
        <v>43404</v>
      </c>
      <c r="F1549" s="517">
        <f>'[11]Depr Exp'!F1549</f>
        <v>79912260.980000004</v>
      </c>
      <c r="G1549" s="518">
        <f>'[11]Depr Exp'!G1549</f>
        <v>0</v>
      </c>
      <c r="H1549" s="519">
        <f>'[11]Depr Exp'!H1549</f>
        <v>359992.17116688541</v>
      </c>
      <c r="I1549" s="517">
        <f>'[11]Depr Exp'!I1549</f>
        <v>0</v>
      </c>
      <c r="J1549" s="518">
        <f>'[11]Depr Exp'!J1549</f>
        <v>0</v>
      </c>
      <c r="K1549" s="520">
        <f>'[11]Depr Exp'!K1549</f>
        <v>368960.52456749789</v>
      </c>
      <c r="L1549" s="519">
        <f>'[11]Depr Exp'!L1549</f>
        <v>8968.35</v>
      </c>
      <c r="M1549" s="144"/>
      <c r="N1549" s="144"/>
    </row>
    <row r="1550" spans="1:14">
      <c r="A1550" s="258" t="str">
        <f>'[11]Depr Exp'!A1550</f>
        <v>E3171 STM ARO Steam Production</v>
      </c>
      <c r="B1550" s="258" t="str">
        <f>'[11]Depr Exp'!B1550</f>
        <v>E3171 STM ARO Steam Production-11</v>
      </c>
      <c r="C1550" s="258" t="str">
        <f>'[11]Depr Exp'!C1550</f>
        <v>403.1E</v>
      </c>
      <c r="D1550" s="258"/>
      <c r="E1550" s="279">
        <f>'[11]Depr Exp'!E1550</f>
        <v>43434</v>
      </c>
      <c r="F1550" s="517">
        <f>'[11]Depr Exp'!F1550</f>
        <v>78614727.670000002</v>
      </c>
      <c r="G1550" s="518">
        <f>'[11]Depr Exp'!G1550</f>
        <v>0</v>
      </c>
      <c r="H1550" s="519">
        <f>'[11]Depr Exp'!H1550</f>
        <v>359992.16012790659</v>
      </c>
      <c r="I1550" s="517">
        <f>'[11]Depr Exp'!I1550</f>
        <v>0</v>
      </c>
      <c r="J1550" s="518">
        <f>'[11]Depr Exp'!J1550</f>
        <v>0</v>
      </c>
      <c r="K1550" s="520">
        <f>'[11]Depr Exp'!K1550</f>
        <v>368960.52456749789</v>
      </c>
      <c r="L1550" s="519">
        <f>'[11]Depr Exp'!L1550</f>
        <v>8968.36</v>
      </c>
      <c r="M1550" s="144"/>
      <c r="N1550" s="144"/>
    </row>
    <row r="1551" spans="1:14">
      <c r="A1551" s="258" t="str">
        <f>'[11]Depr Exp'!A1551</f>
        <v>E3171 STM ARO Steam Production</v>
      </c>
      <c r="B1551" s="258" t="str">
        <f>'[11]Depr Exp'!B1551</f>
        <v>E3171 STM ARO Steam Production-12</v>
      </c>
      <c r="C1551" s="258" t="str">
        <f>'[11]Depr Exp'!C1551</f>
        <v>403.1E</v>
      </c>
      <c r="D1551" s="258"/>
      <c r="E1551" s="279">
        <f>'[11]Depr Exp'!E1551</f>
        <v>43465</v>
      </c>
      <c r="F1551" s="517">
        <f>'[11]Depr Exp'!F1551</f>
        <v>72715685.510000005</v>
      </c>
      <c r="G1551" s="518">
        <f>'[11]Depr Exp'!G1551</f>
        <v>0</v>
      </c>
      <c r="H1551" s="519">
        <f>'[11]Depr Exp'!H1551</f>
        <v>368960.52456749789</v>
      </c>
      <c r="I1551" s="517">
        <f>'[11]Depr Exp'!I1551</f>
        <v>0</v>
      </c>
      <c r="J1551" s="518">
        <f>'[11]Depr Exp'!J1551</f>
        <v>0</v>
      </c>
      <c r="K1551" s="520">
        <f>'[11]Depr Exp'!K1551</f>
        <v>368960.52456749789</v>
      </c>
      <c r="L1551" s="519">
        <f>'[11]Depr Exp'!L1551</f>
        <v>0</v>
      </c>
      <c r="M1551" s="144"/>
      <c r="N1551" s="144"/>
    </row>
    <row r="1552" spans="1:14" ht="15.75" thickBot="1">
      <c r="A1552" s="159" t="str">
        <f>'[11]Depr Exp'!A1552</f>
        <v>E3171 STM ARO Steam Production Total</v>
      </c>
      <c r="B1552" s="144">
        <f>'[11]Depr Exp'!B1552</f>
        <v>0</v>
      </c>
      <c r="C1552" s="502" t="str">
        <f>'[11]Depr Exp'!C1552</f>
        <v>ESTM</v>
      </c>
      <c r="D1552" s="144"/>
      <c r="E1552" s="281" t="str">
        <f>'[11]Depr Exp'!E1552</f>
        <v>Total</v>
      </c>
      <c r="F1552" s="141">
        <f>'[11]Depr Exp'!F1552</f>
        <v>0</v>
      </c>
      <c r="G1552" s="252">
        <f>'[11]Depr Exp'!G1552</f>
        <v>0</v>
      </c>
      <c r="H1552" s="522">
        <f>'[11]Depr Exp'!H1552</f>
        <v>4328874.01</v>
      </c>
      <c r="I1552" s="141">
        <f>'[11]Depr Exp'!I1552</f>
        <v>0</v>
      </c>
      <c r="J1552" s="252">
        <f>'[11]Depr Exp'!J1552</f>
        <v>0</v>
      </c>
      <c r="K1552" s="522">
        <f>'[11]Depr Exp'!K1552</f>
        <v>4427526.2948099747</v>
      </c>
      <c r="L1552" s="522">
        <f>'[11]Depr Exp'!L1552</f>
        <v>98652.28</v>
      </c>
      <c r="M1552" s="144"/>
      <c r="N1552" s="144"/>
    </row>
    <row r="1553" spans="1:14" ht="13.5" thickTop="1">
      <c r="A1553" s="144" t="str">
        <f>'[11]Depr Exp'!A1553</f>
        <v>E33010 HYD Easements, Snoqualmie 1</v>
      </c>
      <c r="B1553" s="144" t="str">
        <f>'[11]Depr Exp'!B1553</f>
        <v>E33010 HYD Easements, Snoqualmie 1-1</v>
      </c>
      <c r="C1553" s="144" t="str">
        <f>'[11]Depr Exp'!C1553</f>
        <v>403E</v>
      </c>
      <c r="D1553" s="144"/>
      <c r="E1553" s="282">
        <f>'[11]Depr Exp'!E1553</f>
        <v>43131</v>
      </c>
      <c r="F1553" s="523">
        <f>'[11]Depr Exp'!F1553</f>
        <v>32898.730000000003</v>
      </c>
      <c r="G1553" s="305">
        <f>'[11]Depr Exp'!G1553</f>
        <v>0.02</v>
      </c>
      <c r="H1553" s="524">
        <f>'[11]Depr Exp'!H1553</f>
        <v>54.83</v>
      </c>
      <c r="I1553" s="523">
        <f>'[11]Depr Exp'!I1553</f>
        <v>32898.730000000003</v>
      </c>
      <c r="J1553" s="305">
        <f>'[11]Depr Exp'!J1553</f>
        <v>0.02</v>
      </c>
      <c r="K1553" s="373">
        <f>'[11]Depr Exp'!K1553</f>
        <v>54.831216666666677</v>
      </c>
      <c r="L1553" s="524">
        <f>'[11]Depr Exp'!L1553</f>
        <v>0</v>
      </c>
      <c r="M1553" s="144"/>
      <c r="N1553" s="144"/>
    </row>
    <row r="1554" spans="1:14">
      <c r="A1554" s="144" t="str">
        <f>'[11]Depr Exp'!A1554</f>
        <v>E33010 HYD Easements, Snoqualmie 1</v>
      </c>
      <c r="B1554" s="144" t="str">
        <f>'[11]Depr Exp'!B1554</f>
        <v>E33010 HYD Easements, Snoqualmie 1-2</v>
      </c>
      <c r="C1554" s="144" t="str">
        <f>'[11]Depr Exp'!C1554</f>
        <v>403E</v>
      </c>
      <c r="D1554" s="144"/>
      <c r="E1554" s="282">
        <f>'[11]Depr Exp'!E1554</f>
        <v>43159</v>
      </c>
      <c r="F1554" s="523">
        <f>'[11]Depr Exp'!F1554</f>
        <v>32898.730000000003</v>
      </c>
      <c r="G1554" s="305">
        <f>'[11]Depr Exp'!G1554</f>
        <v>0.02</v>
      </c>
      <c r="H1554" s="524">
        <f>'[11]Depr Exp'!H1554</f>
        <v>54.83</v>
      </c>
      <c r="I1554" s="523">
        <f>'[11]Depr Exp'!I1554</f>
        <v>32898.730000000003</v>
      </c>
      <c r="J1554" s="305">
        <f>'[11]Depr Exp'!J1554</f>
        <v>0.02</v>
      </c>
      <c r="K1554" s="373">
        <f>'[11]Depr Exp'!K1554</f>
        <v>54.831216666666677</v>
      </c>
      <c r="L1554" s="524">
        <f>'[11]Depr Exp'!L1554</f>
        <v>0</v>
      </c>
      <c r="M1554" s="144"/>
      <c r="N1554" s="144"/>
    </row>
    <row r="1555" spans="1:14">
      <c r="A1555" s="144" t="str">
        <f>'[11]Depr Exp'!A1555</f>
        <v>E33010 HYD Easements, Snoqualmie 1</v>
      </c>
      <c r="B1555" s="144" t="str">
        <f>'[11]Depr Exp'!B1555</f>
        <v>E33010 HYD Easements, Snoqualmie 1-3</v>
      </c>
      <c r="C1555" s="144" t="str">
        <f>'[11]Depr Exp'!C1555</f>
        <v>403E</v>
      </c>
      <c r="D1555" s="144"/>
      <c r="E1555" s="282">
        <f>'[11]Depr Exp'!E1555</f>
        <v>43190</v>
      </c>
      <c r="F1555" s="523">
        <f>'[11]Depr Exp'!F1555</f>
        <v>32898.730000000003</v>
      </c>
      <c r="G1555" s="305">
        <f>'[11]Depr Exp'!G1555</f>
        <v>0.02</v>
      </c>
      <c r="H1555" s="524">
        <f>'[11]Depr Exp'!H1555</f>
        <v>54.83</v>
      </c>
      <c r="I1555" s="523">
        <f>'[11]Depr Exp'!I1555</f>
        <v>32898.730000000003</v>
      </c>
      <c r="J1555" s="305">
        <f>'[11]Depr Exp'!J1555</f>
        <v>0.02</v>
      </c>
      <c r="K1555" s="373">
        <f>'[11]Depr Exp'!K1555</f>
        <v>54.831216666666677</v>
      </c>
      <c r="L1555" s="524">
        <f>'[11]Depr Exp'!L1555</f>
        <v>0</v>
      </c>
      <c r="M1555" s="144"/>
      <c r="N1555" s="144"/>
    </row>
    <row r="1556" spans="1:14">
      <c r="A1556" s="144" t="str">
        <f>'[11]Depr Exp'!A1556</f>
        <v>E33010 HYD Easements, Snoqualmie 1</v>
      </c>
      <c r="B1556" s="144" t="str">
        <f>'[11]Depr Exp'!B1556</f>
        <v>E33010 HYD Easements, Snoqualmie 1-4</v>
      </c>
      <c r="C1556" s="144" t="str">
        <f>'[11]Depr Exp'!C1556</f>
        <v>403E</v>
      </c>
      <c r="D1556" s="144"/>
      <c r="E1556" s="282">
        <f>'[11]Depr Exp'!E1556</f>
        <v>43220</v>
      </c>
      <c r="F1556" s="523">
        <f>'[11]Depr Exp'!F1556</f>
        <v>32898.730000000003</v>
      </c>
      <c r="G1556" s="305">
        <f>'[11]Depr Exp'!G1556</f>
        <v>0.02</v>
      </c>
      <c r="H1556" s="524">
        <f>'[11]Depr Exp'!H1556</f>
        <v>54.83</v>
      </c>
      <c r="I1556" s="523">
        <f>'[11]Depr Exp'!I1556</f>
        <v>32898.730000000003</v>
      </c>
      <c r="J1556" s="305">
        <f>'[11]Depr Exp'!J1556</f>
        <v>0.02</v>
      </c>
      <c r="K1556" s="373">
        <f>'[11]Depr Exp'!K1556</f>
        <v>54.831216666666677</v>
      </c>
      <c r="L1556" s="524">
        <f>'[11]Depr Exp'!L1556</f>
        <v>0</v>
      </c>
      <c r="M1556" s="144"/>
      <c r="N1556" s="144"/>
    </row>
    <row r="1557" spans="1:14">
      <c r="A1557" s="144" t="str">
        <f>'[11]Depr Exp'!A1557</f>
        <v>E33010 HYD Easements, Snoqualmie 1</v>
      </c>
      <c r="B1557" s="144" t="str">
        <f>'[11]Depr Exp'!B1557</f>
        <v>E33010 HYD Easements, Snoqualmie 1-5</v>
      </c>
      <c r="C1557" s="144" t="str">
        <f>'[11]Depr Exp'!C1557</f>
        <v>403E</v>
      </c>
      <c r="D1557" s="144"/>
      <c r="E1557" s="282">
        <f>'[11]Depr Exp'!E1557</f>
        <v>43251</v>
      </c>
      <c r="F1557" s="523">
        <f>'[11]Depr Exp'!F1557</f>
        <v>32898.730000000003</v>
      </c>
      <c r="G1557" s="305">
        <f>'[11]Depr Exp'!G1557</f>
        <v>0.02</v>
      </c>
      <c r="H1557" s="524">
        <f>'[11]Depr Exp'!H1557</f>
        <v>54.83</v>
      </c>
      <c r="I1557" s="523">
        <f>'[11]Depr Exp'!I1557</f>
        <v>32898.730000000003</v>
      </c>
      <c r="J1557" s="305">
        <f>'[11]Depr Exp'!J1557</f>
        <v>0.02</v>
      </c>
      <c r="K1557" s="373">
        <f>'[11]Depr Exp'!K1557</f>
        <v>54.831216666666677</v>
      </c>
      <c r="L1557" s="524">
        <f>'[11]Depr Exp'!L1557</f>
        <v>0</v>
      </c>
      <c r="M1557" s="144"/>
      <c r="N1557" s="144"/>
    </row>
    <row r="1558" spans="1:14">
      <c r="A1558" s="144" t="str">
        <f>'[11]Depr Exp'!A1558</f>
        <v>E33010 HYD Easements, Snoqualmie 1</v>
      </c>
      <c r="B1558" s="144" t="str">
        <f>'[11]Depr Exp'!B1558</f>
        <v>E33010 HYD Easements, Snoqualmie 1-6</v>
      </c>
      <c r="C1558" s="144" t="str">
        <f>'[11]Depr Exp'!C1558</f>
        <v>403E</v>
      </c>
      <c r="D1558" s="144"/>
      <c r="E1558" s="282">
        <f>'[11]Depr Exp'!E1558</f>
        <v>43281</v>
      </c>
      <c r="F1558" s="523">
        <f>'[11]Depr Exp'!F1558</f>
        <v>32898.730000000003</v>
      </c>
      <c r="G1558" s="305">
        <f>'[11]Depr Exp'!G1558</f>
        <v>0.02</v>
      </c>
      <c r="H1558" s="524">
        <f>'[11]Depr Exp'!H1558</f>
        <v>54.83</v>
      </c>
      <c r="I1558" s="523">
        <f>'[11]Depr Exp'!I1558</f>
        <v>32898.730000000003</v>
      </c>
      <c r="J1558" s="305">
        <f>'[11]Depr Exp'!J1558</f>
        <v>0.02</v>
      </c>
      <c r="K1558" s="373">
        <f>'[11]Depr Exp'!K1558</f>
        <v>54.831216666666677</v>
      </c>
      <c r="L1558" s="524">
        <f>'[11]Depr Exp'!L1558</f>
        <v>0</v>
      </c>
      <c r="M1558" s="144"/>
      <c r="N1558" s="144"/>
    </row>
    <row r="1559" spans="1:14">
      <c r="A1559" s="144" t="str">
        <f>'[11]Depr Exp'!A1559</f>
        <v>E33010 HYD Easements, Snoqualmie 1</v>
      </c>
      <c r="B1559" s="144" t="str">
        <f>'[11]Depr Exp'!B1559</f>
        <v>E33010 HYD Easements, Snoqualmie 1-7</v>
      </c>
      <c r="C1559" s="144" t="str">
        <f>'[11]Depr Exp'!C1559</f>
        <v>403E</v>
      </c>
      <c r="D1559" s="144"/>
      <c r="E1559" s="282">
        <f>'[11]Depr Exp'!E1559</f>
        <v>43312</v>
      </c>
      <c r="F1559" s="523">
        <f>'[11]Depr Exp'!F1559</f>
        <v>32898.730000000003</v>
      </c>
      <c r="G1559" s="305">
        <f>'[11]Depr Exp'!G1559</f>
        <v>0.02</v>
      </c>
      <c r="H1559" s="524">
        <f>'[11]Depr Exp'!H1559</f>
        <v>54.83</v>
      </c>
      <c r="I1559" s="523">
        <f>'[11]Depr Exp'!I1559</f>
        <v>32898.730000000003</v>
      </c>
      <c r="J1559" s="305">
        <f>'[11]Depr Exp'!J1559</f>
        <v>0.02</v>
      </c>
      <c r="K1559" s="373">
        <f>'[11]Depr Exp'!K1559</f>
        <v>54.831216666666677</v>
      </c>
      <c r="L1559" s="524">
        <f>'[11]Depr Exp'!L1559</f>
        <v>0</v>
      </c>
      <c r="M1559" s="144"/>
      <c r="N1559" s="144"/>
    </row>
    <row r="1560" spans="1:14">
      <c r="A1560" s="144" t="str">
        <f>'[11]Depr Exp'!A1560</f>
        <v>E33010 HYD Easements, Snoqualmie 1</v>
      </c>
      <c r="B1560" s="144" t="str">
        <f>'[11]Depr Exp'!B1560</f>
        <v>E33010 HYD Easements, Snoqualmie 1-8</v>
      </c>
      <c r="C1560" s="144" t="str">
        <f>'[11]Depr Exp'!C1560</f>
        <v>403E</v>
      </c>
      <c r="D1560" s="144"/>
      <c r="E1560" s="282">
        <f>'[11]Depr Exp'!E1560</f>
        <v>43343</v>
      </c>
      <c r="F1560" s="523">
        <f>'[11]Depr Exp'!F1560</f>
        <v>32898.730000000003</v>
      </c>
      <c r="G1560" s="305">
        <f>'[11]Depr Exp'!G1560</f>
        <v>0.02</v>
      </c>
      <c r="H1560" s="524">
        <f>'[11]Depr Exp'!H1560</f>
        <v>54.83</v>
      </c>
      <c r="I1560" s="523">
        <f>'[11]Depr Exp'!I1560</f>
        <v>32898.730000000003</v>
      </c>
      <c r="J1560" s="305">
        <f>'[11]Depr Exp'!J1560</f>
        <v>0.02</v>
      </c>
      <c r="K1560" s="373">
        <f>'[11]Depr Exp'!K1560</f>
        <v>54.831216666666677</v>
      </c>
      <c r="L1560" s="524">
        <f>'[11]Depr Exp'!L1560</f>
        <v>0</v>
      </c>
      <c r="M1560" s="144"/>
      <c r="N1560" s="144"/>
    </row>
    <row r="1561" spans="1:14">
      <c r="A1561" s="144" t="str">
        <f>'[11]Depr Exp'!A1561</f>
        <v>E33010 HYD Easements, Snoqualmie 1</v>
      </c>
      <c r="B1561" s="144" t="str">
        <f>'[11]Depr Exp'!B1561</f>
        <v>E33010 HYD Easements, Snoqualmie 1-9</v>
      </c>
      <c r="C1561" s="144" t="str">
        <f>'[11]Depr Exp'!C1561</f>
        <v>403E</v>
      </c>
      <c r="D1561" s="144"/>
      <c r="E1561" s="282">
        <f>'[11]Depr Exp'!E1561</f>
        <v>43373</v>
      </c>
      <c r="F1561" s="523">
        <f>'[11]Depr Exp'!F1561</f>
        <v>32898.730000000003</v>
      </c>
      <c r="G1561" s="305">
        <f>'[11]Depr Exp'!G1561</f>
        <v>0.02</v>
      </c>
      <c r="H1561" s="524">
        <f>'[11]Depr Exp'!H1561</f>
        <v>54.83</v>
      </c>
      <c r="I1561" s="523">
        <f>'[11]Depr Exp'!I1561</f>
        <v>32898.730000000003</v>
      </c>
      <c r="J1561" s="305">
        <f>'[11]Depr Exp'!J1561</f>
        <v>0.02</v>
      </c>
      <c r="K1561" s="373">
        <f>'[11]Depr Exp'!K1561</f>
        <v>54.831216666666677</v>
      </c>
      <c r="L1561" s="524">
        <f>'[11]Depr Exp'!L1561</f>
        <v>0</v>
      </c>
      <c r="M1561" s="144"/>
      <c r="N1561" s="144"/>
    </row>
    <row r="1562" spans="1:14">
      <c r="A1562" s="144" t="str">
        <f>'[11]Depr Exp'!A1562</f>
        <v>E33010 HYD Easements, Snoqualmie 1</v>
      </c>
      <c r="B1562" s="144" t="str">
        <f>'[11]Depr Exp'!B1562</f>
        <v>E33010 HYD Easements, Snoqualmie 1-10</v>
      </c>
      <c r="C1562" s="144" t="str">
        <f>'[11]Depr Exp'!C1562</f>
        <v>403E</v>
      </c>
      <c r="D1562" s="144"/>
      <c r="E1562" s="282">
        <f>'[11]Depr Exp'!E1562</f>
        <v>43404</v>
      </c>
      <c r="F1562" s="523">
        <f>'[11]Depr Exp'!F1562</f>
        <v>32898.730000000003</v>
      </c>
      <c r="G1562" s="305">
        <f>'[11]Depr Exp'!G1562</f>
        <v>0.02</v>
      </c>
      <c r="H1562" s="524">
        <f>'[11]Depr Exp'!H1562</f>
        <v>54.83</v>
      </c>
      <c r="I1562" s="523">
        <f>'[11]Depr Exp'!I1562</f>
        <v>32898.730000000003</v>
      </c>
      <c r="J1562" s="305">
        <f>'[11]Depr Exp'!J1562</f>
        <v>0.02</v>
      </c>
      <c r="K1562" s="373">
        <f>'[11]Depr Exp'!K1562</f>
        <v>54.831216666666677</v>
      </c>
      <c r="L1562" s="524">
        <f>'[11]Depr Exp'!L1562</f>
        <v>0</v>
      </c>
      <c r="M1562" s="144"/>
      <c r="N1562" s="144"/>
    </row>
    <row r="1563" spans="1:14">
      <c r="A1563" s="144" t="str">
        <f>'[11]Depr Exp'!A1563</f>
        <v>E33010 HYD Easements, Snoqualmie 1</v>
      </c>
      <c r="B1563" s="144" t="str">
        <f>'[11]Depr Exp'!B1563</f>
        <v>E33010 HYD Easements, Snoqualmie 1-11</v>
      </c>
      <c r="C1563" s="144" t="str">
        <f>'[11]Depr Exp'!C1563</f>
        <v>403E</v>
      </c>
      <c r="D1563" s="144"/>
      <c r="E1563" s="282">
        <f>'[11]Depr Exp'!E1563</f>
        <v>43434</v>
      </c>
      <c r="F1563" s="523">
        <f>'[11]Depr Exp'!F1563</f>
        <v>32898.730000000003</v>
      </c>
      <c r="G1563" s="305">
        <f>'[11]Depr Exp'!G1563</f>
        <v>0.02</v>
      </c>
      <c r="H1563" s="524">
        <f>'[11]Depr Exp'!H1563</f>
        <v>54.83</v>
      </c>
      <c r="I1563" s="523">
        <f>'[11]Depr Exp'!I1563</f>
        <v>32898.730000000003</v>
      </c>
      <c r="J1563" s="305">
        <f>'[11]Depr Exp'!J1563</f>
        <v>0.02</v>
      </c>
      <c r="K1563" s="373">
        <f>'[11]Depr Exp'!K1563</f>
        <v>54.831216666666677</v>
      </c>
      <c r="L1563" s="524">
        <f>'[11]Depr Exp'!L1563</f>
        <v>0</v>
      </c>
      <c r="M1563" s="144"/>
      <c r="N1563" s="144"/>
    </row>
    <row r="1564" spans="1:14">
      <c r="A1564" s="144" t="str">
        <f>'[11]Depr Exp'!A1564</f>
        <v>E33010 HYD Easements, Snoqualmie 1</v>
      </c>
      <c r="B1564" s="144" t="str">
        <f>'[11]Depr Exp'!B1564</f>
        <v>E33010 HYD Easements, Snoqualmie 1-12</v>
      </c>
      <c r="C1564" s="144" t="str">
        <f>'[11]Depr Exp'!C1564</f>
        <v>403E</v>
      </c>
      <c r="D1564" s="144"/>
      <c r="E1564" s="282">
        <f>'[11]Depr Exp'!E1564</f>
        <v>43465</v>
      </c>
      <c r="F1564" s="523">
        <f>'[11]Depr Exp'!F1564</f>
        <v>32898.730000000003</v>
      </c>
      <c r="G1564" s="305">
        <f>'[11]Depr Exp'!G1564</f>
        <v>0.02</v>
      </c>
      <c r="H1564" s="524">
        <f>'[11]Depr Exp'!H1564</f>
        <v>54.83</v>
      </c>
      <c r="I1564" s="523">
        <f>'[11]Depr Exp'!I1564</f>
        <v>32898.730000000003</v>
      </c>
      <c r="J1564" s="305">
        <f>'[11]Depr Exp'!J1564</f>
        <v>0.02</v>
      </c>
      <c r="K1564" s="373">
        <f>'[11]Depr Exp'!K1564</f>
        <v>54.831216666666677</v>
      </c>
      <c r="L1564" s="524">
        <f>'[11]Depr Exp'!L1564</f>
        <v>0</v>
      </c>
      <c r="M1564" s="144"/>
      <c r="N1564" s="144"/>
    </row>
    <row r="1565" spans="1:14" ht="15.75" thickBot="1">
      <c r="A1565" s="159" t="str">
        <f>'[11]Depr Exp'!A1565</f>
        <v>E33010 HYD Easements, Snoqualmie 1 Total</v>
      </c>
      <c r="B1565" s="144">
        <f>'[11]Depr Exp'!B1565</f>
        <v>0</v>
      </c>
      <c r="C1565" s="502" t="str">
        <f>'[11]Depr Exp'!C1565</f>
        <v>HYD</v>
      </c>
      <c r="D1565" s="144"/>
      <c r="E1565" s="281" t="str">
        <f>'[11]Depr Exp'!E1565</f>
        <v>Total</v>
      </c>
      <c r="F1565" s="141">
        <f>'[11]Depr Exp'!F1565</f>
        <v>0</v>
      </c>
      <c r="G1565" s="252">
        <f>'[11]Depr Exp'!G1565</f>
        <v>0</v>
      </c>
      <c r="H1565" s="286">
        <f>'[11]Depr Exp'!H1565</f>
        <v>657.96</v>
      </c>
      <c r="I1565" s="141">
        <f>'[11]Depr Exp'!I1565</f>
        <v>0</v>
      </c>
      <c r="J1565" s="252">
        <f>'[11]Depr Exp'!J1565</f>
        <v>0</v>
      </c>
      <c r="K1565" s="286">
        <f>'[11]Depr Exp'!K1565</f>
        <v>657.97460000000035</v>
      </c>
      <c r="L1565" s="286">
        <f>'[11]Depr Exp'!L1565</f>
        <v>0.01</v>
      </c>
      <c r="M1565" s="144"/>
      <c r="N1565" s="144"/>
    </row>
    <row r="1566" spans="1:14" ht="13.5" thickTop="1">
      <c r="A1566" s="144" t="str">
        <f>'[11]Depr Exp'!A1566</f>
        <v>E331 HYD S/I, LB AdultFishTrap2010</v>
      </c>
      <c r="B1566" s="144" t="str">
        <f>'[11]Depr Exp'!B1566</f>
        <v>E331 HYD S/I, LB AdultFishTrap2010-1</v>
      </c>
      <c r="C1566" s="144" t="str">
        <f>'[11]Depr Exp'!C1566</f>
        <v>403E</v>
      </c>
      <c r="D1566" s="144"/>
      <c r="E1566" s="282">
        <f>'[11]Depr Exp'!E1566</f>
        <v>43131</v>
      </c>
      <c r="F1566" s="523">
        <f>'[11]Depr Exp'!F1566</f>
        <v>422422.56</v>
      </c>
      <c r="G1566" s="305">
        <f>'[11]Depr Exp'!G1566</f>
        <v>2.2000000000000002E-2</v>
      </c>
      <c r="H1566" s="524">
        <f>'[11]Depr Exp'!H1566</f>
        <v>774.44</v>
      </c>
      <c r="I1566" s="523">
        <f>'[11]Depr Exp'!I1566</f>
        <v>422422.56</v>
      </c>
      <c r="J1566" s="305">
        <f>'[11]Depr Exp'!J1566</f>
        <v>2.2000000000000002E-2</v>
      </c>
      <c r="K1566" s="373">
        <f>'[11]Depr Exp'!K1566</f>
        <v>774.44136000000015</v>
      </c>
      <c r="L1566" s="524">
        <f>'[11]Depr Exp'!L1566</f>
        <v>0</v>
      </c>
      <c r="M1566" s="144"/>
      <c r="N1566" s="144"/>
    </row>
    <row r="1567" spans="1:14">
      <c r="A1567" s="144" t="str">
        <f>'[11]Depr Exp'!A1567</f>
        <v>E331 HYD S/I, LB AdultFishTrap2010</v>
      </c>
      <c r="B1567" s="144" t="str">
        <f>'[11]Depr Exp'!B1567</f>
        <v>E331 HYD S/I, LB AdultFishTrap2010-2</v>
      </c>
      <c r="C1567" s="144" t="str">
        <f>'[11]Depr Exp'!C1567</f>
        <v>403E</v>
      </c>
      <c r="D1567" s="144"/>
      <c r="E1567" s="282">
        <f>'[11]Depr Exp'!E1567</f>
        <v>43159</v>
      </c>
      <c r="F1567" s="523">
        <f>'[11]Depr Exp'!F1567</f>
        <v>422422.56</v>
      </c>
      <c r="G1567" s="305">
        <f>'[11]Depr Exp'!G1567</f>
        <v>2.2000000000000002E-2</v>
      </c>
      <c r="H1567" s="524">
        <f>'[11]Depr Exp'!H1567</f>
        <v>774.44</v>
      </c>
      <c r="I1567" s="523">
        <f>'[11]Depr Exp'!I1567</f>
        <v>422422.56</v>
      </c>
      <c r="J1567" s="305">
        <f>'[11]Depr Exp'!J1567</f>
        <v>2.2000000000000002E-2</v>
      </c>
      <c r="K1567" s="373">
        <f>'[11]Depr Exp'!K1567</f>
        <v>774.44136000000015</v>
      </c>
      <c r="L1567" s="524">
        <f>'[11]Depr Exp'!L1567</f>
        <v>0</v>
      </c>
      <c r="M1567" s="144"/>
      <c r="N1567" s="144"/>
    </row>
    <row r="1568" spans="1:14">
      <c r="A1568" s="144" t="str">
        <f>'[11]Depr Exp'!A1568</f>
        <v>E331 HYD S/I, LB AdultFishTrap2010</v>
      </c>
      <c r="B1568" s="144" t="str">
        <f>'[11]Depr Exp'!B1568</f>
        <v>E331 HYD S/I, LB AdultFishTrap2010-3</v>
      </c>
      <c r="C1568" s="144" t="str">
        <f>'[11]Depr Exp'!C1568</f>
        <v>403E</v>
      </c>
      <c r="D1568" s="144"/>
      <c r="E1568" s="282">
        <f>'[11]Depr Exp'!E1568</f>
        <v>43190</v>
      </c>
      <c r="F1568" s="523">
        <f>'[11]Depr Exp'!F1568</f>
        <v>422422.56</v>
      </c>
      <c r="G1568" s="305">
        <f>'[11]Depr Exp'!G1568</f>
        <v>2.2000000000000002E-2</v>
      </c>
      <c r="H1568" s="524">
        <f>'[11]Depr Exp'!H1568</f>
        <v>774.44</v>
      </c>
      <c r="I1568" s="523">
        <f>'[11]Depr Exp'!I1568</f>
        <v>422422.56</v>
      </c>
      <c r="J1568" s="305">
        <f>'[11]Depr Exp'!J1568</f>
        <v>2.2000000000000002E-2</v>
      </c>
      <c r="K1568" s="373">
        <f>'[11]Depr Exp'!K1568</f>
        <v>774.44136000000015</v>
      </c>
      <c r="L1568" s="524">
        <f>'[11]Depr Exp'!L1568</f>
        <v>0</v>
      </c>
      <c r="M1568" s="144"/>
      <c r="N1568" s="144"/>
    </row>
    <row r="1569" spans="1:14">
      <c r="A1569" s="144" t="str">
        <f>'[11]Depr Exp'!A1569</f>
        <v>E331 HYD S/I, LB AdultFishTrap2010</v>
      </c>
      <c r="B1569" s="144" t="str">
        <f>'[11]Depr Exp'!B1569</f>
        <v>E331 HYD S/I, LB AdultFishTrap2010-4</v>
      </c>
      <c r="C1569" s="144" t="str">
        <f>'[11]Depr Exp'!C1569</f>
        <v>403E</v>
      </c>
      <c r="D1569" s="144"/>
      <c r="E1569" s="282">
        <f>'[11]Depr Exp'!E1569</f>
        <v>43220</v>
      </c>
      <c r="F1569" s="523">
        <f>'[11]Depr Exp'!F1569</f>
        <v>422422.56</v>
      </c>
      <c r="G1569" s="305">
        <f>'[11]Depr Exp'!G1569</f>
        <v>2.2000000000000002E-2</v>
      </c>
      <c r="H1569" s="524">
        <f>'[11]Depr Exp'!H1569</f>
        <v>774.44</v>
      </c>
      <c r="I1569" s="523">
        <f>'[11]Depr Exp'!I1569</f>
        <v>422422.56</v>
      </c>
      <c r="J1569" s="305">
        <f>'[11]Depr Exp'!J1569</f>
        <v>2.2000000000000002E-2</v>
      </c>
      <c r="K1569" s="373">
        <f>'[11]Depr Exp'!K1569</f>
        <v>774.44136000000015</v>
      </c>
      <c r="L1569" s="524">
        <f>'[11]Depr Exp'!L1569</f>
        <v>0</v>
      </c>
      <c r="M1569" s="144"/>
      <c r="N1569" s="144"/>
    </row>
    <row r="1570" spans="1:14">
      <c r="A1570" s="144" t="str">
        <f>'[11]Depr Exp'!A1570</f>
        <v>E331 HYD S/I, LB AdultFishTrap2010</v>
      </c>
      <c r="B1570" s="144" t="str">
        <f>'[11]Depr Exp'!B1570</f>
        <v>E331 HYD S/I, LB AdultFishTrap2010-5</v>
      </c>
      <c r="C1570" s="144" t="str">
        <f>'[11]Depr Exp'!C1570</f>
        <v>403E</v>
      </c>
      <c r="D1570" s="144"/>
      <c r="E1570" s="282">
        <f>'[11]Depr Exp'!E1570</f>
        <v>43251</v>
      </c>
      <c r="F1570" s="523">
        <f>'[11]Depr Exp'!F1570</f>
        <v>422422.56</v>
      </c>
      <c r="G1570" s="305">
        <f>'[11]Depr Exp'!G1570</f>
        <v>2.2000000000000002E-2</v>
      </c>
      <c r="H1570" s="524">
        <f>'[11]Depr Exp'!H1570</f>
        <v>774.44</v>
      </c>
      <c r="I1570" s="523">
        <f>'[11]Depr Exp'!I1570</f>
        <v>422422.56</v>
      </c>
      <c r="J1570" s="305">
        <f>'[11]Depr Exp'!J1570</f>
        <v>2.2000000000000002E-2</v>
      </c>
      <c r="K1570" s="373">
        <f>'[11]Depr Exp'!K1570</f>
        <v>774.44136000000015</v>
      </c>
      <c r="L1570" s="524">
        <f>'[11]Depr Exp'!L1570</f>
        <v>0</v>
      </c>
      <c r="M1570" s="144"/>
      <c r="N1570" s="144"/>
    </row>
    <row r="1571" spans="1:14">
      <c r="A1571" s="144" t="str">
        <f>'[11]Depr Exp'!A1571</f>
        <v>E331 HYD S/I, LB AdultFishTrap2010</v>
      </c>
      <c r="B1571" s="144" t="str">
        <f>'[11]Depr Exp'!B1571</f>
        <v>E331 HYD S/I, LB AdultFishTrap2010-6</v>
      </c>
      <c r="C1571" s="144" t="str">
        <f>'[11]Depr Exp'!C1571</f>
        <v>403E</v>
      </c>
      <c r="D1571" s="144"/>
      <c r="E1571" s="282">
        <f>'[11]Depr Exp'!E1571</f>
        <v>43281</v>
      </c>
      <c r="F1571" s="523">
        <f>'[11]Depr Exp'!F1571</f>
        <v>422422.56</v>
      </c>
      <c r="G1571" s="305">
        <f>'[11]Depr Exp'!G1571</f>
        <v>2.2000000000000002E-2</v>
      </c>
      <c r="H1571" s="524">
        <f>'[11]Depr Exp'!H1571</f>
        <v>774.44</v>
      </c>
      <c r="I1571" s="523">
        <f>'[11]Depr Exp'!I1571</f>
        <v>422422.56</v>
      </c>
      <c r="J1571" s="305">
        <f>'[11]Depr Exp'!J1571</f>
        <v>2.2000000000000002E-2</v>
      </c>
      <c r="K1571" s="373">
        <f>'[11]Depr Exp'!K1571</f>
        <v>774.44136000000015</v>
      </c>
      <c r="L1571" s="524">
        <f>'[11]Depr Exp'!L1571</f>
        <v>0</v>
      </c>
      <c r="M1571" s="144"/>
      <c r="N1571" s="144"/>
    </row>
    <row r="1572" spans="1:14">
      <c r="A1572" s="144" t="str">
        <f>'[11]Depr Exp'!A1572</f>
        <v>E331 HYD S/I, LB AdultFishTrap2010</v>
      </c>
      <c r="B1572" s="144" t="str">
        <f>'[11]Depr Exp'!B1572</f>
        <v>E331 HYD S/I, LB AdultFishTrap2010-7</v>
      </c>
      <c r="C1572" s="144" t="str">
        <f>'[11]Depr Exp'!C1572</f>
        <v>403E</v>
      </c>
      <c r="D1572" s="144"/>
      <c r="E1572" s="282">
        <f>'[11]Depr Exp'!E1572</f>
        <v>43312</v>
      </c>
      <c r="F1572" s="523">
        <f>'[11]Depr Exp'!F1572</f>
        <v>422422.56</v>
      </c>
      <c r="G1572" s="305">
        <f>'[11]Depr Exp'!G1572</f>
        <v>2.2000000000000002E-2</v>
      </c>
      <c r="H1572" s="524">
        <f>'[11]Depr Exp'!H1572</f>
        <v>774.44</v>
      </c>
      <c r="I1572" s="523">
        <f>'[11]Depr Exp'!I1572</f>
        <v>422422.56</v>
      </c>
      <c r="J1572" s="305">
        <f>'[11]Depr Exp'!J1572</f>
        <v>2.2000000000000002E-2</v>
      </c>
      <c r="K1572" s="373">
        <f>'[11]Depr Exp'!K1572</f>
        <v>774.44136000000015</v>
      </c>
      <c r="L1572" s="524">
        <f>'[11]Depr Exp'!L1572</f>
        <v>0</v>
      </c>
      <c r="M1572" s="144"/>
      <c r="N1572" s="144"/>
    </row>
    <row r="1573" spans="1:14">
      <c r="A1573" s="144" t="str">
        <f>'[11]Depr Exp'!A1573</f>
        <v>E331 HYD S/I, LB AdultFishTrap2010</v>
      </c>
      <c r="B1573" s="144" t="str">
        <f>'[11]Depr Exp'!B1573</f>
        <v>E331 HYD S/I, LB AdultFishTrap2010-8</v>
      </c>
      <c r="C1573" s="144" t="str">
        <f>'[11]Depr Exp'!C1573</f>
        <v>403E</v>
      </c>
      <c r="D1573" s="144"/>
      <c r="E1573" s="282">
        <f>'[11]Depr Exp'!E1573</f>
        <v>43343</v>
      </c>
      <c r="F1573" s="523">
        <f>'[11]Depr Exp'!F1573</f>
        <v>422422.56</v>
      </c>
      <c r="G1573" s="305">
        <f>'[11]Depr Exp'!G1573</f>
        <v>2.2000000000000002E-2</v>
      </c>
      <c r="H1573" s="524">
        <f>'[11]Depr Exp'!H1573</f>
        <v>774.44</v>
      </c>
      <c r="I1573" s="523">
        <f>'[11]Depr Exp'!I1573</f>
        <v>422422.56</v>
      </c>
      <c r="J1573" s="305">
        <f>'[11]Depr Exp'!J1573</f>
        <v>2.2000000000000002E-2</v>
      </c>
      <c r="K1573" s="373">
        <f>'[11]Depr Exp'!K1573</f>
        <v>774.44136000000015</v>
      </c>
      <c r="L1573" s="524">
        <f>'[11]Depr Exp'!L1573</f>
        <v>0</v>
      </c>
      <c r="M1573" s="144"/>
      <c r="N1573" s="144"/>
    </row>
    <row r="1574" spans="1:14">
      <c r="A1574" s="144" t="str">
        <f>'[11]Depr Exp'!A1574</f>
        <v>E331 HYD S/I, LB AdultFishTrap2010</v>
      </c>
      <c r="B1574" s="144" t="str">
        <f>'[11]Depr Exp'!B1574</f>
        <v>E331 HYD S/I, LB AdultFishTrap2010-9</v>
      </c>
      <c r="C1574" s="144" t="str">
        <f>'[11]Depr Exp'!C1574</f>
        <v>403E</v>
      </c>
      <c r="D1574" s="144"/>
      <c r="E1574" s="282">
        <f>'[11]Depr Exp'!E1574</f>
        <v>43373</v>
      </c>
      <c r="F1574" s="523">
        <f>'[11]Depr Exp'!F1574</f>
        <v>422422.56</v>
      </c>
      <c r="G1574" s="305">
        <f>'[11]Depr Exp'!G1574</f>
        <v>2.2000000000000002E-2</v>
      </c>
      <c r="H1574" s="524">
        <f>'[11]Depr Exp'!H1574</f>
        <v>774.44</v>
      </c>
      <c r="I1574" s="523">
        <f>'[11]Depr Exp'!I1574</f>
        <v>422422.56</v>
      </c>
      <c r="J1574" s="305">
        <f>'[11]Depr Exp'!J1574</f>
        <v>2.2000000000000002E-2</v>
      </c>
      <c r="K1574" s="373">
        <f>'[11]Depr Exp'!K1574</f>
        <v>774.44136000000015</v>
      </c>
      <c r="L1574" s="524">
        <f>'[11]Depr Exp'!L1574</f>
        <v>0</v>
      </c>
      <c r="M1574" s="144"/>
      <c r="N1574" s="144"/>
    </row>
    <row r="1575" spans="1:14">
      <c r="A1575" s="144" t="str">
        <f>'[11]Depr Exp'!A1575</f>
        <v>E331 HYD S/I, LB AdultFishTrap2010</v>
      </c>
      <c r="B1575" s="144" t="str">
        <f>'[11]Depr Exp'!B1575</f>
        <v>E331 HYD S/I, LB AdultFishTrap2010-10</v>
      </c>
      <c r="C1575" s="144" t="str">
        <f>'[11]Depr Exp'!C1575</f>
        <v>403E</v>
      </c>
      <c r="D1575" s="144"/>
      <c r="E1575" s="282">
        <f>'[11]Depr Exp'!E1575</f>
        <v>43404</v>
      </c>
      <c r="F1575" s="523">
        <f>'[11]Depr Exp'!F1575</f>
        <v>422422.56</v>
      </c>
      <c r="G1575" s="305">
        <f>'[11]Depr Exp'!G1575</f>
        <v>2.2000000000000002E-2</v>
      </c>
      <c r="H1575" s="524">
        <f>'[11]Depr Exp'!H1575</f>
        <v>774.44</v>
      </c>
      <c r="I1575" s="523">
        <f>'[11]Depr Exp'!I1575</f>
        <v>422422.56</v>
      </c>
      <c r="J1575" s="305">
        <f>'[11]Depr Exp'!J1575</f>
        <v>2.2000000000000002E-2</v>
      </c>
      <c r="K1575" s="373">
        <f>'[11]Depr Exp'!K1575</f>
        <v>774.44136000000015</v>
      </c>
      <c r="L1575" s="524">
        <f>'[11]Depr Exp'!L1575</f>
        <v>0</v>
      </c>
      <c r="M1575" s="144"/>
      <c r="N1575" s="144"/>
    </row>
    <row r="1576" spans="1:14">
      <c r="A1576" s="144" t="str">
        <f>'[11]Depr Exp'!A1576</f>
        <v>E331 HYD S/I, LB AdultFishTrap2010</v>
      </c>
      <c r="B1576" s="144" t="str">
        <f>'[11]Depr Exp'!B1576</f>
        <v>E331 HYD S/I, LB AdultFishTrap2010-11</v>
      </c>
      <c r="C1576" s="144" t="str">
        <f>'[11]Depr Exp'!C1576</f>
        <v>403E</v>
      </c>
      <c r="D1576" s="144"/>
      <c r="E1576" s="282">
        <f>'[11]Depr Exp'!E1576</f>
        <v>43434</v>
      </c>
      <c r="F1576" s="523">
        <f>'[11]Depr Exp'!F1576</f>
        <v>422422.56</v>
      </c>
      <c r="G1576" s="305">
        <f>'[11]Depr Exp'!G1576</f>
        <v>2.2000000000000002E-2</v>
      </c>
      <c r="H1576" s="524">
        <f>'[11]Depr Exp'!H1576</f>
        <v>774.44</v>
      </c>
      <c r="I1576" s="523">
        <f>'[11]Depr Exp'!I1576</f>
        <v>422422.56</v>
      </c>
      <c r="J1576" s="305">
        <f>'[11]Depr Exp'!J1576</f>
        <v>2.2000000000000002E-2</v>
      </c>
      <c r="K1576" s="373">
        <f>'[11]Depr Exp'!K1576</f>
        <v>774.44136000000015</v>
      </c>
      <c r="L1576" s="524">
        <f>'[11]Depr Exp'!L1576</f>
        <v>0</v>
      </c>
      <c r="M1576" s="144"/>
      <c r="N1576" s="144"/>
    </row>
    <row r="1577" spans="1:14">
      <c r="A1577" s="144" t="str">
        <f>'[11]Depr Exp'!A1577</f>
        <v>E331 HYD S/I, LB AdultFishTrap2010</v>
      </c>
      <c r="B1577" s="144" t="str">
        <f>'[11]Depr Exp'!B1577</f>
        <v>E331 HYD S/I, LB AdultFishTrap2010-12</v>
      </c>
      <c r="C1577" s="144" t="str">
        <f>'[11]Depr Exp'!C1577</f>
        <v>403E</v>
      </c>
      <c r="D1577" s="144"/>
      <c r="E1577" s="282">
        <f>'[11]Depr Exp'!E1577</f>
        <v>43465</v>
      </c>
      <c r="F1577" s="523">
        <f>'[11]Depr Exp'!F1577</f>
        <v>422422.56</v>
      </c>
      <c r="G1577" s="305">
        <f>'[11]Depr Exp'!G1577</f>
        <v>2.2000000000000002E-2</v>
      </c>
      <c r="H1577" s="524">
        <f>'[11]Depr Exp'!H1577</f>
        <v>774.44</v>
      </c>
      <c r="I1577" s="523">
        <f>'[11]Depr Exp'!I1577</f>
        <v>422422.56</v>
      </c>
      <c r="J1577" s="305">
        <f>'[11]Depr Exp'!J1577</f>
        <v>2.2000000000000002E-2</v>
      </c>
      <c r="K1577" s="373">
        <f>'[11]Depr Exp'!K1577</f>
        <v>774.44136000000015</v>
      </c>
      <c r="L1577" s="524">
        <f>'[11]Depr Exp'!L1577</f>
        <v>0</v>
      </c>
      <c r="M1577" s="144"/>
      <c r="N1577" s="144"/>
    </row>
    <row r="1578" spans="1:14" ht="15.75" thickBot="1">
      <c r="A1578" s="159" t="str">
        <f>'[11]Depr Exp'!A1578</f>
        <v>E331 HYD S/I, LB AdultFishTrap2010 Total</v>
      </c>
      <c r="B1578" s="144">
        <f>'[11]Depr Exp'!B1578</f>
        <v>0</v>
      </c>
      <c r="C1578" s="502" t="str">
        <f>'[11]Depr Exp'!C1578</f>
        <v>HYD</v>
      </c>
      <c r="D1578" s="144"/>
      <c r="E1578" s="281" t="str">
        <f>'[11]Depr Exp'!E1578</f>
        <v>Total</v>
      </c>
      <c r="F1578" s="141">
        <f>'[11]Depr Exp'!F1578</f>
        <v>0</v>
      </c>
      <c r="G1578" s="252">
        <f>'[11]Depr Exp'!G1578</f>
        <v>0</v>
      </c>
      <c r="H1578" s="286">
        <f>'[11]Depr Exp'!H1578</f>
        <v>9293.2800000000025</v>
      </c>
      <c r="I1578" s="141">
        <f>'[11]Depr Exp'!I1578</f>
        <v>0</v>
      </c>
      <c r="J1578" s="252">
        <f>'[11]Depr Exp'!J1578</f>
        <v>0</v>
      </c>
      <c r="K1578" s="286">
        <f>'[11]Depr Exp'!K1578</f>
        <v>9293.2963200000013</v>
      </c>
      <c r="L1578" s="286">
        <f>'[11]Depr Exp'!L1578</f>
        <v>0.02</v>
      </c>
      <c r="M1578" s="144"/>
      <c r="N1578" s="144"/>
    </row>
    <row r="1579" spans="1:14" ht="13.5" thickTop="1">
      <c r="A1579" s="144" t="str">
        <f>'[11]Depr Exp'!A1579</f>
        <v>E331 HYD S/I, UB FishHatchery2010</v>
      </c>
      <c r="B1579" s="144" t="str">
        <f>'[11]Depr Exp'!B1579</f>
        <v>E331 HYD S/I, UB FishHatchery2010-1</v>
      </c>
      <c r="C1579" s="144" t="str">
        <f>'[11]Depr Exp'!C1579</f>
        <v>403E</v>
      </c>
      <c r="D1579" s="144"/>
      <c r="E1579" s="282">
        <f>'[11]Depr Exp'!E1579</f>
        <v>43131</v>
      </c>
      <c r="F1579" s="523">
        <f>'[11]Depr Exp'!F1579</f>
        <v>7877977</v>
      </c>
      <c r="G1579" s="305">
        <f>'[11]Depr Exp'!G1579</f>
        <v>1.67E-2</v>
      </c>
      <c r="H1579" s="524">
        <f>'[11]Depr Exp'!H1579</f>
        <v>10963.52</v>
      </c>
      <c r="I1579" s="523">
        <f>'[11]Depr Exp'!I1579</f>
        <v>7877977</v>
      </c>
      <c r="J1579" s="305">
        <f>'[11]Depr Exp'!J1579</f>
        <v>1.67E-2</v>
      </c>
      <c r="K1579" s="373">
        <f>'[11]Depr Exp'!K1579</f>
        <v>10963.517991666668</v>
      </c>
      <c r="L1579" s="524">
        <f>'[11]Depr Exp'!L1579</f>
        <v>0</v>
      </c>
      <c r="M1579" s="144"/>
      <c r="N1579" s="144"/>
    </row>
    <row r="1580" spans="1:14">
      <c r="A1580" s="144" t="str">
        <f>'[11]Depr Exp'!A1580</f>
        <v>E331 HYD S/I, UB FishHatchery2010</v>
      </c>
      <c r="B1580" s="144" t="str">
        <f>'[11]Depr Exp'!B1580</f>
        <v>E331 HYD S/I, UB FishHatchery2010-2</v>
      </c>
      <c r="C1580" s="144" t="str">
        <f>'[11]Depr Exp'!C1580</f>
        <v>403E</v>
      </c>
      <c r="D1580" s="144"/>
      <c r="E1580" s="282">
        <f>'[11]Depr Exp'!E1580</f>
        <v>43159</v>
      </c>
      <c r="F1580" s="523">
        <f>'[11]Depr Exp'!F1580</f>
        <v>7877977</v>
      </c>
      <c r="G1580" s="305">
        <f>'[11]Depr Exp'!G1580</f>
        <v>1.67E-2</v>
      </c>
      <c r="H1580" s="524">
        <f>'[11]Depr Exp'!H1580</f>
        <v>10963.52</v>
      </c>
      <c r="I1580" s="523">
        <f>'[11]Depr Exp'!I1580</f>
        <v>7877977</v>
      </c>
      <c r="J1580" s="305">
        <f>'[11]Depr Exp'!J1580</f>
        <v>1.67E-2</v>
      </c>
      <c r="K1580" s="373">
        <f>'[11]Depr Exp'!K1580</f>
        <v>10963.517991666668</v>
      </c>
      <c r="L1580" s="524">
        <f>'[11]Depr Exp'!L1580</f>
        <v>0</v>
      </c>
      <c r="M1580" s="144"/>
      <c r="N1580" s="144"/>
    </row>
    <row r="1581" spans="1:14">
      <c r="A1581" s="144" t="str">
        <f>'[11]Depr Exp'!A1581</f>
        <v>E331 HYD S/I, UB FishHatchery2010</v>
      </c>
      <c r="B1581" s="144" t="str">
        <f>'[11]Depr Exp'!B1581</f>
        <v>E331 HYD S/I, UB FishHatchery2010-3</v>
      </c>
      <c r="C1581" s="144" t="str">
        <f>'[11]Depr Exp'!C1581</f>
        <v>403E</v>
      </c>
      <c r="D1581" s="144"/>
      <c r="E1581" s="282">
        <f>'[11]Depr Exp'!E1581</f>
        <v>43190</v>
      </c>
      <c r="F1581" s="523">
        <f>'[11]Depr Exp'!F1581</f>
        <v>7877977</v>
      </c>
      <c r="G1581" s="305">
        <f>'[11]Depr Exp'!G1581</f>
        <v>1.67E-2</v>
      </c>
      <c r="H1581" s="524">
        <f>'[11]Depr Exp'!H1581</f>
        <v>10963.52</v>
      </c>
      <c r="I1581" s="523">
        <f>'[11]Depr Exp'!I1581</f>
        <v>7877977</v>
      </c>
      <c r="J1581" s="305">
        <f>'[11]Depr Exp'!J1581</f>
        <v>1.67E-2</v>
      </c>
      <c r="K1581" s="373">
        <f>'[11]Depr Exp'!K1581</f>
        <v>10963.517991666668</v>
      </c>
      <c r="L1581" s="524">
        <f>'[11]Depr Exp'!L1581</f>
        <v>0</v>
      </c>
      <c r="M1581" s="144"/>
      <c r="N1581" s="144"/>
    </row>
    <row r="1582" spans="1:14">
      <c r="A1582" s="144" t="str">
        <f>'[11]Depr Exp'!A1582</f>
        <v>E331 HYD S/I, UB FishHatchery2010</v>
      </c>
      <c r="B1582" s="144" t="str">
        <f>'[11]Depr Exp'!B1582</f>
        <v>E331 HYD S/I, UB FishHatchery2010-4</v>
      </c>
      <c r="C1582" s="144" t="str">
        <f>'[11]Depr Exp'!C1582</f>
        <v>403E</v>
      </c>
      <c r="D1582" s="144"/>
      <c r="E1582" s="282">
        <f>'[11]Depr Exp'!E1582</f>
        <v>43220</v>
      </c>
      <c r="F1582" s="523">
        <f>'[11]Depr Exp'!F1582</f>
        <v>7877977</v>
      </c>
      <c r="G1582" s="305">
        <f>'[11]Depr Exp'!G1582</f>
        <v>1.67E-2</v>
      </c>
      <c r="H1582" s="524">
        <f>'[11]Depr Exp'!H1582</f>
        <v>10963.52</v>
      </c>
      <c r="I1582" s="523">
        <f>'[11]Depr Exp'!I1582</f>
        <v>7877977</v>
      </c>
      <c r="J1582" s="305">
        <f>'[11]Depr Exp'!J1582</f>
        <v>1.67E-2</v>
      </c>
      <c r="K1582" s="373">
        <f>'[11]Depr Exp'!K1582</f>
        <v>10963.517991666668</v>
      </c>
      <c r="L1582" s="524">
        <f>'[11]Depr Exp'!L1582</f>
        <v>0</v>
      </c>
      <c r="M1582" s="144"/>
      <c r="N1582" s="144"/>
    </row>
    <row r="1583" spans="1:14">
      <c r="A1583" s="144" t="str">
        <f>'[11]Depr Exp'!A1583</f>
        <v>E331 HYD S/I, UB FishHatchery2010</v>
      </c>
      <c r="B1583" s="144" t="str">
        <f>'[11]Depr Exp'!B1583</f>
        <v>E331 HYD S/I, UB FishHatchery2010-5</v>
      </c>
      <c r="C1583" s="144" t="str">
        <f>'[11]Depr Exp'!C1583</f>
        <v>403E</v>
      </c>
      <c r="D1583" s="144"/>
      <c r="E1583" s="282">
        <f>'[11]Depr Exp'!E1583</f>
        <v>43251</v>
      </c>
      <c r="F1583" s="523">
        <f>'[11]Depr Exp'!F1583</f>
        <v>7877977</v>
      </c>
      <c r="G1583" s="305">
        <f>'[11]Depr Exp'!G1583</f>
        <v>1.67E-2</v>
      </c>
      <c r="H1583" s="524">
        <f>'[11]Depr Exp'!H1583</f>
        <v>10963.52</v>
      </c>
      <c r="I1583" s="523">
        <f>'[11]Depr Exp'!I1583</f>
        <v>7877977</v>
      </c>
      <c r="J1583" s="305">
        <f>'[11]Depr Exp'!J1583</f>
        <v>1.67E-2</v>
      </c>
      <c r="K1583" s="373">
        <f>'[11]Depr Exp'!K1583</f>
        <v>10963.517991666668</v>
      </c>
      <c r="L1583" s="524">
        <f>'[11]Depr Exp'!L1583</f>
        <v>0</v>
      </c>
      <c r="M1583" s="144"/>
      <c r="N1583" s="144"/>
    </row>
    <row r="1584" spans="1:14">
      <c r="A1584" s="144" t="str">
        <f>'[11]Depr Exp'!A1584</f>
        <v>E331 HYD S/I, UB FishHatchery2010</v>
      </c>
      <c r="B1584" s="144" t="str">
        <f>'[11]Depr Exp'!B1584</f>
        <v>E331 HYD S/I, UB FishHatchery2010-6</v>
      </c>
      <c r="C1584" s="144" t="str">
        <f>'[11]Depr Exp'!C1584</f>
        <v>403E</v>
      </c>
      <c r="D1584" s="144"/>
      <c r="E1584" s="282">
        <f>'[11]Depr Exp'!E1584</f>
        <v>43281</v>
      </c>
      <c r="F1584" s="523">
        <f>'[11]Depr Exp'!F1584</f>
        <v>7877977</v>
      </c>
      <c r="G1584" s="305">
        <f>'[11]Depr Exp'!G1584</f>
        <v>1.67E-2</v>
      </c>
      <c r="H1584" s="524">
        <f>'[11]Depr Exp'!H1584</f>
        <v>10963.52</v>
      </c>
      <c r="I1584" s="523">
        <f>'[11]Depr Exp'!I1584</f>
        <v>7877977</v>
      </c>
      <c r="J1584" s="305">
        <f>'[11]Depr Exp'!J1584</f>
        <v>1.67E-2</v>
      </c>
      <c r="K1584" s="373">
        <f>'[11]Depr Exp'!K1584</f>
        <v>10963.517991666668</v>
      </c>
      <c r="L1584" s="524">
        <f>'[11]Depr Exp'!L1584</f>
        <v>0</v>
      </c>
      <c r="M1584" s="144"/>
      <c r="N1584" s="144"/>
    </row>
    <row r="1585" spans="1:14">
      <c r="A1585" s="144" t="str">
        <f>'[11]Depr Exp'!A1585</f>
        <v>E331 HYD S/I, UB FishHatchery2010</v>
      </c>
      <c r="B1585" s="144" t="str">
        <f>'[11]Depr Exp'!B1585</f>
        <v>E331 HYD S/I, UB FishHatchery2010-7</v>
      </c>
      <c r="C1585" s="144" t="str">
        <f>'[11]Depr Exp'!C1585</f>
        <v>403E</v>
      </c>
      <c r="D1585" s="144"/>
      <c r="E1585" s="282">
        <f>'[11]Depr Exp'!E1585</f>
        <v>43312</v>
      </c>
      <c r="F1585" s="523">
        <f>'[11]Depr Exp'!F1585</f>
        <v>7877977</v>
      </c>
      <c r="G1585" s="305">
        <f>'[11]Depr Exp'!G1585</f>
        <v>1.67E-2</v>
      </c>
      <c r="H1585" s="524">
        <f>'[11]Depr Exp'!H1585</f>
        <v>10963.52</v>
      </c>
      <c r="I1585" s="523">
        <f>'[11]Depr Exp'!I1585</f>
        <v>7877977</v>
      </c>
      <c r="J1585" s="305">
        <f>'[11]Depr Exp'!J1585</f>
        <v>1.67E-2</v>
      </c>
      <c r="K1585" s="373">
        <f>'[11]Depr Exp'!K1585</f>
        <v>10963.517991666668</v>
      </c>
      <c r="L1585" s="524">
        <f>'[11]Depr Exp'!L1585</f>
        <v>0</v>
      </c>
      <c r="M1585" s="144"/>
      <c r="N1585" s="144"/>
    </row>
    <row r="1586" spans="1:14">
      <c r="A1586" s="144" t="str">
        <f>'[11]Depr Exp'!A1586</f>
        <v>E331 HYD S/I, UB FishHatchery2010</v>
      </c>
      <c r="B1586" s="144" t="str">
        <f>'[11]Depr Exp'!B1586</f>
        <v>E331 HYD S/I, UB FishHatchery2010-8</v>
      </c>
      <c r="C1586" s="144" t="str">
        <f>'[11]Depr Exp'!C1586</f>
        <v>403E</v>
      </c>
      <c r="D1586" s="144"/>
      <c r="E1586" s="282">
        <f>'[11]Depr Exp'!E1586</f>
        <v>43343</v>
      </c>
      <c r="F1586" s="523">
        <f>'[11]Depr Exp'!F1586</f>
        <v>7877977</v>
      </c>
      <c r="G1586" s="305">
        <f>'[11]Depr Exp'!G1586</f>
        <v>1.67E-2</v>
      </c>
      <c r="H1586" s="524">
        <f>'[11]Depr Exp'!H1586</f>
        <v>10963.52</v>
      </c>
      <c r="I1586" s="523">
        <f>'[11]Depr Exp'!I1586</f>
        <v>7877977</v>
      </c>
      <c r="J1586" s="305">
        <f>'[11]Depr Exp'!J1586</f>
        <v>1.67E-2</v>
      </c>
      <c r="K1586" s="373">
        <f>'[11]Depr Exp'!K1586</f>
        <v>10963.517991666668</v>
      </c>
      <c r="L1586" s="524">
        <f>'[11]Depr Exp'!L1586</f>
        <v>0</v>
      </c>
      <c r="M1586" s="144"/>
      <c r="N1586" s="144"/>
    </row>
    <row r="1587" spans="1:14">
      <c r="A1587" s="144" t="str">
        <f>'[11]Depr Exp'!A1587</f>
        <v>E331 HYD S/I, UB FishHatchery2010</v>
      </c>
      <c r="B1587" s="144" t="str">
        <f>'[11]Depr Exp'!B1587</f>
        <v>E331 HYD S/I, UB FishHatchery2010-9</v>
      </c>
      <c r="C1587" s="144" t="str">
        <f>'[11]Depr Exp'!C1587</f>
        <v>403E</v>
      </c>
      <c r="D1587" s="144"/>
      <c r="E1587" s="282">
        <f>'[11]Depr Exp'!E1587</f>
        <v>43373</v>
      </c>
      <c r="F1587" s="523">
        <f>'[11]Depr Exp'!F1587</f>
        <v>7877977</v>
      </c>
      <c r="G1587" s="305">
        <f>'[11]Depr Exp'!G1587</f>
        <v>1.67E-2</v>
      </c>
      <c r="H1587" s="524">
        <f>'[11]Depr Exp'!H1587</f>
        <v>10963.52</v>
      </c>
      <c r="I1587" s="523">
        <f>'[11]Depr Exp'!I1587</f>
        <v>7877977</v>
      </c>
      <c r="J1587" s="305">
        <f>'[11]Depr Exp'!J1587</f>
        <v>1.67E-2</v>
      </c>
      <c r="K1587" s="373">
        <f>'[11]Depr Exp'!K1587</f>
        <v>10963.517991666668</v>
      </c>
      <c r="L1587" s="524">
        <f>'[11]Depr Exp'!L1587</f>
        <v>0</v>
      </c>
      <c r="M1587" s="144"/>
      <c r="N1587" s="144"/>
    </row>
    <row r="1588" spans="1:14">
      <c r="A1588" s="144" t="str">
        <f>'[11]Depr Exp'!A1588</f>
        <v>E331 HYD S/I, UB FishHatchery2010</v>
      </c>
      <c r="B1588" s="144" t="str">
        <f>'[11]Depr Exp'!B1588</f>
        <v>E331 HYD S/I, UB FishHatchery2010-10</v>
      </c>
      <c r="C1588" s="144" t="str">
        <f>'[11]Depr Exp'!C1588</f>
        <v>403E</v>
      </c>
      <c r="D1588" s="144"/>
      <c r="E1588" s="282">
        <f>'[11]Depr Exp'!E1588</f>
        <v>43404</v>
      </c>
      <c r="F1588" s="523">
        <f>'[11]Depr Exp'!F1588</f>
        <v>7877977</v>
      </c>
      <c r="G1588" s="305">
        <f>'[11]Depr Exp'!G1588</f>
        <v>1.67E-2</v>
      </c>
      <c r="H1588" s="524">
        <f>'[11]Depr Exp'!H1588</f>
        <v>10963.52</v>
      </c>
      <c r="I1588" s="523">
        <f>'[11]Depr Exp'!I1588</f>
        <v>7877977</v>
      </c>
      <c r="J1588" s="305">
        <f>'[11]Depr Exp'!J1588</f>
        <v>1.67E-2</v>
      </c>
      <c r="K1588" s="373">
        <f>'[11]Depr Exp'!K1588</f>
        <v>10963.517991666668</v>
      </c>
      <c r="L1588" s="524">
        <f>'[11]Depr Exp'!L1588</f>
        <v>0</v>
      </c>
      <c r="M1588" s="144"/>
      <c r="N1588" s="144"/>
    </row>
    <row r="1589" spans="1:14">
      <c r="A1589" s="144" t="str">
        <f>'[11]Depr Exp'!A1589</f>
        <v>E331 HYD S/I, UB FishHatchery2010</v>
      </c>
      <c r="B1589" s="144" t="str">
        <f>'[11]Depr Exp'!B1589</f>
        <v>E331 HYD S/I, UB FishHatchery2010-11</v>
      </c>
      <c r="C1589" s="144" t="str">
        <f>'[11]Depr Exp'!C1589</f>
        <v>403E</v>
      </c>
      <c r="D1589" s="144"/>
      <c r="E1589" s="282">
        <f>'[11]Depr Exp'!E1589</f>
        <v>43434</v>
      </c>
      <c r="F1589" s="523">
        <f>'[11]Depr Exp'!F1589</f>
        <v>7877977</v>
      </c>
      <c r="G1589" s="305">
        <f>'[11]Depr Exp'!G1589</f>
        <v>1.67E-2</v>
      </c>
      <c r="H1589" s="524">
        <f>'[11]Depr Exp'!H1589</f>
        <v>10963.52</v>
      </c>
      <c r="I1589" s="523">
        <f>'[11]Depr Exp'!I1589</f>
        <v>7877977</v>
      </c>
      <c r="J1589" s="305">
        <f>'[11]Depr Exp'!J1589</f>
        <v>1.67E-2</v>
      </c>
      <c r="K1589" s="373">
        <f>'[11]Depr Exp'!K1589</f>
        <v>10963.517991666668</v>
      </c>
      <c r="L1589" s="524">
        <f>'[11]Depr Exp'!L1589</f>
        <v>0</v>
      </c>
      <c r="M1589" s="144"/>
      <c r="N1589" s="144"/>
    </row>
    <row r="1590" spans="1:14">
      <c r="A1590" s="144" t="str">
        <f>'[11]Depr Exp'!A1590</f>
        <v>E331 HYD S/I, UB FishHatchery2010</v>
      </c>
      <c r="B1590" s="144" t="str">
        <f>'[11]Depr Exp'!B1590</f>
        <v>E331 HYD S/I, UB FishHatchery2010-12</v>
      </c>
      <c r="C1590" s="144" t="str">
        <f>'[11]Depr Exp'!C1590</f>
        <v>403E</v>
      </c>
      <c r="D1590" s="144"/>
      <c r="E1590" s="282">
        <f>'[11]Depr Exp'!E1590</f>
        <v>43465</v>
      </c>
      <c r="F1590" s="523">
        <f>'[11]Depr Exp'!F1590</f>
        <v>7877977</v>
      </c>
      <c r="G1590" s="305">
        <f>'[11]Depr Exp'!G1590</f>
        <v>1.67E-2</v>
      </c>
      <c r="H1590" s="524">
        <f>'[11]Depr Exp'!H1590</f>
        <v>10963.52</v>
      </c>
      <c r="I1590" s="523">
        <f>'[11]Depr Exp'!I1590</f>
        <v>7877977</v>
      </c>
      <c r="J1590" s="305">
        <f>'[11]Depr Exp'!J1590</f>
        <v>1.67E-2</v>
      </c>
      <c r="K1590" s="373">
        <f>'[11]Depr Exp'!K1590</f>
        <v>10963.517991666668</v>
      </c>
      <c r="L1590" s="524">
        <f>'[11]Depr Exp'!L1590</f>
        <v>0</v>
      </c>
      <c r="M1590" s="144"/>
      <c r="N1590" s="144"/>
    </row>
    <row r="1591" spans="1:14" ht="15.75" thickBot="1">
      <c r="A1591" s="159" t="str">
        <f>'[11]Depr Exp'!A1591</f>
        <v>E331 HYD S/I, UB FishHatchery2010 Total</v>
      </c>
      <c r="B1591" s="144">
        <f>'[11]Depr Exp'!B1591</f>
        <v>0</v>
      </c>
      <c r="C1591" s="502" t="str">
        <f>'[11]Depr Exp'!C1591</f>
        <v>HYD</v>
      </c>
      <c r="D1591" s="144"/>
      <c r="E1591" s="281" t="str">
        <f>'[11]Depr Exp'!E1591</f>
        <v>Total</v>
      </c>
      <c r="F1591" s="141">
        <f>'[11]Depr Exp'!F1591</f>
        <v>0</v>
      </c>
      <c r="G1591" s="252">
        <f>'[11]Depr Exp'!G1591</f>
        <v>0</v>
      </c>
      <c r="H1591" s="286">
        <f>'[11]Depr Exp'!H1591</f>
        <v>131562.24000000002</v>
      </c>
      <c r="I1591" s="141">
        <f>'[11]Depr Exp'!I1591</f>
        <v>0</v>
      </c>
      <c r="J1591" s="252">
        <f>'[11]Depr Exp'!J1591</f>
        <v>0</v>
      </c>
      <c r="K1591" s="286">
        <f>'[11]Depr Exp'!K1591</f>
        <v>131562.21590000001</v>
      </c>
      <c r="L1591" s="286">
        <f>'[11]Depr Exp'!L1591</f>
        <v>-0.02</v>
      </c>
      <c r="M1591" s="144"/>
      <c r="N1591" s="144"/>
    </row>
    <row r="1592" spans="1:14" ht="13.5" thickTop="1">
      <c r="A1592" s="144" t="str">
        <f>'[11]Depr Exp'!A1592</f>
        <v>E331 HYD Str/Impv, LB-2013</v>
      </c>
      <c r="B1592" s="144" t="str">
        <f>'[11]Depr Exp'!B1592</f>
        <v>E331 HYD Str/Impv, LB-2013-1</v>
      </c>
      <c r="C1592" s="144" t="str">
        <f>'[11]Depr Exp'!C1592</f>
        <v>403E</v>
      </c>
      <c r="D1592" s="144"/>
      <c r="E1592" s="282">
        <f>'[11]Depr Exp'!E1592</f>
        <v>43131</v>
      </c>
      <c r="F1592" s="523">
        <f>'[11]Depr Exp'!F1592</f>
        <v>30363652.280000001</v>
      </c>
      <c r="G1592" s="305">
        <f>'[11]Depr Exp'!G1592</f>
        <v>2.2000000000000002E-2</v>
      </c>
      <c r="H1592" s="524">
        <f>'[11]Depr Exp'!H1592</f>
        <v>55666.69</v>
      </c>
      <c r="I1592" s="523">
        <f>'[11]Depr Exp'!I1592</f>
        <v>30363652.280000001</v>
      </c>
      <c r="J1592" s="305">
        <f>'[11]Depr Exp'!J1592</f>
        <v>2.2000000000000002E-2</v>
      </c>
      <c r="K1592" s="373">
        <f>'[11]Depr Exp'!K1592</f>
        <v>55666.695846666677</v>
      </c>
      <c r="L1592" s="524">
        <f>'[11]Depr Exp'!L1592</f>
        <v>0.01</v>
      </c>
      <c r="M1592" s="144"/>
      <c r="N1592" s="144"/>
    </row>
    <row r="1593" spans="1:14">
      <c r="A1593" s="144" t="str">
        <f>'[11]Depr Exp'!A1593</f>
        <v>E331 HYD Str/Impv, LB-2013</v>
      </c>
      <c r="B1593" s="144" t="str">
        <f>'[11]Depr Exp'!B1593</f>
        <v>E331 HYD Str/Impv, LB-2013-2</v>
      </c>
      <c r="C1593" s="144" t="str">
        <f>'[11]Depr Exp'!C1593</f>
        <v>403E</v>
      </c>
      <c r="D1593" s="144"/>
      <c r="E1593" s="282">
        <f>'[11]Depr Exp'!E1593</f>
        <v>43159</v>
      </c>
      <c r="F1593" s="523">
        <f>'[11]Depr Exp'!F1593</f>
        <v>30363652.280000001</v>
      </c>
      <c r="G1593" s="305">
        <f>'[11]Depr Exp'!G1593</f>
        <v>2.2000000000000002E-2</v>
      </c>
      <c r="H1593" s="524">
        <f>'[11]Depr Exp'!H1593</f>
        <v>55666.69</v>
      </c>
      <c r="I1593" s="523">
        <f>'[11]Depr Exp'!I1593</f>
        <v>30363652.280000001</v>
      </c>
      <c r="J1593" s="305">
        <f>'[11]Depr Exp'!J1593</f>
        <v>2.2000000000000002E-2</v>
      </c>
      <c r="K1593" s="373">
        <f>'[11]Depr Exp'!K1593</f>
        <v>55666.695846666677</v>
      </c>
      <c r="L1593" s="524">
        <f>'[11]Depr Exp'!L1593</f>
        <v>0.01</v>
      </c>
      <c r="M1593" s="144"/>
      <c r="N1593" s="144"/>
    </row>
    <row r="1594" spans="1:14">
      <c r="A1594" s="144" t="str">
        <f>'[11]Depr Exp'!A1594</f>
        <v>E331 HYD Str/Impv, LB-2013</v>
      </c>
      <c r="B1594" s="144" t="str">
        <f>'[11]Depr Exp'!B1594</f>
        <v>E331 HYD Str/Impv, LB-2013-3</v>
      </c>
      <c r="C1594" s="144" t="str">
        <f>'[11]Depr Exp'!C1594</f>
        <v>403E</v>
      </c>
      <c r="D1594" s="144"/>
      <c r="E1594" s="282">
        <f>'[11]Depr Exp'!E1594</f>
        <v>43190</v>
      </c>
      <c r="F1594" s="523">
        <f>'[11]Depr Exp'!F1594</f>
        <v>30363652.280000001</v>
      </c>
      <c r="G1594" s="305">
        <f>'[11]Depr Exp'!G1594</f>
        <v>2.2000000000000002E-2</v>
      </c>
      <c r="H1594" s="524">
        <f>'[11]Depr Exp'!H1594</f>
        <v>55666.69</v>
      </c>
      <c r="I1594" s="523">
        <f>'[11]Depr Exp'!I1594</f>
        <v>30363652.280000001</v>
      </c>
      <c r="J1594" s="305">
        <f>'[11]Depr Exp'!J1594</f>
        <v>2.2000000000000002E-2</v>
      </c>
      <c r="K1594" s="373">
        <f>'[11]Depr Exp'!K1594</f>
        <v>55666.695846666677</v>
      </c>
      <c r="L1594" s="524">
        <f>'[11]Depr Exp'!L1594</f>
        <v>0.01</v>
      </c>
      <c r="M1594" s="144"/>
      <c r="N1594" s="144"/>
    </row>
    <row r="1595" spans="1:14">
      <c r="A1595" s="144" t="str">
        <f>'[11]Depr Exp'!A1595</f>
        <v>E331 HYD Str/Impv, LB-2013</v>
      </c>
      <c r="B1595" s="144" t="str">
        <f>'[11]Depr Exp'!B1595</f>
        <v>E331 HYD Str/Impv, LB-2013-4</v>
      </c>
      <c r="C1595" s="144" t="str">
        <f>'[11]Depr Exp'!C1595</f>
        <v>403E</v>
      </c>
      <c r="D1595" s="144"/>
      <c r="E1595" s="282">
        <f>'[11]Depr Exp'!E1595</f>
        <v>43220</v>
      </c>
      <c r="F1595" s="523">
        <f>'[11]Depr Exp'!F1595</f>
        <v>30363652.280000001</v>
      </c>
      <c r="G1595" s="305">
        <f>'[11]Depr Exp'!G1595</f>
        <v>2.2000000000000002E-2</v>
      </c>
      <c r="H1595" s="524">
        <f>'[11]Depr Exp'!H1595</f>
        <v>55666.69</v>
      </c>
      <c r="I1595" s="523">
        <f>'[11]Depr Exp'!I1595</f>
        <v>30363652.280000001</v>
      </c>
      <c r="J1595" s="305">
        <f>'[11]Depr Exp'!J1595</f>
        <v>2.2000000000000002E-2</v>
      </c>
      <c r="K1595" s="373">
        <f>'[11]Depr Exp'!K1595</f>
        <v>55666.695846666677</v>
      </c>
      <c r="L1595" s="524">
        <f>'[11]Depr Exp'!L1595</f>
        <v>0.01</v>
      </c>
      <c r="M1595" s="144"/>
      <c r="N1595" s="144"/>
    </row>
    <row r="1596" spans="1:14">
      <c r="A1596" s="144" t="str">
        <f>'[11]Depr Exp'!A1596</f>
        <v>E331 HYD Str/Impv, LB-2013</v>
      </c>
      <c r="B1596" s="144" t="str">
        <f>'[11]Depr Exp'!B1596</f>
        <v>E331 HYD Str/Impv, LB-2013-5</v>
      </c>
      <c r="C1596" s="144" t="str">
        <f>'[11]Depr Exp'!C1596</f>
        <v>403E</v>
      </c>
      <c r="D1596" s="144"/>
      <c r="E1596" s="282">
        <f>'[11]Depr Exp'!E1596</f>
        <v>43251</v>
      </c>
      <c r="F1596" s="523">
        <f>'[11]Depr Exp'!F1596</f>
        <v>30363652.280000001</v>
      </c>
      <c r="G1596" s="305">
        <f>'[11]Depr Exp'!G1596</f>
        <v>2.2000000000000002E-2</v>
      </c>
      <c r="H1596" s="524">
        <f>'[11]Depr Exp'!H1596</f>
        <v>55666.69</v>
      </c>
      <c r="I1596" s="523">
        <f>'[11]Depr Exp'!I1596</f>
        <v>30363652.280000001</v>
      </c>
      <c r="J1596" s="305">
        <f>'[11]Depr Exp'!J1596</f>
        <v>2.2000000000000002E-2</v>
      </c>
      <c r="K1596" s="373">
        <f>'[11]Depr Exp'!K1596</f>
        <v>55666.695846666677</v>
      </c>
      <c r="L1596" s="524">
        <f>'[11]Depr Exp'!L1596</f>
        <v>0.01</v>
      </c>
      <c r="M1596" s="144"/>
      <c r="N1596" s="144"/>
    </row>
    <row r="1597" spans="1:14">
      <c r="A1597" s="144" t="str">
        <f>'[11]Depr Exp'!A1597</f>
        <v>E331 HYD Str/Impv, LB-2013</v>
      </c>
      <c r="B1597" s="144" t="str">
        <f>'[11]Depr Exp'!B1597</f>
        <v>E331 HYD Str/Impv, LB-2013-6</v>
      </c>
      <c r="C1597" s="144" t="str">
        <f>'[11]Depr Exp'!C1597</f>
        <v>403E</v>
      </c>
      <c r="D1597" s="144"/>
      <c r="E1597" s="282">
        <f>'[11]Depr Exp'!E1597</f>
        <v>43281</v>
      </c>
      <c r="F1597" s="523">
        <f>'[11]Depr Exp'!F1597</f>
        <v>30363652.280000001</v>
      </c>
      <c r="G1597" s="305">
        <f>'[11]Depr Exp'!G1597</f>
        <v>2.2000000000000002E-2</v>
      </c>
      <c r="H1597" s="524">
        <f>'[11]Depr Exp'!H1597</f>
        <v>55666.69</v>
      </c>
      <c r="I1597" s="523">
        <f>'[11]Depr Exp'!I1597</f>
        <v>30363652.280000001</v>
      </c>
      <c r="J1597" s="305">
        <f>'[11]Depr Exp'!J1597</f>
        <v>2.2000000000000002E-2</v>
      </c>
      <c r="K1597" s="373">
        <f>'[11]Depr Exp'!K1597</f>
        <v>55666.695846666677</v>
      </c>
      <c r="L1597" s="524">
        <f>'[11]Depr Exp'!L1597</f>
        <v>0.01</v>
      </c>
      <c r="M1597" s="144"/>
      <c r="N1597" s="144"/>
    </row>
    <row r="1598" spans="1:14">
      <c r="A1598" s="144" t="str">
        <f>'[11]Depr Exp'!A1598</f>
        <v>E331 HYD Str/Impv, LB-2013</v>
      </c>
      <c r="B1598" s="144" t="str">
        <f>'[11]Depr Exp'!B1598</f>
        <v>E331 HYD Str/Impv, LB-2013-7</v>
      </c>
      <c r="C1598" s="144" t="str">
        <f>'[11]Depr Exp'!C1598</f>
        <v>403E</v>
      </c>
      <c r="D1598" s="144"/>
      <c r="E1598" s="282">
        <f>'[11]Depr Exp'!E1598</f>
        <v>43312</v>
      </c>
      <c r="F1598" s="523">
        <f>'[11]Depr Exp'!F1598</f>
        <v>30363652.280000001</v>
      </c>
      <c r="G1598" s="305">
        <f>'[11]Depr Exp'!G1598</f>
        <v>2.2000000000000002E-2</v>
      </c>
      <c r="H1598" s="524">
        <f>'[11]Depr Exp'!H1598</f>
        <v>55666.69</v>
      </c>
      <c r="I1598" s="523">
        <f>'[11]Depr Exp'!I1598</f>
        <v>30363652.280000001</v>
      </c>
      <c r="J1598" s="305">
        <f>'[11]Depr Exp'!J1598</f>
        <v>2.2000000000000002E-2</v>
      </c>
      <c r="K1598" s="373">
        <f>'[11]Depr Exp'!K1598</f>
        <v>55666.695846666677</v>
      </c>
      <c r="L1598" s="524">
        <f>'[11]Depr Exp'!L1598</f>
        <v>0.01</v>
      </c>
      <c r="M1598" s="144"/>
      <c r="N1598" s="144"/>
    </row>
    <row r="1599" spans="1:14">
      <c r="A1599" s="144" t="str">
        <f>'[11]Depr Exp'!A1599</f>
        <v>E331 HYD Str/Impv, LB-2013</v>
      </c>
      <c r="B1599" s="144" t="str">
        <f>'[11]Depr Exp'!B1599</f>
        <v>E331 HYD Str/Impv, LB-2013-8</v>
      </c>
      <c r="C1599" s="144" t="str">
        <f>'[11]Depr Exp'!C1599</f>
        <v>403E</v>
      </c>
      <c r="D1599" s="144"/>
      <c r="E1599" s="282">
        <f>'[11]Depr Exp'!E1599</f>
        <v>43343</v>
      </c>
      <c r="F1599" s="523">
        <f>'[11]Depr Exp'!F1599</f>
        <v>30363652.280000001</v>
      </c>
      <c r="G1599" s="305">
        <f>'[11]Depr Exp'!G1599</f>
        <v>2.2000000000000002E-2</v>
      </c>
      <c r="H1599" s="524">
        <f>'[11]Depr Exp'!H1599</f>
        <v>55666.69</v>
      </c>
      <c r="I1599" s="523">
        <f>'[11]Depr Exp'!I1599</f>
        <v>30363652.280000001</v>
      </c>
      <c r="J1599" s="305">
        <f>'[11]Depr Exp'!J1599</f>
        <v>2.2000000000000002E-2</v>
      </c>
      <c r="K1599" s="373">
        <f>'[11]Depr Exp'!K1599</f>
        <v>55666.695846666677</v>
      </c>
      <c r="L1599" s="524">
        <f>'[11]Depr Exp'!L1599</f>
        <v>0.01</v>
      </c>
      <c r="M1599" s="144"/>
      <c r="N1599" s="144"/>
    </row>
    <row r="1600" spans="1:14">
      <c r="A1600" s="144" t="str">
        <f>'[11]Depr Exp'!A1600</f>
        <v>E331 HYD Str/Impv, LB-2013</v>
      </c>
      <c r="B1600" s="144" t="str">
        <f>'[11]Depr Exp'!B1600</f>
        <v>E331 HYD Str/Impv, LB-2013-9</v>
      </c>
      <c r="C1600" s="144" t="str">
        <f>'[11]Depr Exp'!C1600</f>
        <v>403E</v>
      </c>
      <c r="D1600" s="144"/>
      <c r="E1600" s="282">
        <f>'[11]Depr Exp'!E1600</f>
        <v>43373</v>
      </c>
      <c r="F1600" s="523">
        <f>'[11]Depr Exp'!F1600</f>
        <v>30363652.280000001</v>
      </c>
      <c r="G1600" s="305">
        <f>'[11]Depr Exp'!G1600</f>
        <v>2.2000000000000002E-2</v>
      </c>
      <c r="H1600" s="524">
        <f>'[11]Depr Exp'!H1600</f>
        <v>55666.69</v>
      </c>
      <c r="I1600" s="523">
        <f>'[11]Depr Exp'!I1600</f>
        <v>30363652.280000001</v>
      </c>
      <c r="J1600" s="305">
        <f>'[11]Depr Exp'!J1600</f>
        <v>2.2000000000000002E-2</v>
      </c>
      <c r="K1600" s="373">
        <f>'[11]Depr Exp'!K1600</f>
        <v>55666.695846666677</v>
      </c>
      <c r="L1600" s="524">
        <f>'[11]Depr Exp'!L1600</f>
        <v>0.01</v>
      </c>
      <c r="M1600" s="144"/>
      <c r="N1600" s="144"/>
    </row>
    <row r="1601" spans="1:14">
      <c r="A1601" s="144" t="str">
        <f>'[11]Depr Exp'!A1601</f>
        <v>E331 HYD Str/Impv, LB-2013</v>
      </c>
      <c r="B1601" s="144" t="str">
        <f>'[11]Depr Exp'!B1601</f>
        <v>E331 HYD Str/Impv, LB-2013-10</v>
      </c>
      <c r="C1601" s="144" t="str">
        <f>'[11]Depr Exp'!C1601</f>
        <v>403E</v>
      </c>
      <c r="D1601" s="144"/>
      <c r="E1601" s="282">
        <f>'[11]Depr Exp'!E1601</f>
        <v>43404</v>
      </c>
      <c r="F1601" s="523">
        <f>'[11]Depr Exp'!F1601</f>
        <v>30363652.280000001</v>
      </c>
      <c r="G1601" s="305">
        <f>'[11]Depr Exp'!G1601</f>
        <v>2.2000000000000002E-2</v>
      </c>
      <c r="H1601" s="524">
        <f>'[11]Depr Exp'!H1601</f>
        <v>55666.69</v>
      </c>
      <c r="I1601" s="523">
        <f>'[11]Depr Exp'!I1601</f>
        <v>30363652.280000001</v>
      </c>
      <c r="J1601" s="305">
        <f>'[11]Depr Exp'!J1601</f>
        <v>2.2000000000000002E-2</v>
      </c>
      <c r="K1601" s="373">
        <f>'[11]Depr Exp'!K1601</f>
        <v>55666.695846666677</v>
      </c>
      <c r="L1601" s="524">
        <f>'[11]Depr Exp'!L1601</f>
        <v>0.01</v>
      </c>
      <c r="M1601" s="144"/>
      <c r="N1601" s="144"/>
    </row>
    <row r="1602" spans="1:14">
      <c r="A1602" s="144" t="str">
        <f>'[11]Depr Exp'!A1602</f>
        <v>E331 HYD Str/Impv, LB-2013</v>
      </c>
      <c r="B1602" s="144" t="str">
        <f>'[11]Depr Exp'!B1602</f>
        <v>E331 HYD Str/Impv, LB-2013-11</v>
      </c>
      <c r="C1602" s="144" t="str">
        <f>'[11]Depr Exp'!C1602</f>
        <v>403E</v>
      </c>
      <c r="D1602" s="144"/>
      <c r="E1602" s="282">
        <f>'[11]Depr Exp'!E1602</f>
        <v>43434</v>
      </c>
      <c r="F1602" s="523">
        <f>'[11]Depr Exp'!F1602</f>
        <v>30363652.280000001</v>
      </c>
      <c r="G1602" s="305">
        <f>'[11]Depr Exp'!G1602</f>
        <v>2.2000000000000002E-2</v>
      </c>
      <c r="H1602" s="524">
        <f>'[11]Depr Exp'!H1602</f>
        <v>55666.69</v>
      </c>
      <c r="I1602" s="523">
        <f>'[11]Depr Exp'!I1602</f>
        <v>30363652.280000001</v>
      </c>
      <c r="J1602" s="305">
        <f>'[11]Depr Exp'!J1602</f>
        <v>2.2000000000000002E-2</v>
      </c>
      <c r="K1602" s="373">
        <f>'[11]Depr Exp'!K1602</f>
        <v>55666.695846666677</v>
      </c>
      <c r="L1602" s="524">
        <f>'[11]Depr Exp'!L1602</f>
        <v>0.01</v>
      </c>
      <c r="M1602" s="144"/>
      <c r="N1602" s="144"/>
    </row>
    <row r="1603" spans="1:14">
      <c r="A1603" s="144" t="str">
        <f>'[11]Depr Exp'!A1603</f>
        <v>E331 HYD Str/Impv, LB-2013</v>
      </c>
      <c r="B1603" s="144" t="str">
        <f>'[11]Depr Exp'!B1603</f>
        <v>E331 HYD Str/Impv, LB-2013-12</v>
      </c>
      <c r="C1603" s="144" t="str">
        <f>'[11]Depr Exp'!C1603</f>
        <v>403E</v>
      </c>
      <c r="D1603" s="144"/>
      <c r="E1603" s="282">
        <f>'[11]Depr Exp'!E1603</f>
        <v>43465</v>
      </c>
      <c r="F1603" s="523">
        <f>'[11]Depr Exp'!F1603</f>
        <v>30363652.280000001</v>
      </c>
      <c r="G1603" s="305">
        <f>'[11]Depr Exp'!G1603</f>
        <v>2.2000000000000002E-2</v>
      </c>
      <c r="H1603" s="524">
        <f>'[11]Depr Exp'!H1603</f>
        <v>55666.69</v>
      </c>
      <c r="I1603" s="523">
        <f>'[11]Depr Exp'!I1603</f>
        <v>30363652.280000001</v>
      </c>
      <c r="J1603" s="305">
        <f>'[11]Depr Exp'!J1603</f>
        <v>2.2000000000000002E-2</v>
      </c>
      <c r="K1603" s="373">
        <f>'[11]Depr Exp'!K1603</f>
        <v>55666.695846666677</v>
      </c>
      <c r="L1603" s="524">
        <f>'[11]Depr Exp'!L1603</f>
        <v>0.01</v>
      </c>
      <c r="M1603" s="144"/>
      <c r="N1603" s="144"/>
    </row>
    <row r="1604" spans="1:14" ht="15.75" thickBot="1">
      <c r="A1604" s="159" t="str">
        <f>'[11]Depr Exp'!A1604</f>
        <v>E331 HYD Str/Impv, LB-2013 Total</v>
      </c>
      <c r="B1604" s="144">
        <f>'[11]Depr Exp'!B1604</f>
        <v>0</v>
      </c>
      <c r="C1604" s="502" t="str">
        <f>'[11]Depr Exp'!C1604</f>
        <v>HYD</v>
      </c>
      <c r="D1604" s="144"/>
      <c r="E1604" s="281" t="str">
        <f>'[11]Depr Exp'!E1604</f>
        <v>Total</v>
      </c>
      <c r="F1604" s="141">
        <f>'[11]Depr Exp'!F1604</f>
        <v>0</v>
      </c>
      <c r="G1604" s="252">
        <f>'[11]Depr Exp'!G1604</f>
        <v>0</v>
      </c>
      <c r="H1604" s="286">
        <f>'[11]Depr Exp'!H1604</f>
        <v>668000.28</v>
      </c>
      <c r="I1604" s="141">
        <f>'[11]Depr Exp'!I1604</f>
        <v>0</v>
      </c>
      <c r="J1604" s="252">
        <f>'[11]Depr Exp'!J1604</f>
        <v>0</v>
      </c>
      <c r="K1604" s="286">
        <f>'[11]Depr Exp'!K1604</f>
        <v>668000.35016000026</v>
      </c>
      <c r="L1604" s="286">
        <f>'[11]Depr Exp'!L1604</f>
        <v>7.0000000000000007E-2</v>
      </c>
      <c r="M1604" s="144"/>
      <c r="N1604" s="144"/>
    </row>
    <row r="1605" spans="1:14" ht="13.5" thickTop="1">
      <c r="A1605" s="144" t="str">
        <f>'[11]Depr Exp'!A1605</f>
        <v>E331 HYD Str/Impv, Lower Baker</v>
      </c>
      <c r="B1605" s="144" t="str">
        <f>'[11]Depr Exp'!B1605</f>
        <v>E331 HYD Str/Impv, Lower Baker-1</v>
      </c>
      <c r="C1605" s="144" t="str">
        <f>'[11]Depr Exp'!C1605</f>
        <v>403E</v>
      </c>
      <c r="D1605" s="144"/>
      <c r="E1605" s="282">
        <f>'[11]Depr Exp'!E1605</f>
        <v>43131</v>
      </c>
      <c r="F1605" s="523">
        <f>'[11]Depr Exp'!F1605</f>
        <v>6317149.3600000003</v>
      </c>
      <c r="G1605" s="305">
        <f>'[11]Depr Exp'!G1605</f>
        <v>2.2000000000000002E-2</v>
      </c>
      <c r="H1605" s="524">
        <f>'[11]Depr Exp'!H1605</f>
        <v>11581.44</v>
      </c>
      <c r="I1605" s="523">
        <f>'[11]Depr Exp'!I1605</f>
        <v>5117675.4400000004</v>
      </c>
      <c r="J1605" s="305">
        <f>'[11]Depr Exp'!J1605</f>
        <v>2.2000000000000002E-2</v>
      </c>
      <c r="K1605" s="373">
        <f>'[11]Depr Exp'!K1605</f>
        <v>9382.4049733333359</v>
      </c>
      <c r="L1605" s="524">
        <f>'[11]Depr Exp'!L1605</f>
        <v>-2199.04</v>
      </c>
      <c r="M1605" s="144"/>
      <c r="N1605" s="144"/>
    </row>
    <row r="1606" spans="1:14">
      <c r="A1606" s="144" t="str">
        <f>'[11]Depr Exp'!A1606</f>
        <v>E331 HYD Str/Impv, Lower Baker</v>
      </c>
      <c r="B1606" s="144" t="str">
        <f>'[11]Depr Exp'!B1606</f>
        <v>E331 HYD Str/Impv, Lower Baker-2</v>
      </c>
      <c r="C1606" s="144" t="str">
        <f>'[11]Depr Exp'!C1606</f>
        <v>403E</v>
      </c>
      <c r="D1606" s="144"/>
      <c r="E1606" s="282">
        <f>'[11]Depr Exp'!E1606</f>
        <v>43159</v>
      </c>
      <c r="F1606" s="523">
        <f>'[11]Depr Exp'!F1606</f>
        <v>6317149.3600000003</v>
      </c>
      <c r="G1606" s="305">
        <f>'[11]Depr Exp'!G1606</f>
        <v>2.2000000000000002E-2</v>
      </c>
      <c r="H1606" s="524">
        <f>'[11]Depr Exp'!H1606</f>
        <v>11581.44</v>
      </c>
      <c r="I1606" s="523">
        <f>'[11]Depr Exp'!I1606</f>
        <v>5117675.4400000004</v>
      </c>
      <c r="J1606" s="305">
        <f>'[11]Depr Exp'!J1606</f>
        <v>2.2000000000000002E-2</v>
      </c>
      <c r="K1606" s="373">
        <f>'[11]Depr Exp'!K1606</f>
        <v>9382.4049733333359</v>
      </c>
      <c r="L1606" s="524">
        <f>'[11]Depr Exp'!L1606</f>
        <v>-2199.04</v>
      </c>
      <c r="M1606" s="144"/>
      <c r="N1606" s="144"/>
    </row>
    <row r="1607" spans="1:14">
      <c r="A1607" s="144" t="str">
        <f>'[11]Depr Exp'!A1607</f>
        <v>E331 HYD Str/Impv, Lower Baker</v>
      </c>
      <c r="B1607" s="144" t="str">
        <f>'[11]Depr Exp'!B1607</f>
        <v>E331 HYD Str/Impv, Lower Baker-3</v>
      </c>
      <c r="C1607" s="144" t="str">
        <f>'[11]Depr Exp'!C1607</f>
        <v>403E</v>
      </c>
      <c r="D1607" s="144"/>
      <c r="E1607" s="282">
        <f>'[11]Depr Exp'!E1607</f>
        <v>43190</v>
      </c>
      <c r="F1607" s="523">
        <f>'[11]Depr Exp'!F1607</f>
        <v>6317149.3600000003</v>
      </c>
      <c r="G1607" s="305">
        <f>'[11]Depr Exp'!G1607</f>
        <v>2.2000000000000002E-2</v>
      </c>
      <c r="H1607" s="524">
        <f>'[11]Depr Exp'!H1607</f>
        <v>11581.44</v>
      </c>
      <c r="I1607" s="523">
        <f>'[11]Depr Exp'!I1607</f>
        <v>5117675.4400000004</v>
      </c>
      <c r="J1607" s="305">
        <f>'[11]Depr Exp'!J1607</f>
        <v>2.2000000000000002E-2</v>
      </c>
      <c r="K1607" s="373">
        <f>'[11]Depr Exp'!K1607</f>
        <v>9382.4049733333359</v>
      </c>
      <c r="L1607" s="524">
        <f>'[11]Depr Exp'!L1607</f>
        <v>-2199.04</v>
      </c>
      <c r="M1607" s="144"/>
      <c r="N1607" s="144"/>
    </row>
    <row r="1608" spans="1:14">
      <c r="A1608" s="144" t="str">
        <f>'[11]Depr Exp'!A1608</f>
        <v>E331 HYD Str/Impv, Lower Baker</v>
      </c>
      <c r="B1608" s="144" t="str">
        <f>'[11]Depr Exp'!B1608</f>
        <v>E331 HYD Str/Impv, Lower Baker-4</v>
      </c>
      <c r="C1608" s="144" t="str">
        <f>'[11]Depr Exp'!C1608</f>
        <v>403E</v>
      </c>
      <c r="D1608" s="144"/>
      <c r="E1608" s="282">
        <f>'[11]Depr Exp'!E1608</f>
        <v>43220</v>
      </c>
      <c r="F1608" s="523">
        <f>'[11]Depr Exp'!F1608</f>
        <v>6317149.3600000003</v>
      </c>
      <c r="G1608" s="305">
        <f>'[11]Depr Exp'!G1608</f>
        <v>2.2000000000000002E-2</v>
      </c>
      <c r="H1608" s="524">
        <f>'[11]Depr Exp'!H1608</f>
        <v>11581.44</v>
      </c>
      <c r="I1608" s="523">
        <f>'[11]Depr Exp'!I1608</f>
        <v>5117675.4400000004</v>
      </c>
      <c r="J1608" s="305">
        <f>'[11]Depr Exp'!J1608</f>
        <v>2.2000000000000002E-2</v>
      </c>
      <c r="K1608" s="373">
        <f>'[11]Depr Exp'!K1608</f>
        <v>9382.4049733333359</v>
      </c>
      <c r="L1608" s="524">
        <f>'[11]Depr Exp'!L1608</f>
        <v>-2199.04</v>
      </c>
      <c r="M1608" s="144"/>
      <c r="N1608" s="144"/>
    </row>
    <row r="1609" spans="1:14">
      <c r="A1609" s="144" t="str">
        <f>'[11]Depr Exp'!A1609</f>
        <v>E331 HYD Str/Impv, Lower Baker</v>
      </c>
      <c r="B1609" s="144" t="str">
        <f>'[11]Depr Exp'!B1609</f>
        <v>E331 HYD Str/Impv, Lower Baker-5</v>
      </c>
      <c r="C1609" s="144" t="str">
        <f>'[11]Depr Exp'!C1609</f>
        <v>403E</v>
      </c>
      <c r="D1609" s="144"/>
      <c r="E1609" s="282">
        <f>'[11]Depr Exp'!E1609</f>
        <v>43251</v>
      </c>
      <c r="F1609" s="523">
        <f>'[11]Depr Exp'!F1609</f>
        <v>6317149.3600000003</v>
      </c>
      <c r="G1609" s="305">
        <f>'[11]Depr Exp'!G1609</f>
        <v>2.2000000000000002E-2</v>
      </c>
      <c r="H1609" s="524">
        <f>'[11]Depr Exp'!H1609</f>
        <v>11581.44</v>
      </c>
      <c r="I1609" s="523">
        <f>'[11]Depr Exp'!I1609</f>
        <v>5117675.4400000004</v>
      </c>
      <c r="J1609" s="305">
        <f>'[11]Depr Exp'!J1609</f>
        <v>2.2000000000000002E-2</v>
      </c>
      <c r="K1609" s="373">
        <f>'[11]Depr Exp'!K1609</f>
        <v>9382.4049733333359</v>
      </c>
      <c r="L1609" s="524">
        <f>'[11]Depr Exp'!L1609</f>
        <v>-2199.04</v>
      </c>
      <c r="M1609" s="144"/>
      <c r="N1609" s="144"/>
    </row>
    <row r="1610" spans="1:14">
      <c r="A1610" s="144" t="str">
        <f>'[11]Depr Exp'!A1610</f>
        <v>E331 HYD Str/Impv, Lower Baker</v>
      </c>
      <c r="B1610" s="144" t="str">
        <f>'[11]Depr Exp'!B1610</f>
        <v>E331 HYD Str/Impv, Lower Baker-6</v>
      </c>
      <c r="C1610" s="144" t="str">
        <f>'[11]Depr Exp'!C1610</f>
        <v>403E</v>
      </c>
      <c r="D1610" s="144"/>
      <c r="E1610" s="282">
        <f>'[11]Depr Exp'!E1610</f>
        <v>43281</v>
      </c>
      <c r="F1610" s="523">
        <f>'[11]Depr Exp'!F1610</f>
        <v>6317149.3600000003</v>
      </c>
      <c r="G1610" s="305">
        <f>'[11]Depr Exp'!G1610</f>
        <v>2.2000000000000002E-2</v>
      </c>
      <c r="H1610" s="524">
        <f>'[11]Depr Exp'!H1610</f>
        <v>11581.44</v>
      </c>
      <c r="I1610" s="523">
        <f>'[11]Depr Exp'!I1610</f>
        <v>5117675.4400000004</v>
      </c>
      <c r="J1610" s="305">
        <f>'[11]Depr Exp'!J1610</f>
        <v>2.2000000000000002E-2</v>
      </c>
      <c r="K1610" s="373">
        <f>'[11]Depr Exp'!K1610</f>
        <v>9382.4049733333359</v>
      </c>
      <c r="L1610" s="524">
        <f>'[11]Depr Exp'!L1610</f>
        <v>-2199.04</v>
      </c>
      <c r="M1610" s="144"/>
      <c r="N1610" s="144"/>
    </row>
    <row r="1611" spans="1:14">
      <c r="A1611" s="144" t="str">
        <f>'[11]Depr Exp'!A1611</f>
        <v>E331 HYD Str/Impv, Lower Baker</v>
      </c>
      <c r="B1611" s="144" t="str">
        <f>'[11]Depr Exp'!B1611</f>
        <v>E331 HYD Str/Impv, Lower Baker-7</v>
      </c>
      <c r="C1611" s="144" t="str">
        <f>'[11]Depr Exp'!C1611</f>
        <v>403E</v>
      </c>
      <c r="D1611" s="144"/>
      <c r="E1611" s="282">
        <f>'[11]Depr Exp'!E1611</f>
        <v>43312</v>
      </c>
      <c r="F1611" s="523">
        <f>'[11]Depr Exp'!F1611</f>
        <v>6317149.3600000003</v>
      </c>
      <c r="G1611" s="305">
        <f>'[11]Depr Exp'!G1611</f>
        <v>2.2000000000000002E-2</v>
      </c>
      <c r="H1611" s="524">
        <f>'[11]Depr Exp'!H1611</f>
        <v>11581.44</v>
      </c>
      <c r="I1611" s="523">
        <f>'[11]Depr Exp'!I1611</f>
        <v>5117675.4400000004</v>
      </c>
      <c r="J1611" s="305">
        <f>'[11]Depr Exp'!J1611</f>
        <v>2.2000000000000002E-2</v>
      </c>
      <c r="K1611" s="373">
        <f>'[11]Depr Exp'!K1611</f>
        <v>9382.4049733333359</v>
      </c>
      <c r="L1611" s="524">
        <f>'[11]Depr Exp'!L1611</f>
        <v>-2199.04</v>
      </c>
      <c r="M1611" s="144"/>
      <c r="N1611" s="144"/>
    </row>
    <row r="1612" spans="1:14">
      <c r="A1612" s="144" t="str">
        <f>'[11]Depr Exp'!A1612</f>
        <v>E331 HYD Str/Impv, Lower Baker</v>
      </c>
      <c r="B1612" s="144" t="str">
        <f>'[11]Depr Exp'!B1612</f>
        <v>E331 HYD Str/Impv, Lower Baker-8</v>
      </c>
      <c r="C1612" s="144" t="str">
        <f>'[11]Depr Exp'!C1612</f>
        <v>403E</v>
      </c>
      <c r="D1612" s="144"/>
      <c r="E1612" s="282">
        <f>'[11]Depr Exp'!E1612</f>
        <v>43343</v>
      </c>
      <c r="F1612" s="523">
        <f>'[11]Depr Exp'!F1612</f>
        <v>6317149.3600000003</v>
      </c>
      <c r="G1612" s="305">
        <f>'[11]Depr Exp'!G1612</f>
        <v>2.2000000000000002E-2</v>
      </c>
      <c r="H1612" s="524">
        <f>'[11]Depr Exp'!H1612</f>
        <v>11581.44</v>
      </c>
      <c r="I1612" s="523">
        <f>'[11]Depr Exp'!I1612</f>
        <v>5117675.4400000004</v>
      </c>
      <c r="J1612" s="305">
        <f>'[11]Depr Exp'!J1612</f>
        <v>2.2000000000000002E-2</v>
      </c>
      <c r="K1612" s="373">
        <f>'[11]Depr Exp'!K1612</f>
        <v>9382.4049733333359</v>
      </c>
      <c r="L1612" s="524">
        <f>'[11]Depr Exp'!L1612</f>
        <v>-2199.04</v>
      </c>
      <c r="M1612" s="144"/>
      <c r="N1612" s="144"/>
    </row>
    <row r="1613" spans="1:14">
      <c r="A1613" s="144" t="str">
        <f>'[11]Depr Exp'!A1613</f>
        <v>E331 HYD Str/Impv, Lower Baker</v>
      </c>
      <c r="B1613" s="144" t="str">
        <f>'[11]Depr Exp'!B1613</f>
        <v>E331 HYD Str/Impv, Lower Baker-9</v>
      </c>
      <c r="C1613" s="144" t="str">
        <f>'[11]Depr Exp'!C1613</f>
        <v>403E</v>
      </c>
      <c r="D1613" s="144"/>
      <c r="E1613" s="282">
        <f>'[11]Depr Exp'!E1613</f>
        <v>43373</v>
      </c>
      <c r="F1613" s="523">
        <f>'[11]Depr Exp'!F1613</f>
        <v>5717412.4000000004</v>
      </c>
      <c r="G1613" s="305">
        <f>'[11]Depr Exp'!G1613</f>
        <v>2.2000000000000002E-2</v>
      </c>
      <c r="H1613" s="524">
        <f>'[11]Depr Exp'!H1613</f>
        <v>10481.92</v>
      </c>
      <c r="I1613" s="523">
        <f>'[11]Depr Exp'!I1613</f>
        <v>5117675.4400000004</v>
      </c>
      <c r="J1613" s="305">
        <f>'[11]Depr Exp'!J1613</f>
        <v>2.2000000000000002E-2</v>
      </c>
      <c r="K1613" s="373">
        <f>'[11]Depr Exp'!K1613</f>
        <v>9382.4049733333359</v>
      </c>
      <c r="L1613" s="524">
        <f>'[11]Depr Exp'!L1613</f>
        <v>-1099.52</v>
      </c>
      <c r="M1613" s="144"/>
      <c r="N1613" s="144"/>
    </row>
    <row r="1614" spans="1:14">
      <c r="A1614" s="144" t="str">
        <f>'[11]Depr Exp'!A1614</f>
        <v>E331 HYD Str/Impv, Lower Baker</v>
      </c>
      <c r="B1614" s="144" t="str">
        <f>'[11]Depr Exp'!B1614</f>
        <v>E331 HYD Str/Impv, Lower Baker-10</v>
      </c>
      <c r="C1614" s="144" t="str">
        <f>'[11]Depr Exp'!C1614</f>
        <v>403E</v>
      </c>
      <c r="D1614" s="144"/>
      <c r="E1614" s="282">
        <f>'[11]Depr Exp'!E1614</f>
        <v>43404</v>
      </c>
      <c r="F1614" s="523">
        <f>'[11]Depr Exp'!F1614</f>
        <v>5117675.4400000004</v>
      </c>
      <c r="G1614" s="305">
        <f>'[11]Depr Exp'!G1614</f>
        <v>2.2000000000000002E-2</v>
      </c>
      <c r="H1614" s="524">
        <f>'[11]Depr Exp'!H1614</f>
        <v>9382.4</v>
      </c>
      <c r="I1614" s="523">
        <f>'[11]Depr Exp'!I1614</f>
        <v>5117675.4400000004</v>
      </c>
      <c r="J1614" s="305">
        <f>'[11]Depr Exp'!J1614</f>
        <v>2.2000000000000002E-2</v>
      </c>
      <c r="K1614" s="373">
        <f>'[11]Depr Exp'!K1614</f>
        <v>9382.4049733333359</v>
      </c>
      <c r="L1614" s="524">
        <f>'[11]Depr Exp'!L1614</f>
        <v>0</v>
      </c>
      <c r="M1614" s="144"/>
      <c r="N1614" s="144"/>
    </row>
    <row r="1615" spans="1:14">
      <c r="A1615" s="144" t="str">
        <f>'[11]Depr Exp'!A1615</f>
        <v>E331 HYD Str/Impv, Lower Baker</v>
      </c>
      <c r="B1615" s="144" t="str">
        <f>'[11]Depr Exp'!B1615</f>
        <v>E331 HYD Str/Impv, Lower Baker-11</v>
      </c>
      <c r="C1615" s="144" t="str">
        <f>'[11]Depr Exp'!C1615</f>
        <v>403E</v>
      </c>
      <c r="D1615" s="144"/>
      <c r="E1615" s="282">
        <f>'[11]Depr Exp'!E1615</f>
        <v>43434</v>
      </c>
      <c r="F1615" s="523">
        <f>'[11]Depr Exp'!F1615</f>
        <v>5117675.4400000004</v>
      </c>
      <c r="G1615" s="305">
        <f>'[11]Depr Exp'!G1615</f>
        <v>2.2000000000000002E-2</v>
      </c>
      <c r="H1615" s="524">
        <f>'[11]Depr Exp'!H1615</f>
        <v>9382.4</v>
      </c>
      <c r="I1615" s="523">
        <f>'[11]Depr Exp'!I1615</f>
        <v>5117675.4400000004</v>
      </c>
      <c r="J1615" s="305">
        <f>'[11]Depr Exp'!J1615</f>
        <v>2.2000000000000002E-2</v>
      </c>
      <c r="K1615" s="373">
        <f>'[11]Depr Exp'!K1615</f>
        <v>9382.4049733333359</v>
      </c>
      <c r="L1615" s="524">
        <f>'[11]Depr Exp'!L1615</f>
        <v>0</v>
      </c>
      <c r="M1615" s="144"/>
      <c r="N1615" s="144"/>
    </row>
    <row r="1616" spans="1:14">
      <c r="A1616" s="144" t="str">
        <f>'[11]Depr Exp'!A1616</f>
        <v>E331 HYD Str/Impv, Lower Baker</v>
      </c>
      <c r="B1616" s="144" t="str">
        <f>'[11]Depr Exp'!B1616</f>
        <v>E331 HYD Str/Impv, Lower Baker-12</v>
      </c>
      <c r="C1616" s="144" t="str">
        <f>'[11]Depr Exp'!C1616</f>
        <v>403E</v>
      </c>
      <c r="D1616" s="144"/>
      <c r="E1616" s="282">
        <f>'[11]Depr Exp'!E1616</f>
        <v>43465</v>
      </c>
      <c r="F1616" s="523">
        <f>'[11]Depr Exp'!F1616</f>
        <v>5117675.4400000004</v>
      </c>
      <c r="G1616" s="305">
        <f>'[11]Depr Exp'!G1616</f>
        <v>2.2000000000000002E-2</v>
      </c>
      <c r="H1616" s="524">
        <f>'[11]Depr Exp'!H1616</f>
        <v>9382.4</v>
      </c>
      <c r="I1616" s="523">
        <f>'[11]Depr Exp'!I1616</f>
        <v>5117675.4400000004</v>
      </c>
      <c r="J1616" s="305">
        <f>'[11]Depr Exp'!J1616</f>
        <v>2.2000000000000002E-2</v>
      </c>
      <c r="K1616" s="373">
        <f>'[11]Depr Exp'!K1616</f>
        <v>9382.4049733333359</v>
      </c>
      <c r="L1616" s="524">
        <f>'[11]Depr Exp'!L1616</f>
        <v>0</v>
      </c>
      <c r="M1616" s="144"/>
      <c r="N1616" s="144"/>
    </row>
    <row r="1617" spans="1:14" ht="15.75" thickBot="1">
      <c r="A1617" s="159" t="str">
        <f>'[11]Depr Exp'!A1617</f>
        <v>E331 HYD Str/Impv, Lower Baker Total</v>
      </c>
      <c r="B1617" s="144">
        <f>'[11]Depr Exp'!B1617</f>
        <v>0</v>
      </c>
      <c r="C1617" s="502" t="str">
        <f>'[11]Depr Exp'!C1617</f>
        <v>HYD</v>
      </c>
      <c r="D1617" s="144"/>
      <c r="E1617" s="281" t="str">
        <f>'[11]Depr Exp'!E1617</f>
        <v>Total</v>
      </c>
      <c r="F1617" s="141">
        <f>'[11]Depr Exp'!F1617</f>
        <v>0</v>
      </c>
      <c r="G1617" s="252">
        <f>'[11]Depr Exp'!G1617</f>
        <v>0</v>
      </c>
      <c r="H1617" s="286">
        <f>'[11]Depr Exp'!H1617</f>
        <v>131280.63999999998</v>
      </c>
      <c r="I1617" s="141">
        <f>'[11]Depr Exp'!I1617</f>
        <v>0</v>
      </c>
      <c r="J1617" s="252">
        <f>'[11]Depr Exp'!J1617</f>
        <v>0</v>
      </c>
      <c r="K1617" s="286">
        <f>'[11]Depr Exp'!K1617</f>
        <v>112588.85968000004</v>
      </c>
      <c r="L1617" s="286">
        <f>'[11]Depr Exp'!L1617</f>
        <v>-18691.78</v>
      </c>
      <c r="M1617" s="144"/>
      <c r="N1617" s="144"/>
    </row>
    <row r="1618" spans="1:14" ht="13.5" thickTop="1">
      <c r="A1618" s="144" t="str">
        <f>'[11]Depr Exp'!A1618</f>
        <v>E331 HYD Str/Impv, Snoq 1 - 2013</v>
      </c>
      <c r="B1618" s="144" t="str">
        <f>'[11]Depr Exp'!B1618</f>
        <v>E331 HYD Str/Impv, Snoq 1 - 2013-1</v>
      </c>
      <c r="C1618" s="144" t="str">
        <f>'[11]Depr Exp'!C1618</f>
        <v>403E</v>
      </c>
      <c r="D1618" s="144"/>
      <c r="E1618" s="282">
        <f>'[11]Depr Exp'!E1618</f>
        <v>43131</v>
      </c>
      <c r="F1618" s="523">
        <f>'[11]Depr Exp'!F1618</f>
        <v>46881506.289999999</v>
      </c>
      <c r="G1618" s="305">
        <f>'[11]Depr Exp'!G1618</f>
        <v>3.4299999999999997E-2</v>
      </c>
      <c r="H1618" s="524">
        <f>'[11]Depr Exp'!H1618</f>
        <v>134002.97</v>
      </c>
      <c r="I1618" s="523">
        <f>'[11]Depr Exp'!I1618</f>
        <v>46881506.289999999</v>
      </c>
      <c r="J1618" s="305">
        <f>'[11]Depr Exp'!J1618</f>
        <v>3.4299999999999997E-2</v>
      </c>
      <c r="K1618" s="373">
        <f>'[11]Depr Exp'!K1618</f>
        <v>134002.97214558334</v>
      </c>
      <c r="L1618" s="524">
        <f>'[11]Depr Exp'!L1618</f>
        <v>0</v>
      </c>
      <c r="M1618" s="144"/>
      <c r="N1618" s="144"/>
    </row>
    <row r="1619" spans="1:14">
      <c r="A1619" s="144" t="str">
        <f>'[11]Depr Exp'!A1619</f>
        <v>E331 HYD Str/Impv, Snoq 1 - 2013</v>
      </c>
      <c r="B1619" s="144" t="str">
        <f>'[11]Depr Exp'!B1619</f>
        <v>E331 HYD Str/Impv, Snoq 1 - 2013-2</v>
      </c>
      <c r="C1619" s="144" t="str">
        <f>'[11]Depr Exp'!C1619</f>
        <v>403E</v>
      </c>
      <c r="D1619" s="144"/>
      <c r="E1619" s="282">
        <f>'[11]Depr Exp'!E1619</f>
        <v>43159</v>
      </c>
      <c r="F1619" s="523">
        <f>'[11]Depr Exp'!F1619</f>
        <v>46881506.289999999</v>
      </c>
      <c r="G1619" s="305">
        <f>'[11]Depr Exp'!G1619</f>
        <v>3.4299999999999997E-2</v>
      </c>
      <c r="H1619" s="524">
        <f>'[11]Depr Exp'!H1619</f>
        <v>134002.97</v>
      </c>
      <c r="I1619" s="523">
        <f>'[11]Depr Exp'!I1619</f>
        <v>46881506.289999999</v>
      </c>
      <c r="J1619" s="305">
        <f>'[11]Depr Exp'!J1619</f>
        <v>3.4299999999999997E-2</v>
      </c>
      <c r="K1619" s="373">
        <f>'[11]Depr Exp'!K1619</f>
        <v>134002.97214558334</v>
      </c>
      <c r="L1619" s="524">
        <f>'[11]Depr Exp'!L1619</f>
        <v>0</v>
      </c>
      <c r="M1619" s="144"/>
      <c r="N1619" s="144"/>
    </row>
    <row r="1620" spans="1:14">
      <c r="A1620" s="144" t="str">
        <f>'[11]Depr Exp'!A1620</f>
        <v>E331 HYD Str/Impv, Snoq 1 - 2013</v>
      </c>
      <c r="B1620" s="144" t="str">
        <f>'[11]Depr Exp'!B1620</f>
        <v>E331 HYD Str/Impv, Snoq 1 - 2013-3</v>
      </c>
      <c r="C1620" s="144" t="str">
        <f>'[11]Depr Exp'!C1620</f>
        <v>403E</v>
      </c>
      <c r="D1620" s="144"/>
      <c r="E1620" s="282">
        <f>'[11]Depr Exp'!E1620</f>
        <v>43190</v>
      </c>
      <c r="F1620" s="523">
        <f>'[11]Depr Exp'!F1620</f>
        <v>46881506.289999999</v>
      </c>
      <c r="G1620" s="305">
        <f>'[11]Depr Exp'!G1620</f>
        <v>3.4299999999999997E-2</v>
      </c>
      <c r="H1620" s="524">
        <f>'[11]Depr Exp'!H1620</f>
        <v>134002.97</v>
      </c>
      <c r="I1620" s="523">
        <f>'[11]Depr Exp'!I1620</f>
        <v>46881506.289999999</v>
      </c>
      <c r="J1620" s="305">
        <f>'[11]Depr Exp'!J1620</f>
        <v>3.4299999999999997E-2</v>
      </c>
      <c r="K1620" s="373">
        <f>'[11]Depr Exp'!K1620</f>
        <v>134002.97214558334</v>
      </c>
      <c r="L1620" s="524">
        <f>'[11]Depr Exp'!L1620</f>
        <v>0</v>
      </c>
      <c r="M1620" s="144"/>
      <c r="N1620" s="144"/>
    </row>
    <row r="1621" spans="1:14">
      <c r="A1621" s="144" t="str">
        <f>'[11]Depr Exp'!A1621</f>
        <v>E331 HYD Str/Impv, Snoq 1 - 2013</v>
      </c>
      <c r="B1621" s="144" t="str">
        <f>'[11]Depr Exp'!B1621</f>
        <v>E331 HYD Str/Impv, Snoq 1 - 2013-4</v>
      </c>
      <c r="C1621" s="144" t="str">
        <f>'[11]Depr Exp'!C1621</f>
        <v>403E</v>
      </c>
      <c r="D1621" s="144"/>
      <c r="E1621" s="282">
        <f>'[11]Depr Exp'!E1621</f>
        <v>43220</v>
      </c>
      <c r="F1621" s="523">
        <f>'[11]Depr Exp'!F1621</f>
        <v>46881506.289999999</v>
      </c>
      <c r="G1621" s="305">
        <f>'[11]Depr Exp'!G1621</f>
        <v>3.4299999999999997E-2</v>
      </c>
      <c r="H1621" s="524">
        <f>'[11]Depr Exp'!H1621</f>
        <v>134002.97</v>
      </c>
      <c r="I1621" s="523">
        <f>'[11]Depr Exp'!I1621</f>
        <v>46881506.289999999</v>
      </c>
      <c r="J1621" s="305">
        <f>'[11]Depr Exp'!J1621</f>
        <v>3.4299999999999997E-2</v>
      </c>
      <c r="K1621" s="373">
        <f>'[11]Depr Exp'!K1621</f>
        <v>134002.97214558334</v>
      </c>
      <c r="L1621" s="524">
        <f>'[11]Depr Exp'!L1621</f>
        <v>0</v>
      </c>
      <c r="M1621" s="144"/>
      <c r="N1621" s="144"/>
    </row>
    <row r="1622" spans="1:14">
      <c r="A1622" s="144" t="str">
        <f>'[11]Depr Exp'!A1622</f>
        <v>E331 HYD Str/Impv, Snoq 1 - 2013</v>
      </c>
      <c r="B1622" s="144" t="str">
        <f>'[11]Depr Exp'!B1622</f>
        <v>E331 HYD Str/Impv, Snoq 1 - 2013-5</v>
      </c>
      <c r="C1622" s="144" t="str">
        <f>'[11]Depr Exp'!C1622</f>
        <v>403E</v>
      </c>
      <c r="D1622" s="144"/>
      <c r="E1622" s="282">
        <f>'[11]Depr Exp'!E1622</f>
        <v>43251</v>
      </c>
      <c r="F1622" s="523">
        <f>'[11]Depr Exp'!F1622</f>
        <v>46881506.289999999</v>
      </c>
      <c r="G1622" s="305">
        <f>'[11]Depr Exp'!G1622</f>
        <v>3.4299999999999997E-2</v>
      </c>
      <c r="H1622" s="524">
        <f>'[11]Depr Exp'!H1622</f>
        <v>134002.97</v>
      </c>
      <c r="I1622" s="523">
        <f>'[11]Depr Exp'!I1622</f>
        <v>46881506.289999999</v>
      </c>
      <c r="J1622" s="305">
        <f>'[11]Depr Exp'!J1622</f>
        <v>3.4299999999999997E-2</v>
      </c>
      <c r="K1622" s="373">
        <f>'[11]Depr Exp'!K1622</f>
        <v>134002.97214558334</v>
      </c>
      <c r="L1622" s="524">
        <f>'[11]Depr Exp'!L1622</f>
        <v>0</v>
      </c>
      <c r="M1622" s="144"/>
      <c r="N1622" s="144"/>
    </row>
    <row r="1623" spans="1:14">
      <c r="A1623" s="144" t="str">
        <f>'[11]Depr Exp'!A1623</f>
        <v>E331 HYD Str/Impv, Snoq 1 - 2013</v>
      </c>
      <c r="B1623" s="144" t="str">
        <f>'[11]Depr Exp'!B1623</f>
        <v>E331 HYD Str/Impv, Snoq 1 - 2013-6</v>
      </c>
      <c r="C1623" s="144" t="str">
        <f>'[11]Depr Exp'!C1623</f>
        <v>403E</v>
      </c>
      <c r="D1623" s="144"/>
      <c r="E1623" s="282">
        <f>'[11]Depr Exp'!E1623</f>
        <v>43281</v>
      </c>
      <c r="F1623" s="523">
        <f>'[11]Depr Exp'!F1623</f>
        <v>46881506.289999999</v>
      </c>
      <c r="G1623" s="305">
        <f>'[11]Depr Exp'!G1623</f>
        <v>3.4299999999999997E-2</v>
      </c>
      <c r="H1623" s="524">
        <f>'[11]Depr Exp'!H1623</f>
        <v>134002.97</v>
      </c>
      <c r="I1623" s="523">
        <f>'[11]Depr Exp'!I1623</f>
        <v>46881506.289999999</v>
      </c>
      <c r="J1623" s="305">
        <f>'[11]Depr Exp'!J1623</f>
        <v>3.4299999999999997E-2</v>
      </c>
      <c r="K1623" s="373">
        <f>'[11]Depr Exp'!K1623</f>
        <v>134002.97214558334</v>
      </c>
      <c r="L1623" s="524">
        <f>'[11]Depr Exp'!L1623</f>
        <v>0</v>
      </c>
      <c r="M1623" s="144"/>
      <c r="N1623" s="144"/>
    </row>
    <row r="1624" spans="1:14">
      <c r="A1624" s="144" t="str">
        <f>'[11]Depr Exp'!A1624</f>
        <v>E331 HYD Str/Impv, Snoq 1 - 2013</v>
      </c>
      <c r="B1624" s="144" t="str">
        <f>'[11]Depr Exp'!B1624</f>
        <v>E331 HYD Str/Impv, Snoq 1 - 2013-7</v>
      </c>
      <c r="C1624" s="144" t="str">
        <f>'[11]Depr Exp'!C1624</f>
        <v>403E</v>
      </c>
      <c r="D1624" s="144"/>
      <c r="E1624" s="282">
        <f>'[11]Depr Exp'!E1624</f>
        <v>43312</v>
      </c>
      <c r="F1624" s="523">
        <f>'[11]Depr Exp'!F1624</f>
        <v>46881506.289999999</v>
      </c>
      <c r="G1624" s="305">
        <f>'[11]Depr Exp'!G1624</f>
        <v>3.4299999999999997E-2</v>
      </c>
      <c r="H1624" s="524">
        <f>'[11]Depr Exp'!H1624</f>
        <v>134002.97</v>
      </c>
      <c r="I1624" s="523">
        <f>'[11]Depr Exp'!I1624</f>
        <v>46881506.289999999</v>
      </c>
      <c r="J1624" s="305">
        <f>'[11]Depr Exp'!J1624</f>
        <v>3.4299999999999997E-2</v>
      </c>
      <c r="K1624" s="373">
        <f>'[11]Depr Exp'!K1624</f>
        <v>134002.97214558334</v>
      </c>
      <c r="L1624" s="524">
        <f>'[11]Depr Exp'!L1624</f>
        <v>0</v>
      </c>
      <c r="M1624" s="144"/>
      <c r="N1624" s="144"/>
    </row>
    <row r="1625" spans="1:14">
      <c r="A1625" s="144" t="str">
        <f>'[11]Depr Exp'!A1625</f>
        <v>E331 HYD Str/Impv, Snoq 1 - 2013</v>
      </c>
      <c r="B1625" s="144" t="str">
        <f>'[11]Depr Exp'!B1625</f>
        <v>E331 HYD Str/Impv, Snoq 1 - 2013-8</v>
      </c>
      <c r="C1625" s="144" t="str">
        <f>'[11]Depr Exp'!C1625</f>
        <v>403E</v>
      </c>
      <c r="D1625" s="144"/>
      <c r="E1625" s="282">
        <f>'[11]Depr Exp'!E1625</f>
        <v>43343</v>
      </c>
      <c r="F1625" s="523">
        <f>'[11]Depr Exp'!F1625</f>
        <v>46881506.289999999</v>
      </c>
      <c r="G1625" s="305">
        <f>'[11]Depr Exp'!G1625</f>
        <v>3.4299999999999997E-2</v>
      </c>
      <c r="H1625" s="524">
        <f>'[11]Depr Exp'!H1625</f>
        <v>134002.97</v>
      </c>
      <c r="I1625" s="523">
        <f>'[11]Depr Exp'!I1625</f>
        <v>46881506.289999999</v>
      </c>
      <c r="J1625" s="305">
        <f>'[11]Depr Exp'!J1625</f>
        <v>3.4299999999999997E-2</v>
      </c>
      <c r="K1625" s="373">
        <f>'[11]Depr Exp'!K1625</f>
        <v>134002.97214558334</v>
      </c>
      <c r="L1625" s="524">
        <f>'[11]Depr Exp'!L1625</f>
        <v>0</v>
      </c>
      <c r="M1625" s="144"/>
      <c r="N1625" s="144"/>
    </row>
    <row r="1626" spans="1:14">
      <c r="A1626" s="144" t="str">
        <f>'[11]Depr Exp'!A1626</f>
        <v>E331 HYD Str/Impv, Snoq 1 - 2013</v>
      </c>
      <c r="B1626" s="144" t="str">
        <f>'[11]Depr Exp'!B1626</f>
        <v>E331 HYD Str/Impv, Snoq 1 - 2013-9</v>
      </c>
      <c r="C1626" s="144" t="str">
        <f>'[11]Depr Exp'!C1626</f>
        <v>403E</v>
      </c>
      <c r="D1626" s="144"/>
      <c r="E1626" s="282">
        <f>'[11]Depr Exp'!E1626</f>
        <v>43373</v>
      </c>
      <c r="F1626" s="523">
        <f>'[11]Depr Exp'!F1626</f>
        <v>46881506.289999999</v>
      </c>
      <c r="G1626" s="305">
        <f>'[11]Depr Exp'!G1626</f>
        <v>3.4299999999999997E-2</v>
      </c>
      <c r="H1626" s="524">
        <f>'[11]Depr Exp'!H1626</f>
        <v>134002.97</v>
      </c>
      <c r="I1626" s="523">
        <f>'[11]Depr Exp'!I1626</f>
        <v>46881506.289999999</v>
      </c>
      <c r="J1626" s="305">
        <f>'[11]Depr Exp'!J1626</f>
        <v>3.4299999999999997E-2</v>
      </c>
      <c r="K1626" s="373">
        <f>'[11]Depr Exp'!K1626</f>
        <v>134002.97214558334</v>
      </c>
      <c r="L1626" s="524">
        <f>'[11]Depr Exp'!L1626</f>
        <v>0</v>
      </c>
      <c r="M1626" s="144"/>
      <c r="N1626" s="144"/>
    </row>
    <row r="1627" spans="1:14">
      <c r="A1627" s="144" t="str">
        <f>'[11]Depr Exp'!A1627</f>
        <v>E331 HYD Str/Impv, Snoq 1 - 2013</v>
      </c>
      <c r="B1627" s="144" t="str">
        <f>'[11]Depr Exp'!B1627</f>
        <v>E331 HYD Str/Impv, Snoq 1 - 2013-10</v>
      </c>
      <c r="C1627" s="144" t="str">
        <f>'[11]Depr Exp'!C1627</f>
        <v>403E</v>
      </c>
      <c r="D1627" s="144"/>
      <c r="E1627" s="282">
        <f>'[11]Depr Exp'!E1627</f>
        <v>43404</v>
      </c>
      <c r="F1627" s="523">
        <f>'[11]Depr Exp'!F1627</f>
        <v>46881506.289999999</v>
      </c>
      <c r="G1627" s="305">
        <f>'[11]Depr Exp'!G1627</f>
        <v>3.4299999999999997E-2</v>
      </c>
      <c r="H1627" s="524">
        <f>'[11]Depr Exp'!H1627</f>
        <v>134002.97</v>
      </c>
      <c r="I1627" s="523">
        <f>'[11]Depr Exp'!I1627</f>
        <v>46881506.289999999</v>
      </c>
      <c r="J1627" s="305">
        <f>'[11]Depr Exp'!J1627</f>
        <v>3.4299999999999997E-2</v>
      </c>
      <c r="K1627" s="373">
        <f>'[11]Depr Exp'!K1627</f>
        <v>134002.97214558334</v>
      </c>
      <c r="L1627" s="524">
        <f>'[11]Depr Exp'!L1627</f>
        <v>0</v>
      </c>
      <c r="M1627" s="144"/>
      <c r="N1627" s="144"/>
    </row>
    <row r="1628" spans="1:14">
      <c r="A1628" s="144" t="str">
        <f>'[11]Depr Exp'!A1628</f>
        <v>E331 HYD Str/Impv, Snoq 1 - 2013</v>
      </c>
      <c r="B1628" s="144" t="str">
        <f>'[11]Depr Exp'!B1628</f>
        <v>E331 HYD Str/Impv, Snoq 1 - 2013-11</v>
      </c>
      <c r="C1628" s="144" t="str">
        <f>'[11]Depr Exp'!C1628</f>
        <v>403E</v>
      </c>
      <c r="D1628" s="144"/>
      <c r="E1628" s="282">
        <f>'[11]Depr Exp'!E1628</f>
        <v>43434</v>
      </c>
      <c r="F1628" s="523">
        <f>'[11]Depr Exp'!F1628</f>
        <v>46881506.289999999</v>
      </c>
      <c r="G1628" s="305">
        <f>'[11]Depr Exp'!G1628</f>
        <v>3.4299999999999997E-2</v>
      </c>
      <c r="H1628" s="524">
        <f>'[11]Depr Exp'!H1628</f>
        <v>134002.97</v>
      </c>
      <c r="I1628" s="523">
        <f>'[11]Depr Exp'!I1628</f>
        <v>46881506.289999999</v>
      </c>
      <c r="J1628" s="305">
        <f>'[11]Depr Exp'!J1628</f>
        <v>3.4299999999999997E-2</v>
      </c>
      <c r="K1628" s="373">
        <f>'[11]Depr Exp'!K1628</f>
        <v>134002.97214558334</v>
      </c>
      <c r="L1628" s="524">
        <f>'[11]Depr Exp'!L1628</f>
        <v>0</v>
      </c>
      <c r="M1628" s="144"/>
      <c r="N1628" s="144"/>
    </row>
    <row r="1629" spans="1:14">
      <c r="A1629" s="144" t="str">
        <f>'[11]Depr Exp'!A1629</f>
        <v>E331 HYD Str/Impv, Snoq 1 - 2013</v>
      </c>
      <c r="B1629" s="144" t="str">
        <f>'[11]Depr Exp'!B1629</f>
        <v>E331 HYD Str/Impv, Snoq 1 - 2013-12</v>
      </c>
      <c r="C1629" s="144" t="str">
        <f>'[11]Depr Exp'!C1629</f>
        <v>403E</v>
      </c>
      <c r="D1629" s="144"/>
      <c r="E1629" s="282">
        <f>'[11]Depr Exp'!E1629</f>
        <v>43465</v>
      </c>
      <c r="F1629" s="523">
        <f>'[11]Depr Exp'!F1629</f>
        <v>46881506.289999999</v>
      </c>
      <c r="G1629" s="305">
        <f>'[11]Depr Exp'!G1629</f>
        <v>3.4299999999999997E-2</v>
      </c>
      <c r="H1629" s="524">
        <f>'[11]Depr Exp'!H1629</f>
        <v>134002.97</v>
      </c>
      <c r="I1629" s="523">
        <f>'[11]Depr Exp'!I1629</f>
        <v>46881506.289999999</v>
      </c>
      <c r="J1629" s="305">
        <f>'[11]Depr Exp'!J1629</f>
        <v>3.4299999999999997E-2</v>
      </c>
      <c r="K1629" s="373">
        <f>'[11]Depr Exp'!K1629</f>
        <v>134002.97214558334</v>
      </c>
      <c r="L1629" s="524">
        <f>'[11]Depr Exp'!L1629</f>
        <v>0</v>
      </c>
      <c r="M1629" s="144"/>
      <c r="N1629" s="144"/>
    </row>
    <row r="1630" spans="1:14" ht="15.75" thickBot="1">
      <c r="A1630" s="159" t="str">
        <f>'[11]Depr Exp'!A1630</f>
        <v>E331 HYD Str/Impv, Snoq 1 - 2013 Total</v>
      </c>
      <c r="B1630" s="144">
        <f>'[11]Depr Exp'!B1630</f>
        <v>0</v>
      </c>
      <c r="C1630" s="502" t="str">
        <f>'[11]Depr Exp'!C1630</f>
        <v>HYD</v>
      </c>
      <c r="D1630" s="144"/>
      <c r="E1630" s="281" t="str">
        <f>'[11]Depr Exp'!E1630</f>
        <v>Total</v>
      </c>
      <c r="F1630" s="141">
        <f>'[11]Depr Exp'!F1630</f>
        <v>0</v>
      </c>
      <c r="G1630" s="252">
        <f>'[11]Depr Exp'!G1630</f>
        <v>0</v>
      </c>
      <c r="H1630" s="286">
        <f>'[11]Depr Exp'!H1630</f>
        <v>1608035.64</v>
      </c>
      <c r="I1630" s="141">
        <f>'[11]Depr Exp'!I1630</f>
        <v>0</v>
      </c>
      <c r="J1630" s="252">
        <f>'[11]Depr Exp'!J1630</f>
        <v>0</v>
      </c>
      <c r="K1630" s="286">
        <f>'[11]Depr Exp'!K1630</f>
        <v>1608035.6657469997</v>
      </c>
      <c r="L1630" s="286">
        <f>'[11]Depr Exp'!L1630</f>
        <v>0.03</v>
      </c>
      <c r="M1630" s="144"/>
      <c r="N1630" s="144"/>
    </row>
    <row r="1631" spans="1:14" ht="13.5" thickTop="1">
      <c r="A1631" s="144" t="str">
        <f>'[11]Depr Exp'!A1631</f>
        <v>E331 HYD Str/Impv, Snoq 2 - 2013</v>
      </c>
      <c r="B1631" s="144" t="str">
        <f>'[11]Depr Exp'!B1631</f>
        <v>E331 HYD Str/Impv, Snoq 2 - 2013-1</v>
      </c>
      <c r="C1631" s="144" t="str">
        <f>'[11]Depr Exp'!C1631</f>
        <v>403E</v>
      </c>
      <c r="D1631" s="144"/>
      <c r="E1631" s="282">
        <f>'[11]Depr Exp'!E1631</f>
        <v>43131</v>
      </c>
      <c r="F1631" s="523">
        <f>'[11]Depr Exp'!F1631</f>
        <v>49092760.119999997</v>
      </c>
      <c r="G1631" s="305">
        <f>'[11]Depr Exp'!G1631</f>
        <v>3.3599999999999998E-2</v>
      </c>
      <c r="H1631" s="524">
        <f>'[11]Depr Exp'!H1631</f>
        <v>137459.72</v>
      </c>
      <c r="I1631" s="523">
        <f>'[11]Depr Exp'!I1631</f>
        <v>49094072.640000001</v>
      </c>
      <c r="J1631" s="305">
        <f>'[11]Depr Exp'!J1631</f>
        <v>3.3599999999999998E-2</v>
      </c>
      <c r="K1631" s="373">
        <f>'[11]Depr Exp'!K1631</f>
        <v>137463.40339199998</v>
      </c>
      <c r="L1631" s="524">
        <f>'[11]Depr Exp'!L1631</f>
        <v>3.68</v>
      </c>
      <c r="M1631" s="144"/>
      <c r="N1631" s="144"/>
    </row>
    <row r="1632" spans="1:14">
      <c r="A1632" s="144" t="str">
        <f>'[11]Depr Exp'!A1632</f>
        <v>E331 HYD Str/Impv, Snoq 2 - 2013</v>
      </c>
      <c r="B1632" s="144" t="str">
        <f>'[11]Depr Exp'!B1632</f>
        <v>E331 HYD Str/Impv, Snoq 2 - 2013-2</v>
      </c>
      <c r="C1632" s="144" t="str">
        <f>'[11]Depr Exp'!C1632</f>
        <v>403E</v>
      </c>
      <c r="D1632" s="144"/>
      <c r="E1632" s="282">
        <f>'[11]Depr Exp'!E1632</f>
        <v>43159</v>
      </c>
      <c r="F1632" s="523">
        <f>'[11]Depr Exp'!F1632</f>
        <v>49092760.119999997</v>
      </c>
      <c r="G1632" s="305">
        <f>'[11]Depr Exp'!G1632</f>
        <v>3.3599999999999998E-2</v>
      </c>
      <c r="H1632" s="524">
        <f>'[11]Depr Exp'!H1632</f>
        <v>137459.72</v>
      </c>
      <c r="I1632" s="523">
        <f>'[11]Depr Exp'!I1632</f>
        <v>49094072.640000001</v>
      </c>
      <c r="J1632" s="305">
        <f>'[11]Depr Exp'!J1632</f>
        <v>3.3599999999999998E-2</v>
      </c>
      <c r="K1632" s="373">
        <f>'[11]Depr Exp'!K1632</f>
        <v>137463.40339199998</v>
      </c>
      <c r="L1632" s="524">
        <f>'[11]Depr Exp'!L1632</f>
        <v>3.68</v>
      </c>
      <c r="M1632" s="144"/>
      <c r="N1632" s="144"/>
    </row>
    <row r="1633" spans="1:14">
      <c r="A1633" s="144" t="str">
        <f>'[11]Depr Exp'!A1633</f>
        <v>E331 HYD Str/Impv, Snoq 2 - 2013</v>
      </c>
      <c r="B1633" s="144" t="str">
        <f>'[11]Depr Exp'!B1633</f>
        <v>E331 HYD Str/Impv, Snoq 2 - 2013-3</v>
      </c>
      <c r="C1633" s="144" t="str">
        <f>'[11]Depr Exp'!C1633</f>
        <v>403E</v>
      </c>
      <c r="D1633" s="144"/>
      <c r="E1633" s="282">
        <f>'[11]Depr Exp'!E1633</f>
        <v>43190</v>
      </c>
      <c r="F1633" s="523">
        <f>'[11]Depr Exp'!F1633</f>
        <v>49092760.119999997</v>
      </c>
      <c r="G1633" s="305">
        <f>'[11]Depr Exp'!G1633</f>
        <v>3.3599999999999998E-2</v>
      </c>
      <c r="H1633" s="524">
        <f>'[11]Depr Exp'!H1633</f>
        <v>137459.72</v>
      </c>
      <c r="I1633" s="523">
        <f>'[11]Depr Exp'!I1633</f>
        <v>49094072.640000001</v>
      </c>
      <c r="J1633" s="305">
        <f>'[11]Depr Exp'!J1633</f>
        <v>3.3599999999999998E-2</v>
      </c>
      <c r="K1633" s="373">
        <f>'[11]Depr Exp'!K1633</f>
        <v>137463.40339199998</v>
      </c>
      <c r="L1633" s="524">
        <f>'[11]Depr Exp'!L1633</f>
        <v>3.68</v>
      </c>
      <c r="M1633" s="144"/>
      <c r="N1633" s="144"/>
    </row>
    <row r="1634" spans="1:14">
      <c r="A1634" s="144" t="str">
        <f>'[11]Depr Exp'!A1634</f>
        <v>E331 HYD Str/Impv, Snoq 2 - 2013</v>
      </c>
      <c r="B1634" s="144" t="str">
        <f>'[11]Depr Exp'!B1634</f>
        <v>E331 HYD Str/Impv, Snoq 2 - 2013-4</v>
      </c>
      <c r="C1634" s="144" t="str">
        <f>'[11]Depr Exp'!C1634</f>
        <v>403E</v>
      </c>
      <c r="D1634" s="144"/>
      <c r="E1634" s="282">
        <f>'[11]Depr Exp'!E1634</f>
        <v>43220</v>
      </c>
      <c r="F1634" s="523">
        <f>'[11]Depr Exp'!F1634</f>
        <v>49092760.119999997</v>
      </c>
      <c r="G1634" s="305">
        <f>'[11]Depr Exp'!G1634</f>
        <v>3.3599999999999998E-2</v>
      </c>
      <c r="H1634" s="524">
        <f>'[11]Depr Exp'!H1634</f>
        <v>137459.72</v>
      </c>
      <c r="I1634" s="523">
        <f>'[11]Depr Exp'!I1634</f>
        <v>49094072.640000001</v>
      </c>
      <c r="J1634" s="305">
        <f>'[11]Depr Exp'!J1634</f>
        <v>3.3599999999999998E-2</v>
      </c>
      <c r="K1634" s="373">
        <f>'[11]Depr Exp'!K1634</f>
        <v>137463.40339199998</v>
      </c>
      <c r="L1634" s="524">
        <f>'[11]Depr Exp'!L1634</f>
        <v>3.68</v>
      </c>
      <c r="M1634" s="144"/>
      <c r="N1634" s="144"/>
    </row>
    <row r="1635" spans="1:14">
      <c r="A1635" s="144" t="str">
        <f>'[11]Depr Exp'!A1635</f>
        <v>E331 HYD Str/Impv, Snoq 2 - 2013</v>
      </c>
      <c r="B1635" s="144" t="str">
        <f>'[11]Depr Exp'!B1635</f>
        <v>E331 HYD Str/Impv, Snoq 2 - 2013-5</v>
      </c>
      <c r="C1635" s="144" t="str">
        <f>'[11]Depr Exp'!C1635</f>
        <v>403E</v>
      </c>
      <c r="D1635" s="144"/>
      <c r="E1635" s="282">
        <f>'[11]Depr Exp'!E1635</f>
        <v>43251</v>
      </c>
      <c r="F1635" s="523">
        <f>'[11]Depr Exp'!F1635</f>
        <v>49092760.119999997</v>
      </c>
      <c r="G1635" s="305">
        <f>'[11]Depr Exp'!G1635</f>
        <v>3.3599999999999998E-2</v>
      </c>
      <c r="H1635" s="524">
        <f>'[11]Depr Exp'!H1635</f>
        <v>137459.72</v>
      </c>
      <c r="I1635" s="523">
        <f>'[11]Depr Exp'!I1635</f>
        <v>49094072.640000001</v>
      </c>
      <c r="J1635" s="305">
        <f>'[11]Depr Exp'!J1635</f>
        <v>3.3599999999999998E-2</v>
      </c>
      <c r="K1635" s="373">
        <f>'[11]Depr Exp'!K1635</f>
        <v>137463.40339199998</v>
      </c>
      <c r="L1635" s="524">
        <f>'[11]Depr Exp'!L1635</f>
        <v>3.68</v>
      </c>
      <c r="M1635" s="144"/>
      <c r="N1635" s="144"/>
    </row>
    <row r="1636" spans="1:14">
      <c r="A1636" s="144" t="str">
        <f>'[11]Depr Exp'!A1636</f>
        <v>E331 HYD Str/Impv, Snoq 2 - 2013</v>
      </c>
      <c r="B1636" s="144" t="str">
        <f>'[11]Depr Exp'!B1636</f>
        <v>E331 HYD Str/Impv, Snoq 2 - 2013-6</v>
      </c>
      <c r="C1636" s="144" t="str">
        <f>'[11]Depr Exp'!C1636</f>
        <v>403E</v>
      </c>
      <c r="D1636" s="144"/>
      <c r="E1636" s="282">
        <f>'[11]Depr Exp'!E1636</f>
        <v>43281</v>
      </c>
      <c r="F1636" s="523">
        <f>'[11]Depr Exp'!F1636</f>
        <v>49092760.119999997</v>
      </c>
      <c r="G1636" s="305">
        <f>'[11]Depr Exp'!G1636</f>
        <v>3.3599999999999998E-2</v>
      </c>
      <c r="H1636" s="524">
        <f>'[11]Depr Exp'!H1636</f>
        <v>137459.72</v>
      </c>
      <c r="I1636" s="523">
        <f>'[11]Depr Exp'!I1636</f>
        <v>49094072.640000001</v>
      </c>
      <c r="J1636" s="305">
        <f>'[11]Depr Exp'!J1636</f>
        <v>3.3599999999999998E-2</v>
      </c>
      <c r="K1636" s="373">
        <f>'[11]Depr Exp'!K1636</f>
        <v>137463.40339199998</v>
      </c>
      <c r="L1636" s="524">
        <f>'[11]Depr Exp'!L1636</f>
        <v>3.68</v>
      </c>
      <c r="M1636" s="144"/>
      <c r="N1636" s="144"/>
    </row>
    <row r="1637" spans="1:14">
      <c r="A1637" s="144" t="str">
        <f>'[11]Depr Exp'!A1637</f>
        <v>E331 HYD Str/Impv, Snoq 2 - 2013</v>
      </c>
      <c r="B1637" s="144" t="str">
        <f>'[11]Depr Exp'!B1637</f>
        <v>E331 HYD Str/Impv, Snoq 2 - 2013-7</v>
      </c>
      <c r="C1637" s="144" t="str">
        <f>'[11]Depr Exp'!C1637</f>
        <v>403E</v>
      </c>
      <c r="D1637" s="144"/>
      <c r="E1637" s="282">
        <f>'[11]Depr Exp'!E1637</f>
        <v>43312</v>
      </c>
      <c r="F1637" s="523">
        <f>'[11]Depr Exp'!F1637</f>
        <v>49092760.119999997</v>
      </c>
      <c r="G1637" s="305">
        <f>'[11]Depr Exp'!G1637</f>
        <v>3.3599999999999998E-2</v>
      </c>
      <c r="H1637" s="524">
        <f>'[11]Depr Exp'!H1637</f>
        <v>137459.72</v>
      </c>
      <c r="I1637" s="523">
        <f>'[11]Depr Exp'!I1637</f>
        <v>49094072.640000001</v>
      </c>
      <c r="J1637" s="305">
        <f>'[11]Depr Exp'!J1637</f>
        <v>3.3599999999999998E-2</v>
      </c>
      <c r="K1637" s="373">
        <f>'[11]Depr Exp'!K1637</f>
        <v>137463.40339199998</v>
      </c>
      <c r="L1637" s="524">
        <f>'[11]Depr Exp'!L1637</f>
        <v>3.68</v>
      </c>
      <c r="M1637" s="144"/>
      <c r="N1637" s="144"/>
    </row>
    <row r="1638" spans="1:14">
      <c r="A1638" s="144" t="str">
        <f>'[11]Depr Exp'!A1638</f>
        <v>E331 HYD Str/Impv, Snoq 2 - 2013</v>
      </c>
      <c r="B1638" s="144" t="str">
        <f>'[11]Depr Exp'!B1638</f>
        <v>E331 HYD Str/Impv, Snoq 2 - 2013-8</v>
      </c>
      <c r="C1638" s="144" t="str">
        <f>'[11]Depr Exp'!C1638</f>
        <v>403E</v>
      </c>
      <c r="D1638" s="144"/>
      <c r="E1638" s="282">
        <f>'[11]Depr Exp'!E1638</f>
        <v>43343</v>
      </c>
      <c r="F1638" s="523">
        <f>'[11]Depr Exp'!F1638</f>
        <v>49092760.119999997</v>
      </c>
      <c r="G1638" s="305">
        <f>'[11]Depr Exp'!G1638</f>
        <v>3.3599999999999998E-2</v>
      </c>
      <c r="H1638" s="524">
        <f>'[11]Depr Exp'!H1638</f>
        <v>137459.72</v>
      </c>
      <c r="I1638" s="523">
        <f>'[11]Depr Exp'!I1638</f>
        <v>49094072.640000001</v>
      </c>
      <c r="J1638" s="305">
        <f>'[11]Depr Exp'!J1638</f>
        <v>3.3599999999999998E-2</v>
      </c>
      <c r="K1638" s="373">
        <f>'[11]Depr Exp'!K1638</f>
        <v>137463.40339199998</v>
      </c>
      <c r="L1638" s="524">
        <f>'[11]Depr Exp'!L1638</f>
        <v>3.68</v>
      </c>
      <c r="M1638" s="144"/>
      <c r="N1638" s="144"/>
    </row>
    <row r="1639" spans="1:14">
      <c r="A1639" s="144" t="str">
        <f>'[11]Depr Exp'!A1639</f>
        <v>E331 HYD Str/Impv, Snoq 2 - 2013</v>
      </c>
      <c r="B1639" s="144" t="str">
        <f>'[11]Depr Exp'!B1639</f>
        <v>E331 HYD Str/Impv, Snoq 2 - 2013-9</v>
      </c>
      <c r="C1639" s="144" t="str">
        <f>'[11]Depr Exp'!C1639</f>
        <v>403E</v>
      </c>
      <c r="D1639" s="144"/>
      <c r="E1639" s="282">
        <f>'[11]Depr Exp'!E1639</f>
        <v>43373</v>
      </c>
      <c r="F1639" s="523">
        <f>'[11]Depr Exp'!F1639</f>
        <v>49092760.119999997</v>
      </c>
      <c r="G1639" s="305">
        <f>'[11]Depr Exp'!G1639</f>
        <v>3.3599999999999998E-2</v>
      </c>
      <c r="H1639" s="524">
        <f>'[11]Depr Exp'!H1639</f>
        <v>137459.72</v>
      </c>
      <c r="I1639" s="523">
        <f>'[11]Depr Exp'!I1639</f>
        <v>49094072.640000001</v>
      </c>
      <c r="J1639" s="305">
        <f>'[11]Depr Exp'!J1639</f>
        <v>3.3599999999999998E-2</v>
      </c>
      <c r="K1639" s="373">
        <f>'[11]Depr Exp'!K1639</f>
        <v>137463.40339199998</v>
      </c>
      <c r="L1639" s="524">
        <f>'[11]Depr Exp'!L1639</f>
        <v>3.68</v>
      </c>
      <c r="M1639" s="144"/>
      <c r="N1639" s="144"/>
    </row>
    <row r="1640" spans="1:14">
      <c r="A1640" s="144" t="str">
        <f>'[11]Depr Exp'!A1640</f>
        <v>E331 HYD Str/Impv, Snoq 2 - 2013</v>
      </c>
      <c r="B1640" s="144" t="str">
        <f>'[11]Depr Exp'!B1640</f>
        <v>E331 HYD Str/Impv, Snoq 2 - 2013-10</v>
      </c>
      <c r="C1640" s="144" t="str">
        <f>'[11]Depr Exp'!C1640</f>
        <v>403E</v>
      </c>
      <c r="D1640" s="144"/>
      <c r="E1640" s="282">
        <f>'[11]Depr Exp'!E1640</f>
        <v>43404</v>
      </c>
      <c r="F1640" s="523">
        <f>'[11]Depr Exp'!F1640</f>
        <v>49092760.119999997</v>
      </c>
      <c r="G1640" s="305">
        <f>'[11]Depr Exp'!G1640</f>
        <v>3.3599999999999998E-2</v>
      </c>
      <c r="H1640" s="524">
        <f>'[11]Depr Exp'!H1640</f>
        <v>137459.72</v>
      </c>
      <c r="I1640" s="523">
        <f>'[11]Depr Exp'!I1640</f>
        <v>49094072.640000001</v>
      </c>
      <c r="J1640" s="305">
        <f>'[11]Depr Exp'!J1640</f>
        <v>3.3599999999999998E-2</v>
      </c>
      <c r="K1640" s="373">
        <f>'[11]Depr Exp'!K1640</f>
        <v>137463.40339199998</v>
      </c>
      <c r="L1640" s="524">
        <f>'[11]Depr Exp'!L1640</f>
        <v>3.68</v>
      </c>
      <c r="M1640" s="144"/>
      <c r="N1640" s="144"/>
    </row>
    <row r="1641" spans="1:14">
      <c r="A1641" s="144" t="str">
        <f>'[11]Depr Exp'!A1641</f>
        <v>E331 HYD Str/Impv, Snoq 2 - 2013</v>
      </c>
      <c r="B1641" s="144" t="str">
        <f>'[11]Depr Exp'!B1641</f>
        <v>E331 HYD Str/Impv, Snoq 2 - 2013-11</v>
      </c>
      <c r="C1641" s="144" t="str">
        <f>'[11]Depr Exp'!C1641</f>
        <v>403E</v>
      </c>
      <c r="D1641" s="144"/>
      <c r="E1641" s="282">
        <f>'[11]Depr Exp'!E1641</f>
        <v>43434</v>
      </c>
      <c r="F1641" s="523">
        <f>'[11]Depr Exp'!F1641</f>
        <v>49093416.380000003</v>
      </c>
      <c r="G1641" s="305">
        <f>'[11]Depr Exp'!G1641</f>
        <v>3.3599999999999998E-2</v>
      </c>
      <c r="H1641" s="524">
        <f>'[11]Depr Exp'!H1641</f>
        <v>137461.56</v>
      </c>
      <c r="I1641" s="523">
        <f>'[11]Depr Exp'!I1641</f>
        <v>49094072.640000001</v>
      </c>
      <c r="J1641" s="305">
        <f>'[11]Depr Exp'!J1641</f>
        <v>3.3599999999999998E-2</v>
      </c>
      <c r="K1641" s="373">
        <f>'[11]Depr Exp'!K1641</f>
        <v>137463.40339199998</v>
      </c>
      <c r="L1641" s="524">
        <f>'[11]Depr Exp'!L1641</f>
        <v>1.84</v>
      </c>
      <c r="M1641" s="144"/>
      <c r="N1641" s="144"/>
    </row>
    <row r="1642" spans="1:14">
      <c r="A1642" s="144" t="str">
        <f>'[11]Depr Exp'!A1642</f>
        <v>E331 HYD Str/Impv, Snoq 2 - 2013</v>
      </c>
      <c r="B1642" s="144" t="str">
        <f>'[11]Depr Exp'!B1642</f>
        <v>E331 HYD Str/Impv, Snoq 2 - 2013-12</v>
      </c>
      <c r="C1642" s="144" t="str">
        <f>'[11]Depr Exp'!C1642</f>
        <v>403E</v>
      </c>
      <c r="D1642" s="144"/>
      <c r="E1642" s="282">
        <f>'[11]Depr Exp'!E1642</f>
        <v>43465</v>
      </c>
      <c r="F1642" s="523">
        <f>'[11]Depr Exp'!F1642</f>
        <v>49094072.640000001</v>
      </c>
      <c r="G1642" s="305">
        <f>'[11]Depr Exp'!G1642</f>
        <v>3.3599999999999998E-2</v>
      </c>
      <c r="H1642" s="524">
        <f>'[11]Depr Exp'!H1642</f>
        <v>137463.4</v>
      </c>
      <c r="I1642" s="523">
        <f>'[11]Depr Exp'!I1642</f>
        <v>49094072.640000001</v>
      </c>
      <c r="J1642" s="305">
        <f>'[11]Depr Exp'!J1642</f>
        <v>3.3599999999999998E-2</v>
      </c>
      <c r="K1642" s="373">
        <f>'[11]Depr Exp'!K1642</f>
        <v>137463.40339199998</v>
      </c>
      <c r="L1642" s="524">
        <f>'[11]Depr Exp'!L1642</f>
        <v>0</v>
      </c>
      <c r="M1642" s="144"/>
      <c r="N1642" s="144"/>
    </row>
    <row r="1643" spans="1:14" ht="15.75" thickBot="1">
      <c r="A1643" s="159" t="str">
        <f>'[11]Depr Exp'!A1643</f>
        <v>E331 HYD Str/Impv, Snoq 2 - 2013 Total</v>
      </c>
      <c r="B1643" s="144">
        <f>'[11]Depr Exp'!B1643</f>
        <v>0</v>
      </c>
      <c r="C1643" s="502" t="str">
        <f>'[11]Depr Exp'!C1643</f>
        <v>HYD</v>
      </c>
      <c r="D1643" s="144"/>
      <c r="E1643" s="281" t="str">
        <f>'[11]Depr Exp'!E1643</f>
        <v>Total</v>
      </c>
      <c r="F1643" s="141">
        <f>'[11]Depr Exp'!F1643</f>
        <v>0</v>
      </c>
      <c r="G1643" s="252">
        <f>'[11]Depr Exp'!G1643</f>
        <v>0</v>
      </c>
      <c r="H1643" s="286">
        <f>'[11]Depr Exp'!H1643</f>
        <v>1649522.16</v>
      </c>
      <c r="I1643" s="141">
        <f>'[11]Depr Exp'!I1643</f>
        <v>0</v>
      </c>
      <c r="J1643" s="252">
        <f>'[11]Depr Exp'!J1643</f>
        <v>0</v>
      </c>
      <c r="K1643" s="286">
        <f>'[11]Depr Exp'!K1643</f>
        <v>1649560.8407039994</v>
      </c>
      <c r="L1643" s="286">
        <f>'[11]Depr Exp'!L1643</f>
        <v>38.68</v>
      </c>
      <c r="M1643" s="144"/>
      <c r="N1643" s="144"/>
    </row>
    <row r="1644" spans="1:14" ht="13.5" thickTop="1">
      <c r="A1644" s="144" t="str">
        <f>'[11]Depr Exp'!A1644</f>
        <v>E331 HYD Str/Impv, Snoq Park</v>
      </c>
      <c r="B1644" s="144" t="str">
        <f>'[11]Depr Exp'!B1644</f>
        <v>E331 HYD Str/Impv, Snoq Park-1</v>
      </c>
      <c r="C1644" s="144" t="str">
        <f>'[11]Depr Exp'!C1644</f>
        <v>403E</v>
      </c>
      <c r="D1644" s="144"/>
      <c r="E1644" s="282">
        <f>'[11]Depr Exp'!E1644</f>
        <v>43131</v>
      </c>
      <c r="F1644" s="523">
        <f>'[11]Depr Exp'!F1644</f>
        <v>5838128.9000000004</v>
      </c>
      <c r="G1644" s="305">
        <f>'[11]Depr Exp'!G1644</f>
        <v>3.3599999999999998E-2</v>
      </c>
      <c r="H1644" s="524">
        <f>'[11]Depr Exp'!H1644</f>
        <v>16346.76</v>
      </c>
      <c r="I1644" s="523">
        <f>'[11]Depr Exp'!I1644</f>
        <v>5838128.9000000004</v>
      </c>
      <c r="J1644" s="305">
        <f>'[11]Depr Exp'!J1644</f>
        <v>3.3599999999999998E-2</v>
      </c>
      <c r="K1644" s="373">
        <f>'[11]Depr Exp'!K1644</f>
        <v>16346.760920000001</v>
      </c>
      <c r="L1644" s="524">
        <f>'[11]Depr Exp'!L1644</f>
        <v>0</v>
      </c>
      <c r="M1644" s="144"/>
      <c r="N1644" s="144"/>
    </row>
    <row r="1645" spans="1:14">
      <c r="A1645" s="144" t="str">
        <f>'[11]Depr Exp'!A1645</f>
        <v>E331 HYD Str/Impv, Snoq Park</v>
      </c>
      <c r="B1645" s="144" t="str">
        <f>'[11]Depr Exp'!B1645</f>
        <v>E331 HYD Str/Impv, Snoq Park-2</v>
      </c>
      <c r="C1645" s="144" t="str">
        <f>'[11]Depr Exp'!C1645</f>
        <v>403E</v>
      </c>
      <c r="D1645" s="144"/>
      <c r="E1645" s="282">
        <f>'[11]Depr Exp'!E1645</f>
        <v>43159</v>
      </c>
      <c r="F1645" s="523">
        <f>'[11]Depr Exp'!F1645</f>
        <v>5838128.9000000004</v>
      </c>
      <c r="G1645" s="305">
        <f>'[11]Depr Exp'!G1645</f>
        <v>3.3599999999999998E-2</v>
      </c>
      <c r="H1645" s="524">
        <f>'[11]Depr Exp'!H1645</f>
        <v>16346.76</v>
      </c>
      <c r="I1645" s="523">
        <f>'[11]Depr Exp'!I1645</f>
        <v>5838128.9000000004</v>
      </c>
      <c r="J1645" s="305">
        <f>'[11]Depr Exp'!J1645</f>
        <v>3.3599999999999998E-2</v>
      </c>
      <c r="K1645" s="373">
        <f>'[11]Depr Exp'!K1645</f>
        <v>16346.760920000001</v>
      </c>
      <c r="L1645" s="524">
        <f>'[11]Depr Exp'!L1645</f>
        <v>0</v>
      </c>
      <c r="M1645" s="144"/>
      <c r="N1645" s="144"/>
    </row>
    <row r="1646" spans="1:14">
      <c r="A1646" s="144" t="str">
        <f>'[11]Depr Exp'!A1646</f>
        <v>E331 HYD Str/Impv, Snoq Park</v>
      </c>
      <c r="B1646" s="144" t="str">
        <f>'[11]Depr Exp'!B1646</f>
        <v>E331 HYD Str/Impv, Snoq Park-3</v>
      </c>
      <c r="C1646" s="144" t="str">
        <f>'[11]Depr Exp'!C1646</f>
        <v>403E</v>
      </c>
      <c r="D1646" s="144"/>
      <c r="E1646" s="282">
        <f>'[11]Depr Exp'!E1646</f>
        <v>43190</v>
      </c>
      <c r="F1646" s="523">
        <f>'[11]Depr Exp'!F1646</f>
        <v>5838128.9000000004</v>
      </c>
      <c r="G1646" s="305">
        <f>'[11]Depr Exp'!G1646</f>
        <v>3.3599999999999998E-2</v>
      </c>
      <c r="H1646" s="524">
        <f>'[11]Depr Exp'!H1646</f>
        <v>16346.76</v>
      </c>
      <c r="I1646" s="523">
        <f>'[11]Depr Exp'!I1646</f>
        <v>5838128.9000000004</v>
      </c>
      <c r="J1646" s="305">
        <f>'[11]Depr Exp'!J1646</f>
        <v>3.3599999999999998E-2</v>
      </c>
      <c r="K1646" s="373">
        <f>'[11]Depr Exp'!K1646</f>
        <v>16346.760920000001</v>
      </c>
      <c r="L1646" s="524">
        <f>'[11]Depr Exp'!L1646</f>
        <v>0</v>
      </c>
      <c r="M1646" s="144"/>
      <c r="N1646" s="144"/>
    </row>
    <row r="1647" spans="1:14">
      <c r="A1647" s="144" t="str">
        <f>'[11]Depr Exp'!A1647</f>
        <v>E331 HYD Str/Impv, Snoq Park</v>
      </c>
      <c r="B1647" s="144" t="str">
        <f>'[11]Depr Exp'!B1647</f>
        <v>E331 HYD Str/Impv, Snoq Park-4</v>
      </c>
      <c r="C1647" s="144" t="str">
        <f>'[11]Depr Exp'!C1647</f>
        <v>403E</v>
      </c>
      <c r="D1647" s="144"/>
      <c r="E1647" s="282">
        <f>'[11]Depr Exp'!E1647</f>
        <v>43220</v>
      </c>
      <c r="F1647" s="523">
        <f>'[11]Depr Exp'!F1647</f>
        <v>5838128.9000000004</v>
      </c>
      <c r="G1647" s="305">
        <f>'[11]Depr Exp'!G1647</f>
        <v>3.3599999999999998E-2</v>
      </c>
      <c r="H1647" s="524">
        <f>'[11]Depr Exp'!H1647</f>
        <v>16346.76</v>
      </c>
      <c r="I1647" s="523">
        <f>'[11]Depr Exp'!I1647</f>
        <v>5838128.9000000004</v>
      </c>
      <c r="J1647" s="305">
        <f>'[11]Depr Exp'!J1647</f>
        <v>3.3599999999999998E-2</v>
      </c>
      <c r="K1647" s="373">
        <f>'[11]Depr Exp'!K1647</f>
        <v>16346.760920000001</v>
      </c>
      <c r="L1647" s="524">
        <f>'[11]Depr Exp'!L1647</f>
        <v>0</v>
      </c>
      <c r="M1647" s="144"/>
      <c r="N1647" s="144"/>
    </row>
    <row r="1648" spans="1:14">
      <c r="A1648" s="144" t="str">
        <f>'[11]Depr Exp'!A1648</f>
        <v>E331 HYD Str/Impv, Snoq Park</v>
      </c>
      <c r="B1648" s="144" t="str">
        <f>'[11]Depr Exp'!B1648</f>
        <v>E331 HYD Str/Impv, Snoq Park-5</v>
      </c>
      <c r="C1648" s="144" t="str">
        <f>'[11]Depr Exp'!C1648</f>
        <v>403E</v>
      </c>
      <c r="D1648" s="144"/>
      <c r="E1648" s="282">
        <f>'[11]Depr Exp'!E1648</f>
        <v>43251</v>
      </c>
      <c r="F1648" s="523">
        <f>'[11]Depr Exp'!F1648</f>
        <v>5838128.9000000004</v>
      </c>
      <c r="G1648" s="305">
        <f>'[11]Depr Exp'!G1648</f>
        <v>3.3599999999999998E-2</v>
      </c>
      <c r="H1648" s="524">
        <f>'[11]Depr Exp'!H1648</f>
        <v>16346.76</v>
      </c>
      <c r="I1648" s="523">
        <f>'[11]Depr Exp'!I1648</f>
        <v>5838128.9000000004</v>
      </c>
      <c r="J1648" s="305">
        <f>'[11]Depr Exp'!J1648</f>
        <v>3.3599999999999998E-2</v>
      </c>
      <c r="K1648" s="373">
        <f>'[11]Depr Exp'!K1648</f>
        <v>16346.760920000001</v>
      </c>
      <c r="L1648" s="524">
        <f>'[11]Depr Exp'!L1648</f>
        <v>0</v>
      </c>
      <c r="M1648" s="144"/>
      <c r="N1648" s="144"/>
    </row>
    <row r="1649" spans="1:14">
      <c r="A1649" s="144" t="str">
        <f>'[11]Depr Exp'!A1649</f>
        <v>E331 HYD Str/Impv, Snoq Park</v>
      </c>
      <c r="B1649" s="144" t="str">
        <f>'[11]Depr Exp'!B1649</f>
        <v>E331 HYD Str/Impv, Snoq Park-6</v>
      </c>
      <c r="C1649" s="144" t="str">
        <f>'[11]Depr Exp'!C1649</f>
        <v>403E</v>
      </c>
      <c r="D1649" s="144"/>
      <c r="E1649" s="282">
        <f>'[11]Depr Exp'!E1649</f>
        <v>43281</v>
      </c>
      <c r="F1649" s="523">
        <f>'[11]Depr Exp'!F1649</f>
        <v>5838128.9000000004</v>
      </c>
      <c r="G1649" s="305">
        <f>'[11]Depr Exp'!G1649</f>
        <v>3.3599999999999998E-2</v>
      </c>
      <c r="H1649" s="524">
        <f>'[11]Depr Exp'!H1649</f>
        <v>16346.76</v>
      </c>
      <c r="I1649" s="523">
        <f>'[11]Depr Exp'!I1649</f>
        <v>5838128.9000000004</v>
      </c>
      <c r="J1649" s="305">
        <f>'[11]Depr Exp'!J1649</f>
        <v>3.3599999999999998E-2</v>
      </c>
      <c r="K1649" s="373">
        <f>'[11]Depr Exp'!K1649</f>
        <v>16346.760920000001</v>
      </c>
      <c r="L1649" s="524">
        <f>'[11]Depr Exp'!L1649</f>
        <v>0</v>
      </c>
      <c r="M1649" s="144"/>
      <c r="N1649" s="144"/>
    </row>
    <row r="1650" spans="1:14">
      <c r="A1650" s="144" t="str">
        <f>'[11]Depr Exp'!A1650</f>
        <v>E331 HYD Str/Impv, Snoq Park</v>
      </c>
      <c r="B1650" s="144" t="str">
        <f>'[11]Depr Exp'!B1650</f>
        <v>E331 HYD Str/Impv, Snoq Park-7</v>
      </c>
      <c r="C1650" s="144" t="str">
        <f>'[11]Depr Exp'!C1650</f>
        <v>403E</v>
      </c>
      <c r="D1650" s="144"/>
      <c r="E1650" s="282">
        <f>'[11]Depr Exp'!E1650</f>
        <v>43312</v>
      </c>
      <c r="F1650" s="523">
        <f>'[11]Depr Exp'!F1650</f>
        <v>5838128.9000000004</v>
      </c>
      <c r="G1650" s="305">
        <f>'[11]Depr Exp'!G1650</f>
        <v>3.3599999999999998E-2</v>
      </c>
      <c r="H1650" s="524">
        <f>'[11]Depr Exp'!H1650</f>
        <v>16346.76</v>
      </c>
      <c r="I1650" s="523">
        <f>'[11]Depr Exp'!I1650</f>
        <v>5838128.9000000004</v>
      </c>
      <c r="J1650" s="305">
        <f>'[11]Depr Exp'!J1650</f>
        <v>3.3599999999999998E-2</v>
      </c>
      <c r="K1650" s="373">
        <f>'[11]Depr Exp'!K1650</f>
        <v>16346.760920000001</v>
      </c>
      <c r="L1650" s="524">
        <f>'[11]Depr Exp'!L1650</f>
        <v>0</v>
      </c>
      <c r="M1650" s="144"/>
      <c r="N1650" s="144"/>
    </row>
    <row r="1651" spans="1:14">
      <c r="A1651" s="144" t="str">
        <f>'[11]Depr Exp'!A1651</f>
        <v>E331 HYD Str/Impv, Snoq Park</v>
      </c>
      <c r="B1651" s="144" t="str">
        <f>'[11]Depr Exp'!B1651</f>
        <v>E331 HYD Str/Impv, Snoq Park-8</v>
      </c>
      <c r="C1651" s="144" t="str">
        <f>'[11]Depr Exp'!C1651</f>
        <v>403E</v>
      </c>
      <c r="D1651" s="144"/>
      <c r="E1651" s="282">
        <f>'[11]Depr Exp'!E1651</f>
        <v>43343</v>
      </c>
      <c r="F1651" s="523">
        <f>'[11]Depr Exp'!F1651</f>
        <v>5838128.9000000004</v>
      </c>
      <c r="G1651" s="305">
        <f>'[11]Depr Exp'!G1651</f>
        <v>3.3599999999999998E-2</v>
      </c>
      <c r="H1651" s="524">
        <f>'[11]Depr Exp'!H1651</f>
        <v>16346.76</v>
      </c>
      <c r="I1651" s="523">
        <f>'[11]Depr Exp'!I1651</f>
        <v>5838128.9000000004</v>
      </c>
      <c r="J1651" s="305">
        <f>'[11]Depr Exp'!J1651</f>
        <v>3.3599999999999998E-2</v>
      </c>
      <c r="K1651" s="373">
        <f>'[11]Depr Exp'!K1651</f>
        <v>16346.760920000001</v>
      </c>
      <c r="L1651" s="524">
        <f>'[11]Depr Exp'!L1651</f>
        <v>0</v>
      </c>
      <c r="M1651" s="144"/>
      <c r="N1651" s="144"/>
    </row>
    <row r="1652" spans="1:14">
      <c r="A1652" s="144" t="str">
        <f>'[11]Depr Exp'!A1652</f>
        <v>E331 HYD Str/Impv, Snoq Park</v>
      </c>
      <c r="B1652" s="144" t="str">
        <f>'[11]Depr Exp'!B1652</f>
        <v>E331 HYD Str/Impv, Snoq Park-9</v>
      </c>
      <c r="C1652" s="144" t="str">
        <f>'[11]Depr Exp'!C1652</f>
        <v>403E</v>
      </c>
      <c r="D1652" s="144"/>
      <c r="E1652" s="282">
        <f>'[11]Depr Exp'!E1652</f>
        <v>43373</v>
      </c>
      <c r="F1652" s="523">
        <f>'[11]Depr Exp'!F1652</f>
        <v>5838128.9000000004</v>
      </c>
      <c r="G1652" s="305">
        <f>'[11]Depr Exp'!G1652</f>
        <v>3.3599999999999998E-2</v>
      </c>
      <c r="H1652" s="524">
        <f>'[11]Depr Exp'!H1652</f>
        <v>16346.76</v>
      </c>
      <c r="I1652" s="523">
        <f>'[11]Depr Exp'!I1652</f>
        <v>5838128.9000000004</v>
      </c>
      <c r="J1652" s="305">
        <f>'[11]Depr Exp'!J1652</f>
        <v>3.3599999999999998E-2</v>
      </c>
      <c r="K1652" s="373">
        <f>'[11]Depr Exp'!K1652</f>
        <v>16346.760920000001</v>
      </c>
      <c r="L1652" s="524">
        <f>'[11]Depr Exp'!L1652</f>
        <v>0</v>
      </c>
      <c r="M1652" s="144"/>
      <c r="N1652" s="144"/>
    </row>
    <row r="1653" spans="1:14">
      <c r="A1653" s="144" t="str">
        <f>'[11]Depr Exp'!A1653</f>
        <v>E331 HYD Str/Impv, Snoq Park</v>
      </c>
      <c r="B1653" s="144" t="str">
        <f>'[11]Depr Exp'!B1653</f>
        <v>E331 HYD Str/Impv, Snoq Park-10</v>
      </c>
      <c r="C1653" s="144" t="str">
        <f>'[11]Depr Exp'!C1653</f>
        <v>403E</v>
      </c>
      <c r="D1653" s="144"/>
      <c r="E1653" s="282">
        <f>'[11]Depr Exp'!E1653</f>
        <v>43404</v>
      </c>
      <c r="F1653" s="523">
        <f>'[11]Depr Exp'!F1653</f>
        <v>5838128.9000000004</v>
      </c>
      <c r="G1653" s="305">
        <f>'[11]Depr Exp'!G1653</f>
        <v>3.3599999999999998E-2</v>
      </c>
      <c r="H1653" s="524">
        <f>'[11]Depr Exp'!H1653</f>
        <v>16346.76</v>
      </c>
      <c r="I1653" s="523">
        <f>'[11]Depr Exp'!I1653</f>
        <v>5838128.9000000004</v>
      </c>
      <c r="J1653" s="305">
        <f>'[11]Depr Exp'!J1653</f>
        <v>3.3599999999999998E-2</v>
      </c>
      <c r="K1653" s="373">
        <f>'[11]Depr Exp'!K1653</f>
        <v>16346.760920000001</v>
      </c>
      <c r="L1653" s="524">
        <f>'[11]Depr Exp'!L1653</f>
        <v>0</v>
      </c>
      <c r="M1653" s="144"/>
      <c r="N1653" s="144"/>
    </row>
    <row r="1654" spans="1:14">
      <c r="A1654" s="144" t="str">
        <f>'[11]Depr Exp'!A1654</f>
        <v>E331 HYD Str/Impv, Snoq Park</v>
      </c>
      <c r="B1654" s="144" t="str">
        <f>'[11]Depr Exp'!B1654</f>
        <v>E331 HYD Str/Impv, Snoq Park-11</v>
      </c>
      <c r="C1654" s="144" t="str">
        <f>'[11]Depr Exp'!C1654</f>
        <v>403E</v>
      </c>
      <c r="D1654" s="144"/>
      <c r="E1654" s="282">
        <f>'[11]Depr Exp'!E1654</f>
        <v>43434</v>
      </c>
      <c r="F1654" s="523">
        <f>'[11]Depr Exp'!F1654</f>
        <v>5838128.9000000004</v>
      </c>
      <c r="G1654" s="305">
        <f>'[11]Depr Exp'!G1654</f>
        <v>3.3599999999999998E-2</v>
      </c>
      <c r="H1654" s="524">
        <f>'[11]Depr Exp'!H1654</f>
        <v>16346.76</v>
      </c>
      <c r="I1654" s="523">
        <f>'[11]Depr Exp'!I1654</f>
        <v>5838128.9000000004</v>
      </c>
      <c r="J1654" s="305">
        <f>'[11]Depr Exp'!J1654</f>
        <v>3.3599999999999998E-2</v>
      </c>
      <c r="K1654" s="373">
        <f>'[11]Depr Exp'!K1654</f>
        <v>16346.760920000001</v>
      </c>
      <c r="L1654" s="524">
        <f>'[11]Depr Exp'!L1654</f>
        <v>0</v>
      </c>
      <c r="M1654" s="144"/>
      <c r="N1654" s="144"/>
    </row>
    <row r="1655" spans="1:14">
      <c r="A1655" s="144" t="str">
        <f>'[11]Depr Exp'!A1655</f>
        <v>E331 HYD Str/Impv, Snoq Park</v>
      </c>
      <c r="B1655" s="144" t="str">
        <f>'[11]Depr Exp'!B1655</f>
        <v>E331 HYD Str/Impv, Snoq Park-12</v>
      </c>
      <c r="C1655" s="144" t="str">
        <f>'[11]Depr Exp'!C1655</f>
        <v>403E</v>
      </c>
      <c r="D1655" s="144"/>
      <c r="E1655" s="282">
        <f>'[11]Depr Exp'!E1655</f>
        <v>43465</v>
      </c>
      <c r="F1655" s="523">
        <f>'[11]Depr Exp'!F1655</f>
        <v>5838128.9000000004</v>
      </c>
      <c r="G1655" s="305">
        <f>'[11]Depr Exp'!G1655</f>
        <v>3.3599999999999998E-2</v>
      </c>
      <c r="H1655" s="524">
        <f>'[11]Depr Exp'!H1655</f>
        <v>16346.76</v>
      </c>
      <c r="I1655" s="523">
        <f>'[11]Depr Exp'!I1655</f>
        <v>5838128.9000000004</v>
      </c>
      <c r="J1655" s="305">
        <f>'[11]Depr Exp'!J1655</f>
        <v>3.3599999999999998E-2</v>
      </c>
      <c r="K1655" s="373">
        <f>'[11]Depr Exp'!K1655</f>
        <v>16346.760920000001</v>
      </c>
      <c r="L1655" s="524">
        <f>'[11]Depr Exp'!L1655</f>
        <v>0</v>
      </c>
      <c r="M1655" s="144"/>
      <c r="N1655" s="144"/>
    </row>
    <row r="1656" spans="1:14" ht="15.75" thickBot="1">
      <c r="A1656" s="159" t="str">
        <f>'[11]Depr Exp'!A1656</f>
        <v>E331 HYD Str/Impv, Snoq Park Total</v>
      </c>
      <c r="B1656" s="144">
        <f>'[11]Depr Exp'!B1656</f>
        <v>0</v>
      </c>
      <c r="C1656" s="502" t="str">
        <f>'[11]Depr Exp'!C1656</f>
        <v>HYD</v>
      </c>
      <c r="D1656" s="144"/>
      <c r="E1656" s="281" t="str">
        <f>'[11]Depr Exp'!E1656</f>
        <v>Total</v>
      </c>
      <c r="F1656" s="141">
        <f>'[11]Depr Exp'!F1656</f>
        <v>0</v>
      </c>
      <c r="G1656" s="252">
        <f>'[11]Depr Exp'!G1656</f>
        <v>0</v>
      </c>
      <c r="H1656" s="286">
        <f>'[11]Depr Exp'!H1656</f>
        <v>196161.12000000002</v>
      </c>
      <c r="I1656" s="141">
        <f>'[11]Depr Exp'!I1656</f>
        <v>0</v>
      </c>
      <c r="J1656" s="252">
        <f>'[11]Depr Exp'!J1656</f>
        <v>0</v>
      </c>
      <c r="K1656" s="286">
        <f>'[11]Depr Exp'!K1656</f>
        <v>196161.13104000001</v>
      </c>
      <c r="L1656" s="286">
        <f>'[11]Depr Exp'!L1656</f>
        <v>0.01</v>
      </c>
      <c r="M1656" s="144"/>
      <c r="N1656" s="144"/>
    </row>
    <row r="1657" spans="1:14" ht="13.5" thickTop="1">
      <c r="A1657" s="144" t="str">
        <f>'[11]Depr Exp'!A1657</f>
        <v>E331 HYD Str/Impv, Snoqualmie 1</v>
      </c>
      <c r="B1657" s="144" t="str">
        <f>'[11]Depr Exp'!B1657</f>
        <v>E331 HYD Str/Impv, Snoqualmie 1-1</v>
      </c>
      <c r="C1657" s="144" t="str">
        <f>'[11]Depr Exp'!C1657</f>
        <v>403E</v>
      </c>
      <c r="D1657" s="144"/>
      <c r="E1657" s="282">
        <f>'[11]Depr Exp'!E1657</f>
        <v>43131</v>
      </c>
      <c r="F1657" s="523">
        <f>'[11]Depr Exp'!F1657</f>
        <v>12648295.92</v>
      </c>
      <c r="G1657" s="305">
        <f>'[11]Depr Exp'!G1657</f>
        <v>3.4299999999999997E-2</v>
      </c>
      <c r="H1657" s="524">
        <f>'[11]Depr Exp'!H1657</f>
        <v>36153.050000000003</v>
      </c>
      <c r="I1657" s="523">
        <f>'[11]Depr Exp'!I1657</f>
        <v>12648295.92</v>
      </c>
      <c r="J1657" s="305">
        <f>'[11]Depr Exp'!J1657</f>
        <v>3.4299999999999997E-2</v>
      </c>
      <c r="K1657" s="373">
        <f>'[11]Depr Exp'!K1657</f>
        <v>36153.045837999998</v>
      </c>
      <c r="L1657" s="524">
        <f>'[11]Depr Exp'!L1657</f>
        <v>0</v>
      </c>
      <c r="M1657" s="144"/>
      <c r="N1657" s="144"/>
    </row>
    <row r="1658" spans="1:14">
      <c r="A1658" s="144" t="str">
        <f>'[11]Depr Exp'!A1658</f>
        <v>E331 HYD Str/Impv, Snoqualmie 1</v>
      </c>
      <c r="B1658" s="144" t="str">
        <f>'[11]Depr Exp'!B1658</f>
        <v>E331 HYD Str/Impv, Snoqualmie 1-2</v>
      </c>
      <c r="C1658" s="144" t="str">
        <f>'[11]Depr Exp'!C1658</f>
        <v>403E</v>
      </c>
      <c r="D1658" s="144"/>
      <c r="E1658" s="282">
        <f>'[11]Depr Exp'!E1658</f>
        <v>43159</v>
      </c>
      <c r="F1658" s="523">
        <f>'[11]Depr Exp'!F1658</f>
        <v>12648295.92</v>
      </c>
      <c r="G1658" s="305">
        <f>'[11]Depr Exp'!G1658</f>
        <v>3.4299999999999997E-2</v>
      </c>
      <c r="H1658" s="524">
        <f>'[11]Depr Exp'!H1658</f>
        <v>36153.050000000003</v>
      </c>
      <c r="I1658" s="523">
        <f>'[11]Depr Exp'!I1658</f>
        <v>12648295.92</v>
      </c>
      <c r="J1658" s="305">
        <f>'[11]Depr Exp'!J1658</f>
        <v>3.4299999999999997E-2</v>
      </c>
      <c r="K1658" s="373">
        <f>'[11]Depr Exp'!K1658</f>
        <v>36153.045837999998</v>
      </c>
      <c r="L1658" s="524">
        <f>'[11]Depr Exp'!L1658</f>
        <v>0</v>
      </c>
      <c r="M1658" s="144"/>
      <c r="N1658" s="144"/>
    </row>
    <row r="1659" spans="1:14">
      <c r="A1659" s="144" t="str">
        <f>'[11]Depr Exp'!A1659</f>
        <v>E331 HYD Str/Impv, Snoqualmie 1</v>
      </c>
      <c r="B1659" s="144" t="str">
        <f>'[11]Depr Exp'!B1659</f>
        <v>E331 HYD Str/Impv, Snoqualmie 1-3</v>
      </c>
      <c r="C1659" s="144" t="str">
        <f>'[11]Depr Exp'!C1659</f>
        <v>403E</v>
      </c>
      <c r="D1659" s="144"/>
      <c r="E1659" s="282">
        <f>'[11]Depr Exp'!E1659</f>
        <v>43190</v>
      </c>
      <c r="F1659" s="523">
        <f>'[11]Depr Exp'!F1659</f>
        <v>12648295.92</v>
      </c>
      <c r="G1659" s="305">
        <f>'[11]Depr Exp'!G1659</f>
        <v>3.4299999999999997E-2</v>
      </c>
      <c r="H1659" s="524">
        <f>'[11]Depr Exp'!H1659</f>
        <v>36153.050000000003</v>
      </c>
      <c r="I1659" s="523">
        <f>'[11]Depr Exp'!I1659</f>
        <v>12648295.92</v>
      </c>
      <c r="J1659" s="305">
        <f>'[11]Depr Exp'!J1659</f>
        <v>3.4299999999999997E-2</v>
      </c>
      <c r="K1659" s="373">
        <f>'[11]Depr Exp'!K1659</f>
        <v>36153.045837999998</v>
      </c>
      <c r="L1659" s="524">
        <f>'[11]Depr Exp'!L1659</f>
        <v>0</v>
      </c>
      <c r="M1659" s="144"/>
      <c r="N1659" s="144"/>
    </row>
    <row r="1660" spans="1:14">
      <c r="A1660" s="144" t="str">
        <f>'[11]Depr Exp'!A1660</f>
        <v>E331 HYD Str/Impv, Snoqualmie 1</v>
      </c>
      <c r="B1660" s="144" t="str">
        <f>'[11]Depr Exp'!B1660</f>
        <v>E331 HYD Str/Impv, Snoqualmie 1-4</v>
      </c>
      <c r="C1660" s="144" t="str">
        <f>'[11]Depr Exp'!C1660</f>
        <v>403E</v>
      </c>
      <c r="D1660" s="144"/>
      <c r="E1660" s="282">
        <f>'[11]Depr Exp'!E1660</f>
        <v>43220</v>
      </c>
      <c r="F1660" s="523">
        <f>'[11]Depr Exp'!F1660</f>
        <v>12648295.92</v>
      </c>
      <c r="G1660" s="305">
        <f>'[11]Depr Exp'!G1660</f>
        <v>3.4299999999999997E-2</v>
      </c>
      <c r="H1660" s="524">
        <f>'[11]Depr Exp'!H1660</f>
        <v>36153.050000000003</v>
      </c>
      <c r="I1660" s="523">
        <f>'[11]Depr Exp'!I1660</f>
        <v>12648295.92</v>
      </c>
      <c r="J1660" s="305">
        <f>'[11]Depr Exp'!J1660</f>
        <v>3.4299999999999997E-2</v>
      </c>
      <c r="K1660" s="373">
        <f>'[11]Depr Exp'!K1660</f>
        <v>36153.045837999998</v>
      </c>
      <c r="L1660" s="524">
        <f>'[11]Depr Exp'!L1660</f>
        <v>0</v>
      </c>
      <c r="M1660" s="144"/>
      <c r="N1660" s="144"/>
    </row>
    <row r="1661" spans="1:14">
      <c r="A1661" s="144" t="str">
        <f>'[11]Depr Exp'!A1661</f>
        <v>E331 HYD Str/Impv, Snoqualmie 1</v>
      </c>
      <c r="B1661" s="144" t="str">
        <f>'[11]Depr Exp'!B1661</f>
        <v>E331 HYD Str/Impv, Snoqualmie 1-5</v>
      </c>
      <c r="C1661" s="144" t="str">
        <f>'[11]Depr Exp'!C1661</f>
        <v>403E</v>
      </c>
      <c r="D1661" s="144"/>
      <c r="E1661" s="282">
        <f>'[11]Depr Exp'!E1661</f>
        <v>43251</v>
      </c>
      <c r="F1661" s="523">
        <f>'[11]Depr Exp'!F1661</f>
        <v>12648295.92</v>
      </c>
      <c r="G1661" s="305">
        <f>'[11]Depr Exp'!G1661</f>
        <v>3.4299999999999997E-2</v>
      </c>
      <c r="H1661" s="524">
        <f>'[11]Depr Exp'!H1661</f>
        <v>36153.050000000003</v>
      </c>
      <c r="I1661" s="523">
        <f>'[11]Depr Exp'!I1661</f>
        <v>12648295.92</v>
      </c>
      <c r="J1661" s="305">
        <f>'[11]Depr Exp'!J1661</f>
        <v>3.4299999999999997E-2</v>
      </c>
      <c r="K1661" s="373">
        <f>'[11]Depr Exp'!K1661</f>
        <v>36153.045837999998</v>
      </c>
      <c r="L1661" s="524">
        <f>'[11]Depr Exp'!L1661</f>
        <v>0</v>
      </c>
      <c r="M1661" s="144"/>
      <c r="N1661" s="144"/>
    </row>
    <row r="1662" spans="1:14">
      <c r="A1662" s="144" t="str">
        <f>'[11]Depr Exp'!A1662</f>
        <v>E331 HYD Str/Impv, Snoqualmie 1</v>
      </c>
      <c r="B1662" s="144" t="str">
        <f>'[11]Depr Exp'!B1662</f>
        <v>E331 HYD Str/Impv, Snoqualmie 1-6</v>
      </c>
      <c r="C1662" s="144" t="str">
        <f>'[11]Depr Exp'!C1662</f>
        <v>403E</v>
      </c>
      <c r="D1662" s="144"/>
      <c r="E1662" s="282">
        <f>'[11]Depr Exp'!E1662</f>
        <v>43281</v>
      </c>
      <c r="F1662" s="523">
        <f>'[11]Depr Exp'!F1662</f>
        <v>12648295.92</v>
      </c>
      <c r="G1662" s="305">
        <f>'[11]Depr Exp'!G1662</f>
        <v>3.4299999999999997E-2</v>
      </c>
      <c r="H1662" s="524">
        <f>'[11]Depr Exp'!H1662</f>
        <v>36153.050000000003</v>
      </c>
      <c r="I1662" s="523">
        <f>'[11]Depr Exp'!I1662</f>
        <v>12648295.92</v>
      </c>
      <c r="J1662" s="305">
        <f>'[11]Depr Exp'!J1662</f>
        <v>3.4299999999999997E-2</v>
      </c>
      <c r="K1662" s="373">
        <f>'[11]Depr Exp'!K1662</f>
        <v>36153.045837999998</v>
      </c>
      <c r="L1662" s="524">
        <f>'[11]Depr Exp'!L1662</f>
        <v>0</v>
      </c>
      <c r="M1662" s="144"/>
      <c r="N1662" s="144"/>
    </row>
    <row r="1663" spans="1:14">
      <c r="A1663" s="144" t="str">
        <f>'[11]Depr Exp'!A1663</f>
        <v>E331 HYD Str/Impv, Snoqualmie 1</v>
      </c>
      <c r="B1663" s="144" t="str">
        <f>'[11]Depr Exp'!B1663</f>
        <v>E331 HYD Str/Impv, Snoqualmie 1-7</v>
      </c>
      <c r="C1663" s="144" t="str">
        <f>'[11]Depr Exp'!C1663</f>
        <v>403E</v>
      </c>
      <c r="D1663" s="144"/>
      <c r="E1663" s="282">
        <f>'[11]Depr Exp'!E1663</f>
        <v>43312</v>
      </c>
      <c r="F1663" s="523">
        <f>'[11]Depr Exp'!F1663</f>
        <v>12648295.92</v>
      </c>
      <c r="G1663" s="305">
        <f>'[11]Depr Exp'!G1663</f>
        <v>3.4299999999999997E-2</v>
      </c>
      <c r="H1663" s="524">
        <f>'[11]Depr Exp'!H1663</f>
        <v>36153.050000000003</v>
      </c>
      <c r="I1663" s="523">
        <f>'[11]Depr Exp'!I1663</f>
        <v>12648295.92</v>
      </c>
      <c r="J1663" s="305">
        <f>'[11]Depr Exp'!J1663</f>
        <v>3.4299999999999997E-2</v>
      </c>
      <c r="K1663" s="373">
        <f>'[11]Depr Exp'!K1663</f>
        <v>36153.045837999998</v>
      </c>
      <c r="L1663" s="524">
        <f>'[11]Depr Exp'!L1663</f>
        <v>0</v>
      </c>
      <c r="M1663" s="144"/>
      <c r="N1663" s="144"/>
    </row>
    <row r="1664" spans="1:14">
      <c r="A1664" s="144" t="str">
        <f>'[11]Depr Exp'!A1664</f>
        <v>E331 HYD Str/Impv, Snoqualmie 1</v>
      </c>
      <c r="B1664" s="144" t="str">
        <f>'[11]Depr Exp'!B1664</f>
        <v>E331 HYD Str/Impv, Snoqualmie 1-8</v>
      </c>
      <c r="C1664" s="144" t="str">
        <f>'[11]Depr Exp'!C1664</f>
        <v>403E</v>
      </c>
      <c r="D1664" s="144"/>
      <c r="E1664" s="282">
        <f>'[11]Depr Exp'!E1664</f>
        <v>43343</v>
      </c>
      <c r="F1664" s="523">
        <f>'[11]Depr Exp'!F1664</f>
        <v>12648295.92</v>
      </c>
      <c r="G1664" s="305">
        <f>'[11]Depr Exp'!G1664</f>
        <v>3.4299999999999997E-2</v>
      </c>
      <c r="H1664" s="524">
        <f>'[11]Depr Exp'!H1664</f>
        <v>36153.050000000003</v>
      </c>
      <c r="I1664" s="523">
        <f>'[11]Depr Exp'!I1664</f>
        <v>12648295.92</v>
      </c>
      <c r="J1664" s="305">
        <f>'[11]Depr Exp'!J1664</f>
        <v>3.4299999999999997E-2</v>
      </c>
      <c r="K1664" s="373">
        <f>'[11]Depr Exp'!K1664</f>
        <v>36153.045837999998</v>
      </c>
      <c r="L1664" s="524">
        <f>'[11]Depr Exp'!L1664</f>
        <v>0</v>
      </c>
      <c r="M1664" s="144"/>
      <c r="N1664" s="144"/>
    </row>
    <row r="1665" spans="1:14">
      <c r="A1665" s="144" t="str">
        <f>'[11]Depr Exp'!A1665</f>
        <v>E331 HYD Str/Impv, Snoqualmie 1</v>
      </c>
      <c r="B1665" s="144" t="str">
        <f>'[11]Depr Exp'!B1665</f>
        <v>E331 HYD Str/Impv, Snoqualmie 1-9</v>
      </c>
      <c r="C1665" s="144" t="str">
        <f>'[11]Depr Exp'!C1665</f>
        <v>403E</v>
      </c>
      <c r="D1665" s="144"/>
      <c r="E1665" s="282">
        <f>'[11]Depr Exp'!E1665</f>
        <v>43373</v>
      </c>
      <c r="F1665" s="523">
        <f>'[11]Depr Exp'!F1665</f>
        <v>12648295.92</v>
      </c>
      <c r="G1665" s="305">
        <f>'[11]Depr Exp'!G1665</f>
        <v>3.4299999999999997E-2</v>
      </c>
      <c r="H1665" s="524">
        <f>'[11]Depr Exp'!H1665</f>
        <v>36153.050000000003</v>
      </c>
      <c r="I1665" s="523">
        <f>'[11]Depr Exp'!I1665</f>
        <v>12648295.92</v>
      </c>
      <c r="J1665" s="305">
        <f>'[11]Depr Exp'!J1665</f>
        <v>3.4299999999999997E-2</v>
      </c>
      <c r="K1665" s="373">
        <f>'[11]Depr Exp'!K1665</f>
        <v>36153.045837999998</v>
      </c>
      <c r="L1665" s="524">
        <f>'[11]Depr Exp'!L1665</f>
        <v>0</v>
      </c>
      <c r="M1665" s="144"/>
      <c r="N1665" s="144"/>
    </row>
    <row r="1666" spans="1:14">
      <c r="A1666" s="144" t="str">
        <f>'[11]Depr Exp'!A1666</f>
        <v>E331 HYD Str/Impv, Snoqualmie 1</v>
      </c>
      <c r="B1666" s="144" t="str">
        <f>'[11]Depr Exp'!B1666</f>
        <v>E331 HYD Str/Impv, Snoqualmie 1-10</v>
      </c>
      <c r="C1666" s="144" t="str">
        <f>'[11]Depr Exp'!C1666</f>
        <v>403E</v>
      </c>
      <c r="D1666" s="144"/>
      <c r="E1666" s="282">
        <f>'[11]Depr Exp'!E1666</f>
        <v>43404</v>
      </c>
      <c r="F1666" s="523">
        <f>'[11]Depr Exp'!F1666</f>
        <v>12648295.92</v>
      </c>
      <c r="G1666" s="305">
        <f>'[11]Depr Exp'!G1666</f>
        <v>3.4299999999999997E-2</v>
      </c>
      <c r="H1666" s="524">
        <f>'[11]Depr Exp'!H1666</f>
        <v>36153.050000000003</v>
      </c>
      <c r="I1666" s="523">
        <f>'[11]Depr Exp'!I1666</f>
        <v>12648295.92</v>
      </c>
      <c r="J1666" s="305">
        <f>'[11]Depr Exp'!J1666</f>
        <v>3.4299999999999997E-2</v>
      </c>
      <c r="K1666" s="373">
        <f>'[11]Depr Exp'!K1666</f>
        <v>36153.045837999998</v>
      </c>
      <c r="L1666" s="524">
        <f>'[11]Depr Exp'!L1666</f>
        <v>0</v>
      </c>
      <c r="M1666" s="144"/>
      <c r="N1666" s="144"/>
    </row>
    <row r="1667" spans="1:14">
      <c r="A1667" s="144" t="str">
        <f>'[11]Depr Exp'!A1667</f>
        <v>E331 HYD Str/Impv, Snoqualmie 1</v>
      </c>
      <c r="B1667" s="144" t="str">
        <f>'[11]Depr Exp'!B1667</f>
        <v>E331 HYD Str/Impv, Snoqualmie 1-11</v>
      </c>
      <c r="C1667" s="144" t="str">
        <f>'[11]Depr Exp'!C1667</f>
        <v>403E</v>
      </c>
      <c r="D1667" s="144"/>
      <c r="E1667" s="282">
        <f>'[11]Depr Exp'!E1667</f>
        <v>43434</v>
      </c>
      <c r="F1667" s="523">
        <f>'[11]Depr Exp'!F1667</f>
        <v>12648295.92</v>
      </c>
      <c r="G1667" s="305">
        <f>'[11]Depr Exp'!G1667</f>
        <v>3.4299999999999997E-2</v>
      </c>
      <c r="H1667" s="524">
        <f>'[11]Depr Exp'!H1667</f>
        <v>36153.050000000003</v>
      </c>
      <c r="I1667" s="523">
        <f>'[11]Depr Exp'!I1667</f>
        <v>12648295.92</v>
      </c>
      <c r="J1667" s="305">
        <f>'[11]Depr Exp'!J1667</f>
        <v>3.4299999999999997E-2</v>
      </c>
      <c r="K1667" s="373">
        <f>'[11]Depr Exp'!K1667</f>
        <v>36153.045837999998</v>
      </c>
      <c r="L1667" s="524">
        <f>'[11]Depr Exp'!L1667</f>
        <v>0</v>
      </c>
      <c r="M1667" s="144"/>
      <c r="N1667" s="144"/>
    </row>
    <row r="1668" spans="1:14">
      <c r="A1668" s="144" t="str">
        <f>'[11]Depr Exp'!A1668</f>
        <v>E331 HYD Str/Impv, Snoqualmie 1</v>
      </c>
      <c r="B1668" s="144" t="str">
        <f>'[11]Depr Exp'!B1668</f>
        <v>E331 HYD Str/Impv, Snoqualmie 1-12</v>
      </c>
      <c r="C1668" s="144" t="str">
        <f>'[11]Depr Exp'!C1668</f>
        <v>403E</v>
      </c>
      <c r="D1668" s="144"/>
      <c r="E1668" s="282">
        <f>'[11]Depr Exp'!E1668</f>
        <v>43465</v>
      </c>
      <c r="F1668" s="523">
        <f>'[11]Depr Exp'!F1668</f>
        <v>12648295.92</v>
      </c>
      <c r="G1668" s="305">
        <f>'[11]Depr Exp'!G1668</f>
        <v>3.4299999999999997E-2</v>
      </c>
      <c r="H1668" s="524">
        <f>'[11]Depr Exp'!H1668</f>
        <v>36153.050000000003</v>
      </c>
      <c r="I1668" s="523">
        <f>'[11]Depr Exp'!I1668</f>
        <v>12648295.92</v>
      </c>
      <c r="J1668" s="305">
        <f>'[11]Depr Exp'!J1668</f>
        <v>3.4299999999999997E-2</v>
      </c>
      <c r="K1668" s="373">
        <f>'[11]Depr Exp'!K1668</f>
        <v>36153.045837999998</v>
      </c>
      <c r="L1668" s="524">
        <f>'[11]Depr Exp'!L1668</f>
        <v>0</v>
      </c>
      <c r="M1668" s="144"/>
      <c r="N1668" s="144"/>
    </row>
    <row r="1669" spans="1:14" ht="15.75" thickBot="1">
      <c r="A1669" s="159" t="str">
        <f>'[11]Depr Exp'!A1669</f>
        <v>E331 HYD Str/Impv, Snoqualmie 1 Total</v>
      </c>
      <c r="B1669" s="144">
        <f>'[11]Depr Exp'!B1669</f>
        <v>0</v>
      </c>
      <c r="C1669" s="502" t="str">
        <f>'[11]Depr Exp'!C1669</f>
        <v>HYD</v>
      </c>
      <c r="D1669" s="144"/>
      <c r="E1669" s="281" t="str">
        <f>'[11]Depr Exp'!E1669</f>
        <v>Total</v>
      </c>
      <c r="F1669" s="141">
        <f>'[11]Depr Exp'!F1669</f>
        <v>0</v>
      </c>
      <c r="G1669" s="252">
        <f>'[11]Depr Exp'!G1669</f>
        <v>0</v>
      </c>
      <c r="H1669" s="286">
        <f>'[11]Depr Exp'!H1669</f>
        <v>433836.59999999992</v>
      </c>
      <c r="I1669" s="141">
        <f>'[11]Depr Exp'!I1669</f>
        <v>0</v>
      </c>
      <c r="J1669" s="252">
        <f>'[11]Depr Exp'!J1669</f>
        <v>0</v>
      </c>
      <c r="K1669" s="286">
        <f>'[11]Depr Exp'!K1669</f>
        <v>433836.55005600007</v>
      </c>
      <c r="L1669" s="286">
        <f>'[11]Depr Exp'!L1669</f>
        <v>-0.05</v>
      </c>
      <c r="M1669" s="144"/>
      <c r="N1669" s="144"/>
    </row>
    <row r="1670" spans="1:14" ht="13.5" thickTop="1">
      <c r="A1670" s="144" t="str">
        <f>'[11]Depr Exp'!A1670</f>
        <v>E331 HYD Str/Impv, UB Koma Kulshan</v>
      </c>
      <c r="B1670" s="144" t="str">
        <f>'[11]Depr Exp'!B1670</f>
        <v>E331 HYD Str/Impv, UB Koma Kulshan-1</v>
      </c>
      <c r="C1670" s="144" t="str">
        <f>'[11]Depr Exp'!C1670</f>
        <v>403E</v>
      </c>
      <c r="D1670" s="144"/>
      <c r="E1670" s="282">
        <f>'[11]Depr Exp'!E1670</f>
        <v>43131</v>
      </c>
      <c r="F1670" s="523">
        <f>'[11]Depr Exp'!F1670</f>
        <v>762025.76</v>
      </c>
      <c r="G1670" s="305">
        <f>'[11]Depr Exp'!G1670</f>
        <v>1.67E-2</v>
      </c>
      <c r="H1670" s="524">
        <f>'[11]Depr Exp'!H1670</f>
        <v>1060.48</v>
      </c>
      <c r="I1670" s="523">
        <f>'[11]Depr Exp'!I1670</f>
        <v>762025.76</v>
      </c>
      <c r="J1670" s="305">
        <f>'[11]Depr Exp'!J1670</f>
        <v>1.67E-2</v>
      </c>
      <c r="K1670" s="373">
        <f>'[11]Depr Exp'!K1670</f>
        <v>1060.4858493333334</v>
      </c>
      <c r="L1670" s="524">
        <f>'[11]Depr Exp'!L1670</f>
        <v>0.01</v>
      </c>
      <c r="M1670" s="144"/>
      <c r="N1670" s="144"/>
    </row>
    <row r="1671" spans="1:14">
      <c r="A1671" s="144" t="str">
        <f>'[11]Depr Exp'!A1671</f>
        <v>E331 HYD Str/Impv, UB Koma Kulshan</v>
      </c>
      <c r="B1671" s="144" t="str">
        <f>'[11]Depr Exp'!B1671</f>
        <v>E331 HYD Str/Impv, UB Koma Kulshan-2</v>
      </c>
      <c r="C1671" s="144" t="str">
        <f>'[11]Depr Exp'!C1671</f>
        <v>403E</v>
      </c>
      <c r="D1671" s="144"/>
      <c r="E1671" s="282">
        <f>'[11]Depr Exp'!E1671</f>
        <v>43159</v>
      </c>
      <c r="F1671" s="523">
        <f>'[11]Depr Exp'!F1671</f>
        <v>762025.76</v>
      </c>
      <c r="G1671" s="305">
        <f>'[11]Depr Exp'!G1671</f>
        <v>1.67E-2</v>
      </c>
      <c r="H1671" s="524">
        <f>'[11]Depr Exp'!H1671</f>
        <v>1060.48</v>
      </c>
      <c r="I1671" s="523">
        <f>'[11]Depr Exp'!I1671</f>
        <v>762025.76</v>
      </c>
      <c r="J1671" s="305">
        <f>'[11]Depr Exp'!J1671</f>
        <v>1.67E-2</v>
      </c>
      <c r="K1671" s="373">
        <f>'[11]Depr Exp'!K1671</f>
        <v>1060.4858493333334</v>
      </c>
      <c r="L1671" s="524">
        <f>'[11]Depr Exp'!L1671</f>
        <v>0.01</v>
      </c>
      <c r="M1671" s="144"/>
      <c r="N1671" s="144"/>
    </row>
    <row r="1672" spans="1:14">
      <c r="A1672" s="144" t="str">
        <f>'[11]Depr Exp'!A1672</f>
        <v>E331 HYD Str/Impv, UB Koma Kulshan</v>
      </c>
      <c r="B1672" s="144" t="str">
        <f>'[11]Depr Exp'!B1672</f>
        <v>E331 HYD Str/Impv, UB Koma Kulshan-3</v>
      </c>
      <c r="C1672" s="144" t="str">
        <f>'[11]Depr Exp'!C1672</f>
        <v>403E</v>
      </c>
      <c r="D1672" s="144"/>
      <c r="E1672" s="282">
        <f>'[11]Depr Exp'!E1672</f>
        <v>43190</v>
      </c>
      <c r="F1672" s="523">
        <f>'[11]Depr Exp'!F1672</f>
        <v>762025.76</v>
      </c>
      <c r="G1672" s="305">
        <f>'[11]Depr Exp'!G1672</f>
        <v>1.67E-2</v>
      </c>
      <c r="H1672" s="524">
        <f>'[11]Depr Exp'!H1672</f>
        <v>1060.48</v>
      </c>
      <c r="I1672" s="523">
        <f>'[11]Depr Exp'!I1672</f>
        <v>762025.76</v>
      </c>
      <c r="J1672" s="305">
        <f>'[11]Depr Exp'!J1672</f>
        <v>1.67E-2</v>
      </c>
      <c r="K1672" s="373">
        <f>'[11]Depr Exp'!K1672</f>
        <v>1060.4858493333334</v>
      </c>
      <c r="L1672" s="524">
        <f>'[11]Depr Exp'!L1672</f>
        <v>0.01</v>
      </c>
      <c r="M1672" s="144"/>
      <c r="N1672" s="144"/>
    </row>
    <row r="1673" spans="1:14">
      <c r="A1673" s="144" t="str">
        <f>'[11]Depr Exp'!A1673</f>
        <v>E331 HYD Str/Impv, UB Koma Kulshan</v>
      </c>
      <c r="B1673" s="144" t="str">
        <f>'[11]Depr Exp'!B1673</f>
        <v>E331 HYD Str/Impv, UB Koma Kulshan-4</v>
      </c>
      <c r="C1673" s="144" t="str">
        <f>'[11]Depr Exp'!C1673</f>
        <v>403E</v>
      </c>
      <c r="D1673" s="144"/>
      <c r="E1673" s="282">
        <f>'[11]Depr Exp'!E1673</f>
        <v>43220</v>
      </c>
      <c r="F1673" s="523">
        <f>'[11]Depr Exp'!F1673</f>
        <v>762025.76</v>
      </c>
      <c r="G1673" s="305">
        <f>'[11]Depr Exp'!G1673</f>
        <v>1.67E-2</v>
      </c>
      <c r="H1673" s="524">
        <f>'[11]Depr Exp'!H1673</f>
        <v>1060.48</v>
      </c>
      <c r="I1673" s="523">
        <f>'[11]Depr Exp'!I1673</f>
        <v>762025.76</v>
      </c>
      <c r="J1673" s="305">
        <f>'[11]Depr Exp'!J1673</f>
        <v>1.67E-2</v>
      </c>
      <c r="K1673" s="373">
        <f>'[11]Depr Exp'!K1673</f>
        <v>1060.4858493333334</v>
      </c>
      <c r="L1673" s="524">
        <f>'[11]Depr Exp'!L1673</f>
        <v>0.01</v>
      </c>
      <c r="M1673" s="144"/>
      <c r="N1673" s="144"/>
    </row>
    <row r="1674" spans="1:14">
      <c r="A1674" s="144" t="str">
        <f>'[11]Depr Exp'!A1674</f>
        <v>E331 HYD Str/Impv, UB Koma Kulshan</v>
      </c>
      <c r="B1674" s="144" t="str">
        <f>'[11]Depr Exp'!B1674</f>
        <v>E331 HYD Str/Impv, UB Koma Kulshan-5</v>
      </c>
      <c r="C1674" s="144" t="str">
        <f>'[11]Depr Exp'!C1674</f>
        <v>403E</v>
      </c>
      <c r="D1674" s="144"/>
      <c r="E1674" s="282">
        <f>'[11]Depr Exp'!E1674</f>
        <v>43251</v>
      </c>
      <c r="F1674" s="523">
        <f>'[11]Depr Exp'!F1674</f>
        <v>762025.76</v>
      </c>
      <c r="G1674" s="305">
        <f>'[11]Depr Exp'!G1674</f>
        <v>1.67E-2</v>
      </c>
      <c r="H1674" s="524">
        <f>'[11]Depr Exp'!H1674</f>
        <v>1060.48</v>
      </c>
      <c r="I1674" s="523">
        <f>'[11]Depr Exp'!I1674</f>
        <v>762025.76</v>
      </c>
      <c r="J1674" s="305">
        <f>'[11]Depr Exp'!J1674</f>
        <v>1.67E-2</v>
      </c>
      <c r="K1674" s="373">
        <f>'[11]Depr Exp'!K1674</f>
        <v>1060.4858493333334</v>
      </c>
      <c r="L1674" s="524">
        <f>'[11]Depr Exp'!L1674</f>
        <v>0.01</v>
      </c>
      <c r="M1674" s="144"/>
      <c r="N1674" s="144"/>
    </row>
    <row r="1675" spans="1:14">
      <c r="A1675" s="144" t="str">
        <f>'[11]Depr Exp'!A1675</f>
        <v>E331 HYD Str/Impv, UB Koma Kulshan</v>
      </c>
      <c r="B1675" s="144" t="str">
        <f>'[11]Depr Exp'!B1675</f>
        <v>E331 HYD Str/Impv, UB Koma Kulshan-6</v>
      </c>
      <c r="C1675" s="144" t="str">
        <f>'[11]Depr Exp'!C1675</f>
        <v>403E</v>
      </c>
      <c r="D1675" s="144"/>
      <c r="E1675" s="282">
        <f>'[11]Depr Exp'!E1675</f>
        <v>43281</v>
      </c>
      <c r="F1675" s="523">
        <f>'[11]Depr Exp'!F1675</f>
        <v>762025.76</v>
      </c>
      <c r="G1675" s="305">
        <f>'[11]Depr Exp'!G1675</f>
        <v>1.67E-2</v>
      </c>
      <c r="H1675" s="524">
        <f>'[11]Depr Exp'!H1675</f>
        <v>1060.48</v>
      </c>
      <c r="I1675" s="523">
        <f>'[11]Depr Exp'!I1675</f>
        <v>762025.76</v>
      </c>
      <c r="J1675" s="305">
        <f>'[11]Depr Exp'!J1675</f>
        <v>1.67E-2</v>
      </c>
      <c r="K1675" s="373">
        <f>'[11]Depr Exp'!K1675</f>
        <v>1060.4858493333334</v>
      </c>
      <c r="L1675" s="524">
        <f>'[11]Depr Exp'!L1675</f>
        <v>0.01</v>
      </c>
      <c r="M1675" s="144"/>
      <c r="N1675" s="144"/>
    </row>
    <row r="1676" spans="1:14">
      <c r="A1676" s="144" t="str">
        <f>'[11]Depr Exp'!A1676</f>
        <v>E331 HYD Str/Impv, UB Koma Kulshan</v>
      </c>
      <c r="B1676" s="144" t="str">
        <f>'[11]Depr Exp'!B1676</f>
        <v>E331 HYD Str/Impv, UB Koma Kulshan-7</v>
      </c>
      <c r="C1676" s="144" t="str">
        <f>'[11]Depr Exp'!C1676</f>
        <v>403E</v>
      </c>
      <c r="D1676" s="144"/>
      <c r="E1676" s="282">
        <f>'[11]Depr Exp'!E1676</f>
        <v>43312</v>
      </c>
      <c r="F1676" s="523">
        <f>'[11]Depr Exp'!F1676</f>
        <v>762025.76</v>
      </c>
      <c r="G1676" s="305">
        <f>'[11]Depr Exp'!G1676</f>
        <v>1.67E-2</v>
      </c>
      <c r="H1676" s="524">
        <f>'[11]Depr Exp'!H1676</f>
        <v>1060.48</v>
      </c>
      <c r="I1676" s="523">
        <f>'[11]Depr Exp'!I1676</f>
        <v>762025.76</v>
      </c>
      <c r="J1676" s="305">
        <f>'[11]Depr Exp'!J1676</f>
        <v>1.67E-2</v>
      </c>
      <c r="K1676" s="373">
        <f>'[11]Depr Exp'!K1676</f>
        <v>1060.4858493333334</v>
      </c>
      <c r="L1676" s="524">
        <f>'[11]Depr Exp'!L1676</f>
        <v>0.01</v>
      </c>
      <c r="M1676" s="144"/>
      <c r="N1676" s="144"/>
    </row>
    <row r="1677" spans="1:14">
      <c r="A1677" s="144" t="str">
        <f>'[11]Depr Exp'!A1677</f>
        <v>E331 HYD Str/Impv, UB Koma Kulshan</v>
      </c>
      <c r="B1677" s="144" t="str">
        <f>'[11]Depr Exp'!B1677</f>
        <v>E331 HYD Str/Impv, UB Koma Kulshan-8</v>
      </c>
      <c r="C1677" s="144" t="str">
        <f>'[11]Depr Exp'!C1677</f>
        <v>403E</v>
      </c>
      <c r="D1677" s="144"/>
      <c r="E1677" s="282">
        <f>'[11]Depr Exp'!E1677</f>
        <v>43343</v>
      </c>
      <c r="F1677" s="523">
        <f>'[11]Depr Exp'!F1677</f>
        <v>762025.76</v>
      </c>
      <c r="G1677" s="305">
        <f>'[11]Depr Exp'!G1677</f>
        <v>1.67E-2</v>
      </c>
      <c r="H1677" s="524">
        <f>'[11]Depr Exp'!H1677</f>
        <v>1060.48</v>
      </c>
      <c r="I1677" s="523">
        <f>'[11]Depr Exp'!I1677</f>
        <v>762025.76</v>
      </c>
      <c r="J1677" s="305">
        <f>'[11]Depr Exp'!J1677</f>
        <v>1.67E-2</v>
      </c>
      <c r="K1677" s="373">
        <f>'[11]Depr Exp'!K1677</f>
        <v>1060.4858493333334</v>
      </c>
      <c r="L1677" s="524">
        <f>'[11]Depr Exp'!L1677</f>
        <v>0.01</v>
      </c>
      <c r="M1677" s="144"/>
      <c r="N1677" s="144"/>
    </row>
    <row r="1678" spans="1:14">
      <c r="A1678" s="144" t="str">
        <f>'[11]Depr Exp'!A1678</f>
        <v>E331 HYD Str/Impv, UB Koma Kulshan</v>
      </c>
      <c r="B1678" s="144" t="str">
        <f>'[11]Depr Exp'!B1678</f>
        <v>E331 HYD Str/Impv, UB Koma Kulshan-9</v>
      </c>
      <c r="C1678" s="144" t="str">
        <f>'[11]Depr Exp'!C1678</f>
        <v>403E</v>
      </c>
      <c r="D1678" s="144"/>
      <c r="E1678" s="282">
        <f>'[11]Depr Exp'!E1678</f>
        <v>43373</v>
      </c>
      <c r="F1678" s="523">
        <f>'[11]Depr Exp'!F1678</f>
        <v>762025.76</v>
      </c>
      <c r="G1678" s="305">
        <f>'[11]Depr Exp'!G1678</f>
        <v>1.67E-2</v>
      </c>
      <c r="H1678" s="524">
        <f>'[11]Depr Exp'!H1678</f>
        <v>1060.48</v>
      </c>
      <c r="I1678" s="523">
        <f>'[11]Depr Exp'!I1678</f>
        <v>762025.76</v>
      </c>
      <c r="J1678" s="305">
        <f>'[11]Depr Exp'!J1678</f>
        <v>1.67E-2</v>
      </c>
      <c r="K1678" s="373">
        <f>'[11]Depr Exp'!K1678</f>
        <v>1060.4858493333334</v>
      </c>
      <c r="L1678" s="524">
        <f>'[11]Depr Exp'!L1678</f>
        <v>0.01</v>
      </c>
      <c r="M1678" s="144"/>
      <c r="N1678" s="144"/>
    </row>
    <row r="1679" spans="1:14">
      <c r="A1679" s="144" t="str">
        <f>'[11]Depr Exp'!A1679</f>
        <v>E331 HYD Str/Impv, UB Koma Kulshan</v>
      </c>
      <c r="B1679" s="144" t="str">
        <f>'[11]Depr Exp'!B1679</f>
        <v>E331 HYD Str/Impv, UB Koma Kulshan-10</v>
      </c>
      <c r="C1679" s="144" t="str">
        <f>'[11]Depr Exp'!C1679</f>
        <v>403E</v>
      </c>
      <c r="D1679" s="144"/>
      <c r="E1679" s="282">
        <f>'[11]Depr Exp'!E1679</f>
        <v>43404</v>
      </c>
      <c r="F1679" s="523">
        <f>'[11]Depr Exp'!F1679</f>
        <v>762025.76</v>
      </c>
      <c r="G1679" s="305">
        <f>'[11]Depr Exp'!G1679</f>
        <v>1.67E-2</v>
      </c>
      <c r="H1679" s="524">
        <f>'[11]Depr Exp'!H1679</f>
        <v>1060.48</v>
      </c>
      <c r="I1679" s="523">
        <f>'[11]Depr Exp'!I1679</f>
        <v>762025.76</v>
      </c>
      <c r="J1679" s="305">
        <f>'[11]Depr Exp'!J1679</f>
        <v>1.67E-2</v>
      </c>
      <c r="K1679" s="373">
        <f>'[11]Depr Exp'!K1679</f>
        <v>1060.4858493333334</v>
      </c>
      <c r="L1679" s="524">
        <f>'[11]Depr Exp'!L1679</f>
        <v>0.01</v>
      </c>
      <c r="M1679" s="144"/>
      <c r="N1679" s="144"/>
    </row>
    <row r="1680" spans="1:14">
      <c r="A1680" s="144" t="str">
        <f>'[11]Depr Exp'!A1680</f>
        <v>E331 HYD Str/Impv, UB Koma Kulshan</v>
      </c>
      <c r="B1680" s="144" t="str">
        <f>'[11]Depr Exp'!B1680</f>
        <v>E331 HYD Str/Impv, UB Koma Kulshan-11</v>
      </c>
      <c r="C1680" s="144" t="str">
        <f>'[11]Depr Exp'!C1680</f>
        <v>403E</v>
      </c>
      <c r="D1680" s="144"/>
      <c r="E1680" s="282">
        <f>'[11]Depr Exp'!E1680</f>
        <v>43434</v>
      </c>
      <c r="F1680" s="523">
        <f>'[11]Depr Exp'!F1680</f>
        <v>762025.76</v>
      </c>
      <c r="G1680" s="305">
        <f>'[11]Depr Exp'!G1680</f>
        <v>1.67E-2</v>
      </c>
      <c r="H1680" s="524">
        <f>'[11]Depr Exp'!H1680</f>
        <v>1060.48</v>
      </c>
      <c r="I1680" s="523">
        <f>'[11]Depr Exp'!I1680</f>
        <v>762025.76</v>
      </c>
      <c r="J1680" s="305">
        <f>'[11]Depr Exp'!J1680</f>
        <v>1.67E-2</v>
      </c>
      <c r="K1680" s="373">
        <f>'[11]Depr Exp'!K1680</f>
        <v>1060.4858493333334</v>
      </c>
      <c r="L1680" s="524">
        <f>'[11]Depr Exp'!L1680</f>
        <v>0.01</v>
      </c>
      <c r="M1680" s="144"/>
      <c r="N1680" s="144"/>
    </row>
    <row r="1681" spans="1:14">
      <c r="A1681" s="144" t="str">
        <f>'[11]Depr Exp'!A1681</f>
        <v>E331 HYD Str/Impv, UB Koma Kulshan</v>
      </c>
      <c r="B1681" s="144" t="str">
        <f>'[11]Depr Exp'!B1681</f>
        <v>E331 HYD Str/Impv, UB Koma Kulshan-12</v>
      </c>
      <c r="C1681" s="144" t="str">
        <f>'[11]Depr Exp'!C1681</f>
        <v>403E</v>
      </c>
      <c r="D1681" s="144"/>
      <c r="E1681" s="282">
        <f>'[11]Depr Exp'!E1681</f>
        <v>43465</v>
      </c>
      <c r="F1681" s="523">
        <f>'[11]Depr Exp'!F1681</f>
        <v>762025.76</v>
      </c>
      <c r="G1681" s="305">
        <f>'[11]Depr Exp'!G1681</f>
        <v>1.67E-2</v>
      </c>
      <c r="H1681" s="524">
        <f>'[11]Depr Exp'!H1681</f>
        <v>1060.48</v>
      </c>
      <c r="I1681" s="523">
        <f>'[11]Depr Exp'!I1681</f>
        <v>762025.76</v>
      </c>
      <c r="J1681" s="305">
        <f>'[11]Depr Exp'!J1681</f>
        <v>1.67E-2</v>
      </c>
      <c r="K1681" s="373">
        <f>'[11]Depr Exp'!K1681</f>
        <v>1060.4858493333334</v>
      </c>
      <c r="L1681" s="524">
        <f>'[11]Depr Exp'!L1681</f>
        <v>0.01</v>
      </c>
      <c r="M1681" s="144"/>
      <c r="N1681" s="144"/>
    </row>
    <row r="1682" spans="1:14" ht="15.75" thickBot="1">
      <c r="A1682" s="159" t="str">
        <f>'[11]Depr Exp'!A1682</f>
        <v>E331 HYD Str/Impv, UB Koma Kulshan Total</v>
      </c>
      <c r="B1682" s="144">
        <f>'[11]Depr Exp'!B1682</f>
        <v>0</v>
      </c>
      <c r="C1682" s="502" t="str">
        <f>'[11]Depr Exp'!C1682</f>
        <v>HYD</v>
      </c>
      <c r="D1682" s="144"/>
      <c r="E1682" s="281" t="str">
        <f>'[11]Depr Exp'!E1682</f>
        <v>Total</v>
      </c>
      <c r="F1682" s="141">
        <f>'[11]Depr Exp'!F1682</f>
        <v>0</v>
      </c>
      <c r="G1682" s="252">
        <f>'[11]Depr Exp'!G1682</f>
        <v>0</v>
      </c>
      <c r="H1682" s="286">
        <f>'[11]Depr Exp'!H1682</f>
        <v>12725.759999999997</v>
      </c>
      <c r="I1682" s="141">
        <f>'[11]Depr Exp'!I1682</f>
        <v>0</v>
      </c>
      <c r="J1682" s="252">
        <f>'[11]Depr Exp'!J1682</f>
        <v>0</v>
      </c>
      <c r="K1682" s="286">
        <f>'[11]Depr Exp'!K1682</f>
        <v>12725.830192000003</v>
      </c>
      <c r="L1682" s="286">
        <f>'[11]Depr Exp'!L1682</f>
        <v>7.0000000000000007E-2</v>
      </c>
      <c r="M1682" s="144"/>
      <c r="N1682" s="144"/>
    </row>
    <row r="1683" spans="1:14" ht="13.5" thickTop="1">
      <c r="A1683" s="144" t="str">
        <f>'[11]Depr Exp'!A1683</f>
        <v>E331 HYD Str/Impv, Upper Baker</v>
      </c>
      <c r="B1683" s="144" t="str">
        <f>'[11]Depr Exp'!B1683</f>
        <v>E331 HYD Str/Impv, Upper Baker-1</v>
      </c>
      <c r="C1683" s="144" t="str">
        <f>'[11]Depr Exp'!C1683</f>
        <v>403E</v>
      </c>
      <c r="D1683" s="144"/>
      <c r="E1683" s="282">
        <f>'[11]Depr Exp'!E1683</f>
        <v>43131</v>
      </c>
      <c r="F1683" s="523">
        <f>'[11]Depr Exp'!F1683</f>
        <v>7173925.7599999998</v>
      </c>
      <c r="G1683" s="305">
        <f>'[11]Depr Exp'!G1683</f>
        <v>1.67E-2</v>
      </c>
      <c r="H1683" s="524">
        <f>'[11]Depr Exp'!H1683</f>
        <v>9983.7100000000009</v>
      </c>
      <c r="I1683" s="523">
        <f>'[11]Depr Exp'!I1683</f>
        <v>7246612.1699999999</v>
      </c>
      <c r="J1683" s="305">
        <f>'[11]Depr Exp'!J1683</f>
        <v>1.67E-2</v>
      </c>
      <c r="K1683" s="373">
        <f>'[11]Depr Exp'!K1683</f>
        <v>10084.868603249999</v>
      </c>
      <c r="L1683" s="524">
        <f>'[11]Depr Exp'!L1683</f>
        <v>101.16</v>
      </c>
      <c r="M1683" s="144"/>
      <c r="N1683" s="144"/>
    </row>
    <row r="1684" spans="1:14">
      <c r="A1684" s="144" t="str">
        <f>'[11]Depr Exp'!A1684</f>
        <v>E331 HYD Str/Impv, Upper Baker</v>
      </c>
      <c r="B1684" s="144" t="str">
        <f>'[11]Depr Exp'!B1684</f>
        <v>E331 HYD Str/Impv, Upper Baker-2</v>
      </c>
      <c r="C1684" s="144" t="str">
        <f>'[11]Depr Exp'!C1684</f>
        <v>403E</v>
      </c>
      <c r="D1684" s="144"/>
      <c r="E1684" s="282">
        <f>'[11]Depr Exp'!E1684</f>
        <v>43159</v>
      </c>
      <c r="F1684" s="523">
        <f>'[11]Depr Exp'!F1684</f>
        <v>7173925.7599999998</v>
      </c>
      <c r="G1684" s="305">
        <f>'[11]Depr Exp'!G1684</f>
        <v>1.67E-2</v>
      </c>
      <c r="H1684" s="524">
        <f>'[11]Depr Exp'!H1684</f>
        <v>9983.7100000000009</v>
      </c>
      <c r="I1684" s="523">
        <f>'[11]Depr Exp'!I1684</f>
        <v>7246612.1699999999</v>
      </c>
      <c r="J1684" s="305">
        <f>'[11]Depr Exp'!J1684</f>
        <v>1.67E-2</v>
      </c>
      <c r="K1684" s="373">
        <f>'[11]Depr Exp'!K1684</f>
        <v>10084.868603249999</v>
      </c>
      <c r="L1684" s="524">
        <f>'[11]Depr Exp'!L1684</f>
        <v>101.16</v>
      </c>
      <c r="M1684" s="144"/>
      <c r="N1684" s="144"/>
    </row>
    <row r="1685" spans="1:14">
      <c r="A1685" s="144" t="str">
        <f>'[11]Depr Exp'!A1685</f>
        <v>E331 HYD Str/Impv, Upper Baker</v>
      </c>
      <c r="B1685" s="144" t="str">
        <f>'[11]Depr Exp'!B1685</f>
        <v>E331 HYD Str/Impv, Upper Baker-3</v>
      </c>
      <c r="C1685" s="144" t="str">
        <f>'[11]Depr Exp'!C1685</f>
        <v>403E</v>
      </c>
      <c r="D1685" s="144"/>
      <c r="E1685" s="282">
        <f>'[11]Depr Exp'!E1685</f>
        <v>43190</v>
      </c>
      <c r="F1685" s="523">
        <f>'[11]Depr Exp'!F1685</f>
        <v>7173925.7599999998</v>
      </c>
      <c r="G1685" s="305">
        <f>'[11]Depr Exp'!G1685</f>
        <v>1.67E-2</v>
      </c>
      <c r="H1685" s="524">
        <f>'[11]Depr Exp'!H1685</f>
        <v>9983.7100000000009</v>
      </c>
      <c r="I1685" s="523">
        <f>'[11]Depr Exp'!I1685</f>
        <v>7246612.1699999999</v>
      </c>
      <c r="J1685" s="305">
        <f>'[11]Depr Exp'!J1685</f>
        <v>1.67E-2</v>
      </c>
      <c r="K1685" s="373">
        <f>'[11]Depr Exp'!K1685</f>
        <v>10084.868603249999</v>
      </c>
      <c r="L1685" s="524">
        <f>'[11]Depr Exp'!L1685</f>
        <v>101.16</v>
      </c>
      <c r="M1685" s="144"/>
      <c r="N1685" s="144"/>
    </row>
    <row r="1686" spans="1:14">
      <c r="A1686" s="144" t="str">
        <f>'[11]Depr Exp'!A1686</f>
        <v>E331 HYD Str/Impv, Upper Baker</v>
      </c>
      <c r="B1686" s="144" t="str">
        <f>'[11]Depr Exp'!B1686</f>
        <v>E331 HYD Str/Impv, Upper Baker-4</v>
      </c>
      <c r="C1686" s="144" t="str">
        <f>'[11]Depr Exp'!C1686</f>
        <v>403E</v>
      </c>
      <c r="D1686" s="144"/>
      <c r="E1686" s="282">
        <f>'[11]Depr Exp'!E1686</f>
        <v>43220</v>
      </c>
      <c r="F1686" s="523">
        <f>'[11]Depr Exp'!F1686</f>
        <v>7173925.7599999998</v>
      </c>
      <c r="G1686" s="305">
        <f>'[11]Depr Exp'!G1686</f>
        <v>1.67E-2</v>
      </c>
      <c r="H1686" s="524">
        <f>'[11]Depr Exp'!H1686</f>
        <v>9983.7100000000009</v>
      </c>
      <c r="I1686" s="523">
        <f>'[11]Depr Exp'!I1686</f>
        <v>7246612.1699999999</v>
      </c>
      <c r="J1686" s="305">
        <f>'[11]Depr Exp'!J1686</f>
        <v>1.67E-2</v>
      </c>
      <c r="K1686" s="373">
        <f>'[11]Depr Exp'!K1686</f>
        <v>10084.868603249999</v>
      </c>
      <c r="L1686" s="524">
        <f>'[11]Depr Exp'!L1686</f>
        <v>101.16</v>
      </c>
      <c r="M1686" s="144"/>
      <c r="N1686" s="144"/>
    </row>
    <row r="1687" spans="1:14">
      <c r="A1687" s="144" t="str">
        <f>'[11]Depr Exp'!A1687</f>
        <v>E331 HYD Str/Impv, Upper Baker</v>
      </c>
      <c r="B1687" s="144" t="str">
        <f>'[11]Depr Exp'!B1687</f>
        <v>E331 HYD Str/Impv, Upper Baker-5</v>
      </c>
      <c r="C1687" s="144" t="str">
        <f>'[11]Depr Exp'!C1687</f>
        <v>403E</v>
      </c>
      <c r="D1687" s="144"/>
      <c r="E1687" s="282">
        <f>'[11]Depr Exp'!E1687</f>
        <v>43251</v>
      </c>
      <c r="F1687" s="523">
        <f>'[11]Depr Exp'!F1687</f>
        <v>7173925.7599999998</v>
      </c>
      <c r="G1687" s="305">
        <f>'[11]Depr Exp'!G1687</f>
        <v>1.67E-2</v>
      </c>
      <c r="H1687" s="524">
        <f>'[11]Depr Exp'!H1687</f>
        <v>9983.7100000000009</v>
      </c>
      <c r="I1687" s="523">
        <f>'[11]Depr Exp'!I1687</f>
        <v>7246612.1699999999</v>
      </c>
      <c r="J1687" s="305">
        <f>'[11]Depr Exp'!J1687</f>
        <v>1.67E-2</v>
      </c>
      <c r="K1687" s="373">
        <f>'[11]Depr Exp'!K1687</f>
        <v>10084.868603249999</v>
      </c>
      <c r="L1687" s="524">
        <f>'[11]Depr Exp'!L1687</f>
        <v>101.16</v>
      </c>
      <c r="M1687" s="144"/>
      <c r="N1687" s="144"/>
    </row>
    <row r="1688" spans="1:14">
      <c r="A1688" s="144" t="str">
        <f>'[11]Depr Exp'!A1688</f>
        <v>E331 HYD Str/Impv, Upper Baker</v>
      </c>
      <c r="B1688" s="144" t="str">
        <f>'[11]Depr Exp'!B1688</f>
        <v>E331 HYD Str/Impv, Upper Baker-6</v>
      </c>
      <c r="C1688" s="144" t="str">
        <f>'[11]Depr Exp'!C1688</f>
        <v>403E</v>
      </c>
      <c r="D1688" s="144"/>
      <c r="E1688" s="282">
        <f>'[11]Depr Exp'!E1688</f>
        <v>43281</v>
      </c>
      <c r="F1688" s="523">
        <f>'[11]Depr Exp'!F1688</f>
        <v>7173925.7599999998</v>
      </c>
      <c r="G1688" s="305">
        <f>'[11]Depr Exp'!G1688</f>
        <v>1.67E-2</v>
      </c>
      <c r="H1688" s="524">
        <f>'[11]Depr Exp'!H1688</f>
        <v>9983.7100000000009</v>
      </c>
      <c r="I1688" s="523">
        <f>'[11]Depr Exp'!I1688</f>
        <v>7246612.1699999999</v>
      </c>
      <c r="J1688" s="305">
        <f>'[11]Depr Exp'!J1688</f>
        <v>1.67E-2</v>
      </c>
      <c r="K1688" s="373">
        <f>'[11]Depr Exp'!K1688</f>
        <v>10084.868603249999</v>
      </c>
      <c r="L1688" s="524">
        <f>'[11]Depr Exp'!L1688</f>
        <v>101.16</v>
      </c>
      <c r="M1688" s="144"/>
      <c r="N1688" s="144"/>
    </row>
    <row r="1689" spans="1:14">
      <c r="A1689" s="144" t="str">
        <f>'[11]Depr Exp'!A1689</f>
        <v>E331 HYD Str/Impv, Upper Baker</v>
      </c>
      <c r="B1689" s="144" t="str">
        <f>'[11]Depr Exp'!B1689</f>
        <v>E331 HYD Str/Impv, Upper Baker-7</v>
      </c>
      <c r="C1689" s="144" t="str">
        <f>'[11]Depr Exp'!C1689</f>
        <v>403E</v>
      </c>
      <c r="D1689" s="144"/>
      <c r="E1689" s="282">
        <f>'[11]Depr Exp'!E1689</f>
        <v>43312</v>
      </c>
      <c r="F1689" s="523">
        <f>'[11]Depr Exp'!F1689</f>
        <v>7210268.9699999997</v>
      </c>
      <c r="G1689" s="305">
        <f>'[11]Depr Exp'!G1689</f>
        <v>1.67E-2</v>
      </c>
      <c r="H1689" s="524">
        <f>'[11]Depr Exp'!H1689</f>
        <v>10034.290000000001</v>
      </c>
      <c r="I1689" s="523">
        <f>'[11]Depr Exp'!I1689</f>
        <v>7246612.1699999999</v>
      </c>
      <c r="J1689" s="305">
        <f>'[11]Depr Exp'!J1689</f>
        <v>1.67E-2</v>
      </c>
      <c r="K1689" s="373">
        <f>'[11]Depr Exp'!K1689</f>
        <v>10084.868603249999</v>
      </c>
      <c r="L1689" s="524">
        <f>'[11]Depr Exp'!L1689</f>
        <v>50.58</v>
      </c>
      <c r="M1689" s="144"/>
      <c r="N1689" s="144"/>
    </row>
    <row r="1690" spans="1:14">
      <c r="A1690" s="144" t="str">
        <f>'[11]Depr Exp'!A1690</f>
        <v>E331 HYD Str/Impv, Upper Baker</v>
      </c>
      <c r="B1690" s="144" t="str">
        <f>'[11]Depr Exp'!B1690</f>
        <v>E331 HYD Str/Impv, Upper Baker-8</v>
      </c>
      <c r="C1690" s="144" t="str">
        <f>'[11]Depr Exp'!C1690</f>
        <v>403E</v>
      </c>
      <c r="D1690" s="144"/>
      <c r="E1690" s="282">
        <f>'[11]Depr Exp'!E1690</f>
        <v>43343</v>
      </c>
      <c r="F1690" s="523">
        <f>'[11]Depr Exp'!F1690</f>
        <v>7246612.1699999999</v>
      </c>
      <c r="G1690" s="305">
        <f>'[11]Depr Exp'!G1690</f>
        <v>1.67E-2</v>
      </c>
      <c r="H1690" s="524">
        <f>'[11]Depr Exp'!H1690</f>
        <v>10084.870000000001</v>
      </c>
      <c r="I1690" s="523">
        <f>'[11]Depr Exp'!I1690</f>
        <v>7246612.1699999999</v>
      </c>
      <c r="J1690" s="305">
        <f>'[11]Depr Exp'!J1690</f>
        <v>1.67E-2</v>
      </c>
      <c r="K1690" s="373">
        <f>'[11]Depr Exp'!K1690</f>
        <v>10084.868603249999</v>
      </c>
      <c r="L1690" s="524">
        <f>'[11]Depr Exp'!L1690</f>
        <v>0</v>
      </c>
      <c r="M1690" s="144"/>
      <c r="N1690" s="144"/>
    </row>
    <row r="1691" spans="1:14">
      <c r="A1691" s="144" t="str">
        <f>'[11]Depr Exp'!A1691</f>
        <v>E331 HYD Str/Impv, Upper Baker</v>
      </c>
      <c r="B1691" s="144" t="str">
        <f>'[11]Depr Exp'!B1691</f>
        <v>E331 HYD Str/Impv, Upper Baker-9</v>
      </c>
      <c r="C1691" s="144" t="str">
        <f>'[11]Depr Exp'!C1691</f>
        <v>403E</v>
      </c>
      <c r="D1691" s="144"/>
      <c r="E1691" s="282">
        <f>'[11]Depr Exp'!E1691</f>
        <v>43373</v>
      </c>
      <c r="F1691" s="523">
        <f>'[11]Depr Exp'!F1691</f>
        <v>7246612.1699999999</v>
      </c>
      <c r="G1691" s="305">
        <f>'[11]Depr Exp'!G1691</f>
        <v>1.67E-2</v>
      </c>
      <c r="H1691" s="524">
        <f>'[11]Depr Exp'!H1691</f>
        <v>10084.870000000001</v>
      </c>
      <c r="I1691" s="523">
        <f>'[11]Depr Exp'!I1691</f>
        <v>7246612.1699999999</v>
      </c>
      <c r="J1691" s="305">
        <f>'[11]Depr Exp'!J1691</f>
        <v>1.67E-2</v>
      </c>
      <c r="K1691" s="373">
        <f>'[11]Depr Exp'!K1691</f>
        <v>10084.868603249999</v>
      </c>
      <c r="L1691" s="524">
        <f>'[11]Depr Exp'!L1691</f>
        <v>0</v>
      </c>
      <c r="M1691" s="144"/>
      <c r="N1691" s="144"/>
    </row>
    <row r="1692" spans="1:14">
      <c r="A1692" s="144" t="str">
        <f>'[11]Depr Exp'!A1692</f>
        <v>E331 HYD Str/Impv, Upper Baker</v>
      </c>
      <c r="B1692" s="144" t="str">
        <f>'[11]Depr Exp'!B1692</f>
        <v>E331 HYD Str/Impv, Upper Baker-10</v>
      </c>
      <c r="C1692" s="144" t="str">
        <f>'[11]Depr Exp'!C1692</f>
        <v>403E</v>
      </c>
      <c r="D1692" s="144"/>
      <c r="E1692" s="282">
        <f>'[11]Depr Exp'!E1692</f>
        <v>43404</v>
      </c>
      <c r="F1692" s="523">
        <f>'[11]Depr Exp'!F1692</f>
        <v>7246612.1699999999</v>
      </c>
      <c r="G1692" s="305">
        <f>'[11]Depr Exp'!G1692</f>
        <v>1.67E-2</v>
      </c>
      <c r="H1692" s="524">
        <f>'[11]Depr Exp'!H1692</f>
        <v>10084.870000000001</v>
      </c>
      <c r="I1692" s="523">
        <f>'[11]Depr Exp'!I1692</f>
        <v>7246612.1699999999</v>
      </c>
      <c r="J1692" s="305">
        <f>'[11]Depr Exp'!J1692</f>
        <v>1.67E-2</v>
      </c>
      <c r="K1692" s="373">
        <f>'[11]Depr Exp'!K1692</f>
        <v>10084.868603249999</v>
      </c>
      <c r="L1692" s="524">
        <f>'[11]Depr Exp'!L1692</f>
        <v>0</v>
      </c>
      <c r="M1692" s="144"/>
      <c r="N1692" s="144"/>
    </row>
    <row r="1693" spans="1:14">
      <c r="A1693" s="144" t="str">
        <f>'[11]Depr Exp'!A1693</f>
        <v>E331 HYD Str/Impv, Upper Baker</v>
      </c>
      <c r="B1693" s="144" t="str">
        <f>'[11]Depr Exp'!B1693</f>
        <v>E331 HYD Str/Impv, Upper Baker-11</v>
      </c>
      <c r="C1693" s="144" t="str">
        <f>'[11]Depr Exp'!C1693</f>
        <v>403E</v>
      </c>
      <c r="D1693" s="144"/>
      <c r="E1693" s="282">
        <f>'[11]Depr Exp'!E1693</f>
        <v>43434</v>
      </c>
      <c r="F1693" s="523">
        <f>'[11]Depr Exp'!F1693</f>
        <v>7246612.1699999999</v>
      </c>
      <c r="G1693" s="305">
        <f>'[11]Depr Exp'!G1693</f>
        <v>1.67E-2</v>
      </c>
      <c r="H1693" s="524">
        <f>'[11]Depr Exp'!H1693</f>
        <v>10084.870000000001</v>
      </c>
      <c r="I1693" s="523">
        <f>'[11]Depr Exp'!I1693</f>
        <v>7246612.1699999999</v>
      </c>
      <c r="J1693" s="305">
        <f>'[11]Depr Exp'!J1693</f>
        <v>1.67E-2</v>
      </c>
      <c r="K1693" s="373">
        <f>'[11]Depr Exp'!K1693</f>
        <v>10084.868603249999</v>
      </c>
      <c r="L1693" s="524">
        <f>'[11]Depr Exp'!L1693</f>
        <v>0</v>
      </c>
      <c r="M1693" s="144"/>
      <c r="N1693" s="144"/>
    </row>
    <row r="1694" spans="1:14">
      <c r="A1694" s="144" t="str">
        <f>'[11]Depr Exp'!A1694</f>
        <v>E331 HYD Str/Impv, Upper Baker</v>
      </c>
      <c r="B1694" s="144" t="str">
        <f>'[11]Depr Exp'!B1694</f>
        <v>E331 HYD Str/Impv, Upper Baker-12</v>
      </c>
      <c r="C1694" s="144" t="str">
        <f>'[11]Depr Exp'!C1694</f>
        <v>403E</v>
      </c>
      <c r="D1694" s="144"/>
      <c r="E1694" s="282">
        <f>'[11]Depr Exp'!E1694</f>
        <v>43465</v>
      </c>
      <c r="F1694" s="523">
        <f>'[11]Depr Exp'!F1694</f>
        <v>7246612.1699999999</v>
      </c>
      <c r="G1694" s="305">
        <f>'[11]Depr Exp'!G1694</f>
        <v>1.67E-2</v>
      </c>
      <c r="H1694" s="524">
        <f>'[11]Depr Exp'!H1694</f>
        <v>10084.870000000001</v>
      </c>
      <c r="I1694" s="523">
        <f>'[11]Depr Exp'!I1694</f>
        <v>7246612.1699999999</v>
      </c>
      <c r="J1694" s="305">
        <f>'[11]Depr Exp'!J1694</f>
        <v>1.67E-2</v>
      </c>
      <c r="K1694" s="373">
        <f>'[11]Depr Exp'!K1694</f>
        <v>10084.868603249999</v>
      </c>
      <c r="L1694" s="524">
        <f>'[11]Depr Exp'!L1694</f>
        <v>0</v>
      </c>
      <c r="M1694" s="144"/>
      <c r="N1694" s="144"/>
    </row>
    <row r="1695" spans="1:14" ht="15.75" thickBot="1">
      <c r="A1695" s="159" t="str">
        <f>'[11]Depr Exp'!A1695</f>
        <v>E331 HYD Str/Impv, Upper Baker Total</v>
      </c>
      <c r="B1695" s="144">
        <f>'[11]Depr Exp'!B1695</f>
        <v>0</v>
      </c>
      <c r="C1695" s="502" t="str">
        <f>'[11]Depr Exp'!C1695</f>
        <v>HYD</v>
      </c>
      <c r="D1695" s="144"/>
      <c r="E1695" s="281" t="str">
        <f>'[11]Depr Exp'!E1695</f>
        <v>Total</v>
      </c>
      <c r="F1695" s="141">
        <f>'[11]Depr Exp'!F1695</f>
        <v>0</v>
      </c>
      <c r="G1695" s="252">
        <f>'[11]Depr Exp'!G1695</f>
        <v>0</v>
      </c>
      <c r="H1695" s="286">
        <f>'[11]Depr Exp'!H1695</f>
        <v>120360.89999999998</v>
      </c>
      <c r="I1695" s="141">
        <f>'[11]Depr Exp'!I1695</f>
        <v>0</v>
      </c>
      <c r="J1695" s="252">
        <f>'[11]Depr Exp'!J1695</f>
        <v>0</v>
      </c>
      <c r="K1695" s="286">
        <f>'[11]Depr Exp'!K1695</f>
        <v>121018.42323899998</v>
      </c>
      <c r="L1695" s="286">
        <f>'[11]Depr Exp'!L1695</f>
        <v>657.52</v>
      </c>
      <c r="M1695" s="144"/>
      <c r="N1695" s="144"/>
    </row>
    <row r="1696" spans="1:14" ht="13.5" thickTop="1">
      <c r="A1696" s="144" t="str">
        <f>'[11]Depr Exp'!A1696</f>
        <v>E332 HYD R/D/W, Snoq 1 - 2013</v>
      </c>
      <c r="B1696" s="144" t="str">
        <f>'[11]Depr Exp'!B1696</f>
        <v>E332 HYD R/D/W, Snoq 1 - 2013-1</v>
      </c>
      <c r="C1696" s="144" t="str">
        <f>'[11]Depr Exp'!C1696</f>
        <v>403E</v>
      </c>
      <c r="D1696" s="144"/>
      <c r="E1696" s="282">
        <f>'[11]Depr Exp'!E1696</f>
        <v>43131</v>
      </c>
      <c r="F1696" s="523">
        <f>'[11]Depr Exp'!F1696</f>
        <v>53553621.439999998</v>
      </c>
      <c r="G1696" s="305">
        <f>'[11]Depr Exp'!G1696</f>
        <v>3.5499999999999997E-2</v>
      </c>
      <c r="H1696" s="524">
        <f>'[11]Depr Exp'!H1696</f>
        <v>158429.46000000002</v>
      </c>
      <c r="I1696" s="523">
        <f>'[11]Depr Exp'!I1696</f>
        <v>53553621.439999998</v>
      </c>
      <c r="J1696" s="305">
        <f>'[11]Depr Exp'!J1696</f>
        <v>3.5499999999999997E-2</v>
      </c>
      <c r="K1696" s="373">
        <f>'[11]Depr Exp'!K1696</f>
        <v>158429.46342666665</v>
      </c>
      <c r="L1696" s="524">
        <f>'[11]Depr Exp'!L1696</f>
        <v>0</v>
      </c>
      <c r="M1696" s="144"/>
      <c r="N1696" s="144"/>
    </row>
    <row r="1697" spans="1:14">
      <c r="A1697" s="144" t="str">
        <f>'[11]Depr Exp'!A1697</f>
        <v>E332 HYD R/D/W, Snoq 1 - 2013</v>
      </c>
      <c r="B1697" s="144" t="str">
        <f>'[11]Depr Exp'!B1697</f>
        <v>E332 HYD R/D/W, Snoq 1 - 2013-2</v>
      </c>
      <c r="C1697" s="144" t="str">
        <f>'[11]Depr Exp'!C1697</f>
        <v>403E</v>
      </c>
      <c r="D1697" s="144"/>
      <c r="E1697" s="282">
        <f>'[11]Depr Exp'!E1697</f>
        <v>43159</v>
      </c>
      <c r="F1697" s="523">
        <f>'[11]Depr Exp'!F1697</f>
        <v>53553621.439999998</v>
      </c>
      <c r="G1697" s="305">
        <f>'[11]Depr Exp'!G1697</f>
        <v>3.5499999999999997E-2</v>
      </c>
      <c r="H1697" s="524">
        <f>'[11]Depr Exp'!H1697</f>
        <v>158429.46000000002</v>
      </c>
      <c r="I1697" s="523">
        <f>'[11]Depr Exp'!I1697</f>
        <v>53553621.439999998</v>
      </c>
      <c r="J1697" s="305">
        <f>'[11]Depr Exp'!J1697</f>
        <v>3.5499999999999997E-2</v>
      </c>
      <c r="K1697" s="373">
        <f>'[11]Depr Exp'!K1697</f>
        <v>158429.46342666665</v>
      </c>
      <c r="L1697" s="524">
        <f>'[11]Depr Exp'!L1697</f>
        <v>0</v>
      </c>
      <c r="M1697" s="144"/>
      <c r="N1697" s="144"/>
    </row>
    <row r="1698" spans="1:14">
      <c r="A1698" s="144" t="str">
        <f>'[11]Depr Exp'!A1698</f>
        <v>E332 HYD R/D/W, Snoq 1 - 2013</v>
      </c>
      <c r="B1698" s="144" t="str">
        <f>'[11]Depr Exp'!B1698</f>
        <v>E332 HYD R/D/W, Snoq 1 - 2013-3</v>
      </c>
      <c r="C1698" s="144" t="str">
        <f>'[11]Depr Exp'!C1698</f>
        <v>403E</v>
      </c>
      <c r="D1698" s="144"/>
      <c r="E1698" s="282">
        <f>'[11]Depr Exp'!E1698</f>
        <v>43190</v>
      </c>
      <c r="F1698" s="523">
        <f>'[11]Depr Exp'!F1698</f>
        <v>53553621.439999998</v>
      </c>
      <c r="G1698" s="305">
        <f>'[11]Depr Exp'!G1698</f>
        <v>3.5499999999999997E-2</v>
      </c>
      <c r="H1698" s="524">
        <f>'[11]Depr Exp'!H1698</f>
        <v>158429.46000000002</v>
      </c>
      <c r="I1698" s="523">
        <f>'[11]Depr Exp'!I1698</f>
        <v>53553621.439999998</v>
      </c>
      <c r="J1698" s="305">
        <f>'[11]Depr Exp'!J1698</f>
        <v>3.5499999999999997E-2</v>
      </c>
      <c r="K1698" s="373">
        <f>'[11]Depr Exp'!K1698</f>
        <v>158429.46342666665</v>
      </c>
      <c r="L1698" s="524">
        <f>'[11]Depr Exp'!L1698</f>
        <v>0</v>
      </c>
      <c r="M1698" s="144"/>
      <c r="N1698" s="144"/>
    </row>
    <row r="1699" spans="1:14">
      <c r="A1699" s="144" t="str">
        <f>'[11]Depr Exp'!A1699</f>
        <v>E332 HYD R/D/W, Snoq 1 - 2013</v>
      </c>
      <c r="B1699" s="144" t="str">
        <f>'[11]Depr Exp'!B1699</f>
        <v>E332 HYD R/D/W, Snoq 1 - 2013-4</v>
      </c>
      <c r="C1699" s="144" t="str">
        <f>'[11]Depr Exp'!C1699</f>
        <v>403E</v>
      </c>
      <c r="D1699" s="144"/>
      <c r="E1699" s="282">
        <f>'[11]Depr Exp'!E1699</f>
        <v>43220</v>
      </c>
      <c r="F1699" s="523">
        <f>'[11]Depr Exp'!F1699</f>
        <v>53553621.439999998</v>
      </c>
      <c r="G1699" s="305">
        <f>'[11]Depr Exp'!G1699</f>
        <v>3.5499999999999997E-2</v>
      </c>
      <c r="H1699" s="524">
        <f>'[11]Depr Exp'!H1699</f>
        <v>158429.46000000002</v>
      </c>
      <c r="I1699" s="523">
        <f>'[11]Depr Exp'!I1699</f>
        <v>53553621.439999998</v>
      </c>
      <c r="J1699" s="305">
        <f>'[11]Depr Exp'!J1699</f>
        <v>3.5499999999999997E-2</v>
      </c>
      <c r="K1699" s="373">
        <f>'[11]Depr Exp'!K1699</f>
        <v>158429.46342666665</v>
      </c>
      <c r="L1699" s="524">
        <f>'[11]Depr Exp'!L1699</f>
        <v>0</v>
      </c>
      <c r="M1699" s="144"/>
      <c r="N1699" s="144"/>
    </row>
    <row r="1700" spans="1:14">
      <c r="A1700" s="144" t="str">
        <f>'[11]Depr Exp'!A1700</f>
        <v>E332 HYD R/D/W, Snoq 1 - 2013</v>
      </c>
      <c r="B1700" s="144" t="str">
        <f>'[11]Depr Exp'!B1700</f>
        <v>E332 HYD R/D/W, Snoq 1 - 2013-5</v>
      </c>
      <c r="C1700" s="144" t="str">
        <f>'[11]Depr Exp'!C1700</f>
        <v>403E</v>
      </c>
      <c r="D1700" s="144"/>
      <c r="E1700" s="282">
        <f>'[11]Depr Exp'!E1700</f>
        <v>43251</v>
      </c>
      <c r="F1700" s="523">
        <f>'[11]Depr Exp'!F1700</f>
        <v>53553621.439999998</v>
      </c>
      <c r="G1700" s="305">
        <f>'[11]Depr Exp'!G1700</f>
        <v>3.5499999999999997E-2</v>
      </c>
      <c r="H1700" s="524">
        <f>'[11]Depr Exp'!H1700</f>
        <v>158429.46000000002</v>
      </c>
      <c r="I1700" s="523">
        <f>'[11]Depr Exp'!I1700</f>
        <v>53553621.439999998</v>
      </c>
      <c r="J1700" s="305">
        <f>'[11]Depr Exp'!J1700</f>
        <v>3.5499999999999997E-2</v>
      </c>
      <c r="K1700" s="373">
        <f>'[11]Depr Exp'!K1700</f>
        <v>158429.46342666665</v>
      </c>
      <c r="L1700" s="524">
        <f>'[11]Depr Exp'!L1700</f>
        <v>0</v>
      </c>
      <c r="M1700" s="144"/>
      <c r="N1700" s="144"/>
    </row>
    <row r="1701" spans="1:14">
      <c r="A1701" s="144" t="str">
        <f>'[11]Depr Exp'!A1701</f>
        <v>E332 HYD R/D/W, Snoq 1 - 2013</v>
      </c>
      <c r="B1701" s="144" t="str">
        <f>'[11]Depr Exp'!B1701</f>
        <v>E332 HYD R/D/W, Snoq 1 - 2013-6</v>
      </c>
      <c r="C1701" s="144" t="str">
        <f>'[11]Depr Exp'!C1701</f>
        <v>403E</v>
      </c>
      <c r="D1701" s="144"/>
      <c r="E1701" s="282">
        <f>'[11]Depr Exp'!E1701</f>
        <v>43281</v>
      </c>
      <c r="F1701" s="523">
        <f>'[11]Depr Exp'!F1701</f>
        <v>53553621.439999998</v>
      </c>
      <c r="G1701" s="305">
        <f>'[11]Depr Exp'!G1701</f>
        <v>3.5499999999999997E-2</v>
      </c>
      <c r="H1701" s="524">
        <f>'[11]Depr Exp'!H1701</f>
        <v>158429.46000000002</v>
      </c>
      <c r="I1701" s="523">
        <f>'[11]Depr Exp'!I1701</f>
        <v>53553621.439999998</v>
      </c>
      <c r="J1701" s="305">
        <f>'[11]Depr Exp'!J1701</f>
        <v>3.5499999999999997E-2</v>
      </c>
      <c r="K1701" s="373">
        <f>'[11]Depr Exp'!K1701</f>
        <v>158429.46342666665</v>
      </c>
      <c r="L1701" s="524">
        <f>'[11]Depr Exp'!L1701</f>
        <v>0</v>
      </c>
      <c r="M1701" s="144"/>
      <c r="N1701" s="144"/>
    </row>
    <row r="1702" spans="1:14">
      <c r="A1702" s="144" t="str">
        <f>'[11]Depr Exp'!A1702</f>
        <v>E332 HYD R/D/W, Snoq 1 - 2013</v>
      </c>
      <c r="B1702" s="144" t="str">
        <f>'[11]Depr Exp'!B1702</f>
        <v>E332 HYD R/D/W, Snoq 1 - 2013-7</v>
      </c>
      <c r="C1702" s="144" t="str">
        <f>'[11]Depr Exp'!C1702</f>
        <v>403E</v>
      </c>
      <c r="D1702" s="144"/>
      <c r="E1702" s="282">
        <f>'[11]Depr Exp'!E1702</f>
        <v>43312</v>
      </c>
      <c r="F1702" s="523">
        <f>'[11]Depr Exp'!F1702</f>
        <v>53553621.439999998</v>
      </c>
      <c r="G1702" s="305">
        <f>'[11]Depr Exp'!G1702</f>
        <v>3.5499999999999997E-2</v>
      </c>
      <c r="H1702" s="524">
        <f>'[11]Depr Exp'!H1702</f>
        <v>158429.46000000002</v>
      </c>
      <c r="I1702" s="523">
        <f>'[11]Depr Exp'!I1702</f>
        <v>53553621.439999998</v>
      </c>
      <c r="J1702" s="305">
        <f>'[11]Depr Exp'!J1702</f>
        <v>3.5499999999999997E-2</v>
      </c>
      <c r="K1702" s="373">
        <f>'[11]Depr Exp'!K1702</f>
        <v>158429.46342666665</v>
      </c>
      <c r="L1702" s="524">
        <f>'[11]Depr Exp'!L1702</f>
        <v>0</v>
      </c>
      <c r="M1702" s="144"/>
      <c r="N1702" s="144"/>
    </row>
    <row r="1703" spans="1:14">
      <c r="A1703" s="144" t="str">
        <f>'[11]Depr Exp'!A1703</f>
        <v>E332 HYD R/D/W, Snoq 1 - 2013</v>
      </c>
      <c r="B1703" s="144" t="str">
        <f>'[11]Depr Exp'!B1703</f>
        <v>E332 HYD R/D/W, Snoq 1 - 2013-8</v>
      </c>
      <c r="C1703" s="144" t="str">
        <f>'[11]Depr Exp'!C1703</f>
        <v>403E</v>
      </c>
      <c r="D1703" s="144"/>
      <c r="E1703" s="282">
        <f>'[11]Depr Exp'!E1703</f>
        <v>43343</v>
      </c>
      <c r="F1703" s="523">
        <f>'[11]Depr Exp'!F1703</f>
        <v>53553621.439999998</v>
      </c>
      <c r="G1703" s="305">
        <f>'[11]Depr Exp'!G1703</f>
        <v>3.5499999999999997E-2</v>
      </c>
      <c r="H1703" s="524">
        <f>'[11]Depr Exp'!H1703</f>
        <v>158429.46000000002</v>
      </c>
      <c r="I1703" s="523">
        <f>'[11]Depr Exp'!I1703</f>
        <v>53553621.439999998</v>
      </c>
      <c r="J1703" s="305">
        <f>'[11]Depr Exp'!J1703</f>
        <v>3.5499999999999997E-2</v>
      </c>
      <c r="K1703" s="373">
        <f>'[11]Depr Exp'!K1703</f>
        <v>158429.46342666665</v>
      </c>
      <c r="L1703" s="524">
        <f>'[11]Depr Exp'!L1703</f>
        <v>0</v>
      </c>
      <c r="M1703" s="144"/>
      <c r="N1703" s="144"/>
    </row>
    <row r="1704" spans="1:14">
      <c r="A1704" s="144" t="str">
        <f>'[11]Depr Exp'!A1704</f>
        <v>E332 HYD R/D/W, Snoq 1 - 2013</v>
      </c>
      <c r="B1704" s="144" t="str">
        <f>'[11]Depr Exp'!B1704</f>
        <v>E332 HYD R/D/W, Snoq 1 - 2013-9</v>
      </c>
      <c r="C1704" s="144" t="str">
        <f>'[11]Depr Exp'!C1704</f>
        <v>403E</v>
      </c>
      <c r="D1704" s="144"/>
      <c r="E1704" s="282">
        <f>'[11]Depr Exp'!E1704</f>
        <v>43373</v>
      </c>
      <c r="F1704" s="523">
        <f>'[11]Depr Exp'!F1704</f>
        <v>53553621.439999998</v>
      </c>
      <c r="G1704" s="305">
        <f>'[11]Depr Exp'!G1704</f>
        <v>3.5499999999999997E-2</v>
      </c>
      <c r="H1704" s="524">
        <f>'[11]Depr Exp'!H1704</f>
        <v>158429.46000000002</v>
      </c>
      <c r="I1704" s="523">
        <f>'[11]Depr Exp'!I1704</f>
        <v>53553621.439999998</v>
      </c>
      <c r="J1704" s="305">
        <f>'[11]Depr Exp'!J1704</f>
        <v>3.5499999999999997E-2</v>
      </c>
      <c r="K1704" s="373">
        <f>'[11]Depr Exp'!K1704</f>
        <v>158429.46342666665</v>
      </c>
      <c r="L1704" s="524">
        <f>'[11]Depr Exp'!L1704</f>
        <v>0</v>
      </c>
      <c r="M1704" s="144"/>
      <c r="N1704" s="144"/>
    </row>
    <row r="1705" spans="1:14">
      <c r="A1705" s="144" t="str">
        <f>'[11]Depr Exp'!A1705</f>
        <v>E332 HYD R/D/W, Snoq 1 - 2013</v>
      </c>
      <c r="B1705" s="144" t="str">
        <f>'[11]Depr Exp'!B1705</f>
        <v>E332 HYD R/D/W, Snoq 1 - 2013-10</v>
      </c>
      <c r="C1705" s="144" t="str">
        <f>'[11]Depr Exp'!C1705</f>
        <v>403E</v>
      </c>
      <c r="D1705" s="144"/>
      <c r="E1705" s="282">
        <f>'[11]Depr Exp'!E1705</f>
        <v>43404</v>
      </c>
      <c r="F1705" s="523">
        <f>'[11]Depr Exp'!F1705</f>
        <v>53553621.439999998</v>
      </c>
      <c r="G1705" s="305">
        <f>'[11]Depr Exp'!G1705</f>
        <v>3.5499999999999997E-2</v>
      </c>
      <c r="H1705" s="524">
        <f>'[11]Depr Exp'!H1705</f>
        <v>158429.46000000002</v>
      </c>
      <c r="I1705" s="523">
        <f>'[11]Depr Exp'!I1705</f>
        <v>53553621.439999998</v>
      </c>
      <c r="J1705" s="305">
        <f>'[11]Depr Exp'!J1705</f>
        <v>3.5499999999999997E-2</v>
      </c>
      <c r="K1705" s="373">
        <f>'[11]Depr Exp'!K1705</f>
        <v>158429.46342666665</v>
      </c>
      <c r="L1705" s="524">
        <f>'[11]Depr Exp'!L1705</f>
        <v>0</v>
      </c>
      <c r="M1705" s="144"/>
      <c r="N1705" s="144"/>
    </row>
    <row r="1706" spans="1:14">
      <c r="A1706" s="144" t="str">
        <f>'[11]Depr Exp'!A1706</f>
        <v>E332 HYD R/D/W, Snoq 1 - 2013</v>
      </c>
      <c r="B1706" s="144" t="str">
        <f>'[11]Depr Exp'!B1706</f>
        <v>E332 HYD R/D/W, Snoq 1 - 2013-11</v>
      </c>
      <c r="C1706" s="144" t="str">
        <f>'[11]Depr Exp'!C1706</f>
        <v>403E</v>
      </c>
      <c r="D1706" s="144"/>
      <c r="E1706" s="282">
        <f>'[11]Depr Exp'!E1706</f>
        <v>43434</v>
      </c>
      <c r="F1706" s="523">
        <f>'[11]Depr Exp'!F1706</f>
        <v>53553621.439999998</v>
      </c>
      <c r="G1706" s="305">
        <f>'[11]Depr Exp'!G1706</f>
        <v>3.5499999999999997E-2</v>
      </c>
      <c r="H1706" s="524">
        <f>'[11]Depr Exp'!H1706</f>
        <v>158429.46000000002</v>
      </c>
      <c r="I1706" s="523">
        <f>'[11]Depr Exp'!I1706</f>
        <v>53553621.439999998</v>
      </c>
      <c r="J1706" s="305">
        <f>'[11]Depr Exp'!J1706</f>
        <v>3.5499999999999997E-2</v>
      </c>
      <c r="K1706" s="373">
        <f>'[11]Depr Exp'!K1706</f>
        <v>158429.46342666665</v>
      </c>
      <c r="L1706" s="524">
        <f>'[11]Depr Exp'!L1706</f>
        <v>0</v>
      </c>
      <c r="M1706" s="144"/>
      <c r="N1706" s="144"/>
    </row>
    <row r="1707" spans="1:14">
      <c r="A1707" s="144" t="str">
        <f>'[11]Depr Exp'!A1707</f>
        <v>E332 HYD R/D/W, Snoq 1 - 2013</v>
      </c>
      <c r="B1707" s="144" t="str">
        <f>'[11]Depr Exp'!B1707</f>
        <v>E332 HYD R/D/W, Snoq 1 - 2013-12</v>
      </c>
      <c r="C1707" s="144" t="str">
        <f>'[11]Depr Exp'!C1707</f>
        <v>403E</v>
      </c>
      <c r="D1707" s="144"/>
      <c r="E1707" s="282">
        <f>'[11]Depr Exp'!E1707</f>
        <v>43465</v>
      </c>
      <c r="F1707" s="523">
        <f>'[11]Depr Exp'!F1707</f>
        <v>53553621.439999998</v>
      </c>
      <c r="G1707" s="305">
        <f>'[11]Depr Exp'!G1707</f>
        <v>3.5499999999999997E-2</v>
      </c>
      <c r="H1707" s="524">
        <f>'[11]Depr Exp'!H1707</f>
        <v>158429.46000000002</v>
      </c>
      <c r="I1707" s="523">
        <f>'[11]Depr Exp'!I1707</f>
        <v>53553621.439999998</v>
      </c>
      <c r="J1707" s="305">
        <f>'[11]Depr Exp'!J1707</f>
        <v>3.5499999999999997E-2</v>
      </c>
      <c r="K1707" s="373">
        <f>'[11]Depr Exp'!K1707</f>
        <v>158429.46342666665</v>
      </c>
      <c r="L1707" s="524">
        <f>'[11]Depr Exp'!L1707</f>
        <v>0</v>
      </c>
      <c r="M1707" s="144"/>
      <c r="N1707" s="144"/>
    </row>
    <row r="1708" spans="1:14" ht="15.75" thickBot="1">
      <c r="A1708" s="159" t="str">
        <f>'[11]Depr Exp'!A1708</f>
        <v>E332 HYD R/D/W, Snoq 1 - 2013 Total</v>
      </c>
      <c r="B1708" s="144">
        <f>'[11]Depr Exp'!B1708</f>
        <v>0</v>
      </c>
      <c r="C1708" s="502" t="str">
        <f>'[11]Depr Exp'!C1708</f>
        <v>HYD</v>
      </c>
      <c r="D1708" s="144"/>
      <c r="E1708" s="281" t="str">
        <f>'[11]Depr Exp'!E1708</f>
        <v>Total</v>
      </c>
      <c r="F1708" s="141">
        <f>'[11]Depr Exp'!F1708</f>
        <v>0</v>
      </c>
      <c r="G1708" s="252">
        <f>'[11]Depr Exp'!G1708</f>
        <v>0</v>
      </c>
      <c r="H1708" s="286">
        <f>'[11]Depr Exp'!H1708</f>
        <v>1901153.5199999998</v>
      </c>
      <c r="I1708" s="141">
        <f>'[11]Depr Exp'!I1708</f>
        <v>0</v>
      </c>
      <c r="J1708" s="252">
        <f>'[11]Depr Exp'!J1708</f>
        <v>0</v>
      </c>
      <c r="K1708" s="286">
        <f>'[11]Depr Exp'!K1708</f>
        <v>1901153.5611199995</v>
      </c>
      <c r="L1708" s="286">
        <f>'[11]Depr Exp'!L1708</f>
        <v>0.04</v>
      </c>
      <c r="M1708" s="144"/>
      <c r="N1708" s="144"/>
    </row>
    <row r="1709" spans="1:14" ht="13.5" thickTop="1">
      <c r="A1709" s="144" t="str">
        <f>'[11]Depr Exp'!A1709</f>
        <v>E332 HYD R/D/W, Snoq 2 - 2013</v>
      </c>
      <c r="B1709" s="144" t="str">
        <f>'[11]Depr Exp'!B1709</f>
        <v>E332 HYD R/D/W, Snoq 2 - 2013-1</v>
      </c>
      <c r="C1709" s="144" t="str">
        <f>'[11]Depr Exp'!C1709</f>
        <v>403E</v>
      </c>
      <c r="D1709" s="144"/>
      <c r="E1709" s="282">
        <f>'[11]Depr Exp'!E1709</f>
        <v>43131</v>
      </c>
      <c r="F1709" s="523">
        <f>'[11]Depr Exp'!F1709</f>
        <v>61017584.549999997</v>
      </c>
      <c r="G1709" s="305">
        <f>'[11]Depr Exp'!G1709</f>
        <v>3.61E-2</v>
      </c>
      <c r="H1709" s="524">
        <f>'[11]Depr Exp'!H1709</f>
        <v>183561.24</v>
      </c>
      <c r="I1709" s="523">
        <f>'[11]Depr Exp'!I1709</f>
        <v>61019207.850000001</v>
      </c>
      <c r="J1709" s="305">
        <f>'[11]Depr Exp'!J1709</f>
        <v>3.61E-2</v>
      </c>
      <c r="K1709" s="373">
        <f>'[11]Depr Exp'!K1709</f>
        <v>183566.11694874999</v>
      </c>
      <c r="L1709" s="524">
        <f>'[11]Depr Exp'!L1709</f>
        <v>4.88</v>
      </c>
      <c r="M1709" s="144"/>
      <c r="N1709" s="144"/>
    </row>
    <row r="1710" spans="1:14">
      <c r="A1710" s="144" t="str">
        <f>'[11]Depr Exp'!A1710</f>
        <v>E332 HYD R/D/W, Snoq 2 - 2013</v>
      </c>
      <c r="B1710" s="144" t="str">
        <f>'[11]Depr Exp'!B1710</f>
        <v>E332 HYD R/D/W, Snoq 2 - 2013-2</v>
      </c>
      <c r="C1710" s="144" t="str">
        <f>'[11]Depr Exp'!C1710</f>
        <v>403E</v>
      </c>
      <c r="D1710" s="144"/>
      <c r="E1710" s="282">
        <f>'[11]Depr Exp'!E1710</f>
        <v>43159</v>
      </c>
      <c r="F1710" s="523">
        <f>'[11]Depr Exp'!F1710</f>
        <v>61017584.549999997</v>
      </c>
      <c r="G1710" s="305">
        <f>'[11]Depr Exp'!G1710</f>
        <v>3.61E-2</v>
      </c>
      <c r="H1710" s="524">
        <f>'[11]Depr Exp'!H1710</f>
        <v>183561.24</v>
      </c>
      <c r="I1710" s="523">
        <f>'[11]Depr Exp'!I1710</f>
        <v>61019207.850000001</v>
      </c>
      <c r="J1710" s="305">
        <f>'[11]Depr Exp'!J1710</f>
        <v>3.61E-2</v>
      </c>
      <c r="K1710" s="373">
        <f>'[11]Depr Exp'!K1710</f>
        <v>183566.11694874999</v>
      </c>
      <c r="L1710" s="524">
        <f>'[11]Depr Exp'!L1710</f>
        <v>4.88</v>
      </c>
      <c r="M1710" s="144"/>
      <c r="N1710" s="144"/>
    </row>
    <row r="1711" spans="1:14">
      <c r="A1711" s="144" t="str">
        <f>'[11]Depr Exp'!A1711</f>
        <v>E332 HYD R/D/W, Snoq 2 - 2013</v>
      </c>
      <c r="B1711" s="144" t="str">
        <f>'[11]Depr Exp'!B1711</f>
        <v>E332 HYD R/D/W, Snoq 2 - 2013-3</v>
      </c>
      <c r="C1711" s="144" t="str">
        <f>'[11]Depr Exp'!C1711</f>
        <v>403E</v>
      </c>
      <c r="D1711" s="144"/>
      <c r="E1711" s="282">
        <f>'[11]Depr Exp'!E1711</f>
        <v>43190</v>
      </c>
      <c r="F1711" s="523">
        <f>'[11]Depr Exp'!F1711</f>
        <v>61017584.549999997</v>
      </c>
      <c r="G1711" s="305">
        <f>'[11]Depr Exp'!G1711</f>
        <v>3.61E-2</v>
      </c>
      <c r="H1711" s="524">
        <f>'[11]Depr Exp'!H1711</f>
        <v>183561.24</v>
      </c>
      <c r="I1711" s="523">
        <f>'[11]Depr Exp'!I1711</f>
        <v>61019207.850000001</v>
      </c>
      <c r="J1711" s="305">
        <f>'[11]Depr Exp'!J1711</f>
        <v>3.61E-2</v>
      </c>
      <c r="K1711" s="373">
        <f>'[11]Depr Exp'!K1711</f>
        <v>183566.11694874999</v>
      </c>
      <c r="L1711" s="524">
        <f>'[11]Depr Exp'!L1711</f>
        <v>4.88</v>
      </c>
      <c r="M1711" s="144"/>
      <c r="N1711" s="144"/>
    </row>
    <row r="1712" spans="1:14">
      <c r="A1712" s="144" t="str">
        <f>'[11]Depr Exp'!A1712</f>
        <v>E332 HYD R/D/W, Snoq 2 - 2013</v>
      </c>
      <c r="B1712" s="144" t="str">
        <f>'[11]Depr Exp'!B1712</f>
        <v>E332 HYD R/D/W, Snoq 2 - 2013-4</v>
      </c>
      <c r="C1712" s="144" t="str">
        <f>'[11]Depr Exp'!C1712</f>
        <v>403E</v>
      </c>
      <c r="D1712" s="144"/>
      <c r="E1712" s="282">
        <f>'[11]Depr Exp'!E1712</f>
        <v>43220</v>
      </c>
      <c r="F1712" s="523">
        <f>'[11]Depr Exp'!F1712</f>
        <v>61017584.549999997</v>
      </c>
      <c r="G1712" s="305">
        <f>'[11]Depr Exp'!G1712</f>
        <v>3.61E-2</v>
      </c>
      <c r="H1712" s="524">
        <f>'[11]Depr Exp'!H1712</f>
        <v>183561.24</v>
      </c>
      <c r="I1712" s="523">
        <f>'[11]Depr Exp'!I1712</f>
        <v>61019207.850000001</v>
      </c>
      <c r="J1712" s="305">
        <f>'[11]Depr Exp'!J1712</f>
        <v>3.61E-2</v>
      </c>
      <c r="K1712" s="373">
        <f>'[11]Depr Exp'!K1712</f>
        <v>183566.11694874999</v>
      </c>
      <c r="L1712" s="524">
        <f>'[11]Depr Exp'!L1712</f>
        <v>4.88</v>
      </c>
      <c r="M1712" s="144"/>
      <c r="N1712" s="144"/>
    </row>
    <row r="1713" spans="1:14">
      <c r="A1713" s="144" t="str">
        <f>'[11]Depr Exp'!A1713</f>
        <v>E332 HYD R/D/W, Snoq 2 - 2013</v>
      </c>
      <c r="B1713" s="144" t="str">
        <f>'[11]Depr Exp'!B1713</f>
        <v>E332 HYD R/D/W, Snoq 2 - 2013-5</v>
      </c>
      <c r="C1713" s="144" t="str">
        <f>'[11]Depr Exp'!C1713</f>
        <v>403E</v>
      </c>
      <c r="D1713" s="144"/>
      <c r="E1713" s="282">
        <f>'[11]Depr Exp'!E1713</f>
        <v>43251</v>
      </c>
      <c r="F1713" s="523">
        <f>'[11]Depr Exp'!F1713</f>
        <v>61017584.549999997</v>
      </c>
      <c r="G1713" s="305">
        <f>'[11]Depr Exp'!G1713</f>
        <v>3.61E-2</v>
      </c>
      <c r="H1713" s="524">
        <f>'[11]Depr Exp'!H1713</f>
        <v>183561.24</v>
      </c>
      <c r="I1713" s="523">
        <f>'[11]Depr Exp'!I1713</f>
        <v>61019207.850000001</v>
      </c>
      <c r="J1713" s="305">
        <f>'[11]Depr Exp'!J1713</f>
        <v>3.61E-2</v>
      </c>
      <c r="K1713" s="373">
        <f>'[11]Depr Exp'!K1713</f>
        <v>183566.11694874999</v>
      </c>
      <c r="L1713" s="524">
        <f>'[11]Depr Exp'!L1713</f>
        <v>4.88</v>
      </c>
      <c r="M1713" s="144"/>
      <c r="N1713" s="144"/>
    </row>
    <row r="1714" spans="1:14">
      <c r="A1714" s="144" t="str">
        <f>'[11]Depr Exp'!A1714</f>
        <v>E332 HYD R/D/W, Snoq 2 - 2013</v>
      </c>
      <c r="B1714" s="144" t="str">
        <f>'[11]Depr Exp'!B1714</f>
        <v>E332 HYD R/D/W, Snoq 2 - 2013-6</v>
      </c>
      <c r="C1714" s="144" t="str">
        <f>'[11]Depr Exp'!C1714</f>
        <v>403E</v>
      </c>
      <c r="D1714" s="144"/>
      <c r="E1714" s="282">
        <f>'[11]Depr Exp'!E1714</f>
        <v>43281</v>
      </c>
      <c r="F1714" s="523">
        <f>'[11]Depr Exp'!F1714</f>
        <v>61017584.549999997</v>
      </c>
      <c r="G1714" s="305">
        <f>'[11]Depr Exp'!G1714</f>
        <v>3.61E-2</v>
      </c>
      <c r="H1714" s="524">
        <f>'[11]Depr Exp'!H1714</f>
        <v>183561.24</v>
      </c>
      <c r="I1714" s="523">
        <f>'[11]Depr Exp'!I1714</f>
        <v>61019207.850000001</v>
      </c>
      <c r="J1714" s="305">
        <f>'[11]Depr Exp'!J1714</f>
        <v>3.61E-2</v>
      </c>
      <c r="K1714" s="373">
        <f>'[11]Depr Exp'!K1714</f>
        <v>183566.11694874999</v>
      </c>
      <c r="L1714" s="524">
        <f>'[11]Depr Exp'!L1714</f>
        <v>4.88</v>
      </c>
      <c r="M1714" s="144"/>
      <c r="N1714" s="144"/>
    </row>
    <row r="1715" spans="1:14">
      <c r="A1715" s="144" t="str">
        <f>'[11]Depr Exp'!A1715</f>
        <v>E332 HYD R/D/W, Snoq 2 - 2013</v>
      </c>
      <c r="B1715" s="144" t="str">
        <f>'[11]Depr Exp'!B1715</f>
        <v>E332 HYD R/D/W, Snoq 2 - 2013-7</v>
      </c>
      <c r="C1715" s="144" t="str">
        <f>'[11]Depr Exp'!C1715</f>
        <v>403E</v>
      </c>
      <c r="D1715" s="144"/>
      <c r="E1715" s="282">
        <f>'[11]Depr Exp'!E1715</f>
        <v>43312</v>
      </c>
      <c r="F1715" s="523">
        <f>'[11]Depr Exp'!F1715</f>
        <v>61017584.549999997</v>
      </c>
      <c r="G1715" s="305">
        <f>'[11]Depr Exp'!G1715</f>
        <v>3.61E-2</v>
      </c>
      <c r="H1715" s="524">
        <f>'[11]Depr Exp'!H1715</f>
        <v>183561.24</v>
      </c>
      <c r="I1715" s="523">
        <f>'[11]Depr Exp'!I1715</f>
        <v>61019207.850000001</v>
      </c>
      <c r="J1715" s="305">
        <f>'[11]Depr Exp'!J1715</f>
        <v>3.61E-2</v>
      </c>
      <c r="K1715" s="373">
        <f>'[11]Depr Exp'!K1715</f>
        <v>183566.11694874999</v>
      </c>
      <c r="L1715" s="524">
        <f>'[11]Depr Exp'!L1715</f>
        <v>4.88</v>
      </c>
      <c r="M1715" s="144"/>
      <c r="N1715" s="144"/>
    </row>
    <row r="1716" spans="1:14">
      <c r="A1716" s="144" t="str">
        <f>'[11]Depr Exp'!A1716</f>
        <v>E332 HYD R/D/W, Snoq 2 - 2013</v>
      </c>
      <c r="B1716" s="144" t="str">
        <f>'[11]Depr Exp'!B1716</f>
        <v>E332 HYD R/D/W, Snoq 2 - 2013-8</v>
      </c>
      <c r="C1716" s="144" t="str">
        <f>'[11]Depr Exp'!C1716</f>
        <v>403E</v>
      </c>
      <c r="D1716" s="144"/>
      <c r="E1716" s="282">
        <f>'[11]Depr Exp'!E1716</f>
        <v>43343</v>
      </c>
      <c r="F1716" s="523">
        <f>'[11]Depr Exp'!F1716</f>
        <v>61017584.549999997</v>
      </c>
      <c r="G1716" s="305">
        <f>'[11]Depr Exp'!G1716</f>
        <v>3.61E-2</v>
      </c>
      <c r="H1716" s="524">
        <f>'[11]Depr Exp'!H1716</f>
        <v>183561.24</v>
      </c>
      <c r="I1716" s="523">
        <f>'[11]Depr Exp'!I1716</f>
        <v>61019207.850000001</v>
      </c>
      <c r="J1716" s="305">
        <f>'[11]Depr Exp'!J1716</f>
        <v>3.61E-2</v>
      </c>
      <c r="K1716" s="373">
        <f>'[11]Depr Exp'!K1716</f>
        <v>183566.11694874999</v>
      </c>
      <c r="L1716" s="524">
        <f>'[11]Depr Exp'!L1716</f>
        <v>4.88</v>
      </c>
      <c r="M1716" s="144"/>
      <c r="N1716" s="144"/>
    </row>
    <row r="1717" spans="1:14">
      <c r="A1717" s="144" t="str">
        <f>'[11]Depr Exp'!A1717</f>
        <v>E332 HYD R/D/W, Snoq 2 - 2013</v>
      </c>
      <c r="B1717" s="144" t="str">
        <f>'[11]Depr Exp'!B1717</f>
        <v>E332 HYD R/D/W, Snoq 2 - 2013-9</v>
      </c>
      <c r="C1717" s="144" t="str">
        <f>'[11]Depr Exp'!C1717</f>
        <v>403E</v>
      </c>
      <c r="D1717" s="144"/>
      <c r="E1717" s="282">
        <f>'[11]Depr Exp'!E1717</f>
        <v>43373</v>
      </c>
      <c r="F1717" s="523">
        <f>'[11]Depr Exp'!F1717</f>
        <v>61017584.549999997</v>
      </c>
      <c r="G1717" s="305">
        <f>'[11]Depr Exp'!G1717</f>
        <v>3.61E-2</v>
      </c>
      <c r="H1717" s="524">
        <f>'[11]Depr Exp'!H1717</f>
        <v>183561.24</v>
      </c>
      <c r="I1717" s="523">
        <f>'[11]Depr Exp'!I1717</f>
        <v>61019207.850000001</v>
      </c>
      <c r="J1717" s="305">
        <f>'[11]Depr Exp'!J1717</f>
        <v>3.61E-2</v>
      </c>
      <c r="K1717" s="373">
        <f>'[11]Depr Exp'!K1717</f>
        <v>183566.11694874999</v>
      </c>
      <c r="L1717" s="524">
        <f>'[11]Depr Exp'!L1717</f>
        <v>4.88</v>
      </c>
      <c r="M1717" s="144"/>
      <c r="N1717" s="144"/>
    </row>
    <row r="1718" spans="1:14">
      <c r="A1718" s="144" t="str">
        <f>'[11]Depr Exp'!A1718</f>
        <v>E332 HYD R/D/W, Snoq 2 - 2013</v>
      </c>
      <c r="B1718" s="144" t="str">
        <f>'[11]Depr Exp'!B1718</f>
        <v>E332 HYD R/D/W, Snoq 2 - 2013-10</v>
      </c>
      <c r="C1718" s="144" t="str">
        <f>'[11]Depr Exp'!C1718</f>
        <v>403E</v>
      </c>
      <c r="D1718" s="144"/>
      <c r="E1718" s="282">
        <f>'[11]Depr Exp'!E1718</f>
        <v>43404</v>
      </c>
      <c r="F1718" s="523">
        <f>'[11]Depr Exp'!F1718</f>
        <v>61017584.549999997</v>
      </c>
      <c r="G1718" s="305">
        <f>'[11]Depr Exp'!G1718</f>
        <v>3.61E-2</v>
      </c>
      <c r="H1718" s="524">
        <f>'[11]Depr Exp'!H1718</f>
        <v>183561.24</v>
      </c>
      <c r="I1718" s="523">
        <f>'[11]Depr Exp'!I1718</f>
        <v>61019207.850000001</v>
      </c>
      <c r="J1718" s="305">
        <f>'[11]Depr Exp'!J1718</f>
        <v>3.61E-2</v>
      </c>
      <c r="K1718" s="373">
        <f>'[11]Depr Exp'!K1718</f>
        <v>183566.11694874999</v>
      </c>
      <c r="L1718" s="524">
        <f>'[11]Depr Exp'!L1718</f>
        <v>4.88</v>
      </c>
      <c r="M1718" s="144"/>
      <c r="N1718" s="144"/>
    </row>
    <row r="1719" spans="1:14">
      <c r="A1719" s="144" t="str">
        <f>'[11]Depr Exp'!A1719</f>
        <v>E332 HYD R/D/W, Snoq 2 - 2013</v>
      </c>
      <c r="B1719" s="144" t="str">
        <f>'[11]Depr Exp'!B1719</f>
        <v>E332 HYD R/D/W, Snoq 2 - 2013-11</v>
      </c>
      <c r="C1719" s="144" t="str">
        <f>'[11]Depr Exp'!C1719</f>
        <v>403E</v>
      </c>
      <c r="D1719" s="144"/>
      <c r="E1719" s="282">
        <f>'[11]Depr Exp'!E1719</f>
        <v>43434</v>
      </c>
      <c r="F1719" s="523">
        <f>'[11]Depr Exp'!F1719</f>
        <v>61018396.200000003</v>
      </c>
      <c r="G1719" s="305">
        <f>'[11]Depr Exp'!G1719</f>
        <v>3.61E-2</v>
      </c>
      <c r="H1719" s="524">
        <f>'[11]Depr Exp'!H1719</f>
        <v>183563.66999999998</v>
      </c>
      <c r="I1719" s="523">
        <f>'[11]Depr Exp'!I1719</f>
        <v>61019207.850000001</v>
      </c>
      <c r="J1719" s="305">
        <f>'[11]Depr Exp'!J1719</f>
        <v>3.61E-2</v>
      </c>
      <c r="K1719" s="373">
        <f>'[11]Depr Exp'!K1719</f>
        <v>183566.11694874999</v>
      </c>
      <c r="L1719" s="524">
        <f>'[11]Depr Exp'!L1719</f>
        <v>2.4500000000000002</v>
      </c>
      <c r="M1719" s="144"/>
      <c r="N1719" s="144"/>
    </row>
    <row r="1720" spans="1:14">
      <c r="A1720" s="144" t="str">
        <f>'[11]Depr Exp'!A1720</f>
        <v>E332 HYD R/D/W, Snoq 2 - 2013</v>
      </c>
      <c r="B1720" s="144" t="str">
        <f>'[11]Depr Exp'!B1720</f>
        <v>E332 HYD R/D/W, Snoq 2 - 2013-12</v>
      </c>
      <c r="C1720" s="144" t="str">
        <f>'[11]Depr Exp'!C1720</f>
        <v>403E</v>
      </c>
      <c r="D1720" s="144"/>
      <c r="E1720" s="282">
        <f>'[11]Depr Exp'!E1720</f>
        <v>43465</v>
      </c>
      <c r="F1720" s="523">
        <f>'[11]Depr Exp'!F1720</f>
        <v>61019207.850000001</v>
      </c>
      <c r="G1720" s="305">
        <f>'[11]Depr Exp'!G1720</f>
        <v>3.61E-2</v>
      </c>
      <c r="H1720" s="524">
        <f>'[11]Depr Exp'!H1720</f>
        <v>183566.12</v>
      </c>
      <c r="I1720" s="523">
        <f>'[11]Depr Exp'!I1720</f>
        <v>61019207.850000001</v>
      </c>
      <c r="J1720" s="305">
        <f>'[11]Depr Exp'!J1720</f>
        <v>3.61E-2</v>
      </c>
      <c r="K1720" s="373">
        <f>'[11]Depr Exp'!K1720</f>
        <v>183566.11694874999</v>
      </c>
      <c r="L1720" s="524">
        <f>'[11]Depr Exp'!L1720</f>
        <v>0</v>
      </c>
      <c r="M1720" s="144"/>
      <c r="N1720" s="144"/>
    </row>
    <row r="1721" spans="1:14" ht="15.75" thickBot="1">
      <c r="A1721" s="159" t="str">
        <f>'[11]Depr Exp'!A1721</f>
        <v>E332 HYD R/D/W, Snoq 2 - 2013 Total</v>
      </c>
      <c r="B1721" s="144">
        <f>'[11]Depr Exp'!B1721</f>
        <v>0</v>
      </c>
      <c r="C1721" s="502" t="str">
        <f>'[11]Depr Exp'!C1721</f>
        <v>HYD</v>
      </c>
      <c r="D1721" s="144"/>
      <c r="E1721" s="281" t="str">
        <f>'[11]Depr Exp'!E1721</f>
        <v>Total</v>
      </c>
      <c r="F1721" s="141">
        <f>'[11]Depr Exp'!F1721</f>
        <v>0</v>
      </c>
      <c r="G1721" s="252">
        <f>'[11]Depr Exp'!G1721</f>
        <v>0</v>
      </c>
      <c r="H1721" s="286">
        <f>'[11]Depr Exp'!H1721</f>
        <v>2202742.19</v>
      </c>
      <c r="I1721" s="141">
        <f>'[11]Depr Exp'!I1721</f>
        <v>0</v>
      </c>
      <c r="J1721" s="252">
        <f>'[11]Depr Exp'!J1721</f>
        <v>0</v>
      </c>
      <c r="K1721" s="286">
        <f>'[11]Depr Exp'!K1721</f>
        <v>2202793.4033849994</v>
      </c>
      <c r="L1721" s="286">
        <f>'[11]Depr Exp'!L1721</f>
        <v>51.21</v>
      </c>
      <c r="M1721" s="144"/>
      <c r="N1721" s="144"/>
    </row>
    <row r="1722" spans="1:14" ht="13.5" thickTop="1">
      <c r="A1722" s="144" t="str">
        <f>'[11]Depr Exp'!A1722</f>
        <v>E332 HYD R/D/W,LBAdultFishTr2010</v>
      </c>
      <c r="B1722" s="144" t="str">
        <f>'[11]Depr Exp'!B1722</f>
        <v>E332 HYD R/D/W,LBAdultFishTr2010-1</v>
      </c>
      <c r="C1722" s="144" t="str">
        <f>'[11]Depr Exp'!C1722</f>
        <v>403E</v>
      </c>
      <c r="D1722" s="144"/>
      <c r="E1722" s="282">
        <f>'[11]Depr Exp'!E1722</f>
        <v>43131</v>
      </c>
      <c r="F1722" s="523">
        <f>'[11]Depr Exp'!F1722</f>
        <v>25887774.260000002</v>
      </c>
      <c r="G1722" s="305">
        <f>'[11]Depr Exp'!G1722</f>
        <v>2.2799999999999997E-2</v>
      </c>
      <c r="H1722" s="524">
        <f>'[11]Depr Exp'!H1722</f>
        <v>49186.770000000004</v>
      </c>
      <c r="I1722" s="523">
        <f>'[11]Depr Exp'!I1722</f>
        <v>25887774.260000002</v>
      </c>
      <c r="J1722" s="305">
        <f>'[11]Depr Exp'!J1722</f>
        <v>2.2799999999999997E-2</v>
      </c>
      <c r="K1722" s="373">
        <f>'[11]Depr Exp'!K1722</f>
        <v>49186.771093999996</v>
      </c>
      <c r="L1722" s="524">
        <f>'[11]Depr Exp'!L1722</f>
        <v>0</v>
      </c>
      <c r="M1722" s="144"/>
      <c r="N1722" s="144"/>
    </row>
    <row r="1723" spans="1:14">
      <c r="A1723" s="144" t="str">
        <f>'[11]Depr Exp'!A1723</f>
        <v>E332 HYD R/D/W,LBAdultFishTr2010</v>
      </c>
      <c r="B1723" s="144" t="str">
        <f>'[11]Depr Exp'!B1723</f>
        <v>E332 HYD R/D/W,LBAdultFishTr2010-2</v>
      </c>
      <c r="C1723" s="144" t="str">
        <f>'[11]Depr Exp'!C1723</f>
        <v>403E</v>
      </c>
      <c r="D1723" s="144"/>
      <c r="E1723" s="282">
        <f>'[11]Depr Exp'!E1723</f>
        <v>43159</v>
      </c>
      <c r="F1723" s="523">
        <f>'[11]Depr Exp'!F1723</f>
        <v>25887774.260000002</v>
      </c>
      <c r="G1723" s="305">
        <f>'[11]Depr Exp'!G1723</f>
        <v>2.2799999999999997E-2</v>
      </c>
      <c r="H1723" s="524">
        <f>'[11]Depr Exp'!H1723</f>
        <v>49186.770000000004</v>
      </c>
      <c r="I1723" s="523">
        <f>'[11]Depr Exp'!I1723</f>
        <v>25887774.260000002</v>
      </c>
      <c r="J1723" s="305">
        <f>'[11]Depr Exp'!J1723</f>
        <v>2.2799999999999997E-2</v>
      </c>
      <c r="K1723" s="373">
        <f>'[11]Depr Exp'!K1723</f>
        <v>49186.771093999996</v>
      </c>
      <c r="L1723" s="524">
        <f>'[11]Depr Exp'!L1723</f>
        <v>0</v>
      </c>
      <c r="M1723" s="144"/>
      <c r="N1723" s="144"/>
    </row>
    <row r="1724" spans="1:14">
      <c r="A1724" s="144" t="str">
        <f>'[11]Depr Exp'!A1724</f>
        <v>E332 HYD R/D/W,LBAdultFishTr2010</v>
      </c>
      <c r="B1724" s="144" t="str">
        <f>'[11]Depr Exp'!B1724</f>
        <v>E332 HYD R/D/W,LBAdultFishTr2010-3</v>
      </c>
      <c r="C1724" s="144" t="str">
        <f>'[11]Depr Exp'!C1724</f>
        <v>403E</v>
      </c>
      <c r="D1724" s="144"/>
      <c r="E1724" s="282">
        <f>'[11]Depr Exp'!E1724</f>
        <v>43190</v>
      </c>
      <c r="F1724" s="523">
        <f>'[11]Depr Exp'!F1724</f>
        <v>25887774.260000002</v>
      </c>
      <c r="G1724" s="305">
        <f>'[11]Depr Exp'!G1724</f>
        <v>2.2799999999999997E-2</v>
      </c>
      <c r="H1724" s="524">
        <f>'[11]Depr Exp'!H1724</f>
        <v>49186.770000000004</v>
      </c>
      <c r="I1724" s="523">
        <f>'[11]Depr Exp'!I1724</f>
        <v>25887774.260000002</v>
      </c>
      <c r="J1724" s="305">
        <f>'[11]Depr Exp'!J1724</f>
        <v>2.2799999999999997E-2</v>
      </c>
      <c r="K1724" s="373">
        <f>'[11]Depr Exp'!K1724</f>
        <v>49186.771093999996</v>
      </c>
      <c r="L1724" s="524">
        <f>'[11]Depr Exp'!L1724</f>
        <v>0</v>
      </c>
      <c r="M1724" s="144"/>
      <c r="N1724" s="144"/>
    </row>
    <row r="1725" spans="1:14">
      <c r="A1725" s="144" t="str">
        <f>'[11]Depr Exp'!A1725</f>
        <v>E332 HYD R/D/W,LBAdultFishTr2010</v>
      </c>
      <c r="B1725" s="144" t="str">
        <f>'[11]Depr Exp'!B1725</f>
        <v>E332 HYD R/D/W,LBAdultFishTr2010-4</v>
      </c>
      <c r="C1725" s="144" t="str">
        <f>'[11]Depr Exp'!C1725</f>
        <v>403E</v>
      </c>
      <c r="D1725" s="144"/>
      <c r="E1725" s="282">
        <f>'[11]Depr Exp'!E1725</f>
        <v>43220</v>
      </c>
      <c r="F1725" s="523">
        <f>'[11]Depr Exp'!F1725</f>
        <v>25887774.260000002</v>
      </c>
      <c r="G1725" s="305">
        <f>'[11]Depr Exp'!G1725</f>
        <v>2.2799999999999997E-2</v>
      </c>
      <c r="H1725" s="524">
        <f>'[11]Depr Exp'!H1725</f>
        <v>49186.770000000004</v>
      </c>
      <c r="I1725" s="523">
        <f>'[11]Depr Exp'!I1725</f>
        <v>25887774.260000002</v>
      </c>
      <c r="J1725" s="305">
        <f>'[11]Depr Exp'!J1725</f>
        <v>2.2799999999999997E-2</v>
      </c>
      <c r="K1725" s="373">
        <f>'[11]Depr Exp'!K1725</f>
        <v>49186.771093999996</v>
      </c>
      <c r="L1725" s="524">
        <f>'[11]Depr Exp'!L1725</f>
        <v>0</v>
      </c>
      <c r="M1725" s="144"/>
      <c r="N1725" s="144"/>
    </row>
    <row r="1726" spans="1:14">
      <c r="A1726" s="144" t="str">
        <f>'[11]Depr Exp'!A1726</f>
        <v>E332 HYD R/D/W,LBAdultFishTr2010</v>
      </c>
      <c r="B1726" s="144" t="str">
        <f>'[11]Depr Exp'!B1726</f>
        <v>E332 HYD R/D/W,LBAdultFishTr2010-5</v>
      </c>
      <c r="C1726" s="144" t="str">
        <f>'[11]Depr Exp'!C1726</f>
        <v>403E</v>
      </c>
      <c r="D1726" s="144"/>
      <c r="E1726" s="282">
        <f>'[11]Depr Exp'!E1726</f>
        <v>43251</v>
      </c>
      <c r="F1726" s="523">
        <f>'[11]Depr Exp'!F1726</f>
        <v>25887774.260000002</v>
      </c>
      <c r="G1726" s="305">
        <f>'[11]Depr Exp'!G1726</f>
        <v>2.2799999999999997E-2</v>
      </c>
      <c r="H1726" s="524">
        <f>'[11]Depr Exp'!H1726</f>
        <v>49186.770000000004</v>
      </c>
      <c r="I1726" s="523">
        <f>'[11]Depr Exp'!I1726</f>
        <v>25887774.260000002</v>
      </c>
      <c r="J1726" s="305">
        <f>'[11]Depr Exp'!J1726</f>
        <v>2.2799999999999997E-2</v>
      </c>
      <c r="K1726" s="373">
        <f>'[11]Depr Exp'!K1726</f>
        <v>49186.771093999996</v>
      </c>
      <c r="L1726" s="524">
        <f>'[11]Depr Exp'!L1726</f>
        <v>0</v>
      </c>
      <c r="M1726" s="144"/>
      <c r="N1726" s="144"/>
    </row>
    <row r="1727" spans="1:14">
      <c r="A1727" s="144" t="str">
        <f>'[11]Depr Exp'!A1727</f>
        <v>E332 HYD R/D/W,LBAdultFishTr2010</v>
      </c>
      <c r="B1727" s="144" t="str">
        <f>'[11]Depr Exp'!B1727</f>
        <v>E332 HYD R/D/W,LBAdultFishTr2010-6</v>
      </c>
      <c r="C1727" s="144" t="str">
        <f>'[11]Depr Exp'!C1727</f>
        <v>403E</v>
      </c>
      <c r="D1727" s="144"/>
      <c r="E1727" s="282">
        <f>'[11]Depr Exp'!E1727</f>
        <v>43281</v>
      </c>
      <c r="F1727" s="523">
        <f>'[11]Depr Exp'!F1727</f>
        <v>25887774.260000002</v>
      </c>
      <c r="G1727" s="305">
        <f>'[11]Depr Exp'!G1727</f>
        <v>2.2799999999999997E-2</v>
      </c>
      <c r="H1727" s="524">
        <f>'[11]Depr Exp'!H1727</f>
        <v>49186.770000000004</v>
      </c>
      <c r="I1727" s="523">
        <f>'[11]Depr Exp'!I1727</f>
        <v>25887774.260000002</v>
      </c>
      <c r="J1727" s="305">
        <f>'[11]Depr Exp'!J1727</f>
        <v>2.2799999999999997E-2</v>
      </c>
      <c r="K1727" s="373">
        <f>'[11]Depr Exp'!K1727</f>
        <v>49186.771093999996</v>
      </c>
      <c r="L1727" s="524">
        <f>'[11]Depr Exp'!L1727</f>
        <v>0</v>
      </c>
      <c r="M1727" s="144"/>
      <c r="N1727" s="144"/>
    </row>
    <row r="1728" spans="1:14">
      <c r="A1728" s="144" t="str">
        <f>'[11]Depr Exp'!A1728</f>
        <v>E332 HYD R/D/W,LBAdultFishTr2010</v>
      </c>
      <c r="B1728" s="144" t="str">
        <f>'[11]Depr Exp'!B1728</f>
        <v>E332 HYD R/D/W,LBAdultFishTr2010-7</v>
      </c>
      <c r="C1728" s="144" t="str">
        <f>'[11]Depr Exp'!C1728</f>
        <v>403E</v>
      </c>
      <c r="D1728" s="144"/>
      <c r="E1728" s="282">
        <f>'[11]Depr Exp'!E1728</f>
        <v>43312</v>
      </c>
      <c r="F1728" s="523">
        <f>'[11]Depr Exp'!F1728</f>
        <v>25887774.260000002</v>
      </c>
      <c r="G1728" s="305">
        <f>'[11]Depr Exp'!G1728</f>
        <v>2.2799999999999997E-2</v>
      </c>
      <c r="H1728" s="524">
        <f>'[11]Depr Exp'!H1728</f>
        <v>49186.770000000004</v>
      </c>
      <c r="I1728" s="523">
        <f>'[11]Depr Exp'!I1728</f>
        <v>25887774.260000002</v>
      </c>
      <c r="J1728" s="305">
        <f>'[11]Depr Exp'!J1728</f>
        <v>2.2799999999999997E-2</v>
      </c>
      <c r="K1728" s="373">
        <f>'[11]Depr Exp'!K1728</f>
        <v>49186.771093999996</v>
      </c>
      <c r="L1728" s="524">
        <f>'[11]Depr Exp'!L1728</f>
        <v>0</v>
      </c>
      <c r="M1728" s="144"/>
      <c r="N1728" s="144"/>
    </row>
    <row r="1729" spans="1:14">
      <c r="A1729" s="144" t="str">
        <f>'[11]Depr Exp'!A1729</f>
        <v>E332 HYD R/D/W,LBAdultFishTr2010</v>
      </c>
      <c r="B1729" s="144" t="str">
        <f>'[11]Depr Exp'!B1729</f>
        <v>E332 HYD R/D/W,LBAdultFishTr2010-8</v>
      </c>
      <c r="C1729" s="144" t="str">
        <f>'[11]Depr Exp'!C1729</f>
        <v>403E</v>
      </c>
      <c r="D1729" s="144"/>
      <c r="E1729" s="282">
        <f>'[11]Depr Exp'!E1729</f>
        <v>43343</v>
      </c>
      <c r="F1729" s="523">
        <f>'[11]Depr Exp'!F1729</f>
        <v>25887774.260000002</v>
      </c>
      <c r="G1729" s="305">
        <f>'[11]Depr Exp'!G1729</f>
        <v>2.2799999999999997E-2</v>
      </c>
      <c r="H1729" s="524">
        <f>'[11]Depr Exp'!H1729</f>
        <v>49186.770000000004</v>
      </c>
      <c r="I1729" s="523">
        <f>'[11]Depr Exp'!I1729</f>
        <v>25887774.260000002</v>
      </c>
      <c r="J1729" s="305">
        <f>'[11]Depr Exp'!J1729</f>
        <v>2.2799999999999997E-2</v>
      </c>
      <c r="K1729" s="373">
        <f>'[11]Depr Exp'!K1729</f>
        <v>49186.771093999996</v>
      </c>
      <c r="L1729" s="524">
        <f>'[11]Depr Exp'!L1729</f>
        <v>0</v>
      </c>
      <c r="M1729" s="144"/>
      <c r="N1729" s="144"/>
    </row>
    <row r="1730" spans="1:14">
      <c r="A1730" s="144" t="str">
        <f>'[11]Depr Exp'!A1730</f>
        <v>E332 HYD R/D/W,LBAdultFishTr2010</v>
      </c>
      <c r="B1730" s="144" t="str">
        <f>'[11]Depr Exp'!B1730</f>
        <v>E332 HYD R/D/W,LBAdultFishTr2010-9</v>
      </c>
      <c r="C1730" s="144" t="str">
        <f>'[11]Depr Exp'!C1730</f>
        <v>403E</v>
      </c>
      <c r="D1730" s="144"/>
      <c r="E1730" s="282">
        <f>'[11]Depr Exp'!E1730</f>
        <v>43373</v>
      </c>
      <c r="F1730" s="523">
        <f>'[11]Depr Exp'!F1730</f>
        <v>25887774.260000002</v>
      </c>
      <c r="G1730" s="305">
        <f>'[11]Depr Exp'!G1730</f>
        <v>2.2799999999999997E-2</v>
      </c>
      <c r="H1730" s="524">
        <f>'[11]Depr Exp'!H1730</f>
        <v>49186.770000000004</v>
      </c>
      <c r="I1730" s="523">
        <f>'[11]Depr Exp'!I1730</f>
        <v>25887774.260000002</v>
      </c>
      <c r="J1730" s="305">
        <f>'[11]Depr Exp'!J1730</f>
        <v>2.2799999999999997E-2</v>
      </c>
      <c r="K1730" s="373">
        <f>'[11]Depr Exp'!K1730</f>
        <v>49186.771093999996</v>
      </c>
      <c r="L1730" s="524">
        <f>'[11]Depr Exp'!L1730</f>
        <v>0</v>
      </c>
      <c r="M1730" s="144"/>
      <c r="N1730" s="144"/>
    </row>
    <row r="1731" spans="1:14">
      <c r="A1731" s="144" t="str">
        <f>'[11]Depr Exp'!A1731</f>
        <v>E332 HYD R/D/W,LBAdultFishTr2010</v>
      </c>
      <c r="B1731" s="144" t="str">
        <f>'[11]Depr Exp'!B1731</f>
        <v>E332 HYD R/D/W,LBAdultFishTr2010-10</v>
      </c>
      <c r="C1731" s="144" t="str">
        <f>'[11]Depr Exp'!C1731</f>
        <v>403E</v>
      </c>
      <c r="D1731" s="144"/>
      <c r="E1731" s="282">
        <f>'[11]Depr Exp'!E1731</f>
        <v>43404</v>
      </c>
      <c r="F1731" s="523">
        <f>'[11]Depr Exp'!F1731</f>
        <v>25887774.260000002</v>
      </c>
      <c r="G1731" s="305">
        <f>'[11]Depr Exp'!G1731</f>
        <v>2.2799999999999997E-2</v>
      </c>
      <c r="H1731" s="524">
        <f>'[11]Depr Exp'!H1731</f>
        <v>49186.770000000004</v>
      </c>
      <c r="I1731" s="523">
        <f>'[11]Depr Exp'!I1731</f>
        <v>25887774.260000002</v>
      </c>
      <c r="J1731" s="305">
        <f>'[11]Depr Exp'!J1731</f>
        <v>2.2799999999999997E-2</v>
      </c>
      <c r="K1731" s="373">
        <f>'[11]Depr Exp'!K1731</f>
        <v>49186.771093999996</v>
      </c>
      <c r="L1731" s="524">
        <f>'[11]Depr Exp'!L1731</f>
        <v>0</v>
      </c>
      <c r="M1731" s="144"/>
      <c r="N1731" s="144"/>
    </row>
    <row r="1732" spans="1:14">
      <c r="A1732" s="144" t="str">
        <f>'[11]Depr Exp'!A1732</f>
        <v>E332 HYD R/D/W,LBAdultFishTr2010</v>
      </c>
      <c r="B1732" s="144" t="str">
        <f>'[11]Depr Exp'!B1732</f>
        <v>E332 HYD R/D/W,LBAdultFishTr2010-11</v>
      </c>
      <c r="C1732" s="144" t="str">
        <f>'[11]Depr Exp'!C1732</f>
        <v>403E</v>
      </c>
      <c r="D1732" s="144"/>
      <c r="E1732" s="282">
        <f>'[11]Depr Exp'!E1732</f>
        <v>43434</v>
      </c>
      <c r="F1732" s="523">
        <f>'[11]Depr Exp'!F1732</f>
        <v>25887774.260000002</v>
      </c>
      <c r="G1732" s="305">
        <f>'[11]Depr Exp'!G1732</f>
        <v>2.2799999999999997E-2</v>
      </c>
      <c r="H1732" s="524">
        <f>'[11]Depr Exp'!H1732</f>
        <v>49186.770000000004</v>
      </c>
      <c r="I1732" s="523">
        <f>'[11]Depr Exp'!I1732</f>
        <v>25887774.260000002</v>
      </c>
      <c r="J1732" s="305">
        <f>'[11]Depr Exp'!J1732</f>
        <v>2.2799999999999997E-2</v>
      </c>
      <c r="K1732" s="373">
        <f>'[11]Depr Exp'!K1732</f>
        <v>49186.771093999996</v>
      </c>
      <c r="L1732" s="524">
        <f>'[11]Depr Exp'!L1732</f>
        <v>0</v>
      </c>
      <c r="M1732" s="144"/>
      <c r="N1732" s="144"/>
    </row>
    <row r="1733" spans="1:14">
      <c r="A1733" s="144" t="str">
        <f>'[11]Depr Exp'!A1733</f>
        <v>E332 HYD R/D/W,LBAdultFishTr2010</v>
      </c>
      <c r="B1733" s="144" t="str">
        <f>'[11]Depr Exp'!B1733</f>
        <v>E332 HYD R/D/W,LBAdultFishTr2010-12</v>
      </c>
      <c r="C1733" s="144" t="str">
        <f>'[11]Depr Exp'!C1733</f>
        <v>403E</v>
      </c>
      <c r="D1733" s="144"/>
      <c r="E1733" s="282">
        <f>'[11]Depr Exp'!E1733</f>
        <v>43465</v>
      </c>
      <c r="F1733" s="523">
        <f>'[11]Depr Exp'!F1733</f>
        <v>25887774.260000002</v>
      </c>
      <c r="G1733" s="305">
        <f>'[11]Depr Exp'!G1733</f>
        <v>2.2799999999999997E-2</v>
      </c>
      <c r="H1733" s="524">
        <f>'[11]Depr Exp'!H1733</f>
        <v>49186.770000000004</v>
      </c>
      <c r="I1733" s="523">
        <f>'[11]Depr Exp'!I1733</f>
        <v>25887774.260000002</v>
      </c>
      <c r="J1733" s="305">
        <f>'[11]Depr Exp'!J1733</f>
        <v>2.2799999999999997E-2</v>
      </c>
      <c r="K1733" s="373">
        <f>'[11]Depr Exp'!K1733</f>
        <v>49186.771093999996</v>
      </c>
      <c r="L1733" s="524">
        <f>'[11]Depr Exp'!L1733</f>
        <v>0</v>
      </c>
      <c r="M1733" s="144"/>
      <c r="N1733" s="144"/>
    </row>
    <row r="1734" spans="1:14" ht="15.75" thickBot="1">
      <c r="A1734" s="159" t="str">
        <f>'[11]Depr Exp'!A1734</f>
        <v>E332 HYD R/D/W,LBAdultFishTr2010 Total</v>
      </c>
      <c r="B1734" s="144">
        <f>'[11]Depr Exp'!B1734</f>
        <v>0</v>
      </c>
      <c r="C1734" s="502" t="str">
        <f>'[11]Depr Exp'!C1734</f>
        <v>HYD</v>
      </c>
      <c r="D1734" s="144"/>
      <c r="E1734" s="281" t="str">
        <f>'[11]Depr Exp'!E1734</f>
        <v>Total</v>
      </c>
      <c r="F1734" s="141">
        <f>'[11]Depr Exp'!F1734</f>
        <v>0</v>
      </c>
      <c r="G1734" s="252">
        <f>'[11]Depr Exp'!G1734</f>
        <v>0</v>
      </c>
      <c r="H1734" s="286">
        <f>'[11]Depr Exp'!H1734</f>
        <v>590241.24000000011</v>
      </c>
      <c r="I1734" s="141">
        <f>'[11]Depr Exp'!I1734</f>
        <v>0</v>
      </c>
      <c r="J1734" s="252">
        <f>'[11]Depr Exp'!J1734</f>
        <v>0</v>
      </c>
      <c r="K1734" s="286">
        <f>'[11]Depr Exp'!K1734</f>
        <v>590241.25312799984</v>
      </c>
      <c r="L1734" s="286">
        <f>'[11]Depr Exp'!L1734</f>
        <v>0.01</v>
      </c>
      <c r="M1734" s="144"/>
      <c r="N1734" s="144"/>
    </row>
    <row r="1735" spans="1:14" ht="13.5" thickTop="1">
      <c r="A1735" s="144" t="str">
        <f>'[11]Depr Exp'!A1735</f>
        <v>E332 HYD R/D/W,UB FishHatch2010</v>
      </c>
      <c r="B1735" s="144" t="str">
        <f>'[11]Depr Exp'!B1735</f>
        <v>E332 HYD R/D/W,UB FishHatch2010-1</v>
      </c>
      <c r="C1735" s="144" t="str">
        <f>'[11]Depr Exp'!C1735</f>
        <v>403E</v>
      </c>
      <c r="D1735" s="144"/>
      <c r="E1735" s="282">
        <f>'[11]Depr Exp'!E1735</f>
        <v>43131</v>
      </c>
      <c r="F1735" s="523">
        <f>'[11]Depr Exp'!F1735</f>
        <v>18449224.960000001</v>
      </c>
      <c r="G1735" s="305">
        <f>'[11]Depr Exp'!G1735</f>
        <v>1.5900000000000001E-2</v>
      </c>
      <c r="H1735" s="524">
        <f>'[11]Depr Exp'!H1735</f>
        <v>24445.22</v>
      </c>
      <c r="I1735" s="523">
        <f>'[11]Depr Exp'!I1735</f>
        <v>18449224.960000001</v>
      </c>
      <c r="J1735" s="305">
        <f>'[11]Depr Exp'!J1735</f>
        <v>1.5900000000000001E-2</v>
      </c>
      <c r="K1735" s="373">
        <f>'[11]Depr Exp'!K1735</f>
        <v>24445.223072000004</v>
      </c>
      <c r="L1735" s="524">
        <f>'[11]Depr Exp'!L1735</f>
        <v>0</v>
      </c>
      <c r="M1735" s="144"/>
      <c r="N1735" s="144"/>
    </row>
    <row r="1736" spans="1:14">
      <c r="A1736" s="144" t="str">
        <f>'[11]Depr Exp'!A1736</f>
        <v>E332 HYD R/D/W,UB FishHatch2010</v>
      </c>
      <c r="B1736" s="144" t="str">
        <f>'[11]Depr Exp'!B1736</f>
        <v>E332 HYD R/D/W,UB FishHatch2010-2</v>
      </c>
      <c r="C1736" s="144" t="str">
        <f>'[11]Depr Exp'!C1736</f>
        <v>403E</v>
      </c>
      <c r="D1736" s="144"/>
      <c r="E1736" s="282">
        <f>'[11]Depr Exp'!E1736</f>
        <v>43159</v>
      </c>
      <c r="F1736" s="523">
        <f>'[11]Depr Exp'!F1736</f>
        <v>18449224.960000001</v>
      </c>
      <c r="G1736" s="305">
        <f>'[11]Depr Exp'!G1736</f>
        <v>1.5900000000000001E-2</v>
      </c>
      <c r="H1736" s="524">
        <f>'[11]Depr Exp'!H1736</f>
        <v>24445.22</v>
      </c>
      <c r="I1736" s="523">
        <f>'[11]Depr Exp'!I1736</f>
        <v>18449224.960000001</v>
      </c>
      <c r="J1736" s="305">
        <f>'[11]Depr Exp'!J1736</f>
        <v>1.5900000000000001E-2</v>
      </c>
      <c r="K1736" s="373">
        <f>'[11]Depr Exp'!K1736</f>
        <v>24445.223072000004</v>
      </c>
      <c r="L1736" s="524">
        <f>'[11]Depr Exp'!L1736</f>
        <v>0</v>
      </c>
      <c r="M1736" s="144"/>
      <c r="N1736" s="144"/>
    </row>
    <row r="1737" spans="1:14">
      <c r="A1737" s="144" t="str">
        <f>'[11]Depr Exp'!A1737</f>
        <v>E332 HYD R/D/W,UB FishHatch2010</v>
      </c>
      <c r="B1737" s="144" t="str">
        <f>'[11]Depr Exp'!B1737</f>
        <v>E332 HYD R/D/W,UB FishHatch2010-3</v>
      </c>
      <c r="C1737" s="144" t="str">
        <f>'[11]Depr Exp'!C1737</f>
        <v>403E</v>
      </c>
      <c r="D1737" s="144"/>
      <c r="E1737" s="282">
        <f>'[11]Depr Exp'!E1737</f>
        <v>43190</v>
      </c>
      <c r="F1737" s="523">
        <f>'[11]Depr Exp'!F1737</f>
        <v>18449224.960000001</v>
      </c>
      <c r="G1737" s="305">
        <f>'[11]Depr Exp'!G1737</f>
        <v>1.5900000000000001E-2</v>
      </c>
      <c r="H1737" s="524">
        <f>'[11]Depr Exp'!H1737</f>
        <v>24445.22</v>
      </c>
      <c r="I1737" s="523">
        <f>'[11]Depr Exp'!I1737</f>
        <v>18449224.960000001</v>
      </c>
      <c r="J1737" s="305">
        <f>'[11]Depr Exp'!J1737</f>
        <v>1.5900000000000001E-2</v>
      </c>
      <c r="K1737" s="373">
        <f>'[11]Depr Exp'!K1737</f>
        <v>24445.223072000004</v>
      </c>
      <c r="L1737" s="524">
        <f>'[11]Depr Exp'!L1737</f>
        <v>0</v>
      </c>
      <c r="M1737" s="144"/>
      <c r="N1737" s="144"/>
    </row>
    <row r="1738" spans="1:14">
      <c r="A1738" s="144" t="str">
        <f>'[11]Depr Exp'!A1738</f>
        <v>E332 HYD R/D/W,UB FishHatch2010</v>
      </c>
      <c r="B1738" s="144" t="str">
        <f>'[11]Depr Exp'!B1738</f>
        <v>E332 HYD R/D/W,UB FishHatch2010-4</v>
      </c>
      <c r="C1738" s="144" t="str">
        <f>'[11]Depr Exp'!C1738</f>
        <v>403E</v>
      </c>
      <c r="D1738" s="144"/>
      <c r="E1738" s="282">
        <f>'[11]Depr Exp'!E1738</f>
        <v>43220</v>
      </c>
      <c r="F1738" s="523">
        <f>'[11]Depr Exp'!F1738</f>
        <v>18449224.960000001</v>
      </c>
      <c r="G1738" s="305">
        <f>'[11]Depr Exp'!G1738</f>
        <v>1.5900000000000001E-2</v>
      </c>
      <c r="H1738" s="524">
        <f>'[11]Depr Exp'!H1738</f>
        <v>24445.22</v>
      </c>
      <c r="I1738" s="523">
        <f>'[11]Depr Exp'!I1738</f>
        <v>18449224.960000001</v>
      </c>
      <c r="J1738" s="305">
        <f>'[11]Depr Exp'!J1738</f>
        <v>1.5900000000000001E-2</v>
      </c>
      <c r="K1738" s="373">
        <f>'[11]Depr Exp'!K1738</f>
        <v>24445.223072000004</v>
      </c>
      <c r="L1738" s="524">
        <f>'[11]Depr Exp'!L1738</f>
        <v>0</v>
      </c>
      <c r="M1738" s="144"/>
      <c r="N1738" s="144"/>
    </row>
    <row r="1739" spans="1:14">
      <c r="A1739" s="144" t="str">
        <f>'[11]Depr Exp'!A1739</f>
        <v>E332 HYD R/D/W,UB FishHatch2010</v>
      </c>
      <c r="B1739" s="144" t="str">
        <f>'[11]Depr Exp'!B1739</f>
        <v>E332 HYD R/D/W,UB FishHatch2010-5</v>
      </c>
      <c r="C1739" s="144" t="str">
        <f>'[11]Depr Exp'!C1739</f>
        <v>403E</v>
      </c>
      <c r="D1739" s="144"/>
      <c r="E1739" s="282">
        <f>'[11]Depr Exp'!E1739</f>
        <v>43251</v>
      </c>
      <c r="F1739" s="523">
        <f>'[11]Depr Exp'!F1739</f>
        <v>18449224.960000001</v>
      </c>
      <c r="G1739" s="305">
        <f>'[11]Depr Exp'!G1739</f>
        <v>1.5900000000000001E-2</v>
      </c>
      <c r="H1739" s="524">
        <f>'[11]Depr Exp'!H1739</f>
        <v>24445.22</v>
      </c>
      <c r="I1739" s="523">
        <f>'[11]Depr Exp'!I1739</f>
        <v>18449224.960000001</v>
      </c>
      <c r="J1739" s="305">
        <f>'[11]Depr Exp'!J1739</f>
        <v>1.5900000000000001E-2</v>
      </c>
      <c r="K1739" s="373">
        <f>'[11]Depr Exp'!K1739</f>
        <v>24445.223072000004</v>
      </c>
      <c r="L1739" s="524">
        <f>'[11]Depr Exp'!L1739</f>
        <v>0</v>
      </c>
      <c r="M1739" s="144"/>
      <c r="N1739" s="144"/>
    </row>
    <row r="1740" spans="1:14">
      <c r="A1740" s="144" t="str">
        <f>'[11]Depr Exp'!A1740</f>
        <v>E332 HYD R/D/W,UB FishHatch2010</v>
      </c>
      <c r="B1740" s="144" t="str">
        <f>'[11]Depr Exp'!B1740</f>
        <v>E332 HYD R/D/W,UB FishHatch2010-6</v>
      </c>
      <c r="C1740" s="144" t="str">
        <f>'[11]Depr Exp'!C1740</f>
        <v>403E</v>
      </c>
      <c r="D1740" s="144"/>
      <c r="E1740" s="282">
        <f>'[11]Depr Exp'!E1740</f>
        <v>43281</v>
      </c>
      <c r="F1740" s="523">
        <f>'[11]Depr Exp'!F1740</f>
        <v>18449224.960000001</v>
      </c>
      <c r="G1740" s="305">
        <f>'[11]Depr Exp'!G1740</f>
        <v>1.5900000000000001E-2</v>
      </c>
      <c r="H1740" s="524">
        <f>'[11]Depr Exp'!H1740</f>
        <v>24445.22</v>
      </c>
      <c r="I1740" s="523">
        <f>'[11]Depr Exp'!I1740</f>
        <v>18449224.960000001</v>
      </c>
      <c r="J1740" s="305">
        <f>'[11]Depr Exp'!J1740</f>
        <v>1.5900000000000001E-2</v>
      </c>
      <c r="K1740" s="373">
        <f>'[11]Depr Exp'!K1740</f>
        <v>24445.223072000004</v>
      </c>
      <c r="L1740" s="524">
        <f>'[11]Depr Exp'!L1740</f>
        <v>0</v>
      </c>
      <c r="M1740" s="144"/>
      <c r="N1740" s="144"/>
    </row>
    <row r="1741" spans="1:14">
      <c r="A1741" s="144" t="str">
        <f>'[11]Depr Exp'!A1741</f>
        <v>E332 HYD R/D/W,UB FishHatch2010</v>
      </c>
      <c r="B1741" s="144" t="str">
        <f>'[11]Depr Exp'!B1741</f>
        <v>E332 HYD R/D/W,UB FishHatch2010-7</v>
      </c>
      <c r="C1741" s="144" t="str">
        <f>'[11]Depr Exp'!C1741</f>
        <v>403E</v>
      </c>
      <c r="D1741" s="144"/>
      <c r="E1741" s="282">
        <f>'[11]Depr Exp'!E1741</f>
        <v>43312</v>
      </c>
      <c r="F1741" s="523">
        <f>'[11]Depr Exp'!F1741</f>
        <v>18449224.960000001</v>
      </c>
      <c r="G1741" s="305">
        <f>'[11]Depr Exp'!G1741</f>
        <v>1.5900000000000001E-2</v>
      </c>
      <c r="H1741" s="524">
        <f>'[11]Depr Exp'!H1741</f>
        <v>24445.22</v>
      </c>
      <c r="I1741" s="523">
        <f>'[11]Depr Exp'!I1741</f>
        <v>18449224.960000001</v>
      </c>
      <c r="J1741" s="305">
        <f>'[11]Depr Exp'!J1741</f>
        <v>1.5900000000000001E-2</v>
      </c>
      <c r="K1741" s="373">
        <f>'[11]Depr Exp'!K1741</f>
        <v>24445.223072000004</v>
      </c>
      <c r="L1741" s="524">
        <f>'[11]Depr Exp'!L1741</f>
        <v>0</v>
      </c>
      <c r="M1741" s="144"/>
      <c r="N1741" s="144"/>
    </row>
    <row r="1742" spans="1:14">
      <c r="A1742" s="144" t="str">
        <f>'[11]Depr Exp'!A1742</f>
        <v>E332 HYD R/D/W,UB FishHatch2010</v>
      </c>
      <c r="B1742" s="144" t="str">
        <f>'[11]Depr Exp'!B1742</f>
        <v>E332 HYD R/D/W,UB FishHatch2010-8</v>
      </c>
      <c r="C1742" s="144" t="str">
        <f>'[11]Depr Exp'!C1742</f>
        <v>403E</v>
      </c>
      <c r="D1742" s="144"/>
      <c r="E1742" s="282">
        <f>'[11]Depr Exp'!E1742</f>
        <v>43343</v>
      </c>
      <c r="F1742" s="523">
        <f>'[11]Depr Exp'!F1742</f>
        <v>18449224.960000001</v>
      </c>
      <c r="G1742" s="305">
        <f>'[11]Depr Exp'!G1742</f>
        <v>1.5900000000000001E-2</v>
      </c>
      <c r="H1742" s="524">
        <f>'[11]Depr Exp'!H1742</f>
        <v>24445.22</v>
      </c>
      <c r="I1742" s="523">
        <f>'[11]Depr Exp'!I1742</f>
        <v>18449224.960000001</v>
      </c>
      <c r="J1742" s="305">
        <f>'[11]Depr Exp'!J1742</f>
        <v>1.5900000000000001E-2</v>
      </c>
      <c r="K1742" s="373">
        <f>'[11]Depr Exp'!K1742</f>
        <v>24445.223072000004</v>
      </c>
      <c r="L1742" s="524">
        <f>'[11]Depr Exp'!L1742</f>
        <v>0</v>
      </c>
      <c r="M1742" s="144"/>
      <c r="N1742" s="144"/>
    </row>
    <row r="1743" spans="1:14">
      <c r="A1743" s="144" t="str">
        <f>'[11]Depr Exp'!A1743</f>
        <v>E332 HYD R/D/W,UB FishHatch2010</v>
      </c>
      <c r="B1743" s="144" t="str">
        <f>'[11]Depr Exp'!B1743</f>
        <v>E332 HYD R/D/W,UB FishHatch2010-9</v>
      </c>
      <c r="C1743" s="144" t="str">
        <f>'[11]Depr Exp'!C1743</f>
        <v>403E</v>
      </c>
      <c r="D1743" s="144"/>
      <c r="E1743" s="282">
        <f>'[11]Depr Exp'!E1743</f>
        <v>43373</v>
      </c>
      <c r="F1743" s="523">
        <f>'[11]Depr Exp'!F1743</f>
        <v>18449224.960000001</v>
      </c>
      <c r="G1743" s="305">
        <f>'[11]Depr Exp'!G1743</f>
        <v>1.5900000000000001E-2</v>
      </c>
      <c r="H1743" s="524">
        <f>'[11]Depr Exp'!H1743</f>
        <v>24445.22</v>
      </c>
      <c r="I1743" s="523">
        <f>'[11]Depr Exp'!I1743</f>
        <v>18449224.960000001</v>
      </c>
      <c r="J1743" s="305">
        <f>'[11]Depr Exp'!J1743</f>
        <v>1.5900000000000001E-2</v>
      </c>
      <c r="K1743" s="373">
        <f>'[11]Depr Exp'!K1743</f>
        <v>24445.223072000004</v>
      </c>
      <c r="L1743" s="524">
        <f>'[11]Depr Exp'!L1743</f>
        <v>0</v>
      </c>
      <c r="M1743" s="144"/>
      <c r="N1743" s="144"/>
    </row>
    <row r="1744" spans="1:14">
      <c r="A1744" s="144" t="str">
        <f>'[11]Depr Exp'!A1744</f>
        <v>E332 HYD R/D/W,UB FishHatch2010</v>
      </c>
      <c r="B1744" s="144" t="str">
        <f>'[11]Depr Exp'!B1744</f>
        <v>E332 HYD R/D/W,UB FishHatch2010-10</v>
      </c>
      <c r="C1744" s="144" t="str">
        <f>'[11]Depr Exp'!C1744</f>
        <v>403E</v>
      </c>
      <c r="D1744" s="144"/>
      <c r="E1744" s="282">
        <f>'[11]Depr Exp'!E1744</f>
        <v>43404</v>
      </c>
      <c r="F1744" s="523">
        <f>'[11]Depr Exp'!F1744</f>
        <v>18449224.960000001</v>
      </c>
      <c r="G1744" s="305">
        <f>'[11]Depr Exp'!G1744</f>
        <v>1.5900000000000001E-2</v>
      </c>
      <c r="H1744" s="524">
        <f>'[11]Depr Exp'!H1744</f>
        <v>24445.22</v>
      </c>
      <c r="I1744" s="523">
        <f>'[11]Depr Exp'!I1744</f>
        <v>18449224.960000001</v>
      </c>
      <c r="J1744" s="305">
        <f>'[11]Depr Exp'!J1744</f>
        <v>1.5900000000000001E-2</v>
      </c>
      <c r="K1744" s="373">
        <f>'[11]Depr Exp'!K1744</f>
        <v>24445.223072000004</v>
      </c>
      <c r="L1744" s="524">
        <f>'[11]Depr Exp'!L1744</f>
        <v>0</v>
      </c>
      <c r="M1744" s="144"/>
      <c r="N1744" s="144"/>
    </row>
    <row r="1745" spans="1:14">
      <c r="A1745" s="144" t="str">
        <f>'[11]Depr Exp'!A1745</f>
        <v>E332 HYD R/D/W,UB FishHatch2010</v>
      </c>
      <c r="B1745" s="144" t="str">
        <f>'[11]Depr Exp'!B1745</f>
        <v>E332 HYD R/D/W,UB FishHatch2010-11</v>
      </c>
      <c r="C1745" s="144" t="str">
        <f>'[11]Depr Exp'!C1745</f>
        <v>403E</v>
      </c>
      <c r="D1745" s="144"/>
      <c r="E1745" s="282">
        <f>'[11]Depr Exp'!E1745</f>
        <v>43434</v>
      </c>
      <c r="F1745" s="523">
        <f>'[11]Depr Exp'!F1745</f>
        <v>18449224.960000001</v>
      </c>
      <c r="G1745" s="305">
        <f>'[11]Depr Exp'!G1745</f>
        <v>1.5900000000000001E-2</v>
      </c>
      <c r="H1745" s="524">
        <f>'[11]Depr Exp'!H1745</f>
        <v>24445.22</v>
      </c>
      <c r="I1745" s="523">
        <f>'[11]Depr Exp'!I1745</f>
        <v>18449224.960000001</v>
      </c>
      <c r="J1745" s="305">
        <f>'[11]Depr Exp'!J1745</f>
        <v>1.5900000000000001E-2</v>
      </c>
      <c r="K1745" s="373">
        <f>'[11]Depr Exp'!K1745</f>
        <v>24445.223072000004</v>
      </c>
      <c r="L1745" s="524">
        <f>'[11]Depr Exp'!L1745</f>
        <v>0</v>
      </c>
      <c r="M1745" s="144"/>
      <c r="N1745" s="144"/>
    </row>
    <row r="1746" spans="1:14">
      <c r="A1746" s="144" t="str">
        <f>'[11]Depr Exp'!A1746</f>
        <v>E332 HYD R/D/W,UB FishHatch2010</v>
      </c>
      <c r="B1746" s="144" t="str">
        <f>'[11]Depr Exp'!B1746</f>
        <v>E332 HYD R/D/W,UB FishHatch2010-12</v>
      </c>
      <c r="C1746" s="144" t="str">
        <f>'[11]Depr Exp'!C1746</f>
        <v>403E</v>
      </c>
      <c r="D1746" s="144"/>
      <c r="E1746" s="282">
        <f>'[11]Depr Exp'!E1746</f>
        <v>43465</v>
      </c>
      <c r="F1746" s="523">
        <f>'[11]Depr Exp'!F1746</f>
        <v>18449224.960000001</v>
      </c>
      <c r="G1746" s="305">
        <f>'[11]Depr Exp'!G1746</f>
        <v>1.5900000000000001E-2</v>
      </c>
      <c r="H1746" s="524">
        <f>'[11]Depr Exp'!H1746</f>
        <v>24445.22</v>
      </c>
      <c r="I1746" s="523">
        <f>'[11]Depr Exp'!I1746</f>
        <v>18449224.960000001</v>
      </c>
      <c r="J1746" s="305">
        <f>'[11]Depr Exp'!J1746</f>
        <v>1.5900000000000001E-2</v>
      </c>
      <c r="K1746" s="373">
        <f>'[11]Depr Exp'!K1746</f>
        <v>24445.223072000004</v>
      </c>
      <c r="L1746" s="524">
        <f>'[11]Depr Exp'!L1746</f>
        <v>0</v>
      </c>
      <c r="M1746" s="144"/>
      <c r="N1746" s="144"/>
    </row>
    <row r="1747" spans="1:14" ht="15.75" thickBot="1">
      <c r="A1747" s="159" t="str">
        <f>'[11]Depr Exp'!A1747</f>
        <v>E332 HYD R/D/W,UB FishHatch2010 Total</v>
      </c>
      <c r="B1747" s="144">
        <f>'[11]Depr Exp'!B1747</f>
        <v>0</v>
      </c>
      <c r="C1747" s="502" t="str">
        <f>'[11]Depr Exp'!C1747</f>
        <v>HYD</v>
      </c>
      <c r="D1747" s="144"/>
      <c r="E1747" s="281" t="str">
        <f>'[11]Depr Exp'!E1747</f>
        <v>Total</v>
      </c>
      <c r="F1747" s="141">
        <f>'[11]Depr Exp'!F1747</f>
        <v>0</v>
      </c>
      <c r="G1747" s="252">
        <f>'[11]Depr Exp'!G1747</f>
        <v>0</v>
      </c>
      <c r="H1747" s="286">
        <f>'[11]Depr Exp'!H1747</f>
        <v>293342.64</v>
      </c>
      <c r="I1747" s="141">
        <f>'[11]Depr Exp'!I1747</f>
        <v>0</v>
      </c>
      <c r="J1747" s="252">
        <f>'[11]Depr Exp'!J1747</f>
        <v>0</v>
      </c>
      <c r="K1747" s="286">
        <f>'[11]Depr Exp'!K1747</f>
        <v>293342.67686400004</v>
      </c>
      <c r="L1747" s="286">
        <f>'[11]Depr Exp'!L1747</f>
        <v>0.04</v>
      </c>
      <c r="M1747" s="144"/>
      <c r="N1747" s="144"/>
    </row>
    <row r="1748" spans="1:14" ht="13.5" thickTop="1">
      <c r="A1748" s="144" t="str">
        <f>'[11]Depr Exp'!A1748</f>
        <v>E332 HYD Res/Dam/Wwy, LB FSC</v>
      </c>
      <c r="B1748" s="144" t="str">
        <f>'[11]Depr Exp'!B1748</f>
        <v>E332 HYD Res/Dam/Wwy, LB FSC-1</v>
      </c>
      <c r="C1748" s="144" t="str">
        <f>'[11]Depr Exp'!C1748</f>
        <v>403E</v>
      </c>
      <c r="D1748" s="144"/>
      <c r="E1748" s="282">
        <f>'[11]Depr Exp'!E1748</f>
        <v>43131</v>
      </c>
      <c r="F1748" s="523">
        <f>'[11]Depr Exp'!F1748</f>
        <v>51264842.439999998</v>
      </c>
      <c r="G1748" s="305">
        <f>'[11]Depr Exp'!G1748</f>
        <v>2.2799999999999997E-2</v>
      </c>
      <c r="H1748" s="524">
        <f>'[11]Depr Exp'!H1748</f>
        <v>97403.200000000012</v>
      </c>
      <c r="I1748" s="523">
        <f>'[11]Depr Exp'!I1748</f>
        <v>53793772.840000004</v>
      </c>
      <c r="J1748" s="305">
        <f>'[11]Depr Exp'!J1748</f>
        <v>2.2799999999999997E-2</v>
      </c>
      <c r="K1748" s="373">
        <f>'[11]Depr Exp'!K1748</f>
        <v>102208.16839599999</v>
      </c>
      <c r="L1748" s="524">
        <f>'[11]Depr Exp'!L1748</f>
        <v>4804.97</v>
      </c>
      <c r="M1748" s="144"/>
      <c r="N1748" s="144"/>
    </row>
    <row r="1749" spans="1:14">
      <c r="A1749" s="144" t="str">
        <f>'[11]Depr Exp'!A1749</f>
        <v>E332 HYD Res/Dam/Wwy, LB FSC</v>
      </c>
      <c r="B1749" s="144" t="str">
        <f>'[11]Depr Exp'!B1749</f>
        <v>E332 HYD Res/Dam/Wwy, LB FSC-2</v>
      </c>
      <c r="C1749" s="144" t="str">
        <f>'[11]Depr Exp'!C1749</f>
        <v>403E</v>
      </c>
      <c r="D1749" s="144"/>
      <c r="E1749" s="282">
        <f>'[11]Depr Exp'!E1749</f>
        <v>43159</v>
      </c>
      <c r="F1749" s="523">
        <f>'[11]Depr Exp'!F1749</f>
        <v>51264842.439999998</v>
      </c>
      <c r="G1749" s="305">
        <f>'[11]Depr Exp'!G1749</f>
        <v>2.2799999999999997E-2</v>
      </c>
      <c r="H1749" s="524">
        <f>'[11]Depr Exp'!H1749</f>
        <v>97403.200000000012</v>
      </c>
      <c r="I1749" s="523">
        <f>'[11]Depr Exp'!I1749</f>
        <v>53793772.840000004</v>
      </c>
      <c r="J1749" s="305">
        <f>'[11]Depr Exp'!J1749</f>
        <v>2.2799999999999997E-2</v>
      </c>
      <c r="K1749" s="373">
        <f>'[11]Depr Exp'!K1749</f>
        <v>102208.16839599999</v>
      </c>
      <c r="L1749" s="524">
        <f>'[11]Depr Exp'!L1749</f>
        <v>4804.97</v>
      </c>
      <c r="M1749" s="144"/>
      <c r="N1749" s="144"/>
    </row>
    <row r="1750" spans="1:14">
      <c r="A1750" s="144" t="str">
        <f>'[11]Depr Exp'!A1750</f>
        <v>E332 HYD Res/Dam/Wwy, LB FSC</v>
      </c>
      <c r="B1750" s="144" t="str">
        <f>'[11]Depr Exp'!B1750</f>
        <v>E332 HYD Res/Dam/Wwy, LB FSC-3</v>
      </c>
      <c r="C1750" s="144" t="str">
        <f>'[11]Depr Exp'!C1750</f>
        <v>403E</v>
      </c>
      <c r="D1750" s="144"/>
      <c r="E1750" s="282">
        <f>'[11]Depr Exp'!E1750</f>
        <v>43190</v>
      </c>
      <c r="F1750" s="523">
        <f>'[11]Depr Exp'!F1750</f>
        <v>51264842.439999998</v>
      </c>
      <c r="G1750" s="305">
        <f>'[11]Depr Exp'!G1750</f>
        <v>2.2799999999999997E-2</v>
      </c>
      <c r="H1750" s="524">
        <f>'[11]Depr Exp'!H1750</f>
        <v>97403.200000000012</v>
      </c>
      <c r="I1750" s="523">
        <f>'[11]Depr Exp'!I1750</f>
        <v>53793772.840000004</v>
      </c>
      <c r="J1750" s="305">
        <f>'[11]Depr Exp'!J1750</f>
        <v>2.2799999999999997E-2</v>
      </c>
      <c r="K1750" s="373">
        <f>'[11]Depr Exp'!K1750</f>
        <v>102208.16839599999</v>
      </c>
      <c r="L1750" s="524">
        <f>'[11]Depr Exp'!L1750</f>
        <v>4804.97</v>
      </c>
      <c r="M1750" s="144"/>
      <c r="N1750" s="144"/>
    </row>
    <row r="1751" spans="1:14">
      <c r="A1751" s="144" t="str">
        <f>'[11]Depr Exp'!A1751</f>
        <v>E332 HYD Res/Dam/Wwy, LB FSC</v>
      </c>
      <c r="B1751" s="144" t="str">
        <f>'[11]Depr Exp'!B1751</f>
        <v>E332 HYD Res/Dam/Wwy, LB FSC-4</v>
      </c>
      <c r="C1751" s="144" t="str">
        <f>'[11]Depr Exp'!C1751</f>
        <v>403E</v>
      </c>
      <c r="D1751" s="144"/>
      <c r="E1751" s="282">
        <f>'[11]Depr Exp'!E1751</f>
        <v>43220</v>
      </c>
      <c r="F1751" s="523">
        <f>'[11]Depr Exp'!F1751</f>
        <v>51264842.439999998</v>
      </c>
      <c r="G1751" s="305">
        <f>'[11]Depr Exp'!G1751</f>
        <v>2.2799999999999997E-2</v>
      </c>
      <c r="H1751" s="524">
        <f>'[11]Depr Exp'!H1751</f>
        <v>97403.200000000012</v>
      </c>
      <c r="I1751" s="523">
        <f>'[11]Depr Exp'!I1751</f>
        <v>53793772.840000004</v>
      </c>
      <c r="J1751" s="305">
        <f>'[11]Depr Exp'!J1751</f>
        <v>2.2799999999999997E-2</v>
      </c>
      <c r="K1751" s="373">
        <f>'[11]Depr Exp'!K1751</f>
        <v>102208.16839599999</v>
      </c>
      <c r="L1751" s="524">
        <f>'[11]Depr Exp'!L1751</f>
        <v>4804.97</v>
      </c>
      <c r="M1751" s="144"/>
      <c r="N1751" s="144"/>
    </row>
    <row r="1752" spans="1:14">
      <c r="A1752" s="144" t="str">
        <f>'[11]Depr Exp'!A1752</f>
        <v>E332 HYD Res/Dam/Wwy, LB FSC</v>
      </c>
      <c r="B1752" s="144" t="str">
        <f>'[11]Depr Exp'!B1752</f>
        <v>E332 HYD Res/Dam/Wwy, LB FSC-5</v>
      </c>
      <c r="C1752" s="144" t="str">
        <f>'[11]Depr Exp'!C1752</f>
        <v>403E</v>
      </c>
      <c r="D1752" s="144"/>
      <c r="E1752" s="282">
        <f>'[11]Depr Exp'!E1752</f>
        <v>43251</v>
      </c>
      <c r="F1752" s="523">
        <f>'[11]Depr Exp'!F1752</f>
        <v>51264842.439999998</v>
      </c>
      <c r="G1752" s="305">
        <f>'[11]Depr Exp'!G1752</f>
        <v>2.2799999999999997E-2</v>
      </c>
      <c r="H1752" s="524">
        <f>'[11]Depr Exp'!H1752</f>
        <v>97403.200000000012</v>
      </c>
      <c r="I1752" s="523">
        <f>'[11]Depr Exp'!I1752</f>
        <v>53793772.840000004</v>
      </c>
      <c r="J1752" s="305">
        <f>'[11]Depr Exp'!J1752</f>
        <v>2.2799999999999997E-2</v>
      </c>
      <c r="K1752" s="373">
        <f>'[11]Depr Exp'!K1752</f>
        <v>102208.16839599999</v>
      </c>
      <c r="L1752" s="524">
        <f>'[11]Depr Exp'!L1752</f>
        <v>4804.97</v>
      </c>
      <c r="M1752" s="144"/>
      <c r="N1752" s="144"/>
    </row>
    <row r="1753" spans="1:14">
      <c r="A1753" s="144" t="str">
        <f>'[11]Depr Exp'!A1753</f>
        <v>E332 HYD Res/Dam/Wwy, LB FSC</v>
      </c>
      <c r="B1753" s="144" t="str">
        <f>'[11]Depr Exp'!B1753</f>
        <v>E332 HYD Res/Dam/Wwy, LB FSC-6</v>
      </c>
      <c r="C1753" s="144" t="str">
        <f>'[11]Depr Exp'!C1753</f>
        <v>403E</v>
      </c>
      <c r="D1753" s="144"/>
      <c r="E1753" s="282">
        <f>'[11]Depr Exp'!E1753</f>
        <v>43281</v>
      </c>
      <c r="F1753" s="523">
        <f>'[11]Depr Exp'!F1753</f>
        <v>51264842.439999998</v>
      </c>
      <c r="G1753" s="305">
        <f>'[11]Depr Exp'!G1753</f>
        <v>2.2799999999999997E-2</v>
      </c>
      <c r="H1753" s="524">
        <f>'[11]Depr Exp'!H1753</f>
        <v>97403.200000000012</v>
      </c>
      <c r="I1753" s="523">
        <f>'[11]Depr Exp'!I1753</f>
        <v>53793772.840000004</v>
      </c>
      <c r="J1753" s="305">
        <f>'[11]Depr Exp'!J1753</f>
        <v>2.2799999999999997E-2</v>
      </c>
      <c r="K1753" s="373">
        <f>'[11]Depr Exp'!K1753</f>
        <v>102208.16839599999</v>
      </c>
      <c r="L1753" s="524">
        <f>'[11]Depr Exp'!L1753</f>
        <v>4804.97</v>
      </c>
      <c r="M1753" s="144"/>
      <c r="N1753" s="144"/>
    </row>
    <row r="1754" spans="1:14">
      <c r="A1754" s="144" t="str">
        <f>'[11]Depr Exp'!A1754</f>
        <v>E332 HYD Res/Dam/Wwy, LB FSC</v>
      </c>
      <c r="B1754" s="144" t="str">
        <f>'[11]Depr Exp'!B1754</f>
        <v>E332 HYD Res/Dam/Wwy, LB FSC-7</v>
      </c>
      <c r="C1754" s="144" t="str">
        <f>'[11]Depr Exp'!C1754</f>
        <v>403E</v>
      </c>
      <c r="D1754" s="144"/>
      <c r="E1754" s="282">
        <f>'[11]Depr Exp'!E1754</f>
        <v>43312</v>
      </c>
      <c r="F1754" s="523">
        <f>'[11]Depr Exp'!F1754</f>
        <v>51264842.439999998</v>
      </c>
      <c r="G1754" s="305">
        <f>'[11]Depr Exp'!G1754</f>
        <v>2.2799999999999997E-2</v>
      </c>
      <c r="H1754" s="524">
        <f>'[11]Depr Exp'!H1754</f>
        <v>97403.200000000012</v>
      </c>
      <c r="I1754" s="523">
        <f>'[11]Depr Exp'!I1754</f>
        <v>53793772.840000004</v>
      </c>
      <c r="J1754" s="305">
        <f>'[11]Depr Exp'!J1754</f>
        <v>2.2799999999999997E-2</v>
      </c>
      <c r="K1754" s="373">
        <f>'[11]Depr Exp'!K1754</f>
        <v>102208.16839599999</v>
      </c>
      <c r="L1754" s="524">
        <f>'[11]Depr Exp'!L1754</f>
        <v>4804.97</v>
      </c>
      <c r="M1754" s="144"/>
      <c r="N1754" s="144"/>
    </row>
    <row r="1755" spans="1:14">
      <c r="A1755" s="144" t="str">
        <f>'[11]Depr Exp'!A1755</f>
        <v>E332 HYD Res/Dam/Wwy, LB FSC</v>
      </c>
      <c r="B1755" s="144" t="str">
        <f>'[11]Depr Exp'!B1755</f>
        <v>E332 HYD Res/Dam/Wwy, LB FSC-8</v>
      </c>
      <c r="C1755" s="144" t="str">
        <f>'[11]Depr Exp'!C1755</f>
        <v>403E</v>
      </c>
      <c r="D1755" s="144"/>
      <c r="E1755" s="282">
        <f>'[11]Depr Exp'!E1755</f>
        <v>43343</v>
      </c>
      <c r="F1755" s="523">
        <f>'[11]Depr Exp'!F1755</f>
        <v>51264842.439999998</v>
      </c>
      <c r="G1755" s="305">
        <f>'[11]Depr Exp'!G1755</f>
        <v>2.2799999999999997E-2</v>
      </c>
      <c r="H1755" s="524">
        <f>'[11]Depr Exp'!H1755</f>
        <v>97403.200000000012</v>
      </c>
      <c r="I1755" s="523">
        <f>'[11]Depr Exp'!I1755</f>
        <v>53793772.840000004</v>
      </c>
      <c r="J1755" s="305">
        <f>'[11]Depr Exp'!J1755</f>
        <v>2.2799999999999997E-2</v>
      </c>
      <c r="K1755" s="373">
        <f>'[11]Depr Exp'!K1755</f>
        <v>102208.16839599999</v>
      </c>
      <c r="L1755" s="524">
        <f>'[11]Depr Exp'!L1755</f>
        <v>4804.97</v>
      </c>
      <c r="M1755" s="144"/>
      <c r="N1755" s="144"/>
    </row>
    <row r="1756" spans="1:14">
      <c r="A1756" s="144" t="str">
        <f>'[11]Depr Exp'!A1756</f>
        <v>E332 HYD Res/Dam/Wwy, LB FSC</v>
      </c>
      <c r="B1756" s="144" t="str">
        <f>'[11]Depr Exp'!B1756</f>
        <v>E332 HYD Res/Dam/Wwy, LB FSC-9</v>
      </c>
      <c r="C1756" s="144" t="str">
        <f>'[11]Depr Exp'!C1756</f>
        <v>403E</v>
      </c>
      <c r="D1756" s="144"/>
      <c r="E1756" s="282">
        <f>'[11]Depr Exp'!E1756</f>
        <v>43373</v>
      </c>
      <c r="F1756" s="523">
        <f>'[11]Depr Exp'!F1756</f>
        <v>51264842.439999998</v>
      </c>
      <c r="G1756" s="305">
        <f>'[11]Depr Exp'!G1756</f>
        <v>2.2799999999999997E-2</v>
      </c>
      <c r="H1756" s="524">
        <f>'[11]Depr Exp'!H1756</f>
        <v>97403.200000000012</v>
      </c>
      <c r="I1756" s="523">
        <f>'[11]Depr Exp'!I1756</f>
        <v>53793772.840000004</v>
      </c>
      <c r="J1756" s="305">
        <f>'[11]Depr Exp'!J1756</f>
        <v>2.2799999999999997E-2</v>
      </c>
      <c r="K1756" s="373">
        <f>'[11]Depr Exp'!K1756</f>
        <v>102208.16839599999</v>
      </c>
      <c r="L1756" s="524">
        <f>'[11]Depr Exp'!L1756</f>
        <v>4804.97</v>
      </c>
      <c r="M1756" s="144"/>
      <c r="N1756" s="144"/>
    </row>
    <row r="1757" spans="1:14">
      <c r="A1757" s="144" t="str">
        <f>'[11]Depr Exp'!A1757</f>
        <v>E332 HYD Res/Dam/Wwy, LB FSC</v>
      </c>
      <c r="B1757" s="144" t="str">
        <f>'[11]Depr Exp'!B1757</f>
        <v>E332 HYD Res/Dam/Wwy, LB FSC-10</v>
      </c>
      <c r="C1757" s="144" t="str">
        <f>'[11]Depr Exp'!C1757</f>
        <v>403E</v>
      </c>
      <c r="D1757" s="144"/>
      <c r="E1757" s="282">
        <f>'[11]Depr Exp'!E1757</f>
        <v>43404</v>
      </c>
      <c r="F1757" s="523">
        <f>'[11]Depr Exp'!F1757</f>
        <v>51264842.439999998</v>
      </c>
      <c r="G1757" s="305">
        <f>'[11]Depr Exp'!G1757</f>
        <v>2.2799999999999997E-2</v>
      </c>
      <c r="H1757" s="524">
        <f>'[11]Depr Exp'!H1757</f>
        <v>97403.200000000012</v>
      </c>
      <c r="I1757" s="523">
        <f>'[11]Depr Exp'!I1757</f>
        <v>53793772.840000004</v>
      </c>
      <c r="J1757" s="305">
        <f>'[11]Depr Exp'!J1757</f>
        <v>2.2799999999999997E-2</v>
      </c>
      <c r="K1757" s="373">
        <f>'[11]Depr Exp'!K1757</f>
        <v>102208.16839599999</v>
      </c>
      <c r="L1757" s="524">
        <f>'[11]Depr Exp'!L1757</f>
        <v>4804.97</v>
      </c>
      <c r="M1757" s="144"/>
      <c r="N1757" s="144"/>
    </row>
    <row r="1758" spans="1:14">
      <c r="A1758" s="144" t="str">
        <f>'[11]Depr Exp'!A1758</f>
        <v>E332 HYD Res/Dam/Wwy, LB FSC</v>
      </c>
      <c r="B1758" s="144" t="str">
        <f>'[11]Depr Exp'!B1758</f>
        <v>E332 HYD Res/Dam/Wwy, LB FSC-11</v>
      </c>
      <c r="C1758" s="144" t="str">
        <f>'[11]Depr Exp'!C1758</f>
        <v>403E</v>
      </c>
      <c r="D1758" s="144"/>
      <c r="E1758" s="282">
        <f>'[11]Depr Exp'!E1758</f>
        <v>43434</v>
      </c>
      <c r="F1758" s="523">
        <f>'[11]Depr Exp'!F1758</f>
        <v>51264842.439999998</v>
      </c>
      <c r="G1758" s="305">
        <f>'[11]Depr Exp'!G1758</f>
        <v>2.2799999999999997E-2</v>
      </c>
      <c r="H1758" s="524">
        <f>'[11]Depr Exp'!H1758</f>
        <v>97403.200000000012</v>
      </c>
      <c r="I1758" s="523">
        <f>'[11]Depr Exp'!I1758</f>
        <v>53793772.840000004</v>
      </c>
      <c r="J1758" s="305">
        <f>'[11]Depr Exp'!J1758</f>
        <v>2.2799999999999997E-2</v>
      </c>
      <c r="K1758" s="373">
        <f>'[11]Depr Exp'!K1758</f>
        <v>102208.16839599999</v>
      </c>
      <c r="L1758" s="524">
        <f>'[11]Depr Exp'!L1758</f>
        <v>4804.97</v>
      </c>
      <c r="M1758" s="144"/>
      <c r="N1758" s="144"/>
    </row>
    <row r="1759" spans="1:14">
      <c r="A1759" s="144" t="str">
        <f>'[11]Depr Exp'!A1759</f>
        <v>E332 HYD Res/Dam/Wwy, LB FSC</v>
      </c>
      <c r="B1759" s="144" t="str">
        <f>'[11]Depr Exp'!B1759</f>
        <v>E332 HYD Res/Dam/Wwy, LB FSC-12</v>
      </c>
      <c r="C1759" s="144" t="str">
        <f>'[11]Depr Exp'!C1759</f>
        <v>403E</v>
      </c>
      <c r="D1759" s="144"/>
      <c r="E1759" s="282">
        <f>'[11]Depr Exp'!E1759</f>
        <v>43465</v>
      </c>
      <c r="F1759" s="523">
        <f>'[11]Depr Exp'!F1759</f>
        <v>53793772.840000004</v>
      </c>
      <c r="G1759" s="305">
        <f>'[11]Depr Exp'!G1759</f>
        <v>2.2799999999999997E-2</v>
      </c>
      <c r="H1759" s="524">
        <f>'[11]Depr Exp'!H1759</f>
        <v>102208.17000000001</v>
      </c>
      <c r="I1759" s="523">
        <f>'[11]Depr Exp'!I1759</f>
        <v>53793772.840000004</v>
      </c>
      <c r="J1759" s="305">
        <f>'[11]Depr Exp'!J1759</f>
        <v>2.2799999999999997E-2</v>
      </c>
      <c r="K1759" s="373">
        <f>'[11]Depr Exp'!K1759</f>
        <v>102208.16839599999</v>
      </c>
      <c r="L1759" s="524">
        <f>'[11]Depr Exp'!L1759</f>
        <v>0</v>
      </c>
      <c r="M1759" s="144"/>
      <c r="N1759" s="144"/>
    </row>
    <row r="1760" spans="1:14" ht="15.75" thickBot="1">
      <c r="A1760" s="159" t="str">
        <f>'[11]Depr Exp'!A1760</f>
        <v>E332 HYD Res/Dam/Wwy, LB FSC Total</v>
      </c>
      <c r="B1760" s="144">
        <f>'[11]Depr Exp'!B1760</f>
        <v>0</v>
      </c>
      <c r="C1760" s="502" t="str">
        <f>'[11]Depr Exp'!C1760</f>
        <v>HYD</v>
      </c>
      <c r="D1760" s="144"/>
      <c r="E1760" s="281" t="str">
        <f>'[11]Depr Exp'!E1760</f>
        <v>Total</v>
      </c>
      <c r="F1760" s="141">
        <f>'[11]Depr Exp'!F1760</f>
        <v>0</v>
      </c>
      <c r="G1760" s="252">
        <f>'[11]Depr Exp'!G1760</f>
        <v>0</v>
      </c>
      <c r="H1760" s="286">
        <f>'[11]Depr Exp'!H1760</f>
        <v>1173643.3699999999</v>
      </c>
      <c r="I1760" s="141">
        <f>'[11]Depr Exp'!I1760</f>
        <v>0</v>
      </c>
      <c r="J1760" s="252">
        <f>'[11]Depr Exp'!J1760</f>
        <v>0</v>
      </c>
      <c r="K1760" s="286">
        <f>'[11]Depr Exp'!K1760</f>
        <v>1226498.0207520002</v>
      </c>
      <c r="L1760" s="286">
        <f>'[11]Depr Exp'!L1760</f>
        <v>52854.65</v>
      </c>
      <c r="M1760" s="144"/>
      <c r="N1760" s="144"/>
    </row>
    <row r="1761" spans="1:14" ht="13.5" thickTop="1">
      <c r="A1761" s="144" t="str">
        <f>'[11]Depr Exp'!A1761</f>
        <v>E332 HYD Res/Dam/Wwy, LB-2013</v>
      </c>
      <c r="B1761" s="144" t="str">
        <f>'[11]Depr Exp'!B1761</f>
        <v>E332 HYD Res/Dam/Wwy, LB-2013-1</v>
      </c>
      <c r="C1761" s="144" t="str">
        <f>'[11]Depr Exp'!C1761</f>
        <v>403E</v>
      </c>
      <c r="D1761" s="144"/>
      <c r="E1761" s="282">
        <f>'[11]Depr Exp'!E1761</f>
        <v>43131</v>
      </c>
      <c r="F1761" s="523">
        <f>'[11]Depr Exp'!F1761</f>
        <v>23561627.379999999</v>
      </c>
      <c r="G1761" s="305">
        <f>'[11]Depr Exp'!G1761</f>
        <v>2.2799999999999997E-2</v>
      </c>
      <c r="H1761" s="524">
        <f>'[11]Depr Exp'!H1761</f>
        <v>44767.09</v>
      </c>
      <c r="I1761" s="523">
        <f>'[11]Depr Exp'!I1761</f>
        <v>23561627.379999999</v>
      </c>
      <c r="J1761" s="305">
        <f>'[11]Depr Exp'!J1761</f>
        <v>2.2799999999999997E-2</v>
      </c>
      <c r="K1761" s="373">
        <f>'[11]Depr Exp'!K1761</f>
        <v>44767.092021999997</v>
      </c>
      <c r="L1761" s="524">
        <f>'[11]Depr Exp'!L1761</f>
        <v>0</v>
      </c>
      <c r="M1761" s="144"/>
      <c r="N1761" s="144"/>
    </row>
    <row r="1762" spans="1:14">
      <c r="A1762" s="144" t="str">
        <f>'[11]Depr Exp'!A1762</f>
        <v>E332 HYD Res/Dam/Wwy, LB-2013</v>
      </c>
      <c r="B1762" s="144" t="str">
        <f>'[11]Depr Exp'!B1762</f>
        <v>E332 HYD Res/Dam/Wwy, LB-2013-2</v>
      </c>
      <c r="C1762" s="144" t="str">
        <f>'[11]Depr Exp'!C1762</f>
        <v>403E</v>
      </c>
      <c r="D1762" s="144"/>
      <c r="E1762" s="282">
        <f>'[11]Depr Exp'!E1762</f>
        <v>43159</v>
      </c>
      <c r="F1762" s="523">
        <f>'[11]Depr Exp'!F1762</f>
        <v>23561627.379999999</v>
      </c>
      <c r="G1762" s="305">
        <f>'[11]Depr Exp'!G1762</f>
        <v>2.2799999999999997E-2</v>
      </c>
      <c r="H1762" s="524">
        <f>'[11]Depr Exp'!H1762</f>
        <v>44767.09</v>
      </c>
      <c r="I1762" s="523">
        <f>'[11]Depr Exp'!I1762</f>
        <v>23561627.379999999</v>
      </c>
      <c r="J1762" s="305">
        <f>'[11]Depr Exp'!J1762</f>
        <v>2.2799999999999997E-2</v>
      </c>
      <c r="K1762" s="373">
        <f>'[11]Depr Exp'!K1762</f>
        <v>44767.092021999997</v>
      </c>
      <c r="L1762" s="524">
        <f>'[11]Depr Exp'!L1762</f>
        <v>0</v>
      </c>
      <c r="M1762" s="144"/>
      <c r="N1762" s="144"/>
    </row>
    <row r="1763" spans="1:14">
      <c r="A1763" s="144" t="str">
        <f>'[11]Depr Exp'!A1763</f>
        <v>E332 HYD Res/Dam/Wwy, LB-2013</v>
      </c>
      <c r="B1763" s="144" t="str">
        <f>'[11]Depr Exp'!B1763</f>
        <v>E332 HYD Res/Dam/Wwy, LB-2013-3</v>
      </c>
      <c r="C1763" s="144" t="str">
        <f>'[11]Depr Exp'!C1763</f>
        <v>403E</v>
      </c>
      <c r="D1763" s="144"/>
      <c r="E1763" s="282">
        <f>'[11]Depr Exp'!E1763</f>
        <v>43190</v>
      </c>
      <c r="F1763" s="523">
        <f>'[11]Depr Exp'!F1763</f>
        <v>23561627.379999999</v>
      </c>
      <c r="G1763" s="305">
        <f>'[11]Depr Exp'!G1763</f>
        <v>2.2799999999999997E-2</v>
      </c>
      <c r="H1763" s="524">
        <f>'[11]Depr Exp'!H1763</f>
        <v>44767.09</v>
      </c>
      <c r="I1763" s="523">
        <f>'[11]Depr Exp'!I1763</f>
        <v>23561627.379999999</v>
      </c>
      <c r="J1763" s="305">
        <f>'[11]Depr Exp'!J1763</f>
        <v>2.2799999999999997E-2</v>
      </c>
      <c r="K1763" s="373">
        <f>'[11]Depr Exp'!K1763</f>
        <v>44767.092021999997</v>
      </c>
      <c r="L1763" s="524">
        <f>'[11]Depr Exp'!L1763</f>
        <v>0</v>
      </c>
      <c r="M1763" s="144"/>
      <c r="N1763" s="144"/>
    </row>
    <row r="1764" spans="1:14">
      <c r="A1764" s="144" t="str">
        <f>'[11]Depr Exp'!A1764</f>
        <v>E332 HYD Res/Dam/Wwy, LB-2013</v>
      </c>
      <c r="B1764" s="144" t="str">
        <f>'[11]Depr Exp'!B1764</f>
        <v>E332 HYD Res/Dam/Wwy, LB-2013-4</v>
      </c>
      <c r="C1764" s="144" t="str">
        <f>'[11]Depr Exp'!C1764</f>
        <v>403E</v>
      </c>
      <c r="D1764" s="144"/>
      <c r="E1764" s="282">
        <f>'[11]Depr Exp'!E1764</f>
        <v>43220</v>
      </c>
      <c r="F1764" s="523">
        <f>'[11]Depr Exp'!F1764</f>
        <v>23561627.379999999</v>
      </c>
      <c r="G1764" s="305">
        <f>'[11]Depr Exp'!G1764</f>
        <v>2.2799999999999997E-2</v>
      </c>
      <c r="H1764" s="524">
        <f>'[11]Depr Exp'!H1764</f>
        <v>44767.09</v>
      </c>
      <c r="I1764" s="523">
        <f>'[11]Depr Exp'!I1764</f>
        <v>23561627.379999999</v>
      </c>
      <c r="J1764" s="305">
        <f>'[11]Depr Exp'!J1764</f>
        <v>2.2799999999999997E-2</v>
      </c>
      <c r="K1764" s="373">
        <f>'[11]Depr Exp'!K1764</f>
        <v>44767.092021999997</v>
      </c>
      <c r="L1764" s="524">
        <f>'[11]Depr Exp'!L1764</f>
        <v>0</v>
      </c>
      <c r="M1764" s="144"/>
      <c r="N1764" s="144"/>
    </row>
    <row r="1765" spans="1:14">
      <c r="A1765" s="144" t="str">
        <f>'[11]Depr Exp'!A1765</f>
        <v>E332 HYD Res/Dam/Wwy, LB-2013</v>
      </c>
      <c r="B1765" s="144" t="str">
        <f>'[11]Depr Exp'!B1765</f>
        <v>E332 HYD Res/Dam/Wwy, LB-2013-5</v>
      </c>
      <c r="C1765" s="144" t="str">
        <f>'[11]Depr Exp'!C1765</f>
        <v>403E</v>
      </c>
      <c r="D1765" s="144"/>
      <c r="E1765" s="282">
        <f>'[11]Depr Exp'!E1765</f>
        <v>43251</v>
      </c>
      <c r="F1765" s="523">
        <f>'[11]Depr Exp'!F1765</f>
        <v>23561627.379999999</v>
      </c>
      <c r="G1765" s="305">
        <f>'[11]Depr Exp'!G1765</f>
        <v>2.2799999999999997E-2</v>
      </c>
      <c r="H1765" s="524">
        <f>'[11]Depr Exp'!H1765</f>
        <v>44767.09</v>
      </c>
      <c r="I1765" s="523">
        <f>'[11]Depr Exp'!I1765</f>
        <v>23561627.379999999</v>
      </c>
      <c r="J1765" s="305">
        <f>'[11]Depr Exp'!J1765</f>
        <v>2.2799999999999997E-2</v>
      </c>
      <c r="K1765" s="373">
        <f>'[11]Depr Exp'!K1765</f>
        <v>44767.092021999997</v>
      </c>
      <c r="L1765" s="524">
        <f>'[11]Depr Exp'!L1765</f>
        <v>0</v>
      </c>
      <c r="M1765" s="144"/>
      <c r="N1765" s="144"/>
    </row>
    <row r="1766" spans="1:14">
      <c r="A1766" s="144" t="str">
        <f>'[11]Depr Exp'!A1766</f>
        <v>E332 HYD Res/Dam/Wwy, LB-2013</v>
      </c>
      <c r="B1766" s="144" t="str">
        <f>'[11]Depr Exp'!B1766</f>
        <v>E332 HYD Res/Dam/Wwy, LB-2013-6</v>
      </c>
      <c r="C1766" s="144" t="str">
        <f>'[11]Depr Exp'!C1766</f>
        <v>403E</v>
      </c>
      <c r="D1766" s="144"/>
      <c r="E1766" s="282">
        <f>'[11]Depr Exp'!E1766</f>
        <v>43281</v>
      </c>
      <c r="F1766" s="523">
        <f>'[11]Depr Exp'!F1766</f>
        <v>23561627.379999999</v>
      </c>
      <c r="G1766" s="305">
        <f>'[11]Depr Exp'!G1766</f>
        <v>2.2799999999999997E-2</v>
      </c>
      <c r="H1766" s="524">
        <f>'[11]Depr Exp'!H1766</f>
        <v>44767.09</v>
      </c>
      <c r="I1766" s="523">
        <f>'[11]Depr Exp'!I1766</f>
        <v>23561627.379999999</v>
      </c>
      <c r="J1766" s="305">
        <f>'[11]Depr Exp'!J1766</f>
        <v>2.2799999999999997E-2</v>
      </c>
      <c r="K1766" s="373">
        <f>'[11]Depr Exp'!K1766</f>
        <v>44767.092021999997</v>
      </c>
      <c r="L1766" s="524">
        <f>'[11]Depr Exp'!L1766</f>
        <v>0</v>
      </c>
      <c r="M1766" s="144"/>
      <c r="N1766" s="144"/>
    </row>
    <row r="1767" spans="1:14">
      <c r="A1767" s="144" t="str">
        <f>'[11]Depr Exp'!A1767</f>
        <v>E332 HYD Res/Dam/Wwy, LB-2013</v>
      </c>
      <c r="B1767" s="144" t="str">
        <f>'[11]Depr Exp'!B1767</f>
        <v>E332 HYD Res/Dam/Wwy, LB-2013-7</v>
      </c>
      <c r="C1767" s="144" t="str">
        <f>'[11]Depr Exp'!C1767</f>
        <v>403E</v>
      </c>
      <c r="D1767" s="144"/>
      <c r="E1767" s="282">
        <f>'[11]Depr Exp'!E1767</f>
        <v>43312</v>
      </c>
      <c r="F1767" s="523">
        <f>'[11]Depr Exp'!F1767</f>
        <v>23561627.379999999</v>
      </c>
      <c r="G1767" s="305">
        <f>'[11]Depr Exp'!G1767</f>
        <v>2.2799999999999997E-2</v>
      </c>
      <c r="H1767" s="524">
        <f>'[11]Depr Exp'!H1767</f>
        <v>44767.09</v>
      </c>
      <c r="I1767" s="523">
        <f>'[11]Depr Exp'!I1767</f>
        <v>23561627.379999999</v>
      </c>
      <c r="J1767" s="305">
        <f>'[11]Depr Exp'!J1767</f>
        <v>2.2799999999999997E-2</v>
      </c>
      <c r="K1767" s="373">
        <f>'[11]Depr Exp'!K1767</f>
        <v>44767.092021999997</v>
      </c>
      <c r="L1767" s="524">
        <f>'[11]Depr Exp'!L1767</f>
        <v>0</v>
      </c>
      <c r="M1767" s="144"/>
      <c r="N1767" s="144"/>
    </row>
    <row r="1768" spans="1:14">
      <c r="A1768" s="144" t="str">
        <f>'[11]Depr Exp'!A1768</f>
        <v>E332 HYD Res/Dam/Wwy, LB-2013</v>
      </c>
      <c r="B1768" s="144" t="str">
        <f>'[11]Depr Exp'!B1768</f>
        <v>E332 HYD Res/Dam/Wwy, LB-2013-8</v>
      </c>
      <c r="C1768" s="144" t="str">
        <f>'[11]Depr Exp'!C1768</f>
        <v>403E</v>
      </c>
      <c r="D1768" s="144"/>
      <c r="E1768" s="282">
        <f>'[11]Depr Exp'!E1768</f>
        <v>43343</v>
      </c>
      <c r="F1768" s="523">
        <f>'[11]Depr Exp'!F1768</f>
        <v>23561627.379999999</v>
      </c>
      <c r="G1768" s="305">
        <f>'[11]Depr Exp'!G1768</f>
        <v>2.2799999999999997E-2</v>
      </c>
      <c r="H1768" s="524">
        <f>'[11]Depr Exp'!H1768</f>
        <v>44767.09</v>
      </c>
      <c r="I1768" s="523">
        <f>'[11]Depr Exp'!I1768</f>
        <v>23561627.379999999</v>
      </c>
      <c r="J1768" s="305">
        <f>'[11]Depr Exp'!J1768</f>
        <v>2.2799999999999997E-2</v>
      </c>
      <c r="K1768" s="373">
        <f>'[11]Depr Exp'!K1768</f>
        <v>44767.092021999997</v>
      </c>
      <c r="L1768" s="524">
        <f>'[11]Depr Exp'!L1768</f>
        <v>0</v>
      </c>
      <c r="M1768" s="144"/>
      <c r="N1768" s="144"/>
    </row>
    <row r="1769" spans="1:14">
      <c r="A1769" s="144" t="str">
        <f>'[11]Depr Exp'!A1769</f>
        <v>E332 HYD Res/Dam/Wwy, LB-2013</v>
      </c>
      <c r="B1769" s="144" t="str">
        <f>'[11]Depr Exp'!B1769</f>
        <v>E332 HYD Res/Dam/Wwy, LB-2013-9</v>
      </c>
      <c r="C1769" s="144" t="str">
        <f>'[11]Depr Exp'!C1769</f>
        <v>403E</v>
      </c>
      <c r="D1769" s="144"/>
      <c r="E1769" s="282">
        <f>'[11]Depr Exp'!E1769</f>
        <v>43373</v>
      </c>
      <c r="F1769" s="523">
        <f>'[11]Depr Exp'!F1769</f>
        <v>23561627.379999999</v>
      </c>
      <c r="G1769" s="305">
        <f>'[11]Depr Exp'!G1769</f>
        <v>2.2799999999999997E-2</v>
      </c>
      <c r="H1769" s="524">
        <f>'[11]Depr Exp'!H1769</f>
        <v>44767.09</v>
      </c>
      <c r="I1769" s="523">
        <f>'[11]Depr Exp'!I1769</f>
        <v>23561627.379999999</v>
      </c>
      <c r="J1769" s="305">
        <f>'[11]Depr Exp'!J1769</f>
        <v>2.2799999999999997E-2</v>
      </c>
      <c r="K1769" s="373">
        <f>'[11]Depr Exp'!K1769</f>
        <v>44767.092021999997</v>
      </c>
      <c r="L1769" s="524">
        <f>'[11]Depr Exp'!L1769</f>
        <v>0</v>
      </c>
      <c r="M1769" s="144"/>
      <c r="N1769" s="144"/>
    </row>
    <row r="1770" spans="1:14">
      <c r="A1770" s="144" t="str">
        <f>'[11]Depr Exp'!A1770</f>
        <v>E332 HYD Res/Dam/Wwy, LB-2013</v>
      </c>
      <c r="B1770" s="144" t="str">
        <f>'[11]Depr Exp'!B1770</f>
        <v>E332 HYD Res/Dam/Wwy, LB-2013-10</v>
      </c>
      <c r="C1770" s="144" t="str">
        <f>'[11]Depr Exp'!C1770</f>
        <v>403E</v>
      </c>
      <c r="D1770" s="144"/>
      <c r="E1770" s="282">
        <f>'[11]Depr Exp'!E1770</f>
        <v>43404</v>
      </c>
      <c r="F1770" s="523">
        <f>'[11]Depr Exp'!F1770</f>
        <v>23561627.379999999</v>
      </c>
      <c r="G1770" s="305">
        <f>'[11]Depr Exp'!G1770</f>
        <v>2.2799999999999997E-2</v>
      </c>
      <c r="H1770" s="524">
        <f>'[11]Depr Exp'!H1770</f>
        <v>44767.09</v>
      </c>
      <c r="I1770" s="523">
        <f>'[11]Depr Exp'!I1770</f>
        <v>23561627.379999999</v>
      </c>
      <c r="J1770" s="305">
        <f>'[11]Depr Exp'!J1770</f>
        <v>2.2799999999999997E-2</v>
      </c>
      <c r="K1770" s="373">
        <f>'[11]Depr Exp'!K1770</f>
        <v>44767.092021999997</v>
      </c>
      <c r="L1770" s="524">
        <f>'[11]Depr Exp'!L1770</f>
        <v>0</v>
      </c>
      <c r="M1770" s="144"/>
      <c r="N1770" s="144"/>
    </row>
    <row r="1771" spans="1:14">
      <c r="A1771" s="144" t="str">
        <f>'[11]Depr Exp'!A1771</f>
        <v>E332 HYD Res/Dam/Wwy, LB-2013</v>
      </c>
      <c r="B1771" s="144" t="str">
        <f>'[11]Depr Exp'!B1771</f>
        <v>E332 HYD Res/Dam/Wwy, LB-2013-11</v>
      </c>
      <c r="C1771" s="144" t="str">
        <f>'[11]Depr Exp'!C1771</f>
        <v>403E</v>
      </c>
      <c r="D1771" s="144"/>
      <c r="E1771" s="282">
        <f>'[11]Depr Exp'!E1771</f>
        <v>43434</v>
      </c>
      <c r="F1771" s="523">
        <f>'[11]Depr Exp'!F1771</f>
        <v>23561627.379999999</v>
      </c>
      <c r="G1771" s="305">
        <f>'[11]Depr Exp'!G1771</f>
        <v>2.2799999999999997E-2</v>
      </c>
      <c r="H1771" s="524">
        <f>'[11]Depr Exp'!H1771</f>
        <v>44767.09</v>
      </c>
      <c r="I1771" s="523">
        <f>'[11]Depr Exp'!I1771</f>
        <v>23561627.379999999</v>
      </c>
      <c r="J1771" s="305">
        <f>'[11]Depr Exp'!J1771</f>
        <v>2.2799999999999997E-2</v>
      </c>
      <c r="K1771" s="373">
        <f>'[11]Depr Exp'!K1771</f>
        <v>44767.092021999997</v>
      </c>
      <c r="L1771" s="524">
        <f>'[11]Depr Exp'!L1771</f>
        <v>0</v>
      </c>
      <c r="M1771" s="144"/>
      <c r="N1771" s="144"/>
    </row>
    <row r="1772" spans="1:14">
      <c r="A1772" s="144" t="str">
        <f>'[11]Depr Exp'!A1772</f>
        <v>E332 HYD Res/Dam/Wwy, LB-2013</v>
      </c>
      <c r="B1772" s="144" t="str">
        <f>'[11]Depr Exp'!B1772</f>
        <v>E332 HYD Res/Dam/Wwy, LB-2013-12</v>
      </c>
      <c r="C1772" s="144" t="str">
        <f>'[11]Depr Exp'!C1772</f>
        <v>403E</v>
      </c>
      <c r="D1772" s="144"/>
      <c r="E1772" s="282">
        <f>'[11]Depr Exp'!E1772</f>
        <v>43465</v>
      </c>
      <c r="F1772" s="523">
        <f>'[11]Depr Exp'!F1772</f>
        <v>23561627.379999999</v>
      </c>
      <c r="G1772" s="305">
        <f>'[11]Depr Exp'!G1772</f>
        <v>2.2799999999999997E-2</v>
      </c>
      <c r="H1772" s="524">
        <f>'[11]Depr Exp'!H1772</f>
        <v>44767.09</v>
      </c>
      <c r="I1772" s="523">
        <f>'[11]Depr Exp'!I1772</f>
        <v>23561627.379999999</v>
      </c>
      <c r="J1772" s="305">
        <f>'[11]Depr Exp'!J1772</f>
        <v>2.2799999999999997E-2</v>
      </c>
      <c r="K1772" s="373">
        <f>'[11]Depr Exp'!K1772</f>
        <v>44767.092021999997</v>
      </c>
      <c r="L1772" s="524">
        <f>'[11]Depr Exp'!L1772</f>
        <v>0</v>
      </c>
      <c r="M1772" s="144"/>
      <c r="N1772" s="144"/>
    </row>
    <row r="1773" spans="1:14" ht="15.75" thickBot="1">
      <c r="A1773" s="159" t="str">
        <f>'[11]Depr Exp'!A1773</f>
        <v>E332 HYD Res/Dam/Wwy, LB-2013 Total</v>
      </c>
      <c r="B1773" s="144">
        <f>'[11]Depr Exp'!B1773</f>
        <v>0</v>
      </c>
      <c r="C1773" s="502" t="str">
        <f>'[11]Depr Exp'!C1773</f>
        <v>HYD</v>
      </c>
      <c r="D1773" s="144"/>
      <c r="E1773" s="281" t="str">
        <f>'[11]Depr Exp'!E1773</f>
        <v>Total</v>
      </c>
      <c r="F1773" s="141">
        <f>'[11]Depr Exp'!F1773</f>
        <v>0</v>
      </c>
      <c r="G1773" s="252">
        <f>'[11]Depr Exp'!G1773</f>
        <v>0</v>
      </c>
      <c r="H1773" s="286">
        <f>'[11]Depr Exp'!H1773</f>
        <v>537205.07999999984</v>
      </c>
      <c r="I1773" s="141">
        <f>'[11]Depr Exp'!I1773</f>
        <v>0</v>
      </c>
      <c r="J1773" s="252">
        <f>'[11]Depr Exp'!J1773</f>
        <v>0</v>
      </c>
      <c r="K1773" s="286">
        <f>'[11]Depr Exp'!K1773</f>
        <v>537205.10426399997</v>
      </c>
      <c r="L1773" s="286">
        <f>'[11]Depr Exp'!L1773</f>
        <v>0.02</v>
      </c>
      <c r="M1773" s="144"/>
      <c r="N1773" s="144"/>
    </row>
    <row r="1774" spans="1:14" ht="13.5" thickTop="1">
      <c r="A1774" s="144" t="str">
        <f>'[11]Depr Exp'!A1774</f>
        <v>E332 HYD Res/Dam/Wwy, Lower Baker</v>
      </c>
      <c r="B1774" s="144" t="str">
        <f>'[11]Depr Exp'!B1774</f>
        <v>E332 HYD Res/Dam/Wwy, Lower Baker-1</v>
      </c>
      <c r="C1774" s="144" t="str">
        <f>'[11]Depr Exp'!C1774</f>
        <v>403E</v>
      </c>
      <c r="D1774" s="144"/>
      <c r="E1774" s="282">
        <f>'[11]Depr Exp'!E1774</f>
        <v>43131</v>
      </c>
      <c r="F1774" s="523">
        <f>'[11]Depr Exp'!F1774</f>
        <v>15466592.189999999</v>
      </c>
      <c r="G1774" s="305">
        <f>'[11]Depr Exp'!G1774</f>
        <v>2.2799999999999997E-2</v>
      </c>
      <c r="H1774" s="524">
        <f>'[11]Depr Exp'!H1774</f>
        <v>29386.530000000002</v>
      </c>
      <c r="I1774" s="523">
        <f>'[11]Depr Exp'!I1774</f>
        <v>15466592.189999999</v>
      </c>
      <c r="J1774" s="305">
        <f>'[11]Depr Exp'!J1774</f>
        <v>2.2799999999999997E-2</v>
      </c>
      <c r="K1774" s="373">
        <f>'[11]Depr Exp'!K1774</f>
        <v>29386.525160999998</v>
      </c>
      <c r="L1774" s="524">
        <f>'[11]Depr Exp'!L1774</f>
        <v>0</v>
      </c>
      <c r="M1774" s="144"/>
      <c r="N1774" s="144"/>
    </row>
    <row r="1775" spans="1:14">
      <c r="A1775" s="144" t="str">
        <f>'[11]Depr Exp'!A1775</f>
        <v>E332 HYD Res/Dam/Wwy, Lower Baker</v>
      </c>
      <c r="B1775" s="144" t="str">
        <f>'[11]Depr Exp'!B1775</f>
        <v>E332 HYD Res/Dam/Wwy, Lower Baker-2</v>
      </c>
      <c r="C1775" s="144" t="str">
        <f>'[11]Depr Exp'!C1775</f>
        <v>403E</v>
      </c>
      <c r="D1775" s="144"/>
      <c r="E1775" s="282">
        <f>'[11]Depr Exp'!E1775</f>
        <v>43159</v>
      </c>
      <c r="F1775" s="523">
        <f>'[11]Depr Exp'!F1775</f>
        <v>15466592.189999999</v>
      </c>
      <c r="G1775" s="305">
        <f>'[11]Depr Exp'!G1775</f>
        <v>2.2799999999999997E-2</v>
      </c>
      <c r="H1775" s="524">
        <f>'[11]Depr Exp'!H1775</f>
        <v>29386.530000000002</v>
      </c>
      <c r="I1775" s="523">
        <f>'[11]Depr Exp'!I1775</f>
        <v>15466592.189999999</v>
      </c>
      <c r="J1775" s="305">
        <f>'[11]Depr Exp'!J1775</f>
        <v>2.2799999999999997E-2</v>
      </c>
      <c r="K1775" s="373">
        <f>'[11]Depr Exp'!K1775</f>
        <v>29386.525160999998</v>
      </c>
      <c r="L1775" s="524">
        <f>'[11]Depr Exp'!L1775</f>
        <v>0</v>
      </c>
      <c r="M1775" s="144"/>
      <c r="N1775" s="144"/>
    </row>
    <row r="1776" spans="1:14">
      <c r="A1776" s="144" t="str">
        <f>'[11]Depr Exp'!A1776</f>
        <v>E332 HYD Res/Dam/Wwy, Lower Baker</v>
      </c>
      <c r="B1776" s="144" t="str">
        <f>'[11]Depr Exp'!B1776</f>
        <v>E332 HYD Res/Dam/Wwy, Lower Baker-3</v>
      </c>
      <c r="C1776" s="144" t="str">
        <f>'[11]Depr Exp'!C1776</f>
        <v>403E</v>
      </c>
      <c r="D1776" s="144"/>
      <c r="E1776" s="282">
        <f>'[11]Depr Exp'!E1776</f>
        <v>43190</v>
      </c>
      <c r="F1776" s="523">
        <f>'[11]Depr Exp'!F1776</f>
        <v>15466592.189999999</v>
      </c>
      <c r="G1776" s="305">
        <f>'[11]Depr Exp'!G1776</f>
        <v>2.2799999999999997E-2</v>
      </c>
      <c r="H1776" s="524">
        <f>'[11]Depr Exp'!H1776</f>
        <v>29386.530000000002</v>
      </c>
      <c r="I1776" s="523">
        <f>'[11]Depr Exp'!I1776</f>
        <v>15466592.189999999</v>
      </c>
      <c r="J1776" s="305">
        <f>'[11]Depr Exp'!J1776</f>
        <v>2.2799999999999997E-2</v>
      </c>
      <c r="K1776" s="373">
        <f>'[11]Depr Exp'!K1776</f>
        <v>29386.525160999998</v>
      </c>
      <c r="L1776" s="524">
        <f>'[11]Depr Exp'!L1776</f>
        <v>0</v>
      </c>
      <c r="M1776" s="144"/>
      <c r="N1776" s="144"/>
    </row>
    <row r="1777" spans="1:14">
      <c r="A1777" s="144" t="str">
        <f>'[11]Depr Exp'!A1777</f>
        <v>E332 HYD Res/Dam/Wwy, Lower Baker</v>
      </c>
      <c r="B1777" s="144" t="str">
        <f>'[11]Depr Exp'!B1777</f>
        <v>E332 HYD Res/Dam/Wwy, Lower Baker-4</v>
      </c>
      <c r="C1777" s="144" t="str">
        <f>'[11]Depr Exp'!C1777</f>
        <v>403E</v>
      </c>
      <c r="D1777" s="144"/>
      <c r="E1777" s="282">
        <f>'[11]Depr Exp'!E1777</f>
        <v>43220</v>
      </c>
      <c r="F1777" s="523">
        <f>'[11]Depr Exp'!F1777</f>
        <v>15466592.189999999</v>
      </c>
      <c r="G1777" s="305">
        <f>'[11]Depr Exp'!G1777</f>
        <v>2.2799999999999997E-2</v>
      </c>
      <c r="H1777" s="524">
        <f>'[11]Depr Exp'!H1777</f>
        <v>29386.530000000002</v>
      </c>
      <c r="I1777" s="523">
        <f>'[11]Depr Exp'!I1777</f>
        <v>15466592.189999999</v>
      </c>
      <c r="J1777" s="305">
        <f>'[11]Depr Exp'!J1777</f>
        <v>2.2799999999999997E-2</v>
      </c>
      <c r="K1777" s="373">
        <f>'[11]Depr Exp'!K1777</f>
        <v>29386.525160999998</v>
      </c>
      <c r="L1777" s="524">
        <f>'[11]Depr Exp'!L1777</f>
        <v>0</v>
      </c>
      <c r="M1777" s="144"/>
      <c r="N1777" s="144"/>
    </row>
    <row r="1778" spans="1:14">
      <c r="A1778" s="144" t="str">
        <f>'[11]Depr Exp'!A1778</f>
        <v>E332 HYD Res/Dam/Wwy, Lower Baker</v>
      </c>
      <c r="B1778" s="144" t="str">
        <f>'[11]Depr Exp'!B1778</f>
        <v>E332 HYD Res/Dam/Wwy, Lower Baker-5</v>
      </c>
      <c r="C1778" s="144" t="str">
        <f>'[11]Depr Exp'!C1778</f>
        <v>403E</v>
      </c>
      <c r="D1778" s="144"/>
      <c r="E1778" s="282">
        <f>'[11]Depr Exp'!E1778</f>
        <v>43251</v>
      </c>
      <c r="F1778" s="523">
        <f>'[11]Depr Exp'!F1778</f>
        <v>15466592.189999999</v>
      </c>
      <c r="G1778" s="305">
        <f>'[11]Depr Exp'!G1778</f>
        <v>2.2799999999999997E-2</v>
      </c>
      <c r="H1778" s="524">
        <f>'[11]Depr Exp'!H1778</f>
        <v>29386.530000000002</v>
      </c>
      <c r="I1778" s="523">
        <f>'[11]Depr Exp'!I1778</f>
        <v>15466592.189999999</v>
      </c>
      <c r="J1778" s="305">
        <f>'[11]Depr Exp'!J1778</f>
        <v>2.2799999999999997E-2</v>
      </c>
      <c r="K1778" s="373">
        <f>'[11]Depr Exp'!K1778</f>
        <v>29386.525160999998</v>
      </c>
      <c r="L1778" s="524">
        <f>'[11]Depr Exp'!L1778</f>
        <v>0</v>
      </c>
      <c r="M1778" s="144"/>
      <c r="N1778" s="144"/>
    </row>
    <row r="1779" spans="1:14">
      <c r="A1779" s="144" t="str">
        <f>'[11]Depr Exp'!A1779</f>
        <v>E332 HYD Res/Dam/Wwy, Lower Baker</v>
      </c>
      <c r="B1779" s="144" t="str">
        <f>'[11]Depr Exp'!B1779</f>
        <v>E332 HYD Res/Dam/Wwy, Lower Baker-6</v>
      </c>
      <c r="C1779" s="144" t="str">
        <f>'[11]Depr Exp'!C1779</f>
        <v>403E</v>
      </c>
      <c r="D1779" s="144"/>
      <c r="E1779" s="282">
        <f>'[11]Depr Exp'!E1779</f>
        <v>43281</v>
      </c>
      <c r="F1779" s="523">
        <f>'[11]Depr Exp'!F1779</f>
        <v>15466592.189999999</v>
      </c>
      <c r="G1779" s="305">
        <f>'[11]Depr Exp'!G1779</f>
        <v>2.2799999999999997E-2</v>
      </c>
      <c r="H1779" s="524">
        <f>'[11]Depr Exp'!H1779</f>
        <v>29386.530000000002</v>
      </c>
      <c r="I1779" s="523">
        <f>'[11]Depr Exp'!I1779</f>
        <v>15466592.189999999</v>
      </c>
      <c r="J1779" s="305">
        <f>'[11]Depr Exp'!J1779</f>
        <v>2.2799999999999997E-2</v>
      </c>
      <c r="K1779" s="373">
        <f>'[11]Depr Exp'!K1779</f>
        <v>29386.525160999998</v>
      </c>
      <c r="L1779" s="524">
        <f>'[11]Depr Exp'!L1779</f>
        <v>0</v>
      </c>
      <c r="M1779" s="144"/>
      <c r="N1779" s="144"/>
    </row>
    <row r="1780" spans="1:14">
      <c r="A1780" s="144" t="str">
        <f>'[11]Depr Exp'!A1780</f>
        <v>E332 HYD Res/Dam/Wwy, Lower Baker</v>
      </c>
      <c r="B1780" s="144" t="str">
        <f>'[11]Depr Exp'!B1780</f>
        <v>E332 HYD Res/Dam/Wwy, Lower Baker-7</v>
      </c>
      <c r="C1780" s="144" t="str">
        <f>'[11]Depr Exp'!C1780</f>
        <v>403E</v>
      </c>
      <c r="D1780" s="144"/>
      <c r="E1780" s="282">
        <f>'[11]Depr Exp'!E1780</f>
        <v>43312</v>
      </c>
      <c r="F1780" s="523">
        <f>'[11]Depr Exp'!F1780</f>
        <v>15466592.189999999</v>
      </c>
      <c r="G1780" s="305">
        <f>'[11]Depr Exp'!G1780</f>
        <v>2.2799999999999997E-2</v>
      </c>
      <c r="H1780" s="524">
        <f>'[11]Depr Exp'!H1780</f>
        <v>29386.530000000002</v>
      </c>
      <c r="I1780" s="523">
        <f>'[11]Depr Exp'!I1780</f>
        <v>15466592.189999999</v>
      </c>
      <c r="J1780" s="305">
        <f>'[11]Depr Exp'!J1780</f>
        <v>2.2799999999999997E-2</v>
      </c>
      <c r="K1780" s="373">
        <f>'[11]Depr Exp'!K1780</f>
        <v>29386.525160999998</v>
      </c>
      <c r="L1780" s="524">
        <f>'[11]Depr Exp'!L1780</f>
        <v>0</v>
      </c>
      <c r="M1780" s="144"/>
      <c r="N1780" s="144"/>
    </row>
    <row r="1781" spans="1:14">
      <c r="A1781" s="144" t="str">
        <f>'[11]Depr Exp'!A1781</f>
        <v>E332 HYD Res/Dam/Wwy, Lower Baker</v>
      </c>
      <c r="B1781" s="144" t="str">
        <f>'[11]Depr Exp'!B1781</f>
        <v>E332 HYD Res/Dam/Wwy, Lower Baker-8</v>
      </c>
      <c r="C1781" s="144" t="str">
        <f>'[11]Depr Exp'!C1781</f>
        <v>403E</v>
      </c>
      <c r="D1781" s="144"/>
      <c r="E1781" s="282">
        <f>'[11]Depr Exp'!E1781</f>
        <v>43343</v>
      </c>
      <c r="F1781" s="523">
        <f>'[11]Depr Exp'!F1781</f>
        <v>15466592.189999999</v>
      </c>
      <c r="G1781" s="305">
        <f>'[11]Depr Exp'!G1781</f>
        <v>2.2799999999999997E-2</v>
      </c>
      <c r="H1781" s="524">
        <f>'[11]Depr Exp'!H1781</f>
        <v>29386.530000000002</v>
      </c>
      <c r="I1781" s="523">
        <f>'[11]Depr Exp'!I1781</f>
        <v>15466592.189999999</v>
      </c>
      <c r="J1781" s="305">
        <f>'[11]Depr Exp'!J1781</f>
        <v>2.2799999999999997E-2</v>
      </c>
      <c r="K1781" s="373">
        <f>'[11]Depr Exp'!K1781</f>
        <v>29386.525160999998</v>
      </c>
      <c r="L1781" s="524">
        <f>'[11]Depr Exp'!L1781</f>
        <v>0</v>
      </c>
      <c r="M1781" s="144"/>
      <c r="N1781" s="144"/>
    </row>
    <row r="1782" spans="1:14">
      <c r="A1782" s="144" t="str">
        <f>'[11]Depr Exp'!A1782</f>
        <v>E332 HYD Res/Dam/Wwy, Lower Baker</v>
      </c>
      <c r="B1782" s="144" t="str">
        <f>'[11]Depr Exp'!B1782</f>
        <v>E332 HYD Res/Dam/Wwy, Lower Baker-9</v>
      </c>
      <c r="C1782" s="144" t="str">
        <f>'[11]Depr Exp'!C1782</f>
        <v>403E</v>
      </c>
      <c r="D1782" s="144"/>
      <c r="E1782" s="282">
        <f>'[11]Depr Exp'!E1782</f>
        <v>43373</v>
      </c>
      <c r="F1782" s="523">
        <f>'[11]Depr Exp'!F1782</f>
        <v>15466592.189999999</v>
      </c>
      <c r="G1782" s="305">
        <f>'[11]Depr Exp'!G1782</f>
        <v>2.2799999999999997E-2</v>
      </c>
      <c r="H1782" s="524">
        <f>'[11]Depr Exp'!H1782</f>
        <v>29386.530000000002</v>
      </c>
      <c r="I1782" s="523">
        <f>'[11]Depr Exp'!I1782</f>
        <v>15466592.189999999</v>
      </c>
      <c r="J1782" s="305">
        <f>'[11]Depr Exp'!J1782</f>
        <v>2.2799999999999997E-2</v>
      </c>
      <c r="K1782" s="373">
        <f>'[11]Depr Exp'!K1782</f>
        <v>29386.525160999998</v>
      </c>
      <c r="L1782" s="524">
        <f>'[11]Depr Exp'!L1782</f>
        <v>0</v>
      </c>
      <c r="M1782" s="144"/>
      <c r="N1782" s="144"/>
    </row>
    <row r="1783" spans="1:14">
      <c r="A1783" s="144" t="str">
        <f>'[11]Depr Exp'!A1783</f>
        <v>E332 HYD Res/Dam/Wwy, Lower Baker</v>
      </c>
      <c r="B1783" s="144" t="str">
        <f>'[11]Depr Exp'!B1783</f>
        <v>E332 HYD Res/Dam/Wwy, Lower Baker-10</v>
      </c>
      <c r="C1783" s="144" t="str">
        <f>'[11]Depr Exp'!C1783</f>
        <v>403E</v>
      </c>
      <c r="D1783" s="144"/>
      <c r="E1783" s="282">
        <f>'[11]Depr Exp'!E1783</f>
        <v>43404</v>
      </c>
      <c r="F1783" s="523">
        <f>'[11]Depr Exp'!F1783</f>
        <v>15466592.189999999</v>
      </c>
      <c r="G1783" s="305">
        <f>'[11]Depr Exp'!G1783</f>
        <v>2.2799999999999997E-2</v>
      </c>
      <c r="H1783" s="524">
        <f>'[11]Depr Exp'!H1783</f>
        <v>29386.530000000002</v>
      </c>
      <c r="I1783" s="523">
        <f>'[11]Depr Exp'!I1783</f>
        <v>15466592.189999999</v>
      </c>
      <c r="J1783" s="305">
        <f>'[11]Depr Exp'!J1783</f>
        <v>2.2799999999999997E-2</v>
      </c>
      <c r="K1783" s="373">
        <f>'[11]Depr Exp'!K1783</f>
        <v>29386.525160999998</v>
      </c>
      <c r="L1783" s="524">
        <f>'[11]Depr Exp'!L1783</f>
        <v>0</v>
      </c>
      <c r="M1783" s="144"/>
      <c r="N1783" s="144"/>
    </row>
    <row r="1784" spans="1:14">
      <c r="A1784" s="144" t="str">
        <f>'[11]Depr Exp'!A1784</f>
        <v>E332 HYD Res/Dam/Wwy, Lower Baker</v>
      </c>
      <c r="B1784" s="144" t="str">
        <f>'[11]Depr Exp'!B1784</f>
        <v>E332 HYD Res/Dam/Wwy, Lower Baker-11</v>
      </c>
      <c r="C1784" s="144" t="str">
        <f>'[11]Depr Exp'!C1784</f>
        <v>403E</v>
      </c>
      <c r="D1784" s="144"/>
      <c r="E1784" s="282">
        <f>'[11]Depr Exp'!E1784</f>
        <v>43434</v>
      </c>
      <c r="F1784" s="523">
        <f>'[11]Depr Exp'!F1784</f>
        <v>15466592.189999999</v>
      </c>
      <c r="G1784" s="305">
        <f>'[11]Depr Exp'!G1784</f>
        <v>2.2799999999999997E-2</v>
      </c>
      <c r="H1784" s="524">
        <f>'[11]Depr Exp'!H1784</f>
        <v>29386.530000000002</v>
      </c>
      <c r="I1784" s="523">
        <f>'[11]Depr Exp'!I1784</f>
        <v>15466592.189999999</v>
      </c>
      <c r="J1784" s="305">
        <f>'[11]Depr Exp'!J1784</f>
        <v>2.2799999999999997E-2</v>
      </c>
      <c r="K1784" s="373">
        <f>'[11]Depr Exp'!K1784</f>
        <v>29386.525160999998</v>
      </c>
      <c r="L1784" s="524">
        <f>'[11]Depr Exp'!L1784</f>
        <v>0</v>
      </c>
      <c r="M1784" s="144"/>
      <c r="N1784" s="144"/>
    </row>
    <row r="1785" spans="1:14">
      <c r="A1785" s="144" t="str">
        <f>'[11]Depr Exp'!A1785</f>
        <v>E332 HYD Res/Dam/Wwy, Lower Baker</v>
      </c>
      <c r="B1785" s="144" t="str">
        <f>'[11]Depr Exp'!B1785</f>
        <v>E332 HYD Res/Dam/Wwy, Lower Baker-12</v>
      </c>
      <c r="C1785" s="144" t="str">
        <f>'[11]Depr Exp'!C1785</f>
        <v>403E</v>
      </c>
      <c r="D1785" s="144"/>
      <c r="E1785" s="282">
        <f>'[11]Depr Exp'!E1785</f>
        <v>43465</v>
      </c>
      <c r="F1785" s="523">
        <f>'[11]Depr Exp'!F1785</f>
        <v>15466592.189999999</v>
      </c>
      <c r="G1785" s="305">
        <f>'[11]Depr Exp'!G1785</f>
        <v>2.2799999999999997E-2</v>
      </c>
      <c r="H1785" s="524">
        <f>'[11]Depr Exp'!H1785</f>
        <v>29386.530000000002</v>
      </c>
      <c r="I1785" s="523">
        <f>'[11]Depr Exp'!I1785</f>
        <v>15466592.189999999</v>
      </c>
      <c r="J1785" s="305">
        <f>'[11]Depr Exp'!J1785</f>
        <v>2.2799999999999997E-2</v>
      </c>
      <c r="K1785" s="373">
        <f>'[11]Depr Exp'!K1785</f>
        <v>29386.525160999998</v>
      </c>
      <c r="L1785" s="524">
        <f>'[11]Depr Exp'!L1785</f>
        <v>0</v>
      </c>
      <c r="M1785" s="144"/>
      <c r="N1785" s="144"/>
    </row>
    <row r="1786" spans="1:14" ht="15.75" thickBot="1">
      <c r="A1786" s="159" t="str">
        <f>'[11]Depr Exp'!A1786</f>
        <v>E332 HYD Res/Dam/Wwy, Lower Baker Total</v>
      </c>
      <c r="B1786" s="144">
        <f>'[11]Depr Exp'!B1786</f>
        <v>0</v>
      </c>
      <c r="C1786" s="502" t="str">
        <f>'[11]Depr Exp'!C1786</f>
        <v>HYD</v>
      </c>
      <c r="D1786" s="144"/>
      <c r="E1786" s="281" t="str">
        <f>'[11]Depr Exp'!E1786</f>
        <v>Total</v>
      </c>
      <c r="F1786" s="141">
        <f>'[11]Depr Exp'!F1786</f>
        <v>0</v>
      </c>
      <c r="G1786" s="252">
        <f>'[11]Depr Exp'!G1786</f>
        <v>0</v>
      </c>
      <c r="H1786" s="286">
        <f>'[11]Depr Exp'!H1786</f>
        <v>352638.3600000001</v>
      </c>
      <c r="I1786" s="141">
        <f>'[11]Depr Exp'!I1786</f>
        <v>0</v>
      </c>
      <c r="J1786" s="252">
        <f>'[11]Depr Exp'!J1786</f>
        <v>0</v>
      </c>
      <c r="K1786" s="286">
        <f>'[11]Depr Exp'!K1786</f>
        <v>352638.30193199986</v>
      </c>
      <c r="L1786" s="286">
        <f>'[11]Depr Exp'!L1786</f>
        <v>-0.06</v>
      </c>
      <c r="M1786" s="144"/>
      <c r="N1786" s="144"/>
    </row>
    <row r="1787" spans="1:14" ht="13.5" thickTop="1">
      <c r="A1787" s="144" t="str">
        <f>'[11]Depr Exp'!A1787</f>
        <v>E332 HYD Res/Dam/Wwy, Snoqualmie 1</v>
      </c>
      <c r="B1787" s="144" t="str">
        <f>'[11]Depr Exp'!B1787</f>
        <v>E332 HYD Res/Dam/Wwy, Snoqualmie 1-1</v>
      </c>
      <c r="C1787" s="144" t="str">
        <f>'[11]Depr Exp'!C1787</f>
        <v>403E</v>
      </c>
      <c r="D1787" s="144"/>
      <c r="E1787" s="282">
        <f>'[11]Depr Exp'!E1787</f>
        <v>43131</v>
      </c>
      <c r="F1787" s="523">
        <f>'[11]Depr Exp'!F1787</f>
        <v>813257.52</v>
      </c>
      <c r="G1787" s="305">
        <f>'[11]Depr Exp'!G1787</f>
        <v>3.5499999999999997E-2</v>
      </c>
      <c r="H1787" s="524">
        <f>'[11]Depr Exp'!H1787</f>
        <v>2405.8900000000003</v>
      </c>
      <c r="I1787" s="523">
        <f>'[11]Depr Exp'!I1787</f>
        <v>813257.52</v>
      </c>
      <c r="J1787" s="305">
        <f>'[11]Depr Exp'!J1787</f>
        <v>3.5499999999999997E-2</v>
      </c>
      <c r="K1787" s="373">
        <f>'[11]Depr Exp'!K1787</f>
        <v>2405.8868299999999</v>
      </c>
      <c r="L1787" s="524">
        <f>'[11]Depr Exp'!L1787</f>
        <v>0</v>
      </c>
      <c r="M1787" s="144"/>
      <c r="N1787" s="144"/>
    </row>
    <row r="1788" spans="1:14">
      <c r="A1788" s="144" t="str">
        <f>'[11]Depr Exp'!A1788</f>
        <v>E332 HYD Res/Dam/Wwy, Snoqualmie 1</v>
      </c>
      <c r="B1788" s="144" t="str">
        <f>'[11]Depr Exp'!B1788</f>
        <v>E332 HYD Res/Dam/Wwy, Snoqualmie 1-2</v>
      </c>
      <c r="C1788" s="144" t="str">
        <f>'[11]Depr Exp'!C1788</f>
        <v>403E</v>
      </c>
      <c r="D1788" s="144"/>
      <c r="E1788" s="282">
        <f>'[11]Depr Exp'!E1788</f>
        <v>43159</v>
      </c>
      <c r="F1788" s="523">
        <f>'[11]Depr Exp'!F1788</f>
        <v>813257.52</v>
      </c>
      <c r="G1788" s="305">
        <f>'[11]Depr Exp'!G1788</f>
        <v>3.5499999999999997E-2</v>
      </c>
      <c r="H1788" s="524">
        <f>'[11]Depr Exp'!H1788</f>
        <v>2405.8900000000003</v>
      </c>
      <c r="I1788" s="523">
        <f>'[11]Depr Exp'!I1788</f>
        <v>813257.52</v>
      </c>
      <c r="J1788" s="305">
        <f>'[11]Depr Exp'!J1788</f>
        <v>3.5499999999999997E-2</v>
      </c>
      <c r="K1788" s="373">
        <f>'[11]Depr Exp'!K1788</f>
        <v>2405.8868299999999</v>
      </c>
      <c r="L1788" s="524">
        <f>'[11]Depr Exp'!L1788</f>
        <v>0</v>
      </c>
      <c r="M1788" s="144"/>
      <c r="N1788" s="144"/>
    </row>
    <row r="1789" spans="1:14">
      <c r="A1789" s="144" t="str">
        <f>'[11]Depr Exp'!A1789</f>
        <v>E332 HYD Res/Dam/Wwy, Snoqualmie 1</v>
      </c>
      <c r="B1789" s="144" t="str">
        <f>'[11]Depr Exp'!B1789</f>
        <v>E332 HYD Res/Dam/Wwy, Snoqualmie 1-3</v>
      </c>
      <c r="C1789" s="144" t="str">
        <f>'[11]Depr Exp'!C1789</f>
        <v>403E</v>
      </c>
      <c r="D1789" s="144"/>
      <c r="E1789" s="282">
        <f>'[11]Depr Exp'!E1789</f>
        <v>43190</v>
      </c>
      <c r="F1789" s="523">
        <f>'[11]Depr Exp'!F1789</f>
        <v>813257.52</v>
      </c>
      <c r="G1789" s="305">
        <f>'[11]Depr Exp'!G1789</f>
        <v>3.5499999999999997E-2</v>
      </c>
      <c r="H1789" s="524">
        <f>'[11]Depr Exp'!H1789</f>
        <v>2405.8900000000003</v>
      </c>
      <c r="I1789" s="523">
        <f>'[11]Depr Exp'!I1789</f>
        <v>813257.52</v>
      </c>
      <c r="J1789" s="305">
        <f>'[11]Depr Exp'!J1789</f>
        <v>3.5499999999999997E-2</v>
      </c>
      <c r="K1789" s="373">
        <f>'[11]Depr Exp'!K1789</f>
        <v>2405.8868299999999</v>
      </c>
      <c r="L1789" s="524">
        <f>'[11]Depr Exp'!L1789</f>
        <v>0</v>
      </c>
      <c r="M1789" s="144"/>
      <c r="N1789" s="144"/>
    </row>
    <row r="1790" spans="1:14">
      <c r="A1790" s="144" t="str">
        <f>'[11]Depr Exp'!A1790</f>
        <v>E332 HYD Res/Dam/Wwy, Snoqualmie 1</v>
      </c>
      <c r="B1790" s="144" t="str">
        <f>'[11]Depr Exp'!B1790</f>
        <v>E332 HYD Res/Dam/Wwy, Snoqualmie 1-4</v>
      </c>
      <c r="C1790" s="144" t="str">
        <f>'[11]Depr Exp'!C1790</f>
        <v>403E</v>
      </c>
      <c r="D1790" s="144"/>
      <c r="E1790" s="282">
        <f>'[11]Depr Exp'!E1790</f>
        <v>43220</v>
      </c>
      <c r="F1790" s="523">
        <f>'[11]Depr Exp'!F1790</f>
        <v>813257.52</v>
      </c>
      <c r="G1790" s="305">
        <f>'[11]Depr Exp'!G1790</f>
        <v>3.5499999999999997E-2</v>
      </c>
      <c r="H1790" s="524">
        <f>'[11]Depr Exp'!H1790</f>
        <v>2405.8900000000003</v>
      </c>
      <c r="I1790" s="523">
        <f>'[11]Depr Exp'!I1790</f>
        <v>813257.52</v>
      </c>
      <c r="J1790" s="305">
        <f>'[11]Depr Exp'!J1790</f>
        <v>3.5499999999999997E-2</v>
      </c>
      <c r="K1790" s="373">
        <f>'[11]Depr Exp'!K1790</f>
        <v>2405.8868299999999</v>
      </c>
      <c r="L1790" s="524">
        <f>'[11]Depr Exp'!L1790</f>
        <v>0</v>
      </c>
      <c r="M1790" s="144"/>
      <c r="N1790" s="144"/>
    </row>
    <row r="1791" spans="1:14">
      <c r="A1791" s="144" t="str">
        <f>'[11]Depr Exp'!A1791</f>
        <v>E332 HYD Res/Dam/Wwy, Snoqualmie 1</v>
      </c>
      <c r="B1791" s="144" t="str">
        <f>'[11]Depr Exp'!B1791</f>
        <v>E332 HYD Res/Dam/Wwy, Snoqualmie 1-5</v>
      </c>
      <c r="C1791" s="144" t="str">
        <f>'[11]Depr Exp'!C1791</f>
        <v>403E</v>
      </c>
      <c r="D1791" s="144"/>
      <c r="E1791" s="282">
        <f>'[11]Depr Exp'!E1791</f>
        <v>43251</v>
      </c>
      <c r="F1791" s="523">
        <f>'[11]Depr Exp'!F1791</f>
        <v>813257.52</v>
      </c>
      <c r="G1791" s="305">
        <f>'[11]Depr Exp'!G1791</f>
        <v>3.5499999999999997E-2</v>
      </c>
      <c r="H1791" s="524">
        <f>'[11]Depr Exp'!H1791</f>
        <v>2405.8900000000003</v>
      </c>
      <c r="I1791" s="523">
        <f>'[11]Depr Exp'!I1791</f>
        <v>813257.52</v>
      </c>
      <c r="J1791" s="305">
        <f>'[11]Depr Exp'!J1791</f>
        <v>3.5499999999999997E-2</v>
      </c>
      <c r="K1791" s="373">
        <f>'[11]Depr Exp'!K1791</f>
        <v>2405.8868299999999</v>
      </c>
      <c r="L1791" s="524">
        <f>'[11]Depr Exp'!L1791</f>
        <v>0</v>
      </c>
      <c r="M1791" s="144"/>
      <c r="N1791" s="144"/>
    </row>
    <row r="1792" spans="1:14">
      <c r="A1792" s="144" t="str">
        <f>'[11]Depr Exp'!A1792</f>
        <v>E332 HYD Res/Dam/Wwy, Snoqualmie 1</v>
      </c>
      <c r="B1792" s="144" t="str">
        <f>'[11]Depr Exp'!B1792</f>
        <v>E332 HYD Res/Dam/Wwy, Snoqualmie 1-6</v>
      </c>
      <c r="C1792" s="144" t="str">
        <f>'[11]Depr Exp'!C1792</f>
        <v>403E</v>
      </c>
      <c r="D1792" s="144"/>
      <c r="E1792" s="282">
        <f>'[11]Depr Exp'!E1792</f>
        <v>43281</v>
      </c>
      <c r="F1792" s="523">
        <f>'[11]Depr Exp'!F1792</f>
        <v>813257.52</v>
      </c>
      <c r="G1792" s="305">
        <f>'[11]Depr Exp'!G1792</f>
        <v>3.5499999999999997E-2</v>
      </c>
      <c r="H1792" s="524">
        <f>'[11]Depr Exp'!H1792</f>
        <v>2405.8900000000003</v>
      </c>
      <c r="I1792" s="523">
        <f>'[11]Depr Exp'!I1792</f>
        <v>813257.52</v>
      </c>
      <c r="J1792" s="305">
        <f>'[11]Depr Exp'!J1792</f>
        <v>3.5499999999999997E-2</v>
      </c>
      <c r="K1792" s="373">
        <f>'[11]Depr Exp'!K1792</f>
        <v>2405.8868299999999</v>
      </c>
      <c r="L1792" s="524">
        <f>'[11]Depr Exp'!L1792</f>
        <v>0</v>
      </c>
      <c r="M1792" s="144"/>
      <c r="N1792" s="144"/>
    </row>
    <row r="1793" spans="1:14">
      <c r="A1793" s="144" t="str">
        <f>'[11]Depr Exp'!A1793</f>
        <v>E332 HYD Res/Dam/Wwy, Snoqualmie 1</v>
      </c>
      <c r="B1793" s="144" t="str">
        <f>'[11]Depr Exp'!B1793</f>
        <v>E332 HYD Res/Dam/Wwy, Snoqualmie 1-7</v>
      </c>
      <c r="C1793" s="144" t="str">
        <f>'[11]Depr Exp'!C1793</f>
        <v>403E</v>
      </c>
      <c r="D1793" s="144"/>
      <c r="E1793" s="282">
        <f>'[11]Depr Exp'!E1793</f>
        <v>43312</v>
      </c>
      <c r="F1793" s="523">
        <f>'[11]Depr Exp'!F1793</f>
        <v>813257.52</v>
      </c>
      <c r="G1793" s="305">
        <f>'[11]Depr Exp'!G1793</f>
        <v>3.5499999999999997E-2</v>
      </c>
      <c r="H1793" s="524">
        <f>'[11]Depr Exp'!H1793</f>
        <v>2405.8900000000003</v>
      </c>
      <c r="I1793" s="523">
        <f>'[11]Depr Exp'!I1793</f>
        <v>813257.52</v>
      </c>
      <c r="J1793" s="305">
        <f>'[11]Depr Exp'!J1793</f>
        <v>3.5499999999999997E-2</v>
      </c>
      <c r="K1793" s="373">
        <f>'[11]Depr Exp'!K1793</f>
        <v>2405.8868299999999</v>
      </c>
      <c r="L1793" s="524">
        <f>'[11]Depr Exp'!L1793</f>
        <v>0</v>
      </c>
      <c r="M1793" s="144"/>
      <c r="N1793" s="144"/>
    </row>
    <row r="1794" spans="1:14">
      <c r="A1794" s="144" t="str">
        <f>'[11]Depr Exp'!A1794</f>
        <v>E332 HYD Res/Dam/Wwy, Snoqualmie 1</v>
      </c>
      <c r="B1794" s="144" t="str">
        <f>'[11]Depr Exp'!B1794</f>
        <v>E332 HYD Res/Dam/Wwy, Snoqualmie 1-8</v>
      </c>
      <c r="C1794" s="144" t="str">
        <f>'[11]Depr Exp'!C1794</f>
        <v>403E</v>
      </c>
      <c r="D1794" s="144"/>
      <c r="E1794" s="282">
        <f>'[11]Depr Exp'!E1794</f>
        <v>43343</v>
      </c>
      <c r="F1794" s="523">
        <f>'[11]Depr Exp'!F1794</f>
        <v>813257.52</v>
      </c>
      <c r="G1794" s="305">
        <f>'[11]Depr Exp'!G1794</f>
        <v>3.5499999999999997E-2</v>
      </c>
      <c r="H1794" s="524">
        <f>'[11]Depr Exp'!H1794</f>
        <v>2405.8900000000003</v>
      </c>
      <c r="I1794" s="523">
        <f>'[11]Depr Exp'!I1794</f>
        <v>813257.52</v>
      </c>
      <c r="J1794" s="305">
        <f>'[11]Depr Exp'!J1794</f>
        <v>3.5499999999999997E-2</v>
      </c>
      <c r="K1794" s="373">
        <f>'[11]Depr Exp'!K1794</f>
        <v>2405.8868299999999</v>
      </c>
      <c r="L1794" s="524">
        <f>'[11]Depr Exp'!L1794</f>
        <v>0</v>
      </c>
      <c r="M1794" s="144"/>
      <c r="N1794" s="144"/>
    </row>
    <row r="1795" spans="1:14">
      <c r="A1795" s="144" t="str">
        <f>'[11]Depr Exp'!A1795</f>
        <v>E332 HYD Res/Dam/Wwy, Snoqualmie 1</v>
      </c>
      <c r="B1795" s="144" t="str">
        <f>'[11]Depr Exp'!B1795</f>
        <v>E332 HYD Res/Dam/Wwy, Snoqualmie 1-9</v>
      </c>
      <c r="C1795" s="144" t="str">
        <f>'[11]Depr Exp'!C1795</f>
        <v>403E</v>
      </c>
      <c r="D1795" s="144"/>
      <c r="E1795" s="282">
        <f>'[11]Depr Exp'!E1795</f>
        <v>43373</v>
      </c>
      <c r="F1795" s="523">
        <f>'[11]Depr Exp'!F1795</f>
        <v>813257.52</v>
      </c>
      <c r="G1795" s="305">
        <f>'[11]Depr Exp'!G1795</f>
        <v>3.5499999999999997E-2</v>
      </c>
      <c r="H1795" s="524">
        <f>'[11]Depr Exp'!H1795</f>
        <v>2405.8900000000003</v>
      </c>
      <c r="I1795" s="523">
        <f>'[11]Depr Exp'!I1795</f>
        <v>813257.52</v>
      </c>
      <c r="J1795" s="305">
        <f>'[11]Depr Exp'!J1795</f>
        <v>3.5499999999999997E-2</v>
      </c>
      <c r="K1795" s="373">
        <f>'[11]Depr Exp'!K1795</f>
        <v>2405.8868299999999</v>
      </c>
      <c r="L1795" s="524">
        <f>'[11]Depr Exp'!L1795</f>
        <v>0</v>
      </c>
      <c r="M1795" s="144"/>
      <c r="N1795" s="144"/>
    </row>
    <row r="1796" spans="1:14">
      <c r="A1796" s="144" t="str">
        <f>'[11]Depr Exp'!A1796</f>
        <v>E332 HYD Res/Dam/Wwy, Snoqualmie 1</v>
      </c>
      <c r="B1796" s="144" t="str">
        <f>'[11]Depr Exp'!B1796</f>
        <v>E332 HYD Res/Dam/Wwy, Snoqualmie 1-10</v>
      </c>
      <c r="C1796" s="144" t="str">
        <f>'[11]Depr Exp'!C1796</f>
        <v>403E</v>
      </c>
      <c r="D1796" s="144"/>
      <c r="E1796" s="282">
        <f>'[11]Depr Exp'!E1796</f>
        <v>43404</v>
      </c>
      <c r="F1796" s="523">
        <f>'[11]Depr Exp'!F1796</f>
        <v>813257.52</v>
      </c>
      <c r="G1796" s="305">
        <f>'[11]Depr Exp'!G1796</f>
        <v>3.5499999999999997E-2</v>
      </c>
      <c r="H1796" s="524">
        <f>'[11]Depr Exp'!H1796</f>
        <v>2405.8900000000003</v>
      </c>
      <c r="I1796" s="523">
        <f>'[11]Depr Exp'!I1796</f>
        <v>813257.52</v>
      </c>
      <c r="J1796" s="305">
        <f>'[11]Depr Exp'!J1796</f>
        <v>3.5499999999999997E-2</v>
      </c>
      <c r="K1796" s="373">
        <f>'[11]Depr Exp'!K1796</f>
        <v>2405.8868299999999</v>
      </c>
      <c r="L1796" s="524">
        <f>'[11]Depr Exp'!L1796</f>
        <v>0</v>
      </c>
      <c r="M1796" s="144"/>
      <c r="N1796" s="144"/>
    </row>
    <row r="1797" spans="1:14">
      <c r="A1797" s="144" t="str">
        <f>'[11]Depr Exp'!A1797</f>
        <v>E332 HYD Res/Dam/Wwy, Snoqualmie 1</v>
      </c>
      <c r="B1797" s="144" t="str">
        <f>'[11]Depr Exp'!B1797</f>
        <v>E332 HYD Res/Dam/Wwy, Snoqualmie 1-11</v>
      </c>
      <c r="C1797" s="144" t="str">
        <f>'[11]Depr Exp'!C1797</f>
        <v>403E</v>
      </c>
      <c r="D1797" s="144"/>
      <c r="E1797" s="282">
        <f>'[11]Depr Exp'!E1797</f>
        <v>43434</v>
      </c>
      <c r="F1797" s="523">
        <f>'[11]Depr Exp'!F1797</f>
        <v>813257.52</v>
      </c>
      <c r="G1797" s="305">
        <f>'[11]Depr Exp'!G1797</f>
        <v>3.5499999999999997E-2</v>
      </c>
      <c r="H1797" s="524">
        <f>'[11]Depr Exp'!H1797</f>
        <v>2405.8900000000003</v>
      </c>
      <c r="I1797" s="523">
        <f>'[11]Depr Exp'!I1797</f>
        <v>813257.52</v>
      </c>
      <c r="J1797" s="305">
        <f>'[11]Depr Exp'!J1797</f>
        <v>3.5499999999999997E-2</v>
      </c>
      <c r="K1797" s="373">
        <f>'[11]Depr Exp'!K1797</f>
        <v>2405.8868299999999</v>
      </c>
      <c r="L1797" s="524">
        <f>'[11]Depr Exp'!L1797</f>
        <v>0</v>
      </c>
      <c r="M1797" s="144"/>
      <c r="N1797" s="144"/>
    </row>
    <row r="1798" spans="1:14">
      <c r="A1798" s="144" t="str">
        <f>'[11]Depr Exp'!A1798</f>
        <v>E332 HYD Res/Dam/Wwy, Snoqualmie 1</v>
      </c>
      <c r="B1798" s="144" t="str">
        <f>'[11]Depr Exp'!B1798</f>
        <v>E332 HYD Res/Dam/Wwy, Snoqualmie 1-12</v>
      </c>
      <c r="C1798" s="144" t="str">
        <f>'[11]Depr Exp'!C1798</f>
        <v>403E</v>
      </c>
      <c r="D1798" s="144"/>
      <c r="E1798" s="282">
        <f>'[11]Depr Exp'!E1798</f>
        <v>43465</v>
      </c>
      <c r="F1798" s="523">
        <f>'[11]Depr Exp'!F1798</f>
        <v>813257.52</v>
      </c>
      <c r="G1798" s="305">
        <f>'[11]Depr Exp'!G1798</f>
        <v>3.5499999999999997E-2</v>
      </c>
      <c r="H1798" s="524">
        <f>'[11]Depr Exp'!H1798</f>
        <v>2405.8900000000003</v>
      </c>
      <c r="I1798" s="523">
        <f>'[11]Depr Exp'!I1798</f>
        <v>813257.52</v>
      </c>
      <c r="J1798" s="305">
        <f>'[11]Depr Exp'!J1798</f>
        <v>3.5499999999999997E-2</v>
      </c>
      <c r="K1798" s="373">
        <f>'[11]Depr Exp'!K1798</f>
        <v>2405.8868299999999</v>
      </c>
      <c r="L1798" s="524">
        <f>'[11]Depr Exp'!L1798</f>
        <v>0</v>
      </c>
      <c r="M1798" s="144"/>
      <c r="N1798" s="144"/>
    </row>
    <row r="1799" spans="1:14" ht="15.75" thickBot="1">
      <c r="A1799" s="159" t="str">
        <f>'[11]Depr Exp'!A1799</f>
        <v>E332 HYD Res/Dam/Wwy, Snoqualmie 1 Total</v>
      </c>
      <c r="B1799" s="144">
        <f>'[11]Depr Exp'!B1799</f>
        <v>0</v>
      </c>
      <c r="C1799" s="502" t="str">
        <f>'[11]Depr Exp'!C1799</f>
        <v>HYD</v>
      </c>
      <c r="D1799" s="144"/>
      <c r="E1799" s="281" t="str">
        <f>'[11]Depr Exp'!E1799</f>
        <v>Total</v>
      </c>
      <c r="F1799" s="141">
        <f>'[11]Depr Exp'!F1799</f>
        <v>0</v>
      </c>
      <c r="G1799" s="252">
        <f>'[11]Depr Exp'!G1799</f>
        <v>0</v>
      </c>
      <c r="H1799" s="286">
        <f>'[11]Depr Exp'!H1799</f>
        <v>28870.679999999997</v>
      </c>
      <c r="I1799" s="141">
        <f>'[11]Depr Exp'!I1799</f>
        <v>0</v>
      </c>
      <c r="J1799" s="252">
        <f>'[11]Depr Exp'!J1799</f>
        <v>0</v>
      </c>
      <c r="K1799" s="286">
        <f>'[11]Depr Exp'!K1799</f>
        <v>28870.641959999997</v>
      </c>
      <c r="L1799" s="286">
        <f>'[11]Depr Exp'!L1799</f>
        <v>-0.04</v>
      </c>
      <c r="M1799" s="144"/>
      <c r="N1799" s="144"/>
    </row>
    <row r="1800" spans="1:14" ht="13.5" thickTop="1">
      <c r="A1800" s="144" t="str">
        <f>'[11]Depr Exp'!A1800</f>
        <v>E332 HYD Res/Dam/Wwy, Snoqualmie 2</v>
      </c>
      <c r="B1800" s="144" t="str">
        <f>'[11]Depr Exp'!B1800</f>
        <v>E332 HYD Res/Dam/Wwy, Snoqualmie 2-1</v>
      </c>
      <c r="C1800" s="144" t="str">
        <f>'[11]Depr Exp'!C1800</f>
        <v>403E</v>
      </c>
      <c r="D1800" s="144"/>
      <c r="E1800" s="282">
        <f>'[11]Depr Exp'!E1800</f>
        <v>43131</v>
      </c>
      <c r="F1800" s="523">
        <f>'[11]Depr Exp'!F1800</f>
        <v>347115.7</v>
      </c>
      <c r="G1800" s="305">
        <f>'[11]Depr Exp'!G1800</f>
        <v>3.61E-2</v>
      </c>
      <c r="H1800" s="524">
        <f>'[11]Depr Exp'!H1800</f>
        <v>1044.24</v>
      </c>
      <c r="I1800" s="523">
        <f>'[11]Depr Exp'!I1800</f>
        <v>347115.7</v>
      </c>
      <c r="J1800" s="305">
        <f>'[11]Depr Exp'!J1800</f>
        <v>3.61E-2</v>
      </c>
      <c r="K1800" s="373">
        <f>'[11]Depr Exp'!K1800</f>
        <v>1044.2397308333334</v>
      </c>
      <c r="L1800" s="524">
        <f>'[11]Depr Exp'!L1800</f>
        <v>0</v>
      </c>
      <c r="M1800" s="144"/>
      <c r="N1800" s="144"/>
    </row>
    <row r="1801" spans="1:14">
      <c r="A1801" s="144" t="str">
        <f>'[11]Depr Exp'!A1801</f>
        <v>E332 HYD Res/Dam/Wwy, Snoqualmie 2</v>
      </c>
      <c r="B1801" s="144" t="str">
        <f>'[11]Depr Exp'!B1801</f>
        <v>E332 HYD Res/Dam/Wwy, Snoqualmie 2-2</v>
      </c>
      <c r="C1801" s="144" t="str">
        <f>'[11]Depr Exp'!C1801</f>
        <v>403E</v>
      </c>
      <c r="D1801" s="144"/>
      <c r="E1801" s="282">
        <f>'[11]Depr Exp'!E1801</f>
        <v>43159</v>
      </c>
      <c r="F1801" s="523">
        <f>'[11]Depr Exp'!F1801</f>
        <v>347115.7</v>
      </c>
      <c r="G1801" s="305">
        <f>'[11]Depr Exp'!G1801</f>
        <v>3.61E-2</v>
      </c>
      <c r="H1801" s="524">
        <f>'[11]Depr Exp'!H1801</f>
        <v>1044.24</v>
      </c>
      <c r="I1801" s="523">
        <f>'[11]Depr Exp'!I1801</f>
        <v>347115.7</v>
      </c>
      <c r="J1801" s="305">
        <f>'[11]Depr Exp'!J1801</f>
        <v>3.61E-2</v>
      </c>
      <c r="K1801" s="373">
        <f>'[11]Depr Exp'!K1801</f>
        <v>1044.2397308333334</v>
      </c>
      <c r="L1801" s="524">
        <f>'[11]Depr Exp'!L1801</f>
        <v>0</v>
      </c>
      <c r="M1801" s="144"/>
      <c r="N1801" s="144"/>
    </row>
    <row r="1802" spans="1:14">
      <c r="A1802" s="144" t="str">
        <f>'[11]Depr Exp'!A1802</f>
        <v>E332 HYD Res/Dam/Wwy, Snoqualmie 2</v>
      </c>
      <c r="B1802" s="144" t="str">
        <f>'[11]Depr Exp'!B1802</f>
        <v>E332 HYD Res/Dam/Wwy, Snoqualmie 2-3</v>
      </c>
      <c r="C1802" s="144" t="str">
        <f>'[11]Depr Exp'!C1802</f>
        <v>403E</v>
      </c>
      <c r="D1802" s="144"/>
      <c r="E1802" s="282">
        <f>'[11]Depr Exp'!E1802</f>
        <v>43190</v>
      </c>
      <c r="F1802" s="523">
        <f>'[11]Depr Exp'!F1802</f>
        <v>347115.7</v>
      </c>
      <c r="G1802" s="305">
        <f>'[11]Depr Exp'!G1802</f>
        <v>3.61E-2</v>
      </c>
      <c r="H1802" s="524">
        <f>'[11]Depr Exp'!H1802</f>
        <v>1044.24</v>
      </c>
      <c r="I1802" s="523">
        <f>'[11]Depr Exp'!I1802</f>
        <v>347115.7</v>
      </c>
      <c r="J1802" s="305">
        <f>'[11]Depr Exp'!J1802</f>
        <v>3.61E-2</v>
      </c>
      <c r="K1802" s="373">
        <f>'[11]Depr Exp'!K1802</f>
        <v>1044.2397308333334</v>
      </c>
      <c r="L1802" s="524">
        <f>'[11]Depr Exp'!L1802</f>
        <v>0</v>
      </c>
      <c r="M1802" s="144"/>
      <c r="N1802" s="144"/>
    </row>
    <row r="1803" spans="1:14">
      <c r="A1803" s="144" t="str">
        <f>'[11]Depr Exp'!A1803</f>
        <v>E332 HYD Res/Dam/Wwy, Snoqualmie 2</v>
      </c>
      <c r="B1803" s="144" t="str">
        <f>'[11]Depr Exp'!B1803</f>
        <v>E332 HYD Res/Dam/Wwy, Snoqualmie 2-4</v>
      </c>
      <c r="C1803" s="144" t="str">
        <f>'[11]Depr Exp'!C1803</f>
        <v>403E</v>
      </c>
      <c r="D1803" s="144"/>
      <c r="E1803" s="282">
        <f>'[11]Depr Exp'!E1803</f>
        <v>43220</v>
      </c>
      <c r="F1803" s="523">
        <f>'[11]Depr Exp'!F1803</f>
        <v>347115.7</v>
      </c>
      <c r="G1803" s="305">
        <f>'[11]Depr Exp'!G1803</f>
        <v>3.61E-2</v>
      </c>
      <c r="H1803" s="524">
        <f>'[11]Depr Exp'!H1803</f>
        <v>1044.24</v>
      </c>
      <c r="I1803" s="523">
        <f>'[11]Depr Exp'!I1803</f>
        <v>347115.7</v>
      </c>
      <c r="J1803" s="305">
        <f>'[11]Depr Exp'!J1803</f>
        <v>3.61E-2</v>
      </c>
      <c r="K1803" s="373">
        <f>'[11]Depr Exp'!K1803</f>
        <v>1044.2397308333334</v>
      </c>
      <c r="L1803" s="524">
        <f>'[11]Depr Exp'!L1803</f>
        <v>0</v>
      </c>
      <c r="M1803" s="144"/>
      <c r="N1803" s="144"/>
    </row>
    <row r="1804" spans="1:14">
      <c r="A1804" s="144" t="str">
        <f>'[11]Depr Exp'!A1804</f>
        <v>E332 HYD Res/Dam/Wwy, Snoqualmie 2</v>
      </c>
      <c r="B1804" s="144" t="str">
        <f>'[11]Depr Exp'!B1804</f>
        <v>E332 HYD Res/Dam/Wwy, Snoqualmie 2-5</v>
      </c>
      <c r="C1804" s="144" t="str">
        <f>'[11]Depr Exp'!C1804</f>
        <v>403E</v>
      </c>
      <c r="D1804" s="144"/>
      <c r="E1804" s="282">
        <f>'[11]Depr Exp'!E1804</f>
        <v>43251</v>
      </c>
      <c r="F1804" s="523">
        <f>'[11]Depr Exp'!F1804</f>
        <v>347115.7</v>
      </c>
      <c r="G1804" s="305">
        <f>'[11]Depr Exp'!G1804</f>
        <v>3.61E-2</v>
      </c>
      <c r="H1804" s="524">
        <f>'[11]Depr Exp'!H1804</f>
        <v>1044.24</v>
      </c>
      <c r="I1804" s="523">
        <f>'[11]Depr Exp'!I1804</f>
        <v>347115.7</v>
      </c>
      <c r="J1804" s="305">
        <f>'[11]Depr Exp'!J1804</f>
        <v>3.61E-2</v>
      </c>
      <c r="K1804" s="373">
        <f>'[11]Depr Exp'!K1804</f>
        <v>1044.2397308333334</v>
      </c>
      <c r="L1804" s="524">
        <f>'[11]Depr Exp'!L1804</f>
        <v>0</v>
      </c>
      <c r="M1804" s="144"/>
      <c r="N1804" s="144"/>
    </row>
    <row r="1805" spans="1:14">
      <c r="A1805" s="144" t="str">
        <f>'[11]Depr Exp'!A1805</f>
        <v>E332 HYD Res/Dam/Wwy, Snoqualmie 2</v>
      </c>
      <c r="B1805" s="144" t="str">
        <f>'[11]Depr Exp'!B1805</f>
        <v>E332 HYD Res/Dam/Wwy, Snoqualmie 2-6</v>
      </c>
      <c r="C1805" s="144" t="str">
        <f>'[11]Depr Exp'!C1805</f>
        <v>403E</v>
      </c>
      <c r="D1805" s="144"/>
      <c r="E1805" s="282">
        <f>'[11]Depr Exp'!E1805</f>
        <v>43281</v>
      </c>
      <c r="F1805" s="523">
        <f>'[11]Depr Exp'!F1805</f>
        <v>347115.7</v>
      </c>
      <c r="G1805" s="305">
        <f>'[11]Depr Exp'!G1805</f>
        <v>3.61E-2</v>
      </c>
      <c r="H1805" s="524">
        <f>'[11]Depr Exp'!H1805</f>
        <v>1044.24</v>
      </c>
      <c r="I1805" s="523">
        <f>'[11]Depr Exp'!I1805</f>
        <v>347115.7</v>
      </c>
      <c r="J1805" s="305">
        <f>'[11]Depr Exp'!J1805</f>
        <v>3.61E-2</v>
      </c>
      <c r="K1805" s="373">
        <f>'[11]Depr Exp'!K1805</f>
        <v>1044.2397308333334</v>
      </c>
      <c r="L1805" s="524">
        <f>'[11]Depr Exp'!L1805</f>
        <v>0</v>
      </c>
      <c r="M1805" s="144"/>
      <c r="N1805" s="144"/>
    </row>
    <row r="1806" spans="1:14">
      <c r="A1806" s="144" t="str">
        <f>'[11]Depr Exp'!A1806</f>
        <v>E332 HYD Res/Dam/Wwy, Snoqualmie 2</v>
      </c>
      <c r="B1806" s="144" t="str">
        <f>'[11]Depr Exp'!B1806</f>
        <v>E332 HYD Res/Dam/Wwy, Snoqualmie 2-7</v>
      </c>
      <c r="C1806" s="144" t="str">
        <f>'[11]Depr Exp'!C1806</f>
        <v>403E</v>
      </c>
      <c r="D1806" s="144"/>
      <c r="E1806" s="282">
        <f>'[11]Depr Exp'!E1806</f>
        <v>43312</v>
      </c>
      <c r="F1806" s="523">
        <f>'[11]Depr Exp'!F1806</f>
        <v>347115.7</v>
      </c>
      <c r="G1806" s="305">
        <f>'[11]Depr Exp'!G1806</f>
        <v>3.61E-2</v>
      </c>
      <c r="H1806" s="524">
        <f>'[11]Depr Exp'!H1806</f>
        <v>1044.24</v>
      </c>
      <c r="I1806" s="523">
        <f>'[11]Depr Exp'!I1806</f>
        <v>347115.7</v>
      </c>
      <c r="J1806" s="305">
        <f>'[11]Depr Exp'!J1806</f>
        <v>3.61E-2</v>
      </c>
      <c r="K1806" s="373">
        <f>'[11]Depr Exp'!K1806</f>
        <v>1044.2397308333334</v>
      </c>
      <c r="L1806" s="524">
        <f>'[11]Depr Exp'!L1806</f>
        <v>0</v>
      </c>
      <c r="M1806" s="144"/>
      <c r="N1806" s="144"/>
    </row>
    <row r="1807" spans="1:14">
      <c r="A1807" s="144" t="str">
        <f>'[11]Depr Exp'!A1807</f>
        <v>E332 HYD Res/Dam/Wwy, Snoqualmie 2</v>
      </c>
      <c r="B1807" s="144" t="str">
        <f>'[11]Depr Exp'!B1807</f>
        <v>E332 HYD Res/Dam/Wwy, Snoqualmie 2-8</v>
      </c>
      <c r="C1807" s="144" t="str">
        <f>'[11]Depr Exp'!C1807</f>
        <v>403E</v>
      </c>
      <c r="D1807" s="144"/>
      <c r="E1807" s="282">
        <f>'[11]Depr Exp'!E1807</f>
        <v>43343</v>
      </c>
      <c r="F1807" s="523">
        <f>'[11]Depr Exp'!F1807</f>
        <v>347115.7</v>
      </c>
      <c r="G1807" s="305">
        <f>'[11]Depr Exp'!G1807</f>
        <v>3.61E-2</v>
      </c>
      <c r="H1807" s="524">
        <f>'[11]Depr Exp'!H1807</f>
        <v>1044.24</v>
      </c>
      <c r="I1807" s="523">
        <f>'[11]Depr Exp'!I1807</f>
        <v>347115.7</v>
      </c>
      <c r="J1807" s="305">
        <f>'[11]Depr Exp'!J1807</f>
        <v>3.61E-2</v>
      </c>
      <c r="K1807" s="373">
        <f>'[11]Depr Exp'!K1807</f>
        <v>1044.2397308333334</v>
      </c>
      <c r="L1807" s="524">
        <f>'[11]Depr Exp'!L1807</f>
        <v>0</v>
      </c>
      <c r="M1807" s="144"/>
      <c r="N1807" s="144"/>
    </row>
    <row r="1808" spans="1:14">
      <c r="A1808" s="144" t="str">
        <f>'[11]Depr Exp'!A1808</f>
        <v>E332 HYD Res/Dam/Wwy, Snoqualmie 2</v>
      </c>
      <c r="B1808" s="144" t="str">
        <f>'[11]Depr Exp'!B1808</f>
        <v>E332 HYD Res/Dam/Wwy, Snoqualmie 2-9</v>
      </c>
      <c r="C1808" s="144" t="str">
        <f>'[11]Depr Exp'!C1808</f>
        <v>403E</v>
      </c>
      <c r="D1808" s="144"/>
      <c r="E1808" s="282">
        <f>'[11]Depr Exp'!E1808</f>
        <v>43373</v>
      </c>
      <c r="F1808" s="523">
        <f>'[11]Depr Exp'!F1808</f>
        <v>347115.7</v>
      </c>
      <c r="G1808" s="305">
        <f>'[11]Depr Exp'!G1808</f>
        <v>3.61E-2</v>
      </c>
      <c r="H1808" s="524">
        <f>'[11]Depr Exp'!H1808</f>
        <v>1044.24</v>
      </c>
      <c r="I1808" s="523">
        <f>'[11]Depr Exp'!I1808</f>
        <v>347115.7</v>
      </c>
      <c r="J1808" s="305">
        <f>'[11]Depr Exp'!J1808</f>
        <v>3.61E-2</v>
      </c>
      <c r="K1808" s="373">
        <f>'[11]Depr Exp'!K1808</f>
        <v>1044.2397308333334</v>
      </c>
      <c r="L1808" s="524">
        <f>'[11]Depr Exp'!L1808</f>
        <v>0</v>
      </c>
      <c r="M1808" s="144"/>
      <c r="N1808" s="144"/>
    </row>
    <row r="1809" spans="1:14">
      <c r="A1809" s="144" t="str">
        <f>'[11]Depr Exp'!A1809</f>
        <v>E332 HYD Res/Dam/Wwy, Snoqualmie 2</v>
      </c>
      <c r="B1809" s="144" t="str">
        <f>'[11]Depr Exp'!B1809</f>
        <v>E332 HYD Res/Dam/Wwy, Snoqualmie 2-10</v>
      </c>
      <c r="C1809" s="144" t="str">
        <f>'[11]Depr Exp'!C1809</f>
        <v>403E</v>
      </c>
      <c r="D1809" s="144"/>
      <c r="E1809" s="282">
        <f>'[11]Depr Exp'!E1809</f>
        <v>43404</v>
      </c>
      <c r="F1809" s="523">
        <f>'[11]Depr Exp'!F1809</f>
        <v>347115.7</v>
      </c>
      <c r="G1809" s="305">
        <f>'[11]Depr Exp'!G1809</f>
        <v>3.61E-2</v>
      </c>
      <c r="H1809" s="524">
        <f>'[11]Depr Exp'!H1809</f>
        <v>1044.24</v>
      </c>
      <c r="I1809" s="523">
        <f>'[11]Depr Exp'!I1809</f>
        <v>347115.7</v>
      </c>
      <c r="J1809" s="305">
        <f>'[11]Depr Exp'!J1809</f>
        <v>3.61E-2</v>
      </c>
      <c r="K1809" s="373">
        <f>'[11]Depr Exp'!K1809</f>
        <v>1044.2397308333334</v>
      </c>
      <c r="L1809" s="524">
        <f>'[11]Depr Exp'!L1809</f>
        <v>0</v>
      </c>
      <c r="M1809" s="144"/>
      <c r="N1809" s="144"/>
    </row>
    <row r="1810" spans="1:14">
      <c r="A1810" s="144" t="str">
        <f>'[11]Depr Exp'!A1810</f>
        <v>E332 HYD Res/Dam/Wwy, Snoqualmie 2</v>
      </c>
      <c r="B1810" s="144" t="str">
        <f>'[11]Depr Exp'!B1810</f>
        <v>E332 HYD Res/Dam/Wwy, Snoqualmie 2-11</v>
      </c>
      <c r="C1810" s="144" t="str">
        <f>'[11]Depr Exp'!C1810</f>
        <v>403E</v>
      </c>
      <c r="D1810" s="144"/>
      <c r="E1810" s="282">
        <f>'[11]Depr Exp'!E1810</f>
        <v>43434</v>
      </c>
      <c r="F1810" s="523">
        <f>'[11]Depr Exp'!F1810</f>
        <v>347115.7</v>
      </c>
      <c r="G1810" s="305">
        <f>'[11]Depr Exp'!G1810</f>
        <v>3.61E-2</v>
      </c>
      <c r="H1810" s="524">
        <f>'[11]Depr Exp'!H1810</f>
        <v>1044.24</v>
      </c>
      <c r="I1810" s="523">
        <f>'[11]Depr Exp'!I1810</f>
        <v>347115.7</v>
      </c>
      <c r="J1810" s="305">
        <f>'[11]Depr Exp'!J1810</f>
        <v>3.61E-2</v>
      </c>
      <c r="K1810" s="373">
        <f>'[11]Depr Exp'!K1810</f>
        <v>1044.2397308333334</v>
      </c>
      <c r="L1810" s="524">
        <f>'[11]Depr Exp'!L1810</f>
        <v>0</v>
      </c>
      <c r="M1810" s="144"/>
      <c r="N1810" s="144"/>
    </row>
    <row r="1811" spans="1:14">
      <c r="A1811" s="144" t="str">
        <f>'[11]Depr Exp'!A1811</f>
        <v>E332 HYD Res/Dam/Wwy, Snoqualmie 2</v>
      </c>
      <c r="B1811" s="144" t="str">
        <f>'[11]Depr Exp'!B1811</f>
        <v>E332 HYD Res/Dam/Wwy, Snoqualmie 2-12</v>
      </c>
      <c r="C1811" s="144" t="str">
        <f>'[11]Depr Exp'!C1811</f>
        <v>403E</v>
      </c>
      <c r="D1811" s="144"/>
      <c r="E1811" s="282">
        <f>'[11]Depr Exp'!E1811</f>
        <v>43465</v>
      </c>
      <c r="F1811" s="523">
        <f>'[11]Depr Exp'!F1811</f>
        <v>347115.7</v>
      </c>
      <c r="G1811" s="305">
        <f>'[11]Depr Exp'!G1811</f>
        <v>3.61E-2</v>
      </c>
      <c r="H1811" s="524">
        <f>'[11]Depr Exp'!H1811</f>
        <v>1044.24</v>
      </c>
      <c r="I1811" s="523">
        <f>'[11]Depr Exp'!I1811</f>
        <v>347115.7</v>
      </c>
      <c r="J1811" s="305">
        <f>'[11]Depr Exp'!J1811</f>
        <v>3.61E-2</v>
      </c>
      <c r="K1811" s="373">
        <f>'[11]Depr Exp'!K1811</f>
        <v>1044.2397308333334</v>
      </c>
      <c r="L1811" s="524">
        <f>'[11]Depr Exp'!L1811</f>
        <v>0</v>
      </c>
      <c r="M1811" s="144"/>
      <c r="N1811" s="144"/>
    </row>
    <row r="1812" spans="1:14" ht="15.75" thickBot="1">
      <c r="A1812" s="159" t="str">
        <f>'[11]Depr Exp'!A1812</f>
        <v>E332 HYD Res/Dam/Wwy, Snoqualmie 2 Total</v>
      </c>
      <c r="B1812" s="144">
        <f>'[11]Depr Exp'!B1812</f>
        <v>0</v>
      </c>
      <c r="C1812" s="502" t="str">
        <f>'[11]Depr Exp'!C1812</f>
        <v>HYD</v>
      </c>
      <c r="D1812" s="144"/>
      <c r="E1812" s="281" t="str">
        <f>'[11]Depr Exp'!E1812</f>
        <v>Total</v>
      </c>
      <c r="F1812" s="141">
        <f>'[11]Depr Exp'!F1812</f>
        <v>0</v>
      </c>
      <c r="G1812" s="252">
        <f>'[11]Depr Exp'!G1812</f>
        <v>0</v>
      </c>
      <c r="H1812" s="286">
        <f>'[11]Depr Exp'!H1812</f>
        <v>12530.88</v>
      </c>
      <c r="I1812" s="141">
        <f>'[11]Depr Exp'!I1812</f>
        <v>0</v>
      </c>
      <c r="J1812" s="252">
        <f>'[11]Depr Exp'!J1812</f>
        <v>0</v>
      </c>
      <c r="K1812" s="286">
        <f>'[11]Depr Exp'!K1812</f>
        <v>12530.876769999997</v>
      </c>
      <c r="L1812" s="286">
        <f>'[11]Depr Exp'!L1812</f>
        <v>0</v>
      </c>
      <c r="M1812" s="144"/>
      <c r="N1812" s="144"/>
    </row>
    <row r="1813" spans="1:14" ht="13.5" thickTop="1">
      <c r="A1813" s="144" t="str">
        <f>'[11]Depr Exp'!A1813</f>
        <v>E332 HYD Res/Dam/Wwy, UB FSC</v>
      </c>
      <c r="B1813" s="144" t="str">
        <f>'[11]Depr Exp'!B1813</f>
        <v>E332 HYD Res/Dam/Wwy, UB FSC-1</v>
      </c>
      <c r="C1813" s="144" t="str">
        <f>'[11]Depr Exp'!C1813</f>
        <v>403E</v>
      </c>
      <c r="D1813" s="144"/>
      <c r="E1813" s="282">
        <f>'[11]Depr Exp'!E1813</f>
        <v>43131</v>
      </c>
      <c r="F1813" s="523">
        <f>'[11]Depr Exp'!F1813</f>
        <v>60244956.240000002</v>
      </c>
      <c r="G1813" s="305">
        <f>'[11]Depr Exp'!G1813</f>
        <v>1.5900000000000001E-2</v>
      </c>
      <c r="H1813" s="524">
        <f>'[11]Depr Exp'!H1813</f>
        <v>79824.56</v>
      </c>
      <c r="I1813" s="523">
        <f>'[11]Depr Exp'!I1813</f>
        <v>60240065.450000003</v>
      </c>
      <c r="J1813" s="305">
        <f>'[11]Depr Exp'!J1813</f>
        <v>1.5900000000000001E-2</v>
      </c>
      <c r="K1813" s="373">
        <f>'[11]Depr Exp'!K1813</f>
        <v>79818.086721250016</v>
      </c>
      <c r="L1813" s="524">
        <f>'[11]Depr Exp'!L1813</f>
        <v>-6.47</v>
      </c>
      <c r="M1813" s="144"/>
      <c r="N1813" s="144"/>
    </row>
    <row r="1814" spans="1:14">
      <c r="A1814" s="144" t="str">
        <f>'[11]Depr Exp'!A1814</f>
        <v>E332 HYD Res/Dam/Wwy, UB FSC</v>
      </c>
      <c r="B1814" s="144" t="str">
        <f>'[11]Depr Exp'!B1814</f>
        <v>E332 HYD Res/Dam/Wwy, UB FSC-2</v>
      </c>
      <c r="C1814" s="144" t="str">
        <f>'[11]Depr Exp'!C1814</f>
        <v>403E</v>
      </c>
      <c r="D1814" s="144"/>
      <c r="E1814" s="282">
        <f>'[11]Depr Exp'!E1814</f>
        <v>43159</v>
      </c>
      <c r="F1814" s="523">
        <f>'[11]Depr Exp'!F1814</f>
        <v>60244956.240000002</v>
      </c>
      <c r="G1814" s="305">
        <f>'[11]Depr Exp'!G1814</f>
        <v>1.5900000000000001E-2</v>
      </c>
      <c r="H1814" s="524">
        <f>'[11]Depr Exp'!H1814</f>
        <v>79824.56</v>
      </c>
      <c r="I1814" s="523">
        <f>'[11]Depr Exp'!I1814</f>
        <v>60240065.450000003</v>
      </c>
      <c r="J1814" s="305">
        <f>'[11]Depr Exp'!J1814</f>
        <v>1.5900000000000001E-2</v>
      </c>
      <c r="K1814" s="373">
        <f>'[11]Depr Exp'!K1814</f>
        <v>79818.086721250016</v>
      </c>
      <c r="L1814" s="524">
        <f>'[11]Depr Exp'!L1814</f>
        <v>-6.47</v>
      </c>
      <c r="M1814" s="144"/>
      <c r="N1814" s="144"/>
    </row>
    <row r="1815" spans="1:14">
      <c r="A1815" s="144" t="str">
        <f>'[11]Depr Exp'!A1815</f>
        <v>E332 HYD Res/Dam/Wwy, UB FSC</v>
      </c>
      <c r="B1815" s="144" t="str">
        <f>'[11]Depr Exp'!B1815</f>
        <v>E332 HYD Res/Dam/Wwy, UB FSC-3</v>
      </c>
      <c r="C1815" s="144" t="str">
        <f>'[11]Depr Exp'!C1815</f>
        <v>403E</v>
      </c>
      <c r="D1815" s="144"/>
      <c r="E1815" s="282">
        <f>'[11]Depr Exp'!E1815</f>
        <v>43190</v>
      </c>
      <c r="F1815" s="523">
        <f>'[11]Depr Exp'!F1815</f>
        <v>60244956.240000002</v>
      </c>
      <c r="G1815" s="305">
        <f>'[11]Depr Exp'!G1815</f>
        <v>1.5900000000000001E-2</v>
      </c>
      <c r="H1815" s="524">
        <f>'[11]Depr Exp'!H1815</f>
        <v>79824.56</v>
      </c>
      <c r="I1815" s="523">
        <f>'[11]Depr Exp'!I1815</f>
        <v>60240065.450000003</v>
      </c>
      <c r="J1815" s="305">
        <f>'[11]Depr Exp'!J1815</f>
        <v>1.5900000000000001E-2</v>
      </c>
      <c r="K1815" s="373">
        <f>'[11]Depr Exp'!K1815</f>
        <v>79818.086721250016</v>
      </c>
      <c r="L1815" s="524">
        <f>'[11]Depr Exp'!L1815</f>
        <v>-6.47</v>
      </c>
      <c r="M1815" s="144"/>
      <c r="N1815" s="144"/>
    </row>
    <row r="1816" spans="1:14">
      <c r="A1816" s="144" t="str">
        <f>'[11]Depr Exp'!A1816</f>
        <v>E332 HYD Res/Dam/Wwy, UB FSC</v>
      </c>
      <c r="B1816" s="144" t="str">
        <f>'[11]Depr Exp'!B1816</f>
        <v>E332 HYD Res/Dam/Wwy, UB FSC-4</v>
      </c>
      <c r="C1816" s="144" t="str">
        <f>'[11]Depr Exp'!C1816</f>
        <v>403E</v>
      </c>
      <c r="D1816" s="144"/>
      <c r="E1816" s="282">
        <f>'[11]Depr Exp'!E1816</f>
        <v>43220</v>
      </c>
      <c r="F1816" s="523">
        <f>'[11]Depr Exp'!F1816</f>
        <v>60244956.240000002</v>
      </c>
      <c r="G1816" s="305">
        <f>'[11]Depr Exp'!G1816</f>
        <v>1.5900000000000001E-2</v>
      </c>
      <c r="H1816" s="524">
        <f>'[11]Depr Exp'!H1816</f>
        <v>79824.56</v>
      </c>
      <c r="I1816" s="523">
        <f>'[11]Depr Exp'!I1816</f>
        <v>60240065.450000003</v>
      </c>
      <c r="J1816" s="305">
        <f>'[11]Depr Exp'!J1816</f>
        <v>1.5900000000000001E-2</v>
      </c>
      <c r="K1816" s="373">
        <f>'[11]Depr Exp'!K1816</f>
        <v>79818.086721250016</v>
      </c>
      <c r="L1816" s="524">
        <f>'[11]Depr Exp'!L1816</f>
        <v>-6.47</v>
      </c>
      <c r="M1816" s="144"/>
      <c r="N1816" s="144"/>
    </row>
    <row r="1817" spans="1:14">
      <c r="A1817" s="144" t="str">
        <f>'[11]Depr Exp'!A1817</f>
        <v>E332 HYD Res/Dam/Wwy, UB FSC</v>
      </c>
      <c r="B1817" s="144" t="str">
        <f>'[11]Depr Exp'!B1817</f>
        <v>E332 HYD Res/Dam/Wwy, UB FSC-5</v>
      </c>
      <c r="C1817" s="144" t="str">
        <f>'[11]Depr Exp'!C1817</f>
        <v>403E</v>
      </c>
      <c r="D1817" s="144"/>
      <c r="E1817" s="282">
        <f>'[11]Depr Exp'!E1817</f>
        <v>43251</v>
      </c>
      <c r="F1817" s="523">
        <f>'[11]Depr Exp'!F1817</f>
        <v>60244956.240000002</v>
      </c>
      <c r="G1817" s="305">
        <f>'[11]Depr Exp'!G1817</f>
        <v>1.5900000000000001E-2</v>
      </c>
      <c r="H1817" s="524">
        <f>'[11]Depr Exp'!H1817</f>
        <v>79824.56</v>
      </c>
      <c r="I1817" s="523">
        <f>'[11]Depr Exp'!I1817</f>
        <v>60240065.450000003</v>
      </c>
      <c r="J1817" s="305">
        <f>'[11]Depr Exp'!J1817</f>
        <v>1.5900000000000001E-2</v>
      </c>
      <c r="K1817" s="373">
        <f>'[11]Depr Exp'!K1817</f>
        <v>79818.086721250016</v>
      </c>
      <c r="L1817" s="524">
        <f>'[11]Depr Exp'!L1817</f>
        <v>-6.47</v>
      </c>
      <c r="M1817" s="144"/>
      <c r="N1817" s="144"/>
    </row>
    <row r="1818" spans="1:14">
      <c r="A1818" s="144" t="str">
        <f>'[11]Depr Exp'!A1818</f>
        <v>E332 HYD Res/Dam/Wwy, UB FSC</v>
      </c>
      <c r="B1818" s="144" t="str">
        <f>'[11]Depr Exp'!B1818</f>
        <v>E332 HYD Res/Dam/Wwy, UB FSC-6</v>
      </c>
      <c r="C1818" s="144" t="str">
        <f>'[11]Depr Exp'!C1818</f>
        <v>403E</v>
      </c>
      <c r="D1818" s="144"/>
      <c r="E1818" s="282">
        <f>'[11]Depr Exp'!E1818</f>
        <v>43281</v>
      </c>
      <c r="F1818" s="523">
        <f>'[11]Depr Exp'!F1818</f>
        <v>60244956.240000002</v>
      </c>
      <c r="G1818" s="305">
        <f>'[11]Depr Exp'!G1818</f>
        <v>1.5900000000000001E-2</v>
      </c>
      <c r="H1818" s="524">
        <f>'[11]Depr Exp'!H1818</f>
        <v>79824.56</v>
      </c>
      <c r="I1818" s="523">
        <f>'[11]Depr Exp'!I1818</f>
        <v>60240065.450000003</v>
      </c>
      <c r="J1818" s="305">
        <f>'[11]Depr Exp'!J1818</f>
        <v>1.5900000000000001E-2</v>
      </c>
      <c r="K1818" s="373">
        <f>'[11]Depr Exp'!K1818</f>
        <v>79818.086721250016</v>
      </c>
      <c r="L1818" s="524">
        <f>'[11]Depr Exp'!L1818</f>
        <v>-6.47</v>
      </c>
      <c r="M1818" s="144"/>
      <c r="N1818" s="144"/>
    </row>
    <row r="1819" spans="1:14">
      <c r="A1819" s="144" t="str">
        <f>'[11]Depr Exp'!A1819</f>
        <v>E332 HYD Res/Dam/Wwy, UB FSC</v>
      </c>
      <c r="B1819" s="144" t="str">
        <f>'[11]Depr Exp'!B1819</f>
        <v>E332 HYD Res/Dam/Wwy, UB FSC-7</v>
      </c>
      <c r="C1819" s="144" t="str">
        <f>'[11]Depr Exp'!C1819</f>
        <v>403E</v>
      </c>
      <c r="D1819" s="144"/>
      <c r="E1819" s="282">
        <f>'[11]Depr Exp'!E1819</f>
        <v>43312</v>
      </c>
      <c r="F1819" s="523">
        <f>'[11]Depr Exp'!F1819</f>
        <v>60244956.240000002</v>
      </c>
      <c r="G1819" s="305">
        <f>'[11]Depr Exp'!G1819</f>
        <v>1.5900000000000001E-2</v>
      </c>
      <c r="H1819" s="524">
        <f>'[11]Depr Exp'!H1819</f>
        <v>79824.56</v>
      </c>
      <c r="I1819" s="523">
        <f>'[11]Depr Exp'!I1819</f>
        <v>60240065.450000003</v>
      </c>
      <c r="J1819" s="305">
        <f>'[11]Depr Exp'!J1819</f>
        <v>1.5900000000000001E-2</v>
      </c>
      <c r="K1819" s="373">
        <f>'[11]Depr Exp'!K1819</f>
        <v>79818.086721250016</v>
      </c>
      <c r="L1819" s="524">
        <f>'[11]Depr Exp'!L1819</f>
        <v>-6.47</v>
      </c>
      <c r="M1819" s="144"/>
      <c r="N1819" s="144"/>
    </row>
    <row r="1820" spans="1:14">
      <c r="A1820" s="144" t="str">
        <f>'[11]Depr Exp'!A1820</f>
        <v>E332 HYD Res/Dam/Wwy, UB FSC</v>
      </c>
      <c r="B1820" s="144" t="str">
        <f>'[11]Depr Exp'!B1820</f>
        <v>E332 HYD Res/Dam/Wwy, UB FSC-8</v>
      </c>
      <c r="C1820" s="144" t="str">
        <f>'[11]Depr Exp'!C1820</f>
        <v>403E</v>
      </c>
      <c r="D1820" s="144"/>
      <c r="E1820" s="282">
        <f>'[11]Depr Exp'!E1820</f>
        <v>43343</v>
      </c>
      <c r="F1820" s="523">
        <f>'[11]Depr Exp'!F1820</f>
        <v>60244956.240000002</v>
      </c>
      <c r="G1820" s="305">
        <f>'[11]Depr Exp'!G1820</f>
        <v>1.5900000000000001E-2</v>
      </c>
      <c r="H1820" s="524">
        <f>'[11]Depr Exp'!H1820</f>
        <v>79824.56</v>
      </c>
      <c r="I1820" s="523">
        <f>'[11]Depr Exp'!I1820</f>
        <v>60240065.450000003</v>
      </c>
      <c r="J1820" s="305">
        <f>'[11]Depr Exp'!J1820</f>
        <v>1.5900000000000001E-2</v>
      </c>
      <c r="K1820" s="373">
        <f>'[11]Depr Exp'!K1820</f>
        <v>79818.086721250016</v>
      </c>
      <c r="L1820" s="524">
        <f>'[11]Depr Exp'!L1820</f>
        <v>-6.47</v>
      </c>
      <c r="M1820" s="144"/>
      <c r="N1820" s="144"/>
    </row>
    <row r="1821" spans="1:14">
      <c r="A1821" s="144" t="str">
        <f>'[11]Depr Exp'!A1821</f>
        <v>E332 HYD Res/Dam/Wwy, UB FSC</v>
      </c>
      <c r="B1821" s="144" t="str">
        <f>'[11]Depr Exp'!B1821</f>
        <v>E332 HYD Res/Dam/Wwy, UB FSC-9</v>
      </c>
      <c r="C1821" s="144" t="str">
        <f>'[11]Depr Exp'!C1821</f>
        <v>403E</v>
      </c>
      <c r="D1821" s="144"/>
      <c r="E1821" s="282">
        <f>'[11]Depr Exp'!E1821</f>
        <v>43373</v>
      </c>
      <c r="F1821" s="523">
        <f>'[11]Depr Exp'!F1821</f>
        <v>60244956.240000002</v>
      </c>
      <c r="G1821" s="305">
        <f>'[11]Depr Exp'!G1821</f>
        <v>1.5900000000000001E-2</v>
      </c>
      <c r="H1821" s="524">
        <f>'[11]Depr Exp'!H1821</f>
        <v>79824.56</v>
      </c>
      <c r="I1821" s="523">
        <f>'[11]Depr Exp'!I1821</f>
        <v>60240065.450000003</v>
      </c>
      <c r="J1821" s="305">
        <f>'[11]Depr Exp'!J1821</f>
        <v>1.5900000000000001E-2</v>
      </c>
      <c r="K1821" s="373">
        <f>'[11]Depr Exp'!K1821</f>
        <v>79818.086721250016</v>
      </c>
      <c r="L1821" s="524">
        <f>'[11]Depr Exp'!L1821</f>
        <v>-6.47</v>
      </c>
      <c r="M1821" s="144"/>
      <c r="N1821" s="144"/>
    </row>
    <row r="1822" spans="1:14">
      <c r="A1822" s="144" t="str">
        <f>'[11]Depr Exp'!A1822</f>
        <v>E332 HYD Res/Dam/Wwy, UB FSC</v>
      </c>
      <c r="B1822" s="144" t="str">
        <f>'[11]Depr Exp'!B1822</f>
        <v>E332 HYD Res/Dam/Wwy, UB FSC-10</v>
      </c>
      <c r="C1822" s="144" t="str">
        <f>'[11]Depr Exp'!C1822</f>
        <v>403E</v>
      </c>
      <c r="D1822" s="144"/>
      <c r="E1822" s="282">
        <f>'[11]Depr Exp'!E1822</f>
        <v>43404</v>
      </c>
      <c r="F1822" s="523">
        <f>'[11]Depr Exp'!F1822</f>
        <v>60244956.240000002</v>
      </c>
      <c r="G1822" s="305">
        <f>'[11]Depr Exp'!G1822</f>
        <v>1.5900000000000001E-2</v>
      </c>
      <c r="H1822" s="524">
        <f>'[11]Depr Exp'!H1822</f>
        <v>79824.56</v>
      </c>
      <c r="I1822" s="523">
        <f>'[11]Depr Exp'!I1822</f>
        <v>60240065.450000003</v>
      </c>
      <c r="J1822" s="305">
        <f>'[11]Depr Exp'!J1822</f>
        <v>1.5900000000000001E-2</v>
      </c>
      <c r="K1822" s="373">
        <f>'[11]Depr Exp'!K1822</f>
        <v>79818.086721250016</v>
      </c>
      <c r="L1822" s="524">
        <f>'[11]Depr Exp'!L1822</f>
        <v>-6.47</v>
      </c>
      <c r="M1822" s="144"/>
      <c r="N1822" s="144"/>
    </row>
    <row r="1823" spans="1:14">
      <c r="A1823" s="144" t="str">
        <f>'[11]Depr Exp'!A1823</f>
        <v>E332 HYD Res/Dam/Wwy, UB FSC</v>
      </c>
      <c r="B1823" s="144" t="str">
        <f>'[11]Depr Exp'!B1823</f>
        <v>E332 HYD Res/Dam/Wwy, UB FSC-11</v>
      </c>
      <c r="C1823" s="144" t="str">
        <f>'[11]Depr Exp'!C1823</f>
        <v>403E</v>
      </c>
      <c r="D1823" s="144"/>
      <c r="E1823" s="282">
        <f>'[11]Depr Exp'!E1823</f>
        <v>43434</v>
      </c>
      <c r="F1823" s="523">
        <f>'[11]Depr Exp'!F1823</f>
        <v>60244956.240000002</v>
      </c>
      <c r="G1823" s="305">
        <f>'[11]Depr Exp'!G1823</f>
        <v>1.5900000000000001E-2</v>
      </c>
      <c r="H1823" s="524">
        <f>'[11]Depr Exp'!H1823</f>
        <v>79824.56</v>
      </c>
      <c r="I1823" s="523">
        <f>'[11]Depr Exp'!I1823</f>
        <v>60240065.450000003</v>
      </c>
      <c r="J1823" s="305">
        <f>'[11]Depr Exp'!J1823</f>
        <v>1.5900000000000001E-2</v>
      </c>
      <c r="K1823" s="373">
        <f>'[11]Depr Exp'!K1823</f>
        <v>79818.086721250016</v>
      </c>
      <c r="L1823" s="524">
        <f>'[11]Depr Exp'!L1823</f>
        <v>-6.47</v>
      </c>
      <c r="M1823" s="144"/>
      <c r="N1823" s="144"/>
    </row>
    <row r="1824" spans="1:14">
      <c r="A1824" s="144" t="str">
        <f>'[11]Depr Exp'!A1824</f>
        <v>E332 HYD Res/Dam/Wwy, UB FSC</v>
      </c>
      <c r="B1824" s="144" t="str">
        <f>'[11]Depr Exp'!B1824</f>
        <v>E332 HYD Res/Dam/Wwy, UB FSC-12</v>
      </c>
      <c r="C1824" s="144" t="str">
        <f>'[11]Depr Exp'!C1824</f>
        <v>403E</v>
      </c>
      <c r="D1824" s="144"/>
      <c r="E1824" s="282">
        <f>'[11]Depr Exp'!E1824</f>
        <v>43465</v>
      </c>
      <c r="F1824" s="523">
        <f>'[11]Depr Exp'!F1824</f>
        <v>60240065.450000003</v>
      </c>
      <c r="G1824" s="305">
        <f>'[11]Depr Exp'!G1824</f>
        <v>1.5900000000000001E-2</v>
      </c>
      <c r="H1824" s="524">
        <f>'[11]Depr Exp'!H1824</f>
        <v>79818.09</v>
      </c>
      <c r="I1824" s="523">
        <f>'[11]Depr Exp'!I1824</f>
        <v>60240065.450000003</v>
      </c>
      <c r="J1824" s="305">
        <f>'[11]Depr Exp'!J1824</f>
        <v>1.5900000000000001E-2</v>
      </c>
      <c r="K1824" s="373">
        <f>'[11]Depr Exp'!K1824</f>
        <v>79818.086721250016</v>
      </c>
      <c r="L1824" s="524">
        <f>'[11]Depr Exp'!L1824</f>
        <v>0</v>
      </c>
      <c r="M1824" s="144"/>
      <c r="N1824" s="144"/>
    </row>
    <row r="1825" spans="1:14" ht="15.75" thickBot="1">
      <c r="A1825" s="159" t="str">
        <f>'[11]Depr Exp'!A1825</f>
        <v>E332 HYD Res/Dam/Wwy, UB FSC Total</v>
      </c>
      <c r="B1825" s="144">
        <f>'[11]Depr Exp'!B1825</f>
        <v>0</v>
      </c>
      <c r="C1825" s="502" t="str">
        <f>'[11]Depr Exp'!C1825</f>
        <v>HYD</v>
      </c>
      <c r="D1825" s="144"/>
      <c r="E1825" s="281" t="str">
        <f>'[11]Depr Exp'!E1825</f>
        <v>Total</v>
      </c>
      <c r="F1825" s="141">
        <f>'[11]Depr Exp'!F1825</f>
        <v>0</v>
      </c>
      <c r="G1825" s="252">
        <f>'[11]Depr Exp'!G1825</f>
        <v>0</v>
      </c>
      <c r="H1825" s="286">
        <f>'[11]Depr Exp'!H1825</f>
        <v>957888.25000000012</v>
      </c>
      <c r="I1825" s="141">
        <f>'[11]Depr Exp'!I1825</f>
        <v>0</v>
      </c>
      <c r="J1825" s="252">
        <f>'[11]Depr Exp'!J1825</f>
        <v>0</v>
      </c>
      <c r="K1825" s="286">
        <f>'[11]Depr Exp'!K1825</f>
        <v>957817.04065500002</v>
      </c>
      <c r="L1825" s="286">
        <f>'[11]Depr Exp'!L1825</f>
        <v>-71.209999999999994</v>
      </c>
      <c r="M1825" s="144"/>
      <c r="N1825" s="144"/>
    </row>
    <row r="1826" spans="1:14" ht="13.5" thickTop="1">
      <c r="A1826" s="144" t="str">
        <f>'[11]Depr Exp'!A1826</f>
        <v>E332 HYD Res/Dam/Wwy, Upper Baker</v>
      </c>
      <c r="B1826" s="144" t="str">
        <f>'[11]Depr Exp'!B1826</f>
        <v>E332 HYD Res/Dam/Wwy, Upper Baker-1</v>
      </c>
      <c r="C1826" s="144" t="str">
        <f>'[11]Depr Exp'!C1826</f>
        <v>403E</v>
      </c>
      <c r="D1826" s="144"/>
      <c r="E1826" s="282">
        <f>'[11]Depr Exp'!E1826</f>
        <v>43131</v>
      </c>
      <c r="F1826" s="523">
        <f>'[11]Depr Exp'!F1826</f>
        <v>40909308.350000001</v>
      </c>
      <c r="G1826" s="305">
        <f>'[11]Depr Exp'!G1826</f>
        <v>1.5900000000000001E-2</v>
      </c>
      <c r="H1826" s="524">
        <f>'[11]Depr Exp'!H1826</f>
        <v>54204.84</v>
      </c>
      <c r="I1826" s="523">
        <f>'[11]Depr Exp'!I1826</f>
        <v>42166830.289999999</v>
      </c>
      <c r="J1826" s="305">
        <f>'[11]Depr Exp'!J1826</f>
        <v>1.5900000000000001E-2</v>
      </c>
      <c r="K1826" s="373">
        <f>'[11]Depr Exp'!K1826</f>
        <v>55871.050134249999</v>
      </c>
      <c r="L1826" s="524">
        <f>'[11]Depr Exp'!L1826</f>
        <v>1666.21</v>
      </c>
      <c r="M1826" s="144"/>
      <c r="N1826" s="144"/>
    </row>
    <row r="1827" spans="1:14">
      <c r="A1827" s="144" t="str">
        <f>'[11]Depr Exp'!A1827</f>
        <v>E332 HYD Res/Dam/Wwy, Upper Baker</v>
      </c>
      <c r="B1827" s="144" t="str">
        <f>'[11]Depr Exp'!B1827</f>
        <v>E332 HYD Res/Dam/Wwy, Upper Baker-2</v>
      </c>
      <c r="C1827" s="144" t="str">
        <f>'[11]Depr Exp'!C1827</f>
        <v>403E</v>
      </c>
      <c r="D1827" s="144"/>
      <c r="E1827" s="282">
        <f>'[11]Depr Exp'!E1827</f>
        <v>43159</v>
      </c>
      <c r="F1827" s="523">
        <f>'[11]Depr Exp'!F1827</f>
        <v>40909308.350000001</v>
      </c>
      <c r="G1827" s="305">
        <f>'[11]Depr Exp'!G1827</f>
        <v>1.5900000000000001E-2</v>
      </c>
      <c r="H1827" s="524">
        <f>'[11]Depr Exp'!H1827</f>
        <v>54204.84</v>
      </c>
      <c r="I1827" s="523">
        <f>'[11]Depr Exp'!I1827</f>
        <v>42166830.289999999</v>
      </c>
      <c r="J1827" s="305">
        <f>'[11]Depr Exp'!J1827</f>
        <v>1.5900000000000001E-2</v>
      </c>
      <c r="K1827" s="373">
        <f>'[11]Depr Exp'!K1827</f>
        <v>55871.050134249999</v>
      </c>
      <c r="L1827" s="524">
        <f>'[11]Depr Exp'!L1827</f>
        <v>1666.21</v>
      </c>
      <c r="M1827" s="144"/>
      <c r="N1827" s="144"/>
    </row>
    <row r="1828" spans="1:14">
      <c r="A1828" s="144" t="str">
        <f>'[11]Depr Exp'!A1828</f>
        <v>E332 HYD Res/Dam/Wwy, Upper Baker</v>
      </c>
      <c r="B1828" s="144" t="str">
        <f>'[11]Depr Exp'!B1828</f>
        <v>E332 HYD Res/Dam/Wwy, Upper Baker-3</v>
      </c>
      <c r="C1828" s="144" t="str">
        <f>'[11]Depr Exp'!C1828</f>
        <v>403E</v>
      </c>
      <c r="D1828" s="144"/>
      <c r="E1828" s="282">
        <f>'[11]Depr Exp'!E1828</f>
        <v>43190</v>
      </c>
      <c r="F1828" s="523">
        <f>'[11]Depr Exp'!F1828</f>
        <v>40909308.350000001</v>
      </c>
      <c r="G1828" s="305">
        <f>'[11]Depr Exp'!G1828</f>
        <v>1.5900000000000001E-2</v>
      </c>
      <c r="H1828" s="524">
        <f>'[11]Depr Exp'!H1828</f>
        <v>54204.84</v>
      </c>
      <c r="I1828" s="523">
        <f>'[11]Depr Exp'!I1828</f>
        <v>42166830.289999999</v>
      </c>
      <c r="J1828" s="305">
        <f>'[11]Depr Exp'!J1828</f>
        <v>1.5900000000000001E-2</v>
      </c>
      <c r="K1828" s="373">
        <f>'[11]Depr Exp'!K1828</f>
        <v>55871.050134249999</v>
      </c>
      <c r="L1828" s="524">
        <f>'[11]Depr Exp'!L1828</f>
        <v>1666.21</v>
      </c>
      <c r="M1828" s="144"/>
      <c r="N1828" s="144"/>
    </row>
    <row r="1829" spans="1:14">
      <c r="A1829" s="144" t="str">
        <f>'[11]Depr Exp'!A1829</f>
        <v>E332 HYD Res/Dam/Wwy, Upper Baker</v>
      </c>
      <c r="B1829" s="144" t="str">
        <f>'[11]Depr Exp'!B1829</f>
        <v>E332 HYD Res/Dam/Wwy, Upper Baker-4</v>
      </c>
      <c r="C1829" s="144" t="str">
        <f>'[11]Depr Exp'!C1829</f>
        <v>403E</v>
      </c>
      <c r="D1829" s="144"/>
      <c r="E1829" s="282">
        <f>'[11]Depr Exp'!E1829</f>
        <v>43220</v>
      </c>
      <c r="F1829" s="523">
        <f>'[11]Depr Exp'!F1829</f>
        <v>40909308.350000001</v>
      </c>
      <c r="G1829" s="305">
        <f>'[11]Depr Exp'!G1829</f>
        <v>1.5900000000000001E-2</v>
      </c>
      <c r="H1829" s="524">
        <f>'[11]Depr Exp'!H1829</f>
        <v>54204.84</v>
      </c>
      <c r="I1829" s="523">
        <f>'[11]Depr Exp'!I1829</f>
        <v>42166830.289999999</v>
      </c>
      <c r="J1829" s="305">
        <f>'[11]Depr Exp'!J1829</f>
        <v>1.5900000000000001E-2</v>
      </c>
      <c r="K1829" s="373">
        <f>'[11]Depr Exp'!K1829</f>
        <v>55871.050134249999</v>
      </c>
      <c r="L1829" s="524">
        <f>'[11]Depr Exp'!L1829</f>
        <v>1666.21</v>
      </c>
      <c r="M1829" s="144"/>
      <c r="N1829" s="144"/>
    </row>
    <row r="1830" spans="1:14">
      <c r="A1830" s="144" t="str">
        <f>'[11]Depr Exp'!A1830</f>
        <v>E332 HYD Res/Dam/Wwy, Upper Baker</v>
      </c>
      <c r="B1830" s="144" t="str">
        <f>'[11]Depr Exp'!B1830</f>
        <v>E332 HYD Res/Dam/Wwy, Upper Baker-5</v>
      </c>
      <c r="C1830" s="144" t="str">
        <f>'[11]Depr Exp'!C1830</f>
        <v>403E</v>
      </c>
      <c r="D1830" s="144"/>
      <c r="E1830" s="282">
        <f>'[11]Depr Exp'!E1830</f>
        <v>43251</v>
      </c>
      <c r="F1830" s="523">
        <f>'[11]Depr Exp'!F1830</f>
        <v>40909308.350000001</v>
      </c>
      <c r="G1830" s="305">
        <f>'[11]Depr Exp'!G1830</f>
        <v>1.5900000000000001E-2</v>
      </c>
      <c r="H1830" s="524">
        <f>'[11]Depr Exp'!H1830</f>
        <v>54204.84</v>
      </c>
      <c r="I1830" s="523">
        <f>'[11]Depr Exp'!I1830</f>
        <v>42166830.289999999</v>
      </c>
      <c r="J1830" s="305">
        <f>'[11]Depr Exp'!J1830</f>
        <v>1.5900000000000001E-2</v>
      </c>
      <c r="K1830" s="373">
        <f>'[11]Depr Exp'!K1830</f>
        <v>55871.050134249999</v>
      </c>
      <c r="L1830" s="524">
        <f>'[11]Depr Exp'!L1830</f>
        <v>1666.21</v>
      </c>
      <c r="M1830" s="144"/>
      <c r="N1830" s="144"/>
    </row>
    <row r="1831" spans="1:14">
      <c r="A1831" s="144" t="str">
        <f>'[11]Depr Exp'!A1831</f>
        <v>E332 HYD Res/Dam/Wwy, Upper Baker</v>
      </c>
      <c r="B1831" s="144" t="str">
        <f>'[11]Depr Exp'!B1831</f>
        <v>E332 HYD Res/Dam/Wwy, Upper Baker-6</v>
      </c>
      <c r="C1831" s="144" t="str">
        <f>'[11]Depr Exp'!C1831</f>
        <v>403E</v>
      </c>
      <c r="D1831" s="144"/>
      <c r="E1831" s="282">
        <f>'[11]Depr Exp'!E1831</f>
        <v>43281</v>
      </c>
      <c r="F1831" s="523">
        <f>'[11]Depr Exp'!F1831</f>
        <v>40909308.350000001</v>
      </c>
      <c r="G1831" s="305">
        <f>'[11]Depr Exp'!G1831</f>
        <v>1.5900000000000001E-2</v>
      </c>
      <c r="H1831" s="524">
        <f>'[11]Depr Exp'!H1831</f>
        <v>54204.84</v>
      </c>
      <c r="I1831" s="523">
        <f>'[11]Depr Exp'!I1831</f>
        <v>42166830.289999999</v>
      </c>
      <c r="J1831" s="305">
        <f>'[11]Depr Exp'!J1831</f>
        <v>1.5900000000000001E-2</v>
      </c>
      <c r="K1831" s="373">
        <f>'[11]Depr Exp'!K1831</f>
        <v>55871.050134249999</v>
      </c>
      <c r="L1831" s="524">
        <f>'[11]Depr Exp'!L1831</f>
        <v>1666.21</v>
      </c>
      <c r="M1831" s="144"/>
      <c r="N1831" s="144"/>
    </row>
    <row r="1832" spans="1:14">
      <c r="A1832" s="144" t="str">
        <f>'[11]Depr Exp'!A1832</f>
        <v>E332 HYD Res/Dam/Wwy, Upper Baker</v>
      </c>
      <c r="B1832" s="144" t="str">
        <f>'[11]Depr Exp'!B1832</f>
        <v>E332 HYD Res/Dam/Wwy, Upper Baker-7</v>
      </c>
      <c r="C1832" s="144" t="str">
        <f>'[11]Depr Exp'!C1832</f>
        <v>403E</v>
      </c>
      <c r="D1832" s="144"/>
      <c r="E1832" s="282">
        <f>'[11]Depr Exp'!E1832</f>
        <v>43312</v>
      </c>
      <c r="F1832" s="523">
        <f>'[11]Depr Exp'!F1832</f>
        <v>40909308.350000001</v>
      </c>
      <c r="G1832" s="305">
        <f>'[11]Depr Exp'!G1832</f>
        <v>1.5900000000000001E-2</v>
      </c>
      <c r="H1832" s="524">
        <f>'[11]Depr Exp'!H1832</f>
        <v>54204.84</v>
      </c>
      <c r="I1832" s="523">
        <f>'[11]Depr Exp'!I1832</f>
        <v>42166830.289999999</v>
      </c>
      <c r="J1832" s="305">
        <f>'[11]Depr Exp'!J1832</f>
        <v>1.5900000000000001E-2</v>
      </c>
      <c r="K1832" s="373">
        <f>'[11]Depr Exp'!K1832</f>
        <v>55871.050134249999</v>
      </c>
      <c r="L1832" s="524">
        <f>'[11]Depr Exp'!L1832</f>
        <v>1666.21</v>
      </c>
      <c r="M1832" s="144"/>
      <c r="N1832" s="144"/>
    </row>
    <row r="1833" spans="1:14">
      <c r="A1833" s="144" t="str">
        <f>'[11]Depr Exp'!A1833</f>
        <v>E332 HYD Res/Dam/Wwy, Upper Baker</v>
      </c>
      <c r="B1833" s="144" t="str">
        <f>'[11]Depr Exp'!B1833</f>
        <v>E332 HYD Res/Dam/Wwy, Upper Baker-8</v>
      </c>
      <c r="C1833" s="144" t="str">
        <f>'[11]Depr Exp'!C1833</f>
        <v>403E</v>
      </c>
      <c r="D1833" s="144"/>
      <c r="E1833" s="282">
        <f>'[11]Depr Exp'!E1833</f>
        <v>43343</v>
      </c>
      <c r="F1833" s="523">
        <f>'[11]Depr Exp'!F1833</f>
        <v>40909308.350000001</v>
      </c>
      <c r="G1833" s="305">
        <f>'[11]Depr Exp'!G1833</f>
        <v>1.5900000000000001E-2</v>
      </c>
      <c r="H1833" s="524">
        <f>'[11]Depr Exp'!H1833</f>
        <v>54204.84</v>
      </c>
      <c r="I1833" s="523">
        <f>'[11]Depr Exp'!I1833</f>
        <v>42166830.289999999</v>
      </c>
      <c r="J1833" s="305">
        <f>'[11]Depr Exp'!J1833</f>
        <v>1.5900000000000001E-2</v>
      </c>
      <c r="K1833" s="373">
        <f>'[11]Depr Exp'!K1833</f>
        <v>55871.050134249999</v>
      </c>
      <c r="L1833" s="524">
        <f>'[11]Depr Exp'!L1833</f>
        <v>1666.21</v>
      </c>
      <c r="M1833" s="144"/>
      <c r="N1833" s="144"/>
    </row>
    <row r="1834" spans="1:14">
      <c r="A1834" s="144" t="str">
        <f>'[11]Depr Exp'!A1834</f>
        <v>E332 HYD Res/Dam/Wwy, Upper Baker</v>
      </c>
      <c r="B1834" s="144" t="str">
        <f>'[11]Depr Exp'!B1834</f>
        <v>E332 HYD Res/Dam/Wwy, Upper Baker-9</v>
      </c>
      <c r="C1834" s="144" t="str">
        <f>'[11]Depr Exp'!C1834</f>
        <v>403E</v>
      </c>
      <c r="D1834" s="144"/>
      <c r="E1834" s="282">
        <f>'[11]Depr Exp'!E1834</f>
        <v>43373</v>
      </c>
      <c r="F1834" s="523">
        <f>'[11]Depr Exp'!F1834</f>
        <v>40954324.829999998</v>
      </c>
      <c r="G1834" s="305">
        <f>'[11]Depr Exp'!G1834</f>
        <v>1.5900000000000001E-2</v>
      </c>
      <c r="H1834" s="524">
        <f>'[11]Depr Exp'!H1834</f>
        <v>54264.480000000003</v>
      </c>
      <c r="I1834" s="523">
        <f>'[11]Depr Exp'!I1834</f>
        <v>42166830.289999999</v>
      </c>
      <c r="J1834" s="305">
        <f>'[11]Depr Exp'!J1834</f>
        <v>1.5900000000000001E-2</v>
      </c>
      <c r="K1834" s="373">
        <f>'[11]Depr Exp'!K1834</f>
        <v>55871.050134249999</v>
      </c>
      <c r="L1834" s="524">
        <f>'[11]Depr Exp'!L1834</f>
        <v>1606.57</v>
      </c>
      <c r="M1834" s="144"/>
      <c r="N1834" s="144"/>
    </row>
    <row r="1835" spans="1:14">
      <c r="A1835" s="144" t="str">
        <f>'[11]Depr Exp'!A1835</f>
        <v>E332 HYD Res/Dam/Wwy, Upper Baker</v>
      </c>
      <c r="B1835" s="144" t="str">
        <f>'[11]Depr Exp'!B1835</f>
        <v>E332 HYD Res/Dam/Wwy, Upper Baker-10</v>
      </c>
      <c r="C1835" s="144" t="str">
        <f>'[11]Depr Exp'!C1835</f>
        <v>403E</v>
      </c>
      <c r="D1835" s="144"/>
      <c r="E1835" s="282">
        <f>'[11]Depr Exp'!E1835</f>
        <v>43404</v>
      </c>
      <c r="F1835" s="523">
        <f>'[11]Depr Exp'!F1835</f>
        <v>40999341.299999997</v>
      </c>
      <c r="G1835" s="305">
        <f>'[11]Depr Exp'!G1835</f>
        <v>1.5900000000000001E-2</v>
      </c>
      <c r="H1835" s="524">
        <f>'[11]Depr Exp'!H1835</f>
        <v>54324.13</v>
      </c>
      <c r="I1835" s="523">
        <f>'[11]Depr Exp'!I1835</f>
        <v>42166830.289999999</v>
      </c>
      <c r="J1835" s="305">
        <f>'[11]Depr Exp'!J1835</f>
        <v>1.5900000000000001E-2</v>
      </c>
      <c r="K1835" s="373">
        <f>'[11]Depr Exp'!K1835</f>
        <v>55871.050134249999</v>
      </c>
      <c r="L1835" s="524">
        <f>'[11]Depr Exp'!L1835</f>
        <v>1546.92</v>
      </c>
      <c r="M1835" s="144"/>
      <c r="N1835" s="144"/>
    </row>
    <row r="1836" spans="1:14">
      <c r="A1836" s="144" t="str">
        <f>'[11]Depr Exp'!A1836</f>
        <v>E332 HYD Res/Dam/Wwy, Upper Baker</v>
      </c>
      <c r="B1836" s="144" t="str">
        <f>'[11]Depr Exp'!B1836</f>
        <v>E332 HYD Res/Dam/Wwy, Upper Baker-11</v>
      </c>
      <c r="C1836" s="144" t="str">
        <f>'[11]Depr Exp'!C1836</f>
        <v>403E</v>
      </c>
      <c r="D1836" s="144"/>
      <c r="E1836" s="282">
        <f>'[11]Depr Exp'!E1836</f>
        <v>43434</v>
      </c>
      <c r="F1836" s="523">
        <f>'[11]Depr Exp'!F1836</f>
        <v>41002301.979999997</v>
      </c>
      <c r="G1836" s="305">
        <f>'[11]Depr Exp'!G1836</f>
        <v>1.5900000000000001E-2</v>
      </c>
      <c r="H1836" s="524">
        <f>'[11]Depr Exp'!H1836</f>
        <v>54328.05</v>
      </c>
      <c r="I1836" s="523">
        <f>'[11]Depr Exp'!I1836</f>
        <v>42166830.289999999</v>
      </c>
      <c r="J1836" s="305">
        <f>'[11]Depr Exp'!J1836</f>
        <v>1.5900000000000001E-2</v>
      </c>
      <c r="K1836" s="373">
        <f>'[11]Depr Exp'!K1836</f>
        <v>55871.050134249999</v>
      </c>
      <c r="L1836" s="524">
        <f>'[11]Depr Exp'!L1836</f>
        <v>1543</v>
      </c>
      <c r="M1836" s="144"/>
      <c r="N1836" s="144"/>
    </row>
    <row r="1837" spans="1:14">
      <c r="A1837" s="144" t="str">
        <f>'[11]Depr Exp'!A1837</f>
        <v>E332 HYD Res/Dam/Wwy, Upper Baker</v>
      </c>
      <c r="B1837" s="144" t="str">
        <f>'[11]Depr Exp'!B1837</f>
        <v>E332 HYD Res/Dam/Wwy, Upper Baker-12</v>
      </c>
      <c r="C1837" s="144" t="str">
        <f>'[11]Depr Exp'!C1837</f>
        <v>403E</v>
      </c>
      <c r="D1837" s="144"/>
      <c r="E1837" s="282">
        <f>'[11]Depr Exp'!E1837</f>
        <v>43465</v>
      </c>
      <c r="F1837" s="523">
        <f>'[11]Depr Exp'!F1837</f>
        <v>42166830.289999999</v>
      </c>
      <c r="G1837" s="305">
        <f>'[11]Depr Exp'!G1837</f>
        <v>1.5900000000000001E-2</v>
      </c>
      <c r="H1837" s="524">
        <f>'[11]Depr Exp'!H1837</f>
        <v>55871.049999999996</v>
      </c>
      <c r="I1837" s="523">
        <f>'[11]Depr Exp'!I1837</f>
        <v>42166830.289999999</v>
      </c>
      <c r="J1837" s="305">
        <f>'[11]Depr Exp'!J1837</f>
        <v>1.5900000000000001E-2</v>
      </c>
      <c r="K1837" s="373">
        <f>'[11]Depr Exp'!K1837</f>
        <v>55871.050134249999</v>
      </c>
      <c r="L1837" s="524">
        <f>'[11]Depr Exp'!L1837</f>
        <v>0</v>
      </c>
      <c r="M1837" s="144"/>
      <c r="N1837" s="144"/>
    </row>
    <row r="1838" spans="1:14" ht="15.75" thickBot="1">
      <c r="A1838" s="159" t="str">
        <f>'[11]Depr Exp'!A1838</f>
        <v>E332 HYD Res/Dam/Wwy, Upper Baker Total</v>
      </c>
      <c r="B1838" s="144">
        <f>'[11]Depr Exp'!B1838</f>
        <v>0</v>
      </c>
      <c r="C1838" s="502" t="str">
        <f>'[11]Depr Exp'!C1838</f>
        <v>HYD</v>
      </c>
      <c r="D1838" s="144"/>
      <c r="E1838" s="281" t="str">
        <f>'[11]Depr Exp'!E1838</f>
        <v>Total</v>
      </c>
      <c r="F1838" s="141">
        <f>'[11]Depr Exp'!F1838</f>
        <v>0</v>
      </c>
      <c r="G1838" s="252">
        <f>'[11]Depr Exp'!G1838</f>
        <v>0</v>
      </c>
      <c r="H1838" s="286">
        <f>'[11]Depr Exp'!H1838</f>
        <v>652426.42999999993</v>
      </c>
      <c r="I1838" s="141">
        <f>'[11]Depr Exp'!I1838</f>
        <v>0</v>
      </c>
      <c r="J1838" s="252">
        <f>'[11]Depr Exp'!J1838</f>
        <v>0</v>
      </c>
      <c r="K1838" s="286">
        <f>'[11]Depr Exp'!K1838</f>
        <v>670452.60161100002</v>
      </c>
      <c r="L1838" s="286">
        <f>'[11]Depr Exp'!L1838</f>
        <v>18026.169999999998</v>
      </c>
      <c r="M1838" s="144"/>
      <c r="N1838" s="144"/>
    </row>
    <row r="1839" spans="1:14" ht="13.5" thickTop="1">
      <c r="A1839" s="144" t="str">
        <f>'[11]Depr Exp'!A1839</f>
        <v>E333 HYD Wtrwhl/Trbn, LB-2013</v>
      </c>
      <c r="B1839" s="144" t="str">
        <f>'[11]Depr Exp'!B1839</f>
        <v>E333 HYD Wtrwhl/Trbn, LB-2013-1</v>
      </c>
      <c r="C1839" s="144" t="str">
        <f>'[11]Depr Exp'!C1839</f>
        <v>403E</v>
      </c>
      <c r="D1839" s="144"/>
      <c r="E1839" s="282">
        <f>'[11]Depr Exp'!E1839</f>
        <v>43131</v>
      </c>
      <c r="F1839" s="523">
        <f>'[11]Depr Exp'!F1839</f>
        <v>30445508.780000001</v>
      </c>
      <c r="G1839" s="305">
        <f>'[11]Depr Exp'!G1839</f>
        <v>2.1499999999999998E-2</v>
      </c>
      <c r="H1839" s="524">
        <f>'[11]Depr Exp'!H1839</f>
        <v>54548.200000000004</v>
      </c>
      <c r="I1839" s="523">
        <f>'[11]Depr Exp'!I1839</f>
        <v>30445508.780000001</v>
      </c>
      <c r="J1839" s="305">
        <f>'[11]Depr Exp'!J1839</f>
        <v>2.1499999999999998E-2</v>
      </c>
      <c r="K1839" s="373">
        <f>'[11]Depr Exp'!K1839</f>
        <v>54548.203230833336</v>
      </c>
      <c r="L1839" s="524">
        <f>'[11]Depr Exp'!L1839</f>
        <v>0</v>
      </c>
      <c r="M1839" s="144"/>
      <c r="N1839" s="144"/>
    </row>
    <row r="1840" spans="1:14">
      <c r="A1840" s="144" t="str">
        <f>'[11]Depr Exp'!A1840</f>
        <v>E333 HYD Wtrwhl/Trbn, LB-2013</v>
      </c>
      <c r="B1840" s="144" t="str">
        <f>'[11]Depr Exp'!B1840</f>
        <v>E333 HYD Wtrwhl/Trbn, LB-2013-2</v>
      </c>
      <c r="C1840" s="144" t="str">
        <f>'[11]Depr Exp'!C1840</f>
        <v>403E</v>
      </c>
      <c r="D1840" s="144"/>
      <c r="E1840" s="282">
        <f>'[11]Depr Exp'!E1840</f>
        <v>43159</v>
      </c>
      <c r="F1840" s="523">
        <f>'[11]Depr Exp'!F1840</f>
        <v>30445508.780000001</v>
      </c>
      <c r="G1840" s="305">
        <f>'[11]Depr Exp'!G1840</f>
        <v>2.1499999999999998E-2</v>
      </c>
      <c r="H1840" s="524">
        <f>'[11]Depr Exp'!H1840</f>
        <v>54548.200000000004</v>
      </c>
      <c r="I1840" s="523">
        <f>'[11]Depr Exp'!I1840</f>
        <v>30445508.780000001</v>
      </c>
      <c r="J1840" s="305">
        <f>'[11]Depr Exp'!J1840</f>
        <v>2.1499999999999998E-2</v>
      </c>
      <c r="K1840" s="373">
        <f>'[11]Depr Exp'!K1840</f>
        <v>54548.203230833336</v>
      </c>
      <c r="L1840" s="524">
        <f>'[11]Depr Exp'!L1840</f>
        <v>0</v>
      </c>
      <c r="M1840" s="144"/>
      <c r="N1840" s="144"/>
    </row>
    <row r="1841" spans="1:14">
      <c r="A1841" s="144" t="str">
        <f>'[11]Depr Exp'!A1841</f>
        <v>E333 HYD Wtrwhl/Trbn, LB-2013</v>
      </c>
      <c r="B1841" s="144" t="str">
        <f>'[11]Depr Exp'!B1841</f>
        <v>E333 HYD Wtrwhl/Trbn, LB-2013-3</v>
      </c>
      <c r="C1841" s="144" t="str">
        <f>'[11]Depr Exp'!C1841</f>
        <v>403E</v>
      </c>
      <c r="D1841" s="144"/>
      <c r="E1841" s="282">
        <f>'[11]Depr Exp'!E1841</f>
        <v>43190</v>
      </c>
      <c r="F1841" s="523">
        <f>'[11]Depr Exp'!F1841</f>
        <v>30445508.780000001</v>
      </c>
      <c r="G1841" s="305">
        <f>'[11]Depr Exp'!G1841</f>
        <v>2.1499999999999998E-2</v>
      </c>
      <c r="H1841" s="524">
        <f>'[11]Depr Exp'!H1841</f>
        <v>54548.200000000004</v>
      </c>
      <c r="I1841" s="523">
        <f>'[11]Depr Exp'!I1841</f>
        <v>30445508.780000001</v>
      </c>
      <c r="J1841" s="305">
        <f>'[11]Depr Exp'!J1841</f>
        <v>2.1499999999999998E-2</v>
      </c>
      <c r="K1841" s="373">
        <f>'[11]Depr Exp'!K1841</f>
        <v>54548.203230833336</v>
      </c>
      <c r="L1841" s="524">
        <f>'[11]Depr Exp'!L1841</f>
        <v>0</v>
      </c>
      <c r="M1841" s="144"/>
      <c r="N1841" s="144"/>
    </row>
    <row r="1842" spans="1:14">
      <c r="A1842" s="144" t="str">
        <f>'[11]Depr Exp'!A1842</f>
        <v>E333 HYD Wtrwhl/Trbn, LB-2013</v>
      </c>
      <c r="B1842" s="144" t="str">
        <f>'[11]Depr Exp'!B1842</f>
        <v>E333 HYD Wtrwhl/Trbn, LB-2013-4</v>
      </c>
      <c r="C1842" s="144" t="str">
        <f>'[11]Depr Exp'!C1842</f>
        <v>403E</v>
      </c>
      <c r="D1842" s="144"/>
      <c r="E1842" s="282">
        <f>'[11]Depr Exp'!E1842</f>
        <v>43220</v>
      </c>
      <c r="F1842" s="523">
        <f>'[11]Depr Exp'!F1842</f>
        <v>30445508.780000001</v>
      </c>
      <c r="G1842" s="305">
        <f>'[11]Depr Exp'!G1842</f>
        <v>2.1499999999999998E-2</v>
      </c>
      <c r="H1842" s="524">
        <f>'[11]Depr Exp'!H1842</f>
        <v>54548.200000000004</v>
      </c>
      <c r="I1842" s="523">
        <f>'[11]Depr Exp'!I1842</f>
        <v>30445508.780000001</v>
      </c>
      <c r="J1842" s="305">
        <f>'[11]Depr Exp'!J1842</f>
        <v>2.1499999999999998E-2</v>
      </c>
      <c r="K1842" s="373">
        <f>'[11]Depr Exp'!K1842</f>
        <v>54548.203230833336</v>
      </c>
      <c r="L1842" s="524">
        <f>'[11]Depr Exp'!L1842</f>
        <v>0</v>
      </c>
      <c r="M1842" s="144"/>
      <c r="N1842" s="144"/>
    </row>
    <row r="1843" spans="1:14">
      <c r="A1843" s="144" t="str">
        <f>'[11]Depr Exp'!A1843</f>
        <v>E333 HYD Wtrwhl/Trbn, LB-2013</v>
      </c>
      <c r="B1843" s="144" t="str">
        <f>'[11]Depr Exp'!B1843</f>
        <v>E333 HYD Wtrwhl/Trbn, LB-2013-5</v>
      </c>
      <c r="C1843" s="144" t="str">
        <f>'[11]Depr Exp'!C1843</f>
        <v>403E</v>
      </c>
      <c r="D1843" s="144"/>
      <c r="E1843" s="282">
        <f>'[11]Depr Exp'!E1843</f>
        <v>43251</v>
      </c>
      <c r="F1843" s="523">
        <f>'[11]Depr Exp'!F1843</f>
        <v>30445508.780000001</v>
      </c>
      <c r="G1843" s="305">
        <f>'[11]Depr Exp'!G1843</f>
        <v>2.1499999999999998E-2</v>
      </c>
      <c r="H1843" s="524">
        <f>'[11]Depr Exp'!H1843</f>
        <v>54548.200000000004</v>
      </c>
      <c r="I1843" s="523">
        <f>'[11]Depr Exp'!I1843</f>
        <v>30445508.780000001</v>
      </c>
      <c r="J1843" s="305">
        <f>'[11]Depr Exp'!J1843</f>
        <v>2.1499999999999998E-2</v>
      </c>
      <c r="K1843" s="373">
        <f>'[11]Depr Exp'!K1843</f>
        <v>54548.203230833336</v>
      </c>
      <c r="L1843" s="524">
        <f>'[11]Depr Exp'!L1843</f>
        <v>0</v>
      </c>
      <c r="M1843" s="144"/>
      <c r="N1843" s="144"/>
    </row>
    <row r="1844" spans="1:14">
      <c r="A1844" s="144" t="str">
        <f>'[11]Depr Exp'!A1844</f>
        <v>E333 HYD Wtrwhl/Trbn, LB-2013</v>
      </c>
      <c r="B1844" s="144" t="str">
        <f>'[11]Depr Exp'!B1844</f>
        <v>E333 HYD Wtrwhl/Trbn, LB-2013-6</v>
      </c>
      <c r="C1844" s="144" t="str">
        <f>'[11]Depr Exp'!C1844</f>
        <v>403E</v>
      </c>
      <c r="D1844" s="144"/>
      <c r="E1844" s="282">
        <f>'[11]Depr Exp'!E1844</f>
        <v>43281</v>
      </c>
      <c r="F1844" s="523">
        <f>'[11]Depr Exp'!F1844</f>
        <v>30445508.780000001</v>
      </c>
      <c r="G1844" s="305">
        <f>'[11]Depr Exp'!G1844</f>
        <v>2.1499999999999998E-2</v>
      </c>
      <c r="H1844" s="524">
        <f>'[11]Depr Exp'!H1844</f>
        <v>54548.200000000004</v>
      </c>
      <c r="I1844" s="523">
        <f>'[11]Depr Exp'!I1844</f>
        <v>30445508.780000001</v>
      </c>
      <c r="J1844" s="305">
        <f>'[11]Depr Exp'!J1844</f>
        <v>2.1499999999999998E-2</v>
      </c>
      <c r="K1844" s="373">
        <f>'[11]Depr Exp'!K1844</f>
        <v>54548.203230833336</v>
      </c>
      <c r="L1844" s="524">
        <f>'[11]Depr Exp'!L1844</f>
        <v>0</v>
      </c>
      <c r="M1844" s="144"/>
      <c r="N1844" s="144"/>
    </row>
    <row r="1845" spans="1:14">
      <c r="A1845" s="144" t="str">
        <f>'[11]Depr Exp'!A1845</f>
        <v>E333 HYD Wtrwhl/Trbn, LB-2013</v>
      </c>
      <c r="B1845" s="144" t="str">
        <f>'[11]Depr Exp'!B1845</f>
        <v>E333 HYD Wtrwhl/Trbn, LB-2013-7</v>
      </c>
      <c r="C1845" s="144" t="str">
        <f>'[11]Depr Exp'!C1845</f>
        <v>403E</v>
      </c>
      <c r="D1845" s="144"/>
      <c r="E1845" s="282">
        <f>'[11]Depr Exp'!E1845</f>
        <v>43312</v>
      </c>
      <c r="F1845" s="523">
        <f>'[11]Depr Exp'!F1845</f>
        <v>30445508.780000001</v>
      </c>
      <c r="G1845" s="305">
        <f>'[11]Depr Exp'!G1845</f>
        <v>2.1499999999999998E-2</v>
      </c>
      <c r="H1845" s="524">
        <f>'[11]Depr Exp'!H1845</f>
        <v>54548.200000000004</v>
      </c>
      <c r="I1845" s="523">
        <f>'[11]Depr Exp'!I1845</f>
        <v>30445508.780000001</v>
      </c>
      <c r="J1845" s="305">
        <f>'[11]Depr Exp'!J1845</f>
        <v>2.1499999999999998E-2</v>
      </c>
      <c r="K1845" s="373">
        <f>'[11]Depr Exp'!K1845</f>
        <v>54548.203230833336</v>
      </c>
      <c r="L1845" s="524">
        <f>'[11]Depr Exp'!L1845</f>
        <v>0</v>
      </c>
      <c r="M1845" s="144"/>
      <c r="N1845" s="144"/>
    </row>
    <row r="1846" spans="1:14">
      <c r="A1846" s="144" t="str">
        <f>'[11]Depr Exp'!A1846</f>
        <v>E333 HYD Wtrwhl/Trbn, LB-2013</v>
      </c>
      <c r="B1846" s="144" t="str">
        <f>'[11]Depr Exp'!B1846</f>
        <v>E333 HYD Wtrwhl/Trbn, LB-2013-8</v>
      </c>
      <c r="C1846" s="144" t="str">
        <f>'[11]Depr Exp'!C1846</f>
        <v>403E</v>
      </c>
      <c r="D1846" s="144"/>
      <c r="E1846" s="282">
        <f>'[11]Depr Exp'!E1846</f>
        <v>43343</v>
      </c>
      <c r="F1846" s="523">
        <f>'[11]Depr Exp'!F1846</f>
        <v>30445508.780000001</v>
      </c>
      <c r="G1846" s="305">
        <f>'[11]Depr Exp'!G1846</f>
        <v>2.1499999999999998E-2</v>
      </c>
      <c r="H1846" s="524">
        <f>'[11]Depr Exp'!H1846</f>
        <v>54548.200000000004</v>
      </c>
      <c r="I1846" s="523">
        <f>'[11]Depr Exp'!I1846</f>
        <v>30445508.780000001</v>
      </c>
      <c r="J1846" s="305">
        <f>'[11]Depr Exp'!J1846</f>
        <v>2.1499999999999998E-2</v>
      </c>
      <c r="K1846" s="373">
        <f>'[11]Depr Exp'!K1846</f>
        <v>54548.203230833336</v>
      </c>
      <c r="L1846" s="524">
        <f>'[11]Depr Exp'!L1846</f>
        <v>0</v>
      </c>
      <c r="M1846" s="144"/>
      <c r="N1846" s="144"/>
    </row>
    <row r="1847" spans="1:14">
      <c r="A1847" s="144" t="str">
        <f>'[11]Depr Exp'!A1847</f>
        <v>E333 HYD Wtrwhl/Trbn, LB-2013</v>
      </c>
      <c r="B1847" s="144" t="str">
        <f>'[11]Depr Exp'!B1847</f>
        <v>E333 HYD Wtrwhl/Trbn, LB-2013-9</v>
      </c>
      <c r="C1847" s="144" t="str">
        <f>'[11]Depr Exp'!C1847</f>
        <v>403E</v>
      </c>
      <c r="D1847" s="144"/>
      <c r="E1847" s="282">
        <f>'[11]Depr Exp'!E1847</f>
        <v>43373</v>
      </c>
      <c r="F1847" s="523">
        <f>'[11]Depr Exp'!F1847</f>
        <v>30445508.780000001</v>
      </c>
      <c r="G1847" s="305">
        <f>'[11]Depr Exp'!G1847</f>
        <v>2.1499999999999998E-2</v>
      </c>
      <c r="H1847" s="524">
        <f>'[11]Depr Exp'!H1847</f>
        <v>54548.200000000004</v>
      </c>
      <c r="I1847" s="523">
        <f>'[11]Depr Exp'!I1847</f>
        <v>30445508.780000001</v>
      </c>
      <c r="J1847" s="305">
        <f>'[11]Depr Exp'!J1847</f>
        <v>2.1499999999999998E-2</v>
      </c>
      <c r="K1847" s="373">
        <f>'[11]Depr Exp'!K1847</f>
        <v>54548.203230833336</v>
      </c>
      <c r="L1847" s="524">
        <f>'[11]Depr Exp'!L1847</f>
        <v>0</v>
      </c>
      <c r="M1847" s="144"/>
      <c r="N1847" s="144"/>
    </row>
    <row r="1848" spans="1:14">
      <c r="A1848" s="144" t="str">
        <f>'[11]Depr Exp'!A1848</f>
        <v>E333 HYD Wtrwhl/Trbn, LB-2013</v>
      </c>
      <c r="B1848" s="144" t="str">
        <f>'[11]Depr Exp'!B1848</f>
        <v>E333 HYD Wtrwhl/Trbn, LB-2013-10</v>
      </c>
      <c r="C1848" s="144" t="str">
        <f>'[11]Depr Exp'!C1848</f>
        <v>403E</v>
      </c>
      <c r="D1848" s="144"/>
      <c r="E1848" s="282">
        <f>'[11]Depr Exp'!E1848</f>
        <v>43404</v>
      </c>
      <c r="F1848" s="523">
        <f>'[11]Depr Exp'!F1848</f>
        <v>30445508.780000001</v>
      </c>
      <c r="G1848" s="305">
        <f>'[11]Depr Exp'!G1848</f>
        <v>2.1499999999999998E-2</v>
      </c>
      <c r="H1848" s="524">
        <f>'[11]Depr Exp'!H1848</f>
        <v>54548.200000000004</v>
      </c>
      <c r="I1848" s="523">
        <f>'[11]Depr Exp'!I1848</f>
        <v>30445508.780000001</v>
      </c>
      <c r="J1848" s="305">
        <f>'[11]Depr Exp'!J1848</f>
        <v>2.1499999999999998E-2</v>
      </c>
      <c r="K1848" s="373">
        <f>'[11]Depr Exp'!K1848</f>
        <v>54548.203230833336</v>
      </c>
      <c r="L1848" s="524">
        <f>'[11]Depr Exp'!L1848</f>
        <v>0</v>
      </c>
      <c r="M1848" s="144"/>
      <c r="N1848" s="144"/>
    </row>
    <row r="1849" spans="1:14">
      <c r="A1849" s="144" t="str">
        <f>'[11]Depr Exp'!A1849</f>
        <v>E333 HYD Wtrwhl/Trbn, LB-2013</v>
      </c>
      <c r="B1849" s="144" t="str">
        <f>'[11]Depr Exp'!B1849</f>
        <v>E333 HYD Wtrwhl/Trbn, LB-2013-11</v>
      </c>
      <c r="C1849" s="144" t="str">
        <f>'[11]Depr Exp'!C1849</f>
        <v>403E</v>
      </c>
      <c r="D1849" s="144"/>
      <c r="E1849" s="282">
        <f>'[11]Depr Exp'!E1849</f>
        <v>43434</v>
      </c>
      <c r="F1849" s="523">
        <f>'[11]Depr Exp'!F1849</f>
        <v>30445508.780000001</v>
      </c>
      <c r="G1849" s="305">
        <f>'[11]Depr Exp'!G1849</f>
        <v>2.1499999999999998E-2</v>
      </c>
      <c r="H1849" s="524">
        <f>'[11]Depr Exp'!H1849</f>
        <v>54548.200000000004</v>
      </c>
      <c r="I1849" s="523">
        <f>'[11]Depr Exp'!I1849</f>
        <v>30445508.780000001</v>
      </c>
      <c r="J1849" s="305">
        <f>'[11]Depr Exp'!J1849</f>
        <v>2.1499999999999998E-2</v>
      </c>
      <c r="K1849" s="373">
        <f>'[11]Depr Exp'!K1849</f>
        <v>54548.203230833336</v>
      </c>
      <c r="L1849" s="524">
        <f>'[11]Depr Exp'!L1849</f>
        <v>0</v>
      </c>
      <c r="M1849" s="144"/>
      <c r="N1849" s="144"/>
    </row>
    <row r="1850" spans="1:14">
      <c r="A1850" s="144" t="str">
        <f>'[11]Depr Exp'!A1850</f>
        <v>E333 HYD Wtrwhl/Trbn, LB-2013</v>
      </c>
      <c r="B1850" s="144" t="str">
        <f>'[11]Depr Exp'!B1850</f>
        <v>E333 HYD Wtrwhl/Trbn, LB-2013-12</v>
      </c>
      <c r="C1850" s="144" t="str">
        <f>'[11]Depr Exp'!C1850</f>
        <v>403E</v>
      </c>
      <c r="D1850" s="144"/>
      <c r="E1850" s="282">
        <f>'[11]Depr Exp'!E1850</f>
        <v>43465</v>
      </c>
      <c r="F1850" s="523">
        <f>'[11]Depr Exp'!F1850</f>
        <v>30445508.780000001</v>
      </c>
      <c r="G1850" s="305">
        <f>'[11]Depr Exp'!G1850</f>
        <v>2.1499999999999998E-2</v>
      </c>
      <c r="H1850" s="524">
        <f>'[11]Depr Exp'!H1850</f>
        <v>54548.200000000004</v>
      </c>
      <c r="I1850" s="523">
        <f>'[11]Depr Exp'!I1850</f>
        <v>30445508.780000001</v>
      </c>
      <c r="J1850" s="305">
        <f>'[11]Depr Exp'!J1850</f>
        <v>2.1499999999999998E-2</v>
      </c>
      <c r="K1850" s="373">
        <f>'[11]Depr Exp'!K1850</f>
        <v>54548.203230833336</v>
      </c>
      <c r="L1850" s="524">
        <f>'[11]Depr Exp'!L1850</f>
        <v>0</v>
      </c>
      <c r="M1850" s="144"/>
      <c r="N1850" s="144"/>
    </row>
    <row r="1851" spans="1:14" ht="15.75" thickBot="1">
      <c r="A1851" s="159" t="str">
        <f>'[11]Depr Exp'!A1851</f>
        <v>E333 HYD Wtrwhl/Trbn, LB-2013 Total</v>
      </c>
      <c r="B1851" s="144">
        <f>'[11]Depr Exp'!B1851</f>
        <v>0</v>
      </c>
      <c r="C1851" s="502" t="str">
        <f>'[11]Depr Exp'!C1851</f>
        <v>HYD</v>
      </c>
      <c r="D1851" s="144"/>
      <c r="E1851" s="281" t="str">
        <f>'[11]Depr Exp'!E1851</f>
        <v>Total</v>
      </c>
      <c r="F1851" s="141">
        <f>'[11]Depr Exp'!F1851</f>
        <v>0</v>
      </c>
      <c r="G1851" s="252">
        <f>'[11]Depr Exp'!G1851</f>
        <v>0</v>
      </c>
      <c r="H1851" s="286">
        <f>'[11]Depr Exp'!H1851</f>
        <v>654578.39999999991</v>
      </c>
      <c r="I1851" s="141">
        <f>'[11]Depr Exp'!I1851</f>
        <v>0</v>
      </c>
      <c r="J1851" s="252">
        <f>'[11]Depr Exp'!J1851</f>
        <v>0</v>
      </c>
      <c r="K1851" s="286">
        <f>'[11]Depr Exp'!K1851</f>
        <v>654578.43876999989</v>
      </c>
      <c r="L1851" s="286">
        <f>'[11]Depr Exp'!L1851</f>
        <v>0.04</v>
      </c>
      <c r="M1851" s="144"/>
      <c r="N1851" s="144"/>
    </row>
    <row r="1852" spans="1:14" ht="13.5" thickTop="1">
      <c r="A1852" s="144" t="str">
        <f>'[11]Depr Exp'!A1852</f>
        <v>E333 HYD Wtrwhl/Trbn, Lower Baker</v>
      </c>
      <c r="B1852" s="144" t="str">
        <f>'[11]Depr Exp'!B1852</f>
        <v>E333 HYD Wtrwhl/Trbn, Lower Baker-1</v>
      </c>
      <c r="C1852" s="144" t="str">
        <f>'[11]Depr Exp'!C1852</f>
        <v>403E</v>
      </c>
      <c r="D1852" s="144"/>
      <c r="E1852" s="282">
        <f>'[11]Depr Exp'!E1852</f>
        <v>43131</v>
      </c>
      <c r="F1852" s="523">
        <f>'[11]Depr Exp'!F1852</f>
        <v>12184234.439999999</v>
      </c>
      <c r="G1852" s="305">
        <f>'[11]Depr Exp'!G1852</f>
        <v>2.1499999999999998E-2</v>
      </c>
      <c r="H1852" s="524">
        <f>'[11]Depr Exp'!H1852</f>
        <v>21830.080000000002</v>
      </c>
      <c r="I1852" s="523">
        <f>'[11]Depr Exp'!I1852</f>
        <v>12184929.199999999</v>
      </c>
      <c r="J1852" s="305">
        <f>'[11]Depr Exp'!J1852</f>
        <v>2.1499999999999998E-2</v>
      </c>
      <c r="K1852" s="373">
        <f>'[11]Depr Exp'!K1852</f>
        <v>21831.331483333332</v>
      </c>
      <c r="L1852" s="524">
        <f>'[11]Depr Exp'!L1852</f>
        <v>1.25</v>
      </c>
      <c r="M1852" s="144"/>
      <c r="N1852" s="144"/>
    </row>
    <row r="1853" spans="1:14">
      <c r="A1853" s="144" t="str">
        <f>'[11]Depr Exp'!A1853</f>
        <v>E333 HYD Wtrwhl/Trbn, Lower Baker</v>
      </c>
      <c r="B1853" s="144" t="str">
        <f>'[11]Depr Exp'!B1853</f>
        <v>E333 HYD Wtrwhl/Trbn, Lower Baker-2</v>
      </c>
      <c r="C1853" s="144" t="str">
        <f>'[11]Depr Exp'!C1853</f>
        <v>403E</v>
      </c>
      <c r="D1853" s="144"/>
      <c r="E1853" s="282">
        <f>'[11]Depr Exp'!E1853</f>
        <v>43159</v>
      </c>
      <c r="F1853" s="523">
        <f>'[11]Depr Exp'!F1853</f>
        <v>12184929.199999999</v>
      </c>
      <c r="G1853" s="305">
        <f>'[11]Depr Exp'!G1853</f>
        <v>2.1499999999999998E-2</v>
      </c>
      <c r="H1853" s="524">
        <f>'[11]Depr Exp'!H1853</f>
        <v>21831.33</v>
      </c>
      <c r="I1853" s="523">
        <f>'[11]Depr Exp'!I1853</f>
        <v>12184929.199999999</v>
      </c>
      <c r="J1853" s="305">
        <f>'[11]Depr Exp'!J1853</f>
        <v>2.1499999999999998E-2</v>
      </c>
      <c r="K1853" s="373">
        <f>'[11]Depr Exp'!K1853</f>
        <v>21831.331483333332</v>
      </c>
      <c r="L1853" s="524">
        <f>'[11]Depr Exp'!L1853</f>
        <v>0</v>
      </c>
      <c r="M1853" s="144"/>
      <c r="N1853" s="144"/>
    </row>
    <row r="1854" spans="1:14">
      <c r="A1854" s="144" t="str">
        <f>'[11]Depr Exp'!A1854</f>
        <v>E333 HYD Wtrwhl/Trbn, Lower Baker</v>
      </c>
      <c r="B1854" s="144" t="str">
        <f>'[11]Depr Exp'!B1854</f>
        <v>E333 HYD Wtrwhl/Trbn, Lower Baker-3</v>
      </c>
      <c r="C1854" s="144" t="str">
        <f>'[11]Depr Exp'!C1854</f>
        <v>403E</v>
      </c>
      <c r="D1854" s="144"/>
      <c r="E1854" s="282">
        <f>'[11]Depr Exp'!E1854</f>
        <v>43190</v>
      </c>
      <c r="F1854" s="523">
        <f>'[11]Depr Exp'!F1854</f>
        <v>12184929.199999999</v>
      </c>
      <c r="G1854" s="305">
        <f>'[11]Depr Exp'!G1854</f>
        <v>2.1499999999999998E-2</v>
      </c>
      <c r="H1854" s="524">
        <f>'[11]Depr Exp'!H1854</f>
        <v>21831.33</v>
      </c>
      <c r="I1854" s="523">
        <f>'[11]Depr Exp'!I1854</f>
        <v>12184929.199999999</v>
      </c>
      <c r="J1854" s="305">
        <f>'[11]Depr Exp'!J1854</f>
        <v>2.1499999999999998E-2</v>
      </c>
      <c r="K1854" s="373">
        <f>'[11]Depr Exp'!K1854</f>
        <v>21831.331483333332</v>
      </c>
      <c r="L1854" s="524">
        <f>'[11]Depr Exp'!L1854</f>
        <v>0</v>
      </c>
      <c r="M1854" s="144"/>
      <c r="N1854" s="144"/>
    </row>
    <row r="1855" spans="1:14">
      <c r="A1855" s="144" t="str">
        <f>'[11]Depr Exp'!A1855</f>
        <v>E333 HYD Wtrwhl/Trbn, Lower Baker</v>
      </c>
      <c r="B1855" s="144" t="str">
        <f>'[11]Depr Exp'!B1855</f>
        <v>E333 HYD Wtrwhl/Trbn, Lower Baker-4</v>
      </c>
      <c r="C1855" s="144" t="str">
        <f>'[11]Depr Exp'!C1855</f>
        <v>403E</v>
      </c>
      <c r="D1855" s="144"/>
      <c r="E1855" s="282">
        <f>'[11]Depr Exp'!E1855</f>
        <v>43220</v>
      </c>
      <c r="F1855" s="523">
        <f>'[11]Depr Exp'!F1855</f>
        <v>12184929.199999999</v>
      </c>
      <c r="G1855" s="305">
        <f>'[11]Depr Exp'!G1855</f>
        <v>2.1499999999999998E-2</v>
      </c>
      <c r="H1855" s="524">
        <f>'[11]Depr Exp'!H1855</f>
        <v>21831.33</v>
      </c>
      <c r="I1855" s="523">
        <f>'[11]Depr Exp'!I1855</f>
        <v>12184929.199999999</v>
      </c>
      <c r="J1855" s="305">
        <f>'[11]Depr Exp'!J1855</f>
        <v>2.1499999999999998E-2</v>
      </c>
      <c r="K1855" s="373">
        <f>'[11]Depr Exp'!K1855</f>
        <v>21831.331483333332</v>
      </c>
      <c r="L1855" s="524">
        <f>'[11]Depr Exp'!L1855</f>
        <v>0</v>
      </c>
      <c r="M1855" s="144"/>
      <c r="N1855" s="144"/>
    </row>
    <row r="1856" spans="1:14">
      <c r="A1856" s="144" t="str">
        <f>'[11]Depr Exp'!A1856</f>
        <v>E333 HYD Wtrwhl/Trbn, Lower Baker</v>
      </c>
      <c r="B1856" s="144" t="str">
        <f>'[11]Depr Exp'!B1856</f>
        <v>E333 HYD Wtrwhl/Trbn, Lower Baker-5</v>
      </c>
      <c r="C1856" s="144" t="str">
        <f>'[11]Depr Exp'!C1856</f>
        <v>403E</v>
      </c>
      <c r="D1856" s="144"/>
      <c r="E1856" s="282">
        <f>'[11]Depr Exp'!E1856</f>
        <v>43251</v>
      </c>
      <c r="F1856" s="523">
        <f>'[11]Depr Exp'!F1856</f>
        <v>12184929.199999999</v>
      </c>
      <c r="G1856" s="305">
        <f>'[11]Depr Exp'!G1856</f>
        <v>2.1499999999999998E-2</v>
      </c>
      <c r="H1856" s="524">
        <f>'[11]Depr Exp'!H1856</f>
        <v>21831.33</v>
      </c>
      <c r="I1856" s="523">
        <f>'[11]Depr Exp'!I1856</f>
        <v>12184929.199999999</v>
      </c>
      <c r="J1856" s="305">
        <f>'[11]Depr Exp'!J1856</f>
        <v>2.1499999999999998E-2</v>
      </c>
      <c r="K1856" s="373">
        <f>'[11]Depr Exp'!K1856</f>
        <v>21831.331483333332</v>
      </c>
      <c r="L1856" s="524">
        <f>'[11]Depr Exp'!L1856</f>
        <v>0</v>
      </c>
      <c r="M1856" s="144"/>
      <c r="N1856" s="144"/>
    </row>
    <row r="1857" spans="1:14">
      <c r="A1857" s="144" t="str">
        <f>'[11]Depr Exp'!A1857</f>
        <v>E333 HYD Wtrwhl/Trbn, Lower Baker</v>
      </c>
      <c r="B1857" s="144" t="str">
        <f>'[11]Depr Exp'!B1857</f>
        <v>E333 HYD Wtrwhl/Trbn, Lower Baker-6</v>
      </c>
      <c r="C1857" s="144" t="str">
        <f>'[11]Depr Exp'!C1857</f>
        <v>403E</v>
      </c>
      <c r="D1857" s="144"/>
      <c r="E1857" s="282">
        <f>'[11]Depr Exp'!E1857</f>
        <v>43281</v>
      </c>
      <c r="F1857" s="523">
        <f>'[11]Depr Exp'!F1857</f>
        <v>12184929.199999999</v>
      </c>
      <c r="G1857" s="305">
        <f>'[11]Depr Exp'!G1857</f>
        <v>2.1499999999999998E-2</v>
      </c>
      <c r="H1857" s="524">
        <f>'[11]Depr Exp'!H1857</f>
        <v>21831.33</v>
      </c>
      <c r="I1857" s="523">
        <f>'[11]Depr Exp'!I1857</f>
        <v>12184929.199999999</v>
      </c>
      <c r="J1857" s="305">
        <f>'[11]Depr Exp'!J1857</f>
        <v>2.1499999999999998E-2</v>
      </c>
      <c r="K1857" s="373">
        <f>'[11]Depr Exp'!K1857</f>
        <v>21831.331483333332</v>
      </c>
      <c r="L1857" s="524">
        <f>'[11]Depr Exp'!L1857</f>
        <v>0</v>
      </c>
      <c r="M1857" s="144"/>
      <c r="N1857" s="144"/>
    </row>
    <row r="1858" spans="1:14">
      <c r="A1858" s="144" t="str">
        <f>'[11]Depr Exp'!A1858</f>
        <v>E333 HYD Wtrwhl/Trbn, Lower Baker</v>
      </c>
      <c r="B1858" s="144" t="str">
        <f>'[11]Depr Exp'!B1858</f>
        <v>E333 HYD Wtrwhl/Trbn, Lower Baker-7</v>
      </c>
      <c r="C1858" s="144" t="str">
        <f>'[11]Depr Exp'!C1858</f>
        <v>403E</v>
      </c>
      <c r="D1858" s="144"/>
      <c r="E1858" s="282">
        <f>'[11]Depr Exp'!E1858</f>
        <v>43312</v>
      </c>
      <c r="F1858" s="523">
        <f>'[11]Depr Exp'!F1858</f>
        <v>12184929.199999999</v>
      </c>
      <c r="G1858" s="305">
        <f>'[11]Depr Exp'!G1858</f>
        <v>2.1499999999999998E-2</v>
      </c>
      <c r="H1858" s="524">
        <f>'[11]Depr Exp'!H1858</f>
        <v>21831.33</v>
      </c>
      <c r="I1858" s="523">
        <f>'[11]Depr Exp'!I1858</f>
        <v>12184929.199999999</v>
      </c>
      <c r="J1858" s="305">
        <f>'[11]Depr Exp'!J1858</f>
        <v>2.1499999999999998E-2</v>
      </c>
      <c r="K1858" s="373">
        <f>'[11]Depr Exp'!K1858</f>
        <v>21831.331483333332</v>
      </c>
      <c r="L1858" s="524">
        <f>'[11]Depr Exp'!L1858</f>
        <v>0</v>
      </c>
      <c r="M1858" s="144"/>
      <c r="N1858" s="144"/>
    </row>
    <row r="1859" spans="1:14">
      <c r="A1859" s="144" t="str">
        <f>'[11]Depr Exp'!A1859</f>
        <v>E333 HYD Wtrwhl/Trbn, Lower Baker</v>
      </c>
      <c r="B1859" s="144" t="str">
        <f>'[11]Depr Exp'!B1859</f>
        <v>E333 HYD Wtrwhl/Trbn, Lower Baker-8</v>
      </c>
      <c r="C1859" s="144" t="str">
        <f>'[11]Depr Exp'!C1859</f>
        <v>403E</v>
      </c>
      <c r="D1859" s="144"/>
      <c r="E1859" s="282">
        <f>'[11]Depr Exp'!E1859</f>
        <v>43343</v>
      </c>
      <c r="F1859" s="523">
        <f>'[11]Depr Exp'!F1859</f>
        <v>12184929.199999999</v>
      </c>
      <c r="G1859" s="305">
        <f>'[11]Depr Exp'!G1859</f>
        <v>2.1499999999999998E-2</v>
      </c>
      <c r="H1859" s="524">
        <f>'[11]Depr Exp'!H1859</f>
        <v>21831.33</v>
      </c>
      <c r="I1859" s="523">
        <f>'[11]Depr Exp'!I1859</f>
        <v>12184929.199999999</v>
      </c>
      <c r="J1859" s="305">
        <f>'[11]Depr Exp'!J1859</f>
        <v>2.1499999999999998E-2</v>
      </c>
      <c r="K1859" s="373">
        <f>'[11]Depr Exp'!K1859</f>
        <v>21831.331483333332</v>
      </c>
      <c r="L1859" s="524">
        <f>'[11]Depr Exp'!L1859</f>
        <v>0</v>
      </c>
      <c r="M1859" s="144"/>
      <c r="N1859" s="144"/>
    </row>
    <row r="1860" spans="1:14">
      <c r="A1860" s="144" t="str">
        <f>'[11]Depr Exp'!A1860</f>
        <v>E333 HYD Wtrwhl/Trbn, Lower Baker</v>
      </c>
      <c r="B1860" s="144" t="str">
        <f>'[11]Depr Exp'!B1860</f>
        <v>E333 HYD Wtrwhl/Trbn, Lower Baker-9</v>
      </c>
      <c r="C1860" s="144" t="str">
        <f>'[11]Depr Exp'!C1860</f>
        <v>403E</v>
      </c>
      <c r="D1860" s="144"/>
      <c r="E1860" s="282">
        <f>'[11]Depr Exp'!E1860</f>
        <v>43373</v>
      </c>
      <c r="F1860" s="523">
        <f>'[11]Depr Exp'!F1860</f>
        <v>12184929.199999999</v>
      </c>
      <c r="G1860" s="305">
        <f>'[11]Depr Exp'!G1860</f>
        <v>2.1499999999999998E-2</v>
      </c>
      <c r="H1860" s="524">
        <f>'[11]Depr Exp'!H1860</f>
        <v>21831.33</v>
      </c>
      <c r="I1860" s="523">
        <f>'[11]Depr Exp'!I1860</f>
        <v>12184929.199999999</v>
      </c>
      <c r="J1860" s="305">
        <f>'[11]Depr Exp'!J1860</f>
        <v>2.1499999999999998E-2</v>
      </c>
      <c r="K1860" s="373">
        <f>'[11]Depr Exp'!K1860</f>
        <v>21831.331483333332</v>
      </c>
      <c r="L1860" s="524">
        <f>'[11]Depr Exp'!L1860</f>
        <v>0</v>
      </c>
      <c r="M1860" s="144"/>
      <c r="N1860" s="144"/>
    </row>
    <row r="1861" spans="1:14">
      <c r="A1861" s="144" t="str">
        <f>'[11]Depr Exp'!A1861</f>
        <v>E333 HYD Wtrwhl/Trbn, Lower Baker</v>
      </c>
      <c r="B1861" s="144" t="str">
        <f>'[11]Depr Exp'!B1861</f>
        <v>E333 HYD Wtrwhl/Trbn, Lower Baker-10</v>
      </c>
      <c r="C1861" s="144" t="str">
        <f>'[11]Depr Exp'!C1861</f>
        <v>403E</v>
      </c>
      <c r="D1861" s="144"/>
      <c r="E1861" s="282">
        <f>'[11]Depr Exp'!E1861</f>
        <v>43404</v>
      </c>
      <c r="F1861" s="523">
        <f>'[11]Depr Exp'!F1861</f>
        <v>12184929.199999999</v>
      </c>
      <c r="G1861" s="305">
        <f>'[11]Depr Exp'!G1861</f>
        <v>2.1499999999999998E-2</v>
      </c>
      <c r="H1861" s="524">
        <f>'[11]Depr Exp'!H1861</f>
        <v>21831.33</v>
      </c>
      <c r="I1861" s="523">
        <f>'[11]Depr Exp'!I1861</f>
        <v>12184929.199999999</v>
      </c>
      <c r="J1861" s="305">
        <f>'[11]Depr Exp'!J1861</f>
        <v>2.1499999999999998E-2</v>
      </c>
      <c r="K1861" s="373">
        <f>'[11]Depr Exp'!K1861</f>
        <v>21831.331483333332</v>
      </c>
      <c r="L1861" s="524">
        <f>'[11]Depr Exp'!L1861</f>
        <v>0</v>
      </c>
      <c r="M1861" s="144"/>
      <c r="N1861" s="144"/>
    </row>
    <row r="1862" spans="1:14">
      <c r="A1862" s="144" t="str">
        <f>'[11]Depr Exp'!A1862</f>
        <v>E333 HYD Wtrwhl/Trbn, Lower Baker</v>
      </c>
      <c r="B1862" s="144" t="str">
        <f>'[11]Depr Exp'!B1862</f>
        <v>E333 HYD Wtrwhl/Trbn, Lower Baker-11</v>
      </c>
      <c r="C1862" s="144" t="str">
        <f>'[11]Depr Exp'!C1862</f>
        <v>403E</v>
      </c>
      <c r="D1862" s="144"/>
      <c r="E1862" s="282">
        <f>'[11]Depr Exp'!E1862</f>
        <v>43434</v>
      </c>
      <c r="F1862" s="523">
        <f>'[11]Depr Exp'!F1862</f>
        <v>12184929.199999999</v>
      </c>
      <c r="G1862" s="305">
        <f>'[11]Depr Exp'!G1862</f>
        <v>2.1499999999999998E-2</v>
      </c>
      <c r="H1862" s="524">
        <f>'[11]Depr Exp'!H1862</f>
        <v>21831.33</v>
      </c>
      <c r="I1862" s="523">
        <f>'[11]Depr Exp'!I1862</f>
        <v>12184929.199999999</v>
      </c>
      <c r="J1862" s="305">
        <f>'[11]Depr Exp'!J1862</f>
        <v>2.1499999999999998E-2</v>
      </c>
      <c r="K1862" s="373">
        <f>'[11]Depr Exp'!K1862</f>
        <v>21831.331483333332</v>
      </c>
      <c r="L1862" s="524">
        <f>'[11]Depr Exp'!L1862</f>
        <v>0</v>
      </c>
      <c r="M1862" s="144"/>
      <c r="N1862" s="144"/>
    </row>
    <row r="1863" spans="1:14">
      <c r="A1863" s="144" t="str">
        <f>'[11]Depr Exp'!A1863</f>
        <v>E333 HYD Wtrwhl/Trbn, Lower Baker</v>
      </c>
      <c r="B1863" s="144" t="str">
        <f>'[11]Depr Exp'!B1863</f>
        <v>E333 HYD Wtrwhl/Trbn, Lower Baker-12</v>
      </c>
      <c r="C1863" s="144" t="str">
        <f>'[11]Depr Exp'!C1863</f>
        <v>403E</v>
      </c>
      <c r="D1863" s="144"/>
      <c r="E1863" s="282">
        <f>'[11]Depr Exp'!E1863</f>
        <v>43465</v>
      </c>
      <c r="F1863" s="523">
        <f>'[11]Depr Exp'!F1863</f>
        <v>12184929.199999999</v>
      </c>
      <c r="G1863" s="305">
        <f>'[11]Depr Exp'!G1863</f>
        <v>2.1499999999999998E-2</v>
      </c>
      <c r="H1863" s="524">
        <f>'[11]Depr Exp'!H1863</f>
        <v>21831.33</v>
      </c>
      <c r="I1863" s="523">
        <f>'[11]Depr Exp'!I1863</f>
        <v>12184929.199999999</v>
      </c>
      <c r="J1863" s="305">
        <f>'[11]Depr Exp'!J1863</f>
        <v>2.1499999999999998E-2</v>
      </c>
      <c r="K1863" s="373">
        <f>'[11]Depr Exp'!K1863</f>
        <v>21831.331483333332</v>
      </c>
      <c r="L1863" s="524">
        <f>'[11]Depr Exp'!L1863</f>
        <v>0</v>
      </c>
      <c r="M1863" s="144"/>
      <c r="N1863" s="144"/>
    </row>
    <row r="1864" spans="1:14" ht="15.75" thickBot="1">
      <c r="A1864" s="159" t="str">
        <f>'[11]Depr Exp'!A1864</f>
        <v>E333 HYD Wtrwhl/Trbn, Lower Baker Total</v>
      </c>
      <c r="B1864" s="144">
        <f>'[11]Depr Exp'!B1864</f>
        <v>0</v>
      </c>
      <c r="C1864" s="502" t="str">
        <f>'[11]Depr Exp'!C1864</f>
        <v>HYD</v>
      </c>
      <c r="D1864" s="144"/>
      <c r="E1864" s="281" t="str">
        <f>'[11]Depr Exp'!E1864</f>
        <v>Total</v>
      </c>
      <c r="F1864" s="141">
        <f>'[11]Depr Exp'!F1864</f>
        <v>0</v>
      </c>
      <c r="G1864" s="252">
        <f>'[11]Depr Exp'!G1864</f>
        <v>0</v>
      </c>
      <c r="H1864" s="286">
        <f>'[11]Depr Exp'!H1864</f>
        <v>261974.71000000008</v>
      </c>
      <c r="I1864" s="141">
        <f>'[11]Depr Exp'!I1864</f>
        <v>0</v>
      </c>
      <c r="J1864" s="252">
        <f>'[11]Depr Exp'!J1864</f>
        <v>0</v>
      </c>
      <c r="K1864" s="286">
        <f>'[11]Depr Exp'!K1864</f>
        <v>261975.97780000002</v>
      </c>
      <c r="L1864" s="286">
        <f>'[11]Depr Exp'!L1864</f>
        <v>1.27</v>
      </c>
      <c r="M1864" s="144"/>
      <c r="N1864" s="144"/>
    </row>
    <row r="1865" spans="1:14" ht="13.5" thickTop="1">
      <c r="A1865" s="144" t="str">
        <f>'[11]Depr Exp'!A1865</f>
        <v>E333 HYD Wtrwhl/Trbn, Snoq 1-2013</v>
      </c>
      <c r="B1865" s="144" t="str">
        <f>'[11]Depr Exp'!B1865</f>
        <v>E333 HYD Wtrwhl/Trbn, Snoq 1-2013-1</v>
      </c>
      <c r="C1865" s="144" t="str">
        <f>'[11]Depr Exp'!C1865</f>
        <v>403E</v>
      </c>
      <c r="D1865" s="144"/>
      <c r="E1865" s="282">
        <f>'[11]Depr Exp'!E1865</f>
        <v>43131</v>
      </c>
      <c r="F1865" s="523">
        <f>'[11]Depr Exp'!F1865</f>
        <v>35392941.299999997</v>
      </c>
      <c r="G1865" s="305">
        <f>'[11]Depr Exp'!G1865</f>
        <v>3.4599999999999999E-2</v>
      </c>
      <c r="H1865" s="524">
        <f>'[11]Depr Exp'!H1865</f>
        <v>102049.65</v>
      </c>
      <c r="I1865" s="523">
        <f>'[11]Depr Exp'!I1865</f>
        <v>35800875.049999997</v>
      </c>
      <c r="J1865" s="305">
        <f>'[11]Depr Exp'!J1865</f>
        <v>3.4599999999999999E-2</v>
      </c>
      <c r="K1865" s="373">
        <f>'[11]Depr Exp'!K1865</f>
        <v>103225.85639416665</v>
      </c>
      <c r="L1865" s="524">
        <f>'[11]Depr Exp'!L1865</f>
        <v>1176.21</v>
      </c>
      <c r="M1865" s="144"/>
      <c r="N1865" s="144"/>
    </row>
    <row r="1866" spans="1:14">
      <c r="A1866" s="144" t="str">
        <f>'[11]Depr Exp'!A1866</f>
        <v>E333 HYD Wtrwhl/Trbn, Snoq 1-2013</v>
      </c>
      <c r="B1866" s="144" t="str">
        <f>'[11]Depr Exp'!B1866</f>
        <v>E333 HYD Wtrwhl/Trbn, Snoq 1-2013-2</v>
      </c>
      <c r="C1866" s="144" t="str">
        <f>'[11]Depr Exp'!C1866</f>
        <v>403E</v>
      </c>
      <c r="D1866" s="144"/>
      <c r="E1866" s="282">
        <f>'[11]Depr Exp'!E1866</f>
        <v>43159</v>
      </c>
      <c r="F1866" s="523">
        <f>'[11]Depr Exp'!F1866</f>
        <v>35392941.299999997</v>
      </c>
      <c r="G1866" s="305">
        <f>'[11]Depr Exp'!G1866</f>
        <v>3.4599999999999999E-2</v>
      </c>
      <c r="H1866" s="524">
        <f>'[11]Depr Exp'!H1866</f>
        <v>102049.65</v>
      </c>
      <c r="I1866" s="523">
        <f>'[11]Depr Exp'!I1866</f>
        <v>35800875.049999997</v>
      </c>
      <c r="J1866" s="305">
        <f>'[11]Depr Exp'!J1866</f>
        <v>3.4599999999999999E-2</v>
      </c>
      <c r="K1866" s="373">
        <f>'[11]Depr Exp'!K1866</f>
        <v>103225.85639416665</v>
      </c>
      <c r="L1866" s="524">
        <f>'[11]Depr Exp'!L1866</f>
        <v>1176.21</v>
      </c>
      <c r="M1866" s="144"/>
      <c r="N1866" s="144"/>
    </row>
    <row r="1867" spans="1:14">
      <c r="A1867" s="144" t="str">
        <f>'[11]Depr Exp'!A1867</f>
        <v>E333 HYD Wtrwhl/Trbn, Snoq 1-2013</v>
      </c>
      <c r="B1867" s="144" t="str">
        <f>'[11]Depr Exp'!B1867</f>
        <v>E333 HYD Wtrwhl/Trbn, Snoq 1-2013-3</v>
      </c>
      <c r="C1867" s="144" t="str">
        <f>'[11]Depr Exp'!C1867</f>
        <v>403E</v>
      </c>
      <c r="D1867" s="144"/>
      <c r="E1867" s="282">
        <f>'[11]Depr Exp'!E1867</f>
        <v>43190</v>
      </c>
      <c r="F1867" s="523">
        <f>'[11]Depr Exp'!F1867</f>
        <v>35392941.299999997</v>
      </c>
      <c r="G1867" s="305">
        <f>'[11]Depr Exp'!G1867</f>
        <v>3.4599999999999999E-2</v>
      </c>
      <c r="H1867" s="524">
        <f>'[11]Depr Exp'!H1867</f>
        <v>102049.65</v>
      </c>
      <c r="I1867" s="523">
        <f>'[11]Depr Exp'!I1867</f>
        <v>35800875.049999997</v>
      </c>
      <c r="J1867" s="305">
        <f>'[11]Depr Exp'!J1867</f>
        <v>3.4599999999999999E-2</v>
      </c>
      <c r="K1867" s="373">
        <f>'[11]Depr Exp'!K1867</f>
        <v>103225.85639416665</v>
      </c>
      <c r="L1867" s="524">
        <f>'[11]Depr Exp'!L1867</f>
        <v>1176.21</v>
      </c>
      <c r="M1867" s="144"/>
      <c r="N1867" s="144"/>
    </row>
    <row r="1868" spans="1:14">
      <c r="A1868" s="144" t="str">
        <f>'[11]Depr Exp'!A1868</f>
        <v>E333 HYD Wtrwhl/Trbn, Snoq 1-2013</v>
      </c>
      <c r="B1868" s="144" t="str">
        <f>'[11]Depr Exp'!B1868</f>
        <v>E333 HYD Wtrwhl/Trbn, Snoq 1-2013-4</v>
      </c>
      <c r="C1868" s="144" t="str">
        <f>'[11]Depr Exp'!C1868</f>
        <v>403E</v>
      </c>
      <c r="D1868" s="144"/>
      <c r="E1868" s="282">
        <f>'[11]Depr Exp'!E1868</f>
        <v>43220</v>
      </c>
      <c r="F1868" s="523">
        <f>'[11]Depr Exp'!F1868</f>
        <v>35392941.299999997</v>
      </c>
      <c r="G1868" s="305">
        <f>'[11]Depr Exp'!G1868</f>
        <v>3.4599999999999999E-2</v>
      </c>
      <c r="H1868" s="524">
        <f>'[11]Depr Exp'!H1868</f>
        <v>102049.65</v>
      </c>
      <c r="I1868" s="523">
        <f>'[11]Depr Exp'!I1868</f>
        <v>35800875.049999997</v>
      </c>
      <c r="J1868" s="305">
        <f>'[11]Depr Exp'!J1868</f>
        <v>3.4599999999999999E-2</v>
      </c>
      <c r="K1868" s="373">
        <f>'[11]Depr Exp'!K1868</f>
        <v>103225.85639416665</v>
      </c>
      <c r="L1868" s="524">
        <f>'[11]Depr Exp'!L1868</f>
        <v>1176.21</v>
      </c>
      <c r="M1868" s="144"/>
      <c r="N1868" s="144"/>
    </row>
    <row r="1869" spans="1:14">
      <c r="A1869" s="144" t="str">
        <f>'[11]Depr Exp'!A1869</f>
        <v>E333 HYD Wtrwhl/Trbn, Snoq 1-2013</v>
      </c>
      <c r="B1869" s="144" t="str">
        <f>'[11]Depr Exp'!B1869</f>
        <v>E333 HYD Wtrwhl/Trbn, Snoq 1-2013-5</v>
      </c>
      <c r="C1869" s="144" t="str">
        <f>'[11]Depr Exp'!C1869</f>
        <v>403E</v>
      </c>
      <c r="D1869" s="144"/>
      <c r="E1869" s="282">
        <f>'[11]Depr Exp'!E1869</f>
        <v>43251</v>
      </c>
      <c r="F1869" s="523">
        <f>'[11]Depr Exp'!F1869</f>
        <v>35392941.299999997</v>
      </c>
      <c r="G1869" s="305">
        <f>'[11]Depr Exp'!G1869</f>
        <v>3.4599999999999999E-2</v>
      </c>
      <c r="H1869" s="524">
        <f>'[11]Depr Exp'!H1869</f>
        <v>102049.65</v>
      </c>
      <c r="I1869" s="523">
        <f>'[11]Depr Exp'!I1869</f>
        <v>35800875.049999997</v>
      </c>
      <c r="J1869" s="305">
        <f>'[11]Depr Exp'!J1869</f>
        <v>3.4599999999999999E-2</v>
      </c>
      <c r="K1869" s="373">
        <f>'[11]Depr Exp'!K1869</f>
        <v>103225.85639416665</v>
      </c>
      <c r="L1869" s="524">
        <f>'[11]Depr Exp'!L1869</f>
        <v>1176.21</v>
      </c>
      <c r="M1869" s="144"/>
      <c r="N1869" s="144"/>
    </row>
    <row r="1870" spans="1:14">
      <c r="A1870" s="144" t="str">
        <f>'[11]Depr Exp'!A1870</f>
        <v>E333 HYD Wtrwhl/Trbn, Snoq 1-2013</v>
      </c>
      <c r="B1870" s="144" t="str">
        <f>'[11]Depr Exp'!B1870</f>
        <v>E333 HYD Wtrwhl/Trbn, Snoq 1-2013-6</v>
      </c>
      <c r="C1870" s="144" t="str">
        <f>'[11]Depr Exp'!C1870</f>
        <v>403E</v>
      </c>
      <c r="D1870" s="144"/>
      <c r="E1870" s="282">
        <f>'[11]Depr Exp'!E1870</f>
        <v>43281</v>
      </c>
      <c r="F1870" s="523">
        <f>'[11]Depr Exp'!F1870</f>
        <v>35392941.299999997</v>
      </c>
      <c r="G1870" s="305">
        <f>'[11]Depr Exp'!G1870</f>
        <v>3.4599999999999999E-2</v>
      </c>
      <c r="H1870" s="524">
        <f>'[11]Depr Exp'!H1870</f>
        <v>102049.65</v>
      </c>
      <c r="I1870" s="523">
        <f>'[11]Depr Exp'!I1870</f>
        <v>35800875.049999997</v>
      </c>
      <c r="J1870" s="305">
        <f>'[11]Depr Exp'!J1870</f>
        <v>3.4599999999999999E-2</v>
      </c>
      <c r="K1870" s="373">
        <f>'[11]Depr Exp'!K1870</f>
        <v>103225.85639416665</v>
      </c>
      <c r="L1870" s="524">
        <f>'[11]Depr Exp'!L1870</f>
        <v>1176.21</v>
      </c>
      <c r="M1870" s="144"/>
      <c r="N1870" s="144"/>
    </row>
    <row r="1871" spans="1:14">
      <c r="A1871" s="144" t="str">
        <f>'[11]Depr Exp'!A1871</f>
        <v>E333 HYD Wtrwhl/Trbn, Snoq 1-2013</v>
      </c>
      <c r="B1871" s="144" t="str">
        <f>'[11]Depr Exp'!B1871</f>
        <v>E333 HYD Wtrwhl/Trbn, Snoq 1-2013-7</v>
      </c>
      <c r="C1871" s="144" t="str">
        <f>'[11]Depr Exp'!C1871</f>
        <v>403E</v>
      </c>
      <c r="D1871" s="144"/>
      <c r="E1871" s="282">
        <f>'[11]Depr Exp'!E1871</f>
        <v>43312</v>
      </c>
      <c r="F1871" s="523">
        <f>'[11]Depr Exp'!F1871</f>
        <v>35392941.299999997</v>
      </c>
      <c r="G1871" s="305">
        <f>'[11]Depr Exp'!G1871</f>
        <v>3.4599999999999999E-2</v>
      </c>
      <c r="H1871" s="524">
        <f>'[11]Depr Exp'!H1871</f>
        <v>102049.65</v>
      </c>
      <c r="I1871" s="523">
        <f>'[11]Depr Exp'!I1871</f>
        <v>35800875.049999997</v>
      </c>
      <c r="J1871" s="305">
        <f>'[11]Depr Exp'!J1871</f>
        <v>3.4599999999999999E-2</v>
      </c>
      <c r="K1871" s="373">
        <f>'[11]Depr Exp'!K1871</f>
        <v>103225.85639416665</v>
      </c>
      <c r="L1871" s="524">
        <f>'[11]Depr Exp'!L1871</f>
        <v>1176.21</v>
      </c>
      <c r="M1871" s="144"/>
      <c r="N1871" s="144"/>
    </row>
    <row r="1872" spans="1:14">
      <c r="A1872" s="144" t="str">
        <f>'[11]Depr Exp'!A1872</f>
        <v>E333 HYD Wtrwhl/Trbn, Snoq 1-2013</v>
      </c>
      <c r="B1872" s="144" t="str">
        <f>'[11]Depr Exp'!B1872</f>
        <v>E333 HYD Wtrwhl/Trbn, Snoq 1-2013-8</v>
      </c>
      <c r="C1872" s="144" t="str">
        <f>'[11]Depr Exp'!C1872</f>
        <v>403E</v>
      </c>
      <c r="D1872" s="144"/>
      <c r="E1872" s="282">
        <f>'[11]Depr Exp'!E1872</f>
        <v>43343</v>
      </c>
      <c r="F1872" s="523">
        <f>'[11]Depr Exp'!F1872</f>
        <v>35392941.299999997</v>
      </c>
      <c r="G1872" s="305">
        <f>'[11]Depr Exp'!G1872</f>
        <v>3.4599999999999999E-2</v>
      </c>
      <c r="H1872" s="524">
        <f>'[11]Depr Exp'!H1872</f>
        <v>102049.65</v>
      </c>
      <c r="I1872" s="523">
        <f>'[11]Depr Exp'!I1872</f>
        <v>35800875.049999997</v>
      </c>
      <c r="J1872" s="305">
        <f>'[11]Depr Exp'!J1872</f>
        <v>3.4599999999999999E-2</v>
      </c>
      <c r="K1872" s="373">
        <f>'[11]Depr Exp'!K1872</f>
        <v>103225.85639416665</v>
      </c>
      <c r="L1872" s="524">
        <f>'[11]Depr Exp'!L1872</f>
        <v>1176.21</v>
      </c>
      <c r="M1872" s="144"/>
      <c r="N1872" s="144"/>
    </row>
    <row r="1873" spans="1:14">
      <c r="A1873" s="144" t="str">
        <f>'[11]Depr Exp'!A1873</f>
        <v>E333 HYD Wtrwhl/Trbn, Snoq 1-2013</v>
      </c>
      <c r="B1873" s="144" t="str">
        <f>'[11]Depr Exp'!B1873</f>
        <v>E333 HYD Wtrwhl/Trbn, Snoq 1-2013-9</v>
      </c>
      <c r="C1873" s="144" t="str">
        <f>'[11]Depr Exp'!C1873</f>
        <v>403E</v>
      </c>
      <c r="D1873" s="144"/>
      <c r="E1873" s="282">
        <f>'[11]Depr Exp'!E1873</f>
        <v>43373</v>
      </c>
      <c r="F1873" s="523">
        <f>'[11]Depr Exp'!F1873</f>
        <v>35392941.299999997</v>
      </c>
      <c r="G1873" s="305">
        <f>'[11]Depr Exp'!G1873</f>
        <v>3.4599999999999999E-2</v>
      </c>
      <c r="H1873" s="524">
        <f>'[11]Depr Exp'!H1873</f>
        <v>102049.65</v>
      </c>
      <c r="I1873" s="523">
        <f>'[11]Depr Exp'!I1873</f>
        <v>35800875.049999997</v>
      </c>
      <c r="J1873" s="305">
        <f>'[11]Depr Exp'!J1873</f>
        <v>3.4599999999999999E-2</v>
      </c>
      <c r="K1873" s="373">
        <f>'[11]Depr Exp'!K1873</f>
        <v>103225.85639416665</v>
      </c>
      <c r="L1873" s="524">
        <f>'[11]Depr Exp'!L1873</f>
        <v>1176.21</v>
      </c>
      <c r="M1873" s="144"/>
      <c r="N1873" s="144"/>
    </row>
    <row r="1874" spans="1:14">
      <c r="A1874" s="144" t="str">
        <f>'[11]Depr Exp'!A1874</f>
        <v>E333 HYD Wtrwhl/Trbn, Snoq 1-2013</v>
      </c>
      <c r="B1874" s="144" t="str">
        <f>'[11]Depr Exp'!B1874</f>
        <v>E333 HYD Wtrwhl/Trbn, Snoq 1-2013-10</v>
      </c>
      <c r="C1874" s="144" t="str">
        <f>'[11]Depr Exp'!C1874</f>
        <v>403E</v>
      </c>
      <c r="D1874" s="144"/>
      <c r="E1874" s="282">
        <f>'[11]Depr Exp'!E1874</f>
        <v>43404</v>
      </c>
      <c r="F1874" s="523">
        <f>'[11]Depr Exp'!F1874</f>
        <v>35392941.299999997</v>
      </c>
      <c r="G1874" s="305">
        <f>'[11]Depr Exp'!G1874</f>
        <v>3.4599999999999999E-2</v>
      </c>
      <c r="H1874" s="524">
        <f>'[11]Depr Exp'!H1874</f>
        <v>102049.65</v>
      </c>
      <c r="I1874" s="523">
        <f>'[11]Depr Exp'!I1874</f>
        <v>35800875.049999997</v>
      </c>
      <c r="J1874" s="305">
        <f>'[11]Depr Exp'!J1874</f>
        <v>3.4599999999999999E-2</v>
      </c>
      <c r="K1874" s="373">
        <f>'[11]Depr Exp'!K1874</f>
        <v>103225.85639416665</v>
      </c>
      <c r="L1874" s="524">
        <f>'[11]Depr Exp'!L1874</f>
        <v>1176.21</v>
      </c>
      <c r="M1874" s="144"/>
      <c r="N1874" s="144"/>
    </row>
    <row r="1875" spans="1:14">
      <c r="A1875" s="144" t="str">
        <f>'[11]Depr Exp'!A1875</f>
        <v>E333 HYD Wtrwhl/Trbn, Snoq 1-2013</v>
      </c>
      <c r="B1875" s="144" t="str">
        <f>'[11]Depr Exp'!B1875</f>
        <v>E333 HYD Wtrwhl/Trbn, Snoq 1-2013-11</v>
      </c>
      <c r="C1875" s="144" t="str">
        <f>'[11]Depr Exp'!C1875</f>
        <v>403E</v>
      </c>
      <c r="D1875" s="144"/>
      <c r="E1875" s="282">
        <f>'[11]Depr Exp'!E1875</f>
        <v>43434</v>
      </c>
      <c r="F1875" s="523">
        <f>'[11]Depr Exp'!F1875</f>
        <v>35392941.299999997</v>
      </c>
      <c r="G1875" s="305">
        <f>'[11]Depr Exp'!G1875</f>
        <v>3.4599999999999999E-2</v>
      </c>
      <c r="H1875" s="524">
        <f>'[11]Depr Exp'!H1875</f>
        <v>102049.65</v>
      </c>
      <c r="I1875" s="523">
        <f>'[11]Depr Exp'!I1875</f>
        <v>35800875.049999997</v>
      </c>
      <c r="J1875" s="305">
        <f>'[11]Depr Exp'!J1875</f>
        <v>3.4599999999999999E-2</v>
      </c>
      <c r="K1875" s="373">
        <f>'[11]Depr Exp'!K1875</f>
        <v>103225.85639416665</v>
      </c>
      <c r="L1875" s="524">
        <f>'[11]Depr Exp'!L1875</f>
        <v>1176.21</v>
      </c>
      <c r="M1875" s="144"/>
      <c r="N1875" s="144"/>
    </row>
    <row r="1876" spans="1:14">
      <c r="A1876" s="144" t="str">
        <f>'[11]Depr Exp'!A1876</f>
        <v>E333 HYD Wtrwhl/Trbn, Snoq 1-2013</v>
      </c>
      <c r="B1876" s="144" t="str">
        <f>'[11]Depr Exp'!B1876</f>
        <v>E333 HYD Wtrwhl/Trbn, Snoq 1-2013-12</v>
      </c>
      <c r="C1876" s="144" t="str">
        <f>'[11]Depr Exp'!C1876</f>
        <v>403E</v>
      </c>
      <c r="D1876" s="144"/>
      <c r="E1876" s="282">
        <f>'[11]Depr Exp'!E1876</f>
        <v>43465</v>
      </c>
      <c r="F1876" s="523">
        <f>'[11]Depr Exp'!F1876</f>
        <v>35800875.049999997</v>
      </c>
      <c r="G1876" s="305">
        <f>'[11]Depr Exp'!G1876</f>
        <v>3.4599999999999999E-2</v>
      </c>
      <c r="H1876" s="524">
        <f>'[11]Depr Exp'!H1876</f>
        <v>103225.85</v>
      </c>
      <c r="I1876" s="523">
        <f>'[11]Depr Exp'!I1876</f>
        <v>35800875.049999997</v>
      </c>
      <c r="J1876" s="305">
        <f>'[11]Depr Exp'!J1876</f>
        <v>3.4599999999999999E-2</v>
      </c>
      <c r="K1876" s="373">
        <f>'[11]Depr Exp'!K1876</f>
        <v>103225.85639416665</v>
      </c>
      <c r="L1876" s="524">
        <f>'[11]Depr Exp'!L1876</f>
        <v>0.01</v>
      </c>
      <c r="M1876" s="144"/>
      <c r="N1876" s="144"/>
    </row>
    <row r="1877" spans="1:14" ht="15.75" thickBot="1">
      <c r="A1877" s="159" t="str">
        <f>'[11]Depr Exp'!A1877</f>
        <v>E333 HYD Wtrwhl/Trbn, Snoq 1-2013 Total</v>
      </c>
      <c r="B1877" s="144">
        <f>'[11]Depr Exp'!B1877</f>
        <v>0</v>
      </c>
      <c r="C1877" s="502" t="str">
        <f>'[11]Depr Exp'!C1877</f>
        <v>HYD</v>
      </c>
      <c r="D1877" s="144"/>
      <c r="E1877" s="281" t="str">
        <f>'[11]Depr Exp'!E1877</f>
        <v>Total</v>
      </c>
      <c r="F1877" s="141">
        <f>'[11]Depr Exp'!F1877</f>
        <v>0</v>
      </c>
      <c r="G1877" s="252">
        <f>'[11]Depr Exp'!G1877</f>
        <v>0</v>
      </c>
      <c r="H1877" s="286">
        <f>'[11]Depr Exp'!H1877</f>
        <v>1225772.0000000002</v>
      </c>
      <c r="I1877" s="141">
        <f>'[11]Depr Exp'!I1877</f>
        <v>0</v>
      </c>
      <c r="J1877" s="252">
        <f>'[11]Depr Exp'!J1877</f>
        <v>0</v>
      </c>
      <c r="K1877" s="286">
        <f>'[11]Depr Exp'!K1877</f>
        <v>1238710.2767299996</v>
      </c>
      <c r="L1877" s="286">
        <f>'[11]Depr Exp'!L1877</f>
        <v>12938.28</v>
      </c>
      <c r="M1877" s="144"/>
      <c r="N1877" s="144"/>
    </row>
    <row r="1878" spans="1:14" ht="13.5" thickTop="1">
      <c r="A1878" s="144" t="str">
        <f>'[11]Depr Exp'!A1878</f>
        <v>E333 HYD Wtrwhl/Trbn, Snoq 2-2013</v>
      </c>
      <c r="B1878" s="144" t="str">
        <f>'[11]Depr Exp'!B1878</f>
        <v>E333 HYD Wtrwhl/Trbn, Snoq 2-2013-1</v>
      </c>
      <c r="C1878" s="144" t="str">
        <f>'[11]Depr Exp'!C1878</f>
        <v>403E</v>
      </c>
      <c r="D1878" s="144"/>
      <c r="E1878" s="282">
        <f>'[11]Depr Exp'!E1878</f>
        <v>43131</v>
      </c>
      <c r="F1878" s="523">
        <f>'[11]Depr Exp'!F1878</f>
        <v>28602461.440000001</v>
      </c>
      <c r="G1878" s="305">
        <f>'[11]Depr Exp'!G1878</f>
        <v>3.49E-2</v>
      </c>
      <c r="H1878" s="524">
        <f>'[11]Depr Exp'!H1878</f>
        <v>83185.5</v>
      </c>
      <c r="I1878" s="523">
        <f>'[11]Depr Exp'!I1878</f>
        <v>28603226.07</v>
      </c>
      <c r="J1878" s="305">
        <f>'[11]Depr Exp'!J1878</f>
        <v>3.49E-2</v>
      </c>
      <c r="K1878" s="373">
        <f>'[11]Depr Exp'!K1878</f>
        <v>83187.71582025</v>
      </c>
      <c r="L1878" s="524">
        <f>'[11]Depr Exp'!L1878</f>
        <v>2.2200000000000002</v>
      </c>
      <c r="M1878" s="144"/>
      <c r="N1878" s="144"/>
    </row>
    <row r="1879" spans="1:14">
      <c r="A1879" s="144" t="str">
        <f>'[11]Depr Exp'!A1879</f>
        <v>E333 HYD Wtrwhl/Trbn, Snoq 2-2013</v>
      </c>
      <c r="B1879" s="144" t="str">
        <f>'[11]Depr Exp'!B1879</f>
        <v>E333 HYD Wtrwhl/Trbn, Snoq 2-2013-2</v>
      </c>
      <c r="C1879" s="144" t="str">
        <f>'[11]Depr Exp'!C1879</f>
        <v>403E</v>
      </c>
      <c r="D1879" s="144"/>
      <c r="E1879" s="282">
        <f>'[11]Depr Exp'!E1879</f>
        <v>43159</v>
      </c>
      <c r="F1879" s="523">
        <f>'[11]Depr Exp'!F1879</f>
        <v>28602461.440000001</v>
      </c>
      <c r="G1879" s="305">
        <f>'[11]Depr Exp'!G1879</f>
        <v>3.49E-2</v>
      </c>
      <c r="H1879" s="524">
        <f>'[11]Depr Exp'!H1879</f>
        <v>83185.5</v>
      </c>
      <c r="I1879" s="523">
        <f>'[11]Depr Exp'!I1879</f>
        <v>28603226.07</v>
      </c>
      <c r="J1879" s="305">
        <f>'[11]Depr Exp'!J1879</f>
        <v>3.49E-2</v>
      </c>
      <c r="K1879" s="373">
        <f>'[11]Depr Exp'!K1879</f>
        <v>83187.71582025</v>
      </c>
      <c r="L1879" s="524">
        <f>'[11]Depr Exp'!L1879</f>
        <v>2.2200000000000002</v>
      </c>
      <c r="M1879" s="144"/>
      <c r="N1879" s="144"/>
    </row>
    <row r="1880" spans="1:14">
      <c r="A1880" s="144" t="str">
        <f>'[11]Depr Exp'!A1880</f>
        <v>E333 HYD Wtrwhl/Trbn, Snoq 2-2013</v>
      </c>
      <c r="B1880" s="144" t="str">
        <f>'[11]Depr Exp'!B1880</f>
        <v>E333 HYD Wtrwhl/Trbn, Snoq 2-2013-3</v>
      </c>
      <c r="C1880" s="144" t="str">
        <f>'[11]Depr Exp'!C1880</f>
        <v>403E</v>
      </c>
      <c r="D1880" s="144"/>
      <c r="E1880" s="282">
        <f>'[11]Depr Exp'!E1880</f>
        <v>43190</v>
      </c>
      <c r="F1880" s="523">
        <f>'[11]Depr Exp'!F1880</f>
        <v>28602461.440000001</v>
      </c>
      <c r="G1880" s="305">
        <f>'[11]Depr Exp'!G1880</f>
        <v>3.49E-2</v>
      </c>
      <c r="H1880" s="524">
        <f>'[11]Depr Exp'!H1880</f>
        <v>83185.5</v>
      </c>
      <c r="I1880" s="523">
        <f>'[11]Depr Exp'!I1880</f>
        <v>28603226.07</v>
      </c>
      <c r="J1880" s="305">
        <f>'[11]Depr Exp'!J1880</f>
        <v>3.49E-2</v>
      </c>
      <c r="K1880" s="373">
        <f>'[11]Depr Exp'!K1880</f>
        <v>83187.71582025</v>
      </c>
      <c r="L1880" s="524">
        <f>'[11]Depr Exp'!L1880</f>
        <v>2.2200000000000002</v>
      </c>
      <c r="M1880" s="144"/>
      <c r="N1880" s="144"/>
    </row>
    <row r="1881" spans="1:14">
      <c r="A1881" s="144" t="str">
        <f>'[11]Depr Exp'!A1881</f>
        <v>E333 HYD Wtrwhl/Trbn, Snoq 2-2013</v>
      </c>
      <c r="B1881" s="144" t="str">
        <f>'[11]Depr Exp'!B1881</f>
        <v>E333 HYD Wtrwhl/Trbn, Snoq 2-2013-4</v>
      </c>
      <c r="C1881" s="144" t="str">
        <f>'[11]Depr Exp'!C1881</f>
        <v>403E</v>
      </c>
      <c r="D1881" s="144"/>
      <c r="E1881" s="282">
        <f>'[11]Depr Exp'!E1881</f>
        <v>43220</v>
      </c>
      <c r="F1881" s="523">
        <f>'[11]Depr Exp'!F1881</f>
        <v>28602461.440000001</v>
      </c>
      <c r="G1881" s="305">
        <f>'[11]Depr Exp'!G1881</f>
        <v>3.49E-2</v>
      </c>
      <c r="H1881" s="524">
        <f>'[11]Depr Exp'!H1881</f>
        <v>83185.5</v>
      </c>
      <c r="I1881" s="523">
        <f>'[11]Depr Exp'!I1881</f>
        <v>28603226.07</v>
      </c>
      <c r="J1881" s="305">
        <f>'[11]Depr Exp'!J1881</f>
        <v>3.49E-2</v>
      </c>
      <c r="K1881" s="373">
        <f>'[11]Depr Exp'!K1881</f>
        <v>83187.71582025</v>
      </c>
      <c r="L1881" s="524">
        <f>'[11]Depr Exp'!L1881</f>
        <v>2.2200000000000002</v>
      </c>
      <c r="M1881" s="144"/>
      <c r="N1881" s="144"/>
    </row>
    <row r="1882" spans="1:14">
      <c r="A1882" s="144" t="str">
        <f>'[11]Depr Exp'!A1882</f>
        <v>E333 HYD Wtrwhl/Trbn, Snoq 2-2013</v>
      </c>
      <c r="B1882" s="144" t="str">
        <f>'[11]Depr Exp'!B1882</f>
        <v>E333 HYD Wtrwhl/Trbn, Snoq 2-2013-5</v>
      </c>
      <c r="C1882" s="144" t="str">
        <f>'[11]Depr Exp'!C1882</f>
        <v>403E</v>
      </c>
      <c r="D1882" s="144"/>
      <c r="E1882" s="282">
        <f>'[11]Depr Exp'!E1882</f>
        <v>43251</v>
      </c>
      <c r="F1882" s="523">
        <f>'[11]Depr Exp'!F1882</f>
        <v>28602461.440000001</v>
      </c>
      <c r="G1882" s="305">
        <f>'[11]Depr Exp'!G1882</f>
        <v>3.49E-2</v>
      </c>
      <c r="H1882" s="524">
        <f>'[11]Depr Exp'!H1882</f>
        <v>83185.5</v>
      </c>
      <c r="I1882" s="523">
        <f>'[11]Depr Exp'!I1882</f>
        <v>28603226.07</v>
      </c>
      <c r="J1882" s="305">
        <f>'[11]Depr Exp'!J1882</f>
        <v>3.49E-2</v>
      </c>
      <c r="K1882" s="373">
        <f>'[11]Depr Exp'!K1882</f>
        <v>83187.71582025</v>
      </c>
      <c r="L1882" s="524">
        <f>'[11]Depr Exp'!L1882</f>
        <v>2.2200000000000002</v>
      </c>
      <c r="M1882" s="144"/>
      <c r="N1882" s="144"/>
    </row>
    <row r="1883" spans="1:14">
      <c r="A1883" s="144" t="str">
        <f>'[11]Depr Exp'!A1883</f>
        <v>E333 HYD Wtrwhl/Trbn, Snoq 2-2013</v>
      </c>
      <c r="B1883" s="144" t="str">
        <f>'[11]Depr Exp'!B1883</f>
        <v>E333 HYD Wtrwhl/Trbn, Snoq 2-2013-6</v>
      </c>
      <c r="C1883" s="144" t="str">
        <f>'[11]Depr Exp'!C1883</f>
        <v>403E</v>
      </c>
      <c r="D1883" s="144"/>
      <c r="E1883" s="282">
        <f>'[11]Depr Exp'!E1883</f>
        <v>43281</v>
      </c>
      <c r="F1883" s="523">
        <f>'[11]Depr Exp'!F1883</f>
        <v>28602461.440000001</v>
      </c>
      <c r="G1883" s="305">
        <f>'[11]Depr Exp'!G1883</f>
        <v>3.49E-2</v>
      </c>
      <c r="H1883" s="524">
        <f>'[11]Depr Exp'!H1883</f>
        <v>83185.5</v>
      </c>
      <c r="I1883" s="523">
        <f>'[11]Depr Exp'!I1883</f>
        <v>28603226.07</v>
      </c>
      <c r="J1883" s="305">
        <f>'[11]Depr Exp'!J1883</f>
        <v>3.49E-2</v>
      </c>
      <c r="K1883" s="373">
        <f>'[11]Depr Exp'!K1883</f>
        <v>83187.71582025</v>
      </c>
      <c r="L1883" s="524">
        <f>'[11]Depr Exp'!L1883</f>
        <v>2.2200000000000002</v>
      </c>
      <c r="M1883" s="144"/>
      <c r="N1883" s="144"/>
    </row>
    <row r="1884" spans="1:14">
      <c r="A1884" s="144" t="str">
        <f>'[11]Depr Exp'!A1884</f>
        <v>E333 HYD Wtrwhl/Trbn, Snoq 2-2013</v>
      </c>
      <c r="B1884" s="144" t="str">
        <f>'[11]Depr Exp'!B1884</f>
        <v>E333 HYD Wtrwhl/Trbn, Snoq 2-2013-7</v>
      </c>
      <c r="C1884" s="144" t="str">
        <f>'[11]Depr Exp'!C1884</f>
        <v>403E</v>
      </c>
      <c r="D1884" s="144"/>
      <c r="E1884" s="282">
        <f>'[11]Depr Exp'!E1884</f>
        <v>43312</v>
      </c>
      <c r="F1884" s="523">
        <f>'[11]Depr Exp'!F1884</f>
        <v>28602461.440000001</v>
      </c>
      <c r="G1884" s="305">
        <f>'[11]Depr Exp'!G1884</f>
        <v>3.49E-2</v>
      </c>
      <c r="H1884" s="524">
        <f>'[11]Depr Exp'!H1884</f>
        <v>83185.5</v>
      </c>
      <c r="I1884" s="523">
        <f>'[11]Depr Exp'!I1884</f>
        <v>28603226.07</v>
      </c>
      <c r="J1884" s="305">
        <f>'[11]Depr Exp'!J1884</f>
        <v>3.49E-2</v>
      </c>
      <c r="K1884" s="373">
        <f>'[11]Depr Exp'!K1884</f>
        <v>83187.71582025</v>
      </c>
      <c r="L1884" s="524">
        <f>'[11]Depr Exp'!L1884</f>
        <v>2.2200000000000002</v>
      </c>
      <c r="M1884" s="144"/>
      <c r="N1884" s="144"/>
    </row>
    <row r="1885" spans="1:14">
      <c r="A1885" s="144" t="str">
        <f>'[11]Depr Exp'!A1885</f>
        <v>E333 HYD Wtrwhl/Trbn, Snoq 2-2013</v>
      </c>
      <c r="B1885" s="144" t="str">
        <f>'[11]Depr Exp'!B1885</f>
        <v>E333 HYD Wtrwhl/Trbn, Snoq 2-2013-8</v>
      </c>
      <c r="C1885" s="144" t="str">
        <f>'[11]Depr Exp'!C1885</f>
        <v>403E</v>
      </c>
      <c r="D1885" s="144"/>
      <c r="E1885" s="282">
        <f>'[11]Depr Exp'!E1885</f>
        <v>43343</v>
      </c>
      <c r="F1885" s="523">
        <f>'[11]Depr Exp'!F1885</f>
        <v>28602461.440000001</v>
      </c>
      <c r="G1885" s="305">
        <f>'[11]Depr Exp'!G1885</f>
        <v>3.49E-2</v>
      </c>
      <c r="H1885" s="524">
        <f>'[11]Depr Exp'!H1885</f>
        <v>83185.5</v>
      </c>
      <c r="I1885" s="523">
        <f>'[11]Depr Exp'!I1885</f>
        <v>28603226.07</v>
      </c>
      <c r="J1885" s="305">
        <f>'[11]Depr Exp'!J1885</f>
        <v>3.49E-2</v>
      </c>
      <c r="K1885" s="373">
        <f>'[11]Depr Exp'!K1885</f>
        <v>83187.71582025</v>
      </c>
      <c r="L1885" s="524">
        <f>'[11]Depr Exp'!L1885</f>
        <v>2.2200000000000002</v>
      </c>
      <c r="M1885" s="144"/>
      <c r="N1885" s="144"/>
    </row>
    <row r="1886" spans="1:14">
      <c r="A1886" s="144" t="str">
        <f>'[11]Depr Exp'!A1886</f>
        <v>E333 HYD Wtrwhl/Trbn, Snoq 2-2013</v>
      </c>
      <c r="B1886" s="144" t="str">
        <f>'[11]Depr Exp'!B1886</f>
        <v>E333 HYD Wtrwhl/Trbn, Snoq 2-2013-9</v>
      </c>
      <c r="C1886" s="144" t="str">
        <f>'[11]Depr Exp'!C1886</f>
        <v>403E</v>
      </c>
      <c r="D1886" s="144"/>
      <c r="E1886" s="282">
        <f>'[11]Depr Exp'!E1886</f>
        <v>43373</v>
      </c>
      <c r="F1886" s="523">
        <f>'[11]Depr Exp'!F1886</f>
        <v>28602461.440000001</v>
      </c>
      <c r="G1886" s="305">
        <f>'[11]Depr Exp'!G1886</f>
        <v>3.49E-2</v>
      </c>
      <c r="H1886" s="524">
        <f>'[11]Depr Exp'!H1886</f>
        <v>83185.5</v>
      </c>
      <c r="I1886" s="523">
        <f>'[11]Depr Exp'!I1886</f>
        <v>28603226.07</v>
      </c>
      <c r="J1886" s="305">
        <f>'[11]Depr Exp'!J1886</f>
        <v>3.49E-2</v>
      </c>
      <c r="K1886" s="373">
        <f>'[11]Depr Exp'!K1886</f>
        <v>83187.71582025</v>
      </c>
      <c r="L1886" s="524">
        <f>'[11]Depr Exp'!L1886</f>
        <v>2.2200000000000002</v>
      </c>
      <c r="M1886" s="144"/>
      <c r="N1886" s="144"/>
    </row>
    <row r="1887" spans="1:14">
      <c r="A1887" s="144" t="str">
        <f>'[11]Depr Exp'!A1887</f>
        <v>E333 HYD Wtrwhl/Trbn, Snoq 2-2013</v>
      </c>
      <c r="B1887" s="144" t="str">
        <f>'[11]Depr Exp'!B1887</f>
        <v>E333 HYD Wtrwhl/Trbn, Snoq 2-2013-10</v>
      </c>
      <c r="C1887" s="144" t="str">
        <f>'[11]Depr Exp'!C1887</f>
        <v>403E</v>
      </c>
      <c r="D1887" s="144"/>
      <c r="E1887" s="282">
        <f>'[11]Depr Exp'!E1887</f>
        <v>43404</v>
      </c>
      <c r="F1887" s="523">
        <f>'[11]Depr Exp'!F1887</f>
        <v>28602461.440000001</v>
      </c>
      <c r="G1887" s="305">
        <f>'[11]Depr Exp'!G1887</f>
        <v>3.49E-2</v>
      </c>
      <c r="H1887" s="524">
        <f>'[11]Depr Exp'!H1887</f>
        <v>83185.5</v>
      </c>
      <c r="I1887" s="523">
        <f>'[11]Depr Exp'!I1887</f>
        <v>28603226.07</v>
      </c>
      <c r="J1887" s="305">
        <f>'[11]Depr Exp'!J1887</f>
        <v>3.49E-2</v>
      </c>
      <c r="K1887" s="373">
        <f>'[11]Depr Exp'!K1887</f>
        <v>83187.71582025</v>
      </c>
      <c r="L1887" s="524">
        <f>'[11]Depr Exp'!L1887</f>
        <v>2.2200000000000002</v>
      </c>
      <c r="M1887" s="144"/>
      <c r="N1887" s="144"/>
    </row>
    <row r="1888" spans="1:14">
      <c r="A1888" s="144" t="str">
        <f>'[11]Depr Exp'!A1888</f>
        <v>E333 HYD Wtrwhl/Trbn, Snoq 2-2013</v>
      </c>
      <c r="B1888" s="144" t="str">
        <f>'[11]Depr Exp'!B1888</f>
        <v>E333 HYD Wtrwhl/Trbn, Snoq 2-2013-11</v>
      </c>
      <c r="C1888" s="144" t="str">
        <f>'[11]Depr Exp'!C1888</f>
        <v>403E</v>
      </c>
      <c r="D1888" s="144"/>
      <c r="E1888" s="282">
        <f>'[11]Depr Exp'!E1888</f>
        <v>43434</v>
      </c>
      <c r="F1888" s="523">
        <f>'[11]Depr Exp'!F1888</f>
        <v>28602843.760000002</v>
      </c>
      <c r="G1888" s="305">
        <f>'[11]Depr Exp'!G1888</f>
        <v>3.49E-2</v>
      </c>
      <c r="H1888" s="524">
        <f>'[11]Depr Exp'!H1888</f>
        <v>83186.600000000006</v>
      </c>
      <c r="I1888" s="523">
        <f>'[11]Depr Exp'!I1888</f>
        <v>28603226.07</v>
      </c>
      <c r="J1888" s="305">
        <f>'[11]Depr Exp'!J1888</f>
        <v>3.49E-2</v>
      </c>
      <c r="K1888" s="373">
        <f>'[11]Depr Exp'!K1888</f>
        <v>83187.71582025</v>
      </c>
      <c r="L1888" s="524">
        <f>'[11]Depr Exp'!L1888</f>
        <v>1.1200000000000001</v>
      </c>
      <c r="M1888" s="144"/>
      <c r="N1888" s="144"/>
    </row>
    <row r="1889" spans="1:14">
      <c r="A1889" s="144" t="str">
        <f>'[11]Depr Exp'!A1889</f>
        <v>E333 HYD Wtrwhl/Trbn, Snoq 2-2013</v>
      </c>
      <c r="B1889" s="144" t="str">
        <f>'[11]Depr Exp'!B1889</f>
        <v>E333 HYD Wtrwhl/Trbn, Snoq 2-2013-12</v>
      </c>
      <c r="C1889" s="144" t="str">
        <f>'[11]Depr Exp'!C1889</f>
        <v>403E</v>
      </c>
      <c r="D1889" s="144"/>
      <c r="E1889" s="282">
        <f>'[11]Depr Exp'!E1889</f>
        <v>43465</v>
      </c>
      <c r="F1889" s="523">
        <f>'[11]Depr Exp'!F1889</f>
        <v>28603226.07</v>
      </c>
      <c r="G1889" s="305">
        <f>'[11]Depr Exp'!G1889</f>
        <v>3.49E-2</v>
      </c>
      <c r="H1889" s="524">
        <f>'[11]Depr Exp'!H1889</f>
        <v>83187.710000000006</v>
      </c>
      <c r="I1889" s="523">
        <f>'[11]Depr Exp'!I1889</f>
        <v>28603226.07</v>
      </c>
      <c r="J1889" s="305">
        <f>'[11]Depr Exp'!J1889</f>
        <v>3.49E-2</v>
      </c>
      <c r="K1889" s="373">
        <f>'[11]Depr Exp'!K1889</f>
        <v>83187.71582025</v>
      </c>
      <c r="L1889" s="524">
        <f>'[11]Depr Exp'!L1889</f>
        <v>0.01</v>
      </c>
      <c r="M1889" s="144"/>
      <c r="N1889" s="144"/>
    </row>
    <row r="1890" spans="1:14" ht="15.75" thickBot="1">
      <c r="A1890" s="159" t="str">
        <f>'[11]Depr Exp'!A1890</f>
        <v>E333 HYD Wtrwhl/Trbn, Snoq 2-2013 Total</v>
      </c>
      <c r="B1890" s="144">
        <f>'[11]Depr Exp'!B1890</f>
        <v>0</v>
      </c>
      <c r="C1890" s="502" t="str">
        <f>'[11]Depr Exp'!C1890</f>
        <v>HYD</v>
      </c>
      <c r="D1890" s="144"/>
      <c r="E1890" s="281" t="str">
        <f>'[11]Depr Exp'!E1890</f>
        <v>Total</v>
      </c>
      <c r="F1890" s="141">
        <f>'[11]Depr Exp'!F1890</f>
        <v>0</v>
      </c>
      <c r="G1890" s="252">
        <f>'[11]Depr Exp'!G1890</f>
        <v>0</v>
      </c>
      <c r="H1890" s="286">
        <f>'[11]Depr Exp'!H1890</f>
        <v>998229.30999999994</v>
      </c>
      <c r="I1890" s="141">
        <f>'[11]Depr Exp'!I1890</f>
        <v>0</v>
      </c>
      <c r="J1890" s="252">
        <f>'[11]Depr Exp'!J1890</f>
        <v>0</v>
      </c>
      <c r="K1890" s="286">
        <f>'[11]Depr Exp'!K1890</f>
        <v>998252.58984299994</v>
      </c>
      <c r="L1890" s="286">
        <f>'[11]Depr Exp'!L1890</f>
        <v>23.28</v>
      </c>
      <c r="M1890" s="144"/>
      <c r="N1890" s="144"/>
    </row>
    <row r="1891" spans="1:14" ht="13.5" thickTop="1">
      <c r="A1891" s="144" t="str">
        <f>'[11]Depr Exp'!A1891</f>
        <v>E333 HYD Wtrwhl/Trbn, Snoqualmie 1</v>
      </c>
      <c r="B1891" s="144" t="str">
        <f>'[11]Depr Exp'!B1891</f>
        <v>E333 HYD Wtrwhl/Trbn, Snoqualmie 1-1</v>
      </c>
      <c r="C1891" s="144" t="str">
        <f>'[11]Depr Exp'!C1891</f>
        <v>403E</v>
      </c>
      <c r="D1891" s="144"/>
      <c r="E1891" s="282">
        <f>'[11]Depr Exp'!E1891</f>
        <v>43131</v>
      </c>
      <c r="F1891" s="523">
        <f>'[11]Depr Exp'!F1891</f>
        <v>1885500.95</v>
      </c>
      <c r="G1891" s="305">
        <f>'[11]Depr Exp'!G1891</f>
        <v>3.4599999999999999E-2</v>
      </c>
      <c r="H1891" s="524">
        <f>'[11]Depr Exp'!H1891</f>
        <v>5436.53</v>
      </c>
      <c r="I1891" s="523">
        <f>'[11]Depr Exp'!I1891</f>
        <v>1884124.07</v>
      </c>
      <c r="J1891" s="305">
        <f>'[11]Depr Exp'!J1891</f>
        <v>3.4599999999999999E-2</v>
      </c>
      <c r="K1891" s="373">
        <f>'[11]Depr Exp'!K1891</f>
        <v>5432.5577351666661</v>
      </c>
      <c r="L1891" s="524">
        <f>'[11]Depr Exp'!L1891</f>
        <v>-3.97</v>
      </c>
      <c r="M1891" s="144"/>
      <c r="N1891" s="144"/>
    </row>
    <row r="1892" spans="1:14">
      <c r="A1892" s="144" t="str">
        <f>'[11]Depr Exp'!A1892</f>
        <v>E333 HYD Wtrwhl/Trbn, Snoqualmie 1</v>
      </c>
      <c r="B1892" s="144" t="str">
        <f>'[11]Depr Exp'!B1892</f>
        <v>E333 HYD Wtrwhl/Trbn, Snoqualmie 1-2</v>
      </c>
      <c r="C1892" s="144" t="str">
        <f>'[11]Depr Exp'!C1892</f>
        <v>403E</v>
      </c>
      <c r="D1892" s="144"/>
      <c r="E1892" s="282">
        <f>'[11]Depr Exp'!E1892</f>
        <v>43159</v>
      </c>
      <c r="F1892" s="523">
        <f>'[11]Depr Exp'!F1892</f>
        <v>1885500.95</v>
      </c>
      <c r="G1892" s="305">
        <f>'[11]Depr Exp'!G1892</f>
        <v>3.4599999999999999E-2</v>
      </c>
      <c r="H1892" s="524">
        <f>'[11]Depr Exp'!H1892</f>
        <v>5436.53</v>
      </c>
      <c r="I1892" s="523">
        <f>'[11]Depr Exp'!I1892</f>
        <v>1884124.07</v>
      </c>
      <c r="J1892" s="305">
        <f>'[11]Depr Exp'!J1892</f>
        <v>3.4599999999999999E-2</v>
      </c>
      <c r="K1892" s="373">
        <f>'[11]Depr Exp'!K1892</f>
        <v>5432.5577351666661</v>
      </c>
      <c r="L1892" s="524">
        <f>'[11]Depr Exp'!L1892</f>
        <v>-3.97</v>
      </c>
      <c r="M1892" s="144"/>
      <c r="N1892" s="144"/>
    </row>
    <row r="1893" spans="1:14">
      <c r="A1893" s="144" t="str">
        <f>'[11]Depr Exp'!A1893</f>
        <v>E333 HYD Wtrwhl/Trbn, Snoqualmie 1</v>
      </c>
      <c r="B1893" s="144" t="str">
        <f>'[11]Depr Exp'!B1893</f>
        <v>E333 HYD Wtrwhl/Trbn, Snoqualmie 1-3</v>
      </c>
      <c r="C1893" s="144" t="str">
        <f>'[11]Depr Exp'!C1893</f>
        <v>403E</v>
      </c>
      <c r="D1893" s="144"/>
      <c r="E1893" s="282">
        <f>'[11]Depr Exp'!E1893</f>
        <v>43190</v>
      </c>
      <c r="F1893" s="523">
        <f>'[11]Depr Exp'!F1893</f>
        <v>1885500.95</v>
      </c>
      <c r="G1893" s="305">
        <f>'[11]Depr Exp'!G1893</f>
        <v>3.4599999999999999E-2</v>
      </c>
      <c r="H1893" s="524">
        <f>'[11]Depr Exp'!H1893</f>
        <v>5436.53</v>
      </c>
      <c r="I1893" s="523">
        <f>'[11]Depr Exp'!I1893</f>
        <v>1884124.07</v>
      </c>
      <c r="J1893" s="305">
        <f>'[11]Depr Exp'!J1893</f>
        <v>3.4599999999999999E-2</v>
      </c>
      <c r="K1893" s="373">
        <f>'[11]Depr Exp'!K1893</f>
        <v>5432.5577351666661</v>
      </c>
      <c r="L1893" s="524">
        <f>'[11]Depr Exp'!L1893</f>
        <v>-3.97</v>
      </c>
      <c r="M1893" s="144"/>
      <c r="N1893" s="144"/>
    </row>
    <row r="1894" spans="1:14">
      <c r="A1894" s="144" t="str">
        <f>'[11]Depr Exp'!A1894</f>
        <v>E333 HYD Wtrwhl/Trbn, Snoqualmie 1</v>
      </c>
      <c r="B1894" s="144" t="str">
        <f>'[11]Depr Exp'!B1894</f>
        <v>E333 HYD Wtrwhl/Trbn, Snoqualmie 1-4</v>
      </c>
      <c r="C1894" s="144" t="str">
        <f>'[11]Depr Exp'!C1894</f>
        <v>403E</v>
      </c>
      <c r="D1894" s="144"/>
      <c r="E1894" s="282">
        <f>'[11]Depr Exp'!E1894</f>
        <v>43220</v>
      </c>
      <c r="F1894" s="523">
        <f>'[11]Depr Exp'!F1894</f>
        <v>1885500.95</v>
      </c>
      <c r="G1894" s="305">
        <f>'[11]Depr Exp'!G1894</f>
        <v>3.4599999999999999E-2</v>
      </c>
      <c r="H1894" s="524">
        <f>'[11]Depr Exp'!H1894</f>
        <v>5436.53</v>
      </c>
      <c r="I1894" s="523">
        <f>'[11]Depr Exp'!I1894</f>
        <v>1884124.07</v>
      </c>
      <c r="J1894" s="305">
        <f>'[11]Depr Exp'!J1894</f>
        <v>3.4599999999999999E-2</v>
      </c>
      <c r="K1894" s="373">
        <f>'[11]Depr Exp'!K1894</f>
        <v>5432.5577351666661</v>
      </c>
      <c r="L1894" s="524">
        <f>'[11]Depr Exp'!L1894</f>
        <v>-3.97</v>
      </c>
      <c r="M1894" s="144"/>
      <c r="N1894" s="144"/>
    </row>
    <row r="1895" spans="1:14">
      <c r="A1895" s="144" t="str">
        <f>'[11]Depr Exp'!A1895</f>
        <v>E333 HYD Wtrwhl/Trbn, Snoqualmie 1</v>
      </c>
      <c r="B1895" s="144" t="str">
        <f>'[11]Depr Exp'!B1895</f>
        <v>E333 HYD Wtrwhl/Trbn, Snoqualmie 1-5</v>
      </c>
      <c r="C1895" s="144" t="str">
        <f>'[11]Depr Exp'!C1895</f>
        <v>403E</v>
      </c>
      <c r="D1895" s="144"/>
      <c r="E1895" s="282">
        <f>'[11]Depr Exp'!E1895</f>
        <v>43251</v>
      </c>
      <c r="F1895" s="523">
        <f>'[11]Depr Exp'!F1895</f>
        <v>1885500.95</v>
      </c>
      <c r="G1895" s="305">
        <f>'[11]Depr Exp'!G1895</f>
        <v>3.4599999999999999E-2</v>
      </c>
      <c r="H1895" s="524">
        <f>'[11]Depr Exp'!H1895</f>
        <v>5436.53</v>
      </c>
      <c r="I1895" s="523">
        <f>'[11]Depr Exp'!I1895</f>
        <v>1884124.07</v>
      </c>
      <c r="J1895" s="305">
        <f>'[11]Depr Exp'!J1895</f>
        <v>3.4599999999999999E-2</v>
      </c>
      <c r="K1895" s="373">
        <f>'[11]Depr Exp'!K1895</f>
        <v>5432.5577351666661</v>
      </c>
      <c r="L1895" s="524">
        <f>'[11]Depr Exp'!L1895</f>
        <v>-3.97</v>
      </c>
      <c r="M1895" s="144"/>
      <c r="N1895" s="144"/>
    </row>
    <row r="1896" spans="1:14">
      <c r="A1896" s="144" t="str">
        <f>'[11]Depr Exp'!A1896</f>
        <v>E333 HYD Wtrwhl/Trbn, Snoqualmie 1</v>
      </c>
      <c r="B1896" s="144" t="str">
        <f>'[11]Depr Exp'!B1896</f>
        <v>E333 HYD Wtrwhl/Trbn, Snoqualmie 1-6</v>
      </c>
      <c r="C1896" s="144" t="str">
        <f>'[11]Depr Exp'!C1896</f>
        <v>403E</v>
      </c>
      <c r="D1896" s="144"/>
      <c r="E1896" s="282">
        <f>'[11]Depr Exp'!E1896</f>
        <v>43281</v>
      </c>
      <c r="F1896" s="523">
        <f>'[11]Depr Exp'!F1896</f>
        <v>1885500.95</v>
      </c>
      <c r="G1896" s="305">
        <f>'[11]Depr Exp'!G1896</f>
        <v>3.4599999999999999E-2</v>
      </c>
      <c r="H1896" s="524">
        <f>'[11]Depr Exp'!H1896</f>
        <v>5436.53</v>
      </c>
      <c r="I1896" s="523">
        <f>'[11]Depr Exp'!I1896</f>
        <v>1884124.07</v>
      </c>
      <c r="J1896" s="305">
        <f>'[11]Depr Exp'!J1896</f>
        <v>3.4599999999999999E-2</v>
      </c>
      <c r="K1896" s="373">
        <f>'[11]Depr Exp'!K1896</f>
        <v>5432.5577351666661</v>
      </c>
      <c r="L1896" s="524">
        <f>'[11]Depr Exp'!L1896</f>
        <v>-3.97</v>
      </c>
      <c r="M1896" s="144"/>
      <c r="N1896" s="144"/>
    </row>
    <row r="1897" spans="1:14">
      <c r="A1897" s="144" t="str">
        <f>'[11]Depr Exp'!A1897</f>
        <v>E333 HYD Wtrwhl/Trbn, Snoqualmie 1</v>
      </c>
      <c r="B1897" s="144" t="str">
        <f>'[11]Depr Exp'!B1897</f>
        <v>E333 HYD Wtrwhl/Trbn, Snoqualmie 1-7</v>
      </c>
      <c r="C1897" s="144" t="str">
        <f>'[11]Depr Exp'!C1897</f>
        <v>403E</v>
      </c>
      <c r="D1897" s="144"/>
      <c r="E1897" s="282">
        <f>'[11]Depr Exp'!E1897</f>
        <v>43312</v>
      </c>
      <c r="F1897" s="523">
        <f>'[11]Depr Exp'!F1897</f>
        <v>1885500.95</v>
      </c>
      <c r="G1897" s="305">
        <f>'[11]Depr Exp'!G1897</f>
        <v>3.4599999999999999E-2</v>
      </c>
      <c r="H1897" s="524">
        <f>'[11]Depr Exp'!H1897</f>
        <v>5436.53</v>
      </c>
      <c r="I1897" s="523">
        <f>'[11]Depr Exp'!I1897</f>
        <v>1884124.07</v>
      </c>
      <c r="J1897" s="305">
        <f>'[11]Depr Exp'!J1897</f>
        <v>3.4599999999999999E-2</v>
      </c>
      <c r="K1897" s="373">
        <f>'[11]Depr Exp'!K1897</f>
        <v>5432.5577351666661</v>
      </c>
      <c r="L1897" s="524">
        <f>'[11]Depr Exp'!L1897</f>
        <v>-3.97</v>
      </c>
      <c r="M1897" s="144"/>
      <c r="N1897" s="144"/>
    </row>
    <row r="1898" spans="1:14">
      <c r="A1898" s="144" t="str">
        <f>'[11]Depr Exp'!A1898</f>
        <v>E333 HYD Wtrwhl/Trbn, Snoqualmie 1</v>
      </c>
      <c r="B1898" s="144" t="str">
        <f>'[11]Depr Exp'!B1898</f>
        <v>E333 HYD Wtrwhl/Trbn, Snoqualmie 1-8</v>
      </c>
      <c r="C1898" s="144" t="str">
        <f>'[11]Depr Exp'!C1898</f>
        <v>403E</v>
      </c>
      <c r="D1898" s="144"/>
      <c r="E1898" s="282">
        <f>'[11]Depr Exp'!E1898</f>
        <v>43343</v>
      </c>
      <c r="F1898" s="523">
        <f>'[11]Depr Exp'!F1898</f>
        <v>1885500.95</v>
      </c>
      <c r="G1898" s="305">
        <f>'[11]Depr Exp'!G1898</f>
        <v>3.4599999999999999E-2</v>
      </c>
      <c r="H1898" s="524">
        <f>'[11]Depr Exp'!H1898</f>
        <v>5436.53</v>
      </c>
      <c r="I1898" s="523">
        <f>'[11]Depr Exp'!I1898</f>
        <v>1884124.07</v>
      </c>
      <c r="J1898" s="305">
        <f>'[11]Depr Exp'!J1898</f>
        <v>3.4599999999999999E-2</v>
      </c>
      <c r="K1898" s="373">
        <f>'[11]Depr Exp'!K1898</f>
        <v>5432.5577351666661</v>
      </c>
      <c r="L1898" s="524">
        <f>'[11]Depr Exp'!L1898</f>
        <v>-3.97</v>
      </c>
      <c r="M1898" s="144"/>
      <c r="N1898" s="144"/>
    </row>
    <row r="1899" spans="1:14">
      <c r="A1899" s="144" t="str">
        <f>'[11]Depr Exp'!A1899</f>
        <v>E333 HYD Wtrwhl/Trbn, Snoqualmie 1</v>
      </c>
      <c r="B1899" s="144" t="str">
        <f>'[11]Depr Exp'!B1899</f>
        <v>E333 HYD Wtrwhl/Trbn, Snoqualmie 1-9</v>
      </c>
      <c r="C1899" s="144" t="str">
        <f>'[11]Depr Exp'!C1899</f>
        <v>403E</v>
      </c>
      <c r="D1899" s="144"/>
      <c r="E1899" s="282">
        <f>'[11]Depr Exp'!E1899</f>
        <v>43373</v>
      </c>
      <c r="F1899" s="523">
        <f>'[11]Depr Exp'!F1899</f>
        <v>1885500.95</v>
      </c>
      <c r="G1899" s="305">
        <f>'[11]Depr Exp'!G1899</f>
        <v>3.4599999999999999E-2</v>
      </c>
      <c r="H1899" s="524">
        <f>'[11]Depr Exp'!H1899</f>
        <v>5436.53</v>
      </c>
      <c r="I1899" s="523">
        <f>'[11]Depr Exp'!I1899</f>
        <v>1884124.07</v>
      </c>
      <c r="J1899" s="305">
        <f>'[11]Depr Exp'!J1899</f>
        <v>3.4599999999999999E-2</v>
      </c>
      <c r="K1899" s="373">
        <f>'[11]Depr Exp'!K1899</f>
        <v>5432.5577351666661</v>
      </c>
      <c r="L1899" s="524">
        <f>'[11]Depr Exp'!L1899</f>
        <v>-3.97</v>
      </c>
      <c r="M1899" s="144"/>
      <c r="N1899" s="144"/>
    </row>
    <row r="1900" spans="1:14">
      <c r="A1900" s="144" t="str">
        <f>'[11]Depr Exp'!A1900</f>
        <v>E333 HYD Wtrwhl/Trbn, Snoqualmie 1</v>
      </c>
      <c r="B1900" s="144" t="str">
        <f>'[11]Depr Exp'!B1900</f>
        <v>E333 HYD Wtrwhl/Trbn, Snoqualmie 1-10</v>
      </c>
      <c r="C1900" s="144" t="str">
        <f>'[11]Depr Exp'!C1900</f>
        <v>403E</v>
      </c>
      <c r="D1900" s="144"/>
      <c r="E1900" s="282">
        <f>'[11]Depr Exp'!E1900</f>
        <v>43404</v>
      </c>
      <c r="F1900" s="523">
        <f>'[11]Depr Exp'!F1900</f>
        <v>1885500.95</v>
      </c>
      <c r="G1900" s="305">
        <f>'[11]Depr Exp'!G1900</f>
        <v>3.4599999999999999E-2</v>
      </c>
      <c r="H1900" s="524">
        <f>'[11]Depr Exp'!H1900</f>
        <v>5436.53</v>
      </c>
      <c r="I1900" s="523">
        <f>'[11]Depr Exp'!I1900</f>
        <v>1884124.07</v>
      </c>
      <c r="J1900" s="305">
        <f>'[11]Depr Exp'!J1900</f>
        <v>3.4599999999999999E-2</v>
      </c>
      <c r="K1900" s="373">
        <f>'[11]Depr Exp'!K1900</f>
        <v>5432.5577351666661</v>
      </c>
      <c r="L1900" s="524">
        <f>'[11]Depr Exp'!L1900</f>
        <v>-3.97</v>
      </c>
      <c r="M1900" s="144"/>
      <c r="N1900" s="144"/>
    </row>
    <row r="1901" spans="1:14">
      <c r="A1901" s="144" t="str">
        <f>'[11]Depr Exp'!A1901</f>
        <v>E333 HYD Wtrwhl/Trbn, Snoqualmie 1</v>
      </c>
      <c r="B1901" s="144" t="str">
        <f>'[11]Depr Exp'!B1901</f>
        <v>E333 HYD Wtrwhl/Trbn, Snoqualmie 1-11</v>
      </c>
      <c r="C1901" s="144" t="str">
        <f>'[11]Depr Exp'!C1901</f>
        <v>403E</v>
      </c>
      <c r="D1901" s="144"/>
      <c r="E1901" s="282">
        <f>'[11]Depr Exp'!E1901</f>
        <v>43434</v>
      </c>
      <c r="F1901" s="523">
        <f>'[11]Depr Exp'!F1901</f>
        <v>1885500.95</v>
      </c>
      <c r="G1901" s="305">
        <f>'[11]Depr Exp'!G1901</f>
        <v>3.4599999999999999E-2</v>
      </c>
      <c r="H1901" s="524">
        <f>'[11]Depr Exp'!H1901</f>
        <v>5436.53</v>
      </c>
      <c r="I1901" s="523">
        <f>'[11]Depr Exp'!I1901</f>
        <v>1884124.07</v>
      </c>
      <c r="J1901" s="305">
        <f>'[11]Depr Exp'!J1901</f>
        <v>3.4599999999999999E-2</v>
      </c>
      <c r="K1901" s="373">
        <f>'[11]Depr Exp'!K1901</f>
        <v>5432.5577351666661</v>
      </c>
      <c r="L1901" s="524">
        <f>'[11]Depr Exp'!L1901</f>
        <v>-3.97</v>
      </c>
      <c r="M1901" s="144"/>
      <c r="N1901" s="144"/>
    </row>
    <row r="1902" spans="1:14">
      <c r="A1902" s="144" t="str">
        <f>'[11]Depr Exp'!A1902</f>
        <v>E333 HYD Wtrwhl/Trbn, Snoqualmie 1</v>
      </c>
      <c r="B1902" s="144" t="str">
        <f>'[11]Depr Exp'!B1902</f>
        <v>E333 HYD Wtrwhl/Trbn, Snoqualmie 1-12</v>
      </c>
      <c r="C1902" s="144" t="str">
        <f>'[11]Depr Exp'!C1902</f>
        <v>403E</v>
      </c>
      <c r="D1902" s="144"/>
      <c r="E1902" s="282">
        <f>'[11]Depr Exp'!E1902</f>
        <v>43465</v>
      </c>
      <c r="F1902" s="523">
        <f>'[11]Depr Exp'!F1902</f>
        <v>1884124.07</v>
      </c>
      <c r="G1902" s="305">
        <f>'[11]Depr Exp'!G1902</f>
        <v>3.4599999999999999E-2</v>
      </c>
      <c r="H1902" s="524">
        <f>'[11]Depr Exp'!H1902</f>
        <v>5432.5599999999995</v>
      </c>
      <c r="I1902" s="523">
        <f>'[11]Depr Exp'!I1902</f>
        <v>1884124.07</v>
      </c>
      <c r="J1902" s="305">
        <f>'[11]Depr Exp'!J1902</f>
        <v>3.4599999999999999E-2</v>
      </c>
      <c r="K1902" s="373">
        <f>'[11]Depr Exp'!K1902</f>
        <v>5432.5577351666661</v>
      </c>
      <c r="L1902" s="524">
        <f>'[11]Depr Exp'!L1902</f>
        <v>0</v>
      </c>
      <c r="M1902" s="144"/>
      <c r="N1902" s="144"/>
    </row>
    <row r="1903" spans="1:14" ht="15.75" thickBot="1">
      <c r="A1903" s="159" t="str">
        <f>'[11]Depr Exp'!A1903</f>
        <v>E333 HYD Wtrwhl/Trbn, Snoqualmie 1 Total</v>
      </c>
      <c r="B1903" s="144">
        <f>'[11]Depr Exp'!B1903</f>
        <v>0</v>
      </c>
      <c r="C1903" s="502" t="str">
        <f>'[11]Depr Exp'!C1903</f>
        <v>HYD</v>
      </c>
      <c r="D1903" s="144"/>
      <c r="E1903" s="281" t="str">
        <f>'[11]Depr Exp'!E1903</f>
        <v>Total</v>
      </c>
      <c r="F1903" s="141">
        <f>'[11]Depr Exp'!F1903</f>
        <v>0</v>
      </c>
      <c r="G1903" s="252">
        <f>'[11]Depr Exp'!G1903</f>
        <v>0</v>
      </c>
      <c r="H1903" s="286">
        <f>'[11]Depr Exp'!H1903</f>
        <v>65234.389999999992</v>
      </c>
      <c r="I1903" s="141">
        <f>'[11]Depr Exp'!I1903</f>
        <v>0</v>
      </c>
      <c r="J1903" s="252">
        <f>'[11]Depr Exp'!J1903</f>
        <v>0</v>
      </c>
      <c r="K1903" s="286">
        <f>'[11]Depr Exp'!K1903</f>
        <v>65190.69282199999</v>
      </c>
      <c r="L1903" s="286">
        <f>'[11]Depr Exp'!L1903</f>
        <v>-43.7</v>
      </c>
      <c r="M1903" s="144"/>
      <c r="N1903" s="144"/>
    </row>
    <row r="1904" spans="1:14" ht="13.5" thickTop="1">
      <c r="A1904" s="144" t="str">
        <f>'[11]Depr Exp'!A1904</f>
        <v>E333 HYD Wtrwhl/Trbn, Snoqualmie 2</v>
      </c>
      <c r="B1904" s="144" t="str">
        <f>'[11]Depr Exp'!B1904</f>
        <v>E333 HYD Wtrwhl/Trbn, Snoqualmie 2-1</v>
      </c>
      <c r="C1904" s="144" t="str">
        <f>'[11]Depr Exp'!C1904</f>
        <v>403E</v>
      </c>
      <c r="D1904" s="144"/>
      <c r="E1904" s="282">
        <f>'[11]Depr Exp'!E1904</f>
        <v>43131</v>
      </c>
      <c r="F1904" s="523">
        <f>'[11]Depr Exp'!F1904</f>
        <v>6614758.1299999999</v>
      </c>
      <c r="G1904" s="305">
        <f>'[11]Depr Exp'!G1904</f>
        <v>3.49E-2</v>
      </c>
      <c r="H1904" s="524">
        <f>'[11]Depr Exp'!H1904</f>
        <v>19237.920000000002</v>
      </c>
      <c r="I1904" s="523">
        <f>'[11]Depr Exp'!I1904</f>
        <v>7208704.2999999998</v>
      </c>
      <c r="J1904" s="305">
        <f>'[11]Depr Exp'!J1904</f>
        <v>3.49E-2</v>
      </c>
      <c r="K1904" s="373">
        <f>'[11]Depr Exp'!K1904</f>
        <v>20965.315005833334</v>
      </c>
      <c r="L1904" s="524">
        <f>'[11]Depr Exp'!L1904</f>
        <v>1727.4</v>
      </c>
      <c r="M1904" s="144"/>
      <c r="N1904" s="144"/>
    </row>
    <row r="1905" spans="1:14">
      <c r="A1905" s="144" t="str">
        <f>'[11]Depr Exp'!A1905</f>
        <v>E333 HYD Wtrwhl/Trbn, Snoqualmie 2</v>
      </c>
      <c r="B1905" s="144" t="str">
        <f>'[11]Depr Exp'!B1905</f>
        <v>E333 HYD Wtrwhl/Trbn, Snoqualmie 2-2</v>
      </c>
      <c r="C1905" s="144" t="str">
        <f>'[11]Depr Exp'!C1905</f>
        <v>403E</v>
      </c>
      <c r="D1905" s="144"/>
      <c r="E1905" s="282">
        <f>'[11]Depr Exp'!E1905</f>
        <v>43159</v>
      </c>
      <c r="F1905" s="523">
        <f>'[11]Depr Exp'!F1905</f>
        <v>6614758.1299999999</v>
      </c>
      <c r="G1905" s="305">
        <f>'[11]Depr Exp'!G1905</f>
        <v>3.49E-2</v>
      </c>
      <c r="H1905" s="524">
        <f>'[11]Depr Exp'!H1905</f>
        <v>19237.920000000002</v>
      </c>
      <c r="I1905" s="523">
        <f>'[11]Depr Exp'!I1905</f>
        <v>7208704.2999999998</v>
      </c>
      <c r="J1905" s="305">
        <f>'[11]Depr Exp'!J1905</f>
        <v>3.49E-2</v>
      </c>
      <c r="K1905" s="373">
        <f>'[11]Depr Exp'!K1905</f>
        <v>20965.315005833334</v>
      </c>
      <c r="L1905" s="524">
        <f>'[11]Depr Exp'!L1905</f>
        <v>1727.4</v>
      </c>
      <c r="M1905" s="144"/>
      <c r="N1905" s="144"/>
    </row>
    <row r="1906" spans="1:14">
      <c r="A1906" s="144" t="str">
        <f>'[11]Depr Exp'!A1906</f>
        <v>E333 HYD Wtrwhl/Trbn, Snoqualmie 2</v>
      </c>
      <c r="B1906" s="144" t="str">
        <f>'[11]Depr Exp'!B1906</f>
        <v>E333 HYD Wtrwhl/Trbn, Snoqualmie 2-3</v>
      </c>
      <c r="C1906" s="144" t="str">
        <f>'[11]Depr Exp'!C1906</f>
        <v>403E</v>
      </c>
      <c r="D1906" s="144"/>
      <c r="E1906" s="282">
        <f>'[11]Depr Exp'!E1906</f>
        <v>43190</v>
      </c>
      <c r="F1906" s="523">
        <f>'[11]Depr Exp'!F1906</f>
        <v>6614758.1299999999</v>
      </c>
      <c r="G1906" s="305">
        <f>'[11]Depr Exp'!G1906</f>
        <v>3.49E-2</v>
      </c>
      <c r="H1906" s="524">
        <f>'[11]Depr Exp'!H1906</f>
        <v>19237.920000000002</v>
      </c>
      <c r="I1906" s="523">
        <f>'[11]Depr Exp'!I1906</f>
        <v>7208704.2999999998</v>
      </c>
      <c r="J1906" s="305">
        <f>'[11]Depr Exp'!J1906</f>
        <v>3.49E-2</v>
      </c>
      <c r="K1906" s="373">
        <f>'[11]Depr Exp'!K1906</f>
        <v>20965.315005833334</v>
      </c>
      <c r="L1906" s="524">
        <f>'[11]Depr Exp'!L1906</f>
        <v>1727.4</v>
      </c>
      <c r="M1906" s="144"/>
      <c r="N1906" s="144"/>
    </row>
    <row r="1907" spans="1:14">
      <c r="A1907" s="144" t="str">
        <f>'[11]Depr Exp'!A1907</f>
        <v>E333 HYD Wtrwhl/Trbn, Snoqualmie 2</v>
      </c>
      <c r="B1907" s="144" t="str">
        <f>'[11]Depr Exp'!B1907</f>
        <v>E333 HYD Wtrwhl/Trbn, Snoqualmie 2-4</v>
      </c>
      <c r="C1907" s="144" t="str">
        <f>'[11]Depr Exp'!C1907</f>
        <v>403E</v>
      </c>
      <c r="D1907" s="144"/>
      <c r="E1907" s="282">
        <f>'[11]Depr Exp'!E1907</f>
        <v>43220</v>
      </c>
      <c r="F1907" s="523">
        <f>'[11]Depr Exp'!F1907</f>
        <v>6614758.1299999999</v>
      </c>
      <c r="G1907" s="305">
        <f>'[11]Depr Exp'!G1907</f>
        <v>3.49E-2</v>
      </c>
      <c r="H1907" s="524">
        <f>'[11]Depr Exp'!H1907</f>
        <v>19237.920000000002</v>
      </c>
      <c r="I1907" s="523">
        <f>'[11]Depr Exp'!I1907</f>
        <v>7208704.2999999998</v>
      </c>
      <c r="J1907" s="305">
        <f>'[11]Depr Exp'!J1907</f>
        <v>3.49E-2</v>
      </c>
      <c r="K1907" s="373">
        <f>'[11]Depr Exp'!K1907</f>
        <v>20965.315005833334</v>
      </c>
      <c r="L1907" s="524">
        <f>'[11]Depr Exp'!L1907</f>
        <v>1727.4</v>
      </c>
      <c r="M1907" s="144"/>
      <c r="N1907" s="144"/>
    </row>
    <row r="1908" spans="1:14">
      <c r="A1908" s="144" t="str">
        <f>'[11]Depr Exp'!A1908</f>
        <v>E333 HYD Wtrwhl/Trbn, Snoqualmie 2</v>
      </c>
      <c r="B1908" s="144" t="str">
        <f>'[11]Depr Exp'!B1908</f>
        <v>E333 HYD Wtrwhl/Trbn, Snoqualmie 2-5</v>
      </c>
      <c r="C1908" s="144" t="str">
        <f>'[11]Depr Exp'!C1908</f>
        <v>403E</v>
      </c>
      <c r="D1908" s="144"/>
      <c r="E1908" s="282">
        <f>'[11]Depr Exp'!E1908</f>
        <v>43251</v>
      </c>
      <c r="F1908" s="523">
        <f>'[11]Depr Exp'!F1908</f>
        <v>6614758.1299999999</v>
      </c>
      <c r="G1908" s="305">
        <f>'[11]Depr Exp'!G1908</f>
        <v>3.49E-2</v>
      </c>
      <c r="H1908" s="524">
        <f>'[11]Depr Exp'!H1908</f>
        <v>19237.920000000002</v>
      </c>
      <c r="I1908" s="523">
        <f>'[11]Depr Exp'!I1908</f>
        <v>7208704.2999999998</v>
      </c>
      <c r="J1908" s="305">
        <f>'[11]Depr Exp'!J1908</f>
        <v>3.49E-2</v>
      </c>
      <c r="K1908" s="373">
        <f>'[11]Depr Exp'!K1908</f>
        <v>20965.315005833334</v>
      </c>
      <c r="L1908" s="524">
        <f>'[11]Depr Exp'!L1908</f>
        <v>1727.4</v>
      </c>
      <c r="M1908" s="144"/>
      <c r="N1908" s="144"/>
    </row>
    <row r="1909" spans="1:14">
      <c r="A1909" s="144" t="str">
        <f>'[11]Depr Exp'!A1909</f>
        <v>E333 HYD Wtrwhl/Trbn, Snoqualmie 2</v>
      </c>
      <c r="B1909" s="144" t="str">
        <f>'[11]Depr Exp'!B1909</f>
        <v>E333 HYD Wtrwhl/Trbn, Snoqualmie 2-6</v>
      </c>
      <c r="C1909" s="144" t="str">
        <f>'[11]Depr Exp'!C1909</f>
        <v>403E</v>
      </c>
      <c r="D1909" s="144"/>
      <c r="E1909" s="282">
        <f>'[11]Depr Exp'!E1909</f>
        <v>43281</v>
      </c>
      <c r="F1909" s="523">
        <f>'[11]Depr Exp'!F1909</f>
        <v>6614758.1299999999</v>
      </c>
      <c r="G1909" s="305">
        <f>'[11]Depr Exp'!G1909</f>
        <v>3.49E-2</v>
      </c>
      <c r="H1909" s="524">
        <f>'[11]Depr Exp'!H1909</f>
        <v>19237.920000000002</v>
      </c>
      <c r="I1909" s="523">
        <f>'[11]Depr Exp'!I1909</f>
        <v>7208704.2999999998</v>
      </c>
      <c r="J1909" s="305">
        <f>'[11]Depr Exp'!J1909</f>
        <v>3.49E-2</v>
      </c>
      <c r="K1909" s="373">
        <f>'[11]Depr Exp'!K1909</f>
        <v>20965.315005833334</v>
      </c>
      <c r="L1909" s="524">
        <f>'[11]Depr Exp'!L1909</f>
        <v>1727.4</v>
      </c>
      <c r="M1909" s="144"/>
      <c r="N1909" s="144"/>
    </row>
    <row r="1910" spans="1:14">
      <c r="A1910" s="144" t="str">
        <f>'[11]Depr Exp'!A1910</f>
        <v>E333 HYD Wtrwhl/Trbn, Snoqualmie 2</v>
      </c>
      <c r="B1910" s="144" t="str">
        <f>'[11]Depr Exp'!B1910</f>
        <v>E333 HYD Wtrwhl/Trbn, Snoqualmie 2-7</v>
      </c>
      <c r="C1910" s="144" t="str">
        <f>'[11]Depr Exp'!C1910</f>
        <v>403E</v>
      </c>
      <c r="D1910" s="144"/>
      <c r="E1910" s="282">
        <f>'[11]Depr Exp'!E1910</f>
        <v>43312</v>
      </c>
      <c r="F1910" s="523">
        <f>'[11]Depr Exp'!F1910</f>
        <v>6614758.1299999999</v>
      </c>
      <c r="G1910" s="305">
        <f>'[11]Depr Exp'!G1910</f>
        <v>3.49E-2</v>
      </c>
      <c r="H1910" s="524">
        <f>'[11]Depr Exp'!H1910</f>
        <v>19237.920000000002</v>
      </c>
      <c r="I1910" s="523">
        <f>'[11]Depr Exp'!I1910</f>
        <v>7208704.2999999998</v>
      </c>
      <c r="J1910" s="305">
        <f>'[11]Depr Exp'!J1910</f>
        <v>3.49E-2</v>
      </c>
      <c r="K1910" s="373">
        <f>'[11]Depr Exp'!K1910</f>
        <v>20965.315005833334</v>
      </c>
      <c r="L1910" s="524">
        <f>'[11]Depr Exp'!L1910</f>
        <v>1727.4</v>
      </c>
      <c r="M1910" s="144"/>
      <c r="N1910" s="144"/>
    </row>
    <row r="1911" spans="1:14">
      <c r="A1911" s="144" t="str">
        <f>'[11]Depr Exp'!A1911</f>
        <v>E333 HYD Wtrwhl/Trbn, Snoqualmie 2</v>
      </c>
      <c r="B1911" s="144" t="str">
        <f>'[11]Depr Exp'!B1911</f>
        <v>E333 HYD Wtrwhl/Trbn, Snoqualmie 2-8</v>
      </c>
      <c r="C1911" s="144" t="str">
        <f>'[11]Depr Exp'!C1911</f>
        <v>403E</v>
      </c>
      <c r="D1911" s="144"/>
      <c r="E1911" s="282">
        <f>'[11]Depr Exp'!E1911</f>
        <v>43343</v>
      </c>
      <c r="F1911" s="523">
        <f>'[11]Depr Exp'!F1911</f>
        <v>6614758.1299999999</v>
      </c>
      <c r="G1911" s="305">
        <f>'[11]Depr Exp'!G1911</f>
        <v>3.49E-2</v>
      </c>
      <c r="H1911" s="524">
        <f>'[11]Depr Exp'!H1911</f>
        <v>19237.920000000002</v>
      </c>
      <c r="I1911" s="523">
        <f>'[11]Depr Exp'!I1911</f>
        <v>7208704.2999999998</v>
      </c>
      <c r="J1911" s="305">
        <f>'[11]Depr Exp'!J1911</f>
        <v>3.49E-2</v>
      </c>
      <c r="K1911" s="373">
        <f>'[11]Depr Exp'!K1911</f>
        <v>20965.315005833334</v>
      </c>
      <c r="L1911" s="524">
        <f>'[11]Depr Exp'!L1911</f>
        <v>1727.4</v>
      </c>
      <c r="M1911" s="144"/>
      <c r="N1911" s="144"/>
    </row>
    <row r="1912" spans="1:14">
      <c r="A1912" s="144" t="str">
        <f>'[11]Depr Exp'!A1912</f>
        <v>E333 HYD Wtrwhl/Trbn, Snoqualmie 2</v>
      </c>
      <c r="B1912" s="144" t="str">
        <f>'[11]Depr Exp'!B1912</f>
        <v>E333 HYD Wtrwhl/Trbn, Snoqualmie 2-9</v>
      </c>
      <c r="C1912" s="144" t="str">
        <f>'[11]Depr Exp'!C1912</f>
        <v>403E</v>
      </c>
      <c r="D1912" s="144"/>
      <c r="E1912" s="282">
        <f>'[11]Depr Exp'!E1912</f>
        <v>43373</v>
      </c>
      <c r="F1912" s="523">
        <f>'[11]Depr Exp'!F1912</f>
        <v>6614758.1299999999</v>
      </c>
      <c r="G1912" s="305">
        <f>'[11]Depr Exp'!G1912</f>
        <v>3.49E-2</v>
      </c>
      <c r="H1912" s="524">
        <f>'[11]Depr Exp'!H1912</f>
        <v>19237.920000000002</v>
      </c>
      <c r="I1912" s="523">
        <f>'[11]Depr Exp'!I1912</f>
        <v>7208704.2999999998</v>
      </c>
      <c r="J1912" s="305">
        <f>'[11]Depr Exp'!J1912</f>
        <v>3.49E-2</v>
      </c>
      <c r="K1912" s="373">
        <f>'[11]Depr Exp'!K1912</f>
        <v>20965.315005833334</v>
      </c>
      <c r="L1912" s="524">
        <f>'[11]Depr Exp'!L1912</f>
        <v>1727.4</v>
      </c>
      <c r="M1912" s="144"/>
      <c r="N1912" s="144"/>
    </row>
    <row r="1913" spans="1:14">
      <c r="A1913" s="144" t="str">
        <f>'[11]Depr Exp'!A1913</f>
        <v>E333 HYD Wtrwhl/Trbn, Snoqualmie 2</v>
      </c>
      <c r="B1913" s="144" t="str">
        <f>'[11]Depr Exp'!B1913</f>
        <v>E333 HYD Wtrwhl/Trbn, Snoqualmie 2-10</v>
      </c>
      <c r="C1913" s="144" t="str">
        <f>'[11]Depr Exp'!C1913</f>
        <v>403E</v>
      </c>
      <c r="D1913" s="144"/>
      <c r="E1913" s="282">
        <f>'[11]Depr Exp'!E1913</f>
        <v>43404</v>
      </c>
      <c r="F1913" s="523">
        <f>'[11]Depr Exp'!F1913</f>
        <v>6623149.5800000001</v>
      </c>
      <c r="G1913" s="305">
        <f>'[11]Depr Exp'!G1913</f>
        <v>3.49E-2</v>
      </c>
      <c r="H1913" s="524">
        <f>'[11]Depr Exp'!H1913</f>
        <v>19262.329999999998</v>
      </c>
      <c r="I1913" s="523">
        <f>'[11]Depr Exp'!I1913</f>
        <v>7208704.2999999998</v>
      </c>
      <c r="J1913" s="305">
        <f>'[11]Depr Exp'!J1913</f>
        <v>3.49E-2</v>
      </c>
      <c r="K1913" s="373">
        <f>'[11]Depr Exp'!K1913</f>
        <v>20965.315005833334</v>
      </c>
      <c r="L1913" s="524">
        <f>'[11]Depr Exp'!L1913</f>
        <v>1702.99</v>
      </c>
      <c r="M1913" s="144"/>
      <c r="N1913" s="144"/>
    </row>
    <row r="1914" spans="1:14">
      <c r="A1914" s="144" t="str">
        <f>'[11]Depr Exp'!A1914</f>
        <v>E333 HYD Wtrwhl/Trbn, Snoqualmie 2</v>
      </c>
      <c r="B1914" s="144" t="str">
        <f>'[11]Depr Exp'!B1914</f>
        <v>E333 HYD Wtrwhl/Trbn, Snoqualmie 2-11</v>
      </c>
      <c r="C1914" s="144" t="str">
        <f>'[11]Depr Exp'!C1914</f>
        <v>403E</v>
      </c>
      <c r="D1914" s="144"/>
      <c r="E1914" s="282">
        <f>'[11]Depr Exp'!E1914</f>
        <v>43434</v>
      </c>
      <c r="F1914" s="523">
        <f>'[11]Depr Exp'!F1914</f>
        <v>6631541.0300000003</v>
      </c>
      <c r="G1914" s="305">
        <f>'[11]Depr Exp'!G1914</f>
        <v>3.49E-2</v>
      </c>
      <c r="H1914" s="524">
        <f>'[11]Depr Exp'!H1914</f>
        <v>19286.73</v>
      </c>
      <c r="I1914" s="523">
        <f>'[11]Depr Exp'!I1914</f>
        <v>7208704.2999999998</v>
      </c>
      <c r="J1914" s="305">
        <f>'[11]Depr Exp'!J1914</f>
        <v>3.49E-2</v>
      </c>
      <c r="K1914" s="373">
        <f>'[11]Depr Exp'!K1914</f>
        <v>20965.315005833334</v>
      </c>
      <c r="L1914" s="524">
        <f>'[11]Depr Exp'!L1914</f>
        <v>1678.59</v>
      </c>
      <c r="M1914" s="144"/>
      <c r="N1914" s="144"/>
    </row>
    <row r="1915" spans="1:14">
      <c r="A1915" s="144" t="str">
        <f>'[11]Depr Exp'!A1915</f>
        <v>E333 HYD Wtrwhl/Trbn, Snoqualmie 2</v>
      </c>
      <c r="B1915" s="144" t="str">
        <f>'[11]Depr Exp'!B1915</f>
        <v>E333 HYD Wtrwhl/Trbn, Snoqualmie 2-12</v>
      </c>
      <c r="C1915" s="144" t="str">
        <f>'[11]Depr Exp'!C1915</f>
        <v>403E</v>
      </c>
      <c r="D1915" s="144"/>
      <c r="E1915" s="282">
        <f>'[11]Depr Exp'!E1915</f>
        <v>43465</v>
      </c>
      <c r="F1915" s="523">
        <f>'[11]Depr Exp'!F1915</f>
        <v>7208704.2999999998</v>
      </c>
      <c r="G1915" s="305">
        <f>'[11]Depr Exp'!G1915</f>
        <v>3.49E-2</v>
      </c>
      <c r="H1915" s="524">
        <f>'[11]Depr Exp'!H1915</f>
        <v>20965.32</v>
      </c>
      <c r="I1915" s="523">
        <f>'[11]Depr Exp'!I1915</f>
        <v>7208704.2999999998</v>
      </c>
      <c r="J1915" s="305">
        <f>'[11]Depr Exp'!J1915</f>
        <v>3.49E-2</v>
      </c>
      <c r="K1915" s="373">
        <f>'[11]Depr Exp'!K1915</f>
        <v>20965.315005833334</v>
      </c>
      <c r="L1915" s="524">
        <f>'[11]Depr Exp'!L1915</f>
        <v>0</v>
      </c>
      <c r="M1915" s="144"/>
      <c r="N1915" s="144"/>
    </row>
    <row r="1916" spans="1:14" ht="15.75" thickBot="1">
      <c r="A1916" s="159" t="str">
        <f>'[11]Depr Exp'!A1916</f>
        <v>E333 HYD Wtrwhl/Trbn, Snoqualmie 2 Total</v>
      </c>
      <c r="B1916" s="144">
        <f>'[11]Depr Exp'!B1916</f>
        <v>0</v>
      </c>
      <c r="C1916" s="502" t="str">
        <f>'[11]Depr Exp'!C1916</f>
        <v>HYD</v>
      </c>
      <c r="D1916" s="144"/>
      <c r="E1916" s="281" t="str">
        <f>'[11]Depr Exp'!E1916</f>
        <v>Total</v>
      </c>
      <c r="F1916" s="141">
        <f>'[11]Depr Exp'!F1916</f>
        <v>0</v>
      </c>
      <c r="G1916" s="252">
        <f>'[11]Depr Exp'!G1916</f>
        <v>0</v>
      </c>
      <c r="H1916" s="286">
        <f>'[11]Depr Exp'!H1916</f>
        <v>232655.66000000003</v>
      </c>
      <c r="I1916" s="141">
        <f>'[11]Depr Exp'!I1916</f>
        <v>0</v>
      </c>
      <c r="J1916" s="252">
        <f>'[11]Depr Exp'!J1916</f>
        <v>0</v>
      </c>
      <c r="K1916" s="286">
        <f>'[11]Depr Exp'!K1916</f>
        <v>251583.78007000007</v>
      </c>
      <c r="L1916" s="286">
        <f>'[11]Depr Exp'!L1916</f>
        <v>18928.12</v>
      </c>
      <c r="M1916" s="144"/>
      <c r="N1916" s="144"/>
    </row>
    <row r="1917" spans="1:14" ht="13.5" thickTop="1">
      <c r="A1917" s="144" t="str">
        <f>'[11]Depr Exp'!A1917</f>
        <v>E333 HYD Wtrwhl/Trbn, Upper Baker</v>
      </c>
      <c r="B1917" s="144" t="str">
        <f>'[11]Depr Exp'!B1917</f>
        <v>E333 HYD Wtrwhl/Trbn, Upper Baker-1</v>
      </c>
      <c r="C1917" s="144" t="str">
        <f>'[11]Depr Exp'!C1917</f>
        <v>403E</v>
      </c>
      <c r="D1917" s="144"/>
      <c r="E1917" s="282">
        <f>'[11]Depr Exp'!E1917</f>
        <v>43131</v>
      </c>
      <c r="F1917" s="523">
        <f>'[11]Depr Exp'!F1917</f>
        <v>13128270.76</v>
      </c>
      <c r="G1917" s="305">
        <f>'[11]Depr Exp'!G1917</f>
        <v>9.6000000000000009E-3</v>
      </c>
      <c r="H1917" s="524">
        <f>'[11]Depr Exp'!H1917</f>
        <v>10502.619999999999</v>
      </c>
      <c r="I1917" s="523">
        <f>'[11]Depr Exp'!I1917</f>
        <v>13128270.76</v>
      </c>
      <c r="J1917" s="305">
        <f>'[11]Depr Exp'!J1917</f>
        <v>9.6000000000000009E-3</v>
      </c>
      <c r="K1917" s="373">
        <f>'[11]Depr Exp'!K1917</f>
        <v>10502.616608</v>
      </c>
      <c r="L1917" s="524">
        <f>'[11]Depr Exp'!L1917</f>
        <v>0</v>
      </c>
      <c r="M1917" s="144"/>
      <c r="N1917" s="144"/>
    </row>
    <row r="1918" spans="1:14">
      <c r="A1918" s="144" t="str">
        <f>'[11]Depr Exp'!A1918</f>
        <v>E333 HYD Wtrwhl/Trbn, Upper Baker</v>
      </c>
      <c r="B1918" s="144" t="str">
        <f>'[11]Depr Exp'!B1918</f>
        <v>E333 HYD Wtrwhl/Trbn, Upper Baker-2</v>
      </c>
      <c r="C1918" s="144" t="str">
        <f>'[11]Depr Exp'!C1918</f>
        <v>403E</v>
      </c>
      <c r="D1918" s="144"/>
      <c r="E1918" s="282">
        <f>'[11]Depr Exp'!E1918</f>
        <v>43159</v>
      </c>
      <c r="F1918" s="523">
        <f>'[11]Depr Exp'!F1918</f>
        <v>13128270.76</v>
      </c>
      <c r="G1918" s="305">
        <f>'[11]Depr Exp'!G1918</f>
        <v>9.6000000000000009E-3</v>
      </c>
      <c r="H1918" s="524">
        <f>'[11]Depr Exp'!H1918</f>
        <v>10502.619999999999</v>
      </c>
      <c r="I1918" s="523">
        <f>'[11]Depr Exp'!I1918</f>
        <v>13128270.76</v>
      </c>
      <c r="J1918" s="305">
        <f>'[11]Depr Exp'!J1918</f>
        <v>9.6000000000000009E-3</v>
      </c>
      <c r="K1918" s="373">
        <f>'[11]Depr Exp'!K1918</f>
        <v>10502.616608</v>
      </c>
      <c r="L1918" s="524">
        <f>'[11]Depr Exp'!L1918</f>
        <v>0</v>
      </c>
      <c r="M1918" s="144"/>
      <c r="N1918" s="144"/>
    </row>
    <row r="1919" spans="1:14">
      <c r="A1919" s="144" t="str">
        <f>'[11]Depr Exp'!A1919</f>
        <v>E333 HYD Wtrwhl/Trbn, Upper Baker</v>
      </c>
      <c r="B1919" s="144" t="str">
        <f>'[11]Depr Exp'!B1919</f>
        <v>E333 HYD Wtrwhl/Trbn, Upper Baker-3</v>
      </c>
      <c r="C1919" s="144" t="str">
        <f>'[11]Depr Exp'!C1919</f>
        <v>403E</v>
      </c>
      <c r="D1919" s="144"/>
      <c r="E1919" s="282">
        <f>'[11]Depr Exp'!E1919</f>
        <v>43190</v>
      </c>
      <c r="F1919" s="523">
        <f>'[11]Depr Exp'!F1919</f>
        <v>13128270.76</v>
      </c>
      <c r="G1919" s="305">
        <f>'[11]Depr Exp'!G1919</f>
        <v>9.6000000000000009E-3</v>
      </c>
      <c r="H1919" s="524">
        <f>'[11]Depr Exp'!H1919</f>
        <v>10502.619999999999</v>
      </c>
      <c r="I1919" s="523">
        <f>'[11]Depr Exp'!I1919</f>
        <v>13128270.76</v>
      </c>
      <c r="J1919" s="305">
        <f>'[11]Depr Exp'!J1919</f>
        <v>9.6000000000000009E-3</v>
      </c>
      <c r="K1919" s="373">
        <f>'[11]Depr Exp'!K1919</f>
        <v>10502.616608</v>
      </c>
      <c r="L1919" s="524">
        <f>'[11]Depr Exp'!L1919</f>
        <v>0</v>
      </c>
      <c r="M1919" s="144"/>
      <c r="N1919" s="144"/>
    </row>
    <row r="1920" spans="1:14">
      <c r="A1920" s="144" t="str">
        <f>'[11]Depr Exp'!A1920</f>
        <v>E333 HYD Wtrwhl/Trbn, Upper Baker</v>
      </c>
      <c r="B1920" s="144" t="str">
        <f>'[11]Depr Exp'!B1920</f>
        <v>E333 HYD Wtrwhl/Trbn, Upper Baker-4</v>
      </c>
      <c r="C1920" s="144" t="str">
        <f>'[11]Depr Exp'!C1920</f>
        <v>403E</v>
      </c>
      <c r="D1920" s="144"/>
      <c r="E1920" s="282">
        <f>'[11]Depr Exp'!E1920</f>
        <v>43220</v>
      </c>
      <c r="F1920" s="523">
        <f>'[11]Depr Exp'!F1920</f>
        <v>13128270.76</v>
      </c>
      <c r="G1920" s="305">
        <f>'[11]Depr Exp'!G1920</f>
        <v>9.6000000000000009E-3</v>
      </c>
      <c r="H1920" s="524">
        <f>'[11]Depr Exp'!H1920</f>
        <v>10502.619999999999</v>
      </c>
      <c r="I1920" s="523">
        <f>'[11]Depr Exp'!I1920</f>
        <v>13128270.76</v>
      </c>
      <c r="J1920" s="305">
        <f>'[11]Depr Exp'!J1920</f>
        <v>9.6000000000000009E-3</v>
      </c>
      <c r="K1920" s="373">
        <f>'[11]Depr Exp'!K1920</f>
        <v>10502.616608</v>
      </c>
      <c r="L1920" s="524">
        <f>'[11]Depr Exp'!L1920</f>
        <v>0</v>
      </c>
      <c r="M1920" s="144"/>
      <c r="N1920" s="144"/>
    </row>
    <row r="1921" spans="1:14">
      <c r="A1921" s="144" t="str">
        <f>'[11]Depr Exp'!A1921</f>
        <v>E333 HYD Wtrwhl/Trbn, Upper Baker</v>
      </c>
      <c r="B1921" s="144" t="str">
        <f>'[11]Depr Exp'!B1921</f>
        <v>E333 HYD Wtrwhl/Trbn, Upper Baker-5</v>
      </c>
      <c r="C1921" s="144" t="str">
        <f>'[11]Depr Exp'!C1921</f>
        <v>403E</v>
      </c>
      <c r="D1921" s="144"/>
      <c r="E1921" s="282">
        <f>'[11]Depr Exp'!E1921</f>
        <v>43251</v>
      </c>
      <c r="F1921" s="523">
        <f>'[11]Depr Exp'!F1921</f>
        <v>13128270.76</v>
      </c>
      <c r="G1921" s="305">
        <f>'[11]Depr Exp'!G1921</f>
        <v>9.6000000000000009E-3</v>
      </c>
      <c r="H1921" s="524">
        <f>'[11]Depr Exp'!H1921</f>
        <v>10502.619999999999</v>
      </c>
      <c r="I1921" s="523">
        <f>'[11]Depr Exp'!I1921</f>
        <v>13128270.76</v>
      </c>
      <c r="J1921" s="305">
        <f>'[11]Depr Exp'!J1921</f>
        <v>9.6000000000000009E-3</v>
      </c>
      <c r="K1921" s="373">
        <f>'[11]Depr Exp'!K1921</f>
        <v>10502.616608</v>
      </c>
      <c r="L1921" s="524">
        <f>'[11]Depr Exp'!L1921</f>
        <v>0</v>
      </c>
      <c r="M1921" s="144"/>
      <c r="N1921" s="144"/>
    </row>
    <row r="1922" spans="1:14">
      <c r="A1922" s="144" t="str">
        <f>'[11]Depr Exp'!A1922</f>
        <v>E333 HYD Wtrwhl/Trbn, Upper Baker</v>
      </c>
      <c r="B1922" s="144" t="str">
        <f>'[11]Depr Exp'!B1922</f>
        <v>E333 HYD Wtrwhl/Trbn, Upper Baker-6</v>
      </c>
      <c r="C1922" s="144" t="str">
        <f>'[11]Depr Exp'!C1922</f>
        <v>403E</v>
      </c>
      <c r="D1922" s="144"/>
      <c r="E1922" s="282">
        <f>'[11]Depr Exp'!E1922</f>
        <v>43281</v>
      </c>
      <c r="F1922" s="523">
        <f>'[11]Depr Exp'!F1922</f>
        <v>13128270.76</v>
      </c>
      <c r="G1922" s="305">
        <f>'[11]Depr Exp'!G1922</f>
        <v>9.6000000000000009E-3</v>
      </c>
      <c r="H1922" s="524">
        <f>'[11]Depr Exp'!H1922</f>
        <v>10502.619999999999</v>
      </c>
      <c r="I1922" s="523">
        <f>'[11]Depr Exp'!I1922</f>
        <v>13128270.76</v>
      </c>
      <c r="J1922" s="305">
        <f>'[11]Depr Exp'!J1922</f>
        <v>9.6000000000000009E-3</v>
      </c>
      <c r="K1922" s="373">
        <f>'[11]Depr Exp'!K1922</f>
        <v>10502.616608</v>
      </c>
      <c r="L1922" s="524">
        <f>'[11]Depr Exp'!L1922</f>
        <v>0</v>
      </c>
      <c r="M1922" s="144"/>
      <c r="N1922" s="144"/>
    </row>
    <row r="1923" spans="1:14">
      <c r="A1923" s="144" t="str">
        <f>'[11]Depr Exp'!A1923</f>
        <v>E333 HYD Wtrwhl/Trbn, Upper Baker</v>
      </c>
      <c r="B1923" s="144" t="str">
        <f>'[11]Depr Exp'!B1923</f>
        <v>E333 HYD Wtrwhl/Trbn, Upper Baker-7</v>
      </c>
      <c r="C1923" s="144" t="str">
        <f>'[11]Depr Exp'!C1923</f>
        <v>403E</v>
      </c>
      <c r="D1923" s="144"/>
      <c r="E1923" s="282">
        <f>'[11]Depr Exp'!E1923</f>
        <v>43312</v>
      </c>
      <c r="F1923" s="523">
        <f>'[11]Depr Exp'!F1923</f>
        <v>13128270.76</v>
      </c>
      <c r="G1923" s="305">
        <f>'[11]Depr Exp'!G1923</f>
        <v>9.6000000000000009E-3</v>
      </c>
      <c r="H1923" s="524">
        <f>'[11]Depr Exp'!H1923</f>
        <v>10502.619999999999</v>
      </c>
      <c r="I1923" s="523">
        <f>'[11]Depr Exp'!I1923</f>
        <v>13128270.76</v>
      </c>
      <c r="J1923" s="305">
        <f>'[11]Depr Exp'!J1923</f>
        <v>9.6000000000000009E-3</v>
      </c>
      <c r="K1923" s="373">
        <f>'[11]Depr Exp'!K1923</f>
        <v>10502.616608</v>
      </c>
      <c r="L1923" s="524">
        <f>'[11]Depr Exp'!L1923</f>
        <v>0</v>
      </c>
      <c r="M1923" s="144"/>
      <c r="N1923" s="144"/>
    </row>
    <row r="1924" spans="1:14">
      <c r="A1924" s="144" t="str">
        <f>'[11]Depr Exp'!A1924</f>
        <v>E333 HYD Wtrwhl/Trbn, Upper Baker</v>
      </c>
      <c r="B1924" s="144" t="str">
        <f>'[11]Depr Exp'!B1924</f>
        <v>E333 HYD Wtrwhl/Trbn, Upper Baker-8</v>
      </c>
      <c r="C1924" s="144" t="str">
        <f>'[11]Depr Exp'!C1924</f>
        <v>403E</v>
      </c>
      <c r="D1924" s="144"/>
      <c r="E1924" s="282">
        <f>'[11]Depr Exp'!E1924</f>
        <v>43343</v>
      </c>
      <c r="F1924" s="523">
        <f>'[11]Depr Exp'!F1924</f>
        <v>13128270.76</v>
      </c>
      <c r="G1924" s="305">
        <f>'[11]Depr Exp'!G1924</f>
        <v>9.6000000000000009E-3</v>
      </c>
      <c r="H1924" s="524">
        <f>'[11]Depr Exp'!H1924</f>
        <v>10502.619999999999</v>
      </c>
      <c r="I1924" s="523">
        <f>'[11]Depr Exp'!I1924</f>
        <v>13128270.76</v>
      </c>
      <c r="J1924" s="305">
        <f>'[11]Depr Exp'!J1924</f>
        <v>9.6000000000000009E-3</v>
      </c>
      <c r="K1924" s="373">
        <f>'[11]Depr Exp'!K1924</f>
        <v>10502.616608</v>
      </c>
      <c r="L1924" s="524">
        <f>'[11]Depr Exp'!L1924</f>
        <v>0</v>
      </c>
      <c r="M1924" s="144"/>
      <c r="N1924" s="144"/>
    </row>
    <row r="1925" spans="1:14">
      <c r="A1925" s="144" t="str">
        <f>'[11]Depr Exp'!A1925</f>
        <v>E333 HYD Wtrwhl/Trbn, Upper Baker</v>
      </c>
      <c r="B1925" s="144" t="str">
        <f>'[11]Depr Exp'!B1925</f>
        <v>E333 HYD Wtrwhl/Trbn, Upper Baker-9</v>
      </c>
      <c r="C1925" s="144" t="str">
        <f>'[11]Depr Exp'!C1925</f>
        <v>403E</v>
      </c>
      <c r="D1925" s="144"/>
      <c r="E1925" s="282">
        <f>'[11]Depr Exp'!E1925</f>
        <v>43373</v>
      </c>
      <c r="F1925" s="523">
        <f>'[11]Depr Exp'!F1925</f>
        <v>13128270.76</v>
      </c>
      <c r="G1925" s="305">
        <f>'[11]Depr Exp'!G1925</f>
        <v>9.6000000000000009E-3</v>
      </c>
      <c r="H1925" s="524">
        <f>'[11]Depr Exp'!H1925</f>
        <v>10502.619999999999</v>
      </c>
      <c r="I1925" s="523">
        <f>'[11]Depr Exp'!I1925</f>
        <v>13128270.76</v>
      </c>
      <c r="J1925" s="305">
        <f>'[11]Depr Exp'!J1925</f>
        <v>9.6000000000000009E-3</v>
      </c>
      <c r="K1925" s="373">
        <f>'[11]Depr Exp'!K1925</f>
        <v>10502.616608</v>
      </c>
      <c r="L1925" s="524">
        <f>'[11]Depr Exp'!L1925</f>
        <v>0</v>
      </c>
      <c r="M1925" s="144"/>
      <c r="N1925" s="144"/>
    </row>
    <row r="1926" spans="1:14">
      <c r="A1926" s="144" t="str">
        <f>'[11]Depr Exp'!A1926</f>
        <v>E333 HYD Wtrwhl/Trbn, Upper Baker</v>
      </c>
      <c r="B1926" s="144" t="str">
        <f>'[11]Depr Exp'!B1926</f>
        <v>E333 HYD Wtrwhl/Trbn, Upper Baker-10</v>
      </c>
      <c r="C1926" s="144" t="str">
        <f>'[11]Depr Exp'!C1926</f>
        <v>403E</v>
      </c>
      <c r="D1926" s="144"/>
      <c r="E1926" s="282">
        <f>'[11]Depr Exp'!E1926</f>
        <v>43404</v>
      </c>
      <c r="F1926" s="523">
        <f>'[11]Depr Exp'!F1926</f>
        <v>13128270.76</v>
      </c>
      <c r="G1926" s="305">
        <f>'[11]Depr Exp'!G1926</f>
        <v>9.6000000000000009E-3</v>
      </c>
      <c r="H1926" s="524">
        <f>'[11]Depr Exp'!H1926</f>
        <v>10502.619999999999</v>
      </c>
      <c r="I1926" s="523">
        <f>'[11]Depr Exp'!I1926</f>
        <v>13128270.76</v>
      </c>
      <c r="J1926" s="305">
        <f>'[11]Depr Exp'!J1926</f>
        <v>9.6000000000000009E-3</v>
      </c>
      <c r="K1926" s="373">
        <f>'[11]Depr Exp'!K1926</f>
        <v>10502.616608</v>
      </c>
      <c r="L1926" s="524">
        <f>'[11]Depr Exp'!L1926</f>
        <v>0</v>
      </c>
      <c r="M1926" s="144"/>
      <c r="N1926" s="144"/>
    </row>
    <row r="1927" spans="1:14">
      <c r="A1927" s="144" t="str">
        <f>'[11]Depr Exp'!A1927</f>
        <v>E333 HYD Wtrwhl/Trbn, Upper Baker</v>
      </c>
      <c r="B1927" s="144" t="str">
        <f>'[11]Depr Exp'!B1927</f>
        <v>E333 HYD Wtrwhl/Trbn, Upper Baker-11</v>
      </c>
      <c r="C1927" s="144" t="str">
        <f>'[11]Depr Exp'!C1927</f>
        <v>403E</v>
      </c>
      <c r="D1927" s="144"/>
      <c r="E1927" s="282">
        <f>'[11]Depr Exp'!E1927</f>
        <v>43434</v>
      </c>
      <c r="F1927" s="523">
        <f>'[11]Depr Exp'!F1927</f>
        <v>13128270.76</v>
      </c>
      <c r="G1927" s="305">
        <f>'[11]Depr Exp'!G1927</f>
        <v>9.6000000000000009E-3</v>
      </c>
      <c r="H1927" s="524">
        <f>'[11]Depr Exp'!H1927</f>
        <v>10502.619999999999</v>
      </c>
      <c r="I1927" s="523">
        <f>'[11]Depr Exp'!I1927</f>
        <v>13128270.76</v>
      </c>
      <c r="J1927" s="305">
        <f>'[11]Depr Exp'!J1927</f>
        <v>9.6000000000000009E-3</v>
      </c>
      <c r="K1927" s="373">
        <f>'[11]Depr Exp'!K1927</f>
        <v>10502.616608</v>
      </c>
      <c r="L1927" s="524">
        <f>'[11]Depr Exp'!L1927</f>
        <v>0</v>
      </c>
      <c r="M1927" s="144"/>
      <c r="N1927" s="144"/>
    </row>
    <row r="1928" spans="1:14">
      <c r="A1928" s="144" t="str">
        <f>'[11]Depr Exp'!A1928</f>
        <v>E333 HYD Wtrwhl/Trbn, Upper Baker</v>
      </c>
      <c r="B1928" s="144" t="str">
        <f>'[11]Depr Exp'!B1928</f>
        <v>E333 HYD Wtrwhl/Trbn, Upper Baker-12</v>
      </c>
      <c r="C1928" s="144" t="str">
        <f>'[11]Depr Exp'!C1928</f>
        <v>403E</v>
      </c>
      <c r="D1928" s="144"/>
      <c r="E1928" s="282">
        <f>'[11]Depr Exp'!E1928</f>
        <v>43465</v>
      </c>
      <c r="F1928" s="523">
        <f>'[11]Depr Exp'!F1928</f>
        <v>13128270.76</v>
      </c>
      <c r="G1928" s="305">
        <f>'[11]Depr Exp'!G1928</f>
        <v>9.6000000000000009E-3</v>
      </c>
      <c r="H1928" s="524">
        <f>'[11]Depr Exp'!H1928</f>
        <v>10502.619999999999</v>
      </c>
      <c r="I1928" s="523">
        <f>'[11]Depr Exp'!I1928</f>
        <v>13128270.76</v>
      </c>
      <c r="J1928" s="305">
        <f>'[11]Depr Exp'!J1928</f>
        <v>9.6000000000000009E-3</v>
      </c>
      <c r="K1928" s="373">
        <f>'[11]Depr Exp'!K1928</f>
        <v>10502.616608</v>
      </c>
      <c r="L1928" s="524">
        <f>'[11]Depr Exp'!L1928</f>
        <v>0</v>
      </c>
      <c r="M1928" s="144"/>
      <c r="N1928" s="144"/>
    </row>
    <row r="1929" spans="1:14" ht="15.75" thickBot="1">
      <c r="A1929" s="159" t="str">
        <f>'[11]Depr Exp'!A1929</f>
        <v>E333 HYD Wtrwhl/Trbn, Upper Baker Total</v>
      </c>
      <c r="B1929" s="144">
        <f>'[11]Depr Exp'!B1929</f>
        <v>0</v>
      </c>
      <c r="C1929" s="502" t="str">
        <f>'[11]Depr Exp'!C1929</f>
        <v>HYD</v>
      </c>
      <c r="D1929" s="144"/>
      <c r="E1929" s="281" t="str">
        <f>'[11]Depr Exp'!E1929</f>
        <v>Total</v>
      </c>
      <c r="F1929" s="141">
        <f>'[11]Depr Exp'!F1929</f>
        <v>0</v>
      </c>
      <c r="G1929" s="252">
        <f>'[11]Depr Exp'!G1929</f>
        <v>0</v>
      </c>
      <c r="H1929" s="286">
        <f>'[11]Depr Exp'!H1929</f>
        <v>126031.43999999996</v>
      </c>
      <c r="I1929" s="141">
        <f>'[11]Depr Exp'!I1929</f>
        <v>0</v>
      </c>
      <c r="J1929" s="252">
        <f>'[11]Depr Exp'!J1929</f>
        <v>0</v>
      </c>
      <c r="K1929" s="286">
        <f>'[11]Depr Exp'!K1929</f>
        <v>126031.39929599997</v>
      </c>
      <c r="L1929" s="286">
        <f>'[11]Depr Exp'!L1929</f>
        <v>-0.04</v>
      </c>
      <c r="M1929" s="144"/>
      <c r="N1929" s="144"/>
    </row>
    <row r="1930" spans="1:14" ht="13.5" thickTop="1">
      <c r="A1930" s="144" t="str">
        <f>'[11]Depr Exp'!A1930</f>
        <v>E334 HYD Accessory, LB-2013</v>
      </c>
      <c r="B1930" s="144" t="str">
        <f>'[11]Depr Exp'!B1930</f>
        <v>E334 HYD Accessory, LB-2013-1</v>
      </c>
      <c r="C1930" s="144" t="str">
        <f>'[11]Depr Exp'!C1930</f>
        <v>403E</v>
      </c>
      <c r="D1930" s="144"/>
      <c r="E1930" s="282">
        <f>'[11]Depr Exp'!E1930</f>
        <v>43131</v>
      </c>
      <c r="F1930" s="523">
        <f>'[11]Depr Exp'!F1930</f>
        <v>13539297.01</v>
      </c>
      <c r="G1930" s="305">
        <f>'[11]Depr Exp'!G1930</f>
        <v>2.2099999999999998E-2</v>
      </c>
      <c r="H1930" s="524">
        <f>'[11]Depr Exp'!H1930</f>
        <v>24934.87</v>
      </c>
      <c r="I1930" s="523">
        <f>'[11]Depr Exp'!I1930</f>
        <v>13539297.01</v>
      </c>
      <c r="J1930" s="305">
        <f>'[11]Depr Exp'!J1930</f>
        <v>2.2099999999999998E-2</v>
      </c>
      <c r="K1930" s="373">
        <f>'[11]Depr Exp'!K1930</f>
        <v>24934.871993416662</v>
      </c>
      <c r="L1930" s="524">
        <f>'[11]Depr Exp'!L1930</f>
        <v>0</v>
      </c>
      <c r="M1930" s="144"/>
      <c r="N1930" s="144"/>
    </row>
    <row r="1931" spans="1:14">
      <c r="A1931" s="144" t="str">
        <f>'[11]Depr Exp'!A1931</f>
        <v>E334 HYD Accessory, LB-2013</v>
      </c>
      <c r="B1931" s="144" t="str">
        <f>'[11]Depr Exp'!B1931</f>
        <v>E334 HYD Accessory, LB-2013-2</v>
      </c>
      <c r="C1931" s="144" t="str">
        <f>'[11]Depr Exp'!C1931</f>
        <v>403E</v>
      </c>
      <c r="D1931" s="144"/>
      <c r="E1931" s="282">
        <f>'[11]Depr Exp'!E1931</f>
        <v>43159</v>
      </c>
      <c r="F1931" s="523">
        <f>'[11]Depr Exp'!F1931</f>
        <v>13539297.01</v>
      </c>
      <c r="G1931" s="305">
        <f>'[11]Depr Exp'!G1931</f>
        <v>2.2099999999999998E-2</v>
      </c>
      <c r="H1931" s="524">
        <f>'[11]Depr Exp'!H1931</f>
        <v>24934.87</v>
      </c>
      <c r="I1931" s="523">
        <f>'[11]Depr Exp'!I1931</f>
        <v>13539297.01</v>
      </c>
      <c r="J1931" s="305">
        <f>'[11]Depr Exp'!J1931</f>
        <v>2.2099999999999998E-2</v>
      </c>
      <c r="K1931" s="373">
        <f>'[11]Depr Exp'!K1931</f>
        <v>24934.871993416662</v>
      </c>
      <c r="L1931" s="524">
        <f>'[11]Depr Exp'!L1931</f>
        <v>0</v>
      </c>
      <c r="M1931" s="144"/>
      <c r="N1931" s="144"/>
    </row>
    <row r="1932" spans="1:14">
      <c r="A1932" s="144" t="str">
        <f>'[11]Depr Exp'!A1932</f>
        <v>E334 HYD Accessory, LB-2013</v>
      </c>
      <c r="B1932" s="144" t="str">
        <f>'[11]Depr Exp'!B1932</f>
        <v>E334 HYD Accessory, LB-2013-3</v>
      </c>
      <c r="C1932" s="144" t="str">
        <f>'[11]Depr Exp'!C1932</f>
        <v>403E</v>
      </c>
      <c r="D1932" s="144"/>
      <c r="E1932" s="282">
        <f>'[11]Depr Exp'!E1932</f>
        <v>43190</v>
      </c>
      <c r="F1932" s="523">
        <f>'[11]Depr Exp'!F1932</f>
        <v>13539297.01</v>
      </c>
      <c r="G1932" s="305">
        <f>'[11]Depr Exp'!G1932</f>
        <v>2.2099999999999998E-2</v>
      </c>
      <c r="H1932" s="524">
        <f>'[11]Depr Exp'!H1932</f>
        <v>24934.87</v>
      </c>
      <c r="I1932" s="523">
        <f>'[11]Depr Exp'!I1932</f>
        <v>13539297.01</v>
      </c>
      <c r="J1932" s="305">
        <f>'[11]Depr Exp'!J1932</f>
        <v>2.2099999999999998E-2</v>
      </c>
      <c r="K1932" s="373">
        <f>'[11]Depr Exp'!K1932</f>
        <v>24934.871993416662</v>
      </c>
      <c r="L1932" s="524">
        <f>'[11]Depr Exp'!L1932</f>
        <v>0</v>
      </c>
      <c r="M1932" s="144"/>
      <c r="N1932" s="144"/>
    </row>
    <row r="1933" spans="1:14">
      <c r="A1933" s="144" t="str">
        <f>'[11]Depr Exp'!A1933</f>
        <v>E334 HYD Accessory, LB-2013</v>
      </c>
      <c r="B1933" s="144" t="str">
        <f>'[11]Depr Exp'!B1933</f>
        <v>E334 HYD Accessory, LB-2013-4</v>
      </c>
      <c r="C1933" s="144" t="str">
        <f>'[11]Depr Exp'!C1933</f>
        <v>403E</v>
      </c>
      <c r="D1933" s="144"/>
      <c r="E1933" s="282">
        <f>'[11]Depr Exp'!E1933</f>
        <v>43220</v>
      </c>
      <c r="F1933" s="523">
        <f>'[11]Depr Exp'!F1933</f>
        <v>13539297.01</v>
      </c>
      <c r="G1933" s="305">
        <f>'[11]Depr Exp'!G1933</f>
        <v>2.2099999999999998E-2</v>
      </c>
      <c r="H1933" s="524">
        <f>'[11]Depr Exp'!H1933</f>
        <v>24934.87</v>
      </c>
      <c r="I1933" s="523">
        <f>'[11]Depr Exp'!I1933</f>
        <v>13539297.01</v>
      </c>
      <c r="J1933" s="305">
        <f>'[11]Depr Exp'!J1933</f>
        <v>2.2099999999999998E-2</v>
      </c>
      <c r="K1933" s="373">
        <f>'[11]Depr Exp'!K1933</f>
        <v>24934.871993416662</v>
      </c>
      <c r="L1933" s="524">
        <f>'[11]Depr Exp'!L1933</f>
        <v>0</v>
      </c>
      <c r="M1933" s="144"/>
      <c r="N1933" s="144"/>
    </row>
    <row r="1934" spans="1:14">
      <c r="A1934" s="144" t="str">
        <f>'[11]Depr Exp'!A1934</f>
        <v>E334 HYD Accessory, LB-2013</v>
      </c>
      <c r="B1934" s="144" t="str">
        <f>'[11]Depr Exp'!B1934</f>
        <v>E334 HYD Accessory, LB-2013-5</v>
      </c>
      <c r="C1934" s="144" t="str">
        <f>'[11]Depr Exp'!C1934</f>
        <v>403E</v>
      </c>
      <c r="D1934" s="144"/>
      <c r="E1934" s="282">
        <f>'[11]Depr Exp'!E1934</f>
        <v>43251</v>
      </c>
      <c r="F1934" s="523">
        <f>'[11]Depr Exp'!F1934</f>
        <v>13539297.01</v>
      </c>
      <c r="G1934" s="305">
        <f>'[11]Depr Exp'!G1934</f>
        <v>2.2099999999999998E-2</v>
      </c>
      <c r="H1934" s="524">
        <f>'[11]Depr Exp'!H1934</f>
        <v>24934.87</v>
      </c>
      <c r="I1934" s="523">
        <f>'[11]Depr Exp'!I1934</f>
        <v>13539297.01</v>
      </c>
      <c r="J1934" s="305">
        <f>'[11]Depr Exp'!J1934</f>
        <v>2.2099999999999998E-2</v>
      </c>
      <c r="K1934" s="373">
        <f>'[11]Depr Exp'!K1934</f>
        <v>24934.871993416662</v>
      </c>
      <c r="L1934" s="524">
        <f>'[11]Depr Exp'!L1934</f>
        <v>0</v>
      </c>
      <c r="M1934" s="144"/>
      <c r="N1934" s="144"/>
    </row>
    <row r="1935" spans="1:14">
      <c r="A1935" s="144" t="str">
        <f>'[11]Depr Exp'!A1935</f>
        <v>E334 HYD Accessory, LB-2013</v>
      </c>
      <c r="B1935" s="144" t="str">
        <f>'[11]Depr Exp'!B1935</f>
        <v>E334 HYD Accessory, LB-2013-6</v>
      </c>
      <c r="C1935" s="144" t="str">
        <f>'[11]Depr Exp'!C1935</f>
        <v>403E</v>
      </c>
      <c r="D1935" s="144"/>
      <c r="E1935" s="282">
        <f>'[11]Depr Exp'!E1935</f>
        <v>43281</v>
      </c>
      <c r="F1935" s="523">
        <f>'[11]Depr Exp'!F1935</f>
        <v>13539297.01</v>
      </c>
      <c r="G1935" s="305">
        <f>'[11]Depr Exp'!G1935</f>
        <v>2.2099999999999998E-2</v>
      </c>
      <c r="H1935" s="524">
        <f>'[11]Depr Exp'!H1935</f>
        <v>24934.87</v>
      </c>
      <c r="I1935" s="523">
        <f>'[11]Depr Exp'!I1935</f>
        <v>13539297.01</v>
      </c>
      <c r="J1935" s="305">
        <f>'[11]Depr Exp'!J1935</f>
        <v>2.2099999999999998E-2</v>
      </c>
      <c r="K1935" s="373">
        <f>'[11]Depr Exp'!K1935</f>
        <v>24934.871993416662</v>
      </c>
      <c r="L1935" s="524">
        <f>'[11]Depr Exp'!L1935</f>
        <v>0</v>
      </c>
      <c r="M1935" s="144"/>
      <c r="N1935" s="144"/>
    </row>
    <row r="1936" spans="1:14">
      <c r="A1936" s="144" t="str">
        <f>'[11]Depr Exp'!A1936</f>
        <v>E334 HYD Accessory, LB-2013</v>
      </c>
      <c r="B1936" s="144" t="str">
        <f>'[11]Depr Exp'!B1936</f>
        <v>E334 HYD Accessory, LB-2013-7</v>
      </c>
      <c r="C1936" s="144" t="str">
        <f>'[11]Depr Exp'!C1936</f>
        <v>403E</v>
      </c>
      <c r="D1936" s="144"/>
      <c r="E1936" s="282">
        <f>'[11]Depr Exp'!E1936</f>
        <v>43312</v>
      </c>
      <c r="F1936" s="523">
        <f>'[11]Depr Exp'!F1936</f>
        <v>13539297.01</v>
      </c>
      <c r="G1936" s="305">
        <f>'[11]Depr Exp'!G1936</f>
        <v>2.2099999999999998E-2</v>
      </c>
      <c r="H1936" s="524">
        <f>'[11]Depr Exp'!H1936</f>
        <v>24934.87</v>
      </c>
      <c r="I1936" s="523">
        <f>'[11]Depr Exp'!I1936</f>
        <v>13539297.01</v>
      </c>
      <c r="J1936" s="305">
        <f>'[11]Depr Exp'!J1936</f>
        <v>2.2099999999999998E-2</v>
      </c>
      <c r="K1936" s="373">
        <f>'[11]Depr Exp'!K1936</f>
        <v>24934.871993416662</v>
      </c>
      <c r="L1936" s="524">
        <f>'[11]Depr Exp'!L1936</f>
        <v>0</v>
      </c>
      <c r="M1936" s="144"/>
      <c r="N1936" s="144"/>
    </row>
    <row r="1937" spans="1:14">
      <c r="A1937" s="144" t="str">
        <f>'[11]Depr Exp'!A1937</f>
        <v>E334 HYD Accessory, LB-2013</v>
      </c>
      <c r="B1937" s="144" t="str">
        <f>'[11]Depr Exp'!B1937</f>
        <v>E334 HYD Accessory, LB-2013-8</v>
      </c>
      <c r="C1937" s="144" t="str">
        <f>'[11]Depr Exp'!C1937</f>
        <v>403E</v>
      </c>
      <c r="D1937" s="144"/>
      <c r="E1937" s="282">
        <f>'[11]Depr Exp'!E1937</f>
        <v>43343</v>
      </c>
      <c r="F1937" s="523">
        <f>'[11]Depr Exp'!F1937</f>
        <v>13539297.01</v>
      </c>
      <c r="G1937" s="305">
        <f>'[11]Depr Exp'!G1937</f>
        <v>2.2099999999999998E-2</v>
      </c>
      <c r="H1937" s="524">
        <f>'[11]Depr Exp'!H1937</f>
        <v>24934.87</v>
      </c>
      <c r="I1937" s="523">
        <f>'[11]Depr Exp'!I1937</f>
        <v>13539297.01</v>
      </c>
      <c r="J1937" s="305">
        <f>'[11]Depr Exp'!J1937</f>
        <v>2.2099999999999998E-2</v>
      </c>
      <c r="K1937" s="373">
        <f>'[11]Depr Exp'!K1937</f>
        <v>24934.871993416662</v>
      </c>
      <c r="L1937" s="524">
        <f>'[11]Depr Exp'!L1937</f>
        <v>0</v>
      </c>
      <c r="M1937" s="144"/>
      <c r="N1937" s="144"/>
    </row>
    <row r="1938" spans="1:14">
      <c r="A1938" s="144" t="str">
        <f>'[11]Depr Exp'!A1938</f>
        <v>E334 HYD Accessory, LB-2013</v>
      </c>
      <c r="B1938" s="144" t="str">
        <f>'[11]Depr Exp'!B1938</f>
        <v>E334 HYD Accessory, LB-2013-9</v>
      </c>
      <c r="C1938" s="144" t="str">
        <f>'[11]Depr Exp'!C1938</f>
        <v>403E</v>
      </c>
      <c r="D1938" s="144"/>
      <c r="E1938" s="282">
        <f>'[11]Depr Exp'!E1938</f>
        <v>43373</v>
      </c>
      <c r="F1938" s="523">
        <f>'[11]Depr Exp'!F1938</f>
        <v>13539297.01</v>
      </c>
      <c r="G1938" s="305">
        <f>'[11]Depr Exp'!G1938</f>
        <v>2.2099999999999998E-2</v>
      </c>
      <c r="H1938" s="524">
        <f>'[11]Depr Exp'!H1938</f>
        <v>24934.87</v>
      </c>
      <c r="I1938" s="523">
        <f>'[11]Depr Exp'!I1938</f>
        <v>13539297.01</v>
      </c>
      <c r="J1938" s="305">
        <f>'[11]Depr Exp'!J1938</f>
        <v>2.2099999999999998E-2</v>
      </c>
      <c r="K1938" s="373">
        <f>'[11]Depr Exp'!K1938</f>
        <v>24934.871993416662</v>
      </c>
      <c r="L1938" s="524">
        <f>'[11]Depr Exp'!L1938</f>
        <v>0</v>
      </c>
      <c r="M1938" s="144"/>
      <c r="N1938" s="144"/>
    </row>
    <row r="1939" spans="1:14">
      <c r="A1939" s="144" t="str">
        <f>'[11]Depr Exp'!A1939</f>
        <v>E334 HYD Accessory, LB-2013</v>
      </c>
      <c r="B1939" s="144" t="str">
        <f>'[11]Depr Exp'!B1939</f>
        <v>E334 HYD Accessory, LB-2013-10</v>
      </c>
      <c r="C1939" s="144" t="str">
        <f>'[11]Depr Exp'!C1939</f>
        <v>403E</v>
      </c>
      <c r="D1939" s="144"/>
      <c r="E1939" s="282">
        <f>'[11]Depr Exp'!E1939</f>
        <v>43404</v>
      </c>
      <c r="F1939" s="523">
        <f>'[11]Depr Exp'!F1939</f>
        <v>13539297.01</v>
      </c>
      <c r="G1939" s="305">
        <f>'[11]Depr Exp'!G1939</f>
        <v>2.2099999999999998E-2</v>
      </c>
      <c r="H1939" s="524">
        <f>'[11]Depr Exp'!H1939</f>
        <v>24934.87</v>
      </c>
      <c r="I1939" s="523">
        <f>'[11]Depr Exp'!I1939</f>
        <v>13539297.01</v>
      </c>
      <c r="J1939" s="305">
        <f>'[11]Depr Exp'!J1939</f>
        <v>2.2099999999999998E-2</v>
      </c>
      <c r="K1939" s="373">
        <f>'[11]Depr Exp'!K1939</f>
        <v>24934.871993416662</v>
      </c>
      <c r="L1939" s="524">
        <f>'[11]Depr Exp'!L1939</f>
        <v>0</v>
      </c>
      <c r="M1939" s="144"/>
      <c r="N1939" s="144"/>
    </row>
    <row r="1940" spans="1:14">
      <c r="A1940" s="144" t="str">
        <f>'[11]Depr Exp'!A1940</f>
        <v>E334 HYD Accessory, LB-2013</v>
      </c>
      <c r="B1940" s="144" t="str">
        <f>'[11]Depr Exp'!B1940</f>
        <v>E334 HYD Accessory, LB-2013-11</v>
      </c>
      <c r="C1940" s="144" t="str">
        <f>'[11]Depr Exp'!C1940</f>
        <v>403E</v>
      </c>
      <c r="D1940" s="144"/>
      <c r="E1940" s="282">
        <f>'[11]Depr Exp'!E1940</f>
        <v>43434</v>
      </c>
      <c r="F1940" s="523">
        <f>'[11]Depr Exp'!F1940</f>
        <v>13539297.01</v>
      </c>
      <c r="G1940" s="305">
        <f>'[11]Depr Exp'!G1940</f>
        <v>2.2099999999999998E-2</v>
      </c>
      <c r="H1940" s="524">
        <f>'[11]Depr Exp'!H1940</f>
        <v>24934.87</v>
      </c>
      <c r="I1940" s="523">
        <f>'[11]Depr Exp'!I1940</f>
        <v>13539297.01</v>
      </c>
      <c r="J1940" s="305">
        <f>'[11]Depr Exp'!J1940</f>
        <v>2.2099999999999998E-2</v>
      </c>
      <c r="K1940" s="373">
        <f>'[11]Depr Exp'!K1940</f>
        <v>24934.871993416662</v>
      </c>
      <c r="L1940" s="524">
        <f>'[11]Depr Exp'!L1940</f>
        <v>0</v>
      </c>
      <c r="M1940" s="144"/>
      <c r="N1940" s="144"/>
    </row>
    <row r="1941" spans="1:14">
      <c r="A1941" s="144" t="str">
        <f>'[11]Depr Exp'!A1941</f>
        <v>E334 HYD Accessory, LB-2013</v>
      </c>
      <c r="B1941" s="144" t="str">
        <f>'[11]Depr Exp'!B1941</f>
        <v>E334 HYD Accessory, LB-2013-12</v>
      </c>
      <c r="C1941" s="144" t="str">
        <f>'[11]Depr Exp'!C1941</f>
        <v>403E</v>
      </c>
      <c r="D1941" s="144"/>
      <c r="E1941" s="282">
        <f>'[11]Depr Exp'!E1941</f>
        <v>43465</v>
      </c>
      <c r="F1941" s="523">
        <f>'[11]Depr Exp'!F1941</f>
        <v>13539297.01</v>
      </c>
      <c r="G1941" s="305">
        <f>'[11]Depr Exp'!G1941</f>
        <v>2.2099999999999998E-2</v>
      </c>
      <c r="H1941" s="524">
        <f>'[11]Depr Exp'!H1941</f>
        <v>24934.87</v>
      </c>
      <c r="I1941" s="523">
        <f>'[11]Depr Exp'!I1941</f>
        <v>13539297.01</v>
      </c>
      <c r="J1941" s="305">
        <f>'[11]Depr Exp'!J1941</f>
        <v>2.2099999999999998E-2</v>
      </c>
      <c r="K1941" s="373">
        <f>'[11]Depr Exp'!K1941</f>
        <v>24934.871993416662</v>
      </c>
      <c r="L1941" s="524">
        <f>'[11]Depr Exp'!L1941</f>
        <v>0</v>
      </c>
      <c r="M1941" s="144"/>
      <c r="N1941" s="144"/>
    </row>
    <row r="1942" spans="1:14" ht="15.75" thickBot="1">
      <c r="A1942" s="159" t="str">
        <f>'[11]Depr Exp'!A1942</f>
        <v>E334 HYD Accessory, LB-2013 Total</v>
      </c>
      <c r="B1942" s="144">
        <f>'[11]Depr Exp'!B1942</f>
        <v>0</v>
      </c>
      <c r="C1942" s="502" t="str">
        <f>'[11]Depr Exp'!C1942</f>
        <v>HYD</v>
      </c>
      <c r="D1942" s="144"/>
      <c r="E1942" s="281" t="str">
        <f>'[11]Depr Exp'!E1942</f>
        <v>Total</v>
      </c>
      <c r="F1942" s="141">
        <f>'[11]Depr Exp'!F1942</f>
        <v>0</v>
      </c>
      <c r="G1942" s="252">
        <f>'[11]Depr Exp'!G1942</f>
        <v>0</v>
      </c>
      <c r="H1942" s="286">
        <f>'[11]Depr Exp'!H1942</f>
        <v>299218.44</v>
      </c>
      <c r="I1942" s="141">
        <f>'[11]Depr Exp'!I1942</f>
        <v>0</v>
      </c>
      <c r="J1942" s="252">
        <f>'[11]Depr Exp'!J1942</f>
        <v>0</v>
      </c>
      <c r="K1942" s="286">
        <f>'[11]Depr Exp'!K1942</f>
        <v>299218.46392099996</v>
      </c>
      <c r="L1942" s="286">
        <f>'[11]Depr Exp'!L1942</f>
        <v>0.02</v>
      </c>
      <c r="M1942" s="144"/>
      <c r="N1942" s="144"/>
    </row>
    <row r="1943" spans="1:14" ht="13.5" thickTop="1">
      <c r="A1943" s="144" t="str">
        <f>'[11]Depr Exp'!A1943</f>
        <v>E334 HYD Accessory, Lower Baker</v>
      </c>
      <c r="B1943" s="144" t="str">
        <f>'[11]Depr Exp'!B1943</f>
        <v>E334 HYD Accessory, Lower Baker-1</v>
      </c>
      <c r="C1943" s="144" t="str">
        <f>'[11]Depr Exp'!C1943</f>
        <v>403E</v>
      </c>
      <c r="D1943" s="144"/>
      <c r="E1943" s="282">
        <f>'[11]Depr Exp'!E1943</f>
        <v>43131</v>
      </c>
      <c r="F1943" s="523">
        <f>'[11]Depr Exp'!F1943</f>
        <v>2038901.46</v>
      </c>
      <c r="G1943" s="305">
        <f>'[11]Depr Exp'!G1943</f>
        <v>2.2099999999999998E-2</v>
      </c>
      <c r="H1943" s="524">
        <f>'[11]Depr Exp'!H1943</f>
        <v>3754.98</v>
      </c>
      <c r="I1943" s="523">
        <f>'[11]Depr Exp'!I1943</f>
        <v>2038901.46</v>
      </c>
      <c r="J1943" s="305">
        <f>'[11]Depr Exp'!J1943</f>
        <v>2.2099999999999998E-2</v>
      </c>
      <c r="K1943" s="373">
        <f>'[11]Depr Exp'!K1943</f>
        <v>3754.9768554999996</v>
      </c>
      <c r="L1943" s="524">
        <f>'[11]Depr Exp'!L1943</f>
        <v>0</v>
      </c>
      <c r="M1943" s="144"/>
      <c r="N1943" s="144"/>
    </row>
    <row r="1944" spans="1:14">
      <c r="A1944" s="144" t="str">
        <f>'[11]Depr Exp'!A1944</f>
        <v>E334 HYD Accessory, Lower Baker</v>
      </c>
      <c r="B1944" s="144" t="str">
        <f>'[11]Depr Exp'!B1944</f>
        <v>E334 HYD Accessory, Lower Baker-2</v>
      </c>
      <c r="C1944" s="144" t="str">
        <f>'[11]Depr Exp'!C1944</f>
        <v>403E</v>
      </c>
      <c r="D1944" s="144"/>
      <c r="E1944" s="282">
        <f>'[11]Depr Exp'!E1944</f>
        <v>43159</v>
      </c>
      <c r="F1944" s="523">
        <f>'[11]Depr Exp'!F1944</f>
        <v>2038901.46</v>
      </c>
      <c r="G1944" s="305">
        <f>'[11]Depr Exp'!G1944</f>
        <v>2.2099999999999998E-2</v>
      </c>
      <c r="H1944" s="524">
        <f>'[11]Depr Exp'!H1944</f>
        <v>3754.98</v>
      </c>
      <c r="I1944" s="523">
        <f>'[11]Depr Exp'!I1944</f>
        <v>2038901.46</v>
      </c>
      <c r="J1944" s="305">
        <f>'[11]Depr Exp'!J1944</f>
        <v>2.2099999999999998E-2</v>
      </c>
      <c r="K1944" s="373">
        <f>'[11]Depr Exp'!K1944</f>
        <v>3754.9768554999996</v>
      </c>
      <c r="L1944" s="524">
        <f>'[11]Depr Exp'!L1944</f>
        <v>0</v>
      </c>
      <c r="M1944" s="144"/>
      <c r="N1944" s="144"/>
    </row>
    <row r="1945" spans="1:14">
      <c r="A1945" s="144" t="str">
        <f>'[11]Depr Exp'!A1945</f>
        <v>E334 HYD Accessory, Lower Baker</v>
      </c>
      <c r="B1945" s="144" t="str">
        <f>'[11]Depr Exp'!B1945</f>
        <v>E334 HYD Accessory, Lower Baker-3</v>
      </c>
      <c r="C1945" s="144" t="str">
        <f>'[11]Depr Exp'!C1945</f>
        <v>403E</v>
      </c>
      <c r="D1945" s="144"/>
      <c r="E1945" s="282">
        <f>'[11]Depr Exp'!E1945</f>
        <v>43190</v>
      </c>
      <c r="F1945" s="523">
        <f>'[11]Depr Exp'!F1945</f>
        <v>2038901.46</v>
      </c>
      <c r="G1945" s="305">
        <f>'[11]Depr Exp'!G1945</f>
        <v>2.2099999999999998E-2</v>
      </c>
      <c r="H1945" s="524">
        <f>'[11]Depr Exp'!H1945</f>
        <v>3754.98</v>
      </c>
      <c r="I1945" s="523">
        <f>'[11]Depr Exp'!I1945</f>
        <v>2038901.46</v>
      </c>
      <c r="J1945" s="305">
        <f>'[11]Depr Exp'!J1945</f>
        <v>2.2099999999999998E-2</v>
      </c>
      <c r="K1945" s="373">
        <f>'[11]Depr Exp'!K1945</f>
        <v>3754.9768554999996</v>
      </c>
      <c r="L1945" s="524">
        <f>'[11]Depr Exp'!L1945</f>
        <v>0</v>
      </c>
      <c r="M1945" s="144"/>
      <c r="N1945" s="144"/>
    </row>
    <row r="1946" spans="1:14">
      <c r="A1946" s="144" t="str">
        <f>'[11]Depr Exp'!A1946</f>
        <v>E334 HYD Accessory, Lower Baker</v>
      </c>
      <c r="B1946" s="144" t="str">
        <f>'[11]Depr Exp'!B1946</f>
        <v>E334 HYD Accessory, Lower Baker-4</v>
      </c>
      <c r="C1946" s="144" t="str">
        <f>'[11]Depr Exp'!C1946</f>
        <v>403E</v>
      </c>
      <c r="D1946" s="144"/>
      <c r="E1946" s="282">
        <f>'[11]Depr Exp'!E1946</f>
        <v>43220</v>
      </c>
      <c r="F1946" s="523">
        <f>'[11]Depr Exp'!F1946</f>
        <v>2038901.46</v>
      </c>
      <c r="G1946" s="305">
        <f>'[11]Depr Exp'!G1946</f>
        <v>2.2099999999999998E-2</v>
      </c>
      <c r="H1946" s="524">
        <f>'[11]Depr Exp'!H1946</f>
        <v>3754.98</v>
      </c>
      <c r="I1946" s="523">
        <f>'[11]Depr Exp'!I1946</f>
        <v>2038901.46</v>
      </c>
      <c r="J1946" s="305">
        <f>'[11]Depr Exp'!J1946</f>
        <v>2.2099999999999998E-2</v>
      </c>
      <c r="K1946" s="373">
        <f>'[11]Depr Exp'!K1946</f>
        <v>3754.9768554999996</v>
      </c>
      <c r="L1946" s="524">
        <f>'[11]Depr Exp'!L1946</f>
        <v>0</v>
      </c>
      <c r="M1946" s="144"/>
      <c r="N1946" s="144"/>
    </row>
    <row r="1947" spans="1:14">
      <c r="A1947" s="144" t="str">
        <f>'[11]Depr Exp'!A1947</f>
        <v>E334 HYD Accessory, Lower Baker</v>
      </c>
      <c r="B1947" s="144" t="str">
        <f>'[11]Depr Exp'!B1947</f>
        <v>E334 HYD Accessory, Lower Baker-5</v>
      </c>
      <c r="C1947" s="144" t="str">
        <f>'[11]Depr Exp'!C1947</f>
        <v>403E</v>
      </c>
      <c r="D1947" s="144"/>
      <c r="E1947" s="282">
        <f>'[11]Depr Exp'!E1947</f>
        <v>43251</v>
      </c>
      <c r="F1947" s="523">
        <f>'[11]Depr Exp'!F1947</f>
        <v>2038901.46</v>
      </c>
      <c r="G1947" s="305">
        <f>'[11]Depr Exp'!G1947</f>
        <v>2.2099999999999998E-2</v>
      </c>
      <c r="H1947" s="524">
        <f>'[11]Depr Exp'!H1947</f>
        <v>3754.98</v>
      </c>
      <c r="I1947" s="523">
        <f>'[11]Depr Exp'!I1947</f>
        <v>2038901.46</v>
      </c>
      <c r="J1947" s="305">
        <f>'[11]Depr Exp'!J1947</f>
        <v>2.2099999999999998E-2</v>
      </c>
      <c r="K1947" s="373">
        <f>'[11]Depr Exp'!K1947</f>
        <v>3754.9768554999996</v>
      </c>
      <c r="L1947" s="524">
        <f>'[11]Depr Exp'!L1947</f>
        <v>0</v>
      </c>
      <c r="M1947" s="144"/>
      <c r="N1947" s="144"/>
    </row>
    <row r="1948" spans="1:14">
      <c r="A1948" s="144" t="str">
        <f>'[11]Depr Exp'!A1948</f>
        <v>E334 HYD Accessory, Lower Baker</v>
      </c>
      <c r="B1948" s="144" t="str">
        <f>'[11]Depr Exp'!B1948</f>
        <v>E334 HYD Accessory, Lower Baker-6</v>
      </c>
      <c r="C1948" s="144" t="str">
        <f>'[11]Depr Exp'!C1948</f>
        <v>403E</v>
      </c>
      <c r="D1948" s="144"/>
      <c r="E1948" s="282">
        <f>'[11]Depr Exp'!E1948</f>
        <v>43281</v>
      </c>
      <c r="F1948" s="523">
        <f>'[11]Depr Exp'!F1948</f>
        <v>2038901.46</v>
      </c>
      <c r="G1948" s="305">
        <f>'[11]Depr Exp'!G1948</f>
        <v>2.2099999999999998E-2</v>
      </c>
      <c r="H1948" s="524">
        <f>'[11]Depr Exp'!H1948</f>
        <v>3754.98</v>
      </c>
      <c r="I1948" s="523">
        <f>'[11]Depr Exp'!I1948</f>
        <v>2038901.46</v>
      </c>
      <c r="J1948" s="305">
        <f>'[11]Depr Exp'!J1948</f>
        <v>2.2099999999999998E-2</v>
      </c>
      <c r="K1948" s="373">
        <f>'[11]Depr Exp'!K1948</f>
        <v>3754.9768554999996</v>
      </c>
      <c r="L1948" s="524">
        <f>'[11]Depr Exp'!L1948</f>
        <v>0</v>
      </c>
      <c r="M1948" s="144"/>
      <c r="N1948" s="144"/>
    </row>
    <row r="1949" spans="1:14">
      <c r="A1949" s="144" t="str">
        <f>'[11]Depr Exp'!A1949</f>
        <v>E334 HYD Accessory, Lower Baker</v>
      </c>
      <c r="B1949" s="144" t="str">
        <f>'[11]Depr Exp'!B1949</f>
        <v>E334 HYD Accessory, Lower Baker-7</v>
      </c>
      <c r="C1949" s="144" t="str">
        <f>'[11]Depr Exp'!C1949</f>
        <v>403E</v>
      </c>
      <c r="D1949" s="144"/>
      <c r="E1949" s="282">
        <f>'[11]Depr Exp'!E1949</f>
        <v>43312</v>
      </c>
      <c r="F1949" s="523">
        <f>'[11]Depr Exp'!F1949</f>
        <v>2038901.46</v>
      </c>
      <c r="G1949" s="305">
        <f>'[11]Depr Exp'!G1949</f>
        <v>2.2099999999999998E-2</v>
      </c>
      <c r="H1949" s="524">
        <f>'[11]Depr Exp'!H1949</f>
        <v>3754.98</v>
      </c>
      <c r="I1949" s="523">
        <f>'[11]Depr Exp'!I1949</f>
        <v>2038901.46</v>
      </c>
      <c r="J1949" s="305">
        <f>'[11]Depr Exp'!J1949</f>
        <v>2.2099999999999998E-2</v>
      </c>
      <c r="K1949" s="373">
        <f>'[11]Depr Exp'!K1949</f>
        <v>3754.9768554999996</v>
      </c>
      <c r="L1949" s="524">
        <f>'[11]Depr Exp'!L1949</f>
        <v>0</v>
      </c>
      <c r="M1949" s="144"/>
      <c r="N1949" s="144"/>
    </row>
    <row r="1950" spans="1:14">
      <c r="A1950" s="144" t="str">
        <f>'[11]Depr Exp'!A1950</f>
        <v>E334 HYD Accessory, Lower Baker</v>
      </c>
      <c r="B1950" s="144" t="str">
        <f>'[11]Depr Exp'!B1950</f>
        <v>E334 HYD Accessory, Lower Baker-8</v>
      </c>
      <c r="C1950" s="144" t="str">
        <f>'[11]Depr Exp'!C1950</f>
        <v>403E</v>
      </c>
      <c r="D1950" s="144"/>
      <c r="E1950" s="282">
        <f>'[11]Depr Exp'!E1950</f>
        <v>43343</v>
      </c>
      <c r="F1950" s="523">
        <f>'[11]Depr Exp'!F1950</f>
        <v>2038901.46</v>
      </c>
      <c r="G1950" s="305">
        <f>'[11]Depr Exp'!G1950</f>
        <v>2.2099999999999998E-2</v>
      </c>
      <c r="H1950" s="524">
        <f>'[11]Depr Exp'!H1950</f>
        <v>3754.98</v>
      </c>
      <c r="I1950" s="523">
        <f>'[11]Depr Exp'!I1950</f>
        <v>2038901.46</v>
      </c>
      <c r="J1950" s="305">
        <f>'[11]Depr Exp'!J1950</f>
        <v>2.2099999999999998E-2</v>
      </c>
      <c r="K1950" s="373">
        <f>'[11]Depr Exp'!K1950</f>
        <v>3754.9768554999996</v>
      </c>
      <c r="L1950" s="524">
        <f>'[11]Depr Exp'!L1950</f>
        <v>0</v>
      </c>
      <c r="M1950" s="144"/>
      <c r="N1950" s="144"/>
    </row>
    <row r="1951" spans="1:14">
      <c r="A1951" s="144" t="str">
        <f>'[11]Depr Exp'!A1951</f>
        <v>E334 HYD Accessory, Lower Baker</v>
      </c>
      <c r="B1951" s="144" t="str">
        <f>'[11]Depr Exp'!B1951</f>
        <v>E334 HYD Accessory, Lower Baker-9</v>
      </c>
      <c r="C1951" s="144" t="str">
        <f>'[11]Depr Exp'!C1951</f>
        <v>403E</v>
      </c>
      <c r="D1951" s="144"/>
      <c r="E1951" s="282">
        <f>'[11]Depr Exp'!E1951</f>
        <v>43373</v>
      </c>
      <c r="F1951" s="523">
        <f>'[11]Depr Exp'!F1951</f>
        <v>2038901.46</v>
      </c>
      <c r="G1951" s="305">
        <f>'[11]Depr Exp'!G1951</f>
        <v>2.2099999999999998E-2</v>
      </c>
      <c r="H1951" s="524">
        <f>'[11]Depr Exp'!H1951</f>
        <v>3754.98</v>
      </c>
      <c r="I1951" s="523">
        <f>'[11]Depr Exp'!I1951</f>
        <v>2038901.46</v>
      </c>
      <c r="J1951" s="305">
        <f>'[11]Depr Exp'!J1951</f>
        <v>2.2099999999999998E-2</v>
      </c>
      <c r="K1951" s="373">
        <f>'[11]Depr Exp'!K1951</f>
        <v>3754.9768554999996</v>
      </c>
      <c r="L1951" s="524">
        <f>'[11]Depr Exp'!L1951</f>
        <v>0</v>
      </c>
      <c r="M1951" s="144"/>
      <c r="N1951" s="144"/>
    </row>
    <row r="1952" spans="1:14">
      <c r="A1952" s="144" t="str">
        <f>'[11]Depr Exp'!A1952</f>
        <v>E334 HYD Accessory, Lower Baker</v>
      </c>
      <c r="B1952" s="144" t="str">
        <f>'[11]Depr Exp'!B1952</f>
        <v>E334 HYD Accessory, Lower Baker-10</v>
      </c>
      <c r="C1952" s="144" t="str">
        <f>'[11]Depr Exp'!C1952</f>
        <v>403E</v>
      </c>
      <c r="D1952" s="144"/>
      <c r="E1952" s="282">
        <f>'[11]Depr Exp'!E1952</f>
        <v>43404</v>
      </c>
      <c r="F1952" s="523">
        <f>'[11]Depr Exp'!F1952</f>
        <v>2038901.46</v>
      </c>
      <c r="G1952" s="305">
        <f>'[11]Depr Exp'!G1952</f>
        <v>2.2099999999999998E-2</v>
      </c>
      <c r="H1952" s="524">
        <f>'[11]Depr Exp'!H1952</f>
        <v>3754.98</v>
      </c>
      <c r="I1952" s="523">
        <f>'[11]Depr Exp'!I1952</f>
        <v>2038901.46</v>
      </c>
      <c r="J1952" s="305">
        <f>'[11]Depr Exp'!J1952</f>
        <v>2.2099999999999998E-2</v>
      </c>
      <c r="K1952" s="373">
        <f>'[11]Depr Exp'!K1952</f>
        <v>3754.9768554999996</v>
      </c>
      <c r="L1952" s="524">
        <f>'[11]Depr Exp'!L1952</f>
        <v>0</v>
      </c>
      <c r="M1952" s="144"/>
      <c r="N1952" s="144"/>
    </row>
    <row r="1953" spans="1:14">
      <c r="A1953" s="144" t="str">
        <f>'[11]Depr Exp'!A1953</f>
        <v>E334 HYD Accessory, Lower Baker</v>
      </c>
      <c r="B1953" s="144" t="str">
        <f>'[11]Depr Exp'!B1953</f>
        <v>E334 HYD Accessory, Lower Baker-11</v>
      </c>
      <c r="C1953" s="144" t="str">
        <f>'[11]Depr Exp'!C1953</f>
        <v>403E</v>
      </c>
      <c r="D1953" s="144"/>
      <c r="E1953" s="282">
        <f>'[11]Depr Exp'!E1953</f>
        <v>43434</v>
      </c>
      <c r="F1953" s="523">
        <f>'[11]Depr Exp'!F1953</f>
        <v>2038901.46</v>
      </c>
      <c r="G1953" s="305">
        <f>'[11]Depr Exp'!G1953</f>
        <v>2.2099999999999998E-2</v>
      </c>
      <c r="H1953" s="524">
        <f>'[11]Depr Exp'!H1953</f>
        <v>3754.98</v>
      </c>
      <c r="I1953" s="523">
        <f>'[11]Depr Exp'!I1953</f>
        <v>2038901.46</v>
      </c>
      <c r="J1953" s="305">
        <f>'[11]Depr Exp'!J1953</f>
        <v>2.2099999999999998E-2</v>
      </c>
      <c r="K1953" s="373">
        <f>'[11]Depr Exp'!K1953</f>
        <v>3754.9768554999996</v>
      </c>
      <c r="L1953" s="524">
        <f>'[11]Depr Exp'!L1953</f>
        <v>0</v>
      </c>
      <c r="M1953" s="144"/>
      <c r="N1953" s="144"/>
    </row>
    <row r="1954" spans="1:14">
      <c r="A1954" s="144" t="str">
        <f>'[11]Depr Exp'!A1954</f>
        <v>E334 HYD Accessory, Lower Baker</v>
      </c>
      <c r="B1954" s="144" t="str">
        <f>'[11]Depr Exp'!B1954</f>
        <v>E334 HYD Accessory, Lower Baker-12</v>
      </c>
      <c r="C1954" s="144" t="str">
        <f>'[11]Depr Exp'!C1954</f>
        <v>403E</v>
      </c>
      <c r="D1954" s="144"/>
      <c r="E1954" s="282">
        <f>'[11]Depr Exp'!E1954</f>
        <v>43465</v>
      </c>
      <c r="F1954" s="523">
        <f>'[11]Depr Exp'!F1954</f>
        <v>2038901.46</v>
      </c>
      <c r="G1954" s="305">
        <f>'[11]Depr Exp'!G1954</f>
        <v>2.2099999999999998E-2</v>
      </c>
      <c r="H1954" s="524">
        <f>'[11]Depr Exp'!H1954</f>
        <v>3754.98</v>
      </c>
      <c r="I1954" s="523">
        <f>'[11]Depr Exp'!I1954</f>
        <v>2038901.46</v>
      </c>
      <c r="J1954" s="305">
        <f>'[11]Depr Exp'!J1954</f>
        <v>2.2099999999999998E-2</v>
      </c>
      <c r="K1954" s="373">
        <f>'[11]Depr Exp'!K1954</f>
        <v>3754.9768554999996</v>
      </c>
      <c r="L1954" s="524">
        <f>'[11]Depr Exp'!L1954</f>
        <v>0</v>
      </c>
      <c r="M1954" s="144"/>
      <c r="N1954" s="144"/>
    </row>
    <row r="1955" spans="1:14" ht="15.75" thickBot="1">
      <c r="A1955" s="159" t="str">
        <f>'[11]Depr Exp'!A1955</f>
        <v>E334 HYD Accessory, Lower Baker Total</v>
      </c>
      <c r="B1955" s="144">
        <f>'[11]Depr Exp'!B1955</f>
        <v>0</v>
      </c>
      <c r="C1955" s="502" t="str">
        <f>'[11]Depr Exp'!C1955</f>
        <v>HYD</v>
      </c>
      <c r="D1955" s="144"/>
      <c r="E1955" s="281" t="str">
        <f>'[11]Depr Exp'!E1955</f>
        <v>Total</v>
      </c>
      <c r="F1955" s="141">
        <f>'[11]Depr Exp'!F1955</f>
        <v>0</v>
      </c>
      <c r="G1955" s="252">
        <f>'[11]Depr Exp'!G1955</f>
        <v>0</v>
      </c>
      <c r="H1955" s="286">
        <f>'[11]Depr Exp'!H1955</f>
        <v>45059.760000000009</v>
      </c>
      <c r="I1955" s="141">
        <f>'[11]Depr Exp'!I1955</f>
        <v>0</v>
      </c>
      <c r="J1955" s="252">
        <f>'[11]Depr Exp'!J1955</f>
        <v>0</v>
      </c>
      <c r="K1955" s="286">
        <f>'[11]Depr Exp'!K1955</f>
        <v>45059.72226599999</v>
      </c>
      <c r="L1955" s="286">
        <f>'[11]Depr Exp'!L1955</f>
        <v>-0.04</v>
      </c>
      <c r="M1955" s="144"/>
      <c r="N1955" s="144"/>
    </row>
    <row r="1956" spans="1:14" ht="13.5" thickTop="1">
      <c r="A1956" s="144" t="str">
        <f>'[11]Depr Exp'!A1956</f>
        <v>E334 HYD Accessory, Snoq 1 - 2013</v>
      </c>
      <c r="B1956" s="144" t="str">
        <f>'[11]Depr Exp'!B1956</f>
        <v>E334 HYD Accessory, Snoq 1 - 2013-1</v>
      </c>
      <c r="C1956" s="144" t="str">
        <f>'[11]Depr Exp'!C1956</f>
        <v>403E</v>
      </c>
      <c r="D1956" s="144"/>
      <c r="E1956" s="282">
        <f>'[11]Depr Exp'!E1956</f>
        <v>43131</v>
      </c>
      <c r="F1956" s="523">
        <f>'[11]Depr Exp'!F1956</f>
        <v>16462783.439999999</v>
      </c>
      <c r="G1956" s="305">
        <f>'[11]Depr Exp'!G1956</f>
        <v>3.4700000000000002E-2</v>
      </c>
      <c r="H1956" s="524">
        <f>'[11]Depr Exp'!H1956</f>
        <v>47604.88</v>
      </c>
      <c r="I1956" s="523">
        <f>'[11]Depr Exp'!I1956</f>
        <v>16462783.439999999</v>
      </c>
      <c r="J1956" s="305">
        <f>'[11]Depr Exp'!J1956</f>
        <v>3.4700000000000002E-2</v>
      </c>
      <c r="K1956" s="373">
        <f>'[11]Depr Exp'!K1956</f>
        <v>47604.882114</v>
      </c>
      <c r="L1956" s="524">
        <f>'[11]Depr Exp'!L1956</f>
        <v>0</v>
      </c>
      <c r="M1956" s="144"/>
      <c r="N1956" s="144"/>
    </row>
    <row r="1957" spans="1:14">
      <c r="A1957" s="144" t="str">
        <f>'[11]Depr Exp'!A1957</f>
        <v>E334 HYD Accessory, Snoq 1 - 2013</v>
      </c>
      <c r="B1957" s="144" t="str">
        <f>'[11]Depr Exp'!B1957</f>
        <v>E334 HYD Accessory, Snoq 1 - 2013-2</v>
      </c>
      <c r="C1957" s="144" t="str">
        <f>'[11]Depr Exp'!C1957</f>
        <v>403E</v>
      </c>
      <c r="D1957" s="144"/>
      <c r="E1957" s="282">
        <f>'[11]Depr Exp'!E1957</f>
        <v>43159</v>
      </c>
      <c r="F1957" s="523">
        <f>'[11]Depr Exp'!F1957</f>
        <v>16462783.439999999</v>
      </c>
      <c r="G1957" s="305">
        <f>'[11]Depr Exp'!G1957</f>
        <v>3.4700000000000002E-2</v>
      </c>
      <c r="H1957" s="524">
        <f>'[11]Depr Exp'!H1957</f>
        <v>47604.88</v>
      </c>
      <c r="I1957" s="523">
        <f>'[11]Depr Exp'!I1957</f>
        <v>16462783.439999999</v>
      </c>
      <c r="J1957" s="305">
        <f>'[11]Depr Exp'!J1957</f>
        <v>3.4700000000000002E-2</v>
      </c>
      <c r="K1957" s="373">
        <f>'[11]Depr Exp'!K1957</f>
        <v>47604.882114</v>
      </c>
      <c r="L1957" s="524">
        <f>'[11]Depr Exp'!L1957</f>
        <v>0</v>
      </c>
      <c r="M1957" s="144"/>
      <c r="N1957" s="144"/>
    </row>
    <row r="1958" spans="1:14">
      <c r="A1958" s="144" t="str">
        <f>'[11]Depr Exp'!A1958</f>
        <v>E334 HYD Accessory, Snoq 1 - 2013</v>
      </c>
      <c r="B1958" s="144" t="str">
        <f>'[11]Depr Exp'!B1958</f>
        <v>E334 HYD Accessory, Snoq 1 - 2013-3</v>
      </c>
      <c r="C1958" s="144" t="str">
        <f>'[11]Depr Exp'!C1958</f>
        <v>403E</v>
      </c>
      <c r="D1958" s="144"/>
      <c r="E1958" s="282">
        <f>'[11]Depr Exp'!E1958</f>
        <v>43190</v>
      </c>
      <c r="F1958" s="523">
        <f>'[11]Depr Exp'!F1958</f>
        <v>16462783.439999999</v>
      </c>
      <c r="G1958" s="305">
        <f>'[11]Depr Exp'!G1958</f>
        <v>3.4700000000000002E-2</v>
      </c>
      <c r="H1958" s="524">
        <f>'[11]Depr Exp'!H1958</f>
        <v>47604.88</v>
      </c>
      <c r="I1958" s="523">
        <f>'[11]Depr Exp'!I1958</f>
        <v>16462783.439999999</v>
      </c>
      <c r="J1958" s="305">
        <f>'[11]Depr Exp'!J1958</f>
        <v>3.4700000000000002E-2</v>
      </c>
      <c r="K1958" s="373">
        <f>'[11]Depr Exp'!K1958</f>
        <v>47604.882114</v>
      </c>
      <c r="L1958" s="524">
        <f>'[11]Depr Exp'!L1958</f>
        <v>0</v>
      </c>
      <c r="M1958" s="144"/>
      <c r="N1958" s="144"/>
    </row>
    <row r="1959" spans="1:14">
      <c r="A1959" s="144" t="str">
        <f>'[11]Depr Exp'!A1959</f>
        <v>E334 HYD Accessory, Snoq 1 - 2013</v>
      </c>
      <c r="B1959" s="144" t="str">
        <f>'[11]Depr Exp'!B1959</f>
        <v>E334 HYD Accessory, Snoq 1 - 2013-4</v>
      </c>
      <c r="C1959" s="144" t="str">
        <f>'[11]Depr Exp'!C1959</f>
        <v>403E</v>
      </c>
      <c r="D1959" s="144"/>
      <c r="E1959" s="282">
        <f>'[11]Depr Exp'!E1959</f>
        <v>43220</v>
      </c>
      <c r="F1959" s="523">
        <f>'[11]Depr Exp'!F1959</f>
        <v>16462783.439999999</v>
      </c>
      <c r="G1959" s="305">
        <f>'[11]Depr Exp'!G1959</f>
        <v>3.4700000000000002E-2</v>
      </c>
      <c r="H1959" s="524">
        <f>'[11]Depr Exp'!H1959</f>
        <v>47604.88</v>
      </c>
      <c r="I1959" s="523">
        <f>'[11]Depr Exp'!I1959</f>
        <v>16462783.439999999</v>
      </c>
      <c r="J1959" s="305">
        <f>'[11]Depr Exp'!J1959</f>
        <v>3.4700000000000002E-2</v>
      </c>
      <c r="K1959" s="373">
        <f>'[11]Depr Exp'!K1959</f>
        <v>47604.882114</v>
      </c>
      <c r="L1959" s="524">
        <f>'[11]Depr Exp'!L1959</f>
        <v>0</v>
      </c>
      <c r="M1959" s="144"/>
      <c r="N1959" s="144"/>
    </row>
    <row r="1960" spans="1:14">
      <c r="A1960" s="144" t="str">
        <f>'[11]Depr Exp'!A1960</f>
        <v>E334 HYD Accessory, Snoq 1 - 2013</v>
      </c>
      <c r="B1960" s="144" t="str">
        <f>'[11]Depr Exp'!B1960</f>
        <v>E334 HYD Accessory, Snoq 1 - 2013-5</v>
      </c>
      <c r="C1960" s="144" t="str">
        <f>'[11]Depr Exp'!C1960</f>
        <v>403E</v>
      </c>
      <c r="D1960" s="144"/>
      <c r="E1960" s="282">
        <f>'[11]Depr Exp'!E1960</f>
        <v>43251</v>
      </c>
      <c r="F1960" s="523">
        <f>'[11]Depr Exp'!F1960</f>
        <v>16462783.439999999</v>
      </c>
      <c r="G1960" s="305">
        <f>'[11]Depr Exp'!G1960</f>
        <v>3.4700000000000002E-2</v>
      </c>
      <c r="H1960" s="524">
        <f>'[11]Depr Exp'!H1960</f>
        <v>47604.88</v>
      </c>
      <c r="I1960" s="523">
        <f>'[11]Depr Exp'!I1960</f>
        <v>16462783.439999999</v>
      </c>
      <c r="J1960" s="305">
        <f>'[11]Depr Exp'!J1960</f>
        <v>3.4700000000000002E-2</v>
      </c>
      <c r="K1960" s="373">
        <f>'[11]Depr Exp'!K1960</f>
        <v>47604.882114</v>
      </c>
      <c r="L1960" s="524">
        <f>'[11]Depr Exp'!L1960</f>
        <v>0</v>
      </c>
      <c r="M1960" s="144"/>
      <c r="N1960" s="144"/>
    </row>
    <row r="1961" spans="1:14">
      <c r="A1961" s="144" t="str">
        <f>'[11]Depr Exp'!A1961</f>
        <v>E334 HYD Accessory, Snoq 1 - 2013</v>
      </c>
      <c r="B1961" s="144" t="str">
        <f>'[11]Depr Exp'!B1961</f>
        <v>E334 HYD Accessory, Snoq 1 - 2013-6</v>
      </c>
      <c r="C1961" s="144" t="str">
        <f>'[11]Depr Exp'!C1961</f>
        <v>403E</v>
      </c>
      <c r="D1961" s="144"/>
      <c r="E1961" s="282">
        <f>'[11]Depr Exp'!E1961</f>
        <v>43281</v>
      </c>
      <c r="F1961" s="523">
        <f>'[11]Depr Exp'!F1961</f>
        <v>16462783.439999999</v>
      </c>
      <c r="G1961" s="305">
        <f>'[11]Depr Exp'!G1961</f>
        <v>3.4700000000000002E-2</v>
      </c>
      <c r="H1961" s="524">
        <f>'[11]Depr Exp'!H1961</f>
        <v>47604.88</v>
      </c>
      <c r="I1961" s="523">
        <f>'[11]Depr Exp'!I1961</f>
        <v>16462783.439999999</v>
      </c>
      <c r="J1961" s="305">
        <f>'[11]Depr Exp'!J1961</f>
        <v>3.4700000000000002E-2</v>
      </c>
      <c r="K1961" s="373">
        <f>'[11]Depr Exp'!K1961</f>
        <v>47604.882114</v>
      </c>
      <c r="L1961" s="524">
        <f>'[11]Depr Exp'!L1961</f>
        <v>0</v>
      </c>
      <c r="M1961" s="144"/>
      <c r="N1961" s="144"/>
    </row>
    <row r="1962" spans="1:14">
      <c r="A1962" s="144" t="str">
        <f>'[11]Depr Exp'!A1962</f>
        <v>E334 HYD Accessory, Snoq 1 - 2013</v>
      </c>
      <c r="B1962" s="144" t="str">
        <f>'[11]Depr Exp'!B1962</f>
        <v>E334 HYD Accessory, Snoq 1 - 2013-7</v>
      </c>
      <c r="C1962" s="144" t="str">
        <f>'[11]Depr Exp'!C1962</f>
        <v>403E</v>
      </c>
      <c r="D1962" s="144"/>
      <c r="E1962" s="282">
        <f>'[11]Depr Exp'!E1962</f>
        <v>43312</v>
      </c>
      <c r="F1962" s="523">
        <f>'[11]Depr Exp'!F1962</f>
        <v>16462783.439999999</v>
      </c>
      <c r="G1962" s="305">
        <f>'[11]Depr Exp'!G1962</f>
        <v>3.4700000000000002E-2</v>
      </c>
      <c r="H1962" s="524">
        <f>'[11]Depr Exp'!H1962</f>
        <v>47604.88</v>
      </c>
      <c r="I1962" s="523">
        <f>'[11]Depr Exp'!I1962</f>
        <v>16462783.439999999</v>
      </c>
      <c r="J1962" s="305">
        <f>'[11]Depr Exp'!J1962</f>
        <v>3.4700000000000002E-2</v>
      </c>
      <c r="K1962" s="373">
        <f>'[11]Depr Exp'!K1962</f>
        <v>47604.882114</v>
      </c>
      <c r="L1962" s="524">
        <f>'[11]Depr Exp'!L1962</f>
        <v>0</v>
      </c>
      <c r="M1962" s="144"/>
      <c r="N1962" s="144"/>
    </row>
    <row r="1963" spans="1:14">
      <c r="A1963" s="144" t="str">
        <f>'[11]Depr Exp'!A1963</f>
        <v>E334 HYD Accessory, Snoq 1 - 2013</v>
      </c>
      <c r="B1963" s="144" t="str">
        <f>'[11]Depr Exp'!B1963</f>
        <v>E334 HYD Accessory, Snoq 1 - 2013-8</v>
      </c>
      <c r="C1963" s="144" t="str">
        <f>'[11]Depr Exp'!C1963</f>
        <v>403E</v>
      </c>
      <c r="D1963" s="144"/>
      <c r="E1963" s="282">
        <f>'[11]Depr Exp'!E1963</f>
        <v>43343</v>
      </c>
      <c r="F1963" s="523">
        <f>'[11]Depr Exp'!F1963</f>
        <v>16462783.439999999</v>
      </c>
      <c r="G1963" s="305">
        <f>'[11]Depr Exp'!G1963</f>
        <v>3.4700000000000002E-2</v>
      </c>
      <c r="H1963" s="524">
        <f>'[11]Depr Exp'!H1963</f>
        <v>47604.88</v>
      </c>
      <c r="I1963" s="523">
        <f>'[11]Depr Exp'!I1963</f>
        <v>16462783.439999999</v>
      </c>
      <c r="J1963" s="305">
        <f>'[11]Depr Exp'!J1963</f>
        <v>3.4700000000000002E-2</v>
      </c>
      <c r="K1963" s="373">
        <f>'[11]Depr Exp'!K1963</f>
        <v>47604.882114</v>
      </c>
      <c r="L1963" s="524">
        <f>'[11]Depr Exp'!L1963</f>
        <v>0</v>
      </c>
      <c r="M1963" s="144"/>
      <c r="N1963" s="144"/>
    </row>
    <row r="1964" spans="1:14">
      <c r="A1964" s="144" t="str">
        <f>'[11]Depr Exp'!A1964</f>
        <v>E334 HYD Accessory, Snoq 1 - 2013</v>
      </c>
      <c r="B1964" s="144" t="str">
        <f>'[11]Depr Exp'!B1964</f>
        <v>E334 HYD Accessory, Snoq 1 - 2013-9</v>
      </c>
      <c r="C1964" s="144" t="str">
        <f>'[11]Depr Exp'!C1964</f>
        <v>403E</v>
      </c>
      <c r="D1964" s="144"/>
      <c r="E1964" s="282">
        <f>'[11]Depr Exp'!E1964</f>
        <v>43373</v>
      </c>
      <c r="F1964" s="523">
        <f>'[11]Depr Exp'!F1964</f>
        <v>16462783.439999999</v>
      </c>
      <c r="G1964" s="305">
        <f>'[11]Depr Exp'!G1964</f>
        <v>3.4700000000000002E-2</v>
      </c>
      <c r="H1964" s="524">
        <f>'[11]Depr Exp'!H1964</f>
        <v>47604.88</v>
      </c>
      <c r="I1964" s="523">
        <f>'[11]Depr Exp'!I1964</f>
        <v>16462783.439999999</v>
      </c>
      <c r="J1964" s="305">
        <f>'[11]Depr Exp'!J1964</f>
        <v>3.4700000000000002E-2</v>
      </c>
      <c r="K1964" s="373">
        <f>'[11]Depr Exp'!K1964</f>
        <v>47604.882114</v>
      </c>
      <c r="L1964" s="524">
        <f>'[11]Depr Exp'!L1964</f>
        <v>0</v>
      </c>
      <c r="M1964" s="144"/>
      <c r="N1964" s="144"/>
    </row>
    <row r="1965" spans="1:14">
      <c r="A1965" s="144" t="str">
        <f>'[11]Depr Exp'!A1965</f>
        <v>E334 HYD Accessory, Snoq 1 - 2013</v>
      </c>
      <c r="B1965" s="144" t="str">
        <f>'[11]Depr Exp'!B1965</f>
        <v>E334 HYD Accessory, Snoq 1 - 2013-10</v>
      </c>
      <c r="C1965" s="144" t="str">
        <f>'[11]Depr Exp'!C1965</f>
        <v>403E</v>
      </c>
      <c r="D1965" s="144"/>
      <c r="E1965" s="282">
        <f>'[11]Depr Exp'!E1965</f>
        <v>43404</v>
      </c>
      <c r="F1965" s="523">
        <f>'[11]Depr Exp'!F1965</f>
        <v>16462783.439999999</v>
      </c>
      <c r="G1965" s="305">
        <f>'[11]Depr Exp'!G1965</f>
        <v>3.4700000000000002E-2</v>
      </c>
      <c r="H1965" s="524">
        <f>'[11]Depr Exp'!H1965</f>
        <v>47604.88</v>
      </c>
      <c r="I1965" s="523">
        <f>'[11]Depr Exp'!I1965</f>
        <v>16462783.439999999</v>
      </c>
      <c r="J1965" s="305">
        <f>'[11]Depr Exp'!J1965</f>
        <v>3.4700000000000002E-2</v>
      </c>
      <c r="K1965" s="373">
        <f>'[11]Depr Exp'!K1965</f>
        <v>47604.882114</v>
      </c>
      <c r="L1965" s="524">
        <f>'[11]Depr Exp'!L1965</f>
        <v>0</v>
      </c>
      <c r="M1965" s="144"/>
      <c r="N1965" s="144"/>
    </row>
    <row r="1966" spans="1:14">
      <c r="A1966" s="144" t="str">
        <f>'[11]Depr Exp'!A1966</f>
        <v>E334 HYD Accessory, Snoq 1 - 2013</v>
      </c>
      <c r="B1966" s="144" t="str">
        <f>'[11]Depr Exp'!B1966</f>
        <v>E334 HYD Accessory, Snoq 1 - 2013-11</v>
      </c>
      <c r="C1966" s="144" t="str">
        <f>'[11]Depr Exp'!C1966</f>
        <v>403E</v>
      </c>
      <c r="D1966" s="144"/>
      <c r="E1966" s="282">
        <f>'[11]Depr Exp'!E1966</f>
        <v>43434</v>
      </c>
      <c r="F1966" s="523">
        <f>'[11]Depr Exp'!F1966</f>
        <v>16462783.439999999</v>
      </c>
      <c r="G1966" s="305">
        <f>'[11]Depr Exp'!G1966</f>
        <v>3.4700000000000002E-2</v>
      </c>
      <c r="H1966" s="524">
        <f>'[11]Depr Exp'!H1966</f>
        <v>47604.88</v>
      </c>
      <c r="I1966" s="523">
        <f>'[11]Depr Exp'!I1966</f>
        <v>16462783.439999999</v>
      </c>
      <c r="J1966" s="305">
        <f>'[11]Depr Exp'!J1966</f>
        <v>3.4700000000000002E-2</v>
      </c>
      <c r="K1966" s="373">
        <f>'[11]Depr Exp'!K1966</f>
        <v>47604.882114</v>
      </c>
      <c r="L1966" s="524">
        <f>'[11]Depr Exp'!L1966</f>
        <v>0</v>
      </c>
      <c r="M1966" s="144"/>
      <c r="N1966" s="144"/>
    </row>
    <row r="1967" spans="1:14">
      <c r="A1967" s="144" t="str">
        <f>'[11]Depr Exp'!A1967</f>
        <v>E334 HYD Accessory, Snoq 1 - 2013</v>
      </c>
      <c r="B1967" s="144" t="str">
        <f>'[11]Depr Exp'!B1967</f>
        <v>E334 HYD Accessory, Snoq 1 - 2013-12</v>
      </c>
      <c r="C1967" s="144" t="str">
        <f>'[11]Depr Exp'!C1967</f>
        <v>403E</v>
      </c>
      <c r="D1967" s="144"/>
      <c r="E1967" s="282">
        <f>'[11]Depr Exp'!E1967</f>
        <v>43465</v>
      </c>
      <c r="F1967" s="523">
        <f>'[11]Depr Exp'!F1967</f>
        <v>16462783.439999999</v>
      </c>
      <c r="G1967" s="305">
        <f>'[11]Depr Exp'!G1967</f>
        <v>3.4700000000000002E-2</v>
      </c>
      <c r="H1967" s="524">
        <f>'[11]Depr Exp'!H1967</f>
        <v>47604.88</v>
      </c>
      <c r="I1967" s="523">
        <f>'[11]Depr Exp'!I1967</f>
        <v>16462783.439999999</v>
      </c>
      <c r="J1967" s="305">
        <f>'[11]Depr Exp'!J1967</f>
        <v>3.4700000000000002E-2</v>
      </c>
      <c r="K1967" s="373">
        <f>'[11]Depr Exp'!K1967</f>
        <v>47604.882114</v>
      </c>
      <c r="L1967" s="524">
        <f>'[11]Depr Exp'!L1967</f>
        <v>0</v>
      </c>
      <c r="M1967" s="144"/>
      <c r="N1967" s="144"/>
    </row>
    <row r="1968" spans="1:14" ht="15.75" thickBot="1">
      <c r="A1968" s="159" t="str">
        <f>'[11]Depr Exp'!A1968</f>
        <v>E334 HYD Accessory, Snoq 1 - 2013 Total</v>
      </c>
      <c r="B1968" s="144">
        <f>'[11]Depr Exp'!B1968</f>
        <v>0</v>
      </c>
      <c r="C1968" s="502" t="str">
        <f>'[11]Depr Exp'!C1968</f>
        <v>HYD</v>
      </c>
      <c r="D1968" s="144"/>
      <c r="E1968" s="281" t="str">
        <f>'[11]Depr Exp'!E1968</f>
        <v>Total</v>
      </c>
      <c r="F1968" s="141">
        <f>'[11]Depr Exp'!F1968</f>
        <v>0</v>
      </c>
      <c r="G1968" s="252">
        <f>'[11]Depr Exp'!G1968</f>
        <v>0</v>
      </c>
      <c r="H1968" s="286">
        <f>'[11]Depr Exp'!H1968</f>
        <v>571258.55999999994</v>
      </c>
      <c r="I1968" s="141">
        <f>'[11]Depr Exp'!I1968</f>
        <v>0</v>
      </c>
      <c r="J1968" s="252">
        <f>'[11]Depr Exp'!J1968</f>
        <v>0</v>
      </c>
      <c r="K1968" s="286">
        <f>'[11]Depr Exp'!K1968</f>
        <v>571258.58536799985</v>
      </c>
      <c r="L1968" s="286">
        <f>'[11]Depr Exp'!L1968</f>
        <v>0.03</v>
      </c>
      <c r="M1968" s="144"/>
      <c r="N1968" s="144"/>
    </row>
    <row r="1969" spans="1:14" ht="13.5" thickTop="1">
      <c r="A1969" s="144" t="str">
        <f>'[11]Depr Exp'!A1969</f>
        <v>E334 HYD Accessory, Snoq 2 - 2013</v>
      </c>
      <c r="B1969" s="144" t="str">
        <f>'[11]Depr Exp'!B1969</f>
        <v>E334 HYD Accessory, Snoq 2 - 2013-1</v>
      </c>
      <c r="C1969" s="144" t="str">
        <f>'[11]Depr Exp'!C1969</f>
        <v>403E</v>
      </c>
      <c r="D1969" s="144"/>
      <c r="E1969" s="282">
        <f>'[11]Depr Exp'!E1969</f>
        <v>43131</v>
      </c>
      <c r="F1969" s="523">
        <f>'[11]Depr Exp'!F1969</f>
        <v>11127611.060000001</v>
      </c>
      <c r="G1969" s="305">
        <f>'[11]Depr Exp'!G1969</f>
        <v>3.5099999999999999E-2</v>
      </c>
      <c r="H1969" s="524">
        <f>'[11]Depr Exp'!H1969</f>
        <v>32548.26</v>
      </c>
      <c r="I1969" s="523">
        <f>'[11]Depr Exp'!I1969</f>
        <v>11127908.5</v>
      </c>
      <c r="J1969" s="305">
        <f>'[11]Depr Exp'!J1969</f>
        <v>3.5099999999999999E-2</v>
      </c>
      <c r="K1969" s="373">
        <f>'[11]Depr Exp'!K1969</f>
        <v>32549.132362499997</v>
      </c>
      <c r="L1969" s="524">
        <f>'[11]Depr Exp'!L1969</f>
        <v>0.87</v>
      </c>
      <c r="M1969" s="144"/>
      <c r="N1969" s="144"/>
    </row>
    <row r="1970" spans="1:14">
      <c r="A1970" s="144" t="str">
        <f>'[11]Depr Exp'!A1970</f>
        <v>E334 HYD Accessory, Snoq 2 - 2013</v>
      </c>
      <c r="B1970" s="144" t="str">
        <f>'[11]Depr Exp'!B1970</f>
        <v>E334 HYD Accessory, Snoq 2 - 2013-2</v>
      </c>
      <c r="C1970" s="144" t="str">
        <f>'[11]Depr Exp'!C1970</f>
        <v>403E</v>
      </c>
      <c r="D1970" s="144"/>
      <c r="E1970" s="282">
        <f>'[11]Depr Exp'!E1970</f>
        <v>43159</v>
      </c>
      <c r="F1970" s="523">
        <f>'[11]Depr Exp'!F1970</f>
        <v>11127611.060000001</v>
      </c>
      <c r="G1970" s="305">
        <f>'[11]Depr Exp'!G1970</f>
        <v>3.5099999999999999E-2</v>
      </c>
      <c r="H1970" s="524">
        <f>'[11]Depr Exp'!H1970</f>
        <v>32548.26</v>
      </c>
      <c r="I1970" s="523">
        <f>'[11]Depr Exp'!I1970</f>
        <v>11127908.5</v>
      </c>
      <c r="J1970" s="305">
        <f>'[11]Depr Exp'!J1970</f>
        <v>3.5099999999999999E-2</v>
      </c>
      <c r="K1970" s="373">
        <f>'[11]Depr Exp'!K1970</f>
        <v>32549.132362499997</v>
      </c>
      <c r="L1970" s="524">
        <f>'[11]Depr Exp'!L1970</f>
        <v>0.87</v>
      </c>
      <c r="M1970" s="144"/>
      <c r="N1970" s="144"/>
    </row>
    <row r="1971" spans="1:14">
      <c r="A1971" s="144" t="str">
        <f>'[11]Depr Exp'!A1971</f>
        <v>E334 HYD Accessory, Snoq 2 - 2013</v>
      </c>
      <c r="B1971" s="144" t="str">
        <f>'[11]Depr Exp'!B1971</f>
        <v>E334 HYD Accessory, Snoq 2 - 2013-3</v>
      </c>
      <c r="C1971" s="144" t="str">
        <f>'[11]Depr Exp'!C1971</f>
        <v>403E</v>
      </c>
      <c r="D1971" s="144"/>
      <c r="E1971" s="282">
        <f>'[11]Depr Exp'!E1971</f>
        <v>43190</v>
      </c>
      <c r="F1971" s="523">
        <f>'[11]Depr Exp'!F1971</f>
        <v>11127611.060000001</v>
      </c>
      <c r="G1971" s="305">
        <f>'[11]Depr Exp'!G1971</f>
        <v>3.5099999999999999E-2</v>
      </c>
      <c r="H1971" s="524">
        <f>'[11]Depr Exp'!H1971</f>
        <v>32548.26</v>
      </c>
      <c r="I1971" s="523">
        <f>'[11]Depr Exp'!I1971</f>
        <v>11127908.5</v>
      </c>
      <c r="J1971" s="305">
        <f>'[11]Depr Exp'!J1971</f>
        <v>3.5099999999999999E-2</v>
      </c>
      <c r="K1971" s="373">
        <f>'[11]Depr Exp'!K1971</f>
        <v>32549.132362499997</v>
      </c>
      <c r="L1971" s="524">
        <f>'[11]Depr Exp'!L1971</f>
        <v>0.87</v>
      </c>
      <c r="M1971" s="144"/>
      <c r="N1971" s="144"/>
    </row>
    <row r="1972" spans="1:14">
      <c r="A1972" s="144" t="str">
        <f>'[11]Depr Exp'!A1972</f>
        <v>E334 HYD Accessory, Snoq 2 - 2013</v>
      </c>
      <c r="B1972" s="144" t="str">
        <f>'[11]Depr Exp'!B1972</f>
        <v>E334 HYD Accessory, Snoq 2 - 2013-4</v>
      </c>
      <c r="C1972" s="144" t="str">
        <f>'[11]Depr Exp'!C1972</f>
        <v>403E</v>
      </c>
      <c r="D1972" s="144"/>
      <c r="E1972" s="282">
        <f>'[11]Depr Exp'!E1972</f>
        <v>43220</v>
      </c>
      <c r="F1972" s="523">
        <f>'[11]Depr Exp'!F1972</f>
        <v>11127611.060000001</v>
      </c>
      <c r="G1972" s="305">
        <f>'[11]Depr Exp'!G1972</f>
        <v>3.5099999999999999E-2</v>
      </c>
      <c r="H1972" s="524">
        <f>'[11]Depr Exp'!H1972</f>
        <v>32548.26</v>
      </c>
      <c r="I1972" s="523">
        <f>'[11]Depr Exp'!I1972</f>
        <v>11127908.5</v>
      </c>
      <c r="J1972" s="305">
        <f>'[11]Depr Exp'!J1972</f>
        <v>3.5099999999999999E-2</v>
      </c>
      <c r="K1972" s="373">
        <f>'[11]Depr Exp'!K1972</f>
        <v>32549.132362499997</v>
      </c>
      <c r="L1972" s="524">
        <f>'[11]Depr Exp'!L1972</f>
        <v>0.87</v>
      </c>
      <c r="M1972" s="144"/>
      <c r="N1972" s="144"/>
    </row>
    <row r="1973" spans="1:14">
      <c r="A1973" s="144" t="str">
        <f>'[11]Depr Exp'!A1973</f>
        <v>E334 HYD Accessory, Snoq 2 - 2013</v>
      </c>
      <c r="B1973" s="144" t="str">
        <f>'[11]Depr Exp'!B1973</f>
        <v>E334 HYD Accessory, Snoq 2 - 2013-5</v>
      </c>
      <c r="C1973" s="144" t="str">
        <f>'[11]Depr Exp'!C1973</f>
        <v>403E</v>
      </c>
      <c r="D1973" s="144"/>
      <c r="E1973" s="282">
        <f>'[11]Depr Exp'!E1973</f>
        <v>43251</v>
      </c>
      <c r="F1973" s="523">
        <f>'[11]Depr Exp'!F1973</f>
        <v>11127611.060000001</v>
      </c>
      <c r="G1973" s="305">
        <f>'[11]Depr Exp'!G1973</f>
        <v>3.5099999999999999E-2</v>
      </c>
      <c r="H1973" s="524">
        <f>'[11]Depr Exp'!H1973</f>
        <v>32548.26</v>
      </c>
      <c r="I1973" s="523">
        <f>'[11]Depr Exp'!I1973</f>
        <v>11127908.5</v>
      </c>
      <c r="J1973" s="305">
        <f>'[11]Depr Exp'!J1973</f>
        <v>3.5099999999999999E-2</v>
      </c>
      <c r="K1973" s="373">
        <f>'[11]Depr Exp'!K1973</f>
        <v>32549.132362499997</v>
      </c>
      <c r="L1973" s="524">
        <f>'[11]Depr Exp'!L1973</f>
        <v>0.87</v>
      </c>
      <c r="M1973" s="144"/>
      <c r="N1973" s="144"/>
    </row>
    <row r="1974" spans="1:14">
      <c r="A1974" s="144" t="str">
        <f>'[11]Depr Exp'!A1974</f>
        <v>E334 HYD Accessory, Snoq 2 - 2013</v>
      </c>
      <c r="B1974" s="144" t="str">
        <f>'[11]Depr Exp'!B1974</f>
        <v>E334 HYD Accessory, Snoq 2 - 2013-6</v>
      </c>
      <c r="C1974" s="144" t="str">
        <f>'[11]Depr Exp'!C1974</f>
        <v>403E</v>
      </c>
      <c r="D1974" s="144"/>
      <c r="E1974" s="282">
        <f>'[11]Depr Exp'!E1974</f>
        <v>43281</v>
      </c>
      <c r="F1974" s="523">
        <f>'[11]Depr Exp'!F1974</f>
        <v>11127611.060000001</v>
      </c>
      <c r="G1974" s="305">
        <f>'[11]Depr Exp'!G1974</f>
        <v>3.5099999999999999E-2</v>
      </c>
      <c r="H1974" s="524">
        <f>'[11]Depr Exp'!H1974</f>
        <v>32548.26</v>
      </c>
      <c r="I1974" s="523">
        <f>'[11]Depr Exp'!I1974</f>
        <v>11127908.5</v>
      </c>
      <c r="J1974" s="305">
        <f>'[11]Depr Exp'!J1974</f>
        <v>3.5099999999999999E-2</v>
      </c>
      <c r="K1974" s="373">
        <f>'[11]Depr Exp'!K1974</f>
        <v>32549.132362499997</v>
      </c>
      <c r="L1974" s="524">
        <f>'[11]Depr Exp'!L1974</f>
        <v>0.87</v>
      </c>
      <c r="M1974" s="144"/>
      <c r="N1974" s="144"/>
    </row>
    <row r="1975" spans="1:14">
      <c r="A1975" s="144" t="str">
        <f>'[11]Depr Exp'!A1975</f>
        <v>E334 HYD Accessory, Snoq 2 - 2013</v>
      </c>
      <c r="B1975" s="144" t="str">
        <f>'[11]Depr Exp'!B1975</f>
        <v>E334 HYD Accessory, Snoq 2 - 2013-7</v>
      </c>
      <c r="C1975" s="144" t="str">
        <f>'[11]Depr Exp'!C1975</f>
        <v>403E</v>
      </c>
      <c r="D1975" s="144"/>
      <c r="E1975" s="282">
        <f>'[11]Depr Exp'!E1975</f>
        <v>43312</v>
      </c>
      <c r="F1975" s="523">
        <f>'[11]Depr Exp'!F1975</f>
        <v>11127611.060000001</v>
      </c>
      <c r="G1975" s="305">
        <f>'[11]Depr Exp'!G1975</f>
        <v>3.5099999999999999E-2</v>
      </c>
      <c r="H1975" s="524">
        <f>'[11]Depr Exp'!H1975</f>
        <v>32548.26</v>
      </c>
      <c r="I1975" s="523">
        <f>'[11]Depr Exp'!I1975</f>
        <v>11127908.5</v>
      </c>
      <c r="J1975" s="305">
        <f>'[11]Depr Exp'!J1975</f>
        <v>3.5099999999999999E-2</v>
      </c>
      <c r="K1975" s="373">
        <f>'[11]Depr Exp'!K1975</f>
        <v>32549.132362499997</v>
      </c>
      <c r="L1975" s="524">
        <f>'[11]Depr Exp'!L1975</f>
        <v>0.87</v>
      </c>
      <c r="M1975" s="144"/>
      <c r="N1975" s="144"/>
    </row>
    <row r="1976" spans="1:14">
      <c r="A1976" s="144" t="str">
        <f>'[11]Depr Exp'!A1976</f>
        <v>E334 HYD Accessory, Snoq 2 - 2013</v>
      </c>
      <c r="B1976" s="144" t="str">
        <f>'[11]Depr Exp'!B1976</f>
        <v>E334 HYD Accessory, Snoq 2 - 2013-8</v>
      </c>
      <c r="C1976" s="144" t="str">
        <f>'[11]Depr Exp'!C1976</f>
        <v>403E</v>
      </c>
      <c r="D1976" s="144"/>
      <c r="E1976" s="282">
        <f>'[11]Depr Exp'!E1976</f>
        <v>43343</v>
      </c>
      <c r="F1976" s="523">
        <f>'[11]Depr Exp'!F1976</f>
        <v>11127611.060000001</v>
      </c>
      <c r="G1976" s="305">
        <f>'[11]Depr Exp'!G1976</f>
        <v>3.5099999999999999E-2</v>
      </c>
      <c r="H1976" s="524">
        <f>'[11]Depr Exp'!H1976</f>
        <v>32548.26</v>
      </c>
      <c r="I1976" s="523">
        <f>'[11]Depr Exp'!I1976</f>
        <v>11127908.5</v>
      </c>
      <c r="J1976" s="305">
        <f>'[11]Depr Exp'!J1976</f>
        <v>3.5099999999999999E-2</v>
      </c>
      <c r="K1976" s="373">
        <f>'[11]Depr Exp'!K1976</f>
        <v>32549.132362499997</v>
      </c>
      <c r="L1976" s="524">
        <f>'[11]Depr Exp'!L1976</f>
        <v>0.87</v>
      </c>
      <c r="M1976" s="144"/>
      <c r="N1976" s="144"/>
    </row>
    <row r="1977" spans="1:14">
      <c r="A1977" s="144" t="str">
        <f>'[11]Depr Exp'!A1977</f>
        <v>E334 HYD Accessory, Snoq 2 - 2013</v>
      </c>
      <c r="B1977" s="144" t="str">
        <f>'[11]Depr Exp'!B1977</f>
        <v>E334 HYD Accessory, Snoq 2 - 2013-9</v>
      </c>
      <c r="C1977" s="144" t="str">
        <f>'[11]Depr Exp'!C1977</f>
        <v>403E</v>
      </c>
      <c r="D1977" s="144"/>
      <c r="E1977" s="282">
        <f>'[11]Depr Exp'!E1977</f>
        <v>43373</v>
      </c>
      <c r="F1977" s="523">
        <f>'[11]Depr Exp'!F1977</f>
        <v>11127611.060000001</v>
      </c>
      <c r="G1977" s="305">
        <f>'[11]Depr Exp'!G1977</f>
        <v>3.5099999999999999E-2</v>
      </c>
      <c r="H1977" s="524">
        <f>'[11]Depr Exp'!H1977</f>
        <v>32548.26</v>
      </c>
      <c r="I1977" s="523">
        <f>'[11]Depr Exp'!I1977</f>
        <v>11127908.5</v>
      </c>
      <c r="J1977" s="305">
        <f>'[11]Depr Exp'!J1977</f>
        <v>3.5099999999999999E-2</v>
      </c>
      <c r="K1977" s="373">
        <f>'[11]Depr Exp'!K1977</f>
        <v>32549.132362499997</v>
      </c>
      <c r="L1977" s="524">
        <f>'[11]Depr Exp'!L1977</f>
        <v>0.87</v>
      </c>
      <c r="M1977" s="144"/>
      <c r="N1977" s="144"/>
    </row>
    <row r="1978" spans="1:14">
      <c r="A1978" s="144" t="str">
        <f>'[11]Depr Exp'!A1978</f>
        <v>E334 HYD Accessory, Snoq 2 - 2013</v>
      </c>
      <c r="B1978" s="144" t="str">
        <f>'[11]Depr Exp'!B1978</f>
        <v>E334 HYD Accessory, Snoq 2 - 2013-10</v>
      </c>
      <c r="C1978" s="144" t="str">
        <f>'[11]Depr Exp'!C1978</f>
        <v>403E</v>
      </c>
      <c r="D1978" s="144"/>
      <c r="E1978" s="282">
        <f>'[11]Depr Exp'!E1978</f>
        <v>43404</v>
      </c>
      <c r="F1978" s="523">
        <f>'[11]Depr Exp'!F1978</f>
        <v>11127611.060000001</v>
      </c>
      <c r="G1978" s="305">
        <f>'[11]Depr Exp'!G1978</f>
        <v>3.5099999999999999E-2</v>
      </c>
      <c r="H1978" s="524">
        <f>'[11]Depr Exp'!H1978</f>
        <v>32548.26</v>
      </c>
      <c r="I1978" s="523">
        <f>'[11]Depr Exp'!I1978</f>
        <v>11127908.5</v>
      </c>
      <c r="J1978" s="305">
        <f>'[11]Depr Exp'!J1978</f>
        <v>3.5099999999999999E-2</v>
      </c>
      <c r="K1978" s="373">
        <f>'[11]Depr Exp'!K1978</f>
        <v>32549.132362499997</v>
      </c>
      <c r="L1978" s="524">
        <f>'[11]Depr Exp'!L1978</f>
        <v>0.87</v>
      </c>
      <c r="M1978" s="144"/>
      <c r="N1978" s="144"/>
    </row>
    <row r="1979" spans="1:14">
      <c r="A1979" s="144" t="str">
        <f>'[11]Depr Exp'!A1979</f>
        <v>E334 HYD Accessory, Snoq 2 - 2013</v>
      </c>
      <c r="B1979" s="144" t="str">
        <f>'[11]Depr Exp'!B1979</f>
        <v>E334 HYD Accessory, Snoq 2 - 2013-11</v>
      </c>
      <c r="C1979" s="144" t="str">
        <f>'[11]Depr Exp'!C1979</f>
        <v>403E</v>
      </c>
      <c r="D1979" s="144"/>
      <c r="E1979" s="282">
        <f>'[11]Depr Exp'!E1979</f>
        <v>43434</v>
      </c>
      <c r="F1979" s="523">
        <f>'[11]Depr Exp'!F1979</f>
        <v>11127759.779999999</v>
      </c>
      <c r="G1979" s="305">
        <f>'[11]Depr Exp'!G1979</f>
        <v>3.5099999999999999E-2</v>
      </c>
      <c r="H1979" s="524">
        <f>'[11]Depr Exp'!H1979</f>
        <v>32548.69</v>
      </c>
      <c r="I1979" s="523">
        <f>'[11]Depr Exp'!I1979</f>
        <v>11127908.5</v>
      </c>
      <c r="J1979" s="305">
        <f>'[11]Depr Exp'!J1979</f>
        <v>3.5099999999999999E-2</v>
      </c>
      <c r="K1979" s="373">
        <f>'[11]Depr Exp'!K1979</f>
        <v>32549.132362499997</v>
      </c>
      <c r="L1979" s="524">
        <f>'[11]Depr Exp'!L1979</f>
        <v>0.44</v>
      </c>
      <c r="M1979" s="144"/>
      <c r="N1979" s="144"/>
    </row>
    <row r="1980" spans="1:14">
      <c r="A1980" s="144" t="str">
        <f>'[11]Depr Exp'!A1980</f>
        <v>E334 HYD Accessory, Snoq 2 - 2013</v>
      </c>
      <c r="B1980" s="144" t="str">
        <f>'[11]Depr Exp'!B1980</f>
        <v>E334 HYD Accessory, Snoq 2 - 2013-12</v>
      </c>
      <c r="C1980" s="144" t="str">
        <f>'[11]Depr Exp'!C1980</f>
        <v>403E</v>
      </c>
      <c r="D1980" s="144"/>
      <c r="E1980" s="282">
        <f>'[11]Depr Exp'!E1980</f>
        <v>43465</v>
      </c>
      <c r="F1980" s="523">
        <f>'[11]Depr Exp'!F1980</f>
        <v>11127908.5</v>
      </c>
      <c r="G1980" s="305">
        <f>'[11]Depr Exp'!G1980</f>
        <v>3.5099999999999999E-2</v>
      </c>
      <c r="H1980" s="524">
        <f>'[11]Depr Exp'!H1980</f>
        <v>32549.13</v>
      </c>
      <c r="I1980" s="523">
        <f>'[11]Depr Exp'!I1980</f>
        <v>11127908.5</v>
      </c>
      <c r="J1980" s="305">
        <f>'[11]Depr Exp'!J1980</f>
        <v>3.5099999999999999E-2</v>
      </c>
      <c r="K1980" s="373">
        <f>'[11]Depr Exp'!K1980</f>
        <v>32549.132362499997</v>
      </c>
      <c r="L1980" s="524">
        <f>'[11]Depr Exp'!L1980</f>
        <v>0</v>
      </c>
      <c r="M1980" s="144"/>
      <c r="N1980" s="144"/>
    </row>
    <row r="1981" spans="1:14" ht="15.75" thickBot="1">
      <c r="A1981" s="159" t="str">
        <f>'[11]Depr Exp'!A1981</f>
        <v>E334 HYD Accessory, Snoq 2 - 2013 Total</v>
      </c>
      <c r="B1981" s="144">
        <f>'[11]Depr Exp'!B1981</f>
        <v>0</v>
      </c>
      <c r="C1981" s="502" t="str">
        <f>'[11]Depr Exp'!C1981</f>
        <v>HYD</v>
      </c>
      <c r="D1981" s="144"/>
      <c r="E1981" s="281" t="str">
        <f>'[11]Depr Exp'!E1981</f>
        <v>Total</v>
      </c>
      <c r="F1981" s="141">
        <f>'[11]Depr Exp'!F1981</f>
        <v>0</v>
      </c>
      <c r="G1981" s="252">
        <f>'[11]Depr Exp'!G1981</f>
        <v>0</v>
      </c>
      <c r="H1981" s="286">
        <f>'[11]Depr Exp'!H1981</f>
        <v>390580.42000000004</v>
      </c>
      <c r="I1981" s="141">
        <f>'[11]Depr Exp'!I1981</f>
        <v>0</v>
      </c>
      <c r="J1981" s="252">
        <f>'[11]Depr Exp'!J1981</f>
        <v>0</v>
      </c>
      <c r="K1981" s="286">
        <f>'[11]Depr Exp'!K1981</f>
        <v>390589.58835000003</v>
      </c>
      <c r="L1981" s="286">
        <f>'[11]Depr Exp'!L1981</f>
        <v>9.17</v>
      </c>
      <c r="M1981" s="144"/>
      <c r="N1981" s="144"/>
    </row>
    <row r="1982" spans="1:14" ht="13.5" thickTop="1">
      <c r="A1982" s="144" t="str">
        <f>'[11]Depr Exp'!A1982</f>
        <v>E334 HYD Accessory, Upper Baker</v>
      </c>
      <c r="B1982" s="144" t="str">
        <f>'[11]Depr Exp'!B1982</f>
        <v>E334 HYD Accessory, Upper Baker-1</v>
      </c>
      <c r="C1982" s="144" t="str">
        <f>'[11]Depr Exp'!C1982</f>
        <v>403E</v>
      </c>
      <c r="D1982" s="144"/>
      <c r="E1982" s="282">
        <f>'[11]Depr Exp'!E1982</f>
        <v>43131</v>
      </c>
      <c r="F1982" s="523">
        <f>'[11]Depr Exp'!F1982</f>
        <v>2738077.7</v>
      </c>
      <c r="G1982" s="305">
        <f>'[11]Depr Exp'!G1982</f>
        <v>1.4E-2</v>
      </c>
      <c r="H1982" s="524">
        <f>'[11]Depr Exp'!H1982</f>
        <v>3194.4300000000003</v>
      </c>
      <c r="I1982" s="523">
        <f>'[11]Depr Exp'!I1982</f>
        <v>2738077.7</v>
      </c>
      <c r="J1982" s="305">
        <f>'[11]Depr Exp'!J1982</f>
        <v>1.4E-2</v>
      </c>
      <c r="K1982" s="373">
        <f>'[11]Depr Exp'!K1982</f>
        <v>3194.4239833333336</v>
      </c>
      <c r="L1982" s="524">
        <f>'[11]Depr Exp'!L1982</f>
        <v>-0.01</v>
      </c>
      <c r="M1982" s="144"/>
      <c r="N1982" s="144"/>
    </row>
    <row r="1983" spans="1:14">
      <c r="A1983" s="144" t="str">
        <f>'[11]Depr Exp'!A1983</f>
        <v>E334 HYD Accessory, Upper Baker</v>
      </c>
      <c r="B1983" s="144" t="str">
        <f>'[11]Depr Exp'!B1983</f>
        <v>E334 HYD Accessory, Upper Baker-2</v>
      </c>
      <c r="C1983" s="144" t="str">
        <f>'[11]Depr Exp'!C1983</f>
        <v>403E</v>
      </c>
      <c r="D1983" s="144"/>
      <c r="E1983" s="282">
        <f>'[11]Depr Exp'!E1983</f>
        <v>43159</v>
      </c>
      <c r="F1983" s="523">
        <f>'[11]Depr Exp'!F1983</f>
        <v>2738077.7</v>
      </c>
      <c r="G1983" s="305">
        <f>'[11]Depr Exp'!G1983</f>
        <v>1.4E-2</v>
      </c>
      <c r="H1983" s="524">
        <f>'[11]Depr Exp'!H1983</f>
        <v>3194.4300000000003</v>
      </c>
      <c r="I1983" s="523">
        <f>'[11]Depr Exp'!I1983</f>
        <v>2738077.7</v>
      </c>
      <c r="J1983" s="305">
        <f>'[11]Depr Exp'!J1983</f>
        <v>1.4E-2</v>
      </c>
      <c r="K1983" s="373">
        <f>'[11]Depr Exp'!K1983</f>
        <v>3194.4239833333336</v>
      </c>
      <c r="L1983" s="524">
        <f>'[11]Depr Exp'!L1983</f>
        <v>-0.01</v>
      </c>
      <c r="M1983" s="144"/>
      <c r="N1983" s="144"/>
    </row>
    <row r="1984" spans="1:14">
      <c r="A1984" s="144" t="str">
        <f>'[11]Depr Exp'!A1984</f>
        <v>E334 HYD Accessory, Upper Baker</v>
      </c>
      <c r="B1984" s="144" t="str">
        <f>'[11]Depr Exp'!B1984</f>
        <v>E334 HYD Accessory, Upper Baker-3</v>
      </c>
      <c r="C1984" s="144" t="str">
        <f>'[11]Depr Exp'!C1984</f>
        <v>403E</v>
      </c>
      <c r="D1984" s="144"/>
      <c r="E1984" s="282">
        <f>'[11]Depr Exp'!E1984</f>
        <v>43190</v>
      </c>
      <c r="F1984" s="523">
        <f>'[11]Depr Exp'!F1984</f>
        <v>2738077.7</v>
      </c>
      <c r="G1984" s="305">
        <f>'[11]Depr Exp'!G1984</f>
        <v>1.4E-2</v>
      </c>
      <c r="H1984" s="524">
        <f>'[11]Depr Exp'!H1984</f>
        <v>3194.4300000000003</v>
      </c>
      <c r="I1984" s="523">
        <f>'[11]Depr Exp'!I1984</f>
        <v>2738077.7</v>
      </c>
      <c r="J1984" s="305">
        <f>'[11]Depr Exp'!J1984</f>
        <v>1.4E-2</v>
      </c>
      <c r="K1984" s="373">
        <f>'[11]Depr Exp'!K1984</f>
        <v>3194.4239833333336</v>
      </c>
      <c r="L1984" s="524">
        <f>'[11]Depr Exp'!L1984</f>
        <v>-0.01</v>
      </c>
      <c r="M1984" s="144"/>
      <c r="N1984" s="144"/>
    </row>
    <row r="1985" spans="1:14">
      <c r="A1985" s="144" t="str">
        <f>'[11]Depr Exp'!A1985</f>
        <v>E334 HYD Accessory, Upper Baker</v>
      </c>
      <c r="B1985" s="144" t="str">
        <f>'[11]Depr Exp'!B1985</f>
        <v>E334 HYD Accessory, Upper Baker-4</v>
      </c>
      <c r="C1985" s="144" t="str">
        <f>'[11]Depr Exp'!C1985</f>
        <v>403E</v>
      </c>
      <c r="D1985" s="144"/>
      <c r="E1985" s="282">
        <f>'[11]Depr Exp'!E1985</f>
        <v>43220</v>
      </c>
      <c r="F1985" s="523">
        <f>'[11]Depr Exp'!F1985</f>
        <v>2738077.7</v>
      </c>
      <c r="G1985" s="305">
        <f>'[11]Depr Exp'!G1985</f>
        <v>1.4E-2</v>
      </c>
      <c r="H1985" s="524">
        <f>'[11]Depr Exp'!H1985</f>
        <v>3194.4300000000003</v>
      </c>
      <c r="I1985" s="523">
        <f>'[11]Depr Exp'!I1985</f>
        <v>2738077.7</v>
      </c>
      <c r="J1985" s="305">
        <f>'[11]Depr Exp'!J1985</f>
        <v>1.4E-2</v>
      </c>
      <c r="K1985" s="373">
        <f>'[11]Depr Exp'!K1985</f>
        <v>3194.4239833333336</v>
      </c>
      <c r="L1985" s="524">
        <f>'[11]Depr Exp'!L1985</f>
        <v>-0.01</v>
      </c>
      <c r="M1985" s="144"/>
      <c r="N1985" s="144"/>
    </row>
    <row r="1986" spans="1:14">
      <c r="A1986" s="144" t="str">
        <f>'[11]Depr Exp'!A1986</f>
        <v>E334 HYD Accessory, Upper Baker</v>
      </c>
      <c r="B1986" s="144" t="str">
        <f>'[11]Depr Exp'!B1986</f>
        <v>E334 HYD Accessory, Upper Baker-5</v>
      </c>
      <c r="C1986" s="144" t="str">
        <f>'[11]Depr Exp'!C1986</f>
        <v>403E</v>
      </c>
      <c r="D1986" s="144"/>
      <c r="E1986" s="282">
        <f>'[11]Depr Exp'!E1986</f>
        <v>43251</v>
      </c>
      <c r="F1986" s="523">
        <f>'[11]Depr Exp'!F1986</f>
        <v>2738077.7</v>
      </c>
      <c r="G1986" s="305">
        <f>'[11]Depr Exp'!G1986</f>
        <v>1.4E-2</v>
      </c>
      <c r="H1986" s="524">
        <f>'[11]Depr Exp'!H1986</f>
        <v>3194.4300000000003</v>
      </c>
      <c r="I1986" s="523">
        <f>'[11]Depr Exp'!I1986</f>
        <v>2738077.7</v>
      </c>
      <c r="J1986" s="305">
        <f>'[11]Depr Exp'!J1986</f>
        <v>1.4E-2</v>
      </c>
      <c r="K1986" s="373">
        <f>'[11]Depr Exp'!K1986</f>
        <v>3194.4239833333336</v>
      </c>
      <c r="L1986" s="524">
        <f>'[11]Depr Exp'!L1986</f>
        <v>-0.01</v>
      </c>
      <c r="M1986" s="144"/>
      <c r="N1986" s="144"/>
    </row>
    <row r="1987" spans="1:14">
      <c r="A1987" s="144" t="str">
        <f>'[11]Depr Exp'!A1987</f>
        <v>E334 HYD Accessory, Upper Baker</v>
      </c>
      <c r="B1987" s="144" t="str">
        <f>'[11]Depr Exp'!B1987</f>
        <v>E334 HYD Accessory, Upper Baker-6</v>
      </c>
      <c r="C1987" s="144" t="str">
        <f>'[11]Depr Exp'!C1987</f>
        <v>403E</v>
      </c>
      <c r="D1987" s="144"/>
      <c r="E1987" s="282">
        <f>'[11]Depr Exp'!E1987</f>
        <v>43281</v>
      </c>
      <c r="F1987" s="523">
        <f>'[11]Depr Exp'!F1987</f>
        <v>2738077.7</v>
      </c>
      <c r="G1987" s="305">
        <f>'[11]Depr Exp'!G1987</f>
        <v>1.4E-2</v>
      </c>
      <c r="H1987" s="524">
        <f>'[11]Depr Exp'!H1987</f>
        <v>3194.4300000000003</v>
      </c>
      <c r="I1987" s="523">
        <f>'[11]Depr Exp'!I1987</f>
        <v>2738077.7</v>
      </c>
      <c r="J1987" s="305">
        <f>'[11]Depr Exp'!J1987</f>
        <v>1.4E-2</v>
      </c>
      <c r="K1987" s="373">
        <f>'[11]Depr Exp'!K1987</f>
        <v>3194.4239833333336</v>
      </c>
      <c r="L1987" s="524">
        <f>'[11]Depr Exp'!L1987</f>
        <v>-0.01</v>
      </c>
      <c r="M1987" s="144"/>
      <c r="N1987" s="144"/>
    </row>
    <row r="1988" spans="1:14">
      <c r="A1988" s="144" t="str">
        <f>'[11]Depr Exp'!A1988</f>
        <v>E334 HYD Accessory, Upper Baker</v>
      </c>
      <c r="B1988" s="144" t="str">
        <f>'[11]Depr Exp'!B1988</f>
        <v>E334 HYD Accessory, Upper Baker-7</v>
      </c>
      <c r="C1988" s="144" t="str">
        <f>'[11]Depr Exp'!C1988</f>
        <v>403E</v>
      </c>
      <c r="D1988" s="144"/>
      <c r="E1988" s="282">
        <f>'[11]Depr Exp'!E1988</f>
        <v>43312</v>
      </c>
      <c r="F1988" s="523">
        <f>'[11]Depr Exp'!F1988</f>
        <v>2738077.7</v>
      </c>
      <c r="G1988" s="305">
        <f>'[11]Depr Exp'!G1988</f>
        <v>1.4E-2</v>
      </c>
      <c r="H1988" s="524">
        <f>'[11]Depr Exp'!H1988</f>
        <v>3194.4300000000003</v>
      </c>
      <c r="I1988" s="523">
        <f>'[11]Depr Exp'!I1988</f>
        <v>2738077.7</v>
      </c>
      <c r="J1988" s="305">
        <f>'[11]Depr Exp'!J1988</f>
        <v>1.4E-2</v>
      </c>
      <c r="K1988" s="373">
        <f>'[11]Depr Exp'!K1988</f>
        <v>3194.4239833333336</v>
      </c>
      <c r="L1988" s="524">
        <f>'[11]Depr Exp'!L1988</f>
        <v>-0.01</v>
      </c>
      <c r="M1988" s="144"/>
      <c r="N1988" s="144"/>
    </row>
    <row r="1989" spans="1:14">
      <c r="A1989" s="144" t="str">
        <f>'[11]Depr Exp'!A1989</f>
        <v>E334 HYD Accessory, Upper Baker</v>
      </c>
      <c r="B1989" s="144" t="str">
        <f>'[11]Depr Exp'!B1989</f>
        <v>E334 HYD Accessory, Upper Baker-8</v>
      </c>
      <c r="C1989" s="144" t="str">
        <f>'[11]Depr Exp'!C1989</f>
        <v>403E</v>
      </c>
      <c r="D1989" s="144"/>
      <c r="E1989" s="282">
        <f>'[11]Depr Exp'!E1989</f>
        <v>43343</v>
      </c>
      <c r="F1989" s="523">
        <f>'[11]Depr Exp'!F1989</f>
        <v>2738077.7</v>
      </c>
      <c r="G1989" s="305">
        <f>'[11]Depr Exp'!G1989</f>
        <v>1.4E-2</v>
      </c>
      <c r="H1989" s="524">
        <f>'[11]Depr Exp'!H1989</f>
        <v>3194.4300000000003</v>
      </c>
      <c r="I1989" s="523">
        <f>'[11]Depr Exp'!I1989</f>
        <v>2738077.7</v>
      </c>
      <c r="J1989" s="305">
        <f>'[11]Depr Exp'!J1989</f>
        <v>1.4E-2</v>
      </c>
      <c r="K1989" s="373">
        <f>'[11]Depr Exp'!K1989</f>
        <v>3194.4239833333336</v>
      </c>
      <c r="L1989" s="524">
        <f>'[11]Depr Exp'!L1989</f>
        <v>-0.01</v>
      </c>
      <c r="M1989" s="144"/>
      <c r="N1989" s="144"/>
    </row>
    <row r="1990" spans="1:14">
      <c r="A1990" s="144" t="str">
        <f>'[11]Depr Exp'!A1990</f>
        <v>E334 HYD Accessory, Upper Baker</v>
      </c>
      <c r="B1990" s="144" t="str">
        <f>'[11]Depr Exp'!B1990</f>
        <v>E334 HYD Accessory, Upper Baker-9</v>
      </c>
      <c r="C1990" s="144" t="str">
        <f>'[11]Depr Exp'!C1990</f>
        <v>403E</v>
      </c>
      <c r="D1990" s="144"/>
      <c r="E1990" s="282">
        <f>'[11]Depr Exp'!E1990</f>
        <v>43373</v>
      </c>
      <c r="F1990" s="523">
        <f>'[11]Depr Exp'!F1990</f>
        <v>2738077.7</v>
      </c>
      <c r="G1990" s="305">
        <f>'[11]Depr Exp'!G1990</f>
        <v>1.4E-2</v>
      </c>
      <c r="H1990" s="524">
        <f>'[11]Depr Exp'!H1990</f>
        <v>3194.4300000000003</v>
      </c>
      <c r="I1990" s="523">
        <f>'[11]Depr Exp'!I1990</f>
        <v>2738077.7</v>
      </c>
      <c r="J1990" s="305">
        <f>'[11]Depr Exp'!J1990</f>
        <v>1.4E-2</v>
      </c>
      <c r="K1990" s="373">
        <f>'[11]Depr Exp'!K1990</f>
        <v>3194.4239833333336</v>
      </c>
      <c r="L1990" s="524">
        <f>'[11]Depr Exp'!L1990</f>
        <v>-0.01</v>
      </c>
      <c r="M1990" s="144"/>
      <c r="N1990" s="144"/>
    </row>
    <row r="1991" spans="1:14">
      <c r="A1991" s="144" t="str">
        <f>'[11]Depr Exp'!A1991</f>
        <v>E334 HYD Accessory, Upper Baker</v>
      </c>
      <c r="B1991" s="144" t="str">
        <f>'[11]Depr Exp'!B1991</f>
        <v>E334 HYD Accessory, Upper Baker-10</v>
      </c>
      <c r="C1991" s="144" t="str">
        <f>'[11]Depr Exp'!C1991</f>
        <v>403E</v>
      </c>
      <c r="D1991" s="144"/>
      <c r="E1991" s="282">
        <f>'[11]Depr Exp'!E1991</f>
        <v>43404</v>
      </c>
      <c r="F1991" s="523">
        <f>'[11]Depr Exp'!F1991</f>
        <v>2738077.7</v>
      </c>
      <c r="G1991" s="305">
        <f>'[11]Depr Exp'!G1991</f>
        <v>1.4E-2</v>
      </c>
      <c r="H1991" s="524">
        <f>'[11]Depr Exp'!H1991</f>
        <v>3194.4300000000003</v>
      </c>
      <c r="I1991" s="523">
        <f>'[11]Depr Exp'!I1991</f>
        <v>2738077.7</v>
      </c>
      <c r="J1991" s="305">
        <f>'[11]Depr Exp'!J1991</f>
        <v>1.4E-2</v>
      </c>
      <c r="K1991" s="373">
        <f>'[11]Depr Exp'!K1991</f>
        <v>3194.4239833333336</v>
      </c>
      <c r="L1991" s="524">
        <f>'[11]Depr Exp'!L1991</f>
        <v>-0.01</v>
      </c>
      <c r="M1991" s="144"/>
      <c r="N1991" s="144"/>
    </row>
    <row r="1992" spans="1:14">
      <c r="A1992" s="144" t="str">
        <f>'[11]Depr Exp'!A1992</f>
        <v>E334 HYD Accessory, Upper Baker</v>
      </c>
      <c r="B1992" s="144" t="str">
        <f>'[11]Depr Exp'!B1992</f>
        <v>E334 HYD Accessory, Upper Baker-11</v>
      </c>
      <c r="C1992" s="144" t="str">
        <f>'[11]Depr Exp'!C1992</f>
        <v>403E</v>
      </c>
      <c r="D1992" s="144"/>
      <c r="E1992" s="282">
        <f>'[11]Depr Exp'!E1992</f>
        <v>43434</v>
      </c>
      <c r="F1992" s="523">
        <f>'[11]Depr Exp'!F1992</f>
        <v>2738077.7</v>
      </c>
      <c r="G1992" s="305">
        <f>'[11]Depr Exp'!G1992</f>
        <v>1.4E-2</v>
      </c>
      <c r="H1992" s="524">
        <f>'[11]Depr Exp'!H1992</f>
        <v>3194.4300000000003</v>
      </c>
      <c r="I1992" s="523">
        <f>'[11]Depr Exp'!I1992</f>
        <v>2738077.7</v>
      </c>
      <c r="J1992" s="305">
        <f>'[11]Depr Exp'!J1992</f>
        <v>1.4E-2</v>
      </c>
      <c r="K1992" s="373">
        <f>'[11]Depr Exp'!K1992</f>
        <v>3194.4239833333336</v>
      </c>
      <c r="L1992" s="524">
        <f>'[11]Depr Exp'!L1992</f>
        <v>-0.01</v>
      </c>
      <c r="M1992" s="144"/>
      <c r="N1992" s="144"/>
    </row>
    <row r="1993" spans="1:14">
      <c r="A1993" s="144" t="str">
        <f>'[11]Depr Exp'!A1993</f>
        <v>E334 HYD Accessory, Upper Baker</v>
      </c>
      <c r="B1993" s="144" t="str">
        <f>'[11]Depr Exp'!B1993</f>
        <v>E334 HYD Accessory, Upper Baker-12</v>
      </c>
      <c r="C1993" s="144" t="str">
        <f>'[11]Depr Exp'!C1993</f>
        <v>403E</v>
      </c>
      <c r="D1993" s="144"/>
      <c r="E1993" s="282">
        <f>'[11]Depr Exp'!E1993</f>
        <v>43465</v>
      </c>
      <c r="F1993" s="523">
        <f>'[11]Depr Exp'!F1993</f>
        <v>2738077.7</v>
      </c>
      <c r="G1993" s="305">
        <f>'[11]Depr Exp'!G1993</f>
        <v>1.4E-2</v>
      </c>
      <c r="H1993" s="524">
        <f>'[11]Depr Exp'!H1993</f>
        <v>3194.4300000000003</v>
      </c>
      <c r="I1993" s="523">
        <f>'[11]Depr Exp'!I1993</f>
        <v>2738077.7</v>
      </c>
      <c r="J1993" s="305">
        <f>'[11]Depr Exp'!J1993</f>
        <v>1.4E-2</v>
      </c>
      <c r="K1993" s="373">
        <f>'[11]Depr Exp'!K1993</f>
        <v>3194.4239833333336</v>
      </c>
      <c r="L1993" s="524">
        <f>'[11]Depr Exp'!L1993</f>
        <v>-0.01</v>
      </c>
      <c r="M1993" s="144"/>
      <c r="N1993" s="144"/>
    </row>
    <row r="1994" spans="1:14" ht="15.75" thickBot="1">
      <c r="A1994" s="159" t="str">
        <f>'[11]Depr Exp'!A1994</f>
        <v>E334 HYD Accessory, Upper Baker Total</v>
      </c>
      <c r="B1994" s="144">
        <f>'[11]Depr Exp'!B1994</f>
        <v>0</v>
      </c>
      <c r="C1994" s="502" t="str">
        <f>'[11]Depr Exp'!C1994</f>
        <v>HYD</v>
      </c>
      <c r="D1994" s="144"/>
      <c r="E1994" s="281" t="str">
        <f>'[11]Depr Exp'!E1994</f>
        <v>Total</v>
      </c>
      <c r="F1994" s="141">
        <f>'[11]Depr Exp'!F1994</f>
        <v>0</v>
      </c>
      <c r="G1994" s="252">
        <f>'[11]Depr Exp'!G1994</f>
        <v>0</v>
      </c>
      <c r="H1994" s="286">
        <f>'[11]Depr Exp'!H1994</f>
        <v>38333.160000000003</v>
      </c>
      <c r="I1994" s="141">
        <f>'[11]Depr Exp'!I1994</f>
        <v>0</v>
      </c>
      <c r="J1994" s="252">
        <f>'[11]Depr Exp'!J1994</f>
        <v>0</v>
      </c>
      <c r="K1994" s="286">
        <f>'[11]Depr Exp'!K1994</f>
        <v>38333.087800000001</v>
      </c>
      <c r="L1994" s="286">
        <f>'[11]Depr Exp'!L1994</f>
        <v>-7.0000000000000007E-2</v>
      </c>
      <c r="M1994" s="144"/>
      <c r="N1994" s="144"/>
    </row>
    <row r="1995" spans="1:14" ht="13.5" thickTop="1">
      <c r="A1995" s="144" t="str">
        <f>'[11]Depr Exp'!A1995</f>
        <v>E335 HYD Misc, LB-2013</v>
      </c>
      <c r="B1995" s="144" t="str">
        <f>'[11]Depr Exp'!B1995</f>
        <v>E335 HYD Misc, LB-2013-1</v>
      </c>
      <c r="C1995" s="144" t="str">
        <f>'[11]Depr Exp'!C1995</f>
        <v>403E</v>
      </c>
      <c r="D1995" s="144"/>
      <c r="E1995" s="282">
        <f>'[11]Depr Exp'!E1995</f>
        <v>43131</v>
      </c>
      <c r="F1995" s="523">
        <f>'[11]Depr Exp'!F1995</f>
        <v>288724.38</v>
      </c>
      <c r="G1995" s="305">
        <f>'[11]Depr Exp'!G1995</f>
        <v>2.7E-2</v>
      </c>
      <c r="H1995" s="524">
        <f>'[11]Depr Exp'!H1995</f>
        <v>649.63</v>
      </c>
      <c r="I1995" s="523">
        <f>'[11]Depr Exp'!I1995</f>
        <v>288724.38</v>
      </c>
      <c r="J1995" s="305">
        <f>'[11]Depr Exp'!J1995</f>
        <v>2.7E-2</v>
      </c>
      <c r="K1995" s="373">
        <f>'[11]Depr Exp'!K1995</f>
        <v>649.62985500000002</v>
      </c>
      <c r="L1995" s="524">
        <f>'[11]Depr Exp'!L1995</f>
        <v>0</v>
      </c>
      <c r="M1995" s="144"/>
      <c r="N1995" s="144"/>
    </row>
    <row r="1996" spans="1:14">
      <c r="A1996" s="144" t="str">
        <f>'[11]Depr Exp'!A1996</f>
        <v>E335 HYD Misc, LB-2013</v>
      </c>
      <c r="B1996" s="144" t="str">
        <f>'[11]Depr Exp'!B1996</f>
        <v>E335 HYD Misc, LB-2013-2</v>
      </c>
      <c r="C1996" s="144" t="str">
        <f>'[11]Depr Exp'!C1996</f>
        <v>403E</v>
      </c>
      <c r="D1996" s="144"/>
      <c r="E1996" s="282">
        <f>'[11]Depr Exp'!E1996</f>
        <v>43159</v>
      </c>
      <c r="F1996" s="523">
        <f>'[11]Depr Exp'!F1996</f>
        <v>288724.38</v>
      </c>
      <c r="G1996" s="305">
        <f>'[11]Depr Exp'!G1996</f>
        <v>2.7E-2</v>
      </c>
      <c r="H1996" s="524">
        <f>'[11]Depr Exp'!H1996</f>
        <v>649.63</v>
      </c>
      <c r="I1996" s="523">
        <f>'[11]Depr Exp'!I1996</f>
        <v>288724.38</v>
      </c>
      <c r="J1996" s="305">
        <f>'[11]Depr Exp'!J1996</f>
        <v>2.7E-2</v>
      </c>
      <c r="K1996" s="373">
        <f>'[11]Depr Exp'!K1996</f>
        <v>649.62985500000002</v>
      </c>
      <c r="L1996" s="524">
        <f>'[11]Depr Exp'!L1996</f>
        <v>0</v>
      </c>
      <c r="M1996" s="144"/>
      <c r="N1996" s="144"/>
    </row>
    <row r="1997" spans="1:14">
      <c r="A1997" s="144" t="str">
        <f>'[11]Depr Exp'!A1997</f>
        <v>E335 HYD Misc, LB-2013</v>
      </c>
      <c r="B1997" s="144" t="str">
        <f>'[11]Depr Exp'!B1997</f>
        <v>E335 HYD Misc, LB-2013-3</v>
      </c>
      <c r="C1997" s="144" t="str">
        <f>'[11]Depr Exp'!C1997</f>
        <v>403E</v>
      </c>
      <c r="D1997" s="144"/>
      <c r="E1997" s="282">
        <f>'[11]Depr Exp'!E1997</f>
        <v>43190</v>
      </c>
      <c r="F1997" s="523">
        <f>'[11]Depr Exp'!F1997</f>
        <v>288724.38</v>
      </c>
      <c r="G1997" s="305">
        <f>'[11]Depr Exp'!G1997</f>
        <v>2.7E-2</v>
      </c>
      <c r="H1997" s="524">
        <f>'[11]Depr Exp'!H1997</f>
        <v>649.63</v>
      </c>
      <c r="I1997" s="523">
        <f>'[11]Depr Exp'!I1997</f>
        <v>288724.38</v>
      </c>
      <c r="J1997" s="305">
        <f>'[11]Depr Exp'!J1997</f>
        <v>2.7E-2</v>
      </c>
      <c r="K1997" s="373">
        <f>'[11]Depr Exp'!K1997</f>
        <v>649.62985500000002</v>
      </c>
      <c r="L1997" s="524">
        <f>'[11]Depr Exp'!L1997</f>
        <v>0</v>
      </c>
      <c r="M1997" s="144"/>
      <c r="N1997" s="144"/>
    </row>
    <row r="1998" spans="1:14">
      <c r="A1998" s="144" t="str">
        <f>'[11]Depr Exp'!A1998</f>
        <v>E335 HYD Misc, LB-2013</v>
      </c>
      <c r="B1998" s="144" t="str">
        <f>'[11]Depr Exp'!B1998</f>
        <v>E335 HYD Misc, LB-2013-4</v>
      </c>
      <c r="C1998" s="144" t="str">
        <f>'[11]Depr Exp'!C1998</f>
        <v>403E</v>
      </c>
      <c r="D1998" s="144"/>
      <c r="E1998" s="282">
        <f>'[11]Depr Exp'!E1998</f>
        <v>43220</v>
      </c>
      <c r="F1998" s="523">
        <f>'[11]Depr Exp'!F1998</f>
        <v>288724.38</v>
      </c>
      <c r="G1998" s="305">
        <f>'[11]Depr Exp'!G1998</f>
        <v>2.7E-2</v>
      </c>
      <c r="H1998" s="524">
        <f>'[11]Depr Exp'!H1998</f>
        <v>649.63</v>
      </c>
      <c r="I1998" s="523">
        <f>'[11]Depr Exp'!I1998</f>
        <v>288724.38</v>
      </c>
      <c r="J1998" s="305">
        <f>'[11]Depr Exp'!J1998</f>
        <v>2.7E-2</v>
      </c>
      <c r="K1998" s="373">
        <f>'[11]Depr Exp'!K1998</f>
        <v>649.62985500000002</v>
      </c>
      <c r="L1998" s="524">
        <f>'[11]Depr Exp'!L1998</f>
        <v>0</v>
      </c>
      <c r="M1998" s="144"/>
      <c r="N1998" s="144"/>
    </row>
    <row r="1999" spans="1:14">
      <c r="A1999" s="144" t="str">
        <f>'[11]Depr Exp'!A1999</f>
        <v>E335 HYD Misc, LB-2013</v>
      </c>
      <c r="B1999" s="144" t="str">
        <f>'[11]Depr Exp'!B1999</f>
        <v>E335 HYD Misc, LB-2013-5</v>
      </c>
      <c r="C1999" s="144" t="str">
        <f>'[11]Depr Exp'!C1999</f>
        <v>403E</v>
      </c>
      <c r="D1999" s="144"/>
      <c r="E1999" s="282">
        <f>'[11]Depr Exp'!E1999</f>
        <v>43251</v>
      </c>
      <c r="F1999" s="523">
        <f>'[11]Depr Exp'!F1999</f>
        <v>288724.38</v>
      </c>
      <c r="G1999" s="305">
        <f>'[11]Depr Exp'!G1999</f>
        <v>2.7E-2</v>
      </c>
      <c r="H1999" s="524">
        <f>'[11]Depr Exp'!H1999</f>
        <v>649.63</v>
      </c>
      <c r="I1999" s="523">
        <f>'[11]Depr Exp'!I1999</f>
        <v>288724.38</v>
      </c>
      <c r="J1999" s="305">
        <f>'[11]Depr Exp'!J1999</f>
        <v>2.7E-2</v>
      </c>
      <c r="K1999" s="373">
        <f>'[11]Depr Exp'!K1999</f>
        <v>649.62985500000002</v>
      </c>
      <c r="L1999" s="524">
        <f>'[11]Depr Exp'!L1999</f>
        <v>0</v>
      </c>
      <c r="M1999" s="144"/>
      <c r="N1999" s="144"/>
    </row>
    <row r="2000" spans="1:14">
      <c r="A2000" s="144" t="str">
        <f>'[11]Depr Exp'!A2000</f>
        <v>E335 HYD Misc, LB-2013</v>
      </c>
      <c r="B2000" s="144" t="str">
        <f>'[11]Depr Exp'!B2000</f>
        <v>E335 HYD Misc, LB-2013-6</v>
      </c>
      <c r="C2000" s="144" t="str">
        <f>'[11]Depr Exp'!C2000</f>
        <v>403E</v>
      </c>
      <c r="D2000" s="144"/>
      <c r="E2000" s="282">
        <f>'[11]Depr Exp'!E2000</f>
        <v>43281</v>
      </c>
      <c r="F2000" s="523">
        <f>'[11]Depr Exp'!F2000</f>
        <v>288724.38</v>
      </c>
      <c r="G2000" s="305">
        <f>'[11]Depr Exp'!G2000</f>
        <v>2.7E-2</v>
      </c>
      <c r="H2000" s="524">
        <f>'[11]Depr Exp'!H2000</f>
        <v>649.63</v>
      </c>
      <c r="I2000" s="523">
        <f>'[11]Depr Exp'!I2000</f>
        <v>288724.38</v>
      </c>
      <c r="J2000" s="305">
        <f>'[11]Depr Exp'!J2000</f>
        <v>2.7E-2</v>
      </c>
      <c r="K2000" s="373">
        <f>'[11]Depr Exp'!K2000</f>
        <v>649.62985500000002</v>
      </c>
      <c r="L2000" s="524">
        <f>'[11]Depr Exp'!L2000</f>
        <v>0</v>
      </c>
      <c r="M2000" s="144"/>
      <c r="N2000" s="144"/>
    </row>
    <row r="2001" spans="1:14">
      <c r="A2001" s="144" t="str">
        <f>'[11]Depr Exp'!A2001</f>
        <v>E335 HYD Misc, LB-2013</v>
      </c>
      <c r="B2001" s="144" t="str">
        <f>'[11]Depr Exp'!B2001</f>
        <v>E335 HYD Misc, LB-2013-7</v>
      </c>
      <c r="C2001" s="144" t="str">
        <f>'[11]Depr Exp'!C2001</f>
        <v>403E</v>
      </c>
      <c r="D2001" s="144"/>
      <c r="E2001" s="282">
        <f>'[11]Depr Exp'!E2001</f>
        <v>43312</v>
      </c>
      <c r="F2001" s="523">
        <f>'[11]Depr Exp'!F2001</f>
        <v>288724.38</v>
      </c>
      <c r="G2001" s="305">
        <f>'[11]Depr Exp'!G2001</f>
        <v>2.7E-2</v>
      </c>
      <c r="H2001" s="524">
        <f>'[11]Depr Exp'!H2001</f>
        <v>649.63</v>
      </c>
      <c r="I2001" s="523">
        <f>'[11]Depr Exp'!I2001</f>
        <v>288724.38</v>
      </c>
      <c r="J2001" s="305">
        <f>'[11]Depr Exp'!J2001</f>
        <v>2.7E-2</v>
      </c>
      <c r="K2001" s="373">
        <f>'[11]Depr Exp'!K2001</f>
        <v>649.62985500000002</v>
      </c>
      <c r="L2001" s="524">
        <f>'[11]Depr Exp'!L2001</f>
        <v>0</v>
      </c>
      <c r="M2001" s="144"/>
      <c r="N2001" s="144"/>
    </row>
    <row r="2002" spans="1:14">
      <c r="A2002" s="144" t="str">
        <f>'[11]Depr Exp'!A2002</f>
        <v>E335 HYD Misc, LB-2013</v>
      </c>
      <c r="B2002" s="144" t="str">
        <f>'[11]Depr Exp'!B2002</f>
        <v>E335 HYD Misc, LB-2013-8</v>
      </c>
      <c r="C2002" s="144" t="str">
        <f>'[11]Depr Exp'!C2002</f>
        <v>403E</v>
      </c>
      <c r="D2002" s="144"/>
      <c r="E2002" s="282">
        <f>'[11]Depr Exp'!E2002</f>
        <v>43343</v>
      </c>
      <c r="F2002" s="523">
        <f>'[11]Depr Exp'!F2002</f>
        <v>288724.38</v>
      </c>
      <c r="G2002" s="305">
        <f>'[11]Depr Exp'!G2002</f>
        <v>2.7E-2</v>
      </c>
      <c r="H2002" s="524">
        <f>'[11]Depr Exp'!H2002</f>
        <v>649.63</v>
      </c>
      <c r="I2002" s="523">
        <f>'[11]Depr Exp'!I2002</f>
        <v>288724.38</v>
      </c>
      <c r="J2002" s="305">
        <f>'[11]Depr Exp'!J2002</f>
        <v>2.7E-2</v>
      </c>
      <c r="K2002" s="373">
        <f>'[11]Depr Exp'!K2002</f>
        <v>649.62985500000002</v>
      </c>
      <c r="L2002" s="524">
        <f>'[11]Depr Exp'!L2002</f>
        <v>0</v>
      </c>
      <c r="M2002" s="144"/>
      <c r="N2002" s="144"/>
    </row>
    <row r="2003" spans="1:14">
      <c r="A2003" s="144" t="str">
        <f>'[11]Depr Exp'!A2003</f>
        <v>E335 HYD Misc, LB-2013</v>
      </c>
      <c r="B2003" s="144" t="str">
        <f>'[11]Depr Exp'!B2003</f>
        <v>E335 HYD Misc, LB-2013-9</v>
      </c>
      <c r="C2003" s="144" t="str">
        <f>'[11]Depr Exp'!C2003</f>
        <v>403E</v>
      </c>
      <c r="D2003" s="144"/>
      <c r="E2003" s="282">
        <f>'[11]Depr Exp'!E2003</f>
        <v>43373</v>
      </c>
      <c r="F2003" s="523">
        <f>'[11]Depr Exp'!F2003</f>
        <v>288724.38</v>
      </c>
      <c r="G2003" s="305">
        <f>'[11]Depr Exp'!G2003</f>
        <v>2.7E-2</v>
      </c>
      <c r="H2003" s="524">
        <f>'[11]Depr Exp'!H2003</f>
        <v>649.63</v>
      </c>
      <c r="I2003" s="523">
        <f>'[11]Depr Exp'!I2003</f>
        <v>288724.38</v>
      </c>
      <c r="J2003" s="305">
        <f>'[11]Depr Exp'!J2003</f>
        <v>2.7E-2</v>
      </c>
      <c r="K2003" s="373">
        <f>'[11]Depr Exp'!K2003</f>
        <v>649.62985500000002</v>
      </c>
      <c r="L2003" s="524">
        <f>'[11]Depr Exp'!L2003</f>
        <v>0</v>
      </c>
      <c r="M2003" s="144"/>
      <c r="N2003" s="144"/>
    </row>
    <row r="2004" spans="1:14">
      <c r="A2004" s="144" t="str">
        <f>'[11]Depr Exp'!A2004</f>
        <v>E335 HYD Misc, LB-2013</v>
      </c>
      <c r="B2004" s="144" t="str">
        <f>'[11]Depr Exp'!B2004</f>
        <v>E335 HYD Misc, LB-2013-10</v>
      </c>
      <c r="C2004" s="144" t="str">
        <f>'[11]Depr Exp'!C2004</f>
        <v>403E</v>
      </c>
      <c r="D2004" s="144"/>
      <c r="E2004" s="282">
        <f>'[11]Depr Exp'!E2004</f>
        <v>43404</v>
      </c>
      <c r="F2004" s="523">
        <f>'[11]Depr Exp'!F2004</f>
        <v>288724.38</v>
      </c>
      <c r="G2004" s="305">
        <f>'[11]Depr Exp'!G2004</f>
        <v>2.7E-2</v>
      </c>
      <c r="H2004" s="524">
        <f>'[11]Depr Exp'!H2004</f>
        <v>649.63</v>
      </c>
      <c r="I2004" s="523">
        <f>'[11]Depr Exp'!I2004</f>
        <v>288724.38</v>
      </c>
      <c r="J2004" s="305">
        <f>'[11]Depr Exp'!J2004</f>
        <v>2.7E-2</v>
      </c>
      <c r="K2004" s="373">
        <f>'[11]Depr Exp'!K2004</f>
        <v>649.62985500000002</v>
      </c>
      <c r="L2004" s="524">
        <f>'[11]Depr Exp'!L2004</f>
        <v>0</v>
      </c>
      <c r="M2004" s="144"/>
      <c r="N2004" s="144"/>
    </row>
    <row r="2005" spans="1:14">
      <c r="A2005" s="144" t="str">
        <f>'[11]Depr Exp'!A2005</f>
        <v>E335 HYD Misc, LB-2013</v>
      </c>
      <c r="B2005" s="144" t="str">
        <f>'[11]Depr Exp'!B2005</f>
        <v>E335 HYD Misc, LB-2013-11</v>
      </c>
      <c r="C2005" s="144" t="str">
        <f>'[11]Depr Exp'!C2005</f>
        <v>403E</v>
      </c>
      <c r="D2005" s="144"/>
      <c r="E2005" s="282">
        <f>'[11]Depr Exp'!E2005</f>
        <v>43434</v>
      </c>
      <c r="F2005" s="523">
        <f>'[11]Depr Exp'!F2005</f>
        <v>288724.38</v>
      </c>
      <c r="G2005" s="305">
        <f>'[11]Depr Exp'!G2005</f>
        <v>2.7E-2</v>
      </c>
      <c r="H2005" s="524">
        <f>'[11]Depr Exp'!H2005</f>
        <v>649.63</v>
      </c>
      <c r="I2005" s="523">
        <f>'[11]Depr Exp'!I2005</f>
        <v>288724.38</v>
      </c>
      <c r="J2005" s="305">
        <f>'[11]Depr Exp'!J2005</f>
        <v>2.7E-2</v>
      </c>
      <c r="K2005" s="373">
        <f>'[11]Depr Exp'!K2005</f>
        <v>649.62985500000002</v>
      </c>
      <c r="L2005" s="524">
        <f>'[11]Depr Exp'!L2005</f>
        <v>0</v>
      </c>
      <c r="M2005" s="144"/>
      <c r="N2005" s="144"/>
    </row>
    <row r="2006" spans="1:14">
      <c r="A2006" s="144" t="str">
        <f>'[11]Depr Exp'!A2006</f>
        <v>E335 HYD Misc, LB-2013</v>
      </c>
      <c r="B2006" s="144" t="str">
        <f>'[11]Depr Exp'!B2006</f>
        <v>E335 HYD Misc, LB-2013-12</v>
      </c>
      <c r="C2006" s="144" t="str">
        <f>'[11]Depr Exp'!C2006</f>
        <v>403E</v>
      </c>
      <c r="D2006" s="144"/>
      <c r="E2006" s="282">
        <f>'[11]Depr Exp'!E2006</f>
        <v>43465</v>
      </c>
      <c r="F2006" s="523">
        <f>'[11]Depr Exp'!F2006</f>
        <v>288724.38</v>
      </c>
      <c r="G2006" s="305">
        <f>'[11]Depr Exp'!G2006</f>
        <v>2.7E-2</v>
      </c>
      <c r="H2006" s="524">
        <f>'[11]Depr Exp'!H2006</f>
        <v>649.63</v>
      </c>
      <c r="I2006" s="523">
        <f>'[11]Depr Exp'!I2006</f>
        <v>288724.38</v>
      </c>
      <c r="J2006" s="305">
        <f>'[11]Depr Exp'!J2006</f>
        <v>2.7E-2</v>
      </c>
      <c r="K2006" s="373">
        <f>'[11]Depr Exp'!K2006</f>
        <v>649.62985500000002</v>
      </c>
      <c r="L2006" s="524">
        <f>'[11]Depr Exp'!L2006</f>
        <v>0</v>
      </c>
      <c r="M2006" s="144"/>
      <c r="N2006" s="144"/>
    </row>
    <row r="2007" spans="1:14" ht="15.75" thickBot="1">
      <c r="A2007" s="159" t="str">
        <f>'[11]Depr Exp'!A2007</f>
        <v>E335 HYD Misc, LB-2013 Total</v>
      </c>
      <c r="B2007" s="144">
        <f>'[11]Depr Exp'!B2007</f>
        <v>0</v>
      </c>
      <c r="C2007" s="502" t="str">
        <f>'[11]Depr Exp'!C2007</f>
        <v>HYD</v>
      </c>
      <c r="D2007" s="144"/>
      <c r="E2007" s="281" t="str">
        <f>'[11]Depr Exp'!E2007</f>
        <v>Total</v>
      </c>
      <c r="F2007" s="141">
        <f>'[11]Depr Exp'!F2007</f>
        <v>0</v>
      </c>
      <c r="G2007" s="252">
        <f>'[11]Depr Exp'!G2007</f>
        <v>0</v>
      </c>
      <c r="H2007" s="286">
        <f>'[11]Depr Exp'!H2007</f>
        <v>7795.56</v>
      </c>
      <c r="I2007" s="141">
        <f>'[11]Depr Exp'!I2007</f>
        <v>0</v>
      </c>
      <c r="J2007" s="252">
        <f>'[11]Depr Exp'!J2007</f>
        <v>0</v>
      </c>
      <c r="K2007" s="286">
        <f>'[11]Depr Exp'!K2007</f>
        <v>7795.5582600000007</v>
      </c>
      <c r="L2007" s="286">
        <f>'[11]Depr Exp'!L2007</f>
        <v>0</v>
      </c>
      <c r="M2007" s="144"/>
      <c r="N2007" s="144"/>
    </row>
    <row r="2008" spans="1:14" ht="13.5" thickTop="1">
      <c r="A2008" s="144" t="str">
        <f>'[11]Depr Exp'!A2008</f>
        <v>E335 HYD Misc, Lower Baker</v>
      </c>
      <c r="B2008" s="144" t="str">
        <f>'[11]Depr Exp'!B2008</f>
        <v>E335 HYD Misc, Lower Baker-1</v>
      </c>
      <c r="C2008" s="144" t="str">
        <f>'[11]Depr Exp'!C2008</f>
        <v>403E</v>
      </c>
      <c r="D2008" s="144"/>
      <c r="E2008" s="282">
        <f>'[11]Depr Exp'!E2008</f>
        <v>43131</v>
      </c>
      <c r="F2008" s="523">
        <f>'[11]Depr Exp'!F2008</f>
        <v>752239.16</v>
      </c>
      <c r="G2008" s="305">
        <f>'[11]Depr Exp'!G2008</f>
        <v>2.7E-2</v>
      </c>
      <c r="H2008" s="524">
        <f>'[11]Depr Exp'!H2008</f>
        <v>1692.54</v>
      </c>
      <c r="I2008" s="523">
        <f>'[11]Depr Exp'!I2008</f>
        <v>752239.16</v>
      </c>
      <c r="J2008" s="305">
        <f>'[11]Depr Exp'!J2008</f>
        <v>2.7E-2</v>
      </c>
      <c r="K2008" s="373">
        <f>'[11]Depr Exp'!K2008</f>
        <v>1692.5381100000002</v>
      </c>
      <c r="L2008" s="524">
        <f>'[11]Depr Exp'!L2008</f>
        <v>0</v>
      </c>
      <c r="M2008" s="144"/>
      <c r="N2008" s="144"/>
    </row>
    <row r="2009" spans="1:14">
      <c r="A2009" s="144" t="str">
        <f>'[11]Depr Exp'!A2009</f>
        <v>E335 HYD Misc, Lower Baker</v>
      </c>
      <c r="B2009" s="144" t="str">
        <f>'[11]Depr Exp'!B2009</f>
        <v>E335 HYD Misc, Lower Baker-2</v>
      </c>
      <c r="C2009" s="144" t="str">
        <f>'[11]Depr Exp'!C2009</f>
        <v>403E</v>
      </c>
      <c r="D2009" s="144"/>
      <c r="E2009" s="282">
        <f>'[11]Depr Exp'!E2009</f>
        <v>43159</v>
      </c>
      <c r="F2009" s="523">
        <f>'[11]Depr Exp'!F2009</f>
        <v>752239.16</v>
      </c>
      <c r="G2009" s="305">
        <f>'[11]Depr Exp'!G2009</f>
        <v>2.7E-2</v>
      </c>
      <c r="H2009" s="524">
        <f>'[11]Depr Exp'!H2009</f>
        <v>1692.54</v>
      </c>
      <c r="I2009" s="523">
        <f>'[11]Depr Exp'!I2009</f>
        <v>752239.16</v>
      </c>
      <c r="J2009" s="305">
        <f>'[11]Depr Exp'!J2009</f>
        <v>2.7E-2</v>
      </c>
      <c r="K2009" s="373">
        <f>'[11]Depr Exp'!K2009</f>
        <v>1692.5381100000002</v>
      </c>
      <c r="L2009" s="524">
        <f>'[11]Depr Exp'!L2009</f>
        <v>0</v>
      </c>
      <c r="M2009" s="144"/>
      <c r="N2009" s="144"/>
    </row>
    <row r="2010" spans="1:14">
      <c r="A2010" s="144" t="str">
        <f>'[11]Depr Exp'!A2010</f>
        <v>E335 HYD Misc, Lower Baker</v>
      </c>
      <c r="B2010" s="144" t="str">
        <f>'[11]Depr Exp'!B2010</f>
        <v>E335 HYD Misc, Lower Baker-3</v>
      </c>
      <c r="C2010" s="144" t="str">
        <f>'[11]Depr Exp'!C2010</f>
        <v>403E</v>
      </c>
      <c r="D2010" s="144"/>
      <c r="E2010" s="282">
        <f>'[11]Depr Exp'!E2010</f>
        <v>43190</v>
      </c>
      <c r="F2010" s="523">
        <f>'[11]Depr Exp'!F2010</f>
        <v>752239.16</v>
      </c>
      <c r="G2010" s="305">
        <f>'[11]Depr Exp'!G2010</f>
        <v>2.7E-2</v>
      </c>
      <c r="H2010" s="524">
        <f>'[11]Depr Exp'!H2010</f>
        <v>1692.54</v>
      </c>
      <c r="I2010" s="523">
        <f>'[11]Depr Exp'!I2010</f>
        <v>752239.16</v>
      </c>
      <c r="J2010" s="305">
        <f>'[11]Depr Exp'!J2010</f>
        <v>2.7E-2</v>
      </c>
      <c r="K2010" s="373">
        <f>'[11]Depr Exp'!K2010</f>
        <v>1692.5381100000002</v>
      </c>
      <c r="L2010" s="524">
        <f>'[11]Depr Exp'!L2010</f>
        <v>0</v>
      </c>
      <c r="M2010" s="144"/>
      <c r="N2010" s="144"/>
    </row>
    <row r="2011" spans="1:14">
      <c r="A2011" s="144" t="str">
        <f>'[11]Depr Exp'!A2011</f>
        <v>E335 HYD Misc, Lower Baker</v>
      </c>
      <c r="B2011" s="144" t="str">
        <f>'[11]Depr Exp'!B2011</f>
        <v>E335 HYD Misc, Lower Baker-4</v>
      </c>
      <c r="C2011" s="144" t="str">
        <f>'[11]Depr Exp'!C2011</f>
        <v>403E</v>
      </c>
      <c r="D2011" s="144"/>
      <c r="E2011" s="282">
        <f>'[11]Depr Exp'!E2011</f>
        <v>43220</v>
      </c>
      <c r="F2011" s="523">
        <f>'[11]Depr Exp'!F2011</f>
        <v>752239.16</v>
      </c>
      <c r="G2011" s="305">
        <f>'[11]Depr Exp'!G2011</f>
        <v>2.7E-2</v>
      </c>
      <c r="H2011" s="524">
        <f>'[11]Depr Exp'!H2011</f>
        <v>1692.54</v>
      </c>
      <c r="I2011" s="523">
        <f>'[11]Depr Exp'!I2011</f>
        <v>752239.16</v>
      </c>
      <c r="J2011" s="305">
        <f>'[11]Depr Exp'!J2011</f>
        <v>2.7E-2</v>
      </c>
      <c r="K2011" s="373">
        <f>'[11]Depr Exp'!K2011</f>
        <v>1692.5381100000002</v>
      </c>
      <c r="L2011" s="524">
        <f>'[11]Depr Exp'!L2011</f>
        <v>0</v>
      </c>
      <c r="M2011" s="144"/>
      <c r="N2011" s="144"/>
    </row>
    <row r="2012" spans="1:14">
      <c r="A2012" s="144" t="str">
        <f>'[11]Depr Exp'!A2012</f>
        <v>E335 HYD Misc, Lower Baker</v>
      </c>
      <c r="B2012" s="144" t="str">
        <f>'[11]Depr Exp'!B2012</f>
        <v>E335 HYD Misc, Lower Baker-5</v>
      </c>
      <c r="C2012" s="144" t="str">
        <f>'[11]Depr Exp'!C2012</f>
        <v>403E</v>
      </c>
      <c r="D2012" s="144"/>
      <c r="E2012" s="282">
        <f>'[11]Depr Exp'!E2012</f>
        <v>43251</v>
      </c>
      <c r="F2012" s="523">
        <f>'[11]Depr Exp'!F2012</f>
        <v>752239.16</v>
      </c>
      <c r="G2012" s="305">
        <f>'[11]Depr Exp'!G2012</f>
        <v>2.7E-2</v>
      </c>
      <c r="H2012" s="524">
        <f>'[11]Depr Exp'!H2012</f>
        <v>1692.54</v>
      </c>
      <c r="I2012" s="523">
        <f>'[11]Depr Exp'!I2012</f>
        <v>752239.16</v>
      </c>
      <c r="J2012" s="305">
        <f>'[11]Depr Exp'!J2012</f>
        <v>2.7E-2</v>
      </c>
      <c r="K2012" s="373">
        <f>'[11]Depr Exp'!K2012</f>
        <v>1692.5381100000002</v>
      </c>
      <c r="L2012" s="524">
        <f>'[11]Depr Exp'!L2012</f>
        <v>0</v>
      </c>
      <c r="M2012" s="144"/>
      <c r="N2012" s="144"/>
    </row>
    <row r="2013" spans="1:14">
      <c r="A2013" s="144" t="str">
        <f>'[11]Depr Exp'!A2013</f>
        <v>E335 HYD Misc, Lower Baker</v>
      </c>
      <c r="B2013" s="144" t="str">
        <f>'[11]Depr Exp'!B2013</f>
        <v>E335 HYD Misc, Lower Baker-6</v>
      </c>
      <c r="C2013" s="144" t="str">
        <f>'[11]Depr Exp'!C2013</f>
        <v>403E</v>
      </c>
      <c r="D2013" s="144"/>
      <c r="E2013" s="282">
        <f>'[11]Depr Exp'!E2013</f>
        <v>43281</v>
      </c>
      <c r="F2013" s="523">
        <f>'[11]Depr Exp'!F2013</f>
        <v>752239.16</v>
      </c>
      <c r="G2013" s="305">
        <f>'[11]Depr Exp'!G2013</f>
        <v>2.7E-2</v>
      </c>
      <c r="H2013" s="524">
        <f>'[11]Depr Exp'!H2013</f>
        <v>1692.54</v>
      </c>
      <c r="I2013" s="523">
        <f>'[11]Depr Exp'!I2013</f>
        <v>752239.16</v>
      </c>
      <c r="J2013" s="305">
        <f>'[11]Depr Exp'!J2013</f>
        <v>2.7E-2</v>
      </c>
      <c r="K2013" s="373">
        <f>'[11]Depr Exp'!K2013</f>
        <v>1692.5381100000002</v>
      </c>
      <c r="L2013" s="524">
        <f>'[11]Depr Exp'!L2013</f>
        <v>0</v>
      </c>
      <c r="M2013" s="144"/>
      <c r="N2013" s="144"/>
    </row>
    <row r="2014" spans="1:14">
      <c r="A2014" s="144" t="str">
        <f>'[11]Depr Exp'!A2014</f>
        <v>E335 HYD Misc, Lower Baker</v>
      </c>
      <c r="B2014" s="144" t="str">
        <f>'[11]Depr Exp'!B2014</f>
        <v>E335 HYD Misc, Lower Baker-7</v>
      </c>
      <c r="C2014" s="144" t="str">
        <f>'[11]Depr Exp'!C2014</f>
        <v>403E</v>
      </c>
      <c r="D2014" s="144"/>
      <c r="E2014" s="282">
        <f>'[11]Depr Exp'!E2014</f>
        <v>43312</v>
      </c>
      <c r="F2014" s="523">
        <f>'[11]Depr Exp'!F2014</f>
        <v>752239.16</v>
      </c>
      <c r="G2014" s="305">
        <f>'[11]Depr Exp'!G2014</f>
        <v>2.7E-2</v>
      </c>
      <c r="H2014" s="524">
        <f>'[11]Depr Exp'!H2014</f>
        <v>1692.54</v>
      </c>
      <c r="I2014" s="523">
        <f>'[11]Depr Exp'!I2014</f>
        <v>752239.16</v>
      </c>
      <c r="J2014" s="305">
        <f>'[11]Depr Exp'!J2014</f>
        <v>2.7E-2</v>
      </c>
      <c r="K2014" s="373">
        <f>'[11]Depr Exp'!K2014</f>
        <v>1692.5381100000002</v>
      </c>
      <c r="L2014" s="524">
        <f>'[11]Depr Exp'!L2014</f>
        <v>0</v>
      </c>
      <c r="M2014" s="144"/>
      <c r="N2014" s="144"/>
    </row>
    <row r="2015" spans="1:14">
      <c r="A2015" s="144" t="str">
        <f>'[11]Depr Exp'!A2015</f>
        <v>E335 HYD Misc, Lower Baker</v>
      </c>
      <c r="B2015" s="144" t="str">
        <f>'[11]Depr Exp'!B2015</f>
        <v>E335 HYD Misc, Lower Baker-8</v>
      </c>
      <c r="C2015" s="144" t="str">
        <f>'[11]Depr Exp'!C2015</f>
        <v>403E</v>
      </c>
      <c r="D2015" s="144"/>
      <c r="E2015" s="282">
        <f>'[11]Depr Exp'!E2015</f>
        <v>43343</v>
      </c>
      <c r="F2015" s="523">
        <f>'[11]Depr Exp'!F2015</f>
        <v>752239.16</v>
      </c>
      <c r="G2015" s="305">
        <f>'[11]Depr Exp'!G2015</f>
        <v>2.7E-2</v>
      </c>
      <c r="H2015" s="524">
        <f>'[11]Depr Exp'!H2015</f>
        <v>1692.54</v>
      </c>
      <c r="I2015" s="523">
        <f>'[11]Depr Exp'!I2015</f>
        <v>752239.16</v>
      </c>
      <c r="J2015" s="305">
        <f>'[11]Depr Exp'!J2015</f>
        <v>2.7E-2</v>
      </c>
      <c r="K2015" s="373">
        <f>'[11]Depr Exp'!K2015</f>
        <v>1692.5381100000002</v>
      </c>
      <c r="L2015" s="524">
        <f>'[11]Depr Exp'!L2015</f>
        <v>0</v>
      </c>
      <c r="M2015" s="144"/>
      <c r="N2015" s="144"/>
    </row>
    <row r="2016" spans="1:14">
      <c r="A2016" s="144" t="str">
        <f>'[11]Depr Exp'!A2016</f>
        <v>E335 HYD Misc, Lower Baker</v>
      </c>
      <c r="B2016" s="144" t="str">
        <f>'[11]Depr Exp'!B2016</f>
        <v>E335 HYD Misc, Lower Baker-9</v>
      </c>
      <c r="C2016" s="144" t="str">
        <f>'[11]Depr Exp'!C2016</f>
        <v>403E</v>
      </c>
      <c r="D2016" s="144"/>
      <c r="E2016" s="282">
        <f>'[11]Depr Exp'!E2016</f>
        <v>43373</v>
      </c>
      <c r="F2016" s="523">
        <f>'[11]Depr Exp'!F2016</f>
        <v>752239.16</v>
      </c>
      <c r="G2016" s="305">
        <f>'[11]Depr Exp'!G2016</f>
        <v>2.7E-2</v>
      </c>
      <c r="H2016" s="524">
        <f>'[11]Depr Exp'!H2016</f>
        <v>1692.54</v>
      </c>
      <c r="I2016" s="523">
        <f>'[11]Depr Exp'!I2016</f>
        <v>752239.16</v>
      </c>
      <c r="J2016" s="305">
        <f>'[11]Depr Exp'!J2016</f>
        <v>2.7E-2</v>
      </c>
      <c r="K2016" s="373">
        <f>'[11]Depr Exp'!K2016</f>
        <v>1692.5381100000002</v>
      </c>
      <c r="L2016" s="524">
        <f>'[11]Depr Exp'!L2016</f>
        <v>0</v>
      </c>
      <c r="M2016" s="144"/>
      <c r="N2016" s="144"/>
    </row>
    <row r="2017" spans="1:14">
      <c r="A2017" s="144" t="str">
        <f>'[11]Depr Exp'!A2017</f>
        <v>E335 HYD Misc, Lower Baker</v>
      </c>
      <c r="B2017" s="144" t="str">
        <f>'[11]Depr Exp'!B2017</f>
        <v>E335 HYD Misc, Lower Baker-10</v>
      </c>
      <c r="C2017" s="144" t="str">
        <f>'[11]Depr Exp'!C2017</f>
        <v>403E</v>
      </c>
      <c r="D2017" s="144"/>
      <c r="E2017" s="282">
        <f>'[11]Depr Exp'!E2017</f>
        <v>43404</v>
      </c>
      <c r="F2017" s="523">
        <f>'[11]Depr Exp'!F2017</f>
        <v>752239.16</v>
      </c>
      <c r="G2017" s="305">
        <f>'[11]Depr Exp'!G2017</f>
        <v>2.7E-2</v>
      </c>
      <c r="H2017" s="524">
        <f>'[11]Depr Exp'!H2017</f>
        <v>1692.54</v>
      </c>
      <c r="I2017" s="523">
        <f>'[11]Depr Exp'!I2017</f>
        <v>752239.16</v>
      </c>
      <c r="J2017" s="305">
        <f>'[11]Depr Exp'!J2017</f>
        <v>2.7E-2</v>
      </c>
      <c r="K2017" s="373">
        <f>'[11]Depr Exp'!K2017</f>
        <v>1692.5381100000002</v>
      </c>
      <c r="L2017" s="524">
        <f>'[11]Depr Exp'!L2017</f>
        <v>0</v>
      </c>
      <c r="M2017" s="144"/>
      <c r="N2017" s="144"/>
    </row>
    <row r="2018" spans="1:14">
      <c r="A2018" s="144" t="str">
        <f>'[11]Depr Exp'!A2018</f>
        <v>E335 HYD Misc, Lower Baker</v>
      </c>
      <c r="B2018" s="144" t="str">
        <f>'[11]Depr Exp'!B2018</f>
        <v>E335 HYD Misc, Lower Baker-11</v>
      </c>
      <c r="C2018" s="144" t="str">
        <f>'[11]Depr Exp'!C2018</f>
        <v>403E</v>
      </c>
      <c r="D2018" s="144"/>
      <c r="E2018" s="282">
        <f>'[11]Depr Exp'!E2018</f>
        <v>43434</v>
      </c>
      <c r="F2018" s="523">
        <f>'[11]Depr Exp'!F2018</f>
        <v>752239.16</v>
      </c>
      <c r="G2018" s="305">
        <f>'[11]Depr Exp'!G2018</f>
        <v>2.7E-2</v>
      </c>
      <c r="H2018" s="524">
        <f>'[11]Depr Exp'!H2018</f>
        <v>1692.54</v>
      </c>
      <c r="I2018" s="523">
        <f>'[11]Depr Exp'!I2018</f>
        <v>752239.16</v>
      </c>
      <c r="J2018" s="305">
        <f>'[11]Depr Exp'!J2018</f>
        <v>2.7E-2</v>
      </c>
      <c r="K2018" s="373">
        <f>'[11]Depr Exp'!K2018</f>
        <v>1692.5381100000002</v>
      </c>
      <c r="L2018" s="524">
        <f>'[11]Depr Exp'!L2018</f>
        <v>0</v>
      </c>
      <c r="M2018" s="144"/>
      <c r="N2018" s="144"/>
    </row>
    <row r="2019" spans="1:14">
      <c r="A2019" s="144" t="str">
        <f>'[11]Depr Exp'!A2019</f>
        <v>E335 HYD Misc, Lower Baker</v>
      </c>
      <c r="B2019" s="144" t="str">
        <f>'[11]Depr Exp'!B2019</f>
        <v>E335 HYD Misc, Lower Baker-12</v>
      </c>
      <c r="C2019" s="144" t="str">
        <f>'[11]Depr Exp'!C2019</f>
        <v>403E</v>
      </c>
      <c r="D2019" s="144"/>
      <c r="E2019" s="282">
        <f>'[11]Depr Exp'!E2019</f>
        <v>43465</v>
      </c>
      <c r="F2019" s="523">
        <f>'[11]Depr Exp'!F2019</f>
        <v>752239.16</v>
      </c>
      <c r="G2019" s="305">
        <f>'[11]Depr Exp'!G2019</f>
        <v>2.7E-2</v>
      </c>
      <c r="H2019" s="524">
        <f>'[11]Depr Exp'!H2019</f>
        <v>1692.54</v>
      </c>
      <c r="I2019" s="523">
        <f>'[11]Depr Exp'!I2019</f>
        <v>752239.16</v>
      </c>
      <c r="J2019" s="305">
        <f>'[11]Depr Exp'!J2019</f>
        <v>2.7E-2</v>
      </c>
      <c r="K2019" s="373">
        <f>'[11]Depr Exp'!K2019</f>
        <v>1692.5381100000002</v>
      </c>
      <c r="L2019" s="524">
        <f>'[11]Depr Exp'!L2019</f>
        <v>0</v>
      </c>
      <c r="M2019" s="144"/>
      <c r="N2019" s="144"/>
    </row>
    <row r="2020" spans="1:14" ht="15.75" thickBot="1">
      <c r="A2020" s="159" t="str">
        <f>'[11]Depr Exp'!A2020</f>
        <v>E335 HYD Misc, Lower Baker Total</v>
      </c>
      <c r="B2020" s="144">
        <f>'[11]Depr Exp'!B2020</f>
        <v>0</v>
      </c>
      <c r="C2020" s="502" t="str">
        <f>'[11]Depr Exp'!C2020</f>
        <v>HYD</v>
      </c>
      <c r="D2020" s="144"/>
      <c r="E2020" s="281" t="str">
        <f>'[11]Depr Exp'!E2020</f>
        <v>Total</v>
      </c>
      <c r="F2020" s="141">
        <f>'[11]Depr Exp'!F2020</f>
        <v>0</v>
      </c>
      <c r="G2020" s="252">
        <f>'[11]Depr Exp'!G2020</f>
        <v>0</v>
      </c>
      <c r="H2020" s="286">
        <f>'[11]Depr Exp'!H2020</f>
        <v>20310.480000000007</v>
      </c>
      <c r="I2020" s="141">
        <f>'[11]Depr Exp'!I2020</f>
        <v>0</v>
      </c>
      <c r="J2020" s="252">
        <f>'[11]Depr Exp'!J2020</f>
        <v>0</v>
      </c>
      <c r="K2020" s="286">
        <f>'[11]Depr Exp'!K2020</f>
        <v>20310.457320000001</v>
      </c>
      <c r="L2020" s="286">
        <f>'[11]Depr Exp'!L2020</f>
        <v>-0.02</v>
      </c>
      <c r="M2020" s="144"/>
      <c r="N2020" s="144"/>
    </row>
    <row r="2021" spans="1:14" ht="13.5" thickTop="1">
      <c r="A2021" s="144" t="str">
        <f>'[11]Depr Exp'!A2021</f>
        <v>E335 HYD Misc, Lower Baker FSC</v>
      </c>
      <c r="B2021" s="144" t="str">
        <f>'[11]Depr Exp'!B2021</f>
        <v>E335 HYD Misc, Lower Baker FSC-1</v>
      </c>
      <c r="C2021" s="144" t="str">
        <f>'[11]Depr Exp'!C2021</f>
        <v>403E</v>
      </c>
      <c r="D2021" s="144"/>
      <c r="E2021" s="282">
        <f>'[11]Depr Exp'!E2021</f>
        <v>43131</v>
      </c>
      <c r="F2021" s="523">
        <f>'[11]Depr Exp'!F2021</f>
        <v>6971816.9199999999</v>
      </c>
      <c r="G2021" s="305">
        <f>'[11]Depr Exp'!G2021</f>
        <v>2.7E-2</v>
      </c>
      <c r="H2021" s="524">
        <f>'[11]Depr Exp'!H2021</f>
        <v>15686.58</v>
      </c>
      <c r="I2021" s="523">
        <f>'[11]Depr Exp'!I2021</f>
        <v>6971816.9199999999</v>
      </c>
      <c r="J2021" s="305">
        <f>'[11]Depr Exp'!J2021</f>
        <v>2.7E-2</v>
      </c>
      <c r="K2021" s="373">
        <f>'[11]Depr Exp'!K2021</f>
        <v>15686.58807</v>
      </c>
      <c r="L2021" s="524">
        <f>'[11]Depr Exp'!L2021</f>
        <v>0.01</v>
      </c>
      <c r="M2021" s="144"/>
      <c r="N2021" s="144"/>
    </row>
    <row r="2022" spans="1:14">
      <c r="A2022" s="144" t="str">
        <f>'[11]Depr Exp'!A2022</f>
        <v>E335 HYD Misc, Lower Baker FSC</v>
      </c>
      <c r="B2022" s="144" t="str">
        <f>'[11]Depr Exp'!B2022</f>
        <v>E335 HYD Misc, Lower Baker FSC-2</v>
      </c>
      <c r="C2022" s="144" t="str">
        <f>'[11]Depr Exp'!C2022</f>
        <v>403E</v>
      </c>
      <c r="D2022" s="144"/>
      <c r="E2022" s="282">
        <f>'[11]Depr Exp'!E2022</f>
        <v>43159</v>
      </c>
      <c r="F2022" s="523">
        <f>'[11]Depr Exp'!F2022</f>
        <v>6971816.9199999999</v>
      </c>
      <c r="G2022" s="305">
        <f>'[11]Depr Exp'!G2022</f>
        <v>2.7E-2</v>
      </c>
      <c r="H2022" s="524">
        <f>'[11]Depr Exp'!H2022</f>
        <v>15686.58</v>
      </c>
      <c r="I2022" s="523">
        <f>'[11]Depr Exp'!I2022</f>
        <v>6971816.9199999999</v>
      </c>
      <c r="J2022" s="305">
        <f>'[11]Depr Exp'!J2022</f>
        <v>2.7E-2</v>
      </c>
      <c r="K2022" s="373">
        <f>'[11]Depr Exp'!K2022</f>
        <v>15686.58807</v>
      </c>
      <c r="L2022" s="524">
        <f>'[11]Depr Exp'!L2022</f>
        <v>0.01</v>
      </c>
      <c r="M2022" s="144"/>
      <c r="N2022" s="144"/>
    </row>
    <row r="2023" spans="1:14">
      <c r="A2023" s="144" t="str">
        <f>'[11]Depr Exp'!A2023</f>
        <v>E335 HYD Misc, Lower Baker FSC</v>
      </c>
      <c r="B2023" s="144" t="str">
        <f>'[11]Depr Exp'!B2023</f>
        <v>E335 HYD Misc, Lower Baker FSC-3</v>
      </c>
      <c r="C2023" s="144" t="str">
        <f>'[11]Depr Exp'!C2023</f>
        <v>403E</v>
      </c>
      <c r="D2023" s="144"/>
      <c r="E2023" s="282">
        <f>'[11]Depr Exp'!E2023</f>
        <v>43190</v>
      </c>
      <c r="F2023" s="523">
        <f>'[11]Depr Exp'!F2023</f>
        <v>6971816.9199999999</v>
      </c>
      <c r="G2023" s="305">
        <f>'[11]Depr Exp'!G2023</f>
        <v>2.7E-2</v>
      </c>
      <c r="H2023" s="524">
        <f>'[11]Depr Exp'!H2023</f>
        <v>15686.58</v>
      </c>
      <c r="I2023" s="523">
        <f>'[11]Depr Exp'!I2023</f>
        <v>6971816.9199999999</v>
      </c>
      <c r="J2023" s="305">
        <f>'[11]Depr Exp'!J2023</f>
        <v>2.7E-2</v>
      </c>
      <c r="K2023" s="373">
        <f>'[11]Depr Exp'!K2023</f>
        <v>15686.58807</v>
      </c>
      <c r="L2023" s="524">
        <f>'[11]Depr Exp'!L2023</f>
        <v>0.01</v>
      </c>
      <c r="M2023" s="144"/>
      <c r="N2023" s="144"/>
    </row>
    <row r="2024" spans="1:14">
      <c r="A2024" s="144" t="str">
        <f>'[11]Depr Exp'!A2024</f>
        <v>E335 HYD Misc, Lower Baker FSC</v>
      </c>
      <c r="B2024" s="144" t="str">
        <f>'[11]Depr Exp'!B2024</f>
        <v>E335 HYD Misc, Lower Baker FSC-4</v>
      </c>
      <c r="C2024" s="144" t="str">
        <f>'[11]Depr Exp'!C2024</f>
        <v>403E</v>
      </c>
      <c r="D2024" s="144"/>
      <c r="E2024" s="282">
        <f>'[11]Depr Exp'!E2024</f>
        <v>43220</v>
      </c>
      <c r="F2024" s="523">
        <f>'[11]Depr Exp'!F2024</f>
        <v>6971816.9199999999</v>
      </c>
      <c r="G2024" s="305">
        <f>'[11]Depr Exp'!G2024</f>
        <v>2.7E-2</v>
      </c>
      <c r="H2024" s="524">
        <f>'[11]Depr Exp'!H2024</f>
        <v>15686.58</v>
      </c>
      <c r="I2024" s="523">
        <f>'[11]Depr Exp'!I2024</f>
        <v>6971816.9199999999</v>
      </c>
      <c r="J2024" s="305">
        <f>'[11]Depr Exp'!J2024</f>
        <v>2.7E-2</v>
      </c>
      <c r="K2024" s="373">
        <f>'[11]Depr Exp'!K2024</f>
        <v>15686.58807</v>
      </c>
      <c r="L2024" s="524">
        <f>'[11]Depr Exp'!L2024</f>
        <v>0.01</v>
      </c>
      <c r="M2024" s="144"/>
      <c r="N2024" s="144"/>
    </row>
    <row r="2025" spans="1:14">
      <c r="A2025" s="144" t="str">
        <f>'[11]Depr Exp'!A2025</f>
        <v>E335 HYD Misc, Lower Baker FSC</v>
      </c>
      <c r="B2025" s="144" t="str">
        <f>'[11]Depr Exp'!B2025</f>
        <v>E335 HYD Misc, Lower Baker FSC-5</v>
      </c>
      <c r="C2025" s="144" t="str">
        <f>'[11]Depr Exp'!C2025</f>
        <v>403E</v>
      </c>
      <c r="D2025" s="144"/>
      <c r="E2025" s="282">
        <f>'[11]Depr Exp'!E2025</f>
        <v>43251</v>
      </c>
      <c r="F2025" s="523">
        <f>'[11]Depr Exp'!F2025</f>
        <v>6971816.9199999999</v>
      </c>
      <c r="G2025" s="305">
        <f>'[11]Depr Exp'!G2025</f>
        <v>2.7E-2</v>
      </c>
      <c r="H2025" s="524">
        <f>'[11]Depr Exp'!H2025</f>
        <v>15686.58</v>
      </c>
      <c r="I2025" s="523">
        <f>'[11]Depr Exp'!I2025</f>
        <v>6971816.9199999999</v>
      </c>
      <c r="J2025" s="305">
        <f>'[11]Depr Exp'!J2025</f>
        <v>2.7E-2</v>
      </c>
      <c r="K2025" s="373">
        <f>'[11]Depr Exp'!K2025</f>
        <v>15686.58807</v>
      </c>
      <c r="L2025" s="524">
        <f>'[11]Depr Exp'!L2025</f>
        <v>0.01</v>
      </c>
      <c r="M2025" s="144"/>
      <c r="N2025" s="144"/>
    </row>
    <row r="2026" spans="1:14">
      <c r="A2026" s="144" t="str">
        <f>'[11]Depr Exp'!A2026</f>
        <v>E335 HYD Misc, Lower Baker FSC</v>
      </c>
      <c r="B2026" s="144" t="str">
        <f>'[11]Depr Exp'!B2026</f>
        <v>E335 HYD Misc, Lower Baker FSC-6</v>
      </c>
      <c r="C2026" s="144" t="str">
        <f>'[11]Depr Exp'!C2026</f>
        <v>403E</v>
      </c>
      <c r="D2026" s="144"/>
      <c r="E2026" s="282">
        <f>'[11]Depr Exp'!E2026</f>
        <v>43281</v>
      </c>
      <c r="F2026" s="523">
        <f>'[11]Depr Exp'!F2026</f>
        <v>6971816.9199999999</v>
      </c>
      <c r="G2026" s="305">
        <f>'[11]Depr Exp'!G2026</f>
        <v>2.7E-2</v>
      </c>
      <c r="H2026" s="524">
        <f>'[11]Depr Exp'!H2026</f>
        <v>15686.58</v>
      </c>
      <c r="I2026" s="523">
        <f>'[11]Depr Exp'!I2026</f>
        <v>6971816.9199999999</v>
      </c>
      <c r="J2026" s="305">
        <f>'[11]Depr Exp'!J2026</f>
        <v>2.7E-2</v>
      </c>
      <c r="K2026" s="373">
        <f>'[11]Depr Exp'!K2026</f>
        <v>15686.58807</v>
      </c>
      <c r="L2026" s="524">
        <f>'[11]Depr Exp'!L2026</f>
        <v>0.01</v>
      </c>
      <c r="M2026" s="144"/>
      <c r="N2026" s="144"/>
    </row>
    <row r="2027" spans="1:14">
      <c r="A2027" s="144" t="str">
        <f>'[11]Depr Exp'!A2027</f>
        <v>E335 HYD Misc, Lower Baker FSC</v>
      </c>
      <c r="B2027" s="144" t="str">
        <f>'[11]Depr Exp'!B2027</f>
        <v>E335 HYD Misc, Lower Baker FSC-7</v>
      </c>
      <c r="C2027" s="144" t="str">
        <f>'[11]Depr Exp'!C2027</f>
        <v>403E</v>
      </c>
      <c r="D2027" s="144"/>
      <c r="E2027" s="282">
        <f>'[11]Depr Exp'!E2027</f>
        <v>43312</v>
      </c>
      <c r="F2027" s="523">
        <f>'[11]Depr Exp'!F2027</f>
        <v>6971816.9199999999</v>
      </c>
      <c r="G2027" s="305">
        <f>'[11]Depr Exp'!G2027</f>
        <v>2.7E-2</v>
      </c>
      <c r="H2027" s="524">
        <f>'[11]Depr Exp'!H2027</f>
        <v>15686.58</v>
      </c>
      <c r="I2027" s="523">
        <f>'[11]Depr Exp'!I2027</f>
        <v>6971816.9199999999</v>
      </c>
      <c r="J2027" s="305">
        <f>'[11]Depr Exp'!J2027</f>
        <v>2.7E-2</v>
      </c>
      <c r="K2027" s="373">
        <f>'[11]Depr Exp'!K2027</f>
        <v>15686.58807</v>
      </c>
      <c r="L2027" s="524">
        <f>'[11]Depr Exp'!L2027</f>
        <v>0.01</v>
      </c>
      <c r="M2027" s="144"/>
      <c r="N2027" s="144"/>
    </row>
    <row r="2028" spans="1:14">
      <c r="A2028" s="144" t="str">
        <f>'[11]Depr Exp'!A2028</f>
        <v>E335 HYD Misc, Lower Baker FSC</v>
      </c>
      <c r="B2028" s="144" t="str">
        <f>'[11]Depr Exp'!B2028</f>
        <v>E335 HYD Misc, Lower Baker FSC-8</v>
      </c>
      <c r="C2028" s="144" t="str">
        <f>'[11]Depr Exp'!C2028</f>
        <v>403E</v>
      </c>
      <c r="D2028" s="144"/>
      <c r="E2028" s="282">
        <f>'[11]Depr Exp'!E2028</f>
        <v>43343</v>
      </c>
      <c r="F2028" s="523">
        <f>'[11]Depr Exp'!F2028</f>
        <v>6971816.9199999999</v>
      </c>
      <c r="G2028" s="305">
        <f>'[11]Depr Exp'!G2028</f>
        <v>2.7E-2</v>
      </c>
      <c r="H2028" s="524">
        <f>'[11]Depr Exp'!H2028</f>
        <v>15686.58</v>
      </c>
      <c r="I2028" s="523">
        <f>'[11]Depr Exp'!I2028</f>
        <v>6971816.9199999999</v>
      </c>
      <c r="J2028" s="305">
        <f>'[11]Depr Exp'!J2028</f>
        <v>2.7E-2</v>
      </c>
      <c r="K2028" s="373">
        <f>'[11]Depr Exp'!K2028</f>
        <v>15686.58807</v>
      </c>
      <c r="L2028" s="524">
        <f>'[11]Depr Exp'!L2028</f>
        <v>0.01</v>
      </c>
      <c r="M2028" s="144"/>
      <c r="N2028" s="144"/>
    </row>
    <row r="2029" spans="1:14">
      <c r="A2029" s="144" t="str">
        <f>'[11]Depr Exp'!A2029</f>
        <v>E335 HYD Misc, Lower Baker FSC</v>
      </c>
      <c r="B2029" s="144" t="str">
        <f>'[11]Depr Exp'!B2029</f>
        <v>E335 HYD Misc, Lower Baker FSC-9</v>
      </c>
      <c r="C2029" s="144" t="str">
        <f>'[11]Depr Exp'!C2029</f>
        <v>403E</v>
      </c>
      <c r="D2029" s="144"/>
      <c r="E2029" s="282">
        <f>'[11]Depr Exp'!E2029</f>
        <v>43373</v>
      </c>
      <c r="F2029" s="523">
        <f>'[11]Depr Exp'!F2029</f>
        <v>6971816.9199999999</v>
      </c>
      <c r="G2029" s="305">
        <f>'[11]Depr Exp'!G2029</f>
        <v>2.7E-2</v>
      </c>
      <c r="H2029" s="524">
        <f>'[11]Depr Exp'!H2029</f>
        <v>15686.58</v>
      </c>
      <c r="I2029" s="523">
        <f>'[11]Depr Exp'!I2029</f>
        <v>6971816.9199999999</v>
      </c>
      <c r="J2029" s="305">
        <f>'[11]Depr Exp'!J2029</f>
        <v>2.7E-2</v>
      </c>
      <c r="K2029" s="373">
        <f>'[11]Depr Exp'!K2029</f>
        <v>15686.58807</v>
      </c>
      <c r="L2029" s="524">
        <f>'[11]Depr Exp'!L2029</f>
        <v>0.01</v>
      </c>
      <c r="M2029" s="144"/>
      <c r="N2029" s="144"/>
    </row>
    <row r="2030" spans="1:14">
      <c r="A2030" s="144" t="str">
        <f>'[11]Depr Exp'!A2030</f>
        <v>E335 HYD Misc, Lower Baker FSC</v>
      </c>
      <c r="B2030" s="144" t="str">
        <f>'[11]Depr Exp'!B2030</f>
        <v>E335 HYD Misc, Lower Baker FSC-10</v>
      </c>
      <c r="C2030" s="144" t="str">
        <f>'[11]Depr Exp'!C2030</f>
        <v>403E</v>
      </c>
      <c r="D2030" s="144"/>
      <c r="E2030" s="282">
        <f>'[11]Depr Exp'!E2030</f>
        <v>43404</v>
      </c>
      <c r="F2030" s="523">
        <f>'[11]Depr Exp'!F2030</f>
        <v>6971816.9199999999</v>
      </c>
      <c r="G2030" s="305">
        <f>'[11]Depr Exp'!G2030</f>
        <v>2.7E-2</v>
      </c>
      <c r="H2030" s="524">
        <f>'[11]Depr Exp'!H2030</f>
        <v>15686.58</v>
      </c>
      <c r="I2030" s="523">
        <f>'[11]Depr Exp'!I2030</f>
        <v>6971816.9199999999</v>
      </c>
      <c r="J2030" s="305">
        <f>'[11]Depr Exp'!J2030</f>
        <v>2.7E-2</v>
      </c>
      <c r="K2030" s="373">
        <f>'[11]Depr Exp'!K2030</f>
        <v>15686.58807</v>
      </c>
      <c r="L2030" s="524">
        <f>'[11]Depr Exp'!L2030</f>
        <v>0.01</v>
      </c>
      <c r="M2030" s="144"/>
      <c r="N2030" s="144"/>
    </row>
    <row r="2031" spans="1:14">
      <c r="A2031" s="144" t="str">
        <f>'[11]Depr Exp'!A2031</f>
        <v>E335 HYD Misc, Lower Baker FSC</v>
      </c>
      <c r="B2031" s="144" t="str">
        <f>'[11]Depr Exp'!B2031</f>
        <v>E335 HYD Misc, Lower Baker FSC-11</v>
      </c>
      <c r="C2031" s="144" t="str">
        <f>'[11]Depr Exp'!C2031</f>
        <v>403E</v>
      </c>
      <c r="D2031" s="144"/>
      <c r="E2031" s="282">
        <f>'[11]Depr Exp'!E2031</f>
        <v>43434</v>
      </c>
      <c r="F2031" s="523">
        <f>'[11]Depr Exp'!F2031</f>
        <v>6971816.9199999999</v>
      </c>
      <c r="G2031" s="305">
        <f>'[11]Depr Exp'!G2031</f>
        <v>2.7E-2</v>
      </c>
      <c r="H2031" s="524">
        <f>'[11]Depr Exp'!H2031</f>
        <v>15686.58</v>
      </c>
      <c r="I2031" s="523">
        <f>'[11]Depr Exp'!I2031</f>
        <v>6971816.9199999999</v>
      </c>
      <c r="J2031" s="305">
        <f>'[11]Depr Exp'!J2031</f>
        <v>2.7E-2</v>
      </c>
      <c r="K2031" s="373">
        <f>'[11]Depr Exp'!K2031</f>
        <v>15686.58807</v>
      </c>
      <c r="L2031" s="524">
        <f>'[11]Depr Exp'!L2031</f>
        <v>0.01</v>
      </c>
      <c r="M2031" s="144"/>
      <c r="N2031" s="144"/>
    </row>
    <row r="2032" spans="1:14">
      <c r="A2032" s="144" t="str">
        <f>'[11]Depr Exp'!A2032</f>
        <v>E335 HYD Misc, Lower Baker FSC</v>
      </c>
      <c r="B2032" s="144" t="str">
        <f>'[11]Depr Exp'!B2032</f>
        <v>E335 HYD Misc, Lower Baker FSC-12</v>
      </c>
      <c r="C2032" s="144" t="str">
        <f>'[11]Depr Exp'!C2032</f>
        <v>403E</v>
      </c>
      <c r="D2032" s="144"/>
      <c r="E2032" s="282">
        <f>'[11]Depr Exp'!E2032</f>
        <v>43465</v>
      </c>
      <c r="F2032" s="523">
        <f>'[11]Depr Exp'!F2032</f>
        <v>6971816.9199999999</v>
      </c>
      <c r="G2032" s="305">
        <f>'[11]Depr Exp'!G2032</f>
        <v>2.7E-2</v>
      </c>
      <c r="H2032" s="524">
        <f>'[11]Depr Exp'!H2032</f>
        <v>15686.58</v>
      </c>
      <c r="I2032" s="523">
        <f>'[11]Depr Exp'!I2032</f>
        <v>6971816.9199999999</v>
      </c>
      <c r="J2032" s="305">
        <f>'[11]Depr Exp'!J2032</f>
        <v>2.7E-2</v>
      </c>
      <c r="K2032" s="373">
        <f>'[11]Depr Exp'!K2032</f>
        <v>15686.58807</v>
      </c>
      <c r="L2032" s="524">
        <f>'[11]Depr Exp'!L2032</f>
        <v>0.01</v>
      </c>
      <c r="M2032" s="144"/>
      <c r="N2032" s="144"/>
    </row>
    <row r="2033" spans="1:14" ht="15.75" thickBot="1">
      <c r="A2033" s="159" t="str">
        <f>'[11]Depr Exp'!A2033</f>
        <v>E335 HYD Misc, Lower Baker FSC Total</v>
      </c>
      <c r="B2033" s="144">
        <f>'[11]Depr Exp'!B2033</f>
        <v>0</v>
      </c>
      <c r="C2033" s="502" t="str">
        <f>'[11]Depr Exp'!C2033</f>
        <v>HYD</v>
      </c>
      <c r="D2033" s="144"/>
      <c r="E2033" s="281" t="str">
        <f>'[11]Depr Exp'!E2033</f>
        <v>Total</v>
      </c>
      <c r="F2033" s="141">
        <f>'[11]Depr Exp'!F2033</f>
        <v>0</v>
      </c>
      <c r="G2033" s="252">
        <f>'[11]Depr Exp'!G2033</f>
        <v>0</v>
      </c>
      <c r="H2033" s="286">
        <f>'[11]Depr Exp'!H2033</f>
        <v>188238.95999999996</v>
      </c>
      <c r="I2033" s="141">
        <f>'[11]Depr Exp'!I2033</f>
        <v>0</v>
      </c>
      <c r="J2033" s="252">
        <f>'[11]Depr Exp'!J2033</f>
        <v>0</v>
      </c>
      <c r="K2033" s="286">
        <f>'[11]Depr Exp'!K2033</f>
        <v>188239.05684</v>
      </c>
      <c r="L2033" s="286">
        <f>'[11]Depr Exp'!L2033</f>
        <v>0.1</v>
      </c>
      <c r="M2033" s="144"/>
      <c r="N2033" s="144"/>
    </row>
    <row r="2034" spans="1:14" ht="13.5" thickTop="1">
      <c r="A2034" s="144" t="str">
        <f>'[11]Depr Exp'!A2034</f>
        <v>E335 HYD Misc, Snoq 1 - 2013</v>
      </c>
      <c r="B2034" s="144" t="str">
        <f>'[11]Depr Exp'!B2034</f>
        <v>E335 HYD Misc, Snoq 1 - 2013-1</v>
      </c>
      <c r="C2034" s="144" t="str">
        <f>'[11]Depr Exp'!C2034</f>
        <v>403E</v>
      </c>
      <c r="D2034" s="144"/>
      <c r="E2034" s="282">
        <f>'[11]Depr Exp'!E2034</f>
        <v>43131</v>
      </c>
      <c r="F2034" s="523">
        <f>'[11]Depr Exp'!F2034</f>
        <v>1479906.95</v>
      </c>
      <c r="G2034" s="305">
        <f>'[11]Depr Exp'!G2034</f>
        <v>3.6199999999999996E-2</v>
      </c>
      <c r="H2034" s="524">
        <f>'[11]Depr Exp'!H2034</f>
        <v>4464.3900000000003</v>
      </c>
      <c r="I2034" s="523">
        <f>'[11]Depr Exp'!I2034</f>
        <v>1479906.95</v>
      </c>
      <c r="J2034" s="305">
        <f>'[11]Depr Exp'!J2034</f>
        <v>3.6199999999999996E-2</v>
      </c>
      <c r="K2034" s="373">
        <f>'[11]Depr Exp'!K2034</f>
        <v>4464.3859658333322</v>
      </c>
      <c r="L2034" s="524">
        <f>'[11]Depr Exp'!L2034</f>
        <v>0</v>
      </c>
      <c r="M2034" s="144"/>
      <c r="N2034" s="144"/>
    </row>
    <row r="2035" spans="1:14">
      <c r="A2035" s="144" t="str">
        <f>'[11]Depr Exp'!A2035</f>
        <v>E335 HYD Misc, Snoq 1 - 2013</v>
      </c>
      <c r="B2035" s="144" t="str">
        <f>'[11]Depr Exp'!B2035</f>
        <v>E335 HYD Misc, Snoq 1 - 2013-2</v>
      </c>
      <c r="C2035" s="144" t="str">
        <f>'[11]Depr Exp'!C2035</f>
        <v>403E</v>
      </c>
      <c r="D2035" s="144"/>
      <c r="E2035" s="282">
        <f>'[11]Depr Exp'!E2035</f>
        <v>43159</v>
      </c>
      <c r="F2035" s="523">
        <f>'[11]Depr Exp'!F2035</f>
        <v>1479906.95</v>
      </c>
      <c r="G2035" s="305">
        <f>'[11]Depr Exp'!G2035</f>
        <v>3.6199999999999996E-2</v>
      </c>
      <c r="H2035" s="524">
        <f>'[11]Depr Exp'!H2035</f>
        <v>4464.3900000000003</v>
      </c>
      <c r="I2035" s="523">
        <f>'[11]Depr Exp'!I2035</f>
        <v>1479906.95</v>
      </c>
      <c r="J2035" s="305">
        <f>'[11]Depr Exp'!J2035</f>
        <v>3.6199999999999996E-2</v>
      </c>
      <c r="K2035" s="373">
        <f>'[11]Depr Exp'!K2035</f>
        <v>4464.3859658333322</v>
      </c>
      <c r="L2035" s="524">
        <f>'[11]Depr Exp'!L2035</f>
        <v>0</v>
      </c>
      <c r="M2035" s="144"/>
      <c r="N2035" s="144"/>
    </row>
    <row r="2036" spans="1:14">
      <c r="A2036" s="144" t="str">
        <f>'[11]Depr Exp'!A2036</f>
        <v>E335 HYD Misc, Snoq 1 - 2013</v>
      </c>
      <c r="B2036" s="144" t="str">
        <f>'[11]Depr Exp'!B2036</f>
        <v>E335 HYD Misc, Snoq 1 - 2013-3</v>
      </c>
      <c r="C2036" s="144" t="str">
        <f>'[11]Depr Exp'!C2036</f>
        <v>403E</v>
      </c>
      <c r="D2036" s="144"/>
      <c r="E2036" s="282">
        <f>'[11]Depr Exp'!E2036</f>
        <v>43190</v>
      </c>
      <c r="F2036" s="523">
        <f>'[11]Depr Exp'!F2036</f>
        <v>1479906.95</v>
      </c>
      <c r="G2036" s="305">
        <f>'[11]Depr Exp'!G2036</f>
        <v>3.6199999999999996E-2</v>
      </c>
      <c r="H2036" s="524">
        <f>'[11]Depr Exp'!H2036</f>
        <v>4464.3900000000003</v>
      </c>
      <c r="I2036" s="523">
        <f>'[11]Depr Exp'!I2036</f>
        <v>1479906.95</v>
      </c>
      <c r="J2036" s="305">
        <f>'[11]Depr Exp'!J2036</f>
        <v>3.6199999999999996E-2</v>
      </c>
      <c r="K2036" s="373">
        <f>'[11]Depr Exp'!K2036</f>
        <v>4464.3859658333322</v>
      </c>
      <c r="L2036" s="524">
        <f>'[11]Depr Exp'!L2036</f>
        <v>0</v>
      </c>
      <c r="M2036" s="144"/>
      <c r="N2036" s="144"/>
    </row>
    <row r="2037" spans="1:14">
      <c r="A2037" s="144" t="str">
        <f>'[11]Depr Exp'!A2037</f>
        <v>E335 HYD Misc, Snoq 1 - 2013</v>
      </c>
      <c r="B2037" s="144" t="str">
        <f>'[11]Depr Exp'!B2037</f>
        <v>E335 HYD Misc, Snoq 1 - 2013-4</v>
      </c>
      <c r="C2037" s="144" t="str">
        <f>'[11]Depr Exp'!C2037</f>
        <v>403E</v>
      </c>
      <c r="D2037" s="144"/>
      <c r="E2037" s="282">
        <f>'[11]Depr Exp'!E2037</f>
        <v>43220</v>
      </c>
      <c r="F2037" s="523">
        <f>'[11]Depr Exp'!F2037</f>
        <v>1479906.95</v>
      </c>
      <c r="G2037" s="305">
        <f>'[11]Depr Exp'!G2037</f>
        <v>3.6199999999999996E-2</v>
      </c>
      <c r="H2037" s="524">
        <f>'[11]Depr Exp'!H2037</f>
        <v>4464.3900000000003</v>
      </c>
      <c r="I2037" s="523">
        <f>'[11]Depr Exp'!I2037</f>
        <v>1479906.95</v>
      </c>
      <c r="J2037" s="305">
        <f>'[11]Depr Exp'!J2037</f>
        <v>3.6199999999999996E-2</v>
      </c>
      <c r="K2037" s="373">
        <f>'[11]Depr Exp'!K2037</f>
        <v>4464.3859658333322</v>
      </c>
      <c r="L2037" s="524">
        <f>'[11]Depr Exp'!L2037</f>
        <v>0</v>
      </c>
      <c r="M2037" s="144"/>
      <c r="N2037" s="144"/>
    </row>
    <row r="2038" spans="1:14">
      <c r="A2038" s="144" t="str">
        <f>'[11]Depr Exp'!A2038</f>
        <v>E335 HYD Misc, Snoq 1 - 2013</v>
      </c>
      <c r="B2038" s="144" t="str">
        <f>'[11]Depr Exp'!B2038</f>
        <v>E335 HYD Misc, Snoq 1 - 2013-5</v>
      </c>
      <c r="C2038" s="144" t="str">
        <f>'[11]Depr Exp'!C2038</f>
        <v>403E</v>
      </c>
      <c r="D2038" s="144"/>
      <c r="E2038" s="282">
        <f>'[11]Depr Exp'!E2038</f>
        <v>43251</v>
      </c>
      <c r="F2038" s="523">
        <f>'[11]Depr Exp'!F2038</f>
        <v>1479906.95</v>
      </c>
      <c r="G2038" s="305">
        <f>'[11]Depr Exp'!G2038</f>
        <v>3.6199999999999996E-2</v>
      </c>
      <c r="H2038" s="524">
        <f>'[11]Depr Exp'!H2038</f>
        <v>4464.3900000000003</v>
      </c>
      <c r="I2038" s="523">
        <f>'[11]Depr Exp'!I2038</f>
        <v>1479906.95</v>
      </c>
      <c r="J2038" s="305">
        <f>'[11]Depr Exp'!J2038</f>
        <v>3.6199999999999996E-2</v>
      </c>
      <c r="K2038" s="373">
        <f>'[11]Depr Exp'!K2038</f>
        <v>4464.3859658333322</v>
      </c>
      <c r="L2038" s="524">
        <f>'[11]Depr Exp'!L2038</f>
        <v>0</v>
      </c>
      <c r="M2038" s="144"/>
      <c r="N2038" s="144"/>
    </row>
    <row r="2039" spans="1:14">
      <c r="A2039" s="144" t="str">
        <f>'[11]Depr Exp'!A2039</f>
        <v>E335 HYD Misc, Snoq 1 - 2013</v>
      </c>
      <c r="B2039" s="144" t="str">
        <f>'[11]Depr Exp'!B2039</f>
        <v>E335 HYD Misc, Snoq 1 - 2013-6</v>
      </c>
      <c r="C2039" s="144" t="str">
        <f>'[11]Depr Exp'!C2039</f>
        <v>403E</v>
      </c>
      <c r="D2039" s="144"/>
      <c r="E2039" s="282">
        <f>'[11]Depr Exp'!E2039</f>
        <v>43281</v>
      </c>
      <c r="F2039" s="523">
        <f>'[11]Depr Exp'!F2039</f>
        <v>1479906.95</v>
      </c>
      <c r="G2039" s="305">
        <f>'[11]Depr Exp'!G2039</f>
        <v>3.6199999999999996E-2</v>
      </c>
      <c r="H2039" s="524">
        <f>'[11]Depr Exp'!H2039</f>
        <v>4464.3900000000003</v>
      </c>
      <c r="I2039" s="523">
        <f>'[11]Depr Exp'!I2039</f>
        <v>1479906.95</v>
      </c>
      <c r="J2039" s="305">
        <f>'[11]Depr Exp'!J2039</f>
        <v>3.6199999999999996E-2</v>
      </c>
      <c r="K2039" s="373">
        <f>'[11]Depr Exp'!K2039</f>
        <v>4464.3859658333322</v>
      </c>
      <c r="L2039" s="524">
        <f>'[11]Depr Exp'!L2039</f>
        <v>0</v>
      </c>
      <c r="M2039" s="144"/>
      <c r="N2039" s="144"/>
    </row>
    <row r="2040" spans="1:14">
      <c r="A2040" s="144" t="str">
        <f>'[11]Depr Exp'!A2040</f>
        <v>E335 HYD Misc, Snoq 1 - 2013</v>
      </c>
      <c r="B2040" s="144" t="str">
        <f>'[11]Depr Exp'!B2040</f>
        <v>E335 HYD Misc, Snoq 1 - 2013-7</v>
      </c>
      <c r="C2040" s="144" t="str">
        <f>'[11]Depr Exp'!C2040</f>
        <v>403E</v>
      </c>
      <c r="D2040" s="144"/>
      <c r="E2040" s="282">
        <f>'[11]Depr Exp'!E2040</f>
        <v>43312</v>
      </c>
      <c r="F2040" s="523">
        <f>'[11]Depr Exp'!F2040</f>
        <v>1479906.95</v>
      </c>
      <c r="G2040" s="305">
        <f>'[11]Depr Exp'!G2040</f>
        <v>3.6199999999999996E-2</v>
      </c>
      <c r="H2040" s="524">
        <f>'[11]Depr Exp'!H2040</f>
        <v>4464.3900000000003</v>
      </c>
      <c r="I2040" s="523">
        <f>'[11]Depr Exp'!I2040</f>
        <v>1479906.95</v>
      </c>
      <c r="J2040" s="305">
        <f>'[11]Depr Exp'!J2040</f>
        <v>3.6199999999999996E-2</v>
      </c>
      <c r="K2040" s="373">
        <f>'[11]Depr Exp'!K2040</f>
        <v>4464.3859658333322</v>
      </c>
      <c r="L2040" s="524">
        <f>'[11]Depr Exp'!L2040</f>
        <v>0</v>
      </c>
      <c r="M2040" s="144"/>
      <c r="N2040" s="144"/>
    </row>
    <row r="2041" spans="1:14">
      <c r="A2041" s="144" t="str">
        <f>'[11]Depr Exp'!A2041</f>
        <v>E335 HYD Misc, Snoq 1 - 2013</v>
      </c>
      <c r="B2041" s="144" t="str">
        <f>'[11]Depr Exp'!B2041</f>
        <v>E335 HYD Misc, Snoq 1 - 2013-8</v>
      </c>
      <c r="C2041" s="144" t="str">
        <f>'[11]Depr Exp'!C2041</f>
        <v>403E</v>
      </c>
      <c r="D2041" s="144"/>
      <c r="E2041" s="282">
        <f>'[11]Depr Exp'!E2041</f>
        <v>43343</v>
      </c>
      <c r="F2041" s="523">
        <f>'[11]Depr Exp'!F2041</f>
        <v>1479906.95</v>
      </c>
      <c r="G2041" s="305">
        <f>'[11]Depr Exp'!G2041</f>
        <v>3.6199999999999996E-2</v>
      </c>
      <c r="H2041" s="524">
        <f>'[11]Depr Exp'!H2041</f>
        <v>4464.3900000000003</v>
      </c>
      <c r="I2041" s="523">
        <f>'[11]Depr Exp'!I2041</f>
        <v>1479906.95</v>
      </c>
      <c r="J2041" s="305">
        <f>'[11]Depr Exp'!J2041</f>
        <v>3.6199999999999996E-2</v>
      </c>
      <c r="K2041" s="373">
        <f>'[11]Depr Exp'!K2041</f>
        <v>4464.3859658333322</v>
      </c>
      <c r="L2041" s="524">
        <f>'[11]Depr Exp'!L2041</f>
        <v>0</v>
      </c>
      <c r="M2041" s="144"/>
      <c r="N2041" s="144"/>
    </row>
    <row r="2042" spans="1:14">
      <c r="A2042" s="144" t="str">
        <f>'[11]Depr Exp'!A2042</f>
        <v>E335 HYD Misc, Snoq 1 - 2013</v>
      </c>
      <c r="B2042" s="144" t="str">
        <f>'[11]Depr Exp'!B2042</f>
        <v>E335 HYD Misc, Snoq 1 - 2013-9</v>
      </c>
      <c r="C2042" s="144" t="str">
        <f>'[11]Depr Exp'!C2042</f>
        <v>403E</v>
      </c>
      <c r="D2042" s="144"/>
      <c r="E2042" s="282">
        <f>'[11]Depr Exp'!E2042</f>
        <v>43373</v>
      </c>
      <c r="F2042" s="523">
        <f>'[11]Depr Exp'!F2042</f>
        <v>1479906.95</v>
      </c>
      <c r="G2042" s="305">
        <f>'[11]Depr Exp'!G2042</f>
        <v>3.6199999999999996E-2</v>
      </c>
      <c r="H2042" s="524">
        <f>'[11]Depr Exp'!H2042</f>
        <v>4464.3900000000003</v>
      </c>
      <c r="I2042" s="523">
        <f>'[11]Depr Exp'!I2042</f>
        <v>1479906.95</v>
      </c>
      <c r="J2042" s="305">
        <f>'[11]Depr Exp'!J2042</f>
        <v>3.6199999999999996E-2</v>
      </c>
      <c r="K2042" s="373">
        <f>'[11]Depr Exp'!K2042</f>
        <v>4464.3859658333322</v>
      </c>
      <c r="L2042" s="524">
        <f>'[11]Depr Exp'!L2042</f>
        <v>0</v>
      </c>
      <c r="M2042" s="144"/>
      <c r="N2042" s="144"/>
    </row>
    <row r="2043" spans="1:14">
      <c r="A2043" s="144" t="str">
        <f>'[11]Depr Exp'!A2043</f>
        <v>E335 HYD Misc, Snoq 1 - 2013</v>
      </c>
      <c r="B2043" s="144" t="str">
        <f>'[11]Depr Exp'!B2043</f>
        <v>E335 HYD Misc, Snoq 1 - 2013-10</v>
      </c>
      <c r="C2043" s="144" t="str">
        <f>'[11]Depr Exp'!C2043</f>
        <v>403E</v>
      </c>
      <c r="D2043" s="144"/>
      <c r="E2043" s="282">
        <f>'[11]Depr Exp'!E2043</f>
        <v>43404</v>
      </c>
      <c r="F2043" s="523">
        <f>'[11]Depr Exp'!F2043</f>
        <v>1479906.95</v>
      </c>
      <c r="G2043" s="305">
        <f>'[11]Depr Exp'!G2043</f>
        <v>3.6199999999999996E-2</v>
      </c>
      <c r="H2043" s="524">
        <f>'[11]Depr Exp'!H2043</f>
        <v>4464.3900000000003</v>
      </c>
      <c r="I2043" s="523">
        <f>'[11]Depr Exp'!I2043</f>
        <v>1479906.95</v>
      </c>
      <c r="J2043" s="305">
        <f>'[11]Depr Exp'!J2043</f>
        <v>3.6199999999999996E-2</v>
      </c>
      <c r="K2043" s="373">
        <f>'[11]Depr Exp'!K2043</f>
        <v>4464.3859658333322</v>
      </c>
      <c r="L2043" s="524">
        <f>'[11]Depr Exp'!L2043</f>
        <v>0</v>
      </c>
      <c r="M2043" s="144"/>
      <c r="N2043" s="144"/>
    </row>
    <row r="2044" spans="1:14">
      <c r="A2044" s="144" t="str">
        <f>'[11]Depr Exp'!A2044</f>
        <v>E335 HYD Misc, Snoq 1 - 2013</v>
      </c>
      <c r="B2044" s="144" t="str">
        <f>'[11]Depr Exp'!B2044</f>
        <v>E335 HYD Misc, Snoq 1 - 2013-11</v>
      </c>
      <c r="C2044" s="144" t="str">
        <f>'[11]Depr Exp'!C2044</f>
        <v>403E</v>
      </c>
      <c r="D2044" s="144"/>
      <c r="E2044" s="282">
        <f>'[11]Depr Exp'!E2044</f>
        <v>43434</v>
      </c>
      <c r="F2044" s="523">
        <f>'[11]Depr Exp'!F2044</f>
        <v>1479906.95</v>
      </c>
      <c r="G2044" s="305">
        <f>'[11]Depr Exp'!G2044</f>
        <v>3.6199999999999996E-2</v>
      </c>
      <c r="H2044" s="524">
        <f>'[11]Depr Exp'!H2044</f>
        <v>4464.3900000000003</v>
      </c>
      <c r="I2044" s="523">
        <f>'[11]Depr Exp'!I2044</f>
        <v>1479906.95</v>
      </c>
      <c r="J2044" s="305">
        <f>'[11]Depr Exp'!J2044</f>
        <v>3.6199999999999996E-2</v>
      </c>
      <c r="K2044" s="373">
        <f>'[11]Depr Exp'!K2044</f>
        <v>4464.3859658333322</v>
      </c>
      <c r="L2044" s="524">
        <f>'[11]Depr Exp'!L2044</f>
        <v>0</v>
      </c>
      <c r="M2044" s="144"/>
      <c r="N2044" s="144"/>
    </row>
    <row r="2045" spans="1:14">
      <c r="A2045" s="144" t="str">
        <f>'[11]Depr Exp'!A2045</f>
        <v>E335 HYD Misc, Snoq 1 - 2013</v>
      </c>
      <c r="B2045" s="144" t="str">
        <f>'[11]Depr Exp'!B2045</f>
        <v>E335 HYD Misc, Snoq 1 - 2013-12</v>
      </c>
      <c r="C2045" s="144" t="str">
        <f>'[11]Depr Exp'!C2045</f>
        <v>403E</v>
      </c>
      <c r="D2045" s="144"/>
      <c r="E2045" s="282">
        <f>'[11]Depr Exp'!E2045</f>
        <v>43465</v>
      </c>
      <c r="F2045" s="523">
        <f>'[11]Depr Exp'!F2045</f>
        <v>1479906.95</v>
      </c>
      <c r="G2045" s="305">
        <f>'[11]Depr Exp'!G2045</f>
        <v>3.6199999999999996E-2</v>
      </c>
      <c r="H2045" s="524">
        <f>'[11]Depr Exp'!H2045</f>
        <v>4464.3900000000003</v>
      </c>
      <c r="I2045" s="523">
        <f>'[11]Depr Exp'!I2045</f>
        <v>1479906.95</v>
      </c>
      <c r="J2045" s="305">
        <f>'[11]Depr Exp'!J2045</f>
        <v>3.6199999999999996E-2</v>
      </c>
      <c r="K2045" s="373">
        <f>'[11]Depr Exp'!K2045</f>
        <v>4464.3859658333322</v>
      </c>
      <c r="L2045" s="524">
        <f>'[11]Depr Exp'!L2045</f>
        <v>0</v>
      </c>
      <c r="M2045" s="144"/>
      <c r="N2045" s="144"/>
    </row>
    <row r="2046" spans="1:14" ht="15.75" thickBot="1">
      <c r="A2046" s="159" t="str">
        <f>'[11]Depr Exp'!A2046</f>
        <v>E335 HYD Misc, Snoq 1 - 2013 Total</v>
      </c>
      <c r="B2046" s="144">
        <f>'[11]Depr Exp'!B2046</f>
        <v>0</v>
      </c>
      <c r="C2046" s="502" t="str">
        <f>'[11]Depr Exp'!C2046</f>
        <v>HYD</v>
      </c>
      <c r="D2046" s="144"/>
      <c r="E2046" s="281" t="str">
        <f>'[11]Depr Exp'!E2046</f>
        <v>Total</v>
      </c>
      <c r="F2046" s="141">
        <f>'[11]Depr Exp'!F2046</f>
        <v>0</v>
      </c>
      <c r="G2046" s="252">
        <f>'[11]Depr Exp'!G2046</f>
        <v>0</v>
      </c>
      <c r="H2046" s="286">
        <f>'[11]Depr Exp'!H2046</f>
        <v>53572.68</v>
      </c>
      <c r="I2046" s="141">
        <f>'[11]Depr Exp'!I2046</f>
        <v>0</v>
      </c>
      <c r="J2046" s="252">
        <f>'[11]Depr Exp'!J2046</f>
        <v>0</v>
      </c>
      <c r="K2046" s="286">
        <f>'[11]Depr Exp'!K2046</f>
        <v>53572.631589999983</v>
      </c>
      <c r="L2046" s="286">
        <f>'[11]Depr Exp'!L2046</f>
        <v>-0.05</v>
      </c>
      <c r="M2046" s="144"/>
      <c r="N2046" s="144"/>
    </row>
    <row r="2047" spans="1:14" ht="13.5" thickTop="1">
      <c r="A2047" s="144" t="str">
        <f>'[11]Depr Exp'!A2047</f>
        <v>E335 HYD Misc, Snoq 2 - 2013</v>
      </c>
      <c r="B2047" s="144" t="str">
        <f>'[11]Depr Exp'!B2047</f>
        <v>E335 HYD Misc, Snoq 2 - 2013-1</v>
      </c>
      <c r="C2047" s="144" t="str">
        <f>'[11]Depr Exp'!C2047</f>
        <v>403E</v>
      </c>
      <c r="D2047" s="144"/>
      <c r="E2047" s="282">
        <f>'[11]Depr Exp'!E2047</f>
        <v>43131</v>
      </c>
      <c r="F2047" s="523">
        <f>'[11]Depr Exp'!F2047</f>
        <v>1593060.77</v>
      </c>
      <c r="G2047" s="305">
        <f>'[11]Depr Exp'!G2047</f>
        <v>3.56E-2</v>
      </c>
      <c r="H2047" s="524">
        <f>'[11]Depr Exp'!H2047</f>
        <v>4726.08</v>
      </c>
      <c r="I2047" s="523">
        <f>'[11]Depr Exp'!I2047</f>
        <v>1593103.3600000001</v>
      </c>
      <c r="J2047" s="305">
        <f>'[11]Depr Exp'!J2047</f>
        <v>3.56E-2</v>
      </c>
      <c r="K2047" s="373">
        <f>'[11]Depr Exp'!K2047</f>
        <v>4726.206634666667</v>
      </c>
      <c r="L2047" s="524">
        <f>'[11]Depr Exp'!L2047</f>
        <v>0.13</v>
      </c>
      <c r="M2047" s="144"/>
      <c r="N2047" s="144"/>
    </row>
    <row r="2048" spans="1:14">
      <c r="A2048" s="144" t="str">
        <f>'[11]Depr Exp'!A2048</f>
        <v>E335 HYD Misc, Snoq 2 - 2013</v>
      </c>
      <c r="B2048" s="144" t="str">
        <f>'[11]Depr Exp'!B2048</f>
        <v>E335 HYD Misc, Snoq 2 - 2013-2</v>
      </c>
      <c r="C2048" s="144" t="str">
        <f>'[11]Depr Exp'!C2048</f>
        <v>403E</v>
      </c>
      <c r="D2048" s="144"/>
      <c r="E2048" s="282">
        <f>'[11]Depr Exp'!E2048</f>
        <v>43159</v>
      </c>
      <c r="F2048" s="523">
        <f>'[11]Depr Exp'!F2048</f>
        <v>1593060.77</v>
      </c>
      <c r="G2048" s="305">
        <f>'[11]Depr Exp'!G2048</f>
        <v>3.56E-2</v>
      </c>
      <c r="H2048" s="524">
        <f>'[11]Depr Exp'!H2048</f>
        <v>4726.08</v>
      </c>
      <c r="I2048" s="523">
        <f>'[11]Depr Exp'!I2048</f>
        <v>1593103.3600000001</v>
      </c>
      <c r="J2048" s="305">
        <f>'[11]Depr Exp'!J2048</f>
        <v>3.56E-2</v>
      </c>
      <c r="K2048" s="373">
        <f>'[11]Depr Exp'!K2048</f>
        <v>4726.206634666667</v>
      </c>
      <c r="L2048" s="524">
        <f>'[11]Depr Exp'!L2048</f>
        <v>0.13</v>
      </c>
      <c r="M2048" s="144"/>
      <c r="N2048" s="144"/>
    </row>
    <row r="2049" spans="1:14">
      <c r="A2049" s="144" t="str">
        <f>'[11]Depr Exp'!A2049</f>
        <v>E335 HYD Misc, Snoq 2 - 2013</v>
      </c>
      <c r="B2049" s="144" t="str">
        <f>'[11]Depr Exp'!B2049</f>
        <v>E335 HYD Misc, Snoq 2 - 2013-3</v>
      </c>
      <c r="C2049" s="144" t="str">
        <f>'[11]Depr Exp'!C2049</f>
        <v>403E</v>
      </c>
      <c r="D2049" s="144"/>
      <c r="E2049" s="282">
        <f>'[11]Depr Exp'!E2049</f>
        <v>43190</v>
      </c>
      <c r="F2049" s="523">
        <f>'[11]Depr Exp'!F2049</f>
        <v>1593060.77</v>
      </c>
      <c r="G2049" s="305">
        <f>'[11]Depr Exp'!G2049</f>
        <v>3.56E-2</v>
      </c>
      <c r="H2049" s="524">
        <f>'[11]Depr Exp'!H2049</f>
        <v>4726.08</v>
      </c>
      <c r="I2049" s="523">
        <f>'[11]Depr Exp'!I2049</f>
        <v>1593103.3600000001</v>
      </c>
      <c r="J2049" s="305">
        <f>'[11]Depr Exp'!J2049</f>
        <v>3.56E-2</v>
      </c>
      <c r="K2049" s="373">
        <f>'[11]Depr Exp'!K2049</f>
        <v>4726.206634666667</v>
      </c>
      <c r="L2049" s="524">
        <f>'[11]Depr Exp'!L2049</f>
        <v>0.13</v>
      </c>
      <c r="M2049" s="144"/>
      <c r="N2049" s="144"/>
    </row>
    <row r="2050" spans="1:14">
      <c r="A2050" s="144" t="str">
        <f>'[11]Depr Exp'!A2050</f>
        <v>E335 HYD Misc, Snoq 2 - 2013</v>
      </c>
      <c r="B2050" s="144" t="str">
        <f>'[11]Depr Exp'!B2050</f>
        <v>E335 HYD Misc, Snoq 2 - 2013-4</v>
      </c>
      <c r="C2050" s="144" t="str">
        <f>'[11]Depr Exp'!C2050</f>
        <v>403E</v>
      </c>
      <c r="D2050" s="144"/>
      <c r="E2050" s="282">
        <f>'[11]Depr Exp'!E2050</f>
        <v>43220</v>
      </c>
      <c r="F2050" s="523">
        <f>'[11]Depr Exp'!F2050</f>
        <v>1593060.77</v>
      </c>
      <c r="G2050" s="305">
        <f>'[11]Depr Exp'!G2050</f>
        <v>3.56E-2</v>
      </c>
      <c r="H2050" s="524">
        <f>'[11]Depr Exp'!H2050</f>
        <v>4726.08</v>
      </c>
      <c r="I2050" s="523">
        <f>'[11]Depr Exp'!I2050</f>
        <v>1593103.3600000001</v>
      </c>
      <c r="J2050" s="305">
        <f>'[11]Depr Exp'!J2050</f>
        <v>3.56E-2</v>
      </c>
      <c r="K2050" s="373">
        <f>'[11]Depr Exp'!K2050</f>
        <v>4726.206634666667</v>
      </c>
      <c r="L2050" s="524">
        <f>'[11]Depr Exp'!L2050</f>
        <v>0.13</v>
      </c>
      <c r="M2050" s="144"/>
      <c r="N2050" s="144"/>
    </row>
    <row r="2051" spans="1:14">
      <c r="A2051" s="144" t="str">
        <f>'[11]Depr Exp'!A2051</f>
        <v>E335 HYD Misc, Snoq 2 - 2013</v>
      </c>
      <c r="B2051" s="144" t="str">
        <f>'[11]Depr Exp'!B2051</f>
        <v>E335 HYD Misc, Snoq 2 - 2013-5</v>
      </c>
      <c r="C2051" s="144" t="str">
        <f>'[11]Depr Exp'!C2051</f>
        <v>403E</v>
      </c>
      <c r="D2051" s="144"/>
      <c r="E2051" s="282">
        <f>'[11]Depr Exp'!E2051</f>
        <v>43251</v>
      </c>
      <c r="F2051" s="523">
        <f>'[11]Depr Exp'!F2051</f>
        <v>1593060.77</v>
      </c>
      <c r="G2051" s="305">
        <f>'[11]Depr Exp'!G2051</f>
        <v>3.56E-2</v>
      </c>
      <c r="H2051" s="524">
        <f>'[11]Depr Exp'!H2051</f>
        <v>4726.08</v>
      </c>
      <c r="I2051" s="523">
        <f>'[11]Depr Exp'!I2051</f>
        <v>1593103.3600000001</v>
      </c>
      <c r="J2051" s="305">
        <f>'[11]Depr Exp'!J2051</f>
        <v>3.56E-2</v>
      </c>
      <c r="K2051" s="373">
        <f>'[11]Depr Exp'!K2051</f>
        <v>4726.206634666667</v>
      </c>
      <c r="L2051" s="524">
        <f>'[11]Depr Exp'!L2051</f>
        <v>0.13</v>
      </c>
      <c r="M2051" s="144"/>
      <c r="N2051" s="144"/>
    </row>
    <row r="2052" spans="1:14">
      <c r="A2052" s="144" t="str">
        <f>'[11]Depr Exp'!A2052</f>
        <v>E335 HYD Misc, Snoq 2 - 2013</v>
      </c>
      <c r="B2052" s="144" t="str">
        <f>'[11]Depr Exp'!B2052</f>
        <v>E335 HYD Misc, Snoq 2 - 2013-6</v>
      </c>
      <c r="C2052" s="144" t="str">
        <f>'[11]Depr Exp'!C2052</f>
        <v>403E</v>
      </c>
      <c r="D2052" s="144"/>
      <c r="E2052" s="282">
        <f>'[11]Depr Exp'!E2052</f>
        <v>43281</v>
      </c>
      <c r="F2052" s="523">
        <f>'[11]Depr Exp'!F2052</f>
        <v>1593060.77</v>
      </c>
      <c r="G2052" s="305">
        <f>'[11]Depr Exp'!G2052</f>
        <v>3.56E-2</v>
      </c>
      <c r="H2052" s="524">
        <f>'[11]Depr Exp'!H2052</f>
        <v>4726.08</v>
      </c>
      <c r="I2052" s="523">
        <f>'[11]Depr Exp'!I2052</f>
        <v>1593103.3600000001</v>
      </c>
      <c r="J2052" s="305">
        <f>'[11]Depr Exp'!J2052</f>
        <v>3.56E-2</v>
      </c>
      <c r="K2052" s="373">
        <f>'[11]Depr Exp'!K2052</f>
        <v>4726.206634666667</v>
      </c>
      <c r="L2052" s="524">
        <f>'[11]Depr Exp'!L2052</f>
        <v>0.13</v>
      </c>
      <c r="M2052" s="144"/>
      <c r="N2052" s="144"/>
    </row>
    <row r="2053" spans="1:14">
      <c r="A2053" s="144" t="str">
        <f>'[11]Depr Exp'!A2053</f>
        <v>E335 HYD Misc, Snoq 2 - 2013</v>
      </c>
      <c r="B2053" s="144" t="str">
        <f>'[11]Depr Exp'!B2053</f>
        <v>E335 HYD Misc, Snoq 2 - 2013-7</v>
      </c>
      <c r="C2053" s="144" t="str">
        <f>'[11]Depr Exp'!C2053</f>
        <v>403E</v>
      </c>
      <c r="D2053" s="144"/>
      <c r="E2053" s="282">
        <f>'[11]Depr Exp'!E2053</f>
        <v>43312</v>
      </c>
      <c r="F2053" s="523">
        <f>'[11]Depr Exp'!F2053</f>
        <v>1593060.77</v>
      </c>
      <c r="G2053" s="305">
        <f>'[11]Depr Exp'!G2053</f>
        <v>3.56E-2</v>
      </c>
      <c r="H2053" s="524">
        <f>'[11]Depr Exp'!H2053</f>
        <v>4726.08</v>
      </c>
      <c r="I2053" s="523">
        <f>'[11]Depr Exp'!I2053</f>
        <v>1593103.3600000001</v>
      </c>
      <c r="J2053" s="305">
        <f>'[11]Depr Exp'!J2053</f>
        <v>3.56E-2</v>
      </c>
      <c r="K2053" s="373">
        <f>'[11]Depr Exp'!K2053</f>
        <v>4726.206634666667</v>
      </c>
      <c r="L2053" s="524">
        <f>'[11]Depr Exp'!L2053</f>
        <v>0.13</v>
      </c>
      <c r="M2053" s="144"/>
      <c r="N2053" s="144"/>
    </row>
    <row r="2054" spans="1:14">
      <c r="A2054" s="144" t="str">
        <f>'[11]Depr Exp'!A2054</f>
        <v>E335 HYD Misc, Snoq 2 - 2013</v>
      </c>
      <c r="B2054" s="144" t="str">
        <f>'[11]Depr Exp'!B2054</f>
        <v>E335 HYD Misc, Snoq 2 - 2013-8</v>
      </c>
      <c r="C2054" s="144" t="str">
        <f>'[11]Depr Exp'!C2054</f>
        <v>403E</v>
      </c>
      <c r="D2054" s="144"/>
      <c r="E2054" s="282">
        <f>'[11]Depr Exp'!E2054</f>
        <v>43343</v>
      </c>
      <c r="F2054" s="523">
        <f>'[11]Depr Exp'!F2054</f>
        <v>1593060.77</v>
      </c>
      <c r="G2054" s="305">
        <f>'[11]Depr Exp'!G2054</f>
        <v>3.56E-2</v>
      </c>
      <c r="H2054" s="524">
        <f>'[11]Depr Exp'!H2054</f>
        <v>4726.08</v>
      </c>
      <c r="I2054" s="523">
        <f>'[11]Depr Exp'!I2054</f>
        <v>1593103.3600000001</v>
      </c>
      <c r="J2054" s="305">
        <f>'[11]Depr Exp'!J2054</f>
        <v>3.56E-2</v>
      </c>
      <c r="K2054" s="373">
        <f>'[11]Depr Exp'!K2054</f>
        <v>4726.206634666667</v>
      </c>
      <c r="L2054" s="524">
        <f>'[11]Depr Exp'!L2054</f>
        <v>0.13</v>
      </c>
      <c r="M2054" s="144"/>
      <c r="N2054" s="144"/>
    </row>
    <row r="2055" spans="1:14">
      <c r="A2055" s="144" t="str">
        <f>'[11]Depr Exp'!A2055</f>
        <v>E335 HYD Misc, Snoq 2 - 2013</v>
      </c>
      <c r="B2055" s="144" t="str">
        <f>'[11]Depr Exp'!B2055</f>
        <v>E335 HYD Misc, Snoq 2 - 2013-9</v>
      </c>
      <c r="C2055" s="144" t="str">
        <f>'[11]Depr Exp'!C2055</f>
        <v>403E</v>
      </c>
      <c r="D2055" s="144"/>
      <c r="E2055" s="282">
        <f>'[11]Depr Exp'!E2055</f>
        <v>43373</v>
      </c>
      <c r="F2055" s="523">
        <f>'[11]Depr Exp'!F2055</f>
        <v>1593060.77</v>
      </c>
      <c r="G2055" s="305">
        <f>'[11]Depr Exp'!G2055</f>
        <v>3.56E-2</v>
      </c>
      <c r="H2055" s="524">
        <f>'[11]Depr Exp'!H2055</f>
        <v>4726.08</v>
      </c>
      <c r="I2055" s="523">
        <f>'[11]Depr Exp'!I2055</f>
        <v>1593103.3600000001</v>
      </c>
      <c r="J2055" s="305">
        <f>'[11]Depr Exp'!J2055</f>
        <v>3.56E-2</v>
      </c>
      <c r="K2055" s="373">
        <f>'[11]Depr Exp'!K2055</f>
        <v>4726.206634666667</v>
      </c>
      <c r="L2055" s="524">
        <f>'[11]Depr Exp'!L2055</f>
        <v>0.13</v>
      </c>
      <c r="M2055" s="144"/>
      <c r="N2055" s="144"/>
    </row>
    <row r="2056" spans="1:14">
      <c r="A2056" s="144" t="str">
        <f>'[11]Depr Exp'!A2056</f>
        <v>E335 HYD Misc, Snoq 2 - 2013</v>
      </c>
      <c r="B2056" s="144" t="str">
        <f>'[11]Depr Exp'!B2056</f>
        <v>E335 HYD Misc, Snoq 2 - 2013-10</v>
      </c>
      <c r="C2056" s="144" t="str">
        <f>'[11]Depr Exp'!C2056</f>
        <v>403E</v>
      </c>
      <c r="D2056" s="144"/>
      <c r="E2056" s="282">
        <f>'[11]Depr Exp'!E2056</f>
        <v>43404</v>
      </c>
      <c r="F2056" s="523">
        <f>'[11]Depr Exp'!F2056</f>
        <v>1593060.77</v>
      </c>
      <c r="G2056" s="305">
        <f>'[11]Depr Exp'!G2056</f>
        <v>3.56E-2</v>
      </c>
      <c r="H2056" s="524">
        <f>'[11]Depr Exp'!H2056</f>
        <v>4726.08</v>
      </c>
      <c r="I2056" s="523">
        <f>'[11]Depr Exp'!I2056</f>
        <v>1593103.3600000001</v>
      </c>
      <c r="J2056" s="305">
        <f>'[11]Depr Exp'!J2056</f>
        <v>3.56E-2</v>
      </c>
      <c r="K2056" s="373">
        <f>'[11]Depr Exp'!K2056</f>
        <v>4726.206634666667</v>
      </c>
      <c r="L2056" s="524">
        <f>'[11]Depr Exp'!L2056</f>
        <v>0.13</v>
      </c>
      <c r="M2056" s="144"/>
      <c r="N2056" s="144"/>
    </row>
    <row r="2057" spans="1:14">
      <c r="A2057" s="144" t="str">
        <f>'[11]Depr Exp'!A2057</f>
        <v>E335 HYD Misc, Snoq 2 - 2013</v>
      </c>
      <c r="B2057" s="144" t="str">
        <f>'[11]Depr Exp'!B2057</f>
        <v>E335 HYD Misc, Snoq 2 - 2013-11</v>
      </c>
      <c r="C2057" s="144" t="str">
        <f>'[11]Depr Exp'!C2057</f>
        <v>403E</v>
      </c>
      <c r="D2057" s="144"/>
      <c r="E2057" s="282">
        <f>'[11]Depr Exp'!E2057</f>
        <v>43434</v>
      </c>
      <c r="F2057" s="523">
        <f>'[11]Depr Exp'!F2057</f>
        <v>1593082.07</v>
      </c>
      <c r="G2057" s="305">
        <f>'[11]Depr Exp'!G2057</f>
        <v>3.56E-2</v>
      </c>
      <c r="H2057" s="524">
        <f>'[11]Depr Exp'!H2057</f>
        <v>4726.1400000000003</v>
      </c>
      <c r="I2057" s="523">
        <f>'[11]Depr Exp'!I2057</f>
        <v>1593103.3600000001</v>
      </c>
      <c r="J2057" s="305">
        <f>'[11]Depr Exp'!J2057</f>
        <v>3.56E-2</v>
      </c>
      <c r="K2057" s="373">
        <f>'[11]Depr Exp'!K2057</f>
        <v>4726.206634666667</v>
      </c>
      <c r="L2057" s="524">
        <f>'[11]Depr Exp'!L2057</f>
        <v>7.0000000000000007E-2</v>
      </c>
      <c r="M2057" s="144"/>
      <c r="N2057" s="144"/>
    </row>
    <row r="2058" spans="1:14">
      <c r="A2058" s="144" t="str">
        <f>'[11]Depr Exp'!A2058</f>
        <v>E335 HYD Misc, Snoq 2 - 2013</v>
      </c>
      <c r="B2058" s="144" t="str">
        <f>'[11]Depr Exp'!B2058</f>
        <v>E335 HYD Misc, Snoq 2 - 2013-12</v>
      </c>
      <c r="C2058" s="144" t="str">
        <f>'[11]Depr Exp'!C2058</f>
        <v>403E</v>
      </c>
      <c r="D2058" s="144"/>
      <c r="E2058" s="282">
        <f>'[11]Depr Exp'!E2058</f>
        <v>43465</v>
      </c>
      <c r="F2058" s="523">
        <f>'[11]Depr Exp'!F2058</f>
        <v>1593103.3600000001</v>
      </c>
      <c r="G2058" s="305">
        <f>'[11]Depr Exp'!G2058</f>
        <v>3.56E-2</v>
      </c>
      <c r="H2058" s="524">
        <f>'[11]Depr Exp'!H2058</f>
        <v>4726.21</v>
      </c>
      <c r="I2058" s="523">
        <f>'[11]Depr Exp'!I2058</f>
        <v>1593103.3600000001</v>
      </c>
      <c r="J2058" s="305">
        <f>'[11]Depr Exp'!J2058</f>
        <v>3.56E-2</v>
      </c>
      <c r="K2058" s="373">
        <f>'[11]Depr Exp'!K2058</f>
        <v>4726.206634666667</v>
      </c>
      <c r="L2058" s="524">
        <f>'[11]Depr Exp'!L2058</f>
        <v>0</v>
      </c>
      <c r="M2058" s="144"/>
      <c r="N2058" s="144"/>
    </row>
    <row r="2059" spans="1:14" ht="15.75" thickBot="1">
      <c r="A2059" s="159" t="str">
        <f>'[11]Depr Exp'!A2059</f>
        <v>E335 HYD Misc, Snoq 2 - 2013 Total</v>
      </c>
      <c r="B2059" s="144">
        <f>'[11]Depr Exp'!B2059</f>
        <v>0</v>
      </c>
      <c r="C2059" s="502" t="str">
        <f>'[11]Depr Exp'!C2059</f>
        <v>HYD</v>
      </c>
      <c r="D2059" s="144"/>
      <c r="E2059" s="281" t="str">
        <f>'[11]Depr Exp'!E2059</f>
        <v>Total</v>
      </c>
      <c r="F2059" s="141">
        <f>'[11]Depr Exp'!F2059</f>
        <v>0</v>
      </c>
      <c r="G2059" s="252">
        <f>'[11]Depr Exp'!G2059</f>
        <v>0</v>
      </c>
      <c r="H2059" s="286">
        <f>'[11]Depr Exp'!H2059</f>
        <v>56713.150000000009</v>
      </c>
      <c r="I2059" s="141">
        <f>'[11]Depr Exp'!I2059</f>
        <v>0</v>
      </c>
      <c r="J2059" s="252">
        <f>'[11]Depr Exp'!J2059</f>
        <v>0</v>
      </c>
      <c r="K2059" s="286">
        <f>'[11]Depr Exp'!K2059</f>
        <v>56714.479616000019</v>
      </c>
      <c r="L2059" s="286">
        <f>'[11]Depr Exp'!L2059</f>
        <v>1.33</v>
      </c>
      <c r="M2059" s="144"/>
      <c r="N2059" s="144"/>
    </row>
    <row r="2060" spans="1:14" ht="13.5" thickTop="1">
      <c r="A2060" s="144" t="str">
        <f>'[11]Depr Exp'!A2060</f>
        <v>E335 HYD Misc, Snoq Park</v>
      </c>
      <c r="B2060" s="144" t="str">
        <f>'[11]Depr Exp'!B2060</f>
        <v>E335 HYD Misc, Snoq Park-1</v>
      </c>
      <c r="C2060" s="144" t="str">
        <f>'[11]Depr Exp'!C2060</f>
        <v>403E</v>
      </c>
      <c r="D2060" s="144"/>
      <c r="E2060" s="282">
        <f>'[11]Depr Exp'!E2060</f>
        <v>43131</v>
      </c>
      <c r="F2060" s="523">
        <f>'[11]Depr Exp'!F2060</f>
        <v>9082.23</v>
      </c>
      <c r="G2060" s="305">
        <f>'[11]Depr Exp'!G2060</f>
        <v>3.56E-2</v>
      </c>
      <c r="H2060" s="524">
        <f>'[11]Depr Exp'!H2060</f>
        <v>26.94</v>
      </c>
      <c r="I2060" s="523">
        <f>'[11]Depr Exp'!I2060</f>
        <v>9082.23</v>
      </c>
      <c r="J2060" s="305">
        <f>'[11]Depr Exp'!J2060</f>
        <v>3.56E-2</v>
      </c>
      <c r="K2060" s="373">
        <f>'[11]Depr Exp'!K2060</f>
        <v>26.943949</v>
      </c>
      <c r="L2060" s="524">
        <f>'[11]Depr Exp'!L2060</f>
        <v>0</v>
      </c>
      <c r="M2060" s="144"/>
      <c r="N2060" s="144"/>
    </row>
    <row r="2061" spans="1:14">
      <c r="A2061" s="144" t="str">
        <f>'[11]Depr Exp'!A2061</f>
        <v>E335 HYD Misc, Snoq Park</v>
      </c>
      <c r="B2061" s="144" t="str">
        <f>'[11]Depr Exp'!B2061</f>
        <v>E335 HYD Misc, Snoq Park-2</v>
      </c>
      <c r="C2061" s="144" t="str">
        <f>'[11]Depr Exp'!C2061</f>
        <v>403E</v>
      </c>
      <c r="D2061" s="144"/>
      <c r="E2061" s="282">
        <f>'[11]Depr Exp'!E2061</f>
        <v>43159</v>
      </c>
      <c r="F2061" s="523">
        <f>'[11]Depr Exp'!F2061</f>
        <v>9082.23</v>
      </c>
      <c r="G2061" s="305">
        <f>'[11]Depr Exp'!G2061</f>
        <v>3.56E-2</v>
      </c>
      <c r="H2061" s="524">
        <f>'[11]Depr Exp'!H2061</f>
        <v>26.94</v>
      </c>
      <c r="I2061" s="523">
        <f>'[11]Depr Exp'!I2061</f>
        <v>9082.23</v>
      </c>
      <c r="J2061" s="305">
        <f>'[11]Depr Exp'!J2061</f>
        <v>3.56E-2</v>
      </c>
      <c r="K2061" s="373">
        <f>'[11]Depr Exp'!K2061</f>
        <v>26.943949</v>
      </c>
      <c r="L2061" s="524">
        <f>'[11]Depr Exp'!L2061</f>
        <v>0</v>
      </c>
      <c r="M2061" s="144"/>
      <c r="N2061" s="144"/>
    </row>
    <row r="2062" spans="1:14">
      <c r="A2062" s="144" t="str">
        <f>'[11]Depr Exp'!A2062</f>
        <v>E335 HYD Misc, Snoq Park</v>
      </c>
      <c r="B2062" s="144" t="str">
        <f>'[11]Depr Exp'!B2062</f>
        <v>E335 HYD Misc, Snoq Park-3</v>
      </c>
      <c r="C2062" s="144" t="str">
        <f>'[11]Depr Exp'!C2062</f>
        <v>403E</v>
      </c>
      <c r="D2062" s="144"/>
      <c r="E2062" s="282">
        <f>'[11]Depr Exp'!E2062</f>
        <v>43190</v>
      </c>
      <c r="F2062" s="523">
        <f>'[11]Depr Exp'!F2062</f>
        <v>9082.23</v>
      </c>
      <c r="G2062" s="305">
        <f>'[11]Depr Exp'!G2062</f>
        <v>3.56E-2</v>
      </c>
      <c r="H2062" s="524">
        <f>'[11]Depr Exp'!H2062</f>
        <v>26.94</v>
      </c>
      <c r="I2062" s="523">
        <f>'[11]Depr Exp'!I2062</f>
        <v>9082.23</v>
      </c>
      <c r="J2062" s="305">
        <f>'[11]Depr Exp'!J2062</f>
        <v>3.56E-2</v>
      </c>
      <c r="K2062" s="373">
        <f>'[11]Depr Exp'!K2062</f>
        <v>26.943949</v>
      </c>
      <c r="L2062" s="524">
        <f>'[11]Depr Exp'!L2062</f>
        <v>0</v>
      </c>
      <c r="M2062" s="144"/>
      <c r="N2062" s="144"/>
    </row>
    <row r="2063" spans="1:14">
      <c r="A2063" s="144" t="str">
        <f>'[11]Depr Exp'!A2063</f>
        <v>E335 HYD Misc, Snoq Park</v>
      </c>
      <c r="B2063" s="144" t="str">
        <f>'[11]Depr Exp'!B2063</f>
        <v>E335 HYD Misc, Snoq Park-4</v>
      </c>
      <c r="C2063" s="144" t="str">
        <f>'[11]Depr Exp'!C2063</f>
        <v>403E</v>
      </c>
      <c r="D2063" s="144"/>
      <c r="E2063" s="282">
        <f>'[11]Depr Exp'!E2063</f>
        <v>43220</v>
      </c>
      <c r="F2063" s="523">
        <f>'[11]Depr Exp'!F2063</f>
        <v>9082.23</v>
      </c>
      <c r="G2063" s="305">
        <f>'[11]Depr Exp'!G2063</f>
        <v>3.56E-2</v>
      </c>
      <c r="H2063" s="524">
        <f>'[11]Depr Exp'!H2063</f>
        <v>26.94</v>
      </c>
      <c r="I2063" s="523">
        <f>'[11]Depr Exp'!I2063</f>
        <v>9082.23</v>
      </c>
      <c r="J2063" s="305">
        <f>'[11]Depr Exp'!J2063</f>
        <v>3.56E-2</v>
      </c>
      <c r="K2063" s="373">
        <f>'[11]Depr Exp'!K2063</f>
        <v>26.943949</v>
      </c>
      <c r="L2063" s="524">
        <f>'[11]Depr Exp'!L2063</f>
        <v>0</v>
      </c>
      <c r="M2063" s="144"/>
      <c r="N2063" s="144"/>
    </row>
    <row r="2064" spans="1:14">
      <c r="A2064" s="144" t="str">
        <f>'[11]Depr Exp'!A2064</f>
        <v>E335 HYD Misc, Snoq Park</v>
      </c>
      <c r="B2064" s="144" t="str">
        <f>'[11]Depr Exp'!B2064</f>
        <v>E335 HYD Misc, Snoq Park-5</v>
      </c>
      <c r="C2064" s="144" t="str">
        <f>'[11]Depr Exp'!C2064</f>
        <v>403E</v>
      </c>
      <c r="D2064" s="144"/>
      <c r="E2064" s="282">
        <f>'[11]Depr Exp'!E2064</f>
        <v>43251</v>
      </c>
      <c r="F2064" s="523">
        <f>'[11]Depr Exp'!F2064</f>
        <v>9082.23</v>
      </c>
      <c r="G2064" s="305">
        <f>'[11]Depr Exp'!G2064</f>
        <v>3.56E-2</v>
      </c>
      <c r="H2064" s="524">
        <f>'[11]Depr Exp'!H2064</f>
        <v>26.94</v>
      </c>
      <c r="I2064" s="523">
        <f>'[11]Depr Exp'!I2064</f>
        <v>9082.23</v>
      </c>
      <c r="J2064" s="305">
        <f>'[11]Depr Exp'!J2064</f>
        <v>3.56E-2</v>
      </c>
      <c r="K2064" s="373">
        <f>'[11]Depr Exp'!K2064</f>
        <v>26.943949</v>
      </c>
      <c r="L2064" s="524">
        <f>'[11]Depr Exp'!L2064</f>
        <v>0</v>
      </c>
      <c r="M2064" s="144"/>
      <c r="N2064" s="144"/>
    </row>
    <row r="2065" spans="1:14">
      <c r="A2065" s="144" t="str">
        <f>'[11]Depr Exp'!A2065</f>
        <v>E335 HYD Misc, Snoq Park</v>
      </c>
      <c r="B2065" s="144" t="str">
        <f>'[11]Depr Exp'!B2065</f>
        <v>E335 HYD Misc, Snoq Park-6</v>
      </c>
      <c r="C2065" s="144" t="str">
        <f>'[11]Depr Exp'!C2065</f>
        <v>403E</v>
      </c>
      <c r="D2065" s="144"/>
      <c r="E2065" s="282">
        <f>'[11]Depr Exp'!E2065</f>
        <v>43281</v>
      </c>
      <c r="F2065" s="523">
        <f>'[11]Depr Exp'!F2065</f>
        <v>9082.23</v>
      </c>
      <c r="G2065" s="305">
        <f>'[11]Depr Exp'!G2065</f>
        <v>3.56E-2</v>
      </c>
      <c r="H2065" s="524">
        <f>'[11]Depr Exp'!H2065</f>
        <v>26.94</v>
      </c>
      <c r="I2065" s="523">
        <f>'[11]Depr Exp'!I2065</f>
        <v>9082.23</v>
      </c>
      <c r="J2065" s="305">
        <f>'[11]Depr Exp'!J2065</f>
        <v>3.56E-2</v>
      </c>
      <c r="K2065" s="373">
        <f>'[11]Depr Exp'!K2065</f>
        <v>26.943949</v>
      </c>
      <c r="L2065" s="524">
        <f>'[11]Depr Exp'!L2065</f>
        <v>0</v>
      </c>
      <c r="M2065" s="144"/>
      <c r="N2065" s="144"/>
    </row>
    <row r="2066" spans="1:14">
      <c r="A2066" s="144" t="str">
        <f>'[11]Depr Exp'!A2066</f>
        <v>E335 HYD Misc, Snoq Park</v>
      </c>
      <c r="B2066" s="144" t="str">
        <f>'[11]Depr Exp'!B2066</f>
        <v>E335 HYD Misc, Snoq Park-7</v>
      </c>
      <c r="C2066" s="144" t="str">
        <f>'[11]Depr Exp'!C2066</f>
        <v>403E</v>
      </c>
      <c r="D2066" s="144"/>
      <c r="E2066" s="282">
        <f>'[11]Depr Exp'!E2066</f>
        <v>43312</v>
      </c>
      <c r="F2066" s="523">
        <f>'[11]Depr Exp'!F2066</f>
        <v>9082.23</v>
      </c>
      <c r="G2066" s="305">
        <f>'[11]Depr Exp'!G2066</f>
        <v>3.56E-2</v>
      </c>
      <c r="H2066" s="524">
        <f>'[11]Depr Exp'!H2066</f>
        <v>26.94</v>
      </c>
      <c r="I2066" s="523">
        <f>'[11]Depr Exp'!I2066</f>
        <v>9082.23</v>
      </c>
      <c r="J2066" s="305">
        <f>'[11]Depr Exp'!J2066</f>
        <v>3.56E-2</v>
      </c>
      <c r="K2066" s="373">
        <f>'[11]Depr Exp'!K2066</f>
        <v>26.943949</v>
      </c>
      <c r="L2066" s="524">
        <f>'[11]Depr Exp'!L2066</f>
        <v>0</v>
      </c>
      <c r="M2066" s="144"/>
      <c r="N2066" s="144"/>
    </row>
    <row r="2067" spans="1:14">
      <c r="A2067" s="144" t="str">
        <f>'[11]Depr Exp'!A2067</f>
        <v>E335 HYD Misc, Snoq Park</v>
      </c>
      <c r="B2067" s="144" t="str">
        <f>'[11]Depr Exp'!B2067</f>
        <v>E335 HYD Misc, Snoq Park-8</v>
      </c>
      <c r="C2067" s="144" t="str">
        <f>'[11]Depr Exp'!C2067</f>
        <v>403E</v>
      </c>
      <c r="D2067" s="144"/>
      <c r="E2067" s="282">
        <f>'[11]Depr Exp'!E2067</f>
        <v>43343</v>
      </c>
      <c r="F2067" s="523">
        <f>'[11]Depr Exp'!F2067</f>
        <v>9082.23</v>
      </c>
      <c r="G2067" s="305">
        <f>'[11]Depr Exp'!G2067</f>
        <v>3.56E-2</v>
      </c>
      <c r="H2067" s="524">
        <f>'[11]Depr Exp'!H2067</f>
        <v>26.94</v>
      </c>
      <c r="I2067" s="523">
        <f>'[11]Depr Exp'!I2067</f>
        <v>9082.23</v>
      </c>
      <c r="J2067" s="305">
        <f>'[11]Depr Exp'!J2067</f>
        <v>3.56E-2</v>
      </c>
      <c r="K2067" s="373">
        <f>'[11]Depr Exp'!K2067</f>
        <v>26.943949</v>
      </c>
      <c r="L2067" s="524">
        <f>'[11]Depr Exp'!L2067</f>
        <v>0</v>
      </c>
      <c r="M2067" s="144"/>
      <c r="N2067" s="144"/>
    </row>
    <row r="2068" spans="1:14">
      <c r="A2068" s="144" t="str">
        <f>'[11]Depr Exp'!A2068</f>
        <v>E335 HYD Misc, Snoq Park</v>
      </c>
      <c r="B2068" s="144" t="str">
        <f>'[11]Depr Exp'!B2068</f>
        <v>E335 HYD Misc, Snoq Park-9</v>
      </c>
      <c r="C2068" s="144" t="str">
        <f>'[11]Depr Exp'!C2068</f>
        <v>403E</v>
      </c>
      <c r="D2068" s="144"/>
      <c r="E2068" s="282">
        <f>'[11]Depr Exp'!E2068</f>
        <v>43373</v>
      </c>
      <c r="F2068" s="523">
        <f>'[11]Depr Exp'!F2068</f>
        <v>9082.23</v>
      </c>
      <c r="G2068" s="305">
        <f>'[11]Depr Exp'!G2068</f>
        <v>3.56E-2</v>
      </c>
      <c r="H2068" s="524">
        <f>'[11]Depr Exp'!H2068</f>
        <v>26.94</v>
      </c>
      <c r="I2068" s="523">
        <f>'[11]Depr Exp'!I2068</f>
        <v>9082.23</v>
      </c>
      <c r="J2068" s="305">
        <f>'[11]Depr Exp'!J2068</f>
        <v>3.56E-2</v>
      </c>
      <c r="K2068" s="373">
        <f>'[11]Depr Exp'!K2068</f>
        <v>26.943949</v>
      </c>
      <c r="L2068" s="524">
        <f>'[11]Depr Exp'!L2068</f>
        <v>0</v>
      </c>
      <c r="M2068" s="144"/>
      <c r="N2068" s="144"/>
    </row>
    <row r="2069" spans="1:14">
      <c r="A2069" s="144" t="str">
        <f>'[11]Depr Exp'!A2069</f>
        <v>E335 HYD Misc, Snoq Park</v>
      </c>
      <c r="B2069" s="144" t="str">
        <f>'[11]Depr Exp'!B2069</f>
        <v>E335 HYD Misc, Snoq Park-10</v>
      </c>
      <c r="C2069" s="144" t="str">
        <f>'[11]Depr Exp'!C2069</f>
        <v>403E</v>
      </c>
      <c r="D2069" s="144"/>
      <c r="E2069" s="282">
        <f>'[11]Depr Exp'!E2069</f>
        <v>43404</v>
      </c>
      <c r="F2069" s="523">
        <f>'[11]Depr Exp'!F2069</f>
        <v>9082.23</v>
      </c>
      <c r="G2069" s="305">
        <f>'[11]Depr Exp'!G2069</f>
        <v>3.56E-2</v>
      </c>
      <c r="H2069" s="524">
        <f>'[11]Depr Exp'!H2069</f>
        <v>26.94</v>
      </c>
      <c r="I2069" s="523">
        <f>'[11]Depr Exp'!I2069</f>
        <v>9082.23</v>
      </c>
      <c r="J2069" s="305">
        <f>'[11]Depr Exp'!J2069</f>
        <v>3.56E-2</v>
      </c>
      <c r="K2069" s="373">
        <f>'[11]Depr Exp'!K2069</f>
        <v>26.943949</v>
      </c>
      <c r="L2069" s="524">
        <f>'[11]Depr Exp'!L2069</f>
        <v>0</v>
      </c>
      <c r="M2069" s="144"/>
      <c r="N2069" s="144"/>
    </row>
    <row r="2070" spans="1:14">
      <c r="A2070" s="144" t="str">
        <f>'[11]Depr Exp'!A2070</f>
        <v>E335 HYD Misc, Snoq Park</v>
      </c>
      <c r="B2070" s="144" t="str">
        <f>'[11]Depr Exp'!B2070</f>
        <v>E335 HYD Misc, Snoq Park-11</v>
      </c>
      <c r="C2070" s="144" t="str">
        <f>'[11]Depr Exp'!C2070</f>
        <v>403E</v>
      </c>
      <c r="D2070" s="144"/>
      <c r="E2070" s="282">
        <f>'[11]Depr Exp'!E2070</f>
        <v>43434</v>
      </c>
      <c r="F2070" s="523">
        <f>'[11]Depr Exp'!F2070</f>
        <v>9082.23</v>
      </c>
      <c r="G2070" s="305">
        <f>'[11]Depr Exp'!G2070</f>
        <v>3.56E-2</v>
      </c>
      <c r="H2070" s="524">
        <f>'[11]Depr Exp'!H2070</f>
        <v>26.94</v>
      </c>
      <c r="I2070" s="523">
        <f>'[11]Depr Exp'!I2070</f>
        <v>9082.23</v>
      </c>
      <c r="J2070" s="305">
        <f>'[11]Depr Exp'!J2070</f>
        <v>3.56E-2</v>
      </c>
      <c r="K2070" s="373">
        <f>'[11]Depr Exp'!K2070</f>
        <v>26.943949</v>
      </c>
      <c r="L2070" s="524">
        <f>'[11]Depr Exp'!L2070</f>
        <v>0</v>
      </c>
      <c r="M2070" s="144"/>
      <c r="N2070" s="144"/>
    </row>
    <row r="2071" spans="1:14">
      <c r="A2071" s="144" t="str">
        <f>'[11]Depr Exp'!A2071</f>
        <v>E335 HYD Misc, Snoq Park</v>
      </c>
      <c r="B2071" s="144" t="str">
        <f>'[11]Depr Exp'!B2071</f>
        <v>E335 HYD Misc, Snoq Park-12</v>
      </c>
      <c r="C2071" s="144" t="str">
        <f>'[11]Depr Exp'!C2071</f>
        <v>403E</v>
      </c>
      <c r="D2071" s="144"/>
      <c r="E2071" s="282">
        <f>'[11]Depr Exp'!E2071</f>
        <v>43465</v>
      </c>
      <c r="F2071" s="523">
        <f>'[11]Depr Exp'!F2071</f>
        <v>9082.23</v>
      </c>
      <c r="G2071" s="305">
        <f>'[11]Depr Exp'!G2071</f>
        <v>3.56E-2</v>
      </c>
      <c r="H2071" s="524">
        <f>'[11]Depr Exp'!H2071</f>
        <v>26.94</v>
      </c>
      <c r="I2071" s="523">
        <f>'[11]Depr Exp'!I2071</f>
        <v>9082.23</v>
      </c>
      <c r="J2071" s="305">
        <f>'[11]Depr Exp'!J2071</f>
        <v>3.56E-2</v>
      </c>
      <c r="K2071" s="373">
        <f>'[11]Depr Exp'!K2071</f>
        <v>26.943949</v>
      </c>
      <c r="L2071" s="524">
        <f>'[11]Depr Exp'!L2071</f>
        <v>0</v>
      </c>
      <c r="M2071" s="144"/>
      <c r="N2071" s="144"/>
    </row>
    <row r="2072" spans="1:14" ht="15.75" thickBot="1">
      <c r="A2072" s="159" t="str">
        <f>'[11]Depr Exp'!A2072</f>
        <v>E335 HYD Misc, Snoq Park Total</v>
      </c>
      <c r="B2072" s="144">
        <f>'[11]Depr Exp'!B2072</f>
        <v>0</v>
      </c>
      <c r="C2072" s="502" t="str">
        <f>'[11]Depr Exp'!C2072</f>
        <v>HYD</v>
      </c>
      <c r="D2072" s="144"/>
      <c r="E2072" s="281" t="str">
        <f>'[11]Depr Exp'!E2072</f>
        <v>Total</v>
      </c>
      <c r="F2072" s="141">
        <f>'[11]Depr Exp'!F2072</f>
        <v>0</v>
      </c>
      <c r="G2072" s="252">
        <f>'[11]Depr Exp'!G2072</f>
        <v>0</v>
      </c>
      <c r="H2072" s="286">
        <f>'[11]Depr Exp'!H2072</f>
        <v>323.28000000000003</v>
      </c>
      <c r="I2072" s="141">
        <f>'[11]Depr Exp'!I2072</f>
        <v>0</v>
      </c>
      <c r="J2072" s="252">
        <f>'[11]Depr Exp'!J2072</f>
        <v>0</v>
      </c>
      <c r="K2072" s="286">
        <f>'[11]Depr Exp'!K2072</f>
        <v>323.32738799999993</v>
      </c>
      <c r="L2072" s="286">
        <f>'[11]Depr Exp'!L2072</f>
        <v>0.05</v>
      </c>
      <c r="M2072" s="144"/>
      <c r="N2072" s="144"/>
    </row>
    <row r="2073" spans="1:14" ht="13.5" thickTop="1">
      <c r="A2073" s="144" t="str">
        <f>'[11]Depr Exp'!A2073</f>
        <v>E335 HYD Misc, Snoqualmie 1</v>
      </c>
      <c r="B2073" s="144" t="str">
        <f>'[11]Depr Exp'!B2073</f>
        <v>E335 HYD Misc, Snoqualmie 1-1</v>
      </c>
      <c r="C2073" s="144" t="str">
        <f>'[11]Depr Exp'!C2073</f>
        <v>403E</v>
      </c>
      <c r="D2073" s="144"/>
      <c r="E2073" s="282">
        <f>'[11]Depr Exp'!E2073</f>
        <v>43131</v>
      </c>
      <c r="F2073" s="523">
        <f>'[11]Depr Exp'!F2073</f>
        <v>96289.75</v>
      </c>
      <c r="G2073" s="305">
        <f>'[11]Depr Exp'!G2073</f>
        <v>1.52E-2</v>
      </c>
      <c r="H2073" s="524">
        <f>'[11]Depr Exp'!H2073</f>
        <v>121.96</v>
      </c>
      <c r="I2073" s="523">
        <f>'[11]Depr Exp'!I2073</f>
        <v>96289.75</v>
      </c>
      <c r="J2073" s="305">
        <f>'[11]Depr Exp'!J2073</f>
        <v>1.52E-2</v>
      </c>
      <c r="K2073" s="373">
        <f>'[11]Depr Exp'!K2073</f>
        <v>121.96701666666667</v>
      </c>
      <c r="L2073" s="524">
        <f>'[11]Depr Exp'!L2073</f>
        <v>0.01</v>
      </c>
      <c r="M2073" s="144"/>
      <c r="N2073" s="144"/>
    </row>
    <row r="2074" spans="1:14">
      <c r="A2074" s="144" t="str">
        <f>'[11]Depr Exp'!A2074</f>
        <v>E335 HYD Misc, Snoqualmie 1</v>
      </c>
      <c r="B2074" s="144" t="str">
        <f>'[11]Depr Exp'!B2074</f>
        <v>E335 HYD Misc, Snoqualmie 1-2</v>
      </c>
      <c r="C2074" s="144" t="str">
        <f>'[11]Depr Exp'!C2074</f>
        <v>403E</v>
      </c>
      <c r="D2074" s="144"/>
      <c r="E2074" s="282">
        <f>'[11]Depr Exp'!E2074</f>
        <v>43159</v>
      </c>
      <c r="F2074" s="523">
        <f>'[11]Depr Exp'!F2074</f>
        <v>96289.75</v>
      </c>
      <c r="G2074" s="305">
        <f>'[11]Depr Exp'!G2074</f>
        <v>1.52E-2</v>
      </c>
      <c r="H2074" s="524">
        <f>'[11]Depr Exp'!H2074</f>
        <v>121.96</v>
      </c>
      <c r="I2074" s="523">
        <f>'[11]Depr Exp'!I2074</f>
        <v>96289.75</v>
      </c>
      <c r="J2074" s="305">
        <f>'[11]Depr Exp'!J2074</f>
        <v>1.52E-2</v>
      </c>
      <c r="K2074" s="373">
        <f>'[11]Depr Exp'!K2074</f>
        <v>121.96701666666667</v>
      </c>
      <c r="L2074" s="524">
        <f>'[11]Depr Exp'!L2074</f>
        <v>0.01</v>
      </c>
      <c r="M2074" s="144"/>
      <c r="N2074" s="144"/>
    </row>
    <row r="2075" spans="1:14">
      <c r="A2075" s="144" t="str">
        <f>'[11]Depr Exp'!A2075</f>
        <v>E335 HYD Misc, Snoqualmie 1</v>
      </c>
      <c r="B2075" s="144" t="str">
        <f>'[11]Depr Exp'!B2075</f>
        <v>E335 HYD Misc, Snoqualmie 1-3</v>
      </c>
      <c r="C2075" s="144" t="str">
        <f>'[11]Depr Exp'!C2075</f>
        <v>403E</v>
      </c>
      <c r="D2075" s="144"/>
      <c r="E2075" s="282">
        <f>'[11]Depr Exp'!E2075</f>
        <v>43190</v>
      </c>
      <c r="F2075" s="523">
        <f>'[11]Depr Exp'!F2075</f>
        <v>96289.75</v>
      </c>
      <c r="G2075" s="305">
        <f>'[11]Depr Exp'!G2075</f>
        <v>1.52E-2</v>
      </c>
      <c r="H2075" s="524">
        <f>'[11]Depr Exp'!H2075</f>
        <v>121.96</v>
      </c>
      <c r="I2075" s="523">
        <f>'[11]Depr Exp'!I2075</f>
        <v>96289.75</v>
      </c>
      <c r="J2075" s="305">
        <f>'[11]Depr Exp'!J2075</f>
        <v>1.52E-2</v>
      </c>
      <c r="K2075" s="373">
        <f>'[11]Depr Exp'!K2075</f>
        <v>121.96701666666667</v>
      </c>
      <c r="L2075" s="524">
        <f>'[11]Depr Exp'!L2075</f>
        <v>0.01</v>
      </c>
      <c r="M2075" s="144"/>
      <c r="N2075" s="144"/>
    </row>
    <row r="2076" spans="1:14">
      <c r="A2076" s="144" t="str">
        <f>'[11]Depr Exp'!A2076</f>
        <v>E335 HYD Misc, Snoqualmie 1</v>
      </c>
      <c r="B2076" s="144" t="str">
        <f>'[11]Depr Exp'!B2076</f>
        <v>E335 HYD Misc, Snoqualmie 1-4</v>
      </c>
      <c r="C2076" s="144" t="str">
        <f>'[11]Depr Exp'!C2076</f>
        <v>403E</v>
      </c>
      <c r="D2076" s="144"/>
      <c r="E2076" s="282">
        <f>'[11]Depr Exp'!E2076</f>
        <v>43220</v>
      </c>
      <c r="F2076" s="523">
        <f>'[11]Depr Exp'!F2076</f>
        <v>96289.75</v>
      </c>
      <c r="G2076" s="305">
        <f>'[11]Depr Exp'!G2076</f>
        <v>1.52E-2</v>
      </c>
      <c r="H2076" s="524">
        <f>'[11]Depr Exp'!H2076</f>
        <v>121.96</v>
      </c>
      <c r="I2076" s="523">
        <f>'[11]Depr Exp'!I2076</f>
        <v>96289.75</v>
      </c>
      <c r="J2076" s="305">
        <f>'[11]Depr Exp'!J2076</f>
        <v>1.52E-2</v>
      </c>
      <c r="K2076" s="373">
        <f>'[11]Depr Exp'!K2076</f>
        <v>121.96701666666667</v>
      </c>
      <c r="L2076" s="524">
        <f>'[11]Depr Exp'!L2076</f>
        <v>0.01</v>
      </c>
      <c r="M2076" s="144"/>
      <c r="N2076" s="144"/>
    </row>
    <row r="2077" spans="1:14">
      <c r="A2077" s="144" t="str">
        <f>'[11]Depr Exp'!A2077</f>
        <v>E335 HYD Misc, Snoqualmie 1</v>
      </c>
      <c r="B2077" s="144" t="str">
        <f>'[11]Depr Exp'!B2077</f>
        <v>E335 HYD Misc, Snoqualmie 1-5</v>
      </c>
      <c r="C2077" s="144" t="str">
        <f>'[11]Depr Exp'!C2077</f>
        <v>403E</v>
      </c>
      <c r="D2077" s="144"/>
      <c r="E2077" s="282">
        <f>'[11]Depr Exp'!E2077</f>
        <v>43251</v>
      </c>
      <c r="F2077" s="523">
        <f>'[11]Depr Exp'!F2077</f>
        <v>96289.75</v>
      </c>
      <c r="G2077" s="305">
        <f>'[11]Depr Exp'!G2077</f>
        <v>1.52E-2</v>
      </c>
      <c r="H2077" s="524">
        <f>'[11]Depr Exp'!H2077</f>
        <v>121.96</v>
      </c>
      <c r="I2077" s="523">
        <f>'[11]Depr Exp'!I2077</f>
        <v>96289.75</v>
      </c>
      <c r="J2077" s="305">
        <f>'[11]Depr Exp'!J2077</f>
        <v>1.52E-2</v>
      </c>
      <c r="K2077" s="373">
        <f>'[11]Depr Exp'!K2077</f>
        <v>121.96701666666667</v>
      </c>
      <c r="L2077" s="524">
        <f>'[11]Depr Exp'!L2077</f>
        <v>0.01</v>
      </c>
      <c r="M2077" s="144"/>
      <c r="N2077" s="144"/>
    </row>
    <row r="2078" spans="1:14">
      <c r="A2078" s="144" t="str">
        <f>'[11]Depr Exp'!A2078</f>
        <v>E335 HYD Misc, Snoqualmie 1</v>
      </c>
      <c r="B2078" s="144" t="str">
        <f>'[11]Depr Exp'!B2078</f>
        <v>E335 HYD Misc, Snoqualmie 1-6</v>
      </c>
      <c r="C2078" s="144" t="str">
        <f>'[11]Depr Exp'!C2078</f>
        <v>403E</v>
      </c>
      <c r="D2078" s="144"/>
      <c r="E2078" s="282">
        <f>'[11]Depr Exp'!E2078</f>
        <v>43281</v>
      </c>
      <c r="F2078" s="523">
        <f>'[11]Depr Exp'!F2078</f>
        <v>96289.75</v>
      </c>
      <c r="G2078" s="305">
        <f>'[11]Depr Exp'!G2078</f>
        <v>1.52E-2</v>
      </c>
      <c r="H2078" s="524">
        <f>'[11]Depr Exp'!H2078</f>
        <v>121.96</v>
      </c>
      <c r="I2078" s="523">
        <f>'[11]Depr Exp'!I2078</f>
        <v>96289.75</v>
      </c>
      <c r="J2078" s="305">
        <f>'[11]Depr Exp'!J2078</f>
        <v>1.52E-2</v>
      </c>
      <c r="K2078" s="373">
        <f>'[11]Depr Exp'!K2078</f>
        <v>121.96701666666667</v>
      </c>
      <c r="L2078" s="524">
        <f>'[11]Depr Exp'!L2078</f>
        <v>0.01</v>
      </c>
      <c r="M2078" s="144"/>
      <c r="N2078" s="144"/>
    </row>
    <row r="2079" spans="1:14">
      <c r="A2079" s="144" t="str">
        <f>'[11]Depr Exp'!A2079</f>
        <v>E335 HYD Misc, Snoqualmie 1</v>
      </c>
      <c r="B2079" s="144" t="str">
        <f>'[11]Depr Exp'!B2079</f>
        <v>E335 HYD Misc, Snoqualmie 1-7</v>
      </c>
      <c r="C2079" s="144" t="str">
        <f>'[11]Depr Exp'!C2079</f>
        <v>403E</v>
      </c>
      <c r="D2079" s="144"/>
      <c r="E2079" s="282">
        <f>'[11]Depr Exp'!E2079</f>
        <v>43312</v>
      </c>
      <c r="F2079" s="523">
        <f>'[11]Depr Exp'!F2079</f>
        <v>96289.75</v>
      </c>
      <c r="G2079" s="305">
        <f>'[11]Depr Exp'!G2079</f>
        <v>1.52E-2</v>
      </c>
      <c r="H2079" s="524">
        <f>'[11]Depr Exp'!H2079</f>
        <v>121.96</v>
      </c>
      <c r="I2079" s="523">
        <f>'[11]Depr Exp'!I2079</f>
        <v>96289.75</v>
      </c>
      <c r="J2079" s="305">
        <f>'[11]Depr Exp'!J2079</f>
        <v>1.52E-2</v>
      </c>
      <c r="K2079" s="373">
        <f>'[11]Depr Exp'!K2079</f>
        <v>121.96701666666667</v>
      </c>
      <c r="L2079" s="524">
        <f>'[11]Depr Exp'!L2079</f>
        <v>0.01</v>
      </c>
      <c r="M2079" s="144"/>
      <c r="N2079" s="144"/>
    </row>
    <row r="2080" spans="1:14">
      <c r="A2080" s="144" t="str">
        <f>'[11]Depr Exp'!A2080</f>
        <v>E335 HYD Misc, Snoqualmie 1</v>
      </c>
      <c r="B2080" s="144" t="str">
        <f>'[11]Depr Exp'!B2080</f>
        <v>E335 HYD Misc, Snoqualmie 1-8</v>
      </c>
      <c r="C2080" s="144" t="str">
        <f>'[11]Depr Exp'!C2080</f>
        <v>403E</v>
      </c>
      <c r="D2080" s="144"/>
      <c r="E2080" s="282">
        <f>'[11]Depr Exp'!E2080</f>
        <v>43343</v>
      </c>
      <c r="F2080" s="523">
        <f>'[11]Depr Exp'!F2080</f>
        <v>96289.75</v>
      </c>
      <c r="G2080" s="305">
        <f>'[11]Depr Exp'!G2080</f>
        <v>1.52E-2</v>
      </c>
      <c r="H2080" s="524">
        <f>'[11]Depr Exp'!H2080</f>
        <v>121.96</v>
      </c>
      <c r="I2080" s="523">
        <f>'[11]Depr Exp'!I2080</f>
        <v>96289.75</v>
      </c>
      <c r="J2080" s="305">
        <f>'[11]Depr Exp'!J2080</f>
        <v>1.52E-2</v>
      </c>
      <c r="K2080" s="373">
        <f>'[11]Depr Exp'!K2080</f>
        <v>121.96701666666667</v>
      </c>
      <c r="L2080" s="524">
        <f>'[11]Depr Exp'!L2080</f>
        <v>0.01</v>
      </c>
      <c r="M2080" s="144"/>
      <c r="N2080" s="144"/>
    </row>
    <row r="2081" spans="1:14">
      <c r="A2081" s="144" t="str">
        <f>'[11]Depr Exp'!A2081</f>
        <v>E335 HYD Misc, Snoqualmie 1</v>
      </c>
      <c r="B2081" s="144" t="str">
        <f>'[11]Depr Exp'!B2081</f>
        <v>E335 HYD Misc, Snoqualmie 1-9</v>
      </c>
      <c r="C2081" s="144" t="str">
        <f>'[11]Depr Exp'!C2081</f>
        <v>403E</v>
      </c>
      <c r="D2081" s="144"/>
      <c r="E2081" s="282">
        <f>'[11]Depr Exp'!E2081</f>
        <v>43373</v>
      </c>
      <c r="F2081" s="523">
        <f>'[11]Depr Exp'!F2081</f>
        <v>96289.75</v>
      </c>
      <c r="G2081" s="305">
        <f>'[11]Depr Exp'!G2081</f>
        <v>3.6199999999999996E-2</v>
      </c>
      <c r="H2081" s="524">
        <f>'[11]Depr Exp'!H2081</f>
        <v>290.46999999999997</v>
      </c>
      <c r="I2081" s="523">
        <f>'[11]Depr Exp'!I2081</f>
        <v>96289.75</v>
      </c>
      <c r="J2081" s="305">
        <f>'[11]Depr Exp'!J2081</f>
        <v>3.6199999999999996E-2</v>
      </c>
      <c r="K2081" s="373">
        <f>'[11]Depr Exp'!K2081</f>
        <v>290.47407916666663</v>
      </c>
      <c r="L2081" s="524">
        <f>'[11]Depr Exp'!L2081</f>
        <v>0</v>
      </c>
      <c r="M2081" s="144"/>
      <c r="N2081" s="144"/>
    </row>
    <row r="2082" spans="1:14">
      <c r="A2082" s="144" t="str">
        <f>'[11]Depr Exp'!A2082</f>
        <v>E335 HYD Misc, Snoqualmie 1</v>
      </c>
      <c r="B2082" s="144" t="str">
        <f>'[11]Depr Exp'!B2082</f>
        <v>E335 HYD Misc, Snoqualmie 1-10</v>
      </c>
      <c r="C2082" s="144" t="str">
        <f>'[11]Depr Exp'!C2082</f>
        <v>403E</v>
      </c>
      <c r="D2082" s="144"/>
      <c r="E2082" s="282">
        <f>'[11]Depr Exp'!E2082</f>
        <v>43404</v>
      </c>
      <c r="F2082" s="523">
        <f>'[11]Depr Exp'!F2082</f>
        <v>96289.75</v>
      </c>
      <c r="G2082" s="305">
        <f>'[11]Depr Exp'!G2082</f>
        <v>3.6199999999999996E-2</v>
      </c>
      <c r="H2082" s="524">
        <f>'[11]Depr Exp'!H2082</f>
        <v>290.46999999999997</v>
      </c>
      <c r="I2082" s="523">
        <f>'[11]Depr Exp'!I2082</f>
        <v>96289.75</v>
      </c>
      <c r="J2082" s="305">
        <f>'[11]Depr Exp'!J2082</f>
        <v>3.6199999999999996E-2</v>
      </c>
      <c r="K2082" s="373">
        <f>'[11]Depr Exp'!K2082</f>
        <v>290.47407916666663</v>
      </c>
      <c r="L2082" s="524">
        <f>'[11]Depr Exp'!L2082</f>
        <v>0</v>
      </c>
      <c r="M2082" s="144"/>
      <c r="N2082" s="144"/>
    </row>
    <row r="2083" spans="1:14">
      <c r="A2083" s="144" t="str">
        <f>'[11]Depr Exp'!A2083</f>
        <v>E335 HYD Misc, Snoqualmie 1</v>
      </c>
      <c r="B2083" s="144" t="str">
        <f>'[11]Depr Exp'!B2083</f>
        <v>E335 HYD Misc, Snoqualmie 1-11</v>
      </c>
      <c r="C2083" s="144" t="str">
        <f>'[11]Depr Exp'!C2083</f>
        <v>403E</v>
      </c>
      <c r="D2083" s="144"/>
      <c r="E2083" s="282">
        <f>'[11]Depr Exp'!E2083</f>
        <v>43434</v>
      </c>
      <c r="F2083" s="523">
        <f>'[11]Depr Exp'!F2083</f>
        <v>96289.75</v>
      </c>
      <c r="G2083" s="305">
        <f>'[11]Depr Exp'!G2083</f>
        <v>3.6199999999999996E-2</v>
      </c>
      <c r="H2083" s="524">
        <f>'[11]Depr Exp'!H2083</f>
        <v>290.46999999999997</v>
      </c>
      <c r="I2083" s="523">
        <f>'[11]Depr Exp'!I2083</f>
        <v>96289.75</v>
      </c>
      <c r="J2083" s="305">
        <f>'[11]Depr Exp'!J2083</f>
        <v>3.6199999999999996E-2</v>
      </c>
      <c r="K2083" s="373">
        <f>'[11]Depr Exp'!K2083</f>
        <v>290.47407916666663</v>
      </c>
      <c r="L2083" s="524">
        <f>'[11]Depr Exp'!L2083</f>
        <v>0</v>
      </c>
      <c r="M2083" s="144"/>
      <c r="N2083" s="144"/>
    </row>
    <row r="2084" spans="1:14">
      <c r="A2084" s="144" t="str">
        <f>'[11]Depr Exp'!A2084</f>
        <v>E335 HYD Misc, Snoqualmie 1</v>
      </c>
      <c r="B2084" s="144" t="str">
        <f>'[11]Depr Exp'!B2084</f>
        <v>E335 HYD Misc, Snoqualmie 1-12</v>
      </c>
      <c r="C2084" s="144" t="str">
        <f>'[11]Depr Exp'!C2084</f>
        <v>403E</v>
      </c>
      <c r="D2084" s="144"/>
      <c r="E2084" s="282">
        <f>'[11]Depr Exp'!E2084</f>
        <v>43465</v>
      </c>
      <c r="F2084" s="523">
        <f>'[11]Depr Exp'!F2084</f>
        <v>96289.75</v>
      </c>
      <c r="G2084" s="305">
        <f>'[11]Depr Exp'!G2084</f>
        <v>3.6199999999999996E-2</v>
      </c>
      <c r="H2084" s="524">
        <f>'[11]Depr Exp'!H2084</f>
        <v>290.46999999999997</v>
      </c>
      <c r="I2084" s="523">
        <f>'[11]Depr Exp'!I2084</f>
        <v>96289.75</v>
      </c>
      <c r="J2084" s="305">
        <f>'[11]Depr Exp'!J2084</f>
        <v>3.6199999999999996E-2</v>
      </c>
      <c r="K2084" s="373">
        <f>'[11]Depr Exp'!K2084</f>
        <v>290.47407916666663</v>
      </c>
      <c r="L2084" s="524">
        <f>'[11]Depr Exp'!L2084</f>
        <v>0</v>
      </c>
      <c r="M2084" s="144"/>
      <c r="N2084" s="144"/>
    </row>
    <row r="2085" spans="1:14" ht="15.75" thickBot="1">
      <c r="A2085" s="159" t="str">
        <f>'[11]Depr Exp'!A2085</f>
        <v>E335 HYD Misc, Snoqualmie 1 Total</v>
      </c>
      <c r="B2085" s="144">
        <f>'[11]Depr Exp'!B2085</f>
        <v>0</v>
      </c>
      <c r="C2085" s="502" t="str">
        <f>'[11]Depr Exp'!C2085</f>
        <v>HYD</v>
      </c>
      <c r="D2085" s="144"/>
      <c r="E2085" s="281" t="str">
        <f>'[11]Depr Exp'!E2085</f>
        <v>Total</v>
      </c>
      <c r="F2085" s="141">
        <f>'[11]Depr Exp'!F2085</f>
        <v>0</v>
      </c>
      <c r="G2085" s="252">
        <f>'[11]Depr Exp'!G2085</f>
        <v>0</v>
      </c>
      <c r="H2085" s="286">
        <f>'[11]Depr Exp'!H2085</f>
        <v>2137.56</v>
      </c>
      <c r="I2085" s="141">
        <f>'[11]Depr Exp'!I2085</f>
        <v>0</v>
      </c>
      <c r="J2085" s="252">
        <f>'[11]Depr Exp'!J2085</f>
        <v>0</v>
      </c>
      <c r="K2085" s="286">
        <f>'[11]Depr Exp'!K2085</f>
        <v>2137.6324500000001</v>
      </c>
      <c r="L2085" s="286">
        <f>'[11]Depr Exp'!L2085</f>
        <v>7.0000000000000007E-2</v>
      </c>
      <c r="M2085" s="144"/>
      <c r="N2085" s="144"/>
    </row>
    <row r="2086" spans="1:14" ht="13.5" thickTop="1">
      <c r="A2086" s="144" t="str">
        <f>'[11]Depr Exp'!A2086</f>
        <v>E335 HYD Misc, Snoqualmie 2</v>
      </c>
      <c r="B2086" s="144" t="str">
        <f>'[11]Depr Exp'!B2086</f>
        <v>E335 HYD Misc, Snoqualmie 2-1</v>
      </c>
      <c r="C2086" s="144" t="str">
        <f>'[11]Depr Exp'!C2086</f>
        <v>403E</v>
      </c>
      <c r="D2086" s="144"/>
      <c r="E2086" s="282">
        <f>'[11]Depr Exp'!E2086</f>
        <v>43131</v>
      </c>
      <c r="F2086" s="523">
        <f>'[11]Depr Exp'!F2086</f>
        <v>500.63</v>
      </c>
      <c r="G2086" s="305">
        <f>'[11]Depr Exp'!G2086</f>
        <v>3.56E-2</v>
      </c>
      <c r="H2086" s="524">
        <f>'[11]Depr Exp'!H2086</f>
        <v>1.49</v>
      </c>
      <c r="I2086" s="523">
        <f>'[11]Depr Exp'!I2086</f>
        <v>500.63</v>
      </c>
      <c r="J2086" s="305">
        <f>'[11]Depr Exp'!J2086</f>
        <v>3.56E-2</v>
      </c>
      <c r="K2086" s="373">
        <f>'[11]Depr Exp'!K2086</f>
        <v>1.4852023333333333</v>
      </c>
      <c r="L2086" s="524">
        <f>'[11]Depr Exp'!L2086</f>
        <v>0</v>
      </c>
      <c r="M2086" s="144"/>
      <c r="N2086" s="144"/>
    </row>
    <row r="2087" spans="1:14">
      <c r="A2087" s="144" t="str">
        <f>'[11]Depr Exp'!A2087</f>
        <v>E335 HYD Misc, Snoqualmie 2</v>
      </c>
      <c r="B2087" s="144" t="str">
        <f>'[11]Depr Exp'!B2087</f>
        <v>E335 HYD Misc, Snoqualmie 2-2</v>
      </c>
      <c r="C2087" s="144" t="str">
        <f>'[11]Depr Exp'!C2087</f>
        <v>403E</v>
      </c>
      <c r="D2087" s="144"/>
      <c r="E2087" s="282">
        <f>'[11]Depr Exp'!E2087</f>
        <v>43159</v>
      </c>
      <c r="F2087" s="523">
        <f>'[11]Depr Exp'!F2087</f>
        <v>500.63</v>
      </c>
      <c r="G2087" s="305">
        <f>'[11]Depr Exp'!G2087</f>
        <v>3.56E-2</v>
      </c>
      <c r="H2087" s="524">
        <f>'[11]Depr Exp'!H2087</f>
        <v>1.49</v>
      </c>
      <c r="I2087" s="523">
        <f>'[11]Depr Exp'!I2087</f>
        <v>500.63</v>
      </c>
      <c r="J2087" s="305">
        <f>'[11]Depr Exp'!J2087</f>
        <v>3.56E-2</v>
      </c>
      <c r="K2087" s="373">
        <f>'[11]Depr Exp'!K2087</f>
        <v>1.4852023333333333</v>
      </c>
      <c r="L2087" s="524">
        <f>'[11]Depr Exp'!L2087</f>
        <v>0</v>
      </c>
      <c r="M2087" s="144"/>
      <c r="N2087" s="144"/>
    </row>
    <row r="2088" spans="1:14">
      <c r="A2088" s="144" t="str">
        <f>'[11]Depr Exp'!A2088</f>
        <v>E335 HYD Misc, Snoqualmie 2</v>
      </c>
      <c r="B2088" s="144" t="str">
        <f>'[11]Depr Exp'!B2088</f>
        <v>E335 HYD Misc, Snoqualmie 2-3</v>
      </c>
      <c r="C2088" s="144" t="str">
        <f>'[11]Depr Exp'!C2088</f>
        <v>403E</v>
      </c>
      <c r="D2088" s="144"/>
      <c r="E2088" s="282">
        <f>'[11]Depr Exp'!E2088</f>
        <v>43190</v>
      </c>
      <c r="F2088" s="523">
        <f>'[11]Depr Exp'!F2088</f>
        <v>500.63</v>
      </c>
      <c r="G2088" s="305">
        <f>'[11]Depr Exp'!G2088</f>
        <v>3.56E-2</v>
      </c>
      <c r="H2088" s="524">
        <f>'[11]Depr Exp'!H2088</f>
        <v>1.49</v>
      </c>
      <c r="I2088" s="523">
        <f>'[11]Depr Exp'!I2088</f>
        <v>500.63</v>
      </c>
      <c r="J2088" s="305">
        <f>'[11]Depr Exp'!J2088</f>
        <v>3.56E-2</v>
      </c>
      <c r="K2088" s="373">
        <f>'[11]Depr Exp'!K2088</f>
        <v>1.4852023333333333</v>
      </c>
      <c r="L2088" s="524">
        <f>'[11]Depr Exp'!L2088</f>
        <v>0</v>
      </c>
      <c r="M2088" s="144"/>
      <c r="N2088" s="144"/>
    </row>
    <row r="2089" spans="1:14">
      <c r="A2089" s="144" t="str">
        <f>'[11]Depr Exp'!A2089</f>
        <v>E335 HYD Misc, Snoqualmie 2</v>
      </c>
      <c r="B2089" s="144" t="str">
        <f>'[11]Depr Exp'!B2089</f>
        <v>E335 HYD Misc, Snoqualmie 2-4</v>
      </c>
      <c r="C2089" s="144" t="str">
        <f>'[11]Depr Exp'!C2089</f>
        <v>403E</v>
      </c>
      <c r="D2089" s="144"/>
      <c r="E2089" s="282">
        <f>'[11]Depr Exp'!E2089</f>
        <v>43220</v>
      </c>
      <c r="F2089" s="523">
        <f>'[11]Depr Exp'!F2089</f>
        <v>500.63</v>
      </c>
      <c r="G2089" s="305">
        <f>'[11]Depr Exp'!G2089</f>
        <v>3.56E-2</v>
      </c>
      <c r="H2089" s="524">
        <f>'[11]Depr Exp'!H2089</f>
        <v>1.49</v>
      </c>
      <c r="I2089" s="523">
        <f>'[11]Depr Exp'!I2089</f>
        <v>500.63</v>
      </c>
      <c r="J2089" s="305">
        <f>'[11]Depr Exp'!J2089</f>
        <v>3.56E-2</v>
      </c>
      <c r="K2089" s="373">
        <f>'[11]Depr Exp'!K2089</f>
        <v>1.4852023333333333</v>
      </c>
      <c r="L2089" s="524">
        <f>'[11]Depr Exp'!L2089</f>
        <v>0</v>
      </c>
      <c r="M2089" s="144"/>
      <c r="N2089" s="144"/>
    </row>
    <row r="2090" spans="1:14">
      <c r="A2090" s="144" t="str">
        <f>'[11]Depr Exp'!A2090</f>
        <v>E335 HYD Misc, Snoqualmie 2</v>
      </c>
      <c r="B2090" s="144" t="str">
        <f>'[11]Depr Exp'!B2090</f>
        <v>E335 HYD Misc, Snoqualmie 2-5</v>
      </c>
      <c r="C2090" s="144" t="str">
        <f>'[11]Depr Exp'!C2090</f>
        <v>403E</v>
      </c>
      <c r="D2090" s="144"/>
      <c r="E2090" s="282">
        <f>'[11]Depr Exp'!E2090</f>
        <v>43251</v>
      </c>
      <c r="F2090" s="523">
        <f>'[11]Depr Exp'!F2090</f>
        <v>500.63</v>
      </c>
      <c r="G2090" s="305">
        <f>'[11]Depr Exp'!G2090</f>
        <v>3.56E-2</v>
      </c>
      <c r="H2090" s="524">
        <f>'[11]Depr Exp'!H2090</f>
        <v>1.49</v>
      </c>
      <c r="I2090" s="523">
        <f>'[11]Depr Exp'!I2090</f>
        <v>500.63</v>
      </c>
      <c r="J2090" s="305">
        <f>'[11]Depr Exp'!J2090</f>
        <v>3.56E-2</v>
      </c>
      <c r="K2090" s="373">
        <f>'[11]Depr Exp'!K2090</f>
        <v>1.4852023333333333</v>
      </c>
      <c r="L2090" s="524">
        <f>'[11]Depr Exp'!L2090</f>
        <v>0</v>
      </c>
      <c r="M2090" s="144"/>
      <c r="N2090" s="144"/>
    </row>
    <row r="2091" spans="1:14">
      <c r="A2091" s="144" t="str">
        <f>'[11]Depr Exp'!A2091</f>
        <v>E335 HYD Misc, Snoqualmie 2</v>
      </c>
      <c r="B2091" s="144" t="str">
        <f>'[11]Depr Exp'!B2091</f>
        <v>E335 HYD Misc, Snoqualmie 2-6</v>
      </c>
      <c r="C2091" s="144" t="str">
        <f>'[11]Depr Exp'!C2091</f>
        <v>403E</v>
      </c>
      <c r="D2091" s="144"/>
      <c r="E2091" s="282">
        <f>'[11]Depr Exp'!E2091</f>
        <v>43281</v>
      </c>
      <c r="F2091" s="523">
        <f>'[11]Depr Exp'!F2091</f>
        <v>500.63</v>
      </c>
      <c r="G2091" s="305">
        <f>'[11]Depr Exp'!G2091</f>
        <v>3.56E-2</v>
      </c>
      <c r="H2091" s="524">
        <f>'[11]Depr Exp'!H2091</f>
        <v>1.49</v>
      </c>
      <c r="I2091" s="523">
        <f>'[11]Depr Exp'!I2091</f>
        <v>500.63</v>
      </c>
      <c r="J2091" s="305">
        <f>'[11]Depr Exp'!J2091</f>
        <v>3.56E-2</v>
      </c>
      <c r="K2091" s="373">
        <f>'[11]Depr Exp'!K2091</f>
        <v>1.4852023333333333</v>
      </c>
      <c r="L2091" s="524">
        <f>'[11]Depr Exp'!L2091</f>
        <v>0</v>
      </c>
      <c r="M2091" s="144"/>
      <c r="N2091" s="144"/>
    </row>
    <row r="2092" spans="1:14">
      <c r="A2092" s="144" t="str">
        <f>'[11]Depr Exp'!A2092</f>
        <v>E335 HYD Misc, Snoqualmie 2</v>
      </c>
      <c r="B2092" s="144" t="str">
        <f>'[11]Depr Exp'!B2092</f>
        <v>E335 HYD Misc, Snoqualmie 2-7</v>
      </c>
      <c r="C2092" s="144" t="str">
        <f>'[11]Depr Exp'!C2092</f>
        <v>403E</v>
      </c>
      <c r="D2092" s="144"/>
      <c r="E2092" s="282">
        <f>'[11]Depr Exp'!E2092</f>
        <v>43312</v>
      </c>
      <c r="F2092" s="523">
        <f>'[11]Depr Exp'!F2092</f>
        <v>500.63</v>
      </c>
      <c r="G2092" s="305">
        <f>'[11]Depr Exp'!G2092</f>
        <v>3.56E-2</v>
      </c>
      <c r="H2092" s="524">
        <f>'[11]Depr Exp'!H2092</f>
        <v>1.49</v>
      </c>
      <c r="I2092" s="523">
        <f>'[11]Depr Exp'!I2092</f>
        <v>500.63</v>
      </c>
      <c r="J2092" s="305">
        <f>'[11]Depr Exp'!J2092</f>
        <v>3.56E-2</v>
      </c>
      <c r="K2092" s="373">
        <f>'[11]Depr Exp'!K2092</f>
        <v>1.4852023333333333</v>
      </c>
      <c r="L2092" s="524">
        <f>'[11]Depr Exp'!L2092</f>
        <v>0</v>
      </c>
      <c r="M2092" s="144"/>
      <c r="N2092" s="144"/>
    </row>
    <row r="2093" spans="1:14">
      <c r="A2093" s="144" t="str">
        <f>'[11]Depr Exp'!A2093</f>
        <v>E335 HYD Misc, Snoqualmie 2</v>
      </c>
      <c r="B2093" s="144" t="str">
        <f>'[11]Depr Exp'!B2093</f>
        <v>E335 HYD Misc, Snoqualmie 2-8</v>
      </c>
      <c r="C2093" s="144" t="str">
        <f>'[11]Depr Exp'!C2093</f>
        <v>403E</v>
      </c>
      <c r="D2093" s="144"/>
      <c r="E2093" s="282">
        <f>'[11]Depr Exp'!E2093</f>
        <v>43343</v>
      </c>
      <c r="F2093" s="523">
        <f>'[11]Depr Exp'!F2093</f>
        <v>500.63</v>
      </c>
      <c r="G2093" s="305">
        <f>'[11]Depr Exp'!G2093</f>
        <v>3.56E-2</v>
      </c>
      <c r="H2093" s="524">
        <f>'[11]Depr Exp'!H2093</f>
        <v>1.49</v>
      </c>
      <c r="I2093" s="523">
        <f>'[11]Depr Exp'!I2093</f>
        <v>500.63</v>
      </c>
      <c r="J2093" s="305">
        <f>'[11]Depr Exp'!J2093</f>
        <v>3.56E-2</v>
      </c>
      <c r="K2093" s="373">
        <f>'[11]Depr Exp'!K2093</f>
        <v>1.4852023333333333</v>
      </c>
      <c r="L2093" s="524">
        <f>'[11]Depr Exp'!L2093</f>
        <v>0</v>
      </c>
      <c r="M2093" s="144"/>
      <c r="N2093" s="144"/>
    </row>
    <row r="2094" spans="1:14">
      <c r="A2094" s="144" t="str">
        <f>'[11]Depr Exp'!A2094</f>
        <v>E335 HYD Misc, Snoqualmie 2</v>
      </c>
      <c r="B2094" s="144" t="str">
        <f>'[11]Depr Exp'!B2094</f>
        <v>E335 HYD Misc, Snoqualmie 2-9</v>
      </c>
      <c r="C2094" s="144" t="str">
        <f>'[11]Depr Exp'!C2094</f>
        <v>403E</v>
      </c>
      <c r="D2094" s="144"/>
      <c r="E2094" s="282">
        <f>'[11]Depr Exp'!E2094</f>
        <v>43373</v>
      </c>
      <c r="F2094" s="523">
        <f>'[11]Depr Exp'!F2094</f>
        <v>500.63</v>
      </c>
      <c r="G2094" s="305">
        <f>'[11]Depr Exp'!G2094</f>
        <v>3.56E-2</v>
      </c>
      <c r="H2094" s="524">
        <f>'[11]Depr Exp'!H2094</f>
        <v>1.49</v>
      </c>
      <c r="I2094" s="523">
        <f>'[11]Depr Exp'!I2094</f>
        <v>500.63</v>
      </c>
      <c r="J2094" s="305">
        <f>'[11]Depr Exp'!J2094</f>
        <v>3.56E-2</v>
      </c>
      <c r="K2094" s="373">
        <f>'[11]Depr Exp'!K2094</f>
        <v>1.4852023333333333</v>
      </c>
      <c r="L2094" s="524">
        <f>'[11]Depr Exp'!L2094</f>
        <v>0</v>
      </c>
      <c r="M2094" s="144"/>
      <c r="N2094" s="144"/>
    </row>
    <row r="2095" spans="1:14">
      <c r="A2095" s="144" t="str">
        <f>'[11]Depr Exp'!A2095</f>
        <v>E335 HYD Misc, Snoqualmie 2</v>
      </c>
      <c r="B2095" s="144" t="str">
        <f>'[11]Depr Exp'!B2095</f>
        <v>E335 HYD Misc, Snoqualmie 2-10</v>
      </c>
      <c r="C2095" s="144" t="str">
        <f>'[11]Depr Exp'!C2095</f>
        <v>403E</v>
      </c>
      <c r="D2095" s="144"/>
      <c r="E2095" s="282">
        <f>'[11]Depr Exp'!E2095</f>
        <v>43404</v>
      </c>
      <c r="F2095" s="523">
        <f>'[11]Depr Exp'!F2095</f>
        <v>500.63</v>
      </c>
      <c r="G2095" s="305">
        <f>'[11]Depr Exp'!G2095</f>
        <v>3.56E-2</v>
      </c>
      <c r="H2095" s="524">
        <f>'[11]Depr Exp'!H2095</f>
        <v>1.49</v>
      </c>
      <c r="I2095" s="523">
        <f>'[11]Depr Exp'!I2095</f>
        <v>500.63</v>
      </c>
      <c r="J2095" s="305">
        <f>'[11]Depr Exp'!J2095</f>
        <v>3.56E-2</v>
      </c>
      <c r="K2095" s="373">
        <f>'[11]Depr Exp'!K2095</f>
        <v>1.4852023333333333</v>
      </c>
      <c r="L2095" s="524">
        <f>'[11]Depr Exp'!L2095</f>
        <v>0</v>
      </c>
      <c r="M2095" s="144"/>
      <c r="N2095" s="144"/>
    </row>
    <row r="2096" spans="1:14">
      <c r="A2096" s="144" t="str">
        <f>'[11]Depr Exp'!A2096</f>
        <v>E335 HYD Misc, Snoqualmie 2</v>
      </c>
      <c r="B2096" s="144" t="str">
        <f>'[11]Depr Exp'!B2096</f>
        <v>E335 HYD Misc, Snoqualmie 2-11</v>
      </c>
      <c r="C2096" s="144" t="str">
        <f>'[11]Depr Exp'!C2096</f>
        <v>403E</v>
      </c>
      <c r="D2096" s="144"/>
      <c r="E2096" s="282">
        <f>'[11]Depr Exp'!E2096</f>
        <v>43434</v>
      </c>
      <c r="F2096" s="523">
        <f>'[11]Depr Exp'!F2096</f>
        <v>500.63</v>
      </c>
      <c r="G2096" s="305">
        <f>'[11]Depr Exp'!G2096</f>
        <v>3.56E-2</v>
      </c>
      <c r="H2096" s="524">
        <f>'[11]Depr Exp'!H2096</f>
        <v>1.49</v>
      </c>
      <c r="I2096" s="523">
        <f>'[11]Depr Exp'!I2096</f>
        <v>500.63</v>
      </c>
      <c r="J2096" s="305">
        <f>'[11]Depr Exp'!J2096</f>
        <v>3.56E-2</v>
      </c>
      <c r="K2096" s="373">
        <f>'[11]Depr Exp'!K2096</f>
        <v>1.4852023333333333</v>
      </c>
      <c r="L2096" s="524">
        <f>'[11]Depr Exp'!L2096</f>
        <v>0</v>
      </c>
      <c r="M2096" s="144"/>
      <c r="N2096" s="144"/>
    </row>
    <row r="2097" spans="1:14">
      <c r="A2097" s="144" t="str">
        <f>'[11]Depr Exp'!A2097</f>
        <v>E335 HYD Misc, Snoqualmie 2</v>
      </c>
      <c r="B2097" s="144" t="str">
        <f>'[11]Depr Exp'!B2097</f>
        <v>E335 HYD Misc, Snoqualmie 2-12</v>
      </c>
      <c r="C2097" s="144" t="str">
        <f>'[11]Depr Exp'!C2097</f>
        <v>403E</v>
      </c>
      <c r="D2097" s="144"/>
      <c r="E2097" s="282">
        <f>'[11]Depr Exp'!E2097</f>
        <v>43465</v>
      </c>
      <c r="F2097" s="523">
        <f>'[11]Depr Exp'!F2097</f>
        <v>500.63</v>
      </c>
      <c r="G2097" s="305">
        <f>'[11]Depr Exp'!G2097</f>
        <v>3.56E-2</v>
      </c>
      <c r="H2097" s="524">
        <f>'[11]Depr Exp'!H2097</f>
        <v>1.49</v>
      </c>
      <c r="I2097" s="523">
        <f>'[11]Depr Exp'!I2097</f>
        <v>500.63</v>
      </c>
      <c r="J2097" s="305">
        <f>'[11]Depr Exp'!J2097</f>
        <v>3.56E-2</v>
      </c>
      <c r="K2097" s="373">
        <f>'[11]Depr Exp'!K2097</f>
        <v>1.4852023333333333</v>
      </c>
      <c r="L2097" s="524">
        <f>'[11]Depr Exp'!L2097</f>
        <v>0</v>
      </c>
      <c r="M2097" s="144"/>
      <c r="N2097" s="144"/>
    </row>
    <row r="2098" spans="1:14" ht="15.75" thickBot="1">
      <c r="A2098" s="159" t="str">
        <f>'[11]Depr Exp'!A2098</f>
        <v>E335 HYD Misc, Snoqualmie 2 Total</v>
      </c>
      <c r="B2098" s="144">
        <f>'[11]Depr Exp'!B2098</f>
        <v>0</v>
      </c>
      <c r="C2098" s="502" t="str">
        <f>'[11]Depr Exp'!C2098</f>
        <v>HYD</v>
      </c>
      <c r="D2098" s="144"/>
      <c r="E2098" s="281" t="str">
        <f>'[11]Depr Exp'!E2098</f>
        <v>Total</v>
      </c>
      <c r="F2098" s="141">
        <f>'[11]Depr Exp'!F2098</f>
        <v>0</v>
      </c>
      <c r="G2098" s="252">
        <f>'[11]Depr Exp'!G2098</f>
        <v>0</v>
      </c>
      <c r="H2098" s="286">
        <f>'[11]Depr Exp'!H2098</f>
        <v>17.88</v>
      </c>
      <c r="I2098" s="141">
        <f>'[11]Depr Exp'!I2098</f>
        <v>0</v>
      </c>
      <c r="J2098" s="252">
        <f>'[11]Depr Exp'!J2098</f>
        <v>0</v>
      </c>
      <c r="K2098" s="286">
        <f>'[11]Depr Exp'!K2098</f>
        <v>17.822427999999999</v>
      </c>
      <c r="L2098" s="286">
        <f>'[11]Depr Exp'!L2098</f>
        <v>-0.06</v>
      </c>
      <c r="M2098" s="144"/>
      <c r="N2098" s="144"/>
    </row>
    <row r="2099" spans="1:14" ht="13.5" thickTop="1">
      <c r="A2099" s="144" t="str">
        <f>'[11]Depr Exp'!A2099</f>
        <v>E335 HYD Misc, UB Hatchery</v>
      </c>
      <c r="B2099" s="144" t="str">
        <f>'[11]Depr Exp'!B2099</f>
        <v>E335 HYD Misc, UB Hatchery-1</v>
      </c>
      <c r="C2099" s="144" t="str">
        <f>'[11]Depr Exp'!C2099</f>
        <v>403E</v>
      </c>
      <c r="D2099" s="144"/>
      <c r="E2099" s="282">
        <f>'[11]Depr Exp'!E2099</f>
        <v>43131</v>
      </c>
      <c r="F2099" s="523">
        <f>'[11]Depr Exp'!F2099</f>
        <v>864877.95</v>
      </c>
      <c r="G2099" s="305">
        <f>'[11]Depr Exp'!G2099</f>
        <v>1.9699999999999999E-2</v>
      </c>
      <c r="H2099" s="524">
        <f>'[11]Depr Exp'!H2099</f>
        <v>1419.8400000000001</v>
      </c>
      <c r="I2099" s="523">
        <f>'[11]Depr Exp'!I2099</f>
        <v>864877.95</v>
      </c>
      <c r="J2099" s="305">
        <f>'[11]Depr Exp'!J2099</f>
        <v>1.9699999999999999E-2</v>
      </c>
      <c r="K2099" s="373">
        <f>'[11]Depr Exp'!K2099</f>
        <v>1419.8413012499998</v>
      </c>
      <c r="L2099" s="524">
        <f>'[11]Depr Exp'!L2099</f>
        <v>0</v>
      </c>
      <c r="M2099" s="144"/>
      <c r="N2099" s="144"/>
    </row>
    <row r="2100" spans="1:14">
      <c r="A2100" s="144" t="str">
        <f>'[11]Depr Exp'!A2100</f>
        <v>E335 HYD Misc, UB Hatchery</v>
      </c>
      <c r="B2100" s="144" t="str">
        <f>'[11]Depr Exp'!B2100</f>
        <v>E335 HYD Misc, UB Hatchery-2</v>
      </c>
      <c r="C2100" s="144" t="str">
        <f>'[11]Depr Exp'!C2100</f>
        <v>403E</v>
      </c>
      <c r="D2100" s="144"/>
      <c r="E2100" s="282">
        <f>'[11]Depr Exp'!E2100</f>
        <v>43159</v>
      </c>
      <c r="F2100" s="523">
        <f>'[11]Depr Exp'!F2100</f>
        <v>864877.95</v>
      </c>
      <c r="G2100" s="305">
        <f>'[11]Depr Exp'!G2100</f>
        <v>1.9699999999999999E-2</v>
      </c>
      <c r="H2100" s="524">
        <f>'[11]Depr Exp'!H2100</f>
        <v>1419.8400000000001</v>
      </c>
      <c r="I2100" s="523">
        <f>'[11]Depr Exp'!I2100</f>
        <v>864877.95</v>
      </c>
      <c r="J2100" s="305">
        <f>'[11]Depr Exp'!J2100</f>
        <v>1.9699999999999999E-2</v>
      </c>
      <c r="K2100" s="373">
        <f>'[11]Depr Exp'!K2100</f>
        <v>1419.8413012499998</v>
      </c>
      <c r="L2100" s="524">
        <f>'[11]Depr Exp'!L2100</f>
        <v>0</v>
      </c>
      <c r="M2100" s="144"/>
      <c r="N2100" s="144"/>
    </row>
    <row r="2101" spans="1:14">
      <c r="A2101" s="144" t="str">
        <f>'[11]Depr Exp'!A2101</f>
        <v>E335 HYD Misc, UB Hatchery</v>
      </c>
      <c r="B2101" s="144" t="str">
        <f>'[11]Depr Exp'!B2101</f>
        <v>E335 HYD Misc, UB Hatchery-3</v>
      </c>
      <c r="C2101" s="144" t="str">
        <f>'[11]Depr Exp'!C2101</f>
        <v>403E</v>
      </c>
      <c r="D2101" s="144"/>
      <c r="E2101" s="282">
        <f>'[11]Depr Exp'!E2101</f>
        <v>43190</v>
      </c>
      <c r="F2101" s="523">
        <f>'[11]Depr Exp'!F2101</f>
        <v>864877.95</v>
      </c>
      <c r="G2101" s="305">
        <f>'[11]Depr Exp'!G2101</f>
        <v>1.9699999999999999E-2</v>
      </c>
      <c r="H2101" s="524">
        <f>'[11]Depr Exp'!H2101</f>
        <v>1419.8400000000001</v>
      </c>
      <c r="I2101" s="523">
        <f>'[11]Depr Exp'!I2101</f>
        <v>864877.95</v>
      </c>
      <c r="J2101" s="305">
        <f>'[11]Depr Exp'!J2101</f>
        <v>1.9699999999999999E-2</v>
      </c>
      <c r="K2101" s="373">
        <f>'[11]Depr Exp'!K2101</f>
        <v>1419.8413012499998</v>
      </c>
      <c r="L2101" s="524">
        <f>'[11]Depr Exp'!L2101</f>
        <v>0</v>
      </c>
      <c r="M2101" s="144"/>
      <c r="N2101" s="144"/>
    </row>
    <row r="2102" spans="1:14">
      <c r="A2102" s="144" t="str">
        <f>'[11]Depr Exp'!A2102</f>
        <v>E335 HYD Misc, UB Hatchery</v>
      </c>
      <c r="B2102" s="144" t="str">
        <f>'[11]Depr Exp'!B2102</f>
        <v>E335 HYD Misc, UB Hatchery-4</v>
      </c>
      <c r="C2102" s="144" t="str">
        <f>'[11]Depr Exp'!C2102</f>
        <v>403E</v>
      </c>
      <c r="D2102" s="144"/>
      <c r="E2102" s="282">
        <f>'[11]Depr Exp'!E2102</f>
        <v>43220</v>
      </c>
      <c r="F2102" s="523">
        <f>'[11]Depr Exp'!F2102</f>
        <v>864877.95</v>
      </c>
      <c r="G2102" s="305">
        <f>'[11]Depr Exp'!G2102</f>
        <v>1.9699999999999999E-2</v>
      </c>
      <c r="H2102" s="524">
        <f>'[11]Depr Exp'!H2102</f>
        <v>1419.8400000000001</v>
      </c>
      <c r="I2102" s="523">
        <f>'[11]Depr Exp'!I2102</f>
        <v>864877.95</v>
      </c>
      <c r="J2102" s="305">
        <f>'[11]Depr Exp'!J2102</f>
        <v>1.9699999999999999E-2</v>
      </c>
      <c r="K2102" s="373">
        <f>'[11]Depr Exp'!K2102</f>
        <v>1419.8413012499998</v>
      </c>
      <c r="L2102" s="524">
        <f>'[11]Depr Exp'!L2102</f>
        <v>0</v>
      </c>
      <c r="M2102" s="144"/>
      <c r="N2102" s="144"/>
    </row>
    <row r="2103" spans="1:14">
      <c r="A2103" s="144" t="str">
        <f>'[11]Depr Exp'!A2103</f>
        <v>E335 HYD Misc, UB Hatchery</v>
      </c>
      <c r="B2103" s="144" t="str">
        <f>'[11]Depr Exp'!B2103</f>
        <v>E335 HYD Misc, UB Hatchery-5</v>
      </c>
      <c r="C2103" s="144" t="str">
        <f>'[11]Depr Exp'!C2103</f>
        <v>403E</v>
      </c>
      <c r="D2103" s="144"/>
      <c r="E2103" s="282">
        <f>'[11]Depr Exp'!E2103</f>
        <v>43251</v>
      </c>
      <c r="F2103" s="523">
        <f>'[11]Depr Exp'!F2103</f>
        <v>864877.95</v>
      </c>
      <c r="G2103" s="305">
        <f>'[11]Depr Exp'!G2103</f>
        <v>1.9699999999999999E-2</v>
      </c>
      <c r="H2103" s="524">
        <f>'[11]Depr Exp'!H2103</f>
        <v>1419.8400000000001</v>
      </c>
      <c r="I2103" s="523">
        <f>'[11]Depr Exp'!I2103</f>
        <v>864877.95</v>
      </c>
      <c r="J2103" s="305">
        <f>'[11]Depr Exp'!J2103</f>
        <v>1.9699999999999999E-2</v>
      </c>
      <c r="K2103" s="373">
        <f>'[11]Depr Exp'!K2103</f>
        <v>1419.8413012499998</v>
      </c>
      <c r="L2103" s="524">
        <f>'[11]Depr Exp'!L2103</f>
        <v>0</v>
      </c>
      <c r="M2103" s="144"/>
      <c r="N2103" s="144"/>
    </row>
    <row r="2104" spans="1:14">
      <c r="A2104" s="144" t="str">
        <f>'[11]Depr Exp'!A2104</f>
        <v>E335 HYD Misc, UB Hatchery</v>
      </c>
      <c r="B2104" s="144" t="str">
        <f>'[11]Depr Exp'!B2104</f>
        <v>E335 HYD Misc, UB Hatchery-6</v>
      </c>
      <c r="C2104" s="144" t="str">
        <f>'[11]Depr Exp'!C2104</f>
        <v>403E</v>
      </c>
      <c r="D2104" s="144"/>
      <c r="E2104" s="282">
        <f>'[11]Depr Exp'!E2104</f>
        <v>43281</v>
      </c>
      <c r="F2104" s="523">
        <f>'[11]Depr Exp'!F2104</f>
        <v>864877.95</v>
      </c>
      <c r="G2104" s="305">
        <f>'[11]Depr Exp'!G2104</f>
        <v>1.9699999999999999E-2</v>
      </c>
      <c r="H2104" s="524">
        <f>'[11]Depr Exp'!H2104</f>
        <v>1419.8400000000001</v>
      </c>
      <c r="I2104" s="523">
        <f>'[11]Depr Exp'!I2104</f>
        <v>864877.95</v>
      </c>
      <c r="J2104" s="305">
        <f>'[11]Depr Exp'!J2104</f>
        <v>1.9699999999999999E-2</v>
      </c>
      <c r="K2104" s="373">
        <f>'[11]Depr Exp'!K2104</f>
        <v>1419.8413012499998</v>
      </c>
      <c r="L2104" s="524">
        <f>'[11]Depr Exp'!L2104</f>
        <v>0</v>
      </c>
      <c r="M2104" s="144"/>
      <c r="N2104" s="144"/>
    </row>
    <row r="2105" spans="1:14">
      <c r="A2105" s="144" t="str">
        <f>'[11]Depr Exp'!A2105</f>
        <v>E335 HYD Misc, UB Hatchery</v>
      </c>
      <c r="B2105" s="144" t="str">
        <f>'[11]Depr Exp'!B2105</f>
        <v>E335 HYD Misc, UB Hatchery-7</v>
      </c>
      <c r="C2105" s="144" t="str">
        <f>'[11]Depr Exp'!C2105</f>
        <v>403E</v>
      </c>
      <c r="D2105" s="144"/>
      <c r="E2105" s="282">
        <f>'[11]Depr Exp'!E2105</f>
        <v>43312</v>
      </c>
      <c r="F2105" s="523">
        <f>'[11]Depr Exp'!F2105</f>
        <v>864877.95</v>
      </c>
      <c r="G2105" s="305">
        <f>'[11]Depr Exp'!G2105</f>
        <v>1.9699999999999999E-2</v>
      </c>
      <c r="H2105" s="524">
        <f>'[11]Depr Exp'!H2105</f>
        <v>1419.8400000000001</v>
      </c>
      <c r="I2105" s="523">
        <f>'[11]Depr Exp'!I2105</f>
        <v>864877.95</v>
      </c>
      <c r="J2105" s="305">
        <f>'[11]Depr Exp'!J2105</f>
        <v>1.9699999999999999E-2</v>
      </c>
      <c r="K2105" s="373">
        <f>'[11]Depr Exp'!K2105</f>
        <v>1419.8413012499998</v>
      </c>
      <c r="L2105" s="524">
        <f>'[11]Depr Exp'!L2105</f>
        <v>0</v>
      </c>
      <c r="M2105" s="144"/>
      <c r="N2105" s="144"/>
    </row>
    <row r="2106" spans="1:14">
      <c r="A2106" s="144" t="str">
        <f>'[11]Depr Exp'!A2106</f>
        <v>E335 HYD Misc, UB Hatchery</v>
      </c>
      <c r="B2106" s="144" t="str">
        <f>'[11]Depr Exp'!B2106</f>
        <v>E335 HYD Misc, UB Hatchery-8</v>
      </c>
      <c r="C2106" s="144" t="str">
        <f>'[11]Depr Exp'!C2106</f>
        <v>403E</v>
      </c>
      <c r="D2106" s="144"/>
      <c r="E2106" s="282">
        <f>'[11]Depr Exp'!E2106</f>
        <v>43343</v>
      </c>
      <c r="F2106" s="523">
        <f>'[11]Depr Exp'!F2106</f>
        <v>864877.95</v>
      </c>
      <c r="G2106" s="305">
        <f>'[11]Depr Exp'!G2106</f>
        <v>1.9699999999999999E-2</v>
      </c>
      <c r="H2106" s="524">
        <f>'[11]Depr Exp'!H2106</f>
        <v>1419.8400000000001</v>
      </c>
      <c r="I2106" s="523">
        <f>'[11]Depr Exp'!I2106</f>
        <v>864877.95</v>
      </c>
      <c r="J2106" s="305">
        <f>'[11]Depr Exp'!J2106</f>
        <v>1.9699999999999999E-2</v>
      </c>
      <c r="K2106" s="373">
        <f>'[11]Depr Exp'!K2106</f>
        <v>1419.8413012499998</v>
      </c>
      <c r="L2106" s="524">
        <f>'[11]Depr Exp'!L2106</f>
        <v>0</v>
      </c>
      <c r="M2106" s="144"/>
      <c r="N2106" s="144"/>
    </row>
    <row r="2107" spans="1:14">
      <c r="A2107" s="144" t="str">
        <f>'[11]Depr Exp'!A2107</f>
        <v>E335 HYD Misc, UB Hatchery</v>
      </c>
      <c r="B2107" s="144" t="str">
        <f>'[11]Depr Exp'!B2107</f>
        <v>E335 HYD Misc, UB Hatchery-9</v>
      </c>
      <c r="C2107" s="144" t="str">
        <f>'[11]Depr Exp'!C2107</f>
        <v>403E</v>
      </c>
      <c r="D2107" s="144"/>
      <c r="E2107" s="282">
        <f>'[11]Depr Exp'!E2107</f>
        <v>43373</v>
      </c>
      <c r="F2107" s="523">
        <f>'[11]Depr Exp'!F2107</f>
        <v>864877.95</v>
      </c>
      <c r="G2107" s="305">
        <f>'[11]Depr Exp'!G2107</f>
        <v>1.9699999999999999E-2</v>
      </c>
      <c r="H2107" s="524">
        <f>'[11]Depr Exp'!H2107</f>
        <v>1419.8400000000001</v>
      </c>
      <c r="I2107" s="523">
        <f>'[11]Depr Exp'!I2107</f>
        <v>864877.95</v>
      </c>
      <c r="J2107" s="305">
        <f>'[11]Depr Exp'!J2107</f>
        <v>1.9699999999999999E-2</v>
      </c>
      <c r="K2107" s="373">
        <f>'[11]Depr Exp'!K2107</f>
        <v>1419.8413012499998</v>
      </c>
      <c r="L2107" s="524">
        <f>'[11]Depr Exp'!L2107</f>
        <v>0</v>
      </c>
      <c r="M2107" s="144"/>
      <c r="N2107" s="144"/>
    </row>
    <row r="2108" spans="1:14">
      <c r="A2108" s="144" t="str">
        <f>'[11]Depr Exp'!A2108</f>
        <v>E335 HYD Misc, UB Hatchery</v>
      </c>
      <c r="B2108" s="144" t="str">
        <f>'[11]Depr Exp'!B2108</f>
        <v>E335 HYD Misc, UB Hatchery-10</v>
      </c>
      <c r="C2108" s="144" t="str">
        <f>'[11]Depr Exp'!C2108</f>
        <v>403E</v>
      </c>
      <c r="D2108" s="144"/>
      <c r="E2108" s="282">
        <f>'[11]Depr Exp'!E2108</f>
        <v>43404</v>
      </c>
      <c r="F2108" s="523">
        <f>'[11]Depr Exp'!F2108</f>
        <v>864877.95</v>
      </c>
      <c r="G2108" s="305">
        <f>'[11]Depr Exp'!G2108</f>
        <v>1.9699999999999999E-2</v>
      </c>
      <c r="H2108" s="524">
        <f>'[11]Depr Exp'!H2108</f>
        <v>1419.8400000000001</v>
      </c>
      <c r="I2108" s="523">
        <f>'[11]Depr Exp'!I2108</f>
        <v>864877.95</v>
      </c>
      <c r="J2108" s="305">
        <f>'[11]Depr Exp'!J2108</f>
        <v>1.9699999999999999E-2</v>
      </c>
      <c r="K2108" s="373">
        <f>'[11]Depr Exp'!K2108</f>
        <v>1419.8413012499998</v>
      </c>
      <c r="L2108" s="524">
        <f>'[11]Depr Exp'!L2108</f>
        <v>0</v>
      </c>
      <c r="M2108" s="144"/>
      <c r="N2108" s="144"/>
    </row>
    <row r="2109" spans="1:14">
      <c r="A2109" s="144" t="str">
        <f>'[11]Depr Exp'!A2109</f>
        <v>E335 HYD Misc, UB Hatchery</v>
      </c>
      <c r="B2109" s="144" t="str">
        <f>'[11]Depr Exp'!B2109</f>
        <v>E335 HYD Misc, UB Hatchery-11</v>
      </c>
      <c r="C2109" s="144" t="str">
        <f>'[11]Depr Exp'!C2109</f>
        <v>403E</v>
      </c>
      <c r="D2109" s="144"/>
      <c r="E2109" s="282">
        <f>'[11]Depr Exp'!E2109</f>
        <v>43434</v>
      </c>
      <c r="F2109" s="523">
        <f>'[11]Depr Exp'!F2109</f>
        <v>864877.95</v>
      </c>
      <c r="G2109" s="305">
        <f>'[11]Depr Exp'!G2109</f>
        <v>1.9699999999999999E-2</v>
      </c>
      <c r="H2109" s="524">
        <f>'[11]Depr Exp'!H2109</f>
        <v>1419.8400000000001</v>
      </c>
      <c r="I2109" s="523">
        <f>'[11]Depr Exp'!I2109</f>
        <v>864877.95</v>
      </c>
      <c r="J2109" s="305">
        <f>'[11]Depr Exp'!J2109</f>
        <v>1.9699999999999999E-2</v>
      </c>
      <c r="K2109" s="373">
        <f>'[11]Depr Exp'!K2109</f>
        <v>1419.8413012499998</v>
      </c>
      <c r="L2109" s="524">
        <f>'[11]Depr Exp'!L2109</f>
        <v>0</v>
      </c>
      <c r="M2109" s="144"/>
      <c r="N2109" s="144"/>
    </row>
    <row r="2110" spans="1:14">
      <c r="A2110" s="144" t="str">
        <f>'[11]Depr Exp'!A2110</f>
        <v>E335 HYD Misc, UB Hatchery</v>
      </c>
      <c r="B2110" s="144" t="str">
        <f>'[11]Depr Exp'!B2110</f>
        <v>E335 HYD Misc, UB Hatchery-12</v>
      </c>
      <c r="C2110" s="144" t="str">
        <f>'[11]Depr Exp'!C2110</f>
        <v>403E</v>
      </c>
      <c r="D2110" s="144"/>
      <c r="E2110" s="282">
        <f>'[11]Depr Exp'!E2110</f>
        <v>43465</v>
      </c>
      <c r="F2110" s="523">
        <f>'[11]Depr Exp'!F2110</f>
        <v>864877.95</v>
      </c>
      <c r="G2110" s="305">
        <f>'[11]Depr Exp'!G2110</f>
        <v>1.9699999999999999E-2</v>
      </c>
      <c r="H2110" s="524">
        <f>'[11]Depr Exp'!H2110</f>
        <v>1419.8400000000001</v>
      </c>
      <c r="I2110" s="523">
        <f>'[11]Depr Exp'!I2110</f>
        <v>864877.95</v>
      </c>
      <c r="J2110" s="305">
        <f>'[11]Depr Exp'!J2110</f>
        <v>1.9699999999999999E-2</v>
      </c>
      <c r="K2110" s="373">
        <f>'[11]Depr Exp'!K2110</f>
        <v>1419.8413012499998</v>
      </c>
      <c r="L2110" s="524">
        <f>'[11]Depr Exp'!L2110</f>
        <v>0</v>
      </c>
      <c r="M2110" s="144"/>
      <c r="N2110" s="144"/>
    </row>
    <row r="2111" spans="1:14" ht="15.75" thickBot="1">
      <c r="A2111" s="159" t="str">
        <f>'[11]Depr Exp'!A2111</f>
        <v>E335 HYD Misc, UB Hatchery Total</v>
      </c>
      <c r="B2111" s="144">
        <f>'[11]Depr Exp'!B2111</f>
        <v>0</v>
      </c>
      <c r="C2111" s="502" t="str">
        <f>'[11]Depr Exp'!C2111</f>
        <v>HYD</v>
      </c>
      <c r="D2111" s="144"/>
      <c r="E2111" s="281" t="str">
        <f>'[11]Depr Exp'!E2111</f>
        <v>Total</v>
      </c>
      <c r="F2111" s="141">
        <f>'[11]Depr Exp'!F2111</f>
        <v>0</v>
      </c>
      <c r="G2111" s="252">
        <f>'[11]Depr Exp'!G2111</f>
        <v>0</v>
      </c>
      <c r="H2111" s="286">
        <f>'[11]Depr Exp'!H2111</f>
        <v>17038.080000000002</v>
      </c>
      <c r="I2111" s="141">
        <f>'[11]Depr Exp'!I2111</f>
        <v>0</v>
      </c>
      <c r="J2111" s="252">
        <f>'[11]Depr Exp'!J2111</f>
        <v>0</v>
      </c>
      <c r="K2111" s="286">
        <f>'[11]Depr Exp'!K2111</f>
        <v>17038.095615000002</v>
      </c>
      <c r="L2111" s="286">
        <f>'[11]Depr Exp'!L2111</f>
        <v>0.02</v>
      </c>
      <c r="M2111" s="144"/>
      <c r="N2111" s="144"/>
    </row>
    <row r="2112" spans="1:14" ht="13.5" thickTop="1">
      <c r="A2112" s="144" t="str">
        <f>'[11]Depr Exp'!A2112</f>
        <v>E335 HYD Misc, UB Koma Kulshan</v>
      </c>
      <c r="B2112" s="144" t="str">
        <f>'[11]Depr Exp'!B2112</f>
        <v>E335 HYD Misc, UB Koma Kulshan-1</v>
      </c>
      <c r="C2112" s="144" t="str">
        <f>'[11]Depr Exp'!C2112</f>
        <v>403E</v>
      </c>
      <c r="D2112" s="144"/>
      <c r="E2112" s="282">
        <f>'[11]Depr Exp'!E2112</f>
        <v>43131</v>
      </c>
      <c r="F2112" s="523">
        <f>'[11]Depr Exp'!F2112</f>
        <v>27444.45</v>
      </c>
      <c r="G2112" s="305">
        <f>'[11]Depr Exp'!G2112</f>
        <v>1.9699999999999999E-2</v>
      </c>
      <c r="H2112" s="524">
        <f>'[11]Depr Exp'!H2112</f>
        <v>45.059999999999995</v>
      </c>
      <c r="I2112" s="523">
        <f>'[11]Depr Exp'!I2112</f>
        <v>27444.45</v>
      </c>
      <c r="J2112" s="305">
        <f>'[11]Depr Exp'!J2112</f>
        <v>1.9699999999999999E-2</v>
      </c>
      <c r="K2112" s="373">
        <f>'[11]Depr Exp'!K2112</f>
        <v>45.054638750000002</v>
      </c>
      <c r="L2112" s="524">
        <f>'[11]Depr Exp'!L2112</f>
        <v>-0.01</v>
      </c>
      <c r="M2112" s="144"/>
      <c r="N2112" s="144"/>
    </row>
    <row r="2113" spans="1:14">
      <c r="A2113" s="144" t="str">
        <f>'[11]Depr Exp'!A2113</f>
        <v>E335 HYD Misc, UB Koma Kulshan</v>
      </c>
      <c r="B2113" s="144" t="str">
        <f>'[11]Depr Exp'!B2113</f>
        <v>E335 HYD Misc, UB Koma Kulshan-2</v>
      </c>
      <c r="C2113" s="144" t="str">
        <f>'[11]Depr Exp'!C2113</f>
        <v>403E</v>
      </c>
      <c r="D2113" s="144"/>
      <c r="E2113" s="282">
        <f>'[11]Depr Exp'!E2113</f>
        <v>43159</v>
      </c>
      <c r="F2113" s="523">
        <f>'[11]Depr Exp'!F2113</f>
        <v>27444.45</v>
      </c>
      <c r="G2113" s="305">
        <f>'[11]Depr Exp'!G2113</f>
        <v>1.9699999999999999E-2</v>
      </c>
      <c r="H2113" s="524">
        <f>'[11]Depr Exp'!H2113</f>
        <v>45.059999999999995</v>
      </c>
      <c r="I2113" s="523">
        <f>'[11]Depr Exp'!I2113</f>
        <v>27444.45</v>
      </c>
      <c r="J2113" s="305">
        <f>'[11]Depr Exp'!J2113</f>
        <v>1.9699999999999999E-2</v>
      </c>
      <c r="K2113" s="373">
        <f>'[11]Depr Exp'!K2113</f>
        <v>45.054638750000002</v>
      </c>
      <c r="L2113" s="524">
        <f>'[11]Depr Exp'!L2113</f>
        <v>-0.01</v>
      </c>
      <c r="M2113" s="144"/>
      <c r="N2113" s="144"/>
    </row>
    <row r="2114" spans="1:14">
      <c r="A2114" s="144" t="str">
        <f>'[11]Depr Exp'!A2114</f>
        <v>E335 HYD Misc, UB Koma Kulshan</v>
      </c>
      <c r="B2114" s="144" t="str">
        <f>'[11]Depr Exp'!B2114</f>
        <v>E335 HYD Misc, UB Koma Kulshan-3</v>
      </c>
      <c r="C2114" s="144" t="str">
        <f>'[11]Depr Exp'!C2114</f>
        <v>403E</v>
      </c>
      <c r="D2114" s="144"/>
      <c r="E2114" s="282">
        <f>'[11]Depr Exp'!E2114</f>
        <v>43190</v>
      </c>
      <c r="F2114" s="523">
        <f>'[11]Depr Exp'!F2114</f>
        <v>27444.45</v>
      </c>
      <c r="G2114" s="305">
        <f>'[11]Depr Exp'!G2114</f>
        <v>1.9699999999999999E-2</v>
      </c>
      <c r="H2114" s="524">
        <f>'[11]Depr Exp'!H2114</f>
        <v>45.059999999999995</v>
      </c>
      <c r="I2114" s="523">
        <f>'[11]Depr Exp'!I2114</f>
        <v>27444.45</v>
      </c>
      <c r="J2114" s="305">
        <f>'[11]Depr Exp'!J2114</f>
        <v>1.9699999999999999E-2</v>
      </c>
      <c r="K2114" s="373">
        <f>'[11]Depr Exp'!K2114</f>
        <v>45.054638750000002</v>
      </c>
      <c r="L2114" s="524">
        <f>'[11]Depr Exp'!L2114</f>
        <v>-0.01</v>
      </c>
      <c r="M2114" s="144"/>
      <c r="N2114" s="144"/>
    </row>
    <row r="2115" spans="1:14">
      <c r="A2115" s="144" t="str">
        <f>'[11]Depr Exp'!A2115</f>
        <v>E335 HYD Misc, UB Koma Kulshan</v>
      </c>
      <c r="B2115" s="144" t="str">
        <f>'[11]Depr Exp'!B2115</f>
        <v>E335 HYD Misc, UB Koma Kulshan-4</v>
      </c>
      <c r="C2115" s="144" t="str">
        <f>'[11]Depr Exp'!C2115</f>
        <v>403E</v>
      </c>
      <c r="D2115" s="144"/>
      <c r="E2115" s="282">
        <f>'[11]Depr Exp'!E2115</f>
        <v>43220</v>
      </c>
      <c r="F2115" s="523">
        <f>'[11]Depr Exp'!F2115</f>
        <v>27444.45</v>
      </c>
      <c r="G2115" s="305">
        <f>'[11]Depr Exp'!G2115</f>
        <v>1.9699999999999999E-2</v>
      </c>
      <c r="H2115" s="524">
        <f>'[11]Depr Exp'!H2115</f>
        <v>45.059999999999995</v>
      </c>
      <c r="I2115" s="523">
        <f>'[11]Depr Exp'!I2115</f>
        <v>27444.45</v>
      </c>
      <c r="J2115" s="305">
        <f>'[11]Depr Exp'!J2115</f>
        <v>1.9699999999999999E-2</v>
      </c>
      <c r="K2115" s="373">
        <f>'[11]Depr Exp'!K2115</f>
        <v>45.054638750000002</v>
      </c>
      <c r="L2115" s="524">
        <f>'[11]Depr Exp'!L2115</f>
        <v>-0.01</v>
      </c>
      <c r="M2115" s="144"/>
      <c r="N2115" s="144"/>
    </row>
    <row r="2116" spans="1:14">
      <c r="A2116" s="144" t="str">
        <f>'[11]Depr Exp'!A2116</f>
        <v>E335 HYD Misc, UB Koma Kulshan</v>
      </c>
      <c r="B2116" s="144" t="str">
        <f>'[11]Depr Exp'!B2116</f>
        <v>E335 HYD Misc, UB Koma Kulshan-5</v>
      </c>
      <c r="C2116" s="144" t="str">
        <f>'[11]Depr Exp'!C2116</f>
        <v>403E</v>
      </c>
      <c r="D2116" s="144"/>
      <c r="E2116" s="282">
        <f>'[11]Depr Exp'!E2116</f>
        <v>43251</v>
      </c>
      <c r="F2116" s="523">
        <f>'[11]Depr Exp'!F2116</f>
        <v>27444.45</v>
      </c>
      <c r="G2116" s="305">
        <f>'[11]Depr Exp'!G2116</f>
        <v>1.9699999999999999E-2</v>
      </c>
      <c r="H2116" s="524">
        <f>'[11]Depr Exp'!H2116</f>
        <v>45.059999999999995</v>
      </c>
      <c r="I2116" s="523">
        <f>'[11]Depr Exp'!I2116</f>
        <v>27444.45</v>
      </c>
      <c r="J2116" s="305">
        <f>'[11]Depr Exp'!J2116</f>
        <v>1.9699999999999999E-2</v>
      </c>
      <c r="K2116" s="373">
        <f>'[11]Depr Exp'!K2116</f>
        <v>45.054638750000002</v>
      </c>
      <c r="L2116" s="524">
        <f>'[11]Depr Exp'!L2116</f>
        <v>-0.01</v>
      </c>
      <c r="M2116" s="144"/>
      <c r="N2116" s="144"/>
    </row>
    <row r="2117" spans="1:14">
      <c r="A2117" s="144" t="str">
        <f>'[11]Depr Exp'!A2117</f>
        <v>E335 HYD Misc, UB Koma Kulshan</v>
      </c>
      <c r="B2117" s="144" t="str">
        <f>'[11]Depr Exp'!B2117</f>
        <v>E335 HYD Misc, UB Koma Kulshan-6</v>
      </c>
      <c r="C2117" s="144" t="str">
        <f>'[11]Depr Exp'!C2117</f>
        <v>403E</v>
      </c>
      <c r="D2117" s="144"/>
      <c r="E2117" s="282">
        <f>'[11]Depr Exp'!E2117</f>
        <v>43281</v>
      </c>
      <c r="F2117" s="523">
        <f>'[11]Depr Exp'!F2117</f>
        <v>27444.45</v>
      </c>
      <c r="G2117" s="305">
        <f>'[11]Depr Exp'!G2117</f>
        <v>1.9699999999999999E-2</v>
      </c>
      <c r="H2117" s="524">
        <f>'[11]Depr Exp'!H2117</f>
        <v>45.059999999999995</v>
      </c>
      <c r="I2117" s="523">
        <f>'[11]Depr Exp'!I2117</f>
        <v>27444.45</v>
      </c>
      <c r="J2117" s="305">
        <f>'[11]Depr Exp'!J2117</f>
        <v>1.9699999999999999E-2</v>
      </c>
      <c r="K2117" s="373">
        <f>'[11]Depr Exp'!K2117</f>
        <v>45.054638750000002</v>
      </c>
      <c r="L2117" s="524">
        <f>'[11]Depr Exp'!L2117</f>
        <v>-0.01</v>
      </c>
      <c r="M2117" s="144"/>
      <c r="N2117" s="144"/>
    </row>
    <row r="2118" spans="1:14">
      <c r="A2118" s="144" t="str">
        <f>'[11]Depr Exp'!A2118</f>
        <v>E335 HYD Misc, UB Koma Kulshan</v>
      </c>
      <c r="B2118" s="144" t="str">
        <f>'[11]Depr Exp'!B2118</f>
        <v>E335 HYD Misc, UB Koma Kulshan-7</v>
      </c>
      <c r="C2118" s="144" t="str">
        <f>'[11]Depr Exp'!C2118</f>
        <v>403E</v>
      </c>
      <c r="D2118" s="144"/>
      <c r="E2118" s="282">
        <f>'[11]Depr Exp'!E2118</f>
        <v>43312</v>
      </c>
      <c r="F2118" s="523">
        <f>'[11]Depr Exp'!F2118</f>
        <v>27444.45</v>
      </c>
      <c r="G2118" s="305">
        <f>'[11]Depr Exp'!G2118</f>
        <v>1.9699999999999999E-2</v>
      </c>
      <c r="H2118" s="524">
        <f>'[11]Depr Exp'!H2118</f>
        <v>45.059999999999995</v>
      </c>
      <c r="I2118" s="523">
        <f>'[11]Depr Exp'!I2118</f>
        <v>27444.45</v>
      </c>
      <c r="J2118" s="305">
        <f>'[11]Depr Exp'!J2118</f>
        <v>1.9699999999999999E-2</v>
      </c>
      <c r="K2118" s="373">
        <f>'[11]Depr Exp'!K2118</f>
        <v>45.054638750000002</v>
      </c>
      <c r="L2118" s="524">
        <f>'[11]Depr Exp'!L2118</f>
        <v>-0.01</v>
      </c>
      <c r="M2118" s="144"/>
      <c r="N2118" s="144"/>
    </row>
    <row r="2119" spans="1:14">
      <c r="A2119" s="144" t="str">
        <f>'[11]Depr Exp'!A2119</f>
        <v>E335 HYD Misc, UB Koma Kulshan</v>
      </c>
      <c r="B2119" s="144" t="str">
        <f>'[11]Depr Exp'!B2119</f>
        <v>E335 HYD Misc, UB Koma Kulshan-8</v>
      </c>
      <c r="C2119" s="144" t="str">
        <f>'[11]Depr Exp'!C2119</f>
        <v>403E</v>
      </c>
      <c r="D2119" s="144"/>
      <c r="E2119" s="282">
        <f>'[11]Depr Exp'!E2119</f>
        <v>43343</v>
      </c>
      <c r="F2119" s="523">
        <f>'[11]Depr Exp'!F2119</f>
        <v>27444.45</v>
      </c>
      <c r="G2119" s="305">
        <f>'[11]Depr Exp'!G2119</f>
        <v>1.9699999999999999E-2</v>
      </c>
      <c r="H2119" s="524">
        <f>'[11]Depr Exp'!H2119</f>
        <v>45.059999999999995</v>
      </c>
      <c r="I2119" s="523">
        <f>'[11]Depr Exp'!I2119</f>
        <v>27444.45</v>
      </c>
      <c r="J2119" s="305">
        <f>'[11]Depr Exp'!J2119</f>
        <v>1.9699999999999999E-2</v>
      </c>
      <c r="K2119" s="373">
        <f>'[11]Depr Exp'!K2119</f>
        <v>45.054638750000002</v>
      </c>
      <c r="L2119" s="524">
        <f>'[11]Depr Exp'!L2119</f>
        <v>-0.01</v>
      </c>
      <c r="M2119" s="144"/>
      <c r="N2119" s="144"/>
    </row>
    <row r="2120" spans="1:14">
      <c r="A2120" s="144" t="str">
        <f>'[11]Depr Exp'!A2120</f>
        <v>E335 HYD Misc, UB Koma Kulshan</v>
      </c>
      <c r="B2120" s="144" t="str">
        <f>'[11]Depr Exp'!B2120</f>
        <v>E335 HYD Misc, UB Koma Kulshan-9</v>
      </c>
      <c r="C2120" s="144" t="str">
        <f>'[11]Depr Exp'!C2120</f>
        <v>403E</v>
      </c>
      <c r="D2120" s="144"/>
      <c r="E2120" s="282">
        <f>'[11]Depr Exp'!E2120</f>
        <v>43373</v>
      </c>
      <c r="F2120" s="523">
        <f>'[11]Depr Exp'!F2120</f>
        <v>27444.45</v>
      </c>
      <c r="G2120" s="305">
        <f>'[11]Depr Exp'!G2120</f>
        <v>1.9699999999999999E-2</v>
      </c>
      <c r="H2120" s="524">
        <f>'[11]Depr Exp'!H2120</f>
        <v>45.059999999999995</v>
      </c>
      <c r="I2120" s="523">
        <f>'[11]Depr Exp'!I2120</f>
        <v>27444.45</v>
      </c>
      <c r="J2120" s="305">
        <f>'[11]Depr Exp'!J2120</f>
        <v>1.9699999999999999E-2</v>
      </c>
      <c r="K2120" s="373">
        <f>'[11]Depr Exp'!K2120</f>
        <v>45.054638750000002</v>
      </c>
      <c r="L2120" s="524">
        <f>'[11]Depr Exp'!L2120</f>
        <v>-0.01</v>
      </c>
      <c r="M2120" s="144"/>
      <c r="N2120" s="144"/>
    </row>
    <row r="2121" spans="1:14">
      <c r="A2121" s="144" t="str">
        <f>'[11]Depr Exp'!A2121</f>
        <v>E335 HYD Misc, UB Koma Kulshan</v>
      </c>
      <c r="B2121" s="144" t="str">
        <f>'[11]Depr Exp'!B2121</f>
        <v>E335 HYD Misc, UB Koma Kulshan-10</v>
      </c>
      <c r="C2121" s="144" t="str">
        <f>'[11]Depr Exp'!C2121</f>
        <v>403E</v>
      </c>
      <c r="D2121" s="144"/>
      <c r="E2121" s="282">
        <f>'[11]Depr Exp'!E2121</f>
        <v>43404</v>
      </c>
      <c r="F2121" s="523">
        <f>'[11]Depr Exp'!F2121</f>
        <v>27444.45</v>
      </c>
      <c r="G2121" s="305">
        <f>'[11]Depr Exp'!G2121</f>
        <v>1.9699999999999999E-2</v>
      </c>
      <c r="H2121" s="524">
        <f>'[11]Depr Exp'!H2121</f>
        <v>45.059999999999995</v>
      </c>
      <c r="I2121" s="523">
        <f>'[11]Depr Exp'!I2121</f>
        <v>27444.45</v>
      </c>
      <c r="J2121" s="305">
        <f>'[11]Depr Exp'!J2121</f>
        <v>1.9699999999999999E-2</v>
      </c>
      <c r="K2121" s="373">
        <f>'[11]Depr Exp'!K2121</f>
        <v>45.054638750000002</v>
      </c>
      <c r="L2121" s="524">
        <f>'[11]Depr Exp'!L2121</f>
        <v>-0.01</v>
      </c>
      <c r="M2121" s="144"/>
      <c r="N2121" s="144"/>
    </row>
    <row r="2122" spans="1:14">
      <c r="A2122" s="144" t="str">
        <f>'[11]Depr Exp'!A2122</f>
        <v>E335 HYD Misc, UB Koma Kulshan</v>
      </c>
      <c r="B2122" s="144" t="str">
        <f>'[11]Depr Exp'!B2122</f>
        <v>E335 HYD Misc, UB Koma Kulshan-11</v>
      </c>
      <c r="C2122" s="144" t="str">
        <f>'[11]Depr Exp'!C2122</f>
        <v>403E</v>
      </c>
      <c r="D2122" s="144"/>
      <c r="E2122" s="282">
        <f>'[11]Depr Exp'!E2122</f>
        <v>43434</v>
      </c>
      <c r="F2122" s="523">
        <f>'[11]Depr Exp'!F2122</f>
        <v>27444.45</v>
      </c>
      <c r="G2122" s="305">
        <f>'[11]Depr Exp'!G2122</f>
        <v>1.9699999999999999E-2</v>
      </c>
      <c r="H2122" s="524">
        <f>'[11]Depr Exp'!H2122</f>
        <v>45.059999999999995</v>
      </c>
      <c r="I2122" s="523">
        <f>'[11]Depr Exp'!I2122</f>
        <v>27444.45</v>
      </c>
      <c r="J2122" s="305">
        <f>'[11]Depr Exp'!J2122</f>
        <v>1.9699999999999999E-2</v>
      </c>
      <c r="K2122" s="373">
        <f>'[11]Depr Exp'!K2122</f>
        <v>45.054638750000002</v>
      </c>
      <c r="L2122" s="524">
        <f>'[11]Depr Exp'!L2122</f>
        <v>-0.01</v>
      </c>
      <c r="M2122" s="144"/>
      <c r="N2122" s="144"/>
    </row>
    <row r="2123" spans="1:14">
      <c r="A2123" s="144" t="str">
        <f>'[11]Depr Exp'!A2123</f>
        <v>E335 HYD Misc, UB Koma Kulshan</v>
      </c>
      <c r="B2123" s="144" t="str">
        <f>'[11]Depr Exp'!B2123</f>
        <v>E335 HYD Misc, UB Koma Kulshan-12</v>
      </c>
      <c r="C2123" s="144" t="str">
        <f>'[11]Depr Exp'!C2123</f>
        <v>403E</v>
      </c>
      <c r="D2123" s="144"/>
      <c r="E2123" s="282">
        <f>'[11]Depr Exp'!E2123</f>
        <v>43465</v>
      </c>
      <c r="F2123" s="523">
        <f>'[11]Depr Exp'!F2123</f>
        <v>27444.45</v>
      </c>
      <c r="G2123" s="305">
        <f>'[11]Depr Exp'!G2123</f>
        <v>1.9699999999999999E-2</v>
      </c>
      <c r="H2123" s="524">
        <f>'[11]Depr Exp'!H2123</f>
        <v>45.059999999999995</v>
      </c>
      <c r="I2123" s="523">
        <f>'[11]Depr Exp'!I2123</f>
        <v>27444.45</v>
      </c>
      <c r="J2123" s="305">
        <f>'[11]Depr Exp'!J2123</f>
        <v>1.9699999999999999E-2</v>
      </c>
      <c r="K2123" s="373">
        <f>'[11]Depr Exp'!K2123</f>
        <v>45.054638750000002</v>
      </c>
      <c r="L2123" s="524">
        <f>'[11]Depr Exp'!L2123</f>
        <v>-0.01</v>
      </c>
      <c r="M2123" s="144"/>
      <c r="N2123" s="144"/>
    </row>
    <row r="2124" spans="1:14" ht="15.75" thickBot="1">
      <c r="A2124" s="159" t="str">
        <f>'[11]Depr Exp'!A2124</f>
        <v>E335 HYD Misc, UB Koma Kulshan Total</v>
      </c>
      <c r="B2124" s="144">
        <f>'[11]Depr Exp'!B2124</f>
        <v>0</v>
      </c>
      <c r="C2124" s="502" t="str">
        <f>'[11]Depr Exp'!C2124</f>
        <v>HYD</v>
      </c>
      <c r="D2124" s="144"/>
      <c r="E2124" s="281" t="str">
        <f>'[11]Depr Exp'!E2124</f>
        <v>Total</v>
      </c>
      <c r="F2124" s="141">
        <f>'[11]Depr Exp'!F2124</f>
        <v>0</v>
      </c>
      <c r="G2124" s="252">
        <f>'[11]Depr Exp'!G2124</f>
        <v>0</v>
      </c>
      <c r="H2124" s="286">
        <f>'[11]Depr Exp'!H2124</f>
        <v>540.71999999999991</v>
      </c>
      <c r="I2124" s="141">
        <f>'[11]Depr Exp'!I2124</f>
        <v>0</v>
      </c>
      <c r="J2124" s="252">
        <f>'[11]Depr Exp'!J2124</f>
        <v>0</v>
      </c>
      <c r="K2124" s="286">
        <f>'[11]Depr Exp'!K2124</f>
        <v>540.65566499999989</v>
      </c>
      <c r="L2124" s="286">
        <f>'[11]Depr Exp'!L2124</f>
        <v>-0.06</v>
      </c>
      <c r="M2124" s="144"/>
      <c r="N2124" s="144"/>
    </row>
    <row r="2125" spans="1:14" ht="13.5" thickTop="1">
      <c r="A2125" s="144" t="str">
        <f>'[11]Depr Exp'!A2125</f>
        <v>E335 HYD Misc, Upper Baker</v>
      </c>
      <c r="B2125" s="144" t="str">
        <f>'[11]Depr Exp'!B2125</f>
        <v>E335 HYD Misc, Upper Baker-1</v>
      </c>
      <c r="C2125" s="144" t="str">
        <f>'[11]Depr Exp'!C2125</f>
        <v>403E</v>
      </c>
      <c r="D2125" s="144"/>
      <c r="E2125" s="282">
        <f>'[11]Depr Exp'!E2125</f>
        <v>43131</v>
      </c>
      <c r="F2125" s="523">
        <f>'[11]Depr Exp'!F2125</f>
        <v>1215228.56</v>
      </c>
      <c r="G2125" s="305">
        <f>'[11]Depr Exp'!G2125</f>
        <v>1.9699999999999999E-2</v>
      </c>
      <c r="H2125" s="524">
        <f>'[11]Depr Exp'!H2125</f>
        <v>1995</v>
      </c>
      <c r="I2125" s="523">
        <f>'[11]Depr Exp'!I2125</f>
        <v>1215228.56</v>
      </c>
      <c r="J2125" s="305">
        <f>'[11]Depr Exp'!J2125</f>
        <v>1.9699999999999999E-2</v>
      </c>
      <c r="K2125" s="373">
        <f>'[11]Depr Exp'!K2125</f>
        <v>1995.0002193333332</v>
      </c>
      <c r="L2125" s="524">
        <f>'[11]Depr Exp'!L2125</f>
        <v>0</v>
      </c>
      <c r="M2125" s="144"/>
      <c r="N2125" s="144"/>
    </row>
    <row r="2126" spans="1:14">
      <c r="A2126" s="144" t="str">
        <f>'[11]Depr Exp'!A2126</f>
        <v>E335 HYD Misc, Upper Baker</v>
      </c>
      <c r="B2126" s="144" t="str">
        <f>'[11]Depr Exp'!B2126</f>
        <v>E335 HYD Misc, Upper Baker-2</v>
      </c>
      <c r="C2126" s="144" t="str">
        <f>'[11]Depr Exp'!C2126</f>
        <v>403E</v>
      </c>
      <c r="D2126" s="144"/>
      <c r="E2126" s="282">
        <f>'[11]Depr Exp'!E2126</f>
        <v>43159</v>
      </c>
      <c r="F2126" s="523">
        <f>'[11]Depr Exp'!F2126</f>
        <v>1215228.56</v>
      </c>
      <c r="G2126" s="305">
        <f>'[11]Depr Exp'!G2126</f>
        <v>1.9699999999999999E-2</v>
      </c>
      <c r="H2126" s="524">
        <f>'[11]Depr Exp'!H2126</f>
        <v>1995</v>
      </c>
      <c r="I2126" s="523">
        <f>'[11]Depr Exp'!I2126</f>
        <v>1215228.56</v>
      </c>
      <c r="J2126" s="305">
        <f>'[11]Depr Exp'!J2126</f>
        <v>1.9699999999999999E-2</v>
      </c>
      <c r="K2126" s="373">
        <f>'[11]Depr Exp'!K2126</f>
        <v>1995.0002193333332</v>
      </c>
      <c r="L2126" s="524">
        <f>'[11]Depr Exp'!L2126</f>
        <v>0</v>
      </c>
      <c r="M2126" s="144"/>
      <c r="N2126" s="144"/>
    </row>
    <row r="2127" spans="1:14">
      <c r="A2127" s="144" t="str">
        <f>'[11]Depr Exp'!A2127</f>
        <v>E335 HYD Misc, Upper Baker</v>
      </c>
      <c r="B2127" s="144" t="str">
        <f>'[11]Depr Exp'!B2127</f>
        <v>E335 HYD Misc, Upper Baker-3</v>
      </c>
      <c r="C2127" s="144" t="str">
        <f>'[11]Depr Exp'!C2127</f>
        <v>403E</v>
      </c>
      <c r="D2127" s="144"/>
      <c r="E2127" s="282">
        <f>'[11]Depr Exp'!E2127</f>
        <v>43190</v>
      </c>
      <c r="F2127" s="523">
        <f>'[11]Depr Exp'!F2127</f>
        <v>1215228.56</v>
      </c>
      <c r="G2127" s="305">
        <f>'[11]Depr Exp'!G2127</f>
        <v>1.9699999999999999E-2</v>
      </c>
      <c r="H2127" s="524">
        <f>'[11]Depr Exp'!H2127</f>
        <v>1995</v>
      </c>
      <c r="I2127" s="523">
        <f>'[11]Depr Exp'!I2127</f>
        <v>1215228.56</v>
      </c>
      <c r="J2127" s="305">
        <f>'[11]Depr Exp'!J2127</f>
        <v>1.9699999999999999E-2</v>
      </c>
      <c r="K2127" s="373">
        <f>'[11]Depr Exp'!K2127</f>
        <v>1995.0002193333332</v>
      </c>
      <c r="L2127" s="524">
        <f>'[11]Depr Exp'!L2127</f>
        <v>0</v>
      </c>
      <c r="M2127" s="144"/>
      <c r="N2127" s="144"/>
    </row>
    <row r="2128" spans="1:14">
      <c r="A2128" s="144" t="str">
        <f>'[11]Depr Exp'!A2128</f>
        <v>E335 HYD Misc, Upper Baker</v>
      </c>
      <c r="B2128" s="144" t="str">
        <f>'[11]Depr Exp'!B2128</f>
        <v>E335 HYD Misc, Upper Baker-4</v>
      </c>
      <c r="C2128" s="144" t="str">
        <f>'[11]Depr Exp'!C2128</f>
        <v>403E</v>
      </c>
      <c r="D2128" s="144"/>
      <c r="E2128" s="282">
        <f>'[11]Depr Exp'!E2128</f>
        <v>43220</v>
      </c>
      <c r="F2128" s="523">
        <f>'[11]Depr Exp'!F2128</f>
        <v>1215228.56</v>
      </c>
      <c r="G2128" s="305">
        <f>'[11]Depr Exp'!G2128</f>
        <v>1.9699999999999999E-2</v>
      </c>
      <c r="H2128" s="524">
        <f>'[11]Depr Exp'!H2128</f>
        <v>1995</v>
      </c>
      <c r="I2128" s="523">
        <f>'[11]Depr Exp'!I2128</f>
        <v>1215228.56</v>
      </c>
      <c r="J2128" s="305">
        <f>'[11]Depr Exp'!J2128</f>
        <v>1.9699999999999999E-2</v>
      </c>
      <c r="K2128" s="373">
        <f>'[11]Depr Exp'!K2128</f>
        <v>1995.0002193333332</v>
      </c>
      <c r="L2128" s="524">
        <f>'[11]Depr Exp'!L2128</f>
        <v>0</v>
      </c>
      <c r="M2128" s="144"/>
      <c r="N2128" s="144"/>
    </row>
    <row r="2129" spans="1:14">
      <c r="A2129" s="144" t="str">
        <f>'[11]Depr Exp'!A2129</f>
        <v>E335 HYD Misc, Upper Baker</v>
      </c>
      <c r="B2129" s="144" t="str">
        <f>'[11]Depr Exp'!B2129</f>
        <v>E335 HYD Misc, Upper Baker-5</v>
      </c>
      <c r="C2129" s="144" t="str">
        <f>'[11]Depr Exp'!C2129</f>
        <v>403E</v>
      </c>
      <c r="D2129" s="144"/>
      <c r="E2129" s="282">
        <f>'[11]Depr Exp'!E2129</f>
        <v>43251</v>
      </c>
      <c r="F2129" s="523">
        <f>'[11]Depr Exp'!F2129</f>
        <v>1215228.56</v>
      </c>
      <c r="G2129" s="305">
        <f>'[11]Depr Exp'!G2129</f>
        <v>1.9699999999999999E-2</v>
      </c>
      <c r="H2129" s="524">
        <f>'[11]Depr Exp'!H2129</f>
        <v>1995</v>
      </c>
      <c r="I2129" s="523">
        <f>'[11]Depr Exp'!I2129</f>
        <v>1215228.56</v>
      </c>
      <c r="J2129" s="305">
        <f>'[11]Depr Exp'!J2129</f>
        <v>1.9699999999999999E-2</v>
      </c>
      <c r="K2129" s="373">
        <f>'[11]Depr Exp'!K2129</f>
        <v>1995.0002193333332</v>
      </c>
      <c r="L2129" s="524">
        <f>'[11]Depr Exp'!L2129</f>
        <v>0</v>
      </c>
      <c r="M2129" s="144"/>
      <c r="N2129" s="144"/>
    </row>
    <row r="2130" spans="1:14">
      <c r="A2130" s="144" t="str">
        <f>'[11]Depr Exp'!A2130</f>
        <v>E335 HYD Misc, Upper Baker</v>
      </c>
      <c r="B2130" s="144" t="str">
        <f>'[11]Depr Exp'!B2130</f>
        <v>E335 HYD Misc, Upper Baker-6</v>
      </c>
      <c r="C2130" s="144" t="str">
        <f>'[11]Depr Exp'!C2130</f>
        <v>403E</v>
      </c>
      <c r="D2130" s="144"/>
      <c r="E2130" s="282">
        <f>'[11]Depr Exp'!E2130</f>
        <v>43281</v>
      </c>
      <c r="F2130" s="523">
        <f>'[11]Depr Exp'!F2130</f>
        <v>1215228.56</v>
      </c>
      <c r="G2130" s="305">
        <f>'[11]Depr Exp'!G2130</f>
        <v>1.9699999999999999E-2</v>
      </c>
      <c r="H2130" s="524">
        <f>'[11]Depr Exp'!H2130</f>
        <v>1995</v>
      </c>
      <c r="I2130" s="523">
        <f>'[11]Depr Exp'!I2130</f>
        <v>1215228.56</v>
      </c>
      <c r="J2130" s="305">
        <f>'[11]Depr Exp'!J2130</f>
        <v>1.9699999999999999E-2</v>
      </c>
      <c r="K2130" s="373">
        <f>'[11]Depr Exp'!K2130</f>
        <v>1995.0002193333332</v>
      </c>
      <c r="L2130" s="524">
        <f>'[11]Depr Exp'!L2130</f>
        <v>0</v>
      </c>
      <c r="M2130" s="144"/>
      <c r="N2130" s="144"/>
    </row>
    <row r="2131" spans="1:14">
      <c r="A2131" s="144" t="str">
        <f>'[11]Depr Exp'!A2131</f>
        <v>E335 HYD Misc, Upper Baker</v>
      </c>
      <c r="B2131" s="144" t="str">
        <f>'[11]Depr Exp'!B2131</f>
        <v>E335 HYD Misc, Upper Baker-7</v>
      </c>
      <c r="C2131" s="144" t="str">
        <f>'[11]Depr Exp'!C2131</f>
        <v>403E</v>
      </c>
      <c r="D2131" s="144"/>
      <c r="E2131" s="282">
        <f>'[11]Depr Exp'!E2131</f>
        <v>43312</v>
      </c>
      <c r="F2131" s="523">
        <f>'[11]Depr Exp'!F2131</f>
        <v>1215228.56</v>
      </c>
      <c r="G2131" s="305">
        <f>'[11]Depr Exp'!G2131</f>
        <v>1.9699999999999999E-2</v>
      </c>
      <c r="H2131" s="524">
        <f>'[11]Depr Exp'!H2131</f>
        <v>1995</v>
      </c>
      <c r="I2131" s="523">
        <f>'[11]Depr Exp'!I2131</f>
        <v>1215228.56</v>
      </c>
      <c r="J2131" s="305">
        <f>'[11]Depr Exp'!J2131</f>
        <v>1.9699999999999999E-2</v>
      </c>
      <c r="K2131" s="373">
        <f>'[11]Depr Exp'!K2131</f>
        <v>1995.0002193333332</v>
      </c>
      <c r="L2131" s="524">
        <f>'[11]Depr Exp'!L2131</f>
        <v>0</v>
      </c>
      <c r="M2131" s="144"/>
      <c r="N2131" s="144"/>
    </row>
    <row r="2132" spans="1:14">
      <c r="A2132" s="144" t="str">
        <f>'[11]Depr Exp'!A2132</f>
        <v>E335 HYD Misc, Upper Baker</v>
      </c>
      <c r="B2132" s="144" t="str">
        <f>'[11]Depr Exp'!B2132</f>
        <v>E335 HYD Misc, Upper Baker-8</v>
      </c>
      <c r="C2132" s="144" t="str">
        <f>'[11]Depr Exp'!C2132</f>
        <v>403E</v>
      </c>
      <c r="D2132" s="144"/>
      <c r="E2132" s="282">
        <f>'[11]Depr Exp'!E2132</f>
        <v>43343</v>
      </c>
      <c r="F2132" s="523">
        <f>'[11]Depr Exp'!F2132</f>
        <v>1215228.56</v>
      </c>
      <c r="G2132" s="305">
        <f>'[11]Depr Exp'!G2132</f>
        <v>1.9699999999999999E-2</v>
      </c>
      <c r="H2132" s="524">
        <f>'[11]Depr Exp'!H2132</f>
        <v>1995</v>
      </c>
      <c r="I2132" s="523">
        <f>'[11]Depr Exp'!I2132</f>
        <v>1215228.56</v>
      </c>
      <c r="J2132" s="305">
        <f>'[11]Depr Exp'!J2132</f>
        <v>1.9699999999999999E-2</v>
      </c>
      <c r="K2132" s="373">
        <f>'[11]Depr Exp'!K2132</f>
        <v>1995.0002193333332</v>
      </c>
      <c r="L2132" s="524">
        <f>'[11]Depr Exp'!L2132</f>
        <v>0</v>
      </c>
      <c r="M2132" s="144"/>
      <c r="N2132" s="144"/>
    </row>
    <row r="2133" spans="1:14">
      <c r="A2133" s="144" t="str">
        <f>'[11]Depr Exp'!A2133</f>
        <v>E335 HYD Misc, Upper Baker</v>
      </c>
      <c r="B2133" s="144" t="str">
        <f>'[11]Depr Exp'!B2133</f>
        <v>E335 HYD Misc, Upper Baker-9</v>
      </c>
      <c r="C2133" s="144" t="str">
        <f>'[11]Depr Exp'!C2133</f>
        <v>403E</v>
      </c>
      <c r="D2133" s="144"/>
      <c r="E2133" s="282">
        <f>'[11]Depr Exp'!E2133</f>
        <v>43373</v>
      </c>
      <c r="F2133" s="523">
        <f>'[11]Depr Exp'!F2133</f>
        <v>1215228.56</v>
      </c>
      <c r="G2133" s="305">
        <f>'[11]Depr Exp'!G2133</f>
        <v>1.9699999999999999E-2</v>
      </c>
      <c r="H2133" s="524">
        <f>'[11]Depr Exp'!H2133</f>
        <v>1995</v>
      </c>
      <c r="I2133" s="523">
        <f>'[11]Depr Exp'!I2133</f>
        <v>1215228.56</v>
      </c>
      <c r="J2133" s="305">
        <f>'[11]Depr Exp'!J2133</f>
        <v>1.9699999999999999E-2</v>
      </c>
      <c r="K2133" s="373">
        <f>'[11]Depr Exp'!K2133</f>
        <v>1995.0002193333332</v>
      </c>
      <c r="L2133" s="524">
        <f>'[11]Depr Exp'!L2133</f>
        <v>0</v>
      </c>
      <c r="M2133" s="144"/>
      <c r="N2133" s="144"/>
    </row>
    <row r="2134" spans="1:14">
      <c r="A2134" s="144" t="str">
        <f>'[11]Depr Exp'!A2134</f>
        <v>E335 HYD Misc, Upper Baker</v>
      </c>
      <c r="B2134" s="144" t="str">
        <f>'[11]Depr Exp'!B2134</f>
        <v>E335 HYD Misc, Upper Baker-10</v>
      </c>
      <c r="C2134" s="144" t="str">
        <f>'[11]Depr Exp'!C2134</f>
        <v>403E</v>
      </c>
      <c r="D2134" s="144"/>
      <c r="E2134" s="282">
        <f>'[11]Depr Exp'!E2134</f>
        <v>43404</v>
      </c>
      <c r="F2134" s="523">
        <f>'[11]Depr Exp'!F2134</f>
        <v>1215228.56</v>
      </c>
      <c r="G2134" s="305">
        <f>'[11]Depr Exp'!G2134</f>
        <v>1.9699999999999999E-2</v>
      </c>
      <c r="H2134" s="524">
        <f>'[11]Depr Exp'!H2134</f>
        <v>1995</v>
      </c>
      <c r="I2134" s="523">
        <f>'[11]Depr Exp'!I2134</f>
        <v>1215228.56</v>
      </c>
      <c r="J2134" s="305">
        <f>'[11]Depr Exp'!J2134</f>
        <v>1.9699999999999999E-2</v>
      </c>
      <c r="K2134" s="373">
        <f>'[11]Depr Exp'!K2134</f>
        <v>1995.0002193333332</v>
      </c>
      <c r="L2134" s="524">
        <f>'[11]Depr Exp'!L2134</f>
        <v>0</v>
      </c>
      <c r="M2134" s="144"/>
      <c r="N2134" s="144"/>
    </row>
    <row r="2135" spans="1:14">
      <c r="A2135" s="144" t="str">
        <f>'[11]Depr Exp'!A2135</f>
        <v>E335 HYD Misc, Upper Baker</v>
      </c>
      <c r="B2135" s="144" t="str">
        <f>'[11]Depr Exp'!B2135</f>
        <v>E335 HYD Misc, Upper Baker-11</v>
      </c>
      <c r="C2135" s="144" t="str">
        <f>'[11]Depr Exp'!C2135</f>
        <v>403E</v>
      </c>
      <c r="D2135" s="144"/>
      <c r="E2135" s="282">
        <f>'[11]Depr Exp'!E2135</f>
        <v>43434</v>
      </c>
      <c r="F2135" s="523">
        <f>'[11]Depr Exp'!F2135</f>
        <v>1215228.56</v>
      </c>
      <c r="G2135" s="305">
        <f>'[11]Depr Exp'!G2135</f>
        <v>1.9699999999999999E-2</v>
      </c>
      <c r="H2135" s="524">
        <f>'[11]Depr Exp'!H2135</f>
        <v>1995</v>
      </c>
      <c r="I2135" s="523">
        <f>'[11]Depr Exp'!I2135</f>
        <v>1215228.56</v>
      </c>
      <c r="J2135" s="305">
        <f>'[11]Depr Exp'!J2135</f>
        <v>1.9699999999999999E-2</v>
      </c>
      <c r="K2135" s="373">
        <f>'[11]Depr Exp'!K2135</f>
        <v>1995.0002193333332</v>
      </c>
      <c r="L2135" s="524">
        <f>'[11]Depr Exp'!L2135</f>
        <v>0</v>
      </c>
      <c r="M2135" s="144"/>
      <c r="N2135" s="144"/>
    </row>
    <row r="2136" spans="1:14">
      <c r="A2136" s="144" t="str">
        <f>'[11]Depr Exp'!A2136</f>
        <v>E335 HYD Misc, Upper Baker</v>
      </c>
      <c r="B2136" s="144" t="str">
        <f>'[11]Depr Exp'!B2136</f>
        <v>E335 HYD Misc, Upper Baker-12</v>
      </c>
      <c r="C2136" s="144" t="str">
        <f>'[11]Depr Exp'!C2136</f>
        <v>403E</v>
      </c>
      <c r="D2136" s="144"/>
      <c r="E2136" s="282">
        <f>'[11]Depr Exp'!E2136</f>
        <v>43465</v>
      </c>
      <c r="F2136" s="523">
        <f>'[11]Depr Exp'!F2136</f>
        <v>1215228.56</v>
      </c>
      <c r="G2136" s="305">
        <f>'[11]Depr Exp'!G2136</f>
        <v>1.9699999999999999E-2</v>
      </c>
      <c r="H2136" s="524">
        <f>'[11]Depr Exp'!H2136</f>
        <v>1995</v>
      </c>
      <c r="I2136" s="523">
        <f>'[11]Depr Exp'!I2136</f>
        <v>1215228.56</v>
      </c>
      <c r="J2136" s="305">
        <f>'[11]Depr Exp'!J2136</f>
        <v>1.9699999999999999E-2</v>
      </c>
      <c r="K2136" s="373">
        <f>'[11]Depr Exp'!K2136</f>
        <v>1995.0002193333332</v>
      </c>
      <c r="L2136" s="524">
        <f>'[11]Depr Exp'!L2136</f>
        <v>0</v>
      </c>
      <c r="M2136" s="144"/>
      <c r="N2136" s="144"/>
    </row>
    <row r="2137" spans="1:14" ht="15.75" thickBot="1">
      <c r="A2137" s="159" t="str">
        <f>'[11]Depr Exp'!A2137</f>
        <v>E335 HYD Misc, Upper Baker Total</v>
      </c>
      <c r="B2137" s="144">
        <f>'[11]Depr Exp'!B2137</f>
        <v>0</v>
      </c>
      <c r="C2137" s="502" t="str">
        <f>'[11]Depr Exp'!C2137</f>
        <v>HYD</v>
      </c>
      <c r="D2137" s="144"/>
      <c r="E2137" s="281" t="str">
        <f>'[11]Depr Exp'!E2137</f>
        <v>Total</v>
      </c>
      <c r="F2137" s="141">
        <f>'[11]Depr Exp'!F2137</f>
        <v>0</v>
      </c>
      <c r="G2137" s="252">
        <f>'[11]Depr Exp'!G2137</f>
        <v>0</v>
      </c>
      <c r="H2137" s="286">
        <f>'[11]Depr Exp'!H2137</f>
        <v>23940</v>
      </c>
      <c r="I2137" s="141">
        <f>'[11]Depr Exp'!I2137</f>
        <v>0</v>
      </c>
      <c r="J2137" s="252">
        <f>'[11]Depr Exp'!J2137</f>
        <v>0</v>
      </c>
      <c r="K2137" s="286">
        <f>'[11]Depr Exp'!K2137</f>
        <v>23940.002632000003</v>
      </c>
      <c r="L2137" s="286">
        <f>'[11]Depr Exp'!L2137</f>
        <v>0</v>
      </c>
      <c r="M2137" s="144"/>
      <c r="N2137" s="144"/>
    </row>
    <row r="2138" spans="1:14" ht="13.5" thickTop="1">
      <c r="A2138" s="144" t="str">
        <f>'[11]Depr Exp'!A2138</f>
        <v>E3351 HYD S/M/Tools, Snoq 1-2013</v>
      </c>
      <c r="B2138" s="144" t="str">
        <f>'[11]Depr Exp'!B2138</f>
        <v>E3351 HYD S/M/Tools, Snoq 1-2013-1</v>
      </c>
      <c r="C2138" s="144" t="str">
        <f>'[11]Depr Exp'!C2138</f>
        <v>403E</v>
      </c>
      <c r="D2138" s="144"/>
      <c r="E2138" s="282">
        <f>'[11]Depr Exp'!E2138</f>
        <v>43131</v>
      </c>
      <c r="F2138" s="523">
        <f>'[11]Depr Exp'!F2138</f>
        <v>718101.24</v>
      </c>
      <c r="G2138" s="305">
        <f>'[11]Depr Exp'!G2138</f>
        <v>1.32E-2</v>
      </c>
      <c r="H2138" s="524">
        <f>'[11]Depr Exp'!H2138</f>
        <v>789.91</v>
      </c>
      <c r="I2138" s="523">
        <f>'[11]Depr Exp'!I2138</f>
        <v>718101.24</v>
      </c>
      <c r="J2138" s="305">
        <f>'[11]Depr Exp'!J2138</f>
        <v>1.32E-2</v>
      </c>
      <c r="K2138" s="373">
        <f>'[11]Depr Exp'!K2138</f>
        <v>789.91136400000005</v>
      </c>
      <c r="L2138" s="524">
        <f>'[11]Depr Exp'!L2138</f>
        <v>0</v>
      </c>
      <c r="M2138" s="144"/>
      <c r="N2138" s="144"/>
    </row>
    <row r="2139" spans="1:14">
      <c r="A2139" s="144" t="str">
        <f>'[11]Depr Exp'!A2139</f>
        <v>E3351 HYD S/M/Tools, Snoq 1-2013</v>
      </c>
      <c r="B2139" s="144" t="str">
        <f>'[11]Depr Exp'!B2139</f>
        <v>E3351 HYD S/M/Tools, Snoq 1-2013-2</v>
      </c>
      <c r="C2139" s="144" t="str">
        <f>'[11]Depr Exp'!C2139</f>
        <v>403E</v>
      </c>
      <c r="D2139" s="144"/>
      <c r="E2139" s="282">
        <f>'[11]Depr Exp'!E2139</f>
        <v>43159</v>
      </c>
      <c r="F2139" s="523">
        <f>'[11]Depr Exp'!F2139</f>
        <v>718101.24</v>
      </c>
      <c r="G2139" s="305">
        <f>'[11]Depr Exp'!G2139</f>
        <v>1.32E-2</v>
      </c>
      <c r="H2139" s="524">
        <f>'[11]Depr Exp'!H2139</f>
        <v>789.91</v>
      </c>
      <c r="I2139" s="523">
        <f>'[11]Depr Exp'!I2139</f>
        <v>718101.24</v>
      </c>
      <c r="J2139" s="305">
        <f>'[11]Depr Exp'!J2139</f>
        <v>1.32E-2</v>
      </c>
      <c r="K2139" s="373">
        <f>'[11]Depr Exp'!K2139</f>
        <v>789.91136400000005</v>
      </c>
      <c r="L2139" s="524">
        <f>'[11]Depr Exp'!L2139</f>
        <v>0</v>
      </c>
      <c r="M2139" s="144"/>
      <c r="N2139" s="144"/>
    </row>
    <row r="2140" spans="1:14">
      <c r="A2140" s="144" t="str">
        <f>'[11]Depr Exp'!A2140</f>
        <v>E3351 HYD S/M/Tools, Snoq 1-2013</v>
      </c>
      <c r="B2140" s="144" t="str">
        <f>'[11]Depr Exp'!B2140</f>
        <v>E3351 HYD S/M/Tools, Snoq 1-2013-3</v>
      </c>
      <c r="C2140" s="144" t="str">
        <f>'[11]Depr Exp'!C2140</f>
        <v>403E</v>
      </c>
      <c r="D2140" s="144"/>
      <c r="E2140" s="282">
        <f>'[11]Depr Exp'!E2140</f>
        <v>43190</v>
      </c>
      <c r="F2140" s="523">
        <f>'[11]Depr Exp'!F2140</f>
        <v>718101.24</v>
      </c>
      <c r="G2140" s="305">
        <f>'[11]Depr Exp'!G2140</f>
        <v>1.32E-2</v>
      </c>
      <c r="H2140" s="524">
        <f>'[11]Depr Exp'!H2140</f>
        <v>789.91</v>
      </c>
      <c r="I2140" s="523">
        <f>'[11]Depr Exp'!I2140</f>
        <v>718101.24</v>
      </c>
      <c r="J2140" s="305">
        <f>'[11]Depr Exp'!J2140</f>
        <v>1.32E-2</v>
      </c>
      <c r="K2140" s="373">
        <f>'[11]Depr Exp'!K2140</f>
        <v>789.91136400000005</v>
      </c>
      <c r="L2140" s="524">
        <f>'[11]Depr Exp'!L2140</f>
        <v>0</v>
      </c>
      <c r="M2140" s="144"/>
      <c r="N2140" s="144"/>
    </row>
    <row r="2141" spans="1:14">
      <c r="A2141" s="144" t="str">
        <f>'[11]Depr Exp'!A2141</f>
        <v>E3351 HYD S/M/Tools, Snoq 1-2013</v>
      </c>
      <c r="B2141" s="144" t="str">
        <f>'[11]Depr Exp'!B2141</f>
        <v>E3351 HYD S/M/Tools, Snoq 1-2013-4</v>
      </c>
      <c r="C2141" s="144" t="str">
        <f>'[11]Depr Exp'!C2141</f>
        <v>403E</v>
      </c>
      <c r="D2141" s="144"/>
      <c r="E2141" s="282">
        <f>'[11]Depr Exp'!E2141</f>
        <v>43220</v>
      </c>
      <c r="F2141" s="523">
        <f>'[11]Depr Exp'!F2141</f>
        <v>718101.24</v>
      </c>
      <c r="G2141" s="305">
        <f>'[11]Depr Exp'!G2141</f>
        <v>1.32E-2</v>
      </c>
      <c r="H2141" s="524">
        <f>'[11]Depr Exp'!H2141</f>
        <v>789.91</v>
      </c>
      <c r="I2141" s="523">
        <f>'[11]Depr Exp'!I2141</f>
        <v>718101.24</v>
      </c>
      <c r="J2141" s="305">
        <f>'[11]Depr Exp'!J2141</f>
        <v>1.32E-2</v>
      </c>
      <c r="K2141" s="373">
        <f>'[11]Depr Exp'!K2141</f>
        <v>789.91136400000005</v>
      </c>
      <c r="L2141" s="524">
        <f>'[11]Depr Exp'!L2141</f>
        <v>0</v>
      </c>
      <c r="M2141" s="144"/>
      <c r="N2141" s="144"/>
    </row>
    <row r="2142" spans="1:14">
      <c r="A2142" s="144" t="str">
        <f>'[11]Depr Exp'!A2142</f>
        <v>E3351 HYD S/M/Tools, Snoq 1-2013</v>
      </c>
      <c r="B2142" s="144" t="str">
        <f>'[11]Depr Exp'!B2142</f>
        <v>E3351 HYD S/M/Tools, Snoq 1-2013-5</v>
      </c>
      <c r="C2142" s="144" t="str">
        <f>'[11]Depr Exp'!C2142</f>
        <v>403E</v>
      </c>
      <c r="D2142" s="144"/>
      <c r="E2142" s="282">
        <f>'[11]Depr Exp'!E2142</f>
        <v>43251</v>
      </c>
      <c r="F2142" s="523">
        <f>'[11]Depr Exp'!F2142</f>
        <v>718101.24</v>
      </c>
      <c r="G2142" s="305">
        <f>'[11]Depr Exp'!G2142</f>
        <v>1.32E-2</v>
      </c>
      <c r="H2142" s="524">
        <f>'[11]Depr Exp'!H2142</f>
        <v>789.91</v>
      </c>
      <c r="I2142" s="523">
        <f>'[11]Depr Exp'!I2142</f>
        <v>718101.24</v>
      </c>
      <c r="J2142" s="305">
        <f>'[11]Depr Exp'!J2142</f>
        <v>1.32E-2</v>
      </c>
      <c r="K2142" s="373">
        <f>'[11]Depr Exp'!K2142</f>
        <v>789.91136400000005</v>
      </c>
      <c r="L2142" s="524">
        <f>'[11]Depr Exp'!L2142</f>
        <v>0</v>
      </c>
      <c r="M2142" s="144"/>
      <c r="N2142" s="144"/>
    </row>
    <row r="2143" spans="1:14">
      <c r="A2143" s="144" t="str">
        <f>'[11]Depr Exp'!A2143</f>
        <v>E3351 HYD S/M/Tools, Snoq 1-2013</v>
      </c>
      <c r="B2143" s="144" t="str">
        <f>'[11]Depr Exp'!B2143</f>
        <v>E3351 HYD S/M/Tools, Snoq 1-2013-6</v>
      </c>
      <c r="C2143" s="144" t="str">
        <f>'[11]Depr Exp'!C2143</f>
        <v>403E</v>
      </c>
      <c r="D2143" s="144"/>
      <c r="E2143" s="282">
        <f>'[11]Depr Exp'!E2143</f>
        <v>43281</v>
      </c>
      <c r="F2143" s="523">
        <f>'[11]Depr Exp'!F2143</f>
        <v>718101.24</v>
      </c>
      <c r="G2143" s="305">
        <f>'[11]Depr Exp'!G2143</f>
        <v>1.32E-2</v>
      </c>
      <c r="H2143" s="524">
        <f>'[11]Depr Exp'!H2143</f>
        <v>789.91</v>
      </c>
      <c r="I2143" s="523">
        <f>'[11]Depr Exp'!I2143</f>
        <v>718101.24</v>
      </c>
      <c r="J2143" s="305">
        <f>'[11]Depr Exp'!J2143</f>
        <v>1.32E-2</v>
      </c>
      <c r="K2143" s="373">
        <f>'[11]Depr Exp'!K2143</f>
        <v>789.91136400000005</v>
      </c>
      <c r="L2143" s="524">
        <f>'[11]Depr Exp'!L2143</f>
        <v>0</v>
      </c>
      <c r="M2143" s="144"/>
      <c r="N2143" s="144"/>
    </row>
    <row r="2144" spans="1:14">
      <c r="A2144" s="144" t="str">
        <f>'[11]Depr Exp'!A2144</f>
        <v>E3351 HYD S/M/Tools, Snoq 1-2013</v>
      </c>
      <c r="B2144" s="144" t="str">
        <f>'[11]Depr Exp'!B2144</f>
        <v>E3351 HYD S/M/Tools, Snoq 1-2013-7</v>
      </c>
      <c r="C2144" s="144" t="str">
        <f>'[11]Depr Exp'!C2144</f>
        <v>403E</v>
      </c>
      <c r="D2144" s="144"/>
      <c r="E2144" s="282">
        <f>'[11]Depr Exp'!E2144</f>
        <v>43312</v>
      </c>
      <c r="F2144" s="523">
        <f>'[11]Depr Exp'!F2144</f>
        <v>718101.24</v>
      </c>
      <c r="G2144" s="305">
        <f>'[11]Depr Exp'!G2144</f>
        <v>1.32E-2</v>
      </c>
      <c r="H2144" s="524">
        <f>'[11]Depr Exp'!H2144</f>
        <v>789.91</v>
      </c>
      <c r="I2144" s="523">
        <f>'[11]Depr Exp'!I2144</f>
        <v>718101.24</v>
      </c>
      <c r="J2144" s="305">
        <f>'[11]Depr Exp'!J2144</f>
        <v>1.32E-2</v>
      </c>
      <c r="K2144" s="373">
        <f>'[11]Depr Exp'!K2144</f>
        <v>789.91136400000005</v>
      </c>
      <c r="L2144" s="524">
        <f>'[11]Depr Exp'!L2144</f>
        <v>0</v>
      </c>
      <c r="M2144" s="144"/>
      <c r="N2144" s="144"/>
    </row>
    <row r="2145" spans="1:14">
      <c r="A2145" s="144" t="str">
        <f>'[11]Depr Exp'!A2145</f>
        <v>E3351 HYD S/M/Tools, Snoq 1-2013</v>
      </c>
      <c r="B2145" s="144" t="str">
        <f>'[11]Depr Exp'!B2145</f>
        <v>E3351 HYD S/M/Tools, Snoq 1-2013-8</v>
      </c>
      <c r="C2145" s="144" t="str">
        <f>'[11]Depr Exp'!C2145</f>
        <v>403E</v>
      </c>
      <c r="D2145" s="144"/>
      <c r="E2145" s="282">
        <f>'[11]Depr Exp'!E2145</f>
        <v>43343</v>
      </c>
      <c r="F2145" s="523">
        <f>'[11]Depr Exp'!F2145</f>
        <v>718101.24</v>
      </c>
      <c r="G2145" s="305">
        <f>'[11]Depr Exp'!G2145</f>
        <v>1.32E-2</v>
      </c>
      <c r="H2145" s="524">
        <f>'[11]Depr Exp'!H2145</f>
        <v>789.91</v>
      </c>
      <c r="I2145" s="523">
        <f>'[11]Depr Exp'!I2145</f>
        <v>718101.24</v>
      </c>
      <c r="J2145" s="305">
        <f>'[11]Depr Exp'!J2145</f>
        <v>1.32E-2</v>
      </c>
      <c r="K2145" s="373">
        <f>'[11]Depr Exp'!K2145</f>
        <v>789.91136400000005</v>
      </c>
      <c r="L2145" s="524">
        <f>'[11]Depr Exp'!L2145</f>
        <v>0</v>
      </c>
      <c r="M2145" s="144"/>
      <c r="N2145" s="144"/>
    </row>
    <row r="2146" spans="1:14">
      <c r="A2146" s="144" t="str">
        <f>'[11]Depr Exp'!A2146</f>
        <v>E3351 HYD S/M/Tools, Snoq 1-2013</v>
      </c>
      <c r="B2146" s="144" t="str">
        <f>'[11]Depr Exp'!B2146</f>
        <v>E3351 HYD S/M/Tools, Snoq 1-2013-9</v>
      </c>
      <c r="C2146" s="144" t="str">
        <f>'[11]Depr Exp'!C2146</f>
        <v>403E</v>
      </c>
      <c r="D2146" s="144"/>
      <c r="E2146" s="282">
        <f>'[11]Depr Exp'!E2146</f>
        <v>43373</v>
      </c>
      <c r="F2146" s="523">
        <f>'[11]Depr Exp'!F2146</f>
        <v>718101.24</v>
      </c>
      <c r="G2146" s="305">
        <f>'[11]Depr Exp'!G2146</f>
        <v>1.32E-2</v>
      </c>
      <c r="H2146" s="524">
        <f>'[11]Depr Exp'!H2146</f>
        <v>789.91</v>
      </c>
      <c r="I2146" s="523">
        <f>'[11]Depr Exp'!I2146</f>
        <v>718101.24</v>
      </c>
      <c r="J2146" s="305">
        <f>'[11]Depr Exp'!J2146</f>
        <v>1.32E-2</v>
      </c>
      <c r="K2146" s="373">
        <f>'[11]Depr Exp'!K2146</f>
        <v>789.91136400000005</v>
      </c>
      <c r="L2146" s="524">
        <f>'[11]Depr Exp'!L2146</f>
        <v>0</v>
      </c>
      <c r="M2146" s="144"/>
      <c r="N2146" s="144"/>
    </row>
    <row r="2147" spans="1:14">
      <c r="A2147" s="144" t="str">
        <f>'[11]Depr Exp'!A2147</f>
        <v>E3351 HYD S/M/Tools, Snoq 1-2013</v>
      </c>
      <c r="B2147" s="144" t="str">
        <f>'[11]Depr Exp'!B2147</f>
        <v>E3351 HYD S/M/Tools, Snoq 1-2013-10</v>
      </c>
      <c r="C2147" s="144" t="str">
        <f>'[11]Depr Exp'!C2147</f>
        <v>403E</v>
      </c>
      <c r="D2147" s="144"/>
      <c r="E2147" s="282">
        <f>'[11]Depr Exp'!E2147</f>
        <v>43404</v>
      </c>
      <c r="F2147" s="523">
        <f>'[11]Depr Exp'!F2147</f>
        <v>718101.24</v>
      </c>
      <c r="G2147" s="305">
        <f>'[11]Depr Exp'!G2147</f>
        <v>1.32E-2</v>
      </c>
      <c r="H2147" s="524">
        <f>'[11]Depr Exp'!H2147</f>
        <v>789.91</v>
      </c>
      <c r="I2147" s="523">
        <f>'[11]Depr Exp'!I2147</f>
        <v>718101.24</v>
      </c>
      <c r="J2147" s="305">
        <f>'[11]Depr Exp'!J2147</f>
        <v>1.32E-2</v>
      </c>
      <c r="K2147" s="373">
        <f>'[11]Depr Exp'!K2147</f>
        <v>789.91136400000005</v>
      </c>
      <c r="L2147" s="524">
        <f>'[11]Depr Exp'!L2147</f>
        <v>0</v>
      </c>
      <c r="M2147" s="144"/>
      <c r="N2147" s="144"/>
    </row>
    <row r="2148" spans="1:14">
      <c r="A2148" s="144" t="str">
        <f>'[11]Depr Exp'!A2148</f>
        <v>E3351 HYD S/M/Tools, Snoq 1-2013</v>
      </c>
      <c r="B2148" s="144" t="str">
        <f>'[11]Depr Exp'!B2148</f>
        <v>E3351 HYD S/M/Tools, Snoq 1-2013-11</v>
      </c>
      <c r="C2148" s="144" t="str">
        <f>'[11]Depr Exp'!C2148</f>
        <v>403E</v>
      </c>
      <c r="D2148" s="144"/>
      <c r="E2148" s="282">
        <f>'[11]Depr Exp'!E2148</f>
        <v>43434</v>
      </c>
      <c r="F2148" s="523">
        <f>'[11]Depr Exp'!F2148</f>
        <v>718101.24</v>
      </c>
      <c r="G2148" s="305">
        <f>'[11]Depr Exp'!G2148</f>
        <v>1.32E-2</v>
      </c>
      <c r="H2148" s="524">
        <f>'[11]Depr Exp'!H2148</f>
        <v>789.91</v>
      </c>
      <c r="I2148" s="523">
        <f>'[11]Depr Exp'!I2148</f>
        <v>718101.24</v>
      </c>
      <c r="J2148" s="305">
        <f>'[11]Depr Exp'!J2148</f>
        <v>1.32E-2</v>
      </c>
      <c r="K2148" s="373">
        <f>'[11]Depr Exp'!K2148</f>
        <v>789.91136400000005</v>
      </c>
      <c r="L2148" s="524">
        <f>'[11]Depr Exp'!L2148</f>
        <v>0</v>
      </c>
      <c r="M2148" s="144"/>
      <c r="N2148" s="144"/>
    </row>
    <row r="2149" spans="1:14">
      <c r="A2149" s="144" t="str">
        <f>'[11]Depr Exp'!A2149</f>
        <v>E3351 HYD S/M/Tools, Snoq 1-2013</v>
      </c>
      <c r="B2149" s="144" t="str">
        <f>'[11]Depr Exp'!B2149</f>
        <v>E3351 HYD S/M/Tools, Snoq 1-2013-12</v>
      </c>
      <c r="C2149" s="144" t="str">
        <f>'[11]Depr Exp'!C2149</f>
        <v>403E</v>
      </c>
      <c r="D2149" s="144"/>
      <c r="E2149" s="282">
        <f>'[11]Depr Exp'!E2149</f>
        <v>43465</v>
      </c>
      <c r="F2149" s="523">
        <f>'[11]Depr Exp'!F2149</f>
        <v>718101.24</v>
      </c>
      <c r="G2149" s="305">
        <f>'[11]Depr Exp'!G2149</f>
        <v>1.32E-2</v>
      </c>
      <c r="H2149" s="524">
        <f>'[11]Depr Exp'!H2149</f>
        <v>789.91</v>
      </c>
      <c r="I2149" s="523">
        <f>'[11]Depr Exp'!I2149</f>
        <v>718101.24</v>
      </c>
      <c r="J2149" s="305">
        <f>'[11]Depr Exp'!J2149</f>
        <v>1.32E-2</v>
      </c>
      <c r="K2149" s="373">
        <f>'[11]Depr Exp'!K2149</f>
        <v>789.91136400000005</v>
      </c>
      <c r="L2149" s="524">
        <f>'[11]Depr Exp'!L2149</f>
        <v>0</v>
      </c>
      <c r="M2149" s="144"/>
      <c r="N2149" s="144"/>
    </row>
    <row r="2150" spans="1:14" ht="15.75" thickBot="1">
      <c r="A2150" s="159" t="str">
        <f>'[11]Depr Exp'!A2150</f>
        <v>E3351 HYD S/M/Tools, Snoq 1-2013 Total</v>
      </c>
      <c r="B2150" s="144">
        <f>'[11]Depr Exp'!B2150</f>
        <v>0</v>
      </c>
      <c r="C2150" s="502" t="str">
        <f>'[11]Depr Exp'!C2150</f>
        <v>HYD</v>
      </c>
      <c r="D2150" s="144"/>
      <c r="E2150" s="281" t="str">
        <f>'[11]Depr Exp'!E2150</f>
        <v>Total</v>
      </c>
      <c r="F2150" s="141">
        <f>'[11]Depr Exp'!F2150</f>
        <v>0</v>
      </c>
      <c r="G2150" s="252">
        <f>'[11]Depr Exp'!G2150</f>
        <v>0</v>
      </c>
      <c r="H2150" s="286">
        <f>'[11]Depr Exp'!H2150</f>
        <v>9478.92</v>
      </c>
      <c r="I2150" s="141">
        <f>'[11]Depr Exp'!I2150</f>
        <v>0</v>
      </c>
      <c r="J2150" s="252">
        <f>'[11]Depr Exp'!J2150</f>
        <v>0</v>
      </c>
      <c r="K2150" s="286">
        <f>'[11]Depr Exp'!K2150</f>
        <v>9478.9363679999988</v>
      </c>
      <c r="L2150" s="286">
        <f>'[11]Depr Exp'!L2150</f>
        <v>0.02</v>
      </c>
      <c r="M2150" s="144"/>
      <c r="N2150" s="144"/>
    </row>
    <row r="2151" spans="1:14" ht="13.5" thickTop="1">
      <c r="A2151" s="144" t="str">
        <f>'[11]Depr Exp'!A2151</f>
        <v>E3351 HYD Sta Main Tool, Upper Bker</v>
      </c>
      <c r="B2151" s="144" t="str">
        <f>'[11]Depr Exp'!B2151</f>
        <v>E3351 HYD Sta Main Tool, Upper Bker-1</v>
      </c>
      <c r="C2151" s="144" t="str">
        <f>'[11]Depr Exp'!C2151</f>
        <v>403E</v>
      </c>
      <c r="D2151" s="144"/>
      <c r="E2151" s="282">
        <f>'[11]Depr Exp'!E2151</f>
        <v>43131</v>
      </c>
      <c r="F2151" s="523">
        <f>'[11]Depr Exp'!F2151</f>
        <v>712351.7</v>
      </c>
      <c r="G2151" s="305">
        <f>'[11]Depr Exp'!G2151</f>
        <v>0.1036</v>
      </c>
      <c r="H2151" s="524">
        <f>'[11]Depr Exp'!H2151</f>
        <v>6149.97</v>
      </c>
      <c r="I2151" s="523">
        <f>'[11]Depr Exp'!I2151</f>
        <v>768134.03</v>
      </c>
      <c r="J2151" s="305">
        <f>'[11]Depr Exp'!J2151</f>
        <v>0.1036</v>
      </c>
      <c r="K2151" s="373">
        <f>'[11]Depr Exp'!K2151</f>
        <v>6631.5571256666663</v>
      </c>
      <c r="L2151" s="524">
        <f>'[11]Depr Exp'!L2151</f>
        <v>481.59</v>
      </c>
      <c r="M2151" s="144"/>
      <c r="N2151" s="144"/>
    </row>
    <row r="2152" spans="1:14">
      <c r="A2152" s="144" t="str">
        <f>'[11]Depr Exp'!A2152</f>
        <v>E3351 HYD Sta Main Tool, Upper Bker</v>
      </c>
      <c r="B2152" s="144" t="str">
        <f>'[11]Depr Exp'!B2152</f>
        <v>E3351 HYD Sta Main Tool, Upper Bker-2</v>
      </c>
      <c r="C2152" s="144" t="str">
        <f>'[11]Depr Exp'!C2152</f>
        <v>403E</v>
      </c>
      <c r="D2152" s="144"/>
      <c r="E2152" s="282">
        <f>'[11]Depr Exp'!E2152</f>
        <v>43159</v>
      </c>
      <c r="F2152" s="523">
        <f>'[11]Depr Exp'!F2152</f>
        <v>712351.7</v>
      </c>
      <c r="G2152" s="305">
        <f>'[11]Depr Exp'!G2152</f>
        <v>0.1036</v>
      </c>
      <c r="H2152" s="524">
        <f>'[11]Depr Exp'!H2152</f>
        <v>6149.97</v>
      </c>
      <c r="I2152" s="523">
        <f>'[11]Depr Exp'!I2152</f>
        <v>768134.03</v>
      </c>
      <c r="J2152" s="305">
        <f>'[11]Depr Exp'!J2152</f>
        <v>0.1036</v>
      </c>
      <c r="K2152" s="373">
        <f>'[11]Depr Exp'!K2152</f>
        <v>6631.5571256666663</v>
      </c>
      <c r="L2152" s="524">
        <f>'[11]Depr Exp'!L2152</f>
        <v>481.59</v>
      </c>
      <c r="M2152" s="144"/>
      <c r="N2152" s="144"/>
    </row>
    <row r="2153" spans="1:14">
      <c r="A2153" s="144" t="str">
        <f>'[11]Depr Exp'!A2153</f>
        <v>E3351 HYD Sta Main Tool, Upper Bker</v>
      </c>
      <c r="B2153" s="144" t="str">
        <f>'[11]Depr Exp'!B2153</f>
        <v>E3351 HYD Sta Main Tool, Upper Bker-3</v>
      </c>
      <c r="C2153" s="144" t="str">
        <f>'[11]Depr Exp'!C2153</f>
        <v>403E</v>
      </c>
      <c r="D2153" s="144"/>
      <c r="E2153" s="282">
        <f>'[11]Depr Exp'!E2153</f>
        <v>43190</v>
      </c>
      <c r="F2153" s="523">
        <f>'[11]Depr Exp'!F2153</f>
        <v>716844.32</v>
      </c>
      <c r="G2153" s="305">
        <f>'[11]Depr Exp'!G2153</f>
        <v>0.1036</v>
      </c>
      <c r="H2153" s="524">
        <f>'[11]Depr Exp'!H2153</f>
        <v>6188.76</v>
      </c>
      <c r="I2153" s="523">
        <f>'[11]Depr Exp'!I2153</f>
        <v>768134.03</v>
      </c>
      <c r="J2153" s="305">
        <f>'[11]Depr Exp'!J2153</f>
        <v>0.1036</v>
      </c>
      <c r="K2153" s="373">
        <f>'[11]Depr Exp'!K2153</f>
        <v>6631.5571256666663</v>
      </c>
      <c r="L2153" s="524">
        <f>'[11]Depr Exp'!L2153</f>
        <v>442.8</v>
      </c>
      <c r="M2153" s="144"/>
      <c r="N2153" s="144"/>
    </row>
    <row r="2154" spans="1:14">
      <c r="A2154" s="144" t="str">
        <f>'[11]Depr Exp'!A2154</f>
        <v>E3351 HYD Sta Main Tool, Upper Bker</v>
      </c>
      <c r="B2154" s="144" t="str">
        <f>'[11]Depr Exp'!B2154</f>
        <v>E3351 HYD Sta Main Tool, Upper Bker-4</v>
      </c>
      <c r="C2154" s="144" t="str">
        <f>'[11]Depr Exp'!C2154</f>
        <v>403E</v>
      </c>
      <c r="D2154" s="144"/>
      <c r="E2154" s="282">
        <f>'[11]Depr Exp'!E2154</f>
        <v>43220</v>
      </c>
      <c r="F2154" s="523">
        <f>'[11]Depr Exp'!F2154</f>
        <v>723210.12</v>
      </c>
      <c r="G2154" s="305">
        <f>'[11]Depr Exp'!G2154</f>
        <v>0.1036</v>
      </c>
      <c r="H2154" s="524">
        <f>'[11]Depr Exp'!H2154</f>
        <v>6243.71</v>
      </c>
      <c r="I2154" s="523">
        <f>'[11]Depr Exp'!I2154</f>
        <v>768134.03</v>
      </c>
      <c r="J2154" s="305">
        <f>'[11]Depr Exp'!J2154</f>
        <v>0.1036</v>
      </c>
      <c r="K2154" s="373">
        <f>'[11]Depr Exp'!K2154</f>
        <v>6631.5571256666663</v>
      </c>
      <c r="L2154" s="524">
        <f>'[11]Depr Exp'!L2154</f>
        <v>387.85</v>
      </c>
      <c r="M2154" s="144"/>
      <c r="N2154" s="144"/>
    </row>
    <row r="2155" spans="1:14">
      <c r="A2155" s="144" t="str">
        <f>'[11]Depr Exp'!A2155</f>
        <v>E3351 HYD Sta Main Tool, Upper Bker</v>
      </c>
      <c r="B2155" s="144" t="str">
        <f>'[11]Depr Exp'!B2155</f>
        <v>E3351 HYD Sta Main Tool, Upper Bker-5</v>
      </c>
      <c r="C2155" s="144" t="str">
        <f>'[11]Depr Exp'!C2155</f>
        <v>403E</v>
      </c>
      <c r="D2155" s="144"/>
      <c r="E2155" s="282">
        <f>'[11]Depr Exp'!E2155</f>
        <v>43251</v>
      </c>
      <c r="F2155" s="523">
        <f>'[11]Depr Exp'!F2155</f>
        <v>725083.29</v>
      </c>
      <c r="G2155" s="305">
        <f>'[11]Depr Exp'!G2155</f>
        <v>0.1036</v>
      </c>
      <c r="H2155" s="524">
        <f>'[11]Depr Exp'!H2155</f>
        <v>6259.89</v>
      </c>
      <c r="I2155" s="523">
        <f>'[11]Depr Exp'!I2155</f>
        <v>768134.03</v>
      </c>
      <c r="J2155" s="305">
        <f>'[11]Depr Exp'!J2155</f>
        <v>0.1036</v>
      </c>
      <c r="K2155" s="373">
        <f>'[11]Depr Exp'!K2155</f>
        <v>6631.5571256666663</v>
      </c>
      <c r="L2155" s="524">
        <f>'[11]Depr Exp'!L2155</f>
        <v>371.67</v>
      </c>
      <c r="M2155" s="144"/>
      <c r="N2155" s="144"/>
    </row>
    <row r="2156" spans="1:14">
      <c r="A2156" s="144" t="str">
        <f>'[11]Depr Exp'!A2156</f>
        <v>E3351 HYD Sta Main Tool, Upper Bker</v>
      </c>
      <c r="B2156" s="144" t="str">
        <f>'[11]Depr Exp'!B2156</f>
        <v>E3351 HYD Sta Main Tool, Upper Bker-6</v>
      </c>
      <c r="C2156" s="144" t="str">
        <f>'[11]Depr Exp'!C2156</f>
        <v>403E</v>
      </c>
      <c r="D2156" s="144"/>
      <c r="E2156" s="282">
        <f>'[11]Depr Exp'!E2156</f>
        <v>43281</v>
      </c>
      <c r="F2156" s="523">
        <f>'[11]Depr Exp'!F2156</f>
        <v>733340.27</v>
      </c>
      <c r="G2156" s="305">
        <f>'[11]Depr Exp'!G2156</f>
        <v>0.1036</v>
      </c>
      <c r="H2156" s="524">
        <f>'[11]Depr Exp'!H2156</f>
        <v>6331.17</v>
      </c>
      <c r="I2156" s="523">
        <f>'[11]Depr Exp'!I2156</f>
        <v>768134.03</v>
      </c>
      <c r="J2156" s="305">
        <f>'[11]Depr Exp'!J2156</f>
        <v>0.1036</v>
      </c>
      <c r="K2156" s="373">
        <f>'[11]Depr Exp'!K2156</f>
        <v>6631.5571256666663</v>
      </c>
      <c r="L2156" s="524">
        <f>'[11]Depr Exp'!L2156</f>
        <v>300.39</v>
      </c>
      <c r="M2156" s="144"/>
      <c r="N2156" s="144"/>
    </row>
    <row r="2157" spans="1:14">
      <c r="A2157" s="144" t="str">
        <f>'[11]Depr Exp'!A2157</f>
        <v>E3351 HYD Sta Main Tool, Upper Bker</v>
      </c>
      <c r="B2157" s="144" t="str">
        <f>'[11]Depr Exp'!B2157</f>
        <v>E3351 HYD Sta Main Tool, Upper Bker-7</v>
      </c>
      <c r="C2157" s="144" t="str">
        <f>'[11]Depr Exp'!C2157</f>
        <v>403E</v>
      </c>
      <c r="D2157" s="144"/>
      <c r="E2157" s="282">
        <f>'[11]Depr Exp'!E2157</f>
        <v>43312</v>
      </c>
      <c r="F2157" s="523">
        <f>'[11]Depr Exp'!F2157</f>
        <v>743322.38</v>
      </c>
      <c r="G2157" s="305">
        <f>'[11]Depr Exp'!G2157</f>
        <v>0.1036</v>
      </c>
      <c r="H2157" s="524">
        <f>'[11]Depr Exp'!H2157</f>
        <v>6417.35</v>
      </c>
      <c r="I2157" s="523">
        <f>'[11]Depr Exp'!I2157</f>
        <v>768134.03</v>
      </c>
      <c r="J2157" s="305">
        <f>'[11]Depr Exp'!J2157</f>
        <v>0.1036</v>
      </c>
      <c r="K2157" s="373">
        <f>'[11]Depr Exp'!K2157</f>
        <v>6631.5571256666663</v>
      </c>
      <c r="L2157" s="524">
        <f>'[11]Depr Exp'!L2157</f>
        <v>214.21</v>
      </c>
      <c r="M2157" s="144"/>
      <c r="N2157" s="144"/>
    </row>
    <row r="2158" spans="1:14">
      <c r="A2158" s="144" t="str">
        <f>'[11]Depr Exp'!A2158</f>
        <v>E3351 HYD Sta Main Tool, Upper Bker</v>
      </c>
      <c r="B2158" s="144" t="str">
        <f>'[11]Depr Exp'!B2158</f>
        <v>E3351 HYD Sta Main Tool, Upper Bker-8</v>
      </c>
      <c r="C2158" s="144" t="str">
        <f>'[11]Depr Exp'!C2158</f>
        <v>403E</v>
      </c>
      <c r="D2158" s="144"/>
      <c r="E2158" s="282">
        <f>'[11]Depr Exp'!E2158</f>
        <v>43343</v>
      </c>
      <c r="F2158" s="523">
        <f>'[11]Depr Exp'!F2158</f>
        <v>745047.5</v>
      </c>
      <c r="G2158" s="305">
        <f>'[11]Depr Exp'!G2158</f>
        <v>0.1036</v>
      </c>
      <c r="H2158" s="524">
        <f>'[11]Depr Exp'!H2158</f>
        <v>6432.24</v>
      </c>
      <c r="I2158" s="523">
        <f>'[11]Depr Exp'!I2158</f>
        <v>768134.03</v>
      </c>
      <c r="J2158" s="305">
        <f>'[11]Depr Exp'!J2158</f>
        <v>0.1036</v>
      </c>
      <c r="K2158" s="373">
        <f>'[11]Depr Exp'!K2158</f>
        <v>6631.5571256666663</v>
      </c>
      <c r="L2158" s="524">
        <f>'[11]Depr Exp'!L2158</f>
        <v>199.32</v>
      </c>
      <c r="M2158" s="144"/>
      <c r="N2158" s="144"/>
    </row>
    <row r="2159" spans="1:14">
      <c r="A2159" s="144" t="str">
        <f>'[11]Depr Exp'!A2159</f>
        <v>E3351 HYD Sta Main Tool, Upper Bker</v>
      </c>
      <c r="B2159" s="144" t="str">
        <f>'[11]Depr Exp'!B2159</f>
        <v>E3351 HYD Sta Main Tool, Upper Bker-9</v>
      </c>
      <c r="C2159" s="144" t="str">
        <f>'[11]Depr Exp'!C2159</f>
        <v>403E</v>
      </c>
      <c r="D2159" s="144"/>
      <c r="E2159" s="282">
        <f>'[11]Depr Exp'!E2159</f>
        <v>43373</v>
      </c>
      <c r="F2159" s="523">
        <f>'[11]Depr Exp'!F2159</f>
        <v>745047.5</v>
      </c>
      <c r="G2159" s="305">
        <f>'[11]Depr Exp'!G2159</f>
        <v>0.1036</v>
      </c>
      <c r="H2159" s="524">
        <f>'[11]Depr Exp'!H2159</f>
        <v>6432.24</v>
      </c>
      <c r="I2159" s="523">
        <f>'[11]Depr Exp'!I2159</f>
        <v>768134.03</v>
      </c>
      <c r="J2159" s="305">
        <f>'[11]Depr Exp'!J2159</f>
        <v>0.1036</v>
      </c>
      <c r="K2159" s="373">
        <f>'[11]Depr Exp'!K2159</f>
        <v>6631.5571256666663</v>
      </c>
      <c r="L2159" s="524">
        <f>'[11]Depr Exp'!L2159</f>
        <v>199.32</v>
      </c>
      <c r="M2159" s="144"/>
      <c r="N2159" s="144"/>
    </row>
    <row r="2160" spans="1:14">
      <c r="A2160" s="144" t="str">
        <f>'[11]Depr Exp'!A2160</f>
        <v>E3351 HYD Sta Main Tool, Upper Bker</v>
      </c>
      <c r="B2160" s="144" t="str">
        <f>'[11]Depr Exp'!B2160</f>
        <v>E3351 HYD Sta Main Tool, Upper Bker-10</v>
      </c>
      <c r="C2160" s="144" t="str">
        <f>'[11]Depr Exp'!C2160</f>
        <v>403E</v>
      </c>
      <c r="D2160" s="144"/>
      <c r="E2160" s="282">
        <f>'[11]Depr Exp'!E2160</f>
        <v>43404</v>
      </c>
      <c r="F2160" s="523">
        <f>'[11]Depr Exp'!F2160</f>
        <v>745047.5</v>
      </c>
      <c r="G2160" s="305">
        <f>'[11]Depr Exp'!G2160</f>
        <v>0.1036</v>
      </c>
      <c r="H2160" s="524">
        <f>'[11]Depr Exp'!H2160</f>
        <v>6432.24</v>
      </c>
      <c r="I2160" s="523">
        <f>'[11]Depr Exp'!I2160</f>
        <v>768134.03</v>
      </c>
      <c r="J2160" s="305">
        <f>'[11]Depr Exp'!J2160</f>
        <v>0.1036</v>
      </c>
      <c r="K2160" s="373">
        <f>'[11]Depr Exp'!K2160</f>
        <v>6631.5571256666663</v>
      </c>
      <c r="L2160" s="524">
        <f>'[11]Depr Exp'!L2160</f>
        <v>199.32</v>
      </c>
      <c r="M2160" s="144"/>
      <c r="N2160" s="144"/>
    </row>
    <row r="2161" spans="1:14">
      <c r="A2161" s="144" t="str">
        <f>'[11]Depr Exp'!A2161</f>
        <v>E3351 HYD Sta Main Tool, Upper Bker</v>
      </c>
      <c r="B2161" s="144" t="str">
        <f>'[11]Depr Exp'!B2161</f>
        <v>E3351 HYD Sta Main Tool, Upper Bker-11</v>
      </c>
      <c r="C2161" s="144" t="str">
        <f>'[11]Depr Exp'!C2161</f>
        <v>403E</v>
      </c>
      <c r="D2161" s="144"/>
      <c r="E2161" s="282">
        <f>'[11]Depr Exp'!E2161</f>
        <v>43434</v>
      </c>
      <c r="F2161" s="523">
        <f>'[11]Depr Exp'!F2161</f>
        <v>751520.57</v>
      </c>
      <c r="G2161" s="305">
        <f>'[11]Depr Exp'!G2161</f>
        <v>0.1036</v>
      </c>
      <c r="H2161" s="524">
        <f>'[11]Depr Exp'!H2161</f>
        <v>6488.13</v>
      </c>
      <c r="I2161" s="523">
        <f>'[11]Depr Exp'!I2161</f>
        <v>768134.03</v>
      </c>
      <c r="J2161" s="305">
        <f>'[11]Depr Exp'!J2161</f>
        <v>0.1036</v>
      </c>
      <c r="K2161" s="373">
        <f>'[11]Depr Exp'!K2161</f>
        <v>6631.5571256666663</v>
      </c>
      <c r="L2161" s="524">
        <f>'[11]Depr Exp'!L2161</f>
        <v>143.43</v>
      </c>
      <c r="M2161" s="144"/>
      <c r="N2161" s="144"/>
    </row>
    <row r="2162" spans="1:14">
      <c r="A2162" s="144" t="str">
        <f>'[11]Depr Exp'!A2162</f>
        <v>E3351 HYD Sta Main Tool, Upper Bker</v>
      </c>
      <c r="B2162" s="144" t="str">
        <f>'[11]Depr Exp'!B2162</f>
        <v>E3351 HYD Sta Main Tool, Upper Bker-12</v>
      </c>
      <c r="C2162" s="144" t="str">
        <f>'[11]Depr Exp'!C2162</f>
        <v>403E</v>
      </c>
      <c r="D2162" s="144"/>
      <c r="E2162" s="282">
        <f>'[11]Depr Exp'!E2162</f>
        <v>43465</v>
      </c>
      <c r="F2162" s="523">
        <f>'[11]Depr Exp'!F2162</f>
        <v>768134.03</v>
      </c>
      <c r="G2162" s="305">
        <f>'[11]Depr Exp'!G2162</f>
        <v>0.1036</v>
      </c>
      <c r="H2162" s="524">
        <f>'[11]Depr Exp'!H2162</f>
        <v>6631.56</v>
      </c>
      <c r="I2162" s="523">
        <f>'[11]Depr Exp'!I2162</f>
        <v>768134.03</v>
      </c>
      <c r="J2162" s="305">
        <f>'[11]Depr Exp'!J2162</f>
        <v>0.1036</v>
      </c>
      <c r="K2162" s="373">
        <f>'[11]Depr Exp'!K2162</f>
        <v>6631.5571256666663</v>
      </c>
      <c r="L2162" s="524">
        <f>'[11]Depr Exp'!L2162</f>
        <v>0</v>
      </c>
      <c r="M2162" s="144"/>
      <c r="N2162" s="144"/>
    </row>
    <row r="2163" spans="1:14" ht="15.75" thickBot="1">
      <c r="A2163" s="159" t="str">
        <f>'[11]Depr Exp'!A2163</f>
        <v>E3351 HYD Sta Main Tool, Upper Bker Total</v>
      </c>
      <c r="B2163" s="144">
        <f>'[11]Depr Exp'!B2163</f>
        <v>0</v>
      </c>
      <c r="C2163" s="502" t="str">
        <f>'[11]Depr Exp'!C2163</f>
        <v>HYD</v>
      </c>
      <c r="D2163" s="144"/>
      <c r="E2163" s="281" t="str">
        <f>'[11]Depr Exp'!E2163</f>
        <v>Total</v>
      </c>
      <c r="F2163" s="141">
        <f>'[11]Depr Exp'!F2163</f>
        <v>0</v>
      </c>
      <c r="G2163" s="252">
        <f>'[11]Depr Exp'!G2163</f>
        <v>0</v>
      </c>
      <c r="H2163" s="286">
        <f>'[11]Depr Exp'!H2163</f>
        <v>76157.23</v>
      </c>
      <c r="I2163" s="141">
        <f>'[11]Depr Exp'!I2163</f>
        <v>0</v>
      </c>
      <c r="J2163" s="252">
        <f>'[11]Depr Exp'!J2163</f>
        <v>0</v>
      </c>
      <c r="K2163" s="286">
        <f>'[11]Depr Exp'!K2163</f>
        <v>79578.685507999995</v>
      </c>
      <c r="L2163" s="286">
        <f>'[11]Depr Exp'!L2163</f>
        <v>3421.46</v>
      </c>
      <c r="M2163" s="144"/>
      <c r="N2163" s="144"/>
    </row>
    <row r="2164" spans="1:14" ht="13.5" thickTop="1">
      <c r="A2164" s="144" t="str">
        <f>'[11]Depr Exp'!A2164</f>
        <v>E3351 HYD Sta Main Tools, LB-2013</v>
      </c>
      <c r="B2164" s="144" t="str">
        <f>'[11]Depr Exp'!B2164</f>
        <v>E3351 HYD Sta Main Tools, LB-2013-1</v>
      </c>
      <c r="C2164" s="144" t="str">
        <f>'[11]Depr Exp'!C2164</f>
        <v>403E</v>
      </c>
      <c r="D2164" s="144"/>
      <c r="E2164" s="282">
        <f>'[11]Depr Exp'!E2164</f>
        <v>43131</v>
      </c>
      <c r="F2164" s="523">
        <f>'[11]Depr Exp'!F2164</f>
        <v>66683.86</v>
      </c>
      <c r="G2164" s="305">
        <f>'[11]Depr Exp'!G2164</f>
        <v>1.77E-2</v>
      </c>
      <c r="H2164" s="524">
        <f>'[11]Depr Exp'!H2164</f>
        <v>98.36</v>
      </c>
      <c r="I2164" s="523">
        <f>'[11]Depr Exp'!I2164</f>
        <v>66683.86</v>
      </c>
      <c r="J2164" s="305">
        <f>'[11]Depr Exp'!J2164</f>
        <v>1.77E-2</v>
      </c>
      <c r="K2164" s="373">
        <f>'[11]Depr Exp'!K2164</f>
        <v>98.358693500000001</v>
      </c>
      <c r="L2164" s="524">
        <f>'[11]Depr Exp'!L2164</f>
        <v>0</v>
      </c>
      <c r="M2164" s="144"/>
      <c r="N2164" s="144"/>
    </row>
    <row r="2165" spans="1:14">
      <c r="A2165" s="144" t="str">
        <f>'[11]Depr Exp'!A2165</f>
        <v>E3351 HYD Sta Main Tools, LB-2013</v>
      </c>
      <c r="B2165" s="144" t="str">
        <f>'[11]Depr Exp'!B2165</f>
        <v>E3351 HYD Sta Main Tools, LB-2013-2</v>
      </c>
      <c r="C2165" s="144" t="str">
        <f>'[11]Depr Exp'!C2165</f>
        <v>403E</v>
      </c>
      <c r="D2165" s="144"/>
      <c r="E2165" s="282">
        <f>'[11]Depr Exp'!E2165</f>
        <v>43159</v>
      </c>
      <c r="F2165" s="523">
        <f>'[11]Depr Exp'!F2165</f>
        <v>66683.86</v>
      </c>
      <c r="G2165" s="305">
        <f>'[11]Depr Exp'!G2165</f>
        <v>1.77E-2</v>
      </c>
      <c r="H2165" s="524">
        <f>'[11]Depr Exp'!H2165</f>
        <v>98.36</v>
      </c>
      <c r="I2165" s="523">
        <f>'[11]Depr Exp'!I2165</f>
        <v>66683.86</v>
      </c>
      <c r="J2165" s="305">
        <f>'[11]Depr Exp'!J2165</f>
        <v>1.77E-2</v>
      </c>
      <c r="K2165" s="373">
        <f>'[11]Depr Exp'!K2165</f>
        <v>98.358693500000001</v>
      </c>
      <c r="L2165" s="524">
        <f>'[11]Depr Exp'!L2165</f>
        <v>0</v>
      </c>
      <c r="M2165" s="144"/>
      <c r="N2165" s="144"/>
    </row>
    <row r="2166" spans="1:14">
      <c r="A2166" s="144" t="str">
        <f>'[11]Depr Exp'!A2166</f>
        <v>E3351 HYD Sta Main Tools, LB-2013</v>
      </c>
      <c r="B2166" s="144" t="str">
        <f>'[11]Depr Exp'!B2166</f>
        <v>E3351 HYD Sta Main Tools, LB-2013-3</v>
      </c>
      <c r="C2166" s="144" t="str">
        <f>'[11]Depr Exp'!C2166</f>
        <v>403E</v>
      </c>
      <c r="D2166" s="144"/>
      <c r="E2166" s="282">
        <f>'[11]Depr Exp'!E2166</f>
        <v>43190</v>
      </c>
      <c r="F2166" s="523">
        <f>'[11]Depr Exp'!F2166</f>
        <v>66683.86</v>
      </c>
      <c r="G2166" s="305">
        <f>'[11]Depr Exp'!G2166</f>
        <v>1.77E-2</v>
      </c>
      <c r="H2166" s="524">
        <f>'[11]Depr Exp'!H2166</f>
        <v>98.36</v>
      </c>
      <c r="I2166" s="523">
        <f>'[11]Depr Exp'!I2166</f>
        <v>66683.86</v>
      </c>
      <c r="J2166" s="305">
        <f>'[11]Depr Exp'!J2166</f>
        <v>1.77E-2</v>
      </c>
      <c r="K2166" s="373">
        <f>'[11]Depr Exp'!K2166</f>
        <v>98.358693500000001</v>
      </c>
      <c r="L2166" s="524">
        <f>'[11]Depr Exp'!L2166</f>
        <v>0</v>
      </c>
      <c r="M2166" s="144"/>
      <c r="N2166" s="144"/>
    </row>
    <row r="2167" spans="1:14">
      <c r="A2167" s="144" t="str">
        <f>'[11]Depr Exp'!A2167</f>
        <v>E3351 HYD Sta Main Tools, LB-2013</v>
      </c>
      <c r="B2167" s="144" t="str">
        <f>'[11]Depr Exp'!B2167</f>
        <v>E3351 HYD Sta Main Tools, LB-2013-4</v>
      </c>
      <c r="C2167" s="144" t="str">
        <f>'[11]Depr Exp'!C2167</f>
        <v>403E</v>
      </c>
      <c r="D2167" s="144"/>
      <c r="E2167" s="282">
        <f>'[11]Depr Exp'!E2167</f>
        <v>43220</v>
      </c>
      <c r="F2167" s="523">
        <f>'[11]Depr Exp'!F2167</f>
        <v>66683.86</v>
      </c>
      <c r="G2167" s="305">
        <f>'[11]Depr Exp'!G2167</f>
        <v>1.77E-2</v>
      </c>
      <c r="H2167" s="524">
        <f>'[11]Depr Exp'!H2167</f>
        <v>98.36</v>
      </c>
      <c r="I2167" s="523">
        <f>'[11]Depr Exp'!I2167</f>
        <v>66683.86</v>
      </c>
      <c r="J2167" s="305">
        <f>'[11]Depr Exp'!J2167</f>
        <v>1.77E-2</v>
      </c>
      <c r="K2167" s="373">
        <f>'[11]Depr Exp'!K2167</f>
        <v>98.358693500000001</v>
      </c>
      <c r="L2167" s="524">
        <f>'[11]Depr Exp'!L2167</f>
        <v>0</v>
      </c>
      <c r="M2167" s="144"/>
      <c r="N2167" s="144"/>
    </row>
    <row r="2168" spans="1:14">
      <c r="A2168" s="144" t="str">
        <f>'[11]Depr Exp'!A2168</f>
        <v>E3351 HYD Sta Main Tools, LB-2013</v>
      </c>
      <c r="B2168" s="144" t="str">
        <f>'[11]Depr Exp'!B2168</f>
        <v>E3351 HYD Sta Main Tools, LB-2013-5</v>
      </c>
      <c r="C2168" s="144" t="str">
        <f>'[11]Depr Exp'!C2168</f>
        <v>403E</v>
      </c>
      <c r="D2168" s="144"/>
      <c r="E2168" s="282">
        <f>'[11]Depr Exp'!E2168</f>
        <v>43251</v>
      </c>
      <c r="F2168" s="523">
        <f>'[11]Depr Exp'!F2168</f>
        <v>66683.86</v>
      </c>
      <c r="G2168" s="305">
        <f>'[11]Depr Exp'!G2168</f>
        <v>1.77E-2</v>
      </c>
      <c r="H2168" s="524">
        <f>'[11]Depr Exp'!H2168</f>
        <v>98.36</v>
      </c>
      <c r="I2168" s="523">
        <f>'[11]Depr Exp'!I2168</f>
        <v>66683.86</v>
      </c>
      <c r="J2168" s="305">
        <f>'[11]Depr Exp'!J2168</f>
        <v>1.77E-2</v>
      </c>
      <c r="K2168" s="373">
        <f>'[11]Depr Exp'!K2168</f>
        <v>98.358693500000001</v>
      </c>
      <c r="L2168" s="524">
        <f>'[11]Depr Exp'!L2168</f>
        <v>0</v>
      </c>
      <c r="M2168" s="144"/>
      <c r="N2168" s="144"/>
    </row>
    <row r="2169" spans="1:14">
      <c r="A2169" s="144" t="str">
        <f>'[11]Depr Exp'!A2169</f>
        <v>E3351 HYD Sta Main Tools, LB-2013</v>
      </c>
      <c r="B2169" s="144" t="str">
        <f>'[11]Depr Exp'!B2169</f>
        <v>E3351 HYD Sta Main Tools, LB-2013-6</v>
      </c>
      <c r="C2169" s="144" t="str">
        <f>'[11]Depr Exp'!C2169</f>
        <v>403E</v>
      </c>
      <c r="D2169" s="144"/>
      <c r="E2169" s="282">
        <f>'[11]Depr Exp'!E2169</f>
        <v>43281</v>
      </c>
      <c r="F2169" s="523">
        <f>'[11]Depr Exp'!F2169</f>
        <v>66683.86</v>
      </c>
      <c r="G2169" s="305">
        <f>'[11]Depr Exp'!G2169</f>
        <v>1.77E-2</v>
      </c>
      <c r="H2169" s="524">
        <f>'[11]Depr Exp'!H2169</f>
        <v>98.36</v>
      </c>
      <c r="I2169" s="523">
        <f>'[11]Depr Exp'!I2169</f>
        <v>66683.86</v>
      </c>
      <c r="J2169" s="305">
        <f>'[11]Depr Exp'!J2169</f>
        <v>1.77E-2</v>
      </c>
      <c r="K2169" s="373">
        <f>'[11]Depr Exp'!K2169</f>
        <v>98.358693500000001</v>
      </c>
      <c r="L2169" s="524">
        <f>'[11]Depr Exp'!L2169</f>
        <v>0</v>
      </c>
      <c r="M2169" s="144"/>
      <c r="N2169" s="144"/>
    </row>
    <row r="2170" spans="1:14">
      <c r="A2170" s="144" t="str">
        <f>'[11]Depr Exp'!A2170</f>
        <v>E3351 HYD Sta Main Tools, LB-2013</v>
      </c>
      <c r="B2170" s="144" t="str">
        <f>'[11]Depr Exp'!B2170</f>
        <v>E3351 HYD Sta Main Tools, LB-2013-7</v>
      </c>
      <c r="C2170" s="144" t="str">
        <f>'[11]Depr Exp'!C2170</f>
        <v>403E</v>
      </c>
      <c r="D2170" s="144"/>
      <c r="E2170" s="282">
        <f>'[11]Depr Exp'!E2170</f>
        <v>43312</v>
      </c>
      <c r="F2170" s="523">
        <f>'[11]Depr Exp'!F2170</f>
        <v>66683.86</v>
      </c>
      <c r="G2170" s="305">
        <f>'[11]Depr Exp'!G2170</f>
        <v>1.77E-2</v>
      </c>
      <c r="H2170" s="524">
        <f>'[11]Depr Exp'!H2170</f>
        <v>98.36</v>
      </c>
      <c r="I2170" s="523">
        <f>'[11]Depr Exp'!I2170</f>
        <v>66683.86</v>
      </c>
      <c r="J2170" s="305">
        <f>'[11]Depr Exp'!J2170</f>
        <v>1.77E-2</v>
      </c>
      <c r="K2170" s="373">
        <f>'[11]Depr Exp'!K2170</f>
        <v>98.358693500000001</v>
      </c>
      <c r="L2170" s="524">
        <f>'[11]Depr Exp'!L2170</f>
        <v>0</v>
      </c>
      <c r="M2170" s="144"/>
      <c r="N2170" s="144"/>
    </row>
    <row r="2171" spans="1:14">
      <c r="A2171" s="144" t="str">
        <f>'[11]Depr Exp'!A2171</f>
        <v>E3351 HYD Sta Main Tools, LB-2013</v>
      </c>
      <c r="B2171" s="144" t="str">
        <f>'[11]Depr Exp'!B2171</f>
        <v>E3351 HYD Sta Main Tools, LB-2013-8</v>
      </c>
      <c r="C2171" s="144" t="str">
        <f>'[11]Depr Exp'!C2171</f>
        <v>403E</v>
      </c>
      <c r="D2171" s="144"/>
      <c r="E2171" s="282">
        <f>'[11]Depr Exp'!E2171</f>
        <v>43343</v>
      </c>
      <c r="F2171" s="523">
        <f>'[11]Depr Exp'!F2171</f>
        <v>66683.86</v>
      </c>
      <c r="G2171" s="305">
        <f>'[11]Depr Exp'!G2171</f>
        <v>1.77E-2</v>
      </c>
      <c r="H2171" s="524">
        <f>'[11]Depr Exp'!H2171</f>
        <v>98.36</v>
      </c>
      <c r="I2171" s="523">
        <f>'[11]Depr Exp'!I2171</f>
        <v>66683.86</v>
      </c>
      <c r="J2171" s="305">
        <f>'[11]Depr Exp'!J2171</f>
        <v>1.77E-2</v>
      </c>
      <c r="K2171" s="373">
        <f>'[11]Depr Exp'!K2171</f>
        <v>98.358693500000001</v>
      </c>
      <c r="L2171" s="524">
        <f>'[11]Depr Exp'!L2171</f>
        <v>0</v>
      </c>
      <c r="M2171" s="144"/>
      <c r="N2171" s="144"/>
    </row>
    <row r="2172" spans="1:14">
      <c r="A2172" s="144" t="str">
        <f>'[11]Depr Exp'!A2172</f>
        <v>E3351 HYD Sta Main Tools, LB-2013</v>
      </c>
      <c r="B2172" s="144" t="str">
        <f>'[11]Depr Exp'!B2172</f>
        <v>E3351 HYD Sta Main Tools, LB-2013-9</v>
      </c>
      <c r="C2172" s="144" t="str">
        <f>'[11]Depr Exp'!C2172</f>
        <v>403E</v>
      </c>
      <c r="D2172" s="144"/>
      <c r="E2172" s="282">
        <f>'[11]Depr Exp'!E2172</f>
        <v>43373</v>
      </c>
      <c r="F2172" s="523">
        <f>'[11]Depr Exp'!F2172</f>
        <v>66683.86</v>
      </c>
      <c r="G2172" s="305">
        <f>'[11]Depr Exp'!G2172</f>
        <v>1.77E-2</v>
      </c>
      <c r="H2172" s="524">
        <f>'[11]Depr Exp'!H2172</f>
        <v>98.36</v>
      </c>
      <c r="I2172" s="523">
        <f>'[11]Depr Exp'!I2172</f>
        <v>66683.86</v>
      </c>
      <c r="J2172" s="305">
        <f>'[11]Depr Exp'!J2172</f>
        <v>1.77E-2</v>
      </c>
      <c r="K2172" s="373">
        <f>'[11]Depr Exp'!K2172</f>
        <v>98.358693500000001</v>
      </c>
      <c r="L2172" s="524">
        <f>'[11]Depr Exp'!L2172</f>
        <v>0</v>
      </c>
      <c r="M2172" s="144"/>
      <c r="N2172" s="144"/>
    </row>
    <row r="2173" spans="1:14">
      <c r="A2173" s="144" t="str">
        <f>'[11]Depr Exp'!A2173</f>
        <v>E3351 HYD Sta Main Tools, LB-2013</v>
      </c>
      <c r="B2173" s="144" t="str">
        <f>'[11]Depr Exp'!B2173</f>
        <v>E3351 HYD Sta Main Tools, LB-2013-10</v>
      </c>
      <c r="C2173" s="144" t="str">
        <f>'[11]Depr Exp'!C2173</f>
        <v>403E</v>
      </c>
      <c r="D2173" s="144"/>
      <c r="E2173" s="282">
        <f>'[11]Depr Exp'!E2173</f>
        <v>43404</v>
      </c>
      <c r="F2173" s="523">
        <f>'[11]Depr Exp'!F2173</f>
        <v>66683.86</v>
      </c>
      <c r="G2173" s="305">
        <f>'[11]Depr Exp'!G2173</f>
        <v>1.77E-2</v>
      </c>
      <c r="H2173" s="524">
        <f>'[11]Depr Exp'!H2173</f>
        <v>98.36</v>
      </c>
      <c r="I2173" s="523">
        <f>'[11]Depr Exp'!I2173</f>
        <v>66683.86</v>
      </c>
      <c r="J2173" s="305">
        <f>'[11]Depr Exp'!J2173</f>
        <v>1.77E-2</v>
      </c>
      <c r="K2173" s="373">
        <f>'[11]Depr Exp'!K2173</f>
        <v>98.358693500000001</v>
      </c>
      <c r="L2173" s="524">
        <f>'[11]Depr Exp'!L2173</f>
        <v>0</v>
      </c>
      <c r="M2173" s="144"/>
      <c r="N2173" s="144"/>
    </row>
    <row r="2174" spans="1:14">
      <c r="A2174" s="144" t="str">
        <f>'[11]Depr Exp'!A2174</f>
        <v>E3351 HYD Sta Main Tools, LB-2013</v>
      </c>
      <c r="B2174" s="144" t="str">
        <f>'[11]Depr Exp'!B2174</f>
        <v>E3351 HYD Sta Main Tools, LB-2013-11</v>
      </c>
      <c r="C2174" s="144" t="str">
        <f>'[11]Depr Exp'!C2174</f>
        <v>403E</v>
      </c>
      <c r="D2174" s="144"/>
      <c r="E2174" s="282">
        <f>'[11]Depr Exp'!E2174</f>
        <v>43434</v>
      </c>
      <c r="F2174" s="523">
        <f>'[11]Depr Exp'!F2174</f>
        <v>66683.86</v>
      </c>
      <c r="G2174" s="305">
        <f>'[11]Depr Exp'!G2174</f>
        <v>1.77E-2</v>
      </c>
      <c r="H2174" s="524">
        <f>'[11]Depr Exp'!H2174</f>
        <v>98.36</v>
      </c>
      <c r="I2174" s="523">
        <f>'[11]Depr Exp'!I2174</f>
        <v>66683.86</v>
      </c>
      <c r="J2174" s="305">
        <f>'[11]Depr Exp'!J2174</f>
        <v>1.77E-2</v>
      </c>
      <c r="K2174" s="373">
        <f>'[11]Depr Exp'!K2174</f>
        <v>98.358693500000001</v>
      </c>
      <c r="L2174" s="524">
        <f>'[11]Depr Exp'!L2174</f>
        <v>0</v>
      </c>
      <c r="M2174" s="144"/>
      <c r="N2174" s="144"/>
    </row>
    <row r="2175" spans="1:14">
      <c r="A2175" s="144" t="str">
        <f>'[11]Depr Exp'!A2175</f>
        <v>E3351 HYD Sta Main Tools, LB-2013</v>
      </c>
      <c r="B2175" s="144" t="str">
        <f>'[11]Depr Exp'!B2175</f>
        <v>E3351 HYD Sta Main Tools, LB-2013-12</v>
      </c>
      <c r="C2175" s="144" t="str">
        <f>'[11]Depr Exp'!C2175</f>
        <v>403E</v>
      </c>
      <c r="D2175" s="144"/>
      <c r="E2175" s="282">
        <f>'[11]Depr Exp'!E2175</f>
        <v>43465</v>
      </c>
      <c r="F2175" s="523">
        <f>'[11]Depr Exp'!F2175</f>
        <v>66683.86</v>
      </c>
      <c r="G2175" s="305">
        <f>'[11]Depr Exp'!G2175</f>
        <v>1.77E-2</v>
      </c>
      <c r="H2175" s="524">
        <f>'[11]Depr Exp'!H2175</f>
        <v>98.36</v>
      </c>
      <c r="I2175" s="523">
        <f>'[11]Depr Exp'!I2175</f>
        <v>66683.86</v>
      </c>
      <c r="J2175" s="305">
        <f>'[11]Depr Exp'!J2175</f>
        <v>1.77E-2</v>
      </c>
      <c r="K2175" s="373">
        <f>'[11]Depr Exp'!K2175</f>
        <v>98.358693500000001</v>
      </c>
      <c r="L2175" s="524">
        <f>'[11]Depr Exp'!L2175</f>
        <v>0</v>
      </c>
      <c r="M2175" s="144"/>
      <c r="N2175" s="144"/>
    </row>
    <row r="2176" spans="1:14" ht="15.75" thickBot="1">
      <c r="A2176" s="159" t="str">
        <f>'[11]Depr Exp'!A2176</f>
        <v>E3351 HYD Sta Main Tools, LB-2013 Total</v>
      </c>
      <c r="B2176" s="144">
        <f>'[11]Depr Exp'!B2176</f>
        <v>0</v>
      </c>
      <c r="C2176" s="502" t="str">
        <f>'[11]Depr Exp'!C2176</f>
        <v>HYD</v>
      </c>
      <c r="D2176" s="144"/>
      <c r="E2176" s="281" t="str">
        <f>'[11]Depr Exp'!E2176</f>
        <v>Total</v>
      </c>
      <c r="F2176" s="141">
        <f>'[11]Depr Exp'!F2176</f>
        <v>0</v>
      </c>
      <c r="G2176" s="252">
        <f>'[11]Depr Exp'!G2176</f>
        <v>0</v>
      </c>
      <c r="H2176" s="286">
        <f>'[11]Depr Exp'!H2176</f>
        <v>1180.32</v>
      </c>
      <c r="I2176" s="141">
        <f>'[11]Depr Exp'!I2176</f>
        <v>0</v>
      </c>
      <c r="J2176" s="252">
        <f>'[11]Depr Exp'!J2176</f>
        <v>0</v>
      </c>
      <c r="K2176" s="286">
        <f>'[11]Depr Exp'!K2176</f>
        <v>1180.304322</v>
      </c>
      <c r="L2176" s="286">
        <f>'[11]Depr Exp'!L2176</f>
        <v>-0.02</v>
      </c>
      <c r="M2176" s="144"/>
      <c r="N2176" s="144"/>
    </row>
    <row r="2177" spans="1:14" ht="13.5" thickTop="1">
      <c r="A2177" s="144" t="str">
        <f>'[11]Depr Exp'!A2177</f>
        <v>E3351 HYD Sta Main Tools, Lwer Bker</v>
      </c>
      <c r="B2177" s="144" t="str">
        <f>'[11]Depr Exp'!B2177</f>
        <v>E3351 HYD Sta Main Tools, Lwer Bker-1</v>
      </c>
      <c r="C2177" s="144" t="str">
        <f>'[11]Depr Exp'!C2177</f>
        <v>403E</v>
      </c>
      <c r="D2177" s="144"/>
      <c r="E2177" s="282">
        <f>'[11]Depr Exp'!E2177</f>
        <v>43131</v>
      </c>
      <c r="F2177" s="523">
        <f>'[11]Depr Exp'!F2177</f>
        <v>897382.99</v>
      </c>
      <c r="G2177" s="305">
        <f>'[11]Depr Exp'!G2177</f>
        <v>1.77E-2</v>
      </c>
      <c r="H2177" s="524">
        <f>'[11]Depr Exp'!H2177</f>
        <v>1323.64</v>
      </c>
      <c r="I2177" s="523">
        <f>'[11]Depr Exp'!I2177</f>
        <v>1095031.96</v>
      </c>
      <c r="J2177" s="305">
        <f>'[11]Depr Exp'!J2177</f>
        <v>1.77E-2</v>
      </c>
      <c r="K2177" s="373">
        <f>'[11]Depr Exp'!K2177</f>
        <v>1615.172141</v>
      </c>
      <c r="L2177" s="524">
        <f>'[11]Depr Exp'!L2177</f>
        <v>291.52999999999997</v>
      </c>
      <c r="M2177" s="144"/>
      <c r="N2177" s="144"/>
    </row>
    <row r="2178" spans="1:14">
      <c r="A2178" s="144" t="str">
        <f>'[11]Depr Exp'!A2178</f>
        <v>E3351 HYD Sta Main Tools, Lwer Bker</v>
      </c>
      <c r="B2178" s="144" t="str">
        <f>'[11]Depr Exp'!B2178</f>
        <v>E3351 HYD Sta Main Tools, Lwer Bker-2</v>
      </c>
      <c r="C2178" s="144" t="str">
        <f>'[11]Depr Exp'!C2178</f>
        <v>403E</v>
      </c>
      <c r="D2178" s="144"/>
      <c r="E2178" s="282">
        <f>'[11]Depr Exp'!E2178</f>
        <v>43159</v>
      </c>
      <c r="F2178" s="523">
        <f>'[11]Depr Exp'!F2178</f>
        <v>897382.99</v>
      </c>
      <c r="G2178" s="305">
        <f>'[11]Depr Exp'!G2178</f>
        <v>1.77E-2</v>
      </c>
      <c r="H2178" s="524">
        <f>'[11]Depr Exp'!H2178</f>
        <v>1323.64</v>
      </c>
      <c r="I2178" s="523">
        <f>'[11]Depr Exp'!I2178</f>
        <v>1095031.96</v>
      </c>
      <c r="J2178" s="305">
        <f>'[11]Depr Exp'!J2178</f>
        <v>1.77E-2</v>
      </c>
      <c r="K2178" s="373">
        <f>'[11]Depr Exp'!K2178</f>
        <v>1615.172141</v>
      </c>
      <c r="L2178" s="524">
        <f>'[11]Depr Exp'!L2178</f>
        <v>291.52999999999997</v>
      </c>
      <c r="M2178" s="144"/>
      <c r="N2178" s="144"/>
    </row>
    <row r="2179" spans="1:14">
      <c r="A2179" s="144" t="str">
        <f>'[11]Depr Exp'!A2179</f>
        <v>E3351 HYD Sta Main Tools, Lwer Bker</v>
      </c>
      <c r="B2179" s="144" t="str">
        <f>'[11]Depr Exp'!B2179</f>
        <v>E3351 HYD Sta Main Tools, Lwer Bker-3</v>
      </c>
      <c r="C2179" s="144" t="str">
        <f>'[11]Depr Exp'!C2179</f>
        <v>403E</v>
      </c>
      <c r="D2179" s="144"/>
      <c r="E2179" s="282">
        <f>'[11]Depr Exp'!E2179</f>
        <v>43190</v>
      </c>
      <c r="F2179" s="523">
        <f>'[11]Depr Exp'!F2179</f>
        <v>905277.42</v>
      </c>
      <c r="G2179" s="305">
        <f>'[11]Depr Exp'!G2179</f>
        <v>1.77E-2</v>
      </c>
      <c r="H2179" s="524">
        <f>'[11]Depr Exp'!H2179</f>
        <v>1335.28</v>
      </c>
      <c r="I2179" s="523">
        <f>'[11]Depr Exp'!I2179</f>
        <v>1095031.96</v>
      </c>
      <c r="J2179" s="305">
        <f>'[11]Depr Exp'!J2179</f>
        <v>1.77E-2</v>
      </c>
      <c r="K2179" s="373">
        <f>'[11]Depr Exp'!K2179</f>
        <v>1615.172141</v>
      </c>
      <c r="L2179" s="524">
        <f>'[11]Depr Exp'!L2179</f>
        <v>279.89</v>
      </c>
      <c r="M2179" s="144"/>
      <c r="N2179" s="144"/>
    </row>
    <row r="2180" spans="1:14">
      <c r="A2180" s="144" t="str">
        <f>'[11]Depr Exp'!A2180</f>
        <v>E3351 HYD Sta Main Tools, Lwer Bker</v>
      </c>
      <c r="B2180" s="144" t="str">
        <f>'[11]Depr Exp'!B2180</f>
        <v>E3351 HYD Sta Main Tools, Lwer Bker-4</v>
      </c>
      <c r="C2180" s="144" t="str">
        <f>'[11]Depr Exp'!C2180</f>
        <v>403E</v>
      </c>
      <c r="D2180" s="144"/>
      <c r="E2180" s="282">
        <f>'[11]Depr Exp'!E2180</f>
        <v>43220</v>
      </c>
      <c r="F2180" s="523">
        <f>'[11]Depr Exp'!F2180</f>
        <v>912553.39</v>
      </c>
      <c r="G2180" s="305">
        <f>'[11]Depr Exp'!G2180</f>
        <v>1.77E-2</v>
      </c>
      <c r="H2180" s="524">
        <f>'[11]Depr Exp'!H2180</f>
        <v>1346.02</v>
      </c>
      <c r="I2180" s="523">
        <f>'[11]Depr Exp'!I2180</f>
        <v>1095031.96</v>
      </c>
      <c r="J2180" s="305">
        <f>'[11]Depr Exp'!J2180</f>
        <v>1.77E-2</v>
      </c>
      <c r="K2180" s="373">
        <f>'[11]Depr Exp'!K2180</f>
        <v>1615.172141</v>
      </c>
      <c r="L2180" s="524">
        <f>'[11]Depr Exp'!L2180</f>
        <v>269.14999999999998</v>
      </c>
      <c r="M2180" s="144"/>
      <c r="N2180" s="144"/>
    </row>
    <row r="2181" spans="1:14">
      <c r="A2181" s="144" t="str">
        <f>'[11]Depr Exp'!A2181</f>
        <v>E3351 HYD Sta Main Tools, Lwer Bker</v>
      </c>
      <c r="B2181" s="144" t="str">
        <f>'[11]Depr Exp'!B2181</f>
        <v>E3351 HYD Sta Main Tools, Lwer Bker-5</v>
      </c>
      <c r="C2181" s="144" t="str">
        <f>'[11]Depr Exp'!C2181</f>
        <v>403E</v>
      </c>
      <c r="D2181" s="144"/>
      <c r="E2181" s="282">
        <f>'[11]Depr Exp'!E2181</f>
        <v>43251</v>
      </c>
      <c r="F2181" s="523">
        <f>'[11]Depr Exp'!F2181</f>
        <v>933427.02</v>
      </c>
      <c r="G2181" s="305">
        <f>'[11]Depr Exp'!G2181</f>
        <v>1.77E-2</v>
      </c>
      <c r="H2181" s="524">
        <f>'[11]Depr Exp'!H2181</f>
        <v>1376.8</v>
      </c>
      <c r="I2181" s="523">
        <f>'[11]Depr Exp'!I2181</f>
        <v>1095031.96</v>
      </c>
      <c r="J2181" s="305">
        <f>'[11]Depr Exp'!J2181</f>
        <v>1.77E-2</v>
      </c>
      <c r="K2181" s="373">
        <f>'[11]Depr Exp'!K2181</f>
        <v>1615.172141</v>
      </c>
      <c r="L2181" s="524">
        <f>'[11]Depr Exp'!L2181</f>
        <v>238.37</v>
      </c>
      <c r="M2181" s="144"/>
      <c r="N2181" s="144"/>
    </row>
    <row r="2182" spans="1:14">
      <c r="A2182" s="144" t="str">
        <f>'[11]Depr Exp'!A2182</f>
        <v>E3351 HYD Sta Main Tools, Lwer Bker</v>
      </c>
      <c r="B2182" s="144" t="str">
        <f>'[11]Depr Exp'!B2182</f>
        <v>E3351 HYD Sta Main Tools, Lwer Bker-6</v>
      </c>
      <c r="C2182" s="144" t="str">
        <f>'[11]Depr Exp'!C2182</f>
        <v>403E</v>
      </c>
      <c r="D2182" s="144"/>
      <c r="E2182" s="282">
        <f>'[11]Depr Exp'!E2182</f>
        <v>43281</v>
      </c>
      <c r="F2182" s="523">
        <f>'[11]Depr Exp'!F2182</f>
        <v>959539.65</v>
      </c>
      <c r="G2182" s="305">
        <f>'[11]Depr Exp'!G2182</f>
        <v>1.77E-2</v>
      </c>
      <c r="H2182" s="524">
        <f>'[11]Depr Exp'!H2182</f>
        <v>1415.32</v>
      </c>
      <c r="I2182" s="523">
        <f>'[11]Depr Exp'!I2182</f>
        <v>1095031.96</v>
      </c>
      <c r="J2182" s="305">
        <f>'[11]Depr Exp'!J2182</f>
        <v>1.77E-2</v>
      </c>
      <c r="K2182" s="373">
        <f>'[11]Depr Exp'!K2182</f>
        <v>1615.172141</v>
      </c>
      <c r="L2182" s="524">
        <f>'[11]Depr Exp'!L2182</f>
        <v>199.85</v>
      </c>
      <c r="M2182" s="144"/>
      <c r="N2182" s="144"/>
    </row>
    <row r="2183" spans="1:14">
      <c r="A2183" s="144" t="str">
        <f>'[11]Depr Exp'!A2183</f>
        <v>E3351 HYD Sta Main Tools, Lwer Bker</v>
      </c>
      <c r="B2183" s="144" t="str">
        <f>'[11]Depr Exp'!B2183</f>
        <v>E3351 HYD Sta Main Tools, Lwer Bker-7</v>
      </c>
      <c r="C2183" s="144" t="str">
        <f>'[11]Depr Exp'!C2183</f>
        <v>403E</v>
      </c>
      <c r="D2183" s="144"/>
      <c r="E2183" s="282">
        <f>'[11]Depr Exp'!E2183</f>
        <v>43312</v>
      </c>
      <c r="F2183" s="523">
        <f>'[11]Depr Exp'!F2183</f>
        <v>964618.18</v>
      </c>
      <c r="G2183" s="305">
        <f>'[11]Depr Exp'!G2183</f>
        <v>1.77E-2</v>
      </c>
      <c r="H2183" s="524">
        <f>'[11]Depr Exp'!H2183</f>
        <v>1422.81</v>
      </c>
      <c r="I2183" s="523">
        <f>'[11]Depr Exp'!I2183</f>
        <v>1095031.96</v>
      </c>
      <c r="J2183" s="305">
        <f>'[11]Depr Exp'!J2183</f>
        <v>1.77E-2</v>
      </c>
      <c r="K2183" s="373">
        <f>'[11]Depr Exp'!K2183</f>
        <v>1615.172141</v>
      </c>
      <c r="L2183" s="524">
        <f>'[11]Depr Exp'!L2183</f>
        <v>192.36</v>
      </c>
      <c r="M2183" s="144"/>
      <c r="N2183" s="144"/>
    </row>
    <row r="2184" spans="1:14">
      <c r="A2184" s="144" t="str">
        <f>'[11]Depr Exp'!A2184</f>
        <v>E3351 HYD Sta Main Tools, Lwer Bker</v>
      </c>
      <c r="B2184" s="144" t="str">
        <f>'[11]Depr Exp'!B2184</f>
        <v>E3351 HYD Sta Main Tools, Lwer Bker-8</v>
      </c>
      <c r="C2184" s="144" t="str">
        <f>'[11]Depr Exp'!C2184</f>
        <v>403E</v>
      </c>
      <c r="D2184" s="144"/>
      <c r="E2184" s="282">
        <f>'[11]Depr Exp'!E2184</f>
        <v>43343</v>
      </c>
      <c r="F2184" s="523">
        <f>'[11]Depr Exp'!F2184</f>
        <v>965076.17</v>
      </c>
      <c r="G2184" s="305">
        <f>'[11]Depr Exp'!G2184</f>
        <v>1.77E-2</v>
      </c>
      <c r="H2184" s="524">
        <f>'[11]Depr Exp'!H2184</f>
        <v>1423.49</v>
      </c>
      <c r="I2184" s="523">
        <f>'[11]Depr Exp'!I2184</f>
        <v>1095031.96</v>
      </c>
      <c r="J2184" s="305">
        <f>'[11]Depr Exp'!J2184</f>
        <v>1.77E-2</v>
      </c>
      <c r="K2184" s="373">
        <f>'[11]Depr Exp'!K2184</f>
        <v>1615.172141</v>
      </c>
      <c r="L2184" s="524">
        <f>'[11]Depr Exp'!L2184</f>
        <v>191.68</v>
      </c>
      <c r="M2184" s="144"/>
      <c r="N2184" s="144"/>
    </row>
    <row r="2185" spans="1:14">
      <c r="A2185" s="144" t="str">
        <f>'[11]Depr Exp'!A2185</f>
        <v>E3351 HYD Sta Main Tools, Lwer Bker</v>
      </c>
      <c r="B2185" s="144" t="str">
        <f>'[11]Depr Exp'!B2185</f>
        <v>E3351 HYD Sta Main Tools, Lwer Bker-9</v>
      </c>
      <c r="C2185" s="144" t="str">
        <f>'[11]Depr Exp'!C2185</f>
        <v>403E</v>
      </c>
      <c r="D2185" s="144"/>
      <c r="E2185" s="282">
        <f>'[11]Depr Exp'!E2185</f>
        <v>43373</v>
      </c>
      <c r="F2185" s="523">
        <f>'[11]Depr Exp'!F2185</f>
        <v>965076.17</v>
      </c>
      <c r="G2185" s="305">
        <f>'[11]Depr Exp'!G2185</f>
        <v>1.77E-2</v>
      </c>
      <c r="H2185" s="524">
        <f>'[11]Depr Exp'!H2185</f>
        <v>1423.49</v>
      </c>
      <c r="I2185" s="523">
        <f>'[11]Depr Exp'!I2185</f>
        <v>1095031.96</v>
      </c>
      <c r="J2185" s="305">
        <f>'[11]Depr Exp'!J2185</f>
        <v>1.77E-2</v>
      </c>
      <c r="K2185" s="373">
        <f>'[11]Depr Exp'!K2185</f>
        <v>1615.172141</v>
      </c>
      <c r="L2185" s="524">
        <f>'[11]Depr Exp'!L2185</f>
        <v>191.68</v>
      </c>
      <c r="M2185" s="144"/>
      <c r="N2185" s="144"/>
    </row>
    <row r="2186" spans="1:14">
      <c r="A2186" s="144" t="str">
        <f>'[11]Depr Exp'!A2186</f>
        <v>E3351 HYD Sta Main Tools, Lwer Bker</v>
      </c>
      <c r="B2186" s="144" t="str">
        <f>'[11]Depr Exp'!B2186</f>
        <v>E3351 HYD Sta Main Tools, Lwer Bker-10</v>
      </c>
      <c r="C2186" s="144" t="str">
        <f>'[11]Depr Exp'!C2186</f>
        <v>403E</v>
      </c>
      <c r="D2186" s="144"/>
      <c r="E2186" s="282">
        <f>'[11]Depr Exp'!E2186</f>
        <v>43404</v>
      </c>
      <c r="F2186" s="523">
        <f>'[11]Depr Exp'!F2186</f>
        <v>965076.17</v>
      </c>
      <c r="G2186" s="305">
        <f>'[11]Depr Exp'!G2186</f>
        <v>1.77E-2</v>
      </c>
      <c r="H2186" s="524">
        <f>'[11]Depr Exp'!H2186</f>
        <v>1423.49</v>
      </c>
      <c r="I2186" s="523">
        <f>'[11]Depr Exp'!I2186</f>
        <v>1095031.96</v>
      </c>
      <c r="J2186" s="305">
        <f>'[11]Depr Exp'!J2186</f>
        <v>1.77E-2</v>
      </c>
      <c r="K2186" s="373">
        <f>'[11]Depr Exp'!K2186</f>
        <v>1615.172141</v>
      </c>
      <c r="L2186" s="524">
        <f>'[11]Depr Exp'!L2186</f>
        <v>191.68</v>
      </c>
      <c r="M2186" s="144"/>
      <c r="N2186" s="144"/>
    </row>
    <row r="2187" spans="1:14">
      <c r="A2187" s="144" t="str">
        <f>'[11]Depr Exp'!A2187</f>
        <v>E3351 HYD Sta Main Tools, Lwer Bker</v>
      </c>
      <c r="B2187" s="144" t="str">
        <f>'[11]Depr Exp'!B2187</f>
        <v>E3351 HYD Sta Main Tools, Lwer Bker-11</v>
      </c>
      <c r="C2187" s="144" t="str">
        <f>'[11]Depr Exp'!C2187</f>
        <v>403E</v>
      </c>
      <c r="D2187" s="144"/>
      <c r="E2187" s="282">
        <f>'[11]Depr Exp'!E2187</f>
        <v>43434</v>
      </c>
      <c r="F2187" s="523">
        <f>'[11]Depr Exp'!F2187</f>
        <v>1010603.41</v>
      </c>
      <c r="G2187" s="305">
        <f>'[11]Depr Exp'!G2187</f>
        <v>1.77E-2</v>
      </c>
      <c r="H2187" s="524">
        <f>'[11]Depr Exp'!H2187</f>
        <v>1490.64</v>
      </c>
      <c r="I2187" s="523">
        <f>'[11]Depr Exp'!I2187</f>
        <v>1095031.96</v>
      </c>
      <c r="J2187" s="305">
        <f>'[11]Depr Exp'!J2187</f>
        <v>1.77E-2</v>
      </c>
      <c r="K2187" s="373">
        <f>'[11]Depr Exp'!K2187</f>
        <v>1615.172141</v>
      </c>
      <c r="L2187" s="524">
        <f>'[11]Depr Exp'!L2187</f>
        <v>124.53</v>
      </c>
      <c r="M2187" s="144"/>
      <c r="N2187" s="144"/>
    </row>
    <row r="2188" spans="1:14">
      <c r="A2188" s="144" t="str">
        <f>'[11]Depr Exp'!A2188</f>
        <v>E3351 HYD Sta Main Tools, Lwer Bker</v>
      </c>
      <c r="B2188" s="144" t="str">
        <f>'[11]Depr Exp'!B2188</f>
        <v>E3351 HYD Sta Main Tools, Lwer Bker-12</v>
      </c>
      <c r="C2188" s="144" t="str">
        <f>'[11]Depr Exp'!C2188</f>
        <v>403E</v>
      </c>
      <c r="D2188" s="144"/>
      <c r="E2188" s="282">
        <f>'[11]Depr Exp'!E2188</f>
        <v>43465</v>
      </c>
      <c r="F2188" s="523">
        <f>'[11]Depr Exp'!F2188</f>
        <v>1095031.96</v>
      </c>
      <c r="G2188" s="305">
        <f>'[11]Depr Exp'!G2188</f>
        <v>1.77E-2</v>
      </c>
      <c r="H2188" s="524">
        <f>'[11]Depr Exp'!H2188</f>
        <v>1615.17</v>
      </c>
      <c r="I2188" s="523">
        <f>'[11]Depr Exp'!I2188</f>
        <v>1095031.96</v>
      </c>
      <c r="J2188" s="305">
        <f>'[11]Depr Exp'!J2188</f>
        <v>1.77E-2</v>
      </c>
      <c r="K2188" s="373">
        <f>'[11]Depr Exp'!K2188</f>
        <v>1615.172141</v>
      </c>
      <c r="L2188" s="524">
        <f>'[11]Depr Exp'!L2188</f>
        <v>0</v>
      </c>
      <c r="M2188" s="144"/>
      <c r="N2188" s="144"/>
    </row>
    <row r="2189" spans="1:14" ht="15.75" thickBot="1">
      <c r="A2189" s="159" t="str">
        <f>'[11]Depr Exp'!A2189</f>
        <v>E3351 HYD Sta Main Tools, Lwer Bker Total</v>
      </c>
      <c r="B2189" s="144">
        <f>'[11]Depr Exp'!B2189</f>
        <v>0</v>
      </c>
      <c r="C2189" s="502" t="str">
        <f>'[11]Depr Exp'!C2189</f>
        <v>HYD</v>
      </c>
      <c r="D2189" s="144"/>
      <c r="E2189" s="281" t="str">
        <f>'[11]Depr Exp'!E2189</f>
        <v>Total</v>
      </c>
      <c r="F2189" s="141">
        <f>'[11]Depr Exp'!F2189</f>
        <v>0</v>
      </c>
      <c r="G2189" s="252">
        <f>'[11]Depr Exp'!G2189</f>
        <v>0</v>
      </c>
      <c r="H2189" s="286">
        <f>'[11]Depr Exp'!H2189</f>
        <v>16919.79</v>
      </c>
      <c r="I2189" s="141">
        <f>'[11]Depr Exp'!I2189</f>
        <v>0</v>
      </c>
      <c r="J2189" s="252">
        <f>'[11]Depr Exp'!J2189</f>
        <v>0</v>
      </c>
      <c r="K2189" s="286">
        <f>'[11]Depr Exp'!K2189</f>
        <v>19382.065691999996</v>
      </c>
      <c r="L2189" s="286">
        <f>'[11]Depr Exp'!L2189</f>
        <v>2462.2800000000002</v>
      </c>
      <c r="M2189" s="144"/>
      <c r="N2189" s="144"/>
    </row>
    <row r="2190" spans="1:14" ht="13.5" thickTop="1">
      <c r="A2190" s="144" t="str">
        <f>'[11]Depr Exp'!A2190</f>
        <v>E3351 HYD Sta Main Tools, Snoq 2</v>
      </c>
      <c r="B2190" s="144" t="str">
        <f>'[11]Depr Exp'!B2190</f>
        <v>E3351 HYD Sta Main Tools, Snoq 2-1</v>
      </c>
      <c r="C2190" s="144" t="str">
        <f>'[11]Depr Exp'!C2190</f>
        <v>403E</v>
      </c>
      <c r="D2190" s="144"/>
      <c r="E2190" s="282">
        <f>'[11]Depr Exp'!E2190</f>
        <v>43131</v>
      </c>
      <c r="F2190" s="523">
        <f>'[11]Depr Exp'!F2190</f>
        <v>80300.259999999995</v>
      </c>
      <c r="G2190" s="305">
        <f>'[11]Depr Exp'!G2190</f>
        <v>2.5999999999999999E-3</v>
      </c>
      <c r="H2190" s="524">
        <f>'[11]Depr Exp'!H2190</f>
        <v>17.399999999999999</v>
      </c>
      <c r="I2190" s="523">
        <f>'[11]Depr Exp'!I2190</f>
        <v>80300.259999999995</v>
      </c>
      <c r="J2190" s="305">
        <f>'[11]Depr Exp'!J2190</f>
        <v>2.5999999999999999E-3</v>
      </c>
      <c r="K2190" s="373">
        <f>'[11]Depr Exp'!K2190</f>
        <v>17.398389666666663</v>
      </c>
      <c r="L2190" s="524">
        <f>'[11]Depr Exp'!L2190</f>
        <v>0</v>
      </c>
      <c r="M2190" s="144"/>
      <c r="N2190" s="144"/>
    </row>
    <row r="2191" spans="1:14">
      <c r="A2191" s="144" t="str">
        <f>'[11]Depr Exp'!A2191</f>
        <v>E3351 HYD Sta Main Tools, Snoq 2</v>
      </c>
      <c r="B2191" s="144" t="str">
        <f>'[11]Depr Exp'!B2191</f>
        <v>E3351 HYD Sta Main Tools, Snoq 2-2</v>
      </c>
      <c r="C2191" s="144" t="str">
        <f>'[11]Depr Exp'!C2191</f>
        <v>403E</v>
      </c>
      <c r="D2191" s="144"/>
      <c r="E2191" s="282">
        <f>'[11]Depr Exp'!E2191</f>
        <v>43159</v>
      </c>
      <c r="F2191" s="523">
        <f>'[11]Depr Exp'!F2191</f>
        <v>80300.259999999995</v>
      </c>
      <c r="G2191" s="305">
        <f>'[11]Depr Exp'!G2191</f>
        <v>2.5999999999999999E-3</v>
      </c>
      <c r="H2191" s="524">
        <f>'[11]Depr Exp'!H2191</f>
        <v>17.399999999999999</v>
      </c>
      <c r="I2191" s="523">
        <f>'[11]Depr Exp'!I2191</f>
        <v>80300.259999999995</v>
      </c>
      <c r="J2191" s="305">
        <f>'[11]Depr Exp'!J2191</f>
        <v>2.5999999999999999E-3</v>
      </c>
      <c r="K2191" s="373">
        <f>'[11]Depr Exp'!K2191</f>
        <v>17.398389666666663</v>
      </c>
      <c r="L2191" s="524">
        <f>'[11]Depr Exp'!L2191</f>
        <v>0</v>
      </c>
      <c r="M2191" s="144"/>
      <c r="N2191" s="144"/>
    </row>
    <row r="2192" spans="1:14">
      <c r="A2192" s="144" t="str">
        <f>'[11]Depr Exp'!A2192</f>
        <v>E3351 HYD Sta Main Tools, Snoq 2</v>
      </c>
      <c r="B2192" s="144" t="str">
        <f>'[11]Depr Exp'!B2192</f>
        <v>E3351 HYD Sta Main Tools, Snoq 2-3</v>
      </c>
      <c r="C2192" s="144" t="str">
        <f>'[11]Depr Exp'!C2192</f>
        <v>403E</v>
      </c>
      <c r="D2192" s="144"/>
      <c r="E2192" s="282">
        <f>'[11]Depr Exp'!E2192</f>
        <v>43190</v>
      </c>
      <c r="F2192" s="523">
        <f>'[11]Depr Exp'!F2192</f>
        <v>80300.259999999995</v>
      </c>
      <c r="G2192" s="305">
        <f>'[11]Depr Exp'!G2192</f>
        <v>2.5999999999999999E-3</v>
      </c>
      <c r="H2192" s="524">
        <f>'[11]Depr Exp'!H2192</f>
        <v>17.399999999999999</v>
      </c>
      <c r="I2192" s="523">
        <f>'[11]Depr Exp'!I2192</f>
        <v>80300.259999999995</v>
      </c>
      <c r="J2192" s="305">
        <f>'[11]Depr Exp'!J2192</f>
        <v>2.5999999999999999E-3</v>
      </c>
      <c r="K2192" s="373">
        <f>'[11]Depr Exp'!K2192</f>
        <v>17.398389666666663</v>
      </c>
      <c r="L2192" s="524">
        <f>'[11]Depr Exp'!L2192</f>
        <v>0</v>
      </c>
      <c r="M2192" s="144"/>
      <c r="N2192" s="144"/>
    </row>
    <row r="2193" spans="1:14">
      <c r="A2193" s="144" t="str">
        <f>'[11]Depr Exp'!A2193</f>
        <v>E3351 HYD Sta Main Tools, Snoq 2</v>
      </c>
      <c r="B2193" s="144" t="str">
        <f>'[11]Depr Exp'!B2193</f>
        <v>E3351 HYD Sta Main Tools, Snoq 2-4</v>
      </c>
      <c r="C2193" s="144" t="str">
        <f>'[11]Depr Exp'!C2193</f>
        <v>403E</v>
      </c>
      <c r="D2193" s="144"/>
      <c r="E2193" s="282">
        <f>'[11]Depr Exp'!E2193</f>
        <v>43220</v>
      </c>
      <c r="F2193" s="523">
        <f>'[11]Depr Exp'!F2193</f>
        <v>80300.259999999995</v>
      </c>
      <c r="G2193" s="305">
        <f>'[11]Depr Exp'!G2193</f>
        <v>2.5999999999999999E-3</v>
      </c>
      <c r="H2193" s="524">
        <f>'[11]Depr Exp'!H2193</f>
        <v>17.399999999999999</v>
      </c>
      <c r="I2193" s="523">
        <f>'[11]Depr Exp'!I2193</f>
        <v>80300.259999999995</v>
      </c>
      <c r="J2193" s="305">
        <f>'[11]Depr Exp'!J2193</f>
        <v>2.5999999999999999E-3</v>
      </c>
      <c r="K2193" s="373">
        <f>'[11]Depr Exp'!K2193</f>
        <v>17.398389666666663</v>
      </c>
      <c r="L2193" s="524">
        <f>'[11]Depr Exp'!L2193</f>
        <v>0</v>
      </c>
      <c r="M2193" s="144"/>
      <c r="N2193" s="144"/>
    </row>
    <row r="2194" spans="1:14">
      <c r="A2194" s="144" t="str">
        <f>'[11]Depr Exp'!A2194</f>
        <v>E3351 HYD Sta Main Tools, Snoq 2</v>
      </c>
      <c r="B2194" s="144" t="str">
        <f>'[11]Depr Exp'!B2194</f>
        <v>E3351 HYD Sta Main Tools, Snoq 2-5</v>
      </c>
      <c r="C2194" s="144" t="str">
        <f>'[11]Depr Exp'!C2194</f>
        <v>403E</v>
      </c>
      <c r="D2194" s="144"/>
      <c r="E2194" s="282">
        <f>'[11]Depr Exp'!E2194</f>
        <v>43251</v>
      </c>
      <c r="F2194" s="523">
        <f>'[11]Depr Exp'!F2194</f>
        <v>80300.259999999995</v>
      </c>
      <c r="G2194" s="305">
        <f>'[11]Depr Exp'!G2194</f>
        <v>2.5999999999999999E-3</v>
      </c>
      <c r="H2194" s="524">
        <f>'[11]Depr Exp'!H2194</f>
        <v>17.399999999999999</v>
      </c>
      <c r="I2194" s="523">
        <f>'[11]Depr Exp'!I2194</f>
        <v>80300.259999999995</v>
      </c>
      <c r="J2194" s="305">
        <f>'[11]Depr Exp'!J2194</f>
        <v>2.5999999999999999E-3</v>
      </c>
      <c r="K2194" s="373">
        <f>'[11]Depr Exp'!K2194</f>
        <v>17.398389666666663</v>
      </c>
      <c r="L2194" s="524">
        <f>'[11]Depr Exp'!L2194</f>
        <v>0</v>
      </c>
      <c r="M2194" s="144"/>
      <c r="N2194" s="144"/>
    </row>
    <row r="2195" spans="1:14">
      <c r="A2195" s="144" t="str">
        <f>'[11]Depr Exp'!A2195</f>
        <v>E3351 HYD Sta Main Tools, Snoq 2</v>
      </c>
      <c r="B2195" s="144" t="str">
        <f>'[11]Depr Exp'!B2195</f>
        <v>E3351 HYD Sta Main Tools, Snoq 2-6</v>
      </c>
      <c r="C2195" s="144" t="str">
        <f>'[11]Depr Exp'!C2195</f>
        <v>403E</v>
      </c>
      <c r="D2195" s="144"/>
      <c r="E2195" s="282">
        <f>'[11]Depr Exp'!E2195</f>
        <v>43281</v>
      </c>
      <c r="F2195" s="523">
        <f>'[11]Depr Exp'!F2195</f>
        <v>80300.259999999995</v>
      </c>
      <c r="G2195" s="305">
        <f>'[11]Depr Exp'!G2195</f>
        <v>2.5999999999999999E-3</v>
      </c>
      <c r="H2195" s="524">
        <f>'[11]Depr Exp'!H2195</f>
        <v>17.399999999999999</v>
      </c>
      <c r="I2195" s="523">
        <f>'[11]Depr Exp'!I2195</f>
        <v>80300.259999999995</v>
      </c>
      <c r="J2195" s="305">
        <f>'[11]Depr Exp'!J2195</f>
        <v>2.5999999999999999E-3</v>
      </c>
      <c r="K2195" s="373">
        <f>'[11]Depr Exp'!K2195</f>
        <v>17.398389666666663</v>
      </c>
      <c r="L2195" s="524">
        <f>'[11]Depr Exp'!L2195</f>
        <v>0</v>
      </c>
      <c r="M2195" s="144"/>
      <c r="N2195" s="144"/>
    </row>
    <row r="2196" spans="1:14">
      <c r="A2196" s="144" t="str">
        <f>'[11]Depr Exp'!A2196</f>
        <v>E3351 HYD Sta Main Tools, Snoq 2</v>
      </c>
      <c r="B2196" s="144" t="str">
        <f>'[11]Depr Exp'!B2196</f>
        <v>E3351 HYD Sta Main Tools, Snoq 2-7</v>
      </c>
      <c r="C2196" s="144" t="str">
        <f>'[11]Depr Exp'!C2196</f>
        <v>403E</v>
      </c>
      <c r="D2196" s="144"/>
      <c r="E2196" s="282">
        <f>'[11]Depr Exp'!E2196</f>
        <v>43312</v>
      </c>
      <c r="F2196" s="523">
        <f>'[11]Depr Exp'!F2196</f>
        <v>80300.259999999995</v>
      </c>
      <c r="G2196" s="305">
        <f>'[11]Depr Exp'!G2196</f>
        <v>2.5999999999999999E-3</v>
      </c>
      <c r="H2196" s="524">
        <f>'[11]Depr Exp'!H2196</f>
        <v>17.399999999999999</v>
      </c>
      <c r="I2196" s="523">
        <f>'[11]Depr Exp'!I2196</f>
        <v>80300.259999999995</v>
      </c>
      <c r="J2196" s="305">
        <f>'[11]Depr Exp'!J2196</f>
        <v>2.5999999999999999E-3</v>
      </c>
      <c r="K2196" s="373">
        <f>'[11]Depr Exp'!K2196</f>
        <v>17.398389666666663</v>
      </c>
      <c r="L2196" s="524">
        <f>'[11]Depr Exp'!L2196</f>
        <v>0</v>
      </c>
      <c r="M2196" s="144"/>
      <c r="N2196" s="144"/>
    </row>
    <row r="2197" spans="1:14">
      <c r="A2197" s="144" t="str">
        <f>'[11]Depr Exp'!A2197</f>
        <v>E3351 HYD Sta Main Tools, Snoq 2</v>
      </c>
      <c r="B2197" s="144" t="str">
        <f>'[11]Depr Exp'!B2197</f>
        <v>E3351 HYD Sta Main Tools, Snoq 2-8</v>
      </c>
      <c r="C2197" s="144" t="str">
        <f>'[11]Depr Exp'!C2197</f>
        <v>403E</v>
      </c>
      <c r="D2197" s="144"/>
      <c r="E2197" s="282">
        <f>'[11]Depr Exp'!E2197</f>
        <v>43343</v>
      </c>
      <c r="F2197" s="523">
        <f>'[11]Depr Exp'!F2197</f>
        <v>80300.259999999995</v>
      </c>
      <c r="G2197" s="305">
        <f>'[11]Depr Exp'!G2197</f>
        <v>2.5999999999999999E-3</v>
      </c>
      <c r="H2197" s="524">
        <f>'[11]Depr Exp'!H2197</f>
        <v>17.399999999999999</v>
      </c>
      <c r="I2197" s="523">
        <f>'[11]Depr Exp'!I2197</f>
        <v>80300.259999999995</v>
      </c>
      <c r="J2197" s="305">
        <f>'[11]Depr Exp'!J2197</f>
        <v>2.5999999999999999E-3</v>
      </c>
      <c r="K2197" s="373">
        <f>'[11]Depr Exp'!K2197</f>
        <v>17.398389666666663</v>
      </c>
      <c r="L2197" s="524">
        <f>'[11]Depr Exp'!L2197</f>
        <v>0</v>
      </c>
      <c r="M2197" s="144"/>
      <c r="N2197" s="144"/>
    </row>
    <row r="2198" spans="1:14">
      <c r="A2198" s="144" t="str">
        <f>'[11]Depr Exp'!A2198</f>
        <v>E3351 HYD Sta Main Tools, Snoq 2</v>
      </c>
      <c r="B2198" s="144" t="str">
        <f>'[11]Depr Exp'!B2198</f>
        <v>E3351 HYD Sta Main Tools, Snoq 2-9</v>
      </c>
      <c r="C2198" s="144" t="str">
        <f>'[11]Depr Exp'!C2198</f>
        <v>403E</v>
      </c>
      <c r="D2198" s="144"/>
      <c r="E2198" s="282">
        <f>'[11]Depr Exp'!E2198</f>
        <v>43373</v>
      </c>
      <c r="F2198" s="523">
        <f>'[11]Depr Exp'!F2198</f>
        <v>80300.259999999995</v>
      </c>
      <c r="G2198" s="305">
        <f>'[11]Depr Exp'!G2198</f>
        <v>2.5999999999999999E-3</v>
      </c>
      <c r="H2198" s="524">
        <f>'[11]Depr Exp'!H2198</f>
        <v>17.399999999999999</v>
      </c>
      <c r="I2198" s="523">
        <f>'[11]Depr Exp'!I2198</f>
        <v>80300.259999999995</v>
      </c>
      <c r="J2198" s="305">
        <f>'[11]Depr Exp'!J2198</f>
        <v>2.5999999999999999E-3</v>
      </c>
      <c r="K2198" s="373">
        <f>'[11]Depr Exp'!K2198</f>
        <v>17.398389666666663</v>
      </c>
      <c r="L2198" s="524">
        <f>'[11]Depr Exp'!L2198</f>
        <v>0</v>
      </c>
      <c r="M2198" s="144"/>
      <c r="N2198" s="144"/>
    </row>
    <row r="2199" spans="1:14">
      <c r="A2199" s="144" t="str">
        <f>'[11]Depr Exp'!A2199</f>
        <v>E3351 HYD Sta Main Tools, Snoq 2</v>
      </c>
      <c r="B2199" s="144" t="str">
        <f>'[11]Depr Exp'!B2199</f>
        <v>E3351 HYD Sta Main Tools, Snoq 2-10</v>
      </c>
      <c r="C2199" s="144" t="str">
        <f>'[11]Depr Exp'!C2199</f>
        <v>403E</v>
      </c>
      <c r="D2199" s="144"/>
      <c r="E2199" s="282">
        <f>'[11]Depr Exp'!E2199</f>
        <v>43404</v>
      </c>
      <c r="F2199" s="523">
        <f>'[11]Depr Exp'!F2199</f>
        <v>80300.259999999995</v>
      </c>
      <c r="G2199" s="305">
        <f>'[11]Depr Exp'!G2199</f>
        <v>2.5999999999999999E-3</v>
      </c>
      <c r="H2199" s="524">
        <f>'[11]Depr Exp'!H2199</f>
        <v>17.399999999999999</v>
      </c>
      <c r="I2199" s="523">
        <f>'[11]Depr Exp'!I2199</f>
        <v>80300.259999999995</v>
      </c>
      <c r="J2199" s="305">
        <f>'[11]Depr Exp'!J2199</f>
        <v>2.5999999999999999E-3</v>
      </c>
      <c r="K2199" s="373">
        <f>'[11]Depr Exp'!K2199</f>
        <v>17.398389666666663</v>
      </c>
      <c r="L2199" s="524">
        <f>'[11]Depr Exp'!L2199</f>
        <v>0</v>
      </c>
      <c r="M2199" s="144"/>
      <c r="N2199" s="144"/>
    </row>
    <row r="2200" spans="1:14">
      <c r="A2200" s="144" t="str">
        <f>'[11]Depr Exp'!A2200</f>
        <v>E3351 HYD Sta Main Tools, Snoq 2</v>
      </c>
      <c r="B2200" s="144" t="str">
        <f>'[11]Depr Exp'!B2200</f>
        <v>E3351 HYD Sta Main Tools, Snoq 2-11</v>
      </c>
      <c r="C2200" s="144" t="str">
        <f>'[11]Depr Exp'!C2200</f>
        <v>403E</v>
      </c>
      <c r="D2200" s="144"/>
      <c r="E2200" s="282">
        <f>'[11]Depr Exp'!E2200</f>
        <v>43434</v>
      </c>
      <c r="F2200" s="523">
        <f>'[11]Depr Exp'!F2200</f>
        <v>80300.259999999995</v>
      </c>
      <c r="G2200" s="305">
        <f>'[11]Depr Exp'!G2200</f>
        <v>2.5999999999999999E-3</v>
      </c>
      <c r="H2200" s="524">
        <f>'[11]Depr Exp'!H2200</f>
        <v>17.399999999999999</v>
      </c>
      <c r="I2200" s="523">
        <f>'[11]Depr Exp'!I2200</f>
        <v>80300.259999999995</v>
      </c>
      <c r="J2200" s="305">
        <f>'[11]Depr Exp'!J2200</f>
        <v>2.5999999999999999E-3</v>
      </c>
      <c r="K2200" s="373">
        <f>'[11]Depr Exp'!K2200</f>
        <v>17.398389666666663</v>
      </c>
      <c r="L2200" s="524">
        <f>'[11]Depr Exp'!L2200</f>
        <v>0</v>
      </c>
      <c r="M2200" s="144"/>
      <c r="N2200" s="144"/>
    </row>
    <row r="2201" spans="1:14">
      <c r="A2201" s="144" t="str">
        <f>'[11]Depr Exp'!A2201</f>
        <v>E3351 HYD Sta Main Tools, Snoq 2</v>
      </c>
      <c r="B2201" s="144" t="str">
        <f>'[11]Depr Exp'!B2201</f>
        <v>E3351 HYD Sta Main Tools, Snoq 2-12</v>
      </c>
      <c r="C2201" s="144" t="str">
        <f>'[11]Depr Exp'!C2201</f>
        <v>403E</v>
      </c>
      <c r="D2201" s="144"/>
      <c r="E2201" s="282">
        <f>'[11]Depr Exp'!E2201</f>
        <v>43465</v>
      </c>
      <c r="F2201" s="523">
        <f>'[11]Depr Exp'!F2201</f>
        <v>80300.259999999995</v>
      </c>
      <c r="G2201" s="305">
        <f>'[11]Depr Exp'!G2201</f>
        <v>2.5999999999999999E-3</v>
      </c>
      <c r="H2201" s="524">
        <f>'[11]Depr Exp'!H2201</f>
        <v>17.399999999999999</v>
      </c>
      <c r="I2201" s="523">
        <f>'[11]Depr Exp'!I2201</f>
        <v>80300.259999999995</v>
      </c>
      <c r="J2201" s="305">
        <f>'[11]Depr Exp'!J2201</f>
        <v>2.5999999999999999E-3</v>
      </c>
      <c r="K2201" s="373">
        <f>'[11]Depr Exp'!K2201</f>
        <v>17.398389666666663</v>
      </c>
      <c r="L2201" s="524">
        <f>'[11]Depr Exp'!L2201</f>
        <v>0</v>
      </c>
      <c r="M2201" s="144"/>
      <c r="N2201" s="144"/>
    </row>
    <row r="2202" spans="1:14" ht="15.75" thickBot="1">
      <c r="A2202" s="159" t="str">
        <f>'[11]Depr Exp'!A2202</f>
        <v>E3351 HYD Sta Main Tools, Snoq 2 Total</v>
      </c>
      <c r="B2202" s="144">
        <f>'[11]Depr Exp'!B2202</f>
        <v>0</v>
      </c>
      <c r="C2202" s="502" t="str">
        <f>'[11]Depr Exp'!C2202</f>
        <v>HYD</v>
      </c>
      <c r="D2202" s="144"/>
      <c r="E2202" s="281" t="str">
        <f>'[11]Depr Exp'!E2202</f>
        <v>Total</v>
      </c>
      <c r="F2202" s="141">
        <f>'[11]Depr Exp'!F2202</f>
        <v>0</v>
      </c>
      <c r="G2202" s="252">
        <f>'[11]Depr Exp'!G2202</f>
        <v>0</v>
      </c>
      <c r="H2202" s="286">
        <f>'[11]Depr Exp'!H2202</f>
        <v>208.80000000000004</v>
      </c>
      <c r="I2202" s="141">
        <f>'[11]Depr Exp'!I2202</f>
        <v>0</v>
      </c>
      <c r="J2202" s="252">
        <f>'[11]Depr Exp'!J2202</f>
        <v>0</v>
      </c>
      <c r="K2202" s="286">
        <f>'[11]Depr Exp'!K2202</f>
        <v>208.780676</v>
      </c>
      <c r="L2202" s="286">
        <f>'[11]Depr Exp'!L2202</f>
        <v>-0.02</v>
      </c>
      <c r="M2202" s="144"/>
      <c r="N2202" s="144"/>
    </row>
    <row r="2203" spans="1:14" ht="13.5" thickTop="1">
      <c r="A2203" s="144" t="str">
        <f>'[11]Depr Exp'!A2203</f>
        <v>E336 HYD RR/Bridges, LB-2013</v>
      </c>
      <c r="B2203" s="144" t="str">
        <f>'[11]Depr Exp'!B2203</f>
        <v>E336 HYD RR/Bridges, LB-2013-1</v>
      </c>
      <c r="C2203" s="144" t="str">
        <f>'[11]Depr Exp'!C2203</f>
        <v>403E</v>
      </c>
      <c r="D2203" s="144"/>
      <c r="E2203" s="282">
        <f>'[11]Depr Exp'!E2203</f>
        <v>43131</v>
      </c>
      <c r="F2203" s="523">
        <f>'[11]Depr Exp'!F2203</f>
        <v>1483898.73</v>
      </c>
      <c r="G2203" s="305">
        <f>'[11]Depr Exp'!G2203</f>
        <v>2.3E-2</v>
      </c>
      <c r="H2203" s="524">
        <f>'[11]Depr Exp'!H2203</f>
        <v>2844.14</v>
      </c>
      <c r="I2203" s="523">
        <f>'[11]Depr Exp'!I2203</f>
        <v>1483898.73</v>
      </c>
      <c r="J2203" s="305">
        <f>'[11]Depr Exp'!J2203</f>
        <v>2.3E-2</v>
      </c>
      <c r="K2203" s="373">
        <f>'[11]Depr Exp'!K2203</f>
        <v>2844.1392324999997</v>
      </c>
      <c r="L2203" s="524">
        <f>'[11]Depr Exp'!L2203</f>
        <v>0</v>
      </c>
      <c r="M2203" s="144"/>
      <c r="N2203" s="144"/>
    </row>
    <row r="2204" spans="1:14">
      <c r="A2204" s="144" t="str">
        <f>'[11]Depr Exp'!A2204</f>
        <v>E336 HYD RR/Bridges, LB-2013</v>
      </c>
      <c r="B2204" s="144" t="str">
        <f>'[11]Depr Exp'!B2204</f>
        <v>E336 HYD RR/Bridges, LB-2013-2</v>
      </c>
      <c r="C2204" s="144" t="str">
        <f>'[11]Depr Exp'!C2204</f>
        <v>403E</v>
      </c>
      <c r="D2204" s="144"/>
      <c r="E2204" s="282">
        <f>'[11]Depr Exp'!E2204</f>
        <v>43159</v>
      </c>
      <c r="F2204" s="523">
        <f>'[11]Depr Exp'!F2204</f>
        <v>1483898.73</v>
      </c>
      <c r="G2204" s="305">
        <f>'[11]Depr Exp'!G2204</f>
        <v>2.3E-2</v>
      </c>
      <c r="H2204" s="524">
        <f>'[11]Depr Exp'!H2204</f>
        <v>2844.14</v>
      </c>
      <c r="I2204" s="523">
        <f>'[11]Depr Exp'!I2204</f>
        <v>1483898.73</v>
      </c>
      <c r="J2204" s="305">
        <f>'[11]Depr Exp'!J2204</f>
        <v>2.3E-2</v>
      </c>
      <c r="K2204" s="373">
        <f>'[11]Depr Exp'!K2204</f>
        <v>2844.1392324999997</v>
      </c>
      <c r="L2204" s="524">
        <f>'[11]Depr Exp'!L2204</f>
        <v>0</v>
      </c>
      <c r="M2204" s="144"/>
      <c r="N2204" s="144"/>
    </row>
    <row r="2205" spans="1:14">
      <c r="A2205" s="144" t="str">
        <f>'[11]Depr Exp'!A2205</f>
        <v>E336 HYD RR/Bridges, LB-2013</v>
      </c>
      <c r="B2205" s="144" t="str">
        <f>'[11]Depr Exp'!B2205</f>
        <v>E336 HYD RR/Bridges, LB-2013-3</v>
      </c>
      <c r="C2205" s="144" t="str">
        <f>'[11]Depr Exp'!C2205</f>
        <v>403E</v>
      </c>
      <c r="D2205" s="144"/>
      <c r="E2205" s="282">
        <f>'[11]Depr Exp'!E2205</f>
        <v>43190</v>
      </c>
      <c r="F2205" s="523">
        <f>'[11]Depr Exp'!F2205</f>
        <v>1483898.73</v>
      </c>
      <c r="G2205" s="305">
        <f>'[11]Depr Exp'!G2205</f>
        <v>2.3E-2</v>
      </c>
      <c r="H2205" s="524">
        <f>'[11]Depr Exp'!H2205</f>
        <v>2844.14</v>
      </c>
      <c r="I2205" s="523">
        <f>'[11]Depr Exp'!I2205</f>
        <v>1483898.73</v>
      </c>
      <c r="J2205" s="305">
        <f>'[11]Depr Exp'!J2205</f>
        <v>2.3E-2</v>
      </c>
      <c r="K2205" s="373">
        <f>'[11]Depr Exp'!K2205</f>
        <v>2844.1392324999997</v>
      </c>
      <c r="L2205" s="524">
        <f>'[11]Depr Exp'!L2205</f>
        <v>0</v>
      </c>
      <c r="M2205" s="144"/>
      <c r="N2205" s="144"/>
    </row>
    <row r="2206" spans="1:14">
      <c r="A2206" s="144" t="str">
        <f>'[11]Depr Exp'!A2206</f>
        <v>E336 HYD RR/Bridges, LB-2013</v>
      </c>
      <c r="B2206" s="144" t="str">
        <f>'[11]Depr Exp'!B2206</f>
        <v>E336 HYD RR/Bridges, LB-2013-4</v>
      </c>
      <c r="C2206" s="144" t="str">
        <f>'[11]Depr Exp'!C2206</f>
        <v>403E</v>
      </c>
      <c r="D2206" s="144"/>
      <c r="E2206" s="282">
        <f>'[11]Depr Exp'!E2206</f>
        <v>43220</v>
      </c>
      <c r="F2206" s="523">
        <f>'[11]Depr Exp'!F2206</f>
        <v>1483898.73</v>
      </c>
      <c r="G2206" s="305">
        <f>'[11]Depr Exp'!G2206</f>
        <v>2.3E-2</v>
      </c>
      <c r="H2206" s="524">
        <f>'[11]Depr Exp'!H2206</f>
        <v>2844.14</v>
      </c>
      <c r="I2206" s="523">
        <f>'[11]Depr Exp'!I2206</f>
        <v>1483898.73</v>
      </c>
      <c r="J2206" s="305">
        <f>'[11]Depr Exp'!J2206</f>
        <v>2.3E-2</v>
      </c>
      <c r="K2206" s="373">
        <f>'[11]Depr Exp'!K2206</f>
        <v>2844.1392324999997</v>
      </c>
      <c r="L2206" s="524">
        <f>'[11]Depr Exp'!L2206</f>
        <v>0</v>
      </c>
      <c r="M2206" s="144"/>
      <c r="N2206" s="144"/>
    </row>
    <row r="2207" spans="1:14">
      <c r="A2207" s="144" t="str">
        <f>'[11]Depr Exp'!A2207</f>
        <v>E336 HYD RR/Bridges, LB-2013</v>
      </c>
      <c r="B2207" s="144" t="str">
        <f>'[11]Depr Exp'!B2207</f>
        <v>E336 HYD RR/Bridges, LB-2013-5</v>
      </c>
      <c r="C2207" s="144" t="str">
        <f>'[11]Depr Exp'!C2207</f>
        <v>403E</v>
      </c>
      <c r="D2207" s="144"/>
      <c r="E2207" s="282">
        <f>'[11]Depr Exp'!E2207</f>
        <v>43251</v>
      </c>
      <c r="F2207" s="523">
        <f>'[11]Depr Exp'!F2207</f>
        <v>1483898.73</v>
      </c>
      <c r="G2207" s="305">
        <f>'[11]Depr Exp'!G2207</f>
        <v>2.3E-2</v>
      </c>
      <c r="H2207" s="524">
        <f>'[11]Depr Exp'!H2207</f>
        <v>2844.14</v>
      </c>
      <c r="I2207" s="523">
        <f>'[11]Depr Exp'!I2207</f>
        <v>1483898.73</v>
      </c>
      <c r="J2207" s="305">
        <f>'[11]Depr Exp'!J2207</f>
        <v>2.3E-2</v>
      </c>
      <c r="K2207" s="373">
        <f>'[11]Depr Exp'!K2207</f>
        <v>2844.1392324999997</v>
      </c>
      <c r="L2207" s="524">
        <f>'[11]Depr Exp'!L2207</f>
        <v>0</v>
      </c>
      <c r="M2207" s="144"/>
      <c r="N2207" s="144"/>
    </row>
    <row r="2208" spans="1:14">
      <c r="A2208" s="144" t="str">
        <f>'[11]Depr Exp'!A2208</f>
        <v>E336 HYD RR/Bridges, LB-2013</v>
      </c>
      <c r="B2208" s="144" t="str">
        <f>'[11]Depr Exp'!B2208</f>
        <v>E336 HYD RR/Bridges, LB-2013-6</v>
      </c>
      <c r="C2208" s="144" t="str">
        <f>'[11]Depr Exp'!C2208</f>
        <v>403E</v>
      </c>
      <c r="D2208" s="144"/>
      <c r="E2208" s="282">
        <f>'[11]Depr Exp'!E2208</f>
        <v>43281</v>
      </c>
      <c r="F2208" s="523">
        <f>'[11]Depr Exp'!F2208</f>
        <v>1483898.73</v>
      </c>
      <c r="G2208" s="305">
        <f>'[11]Depr Exp'!G2208</f>
        <v>2.3E-2</v>
      </c>
      <c r="H2208" s="524">
        <f>'[11]Depr Exp'!H2208</f>
        <v>2844.14</v>
      </c>
      <c r="I2208" s="523">
        <f>'[11]Depr Exp'!I2208</f>
        <v>1483898.73</v>
      </c>
      <c r="J2208" s="305">
        <f>'[11]Depr Exp'!J2208</f>
        <v>2.3E-2</v>
      </c>
      <c r="K2208" s="373">
        <f>'[11]Depr Exp'!K2208</f>
        <v>2844.1392324999997</v>
      </c>
      <c r="L2208" s="524">
        <f>'[11]Depr Exp'!L2208</f>
        <v>0</v>
      </c>
      <c r="M2208" s="144"/>
      <c r="N2208" s="144"/>
    </row>
    <row r="2209" spans="1:14">
      <c r="A2209" s="144" t="str">
        <f>'[11]Depr Exp'!A2209</f>
        <v>E336 HYD RR/Bridges, LB-2013</v>
      </c>
      <c r="B2209" s="144" t="str">
        <f>'[11]Depr Exp'!B2209</f>
        <v>E336 HYD RR/Bridges, LB-2013-7</v>
      </c>
      <c r="C2209" s="144" t="str">
        <f>'[11]Depr Exp'!C2209</f>
        <v>403E</v>
      </c>
      <c r="D2209" s="144"/>
      <c r="E2209" s="282">
        <f>'[11]Depr Exp'!E2209</f>
        <v>43312</v>
      </c>
      <c r="F2209" s="523">
        <f>'[11]Depr Exp'!F2209</f>
        <v>1483898.73</v>
      </c>
      <c r="G2209" s="305">
        <f>'[11]Depr Exp'!G2209</f>
        <v>2.3E-2</v>
      </c>
      <c r="H2209" s="524">
        <f>'[11]Depr Exp'!H2209</f>
        <v>2844.14</v>
      </c>
      <c r="I2209" s="523">
        <f>'[11]Depr Exp'!I2209</f>
        <v>1483898.73</v>
      </c>
      <c r="J2209" s="305">
        <f>'[11]Depr Exp'!J2209</f>
        <v>2.3E-2</v>
      </c>
      <c r="K2209" s="373">
        <f>'[11]Depr Exp'!K2209</f>
        <v>2844.1392324999997</v>
      </c>
      <c r="L2209" s="524">
        <f>'[11]Depr Exp'!L2209</f>
        <v>0</v>
      </c>
      <c r="M2209" s="144"/>
      <c r="N2209" s="144"/>
    </row>
    <row r="2210" spans="1:14">
      <c r="A2210" s="144" t="str">
        <f>'[11]Depr Exp'!A2210</f>
        <v>E336 HYD RR/Bridges, LB-2013</v>
      </c>
      <c r="B2210" s="144" t="str">
        <f>'[11]Depr Exp'!B2210</f>
        <v>E336 HYD RR/Bridges, LB-2013-8</v>
      </c>
      <c r="C2210" s="144" t="str">
        <f>'[11]Depr Exp'!C2210</f>
        <v>403E</v>
      </c>
      <c r="D2210" s="144"/>
      <c r="E2210" s="282">
        <f>'[11]Depr Exp'!E2210</f>
        <v>43343</v>
      </c>
      <c r="F2210" s="523">
        <f>'[11]Depr Exp'!F2210</f>
        <v>1483898.73</v>
      </c>
      <c r="G2210" s="305">
        <f>'[11]Depr Exp'!G2210</f>
        <v>2.3E-2</v>
      </c>
      <c r="H2210" s="524">
        <f>'[11]Depr Exp'!H2210</f>
        <v>2844.14</v>
      </c>
      <c r="I2210" s="523">
        <f>'[11]Depr Exp'!I2210</f>
        <v>1483898.73</v>
      </c>
      <c r="J2210" s="305">
        <f>'[11]Depr Exp'!J2210</f>
        <v>2.3E-2</v>
      </c>
      <c r="K2210" s="373">
        <f>'[11]Depr Exp'!K2210</f>
        <v>2844.1392324999997</v>
      </c>
      <c r="L2210" s="524">
        <f>'[11]Depr Exp'!L2210</f>
        <v>0</v>
      </c>
      <c r="M2210" s="144"/>
      <c r="N2210" s="144"/>
    </row>
    <row r="2211" spans="1:14">
      <c r="A2211" s="144" t="str">
        <f>'[11]Depr Exp'!A2211</f>
        <v>E336 HYD RR/Bridges, LB-2013</v>
      </c>
      <c r="B2211" s="144" t="str">
        <f>'[11]Depr Exp'!B2211</f>
        <v>E336 HYD RR/Bridges, LB-2013-9</v>
      </c>
      <c r="C2211" s="144" t="str">
        <f>'[11]Depr Exp'!C2211</f>
        <v>403E</v>
      </c>
      <c r="D2211" s="144"/>
      <c r="E2211" s="282">
        <f>'[11]Depr Exp'!E2211</f>
        <v>43373</v>
      </c>
      <c r="F2211" s="523">
        <f>'[11]Depr Exp'!F2211</f>
        <v>1483898.73</v>
      </c>
      <c r="G2211" s="305">
        <f>'[11]Depr Exp'!G2211</f>
        <v>2.3E-2</v>
      </c>
      <c r="H2211" s="524">
        <f>'[11]Depr Exp'!H2211</f>
        <v>2844.14</v>
      </c>
      <c r="I2211" s="523">
        <f>'[11]Depr Exp'!I2211</f>
        <v>1483898.73</v>
      </c>
      <c r="J2211" s="305">
        <f>'[11]Depr Exp'!J2211</f>
        <v>2.3E-2</v>
      </c>
      <c r="K2211" s="373">
        <f>'[11]Depr Exp'!K2211</f>
        <v>2844.1392324999997</v>
      </c>
      <c r="L2211" s="524">
        <f>'[11]Depr Exp'!L2211</f>
        <v>0</v>
      </c>
      <c r="M2211" s="144"/>
      <c r="N2211" s="144"/>
    </row>
    <row r="2212" spans="1:14">
      <c r="A2212" s="144" t="str">
        <f>'[11]Depr Exp'!A2212</f>
        <v>E336 HYD RR/Bridges, LB-2013</v>
      </c>
      <c r="B2212" s="144" t="str">
        <f>'[11]Depr Exp'!B2212</f>
        <v>E336 HYD RR/Bridges, LB-2013-10</v>
      </c>
      <c r="C2212" s="144" t="str">
        <f>'[11]Depr Exp'!C2212</f>
        <v>403E</v>
      </c>
      <c r="D2212" s="144"/>
      <c r="E2212" s="282">
        <f>'[11]Depr Exp'!E2212</f>
        <v>43404</v>
      </c>
      <c r="F2212" s="523">
        <f>'[11]Depr Exp'!F2212</f>
        <v>1483898.73</v>
      </c>
      <c r="G2212" s="305">
        <f>'[11]Depr Exp'!G2212</f>
        <v>2.3E-2</v>
      </c>
      <c r="H2212" s="524">
        <f>'[11]Depr Exp'!H2212</f>
        <v>2844.14</v>
      </c>
      <c r="I2212" s="523">
        <f>'[11]Depr Exp'!I2212</f>
        <v>1483898.73</v>
      </c>
      <c r="J2212" s="305">
        <f>'[11]Depr Exp'!J2212</f>
        <v>2.3E-2</v>
      </c>
      <c r="K2212" s="373">
        <f>'[11]Depr Exp'!K2212</f>
        <v>2844.1392324999997</v>
      </c>
      <c r="L2212" s="524">
        <f>'[11]Depr Exp'!L2212</f>
        <v>0</v>
      </c>
      <c r="M2212" s="144"/>
      <c r="N2212" s="144"/>
    </row>
    <row r="2213" spans="1:14">
      <c r="A2213" s="144" t="str">
        <f>'[11]Depr Exp'!A2213</f>
        <v>E336 HYD RR/Bridges, LB-2013</v>
      </c>
      <c r="B2213" s="144" t="str">
        <f>'[11]Depr Exp'!B2213</f>
        <v>E336 HYD RR/Bridges, LB-2013-11</v>
      </c>
      <c r="C2213" s="144" t="str">
        <f>'[11]Depr Exp'!C2213</f>
        <v>403E</v>
      </c>
      <c r="D2213" s="144"/>
      <c r="E2213" s="282">
        <f>'[11]Depr Exp'!E2213</f>
        <v>43434</v>
      </c>
      <c r="F2213" s="523">
        <f>'[11]Depr Exp'!F2213</f>
        <v>1483898.73</v>
      </c>
      <c r="G2213" s="305">
        <f>'[11]Depr Exp'!G2213</f>
        <v>2.3E-2</v>
      </c>
      <c r="H2213" s="524">
        <f>'[11]Depr Exp'!H2213</f>
        <v>2844.14</v>
      </c>
      <c r="I2213" s="523">
        <f>'[11]Depr Exp'!I2213</f>
        <v>1483898.73</v>
      </c>
      <c r="J2213" s="305">
        <f>'[11]Depr Exp'!J2213</f>
        <v>2.3E-2</v>
      </c>
      <c r="K2213" s="373">
        <f>'[11]Depr Exp'!K2213</f>
        <v>2844.1392324999997</v>
      </c>
      <c r="L2213" s="524">
        <f>'[11]Depr Exp'!L2213</f>
        <v>0</v>
      </c>
      <c r="M2213" s="144"/>
      <c r="N2213" s="144"/>
    </row>
    <row r="2214" spans="1:14">
      <c r="A2214" s="144" t="str">
        <f>'[11]Depr Exp'!A2214</f>
        <v>E336 HYD RR/Bridges, LB-2013</v>
      </c>
      <c r="B2214" s="144" t="str">
        <f>'[11]Depr Exp'!B2214</f>
        <v>E336 HYD RR/Bridges, LB-2013-12</v>
      </c>
      <c r="C2214" s="144" t="str">
        <f>'[11]Depr Exp'!C2214</f>
        <v>403E</v>
      </c>
      <c r="D2214" s="144"/>
      <c r="E2214" s="282">
        <f>'[11]Depr Exp'!E2214</f>
        <v>43465</v>
      </c>
      <c r="F2214" s="523">
        <f>'[11]Depr Exp'!F2214</f>
        <v>1483898.73</v>
      </c>
      <c r="G2214" s="305">
        <f>'[11]Depr Exp'!G2214</f>
        <v>2.3E-2</v>
      </c>
      <c r="H2214" s="524">
        <f>'[11]Depr Exp'!H2214</f>
        <v>2844.14</v>
      </c>
      <c r="I2214" s="523">
        <f>'[11]Depr Exp'!I2214</f>
        <v>1483898.73</v>
      </c>
      <c r="J2214" s="305">
        <f>'[11]Depr Exp'!J2214</f>
        <v>2.3E-2</v>
      </c>
      <c r="K2214" s="373">
        <f>'[11]Depr Exp'!K2214</f>
        <v>2844.1392324999997</v>
      </c>
      <c r="L2214" s="524">
        <f>'[11]Depr Exp'!L2214</f>
        <v>0</v>
      </c>
      <c r="M2214" s="144"/>
      <c r="N2214" s="144"/>
    </row>
    <row r="2215" spans="1:14" ht="15.75" thickBot="1">
      <c r="A2215" s="159" t="str">
        <f>'[11]Depr Exp'!A2215</f>
        <v>E336 HYD RR/Bridges, LB-2013 Total</v>
      </c>
      <c r="B2215" s="144">
        <f>'[11]Depr Exp'!B2215</f>
        <v>0</v>
      </c>
      <c r="C2215" s="502" t="str">
        <f>'[11]Depr Exp'!C2215</f>
        <v>HYD</v>
      </c>
      <c r="D2215" s="144"/>
      <c r="E2215" s="281" t="str">
        <f>'[11]Depr Exp'!E2215</f>
        <v>Total</v>
      </c>
      <c r="F2215" s="141">
        <f>'[11]Depr Exp'!F2215</f>
        <v>0</v>
      </c>
      <c r="G2215" s="252">
        <f>'[11]Depr Exp'!G2215</f>
        <v>0</v>
      </c>
      <c r="H2215" s="286">
        <f>'[11]Depr Exp'!H2215</f>
        <v>34129.68</v>
      </c>
      <c r="I2215" s="141">
        <f>'[11]Depr Exp'!I2215</f>
        <v>0</v>
      </c>
      <c r="J2215" s="252">
        <f>'[11]Depr Exp'!J2215</f>
        <v>0</v>
      </c>
      <c r="K2215" s="286">
        <f>'[11]Depr Exp'!K2215</f>
        <v>34129.670789999989</v>
      </c>
      <c r="L2215" s="286">
        <f>'[11]Depr Exp'!L2215</f>
        <v>-0.01</v>
      </c>
      <c r="M2215" s="144"/>
      <c r="N2215" s="144"/>
    </row>
    <row r="2216" spans="1:14" ht="13.5" thickTop="1">
      <c r="A2216" s="144" t="str">
        <f>'[11]Depr Exp'!A2216</f>
        <v>E336 HYD RR/Bridges, Lower Baker</v>
      </c>
      <c r="B2216" s="144" t="str">
        <f>'[11]Depr Exp'!B2216</f>
        <v>E336 HYD RR/Bridges, Lower Baker-1</v>
      </c>
      <c r="C2216" s="144" t="str">
        <f>'[11]Depr Exp'!C2216</f>
        <v>403E</v>
      </c>
      <c r="D2216" s="144"/>
      <c r="E2216" s="282">
        <f>'[11]Depr Exp'!E2216</f>
        <v>43131</v>
      </c>
      <c r="F2216" s="523">
        <f>'[11]Depr Exp'!F2216</f>
        <v>104417.01</v>
      </c>
      <c r="G2216" s="305">
        <f>'[11]Depr Exp'!G2216</f>
        <v>2.3E-2</v>
      </c>
      <c r="H2216" s="524">
        <f>'[11]Depr Exp'!H2216</f>
        <v>200.13</v>
      </c>
      <c r="I2216" s="523">
        <f>'[11]Depr Exp'!I2216</f>
        <v>104417.01</v>
      </c>
      <c r="J2216" s="305">
        <f>'[11]Depr Exp'!J2216</f>
        <v>2.3E-2</v>
      </c>
      <c r="K2216" s="373">
        <f>'[11]Depr Exp'!K2216</f>
        <v>200.13260249999999</v>
      </c>
      <c r="L2216" s="524">
        <f>'[11]Depr Exp'!L2216</f>
        <v>0</v>
      </c>
      <c r="M2216" s="144"/>
      <c r="N2216" s="144"/>
    </row>
    <row r="2217" spans="1:14">
      <c r="A2217" s="144" t="str">
        <f>'[11]Depr Exp'!A2217</f>
        <v>E336 HYD RR/Bridges, Lower Baker</v>
      </c>
      <c r="B2217" s="144" t="str">
        <f>'[11]Depr Exp'!B2217</f>
        <v>E336 HYD RR/Bridges, Lower Baker-2</v>
      </c>
      <c r="C2217" s="144" t="str">
        <f>'[11]Depr Exp'!C2217</f>
        <v>403E</v>
      </c>
      <c r="D2217" s="144"/>
      <c r="E2217" s="282">
        <f>'[11]Depr Exp'!E2217</f>
        <v>43159</v>
      </c>
      <c r="F2217" s="523">
        <f>'[11]Depr Exp'!F2217</f>
        <v>104417.01</v>
      </c>
      <c r="G2217" s="305">
        <f>'[11]Depr Exp'!G2217</f>
        <v>2.3E-2</v>
      </c>
      <c r="H2217" s="524">
        <f>'[11]Depr Exp'!H2217</f>
        <v>200.13</v>
      </c>
      <c r="I2217" s="523">
        <f>'[11]Depr Exp'!I2217</f>
        <v>104417.01</v>
      </c>
      <c r="J2217" s="305">
        <f>'[11]Depr Exp'!J2217</f>
        <v>2.3E-2</v>
      </c>
      <c r="K2217" s="373">
        <f>'[11]Depr Exp'!K2217</f>
        <v>200.13260249999999</v>
      </c>
      <c r="L2217" s="524">
        <f>'[11]Depr Exp'!L2217</f>
        <v>0</v>
      </c>
      <c r="M2217" s="144"/>
      <c r="N2217" s="144"/>
    </row>
    <row r="2218" spans="1:14">
      <c r="A2218" s="144" t="str">
        <f>'[11]Depr Exp'!A2218</f>
        <v>E336 HYD RR/Bridges, Lower Baker</v>
      </c>
      <c r="B2218" s="144" t="str">
        <f>'[11]Depr Exp'!B2218</f>
        <v>E336 HYD RR/Bridges, Lower Baker-3</v>
      </c>
      <c r="C2218" s="144" t="str">
        <f>'[11]Depr Exp'!C2218</f>
        <v>403E</v>
      </c>
      <c r="D2218" s="144"/>
      <c r="E2218" s="282">
        <f>'[11]Depr Exp'!E2218</f>
        <v>43190</v>
      </c>
      <c r="F2218" s="523">
        <f>'[11]Depr Exp'!F2218</f>
        <v>104417.01</v>
      </c>
      <c r="G2218" s="305">
        <f>'[11]Depr Exp'!G2218</f>
        <v>2.3E-2</v>
      </c>
      <c r="H2218" s="524">
        <f>'[11]Depr Exp'!H2218</f>
        <v>200.13</v>
      </c>
      <c r="I2218" s="523">
        <f>'[11]Depr Exp'!I2218</f>
        <v>104417.01</v>
      </c>
      <c r="J2218" s="305">
        <f>'[11]Depr Exp'!J2218</f>
        <v>2.3E-2</v>
      </c>
      <c r="K2218" s="373">
        <f>'[11]Depr Exp'!K2218</f>
        <v>200.13260249999999</v>
      </c>
      <c r="L2218" s="524">
        <f>'[11]Depr Exp'!L2218</f>
        <v>0</v>
      </c>
      <c r="M2218" s="144"/>
      <c r="N2218" s="144"/>
    </row>
    <row r="2219" spans="1:14">
      <c r="A2219" s="144" t="str">
        <f>'[11]Depr Exp'!A2219</f>
        <v>E336 HYD RR/Bridges, Lower Baker</v>
      </c>
      <c r="B2219" s="144" t="str">
        <f>'[11]Depr Exp'!B2219</f>
        <v>E336 HYD RR/Bridges, Lower Baker-4</v>
      </c>
      <c r="C2219" s="144" t="str">
        <f>'[11]Depr Exp'!C2219</f>
        <v>403E</v>
      </c>
      <c r="D2219" s="144"/>
      <c r="E2219" s="282">
        <f>'[11]Depr Exp'!E2219</f>
        <v>43220</v>
      </c>
      <c r="F2219" s="523">
        <f>'[11]Depr Exp'!F2219</f>
        <v>104417.01</v>
      </c>
      <c r="G2219" s="305">
        <f>'[11]Depr Exp'!G2219</f>
        <v>2.3E-2</v>
      </c>
      <c r="H2219" s="524">
        <f>'[11]Depr Exp'!H2219</f>
        <v>200.13</v>
      </c>
      <c r="I2219" s="523">
        <f>'[11]Depr Exp'!I2219</f>
        <v>104417.01</v>
      </c>
      <c r="J2219" s="305">
        <f>'[11]Depr Exp'!J2219</f>
        <v>2.3E-2</v>
      </c>
      <c r="K2219" s="373">
        <f>'[11]Depr Exp'!K2219</f>
        <v>200.13260249999999</v>
      </c>
      <c r="L2219" s="524">
        <f>'[11]Depr Exp'!L2219</f>
        <v>0</v>
      </c>
      <c r="M2219" s="144"/>
      <c r="N2219" s="144"/>
    </row>
    <row r="2220" spans="1:14">
      <c r="A2220" s="144" t="str">
        <f>'[11]Depr Exp'!A2220</f>
        <v>E336 HYD RR/Bridges, Lower Baker</v>
      </c>
      <c r="B2220" s="144" t="str">
        <f>'[11]Depr Exp'!B2220</f>
        <v>E336 HYD RR/Bridges, Lower Baker-5</v>
      </c>
      <c r="C2220" s="144" t="str">
        <f>'[11]Depr Exp'!C2220</f>
        <v>403E</v>
      </c>
      <c r="D2220" s="144"/>
      <c r="E2220" s="282">
        <f>'[11]Depr Exp'!E2220</f>
        <v>43251</v>
      </c>
      <c r="F2220" s="523">
        <f>'[11]Depr Exp'!F2220</f>
        <v>104417.01</v>
      </c>
      <c r="G2220" s="305">
        <f>'[11]Depr Exp'!G2220</f>
        <v>2.3E-2</v>
      </c>
      <c r="H2220" s="524">
        <f>'[11]Depr Exp'!H2220</f>
        <v>200.13</v>
      </c>
      <c r="I2220" s="523">
        <f>'[11]Depr Exp'!I2220</f>
        <v>104417.01</v>
      </c>
      <c r="J2220" s="305">
        <f>'[11]Depr Exp'!J2220</f>
        <v>2.3E-2</v>
      </c>
      <c r="K2220" s="373">
        <f>'[11]Depr Exp'!K2220</f>
        <v>200.13260249999999</v>
      </c>
      <c r="L2220" s="524">
        <f>'[11]Depr Exp'!L2220</f>
        <v>0</v>
      </c>
      <c r="M2220" s="144"/>
      <c r="N2220" s="144"/>
    </row>
    <row r="2221" spans="1:14">
      <c r="A2221" s="144" t="str">
        <f>'[11]Depr Exp'!A2221</f>
        <v>E336 HYD RR/Bridges, Lower Baker</v>
      </c>
      <c r="B2221" s="144" t="str">
        <f>'[11]Depr Exp'!B2221</f>
        <v>E336 HYD RR/Bridges, Lower Baker-6</v>
      </c>
      <c r="C2221" s="144" t="str">
        <f>'[11]Depr Exp'!C2221</f>
        <v>403E</v>
      </c>
      <c r="D2221" s="144"/>
      <c r="E2221" s="282">
        <f>'[11]Depr Exp'!E2221</f>
        <v>43281</v>
      </c>
      <c r="F2221" s="523">
        <f>'[11]Depr Exp'!F2221</f>
        <v>104417.01</v>
      </c>
      <c r="G2221" s="305">
        <f>'[11]Depr Exp'!G2221</f>
        <v>2.3E-2</v>
      </c>
      <c r="H2221" s="524">
        <f>'[11]Depr Exp'!H2221</f>
        <v>200.13</v>
      </c>
      <c r="I2221" s="523">
        <f>'[11]Depr Exp'!I2221</f>
        <v>104417.01</v>
      </c>
      <c r="J2221" s="305">
        <f>'[11]Depr Exp'!J2221</f>
        <v>2.3E-2</v>
      </c>
      <c r="K2221" s="373">
        <f>'[11]Depr Exp'!K2221</f>
        <v>200.13260249999999</v>
      </c>
      <c r="L2221" s="524">
        <f>'[11]Depr Exp'!L2221</f>
        <v>0</v>
      </c>
      <c r="M2221" s="144"/>
      <c r="N2221" s="144"/>
    </row>
    <row r="2222" spans="1:14">
      <c r="A2222" s="144" t="str">
        <f>'[11]Depr Exp'!A2222</f>
        <v>E336 HYD RR/Bridges, Lower Baker</v>
      </c>
      <c r="B2222" s="144" t="str">
        <f>'[11]Depr Exp'!B2222</f>
        <v>E336 HYD RR/Bridges, Lower Baker-7</v>
      </c>
      <c r="C2222" s="144" t="str">
        <f>'[11]Depr Exp'!C2222</f>
        <v>403E</v>
      </c>
      <c r="D2222" s="144"/>
      <c r="E2222" s="282">
        <f>'[11]Depr Exp'!E2222</f>
        <v>43312</v>
      </c>
      <c r="F2222" s="523">
        <f>'[11]Depr Exp'!F2222</f>
        <v>104417.01</v>
      </c>
      <c r="G2222" s="305">
        <f>'[11]Depr Exp'!G2222</f>
        <v>2.3E-2</v>
      </c>
      <c r="H2222" s="524">
        <f>'[11]Depr Exp'!H2222</f>
        <v>200.13</v>
      </c>
      <c r="I2222" s="523">
        <f>'[11]Depr Exp'!I2222</f>
        <v>104417.01</v>
      </c>
      <c r="J2222" s="305">
        <f>'[11]Depr Exp'!J2222</f>
        <v>2.3E-2</v>
      </c>
      <c r="K2222" s="373">
        <f>'[11]Depr Exp'!K2222</f>
        <v>200.13260249999999</v>
      </c>
      <c r="L2222" s="524">
        <f>'[11]Depr Exp'!L2222</f>
        <v>0</v>
      </c>
      <c r="M2222" s="144"/>
      <c r="N2222" s="144"/>
    </row>
    <row r="2223" spans="1:14">
      <c r="A2223" s="144" t="str">
        <f>'[11]Depr Exp'!A2223</f>
        <v>E336 HYD RR/Bridges, Lower Baker</v>
      </c>
      <c r="B2223" s="144" t="str">
        <f>'[11]Depr Exp'!B2223</f>
        <v>E336 HYD RR/Bridges, Lower Baker-8</v>
      </c>
      <c r="C2223" s="144" t="str">
        <f>'[11]Depr Exp'!C2223</f>
        <v>403E</v>
      </c>
      <c r="D2223" s="144"/>
      <c r="E2223" s="282">
        <f>'[11]Depr Exp'!E2223</f>
        <v>43343</v>
      </c>
      <c r="F2223" s="523">
        <f>'[11]Depr Exp'!F2223</f>
        <v>104417.01</v>
      </c>
      <c r="G2223" s="305">
        <f>'[11]Depr Exp'!G2223</f>
        <v>2.3E-2</v>
      </c>
      <c r="H2223" s="524">
        <f>'[11]Depr Exp'!H2223</f>
        <v>200.13</v>
      </c>
      <c r="I2223" s="523">
        <f>'[11]Depr Exp'!I2223</f>
        <v>104417.01</v>
      </c>
      <c r="J2223" s="305">
        <f>'[11]Depr Exp'!J2223</f>
        <v>2.3E-2</v>
      </c>
      <c r="K2223" s="373">
        <f>'[11]Depr Exp'!K2223</f>
        <v>200.13260249999999</v>
      </c>
      <c r="L2223" s="524">
        <f>'[11]Depr Exp'!L2223</f>
        <v>0</v>
      </c>
      <c r="M2223" s="144"/>
      <c r="N2223" s="144"/>
    </row>
    <row r="2224" spans="1:14">
      <c r="A2224" s="144" t="str">
        <f>'[11]Depr Exp'!A2224</f>
        <v>E336 HYD RR/Bridges, Lower Baker</v>
      </c>
      <c r="B2224" s="144" t="str">
        <f>'[11]Depr Exp'!B2224</f>
        <v>E336 HYD RR/Bridges, Lower Baker-9</v>
      </c>
      <c r="C2224" s="144" t="str">
        <f>'[11]Depr Exp'!C2224</f>
        <v>403E</v>
      </c>
      <c r="D2224" s="144"/>
      <c r="E2224" s="282">
        <f>'[11]Depr Exp'!E2224</f>
        <v>43373</v>
      </c>
      <c r="F2224" s="523">
        <f>'[11]Depr Exp'!F2224</f>
        <v>104417.01</v>
      </c>
      <c r="G2224" s="305">
        <f>'[11]Depr Exp'!G2224</f>
        <v>2.3E-2</v>
      </c>
      <c r="H2224" s="524">
        <f>'[11]Depr Exp'!H2224</f>
        <v>200.13</v>
      </c>
      <c r="I2224" s="523">
        <f>'[11]Depr Exp'!I2224</f>
        <v>104417.01</v>
      </c>
      <c r="J2224" s="305">
        <f>'[11]Depr Exp'!J2224</f>
        <v>2.3E-2</v>
      </c>
      <c r="K2224" s="373">
        <f>'[11]Depr Exp'!K2224</f>
        <v>200.13260249999999</v>
      </c>
      <c r="L2224" s="524">
        <f>'[11]Depr Exp'!L2224</f>
        <v>0</v>
      </c>
      <c r="M2224" s="144"/>
      <c r="N2224" s="144"/>
    </row>
    <row r="2225" spans="1:14">
      <c r="A2225" s="144" t="str">
        <f>'[11]Depr Exp'!A2225</f>
        <v>E336 HYD RR/Bridges, Lower Baker</v>
      </c>
      <c r="B2225" s="144" t="str">
        <f>'[11]Depr Exp'!B2225</f>
        <v>E336 HYD RR/Bridges, Lower Baker-10</v>
      </c>
      <c r="C2225" s="144" t="str">
        <f>'[11]Depr Exp'!C2225</f>
        <v>403E</v>
      </c>
      <c r="D2225" s="144"/>
      <c r="E2225" s="282">
        <f>'[11]Depr Exp'!E2225</f>
        <v>43404</v>
      </c>
      <c r="F2225" s="523">
        <f>'[11]Depr Exp'!F2225</f>
        <v>104417.01</v>
      </c>
      <c r="G2225" s="305">
        <f>'[11]Depr Exp'!G2225</f>
        <v>2.3E-2</v>
      </c>
      <c r="H2225" s="524">
        <f>'[11]Depr Exp'!H2225</f>
        <v>200.13</v>
      </c>
      <c r="I2225" s="523">
        <f>'[11]Depr Exp'!I2225</f>
        <v>104417.01</v>
      </c>
      <c r="J2225" s="305">
        <f>'[11]Depr Exp'!J2225</f>
        <v>2.3E-2</v>
      </c>
      <c r="K2225" s="373">
        <f>'[11]Depr Exp'!K2225</f>
        <v>200.13260249999999</v>
      </c>
      <c r="L2225" s="524">
        <f>'[11]Depr Exp'!L2225</f>
        <v>0</v>
      </c>
      <c r="M2225" s="144"/>
      <c r="N2225" s="144"/>
    </row>
    <row r="2226" spans="1:14">
      <c r="A2226" s="144" t="str">
        <f>'[11]Depr Exp'!A2226</f>
        <v>E336 HYD RR/Bridges, Lower Baker</v>
      </c>
      <c r="B2226" s="144" t="str">
        <f>'[11]Depr Exp'!B2226</f>
        <v>E336 HYD RR/Bridges, Lower Baker-11</v>
      </c>
      <c r="C2226" s="144" t="str">
        <f>'[11]Depr Exp'!C2226</f>
        <v>403E</v>
      </c>
      <c r="D2226" s="144"/>
      <c r="E2226" s="282">
        <f>'[11]Depr Exp'!E2226</f>
        <v>43434</v>
      </c>
      <c r="F2226" s="523">
        <f>'[11]Depr Exp'!F2226</f>
        <v>104417.01</v>
      </c>
      <c r="G2226" s="305">
        <f>'[11]Depr Exp'!G2226</f>
        <v>2.3E-2</v>
      </c>
      <c r="H2226" s="524">
        <f>'[11]Depr Exp'!H2226</f>
        <v>200.13</v>
      </c>
      <c r="I2226" s="523">
        <f>'[11]Depr Exp'!I2226</f>
        <v>104417.01</v>
      </c>
      <c r="J2226" s="305">
        <f>'[11]Depr Exp'!J2226</f>
        <v>2.3E-2</v>
      </c>
      <c r="K2226" s="373">
        <f>'[11]Depr Exp'!K2226</f>
        <v>200.13260249999999</v>
      </c>
      <c r="L2226" s="524">
        <f>'[11]Depr Exp'!L2226</f>
        <v>0</v>
      </c>
      <c r="M2226" s="144"/>
      <c r="N2226" s="144"/>
    </row>
    <row r="2227" spans="1:14">
      <c r="A2227" s="144" t="str">
        <f>'[11]Depr Exp'!A2227</f>
        <v>E336 HYD RR/Bridges, Lower Baker</v>
      </c>
      <c r="B2227" s="144" t="str">
        <f>'[11]Depr Exp'!B2227</f>
        <v>E336 HYD RR/Bridges, Lower Baker-12</v>
      </c>
      <c r="C2227" s="144" t="str">
        <f>'[11]Depr Exp'!C2227</f>
        <v>403E</v>
      </c>
      <c r="D2227" s="144"/>
      <c r="E2227" s="282">
        <f>'[11]Depr Exp'!E2227</f>
        <v>43465</v>
      </c>
      <c r="F2227" s="523">
        <f>'[11]Depr Exp'!F2227</f>
        <v>104417.01</v>
      </c>
      <c r="G2227" s="305">
        <f>'[11]Depr Exp'!G2227</f>
        <v>2.3E-2</v>
      </c>
      <c r="H2227" s="524">
        <f>'[11]Depr Exp'!H2227</f>
        <v>200.13</v>
      </c>
      <c r="I2227" s="523">
        <f>'[11]Depr Exp'!I2227</f>
        <v>104417.01</v>
      </c>
      <c r="J2227" s="305">
        <f>'[11]Depr Exp'!J2227</f>
        <v>2.3E-2</v>
      </c>
      <c r="K2227" s="373">
        <f>'[11]Depr Exp'!K2227</f>
        <v>200.13260249999999</v>
      </c>
      <c r="L2227" s="524">
        <f>'[11]Depr Exp'!L2227</f>
        <v>0</v>
      </c>
      <c r="M2227" s="144"/>
      <c r="N2227" s="144"/>
    </row>
    <row r="2228" spans="1:14" ht="15.75" thickBot="1">
      <c r="A2228" s="159" t="str">
        <f>'[11]Depr Exp'!A2228</f>
        <v>E336 HYD RR/Bridges, Lower Baker Total</v>
      </c>
      <c r="B2228" s="144">
        <f>'[11]Depr Exp'!B2228</f>
        <v>0</v>
      </c>
      <c r="C2228" s="502" t="str">
        <f>'[11]Depr Exp'!C2228</f>
        <v>HYD</v>
      </c>
      <c r="D2228" s="144"/>
      <c r="E2228" s="281" t="str">
        <f>'[11]Depr Exp'!E2228</f>
        <v>Total</v>
      </c>
      <c r="F2228" s="141">
        <f>'[11]Depr Exp'!F2228</f>
        <v>0</v>
      </c>
      <c r="G2228" s="252">
        <f>'[11]Depr Exp'!G2228</f>
        <v>0</v>
      </c>
      <c r="H2228" s="286">
        <f>'[11]Depr Exp'!H2228</f>
        <v>2401.5600000000004</v>
      </c>
      <c r="I2228" s="141">
        <f>'[11]Depr Exp'!I2228</f>
        <v>0</v>
      </c>
      <c r="J2228" s="252">
        <f>'[11]Depr Exp'!J2228</f>
        <v>0</v>
      </c>
      <c r="K2228" s="286">
        <f>'[11]Depr Exp'!K2228</f>
        <v>2401.59123</v>
      </c>
      <c r="L2228" s="286">
        <f>'[11]Depr Exp'!L2228</f>
        <v>0.03</v>
      </c>
      <c r="M2228" s="144"/>
      <c r="N2228" s="144"/>
    </row>
    <row r="2229" spans="1:14" ht="13.5" thickTop="1">
      <c r="A2229" s="144" t="str">
        <f>'[11]Depr Exp'!A2229</f>
        <v>E336 HYD RR/Bridges, Snoq 1 - 2013</v>
      </c>
      <c r="B2229" s="144" t="str">
        <f>'[11]Depr Exp'!B2229</f>
        <v>E336 HYD RR/Bridges, Snoq 1 - 2013-1</v>
      </c>
      <c r="C2229" s="144" t="str">
        <f>'[11]Depr Exp'!C2229</f>
        <v>403E</v>
      </c>
      <c r="D2229" s="144"/>
      <c r="E2229" s="282">
        <f>'[11]Depr Exp'!E2229</f>
        <v>43131</v>
      </c>
      <c r="F2229" s="523">
        <f>'[11]Depr Exp'!F2229</f>
        <v>649594.13</v>
      </c>
      <c r="G2229" s="305">
        <f>'[11]Depr Exp'!G2229</f>
        <v>3.3799999999999997E-2</v>
      </c>
      <c r="H2229" s="524">
        <f>'[11]Depr Exp'!H2229</f>
        <v>1829.69</v>
      </c>
      <c r="I2229" s="523">
        <f>'[11]Depr Exp'!I2229</f>
        <v>649594.13</v>
      </c>
      <c r="J2229" s="305">
        <f>'[11]Depr Exp'!J2229</f>
        <v>3.3799999999999997E-2</v>
      </c>
      <c r="K2229" s="373">
        <f>'[11]Depr Exp'!K2229</f>
        <v>1829.6901328333331</v>
      </c>
      <c r="L2229" s="524">
        <f>'[11]Depr Exp'!L2229</f>
        <v>0</v>
      </c>
      <c r="M2229" s="144"/>
      <c r="N2229" s="144"/>
    </row>
    <row r="2230" spans="1:14">
      <c r="A2230" s="144" t="str">
        <f>'[11]Depr Exp'!A2230</f>
        <v>E336 HYD RR/Bridges, Snoq 1 - 2013</v>
      </c>
      <c r="B2230" s="144" t="str">
        <f>'[11]Depr Exp'!B2230</f>
        <v>E336 HYD RR/Bridges, Snoq 1 - 2013-2</v>
      </c>
      <c r="C2230" s="144" t="str">
        <f>'[11]Depr Exp'!C2230</f>
        <v>403E</v>
      </c>
      <c r="D2230" s="144"/>
      <c r="E2230" s="282">
        <f>'[11]Depr Exp'!E2230</f>
        <v>43159</v>
      </c>
      <c r="F2230" s="523">
        <f>'[11]Depr Exp'!F2230</f>
        <v>649594.13</v>
      </c>
      <c r="G2230" s="305">
        <f>'[11]Depr Exp'!G2230</f>
        <v>3.3799999999999997E-2</v>
      </c>
      <c r="H2230" s="524">
        <f>'[11]Depr Exp'!H2230</f>
        <v>1829.69</v>
      </c>
      <c r="I2230" s="523">
        <f>'[11]Depr Exp'!I2230</f>
        <v>649594.13</v>
      </c>
      <c r="J2230" s="305">
        <f>'[11]Depr Exp'!J2230</f>
        <v>3.3799999999999997E-2</v>
      </c>
      <c r="K2230" s="373">
        <f>'[11]Depr Exp'!K2230</f>
        <v>1829.6901328333331</v>
      </c>
      <c r="L2230" s="524">
        <f>'[11]Depr Exp'!L2230</f>
        <v>0</v>
      </c>
      <c r="M2230" s="144"/>
      <c r="N2230" s="144"/>
    </row>
    <row r="2231" spans="1:14">
      <c r="A2231" s="144" t="str">
        <f>'[11]Depr Exp'!A2231</f>
        <v>E336 HYD RR/Bridges, Snoq 1 - 2013</v>
      </c>
      <c r="B2231" s="144" t="str">
        <f>'[11]Depr Exp'!B2231</f>
        <v>E336 HYD RR/Bridges, Snoq 1 - 2013-3</v>
      </c>
      <c r="C2231" s="144" t="str">
        <f>'[11]Depr Exp'!C2231</f>
        <v>403E</v>
      </c>
      <c r="D2231" s="144"/>
      <c r="E2231" s="282">
        <f>'[11]Depr Exp'!E2231</f>
        <v>43190</v>
      </c>
      <c r="F2231" s="523">
        <f>'[11]Depr Exp'!F2231</f>
        <v>649594.13</v>
      </c>
      <c r="G2231" s="305">
        <f>'[11]Depr Exp'!G2231</f>
        <v>3.3799999999999997E-2</v>
      </c>
      <c r="H2231" s="524">
        <f>'[11]Depr Exp'!H2231</f>
        <v>1829.69</v>
      </c>
      <c r="I2231" s="523">
        <f>'[11]Depr Exp'!I2231</f>
        <v>649594.13</v>
      </c>
      <c r="J2231" s="305">
        <f>'[11]Depr Exp'!J2231</f>
        <v>3.3799999999999997E-2</v>
      </c>
      <c r="K2231" s="373">
        <f>'[11]Depr Exp'!K2231</f>
        <v>1829.6901328333331</v>
      </c>
      <c r="L2231" s="524">
        <f>'[11]Depr Exp'!L2231</f>
        <v>0</v>
      </c>
      <c r="M2231" s="144"/>
      <c r="N2231" s="144"/>
    </row>
    <row r="2232" spans="1:14">
      <c r="A2232" s="144" t="str">
        <f>'[11]Depr Exp'!A2232</f>
        <v>E336 HYD RR/Bridges, Snoq 1 - 2013</v>
      </c>
      <c r="B2232" s="144" t="str">
        <f>'[11]Depr Exp'!B2232</f>
        <v>E336 HYD RR/Bridges, Snoq 1 - 2013-4</v>
      </c>
      <c r="C2232" s="144" t="str">
        <f>'[11]Depr Exp'!C2232</f>
        <v>403E</v>
      </c>
      <c r="D2232" s="144"/>
      <c r="E2232" s="282">
        <f>'[11]Depr Exp'!E2232</f>
        <v>43220</v>
      </c>
      <c r="F2232" s="523">
        <f>'[11]Depr Exp'!F2232</f>
        <v>649594.13</v>
      </c>
      <c r="G2232" s="305">
        <f>'[11]Depr Exp'!G2232</f>
        <v>3.3799999999999997E-2</v>
      </c>
      <c r="H2232" s="524">
        <f>'[11]Depr Exp'!H2232</f>
        <v>1829.69</v>
      </c>
      <c r="I2232" s="523">
        <f>'[11]Depr Exp'!I2232</f>
        <v>649594.13</v>
      </c>
      <c r="J2232" s="305">
        <f>'[11]Depr Exp'!J2232</f>
        <v>3.3799999999999997E-2</v>
      </c>
      <c r="K2232" s="373">
        <f>'[11]Depr Exp'!K2232</f>
        <v>1829.6901328333331</v>
      </c>
      <c r="L2232" s="524">
        <f>'[11]Depr Exp'!L2232</f>
        <v>0</v>
      </c>
      <c r="M2232" s="144"/>
      <c r="N2232" s="144"/>
    </row>
    <row r="2233" spans="1:14">
      <c r="A2233" s="144" t="str">
        <f>'[11]Depr Exp'!A2233</f>
        <v>E336 HYD RR/Bridges, Snoq 1 - 2013</v>
      </c>
      <c r="B2233" s="144" t="str">
        <f>'[11]Depr Exp'!B2233</f>
        <v>E336 HYD RR/Bridges, Snoq 1 - 2013-5</v>
      </c>
      <c r="C2233" s="144" t="str">
        <f>'[11]Depr Exp'!C2233</f>
        <v>403E</v>
      </c>
      <c r="D2233" s="144"/>
      <c r="E2233" s="282">
        <f>'[11]Depr Exp'!E2233</f>
        <v>43251</v>
      </c>
      <c r="F2233" s="523">
        <f>'[11]Depr Exp'!F2233</f>
        <v>649594.13</v>
      </c>
      <c r="G2233" s="305">
        <f>'[11]Depr Exp'!G2233</f>
        <v>3.3799999999999997E-2</v>
      </c>
      <c r="H2233" s="524">
        <f>'[11]Depr Exp'!H2233</f>
        <v>1829.69</v>
      </c>
      <c r="I2233" s="523">
        <f>'[11]Depr Exp'!I2233</f>
        <v>649594.13</v>
      </c>
      <c r="J2233" s="305">
        <f>'[11]Depr Exp'!J2233</f>
        <v>3.3799999999999997E-2</v>
      </c>
      <c r="K2233" s="373">
        <f>'[11]Depr Exp'!K2233</f>
        <v>1829.6901328333331</v>
      </c>
      <c r="L2233" s="524">
        <f>'[11]Depr Exp'!L2233</f>
        <v>0</v>
      </c>
      <c r="M2233" s="144"/>
      <c r="N2233" s="144"/>
    </row>
    <row r="2234" spans="1:14">
      <c r="A2234" s="144" t="str">
        <f>'[11]Depr Exp'!A2234</f>
        <v>E336 HYD RR/Bridges, Snoq 1 - 2013</v>
      </c>
      <c r="B2234" s="144" t="str">
        <f>'[11]Depr Exp'!B2234</f>
        <v>E336 HYD RR/Bridges, Snoq 1 - 2013-6</v>
      </c>
      <c r="C2234" s="144" t="str">
        <f>'[11]Depr Exp'!C2234</f>
        <v>403E</v>
      </c>
      <c r="D2234" s="144"/>
      <c r="E2234" s="282">
        <f>'[11]Depr Exp'!E2234</f>
        <v>43281</v>
      </c>
      <c r="F2234" s="523">
        <f>'[11]Depr Exp'!F2234</f>
        <v>649594.13</v>
      </c>
      <c r="G2234" s="305">
        <f>'[11]Depr Exp'!G2234</f>
        <v>3.3799999999999997E-2</v>
      </c>
      <c r="H2234" s="524">
        <f>'[11]Depr Exp'!H2234</f>
        <v>1829.69</v>
      </c>
      <c r="I2234" s="523">
        <f>'[11]Depr Exp'!I2234</f>
        <v>649594.13</v>
      </c>
      <c r="J2234" s="305">
        <f>'[11]Depr Exp'!J2234</f>
        <v>3.3799999999999997E-2</v>
      </c>
      <c r="K2234" s="373">
        <f>'[11]Depr Exp'!K2234</f>
        <v>1829.6901328333331</v>
      </c>
      <c r="L2234" s="524">
        <f>'[11]Depr Exp'!L2234</f>
        <v>0</v>
      </c>
      <c r="M2234" s="144"/>
      <c r="N2234" s="144"/>
    </row>
    <row r="2235" spans="1:14">
      <c r="A2235" s="144" t="str">
        <f>'[11]Depr Exp'!A2235</f>
        <v>E336 HYD RR/Bridges, Snoq 1 - 2013</v>
      </c>
      <c r="B2235" s="144" t="str">
        <f>'[11]Depr Exp'!B2235</f>
        <v>E336 HYD RR/Bridges, Snoq 1 - 2013-7</v>
      </c>
      <c r="C2235" s="144" t="str">
        <f>'[11]Depr Exp'!C2235</f>
        <v>403E</v>
      </c>
      <c r="D2235" s="144"/>
      <c r="E2235" s="282">
        <f>'[11]Depr Exp'!E2235</f>
        <v>43312</v>
      </c>
      <c r="F2235" s="523">
        <f>'[11]Depr Exp'!F2235</f>
        <v>649594.13</v>
      </c>
      <c r="G2235" s="305">
        <f>'[11]Depr Exp'!G2235</f>
        <v>3.3799999999999997E-2</v>
      </c>
      <c r="H2235" s="524">
        <f>'[11]Depr Exp'!H2235</f>
        <v>1829.69</v>
      </c>
      <c r="I2235" s="523">
        <f>'[11]Depr Exp'!I2235</f>
        <v>649594.13</v>
      </c>
      <c r="J2235" s="305">
        <f>'[11]Depr Exp'!J2235</f>
        <v>3.3799999999999997E-2</v>
      </c>
      <c r="K2235" s="373">
        <f>'[11]Depr Exp'!K2235</f>
        <v>1829.6901328333331</v>
      </c>
      <c r="L2235" s="524">
        <f>'[11]Depr Exp'!L2235</f>
        <v>0</v>
      </c>
      <c r="M2235" s="144"/>
      <c r="N2235" s="144"/>
    </row>
    <row r="2236" spans="1:14">
      <c r="A2236" s="144" t="str">
        <f>'[11]Depr Exp'!A2236</f>
        <v>E336 HYD RR/Bridges, Snoq 1 - 2013</v>
      </c>
      <c r="B2236" s="144" t="str">
        <f>'[11]Depr Exp'!B2236</f>
        <v>E336 HYD RR/Bridges, Snoq 1 - 2013-8</v>
      </c>
      <c r="C2236" s="144" t="str">
        <f>'[11]Depr Exp'!C2236</f>
        <v>403E</v>
      </c>
      <c r="D2236" s="144"/>
      <c r="E2236" s="282">
        <f>'[11]Depr Exp'!E2236</f>
        <v>43343</v>
      </c>
      <c r="F2236" s="523">
        <f>'[11]Depr Exp'!F2236</f>
        <v>649594.13</v>
      </c>
      <c r="G2236" s="305">
        <f>'[11]Depr Exp'!G2236</f>
        <v>3.3799999999999997E-2</v>
      </c>
      <c r="H2236" s="524">
        <f>'[11]Depr Exp'!H2236</f>
        <v>1829.69</v>
      </c>
      <c r="I2236" s="523">
        <f>'[11]Depr Exp'!I2236</f>
        <v>649594.13</v>
      </c>
      <c r="J2236" s="305">
        <f>'[11]Depr Exp'!J2236</f>
        <v>3.3799999999999997E-2</v>
      </c>
      <c r="K2236" s="373">
        <f>'[11]Depr Exp'!K2236</f>
        <v>1829.6901328333331</v>
      </c>
      <c r="L2236" s="524">
        <f>'[11]Depr Exp'!L2236</f>
        <v>0</v>
      </c>
      <c r="M2236" s="144"/>
      <c r="N2236" s="144"/>
    </row>
    <row r="2237" spans="1:14">
      <c r="A2237" s="144" t="str">
        <f>'[11]Depr Exp'!A2237</f>
        <v>E336 HYD RR/Bridges, Snoq 1 - 2013</v>
      </c>
      <c r="B2237" s="144" t="str">
        <f>'[11]Depr Exp'!B2237</f>
        <v>E336 HYD RR/Bridges, Snoq 1 - 2013-9</v>
      </c>
      <c r="C2237" s="144" t="str">
        <f>'[11]Depr Exp'!C2237</f>
        <v>403E</v>
      </c>
      <c r="D2237" s="144"/>
      <c r="E2237" s="282">
        <f>'[11]Depr Exp'!E2237</f>
        <v>43373</v>
      </c>
      <c r="F2237" s="523">
        <f>'[11]Depr Exp'!F2237</f>
        <v>649594.13</v>
      </c>
      <c r="G2237" s="305">
        <f>'[11]Depr Exp'!G2237</f>
        <v>3.3799999999999997E-2</v>
      </c>
      <c r="H2237" s="524">
        <f>'[11]Depr Exp'!H2237</f>
        <v>1829.69</v>
      </c>
      <c r="I2237" s="523">
        <f>'[11]Depr Exp'!I2237</f>
        <v>649594.13</v>
      </c>
      <c r="J2237" s="305">
        <f>'[11]Depr Exp'!J2237</f>
        <v>3.3799999999999997E-2</v>
      </c>
      <c r="K2237" s="373">
        <f>'[11]Depr Exp'!K2237</f>
        <v>1829.6901328333331</v>
      </c>
      <c r="L2237" s="524">
        <f>'[11]Depr Exp'!L2237</f>
        <v>0</v>
      </c>
      <c r="M2237" s="144"/>
      <c r="N2237" s="144"/>
    </row>
    <row r="2238" spans="1:14">
      <c r="A2238" s="144" t="str">
        <f>'[11]Depr Exp'!A2238</f>
        <v>E336 HYD RR/Bridges, Snoq 1 - 2013</v>
      </c>
      <c r="B2238" s="144" t="str">
        <f>'[11]Depr Exp'!B2238</f>
        <v>E336 HYD RR/Bridges, Snoq 1 - 2013-10</v>
      </c>
      <c r="C2238" s="144" t="str">
        <f>'[11]Depr Exp'!C2238</f>
        <v>403E</v>
      </c>
      <c r="D2238" s="144"/>
      <c r="E2238" s="282">
        <f>'[11]Depr Exp'!E2238</f>
        <v>43404</v>
      </c>
      <c r="F2238" s="523">
        <f>'[11]Depr Exp'!F2238</f>
        <v>649594.13</v>
      </c>
      <c r="G2238" s="305">
        <f>'[11]Depr Exp'!G2238</f>
        <v>3.3799999999999997E-2</v>
      </c>
      <c r="H2238" s="524">
        <f>'[11]Depr Exp'!H2238</f>
        <v>1829.69</v>
      </c>
      <c r="I2238" s="523">
        <f>'[11]Depr Exp'!I2238</f>
        <v>649594.13</v>
      </c>
      <c r="J2238" s="305">
        <f>'[11]Depr Exp'!J2238</f>
        <v>3.3799999999999997E-2</v>
      </c>
      <c r="K2238" s="373">
        <f>'[11]Depr Exp'!K2238</f>
        <v>1829.6901328333331</v>
      </c>
      <c r="L2238" s="524">
        <f>'[11]Depr Exp'!L2238</f>
        <v>0</v>
      </c>
      <c r="M2238" s="144"/>
      <c r="N2238" s="144"/>
    </row>
    <row r="2239" spans="1:14">
      <c r="A2239" s="144" t="str">
        <f>'[11]Depr Exp'!A2239</f>
        <v>E336 HYD RR/Bridges, Snoq 1 - 2013</v>
      </c>
      <c r="B2239" s="144" t="str">
        <f>'[11]Depr Exp'!B2239</f>
        <v>E336 HYD RR/Bridges, Snoq 1 - 2013-11</v>
      </c>
      <c r="C2239" s="144" t="str">
        <f>'[11]Depr Exp'!C2239</f>
        <v>403E</v>
      </c>
      <c r="D2239" s="144"/>
      <c r="E2239" s="282">
        <f>'[11]Depr Exp'!E2239</f>
        <v>43434</v>
      </c>
      <c r="F2239" s="523">
        <f>'[11]Depr Exp'!F2239</f>
        <v>649594.13</v>
      </c>
      <c r="G2239" s="305">
        <f>'[11]Depr Exp'!G2239</f>
        <v>3.3799999999999997E-2</v>
      </c>
      <c r="H2239" s="524">
        <f>'[11]Depr Exp'!H2239</f>
        <v>1829.69</v>
      </c>
      <c r="I2239" s="523">
        <f>'[11]Depr Exp'!I2239</f>
        <v>649594.13</v>
      </c>
      <c r="J2239" s="305">
        <f>'[11]Depr Exp'!J2239</f>
        <v>3.3799999999999997E-2</v>
      </c>
      <c r="K2239" s="373">
        <f>'[11]Depr Exp'!K2239</f>
        <v>1829.6901328333331</v>
      </c>
      <c r="L2239" s="524">
        <f>'[11]Depr Exp'!L2239</f>
        <v>0</v>
      </c>
      <c r="M2239" s="144"/>
      <c r="N2239" s="144"/>
    </row>
    <row r="2240" spans="1:14">
      <c r="A2240" s="144" t="str">
        <f>'[11]Depr Exp'!A2240</f>
        <v>E336 HYD RR/Bridges, Snoq 1 - 2013</v>
      </c>
      <c r="B2240" s="144" t="str">
        <f>'[11]Depr Exp'!B2240</f>
        <v>E336 HYD RR/Bridges, Snoq 1 - 2013-12</v>
      </c>
      <c r="C2240" s="144" t="str">
        <f>'[11]Depr Exp'!C2240</f>
        <v>403E</v>
      </c>
      <c r="D2240" s="144"/>
      <c r="E2240" s="282">
        <f>'[11]Depr Exp'!E2240</f>
        <v>43465</v>
      </c>
      <c r="F2240" s="523">
        <f>'[11]Depr Exp'!F2240</f>
        <v>649594.13</v>
      </c>
      <c r="G2240" s="305">
        <f>'[11]Depr Exp'!G2240</f>
        <v>3.3799999999999997E-2</v>
      </c>
      <c r="H2240" s="524">
        <f>'[11]Depr Exp'!H2240</f>
        <v>1829.69</v>
      </c>
      <c r="I2240" s="523">
        <f>'[11]Depr Exp'!I2240</f>
        <v>649594.13</v>
      </c>
      <c r="J2240" s="305">
        <f>'[11]Depr Exp'!J2240</f>
        <v>3.3799999999999997E-2</v>
      </c>
      <c r="K2240" s="373">
        <f>'[11]Depr Exp'!K2240</f>
        <v>1829.6901328333331</v>
      </c>
      <c r="L2240" s="524">
        <f>'[11]Depr Exp'!L2240</f>
        <v>0</v>
      </c>
      <c r="M2240" s="144"/>
      <c r="N2240" s="144"/>
    </row>
    <row r="2241" spans="1:14" ht="15.75" thickBot="1">
      <c r="A2241" s="159" t="str">
        <f>'[11]Depr Exp'!A2241</f>
        <v>E336 HYD RR/Bridges, Snoq 1 - 2013 Total</v>
      </c>
      <c r="B2241" s="144">
        <f>'[11]Depr Exp'!B2241</f>
        <v>0</v>
      </c>
      <c r="C2241" s="502" t="str">
        <f>'[11]Depr Exp'!C2241</f>
        <v>HYD</v>
      </c>
      <c r="D2241" s="144"/>
      <c r="E2241" s="281" t="str">
        <f>'[11]Depr Exp'!E2241</f>
        <v>Total</v>
      </c>
      <c r="F2241" s="141">
        <f>'[11]Depr Exp'!F2241</f>
        <v>0</v>
      </c>
      <c r="G2241" s="252">
        <f>'[11]Depr Exp'!G2241</f>
        <v>0</v>
      </c>
      <c r="H2241" s="286">
        <f>'[11]Depr Exp'!H2241</f>
        <v>21956.28</v>
      </c>
      <c r="I2241" s="141">
        <f>'[11]Depr Exp'!I2241</f>
        <v>0</v>
      </c>
      <c r="J2241" s="252">
        <f>'[11]Depr Exp'!J2241</f>
        <v>0</v>
      </c>
      <c r="K2241" s="286">
        <f>'[11]Depr Exp'!K2241</f>
        <v>21956.281593999996</v>
      </c>
      <c r="L2241" s="286">
        <f>'[11]Depr Exp'!L2241</f>
        <v>0</v>
      </c>
      <c r="M2241" s="144"/>
      <c r="N2241" s="144"/>
    </row>
    <row r="2242" spans="1:14" ht="13.5" thickTop="1">
      <c r="A2242" s="144" t="str">
        <f>'[11]Depr Exp'!A2242</f>
        <v>E336 HYD RR/Bridges, Snoq 2 - 2013</v>
      </c>
      <c r="B2242" s="144" t="str">
        <f>'[11]Depr Exp'!B2242</f>
        <v>E336 HYD RR/Bridges, Snoq 2 - 2013-1</v>
      </c>
      <c r="C2242" s="144" t="str">
        <f>'[11]Depr Exp'!C2242</f>
        <v>403E</v>
      </c>
      <c r="D2242" s="144"/>
      <c r="E2242" s="282">
        <f>'[11]Depr Exp'!E2242</f>
        <v>43131</v>
      </c>
      <c r="F2242" s="523">
        <f>'[11]Depr Exp'!F2242</f>
        <v>158966.87</v>
      </c>
      <c r="G2242" s="305">
        <f>'[11]Depr Exp'!G2242</f>
        <v>3.3799999999999997E-2</v>
      </c>
      <c r="H2242" s="524">
        <f>'[11]Depr Exp'!H2242</f>
        <v>447.76</v>
      </c>
      <c r="I2242" s="523">
        <f>'[11]Depr Exp'!I2242</f>
        <v>158971.10999999999</v>
      </c>
      <c r="J2242" s="305">
        <f>'[11]Depr Exp'!J2242</f>
        <v>3.3799999999999997E-2</v>
      </c>
      <c r="K2242" s="373">
        <f>'[11]Depr Exp'!K2242</f>
        <v>447.76862649999993</v>
      </c>
      <c r="L2242" s="524">
        <f>'[11]Depr Exp'!L2242</f>
        <v>0.01</v>
      </c>
      <c r="M2242" s="144"/>
      <c r="N2242" s="144"/>
    </row>
    <row r="2243" spans="1:14">
      <c r="A2243" s="144" t="str">
        <f>'[11]Depr Exp'!A2243</f>
        <v>E336 HYD RR/Bridges, Snoq 2 - 2013</v>
      </c>
      <c r="B2243" s="144" t="str">
        <f>'[11]Depr Exp'!B2243</f>
        <v>E336 HYD RR/Bridges, Snoq 2 - 2013-2</v>
      </c>
      <c r="C2243" s="144" t="str">
        <f>'[11]Depr Exp'!C2243</f>
        <v>403E</v>
      </c>
      <c r="D2243" s="144"/>
      <c r="E2243" s="282">
        <f>'[11]Depr Exp'!E2243</f>
        <v>43159</v>
      </c>
      <c r="F2243" s="523">
        <f>'[11]Depr Exp'!F2243</f>
        <v>158966.87</v>
      </c>
      <c r="G2243" s="305">
        <f>'[11]Depr Exp'!G2243</f>
        <v>3.3799999999999997E-2</v>
      </c>
      <c r="H2243" s="524">
        <f>'[11]Depr Exp'!H2243</f>
        <v>447.76</v>
      </c>
      <c r="I2243" s="523">
        <f>'[11]Depr Exp'!I2243</f>
        <v>158971.10999999999</v>
      </c>
      <c r="J2243" s="305">
        <f>'[11]Depr Exp'!J2243</f>
        <v>3.3799999999999997E-2</v>
      </c>
      <c r="K2243" s="373">
        <f>'[11]Depr Exp'!K2243</f>
        <v>447.76862649999993</v>
      </c>
      <c r="L2243" s="524">
        <f>'[11]Depr Exp'!L2243</f>
        <v>0.01</v>
      </c>
      <c r="M2243" s="144"/>
      <c r="N2243" s="144"/>
    </row>
    <row r="2244" spans="1:14">
      <c r="A2244" s="144" t="str">
        <f>'[11]Depr Exp'!A2244</f>
        <v>E336 HYD RR/Bridges, Snoq 2 - 2013</v>
      </c>
      <c r="B2244" s="144" t="str">
        <f>'[11]Depr Exp'!B2244</f>
        <v>E336 HYD RR/Bridges, Snoq 2 - 2013-3</v>
      </c>
      <c r="C2244" s="144" t="str">
        <f>'[11]Depr Exp'!C2244</f>
        <v>403E</v>
      </c>
      <c r="D2244" s="144"/>
      <c r="E2244" s="282">
        <f>'[11]Depr Exp'!E2244</f>
        <v>43190</v>
      </c>
      <c r="F2244" s="523">
        <f>'[11]Depr Exp'!F2244</f>
        <v>158966.87</v>
      </c>
      <c r="G2244" s="305">
        <f>'[11]Depr Exp'!G2244</f>
        <v>3.3799999999999997E-2</v>
      </c>
      <c r="H2244" s="524">
        <f>'[11]Depr Exp'!H2244</f>
        <v>447.76</v>
      </c>
      <c r="I2244" s="523">
        <f>'[11]Depr Exp'!I2244</f>
        <v>158971.10999999999</v>
      </c>
      <c r="J2244" s="305">
        <f>'[11]Depr Exp'!J2244</f>
        <v>3.3799999999999997E-2</v>
      </c>
      <c r="K2244" s="373">
        <f>'[11]Depr Exp'!K2244</f>
        <v>447.76862649999993</v>
      </c>
      <c r="L2244" s="524">
        <f>'[11]Depr Exp'!L2244</f>
        <v>0.01</v>
      </c>
      <c r="M2244" s="144"/>
      <c r="N2244" s="144"/>
    </row>
    <row r="2245" spans="1:14">
      <c r="A2245" s="144" t="str">
        <f>'[11]Depr Exp'!A2245</f>
        <v>E336 HYD RR/Bridges, Snoq 2 - 2013</v>
      </c>
      <c r="B2245" s="144" t="str">
        <f>'[11]Depr Exp'!B2245</f>
        <v>E336 HYD RR/Bridges, Snoq 2 - 2013-4</v>
      </c>
      <c r="C2245" s="144" t="str">
        <f>'[11]Depr Exp'!C2245</f>
        <v>403E</v>
      </c>
      <c r="D2245" s="144"/>
      <c r="E2245" s="282">
        <f>'[11]Depr Exp'!E2245</f>
        <v>43220</v>
      </c>
      <c r="F2245" s="523">
        <f>'[11]Depr Exp'!F2245</f>
        <v>158966.87</v>
      </c>
      <c r="G2245" s="305">
        <f>'[11]Depr Exp'!G2245</f>
        <v>3.3799999999999997E-2</v>
      </c>
      <c r="H2245" s="524">
        <f>'[11]Depr Exp'!H2245</f>
        <v>447.76</v>
      </c>
      <c r="I2245" s="523">
        <f>'[11]Depr Exp'!I2245</f>
        <v>158971.10999999999</v>
      </c>
      <c r="J2245" s="305">
        <f>'[11]Depr Exp'!J2245</f>
        <v>3.3799999999999997E-2</v>
      </c>
      <c r="K2245" s="373">
        <f>'[11]Depr Exp'!K2245</f>
        <v>447.76862649999993</v>
      </c>
      <c r="L2245" s="524">
        <f>'[11]Depr Exp'!L2245</f>
        <v>0.01</v>
      </c>
      <c r="M2245" s="144"/>
      <c r="N2245" s="144"/>
    </row>
    <row r="2246" spans="1:14">
      <c r="A2246" s="144" t="str">
        <f>'[11]Depr Exp'!A2246</f>
        <v>E336 HYD RR/Bridges, Snoq 2 - 2013</v>
      </c>
      <c r="B2246" s="144" t="str">
        <f>'[11]Depr Exp'!B2246</f>
        <v>E336 HYD RR/Bridges, Snoq 2 - 2013-5</v>
      </c>
      <c r="C2246" s="144" t="str">
        <f>'[11]Depr Exp'!C2246</f>
        <v>403E</v>
      </c>
      <c r="D2246" s="144"/>
      <c r="E2246" s="282">
        <f>'[11]Depr Exp'!E2246</f>
        <v>43251</v>
      </c>
      <c r="F2246" s="523">
        <f>'[11]Depr Exp'!F2246</f>
        <v>158966.87</v>
      </c>
      <c r="G2246" s="305">
        <f>'[11]Depr Exp'!G2246</f>
        <v>3.3799999999999997E-2</v>
      </c>
      <c r="H2246" s="524">
        <f>'[11]Depr Exp'!H2246</f>
        <v>447.76</v>
      </c>
      <c r="I2246" s="523">
        <f>'[11]Depr Exp'!I2246</f>
        <v>158971.10999999999</v>
      </c>
      <c r="J2246" s="305">
        <f>'[11]Depr Exp'!J2246</f>
        <v>3.3799999999999997E-2</v>
      </c>
      <c r="K2246" s="373">
        <f>'[11]Depr Exp'!K2246</f>
        <v>447.76862649999993</v>
      </c>
      <c r="L2246" s="524">
        <f>'[11]Depr Exp'!L2246</f>
        <v>0.01</v>
      </c>
      <c r="M2246" s="144"/>
      <c r="N2246" s="144"/>
    </row>
    <row r="2247" spans="1:14">
      <c r="A2247" s="144" t="str">
        <f>'[11]Depr Exp'!A2247</f>
        <v>E336 HYD RR/Bridges, Snoq 2 - 2013</v>
      </c>
      <c r="B2247" s="144" t="str">
        <f>'[11]Depr Exp'!B2247</f>
        <v>E336 HYD RR/Bridges, Snoq 2 - 2013-6</v>
      </c>
      <c r="C2247" s="144" t="str">
        <f>'[11]Depr Exp'!C2247</f>
        <v>403E</v>
      </c>
      <c r="D2247" s="144"/>
      <c r="E2247" s="282">
        <f>'[11]Depr Exp'!E2247</f>
        <v>43281</v>
      </c>
      <c r="F2247" s="523">
        <f>'[11]Depr Exp'!F2247</f>
        <v>158966.87</v>
      </c>
      <c r="G2247" s="305">
        <f>'[11]Depr Exp'!G2247</f>
        <v>3.3799999999999997E-2</v>
      </c>
      <c r="H2247" s="524">
        <f>'[11]Depr Exp'!H2247</f>
        <v>447.76</v>
      </c>
      <c r="I2247" s="523">
        <f>'[11]Depr Exp'!I2247</f>
        <v>158971.10999999999</v>
      </c>
      <c r="J2247" s="305">
        <f>'[11]Depr Exp'!J2247</f>
        <v>3.3799999999999997E-2</v>
      </c>
      <c r="K2247" s="373">
        <f>'[11]Depr Exp'!K2247</f>
        <v>447.76862649999993</v>
      </c>
      <c r="L2247" s="524">
        <f>'[11]Depr Exp'!L2247</f>
        <v>0.01</v>
      </c>
      <c r="M2247" s="144"/>
      <c r="N2247" s="144"/>
    </row>
    <row r="2248" spans="1:14">
      <c r="A2248" s="144" t="str">
        <f>'[11]Depr Exp'!A2248</f>
        <v>E336 HYD RR/Bridges, Snoq 2 - 2013</v>
      </c>
      <c r="B2248" s="144" t="str">
        <f>'[11]Depr Exp'!B2248</f>
        <v>E336 HYD RR/Bridges, Snoq 2 - 2013-7</v>
      </c>
      <c r="C2248" s="144" t="str">
        <f>'[11]Depr Exp'!C2248</f>
        <v>403E</v>
      </c>
      <c r="D2248" s="144"/>
      <c r="E2248" s="282">
        <f>'[11]Depr Exp'!E2248</f>
        <v>43312</v>
      </c>
      <c r="F2248" s="523">
        <f>'[11]Depr Exp'!F2248</f>
        <v>158966.87</v>
      </c>
      <c r="G2248" s="305">
        <f>'[11]Depr Exp'!G2248</f>
        <v>3.3799999999999997E-2</v>
      </c>
      <c r="H2248" s="524">
        <f>'[11]Depr Exp'!H2248</f>
        <v>447.76</v>
      </c>
      <c r="I2248" s="523">
        <f>'[11]Depr Exp'!I2248</f>
        <v>158971.10999999999</v>
      </c>
      <c r="J2248" s="305">
        <f>'[11]Depr Exp'!J2248</f>
        <v>3.3799999999999997E-2</v>
      </c>
      <c r="K2248" s="373">
        <f>'[11]Depr Exp'!K2248</f>
        <v>447.76862649999993</v>
      </c>
      <c r="L2248" s="524">
        <f>'[11]Depr Exp'!L2248</f>
        <v>0.01</v>
      </c>
      <c r="M2248" s="144"/>
      <c r="N2248" s="144"/>
    </row>
    <row r="2249" spans="1:14">
      <c r="A2249" s="144" t="str">
        <f>'[11]Depr Exp'!A2249</f>
        <v>E336 HYD RR/Bridges, Snoq 2 - 2013</v>
      </c>
      <c r="B2249" s="144" t="str">
        <f>'[11]Depr Exp'!B2249</f>
        <v>E336 HYD RR/Bridges, Snoq 2 - 2013-8</v>
      </c>
      <c r="C2249" s="144" t="str">
        <f>'[11]Depr Exp'!C2249</f>
        <v>403E</v>
      </c>
      <c r="D2249" s="144"/>
      <c r="E2249" s="282">
        <f>'[11]Depr Exp'!E2249</f>
        <v>43343</v>
      </c>
      <c r="F2249" s="523">
        <f>'[11]Depr Exp'!F2249</f>
        <v>158966.87</v>
      </c>
      <c r="G2249" s="305">
        <f>'[11]Depr Exp'!G2249</f>
        <v>3.3799999999999997E-2</v>
      </c>
      <c r="H2249" s="524">
        <f>'[11]Depr Exp'!H2249</f>
        <v>447.76</v>
      </c>
      <c r="I2249" s="523">
        <f>'[11]Depr Exp'!I2249</f>
        <v>158971.10999999999</v>
      </c>
      <c r="J2249" s="305">
        <f>'[11]Depr Exp'!J2249</f>
        <v>3.3799999999999997E-2</v>
      </c>
      <c r="K2249" s="373">
        <f>'[11]Depr Exp'!K2249</f>
        <v>447.76862649999993</v>
      </c>
      <c r="L2249" s="524">
        <f>'[11]Depr Exp'!L2249</f>
        <v>0.01</v>
      </c>
      <c r="M2249" s="144"/>
      <c r="N2249" s="144"/>
    </row>
    <row r="2250" spans="1:14">
      <c r="A2250" s="144" t="str">
        <f>'[11]Depr Exp'!A2250</f>
        <v>E336 HYD RR/Bridges, Snoq 2 - 2013</v>
      </c>
      <c r="B2250" s="144" t="str">
        <f>'[11]Depr Exp'!B2250</f>
        <v>E336 HYD RR/Bridges, Snoq 2 - 2013-9</v>
      </c>
      <c r="C2250" s="144" t="str">
        <f>'[11]Depr Exp'!C2250</f>
        <v>403E</v>
      </c>
      <c r="D2250" s="144"/>
      <c r="E2250" s="282">
        <f>'[11]Depr Exp'!E2250</f>
        <v>43373</v>
      </c>
      <c r="F2250" s="523">
        <f>'[11]Depr Exp'!F2250</f>
        <v>158966.87</v>
      </c>
      <c r="G2250" s="305">
        <f>'[11]Depr Exp'!G2250</f>
        <v>3.3799999999999997E-2</v>
      </c>
      <c r="H2250" s="524">
        <f>'[11]Depr Exp'!H2250</f>
        <v>447.76</v>
      </c>
      <c r="I2250" s="523">
        <f>'[11]Depr Exp'!I2250</f>
        <v>158971.10999999999</v>
      </c>
      <c r="J2250" s="305">
        <f>'[11]Depr Exp'!J2250</f>
        <v>3.3799999999999997E-2</v>
      </c>
      <c r="K2250" s="373">
        <f>'[11]Depr Exp'!K2250</f>
        <v>447.76862649999993</v>
      </c>
      <c r="L2250" s="524">
        <f>'[11]Depr Exp'!L2250</f>
        <v>0.01</v>
      </c>
      <c r="M2250" s="144"/>
      <c r="N2250" s="144"/>
    </row>
    <row r="2251" spans="1:14">
      <c r="A2251" s="144" t="str">
        <f>'[11]Depr Exp'!A2251</f>
        <v>E336 HYD RR/Bridges, Snoq 2 - 2013</v>
      </c>
      <c r="B2251" s="144" t="str">
        <f>'[11]Depr Exp'!B2251</f>
        <v>E336 HYD RR/Bridges, Snoq 2 - 2013-10</v>
      </c>
      <c r="C2251" s="144" t="str">
        <f>'[11]Depr Exp'!C2251</f>
        <v>403E</v>
      </c>
      <c r="D2251" s="144"/>
      <c r="E2251" s="282">
        <f>'[11]Depr Exp'!E2251</f>
        <v>43404</v>
      </c>
      <c r="F2251" s="523">
        <f>'[11]Depr Exp'!F2251</f>
        <v>158966.87</v>
      </c>
      <c r="G2251" s="305">
        <f>'[11]Depr Exp'!G2251</f>
        <v>3.3799999999999997E-2</v>
      </c>
      <c r="H2251" s="524">
        <f>'[11]Depr Exp'!H2251</f>
        <v>447.76</v>
      </c>
      <c r="I2251" s="523">
        <f>'[11]Depr Exp'!I2251</f>
        <v>158971.10999999999</v>
      </c>
      <c r="J2251" s="305">
        <f>'[11]Depr Exp'!J2251</f>
        <v>3.3799999999999997E-2</v>
      </c>
      <c r="K2251" s="373">
        <f>'[11]Depr Exp'!K2251</f>
        <v>447.76862649999993</v>
      </c>
      <c r="L2251" s="524">
        <f>'[11]Depr Exp'!L2251</f>
        <v>0.01</v>
      </c>
      <c r="M2251" s="144"/>
      <c r="N2251" s="144"/>
    </row>
    <row r="2252" spans="1:14">
      <c r="A2252" s="144" t="str">
        <f>'[11]Depr Exp'!A2252</f>
        <v>E336 HYD RR/Bridges, Snoq 2 - 2013</v>
      </c>
      <c r="B2252" s="144" t="str">
        <f>'[11]Depr Exp'!B2252</f>
        <v>E336 HYD RR/Bridges, Snoq 2 - 2013-11</v>
      </c>
      <c r="C2252" s="144" t="str">
        <f>'[11]Depr Exp'!C2252</f>
        <v>403E</v>
      </c>
      <c r="D2252" s="144"/>
      <c r="E2252" s="282">
        <f>'[11]Depr Exp'!E2252</f>
        <v>43434</v>
      </c>
      <c r="F2252" s="523">
        <f>'[11]Depr Exp'!F2252</f>
        <v>158968.99</v>
      </c>
      <c r="G2252" s="305">
        <f>'[11]Depr Exp'!G2252</f>
        <v>3.3799999999999997E-2</v>
      </c>
      <c r="H2252" s="524">
        <f>'[11]Depr Exp'!H2252</f>
        <v>447.76</v>
      </c>
      <c r="I2252" s="523">
        <f>'[11]Depr Exp'!I2252</f>
        <v>158971.10999999999</v>
      </c>
      <c r="J2252" s="305">
        <f>'[11]Depr Exp'!J2252</f>
        <v>3.3799999999999997E-2</v>
      </c>
      <c r="K2252" s="373">
        <f>'[11]Depr Exp'!K2252</f>
        <v>447.76862649999993</v>
      </c>
      <c r="L2252" s="524">
        <f>'[11]Depr Exp'!L2252</f>
        <v>0.01</v>
      </c>
      <c r="M2252" s="144"/>
      <c r="N2252" s="144"/>
    </row>
    <row r="2253" spans="1:14">
      <c r="A2253" s="144" t="str">
        <f>'[11]Depr Exp'!A2253</f>
        <v>E336 HYD RR/Bridges, Snoq 2 - 2013</v>
      </c>
      <c r="B2253" s="144" t="str">
        <f>'[11]Depr Exp'!B2253</f>
        <v>E336 HYD RR/Bridges, Snoq 2 - 2013-12</v>
      </c>
      <c r="C2253" s="144" t="str">
        <f>'[11]Depr Exp'!C2253</f>
        <v>403E</v>
      </c>
      <c r="D2253" s="144"/>
      <c r="E2253" s="282">
        <f>'[11]Depr Exp'!E2253</f>
        <v>43465</v>
      </c>
      <c r="F2253" s="523">
        <f>'[11]Depr Exp'!F2253</f>
        <v>158971.10999999999</v>
      </c>
      <c r="G2253" s="305">
        <f>'[11]Depr Exp'!G2253</f>
        <v>3.3799999999999997E-2</v>
      </c>
      <c r="H2253" s="524">
        <f>'[11]Depr Exp'!H2253</f>
        <v>447.77</v>
      </c>
      <c r="I2253" s="523">
        <f>'[11]Depr Exp'!I2253</f>
        <v>158971.10999999999</v>
      </c>
      <c r="J2253" s="305">
        <f>'[11]Depr Exp'!J2253</f>
        <v>3.3799999999999997E-2</v>
      </c>
      <c r="K2253" s="373">
        <f>'[11]Depr Exp'!K2253</f>
        <v>447.76862649999993</v>
      </c>
      <c r="L2253" s="524">
        <f>'[11]Depr Exp'!L2253</f>
        <v>0</v>
      </c>
      <c r="M2253" s="144"/>
      <c r="N2253" s="144"/>
    </row>
    <row r="2254" spans="1:14" ht="15.75" thickBot="1">
      <c r="A2254" s="159" t="str">
        <f>'[11]Depr Exp'!A2254</f>
        <v>E336 HYD RR/Bridges, Snoq 2 - 2013 Total</v>
      </c>
      <c r="B2254" s="144">
        <f>'[11]Depr Exp'!B2254</f>
        <v>0</v>
      </c>
      <c r="C2254" s="502" t="str">
        <f>'[11]Depr Exp'!C2254</f>
        <v>HYD</v>
      </c>
      <c r="D2254" s="144"/>
      <c r="E2254" s="281" t="str">
        <f>'[11]Depr Exp'!E2254</f>
        <v>Total</v>
      </c>
      <c r="F2254" s="141">
        <f>'[11]Depr Exp'!F2254</f>
        <v>0</v>
      </c>
      <c r="G2254" s="252">
        <f>'[11]Depr Exp'!G2254</f>
        <v>0</v>
      </c>
      <c r="H2254" s="286">
        <f>'[11]Depr Exp'!H2254</f>
        <v>5373.130000000001</v>
      </c>
      <c r="I2254" s="141">
        <f>'[11]Depr Exp'!I2254</f>
        <v>0</v>
      </c>
      <c r="J2254" s="252">
        <f>'[11]Depr Exp'!J2254</f>
        <v>0</v>
      </c>
      <c r="K2254" s="286">
        <f>'[11]Depr Exp'!K2254</f>
        <v>5373.2235179999989</v>
      </c>
      <c r="L2254" s="286">
        <f>'[11]Depr Exp'!L2254</f>
        <v>0.09</v>
      </c>
      <c r="M2254" s="144"/>
      <c r="N2254" s="144"/>
    </row>
    <row r="2255" spans="1:14" ht="13.5" thickTop="1">
      <c r="A2255" s="144" t="str">
        <f>'[11]Depr Exp'!A2255</f>
        <v>E336 HYD RR/Bridges, Upper Baker</v>
      </c>
      <c r="B2255" s="144" t="str">
        <f>'[11]Depr Exp'!B2255</f>
        <v>E336 HYD RR/Bridges, Upper Baker-1</v>
      </c>
      <c r="C2255" s="144" t="str">
        <f>'[11]Depr Exp'!C2255</f>
        <v>403E</v>
      </c>
      <c r="D2255" s="144"/>
      <c r="E2255" s="282">
        <f>'[11]Depr Exp'!E2255</f>
        <v>43131</v>
      </c>
      <c r="F2255" s="523">
        <f>'[11]Depr Exp'!F2255</f>
        <v>2648181.67</v>
      </c>
      <c r="G2255" s="305">
        <f>'[11]Depr Exp'!G2255</f>
        <v>2.53E-2</v>
      </c>
      <c r="H2255" s="524">
        <f>'[11]Depr Exp'!H2255</f>
        <v>5583.25</v>
      </c>
      <c r="I2255" s="523">
        <f>'[11]Depr Exp'!I2255</f>
        <v>2648181.67</v>
      </c>
      <c r="J2255" s="305">
        <f>'[11]Depr Exp'!J2255</f>
        <v>2.53E-2</v>
      </c>
      <c r="K2255" s="373">
        <f>'[11]Depr Exp'!K2255</f>
        <v>5583.249687583334</v>
      </c>
      <c r="L2255" s="524">
        <f>'[11]Depr Exp'!L2255</f>
        <v>0</v>
      </c>
      <c r="M2255" s="144"/>
      <c r="N2255" s="144"/>
    </row>
    <row r="2256" spans="1:14">
      <c r="A2256" s="144" t="str">
        <f>'[11]Depr Exp'!A2256</f>
        <v>E336 HYD RR/Bridges, Upper Baker</v>
      </c>
      <c r="B2256" s="144" t="str">
        <f>'[11]Depr Exp'!B2256</f>
        <v>E336 HYD RR/Bridges, Upper Baker-2</v>
      </c>
      <c r="C2256" s="144" t="str">
        <f>'[11]Depr Exp'!C2256</f>
        <v>403E</v>
      </c>
      <c r="D2256" s="144"/>
      <c r="E2256" s="282">
        <f>'[11]Depr Exp'!E2256</f>
        <v>43159</v>
      </c>
      <c r="F2256" s="523">
        <f>'[11]Depr Exp'!F2256</f>
        <v>2648181.67</v>
      </c>
      <c r="G2256" s="305">
        <f>'[11]Depr Exp'!G2256</f>
        <v>2.53E-2</v>
      </c>
      <c r="H2256" s="524">
        <f>'[11]Depr Exp'!H2256</f>
        <v>5583.25</v>
      </c>
      <c r="I2256" s="523">
        <f>'[11]Depr Exp'!I2256</f>
        <v>2648181.67</v>
      </c>
      <c r="J2256" s="305">
        <f>'[11]Depr Exp'!J2256</f>
        <v>2.53E-2</v>
      </c>
      <c r="K2256" s="373">
        <f>'[11]Depr Exp'!K2256</f>
        <v>5583.249687583334</v>
      </c>
      <c r="L2256" s="524">
        <f>'[11]Depr Exp'!L2256</f>
        <v>0</v>
      </c>
      <c r="M2256" s="144"/>
      <c r="N2256" s="144"/>
    </row>
    <row r="2257" spans="1:14">
      <c r="A2257" s="144" t="str">
        <f>'[11]Depr Exp'!A2257</f>
        <v>E336 HYD RR/Bridges, Upper Baker</v>
      </c>
      <c r="B2257" s="144" t="str">
        <f>'[11]Depr Exp'!B2257</f>
        <v>E336 HYD RR/Bridges, Upper Baker-3</v>
      </c>
      <c r="C2257" s="144" t="str">
        <f>'[11]Depr Exp'!C2257</f>
        <v>403E</v>
      </c>
      <c r="D2257" s="144"/>
      <c r="E2257" s="282">
        <f>'[11]Depr Exp'!E2257</f>
        <v>43190</v>
      </c>
      <c r="F2257" s="523">
        <f>'[11]Depr Exp'!F2257</f>
        <v>2648181.67</v>
      </c>
      <c r="G2257" s="305">
        <f>'[11]Depr Exp'!G2257</f>
        <v>2.53E-2</v>
      </c>
      <c r="H2257" s="524">
        <f>'[11]Depr Exp'!H2257</f>
        <v>5583.25</v>
      </c>
      <c r="I2257" s="523">
        <f>'[11]Depr Exp'!I2257</f>
        <v>2648181.67</v>
      </c>
      <c r="J2257" s="305">
        <f>'[11]Depr Exp'!J2257</f>
        <v>2.53E-2</v>
      </c>
      <c r="K2257" s="373">
        <f>'[11]Depr Exp'!K2257</f>
        <v>5583.249687583334</v>
      </c>
      <c r="L2257" s="524">
        <f>'[11]Depr Exp'!L2257</f>
        <v>0</v>
      </c>
      <c r="M2257" s="144"/>
      <c r="N2257" s="144"/>
    </row>
    <row r="2258" spans="1:14">
      <c r="A2258" s="144" t="str">
        <f>'[11]Depr Exp'!A2258</f>
        <v>E336 HYD RR/Bridges, Upper Baker</v>
      </c>
      <c r="B2258" s="144" t="str">
        <f>'[11]Depr Exp'!B2258</f>
        <v>E336 HYD RR/Bridges, Upper Baker-4</v>
      </c>
      <c r="C2258" s="144" t="str">
        <f>'[11]Depr Exp'!C2258</f>
        <v>403E</v>
      </c>
      <c r="D2258" s="144"/>
      <c r="E2258" s="282">
        <f>'[11]Depr Exp'!E2258</f>
        <v>43220</v>
      </c>
      <c r="F2258" s="523">
        <f>'[11]Depr Exp'!F2258</f>
        <v>2648181.67</v>
      </c>
      <c r="G2258" s="305">
        <f>'[11]Depr Exp'!G2258</f>
        <v>2.53E-2</v>
      </c>
      <c r="H2258" s="524">
        <f>'[11]Depr Exp'!H2258</f>
        <v>5583.25</v>
      </c>
      <c r="I2258" s="523">
        <f>'[11]Depr Exp'!I2258</f>
        <v>2648181.67</v>
      </c>
      <c r="J2258" s="305">
        <f>'[11]Depr Exp'!J2258</f>
        <v>2.53E-2</v>
      </c>
      <c r="K2258" s="373">
        <f>'[11]Depr Exp'!K2258</f>
        <v>5583.249687583334</v>
      </c>
      <c r="L2258" s="524">
        <f>'[11]Depr Exp'!L2258</f>
        <v>0</v>
      </c>
      <c r="M2258" s="144"/>
      <c r="N2258" s="144"/>
    </row>
    <row r="2259" spans="1:14">
      <c r="A2259" s="144" t="str">
        <f>'[11]Depr Exp'!A2259</f>
        <v>E336 HYD RR/Bridges, Upper Baker</v>
      </c>
      <c r="B2259" s="144" t="str">
        <f>'[11]Depr Exp'!B2259</f>
        <v>E336 HYD RR/Bridges, Upper Baker-5</v>
      </c>
      <c r="C2259" s="144" t="str">
        <f>'[11]Depr Exp'!C2259</f>
        <v>403E</v>
      </c>
      <c r="D2259" s="144"/>
      <c r="E2259" s="282">
        <f>'[11]Depr Exp'!E2259</f>
        <v>43251</v>
      </c>
      <c r="F2259" s="523">
        <f>'[11]Depr Exp'!F2259</f>
        <v>2648181.67</v>
      </c>
      <c r="G2259" s="305">
        <f>'[11]Depr Exp'!G2259</f>
        <v>2.53E-2</v>
      </c>
      <c r="H2259" s="524">
        <f>'[11]Depr Exp'!H2259</f>
        <v>5583.25</v>
      </c>
      <c r="I2259" s="523">
        <f>'[11]Depr Exp'!I2259</f>
        <v>2648181.67</v>
      </c>
      <c r="J2259" s="305">
        <f>'[11]Depr Exp'!J2259</f>
        <v>2.53E-2</v>
      </c>
      <c r="K2259" s="373">
        <f>'[11]Depr Exp'!K2259</f>
        <v>5583.249687583334</v>
      </c>
      <c r="L2259" s="524">
        <f>'[11]Depr Exp'!L2259</f>
        <v>0</v>
      </c>
      <c r="M2259" s="144"/>
      <c r="N2259" s="144"/>
    </row>
    <row r="2260" spans="1:14">
      <c r="A2260" s="144" t="str">
        <f>'[11]Depr Exp'!A2260</f>
        <v>E336 HYD RR/Bridges, Upper Baker</v>
      </c>
      <c r="B2260" s="144" t="str">
        <f>'[11]Depr Exp'!B2260</f>
        <v>E336 HYD RR/Bridges, Upper Baker-6</v>
      </c>
      <c r="C2260" s="144" t="str">
        <f>'[11]Depr Exp'!C2260</f>
        <v>403E</v>
      </c>
      <c r="D2260" s="144"/>
      <c r="E2260" s="282">
        <f>'[11]Depr Exp'!E2260</f>
        <v>43281</v>
      </c>
      <c r="F2260" s="523">
        <f>'[11]Depr Exp'!F2260</f>
        <v>2648181.67</v>
      </c>
      <c r="G2260" s="305">
        <f>'[11]Depr Exp'!G2260</f>
        <v>2.53E-2</v>
      </c>
      <c r="H2260" s="524">
        <f>'[11]Depr Exp'!H2260</f>
        <v>5583.25</v>
      </c>
      <c r="I2260" s="523">
        <f>'[11]Depr Exp'!I2260</f>
        <v>2648181.67</v>
      </c>
      <c r="J2260" s="305">
        <f>'[11]Depr Exp'!J2260</f>
        <v>2.53E-2</v>
      </c>
      <c r="K2260" s="373">
        <f>'[11]Depr Exp'!K2260</f>
        <v>5583.249687583334</v>
      </c>
      <c r="L2260" s="524">
        <f>'[11]Depr Exp'!L2260</f>
        <v>0</v>
      </c>
      <c r="M2260" s="144"/>
      <c r="N2260" s="144"/>
    </row>
    <row r="2261" spans="1:14">
      <c r="A2261" s="144" t="str">
        <f>'[11]Depr Exp'!A2261</f>
        <v>E336 HYD RR/Bridges, Upper Baker</v>
      </c>
      <c r="B2261" s="144" t="str">
        <f>'[11]Depr Exp'!B2261</f>
        <v>E336 HYD RR/Bridges, Upper Baker-7</v>
      </c>
      <c r="C2261" s="144" t="str">
        <f>'[11]Depr Exp'!C2261</f>
        <v>403E</v>
      </c>
      <c r="D2261" s="144"/>
      <c r="E2261" s="282">
        <f>'[11]Depr Exp'!E2261</f>
        <v>43312</v>
      </c>
      <c r="F2261" s="523">
        <f>'[11]Depr Exp'!F2261</f>
        <v>2648181.67</v>
      </c>
      <c r="G2261" s="305">
        <f>'[11]Depr Exp'!G2261</f>
        <v>2.53E-2</v>
      </c>
      <c r="H2261" s="524">
        <f>'[11]Depr Exp'!H2261</f>
        <v>5583.25</v>
      </c>
      <c r="I2261" s="523">
        <f>'[11]Depr Exp'!I2261</f>
        <v>2648181.67</v>
      </c>
      <c r="J2261" s="305">
        <f>'[11]Depr Exp'!J2261</f>
        <v>2.53E-2</v>
      </c>
      <c r="K2261" s="373">
        <f>'[11]Depr Exp'!K2261</f>
        <v>5583.249687583334</v>
      </c>
      <c r="L2261" s="524">
        <f>'[11]Depr Exp'!L2261</f>
        <v>0</v>
      </c>
      <c r="M2261" s="144"/>
      <c r="N2261" s="144"/>
    </row>
    <row r="2262" spans="1:14">
      <c r="A2262" s="144" t="str">
        <f>'[11]Depr Exp'!A2262</f>
        <v>E336 HYD RR/Bridges, Upper Baker</v>
      </c>
      <c r="B2262" s="144" t="str">
        <f>'[11]Depr Exp'!B2262</f>
        <v>E336 HYD RR/Bridges, Upper Baker-8</v>
      </c>
      <c r="C2262" s="144" t="str">
        <f>'[11]Depr Exp'!C2262</f>
        <v>403E</v>
      </c>
      <c r="D2262" s="144"/>
      <c r="E2262" s="282">
        <f>'[11]Depr Exp'!E2262</f>
        <v>43343</v>
      </c>
      <c r="F2262" s="523">
        <f>'[11]Depr Exp'!F2262</f>
        <v>2648181.67</v>
      </c>
      <c r="G2262" s="305">
        <f>'[11]Depr Exp'!G2262</f>
        <v>2.53E-2</v>
      </c>
      <c r="H2262" s="524">
        <f>'[11]Depr Exp'!H2262</f>
        <v>5583.25</v>
      </c>
      <c r="I2262" s="523">
        <f>'[11]Depr Exp'!I2262</f>
        <v>2648181.67</v>
      </c>
      <c r="J2262" s="305">
        <f>'[11]Depr Exp'!J2262</f>
        <v>2.53E-2</v>
      </c>
      <c r="K2262" s="373">
        <f>'[11]Depr Exp'!K2262</f>
        <v>5583.249687583334</v>
      </c>
      <c r="L2262" s="524">
        <f>'[11]Depr Exp'!L2262</f>
        <v>0</v>
      </c>
      <c r="M2262" s="144"/>
      <c r="N2262" s="144"/>
    </row>
    <row r="2263" spans="1:14">
      <c r="A2263" s="144" t="str">
        <f>'[11]Depr Exp'!A2263</f>
        <v>E336 HYD RR/Bridges, Upper Baker</v>
      </c>
      <c r="B2263" s="144" t="str">
        <f>'[11]Depr Exp'!B2263</f>
        <v>E336 HYD RR/Bridges, Upper Baker-9</v>
      </c>
      <c r="C2263" s="144" t="str">
        <f>'[11]Depr Exp'!C2263</f>
        <v>403E</v>
      </c>
      <c r="D2263" s="144"/>
      <c r="E2263" s="282">
        <f>'[11]Depr Exp'!E2263</f>
        <v>43373</v>
      </c>
      <c r="F2263" s="523">
        <f>'[11]Depr Exp'!F2263</f>
        <v>2648181.67</v>
      </c>
      <c r="G2263" s="305">
        <f>'[11]Depr Exp'!G2263</f>
        <v>2.53E-2</v>
      </c>
      <c r="H2263" s="524">
        <f>'[11]Depr Exp'!H2263</f>
        <v>5583.25</v>
      </c>
      <c r="I2263" s="523">
        <f>'[11]Depr Exp'!I2263</f>
        <v>2648181.67</v>
      </c>
      <c r="J2263" s="305">
        <f>'[11]Depr Exp'!J2263</f>
        <v>2.53E-2</v>
      </c>
      <c r="K2263" s="373">
        <f>'[11]Depr Exp'!K2263</f>
        <v>5583.249687583334</v>
      </c>
      <c r="L2263" s="524">
        <f>'[11]Depr Exp'!L2263</f>
        <v>0</v>
      </c>
      <c r="M2263" s="144"/>
      <c r="N2263" s="144"/>
    </row>
    <row r="2264" spans="1:14">
      <c r="A2264" s="144" t="str">
        <f>'[11]Depr Exp'!A2264</f>
        <v>E336 HYD RR/Bridges, Upper Baker</v>
      </c>
      <c r="B2264" s="144" t="str">
        <f>'[11]Depr Exp'!B2264</f>
        <v>E336 HYD RR/Bridges, Upper Baker-10</v>
      </c>
      <c r="C2264" s="144" t="str">
        <f>'[11]Depr Exp'!C2264</f>
        <v>403E</v>
      </c>
      <c r="D2264" s="144"/>
      <c r="E2264" s="282">
        <f>'[11]Depr Exp'!E2264</f>
        <v>43404</v>
      </c>
      <c r="F2264" s="523">
        <f>'[11]Depr Exp'!F2264</f>
        <v>2648181.67</v>
      </c>
      <c r="G2264" s="305">
        <f>'[11]Depr Exp'!G2264</f>
        <v>2.53E-2</v>
      </c>
      <c r="H2264" s="524">
        <f>'[11]Depr Exp'!H2264</f>
        <v>5583.25</v>
      </c>
      <c r="I2264" s="523">
        <f>'[11]Depr Exp'!I2264</f>
        <v>2648181.67</v>
      </c>
      <c r="J2264" s="305">
        <f>'[11]Depr Exp'!J2264</f>
        <v>2.53E-2</v>
      </c>
      <c r="K2264" s="373">
        <f>'[11]Depr Exp'!K2264</f>
        <v>5583.249687583334</v>
      </c>
      <c r="L2264" s="524">
        <f>'[11]Depr Exp'!L2264</f>
        <v>0</v>
      </c>
      <c r="M2264" s="144"/>
      <c r="N2264" s="144"/>
    </row>
    <row r="2265" spans="1:14">
      <c r="A2265" s="144" t="str">
        <f>'[11]Depr Exp'!A2265</f>
        <v>E336 HYD RR/Bridges, Upper Baker</v>
      </c>
      <c r="B2265" s="144" t="str">
        <f>'[11]Depr Exp'!B2265</f>
        <v>E336 HYD RR/Bridges, Upper Baker-11</v>
      </c>
      <c r="C2265" s="144" t="str">
        <f>'[11]Depr Exp'!C2265</f>
        <v>403E</v>
      </c>
      <c r="D2265" s="144"/>
      <c r="E2265" s="282">
        <f>'[11]Depr Exp'!E2265</f>
        <v>43434</v>
      </c>
      <c r="F2265" s="523">
        <f>'[11]Depr Exp'!F2265</f>
        <v>2648181.67</v>
      </c>
      <c r="G2265" s="305">
        <f>'[11]Depr Exp'!G2265</f>
        <v>2.53E-2</v>
      </c>
      <c r="H2265" s="524">
        <f>'[11]Depr Exp'!H2265</f>
        <v>5583.25</v>
      </c>
      <c r="I2265" s="523">
        <f>'[11]Depr Exp'!I2265</f>
        <v>2648181.67</v>
      </c>
      <c r="J2265" s="305">
        <f>'[11]Depr Exp'!J2265</f>
        <v>2.53E-2</v>
      </c>
      <c r="K2265" s="373">
        <f>'[11]Depr Exp'!K2265</f>
        <v>5583.249687583334</v>
      </c>
      <c r="L2265" s="524">
        <f>'[11]Depr Exp'!L2265</f>
        <v>0</v>
      </c>
      <c r="M2265" s="144"/>
      <c r="N2265" s="144"/>
    </row>
    <row r="2266" spans="1:14">
      <c r="A2266" s="144" t="str">
        <f>'[11]Depr Exp'!A2266</f>
        <v>E336 HYD RR/Bridges, Upper Baker</v>
      </c>
      <c r="B2266" s="144" t="str">
        <f>'[11]Depr Exp'!B2266</f>
        <v>E336 HYD RR/Bridges, Upper Baker-12</v>
      </c>
      <c r="C2266" s="144" t="str">
        <f>'[11]Depr Exp'!C2266</f>
        <v>403E</v>
      </c>
      <c r="D2266" s="144"/>
      <c r="E2266" s="282">
        <f>'[11]Depr Exp'!E2266</f>
        <v>43465</v>
      </c>
      <c r="F2266" s="523">
        <f>'[11]Depr Exp'!F2266</f>
        <v>2648181.67</v>
      </c>
      <c r="G2266" s="305">
        <f>'[11]Depr Exp'!G2266</f>
        <v>2.53E-2</v>
      </c>
      <c r="H2266" s="524">
        <f>'[11]Depr Exp'!H2266</f>
        <v>5583.25</v>
      </c>
      <c r="I2266" s="523">
        <f>'[11]Depr Exp'!I2266</f>
        <v>2648181.67</v>
      </c>
      <c r="J2266" s="305">
        <f>'[11]Depr Exp'!J2266</f>
        <v>2.53E-2</v>
      </c>
      <c r="K2266" s="373">
        <f>'[11]Depr Exp'!K2266</f>
        <v>5583.249687583334</v>
      </c>
      <c r="L2266" s="524">
        <f>'[11]Depr Exp'!L2266</f>
        <v>0</v>
      </c>
      <c r="M2266" s="144"/>
      <c r="N2266" s="144"/>
    </row>
    <row r="2267" spans="1:14" ht="15.75" thickBot="1">
      <c r="A2267" s="159" t="str">
        <f>'[11]Depr Exp'!A2267</f>
        <v>E336 HYD RR/Bridges, Upper Baker Total</v>
      </c>
      <c r="B2267" s="144">
        <f>'[11]Depr Exp'!B2267</f>
        <v>0</v>
      </c>
      <c r="C2267" s="502" t="str">
        <f>'[11]Depr Exp'!C2267</f>
        <v>HYD</v>
      </c>
      <c r="D2267" s="144"/>
      <c r="E2267" s="281" t="str">
        <f>'[11]Depr Exp'!E2267</f>
        <v>Total</v>
      </c>
      <c r="F2267" s="141">
        <f>'[11]Depr Exp'!F2267</f>
        <v>0</v>
      </c>
      <c r="G2267" s="252">
        <f>'[11]Depr Exp'!G2267</f>
        <v>0</v>
      </c>
      <c r="H2267" s="286">
        <f>'[11]Depr Exp'!H2267</f>
        <v>66999</v>
      </c>
      <c r="I2267" s="141">
        <f>'[11]Depr Exp'!I2267</f>
        <v>0</v>
      </c>
      <c r="J2267" s="252">
        <f>'[11]Depr Exp'!J2267</f>
        <v>0</v>
      </c>
      <c r="K2267" s="286">
        <f>'[11]Depr Exp'!K2267</f>
        <v>66998.99625099999</v>
      </c>
      <c r="L2267" s="286">
        <f>'[11]Depr Exp'!L2267</f>
        <v>0</v>
      </c>
      <c r="M2267" s="144"/>
      <c r="N2267" s="144"/>
    </row>
    <row r="2268" spans="1:14" ht="13.5" thickTop="1">
      <c r="A2268" s="144" t="str">
        <f>'[11]Depr Exp'!A2268</f>
        <v>E3401 PRD Easements, Fredonia</v>
      </c>
      <c r="B2268" s="144" t="str">
        <f>'[11]Depr Exp'!B2268</f>
        <v>E3401 PRD Easements, Fredonia-1</v>
      </c>
      <c r="C2268" s="144" t="str">
        <f>'[11]Depr Exp'!C2268</f>
        <v>403E</v>
      </c>
      <c r="D2268" s="144"/>
      <c r="E2268" s="282">
        <f>'[11]Depr Exp'!E2268</f>
        <v>43131</v>
      </c>
      <c r="F2268" s="523">
        <f>'[11]Depr Exp'!F2268</f>
        <v>221928.75</v>
      </c>
      <c r="G2268" s="305">
        <f>'[11]Depr Exp'!G2268</f>
        <v>1.17E-2</v>
      </c>
      <c r="H2268" s="524">
        <f>'[11]Depr Exp'!H2268</f>
        <v>216.38</v>
      </c>
      <c r="I2268" s="523">
        <f>'[11]Depr Exp'!I2268</f>
        <v>221928.75</v>
      </c>
      <c r="J2268" s="305">
        <f>'[11]Depr Exp'!J2268</f>
        <v>1.17E-2</v>
      </c>
      <c r="K2268" s="373">
        <f>'[11]Depr Exp'!K2268</f>
        <v>216.38053124999999</v>
      </c>
      <c r="L2268" s="524">
        <f>'[11]Depr Exp'!L2268</f>
        <v>0</v>
      </c>
      <c r="M2268" s="144"/>
      <c r="N2268" s="144"/>
    </row>
    <row r="2269" spans="1:14">
      <c r="A2269" s="144" t="str">
        <f>'[11]Depr Exp'!A2269</f>
        <v>E3401 PRD Easements, Fredonia</v>
      </c>
      <c r="B2269" s="144" t="str">
        <f>'[11]Depr Exp'!B2269</f>
        <v>E3401 PRD Easements, Fredonia-2</v>
      </c>
      <c r="C2269" s="144" t="str">
        <f>'[11]Depr Exp'!C2269</f>
        <v>403E</v>
      </c>
      <c r="D2269" s="144"/>
      <c r="E2269" s="282">
        <f>'[11]Depr Exp'!E2269</f>
        <v>43159</v>
      </c>
      <c r="F2269" s="523">
        <f>'[11]Depr Exp'!F2269</f>
        <v>221928.75</v>
      </c>
      <c r="G2269" s="305">
        <f>'[11]Depr Exp'!G2269</f>
        <v>1.17E-2</v>
      </c>
      <c r="H2269" s="524">
        <f>'[11]Depr Exp'!H2269</f>
        <v>216.38</v>
      </c>
      <c r="I2269" s="523">
        <f>'[11]Depr Exp'!I2269</f>
        <v>221928.75</v>
      </c>
      <c r="J2269" s="305">
        <f>'[11]Depr Exp'!J2269</f>
        <v>1.17E-2</v>
      </c>
      <c r="K2269" s="373">
        <f>'[11]Depr Exp'!K2269</f>
        <v>216.38053124999999</v>
      </c>
      <c r="L2269" s="524">
        <f>'[11]Depr Exp'!L2269</f>
        <v>0</v>
      </c>
      <c r="M2269" s="144"/>
      <c r="N2269" s="144"/>
    </row>
    <row r="2270" spans="1:14">
      <c r="A2270" s="144" t="str">
        <f>'[11]Depr Exp'!A2270</f>
        <v>E3401 PRD Easements, Fredonia</v>
      </c>
      <c r="B2270" s="144" t="str">
        <f>'[11]Depr Exp'!B2270</f>
        <v>E3401 PRD Easements, Fredonia-3</v>
      </c>
      <c r="C2270" s="144" t="str">
        <f>'[11]Depr Exp'!C2270</f>
        <v>403E</v>
      </c>
      <c r="D2270" s="144"/>
      <c r="E2270" s="282">
        <f>'[11]Depr Exp'!E2270</f>
        <v>43190</v>
      </c>
      <c r="F2270" s="523">
        <f>'[11]Depr Exp'!F2270</f>
        <v>221928.75</v>
      </c>
      <c r="G2270" s="305">
        <f>'[11]Depr Exp'!G2270</f>
        <v>1.17E-2</v>
      </c>
      <c r="H2270" s="524">
        <f>'[11]Depr Exp'!H2270</f>
        <v>216.38</v>
      </c>
      <c r="I2270" s="523">
        <f>'[11]Depr Exp'!I2270</f>
        <v>221928.75</v>
      </c>
      <c r="J2270" s="305">
        <f>'[11]Depr Exp'!J2270</f>
        <v>1.17E-2</v>
      </c>
      <c r="K2270" s="373">
        <f>'[11]Depr Exp'!K2270</f>
        <v>216.38053124999999</v>
      </c>
      <c r="L2270" s="524">
        <f>'[11]Depr Exp'!L2270</f>
        <v>0</v>
      </c>
      <c r="M2270" s="144"/>
      <c r="N2270" s="144"/>
    </row>
    <row r="2271" spans="1:14">
      <c r="A2271" s="144" t="str">
        <f>'[11]Depr Exp'!A2271</f>
        <v>E3401 PRD Easements, Fredonia</v>
      </c>
      <c r="B2271" s="144" t="str">
        <f>'[11]Depr Exp'!B2271</f>
        <v>E3401 PRD Easements, Fredonia-4</v>
      </c>
      <c r="C2271" s="144" t="str">
        <f>'[11]Depr Exp'!C2271</f>
        <v>403E</v>
      </c>
      <c r="D2271" s="144"/>
      <c r="E2271" s="282">
        <f>'[11]Depr Exp'!E2271</f>
        <v>43220</v>
      </c>
      <c r="F2271" s="523">
        <f>'[11]Depr Exp'!F2271</f>
        <v>221928.75</v>
      </c>
      <c r="G2271" s="305">
        <f>'[11]Depr Exp'!G2271</f>
        <v>1.17E-2</v>
      </c>
      <c r="H2271" s="524">
        <f>'[11]Depr Exp'!H2271</f>
        <v>216.38</v>
      </c>
      <c r="I2271" s="523">
        <f>'[11]Depr Exp'!I2271</f>
        <v>221928.75</v>
      </c>
      <c r="J2271" s="305">
        <f>'[11]Depr Exp'!J2271</f>
        <v>1.17E-2</v>
      </c>
      <c r="K2271" s="373">
        <f>'[11]Depr Exp'!K2271</f>
        <v>216.38053124999999</v>
      </c>
      <c r="L2271" s="524">
        <f>'[11]Depr Exp'!L2271</f>
        <v>0</v>
      </c>
      <c r="M2271" s="144"/>
      <c r="N2271" s="144"/>
    </row>
    <row r="2272" spans="1:14">
      <c r="A2272" s="144" t="str">
        <f>'[11]Depr Exp'!A2272</f>
        <v>E3401 PRD Easements, Fredonia</v>
      </c>
      <c r="B2272" s="144" t="str">
        <f>'[11]Depr Exp'!B2272</f>
        <v>E3401 PRD Easements, Fredonia-5</v>
      </c>
      <c r="C2272" s="144" t="str">
        <f>'[11]Depr Exp'!C2272</f>
        <v>403E</v>
      </c>
      <c r="D2272" s="144"/>
      <c r="E2272" s="282">
        <f>'[11]Depr Exp'!E2272</f>
        <v>43251</v>
      </c>
      <c r="F2272" s="523">
        <f>'[11]Depr Exp'!F2272</f>
        <v>221928.75</v>
      </c>
      <c r="G2272" s="305">
        <f>'[11]Depr Exp'!G2272</f>
        <v>1.17E-2</v>
      </c>
      <c r="H2272" s="524">
        <f>'[11]Depr Exp'!H2272</f>
        <v>216.38</v>
      </c>
      <c r="I2272" s="523">
        <f>'[11]Depr Exp'!I2272</f>
        <v>221928.75</v>
      </c>
      <c r="J2272" s="305">
        <f>'[11]Depr Exp'!J2272</f>
        <v>1.17E-2</v>
      </c>
      <c r="K2272" s="373">
        <f>'[11]Depr Exp'!K2272</f>
        <v>216.38053124999999</v>
      </c>
      <c r="L2272" s="524">
        <f>'[11]Depr Exp'!L2272</f>
        <v>0</v>
      </c>
      <c r="M2272" s="144"/>
      <c r="N2272" s="144"/>
    </row>
    <row r="2273" spans="1:14">
      <c r="A2273" s="144" t="str">
        <f>'[11]Depr Exp'!A2273</f>
        <v>E3401 PRD Easements, Fredonia</v>
      </c>
      <c r="B2273" s="144" t="str">
        <f>'[11]Depr Exp'!B2273</f>
        <v>E3401 PRD Easements, Fredonia-6</v>
      </c>
      <c r="C2273" s="144" t="str">
        <f>'[11]Depr Exp'!C2273</f>
        <v>403E</v>
      </c>
      <c r="D2273" s="144"/>
      <c r="E2273" s="282">
        <f>'[11]Depr Exp'!E2273</f>
        <v>43281</v>
      </c>
      <c r="F2273" s="523">
        <f>'[11]Depr Exp'!F2273</f>
        <v>221928.75</v>
      </c>
      <c r="G2273" s="305">
        <f>'[11]Depr Exp'!G2273</f>
        <v>1.17E-2</v>
      </c>
      <c r="H2273" s="524">
        <f>'[11]Depr Exp'!H2273</f>
        <v>216.38</v>
      </c>
      <c r="I2273" s="523">
        <f>'[11]Depr Exp'!I2273</f>
        <v>221928.75</v>
      </c>
      <c r="J2273" s="305">
        <f>'[11]Depr Exp'!J2273</f>
        <v>1.17E-2</v>
      </c>
      <c r="K2273" s="373">
        <f>'[11]Depr Exp'!K2273</f>
        <v>216.38053124999999</v>
      </c>
      <c r="L2273" s="524">
        <f>'[11]Depr Exp'!L2273</f>
        <v>0</v>
      </c>
      <c r="M2273" s="144"/>
      <c r="N2273" s="144"/>
    </row>
    <row r="2274" spans="1:14">
      <c r="A2274" s="144" t="str">
        <f>'[11]Depr Exp'!A2274</f>
        <v>E3401 PRD Easements, Fredonia</v>
      </c>
      <c r="B2274" s="144" t="str">
        <f>'[11]Depr Exp'!B2274</f>
        <v>E3401 PRD Easements, Fredonia-7</v>
      </c>
      <c r="C2274" s="144" t="str">
        <f>'[11]Depr Exp'!C2274</f>
        <v>403E</v>
      </c>
      <c r="D2274" s="144"/>
      <c r="E2274" s="282">
        <f>'[11]Depr Exp'!E2274</f>
        <v>43312</v>
      </c>
      <c r="F2274" s="523">
        <f>'[11]Depr Exp'!F2274</f>
        <v>221928.75</v>
      </c>
      <c r="G2274" s="305">
        <f>'[11]Depr Exp'!G2274</f>
        <v>1.17E-2</v>
      </c>
      <c r="H2274" s="524">
        <f>'[11]Depr Exp'!H2274</f>
        <v>216.38</v>
      </c>
      <c r="I2274" s="523">
        <f>'[11]Depr Exp'!I2274</f>
        <v>221928.75</v>
      </c>
      <c r="J2274" s="305">
        <f>'[11]Depr Exp'!J2274</f>
        <v>1.17E-2</v>
      </c>
      <c r="K2274" s="373">
        <f>'[11]Depr Exp'!K2274</f>
        <v>216.38053124999999</v>
      </c>
      <c r="L2274" s="524">
        <f>'[11]Depr Exp'!L2274</f>
        <v>0</v>
      </c>
      <c r="M2274" s="144"/>
      <c r="N2274" s="144"/>
    </row>
    <row r="2275" spans="1:14">
      <c r="A2275" s="144" t="str">
        <f>'[11]Depr Exp'!A2275</f>
        <v>E3401 PRD Easements, Fredonia</v>
      </c>
      <c r="B2275" s="144" t="str">
        <f>'[11]Depr Exp'!B2275</f>
        <v>E3401 PRD Easements, Fredonia-8</v>
      </c>
      <c r="C2275" s="144" t="str">
        <f>'[11]Depr Exp'!C2275</f>
        <v>403E</v>
      </c>
      <c r="D2275" s="144"/>
      <c r="E2275" s="282">
        <f>'[11]Depr Exp'!E2275</f>
        <v>43343</v>
      </c>
      <c r="F2275" s="523">
        <f>'[11]Depr Exp'!F2275</f>
        <v>221928.75</v>
      </c>
      <c r="G2275" s="305">
        <f>'[11]Depr Exp'!G2275</f>
        <v>1.17E-2</v>
      </c>
      <c r="H2275" s="524">
        <f>'[11]Depr Exp'!H2275</f>
        <v>216.38</v>
      </c>
      <c r="I2275" s="523">
        <f>'[11]Depr Exp'!I2275</f>
        <v>221928.75</v>
      </c>
      <c r="J2275" s="305">
        <f>'[11]Depr Exp'!J2275</f>
        <v>1.17E-2</v>
      </c>
      <c r="K2275" s="373">
        <f>'[11]Depr Exp'!K2275</f>
        <v>216.38053124999999</v>
      </c>
      <c r="L2275" s="524">
        <f>'[11]Depr Exp'!L2275</f>
        <v>0</v>
      </c>
      <c r="M2275" s="144"/>
      <c r="N2275" s="144"/>
    </row>
    <row r="2276" spans="1:14">
      <c r="A2276" s="144" t="str">
        <f>'[11]Depr Exp'!A2276</f>
        <v>E3401 PRD Easements, Fredonia</v>
      </c>
      <c r="B2276" s="144" t="str">
        <f>'[11]Depr Exp'!B2276</f>
        <v>E3401 PRD Easements, Fredonia-9</v>
      </c>
      <c r="C2276" s="144" t="str">
        <f>'[11]Depr Exp'!C2276</f>
        <v>403E</v>
      </c>
      <c r="D2276" s="144"/>
      <c r="E2276" s="282">
        <f>'[11]Depr Exp'!E2276</f>
        <v>43373</v>
      </c>
      <c r="F2276" s="523">
        <f>'[11]Depr Exp'!F2276</f>
        <v>221928.75</v>
      </c>
      <c r="G2276" s="305">
        <f>'[11]Depr Exp'!G2276</f>
        <v>1.17E-2</v>
      </c>
      <c r="H2276" s="524">
        <f>'[11]Depr Exp'!H2276</f>
        <v>216.38</v>
      </c>
      <c r="I2276" s="523">
        <f>'[11]Depr Exp'!I2276</f>
        <v>221928.75</v>
      </c>
      <c r="J2276" s="305">
        <f>'[11]Depr Exp'!J2276</f>
        <v>1.17E-2</v>
      </c>
      <c r="K2276" s="373">
        <f>'[11]Depr Exp'!K2276</f>
        <v>216.38053124999999</v>
      </c>
      <c r="L2276" s="524">
        <f>'[11]Depr Exp'!L2276</f>
        <v>0</v>
      </c>
      <c r="M2276" s="144"/>
      <c r="N2276" s="144"/>
    </row>
    <row r="2277" spans="1:14">
      <c r="A2277" s="144" t="str">
        <f>'[11]Depr Exp'!A2277</f>
        <v>E3401 PRD Easements, Fredonia</v>
      </c>
      <c r="B2277" s="144" t="str">
        <f>'[11]Depr Exp'!B2277</f>
        <v>E3401 PRD Easements, Fredonia-10</v>
      </c>
      <c r="C2277" s="144" t="str">
        <f>'[11]Depr Exp'!C2277</f>
        <v>403E</v>
      </c>
      <c r="D2277" s="144"/>
      <c r="E2277" s="282">
        <f>'[11]Depr Exp'!E2277</f>
        <v>43404</v>
      </c>
      <c r="F2277" s="523">
        <f>'[11]Depr Exp'!F2277</f>
        <v>221928.75</v>
      </c>
      <c r="G2277" s="305">
        <f>'[11]Depr Exp'!G2277</f>
        <v>1.17E-2</v>
      </c>
      <c r="H2277" s="524">
        <f>'[11]Depr Exp'!H2277</f>
        <v>216.38</v>
      </c>
      <c r="I2277" s="523">
        <f>'[11]Depr Exp'!I2277</f>
        <v>221928.75</v>
      </c>
      <c r="J2277" s="305">
        <f>'[11]Depr Exp'!J2277</f>
        <v>1.17E-2</v>
      </c>
      <c r="K2277" s="373">
        <f>'[11]Depr Exp'!K2277</f>
        <v>216.38053124999999</v>
      </c>
      <c r="L2277" s="524">
        <f>'[11]Depr Exp'!L2277</f>
        <v>0</v>
      </c>
      <c r="M2277" s="144"/>
      <c r="N2277" s="144"/>
    </row>
    <row r="2278" spans="1:14">
      <c r="A2278" s="144" t="str">
        <f>'[11]Depr Exp'!A2278</f>
        <v>E3401 PRD Easements, Fredonia</v>
      </c>
      <c r="B2278" s="144" t="str">
        <f>'[11]Depr Exp'!B2278</f>
        <v>E3401 PRD Easements, Fredonia-11</v>
      </c>
      <c r="C2278" s="144" t="str">
        <f>'[11]Depr Exp'!C2278</f>
        <v>403E</v>
      </c>
      <c r="D2278" s="144"/>
      <c r="E2278" s="282">
        <f>'[11]Depr Exp'!E2278</f>
        <v>43434</v>
      </c>
      <c r="F2278" s="523">
        <f>'[11]Depr Exp'!F2278</f>
        <v>221928.75</v>
      </c>
      <c r="G2278" s="305">
        <f>'[11]Depr Exp'!G2278</f>
        <v>1.17E-2</v>
      </c>
      <c r="H2278" s="524">
        <f>'[11]Depr Exp'!H2278</f>
        <v>216.38</v>
      </c>
      <c r="I2278" s="523">
        <f>'[11]Depr Exp'!I2278</f>
        <v>221928.75</v>
      </c>
      <c r="J2278" s="305">
        <f>'[11]Depr Exp'!J2278</f>
        <v>1.17E-2</v>
      </c>
      <c r="K2278" s="373">
        <f>'[11]Depr Exp'!K2278</f>
        <v>216.38053124999999</v>
      </c>
      <c r="L2278" s="524">
        <f>'[11]Depr Exp'!L2278</f>
        <v>0</v>
      </c>
      <c r="M2278" s="144"/>
      <c r="N2278" s="144"/>
    </row>
    <row r="2279" spans="1:14">
      <c r="A2279" s="144" t="str">
        <f>'[11]Depr Exp'!A2279</f>
        <v>E3401 PRD Easements, Fredonia</v>
      </c>
      <c r="B2279" s="144" t="str">
        <f>'[11]Depr Exp'!B2279</f>
        <v>E3401 PRD Easements, Fredonia-12</v>
      </c>
      <c r="C2279" s="144" t="str">
        <f>'[11]Depr Exp'!C2279</f>
        <v>403E</v>
      </c>
      <c r="D2279" s="144"/>
      <c r="E2279" s="282">
        <f>'[11]Depr Exp'!E2279</f>
        <v>43465</v>
      </c>
      <c r="F2279" s="523">
        <f>'[11]Depr Exp'!F2279</f>
        <v>221928.75</v>
      </c>
      <c r="G2279" s="305">
        <f>'[11]Depr Exp'!G2279</f>
        <v>1.17E-2</v>
      </c>
      <c r="H2279" s="524">
        <f>'[11]Depr Exp'!H2279</f>
        <v>216.38</v>
      </c>
      <c r="I2279" s="523">
        <f>'[11]Depr Exp'!I2279</f>
        <v>221928.75</v>
      </c>
      <c r="J2279" s="305">
        <f>'[11]Depr Exp'!J2279</f>
        <v>1.17E-2</v>
      </c>
      <c r="K2279" s="373">
        <f>'[11]Depr Exp'!K2279</f>
        <v>216.38053124999999</v>
      </c>
      <c r="L2279" s="524">
        <f>'[11]Depr Exp'!L2279</f>
        <v>0</v>
      </c>
      <c r="M2279" s="144"/>
      <c r="N2279" s="144"/>
    </row>
    <row r="2280" spans="1:14" ht="15.75" thickBot="1">
      <c r="A2280" s="159" t="str">
        <f>'[11]Depr Exp'!A2280</f>
        <v>E3401 PRD Easements, Fredonia Total</v>
      </c>
      <c r="B2280" s="144">
        <f>'[11]Depr Exp'!B2280</f>
        <v>0</v>
      </c>
      <c r="C2280" s="502" t="str">
        <f>'[11]Depr Exp'!C2280</f>
        <v>EPRD</v>
      </c>
      <c r="D2280" s="144"/>
      <c r="E2280" s="281" t="str">
        <f>'[11]Depr Exp'!E2280</f>
        <v>Total</v>
      </c>
      <c r="F2280" s="141">
        <f>'[11]Depr Exp'!F2280</f>
        <v>0</v>
      </c>
      <c r="G2280" s="252">
        <f>'[11]Depr Exp'!G2280</f>
        <v>0</v>
      </c>
      <c r="H2280" s="286">
        <f>'[11]Depr Exp'!H2280</f>
        <v>2596.5600000000009</v>
      </c>
      <c r="I2280" s="141">
        <f>'[11]Depr Exp'!I2280</f>
        <v>0</v>
      </c>
      <c r="J2280" s="252">
        <f>'[11]Depr Exp'!J2280</f>
        <v>0</v>
      </c>
      <c r="K2280" s="286">
        <f>'[11]Depr Exp'!K2280</f>
        <v>2596.566374999999</v>
      </c>
      <c r="L2280" s="286">
        <f>'[11]Depr Exp'!L2280</f>
        <v>0.01</v>
      </c>
      <c r="M2280" s="144"/>
      <c r="N2280" s="144"/>
    </row>
    <row r="2281" spans="1:14" ht="13.5" thickTop="1">
      <c r="A2281" s="535" t="str">
        <f>'[11]Depr Exp'!A2281</f>
        <v>E3410 PRD Str/Impv, Crystal Mtn</v>
      </c>
      <c r="B2281" s="535" t="str">
        <f>'[11]Depr Exp'!B2281</f>
        <v>E3410 PRD Str/Impv, Crystal Mtn-1</v>
      </c>
      <c r="C2281" s="535" t="str">
        <f>'[11]Depr Exp'!C2281</f>
        <v>403E</v>
      </c>
      <c r="D2281" s="535"/>
      <c r="E2281" s="536">
        <f>'[11]Depr Exp'!E2281</f>
        <v>43131</v>
      </c>
      <c r="F2281" s="537">
        <f>'[11]Depr Exp'!F2281</f>
        <v>811209.69</v>
      </c>
      <c r="G2281" s="542">
        <f>'[11]Depr Exp'!G2281</f>
        <v>5.0499999999999996E-2</v>
      </c>
      <c r="H2281" s="539">
        <f>'[11]Depr Exp'!H2281</f>
        <v>-208</v>
      </c>
      <c r="I2281" s="537">
        <f>'[11]Depr Exp'!I2281</f>
        <v>811209.69</v>
      </c>
      <c r="J2281" s="542">
        <f>'[11]Depr Exp'!J2281</f>
        <v>5.0499999999999996E-2</v>
      </c>
      <c r="K2281" s="540">
        <f>'[11]Depr Exp'!K2281</f>
        <v>-225.23000000000002</v>
      </c>
      <c r="L2281" s="539">
        <f>'[11]Depr Exp'!L2281</f>
        <v>-17.23</v>
      </c>
      <c r="M2281" s="144"/>
      <c r="N2281" s="144"/>
    </row>
    <row r="2282" spans="1:14">
      <c r="A2282" s="535" t="str">
        <f>'[11]Depr Exp'!A2282</f>
        <v>E3410 PRD Str/Impv, Crystal Mtn</v>
      </c>
      <c r="B2282" s="535" t="str">
        <f>'[11]Depr Exp'!B2282</f>
        <v>E3410 PRD Str/Impv, Crystal Mtn-2</v>
      </c>
      <c r="C2282" s="535" t="str">
        <f>'[11]Depr Exp'!C2282</f>
        <v>403E</v>
      </c>
      <c r="D2282" s="535"/>
      <c r="E2282" s="536">
        <f>'[11]Depr Exp'!E2282</f>
        <v>43159</v>
      </c>
      <c r="F2282" s="537">
        <f>'[11]Depr Exp'!F2282</f>
        <v>811209.69</v>
      </c>
      <c r="G2282" s="542">
        <f>'[11]Depr Exp'!G2282</f>
        <v>5.0499999999999996E-2</v>
      </c>
      <c r="H2282" s="539">
        <f>'[11]Depr Exp'!H2282</f>
        <v>-209.54999999999973</v>
      </c>
      <c r="I2282" s="537">
        <f>'[11]Depr Exp'!I2282</f>
        <v>811209.69</v>
      </c>
      <c r="J2282" s="542">
        <f>'[11]Depr Exp'!J2282</f>
        <v>5.0499999999999996E-2</v>
      </c>
      <c r="K2282" s="540">
        <f>'[11]Depr Exp'!K2282</f>
        <v>-225.23000000000002</v>
      </c>
      <c r="L2282" s="539">
        <f>'[11]Depr Exp'!L2282</f>
        <v>-15.68</v>
      </c>
      <c r="M2282" s="144"/>
      <c r="N2282" s="144"/>
    </row>
    <row r="2283" spans="1:14">
      <c r="A2283" s="535" t="str">
        <f>'[11]Depr Exp'!A2283</f>
        <v>E3410 PRD Str/Impv, Crystal Mtn</v>
      </c>
      <c r="B2283" s="535" t="str">
        <f>'[11]Depr Exp'!B2283</f>
        <v>E3410 PRD Str/Impv, Crystal Mtn-3</v>
      </c>
      <c r="C2283" s="535" t="str">
        <f>'[11]Depr Exp'!C2283</f>
        <v>403E</v>
      </c>
      <c r="D2283" s="535"/>
      <c r="E2283" s="536">
        <f>'[11]Depr Exp'!E2283</f>
        <v>43190</v>
      </c>
      <c r="F2283" s="537">
        <f>'[11]Depr Exp'!F2283</f>
        <v>811209.69</v>
      </c>
      <c r="G2283" s="542">
        <f>'[11]Depr Exp'!G2283</f>
        <v>5.0499999999999996E-2</v>
      </c>
      <c r="H2283" s="539">
        <f>'[11]Depr Exp'!H2283</f>
        <v>-211.10999999999967</v>
      </c>
      <c r="I2283" s="537">
        <f>'[11]Depr Exp'!I2283</f>
        <v>811209.69</v>
      </c>
      <c r="J2283" s="542">
        <f>'[11]Depr Exp'!J2283</f>
        <v>5.0499999999999996E-2</v>
      </c>
      <c r="K2283" s="540">
        <f>'[11]Depr Exp'!K2283</f>
        <v>-225.23000000000002</v>
      </c>
      <c r="L2283" s="539">
        <f>'[11]Depr Exp'!L2283</f>
        <v>-14.12</v>
      </c>
      <c r="M2283" s="144"/>
      <c r="N2283" s="144"/>
    </row>
    <row r="2284" spans="1:14">
      <c r="A2284" s="535" t="str">
        <f>'[11]Depr Exp'!A2284</f>
        <v>E3410 PRD Str/Impv, Crystal Mtn</v>
      </c>
      <c r="B2284" s="535" t="str">
        <f>'[11]Depr Exp'!B2284</f>
        <v>E3410 PRD Str/Impv, Crystal Mtn-4</v>
      </c>
      <c r="C2284" s="535" t="str">
        <f>'[11]Depr Exp'!C2284</f>
        <v>403E</v>
      </c>
      <c r="D2284" s="535"/>
      <c r="E2284" s="536">
        <f>'[11]Depr Exp'!E2284</f>
        <v>43220</v>
      </c>
      <c r="F2284" s="537">
        <f>'[11]Depr Exp'!F2284</f>
        <v>811209.69</v>
      </c>
      <c r="G2284" s="542">
        <f>'[11]Depr Exp'!G2284</f>
        <v>5.0499999999999996E-2</v>
      </c>
      <c r="H2284" s="539">
        <f>'[11]Depr Exp'!H2284</f>
        <v>-212.67000000000007</v>
      </c>
      <c r="I2284" s="537">
        <f>'[11]Depr Exp'!I2284</f>
        <v>811209.69</v>
      </c>
      <c r="J2284" s="542">
        <f>'[11]Depr Exp'!J2284</f>
        <v>5.0499999999999996E-2</v>
      </c>
      <c r="K2284" s="540">
        <f>'[11]Depr Exp'!K2284</f>
        <v>-225.23000000000002</v>
      </c>
      <c r="L2284" s="539">
        <f>'[11]Depr Exp'!L2284</f>
        <v>-12.56</v>
      </c>
      <c r="M2284" s="144"/>
      <c r="N2284" s="144"/>
    </row>
    <row r="2285" spans="1:14">
      <c r="A2285" s="535" t="str">
        <f>'[11]Depr Exp'!A2285</f>
        <v>E3410 PRD Str/Impv, Crystal Mtn</v>
      </c>
      <c r="B2285" s="535" t="str">
        <f>'[11]Depr Exp'!B2285</f>
        <v>E3410 PRD Str/Impv, Crystal Mtn-5</v>
      </c>
      <c r="C2285" s="535" t="str">
        <f>'[11]Depr Exp'!C2285</f>
        <v>403E</v>
      </c>
      <c r="D2285" s="535"/>
      <c r="E2285" s="536">
        <f>'[11]Depr Exp'!E2285</f>
        <v>43251</v>
      </c>
      <c r="F2285" s="537">
        <f>'[11]Depr Exp'!F2285</f>
        <v>811209.69</v>
      </c>
      <c r="G2285" s="542">
        <f>'[11]Depr Exp'!G2285</f>
        <v>5.0499999999999996E-2</v>
      </c>
      <c r="H2285" s="539">
        <f>'[11]Depr Exp'!H2285</f>
        <v>-214.2199999999998</v>
      </c>
      <c r="I2285" s="537">
        <f>'[11]Depr Exp'!I2285</f>
        <v>811209.69</v>
      </c>
      <c r="J2285" s="542">
        <f>'[11]Depr Exp'!J2285</f>
        <v>5.0499999999999996E-2</v>
      </c>
      <c r="K2285" s="540">
        <f>'[11]Depr Exp'!K2285</f>
        <v>-225.23000000000002</v>
      </c>
      <c r="L2285" s="539">
        <f>'[11]Depr Exp'!L2285</f>
        <v>-11.01</v>
      </c>
      <c r="M2285" s="144"/>
      <c r="N2285" s="144"/>
    </row>
    <row r="2286" spans="1:14">
      <c r="A2286" s="535" t="str">
        <f>'[11]Depr Exp'!A2286</f>
        <v>E3410 PRD Str/Impv, Crystal Mtn</v>
      </c>
      <c r="B2286" s="535" t="str">
        <f>'[11]Depr Exp'!B2286</f>
        <v>E3410 PRD Str/Impv, Crystal Mtn-6</v>
      </c>
      <c r="C2286" s="535" t="str">
        <f>'[11]Depr Exp'!C2286</f>
        <v>403E</v>
      </c>
      <c r="D2286" s="535"/>
      <c r="E2286" s="536">
        <f>'[11]Depr Exp'!E2286</f>
        <v>43281</v>
      </c>
      <c r="F2286" s="537">
        <f>'[11]Depr Exp'!F2286</f>
        <v>811209.69</v>
      </c>
      <c r="G2286" s="542">
        <f>'[11]Depr Exp'!G2286</f>
        <v>5.0499999999999996E-2</v>
      </c>
      <c r="H2286" s="539">
        <f>'[11]Depr Exp'!H2286</f>
        <v>-215.79999999999973</v>
      </c>
      <c r="I2286" s="537">
        <f>'[11]Depr Exp'!I2286</f>
        <v>811209.69</v>
      </c>
      <c r="J2286" s="542">
        <f>'[11]Depr Exp'!J2286</f>
        <v>5.0499999999999996E-2</v>
      </c>
      <c r="K2286" s="540">
        <f>'[11]Depr Exp'!K2286</f>
        <v>-225.23000000000002</v>
      </c>
      <c r="L2286" s="539">
        <f>'[11]Depr Exp'!L2286</f>
        <v>-9.43</v>
      </c>
      <c r="M2286" s="144"/>
      <c r="N2286" s="144"/>
    </row>
    <row r="2287" spans="1:14">
      <c r="A2287" s="535" t="str">
        <f>'[11]Depr Exp'!A2287</f>
        <v>E3410 PRD Str/Impv, Crystal Mtn</v>
      </c>
      <c r="B2287" s="535" t="str">
        <f>'[11]Depr Exp'!B2287</f>
        <v>E3410 PRD Str/Impv, Crystal Mtn-7</v>
      </c>
      <c r="C2287" s="535" t="str">
        <f>'[11]Depr Exp'!C2287</f>
        <v>403E</v>
      </c>
      <c r="D2287" s="535"/>
      <c r="E2287" s="536">
        <f>'[11]Depr Exp'!E2287</f>
        <v>43312</v>
      </c>
      <c r="F2287" s="537">
        <f>'[11]Depr Exp'!F2287</f>
        <v>811209.69</v>
      </c>
      <c r="G2287" s="542">
        <f>'[11]Depr Exp'!G2287</f>
        <v>5.0499999999999996E-2</v>
      </c>
      <c r="H2287" s="539">
        <f>'[11]Depr Exp'!H2287</f>
        <v>-217.37000000000035</v>
      </c>
      <c r="I2287" s="537">
        <f>'[11]Depr Exp'!I2287</f>
        <v>811209.69</v>
      </c>
      <c r="J2287" s="542">
        <f>'[11]Depr Exp'!J2287</f>
        <v>5.0499999999999996E-2</v>
      </c>
      <c r="K2287" s="540">
        <f>'[11]Depr Exp'!K2287</f>
        <v>-225.23000000000002</v>
      </c>
      <c r="L2287" s="539">
        <f>'[11]Depr Exp'!L2287</f>
        <v>-7.86</v>
      </c>
      <c r="M2287" s="144"/>
      <c r="N2287" s="144"/>
    </row>
    <row r="2288" spans="1:14">
      <c r="A2288" s="535" t="str">
        <f>'[11]Depr Exp'!A2288</f>
        <v>E3410 PRD Str/Impv, Crystal Mtn</v>
      </c>
      <c r="B2288" s="535" t="str">
        <f>'[11]Depr Exp'!B2288</f>
        <v>E3410 PRD Str/Impv, Crystal Mtn-8</v>
      </c>
      <c r="C2288" s="535" t="str">
        <f>'[11]Depr Exp'!C2288</f>
        <v>403E</v>
      </c>
      <c r="D2288" s="535"/>
      <c r="E2288" s="536">
        <f>'[11]Depr Exp'!E2288</f>
        <v>43343</v>
      </c>
      <c r="F2288" s="537">
        <f>'[11]Depr Exp'!F2288</f>
        <v>811209.69</v>
      </c>
      <c r="G2288" s="542">
        <f>'[11]Depr Exp'!G2288</f>
        <v>5.0499999999999996E-2</v>
      </c>
      <c r="H2288" s="539">
        <f>'[11]Depr Exp'!H2288</f>
        <v>-218.92999999999984</v>
      </c>
      <c r="I2288" s="537">
        <f>'[11]Depr Exp'!I2288</f>
        <v>811209.69</v>
      </c>
      <c r="J2288" s="542">
        <f>'[11]Depr Exp'!J2288</f>
        <v>5.0499999999999996E-2</v>
      </c>
      <c r="K2288" s="540">
        <f>'[11]Depr Exp'!K2288</f>
        <v>-225.23000000000002</v>
      </c>
      <c r="L2288" s="539">
        <f>'[11]Depr Exp'!L2288</f>
        <v>-6.3</v>
      </c>
      <c r="M2288" s="144"/>
      <c r="N2288" s="144"/>
    </row>
    <row r="2289" spans="1:14">
      <c r="A2289" s="535" t="str">
        <f>'[11]Depr Exp'!A2289</f>
        <v>E3410 PRD Str/Impv, Crystal Mtn</v>
      </c>
      <c r="B2289" s="535" t="str">
        <f>'[11]Depr Exp'!B2289</f>
        <v>E3410 PRD Str/Impv, Crystal Mtn-9</v>
      </c>
      <c r="C2289" s="535" t="str">
        <f>'[11]Depr Exp'!C2289</f>
        <v>403E</v>
      </c>
      <c r="D2289" s="535"/>
      <c r="E2289" s="536">
        <f>'[11]Depr Exp'!E2289</f>
        <v>43373</v>
      </c>
      <c r="F2289" s="537">
        <f>'[11]Depr Exp'!F2289</f>
        <v>811209.69</v>
      </c>
      <c r="G2289" s="542">
        <f>'[11]Depr Exp'!G2289</f>
        <v>5.0499999999999996E-2</v>
      </c>
      <c r="H2289" s="539">
        <f>'[11]Depr Exp'!H2289</f>
        <v>-220.50999999999976</v>
      </c>
      <c r="I2289" s="537">
        <f>'[11]Depr Exp'!I2289</f>
        <v>811209.69</v>
      </c>
      <c r="J2289" s="542">
        <f>'[11]Depr Exp'!J2289</f>
        <v>5.0499999999999996E-2</v>
      </c>
      <c r="K2289" s="540">
        <f>'[11]Depr Exp'!K2289</f>
        <v>-225.23000000000002</v>
      </c>
      <c r="L2289" s="539">
        <f>'[11]Depr Exp'!L2289</f>
        <v>-4.72</v>
      </c>
      <c r="M2289" s="144"/>
      <c r="N2289" s="144"/>
    </row>
    <row r="2290" spans="1:14">
      <c r="A2290" s="535" t="str">
        <f>'[11]Depr Exp'!A2290</f>
        <v>E3410 PRD Str/Impv, Crystal Mtn</v>
      </c>
      <c r="B2290" s="535" t="str">
        <f>'[11]Depr Exp'!B2290</f>
        <v>E3410 PRD Str/Impv, Crystal Mtn-10</v>
      </c>
      <c r="C2290" s="535" t="str">
        <f>'[11]Depr Exp'!C2290</f>
        <v>403E</v>
      </c>
      <c r="D2290" s="535"/>
      <c r="E2290" s="536">
        <f>'[11]Depr Exp'!E2290</f>
        <v>43404</v>
      </c>
      <c r="F2290" s="537">
        <f>'[11]Depr Exp'!F2290</f>
        <v>811209.69</v>
      </c>
      <c r="G2290" s="542">
        <f>'[11]Depr Exp'!G2290</f>
        <v>5.0499999999999996E-2</v>
      </c>
      <c r="H2290" s="539">
        <f>'[11]Depr Exp'!H2290</f>
        <v>-222.07000000000016</v>
      </c>
      <c r="I2290" s="537">
        <f>'[11]Depr Exp'!I2290</f>
        <v>811209.69</v>
      </c>
      <c r="J2290" s="542">
        <f>'[11]Depr Exp'!J2290</f>
        <v>5.0499999999999996E-2</v>
      </c>
      <c r="K2290" s="540">
        <f>'[11]Depr Exp'!K2290</f>
        <v>-225.23000000000002</v>
      </c>
      <c r="L2290" s="539">
        <f>'[11]Depr Exp'!L2290</f>
        <v>-3.16</v>
      </c>
      <c r="M2290" s="144"/>
      <c r="N2290" s="144"/>
    </row>
    <row r="2291" spans="1:14">
      <c r="A2291" s="535" t="str">
        <f>'[11]Depr Exp'!A2291</f>
        <v>E3410 PRD Str/Impv, Crystal Mtn</v>
      </c>
      <c r="B2291" s="535" t="str">
        <f>'[11]Depr Exp'!B2291</f>
        <v>E3410 PRD Str/Impv, Crystal Mtn-11</v>
      </c>
      <c r="C2291" s="535" t="str">
        <f>'[11]Depr Exp'!C2291</f>
        <v>403E</v>
      </c>
      <c r="D2291" s="535"/>
      <c r="E2291" s="536">
        <f>'[11]Depr Exp'!E2291</f>
        <v>43434</v>
      </c>
      <c r="F2291" s="537">
        <f>'[11]Depr Exp'!F2291</f>
        <v>811209.69</v>
      </c>
      <c r="G2291" s="542">
        <f>'[11]Depr Exp'!G2291</f>
        <v>5.0499999999999996E-2</v>
      </c>
      <c r="H2291" s="539">
        <f>'[11]Depr Exp'!H2291</f>
        <v>-223.65000000000009</v>
      </c>
      <c r="I2291" s="537">
        <f>'[11]Depr Exp'!I2291</f>
        <v>811209.69</v>
      </c>
      <c r="J2291" s="542">
        <f>'[11]Depr Exp'!J2291</f>
        <v>5.0499999999999996E-2</v>
      </c>
      <c r="K2291" s="540">
        <f>'[11]Depr Exp'!K2291</f>
        <v>-225.23000000000002</v>
      </c>
      <c r="L2291" s="539">
        <f>'[11]Depr Exp'!L2291</f>
        <v>-1.58</v>
      </c>
      <c r="M2291" s="144"/>
      <c r="N2291" s="144"/>
    </row>
    <row r="2292" spans="1:14">
      <c r="A2292" s="535" t="str">
        <f>'[11]Depr Exp'!A2292</f>
        <v>E3410 PRD Str/Impv, Crystal Mtn</v>
      </c>
      <c r="B2292" s="535" t="str">
        <f>'[11]Depr Exp'!B2292</f>
        <v>E3410 PRD Str/Impv, Crystal Mtn-12</v>
      </c>
      <c r="C2292" s="535" t="str">
        <f>'[11]Depr Exp'!C2292</f>
        <v>403E</v>
      </c>
      <c r="D2292" s="535"/>
      <c r="E2292" s="536">
        <f>'[11]Depr Exp'!E2292</f>
        <v>43465</v>
      </c>
      <c r="F2292" s="537">
        <f>'[11]Depr Exp'!F2292</f>
        <v>811209.69</v>
      </c>
      <c r="G2292" s="542">
        <f>'[11]Depr Exp'!G2292</f>
        <v>5.0499999999999996E-2</v>
      </c>
      <c r="H2292" s="539">
        <f>'[11]Depr Exp'!H2292</f>
        <v>-225.23000000000002</v>
      </c>
      <c r="I2292" s="537">
        <f>'[11]Depr Exp'!I2292</f>
        <v>811209.69</v>
      </c>
      <c r="J2292" s="542">
        <f>'[11]Depr Exp'!J2292</f>
        <v>5.0499999999999996E-2</v>
      </c>
      <c r="K2292" s="540">
        <f>'[11]Depr Exp'!K2292</f>
        <v>-225.23000000000002</v>
      </c>
      <c r="L2292" s="539">
        <f>'[11]Depr Exp'!L2292</f>
        <v>0</v>
      </c>
      <c r="M2292" s="144"/>
      <c r="N2292" s="144"/>
    </row>
    <row r="2293" spans="1:14" ht="15.75" thickBot="1">
      <c r="A2293" s="159" t="str">
        <f>'[11]Depr Exp'!A2293</f>
        <v>E3410 PRD Str/Impv, Crystal Mtn Total</v>
      </c>
      <c r="B2293" s="144">
        <f>'[11]Depr Exp'!B2293</f>
        <v>0</v>
      </c>
      <c r="C2293" s="502" t="str">
        <f>'[11]Depr Exp'!C2293</f>
        <v>EPRD</v>
      </c>
      <c r="D2293" s="144"/>
      <c r="E2293" s="281" t="str">
        <f>'[11]Depr Exp'!E2293</f>
        <v>Total</v>
      </c>
      <c r="F2293" s="141">
        <f>'[11]Depr Exp'!F2293</f>
        <v>0</v>
      </c>
      <c r="G2293" s="252">
        <f>'[11]Depr Exp'!G2293</f>
        <v>0</v>
      </c>
      <c r="H2293" s="286">
        <f>'[11]Depr Exp'!H2293</f>
        <v>-2599.1099999999992</v>
      </c>
      <c r="I2293" s="141">
        <f>'[11]Depr Exp'!I2293</f>
        <v>0</v>
      </c>
      <c r="J2293" s="252">
        <f>'[11]Depr Exp'!J2293</f>
        <v>0</v>
      </c>
      <c r="K2293" s="286">
        <f>'[11]Depr Exp'!K2293</f>
        <v>-2702.76</v>
      </c>
      <c r="L2293" s="286">
        <f>'[11]Depr Exp'!L2293</f>
        <v>-103.65</v>
      </c>
      <c r="M2293" s="144"/>
      <c r="N2293" s="144"/>
    </row>
    <row r="2294" spans="1:14" ht="13.5" thickTop="1">
      <c r="A2294" s="144" t="str">
        <f>'[11]Depr Exp'!A2294</f>
        <v>E3410 PRD Str/Impv, Encogen</v>
      </c>
      <c r="B2294" s="144" t="str">
        <f>'[11]Depr Exp'!B2294</f>
        <v>E3410 PRD Str/Impv, Encogen-1</v>
      </c>
      <c r="C2294" s="144" t="str">
        <f>'[11]Depr Exp'!C2294</f>
        <v>403E</v>
      </c>
      <c r="D2294" s="144"/>
      <c r="E2294" s="282">
        <f>'[11]Depr Exp'!E2294</f>
        <v>43131</v>
      </c>
      <c r="F2294" s="523">
        <f>'[11]Depr Exp'!F2294</f>
        <v>9383040.2300000004</v>
      </c>
      <c r="G2294" s="305">
        <f>'[11]Depr Exp'!G2294</f>
        <v>2.5100000000000001E-2</v>
      </c>
      <c r="H2294" s="524">
        <f>'[11]Depr Exp'!H2294</f>
        <v>19626.189999999999</v>
      </c>
      <c r="I2294" s="523">
        <f>'[11]Depr Exp'!I2294</f>
        <v>9478993.8900000006</v>
      </c>
      <c r="J2294" s="305">
        <f>'[11]Depr Exp'!J2294</f>
        <v>2.5100000000000001E-2</v>
      </c>
      <c r="K2294" s="373">
        <f>'[11]Depr Exp'!K2294</f>
        <v>19826.89555325</v>
      </c>
      <c r="L2294" s="524">
        <f>'[11]Depr Exp'!L2294</f>
        <v>200.71</v>
      </c>
      <c r="M2294" s="144"/>
      <c r="N2294" s="144"/>
    </row>
    <row r="2295" spans="1:14">
      <c r="A2295" s="144" t="str">
        <f>'[11]Depr Exp'!A2295</f>
        <v>E3410 PRD Str/Impv, Encogen</v>
      </c>
      <c r="B2295" s="144" t="str">
        <f>'[11]Depr Exp'!B2295</f>
        <v>E3410 PRD Str/Impv, Encogen-2</v>
      </c>
      <c r="C2295" s="144" t="str">
        <f>'[11]Depr Exp'!C2295</f>
        <v>403E</v>
      </c>
      <c r="D2295" s="144"/>
      <c r="E2295" s="282">
        <f>'[11]Depr Exp'!E2295</f>
        <v>43159</v>
      </c>
      <c r="F2295" s="523">
        <f>'[11]Depr Exp'!F2295</f>
        <v>9508422.0199999996</v>
      </c>
      <c r="G2295" s="305">
        <f>'[11]Depr Exp'!G2295</f>
        <v>2.5100000000000001E-2</v>
      </c>
      <c r="H2295" s="524">
        <f>'[11]Depr Exp'!H2295</f>
        <v>19888.45</v>
      </c>
      <c r="I2295" s="523">
        <f>'[11]Depr Exp'!I2295</f>
        <v>9478993.8900000006</v>
      </c>
      <c r="J2295" s="305">
        <f>'[11]Depr Exp'!J2295</f>
        <v>2.5100000000000001E-2</v>
      </c>
      <c r="K2295" s="373">
        <f>'[11]Depr Exp'!K2295</f>
        <v>19826.89555325</v>
      </c>
      <c r="L2295" s="524">
        <f>'[11]Depr Exp'!L2295</f>
        <v>-61.55</v>
      </c>
      <c r="M2295" s="144"/>
      <c r="N2295" s="144"/>
    </row>
    <row r="2296" spans="1:14">
      <c r="A2296" s="144" t="str">
        <f>'[11]Depr Exp'!A2296</f>
        <v>E3410 PRD Str/Impv, Encogen</v>
      </c>
      <c r="B2296" s="144" t="str">
        <f>'[11]Depr Exp'!B2296</f>
        <v>E3410 PRD Str/Impv, Encogen-3</v>
      </c>
      <c r="C2296" s="144" t="str">
        <f>'[11]Depr Exp'!C2296</f>
        <v>403E</v>
      </c>
      <c r="D2296" s="144"/>
      <c r="E2296" s="282">
        <f>'[11]Depr Exp'!E2296</f>
        <v>43190</v>
      </c>
      <c r="F2296" s="523">
        <f>'[11]Depr Exp'!F2296</f>
        <v>9523108.9000000004</v>
      </c>
      <c r="G2296" s="305">
        <f>'[11]Depr Exp'!G2296</f>
        <v>2.5100000000000001E-2</v>
      </c>
      <c r="H2296" s="524">
        <f>'[11]Depr Exp'!H2296</f>
        <v>19919.170000000002</v>
      </c>
      <c r="I2296" s="523">
        <f>'[11]Depr Exp'!I2296</f>
        <v>9478993.8900000006</v>
      </c>
      <c r="J2296" s="305">
        <f>'[11]Depr Exp'!J2296</f>
        <v>2.5100000000000001E-2</v>
      </c>
      <c r="K2296" s="373">
        <f>'[11]Depr Exp'!K2296</f>
        <v>19826.89555325</v>
      </c>
      <c r="L2296" s="524">
        <f>'[11]Depr Exp'!L2296</f>
        <v>-92.27</v>
      </c>
      <c r="M2296" s="144"/>
      <c r="N2296" s="144"/>
    </row>
    <row r="2297" spans="1:14">
      <c r="A2297" s="144" t="str">
        <f>'[11]Depr Exp'!A2297</f>
        <v>E3410 PRD Str/Impv, Encogen</v>
      </c>
      <c r="B2297" s="144" t="str">
        <f>'[11]Depr Exp'!B2297</f>
        <v>E3410 PRD Str/Impv, Encogen-4</v>
      </c>
      <c r="C2297" s="144" t="str">
        <f>'[11]Depr Exp'!C2297</f>
        <v>403E</v>
      </c>
      <c r="D2297" s="144"/>
      <c r="E2297" s="282">
        <f>'[11]Depr Exp'!E2297</f>
        <v>43220</v>
      </c>
      <c r="F2297" s="523">
        <f>'[11]Depr Exp'!F2297</f>
        <v>9514231.2200000007</v>
      </c>
      <c r="G2297" s="305">
        <f>'[11]Depr Exp'!G2297</f>
        <v>2.5100000000000001E-2</v>
      </c>
      <c r="H2297" s="524">
        <f>'[11]Depr Exp'!H2297</f>
        <v>19900.599999999999</v>
      </c>
      <c r="I2297" s="523">
        <f>'[11]Depr Exp'!I2297</f>
        <v>9478993.8900000006</v>
      </c>
      <c r="J2297" s="305">
        <f>'[11]Depr Exp'!J2297</f>
        <v>2.5100000000000001E-2</v>
      </c>
      <c r="K2297" s="373">
        <f>'[11]Depr Exp'!K2297</f>
        <v>19826.89555325</v>
      </c>
      <c r="L2297" s="524">
        <f>'[11]Depr Exp'!L2297</f>
        <v>-73.7</v>
      </c>
      <c r="M2297" s="144"/>
      <c r="N2297" s="144"/>
    </row>
    <row r="2298" spans="1:14">
      <c r="A2298" s="144" t="str">
        <f>'[11]Depr Exp'!A2298</f>
        <v>E3410 PRD Str/Impv, Encogen</v>
      </c>
      <c r="B2298" s="144" t="str">
        <f>'[11]Depr Exp'!B2298</f>
        <v>E3410 PRD Str/Impv, Encogen-5</v>
      </c>
      <c r="C2298" s="144" t="str">
        <f>'[11]Depr Exp'!C2298</f>
        <v>403E</v>
      </c>
      <c r="D2298" s="144"/>
      <c r="E2298" s="282">
        <f>'[11]Depr Exp'!E2298</f>
        <v>43251</v>
      </c>
      <c r="F2298" s="523">
        <f>'[11]Depr Exp'!F2298</f>
        <v>9498867.3599999994</v>
      </c>
      <c r="G2298" s="305">
        <f>'[11]Depr Exp'!G2298</f>
        <v>2.5100000000000001E-2</v>
      </c>
      <c r="H2298" s="524">
        <f>'[11]Depr Exp'!H2298</f>
        <v>19868.47</v>
      </c>
      <c r="I2298" s="523">
        <f>'[11]Depr Exp'!I2298</f>
        <v>9478993.8900000006</v>
      </c>
      <c r="J2298" s="305">
        <f>'[11]Depr Exp'!J2298</f>
        <v>2.5100000000000001E-2</v>
      </c>
      <c r="K2298" s="373">
        <f>'[11]Depr Exp'!K2298</f>
        <v>19826.89555325</v>
      </c>
      <c r="L2298" s="524">
        <f>'[11]Depr Exp'!L2298</f>
        <v>-41.57</v>
      </c>
      <c r="M2298" s="144"/>
      <c r="N2298" s="144"/>
    </row>
    <row r="2299" spans="1:14">
      <c r="A2299" s="144" t="str">
        <f>'[11]Depr Exp'!A2299</f>
        <v>E3410 PRD Str/Impv, Encogen</v>
      </c>
      <c r="B2299" s="144" t="str">
        <f>'[11]Depr Exp'!B2299</f>
        <v>E3410 PRD Str/Impv, Encogen-6</v>
      </c>
      <c r="C2299" s="144" t="str">
        <f>'[11]Depr Exp'!C2299</f>
        <v>403E</v>
      </c>
      <c r="D2299" s="144"/>
      <c r="E2299" s="282">
        <f>'[11]Depr Exp'!E2299</f>
        <v>43281</v>
      </c>
      <c r="F2299" s="523">
        <f>'[11]Depr Exp'!F2299</f>
        <v>9506028.5600000005</v>
      </c>
      <c r="G2299" s="305">
        <f>'[11]Depr Exp'!G2299</f>
        <v>2.5100000000000001E-2</v>
      </c>
      <c r="H2299" s="524">
        <f>'[11]Depr Exp'!H2299</f>
        <v>19883.439999999999</v>
      </c>
      <c r="I2299" s="523">
        <f>'[11]Depr Exp'!I2299</f>
        <v>9478993.8900000006</v>
      </c>
      <c r="J2299" s="305">
        <f>'[11]Depr Exp'!J2299</f>
        <v>2.5100000000000001E-2</v>
      </c>
      <c r="K2299" s="373">
        <f>'[11]Depr Exp'!K2299</f>
        <v>19826.89555325</v>
      </c>
      <c r="L2299" s="524">
        <f>'[11]Depr Exp'!L2299</f>
        <v>-56.54</v>
      </c>
      <c r="M2299" s="144"/>
      <c r="N2299" s="144"/>
    </row>
    <row r="2300" spans="1:14">
      <c r="A2300" s="144" t="str">
        <f>'[11]Depr Exp'!A2300</f>
        <v>E3410 PRD Str/Impv, Encogen</v>
      </c>
      <c r="B2300" s="144" t="str">
        <f>'[11]Depr Exp'!B2300</f>
        <v>E3410 PRD Str/Impv, Encogen-7</v>
      </c>
      <c r="C2300" s="144" t="str">
        <f>'[11]Depr Exp'!C2300</f>
        <v>403E</v>
      </c>
      <c r="D2300" s="144"/>
      <c r="E2300" s="282">
        <f>'[11]Depr Exp'!E2300</f>
        <v>43312</v>
      </c>
      <c r="F2300" s="523">
        <f>'[11]Depr Exp'!F2300</f>
        <v>9492527.1300000008</v>
      </c>
      <c r="G2300" s="305">
        <f>'[11]Depr Exp'!G2300</f>
        <v>2.5100000000000001E-2</v>
      </c>
      <c r="H2300" s="524">
        <f>'[11]Depr Exp'!H2300</f>
        <v>19855.2</v>
      </c>
      <c r="I2300" s="523">
        <f>'[11]Depr Exp'!I2300</f>
        <v>9478993.8900000006</v>
      </c>
      <c r="J2300" s="305">
        <f>'[11]Depr Exp'!J2300</f>
        <v>2.5100000000000001E-2</v>
      </c>
      <c r="K2300" s="373">
        <f>'[11]Depr Exp'!K2300</f>
        <v>19826.89555325</v>
      </c>
      <c r="L2300" s="524">
        <f>'[11]Depr Exp'!L2300</f>
        <v>-28.3</v>
      </c>
      <c r="M2300" s="144"/>
      <c r="N2300" s="144"/>
    </row>
    <row r="2301" spans="1:14">
      <c r="A2301" s="144" t="str">
        <f>'[11]Depr Exp'!A2301</f>
        <v>E3410 PRD Str/Impv, Encogen</v>
      </c>
      <c r="B2301" s="144" t="str">
        <f>'[11]Depr Exp'!B2301</f>
        <v>E3410 PRD Str/Impv, Encogen-8</v>
      </c>
      <c r="C2301" s="144" t="str">
        <f>'[11]Depr Exp'!C2301</f>
        <v>403E</v>
      </c>
      <c r="D2301" s="144"/>
      <c r="E2301" s="282">
        <f>'[11]Depr Exp'!E2301</f>
        <v>43343</v>
      </c>
      <c r="F2301" s="523">
        <f>'[11]Depr Exp'!F2301</f>
        <v>9478993.8900000006</v>
      </c>
      <c r="G2301" s="305">
        <f>'[11]Depr Exp'!G2301</f>
        <v>2.5100000000000001E-2</v>
      </c>
      <c r="H2301" s="524">
        <f>'[11]Depr Exp'!H2301</f>
        <v>19826.900000000001</v>
      </c>
      <c r="I2301" s="523">
        <f>'[11]Depr Exp'!I2301</f>
        <v>9478993.8900000006</v>
      </c>
      <c r="J2301" s="305">
        <f>'[11]Depr Exp'!J2301</f>
        <v>2.5100000000000001E-2</v>
      </c>
      <c r="K2301" s="373">
        <f>'[11]Depr Exp'!K2301</f>
        <v>19826.89555325</v>
      </c>
      <c r="L2301" s="524">
        <f>'[11]Depr Exp'!L2301</f>
        <v>0</v>
      </c>
      <c r="M2301" s="144"/>
      <c r="N2301" s="144"/>
    </row>
    <row r="2302" spans="1:14">
      <c r="A2302" s="144" t="str">
        <f>'[11]Depr Exp'!A2302</f>
        <v>E3410 PRD Str/Impv, Encogen</v>
      </c>
      <c r="B2302" s="144" t="str">
        <f>'[11]Depr Exp'!B2302</f>
        <v>E3410 PRD Str/Impv, Encogen-9</v>
      </c>
      <c r="C2302" s="144" t="str">
        <f>'[11]Depr Exp'!C2302</f>
        <v>403E</v>
      </c>
      <c r="D2302" s="144"/>
      <c r="E2302" s="282">
        <f>'[11]Depr Exp'!E2302</f>
        <v>43373</v>
      </c>
      <c r="F2302" s="523">
        <f>'[11]Depr Exp'!F2302</f>
        <v>9478993.8900000006</v>
      </c>
      <c r="G2302" s="305">
        <f>'[11]Depr Exp'!G2302</f>
        <v>2.5100000000000001E-2</v>
      </c>
      <c r="H2302" s="524">
        <f>'[11]Depr Exp'!H2302</f>
        <v>19826.900000000001</v>
      </c>
      <c r="I2302" s="523">
        <f>'[11]Depr Exp'!I2302</f>
        <v>9478993.8900000006</v>
      </c>
      <c r="J2302" s="305">
        <f>'[11]Depr Exp'!J2302</f>
        <v>2.5100000000000001E-2</v>
      </c>
      <c r="K2302" s="373">
        <f>'[11]Depr Exp'!K2302</f>
        <v>19826.89555325</v>
      </c>
      <c r="L2302" s="524">
        <f>'[11]Depr Exp'!L2302</f>
        <v>0</v>
      </c>
      <c r="M2302" s="144"/>
      <c r="N2302" s="144"/>
    </row>
    <row r="2303" spans="1:14">
      <c r="A2303" s="144" t="str">
        <f>'[11]Depr Exp'!A2303</f>
        <v>E3410 PRD Str/Impv, Encogen</v>
      </c>
      <c r="B2303" s="144" t="str">
        <f>'[11]Depr Exp'!B2303</f>
        <v>E3410 PRD Str/Impv, Encogen-10</v>
      </c>
      <c r="C2303" s="144" t="str">
        <f>'[11]Depr Exp'!C2303</f>
        <v>403E</v>
      </c>
      <c r="D2303" s="144"/>
      <c r="E2303" s="282">
        <f>'[11]Depr Exp'!E2303</f>
        <v>43404</v>
      </c>
      <c r="F2303" s="523">
        <f>'[11]Depr Exp'!F2303</f>
        <v>9478993.8900000006</v>
      </c>
      <c r="G2303" s="305">
        <f>'[11]Depr Exp'!G2303</f>
        <v>2.5100000000000001E-2</v>
      </c>
      <c r="H2303" s="524">
        <f>'[11]Depr Exp'!H2303</f>
        <v>19826.900000000001</v>
      </c>
      <c r="I2303" s="523">
        <f>'[11]Depr Exp'!I2303</f>
        <v>9478993.8900000006</v>
      </c>
      <c r="J2303" s="305">
        <f>'[11]Depr Exp'!J2303</f>
        <v>2.5100000000000001E-2</v>
      </c>
      <c r="K2303" s="373">
        <f>'[11]Depr Exp'!K2303</f>
        <v>19826.89555325</v>
      </c>
      <c r="L2303" s="524">
        <f>'[11]Depr Exp'!L2303</f>
        <v>0</v>
      </c>
      <c r="M2303" s="144"/>
      <c r="N2303" s="144"/>
    </row>
    <row r="2304" spans="1:14">
      <c r="A2304" s="144" t="str">
        <f>'[11]Depr Exp'!A2304</f>
        <v>E3410 PRD Str/Impv, Encogen</v>
      </c>
      <c r="B2304" s="144" t="str">
        <f>'[11]Depr Exp'!B2304</f>
        <v>E3410 PRD Str/Impv, Encogen-11</v>
      </c>
      <c r="C2304" s="144" t="str">
        <f>'[11]Depr Exp'!C2304</f>
        <v>403E</v>
      </c>
      <c r="D2304" s="144"/>
      <c r="E2304" s="282">
        <f>'[11]Depr Exp'!E2304</f>
        <v>43434</v>
      </c>
      <c r="F2304" s="523">
        <f>'[11]Depr Exp'!F2304</f>
        <v>9478993.8900000006</v>
      </c>
      <c r="G2304" s="305">
        <f>'[11]Depr Exp'!G2304</f>
        <v>2.5100000000000001E-2</v>
      </c>
      <c r="H2304" s="524">
        <f>'[11]Depr Exp'!H2304</f>
        <v>19826.900000000001</v>
      </c>
      <c r="I2304" s="523">
        <f>'[11]Depr Exp'!I2304</f>
        <v>9478993.8900000006</v>
      </c>
      <c r="J2304" s="305">
        <f>'[11]Depr Exp'!J2304</f>
        <v>2.5100000000000001E-2</v>
      </c>
      <c r="K2304" s="373">
        <f>'[11]Depr Exp'!K2304</f>
        <v>19826.89555325</v>
      </c>
      <c r="L2304" s="524">
        <f>'[11]Depr Exp'!L2304</f>
        <v>0</v>
      </c>
      <c r="M2304" s="144"/>
      <c r="N2304" s="144"/>
    </row>
    <row r="2305" spans="1:14">
      <c r="A2305" s="144" t="str">
        <f>'[11]Depr Exp'!A2305</f>
        <v>E3410 PRD Str/Impv, Encogen</v>
      </c>
      <c r="B2305" s="144" t="str">
        <f>'[11]Depr Exp'!B2305</f>
        <v>E3410 PRD Str/Impv, Encogen-12</v>
      </c>
      <c r="C2305" s="144" t="str">
        <f>'[11]Depr Exp'!C2305</f>
        <v>403E</v>
      </c>
      <c r="D2305" s="144"/>
      <c r="E2305" s="282">
        <f>'[11]Depr Exp'!E2305</f>
        <v>43465</v>
      </c>
      <c r="F2305" s="523">
        <f>'[11]Depr Exp'!F2305</f>
        <v>9478993.8900000006</v>
      </c>
      <c r="G2305" s="305">
        <f>'[11]Depr Exp'!G2305</f>
        <v>2.5100000000000001E-2</v>
      </c>
      <c r="H2305" s="524">
        <f>'[11]Depr Exp'!H2305</f>
        <v>19826.900000000001</v>
      </c>
      <c r="I2305" s="523">
        <f>'[11]Depr Exp'!I2305</f>
        <v>9478993.8900000006</v>
      </c>
      <c r="J2305" s="305">
        <f>'[11]Depr Exp'!J2305</f>
        <v>2.5100000000000001E-2</v>
      </c>
      <c r="K2305" s="373">
        <f>'[11]Depr Exp'!K2305</f>
        <v>19826.89555325</v>
      </c>
      <c r="L2305" s="524">
        <f>'[11]Depr Exp'!L2305</f>
        <v>0</v>
      </c>
      <c r="M2305" s="144"/>
      <c r="N2305" s="144"/>
    </row>
    <row r="2306" spans="1:14" ht="15.75" thickBot="1">
      <c r="A2306" s="159" t="str">
        <f>'[11]Depr Exp'!A2306</f>
        <v>E3410 PRD Str/Impv, Encogen Total</v>
      </c>
      <c r="B2306" s="144">
        <f>'[11]Depr Exp'!B2306</f>
        <v>0</v>
      </c>
      <c r="C2306" s="502" t="str">
        <f>'[11]Depr Exp'!C2306</f>
        <v>EPRD</v>
      </c>
      <c r="D2306" s="144"/>
      <c r="E2306" s="281" t="str">
        <f>'[11]Depr Exp'!E2306</f>
        <v>Total</v>
      </c>
      <c r="F2306" s="141">
        <f>'[11]Depr Exp'!F2306</f>
        <v>0</v>
      </c>
      <c r="G2306" s="252">
        <f>'[11]Depr Exp'!G2306</f>
        <v>0</v>
      </c>
      <c r="H2306" s="286">
        <f>'[11]Depr Exp'!H2306</f>
        <v>238076.02</v>
      </c>
      <c r="I2306" s="141">
        <f>'[11]Depr Exp'!I2306</f>
        <v>0</v>
      </c>
      <c r="J2306" s="252">
        <f>'[11]Depr Exp'!J2306</f>
        <v>0</v>
      </c>
      <c r="K2306" s="286">
        <f>'[11]Depr Exp'!K2306</f>
        <v>237922.74663900005</v>
      </c>
      <c r="L2306" s="286">
        <f>'[11]Depr Exp'!L2306</f>
        <v>-153.27000000000001</v>
      </c>
      <c r="M2306" s="144"/>
      <c r="N2306" s="144"/>
    </row>
    <row r="2307" spans="1:14" ht="13.5" thickTop="1">
      <c r="A2307" s="535" t="str">
        <f>'[11]Depr Exp'!A2307</f>
        <v>E3410 PRD Str/Impv, Ferndale</v>
      </c>
      <c r="B2307" s="535" t="str">
        <f>'[11]Depr Exp'!B2307</f>
        <v>E3410 PRD Str/Impv, Ferndale-1</v>
      </c>
      <c r="C2307" s="535" t="str">
        <f>'[11]Depr Exp'!C2307</f>
        <v>403E</v>
      </c>
      <c r="D2307" s="535"/>
      <c r="E2307" s="536">
        <f>'[11]Depr Exp'!E2307</f>
        <v>43131</v>
      </c>
      <c r="F2307" s="537">
        <f>'[11]Depr Exp'!F2307</f>
        <v>5927075</v>
      </c>
      <c r="G2307" s="542">
        <f>'[11]Depr Exp'!G2307</f>
        <v>2.2800000000000001E-2</v>
      </c>
      <c r="H2307" s="539">
        <f>'[11]Depr Exp'!H2307</f>
        <v>4067.7899999999991</v>
      </c>
      <c r="I2307" s="537">
        <f>'[11]Depr Exp'!I2307</f>
        <v>5956388.75</v>
      </c>
      <c r="J2307" s="542">
        <f>'[11]Depr Exp'!J2307</f>
        <v>2.2800000000000001E-2</v>
      </c>
      <c r="K2307" s="540">
        <f>'[11]Depr Exp'!K2307</f>
        <v>3980.6699999999992</v>
      </c>
      <c r="L2307" s="539">
        <f>'[11]Depr Exp'!L2307</f>
        <v>-87.12</v>
      </c>
      <c r="M2307" s="144"/>
      <c r="N2307" s="144"/>
    </row>
    <row r="2308" spans="1:14">
      <c r="A2308" s="535" t="str">
        <f>'[11]Depr Exp'!A2308</f>
        <v>E3410 PRD Str/Impv, Ferndale</v>
      </c>
      <c r="B2308" s="535" t="str">
        <f>'[11]Depr Exp'!B2308</f>
        <v>E3410 PRD Str/Impv, Ferndale-2</v>
      </c>
      <c r="C2308" s="535" t="str">
        <f>'[11]Depr Exp'!C2308</f>
        <v>403E</v>
      </c>
      <c r="D2308" s="535"/>
      <c r="E2308" s="536">
        <f>'[11]Depr Exp'!E2308</f>
        <v>43159</v>
      </c>
      <c r="F2308" s="537">
        <f>'[11]Depr Exp'!F2308</f>
        <v>5927075</v>
      </c>
      <c r="G2308" s="542">
        <f>'[11]Depr Exp'!G2308</f>
        <v>2.2800000000000001E-2</v>
      </c>
      <c r="H2308" s="539">
        <f>'[11]Depr Exp'!H2308</f>
        <v>4055.0099999999993</v>
      </c>
      <c r="I2308" s="537">
        <f>'[11]Depr Exp'!I2308</f>
        <v>5956388.75</v>
      </c>
      <c r="J2308" s="542">
        <f>'[11]Depr Exp'!J2308</f>
        <v>2.2800000000000001E-2</v>
      </c>
      <c r="K2308" s="540">
        <f>'[11]Depr Exp'!K2308</f>
        <v>3980.6699999999992</v>
      </c>
      <c r="L2308" s="539">
        <f>'[11]Depr Exp'!L2308</f>
        <v>-74.34</v>
      </c>
      <c r="M2308" s="144"/>
      <c r="N2308" s="144"/>
    </row>
    <row r="2309" spans="1:14">
      <c r="A2309" s="535" t="str">
        <f>'[11]Depr Exp'!A2309</f>
        <v>E3410 PRD Str/Impv, Ferndale</v>
      </c>
      <c r="B2309" s="535" t="str">
        <f>'[11]Depr Exp'!B2309</f>
        <v>E3410 PRD Str/Impv, Ferndale-3</v>
      </c>
      <c r="C2309" s="535" t="str">
        <f>'[11]Depr Exp'!C2309</f>
        <v>403E</v>
      </c>
      <c r="D2309" s="535"/>
      <c r="E2309" s="536">
        <f>'[11]Depr Exp'!E2309</f>
        <v>43190</v>
      </c>
      <c r="F2309" s="537">
        <f>'[11]Depr Exp'!F2309</f>
        <v>5927075</v>
      </c>
      <c r="G2309" s="542">
        <f>'[11]Depr Exp'!G2309</f>
        <v>2.2800000000000001E-2</v>
      </c>
      <c r="H2309" s="539">
        <f>'[11]Depr Exp'!H2309</f>
        <v>4042.1899999999987</v>
      </c>
      <c r="I2309" s="537">
        <f>'[11]Depr Exp'!I2309</f>
        <v>5956388.75</v>
      </c>
      <c r="J2309" s="542">
        <f>'[11]Depr Exp'!J2309</f>
        <v>2.2800000000000001E-2</v>
      </c>
      <c r="K2309" s="540">
        <f>'[11]Depr Exp'!K2309</f>
        <v>3980.6699999999992</v>
      </c>
      <c r="L2309" s="539">
        <f>'[11]Depr Exp'!L2309</f>
        <v>-61.52</v>
      </c>
      <c r="M2309" s="144"/>
      <c r="N2309" s="144"/>
    </row>
    <row r="2310" spans="1:14">
      <c r="A2310" s="535" t="str">
        <f>'[11]Depr Exp'!A2310</f>
        <v>E3410 PRD Str/Impv, Ferndale</v>
      </c>
      <c r="B2310" s="535" t="str">
        <f>'[11]Depr Exp'!B2310</f>
        <v>E3410 PRD Str/Impv, Ferndale-4</v>
      </c>
      <c r="C2310" s="535" t="str">
        <f>'[11]Depr Exp'!C2310</f>
        <v>403E</v>
      </c>
      <c r="D2310" s="535"/>
      <c r="E2310" s="536">
        <f>'[11]Depr Exp'!E2310</f>
        <v>43220</v>
      </c>
      <c r="F2310" s="537">
        <f>'[11]Depr Exp'!F2310</f>
        <v>5927075</v>
      </c>
      <c r="G2310" s="542">
        <f>'[11]Depr Exp'!G2310</f>
        <v>2.2800000000000001E-2</v>
      </c>
      <c r="H2310" s="539">
        <f>'[11]Depr Exp'!H2310</f>
        <v>4029.3399999999992</v>
      </c>
      <c r="I2310" s="537">
        <f>'[11]Depr Exp'!I2310</f>
        <v>5956388.75</v>
      </c>
      <c r="J2310" s="542">
        <f>'[11]Depr Exp'!J2310</f>
        <v>2.2800000000000001E-2</v>
      </c>
      <c r="K2310" s="540">
        <f>'[11]Depr Exp'!K2310</f>
        <v>3980.6699999999992</v>
      </c>
      <c r="L2310" s="539">
        <f>'[11]Depr Exp'!L2310</f>
        <v>-48.67</v>
      </c>
      <c r="M2310" s="144"/>
      <c r="N2310" s="144"/>
    </row>
    <row r="2311" spans="1:14">
      <c r="A2311" s="535" t="str">
        <f>'[11]Depr Exp'!A2311</f>
        <v>E3410 PRD Str/Impv, Ferndale</v>
      </c>
      <c r="B2311" s="535" t="str">
        <f>'[11]Depr Exp'!B2311</f>
        <v>E3410 PRD Str/Impv, Ferndale-5</v>
      </c>
      <c r="C2311" s="535" t="str">
        <f>'[11]Depr Exp'!C2311</f>
        <v>403E</v>
      </c>
      <c r="D2311" s="535"/>
      <c r="E2311" s="536">
        <f>'[11]Depr Exp'!E2311</f>
        <v>43251</v>
      </c>
      <c r="F2311" s="537">
        <f>'[11]Depr Exp'!F2311</f>
        <v>5927075</v>
      </c>
      <c r="G2311" s="542">
        <f>'[11]Depr Exp'!G2311</f>
        <v>2.2800000000000001E-2</v>
      </c>
      <c r="H2311" s="539">
        <f>'[11]Depr Exp'!H2311</f>
        <v>4016.4399999999987</v>
      </c>
      <c r="I2311" s="537">
        <f>'[11]Depr Exp'!I2311</f>
        <v>5956388.75</v>
      </c>
      <c r="J2311" s="542">
        <f>'[11]Depr Exp'!J2311</f>
        <v>2.2800000000000001E-2</v>
      </c>
      <c r="K2311" s="540">
        <f>'[11]Depr Exp'!K2311</f>
        <v>3980.6699999999992</v>
      </c>
      <c r="L2311" s="539">
        <f>'[11]Depr Exp'!L2311</f>
        <v>-35.770000000000003</v>
      </c>
      <c r="M2311" s="144"/>
      <c r="N2311" s="144"/>
    </row>
    <row r="2312" spans="1:14">
      <c r="A2312" s="535" t="str">
        <f>'[11]Depr Exp'!A2312</f>
        <v>E3410 PRD Str/Impv, Ferndale</v>
      </c>
      <c r="B2312" s="535" t="str">
        <f>'[11]Depr Exp'!B2312</f>
        <v>E3410 PRD Str/Impv, Ferndale-6</v>
      </c>
      <c r="C2312" s="535" t="str">
        <f>'[11]Depr Exp'!C2312</f>
        <v>403E</v>
      </c>
      <c r="D2312" s="535"/>
      <c r="E2312" s="536">
        <f>'[11]Depr Exp'!E2312</f>
        <v>43281</v>
      </c>
      <c r="F2312" s="537">
        <f>'[11]Depr Exp'!F2312</f>
        <v>5927075</v>
      </c>
      <c r="G2312" s="542">
        <f>'[11]Depr Exp'!G2312</f>
        <v>2.2800000000000001E-2</v>
      </c>
      <c r="H2312" s="539">
        <f>'[11]Depr Exp'!H2312</f>
        <v>4003.4999999999991</v>
      </c>
      <c r="I2312" s="537">
        <f>'[11]Depr Exp'!I2312</f>
        <v>5956388.75</v>
      </c>
      <c r="J2312" s="542">
        <f>'[11]Depr Exp'!J2312</f>
        <v>2.2800000000000001E-2</v>
      </c>
      <c r="K2312" s="540">
        <f>'[11]Depr Exp'!K2312</f>
        <v>3980.6699999999992</v>
      </c>
      <c r="L2312" s="539">
        <f>'[11]Depr Exp'!L2312</f>
        <v>-22.83</v>
      </c>
      <c r="M2312" s="144"/>
      <c r="N2312" s="144"/>
    </row>
    <row r="2313" spans="1:14">
      <c r="A2313" s="535" t="str">
        <f>'[11]Depr Exp'!A2313</f>
        <v>E3410 PRD Str/Impv, Ferndale</v>
      </c>
      <c r="B2313" s="535" t="str">
        <f>'[11]Depr Exp'!B2313</f>
        <v>E3410 PRD Str/Impv, Ferndale-7</v>
      </c>
      <c r="C2313" s="535" t="str">
        <f>'[11]Depr Exp'!C2313</f>
        <v>403E</v>
      </c>
      <c r="D2313" s="535"/>
      <c r="E2313" s="536">
        <f>'[11]Depr Exp'!E2313</f>
        <v>43312</v>
      </c>
      <c r="F2313" s="537">
        <f>'[11]Depr Exp'!F2313</f>
        <v>5927075</v>
      </c>
      <c r="G2313" s="542">
        <f>'[11]Depr Exp'!G2313</f>
        <v>2.2800000000000001E-2</v>
      </c>
      <c r="H2313" s="539">
        <f>'[11]Depr Exp'!H2313</f>
        <v>3990.5199999999986</v>
      </c>
      <c r="I2313" s="537">
        <f>'[11]Depr Exp'!I2313</f>
        <v>5956388.75</v>
      </c>
      <c r="J2313" s="542">
        <f>'[11]Depr Exp'!J2313</f>
        <v>2.2800000000000001E-2</v>
      </c>
      <c r="K2313" s="540">
        <f>'[11]Depr Exp'!K2313</f>
        <v>3980.6699999999992</v>
      </c>
      <c r="L2313" s="539">
        <f>'[11]Depr Exp'!L2313</f>
        <v>-9.85</v>
      </c>
      <c r="M2313" s="144"/>
      <c r="N2313" s="144"/>
    </row>
    <row r="2314" spans="1:14">
      <c r="A2314" s="535" t="str">
        <f>'[11]Depr Exp'!A2314</f>
        <v>E3410 PRD Str/Impv, Ferndale</v>
      </c>
      <c r="B2314" s="535" t="str">
        <f>'[11]Depr Exp'!B2314</f>
        <v>E3410 PRD Str/Impv, Ferndale-8</v>
      </c>
      <c r="C2314" s="535" t="str">
        <f>'[11]Depr Exp'!C2314</f>
        <v>403E</v>
      </c>
      <c r="D2314" s="535"/>
      <c r="E2314" s="536">
        <f>'[11]Depr Exp'!E2314</f>
        <v>43343</v>
      </c>
      <c r="F2314" s="537">
        <f>'[11]Depr Exp'!F2314</f>
        <v>5927075</v>
      </c>
      <c r="G2314" s="542">
        <f>'[11]Depr Exp'!G2314</f>
        <v>2.2800000000000001E-2</v>
      </c>
      <c r="H2314" s="539">
        <f>'[11]Depr Exp'!H2314</f>
        <v>3977.4899999999989</v>
      </c>
      <c r="I2314" s="537">
        <f>'[11]Depr Exp'!I2314</f>
        <v>5956388.75</v>
      </c>
      <c r="J2314" s="542">
        <f>'[11]Depr Exp'!J2314</f>
        <v>2.2800000000000001E-2</v>
      </c>
      <c r="K2314" s="540">
        <f>'[11]Depr Exp'!K2314</f>
        <v>3980.6699999999992</v>
      </c>
      <c r="L2314" s="539">
        <f>'[11]Depr Exp'!L2314</f>
        <v>3.18</v>
      </c>
      <c r="M2314" s="144"/>
      <c r="N2314" s="144"/>
    </row>
    <row r="2315" spans="1:14">
      <c r="A2315" s="535" t="str">
        <f>'[11]Depr Exp'!A2315</f>
        <v>E3410 PRD Str/Impv, Ferndale</v>
      </c>
      <c r="B2315" s="535" t="str">
        <f>'[11]Depr Exp'!B2315</f>
        <v>E3410 PRD Str/Impv, Ferndale-9</v>
      </c>
      <c r="C2315" s="535" t="str">
        <f>'[11]Depr Exp'!C2315</f>
        <v>403E</v>
      </c>
      <c r="D2315" s="535"/>
      <c r="E2315" s="536">
        <f>'[11]Depr Exp'!E2315</f>
        <v>43373</v>
      </c>
      <c r="F2315" s="537">
        <f>'[11]Depr Exp'!F2315</f>
        <v>5927075</v>
      </c>
      <c r="G2315" s="542">
        <f>'[11]Depr Exp'!G2315</f>
        <v>2.2800000000000001E-2</v>
      </c>
      <c r="H2315" s="539">
        <f>'[11]Depr Exp'!H2315</f>
        <v>3964.4299999999985</v>
      </c>
      <c r="I2315" s="537">
        <f>'[11]Depr Exp'!I2315</f>
        <v>5956388.75</v>
      </c>
      <c r="J2315" s="542">
        <f>'[11]Depr Exp'!J2315</f>
        <v>2.2800000000000001E-2</v>
      </c>
      <c r="K2315" s="540">
        <f>'[11]Depr Exp'!K2315</f>
        <v>3980.6699999999992</v>
      </c>
      <c r="L2315" s="539">
        <f>'[11]Depr Exp'!L2315</f>
        <v>16.239999999999998</v>
      </c>
      <c r="M2315" s="144"/>
      <c r="N2315" s="144"/>
    </row>
    <row r="2316" spans="1:14">
      <c r="A2316" s="535" t="str">
        <f>'[11]Depr Exp'!A2316</f>
        <v>E3410 PRD Str/Impv, Ferndale</v>
      </c>
      <c r="B2316" s="535" t="str">
        <f>'[11]Depr Exp'!B2316</f>
        <v>E3410 PRD Str/Impv, Ferndale-10</v>
      </c>
      <c r="C2316" s="535" t="str">
        <f>'[11]Depr Exp'!C2316</f>
        <v>403E</v>
      </c>
      <c r="D2316" s="535"/>
      <c r="E2316" s="536">
        <f>'[11]Depr Exp'!E2316</f>
        <v>43404</v>
      </c>
      <c r="F2316" s="537">
        <f>'[11]Depr Exp'!F2316</f>
        <v>5927075</v>
      </c>
      <c r="G2316" s="542">
        <f>'[11]Depr Exp'!G2316</f>
        <v>2.2800000000000001E-2</v>
      </c>
      <c r="H2316" s="539">
        <f>'[11]Depr Exp'!H2316</f>
        <v>3951.3199999999988</v>
      </c>
      <c r="I2316" s="537">
        <f>'[11]Depr Exp'!I2316</f>
        <v>5956388.75</v>
      </c>
      <c r="J2316" s="542">
        <f>'[11]Depr Exp'!J2316</f>
        <v>2.2800000000000001E-2</v>
      </c>
      <c r="K2316" s="540">
        <f>'[11]Depr Exp'!K2316</f>
        <v>3980.6699999999992</v>
      </c>
      <c r="L2316" s="539">
        <f>'[11]Depr Exp'!L2316</f>
        <v>29.35</v>
      </c>
      <c r="M2316" s="144"/>
      <c r="N2316" s="144"/>
    </row>
    <row r="2317" spans="1:14">
      <c r="A2317" s="535" t="str">
        <f>'[11]Depr Exp'!A2317</f>
        <v>E3410 PRD Str/Impv, Ferndale</v>
      </c>
      <c r="B2317" s="535" t="str">
        <f>'[11]Depr Exp'!B2317</f>
        <v>E3410 PRD Str/Impv, Ferndale-11</v>
      </c>
      <c r="C2317" s="535" t="str">
        <f>'[11]Depr Exp'!C2317</f>
        <v>403E</v>
      </c>
      <c r="D2317" s="535"/>
      <c r="E2317" s="536">
        <f>'[11]Depr Exp'!E2317</f>
        <v>43434</v>
      </c>
      <c r="F2317" s="537">
        <f>'[11]Depr Exp'!F2317</f>
        <v>5927075</v>
      </c>
      <c r="G2317" s="542">
        <f>'[11]Depr Exp'!G2317</f>
        <v>2.2800000000000001E-2</v>
      </c>
      <c r="H2317" s="539">
        <f>'[11]Depr Exp'!H2317</f>
        <v>3938.1699999999992</v>
      </c>
      <c r="I2317" s="537">
        <f>'[11]Depr Exp'!I2317</f>
        <v>5956388.75</v>
      </c>
      <c r="J2317" s="542">
        <f>'[11]Depr Exp'!J2317</f>
        <v>2.2800000000000001E-2</v>
      </c>
      <c r="K2317" s="540">
        <f>'[11]Depr Exp'!K2317</f>
        <v>3980.6699999999992</v>
      </c>
      <c r="L2317" s="539">
        <f>'[11]Depr Exp'!L2317</f>
        <v>42.5</v>
      </c>
      <c r="M2317" s="144"/>
      <c r="N2317" s="144"/>
    </row>
    <row r="2318" spans="1:14">
      <c r="A2318" s="535" t="str">
        <f>'[11]Depr Exp'!A2318</f>
        <v>E3410 PRD Str/Impv, Ferndale</v>
      </c>
      <c r="B2318" s="535" t="str">
        <f>'[11]Depr Exp'!B2318</f>
        <v>E3410 PRD Str/Impv, Ferndale-12</v>
      </c>
      <c r="C2318" s="535" t="str">
        <f>'[11]Depr Exp'!C2318</f>
        <v>403E</v>
      </c>
      <c r="D2318" s="535"/>
      <c r="E2318" s="536">
        <f>'[11]Depr Exp'!E2318</f>
        <v>43465</v>
      </c>
      <c r="F2318" s="537">
        <f>'[11]Depr Exp'!F2318</f>
        <v>5956388.75</v>
      </c>
      <c r="G2318" s="542">
        <f>'[11]Depr Exp'!G2318</f>
        <v>2.2800000000000001E-2</v>
      </c>
      <c r="H2318" s="539">
        <f>'[11]Depr Exp'!H2318</f>
        <v>3980.6699999999992</v>
      </c>
      <c r="I2318" s="537">
        <f>'[11]Depr Exp'!I2318</f>
        <v>5956388.75</v>
      </c>
      <c r="J2318" s="542">
        <f>'[11]Depr Exp'!J2318</f>
        <v>2.2800000000000001E-2</v>
      </c>
      <c r="K2318" s="540">
        <f>'[11]Depr Exp'!K2318</f>
        <v>3980.6699999999992</v>
      </c>
      <c r="L2318" s="539">
        <f>'[11]Depr Exp'!L2318</f>
        <v>0</v>
      </c>
      <c r="M2318" s="144"/>
      <c r="N2318" s="144"/>
    </row>
    <row r="2319" spans="1:14" ht="15.75" thickBot="1">
      <c r="A2319" s="159" t="str">
        <f>'[11]Depr Exp'!A2319</f>
        <v>E3410 PRD Str/Impv, Ferndale Total</v>
      </c>
      <c r="B2319" s="144">
        <f>'[11]Depr Exp'!B2319</f>
        <v>0</v>
      </c>
      <c r="C2319" s="502" t="str">
        <f>'[11]Depr Exp'!C2319</f>
        <v>EPRD</v>
      </c>
      <c r="D2319" s="144"/>
      <c r="E2319" s="281" t="str">
        <f>'[11]Depr Exp'!E2319</f>
        <v>Total</v>
      </c>
      <c r="F2319" s="141">
        <f>'[11]Depr Exp'!F2319</f>
        <v>0</v>
      </c>
      <c r="G2319" s="252">
        <f>'[11]Depr Exp'!G2319</f>
        <v>0</v>
      </c>
      <c r="H2319" s="286">
        <f>'[11]Depr Exp'!H2319</f>
        <v>48016.869999999988</v>
      </c>
      <c r="I2319" s="141">
        <f>'[11]Depr Exp'!I2319</f>
        <v>0</v>
      </c>
      <c r="J2319" s="252">
        <f>'[11]Depr Exp'!J2319</f>
        <v>0</v>
      </c>
      <c r="K2319" s="286">
        <f>'[11]Depr Exp'!K2319</f>
        <v>47768.039999999986</v>
      </c>
      <c r="L2319" s="286">
        <f>'[11]Depr Exp'!L2319</f>
        <v>-248.83</v>
      </c>
      <c r="M2319" s="144"/>
      <c r="N2319" s="144"/>
    </row>
    <row r="2320" spans="1:14" ht="13.5" thickTop="1">
      <c r="A2320" s="535" t="str">
        <f>'[11]Depr Exp'!A2320</f>
        <v>E3410 PRD Str/Impv, Fred 1/APC</v>
      </c>
      <c r="B2320" s="535" t="str">
        <f>'[11]Depr Exp'!B2320</f>
        <v>E3410 PRD Str/Impv, Fred 1/APC-1</v>
      </c>
      <c r="C2320" s="535" t="str">
        <f>'[11]Depr Exp'!C2320</f>
        <v>403E</v>
      </c>
      <c r="D2320" s="535"/>
      <c r="E2320" s="536">
        <f>'[11]Depr Exp'!E2320</f>
        <v>43131</v>
      </c>
      <c r="F2320" s="537">
        <f>'[11]Depr Exp'!F2320</f>
        <v>5774386.75</v>
      </c>
      <c r="G2320" s="542">
        <f>'[11]Depr Exp'!G2320</f>
        <v>2.47E-2</v>
      </c>
      <c r="H2320" s="539">
        <f>'[11]Depr Exp'!H2320</f>
        <v>9361</v>
      </c>
      <c r="I2320" s="537">
        <f>'[11]Depr Exp'!I2320</f>
        <v>5774386.75</v>
      </c>
      <c r="J2320" s="542">
        <f>'[11]Depr Exp'!J2320</f>
        <v>2.47E-2</v>
      </c>
      <c r="K2320" s="540">
        <f>'[11]Depr Exp'!K2320</f>
        <v>9234.32</v>
      </c>
      <c r="L2320" s="539">
        <f>'[11]Depr Exp'!L2320</f>
        <v>-126.68</v>
      </c>
      <c r="M2320" s="144"/>
      <c r="N2320" s="144"/>
    </row>
    <row r="2321" spans="1:14">
      <c r="A2321" s="535" t="str">
        <f>'[11]Depr Exp'!A2321</f>
        <v>E3410 PRD Str/Impv, Fred 1/APC</v>
      </c>
      <c r="B2321" s="535" t="str">
        <f>'[11]Depr Exp'!B2321</f>
        <v>E3410 PRD Str/Impv, Fred 1/APC-2</v>
      </c>
      <c r="C2321" s="535" t="str">
        <f>'[11]Depr Exp'!C2321</f>
        <v>403E</v>
      </c>
      <c r="D2321" s="535"/>
      <c r="E2321" s="536">
        <f>'[11]Depr Exp'!E2321</f>
        <v>43159</v>
      </c>
      <c r="F2321" s="537">
        <f>'[11]Depr Exp'!F2321</f>
        <v>5774386.75</v>
      </c>
      <c r="G2321" s="542">
        <f>'[11]Depr Exp'!G2321</f>
        <v>2.47E-2</v>
      </c>
      <c r="H2321" s="539">
        <f>'[11]Depr Exp'!H2321</f>
        <v>9349.77</v>
      </c>
      <c r="I2321" s="537">
        <f>'[11]Depr Exp'!I2321</f>
        <v>5774386.75</v>
      </c>
      <c r="J2321" s="542">
        <f>'[11]Depr Exp'!J2321</f>
        <v>2.47E-2</v>
      </c>
      <c r="K2321" s="540">
        <f>'[11]Depr Exp'!K2321</f>
        <v>9234.32</v>
      </c>
      <c r="L2321" s="539">
        <f>'[11]Depr Exp'!L2321</f>
        <v>-115.45</v>
      </c>
      <c r="M2321" s="144"/>
      <c r="N2321" s="144"/>
    </row>
    <row r="2322" spans="1:14">
      <c r="A2322" s="535" t="str">
        <f>'[11]Depr Exp'!A2322</f>
        <v>E3410 PRD Str/Impv, Fred 1/APC</v>
      </c>
      <c r="B2322" s="535" t="str">
        <f>'[11]Depr Exp'!B2322</f>
        <v>E3410 PRD Str/Impv, Fred 1/APC-3</v>
      </c>
      <c r="C2322" s="535" t="str">
        <f>'[11]Depr Exp'!C2322</f>
        <v>403E</v>
      </c>
      <c r="D2322" s="535"/>
      <c r="E2322" s="536">
        <f>'[11]Depr Exp'!E2322</f>
        <v>43190</v>
      </c>
      <c r="F2322" s="537">
        <f>'[11]Depr Exp'!F2322</f>
        <v>5774386.75</v>
      </c>
      <c r="G2322" s="542">
        <f>'[11]Depr Exp'!G2322</f>
        <v>2.47E-2</v>
      </c>
      <c r="H2322" s="539">
        <f>'[11]Depr Exp'!H2322</f>
        <v>9338.4900000000016</v>
      </c>
      <c r="I2322" s="537">
        <f>'[11]Depr Exp'!I2322</f>
        <v>5774386.75</v>
      </c>
      <c r="J2322" s="542">
        <f>'[11]Depr Exp'!J2322</f>
        <v>2.47E-2</v>
      </c>
      <c r="K2322" s="540">
        <f>'[11]Depr Exp'!K2322</f>
        <v>9234.32</v>
      </c>
      <c r="L2322" s="539">
        <f>'[11]Depr Exp'!L2322</f>
        <v>-104.17</v>
      </c>
      <c r="M2322" s="144"/>
      <c r="N2322" s="144"/>
    </row>
    <row r="2323" spans="1:14">
      <c r="A2323" s="535" t="str">
        <f>'[11]Depr Exp'!A2323</f>
        <v>E3410 PRD Str/Impv, Fred 1/APC</v>
      </c>
      <c r="B2323" s="535" t="str">
        <f>'[11]Depr Exp'!B2323</f>
        <v>E3410 PRD Str/Impv, Fred 1/APC-4</v>
      </c>
      <c r="C2323" s="535" t="str">
        <f>'[11]Depr Exp'!C2323</f>
        <v>403E</v>
      </c>
      <c r="D2323" s="535"/>
      <c r="E2323" s="536">
        <f>'[11]Depr Exp'!E2323</f>
        <v>43220</v>
      </c>
      <c r="F2323" s="537">
        <f>'[11]Depr Exp'!F2323</f>
        <v>5774386.75</v>
      </c>
      <c r="G2323" s="542">
        <f>'[11]Depr Exp'!G2323</f>
        <v>2.47E-2</v>
      </c>
      <c r="H2323" s="539">
        <f>'[11]Depr Exp'!H2323</f>
        <v>9327.1500000000015</v>
      </c>
      <c r="I2323" s="537">
        <f>'[11]Depr Exp'!I2323</f>
        <v>5774386.75</v>
      </c>
      <c r="J2323" s="542">
        <f>'[11]Depr Exp'!J2323</f>
        <v>2.47E-2</v>
      </c>
      <c r="K2323" s="540">
        <f>'[11]Depr Exp'!K2323</f>
        <v>9234.32</v>
      </c>
      <c r="L2323" s="539">
        <f>'[11]Depr Exp'!L2323</f>
        <v>-92.83</v>
      </c>
      <c r="M2323" s="144"/>
      <c r="N2323" s="144"/>
    </row>
    <row r="2324" spans="1:14">
      <c r="A2324" s="535" t="str">
        <f>'[11]Depr Exp'!A2324</f>
        <v>E3410 PRD Str/Impv, Fred 1/APC</v>
      </c>
      <c r="B2324" s="535" t="str">
        <f>'[11]Depr Exp'!B2324</f>
        <v>E3410 PRD Str/Impv, Fred 1/APC-5</v>
      </c>
      <c r="C2324" s="535" t="str">
        <f>'[11]Depr Exp'!C2324</f>
        <v>403E</v>
      </c>
      <c r="D2324" s="535"/>
      <c r="E2324" s="536">
        <f>'[11]Depr Exp'!E2324</f>
        <v>43251</v>
      </c>
      <c r="F2324" s="537">
        <f>'[11]Depr Exp'!F2324</f>
        <v>5774386.75</v>
      </c>
      <c r="G2324" s="542">
        <f>'[11]Depr Exp'!G2324</f>
        <v>2.47E-2</v>
      </c>
      <c r="H2324" s="539">
        <f>'[11]Depr Exp'!H2324</f>
        <v>9315.74</v>
      </c>
      <c r="I2324" s="537">
        <f>'[11]Depr Exp'!I2324</f>
        <v>5774386.75</v>
      </c>
      <c r="J2324" s="542">
        <f>'[11]Depr Exp'!J2324</f>
        <v>2.47E-2</v>
      </c>
      <c r="K2324" s="540">
        <f>'[11]Depr Exp'!K2324</f>
        <v>9234.32</v>
      </c>
      <c r="L2324" s="539">
        <f>'[11]Depr Exp'!L2324</f>
        <v>-81.42</v>
      </c>
      <c r="M2324" s="144"/>
      <c r="N2324" s="144"/>
    </row>
    <row r="2325" spans="1:14">
      <c r="A2325" s="535" t="str">
        <f>'[11]Depr Exp'!A2325</f>
        <v>E3410 PRD Str/Impv, Fred 1/APC</v>
      </c>
      <c r="B2325" s="535" t="str">
        <f>'[11]Depr Exp'!B2325</f>
        <v>E3410 PRD Str/Impv, Fred 1/APC-6</v>
      </c>
      <c r="C2325" s="535" t="str">
        <f>'[11]Depr Exp'!C2325</f>
        <v>403E</v>
      </c>
      <c r="D2325" s="535"/>
      <c r="E2325" s="536">
        <f>'[11]Depr Exp'!E2325</f>
        <v>43281</v>
      </c>
      <c r="F2325" s="537">
        <f>'[11]Depr Exp'!F2325</f>
        <v>5774386.75</v>
      </c>
      <c r="G2325" s="542">
        <f>'[11]Depr Exp'!G2325</f>
        <v>2.47E-2</v>
      </c>
      <c r="H2325" s="539">
        <f>'[11]Depr Exp'!H2325</f>
        <v>9304.2900000000009</v>
      </c>
      <c r="I2325" s="537">
        <f>'[11]Depr Exp'!I2325</f>
        <v>5774386.75</v>
      </c>
      <c r="J2325" s="542">
        <f>'[11]Depr Exp'!J2325</f>
        <v>2.47E-2</v>
      </c>
      <c r="K2325" s="540">
        <f>'[11]Depr Exp'!K2325</f>
        <v>9234.32</v>
      </c>
      <c r="L2325" s="539">
        <f>'[11]Depr Exp'!L2325</f>
        <v>-69.97</v>
      </c>
      <c r="M2325" s="144"/>
      <c r="N2325" s="144"/>
    </row>
    <row r="2326" spans="1:14">
      <c r="A2326" s="535" t="str">
        <f>'[11]Depr Exp'!A2326</f>
        <v>E3410 PRD Str/Impv, Fred 1/APC</v>
      </c>
      <c r="B2326" s="535" t="str">
        <f>'[11]Depr Exp'!B2326</f>
        <v>E3410 PRD Str/Impv, Fred 1/APC-7</v>
      </c>
      <c r="C2326" s="535" t="str">
        <f>'[11]Depr Exp'!C2326</f>
        <v>403E</v>
      </c>
      <c r="D2326" s="535"/>
      <c r="E2326" s="536">
        <f>'[11]Depr Exp'!E2326</f>
        <v>43312</v>
      </c>
      <c r="F2326" s="537">
        <f>'[11]Depr Exp'!F2326</f>
        <v>5774386.75</v>
      </c>
      <c r="G2326" s="542">
        <f>'[11]Depr Exp'!G2326</f>
        <v>2.47E-2</v>
      </c>
      <c r="H2326" s="539">
        <f>'[11]Depr Exp'!H2326</f>
        <v>9292.77</v>
      </c>
      <c r="I2326" s="537">
        <f>'[11]Depr Exp'!I2326</f>
        <v>5774386.75</v>
      </c>
      <c r="J2326" s="542">
        <f>'[11]Depr Exp'!J2326</f>
        <v>2.47E-2</v>
      </c>
      <c r="K2326" s="540">
        <f>'[11]Depr Exp'!K2326</f>
        <v>9234.32</v>
      </c>
      <c r="L2326" s="539">
        <f>'[11]Depr Exp'!L2326</f>
        <v>-58.45</v>
      </c>
      <c r="M2326" s="144"/>
      <c r="N2326" s="144"/>
    </row>
    <row r="2327" spans="1:14">
      <c r="A2327" s="535" t="str">
        <f>'[11]Depr Exp'!A2327</f>
        <v>E3410 PRD Str/Impv, Fred 1/APC</v>
      </c>
      <c r="B2327" s="535" t="str">
        <f>'[11]Depr Exp'!B2327</f>
        <v>E3410 PRD Str/Impv, Fred 1/APC-8</v>
      </c>
      <c r="C2327" s="535" t="str">
        <f>'[11]Depr Exp'!C2327</f>
        <v>403E</v>
      </c>
      <c r="D2327" s="535"/>
      <c r="E2327" s="536">
        <f>'[11]Depr Exp'!E2327</f>
        <v>43343</v>
      </c>
      <c r="F2327" s="537">
        <f>'[11]Depr Exp'!F2327</f>
        <v>5774386.75</v>
      </c>
      <c r="G2327" s="542">
        <f>'[11]Depr Exp'!G2327</f>
        <v>2.47E-2</v>
      </c>
      <c r="H2327" s="539">
        <f>'[11]Depr Exp'!H2327</f>
        <v>9281.19</v>
      </c>
      <c r="I2327" s="537">
        <f>'[11]Depr Exp'!I2327</f>
        <v>5774386.75</v>
      </c>
      <c r="J2327" s="542">
        <f>'[11]Depr Exp'!J2327</f>
        <v>2.47E-2</v>
      </c>
      <c r="K2327" s="540">
        <f>'[11]Depr Exp'!K2327</f>
        <v>9234.32</v>
      </c>
      <c r="L2327" s="539">
        <f>'[11]Depr Exp'!L2327</f>
        <v>-46.87</v>
      </c>
      <c r="M2327" s="144"/>
      <c r="N2327" s="144"/>
    </row>
    <row r="2328" spans="1:14">
      <c r="A2328" s="535" t="str">
        <f>'[11]Depr Exp'!A2328</f>
        <v>E3410 PRD Str/Impv, Fred 1/APC</v>
      </c>
      <c r="B2328" s="535" t="str">
        <f>'[11]Depr Exp'!B2328</f>
        <v>E3410 PRD Str/Impv, Fred 1/APC-9</v>
      </c>
      <c r="C2328" s="535" t="str">
        <f>'[11]Depr Exp'!C2328</f>
        <v>403E</v>
      </c>
      <c r="D2328" s="535"/>
      <c r="E2328" s="536">
        <f>'[11]Depr Exp'!E2328</f>
        <v>43373</v>
      </c>
      <c r="F2328" s="537">
        <f>'[11]Depr Exp'!F2328</f>
        <v>5774386.75</v>
      </c>
      <c r="G2328" s="542">
        <f>'[11]Depr Exp'!G2328</f>
        <v>2.47E-2</v>
      </c>
      <c r="H2328" s="539">
        <f>'[11]Depr Exp'!H2328</f>
        <v>9269.58</v>
      </c>
      <c r="I2328" s="537">
        <f>'[11]Depr Exp'!I2328</f>
        <v>5774386.75</v>
      </c>
      <c r="J2328" s="542">
        <f>'[11]Depr Exp'!J2328</f>
        <v>2.47E-2</v>
      </c>
      <c r="K2328" s="540">
        <f>'[11]Depr Exp'!K2328</f>
        <v>9234.32</v>
      </c>
      <c r="L2328" s="539">
        <f>'[11]Depr Exp'!L2328</f>
        <v>-35.26</v>
      </c>
      <c r="M2328" s="144"/>
      <c r="N2328" s="144"/>
    </row>
    <row r="2329" spans="1:14">
      <c r="A2329" s="535" t="str">
        <f>'[11]Depr Exp'!A2329</f>
        <v>E3410 PRD Str/Impv, Fred 1/APC</v>
      </c>
      <c r="B2329" s="535" t="str">
        <f>'[11]Depr Exp'!B2329</f>
        <v>E3410 PRD Str/Impv, Fred 1/APC-10</v>
      </c>
      <c r="C2329" s="535" t="str">
        <f>'[11]Depr Exp'!C2329</f>
        <v>403E</v>
      </c>
      <c r="D2329" s="535"/>
      <c r="E2329" s="536">
        <f>'[11]Depr Exp'!E2329</f>
        <v>43404</v>
      </c>
      <c r="F2329" s="537">
        <f>'[11]Depr Exp'!F2329</f>
        <v>5774386.75</v>
      </c>
      <c r="G2329" s="542">
        <f>'[11]Depr Exp'!G2329</f>
        <v>2.47E-2</v>
      </c>
      <c r="H2329" s="539">
        <f>'[11]Depr Exp'!H2329</f>
        <v>9257.89</v>
      </c>
      <c r="I2329" s="537">
        <f>'[11]Depr Exp'!I2329</f>
        <v>5774386.75</v>
      </c>
      <c r="J2329" s="542">
        <f>'[11]Depr Exp'!J2329</f>
        <v>2.47E-2</v>
      </c>
      <c r="K2329" s="540">
        <f>'[11]Depr Exp'!K2329</f>
        <v>9234.32</v>
      </c>
      <c r="L2329" s="539">
        <f>'[11]Depr Exp'!L2329</f>
        <v>-23.57</v>
      </c>
      <c r="M2329" s="144"/>
      <c r="N2329" s="144"/>
    </row>
    <row r="2330" spans="1:14">
      <c r="A2330" s="535" t="str">
        <f>'[11]Depr Exp'!A2330</f>
        <v>E3410 PRD Str/Impv, Fred 1/APC</v>
      </c>
      <c r="B2330" s="535" t="str">
        <f>'[11]Depr Exp'!B2330</f>
        <v>E3410 PRD Str/Impv, Fred 1/APC-11</v>
      </c>
      <c r="C2330" s="535" t="str">
        <f>'[11]Depr Exp'!C2330</f>
        <v>403E</v>
      </c>
      <c r="D2330" s="535"/>
      <c r="E2330" s="536">
        <f>'[11]Depr Exp'!E2330</f>
        <v>43434</v>
      </c>
      <c r="F2330" s="537">
        <f>'[11]Depr Exp'!F2330</f>
        <v>5774386.75</v>
      </c>
      <c r="G2330" s="542">
        <f>'[11]Depr Exp'!G2330</f>
        <v>2.47E-2</v>
      </c>
      <c r="H2330" s="539">
        <f>'[11]Depr Exp'!H2330</f>
        <v>9246.14</v>
      </c>
      <c r="I2330" s="537">
        <f>'[11]Depr Exp'!I2330</f>
        <v>5774386.75</v>
      </c>
      <c r="J2330" s="542">
        <f>'[11]Depr Exp'!J2330</f>
        <v>2.47E-2</v>
      </c>
      <c r="K2330" s="540">
        <f>'[11]Depr Exp'!K2330</f>
        <v>9234.32</v>
      </c>
      <c r="L2330" s="539">
        <f>'[11]Depr Exp'!L2330</f>
        <v>-11.82</v>
      </c>
      <c r="M2330" s="144"/>
      <c r="N2330" s="144"/>
    </row>
    <row r="2331" spans="1:14">
      <c r="A2331" s="535" t="str">
        <f>'[11]Depr Exp'!A2331</f>
        <v>E3410 PRD Str/Impv, Fred 1/APC</v>
      </c>
      <c r="B2331" s="535" t="str">
        <f>'[11]Depr Exp'!B2331</f>
        <v>E3410 PRD Str/Impv, Fred 1/APC-12</v>
      </c>
      <c r="C2331" s="535" t="str">
        <f>'[11]Depr Exp'!C2331</f>
        <v>403E</v>
      </c>
      <c r="D2331" s="535"/>
      <c r="E2331" s="536">
        <f>'[11]Depr Exp'!E2331</f>
        <v>43465</v>
      </c>
      <c r="F2331" s="537">
        <f>'[11]Depr Exp'!F2331</f>
        <v>5774386.75</v>
      </c>
      <c r="G2331" s="542">
        <f>'[11]Depr Exp'!G2331</f>
        <v>2.47E-2</v>
      </c>
      <c r="H2331" s="539">
        <f>'[11]Depr Exp'!H2331</f>
        <v>9234.32</v>
      </c>
      <c r="I2331" s="537">
        <f>'[11]Depr Exp'!I2331</f>
        <v>5774386.75</v>
      </c>
      <c r="J2331" s="542">
        <f>'[11]Depr Exp'!J2331</f>
        <v>2.47E-2</v>
      </c>
      <c r="K2331" s="540">
        <f>'[11]Depr Exp'!K2331</f>
        <v>9234.32</v>
      </c>
      <c r="L2331" s="539">
        <f>'[11]Depr Exp'!L2331</f>
        <v>0</v>
      </c>
      <c r="M2331" s="144"/>
      <c r="N2331" s="144"/>
    </row>
    <row r="2332" spans="1:14" ht="15.75" thickBot="1">
      <c r="A2332" s="159" t="str">
        <f>'[11]Depr Exp'!A2332</f>
        <v>E3410 PRD Str/Impv, Fred 1/APC Total</v>
      </c>
      <c r="B2332" s="144">
        <f>'[11]Depr Exp'!B2332</f>
        <v>0</v>
      </c>
      <c r="C2332" s="502" t="str">
        <f>'[11]Depr Exp'!C2332</f>
        <v>EPRD</v>
      </c>
      <c r="D2332" s="144"/>
      <c r="E2332" s="281" t="str">
        <f>'[11]Depr Exp'!E2332</f>
        <v>Total</v>
      </c>
      <c r="F2332" s="141">
        <f>'[11]Depr Exp'!F2332</f>
        <v>0</v>
      </c>
      <c r="G2332" s="252">
        <f>'[11]Depr Exp'!G2332</f>
        <v>0</v>
      </c>
      <c r="H2332" s="286">
        <f>'[11]Depr Exp'!H2332</f>
        <v>111578.33000000002</v>
      </c>
      <c r="I2332" s="141">
        <f>'[11]Depr Exp'!I2332</f>
        <v>0</v>
      </c>
      <c r="J2332" s="252">
        <f>'[11]Depr Exp'!J2332</f>
        <v>0</v>
      </c>
      <c r="K2332" s="286">
        <f>'[11]Depr Exp'!K2332</f>
        <v>110811.84000000003</v>
      </c>
      <c r="L2332" s="286">
        <f>'[11]Depr Exp'!L2332</f>
        <v>-766.49</v>
      </c>
      <c r="M2332" s="144"/>
      <c r="N2332" s="144"/>
    </row>
    <row r="2333" spans="1:14" ht="13.5" thickTop="1">
      <c r="A2333" s="144" t="str">
        <f>'[11]Depr Exp'!A2333</f>
        <v>E3410 PRD Str/Impv, Frederickson</v>
      </c>
      <c r="B2333" s="144" t="str">
        <f>'[11]Depr Exp'!B2333</f>
        <v>E3410 PRD Str/Impv, Frederickson-1</v>
      </c>
      <c r="C2333" s="144" t="str">
        <f>'[11]Depr Exp'!C2333</f>
        <v>403E</v>
      </c>
      <c r="D2333" s="144"/>
      <c r="E2333" s="282">
        <f>'[11]Depr Exp'!E2333</f>
        <v>43131</v>
      </c>
      <c r="F2333" s="523">
        <f>'[11]Depr Exp'!F2333</f>
        <v>2854297.39</v>
      </c>
      <c r="G2333" s="305">
        <f>'[11]Depr Exp'!G2333</f>
        <v>9.0999999999999987E-3</v>
      </c>
      <c r="H2333" s="524">
        <f>'[11]Depr Exp'!H2333</f>
        <v>2164.5099999999998</v>
      </c>
      <c r="I2333" s="523">
        <f>'[11]Depr Exp'!I2333</f>
        <v>2961523.51</v>
      </c>
      <c r="J2333" s="305">
        <f>'[11]Depr Exp'!J2333</f>
        <v>9.0999999999999987E-3</v>
      </c>
      <c r="K2333" s="373">
        <f>'[11]Depr Exp'!K2333</f>
        <v>2245.8219950833331</v>
      </c>
      <c r="L2333" s="524">
        <f>'[11]Depr Exp'!L2333</f>
        <v>81.31</v>
      </c>
      <c r="M2333" s="144"/>
      <c r="N2333" s="144"/>
    </row>
    <row r="2334" spans="1:14">
      <c r="A2334" s="144" t="str">
        <f>'[11]Depr Exp'!A2334</f>
        <v>E3410 PRD Str/Impv, Frederickson</v>
      </c>
      <c r="B2334" s="144" t="str">
        <f>'[11]Depr Exp'!B2334</f>
        <v>E3410 PRD Str/Impv, Frederickson-2</v>
      </c>
      <c r="C2334" s="144" t="str">
        <f>'[11]Depr Exp'!C2334</f>
        <v>403E</v>
      </c>
      <c r="D2334" s="144"/>
      <c r="E2334" s="282">
        <f>'[11]Depr Exp'!E2334</f>
        <v>43159</v>
      </c>
      <c r="F2334" s="523">
        <f>'[11]Depr Exp'!F2334</f>
        <v>2854297.39</v>
      </c>
      <c r="G2334" s="305">
        <f>'[11]Depr Exp'!G2334</f>
        <v>9.0999999999999987E-3</v>
      </c>
      <c r="H2334" s="524">
        <f>'[11]Depr Exp'!H2334</f>
        <v>2164.5099999999998</v>
      </c>
      <c r="I2334" s="523">
        <f>'[11]Depr Exp'!I2334</f>
        <v>2961523.51</v>
      </c>
      <c r="J2334" s="305">
        <f>'[11]Depr Exp'!J2334</f>
        <v>9.0999999999999987E-3</v>
      </c>
      <c r="K2334" s="373">
        <f>'[11]Depr Exp'!K2334</f>
        <v>2245.8219950833331</v>
      </c>
      <c r="L2334" s="524">
        <f>'[11]Depr Exp'!L2334</f>
        <v>81.31</v>
      </c>
      <c r="M2334" s="144"/>
      <c r="N2334" s="144"/>
    </row>
    <row r="2335" spans="1:14">
      <c r="A2335" s="144" t="str">
        <f>'[11]Depr Exp'!A2335</f>
        <v>E3410 PRD Str/Impv, Frederickson</v>
      </c>
      <c r="B2335" s="144" t="str">
        <f>'[11]Depr Exp'!B2335</f>
        <v>E3410 PRD Str/Impv, Frederickson-3</v>
      </c>
      <c r="C2335" s="144" t="str">
        <f>'[11]Depr Exp'!C2335</f>
        <v>403E</v>
      </c>
      <c r="D2335" s="144"/>
      <c r="E2335" s="282">
        <f>'[11]Depr Exp'!E2335</f>
        <v>43190</v>
      </c>
      <c r="F2335" s="523">
        <f>'[11]Depr Exp'!F2335</f>
        <v>2854297.39</v>
      </c>
      <c r="G2335" s="305">
        <f>'[11]Depr Exp'!G2335</f>
        <v>9.0999999999999987E-3</v>
      </c>
      <c r="H2335" s="524">
        <f>'[11]Depr Exp'!H2335</f>
        <v>2164.5099999999998</v>
      </c>
      <c r="I2335" s="523">
        <f>'[11]Depr Exp'!I2335</f>
        <v>2961523.51</v>
      </c>
      <c r="J2335" s="305">
        <f>'[11]Depr Exp'!J2335</f>
        <v>9.0999999999999987E-3</v>
      </c>
      <c r="K2335" s="373">
        <f>'[11]Depr Exp'!K2335</f>
        <v>2245.8219950833331</v>
      </c>
      <c r="L2335" s="524">
        <f>'[11]Depr Exp'!L2335</f>
        <v>81.31</v>
      </c>
      <c r="M2335" s="144"/>
      <c r="N2335" s="144"/>
    </row>
    <row r="2336" spans="1:14">
      <c r="A2336" s="144" t="str">
        <f>'[11]Depr Exp'!A2336</f>
        <v>E3410 PRD Str/Impv, Frederickson</v>
      </c>
      <c r="B2336" s="144" t="str">
        <f>'[11]Depr Exp'!B2336</f>
        <v>E3410 PRD Str/Impv, Frederickson-4</v>
      </c>
      <c r="C2336" s="144" t="str">
        <f>'[11]Depr Exp'!C2336</f>
        <v>403E</v>
      </c>
      <c r="D2336" s="144"/>
      <c r="E2336" s="282">
        <f>'[11]Depr Exp'!E2336</f>
        <v>43220</v>
      </c>
      <c r="F2336" s="523">
        <f>'[11]Depr Exp'!F2336</f>
        <v>2854297.39</v>
      </c>
      <c r="G2336" s="305">
        <f>'[11]Depr Exp'!G2336</f>
        <v>9.0999999999999987E-3</v>
      </c>
      <c r="H2336" s="524">
        <f>'[11]Depr Exp'!H2336</f>
        <v>2164.5099999999998</v>
      </c>
      <c r="I2336" s="523">
        <f>'[11]Depr Exp'!I2336</f>
        <v>2961523.51</v>
      </c>
      <c r="J2336" s="305">
        <f>'[11]Depr Exp'!J2336</f>
        <v>9.0999999999999987E-3</v>
      </c>
      <c r="K2336" s="373">
        <f>'[11]Depr Exp'!K2336</f>
        <v>2245.8219950833331</v>
      </c>
      <c r="L2336" s="524">
        <f>'[11]Depr Exp'!L2336</f>
        <v>81.31</v>
      </c>
      <c r="M2336" s="144"/>
      <c r="N2336" s="144"/>
    </row>
    <row r="2337" spans="1:14">
      <c r="A2337" s="144" t="str">
        <f>'[11]Depr Exp'!A2337</f>
        <v>E3410 PRD Str/Impv, Frederickson</v>
      </c>
      <c r="B2337" s="144" t="str">
        <f>'[11]Depr Exp'!B2337</f>
        <v>E3410 PRD Str/Impv, Frederickson-5</v>
      </c>
      <c r="C2337" s="144" t="str">
        <f>'[11]Depr Exp'!C2337</f>
        <v>403E</v>
      </c>
      <c r="D2337" s="144"/>
      <c r="E2337" s="282">
        <f>'[11]Depr Exp'!E2337</f>
        <v>43251</v>
      </c>
      <c r="F2337" s="523">
        <f>'[11]Depr Exp'!F2337</f>
        <v>2854297.39</v>
      </c>
      <c r="G2337" s="305">
        <f>'[11]Depr Exp'!G2337</f>
        <v>9.0999999999999987E-3</v>
      </c>
      <c r="H2337" s="524">
        <f>'[11]Depr Exp'!H2337</f>
        <v>2164.5099999999998</v>
      </c>
      <c r="I2337" s="523">
        <f>'[11]Depr Exp'!I2337</f>
        <v>2961523.51</v>
      </c>
      <c r="J2337" s="305">
        <f>'[11]Depr Exp'!J2337</f>
        <v>9.0999999999999987E-3</v>
      </c>
      <c r="K2337" s="373">
        <f>'[11]Depr Exp'!K2337</f>
        <v>2245.8219950833331</v>
      </c>
      <c r="L2337" s="524">
        <f>'[11]Depr Exp'!L2337</f>
        <v>81.31</v>
      </c>
      <c r="M2337" s="144"/>
      <c r="N2337" s="144"/>
    </row>
    <row r="2338" spans="1:14">
      <c r="A2338" s="144" t="str">
        <f>'[11]Depr Exp'!A2338</f>
        <v>E3410 PRD Str/Impv, Frederickson</v>
      </c>
      <c r="B2338" s="144" t="str">
        <f>'[11]Depr Exp'!B2338</f>
        <v>E3410 PRD Str/Impv, Frederickson-6</v>
      </c>
      <c r="C2338" s="144" t="str">
        <f>'[11]Depr Exp'!C2338</f>
        <v>403E</v>
      </c>
      <c r="D2338" s="144"/>
      <c r="E2338" s="282">
        <f>'[11]Depr Exp'!E2338</f>
        <v>43281</v>
      </c>
      <c r="F2338" s="523">
        <f>'[11]Depr Exp'!F2338</f>
        <v>2854297.39</v>
      </c>
      <c r="G2338" s="305">
        <f>'[11]Depr Exp'!G2338</f>
        <v>9.0999999999999987E-3</v>
      </c>
      <c r="H2338" s="524">
        <f>'[11]Depr Exp'!H2338</f>
        <v>2164.5099999999998</v>
      </c>
      <c r="I2338" s="523">
        <f>'[11]Depr Exp'!I2338</f>
        <v>2961523.51</v>
      </c>
      <c r="J2338" s="305">
        <f>'[11]Depr Exp'!J2338</f>
        <v>9.0999999999999987E-3</v>
      </c>
      <c r="K2338" s="373">
        <f>'[11]Depr Exp'!K2338</f>
        <v>2245.8219950833331</v>
      </c>
      <c r="L2338" s="524">
        <f>'[11]Depr Exp'!L2338</f>
        <v>81.31</v>
      </c>
      <c r="M2338" s="144"/>
      <c r="N2338" s="144"/>
    </row>
    <row r="2339" spans="1:14">
      <c r="A2339" s="144" t="str">
        <f>'[11]Depr Exp'!A2339</f>
        <v>E3410 PRD Str/Impv, Frederickson</v>
      </c>
      <c r="B2339" s="144" t="str">
        <f>'[11]Depr Exp'!B2339</f>
        <v>E3410 PRD Str/Impv, Frederickson-7</v>
      </c>
      <c r="C2339" s="144" t="str">
        <f>'[11]Depr Exp'!C2339</f>
        <v>403E</v>
      </c>
      <c r="D2339" s="144"/>
      <c r="E2339" s="282">
        <f>'[11]Depr Exp'!E2339</f>
        <v>43312</v>
      </c>
      <c r="F2339" s="523">
        <f>'[11]Depr Exp'!F2339</f>
        <v>2854297.39</v>
      </c>
      <c r="G2339" s="305">
        <f>'[11]Depr Exp'!G2339</f>
        <v>9.0999999999999987E-3</v>
      </c>
      <c r="H2339" s="524">
        <f>'[11]Depr Exp'!H2339</f>
        <v>2164.5099999999998</v>
      </c>
      <c r="I2339" s="523">
        <f>'[11]Depr Exp'!I2339</f>
        <v>2961523.51</v>
      </c>
      <c r="J2339" s="305">
        <f>'[11]Depr Exp'!J2339</f>
        <v>9.0999999999999987E-3</v>
      </c>
      <c r="K2339" s="373">
        <f>'[11]Depr Exp'!K2339</f>
        <v>2245.8219950833331</v>
      </c>
      <c r="L2339" s="524">
        <f>'[11]Depr Exp'!L2339</f>
        <v>81.31</v>
      </c>
      <c r="M2339" s="144"/>
      <c r="N2339" s="144"/>
    </row>
    <row r="2340" spans="1:14">
      <c r="A2340" s="144" t="str">
        <f>'[11]Depr Exp'!A2340</f>
        <v>E3410 PRD Str/Impv, Frederickson</v>
      </c>
      <c r="B2340" s="144" t="str">
        <f>'[11]Depr Exp'!B2340</f>
        <v>E3410 PRD Str/Impv, Frederickson-8</v>
      </c>
      <c r="C2340" s="144" t="str">
        <f>'[11]Depr Exp'!C2340</f>
        <v>403E</v>
      </c>
      <c r="D2340" s="144"/>
      <c r="E2340" s="282">
        <f>'[11]Depr Exp'!E2340</f>
        <v>43343</v>
      </c>
      <c r="F2340" s="523">
        <f>'[11]Depr Exp'!F2340</f>
        <v>2854297.39</v>
      </c>
      <c r="G2340" s="305">
        <f>'[11]Depr Exp'!G2340</f>
        <v>9.0999999999999987E-3</v>
      </c>
      <c r="H2340" s="524">
        <f>'[11]Depr Exp'!H2340</f>
        <v>2164.5099999999998</v>
      </c>
      <c r="I2340" s="523">
        <f>'[11]Depr Exp'!I2340</f>
        <v>2961523.51</v>
      </c>
      <c r="J2340" s="305">
        <f>'[11]Depr Exp'!J2340</f>
        <v>9.0999999999999987E-3</v>
      </c>
      <c r="K2340" s="373">
        <f>'[11]Depr Exp'!K2340</f>
        <v>2245.8219950833331</v>
      </c>
      <c r="L2340" s="524">
        <f>'[11]Depr Exp'!L2340</f>
        <v>81.31</v>
      </c>
      <c r="M2340" s="144"/>
      <c r="N2340" s="144"/>
    </row>
    <row r="2341" spans="1:14">
      <c r="A2341" s="144" t="str">
        <f>'[11]Depr Exp'!A2341</f>
        <v>E3410 PRD Str/Impv, Frederickson</v>
      </c>
      <c r="B2341" s="144" t="str">
        <f>'[11]Depr Exp'!B2341</f>
        <v>E3410 PRD Str/Impv, Frederickson-9</v>
      </c>
      <c r="C2341" s="144" t="str">
        <f>'[11]Depr Exp'!C2341</f>
        <v>403E</v>
      </c>
      <c r="D2341" s="144"/>
      <c r="E2341" s="282">
        <f>'[11]Depr Exp'!E2341</f>
        <v>43373</v>
      </c>
      <c r="F2341" s="523">
        <f>'[11]Depr Exp'!F2341</f>
        <v>2854297.39</v>
      </c>
      <c r="G2341" s="305">
        <f>'[11]Depr Exp'!G2341</f>
        <v>9.0999999999999987E-3</v>
      </c>
      <c r="H2341" s="524">
        <f>'[11]Depr Exp'!H2341</f>
        <v>2164.5099999999998</v>
      </c>
      <c r="I2341" s="523">
        <f>'[11]Depr Exp'!I2341</f>
        <v>2961523.51</v>
      </c>
      <c r="J2341" s="305">
        <f>'[11]Depr Exp'!J2341</f>
        <v>9.0999999999999987E-3</v>
      </c>
      <c r="K2341" s="373">
        <f>'[11]Depr Exp'!K2341</f>
        <v>2245.8219950833331</v>
      </c>
      <c r="L2341" s="524">
        <f>'[11]Depr Exp'!L2341</f>
        <v>81.31</v>
      </c>
      <c r="M2341" s="144"/>
      <c r="N2341" s="144"/>
    </row>
    <row r="2342" spans="1:14">
      <c r="A2342" s="144" t="str">
        <f>'[11]Depr Exp'!A2342</f>
        <v>E3410 PRD Str/Impv, Frederickson</v>
      </c>
      <c r="B2342" s="144" t="str">
        <f>'[11]Depr Exp'!B2342</f>
        <v>E3410 PRD Str/Impv, Frederickson-10</v>
      </c>
      <c r="C2342" s="144" t="str">
        <f>'[11]Depr Exp'!C2342</f>
        <v>403E</v>
      </c>
      <c r="D2342" s="144"/>
      <c r="E2342" s="282">
        <f>'[11]Depr Exp'!E2342</f>
        <v>43404</v>
      </c>
      <c r="F2342" s="523">
        <f>'[11]Depr Exp'!F2342</f>
        <v>2854297.39</v>
      </c>
      <c r="G2342" s="305">
        <f>'[11]Depr Exp'!G2342</f>
        <v>9.0999999999999987E-3</v>
      </c>
      <c r="H2342" s="524">
        <f>'[11]Depr Exp'!H2342</f>
        <v>2164.5099999999998</v>
      </c>
      <c r="I2342" s="523">
        <f>'[11]Depr Exp'!I2342</f>
        <v>2961523.51</v>
      </c>
      <c r="J2342" s="305">
        <f>'[11]Depr Exp'!J2342</f>
        <v>9.0999999999999987E-3</v>
      </c>
      <c r="K2342" s="373">
        <f>'[11]Depr Exp'!K2342</f>
        <v>2245.8219950833331</v>
      </c>
      <c r="L2342" s="524">
        <f>'[11]Depr Exp'!L2342</f>
        <v>81.31</v>
      </c>
      <c r="M2342" s="144"/>
      <c r="N2342" s="144"/>
    </row>
    <row r="2343" spans="1:14">
      <c r="A2343" s="144" t="str">
        <f>'[11]Depr Exp'!A2343</f>
        <v>E3410 PRD Str/Impv, Frederickson</v>
      </c>
      <c r="B2343" s="144" t="str">
        <f>'[11]Depr Exp'!B2343</f>
        <v>E3410 PRD Str/Impv, Frederickson-11</v>
      </c>
      <c r="C2343" s="144" t="str">
        <f>'[11]Depr Exp'!C2343</f>
        <v>403E</v>
      </c>
      <c r="D2343" s="144"/>
      <c r="E2343" s="282">
        <f>'[11]Depr Exp'!E2343</f>
        <v>43434</v>
      </c>
      <c r="F2343" s="523">
        <f>'[11]Depr Exp'!F2343</f>
        <v>2854297.39</v>
      </c>
      <c r="G2343" s="305">
        <f>'[11]Depr Exp'!G2343</f>
        <v>9.0999999999999987E-3</v>
      </c>
      <c r="H2343" s="524">
        <f>'[11]Depr Exp'!H2343</f>
        <v>2164.5099999999998</v>
      </c>
      <c r="I2343" s="523">
        <f>'[11]Depr Exp'!I2343</f>
        <v>2961523.51</v>
      </c>
      <c r="J2343" s="305">
        <f>'[11]Depr Exp'!J2343</f>
        <v>9.0999999999999987E-3</v>
      </c>
      <c r="K2343" s="373">
        <f>'[11]Depr Exp'!K2343</f>
        <v>2245.8219950833331</v>
      </c>
      <c r="L2343" s="524">
        <f>'[11]Depr Exp'!L2343</f>
        <v>81.31</v>
      </c>
      <c r="M2343" s="144"/>
      <c r="N2343" s="144"/>
    </row>
    <row r="2344" spans="1:14">
      <c r="A2344" s="144" t="str">
        <f>'[11]Depr Exp'!A2344</f>
        <v>E3410 PRD Str/Impv, Frederickson</v>
      </c>
      <c r="B2344" s="144" t="str">
        <f>'[11]Depr Exp'!B2344</f>
        <v>E3410 PRD Str/Impv, Frederickson-12</v>
      </c>
      <c r="C2344" s="144" t="str">
        <f>'[11]Depr Exp'!C2344</f>
        <v>403E</v>
      </c>
      <c r="D2344" s="144"/>
      <c r="E2344" s="282">
        <f>'[11]Depr Exp'!E2344</f>
        <v>43465</v>
      </c>
      <c r="F2344" s="523">
        <f>'[11]Depr Exp'!F2344</f>
        <v>2961523.51</v>
      </c>
      <c r="G2344" s="305">
        <f>'[11]Depr Exp'!G2344</f>
        <v>9.0999999999999987E-3</v>
      </c>
      <c r="H2344" s="524">
        <f>'[11]Depr Exp'!H2344</f>
        <v>2245.8199999999997</v>
      </c>
      <c r="I2344" s="523">
        <f>'[11]Depr Exp'!I2344</f>
        <v>2961523.51</v>
      </c>
      <c r="J2344" s="305">
        <f>'[11]Depr Exp'!J2344</f>
        <v>9.0999999999999987E-3</v>
      </c>
      <c r="K2344" s="373">
        <f>'[11]Depr Exp'!K2344</f>
        <v>2245.8219950833331</v>
      </c>
      <c r="L2344" s="524">
        <f>'[11]Depr Exp'!L2344</f>
        <v>0</v>
      </c>
      <c r="M2344" s="144"/>
      <c r="N2344" s="144"/>
    </row>
    <row r="2345" spans="1:14" ht="15.75" thickBot="1">
      <c r="A2345" s="159" t="str">
        <f>'[11]Depr Exp'!A2345</f>
        <v>E3410 PRD Str/Impv, Frederickson Total</v>
      </c>
      <c r="B2345" s="144">
        <f>'[11]Depr Exp'!B2345</f>
        <v>0</v>
      </c>
      <c r="C2345" s="502" t="str">
        <f>'[11]Depr Exp'!C2345</f>
        <v>EPRD</v>
      </c>
      <c r="D2345" s="144"/>
      <c r="E2345" s="281" t="str">
        <f>'[11]Depr Exp'!E2345</f>
        <v>Total</v>
      </c>
      <c r="F2345" s="141">
        <f>'[11]Depr Exp'!F2345</f>
        <v>0</v>
      </c>
      <c r="G2345" s="252">
        <f>'[11]Depr Exp'!G2345</f>
        <v>0</v>
      </c>
      <c r="H2345" s="286">
        <f>'[11]Depr Exp'!H2345</f>
        <v>26055.429999999993</v>
      </c>
      <c r="I2345" s="141">
        <f>'[11]Depr Exp'!I2345</f>
        <v>0</v>
      </c>
      <c r="J2345" s="252">
        <f>'[11]Depr Exp'!J2345</f>
        <v>0</v>
      </c>
      <c r="K2345" s="286">
        <f>'[11]Depr Exp'!K2345</f>
        <v>26949.863941</v>
      </c>
      <c r="L2345" s="286">
        <f>'[11]Depr Exp'!L2345</f>
        <v>894.43</v>
      </c>
      <c r="M2345" s="144"/>
      <c r="N2345" s="144"/>
    </row>
    <row r="2346" spans="1:14" ht="13.5" thickTop="1">
      <c r="A2346" s="144" t="str">
        <f>'[11]Depr Exp'!A2346</f>
        <v>E3410 PRD Str/Impv, Fredonia</v>
      </c>
      <c r="B2346" s="144" t="str">
        <f>'[11]Depr Exp'!B2346</f>
        <v>E3410 PRD Str/Impv, Fredonia-1</v>
      </c>
      <c r="C2346" s="144" t="str">
        <f>'[11]Depr Exp'!C2346</f>
        <v>403E</v>
      </c>
      <c r="D2346" s="144"/>
      <c r="E2346" s="282">
        <f>'[11]Depr Exp'!E2346</f>
        <v>43131</v>
      </c>
      <c r="F2346" s="523">
        <f>'[11]Depr Exp'!F2346</f>
        <v>3782845.56</v>
      </c>
      <c r="G2346" s="305">
        <f>'[11]Depr Exp'!G2346</f>
        <v>1.8000000000000002E-2</v>
      </c>
      <c r="H2346" s="524">
        <f>'[11]Depr Exp'!H2346</f>
        <v>5674.26</v>
      </c>
      <c r="I2346" s="523">
        <f>'[11]Depr Exp'!I2346</f>
        <v>3782845.56</v>
      </c>
      <c r="J2346" s="305">
        <f>'[11]Depr Exp'!J2346</f>
        <v>1.8000000000000002E-2</v>
      </c>
      <c r="K2346" s="373">
        <f>'[11]Depr Exp'!K2346</f>
        <v>5674.2683400000014</v>
      </c>
      <c r="L2346" s="524">
        <f>'[11]Depr Exp'!L2346</f>
        <v>0.01</v>
      </c>
      <c r="M2346" s="144"/>
      <c r="N2346" s="144"/>
    </row>
    <row r="2347" spans="1:14">
      <c r="A2347" s="144" t="str">
        <f>'[11]Depr Exp'!A2347</f>
        <v>E3410 PRD Str/Impv, Fredonia</v>
      </c>
      <c r="B2347" s="144" t="str">
        <f>'[11]Depr Exp'!B2347</f>
        <v>E3410 PRD Str/Impv, Fredonia-2</v>
      </c>
      <c r="C2347" s="144" t="str">
        <f>'[11]Depr Exp'!C2347</f>
        <v>403E</v>
      </c>
      <c r="D2347" s="144"/>
      <c r="E2347" s="282">
        <f>'[11]Depr Exp'!E2347</f>
        <v>43159</v>
      </c>
      <c r="F2347" s="523">
        <f>'[11]Depr Exp'!F2347</f>
        <v>3782845.56</v>
      </c>
      <c r="G2347" s="305">
        <f>'[11]Depr Exp'!G2347</f>
        <v>1.8000000000000002E-2</v>
      </c>
      <c r="H2347" s="524">
        <f>'[11]Depr Exp'!H2347</f>
        <v>5674.26</v>
      </c>
      <c r="I2347" s="523">
        <f>'[11]Depr Exp'!I2347</f>
        <v>3782845.56</v>
      </c>
      <c r="J2347" s="305">
        <f>'[11]Depr Exp'!J2347</f>
        <v>1.8000000000000002E-2</v>
      </c>
      <c r="K2347" s="373">
        <f>'[11]Depr Exp'!K2347</f>
        <v>5674.2683400000014</v>
      </c>
      <c r="L2347" s="524">
        <f>'[11]Depr Exp'!L2347</f>
        <v>0.01</v>
      </c>
      <c r="M2347" s="144"/>
      <c r="N2347" s="144"/>
    </row>
    <row r="2348" spans="1:14">
      <c r="A2348" s="144" t="str">
        <f>'[11]Depr Exp'!A2348</f>
        <v>E3410 PRD Str/Impv, Fredonia</v>
      </c>
      <c r="B2348" s="144" t="str">
        <f>'[11]Depr Exp'!B2348</f>
        <v>E3410 PRD Str/Impv, Fredonia-3</v>
      </c>
      <c r="C2348" s="144" t="str">
        <f>'[11]Depr Exp'!C2348</f>
        <v>403E</v>
      </c>
      <c r="D2348" s="144"/>
      <c r="E2348" s="282">
        <f>'[11]Depr Exp'!E2348</f>
        <v>43190</v>
      </c>
      <c r="F2348" s="523">
        <f>'[11]Depr Exp'!F2348</f>
        <v>3782845.56</v>
      </c>
      <c r="G2348" s="305">
        <f>'[11]Depr Exp'!G2348</f>
        <v>1.8000000000000002E-2</v>
      </c>
      <c r="H2348" s="524">
        <f>'[11]Depr Exp'!H2348</f>
        <v>5674.26</v>
      </c>
      <c r="I2348" s="523">
        <f>'[11]Depr Exp'!I2348</f>
        <v>3782845.56</v>
      </c>
      <c r="J2348" s="305">
        <f>'[11]Depr Exp'!J2348</f>
        <v>1.8000000000000002E-2</v>
      </c>
      <c r="K2348" s="373">
        <f>'[11]Depr Exp'!K2348</f>
        <v>5674.2683400000014</v>
      </c>
      <c r="L2348" s="524">
        <f>'[11]Depr Exp'!L2348</f>
        <v>0.01</v>
      </c>
      <c r="M2348" s="144"/>
      <c r="N2348" s="144"/>
    </row>
    <row r="2349" spans="1:14">
      <c r="A2349" s="144" t="str">
        <f>'[11]Depr Exp'!A2349</f>
        <v>E3410 PRD Str/Impv, Fredonia</v>
      </c>
      <c r="B2349" s="144" t="str">
        <f>'[11]Depr Exp'!B2349</f>
        <v>E3410 PRD Str/Impv, Fredonia-4</v>
      </c>
      <c r="C2349" s="144" t="str">
        <f>'[11]Depr Exp'!C2349</f>
        <v>403E</v>
      </c>
      <c r="D2349" s="144"/>
      <c r="E2349" s="282">
        <f>'[11]Depr Exp'!E2349</f>
        <v>43220</v>
      </c>
      <c r="F2349" s="523">
        <f>'[11]Depr Exp'!F2349</f>
        <v>3782845.56</v>
      </c>
      <c r="G2349" s="305">
        <f>'[11]Depr Exp'!G2349</f>
        <v>1.8000000000000002E-2</v>
      </c>
      <c r="H2349" s="524">
        <f>'[11]Depr Exp'!H2349</f>
        <v>5674.26</v>
      </c>
      <c r="I2349" s="523">
        <f>'[11]Depr Exp'!I2349</f>
        <v>3782845.56</v>
      </c>
      <c r="J2349" s="305">
        <f>'[11]Depr Exp'!J2349</f>
        <v>1.8000000000000002E-2</v>
      </c>
      <c r="K2349" s="373">
        <f>'[11]Depr Exp'!K2349</f>
        <v>5674.2683400000014</v>
      </c>
      <c r="L2349" s="524">
        <f>'[11]Depr Exp'!L2349</f>
        <v>0.01</v>
      </c>
      <c r="M2349" s="144"/>
      <c r="N2349" s="144"/>
    </row>
    <row r="2350" spans="1:14">
      <c r="A2350" s="144" t="str">
        <f>'[11]Depr Exp'!A2350</f>
        <v>E3410 PRD Str/Impv, Fredonia</v>
      </c>
      <c r="B2350" s="144" t="str">
        <f>'[11]Depr Exp'!B2350</f>
        <v>E3410 PRD Str/Impv, Fredonia-5</v>
      </c>
      <c r="C2350" s="144" t="str">
        <f>'[11]Depr Exp'!C2350</f>
        <v>403E</v>
      </c>
      <c r="D2350" s="144"/>
      <c r="E2350" s="282">
        <f>'[11]Depr Exp'!E2350</f>
        <v>43251</v>
      </c>
      <c r="F2350" s="523">
        <f>'[11]Depr Exp'!F2350</f>
        <v>3782845.56</v>
      </c>
      <c r="G2350" s="305">
        <f>'[11]Depr Exp'!G2350</f>
        <v>1.8000000000000002E-2</v>
      </c>
      <c r="H2350" s="524">
        <f>'[11]Depr Exp'!H2350</f>
        <v>5674.26</v>
      </c>
      <c r="I2350" s="523">
        <f>'[11]Depr Exp'!I2350</f>
        <v>3782845.56</v>
      </c>
      <c r="J2350" s="305">
        <f>'[11]Depr Exp'!J2350</f>
        <v>1.8000000000000002E-2</v>
      </c>
      <c r="K2350" s="373">
        <f>'[11]Depr Exp'!K2350</f>
        <v>5674.2683400000014</v>
      </c>
      <c r="L2350" s="524">
        <f>'[11]Depr Exp'!L2350</f>
        <v>0.01</v>
      </c>
      <c r="M2350" s="144"/>
      <c r="N2350" s="144"/>
    </row>
    <row r="2351" spans="1:14">
      <c r="A2351" s="144" t="str">
        <f>'[11]Depr Exp'!A2351</f>
        <v>E3410 PRD Str/Impv, Fredonia</v>
      </c>
      <c r="B2351" s="144" t="str">
        <f>'[11]Depr Exp'!B2351</f>
        <v>E3410 PRD Str/Impv, Fredonia-6</v>
      </c>
      <c r="C2351" s="144" t="str">
        <f>'[11]Depr Exp'!C2351</f>
        <v>403E</v>
      </c>
      <c r="D2351" s="144"/>
      <c r="E2351" s="282">
        <f>'[11]Depr Exp'!E2351</f>
        <v>43281</v>
      </c>
      <c r="F2351" s="523">
        <f>'[11]Depr Exp'!F2351</f>
        <v>3782845.56</v>
      </c>
      <c r="G2351" s="305">
        <f>'[11]Depr Exp'!G2351</f>
        <v>1.8000000000000002E-2</v>
      </c>
      <c r="H2351" s="524">
        <f>'[11]Depr Exp'!H2351</f>
        <v>5674.26</v>
      </c>
      <c r="I2351" s="523">
        <f>'[11]Depr Exp'!I2351</f>
        <v>3782845.56</v>
      </c>
      <c r="J2351" s="305">
        <f>'[11]Depr Exp'!J2351</f>
        <v>1.8000000000000002E-2</v>
      </c>
      <c r="K2351" s="373">
        <f>'[11]Depr Exp'!K2351</f>
        <v>5674.2683400000014</v>
      </c>
      <c r="L2351" s="524">
        <f>'[11]Depr Exp'!L2351</f>
        <v>0.01</v>
      </c>
      <c r="M2351" s="144"/>
      <c r="N2351" s="144"/>
    </row>
    <row r="2352" spans="1:14">
      <c r="A2352" s="144" t="str">
        <f>'[11]Depr Exp'!A2352</f>
        <v>E3410 PRD Str/Impv, Fredonia</v>
      </c>
      <c r="B2352" s="144" t="str">
        <f>'[11]Depr Exp'!B2352</f>
        <v>E3410 PRD Str/Impv, Fredonia-7</v>
      </c>
      <c r="C2352" s="144" t="str">
        <f>'[11]Depr Exp'!C2352</f>
        <v>403E</v>
      </c>
      <c r="D2352" s="144"/>
      <c r="E2352" s="282">
        <f>'[11]Depr Exp'!E2352</f>
        <v>43312</v>
      </c>
      <c r="F2352" s="523">
        <f>'[11]Depr Exp'!F2352</f>
        <v>3782845.56</v>
      </c>
      <c r="G2352" s="305">
        <f>'[11]Depr Exp'!G2352</f>
        <v>1.8000000000000002E-2</v>
      </c>
      <c r="H2352" s="524">
        <f>'[11]Depr Exp'!H2352</f>
        <v>5674.26</v>
      </c>
      <c r="I2352" s="523">
        <f>'[11]Depr Exp'!I2352</f>
        <v>3782845.56</v>
      </c>
      <c r="J2352" s="305">
        <f>'[11]Depr Exp'!J2352</f>
        <v>1.8000000000000002E-2</v>
      </c>
      <c r="K2352" s="373">
        <f>'[11]Depr Exp'!K2352</f>
        <v>5674.2683400000014</v>
      </c>
      <c r="L2352" s="524">
        <f>'[11]Depr Exp'!L2352</f>
        <v>0.01</v>
      </c>
      <c r="M2352" s="144"/>
      <c r="N2352" s="144"/>
    </row>
    <row r="2353" spans="1:14">
      <c r="A2353" s="144" t="str">
        <f>'[11]Depr Exp'!A2353</f>
        <v>E3410 PRD Str/Impv, Fredonia</v>
      </c>
      <c r="B2353" s="144" t="str">
        <f>'[11]Depr Exp'!B2353</f>
        <v>E3410 PRD Str/Impv, Fredonia-8</v>
      </c>
      <c r="C2353" s="144" t="str">
        <f>'[11]Depr Exp'!C2353</f>
        <v>403E</v>
      </c>
      <c r="D2353" s="144"/>
      <c r="E2353" s="282">
        <f>'[11]Depr Exp'!E2353</f>
        <v>43343</v>
      </c>
      <c r="F2353" s="523">
        <f>'[11]Depr Exp'!F2353</f>
        <v>3782845.56</v>
      </c>
      <c r="G2353" s="305">
        <f>'[11]Depr Exp'!G2353</f>
        <v>1.8000000000000002E-2</v>
      </c>
      <c r="H2353" s="524">
        <f>'[11]Depr Exp'!H2353</f>
        <v>5674.26</v>
      </c>
      <c r="I2353" s="523">
        <f>'[11]Depr Exp'!I2353</f>
        <v>3782845.56</v>
      </c>
      <c r="J2353" s="305">
        <f>'[11]Depr Exp'!J2353</f>
        <v>1.8000000000000002E-2</v>
      </c>
      <c r="K2353" s="373">
        <f>'[11]Depr Exp'!K2353</f>
        <v>5674.2683400000014</v>
      </c>
      <c r="L2353" s="524">
        <f>'[11]Depr Exp'!L2353</f>
        <v>0.01</v>
      </c>
      <c r="M2353" s="144"/>
      <c r="N2353" s="144"/>
    </row>
    <row r="2354" spans="1:14">
      <c r="A2354" s="144" t="str">
        <f>'[11]Depr Exp'!A2354</f>
        <v>E3410 PRD Str/Impv, Fredonia</v>
      </c>
      <c r="B2354" s="144" t="str">
        <f>'[11]Depr Exp'!B2354</f>
        <v>E3410 PRD Str/Impv, Fredonia-9</v>
      </c>
      <c r="C2354" s="144" t="str">
        <f>'[11]Depr Exp'!C2354</f>
        <v>403E</v>
      </c>
      <c r="D2354" s="144"/>
      <c r="E2354" s="282">
        <f>'[11]Depr Exp'!E2354</f>
        <v>43373</v>
      </c>
      <c r="F2354" s="523">
        <f>'[11]Depr Exp'!F2354</f>
        <v>3782845.56</v>
      </c>
      <c r="G2354" s="305">
        <f>'[11]Depr Exp'!G2354</f>
        <v>1.8000000000000002E-2</v>
      </c>
      <c r="H2354" s="524">
        <f>'[11]Depr Exp'!H2354</f>
        <v>5674.26</v>
      </c>
      <c r="I2354" s="523">
        <f>'[11]Depr Exp'!I2354</f>
        <v>3782845.56</v>
      </c>
      <c r="J2354" s="305">
        <f>'[11]Depr Exp'!J2354</f>
        <v>1.8000000000000002E-2</v>
      </c>
      <c r="K2354" s="373">
        <f>'[11]Depr Exp'!K2354</f>
        <v>5674.2683400000014</v>
      </c>
      <c r="L2354" s="524">
        <f>'[11]Depr Exp'!L2354</f>
        <v>0.01</v>
      </c>
      <c r="M2354" s="144"/>
      <c r="N2354" s="144"/>
    </row>
    <row r="2355" spans="1:14">
      <c r="A2355" s="144" t="str">
        <f>'[11]Depr Exp'!A2355</f>
        <v>E3410 PRD Str/Impv, Fredonia</v>
      </c>
      <c r="B2355" s="144" t="str">
        <f>'[11]Depr Exp'!B2355</f>
        <v>E3410 PRD Str/Impv, Fredonia-10</v>
      </c>
      <c r="C2355" s="144" t="str">
        <f>'[11]Depr Exp'!C2355</f>
        <v>403E</v>
      </c>
      <c r="D2355" s="144"/>
      <c r="E2355" s="282">
        <f>'[11]Depr Exp'!E2355</f>
        <v>43404</v>
      </c>
      <c r="F2355" s="523">
        <f>'[11]Depr Exp'!F2355</f>
        <v>3782845.56</v>
      </c>
      <c r="G2355" s="305">
        <f>'[11]Depr Exp'!G2355</f>
        <v>1.8000000000000002E-2</v>
      </c>
      <c r="H2355" s="524">
        <f>'[11]Depr Exp'!H2355</f>
        <v>5674.26</v>
      </c>
      <c r="I2355" s="523">
        <f>'[11]Depr Exp'!I2355</f>
        <v>3782845.56</v>
      </c>
      <c r="J2355" s="305">
        <f>'[11]Depr Exp'!J2355</f>
        <v>1.8000000000000002E-2</v>
      </c>
      <c r="K2355" s="373">
        <f>'[11]Depr Exp'!K2355</f>
        <v>5674.2683400000014</v>
      </c>
      <c r="L2355" s="524">
        <f>'[11]Depr Exp'!L2355</f>
        <v>0.01</v>
      </c>
      <c r="M2355" s="144"/>
      <c r="N2355" s="144"/>
    </row>
    <row r="2356" spans="1:14">
      <c r="A2356" s="144" t="str">
        <f>'[11]Depr Exp'!A2356</f>
        <v>E3410 PRD Str/Impv, Fredonia</v>
      </c>
      <c r="B2356" s="144" t="str">
        <f>'[11]Depr Exp'!B2356</f>
        <v>E3410 PRD Str/Impv, Fredonia-11</v>
      </c>
      <c r="C2356" s="144" t="str">
        <f>'[11]Depr Exp'!C2356</f>
        <v>403E</v>
      </c>
      <c r="D2356" s="144"/>
      <c r="E2356" s="282">
        <f>'[11]Depr Exp'!E2356</f>
        <v>43434</v>
      </c>
      <c r="F2356" s="523">
        <f>'[11]Depr Exp'!F2356</f>
        <v>3782845.56</v>
      </c>
      <c r="G2356" s="305">
        <f>'[11]Depr Exp'!G2356</f>
        <v>1.8000000000000002E-2</v>
      </c>
      <c r="H2356" s="524">
        <f>'[11]Depr Exp'!H2356</f>
        <v>5674.26</v>
      </c>
      <c r="I2356" s="523">
        <f>'[11]Depr Exp'!I2356</f>
        <v>3782845.56</v>
      </c>
      <c r="J2356" s="305">
        <f>'[11]Depr Exp'!J2356</f>
        <v>1.8000000000000002E-2</v>
      </c>
      <c r="K2356" s="373">
        <f>'[11]Depr Exp'!K2356</f>
        <v>5674.2683400000014</v>
      </c>
      <c r="L2356" s="524">
        <f>'[11]Depr Exp'!L2356</f>
        <v>0.01</v>
      </c>
      <c r="M2356" s="144"/>
      <c r="N2356" s="144"/>
    </row>
    <row r="2357" spans="1:14">
      <c r="A2357" s="144" t="str">
        <f>'[11]Depr Exp'!A2357</f>
        <v>E3410 PRD Str/Impv, Fredonia</v>
      </c>
      <c r="B2357" s="144" t="str">
        <f>'[11]Depr Exp'!B2357</f>
        <v>E3410 PRD Str/Impv, Fredonia-12</v>
      </c>
      <c r="C2357" s="144" t="str">
        <f>'[11]Depr Exp'!C2357</f>
        <v>403E</v>
      </c>
      <c r="D2357" s="144"/>
      <c r="E2357" s="282">
        <f>'[11]Depr Exp'!E2357</f>
        <v>43465</v>
      </c>
      <c r="F2357" s="523">
        <f>'[11]Depr Exp'!F2357</f>
        <v>3782845.56</v>
      </c>
      <c r="G2357" s="305">
        <f>'[11]Depr Exp'!G2357</f>
        <v>1.8000000000000002E-2</v>
      </c>
      <c r="H2357" s="524">
        <f>'[11]Depr Exp'!H2357</f>
        <v>5674.26</v>
      </c>
      <c r="I2357" s="523">
        <f>'[11]Depr Exp'!I2357</f>
        <v>3782845.56</v>
      </c>
      <c r="J2357" s="305">
        <f>'[11]Depr Exp'!J2357</f>
        <v>1.8000000000000002E-2</v>
      </c>
      <c r="K2357" s="373">
        <f>'[11]Depr Exp'!K2357</f>
        <v>5674.2683400000014</v>
      </c>
      <c r="L2357" s="524">
        <f>'[11]Depr Exp'!L2357</f>
        <v>0.01</v>
      </c>
      <c r="M2357" s="144"/>
      <c r="N2357" s="144"/>
    </row>
    <row r="2358" spans="1:14" ht="15.75" thickBot="1">
      <c r="A2358" s="159" t="str">
        <f>'[11]Depr Exp'!A2358</f>
        <v>E3410 PRD Str/Impv, Fredonia Total</v>
      </c>
      <c r="B2358" s="144">
        <f>'[11]Depr Exp'!B2358</f>
        <v>0</v>
      </c>
      <c r="C2358" s="502" t="str">
        <f>'[11]Depr Exp'!C2358</f>
        <v>EPRD</v>
      </c>
      <c r="D2358" s="144"/>
      <c r="E2358" s="281" t="str">
        <f>'[11]Depr Exp'!E2358</f>
        <v>Total</v>
      </c>
      <c r="F2358" s="141">
        <f>'[11]Depr Exp'!F2358</f>
        <v>0</v>
      </c>
      <c r="G2358" s="252">
        <f>'[11]Depr Exp'!G2358</f>
        <v>0</v>
      </c>
      <c r="H2358" s="286">
        <f>'[11]Depr Exp'!H2358</f>
        <v>68091.12000000001</v>
      </c>
      <c r="I2358" s="141">
        <f>'[11]Depr Exp'!I2358</f>
        <v>0</v>
      </c>
      <c r="J2358" s="252">
        <f>'[11]Depr Exp'!J2358</f>
        <v>0</v>
      </c>
      <c r="K2358" s="286">
        <f>'[11]Depr Exp'!K2358</f>
        <v>68091.220080000014</v>
      </c>
      <c r="L2358" s="286">
        <f>'[11]Depr Exp'!L2358</f>
        <v>0.1</v>
      </c>
      <c r="M2358" s="144"/>
      <c r="N2358" s="144"/>
    </row>
    <row r="2359" spans="1:14" ht="13.5" thickTop="1">
      <c r="A2359" s="144" t="str">
        <f>'[11]Depr Exp'!A2359</f>
        <v>E3410 PRD Str/Impv, Fredonia 3&amp;4 OP</v>
      </c>
      <c r="B2359" s="144" t="str">
        <f>'[11]Depr Exp'!B2359</f>
        <v>E3410 PRD Str/Impv, Fredonia 3&amp;4 OP-1</v>
      </c>
      <c r="C2359" s="144" t="str">
        <f>'[11]Depr Exp'!C2359</f>
        <v>403E</v>
      </c>
      <c r="D2359" s="144"/>
      <c r="E2359" s="282">
        <f>'[11]Depr Exp'!E2359</f>
        <v>43131</v>
      </c>
      <c r="F2359" s="523">
        <f>'[11]Depr Exp'!F2359</f>
        <v>1252681.2</v>
      </c>
      <c r="G2359" s="305">
        <f>'[11]Depr Exp'!G2359</f>
        <v>1.8000000000000002E-2</v>
      </c>
      <c r="H2359" s="524">
        <f>'[11]Depr Exp'!H2359</f>
        <v>1879.02</v>
      </c>
      <c r="I2359" s="523">
        <f>'[11]Depr Exp'!I2359</f>
        <v>1624143.63</v>
      </c>
      <c r="J2359" s="305">
        <f>'[11]Depr Exp'!J2359</f>
        <v>1.8000000000000002E-2</v>
      </c>
      <c r="K2359" s="373">
        <f>'[11]Depr Exp'!K2359</f>
        <v>2436.2154450000003</v>
      </c>
      <c r="L2359" s="524">
        <f>'[11]Depr Exp'!L2359</f>
        <v>557.20000000000005</v>
      </c>
      <c r="M2359" s="144"/>
      <c r="N2359" s="144"/>
    </row>
    <row r="2360" spans="1:14">
      <c r="A2360" s="144" t="str">
        <f>'[11]Depr Exp'!A2360</f>
        <v>E3410 PRD Str/Impv, Fredonia 3&amp;4 OP</v>
      </c>
      <c r="B2360" s="144" t="str">
        <f>'[11]Depr Exp'!B2360</f>
        <v>E3410 PRD Str/Impv, Fredonia 3&amp;4 OP-2</v>
      </c>
      <c r="C2360" s="144" t="str">
        <f>'[11]Depr Exp'!C2360</f>
        <v>403E</v>
      </c>
      <c r="D2360" s="144"/>
      <c r="E2360" s="282">
        <f>'[11]Depr Exp'!E2360</f>
        <v>43159</v>
      </c>
      <c r="F2360" s="523">
        <f>'[11]Depr Exp'!F2360</f>
        <v>1252681.2</v>
      </c>
      <c r="G2360" s="305">
        <f>'[11]Depr Exp'!G2360</f>
        <v>1.8000000000000002E-2</v>
      </c>
      <c r="H2360" s="524">
        <f>'[11]Depr Exp'!H2360</f>
        <v>1879.02</v>
      </c>
      <c r="I2360" s="523">
        <f>'[11]Depr Exp'!I2360</f>
        <v>1624143.63</v>
      </c>
      <c r="J2360" s="305">
        <f>'[11]Depr Exp'!J2360</f>
        <v>1.8000000000000002E-2</v>
      </c>
      <c r="K2360" s="373">
        <f>'[11]Depr Exp'!K2360</f>
        <v>2436.2154450000003</v>
      </c>
      <c r="L2360" s="524">
        <f>'[11]Depr Exp'!L2360</f>
        <v>557.20000000000005</v>
      </c>
      <c r="M2360" s="144"/>
      <c r="N2360" s="144"/>
    </row>
    <row r="2361" spans="1:14">
      <c r="A2361" s="144" t="str">
        <f>'[11]Depr Exp'!A2361</f>
        <v>E3410 PRD Str/Impv, Fredonia 3&amp;4 OP</v>
      </c>
      <c r="B2361" s="144" t="str">
        <f>'[11]Depr Exp'!B2361</f>
        <v>E3410 PRD Str/Impv, Fredonia 3&amp;4 OP-3</v>
      </c>
      <c r="C2361" s="144" t="str">
        <f>'[11]Depr Exp'!C2361</f>
        <v>403E</v>
      </c>
      <c r="D2361" s="144"/>
      <c r="E2361" s="282">
        <f>'[11]Depr Exp'!E2361</f>
        <v>43190</v>
      </c>
      <c r="F2361" s="523">
        <f>'[11]Depr Exp'!F2361</f>
        <v>1252681.2</v>
      </c>
      <c r="G2361" s="305">
        <f>'[11]Depr Exp'!G2361</f>
        <v>1.8000000000000002E-2</v>
      </c>
      <c r="H2361" s="524">
        <f>'[11]Depr Exp'!H2361</f>
        <v>1879.02</v>
      </c>
      <c r="I2361" s="523">
        <f>'[11]Depr Exp'!I2361</f>
        <v>1624143.63</v>
      </c>
      <c r="J2361" s="305">
        <f>'[11]Depr Exp'!J2361</f>
        <v>1.8000000000000002E-2</v>
      </c>
      <c r="K2361" s="373">
        <f>'[11]Depr Exp'!K2361</f>
        <v>2436.2154450000003</v>
      </c>
      <c r="L2361" s="524">
        <f>'[11]Depr Exp'!L2361</f>
        <v>557.20000000000005</v>
      </c>
      <c r="M2361" s="144"/>
      <c r="N2361" s="144"/>
    </row>
    <row r="2362" spans="1:14">
      <c r="A2362" s="144" t="str">
        <f>'[11]Depr Exp'!A2362</f>
        <v>E3410 PRD Str/Impv, Fredonia 3&amp;4 OP</v>
      </c>
      <c r="B2362" s="144" t="str">
        <f>'[11]Depr Exp'!B2362</f>
        <v>E3410 PRD Str/Impv, Fredonia 3&amp;4 OP-4</v>
      </c>
      <c r="C2362" s="144" t="str">
        <f>'[11]Depr Exp'!C2362</f>
        <v>403E</v>
      </c>
      <c r="D2362" s="144"/>
      <c r="E2362" s="282">
        <f>'[11]Depr Exp'!E2362</f>
        <v>43220</v>
      </c>
      <c r="F2362" s="523">
        <f>'[11]Depr Exp'!F2362</f>
        <v>1252681.2</v>
      </c>
      <c r="G2362" s="305">
        <f>'[11]Depr Exp'!G2362</f>
        <v>1.8000000000000002E-2</v>
      </c>
      <c r="H2362" s="524">
        <f>'[11]Depr Exp'!H2362</f>
        <v>1879.02</v>
      </c>
      <c r="I2362" s="523">
        <f>'[11]Depr Exp'!I2362</f>
        <v>1624143.63</v>
      </c>
      <c r="J2362" s="305">
        <f>'[11]Depr Exp'!J2362</f>
        <v>1.8000000000000002E-2</v>
      </c>
      <c r="K2362" s="373">
        <f>'[11]Depr Exp'!K2362</f>
        <v>2436.2154450000003</v>
      </c>
      <c r="L2362" s="524">
        <f>'[11]Depr Exp'!L2362</f>
        <v>557.20000000000005</v>
      </c>
      <c r="M2362" s="144"/>
      <c r="N2362" s="144"/>
    </row>
    <row r="2363" spans="1:14">
      <c r="A2363" s="144" t="str">
        <f>'[11]Depr Exp'!A2363</f>
        <v>E3410 PRD Str/Impv, Fredonia 3&amp;4 OP</v>
      </c>
      <c r="B2363" s="144" t="str">
        <f>'[11]Depr Exp'!B2363</f>
        <v>E3410 PRD Str/Impv, Fredonia 3&amp;4 OP-5</v>
      </c>
      <c r="C2363" s="144" t="str">
        <f>'[11]Depr Exp'!C2363</f>
        <v>403E</v>
      </c>
      <c r="D2363" s="144"/>
      <c r="E2363" s="282">
        <f>'[11]Depr Exp'!E2363</f>
        <v>43251</v>
      </c>
      <c r="F2363" s="523">
        <f>'[11]Depr Exp'!F2363</f>
        <v>1252681.2</v>
      </c>
      <c r="G2363" s="305">
        <f>'[11]Depr Exp'!G2363</f>
        <v>1.8000000000000002E-2</v>
      </c>
      <c r="H2363" s="524">
        <f>'[11]Depr Exp'!H2363</f>
        <v>1879.02</v>
      </c>
      <c r="I2363" s="523">
        <f>'[11]Depr Exp'!I2363</f>
        <v>1624143.63</v>
      </c>
      <c r="J2363" s="305">
        <f>'[11]Depr Exp'!J2363</f>
        <v>1.8000000000000002E-2</v>
      </c>
      <c r="K2363" s="373">
        <f>'[11]Depr Exp'!K2363</f>
        <v>2436.2154450000003</v>
      </c>
      <c r="L2363" s="524">
        <f>'[11]Depr Exp'!L2363</f>
        <v>557.20000000000005</v>
      </c>
      <c r="M2363" s="144"/>
      <c r="N2363" s="144"/>
    </row>
    <row r="2364" spans="1:14">
      <c r="A2364" s="144" t="str">
        <f>'[11]Depr Exp'!A2364</f>
        <v>E3410 PRD Str/Impv, Fredonia 3&amp;4 OP</v>
      </c>
      <c r="B2364" s="144" t="str">
        <f>'[11]Depr Exp'!B2364</f>
        <v>E3410 PRD Str/Impv, Fredonia 3&amp;4 OP-6</v>
      </c>
      <c r="C2364" s="144" t="str">
        <f>'[11]Depr Exp'!C2364</f>
        <v>403E</v>
      </c>
      <c r="D2364" s="144"/>
      <c r="E2364" s="282">
        <f>'[11]Depr Exp'!E2364</f>
        <v>43281</v>
      </c>
      <c r="F2364" s="523">
        <f>'[11]Depr Exp'!F2364</f>
        <v>1252681.2</v>
      </c>
      <c r="G2364" s="305">
        <f>'[11]Depr Exp'!G2364</f>
        <v>1.8000000000000002E-2</v>
      </c>
      <c r="H2364" s="524">
        <f>'[11]Depr Exp'!H2364</f>
        <v>1879.02</v>
      </c>
      <c r="I2364" s="523">
        <f>'[11]Depr Exp'!I2364</f>
        <v>1624143.63</v>
      </c>
      <c r="J2364" s="305">
        <f>'[11]Depr Exp'!J2364</f>
        <v>1.8000000000000002E-2</v>
      </c>
      <c r="K2364" s="373">
        <f>'[11]Depr Exp'!K2364</f>
        <v>2436.2154450000003</v>
      </c>
      <c r="L2364" s="524">
        <f>'[11]Depr Exp'!L2364</f>
        <v>557.20000000000005</v>
      </c>
      <c r="M2364" s="144"/>
      <c r="N2364" s="144"/>
    </row>
    <row r="2365" spans="1:14">
      <c r="A2365" s="144" t="str">
        <f>'[11]Depr Exp'!A2365</f>
        <v>E3410 PRD Str/Impv, Fredonia 3&amp;4 OP</v>
      </c>
      <c r="B2365" s="144" t="str">
        <f>'[11]Depr Exp'!B2365</f>
        <v>E3410 PRD Str/Impv, Fredonia 3&amp;4 OP-7</v>
      </c>
      <c r="C2365" s="144" t="str">
        <f>'[11]Depr Exp'!C2365</f>
        <v>403E</v>
      </c>
      <c r="D2365" s="144"/>
      <c r="E2365" s="282">
        <f>'[11]Depr Exp'!E2365</f>
        <v>43312</v>
      </c>
      <c r="F2365" s="523">
        <f>'[11]Depr Exp'!F2365</f>
        <v>1252681.2</v>
      </c>
      <c r="G2365" s="305">
        <f>'[11]Depr Exp'!G2365</f>
        <v>1.8000000000000002E-2</v>
      </c>
      <c r="H2365" s="524">
        <f>'[11]Depr Exp'!H2365</f>
        <v>1879.02</v>
      </c>
      <c r="I2365" s="523">
        <f>'[11]Depr Exp'!I2365</f>
        <v>1624143.63</v>
      </c>
      <c r="J2365" s="305">
        <f>'[11]Depr Exp'!J2365</f>
        <v>1.8000000000000002E-2</v>
      </c>
      <c r="K2365" s="373">
        <f>'[11]Depr Exp'!K2365</f>
        <v>2436.2154450000003</v>
      </c>
      <c r="L2365" s="524">
        <f>'[11]Depr Exp'!L2365</f>
        <v>557.20000000000005</v>
      </c>
      <c r="M2365" s="144"/>
      <c r="N2365" s="144"/>
    </row>
    <row r="2366" spans="1:14">
      <c r="A2366" s="144" t="str">
        <f>'[11]Depr Exp'!A2366</f>
        <v>E3410 PRD Str/Impv, Fredonia 3&amp;4 OP</v>
      </c>
      <c r="B2366" s="144" t="str">
        <f>'[11]Depr Exp'!B2366</f>
        <v>E3410 PRD Str/Impv, Fredonia 3&amp;4 OP-8</v>
      </c>
      <c r="C2366" s="144" t="str">
        <f>'[11]Depr Exp'!C2366</f>
        <v>403E</v>
      </c>
      <c r="D2366" s="144"/>
      <c r="E2366" s="282">
        <f>'[11]Depr Exp'!E2366</f>
        <v>43343</v>
      </c>
      <c r="F2366" s="523">
        <f>'[11]Depr Exp'!F2366</f>
        <v>1252681.2</v>
      </c>
      <c r="G2366" s="305">
        <f>'[11]Depr Exp'!G2366</f>
        <v>1.8000000000000002E-2</v>
      </c>
      <c r="H2366" s="524">
        <f>'[11]Depr Exp'!H2366</f>
        <v>1879.02</v>
      </c>
      <c r="I2366" s="523">
        <f>'[11]Depr Exp'!I2366</f>
        <v>1624143.63</v>
      </c>
      <c r="J2366" s="305">
        <f>'[11]Depr Exp'!J2366</f>
        <v>1.8000000000000002E-2</v>
      </c>
      <c r="K2366" s="373">
        <f>'[11]Depr Exp'!K2366</f>
        <v>2436.2154450000003</v>
      </c>
      <c r="L2366" s="524">
        <f>'[11]Depr Exp'!L2366</f>
        <v>557.20000000000005</v>
      </c>
      <c r="M2366" s="144"/>
      <c r="N2366" s="144"/>
    </row>
    <row r="2367" spans="1:14">
      <c r="A2367" s="144" t="str">
        <f>'[11]Depr Exp'!A2367</f>
        <v>E3410 PRD Str/Impv, Fredonia 3&amp;4 OP</v>
      </c>
      <c r="B2367" s="144" t="str">
        <f>'[11]Depr Exp'!B2367</f>
        <v>E3410 PRD Str/Impv, Fredonia 3&amp;4 OP-9</v>
      </c>
      <c r="C2367" s="144" t="str">
        <f>'[11]Depr Exp'!C2367</f>
        <v>403E</v>
      </c>
      <c r="D2367" s="144"/>
      <c r="E2367" s="282">
        <f>'[11]Depr Exp'!E2367</f>
        <v>43373</v>
      </c>
      <c r="F2367" s="523">
        <f>'[11]Depr Exp'!F2367</f>
        <v>1252681.2</v>
      </c>
      <c r="G2367" s="305">
        <f>'[11]Depr Exp'!G2367</f>
        <v>1.8000000000000002E-2</v>
      </c>
      <c r="H2367" s="524">
        <f>'[11]Depr Exp'!H2367</f>
        <v>1879.02</v>
      </c>
      <c r="I2367" s="523">
        <f>'[11]Depr Exp'!I2367</f>
        <v>1624143.63</v>
      </c>
      <c r="J2367" s="305">
        <f>'[11]Depr Exp'!J2367</f>
        <v>1.8000000000000002E-2</v>
      </c>
      <c r="K2367" s="373">
        <f>'[11]Depr Exp'!K2367</f>
        <v>2436.2154450000003</v>
      </c>
      <c r="L2367" s="524">
        <f>'[11]Depr Exp'!L2367</f>
        <v>557.20000000000005</v>
      </c>
      <c r="M2367" s="144"/>
      <c r="N2367" s="144"/>
    </row>
    <row r="2368" spans="1:14">
      <c r="A2368" s="144" t="str">
        <f>'[11]Depr Exp'!A2368</f>
        <v>E3410 PRD Str/Impv, Fredonia 3&amp;4 OP</v>
      </c>
      <c r="B2368" s="144" t="str">
        <f>'[11]Depr Exp'!B2368</f>
        <v>E3410 PRD Str/Impv, Fredonia 3&amp;4 OP-10</v>
      </c>
      <c r="C2368" s="144" t="str">
        <f>'[11]Depr Exp'!C2368</f>
        <v>403E</v>
      </c>
      <c r="D2368" s="144"/>
      <c r="E2368" s="282">
        <f>'[11]Depr Exp'!E2368</f>
        <v>43404</v>
      </c>
      <c r="F2368" s="523">
        <f>'[11]Depr Exp'!F2368</f>
        <v>1432785.3</v>
      </c>
      <c r="G2368" s="305">
        <f>'[11]Depr Exp'!G2368</f>
        <v>1.8000000000000002E-2</v>
      </c>
      <c r="H2368" s="524">
        <f>'[11]Depr Exp'!H2368</f>
        <v>2149.1799999999998</v>
      </c>
      <c r="I2368" s="523">
        <f>'[11]Depr Exp'!I2368</f>
        <v>1624143.63</v>
      </c>
      <c r="J2368" s="305">
        <f>'[11]Depr Exp'!J2368</f>
        <v>1.8000000000000002E-2</v>
      </c>
      <c r="K2368" s="373">
        <f>'[11]Depr Exp'!K2368</f>
        <v>2436.2154450000003</v>
      </c>
      <c r="L2368" s="524">
        <f>'[11]Depr Exp'!L2368</f>
        <v>287.04000000000002</v>
      </c>
      <c r="M2368" s="144"/>
      <c r="N2368" s="144"/>
    </row>
    <row r="2369" spans="1:14">
      <c r="A2369" s="144" t="str">
        <f>'[11]Depr Exp'!A2369</f>
        <v>E3410 PRD Str/Impv, Fredonia 3&amp;4 OP</v>
      </c>
      <c r="B2369" s="144" t="str">
        <f>'[11]Depr Exp'!B2369</f>
        <v>E3410 PRD Str/Impv, Fredonia 3&amp;4 OP-11</v>
      </c>
      <c r="C2369" s="144" t="str">
        <f>'[11]Depr Exp'!C2369</f>
        <v>403E</v>
      </c>
      <c r="D2369" s="144"/>
      <c r="E2369" s="282">
        <f>'[11]Depr Exp'!E2369</f>
        <v>43434</v>
      </c>
      <c r="F2369" s="523">
        <f>'[11]Depr Exp'!F2369</f>
        <v>1613053.66</v>
      </c>
      <c r="G2369" s="305">
        <f>'[11]Depr Exp'!G2369</f>
        <v>1.8000000000000002E-2</v>
      </c>
      <c r="H2369" s="524">
        <f>'[11]Depr Exp'!H2369</f>
        <v>2419.58</v>
      </c>
      <c r="I2369" s="523">
        <f>'[11]Depr Exp'!I2369</f>
        <v>1624143.63</v>
      </c>
      <c r="J2369" s="305">
        <f>'[11]Depr Exp'!J2369</f>
        <v>1.8000000000000002E-2</v>
      </c>
      <c r="K2369" s="373">
        <f>'[11]Depr Exp'!K2369</f>
        <v>2436.2154450000003</v>
      </c>
      <c r="L2369" s="524">
        <f>'[11]Depr Exp'!L2369</f>
        <v>16.64</v>
      </c>
      <c r="M2369" s="144"/>
      <c r="N2369" s="144"/>
    </row>
    <row r="2370" spans="1:14">
      <c r="A2370" s="144" t="str">
        <f>'[11]Depr Exp'!A2370</f>
        <v>E3410 PRD Str/Impv, Fredonia 3&amp;4 OP</v>
      </c>
      <c r="B2370" s="144" t="str">
        <f>'[11]Depr Exp'!B2370</f>
        <v>E3410 PRD Str/Impv, Fredonia 3&amp;4 OP-12</v>
      </c>
      <c r="C2370" s="144" t="str">
        <f>'[11]Depr Exp'!C2370</f>
        <v>403E</v>
      </c>
      <c r="D2370" s="144"/>
      <c r="E2370" s="282">
        <f>'[11]Depr Exp'!E2370</f>
        <v>43465</v>
      </c>
      <c r="F2370" s="523">
        <f>'[11]Depr Exp'!F2370</f>
        <v>1624143.63</v>
      </c>
      <c r="G2370" s="305">
        <f>'[11]Depr Exp'!G2370</f>
        <v>1.8000000000000002E-2</v>
      </c>
      <c r="H2370" s="524">
        <f>'[11]Depr Exp'!H2370</f>
        <v>2436.21</v>
      </c>
      <c r="I2370" s="523">
        <f>'[11]Depr Exp'!I2370</f>
        <v>1624143.63</v>
      </c>
      <c r="J2370" s="305">
        <f>'[11]Depr Exp'!J2370</f>
        <v>1.8000000000000002E-2</v>
      </c>
      <c r="K2370" s="373">
        <f>'[11]Depr Exp'!K2370</f>
        <v>2436.2154450000003</v>
      </c>
      <c r="L2370" s="524">
        <f>'[11]Depr Exp'!L2370</f>
        <v>0.01</v>
      </c>
      <c r="M2370" s="144"/>
      <c r="N2370" s="144"/>
    </row>
    <row r="2371" spans="1:14" ht="15.75" thickBot="1">
      <c r="A2371" s="159" t="str">
        <f>'[11]Depr Exp'!A2371</f>
        <v>E3410 PRD Str/Impv, Fredonia 3&amp;4 OP Total</v>
      </c>
      <c r="B2371" s="144">
        <f>'[11]Depr Exp'!B2371</f>
        <v>0</v>
      </c>
      <c r="C2371" s="502" t="str">
        <f>'[11]Depr Exp'!C2371</f>
        <v>EPRD</v>
      </c>
      <c r="D2371" s="144"/>
      <c r="E2371" s="281" t="str">
        <f>'[11]Depr Exp'!E2371</f>
        <v>Total</v>
      </c>
      <c r="F2371" s="141">
        <f>'[11]Depr Exp'!F2371</f>
        <v>0</v>
      </c>
      <c r="G2371" s="252">
        <f>'[11]Depr Exp'!G2371</f>
        <v>0</v>
      </c>
      <c r="H2371" s="286">
        <f>'[11]Depr Exp'!H2371</f>
        <v>23916.15</v>
      </c>
      <c r="I2371" s="141">
        <f>'[11]Depr Exp'!I2371</f>
        <v>0</v>
      </c>
      <c r="J2371" s="252">
        <f>'[11]Depr Exp'!J2371</f>
        <v>0</v>
      </c>
      <c r="K2371" s="286">
        <f>'[11]Depr Exp'!K2371</f>
        <v>29234.585340000009</v>
      </c>
      <c r="L2371" s="286">
        <f>'[11]Depr Exp'!L2371</f>
        <v>5318.44</v>
      </c>
      <c r="M2371" s="144"/>
      <c r="N2371" s="144"/>
    </row>
    <row r="2372" spans="1:14" ht="13.5" thickTop="1">
      <c r="A2372" s="144" t="str">
        <f>'[11]Depr Exp'!A2372</f>
        <v>E3410 PRD Str/Impv, Goldendale</v>
      </c>
      <c r="B2372" s="144" t="str">
        <f>'[11]Depr Exp'!B2372</f>
        <v>E3410 PRD Str/Impv, Goldendale-1</v>
      </c>
      <c r="C2372" s="144" t="str">
        <f>'[11]Depr Exp'!C2372</f>
        <v>403E</v>
      </c>
      <c r="D2372" s="144"/>
      <c r="E2372" s="282">
        <f>'[11]Depr Exp'!E2372</f>
        <v>43131</v>
      </c>
      <c r="F2372" s="523">
        <f>'[11]Depr Exp'!F2372</f>
        <v>457760.72</v>
      </c>
      <c r="G2372" s="305">
        <f>'[11]Depr Exp'!G2372</f>
        <v>1.01E-2</v>
      </c>
      <c r="H2372" s="524">
        <f>'[11]Depr Exp'!H2372</f>
        <v>385.28</v>
      </c>
      <c r="I2372" s="523">
        <f>'[11]Depr Exp'!I2372</f>
        <v>457760.72</v>
      </c>
      <c r="J2372" s="305">
        <f>'[11]Depr Exp'!J2372</f>
        <v>1.01E-2</v>
      </c>
      <c r="K2372" s="373">
        <f>'[11]Depr Exp'!K2372</f>
        <v>385.28193933333324</v>
      </c>
      <c r="L2372" s="524">
        <f>'[11]Depr Exp'!L2372</f>
        <v>0</v>
      </c>
      <c r="M2372" s="144"/>
      <c r="N2372" s="144"/>
    </row>
    <row r="2373" spans="1:14">
      <c r="A2373" s="144" t="str">
        <f>'[11]Depr Exp'!A2373</f>
        <v>E3410 PRD Str/Impv, Goldendale</v>
      </c>
      <c r="B2373" s="144" t="str">
        <f>'[11]Depr Exp'!B2373</f>
        <v>E3410 PRD Str/Impv, Goldendale-2</v>
      </c>
      <c r="C2373" s="144" t="str">
        <f>'[11]Depr Exp'!C2373</f>
        <v>403E</v>
      </c>
      <c r="D2373" s="144"/>
      <c r="E2373" s="282">
        <f>'[11]Depr Exp'!E2373</f>
        <v>43159</v>
      </c>
      <c r="F2373" s="523">
        <f>'[11]Depr Exp'!F2373</f>
        <v>457760.72</v>
      </c>
      <c r="G2373" s="305">
        <f>'[11]Depr Exp'!G2373</f>
        <v>1.01E-2</v>
      </c>
      <c r="H2373" s="524">
        <f>'[11]Depr Exp'!H2373</f>
        <v>385.28</v>
      </c>
      <c r="I2373" s="523">
        <f>'[11]Depr Exp'!I2373</f>
        <v>457760.72</v>
      </c>
      <c r="J2373" s="305">
        <f>'[11]Depr Exp'!J2373</f>
        <v>1.01E-2</v>
      </c>
      <c r="K2373" s="373">
        <f>'[11]Depr Exp'!K2373</f>
        <v>385.28193933333324</v>
      </c>
      <c r="L2373" s="524">
        <f>'[11]Depr Exp'!L2373</f>
        <v>0</v>
      </c>
      <c r="M2373" s="144"/>
      <c r="N2373" s="144"/>
    </row>
    <row r="2374" spans="1:14">
      <c r="A2374" s="144" t="str">
        <f>'[11]Depr Exp'!A2374</f>
        <v>E3410 PRD Str/Impv, Goldendale</v>
      </c>
      <c r="B2374" s="144" t="str">
        <f>'[11]Depr Exp'!B2374</f>
        <v>E3410 PRD Str/Impv, Goldendale-3</v>
      </c>
      <c r="C2374" s="144" t="str">
        <f>'[11]Depr Exp'!C2374</f>
        <v>403E</v>
      </c>
      <c r="D2374" s="144"/>
      <c r="E2374" s="282">
        <f>'[11]Depr Exp'!E2374</f>
        <v>43190</v>
      </c>
      <c r="F2374" s="523">
        <f>'[11]Depr Exp'!F2374</f>
        <v>457760.72</v>
      </c>
      <c r="G2374" s="305">
        <f>'[11]Depr Exp'!G2374</f>
        <v>1.01E-2</v>
      </c>
      <c r="H2374" s="524">
        <f>'[11]Depr Exp'!H2374</f>
        <v>385.28</v>
      </c>
      <c r="I2374" s="523">
        <f>'[11]Depr Exp'!I2374</f>
        <v>457760.72</v>
      </c>
      <c r="J2374" s="305">
        <f>'[11]Depr Exp'!J2374</f>
        <v>1.01E-2</v>
      </c>
      <c r="K2374" s="373">
        <f>'[11]Depr Exp'!K2374</f>
        <v>385.28193933333324</v>
      </c>
      <c r="L2374" s="524">
        <f>'[11]Depr Exp'!L2374</f>
        <v>0</v>
      </c>
      <c r="M2374" s="144"/>
      <c r="N2374" s="144"/>
    </row>
    <row r="2375" spans="1:14">
      <c r="A2375" s="144" t="str">
        <f>'[11]Depr Exp'!A2375</f>
        <v>E3410 PRD Str/Impv, Goldendale</v>
      </c>
      <c r="B2375" s="144" t="str">
        <f>'[11]Depr Exp'!B2375</f>
        <v>E3410 PRD Str/Impv, Goldendale-4</v>
      </c>
      <c r="C2375" s="144" t="str">
        <f>'[11]Depr Exp'!C2375</f>
        <v>403E</v>
      </c>
      <c r="D2375" s="144"/>
      <c r="E2375" s="282">
        <f>'[11]Depr Exp'!E2375</f>
        <v>43220</v>
      </c>
      <c r="F2375" s="523">
        <f>'[11]Depr Exp'!F2375</f>
        <v>457760.72</v>
      </c>
      <c r="G2375" s="305">
        <f>'[11]Depr Exp'!G2375</f>
        <v>1.01E-2</v>
      </c>
      <c r="H2375" s="524">
        <f>'[11]Depr Exp'!H2375</f>
        <v>385.28</v>
      </c>
      <c r="I2375" s="523">
        <f>'[11]Depr Exp'!I2375</f>
        <v>457760.72</v>
      </c>
      <c r="J2375" s="305">
        <f>'[11]Depr Exp'!J2375</f>
        <v>1.01E-2</v>
      </c>
      <c r="K2375" s="373">
        <f>'[11]Depr Exp'!K2375</f>
        <v>385.28193933333324</v>
      </c>
      <c r="L2375" s="524">
        <f>'[11]Depr Exp'!L2375</f>
        <v>0</v>
      </c>
      <c r="M2375" s="144"/>
      <c r="N2375" s="144"/>
    </row>
    <row r="2376" spans="1:14">
      <c r="A2376" s="144" t="str">
        <f>'[11]Depr Exp'!A2376</f>
        <v>E3410 PRD Str/Impv, Goldendale</v>
      </c>
      <c r="B2376" s="144" t="str">
        <f>'[11]Depr Exp'!B2376</f>
        <v>E3410 PRD Str/Impv, Goldendale-5</v>
      </c>
      <c r="C2376" s="144" t="str">
        <f>'[11]Depr Exp'!C2376</f>
        <v>403E</v>
      </c>
      <c r="D2376" s="144"/>
      <c r="E2376" s="282">
        <f>'[11]Depr Exp'!E2376</f>
        <v>43251</v>
      </c>
      <c r="F2376" s="523">
        <f>'[11]Depr Exp'!F2376</f>
        <v>457760.72</v>
      </c>
      <c r="G2376" s="305">
        <f>'[11]Depr Exp'!G2376</f>
        <v>1.01E-2</v>
      </c>
      <c r="H2376" s="524">
        <f>'[11]Depr Exp'!H2376</f>
        <v>385.28</v>
      </c>
      <c r="I2376" s="523">
        <f>'[11]Depr Exp'!I2376</f>
        <v>457760.72</v>
      </c>
      <c r="J2376" s="305">
        <f>'[11]Depr Exp'!J2376</f>
        <v>1.01E-2</v>
      </c>
      <c r="K2376" s="373">
        <f>'[11]Depr Exp'!K2376</f>
        <v>385.28193933333324</v>
      </c>
      <c r="L2376" s="524">
        <f>'[11]Depr Exp'!L2376</f>
        <v>0</v>
      </c>
      <c r="M2376" s="144"/>
      <c r="N2376" s="144"/>
    </row>
    <row r="2377" spans="1:14">
      <c r="A2377" s="144" t="str">
        <f>'[11]Depr Exp'!A2377</f>
        <v>E3410 PRD Str/Impv, Goldendale</v>
      </c>
      <c r="B2377" s="144" t="str">
        <f>'[11]Depr Exp'!B2377</f>
        <v>E3410 PRD Str/Impv, Goldendale-6</v>
      </c>
      <c r="C2377" s="144" t="str">
        <f>'[11]Depr Exp'!C2377</f>
        <v>403E</v>
      </c>
      <c r="D2377" s="144"/>
      <c r="E2377" s="282">
        <f>'[11]Depr Exp'!E2377</f>
        <v>43281</v>
      </c>
      <c r="F2377" s="523">
        <f>'[11]Depr Exp'!F2377</f>
        <v>457760.72</v>
      </c>
      <c r="G2377" s="305">
        <f>'[11]Depr Exp'!G2377</f>
        <v>1.01E-2</v>
      </c>
      <c r="H2377" s="524">
        <f>'[11]Depr Exp'!H2377</f>
        <v>385.28</v>
      </c>
      <c r="I2377" s="523">
        <f>'[11]Depr Exp'!I2377</f>
        <v>457760.72</v>
      </c>
      <c r="J2377" s="305">
        <f>'[11]Depr Exp'!J2377</f>
        <v>1.01E-2</v>
      </c>
      <c r="K2377" s="373">
        <f>'[11]Depr Exp'!K2377</f>
        <v>385.28193933333324</v>
      </c>
      <c r="L2377" s="524">
        <f>'[11]Depr Exp'!L2377</f>
        <v>0</v>
      </c>
      <c r="M2377" s="144"/>
      <c r="N2377" s="144"/>
    </row>
    <row r="2378" spans="1:14">
      <c r="A2378" s="144" t="str">
        <f>'[11]Depr Exp'!A2378</f>
        <v>E3410 PRD Str/Impv, Goldendale</v>
      </c>
      <c r="B2378" s="144" t="str">
        <f>'[11]Depr Exp'!B2378</f>
        <v>E3410 PRD Str/Impv, Goldendale-7</v>
      </c>
      <c r="C2378" s="144" t="str">
        <f>'[11]Depr Exp'!C2378</f>
        <v>403E</v>
      </c>
      <c r="D2378" s="144"/>
      <c r="E2378" s="282">
        <f>'[11]Depr Exp'!E2378</f>
        <v>43312</v>
      </c>
      <c r="F2378" s="523">
        <f>'[11]Depr Exp'!F2378</f>
        <v>457760.72</v>
      </c>
      <c r="G2378" s="305">
        <f>'[11]Depr Exp'!G2378</f>
        <v>1.01E-2</v>
      </c>
      <c r="H2378" s="524">
        <f>'[11]Depr Exp'!H2378</f>
        <v>385.28</v>
      </c>
      <c r="I2378" s="523">
        <f>'[11]Depr Exp'!I2378</f>
        <v>457760.72</v>
      </c>
      <c r="J2378" s="305">
        <f>'[11]Depr Exp'!J2378</f>
        <v>1.01E-2</v>
      </c>
      <c r="K2378" s="373">
        <f>'[11]Depr Exp'!K2378</f>
        <v>385.28193933333324</v>
      </c>
      <c r="L2378" s="524">
        <f>'[11]Depr Exp'!L2378</f>
        <v>0</v>
      </c>
      <c r="M2378" s="144"/>
      <c r="N2378" s="144"/>
    </row>
    <row r="2379" spans="1:14">
      <c r="A2379" s="144" t="str">
        <f>'[11]Depr Exp'!A2379</f>
        <v>E3410 PRD Str/Impv, Goldendale</v>
      </c>
      <c r="B2379" s="144" t="str">
        <f>'[11]Depr Exp'!B2379</f>
        <v>E3410 PRD Str/Impv, Goldendale-8</v>
      </c>
      <c r="C2379" s="144" t="str">
        <f>'[11]Depr Exp'!C2379</f>
        <v>403E</v>
      </c>
      <c r="D2379" s="144"/>
      <c r="E2379" s="282">
        <f>'[11]Depr Exp'!E2379</f>
        <v>43343</v>
      </c>
      <c r="F2379" s="523">
        <f>'[11]Depr Exp'!F2379</f>
        <v>457760.72</v>
      </c>
      <c r="G2379" s="305">
        <f>'[11]Depr Exp'!G2379</f>
        <v>1.01E-2</v>
      </c>
      <c r="H2379" s="524">
        <f>'[11]Depr Exp'!H2379</f>
        <v>385.28</v>
      </c>
      <c r="I2379" s="523">
        <f>'[11]Depr Exp'!I2379</f>
        <v>457760.72</v>
      </c>
      <c r="J2379" s="305">
        <f>'[11]Depr Exp'!J2379</f>
        <v>1.01E-2</v>
      </c>
      <c r="K2379" s="373">
        <f>'[11]Depr Exp'!K2379</f>
        <v>385.28193933333324</v>
      </c>
      <c r="L2379" s="524">
        <f>'[11]Depr Exp'!L2379</f>
        <v>0</v>
      </c>
      <c r="M2379" s="144"/>
      <c r="N2379" s="144"/>
    </row>
    <row r="2380" spans="1:14">
      <c r="A2380" s="144" t="str">
        <f>'[11]Depr Exp'!A2380</f>
        <v>E3410 PRD Str/Impv, Goldendale</v>
      </c>
      <c r="B2380" s="144" t="str">
        <f>'[11]Depr Exp'!B2380</f>
        <v>E3410 PRD Str/Impv, Goldendale-9</v>
      </c>
      <c r="C2380" s="144" t="str">
        <f>'[11]Depr Exp'!C2380</f>
        <v>403E</v>
      </c>
      <c r="D2380" s="144"/>
      <c r="E2380" s="282">
        <f>'[11]Depr Exp'!E2380</f>
        <v>43373</v>
      </c>
      <c r="F2380" s="523">
        <f>'[11]Depr Exp'!F2380</f>
        <v>457760.72</v>
      </c>
      <c r="G2380" s="305">
        <f>'[11]Depr Exp'!G2380</f>
        <v>1.01E-2</v>
      </c>
      <c r="H2380" s="524">
        <f>'[11]Depr Exp'!H2380</f>
        <v>385.28</v>
      </c>
      <c r="I2380" s="523">
        <f>'[11]Depr Exp'!I2380</f>
        <v>457760.72</v>
      </c>
      <c r="J2380" s="305">
        <f>'[11]Depr Exp'!J2380</f>
        <v>1.01E-2</v>
      </c>
      <c r="K2380" s="373">
        <f>'[11]Depr Exp'!K2380</f>
        <v>385.28193933333324</v>
      </c>
      <c r="L2380" s="524">
        <f>'[11]Depr Exp'!L2380</f>
        <v>0</v>
      </c>
      <c r="M2380" s="144"/>
      <c r="N2380" s="144"/>
    </row>
    <row r="2381" spans="1:14">
      <c r="A2381" s="144" t="str">
        <f>'[11]Depr Exp'!A2381</f>
        <v>E3410 PRD Str/Impv, Goldendale</v>
      </c>
      <c r="B2381" s="144" t="str">
        <f>'[11]Depr Exp'!B2381</f>
        <v>E3410 PRD Str/Impv, Goldendale-10</v>
      </c>
      <c r="C2381" s="144" t="str">
        <f>'[11]Depr Exp'!C2381</f>
        <v>403E</v>
      </c>
      <c r="D2381" s="144"/>
      <c r="E2381" s="282">
        <f>'[11]Depr Exp'!E2381</f>
        <v>43404</v>
      </c>
      <c r="F2381" s="523">
        <f>'[11]Depr Exp'!F2381</f>
        <v>457760.72</v>
      </c>
      <c r="G2381" s="305">
        <f>'[11]Depr Exp'!G2381</f>
        <v>1.01E-2</v>
      </c>
      <c r="H2381" s="524">
        <f>'[11]Depr Exp'!H2381</f>
        <v>385.28</v>
      </c>
      <c r="I2381" s="523">
        <f>'[11]Depr Exp'!I2381</f>
        <v>457760.72</v>
      </c>
      <c r="J2381" s="305">
        <f>'[11]Depr Exp'!J2381</f>
        <v>1.01E-2</v>
      </c>
      <c r="K2381" s="373">
        <f>'[11]Depr Exp'!K2381</f>
        <v>385.28193933333324</v>
      </c>
      <c r="L2381" s="524">
        <f>'[11]Depr Exp'!L2381</f>
        <v>0</v>
      </c>
      <c r="M2381" s="144"/>
      <c r="N2381" s="144"/>
    </row>
    <row r="2382" spans="1:14">
      <c r="A2382" s="144" t="str">
        <f>'[11]Depr Exp'!A2382</f>
        <v>E3410 PRD Str/Impv, Goldendale</v>
      </c>
      <c r="B2382" s="144" t="str">
        <f>'[11]Depr Exp'!B2382</f>
        <v>E3410 PRD Str/Impv, Goldendale-11</v>
      </c>
      <c r="C2382" s="144" t="str">
        <f>'[11]Depr Exp'!C2382</f>
        <v>403E</v>
      </c>
      <c r="D2382" s="144"/>
      <c r="E2382" s="282">
        <f>'[11]Depr Exp'!E2382</f>
        <v>43434</v>
      </c>
      <c r="F2382" s="523">
        <f>'[11]Depr Exp'!F2382</f>
        <v>457760.72</v>
      </c>
      <c r="G2382" s="305">
        <f>'[11]Depr Exp'!G2382</f>
        <v>1.01E-2</v>
      </c>
      <c r="H2382" s="524">
        <f>'[11]Depr Exp'!H2382</f>
        <v>385.28</v>
      </c>
      <c r="I2382" s="523">
        <f>'[11]Depr Exp'!I2382</f>
        <v>457760.72</v>
      </c>
      <c r="J2382" s="305">
        <f>'[11]Depr Exp'!J2382</f>
        <v>1.01E-2</v>
      </c>
      <c r="K2382" s="373">
        <f>'[11]Depr Exp'!K2382</f>
        <v>385.28193933333324</v>
      </c>
      <c r="L2382" s="524">
        <f>'[11]Depr Exp'!L2382</f>
        <v>0</v>
      </c>
      <c r="M2382" s="144"/>
      <c r="N2382" s="144"/>
    </row>
    <row r="2383" spans="1:14">
      <c r="A2383" s="144" t="str">
        <f>'[11]Depr Exp'!A2383</f>
        <v>E3410 PRD Str/Impv, Goldendale</v>
      </c>
      <c r="B2383" s="144" t="str">
        <f>'[11]Depr Exp'!B2383</f>
        <v>E3410 PRD Str/Impv, Goldendale-12</v>
      </c>
      <c r="C2383" s="144" t="str">
        <f>'[11]Depr Exp'!C2383</f>
        <v>403E</v>
      </c>
      <c r="D2383" s="144"/>
      <c r="E2383" s="282">
        <f>'[11]Depr Exp'!E2383</f>
        <v>43465</v>
      </c>
      <c r="F2383" s="523">
        <f>'[11]Depr Exp'!F2383</f>
        <v>457760.72</v>
      </c>
      <c r="G2383" s="305">
        <f>'[11]Depr Exp'!G2383</f>
        <v>1.01E-2</v>
      </c>
      <c r="H2383" s="524">
        <f>'[11]Depr Exp'!H2383</f>
        <v>385.28</v>
      </c>
      <c r="I2383" s="523">
        <f>'[11]Depr Exp'!I2383</f>
        <v>457760.72</v>
      </c>
      <c r="J2383" s="305">
        <f>'[11]Depr Exp'!J2383</f>
        <v>1.01E-2</v>
      </c>
      <c r="K2383" s="373">
        <f>'[11]Depr Exp'!K2383</f>
        <v>385.28193933333324</v>
      </c>
      <c r="L2383" s="524">
        <f>'[11]Depr Exp'!L2383</f>
        <v>0</v>
      </c>
      <c r="M2383" s="144"/>
      <c r="N2383" s="144"/>
    </row>
    <row r="2384" spans="1:14" ht="15.75" thickBot="1">
      <c r="A2384" s="159" t="str">
        <f>'[11]Depr Exp'!A2384</f>
        <v>E3410 PRD Str/Impv, Goldendale Total</v>
      </c>
      <c r="B2384" s="144">
        <f>'[11]Depr Exp'!B2384</f>
        <v>0</v>
      </c>
      <c r="C2384" s="502" t="str">
        <f>'[11]Depr Exp'!C2384</f>
        <v>EPRD</v>
      </c>
      <c r="D2384" s="144"/>
      <c r="E2384" s="281" t="str">
        <f>'[11]Depr Exp'!E2384</f>
        <v>Total</v>
      </c>
      <c r="F2384" s="141">
        <f>'[11]Depr Exp'!F2384</f>
        <v>0</v>
      </c>
      <c r="G2384" s="252">
        <f>'[11]Depr Exp'!G2384</f>
        <v>0</v>
      </c>
      <c r="H2384" s="286">
        <f>'[11]Depr Exp'!H2384</f>
        <v>4623.3599999999988</v>
      </c>
      <c r="I2384" s="141">
        <f>'[11]Depr Exp'!I2384</f>
        <v>0</v>
      </c>
      <c r="J2384" s="252">
        <f>'[11]Depr Exp'!J2384</f>
        <v>0</v>
      </c>
      <c r="K2384" s="286">
        <f>'[11]Depr Exp'!K2384</f>
        <v>4623.3832719999991</v>
      </c>
      <c r="L2384" s="286">
        <f>'[11]Depr Exp'!L2384</f>
        <v>0.02</v>
      </c>
      <c r="M2384" s="144"/>
      <c r="N2384" s="144"/>
    </row>
    <row r="2385" spans="1:14" ht="13.5" thickTop="1">
      <c r="A2385" s="144" t="str">
        <f>'[11]Depr Exp'!A2385</f>
        <v>E3410 PRD Str/Impv, Goldendale OP</v>
      </c>
      <c r="B2385" s="144" t="str">
        <f>'[11]Depr Exp'!B2385</f>
        <v>E3410 PRD Str/Impv, Goldendale OP-1</v>
      </c>
      <c r="C2385" s="144" t="str">
        <f>'[11]Depr Exp'!C2385</f>
        <v>403E</v>
      </c>
      <c r="D2385" s="144"/>
      <c r="E2385" s="282">
        <f>'[11]Depr Exp'!E2385</f>
        <v>43131</v>
      </c>
      <c r="F2385" s="523">
        <f>'[11]Depr Exp'!F2385</f>
        <v>33993049</v>
      </c>
      <c r="G2385" s="305">
        <f>'[11]Depr Exp'!G2385</f>
        <v>1.01E-2</v>
      </c>
      <c r="H2385" s="524">
        <f>'[11]Depr Exp'!H2385</f>
        <v>28610.82</v>
      </c>
      <c r="I2385" s="523">
        <f>'[11]Depr Exp'!I2385</f>
        <v>33993049</v>
      </c>
      <c r="J2385" s="305">
        <f>'[11]Depr Exp'!J2385</f>
        <v>1.01E-2</v>
      </c>
      <c r="K2385" s="373">
        <f>'[11]Depr Exp'!K2385</f>
        <v>28610.816241666664</v>
      </c>
      <c r="L2385" s="524">
        <f>'[11]Depr Exp'!L2385</f>
        <v>0</v>
      </c>
      <c r="M2385" s="144"/>
      <c r="N2385" s="144"/>
    </row>
    <row r="2386" spans="1:14">
      <c r="A2386" s="144" t="str">
        <f>'[11]Depr Exp'!A2386</f>
        <v>E3410 PRD Str/Impv, Goldendale OP</v>
      </c>
      <c r="B2386" s="144" t="str">
        <f>'[11]Depr Exp'!B2386</f>
        <v>E3410 PRD Str/Impv, Goldendale OP-2</v>
      </c>
      <c r="C2386" s="144" t="str">
        <f>'[11]Depr Exp'!C2386</f>
        <v>403E</v>
      </c>
      <c r="D2386" s="144"/>
      <c r="E2386" s="282">
        <f>'[11]Depr Exp'!E2386</f>
        <v>43159</v>
      </c>
      <c r="F2386" s="523">
        <f>'[11]Depr Exp'!F2386</f>
        <v>33993049</v>
      </c>
      <c r="G2386" s="305">
        <f>'[11]Depr Exp'!G2386</f>
        <v>1.01E-2</v>
      </c>
      <c r="H2386" s="524">
        <f>'[11]Depr Exp'!H2386</f>
        <v>28610.82</v>
      </c>
      <c r="I2386" s="523">
        <f>'[11]Depr Exp'!I2386</f>
        <v>33993049</v>
      </c>
      <c r="J2386" s="305">
        <f>'[11]Depr Exp'!J2386</f>
        <v>1.01E-2</v>
      </c>
      <c r="K2386" s="373">
        <f>'[11]Depr Exp'!K2386</f>
        <v>28610.816241666664</v>
      </c>
      <c r="L2386" s="524">
        <f>'[11]Depr Exp'!L2386</f>
        <v>0</v>
      </c>
      <c r="M2386" s="144"/>
      <c r="N2386" s="144"/>
    </row>
    <row r="2387" spans="1:14">
      <c r="A2387" s="144" t="str">
        <f>'[11]Depr Exp'!A2387</f>
        <v>E3410 PRD Str/Impv, Goldendale OP</v>
      </c>
      <c r="B2387" s="144" t="str">
        <f>'[11]Depr Exp'!B2387</f>
        <v>E3410 PRD Str/Impv, Goldendale OP-3</v>
      </c>
      <c r="C2387" s="144" t="str">
        <f>'[11]Depr Exp'!C2387</f>
        <v>403E</v>
      </c>
      <c r="D2387" s="144"/>
      <c r="E2387" s="282">
        <f>'[11]Depr Exp'!E2387</f>
        <v>43190</v>
      </c>
      <c r="F2387" s="523">
        <f>'[11]Depr Exp'!F2387</f>
        <v>33993049</v>
      </c>
      <c r="G2387" s="305">
        <f>'[11]Depr Exp'!G2387</f>
        <v>1.01E-2</v>
      </c>
      <c r="H2387" s="524">
        <f>'[11]Depr Exp'!H2387</f>
        <v>28610.82</v>
      </c>
      <c r="I2387" s="523">
        <f>'[11]Depr Exp'!I2387</f>
        <v>33993049</v>
      </c>
      <c r="J2387" s="305">
        <f>'[11]Depr Exp'!J2387</f>
        <v>1.01E-2</v>
      </c>
      <c r="K2387" s="373">
        <f>'[11]Depr Exp'!K2387</f>
        <v>28610.816241666664</v>
      </c>
      <c r="L2387" s="524">
        <f>'[11]Depr Exp'!L2387</f>
        <v>0</v>
      </c>
      <c r="M2387" s="144"/>
      <c r="N2387" s="144"/>
    </row>
    <row r="2388" spans="1:14">
      <c r="A2388" s="144" t="str">
        <f>'[11]Depr Exp'!A2388</f>
        <v>E3410 PRD Str/Impv, Goldendale OP</v>
      </c>
      <c r="B2388" s="144" t="str">
        <f>'[11]Depr Exp'!B2388</f>
        <v>E3410 PRD Str/Impv, Goldendale OP-4</v>
      </c>
      <c r="C2388" s="144" t="str">
        <f>'[11]Depr Exp'!C2388</f>
        <v>403E</v>
      </c>
      <c r="D2388" s="144"/>
      <c r="E2388" s="282">
        <f>'[11]Depr Exp'!E2388</f>
        <v>43220</v>
      </c>
      <c r="F2388" s="523">
        <f>'[11]Depr Exp'!F2388</f>
        <v>33993049</v>
      </c>
      <c r="G2388" s="305">
        <f>'[11]Depr Exp'!G2388</f>
        <v>1.01E-2</v>
      </c>
      <c r="H2388" s="524">
        <f>'[11]Depr Exp'!H2388</f>
        <v>28610.82</v>
      </c>
      <c r="I2388" s="523">
        <f>'[11]Depr Exp'!I2388</f>
        <v>33993049</v>
      </c>
      <c r="J2388" s="305">
        <f>'[11]Depr Exp'!J2388</f>
        <v>1.01E-2</v>
      </c>
      <c r="K2388" s="373">
        <f>'[11]Depr Exp'!K2388</f>
        <v>28610.816241666664</v>
      </c>
      <c r="L2388" s="524">
        <f>'[11]Depr Exp'!L2388</f>
        <v>0</v>
      </c>
      <c r="M2388" s="144"/>
      <c r="N2388" s="144"/>
    </row>
    <row r="2389" spans="1:14">
      <c r="A2389" s="144" t="str">
        <f>'[11]Depr Exp'!A2389</f>
        <v>E3410 PRD Str/Impv, Goldendale OP</v>
      </c>
      <c r="B2389" s="144" t="str">
        <f>'[11]Depr Exp'!B2389</f>
        <v>E3410 PRD Str/Impv, Goldendale OP-5</v>
      </c>
      <c r="C2389" s="144" t="str">
        <f>'[11]Depr Exp'!C2389</f>
        <v>403E</v>
      </c>
      <c r="D2389" s="144"/>
      <c r="E2389" s="282">
        <f>'[11]Depr Exp'!E2389</f>
        <v>43251</v>
      </c>
      <c r="F2389" s="523">
        <f>'[11]Depr Exp'!F2389</f>
        <v>33993049</v>
      </c>
      <c r="G2389" s="305">
        <f>'[11]Depr Exp'!G2389</f>
        <v>1.01E-2</v>
      </c>
      <c r="H2389" s="524">
        <f>'[11]Depr Exp'!H2389</f>
        <v>28610.82</v>
      </c>
      <c r="I2389" s="523">
        <f>'[11]Depr Exp'!I2389</f>
        <v>33993049</v>
      </c>
      <c r="J2389" s="305">
        <f>'[11]Depr Exp'!J2389</f>
        <v>1.01E-2</v>
      </c>
      <c r="K2389" s="373">
        <f>'[11]Depr Exp'!K2389</f>
        <v>28610.816241666664</v>
      </c>
      <c r="L2389" s="524">
        <f>'[11]Depr Exp'!L2389</f>
        <v>0</v>
      </c>
      <c r="M2389" s="144"/>
      <c r="N2389" s="144"/>
    </row>
    <row r="2390" spans="1:14">
      <c r="A2390" s="144" t="str">
        <f>'[11]Depr Exp'!A2390</f>
        <v>E3410 PRD Str/Impv, Goldendale OP</v>
      </c>
      <c r="B2390" s="144" t="str">
        <f>'[11]Depr Exp'!B2390</f>
        <v>E3410 PRD Str/Impv, Goldendale OP-6</v>
      </c>
      <c r="C2390" s="144" t="str">
        <f>'[11]Depr Exp'!C2390</f>
        <v>403E</v>
      </c>
      <c r="D2390" s="144"/>
      <c r="E2390" s="282">
        <f>'[11]Depr Exp'!E2390</f>
        <v>43281</v>
      </c>
      <c r="F2390" s="523">
        <f>'[11]Depr Exp'!F2390</f>
        <v>33993049</v>
      </c>
      <c r="G2390" s="305">
        <f>'[11]Depr Exp'!G2390</f>
        <v>1.01E-2</v>
      </c>
      <c r="H2390" s="524">
        <f>'[11]Depr Exp'!H2390</f>
        <v>28610.82</v>
      </c>
      <c r="I2390" s="523">
        <f>'[11]Depr Exp'!I2390</f>
        <v>33993049</v>
      </c>
      <c r="J2390" s="305">
        <f>'[11]Depr Exp'!J2390</f>
        <v>1.01E-2</v>
      </c>
      <c r="K2390" s="373">
        <f>'[11]Depr Exp'!K2390</f>
        <v>28610.816241666664</v>
      </c>
      <c r="L2390" s="524">
        <f>'[11]Depr Exp'!L2390</f>
        <v>0</v>
      </c>
      <c r="M2390" s="144"/>
      <c r="N2390" s="144"/>
    </row>
    <row r="2391" spans="1:14">
      <c r="A2391" s="144" t="str">
        <f>'[11]Depr Exp'!A2391</f>
        <v>E3410 PRD Str/Impv, Goldendale OP</v>
      </c>
      <c r="B2391" s="144" t="str">
        <f>'[11]Depr Exp'!B2391</f>
        <v>E3410 PRD Str/Impv, Goldendale OP-7</v>
      </c>
      <c r="C2391" s="144" t="str">
        <f>'[11]Depr Exp'!C2391</f>
        <v>403E</v>
      </c>
      <c r="D2391" s="144"/>
      <c r="E2391" s="282">
        <f>'[11]Depr Exp'!E2391</f>
        <v>43312</v>
      </c>
      <c r="F2391" s="523">
        <f>'[11]Depr Exp'!F2391</f>
        <v>33993049</v>
      </c>
      <c r="G2391" s="305">
        <f>'[11]Depr Exp'!G2391</f>
        <v>1.01E-2</v>
      </c>
      <c r="H2391" s="524">
        <f>'[11]Depr Exp'!H2391</f>
        <v>28610.82</v>
      </c>
      <c r="I2391" s="523">
        <f>'[11]Depr Exp'!I2391</f>
        <v>33993049</v>
      </c>
      <c r="J2391" s="305">
        <f>'[11]Depr Exp'!J2391</f>
        <v>1.01E-2</v>
      </c>
      <c r="K2391" s="373">
        <f>'[11]Depr Exp'!K2391</f>
        <v>28610.816241666664</v>
      </c>
      <c r="L2391" s="524">
        <f>'[11]Depr Exp'!L2391</f>
        <v>0</v>
      </c>
      <c r="M2391" s="144"/>
      <c r="N2391" s="144"/>
    </row>
    <row r="2392" spans="1:14">
      <c r="A2392" s="144" t="str">
        <f>'[11]Depr Exp'!A2392</f>
        <v>E3410 PRD Str/Impv, Goldendale OP</v>
      </c>
      <c r="B2392" s="144" t="str">
        <f>'[11]Depr Exp'!B2392</f>
        <v>E3410 PRD Str/Impv, Goldendale OP-8</v>
      </c>
      <c r="C2392" s="144" t="str">
        <f>'[11]Depr Exp'!C2392</f>
        <v>403E</v>
      </c>
      <c r="D2392" s="144"/>
      <c r="E2392" s="282">
        <f>'[11]Depr Exp'!E2392</f>
        <v>43343</v>
      </c>
      <c r="F2392" s="523">
        <f>'[11]Depr Exp'!F2392</f>
        <v>33993049</v>
      </c>
      <c r="G2392" s="305">
        <f>'[11]Depr Exp'!G2392</f>
        <v>1.01E-2</v>
      </c>
      <c r="H2392" s="524">
        <f>'[11]Depr Exp'!H2392</f>
        <v>28610.82</v>
      </c>
      <c r="I2392" s="523">
        <f>'[11]Depr Exp'!I2392</f>
        <v>33993049</v>
      </c>
      <c r="J2392" s="305">
        <f>'[11]Depr Exp'!J2392</f>
        <v>1.01E-2</v>
      </c>
      <c r="K2392" s="373">
        <f>'[11]Depr Exp'!K2392</f>
        <v>28610.816241666664</v>
      </c>
      <c r="L2392" s="524">
        <f>'[11]Depr Exp'!L2392</f>
        <v>0</v>
      </c>
      <c r="M2392" s="144"/>
      <c r="N2392" s="144"/>
    </row>
    <row r="2393" spans="1:14">
      <c r="A2393" s="144" t="str">
        <f>'[11]Depr Exp'!A2393</f>
        <v>E3410 PRD Str/Impv, Goldendale OP</v>
      </c>
      <c r="B2393" s="144" t="str">
        <f>'[11]Depr Exp'!B2393</f>
        <v>E3410 PRD Str/Impv, Goldendale OP-9</v>
      </c>
      <c r="C2393" s="144" t="str">
        <f>'[11]Depr Exp'!C2393</f>
        <v>403E</v>
      </c>
      <c r="D2393" s="144"/>
      <c r="E2393" s="282">
        <f>'[11]Depr Exp'!E2393</f>
        <v>43373</v>
      </c>
      <c r="F2393" s="523">
        <f>'[11]Depr Exp'!F2393</f>
        <v>33993049</v>
      </c>
      <c r="G2393" s="305">
        <f>'[11]Depr Exp'!G2393</f>
        <v>1.01E-2</v>
      </c>
      <c r="H2393" s="524">
        <f>'[11]Depr Exp'!H2393</f>
        <v>28610.82</v>
      </c>
      <c r="I2393" s="523">
        <f>'[11]Depr Exp'!I2393</f>
        <v>33993049</v>
      </c>
      <c r="J2393" s="305">
        <f>'[11]Depr Exp'!J2393</f>
        <v>1.01E-2</v>
      </c>
      <c r="K2393" s="373">
        <f>'[11]Depr Exp'!K2393</f>
        <v>28610.816241666664</v>
      </c>
      <c r="L2393" s="524">
        <f>'[11]Depr Exp'!L2393</f>
        <v>0</v>
      </c>
      <c r="M2393" s="144"/>
      <c r="N2393" s="144"/>
    </row>
    <row r="2394" spans="1:14">
      <c r="A2394" s="144" t="str">
        <f>'[11]Depr Exp'!A2394</f>
        <v>E3410 PRD Str/Impv, Goldendale OP</v>
      </c>
      <c r="B2394" s="144" t="str">
        <f>'[11]Depr Exp'!B2394</f>
        <v>E3410 PRD Str/Impv, Goldendale OP-10</v>
      </c>
      <c r="C2394" s="144" t="str">
        <f>'[11]Depr Exp'!C2394</f>
        <v>403E</v>
      </c>
      <c r="D2394" s="144"/>
      <c r="E2394" s="282">
        <f>'[11]Depr Exp'!E2394</f>
        <v>43404</v>
      </c>
      <c r="F2394" s="523">
        <f>'[11]Depr Exp'!F2394</f>
        <v>33993049</v>
      </c>
      <c r="G2394" s="305">
        <f>'[11]Depr Exp'!G2394</f>
        <v>1.01E-2</v>
      </c>
      <c r="H2394" s="524">
        <f>'[11]Depr Exp'!H2394</f>
        <v>28610.82</v>
      </c>
      <c r="I2394" s="523">
        <f>'[11]Depr Exp'!I2394</f>
        <v>33993049</v>
      </c>
      <c r="J2394" s="305">
        <f>'[11]Depr Exp'!J2394</f>
        <v>1.01E-2</v>
      </c>
      <c r="K2394" s="373">
        <f>'[11]Depr Exp'!K2394</f>
        <v>28610.816241666664</v>
      </c>
      <c r="L2394" s="524">
        <f>'[11]Depr Exp'!L2394</f>
        <v>0</v>
      </c>
      <c r="M2394" s="144"/>
      <c r="N2394" s="144"/>
    </row>
    <row r="2395" spans="1:14">
      <c r="A2395" s="144" t="str">
        <f>'[11]Depr Exp'!A2395</f>
        <v>E3410 PRD Str/Impv, Goldendale OP</v>
      </c>
      <c r="B2395" s="144" t="str">
        <f>'[11]Depr Exp'!B2395</f>
        <v>E3410 PRD Str/Impv, Goldendale OP-11</v>
      </c>
      <c r="C2395" s="144" t="str">
        <f>'[11]Depr Exp'!C2395</f>
        <v>403E</v>
      </c>
      <c r="D2395" s="144"/>
      <c r="E2395" s="282">
        <f>'[11]Depr Exp'!E2395</f>
        <v>43434</v>
      </c>
      <c r="F2395" s="523">
        <f>'[11]Depr Exp'!F2395</f>
        <v>33993049</v>
      </c>
      <c r="G2395" s="305">
        <f>'[11]Depr Exp'!G2395</f>
        <v>1.01E-2</v>
      </c>
      <c r="H2395" s="524">
        <f>'[11]Depr Exp'!H2395</f>
        <v>28610.82</v>
      </c>
      <c r="I2395" s="523">
        <f>'[11]Depr Exp'!I2395</f>
        <v>33993049</v>
      </c>
      <c r="J2395" s="305">
        <f>'[11]Depr Exp'!J2395</f>
        <v>1.01E-2</v>
      </c>
      <c r="K2395" s="373">
        <f>'[11]Depr Exp'!K2395</f>
        <v>28610.816241666664</v>
      </c>
      <c r="L2395" s="524">
        <f>'[11]Depr Exp'!L2395</f>
        <v>0</v>
      </c>
      <c r="M2395" s="144"/>
      <c r="N2395" s="144"/>
    </row>
    <row r="2396" spans="1:14">
      <c r="A2396" s="144" t="str">
        <f>'[11]Depr Exp'!A2396</f>
        <v>E3410 PRD Str/Impv, Goldendale OP</v>
      </c>
      <c r="B2396" s="144" t="str">
        <f>'[11]Depr Exp'!B2396</f>
        <v>E3410 PRD Str/Impv, Goldendale OP-12</v>
      </c>
      <c r="C2396" s="144" t="str">
        <f>'[11]Depr Exp'!C2396</f>
        <v>403E</v>
      </c>
      <c r="D2396" s="144"/>
      <c r="E2396" s="282">
        <f>'[11]Depr Exp'!E2396</f>
        <v>43465</v>
      </c>
      <c r="F2396" s="523">
        <f>'[11]Depr Exp'!F2396</f>
        <v>33993049</v>
      </c>
      <c r="G2396" s="305">
        <f>'[11]Depr Exp'!G2396</f>
        <v>1.01E-2</v>
      </c>
      <c r="H2396" s="524">
        <f>'[11]Depr Exp'!H2396</f>
        <v>28610.82</v>
      </c>
      <c r="I2396" s="523">
        <f>'[11]Depr Exp'!I2396</f>
        <v>33993049</v>
      </c>
      <c r="J2396" s="305">
        <f>'[11]Depr Exp'!J2396</f>
        <v>1.01E-2</v>
      </c>
      <c r="K2396" s="373">
        <f>'[11]Depr Exp'!K2396</f>
        <v>28610.816241666664</v>
      </c>
      <c r="L2396" s="524">
        <f>'[11]Depr Exp'!L2396</f>
        <v>0</v>
      </c>
      <c r="M2396" s="144"/>
      <c r="N2396" s="144"/>
    </row>
    <row r="2397" spans="1:14" ht="15.75" thickBot="1">
      <c r="A2397" s="159" t="str">
        <f>'[11]Depr Exp'!A2397</f>
        <v>E3410 PRD Str/Impv, Goldendale OP Total</v>
      </c>
      <c r="B2397" s="144">
        <f>'[11]Depr Exp'!B2397</f>
        <v>0</v>
      </c>
      <c r="C2397" s="502" t="str">
        <f>'[11]Depr Exp'!C2397</f>
        <v>EPRD</v>
      </c>
      <c r="D2397" s="144"/>
      <c r="E2397" s="281" t="str">
        <f>'[11]Depr Exp'!E2397</f>
        <v>Total</v>
      </c>
      <c r="F2397" s="141">
        <f>'[11]Depr Exp'!F2397</f>
        <v>0</v>
      </c>
      <c r="G2397" s="252">
        <f>'[11]Depr Exp'!G2397</f>
        <v>0</v>
      </c>
      <c r="H2397" s="286">
        <f>'[11]Depr Exp'!H2397</f>
        <v>343329.84</v>
      </c>
      <c r="I2397" s="141">
        <f>'[11]Depr Exp'!I2397</f>
        <v>0</v>
      </c>
      <c r="J2397" s="252">
        <f>'[11]Depr Exp'!J2397</f>
        <v>0</v>
      </c>
      <c r="K2397" s="286">
        <f>'[11]Depr Exp'!K2397</f>
        <v>343329.79490000004</v>
      </c>
      <c r="L2397" s="286">
        <f>'[11]Depr Exp'!L2397</f>
        <v>-0.05</v>
      </c>
      <c r="M2397" s="144"/>
      <c r="N2397" s="144"/>
    </row>
    <row r="2398" spans="1:14" ht="13.5" thickTop="1">
      <c r="A2398" s="144" t="str">
        <f>'[11]Depr Exp'!A2398</f>
        <v>E3410 PRD Str/Impv, Mint Farm</v>
      </c>
      <c r="B2398" s="144" t="str">
        <f>'[11]Depr Exp'!B2398</f>
        <v>E3410 PRD Str/Impv, Mint Farm-1</v>
      </c>
      <c r="C2398" s="144" t="str">
        <f>'[11]Depr Exp'!C2398</f>
        <v>403E</v>
      </c>
      <c r="D2398" s="144"/>
      <c r="E2398" s="282">
        <f>'[11]Depr Exp'!E2398</f>
        <v>43131</v>
      </c>
      <c r="F2398" s="523">
        <f>'[11]Depr Exp'!F2398</f>
        <v>1083013.78</v>
      </c>
      <c r="G2398" s="305">
        <f>'[11]Depr Exp'!G2398</f>
        <v>2.5899999999999999E-2</v>
      </c>
      <c r="H2398" s="524">
        <f>'[11]Depr Exp'!H2398</f>
        <v>2337.5</v>
      </c>
      <c r="I2398" s="523">
        <f>'[11]Depr Exp'!I2398</f>
        <v>1211276.7</v>
      </c>
      <c r="J2398" s="305">
        <f>'[11]Depr Exp'!J2398</f>
        <v>2.5899999999999999E-2</v>
      </c>
      <c r="K2398" s="373">
        <f>'[11]Depr Exp'!K2398</f>
        <v>2614.3388774999999</v>
      </c>
      <c r="L2398" s="524">
        <f>'[11]Depr Exp'!L2398</f>
        <v>276.83999999999997</v>
      </c>
      <c r="M2398" s="144"/>
      <c r="N2398" s="144"/>
    </row>
    <row r="2399" spans="1:14">
      <c r="A2399" s="144" t="str">
        <f>'[11]Depr Exp'!A2399</f>
        <v>E3410 PRD Str/Impv, Mint Farm</v>
      </c>
      <c r="B2399" s="144" t="str">
        <f>'[11]Depr Exp'!B2399</f>
        <v>E3410 PRD Str/Impv, Mint Farm-2</v>
      </c>
      <c r="C2399" s="144" t="str">
        <f>'[11]Depr Exp'!C2399</f>
        <v>403E</v>
      </c>
      <c r="D2399" s="144"/>
      <c r="E2399" s="282">
        <f>'[11]Depr Exp'!E2399</f>
        <v>43159</v>
      </c>
      <c r="F2399" s="523">
        <f>'[11]Depr Exp'!F2399</f>
        <v>1188596.7</v>
      </c>
      <c r="G2399" s="305">
        <f>'[11]Depr Exp'!G2399</f>
        <v>2.5899999999999999E-2</v>
      </c>
      <c r="H2399" s="524">
        <f>'[11]Depr Exp'!H2399</f>
        <v>2565.3900000000003</v>
      </c>
      <c r="I2399" s="523">
        <f>'[11]Depr Exp'!I2399</f>
        <v>1211276.7</v>
      </c>
      <c r="J2399" s="305">
        <f>'[11]Depr Exp'!J2399</f>
        <v>2.5899999999999999E-2</v>
      </c>
      <c r="K2399" s="373">
        <f>'[11]Depr Exp'!K2399</f>
        <v>2614.3388774999999</v>
      </c>
      <c r="L2399" s="524">
        <f>'[11]Depr Exp'!L2399</f>
        <v>48.95</v>
      </c>
      <c r="M2399" s="144"/>
      <c r="N2399" s="144"/>
    </row>
    <row r="2400" spans="1:14">
      <c r="A2400" s="144" t="str">
        <f>'[11]Depr Exp'!A2400</f>
        <v>E3410 PRD Str/Impv, Mint Farm</v>
      </c>
      <c r="B2400" s="144" t="str">
        <f>'[11]Depr Exp'!B2400</f>
        <v>E3410 PRD Str/Impv, Mint Farm-3</v>
      </c>
      <c r="C2400" s="144" t="str">
        <f>'[11]Depr Exp'!C2400</f>
        <v>403E</v>
      </c>
      <c r="D2400" s="144"/>
      <c r="E2400" s="282">
        <f>'[11]Depr Exp'!E2400</f>
        <v>43190</v>
      </c>
      <c r="F2400" s="523">
        <f>'[11]Depr Exp'!F2400</f>
        <v>1188879.02</v>
      </c>
      <c r="G2400" s="305">
        <f>'[11]Depr Exp'!G2400</f>
        <v>2.5899999999999999E-2</v>
      </c>
      <c r="H2400" s="524">
        <f>'[11]Depr Exp'!H2400</f>
        <v>2566</v>
      </c>
      <c r="I2400" s="523">
        <f>'[11]Depr Exp'!I2400</f>
        <v>1211276.7</v>
      </c>
      <c r="J2400" s="305">
        <f>'[11]Depr Exp'!J2400</f>
        <v>2.5899999999999999E-2</v>
      </c>
      <c r="K2400" s="373">
        <f>'[11]Depr Exp'!K2400</f>
        <v>2614.3388774999999</v>
      </c>
      <c r="L2400" s="524">
        <f>'[11]Depr Exp'!L2400</f>
        <v>48.34</v>
      </c>
      <c r="M2400" s="144"/>
      <c r="N2400" s="144"/>
    </row>
    <row r="2401" spans="1:14">
      <c r="A2401" s="144" t="str">
        <f>'[11]Depr Exp'!A2401</f>
        <v>E3410 PRD Str/Impv, Mint Farm</v>
      </c>
      <c r="B2401" s="144" t="str">
        <f>'[11]Depr Exp'!B2401</f>
        <v>E3410 PRD Str/Impv, Mint Farm-4</v>
      </c>
      <c r="C2401" s="144" t="str">
        <f>'[11]Depr Exp'!C2401</f>
        <v>403E</v>
      </c>
      <c r="D2401" s="144"/>
      <c r="E2401" s="282">
        <f>'[11]Depr Exp'!E2401</f>
        <v>43220</v>
      </c>
      <c r="F2401" s="523">
        <f>'[11]Depr Exp'!F2401</f>
        <v>1200072.31</v>
      </c>
      <c r="G2401" s="305">
        <f>'[11]Depr Exp'!G2401</f>
        <v>2.5899999999999999E-2</v>
      </c>
      <c r="H2401" s="524">
        <f>'[11]Depr Exp'!H2401</f>
        <v>2590.1600000000003</v>
      </c>
      <c r="I2401" s="523">
        <f>'[11]Depr Exp'!I2401</f>
        <v>1211276.7</v>
      </c>
      <c r="J2401" s="305">
        <f>'[11]Depr Exp'!J2401</f>
        <v>2.5899999999999999E-2</v>
      </c>
      <c r="K2401" s="373">
        <f>'[11]Depr Exp'!K2401</f>
        <v>2614.3388774999999</v>
      </c>
      <c r="L2401" s="524">
        <f>'[11]Depr Exp'!L2401</f>
        <v>24.18</v>
      </c>
      <c r="M2401" s="144"/>
      <c r="N2401" s="144"/>
    </row>
    <row r="2402" spans="1:14">
      <c r="A2402" s="144" t="str">
        <f>'[11]Depr Exp'!A2402</f>
        <v>E3410 PRD Str/Impv, Mint Farm</v>
      </c>
      <c r="B2402" s="144" t="str">
        <f>'[11]Depr Exp'!B2402</f>
        <v>E3410 PRD Str/Impv, Mint Farm-5</v>
      </c>
      <c r="C2402" s="144" t="str">
        <f>'[11]Depr Exp'!C2402</f>
        <v>403E</v>
      </c>
      <c r="D2402" s="144"/>
      <c r="E2402" s="282">
        <f>'[11]Depr Exp'!E2402</f>
        <v>43251</v>
      </c>
      <c r="F2402" s="523">
        <f>'[11]Depr Exp'!F2402</f>
        <v>1211271.1499999999</v>
      </c>
      <c r="G2402" s="305">
        <f>'[11]Depr Exp'!G2402</f>
        <v>2.5899999999999999E-2</v>
      </c>
      <c r="H2402" s="524">
        <f>'[11]Depr Exp'!H2402</f>
        <v>2614.33</v>
      </c>
      <c r="I2402" s="523">
        <f>'[11]Depr Exp'!I2402</f>
        <v>1211276.7</v>
      </c>
      <c r="J2402" s="305">
        <f>'[11]Depr Exp'!J2402</f>
        <v>2.5899999999999999E-2</v>
      </c>
      <c r="K2402" s="373">
        <f>'[11]Depr Exp'!K2402</f>
        <v>2614.3388774999999</v>
      </c>
      <c r="L2402" s="524">
        <f>'[11]Depr Exp'!L2402</f>
        <v>0.01</v>
      </c>
      <c r="M2402" s="144"/>
      <c r="N2402" s="144"/>
    </row>
    <row r="2403" spans="1:14">
      <c r="A2403" s="144" t="str">
        <f>'[11]Depr Exp'!A2403</f>
        <v>E3410 PRD Str/Impv, Mint Farm</v>
      </c>
      <c r="B2403" s="144" t="str">
        <f>'[11]Depr Exp'!B2403</f>
        <v>E3410 PRD Str/Impv, Mint Farm-6</v>
      </c>
      <c r="C2403" s="144" t="str">
        <f>'[11]Depr Exp'!C2403</f>
        <v>403E</v>
      </c>
      <c r="D2403" s="144"/>
      <c r="E2403" s="282">
        <f>'[11]Depr Exp'!E2403</f>
        <v>43281</v>
      </c>
      <c r="F2403" s="523">
        <f>'[11]Depr Exp'!F2403</f>
        <v>1211276.7</v>
      </c>
      <c r="G2403" s="305">
        <f>'[11]Depr Exp'!G2403</f>
        <v>2.5899999999999999E-2</v>
      </c>
      <c r="H2403" s="524">
        <f>'[11]Depr Exp'!H2403</f>
        <v>2614.34</v>
      </c>
      <c r="I2403" s="523">
        <f>'[11]Depr Exp'!I2403</f>
        <v>1211276.7</v>
      </c>
      <c r="J2403" s="305">
        <f>'[11]Depr Exp'!J2403</f>
        <v>2.5899999999999999E-2</v>
      </c>
      <c r="K2403" s="373">
        <f>'[11]Depr Exp'!K2403</f>
        <v>2614.3388774999999</v>
      </c>
      <c r="L2403" s="524">
        <f>'[11]Depr Exp'!L2403</f>
        <v>0</v>
      </c>
      <c r="M2403" s="144"/>
      <c r="N2403" s="144"/>
    </row>
    <row r="2404" spans="1:14">
      <c r="A2404" s="144" t="str">
        <f>'[11]Depr Exp'!A2404</f>
        <v>E3410 PRD Str/Impv, Mint Farm</v>
      </c>
      <c r="B2404" s="144" t="str">
        <f>'[11]Depr Exp'!B2404</f>
        <v>E3410 PRD Str/Impv, Mint Farm-7</v>
      </c>
      <c r="C2404" s="144" t="str">
        <f>'[11]Depr Exp'!C2404</f>
        <v>403E</v>
      </c>
      <c r="D2404" s="144"/>
      <c r="E2404" s="282">
        <f>'[11]Depr Exp'!E2404</f>
        <v>43312</v>
      </c>
      <c r="F2404" s="523">
        <f>'[11]Depr Exp'!F2404</f>
        <v>1211276.7</v>
      </c>
      <c r="G2404" s="305">
        <f>'[11]Depr Exp'!G2404</f>
        <v>2.5899999999999999E-2</v>
      </c>
      <c r="H2404" s="524">
        <f>'[11]Depr Exp'!H2404</f>
        <v>2614.34</v>
      </c>
      <c r="I2404" s="523">
        <f>'[11]Depr Exp'!I2404</f>
        <v>1211276.7</v>
      </c>
      <c r="J2404" s="305">
        <f>'[11]Depr Exp'!J2404</f>
        <v>2.5899999999999999E-2</v>
      </c>
      <c r="K2404" s="373">
        <f>'[11]Depr Exp'!K2404</f>
        <v>2614.3388774999999</v>
      </c>
      <c r="L2404" s="524">
        <f>'[11]Depr Exp'!L2404</f>
        <v>0</v>
      </c>
      <c r="M2404" s="144"/>
      <c r="N2404" s="144"/>
    </row>
    <row r="2405" spans="1:14">
      <c r="A2405" s="144" t="str">
        <f>'[11]Depr Exp'!A2405</f>
        <v>E3410 PRD Str/Impv, Mint Farm</v>
      </c>
      <c r="B2405" s="144" t="str">
        <f>'[11]Depr Exp'!B2405</f>
        <v>E3410 PRD Str/Impv, Mint Farm-8</v>
      </c>
      <c r="C2405" s="144" t="str">
        <f>'[11]Depr Exp'!C2405</f>
        <v>403E</v>
      </c>
      <c r="D2405" s="144"/>
      <c r="E2405" s="282">
        <f>'[11]Depr Exp'!E2405</f>
        <v>43343</v>
      </c>
      <c r="F2405" s="523">
        <f>'[11]Depr Exp'!F2405</f>
        <v>1211276.7</v>
      </c>
      <c r="G2405" s="305">
        <f>'[11]Depr Exp'!G2405</f>
        <v>2.5899999999999999E-2</v>
      </c>
      <c r="H2405" s="524">
        <f>'[11]Depr Exp'!H2405</f>
        <v>2614.34</v>
      </c>
      <c r="I2405" s="523">
        <f>'[11]Depr Exp'!I2405</f>
        <v>1211276.7</v>
      </c>
      <c r="J2405" s="305">
        <f>'[11]Depr Exp'!J2405</f>
        <v>2.5899999999999999E-2</v>
      </c>
      <c r="K2405" s="373">
        <f>'[11]Depr Exp'!K2405</f>
        <v>2614.3388774999999</v>
      </c>
      <c r="L2405" s="524">
        <f>'[11]Depr Exp'!L2405</f>
        <v>0</v>
      </c>
      <c r="M2405" s="144"/>
      <c r="N2405" s="144"/>
    </row>
    <row r="2406" spans="1:14">
      <c r="A2406" s="144" t="str">
        <f>'[11]Depr Exp'!A2406</f>
        <v>E3410 PRD Str/Impv, Mint Farm</v>
      </c>
      <c r="B2406" s="144" t="str">
        <f>'[11]Depr Exp'!B2406</f>
        <v>E3410 PRD Str/Impv, Mint Farm-9</v>
      </c>
      <c r="C2406" s="144" t="str">
        <f>'[11]Depr Exp'!C2406</f>
        <v>403E</v>
      </c>
      <c r="D2406" s="144"/>
      <c r="E2406" s="282">
        <f>'[11]Depr Exp'!E2406</f>
        <v>43373</v>
      </c>
      <c r="F2406" s="523">
        <f>'[11]Depr Exp'!F2406</f>
        <v>1211276.7</v>
      </c>
      <c r="G2406" s="305">
        <f>'[11]Depr Exp'!G2406</f>
        <v>2.5899999999999999E-2</v>
      </c>
      <c r="H2406" s="524">
        <f>'[11]Depr Exp'!H2406</f>
        <v>2614.34</v>
      </c>
      <c r="I2406" s="523">
        <f>'[11]Depr Exp'!I2406</f>
        <v>1211276.7</v>
      </c>
      <c r="J2406" s="305">
        <f>'[11]Depr Exp'!J2406</f>
        <v>2.5899999999999999E-2</v>
      </c>
      <c r="K2406" s="373">
        <f>'[11]Depr Exp'!K2406</f>
        <v>2614.3388774999999</v>
      </c>
      <c r="L2406" s="524">
        <f>'[11]Depr Exp'!L2406</f>
        <v>0</v>
      </c>
      <c r="M2406" s="144"/>
      <c r="N2406" s="144"/>
    </row>
    <row r="2407" spans="1:14">
      <c r="A2407" s="144" t="str">
        <f>'[11]Depr Exp'!A2407</f>
        <v>E3410 PRD Str/Impv, Mint Farm</v>
      </c>
      <c r="B2407" s="144" t="str">
        <f>'[11]Depr Exp'!B2407</f>
        <v>E3410 PRD Str/Impv, Mint Farm-10</v>
      </c>
      <c r="C2407" s="144" t="str">
        <f>'[11]Depr Exp'!C2407</f>
        <v>403E</v>
      </c>
      <c r="D2407" s="144"/>
      <c r="E2407" s="282">
        <f>'[11]Depr Exp'!E2407</f>
        <v>43404</v>
      </c>
      <c r="F2407" s="523">
        <f>'[11]Depr Exp'!F2407</f>
        <v>1211276.7</v>
      </c>
      <c r="G2407" s="305">
        <f>'[11]Depr Exp'!G2407</f>
        <v>2.5899999999999999E-2</v>
      </c>
      <c r="H2407" s="524">
        <f>'[11]Depr Exp'!H2407</f>
        <v>2614.34</v>
      </c>
      <c r="I2407" s="523">
        <f>'[11]Depr Exp'!I2407</f>
        <v>1211276.7</v>
      </c>
      <c r="J2407" s="305">
        <f>'[11]Depr Exp'!J2407</f>
        <v>2.5899999999999999E-2</v>
      </c>
      <c r="K2407" s="373">
        <f>'[11]Depr Exp'!K2407</f>
        <v>2614.3388774999999</v>
      </c>
      <c r="L2407" s="524">
        <f>'[11]Depr Exp'!L2407</f>
        <v>0</v>
      </c>
      <c r="M2407" s="144"/>
      <c r="N2407" s="144"/>
    </row>
    <row r="2408" spans="1:14">
      <c r="A2408" s="144" t="str">
        <f>'[11]Depr Exp'!A2408</f>
        <v>E3410 PRD Str/Impv, Mint Farm</v>
      </c>
      <c r="B2408" s="144" t="str">
        <f>'[11]Depr Exp'!B2408</f>
        <v>E3410 PRD Str/Impv, Mint Farm-11</v>
      </c>
      <c r="C2408" s="144" t="str">
        <f>'[11]Depr Exp'!C2408</f>
        <v>403E</v>
      </c>
      <c r="D2408" s="144"/>
      <c r="E2408" s="282">
        <f>'[11]Depr Exp'!E2408</f>
        <v>43434</v>
      </c>
      <c r="F2408" s="523">
        <f>'[11]Depr Exp'!F2408</f>
        <v>1211276.7</v>
      </c>
      <c r="G2408" s="305">
        <f>'[11]Depr Exp'!G2408</f>
        <v>2.5899999999999999E-2</v>
      </c>
      <c r="H2408" s="524">
        <f>'[11]Depr Exp'!H2408</f>
        <v>2614.34</v>
      </c>
      <c r="I2408" s="523">
        <f>'[11]Depr Exp'!I2408</f>
        <v>1211276.7</v>
      </c>
      <c r="J2408" s="305">
        <f>'[11]Depr Exp'!J2408</f>
        <v>2.5899999999999999E-2</v>
      </c>
      <c r="K2408" s="373">
        <f>'[11]Depr Exp'!K2408</f>
        <v>2614.3388774999999</v>
      </c>
      <c r="L2408" s="524">
        <f>'[11]Depr Exp'!L2408</f>
        <v>0</v>
      </c>
      <c r="M2408" s="144"/>
      <c r="N2408" s="144"/>
    </row>
    <row r="2409" spans="1:14">
      <c r="A2409" s="144" t="str">
        <f>'[11]Depr Exp'!A2409</f>
        <v>E3410 PRD Str/Impv, Mint Farm</v>
      </c>
      <c r="B2409" s="144" t="str">
        <f>'[11]Depr Exp'!B2409</f>
        <v>E3410 PRD Str/Impv, Mint Farm-12</v>
      </c>
      <c r="C2409" s="144" t="str">
        <f>'[11]Depr Exp'!C2409</f>
        <v>403E</v>
      </c>
      <c r="D2409" s="144"/>
      <c r="E2409" s="282">
        <f>'[11]Depr Exp'!E2409</f>
        <v>43465</v>
      </c>
      <c r="F2409" s="523">
        <f>'[11]Depr Exp'!F2409</f>
        <v>1211276.7</v>
      </c>
      <c r="G2409" s="305">
        <f>'[11]Depr Exp'!G2409</f>
        <v>2.5899999999999999E-2</v>
      </c>
      <c r="H2409" s="524">
        <f>'[11]Depr Exp'!H2409</f>
        <v>2614.34</v>
      </c>
      <c r="I2409" s="523">
        <f>'[11]Depr Exp'!I2409</f>
        <v>1211276.7</v>
      </c>
      <c r="J2409" s="305">
        <f>'[11]Depr Exp'!J2409</f>
        <v>2.5899999999999999E-2</v>
      </c>
      <c r="K2409" s="373">
        <f>'[11]Depr Exp'!K2409</f>
        <v>2614.3388774999999</v>
      </c>
      <c r="L2409" s="524">
        <f>'[11]Depr Exp'!L2409</f>
        <v>0</v>
      </c>
      <c r="M2409" s="144"/>
      <c r="N2409" s="144"/>
    </row>
    <row r="2410" spans="1:14" ht="15.75" thickBot="1">
      <c r="A2410" s="159" t="str">
        <f>'[11]Depr Exp'!A2410</f>
        <v>E3410 PRD Str/Impv, Mint Farm Total</v>
      </c>
      <c r="B2410" s="144">
        <f>'[11]Depr Exp'!B2410</f>
        <v>0</v>
      </c>
      <c r="C2410" s="502" t="str">
        <f>'[11]Depr Exp'!C2410</f>
        <v>EPRD</v>
      </c>
      <c r="D2410" s="144"/>
      <c r="E2410" s="281" t="str">
        <f>'[11]Depr Exp'!E2410</f>
        <v>Total</v>
      </c>
      <c r="F2410" s="141">
        <f>'[11]Depr Exp'!F2410</f>
        <v>0</v>
      </c>
      <c r="G2410" s="252">
        <f>'[11]Depr Exp'!G2410</f>
        <v>0</v>
      </c>
      <c r="H2410" s="286">
        <f>'[11]Depr Exp'!H2410</f>
        <v>30973.760000000002</v>
      </c>
      <c r="I2410" s="141">
        <f>'[11]Depr Exp'!I2410</f>
        <v>0</v>
      </c>
      <c r="J2410" s="252">
        <f>'[11]Depr Exp'!J2410</f>
        <v>0</v>
      </c>
      <c r="K2410" s="286">
        <f>'[11]Depr Exp'!K2410</f>
        <v>31372.066529999993</v>
      </c>
      <c r="L2410" s="286">
        <f>'[11]Depr Exp'!L2410</f>
        <v>398.31</v>
      </c>
      <c r="M2410" s="144"/>
      <c r="N2410" s="144"/>
    </row>
    <row r="2411" spans="1:14" ht="13.5" thickTop="1">
      <c r="A2411" s="144" t="str">
        <f>'[11]Depr Exp'!A2411</f>
        <v>E3410 PRD Str/Impv, Mint Farm OP</v>
      </c>
      <c r="B2411" s="144" t="str">
        <f>'[11]Depr Exp'!B2411</f>
        <v>E3410 PRD Str/Impv, Mint Farm OP-1</v>
      </c>
      <c r="C2411" s="144" t="str">
        <f>'[11]Depr Exp'!C2411</f>
        <v>403E</v>
      </c>
      <c r="D2411" s="144"/>
      <c r="E2411" s="282">
        <f>'[11]Depr Exp'!E2411</f>
        <v>43131</v>
      </c>
      <c r="F2411" s="523">
        <f>'[11]Depr Exp'!F2411</f>
        <v>10211670</v>
      </c>
      <c r="G2411" s="305">
        <f>'[11]Depr Exp'!G2411</f>
        <v>2.5899999999999999E-2</v>
      </c>
      <c r="H2411" s="524">
        <f>'[11]Depr Exp'!H2411</f>
        <v>22040.19</v>
      </c>
      <c r="I2411" s="523">
        <f>'[11]Depr Exp'!I2411</f>
        <v>10211670</v>
      </c>
      <c r="J2411" s="305">
        <f>'[11]Depr Exp'!J2411</f>
        <v>2.5899999999999999E-2</v>
      </c>
      <c r="K2411" s="373">
        <f>'[11]Depr Exp'!K2411</f>
        <v>22040.187749999997</v>
      </c>
      <c r="L2411" s="524">
        <f>'[11]Depr Exp'!L2411</f>
        <v>0</v>
      </c>
      <c r="M2411" s="144"/>
      <c r="N2411" s="144"/>
    </row>
    <row r="2412" spans="1:14">
      <c r="A2412" s="144" t="str">
        <f>'[11]Depr Exp'!A2412</f>
        <v>E3410 PRD Str/Impv, Mint Farm OP</v>
      </c>
      <c r="B2412" s="144" t="str">
        <f>'[11]Depr Exp'!B2412</f>
        <v>E3410 PRD Str/Impv, Mint Farm OP-2</v>
      </c>
      <c r="C2412" s="144" t="str">
        <f>'[11]Depr Exp'!C2412</f>
        <v>403E</v>
      </c>
      <c r="D2412" s="144"/>
      <c r="E2412" s="282">
        <f>'[11]Depr Exp'!E2412</f>
        <v>43159</v>
      </c>
      <c r="F2412" s="523">
        <f>'[11]Depr Exp'!F2412</f>
        <v>10211670</v>
      </c>
      <c r="G2412" s="305">
        <f>'[11]Depr Exp'!G2412</f>
        <v>2.5899999999999999E-2</v>
      </c>
      <c r="H2412" s="524">
        <f>'[11]Depr Exp'!H2412</f>
        <v>22040.19</v>
      </c>
      <c r="I2412" s="523">
        <f>'[11]Depr Exp'!I2412</f>
        <v>10211670</v>
      </c>
      <c r="J2412" s="305">
        <f>'[11]Depr Exp'!J2412</f>
        <v>2.5899999999999999E-2</v>
      </c>
      <c r="K2412" s="373">
        <f>'[11]Depr Exp'!K2412</f>
        <v>22040.187749999997</v>
      </c>
      <c r="L2412" s="524">
        <f>'[11]Depr Exp'!L2412</f>
        <v>0</v>
      </c>
      <c r="M2412" s="144"/>
      <c r="N2412" s="144"/>
    </row>
    <row r="2413" spans="1:14">
      <c r="A2413" s="144" t="str">
        <f>'[11]Depr Exp'!A2413</f>
        <v>E3410 PRD Str/Impv, Mint Farm OP</v>
      </c>
      <c r="B2413" s="144" t="str">
        <f>'[11]Depr Exp'!B2413</f>
        <v>E3410 PRD Str/Impv, Mint Farm OP-3</v>
      </c>
      <c r="C2413" s="144" t="str">
        <f>'[11]Depr Exp'!C2413</f>
        <v>403E</v>
      </c>
      <c r="D2413" s="144"/>
      <c r="E2413" s="282">
        <f>'[11]Depr Exp'!E2413</f>
        <v>43190</v>
      </c>
      <c r="F2413" s="523">
        <f>'[11]Depr Exp'!F2413</f>
        <v>10211670</v>
      </c>
      <c r="G2413" s="305">
        <f>'[11]Depr Exp'!G2413</f>
        <v>2.5899999999999999E-2</v>
      </c>
      <c r="H2413" s="524">
        <f>'[11]Depr Exp'!H2413</f>
        <v>22040.19</v>
      </c>
      <c r="I2413" s="523">
        <f>'[11]Depr Exp'!I2413</f>
        <v>10211670</v>
      </c>
      <c r="J2413" s="305">
        <f>'[11]Depr Exp'!J2413</f>
        <v>2.5899999999999999E-2</v>
      </c>
      <c r="K2413" s="373">
        <f>'[11]Depr Exp'!K2413</f>
        <v>22040.187749999997</v>
      </c>
      <c r="L2413" s="524">
        <f>'[11]Depr Exp'!L2413</f>
        <v>0</v>
      </c>
      <c r="M2413" s="144"/>
      <c r="N2413" s="144"/>
    </row>
    <row r="2414" spans="1:14">
      <c r="A2414" s="144" t="str">
        <f>'[11]Depr Exp'!A2414</f>
        <v>E3410 PRD Str/Impv, Mint Farm OP</v>
      </c>
      <c r="B2414" s="144" t="str">
        <f>'[11]Depr Exp'!B2414</f>
        <v>E3410 PRD Str/Impv, Mint Farm OP-4</v>
      </c>
      <c r="C2414" s="144" t="str">
        <f>'[11]Depr Exp'!C2414</f>
        <v>403E</v>
      </c>
      <c r="D2414" s="144"/>
      <c r="E2414" s="282">
        <f>'[11]Depr Exp'!E2414</f>
        <v>43220</v>
      </c>
      <c r="F2414" s="523">
        <f>'[11]Depr Exp'!F2414</f>
        <v>10211670</v>
      </c>
      <c r="G2414" s="305">
        <f>'[11]Depr Exp'!G2414</f>
        <v>2.5899999999999999E-2</v>
      </c>
      <c r="H2414" s="524">
        <f>'[11]Depr Exp'!H2414</f>
        <v>22040.19</v>
      </c>
      <c r="I2414" s="523">
        <f>'[11]Depr Exp'!I2414</f>
        <v>10211670</v>
      </c>
      <c r="J2414" s="305">
        <f>'[11]Depr Exp'!J2414</f>
        <v>2.5899999999999999E-2</v>
      </c>
      <c r="K2414" s="373">
        <f>'[11]Depr Exp'!K2414</f>
        <v>22040.187749999997</v>
      </c>
      <c r="L2414" s="524">
        <f>'[11]Depr Exp'!L2414</f>
        <v>0</v>
      </c>
      <c r="M2414" s="144"/>
      <c r="N2414" s="144"/>
    </row>
    <row r="2415" spans="1:14">
      <c r="A2415" s="144" t="str">
        <f>'[11]Depr Exp'!A2415</f>
        <v>E3410 PRD Str/Impv, Mint Farm OP</v>
      </c>
      <c r="B2415" s="144" t="str">
        <f>'[11]Depr Exp'!B2415</f>
        <v>E3410 PRD Str/Impv, Mint Farm OP-5</v>
      </c>
      <c r="C2415" s="144" t="str">
        <f>'[11]Depr Exp'!C2415</f>
        <v>403E</v>
      </c>
      <c r="D2415" s="144"/>
      <c r="E2415" s="282">
        <f>'[11]Depr Exp'!E2415</f>
        <v>43251</v>
      </c>
      <c r="F2415" s="523">
        <f>'[11]Depr Exp'!F2415</f>
        <v>10211670</v>
      </c>
      <c r="G2415" s="305">
        <f>'[11]Depr Exp'!G2415</f>
        <v>2.5899999999999999E-2</v>
      </c>
      <c r="H2415" s="524">
        <f>'[11]Depr Exp'!H2415</f>
        <v>22040.19</v>
      </c>
      <c r="I2415" s="523">
        <f>'[11]Depr Exp'!I2415</f>
        <v>10211670</v>
      </c>
      <c r="J2415" s="305">
        <f>'[11]Depr Exp'!J2415</f>
        <v>2.5899999999999999E-2</v>
      </c>
      <c r="K2415" s="373">
        <f>'[11]Depr Exp'!K2415</f>
        <v>22040.187749999997</v>
      </c>
      <c r="L2415" s="524">
        <f>'[11]Depr Exp'!L2415</f>
        <v>0</v>
      </c>
      <c r="M2415" s="144"/>
      <c r="N2415" s="144"/>
    </row>
    <row r="2416" spans="1:14">
      <c r="A2416" s="144" t="str">
        <f>'[11]Depr Exp'!A2416</f>
        <v>E3410 PRD Str/Impv, Mint Farm OP</v>
      </c>
      <c r="B2416" s="144" t="str">
        <f>'[11]Depr Exp'!B2416</f>
        <v>E3410 PRD Str/Impv, Mint Farm OP-6</v>
      </c>
      <c r="C2416" s="144" t="str">
        <f>'[11]Depr Exp'!C2416</f>
        <v>403E</v>
      </c>
      <c r="D2416" s="144"/>
      <c r="E2416" s="282">
        <f>'[11]Depr Exp'!E2416</f>
        <v>43281</v>
      </c>
      <c r="F2416" s="523">
        <f>'[11]Depr Exp'!F2416</f>
        <v>10211670</v>
      </c>
      <c r="G2416" s="305">
        <f>'[11]Depr Exp'!G2416</f>
        <v>2.5899999999999999E-2</v>
      </c>
      <c r="H2416" s="524">
        <f>'[11]Depr Exp'!H2416</f>
        <v>22040.19</v>
      </c>
      <c r="I2416" s="523">
        <f>'[11]Depr Exp'!I2416</f>
        <v>10211670</v>
      </c>
      <c r="J2416" s="305">
        <f>'[11]Depr Exp'!J2416</f>
        <v>2.5899999999999999E-2</v>
      </c>
      <c r="K2416" s="373">
        <f>'[11]Depr Exp'!K2416</f>
        <v>22040.187749999997</v>
      </c>
      <c r="L2416" s="524">
        <f>'[11]Depr Exp'!L2416</f>
        <v>0</v>
      </c>
      <c r="M2416" s="144"/>
      <c r="N2416" s="144"/>
    </row>
    <row r="2417" spans="1:14">
      <c r="A2417" s="144" t="str">
        <f>'[11]Depr Exp'!A2417</f>
        <v>E3410 PRD Str/Impv, Mint Farm OP</v>
      </c>
      <c r="B2417" s="144" t="str">
        <f>'[11]Depr Exp'!B2417</f>
        <v>E3410 PRD Str/Impv, Mint Farm OP-7</v>
      </c>
      <c r="C2417" s="144" t="str">
        <f>'[11]Depr Exp'!C2417</f>
        <v>403E</v>
      </c>
      <c r="D2417" s="144"/>
      <c r="E2417" s="282">
        <f>'[11]Depr Exp'!E2417</f>
        <v>43312</v>
      </c>
      <c r="F2417" s="523">
        <f>'[11]Depr Exp'!F2417</f>
        <v>10211670</v>
      </c>
      <c r="G2417" s="305">
        <f>'[11]Depr Exp'!G2417</f>
        <v>2.5899999999999999E-2</v>
      </c>
      <c r="H2417" s="524">
        <f>'[11]Depr Exp'!H2417</f>
        <v>22040.19</v>
      </c>
      <c r="I2417" s="523">
        <f>'[11]Depr Exp'!I2417</f>
        <v>10211670</v>
      </c>
      <c r="J2417" s="305">
        <f>'[11]Depr Exp'!J2417</f>
        <v>2.5899999999999999E-2</v>
      </c>
      <c r="K2417" s="373">
        <f>'[11]Depr Exp'!K2417</f>
        <v>22040.187749999997</v>
      </c>
      <c r="L2417" s="524">
        <f>'[11]Depr Exp'!L2417</f>
        <v>0</v>
      </c>
      <c r="M2417" s="144"/>
      <c r="N2417" s="144"/>
    </row>
    <row r="2418" spans="1:14">
      <c r="A2418" s="144" t="str">
        <f>'[11]Depr Exp'!A2418</f>
        <v>E3410 PRD Str/Impv, Mint Farm OP</v>
      </c>
      <c r="B2418" s="144" t="str">
        <f>'[11]Depr Exp'!B2418</f>
        <v>E3410 PRD Str/Impv, Mint Farm OP-8</v>
      </c>
      <c r="C2418" s="144" t="str">
        <f>'[11]Depr Exp'!C2418</f>
        <v>403E</v>
      </c>
      <c r="D2418" s="144"/>
      <c r="E2418" s="282">
        <f>'[11]Depr Exp'!E2418</f>
        <v>43343</v>
      </c>
      <c r="F2418" s="523">
        <f>'[11]Depr Exp'!F2418</f>
        <v>10211670</v>
      </c>
      <c r="G2418" s="305">
        <f>'[11]Depr Exp'!G2418</f>
        <v>2.5899999999999999E-2</v>
      </c>
      <c r="H2418" s="524">
        <f>'[11]Depr Exp'!H2418</f>
        <v>22040.19</v>
      </c>
      <c r="I2418" s="523">
        <f>'[11]Depr Exp'!I2418</f>
        <v>10211670</v>
      </c>
      <c r="J2418" s="305">
        <f>'[11]Depr Exp'!J2418</f>
        <v>2.5899999999999999E-2</v>
      </c>
      <c r="K2418" s="373">
        <f>'[11]Depr Exp'!K2418</f>
        <v>22040.187749999997</v>
      </c>
      <c r="L2418" s="524">
        <f>'[11]Depr Exp'!L2418</f>
        <v>0</v>
      </c>
      <c r="M2418" s="144"/>
      <c r="N2418" s="144"/>
    </row>
    <row r="2419" spans="1:14">
      <c r="A2419" s="144" t="str">
        <f>'[11]Depr Exp'!A2419</f>
        <v>E3410 PRD Str/Impv, Mint Farm OP</v>
      </c>
      <c r="B2419" s="144" t="str">
        <f>'[11]Depr Exp'!B2419</f>
        <v>E3410 PRD Str/Impv, Mint Farm OP-9</v>
      </c>
      <c r="C2419" s="144" t="str">
        <f>'[11]Depr Exp'!C2419</f>
        <v>403E</v>
      </c>
      <c r="D2419" s="144"/>
      <c r="E2419" s="282">
        <f>'[11]Depr Exp'!E2419</f>
        <v>43373</v>
      </c>
      <c r="F2419" s="523">
        <f>'[11]Depr Exp'!F2419</f>
        <v>10211670</v>
      </c>
      <c r="G2419" s="305">
        <f>'[11]Depr Exp'!G2419</f>
        <v>2.5899999999999999E-2</v>
      </c>
      <c r="H2419" s="524">
        <f>'[11]Depr Exp'!H2419</f>
        <v>22040.19</v>
      </c>
      <c r="I2419" s="523">
        <f>'[11]Depr Exp'!I2419</f>
        <v>10211670</v>
      </c>
      <c r="J2419" s="305">
        <f>'[11]Depr Exp'!J2419</f>
        <v>2.5899999999999999E-2</v>
      </c>
      <c r="K2419" s="373">
        <f>'[11]Depr Exp'!K2419</f>
        <v>22040.187749999997</v>
      </c>
      <c r="L2419" s="524">
        <f>'[11]Depr Exp'!L2419</f>
        <v>0</v>
      </c>
      <c r="M2419" s="144"/>
      <c r="N2419" s="144"/>
    </row>
    <row r="2420" spans="1:14">
      <c r="A2420" s="144" t="str">
        <f>'[11]Depr Exp'!A2420</f>
        <v>E3410 PRD Str/Impv, Mint Farm OP</v>
      </c>
      <c r="B2420" s="144" t="str">
        <f>'[11]Depr Exp'!B2420</f>
        <v>E3410 PRD Str/Impv, Mint Farm OP-10</v>
      </c>
      <c r="C2420" s="144" t="str">
        <f>'[11]Depr Exp'!C2420</f>
        <v>403E</v>
      </c>
      <c r="D2420" s="144"/>
      <c r="E2420" s="282">
        <f>'[11]Depr Exp'!E2420</f>
        <v>43404</v>
      </c>
      <c r="F2420" s="523">
        <f>'[11]Depr Exp'!F2420</f>
        <v>10211670</v>
      </c>
      <c r="G2420" s="305">
        <f>'[11]Depr Exp'!G2420</f>
        <v>2.5899999999999999E-2</v>
      </c>
      <c r="H2420" s="524">
        <f>'[11]Depr Exp'!H2420</f>
        <v>22040.19</v>
      </c>
      <c r="I2420" s="523">
        <f>'[11]Depr Exp'!I2420</f>
        <v>10211670</v>
      </c>
      <c r="J2420" s="305">
        <f>'[11]Depr Exp'!J2420</f>
        <v>2.5899999999999999E-2</v>
      </c>
      <c r="K2420" s="373">
        <f>'[11]Depr Exp'!K2420</f>
        <v>22040.187749999997</v>
      </c>
      <c r="L2420" s="524">
        <f>'[11]Depr Exp'!L2420</f>
        <v>0</v>
      </c>
      <c r="M2420" s="144"/>
      <c r="N2420" s="144"/>
    </row>
    <row r="2421" spans="1:14">
      <c r="A2421" s="144" t="str">
        <f>'[11]Depr Exp'!A2421</f>
        <v>E3410 PRD Str/Impv, Mint Farm OP</v>
      </c>
      <c r="B2421" s="144" t="str">
        <f>'[11]Depr Exp'!B2421</f>
        <v>E3410 PRD Str/Impv, Mint Farm OP-11</v>
      </c>
      <c r="C2421" s="144" t="str">
        <f>'[11]Depr Exp'!C2421</f>
        <v>403E</v>
      </c>
      <c r="D2421" s="144"/>
      <c r="E2421" s="282">
        <f>'[11]Depr Exp'!E2421</f>
        <v>43434</v>
      </c>
      <c r="F2421" s="523">
        <f>'[11]Depr Exp'!F2421</f>
        <v>10211670</v>
      </c>
      <c r="G2421" s="305">
        <f>'[11]Depr Exp'!G2421</f>
        <v>2.5899999999999999E-2</v>
      </c>
      <c r="H2421" s="524">
        <f>'[11]Depr Exp'!H2421</f>
        <v>22040.19</v>
      </c>
      <c r="I2421" s="523">
        <f>'[11]Depr Exp'!I2421</f>
        <v>10211670</v>
      </c>
      <c r="J2421" s="305">
        <f>'[11]Depr Exp'!J2421</f>
        <v>2.5899999999999999E-2</v>
      </c>
      <c r="K2421" s="373">
        <f>'[11]Depr Exp'!K2421</f>
        <v>22040.187749999997</v>
      </c>
      <c r="L2421" s="524">
        <f>'[11]Depr Exp'!L2421</f>
        <v>0</v>
      </c>
      <c r="M2421" s="144"/>
      <c r="N2421" s="144"/>
    </row>
    <row r="2422" spans="1:14">
      <c r="A2422" s="144" t="str">
        <f>'[11]Depr Exp'!A2422</f>
        <v>E3410 PRD Str/Impv, Mint Farm OP</v>
      </c>
      <c r="B2422" s="144" t="str">
        <f>'[11]Depr Exp'!B2422</f>
        <v>E3410 PRD Str/Impv, Mint Farm OP-12</v>
      </c>
      <c r="C2422" s="144" t="str">
        <f>'[11]Depr Exp'!C2422</f>
        <v>403E</v>
      </c>
      <c r="D2422" s="144"/>
      <c r="E2422" s="282">
        <f>'[11]Depr Exp'!E2422</f>
        <v>43465</v>
      </c>
      <c r="F2422" s="523">
        <f>'[11]Depr Exp'!F2422</f>
        <v>10211670</v>
      </c>
      <c r="G2422" s="305">
        <f>'[11]Depr Exp'!G2422</f>
        <v>2.5899999999999999E-2</v>
      </c>
      <c r="H2422" s="524">
        <f>'[11]Depr Exp'!H2422</f>
        <v>22040.19</v>
      </c>
      <c r="I2422" s="523">
        <f>'[11]Depr Exp'!I2422</f>
        <v>10211670</v>
      </c>
      <c r="J2422" s="305">
        <f>'[11]Depr Exp'!J2422</f>
        <v>2.5899999999999999E-2</v>
      </c>
      <c r="K2422" s="373">
        <f>'[11]Depr Exp'!K2422</f>
        <v>22040.187749999997</v>
      </c>
      <c r="L2422" s="524">
        <f>'[11]Depr Exp'!L2422</f>
        <v>0</v>
      </c>
      <c r="M2422" s="144"/>
      <c r="N2422" s="144"/>
    </row>
    <row r="2423" spans="1:14" ht="15.75" thickBot="1">
      <c r="A2423" s="159" t="str">
        <f>'[11]Depr Exp'!A2423</f>
        <v>E3410 PRD Str/Impv, Mint Farm OP Total</v>
      </c>
      <c r="B2423" s="144">
        <f>'[11]Depr Exp'!B2423</f>
        <v>0</v>
      </c>
      <c r="C2423" s="502" t="str">
        <f>'[11]Depr Exp'!C2423</f>
        <v>EPRD</v>
      </c>
      <c r="D2423" s="144"/>
      <c r="E2423" s="281" t="str">
        <f>'[11]Depr Exp'!E2423</f>
        <v>Total</v>
      </c>
      <c r="F2423" s="141">
        <f>'[11]Depr Exp'!F2423</f>
        <v>0</v>
      </c>
      <c r="G2423" s="252">
        <f>'[11]Depr Exp'!G2423</f>
        <v>0</v>
      </c>
      <c r="H2423" s="286">
        <f>'[11]Depr Exp'!H2423</f>
        <v>264482.27999999997</v>
      </c>
      <c r="I2423" s="141">
        <f>'[11]Depr Exp'!I2423</f>
        <v>0</v>
      </c>
      <c r="J2423" s="252">
        <f>'[11]Depr Exp'!J2423</f>
        <v>0</v>
      </c>
      <c r="K2423" s="286">
        <f>'[11]Depr Exp'!K2423</f>
        <v>264482.25299999991</v>
      </c>
      <c r="L2423" s="286">
        <f>'[11]Depr Exp'!L2423</f>
        <v>-0.03</v>
      </c>
      <c r="M2423" s="144"/>
      <c r="N2423" s="144"/>
    </row>
    <row r="2424" spans="1:14" ht="13.5" thickTop="1">
      <c r="A2424" s="144" t="str">
        <f>'[11]Depr Exp'!A2424</f>
        <v xml:space="preserve">E3410 PRD Str/Impv, Sumas </v>
      </c>
      <c r="B2424" s="144" t="str">
        <f>'[11]Depr Exp'!B2424</f>
        <v>E3410 PRD Str/Impv, Sumas -1</v>
      </c>
      <c r="C2424" s="144" t="str">
        <f>'[11]Depr Exp'!C2424</f>
        <v>403E</v>
      </c>
      <c r="D2424" s="144"/>
      <c r="E2424" s="282">
        <f>'[11]Depr Exp'!E2424</f>
        <v>43131</v>
      </c>
      <c r="F2424" s="523">
        <f>'[11]Depr Exp'!F2424</f>
        <v>1133739.78</v>
      </c>
      <c r="G2424" s="305">
        <f>'[11]Depr Exp'!G2424</f>
        <v>1.49E-2</v>
      </c>
      <c r="H2424" s="524">
        <f>'[11]Depr Exp'!H2424</f>
        <v>1407.7199999999998</v>
      </c>
      <c r="I2424" s="523">
        <f>'[11]Depr Exp'!I2424</f>
        <v>1133739.78</v>
      </c>
      <c r="J2424" s="305">
        <f>'[11]Depr Exp'!J2424</f>
        <v>1.49E-2</v>
      </c>
      <c r="K2424" s="373">
        <f>'[11]Depr Exp'!K2424</f>
        <v>1407.7268935000002</v>
      </c>
      <c r="L2424" s="524">
        <f>'[11]Depr Exp'!L2424</f>
        <v>0.01</v>
      </c>
      <c r="M2424" s="144"/>
      <c r="N2424" s="144"/>
    </row>
    <row r="2425" spans="1:14">
      <c r="A2425" s="144" t="str">
        <f>'[11]Depr Exp'!A2425</f>
        <v xml:space="preserve">E3410 PRD Str/Impv, Sumas </v>
      </c>
      <c r="B2425" s="144" t="str">
        <f>'[11]Depr Exp'!B2425</f>
        <v>E3410 PRD Str/Impv, Sumas -2</v>
      </c>
      <c r="C2425" s="144" t="str">
        <f>'[11]Depr Exp'!C2425</f>
        <v>403E</v>
      </c>
      <c r="D2425" s="144"/>
      <c r="E2425" s="282">
        <f>'[11]Depr Exp'!E2425</f>
        <v>43159</v>
      </c>
      <c r="F2425" s="523">
        <f>'[11]Depr Exp'!F2425</f>
        <v>1133739.78</v>
      </c>
      <c r="G2425" s="305">
        <f>'[11]Depr Exp'!G2425</f>
        <v>1.49E-2</v>
      </c>
      <c r="H2425" s="524">
        <f>'[11]Depr Exp'!H2425</f>
        <v>1407.7199999999998</v>
      </c>
      <c r="I2425" s="523">
        <f>'[11]Depr Exp'!I2425</f>
        <v>1133739.78</v>
      </c>
      <c r="J2425" s="305">
        <f>'[11]Depr Exp'!J2425</f>
        <v>1.49E-2</v>
      </c>
      <c r="K2425" s="373">
        <f>'[11]Depr Exp'!K2425</f>
        <v>1407.7268935000002</v>
      </c>
      <c r="L2425" s="524">
        <f>'[11]Depr Exp'!L2425</f>
        <v>0.01</v>
      </c>
      <c r="M2425" s="144"/>
      <c r="N2425" s="144"/>
    </row>
    <row r="2426" spans="1:14">
      <c r="A2426" s="144" t="str">
        <f>'[11]Depr Exp'!A2426</f>
        <v xml:space="preserve">E3410 PRD Str/Impv, Sumas </v>
      </c>
      <c r="B2426" s="144" t="str">
        <f>'[11]Depr Exp'!B2426</f>
        <v>E3410 PRD Str/Impv, Sumas -3</v>
      </c>
      <c r="C2426" s="144" t="str">
        <f>'[11]Depr Exp'!C2426</f>
        <v>403E</v>
      </c>
      <c r="D2426" s="144"/>
      <c r="E2426" s="282">
        <f>'[11]Depr Exp'!E2426</f>
        <v>43190</v>
      </c>
      <c r="F2426" s="523">
        <f>'[11]Depr Exp'!F2426</f>
        <v>1133739.78</v>
      </c>
      <c r="G2426" s="305">
        <f>'[11]Depr Exp'!G2426</f>
        <v>1.49E-2</v>
      </c>
      <c r="H2426" s="524">
        <f>'[11]Depr Exp'!H2426</f>
        <v>1407.7199999999998</v>
      </c>
      <c r="I2426" s="523">
        <f>'[11]Depr Exp'!I2426</f>
        <v>1133739.78</v>
      </c>
      <c r="J2426" s="305">
        <f>'[11]Depr Exp'!J2426</f>
        <v>1.49E-2</v>
      </c>
      <c r="K2426" s="373">
        <f>'[11]Depr Exp'!K2426</f>
        <v>1407.7268935000002</v>
      </c>
      <c r="L2426" s="524">
        <f>'[11]Depr Exp'!L2426</f>
        <v>0.01</v>
      </c>
      <c r="M2426" s="144"/>
      <c r="N2426" s="144"/>
    </row>
    <row r="2427" spans="1:14">
      <c r="A2427" s="144" t="str">
        <f>'[11]Depr Exp'!A2427</f>
        <v xml:space="preserve">E3410 PRD Str/Impv, Sumas </v>
      </c>
      <c r="B2427" s="144" t="str">
        <f>'[11]Depr Exp'!B2427</f>
        <v>E3410 PRD Str/Impv, Sumas -4</v>
      </c>
      <c r="C2427" s="144" t="str">
        <f>'[11]Depr Exp'!C2427</f>
        <v>403E</v>
      </c>
      <c r="D2427" s="144"/>
      <c r="E2427" s="282">
        <f>'[11]Depr Exp'!E2427</f>
        <v>43220</v>
      </c>
      <c r="F2427" s="523">
        <f>'[11]Depr Exp'!F2427</f>
        <v>1133739.78</v>
      </c>
      <c r="G2427" s="305">
        <f>'[11]Depr Exp'!G2427</f>
        <v>1.49E-2</v>
      </c>
      <c r="H2427" s="524">
        <f>'[11]Depr Exp'!H2427</f>
        <v>1407.7199999999998</v>
      </c>
      <c r="I2427" s="523">
        <f>'[11]Depr Exp'!I2427</f>
        <v>1133739.78</v>
      </c>
      <c r="J2427" s="305">
        <f>'[11]Depr Exp'!J2427</f>
        <v>1.49E-2</v>
      </c>
      <c r="K2427" s="373">
        <f>'[11]Depr Exp'!K2427</f>
        <v>1407.7268935000002</v>
      </c>
      <c r="L2427" s="524">
        <f>'[11]Depr Exp'!L2427</f>
        <v>0.01</v>
      </c>
      <c r="M2427" s="144"/>
      <c r="N2427" s="144"/>
    </row>
    <row r="2428" spans="1:14">
      <c r="A2428" s="144" t="str">
        <f>'[11]Depr Exp'!A2428</f>
        <v xml:space="preserve">E3410 PRD Str/Impv, Sumas </v>
      </c>
      <c r="B2428" s="144" t="str">
        <f>'[11]Depr Exp'!B2428</f>
        <v>E3410 PRD Str/Impv, Sumas -5</v>
      </c>
      <c r="C2428" s="144" t="str">
        <f>'[11]Depr Exp'!C2428</f>
        <v>403E</v>
      </c>
      <c r="D2428" s="144"/>
      <c r="E2428" s="282">
        <f>'[11]Depr Exp'!E2428</f>
        <v>43251</v>
      </c>
      <c r="F2428" s="523">
        <f>'[11]Depr Exp'!F2428</f>
        <v>1133739.78</v>
      </c>
      <c r="G2428" s="305">
        <f>'[11]Depr Exp'!G2428</f>
        <v>1.49E-2</v>
      </c>
      <c r="H2428" s="524">
        <f>'[11]Depr Exp'!H2428</f>
        <v>1407.7199999999998</v>
      </c>
      <c r="I2428" s="523">
        <f>'[11]Depr Exp'!I2428</f>
        <v>1133739.78</v>
      </c>
      <c r="J2428" s="305">
        <f>'[11]Depr Exp'!J2428</f>
        <v>1.49E-2</v>
      </c>
      <c r="K2428" s="373">
        <f>'[11]Depr Exp'!K2428</f>
        <v>1407.7268935000002</v>
      </c>
      <c r="L2428" s="524">
        <f>'[11]Depr Exp'!L2428</f>
        <v>0.01</v>
      </c>
      <c r="M2428" s="144"/>
      <c r="N2428" s="144"/>
    </row>
    <row r="2429" spans="1:14">
      <c r="A2429" s="144" t="str">
        <f>'[11]Depr Exp'!A2429</f>
        <v xml:space="preserve">E3410 PRD Str/Impv, Sumas </v>
      </c>
      <c r="B2429" s="144" t="str">
        <f>'[11]Depr Exp'!B2429</f>
        <v>E3410 PRD Str/Impv, Sumas -6</v>
      </c>
      <c r="C2429" s="144" t="str">
        <f>'[11]Depr Exp'!C2429</f>
        <v>403E</v>
      </c>
      <c r="D2429" s="144"/>
      <c r="E2429" s="282">
        <f>'[11]Depr Exp'!E2429</f>
        <v>43281</v>
      </c>
      <c r="F2429" s="523">
        <f>'[11]Depr Exp'!F2429</f>
        <v>1133739.78</v>
      </c>
      <c r="G2429" s="305">
        <f>'[11]Depr Exp'!G2429</f>
        <v>1.49E-2</v>
      </c>
      <c r="H2429" s="524">
        <f>'[11]Depr Exp'!H2429</f>
        <v>1407.7199999999998</v>
      </c>
      <c r="I2429" s="523">
        <f>'[11]Depr Exp'!I2429</f>
        <v>1133739.78</v>
      </c>
      <c r="J2429" s="305">
        <f>'[11]Depr Exp'!J2429</f>
        <v>1.49E-2</v>
      </c>
      <c r="K2429" s="373">
        <f>'[11]Depr Exp'!K2429</f>
        <v>1407.7268935000002</v>
      </c>
      <c r="L2429" s="524">
        <f>'[11]Depr Exp'!L2429</f>
        <v>0.01</v>
      </c>
      <c r="M2429" s="144"/>
      <c r="N2429" s="144"/>
    </row>
    <row r="2430" spans="1:14">
      <c r="A2430" s="144" t="str">
        <f>'[11]Depr Exp'!A2430</f>
        <v xml:space="preserve">E3410 PRD Str/Impv, Sumas </v>
      </c>
      <c r="B2430" s="144" t="str">
        <f>'[11]Depr Exp'!B2430</f>
        <v>E3410 PRD Str/Impv, Sumas -7</v>
      </c>
      <c r="C2430" s="144" t="str">
        <f>'[11]Depr Exp'!C2430</f>
        <v>403E</v>
      </c>
      <c r="D2430" s="144"/>
      <c r="E2430" s="282">
        <f>'[11]Depr Exp'!E2430</f>
        <v>43312</v>
      </c>
      <c r="F2430" s="523">
        <f>'[11]Depr Exp'!F2430</f>
        <v>1133739.78</v>
      </c>
      <c r="G2430" s="305">
        <f>'[11]Depr Exp'!G2430</f>
        <v>1.49E-2</v>
      </c>
      <c r="H2430" s="524">
        <f>'[11]Depr Exp'!H2430</f>
        <v>1407.7199999999998</v>
      </c>
      <c r="I2430" s="523">
        <f>'[11]Depr Exp'!I2430</f>
        <v>1133739.78</v>
      </c>
      <c r="J2430" s="305">
        <f>'[11]Depr Exp'!J2430</f>
        <v>1.49E-2</v>
      </c>
      <c r="K2430" s="373">
        <f>'[11]Depr Exp'!K2430</f>
        <v>1407.7268935000002</v>
      </c>
      <c r="L2430" s="524">
        <f>'[11]Depr Exp'!L2430</f>
        <v>0.01</v>
      </c>
      <c r="M2430" s="144"/>
      <c r="N2430" s="144"/>
    </row>
    <row r="2431" spans="1:14">
      <c r="A2431" s="144" t="str">
        <f>'[11]Depr Exp'!A2431</f>
        <v xml:space="preserve">E3410 PRD Str/Impv, Sumas </v>
      </c>
      <c r="B2431" s="144" t="str">
        <f>'[11]Depr Exp'!B2431</f>
        <v>E3410 PRD Str/Impv, Sumas -8</v>
      </c>
      <c r="C2431" s="144" t="str">
        <f>'[11]Depr Exp'!C2431</f>
        <v>403E</v>
      </c>
      <c r="D2431" s="144"/>
      <c r="E2431" s="282">
        <f>'[11]Depr Exp'!E2431</f>
        <v>43343</v>
      </c>
      <c r="F2431" s="523">
        <f>'[11]Depr Exp'!F2431</f>
        <v>1133739.78</v>
      </c>
      <c r="G2431" s="305">
        <f>'[11]Depr Exp'!G2431</f>
        <v>1.49E-2</v>
      </c>
      <c r="H2431" s="524">
        <f>'[11]Depr Exp'!H2431</f>
        <v>1407.7199999999998</v>
      </c>
      <c r="I2431" s="523">
        <f>'[11]Depr Exp'!I2431</f>
        <v>1133739.78</v>
      </c>
      <c r="J2431" s="305">
        <f>'[11]Depr Exp'!J2431</f>
        <v>1.49E-2</v>
      </c>
      <c r="K2431" s="373">
        <f>'[11]Depr Exp'!K2431</f>
        <v>1407.7268935000002</v>
      </c>
      <c r="L2431" s="524">
        <f>'[11]Depr Exp'!L2431</f>
        <v>0.01</v>
      </c>
      <c r="M2431" s="144"/>
      <c r="N2431" s="144"/>
    </row>
    <row r="2432" spans="1:14">
      <c r="A2432" s="144" t="str">
        <f>'[11]Depr Exp'!A2432</f>
        <v xml:space="preserve">E3410 PRD Str/Impv, Sumas </v>
      </c>
      <c r="B2432" s="144" t="str">
        <f>'[11]Depr Exp'!B2432</f>
        <v>E3410 PRD Str/Impv, Sumas -9</v>
      </c>
      <c r="C2432" s="144" t="str">
        <f>'[11]Depr Exp'!C2432</f>
        <v>403E</v>
      </c>
      <c r="D2432" s="144"/>
      <c r="E2432" s="282">
        <f>'[11]Depr Exp'!E2432</f>
        <v>43373</v>
      </c>
      <c r="F2432" s="523">
        <f>'[11]Depr Exp'!F2432</f>
        <v>1133739.78</v>
      </c>
      <c r="G2432" s="305">
        <f>'[11]Depr Exp'!G2432</f>
        <v>1.49E-2</v>
      </c>
      <c r="H2432" s="524">
        <f>'[11]Depr Exp'!H2432</f>
        <v>1407.7199999999998</v>
      </c>
      <c r="I2432" s="523">
        <f>'[11]Depr Exp'!I2432</f>
        <v>1133739.78</v>
      </c>
      <c r="J2432" s="305">
        <f>'[11]Depr Exp'!J2432</f>
        <v>1.49E-2</v>
      </c>
      <c r="K2432" s="373">
        <f>'[11]Depr Exp'!K2432</f>
        <v>1407.7268935000002</v>
      </c>
      <c r="L2432" s="524">
        <f>'[11]Depr Exp'!L2432</f>
        <v>0.01</v>
      </c>
      <c r="M2432" s="144"/>
      <c r="N2432" s="144"/>
    </row>
    <row r="2433" spans="1:14">
      <c r="A2433" s="144" t="str">
        <f>'[11]Depr Exp'!A2433</f>
        <v xml:space="preserve">E3410 PRD Str/Impv, Sumas </v>
      </c>
      <c r="B2433" s="144" t="str">
        <f>'[11]Depr Exp'!B2433</f>
        <v>E3410 PRD Str/Impv, Sumas -10</v>
      </c>
      <c r="C2433" s="144" t="str">
        <f>'[11]Depr Exp'!C2433</f>
        <v>403E</v>
      </c>
      <c r="D2433" s="144"/>
      <c r="E2433" s="282">
        <f>'[11]Depr Exp'!E2433</f>
        <v>43404</v>
      </c>
      <c r="F2433" s="523">
        <f>'[11]Depr Exp'!F2433</f>
        <v>1133739.78</v>
      </c>
      <c r="G2433" s="305">
        <f>'[11]Depr Exp'!G2433</f>
        <v>1.49E-2</v>
      </c>
      <c r="H2433" s="524">
        <f>'[11]Depr Exp'!H2433</f>
        <v>1407.7199999999998</v>
      </c>
      <c r="I2433" s="523">
        <f>'[11]Depr Exp'!I2433</f>
        <v>1133739.78</v>
      </c>
      <c r="J2433" s="305">
        <f>'[11]Depr Exp'!J2433</f>
        <v>1.49E-2</v>
      </c>
      <c r="K2433" s="373">
        <f>'[11]Depr Exp'!K2433</f>
        <v>1407.7268935000002</v>
      </c>
      <c r="L2433" s="524">
        <f>'[11]Depr Exp'!L2433</f>
        <v>0.01</v>
      </c>
      <c r="M2433" s="144"/>
      <c r="N2433" s="144"/>
    </row>
    <row r="2434" spans="1:14">
      <c r="A2434" s="144" t="str">
        <f>'[11]Depr Exp'!A2434</f>
        <v xml:space="preserve">E3410 PRD Str/Impv, Sumas </v>
      </c>
      <c r="B2434" s="144" t="str">
        <f>'[11]Depr Exp'!B2434</f>
        <v>E3410 PRD Str/Impv, Sumas -11</v>
      </c>
      <c r="C2434" s="144" t="str">
        <f>'[11]Depr Exp'!C2434</f>
        <v>403E</v>
      </c>
      <c r="D2434" s="144"/>
      <c r="E2434" s="282">
        <f>'[11]Depr Exp'!E2434</f>
        <v>43434</v>
      </c>
      <c r="F2434" s="523">
        <f>'[11]Depr Exp'!F2434</f>
        <v>1133739.78</v>
      </c>
      <c r="G2434" s="305">
        <f>'[11]Depr Exp'!G2434</f>
        <v>1.49E-2</v>
      </c>
      <c r="H2434" s="524">
        <f>'[11]Depr Exp'!H2434</f>
        <v>1407.7199999999998</v>
      </c>
      <c r="I2434" s="523">
        <f>'[11]Depr Exp'!I2434</f>
        <v>1133739.78</v>
      </c>
      <c r="J2434" s="305">
        <f>'[11]Depr Exp'!J2434</f>
        <v>1.49E-2</v>
      </c>
      <c r="K2434" s="373">
        <f>'[11]Depr Exp'!K2434</f>
        <v>1407.7268935000002</v>
      </c>
      <c r="L2434" s="524">
        <f>'[11]Depr Exp'!L2434</f>
        <v>0.01</v>
      </c>
      <c r="M2434" s="144"/>
      <c r="N2434" s="144"/>
    </row>
    <row r="2435" spans="1:14">
      <c r="A2435" s="144" t="str">
        <f>'[11]Depr Exp'!A2435</f>
        <v xml:space="preserve">E3410 PRD Str/Impv, Sumas </v>
      </c>
      <c r="B2435" s="144" t="str">
        <f>'[11]Depr Exp'!B2435</f>
        <v>E3410 PRD Str/Impv, Sumas -12</v>
      </c>
      <c r="C2435" s="144" t="str">
        <f>'[11]Depr Exp'!C2435</f>
        <v>403E</v>
      </c>
      <c r="D2435" s="144"/>
      <c r="E2435" s="282">
        <f>'[11]Depr Exp'!E2435</f>
        <v>43465</v>
      </c>
      <c r="F2435" s="523">
        <f>'[11]Depr Exp'!F2435</f>
        <v>1133739.78</v>
      </c>
      <c r="G2435" s="305">
        <f>'[11]Depr Exp'!G2435</f>
        <v>1.49E-2</v>
      </c>
      <c r="H2435" s="524">
        <f>'[11]Depr Exp'!H2435</f>
        <v>1407.7199999999998</v>
      </c>
      <c r="I2435" s="523">
        <f>'[11]Depr Exp'!I2435</f>
        <v>1133739.78</v>
      </c>
      <c r="J2435" s="305">
        <f>'[11]Depr Exp'!J2435</f>
        <v>1.49E-2</v>
      </c>
      <c r="K2435" s="373">
        <f>'[11]Depr Exp'!K2435</f>
        <v>1407.7268935000002</v>
      </c>
      <c r="L2435" s="524">
        <f>'[11]Depr Exp'!L2435</f>
        <v>0.01</v>
      </c>
      <c r="M2435" s="144"/>
      <c r="N2435" s="144"/>
    </row>
    <row r="2436" spans="1:14" ht="15.75" thickBot="1">
      <c r="A2436" s="159" t="str">
        <f>'[11]Depr Exp'!A2436</f>
        <v>E3410 PRD Str/Impv, Sumas  Total</v>
      </c>
      <c r="B2436" s="144">
        <f>'[11]Depr Exp'!B2436</f>
        <v>0</v>
      </c>
      <c r="C2436" s="502" t="str">
        <f>'[11]Depr Exp'!C2436</f>
        <v>EPRD</v>
      </c>
      <c r="D2436" s="144"/>
      <c r="E2436" s="281" t="str">
        <f>'[11]Depr Exp'!E2436</f>
        <v>Total</v>
      </c>
      <c r="F2436" s="141">
        <f>'[11]Depr Exp'!F2436</f>
        <v>0</v>
      </c>
      <c r="G2436" s="252">
        <f>'[11]Depr Exp'!G2436</f>
        <v>0</v>
      </c>
      <c r="H2436" s="286">
        <f>'[11]Depr Exp'!H2436</f>
        <v>16892.639999999996</v>
      </c>
      <c r="I2436" s="141">
        <f>'[11]Depr Exp'!I2436</f>
        <v>0</v>
      </c>
      <c r="J2436" s="252">
        <f>'[11]Depr Exp'!J2436</f>
        <v>0</v>
      </c>
      <c r="K2436" s="286">
        <f>'[11]Depr Exp'!K2436</f>
        <v>16892.722721999999</v>
      </c>
      <c r="L2436" s="286">
        <f>'[11]Depr Exp'!L2436</f>
        <v>0.08</v>
      </c>
      <c r="M2436" s="144"/>
      <c r="N2436" s="144"/>
    </row>
    <row r="2437" spans="1:14" ht="13.5" thickTop="1">
      <c r="A2437" s="144" t="str">
        <f>'[11]Depr Exp'!A2437</f>
        <v>E3410 PRD Str/Impv, Sumas OP</v>
      </c>
      <c r="B2437" s="144" t="str">
        <f>'[11]Depr Exp'!B2437</f>
        <v>E3410 PRD Str/Impv, Sumas OP-1</v>
      </c>
      <c r="C2437" s="144" t="str">
        <f>'[11]Depr Exp'!C2437</f>
        <v>403E</v>
      </c>
      <c r="D2437" s="144"/>
      <c r="E2437" s="282">
        <f>'[11]Depr Exp'!E2437</f>
        <v>43131</v>
      </c>
      <c r="F2437" s="523">
        <f>'[11]Depr Exp'!F2437</f>
        <v>2585068.23</v>
      </c>
      <c r="G2437" s="305">
        <f>'[11]Depr Exp'!G2437</f>
        <v>1.49E-2</v>
      </c>
      <c r="H2437" s="524">
        <f>'[11]Depr Exp'!H2437</f>
        <v>3209.8</v>
      </c>
      <c r="I2437" s="523">
        <f>'[11]Depr Exp'!I2437</f>
        <v>2585068.23</v>
      </c>
      <c r="J2437" s="305">
        <f>'[11]Depr Exp'!J2437</f>
        <v>1.49E-2</v>
      </c>
      <c r="K2437" s="373">
        <f>'[11]Depr Exp'!K2437</f>
        <v>3209.7930522499996</v>
      </c>
      <c r="L2437" s="524">
        <f>'[11]Depr Exp'!L2437</f>
        <v>-0.01</v>
      </c>
      <c r="M2437" s="144"/>
      <c r="N2437" s="144"/>
    </row>
    <row r="2438" spans="1:14">
      <c r="A2438" s="144" t="str">
        <f>'[11]Depr Exp'!A2438</f>
        <v>E3410 PRD Str/Impv, Sumas OP</v>
      </c>
      <c r="B2438" s="144" t="str">
        <f>'[11]Depr Exp'!B2438</f>
        <v>E3410 PRD Str/Impv, Sumas OP-2</v>
      </c>
      <c r="C2438" s="144" t="str">
        <f>'[11]Depr Exp'!C2438</f>
        <v>403E</v>
      </c>
      <c r="D2438" s="144"/>
      <c r="E2438" s="282">
        <f>'[11]Depr Exp'!E2438</f>
        <v>43159</v>
      </c>
      <c r="F2438" s="523">
        <f>'[11]Depr Exp'!F2438</f>
        <v>2585068.23</v>
      </c>
      <c r="G2438" s="305">
        <f>'[11]Depr Exp'!G2438</f>
        <v>1.49E-2</v>
      </c>
      <c r="H2438" s="524">
        <f>'[11]Depr Exp'!H2438</f>
        <v>3209.8</v>
      </c>
      <c r="I2438" s="523">
        <f>'[11]Depr Exp'!I2438</f>
        <v>2585068.23</v>
      </c>
      <c r="J2438" s="305">
        <f>'[11]Depr Exp'!J2438</f>
        <v>1.49E-2</v>
      </c>
      <c r="K2438" s="373">
        <f>'[11]Depr Exp'!K2438</f>
        <v>3209.7930522499996</v>
      </c>
      <c r="L2438" s="524">
        <f>'[11]Depr Exp'!L2438</f>
        <v>-0.01</v>
      </c>
      <c r="M2438" s="144"/>
      <c r="N2438" s="144"/>
    </row>
    <row r="2439" spans="1:14">
      <c r="A2439" s="144" t="str">
        <f>'[11]Depr Exp'!A2439</f>
        <v>E3410 PRD Str/Impv, Sumas OP</v>
      </c>
      <c r="B2439" s="144" t="str">
        <f>'[11]Depr Exp'!B2439</f>
        <v>E3410 PRD Str/Impv, Sumas OP-3</v>
      </c>
      <c r="C2439" s="144" t="str">
        <f>'[11]Depr Exp'!C2439</f>
        <v>403E</v>
      </c>
      <c r="D2439" s="144"/>
      <c r="E2439" s="282">
        <f>'[11]Depr Exp'!E2439</f>
        <v>43190</v>
      </c>
      <c r="F2439" s="523">
        <f>'[11]Depr Exp'!F2439</f>
        <v>2585068.23</v>
      </c>
      <c r="G2439" s="305">
        <f>'[11]Depr Exp'!G2439</f>
        <v>1.49E-2</v>
      </c>
      <c r="H2439" s="524">
        <f>'[11]Depr Exp'!H2439</f>
        <v>3209.8</v>
      </c>
      <c r="I2439" s="523">
        <f>'[11]Depr Exp'!I2439</f>
        <v>2585068.23</v>
      </c>
      <c r="J2439" s="305">
        <f>'[11]Depr Exp'!J2439</f>
        <v>1.49E-2</v>
      </c>
      <c r="K2439" s="373">
        <f>'[11]Depr Exp'!K2439</f>
        <v>3209.7930522499996</v>
      </c>
      <c r="L2439" s="524">
        <f>'[11]Depr Exp'!L2439</f>
        <v>-0.01</v>
      </c>
      <c r="M2439" s="144"/>
      <c r="N2439" s="144"/>
    </row>
    <row r="2440" spans="1:14">
      <c r="A2440" s="144" t="str">
        <f>'[11]Depr Exp'!A2440</f>
        <v>E3410 PRD Str/Impv, Sumas OP</v>
      </c>
      <c r="B2440" s="144" t="str">
        <f>'[11]Depr Exp'!B2440</f>
        <v>E3410 PRD Str/Impv, Sumas OP-4</v>
      </c>
      <c r="C2440" s="144" t="str">
        <f>'[11]Depr Exp'!C2440</f>
        <v>403E</v>
      </c>
      <c r="D2440" s="144"/>
      <c r="E2440" s="282">
        <f>'[11]Depr Exp'!E2440</f>
        <v>43220</v>
      </c>
      <c r="F2440" s="523">
        <f>'[11]Depr Exp'!F2440</f>
        <v>2585068.23</v>
      </c>
      <c r="G2440" s="305">
        <f>'[11]Depr Exp'!G2440</f>
        <v>1.49E-2</v>
      </c>
      <c r="H2440" s="524">
        <f>'[11]Depr Exp'!H2440</f>
        <v>3209.8</v>
      </c>
      <c r="I2440" s="523">
        <f>'[11]Depr Exp'!I2440</f>
        <v>2585068.23</v>
      </c>
      <c r="J2440" s="305">
        <f>'[11]Depr Exp'!J2440</f>
        <v>1.49E-2</v>
      </c>
      <c r="K2440" s="373">
        <f>'[11]Depr Exp'!K2440</f>
        <v>3209.7930522499996</v>
      </c>
      <c r="L2440" s="524">
        <f>'[11]Depr Exp'!L2440</f>
        <v>-0.01</v>
      </c>
      <c r="M2440" s="144"/>
      <c r="N2440" s="144"/>
    </row>
    <row r="2441" spans="1:14">
      <c r="A2441" s="144" t="str">
        <f>'[11]Depr Exp'!A2441</f>
        <v>E3410 PRD Str/Impv, Sumas OP</v>
      </c>
      <c r="B2441" s="144" t="str">
        <f>'[11]Depr Exp'!B2441</f>
        <v>E3410 PRD Str/Impv, Sumas OP-5</v>
      </c>
      <c r="C2441" s="144" t="str">
        <f>'[11]Depr Exp'!C2441</f>
        <v>403E</v>
      </c>
      <c r="D2441" s="144"/>
      <c r="E2441" s="282">
        <f>'[11]Depr Exp'!E2441</f>
        <v>43251</v>
      </c>
      <c r="F2441" s="523">
        <f>'[11]Depr Exp'!F2441</f>
        <v>2585068.23</v>
      </c>
      <c r="G2441" s="305">
        <f>'[11]Depr Exp'!G2441</f>
        <v>1.49E-2</v>
      </c>
      <c r="H2441" s="524">
        <f>'[11]Depr Exp'!H2441</f>
        <v>3209.8</v>
      </c>
      <c r="I2441" s="523">
        <f>'[11]Depr Exp'!I2441</f>
        <v>2585068.23</v>
      </c>
      <c r="J2441" s="305">
        <f>'[11]Depr Exp'!J2441</f>
        <v>1.49E-2</v>
      </c>
      <c r="K2441" s="373">
        <f>'[11]Depr Exp'!K2441</f>
        <v>3209.7930522499996</v>
      </c>
      <c r="L2441" s="524">
        <f>'[11]Depr Exp'!L2441</f>
        <v>-0.01</v>
      </c>
      <c r="M2441" s="144"/>
      <c r="N2441" s="144"/>
    </row>
    <row r="2442" spans="1:14">
      <c r="A2442" s="144" t="str">
        <f>'[11]Depr Exp'!A2442</f>
        <v>E3410 PRD Str/Impv, Sumas OP</v>
      </c>
      <c r="B2442" s="144" t="str">
        <f>'[11]Depr Exp'!B2442</f>
        <v>E3410 PRD Str/Impv, Sumas OP-6</v>
      </c>
      <c r="C2442" s="144" t="str">
        <f>'[11]Depr Exp'!C2442</f>
        <v>403E</v>
      </c>
      <c r="D2442" s="144"/>
      <c r="E2442" s="282">
        <f>'[11]Depr Exp'!E2442</f>
        <v>43281</v>
      </c>
      <c r="F2442" s="523">
        <f>'[11]Depr Exp'!F2442</f>
        <v>2585068.23</v>
      </c>
      <c r="G2442" s="305">
        <f>'[11]Depr Exp'!G2442</f>
        <v>1.49E-2</v>
      </c>
      <c r="H2442" s="524">
        <f>'[11]Depr Exp'!H2442</f>
        <v>3209.8</v>
      </c>
      <c r="I2442" s="523">
        <f>'[11]Depr Exp'!I2442</f>
        <v>2585068.23</v>
      </c>
      <c r="J2442" s="305">
        <f>'[11]Depr Exp'!J2442</f>
        <v>1.49E-2</v>
      </c>
      <c r="K2442" s="373">
        <f>'[11]Depr Exp'!K2442</f>
        <v>3209.7930522499996</v>
      </c>
      <c r="L2442" s="524">
        <f>'[11]Depr Exp'!L2442</f>
        <v>-0.01</v>
      </c>
      <c r="M2442" s="144"/>
      <c r="N2442" s="144"/>
    </row>
    <row r="2443" spans="1:14">
      <c r="A2443" s="144" t="str">
        <f>'[11]Depr Exp'!A2443</f>
        <v>E3410 PRD Str/Impv, Sumas OP</v>
      </c>
      <c r="B2443" s="144" t="str">
        <f>'[11]Depr Exp'!B2443</f>
        <v>E3410 PRD Str/Impv, Sumas OP-7</v>
      </c>
      <c r="C2443" s="144" t="str">
        <f>'[11]Depr Exp'!C2443</f>
        <v>403E</v>
      </c>
      <c r="D2443" s="144"/>
      <c r="E2443" s="282">
        <f>'[11]Depr Exp'!E2443</f>
        <v>43312</v>
      </c>
      <c r="F2443" s="523">
        <f>'[11]Depr Exp'!F2443</f>
        <v>2585068.23</v>
      </c>
      <c r="G2443" s="305">
        <f>'[11]Depr Exp'!G2443</f>
        <v>1.49E-2</v>
      </c>
      <c r="H2443" s="524">
        <f>'[11]Depr Exp'!H2443</f>
        <v>3209.8</v>
      </c>
      <c r="I2443" s="523">
        <f>'[11]Depr Exp'!I2443</f>
        <v>2585068.23</v>
      </c>
      <c r="J2443" s="305">
        <f>'[11]Depr Exp'!J2443</f>
        <v>1.49E-2</v>
      </c>
      <c r="K2443" s="373">
        <f>'[11]Depr Exp'!K2443</f>
        <v>3209.7930522499996</v>
      </c>
      <c r="L2443" s="524">
        <f>'[11]Depr Exp'!L2443</f>
        <v>-0.01</v>
      </c>
      <c r="M2443" s="144"/>
      <c r="N2443" s="144"/>
    </row>
    <row r="2444" spans="1:14">
      <c r="A2444" s="144" t="str">
        <f>'[11]Depr Exp'!A2444</f>
        <v>E3410 PRD Str/Impv, Sumas OP</v>
      </c>
      <c r="B2444" s="144" t="str">
        <f>'[11]Depr Exp'!B2444</f>
        <v>E3410 PRD Str/Impv, Sumas OP-8</v>
      </c>
      <c r="C2444" s="144" t="str">
        <f>'[11]Depr Exp'!C2444</f>
        <v>403E</v>
      </c>
      <c r="D2444" s="144"/>
      <c r="E2444" s="282">
        <f>'[11]Depr Exp'!E2444</f>
        <v>43343</v>
      </c>
      <c r="F2444" s="523">
        <f>'[11]Depr Exp'!F2444</f>
        <v>2585068.23</v>
      </c>
      <c r="G2444" s="305">
        <f>'[11]Depr Exp'!G2444</f>
        <v>1.49E-2</v>
      </c>
      <c r="H2444" s="524">
        <f>'[11]Depr Exp'!H2444</f>
        <v>3209.8</v>
      </c>
      <c r="I2444" s="523">
        <f>'[11]Depr Exp'!I2444</f>
        <v>2585068.23</v>
      </c>
      <c r="J2444" s="305">
        <f>'[11]Depr Exp'!J2444</f>
        <v>1.49E-2</v>
      </c>
      <c r="K2444" s="373">
        <f>'[11]Depr Exp'!K2444</f>
        <v>3209.7930522499996</v>
      </c>
      <c r="L2444" s="524">
        <f>'[11]Depr Exp'!L2444</f>
        <v>-0.01</v>
      </c>
      <c r="M2444" s="144"/>
      <c r="N2444" s="144"/>
    </row>
    <row r="2445" spans="1:14">
      <c r="A2445" s="144" t="str">
        <f>'[11]Depr Exp'!A2445</f>
        <v>E3410 PRD Str/Impv, Sumas OP</v>
      </c>
      <c r="B2445" s="144" t="str">
        <f>'[11]Depr Exp'!B2445</f>
        <v>E3410 PRD Str/Impv, Sumas OP-9</v>
      </c>
      <c r="C2445" s="144" t="str">
        <f>'[11]Depr Exp'!C2445</f>
        <v>403E</v>
      </c>
      <c r="D2445" s="144"/>
      <c r="E2445" s="282">
        <f>'[11]Depr Exp'!E2445</f>
        <v>43373</v>
      </c>
      <c r="F2445" s="523">
        <f>'[11]Depr Exp'!F2445</f>
        <v>2585068.23</v>
      </c>
      <c r="G2445" s="305">
        <f>'[11]Depr Exp'!G2445</f>
        <v>1.49E-2</v>
      </c>
      <c r="H2445" s="524">
        <f>'[11]Depr Exp'!H2445</f>
        <v>3209.8</v>
      </c>
      <c r="I2445" s="523">
        <f>'[11]Depr Exp'!I2445</f>
        <v>2585068.23</v>
      </c>
      <c r="J2445" s="305">
        <f>'[11]Depr Exp'!J2445</f>
        <v>1.49E-2</v>
      </c>
      <c r="K2445" s="373">
        <f>'[11]Depr Exp'!K2445</f>
        <v>3209.7930522499996</v>
      </c>
      <c r="L2445" s="524">
        <f>'[11]Depr Exp'!L2445</f>
        <v>-0.01</v>
      </c>
      <c r="M2445" s="144"/>
      <c r="N2445" s="144"/>
    </row>
    <row r="2446" spans="1:14">
      <c r="A2446" s="144" t="str">
        <f>'[11]Depr Exp'!A2446</f>
        <v>E3410 PRD Str/Impv, Sumas OP</v>
      </c>
      <c r="B2446" s="144" t="str">
        <f>'[11]Depr Exp'!B2446</f>
        <v>E3410 PRD Str/Impv, Sumas OP-10</v>
      </c>
      <c r="C2446" s="144" t="str">
        <f>'[11]Depr Exp'!C2446</f>
        <v>403E</v>
      </c>
      <c r="D2446" s="144"/>
      <c r="E2446" s="282">
        <f>'[11]Depr Exp'!E2446</f>
        <v>43404</v>
      </c>
      <c r="F2446" s="523">
        <f>'[11]Depr Exp'!F2446</f>
        <v>2585068.23</v>
      </c>
      <c r="G2446" s="305">
        <f>'[11]Depr Exp'!G2446</f>
        <v>1.49E-2</v>
      </c>
      <c r="H2446" s="524">
        <f>'[11]Depr Exp'!H2446</f>
        <v>3209.8</v>
      </c>
      <c r="I2446" s="523">
        <f>'[11]Depr Exp'!I2446</f>
        <v>2585068.23</v>
      </c>
      <c r="J2446" s="305">
        <f>'[11]Depr Exp'!J2446</f>
        <v>1.49E-2</v>
      </c>
      <c r="K2446" s="373">
        <f>'[11]Depr Exp'!K2446</f>
        <v>3209.7930522499996</v>
      </c>
      <c r="L2446" s="524">
        <f>'[11]Depr Exp'!L2446</f>
        <v>-0.01</v>
      </c>
      <c r="M2446" s="144"/>
      <c r="N2446" s="144"/>
    </row>
    <row r="2447" spans="1:14">
      <c r="A2447" s="144" t="str">
        <f>'[11]Depr Exp'!A2447</f>
        <v>E3410 PRD Str/Impv, Sumas OP</v>
      </c>
      <c r="B2447" s="144" t="str">
        <f>'[11]Depr Exp'!B2447</f>
        <v>E3410 PRD Str/Impv, Sumas OP-11</v>
      </c>
      <c r="C2447" s="144" t="str">
        <f>'[11]Depr Exp'!C2447</f>
        <v>403E</v>
      </c>
      <c r="D2447" s="144"/>
      <c r="E2447" s="282">
        <f>'[11]Depr Exp'!E2447</f>
        <v>43434</v>
      </c>
      <c r="F2447" s="523">
        <f>'[11]Depr Exp'!F2447</f>
        <v>2585068.23</v>
      </c>
      <c r="G2447" s="305">
        <f>'[11]Depr Exp'!G2447</f>
        <v>1.49E-2</v>
      </c>
      <c r="H2447" s="524">
        <f>'[11]Depr Exp'!H2447</f>
        <v>3209.8</v>
      </c>
      <c r="I2447" s="523">
        <f>'[11]Depr Exp'!I2447</f>
        <v>2585068.23</v>
      </c>
      <c r="J2447" s="305">
        <f>'[11]Depr Exp'!J2447</f>
        <v>1.49E-2</v>
      </c>
      <c r="K2447" s="373">
        <f>'[11]Depr Exp'!K2447</f>
        <v>3209.7930522499996</v>
      </c>
      <c r="L2447" s="524">
        <f>'[11]Depr Exp'!L2447</f>
        <v>-0.01</v>
      </c>
      <c r="M2447" s="144"/>
      <c r="N2447" s="144"/>
    </row>
    <row r="2448" spans="1:14">
      <c r="A2448" s="144" t="str">
        <f>'[11]Depr Exp'!A2448</f>
        <v>E3410 PRD Str/Impv, Sumas OP</v>
      </c>
      <c r="B2448" s="144" t="str">
        <f>'[11]Depr Exp'!B2448</f>
        <v>E3410 PRD Str/Impv, Sumas OP-12</v>
      </c>
      <c r="C2448" s="144" t="str">
        <f>'[11]Depr Exp'!C2448</f>
        <v>403E</v>
      </c>
      <c r="D2448" s="144"/>
      <c r="E2448" s="282">
        <f>'[11]Depr Exp'!E2448</f>
        <v>43465</v>
      </c>
      <c r="F2448" s="523">
        <f>'[11]Depr Exp'!F2448</f>
        <v>2585068.23</v>
      </c>
      <c r="G2448" s="305">
        <f>'[11]Depr Exp'!G2448</f>
        <v>1.49E-2</v>
      </c>
      <c r="H2448" s="524">
        <f>'[11]Depr Exp'!H2448</f>
        <v>3209.8</v>
      </c>
      <c r="I2448" s="523">
        <f>'[11]Depr Exp'!I2448</f>
        <v>2585068.23</v>
      </c>
      <c r="J2448" s="305">
        <f>'[11]Depr Exp'!J2448</f>
        <v>1.49E-2</v>
      </c>
      <c r="K2448" s="373">
        <f>'[11]Depr Exp'!K2448</f>
        <v>3209.7930522499996</v>
      </c>
      <c r="L2448" s="524">
        <f>'[11]Depr Exp'!L2448</f>
        <v>-0.01</v>
      </c>
      <c r="M2448" s="144"/>
      <c r="N2448" s="144"/>
    </row>
    <row r="2449" spans="1:14" ht="15.75" thickBot="1">
      <c r="A2449" s="159" t="str">
        <f>'[11]Depr Exp'!A2449</f>
        <v>E3410 PRD Str/Impv, Sumas OP Total</v>
      </c>
      <c r="B2449" s="144">
        <f>'[11]Depr Exp'!B2449</f>
        <v>0</v>
      </c>
      <c r="C2449" s="502" t="str">
        <f>'[11]Depr Exp'!C2449</f>
        <v>EPRD</v>
      </c>
      <c r="D2449" s="144"/>
      <c r="E2449" s="281" t="str">
        <f>'[11]Depr Exp'!E2449</f>
        <v>Total</v>
      </c>
      <c r="F2449" s="141">
        <f>'[11]Depr Exp'!F2449</f>
        <v>0</v>
      </c>
      <c r="G2449" s="252">
        <f>'[11]Depr Exp'!G2449</f>
        <v>0</v>
      </c>
      <c r="H2449" s="286">
        <f>'[11]Depr Exp'!H2449</f>
        <v>38517.599999999999</v>
      </c>
      <c r="I2449" s="141">
        <f>'[11]Depr Exp'!I2449</f>
        <v>0</v>
      </c>
      <c r="J2449" s="252">
        <f>'[11]Depr Exp'!J2449</f>
        <v>0</v>
      </c>
      <c r="K2449" s="286">
        <f>'[11]Depr Exp'!K2449</f>
        <v>38517.516626999997</v>
      </c>
      <c r="L2449" s="286">
        <f>'[11]Depr Exp'!L2449</f>
        <v>-0.08</v>
      </c>
      <c r="M2449" s="144"/>
      <c r="N2449" s="144"/>
    </row>
    <row r="2450" spans="1:14" ht="13.5" thickTop="1">
      <c r="A2450" s="144" t="str">
        <f>'[11]Depr Exp'!A2450</f>
        <v>E3410 PRD Str/Impv, Whitehorn 2-3Cm</v>
      </c>
      <c r="B2450" s="144" t="str">
        <f>'[11]Depr Exp'!B2450</f>
        <v>E3410 PRD Str/Impv, Whitehorn 2-3Cm-1</v>
      </c>
      <c r="C2450" s="144" t="str">
        <f>'[11]Depr Exp'!C2450</f>
        <v>403E</v>
      </c>
      <c r="D2450" s="144"/>
      <c r="E2450" s="282">
        <f>'[11]Depr Exp'!E2450</f>
        <v>43131</v>
      </c>
      <c r="F2450" s="523">
        <f>'[11]Depr Exp'!F2450</f>
        <v>1161347.56</v>
      </c>
      <c r="G2450" s="305">
        <f>'[11]Depr Exp'!G2450</f>
        <v>2.8299999999999999E-2</v>
      </c>
      <c r="H2450" s="524">
        <f>'[11]Depr Exp'!H2450</f>
        <v>2738.84</v>
      </c>
      <c r="I2450" s="523">
        <f>'[11]Depr Exp'!I2450</f>
        <v>1486816.65</v>
      </c>
      <c r="J2450" s="305">
        <f>'[11]Depr Exp'!J2450</f>
        <v>2.8299999999999999E-2</v>
      </c>
      <c r="K2450" s="373">
        <f>'[11]Depr Exp'!K2450</f>
        <v>3506.4092662499993</v>
      </c>
      <c r="L2450" s="524">
        <f>'[11]Depr Exp'!L2450</f>
        <v>767.57</v>
      </c>
      <c r="M2450" s="144"/>
      <c r="N2450" s="144"/>
    </row>
    <row r="2451" spans="1:14">
      <c r="A2451" s="144" t="str">
        <f>'[11]Depr Exp'!A2451</f>
        <v>E3410 PRD Str/Impv, Whitehorn 2-3Cm</v>
      </c>
      <c r="B2451" s="144" t="str">
        <f>'[11]Depr Exp'!B2451</f>
        <v>E3410 PRD Str/Impv, Whitehorn 2-3Cm-2</v>
      </c>
      <c r="C2451" s="144" t="str">
        <f>'[11]Depr Exp'!C2451</f>
        <v>403E</v>
      </c>
      <c r="D2451" s="144"/>
      <c r="E2451" s="282">
        <f>'[11]Depr Exp'!E2451</f>
        <v>43159</v>
      </c>
      <c r="F2451" s="523">
        <f>'[11]Depr Exp'!F2451</f>
        <v>1161347.56</v>
      </c>
      <c r="G2451" s="305">
        <f>'[11]Depr Exp'!G2451</f>
        <v>2.8299999999999999E-2</v>
      </c>
      <c r="H2451" s="524">
        <f>'[11]Depr Exp'!H2451</f>
        <v>2738.84</v>
      </c>
      <c r="I2451" s="523">
        <f>'[11]Depr Exp'!I2451</f>
        <v>1486816.65</v>
      </c>
      <c r="J2451" s="305">
        <f>'[11]Depr Exp'!J2451</f>
        <v>2.8299999999999999E-2</v>
      </c>
      <c r="K2451" s="373">
        <f>'[11]Depr Exp'!K2451</f>
        <v>3506.4092662499993</v>
      </c>
      <c r="L2451" s="524">
        <f>'[11]Depr Exp'!L2451</f>
        <v>767.57</v>
      </c>
      <c r="M2451" s="144"/>
      <c r="N2451" s="144"/>
    </row>
    <row r="2452" spans="1:14">
      <c r="A2452" s="144" t="str">
        <f>'[11]Depr Exp'!A2452</f>
        <v>E3410 PRD Str/Impv, Whitehorn 2-3Cm</v>
      </c>
      <c r="B2452" s="144" t="str">
        <f>'[11]Depr Exp'!B2452</f>
        <v>E3410 PRD Str/Impv, Whitehorn 2-3Cm-3</v>
      </c>
      <c r="C2452" s="144" t="str">
        <f>'[11]Depr Exp'!C2452</f>
        <v>403E</v>
      </c>
      <c r="D2452" s="144"/>
      <c r="E2452" s="282">
        <f>'[11]Depr Exp'!E2452</f>
        <v>43190</v>
      </c>
      <c r="F2452" s="523">
        <f>'[11]Depr Exp'!F2452</f>
        <v>1161347.56</v>
      </c>
      <c r="G2452" s="305">
        <f>'[11]Depr Exp'!G2452</f>
        <v>2.8299999999999999E-2</v>
      </c>
      <c r="H2452" s="524">
        <f>'[11]Depr Exp'!H2452</f>
        <v>2738.84</v>
      </c>
      <c r="I2452" s="523">
        <f>'[11]Depr Exp'!I2452</f>
        <v>1486816.65</v>
      </c>
      <c r="J2452" s="305">
        <f>'[11]Depr Exp'!J2452</f>
        <v>2.8299999999999999E-2</v>
      </c>
      <c r="K2452" s="373">
        <f>'[11]Depr Exp'!K2452</f>
        <v>3506.4092662499993</v>
      </c>
      <c r="L2452" s="524">
        <f>'[11]Depr Exp'!L2452</f>
        <v>767.57</v>
      </c>
      <c r="M2452" s="144"/>
      <c r="N2452" s="144"/>
    </row>
    <row r="2453" spans="1:14">
      <c r="A2453" s="144" t="str">
        <f>'[11]Depr Exp'!A2453</f>
        <v>E3410 PRD Str/Impv, Whitehorn 2-3Cm</v>
      </c>
      <c r="B2453" s="144" t="str">
        <f>'[11]Depr Exp'!B2453</f>
        <v>E3410 PRD Str/Impv, Whitehorn 2-3Cm-4</v>
      </c>
      <c r="C2453" s="144" t="str">
        <f>'[11]Depr Exp'!C2453</f>
        <v>403E</v>
      </c>
      <c r="D2453" s="144"/>
      <c r="E2453" s="282">
        <f>'[11]Depr Exp'!E2453</f>
        <v>43220</v>
      </c>
      <c r="F2453" s="523">
        <f>'[11]Depr Exp'!F2453</f>
        <v>1161347.56</v>
      </c>
      <c r="G2453" s="305">
        <f>'[11]Depr Exp'!G2453</f>
        <v>2.8299999999999999E-2</v>
      </c>
      <c r="H2453" s="524">
        <f>'[11]Depr Exp'!H2453</f>
        <v>2738.84</v>
      </c>
      <c r="I2453" s="523">
        <f>'[11]Depr Exp'!I2453</f>
        <v>1486816.65</v>
      </c>
      <c r="J2453" s="305">
        <f>'[11]Depr Exp'!J2453</f>
        <v>2.8299999999999999E-2</v>
      </c>
      <c r="K2453" s="373">
        <f>'[11]Depr Exp'!K2453</f>
        <v>3506.4092662499993</v>
      </c>
      <c r="L2453" s="524">
        <f>'[11]Depr Exp'!L2453</f>
        <v>767.57</v>
      </c>
      <c r="M2453" s="144"/>
      <c r="N2453" s="144"/>
    </row>
    <row r="2454" spans="1:14">
      <c r="A2454" s="144" t="str">
        <f>'[11]Depr Exp'!A2454</f>
        <v>E3410 PRD Str/Impv, Whitehorn 2-3Cm</v>
      </c>
      <c r="B2454" s="144" t="str">
        <f>'[11]Depr Exp'!B2454</f>
        <v>E3410 PRD Str/Impv, Whitehorn 2-3Cm-5</v>
      </c>
      <c r="C2454" s="144" t="str">
        <f>'[11]Depr Exp'!C2454</f>
        <v>403E</v>
      </c>
      <c r="D2454" s="144"/>
      <c r="E2454" s="282">
        <f>'[11]Depr Exp'!E2454</f>
        <v>43251</v>
      </c>
      <c r="F2454" s="523">
        <f>'[11]Depr Exp'!F2454</f>
        <v>1161347.56</v>
      </c>
      <c r="G2454" s="305">
        <f>'[11]Depr Exp'!G2454</f>
        <v>2.8299999999999999E-2</v>
      </c>
      <c r="H2454" s="524">
        <f>'[11]Depr Exp'!H2454</f>
        <v>2738.84</v>
      </c>
      <c r="I2454" s="523">
        <f>'[11]Depr Exp'!I2454</f>
        <v>1486816.65</v>
      </c>
      <c r="J2454" s="305">
        <f>'[11]Depr Exp'!J2454</f>
        <v>2.8299999999999999E-2</v>
      </c>
      <c r="K2454" s="373">
        <f>'[11]Depr Exp'!K2454</f>
        <v>3506.4092662499993</v>
      </c>
      <c r="L2454" s="524">
        <f>'[11]Depr Exp'!L2454</f>
        <v>767.57</v>
      </c>
      <c r="M2454" s="144"/>
      <c r="N2454" s="144"/>
    </row>
    <row r="2455" spans="1:14">
      <c r="A2455" s="144" t="str">
        <f>'[11]Depr Exp'!A2455</f>
        <v>E3410 PRD Str/Impv, Whitehorn 2-3Cm</v>
      </c>
      <c r="B2455" s="144" t="str">
        <f>'[11]Depr Exp'!B2455</f>
        <v>E3410 PRD Str/Impv, Whitehorn 2-3Cm-6</v>
      </c>
      <c r="C2455" s="144" t="str">
        <f>'[11]Depr Exp'!C2455</f>
        <v>403E</v>
      </c>
      <c r="D2455" s="144"/>
      <c r="E2455" s="282">
        <f>'[11]Depr Exp'!E2455</f>
        <v>43281</v>
      </c>
      <c r="F2455" s="523">
        <f>'[11]Depr Exp'!F2455</f>
        <v>1161347.56</v>
      </c>
      <c r="G2455" s="305">
        <f>'[11]Depr Exp'!G2455</f>
        <v>2.8299999999999999E-2</v>
      </c>
      <c r="H2455" s="524">
        <f>'[11]Depr Exp'!H2455</f>
        <v>2738.84</v>
      </c>
      <c r="I2455" s="523">
        <f>'[11]Depr Exp'!I2455</f>
        <v>1486816.65</v>
      </c>
      <c r="J2455" s="305">
        <f>'[11]Depr Exp'!J2455</f>
        <v>2.8299999999999999E-2</v>
      </c>
      <c r="K2455" s="373">
        <f>'[11]Depr Exp'!K2455</f>
        <v>3506.4092662499993</v>
      </c>
      <c r="L2455" s="524">
        <f>'[11]Depr Exp'!L2455</f>
        <v>767.57</v>
      </c>
      <c r="M2455" s="144"/>
      <c r="N2455" s="144"/>
    </row>
    <row r="2456" spans="1:14">
      <c r="A2456" s="144" t="str">
        <f>'[11]Depr Exp'!A2456</f>
        <v>E3410 PRD Str/Impv, Whitehorn 2-3Cm</v>
      </c>
      <c r="B2456" s="144" t="str">
        <f>'[11]Depr Exp'!B2456</f>
        <v>E3410 PRD Str/Impv, Whitehorn 2-3Cm-7</v>
      </c>
      <c r="C2456" s="144" t="str">
        <f>'[11]Depr Exp'!C2456</f>
        <v>403E</v>
      </c>
      <c r="D2456" s="144"/>
      <c r="E2456" s="282">
        <f>'[11]Depr Exp'!E2456</f>
        <v>43312</v>
      </c>
      <c r="F2456" s="523">
        <f>'[11]Depr Exp'!F2456</f>
        <v>1161347.56</v>
      </c>
      <c r="G2456" s="305">
        <f>'[11]Depr Exp'!G2456</f>
        <v>2.8299999999999999E-2</v>
      </c>
      <c r="H2456" s="524">
        <f>'[11]Depr Exp'!H2456</f>
        <v>2738.84</v>
      </c>
      <c r="I2456" s="523">
        <f>'[11]Depr Exp'!I2456</f>
        <v>1486816.65</v>
      </c>
      <c r="J2456" s="305">
        <f>'[11]Depr Exp'!J2456</f>
        <v>2.8299999999999999E-2</v>
      </c>
      <c r="K2456" s="373">
        <f>'[11]Depr Exp'!K2456</f>
        <v>3506.4092662499993</v>
      </c>
      <c r="L2456" s="524">
        <f>'[11]Depr Exp'!L2456</f>
        <v>767.57</v>
      </c>
      <c r="M2456" s="144"/>
      <c r="N2456" s="144"/>
    </row>
    <row r="2457" spans="1:14">
      <c r="A2457" s="144" t="str">
        <f>'[11]Depr Exp'!A2457</f>
        <v>E3410 PRD Str/Impv, Whitehorn 2-3Cm</v>
      </c>
      <c r="B2457" s="144" t="str">
        <f>'[11]Depr Exp'!B2457</f>
        <v>E3410 PRD Str/Impv, Whitehorn 2-3Cm-8</v>
      </c>
      <c r="C2457" s="144" t="str">
        <f>'[11]Depr Exp'!C2457</f>
        <v>403E</v>
      </c>
      <c r="D2457" s="144"/>
      <c r="E2457" s="282">
        <f>'[11]Depr Exp'!E2457</f>
        <v>43343</v>
      </c>
      <c r="F2457" s="523">
        <f>'[11]Depr Exp'!F2457</f>
        <v>1323839.1200000001</v>
      </c>
      <c r="G2457" s="305">
        <f>'[11]Depr Exp'!G2457</f>
        <v>2.8299999999999999E-2</v>
      </c>
      <c r="H2457" s="524">
        <f>'[11]Depr Exp'!H2457</f>
        <v>3122.06</v>
      </c>
      <c r="I2457" s="523">
        <f>'[11]Depr Exp'!I2457</f>
        <v>1486816.65</v>
      </c>
      <c r="J2457" s="305">
        <f>'[11]Depr Exp'!J2457</f>
        <v>2.8299999999999999E-2</v>
      </c>
      <c r="K2457" s="373">
        <f>'[11]Depr Exp'!K2457</f>
        <v>3506.4092662499993</v>
      </c>
      <c r="L2457" s="524">
        <f>'[11]Depr Exp'!L2457</f>
        <v>384.35</v>
      </c>
      <c r="M2457" s="144"/>
      <c r="N2457" s="144"/>
    </row>
    <row r="2458" spans="1:14">
      <c r="A2458" s="144" t="str">
        <f>'[11]Depr Exp'!A2458</f>
        <v>E3410 PRD Str/Impv, Whitehorn 2-3Cm</v>
      </c>
      <c r="B2458" s="144" t="str">
        <f>'[11]Depr Exp'!B2458</f>
        <v>E3410 PRD Str/Impv, Whitehorn 2-3Cm-9</v>
      </c>
      <c r="C2458" s="144" t="str">
        <f>'[11]Depr Exp'!C2458</f>
        <v>403E</v>
      </c>
      <c r="D2458" s="144"/>
      <c r="E2458" s="282">
        <f>'[11]Depr Exp'!E2458</f>
        <v>43373</v>
      </c>
      <c r="F2458" s="523">
        <f>'[11]Depr Exp'!F2458</f>
        <v>1486573.67</v>
      </c>
      <c r="G2458" s="305">
        <f>'[11]Depr Exp'!G2458</f>
        <v>2.8299999999999999E-2</v>
      </c>
      <c r="H2458" s="524">
        <f>'[11]Depr Exp'!H2458</f>
        <v>3505.84</v>
      </c>
      <c r="I2458" s="523">
        <f>'[11]Depr Exp'!I2458</f>
        <v>1486816.65</v>
      </c>
      <c r="J2458" s="305">
        <f>'[11]Depr Exp'!J2458</f>
        <v>2.8299999999999999E-2</v>
      </c>
      <c r="K2458" s="373">
        <f>'[11]Depr Exp'!K2458</f>
        <v>3506.4092662499993</v>
      </c>
      <c r="L2458" s="524">
        <f>'[11]Depr Exp'!L2458</f>
        <v>0.56999999999999995</v>
      </c>
      <c r="M2458" s="144"/>
      <c r="N2458" s="144"/>
    </row>
    <row r="2459" spans="1:14">
      <c r="A2459" s="144" t="str">
        <f>'[11]Depr Exp'!A2459</f>
        <v>E3410 PRD Str/Impv, Whitehorn 2-3Cm</v>
      </c>
      <c r="B2459" s="144" t="str">
        <f>'[11]Depr Exp'!B2459</f>
        <v>E3410 PRD Str/Impv, Whitehorn 2-3Cm-10</v>
      </c>
      <c r="C2459" s="144" t="str">
        <f>'[11]Depr Exp'!C2459</f>
        <v>403E</v>
      </c>
      <c r="D2459" s="144"/>
      <c r="E2459" s="282">
        <f>'[11]Depr Exp'!E2459</f>
        <v>43404</v>
      </c>
      <c r="F2459" s="523">
        <f>'[11]Depr Exp'!F2459</f>
        <v>1486816.65</v>
      </c>
      <c r="G2459" s="305">
        <f>'[11]Depr Exp'!G2459</f>
        <v>2.8299999999999999E-2</v>
      </c>
      <c r="H2459" s="524">
        <f>'[11]Depr Exp'!H2459</f>
        <v>3506.4100000000003</v>
      </c>
      <c r="I2459" s="523">
        <f>'[11]Depr Exp'!I2459</f>
        <v>1486816.65</v>
      </c>
      <c r="J2459" s="305">
        <f>'[11]Depr Exp'!J2459</f>
        <v>2.8299999999999999E-2</v>
      </c>
      <c r="K2459" s="373">
        <f>'[11]Depr Exp'!K2459</f>
        <v>3506.4092662499993</v>
      </c>
      <c r="L2459" s="524">
        <f>'[11]Depr Exp'!L2459</f>
        <v>0</v>
      </c>
      <c r="M2459" s="144"/>
      <c r="N2459" s="144"/>
    </row>
    <row r="2460" spans="1:14">
      <c r="A2460" s="144" t="str">
        <f>'[11]Depr Exp'!A2460</f>
        <v>E3410 PRD Str/Impv, Whitehorn 2-3Cm</v>
      </c>
      <c r="B2460" s="144" t="str">
        <f>'[11]Depr Exp'!B2460</f>
        <v>E3410 PRD Str/Impv, Whitehorn 2-3Cm-11</v>
      </c>
      <c r="C2460" s="144" t="str">
        <f>'[11]Depr Exp'!C2460</f>
        <v>403E</v>
      </c>
      <c r="D2460" s="144"/>
      <c r="E2460" s="282">
        <f>'[11]Depr Exp'!E2460</f>
        <v>43434</v>
      </c>
      <c r="F2460" s="523">
        <f>'[11]Depr Exp'!F2460</f>
        <v>1486816.65</v>
      </c>
      <c r="G2460" s="305">
        <f>'[11]Depr Exp'!G2460</f>
        <v>2.8299999999999999E-2</v>
      </c>
      <c r="H2460" s="524">
        <f>'[11]Depr Exp'!H2460</f>
        <v>3506.4100000000003</v>
      </c>
      <c r="I2460" s="523">
        <f>'[11]Depr Exp'!I2460</f>
        <v>1486816.65</v>
      </c>
      <c r="J2460" s="305">
        <f>'[11]Depr Exp'!J2460</f>
        <v>2.8299999999999999E-2</v>
      </c>
      <c r="K2460" s="373">
        <f>'[11]Depr Exp'!K2460</f>
        <v>3506.4092662499993</v>
      </c>
      <c r="L2460" s="524">
        <f>'[11]Depr Exp'!L2460</f>
        <v>0</v>
      </c>
      <c r="M2460" s="144"/>
      <c r="N2460" s="144"/>
    </row>
    <row r="2461" spans="1:14">
      <c r="A2461" s="144" t="str">
        <f>'[11]Depr Exp'!A2461</f>
        <v>E3410 PRD Str/Impv, Whitehorn 2-3Cm</v>
      </c>
      <c r="B2461" s="144" t="str">
        <f>'[11]Depr Exp'!B2461</f>
        <v>E3410 PRD Str/Impv, Whitehorn 2-3Cm-12</v>
      </c>
      <c r="C2461" s="144" t="str">
        <f>'[11]Depr Exp'!C2461</f>
        <v>403E</v>
      </c>
      <c r="D2461" s="144"/>
      <c r="E2461" s="282">
        <f>'[11]Depr Exp'!E2461</f>
        <v>43465</v>
      </c>
      <c r="F2461" s="523">
        <f>'[11]Depr Exp'!F2461</f>
        <v>1486816.65</v>
      </c>
      <c r="G2461" s="305">
        <f>'[11]Depr Exp'!G2461</f>
        <v>2.8299999999999999E-2</v>
      </c>
      <c r="H2461" s="524">
        <f>'[11]Depr Exp'!H2461</f>
        <v>3506.4100000000003</v>
      </c>
      <c r="I2461" s="523">
        <f>'[11]Depr Exp'!I2461</f>
        <v>1486816.65</v>
      </c>
      <c r="J2461" s="305">
        <f>'[11]Depr Exp'!J2461</f>
        <v>2.8299999999999999E-2</v>
      </c>
      <c r="K2461" s="373">
        <f>'[11]Depr Exp'!K2461</f>
        <v>3506.4092662499993</v>
      </c>
      <c r="L2461" s="524">
        <f>'[11]Depr Exp'!L2461</f>
        <v>0</v>
      </c>
      <c r="M2461" s="144"/>
      <c r="N2461" s="144"/>
    </row>
    <row r="2462" spans="1:14" ht="15.75" thickBot="1">
      <c r="A2462" s="159" t="str">
        <f>'[11]Depr Exp'!A2462</f>
        <v>E3410 PRD Str/Impv, Whitehorn 2-3Cm Total</v>
      </c>
      <c r="B2462" s="144">
        <f>'[11]Depr Exp'!B2462</f>
        <v>0</v>
      </c>
      <c r="C2462" s="502" t="str">
        <f>'[11]Depr Exp'!C2462</f>
        <v>EPRD</v>
      </c>
      <c r="D2462" s="144"/>
      <c r="E2462" s="281" t="str">
        <f>'[11]Depr Exp'!E2462</f>
        <v>Total</v>
      </c>
      <c r="F2462" s="141">
        <f>'[11]Depr Exp'!F2462</f>
        <v>0</v>
      </c>
      <c r="G2462" s="252">
        <f>'[11]Depr Exp'!G2462</f>
        <v>0</v>
      </c>
      <c r="H2462" s="286">
        <f>'[11]Depr Exp'!H2462</f>
        <v>36319.010000000009</v>
      </c>
      <c r="I2462" s="141">
        <f>'[11]Depr Exp'!I2462</f>
        <v>0</v>
      </c>
      <c r="J2462" s="252">
        <f>'[11]Depr Exp'!J2462</f>
        <v>0</v>
      </c>
      <c r="K2462" s="286">
        <f>'[11]Depr Exp'!K2462</f>
        <v>42076.911194999993</v>
      </c>
      <c r="L2462" s="286">
        <f>'[11]Depr Exp'!L2462</f>
        <v>5757.9</v>
      </c>
      <c r="M2462" s="144"/>
      <c r="N2462" s="144"/>
    </row>
    <row r="2463" spans="1:14" ht="13.5" thickTop="1">
      <c r="A2463" s="144" t="str">
        <f>'[11]Depr Exp'!A2463</f>
        <v>E34101 PRD Str/Impv, Hopkins Ridge</v>
      </c>
      <c r="B2463" s="144" t="str">
        <f>'[11]Depr Exp'!B2463</f>
        <v>E34101 PRD Str/Impv, Hopkins Ridge-1</v>
      </c>
      <c r="C2463" s="144" t="str">
        <f>'[11]Depr Exp'!C2463</f>
        <v>403E</v>
      </c>
      <c r="D2463" s="144"/>
      <c r="E2463" s="282">
        <f>'[11]Depr Exp'!E2463</f>
        <v>43131</v>
      </c>
      <c r="F2463" s="523">
        <f>'[11]Depr Exp'!F2463</f>
        <v>3413471.97</v>
      </c>
      <c r="G2463" s="305">
        <f>'[11]Depr Exp'!G2463</f>
        <v>6.88E-2</v>
      </c>
      <c r="H2463" s="524">
        <f>'[11]Depr Exp'!H2463</f>
        <v>19570.57</v>
      </c>
      <c r="I2463" s="523">
        <f>'[11]Depr Exp'!I2463</f>
        <v>3413471.97</v>
      </c>
      <c r="J2463" s="305">
        <f>'[11]Depr Exp'!J2463</f>
        <v>6.88E-2</v>
      </c>
      <c r="K2463" s="373">
        <f>'[11]Depr Exp'!K2463</f>
        <v>19570.572628000002</v>
      </c>
      <c r="L2463" s="524">
        <f>'[11]Depr Exp'!L2463</f>
        <v>0</v>
      </c>
      <c r="M2463" s="144"/>
      <c r="N2463" s="144"/>
    </row>
    <row r="2464" spans="1:14">
      <c r="A2464" s="144" t="str">
        <f>'[11]Depr Exp'!A2464</f>
        <v>E34101 PRD Str/Impv, Hopkins Ridge</v>
      </c>
      <c r="B2464" s="144" t="str">
        <f>'[11]Depr Exp'!B2464</f>
        <v>E34101 PRD Str/Impv, Hopkins Ridge-2</v>
      </c>
      <c r="C2464" s="144" t="str">
        <f>'[11]Depr Exp'!C2464</f>
        <v>403E</v>
      </c>
      <c r="D2464" s="144"/>
      <c r="E2464" s="282">
        <f>'[11]Depr Exp'!E2464</f>
        <v>43159</v>
      </c>
      <c r="F2464" s="523">
        <f>'[11]Depr Exp'!F2464</f>
        <v>3413471.97</v>
      </c>
      <c r="G2464" s="305">
        <f>'[11]Depr Exp'!G2464</f>
        <v>6.88E-2</v>
      </c>
      <c r="H2464" s="524">
        <f>'[11]Depr Exp'!H2464</f>
        <v>19570.57</v>
      </c>
      <c r="I2464" s="523">
        <f>'[11]Depr Exp'!I2464</f>
        <v>3413471.97</v>
      </c>
      <c r="J2464" s="305">
        <f>'[11]Depr Exp'!J2464</f>
        <v>6.88E-2</v>
      </c>
      <c r="K2464" s="373">
        <f>'[11]Depr Exp'!K2464</f>
        <v>19570.572628000002</v>
      </c>
      <c r="L2464" s="524">
        <f>'[11]Depr Exp'!L2464</f>
        <v>0</v>
      </c>
      <c r="M2464" s="144"/>
      <c r="N2464" s="144"/>
    </row>
    <row r="2465" spans="1:14">
      <c r="A2465" s="144" t="str">
        <f>'[11]Depr Exp'!A2465</f>
        <v>E34101 PRD Str/Impv, Hopkins Ridge</v>
      </c>
      <c r="B2465" s="144" t="str">
        <f>'[11]Depr Exp'!B2465</f>
        <v>E34101 PRD Str/Impv, Hopkins Ridge-3</v>
      </c>
      <c r="C2465" s="144" t="str">
        <f>'[11]Depr Exp'!C2465</f>
        <v>403E</v>
      </c>
      <c r="D2465" s="144"/>
      <c r="E2465" s="282">
        <f>'[11]Depr Exp'!E2465</f>
        <v>43190</v>
      </c>
      <c r="F2465" s="523">
        <f>'[11]Depr Exp'!F2465</f>
        <v>3413471.97</v>
      </c>
      <c r="G2465" s="305">
        <f>'[11]Depr Exp'!G2465</f>
        <v>6.88E-2</v>
      </c>
      <c r="H2465" s="524">
        <f>'[11]Depr Exp'!H2465</f>
        <v>19570.57</v>
      </c>
      <c r="I2465" s="523">
        <f>'[11]Depr Exp'!I2465</f>
        <v>3413471.97</v>
      </c>
      <c r="J2465" s="305">
        <f>'[11]Depr Exp'!J2465</f>
        <v>6.88E-2</v>
      </c>
      <c r="K2465" s="373">
        <f>'[11]Depr Exp'!K2465</f>
        <v>19570.572628000002</v>
      </c>
      <c r="L2465" s="524">
        <f>'[11]Depr Exp'!L2465</f>
        <v>0</v>
      </c>
      <c r="M2465" s="144"/>
      <c r="N2465" s="144"/>
    </row>
    <row r="2466" spans="1:14">
      <c r="A2466" s="144" t="str">
        <f>'[11]Depr Exp'!A2466</f>
        <v>E34101 PRD Str/Impv, Hopkins Ridge</v>
      </c>
      <c r="B2466" s="144" t="str">
        <f>'[11]Depr Exp'!B2466</f>
        <v>E34101 PRD Str/Impv, Hopkins Ridge-4</v>
      </c>
      <c r="C2466" s="144" t="str">
        <f>'[11]Depr Exp'!C2466</f>
        <v>403E</v>
      </c>
      <c r="D2466" s="144"/>
      <c r="E2466" s="282">
        <f>'[11]Depr Exp'!E2466</f>
        <v>43220</v>
      </c>
      <c r="F2466" s="523">
        <f>'[11]Depr Exp'!F2466</f>
        <v>3413471.97</v>
      </c>
      <c r="G2466" s="305">
        <f>'[11]Depr Exp'!G2466</f>
        <v>6.88E-2</v>
      </c>
      <c r="H2466" s="524">
        <f>'[11]Depr Exp'!H2466</f>
        <v>19570.57</v>
      </c>
      <c r="I2466" s="523">
        <f>'[11]Depr Exp'!I2466</f>
        <v>3413471.97</v>
      </c>
      <c r="J2466" s="305">
        <f>'[11]Depr Exp'!J2466</f>
        <v>6.88E-2</v>
      </c>
      <c r="K2466" s="373">
        <f>'[11]Depr Exp'!K2466</f>
        <v>19570.572628000002</v>
      </c>
      <c r="L2466" s="524">
        <f>'[11]Depr Exp'!L2466</f>
        <v>0</v>
      </c>
      <c r="M2466" s="144"/>
      <c r="N2466" s="144"/>
    </row>
    <row r="2467" spans="1:14">
      <c r="A2467" s="144" t="str">
        <f>'[11]Depr Exp'!A2467</f>
        <v>E34101 PRD Str/Impv, Hopkins Ridge</v>
      </c>
      <c r="B2467" s="144" t="str">
        <f>'[11]Depr Exp'!B2467</f>
        <v>E34101 PRD Str/Impv, Hopkins Ridge-5</v>
      </c>
      <c r="C2467" s="144" t="str">
        <f>'[11]Depr Exp'!C2467</f>
        <v>403E</v>
      </c>
      <c r="D2467" s="144"/>
      <c r="E2467" s="282">
        <f>'[11]Depr Exp'!E2467</f>
        <v>43251</v>
      </c>
      <c r="F2467" s="523">
        <f>'[11]Depr Exp'!F2467</f>
        <v>3413471.97</v>
      </c>
      <c r="G2467" s="305">
        <f>'[11]Depr Exp'!G2467</f>
        <v>6.88E-2</v>
      </c>
      <c r="H2467" s="524">
        <f>'[11]Depr Exp'!H2467</f>
        <v>19570.57</v>
      </c>
      <c r="I2467" s="523">
        <f>'[11]Depr Exp'!I2467</f>
        <v>3413471.97</v>
      </c>
      <c r="J2467" s="305">
        <f>'[11]Depr Exp'!J2467</f>
        <v>6.88E-2</v>
      </c>
      <c r="K2467" s="373">
        <f>'[11]Depr Exp'!K2467</f>
        <v>19570.572628000002</v>
      </c>
      <c r="L2467" s="524">
        <f>'[11]Depr Exp'!L2467</f>
        <v>0</v>
      </c>
      <c r="M2467" s="144"/>
      <c r="N2467" s="144"/>
    </row>
    <row r="2468" spans="1:14">
      <c r="A2468" s="144" t="str">
        <f>'[11]Depr Exp'!A2468</f>
        <v>E34101 PRD Str/Impv, Hopkins Ridge</v>
      </c>
      <c r="B2468" s="144" t="str">
        <f>'[11]Depr Exp'!B2468</f>
        <v>E34101 PRD Str/Impv, Hopkins Ridge-6</v>
      </c>
      <c r="C2468" s="144" t="str">
        <f>'[11]Depr Exp'!C2468</f>
        <v>403E</v>
      </c>
      <c r="D2468" s="144"/>
      <c r="E2468" s="282">
        <f>'[11]Depr Exp'!E2468</f>
        <v>43281</v>
      </c>
      <c r="F2468" s="523">
        <f>'[11]Depr Exp'!F2468</f>
        <v>3413471.97</v>
      </c>
      <c r="G2468" s="305">
        <f>'[11]Depr Exp'!G2468</f>
        <v>6.88E-2</v>
      </c>
      <c r="H2468" s="524">
        <f>'[11]Depr Exp'!H2468</f>
        <v>19570.57</v>
      </c>
      <c r="I2468" s="523">
        <f>'[11]Depr Exp'!I2468</f>
        <v>3413471.97</v>
      </c>
      <c r="J2468" s="305">
        <f>'[11]Depr Exp'!J2468</f>
        <v>6.88E-2</v>
      </c>
      <c r="K2468" s="373">
        <f>'[11]Depr Exp'!K2468</f>
        <v>19570.572628000002</v>
      </c>
      <c r="L2468" s="524">
        <f>'[11]Depr Exp'!L2468</f>
        <v>0</v>
      </c>
      <c r="M2468" s="144"/>
      <c r="N2468" s="144"/>
    </row>
    <row r="2469" spans="1:14">
      <c r="A2469" s="144" t="str">
        <f>'[11]Depr Exp'!A2469</f>
        <v>E34101 PRD Str/Impv, Hopkins Ridge</v>
      </c>
      <c r="B2469" s="144" t="str">
        <f>'[11]Depr Exp'!B2469</f>
        <v>E34101 PRD Str/Impv, Hopkins Ridge-7</v>
      </c>
      <c r="C2469" s="144" t="str">
        <f>'[11]Depr Exp'!C2469</f>
        <v>403E</v>
      </c>
      <c r="D2469" s="144"/>
      <c r="E2469" s="282">
        <f>'[11]Depr Exp'!E2469</f>
        <v>43312</v>
      </c>
      <c r="F2469" s="523">
        <f>'[11]Depr Exp'!F2469</f>
        <v>3413471.97</v>
      </c>
      <c r="G2469" s="305">
        <f>'[11]Depr Exp'!G2469</f>
        <v>6.88E-2</v>
      </c>
      <c r="H2469" s="524">
        <f>'[11]Depr Exp'!H2469</f>
        <v>19570.57</v>
      </c>
      <c r="I2469" s="523">
        <f>'[11]Depr Exp'!I2469</f>
        <v>3413471.97</v>
      </c>
      <c r="J2469" s="305">
        <f>'[11]Depr Exp'!J2469</f>
        <v>6.88E-2</v>
      </c>
      <c r="K2469" s="373">
        <f>'[11]Depr Exp'!K2469</f>
        <v>19570.572628000002</v>
      </c>
      <c r="L2469" s="524">
        <f>'[11]Depr Exp'!L2469</f>
        <v>0</v>
      </c>
      <c r="M2469" s="144"/>
      <c r="N2469" s="144"/>
    </row>
    <row r="2470" spans="1:14">
      <c r="A2470" s="144" t="str">
        <f>'[11]Depr Exp'!A2470</f>
        <v>E34101 PRD Str/Impv, Hopkins Ridge</v>
      </c>
      <c r="B2470" s="144" t="str">
        <f>'[11]Depr Exp'!B2470</f>
        <v>E34101 PRD Str/Impv, Hopkins Ridge-8</v>
      </c>
      <c r="C2470" s="144" t="str">
        <f>'[11]Depr Exp'!C2470</f>
        <v>403E</v>
      </c>
      <c r="D2470" s="144"/>
      <c r="E2470" s="282">
        <f>'[11]Depr Exp'!E2470</f>
        <v>43343</v>
      </c>
      <c r="F2470" s="523">
        <f>'[11]Depr Exp'!F2470</f>
        <v>3413471.97</v>
      </c>
      <c r="G2470" s="305">
        <f>'[11]Depr Exp'!G2470</f>
        <v>6.88E-2</v>
      </c>
      <c r="H2470" s="524">
        <f>'[11]Depr Exp'!H2470</f>
        <v>19570.57</v>
      </c>
      <c r="I2470" s="523">
        <f>'[11]Depr Exp'!I2470</f>
        <v>3413471.97</v>
      </c>
      <c r="J2470" s="305">
        <f>'[11]Depr Exp'!J2470</f>
        <v>6.88E-2</v>
      </c>
      <c r="K2470" s="373">
        <f>'[11]Depr Exp'!K2470</f>
        <v>19570.572628000002</v>
      </c>
      <c r="L2470" s="524">
        <f>'[11]Depr Exp'!L2470</f>
        <v>0</v>
      </c>
      <c r="M2470" s="144"/>
      <c r="N2470" s="144"/>
    </row>
    <row r="2471" spans="1:14">
      <c r="A2471" s="144" t="str">
        <f>'[11]Depr Exp'!A2471</f>
        <v>E34101 PRD Str/Impv, Hopkins Ridge</v>
      </c>
      <c r="B2471" s="144" t="str">
        <f>'[11]Depr Exp'!B2471</f>
        <v>E34101 PRD Str/Impv, Hopkins Ridge-9</v>
      </c>
      <c r="C2471" s="144" t="str">
        <f>'[11]Depr Exp'!C2471</f>
        <v>403E</v>
      </c>
      <c r="D2471" s="144"/>
      <c r="E2471" s="282">
        <f>'[11]Depr Exp'!E2471</f>
        <v>43373</v>
      </c>
      <c r="F2471" s="523">
        <f>'[11]Depr Exp'!F2471</f>
        <v>3413471.97</v>
      </c>
      <c r="G2471" s="305">
        <f>'[11]Depr Exp'!G2471</f>
        <v>6.88E-2</v>
      </c>
      <c r="H2471" s="524">
        <f>'[11]Depr Exp'!H2471</f>
        <v>19570.57</v>
      </c>
      <c r="I2471" s="523">
        <f>'[11]Depr Exp'!I2471</f>
        <v>3413471.97</v>
      </c>
      <c r="J2471" s="305">
        <f>'[11]Depr Exp'!J2471</f>
        <v>6.88E-2</v>
      </c>
      <c r="K2471" s="373">
        <f>'[11]Depr Exp'!K2471</f>
        <v>19570.572628000002</v>
      </c>
      <c r="L2471" s="524">
        <f>'[11]Depr Exp'!L2471</f>
        <v>0</v>
      </c>
      <c r="M2471" s="144"/>
      <c r="N2471" s="144"/>
    </row>
    <row r="2472" spans="1:14">
      <c r="A2472" s="144" t="str">
        <f>'[11]Depr Exp'!A2472</f>
        <v>E34101 PRD Str/Impv, Hopkins Ridge</v>
      </c>
      <c r="B2472" s="144" t="str">
        <f>'[11]Depr Exp'!B2472</f>
        <v>E34101 PRD Str/Impv, Hopkins Ridge-10</v>
      </c>
      <c r="C2472" s="144" t="str">
        <f>'[11]Depr Exp'!C2472</f>
        <v>403E</v>
      </c>
      <c r="D2472" s="144"/>
      <c r="E2472" s="282">
        <f>'[11]Depr Exp'!E2472</f>
        <v>43404</v>
      </c>
      <c r="F2472" s="523">
        <f>'[11]Depr Exp'!F2472</f>
        <v>3413471.97</v>
      </c>
      <c r="G2472" s="305">
        <f>'[11]Depr Exp'!G2472</f>
        <v>6.88E-2</v>
      </c>
      <c r="H2472" s="524">
        <f>'[11]Depr Exp'!H2472</f>
        <v>19570.57</v>
      </c>
      <c r="I2472" s="523">
        <f>'[11]Depr Exp'!I2472</f>
        <v>3413471.97</v>
      </c>
      <c r="J2472" s="305">
        <f>'[11]Depr Exp'!J2472</f>
        <v>6.88E-2</v>
      </c>
      <c r="K2472" s="373">
        <f>'[11]Depr Exp'!K2472</f>
        <v>19570.572628000002</v>
      </c>
      <c r="L2472" s="524">
        <f>'[11]Depr Exp'!L2472</f>
        <v>0</v>
      </c>
      <c r="M2472" s="144"/>
      <c r="N2472" s="144"/>
    </row>
    <row r="2473" spans="1:14">
      <c r="A2473" s="144" t="str">
        <f>'[11]Depr Exp'!A2473</f>
        <v>E34101 PRD Str/Impv, Hopkins Ridge</v>
      </c>
      <c r="B2473" s="144" t="str">
        <f>'[11]Depr Exp'!B2473</f>
        <v>E34101 PRD Str/Impv, Hopkins Ridge-11</v>
      </c>
      <c r="C2473" s="144" t="str">
        <f>'[11]Depr Exp'!C2473</f>
        <v>403E</v>
      </c>
      <c r="D2473" s="144"/>
      <c r="E2473" s="282">
        <f>'[11]Depr Exp'!E2473</f>
        <v>43434</v>
      </c>
      <c r="F2473" s="523">
        <f>'[11]Depr Exp'!F2473</f>
        <v>3413471.97</v>
      </c>
      <c r="G2473" s="305">
        <f>'[11]Depr Exp'!G2473</f>
        <v>6.88E-2</v>
      </c>
      <c r="H2473" s="524">
        <f>'[11]Depr Exp'!H2473</f>
        <v>19570.57</v>
      </c>
      <c r="I2473" s="523">
        <f>'[11]Depr Exp'!I2473</f>
        <v>3413471.97</v>
      </c>
      <c r="J2473" s="305">
        <f>'[11]Depr Exp'!J2473</f>
        <v>6.88E-2</v>
      </c>
      <c r="K2473" s="373">
        <f>'[11]Depr Exp'!K2473</f>
        <v>19570.572628000002</v>
      </c>
      <c r="L2473" s="524">
        <f>'[11]Depr Exp'!L2473</f>
        <v>0</v>
      </c>
      <c r="M2473" s="144"/>
      <c r="N2473" s="144"/>
    </row>
    <row r="2474" spans="1:14">
      <c r="A2474" s="144" t="str">
        <f>'[11]Depr Exp'!A2474</f>
        <v>E34101 PRD Str/Impv, Hopkins Ridge</v>
      </c>
      <c r="B2474" s="144" t="str">
        <f>'[11]Depr Exp'!B2474</f>
        <v>E34101 PRD Str/Impv, Hopkins Ridge-12</v>
      </c>
      <c r="C2474" s="144" t="str">
        <f>'[11]Depr Exp'!C2474</f>
        <v>403E</v>
      </c>
      <c r="D2474" s="144"/>
      <c r="E2474" s="282">
        <f>'[11]Depr Exp'!E2474</f>
        <v>43465</v>
      </c>
      <c r="F2474" s="523">
        <f>'[11]Depr Exp'!F2474</f>
        <v>3413471.97</v>
      </c>
      <c r="G2474" s="305">
        <f>'[11]Depr Exp'!G2474</f>
        <v>6.88E-2</v>
      </c>
      <c r="H2474" s="524">
        <f>'[11]Depr Exp'!H2474</f>
        <v>19570.57</v>
      </c>
      <c r="I2474" s="523">
        <f>'[11]Depr Exp'!I2474</f>
        <v>3413471.97</v>
      </c>
      <c r="J2474" s="305">
        <f>'[11]Depr Exp'!J2474</f>
        <v>6.88E-2</v>
      </c>
      <c r="K2474" s="373">
        <f>'[11]Depr Exp'!K2474</f>
        <v>19570.572628000002</v>
      </c>
      <c r="L2474" s="524">
        <f>'[11]Depr Exp'!L2474</f>
        <v>0</v>
      </c>
      <c r="M2474" s="144"/>
      <c r="N2474" s="144"/>
    </row>
    <row r="2475" spans="1:14" ht="15.75" thickBot="1">
      <c r="A2475" s="159" t="str">
        <f>'[11]Depr Exp'!A2475</f>
        <v>E34101 PRD Str/Impv, Hopkins Ridge Total</v>
      </c>
      <c r="B2475" s="144">
        <f>'[11]Depr Exp'!B2475</f>
        <v>0</v>
      </c>
      <c r="C2475" s="502" t="str">
        <f>'[11]Depr Exp'!C2475</f>
        <v>EPRD</v>
      </c>
      <c r="D2475" s="144"/>
      <c r="E2475" s="281" t="str">
        <f>'[11]Depr Exp'!E2475</f>
        <v>Total</v>
      </c>
      <c r="F2475" s="141">
        <f>'[11]Depr Exp'!F2475</f>
        <v>0</v>
      </c>
      <c r="G2475" s="252">
        <f>'[11]Depr Exp'!G2475</f>
        <v>0</v>
      </c>
      <c r="H2475" s="286">
        <f>'[11]Depr Exp'!H2475</f>
        <v>234846.84000000005</v>
      </c>
      <c r="I2475" s="141">
        <f>'[11]Depr Exp'!I2475</f>
        <v>0</v>
      </c>
      <c r="J2475" s="252">
        <f>'[11]Depr Exp'!J2475</f>
        <v>0</v>
      </c>
      <c r="K2475" s="286">
        <f>'[11]Depr Exp'!K2475</f>
        <v>234846.87153599996</v>
      </c>
      <c r="L2475" s="286">
        <f>'[11]Depr Exp'!L2475</f>
        <v>0.03</v>
      </c>
      <c r="M2475" s="144"/>
      <c r="N2475" s="144"/>
    </row>
    <row r="2476" spans="1:14" ht="13.5" thickTop="1">
      <c r="A2476" s="535" t="str">
        <f>'[11]Depr Exp'!A2476</f>
        <v>E34101 PRD Str/Impv, LSR</v>
      </c>
      <c r="B2476" s="535" t="str">
        <f>'[11]Depr Exp'!B2476</f>
        <v>E34101 PRD Str/Impv, LSR-1</v>
      </c>
      <c r="C2476" s="535" t="str">
        <f>'[11]Depr Exp'!C2476</f>
        <v>403E</v>
      </c>
      <c r="D2476" s="535"/>
      <c r="E2476" s="536">
        <f>'[11]Depr Exp'!E2476</f>
        <v>43131</v>
      </c>
      <c r="F2476" s="537">
        <f>'[11]Depr Exp'!F2476</f>
        <v>31393616.66</v>
      </c>
      <c r="G2476" s="542">
        <f>'[11]Depr Exp'!G2476</f>
        <v>4.3699999999999996E-2</v>
      </c>
      <c r="H2476" s="539">
        <f>'[11]Depr Exp'!H2476</f>
        <v>113998.67</v>
      </c>
      <c r="I2476" s="537">
        <f>'[11]Depr Exp'!I2476</f>
        <v>31393616.66</v>
      </c>
      <c r="J2476" s="542">
        <f>'[11]Depr Exp'!J2476</f>
        <v>4.3699999999999996E-2</v>
      </c>
      <c r="K2476" s="540">
        <f>'[11]Depr Exp'!K2476</f>
        <v>113995.23</v>
      </c>
      <c r="L2476" s="539">
        <f>'[11]Depr Exp'!L2476</f>
        <v>-3.44</v>
      </c>
      <c r="M2476" s="144"/>
      <c r="N2476" s="144"/>
    </row>
    <row r="2477" spans="1:14">
      <c r="A2477" s="535" t="str">
        <f>'[11]Depr Exp'!A2477</f>
        <v>E34101 PRD Str/Impv, LSR</v>
      </c>
      <c r="B2477" s="535" t="str">
        <f>'[11]Depr Exp'!B2477</f>
        <v>E34101 PRD Str/Impv, LSR-2</v>
      </c>
      <c r="C2477" s="535" t="str">
        <f>'[11]Depr Exp'!C2477</f>
        <v>403E</v>
      </c>
      <c r="D2477" s="535"/>
      <c r="E2477" s="536">
        <f>'[11]Depr Exp'!E2477</f>
        <v>43159</v>
      </c>
      <c r="F2477" s="537">
        <f>'[11]Depr Exp'!F2477</f>
        <v>31393616.66</v>
      </c>
      <c r="G2477" s="542">
        <f>'[11]Depr Exp'!G2477</f>
        <v>4.3699999999999996E-2</v>
      </c>
      <c r="H2477" s="539">
        <f>'[11]Depr Exp'!H2477</f>
        <v>113998.37</v>
      </c>
      <c r="I2477" s="537">
        <f>'[11]Depr Exp'!I2477</f>
        <v>31393616.66</v>
      </c>
      <c r="J2477" s="542">
        <f>'[11]Depr Exp'!J2477</f>
        <v>4.3699999999999996E-2</v>
      </c>
      <c r="K2477" s="540">
        <f>'[11]Depr Exp'!K2477</f>
        <v>113995.23</v>
      </c>
      <c r="L2477" s="539">
        <f>'[11]Depr Exp'!L2477</f>
        <v>-3.14</v>
      </c>
      <c r="M2477" s="144"/>
      <c r="N2477" s="144"/>
    </row>
    <row r="2478" spans="1:14">
      <c r="A2478" s="535" t="str">
        <f>'[11]Depr Exp'!A2478</f>
        <v>E34101 PRD Str/Impv, LSR</v>
      </c>
      <c r="B2478" s="535" t="str">
        <f>'[11]Depr Exp'!B2478</f>
        <v>E34101 PRD Str/Impv, LSR-3</v>
      </c>
      <c r="C2478" s="535" t="str">
        <f>'[11]Depr Exp'!C2478</f>
        <v>403E</v>
      </c>
      <c r="D2478" s="535"/>
      <c r="E2478" s="536">
        <f>'[11]Depr Exp'!E2478</f>
        <v>43190</v>
      </c>
      <c r="F2478" s="537">
        <f>'[11]Depr Exp'!F2478</f>
        <v>31393616.66</v>
      </c>
      <c r="G2478" s="542">
        <f>'[11]Depr Exp'!G2478</f>
        <v>4.3699999999999996E-2</v>
      </c>
      <c r="H2478" s="539">
        <f>'[11]Depr Exp'!H2478</f>
        <v>113998.05</v>
      </c>
      <c r="I2478" s="537">
        <f>'[11]Depr Exp'!I2478</f>
        <v>31393616.66</v>
      </c>
      <c r="J2478" s="542">
        <f>'[11]Depr Exp'!J2478</f>
        <v>4.3699999999999996E-2</v>
      </c>
      <c r="K2478" s="540">
        <f>'[11]Depr Exp'!K2478</f>
        <v>113995.23</v>
      </c>
      <c r="L2478" s="539">
        <f>'[11]Depr Exp'!L2478</f>
        <v>-2.82</v>
      </c>
      <c r="M2478" s="144"/>
      <c r="N2478" s="144"/>
    </row>
    <row r="2479" spans="1:14">
      <c r="A2479" s="535" t="str">
        <f>'[11]Depr Exp'!A2479</f>
        <v>E34101 PRD Str/Impv, LSR</v>
      </c>
      <c r="B2479" s="535" t="str">
        <f>'[11]Depr Exp'!B2479</f>
        <v>E34101 PRD Str/Impv, LSR-4</v>
      </c>
      <c r="C2479" s="535" t="str">
        <f>'[11]Depr Exp'!C2479</f>
        <v>403E</v>
      </c>
      <c r="D2479" s="535"/>
      <c r="E2479" s="536">
        <f>'[11]Depr Exp'!E2479</f>
        <v>43220</v>
      </c>
      <c r="F2479" s="537">
        <f>'[11]Depr Exp'!F2479</f>
        <v>31393616.66</v>
      </c>
      <c r="G2479" s="542">
        <f>'[11]Depr Exp'!G2479</f>
        <v>4.3699999999999996E-2</v>
      </c>
      <c r="H2479" s="539">
        <f>'[11]Depr Exp'!H2479</f>
        <v>113997.75</v>
      </c>
      <c r="I2479" s="537">
        <f>'[11]Depr Exp'!I2479</f>
        <v>31393616.66</v>
      </c>
      <c r="J2479" s="542">
        <f>'[11]Depr Exp'!J2479</f>
        <v>4.3699999999999996E-2</v>
      </c>
      <c r="K2479" s="540">
        <f>'[11]Depr Exp'!K2479</f>
        <v>113995.23</v>
      </c>
      <c r="L2479" s="539">
        <f>'[11]Depr Exp'!L2479</f>
        <v>-2.52</v>
      </c>
      <c r="M2479" s="144"/>
      <c r="N2479" s="144"/>
    </row>
    <row r="2480" spans="1:14">
      <c r="A2480" s="535" t="str">
        <f>'[11]Depr Exp'!A2480</f>
        <v>E34101 PRD Str/Impv, LSR</v>
      </c>
      <c r="B2480" s="535" t="str">
        <f>'[11]Depr Exp'!B2480</f>
        <v>E34101 PRD Str/Impv, LSR-5</v>
      </c>
      <c r="C2480" s="535" t="str">
        <f>'[11]Depr Exp'!C2480</f>
        <v>403E</v>
      </c>
      <c r="D2480" s="535"/>
      <c r="E2480" s="536">
        <f>'[11]Depr Exp'!E2480</f>
        <v>43251</v>
      </c>
      <c r="F2480" s="537">
        <f>'[11]Depr Exp'!F2480</f>
        <v>31393616.66</v>
      </c>
      <c r="G2480" s="542">
        <f>'[11]Depr Exp'!G2480</f>
        <v>4.3699999999999996E-2</v>
      </c>
      <c r="H2480" s="539">
        <f>'[11]Depr Exp'!H2480</f>
        <v>113997.43</v>
      </c>
      <c r="I2480" s="537">
        <f>'[11]Depr Exp'!I2480</f>
        <v>31393616.66</v>
      </c>
      <c r="J2480" s="542">
        <f>'[11]Depr Exp'!J2480</f>
        <v>4.3699999999999996E-2</v>
      </c>
      <c r="K2480" s="540">
        <f>'[11]Depr Exp'!K2480</f>
        <v>113995.23</v>
      </c>
      <c r="L2480" s="539">
        <f>'[11]Depr Exp'!L2480</f>
        <v>-2.2000000000000002</v>
      </c>
      <c r="M2480" s="144"/>
      <c r="N2480" s="144"/>
    </row>
    <row r="2481" spans="1:14">
      <c r="A2481" s="535" t="str">
        <f>'[11]Depr Exp'!A2481</f>
        <v>E34101 PRD Str/Impv, LSR</v>
      </c>
      <c r="B2481" s="535" t="str">
        <f>'[11]Depr Exp'!B2481</f>
        <v>E34101 PRD Str/Impv, LSR-6</v>
      </c>
      <c r="C2481" s="535" t="str">
        <f>'[11]Depr Exp'!C2481</f>
        <v>403E</v>
      </c>
      <c r="D2481" s="535"/>
      <c r="E2481" s="536">
        <f>'[11]Depr Exp'!E2481</f>
        <v>43281</v>
      </c>
      <c r="F2481" s="537">
        <f>'[11]Depr Exp'!F2481</f>
        <v>31393616.66</v>
      </c>
      <c r="G2481" s="542">
        <f>'[11]Depr Exp'!G2481</f>
        <v>4.3699999999999996E-2</v>
      </c>
      <c r="H2481" s="539">
        <f>'[11]Depr Exp'!H2481</f>
        <v>113997.11</v>
      </c>
      <c r="I2481" s="537">
        <f>'[11]Depr Exp'!I2481</f>
        <v>31393616.66</v>
      </c>
      <c r="J2481" s="542">
        <f>'[11]Depr Exp'!J2481</f>
        <v>4.3699999999999996E-2</v>
      </c>
      <c r="K2481" s="540">
        <f>'[11]Depr Exp'!K2481</f>
        <v>113995.23</v>
      </c>
      <c r="L2481" s="539">
        <f>'[11]Depr Exp'!L2481</f>
        <v>-1.88</v>
      </c>
      <c r="M2481" s="144"/>
      <c r="N2481" s="144"/>
    </row>
    <row r="2482" spans="1:14">
      <c r="A2482" s="535" t="str">
        <f>'[11]Depr Exp'!A2482</f>
        <v>E34101 PRD Str/Impv, LSR</v>
      </c>
      <c r="B2482" s="535" t="str">
        <f>'[11]Depr Exp'!B2482</f>
        <v>E34101 PRD Str/Impv, LSR-7</v>
      </c>
      <c r="C2482" s="535" t="str">
        <f>'[11]Depr Exp'!C2482</f>
        <v>403E</v>
      </c>
      <c r="D2482" s="535"/>
      <c r="E2482" s="536">
        <f>'[11]Depr Exp'!E2482</f>
        <v>43312</v>
      </c>
      <c r="F2482" s="537">
        <f>'[11]Depr Exp'!F2482</f>
        <v>31393616.66</v>
      </c>
      <c r="G2482" s="542">
        <f>'[11]Depr Exp'!G2482</f>
        <v>4.3699999999999996E-2</v>
      </c>
      <c r="H2482" s="539">
        <f>'[11]Depr Exp'!H2482</f>
        <v>113996.8</v>
      </c>
      <c r="I2482" s="537">
        <f>'[11]Depr Exp'!I2482</f>
        <v>31393616.66</v>
      </c>
      <c r="J2482" s="542">
        <f>'[11]Depr Exp'!J2482</f>
        <v>4.3699999999999996E-2</v>
      </c>
      <c r="K2482" s="540">
        <f>'[11]Depr Exp'!K2482</f>
        <v>113995.23</v>
      </c>
      <c r="L2482" s="539">
        <f>'[11]Depr Exp'!L2482</f>
        <v>-1.57</v>
      </c>
      <c r="M2482" s="144"/>
      <c r="N2482" s="144"/>
    </row>
    <row r="2483" spans="1:14">
      <c r="A2483" s="535" t="str">
        <f>'[11]Depr Exp'!A2483</f>
        <v>E34101 PRD Str/Impv, LSR</v>
      </c>
      <c r="B2483" s="535" t="str">
        <f>'[11]Depr Exp'!B2483</f>
        <v>E34101 PRD Str/Impv, LSR-8</v>
      </c>
      <c r="C2483" s="535" t="str">
        <f>'[11]Depr Exp'!C2483</f>
        <v>403E</v>
      </c>
      <c r="D2483" s="535"/>
      <c r="E2483" s="536">
        <f>'[11]Depr Exp'!E2483</f>
        <v>43343</v>
      </c>
      <c r="F2483" s="537">
        <f>'[11]Depr Exp'!F2483</f>
        <v>31393616.66</v>
      </c>
      <c r="G2483" s="542">
        <f>'[11]Depr Exp'!G2483</f>
        <v>4.3699999999999996E-2</v>
      </c>
      <c r="H2483" s="539">
        <f>'[11]Depr Exp'!H2483</f>
        <v>113996.48999999999</v>
      </c>
      <c r="I2483" s="537">
        <f>'[11]Depr Exp'!I2483</f>
        <v>31393616.66</v>
      </c>
      <c r="J2483" s="542">
        <f>'[11]Depr Exp'!J2483</f>
        <v>4.3699999999999996E-2</v>
      </c>
      <c r="K2483" s="540">
        <f>'[11]Depr Exp'!K2483</f>
        <v>113995.23</v>
      </c>
      <c r="L2483" s="539">
        <f>'[11]Depr Exp'!L2483</f>
        <v>-1.26</v>
      </c>
      <c r="M2483" s="144"/>
      <c r="N2483" s="144"/>
    </row>
    <row r="2484" spans="1:14">
      <c r="A2484" s="535" t="str">
        <f>'[11]Depr Exp'!A2484</f>
        <v>E34101 PRD Str/Impv, LSR</v>
      </c>
      <c r="B2484" s="535" t="str">
        <f>'[11]Depr Exp'!B2484</f>
        <v>E34101 PRD Str/Impv, LSR-9</v>
      </c>
      <c r="C2484" s="535" t="str">
        <f>'[11]Depr Exp'!C2484</f>
        <v>403E</v>
      </c>
      <c r="D2484" s="535"/>
      <c r="E2484" s="536">
        <f>'[11]Depr Exp'!E2484</f>
        <v>43373</v>
      </c>
      <c r="F2484" s="537">
        <f>'[11]Depr Exp'!F2484</f>
        <v>31393616.66</v>
      </c>
      <c r="G2484" s="542">
        <f>'[11]Depr Exp'!G2484</f>
        <v>4.3699999999999996E-2</v>
      </c>
      <c r="H2484" s="539">
        <f>'[11]Depr Exp'!H2484</f>
        <v>113996.17</v>
      </c>
      <c r="I2484" s="537">
        <f>'[11]Depr Exp'!I2484</f>
        <v>31393616.66</v>
      </c>
      <c r="J2484" s="542">
        <f>'[11]Depr Exp'!J2484</f>
        <v>4.3699999999999996E-2</v>
      </c>
      <c r="K2484" s="540">
        <f>'[11]Depr Exp'!K2484</f>
        <v>113995.23</v>
      </c>
      <c r="L2484" s="539">
        <f>'[11]Depr Exp'!L2484</f>
        <v>-0.94</v>
      </c>
      <c r="M2484" s="144"/>
      <c r="N2484" s="144"/>
    </row>
    <row r="2485" spans="1:14">
      <c r="A2485" s="535" t="str">
        <f>'[11]Depr Exp'!A2485</f>
        <v>E34101 PRD Str/Impv, LSR</v>
      </c>
      <c r="B2485" s="535" t="str">
        <f>'[11]Depr Exp'!B2485</f>
        <v>E34101 PRD Str/Impv, LSR-10</v>
      </c>
      <c r="C2485" s="535" t="str">
        <f>'[11]Depr Exp'!C2485</f>
        <v>403E</v>
      </c>
      <c r="D2485" s="535"/>
      <c r="E2485" s="536">
        <f>'[11]Depr Exp'!E2485</f>
        <v>43404</v>
      </c>
      <c r="F2485" s="537">
        <f>'[11]Depr Exp'!F2485</f>
        <v>31393616.66</v>
      </c>
      <c r="G2485" s="542">
        <f>'[11]Depr Exp'!G2485</f>
        <v>4.3699999999999996E-2</v>
      </c>
      <c r="H2485" s="539">
        <f>'[11]Depr Exp'!H2485</f>
        <v>113995.87</v>
      </c>
      <c r="I2485" s="537">
        <f>'[11]Depr Exp'!I2485</f>
        <v>31393616.66</v>
      </c>
      <c r="J2485" s="542">
        <f>'[11]Depr Exp'!J2485</f>
        <v>4.3699999999999996E-2</v>
      </c>
      <c r="K2485" s="540">
        <f>'[11]Depr Exp'!K2485</f>
        <v>113995.23</v>
      </c>
      <c r="L2485" s="539">
        <f>'[11]Depr Exp'!L2485</f>
        <v>-0.64</v>
      </c>
      <c r="M2485" s="144"/>
      <c r="N2485" s="144"/>
    </row>
    <row r="2486" spans="1:14">
      <c r="A2486" s="535" t="str">
        <f>'[11]Depr Exp'!A2486</f>
        <v>E34101 PRD Str/Impv, LSR</v>
      </c>
      <c r="B2486" s="535" t="str">
        <f>'[11]Depr Exp'!B2486</f>
        <v>E34101 PRD Str/Impv, LSR-11</v>
      </c>
      <c r="C2486" s="535" t="str">
        <f>'[11]Depr Exp'!C2486</f>
        <v>403E</v>
      </c>
      <c r="D2486" s="535"/>
      <c r="E2486" s="536">
        <f>'[11]Depr Exp'!E2486</f>
        <v>43434</v>
      </c>
      <c r="F2486" s="537">
        <f>'[11]Depr Exp'!F2486</f>
        <v>31393616.66</v>
      </c>
      <c r="G2486" s="542">
        <f>'[11]Depr Exp'!G2486</f>
        <v>4.3699999999999996E-2</v>
      </c>
      <c r="H2486" s="539">
        <f>'[11]Depr Exp'!H2486</f>
        <v>113995.54</v>
      </c>
      <c r="I2486" s="537">
        <f>'[11]Depr Exp'!I2486</f>
        <v>31393616.66</v>
      </c>
      <c r="J2486" s="542">
        <f>'[11]Depr Exp'!J2486</f>
        <v>4.3699999999999996E-2</v>
      </c>
      <c r="K2486" s="540">
        <f>'[11]Depr Exp'!K2486</f>
        <v>113995.23</v>
      </c>
      <c r="L2486" s="539">
        <f>'[11]Depr Exp'!L2486</f>
        <v>-0.31</v>
      </c>
      <c r="M2486" s="144"/>
      <c r="N2486" s="144"/>
    </row>
    <row r="2487" spans="1:14">
      <c r="A2487" s="535" t="str">
        <f>'[11]Depr Exp'!A2487</f>
        <v>E34101 PRD Str/Impv, LSR</v>
      </c>
      <c r="B2487" s="535" t="str">
        <f>'[11]Depr Exp'!B2487</f>
        <v>E34101 PRD Str/Impv, LSR-12</v>
      </c>
      <c r="C2487" s="535" t="str">
        <f>'[11]Depr Exp'!C2487</f>
        <v>403E</v>
      </c>
      <c r="D2487" s="535"/>
      <c r="E2487" s="536">
        <f>'[11]Depr Exp'!E2487</f>
        <v>43465</v>
      </c>
      <c r="F2487" s="537">
        <f>'[11]Depr Exp'!F2487</f>
        <v>31393616.66</v>
      </c>
      <c r="G2487" s="542">
        <f>'[11]Depr Exp'!G2487</f>
        <v>4.3699999999999996E-2</v>
      </c>
      <c r="H2487" s="539">
        <f>'[11]Depr Exp'!H2487</f>
        <v>113995.23</v>
      </c>
      <c r="I2487" s="537">
        <f>'[11]Depr Exp'!I2487</f>
        <v>31393616.66</v>
      </c>
      <c r="J2487" s="542">
        <f>'[11]Depr Exp'!J2487</f>
        <v>4.3699999999999996E-2</v>
      </c>
      <c r="K2487" s="540">
        <f>'[11]Depr Exp'!K2487</f>
        <v>113995.23</v>
      </c>
      <c r="L2487" s="539">
        <f>'[11]Depr Exp'!L2487</f>
        <v>0</v>
      </c>
      <c r="M2487" s="144"/>
      <c r="N2487" s="144"/>
    </row>
    <row r="2488" spans="1:14" ht="15.75" thickBot="1">
      <c r="A2488" s="159" t="str">
        <f>'[11]Depr Exp'!A2488</f>
        <v>E34101 PRD Str/Impv, LSR Total</v>
      </c>
      <c r="B2488" s="144">
        <f>'[11]Depr Exp'!B2488</f>
        <v>0</v>
      </c>
      <c r="C2488" s="502" t="str">
        <f>'[11]Depr Exp'!C2488</f>
        <v>EPRD</v>
      </c>
      <c r="D2488" s="144"/>
      <c r="E2488" s="281" t="str">
        <f>'[11]Depr Exp'!E2488</f>
        <v>Total</v>
      </c>
      <c r="F2488" s="141">
        <f>'[11]Depr Exp'!F2488</f>
        <v>0</v>
      </c>
      <c r="G2488" s="252">
        <f>'[11]Depr Exp'!G2488</f>
        <v>0</v>
      </c>
      <c r="H2488" s="286">
        <f>'[11]Depr Exp'!H2488</f>
        <v>1367963.48</v>
      </c>
      <c r="I2488" s="141">
        <f>'[11]Depr Exp'!I2488</f>
        <v>0</v>
      </c>
      <c r="J2488" s="252">
        <f>'[11]Depr Exp'!J2488</f>
        <v>0</v>
      </c>
      <c r="K2488" s="286">
        <f>'[11]Depr Exp'!K2488</f>
        <v>1367942.76</v>
      </c>
      <c r="L2488" s="286">
        <f>'[11]Depr Exp'!L2488</f>
        <v>-20.72</v>
      </c>
      <c r="M2488" s="144"/>
      <c r="N2488" s="144"/>
    </row>
    <row r="2489" spans="1:14" ht="13.5" thickTop="1">
      <c r="A2489" s="144" t="str">
        <f>'[11]Depr Exp'!A2489</f>
        <v>E34101 PRD Str/Impv, Wild Horse</v>
      </c>
      <c r="B2489" s="144" t="str">
        <f>'[11]Depr Exp'!B2489</f>
        <v>E34101 PRD Str/Impv, Wild Horse-1</v>
      </c>
      <c r="C2489" s="144" t="str">
        <f>'[11]Depr Exp'!C2489</f>
        <v>403E</v>
      </c>
      <c r="D2489" s="144"/>
      <c r="E2489" s="282">
        <f>'[11]Depr Exp'!E2489</f>
        <v>43131</v>
      </c>
      <c r="F2489" s="523">
        <f>'[11]Depr Exp'!F2489</f>
        <v>11884554.949999999</v>
      </c>
      <c r="G2489" s="305">
        <f>'[11]Depr Exp'!G2489</f>
        <v>5.7000000000000002E-2</v>
      </c>
      <c r="H2489" s="524">
        <f>'[11]Depr Exp'!H2489</f>
        <v>56451.63</v>
      </c>
      <c r="I2489" s="523">
        <f>'[11]Depr Exp'!I2489</f>
        <v>11884554.949999999</v>
      </c>
      <c r="J2489" s="305">
        <f>'[11]Depr Exp'!J2489</f>
        <v>5.7000000000000002E-2</v>
      </c>
      <c r="K2489" s="373">
        <f>'[11]Depr Exp'!K2489</f>
        <v>56451.636012499999</v>
      </c>
      <c r="L2489" s="524">
        <f>'[11]Depr Exp'!L2489</f>
        <v>0.01</v>
      </c>
      <c r="M2489" s="144"/>
      <c r="N2489" s="144"/>
    </row>
    <row r="2490" spans="1:14">
      <c r="A2490" s="144" t="str">
        <f>'[11]Depr Exp'!A2490</f>
        <v>E34101 PRD Str/Impv, Wild Horse</v>
      </c>
      <c r="B2490" s="144" t="str">
        <f>'[11]Depr Exp'!B2490</f>
        <v>E34101 PRD Str/Impv, Wild Horse-2</v>
      </c>
      <c r="C2490" s="144" t="str">
        <f>'[11]Depr Exp'!C2490</f>
        <v>403E</v>
      </c>
      <c r="D2490" s="144"/>
      <c r="E2490" s="282">
        <f>'[11]Depr Exp'!E2490</f>
        <v>43159</v>
      </c>
      <c r="F2490" s="523">
        <f>'[11]Depr Exp'!F2490</f>
        <v>11884554.949999999</v>
      </c>
      <c r="G2490" s="305">
        <f>'[11]Depr Exp'!G2490</f>
        <v>5.7000000000000002E-2</v>
      </c>
      <c r="H2490" s="524">
        <f>'[11]Depr Exp'!H2490</f>
        <v>56451.63</v>
      </c>
      <c r="I2490" s="523">
        <f>'[11]Depr Exp'!I2490</f>
        <v>11884554.949999999</v>
      </c>
      <c r="J2490" s="305">
        <f>'[11]Depr Exp'!J2490</f>
        <v>5.7000000000000002E-2</v>
      </c>
      <c r="K2490" s="373">
        <f>'[11]Depr Exp'!K2490</f>
        <v>56451.636012499999</v>
      </c>
      <c r="L2490" s="524">
        <f>'[11]Depr Exp'!L2490</f>
        <v>0.01</v>
      </c>
      <c r="M2490" s="144"/>
      <c r="N2490" s="144"/>
    </row>
    <row r="2491" spans="1:14">
      <c r="A2491" s="144" t="str">
        <f>'[11]Depr Exp'!A2491</f>
        <v>E34101 PRD Str/Impv, Wild Horse</v>
      </c>
      <c r="B2491" s="144" t="str">
        <f>'[11]Depr Exp'!B2491</f>
        <v>E34101 PRD Str/Impv, Wild Horse-3</v>
      </c>
      <c r="C2491" s="144" t="str">
        <f>'[11]Depr Exp'!C2491</f>
        <v>403E</v>
      </c>
      <c r="D2491" s="144"/>
      <c r="E2491" s="282">
        <f>'[11]Depr Exp'!E2491</f>
        <v>43190</v>
      </c>
      <c r="F2491" s="523">
        <f>'[11]Depr Exp'!F2491</f>
        <v>11884554.949999999</v>
      </c>
      <c r="G2491" s="305">
        <f>'[11]Depr Exp'!G2491</f>
        <v>5.7000000000000002E-2</v>
      </c>
      <c r="H2491" s="524">
        <f>'[11]Depr Exp'!H2491</f>
        <v>56451.63</v>
      </c>
      <c r="I2491" s="523">
        <f>'[11]Depr Exp'!I2491</f>
        <v>11884554.949999999</v>
      </c>
      <c r="J2491" s="305">
        <f>'[11]Depr Exp'!J2491</f>
        <v>5.7000000000000002E-2</v>
      </c>
      <c r="K2491" s="373">
        <f>'[11]Depr Exp'!K2491</f>
        <v>56451.636012499999</v>
      </c>
      <c r="L2491" s="524">
        <f>'[11]Depr Exp'!L2491</f>
        <v>0.01</v>
      </c>
      <c r="M2491" s="144"/>
      <c r="N2491" s="144"/>
    </row>
    <row r="2492" spans="1:14">
      <c r="A2492" s="144" t="str">
        <f>'[11]Depr Exp'!A2492</f>
        <v>E34101 PRD Str/Impv, Wild Horse</v>
      </c>
      <c r="B2492" s="144" t="str">
        <f>'[11]Depr Exp'!B2492</f>
        <v>E34101 PRD Str/Impv, Wild Horse-4</v>
      </c>
      <c r="C2492" s="144" t="str">
        <f>'[11]Depr Exp'!C2492</f>
        <v>403E</v>
      </c>
      <c r="D2492" s="144"/>
      <c r="E2492" s="282">
        <f>'[11]Depr Exp'!E2492</f>
        <v>43220</v>
      </c>
      <c r="F2492" s="523">
        <f>'[11]Depr Exp'!F2492</f>
        <v>11884554.949999999</v>
      </c>
      <c r="G2492" s="305">
        <f>'[11]Depr Exp'!G2492</f>
        <v>5.7000000000000002E-2</v>
      </c>
      <c r="H2492" s="524">
        <f>'[11]Depr Exp'!H2492</f>
        <v>56451.63</v>
      </c>
      <c r="I2492" s="523">
        <f>'[11]Depr Exp'!I2492</f>
        <v>11884554.949999999</v>
      </c>
      <c r="J2492" s="305">
        <f>'[11]Depr Exp'!J2492</f>
        <v>5.7000000000000002E-2</v>
      </c>
      <c r="K2492" s="373">
        <f>'[11]Depr Exp'!K2492</f>
        <v>56451.636012499999</v>
      </c>
      <c r="L2492" s="524">
        <f>'[11]Depr Exp'!L2492</f>
        <v>0.01</v>
      </c>
      <c r="M2492" s="144"/>
      <c r="N2492" s="144"/>
    </row>
    <row r="2493" spans="1:14">
      <c r="A2493" s="144" t="str">
        <f>'[11]Depr Exp'!A2493</f>
        <v>E34101 PRD Str/Impv, Wild Horse</v>
      </c>
      <c r="B2493" s="144" t="str">
        <f>'[11]Depr Exp'!B2493</f>
        <v>E34101 PRD Str/Impv, Wild Horse-5</v>
      </c>
      <c r="C2493" s="144" t="str">
        <f>'[11]Depr Exp'!C2493</f>
        <v>403E</v>
      </c>
      <c r="D2493" s="144"/>
      <c r="E2493" s="282">
        <f>'[11]Depr Exp'!E2493</f>
        <v>43251</v>
      </c>
      <c r="F2493" s="523">
        <f>'[11]Depr Exp'!F2493</f>
        <v>11884554.949999999</v>
      </c>
      <c r="G2493" s="305">
        <f>'[11]Depr Exp'!G2493</f>
        <v>5.7000000000000002E-2</v>
      </c>
      <c r="H2493" s="524">
        <f>'[11]Depr Exp'!H2493</f>
        <v>56451.63</v>
      </c>
      <c r="I2493" s="523">
        <f>'[11]Depr Exp'!I2493</f>
        <v>11884554.949999999</v>
      </c>
      <c r="J2493" s="305">
        <f>'[11]Depr Exp'!J2493</f>
        <v>5.7000000000000002E-2</v>
      </c>
      <c r="K2493" s="373">
        <f>'[11]Depr Exp'!K2493</f>
        <v>56451.636012499999</v>
      </c>
      <c r="L2493" s="524">
        <f>'[11]Depr Exp'!L2493</f>
        <v>0.01</v>
      </c>
      <c r="M2493" s="144"/>
      <c r="N2493" s="144"/>
    </row>
    <row r="2494" spans="1:14">
      <c r="A2494" s="144" t="str">
        <f>'[11]Depr Exp'!A2494</f>
        <v>E34101 PRD Str/Impv, Wild Horse</v>
      </c>
      <c r="B2494" s="144" t="str">
        <f>'[11]Depr Exp'!B2494</f>
        <v>E34101 PRD Str/Impv, Wild Horse-6</v>
      </c>
      <c r="C2494" s="144" t="str">
        <f>'[11]Depr Exp'!C2494</f>
        <v>403E</v>
      </c>
      <c r="D2494" s="144"/>
      <c r="E2494" s="282">
        <f>'[11]Depr Exp'!E2494</f>
        <v>43281</v>
      </c>
      <c r="F2494" s="523">
        <f>'[11]Depr Exp'!F2494</f>
        <v>11884554.949999999</v>
      </c>
      <c r="G2494" s="305">
        <f>'[11]Depr Exp'!G2494</f>
        <v>5.7000000000000002E-2</v>
      </c>
      <c r="H2494" s="524">
        <f>'[11]Depr Exp'!H2494</f>
        <v>56451.63</v>
      </c>
      <c r="I2494" s="523">
        <f>'[11]Depr Exp'!I2494</f>
        <v>11884554.949999999</v>
      </c>
      <c r="J2494" s="305">
        <f>'[11]Depr Exp'!J2494</f>
        <v>5.7000000000000002E-2</v>
      </c>
      <c r="K2494" s="373">
        <f>'[11]Depr Exp'!K2494</f>
        <v>56451.636012499999</v>
      </c>
      <c r="L2494" s="524">
        <f>'[11]Depr Exp'!L2494</f>
        <v>0.01</v>
      </c>
      <c r="M2494" s="144"/>
      <c r="N2494" s="144"/>
    </row>
    <row r="2495" spans="1:14">
      <c r="A2495" s="144" t="str">
        <f>'[11]Depr Exp'!A2495</f>
        <v>E34101 PRD Str/Impv, Wild Horse</v>
      </c>
      <c r="B2495" s="144" t="str">
        <f>'[11]Depr Exp'!B2495</f>
        <v>E34101 PRD Str/Impv, Wild Horse-7</v>
      </c>
      <c r="C2495" s="144" t="str">
        <f>'[11]Depr Exp'!C2495</f>
        <v>403E</v>
      </c>
      <c r="D2495" s="144"/>
      <c r="E2495" s="282">
        <f>'[11]Depr Exp'!E2495</f>
        <v>43312</v>
      </c>
      <c r="F2495" s="523">
        <f>'[11]Depr Exp'!F2495</f>
        <v>11884554.949999999</v>
      </c>
      <c r="G2495" s="305">
        <f>'[11]Depr Exp'!G2495</f>
        <v>5.7000000000000002E-2</v>
      </c>
      <c r="H2495" s="524">
        <f>'[11]Depr Exp'!H2495</f>
        <v>56451.63</v>
      </c>
      <c r="I2495" s="523">
        <f>'[11]Depr Exp'!I2495</f>
        <v>11884554.949999999</v>
      </c>
      <c r="J2495" s="305">
        <f>'[11]Depr Exp'!J2495</f>
        <v>5.7000000000000002E-2</v>
      </c>
      <c r="K2495" s="373">
        <f>'[11]Depr Exp'!K2495</f>
        <v>56451.636012499999</v>
      </c>
      <c r="L2495" s="524">
        <f>'[11]Depr Exp'!L2495</f>
        <v>0.01</v>
      </c>
      <c r="M2495" s="144"/>
      <c r="N2495" s="144"/>
    </row>
    <row r="2496" spans="1:14">
      <c r="A2496" s="144" t="str">
        <f>'[11]Depr Exp'!A2496</f>
        <v>E34101 PRD Str/Impv, Wild Horse</v>
      </c>
      <c r="B2496" s="144" t="str">
        <f>'[11]Depr Exp'!B2496</f>
        <v>E34101 PRD Str/Impv, Wild Horse-8</v>
      </c>
      <c r="C2496" s="144" t="str">
        <f>'[11]Depr Exp'!C2496</f>
        <v>403E</v>
      </c>
      <c r="D2496" s="144"/>
      <c r="E2496" s="282">
        <f>'[11]Depr Exp'!E2496</f>
        <v>43343</v>
      </c>
      <c r="F2496" s="523">
        <f>'[11]Depr Exp'!F2496</f>
        <v>11884554.949999999</v>
      </c>
      <c r="G2496" s="305">
        <f>'[11]Depr Exp'!G2496</f>
        <v>5.7000000000000002E-2</v>
      </c>
      <c r="H2496" s="524">
        <f>'[11]Depr Exp'!H2496</f>
        <v>56451.63</v>
      </c>
      <c r="I2496" s="523">
        <f>'[11]Depr Exp'!I2496</f>
        <v>11884554.949999999</v>
      </c>
      <c r="J2496" s="305">
        <f>'[11]Depr Exp'!J2496</f>
        <v>5.7000000000000002E-2</v>
      </c>
      <c r="K2496" s="373">
        <f>'[11]Depr Exp'!K2496</f>
        <v>56451.636012499999</v>
      </c>
      <c r="L2496" s="524">
        <f>'[11]Depr Exp'!L2496</f>
        <v>0.01</v>
      </c>
      <c r="M2496" s="144"/>
      <c r="N2496" s="144"/>
    </row>
    <row r="2497" spans="1:14">
      <c r="A2497" s="144" t="str">
        <f>'[11]Depr Exp'!A2497</f>
        <v>E34101 PRD Str/Impv, Wild Horse</v>
      </c>
      <c r="B2497" s="144" t="str">
        <f>'[11]Depr Exp'!B2497</f>
        <v>E34101 PRD Str/Impv, Wild Horse-9</v>
      </c>
      <c r="C2497" s="144" t="str">
        <f>'[11]Depr Exp'!C2497</f>
        <v>403E</v>
      </c>
      <c r="D2497" s="144"/>
      <c r="E2497" s="282">
        <f>'[11]Depr Exp'!E2497</f>
        <v>43373</v>
      </c>
      <c r="F2497" s="523">
        <f>'[11]Depr Exp'!F2497</f>
        <v>11884554.949999999</v>
      </c>
      <c r="G2497" s="305">
        <f>'[11]Depr Exp'!G2497</f>
        <v>5.7000000000000002E-2</v>
      </c>
      <c r="H2497" s="524">
        <f>'[11]Depr Exp'!H2497</f>
        <v>56451.63</v>
      </c>
      <c r="I2497" s="523">
        <f>'[11]Depr Exp'!I2497</f>
        <v>11884554.949999999</v>
      </c>
      <c r="J2497" s="305">
        <f>'[11]Depr Exp'!J2497</f>
        <v>5.7000000000000002E-2</v>
      </c>
      <c r="K2497" s="373">
        <f>'[11]Depr Exp'!K2497</f>
        <v>56451.636012499999</v>
      </c>
      <c r="L2497" s="524">
        <f>'[11]Depr Exp'!L2497</f>
        <v>0.01</v>
      </c>
      <c r="M2497" s="144"/>
      <c r="N2497" s="144"/>
    </row>
    <row r="2498" spans="1:14">
      <c r="A2498" s="144" t="str">
        <f>'[11]Depr Exp'!A2498</f>
        <v>E34101 PRD Str/Impv, Wild Horse</v>
      </c>
      <c r="B2498" s="144" t="str">
        <f>'[11]Depr Exp'!B2498</f>
        <v>E34101 PRD Str/Impv, Wild Horse-10</v>
      </c>
      <c r="C2498" s="144" t="str">
        <f>'[11]Depr Exp'!C2498</f>
        <v>403E</v>
      </c>
      <c r="D2498" s="144"/>
      <c r="E2498" s="282">
        <f>'[11]Depr Exp'!E2498</f>
        <v>43404</v>
      </c>
      <c r="F2498" s="523">
        <f>'[11]Depr Exp'!F2498</f>
        <v>11884554.949999999</v>
      </c>
      <c r="G2498" s="305">
        <f>'[11]Depr Exp'!G2498</f>
        <v>5.7000000000000002E-2</v>
      </c>
      <c r="H2498" s="524">
        <f>'[11]Depr Exp'!H2498</f>
        <v>56451.63</v>
      </c>
      <c r="I2498" s="523">
        <f>'[11]Depr Exp'!I2498</f>
        <v>11884554.949999999</v>
      </c>
      <c r="J2498" s="305">
        <f>'[11]Depr Exp'!J2498</f>
        <v>5.7000000000000002E-2</v>
      </c>
      <c r="K2498" s="373">
        <f>'[11]Depr Exp'!K2498</f>
        <v>56451.636012499999</v>
      </c>
      <c r="L2498" s="524">
        <f>'[11]Depr Exp'!L2498</f>
        <v>0.01</v>
      </c>
      <c r="M2498" s="144"/>
      <c r="N2498" s="144"/>
    </row>
    <row r="2499" spans="1:14">
      <c r="A2499" s="144" t="str">
        <f>'[11]Depr Exp'!A2499</f>
        <v>E34101 PRD Str/Impv, Wild Horse</v>
      </c>
      <c r="B2499" s="144" t="str">
        <f>'[11]Depr Exp'!B2499</f>
        <v>E34101 PRD Str/Impv, Wild Horse-11</v>
      </c>
      <c r="C2499" s="144" t="str">
        <f>'[11]Depr Exp'!C2499</f>
        <v>403E</v>
      </c>
      <c r="D2499" s="144"/>
      <c r="E2499" s="282">
        <f>'[11]Depr Exp'!E2499</f>
        <v>43434</v>
      </c>
      <c r="F2499" s="523">
        <f>'[11]Depr Exp'!F2499</f>
        <v>11884554.949999999</v>
      </c>
      <c r="G2499" s="305">
        <f>'[11]Depr Exp'!G2499</f>
        <v>5.7000000000000002E-2</v>
      </c>
      <c r="H2499" s="524">
        <f>'[11]Depr Exp'!H2499</f>
        <v>56451.63</v>
      </c>
      <c r="I2499" s="523">
        <f>'[11]Depr Exp'!I2499</f>
        <v>11884554.949999999</v>
      </c>
      <c r="J2499" s="305">
        <f>'[11]Depr Exp'!J2499</f>
        <v>5.7000000000000002E-2</v>
      </c>
      <c r="K2499" s="373">
        <f>'[11]Depr Exp'!K2499</f>
        <v>56451.636012499999</v>
      </c>
      <c r="L2499" s="524">
        <f>'[11]Depr Exp'!L2499</f>
        <v>0.01</v>
      </c>
      <c r="M2499" s="144"/>
      <c r="N2499" s="144"/>
    </row>
    <row r="2500" spans="1:14">
      <c r="A2500" s="144" t="str">
        <f>'[11]Depr Exp'!A2500</f>
        <v>E34101 PRD Str/Impv, Wild Horse</v>
      </c>
      <c r="B2500" s="144" t="str">
        <f>'[11]Depr Exp'!B2500</f>
        <v>E34101 PRD Str/Impv, Wild Horse-12</v>
      </c>
      <c r="C2500" s="144" t="str">
        <f>'[11]Depr Exp'!C2500</f>
        <v>403E</v>
      </c>
      <c r="D2500" s="144"/>
      <c r="E2500" s="282">
        <f>'[11]Depr Exp'!E2500</f>
        <v>43465</v>
      </c>
      <c r="F2500" s="523">
        <f>'[11]Depr Exp'!F2500</f>
        <v>11884554.949999999</v>
      </c>
      <c r="G2500" s="305">
        <f>'[11]Depr Exp'!G2500</f>
        <v>5.7000000000000002E-2</v>
      </c>
      <c r="H2500" s="524">
        <f>'[11]Depr Exp'!H2500</f>
        <v>56451.63</v>
      </c>
      <c r="I2500" s="523">
        <f>'[11]Depr Exp'!I2500</f>
        <v>11884554.949999999</v>
      </c>
      <c r="J2500" s="305">
        <f>'[11]Depr Exp'!J2500</f>
        <v>5.7000000000000002E-2</v>
      </c>
      <c r="K2500" s="373">
        <f>'[11]Depr Exp'!K2500</f>
        <v>56451.636012499999</v>
      </c>
      <c r="L2500" s="524">
        <f>'[11]Depr Exp'!L2500</f>
        <v>0.01</v>
      </c>
      <c r="M2500" s="144"/>
      <c r="N2500" s="144"/>
    </row>
    <row r="2501" spans="1:14" ht="15.75" thickBot="1">
      <c r="A2501" s="159" t="str">
        <f>'[11]Depr Exp'!A2501</f>
        <v>E34101 PRD Str/Impv, Wild Horse Total</v>
      </c>
      <c r="B2501" s="144">
        <f>'[11]Depr Exp'!B2501</f>
        <v>0</v>
      </c>
      <c r="C2501" s="502" t="str">
        <f>'[11]Depr Exp'!C2501</f>
        <v>EPRD</v>
      </c>
      <c r="D2501" s="144"/>
      <c r="E2501" s="281" t="str">
        <f>'[11]Depr Exp'!E2501</f>
        <v>Total</v>
      </c>
      <c r="F2501" s="141">
        <f>'[11]Depr Exp'!F2501</f>
        <v>0</v>
      </c>
      <c r="G2501" s="252">
        <f>'[11]Depr Exp'!G2501</f>
        <v>0</v>
      </c>
      <c r="H2501" s="286">
        <f>'[11]Depr Exp'!H2501</f>
        <v>677419.55999999994</v>
      </c>
      <c r="I2501" s="141">
        <f>'[11]Depr Exp'!I2501</f>
        <v>0</v>
      </c>
      <c r="J2501" s="252">
        <f>'[11]Depr Exp'!J2501</f>
        <v>0</v>
      </c>
      <c r="K2501" s="286">
        <f>'[11]Depr Exp'!K2501</f>
        <v>677419.63214999996</v>
      </c>
      <c r="L2501" s="286">
        <f>'[11]Depr Exp'!L2501</f>
        <v>7.0000000000000007E-2</v>
      </c>
      <c r="M2501" s="144"/>
      <c r="N2501" s="144"/>
    </row>
    <row r="2502" spans="1:14" ht="13.5" thickTop="1">
      <c r="A2502" s="144" t="str">
        <f>'[11]Depr Exp'!A2502</f>
        <v>E34101 PRD Str/Impv,Wild Horse Expa</v>
      </c>
      <c r="B2502" s="144" t="str">
        <f>'[11]Depr Exp'!B2502</f>
        <v>E34101 PRD Str/Impv,Wild Horse Expa-1</v>
      </c>
      <c r="C2502" s="144" t="str">
        <f>'[11]Depr Exp'!C2502</f>
        <v>403E</v>
      </c>
      <c r="D2502" s="144"/>
      <c r="E2502" s="282">
        <f>'[11]Depr Exp'!E2502</f>
        <v>43131</v>
      </c>
      <c r="F2502" s="523">
        <f>'[11]Depr Exp'!F2502</f>
        <v>3235517.14</v>
      </c>
      <c r="G2502" s="305">
        <f>'[11]Depr Exp'!G2502</f>
        <v>5.7000000000000002E-2</v>
      </c>
      <c r="H2502" s="524">
        <f>'[11]Depr Exp'!H2502</f>
        <v>15368.71</v>
      </c>
      <c r="I2502" s="523">
        <f>'[11]Depr Exp'!I2502</f>
        <v>3235517.14</v>
      </c>
      <c r="J2502" s="305">
        <f>'[11]Depr Exp'!J2502</f>
        <v>5.7000000000000002E-2</v>
      </c>
      <c r="K2502" s="373">
        <f>'[11]Depr Exp'!K2502</f>
        <v>15368.706415000001</v>
      </c>
      <c r="L2502" s="524">
        <f>'[11]Depr Exp'!L2502</f>
        <v>0</v>
      </c>
      <c r="M2502" s="144"/>
      <c r="N2502" s="144"/>
    </row>
    <row r="2503" spans="1:14">
      <c r="A2503" s="144" t="str">
        <f>'[11]Depr Exp'!A2503</f>
        <v>E34101 PRD Str/Impv,Wild Horse Expa</v>
      </c>
      <c r="B2503" s="144" t="str">
        <f>'[11]Depr Exp'!B2503</f>
        <v>E34101 PRD Str/Impv,Wild Horse Expa-2</v>
      </c>
      <c r="C2503" s="144" t="str">
        <f>'[11]Depr Exp'!C2503</f>
        <v>403E</v>
      </c>
      <c r="D2503" s="144"/>
      <c r="E2503" s="282">
        <f>'[11]Depr Exp'!E2503</f>
        <v>43159</v>
      </c>
      <c r="F2503" s="523">
        <f>'[11]Depr Exp'!F2503</f>
        <v>3235517.14</v>
      </c>
      <c r="G2503" s="305">
        <f>'[11]Depr Exp'!G2503</f>
        <v>5.7000000000000002E-2</v>
      </c>
      <c r="H2503" s="524">
        <f>'[11]Depr Exp'!H2503</f>
        <v>15368.71</v>
      </c>
      <c r="I2503" s="523">
        <f>'[11]Depr Exp'!I2503</f>
        <v>3235517.14</v>
      </c>
      <c r="J2503" s="305">
        <f>'[11]Depr Exp'!J2503</f>
        <v>5.7000000000000002E-2</v>
      </c>
      <c r="K2503" s="373">
        <f>'[11]Depr Exp'!K2503</f>
        <v>15368.706415000001</v>
      </c>
      <c r="L2503" s="524">
        <f>'[11]Depr Exp'!L2503</f>
        <v>0</v>
      </c>
      <c r="M2503" s="144"/>
      <c r="N2503" s="144"/>
    </row>
    <row r="2504" spans="1:14">
      <c r="A2504" s="144" t="str">
        <f>'[11]Depr Exp'!A2504</f>
        <v>E34101 PRD Str/Impv,Wild Horse Expa</v>
      </c>
      <c r="B2504" s="144" t="str">
        <f>'[11]Depr Exp'!B2504</f>
        <v>E34101 PRD Str/Impv,Wild Horse Expa-3</v>
      </c>
      <c r="C2504" s="144" t="str">
        <f>'[11]Depr Exp'!C2504</f>
        <v>403E</v>
      </c>
      <c r="D2504" s="144"/>
      <c r="E2504" s="282">
        <f>'[11]Depr Exp'!E2504</f>
        <v>43190</v>
      </c>
      <c r="F2504" s="523">
        <f>'[11]Depr Exp'!F2504</f>
        <v>3235517.14</v>
      </c>
      <c r="G2504" s="305">
        <f>'[11]Depr Exp'!G2504</f>
        <v>5.7000000000000002E-2</v>
      </c>
      <c r="H2504" s="524">
        <f>'[11]Depr Exp'!H2504</f>
        <v>15368.71</v>
      </c>
      <c r="I2504" s="523">
        <f>'[11]Depr Exp'!I2504</f>
        <v>3235517.14</v>
      </c>
      <c r="J2504" s="305">
        <f>'[11]Depr Exp'!J2504</f>
        <v>5.7000000000000002E-2</v>
      </c>
      <c r="K2504" s="373">
        <f>'[11]Depr Exp'!K2504</f>
        <v>15368.706415000001</v>
      </c>
      <c r="L2504" s="524">
        <f>'[11]Depr Exp'!L2504</f>
        <v>0</v>
      </c>
      <c r="M2504" s="144"/>
      <c r="N2504" s="144"/>
    </row>
    <row r="2505" spans="1:14">
      <c r="A2505" s="144" t="str">
        <f>'[11]Depr Exp'!A2505</f>
        <v>E34101 PRD Str/Impv,Wild Horse Expa</v>
      </c>
      <c r="B2505" s="144" t="str">
        <f>'[11]Depr Exp'!B2505</f>
        <v>E34101 PRD Str/Impv,Wild Horse Expa-4</v>
      </c>
      <c r="C2505" s="144" t="str">
        <f>'[11]Depr Exp'!C2505</f>
        <v>403E</v>
      </c>
      <c r="D2505" s="144"/>
      <c r="E2505" s="282">
        <f>'[11]Depr Exp'!E2505</f>
        <v>43220</v>
      </c>
      <c r="F2505" s="523">
        <f>'[11]Depr Exp'!F2505</f>
        <v>3235517.14</v>
      </c>
      <c r="G2505" s="305">
        <f>'[11]Depr Exp'!G2505</f>
        <v>5.7000000000000002E-2</v>
      </c>
      <c r="H2505" s="524">
        <f>'[11]Depr Exp'!H2505</f>
        <v>15368.71</v>
      </c>
      <c r="I2505" s="523">
        <f>'[11]Depr Exp'!I2505</f>
        <v>3235517.14</v>
      </c>
      <c r="J2505" s="305">
        <f>'[11]Depr Exp'!J2505</f>
        <v>5.7000000000000002E-2</v>
      </c>
      <c r="K2505" s="373">
        <f>'[11]Depr Exp'!K2505</f>
        <v>15368.706415000001</v>
      </c>
      <c r="L2505" s="524">
        <f>'[11]Depr Exp'!L2505</f>
        <v>0</v>
      </c>
      <c r="M2505" s="144"/>
      <c r="N2505" s="144"/>
    </row>
    <row r="2506" spans="1:14">
      <c r="A2506" s="144" t="str">
        <f>'[11]Depr Exp'!A2506</f>
        <v>E34101 PRD Str/Impv,Wild Horse Expa</v>
      </c>
      <c r="B2506" s="144" t="str">
        <f>'[11]Depr Exp'!B2506</f>
        <v>E34101 PRD Str/Impv,Wild Horse Expa-5</v>
      </c>
      <c r="C2506" s="144" t="str">
        <f>'[11]Depr Exp'!C2506</f>
        <v>403E</v>
      </c>
      <c r="D2506" s="144"/>
      <c r="E2506" s="282">
        <f>'[11]Depr Exp'!E2506</f>
        <v>43251</v>
      </c>
      <c r="F2506" s="523">
        <f>'[11]Depr Exp'!F2506</f>
        <v>3235517.14</v>
      </c>
      <c r="G2506" s="305">
        <f>'[11]Depr Exp'!G2506</f>
        <v>5.7000000000000002E-2</v>
      </c>
      <c r="H2506" s="524">
        <f>'[11]Depr Exp'!H2506</f>
        <v>15368.71</v>
      </c>
      <c r="I2506" s="523">
        <f>'[11]Depr Exp'!I2506</f>
        <v>3235517.14</v>
      </c>
      <c r="J2506" s="305">
        <f>'[11]Depr Exp'!J2506</f>
        <v>5.7000000000000002E-2</v>
      </c>
      <c r="K2506" s="373">
        <f>'[11]Depr Exp'!K2506</f>
        <v>15368.706415000001</v>
      </c>
      <c r="L2506" s="524">
        <f>'[11]Depr Exp'!L2506</f>
        <v>0</v>
      </c>
      <c r="M2506" s="144"/>
      <c r="N2506" s="144"/>
    </row>
    <row r="2507" spans="1:14">
      <c r="A2507" s="144" t="str">
        <f>'[11]Depr Exp'!A2507</f>
        <v>E34101 PRD Str/Impv,Wild Horse Expa</v>
      </c>
      <c r="B2507" s="144" t="str">
        <f>'[11]Depr Exp'!B2507</f>
        <v>E34101 PRD Str/Impv,Wild Horse Expa-6</v>
      </c>
      <c r="C2507" s="144" t="str">
        <f>'[11]Depr Exp'!C2507</f>
        <v>403E</v>
      </c>
      <c r="D2507" s="144"/>
      <c r="E2507" s="282">
        <f>'[11]Depr Exp'!E2507</f>
        <v>43281</v>
      </c>
      <c r="F2507" s="523">
        <f>'[11]Depr Exp'!F2507</f>
        <v>3235517.14</v>
      </c>
      <c r="G2507" s="305">
        <f>'[11]Depr Exp'!G2507</f>
        <v>5.7000000000000002E-2</v>
      </c>
      <c r="H2507" s="524">
        <f>'[11]Depr Exp'!H2507</f>
        <v>15368.71</v>
      </c>
      <c r="I2507" s="523">
        <f>'[11]Depr Exp'!I2507</f>
        <v>3235517.14</v>
      </c>
      <c r="J2507" s="305">
        <f>'[11]Depr Exp'!J2507</f>
        <v>5.7000000000000002E-2</v>
      </c>
      <c r="K2507" s="373">
        <f>'[11]Depr Exp'!K2507</f>
        <v>15368.706415000001</v>
      </c>
      <c r="L2507" s="524">
        <f>'[11]Depr Exp'!L2507</f>
        <v>0</v>
      </c>
      <c r="M2507" s="144"/>
      <c r="N2507" s="144"/>
    </row>
    <row r="2508" spans="1:14">
      <c r="A2508" s="144" t="str">
        <f>'[11]Depr Exp'!A2508</f>
        <v>E34101 PRD Str/Impv,Wild Horse Expa</v>
      </c>
      <c r="B2508" s="144" t="str">
        <f>'[11]Depr Exp'!B2508</f>
        <v>E34101 PRD Str/Impv,Wild Horse Expa-7</v>
      </c>
      <c r="C2508" s="144" t="str">
        <f>'[11]Depr Exp'!C2508</f>
        <v>403E</v>
      </c>
      <c r="D2508" s="144"/>
      <c r="E2508" s="282">
        <f>'[11]Depr Exp'!E2508</f>
        <v>43312</v>
      </c>
      <c r="F2508" s="523">
        <f>'[11]Depr Exp'!F2508</f>
        <v>3235517.14</v>
      </c>
      <c r="G2508" s="305">
        <f>'[11]Depr Exp'!G2508</f>
        <v>5.7000000000000002E-2</v>
      </c>
      <c r="H2508" s="524">
        <f>'[11]Depr Exp'!H2508</f>
        <v>15368.71</v>
      </c>
      <c r="I2508" s="523">
        <f>'[11]Depr Exp'!I2508</f>
        <v>3235517.14</v>
      </c>
      <c r="J2508" s="305">
        <f>'[11]Depr Exp'!J2508</f>
        <v>5.7000000000000002E-2</v>
      </c>
      <c r="K2508" s="373">
        <f>'[11]Depr Exp'!K2508</f>
        <v>15368.706415000001</v>
      </c>
      <c r="L2508" s="524">
        <f>'[11]Depr Exp'!L2508</f>
        <v>0</v>
      </c>
      <c r="M2508" s="144"/>
      <c r="N2508" s="144"/>
    </row>
    <row r="2509" spans="1:14">
      <c r="A2509" s="144" t="str">
        <f>'[11]Depr Exp'!A2509</f>
        <v>E34101 PRD Str/Impv,Wild Horse Expa</v>
      </c>
      <c r="B2509" s="144" t="str">
        <f>'[11]Depr Exp'!B2509</f>
        <v>E34101 PRD Str/Impv,Wild Horse Expa-8</v>
      </c>
      <c r="C2509" s="144" t="str">
        <f>'[11]Depr Exp'!C2509</f>
        <v>403E</v>
      </c>
      <c r="D2509" s="144"/>
      <c r="E2509" s="282">
        <f>'[11]Depr Exp'!E2509</f>
        <v>43343</v>
      </c>
      <c r="F2509" s="523">
        <f>'[11]Depr Exp'!F2509</f>
        <v>3235517.14</v>
      </c>
      <c r="G2509" s="305">
        <f>'[11]Depr Exp'!G2509</f>
        <v>5.7000000000000002E-2</v>
      </c>
      <c r="H2509" s="524">
        <f>'[11]Depr Exp'!H2509</f>
        <v>15368.71</v>
      </c>
      <c r="I2509" s="523">
        <f>'[11]Depr Exp'!I2509</f>
        <v>3235517.14</v>
      </c>
      <c r="J2509" s="305">
        <f>'[11]Depr Exp'!J2509</f>
        <v>5.7000000000000002E-2</v>
      </c>
      <c r="K2509" s="373">
        <f>'[11]Depr Exp'!K2509</f>
        <v>15368.706415000001</v>
      </c>
      <c r="L2509" s="524">
        <f>'[11]Depr Exp'!L2509</f>
        <v>0</v>
      </c>
      <c r="M2509" s="144"/>
      <c r="N2509" s="144"/>
    </row>
    <row r="2510" spans="1:14">
      <c r="A2510" s="144" t="str">
        <f>'[11]Depr Exp'!A2510</f>
        <v>E34101 PRD Str/Impv,Wild Horse Expa</v>
      </c>
      <c r="B2510" s="144" t="str">
        <f>'[11]Depr Exp'!B2510</f>
        <v>E34101 PRD Str/Impv,Wild Horse Expa-9</v>
      </c>
      <c r="C2510" s="144" t="str">
        <f>'[11]Depr Exp'!C2510</f>
        <v>403E</v>
      </c>
      <c r="D2510" s="144"/>
      <c r="E2510" s="282">
        <f>'[11]Depr Exp'!E2510</f>
        <v>43373</v>
      </c>
      <c r="F2510" s="523">
        <f>'[11]Depr Exp'!F2510</f>
        <v>3235517.14</v>
      </c>
      <c r="G2510" s="305">
        <f>'[11]Depr Exp'!G2510</f>
        <v>5.7000000000000002E-2</v>
      </c>
      <c r="H2510" s="524">
        <f>'[11]Depr Exp'!H2510</f>
        <v>15368.71</v>
      </c>
      <c r="I2510" s="523">
        <f>'[11]Depr Exp'!I2510</f>
        <v>3235517.14</v>
      </c>
      <c r="J2510" s="305">
        <f>'[11]Depr Exp'!J2510</f>
        <v>5.7000000000000002E-2</v>
      </c>
      <c r="K2510" s="373">
        <f>'[11]Depr Exp'!K2510</f>
        <v>15368.706415000001</v>
      </c>
      <c r="L2510" s="524">
        <f>'[11]Depr Exp'!L2510</f>
        <v>0</v>
      </c>
      <c r="M2510" s="144"/>
      <c r="N2510" s="144"/>
    </row>
    <row r="2511" spans="1:14">
      <c r="A2511" s="144" t="str">
        <f>'[11]Depr Exp'!A2511</f>
        <v>E34101 PRD Str/Impv,Wild Horse Expa</v>
      </c>
      <c r="B2511" s="144" t="str">
        <f>'[11]Depr Exp'!B2511</f>
        <v>E34101 PRD Str/Impv,Wild Horse Expa-10</v>
      </c>
      <c r="C2511" s="144" t="str">
        <f>'[11]Depr Exp'!C2511</f>
        <v>403E</v>
      </c>
      <c r="D2511" s="144"/>
      <c r="E2511" s="282">
        <f>'[11]Depr Exp'!E2511</f>
        <v>43404</v>
      </c>
      <c r="F2511" s="523">
        <f>'[11]Depr Exp'!F2511</f>
        <v>3235517.14</v>
      </c>
      <c r="G2511" s="305">
        <f>'[11]Depr Exp'!G2511</f>
        <v>5.7000000000000002E-2</v>
      </c>
      <c r="H2511" s="524">
        <f>'[11]Depr Exp'!H2511</f>
        <v>15368.71</v>
      </c>
      <c r="I2511" s="523">
        <f>'[11]Depr Exp'!I2511</f>
        <v>3235517.14</v>
      </c>
      <c r="J2511" s="305">
        <f>'[11]Depr Exp'!J2511</f>
        <v>5.7000000000000002E-2</v>
      </c>
      <c r="K2511" s="373">
        <f>'[11]Depr Exp'!K2511</f>
        <v>15368.706415000001</v>
      </c>
      <c r="L2511" s="524">
        <f>'[11]Depr Exp'!L2511</f>
        <v>0</v>
      </c>
      <c r="M2511" s="144"/>
      <c r="N2511" s="144"/>
    </row>
    <row r="2512" spans="1:14">
      <c r="A2512" s="144" t="str">
        <f>'[11]Depr Exp'!A2512</f>
        <v>E34101 PRD Str/Impv,Wild Horse Expa</v>
      </c>
      <c r="B2512" s="144" t="str">
        <f>'[11]Depr Exp'!B2512</f>
        <v>E34101 PRD Str/Impv,Wild Horse Expa-11</v>
      </c>
      <c r="C2512" s="144" t="str">
        <f>'[11]Depr Exp'!C2512</f>
        <v>403E</v>
      </c>
      <c r="D2512" s="144"/>
      <c r="E2512" s="282">
        <f>'[11]Depr Exp'!E2512</f>
        <v>43434</v>
      </c>
      <c r="F2512" s="523">
        <f>'[11]Depr Exp'!F2512</f>
        <v>3235517.14</v>
      </c>
      <c r="G2512" s="305">
        <f>'[11]Depr Exp'!G2512</f>
        <v>5.7000000000000002E-2</v>
      </c>
      <c r="H2512" s="524">
        <f>'[11]Depr Exp'!H2512</f>
        <v>15368.71</v>
      </c>
      <c r="I2512" s="523">
        <f>'[11]Depr Exp'!I2512</f>
        <v>3235517.14</v>
      </c>
      <c r="J2512" s="305">
        <f>'[11]Depr Exp'!J2512</f>
        <v>5.7000000000000002E-2</v>
      </c>
      <c r="K2512" s="373">
        <f>'[11]Depr Exp'!K2512</f>
        <v>15368.706415000001</v>
      </c>
      <c r="L2512" s="524">
        <f>'[11]Depr Exp'!L2512</f>
        <v>0</v>
      </c>
      <c r="M2512" s="144"/>
      <c r="N2512" s="144"/>
    </row>
    <row r="2513" spans="1:14">
      <c r="A2513" s="144" t="str">
        <f>'[11]Depr Exp'!A2513</f>
        <v>E34101 PRD Str/Impv,Wild Horse Expa</v>
      </c>
      <c r="B2513" s="144" t="str">
        <f>'[11]Depr Exp'!B2513</f>
        <v>E34101 PRD Str/Impv,Wild Horse Expa-12</v>
      </c>
      <c r="C2513" s="144" t="str">
        <f>'[11]Depr Exp'!C2513</f>
        <v>403E</v>
      </c>
      <c r="D2513" s="144"/>
      <c r="E2513" s="282">
        <f>'[11]Depr Exp'!E2513</f>
        <v>43465</v>
      </c>
      <c r="F2513" s="523">
        <f>'[11]Depr Exp'!F2513</f>
        <v>3235517.14</v>
      </c>
      <c r="G2513" s="305">
        <f>'[11]Depr Exp'!G2513</f>
        <v>5.7000000000000002E-2</v>
      </c>
      <c r="H2513" s="524">
        <f>'[11]Depr Exp'!H2513</f>
        <v>15368.71</v>
      </c>
      <c r="I2513" s="523">
        <f>'[11]Depr Exp'!I2513</f>
        <v>3235517.14</v>
      </c>
      <c r="J2513" s="305">
        <f>'[11]Depr Exp'!J2513</f>
        <v>5.7000000000000002E-2</v>
      </c>
      <c r="K2513" s="373">
        <f>'[11]Depr Exp'!K2513</f>
        <v>15368.706415000001</v>
      </c>
      <c r="L2513" s="524">
        <f>'[11]Depr Exp'!L2513</f>
        <v>0</v>
      </c>
      <c r="M2513" s="144"/>
      <c r="N2513" s="144"/>
    </row>
    <row r="2514" spans="1:14" ht="15.75" thickBot="1">
      <c r="A2514" s="159" t="str">
        <f>'[11]Depr Exp'!A2514</f>
        <v>E34101 PRD Str/Impv,Wild Horse Expa Total</v>
      </c>
      <c r="B2514" s="144">
        <f>'[11]Depr Exp'!B2514</f>
        <v>0</v>
      </c>
      <c r="C2514" s="502" t="str">
        <f>'[11]Depr Exp'!C2514</f>
        <v>EPRD</v>
      </c>
      <c r="D2514" s="144"/>
      <c r="E2514" s="281" t="str">
        <f>'[11]Depr Exp'!E2514</f>
        <v>Total</v>
      </c>
      <c r="F2514" s="141">
        <f>'[11]Depr Exp'!F2514</f>
        <v>0</v>
      </c>
      <c r="G2514" s="252">
        <f>'[11]Depr Exp'!G2514</f>
        <v>0</v>
      </c>
      <c r="H2514" s="286">
        <f>'[11]Depr Exp'!H2514</f>
        <v>184424.51999999993</v>
      </c>
      <c r="I2514" s="141">
        <f>'[11]Depr Exp'!I2514</f>
        <v>0</v>
      </c>
      <c r="J2514" s="252">
        <f>'[11]Depr Exp'!J2514</f>
        <v>0</v>
      </c>
      <c r="K2514" s="286">
        <f>'[11]Depr Exp'!K2514</f>
        <v>184424.47697999995</v>
      </c>
      <c r="L2514" s="286">
        <f>'[11]Depr Exp'!L2514</f>
        <v>-0.04</v>
      </c>
      <c r="M2514" s="144"/>
      <c r="N2514" s="144"/>
    </row>
    <row r="2515" spans="1:14" ht="13.5" thickTop="1">
      <c r="A2515" s="144" t="str">
        <f>'[11]Depr Exp'!A2515</f>
        <v>E342 PRD Fuel Hldr, Fredonia 3&amp;4 OP</v>
      </c>
      <c r="B2515" s="144" t="str">
        <f>'[11]Depr Exp'!B2515</f>
        <v>E342 PRD Fuel Hldr, Fredonia 3&amp;4 OP-1</v>
      </c>
      <c r="C2515" s="144" t="str">
        <f>'[11]Depr Exp'!C2515</f>
        <v>403E</v>
      </c>
      <c r="D2515" s="144"/>
      <c r="E2515" s="282">
        <f>'[11]Depr Exp'!E2515</f>
        <v>43131</v>
      </c>
      <c r="F2515" s="523">
        <f>'[11]Depr Exp'!F2515</f>
        <v>1014306.89</v>
      </c>
      <c r="G2515" s="305">
        <f>'[11]Depr Exp'!G2515</f>
        <v>3.27E-2</v>
      </c>
      <c r="H2515" s="524">
        <f>'[11]Depr Exp'!H2515</f>
        <v>2763.99</v>
      </c>
      <c r="I2515" s="523">
        <f>'[11]Depr Exp'!I2515</f>
        <v>1014306.89</v>
      </c>
      <c r="J2515" s="305">
        <f>'[11]Depr Exp'!J2515</f>
        <v>3.27E-2</v>
      </c>
      <c r="K2515" s="373">
        <f>'[11]Depr Exp'!K2515</f>
        <v>2763.9862752499998</v>
      </c>
      <c r="L2515" s="524">
        <f>'[11]Depr Exp'!L2515</f>
        <v>0</v>
      </c>
      <c r="M2515" s="144"/>
      <c r="N2515" s="144"/>
    </row>
    <row r="2516" spans="1:14">
      <c r="A2516" s="144" t="str">
        <f>'[11]Depr Exp'!A2516</f>
        <v>E342 PRD Fuel Hldr, Fredonia 3&amp;4 OP</v>
      </c>
      <c r="B2516" s="144" t="str">
        <f>'[11]Depr Exp'!B2516</f>
        <v>E342 PRD Fuel Hldr, Fredonia 3&amp;4 OP-2</v>
      </c>
      <c r="C2516" s="144" t="str">
        <f>'[11]Depr Exp'!C2516</f>
        <v>403E</v>
      </c>
      <c r="D2516" s="144"/>
      <c r="E2516" s="282">
        <f>'[11]Depr Exp'!E2516</f>
        <v>43159</v>
      </c>
      <c r="F2516" s="523">
        <f>'[11]Depr Exp'!F2516</f>
        <v>1014306.89</v>
      </c>
      <c r="G2516" s="305">
        <f>'[11]Depr Exp'!G2516</f>
        <v>3.27E-2</v>
      </c>
      <c r="H2516" s="524">
        <f>'[11]Depr Exp'!H2516</f>
        <v>2763.99</v>
      </c>
      <c r="I2516" s="523">
        <f>'[11]Depr Exp'!I2516</f>
        <v>1014306.89</v>
      </c>
      <c r="J2516" s="305">
        <f>'[11]Depr Exp'!J2516</f>
        <v>3.27E-2</v>
      </c>
      <c r="K2516" s="373">
        <f>'[11]Depr Exp'!K2516</f>
        <v>2763.9862752499998</v>
      </c>
      <c r="L2516" s="524">
        <f>'[11]Depr Exp'!L2516</f>
        <v>0</v>
      </c>
      <c r="M2516" s="144"/>
      <c r="N2516" s="144"/>
    </row>
    <row r="2517" spans="1:14">
      <c r="A2517" s="144" t="str">
        <f>'[11]Depr Exp'!A2517</f>
        <v>E342 PRD Fuel Hldr, Fredonia 3&amp;4 OP</v>
      </c>
      <c r="B2517" s="144" t="str">
        <f>'[11]Depr Exp'!B2517</f>
        <v>E342 PRD Fuel Hldr, Fredonia 3&amp;4 OP-3</v>
      </c>
      <c r="C2517" s="144" t="str">
        <f>'[11]Depr Exp'!C2517</f>
        <v>403E</v>
      </c>
      <c r="D2517" s="144"/>
      <c r="E2517" s="282">
        <f>'[11]Depr Exp'!E2517</f>
        <v>43190</v>
      </c>
      <c r="F2517" s="523">
        <f>'[11]Depr Exp'!F2517</f>
        <v>1014306.89</v>
      </c>
      <c r="G2517" s="305">
        <f>'[11]Depr Exp'!G2517</f>
        <v>3.27E-2</v>
      </c>
      <c r="H2517" s="524">
        <f>'[11]Depr Exp'!H2517</f>
        <v>2763.99</v>
      </c>
      <c r="I2517" s="523">
        <f>'[11]Depr Exp'!I2517</f>
        <v>1014306.89</v>
      </c>
      <c r="J2517" s="305">
        <f>'[11]Depr Exp'!J2517</f>
        <v>3.27E-2</v>
      </c>
      <c r="K2517" s="373">
        <f>'[11]Depr Exp'!K2517</f>
        <v>2763.9862752499998</v>
      </c>
      <c r="L2517" s="524">
        <f>'[11]Depr Exp'!L2517</f>
        <v>0</v>
      </c>
      <c r="M2517" s="144"/>
      <c r="N2517" s="144"/>
    </row>
    <row r="2518" spans="1:14">
      <c r="A2518" s="144" t="str">
        <f>'[11]Depr Exp'!A2518</f>
        <v>E342 PRD Fuel Hldr, Fredonia 3&amp;4 OP</v>
      </c>
      <c r="B2518" s="144" t="str">
        <f>'[11]Depr Exp'!B2518</f>
        <v>E342 PRD Fuel Hldr, Fredonia 3&amp;4 OP-4</v>
      </c>
      <c r="C2518" s="144" t="str">
        <f>'[11]Depr Exp'!C2518</f>
        <v>403E</v>
      </c>
      <c r="D2518" s="144"/>
      <c r="E2518" s="282">
        <f>'[11]Depr Exp'!E2518</f>
        <v>43220</v>
      </c>
      <c r="F2518" s="523">
        <f>'[11]Depr Exp'!F2518</f>
        <v>1014306.89</v>
      </c>
      <c r="G2518" s="305">
        <f>'[11]Depr Exp'!G2518</f>
        <v>3.27E-2</v>
      </c>
      <c r="H2518" s="524">
        <f>'[11]Depr Exp'!H2518</f>
        <v>2763.99</v>
      </c>
      <c r="I2518" s="523">
        <f>'[11]Depr Exp'!I2518</f>
        <v>1014306.89</v>
      </c>
      <c r="J2518" s="305">
        <f>'[11]Depr Exp'!J2518</f>
        <v>3.27E-2</v>
      </c>
      <c r="K2518" s="373">
        <f>'[11]Depr Exp'!K2518</f>
        <v>2763.9862752499998</v>
      </c>
      <c r="L2518" s="524">
        <f>'[11]Depr Exp'!L2518</f>
        <v>0</v>
      </c>
      <c r="M2518" s="144"/>
      <c r="N2518" s="144"/>
    </row>
    <row r="2519" spans="1:14">
      <c r="A2519" s="144" t="str">
        <f>'[11]Depr Exp'!A2519</f>
        <v>E342 PRD Fuel Hldr, Fredonia 3&amp;4 OP</v>
      </c>
      <c r="B2519" s="144" t="str">
        <f>'[11]Depr Exp'!B2519</f>
        <v>E342 PRD Fuel Hldr, Fredonia 3&amp;4 OP-5</v>
      </c>
      <c r="C2519" s="144" t="str">
        <f>'[11]Depr Exp'!C2519</f>
        <v>403E</v>
      </c>
      <c r="D2519" s="144"/>
      <c r="E2519" s="282">
        <f>'[11]Depr Exp'!E2519</f>
        <v>43251</v>
      </c>
      <c r="F2519" s="523">
        <f>'[11]Depr Exp'!F2519</f>
        <v>1014306.89</v>
      </c>
      <c r="G2519" s="305">
        <f>'[11]Depr Exp'!G2519</f>
        <v>3.27E-2</v>
      </c>
      <c r="H2519" s="524">
        <f>'[11]Depr Exp'!H2519</f>
        <v>2763.99</v>
      </c>
      <c r="I2519" s="523">
        <f>'[11]Depr Exp'!I2519</f>
        <v>1014306.89</v>
      </c>
      <c r="J2519" s="305">
        <f>'[11]Depr Exp'!J2519</f>
        <v>3.27E-2</v>
      </c>
      <c r="K2519" s="373">
        <f>'[11]Depr Exp'!K2519</f>
        <v>2763.9862752499998</v>
      </c>
      <c r="L2519" s="524">
        <f>'[11]Depr Exp'!L2519</f>
        <v>0</v>
      </c>
      <c r="M2519" s="144"/>
      <c r="N2519" s="144"/>
    </row>
    <row r="2520" spans="1:14">
      <c r="A2520" s="144" t="str">
        <f>'[11]Depr Exp'!A2520</f>
        <v>E342 PRD Fuel Hldr, Fredonia 3&amp;4 OP</v>
      </c>
      <c r="B2520" s="144" t="str">
        <f>'[11]Depr Exp'!B2520</f>
        <v>E342 PRD Fuel Hldr, Fredonia 3&amp;4 OP-6</v>
      </c>
      <c r="C2520" s="144" t="str">
        <f>'[11]Depr Exp'!C2520</f>
        <v>403E</v>
      </c>
      <c r="D2520" s="144"/>
      <c r="E2520" s="282">
        <f>'[11]Depr Exp'!E2520</f>
        <v>43281</v>
      </c>
      <c r="F2520" s="523">
        <f>'[11]Depr Exp'!F2520</f>
        <v>1014306.89</v>
      </c>
      <c r="G2520" s="305">
        <f>'[11]Depr Exp'!G2520</f>
        <v>3.27E-2</v>
      </c>
      <c r="H2520" s="524">
        <f>'[11]Depr Exp'!H2520</f>
        <v>2763.99</v>
      </c>
      <c r="I2520" s="523">
        <f>'[11]Depr Exp'!I2520</f>
        <v>1014306.89</v>
      </c>
      <c r="J2520" s="305">
        <f>'[11]Depr Exp'!J2520</f>
        <v>3.27E-2</v>
      </c>
      <c r="K2520" s="373">
        <f>'[11]Depr Exp'!K2520</f>
        <v>2763.9862752499998</v>
      </c>
      <c r="L2520" s="524">
        <f>'[11]Depr Exp'!L2520</f>
        <v>0</v>
      </c>
      <c r="M2520" s="144"/>
      <c r="N2520" s="144"/>
    </row>
    <row r="2521" spans="1:14">
      <c r="A2521" s="144" t="str">
        <f>'[11]Depr Exp'!A2521</f>
        <v>E342 PRD Fuel Hldr, Fredonia 3&amp;4 OP</v>
      </c>
      <c r="B2521" s="144" t="str">
        <f>'[11]Depr Exp'!B2521</f>
        <v>E342 PRD Fuel Hldr, Fredonia 3&amp;4 OP-7</v>
      </c>
      <c r="C2521" s="144" t="str">
        <f>'[11]Depr Exp'!C2521</f>
        <v>403E</v>
      </c>
      <c r="D2521" s="144"/>
      <c r="E2521" s="282">
        <f>'[11]Depr Exp'!E2521</f>
        <v>43312</v>
      </c>
      <c r="F2521" s="523">
        <f>'[11]Depr Exp'!F2521</f>
        <v>1014306.89</v>
      </c>
      <c r="G2521" s="305">
        <f>'[11]Depr Exp'!G2521</f>
        <v>3.27E-2</v>
      </c>
      <c r="H2521" s="524">
        <f>'[11]Depr Exp'!H2521</f>
        <v>2763.99</v>
      </c>
      <c r="I2521" s="523">
        <f>'[11]Depr Exp'!I2521</f>
        <v>1014306.89</v>
      </c>
      <c r="J2521" s="305">
        <f>'[11]Depr Exp'!J2521</f>
        <v>3.27E-2</v>
      </c>
      <c r="K2521" s="373">
        <f>'[11]Depr Exp'!K2521</f>
        <v>2763.9862752499998</v>
      </c>
      <c r="L2521" s="524">
        <f>'[11]Depr Exp'!L2521</f>
        <v>0</v>
      </c>
      <c r="M2521" s="144"/>
      <c r="N2521" s="144"/>
    </row>
    <row r="2522" spans="1:14">
      <c r="A2522" s="144" t="str">
        <f>'[11]Depr Exp'!A2522</f>
        <v>E342 PRD Fuel Hldr, Fredonia 3&amp;4 OP</v>
      </c>
      <c r="B2522" s="144" t="str">
        <f>'[11]Depr Exp'!B2522</f>
        <v>E342 PRD Fuel Hldr, Fredonia 3&amp;4 OP-8</v>
      </c>
      <c r="C2522" s="144" t="str">
        <f>'[11]Depr Exp'!C2522</f>
        <v>403E</v>
      </c>
      <c r="D2522" s="144"/>
      <c r="E2522" s="282">
        <f>'[11]Depr Exp'!E2522</f>
        <v>43343</v>
      </c>
      <c r="F2522" s="523">
        <f>'[11]Depr Exp'!F2522</f>
        <v>1014306.89</v>
      </c>
      <c r="G2522" s="305">
        <f>'[11]Depr Exp'!G2522</f>
        <v>3.27E-2</v>
      </c>
      <c r="H2522" s="524">
        <f>'[11]Depr Exp'!H2522</f>
        <v>2763.99</v>
      </c>
      <c r="I2522" s="523">
        <f>'[11]Depr Exp'!I2522</f>
        <v>1014306.89</v>
      </c>
      <c r="J2522" s="305">
        <f>'[11]Depr Exp'!J2522</f>
        <v>3.27E-2</v>
      </c>
      <c r="K2522" s="373">
        <f>'[11]Depr Exp'!K2522</f>
        <v>2763.9862752499998</v>
      </c>
      <c r="L2522" s="524">
        <f>'[11]Depr Exp'!L2522</f>
        <v>0</v>
      </c>
      <c r="M2522" s="144"/>
      <c r="N2522" s="144"/>
    </row>
    <row r="2523" spans="1:14">
      <c r="A2523" s="144" t="str">
        <f>'[11]Depr Exp'!A2523</f>
        <v>E342 PRD Fuel Hldr, Fredonia 3&amp;4 OP</v>
      </c>
      <c r="B2523" s="144" t="str">
        <f>'[11]Depr Exp'!B2523</f>
        <v>E342 PRD Fuel Hldr, Fredonia 3&amp;4 OP-9</v>
      </c>
      <c r="C2523" s="144" t="str">
        <f>'[11]Depr Exp'!C2523</f>
        <v>403E</v>
      </c>
      <c r="D2523" s="144"/>
      <c r="E2523" s="282">
        <f>'[11]Depr Exp'!E2523</f>
        <v>43373</v>
      </c>
      <c r="F2523" s="523">
        <f>'[11]Depr Exp'!F2523</f>
        <v>1014306.89</v>
      </c>
      <c r="G2523" s="305">
        <f>'[11]Depr Exp'!G2523</f>
        <v>3.27E-2</v>
      </c>
      <c r="H2523" s="524">
        <f>'[11]Depr Exp'!H2523</f>
        <v>2763.99</v>
      </c>
      <c r="I2523" s="523">
        <f>'[11]Depr Exp'!I2523</f>
        <v>1014306.89</v>
      </c>
      <c r="J2523" s="305">
        <f>'[11]Depr Exp'!J2523</f>
        <v>3.27E-2</v>
      </c>
      <c r="K2523" s="373">
        <f>'[11]Depr Exp'!K2523</f>
        <v>2763.9862752499998</v>
      </c>
      <c r="L2523" s="524">
        <f>'[11]Depr Exp'!L2523</f>
        <v>0</v>
      </c>
      <c r="M2523" s="144"/>
      <c r="N2523" s="144"/>
    </row>
    <row r="2524" spans="1:14">
      <c r="A2524" s="144" t="str">
        <f>'[11]Depr Exp'!A2524</f>
        <v>E342 PRD Fuel Hldr, Fredonia 3&amp;4 OP</v>
      </c>
      <c r="B2524" s="144" t="str">
        <f>'[11]Depr Exp'!B2524</f>
        <v>E342 PRD Fuel Hldr, Fredonia 3&amp;4 OP-10</v>
      </c>
      <c r="C2524" s="144" t="str">
        <f>'[11]Depr Exp'!C2524</f>
        <v>403E</v>
      </c>
      <c r="D2524" s="144"/>
      <c r="E2524" s="282">
        <f>'[11]Depr Exp'!E2524</f>
        <v>43404</v>
      </c>
      <c r="F2524" s="523">
        <f>'[11]Depr Exp'!F2524</f>
        <v>1014306.89</v>
      </c>
      <c r="G2524" s="305">
        <f>'[11]Depr Exp'!G2524</f>
        <v>3.27E-2</v>
      </c>
      <c r="H2524" s="524">
        <f>'[11]Depr Exp'!H2524</f>
        <v>2763.99</v>
      </c>
      <c r="I2524" s="523">
        <f>'[11]Depr Exp'!I2524</f>
        <v>1014306.89</v>
      </c>
      <c r="J2524" s="305">
        <f>'[11]Depr Exp'!J2524</f>
        <v>3.27E-2</v>
      </c>
      <c r="K2524" s="373">
        <f>'[11]Depr Exp'!K2524</f>
        <v>2763.9862752499998</v>
      </c>
      <c r="L2524" s="524">
        <f>'[11]Depr Exp'!L2524</f>
        <v>0</v>
      </c>
      <c r="M2524" s="144"/>
      <c r="N2524" s="144"/>
    </row>
    <row r="2525" spans="1:14">
      <c r="A2525" s="144" t="str">
        <f>'[11]Depr Exp'!A2525</f>
        <v>E342 PRD Fuel Hldr, Fredonia 3&amp;4 OP</v>
      </c>
      <c r="B2525" s="144" t="str">
        <f>'[11]Depr Exp'!B2525</f>
        <v>E342 PRD Fuel Hldr, Fredonia 3&amp;4 OP-11</v>
      </c>
      <c r="C2525" s="144" t="str">
        <f>'[11]Depr Exp'!C2525</f>
        <v>403E</v>
      </c>
      <c r="D2525" s="144"/>
      <c r="E2525" s="282">
        <f>'[11]Depr Exp'!E2525</f>
        <v>43434</v>
      </c>
      <c r="F2525" s="523">
        <f>'[11]Depr Exp'!F2525</f>
        <v>1014306.89</v>
      </c>
      <c r="G2525" s="305">
        <f>'[11]Depr Exp'!G2525</f>
        <v>3.27E-2</v>
      </c>
      <c r="H2525" s="524">
        <f>'[11]Depr Exp'!H2525</f>
        <v>2763.99</v>
      </c>
      <c r="I2525" s="523">
        <f>'[11]Depr Exp'!I2525</f>
        <v>1014306.89</v>
      </c>
      <c r="J2525" s="305">
        <f>'[11]Depr Exp'!J2525</f>
        <v>3.27E-2</v>
      </c>
      <c r="K2525" s="373">
        <f>'[11]Depr Exp'!K2525</f>
        <v>2763.9862752499998</v>
      </c>
      <c r="L2525" s="524">
        <f>'[11]Depr Exp'!L2525</f>
        <v>0</v>
      </c>
      <c r="M2525" s="144"/>
      <c r="N2525" s="144"/>
    </row>
    <row r="2526" spans="1:14">
      <c r="A2526" s="144" t="str">
        <f>'[11]Depr Exp'!A2526</f>
        <v>E342 PRD Fuel Hldr, Fredonia 3&amp;4 OP</v>
      </c>
      <c r="B2526" s="144" t="str">
        <f>'[11]Depr Exp'!B2526</f>
        <v>E342 PRD Fuel Hldr, Fredonia 3&amp;4 OP-12</v>
      </c>
      <c r="C2526" s="144" t="str">
        <f>'[11]Depr Exp'!C2526</f>
        <v>403E</v>
      </c>
      <c r="D2526" s="144"/>
      <c r="E2526" s="282">
        <f>'[11]Depr Exp'!E2526</f>
        <v>43465</v>
      </c>
      <c r="F2526" s="523">
        <f>'[11]Depr Exp'!F2526</f>
        <v>1014306.89</v>
      </c>
      <c r="G2526" s="305">
        <f>'[11]Depr Exp'!G2526</f>
        <v>3.27E-2</v>
      </c>
      <c r="H2526" s="524">
        <f>'[11]Depr Exp'!H2526</f>
        <v>2763.99</v>
      </c>
      <c r="I2526" s="523">
        <f>'[11]Depr Exp'!I2526</f>
        <v>1014306.89</v>
      </c>
      <c r="J2526" s="305">
        <f>'[11]Depr Exp'!J2526</f>
        <v>3.27E-2</v>
      </c>
      <c r="K2526" s="373">
        <f>'[11]Depr Exp'!K2526</f>
        <v>2763.9862752499998</v>
      </c>
      <c r="L2526" s="524">
        <f>'[11]Depr Exp'!L2526</f>
        <v>0</v>
      </c>
      <c r="M2526" s="144"/>
      <c r="N2526" s="144"/>
    </row>
    <row r="2527" spans="1:14" ht="15.75" thickBot="1">
      <c r="A2527" s="159" t="str">
        <f>'[11]Depr Exp'!A2527</f>
        <v>E342 PRD Fuel Hldr, Fredonia 3&amp;4 OP Total</v>
      </c>
      <c r="B2527" s="144">
        <f>'[11]Depr Exp'!B2527</f>
        <v>0</v>
      </c>
      <c r="C2527" s="502" t="str">
        <f>'[11]Depr Exp'!C2527</f>
        <v>EPRD</v>
      </c>
      <c r="D2527" s="144"/>
      <c r="E2527" s="281" t="str">
        <f>'[11]Depr Exp'!E2527</f>
        <v>Total</v>
      </c>
      <c r="F2527" s="141">
        <f>'[11]Depr Exp'!F2527</f>
        <v>0</v>
      </c>
      <c r="G2527" s="252">
        <f>'[11]Depr Exp'!G2527</f>
        <v>0</v>
      </c>
      <c r="H2527" s="286">
        <f>'[11]Depr Exp'!H2527</f>
        <v>33167.87999999999</v>
      </c>
      <c r="I2527" s="141">
        <f>'[11]Depr Exp'!I2527</f>
        <v>0</v>
      </c>
      <c r="J2527" s="252">
        <f>'[11]Depr Exp'!J2527</f>
        <v>0</v>
      </c>
      <c r="K2527" s="286">
        <f>'[11]Depr Exp'!K2527</f>
        <v>33167.835303000007</v>
      </c>
      <c r="L2527" s="286">
        <f>'[11]Depr Exp'!L2527</f>
        <v>-0.04</v>
      </c>
      <c r="M2527" s="144"/>
      <c r="N2527" s="144"/>
    </row>
    <row r="2528" spans="1:14" ht="13.5" thickTop="1">
      <c r="A2528" s="144" t="str">
        <f>'[11]Depr Exp'!A2528</f>
        <v>E342 PRD Fuel Holder, Cystal Mtn</v>
      </c>
      <c r="B2528" s="144" t="str">
        <f>'[11]Depr Exp'!B2528</f>
        <v>E342 PRD Fuel Holder, Cystal Mtn-1</v>
      </c>
      <c r="C2528" s="144" t="str">
        <f>'[11]Depr Exp'!C2528</f>
        <v>403E</v>
      </c>
      <c r="D2528" s="144"/>
      <c r="E2528" s="282">
        <f>'[11]Depr Exp'!E2528</f>
        <v>43131</v>
      </c>
      <c r="F2528" s="523">
        <f>'[11]Depr Exp'!F2528</f>
        <v>476309.45</v>
      </c>
      <c r="G2528" s="305">
        <f>'[11]Depr Exp'!G2528</f>
        <v>7.8399999999999997E-2</v>
      </c>
      <c r="H2528" s="524">
        <f>'[11]Depr Exp'!H2528</f>
        <v>3111.8900000000003</v>
      </c>
      <c r="I2528" s="523">
        <f>'[11]Depr Exp'!I2528</f>
        <v>476309.45</v>
      </c>
      <c r="J2528" s="305">
        <f>'[11]Depr Exp'!J2528</f>
        <v>7.8399999999999997E-2</v>
      </c>
      <c r="K2528" s="373">
        <f>'[11]Depr Exp'!K2528</f>
        <v>3111.8884066666669</v>
      </c>
      <c r="L2528" s="524">
        <f>'[11]Depr Exp'!L2528</f>
        <v>0</v>
      </c>
      <c r="M2528" s="144"/>
      <c r="N2528" s="144"/>
    </row>
    <row r="2529" spans="1:14">
      <c r="A2529" s="144" t="str">
        <f>'[11]Depr Exp'!A2529</f>
        <v>E342 PRD Fuel Holder, Cystal Mtn</v>
      </c>
      <c r="B2529" s="144" t="str">
        <f>'[11]Depr Exp'!B2529</f>
        <v>E342 PRD Fuel Holder, Cystal Mtn-2</v>
      </c>
      <c r="C2529" s="144" t="str">
        <f>'[11]Depr Exp'!C2529</f>
        <v>403E</v>
      </c>
      <c r="D2529" s="144"/>
      <c r="E2529" s="282">
        <f>'[11]Depr Exp'!E2529</f>
        <v>43159</v>
      </c>
      <c r="F2529" s="523">
        <f>'[11]Depr Exp'!F2529</f>
        <v>476309.45</v>
      </c>
      <c r="G2529" s="305">
        <f>'[11]Depr Exp'!G2529</f>
        <v>7.8399999999999997E-2</v>
      </c>
      <c r="H2529" s="524">
        <f>'[11]Depr Exp'!H2529</f>
        <v>3111.8900000000003</v>
      </c>
      <c r="I2529" s="523">
        <f>'[11]Depr Exp'!I2529</f>
        <v>476309.45</v>
      </c>
      <c r="J2529" s="305">
        <f>'[11]Depr Exp'!J2529</f>
        <v>7.8399999999999997E-2</v>
      </c>
      <c r="K2529" s="373">
        <f>'[11]Depr Exp'!K2529</f>
        <v>3111.8884066666669</v>
      </c>
      <c r="L2529" s="524">
        <f>'[11]Depr Exp'!L2529</f>
        <v>0</v>
      </c>
      <c r="M2529" s="144"/>
      <c r="N2529" s="144"/>
    </row>
    <row r="2530" spans="1:14">
      <c r="A2530" s="144" t="str">
        <f>'[11]Depr Exp'!A2530</f>
        <v>E342 PRD Fuel Holder, Cystal Mtn</v>
      </c>
      <c r="B2530" s="144" t="str">
        <f>'[11]Depr Exp'!B2530</f>
        <v>E342 PRD Fuel Holder, Cystal Mtn-3</v>
      </c>
      <c r="C2530" s="144" t="str">
        <f>'[11]Depr Exp'!C2530</f>
        <v>403E</v>
      </c>
      <c r="D2530" s="144"/>
      <c r="E2530" s="282">
        <f>'[11]Depr Exp'!E2530</f>
        <v>43190</v>
      </c>
      <c r="F2530" s="523">
        <f>'[11]Depr Exp'!F2530</f>
        <v>476309.45</v>
      </c>
      <c r="G2530" s="305">
        <f>'[11]Depr Exp'!G2530</f>
        <v>7.8399999999999997E-2</v>
      </c>
      <c r="H2530" s="524">
        <f>'[11]Depr Exp'!H2530</f>
        <v>3111.8900000000003</v>
      </c>
      <c r="I2530" s="523">
        <f>'[11]Depr Exp'!I2530</f>
        <v>476309.45</v>
      </c>
      <c r="J2530" s="305">
        <f>'[11]Depr Exp'!J2530</f>
        <v>7.8399999999999997E-2</v>
      </c>
      <c r="K2530" s="373">
        <f>'[11]Depr Exp'!K2530</f>
        <v>3111.8884066666669</v>
      </c>
      <c r="L2530" s="524">
        <f>'[11]Depr Exp'!L2530</f>
        <v>0</v>
      </c>
      <c r="M2530" s="144"/>
      <c r="N2530" s="144"/>
    </row>
    <row r="2531" spans="1:14">
      <c r="A2531" s="144" t="str">
        <f>'[11]Depr Exp'!A2531</f>
        <v>E342 PRD Fuel Holder, Cystal Mtn</v>
      </c>
      <c r="B2531" s="144" t="str">
        <f>'[11]Depr Exp'!B2531</f>
        <v>E342 PRD Fuel Holder, Cystal Mtn-4</v>
      </c>
      <c r="C2531" s="144" t="str">
        <f>'[11]Depr Exp'!C2531</f>
        <v>403E</v>
      </c>
      <c r="D2531" s="144"/>
      <c r="E2531" s="282">
        <f>'[11]Depr Exp'!E2531</f>
        <v>43220</v>
      </c>
      <c r="F2531" s="523">
        <f>'[11]Depr Exp'!F2531</f>
        <v>476309.45</v>
      </c>
      <c r="G2531" s="305">
        <f>'[11]Depr Exp'!G2531</f>
        <v>7.8399999999999997E-2</v>
      </c>
      <c r="H2531" s="524">
        <f>'[11]Depr Exp'!H2531</f>
        <v>3111.8900000000003</v>
      </c>
      <c r="I2531" s="523">
        <f>'[11]Depr Exp'!I2531</f>
        <v>476309.45</v>
      </c>
      <c r="J2531" s="305">
        <f>'[11]Depr Exp'!J2531</f>
        <v>7.8399999999999997E-2</v>
      </c>
      <c r="K2531" s="373">
        <f>'[11]Depr Exp'!K2531</f>
        <v>3111.8884066666669</v>
      </c>
      <c r="L2531" s="524">
        <f>'[11]Depr Exp'!L2531</f>
        <v>0</v>
      </c>
      <c r="M2531" s="144"/>
      <c r="N2531" s="144"/>
    </row>
    <row r="2532" spans="1:14">
      <c r="A2532" s="144" t="str">
        <f>'[11]Depr Exp'!A2532</f>
        <v>E342 PRD Fuel Holder, Cystal Mtn</v>
      </c>
      <c r="B2532" s="144" t="str">
        <f>'[11]Depr Exp'!B2532</f>
        <v>E342 PRD Fuel Holder, Cystal Mtn-5</v>
      </c>
      <c r="C2532" s="144" t="str">
        <f>'[11]Depr Exp'!C2532</f>
        <v>403E</v>
      </c>
      <c r="D2532" s="144"/>
      <c r="E2532" s="282">
        <f>'[11]Depr Exp'!E2532</f>
        <v>43251</v>
      </c>
      <c r="F2532" s="523">
        <f>'[11]Depr Exp'!F2532</f>
        <v>476309.45</v>
      </c>
      <c r="G2532" s="305">
        <f>'[11]Depr Exp'!G2532</f>
        <v>7.8399999999999997E-2</v>
      </c>
      <c r="H2532" s="524">
        <f>'[11]Depr Exp'!H2532</f>
        <v>3111.8900000000003</v>
      </c>
      <c r="I2532" s="523">
        <f>'[11]Depr Exp'!I2532</f>
        <v>476309.45</v>
      </c>
      <c r="J2532" s="305">
        <f>'[11]Depr Exp'!J2532</f>
        <v>7.8399999999999997E-2</v>
      </c>
      <c r="K2532" s="373">
        <f>'[11]Depr Exp'!K2532</f>
        <v>3111.8884066666669</v>
      </c>
      <c r="L2532" s="524">
        <f>'[11]Depr Exp'!L2532</f>
        <v>0</v>
      </c>
      <c r="M2532" s="144"/>
      <c r="N2532" s="144"/>
    </row>
    <row r="2533" spans="1:14">
      <c r="A2533" s="144" t="str">
        <f>'[11]Depr Exp'!A2533</f>
        <v>E342 PRD Fuel Holder, Cystal Mtn</v>
      </c>
      <c r="B2533" s="144" t="str">
        <f>'[11]Depr Exp'!B2533</f>
        <v>E342 PRD Fuel Holder, Cystal Mtn-6</v>
      </c>
      <c r="C2533" s="144" t="str">
        <f>'[11]Depr Exp'!C2533</f>
        <v>403E</v>
      </c>
      <c r="D2533" s="144"/>
      <c r="E2533" s="282">
        <f>'[11]Depr Exp'!E2533</f>
        <v>43281</v>
      </c>
      <c r="F2533" s="523">
        <f>'[11]Depr Exp'!F2533</f>
        <v>476309.45</v>
      </c>
      <c r="G2533" s="305">
        <f>'[11]Depr Exp'!G2533</f>
        <v>7.8399999999999997E-2</v>
      </c>
      <c r="H2533" s="524">
        <f>'[11]Depr Exp'!H2533</f>
        <v>3111.8900000000003</v>
      </c>
      <c r="I2533" s="523">
        <f>'[11]Depr Exp'!I2533</f>
        <v>476309.45</v>
      </c>
      <c r="J2533" s="305">
        <f>'[11]Depr Exp'!J2533</f>
        <v>7.8399999999999997E-2</v>
      </c>
      <c r="K2533" s="373">
        <f>'[11]Depr Exp'!K2533</f>
        <v>3111.8884066666669</v>
      </c>
      <c r="L2533" s="524">
        <f>'[11]Depr Exp'!L2533</f>
        <v>0</v>
      </c>
      <c r="M2533" s="144"/>
      <c r="N2533" s="144"/>
    </row>
    <row r="2534" spans="1:14">
      <c r="A2534" s="144" t="str">
        <f>'[11]Depr Exp'!A2534</f>
        <v>E342 PRD Fuel Holder, Cystal Mtn</v>
      </c>
      <c r="B2534" s="144" t="str">
        <f>'[11]Depr Exp'!B2534</f>
        <v>E342 PRD Fuel Holder, Cystal Mtn-7</v>
      </c>
      <c r="C2534" s="144" t="str">
        <f>'[11]Depr Exp'!C2534</f>
        <v>403E</v>
      </c>
      <c r="D2534" s="144"/>
      <c r="E2534" s="282">
        <f>'[11]Depr Exp'!E2534</f>
        <v>43312</v>
      </c>
      <c r="F2534" s="523">
        <f>'[11]Depr Exp'!F2534</f>
        <v>476309.45</v>
      </c>
      <c r="G2534" s="305">
        <f>'[11]Depr Exp'!G2534</f>
        <v>7.8399999999999997E-2</v>
      </c>
      <c r="H2534" s="524">
        <f>'[11]Depr Exp'!H2534</f>
        <v>3111.8900000000003</v>
      </c>
      <c r="I2534" s="523">
        <f>'[11]Depr Exp'!I2534</f>
        <v>476309.45</v>
      </c>
      <c r="J2534" s="305">
        <f>'[11]Depr Exp'!J2534</f>
        <v>7.8399999999999997E-2</v>
      </c>
      <c r="K2534" s="373">
        <f>'[11]Depr Exp'!K2534</f>
        <v>3111.8884066666669</v>
      </c>
      <c r="L2534" s="524">
        <f>'[11]Depr Exp'!L2534</f>
        <v>0</v>
      </c>
      <c r="M2534" s="144"/>
      <c r="N2534" s="144"/>
    </row>
    <row r="2535" spans="1:14">
      <c r="A2535" s="144" t="str">
        <f>'[11]Depr Exp'!A2535</f>
        <v>E342 PRD Fuel Holder, Cystal Mtn</v>
      </c>
      <c r="B2535" s="144" t="str">
        <f>'[11]Depr Exp'!B2535</f>
        <v>E342 PRD Fuel Holder, Cystal Mtn-8</v>
      </c>
      <c r="C2535" s="144" t="str">
        <f>'[11]Depr Exp'!C2535</f>
        <v>403E</v>
      </c>
      <c r="D2535" s="144"/>
      <c r="E2535" s="282">
        <f>'[11]Depr Exp'!E2535</f>
        <v>43343</v>
      </c>
      <c r="F2535" s="523">
        <f>'[11]Depr Exp'!F2535</f>
        <v>476309.45</v>
      </c>
      <c r="G2535" s="305">
        <f>'[11]Depr Exp'!G2535</f>
        <v>7.8399999999999997E-2</v>
      </c>
      <c r="H2535" s="524">
        <f>'[11]Depr Exp'!H2535</f>
        <v>3111.8900000000003</v>
      </c>
      <c r="I2535" s="523">
        <f>'[11]Depr Exp'!I2535</f>
        <v>476309.45</v>
      </c>
      <c r="J2535" s="305">
        <f>'[11]Depr Exp'!J2535</f>
        <v>7.8399999999999997E-2</v>
      </c>
      <c r="K2535" s="373">
        <f>'[11]Depr Exp'!K2535</f>
        <v>3111.8884066666669</v>
      </c>
      <c r="L2535" s="524">
        <f>'[11]Depr Exp'!L2535</f>
        <v>0</v>
      </c>
      <c r="M2535" s="144"/>
      <c r="N2535" s="144"/>
    </row>
    <row r="2536" spans="1:14">
      <c r="A2536" s="144" t="str">
        <f>'[11]Depr Exp'!A2536</f>
        <v>E342 PRD Fuel Holder, Cystal Mtn</v>
      </c>
      <c r="B2536" s="144" t="str">
        <f>'[11]Depr Exp'!B2536</f>
        <v>E342 PRD Fuel Holder, Cystal Mtn-9</v>
      </c>
      <c r="C2536" s="144" t="str">
        <f>'[11]Depr Exp'!C2536</f>
        <v>403E</v>
      </c>
      <c r="D2536" s="144"/>
      <c r="E2536" s="282">
        <f>'[11]Depr Exp'!E2536</f>
        <v>43373</v>
      </c>
      <c r="F2536" s="523">
        <f>'[11]Depr Exp'!F2536</f>
        <v>476309.45</v>
      </c>
      <c r="G2536" s="305">
        <f>'[11]Depr Exp'!G2536</f>
        <v>7.8399999999999997E-2</v>
      </c>
      <c r="H2536" s="524">
        <f>'[11]Depr Exp'!H2536</f>
        <v>3111.8900000000003</v>
      </c>
      <c r="I2536" s="523">
        <f>'[11]Depr Exp'!I2536</f>
        <v>476309.45</v>
      </c>
      <c r="J2536" s="305">
        <f>'[11]Depr Exp'!J2536</f>
        <v>7.8399999999999997E-2</v>
      </c>
      <c r="K2536" s="373">
        <f>'[11]Depr Exp'!K2536</f>
        <v>3111.8884066666669</v>
      </c>
      <c r="L2536" s="524">
        <f>'[11]Depr Exp'!L2536</f>
        <v>0</v>
      </c>
      <c r="M2536" s="144"/>
      <c r="N2536" s="144"/>
    </row>
    <row r="2537" spans="1:14">
      <c r="A2537" s="144" t="str">
        <f>'[11]Depr Exp'!A2537</f>
        <v>E342 PRD Fuel Holder, Cystal Mtn</v>
      </c>
      <c r="B2537" s="144" t="str">
        <f>'[11]Depr Exp'!B2537</f>
        <v>E342 PRD Fuel Holder, Cystal Mtn-10</v>
      </c>
      <c r="C2537" s="144" t="str">
        <f>'[11]Depr Exp'!C2537</f>
        <v>403E</v>
      </c>
      <c r="D2537" s="144"/>
      <c r="E2537" s="282">
        <f>'[11]Depr Exp'!E2537</f>
        <v>43404</v>
      </c>
      <c r="F2537" s="523">
        <f>'[11]Depr Exp'!F2537</f>
        <v>476309.45</v>
      </c>
      <c r="G2537" s="305">
        <f>'[11]Depr Exp'!G2537</f>
        <v>7.8399999999999997E-2</v>
      </c>
      <c r="H2537" s="524">
        <f>'[11]Depr Exp'!H2537</f>
        <v>3111.8900000000003</v>
      </c>
      <c r="I2537" s="523">
        <f>'[11]Depr Exp'!I2537</f>
        <v>476309.45</v>
      </c>
      <c r="J2537" s="305">
        <f>'[11]Depr Exp'!J2537</f>
        <v>7.8399999999999997E-2</v>
      </c>
      <c r="K2537" s="373">
        <f>'[11]Depr Exp'!K2537</f>
        <v>3111.8884066666669</v>
      </c>
      <c r="L2537" s="524">
        <f>'[11]Depr Exp'!L2537</f>
        <v>0</v>
      </c>
      <c r="M2537" s="144"/>
      <c r="N2537" s="144"/>
    </row>
    <row r="2538" spans="1:14">
      <c r="A2538" s="144" t="str">
        <f>'[11]Depr Exp'!A2538</f>
        <v>E342 PRD Fuel Holder, Cystal Mtn</v>
      </c>
      <c r="B2538" s="144" t="str">
        <f>'[11]Depr Exp'!B2538</f>
        <v>E342 PRD Fuel Holder, Cystal Mtn-11</v>
      </c>
      <c r="C2538" s="144" t="str">
        <f>'[11]Depr Exp'!C2538</f>
        <v>403E</v>
      </c>
      <c r="D2538" s="144"/>
      <c r="E2538" s="282">
        <f>'[11]Depr Exp'!E2538</f>
        <v>43434</v>
      </c>
      <c r="F2538" s="523">
        <f>'[11]Depr Exp'!F2538</f>
        <v>476309.45</v>
      </c>
      <c r="G2538" s="305">
        <f>'[11]Depr Exp'!G2538</f>
        <v>7.8399999999999997E-2</v>
      </c>
      <c r="H2538" s="524">
        <f>'[11]Depr Exp'!H2538</f>
        <v>3111.8900000000003</v>
      </c>
      <c r="I2538" s="523">
        <f>'[11]Depr Exp'!I2538</f>
        <v>476309.45</v>
      </c>
      <c r="J2538" s="305">
        <f>'[11]Depr Exp'!J2538</f>
        <v>7.8399999999999997E-2</v>
      </c>
      <c r="K2538" s="373">
        <f>'[11]Depr Exp'!K2538</f>
        <v>3111.8884066666669</v>
      </c>
      <c r="L2538" s="524">
        <f>'[11]Depr Exp'!L2538</f>
        <v>0</v>
      </c>
      <c r="M2538" s="144"/>
      <c r="N2538" s="144"/>
    </row>
    <row r="2539" spans="1:14">
      <c r="A2539" s="144" t="str">
        <f>'[11]Depr Exp'!A2539</f>
        <v>E342 PRD Fuel Holder, Cystal Mtn</v>
      </c>
      <c r="B2539" s="144" t="str">
        <f>'[11]Depr Exp'!B2539</f>
        <v>E342 PRD Fuel Holder, Cystal Mtn-12</v>
      </c>
      <c r="C2539" s="144" t="str">
        <f>'[11]Depr Exp'!C2539</f>
        <v>403E</v>
      </c>
      <c r="D2539" s="144"/>
      <c r="E2539" s="282">
        <f>'[11]Depr Exp'!E2539</f>
        <v>43465</v>
      </c>
      <c r="F2539" s="523">
        <f>'[11]Depr Exp'!F2539</f>
        <v>476309.45</v>
      </c>
      <c r="G2539" s="305">
        <f>'[11]Depr Exp'!G2539</f>
        <v>7.8399999999999997E-2</v>
      </c>
      <c r="H2539" s="524">
        <f>'[11]Depr Exp'!H2539</f>
        <v>3111.8900000000003</v>
      </c>
      <c r="I2539" s="523">
        <f>'[11]Depr Exp'!I2539</f>
        <v>476309.45</v>
      </c>
      <c r="J2539" s="305">
        <f>'[11]Depr Exp'!J2539</f>
        <v>7.8399999999999997E-2</v>
      </c>
      <c r="K2539" s="373">
        <f>'[11]Depr Exp'!K2539</f>
        <v>3111.8884066666669</v>
      </c>
      <c r="L2539" s="524">
        <f>'[11]Depr Exp'!L2539</f>
        <v>0</v>
      </c>
      <c r="M2539" s="144"/>
      <c r="N2539" s="144"/>
    </row>
    <row r="2540" spans="1:14" ht="15.75" thickBot="1">
      <c r="A2540" s="159" t="str">
        <f>'[11]Depr Exp'!A2540</f>
        <v>E342 PRD Fuel Holder, Cystal Mtn Total</v>
      </c>
      <c r="B2540" s="144">
        <f>'[11]Depr Exp'!B2540</f>
        <v>0</v>
      </c>
      <c r="C2540" s="502" t="str">
        <f>'[11]Depr Exp'!C2540</f>
        <v>EPRD</v>
      </c>
      <c r="D2540" s="144"/>
      <c r="E2540" s="281" t="str">
        <f>'[11]Depr Exp'!E2540</f>
        <v>Total</v>
      </c>
      <c r="F2540" s="141">
        <f>'[11]Depr Exp'!F2540</f>
        <v>0</v>
      </c>
      <c r="G2540" s="252">
        <f>'[11]Depr Exp'!G2540</f>
        <v>0</v>
      </c>
      <c r="H2540" s="286">
        <f>'[11]Depr Exp'!H2540</f>
        <v>37342.68</v>
      </c>
      <c r="I2540" s="141">
        <f>'[11]Depr Exp'!I2540</f>
        <v>0</v>
      </c>
      <c r="J2540" s="252">
        <f>'[11]Depr Exp'!J2540</f>
        <v>0</v>
      </c>
      <c r="K2540" s="286">
        <f>'[11]Depr Exp'!K2540</f>
        <v>37342.660879999996</v>
      </c>
      <c r="L2540" s="286">
        <f>'[11]Depr Exp'!L2540</f>
        <v>-0.02</v>
      </c>
      <c r="M2540" s="144"/>
      <c r="N2540" s="144"/>
    </row>
    <row r="2541" spans="1:14" ht="13.5" thickTop="1">
      <c r="A2541" s="144" t="str">
        <f>'[11]Depr Exp'!A2541</f>
        <v>E342 PRD Fuel Holder, Encogen</v>
      </c>
      <c r="B2541" s="144" t="str">
        <f>'[11]Depr Exp'!B2541</f>
        <v>E342 PRD Fuel Holder, Encogen-1</v>
      </c>
      <c r="C2541" s="144" t="str">
        <f>'[11]Depr Exp'!C2541</f>
        <v>403E</v>
      </c>
      <c r="D2541" s="144"/>
      <c r="E2541" s="282">
        <f>'[11]Depr Exp'!E2541</f>
        <v>43131</v>
      </c>
      <c r="F2541" s="523">
        <f>'[11]Depr Exp'!F2541</f>
        <v>8121641.0800000001</v>
      </c>
      <c r="G2541" s="305">
        <f>'[11]Depr Exp'!G2541</f>
        <v>1.5399999999999999E-2</v>
      </c>
      <c r="H2541" s="524">
        <f>'[11]Depr Exp'!H2541</f>
        <v>10422.77</v>
      </c>
      <c r="I2541" s="523">
        <f>'[11]Depr Exp'!I2541</f>
        <v>8234890</v>
      </c>
      <c r="J2541" s="305">
        <f>'[11]Depr Exp'!J2541</f>
        <v>1.5399999999999999E-2</v>
      </c>
      <c r="K2541" s="373">
        <f>'[11]Depr Exp'!K2541</f>
        <v>10568.108833333334</v>
      </c>
      <c r="L2541" s="524">
        <f>'[11]Depr Exp'!L2541</f>
        <v>145.34</v>
      </c>
      <c r="M2541" s="144"/>
      <c r="N2541" s="144"/>
    </row>
    <row r="2542" spans="1:14">
      <c r="A2542" s="144" t="str">
        <f>'[11]Depr Exp'!A2542</f>
        <v>E342 PRD Fuel Holder, Encogen</v>
      </c>
      <c r="B2542" s="144" t="str">
        <f>'[11]Depr Exp'!B2542</f>
        <v>E342 PRD Fuel Holder, Encogen-2</v>
      </c>
      <c r="C2542" s="144" t="str">
        <f>'[11]Depr Exp'!C2542</f>
        <v>403E</v>
      </c>
      <c r="D2542" s="144"/>
      <c r="E2542" s="282">
        <f>'[11]Depr Exp'!E2542</f>
        <v>43159</v>
      </c>
      <c r="F2542" s="523">
        <f>'[11]Depr Exp'!F2542</f>
        <v>8121641.0800000001</v>
      </c>
      <c r="G2542" s="305">
        <f>'[11]Depr Exp'!G2542</f>
        <v>1.5399999999999999E-2</v>
      </c>
      <c r="H2542" s="524">
        <f>'[11]Depr Exp'!H2542</f>
        <v>10422.77</v>
      </c>
      <c r="I2542" s="523">
        <f>'[11]Depr Exp'!I2542</f>
        <v>8234890</v>
      </c>
      <c r="J2542" s="305">
        <f>'[11]Depr Exp'!J2542</f>
        <v>1.5399999999999999E-2</v>
      </c>
      <c r="K2542" s="373">
        <f>'[11]Depr Exp'!K2542</f>
        <v>10568.108833333334</v>
      </c>
      <c r="L2542" s="524">
        <f>'[11]Depr Exp'!L2542</f>
        <v>145.34</v>
      </c>
      <c r="M2542" s="144"/>
      <c r="N2542" s="144"/>
    </row>
    <row r="2543" spans="1:14">
      <c r="A2543" s="144" t="str">
        <f>'[11]Depr Exp'!A2543</f>
        <v>E342 PRD Fuel Holder, Encogen</v>
      </c>
      <c r="B2543" s="144" t="str">
        <f>'[11]Depr Exp'!B2543</f>
        <v>E342 PRD Fuel Holder, Encogen-3</v>
      </c>
      <c r="C2543" s="144" t="str">
        <f>'[11]Depr Exp'!C2543</f>
        <v>403E</v>
      </c>
      <c r="D2543" s="144"/>
      <c r="E2543" s="282">
        <f>'[11]Depr Exp'!E2543</f>
        <v>43190</v>
      </c>
      <c r="F2543" s="523">
        <f>'[11]Depr Exp'!F2543</f>
        <v>8121641.0800000001</v>
      </c>
      <c r="G2543" s="305">
        <f>'[11]Depr Exp'!G2543</f>
        <v>1.5399999999999999E-2</v>
      </c>
      <c r="H2543" s="524">
        <f>'[11]Depr Exp'!H2543</f>
        <v>10422.77</v>
      </c>
      <c r="I2543" s="523">
        <f>'[11]Depr Exp'!I2543</f>
        <v>8234890</v>
      </c>
      <c r="J2543" s="305">
        <f>'[11]Depr Exp'!J2543</f>
        <v>1.5399999999999999E-2</v>
      </c>
      <c r="K2543" s="373">
        <f>'[11]Depr Exp'!K2543</f>
        <v>10568.108833333334</v>
      </c>
      <c r="L2543" s="524">
        <f>'[11]Depr Exp'!L2543</f>
        <v>145.34</v>
      </c>
      <c r="M2543" s="144"/>
      <c r="N2543" s="144"/>
    </row>
    <row r="2544" spans="1:14">
      <c r="A2544" s="144" t="str">
        <f>'[11]Depr Exp'!A2544</f>
        <v>E342 PRD Fuel Holder, Encogen</v>
      </c>
      <c r="B2544" s="144" t="str">
        <f>'[11]Depr Exp'!B2544</f>
        <v>E342 PRD Fuel Holder, Encogen-4</v>
      </c>
      <c r="C2544" s="144" t="str">
        <f>'[11]Depr Exp'!C2544</f>
        <v>403E</v>
      </c>
      <c r="D2544" s="144"/>
      <c r="E2544" s="282">
        <f>'[11]Depr Exp'!E2544</f>
        <v>43220</v>
      </c>
      <c r="F2544" s="523">
        <f>'[11]Depr Exp'!F2544</f>
        <v>8121641.0800000001</v>
      </c>
      <c r="G2544" s="305">
        <f>'[11]Depr Exp'!G2544</f>
        <v>1.5399999999999999E-2</v>
      </c>
      <c r="H2544" s="524">
        <f>'[11]Depr Exp'!H2544</f>
        <v>10422.77</v>
      </c>
      <c r="I2544" s="523">
        <f>'[11]Depr Exp'!I2544</f>
        <v>8234890</v>
      </c>
      <c r="J2544" s="305">
        <f>'[11]Depr Exp'!J2544</f>
        <v>1.5399999999999999E-2</v>
      </c>
      <c r="K2544" s="373">
        <f>'[11]Depr Exp'!K2544</f>
        <v>10568.108833333334</v>
      </c>
      <c r="L2544" s="524">
        <f>'[11]Depr Exp'!L2544</f>
        <v>145.34</v>
      </c>
      <c r="M2544" s="144"/>
      <c r="N2544" s="144"/>
    </row>
    <row r="2545" spans="1:14">
      <c r="A2545" s="144" t="str">
        <f>'[11]Depr Exp'!A2545</f>
        <v>E342 PRD Fuel Holder, Encogen</v>
      </c>
      <c r="B2545" s="144" t="str">
        <f>'[11]Depr Exp'!B2545</f>
        <v>E342 PRD Fuel Holder, Encogen-5</v>
      </c>
      <c r="C2545" s="144" t="str">
        <f>'[11]Depr Exp'!C2545</f>
        <v>403E</v>
      </c>
      <c r="D2545" s="144"/>
      <c r="E2545" s="282">
        <f>'[11]Depr Exp'!E2545</f>
        <v>43251</v>
      </c>
      <c r="F2545" s="523">
        <f>'[11]Depr Exp'!F2545</f>
        <v>8121641.0800000001</v>
      </c>
      <c r="G2545" s="305">
        <f>'[11]Depr Exp'!G2545</f>
        <v>1.5399999999999999E-2</v>
      </c>
      <c r="H2545" s="524">
        <f>'[11]Depr Exp'!H2545</f>
        <v>10422.77</v>
      </c>
      <c r="I2545" s="523">
        <f>'[11]Depr Exp'!I2545</f>
        <v>8234890</v>
      </c>
      <c r="J2545" s="305">
        <f>'[11]Depr Exp'!J2545</f>
        <v>1.5399999999999999E-2</v>
      </c>
      <c r="K2545" s="373">
        <f>'[11]Depr Exp'!K2545</f>
        <v>10568.108833333334</v>
      </c>
      <c r="L2545" s="524">
        <f>'[11]Depr Exp'!L2545</f>
        <v>145.34</v>
      </c>
      <c r="M2545" s="144"/>
      <c r="N2545" s="144"/>
    </row>
    <row r="2546" spans="1:14">
      <c r="A2546" s="144" t="str">
        <f>'[11]Depr Exp'!A2546</f>
        <v>E342 PRD Fuel Holder, Encogen</v>
      </c>
      <c r="B2546" s="144" t="str">
        <f>'[11]Depr Exp'!B2546</f>
        <v>E342 PRD Fuel Holder, Encogen-6</v>
      </c>
      <c r="C2546" s="144" t="str">
        <f>'[11]Depr Exp'!C2546</f>
        <v>403E</v>
      </c>
      <c r="D2546" s="144"/>
      <c r="E2546" s="282">
        <f>'[11]Depr Exp'!E2546</f>
        <v>43281</v>
      </c>
      <c r="F2546" s="523">
        <f>'[11]Depr Exp'!F2546</f>
        <v>8121641.0800000001</v>
      </c>
      <c r="G2546" s="305">
        <f>'[11]Depr Exp'!G2546</f>
        <v>1.5399999999999999E-2</v>
      </c>
      <c r="H2546" s="524">
        <f>'[11]Depr Exp'!H2546</f>
        <v>10422.77</v>
      </c>
      <c r="I2546" s="523">
        <f>'[11]Depr Exp'!I2546</f>
        <v>8234890</v>
      </c>
      <c r="J2546" s="305">
        <f>'[11]Depr Exp'!J2546</f>
        <v>1.5399999999999999E-2</v>
      </c>
      <c r="K2546" s="373">
        <f>'[11]Depr Exp'!K2546</f>
        <v>10568.108833333334</v>
      </c>
      <c r="L2546" s="524">
        <f>'[11]Depr Exp'!L2546</f>
        <v>145.34</v>
      </c>
      <c r="M2546" s="144"/>
      <c r="N2546" s="144"/>
    </row>
    <row r="2547" spans="1:14">
      <c r="A2547" s="144" t="str">
        <f>'[11]Depr Exp'!A2547</f>
        <v>E342 PRD Fuel Holder, Encogen</v>
      </c>
      <c r="B2547" s="144" t="str">
        <f>'[11]Depr Exp'!B2547</f>
        <v>E342 PRD Fuel Holder, Encogen-7</v>
      </c>
      <c r="C2547" s="144" t="str">
        <f>'[11]Depr Exp'!C2547</f>
        <v>403E</v>
      </c>
      <c r="D2547" s="144"/>
      <c r="E2547" s="282">
        <f>'[11]Depr Exp'!E2547</f>
        <v>43312</v>
      </c>
      <c r="F2547" s="523">
        <f>'[11]Depr Exp'!F2547</f>
        <v>8121641.0800000001</v>
      </c>
      <c r="G2547" s="305">
        <f>'[11]Depr Exp'!G2547</f>
        <v>1.5399999999999999E-2</v>
      </c>
      <c r="H2547" s="524">
        <f>'[11]Depr Exp'!H2547</f>
        <v>10422.77</v>
      </c>
      <c r="I2547" s="523">
        <f>'[11]Depr Exp'!I2547</f>
        <v>8234890</v>
      </c>
      <c r="J2547" s="305">
        <f>'[11]Depr Exp'!J2547</f>
        <v>1.5399999999999999E-2</v>
      </c>
      <c r="K2547" s="373">
        <f>'[11]Depr Exp'!K2547</f>
        <v>10568.108833333334</v>
      </c>
      <c r="L2547" s="524">
        <f>'[11]Depr Exp'!L2547</f>
        <v>145.34</v>
      </c>
      <c r="M2547" s="144"/>
      <c r="N2547" s="144"/>
    </row>
    <row r="2548" spans="1:14">
      <c r="A2548" s="144" t="str">
        <f>'[11]Depr Exp'!A2548</f>
        <v>E342 PRD Fuel Holder, Encogen</v>
      </c>
      <c r="B2548" s="144" t="str">
        <f>'[11]Depr Exp'!B2548</f>
        <v>E342 PRD Fuel Holder, Encogen-8</v>
      </c>
      <c r="C2548" s="144" t="str">
        <f>'[11]Depr Exp'!C2548</f>
        <v>403E</v>
      </c>
      <c r="D2548" s="144"/>
      <c r="E2548" s="282">
        <f>'[11]Depr Exp'!E2548</f>
        <v>43343</v>
      </c>
      <c r="F2548" s="523">
        <f>'[11]Depr Exp'!F2548</f>
        <v>8121641.0800000001</v>
      </c>
      <c r="G2548" s="305">
        <f>'[11]Depr Exp'!G2548</f>
        <v>1.5399999999999999E-2</v>
      </c>
      <c r="H2548" s="524">
        <f>'[11]Depr Exp'!H2548</f>
        <v>10422.77</v>
      </c>
      <c r="I2548" s="523">
        <f>'[11]Depr Exp'!I2548</f>
        <v>8234890</v>
      </c>
      <c r="J2548" s="305">
        <f>'[11]Depr Exp'!J2548</f>
        <v>1.5399999999999999E-2</v>
      </c>
      <c r="K2548" s="373">
        <f>'[11]Depr Exp'!K2548</f>
        <v>10568.108833333334</v>
      </c>
      <c r="L2548" s="524">
        <f>'[11]Depr Exp'!L2548</f>
        <v>145.34</v>
      </c>
      <c r="M2548" s="144"/>
      <c r="N2548" s="144"/>
    </row>
    <row r="2549" spans="1:14">
      <c r="A2549" s="144" t="str">
        <f>'[11]Depr Exp'!A2549</f>
        <v>E342 PRD Fuel Holder, Encogen</v>
      </c>
      <c r="B2549" s="144" t="str">
        <f>'[11]Depr Exp'!B2549</f>
        <v>E342 PRD Fuel Holder, Encogen-9</v>
      </c>
      <c r="C2549" s="144" t="str">
        <f>'[11]Depr Exp'!C2549</f>
        <v>403E</v>
      </c>
      <c r="D2549" s="144"/>
      <c r="E2549" s="282">
        <f>'[11]Depr Exp'!E2549</f>
        <v>43373</v>
      </c>
      <c r="F2549" s="523">
        <f>'[11]Depr Exp'!F2549</f>
        <v>8121641.0800000001</v>
      </c>
      <c r="G2549" s="305">
        <f>'[11]Depr Exp'!G2549</f>
        <v>1.5399999999999999E-2</v>
      </c>
      <c r="H2549" s="524">
        <f>'[11]Depr Exp'!H2549</f>
        <v>10422.77</v>
      </c>
      <c r="I2549" s="523">
        <f>'[11]Depr Exp'!I2549</f>
        <v>8234890</v>
      </c>
      <c r="J2549" s="305">
        <f>'[11]Depr Exp'!J2549</f>
        <v>1.5399999999999999E-2</v>
      </c>
      <c r="K2549" s="373">
        <f>'[11]Depr Exp'!K2549</f>
        <v>10568.108833333334</v>
      </c>
      <c r="L2549" s="524">
        <f>'[11]Depr Exp'!L2549</f>
        <v>145.34</v>
      </c>
      <c r="M2549" s="144"/>
      <c r="N2549" s="144"/>
    </row>
    <row r="2550" spans="1:14">
      <c r="A2550" s="144" t="str">
        <f>'[11]Depr Exp'!A2550</f>
        <v>E342 PRD Fuel Holder, Encogen</v>
      </c>
      <c r="B2550" s="144" t="str">
        <f>'[11]Depr Exp'!B2550</f>
        <v>E342 PRD Fuel Holder, Encogen-10</v>
      </c>
      <c r="C2550" s="144" t="str">
        <f>'[11]Depr Exp'!C2550</f>
        <v>403E</v>
      </c>
      <c r="D2550" s="144"/>
      <c r="E2550" s="282">
        <f>'[11]Depr Exp'!E2550</f>
        <v>43404</v>
      </c>
      <c r="F2550" s="523">
        <f>'[11]Depr Exp'!F2550</f>
        <v>8121641.0800000001</v>
      </c>
      <c r="G2550" s="305">
        <f>'[11]Depr Exp'!G2550</f>
        <v>1.5399999999999999E-2</v>
      </c>
      <c r="H2550" s="524">
        <f>'[11]Depr Exp'!H2550</f>
        <v>10422.77</v>
      </c>
      <c r="I2550" s="523">
        <f>'[11]Depr Exp'!I2550</f>
        <v>8234890</v>
      </c>
      <c r="J2550" s="305">
        <f>'[11]Depr Exp'!J2550</f>
        <v>1.5399999999999999E-2</v>
      </c>
      <c r="K2550" s="373">
        <f>'[11]Depr Exp'!K2550</f>
        <v>10568.108833333334</v>
      </c>
      <c r="L2550" s="524">
        <f>'[11]Depr Exp'!L2550</f>
        <v>145.34</v>
      </c>
      <c r="M2550" s="144"/>
      <c r="N2550" s="144"/>
    </row>
    <row r="2551" spans="1:14">
      <c r="A2551" s="144" t="str">
        <f>'[11]Depr Exp'!A2551</f>
        <v>E342 PRD Fuel Holder, Encogen</v>
      </c>
      <c r="B2551" s="144" t="str">
        <f>'[11]Depr Exp'!B2551</f>
        <v>E342 PRD Fuel Holder, Encogen-11</v>
      </c>
      <c r="C2551" s="144" t="str">
        <f>'[11]Depr Exp'!C2551</f>
        <v>403E</v>
      </c>
      <c r="D2551" s="144"/>
      <c r="E2551" s="282">
        <f>'[11]Depr Exp'!E2551</f>
        <v>43434</v>
      </c>
      <c r="F2551" s="523">
        <f>'[11]Depr Exp'!F2551</f>
        <v>8121641.0800000001</v>
      </c>
      <c r="G2551" s="305">
        <f>'[11]Depr Exp'!G2551</f>
        <v>1.5399999999999999E-2</v>
      </c>
      <c r="H2551" s="524">
        <f>'[11]Depr Exp'!H2551</f>
        <v>10422.77</v>
      </c>
      <c r="I2551" s="523">
        <f>'[11]Depr Exp'!I2551</f>
        <v>8234890</v>
      </c>
      <c r="J2551" s="305">
        <f>'[11]Depr Exp'!J2551</f>
        <v>1.5399999999999999E-2</v>
      </c>
      <c r="K2551" s="373">
        <f>'[11]Depr Exp'!K2551</f>
        <v>10568.108833333334</v>
      </c>
      <c r="L2551" s="524">
        <f>'[11]Depr Exp'!L2551</f>
        <v>145.34</v>
      </c>
      <c r="M2551" s="144"/>
      <c r="N2551" s="144"/>
    </row>
    <row r="2552" spans="1:14">
      <c r="A2552" s="144" t="str">
        <f>'[11]Depr Exp'!A2552</f>
        <v>E342 PRD Fuel Holder, Encogen</v>
      </c>
      <c r="B2552" s="144" t="str">
        <f>'[11]Depr Exp'!B2552</f>
        <v>E342 PRD Fuel Holder, Encogen-12</v>
      </c>
      <c r="C2552" s="144" t="str">
        <f>'[11]Depr Exp'!C2552</f>
        <v>403E</v>
      </c>
      <c r="D2552" s="144"/>
      <c r="E2552" s="282">
        <f>'[11]Depr Exp'!E2552</f>
        <v>43465</v>
      </c>
      <c r="F2552" s="523">
        <f>'[11]Depr Exp'!F2552</f>
        <v>8234890</v>
      </c>
      <c r="G2552" s="305">
        <f>'[11]Depr Exp'!G2552</f>
        <v>1.5399999999999999E-2</v>
      </c>
      <c r="H2552" s="524">
        <f>'[11]Depr Exp'!H2552</f>
        <v>10568.11</v>
      </c>
      <c r="I2552" s="523">
        <f>'[11]Depr Exp'!I2552</f>
        <v>8234890</v>
      </c>
      <c r="J2552" s="305">
        <f>'[11]Depr Exp'!J2552</f>
        <v>1.5399999999999999E-2</v>
      </c>
      <c r="K2552" s="373">
        <f>'[11]Depr Exp'!K2552</f>
        <v>10568.108833333334</v>
      </c>
      <c r="L2552" s="524">
        <f>'[11]Depr Exp'!L2552</f>
        <v>0</v>
      </c>
      <c r="M2552" s="144"/>
      <c r="N2552" s="144"/>
    </row>
    <row r="2553" spans="1:14" ht="15.75" thickBot="1">
      <c r="A2553" s="159" t="str">
        <f>'[11]Depr Exp'!A2553</f>
        <v>E342 PRD Fuel Holder, Encogen Total</v>
      </c>
      <c r="B2553" s="144">
        <f>'[11]Depr Exp'!B2553</f>
        <v>0</v>
      </c>
      <c r="C2553" s="502" t="str">
        <f>'[11]Depr Exp'!C2553</f>
        <v>EPRD</v>
      </c>
      <c r="D2553" s="144"/>
      <c r="E2553" s="281" t="str">
        <f>'[11]Depr Exp'!E2553</f>
        <v>Total</v>
      </c>
      <c r="F2553" s="141">
        <f>'[11]Depr Exp'!F2553</f>
        <v>0</v>
      </c>
      <c r="G2553" s="252">
        <f>'[11]Depr Exp'!G2553</f>
        <v>0</v>
      </c>
      <c r="H2553" s="286">
        <f>'[11]Depr Exp'!H2553</f>
        <v>125218.58000000003</v>
      </c>
      <c r="I2553" s="141">
        <f>'[11]Depr Exp'!I2553</f>
        <v>0</v>
      </c>
      <c r="J2553" s="252">
        <f>'[11]Depr Exp'!J2553</f>
        <v>0</v>
      </c>
      <c r="K2553" s="286">
        <f>'[11]Depr Exp'!K2553</f>
        <v>126817.306</v>
      </c>
      <c r="L2553" s="286">
        <f>'[11]Depr Exp'!L2553</f>
        <v>1598.73</v>
      </c>
      <c r="M2553" s="144"/>
      <c r="N2553" s="144"/>
    </row>
    <row r="2554" spans="1:14" ht="13.5" thickTop="1">
      <c r="A2554" s="144" t="str">
        <f>'[11]Depr Exp'!A2554</f>
        <v>E342 PRD Fuel Holder, Ferndale</v>
      </c>
      <c r="B2554" s="144" t="str">
        <f>'[11]Depr Exp'!B2554</f>
        <v>E342 PRD Fuel Holder, Ferndale-1</v>
      </c>
      <c r="C2554" s="144" t="str">
        <f>'[11]Depr Exp'!C2554</f>
        <v>403E</v>
      </c>
      <c r="D2554" s="144"/>
      <c r="E2554" s="282">
        <f>'[11]Depr Exp'!E2554</f>
        <v>43131</v>
      </c>
      <c r="F2554" s="523">
        <f>'[11]Depr Exp'!F2554</f>
        <v>418443</v>
      </c>
      <c r="G2554" s="305">
        <f>'[11]Depr Exp'!G2554</f>
        <v>2.0900000000000002E-2</v>
      </c>
      <c r="H2554" s="524">
        <f>'[11]Depr Exp'!H2554</f>
        <v>728.79</v>
      </c>
      <c r="I2554" s="523">
        <f>'[11]Depr Exp'!I2554</f>
        <v>418443</v>
      </c>
      <c r="J2554" s="305">
        <f>'[11]Depr Exp'!J2554</f>
        <v>2.0900000000000002E-2</v>
      </c>
      <c r="K2554" s="373">
        <f>'[11]Depr Exp'!K2554</f>
        <v>728.78822500000012</v>
      </c>
      <c r="L2554" s="524">
        <f>'[11]Depr Exp'!L2554</f>
        <v>0</v>
      </c>
      <c r="M2554" s="144"/>
      <c r="N2554" s="144"/>
    </row>
    <row r="2555" spans="1:14">
      <c r="A2555" s="144" t="str">
        <f>'[11]Depr Exp'!A2555</f>
        <v>E342 PRD Fuel Holder, Ferndale</v>
      </c>
      <c r="B2555" s="144" t="str">
        <f>'[11]Depr Exp'!B2555</f>
        <v>E342 PRD Fuel Holder, Ferndale-2</v>
      </c>
      <c r="C2555" s="144" t="str">
        <f>'[11]Depr Exp'!C2555</f>
        <v>403E</v>
      </c>
      <c r="D2555" s="144"/>
      <c r="E2555" s="282">
        <f>'[11]Depr Exp'!E2555</f>
        <v>43159</v>
      </c>
      <c r="F2555" s="523">
        <f>'[11]Depr Exp'!F2555</f>
        <v>418443</v>
      </c>
      <c r="G2555" s="305">
        <f>'[11]Depr Exp'!G2555</f>
        <v>2.0900000000000002E-2</v>
      </c>
      <c r="H2555" s="524">
        <f>'[11]Depr Exp'!H2555</f>
        <v>728.79</v>
      </c>
      <c r="I2555" s="523">
        <f>'[11]Depr Exp'!I2555</f>
        <v>418443</v>
      </c>
      <c r="J2555" s="305">
        <f>'[11]Depr Exp'!J2555</f>
        <v>2.0900000000000002E-2</v>
      </c>
      <c r="K2555" s="373">
        <f>'[11]Depr Exp'!K2555</f>
        <v>728.78822500000012</v>
      </c>
      <c r="L2555" s="524">
        <f>'[11]Depr Exp'!L2555</f>
        <v>0</v>
      </c>
      <c r="M2555" s="144"/>
      <c r="N2555" s="144"/>
    </row>
    <row r="2556" spans="1:14">
      <c r="A2556" s="144" t="str">
        <f>'[11]Depr Exp'!A2556</f>
        <v>E342 PRD Fuel Holder, Ferndale</v>
      </c>
      <c r="B2556" s="144" t="str">
        <f>'[11]Depr Exp'!B2556</f>
        <v>E342 PRD Fuel Holder, Ferndale-3</v>
      </c>
      <c r="C2556" s="144" t="str">
        <f>'[11]Depr Exp'!C2556</f>
        <v>403E</v>
      </c>
      <c r="D2556" s="144"/>
      <c r="E2556" s="282">
        <f>'[11]Depr Exp'!E2556</f>
        <v>43190</v>
      </c>
      <c r="F2556" s="523">
        <f>'[11]Depr Exp'!F2556</f>
        <v>418443</v>
      </c>
      <c r="G2556" s="305">
        <f>'[11]Depr Exp'!G2556</f>
        <v>2.0900000000000002E-2</v>
      </c>
      <c r="H2556" s="524">
        <f>'[11]Depr Exp'!H2556</f>
        <v>728.79</v>
      </c>
      <c r="I2556" s="523">
        <f>'[11]Depr Exp'!I2556</f>
        <v>418443</v>
      </c>
      <c r="J2556" s="305">
        <f>'[11]Depr Exp'!J2556</f>
        <v>2.0900000000000002E-2</v>
      </c>
      <c r="K2556" s="373">
        <f>'[11]Depr Exp'!K2556</f>
        <v>728.78822500000012</v>
      </c>
      <c r="L2556" s="524">
        <f>'[11]Depr Exp'!L2556</f>
        <v>0</v>
      </c>
      <c r="M2556" s="144"/>
      <c r="N2556" s="144"/>
    </row>
    <row r="2557" spans="1:14">
      <c r="A2557" s="144" t="str">
        <f>'[11]Depr Exp'!A2557</f>
        <v>E342 PRD Fuel Holder, Ferndale</v>
      </c>
      <c r="B2557" s="144" t="str">
        <f>'[11]Depr Exp'!B2557</f>
        <v>E342 PRD Fuel Holder, Ferndale-4</v>
      </c>
      <c r="C2557" s="144" t="str">
        <f>'[11]Depr Exp'!C2557</f>
        <v>403E</v>
      </c>
      <c r="D2557" s="144"/>
      <c r="E2557" s="282">
        <f>'[11]Depr Exp'!E2557</f>
        <v>43220</v>
      </c>
      <c r="F2557" s="523">
        <f>'[11]Depr Exp'!F2557</f>
        <v>418443</v>
      </c>
      <c r="G2557" s="305">
        <f>'[11]Depr Exp'!G2557</f>
        <v>2.0900000000000002E-2</v>
      </c>
      <c r="H2557" s="524">
        <f>'[11]Depr Exp'!H2557</f>
        <v>728.79</v>
      </c>
      <c r="I2557" s="523">
        <f>'[11]Depr Exp'!I2557</f>
        <v>418443</v>
      </c>
      <c r="J2557" s="305">
        <f>'[11]Depr Exp'!J2557</f>
        <v>2.0900000000000002E-2</v>
      </c>
      <c r="K2557" s="373">
        <f>'[11]Depr Exp'!K2557</f>
        <v>728.78822500000012</v>
      </c>
      <c r="L2557" s="524">
        <f>'[11]Depr Exp'!L2557</f>
        <v>0</v>
      </c>
      <c r="M2557" s="144"/>
      <c r="N2557" s="144"/>
    </row>
    <row r="2558" spans="1:14">
      <c r="A2558" s="144" t="str">
        <f>'[11]Depr Exp'!A2558</f>
        <v>E342 PRD Fuel Holder, Ferndale</v>
      </c>
      <c r="B2558" s="144" t="str">
        <f>'[11]Depr Exp'!B2558</f>
        <v>E342 PRD Fuel Holder, Ferndale-5</v>
      </c>
      <c r="C2558" s="144" t="str">
        <f>'[11]Depr Exp'!C2558</f>
        <v>403E</v>
      </c>
      <c r="D2558" s="144"/>
      <c r="E2558" s="282">
        <f>'[11]Depr Exp'!E2558</f>
        <v>43251</v>
      </c>
      <c r="F2558" s="523">
        <f>'[11]Depr Exp'!F2558</f>
        <v>418443</v>
      </c>
      <c r="G2558" s="305">
        <f>'[11]Depr Exp'!G2558</f>
        <v>2.0900000000000002E-2</v>
      </c>
      <c r="H2558" s="524">
        <f>'[11]Depr Exp'!H2558</f>
        <v>728.79</v>
      </c>
      <c r="I2558" s="523">
        <f>'[11]Depr Exp'!I2558</f>
        <v>418443</v>
      </c>
      <c r="J2558" s="305">
        <f>'[11]Depr Exp'!J2558</f>
        <v>2.0900000000000002E-2</v>
      </c>
      <c r="K2558" s="373">
        <f>'[11]Depr Exp'!K2558</f>
        <v>728.78822500000012</v>
      </c>
      <c r="L2558" s="524">
        <f>'[11]Depr Exp'!L2558</f>
        <v>0</v>
      </c>
      <c r="M2558" s="144"/>
      <c r="N2558" s="144"/>
    </row>
    <row r="2559" spans="1:14">
      <c r="A2559" s="144" t="str">
        <f>'[11]Depr Exp'!A2559</f>
        <v>E342 PRD Fuel Holder, Ferndale</v>
      </c>
      <c r="B2559" s="144" t="str">
        <f>'[11]Depr Exp'!B2559</f>
        <v>E342 PRD Fuel Holder, Ferndale-6</v>
      </c>
      <c r="C2559" s="144" t="str">
        <f>'[11]Depr Exp'!C2559</f>
        <v>403E</v>
      </c>
      <c r="D2559" s="144"/>
      <c r="E2559" s="282">
        <f>'[11]Depr Exp'!E2559</f>
        <v>43281</v>
      </c>
      <c r="F2559" s="523">
        <f>'[11]Depr Exp'!F2559</f>
        <v>418443</v>
      </c>
      <c r="G2559" s="305">
        <f>'[11]Depr Exp'!G2559</f>
        <v>2.0900000000000002E-2</v>
      </c>
      <c r="H2559" s="524">
        <f>'[11]Depr Exp'!H2559</f>
        <v>728.79</v>
      </c>
      <c r="I2559" s="523">
        <f>'[11]Depr Exp'!I2559</f>
        <v>418443</v>
      </c>
      <c r="J2559" s="305">
        <f>'[11]Depr Exp'!J2559</f>
        <v>2.0900000000000002E-2</v>
      </c>
      <c r="K2559" s="373">
        <f>'[11]Depr Exp'!K2559</f>
        <v>728.78822500000012</v>
      </c>
      <c r="L2559" s="524">
        <f>'[11]Depr Exp'!L2559</f>
        <v>0</v>
      </c>
      <c r="M2559" s="144"/>
      <c r="N2559" s="144"/>
    </row>
    <row r="2560" spans="1:14">
      <c r="A2560" s="144" t="str">
        <f>'[11]Depr Exp'!A2560</f>
        <v>E342 PRD Fuel Holder, Ferndale</v>
      </c>
      <c r="B2560" s="144" t="str">
        <f>'[11]Depr Exp'!B2560</f>
        <v>E342 PRD Fuel Holder, Ferndale-7</v>
      </c>
      <c r="C2560" s="144" t="str">
        <f>'[11]Depr Exp'!C2560</f>
        <v>403E</v>
      </c>
      <c r="D2560" s="144"/>
      <c r="E2560" s="282">
        <f>'[11]Depr Exp'!E2560</f>
        <v>43312</v>
      </c>
      <c r="F2560" s="523">
        <f>'[11]Depr Exp'!F2560</f>
        <v>418443</v>
      </c>
      <c r="G2560" s="305">
        <f>'[11]Depr Exp'!G2560</f>
        <v>2.0900000000000002E-2</v>
      </c>
      <c r="H2560" s="524">
        <f>'[11]Depr Exp'!H2560</f>
        <v>728.79</v>
      </c>
      <c r="I2560" s="523">
        <f>'[11]Depr Exp'!I2560</f>
        <v>418443</v>
      </c>
      <c r="J2560" s="305">
        <f>'[11]Depr Exp'!J2560</f>
        <v>2.0900000000000002E-2</v>
      </c>
      <c r="K2560" s="373">
        <f>'[11]Depr Exp'!K2560</f>
        <v>728.78822500000012</v>
      </c>
      <c r="L2560" s="524">
        <f>'[11]Depr Exp'!L2560</f>
        <v>0</v>
      </c>
      <c r="M2560" s="144"/>
      <c r="N2560" s="144"/>
    </row>
    <row r="2561" spans="1:14">
      <c r="A2561" s="144" t="str">
        <f>'[11]Depr Exp'!A2561</f>
        <v>E342 PRD Fuel Holder, Ferndale</v>
      </c>
      <c r="B2561" s="144" t="str">
        <f>'[11]Depr Exp'!B2561</f>
        <v>E342 PRD Fuel Holder, Ferndale-8</v>
      </c>
      <c r="C2561" s="144" t="str">
        <f>'[11]Depr Exp'!C2561</f>
        <v>403E</v>
      </c>
      <c r="D2561" s="144"/>
      <c r="E2561" s="282">
        <f>'[11]Depr Exp'!E2561</f>
        <v>43343</v>
      </c>
      <c r="F2561" s="523">
        <f>'[11]Depr Exp'!F2561</f>
        <v>418443</v>
      </c>
      <c r="G2561" s="305">
        <f>'[11]Depr Exp'!G2561</f>
        <v>2.0900000000000002E-2</v>
      </c>
      <c r="H2561" s="524">
        <f>'[11]Depr Exp'!H2561</f>
        <v>728.79</v>
      </c>
      <c r="I2561" s="523">
        <f>'[11]Depr Exp'!I2561</f>
        <v>418443</v>
      </c>
      <c r="J2561" s="305">
        <f>'[11]Depr Exp'!J2561</f>
        <v>2.0900000000000002E-2</v>
      </c>
      <c r="K2561" s="373">
        <f>'[11]Depr Exp'!K2561</f>
        <v>728.78822500000012</v>
      </c>
      <c r="L2561" s="524">
        <f>'[11]Depr Exp'!L2561</f>
        <v>0</v>
      </c>
      <c r="M2561" s="144"/>
      <c r="N2561" s="144"/>
    </row>
    <row r="2562" spans="1:14">
      <c r="A2562" s="144" t="str">
        <f>'[11]Depr Exp'!A2562</f>
        <v>E342 PRD Fuel Holder, Ferndale</v>
      </c>
      <c r="B2562" s="144" t="str">
        <f>'[11]Depr Exp'!B2562</f>
        <v>E342 PRD Fuel Holder, Ferndale-9</v>
      </c>
      <c r="C2562" s="144" t="str">
        <f>'[11]Depr Exp'!C2562</f>
        <v>403E</v>
      </c>
      <c r="D2562" s="144"/>
      <c r="E2562" s="282">
        <f>'[11]Depr Exp'!E2562</f>
        <v>43373</v>
      </c>
      <c r="F2562" s="523">
        <f>'[11]Depr Exp'!F2562</f>
        <v>418443</v>
      </c>
      <c r="G2562" s="305">
        <f>'[11]Depr Exp'!G2562</f>
        <v>2.0900000000000002E-2</v>
      </c>
      <c r="H2562" s="524">
        <f>'[11]Depr Exp'!H2562</f>
        <v>728.79</v>
      </c>
      <c r="I2562" s="523">
        <f>'[11]Depr Exp'!I2562</f>
        <v>418443</v>
      </c>
      <c r="J2562" s="305">
        <f>'[11]Depr Exp'!J2562</f>
        <v>2.0900000000000002E-2</v>
      </c>
      <c r="K2562" s="373">
        <f>'[11]Depr Exp'!K2562</f>
        <v>728.78822500000012</v>
      </c>
      <c r="L2562" s="524">
        <f>'[11]Depr Exp'!L2562</f>
        <v>0</v>
      </c>
      <c r="M2562" s="144"/>
      <c r="N2562" s="144"/>
    </row>
    <row r="2563" spans="1:14">
      <c r="A2563" s="144" t="str">
        <f>'[11]Depr Exp'!A2563</f>
        <v>E342 PRD Fuel Holder, Ferndale</v>
      </c>
      <c r="B2563" s="144" t="str">
        <f>'[11]Depr Exp'!B2563</f>
        <v>E342 PRD Fuel Holder, Ferndale-10</v>
      </c>
      <c r="C2563" s="144" t="str">
        <f>'[11]Depr Exp'!C2563</f>
        <v>403E</v>
      </c>
      <c r="D2563" s="144"/>
      <c r="E2563" s="282">
        <f>'[11]Depr Exp'!E2563</f>
        <v>43404</v>
      </c>
      <c r="F2563" s="523">
        <f>'[11]Depr Exp'!F2563</f>
        <v>418443</v>
      </c>
      <c r="G2563" s="305">
        <f>'[11]Depr Exp'!G2563</f>
        <v>2.0900000000000002E-2</v>
      </c>
      <c r="H2563" s="524">
        <f>'[11]Depr Exp'!H2563</f>
        <v>728.79</v>
      </c>
      <c r="I2563" s="523">
        <f>'[11]Depr Exp'!I2563</f>
        <v>418443</v>
      </c>
      <c r="J2563" s="305">
        <f>'[11]Depr Exp'!J2563</f>
        <v>2.0900000000000002E-2</v>
      </c>
      <c r="K2563" s="373">
        <f>'[11]Depr Exp'!K2563</f>
        <v>728.78822500000012</v>
      </c>
      <c r="L2563" s="524">
        <f>'[11]Depr Exp'!L2563</f>
        <v>0</v>
      </c>
      <c r="M2563" s="144"/>
      <c r="N2563" s="144"/>
    </row>
    <row r="2564" spans="1:14">
      <c r="A2564" s="144" t="str">
        <f>'[11]Depr Exp'!A2564</f>
        <v>E342 PRD Fuel Holder, Ferndale</v>
      </c>
      <c r="B2564" s="144" t="str">
        <f>'[11]Depr Exp'!B2564</f>
        <v>E342 PRD Fuel Holder, Ferndale-11</v>
      </c>
      <c r="C2564" s="144" t="str">
        <f>'[11]Depr Exp'!C2564</f>
        <v>403E</v>
      </c>
      <c r="D2564" s="144"/>
      <c r="E2564" s="282">
        <f>'[11]Depr Exp'!E2564</f>
        <v>43434</v>
      </c>
      <c r="F2564" s="523">
        <f>'[11]Depr Exp'!F2564</f>
        <v>418443</v>
      </c>
      <c r="G2564" s="305">
        <f>'[11]Depr Exp'!G2564</f>
        <v>2.0900000000000002E-2</v>
      </c>
      <c r="H2564" s="524">
        <f>'[11]Depr Exp'!H2564</f>
        <v>728.79</v>
      </c>
      <c r="I2564" s="523">
        <f>'[11]Depr Exp'!I2564</f>
        <v>418443</v>
      </c>
      <c r="J2564" s="305">
        <f>'[11]Depr Exp'!J2564</f>
        <v>2.0900000000000002E-2</v>
      </c>
      <c r="K2564" s="373">
        <f>'[11]Depr Exp'!K2564</f>
        <v>728.78822500000012</v>
      </c>
      <c r="L2564" s="524">
        <f>'[11]Depr Exp'!L2564</f>
        <v>0</v>
      </c>
      <c r="M2564" s="144"/>
      <c r="N2564" s="144"/>
    </row>
    <row r="2565" spans="1:14">
      <c r="A2565" s="144" t="str">
        <f>'[11]Depr Exp'!A2565</f>
        <v>E342 PRD Fuel Holder, Ferndale</v>
      </c>
      <c r="B2565" s="144" t="str">
        <f>'[11]Depr Exp'!B2565</f>
        <v>E342 PRD Fuel Holder, Ferndale-12</v>
      </c>
      <c r="C2565" s="144" t="str">
        <f>'[11]Depr Exp'!C2565</f>
        <v>403E</v>
      </c>
      <c r="D2565" s="144"/>
      <c r="E2565" s="282">
        <f>'[11]Depr Exp'!E2565</f>
        <v>43465</v>
      </c>
      <c r="F2565" s="523">
        <f>'[11]Depr Exp'!F2565</f>
        <v>418443</v>
      </c>
      <c r="G2565" s="305">
        <f>'[11]Depr Exp'!G2565</f>
        <v>2.0900000000000002E-2</v>
      </c>
      <c r="H2565" s="524">
        <f>'[11]Depr Exp'!H2565</f>
        <v>728.79</v>
      </c>
      <c r="I2565" s="523">
        <f>'[11]Depr Exp'!I2565</f>
        <v>418443</v>
      </c>
      <c r="J2565" s="305">
        <f>'[11]Depr Exp'!J2565</f>
        <v>2.0900000000000002E-2</v>
      </c>
      <c r="K2565" s="373">
        <f>'[11]Depr Exp'!K2565</f>
        <v>728.78822500000012</v>
      </c>
      <c r="L2565" s="524">
        <f>'[11]Depr Exp'!L2565</f>
        <v>0</v>
      </c>
      <c r="M2565" s="144"/>
      <c r="N2565" s="144"/>
    </row>
    <row r="2566" spans="1:14" ht="15.75" thickBot="1">
      <c r="A2566" s="159" t="str">
        <f>'[11]Depr Exp'!A2566</f>
        <v>E342 PRD Fuel Holder, Ferndale Total</v>
      </c>
      <c r="B2566" s="144">
        <f>'[11]Depr Exp'!B2566</f>
        <v>0</v>
      </c>
      <c r="C2566" s="502" t="str">
        <f>'[11]Depr Exp'!C2566</f>
        <v>EPRD</v>
      </c>
      <c r="D2566" s="144"/>
      <c r="E2566" s="281" t="str">
        <f>'[11]Depr Exp'!E2566</f>
        <v>Total</v>
      </c>
      <c r="F2566" s="141">
        <f>'[11]Depr Exp'!F2566</f>
        <v>0</v>
      </c>
      <c r="G2566" s="252">
        <f>'[11]Depr Exp'!G2566</f>
        <v>0</v>
      </c>
      <c r="H2566" s="286">
        <f>'[11]Depr Exp'!H2566</f>
        <v>8745.48</v>
      </c>
      <c r="I2566" s="141">
        <f>'[11]Depr Exp'!I2566</f>
        <v>0</v>
      </c>
      <c r="J2566" s="252">
        <f>'[11]Depr Exp'!J2566</f>
        <v>0</v>
      </c>
      <c r="K2566" s="286">
        <f>'[11]Depr Exp'!K2566</f>
        <v>8745.458700000001</v>
      </c>
      <c r="L2566" s="286">
        <f>'[11]Depr Exp'!L2566</f>
        <v>-0.02</v>
      </c>
      <c r="M2566" s="144"/>
      <c r="N2566" s="144"/>
    </row>
    <row r="2567" spans="1:14" ht="13.5" thickTop="1">
      <c r="A2567" s="144" t="str">
        <f>'[11]Depr Exp'!A2567</f>
        <v>E342 PRD Fuel Holder, Fred 1/APC</v>
      </c>
      <c r="B2567" s="144" t="str">
        <f>'[11]Depr Exp'!B2567</f>
        <v>E342 PRD Fuel Holder, Fred 1/APC-1</v>
      </c>
      <c r="C2567" s="144" t="str">
        <f>'[11]Depr Exp'!C2567</f>
        <v>403E</v>
      </c>
      <c r="D2567" s="144"/>
      <c r="E2567" s="282">
        <f>'[11]Depr Exp'!E2567</f>
        <v>43131</v>
      </c>
      <c r="F2567" s="523">
        <f>'[11]Depr Exp'!F2567</f>
        <v>1804662.8</v>
      </c>
      <c r="G2567" s="305">
        <f>'[11]Depr Exp'!G2567</f>
        <v>2.81E-2</v>
      </c>
      <c r="H2567" s="524">
        <f>'[11]Depr Exp'!H2567</f>
        <v>4225.92</v>
      </c>
      <c r="I2567" s="523">
        <f>'[11]Depr Exp'!I2567</f>
        <v>1804662.8</v>
      </c>
      <c r="J2567" s="305">
        <f>'[11]Depr Exp'!J2567</f>
        <v>2.81E-2</v>
      </c>
      <c r="K2567" s="373">
        <f>'[11]Depr Exp'!K2567</f>
        <v>4225.9187233333332</v>
      </c>
      <c r="L2567" s="524">
        <f>'[11]Depr Exp'!L2567</f>
        <v>0</v>
      </c>
      <c r="M2567" s="144"/>
      <c r="N2567" s="144"/>
    </row>
    <row r="2568" spans="1:14">
      <c r="A2568" s="144" t="str">
        <f>'[11]Depr Exp'!A2568</f>
        <v>E342 PRD Fuel Holder, Fred 1/APC</v>
      </c>
      <c r="B2568" s="144" t="str">
        <f>'[11]Depr Exp'!B2568</f>
        <v>E342 PRD Fuel Holder, Fred 1/APC-2</v>
      </c>
      <c r="C2568" s="144" t="str">
        <f>'[11]Depr Exp'!C2568</f>
        <v>403E</v>
      </c>
      <c r="D2568" s="144"/>
      <c r="E2568" s="282">
        <f>'[11]Depr Exp'!E2568</f>
        <v>43159</v>
      </c>
      <c r="F2568" s="523">
        <f>'[11]Depr Exp'!F2568</f>
        <v>1804662.8</v>
      </c>
      <c r="G2568" s="305">
        <f>'[11]Depr Exp'!G2568</f>
        <v>2.81E-2</v>
      </c>
      <c r="H2568" s="524">
        <f>'[11]Depr Exp'!H2568</f>
        <v>4225.92</v>
      </c>
      <c r="I2568" s="523">
        <f>'[11]Depr Exp'!I2568</f>
        <v>1804662.8</v>
      </c>
      <c r="J2568" s="305">
        <f>'[11]Depr Exp'!J2568</f>
        <v>2.81E-2</v>
      </c>
      <c r="K2568" s="373">
        <f>'[11]Depr Exp'!K2568</f>
        <v>4225.9187233333332</v>
      </c>
      <c r="L2568" s="524">
        <f>'[11]Depr Exp'!L2568</f>
        <v>0</v>
      </c>
      <c r="M2568" s="144"/>
      <c r="N2568" s="144"/>
    </row>
    <row r="2569" spans="1:14">
      <c r="A2569" s="144" t="str">
        <f>'[11]Depr Exp'!A2569</f>
        <v>E342 PRD Fuel Holder, Fred 1/APC</v>
      </c>
      <c r="B2569" s="144" t="str">
        <f>'[11]Depr Exp'!B2569</f>
        <v>E342 PRD Fuel Holder, Fred 1/APC-3</v>
      </c>
      <c r="C2569" s="144" t="str">
        <f>'[11]Depr Exp'!C2569</f>
        <v>403E</v>
      </c>
      <c r="D2569" s="144"/>
      <c r="E2569" s="282">
        <f>'[11]Depr Exp'!E2569</f>
        <v>43190</v>
      </c>
      <c r="F2569" s="523">
        <f>'[11]Depr Exp'!F2569</f>
        <v>1804662.8</v>
      </c>
      <c r="G2569" s="305">
        <f>'[11]Depr Exp'!G2569</f>
        <v>2.81E-2</v>
      </c>
      <c r="H2569" s="524">
        <f>'[11]Depr Exp'!H2569</f>
        <v>4225.92</v>
      </c>
      <c r="I2569" s="523">
        <f>'[11]Depr Exp'!I2569</f>
        <v>1804662.8</v>
      </c>
      <c r="J2569" s="305">
        <f>'[11]Depr Exp'!J2569</f>
        <v>2.81E-2</v>
      </c>
      <c r="K2569" s="373">
        <f>'[11]Depr Exp'!K2569</f>
        <v>4225.9187233333332</v>
      </c>
      <c r="L2569" s="524">
        <f>'[11]Depr Exp'!L2569</f>
        <v>0</v>
      </c>
      <c r="M2569" s="144"/>
      <c r="N2569" s="144"/>
    </row>
    <row r="2570" spans="1:14">
      <c r="A2570" s="144" t="str">
        <f>'[11]Depr Exp'!A2570</f>
        <v>E342 PRD Fuel Holder, Fred 1/APC</v>
      </c>
      <c r="B2570" s="144" t="str">
        <f>'[11]Depr Exp'!B2570</f>
        <v>E342 PRD Fuel Holder, Fred 1/APC-4</v>
      </c>
      <c r="C2570" s="144" t="str">
        <f>'[11]Depr Exp'!C2570</f>
        <v>403E</v>
      </c>
      <c r="D2570" s="144"/>
      <c r="E2570" s="282">
        <f>'[11]Depr Exp'!E2570</f>
        <v>43220</v>
      </c>
      <c r="F2570" s="523">
        <f>'[11]Depr Exp'!F2570</f>
        <v>1804662.8</v>
      </c>
      <c r="G2570" s="305">
        <f>'[11]Depr Exp'!G2570</f>
        <v>2.81E-2</v>
      </c>
      <c r="H2570" s="524">
        <f>'[11]Depr Exp'!H2570</f>
        <v>4225.92</v>
      </c>
      <c r="I2570" s="523">
        <f>'[11]Depr Exp'!I2570</f>
        <v>1804662.8</v>
      </c>
      <c r="J2570" s="305">
        <f>'[11]Depr Exp'!J2570</f>
        <v>2.81E-2</v>
      </c>
      <c r="K2570" s="373">
        <f>'[11]Depr Exp'!K2570</f>
        <v>4225.9187233333332</v>
      </c>
      <c r="L2570" s="524">
        <f>'[11]Depr Exp'!L2570</f>
        <v>0</v>
      </c>
      <c r="M2570" s="144"/>
      <c r="N2570" s="144"/>
    </row>
    <row r="2571" spans="1:14">
      <c r="A2571" s="144" t="str">
        <f>'[11]Depr Exp'!A2571</f>
        <v>E342 PRD Fuel Holder, Fred 1/APC</v>
      </c>
      <c r="B2571" s="144" t="str">
        <f>'[11]Depr Exp'!B2571</f>
        <v>E342 PRD Fuel Holder, Fred 1/APC-5</v>
      </c>
      <c r="C2571" s="144" t="str">
        <f>'[11]Depr Exp'!C2571</f>
        <v>403E</v>
      </c>
      <c r="D2571" s="144"/>
      <c r="E2571" s="282">
        <f>'[11]Depr Exp'!E2571</f>
        <v>43251</v>
      </c>
      <c r="F2571" s="523">
        <f>'[11]Depr Exp'!F2571</f>
        <v>1804662.8</v>
      </c>
      <c r="G2571" s="305">
        <f>'[11]Depr Exp'!G2571</f>
        <v>2.81E-2</v>
      </c>
      <c r="H2571" s="524">
        <f>'[11]Depr Exp'!H2571</f>
        <v>4225.92</v>
      </c>
      <c r="I2571" s="523">
        <f>'[11]Depr Exp'!I2571</f>
        <v>1804662.8</v>
      </c>
      <c r="J2571" s="305">
        <f>'[11]Depr Exp'!J2571</f>
        <v>2.81E-2</v>
      </c>
      <c r="K2571" s="373">
        <f>'[11]Depr Exp'!K2571</f>
        <v>4225.9187233333332</v>
      </c>
      <c r="L2571" s="524">
        <f>'[11]Depr Exp'!L2571</f>
        <v>0</v>
      </c>
      <c r="M2571" s="144"/>
      <c r="N2571" s="144"/>
    </row>
    <row r="2572" spans="1:14">
      <c r="A2572" s="144" t="str">
        <f>'[11]Depr Exp'!A2572</f>
        <v>E342 PRD Fuel Holder, Fred 1/APC</v>
      </c>
      <c r="B2572" s="144" t="str">
        <f>'[11]Depr Exp'!B2572</f>
        <v>E342 PRD Fuel Holder, Fred 1/APC-6</v>
      </c>
      <c r="C2572" s="144" t="str">
        <f>'[11]Depr Exp'!C2572</f>
        <v>403E</v>
      </c>
      <c r="D2572" s="144"/>
      <c r="E2572" s="282">
        <f>'[11]Depr Exp'!E2572</f>
        <v>43281</v>
      </c>
      <c r="F2572" s="523">
        <f>'[11]Depr Exp'!F2572</f>
        <v>1804662.8</v>
      </c>
      <c r="G2572" s="305">
        <f>'[11]Depr Exp'!G2572</f>
        <v>2.81E-2</v>
      </c>
      <c r="H2572" s="524">
        <f>'[11]Depr Exp'!H2572</f>
        <v>4225.92</v>
      </c>
      <c r="I2572" s="523">
        <f>'[11]Depr Exp'!I2572</f>
        <v>1804662.8</v>
      </c>
      <c r="J2572" s="305">
        <f>'[11]Depr Exp'!J2572</f>
        <v>2.81E-2</v>
      </c>
      <c r="K2572" s="373">
        <f>'[11]Depr Exp'!K2572</f>
        <v>4225.9187233333332</v>
      </c>
      <c r="L2572" s="524">
        <f>'[11]Depr Exp'!L2572</f>
        <v>0</v>
      </c>
      <c r="M2572" s="144"/>
      <c r="N2572" s="144"/>
    </row>
    <row r="2573" spans="1:14">
      <c r="A2573" s="144" t="str">
        <f>'[11]Depr Exp'!A2573</f>
        <v>E342 PRD Fuel Holder, Fred 1/APC</v>
      </c>
      <c r="B2573" s="144" t="str">
        <f>'[11]Depr Exp'!B2573</f>
        <v>E342 PRD Fuel Holder, Fred 1/APC-7</v>
      </c>
      <c r="C2573" s="144" t="str">
        <f>'[11]Depr Exp'!C2573</f>
        <v>403E</v>
      </c>
      <c r="D2573" s="144"/>
      <c r="E2573" s="282">
        <f>'[11]Depr Exp'!E2573</f>
        <v>43312</v>
      </c>
      <c r="F2573" s="523">
        <f>'[11]Depr Exp'!F2573</f>
        <v>1804662.8</v>
      </c>
      <c r="G2573" s="305">
        <f>'[11]Depr Exp'!G2573</f>
        <v>2.81E-2</v>
      </c>
      <c r="H2573" s="524">
        <f>'[11]Depr Exp'!H2573</f>
        <v>4225.92</v>
      </c>
      <c r="I2573" s="523">
        <f>'[11]Depr Exp'!I2573</f>
        <v>1804662.8</v>
      </c>
      <c r="J2573" s="305">
        <f>'[11]Depr Exp'!J2573</f>
        <v>2.81E-2</v>
      </c>
      <c r="K2573" s="373">
        <f>'[11]Depr Exp'!K2573</f>
        <v>4225.9187233333332</v>
      </c>
      <c r="L2573" s="524">
        <f>'[11]Depr Exp'!L2573</f>
        <v>0</v>
      </c>
      <c r="M2573" s="144"/>
      <c r="N2573" s="144"/>
    </row>
    <row r="2574" spans="1:14">
      <c r="A2574" s="144" t="str">
        <f>'[11]Depr Exp'!A2574</f>
        <v>E342 PRD Fuel Holder, Fred 1/APC</v>
      </c>
      <c r="B2574" s="144" t="str">
        <f>'[11]Depr Exp'!B2574</f>
        <v>E342 PRD Fuel Holder, Fred 1/APC-8</v>
      </c>
      <c r="C2574" s="144" t="str">
        <f>'[11]Depr Exp'!C2574</f>
        <v>403E</v>
      </c>
      <c r="D2574" s="144"/>
      <c r="E2574" s="282">
        <f>'[11]Depr Exp'!E2574</f>
        <v>43343</v>
      </c>
      <c r="F2574" s="523">
        <f>'[11]Depr Exp'!F2574</f>
        <v>1804662.8</v>
      </c>
      <c r="G2574" s="305">
        <f>'[11]Depr Exp'!G2574</f>
        <v>2.81E-2</v>
      </c>
      <c r="H2574" s="524">
        <f>'[11]Depr Exp'!H2574</f>
        <v>4225.92</v>
      </c>
      <c r="I2574" s="523">
        <f>'[11]Depr Exp'!I2574</f>
        <v>1804662.8</v>
      </c>
      <c r="J2574" s="305">
        <f>'[11]Depr Exp'!J2574</f>
        <v>2.81E-2</v>
      </c>
      <c r="K2574" s="373">
        <f>'[11]Depr Exp'!K2574</f>
        <v>4225.9187233333332</v>
      </c>
      <c r="L2574" s="524">
        <f>'[11]Depr Exp'!L2574</f>
        <v>0</v>
      </c>
      <c r="M2574" s="144"/>
      <c r="N2574" s="144"/>
    </row>
    <row r="2575" spans="1:14">
      <c r="A2575" s="144" t="str">
        <f>'[11]Depr Exp'!A2575</f>
        <v>E342 PRD Fuel Holder, Fred 1/APC</v>
      </c>
      <c r="B2575" s="144" t="str">
        <f>'[11]Depr Exp'!B2575</f>
        <v>E342 PRD Fuel Holder, Fred 1/APC-9</v>
      </c>
      <c r="C2575" s="144" t="str">
        <f>'[11]Depr Exp'!C2575</f>
        <v>403E</v>
      </c>
      <c r="D2575" s="144"/>
      <c r="E2575" s="282">
        <f>'[11]Depr Exp'!E2575</f>
        <v>43373</v>
      </c>
      <c r="F2575" s="523">
        <f>'[11]Depr Exp'!F2575</f>
        <v>1804662.8</v>
      </c>
      <c r="G2575" s="305">
        <f>'[11]Depr Exp'!G2575</f>
        <v>2.81E-2</v>
      </c>
      <c r="H2575" s="524">
        <f>'[11]Depr Exp'!H2575</f>
        <v>4225.92</v>
      </c>
      <c r="I2575" s="523">
        <f>'[11]Depr Exp'!I2575</f>
        <v>1804662.8</v>
      </c>
      <c r="J2575" s="305">
        <f>'[11]Depr Exp'!J2575</f>
        <v>2.81E-2</v>
      </c>
      <c r="K2575" s="373">
        <f>'[11]Depr Exp'!K2575</f>
        <v>4225.9187233333332</v>
      </c>
      <c r="L2575" s="524">
        <f>'[11]Depr Exp'!L2575</f>
        <v>0</v>
      </c>
      <c r="M2575" s="144"/>
      <c r="N2575" s="144"/>
    </row>
    <row r="2576" spans="1:14">
      <c r="A2576" s="144" t="str">
        <f>'[11]Depr Exp'!A2576</f>
        <v>E342 PRD Fuel Holder, Fred 1/APC</v>
      </c>
      <c r="B2576" s="144" t="str">
        <f>'[11]Depr Exp'!B2576</f>
        <v>E342 PRD Fuel Holder, Fred 1/APC-10</v>
      </c>
      <c r="C2576" s="144" t="str">
        <f>'[11]Depr Exp'!C2576</f>
        <v>403E</v>
      </c>
      <c r="D2576" s="144"/>
      <c r="E2576" s="282">
        <f>'[11]Depr Exp'!E2576</f>
        <v>43404</v>
      </c>
      <c r="F2576" s="523">
        <f>'[11]Depr Exp'!F2576</f>
        <v>1804662.8</v>
      </c>
      <c r="G2576" s="305">
        <f>'[11]Depr Exp'!G2576</f>
        <v>2.81E-2</v>
      </c>
      <c r="H2576" s="524">
        <f>'[11]Depr Exp'!H2576</f>
        <v>4225.92</v>
      </c>
      <c r="I2576" s="523">
        <f>'[11]Depr Exp'!I2576</f>
        <v>1804662.8</v>
      </c>
      <c r="J2576" s="305">
        <f>'[11]Depr Exp'!J2576</f>
        <v>2.81E-2</v>
      </c>
      <c r="K2576" s="373">
        <f>'[11]Depr Exp'!K2576</f>
        <v>4225.9187233333332</v>
      </c>
      <c r="L2576" s="524">
        <f>'[11]Depr Exp'!L2576</f>
        <v>0</v>
      </c>
      <c r="M2576" s="144"/>
      <c r="N2576" s="144"/>
    </row>
    <row r="2577" spans="1:14">
      <c r="A2577" s="144" t="str">
        <f>'[11]Depr Exp'!A2577</f>
        <v>E342 PRD Fuel Holder, Fred 1/APC</v>
      </c>
      <c r="B2577" s="144" t="str">
        <f>'[11]Depr Exp'!B2577</f>
        <v>E342 PRD Fuel Holder, Fred 1/APC-11</v>
      </c>
      <c r="C2577" s="144" t="str">
        <f>'[11]Depr Exp'!C2577</f>
        <v>403E</v>
      </c>
      <c r="D2577" s="144"/>
      <c r="E2577" s="282">
        <f>'[11]Depr Exp'!E2577</f>
        <v>43434</v>
      </c>
      <c r="F2577" s="523">
        <f>'[11]Depr Exp'!F2577</f>
        <v>1804662.8</v>
      </c>
      <c r="G2577" s="305">
        <f>'[11]Depr Exp'!G2577</f>
        <v>2.81E-2</v>
      </c>
      <c r="H2577" s="524">
        <f>'[11]Depr Exp'!H2577</f>
        <v>4225.92</v>
      </c>
      <c r="I2577" s="523">
        <f>'[11]Depr Exp'!I2577</f>
        <v>1804662.8</v>
      </c>
      <c r="J2577" s="305">
        <f>'[11]Depr Exp'!J2577</f>
        <v>2.81E-2</v>
      </c>
      <c r="K2577" s="373">
        <f>'[11]Depr Exp'!K2577</f>
        <v>4225.9187233333332</v>
      </c>
      <c r="L2577" s="524">
        <f>'[11]Depr Exp'!L2577</f>
        <v>0</v>
      </c>
      <c r="M2577" s="144"/>
      <c r="N2577" s="144"/>
    </row>
    <row r="2578" spans="1:14">
      <c r="A2578" s="144" t="str">
        <f>'[11]Depr Exp'!A2578</f>
        <v>E342 PRD Fuel Holder, Fred 1/APC</v>
      </c>
      <c r="B2578" s="144" t="str">
        <f>'[11]Depr Exp'!B2578</f>
        <v>E342 PRD Fuel Holder, Fred 1/APC-12</v>
      </c>
      <c r="C2578" s="144" t="str">
        <f>'[11]Depr Exp'!C2578</f>
        <v>403E</v>
      </c>
      <c r="D2578" s="144"/>
      <c r="E2578" s="282">
        <f>'[11]Depr Exp'!E2578</f>
        <v>43465</v>
      </c>
      <c r="F2578" s="523">
        <f>'[11]Depr Exp'!F2578</f>
        <v>1804662.8</v>
      </c>
      <c r="G2578" s="305">
        <f>'[11]Depr Exp'!G2578</f>
        <v>2.81E-2</v>
      </c>
      <c r="H2578" s="524">
        <f>'[11]Depr Exp'!H2578</f>
        <v>4225.92</v>
      </c>
      <c r="I2578" s="523">
        <f>'[11]Depr Exp'!I2578</f>
        <v>1804662.8</v>
      </c>
      <c r="J2578" s="305">
        <f>'[11]Depr Exp'!J2578</f>
        <v>2.81E-2</v>
      </c>
      <c r="K2578" s="373">
        <f>'[11]Depr Exp'!K2578</f>
        <v>4225.9187233333332</v>
      </c>
      <c r="L2578" s="524">
        <f>'[11]Depr Exp'!L2578</f>
        <v>0</v>
      </c>
      <c r="M2578" s="144"/>
      <c r="N2578" s="144"/>
    </row>
    <row r="2579" spans="1:14" ht="15.75" thickBot="1">
      <c r="A2579" s="159" t="str">
        <f>'[11]Depr Exp'!A2579</f>
        <v>E342 PRD Fuel Holder, Fred 1/APC Total</v>
      </c>
      <c r="B2579" s="144">
        <f>'[11]Depr Exp'!B2579</f>
        <v>0</v>
      </c>
      <c r="C2579" s="502" t="str">
        <f>'[11]Depr Exp'!C2579</f>
        <v>EPRD</v>
      </c>
      <c r="D2579" s="144"/>
      <c r="E2579" s="281" t="str">
        <f>'[11]Depr Exp'!E2579</f>
        <v>Total</v>
      </c>
      <c r="F2579" s="141">
        <f>'[11]Depr Exp'!F2579</f>
        <v>0</v>
      </c>
      <c r="G2579" s="252">
        <f>'[11]Depr Exp'!G2579</f>
        <v>0</v>
      </c>
      <c r="H2579" s="286">
        <f>'[11]Depr Exp'!H2579</f>
        <v>50711.039999999986</v>
      </c>
      <c r="I2579" s="141">
        <f>'[11]Depr Exp'!I2579</f>
        <v>0</v>
      </c>
      <c r="J2579" s="252">
        <f>'[11]Depr Exp'!J2579</f>
        <v>0</v>
      </c>
      <c r="K2579" s="286">
        <f>'[11]Depr Exp'!K2579</f>
        <v>50711.02468000001</v>
      </c>
      <c r="L2579" s="286">
        <f>'[11]Depr Exp'!L2579</f>
        <v>-0.02</v>
      </c>
      <c r="M2579" s="144"/>
      <c r="N2579" s="144"/>
    </row>
    <row r="2580" spans="1:14" ht="13.5" thickTop="1">
      <c r="A2580" s="144" t="str">
        <f>'[11]Depr Exp'!A2580</f>
        <v>E342 PRD Fuel Holder, Frederickson</v>
      </c>
      <c r="B2580" s="144" t="str">
        <f>'[11]Depr Exp'!B2580</f>
        <v>E342 PRD Fuel Holder, Frederickson-1</v>
      </c>
      <c r="C2580" s="144" t="str">
        <f>'[11]Depr Exp'!C2580</f>
        <v>403E</v>
      </c>
      <c r="D2580" s="144"/>
      <c r="E2580" s="282">
        <f>'[11]Depr Exp'!E2580</f>
        <v>43131</v>
      </c>
      <c r="F2580" s="523">
        <f>'[11]Depr Exp'!F2580</f>
        <v>3702107.48</v>
      </c>
      <c r="G2580" s="305">
        <f>'[11]Depr Exp'!G2580</f>
        <v>5.5999999999999999E-3</v>
      </c>
      <c r="H2580" s="524">
        <f>'[11]Depr Exp'!H2580</f>
        <v>1727.6499999999999</v>
      </c>
      <c r="I2580" s="523">
        <f>'[11]Depr Exp'!I2580</f>
        <v>3702107.48</v>
      </c>
      <c r="J2580" s="305">
        <f>'[11]Depr Exp'!J2580</f>
        <v>5.5999999999999999E-3</v>
      </c>
      <c r="K2580" s="373">
        <f>'[11]Depr Exp'!K2580</f>
        <v>1727.6501573333333</v>
      </c>
      <c r="L2580" s="524">
        <f>'[11]Depr Exp'!L2580</f>
        <v>0</v>
      </c>
      <c r="M2580" s="144"/>
      <c r="N2580" s="144"/>
    </row>
    <row r="2581" spans="1:14">
      <c r="A2581" s="144" t="str">
        <f>'[11]Depr Exp'!A2581</f>
        <v>E342 PRD Fuel Holder, Frederickson</v>
      </c>
      <c r="B2581" s="144" t="str">
        <f>'[11]Depr Exp'!B2581</f>
        <v>E342 PRD Fuel Holder, Frederickson-2</v>
      </c>
      <c r="C2581" s="144" t="str">
        <f>'[11]Depr Exp'!C2581</f>
        <v>403E</v>
      </c>
      <c r="D2581" s="144"/>
      <c r="E2581" s="282">
        <f>'[11]Depr Exp'!E2581</f>
        <v>43159</v>
      </c>
      <c r="F2581" s="523">
        <f>'[11]Depr Exp'!F2581</f>
        <v>3702107.48</v>
      </c>
      <c r="G2581" s="305">
        <f>'[11]Depr Exp'!G2581</f>
        <v>5.5999999999999999E-3</v>
      </c>
      <c r="H2581" s="524">
        <f>'[11]Depr Exp'!H2581</f>
        <v>1727.6499999999999</v>
      </c>
      <c r="I2581" s="523">
        <f>'[11]Depr Exp'!I2581</f>
        <v>3702107.48</v>
      </c>
      <c r="J2581" s="305">
        <f>'[11]Depr Exp'!J2581</f>
        <v>5.5999999999999999E-3</v>
      </c>
      <c r="K2581" s="373">
        <f>'[11]Depr Exp'!K2581</f>
        <v>1727.6501573333333</v>
      </c>
      <c r="L2581" s="524">
        <f>'[11]Depr Exp'!L2581</f>
        <v>0</v>
      </c>
      <c r="M2581" s="144"/>
      <c r="N2581" s="144"/>
    </row>
    <row r="2582" spans="1:14">
      <c r="A2582" s="144" t="str">
        <f>'[11]Depr Exp'!A2582</f>
        <v>E342 PRD Fuel Holder, Frederickson</v>
      </c>
      <c r="B2582" s="144" t="str">
        <f>'[11]Depr Exp'!B2582</f>
        <v>E342 PRD Fuel Holder, Frederickson-3</v>
      </c>
      <c r="C2582" s="144" t="str">
        <f>'[11]Depr Exp'!C2582</f>
        <v>403E</v>
      </c>
      <c r="D2582" s="144"/>
      <c r="E2582" s="282">
        <f>'[11]Depr Exp'!E2582</f>
        <v>43190</v>
      </c>
      <c r="F2582" s="523">
        <f>'[11]Depr Exp'!F2582</f>
        <v>3702107.48</v>
      </c>
      <c r="G2582" s="305">
        <f>'[11]Depr Exp'!G2582</f>
        <v>5.5999999999999999E-3</v>
      </c>
      <c r="H2582" s="524">
        <f>'[11]Depr Exp'!H2582</f>
        <v>1727.6499999999999</v>
      </c>
      <c r="I2582" s="523">
        <f>'[11]Depr Exp'!I2582</f>
        <v>3702107.48</v>
      </c>
      <c r="J2582" s="305">
        <f>'[11]Depr Exp'!J2582</f>
        <v>5.5999999999999999E-3</v>
      </c>
      <c r="K2582" s="373">
        <f>'[11]Depr Exp'!K2582</f>
        <v>1727.6501573333333</v>
      </c>
      <c r="L2582" s="524">
        <f>'[11]Depr Exp'!L2582</f>
        <v>0</v>
      </c>
      <c r="M2582" s="144"/>
      <c r="N2582" s="144"/>
    </row>
    <row r="2583" spans="1:14">
      <c r="A2583" s="144" t="str">
        <f>'[11]Depr Exp'!A2583</f>
        <v>E342 PRD Fuel Holder, Frederickson</v>
      </c>
      <c r="B2583" s="144" t="str">
        <f>'[11]Depr Exp'!B2583</f>
        <v>E342 PRD Fuel Holder, Frederickson-4</v>
      </c>
      <c r="C2583" s="144" t="str">
        <f>'[11]Depr Exp'!C2583</f>
        <v>403E</v>
      </c>
      <c r="D2583" s="144"/>
      <c r="E2583" s="282">
        <f>'[11]Depr Exp'!E2583</f>
        <v>43220</v>
      </c>
      <c r="F2583" s="523">
        <f>'[11]Depr Exp'!F2583</f>
        <v>3702107.48</v>
      </c>
      <c r="G2583" s="305">
        <f>'[11]Depr Exp'!G2583</f>
        <v>5.5999999999999999E-3</v>
      </c>
      <c r="H2583" s="524">
        <f>'[11]Depr Exp'!H2583</f>
        <v>1727.6499999999999</v>
      </c>
      <c r="I2583" s="523">
        <f>'[11]Depr Exp'!I2583</f>
        <v>3702107.48</v>
      </c>
      <c r="J2583" s="305">
        <f>'[11]Depr Exp'!J2583</f>
        <v>5.5999999999999999E-3</v>
      </c>
      <c r="K2583" s="373">
        <f>'[11]Depr Exp'!K2583</f>
        <v>1727.6501573333333</v>
      </c>
      <c r="L2583" s="524">
        <f>'[11]Depr Exp'!L2583</f>
        <v>0</v>
      </c>
      <c r="M2583" s="144"/>
      <c r="N2583" s="144"/>
    </row>
    <row r="2584" spans="1:14">
      <c r="A2584" s="144" t="str">
        <f>'[11]Depr Exp'!A2584</f>
        <v>E342 PRD Fuel Holder, Frederickson</v>
      </c>
      <c r="B2584" s="144" t="str">
        <f>'[11]Depr Exp'!B2584</f>
        <v>E342 PRD Fuel Holder, Frederickson-5</v>
      </c>
      <c r="C2584" s="144" t="str">
        <f>'[11]Depr Exp'!C2584</f>
        <v>403E</v>
      </c>
      <c r="D2584" s="144"/>
      <c r="E2584" s="282">
        <f>'[11]Depr Exp'!E2584</f>
        <v>43251</v>
      </c>
      <c r="F2584" s="523">
        <f>'[11]Depr Exp'!F2584</f>
        <v>3702107.48</v>
      </c>
      <c r="G2584" s="305">
        <f>'[11]Depr Exp'!G2584</f>
        <v>5.5999999999999999E-3</v>
      </c>
      <c r="H2584" s="524">
        <f>'[11]Depr Exp'!H2584</f>
        <v>1727.6499999999999</v>
      </c>
      <c r="I2584" s="523">
        <f>'[11]Depr Exp'!I2584</f>
        <v>3702107.48</v>
      </c>
      <c r="J2584" s="305">
        <f>'[11]Depr Exp'!J2584</f>
        <v>5.5999999999999999E-3</v>
      </c>
      <c r="K2584" s="373">
        <f>'[11]Depr Exp'!K2584</f>
        <v>1727.6501573333333</v>
      </c>
      <c r="L2584" s="524">
        <f>'[11]Depr Exp'!L2584</f>
        <v>0</v>
      </c>
      <c r="M2584" s="144"/>
      <c r="N2584" s="144"/>
    </row>
    <row r="2585" spans="1:14">
      <c r="A2585" s="144" t="str">
        <f>'[11]Depr Exp'!A2585</f>
        <v>E342 PRD Fuel Holder, Frederickson</v>
      </c>
      <c r="B2585" s="144" t="str">
        <f>'[11]Depr Exp'!B2585</f>
        <v>E342 PRD Fuel Holder, Frederickson-6</v>
      </c>
      <c r="C2585" s="144" t="str">
        <f>'[11]Depr Exp'!C2585</f>
        <v>403E</v>
      </c>
      <c r="D2585" s="144"/>
      <c r="E2585" s="282">
        <f>'[11]Depr Exp'!E2585</f>
        <v>43281</v>
      </c>
      <c r="F2585" s="523">
        <f>'[11]Depr Exp'!F2585</f>
        <v>3702107.48</v>
      </c>
      <c r="G2585" s="305">
        <f>'[11]Depr Exp'!G2585</f>
        <v>5.5999999999999999E-3</v>
      </c>
      <c r="H2585" s="524">
        <f>'[11]Depr Exp'!H2585</f>
        <v>1727.6499999999999</v>
      </c>
      <c r="I2585" s="523">
        <f>'[11]Depr Exp'!I2585</f>
        <v>3702107.48</v>
      </c>
      <c r="J2585" s="305">
        <f>'[11]Depr Exp'!J2585</f>
        <v>5.5999999999999999E-3</v>
      </c>
      <c r="K2585" s="373">
        <f>'[11]Depr Exp'!K2585</f>
        <v>1727.6501573333333</v>
      </c>
      <c r="L2585" s="524">
        <f>'[11]Depr Exp'!L2585</f>
        <v>0</v>
      </c>
      <c r="M2585" s="144"/>
      <c r="N2585" s="144"/>
    </row>
    <row r="2586" spans="1:14">
      <c r="A2586" s="144" t="str">
        <f>'[11]Depr Exp'!A2586</f>
        <v>E342 PRD Fuel Holder, Frederickson</v>
      </c>
      <c r="B2586" s="144" t="str">
        <f>'[11]Depr Exp'!B2586</f>
        <v>E342 PRD Fuel Holder, Frederickson-7</v>
      </c>
      <c r="C2586" s="144" t="str">
        <f>'[11]Depr Exp'!C2586</f>
        <v>403E</v>
      </c>
      <c r="D2586" s="144"/>
      <c r="E2586" s="282">
        <f>'[11]Depr Exp'!E2586</f>
        <v>43312</v>
      </c>
      <c r="F2586" s="523">
        <f>'[11]Depr Exp'!F2586</f>
        <v>3702107.48</v>
      </c>
      <c r="G2586" s="305">
        <f>'[11]Depr Exp'!G2586</f>
        <v>5.5999999999999999E-3</v>
      </c>
      <c r="H2586" s="524">
        <f>'[11]Depr Exp'!H2586</f>
        <v>1727.6499999999999</v>
      </c>
      <c r="I2586" s="523">
        <f>'[11]Depr Exp'!I2586</f>
        <v>3702107.48</v>
      </c>
      <c r="J2586" s="305">
        <f>'[11]Depr Exp'!J2586</f>
        <v>5.5999999999999999E-3</v>
      </c>
      <c r="K2586" s="373">
        <f>'[11]Depr Exp'!K2586</f>
        <v>1727.6501573333333</v>
      </c>
      <c r="L2586" s="524">
        <f>'[11]Depr Exp'!L2586</f>
        <v>0</v>
      </c>
      <c r="M2586" s="144"/>
      <c r="N2586" s="144"/>
    </row>
    <row r="2587" spans="1:14">
      <c r="A2587" s="144" t="str">
        <f>'[11]Depr Exp'!A2587</f>
        <v>E342 PRD Fuel Holder, Frederickson</v>
      </c>
      <c r="B2587" s="144" t="str">
        <f>'[11]Depr Exp'!B2587</f>
        <v>E342 PRD Fuel Holder, Frederickson-8</v>
      </c>
      <c r="C2587" s="144" t="str">
        <f>'[11]Depr Exp'!C2587</f>
        <v>403E</v>
      </c>
      <c r="D2587" s="144"/>
      <c r="E2587" s="282">
        <f>'[11]Depr Exp'!E2587</f>
        <v>43343</v>
      </c>
      <c r="F2587" s="523">
        <f>'[11]Depr Exp'!F2587</f>
        <v>3702107.48</v>
      </c>
      <c r="G2587" s="305">
        <f>'[11]Depr Exp'!G2587</f>
        <v>5.5999999999999999E-3</v>
      </c>
      <c r="H2587" s="524">
        <f>'[11]Depr Exp'!H2587</f>
        <v>1727.6499999999999</v>
      </c>
      <c r="I2587" s="523">
        <f>'[11]Depr Exp'!I2587</f>
        <v>3702107.48</v>
      </c>
      <c r="J2587" s="305">
        <f>'[11]Depr Exp'!J2587</f>
        <v>5.5999999999999999E-3</v>
      </c>
      <c r="K2587" s="373">
        <f>'[11]Depr Exp'!K2587</f>
        <v>1727.6501573333333</v>
      </c>
      <c r="L2587" s="524">
        <f>'[11]Depr Exp'!L2587</f>
        <v>0</v>
      </c>
      <c r="M2587" s="144"/>
      <c r="N2587" s="144"/>
    </row>
    <row r="2588" spans="1:14">
      <c r="A2588" s="144" t="str">
        <f>'[11]Depr Exp'!A2588</f>
        <v>E342 PRD Fuel Holder, Frederickson</v>
      </c>
      <c r="B2588" s="144" t="str">
        <f>'[11]Depr Exp'!B2588</f>
        <v>E342 PRD Fuel Holder, Frederickson-9</v>
      </c>
      <c r="C2588" s="144" t="str">
        <f>'[11]Depr Exp'!C2588</f>
        <v>403E</v>
      </c>
      <c r="D2588" s="144"/>
      <c r="E2588" s="282">
        <f>'[11]Depr Exp'!E2588</f>
        <v>43373</v>
      </c>
      <c r="F2588" s="523">
        <f>'[11]Depr Exp'!F2588</f>
        <v>3702107.48</v>
      </c>
      <c r="G2588" s="305">
        <f>'[11]Depr Exp'!G2588</f>
        <v>5.5999999999999999E-3</v>
      </c>
      <c r="H2588" s="524">
        <f>'[11]Depr Exp'!H2588</f>
        <v>1727.6499999999999</v>
      </c>
      <c r="I2588" s="523">
        <f>'[11]Depr Exp'!I2588</f>
        <v>3702107.48</v>
      </c>
      <c r="J2588" s="305">
        <f>'[11]Depr Exp'!J2588</f>
        <v>5.5999999999999999E-3</v>
      </c>
      <c r="K2588" s="373">
        <f>'[11]Depr Exp'!K2588</f>
        <v>1727.6501573333333</v>
      </c>
      <c r="L2588" s="524">
        <f>'[11]Depr Exp'!L2588</f>
        <v>0</v>
      </c>
      <c r="M2588" s="144"/>
      <c r="N2588" s="144"/>
    </row>
    <row r="2589" spans="1:14">
      <c r="A2589" s="144" t="str">
        <f>'[11]Depr Exp'!A2589</f>
        <v>E342 PRD Fuel Holder, Frederickson</v>
      </c>
      <c r="B2589" s="144" t="str">
        <f>'[11]Depr Exp'!B2589</f>
        <v>E342 PRD Fuel Holder, Frederickson-10</v>
      </c>
      <c r="C2589" s="144" t="str">
        <f>'[11]Depr Exp'!C2589</f>
        <v>403E</v>
      </c>
      <c r="D2589" s="144"/>
      <c r="E2589" s="282">
        <f>'[11]Depr Exp'!E2589</f>
        <v>43404</v>
      </c>
      <c r="F2589" s="523">
        <f>'[11]Depr Exp'!F2589</f>
        <v>3702107.48</v>
      </c>
      <c r="G2589" s="305">
        <f>'[11]Depr Exp'!G2589</f>
        <v>5.5999999999999999E-3</v>
      </c>
      <c r="H2589" s="524">
        <f>'[11]Depr Exp'!H2589</f>
        <v>1727.6499999999999</v>
      </c>
      <c r="I2589" s="523">
        <f>'[11]Depr Exp'!I2589</f>
        <v>3702107.48</v>
      </c>
      <c r="J2589" s="305">
        <f>'[11]Depr Exp'!J2589</f>
        <v>5.5999999999999999E-3</v>
      </c>
      <c r="K2589" s="373">
        <f>'[11]Depr Exp'!K2589</f>
        <v>1727.6501573333333</v>
      </c>
      <c r="L2589" s="524">
        <f>'[11]Depr Exp'!L2589</f>
        <v>0</v>
      </c>
      <c r="M2589" s="144"/>
      <c r="N2589" s="144"/>
    </row>
    <row r="2590" spans="1:14">
      <c r="A2590" s="144" t="str">
        <f>'[11]Depr Exp'!A2590</f>
        <v>E342 PRD Fuel Holder, Frederickson</v>
      </c>
      <c r="B2590" s="144" t="str">
        <f>'[11]Depr Exp'!B2590</f>
        <v>E342 PRD Fuel Holder, Frederickson-11</v>
      </c>
      <c r="C2590" s="144" t="str">
        <f>'[11]Depr Exp'!C2590</f>
        <v>403E</v>
      </c>
      <c r="D2590" s="144"/>
      <c r="E2590" s="282">
        <f>'[11]Depr Exp'!E2590</f>
        <v>43434</v>
      </c>
      <c r="F2590" s="523">
        <f>'[11]Depr Exp'!F2590</f>
        <v>3702107.48</v>
      </c>
      <c r="G2590" s="305">
        <f>'[11]Depr Exp'!G2590</f>
        <v>5.5999999999999999E-3</v>
      </c>
      <c r="H2590" s="524">
        <f>'[11]Depr Exp'!H2590</f>
        <v>1727.6499999999999</v>
      </c>
      <c r="I2590" s="523">
        <f>'[11]Depr Exp'!I2590</f>
        <v>3702107.48</v>
      </c>
      <c r="J2590" s="305">
        <f>'[11]Depr Exp'!J2590</f>
        <v>5.5999999999999999E-3</v>
      </c>
      <c r="K2590" s="373">
        <f>'[11]Depr Exp'!K2590</f>
        <v>1727.6501573333333</v>
      </c>
      <c r="L2590" s="524">
        <f>'[11]Depr Exp'!L2590</f>
        <v>0</v>
      </c>
      <c r="M2590" s="144"/>
      <c r="N2590" s="144"/>
    </row>
    <row r="2591" spans="1:14">
      <c r="A2591" s="144" t="str">
        <f>'[11]Depr Exp'!A2591</f>
        <v>E342 PRD Fuel Holder, Frederickson</v>
      </c>
      <c r="B2591" s="144" t="str">
        <f>'[11]Depr Exp'!B2591</f>
        <v>E342 PRD Fuel Holder, Frederickson-12</v>
      </c>
      <c r="C2591" s="144" t="str">
        <f>'[11]Depr Exp'!C2591</f>
        <v>403E</v>
      </c>
      <c r="D2591" s="144"/>
      <c r="E2591" s="282">
        <f>'[11]Depr Exp'!E2591</f>
        <v>43465</v>
      </c>
      <c r="F2591" s="523">
        <f>'[11]Depr Exp'!F2591</f>
        <v>3702107.48</v>
      </c>
      <c r="G2591" s="305">
        <f>'[11]Depr Exp'!G2591</f>
        <v>5.5999999999999999E-3</v>
      </c>
      <c r="H2591" s="524">
        <f>'[11]Depr Exp'!H2591</f>
        <v>1727.6499999999999</v>
      </c>
      <c r="I2591" s="523">
        <f>'[11]Depr Exp'!I2591</f>
        <v>3702107.48</v>
      </c>
      <c r="J2591" s="305">
        <f>'[11]Depr Exp'!J2591</f>
        <v>5.5999999999999999E-3</v>
      </c>
      <c r="K2591" s="373">
        <f>'[11]Depr Exp'!K2591</f>
        <v>1727.6501573333333</v>
      </c>
      <c r="L2591" s="524">
        <f>'[11]Depr Exp'!L2591</f>
        <v>0</v>
      </c>
      <c r="M2591" s="144"/>
      <c r="N2591" s="144"/>
    </row>
    <row r="2592" spans="1:14" ht="15.75" thickBot="1">
      <c r="A2592" s="159" t="str">
        <f>'[11]Depr Exp'!A2592</f>
        <v>E342 PRD Fuel Holder, Frederickson Total</v>
      </c>
      <c r="B2592" s="144">
        <f>'[11]Depr Exp'!B2592</f>
        <v>0</v>
      </c>
      <c r="C2592" s="502" t="str">
        <f>'[11]Depr Exp'!C2592</f>
        <v>EPRD</v>
      </c>
      <c r="D2592" s="144"/>
      <c r="E2592" s="281" t="str">
        <f>'[11]Depr Exp'!E2592</f>
        <v>Total</v>
      </c>
      <c r="F2592" s="141">
        <f>'[11]Depr Exp'!F2592</f>
        <v>0</v>
      </c>
      <c r="G2592" s="252">
        <f>'[11]Depr Exp'!G2592</f>
        <v>0</v>
      </c>
      <c r="H2592" s="286">
        <f>'[11]Depr Exp'!H2592</f>
        <v>20731.800000000003</v>
      </c>
      <c r="I2592" s="141">
        <f>'[11]Depr Exp'!I2592</f>
        <v>0</v>
      </c>
      <c r="J2592" s="252">
        <f>'[11]Depr Exp'!J2592</f>
        <v>0</v>
      </c>
      <c r="K2592" s="286">
        <f>'[11]Depr Exp'!K2592</f>
        <v>20731.801887999998</v>
      </c>
      <c r="L2592" s="286">
        <f>'[11]Depr Exp'!L2592</f>
        <v>0</v>
      </c>
      <c r="M2592" s="144"/>
      <c r="N2592" s="144"/>
    </row>
    <row r="2593" spans="1:14" ht="13.5" thickTop="1">
      <c r="A2593" s="144" t="str">
        <f>'[11]Depr Exp'!A2593</f>
        <v>E342 PRD Fuel Holder, Fredonia</v>
      </c>
      <c r="B2593" s="144" t="str">
        <f>'[11]Depr Exp'!B2593</f>
        <v>E342 PRD Fuel Holder, Fredonia-1</v>
      </c>
      <c r="C2593" s="144" t="str">
        <f>'[11]Depr Exp'!C2593</f>
        <v>403E</v>
      </c>
      <c r="D2593" s="144"/>
      <c r="E2593" s="282">
        <f>'[11]Depr Exp'!E2593</f>
        <v>43131</v>
      </c>
      <c r="F2593" s="523">
        <f>'[11]Depr Exp'!F2593</f>
        <v>2725684.73</v>
      </c>
      <c r="G2593" s="305">
        <f>'[11]Depr Exp'!G2593</f>
        <v>3.27E-2</v>
      </c>
      <c r="H2593" s="524">
        <f>'[11]Depr Exp'!H2593</f>
        <v>7427.49</v>
      </c>
      <c r="I2593" s="523">
        <f>'[11]Depr Exp'!I2593</f>
        <v>2725684.73</v>
      </c>
      <c r="J2593" s="305">
        <f>'[11]Depr Exp'!J2593</f>
        <v>3.27E-2</v>
      </c>
      <c r="K2593" s="373">
        <f>'[11]Depr Exp'!K2593</f>
        <v>7427.4908892499998</v>
      </c>
      <c r="L2593" s="524">
        <f>'[11]Depr Exp'!L2593</f>
        <v>0</v>
      </c>
      <c r="M2593" s="144"/>
      <c r="N2593" s="144"/>
    </row>
    <row r="2594" spans="1:14">
      <c r="A2594" s="144" t="str">
        <f>'[11]Depr Exp'!A2594</f>
        <v>E342 PRD Fuel Holder, Fredonia</v>
      </c>
      <c r="B2594" s="144" t="str">
        <f>'[11]Depr Exp'!B2594</f>
        <v>E342 PRD Fuel Holder, Fredonia-2</v>
      </c>
      <c r="C2594" s="144" t="str">
        <f>'[11]Depr Exp'!C2594</f>
        <v>403E</v>
      </c>
      <c r="D2594" s="144"/>
      <c r="E2594" s="282">
        <f>'[11]Depr Exp'!E2594</f>
        <v>43159</v>
      </c>
      <c r="F2594" s="523">
        <f>'[11]Depr Exp'!F2594</f>
        <v>2725684.73</v>
      </c>
      <c r="G2594" s="305">
        <f>'[11]Depr Exp'!G2594</f>
        <v>3.27E-2</v>
      </c>
      <c r="H2594" s="524">
        <f>'[11]Depr Exp'!H2594</f>
        <v>7427.49</v>
      </c>
      <c r="I2594" s="523">
        <f>'[11]Depr Exp'!I2594</f>
        <v>2725684.73</v>
      </c>
      <c r="J2594" s="305">
        <f>'[11]Depr Exp'!J2594</f>
        <v>3.27E-2</v>
      </c>
      <c r="K2594" s="373">
        <f>'[11]Depr Exp'!K2594</f>
        <v>7427.4908892499998</v>
      </c>
      <c r="L2594" s="524">
        <f>'[11]Depr Exp'!L2594</f>
        <v>0</v>
      </c>
      <c r="M2594" s="144"/>
      <c r="N2594" s="144"/>
    </row>
    <row r="2595" spans="1:14">
      <c r="A2595" s="144" t="str">
        <f>'[11]Depr Exp'!A2595</f>
        <v>E342 PRD Fuel Holder, Fredonia</v>
      </c>
      <c r="B2595" s="144" t="str">
        <f>'[11]Depr Exp'!B2595</f>
        <v>E342 PRD Fuel Holder, Fredonia-3</v>
      </c>
      <c r="C2595" s="144" t="str">
        <f>'[11]Depr Exp'!C2595</f>
        <v>403E</v>
      </c>
      <c r="D2595" s="144"/>
      <c r="E2595" s="282">
        <f>'[11]Depr Exp'!E2595</f>
        <v>43190</v>
      </c>
      <c r="F2595" s="523">
        <f>'[11]Depr Exp'!F2595</f>
        <v>2725684.73</v>
      </c>
      <c r="G2595" s="305">
        <f>'[11]Depr Exp'!G2595</f>
        <v>3.27E-2</v>
      </c>
      <c r="H2595" s="524">
        <f>'[11]Depr Exp'!H2595</f>
        <v>7427.49</v>
      </c>
      <c r="I2595" s="523">
        <f>'[11]Depr Exp'!I2595</f>
        <v>2725684.73</v>
      </c>
      <c r="J2595" s="305">
        <f>'[11]Depr Exp'!J2595</f>
        <v>3.27E-2</v>
      </c>
      <c r="K2595" s="373">
        <f>'[11]Depr Exp'!K2595</f>
        <v>7427.4908892499998</v>
      </c>
      <c r="L2595" s="524">
        <f>'[11]Depr Exp'!L2595</f>
        <v>0</v>
      </c>
      <c r="M2595" s="144"/>
      <c r="N2595" s="144"/>
    </row>
    <row r="2596" spans="1:14">
      <c r="A2596" s="144" t="str">
        <f>'[11]Depr Exp'!A2596</f>
        <v>E342 PRD Fuel Holder, Fredonia</v>
      </c>
      <c r="B2596" s="144" t="str">
        <f>'[11]Depr Exp'!B2596</f>
        <v>E342 PRD Fuel Holder, Fredonia-4</v>
      </c>
      <c r="C2596" s="144" t="str">
        <f>'[11]Depr Exp'!C2596</f>
        <v>403E</v>
      </c>
      <c r="D2596" s="144"/>
      <c r="E2596" s="282">
        <f>'[11]Depr Exp'!E2596</f>
        <v>43220</v>
      </c>
      <c r="F2596" s="523">
        <f>'[11]Depr Exp'!F2596</f>
        <v>2725684.73</v>
      </c>
      <c r="G2596" s="305">
        <f>'[11]Depr Exp'!G2596</f>
        <v>3.27E-2</v>
      </c>
      <c r="H2596" s="524">
        <f>'[11]Depr Exp'!H2596</f>
        <v>7427.49</v>
      </c>
      <c r="I2596" s="523">
        <f>'[11]Depr Exp'!I2596</f>
        <v>2725684.73</v>
      </c>
      <c r="J2596" s="305">
        <f>'[11]Depr Exp'!J2596</f>
        <v>3.27E-2</v>
      </c>
      <c r="K2596" s="373">
        <f>'[11]Depr Exp'!K2596</f>
        <v>7427.4908892499998</v>
      </c>
      <c r="L2596" s="524">
        <f>'[11]Depr Exp'!L2596</f>
        <v>0</v>
      </c>
      <c r="M2596" s="144"/>
      <c r="N2596" s="144"/>
    </row>
    <row r="2597" spans="1:14">
      <c r="A2597" s="144" t="str">
        <f>'[11]Depr Exp'!A2597</f>
        <v>E342 PRD Fuel Holder, Fredonia</v>
      </c>
      <c r="B2597" s="144" t="str">
        <f>'[11]Depr Exp'!B2597</f>
        <v>E342 PRD Fuel Holder, Fredonia-5</v>
      </c>
      <c r="C2597" s="144" t="str">
        <f>'[11]Depr Exp'!C2597</f>
        <v>403E</v>
      </c>
      <c r="D2597" s="144"/>
      <c r="E2597" s="282">
        <f>'[11]Depr Exp'!E2597</f>
        <v>43251</v>
      </c>
      <c r="F2597" s="523">
        <f>'[11]Depr Exp'!F2597</f>
        <v>2725684.73</v>
      </c>
      <c r="G2597" s="305">
        <f>'[11]Depr Exp'!G2597</f>
        <v>3.27E-2</v>
      </c>
      <c r="H2597" s="524">
        <f>'[11]Depr Exp'!H2597</f>
        <v>7427.49</v>
      </c>
      <c r="I2597" s="523">
        <f>'[11]Depr Exp'!I2597</f>
        <v>2725684.73</v>
      </c>
      <c r="J2597" s="305">
        <f>'[11]Depr Exp'!J2597</f>
        <v>3.27E-2</v>
      </c>
      <c r="K2597" s="373">
        <f>'[11]Depr Exp'!K2597</f>
        <v>7427.4908892499998</v>
      </c>
      <c r="L2597" s="524">
        <f>'[11]Depr Exp'!L2597</f>
        <v>0</v>
      </c>
      <c r="M2597" s="144"/>
      <c r="N2597" s="144"/>
    </row>
    <row r="2598" spans="1:14">
      <c r="A2598" s="144" t="str">
        <f>'[11]Depr Exp'!A2598</f>
        <v>E342 PRD Fuel Holder, Fredonia</v>
      </c>
      <c r="B2598" s="144" t="str">
        <f>'[11]Depr Exp'!B2598</f>
        <v>E342 PRD Fuel Holder, Fredonia-6</v>
      </c>
      <c r="C2598" s="144" t="str">
        <f>'[11]Depr Exp'!C2598</f>
        <v>403E</v>
      </c>
      <c r="D2598" s="144"/>
      <c r="E2598" s="282">
        <f>'[11]Depr Exp'!E2598</f>
        <v>43281</v>
      </c>
      <c r="F2598" s="523">
        <f>'[11]Depr Exp'!F2598</f>
        <v>2725684.73</v>
      </c>
      <c r="G2598" s="305">
        <f>'[11]Depr Exp'!G2598</f>
        <v>3.27E-2</v>
      </c>
      <c r="H2598" s="524">
        <f>'[11]Depr Exp'!H2598</f>
        <v>7427.49</v>
      </c>
      <c r="I2598" s="523">
        <f>'[11]Depr Exp'!I2598</f>
        <v>2725684.73</v>
      </c>
      <c r="J2598" s="305">
        <f>'[11]Depr Exp'!J2598</f>
        <v>3.27E-2</v>
      </c>
      <c r="K2598" s="373">
        <f>'[11]Depr Exp'!K2598</f>
        <v>7427.4908892499998</v>
      </c>
      <c r="L2598" s="524">
        <f>'[11]Depr Exp'!L2598</f>
        <v>0</v>
      </c>
      <c r="M2598" s="144"/>
      <c r="N2598" s="144"/>
    </row>
    <row r="2599" spans="1:14">
      <c r="A2599" s="144" t="str">
        <f>'[11]Depr Exp'!A2599</f>
        <v>E342 PRD Fuel Holder, Fredonia</v>
      </c>
      <c r="B2599" s="144" t="str">
        <f>'[11]Depr Exp'!B2599</f>
        <v>E342 PRD Fuel Holder, Fredonia-7</v>
      </c>
      <c r="C2599" s="144" t="str">
        <f>'[11]Depr Exp'!C2599</f>
        <v>403E</v>
      </c>
      <c r="D2599" s="144"/>
      <c r="E2599" s="282">
        <f>'[11]Depr Exp'!E2599</f>
        <v>43312</v>
      </c>
      <c r="F2599" s="523">
        <f>'[11]Depr Exp'!F2599</f>
        <v>2725684.73</v>
      </c>
      <c r="G2599" s="305">
        <f>'[11]Depr Exp'!G2599</f>
        <v>3.27E-2</v>
      </c>
      <c r="H2599" s="524">
        <f>'[11]Depr Exp'!H2599</f>
        <v>7427.49</v>
      </c>
      <c r="I2599" s="523">
        <f>'[11]Depr Exp'!I2599</f>
        <v>2725684.73</v>
      </c>
      <c r="J2599" s="305">
        <f>'[11]Depr Exp'!J2599</f>
        <v>3.27E-2</v>
      </c>
      <c r="K2599" s="373">
        <f>'[11]Depr Exp'!K2599</f>
        <v>7427.4908892499998</v>
      </c>
      <c r="L2599" s="524">
        <f>'[11]Depr Exp'!L2599</f>
        <v>0</v>
      </c>
      <c r="M2599" s="144"/>
      <c r="N2599" s="144"/>
    </row>
    <row r="2600" spans="1:14">
      <c r="A2600" s="144" t="str">
        <f>'[11]Depr Exp'!A2600</f>
        <v>E342 PRD Fuel Holder, Fredonia</v>
      </c>
      <c r="B2600" s="144" t="str">
        <f>'[11]Depr Exp'!B2600</f>
        <v>E342 PRD Fuel Holder, Fredonia-8</v>
      </c>
      <c r="C2600" s="144" t="str">
        <f>'[11]Depr Exp'!C2600</f>
        <v>403E</v>
      </c>
      <c r="D2600" s="144"/>
      <c r="E2600" s="282">
        <f>'[11]Depr Exp'!E2600</f>
        <v>43343</v>
      </c>
      <c r="F2600" s="523">
        <f>'[11]Depr Exp'!F2600</f>
        <v>2725684.73</v>
      </c>
      <c r="G2600" s="305">
        <f>'[11]Depr Exp'!G2600</f>
        <v>3.27E-2</v>
      </c>
      <c r="H2600" s="524">
        <f>'[11]Depr Exp'!H2600</f>
        <v>7427.49</v>
      </c>
      <c r="I2600" s="523">
        <f>'[11]Depr Exp'!I2600</f>
        <v>2725684.73</v>
      </c>
      <c r="J2600" s="305">
        <f>'[11]Depr Exp'!J2600</f>
        <v>3.27E-2</v>
      </c>
      <c r="K2600" s="373">
        <f>'[11]Depr Exp'!K2600</f>
        <v>7427.4908892499998</v>
      </c>
      <c r="L2600" s="524">
        <f>'[11]Depr Exp'!L2600</f>
        <v>0</v>
      </c>
      <c r="M2600" s="144"/>
      <c r="N2600" s="144"/>
    </row>
    <row r="2601" spans="1:14">
      <c r="A2601" s="144" t="str">
        <f>'[11]Depr Exp'!A2601</f>
        <v>E342 PRD Fuel Holder, Fredonia</v>
      </c>
      <c r="B2601" s="144" t="str">
        <f>'[11]Depr Exp'!B2601</f>
        <v>E342 PRD Fuel Holder, Fredonia-9</v>
      </c>
      <c r="C2601" s="144" t="str">
        <f>'[11]Depr Exp'!C2601</f>
        <v>403E</v>
      </c>
      <c r="D2601" s="144"/>
      <c r="E2601" s="282">
        <f>'[11]Depr Exp'!E2601</f>
        <v>43373</v>
      </c>
      <c r="F2601" s="523">
        <f>'[11]Depr Exp'!F2601</f>
        <v>2725684.73</v>
      </c>
      <c r="G2601" s="305">
        <f>'[11]Depr Exp'!G2601</f>
        <v>3.27E-2</v>
      </c>
      <c r="H2601" s="524">
        <f>'[11]Depr Exp'!H2601</f>
        <v>7427.49</v>
      </c>
      <c r="I2601" s="523">
        <f>'[11]Depr Exp'!I2601</f>
        <v>2725684.73</v>
      </c>
      <c r="J2601" s="305">
        <f>'[11]Depr Exp'!J2601</f>
        <v>3.27E-2</v>
      </c>
      <c r="K2601" s="373">
        <f>'[11]Depr Exp'!K2601</f>
        <v>7427.4908892499998</v>
      </c>
      <c r="L2601" s="524">
        <f>'[11]Depr Exp'!L2601</f>
        <v>0</v>
      </c>
      <c r="M2601" s="144"/>
      <c r="N2601" s="144"/>
    </row>
    <row r="2602" spans="1:14">
      <c r="A2602" s="144" t="str">
        <f>'[11]Depr Exp'!A2602</f>
        <v>E342 PRD Fuel Holder, Fredonia</v>
      </c>
      <c r="B2602" s="144" t="str">
        <f>'[11]Depr Exp'!B2602</f>
        <v>E342 PRD Fuel Holder, Fredonia-10</v>
      </c>
      <c r="C2602" s="144" t="str">
        <f>'[11]Depr Exp'!C2602</f>
        <v>403E</v>
      </c>
      <c r="D2602" s="144"/>
      <c r="E2602" s="282">
        <f>'[11]Depr Exp'!E2602</f>
        <v>43404</v>
      </c>
      <c r="F2602" s="523">
        <f>'[11]Depr Exp'!F2602</f>
        <v>2725684.73</v>
      </c>
      <c r="G2602" s="305">
        <f>'[11]Depr Exp'!G2602</f>
        <v>3.27E-2</v>
      </c>
      <c r="H2602" s="524">
        <f>'[11]Depr Exp'!H2602</f>
        <v>7427.49</v>
      </c>
      <c r="I2602" s="523">
        <f>'[11]Depr Exp'!I2602</f>
        <v>2725684.73</v>
      </c>
      <c r="J2602" s="305">
        <f>'[11]Depr Exp'!J2602</f>
        <v>3.27E-2</v>
      </c>
      <c r="K2602" s="373">
        <f>'[11]Depr Exp'!K2602</f>
        <v>7427.4908892499998</v>
      </c>
      <c r="L2602" s="524">
        <f>'[11]Depr Exp'!L2602</f>
        <v>0</v>
      </c>
      <c r="M2602" s="144"/>
      <c r="N2602" s="144"/>
    </row>
    <row r="2603" spans="1:14">
      <c r="A2603" s="144" t="str">
        <f>'[11]Depr Exp'!A2603</f>
        <v>E342 PRD Fuel Holder, Fredonia</v>
      </c>
      <c r="B2603" s="144" t="str">
        <f>'[11]Depr Exp'!B2603</f>
        <v>E342 PRD Fuel Holder, Fredonia-11</v>
      </c>
      <c r="C2603" s="144" t="str">
        <f>'[11]Depr Exp'!C2603</f>
        <v>403E</v>
      </c>
      <c r="D2603" s="144"/>
      <c r="E2603" s="282">
        <f>'[11]Depr Exp'!E2603</f>
        <v>43434</v>
      </c>
      <c r="F2603" s="523">
        <f>'[11]Depr Exp'!F2603</f>
        <v>2725684.73</v>
      </c>
      <c r="G2603" s="305">
        <f>'[11]Depr Exp'!G2603</f>
        <v>3.27E-2</v>
      </c>
      <c r="H2603" s="524">
        <f>'[11]Depr Exp'!H2603</f>
        <v>7427.49</v>
      </c>
      <c r="I2603" s="523">
        <f>'[11]Depr Exp'!I2603</f>
        <v>2725684.73</v>
      </c>
      <c r="J2603" s="305">
        <f>'[11]Depr Exp'!J2603</f>
        <v>3.27E-2</v>
      </c>
      <c r="K2603" s="373">
        <f>'[11]Depr Exp'!K2603</f>
        <v>7427.4908892499998</v>
      </c>
      <c r="L2603" s="524">
        <f>'[11]Depr Exp'!L2603</f>
        <v>0</v>
      </c>
      <c r="M2603" s="144"/>
      <c r="N2603" s="144"/>
    </row>
    <row r="2604" spans="1:14">
      <c r="A2604" s="144" t="str">
        <f>'[11]Depr Exp'!A2604</f>
        <v>E342 PRD Fuel Holder, Fredonia</v>
      </c>
      <c r="B2604" s="144" t="str">
        <f>'[11]Depr Exp'!B2604</f>
        <v>E342 PRD Fuel Holder, Fredonia-12</v>
      </c>
      <c r="C2604" s="144" t="str">
        <f>'[11]Depr Exp'!C2604</f>
        <v>403E</v>
      </c>
      <c r="D2604" s="144"/>
      <c r="E2604" s="282">
        <f>'[11]Depr Exp'!E2604</f>
        <v>43465</v>
      </c>
      <c r="F2604" s="523">
        <f>'[11]Depr Exp'!F2604</f>
        <v>2725684.73</v>
      </c>
      <c r="G2604" s="305">
        <f>'[11]Depr Exp'!G2604</f>
        <v>3.27E-2</v>
      </c>
      <c r="H2604" s="524">
        <f>'[11]Depr Exp'!H2604</f>
        <v>7427.49</v>
      </c>
      <c r="I2604" s="523">
        <f>'[11]Depr Exp'!I2604</f>
        <v>2725684.73</v>
      </c>
      <c r="J2604" s="305">
        <f>'[11]Depr Exp'!J2604</f>
        <v>3.27E-2</v>
      </c>
      <c r="K2604" s="373">
        <f>'[11]Depr Exp'!K2604</f>
        <v>7427.4908892499998</v>
      </c>
      <c r="L2604" s="524">
        <f>'[11]Depr Exp'!L2604</f>
        <v>0</v>
      </c>
      <c r="M2604" s="144"/>
      <c r="N2604" s="144"/>
    </row>
    <row r="2605" spans="1:14" ht="15.75" thickBot="1">
      <c r="A2605" s="159" t="str">
        <f>'[11]Depr Exp'!A2605</f>
        <v>E342 PRD Fuel Holder, Fredonia Total</v>
      </c>
      <c r="B2605" s="144">
        <f>'[11]Depr Exp'!B2605</f>
        <v>0</v>
      </c>
      <c r="C2605" s="502" t="str">
        <f>'[11]Depr Exp'!C2605</f>
        <v>EPRD</v>
      </c>
      <c r="D2605" s="144"/>
      <c r="E2605" s="281" t="str">
        <f>'[11]Depr Exp'!E2605</f>
        <v>Total</v>
      </c>
      <c r="F2605" s="141">
        <f>'[11]Depr Exp'!F2605</f>
        <v>0</v>
      </c>
      <c r="G2605" s="252">
        <f>'[11]Depr Exp'!G2605</f>
        <v>0</v>
      </c>
      <c r="H2605" s="286">
        <f>'[11]Depr Exp'!H2605</f>
        <v>89129.88</v>
      </c>
      <c r="I2605" s="141">
        <f>'[11]Depr Exp'!I2605</f>
        <v>0</v>
      </c>
      <c r="J2605" s="252">
        <f>'[11]Depr Exp'!J2605</f>
        <v>0</v>
      </c>
      <c r="K2605" s="286">
        <f>'[11]Depr Exp'!K2605</f>
        <v>89129.890670999986</v>
      </c>
      <c r="L2605" s="286">
        <f>'[11]Depr Exp'!L2605</f>
        <v>0.01</v>
      </c>
      <c r="M2605" s="144"/>
      <c r="N2605" s="144"/>
    </row>
    <row r="2606" spans="1:14" ht="13.5" thickTop="1">
      <c r="A2606" s="144" t="str">
        <f>'[11]Depr Exp'!A2606</f>
        <v>E342 PRD Fuel Holder, Goldendale OP</v>
      </c>
      <c r="B2606" s="144" t="str">
        <f>'[11]Depr Exp'!B2606</f>
        <v>E342 PRD Fuel Holder, Goldendale OP-1</v>
      </c>
      <c r="C2606" s="144" t="str">
        <f>'[11]Depr Exp'!C2606</f>
        <v>403E</v>
      </c>
      <c r="D2606" s="144"/>
      <c r="E2606" s="282">
        <f>'[11]Depr Exp'!E2606</f>
        <v>43131</v>
      </c>
      <c r="F2606" s="523">
        <f>'[11]Depr Exp'!F2606</f>
        <v>1887875</v>
      </c>
      <c r="G2606" s="305">
        <f>'[11]Depr Exp'!G2606</f>
        <v>1.0400000000000001E-2</v>
      </c>
      <c r="H2606" s="524">
        <f>'[11]Depr Exp'!H2606</f>
        <v>1636.16</v>
      </c>
      <c r="I2606" s="523">
        <f>'[11]Depr Exp'!I2606</f>
        <v>1887875</v>
      </c>
      <c r="J2606" s="305">
        <f>'[11]Depr Exp'!J2606</f>
        <v>1.0400000000000001E-2</v>
      </c>
      <c r="K2606" s="373">
        <f>'[11]Depr Exp'!K2606</f>
        <v>1636.1583333333335</v>
      </c>
      <c r="L2606" s="524">
        <f>'[11]Depr Exp'!L2606</f>
        <v>0</v>
      </c>
      <c r="M2606" s="144"/>
      <c r="N2606" s="144"/>
    </row>
    <row r="2607" spans="1:14">
      <c r="A2607" s="144" t="str">
        <f>'[11]Depr Exp'!A2607</f>
        <v>E342 PRD Fuel Holder, Goldendale OP</v>
      </c>
      <c r="B2607" s="144" t="str">
        <f>'[11]Depr Exp'!B2607</f>
        <v>E342 PRD Fuel Holder, Goldendale OP-2</v>
      </c>
      <c r="C2607" s="144" t="str">
        <f>'[11]Depr Exp'!C2607</f>
        <v>403E</v>
      </c>
      <c r="D2607" s="144"/>
      <c r="E2607" s="282">
        <f>'[11]Depr Exp'!E2607</f>
        <v>43159</v>
      </c>
      <c r="F2607" s="523">
        <f>'[11]Depr Exp'!F2607</f>
        <v>1887875</v>
      </c>
      <c r="G2607" s="305">
        <f>'[11]Depr Exp'!G2607</f>
        <v>1.0400000000000001E-2</v>
      </c>
      <c r="H2607" s="524">
        <f>'[11]Depr Exp'!H2607</f>
        <v>1636.16</v>
      </c>
      <c r="I2607" s="523">
        <f>'[11]Depr Exp'!I2607</f>
        <v>1887875</v>
      </c>
      <c r="J2607" s="305">
        <f>'[11]Depr Exp'!J2607</f>
        <v>1.0400000000000001E-2</v>
      </c>
      <c r="K2607" s="373">
        <f>'[11]Depr Exp'!K2607</f>
        <v>1636.1583333333335</v>
      </c>
      <c r="L2607" s="524">
        <f>'[11]Depr Exp'!L2607</f>
        <v>0</v>
      </c>
      <c r="M2607" s="144"/>
      <c r="N2607" s="144"/>
    </row>
    <row r="2608" spans="1:14">
      <c r="A2608" s="144" t="str">
        <f>'[11]Depr Exp'!A2608</f>
        <v>E342 PRD Fuel Holder, Goldendale OP</v>
      </c>
      <c r="B2608" s="144" t="str">
        <f>'[11]Depr Exp'!B2608</f>
        <v>E342 PRD Fuel Holder, Goldendale OP-3</v>
      </c>
      <c r="C2608" s="144" t="str">
        <f>'[11]Depr Exp'!C2608</f>
        <v>403E</v>
      </c>
      <c r="D2608" s="144"/>
      <c r="E2608" s="282">
        <f>'[11]Depr Exp'!E2608</f>
        <v>43190</v>
      </c>
      <c r="F2608" s="523">
        <f>'[11]Depr Exp'!F2608</f>
        <v>1887875</v>
      </c>
      <c r="G2608" s="305">
        <f>'[11]Depr Exp'!G2608</f>
        <v>1.0400000000000001E-2</v>
      </c>
      <c r="H2608" s="524">
        <f>'[11]Depr Exp'!H2608</f>
        <v>1636.16</v>
      </c>
      <c r="I2608" s="523">
        <f>'[11]Depr Exp'!I2608</f>
        <v>1887875</v>
      </c>
      <c r="J2608" s="305">
        <f>'[11]Depr Exp'!J2608</f>
        <v>1.0400000000000001E-2</v>
      </c>
      <c r="K2608" s="373">
        <f>'[11]Depr Exp'!K2608</f>
        <v>1636.1583333333335</v>
      </c>
      <c r="L2608" s="524">
        <f>'[11]Depr Exp'!L2608</f>
        <v>0</v>
      </c>
      <c r="M2608" s="144"/>
      <c r="N2608" s="144"/>
    </row>
    <row r="2609" spans="1:14">
      <c r="A2609" s="144" t="str">
        <f>'[11]Depr Exp'!A2609</f>
        <v>E342 PRD Fuel Holder, Goldendale OP</v>
      </c>
      <c r="B2609" s="144" t="str">
        <f>'[11]Depr Exp'!B2609</f>
        <v>E342 PRD Fuel Holder, Goldendale OP-4</v>
      </c>
      <c r="C2609" s="144" t="str">
        <f>'[11]Depr Exp'!C2609</f>
        <v>403E</v>
      </c>
      <c r="D2609" s="144"/>
      <c r="E2609" s="282">
        <f>'[11]Depr Exp'!E2609</f>
        <v>43220</v>
      </c>
      <c r="F2609" s="523">
        <f>'[11]Depr Exp'!F2609</f>
        <v>1887875</v>
      </c>
      <c r="G2609" s="305">
        <f>'[11]Depr Exp'!G2609</f>
        <v>1.0400000000000001E-2</v>
      </c>
      <c r="H2609" s="524">
        <f>'[11]Depr Exp'!H2609</f>
        <v>1636.16</v>
      </c>
      <c r="I2609" s="523">
        <f>'[11]Depr Exp'!I2609</f>
        <v>1887875</v>
      </c>
      <c r="J2609" s="305">
        <f>'[11]Depr Exp'!J2609</f>
        <v>1.0400000000000001E-2</v>
      </c>
      <c r="K2609" s="373">
        <f>'[11]Depr Exp'!K2609</f>
        <v>1636.1583333333335</v>
      </c>
      <c r="L2609" s="524">
        <f>'[11]Depr Exp'!L2609</f>
        <v>0</v>
      </c>
      <c r="M2609" s="144"/>
      <c r="N2609" s="144"/>
    </row>
    <row r="2610" spans="1:14">
      <c r="A2610" s="144" t="str">
        <f>'[11]Depr Exp'!A2610</f>
        <v>E342 PRD Fuel Holder, Goldendale OP</v>
      </c>
      <c r="B2610" s="144" t="str">
        <f>'[11]Depr Exp'!B2610</f>
        <v>E342 PRD Fuel Holder, Goldendale OP-5</v>
      </c>
      <c r="C2610" s="144" t="str">
        <f>'[11]Depr Exp'!C2610</f>
        <v>403E</v>
      </c>
      <c r="D2610" s="144"/>
      <c r="E2610" s="282">
        <f>'[11]Depr Exp'!E2610</f>
        <v>43251</v>
      </c>
      <c r="F2610" s="523">
        <f>'[11]Depr Exp'!F2610</f>
        <v>1887875</v>
      </c>
      <c r="G2610" s="305">
        <f>'[11]Depr Exp'!G2610</f>
        <v>1.0400000000000001E-2</v>
      </c>
      <c r="H2610" s="524">
        <f>'[11]Depr Exp'!H2610</f>
        <v>1636.16</v>
      </c>
      <c r="I2610" s="523">
        <f>'[11]Depr Exp'!I2610</f>
        <v>1887875</v>
      </c>
      <c r="J2610" s="305">
        <f>'[11]Depr Exp'!J2610</f>
        <v>1.0400000000000001E-2</v>
      </c>
      <c r="K2610" s="373">
        <f>'[11]Depr Exp'!K2610</f>
        <v>1636.1583333333335</v>
      </c>
      <c r="L2610" s="524">
        <f>'[11]Depr Exp'!L2610</f>
        <v>0</v>
      </c>
      <c r="M2610" s="144"/>
      <c r="N2610" s="144"/>
    </row>
    <row r="2611" spans="1:14">
      <c r="A2611" s="144" t="str">
        <f>'[11]Depr Exp'!A2611</f>
        <v>E342 PRD Fuel Holder, Goldendale OP</v>
      </c>
      <c r="B2611" s="144" t="str">
        <f>'[11]Depr Exp'!B2611</f>
        <v>E342 PRD Fuel Holder, Goldendale OP-6</v>
      </c>
      <c r="C2611" s="144" t="str">
        <f>'[11]Depr Exp'!C2611</f>
        <v>403E</v>
      </c>
      <c r="D2611" s="144"/>
      <c r="E2611" s="282">
        <f>'[11]Depr Exp'!E2611</f>
        <v>43281</v>
      </c>
      <c r="F2611" s="523">
        <f>'[11]Depr Exp'!F2611</f>
        <v>1887875</v>
      </c>
      <c r="G2611" s="305">
        <f>'[11]Depr Exp'!G2611</f>
        <v>1.0400000000000001E-2</v>
      </c>
      <c r="H2611" s="524">
        <f>'[11]Depr Exp'!H2611</f>
        <v>1636.16</v>
      </c>
      <c r="I2611" s="523">
        <f>'[11]Depr Exp'!I2611</f>
        <v>1887875</v>
      </c>
      <c r="J2611" s="305">
        <f>'[11]Depr Exp'!J2611</f>
        <v>1.0400000000000001E-2</v>
      </c>
      <c r="K2611" s="373">
        <f>'[11]Depr Exp'!K2611</f>
        <v>1636.1583333333335</v>
      </c>
      <c r="L2611" s="524">
        <f>'[11]Depr Exp'!L2611</f>
        <v>0</v>
      </c>
      <c r="M2611" s="144"/>
      <c r="N2611" s="144"/>
    </row>
    <row r="2612" spans="1:14">
      <c r="A2612" s="144" t="str">
        <f>'[11]Depr Exp'!A2612</f>
        <v>E342 PRD Fuel Holder, Goldendale OP</v>
      </c>
      <c r="B2612" s="144" t="str">
        <f>'[11]Depr Exp'!B2612</f>
        <v>E342 PRD Fuel Holder, Goldendale OP-7</v>
      </c>
      <c r="C2612" s="144" t="str">
        <f>'[11]Depr Exp'!C2612</f>
        <v>403E</v>
      </c>
      <c r="D2612" s="144"/>
      <c r="E2612" s="282">
        <f>'[11]Depr Exp'!E2612</f>
        <v>43312</v>
      </c>
      <c r="F2612" s="523">
        <f>'[11]Depr Exp'!F2612</f>
        <v>1887875</v>
      </c>
      <c r="G2612" s="305">
        <f>'[11]Depr Exp'!G2612</f>
        <v>1.0400000000000001E-2</v>
      </c>
      <c r="H2612" s="524">
        <f>'[11]Depr Exp'!H2612</f>
        <v>1636.16</v>
      </c>
      <c r="I2612" s="523">
        <f>'[11]Depr Exp'!I2612</f>
        <v>1887875</v>
      </c>
      <c r="J2612" s="305">
        <f>'[11]Depr Exp'!J2612</f>
        <v>1.0400000000000001E-2</v>
      </c>
      <c r="K2612" s="373">
        <f>'[11]Depr Exp'!K2612</f>
        <v>1636.1583333333335</v>
      </c>
      <c r="L2612" s="524">
        <f>'[11]Depr Exp'!L2612</f>
        <v>0</v>
      </c>
      <c r="M2612" s="144"/>
      <c r="N2612" s="144"/>
    </row>
    <row r="2613" spans="1:14">
      <c r="A2613" s="144" t="str">
        <f>'[11]Depr Exp'!A2613</f>
        <v>E342 PRD Fuel Holder, Goldendale OP</v>
      </c>
      <c r="B2613" s="144" t="str">
        <f>'[11]Depr Exp'!B2613</f>
        <v>E342 PRD Fuel Holder, Goldendale OP-8</v>
      </c>
      <c r="C2613" s="144" t="str">
        <f>'[11]Depr Exp'!C2613</f>
        <v>403E</v>
      </c>
      <c r="D2613" s="144"/>
      <c r="E2613" s="282">
        <f>'[11]Depr Exp'!E2613</f>
        <v>43343</v>
      </c>
      <c r="F2613" s="523">
        <f>'[11]Depr Exp'!F2613</f>
        <v>1887875</v>
      </c>
      <c r="G2613" s="305">
        <f>'[11]Depr Exp'!G2613</f>
        <v>1.0400000000000001E-2</v>
      </c>
      <c r="H2613" s="524">
        <f>'[11]Depr Exp'!H2613</f>
        <v>1636.16</v>
      </c>
      <c r="I2613" s="523">
        <f>'[11]Depr Exp'!I2613</f>
        <v>1887875</v>
      </c>
      <c r="J2613" s="305">
        <f>'[11]Depr Exp'!J2613</f>
        <v>1.0400000000000001E-2</v>
      </c>
      <c r="K2613" s="373">
        <f>'[11]Depr Exp'!K2613</f>
        <v>1636.1583333333335</v>
      </c>
      <c r="L2613" s="524">
        <f>'[11]Depr Exp'!L2613</f>
        <v>0</v>
      </c>
      <c r="M2613" s="144"/>
      <c r="N2613" s="144"/>
    </row>
    <row r="2614" spans="1:14">
      <c r="A2614" s="144" t="str">
        <f>'[11]Depr Exp'!A2614</f>
        <v>E342 PRD Fuel Holder, Goldendale OP</v>
      </c>
      <c r="B2614" s="144" t="str">
        <f>'[11]Depr Exp'!B2614</f>
        <v>E342 PRD Fuel Holder, Goldendale OP-9</v>
      </c>
      <c r="C2614" s="144" t="str">
        <f>'[11]Depr Exp'!C2614</f>
        <v>403E</v>
      </c>
      <c r="D2614" s="144"/>
      <c r="E2614" s="282">
        <f>'[11]Depr Exp'!E2614</f>
        <v>43373</v>
      </c>
      <c r="F2614" s="523">
        <f>'[11]Depr Exp'!F2614</f>
        <v>1887875</v>
      </c>
      <c r="G2614" s="305">
        <f>'[11]Depr Exp'!G2614</f>
        <v>1.0400000000000001E-2</v>
      </c>
      <c r="H2614" s="524">
        <f>'[11]Depr Exp'!H2614</f>
        <v>1636.16</v>
      </c>
      <c r="I2614" s="523">
        <f>'[11]Depr Exp'!I2614</f>
        <v>1887875</v>
      </c>
      <c r="J2614" s="305">
        <f>'[11]Depr Exp'!J2614</f>
        <v>1.0400000000000001E-2</v>
      </c>
      <c r="K2614" s="373">
        <f>'[11]Depr Exp'!K2614</f>
        <v>1636.1583333333335</v>
      </c>
      <c r="L2614" s="524">
        <f>'[11]Depr Exp'!L2614</f>
        <v>0</v>
      </c>
      <c r="M2614" s="144"/>
      <c r="N2614" s="144"/>
    </row>
    <row r="2615" spans="1:14">
      <c r="A2615" s="144" t="str">
        <f>'[11]Depr Exp'!A2615</f>
        <v>E342 PRD Fuel Holder, Goldendale OP</v>
      </c>
      <c r="B2615" s="144" t="str">
        <f>'[11]Depr Exp'!B2615</f>
        <v>E342 PRD Fuel Holder, Goldendale OP-10</v>
      </c>
      <c r="C2615" s="144" t="str">
        <f>'[11]Depr Exp'!C2615</f>
        <v>403E</v>
      </c>
      <c r="D2615" s="144"/>
      <c r="E2615" s="282">
        <f>'[11]Depr Exp'!E2615</f>
        <v>43404</v>
      </c>
      <c r="F2615" s="523">
        <f>'[11]Depr Exp'!F2615</f>
        <v>1887875</v>
      </c>
      <c r="G2615" s="305">
        <f>'[11]Depr Exp'!G2615</f>
        <v>1.0400000000000001E-2</v>
      </c>
      <c r="H2615" s="524">
        <f>'[11]Depr Exp'!H2615</f>
        <v>1636.16</v>
      </c>
      <c r="I2615" s="523">
        <f>'[11]Depr Exp'!I2615</f>
        <v>1887875</v>
      </c>
      <c r="J2615" s="305">
        <f>'[11]Depr Exp'!J2615</f>
        <v>1.0400000000000001E-2</v>
      </c>
      <c r="K2615" s="373">
        <f>'[11]Depr Exp'!K2615</f>
        <v>1636.1583333333335</v>
      </c>
      <c r="L2615" s="524">
        <f>'[11]Depr Exp'!L2615</f>
        <v>0</v>
      </c>
      <c r="M2615" s="144"/>
      <c r="N2615" s="144"/>
    </row>
    <row r="2616" spans="1:14">
      <c r="A2616" s="144" t="str">
        <f>'[11]Depr Exp'!A2616</f>
        <v>E342 PRD Fuel Holder, Goldendale OP</v>
      </c>
      <c r="B2616" s="144" t="str">
        <f>'[11]Depr Exp'!B2616</f>
        <v>E342 PRD Fuel Holder, Goldendale OP-11</v>
      </c>
      <c r="C2616" s="144" t="str">
        <f>'[11]Depr Exp'!C2616</f>
        <v>403E</v>
      </c>
      <c r="D2616" s="144"/>
      <c r="E2616" s="282">
        <f>'[11]Depr Exp'!E2616</f>
        <v>43434</v>
      </c>
      <c r="F2616" s="523">
        <f>'[11]Depr Exp'!F2616</f>
        <v>1887875</v>
      </c>
      <c r="G2616" s="305">
        <f>'[11]Depr Exp'!G2616</f>
        <v>1.0400000000000001E-2</v>
      </c>
      <c r="H2616" s="524">
        <f>'[11]Depr Exp'!H2616</f>
        <v>1636.16</v>
      </c>
      <c r="I2616" s="523">
        <f>'[11]Depr Exp'!I2616</f>
        <v>1887875</v>
      </c>
      <c r="J2616" s="305">
        <f>'[11]Depr Exp'!J2616</f>
        <v>1.0400000000000001E-2</v>
      </c>
      <c r="K2616" s="373">
        <f>'[11]Depr Exp'!K2616</f>
        <v>1636.1583333333335</v>
      </c>
      <c r="L2616" s="524">
        <f>'[11]Depr Exp'!L2616</f>
        <v>0</v>
      </c>
      <c r="M2616" s="144"/>
      <c r="N2616" s="144"/>
    </row>
    <row r="2617" spans="1:14">
      <c r="A2617" s="144" t="str">
        <f>'[11]Depr Exp'!A2617</f>
        <v>E342 PRD Fuel Holder, Goldendale OP</v>
      </c>
      <c r="B2617" s="144" t="str">
        <f>'[11]Depr Exp'!B2617</f>
        <v>E342 PRD Fuel Holder, Goldendale OP-12</v>
      </c>
      <c r="C2617" s="144" t="str">
        <f>'[11]Depr Exp'!C2617</f>
        <v>403E</v>
      </c>
      <c r="D2617" s="144"/>
      <c r="E2617" s="282">
        <f>'[11]Depr Exp'!E2617</f>
        <v>43465</v>
      </c>
      <c r="F2617" s="523">
        <f>'[11]Depr Exp'!F2617</f>
        <v>1887875</v>
      </c>
      <c r="G2617" s="305">
        <f>'[11]Depr Exp'!G2617</f>
        <v>1.0400000000000001E-2</v>
      </c>
      <c r="H2617" s="524">
        <f>'[11]Depr Exp'!H2617</f>
        <v>1636.16</v>
      </c>
      <c r="I2617" s="523">
        <f>'[11]Depr Exp'!I2617</f>
        <v>1887875</v>
      </c>
      <c r="J2617" s="305">
        <f>'[11]Depr Exp'!J2617</f>
        <v>1.0400000000000001E-2</v>
      </c>
      <c r="K2617" s="373">
        <f>'[11]Depr Exp'!K2617</f>
        <v>1636.1583333333335</v>
      </c>
      <c r="L2617" s="524">
        <f>'[11]Depr Exp'!L2617</f>
        <v>0</v>
      </c>
      <c r="M2617" s="144"/>
      <c r="N2617" s="144"/>
    </row>
    <row r="2618" spans="1:14" ht="15.75" thickBot="1">
      <c r="A2618" s="159" t="str">
        <f>'[11]Depr Exp'!A2618</f>
        <v>E342 PRD Fuel Holder, Goldendale OP Total</v>
      </c>
      <c r="B2618" s="144">
        <f>'[11]Depr Exp'!B2618</f>
        <v>0</v>
      </c>
      <c r="C2618" s="502" t="str">
        <f>'[11]Depr Exp'!C2618</f>
        <v>EPRD</v>
      </c>
      <c r="D2618" s="144"/>
      <c r="E2618" s="281" t="str">
        <f>'[11]Depr Exp'!E2618</f>
        <v>Total</v>
      </c>
      <c r="F2618" s="141">
        <f>'[11]Depr Exp'!F2618</f>
        <v>0</v>
      </c>
      <c r="G2618" s="252">
        <f>'[11]Depr Exp'!G2618</f>
        <v>0</v>
      </c>
      <c r="H2618" s="286">
        <f>'[11]Depr Exp'!H2618</f>
        <v>19633.920000000002</v>
      </c>
      <c r="I2618" s="141">
        <f>'[11]Depr Exp'!I2618</f>
        <v>0</v>
      </c>
      <c r="J2618" s="252">
        <f>'[11]Depr Exp'!J2618</f>
        <v>0</v>
      </c>
      <c r="K2618" s="286">
        <f>'[11]Depr Exp'!K2618</f>
        <v>19633.899999999998</v>
      </c>
      <c r="L2618" s="286">
        <f>'[11]Depr Exp'!L2618</f>
        <v>-0.02</v>
      </c>
      <c r="M2618" s="144"/>
      <c r="N2618" s="144"/>
    </row>
    <row r="2619" spans="1:14" ht="13.5" thickTop="1">
      <c r="A2619" s="144" t="str">
        <f>'[11]Depr Exp'!A2619</f>
        <v>E342 PRD Fuel Holder, Mint Farm OP</v>
      </c>
      <c r="B2619" s="144" t="str">
        <f>'[11]Depr Exp'!B2619</f>
        <v>E342 PRD Fuel Holder, Mint Farm OP-1</v>
      </c>
      <c r="C2619" s="144" t="str">
        <f>'[11]Depr Exp'!C2619</f>
        <v>403E</v>
      </c>
      <c r="D2619" s="144"/>
      <c r="E2619" s="282">
        <f>'[11]Depr Exp'!E2619</f>
        <v>43131</v>
      </c>
      <c r="F2619" s="523">
        <f>'[11]Depr Exp'!F2619</f>
        <v>1457862</v>
      </c>
      <c r="G2619" s="305">
        <f>'[11]Depr Exp'!G2619</f>
        <v>2.7099999999999999E-2</v>
      </c>
      <c r="H2619" s="524">
        <f>'[11]Depr Exp'!H2619</f>
        <v>3292.34</v>
      </c>
      <c r="I2619" s="523">
        <f>'[11]Depr Exp'!I2619</f>
        <v>1457862</v>
      </c>
      <c r="J2619" s="305">
        <f>'[11]Depr Exp'!J2619</f>
        <v>2.7099999999999999E-2</v>
      </c>
      <c r="K2619" s="373">
        <f>'[11]Depr Exp'!K2619</f>
        <v>3292.33835</v>
      </c>
      <c r="L2619" s="524">
        <f>'[11]Depr Exp'!L2619</f>
        <v>0</v>
      </c>
      <c r="M2619" s="144"/>
      <c r="N2619" s="144"/>
    </row>
    <row r="2620" spans="1:14">
      <c r="A2620" s="144" t="str">
        <f>'[11]Depr Exp'!A2620</f>
        <v>E342 PRD Fuel Holder, Mint Farm OP</v>
      </c>
      <c r="B2620" s="144" t="str">
        <f>'[11]Depr Exp'!B2620</f>
        <v>E342 PRD Fuel Holder, Mint Farm OP-2</v>
      </c>
      <c r="C2620" s="144" t="str">
        <f>'[11]Depr Exp'!C2620</f>
        <v>403E</v>
      </c>
      <c r="D2620" s="144"/>
      <c r="E2620" s="282">
        <f>'[11]Depr Exp'!E2620</f>
        <v>43159</v>
      </c>
      <c r="F2620" s="523">
        <f>'[11]Depr Exp'!F2620</f>
        <v>1457862</v>
      </c>
      <c r="G2620" s="305">
        <f>'[11]Depr Exp'!G2620</f>
        <v>2.7099999999999999E-2</v>
      </c>
      <c r="H2620" s="524">
        <f>'[11]Depr Exp'!H2620</f>
        <v>3292.34</v>
      </c>
      <c r="I2620" s="523">
        <f>'[11]Depr Exp'!I2620</f>
        <v>1457862</v>
      </c>
      <c r="J2620" s="305">
        <f>'[11]Depr Exp'!J2620</f>
        <v>2.7099999999999999E-2</v>
      </c>
      <c r="K2620" s="373">
        <f>'[11]Depr Exp'!K2620</f>
        <v>3292.33835</v>
      </c>
      <c r="L2620" s="524">
        <f>'[11]Depr Exp'!L2620</f>
        <v>0</v>
      </c>
      <c r="M2620" s="144"/>
      <c r="N2620" s="144"/>
    </row>
    <row r="2621" spans="1:14">
      <c r="A2621" s="144" t="str">
        <f>'[11]Depr Exp'!A2621</f>
        <v>E342 PRD Fuel Holder, Mint Farm OP</v>
      </c>
      <c r="B2621" s="144" t="str">
        <f>'[11]Depr Exp'!B2621</f>
        <v>E342 PRD Fuel Holder, Mint Farm OP-3</v>
      </c>
      <c r="C2621" s="144" t="str">
        <f>'[11]Depr Exp'!C2621</f>
        <v>403E</v>
      </c>
      <c r="D2621" s="144"/>
      <c r="E2621" s="282">
        <f>'[11]Depr Exp'!E2621</f>
        <v>43190</v>
      </c>
      <c r="F2621" s="523">
        <f>'[11]Depr Exp'!F2621</f>
        <v>1457862</v>
      </c>
      <c r="G2621" s="305">
        <f>'[11]Depr Exp'!G2621</f>
        <v>2.7099999999999999E-2</v>
      </c>
      <c r="H2621" s="524">
        <f>'[11]Depr Exp'!H2621</f>
        <v>3292.34</v>
      </c>
      <c r="I2621" s="523">
        <f>'[11]Depr Exp'!I2621</f>
        <v>1457862</v>
      </c>
      <c r="J2621" s="305">
        <f>'[11]Depr Exp'!J2621</f>
        <v>2.7099999999999999E-2</v>
      </c>
      <c r="K2621" s="373">
        <f>'[11]Depr Exp'!K2621</f>
        <v>3292.33835</v>
      </c>
      <c r="L2621" s="524">
        <f>'[11]Depr Exp'!L2621</f>
        <v>0</v>
      </c>
      <c r="M2621" s="144"/>
      <c r="N2621" s="144"/>
    </row>
    <row r="2622" spans="1:14">
      <c r="A2622" s="144" t="str">
        <f>'[11]Depr Exp'!A2622</f>
        <v>E342 PRD Fuel Holder, Mint Farm OP</v>
      </c>
      <c r="B2622" s="144" t="str">
        <f>'[11]Depr Exp'!B2622</f>
        <v>E342 PRD Fuel Holder, Mint Farm OP-4</v>
      </c>
      <c r="C2622" s="144" t="str">
        <f>'[11]Depr Exp'!C2622</f>
        <v>403E</v>
      </c>
      <c r="D2622" s="144"/>
      <c r="E2622" s="282">
        <f>'[11]Depr Exp'!E2622</f>
        <v>43220</v>
      </c>
      <c r="F2622" s="523">
        <f>'[11]Depr Exp'!F2622</f>
        <v>1457862</v>
      </c>
      <c r="G2622" s="305">
        <f>'[11]Depr Exp'!G2622</f>
        <v>2.7099999999999999E-2</v>
      </c>
      <c r="H2622" s="524">
        <f>'[11]Depr Exp'!H2622</f>
        <v>3292.34</v>
      </c>
      <c r="I2622" s="523">
        <f>'[11]Depr Exp'!I2622</f>
        <v>1457862</v>
      </c>
      <c r="J2622" s="305">
        <f>'[11]Depr Exp'!J2622</f>
        <v>2.7099999999999999E-2</v>
      </c>
      <c r="K2622" s="373">
        <f>'[11]Depr Exp'!K2622</f>
        <v>3292.33835</v>
      </c>
      <c r="L2622" s="524">
        <f>'[11]Depr Exp'!L2622</f>
        <v>0</v>
      </c>
      <c r="M2622" s="144"/>
      <c r="N2622" s="144"/>
    </row>
    <row r="2623" spans="1:14">
      <c r="A2623" s="144" t="str">
        <f>'[11]Depr Exp'!A2623</f>
        <v>E342 PRD Fuel Holder, Mint Farm OP</v>
      </c>
      <c r="B2623" s="144" t="str">
        <f>'[11]Depr Exp'!B2623</f>
        <v>E342 PRD Fuel Holder, Mint Farm OP-5</v>
      </c>
      <c r="C2623" s="144" t="str">
        <f>'[11]Depr Exp'!C2623</f>
        <v>403E</v>
      </c>
      <c r="D2623" s="144"/>
      <c r="E2623" s="282">
        <f>'[11]Depr Exp'!E2623</f>
        <v>43251</v>
      </c>
      <c r="F2623" s="523">
        <f>'[11]Depr Exp'!F2623</f>
        <v>1457862</v>
      </c>
      <c r="G2623" s="305">
        <f>'[11]Depr Exp'!G2623</f>
        <v>2.7099999999999999E-2</v>
      </c>
      <c r="H2623" s="524">
        <f>'[11]Depr Exp'!H2623</f>
        <v>3292.34</v>
      </c>
      <c r="I2623" s="523">
        <f>'[11]Depr Exp'!I2623</f>
        <v>1457862</v>
      </c>
      <c r="J2623" s="305">
        <f>'[11]Depr Exp'!J2623</f>
        <v>2.7099999999999999E-2</v>
      </c>
      <c r="K2623" s="373">
        <f>'[11]Depr Exp'!K2623</f>
        <v>3292.33835</v>
      </c>
      <c r="L2623" s="524">
        <f>'[11]Depr Exp'!L2623</f>
        <v>0</v>
      </c>
      <c r="M2623" s="144"/>
      <c r="N2623" s="144"/>
    </row>
    <row r="2624" spans="1:14">
      <c r="A2624" s="144" t="str">
        <f>'[11]Depr Exp'!A2624</f>
        <v>E342 PRD Fuel Holder, Mint Farm OP</v>
      </c>
      <c r="B2624" s="144" t="str">
        <f>'[11]Depr Exp'!B2624</f>
        <v>E342 PRD Fuel Holder, Mint Farm OP-6</v>
      </c>
      <c r="C2624" s="144" t="str">
        <f>'[11]Depr Exp'!C2624</f>
        <v>403E</v>
      </c>
      <c r="D2624" s="144"/>
      <c r="E2624" s="282">
        <f>'[11]Depr Exp'!E2624</f>
        <v>43281</v>
      </c>
      <c r="F2624" s="523">
        <f>'[11]Depr Exp'!F2624</f>
        <v>1457862</v>
      </c>
      <c r="G2624" s="305">
        <f>'[11]Depr Exp'!G2624</f>
        <v>2.7099999999999999E-2</v>
      </c>
      <c r="H2624" s="524">
        <f>'[11]Depr Exp'!H2624</f>
        <v>3292.34</v>
      </c>
      <c r="I2624" s="523">
        <f>'[11]Depr Exp'!I2624</f>
        <v>1457862</v>
      </c>
      <c r="J2624" s="305">
        <f>'[11]Depr Exp'!J2624</f>
        <v>2.7099999999999999E-2</v>
      </c>
      <c r="K2624" s="373">
        <f>'[11]Depr Exp'!K2624</f>
        <v>3292.33835</v>
      </c>
      <c r="L2624" s="524">
        <f>'[11]Depr Exp'!L2624</f>
        <v>0</v>
      </c>
      <c r="M2624" s="144"/>
      <c r="N2624" s="144"/>
    </row>
    <row r="2625" spans="1:14">
      <c r="A2625" s="144" t="str">
        <f>'[11]Depr Exp'!A2625</f>
        <v>E342 PRD Fuel Holder, Mint Farm OP</v>
      </c>
      <c r="B2625" s="144" t="str">
        <f>'[11]Depr Exp'!B2625</f>
        <v>E342 PRD Fuel Holder, Mint Farm OP-7</v>
      </c>
      <c r="C2625" s="144" t="str">
        <f>'[11]Depr Exp'!C2625</f>
        <v>403E</v>
      </c>
      <c r="D2625" s="144"/>
      <c r="E2625" s="282">
        <f>'[11]Depr Exp'!E2625</f>
        <v>43312</v>
      </c>
      <c r="F2625" s="523">
        <f>'[11]Depr Exp'!F2625</f>
        <v>1457862</v>
      </c>
      <c r="G2625" s="305">
        <f>'[11]Depr Exp'!G2625</f>
        <v>2.7099999999999999E-2</v>
      </c>
      <c r="H2625" s="524">
        <f>'[11]Depr Exp'!H2625</f>
        <v>3292.34</v>
      </c>
      <c r="I2625" s="523">
        <f>'[11]Depr Exp'!I2625</f>
        <v>1457862</v>
      </c>
      <c r="J2625" s="305">
        <f>'[11]Depr Exp'!J2625</f>
        <v>2.7099999999999999E-2</v>
      </c>
      <c r="K2625" s="373">
        <f>'[11]Depr Exp'!K2625</f>
        <v>3292.33835</v>
      </c>
      <c r="L2625" s="524">
        <f>'[11]Depr Exp'!L2625</f>
        <v>0</v>
      </c>
      <c r="M2625" s="144"/>
      <c r="N2625" s="144"/>
    </row>
    <row r="2626" spans="1:14">
      <c r="A2626" s="144" t="str">
        <f>'[11]Depr Exp'!A2626</f>
        <v>E342 PRD Fuel Holder, Mint Farm OP</v>
      </c>
      <c r="B2626" s="144" t="str">
        <f>'[11]Depr Exp'!B2626</f>
        <v>E342 PRD Fuel Holder, Mint Farm OP-8</v>
      </c>
      <c r="C2626" s="144" t="str">
        <f>'[11]Depr Exp'!C2626</f>
        <v>403E</v>
      </c>
      <c r="D2626" s="144"/>
      <c r="E2626" s="282">
        <f>'[11]Depr Exp'!E2626</f>
        <v>43343</v>
      </c>
      <c r="F2626" s="523">
        <f>'[11]Depr Exp'!F2626</f>
        <v>1457862</v>
      </c>
      <c r="G2626" s="305">
        <f>'[11]Depr Exp'!G2626</f>
        <v>2.7099999999999999E-2</v>
      </c>
      <c r="H2626" s="524">
        <f>'[11]Depr Exp'!H2626</f>
        <v>3292.34</v>
      </c>
      <c r="I2626" s="523">
        <f>'[11]Depr Exp'!I2626</f>
        <v>1457862</v>
      </c>
      <c r="J2626" s="305">
        <f>'[11]Depr Exp'!J2626</f>
        <v>2.7099999999999999E-2</v>
      </c>
      <c r="K2626" s="373">
        <f>'[11]Depr Exp'!K2626</f>
        <v>3292.33835</v>
      </c>
      <c r="L2626" s="524">
        <f>'[11]Depr Exp'!L2626</f>
        <v>0</v>
      </c>
      <c r="M2626" s="144"/>
      <c r="N2626" s="144"/>
    </row>
    <row r="2627" spans="1:14">
      <c r="A2627" s="144" t="str">
        <f>'[11]Depr Exp'!A2627</f>
        <v>E342 PRD Fuel Holder, Mint Farm OP</v>
      </c>
      <c r="B2627" s="144" t="str">
        <f>'[11]Depr Exp'!B2627</f>
        <v>E342 PRD Fuel Holder, Mint Farm OP-9</v>
      </c>
      <c r="C2627" s="144" t="str">
        <f>'[11]Depr Exp'!C2627</f>
        <v>403E</v>
      </c>
      <c r="D2627" s="144"/>
      <c r="E2627" s="282">
        <f>'[11]Depr Exp'!E2627</f>
        <v>43373</v>
      </c>
      <c r="F2627" s="523">
        <f>'[11]Depr Exp'!F2627</f>
        <v>1457862</v>
      </c>
      <c r="G2627" s="305">
        <f>'[11]Depr Exp'!G2627</f>
        <v>2.7099999999999999E-2</v>
      </c>
      <c r="H2627" s="524">
        <f>'[11]Depr Exp'!H2627</f>
        <v>3292.34</v>
      </c>
      <c r="I2627" s="523">
        <f>'[11]Depr Exp'!I2627</f>
        <v>1457862</v>
      </c>
      <c r="J2627" s="305">
        <f>'[11]Depr Exp'!J2627</f>
        <v>2.7099999999999999E-2</v>
      </c>
      <c r="K2627" s="373">
        <f>'[11]Depr Exp'!K2627</f>
        <v>3292.33835</v>
      </c>
      <c r="L2627" s="524">
        <f>'[11]Depr Exp'!L2627</f>
        <v>0</v>
      </c>
      <c r="M2627" s="144"/>
      <c r="N2627" s="144"/>
    </row>
    <row r="2628" spans="1:14">
      <c r="A2628" s="144" t="str">
        <f>'[11]Depr Exp'!A2628</f>
        <v>E342 PRD Fuel Holder, Mint Farm OP</v>
      </c>
      <c r="B2628" s="144" t="str">
        <f>'[11]Depr Exp'!B2628</f>
        <v>E342 PRD Fuel Holder, Mint Farm OP-10</v>
      </c>
      <c r="C2628" s="144" t="str">
        <f>'[11]Depr Exp'!C2628</f>
        <v>403E</v>
      </c>
      <c r="D2628" s="144"/>
      <c r="E2628" s="282">
        <f>'[11]Depr Exp'!E2628</f>
        <v>43404</v>
      </c>
      <c r="F2628" s="523">
        <f>'[11]Depr Exp'!F2628</f>
        <v>1457862</v>
      </c>
      <c r="G2628" s="305">
        <f>'[11]Depr Exp'!G2628</f>
        <v>2.7099999999999999E-2</v>
      </c>
      <c r="H2628" s="524">
        <f>'[11]Depr Exp'!H2628</f>
        <v>3292.34</v>
      </c>
      <c r="I2628" s="523">
        <f>'[11]Depr Exp'!I2628</f>
        <v>1457862</v>
      </c>
      <c r="J2628" s="305">
        <f>'[11]Depr Exp'!J2628</f>
        <v>2.7099999999999999E-2</v>
      </c>
      <c r="K2628" s="373">
        <f>'[11]Depr Exp'!K2628</f>
        <v>3292.33835</v>
      </c>
      <c r="L2628" s="524">
        <f>'[11]Depr Exp'!L2628</f>
        <v>0</v>
      </c>
      <c r="M2628" s="144"/>
      <c r="N2628" s="144"/>
    </row>
    <row r="2629" spans="1:14">
      <c r="A2629" s="144" t="str">
        <f>'[11]Depr Exp'!A2629</f>
        <v>E342 PRD Fuel Holder, Mint Farm OP</v>
      </c>
      <c r="B2629" s="144" t="str">
        <f>'[11]Depr Exp'!B2629</f>
        <v>E342 PRD Fuel Holder, Mint Farm OP-11</v>
      </c>
      <c r="C2629" s="144" t="str">
        <f>'[11]Depr Exp'!C2629</f>
        <v>403E</v>
      </c>
      <c r="D2629" s="144"/>
      <c r="E2629" s="282">
        <f>'[11]Depr Exp'!E2629</f>
        <v>43434</v>
      </c>
      <c r="F2629" s="523">
        <f>'[11]Depr Exp'!F2629</f>
        <v>1457862</v>
      </c>
      <c r="G2629" s="305">
        <f>'[11]Depr Exp'!G2629</f>
        <v>2.7099999999999999E-2</v>
      </c>
      <c r="H2629" s="524">
        <f>'[11]Depr Exp'!H2629</f>
        <v>3292.34</v>
      </c>
      <c r="I2629" s="523">
        <f>'[11]Depr Exp'!I2629</f>
        <v>1457862</v>
      </c>
      <c r="J2629" s="305">
        <f>'[11]Depr Exp'!J2629</f>
        <v>2.7099999999999999E-2</v>
      </c>
      <c r="K2629" s="373">
        <f>'[11]Depr Exp'!K2629</f>
        <v>3292.33835</v>
      </c>
      <c r="L2629" s="524">
        <f>'[11]Depr Exp'!L2629</f>
        <v>0</v>
      </c>
      <c r="M2629" s="144"/>
      <c r="N2629" s="144"/>
    </row>
    <row r="2630" spans="1:14">
      <c r="A2630" s="144" t="str">
        <f>'[11]Depr Exp'!A2630</f>
        <v>E342 PRD Fuel Holder, Mint Farm OP</v>
      </c>
      <c r="B2630" s="144" t="str">
        <f>'[11]Depr Exp'!B2630</f>
        <v>E342 PRD Fuel Holder, Mint Farm OP-12</v>
      </c>
      <c r="C2630" s="144" t="str">
        <f>'[11]Depr Exp'!C2630</f>
        <v>403E</v>
      </c>
      <c r="D2630" s="144"/>
      <c r="E2630" s="282">
        <f>'[11]Depr Exp'!E2630</f>
        <v>43465</v>
      </c>
      <c r="F2630" s="523">
        <f>'[11]Depr Exp'!F2630</f>
        <v>1457862</v>
      </c>
      <c r="G2630" s="305">
        <f>'[11]Depr Exp'!G2630</f>
        <v>2.7099999999999999E-2</v>
      </c>
      <c r="H2630" s="524">
        <f>'[11]Depr Exp'!H2630</f>
        <v>3292.34</v>
      </c>
      <c r="I2630" s="523">
        <f>'[11]Depr Exp'!I2630</f>
        <v>1457862</v>
      </c>
      <c r="J2630" s="305">
        <f>'[11]Depr Exp'!J2630</f>
        <v>2.7099999999999999E-2</v>
      </c>
      <c r="K2630" s="373">
        <f>'[11]Depr Exp'!K2630</f>
        <v>3292.33835</v>
      </c>
      <c r="L2630" s="524">
        <f>'[11]Depr Exp'!L2630</f>
        <v>0</v>
      </c>
      <c r="M2630" s="144"/>
      <c r="N2630" s="144"/>
    </row>
    <row r="2631" spans="1:14" ht="15.75" thickBot="1">
      <c r="A2631" s="159" t="str">
        <f>'[11]Depr Exp'!A2631</f>
        <v>E342 PRD Fuel Holder, Mint Farm OP Total</v>
      </c>
      <c r="B2631" s="144">
        <f>'[11]Depr Exp'!B2631</f>
        <v>0</v>
      </c>
      <c r="C2631" s="502" t="str">
        <f>'[11]Depr Exp'!C2631</f>
        <v>EPRD</v>
      </c>
      <c r="D2631" s="144"/>
      <c r="E2631" s="281" t="str">
        <f>'[11]Depr Exp'!E2631</f>
        <v>Total</v>
      </c>
      <c r="F2631" s="141">
        <f>'[11]Depr Exp'!F2631</f>
        <v>0</v>
      </c>
      <c r="G2631" s="252">
        <f>'[11]Depr Exp'!G2631</f>
        <v>0</v>
      </c>
      <c r="H2631" s="286">
        <f>'[11]Depr Exp'!H2631</f>
        <v>39508.080000000002</v>
      </c>
      <c r="I2631" s="141">
        <f>'[11]Depr Exp'!I2631</f>
        <v>0</v>
      </c>
      <c r="J2631" s="252">
        <f>'[11]Depr Exp'!J2631</f>
        <v>0</v>
      </c>
      <c r="K2631" s="286">
        <f>'[11]Depr Exp'!K2631</f>
        <v>39508.060199999985</v>
      </c>
      <c r="L2631" s="286">
        <f>'[11]Depr Exp'!L2631</f>
        <v>-0.02</v>
      </c>
      <c r="M2631" s="144"/>
      <c r="N2631" s="144"/>
    </row>
    <row r="2632" spans="1:14" ht="13.5" thickTop="1">
      <c r="A2632" s="144" t="str">
        <f>'[11]Depr Exp'!A2632</f>
        <v>E342 PRD Fuel Holder, Sumas OP</v>
      </c>
      <c r="B2632" s="144" t="str">
        <f>'[11]Depr Exp'!B2632</f>
        <v>E342 PRD Fuel Holder, Sumas OP-1</v>
      </c>
      <c r="C2632" s="144" t="str">
        <f>'[11]Depr Exp'!C2632</f>
        <v>403E</v>
      </c>
      <c r="D2632" s="144"/>
      <c r="E2632" s="282">
        <f>'[11]Depr Exp'!E2632</f>
        <v>43131</v>
      </c>
      <c r="F2632" s="523">
        <f>'[11]Depr Exp'!F2632</f>
        <v>3889943.37</v>
      </c>
      <c r="G2632" s="305">
        <f>'[11]Depr Exp'!G2632</f>
        <v>9.9000000000000008E-3</v>
      </c>
      <c r="H2632" s="524">
        <f>'[11]Depr Exp'!H2632</f>
        <v>3209.2</v>
      </c>
      <c r="I2632" s="523">
        <f>'[11]Depr Exp'!I2632</f>
        <v>3889943.37</v>
      </c>
      <c r="J2632" s="305">
        <f>'[11]Depr Exp'!J2632</f>
        <v>9.9000000000000008E-3</v>
      </c>
      <c r="K2632" s="373">
        <f>'[11]Depr Exp'!K2632</f>
        <v>3209.2032802500003</v>
      </c>
      <c r="L2632" s="524">
        <f>'[11]Depr Exp'!L2632</f>
        <v>0</v>
      </c>
      <c r="M2632" s="144"/>
      <c r="N2632" s="144"/>
    </row>
    <row r="2633" spans="1:14">
      <c r="A2633" s="144" t="str">
        <f>'[11]Depr Exp'!A2633</f>
        <v>E342 PRD Fuel Holder, Sumas OP</v>
      </c>
      <c r="B2633" s="144" t="str">
        <f>'[11]Depr Exp'!B2633</f>
        <v>E342 PRD Fuel Holder, Sumas OP-2</v>
      </c>
      <c r="C2633" s="144" t="str">
        <f>'[11]Depr Exp'!C2633</f>
        <v>403E</v>
      </c>
      <c r="D2633" s="144"/>
      <c r="E2633" s="282">
        <f>'[11]Depr Exp'!E2633</f>
        <v>43159</v>
      </c>
      <c r="F2633" s="523">
        <f>'[11]Depr Exp'!F2633</f>
        <v>3889943.37</v>
      </c>
      <c r="G2633" s="305">
        <f>'[11]Depr Exp'!G2633</f>
        <v>9.9000000000000008E-3</v>
      </c>
      <c r="H2633" s="524">
        <f>'[11]Depr Exp'!H2633</f>
        <v>3209.2</v>
      </c>
      <c r="I2633" s="523">
        <f>'[11]Depr Exp'!I2633</f>
        <v>3889943.37</v>
      </c>
      <c r="J2633" s="305">
        <f>'[11]Depr Exp'!J2633</f>
        <v>9.9000000000000008E-3</v>
      </c>
      <c r="K2633" s="373">
        <f>'[11]Depr Exp'!K2633</f>
        <v>3209.2032802500003</v>
      </c>
      <c r="L2633" s="524">
        <f>'[11]Depr Exp'!L2633</f>
        <v>0</v>
      </c>
      <c r="M2633" s="144"/>
      <c r="N2633" s="144"/>
    </row>
    <row r="2634" spans="1:14">
      <c r="A2634" s="144" t="str">
        <f>'[11]Depr Exp'!A2634</f>
        <v>E342 PRD Fuel Holder, Sumas OP</v>
      </c>
      <c r="B2634" s="144" t="str">
        <f>'[11]Depr Exp'!B2634</f>
        <v>E342 PRD Fuel Holder, Sumas OP-3</v>
      </c>
      <c r="C2634" s="144" t="str">
        <f>'[11]Depr Exp'!C2634</f>
        <v>403E</v>
      </c>
      <c r="D2634" s="144"/>
      <c r="E2634" s="282">
        <f>'[11]Depr Exp'!E2634</f>
        <v>43190</v>
      </c>
      <c r="F2634" s="523">
        <f>'[11]Depr Exp'!F2634</f>
        <v>3889943.37</v>
      </c>
      <c r="G2634" s="305">
        <f>'[11]Depr Exp'!G2634</f>
        <v>9.9000000000000008E-3</v>
      </c>
      <c r="H2634" s="524">
        <f>'[11]Depr Exp'!H2634</f>
        <v>3209.2</v>
      </c>
      <c r="I2634" s="523">
        <f>'[11]Depr Exp'!I2634</f>
        <v>3889943.37</v>
      </c>
      <c r="J2634" s="305">
        <f>'[11]Depr Exp'!J2634</f>
        <v>9.9000000000000008E-3</v>
      </c>
      <c r="K2634" s="373">
        <f>'[11]Depr Exp'!K2634</f>
        <v>3209.2032802500003</v>
      </c>
      <c r="L2634" s="524">
        <f>'[11]Depr Exp'!L2634</f>
        <v>0</v>
      </c>
      <c r="M2634" s="144"/>
      <c r="N2634" s="144"/>
    </row>
    <row r="2635" spans="1:14">
      <c r="A2635" s="144" t="str">
        <f>'[11]Depr Exp'!A2635</f>
        <v>E342 PRD Fuel Holder, Sumas OP</v>
      </c>
      <c r="B2635" s="144" t="str">
        <f>'[11]Depr Exp'!B2635</f>
        <v>E342 PRD Fuel Holder, Sumas OP-4</v>
      </c>
      <c r="C2635" s="144" t="str">
        <f>'[11]Depr Exp'!C2635</f>
        <v>403E</v>
      </c>
      <c r="D2635" s="144"/>
      <c r="E2635" s="282">
        <f>'[11]Depr Exp'!E2635</f>
        <v>43220</v>
      </c>
      <c r="F2635" s="523">
        <f>'[11]Depr Exp'!F2635</f>
        <v>3889943.37</v>
      </c>
      <c r="G2635" s="305">
        <f>'[11]Depr Exp'!G2635</f>
        <v>9.9000000000000008E-3</v>
      </c>
      <c r="H2635" s="524">
        <f>'[11]Depr Exp'!H2635</f>
        <v>3209.2</v>
      </c>
      <c r="I2635" s="523">
        <f>'[11]Depr Exp'!I2635</f>
        <v>3889943.37</v>
      </c>
      <c r="J2635" s="305">
        <f>'[11]Depr Exp'!J2635</f>
        <v>9.9000000000000008E-3</v>
      </c>
      <c r="K2635" s="373">
        <f>'[11]Depr Exp'!K2635</f>
        <v>3209.2032802500003</v>
      </c>
      <c r="L2635" s="524">
        <f>'[11]Depr Exp'!L2635</f>
        <v>0</v>
      </c>
      <c r="M2635" s="144"/>
      <c r="N2635" s="144"/>
    </row>
    <row r="2636" spans="1:14">
      <c r="A2636" s="144" t="str">
        <f>'[11]Depr Exp'!A2636</f>
        <v>E342 PRD Fuel Holder, Sumas OP</v>
      </c>
      <c r="B2636" s="144" t="str">
        <f>'[11]Depr Exp'!B2636</f>
        <v>E342 PRD Fuel Holder, Sumas OP-5</v>
      </c>
      <c r="C2636" s="144" t="str">
        <f>'[11]Depr Exp'!C2636</f>
        <v>403E</v>
      </c>
      <c r="D2636" s="144"/>
      <c r="E2636" s="282">
        <f>'[11]Depr Exp'!E2636</f>
        <v>43251</v>
      </c>
      <c r="F2636" s="523">
        <f>'[11]Depr Exp'!F2636</f>
        <v>3889943.37</v>
      </c>
      <c r="G2636" s="305">
        <f>'[11]Depr Exp'!G2636</f>
        <v>9.9000000000000008E-3</v>
      </c>
      <c r="H2636" s="524">
        <f>'[11]Depr Exp'!H2636</f>
        <v>3209.2</v>
      </c>
      <c r="I2636" s="523">
        <f>'[11]Depr Exp'!I2636</f>
        <v>3889943.37</v>
      </c>
      <c r="J2636" s="305">
        <f>'[11]Depr Exp'!J2636</f>
        <v>9.9000000000000008E-3</v>
      </c>
      <c r="K2636" s="373">
        <f>'[11]Depr Exp'!K2636</f>
        <v>3209.2032802500003</v>
      </c>
      <c r="L2636" s="524">
        <f>'[11]Depr Exp'!L2636</f>
        <v>0</v>
      </c>
      <c r="M2636" s="144"/>
      <c r="N2636" s="144"/>
    </row>
    <row r="2637" spans="1:14">
      <c r="A2637" s="144" t="str">
        <f>'[11]Depr Exp'!A2637</f>
        <v>E342 PRD Fuel Holder, Sumas OP</v>
      </c>
      <c r="B2637" s="144" t="str">
        <f>'[11]Depr Exp'!B2637</f>
        <v>E342 PRD Fuel Holder, Sumas OP-6</v>
      </c>
      <c r="C2637" s="144" t="str">
        <f>'[11]Depr Exp'!C2637</f>
        <v>403E</v>
      </c>
      <c r="D2637" s="144"/>
      <c r="E2637" s="282">
        <f>'[11]Depr Exp'!E2637</f>
        <v>43281</v>
      </c>
      <c r="F2637" s="523">
        <f>'[11]Depr Exp'!F2637</f>
        <v>3889943.37</v>
      </c>
      <c r="G2637" s="305">
        <f>'[11]Depr Exp'!G2637</f>
        <v>9.9000000000000008E-3</v>
      </c>
      <c r="H2637" s="524">
        <f>'[11]Depr Exp'!H2637</f>
        <v>3209.2</v>
      </c>
      <c r="I2637" s="523">
        <f>'[11]Depr Exp'!I2637</f>
        <v>3889943.37</v>
      </c>
      <c r="J2637" s="305">
        <f>'[11]Depr Exp'!J2637</f>
        <v>9.9000000000000008E-3</v>
      </c>
      <c r="K2637" s="373">
        <f>'[11]Depr Exp'!K2637</f>
        <v>3209.2032802500003</v>
      </c>
      <c r="L2637" s="524">
        <f>'[11]Depr Exp'!L2637</f>
        <v>0</v>
      </c>
      <c r="M2637" s="144"/>
      <c r="N2637" s="144"/>
    </row>
    <row r="2638" spans="1:14">
      <c r="A2638" s="144" t="str">
        <f>'[11]Depr Exp'!A2638</f>
        <v>E342 PRD Fuel Holder, Sumas OP</v>
      </c>
      <c r="B2638" s="144" t="str">
        <f>'[11]Depr Exp'!B2638</f>
        <v>E342 PRD Fuel Holder, Sumas OP-7</v>
      </c>
      <c r="C2638" s="144" t="str">
        <f>'[11]Depr Exp'!C2638</f>
        <v>403E</v>
      </c>
      <c r="D2638" s="144"/>
      <c r="E2638" s="282">
        <f>'[11]Depr Exp'!E2638</f>
        <v>43312</v>
      </c>
      <c r="F2638" s="523">
        <f>'[11]Depr Exp'!F2638</f>
        <v>3889943.37</v>
      </c>
      <c r="G2638" s="305">
        <f>'[11]Depr Exp'!G2638</f>
        <v>9.9000000000000008E-3</v>
      </c>
      <c r="H2638" s="524">
        <f>'[11]Depr Exp'!H2638</f>
        <v>3209.2</v>
      </c>
      <c r="I2638" s="523">
        <f>'[11]Depr Exp'!I2638</f>
        <v>3889943.37</v>
      </c>
      <c r="J2638" s="305">
        <f>'[11]Depr Exp'!J2638</f>
        <v>9.9000000000000008E-3</v>
      </c>
      <c r="K2638" s="373">
        <f>'[11]Depr Exp'!K2638</f>
        <v>3209.2032802500003</v>
      </c>
      <c r="L2638" s="524">
        <f>'[11]Depr Exp'!L2638</f>
        <v>0</v>
      </c>
      <c r="M2638" s="144"/>
      <c r="N2638" s="144"/>
    </row>
    <row r="2639" spans="1:14">
      <c r="A2639" s="144" t="str">
        <f>'[11]Depr Exp'!A2639</f>
        <v>E342 PRD Fuel Holder, Sumas OP</v>
      </c>
      <c r="B2639" s="144" t="str">
        <f>'[11]Depr Exp'!B2639</f>
        <v>E342 PRD Fuel Holder, Sumas OP-8</v>
      </c>
      <c r="C2639" s="144" t="str">
        <f>'[11]Depr Exp'!C2639</f>
        <v>403E</v>
      </c>
      <c r="D2639" s="144"/>
      <c r="E2639" s="282">
        <f>'[11]Depr Exp'!E2639</f>
        <v>43343</v>
      </c>
      <c r="F2639" s="523">
        <f>'[11]Depr Exp'!F2639</f>
        <v>3889943.37</v>
      </c>
      <c r="G2639" s="305">
        <f>'[11]Depr Exp'!G2639</f>
        <v>9.9000000000000008E-3</v>
      </c>
      <c r="H2639" s="524">
        <f>'[11]Depr Exp'!H2639</f>
        <v>3209.2</v>
      </c>
      <c r="I2639" s="523">
        <f>'[11]Depr Exp'!I2639</f>
        <v>3889943.37</v>
      </c>
      <c r="J2639" s="305">
        <f>'[11]Depr Exp'!J2639</f>
        <v>9.9000000000000008E-3</v>
      </c>
      <c r="K2639" s="373">
        <f>'[11]Depr Exp'!K2639</f>
        <v>3209.2032802500003</v>
      </c>
      <c r="L2639" s="524">
        <f>'[11]Depr Exp'!L2639</f>
        <v>0</v>
      </c>
      <c r="M2639" s="144"/>
      <c r="N2639" s="144"/>
    </row>
    <row r="2640" spans="1:14">
      <c r="A2640" s="144" t="str">
        <f>'[11]Depr Exp'!A2640</f>
        <v>E342 PRD Fuel Holder, Sumas OP</v>
      </c>
      <c r="B2640" s="144" t="str">
        <f>'[11]Depr Exp'!B2640</f>
        <v>E342 PRD Fuel Holder, Sumas OP-9</v>
      </c>
      <c r="C2640" s="144" t="str">
        <f>'[11]Depr Exp'!C2640</f>
        <v>403E</v>
      </c>
      <c r="D2640" s="144"/>
      <c r="E2640" s="282">
        <f>'[11]Depr Exp'!E2640</f>
        <v>43373</v>
      </c>
      <c r="F2640" s="523">
        <f>'[11]Depr Exp'!F2640</f>
        <v>3889943.37</v>
      </c>
      <c r="G2640" s="305">
        <f>'[11]Depr Exp'!G2640</f>
        <v>9.9000000000000008E-3</v>
      </c>
      <c r="H2640" s="524">
        <f>'[11]Depr Exp'!H2640</f>
        <v>3209.2</v>
      </c>
      <c r="I2640" s="523">
        <f>'[11]Depr Exp'!I2640</f>
        <v>3889943.37</v>
      </c>
      <c r="J2640" s="305">
        <f>'[11]Depr Exp'!J2640</f>
        <v>9.9000000000000008E-3</v>
      </c>
      <c r="K2640" s="373">
        <f>'[11]Depr Exp'!K2640</f>
        <v>3209.2032802500003</v>
      </c>
      <c r="L2640" s="524">
        <f>'[11]Depr Exp'!L2640</f>
        <v>0</v>
      </c>
      <c r="M2640" s="144"/>
      <c r="N2640" s="144"/>
    </row>
    <row r="2641" spans="1:14">
      <c r="A2641" s="144" t="str">
        <f>'[11]Depr Exp'!A2641</f>
        <v>E342 PRD Fuel Holder, Sumas OP</v>
      </c>
      <c r="B2641" s="144" t="str">
        <f>'[11]Depr Exp'!B2641</f>
        <v>E342 PRD Fuel Holder, Sumas OP-10</v>
      </c>
      <c r="C2641" s="144" t="str">
        <f>'[11]Depr Exp'!C2641</f>
        <v>403E</v>
      </c>
      <c r="D2641" s="144"/>
      <c r="E2641" s="282">
        <f>'[11]Depr Exp'!E2641</f>
        <v>43404</v>
      </c>
      <c r="F2641" s="523">
        <f>'[11]Depr Exp'!F2641</f>
        <v>3889943.37</v>
      </c>
      <c r="G2641" s="305">
        <f>'[11]Depr Exp'!G2641</f>
        <v>9.9000000000000008E-3</v>
      </c>
      <c r="H2641" s="524">
        <f>'[11]Depr Exp'!H2641</f>
        <v>3209.2</v>
      </c>
      <c r="I2641" s="523">
        <f>'[11]Depr Exp'!I2641</f>
        <v>3889943.37</v>
      </c>
      <c r="J2641" s="305">
        <f>'[11]Depr Exp'!J2641</f>
        <v>9.9000000000000008E-3</v>
      </c>
      <c r="K2641" s="373">
        <f>'[11]Depr Exp'!K2641</f>
        <v>3209.2032802500003</v>
      </c>
      <c r="L2641" s="524">
        <f>'[11]Depr Exp'!L2641</f>
        <v>0</v>
      </c>
      <c r="M2641" s="144"/>
      <c r="N2641" s="144"/>
    </row>
    <row r="2642" spans="1:14">
      <c r="A2642" s="144" t="str">
        <f>'[11]Depr Exp'!A2642</f>
        <v>E342 PRD Fuel Holder, Sumas OP</v>
      </c>
      <c r="B2642" s="144" t="str">
        <f>'[11]Depr Exp'!B2642</f>
        <v>E342 PRD Fuel Holder, Sumas OP-11</v>
      </c>
      <c r="C2642" s="144" t="str">
        <f>'[11]Depr Exp'!C2642</f>
        <v>403E</v>
      </c>
      <c r="D2642" s="144"/>
      <c r="E2642" s="282">
        <f>'[11]Depr Exp'!E2642</f>
        <v>43434</v>
      </c>
      <c r="F2642" s="523">
        <f>'[11]Depr Exp'!F2642</f>
        <v>3889943.37</v>
      </c>
      <c r="G2642" s="305">
        <f>'[11]Depr Exp'!G2642</f>
        <v>9.9000000000000008E-3</v>
      </c>
      <c r="H2642" s="524">
        <f>'[11]Depr Exp'!H2642</f>
        <v>3209.2</v>
      </c>
      <c r="I2642" s="523">
        <f>'[11]Depr Exp'!I2642</f>
        <v>3889943.37</v>
      </c>
      <c r="J2642" s="305">
        <f>'[11]Depr Exp'!J2642</f>
        <v>9.9000000000000008E-3</v>
      </c>
      <c r="K2642" s="373">
        <f>'[11]Depr Exp'!K2642</f>
        <v>3209.2032802500003</v>
      </c>
      <c r="L2642" s="524">
        <f>'[11]Depr Exp'!L2642</f>
        <v>0</v>
      </c>
      <c r="M2642" s="144"/>
      <c r="N2642" s="144"/>
    </row>
    <row r="2643" spans="1:14">
      <c r="A2643" s="144" t="str">
        <f>'[11]Depr Exp'!A2643</f>
        <v>E342 PRD Fuel Holder, Sumas OP</v>
      </c>
      <c r="B2643" s="144" t="str">
        <f>'[11]Depr Exp'!B2643</f>
        <v>E342 PRD Fuel Holder, Sumas OP-12</v>
      </c>
      <c r="C2643" s="144" t="str">
        <f>'[11]Depr Exp'!C2643</f>
        <v>403E</v>
      </c>
      <c r="D2643" s="144"/>
      <c r="E2643" s="282">
        <f>'[11]Depr Exp'!E2643</f>
        <v>43465</v>
      </c>
      <c r="F2643" s="523">
        <f>'[11]Depr Exp'!F2643</f>
        <v>3889943.37</v>
      </c>
      <c r="G2643" s="305">
        <f>'[11]Depr Exp'!G2643</f>
        <v>9.9000000000000008E-3</v>
      </c>
      <c r="H2643" s="524">
        <f>'[11]Depr Exp'!H2643</f>
        <v>3209.2</v>
      </c>
      <c r="I2643" s="523">
        <f>'[11]Depr Exp'!I2643</f>
        <v>3889943.37</v>
      </c>
      <c r="J2643" s="305">
        <f>'[11]Depr Exp'!J2643</f>
        <v>9.9000000000000008E-3</v>
      </c>
      <c r="K2643" s="373">
        <f>'[11]Depr Exp'!K2643</f>
        <v>3209.2032802500003</v>
      </c>
      <c r="L2643" s="524">
        <f>'[11]Depr Exp'!L2643</f>
        <v>0</v>
      </c>
      <c r="M2643" s="144"/>
      <c r="N2643" s="144"/>
    </row>
    <row r="2644" spans="1:14" ht="15.75" thickBot="1">
      <c r="A2644" s="159" t="str">
        <f>'[11]Depr Exp'!A2644</f>
        <v>E342 PRD Fuel Holder, Sumas OP Total</v>
      </c>
      <c r="B2644" s="144">
        <f>'[11]Depr Exp'!B2644</f>
        <v>0</v>
      </c>
      <c r="C2644" s="502" t="str">
        <f>'[11]Depr Exp'!C2644</f>
        <v>EPRD</v>
      </c>
      <c r="D2644" s="144"/>
      <c r="E2644" s="281" t="str">
        <f>'[11]Depr Exp'!E2644</f>
        <v>Total</v>
      </c>
      <c r="F2644" s="141">
        <f>'[11]Depr Exp'!F2644</f>
        <v>0</v>
      </c>
      <c r="G2644" s="252">
        <f>'[11]Depr Exp'!G2644</f>
        <v>0</v>
      </c>
      <c r="H2644" s="286">
        <f>'[11]Depr Exp'!H2644</f>
        <v>38510.400000000001</v>
      </c>
      <c r="I2644" s="141">
        <f>'[11]Depr Exp'!I2644</f>
        <v>0</v>
      </c>
      <c r="J2644" s="252">
        <f>'[11]Depr Exp'!J2644</f>
        <v>0</v>
      </c>
      <c r="K2644" s="286">
        <f>'[11]Depr Exp'!K2644</f>
        <v>38510.439363000005</v>
      </c>
      <c r="L2644" s="286">
        <f>'[11]Depr Exp'!L2644</f>
        <v>0.04</v>
      </c>
      <c r="M2644" s="144"/>
      <c r="N2644" s="144"/>
    </row>
    <row r="2645" spans="1:14" ht="13.5" thickTop="1">
      <c r="A2645" s="144" t="str">
        <f>'[11]Depr Exp'!A2645</f>
        <v>E342 PRD Fuel Holder, Whitehorn 2-3</v>
      </c>
      <c r="B2645" s="144" t="str">
        <f>'[11]Depr Exp'!B2645</f>
        <v>E342 PRD Fuel Holder, Whitehorn 2-3-1</v>
      </c>
      <c r="C2645" s="144" t="str">
        <f>'[11]Depr Exp'!C2645</f>
        <v>403E</v>
      </c>
      <c r="D2645" s="144"/>
      <c r="E2645" s="282">
        <f>'[11]Depr Exp'!E2645</f>
        <v>43131</v>
      </c>
      <c r="F2645" s="523">
        <f>'[11]Depr Exp'!F2645</f>
        <v>134194.70000000001</v>
      </c>
      <c r="G2645" s="305">
        <f>'[11]Depr Exp'!G2645</f>
        <v>1E-3</v>
      </c>
      <c r="H2645" s="524">
        <f>'[11]Depr Exp'!H2645</f>
        <v>11.18</v>
      </c>
      <c r="I2645" s="523">
        <f>'[11]Depr Exp'!I2645</f>
        <v>134194.70000000001</v>
      </c>
      <c r="J2645" s="305">
        <f>'[11]Depr Exp'!J2645</f>
        <v>1E-3</v>
      </c>
      <c r="K2645" s="373">
        <f>'[11]Depr Exp'!K2645</f>
        <v>11.182891666666668</v>
      </c>
      <c r="L2645" s="524">
        <f>'[11]Depr Exp'!L2645</f>
        <v>0</v>
      </c>
      <c r="M2645" s="144"/>
      <c r="N2645" s="144"/>
    </row>
    <row r="2646" spans="1:14">
      <c r="A2646" s="144" t="str">
        <f>'[11]Depr Exp'!A2646</f>
        <v>E342 PRD Fuel Holder, Whitehorn 2-3</v>
      </c>
      <c r="B2646" s="144" t="str">
        <f>'[11]Depr Exp'!B2646</f>
        <v>E342 PRD Fuel Holder, Whitehorn 2-3-2</v>
      </c>
      <c r="C2646" s="144" t="str">
        <f>'[11]Depr Exp'!C2646</f>
        <v>403E</v>
      </c>
      <c r="D2646" s="144"/>
      <c r="E2646" s="282">
        <f>'[11]Depr Exp'!E2646</f>
        <v>43159</v>
      </c>
      <c r="F2646" s="523">
        <f>'[11]Depr Exp'!F2646</f>
        <v>134194.70000000001</v>
      </c>
      <c r="G2646" s="305">
        <f>'[11]Depr Exp'!G2646</f>
        <v>1E-3</v>
      </c>
      <c r="H2646" s="524">
        <f>'[11]Depr Exp'!H2646</f>
        <v>11.18</v>
      </c>
      <c r="I2646" s="523">
        <f>'[11]Depr Exp'!I2646</f>
        <v>134194.70000000001</v>
      </c>
      <c r="J2646" s="305">
        <f>'[11]Depr Exp'!J2646</f>
        <v>1E-3</v>
      </c>
      <c r="K2646" s="373">
        <f>'[11]Depr Exp'!K2646</f>
        <v>11.182891666666668</v>
      </c>
      <c r="L2646" s="524">
        <f>'[11]Depr Exp'!L2646</f>
        <v>0</v>
      </c>
      <c r="M2646" s="144"/>
      <c r="N2646" s="144"/>
    </row>
    <row r="2647" spans="1:14">
      <c r="A2647" s="144" t="str">
        <f>'[11]Depr Exp'!A2647</f>
        <v>E342 PRD Fuel Holder, Whitehorn 2-3</v>
      </c>
      <c r="B2647" s="144" t="str">
        <f>'[11]Depr Exp'!B2647</f>
        <v>E342 PRD Fuel Holder, Whitehorn 2-3-3</v>
      </c>
      <c r="C2647" s="144" t="str">
        <f>'[11]Depr Exp'!C2647</f>
        <v>403E</v>
      </c>
      <c r="D2647" s="144"/>
      <c r="E2647" s="282">
        <f>'[11]Depr Exp'!E2647</f>
        <v>43190</v>
      </c>
      <c r="F2647" s="523">
        <f>'[11]Depr Exp'!F2647</f>
        <v>134194.70000000001</v>
      </c>
      <c r="G2647" s="305">
        <f>'[11]Depr Exp'!G2647</f>
        <v>1E-3</v>
      </c>
      <c r="H2647" s="524">
        <f>'[11]Depr Exp'!H2647</f>
        <v>11.18</v>
      </c>
      <c r="I2647" s="523">
        <f>'[11]Depr Exp'!I2647</f>
        <v>134194.70000000001</v>
      </c>
      <c r="J2647" s="305">
        <f>'[11]Depr Exp'!J2647</f>
        <v>1E-3</v>
      </c>
      <c r="K2647" s="373">
        <f>'[11]Depr Exp'!K2647</f>
        <v>11.182891666666668</v>
      </c>
      <c r="L2647" s="524">
        <f>'[11]Depr Exp'!L2647</f>
        <v>0</v>
      </c>
      <c r="M2647" s="144"/>
      <c r="N2647" s="144"/>
    </row>
    <row r="2648" spans="1:14">
      <c r="A2648" s="144" t="str">
        <f>'[11]Depr Exp'!A2648</f>
        <v>E342 PRD Fuel Holder, Whitehorn 2-3</v>
      </c>
      <c r="B2648" s="144" t="str">
        <f>'[11]Depr Exp'!B2648</f>
        <v>E342 PRD Fuel Holder, Whitehorn 2-3-4</v>
      </c>
      <c r="C2648" s="144" t="str">
        <f>'[11]Depr Exp'!C2648</f>
        <v>403E</v>
      </c>
      <c r="D2648" s="144"/>
      <c r="E2648" s="282">
        <f>'[11]Depr Exp'!E2648</f>
        <v>43220</v>
      </c>
      <c r="F2648" s="523">
        <f>'[11]Depr Exp'!F2648</f>
        <v>134194.70000000001</v>
      </c>
      <c r="G2648" s="305">
        <f>'[11]Depr Exp'!G2648</f>
        <v>1E-3</v>
      </c>
      <c r="H2648" s="524">
        <f>'[11]Depr Exp'!H2648</f>
        <v>11.18</v>
      </c>
      <c r="I2648" s="523">
        <f>'[11]Depr Exp'!I2648</f>
        <v>134194.70000000001</v>
      </c>
      <c r="J2648" s="305">
        <f>'[11]Depr Exp'!J2648</f>
        <v>1E-3</v>
      </c>
      <c r="K2648" s="373">
        <f>'[11]Depr Exp'!K2648</f>
        <v>11.182891666666668</v>
      </c>
      <c r="L2648" s="524">
        <f>'[11]Depr Exp'!L2648</f>
        <v>0</v>
      </c>
      <c r="M2648" s="144"/>
      <c r="N2648" s="144"/>
    </row>
    <row r="2649" spans="1:14">
      <c r="A2649" s="144" t="str">
        <f>'[11]Depr Exp'!A2649</f>
        <v>E342 PRD Fuel Holder, Whitehorn 2-3</v>
      </c>
      <c r="B2649" s="144" t="str">
        <f>'[11]Depr Exp'!B2649</f>
        <v>E342 PRD Fuel Holder, Whitehorn 2-3-5</v>
      </c>
      <c r="C2649" s="144" t="str">
        <f>'[11]Depr Exp'!C2649</f>
        <v>403E</v>
      </c>
      <c r="D2649" s="144"/>
      <c r="E2649" s="282">
        <f>'[11]Depr Exp'!E2649</f>
        <v>43251</v>
      </c>
      <c r="F2649" s="523">
        <f>'[11]Depr Exp'!F2649</f>
        <v>134194.70000000001</v>
      </c>
      <c r="G2649" s="305">
        <f>'[11]Depr Exp'!G2649</f>
        <v>1E-3</v>
      </c>
      <c r="H2649" s="524">
        <f>'[11]Depr Exp'!H2649</f>
        <v>11.18</v>
      </c>
      <c r="I2649" s="523">
        <f>'[11]Depr Exp'!I2649</f>
        <v>134194.70000000001</v>
      </c>
      <c r="J2649" s="305">
        <f>'[11]Depr Exp'!J2649</f>
        <v>1E-3</v>
      </c>
      <c r="K2649" s="373">
        <f>'[11]Depr Exp'!K2649</f>
        <v>11.182891666666668</v>
      </c>
      <c r="L2649" s="524">
        <f>'[11]Depr Exp'!L2649</f>
        <v>0</v>
      </c>
      <c r="M2649" s="144"/>
      <c r="N2649" s="144"/>
    </row>
    <row r="2650" spans="1:14">
      <c r="A2650" s="144" t="str">
        <f>'[11]Depr Exp'!A2650</f>
        <v>E342 PRD Fuel Holder, Whitehorn 2-3</v>
      </c>
      <c r="B2650" s="144" t="str">
        <f>'[11]Depr Exp'!B2650</f>
        <v>E342 PRD Fuel Holder, Whitehorn 2-3-6</v>
      </c>
      <c r="C2650" s="144" t="str">
        <f>'[11]Depr Exp'!C2650</f>
        <v>403E</v>
      </c>
      <c r="D2650" s="144"/>
      <c r="E2650" s="282">
        <f>'[11]Depr Exp'!E2650</f>
        <v>43281</v>
      </c>
      <c r="F2650" s="523">
        <f>'[11]Depr Exp'!F2650</f>
        <v>134194.70000000001</v>
      </c>
      <c r="G2650" s="305">
        <f>'[11]Depr Exp'!G2650</f>
        <v>1E-3</v>
      </c>
      <c r="H2650" s="524">
        <f>'[11]Depr Exp'!H2650</f>
        <v>11.18</v>
      </c>
      <c r="I2650" s="523">
        <f>'[11]Depr Exp'!I2650</f>
        <v>134194.70000000001</v>
      </c>
      <c r="J2650" s="305">
        <f>'[11]Depr Exp'!J2650</f>
        <v>1E-3</v>
      </c>
      <c r="K2650" s="373">
        <f>'[11]Depr Exp'!K2650</f>
        <v>11.182891666666668</v>
      </c>
      <c r="L2650" s="524">
        <f>'[11]Depr Exp'!L2650</f>
        <v>0</v>
      </c>
      <c r="M2650" s="144"/>
      <c r="N2650" s="144"/>
    </row>
    <row r="2651" spans="1:14">
      <c r="A2651" s="144" t="str">
        <f>'[11]Depr Exp'!A2651</f>
        <v>E342 PRD Fuel Holder, Whitehorn 2-3</v>
      </c>
      <c r="B2651" s="144" t="str">
        <f>'[11]Depr Exp'!B2651</f>
        <v>E342 PRD Fuel Holder, Whitehorn 2-3-7</v>
      </c>
      <c r="C2651" s="144" t="str">
        <f>'[11]Depr Exp'!C2651</f>
        <v>403E</v>
      </c>
      <c r="D2651" s="144"/>
      <c r="E2651" s="282">
        <f>'[11]Depr Exp'!E2651</f>
        <v>43312</v>
      </c>
      <c r="F2651" s="523">
        <f>'[11]Depr Exp'!F2651</f>
        <v>134194.70000000001</v>
      </c>
      <c r="G2651" s="305">
        <f>'[11]Depr Exp'!G2651</f>
        <v>1E-3</v>
      </c>
      <c r="H2651" s="524">
        <f>'[11]Depr Exp'!H2651</f>
        <v>11.18</v>
      </c>
      <c r="I2651" s="523">
        <f>'[11]Depr Exp'!I2651</f>
        <v>134194.70000000001</v>
      </c>
      <c r="J2651" s="305">
        <f>'[11]Depr Exp'!J2651</f>
        <v>1E-3</v>
      </c>
      <c r="K2651" s="373">
        <f>'[11]Depr Exp'!K2651</f>
        <v>11.182891666666668</v>
      </c>
      <c r="L2651" s="524">
        <f>'[11]Depr Exp'!L2651</f>
        <v>0</v>
      </c>
      <c r="M2651" s="144"/>
      <c r="N2651" s="144"/>
    </row>
    <row r="2652" spans="1:14">
      <c r="A2652" s="144" t="str">
        <f>'[11]Depr Exp'!A2652</f>
        <v>E342 PRD Fuel Holder, Whitehorn 2-3</v>
      </c>
      <c r="B2652" s="144" t="str">
        <f>'[11]Depr Exp'!B2652</f>
        <v>E342 PRD Fuel Holder, Whitehorn 2-3-8</v>
      </c>
      <c r="C2652" s="144" t="str">
        <f>'[11]Depr Exp'!C2652</f>
        <v>403E</v>
      </c>
      <c r="D2652" s="144"/>
      <c r="E2652" s="282">
        <f>'[11]Depr Exp'!E2652</f>
        <v>43343</v>
      </c>
      <c r="F2652" s="523">
        <f>'[11]Depr Exp'!F2652</f>
        <v>134194.70000000001</v>
      </c>
      <c r="G2652" s="305">
        <f>'[11]Depr Exp'!G2652</f>
        <v>1E-3</v>
      </c>
      <c r="H2652" s="524">
        <f>'[11]Depr Exp'!H2652</f>
        <v>11.18</v>
      </c>
      <c r="I2652" s="523">
        <f>'[11]Depr Exp'!I2652</f>
        <v>134194.70000000001</v>
      </c>
      <c r="J2652" s="305">
        <f>'[11]Depr Exp'!J2652</f>
        <v>1E-3</v>
      </c>
      <c r="K2652" s="373">
        <f>'[11]Depr Exp'!K2652</f>
        <v>11.182891666666668</v>
      </c>
      <c r="L2652" s="524">
        <f>'[11]Depr Exp'!L2652</f>
        <v>0</v>
      </c>
      <c r="M2652" s="144"/>
      <c r="N2652" s="144"/>
    </row>
    <row r="2653" spans="1:14">
      <c r="A2653" s="144" t="str">
        <f>'[11]Depr Exp'!A2653</f>
        <v>E342 PRD Fuel Holder, Whitehorn 2-3</v>
      </c>
      <c r="B2653" s="144" t="str">
        <f>'[11]Depr Exp'!B2653</f>
        <v>E342 PRD Fuel Holder, Whitehorn 2-3-9</v>
      </c>
      <c r="C2653" s="144" t="str">
        <f>'[11]Depr Exp'!C2653</f>
        <v>403E</v>
      </c>
      <c r="D2653" s="144"/>
      <c r="E2653" s="282">
        <f>'[11]Depr Exp'!E2653</f>
        <v>43373</v>
      </c>
      <c r="F2653" s="523">
        <f>'[11]Depr Exp'!F2653</f>
        <v>134194.70000000001</v>
      </c>
      <c r="G2653" s="305">
        <f>'[11]Depr Exp'!G2653</f>
        <v>1E-3</v>
      </c>
      <c r="H2653" s="524">
        <f>'[11]Depr Exp'!H2653</f>
        <v>11.18</v>
      </c>
      <c r="I2653" s="523">
        <f>'[11]Depr Exp'!I2653</f>
        <v>134194.70000000001</v>
      </c>
      <c r="J2653" s="305">
        <f>'[11]Depr Exp'!J2653</f>
        <v>1E-3</v>
      </c>
      <c r="K2653" s="373">
        <f>'[11]Depr Exp'!K2653</f>
        <v>11.182891666666668</v>
      </c>
      <c r="L2653" s="524">
        <f>'[11]Depr Exp'!L2653</f>
        <v>0</v>
      </c>
      <c r="M2653" s="144"/>
      <c r="N2653" s="144"/>
    </row>
    <row r="2654" spans="1:14">
      <c r="A2654" s="144" t="str">
        <f>'[11]Depr Exp'!A2654</f>
        <v>E342 PRD Fuel Holder, Whitehorn 2-3</v>
      </c>
      <c r="B2654" s="144" t="str">
        <f>'[11]Depr Exp'!B2654</f>
        <v>E342 PRD Fuel Holder, Whitehorn 2-3-10</v>
      </c>
      <c r="C2654" s="144" t="str">
        <f>'[11]Depr Exp'!C2654</f>
        <v>403E</v>
      </c>
      <c r="D2654" s="144"/>
      <c r="E2654" s="282">
        <f>'[11]Depr Exp'!E2654</f>
        <v>43404</v>
      </c>
      <c r="F2654" s="523">
        <f>'[11]Depr Exp'!F2654</f>
        <v>134194.70000000001</v>
      </c>
      <c r="G2654" s="305">
        <f>'[11]Depr Exp'!G2654</f>
        <v>1E-3</v>
      </c>
      <c r="H2654" s="524">
        <f>'[11]Depr Exp'!H2654</f>
        <v>11.18</v>
      </c>
      <c r="I2654" s="523">
        <f>'[11]Depr Exp'!I2654</f>
        <v>134194.70000000001</v>
      </c>
      <c r="J2654" s="305">
        <f>'[11]Depr Exp'!J2654</f>
        <v>1E-3</v>
      </c>
      <c r="K2654" s="373">
        <f>'[11]Depr Exp'!K2654</f>
        <v>11.182891666666668</v>
      </c>
      <c r="L2654" s="524">
        <f>'[11]Depr Exp'!L2654</f>
        <v>0</v>
      </c>
      <c r="M2654" s="144"/>
      <c r="N2654" s="144"/>
    </row>
    <row r="2655" spans="1:14">
      <c r="A2655" s="144" t="str">
        <f>'[11]Depr Exp'!A2655</f>
        <v>E342 PRD Fuel Holder, Whitehorn 2-3</v>
      </c>
      <c r="B2655" s="144" t="str">
        <f>'[11]Depr Exp'!B2655</f>
        <v>E342 PRD Fuel Holder, Whitehorn 2-3-11</v>
      </c>
      <c r="C2655" s="144" t="str">
        <f>'[11]Depr Exp'!C2655</f>
        <v>403E</v>
      </c>
      <c r="D2655" s="144"/>
      <c r="E2655" s="282">
        <f>'[11]Depr Exp'!E2655</f>
        <v>43434</v>
      </c>
      <c r="F2655" s="523">
        <f>'[11]Depr Exp'!F2655</f>
        <v>134194.70000000001</v>
      </c>
      <c r="G2655" s="305">
        <f>'[11]Depr Exp'!G2655</f>
        <v>1E-3</v>
      </c>
      <c r="H2655" s="524">
        <f>'[11]Depr Exp'!H2655</f>
        <v>11.18</v>
      </c>
      <c r="I2655" s="523">
        <f>'[11]Depr Exp'!I2655</f>
        <v>134194.70000000001</v>
      </c>
      <c r="J2655" s="305">
        <f>'[11]Depr Exp'!J2655</f>
        <v>1E-3</v>
      </c>
      <c r="K2655" s="373">
        <f>'[11]Depr Exp'!K2655</f>
        <v>11.182891666666668</v>
      </c>
      <c r="L2655" s="524">
        <f>'[11]Depr Exp'!L2655</f>
        <v>0</v>
      </c>
      <c r="M2655" s="144"/>
      <c r="N2655" s="144"/>
    </row>
    <row r="2656" spans="1:14">
      <c r="A2656" s="144" t="str">
        <f>'[11]Depr Exp'!A2656</f>
        <v>E342 PRD Fuel Holder, Whitehorn 2-3</v>
      </c>
      <c r="B2656" s="144" t="str">
        <f>'[11]Depr Exp'!B2656</f>
        <v>E342 PRD Fuel Holder, Whitehorn 2-3-12</v>
      </c>
      <c r="C2656" s="144" t="str">
        <f>'[11]Depr Exp'!C2656</f>
        <v>403E</v>
      </c>
      <c r="D2656" s="144"/>
      <c r="E2656" s="282">
        <f>'[11]Depr Exp'!E2656</f>
        <v>43465</v>
      </c>
      <c r="F2656" s="523">
        <f>'[11]Depr Exp'!F2656</f>
        <v>134194.70000000001</v>
      </c>
      <c r="G2656" s="305">
        <f>'[11]Depr Exp'!G2656</f>
        <v>1E-3</v>
      </c>
      <c r="H2656" s="524">
        <f>'[11]Depr Exp'!H2656</f>
        <v>11.18</v>
      </c>
      <c r="I2656" s="523">
        <f>'[11]Depr Exp'!I2656</f>
        <v>134194.70000000001</v>
      </c>
      <c r="J2656" s="305">
        <f>'[11]Depr Exp'!J2656</f>
        <v>1E-3</v>
      </c>
      <c r="K2656" s="373">
        <f>'[11]Depr Exp'!K2656</f>
        <v>11.182891666666668</v>
      </c>
      <c r="L2656" s="524">
        <f>'[11]Depr Exp'!L2656</f>
        <v>0</v>
      </c>
      <c r="M2656" s="144"/>
      <c r="N2656" s="144"/>
    </row>
    <row r="2657" spans="1:14" ht="15.75" thickBot="1">
      <c r="A2657" s="159" t="str">
        <f>'[11]Depr Exp'!A2657</f>
        <v>E342 PRD Fuel Holder, Whitehorn 2-3 Total</v>
      </c>
      <c r="B2657" s="144">
        <f>'[11]Depr Exp'!B2657</f>
        <v>0</v>
      </c>
      <c r="C2657" s="502" t="str">
        <f>'[11]Depr Exp'!C2657</f>
        <v>EPRD</v>
      </c>
      <c r="D2657" s="144"/>
      <c r="E2657" s="281" t="str">
        <f>'[11]Depr Exp'!E2657</f>
        <v>Total</v>
      </c>
      <c r="F2657" s="141">
        <f>'[11]Depr Exp'!F2657</f>
        <v>0</v>
      </c>
      <c r="G2657" s="252">
        <f>'[11]Depr Exp'!G2657</f>
        <v>0</v>
      </c>
      <c r="H2657" s="286">
        <f>'[11]Depr Exp'!H2657</f>
        <v>134.16000000000003</v>
      </c>
      <c r="I2657" s="141">
        <f>'[11]Depr Exp'!I2657</f>
        <v>0</v>
      </c>
      <c r="J2657" s="252">
        <f>'[11]Depr Exp'!J2657</f>
        <v>0</v>
      </c>
      <c r="K2657" s="286">
        <f>'[11]Depr Exp'!K2657</f>
        <v>134.19469999999998</v>
      </c>
      <c r="L2657" s="286">
        <f>'[11]Depr Exp'!L2657</f>
        <v>0.03</v>
      </c>
      <c r="M2657" s="144"/>
      <c r="N2657" s="144"/>
    </row>
    <row r="2658" spans="1:14" ht="13.5" thickTop="1">
      <c r="A2658" s="144" t="str">
        <f>'[11]Depr Exp'!A2658</f>
        <v>E3440 PRD Gen, Crystal Mtn</v>
      </c>
      <c r="B2658" s="144" t="str">
        <f>'[11]Depr Exp'!B2658</f>
        <v>E3440 PRD Gen, Crystal Mtn-1</v>
      </c>
      <c r="C2658" s="144" t="str">
        <f>'[11]Depr Exp'!C2658</f>
        <v>403E</v>
      </c>
      <c r="D2658" s="144"/>
      <c r="E2658" s="282">
        <f>'[11]Depr Exp'!E2658</f>
        <v>43131</v>
      </c>
      <c r="F2658" s="523">
        <f>'[11]Depr Exp'!F2658</f>
        <v>575842.91</v>
      </c>
      <c r="G2658" s="305">
        <f>'[11]Depr Exp'!G2658</f>
        <v>0.03</v>
      </c>
      <c r="H2658" s="524">
        <f>'[11]Depr Exp'!H2658</f>
        <v>1439.6100000000001</v>
      </c>
      <c r="I2658" s="523">
        <f>'[11]Depr Exp'!I2658</f>
        <v>575842.91</v>
      </c>
      <c r="J2658" s="305">
        <f>'[11]Depr Exp'!J2658</f>
        <v>0.03</v>
      </c>
      <c r="K2658" s="373">
        <f>'[11]Depr Exp'!K2658</f>
        <v>1439.6072750000001</v>
      </c>
      <c r="L2658" s="524">
        <f>'[11]Depr Exp'!L2658</f>
        <v>0</v>
      </c>
      <c r="M2658" s="144"/>
      <c r="N2658" s="144"/>
    </row>
    <row r="2659" spans="1:14">
      <c r="A2659" s="144" t="str">
        <f>'[11]Depr Exp'!A2659</f>
        <v>E3440 PRD Gen, Crystal Mtn</v>
      </c>
      <c r="B2659" s="144" t="str">
        <f>'[11]Depr Exp'!B2659</f>
        <v>E3440 PRD Gen, Crystal Mtn-2</v>
      </c>
      <c r="C2659" s="144" t="str">
        <f>'[11]Depr Exp'!C2659</f>
        <v>403E</v>
      </c>
      <c r="D2659" s="144"/>
      <c r="E2659" s="282">
        <f>'[11]Depr Exp'!E2659</f>
        <v>43159</v>
      </c>
      <c r="F2659" s="523">
        <f>'[11]Depr Exp'!F2659</f>
        <v>575842.91</v>
      </c>
      <c r="G2659" s="305">
        <f>'[11]Depr Exp'!G2659</f>
        <v>0.03</v>
      </c>
      <c r="H2659" s="524">
        <f>'[11]Depr Exp'!H2659</f>
        <v>1439.6100000000001</v>
      </c>
      <c r="I2659" s="523">
        <f>'[11]Depr Exp'!I2659</f>
        <v>575842.91</v>
      </c>
      <c r="J2659" s="305">
        <f>'[11]Depr Exp'!J2659</f>
        <v>0.03</v>
      </c>
      <c r="K2659" s="373">
        <f>'[11]Depr Exp'!K2659</f>
        <v>1439.6072750000001</v>
      </c>
      <c r="L2659" s="524">
        <f>'[11]Depr Exp'!L2659</f>
        <v>0</v>
      </c>
      <c r="M2659" s="144"/>
      <c r="N2659" s="144"/>
    </row>
    <row r="2660" spans="1:14">
      <c r="A2660" s="144" t="str">
        <f>'[11]Depr Exp'!A2660</f>
        <v>E3440 PRD Gen, Crystal Mtn</v>
      </c>
      <c r="B2660" s="144" t="str">
        <f>'[11]Depr Exp'!B2660</f>
        <v>E3440 PRD Gen, Crystal Mtn-3</v>
      </c>
      <c r="C2660" s="144" t="str">
        <f>'[11]Depr Exp'!C2660</f>
        <v>403E</v>
      </c>
      <c r="D2660" s="144"/>
      <c r="E2660" s="282">
        <f>'[11]Depr Exp'!E2660</f>
        <v>43190</v>
      </c>
      <c r="F2660" s="523">
        <f>'[11]Depr Exp'!F2660</f>
        <v>575842.91</v>
      </c>
      <c r="G2660" s="305">
        <f>'[11]Depr Exp'!G2660</f>
        <v>0.03</v>
      </c>
      <c r="H2660" s="524">
        <f>'[11]Depr Exp'!H2660</f>
        <v>1439.6100000000001</v>
      </c>
      <c r="I2660" s="523">
        <f>'[11]Depr Exp'!I2660</f>
        <v>575842.91</v>
      </c>
      <c r="J2660" s="305">
        <f>'[11]Depr Exp'!J2660</f>
        <v>0.03</v>
      </c>
      <c r="K2660" s="373">
        <f>'[11]Depr Exp'!K2660</f>
        <v>1439.6072750000001</v>
      </c>
      <c r="L2660" s="524">
        <f>'[11]Depr Exp'!L2660</f>
        <v>0</v>
      </c>
      <c r="M2660" s="144"/>
      <c r="N2660" s="144"/>
    </row>
    <row r="2661" spans="1:14">
      <c r="A2661" s="144" t="str">
        <f>'[11]Depr Exp'!A2661</f>
        <v>E3440 PRD Gen, Crystal Mtn</v>
      </c>
      <c r="B2661" s="144" t="str">
        <f>'[11]Depr Exp'!B2661</f>
        <v>E3440 PRD Gen, Crystal Mtn-4</v>
      </c>
      <c r="C2661" s="144" t="str">
        <f>'[11]Depr Exp'!C2661</f>
        <v>403E</v>
      </c>
      <c r="D2661" s="144"/>
      <c r="E2661" s="282">
        <f>'[11]Depr Exp'!E2661</f>
        <v>43220</v>
      </c>
      <c r="F2661" s="523">
        <f>'[11]Depr Exp'!F2661</f>
        <v>575842.91</v>
      </c>
      <c r="G2661" s="305">
        <f>'[11]Depr Exp'!G2661</f>
        <v>0.03</v>
      </c>
      <c r="H2661" s="524">
        <f>'[11]Depr Exp'!H2661</f>
        <v>1439.6100000000001</v>
      </c>
      <c r="I2661" s="523">
        <f>'[11]Depr Exp'!I2661</f>
        <v>575842.91</v>
      </c>
      <c r="J2661" s="305">
        <f>'[11]Depr Exp'!J2661</f>
        <v>0.03</v>
      </c>
      <c r="K2661" s="373">
        <f>'[11]Depr Exp'!K2661</f>
        <v>1439.6072750000001</v>
      </c>
      <c r="L2661" s="524">
        <f>'[11]Depr Exp'!L2661</f>
        <v>0</v>
      </c>
      <c r="M2661" s="144"/>
      <c r="N2661" s="144"/>
    </row>
    <row r="2662" spans="1:14">
      <c r="A2662" s="144" t="str">
        <f>'[11]Depr Exp'!A2662</f>
        <v>E3440 PRD Gen, Crystal Mtn</v>
      </c>
      <c r="B2662" s="144" t="str">
        <f>'[11]Depr Exp'!B2662</f>
        <v>E3440 PRD Gen, Crystal Mtn-5</v>
      </c>
      <c r="C2662" s="144" t="str">
        <f>'[11]Depr Exp'!C2662</f>
        <v>403E</v>
      </c>
      <c r="D2662" s="144"/>
      <c r="E2662" s="282">
        <f>'[11]Depr Exp'!E2662</f>
        <v>43251</v>
      </c>
      <c r="F2662" s="523">
        <f>'[11]Depr Exp'!F2662</f>
        <v>575842.91</v>
      </c>
      <c r="G2662" s="305">
        <f>'[11]Depr Exp'!G2662</f>
        <v>0.03</v>
      </c>
      <c r="H2662" s="524">
        <f>'[11]Depr Exp'!H2662</f>
        <v>1439.6100000000001</v>
      </c>
      <c r="I2662" s="523">
        <f>'[11]Depr Exp'!I2662</f>
        <v>575842.91</v>
      </c>
      <c r="J2662" s="305">
        <f>'[11]Depr Exp'!J2662</f>
        <v>0.03</v>
      </c>
      <c r="K2662" s="373">
        <f>'[11]Depr Exp'!K2662</f>
        <v>1439.6072750000001</v>
      </c>
      <c r="L2662" s="524">
        <f>'[11]Depr Exp'!L2662</f>
        <v>0</v>
      </c>
      <c r="M2662" s="144"/>
      <c r="N2662" s="144"/>
    </row>
    <row r="2663" spans="1:14">
      <c r="A2663" s="144" t="str">
        <f>'[11]Depr Exp'!A2663</f>
        <v>E3440 PRD Gen, Crystal Mtn</v>
      </c>
      <c r="B2663" s="144" t="str">
        <f>'[11]Depr Exp'!B2663</f>
        <v>E3440 PRD Gen, Crystal Mtn-6</v>
      </c>
      <c r="C2663" s="144" t="str">
        <f>'[11]Depr Exp'!C2663</f>
        <v>403E</v>
      </c>
      <c r="D2663" s="144"/>
      <c r="E2663" s="282">
        <f>'[11]Depr Exp'!E2663</f>
        <v>43281</v>
      </c>
      <c r="F2663" s="523">
        <f>'[11]Depr Exp'!F2663</f>
        <v>575842.91</v>
      </c>
      <c r="G2663" s="305">
        <f>'[11]Depr Exp'!G2663</f>
        <v>0.03</v>
      </c>
      <c r="H2663" s="524">
        <f>'[11]Depr Exp'!H2663</f>
        <v>1439.6100000000001</v>
      </c>
      <c r="I2663" s="523">
        <f>'[11]Depr Exp'!I2663</f>
        <v>575842.91</v>
      </c>
      <c r="J2663" s="305">
        <f>'[11]Depr Exp'!J2663</f>
        <v>0.03</v>
      </c>
      <c r="K2663" s="373">
        <f>'[11]Depr Exp'!K2663</f>
        <v>1439.6072750000001</v>
      </c>
      <c r="L2663" s="524">
        <f>'[11]Depr Exp'!L2663</f>
        <v>0</v>
      </c>
      <c r="M2663" s="144"/>
      <c r="N2663" s="144"/>
    </row>
    <row r="2664" spans="1:14">
      <c r="A2664" s="144" t="str">
        <f>'[11]Depr Exp'!A2664</f>
        <v>E3440 PRD Gen, Crystal Mtn</v>
      </c>
      <c r="B2664" s="144" t="str">
        <f>'[11]Depr Exp'!B2664</f>
        <v>E3440 PRD Gen, Crystal Mtn-7</v>
      </c>
      <c r="C2664" s="144" t="str">
        <f>'[11]Depr Exp'!C2664</f>
        <v>403E</v>
      </c>
      <c r="D2664" s="144"/>
      <c r="E2664" s="282">
        <f>'[11]Depr Exp'!E2664</f>
        <v>43312</v>
      </c>
      <c r="F2664" s="523">
        <f>'[11]Depr Exp'!F2664</f>
        <v>575842.91</v>
      </c>
      <c r="G2664" s="305">
        <f>'[11]Depr Exp'!G2664</f>
        <v>0.03</v>
      </c>
      <c r="H2664" s="524">
        <f>'[11]Depr Exp'!H2664</f>
        <v>1439.6100000000001</v>
      </c>
      <c r="I2664" s="523">
        <f>'[11]Depr Exp'!I2664</f>
        <v>575842.91</v>
      </c>
      <c r="J2664" s="305">
        <f>'[11]Depr Exp'!J2664</f>
        <v>0.03</v>
      </c>
      <c r="K2664" s="373">
        <f>'[11]Depr Exp'!K2664</f>
        <v>1439.6072750000001</v>
      </c>
      <c r="L2664" s="524">
        <f>'[11]Depr Exp'!L2664</f>
        <v>0</v>
      </c>
      <c r="M2664" s="144"/>
      <c r="N2664" s="144"/>
    </row>
    <row r="2665" spans="1:14">
      <c r="A2665" s="144" t="str">
        <f>'[11]Depr Exp'!A2665</f>
        <v>E3440 PRD Gen, Crystal Mtn</v>
      </c>
      <c r="B2665" s="144" t="str">
        <f>'[11]Depr Exp'!B2665</f>
        <v>E3440 PRD Gen, Crystal Mtn-8</v>
      </c>
      <c r="C2665" s="144" t="str">
        <f>'[11]Depr Exp'!C2665</f>
        <v>403E</v>
      </c>
      <c r="D2665" s="144"/>
      <c r="E2665" s="282">
        <f>'[11]Depr Exp'!E2665</f>
        <v>43343</v>
      </c>
      <c r="F2665" s="523">
        <f>'[11]Depr Exp'!F2665</f>
        <v>575842.91</v>
      </c>
      <c r="G2665" s="305">
        <f>'[11]Depr Exp'!G2665</f>
        <v>0.03</v>
      </c>
      <c r="H2665" s="524">
        <f>'[11]Depr Exp'!H2665</f>
        <v>1439.6100000000001</v>
      </c>
      <c r="I2665" s="523">
        <f>'[11]Depr Exp'!I2665</f>
        <v>575842.91</v>
      </c>
      <c r="J2665" s="305">
        <f>'[11]Depr Exp'!J2665</f>
        <v>0.03</v>
      </c>
      <c r="K2665" s="373">
        <f>'[11]Depr Exp'!K2665</f>
        <v>1439.6072750000001</v>
      </c>
      <c r="L2665" s="524">
        <f>'[11]Depr Exp'!L2665</f>
        <v>0</v>
      </c>
      <c r="M2665" s="144"/>
      <c r="N2665" s="144"/>
    </row>
    <row r="2666" spans="1:14">
      <c r="A2666" s="144" t="str">
        <f>'[11]Depr Exp'!A2666</f>
        <v>E3440 PRD Gen, Crystal Mtn</v>
      </c>
      <c r="B2666" s="144" t="str">
        <f>'[11]Depr Exp'!B2666</f>
        <v>E3440 PRD Gen, Crystal Mtn-9</v>
      </c>
      <c r="C2666" s="144" t="str">
        <f>'[11]Depr Exp'!C2666</f>
        <v>403E</v>
      </c>
      <c r="D2666" s="144"/>
      <c r="E2666" s="282">
        <f>'[11]Depr Exp'!E2666</f>
        <v>43373</v>
      </c>
      <c r="F2666" s="523">
        <f>'[11]Depr Exp'!F2666</f>
        <v>575842.91</v>
      </c>
      <c r="G2666" s="305">
        <f>'[11]Depr Exp'!G2666</f>
        <v>0.03</v>
      </c>
      <c r="H2666" s="524">
        <f>'[11]Depr Exp'!H2666</f>
        <v>1439.6100000000001</v>
      </c>
      <c r="I2666" s="523">
        <f>'[11]Depr Exp'!I2666</f>
        <v>575842.91</v>
      </c>
      <c r="J2666" s="305">
        <f>'[11]Depr Exp'!J2666</f>
        <v>0.03</v>
      </c>
      <c r="K2666" s="373">
        <f>'[11]Depr Exp'!K2666</f>
        <v>1439.6072750000001</v>
      </c>
      <c r="L2666" s="524">
        <f>'[11]Depr Exp'!L2666</f>
        <v>0</v>
      </c>
      <c r="M2666" s="144"/>
      <c r="N2666" s="144"/>
    </row>
    <row r="2667" spans="1:14">
      <c r="A2667" s="144" t="str">
        <f>'[11]Depr Exp'!A2667</f>
        <v>E3440 PRD Gen, Crystal Mtn</v>
      </c>
      <c r="B2667" s="144" t="str">
        <f>'[11]Depr Exp'!B2667</f>
        <v>E3440 PRD Gen, Crystal Mtn-10</v>
      </c>
      <c r="C2667" s="144" t="str">
        <f>'[11]Depr Exp'!C2667</f>
        <v>403E</v>
      </c>
      <c r="D2667" s="144"/>
      <c r="E2667" s="282">
        <f>'[11]Depr Exp'!E2667</f>
        <v>43404</v>
      </c>
      <c r="F2667" s="523">
        <f>'[11]Depr Exp'!F2667</f>
        <v>575842.91</v>
      </c>
      <c r="G2667" s="305">
        <f>'[11]Depr Exp'!G2667</f>
        <v>0.03</v>
      </c>
      <c r="H2667" s="524">
        <f>'[11]Depr Exp'!H2667</f>
        <v>1439.6100000000001</v>
      </c>
      <c r="I2667" s="523">
        <f>'[11]Depr Exp'!I2667</f>
        <v>575842.91</v>
      </c>
      <c r="J2667" s="305">
        <f>'[11]Depr Exp'!J2667</f>
        <v>0.03</v>
      </c>
      <c r="K2667" s="373">
        <f>'[11]Depr Exp'!K2667</f>
        <v>1439.6072750000001</v>
      </c>
      <c r="L2667" s="524">
        <f>'[11]Depr Exp'!L2667</f>
        <v>0</v>
      </c>
      <c r="M2667" s="144"/>
      <c r="N2667" s="144"/>
    </row>
    <row r="2668" spans="1:14">
      <c r="A2668" s="144" t="str">
        <f>'[11]Depr Exp'!A2668</f>
        <v>E3440 PRD Gen, Crystal Mtn</v>
      </c>
      <c r="B2668" s="144" t="str">
        <f>'[11]Depr Exp'!B2668</f>
        <v>E3440 PRD Gen, Crystal Mtn-11</v>
      </c>
      <c r="C2668" s="144" t="str">
        <f>'[11]Depr Exp'!C2668</f>
        <v>403E</v>
      </c>
      <c r="D2668" s="144"/>
      <c r="E2668" s="282">
        <f>'[11]Depr Exp'!E2668</f>
        <v>43434</v>
      </c>
      <c r="F2668" s="523">
        <f>'[11]Depr Exp'!F2668</f>
        <v>575842.91</v>
      </c>
      <c r="G2668" s="305">
        <f>'[11]Depr Exp'!G2668</f>
        <v>0.03</v>
      </c>
      <c r="H2668" s="524">
        <f>'[11]Depr Exp'!H2668</f>
        <v>1439.6100000000001</v>
      </c>
      <c r="I2668" s="523">
        <f>'[11]Depr Exp'!I2668</f>
        <v>575842.91</v>
      </c>
      <c r="J2668" s="305">
        <f>'[11]Depr Exp'!J2668</f>
        <v>0.03</v>
      </c>
      <c r="K2668" s="373">
        <f>'[11]Depr Exp'!K2668</f>
        <v>1439.6072750000001</v>
      </c>
      <c r="L2668" s="524">
        <f>'[11]Depr Exp'!L2668</f>
        <v>0</v>
      </c>
      <c r="M2668" s="144"/>
      <c r="N2668" s="144"/>
    </row>
    <row r="2669" spans="1:14">
      <c r="A2669" s="144" t="str">
        <f>'[11]Depr Exp'!A2669</f>
        <v>E3440 PRD Gen, Crystal Mtn</v>
      </c>
      <c r="B2669" s="144" t="str">
        <f>'[11]Depr Exp'!B2669</f>
        <v>E3440 PRD Gen, Crystal Mtn-12</v>
      </c>
      <c r="C2669" s="144" t="str">
        <f>'[11]Depr Exp'!C2669</f>
        <v>403E</v>
      </c>
      <c r="D2669" s="144"/>
      <c r="E2669" s="282">
        <f>'[11]Depr Exp'!E2669</f>
        <v>43465</v>
      </c>
      <c r="F2669" s="523">
        <f>'[11]Depr Exp'!F2669</f>
        <v>575842.91</v>
      </c>
      <c r="G2669" s="305">
        <f>'[11]Depr Exp'!G2669</f>
        <v>0.03</v>
      </c>
      <c r="H2669" s="524">
        <f>'[11]Depr Exp'!H2669</f>
        <v>1439.6100000000001</v>
      </c>
      <c r="I2669" s="523">
        <f>'[11]Depr Exp'!I2669</f>
        <v>575842.91</v>
      </c>
      <c r="J2669" s="305">
        <f>'[11]Depr Exp'!J2669</f>
        <v>0.03</v>
      </c>
      <c r="K2669" s="373">
        <f>'[11]Depr Exp'!K2669</f>
        <v>1439.6072750000001</v>
      </c>
      <c r="L2669" s="524">
        <f>'[11]Depr Exp'!L2669</f>
        <v>0</v>
      </c>
      <c r="M2669" s="144"/>
      <c r="N2669" s="144"/>
    </row>
    <row r="2670" spans="1:14" ht="15.75" thickBot="1">
      <c r="A2670" s="159" t="str">
        <f>'[11]Depr Exp'!A2670</f>
        <v>E3440 PRD Gen, Crystal Mtn Total</v>
      </c>
      <c r="B2670" s="144">
        <f>'[11]Depr Exp'!B2670</f>
        <v>0</v>
      </c>
      <c r="C2670" s="502" t="str">
        <f>'[11]Depr Exp'!C2670</f>
        <v>EPRD</v>
      </c>
      <c r="D2670" s="144"/>
      <c r="E2670" s="281" t="str">
        <f>'[11]Depr Exp'!E2670</f>
        <v>Total</v>
      </c>
      <c r="F2670" s="141">
        <f>'[11]Depr Exp'!F2670</f>
        <v>0</v>
      </c>
      <c r="G2670" s="252">
        <f>'[11]Depr Exp'!G2670</f>
        <v>0</v>
      </c>
      <c r="H2670" s="286">
        <f>'[11]Depr Exp'!H2670</f>
        <v>17275.320000000003</v>
      </c>
      <c r="I2670" s="141">
        <f>'[11]Depr Exp'!I2670</f>
        <v>0</v>
      </c>
      <c r="J2670" s="252">
        <f>'[11]Depr Exp'!J2670</f>
        <v>0</v>
      </c>
      <c r="K2670" s="286">
        <f>'[11]Depr Exp'!K2670</f>
        <v>17275.2873</v>
      </c>
      <c r="L2670" s="286">
        <f>'[11]Depr Exp'!L2670</f>
        <v>-0.03</v>
      </c>
      <c r="M2670" s="144"/>
      <c r="N2670" s="144"/>
    </row>
    <row r="2671" spans="1:14" ht="13.5" thickTop="1">
      <c r="A2671" s="144" t="str">
        <f>'[11]Depr Exp'!A2671</f>
        <v>E3440 PRD Gen, Frederickson</v>
      </c>
      <c r="B2671" s="144" t="str">
        <f>'[11]Depr Exp'!B2671</f>
        <v>E3440 PRD Gen, Frederickson-1</v>
      </c>
      <c r="C2671" s="144" t="str">
        <f>'[11]Depr Exp'!C2671</f>
        <v>403E</v>
      </c>
      <c r="D2671" s="144"/>
      <c r="E2671" s="282">
        <f>'[11]Depr Exp'!E2671</f>
        <v>43131</v>
      </c>
      <c r="F2671" s="523">
        <f>'[11]Depr Exp'!F2671</f>
        <v>29940685.359999999</v>
      </c>
      <c r="G2671" s="305">
        <f>'[11]Depr Exp'!G2671</f>
        <v>1.6899999999999998E-2</v>
      </c>
      <c r="H2671" s="524">
        <f>'[11]Depr Exp'!H2671</f>
        <v>42166.47</v>
      </c>
      <c r="I2671" s="523">
        <f>'[11]Depr Exp'!I2671</f>
        <v>30465171.77</v>
      </c>
      <c r="J2671" s="305">
        <f>'[11]Depr Exp'!J2671</f>
        <v>1.6899999999999998E-2</v>
      </c>
      <c r="K2671" s="373">
        <f>'[11]Depr Exp'!K2671</f>
        <v>42905.116909416662</v>
      </c>
      <c r="L2671" s="524">
        <f>'[11]Depr Exp'!L2671</f>
        <v>738.65</v>
      </c>
      <c r="M2671" s="144"/>
      <c r="N2671" s="144"/>
    </row>
    <row r="2672" spans="1:14">
      <c r="A2672" s="144" t="str">
        <f>'[11]Depr Exp'!A2672</f>
        <v>E3440 PRD Gen, Frederickson</v>
      </c>
      <c r="B2672" s="144" t="str">
        <f>'[11]Depr Exp'!B2672</f>
        <v>E3440 PRD Gen, Frederickson-2</v>
      </c>
      <c r="C2672" s="144" t="str">
        <f>'[11]Depr Exp'!C2672</f>
        <v>403E</v>
      </c>
      <c r="D2672" s="144"/>
      <c r="E2672" s="282">
        <f>'[11]Depr Exp'!E2672</f>
        <v>43159</v>
      </c>
      <c r="F2672" s="523">
        <f>'[11]Depr Exp'!F2672</f>
        <v>29940685.359999999</v>
      </c>
      <c r="G2672" s="305">
        <f>'[11]Depr Exp'!G2672</f>
        <v>1.6899999999999998E-2</v>
      </c>
      <c r="H2672" s="524">
        <f>'[11]Depr Exp'!H2672</f>
        <v>42166.47</v>
      </c>
      <c r="I2672" s="523">
        <f>'[11]Depr Exp'!I2672</f>
        <v>30465171.77</v>
      </c>
      <c r="J2672" s="305">
        <f>'[11]Depr Exp'!J2672</f>
        <v>1.6899999999999998E-2</v>
      </c>
      <c r="K2672" s="373">
        <f>'[11]Depr Exp'!K2672</f>
        <v>42905.116909416662</v>
      </c>
      <c r="L2672" s="524">
        <f>'[11]Depr Exp'!L2672</f>
        <v>738.65</v>
      </c>
      <c r="M2672" s="144"/>
      <c r="N2672" s="144"/>
    </row>
    <row r="2673" spans="1:14">
      <c r="A2673" s="144" t="str">
        <f>'[11]Depr Exp'!A2673</f>
        <v>E3440 PRD Gen, Frederickson</v>
      </c>
      <c r="B2673" s="144" t="str">
        <f>'[11]Depr Exp'!B2673</f>
        <v>E3440 PRD Gen, Frederickson-3</v>
      </c>
      <c r="C2673" s="144" t="str">
        <f>'[11]Depr Exp'!C2673</f>
        <v>403E</v>
      </c>
      <c r="D2673" s="144"/>
      <c r="E2673" s="282">
        <f>'[11]Depr Exp'!E2673</f>
        <v>43190</v>
      </c>
      <c r="F2673" s="523">
        <f>'[11]Depr Exp'!F2673</f>
        <v>29940685.359999999</v>
      </c>
      <c r="G2673" s="305">
        <f>'[11]Depr Exp'!G2673</f>
        <v>1.6899999999999998E-2</v>
      </c>
      <c r="H2673" s="524">
        <f>'[11]Depr Exp'!H2673</f>
        <v>42166.47</v>
      </c>
      <c r="I2673" s="523">
        <f>'[11]Depr Exp'!I2673</f>
        <v>30465171.77</v>
      </c>
      <c r="J2673" s="305">
        <f>'[11]Depr Exp'!J2673</f>
        <v>1.6899999999999998E-2</v>
      </c>
      <c r="K2673" s="373">
        <f>'[11]Depr Exp'!K2673</f>
        <v>42905.116909416662</v>
      </c>
      <c r="L2673" s="524">
        <f>'[11]Depr Exp'!L2673</f>
        <v>738.65</v>
      </c>
      <c r="M2673" s="144"/>
      <c r="N2673" s="144"/>
    </row>
    <row r="2674" spans="1:14">
      <c r="A2674" s="144" t="str">
        <f>'[11]Depr Exp'!A2674</f>
        <v>E3440 PRD Gen, Frederickson</v>
      </c>
      <c r="B2674" s="144" t="str">
        <f>'[11]Depr Exp'!B2674</f>
        <v>E3440 PRD Gen, Frederickson-4</v>
      </c>
      <c r="C2674" s="144" t="str">
        <f>'[11]Depr Exp'!C2674</f>
        <v>403E</v>
      </c>
      <c r="D2674" s="144"/>
      <c r="E2674" s="282">
        <f>'[11]Depr Exp'!E2674</f>
        <v>43220</v>
      </c>
      <c r="F2674" s="523">
        <f>'[11]Depr Exp'!F2674</f>
        <v>29940685.359999999</v>
      </c>
      <c r="G2674" s="305">
        <f>'[11]Depr Exp'!G2674</f>
        <v>1.6899999999999998E-2</v>
      </c>
      <c r="H2674" s="524">
        <f>'[11]Depr Exp'!H2674</f>
        <v>42166.47</v>
      </c>
      <c r="I2674" s="523">
        <f>'[11]Depr Exp'!I2674</f>
        <v>30465171.77</v>
      </c>
      <c r="J2674" s="305">
        <f>'[11]Depr Exp'!J2674</f>
        <v>1.6899999999999998E-2</v>
      </c>
      <c r="K2674" s="373">
        <f>'[11]Depr Exp'!K2674</f>
        <v>42905.116909416662</v>
      </c>
      <c r="L2674" s="524">
        <f>'[11]Depr Exp'!L2674</f>
        <v>738.65</v>
      </c>
      <c r="M2674" s="144"/>
      <c r="N2674" s="144"/>
    </row>
    <row r="2675" spans="1:14">
      <c r="A2675" s="144" t="str">
        <f>'[11]Depr Exp'!A2675</f>
        <v>E3440 PRD Gen, Frederickson</v>
      </c>
      <c r="B2675" s="144" t="str">
        <f>'[11]Depr Exp'!B2675</f>
        <v>E3440 PRD Gen, Frederickson-5</v>
      </c>
      <c r="C2675" s="144" t="str">
        <f>'[11]Depr Exp'!C2675</f>
        <v>403E</v>
      </c>
      <c r="D2675" s="144"/>
      <c r="E2675" s="282">
        <f>'[11]Depr Exp'!E2675</f>
        <v>43251</v>
      </c>
      <c r="F2675" s="523">
        <f>'[11]Depr Exp'!F2675</f>
        <v>30202285.140000001</v>
      </c>
      <c r="G2675" s="305">
        <f>'[11]Depr Exp'!G2675</f>
        <v>1.6899999999999998E-2</v>
      </c>
      <c r="H2675" s="524">
        <f>'[11]Depr Exp'!H2675</f>
        <v>42534.89</v>
      </c>
      <c r="I2675" s="523">
        <f>'[11]Depr Exp'!I2675</f>
        <v>30465171.77</v>
      </c>
      <c r="J2675" s="305">
        <f>'[11]Depr Exp'!J2675</f>
        <v>1.6899999999999998E-2</v>
      </c>
      <c r="K2675" s="373">
        <f>'[11]Depr Exp'!K2675</f>
        <v>42905.116909416662</v>
      </c>
      <c r="L2675" s="524">
        <f>'[11]Depr Exp'!L2675</f>
        <v>370.23</v>
      </c>
      <c r="M2675" s="144"/>
      <c r="N2675" s="144"/>
    </row>
    <row r="2676" spans="1:14">
      <c r="A2676" s="144" t="str">
        <f>'[11]Depr Exp'!A2676</f>
        <v>E3440 PRD Gen, Frederickson</v>
      </c>
      <c r="B2676" s="144" t="str">
        <f>'[11]Depr Exp'!B2676</f>
        <v>E3440 PRD Gen, Frederickson-6</v>
      </c>
      <c r="C2676" s="144" t="str">
        <f>'[11]Depr Exp'!C2676</f>
        <v>403E</v>
      </c>
      <c r="D2676" s="144"/>
      <c r="E2676" s="282">
        <f>'[11]Depr Exp'!E2676</f>
        <v>43281</v>
      </c>
      <c r="F2676" s="523">
        <f>'[11]Depr Exp'!F2676</f>
        <v>30464528.34</v>
      </c>
      <c r="G2676" s="305">
        <f>'[11]Depr Exp'!G2676</f>
        <v>1.6899999999999998E-2</v>
      </c>
      <c r="H2676" s="524">
        <f>'[11]Depr Exp'!H2676</f>
        <v>42904.21</v>
      </c>
      <c r="I2676" s="523">
        <f>'[11]Depr Exp'!I2676</f>
        <v>30465171.77</v>
      </c>
      <c r="J2676" s="305">
        <f>'[11]Depr Exp'!J2676</f>
        <v>1.6899999999999998E-2</v>
      </c>
      <c r="K2676" s="373">
        <f>'[11]Depr Exp'!K2676</f>
        <v>42905.116909416662</v>
      </c>
      <c r="L2676" s="524">
        <f>'[11]Depr Exp'!L2676</f>
        <v>0.91</v>
      </c>
      <c r="M2676" s="144"/>
      <c r="N2676" s="144"/>
    </row>
    <row r="2677" spans="1:14">
      <c r="A2677" s="144" t="str">
        <f>'[11]Depr Exp'!A2677</f>
        <v>E3440 PRD Gen, Frederickson</v>
      </c>
      <c r="B2677" s="144" t="str">
        <f>'[11]Depr Exp'!B2677</f>
        <v>E3440 PRD Gen, Frederickson-7</v>
      </c>
      <c r="C2677" s="144" t="str">
        <f>'[11]Depr Exp'!C2677</f>
        <v>403E</v>
      </c>
      <c r="D2677" s="144"/>
      <c r="E2677" s="282">
        <f>'[11]Depr Exp'!E2677</f>
        <v>43312</v>
      </c>
      <c r="F2677" s="523">
        <f>'[11]Depr Exp'!F2677</f>
        <v>30465171.77</v>
      </c>
      <c r="G2677" s="305">
        <f>'[11]Depr Exp'!G2677</f>
        <v>1.6899999999999998E-2</v>
      </c>
      <c r="H2677" s="524">
        <f>'[11]Depr Exp'!H2677</f>
        <v>42905.120000000003</v>
      </c>
      <c r="I2677" s="523">
        <f>'[11]Depr Exp'!I2677</f>
        <v>30465171.77</v>
      </c>
      <c r="J2677" s="305">
        <f>'[11]Depr Exp'!J2677</f>
        <v>1.6899999999999998E-2</v>
      </c>
      <c r="K2677" s="373">
        <f>'[11]Depr Exp'!K2677</f>
        <v>42905.116909416662</v>
      </c>
      <c r="L2677" s="524">
        <f>'[11]Depr Exp'!L2677</f>
        <v>0</v>
      </c>
      <c r="M2677" s="144"/>
      <c r="N2677" s="144"/>
    </row>
    <row r="2678" spans="1:14">
      <c r="A2678" s="144" t="str">
        <f>'[11]Depr Exp'!A2678</f>
        <v>E3440 PRD Gen, Frederickson</v>
      </c>
      <c r="B2678" s="144" t="str">
        <f>'[11]Depr Exp'!B2678</f>
        <v>E3440 PRD Gen, Frederickson-8</v>
      </c>
      <c r="C2678" s="144" t="str">
        <f>'[11]Depr Exp'!C2678</f>
        <v>403E</v>
      </c>
      <c r="D2678" s="144"/>
      <c r="E2678" s="282">
        <f>'[11]Depr Exp'!E2678</f>
        <v>43343</v>
      </c>
      <c r="F2678" s="523">
        <f>'[11]Depr Exp'!F2678</f>
        <v>30465171.77</v>
      </c>
      <c r="G2678" s="305">
        <f>'[11]Depr Exp'!G2678</f>
        <v>1.6899999999999998E-2</v>
      </c>
      <c r="H2678" s="524">
        <f>'[11]Depr Exp'!H2678</f>
        <v>42905.120000000003</v>
      </c>
      <c r="I2678" s="523">
        <f>'[11]Depr Exp'!I2678</f>
        <v>30465171.77</v>
      </c>
      <c r="J2678" s="305">
        <f>'[11]Depr Exp'!J2678</f>
        <v>1.6899999999999998E-2</v>
      </c>
      <c r="K2678" s="373">
        <f>'[11]Depr Exp'!K2678</f>
        <v>42905.116909416662</v>
      </c>
      <c r="L2678" s="524">
        <f>'[11]Depr Exp'!L2678</f>
        <v>0</v>
      </c>
      <c r="M2678" s="144"/>
      <c r="N2678" s="144"/>
    </row>
    <row r="2679" spans="1:14">
      <c r="A2679" s="144" t="str">
        <f>'[11]Depr Exp'!A2679</f>
        <v>E3440 PRD Gen, Frederickson</v>
      </c>
      <c r="B2679" s="144" t="str">
        <f>'[11]Depr Exp'!B2679</f>
        <v>E3440 PRD Gen, Frederickson-9</v>
      </c>
      <c r="C2679" s="144" t="str">
        <f>'[11]Depr Exp'!C2679</f>
        <v>403E</v>
      </c>
      <c r="D2679" s="144"/>
      <c r="E2679" s="282">
        <f>'[11]Depr Exp'!E2679</f>
        <v>43373</v>
      </c>
      <c r="F2679" s="523">
        <f>'[11]Depr Exp'!F2679</f>
        <v>30465171.77</v>
      </c>
      <c r="G2679" s="305">
        <f>'[11]Depr Exp'!G2679</f>
        <v>1.6899999999999998E-2</v>
      </c>
      <c r="H2679" s="524">
        <f>'[11]Depr Exp'!H2679</f>
        <v>42905.120000000003</v>
      </c>
      <c r="I2679" s="523">
        <f>'[11]Depr Exp'!I2679</f>
        <v>30465171.77</v>
      </c>
      <c r="J2679" s="305">
        <f>'[11]Depr Exp'!J2679</f>
        <v>1.6899999999999998E-2</v>
      </c>
      <c r="K2679" s="373">
        <f>'[11]Depr Exp'!K2679</f>
        <v>42905.116909416662</v>
      </c>
      <c r="L2679" s="524">
        <f>'[11]Depr Exp'!L2679</f>
        <v>0</v>
      </c>
      <c r="M2679" s="144"/>
      <c r="N2679" s="144"/>
    </row>
    <row r="2680" spans="1:14">
      <c r="A2680" s="144" t="str">
        <f>'[11]Depr Exp'!A2680</f>
        <v>E3440 PRD Gen, Frederickson</v>
      </c>
      <c r="B2680" s="144" t="str">
        <f>'[11]Depr Exp'!B2680</f>
        <v>E3440 PRD Gen, Frederickson-10</v>
      </c>
      <c r="C2680" s="144" t="str">
        <f>'[11]Depr Exp'!C2680</f>
        <v>403E</v>
      </c>
      <c r="D2680" s="144"/>
      <c r="E2680" s="282">
        <f>'[11]Depr Exp'!E2680</f>
        <v>43404</v>
      </c>
      <c r="F2680" s="523">
        <f>'[11]Depr Exp'!F2680</f>
        <v>30465171.77</v>
      </c>
      <c r="G2680" s="305">
        <f>'[11]Depr Exp'!G2680</f>
        <v>1.6899999999999998E-2</v>
      </c>
      <c r="H2680" s="524">
        <f>'[11]Depr Exp'!H2680</f>
        <v>42905.120000000003</v>
      </c>
      <c r="I2680" s="523">
        <f>'[11]Depr Exp'!I2680</f>
        <v>30465171.77</v>
      </c>
      <c r="J2680" s="305">
        <f>'[11]Depr Exp'!J2680</f>
        <v>1.6899999999999998E-2</v>
      </c>
      <c r="K2680" s="373">
        <f>'[11]Depr Exp'!K2680</f>
        <v>42905.116909416662</v>
      </c>
      <c r="L2680" s="524">
        <f>'[11]Depr Exp'!L2680</f>
        <v>0</v>
      </c>
      <c r="M2680" s="144"/>
      <c r="N2680" s="144"/>
    </row>
    <row r="2681" spans="1:14">
      <c r="A2681" s="144" t="str">
        <f>'[11]Depr Exp'!A2681</f>
        <v>E3440 PRD Gen, Frederickson</v>
      </c>
      <c r="B2681" s="144" t="str">
        <f>'[11]Depr Exp'!B2681</f>
        <v>E3440 PRD Gen, Frederickson-11</v>
      </c>
      <c r="C2681" s="144" t="str">
        <f>'[11]Depr Exp'!C2681</f>
        <v>403E</v>
      </c>
      <c r="D2681" s="144"/>
      <c r="E2681" s="282">
        <f>'[11]Depr Exp'!E2681</f>
        <v>43434</v>
      </c>
      <c r="F2681" s="523">
        <f>'[11]Depr Exp'!F2681</f>
        <v>30465171.77</v>
      </c>
      <c r="G2681" s="305">
        <f>'[11]Depr Exp'!G2681</f>
        <v>1.6899999999999998E-2</v>
      </c>
      <c r="H2681" s="524">
        <f>'[11]Depr Exp'!H2681</f>
        <v>42905.120000000003</v>
      </c>
      <c r="I2681" s="523">
        <f>'[11]Depr Exp'!I2681</f>
        <v>30465171.77</v>
      </c>
      <c r="J2681" s="305">
        <f>'[11]Depr Exp'!J2681</f>
        <v>1.6899999999999998E-2</v>
      </c>
      <c r="K2681" s="373">
        <f>'[11]Depr Exp'!K2681</f>
        <v>42905.116909416662</v>
      </c>
      <c r="L2681" s="524">
        <f>'[11]Depr Exp'!L2681</f>
        <v>0</v>
      </c>
      <c r="M2681" s="144"/>
      <c r="N2681" s="144"/>
    </row>
    <row r="2682" spans="1:14">
      <c r="A2682" s="144" t="str">
        <f>'[11]Depr Exp'!A2682</f>
        <v>E3440 PRD Gen, Frederickson</v>
      </c>
      <c r="B2682" s="144" t="str">
        <f>'[11]Depr Exp'!B2682</f>
        <v>E3440 PRD Gen, Frederickson-12</v>
      </c>
      <c r="C2682" s="144" t="str">
        <f>'[11]Depr Exp'!C2682</f>
        <v>403E</v>
      </c>
      <c r="D2682" s="144"/>
      <c r="E2682" s="282">
        <f>'[11]Depr Exp'!E2682</f>
        <v>43465</v>
      </c>
      <c r="F2682" s="523">
        <f>'[11]Depr Exp'!F2682</f>
        <v>30465171.77</v>
      </c>
      <c r="G2682" s="305">
        <f>'[11]Depr Exp'!G2682</f>
        <v>1.6899999999999998E-2</v>
      </c>
      <c r="H2682" s="524">
        <f>'[11]Depr Exp'!H2682</f>
        <v>42905.120000000003</v>
      </c>
      <c r="I2682" s="523">
        <f>'[11]Depr Exp'!I2682</f>
        <v>30465171.77</v>
      </c>
      <c r="J2682" s="305">
        <f>'[11]Depr Exp'!J2682</f>
        <v>1.6899999999999998E-2</v>
      </c>
      <c r="K2682" s="373">
        <f>'[11]Depr Exp'!K2682</f>
        <v>42905.116909416662</v>
      </c>
      <c r="L2682" s="524">
        <f>'[11]Depr Exp'!L2682</f>
        <v>0</v>
      </c>
      <c r="M2682" s="144"/>
      <c r="N2682" s="144"/>
    </row>
    <row r="2683" spans="1:14" ht="15.75" thickBot="1">
      <c r="A2683" s="159" t="str">
        <f>'[11]Depr Exp'!A2683</f>
        <v>E3440 PRD Gen, Frederickson Total</v>
      </c>
      <c r="B2683" s="144">
        <f>'[11]Depr Exp'!B2683</f>
        <v>0</v>
      </c>
      <c r="C2683" s="502" t="str">
        <f>'[11]Depr Exp'!C2683</f>
        <v>EPRD</v>
      </c>
      <c r="D2683" s="144"/>
      <c r="E2683" s="281" t="str">
        <f>'[11]Depr Exp'!E2683</f>
        <v>Total</v>
      </c>
      <c r="F2683" s="141">
        <f>'[11]Depr Exp'!F2683</f>
        <v>0</v>
      </c>
      <c r="G2683" s="252">
        <f>'[11]Depr Exp'!G2683</f>
        <v>0</v>
      </c>
      <c r="H2683" s="286">
        <f>'[11]Depr Exp'!H2683</f>
        <v>511535.7</v>
      </c>
      <c r="I2683" s="141">
        <f>'[11]Depr Exp'!I2683</f>
        <v>0</v>
      </c>
      <c r="J2683" s="252">
        <f>'[11]Depr Exp'!J2683</f>
        <v>0</v>
      </c>
      <c r="K2683" s="286">
        <f>'[11]Depr Exp'!K2683</f>
        <v>514861.40291300003</v>
      </c>
      <c r="L2683" s="286">
        <f>'[11]Depr Exp'!L2683</f>
        <v>3325.7</v>
      </c>
      <c r="M2683" s="144"/>
      <c r="N2683" s="144"/>
    </row>
    <row r="2684" spans="1:14" ht="13.5" thickTop="1">
      <c r="A2684" s="144" t="str">
        <f>'[11]Depr Exp'!A2684</f>
        <v>E3440 PRD Gen, Fredonia</v>
      </c>
      <c r="B2684" s="144" t="str">
        <f>'[11]Depr Exp'!B2684</f>
        <v>E3440 PRD Gen, Fredonia-1</v>
      </c>
      <c r="C2684" s="144" t="str">
        <f>'[11]Depr Exp'!C2684</f>
        <v>403E</v>
      </c>
      <c r="D2684" s="144"/>
      <c r="E2684" s="282">
        <f>'[11]Depr Exp'!E2684</f>
        <v>43131</v>
      </c>
      <c r="F2684" s="523">
        <f>'[11]Depr Exp'!F2684</f>
        <v>45398326.630000003</v>
      </c>
      <c r="G2684" s="305">
        <f>'[11]Depr Exp'!G2684</f>
        <v>2.7699999999999999E-2</v>
      </c>
      <c r="H2684" s="524">
        <f>'[11]Depr Exp'!H2684</f>
        <v>104794.47</v>
      </c>
      <c r="I2684" s="523">
        <f>'[11]Depr Exp'!I2684</f>
        <v>45675299.82</v>
      </c>
      <c r="J2684" s="305">
        <f>'[11]Depr Exp'!J2684</f>
        <v>2.7699999999999999E-2</v>
      </c>
      <c r="K2684" s="373">
        <f>'[11]Depr Exp'!K2684</f>
        <v>105433.8170845</v>
      </c>
      <c r="L2684" s="524">
        <f>'[11]Depr Exp'!L2684</f>
        <v>639.35</v>
      </c>
      <c r="M2684" s="144"/>
      <c r="N2684" s="144"/>
    </row>
    <row r="2685" spans="1:14">
      <c r="A2685" s="144" t="str">
        <f>'[11]Depr Exp'!A2685</f>
        <v>E3440 PRD Gen, Fredonia</v>
      </c>
      <c r="B2685" s="144" t="str">
        <f>'[11]Depr Exp'!B2685</f>
        <v>E3440 PRD Gen, Fredonia-2</v>
      </c>
      <c r="C2685" s="144" t="str">
        <f>'[11]Depr Exp'!C2685</f>
        <v>403E</v>
      </c>
      <c r="D2685" s="144"/>
      <c r="E2685" s="282">
        <f>'[11]Depr Exp'!E2685</f>
        <v>43159</v>
      </c>
      <c r="F2685" s="523">
        <f>'[11]Depr Exp'!F2685</f>
        <v>45398326.630000003</v>
      </c>
      <c r="G2685" s="305">
        <f>'[11]Depr Exp'!G2685</f>
        <v>2.7699999999999999E-2</v>
      </c>
      <c r="H2685" s="524">
        <f>'[11]Depr Exp'!H2685</f>
        <v>104794.47</v>
      </c>
      <c r="I2685" s="523">
        <f>'[11]Depr Exp'!I2685</f>
        <v>45675299.82</v>
      </c>
      <c r="J2685" s="305">
        <f>'[11]Depr Exp'!J2685</f>
        <v>2.7699999999999999E-2</v>
      </c>
      <c r="K2685" s="373">
        <f>'[11]Depr Exp'!K2685</f>
        <v>105433.8170845</v>
      </c>
      <c r="L2685" s="524">
        <f>'[11]Depr Exp'!L2685</f>
        <v>639.35</v>
      </c>
      <c r="M2685" s="144"/>
      <c r="N2685" s="144"/>
    </row>
    <row r="2686" spans="1:14">
      <c r="A2686" s="144" t="str">
        <f>'[11]Depr Exp'!A2686</f>
        <v>E3440 PRD Gen, Fredonia</v>
      </c>
      <c r="B2686" s="144" t="str">
        <f>'[11]Depr Exp'!B2686</f>
        <v>E3440 PRD Gen, Fredonia-3</v>
      </c>
      <c r="C2686" s="144" t="str">
        <f>'[11]Depr Exp'!C2686</f>
        <v>403E</v>
      </c>
      <c r="D2686" s="144"/>
      <c r="E2686" s="282">
        <f>'[11]Depr Exp'!E2686</f>
        <v>43190</v>
      </c>
      <c r="F2686" s="523">
        <f>'[11]Depr Exp'!F2686</f>
        <v>45398326.630000003</v>
      </c>
      <c r="G2686" s="305">
        <f>'[11]Depr Exp'!G2686</f>
        <v>2.7699999999999999E-2</v>
      </c>
      <c r="H2686" s="524">
        <f>'[11]Depr Exp'!H2686</f>
        <v>104794.47</v>
      </c>
      <c r="I2686" s="523">
        <f>'[11]Depr Exp'!I2686</f>
        <v>45675299.82</v>
      </c>
      <c r="J2686" s="305">
        <f>'[11]Depr Exp'!J2686</f>
        <v>2.7699999999999999E-2</v>
      </c>
      <c r="K2686" s="373">
        <f>'[11]Depr Exp'!K2686</f>
        <v>105433.8170845</v>
      </c>
      <c r="L2686" s="524">
        <f>'[11]Depr Exp'!L2686</f>
        <v>639.35</v>
      </c>
      <c r="M2686" s="144"/>
      <c r="N2686" s="144"/>
    </row>
    <row r="2687" spans="1:14">
      <c r="A2687" s="144" t="str">
        <f>'[11]Depr Exp'!A2687</f>
        <v>E3440 PRD Gen, Fredonia</v>
      </c>
      <c r="B2687" s="144" t="str">
        <f>'[11]Depr Exp'!B2687</f>
        <v>E3440 PRD Gen, Fredonia-4</v>
      </c>
      <c r="C2687" s="144" t="str">
        <f>'[11]Depr Exp'!C2687</f>
        <v>403E</v>
      </c>
      <c r="D2687" s="144"/>
      <c r="E2687" s="282">
        <f>'[11]Depr Exp'!E2687</f>
        <v>43220</v>
      </c>
      <c r="F2687" s="523">
        <f>'[11]Depr Exp'!F2687</f>
        <v>45398326.630000003</v>
      </c>
      <c r="G2687" s="305">
        <f>'[11]Depr Exp'!G2687</f>
        <v>2.7699999999999999E-2</v>
      </c>
      <c r="H2687" s="524">
        <f>'[11]Depr Exp'!H2687</f>
        <v>104794.47</v>
      </c>
      <c r="I2687" s="523">
        <f>'[11]Depr Exp'!I2687</f>
        <v>45675299.82</v>
      </c>
      <c r="J2687" s="305">
        <f>'[11]Depr Exp'!J2687</f>
        <v>2.7699999999999999E-2</v>
      </c>
      <c r="K2687" s="373">
        <f>'[11]Depr Exp'!K2687</f>
        <v>105433.8170845</v>
      </c>
      <c r="L2687" s="524">
        <f>'[11]Depr Exp'!L2687</f>
        <v>639.35</v>
      </c>
      <c r="M2687" s="144"/>
      <c r="N2687" s="144"/>
    </row>
    <row r="2688" spans="1:14">
      <c r="A2688" s="144" t="str">
        <f>'[11]Depr Exp'!A2688</f>
        <v>E3440 PRD Gen, Fredonia</v>
      </c>
      <c r="B2688" s="144" t="str">
        <f>'[11]Depr Exp'!B2688</f>
        <v>E3440 PRD Gen, Fredonia-5</v>
      </c>
      <c r="C2688" s="144" t="str">
        <f>'[11]Depr Exp'!C2688</f>
        <v>403E</v>
      </c>
      <c r="D2688" s="144"/>
      <c r="E2688" s="282">
        <f>'[11]Depr Exp'!E2688</f>
        <v>43251</v>
      </c>
      <c r="F2688" s="523">
        <f>'[11]Depr Exp'!F2688</f>
        <v>45484200.229999997</v>
      </c>
      <c r="G2688" s="305">
        <f>'[11]Depr Exp'!G2688</f>
        <v>2.7699999999999999E-2</v>
      </c>
      <c r="H2688" s="524">
        <f>'[11]Depr Exp'!H2688</f>
        <v>104992.70000000001</v>
      </c>
      <c r="I2688" s="523">
        <f>'[11]Depr Exp'!I2688</f>
        <v>45675299.82</v>
      </c>
      <c r="J2688" s="305">
        <f>'[11]Depr Exp'!J2688</f>
        <v>2.7699999999999999E-2</v>
      </c>
      <c r="K2688" s="373">
        <f>'[11]Depr Exp'!K2688</f>
        <v>105433.8170845</v>
      </c>
      <c r="L2688" s="524">
        <f>'[11]Depr Exp'!L2688</f>
        <v>441.12</v>
      </c>
      <c r="M2688" s="144"/>
      <c r="N2688" s="144"/>
    </row>
    <row r="2689" spans="1:14">
      <c r="A2689" s="144" t="str">
        <f>'[11]Depr Exp'!A2689</f>
        <v>E3440 PRD Gen, Fredonia</v>
      </c>
      <c r="B2689" s="144" t="str">
        <f>'[11]Depr Exp'!B2689</f>
        <v>E3440 PRD Gen, Fredonia-6</v>
      </c>
      <c r="C2689" s="144" t="str">
        <f>'[11]Depr Exp'!C2689</f>
        <v>403E</v>
      </c>
      <c r="D2689" s="144"/>
      <c r="E2689" s="282">
        <f>'[11]Depr Exp'!E2689</f>
        <v>43281</v>
      </c>
      <c r="F2689" s="523">
        <f>'[11]Depr Exp'!F2689</f>
        <v>45571350.649999999</v>
      </c>
      <c r="G2689" s="305">
        <f>'[11]Depr Exp'!G2689</f>
        <v>2.7699999999999999E-2</v>
      </c>
      <c r="H2689" s="524">
        <f>'[11]Depr Exp'!H2689</f>
        <v>105193.87</v>
      </c>
      <c r="I2689" s="523">
        <f>'[11]Depr Exp'!I2689</f>
        <v>45675299.82</v>
      </c>
      <c r="J2689" s="305">
        <f>'[11]Depr Exp'!J2689</f>
        <v>2.7699999999999999E-2</v>
      </c>
      <c r="K2689" s="373">
        <f>'[11]Depr Exp'!K2689</f>
        <v>105433.8170845</v>
      </c>
      <c r="L2689" s="524">
        <f>'[11]Depr Exp'!L2689</f>
        <v>239.95</v>
      </c>
      <c r="M2689" s="144"/>
      <c r="N2689" s="144"/>
    </row>
    <row r="2690" spans="1:14">
      <c r="A2690" s="144" t="str">
        <f>'[11]Depr Exp'!A2690</f>
        <v>E3440 PRD Gen, Fredonia</v>
      </c>
      <c r="B2690" s="144" t="str">
        <f>'[11]Depr Exp'!B2690</f>
        <v>E3440 PRD Gen, Fredonia-7</v>
      </c>
      <c r="C2690" s="144" t="str">
        <f>'[11]Depr Exp'!C2690</f>
        <v>403E</v>
      </c>
      <c r="D2690" s="144"/>
      <c r="E2690" s="282">
        <f>'[11]Depr Exp'!E2690</f>
        <v>43312</v>
      </c>
      <c r="F2690" s="523">
        <f>'[11]Depr Exp'!F2690</f>
        <v>45572627.469999999</v>
      </c>
      <c r="G2690" s="305">
        <f>'[11]Depr Exp'!G2690</f>
        <v>2.7699999999999999E-2</v>
      </c>
      <c r="H2690" s="524">
        <f>'[11]Depr Exp'!H2690</f>
        <v>105196.81</v>
      </c>
      <c r="I2690" s="523">
        <f>'[11]Depr Exp'!I2690</f>
        <v>45675299.82</v>
      </c>
      <c r="J2690" s="305">
        <f>'[11]Depr Exp'!J2690</f>
        <v>2.7699999999999999E-2</v>
      </c>
      <c r="K2690" s="373">
        <f>'[11]Depr Exp'!K2690</f>
        <v>105433.8170845</v>
      </c>
      <c r="L2690" s="524">
        <f>'[11]Depr Exp'!L2690</f>
        <v>237.01</v>
      </c>
      <c r="M2690" s="144"/>
      <c r="N2690" s="144"/>
    </row>
    <row r="2691" spans="1:14">
      <c r="A2691" s="144" t="str">
        <f>'[11]Depr Exp'!A2691</f>
        <v>E3440 PRD Gen, Fredonia</v>
      </c>
      <c r="B2691" s="144" t="str">
        <f>'[11]Depr Exp'!B2691</f>
        <v>E3440 PRD Gen, Fredonia-8</v>
      </c>
      <c r="C2691" s="144" t="str">
        <f>'[11]Depr Exp'!C2691</f>
        <v>403E</v>
      </c>
      <c r="D2691" s="144"/>
      <c r="E2691" s="282">
        <f>'[11]Depr Exp'!E2691</f>
        <v>43343</v>
      </c>
      <c r="F2691" s="523">
        <f>'[11]Depr Exp'!F2691</f>
        <v>45572627.469999999</v>
      </c>
      <c r="G2691" s="305">
        <f>'[11]Depr Exp'!G2691</f>
        <v>2.7699999999999999E-2</v>
      </c>
      <c r="H2691" s="524">
        <f>'[11]Depr Exp'!H2691</f>
        <v>105196.81</v>
      </c>
      <c r="I2691" s="523">
        <f>'[11]Depr Exp'!I2691</f>
        <v>45675299.82</v>
      </c>
      <c r="J2691" s="305">
        <f>'[11]Depr Exp'!J2691</f>
        <v>2.7699999999999999E-2</v>
      </c>
      <c r="K2691" s="373">
        <f>'[11]Depr Exp'!K2691</f>
        <v>105433.8170845</v>
      </c>
      <c r="L2691" s="524">
        <f>'[11]Depr Exp'!L2691</f>
        <v>237.01</v>
      </c>
      <c r="M2691" s="144"/>
      <c r="N2691" s="144"/>
    </row>
    <row r="2692" spans="1:14">
      <c r="A2692" s="144" t="str">
        <f>'[11]Depr Exp'!A2692</f>
        <v>E3440 PRD Gen, Fredonia</v>
      </c>
      <c r="B2692" s="144" t="str">
        <f>'[11]Depr Exp'!B2692</f>
        <v>E3440 PRD Gen, Fredonia-9</v>
      </c>
      <c r="C2692" s="144" t="str">
        <f>'[11]Depr Exp'!C2692</f>
        <v>403E</v>
      </c>
      <c r="D2692" s="144"/>
      <c r="E2692" s="282">
        <f>'[11]Depr Exp'!E2692</f>
        <v>43373</v>
      </c>
      <c r="F2692" s="523">
        <f>'[11]Depr Exp'!F2692</f>
        <v>45572627.469999999</v>
      </c>
      <c r="G2692" s="305">
        <f>'[11]Depr Exp'!G2692</f>
        <v>2.7699999999999999E-2</v>
      </c>
      <c r="H2692" s="524">
        <f>'[11]Depr Exp'!H2692</f>
        <v>105196.81</v>
      </c>
      <c r="I2692" s="523">
        <f>'[11]Depr Exp'!I2692</f>
        <v>45675299.82</v>
      </c>
      <c r="J2692" s="305">
        <f>'[11]Depr Exp'!J2692</f>
        <v>2.7699999999999999E-2</v>
      </c>
      <c r="K2692" s="373">
        <f>'[11]Depr Exp'!K2692</f>
        <v>105433.8170845</v>
      </c>
      <c r="L2692" s="524">
        <f>'[11]Depr Exp'!L2692</f>
        <v>237.01</v>
      </c>
      <c r="M2692" s="144"/>
      <c r="N2692" s="144"/>
    </row>
    <row r="2693" spans="1:14">
      <c r="A2693" s="144" t="str">
        <f>'[11]Depr Exp'!A2693</f>
        <v>E3440 PRD Gen, Fredonia</v>
      </c>
      <c r="B2693" s="144" t="str">
        <f>'[11]Depr Exp'!B2693</f>
        <v>E3440 PRD Gen, Fredonia-10</v>
      </c>
      <c r="C2693" s="144" t="str">
        <f>'[11]Depr Exp'!C2693</f>
        <v>403E</v>
      </c>
      <c r="D2693" s="144"/>
      <c r="E2693" s="282">
        <f>'[11]Depr Exp'!E2693</f>
        <v>43404</v>
      </c>
      <c r="F2693" s="523">
        <f>'[11]Depr Exp'!F2693</f>
        <v>45603892.740000002</v>
      </c>
      <c r="G2693" s="305">
        <f>'[11]Depr Exp'!G2693</f>
        <v>2.7699999999999999E-2</v>
      </c>
      <c r="H2693" s="524">
        <f>'[11]Depr Exp'!H2693</f>
        <v>105268.98</v>
      </c>
      <c r="I2693" s="523">
        <f>'[11]Depr Exp'!I2693</f>
        <v>45675299.82</v>
      </c>
      <c r="J2693" s="305">
        <f>'[11]Depr Exp'!J2693</f>
        <v>2.7699999999999999E-2</v>
      </c>
      <c r="K2693" s="373">
        <f>'[11]Depr Exp'!K2693</f>
        <v>105433.8170845</v>
      </c>
      <c r="L2693" s="524">
        <f>'[11]Depr Exp'!L2693</f>
        <v>164.84</v>
      </c>
      <c r="M2693" s="144"/>
      <c r="N2693" s="144"/>
    </row>
    <row r="2694" spans="1:14">
      <c r="A2694" s="144" t="str">
        <f>'[11]Depr Exp'!A2694</f>
        <v>E3440 PRD Gen, Fredonia</v>
      </c>
      <c r="B2694" s="144" t="str">
        <f>'[11]Depr Exp'!B2694</f>
        <v>E3440 PRD Gen, Fredonia-11</v>
      </c>
      <c r="C2694" s="144" t="str">
        <f>'[11]Depr Exp'!C2694</f>
        <v>403E</v>
      </c>
      <c r="D2694" s="144"/>
      <c r="E2694" s="282">
        <f>'[11]Depr Exp'!E2694</f>
        <v>43434</v>
      </c>
      <c r="F2694" s="523">
        <f>'[11]Depr Exp'!F2694</f>
        <v>45635158</v>
      </c>
      <c r="G2694" s="305">
        <f>'[11]Depr Exp'!G2694</f>
        <v>2.7699999999999999E-2</v>
      </c>
      <c r="H2694" s="524">
        <f>'[11]Depr Exp'!H2694</f>
        <v>105341.16</v>
      </c>
      <c r="I2694" s="523">
        <f>'[11]Depr Exp'!I2694</f>
        <v>45675299.82</v>
      </c>
      <c r="J2694" s="305">
        <f>'[11]Depr Exp'!J2694</f>
        <v>2.7699999999999999E-2</v>
      </c>
      <c r="K2694" s="373">
        <f>'[11]Depr Exp'!K2694</f>
        <v>105433.8170845</v>
      </c>
      <c r="L2694" s="524">
        <f>'[11]Depr Exp'!L2694</f>
        <v>92.66</v>
      </c>
      <c r="M2694" s="144"/>
      <c r="N2694" s="144"/>
    </row>
    <row r="2695" spans="1:14">
      <c r="A2695" s="144" t="str">
        <f>'[11]Depr Exp'!A2695</f>
        <v>E3440 PRD Gen, Fredonia</v>
      </c>
      <c r="B2695" s="144" t="str">
        <f>'[11]Depr Exp'!B2695</f>
        <v>E3440 PRD Gen, Fredonia-12</v>
      </c>
      <c r="C2695" s="144" t="str">
        <f>'[11]Depr Exp'!C2695</f>
        <v>403E</v>
      </c>
      <c r="D2695" s="144"/>
      <c r="E2695" s="282">
        <f>'[11]Depr Exp'!E2695</f>
        <v>43465</v>
      </c>
      <c r="F2695" s="523">
        <f>'[11]Depr Exp'!F2695</f>
        <v>45675299.82</v>
      </c>
      <c r="G2695" s="305">
        <f>'[11]Depr Exp'!G2695</f>
        <v>2.7699999999999999E-2</v>
      </c>
      <c r="H2695" s="524">
        <f>'[11]Depr Exp'!H2695</f>
        <v>105433.82</v>
      </c>
      <c r="I2695" s="523">
        <f>'[11]Depr Exp'!I2695</f>
        <v>45675299.82</v>
      </c>
      <c r="J2695" s="305">
        <f>'[11]Depr Exp'!J2695</f>
        <v>2.7699999999999999E-2</v>
      </c>
      <c r="K2695" s="373">
        <f>'[11]Depr Exp'!K2695</f>
        <v>105433.8170845</v>
      </c>
      <c r="L2695" s="524">
        <f>'[11]Depr Exp'!L2695</f>
        <v>0</v>
      </c>
      <c r="M2695" s="144"/>
      <c r="N2695" s="144"/>
    </row>
    <row r="2696" spans="1:14" ht="15.75" thickBot="1">
      <c r="A2696" s="159" t="str">
        <f>'[11]Depr Exp'!A2696</f>
        <v>E3440 PRD Gen, Fredonia Total</v>
      </c>
      <c r="B2696" s="144">
        <f>'[11]Depr Exp'!B2696</f>
        <v>0</v>
      </c>
      <c r="C2696" s="502" t="str">
        <f>'[11]Depr Exp'!C2696</f>
        <v>EPRD</v>
      </c>
      <c r="D2696" s="144"/>
      <c r="E2696" s="281" t="str">
        <f>'[11]Depr Exp'!E2696</f>
        <v>Total</v>
      </c>
      <c r="F2696" s="141">
        <f>'[11]Depr Exp'!F2696</f>
        <v>0</v>
      </c>
      <c r="G2696" s="252">
        <f>'[11]Depr Exp'!G2696</f>
        <v>0</v>
      </c>
      <c r="H2696" s="286">
        <f>'[11]Depr Exp'!H2696</f>
        <v>1260998.8400000001</v>
      </c>
      <c r="I2696" s="141">
        <f>'[11]Depr Exp'!I2696</f>
        <v>0</v>
      </c>
      <c r="J2696" s="252">
        <f>'[11]Depr Exp'!J2696</f>
        <v>0</v>
      </c>
      <c r="K2696" s="286">
        <f>'[11]Depr Exp'!K2696</f>
        <v>1265205.8050140003</v>
      </c>
      <c r="L2696" s="286">
        <f>'[11]Depr Exp'!L2696</f>
        <v>4206.97</v>
      </c>
      <c r="M2696" s="144"/>
      <c r="N2696" s="144"/>
    </row>
    <row r="2697" spans="1:14" ht="13.5" thickTop="1">
      <c r="A2697" s="144" t="str">
        <f>'[11]Depr Exp'!A2697</f>
        <v>E3440 PRD Gen, Fredonia 3&amp;4 OP</v>
      </c>
      <c r="B2697" s="144" t="str">
        <f>'[11]Depr Exp'!B2697</f>
        <v>E3440 PRD Gen, Fredonia 3&amp;4 OP-1</v>
      </c>
      <c r="C2697" s="144" t="str">
        <f>'[11]Depr Exp'!C2697</f>
        <v>403E</v>
      </c>
      <c r="D2697" s="144"/>
      <c r="E2697" s="282">
        <f>'[11]Depr Exp'!E2697</f>
        <v>43131</v>
      </c>
      <c r="F2697" s="523">
        <f>'[11]Depr Exp'!F2697</f>
        <v>54487440.109999999</v>
      </c>
      <c r="G2697" s="305">
        <f>'[11]Depr Exp'!G2697</f>
        <v>2.7699999999999999E-2</v>
      </c>
      <c r="H2697" s="524">
        <f>'[11]Depr Exp'!H2697</f>
        <v>125775.18</v>
      </c>
      <c r="I2697" s="523">
        <f>'[11]Depr Exp'!I2697</f>
        <v>56749900.600000001</v>
      </c>
      <c r="J2697" s="305">
        <f>'[11]Depr Exp'!J2697</f>
        <v>2.7699999999999999E-2</v>
      </c>
      <c r="K2697" s="373">
        <f>'[11]Depr Exp'!K2697</f>
        <v>130997.68721833332</v>
      </c>
      <c r="L2697" s="524">
        <f>'[11]Depr Exp'!L2697</f>
        <v>5222.51</v>
      </c>
      <c r="M2697" s="144"/>
      <c r="N2697" s="144"/>
    </row>
    <row r="2698" spans="1:14">
      <c r="A2698" s="144" t="str">
        <f>'[11]Depr Exp'!A2698</f>
        <v>E3440 PRD Gen, Fredonia 3&amp;4 OP</v>
      </c>
      <c r="B2698" s="144" t="str">
        <f>'[11]Depr Exp'!B2698</f>
        <v>E3440 PRD Gen, Fredonia 3&amp;4 OP-2</v>
      </c>
      <c r="C2698" s="144" t="str">
        <f>'[11]Depr Exp'!C2698</f>
        <v>403E</v>
      </c>
      <c r="D2698" s="144"/>
      <c r="E2698" s="282">
        <f>'[11]Depr Exp'!E2698</f>
        <v>43159</v>
      </c>
      <c r="F2698" s="523">
        <f>'[11]Depr Exp'!F2698</f>
        <v>54561251.020000003</v>
      </c>
      <c r="G2698" s="305">
        <f>'[11]Depr Exp'!G2698</f>
        <v>2.7699999999999999E-2</v>
      </c>
      <c r="H2698" s="524">
        <f>'[11]Depr Exp'!H2698</f>
        <v>125945.55</v>
      </c>
      <c r="I2698" s="523">
        <f>'[11]Depr Exp'!I2698</f>
        <v>56749900.600000001</v>
      </c>
      <c r="J2698" s="305">
        <f>'[11]Depr Exp'!J2698</f>
        <v>2.7699999999999999E-2</v>
      </c>
      <c r="K2698" s="373">
        <f>'[11]Depr Exp'!K2698</f>
        <v>130997.68721833332</v>
      </c>
      <c r="L2698" s="524">
        <f>'[11]Depr Exp'!L2698</f>
        <v>5052.1400000000003</v>
      </c>
      <c r="M2698" s="144"/>
      <c r="N2698" s="144"/>
    </row>
    <row r="2699" spans="1:14">
      <c r="A2699" s="144" t="str">
        <f>'[11]Depr Exp'!A2699</f>
        <v>E3440 PRD Gen, Fredonia 3&amp;4 OP</v>
      </c>
      <c r="B2699" s="144" t="str">
        <f>'[11]Depr Exp'!B2699</f>
        <v>E3440 PRD Gen, Fredonia 3&amp;4 OP-3</v>
      </c>
      <c r="C2699" s="144" t="str">
        <f>'[11]Depr Exp'!C2699</f>
        <v>403E</v>
      </c>
      <c r="D2699" s="144"/>
      <c r="E2699" s="282">
        <f>'[11]Depr Exp'!E2699</f>
        <v>43190</v>
      </c>
      <c r="F2699" s="523">
        <f>'[11]Depr Exp'!F2699</f>
        <v>54568966.189999998</v>
      </c>
      <c r="G2699" s="305">
        <f>'[11]Depr Exp'!G2699</f>
        <v>2.7699999999999999E-2</v>
      </c>
      <c r="H2699" s="524">
        <f>'[11]Depr Exp'!H2699</f>
        <v>125963.37</v>
      </c>
      <c r="I2699" s="523">
        <f>'[11]Depr Exp'!I2699</f>
        <v>56749900.600000001</v>
      </c>
      <c r="J2699" s="305">
        <f>'[11]Depr Exp'!J2699</f>
        <v>2.7699999999999999E-2</v>
      </c>
      <c r="K2699" s="373">
        <f>'[11]Depr Exp'!K2699</f>
        <v>130997.68721833332</v>
      </c>
      <c r="L2699" s="524">
        <f>'[11]Depr Exp'!L2699</f>
        <v>5034.32</v>
      </c>
      <c r="M2699" s="144"/>
      <c r="N2699" s="144"/>
    </row>
    <row r="2700" spans="1:14">
      <c r="A2700" s="144" t="str">
        <f>'[11]Depr Exp'!A2700</f>
        <v>E3440 PRD Gen, Fredonia 3&amp;4 OP</v>
      </c>
      <c r="B2700" s="144" t="str">
        <f>'[11]Depr Exp'!B2700</f>
        <v>E3440 PRD Gen, Fredonia 3&amp;4 OP-4</v>
      </c>
      <c r="C2700" s="144" t="str">
        <f>'[11]Depr Exp'!C2700</f>
        <v>403E</v>
      </c>
      <c r="D2700" s="144"/>
      <c r="E2700" s="282">
        <f>'[11]Depr Exp'!E2700</f>
        <v>43220</v>
      </c>
      <c r="F2700" s="523">
        <f>'[11]Depr Exp'!F2700</f>
        <v>54568966.189999998</v>
      </c>
      <c r="G2700" s="305">
        <f>'[11]Depr Exp'!G2700</f>
        <v>2.7699999999999999E-2</v>
      </c>
      <c r="H2700" s="524">
        <f>'[11]Depr Exp'!H2700</f>
        <v>125963.37</v>
      </c>
      <c r="I2700" s="523">
        <f>'[11]Depr Exp'!I2700</f>
        <v>56749900.600000001</v>
      </c>
      <c r="J2700" s="305">
        <f>'[11]Depr Exp'!J2700</f>
        <v>2.7699999999999999E-2</v>
      </c>
      <c r="K2700" s="373">
        <f>'[11]Depr Exp'!K2700</f>
        <v>130997.68721833332</v>
      </c>
      <c r="L2700" s="524">
        <f>'[11]Depr Exp'!L2700</f>
        <v>5034.32</v>
      </c>
      <c r="M2700" s="144"/>
      <c r="N2700" s="144"/>
    </row>
    <row r="2701" spans="1:14">
      <c r="A2701" s="144" t="str">
        <f>'[11]Depr Exp'!A2701</f>
        <v>E3440 PRD Gen, Fredonia 3&amp;4 OP</v>
      </c>
      <c r="B2701" s="144" t="str">
        <f>'[11]Depr Exp'!B2701</f>
        <v>E3440 PRD Gen, Fredonia 3&amp;4 OP-5</v>
      </c>
      <c r="C2701" s="144" t="str">
        <f>'[11]Depr Exp'!C2701</f>
        <v>403E</v>
      </c>
      <c r="D2701" s="144"/>
      <c r="E2701" s="282">
        <f>'[11]Depr Exp'!E2701</f>
        <v>43251</v>
      </c>
      <c r="F2701" s="523">
        <f>'[11]Depr Exp'!F2701</f>
        <v>54568966.189999998</v>
      </c>
      <c r="G2701" s="305">
        <f>'[11]Depr Exp'!G2701</f>
        <v>2.7699999999999999E-2</v>
      </c>
      <c r="H2701" s="524">
        <f>'[11]Depr Exp'!H2701</f>
        <v>125963.37</v>
      </c>
      <c r="I2701" s="523">
        <f>'[11]Depr Exp'!I2701</f>
        <v>56749900.600000001</v>
      </c>
      <c r="J2701" s="305">
        <f>'[11]Depr Exp'!J2701</f>
        <v>2.7699999999999999E-2</v>
      </c>
      <c r="K2701" s="373">
        <f>'[11]Depr Exp'!K2701</f>
        <v>130997.68721833332</v>
      </c>
      <c r="L2701" s="524">
        <f>'[11]Depr Exp'!L2701</f>
        <v>5034.32</v>
      </c>
      <c r="M2701" s="144"/>
      <c r="N2701" s="144"/>
    </row>
    <row r="2702" spans="1:14">
      <c r="A2702" s="144" t="str">
        <f>'[11]Depr Exp'!A2702</f>
        <v>E3440 PRD Gen, Fredonia 3&amp;4 OP</v>
      </c>
      <c r="B2702" s="144" t="str">
        <f>'[11]Depr Exp'!B2702</f>
        <v>E3440 PRD Gen, Fredonia 3&amp;4 OP-6</v>
      </c>
      <c r="C2702" s="144" t="str">
        <f>'[11]Depr Exp'!C2702</f>
        <v>403E</v>
      </c>
      <c r="D2702" s="144"/>
      <c r="E2702" s="282">
        <f>'[11]Depr Exp'!E2702</f>
        <v>43281</v>
      </c>
      <c r="F2702" s="523">
        <f>'[11]Depr Exp'!F2702</f>
        <v>54568966.189999998</v>
      </c>
      <c r="G2702" s="305">
        <f>'[11]Depr Exp'!G2702</f>
        <v>2.7699999999999999E-2</v>
      </c>
      <c r="H2702" s="524">
        <f>'[11]Depr Exp'!H2702</f>
        <v>125963.37</v>
      </c>
      <c r="I2702" s="523">
        <f>'[11]Depr Exp'!I2702</f>
        <v>56749900.600000001</v>
      </c>
      <c r="J2702" s="305">
        <f>'[11]Depr Exp'!J2702</f>
        <v>2.7699999999999999E-2</v>
      </c>
      <c r="K2702" s="373">
        <f>'[11]Depr Exp'!K2702</f>
        <v>130997.68721833332</v>
      </c>
      <c r="L2702" s="524">
        <f>'[11]Depr Exp'!L2702</f>
        <v>5034.32</v>
      </c>
      <c r="M2702" s="144"/>
      <c r="N2702" s="144"/>
    </row>
    <row r="2703" spans="1:14">
      <c r="A2703" s="144" t="str">
        <f>'[11]Depr Exp'!A2703</f>
        <v>E3440 PRD Gen, Fredonia 3&amp;4 OP</v>
      </c>
      <c r="B2703" s="144" t="str">
        <f>'[11]Depr Exp'!B2703</f>
        <v>E3440 PRD Gen, Fredonia 3&amp;4 OP-7</v>
      </c>
      <c r="C2703" s="144" t="str">
        <f>'[11]Depr Exp'!C2703</f>
        <v>403E</v>
      </c>
      <c r="D2703" s="144"/>
      <c r="E2703" s="282">
        <f>'[11]Depr Exp'!E2703</f>
        <v>43312</v>
      </c>
      <c r="F2703" s="523">
        <f>'[11]Depr Exp'!F2703</f>
        <v>54568966.189999998</v>
      </c>
      <c r="G2703" s="305">
        <f>'[11]Depr Exp'!G2703</f>
        <v>2.7699999999999999E-2</v>
      </c>
      <c r="H2703" s="524">
        <f>'[11]Depr Exp'!H2703</f>
        <v>125963.37</v>
      </c>
      <c r="I2703" s="523">
        <f>'[11]Depr Exp'!I2703</f>
        <v>56749900.600000001</v>
      </c>
      <c r="J2703" s="305">
        <f>'[11]Depr Exp'!J2703</f>
        <v>2.7699999999999999E-2</v>
      </c>
      <c r="K2703" s="373">
        <f>'[11]Depr Exp'!K2703</f>
        <v>130997.68721833332</v>
      </c>
      <c r="L2703" s="524">
        <f>'[11]Depr Exp'!L2703</f>
        <v>5034.32</v>
      </c>
      <c r="M2703" s="144"/>
      <c r="N2703" s="144"/>
    </row>
    <row r="2704" spans="1:14">
      <c r="A2704" s="144" t="str">
        <f>'[11]Depr Exp'!A2704</f>
        <v>E3440 PRD Gen, Fredonia 3&amp;4 OP</v>
      </c>
      <c r="B2704" s="144" t="str">
        <f>'[11]Depr Exp'!B2704</f>
        <v>E3440 PRD Gen, Fredonia 3&amp;4 OP-8</v>
      </c>
      <c r="C2704" s="144" t="str">
        <f>'[11]Depr Exp'!C2704</f>
        <v>403E</v>
      </c>
      <c r="D2704" s="144"/>
      <c r="E2704" s="282">
        <f>'[11]Depr Exp'!E2704</f>
        <v>43343</v>
      </c>
      <c r="F2704" s="523">
        <f>'[11]Depr Exp'!F2704</f>
        <v>54568966.189999998</v>
      </c>
      <c r="G2704" s="305">
        <f>'[11]Depr Exp'!G2704</f>
        <v>2.7699999999999999E-2</v>
      </c>
      <c r="H2704" s="524">
        <f>'[11]Depr Exp'!H2704</f>
        <v>125963.37</v>
      </c>
      <c r="I2704" s="523">
        <f>'[11]Depr Exp'!I2704</f>
        <v>56749900.600000001</v>
      </c>
      <c r="J2704" s="305">
        <f>'[11]Depr Exp'!J2704</f>
        <v>2.7699999999999999E-2</v>
      </c>
      <c r="K2704" s="373">
        <f>'[11]Depr Exp'!K2704</f>
        <v>130997.68721833332</v>
      </c>
      <c r="L2704" s="524">
        <f>'[11]Depr Exp'!L2704</f>
        <v>5034.32</v>
      </c>
      <c r="M2704" s="144"/>
      <c r="N2704" s="144"/>
    </row>
    <row r="2705" spans="1:14">
      <c r="A2705" s="144" t="str">
        <f>'[11]Depr Exp'!A2705</f>
        <v>E3440 PRD Gen, Fredonia 3&amp;4 OP</v>
      </c>
      <c r="B2705" s="144" t="str">
        <f>'[11]Depr Exp'!B2705</f>
        <v>E3440 PRD Gen, Fredonia 3&amp;4 OP-9</v>
      </c>
      <c r="C2705" s="144" t="str">
        <f>'[11]Depr Exp'!C2705</f>
        <v>403E</v>
      </c>
      <c r="D2705" s="144"/>
      <c r="E2705" s="282">
        <f>'[11]Depr Exp'!E2705</f>
        <v>43373</v>
      </c>
      <c r="F2705" s="523">
        <f>'[11]Depr Exp'!F2705</f>
        <v>54568966.189999998</v>
      </c>
      <c r="G2705" s="305">
        <f>'[11]Depr Exp'!G2705</f>
        <v>2.7699999999999999E-2</v>
      </c>
      <c r="H2705" s="524">
        <f>'[11]Depr Exp'!H2705</f>
        <v>125963.37</v>
      </c>
      <c r="I2705" s="523">
        <f>'[11]Depr Exp'!I2705</f>
        <v>56749900.600000001</v>
      </c>
      <c r="J2705" s="305">
        <f>'[11]Depr Exp'!J2705</f>
        <v>2.7699999999999999E-2</v>
      </c>
      <c r="K2705" s="373">
        <f>'[11]Depr Exp'!K2705</f>
        <v>130997.68721833332</v>
      </c>
      <c r="L2705" s="524">
        <f>'[11]Depr Exp'!L2705</f>
        <v>5034.32</v>
      </c>
      <c r="M2705" s="144"/>
      <c r="N2705" s="144"/>
    </row>
    <row r="2706" spans="1:14">
      <c r="A2706" s="144" t="str">
        <f>'[11]Depr Exp'!A2706</f>
        <v>E3440 PRD Gen, Fredonia 3&amp;4 OP</v>
      </c>
      <c r="B2706" s="144" t="str">
        <f>'[11]Depr Exp'!B2706</f>
        <v>E3440 PRD Gen, Fredonia 3&amp;4 OP-10</v>
      </c>
      <c r="C2706" s="144" t="str">
        <f>'[11]Depr Exp'!C2706</f>
        <v>403E</v>
      </c>
      <c r="D2706" s="144"/>
      <c r="E2706" s="282">
        <f>'[11]Depr Exp'!E2706</f>
        <v>43404</v>
      </c>
      <c r="F2706" s="523">
        <f>'[11]Depr Exp'!F2706</f>
        <v>55626072.670000002</v>
      </c>
      <c r="G2706" s="305">
        <f>'[11]Depr Exp'!G2706</f>
        <v>2.7699999999999999E-2</v>
      </c>
      <c r="H2706" s="524">
        <f>'[11]Depr Exp'!H2706</f>
        <v>128403.52</v>
      </c>
      <c r="I2706" s="523">
        <f>'[11]Depr Exp'!I2706</f>
        <v>56749900.600000001</v>
      </c>
      <c r="J2706" s="305">
        <f>'[11]Depr Exp'!J2706</f>
        <v>2.7699999999999999E-2</v>
      </c>
      <c r="K2706" s="373">
        <f>'[11]Depr Exp'!K2706</f>
        <v>130997.68721833332</v>
      </c>
      <c r="L2706" s="524">
        <f>'[11]Depr Exp'!L2706</f>
        <v>2594.17</v>
      </c>
      <c r="M2706" s="144"/>
      <c r="N2706" s="144"/>
    </row>
    <row r="2707" spans="1:14">
      <c r="A2707" s="144" t="str">
        <f>'[11]Depr Exp'!A2707</f>
        <v>E3440 PRD Gen, Fredonia 3&amp;4 OP</v>
      </c>
      <c r="B2707" s="144" t="str">
        <f>'[11]Depr Exp'!B2707</f>
        <v>E3440 PRD Gen, Fredonia 3&amp;4 OP-11</v>
      </c>
      <c r="C2707" s="144" t="str">
        <f>'[11]Depr Exp'!C2707</f>
        <v>403E</v>
      </c>
      <c r="D2707" s="144"/>
      <c r="E2707" s="282">
        <f>'[11]Depr Exp'!E2707</f>
        <v>43434</v>
      </c>
      <c r="F2707" s="523">
        <f>'[11]Depr Exp'!F2707</f>
        <v>56684153</v>
      </c>
      <c r="G2707" s="305">
        <f>'[11]Depr Exp'!G2707</f>
        <v>2.7699999999999999E-2</v>
      </c>
      <c r="H2707" s="524">
        <f>'[11]Depr Exp'!H2707</f>
        <v>130845.92</v>
      </c>
      <c r="I2707" s="523">
        <f>'[11]Depr Exp'!I2707</f>
        <v>56749900.600000001</v>
      </c>
      <c r="J2707" s="305">
        <f>'[11]Depr Exp'!J2707</f>
        <v>2.7699999999999999E-2</v>
      </c>
      <c r="K2707" s="373">
        <f>'[11]Depr Exp'!K2707</f>
        <v>130997.68721833332</v>
      </c>
      <c r="L2707" s="524">
        <f>'[11]Depr Exp'!L2707</f>
        <v>151.77000000000001</v>
      </c>
      <c r="M2707" s="144"/>
      <c r="N2707" s="144"/>
    </row>
    <row r="2708" spans="1:14">
      <c r="A2708" s="144" t="str">
        <f>'[11]Depr Exp'!A2708</f>
        <v>E3440 PRD Gen, Fredonia 3&amp;4 OP</v>
      </c>
      <c r="B2708" s="144" t="str">
        <f>'[11]Depr Exp'!B2708</f>
        <v>E3440 PRD Gen, Fredonia 3&amp;4 OP-12</v>
      </c>
      <c r="C2708" s="144" t="str">
        <f>'[11]Depr Exp'!C2708</f>
        <v>403E</v>
      </c>
      <c r="D2708" s="144"/>
      <c r="E2708" s="282">
        <f>'[11]Depr Exp'!E2708</f>
        <v>43465</v>
      </c>
      <c r="F2708" s="523">
        <f>'[11]Depr Exp'!F2708</f>
        <v>56749900.600000001</v>
      </c>
      <c r="G2708" s="305">
        <f>'[11]Depr Exp'!G2708</f>
        <v>2.7699999999999999E-2</v>
      </c>
      <c r="H2708" s="524">
        <f>'[11]Depr Exp'!H2708</f>
        <v>130997.69</v>
      </c>
      <c r="I2708" s="523">
        <f>'[11]Depr Exp'!I2708</f>
        <v>56749900.600000001</v>
      </c>
      <c r="J2708" s="305">
        <f>'[11]Depr Exp'!J2708</f>
        <v>2.7699999999999999E-2</v>
      </c>
      <c r="K2708" s="373">
        <f>'[11]Depr Exp'!K2708</f>
        <v>130997.68721833332</v>
      </c>
      <c r="L2708" s="524">
        <f>'[11]Depr Exp'!L2708</f>
        <v>0</v>
      </c>
      <c r="M2708" s="144"/>
      <c r="N2708" s="144"/>
    </row>
    <row r="2709" spans="1:14" ht="15.75" thickBot="1">
      <c r="A2709" s="159" t="str">
        <f>'[11]Depr Exp'!A2709</f>
        <v>E3440 PRD Gen, Fredonia 3&amp;4 OP Total</v>
      </c>
      <c r="B2709" s="144">
        <f>'[11]Depr Exp'!B2709</f>
        <v>0</v>
      </c>
      <c r="C2709" s="502" t="str">
        <f>'[11]Depr Exp'!C2709</f>
        <v>EPRD</v>
      </c>
      <c r="D2709" s="144"/>
      <c r="E2709" s="281" t="str">
        <f>'[11]Depr Exp'!E2709</f>
        <v>Total</v>
      </c>
      <c r="F2709" s="141">
        <f>'[11]Depr Exp'!F2709</f>
        <v>0</v>
      </c>
      <c r="G2709" s="252">
        <f>'[11]Depr Exp'!G2709</f>
        <v>0</v>
      </c>
      <c r="H2709" s="286">
        <f>'[11]Depr Exp'!H2709</f>
        <v>1523711.4499999997</v>
      </c>
      <c r="I2709" s="141">
        <f>'[11]Depr Exp'!I2709</f>
        <v>0</v>
      </c>
      <c r="J2709" s="252">
        <f>'[11]Depr Exp'!J2709</f>
        <v>0</v>
      </c>
      <c r="K2709" s="286">
        <f>'[11]Depr Exp'!K2709</f>
        <v>1571972.2466200001</v>
      </c>
      <c r="L2709" s="286">
        <f>'[11]Depr Exp'!L2709</f>
        <v>48260.800000000003</v>
      </c>
      <c r="M2709" s="144"/>
      <c r="N2709" s="144"/>
    </row>
    <row r="2710" spans="1:14" ht="13.5" thickTop="1">
      <c r="A2710" s="144" t="str">
        <f>'[11]Depr Exp'!A2710</f>
        <v>E3440 PRD Gen, Whitehorn 2&amp;3 purch</v>
      </c>
      <c r="B2710" s="144" t="str">
        <f>'[11]Depr Exp'!B2710</f>
        <v>E3440 PRD Gen, Whitehorn 2&amp;3 purch-1</v>
      </c>
      <c r="C2710" s="144" t="str">
        <f>'[11]Depr Exp'!C2710</f>
        <v>403E</v>
      </c>
      <c r="D2710" s="144"/>
      <c r="E2710" s="282">
        <f>'[11]Depr Exp'!E2710</f>
        <v>43131</v>
      </c>
      <c r="F2710" s="523">
        <f>'[11]Depr Exp'!F2710</f>
        <v>28235000</v>
      </c>
      <c r="G2710" s="305">
        <f>'[11]Depr Exp'!G2710</f>
        <v>6.4999999999999997E-3</v>
      </c>
      <c r="H2710" s="524">
        <f>'[11]Depr Exp'!H2710</f>
        <v>15293.96</v>
      </c>
      <c r="I2710" s="523">
        <f>'[11]Depr Exp'!I2710</f>
        <v>28235000</v>
      </c>
      <c r="J2710" s="305">
        <f>'[11]Depr Exp'!J2710</f>
        <v>6.4999999999999997E-3</v>
      </c>
      <c r="K2710" s="373">
        <f>'[11]Depr Exp'!K2710</f>
        <v>15293.958333333334</v>
      </c>
      <c r="L2710" s="524">
        <f>'[11]Depr Exp'!L2710</f>
        <v>0</v>
      </c>
      <c r="M2710" s="144"/>
      <c r="N2710" s="144"/>
    </row>
    <row r="2711" spans="1:14">
      <c r="A2711" s="144" t="str">
        <f>'[11]Depr Exp'!A2711</f>
        <v>E3440 PRD Gen, Whitehorn 2&amp;3 purch</v>
      </c>
      <c r="B2711" s="144" t="str">
        <f>'[11]Depr Exp'!B2711</f>
        <v>E3440 PRD Gen, Whitehorn 2&amp;3 purch-2</v>
      </c>
      <c r="C2711" s="144" t="str">
        <f>'[11]Depr Exp'!C2711</f>
        <v>403E</v>
      </c>
      <c r="D2711" s="144"/>
      <c r="E2711" s="282">
        <f>'[11]Depr Exp'!E2711</f>
        <v>43159</v>
      </c>
      <c r="F2711" s="523">
        <f>'[11]Depr Exp'!F2711</f>
        <v>28235000</v>
      </c>
      <c r="G2711" s="305">
        <f>'[11]Depr Exp'!G2711</f>
        <v>6.4999999999999997E-3</v>
      </c>
      <c r="H2711" s="524">
        <f>'[11]Depr Exp'!H2711</f>
        <v>15293.96</v>
      </c>
      <c r="I2711" s="523">
        <f>'[11]Depr Exp'!I2711</f>
        <v>28235000</v>
      </c>
      <c r="J2711" s="305">
        <f>'[11]Depr Exp'!J2711</f>
        <v>6.4999999999999997E-3</v>
      </c>
      <c r="K2711" s="373">
        <f>'[11]Depr Exp'!K2711</f>
        <v>15293.958333333334</v>
      </c>
      <c r="L2711" s="524">
        <f>'[11]Depr Exp'!L2711</f>
        <v>0</v>
      </c>
      <c r="M2711" s="144"/>
      <c r="N2711" s="144"/>
    </row>
    <row r="2712" spans="1:14">
      <c r="A2712" s="144" t="str">
        <f>'[11]Depr Exp'!A2712</f>
        <v>E3440 PRD Gen, Whitehorn 2&amp;3 purch</v>
      </c>
      <c r="B2712" s="144" t="str">
        <f>'[11]Depr Exp'!B2712</f>
        <v>E3440 PRD Gen, Whitehorn 2&amp;3 purch-3</v>
      </c>
      <c r="C2712" s="144" t="str">
        <f>'[11]Depr Exp'!C2712</f>
        <v>403E</v>
      </c>
      <c r="D2712" s="144"/>
      <c r="E2712" s="282">
        <f>'[11]Depr Exp'!E2712</f>
        <v>43190</v>
      </c>
      <c r="F2712" s="523">
        <f>'[11]Depr Exp'!F2712</f>
        <v>28235000</v>
      </c>
      <c r="G2712" s="305">
        <f>'[11]Depr Exp'!G2712</f>
        <v>6.4999999999999997E-3</v>
      </c>
      <c r="H2712" s="524">
        <f>'[11]Depr Exp'!H2712</f>
        <v>15293.96</v>
      </c>
      <c r="I2712" s="523">
        <f>'[11]Depr Exp'!I2712</f>
        <v>28235000</v>
      </c>
      <c r="J2712" s="305">
        <f>'[11]Depr Exp'!J2712</f>
        <v>6.4999999999999997E-3</v>
      </c>
      <c r="K2712" s="373">
        <f>'[11]Depr Exp'!K2712</f>
        <v>15293.958333333334</v>
      </c>
      <c r="L2712" s="524">
        <f>'[11]Depr Exp'!L2712</f>
        <v>0</v>
      </c>
      <c r="M2712" s="144"/>
      <c r="N2712" s="144"/>
    </row>
    <row r="2713" spans="1:14">
      <c r="A2713" s="144" t="str">
        <f>'[11]Depr Exp'!A2713</f>
        <v>E3440 PRD Gen, Whitehorn 2&amp;3 purch</v>
      </c>
      <c r="B2713" s="144" t="str">
        <f>'[11]Depr Exp'!B2713</f>
        <v>E3440 PRD Gen, Whitehorn 2&amp;3 purch-4</v>
      </c>
      <c r="C2713" s="144" t="str">
        <f>'[11]Depr Exp'!C2713</f>
        <v>403E</v>
      </c>
      <c r="D2713" s="144"/>
      <c r="E2713" s="282">
        <f>'[11]Depr Exp'!E2713</f>
        <v>43220</v>
      </c>
      <c r="F2713" s="523">
        <f>'[11]Depr Exp'!F2713</f>
        <v>28235000</v>
      </c>
      <c r="G2713" s="305">
        <f>'[11]Depr Exp'!G2713</f>
        <v>6.4999999999999997E-3</v>
      </c>
      <c r="H2713" s="524">
        <f>'[11]Depr Exp'!H2713</f>
        <v>15293.96</v>
      </c>
      <c r="I2713" s="523">
        <f>'[11]Depr Exp'!I2713</f>
        <v>28235000</v>
      </c>
      <c r="J2713" s="305">
        <f>'[11]Depr Exp'!J2713</f>
        <v>6.4999999999999997E-3</v>
      </c>
      <c r="K2713" s="373">
        <f>'[11]Depr Exp'!K2713</f>
        <v>15293.958333333334</v>
      </c>
      <c r="L2713" s="524">
        <f>'[11]Depr Exp'!L2713</f>
        <v>0</v>
      </c>
      <c r="M2713" s="144"/>
      <c r="N2713" s="144"/>
    </row>
    <row r="2714" spans="1:14">
      <c r="A2714" s="144" t="str">
        <f>'[11]Depr Exp'!A2714</f>
        <v>E3440 PRD Gen, Whitehorn 2&amp;3 purch</v>
      </c>
      <c r="B2714" s="144" t="str">
        <f>'[11]Depr Exp'!B2714</f>
        <v>E3440 PRD Gen, Whitehorn 2&amp;3 purch-5</v>
      </c>
      <c r="C2714" s="144" t="str">
        <f>'[11]Depr Exp'!C2714</f>
        <v>403E</v>
      </c>
      <c r="D2714" s="144"/>
      <c r="E2714" s="282">
        <f>'[11]Depr Exp'!E2714</f>
        <v>43251</v>
      </c>
      <c r="F2714" s="523">
        <f>'[11]Depr Exp'!F2714</f>
        <v>28235000</v>
      </c>
      <c r="G2714" s="305">
        <f>'[11]Depr Exp'!G2714</f>
        <v>6.4999999999999997E-3</v>
      </c>
      <c r="H2714" s="524">
        <f>'[11]Depr Exp'!H2714</f>
        <v>15293.96</v>
      </c>
      <c r="I2714" s="523">
        <f>'[11]Depr Exp'!I2714</f>
        <v>28235000</v>
      </c>
      <c r="J2714" s="305">
        <f>'[11]Depr Exp'!J2714</f>
        <v>6.4999999999999997E-3</v>
      </c>
      <c r="K2714" s="373">
        <f>'[11]Depr Exp'!K2714</f>
        <v>15293.958333333334</v>
      </c>
      <c r="L2714" s="524">
        <f>'[11]Depr Exp'!L2714</f>
        <v>0</v>
      </c>
      <c r="M2714" s="144"/>
      <c r="N2714" s="144"/>
    </row>
    <row r="2715" spans="1:14">
      <c r="A2715" s="144" t="str">
        <f>'[11]Depr Exp'!A2715</f>
        <v>E3440 PRD Gen, Whitehorn 2&amp;3 purch</v>
      </c>
      <c r="B2715" s="144" t="str">
        <f>'[11]Depr Exp'!B2715</f>
        <v>E3440 PRD Gen, Whitehorn 2&amp;3 purch-6</v>
      </c>
      <c r="C2715" s="144" t="str">
        <f>'[11]Depr Exp'!C2715</f>
        <v>403E</v>
      </c>
      <c r="D2715" s="144"/>
      <c r="E2715" s="282">
        <f>'[11]Depr Exp'!E2715</f>
        <v>43281</v>
      </c>
      <c r="F2715" s="523">
        <f>'[11]Depr Exp'!F2715</f>
        <v>28235000</v>
      </c>
      <c r="G2715" s="305">
        <f>'[11]Depr Exp'!G2715</f>
        <v>6.4999999999999997E-3</v>
      </c>
      <c r="H2715" s="524">
        <f>'[11]Depr Exp'!H2715</f>
        <v>15293.96</v>
      </c>
      <c r="I2715" s="523">
        <f>'[11]Depr Exp'!I2715</f>
        <v>28235000</v>
      </c>
      <c r="J2715" s="305">
        <f>'[11]Depr Exp'!J2715</f>
        <v>6.4999999999999997E-3</v>
      </c>
      <c r="K2715" s="373">
        <f>'[11]Depr Exp'!K2715</f>
        <v>15293.958333333334</v>
      </c>
      <c r="L2715" s="524">
        <f>'[11]Depr Exp'!L2715</f>
        <v>0</v>
      </c>
      <c r="M2715" s="144"/>
      <c r="N2715" s="144"/>
    </row>
    <row r="2716" spans="1:14">
      <c r="A2716" s="144" t="str">
        <f>'[11]Depr Exp'!A2716</f>
        <v>E3440 PRD Gen, Whitehorn 2&amp;3 purch</v>
      </c>
      <c r="B2716" s="144" t="str">
        <f>'[11]Depr Exp'!B2716</f>
        <v>E3440 PRD Gen, Whitehorn 2&amp;3 purch-7</v>
      </c>
      <c r="C2716" s="144" t="str">
        <f>'[11]Depr Exp'!C2716</f>
        <v>403E</v>
      </c>
      <c r="D2716" s="144"/>
      <c r="E2716" s="282">
        <f>'[11]Depr Exp'!E2716</f>
        <v>43312</v>
      </c>
      <c r="F2716" s="523">
        <f>'[11]Depr Exp'!F2716</f>
        <v>28235000</v>
      </c>
      <c r="G2716" s="305">
        <f>'[11]Depr Exp'!G2716</f>
        <v>6.4999999999999997E-3</v>
      </c>
      <c r="H2716" s="524">
        <f>'[11]Depr Exp'!H2716</f>
        <v>15293.96</v>
      </c>
      <c r="I2716" s="523">
        <f>'[11]Depr Exp'!I2716</f>
        <v>28235000</v>
      </c>
      <c r="J2716" s="305">
        <f>'[11]Depr Exp'!J2716</f>
        <v>6.4999999999999997E-3</v>
      </c>
      <c r="K2716" s="373">
        <f>'[11]Depr Exp'!K2716</f>
        <v>15293.958333333334</v>
      </c>
      <c r="L2716" s="524">
        <f>'[11]Depr Exp'!L2716</f>
        <v>0</v>
      </c>
      <c r="M2716" s="144"/>
      <c r="N2716" s="144"/>
    </row>
    <row r="2717" spans="1:14">
      <c r="A2717" s="144" t="str">
        <f>'[11]Depr Exp'!A2717</f>
        <v>E3440 PRD Gen, Whitehorn 2&amp;3 purch</v>
      </c>
      <c r="B2717" s="144" t="str">
        <f>'[11]Depr Exp'!B2717</f>
        <v>E3440 PRD Gen, Whitehorn 2&amp;3 purch-8</v>
      </c>
      <c r="C2717" s="144" t="str">
        <f>'[11]Depr Exp'!C2717</f>
        <v>403E</v>
      </c>
      <c r="D2717" s="144"/>
      <c r="E2717" s="282">
        <f>'[11]Depr Exp'!E2717</f>
        <v>43343</v>
      </c>
      <c r="F2717" s="523">
        <f>'[11]Depr Exp'!F2717</f>
        <v>28235000</v>
      </c>
      <c r="G2717" s="305">
        <f>'[11]Depr Exp'!G2717</f>
        <v>6.4999999999999997E-3</v>
      </c>
      <c r="H2717" s="524">
        <f>'[11]Depr Exp'!H2717</f>
        <v>15293.96</v>
      </c>
      <c r="I2717" s="523">
        <f>'[11]Depr Exp'!I2717</f>
        <v>28235000</v>
      </c>
      <c r="J2717" s="305">
        <f>'[11]Depr Exp'!J2717</f>
        <v>6.4999999999999997E-3</v>
      </c>
      <c r="K2717" s="373">
        <f>'[11]Depr Exp'!K2717</f>
        <v>15293.958333333334</v>
      </c>
      <c r="L2717" s="524">
        <f>'[11]Depr Exp'!L2717</f>
        <v>0</v>
      </c>
      <c r="M2717" s="144"/>
      <c r="N2717" s="144"/>
    </row>
    <row r="2718" spans="1:14">
      <c r="A2718" s="144" t="str">
        <f>'[11]Depr Exp'!A2718</f>
        <v>E3440 PRD Gen, Whitehorn 2&amp;3 purch</v>
      </c>
      <c r="B2718" s="144" t="str">
        <f>'[11]Depr Exp'!B2718</f>
        <v>E3440 PRD Gen, Whitehorn 2&amp;3 purch-9</v>
      </c>
      <c r="C2718" s="144" t="str">
        <f>'[11]Depr Exp'!C2718</f>
        <v>403E</v>
      </c>
      <c r="D2718" s="144"/>
      <c r="E2718" s="282">
        <f>'[11]Depr Exp'!E2718</f>
        <v>43373</v>
      </c>
      <c r="F2718" s="523">
        <f>'[11]Depr Exp'!F2718</f>
        <v>28235000</v>
      </c>
      <c r="G2718" s="305">
        <f>'[11]Depr Exp'!G2718</f>
        <v>6.4999999999999997E-3</v>
      </c>
      <c r="H2718" s="524">
        <f>'[11]Depr Exp'!H2718</f>
        <v>15293.96</v>
      </c>
      <c r="I2718" s="523">
        <f>'[11]Depr Exp'!I2718</f>
        <v>28235000</v>
      </c>
      <c r="J2718" s="305">
        <f>'[11]Depr Exp'!J2718</f>
        <v>6.4999999999999997E-3</v>
      </c>
      <c r="K2718" s="373">
        <f>'[11]Depr Exp'!K2718</f>
        <v>15293.958333333334</v>
      </c>
      <c r="L2718" s="524">
        <f>'[11]Depr Exp'!L2718</f>
        <v>0</v>
      </c>
      <c r="M2718" s="144"/>
      <c r="N2718" s="144"/>
    </row>
    <row r="2719" spans="1:14">
      <c r="A2719" s="144" t="str">
        <f>'[11]Depr Exp'!A2719</f>
        <v>E3440 PRD Gen, Whitehorn 2&amp;3 purch</v>
      </c>
      <c r="B2719" s="144" t="str">
        <f>'[11]Depr Exp'!B2719</f>
        <v>E3440 PRD Gen, Whitehorn 2&amp;3 purch-10</v>
      </c>
      <c r="C2719" s="144" t="str">
        <f>'[11]Depr Exp'!C2719</f>
        <v>403E</v>
      </c>
      <c r="D2719" s="144"/>
      <c r="E2719" s="282">
        <f>'[11]Depr Exp'!E2719</f>
        <v>43404</v>
      </c>
      <c r="F2719" s="523">
        <f>'[11]Depr Exp'!F2719</f>
        <v>28235000</v>
      </c>
      <c r="G2719" s="305">
        <f>'[11]Depr Exp'!G2719</f>
        <v>6.4999999999999997E-3</v>
      </c>
      <c r="H2719" s="524">
        <f>'[11]Depr Exp'!H2719</f>
        <v>15293.96</v>
      </c>
      <c r="I2719" s="523">
        <f>'[11]Depr Exp'!I2719</f>
        <v>28235000</v>
      </c>
      <c r="J2719" s="305">
        <f>'[11]Depr Exp'!J2719</f>
        <v>6.4999999999999997E-3</v>
      </c>
      <c r="K2719" s="373">
        <f>'[11]Depr Exp'!K2719</f>
        <v>15293.958333333334</v>
      </c>
      <c r="L2719" s="524">
        <f>'[11]Depr Exp'!L2719</f>
        <v>0</v>
      </c>
      <c r="M2719" s="144"/>
      <c r="N2719" s="144"/>
    </row>
    <row r="2720" spans="1:14">
      <c r="A2720" s="144" t="str">
        <f>'[11]Depr Exp'!A2720</f>
        <v>E3440 PRD Gen, Whitehorn 2&amp;3 purch</v>
      </c>
      <c r="B2720" s="144" t="str">
        <f>'[11]Depr Exp'!B2720</f>
        <v>E3440 PRD Gen, Whitehorn 2&amp;3 purch-11</v>
      </c>
      <c r="C2720" s="144" t="str">
        <f>'[11]Depr Exp'!C2720</f>
        <v>403E</v>
      </c>
      <c r="D2720" s="144"/>
      <c r="E2720" s="282">
        <f>'[11]Depr Exp'!E2720</f>
        <v>43434</v>
      </c>
      <c r="F2720" s="523">
        <f>'[11]Depr Exp'!F2720</f>
        <v>28235000</v>
      </c>
      <c r="G2720" s="305">
        <f>'[11]Depr Exp'!G2720</f>
        <v>6.4999999999999997E-3</v>
      </c>
      <c r="H2720" s="524">
        <f>'[11]Depr Exp'!H2720</f>
        <v>15293.96</v>
      </c>
      <c r="I2720" s="523">
        <f>'[11]Depr Exp'!I2720</f>
        <v>28235000</v>
      </c>
      <c r="J2720" s="305">
        <f>'[11]Depr Exp'!J2720</f>
        <v>6.4999999999999997E-3</v>
      </c>
      <c r="K2720" s="373">
        <f>'[11]Depr Exp'!K2720</f>
        <v>15293.958333333334</v>
      </c>
      <c r="L2720" s="524">
        <f>'[11]Depr Exp'!L2720</f>
        <v>0</v>
      </c>
      <c r="M2720" s="144"/>
      <c r="N2720" s="144"/>
    </row>
    <row r="2721" spans="1:14">
      <c r="A2721" s="144" t="str">
        <f>'[11]Depr Exp'!A2721</f>
        <v>E3440 PRD Gen, Whitehorn 2&amp;3 purch</v>
      </c>
      <c r="B2721" s="144" t="str">
        <f>'[11]Depr Exp'!B2721</f>
        <v>E3440 PRD Gen, Whitehorn 2&amp;3 purch-12</v>
      </c>
      <c r="C2721" s="144" t="str">
        <f>'[11]Depr Exp'!C2721</f>
        <v>403E</v>
      </c>
      <c r="D2721" s="144"/>
      <c r="E2721" s="282">
        <f>'[11]Depr Exp'!E2721</f>
        <v>43465</v>
      </c>
      <c r="F2721" s="523">
        <f>'[11]Depr Exp'!F2721</f>
        <v>28235000</v>
      </c>
      <c r="G2721" s="305">
        <f>'[11]Depr Exp'!G2721</f>
        <v>6.4999999999999997E-3</v>
      </c>
      <c r="H2721" s="524">
        <f>'[11]Depr Exp'!H2721</f>
        <v>15293.96</v>
      </c>
      <c r="I2721" s="523">
        <f>'[11]Depr Exp'!I2721</f>
        <v>28235000</v>
      </c>
      <c r="J2721" s="305">
        <f>'[11]Depr Exp'!J2721</f>
        <v>6.4999999999999997E-3</v>
      </c>
      <c r="K2721" s="373">
        <f>'[11]Depr Exp'!K2721</f>
        <v>15293.958333333334</v>
      </c>
      <c r="L2721" s="524">
        <f>'[11]Depr Exp'!L2721</f>
        <v>0</v>
      </c>
      <c r="M2721" s="144"/>
      <c r="N2721" s="144"/>
    </row>
    <row r="2722" spans="1:14" ht="15.75" thickBot="1">
      <c r="A2722" s="159" t="str">
        <f>'[11]Depr Exp'!A2722</f>
        <v>E3440 PRD Gen, Whitehorn 2&amp;3 purch Total</v>
      </c>
      <c r="B2722" s="144">
        <f>'[11]Depr Exp'!B2722</f>
        <v>0</v>
      </c>
      <c r="C2722" s="502" t="str">
        <f>'[11]Depr Exp'!C2722</f>
        <v>EPRD</v>
      </c>
      <c r="D2722" s="144"/>
      <c r="E2722" s="281" t="str">
        <f>'[11]Depr Exp'!E2722</f>
        <v>Total</v>
      </c>
      <c r="F2722" s="141">
        <f>'[11]Depr Exp'!F2722</f>
        <v>0</v>
      </c>
      <c r="G2722" s="252">
        <f>'[11]Depr Exp'!G2722</f>
        <v>0</v>
      </c>
      <c r="H2722" s="286">
        <f>'[11]Depr Exp'!H2722</f>
        <v>183527.51999999993</v>
      </c>
      <c r="I2722" s="141">
        <f>'[11]Depr Exp'!I2722</f>
        <v>0</v>
      </c>
      <c r="J2722" s="252">
        <f>'[11]Depr Exp'!J2722</f>
        <v>0</v>
      </c>
      <c r="K2722" s="286">
        <f>'[11]Depr Exp'!K2722</f>
        <v>183527.50000000003</v>
      </c>
      <c r="L2722" s="286">
        <f>'[11]Depr Exp'!L2722</f>
        <v>-0.02</v>
      </c>
      <c r="M2722" s="144"/>
      <c r="N2722" s="144"/>
    </row>
    <row r="2723" spans="1:14" ht="13.5" thickTop="1">
      <c r="A2723" s="144" t="str">
        <f>'[11]Depr Exp'!A2723</f>
        <v>E3440 PRD Gen, Whitehorn 2-3 Com</v>
      </c>
      <c r="B2723" s="144" t="str">
        <f>'[11]Depr Exp'!B2723</f>
        <v>E3440 PRD Gen, Whitehorn 2-3 Com-1</v>
      </c>
      <c r="C2723" s="144" t="str">
        <f>'[11]Depr Exp'!C2723</f>
        <v>403E</v>
      </c>
      <c r="D2723" s="144"/>
      <c r="E2723" s="282">
        <f>'[11]Depr Exp'!E2723</f>
        <v>43131</v>
      </c>
      <c r="F2723" s="523">
        <f>'[11]Depr Exp'!F2723</f>
        <v>5815403.0599999996</v>
      </c>
      <c r="G2723" s="305">
        <f>'[11]Depr Exp'!G2723</f>
        <v>6.4999999999999997E-3</v>
      </c>
      <c r="H2723" s="524">
        <f>'[11]Depr Exp'!H2723</f>
        <v>3150.0099999999998</v>
      </c>
      <c r="I2723" s="523">
        <f>'[11]Depr Exp'!I2723</f>
        <v>7289363.2300000004</v>
      </c>
      <c r="J2723" s="305">
        <f>'[11]Depr Exp'!J2723</f>
        <v>6.4999999999999997E-3</v>
      </c>
      <c r="K2723" s="373">
        <f>'[11]Depr Exp'!K2723</f>
        <v>3948.4050829166667</v>
      </c>
      <c r="L2723" s="524">
        <f>'[11]Depr Exp'!L2723</f>
        <v>798.4</v>
      </c>
      <c r="M2723" s="144"/>
      <c r="N2723" s="144"/>
    </row>
    <row r="2724" spans="1:14">
      <c r="A2724" s="144" t="str">
        <f>'[11]Depr Exp'!A2724</f>
        <v>E3440 PRD Gen, Whitehorn 2-3 Com</v>
      </c>
      <c r="B2724" s="144" t="str">
        <f>'[11]Depr Exp'!B2724</f>
        <v>E3440 PRD Gen, Whitehorn 2-3 Com-2</v>
      </c>
      <c r="C2724" s="144" t="str">
        <f>'[11]Depr Exp'!C2724</f>
        <v>403E</v>
      </c>
      <c r="D2724" s="144"/>
      <c r="E2724" s="282">
        <f>'[11]Depr Exp'!E2724</f>
        <v>43159</v>
      </c>
      <c r="F2724" s="523">
        <f>'[11]Depr Exp'!F2724</f>
        <v>5815403.0599999996</v>
      </c>
      <c r="G2724" s="305">
        <f>'[11]Depr Exp'!G2724</f>
        <v>6.4999999999999997E-3</v>
      </c>
      <c r="H2724" s="524">
        <f>'[11]Depr Exp'!H2724</f>
        <v>3150.0099999999998</v>
      </c>
      <c r="I2724" s="523">
        <f>'[11]Depr Exp'!I2724</f>
        <v>7289363.2300000004</v>
      </c>
      <c r="J2724" s="305">
        <f>'[11]Depr Exp'!J2724</f>
        <v>6.4999999999999997E-3</v>
      </c>
      <c r="K2724" s="373">
        <f>'[11]Depr Exp'!K2724</f>
        <v>3948.4050829166667</v>
      </c>
      <c r="L2724" s="524">
        <f>'[11]Depr Exp'!L2724</f>
        <v>798.4</v>
      </c>
      <c r="M2724" s="144"/>
      <c r="N2724" s="144"/>
    </row>
    <row r="2725" spans="1:14">
      <c r="A2725" s="144" t="str">
        <f>'[11]Depr Exp'!A2725</f>
        <v>E3440 PRD Gen, Whitehorn 2-3 Com</v>
      </c>
      <c r="B2725" s="144" t="str">
        <f>'[11]Depr Exp'!B2725</f>
        <v>E3440 PRD Gen, Whitehorn 2-3 Com-3</v>
      </c>
      <c r="C2725" s="144" t="str">
        <f>'[11]Depr Exp'!C2725</f>
        <v>403E</v>
      </c>
      <c r="D2725" s="144"/>
      <c r="E2725" s="282">
        <f>'[11]Depr Exp'!E2725</f>
        <v>43190</v>
      </c>
      <c r="F2725" s="523">
        <f>'[11]Depr Exp'!F2725</f>
        <v>5815403.0599999996</v>
      </c>
      <c r="G2725" s="305">
        <f>'[11]Depr Exp'!G2725</f>
        <v>6.4999999999999997E-3</v>
      </c>
      <c r="H2725" s="524">
        <f>'[11]Depr Exp'!H2725</f>
        <v>3150.0099999999998</v>
      </c>
      <c r="I2725" s="523">
        <f>'[11]Depr Exp'!I2725</f>
        <v>7289363.2300000004</v>
      </c>
      <c r="J2725" s="305">
        <f>'[11]Depr Exp'!J2725</f>
        <v>6.4999999999999997E-3</v>
      </c>
      <c r="K2725" s="373">
        <f>'[11]Depr Exp'!K2725</f>
        <v>3948.4050829166667</v>
      </c>
      <c r="L2725" s="524">
        <f>'[11]Depr Exp'!L2725</f>
        <v>798.4</v>
      </c>
      <c r="M2725" s="144"/>
      <c r="N2725" s="144"/>
    </row>
    <row r="2726" spans="1:14">
      <c r="A2726" s="144" t="str">
        <f>'[11]Depr Exp'!A2726</f>
        <v>E3440 PRD Gen, Whitehorn 2-3 Com</v>
      </c>
      <c r="B2726" s="144" t="str">
        <f>'[11]Depr Exp'!B2726</f>
        <v>E3440 PRD Gen, Whitehorn 2-3 Com-4</v>
      </c>
      <c r="C2726" s="144" t="str">
        <f>'[11]Depr Exp'!C2726</f>
        <v>403E</v>
      </c>
      <c r="D2726" s="144"/>
      <c r="E2726" s="282">
        <f>'[11]Depr Exp'!E2726</f>
        <v>43220</v>
      </c>
      <c r="F2726" s="523">
        <f>'[11]Depr Exp'!F2726</f>
        <v>5815403.0599999996</v>
      </c>
      <c r="G2726" s="305">
        <f>'[11]Depr Exp'!G2726</f>
        <v>6.4999999999999997E-3</v>
      </c>
      <c r="H2726" s="524">
        <f>'[11]Depr Exp'!H2726</f>
        <v>3150.0099999999998</v>
      </c>
      <c r="I2726" s="523">
        <f>'[11]Depr Exp'!I2726</f>
        <v>7289363.2300000004</v>
      </c>
      <c r="J2726" s="305">
        <f>'[11]Depr Exp'!J2726</f>
        <v>6.4999999999999997E-3</v>
      </c>
      <c r="K2726" s="373">
        <f>'[11]Depr Exp'!K2726</f>
        <v>3948.4050829166667</v>
      </c>
      <c r="L2726" s="524">
        <f>'[11]Depr Exp'!L2726</f>
        <v>798.4</v>
      </c>
      <c r="M2726" s="144"/>
      <c r="N2726" s="144"/>
    </row>
    <row r="2727" spans="1:14">
      <c r="A2727" s="144" t="str">
        <f>'[11]Depr Exp'!A2727</f>
        <v>E3440 PRD Gen, Whitehorn 2-3 Com</v>
      </c>
      <c r="B2727" s="144" t="str">
        <f>'[11]Depr Exp'!B2727</f>
        <v>E3440 PRD Gen, Whitehorn 2-3 Com-5</v>
      </c>
      <c r="C2727" s="144" t="str">
        <f>'[11]Depr Exp'!C2727</f>
        <v>403E</v>
      </c>
      <c r="D2727" s="144"/>
      <c r="E2727" s="282">
        <f>'[11]Depr Exp'!E2727</f>
        <v>43251</v>
      </c>
      <c r="F2727" s="523">
        <f>'[11]Depr Exp'!F2727</f>
        <v>5846892.2699999996</v>
      </c>
      <c r="G2727" s="305">
        <f>'[11]Depr Exp'!G2727</f>
        <v>6.4999999999999997E-3</v>
      </c>
      <c r="H2727" s="524">
        <f>'[11]Depr Exp'!H2727</f>
        <v>3167.06</v>
      </c>
      <c r="I2727" s="523">
        <f>'[11]Depr Exp'!I2727</f>
        <v>7289363.2300000004</v>
      </c>
      <c r="J2727" s="305">
        <f>'[11]Depr Exp'!J2727</f>
        <v>6.4999999999999997E-3</v>
      </c>
      <c r="K2727" s="373">
        <f>'[11]Depr Exp'!K2727</f>
        <v>3948.4050829166667</v>
      </c>
      <c r="L2727" s="524">
        <f>'[11]Depr Exp'!L2727</f>
        <v>781.35</v>
      </c>
      <c r="M2727" s="144"/>
      <c r="N2727" s="144"/>
    </row>
    <row r="2728" spans="1:14">
      <c r="A2728" s="144" t="str">
        <f>'[11]Depr Exp'!A2728</f>
        <v>E3440 PRD Gen, Whitehorn 2-3 Com</v>
      </c>
      <c r="B2728" s="144" t="str">
        <f>'[11]Depr Exp'!B2728</f>
        <v>E3440 PRD Gen, Whitehorn 2-3 Com-6</v>
      </c>
      <c r="C2728" s="144" t="str">
        <f>'[11]Depr Exp'!C2728</f>
        <v>403E</v>
      </c>
      <c r="D2728" s="144"/>
      <c r="E2728" s="282">
        <f>'[11]Depr Exp'!E2728</f>
        <v>43281</v>
      </c>
      <c r="F2728" s="523">
        <f>'[11]Depr Exp'!F2728</f>
        <v>5878381.4699999997</v>
      </c>
      <c r="G2728" s="305">
        <f>'[11]Depr Exp'!G2728</f>
        <v>6.4999999999999997E-3</v>
      </c>
      <c r="H2728" s="524">
        <f>'[11]Depr Exp'!H2728</f>
        <v>3184.12</v>
      </c>
      <c r="I2728" s="523">
        <f>'[11]Depr Exp'!I2728</f>
        <v>7289363.2300000004</v>
      </c>
      <c r="J2728" s="305">
        <f>'[11]Depr Exp'!J2728</f>
        <v>6.4999999999999997E-3</v>
      </c>
      <c r="K2728" s="373">
        <f>'[11]Depr Exp'!K2728</f>
        <v>3948.4050829166667</v>
      </c>
      <c r="L2728" s="524">
        <f>'[11]Depr Exp'!L2728</f>
        <v>764.29</v>
      </c>
      <c r="M2728" s="144"/>
      <c r="N2728" s="144"/>
    </row>
    <row r="2729" spans="1:14">
      <c r="A2729" s="144" t="str">
        <f>'[11]Depr Exp'!A2729</f>
        <v>E3440 PRD Gen, Whitehorn 2-3 Com</v>
      </c>
      <c r="B2729" s="144" t="str">
        <f>'[11]Depr Exp'!B2729</f>
        <v>E3440 PRD Gen, Whitehorn 2-3 Com-7</v>
      </c>
      <c r="C2729" s="144" t="str">
        <f>'[11]Depr Exp'!C2729</f>
        <v>403E</v>
      </c>
      <c r="D2729" s="144"/>
      <c r="E2729" s="282">
        <f>'[11]Depr Exp'!E2729</f>
        <v>43312</v>
      </c>
      <c r="F2729" s="523">
        <f>'[11]Depr Exp'!F2729</f>
        <v>5878381.4699999997</v>
      </c>
      <c r="G2729" s="305">
        <f>'[11]Depr Exp'!G2729</f>
        <v>6.4999999999999997E-3</v>
      </c>
      <c r="H2729" s="524">
        <f>'[11]Depr Exp'!H2729</f>
        <v>3184.12</v>
      </c>
      <c r="I2729" s="523">
        <f>'[11]Depr Exp'!I2729</f>
        <v>7289363.2300000004</v>
      </c>
      <c r="J2729" s="305">
        <f>'[11]Depr Exp'!J2729</f>
        <v>6.4999999999999997E-3</v>
      </c>
      <c r="K2729" s="373">
        <f>'[11]Depr Exp'!K2729</f>
        <v>3948.4050829166667</v>
      </c>
      <c r="L2729" s="524">
        <f>'[11]Depr Exp'!L2729</f>
        <v>764.29</v>
      </c>
      <c r="M2729" s="144"/>
      <c r="N2729" s="144"/>
    </row>
    <row r="2730" spans="1:14">
      <c r="A2730" s="144" t="str">
        <f>'[11]Depr Exp'!A2730</f>
        <v>E3440 PRD Gen, Whitehorn 2-3 Com</v>
      </c>
      <c r="B2730" s="144" t="str">
        <f>'[11]Depr Exp'!B2730</f>
        <v>E3440 PRD Gen, Whitehorn 2-3 Com-8</v>
      </c>
      <c r="C2730" s="144" t="str">
        <f>'[11]Depr Exp'!C2730</f>
        <v>403E</v>
      </c>
      <c r="D2730" s="144"/>
      <c r="E2730" s="282">
        <f>'[11]Depr Exp'!E2730</f>
        <v>43343</v>
      </c>
      <c r="F2730" s="523">
        <f>'[11]Depr Exp'!F2730</f>
        <v>5878381.4699999997</v>
      </c>
      <c r="G2730" s="305">
        <f>'[11]Depr Exp'!G2730</f>
        <v>6.4999999999999997E-3</v>
      </c>
      <c r="H2730" s="524">
        <f>'[11]Depr Exp'!H2730</f>
        <v>3184.12</v>
      </c>
      <c r="I2730" s="523">
        <f>'[11]Depr Exp'!I2730</f>
        <v>7289363.2300000004</v>
      </c>
      <c r="J2730" s="305">
        <f>'[11]Depr Exp'!J2730</f>
        <v>6.4999999999999997E-3</v>
      </c>
      <c r="K2730" s="373">
        <f>'[11]Depr Exp'!K2730</f>
        <v>3948.4050829166667</v>
      </c>
      <c r="L2730" s="524">
        <f>'[11]Depr Exp'!L2730</f>
        <v>764.29</v>
      </c>
      <c r="M2730" s="144"/>
      <c r="N2730" s="144"/>
    </row>
    <row r="2731" spans="1:14">
      <c r="A2731" s="144" t="str">
        <f>'[11]Depr Exp'!A2731</f>
        <v>E3440 PRD Gen, Whitehorn 2-3 Com</v>
      </c>
      <c r="B2731" s="144" t="str">
        <f>'[11]Depr Exp'!B2731</f>
        <v>E3440 PRD Gen, Whitehorn 2-3 Com-9</v>
      </c>
      <c r="C2731" s="144" t="str">
        <f>'[11]Depr Exp'!C2731</f>
        <v>403E</v>
      </c>
      <c r="D2731" s="144"/>
      <c r="E2731" s="282">
        <f>'[11]Depr Exp'!E2731</f>
        <v>43373</v>
      </c>
      <c r="F2731" s="523">
        <f>'[11]Depr Exp'!F2731</f>
        <v>5885371.0800000001</v>
      </c>
      <c r="G2731" s="305">
        <f>'[11]Depr Exp'!G2731</f>
        <v>6.4999999999999997E-3</v>
      </c>
      <c r="H2731" s="524">
        <f>'[11]Depr Exp'!H2731</f>
        <v>3187.9100000000003</v>
      </c>
      <c r="I2731" s="523">
        <f>'[11]Depr Exp'!I2731</f>
        <v>7289363.2300000004</v>
      </c>
      <c r="J2731" s="305">
        <f>'[11]Depr Exp'!J2731</f>
        <v>6.4999999999999997E-3</v>
      </c>
      <c r="K2731" s="373">
        <f>'[11]Depr Exp'!K2731</f>
        <v>3948.4050829166667</v>
      </c>
      <c r="L2731" s="524">
        <f>'[11]Depr Exp'!L2731</f>
        <v>760.5</v>
      </c>
      <c r="M2731" s="144"/>
      <c r="N2731" s="144"/>
    </row>
    <row r="2732" spans="1:14">
      <c r="A2732" s="144" t="str">
        <f>'[11]Depr Exp'!A2732</f>
        <v>E3440 PRD Gen, Whitehorn 2-3 Com</v>
      </c>
      <c r="B2732" s="144" t="str">
        <f>'[11]Depr Exp'!B2732</f>
        <v>E3440 PRD Gen, Whitehorn 2-3 Com-10</v>
      </c>
      <c r="C2732" s="144" t="str">
        <f>'[11]Depr Exp'!C2732</f>
        <v>403E</v>
      </c>
      <c r="D2732" s="144"/>
      <c r="E2732" s="282">
        <f>'[11]Depr Exp'!E2732</f>
        <v>43404</v>
      </c>
      <c r="F2732" s="523">
        <f>'[11]Depr Exp'!F2732</f>
        <v>5907057.8099999996</v>
      </c>
      <c r="G2732" s="305">
        <f>'[11]Depr Exp'!G2732</f>
        <v>6.4999999999999997E-3</v>
      </c>
      <c r="H2732" s="524">
        <f>'[11]Depr Exp'!H2732</f>
        <v>3199.66</v>
      </c>
      <c r="I2732" s="523">
        <f>'[11]Depr Exp'!I2732</f>
        <v>7289363.2300000004</v>
      </c>
      <c r="J2732" s="305">
        <f>'[11]Depr Exp'!J2732</f>
        <v>6.4999999999999997E-3</v>
      </c>
      <c r="K2732" s="373">
        <f>'[11]Depr Exp'!K2732</f>
        <v>3948.4050829166667</v>
      </c>
      <c r="L2732" s="524">
        <f>'[11]Depr Exp'!L2732</f>
        <v>748.75</v>
      </c>
      <c r="M2732" s="144"/>
      <c r="N2732" s="144"/>
    </row>
    <row r="2733" spans="1:14">
      <c r="A2733" s="144" t="str">
        <f>'[11]Depr Exp'!A2733</f>
        <v>E3440 PRD Gen, Whitehorn 2-3 Com</v>
      </c>
      <c r="B2733" s="144" t="str">
        <f>'[11]Depr Exp'!B2733</f>
        <v>E3440 PRD Gen, Whitehorn 2-3 Com-11</v>
      </c>
      <c r="C2733" s="144" t="str">
        <f>'[11]Depr Exp'!C2733</f>
        <v>403E</v>
      </c>
      <c r="D2733" s="144"/>
      <c r="E2733" s="282">
        <f>'[11]Depr Exp'!E2733</f>
        <v>43434</v>
      </c>
      <c r="F2733" s="523">
        <f>'[11]Depr Exp'!F2733</f>
        <v>5921754.9299999997</v>
      </c>
      <c r="G2733" s="305">
        <f>'[11]Depr Exp'!G2733</f>
        <v>6.4999999999999997E-3</v>
      </c>
      <c r="H2733" s="524">
        <f>'[11]Depr Exp'!H2733</f>
        <v>3207.61</v>
      </c>
      <c r="I2733" s="523">
        <f>'[11]Depr Exp'!I2733</f>
        <v>7289363.2300000004</v>
      </c>
      <c r="J2733" s="305">
        <f>'[11]Depr Exp'!J2733</f>
        <v>6.4999999999999997E-3</v>
      </c>
      <c r="K2733" s="373">
        <f>'[11]Depr Exp'!K2733</f>
        <v>3948.4050829166667</v>
      </c>
      <c r="L2733" s="524">
        <f>'[11]Depr Exp'!L2733</f>
        <v>740.8</v>
      </c>
      <c r="M2733" s="144"/>
      <c r="N2733" s="144"/>
    </row>
    <row r="2734" spans="1:14">
      <c r="A2734" s="144" t="str">
        <f>'[11]Depr Exp'!A2734</f>
        <v>E3440 PRD Gen, Whitehorn 2-3 Com</v>
      </c>
      <c r="B2734" s="144" t="str">
        <f>'[11]Depr Exp'!B2734</f>
        <v>E3440 PRD Gen, Whitehorn 2-3 Com-12</v>
      </c>
      <c r="C2734" s="144" t="str">
        <f>'[11]Depr Exp'!C2734</f>
        <v>403E</v>
      </c>
      <c r="D2734" s="144"/>
      <c r="E2734" s="282">
        <f>'[11]Depr Exp'!E2734</f>
        <v>43465</v>
      </c>
      <c r="F2734" s="523">
        <f>'[11]Depr Exp'!F2734</f>
        <v>7289363.2300000004</v>
      </c>
      <c r="G2734" s="305">
        <f>'[11]Depr Exp'!G2734</f>
        <v>6.4999999999999997E-3</v>
      </c>
      <c r="H2734" s="524">
        <f>'[11]Depr Exp'!H2734</f>
        <v>3948.4</v>
      </c>
      <c r="I2734" s="523">
        <f>'[11]Depr Exp'!I2734</f>
        <v>7289363.2300000004</v>
      </c>
      <c r="J2734" s="305">
        <f>'[11]Depr Exp'!J2734</f>
        <v>6.4999999999999997E-3</v>
      </c>
      <c r="K2734" s="373">
        <f>'[11]Depr Exp'!K2734</f>
        <v>3948.4050829166667</v>
      </c>
      <c r="L2734" s="524">
        <f>'[11]Depr Exp'!L2734</f>
        <v>0.01</v>
      </c>
      <c r="M2734" s="144"/>
      <c r="N2734" s="144"/>
    </row>
    <row r="2735" spans="1:14" ht="15.75" thickBot="1">
      <c r="A2735" s="159" t="str">
        <f>'[11]Depr Exp'!A2735</f>
        <v>E3440 PRD Gen, Whitehorn 2-3 Com Total</v>
      </c>
      <c r="B2735" s="144">
        <f>'[11]Depr Exp'!B2735</f>
        <v>0</v>
      </c>
      <c r="C2735" s="502" t="str">
        <f>'[11]Depr Exp'!C2735</f>
        <v>EPRD</v>
      </c>
      <c r="D2735" s="144"/>
      <c r="E2735" s="281" t="str">
        <f>'[11]Depr Exp'!E2735</f>
        <v>Total</v>
      </c>
      <c r="F2735" s="141">
        <f>'[11]Depr Exp'!F2735</f>
        <v>0</v>
      </c>
      <c r="G2735" s="252">
        <f>'[11]Depr Exp'!G2735</f>
        <v>0</v>
      </c>
      <c r="H2735" s="286">
        <f>'[11]Depr Exp'!H2735</f>
        <v>38863.039999999994</v>
      </c>
      <c r="I2735" s="141">
        <f>'[11]Depr Exp'!I2735</f>
        <v>0</v>
      </c>
      <c r="J2735" s="252">
        <f>'[11]Depr Exp'!J2735</f>
        <v>0</v>
      </c>
      <c r="K2735" s="286">
        <f>'[11]Depr Exp'!K2735</f>
        <v>47380.860995000003</v>
      </c>
      <c r="L2735" s="286">
        <f>'[11]Depr Exp'!L2735</f>
        <v>8517.82</v>
      </c>
      <c r="M2735" s="144"/>
      <c r="N2735" s="144"/>
    </row>
    <row r="2736" spans="1:14" ht="13.5" thickTop="1">
      <c r="A2736" s="144" t="str">
        <f>'[11]Depr Exp'!A2736</f>
        <v>E34401 PRD Gen, Hopkins Expansion</v>
      </c>
      <c r="B2736" s="144" t="str">
        <f>'[11]Depr Exp'!B2736</f>
        <v>E34401 PRD Gen, Hopkins Expansion-1</v>
      </c>
      <c r="C2736" s="144" t="str">
        <f>'[11]Depr Exp'!C2736</f>
        <v>403E</v>
      </c>
      <c r="D2736" s="144"/>
      <c r="E2736" s="282">
        <f>'[11]Depr Exp'!E2736</f>
        <v>43131</v>
      </c>
      <c r="F2736" s="523">
        <f>'[11]Depr Exp'!F2736</f>
        <v>10727825.529999999</v>
      </c>
      <c r="G2736" s="305">
        <f>'[11]Depr Exp'!G2736</f>
        <v>4.8799999999999996E-2</v>
      </c>
      <c r="H2736" s="524">
        <f>'[11]Depr Exp'!H2736</f>
        <v>43626.49</v>
      </c>
      <c r="I2736" s="523">
        <f>'[11]Depr Exp'!I2736</f>
        <v>10959446.49</v>
      </c>
      <c r="J2736" s="305">
        <f>'[11]Depr Exp'!J2736</f>
        <v>4.8799999999999996E-2</v>
      </c>
      <c r="K2736" s="373">
        <f>'[11]Depr Exp'!K2736</f>
        <v>44568.415725999999</v>
      </c>
      <c r="L2736" s="524">
        <f>'[11]Depr Exp'!L2736</f>
        <v>941.93</v>
      </c>
      <c r="M2736" s="144"/>
      <c r="N2736" s="144"/>
    </row>
    <row r="2737" spans="1:14">
      <c r="A2737" s="144" t="str">
        <f>'[11]Depr Exp'!A2737</f>
        <v>E34401 PRD Gen, Hopkins Expansion</v>
      </c>
      <c r="B2737" s="144" t="str">
        <f>'[11]Depr Exp'!B2737</f>
        <v>E34401 PRD Gen, Hopkins Expansion-2</v>
      </c>
      <c r="C2737" s="144" t="str">
        <f>'[11]Depr Exp'!C2737</f>
        <v>403E</v>
      </c>
      <c r="D2737" s="144"/>
      <c r="E2737" s="282">
        <f>'[11]Depr Exp'!E2737</f>
        <v>43159</v>
      </c>
      <c r="F2737" s="523">
        <f>'[11]Depr Exp'!F2737</f>
        <v>10727825.529999999</v>
      </c>
      <c r="G2737" s="305">
        <f>'[11]Depr Exp'!G2737</f>
        <v>4.8799999999999996E-2</v>
      </c>
      <c r="H2737" s="524">
        <f>'[11]Depr Exp'!H2737</f>
        <v>43626.49</v>
      </c>
      <c r="I2737" s="523">
        <f>'[11]Depr Exp'!I2737</f>
        <v>10959446.49</v>
      </c>
      <c r="J2737" s="305">
        <f>'[11]Depr Exp'!J2737</f>
        <v>4.8799999999999996E-2</v>
      </c>
      <c r="K2737" s="373">
        <f>'[11]Depr Exp'!K2737</f>
        <v>44568.415725999999</v>
      </c>
      <c r="L2737" s="524">
        <f>'[11]Depr Exp'!L2737</f>
        <v>941.93</v>
      </c>
      <c r="M2737" s="144"/>
      <c r="N2737" s="144"/>
    </row>
    <row r="2738" spans="1:14">
      <c r="A2738" s="144" t="str">
        <f>'[11]Depr Exp'!A2738</f>
        <v>E34401 PRD Gen, Hopkins Expansion</v>
      </c>
      <c r="B2738" s="144" t="str">
        <f>'[11]Depr Exp'!B2738</f>
        <v>E34401 PRD Gen, Hopkins Expansion-3</v>
      </c>
      <c r="C2738" s="144" t="str">
        <f>'[11]Depr Exp'!C2738</f>
        <v>403E</v>
      </c>
      <c r="D2738" s="144"/>
      <c r="E2738" s="282">
        <f>'[11]Depr Exp'!E2738</f>
        <v>43190</v>
      </c>
      <c r="F2738" s="523">
        <f>'[11]Depr Exp'!F2738</f>
        <v>10727825.529999999</v>
      </c>
      <c r="G2738" s="305">
        <f>'[11]Depr Exp'!G2738</f>
        <v>4.8799999999999996E-2</v>
      </c>
      <c r="H2738" s="524">
        <f>'[11]Depr Exp'!H2738</f>
        <v>43626.49</v>
      </c>
      <c r="I2738" s="523">
        <f>'[11]Depr Exp'!I2738</f>
        <v>10959446.49</v>
      </c>
      <c r="J2738" s="305">
        <f>'[11]Depr Exp'!J2738</f>
        <v>4.8799999999999996E-2</v>
      </c>
      <c r="K2738" s="373">
        <f>'[11]Depr Exp'!K2738</f>
        <v>44568.415725999999</v>
      </c>
      <c r="L2738" s="524">
        <f>'[11]Depr Exp'!L2738</f>
        <v>941.93</v>
      </c>
      <c r="M2738" s="144"/>
      <c r="N2738" s="144"/>
    </row>
    <row r="2739" spans="1:14">
      <c r="A2739" s="144" t="str">
        <f>'[11]Depr Exp'!A2739</f>
        <v>E34401 PRD Gen, Hopkins Expansion</v>
      </c>
      <c r="B2739" s="144" t="str">
        <f>'[11]Depr Exp'!B2739</f>
        <v>E34401 PRD Gen, Hopkins Expansion-4</v>
      </c>
      <c r="C2739" s="144" t="str">
        <f>'[11]Depr Exp'!C2739</f>
        <v>403E</v>
      </c>
      <c r="D2739" s="144"/>
      <c r="E2739" s="282">
        <f>'[11]Depr Exp'!E2739</f>
        <v>43220</v>
      </c>
      <c r="F2739" s="523">
        <f>'[11]Depr Exp'!F2739</f>
        <v>10727825.529999999</v>
      </c>
      <c r="G2739" s="305">
        <f>'[11]Depr Exp'!G2739</f>
        <v>4.8799999999999996E-2</v>
      </c>
      <c r="H2739" s="524">
        <f>'[11]Depr Exp'!H2739</f>
        <v>43626.49</v>
      </c>
      <c r="I2739" s="523">
        <f>'[11]Depr Exp'!I2739</f>
        <v>10959446.49</v>
      </c>
      <c r="J2739" s="305">
        <f>'[11]Depr Exp'!J2739</f>
        <v>4.8799999999999996E-2</v>
      </c>
      <c r="K2739" s="373">
        <f>'[11]Depr Exp'!K2739</f>
        <v>44568.415725999999</v>
      </c>
      <c r="L2739" s="524">
        <f>'[11]Depr Exp'!L2739</f>
        <v>941.93</v>
      </c>
      <c r="M2739" s="144"/>
      <c r="N2739" s="144"/>
    </row>
    <row r="2740" spans="1:14">
      <c r="A2740" s="144" t="str">
        <f>'[11]Depr Exp'!A2740</f>
        <v>E34401 PRD Gen, Hopkins Expansion</v>
      </c>
      <c r="B2740" s="144" t="str">
        <f>'[11]Depr Exp'!B2740</f>
        <v>E34401 PRD Gen, Hopkins Expansion-5</v>
      </c>
      <c r="C2740" s="144" t="str">
        <f>'[11]Depr Exp'!C2740</f>
        <v>403E</v>
      </c>
      <c r="D2740" s="144"/>
      <c r="E2740" s="282">
        <f>'[11]Depr Exp'!E2740</f>
        <v>43251</v>
      </c>
      <c r="F2740" s="523">
        <f>'[11]Depr Exp'!F2740</f>
        <v>10722980.699999999</v>
      </c>
      <c r="G2740" s="305">
        <f>'[11]Depr Exp'!G2740</f>
        <v>4.8799999999999996E-2</v>
      </c>
      <c r="H2740" s="524">
        <f>'[11]Depr Exp'!H2740</f>
        <v>43606.79</v>
      </c>
      <c r="I2740" s="523">
        <f>'[11]Depr Exp'!I2740</f>
        <v>10959446.49</v>
      </c>
      <c r="J2740" s="305">
        <f>'[11]Depr Exp'!J2740</f>
        <v>4.8799999999999996E-2</v>
      </c>
      <c r="K2740" s="373">
        <f>'[11]Depr Exp'!K2740</f>
        <v>44568.415725999999</v>
      </c>
      <c r="L2740" s="524">
        <f>'[11]Depr Exp'!L2740</f>
        <v>961.63</v>
      </c>
      <c r="M2740" s="144"/>
      <c r="N2740" s="144"/>
    </row>
    <row r="2741" spans="1:14">
      <c r="A2741" s="144" t="str">
        <f>'[11]Depr Exp'!A2741</f>
        <v>E34401 PRD Gen, Hopkins Expansion</v>
      </c>
      <c r="B2741" s="144" t="str">
        <f>'[11]Depr Exp'!B2741</f>
        <v>E34401 PRD Gen, Hopkins Expansion-6</v>
      </c>
      <c r="C2741" s="144" t="str">
        <f>'[11]Depr Exp'!C2741</f>
        <v>403E</v>
      </c>
      <c r="D2741" s="144"/>
      <c r="E2741" s="282">
        <f>'[11]Depr Exp'!E2741</f>
        <v>43281</v>
      </c>
      <c r="F2741" s="523">
        <f>'[11]Depr Exp'!F2741</f>
        <v>10718135.869999999</v>
      </c>
      <c r="G2741" s="305">
        <f>'[11]Depr Exp'!G2741</f>
        <v>4.8799999999999996E-2</v>
      </c>
      <c r="H2741" s="524">
        <f>'[11]Depr Exp'!H2741</f>
        <v>43587.09</v>
      </c>
      <c r="I2741" s="523">
        <f>'[11]Depr Exp'!I2741</f>
        <v>10959446.49</v>
      </c>
      <c r="J2741" s="305">
        <f>'[11]Depr Exp'!J2741</f>
        <v>4.8799999999999996E-2</v>
      </c>
      <c r="K2741" s="373">
        <f>'[11]Depr Exp'!K2741</f>
        <v>44568.415725999999</v>
      </c>
      <c r="L2741" s="524">
        <f>'[11]Depr Exp'!L2741</f>
        <v>981.33</v>
      </c>
      <c r="M2741" s="144"/>
      <c r="N2741" s="144"/>
    </row>
    <row r="2742" spans="1:14">
      <c r="A2742" s="144" t="str">
        <f>'[11]Depr Exp'!A2742</f>
        <v>E34401 PRD Gen, Hopkins Expansion</v>
      </c>
      <c r="B2742" s="144" t="str">
        <f>'[11]Depr Exp'!B2742</f>
        <v>E34401 PRD Gen, Hopkins Expansion-7</v>
      </c>
      <c r="C2742" s="144" t="str">
        <f>'[11]Depr Exp'!C2742</f>
        <v>403E</v>
      </c>
      <c r="D2742" s="144"/>
      <c r="E2742" s="282">
        <f>'[11]Depr Exp'!E2742</f>
        <v>43312</v>
      </c>
      <c r="F2742" s="523">
        <f>'[11]Depr Exp'!F2742</f>
        <v>10718135.869999999</v>
      </c>
      <c r="G2742" s="305">
        <f>'[11]Depr Exp'!G2742</f>
        <v>4.8799999999999996E-2</v>
      </c>
      <c r="H2742" s="524">
        <f>'[11]Depr Exp'!H2742</f>
        <v>43587.09</v>
      </c>
      <c r="I2742" s="523">
        <f>'[11]Depr Exp'!I2742</f>
        <v>10959446.49</v>
      </c>
      <c r="J2742" s="305">
        <f>'[11]Depr Exp'!J2742</f>
        <v>4.8799999999999996E-2</v>
      </c>
      <c r="K2742" s="373">
        <f>'[11]Depr Exp'!K2742</f>
        <v>44568.415725999999</v>
      </c>
      <c r="L2742" s="524">
        <f>'[11]Depr Exp'!L2742</f>
        <v>981.33</v>
      </c>
      <c r="M2742" s="144"/>
      <c r="N2742" s="144"/>
    </row>
    <row r="2743" spans="1:14">
      <c r="A2743" s="144" t="str">
        <f>'[11]Depr Exp'!A2743</f>
        <v>E34401 PRD Gen, Hopkins Expansion</v>
      </c>
      <c r="B2743" s="144" t="str">
        <f>'[11]Depr Exp'!B2743</f>
        <v>E34401 PRD Gen, Hopkins Expansion-8</v>
      </c>
      <c r="C2743" s="144" t="str">
        <f>'[11]Depr Exp'!C2743</f>
        <v>403E</v>
      </c>
      <c r="D2743" s="144"/>
      <c r="E2743" s="282">
        <f>'[11]Depr Exp'!E2743</f>
        <v>43343</v>
      </c>
      <c r="F2743" s="523">
        <f>'[11]Depr Exp'!F2743</f>
        <v>10838791.18</v>
      </c>
      <c r="G2743" s="305">
        <f>'[11]Depr Exp'!G2743</f>
        <v>4.8799999999999996E-2</v>
      </c>
      <c r="H2743" s="524">
        <f>'[11]Depr Exp'!H2743</f>
        <v>44077.75</v>
      </c>
      <c r="I2743" s="523">
        <f>'[11]Depr Exp'!I2743</f>
        <v>10959446.49</v>
      </c>
      <c r="J2743" s="305">
        <f>'[11]Depr Exp'!J2743</f>
        <v>4.8799999999999996E-2</v>
      </c>
      <c r="K2743" s="373">
        <f>'[11]Depr Exp'!K2743</f>
        <v>44568.415725999999</v>
      </c>
      <c r="L2743" s="524">
        <f>'[11]Depr Exp'!L2743</f>
        <v>490.67</v>
      </c>
      <c r="M2743" s="144"/>
      <c r="N2743" s="144"/>
    </row>
    <row r="2744" spans="1:14">
      <c r="A2744" s="144" t="str">
        <f>'[11]Depr Exp'!A2744</f>
        <v>E34401 PRD Gen, Hopkins Expansion</v>
      </c>
      <c r="B2744" s="144" t="str">
        <f>'[11]Depr Exp'!B2744</f>
        <v>E34401 PRD Gen, Hopkins Expansion-9</v>
      </c>
      <c r="C2744" s="144" t="str">
        <f>'[11]Depr Exp'!C2744</f>
        <v>403E</v>
      </c>
      <c r="D2744" s="144"/>
      <c r="E2744" s="282">
        <f>'[11]Depr Exp'!E2744</f>
        <v>43373</v>
      </c>
      <c r="F2744" s="523">
        <f>'[11]Depr Exp'!F2744</f>
        <v>10959446.49</v>
      </c>
      <c r="G2744" s="305">
        <f>'[11]Depr Exp'!G2744</f>
        <v>4.8799999999999996E-2</v>
      </c>
      <c r="H2744" s="524">
        <f>'[11]Depr Exp'!H2744</f>
        <v>44568.42</v>
      </c>
      <c r="I2744" s="523">
        <f>'[11]Depr Exp'!I2744</f>
        <v>10959446.49</v>
      </c>
      <c r="J2744" s="305">
        <f>'[11]Depr Exp'!J2744</f>
        <v>4.8799999999999996E-2</v>
      </c>
      <c r="K2744" s="373">
        <f>'[11]Depr Exp'!K2744</f>
        <v>44568.415725999999</v>
      </c>
      <c r="L2744" s="524">
        <f>'[11]Depr Exp'!L2744</f>
        <v>0</v>
      </c>
      <c r="M2744" s="144"/>
      <c r="N2744" s="144"/>
    </row>
    <row r="2745" spans="1:14">
      <c r="A2745" s="144" t="str">
        <f>'[11]Depr Exp'!A2745</f>
        <v>E34401 PRD Gen, Hopkins Expansion</v>
      </c>
      <c r="B2745" s="144" t="str">
        <f>'[11]Depr Exp'!B2745</f>
        <v>E34401 PRD Gen, Hopkins Expansion-10</v>
      </c>
      <c r="C2745" s="144" t="str">
        <f>'[11]Depr Exp'!C2745</f>
        <v>403E</v>
      </c>
      <c r="D2745" s="144"/>
      <c r="E2745" s="282">
        <f>'[11]Depr Exp'!E2745</f>
        <v>43404</v>
      </c>
      <c r="F2745" s="523">
        <f>'[11]Depr Exp'!F2745</f>
        <v>10959446.49</v>
      </c>
      <c r="G2745" s="305">
        <f>'[11]Depr Exp'!G2745</f>
        <v>4.8799999999999996E-2</v>
      </c>
      <c r="H2745" s="524">
        <f>'[11]Depr Exp'!H2745</f>
        <v>44568.42</v>
      </c>
      <c r="I2745" s="523">
        <f>'[11]Depr Exp'!I2745</f>
        <v>10959446.49</v>
      </c>
      <c r="J2745" s="305">
        <f>'[11]Depr Exp'!J2745</f>
        <v>4.8799999999999996E-2</v>
      </c>
      <c r="K2745" s="373">
        <f>'[11]Depr Exp'!K2745</f>
        <v>44568.415725999999</v>
      </c>
      <c r="L2745" s="524">
        <f>'[11]Depr Exp'!L2745</f>
        <v>0</v>
      </c>
      <c r="M2745" s="144"/>
      <c r="N2745" s="144"/>
    </row>
    <row r="2746" spans="1:14">
      <c r="A2746" s="144" t="str">
        <f>'[11]Depr Exp'!A2746</f>
        <v>E34401 PRD Gen, Hopkins Expansion</v>
      </c>
      <c r="B2746" s="144" t="str">
        <f>'[11]Depr Exp'!B2746</f>
        <v>E34401 PRD Gen, Hopkins Expansion-11</v>
      </c>
      <c r="C2746" s="144" t="str">
        <f>'[11]Depr Exp'!C2746</f>
        <v>403E</v>
      </c>
      <c r="D2746" s="144"/>
      <c r="E2746" s="282">
        <f>'[11]Depr Exp'!E2746</f>
        <v>43434</v>
      </c>
      <c r="F2746" s="523">
        <f>'[11]Depr Exp'!F2746</f>
        <v>10959446.49</v>
      </c>
      <c r="G2746" s="305">
        <f>'[11]Depr Exp'!G2746</f>
        <v>4.8799999999999996E-2</v>
      </c>
      <c r="H2746" s="524">
        <f>'[11]Depr Exp'!H2746</f>
        <v>44568.42</v>
      </c>
      <c r="I2746" s="523">
        <f>'[11]Depr Exp'!I2746</f>
        <v>10959446.49</v>
      </c>
      <c r="J2746" s="305">
        <f>'[11]Depr Exp'!J2746</f>
        <v>4.8799999999999996E-2</v>
      </c>
      <c r="K2746" s="373">
        <f>'[11]Depr Exp'!K2746</f>
        <v>44568.415725999999</v>
      </c>
      <c r="L2746" s="524">
        <f>'[11]Depr Exp'!L2746</f>
        <v>0</v>
      </c>
      <c r="M2746" s="144"/>
      <c r="N2746" s="144"/>
    </row>
    <row r="2747" spans="1:14">
      <c r="A2747" s="144" t="str">
        <f>'[11]Depr Exp'!A2747</f>
        <v>E34401 PRD Gen, Hopkins Expansion</v>
      </c>
      <c r="B2747" s="144" t="str">
        <f>'[11]Depr Exp'!B2747</f>
        <v>E34401 PRD Gen, Hopkins Expansion-12</v>
      </c>
      <c r="C2747" s="144" t="str">
        <f>'[11]Depr Exp'!C2747</f>
        <v>403E</v>
      </c>
      <c r="D2747" s="144"/>
      <c r="E2747" s="282">
        <f>'[11]Depr Exp'!E2747</f>
        <v>43465</v>
      </c>
      <c r="F2747" s="523">
        <f>'[11]Depr Exp'!F2747</f>
        <v>10959446.49</v>
      </c>
      <c r="G2747" s="305">
        <f>'[11]Depr Exp'!G2747</f>
        <v>4.8799999999999996E-2</v>
      </c>
      <c r="H2747" s="524">
        <f>'[11]Depr Exp'!H2747</f>
        <v>44568.42</v>
      </c>
      <c r="I2747" s="523">
        <f>'[11]Depr Exp'!I2747</f>
        <v>10959446.49</v>
      </c>
      <c r="J2747" s="305">
        <f>'[11]Depr Exp'!J2747</f>
        <v>4.8799999999999996E-2</v>
      </c>
      <c r="K2747" s="373">
        <f>'[11]Depr Exp'!K2747</f>
        <v>44568.415725999999</v>
      </c>
      <c r="L2747" s="524">
        <f>'[11]Depr Exp'!L2747</f>
        <v>0</v>
      </c>
      <c r="M2747" s="144"/>
      <c r="N2747" s="144"/>
    </row>
    <row r="2748" spans="1:14" ht="15.75" thickBot="1">
      <c r="A2748" s="159" t="str">
        <f>'[11]Depr Exp'!A2748</f>
        <v>E34401 PRD Gen, Hopkins Expansion Total</v>
      </c>
      <c r="B2748" s="144">
        <f>'[11]Depr Exp'!B2748</f>
        <v>0</v>
      </c>
      <c r="C2748" s="502" t="str">
        <f>'[11]Depr Exp'!C2748</f>
        <v>EPRD</v>
      </c>
      <c r="D2748" s="144"/>
      <c r="E2748" s="281" t="str">
        <f>'[11]Depr Exp'!E2748</f>
        <v>Total</v>
      </c>
      <c r="F2748" s="141">
        <f>'[11]Depr Exp'!F2748</f>
        <v>0</v>
      </c>
      <c r="G2748" s="252">
        <f>'[11]Depr Exp'!G2748</f>
        <v>0</v>
      </c>
      <c r="H2748" s="286">
        <f>'[11]Depr Exp'!H2748</f>
        <v>527638.36</v>
      </c>
      <c r="I2748" s="141">
        <f>'[11]Depr Exp'!I2748</f>
        <v>0</v>
      </c>
      <c r="J2748" s="252">
        <f>'[11]Depr Exp'!J2748</f>
        <v>0</v>
      </c>
      <c r="K2748" s="286">
        <f>'[11]Depr Exp'!K2748</f>
        <v>534820.98871199985</v>
      </c>
      <c r="L2748" s="286">
        <f>'[11]Depr Exp'!L2748</f>
        <v>7182.63</v>
      </c>
      <c r="M2748" s="144"/>
      <c r="N2748" s="144"/>
    </row>
    <row r="2749" spans="1:14" ht="13.5" thickTop="1">
      <c r="A2749" s="535" t="str">
        <f>'[11]Depr Exp'!A2749</f>
        <v>E34401 PRD Gen, Hopkins Ridge</v>
      </c>
      <c r="B2749" s="535" t="str">
        <f>'[11]Depr Exp'!B2749</f>
        <v>E34401 PRD Gen, Hopkins Ridge-1</v>
      </c>
      <c r="C2749" s="535" t="str">
        <f>'[11]Depr Exp'!C2749</f>
        <v>403E</v>
      </c>
      <c r="D2749" s="535"/>
      <c r="E2749" s="536">
        <f>'[11]Depr Exp'!E2749</f>
        <v>43131</v>
      </c>
      <c r="F2749" s="537">
        <f>'[11]Depr Exp'!F2749</f>
        <v>142923808.83000001</v>
      </c>
      <c r="G2749" s="542">
        <f>'[11]Depr Exp'!G2749</f>
        <v>4.8799999999999996E-2</v>
      </c>
      <c r="H2749" s="539">
        <f>'[11]Depr Exp'!H2749</f>
        <v>468609.02999999997</v>
      </c>
      <c r="I2749" s="537">
        <f>'[11]Depr Exp'!I2749</f>
        <v>142404683.84999999</v>
      </c>
      <c r="J2749" s="542">
        <f>'[11]Depr Exp'!J2749</f>
        <v>4.8799999999999996E-2</v>
      </c>
      <c r="K2749" s="540">
        <f>'[11]Depr Exp'!K2749</f>
        <v>466542.98000000004</v>
      </c>
      <c r="L2749" s="539">
        <f>'[11]Depr Exp'!L2749</f>
        <v>-2066.0500000000002</v>
      </c>
      <c r="M2749" s="144"/>
      <c r="N2749" s="144"/>
    </row>
    <row r="2750" spans="1:14">
      <c r="A2750" s="535" t="str">
        <f>'[11]Depr Exp'!A2750</f>
        <v>E34401 PRD Gen, Hopkins Ridge</v>
      </c>
      <c r="B2750" s="535" t="str">
        <f>'[11]Depr Exp'!B2750</f>
        <v>E34401 PRD Gen, Hopkins Ridge-2</v>
      </c>
      <c r="C2750" s="535" t="str">
        <f>'[11]Depr Exp'!C2750</f>
        <v>403E</v>
      </c>
      <c r="D2750" s="535"/>
      <c r="E2750" s="536">
        <f>'[11]Depr Exp'!E2750</f>
        <v>43159</v>
      </c>
      <c r="F2750" s="537">
        <f>'[11]Depr Exp'!F2750</f>
        <v>142855392.83000001</v>
      </c>
      <c r="G2750" s="542">
        <f>'[11]Depr Exp'!G2750</f>
        <v>4.8799999999999996E-2</v>
      </c>
      <c r="H2750" s="539">
        <f>'[11]Depr Exp'!H2750</f>
        <v>469041.51</v>
      </c>
      <c r="I2750" s="537">
        <f>'[11]Depr Exp'!I2750</f>
        <v>142404683.84999999</v>
      </c>
      <c r="J2750" s="542">
        <f>'[11]Depr Exp'!J2750</f>
        <v>4.8799999999999996E-2</v>
      </c>
      <c r="K2750" s="540">
        <f>'[11]Depr Exp'!K2750</f>
        <v>466542.98000000004</v>
      </c>
      <c r="L2750" s="539">
        <f>'[11]Depr Exp'!L2750</f>
        <v>-2498.5300000000002</v>
      </c>
      <c r="M2750" s="144"/>
      <c r="N2750" s="144"/>
    </row>
    <row r="2751" spans="1:14">
      <c r="A2751" s="535" t="str">
        <f>'[11]Depr Exp'!A2751</f>
        <v>E34401 PRD Gen, Hopkins Ridge</v>
      </c>
      <c r="B2751" s="535" t="str">
        <f>'[11]Depr Exp'!B2751</f>
        <v>E34401 PRD Gen, Hopkins Ridge-3</v>
      </c>
      <c r="C2751" s="535" t="str">
        <f>'[11]Depr Exp'!C2751</f>
        <v>403E</v>
      </c>
      <c r="D2751" s="535"/>
      <c r="E2751" s="536">
        <f>'[11]Depr Exp'!E2751</f>
        <v>43190</v>
      </c>
      <c r="F2751" s="537">
        <f>'[11]Depr Exp'!F2751</f>
        <v>142735981.65000001</v>
      </c>
      <c r="G2751" s="542">
        <f>'[11]Depr Exp'!G2751</f>
        <v>4.8799999999999996E-2</v>
      </c>
      <c r="H2751" s="539">
        <f>'[11]Depr Exp'!H2751</f>
        <v>468895.98000000004</v>
      </c>
      <c r="I2751" s="537">
        <f>'[11]Depr Exp'!I2751</f>
        <v>142404683.84999999</v>
      </c>
      <c r="J2751" s="542">
        <f>'[11]Depr Exp'!J2751</f>
        <v>4.8799999999999996E-2</v>
      </c>
      <c r="K2751" s="540">
        <f>'[11]Depr Exp'!K2751</f>
        <v>466542.98000000004</v>
      </c>
      <c r="L2751" s="539">
        <f>'[11]Depr Exp'!L2751</f>
        <v>-2353</v>
      </c>
      <c r="M2751" s="144"/>
      <c r="N2751" s="144"/>
    </row>
    <row r="2752" spans="1:14">
      <c r="A2752" s="535" t="str">
        <f>'[11]Depr Exp'!A2752</f>
        <v>E34401 PRD Gen, Hopkins Ridge</v>
      </c>
      <c r="B2752" s="535" t="str">
        <f>'[11]Depr Exp'!B2752</f>
        <v>E34401 PRD Gen, Hopkins Ridge-4</v>
      </c>
      <c r="C2752" s="535" t="str">
        <f>'[11]Depr Exp'!C2752</f>
        <v>403E</v>
      </c>
      <c r="D2752" s="535"/>
      <c r="E2752" s="536">
        <f>'[11]Depr Exp'!E2752</f>
        <v>43220</v>
      </c>
      <c r="F2752" s="537">
        <f>'[11]Depr Exp'!F2752</f>
        <v>142737729.71000001</v>
      </c>
      <c r="G2752" s="542">
        <f>'[11]Depr Exp'!G2752</f>
        <v>4.8799999999999996E-2</v>
      </c>
      <c r="H2752" s="539">
        <f>'[11]Depr Exp'!H2752</f>
        <v>468792.61</v>
      </c>
      <c r="I2752" s="537">
        <f>'[11]Depr Exp'!I2752</f>
        <v>142404683.84999999</v>
      </c>
      <c r="J2752" s="542">
        <f>'[11]Depr Exp'!J2752</f>
        <v>4.8799999999999996E-2</v>
      </c>
      <c r="K2752" s="540">
        <f>'[11]Depr Exp'!K2752</f>
        <v>466542.98000000004</v>
      </c>
      <c r="L2752" s="539">
        <f>'[11]Depr Exp'!L2752</f>
        <v>-2249.63</v>
      </c>
      <c r="M2752" s="144"/>
      <c r="N2752" s="144"/>
    </row>
    <row r="2753" spans="1:14">
      <c r="A2753" s="535" t="str">
        <f>'[11]Depr Exp'!A2753</f>
        <v>E34401 PRD Gen, Hopkins Ridge</v>
      </c>
      <c r="B2753" s="535" t="str">
        <f>'[11]Depr Exp'!B2753</f>
        <v>E34401 PRD Gen, Hopkins Ridge-5</v>
      </c>
      <c r="C2753" s="535" t="str">
        <f>'[11]Depr Exp'!C2753</f>
        <v>403E</v>
      </c>
      <c r="D2753" s="535"/>
      <c r="E2753" s="536">
        <f>'[11]Depr Exp'!E2753</f>
        <v>43251</v>
      </c>
      <c r="F2753" s="537">
        <f>'[11]Depr Exp'!F2753</f>
        <v>142793596.33000001</v>
      </c>
      <c r="G2753" s="542">
        <f>'[11]Depr Exp'!G2753</f>
        <v>4.8799999999999996E-2</v>
      </c>
      <c r="H2753" s="539">
        <f>'[11]Depr Exp'!H2753</f>
        <v>468908.93999999994</v>
      </c>
      <c r="I2753" s="537">
        <f>'[11]Depr Exp'!I2753</f>
        <v>142404683.84999999</v>
      </c>
      <c r="J2753" s="542">
        <f>'[11]Depr Exp'!J2753</f>
        <v>4.8799999999999996E-2</v>
      </c>
      <c r="K2753" s="540">
        <f>'[11]Depr Exp'!K2753</f>
        <v>466542.98000000004</v>
      </c>
      <c r="L2753" s="539">
        <f>'[11]Depr Exp'!L2753</f>
        <v>-2365.96</v>
      </c>
      <c r="M2753" s="144"/>
      <c r="N2753" s="144"/>
    </row>
    <row r="2754" spans="1:14">
      <c r="A2754" s="535" t="str">
        <f>'[11]Depr Exp'!A2754</f>
        <v>E34401 PRD Gen, Hopkins Ridge</v>
      </c>
      <c r="B2754" s="535" t="str">
        <f>'[11]Depr Exp'!B2754</f>
        <v>E34401 PRD Gen, Hopkins Ridge-6</v>
      </c>
      <c r="C2754" s="535" t="str">
        <f>'[11]Depr Exp'!C2754</f>
        <v>403E</v>
      </c>
      <c r="D2754" s="535"/>
      <c r="E2754" s="536">
        <f>'[11]Depr Exp'!E2754</f>
        <v>43281</v>
      </c>
      <c r="F2754" s="537">
        <f>'[11]Depr Exp'!F2754</f>
        <v>142694411.37</v>
      </c>
      <c r="G2754" s="542">
        <f>'[11]Depr Exp'!G2754</f>
        <v>4.8799999999999996E-2</v>
      </c>
      <c r="H2754" s="539">
        <f>'[11]Depr Exp'!H2754</f>
        <v>468394.51999999996</v>
      </c>
      <c r="I2754" s="537">
        <f>'[11]Depr Exp'!I2754</f>
        <v>142404683.84999999</v>
      </c>
      <c r="J2754" s="542">
        <f>'[11]Depr Exp'!J2754</f>
        <v>4.8799999999999996E-2</v>
      </c>
      <c r="K2754" s="540">
        <f>'[11]Depr Exp'!K2754</f>
        <v>466542.98000000004</v>
      </c>
      <c r="L2754" s="539">
        <f>'[11]Depr Exp'!L2754</f>
        <v>-1851.54</v>
      </c>
      <c r="M2754" s="144"/>
      <c r="N2754" s="144"/>
    </row>
    <row r="2755" spans="1:14">
      <c r="A2755" s="535" t="str">
        <f>'[11]Depr Exp'!A2755</f>
        <v>E34401 PRD Gen, Hopkins Ridge</v>
      </c>
      <c r="B2755" s="535" t="str">
        <f>'[11]Depr Exp'!B2755</f>
        <v>E34401 PRD Gen, Hopkins Ridge-7</v>
      </c>
      <c r="C2755" s="535" t="str">
        <f>'[11]Depr Exp'!C2755</f>
        <v>403E</v>
      </c>
      <c r="D2755" s="535"/>
      <c r="E2755" s="536">
        <f>'[11]Depr Exp'!E2755</f>
        <v>43312</v>
      </c>
      <c r="F2755" s="537">
        <f>'[11]Depr Exp'!F2755</f>
        <v>142655994.75</v>
      </c>
      <c r="G2755" s="542">
        <f>'[11]Depr Exp'!G2755</f>
        <v>4.8799999999999996E-2</v>
      </c>
      <c r="H2755" s="539">
        <f>'[11]Depr Exp'!H2755</f>
        <v>468126.89</v>
      </c>
      <c r="I2755" s="537">
        <f>'[11]Depr Exp'!I2755</f>
        <v>142404683.84999999</v>
      </c>
      <c r="J2755" s="542">
        <f>'[11]Depr Exp'!J2755</f>
        <v>4.8799999999999996E-2</v>
      </c>
      <c r="K2755" s="540">
        <f>'[11]Depr Exp'!K2755</f>
        <v>466542.98000000004</v>
      </c>
      <c r="L2755" s="539">
        <f>'[11]Depr Exp'!L2755</f>
        <v>-1583.91</v>
      </c>
      <c r="M2755" s="144"/>
      <c r="N2755" s="144"/>
    </row>
    <row r="2756" spans="1:14">
      <c r="A2756" s="535" t="str">
        <f>'[11]Depr Exp'!A2756</f>
        <v>E34401 PRD Gen, Hopkins Ridge</v>
      </c>
      <c r="B2756" s="535" t="str">
        <f>'[11]Depr Exp'!B2756</f>
        <v>E34401 PRD Gen, Hopkins Ridge-8</v>
      </c>
      <c r="C2756" s="535" t="str">
        <f>'[11]Depr Exp'!C2756</f>
        <v>403E</v>
      </c>
      <c r="D2756" s="535"/>
      <c r="E2756" s="536">
        <f>'[11]Depr Exp'!E2756</f>
        <v>43343</v>
      </c>
      <c r="F2756" s="537">
        <f>'[11]Depr Exp'!F2756</f>
        <v>142570724.72999999</v>
      </c>
      <c r="G2756" s="542">
        <f>'[11]Depr Exp'!G2756</f>
        <v>4.8799999999999996E-2</v>
      </c>
      <c r="H2756" s="539">
        <f>'[11]Depr Exp'!H2756</f>
        <v>467668.30000000005</v>
      </c>
      <c r="I2756" s="537">
        <f>'[11]Depr Exp'!I2756</f>
        <v>142404683.84999999</v>
      </c>
      <c r="J2756" s="542">
        <f>'[11]Depr Exp'!J2756</f>
        <v>4.8799999999999996E-2</v>
      </c>
      <c r="K2756" s="540">
        <f>'[11]Depr Exp'!K2756</f>
        <v>466542.98000000004</v>
      </c>
      <c r="L2756" s="539">
        <f>'[11]Depr Exp'!L2756</f>
        <v>-1125.32</v>
      </c>
      <c r="M2756" s="144"/>
      <c r="N2756" s="144"/>
    </row>
    <row r="2757" spans="1:14">
      <c r="A2757" s="535" t="str">
        <f>'[11]Depr Exp'!A2757</f>
        <v>E34401 PRD Gen, Hopkins Ridge</v>
      </c>
      <c r="B2757" s="535" t="str">
        <f>'[11]Depr Exp'!B2757</f>
        <v>E34401 PRD Gen, Hopkins Ridge-9</v>
      </c>
      <c r="C2757" s="535" t="str">
        <f>'[11]Depr Exp'!C2757</f>
        <v>403E</v>
      </c>
      <c r="D2757" s="535"/>
      <c r="E2757" s="536">
        <f>'[11]Depr Exp'!E2757</f>
        <v>43373</v>
      </c>
      <c r="F2757" s="537">
        <f>'[11]Depr Exp'!F2757</f>
        <v>142491242.5</v>
      </c>
      <c r="G2757" s="542">
        <f>'[11]Depr Exp'!G2757</f>
        <v>4.8799999999999996E-2</v>
      </c>
      <c r="H2757" s="539">
        <f>'[11]Depr Exp'!H2757</f>
        <v>467233.06000000006</v>
      </c>
      <c r="I2757" s="537">
        <f>'[11]Depr Exp'!I2757</f>
        <v>142404683.84999999</v>
      </c>
      <c r="J2757" s="542">
        <f>'[11]Depr Exp'!J2757</f>
        <v>4.8799999999999996E-2</v>
      </c>
      <c r="K2757" s="540">
        <f>'[11]Depr Exp'!K2757</f>
        <v>466542.98000000004</v>
      </c>
      <c r="L2757" s="539">
        <f>'[11]Depr Exp'!L2757</f>
        <v>-690.08</v>
      </c>
      <c r="M2757" s="144"/>
      <c r="N2757" s="144"/>
    </row>
    <row r="2758" spans="1:14">
      <c r="A2758" s="535" t="str">
        <f>'[11]Depr Exp'!A2758</f>
        <v>E34401 PRD Gen, Hopkins Ridge</v>
      </c>
      <c r="B2758" s="535" t="str">
        <f>'[11]Depr Exp'!B2758</f>
        <v>E34401 PRD Gen, Hopkins Ridge-10</v>
      </c>
      <c r="C2758" s="535" t="str">
        <f>'[11]Depr Exp'!C2758</f>
        <v>403E</v>
      </c>
      <c r="D2758" s="535"/>
      <c r="E2758" s="536">
        <f>'[11]Depr Exp'!E2758</f>
        <v>43404</v>
      </c>
      <c r="F2758" s="537">
        <f>'[11]Depr Exp'!F2758</f>
        <v>142493909.75</v>
      </c>
      <c r="G2758" s="542">
        <f>'[11]Depr Exp'!G2758</f>
        <v>4.8799999999999996E-2</v>
      </c>
      <c r="H2758" s="539">
        <f>'[11]Depr Exp'!H2758</f>
        <v>467131.48000000004</v>
      </c>
      <c r="I2758" s="537">
        <f>'[11]Depr Exp'!I2758</f>
        <v>142404683.84999999</v>
      </c>
      <c r="J2758" s="542">
        <f>'[11]Depr Exp'!J2758</f>
        <v>4.8799999999999996E-2</v>
      </c>
      <c r="K2758" s="540">
        <f>'[11]Depr Exp'!K2758</f>
        <v>466542.98000000004</v>
      </c>
      <c r="L2758" s="539">
        <f>'[11]Depr Exp'!L2758</f>
        <v>-588.5</v>
      </c>
      <c r="M2758" s="144"/>
      <c r="N2758" s="144"/>
    </row>
    <row r="2759" spans="1:14">
      <c r="A2759" s="535" t="str">
        <f>'[11]Depr Exp'!A2759</f>
        <v>E34401 PRD Gen, Hopkins Ridge</v>
      </c>
      <c r="B2759" s="535" t="str">
        <f>'[11]Depr Exp'!B2759</f>
        <v>E34401 PRD Gen, Hopkins Ridge-11</v>
      </c>
      <c r="C2759" s="535" t="str">
        <f>'[11]Depr Exp'!C2759</f>
        <v>403E</v>
      </c>
      <c r="D2759" s="535"/>
      <c r="E2759" s="536">
        <f>'[11]Depr Exp'!E2759</f>
        <v>43434</v>
      </c>
      <c r="F2759" s="537">
        <f>'[11]Depr Exp'!F2759</f>
        <v>142447588.93000001</v>
      </c>
      <c r="G2759" s="542">
        <f>'[11]Depr Exp'!G2759</f>
        <v>4.8799999999999996E-2</v>
      </c>
      <c r="H2759" s="539">
        <f>'[11]Depr Exp'!H2759</f>
        <v>466830.39</v>
      </c>
      <c r="I2759" s="537">
        <f>'[11]Depr Exp'!I2759</f>
        <v>142404683.84999999</v>
      </c>
      <c r="J2759" s="542">
        <f>'[11]Depr Exp'!J2759</f>
        <v>4.8799999999999996E-2</v>
      </c>
      <c r="K2759" s="540">
        <f>'[11]Depr Exp'!K2759</f>
        <v>466542.98000000004</v>
      </c>
      <c r="L2759" s="539">
        <f>'[11]Depr Exp'!L2759</f>
        <v>-287.41000000000003</v>
      </c>
      <c r="M2759" s="144"/>
      <c r="N2759" s="144"/>
    </row>
    <row r="2760" spans="1:14">
      <c r="A2760" s="535" t="str">
        <f>'[11]Depr Exp'!A2760</f>
        <v>E34401 PRD Gen, Hopkins Ridge</v>
      </c>
      <c r="B2760" s="535" t="str">
        <f>'[11]Depr Exp'!B2760</f>
        <v>E34401 PRD Gen, Hopkins Ridge-12</v>
      </c>
      <c r="C2760" s="535" t="str">
        <f>'[11]Depr Exp'!C2760</f>
        <v>403E</v>
      </c>
      <c r="D2760" s="535"/>
      <c r="E2760" s="536">
        <f>'[11]Depr Exp'!E2760</f>
        <v>43465</v>
      </c>
      <c r="F2760" s="537">
        <f>'[11]Depr Exp'!F2760</f>
        <v>142404683.84999999</v>
      </c>
      <c r="G2760" s="542">
        <f>'[11]Depr Exp'!G2760</f>
        <v>4.8799999999999996E-2</v>
      </c>
      <c r="H2760" s="539">
        <f>'[11]Depr Exp'!H2760</f>
        <v>466542.98000000004</v>
      </c>
      <c r="I2760" s="537">
        <f>'[11]Depr Exp'!I2760</f>
        <v>142404683.84999999</v>
      </c>
      <c r="J2760" s="542">
        <f>'[11]Depr Exp'!J2760</f>
        <v>4.8799999999999996E-2</v>
      </c>
      <c r="K2760" s="540">
        <f>'[11]Depr Exp'!K2760</f>
        <v>466542.98000000004</v>
      </c>
      <c r="L2760" s="539">
        <f>'[11]Depr Exp'!L2760</f>
        <v>0</v>
      </c>
      <c r="M2760" s="144"/>
      <c r="N2760" s="144"/>
    </row>
    <row r="2761" spans="1:14" ht="15.75" thickBot="1">
      <c r="A2761" s="159" t="str">
        <f>'[11]Depr Exp'!A2761</f>
        <v>E34401 PRD Gen, Hopkins Ridge Total</v>
      </c>
      <c r="B2761" s="144">
        <f>'[11]Depr Exp'!B2761</f>
        <v>0</v>
      </c>
      <c r="C2761" s="502" t="str">
        <f>'[11]Depr Exp'!C2761</f>
        <v>EPRD</v>
      </c>
      <c r="D2761" s="144"/>
      <c r="E2761" s="281" t="str">
        <f>'[11]Depr Exp'!E2761</f>
        <v>Total</v>
      </c>
      <c r="F2761" s="141">
        <f>'[11]Depr Exp'!F2761</f>
        <v>0</v>
      </c>
      <c r="G2761" s="252">
        <f>'[11]Depr Exp'!G2761</f>
        <v>0</v>
      </c>
      <c r="H2761" s="286">
        <f>'[11]Depr Exp'!H2761</f>
        <v>5616175.6900000004</v>
      </c>
      <c r="I2761" s="141">
        <f>'[11]Depr Exp'!I2761</f>
        <v>0</v>
      </c>
      <c r="J2761" s="252">
        <f>'[11]Depr Exp'!J2761</f>
        <v>0</v>
      </c>
      <c r="K2761" s="286">
        <f>'[11]Depr Exp'!K2761</f>
        <v>5598515.7600000016</v>
      </c>
      <c r="L2761" s="286">
        <f>'[11]Depr Exp'!L2761</f>
        <v>-17659.93</v>
      </c>
      <c r="M2761" s="144"/>
      <c r="N2761" s="144"/>
    </row>
    <row r="2762" spans="1:14" ht="13.5" thickTop="1">
      <c r="A2762" s="535" t="str">
        <f>'[11]Depr Exp'!A2762</f>
        <v>E34401 PRD Gen, LSR</v>
      </c>
      <c r="B2762" s="535" t="str">
        <f>'[11]Depr Exp'!B2762</f>
        <v>E34401 PRD Gen, LSR-1</v>
      </c>
      <c r="C2762" s="535" t="str">
        <f>'[11]Depr Exp'!C2762</f>
        <v>403E</v>
      </c>
      <c r="D2762" s="535"/>
      <c r="E2762" s="536">
        <f>'[11]Depr Exp'!E2762</f>
        <v>43131</v>
      </c>
      <c r="F2762" s="537">
        <f>'[11]Depr Exp'!F2762</f>
        <v>583474734.25</v>
      </c>
      <c r="G2762" s="542">
        <f>'[11]Depr Exp'!G2762</f>
        <v>4.3299999999999998E-2</v>
      </c>
      <c r="H2762" s="539">
        <f>'[11]Depr Exp'!H2762</f>
        <v>1975071.23</v>
      </c>
      <c r="I2762" s="537">
        <f>'[11]Depr Exp'!I2762</f>
        <v>583094533.98000002</v>
      </c>
      <c r="J2762" s="542">
        <f>'[11]Depr Exp'!J2762</f>
        <v>4.3299999999999998E-2</v>
      </c>
      <c r="K2762" s="540">
        <f>'[11]Depr Exp'!K2762</f>
        <v>1974509.27</v>
      </c>
      <c r="L2762" s="539">
        <f>'[11]Depr Exp'!L2762</f>
        <v>-561.96</v>
      </c>
      <c r="M2762" s="144"/>
      <c r="N2762" s="144"/>
    </row>
    <row r="2763" spans="1:14">
      <c r="A2763" s="535" t="str">
        <f>'[11]Depr Exp'!A2763</f>
        <v>E34401 PRD Gen, LSR</v>
      </c>
      <c r="B2763" s="535" t="str">
        <f>'[11]Depr Exp'!B2763</f>
        <v>E34401 PRD Gen, LSR-2</v>
      </c>
      <c r="C2763" s="535" t="str">
        <f>'[11]Depr Exp'!C2763</f>
        <v>403E</v>
      </c>
      <c r="D2763" s="535"/>
      <c r="E2763" s="536">
        <f>'[11]Depr Exp'!E2763</f>
        <v>43159</v>
      </c>
      <c r="F2763" s="537">
        <f>'[11]Depr Exp'!F2763</f>
        <v>583482915.38</v>
      </c>
      <c r="G2763" s="542">
        <f>'[11]Depr Exp'!G2763</f>
        <v>4.3299999999999998E-2</v>
      </c>
      <c r="H2763" s="539">
        <f>'[11]Depr Exp'!H2763</f>
        <v>1977107.24</v>
      </c>
      <c r="I2763" s="537">
        <f>'[11]Depr Exp'!I2763</f>
        <v>583094533.98000002</v>
      </c>
      <c r="J2763" s="542">
        <f>'[11]Depr Exp'!J2763</f>
        <v>4.3299999999999998E-2</v>
      </c>
      <c r="K2763" s="540">
        <f>'[11]Depr Exp'!K2763</f>
        <v>1974509.27</v>
      </c>
      <c r="L2763" s="539">
        <f>'[11]Depr Exp'!L2763</f>
        <v>-2597.9699999999998</v>
      </c>
      <c r="M2763" s="144"/>
      <c r="N2763" s="144"/>
    </row>
    <row r="2764" spans="1:14">
      <c r="A2764" s="535" t="str">
        <f>'[11]Depr Exp'!A2764</f>
        <v>E34401 PRD Gen, LSR</v>
      </c>
      <c r="B2764" s="535" t="str">
        <f>'[11]Depr Exp'!B2764</f>
        <v>E34401 PRD Gen, LSR-3</v>
      </c>
      <c r="C2764" s="535" t="str">
        <f>'[11]Depr Exp'!C2764</f>
        <v>403E</v>
      </c>
      <c r="D2764" s="535"/>
      <c r="E2764" s="536">
        <f>'[11]Depr Exp'!E2764</f>
        <v>43190</v>
      </c>
      <c r="F2764" s="537">
        <f>'[11]Depr Exp'!F2764</f>
        <v>583472151.10000002</v>
      </c>
      <c r="G2764" s="542">
        <f>'[11]Depr Exp'!G2764</f>
        <v>4.3299999999999998E-2</v>
      </c>
      <c r="H2764" s="539">
        <f>'[11]Depr Exp'!H2764</f>
        <v>1977748.28</v>
      </c>
      <c r="I2764" s="537">
        <f>'[11]Depr Exp'!I2764</f>
        <v>583094533.98000002</v>
      </c>
      <c r="J2764" s="542">
        <f>'[11]Depr Exp'!J2764</f>
        <v>4.3299999999999998E-2</v>
      </c>
      <c r="K2764" s="540">
        <f>'[11]Depr Exp'!K2764</f>
        <v>1974509.27</v>
      </c>
      <c r="L2764" s="539">
        <f>'[11]Depr Exp'!L2764</f>
        <v>-3239.01</v>
      </c>
      <c r="M2764" s="144"/>
      <c r="N2764" s="144"/>
    </row>
    <row r="2765" spans="1:14">
      <c r="A2765" s="535" t="str">
        <f>'[11]Depr Exp'!A2765</f>
        <v>E34401 PRD Gen, LSR</v>
      </c>
      <c r="B2765" s="535" t="str">
        <f>'[11]Depr Exp'!B2765</f>
        <v>E34401 PRD Gen, LSR-4</v>
      </c>
      <c r="C2765" s="535" t="str">
        <f>'[11]Depr Exp'!C2765</f>
        <v>403E</v>
      </c>
      <c r="D2765" s="535"/>
      <c r="E2765" s="536">
        <f>'[11]Depr Exp'!E2765</f>
        <v>43220</v>
      </c>
      <c r="F2765" s="537">
        <f>'[11]Depr Exp'!F2765</f>
        <v>583476494.74000001</v>
      </c>
      <c r="G2765" s="542">
        <f>'[11]Depr Exp'!G2765</f>
        <v>4.3299999999999998E-2</v>
      </c>
      <c r="H2765" s="539">
        <f>'[11]Depr Exp'!H2765</f>
        <v>1977558.15</v>
      </c>
      <c r="I2765" s="537">
        <f>'[11]Depr Exp'!I2765</f>
        <v>583094533.98000002</v>
      </c>
      <c r="J2765" s="542">
        <f>'[11]Depr Exp'!J2765</f>
        <v>4.3299999999999998E-2</v>
      </c>
      <c r="K2765" s="540">
        <f>'[11]Depr Exp'!K2765</f>
        <v>1974509.27</v>
      </c>
      <c r="L2765" s="539">
        <f>'[11]Depr Exp'!L2765</f>
        <v>-3048.88</v>
      </c>
      <c r="M2765" s="144"/>
      <c r="N2765" s="144"/>
    </row>
    <row r="2766" spans="1:14">
      <c r="A2766" s="535" t="str">
        <f>'[11]Depr Exp'!A2766</f>
        <v>E34401 PRD Gen, LSR</v>
      </c>
      <c r="B2766" s="535" t="str">
        <f>'[11]Depr Exp'!B2766</f>
        <v>E34401 PRD Gen, LSR-5</v>
      </c>
      <c r="C2766" s="535" t="str">
        <f>'[11]Depr Exp'!C2766</f>
        <v>403E</v>
      </c>
      <c r="D2766" s="535"/>
      <c r="E2766" s="536">
        <f>'[11]Depr Exp'!E2766</f>
        <v>43251</v>
      </c>
      <c r="F2766" s="537">
        <f>'[11]Depr Exp'!F2766</f>
        <v>583464877.41999996</v>
      </c>
      <c r="G2766" s="542">
        <f>'[11]Depr Exp'!G2766</f>
        <v>4.3299999999999998E-2</v>
      </c>
      <c r="H2766" s="539">
        <f>'[11]Depr Exp'!H2766</f>
        <v>1977309.63</v>
      </c>
      <c r="I2766" s="537">
        <f>'[11]Depr Exp'!I2766</f>
        <v>583094533.98000002</v>
      </c>
      <c r="J2766" s="542">
        <f>'[11]Depr Exp'!J2766</f>
        <v>4.3299999999999998E-2</v>
      </c>
      <c r="K2766" s="540">
        <f>'[11]Depr Exp'!K2766</f>
        <v>1974509.27</v>
      </c>
      <c r="L2766" s="539">
        <f>'[11]Depr Exp'!L2766</f>
        <v>-2800.36</v>
      </c>
      <c r="M2766" s="144"/>
      <c r="N2766" s="144"/>
    </row>
    <row r="2767" spans="1:14">
      <c r="A2767" s="535" t="str">
        <f>'[11]Depr Exp'!A2767</f>
        <v>E34401 PRD Gen, LSR</v>
      </c>
      <c r="B2767" s="535" t="str">
        <f>'[11]Depr Exp'!B2767</f>
        <v>E34401 PRD Gen, LSR-6</v>
      </c>
      <c r="C2767" s="535" t="str">
        <f>'[11]Depr Exp'!C2767</f>
        <v>403E</v>
      </c>
      <c r="D2767" s="535"/>
      <c r="E2767" s="536">
        <f>'[11]Depr Exp'!E2767</f>
        <v>43281</v>
      </c>
      <c r="F2767" s="537">
        <f>'[11]Depr Exp'!F2767</f>
        <v>583323195.09000003</v>
      </c>
      <c r="G2767" s="542">
        <f>'[11]Depr Exp'!G2767</f>
        <v>4.3299999999999998E-2</v>
      </c>
      <c r="H2767" s="539">
        <f>'[11]Depr Exp'!H2767</f>
        <v>1976591.3599999999</v>
      </c>
      <c r="I2767" s="537">
        <f>'[11]Depr Exp'!I2767</f>
        <v>583094533.98000002</v>
      </c>
      <c r="J2767" s="542">
        <f>'[11]Depr Exp'!J2767</f>
        <v>4.3299999999999998E-2</v>
      </c>
      <c r="K2767" s="540">
        <f>'[11]Depr Exp'!K2767</f>
        <v>1974509.27</v>
      </c>
      <c r="L2767" s="539">
        <f>'[11]Depr Exp'!L2767</f>
        <v>-2082.09</v>
      </c>
      <c r="M2767" s="144"/>
      <c r="N2767" s="144"/>
    </row>
    <row r="2768" spans="1:14">
      <c r="A2768" s="535" t="str">
        <f>'[11]Depr Exp'!A2768</f>
        <v>E34401 PRD Gen, LSR</v>
      </c>
      <c r="B2768" s="535" t="str">
        <f>'[11]Depr Exp'!B2768</f>
        <v>E34401 PRD Gen, LSR-7</v>
      </c>
      <c r="C2768" s="535" t="str">
        <f>'[11]Depr Exp'!C2768</f>
        <v>403E</v>
      </c>
      <c r="D2768" s="535"/>
      <c r="E2768" s="536">
        <f>'[11]Depr Exp'!E2768</f>
        <v>43312</v>
      </c>
      <c r="F2768" s="537">
        <f>'[11]Depr Exp'!F2768</f>
        <v>583211255.37</v>
      </c>
      <c r="G2768" s="542">
        <f>'[11]Depr Exp'!G2768</f>
        <v>4.3299999999999998E-2</v>
      </c>
      <c r="H2768" s="539">
        <f>'[11]Depr Exp'!H2768</f>
        <v>1975979.67</v>
      </c>
      <c r="I2768" s="537">
        <f>'[11]Depr Exp'!I2768</f>
        <v>583094533.98000002</v>
      </c>
      <c r="J2768" s="542">
        <f>'[11]Depr Exp'!J2768</f>
        <v>4.3299999999999998E-2</v>
      </c>
      <c r="K2768" s="540">
        <f>'[11]Depr Exp'!K2768</f>
        <v>1974509.27</v>
      </c>
      <c r="L2768" s="539">
        <f>'[11]Depr Exp'!L2768</f>
        <v>-1470.4</v>
      </c>
      <c r="M2768" s="144"/>
      <c r="N2768" s="144"/>
    </row>
    <row r="2769" spans="1:14">
      <c r="A2769" s="535" t="str">
        <f>'[11]Depr Exp'!A2769</f>
        <v>E34401 PRD Gen, LSR</v>
      </c>
      <c r="B2769" s="535" t="str">
        <f>'[11]Depr Exp'!B2769</f>
        <v>E34401 PRD Gen, LSR-8</v>
      </c>
      <c r="C2769" s="535" t="str">
        <f>'[11]Depr Exp'!C2769</f>
        <v>403E</v>
      </c>
      <c r="D2769" s="535"/>
      <c r="E2769" s="536">
        <f>'[11]Depr Exp'!E2769</f>
        <v>43343</v>
      </c>
      <c r="F2769" s="537">
        <f>'[11]Depr Exp'!F2769</f>
        <v>583202798.64999998</v>
      </c>
      <c r="G2769" s="542">
        <f>'[11]Depr Exp'!G2769</f>
        <v>4.3299999999999998E-2</v>
      </c>
      <c r="H2769" s="539">
        <f>'[11]Depr Exp'!H2769</f>
        <v>1975740.55</v>
      </c>
      <c r="I2769" s="537">
        <f>'[11]Depr Exp'!I2769</f>
        <v>583094533.98000002</v>
      </c>
      <c r="J2769" s="542">
        <f>'[11]Depr Exp'!J2769</f>
        <v>4.3299999999999998E-2</v>
      </c>
      <c r="K2769" s="540">
        <f>'[11]Depr Exp'!K2769</f>
        <v>1974509.27</v>
      </c>
      <c r="L2769" s="539">
        <f>'[11]Depr Exp'!L2769</f>
        <v>-1231.28</v>
      </c>
      <c r="M2769" s="144"/>
      <c r="N2769" s="144"/>
    </row>
    <row r="2770" spans="1:14">
      <c r="A2770" s="535" t="str">
        <f>'[11]Depr Exp'!A2770</f>
        <v>E34401 PRD Gen, LSR</v>
      </c>
      <c r="B2770" s="535" t="str">
        <f>'[11]Depr Exp'!B2770</f>
        <v>E34401 PRD Gen, LSR-9</v>
      </c>
      <c r="C2770" s="535" t="str">
        <f>'[11]Depr Exp'!C2770</f>
        <v>403E</v>
      </c>
      <c r="D2770" s="535"/>
      <c r="E2770" s="536">
        <f>'[11]Depr Exp'!E2770</f>
        <v>43373</v>
      </c>
      <c r="F2770" s="537">
        <f>'[11]Depr Exp'!F2770</f>
        <v>583198604.5</v>
      </c>
      <c r="G2770" s="542">
        <f>'[11]Depr Exp'!G2770</f>
        <v>4.3299999999999998E-2</v>
      </c>
      <c r="H2770" s="539">
        <f>'[11]Depr Exp'!H2770</f>
        <v>1975516.29</v>
      </c>
      <c r="I2770" s="537">
        <f>'[11]Depr Exp'!I2770</f>
        <v>583094533.98000002</v>
      </c>
      <c r="J2770" s="542">
        <f>'[11]Depr Exp'!J2770</f>
        <v>4.3299999999999998E-2</v>
      </c>
      <c r="K2770" s="540">
        <f>'[11]Depr Exp'!K2770</f>
        <v>1974509.27</v>
      </c>
      <c r="L2770" s="539">
        <f>'[11]Depr Exp'!L2770</f>
        <v>-1007.02</v>
      </c>
      <c r="M2770" s="144"/>
      <c r="N2770" s="144"/>
    </row>
    <row r="2771" spans="1:14">
      <c r="A2771" s="535" t="str">
        <f>'[11]Depr Exp'!A2771</f>
        <v>E34401 PRD Gen, LSR</v>
      </c>
      <c r="B2771" s="535" t="str">
        <f>'[11]Depr Exp'!B2771</f>
        <v>E34401 PRD Gen, LSR-10</v>
      </c>
      <c r="C2771" s="535" t="str">
        <f>'[11]Depr Exp'!C2771</f>
        <v>403E</v>
      </c>
      <c r="D2771" s="535"/>
      <c r="E2771" s="536">
        <f>'[11]Depr Exp'!E2771</f>
        <v>43404</v>
      </c>
      <c r="F2771" s="537">
        <f>'[11]Depr Exp'!F2771</f>
        <v>583312521</v>
      </c>
      <c r="G2771" s="542">
        <f>'[11]Depr Exp'!G2771</f>
        <v>4.3299999999999998E-2</v>
      </c>
      <c r="H2771" s="539">
        <f>'[11]Depr Exp'!H2771</f>
        <v>1975717.57</v>
      </c>
      <c r="I2771" s="537">
        <f>'[11]Depr Exp'!I2771</f>
        <v>583094533.98000002</v>
      </c>
      <c r="J2771" s="542">
        <f>'[11]Depr Exp'!J2771</f>
        <v>4.3299999999999998E-2</v>
      </c>
      <c r="K2771" s="540">
        <f>'[11]Depr Exp'!K2771</f>
        <v>1974509.27</v>
      </c>
      <c r="L2771" s="539">
        <f>'[11]Depr Exp'!L2771</f>
        <v>-1208.3</v>
      </c>
      <c r="M2771" s="144"/>
      <c r="N2771" s="144"/>
    </row>
    <row r="2772" spans="1:14">
      <c r="A2772" s="535" t="str">
        <f>'[11]Depr Exp'!A2772</f>
        <v>E34401 PRD Gen, LSR</v>
      </c>
      <c r="B2772" s="535" t="str">
        <f>'[11]Depr Exp'!B2772</f>
        <v>E34401 PRD Gen, LSR-11</v>
      </c>
      <c r="C2772" s="535" t="str">
        <f>'[11]Depr Exp'!C2772</f>
        <v>403E</v>
      </c>
      <c r="D2772" s="535"/>
      <c r="E2772" s="536">
        <f>'[11]Depr Exp'!E2772</f>
        <v>43434</v>
      </c>
      <c r="F2772" s="537">
        <f>'[11]Depr Exp'!F2772</f>
        <v>583255290.80999994</v>
      </c>
      <c r="G2772" s="542">
        <f>'[11]Depr Exp'!G2772</f>
        <v>4.3299999999999998E-2</v>
      </c>
      <c r="H2772" s="539">
        <f>'[11]Depr Exp'!H2772</f>
        <v>1975300.4200000002</v>
      </c>
      <c r="I2772" s="537">
        <f>'[11]Depr Exp'!I2772</f>
        <v>583094533.98000002</v>
      </c>
      <c r="J2772" s="542">
        <f>'[11]Depr Exp'!J2772</f>
        <v>4.3299999999999998E-2</v>
      </c>
      <c r="K2772" s="540">
        <f>'[11]Depr Exp'!K2772</f>
        <v>1974509.27</v>
      </c>
      <c r="L2772" s="539">
        <f>'[11]Depr Exp'!L2772</f>
        <v>-791.15</v>
      </c>
      <c r="M2772" s="144"/>
      <c r="N2772" s="144"/>
    </row>
    <row r="2773" spans="1:14">
      <c r="A2773" s="535" t="str">
        <f>'[11]Depr Exp'!A2773</f>
        <v>E34401 PRD Gen, LSR</v>
      </c>
      <c r="B2773" s="535" t="str">
        <f>'[11]Depr Exp'!B2773</f>
        <v>E34401 PRD Gen, LSR-12</v>
      </c>
      <c r="C2773" s="535" t="str">
        <f>'[11]Depr Exp'!C2773</f>
        <v>403E</v>
      </c>
      <c r="D2773" s="535"/>
      <c r="E2773" s="536">
        <f>'[11]Depr Exp'!E2773</f>
        <v>43465</v>
      </c>
      <c r="F2773" s="537">
        <f>'[11]Depr Exp'!F2773</f>
        <v>583094533.98000002</v>
      </c>
      <c r="G2773" s="542">
        <f>'[11]Depr Exp'!G2773</f>
        <v>4.3299999999999998E-2</v>
      </c>
      <c r="H2773" s="539">
        <f>'[11]Depr Exp'!H2773</f>
        <v>1974509.27</v>
      </c>
      <c r="I2773" s="537">
        <f>'[11]Depr Exp'!I2773</f>
        <v>583094533.98000002</v>
      </c>
      <c r="J2773" s="542">
        <f>'[11]Depr Exp'!J2773</f>
        <v>4.3299999999999998E-2</v>
      </c>
      <c r="K2773" s="540">
        <f>'[11]Depr Exp'!K2773</f>
        <v>1974509.27</v>
      </c>
      <c r="L2773" s="539">
        <f>'[11]Depr Exp'!L2773</f>
        <v>0</v>
      </c>
      <c r="M2773" s="144"/>
      <c r="N2773" s="144"/>
    </row>
    <row r="2774" spans="1:14" ht="15.75" thickBot="1">
      <c r="A2774" s="159" t="str">
        <f>'[11]Depr Exp'!A2774</f>
        <v>E34401 PRD Gen, LSR Total</v>
      </c>
      <c r="B2774" s="144">
        <f>'[11]Depr Exp'!B2774</f>
        <v>0</v>
      </c>
      <c r="C2774" s="502" t="str">
        <f>'[11]Depr Exp'!C2774</f>
        <v>EPRD</v>
      </c>
      <c r="D2774" s="144"/>
      <c r="E2774" s="281" t="str">
        <f>'[11]Depr Exp'!E2774</f>
        <v>Total</v>
      </c>
      <c r="F2774" s="141">
        <f>'[11]Depr Exp'!F2774</f>
        <v>0</v>
      </c>
      <c r="G2774" s="252">
        <f>'[11]Depr Exp'!G2774</f>
        <v>0</v>
      </c>
      <c r="H2774" s="286">
        <f>'[11]Depr Exp'!H2774</f>
        <v>23714149.660000004</v>
      </c>
      <c r="I2774" s="141">
        <f>'[11]Depr Exp'!I2774</f>
        <v>0</v>
      </c>
      <c r="J2774" s="252">
        <f>'[11]Depr Exp'!J2774</f>
        <v>0</v>
      </c>
      <c r="K2774" s="286">
        <f>'[11]Depr Exp'!K2774</f>
        <v>23694111.239999998</v>
      </c>
      <c r="L2774" s="286">
        <f>'[11]Depr Exp'!L2774</f>
        <v>-20038.419999999998</v>
      </c>
      <c r="M2774" s="144"/>
      <c r="N2774" s="144"/>
    </row>
    <row r="2775" spans="1:14" ht="13.5" thickTop="1">
      <c r="A2775" s="144" t="str">
        <f>'[11]Depr Exp'!A2775</f>
        <v>E34401 PRD Gen, Wild Horse Solar</v>
      </c>
      <c r="B2775" s="144" t="str">
        <f>'[11]Depr Exp'!B2775</f>
        <v>E34401 PRD Gen, Wild Horse Solar-1</v>
      </c>
      <c r="C2775" s="144" t="str">
        <f>'[11]Depr Exp'!C2775</f>
        <v>403E</v>
      </c>
      <c r="D2775" s="144"/>
      <c r="E2775" s="282">
        <f>'[11]Depr Exp'!E2775</f>
        <v>43131</v>
      </c>
      <c r="F2775" s="523">
        <f>'[11]Depr Exp'!F2775</f>
        <v>3130665.64</v>
      </c>
      <c r="G2775" s="305">
        <f>'[11]Depr Exp'!G2775</f>
        <v>4.8399999999999999E-2</v>
      </c>
      <c r="H2775" s="524">
        <f>'[11]Depr Exp'!H2775</f>
        <v>12627.009999999998</v>
      </c>
      <c r="I2775" s="523">
        <f>'[11]Depr Exp'!I2775</f>
        <v>3130665.64</v>
      </c>
      <c r="J2775" s="305">
        <f>'[11]Depr Exp'!J2775</f>
        <v>4.8399999999999999E-2</v>
      </c>
      <c r="K2775" s="373">
        <f>'[11]Depr Exp'!K2775</f>
        <v>12627.018081333334</v>
      </c>
      <c r="L2775" s="524">
        <f>'[11]Depr Exp'!L2775</f>
        <v>0.01</v>
      </c>
      <c r="M2775" s="144"/>
      <c r="N2775" s="144"/>
    </row>
    <row r="2776" spans="1:14">
      <c r="A2776" s="144" t="str">
        <f>'[11]Depr Exp'!A2776</f>
        <v>E34401 PRD Gen, Wild Horse Solar</v>
      </c>
      <c r="B2776" s="144" t="str">
        <f>'[11]Depr Exp'!B2776</f>
        <v>E34401 PRD Gen, Wild Horse Solar-2</v>
      </c>
      <c r="C2776" s="144" t="str">
        <f>'[11]Depr Exp'!C2776</f>
        <v>403E</v>
      </c>
      <c r="D2776" s="144"/>
      <c r="E2776" s="282">
        <f>'[11]Depr Exp'!E2776</f>
        <v>43159</v>
      </c>
      <c r="F2776" s="523">
        <f>'[11]Depr Exp'!F2776</f>
        <v>3130665.64</v>
      </c>
      <c r="G2776" s="305">
        <f>'[11]Depr Exp'!G2776</f>
        <v>4.8399999999999999E-2</v>
      </c>
      <c r="H2776" s="524">
        <f>'[11]Depr Exp'!H2776</f>
        <v>12627.009999999998</v>
      </c>
      <c r="I2776" s="523">
        <f>'[11]Depr Exp'!I2776</f>
        <v>3130665.64</v>
      </c>
      <c r="J2776" s="305">
        <f>'[11]Depr Exp'!J2776</f>
        <v>4.8399999999999999E-2</v>
      </c>
      <c r="K2776" s="373">
        <f>'[11]Depr Exp'!K2776</f>
        <v>12627.018081333334</v>
      </c>
      <c r="L2776" s="524">
        <f>'[11]Depr Exp'!L2776</f>
        <v>0.01</v>
      </c>
      <c r="M2776" s="144"/>
      <c r="N2776" s="144"/>
    </row>
    <row r="2777" spans="1:14">
      <c r="A2777" s="144" t="str">
        <f>'[11]Depr Exp'!A2777</f>
        <v>E34401 PRD Gen, Wild Horse Solar</v>
      </c>
      <c r="B2777" s="144" t="str">
        <f>'[11]Depr Exp'!B2777</f>
        <v>E34401 PRD Gen, Wild Horse Solar-3</v>
      </c>
      <c r="C2777" s="144" t="str">
        <f>'[11]Depr Exp'!C2777</f>
        <v>403E</v>
      </c>
      <c r="D2777" s="144"/>
      <c r="E2777" s="282">
        <f>'[11]Depr Exp'!E2777</f>
        <v>43190</v>
      </c>
      <c r="F2777" s="523">
        <f>'[11]Depr Exp'!F2777</f>
        <v>3130665.64</v>
      </c>
      <c r="G2777" s="305">
        <f>'[11]Depr Exp'!G2777</f>
        <v>4.8399999999999999E-2</v>
      </c>
      <c r="H2777" s="524">
        <f>'[11]Depr Exp'!H2777</f>
        <v>12627.009999999998</v>
      </c>
      <c r="I2777" s="523">
        <f>'[11]Depr Exp'!I2777</f>
        <v>3130665.64</v>
      </c>
      <c r="J2777" s="305">
        <f>'[11]Depr Exp'!J2777</f>
        <v>4.8399999999999999E-2</v>
      </c>
      <c r="K2777" s="373">
        <f>'[11]Depr Exp'!K2777</f>
        <v>12627.018081333334</v>
      </c>
      <c r="L2777" s="524">
        <f>'[11]Depr Exp'!L2777</f>
        <v>0.01</v>
      </c>
      <c r="M2777" s="144"/>
      <c r="N2777" s="144"/>
    </row>
    <row r="2778" spans="1:14">
      <c r="A2778" s="144" t="str">
        <f>'[11]Depr Exp'!A2778</f>
        <v>E34401 PRD Gen, Wild Horse Solar</v>
      </c>
      <c r="B2778" s="144" t="str">
        <f>'[11]Depr Exp'!B2778</f>
        <v>E34401 PRD Gen, Wild Horse Solar-4</v>
      </c>
      <c r="C2778" s="144" t="str">
        <f>'[11]Depr Exp'!C2778</f>
        <v>403E</v>
      </c>
      <c r="D2778" s="144"/>
      <c r="E2778" s="282">
        <f>'[11]Depr Exp'!E2778</f>
        <v>43220</v>
      </c>
      <c r="F2778" s="523">
        <f>'[11]Depr Exp'!F2778</f>
        <v>3130665.64</v>
      </c>
      <c r="G2778" s="305">
        <f>'[11]Depr Exp'!G2778</f>
        <v>4.8399999999999999E-2</v>
      </c>
      <c r="H2778" s="524">
        <f>'[11]Depr Exp'!H2778</f>
        <v>12627.009999999998</v>
      </c>
      <c r="I2778" s="523">
        <f>'[11]Depr Exp'!I2778</f>
        <v>3130665.64</v>
      </c>
      <c r="J2778" s="305">
        <f>'[11]Depr Exp'!J2778</f>
        <v>4.8399999999999999E-2</v>
      </c>
      <c r="K2778" s="373">
        <f>'[11]Depr Exp'!K2778</f>
        <v>12627.018081333334</v>
      </c>
      <c r="L2778" s="524">
        <f>'[11]Depr Exp'!L2778</f>
        <v>0.01</v>
      </c>
      <c r="M2778" s="144"/>
      <c r="N2778" s="144"/>
    </row>
    <row r="2779" spans="1:14">
      <c r="A2779" s="144" t="str">
        <f>'[11]Depr Exp'!A2779</f>
        <v>E34401 PRD Gen, Wild Horse Solar</v>
      </c>
      <c r="B2779" s="144" t="str">
        <f>'[11]Depr Exp'!B2779</f>
        <v>E34401 PRD Gen, Wild Horse Solar-5</v>
      </c>
      <c r="C2779" s="144" t="str">
        <f>'[11]Depr Exp'!C2779</f>
        <v>403E</v>
      </c>
      <c r="D2779" s="144"/>
      <c r="E2779" s="282">
        <f>'[11]Depr Exp'!E2779</f>
        <v>43251</v>
      </c>
      <c r="F2779" s="523">
        <f>'[11]Depr Exp'!F2779</f>
        <v>3130665.64</v>
      </c>
      <c r="G2779" s="305">
        <f>'[11]Depr Exp'!G2779</f>
        <v>4.8399999999999999E-2</v>
      </c>
      <c r="H2779" s="524">
        <f>'[11]Depr Exp'!H2779</f>
        <v>12627.009999999998</v>
      </c>
      <c r="I2779" s="523">
        <f>'[11]Depr Exp'!I2779</f>
        <v>3130665.64</v>
      </c>
      <c r="J2779" s="305">
        <f>'[11]Depr Exp'!J2779</f>
        <v>4.8399999999999999E-2</v>
      </c>
      <c r="K2779" s="373">
        <f>'[11]Depr Exp'!K2779</f>
        <v>12627.018081333334</v>
      </c>
      <c r="L2779" s="524">
        <f>'[11]Depr Exp'!L2779</f>
        <v>0.01</v>
      </c>
      <c r="M2779" s="144"/>
      <c r="N2779" s="144"/>
    </row>
    <row r="2780" spans="1:14">
      <c r="A2780" s="144" t="str">
        <f>'[11]Depr Exp'!A2780</f>
        <v>E34401 PRD Gen, Wild Horse Solar</v>
      </c>
      <c r="B2780" s="144" t="str">
        <f>'[11]Depr Exp'!B2780</f>
        <v>E34401 PRD Gen, Wild Horse Solar-6</v>
      </c>
      <c r="C2780" s="144" t="str">
        <f>'[11]Depr Exp'!C2780</f>
        <v>403E</v>
      </c>
      <c r="D2780" s="144"/>
      <c r="E2780" s="282">
        <f>'[11]Depr Exp'!E2780</f>
        <v>43281</v>
      </c>
      <c r="F2780" s="523">
        <f>'[11]Depr Exp'!F2780</f>
        <v>3130665.64</v>
      </c>
      <c r="G2780" s="305">
        <f>'[11]Depr Exp'!G2780</f>
        <v>4.8399999999999999E-2</v>
      </c>
      <c r="H2780" s="524">
        <f>'[11]Depr Exp'!H2780</f>
        <v>12627.009999999998</v>
      </c>
      <c r="I2780" s="523">
        <f>'[11]Depr Exp'!I2780</f>
        <v>3130665.64</v>
      </c>
      <c r="J2780" s="305">
        <f>'[11]Depr Exp'!J2780</f>
        <v>4.8399999999999999E-2</v>
      </c>
      <c r="K2780" s="373">
        <f>'[11]Depr Exp'!K2780</f>
        <v>12627.018081333334</v>
      </c>
      <c r="L2780" s="524">
        <f>'[11]Depr Exp'!L2780</f>
        <v>0.01</v>
      </c>
      <c r="M2780" s="144"/>
      <c r="N2780" s="144"/>
    </row>
    <row r="2781" spans="1:14">
      <c r="A2781" s="144" t="str">
        <f>'[11]Depr Exp'!A2781</f>
        <v>E34401 PRD Gen, Wild Horse Solar</v>
      </c>
      <c r="B2781" s="144" t="str">
        <f>'[11]Depr Exp'!B2781</f>
        <v>E34401 PRD Gen, Wild Horse Solar-7</v>
      </c>
      <c r="C2781" s="144" t="str">
        <f>'[11]Depr Exp'!C2781</f>
        <v>403E</v>
      </c>
      <c r="D2781" s="144"/>
      <c r="E2781" s="282">
        <f>'[11]Depr Exp'!E2781</f>
        <v>43312</v>
      </c>
      <c r="F2781" s="523">
        <f>'[11]Depr Exp'!F2781</f>
        <v>3130665.64</v>
      </c>
      <c r="G2781" s="305">
        <f>'[11]Depr Exp'!G2781</f>
        <v>4.8399999999999999E-2</v>
      </c>
      <c r="H2781" s="524">
        <f>'[11]Depr Exp'!H2781</f>
        <v>12627.009999999998</v>
      </c>
      <c r="I2781" s="523">
        <f>'[11]Depr Exp'!I2781</f>
        <v>3130665.64</v>
      </c>
      <c r="J2781" s="305">
        <f>'[11]Depr Exp'!J2781</f>
        <v>4.8399999999999999E-2</v>
      </c>
      <c r="K2781" s="373">
        <f>'[11]Depr Exp'!K2781</f>
        <v>12627.018081333334</v>
      </c>
      <c r="L2781" s="524">
        <f>'[11]Depr Exp'!L2781</f>
        <v>0.01</v>
      </c>
      <c r="M2781" s="144"/>
      <c r="N2781" s="144"/>
    </row>
    <row r="2782" spans="1:14">
      <c r="A2782" s="144" t="str">
        <f>'[11]Depr Exp'!A2782</f>
        <v>E34401 PRD Gen, Wild Horse Solar</v>
      </c>
      <c r="B2782" s="144" t="str">
        <f>'[11]Depr Exp'!B2782</f>
        <v>E34401 PRD Gen, Wild Horse Solar-8</v>
      </c>
      <c r="C2782" s="144" t="str">
        <f>'[11]Depr Exp'!C2782</f>
        <v>403E</v>
      </c>
      <c r="D2782" s="144"/>
      <c r="E2782" s="282">
        <f>'[11]Depr Exp'!E2782</f>
        <v>43343</v>
      </c>
      <c r="F2782" s="523">
        <f>'[11]Depr Exp'!F2782</f>
        <v>3130665.64</v>
      </c>
      <c r="G2782" s="305">
        <f>'[11]Depr Exp'!G2782</f>
        <v>4.8399999999999999E-2</v>
      </c>
      <c r="H2782" s="524">
        <f>'[11]Depr Exp'!H2782</f>
        <v>12627.009999999998</v>
      </c>
      <c r="I2782" s="523">
        <f>'[11]Depr Exp'!I2782</f>
        <v>3130665.64</v>
      </c>
      <c r="J2782" s="305">
        <f>'[11]Depr Exp'!J2782</f>
        <v>4.8399999999999999E-2</v>
      </c>
      <c r="K2782" s="373">
        <f>'[11]Depr Exp'!K2782</f>
        <v>12627.018081333334</v>
      </c>
      <c r="L2782" s="524">
        <f>'[11]Depr Exp'!L2782</f>
        <v>0.01</v>
      </c>
      <c r="M2782" s="144"/>
      <c r="N2782" s="144"/>
    </row>
    <row r="2783" spans="1:14">
      <c r="A2783" s="144" t="str">
        <f>'[11]Depr Exp'!A2783</f>
        <v>E34401 PRD Gen, Wild Horse Solar</v>
      </c>
      <c r="B2783" s="144" t="str">
        <f>'[11]Depr Exp'!B2783</f>
        <v>E34401 PRD Gen, Wild Horse Solar-9</v>
      </c>
      <c r="C2783" s="144" t="str">
        <f>'[11]Depr Exp'!C2783</f>
        <v>403E</v>
      </c>
      <c r="D2783" s="144"/>
      <c r="E2783" s="282">
        <f>'[11]Depr Exp'!E2783</f>
        <v>43373</v>
      </c>
      <c r="F2783" s="523">
        <f>'[11]Depr Exp'!F2783</f>
        <v>3130665.64</v>
      </c>
      <c r="G2783" s="305">
        <f>'[11]Depr Exp'!G2783</f>
        <v>4.8399999999999999E-2</v>
      </c>
      <c r="H2783" s="524">
        <f>'[11]Depr Exp'!H2783</f>
        <v>12627.009999999998</v>
      </c>
      <c r="I2783" s="523">
        <f>'[11]Depr Exp'!I2783</f>
        <v>3130665.64</v>
      </c>
      <c r="J2783" s="305">
        <f>'[11]Depr Exp'!J2783</f>
        <v>4.8399999999999999E-2</v>
      </c>
      <c r="K2783" s="373">
        <f>'[11]Depr Exp'!K2783</f>
        <v>12627.018081333334</v>
      </c>
      <c r="L2783" s="524">
        <f>'[11]Depr Exp'!L2783</f>
        <v>0.01</v>
      </c>
      <c r="M2783" s="144"/>
      <c r="N2783" s="144"/>
    </row>
    <row r="2784" spans="1:14">
      <c r="A2784" s="144" t="str">
        <f>'[11]Depr Exp'!A2784</f>
        <v>E34401 PRD Gen, Wild Horse Solar</v>
      </c>
      <c r="B2784" s="144" t="str">
        <f>'[11]Depr Exp'!B2784</f>
        <v>E34401 PRD Gen, Wild Horse Solar-10</v>
      </c>
      <c r="C2784" s="144" t="str">
        <f>'[11]Depr Exp'!C2784</f>
        <v>403E</v>
      </c>
      <c r="D2784" s="144"/>
      <c r="E2784" s="282">
        <f>'[11]Depr Exp'!E2784</f>
        <v>43404</v>
      </c>
      <c r="F2784" s="523">
        <f>'[11]Depr Exp'!F2784</f>
        <v>3130665.64</v>
      </c>
      <c r="G2784" s="305">
        <f>'[11]Depr Exp'!G2784</f>
        <v>4.8399999999999999E-2</v>
      </c>
      <c r="H2784" s="524">
        <f>'[11]Depr Exp'!H2784</f>
        <v>12627.009999999998</v>
      </c>
      <c r="I2784" s="523">
        <f>'[11]Depr Exp'!I2784</f>
        <v>3130665.64</v>
      </c>
      <c r="J2784" s="305">
        <f>'[11]Depr Exp'!J2784</f>
        <v>4.8399999999999999E-2</v>
      </c>
      <c r="K2784" s="373">
        <f>'[11]Depr Exp'!K2784</f>
        <v>12627.018081333334</v>
      </c>
      <c r="L2784" s="524">
        <f>'[11]Depr Exp'!L2784</f>
        <v>0.01</v>
      </c>
      <c r="M2784" s="144"/>
      <c r="N2784" s="144"/>
    </row>
    <row r="2785" spans="1:14">
      <c r="A2785" s="144" t="str">
        <f>'[11]Depr Exp'!A2785</f>
        <v>E34401 PRD Gen, Wild Horse Solar</v>
      </c>
      <c r="B2785" s="144" t="str">
        <f>'[11]Depr Exp'!B2785</f>
        <v>E34401 PRD Gen, Wild Horse Solar-11</v>
      </c>
      <c r="C2785" s="144" t="str">
        <f>'[11]Depr Exp'!C2785</f>
        <v>403E</v>
      </c>
      <c r="D2785" s="144"/>
      <c r="E2785" s="282">
        <f>'[11]Depr Exp'!E2785</f>
        <v>43434</v>
      </c>
      <c r="F2785" s="523">
        <f>'[11]Depr Exp'!F2785</f>
        <v>3130665.64</v>
      </c>
      <c r="G2785" s="305">
        <f>'[11]Depr Exp'!G2785</f>
        <v>4.8399999999999999E-2</v>
      </c>
      <c r="H2785" s="524">
        <f>'[11]Depr Exp'!H2785</f>
        <v>12627.009999999998</v>
      </c>
      <c r="I2785" s="523">
        <f>'[11]Depr Exp'!I2785</f>
        <v>3130665.64</v>
      </c>
      <c r="J2785" s="305">
        <f>'[11]Depr Exp'!J2785</f>
        <v>4.8399999999999999E-2</v>
      </c>
      <c r="K2785" s="373">
        <f>'[11]Depr Exp'!K2785</f>
        <v>12627.018081333334</v>
      </c>
      <c r="L2785" s="524">
        <f>'[11]Depr Exp'!L2785</f>
        <v>0.01</v>
      </c>
      <c r="M2785" s="144"/>
      <c r="N2785" s="144"/>
    </row>
    <row r="2786" spans="1:14">
      <c r="A2786" s="144" t="str">
        <f>'[11]Depr Exp'!A2786</f>
        <v>E34401 PRD Gen, Wild Horse Solar</v>
      </c>
      <c r="B2786" s="144" t="str">
        <f>'[11]Depr Exp'!B2786</f>
        <v>E34401 PRD Gen, Wild Horse Solar-12</v>
      </c>
      <c r="C2786" s="144" t="str">
        <f>'[11]Depr Exp'!C2786</f>
        <v>403E</v>
      </c>
      <c r="D2786" s="144"/>
      <c r="E2786" s="282">
        <f>'[11]Depr Exp'!E2786</f>
        <v>43465</v>
      </c>
      <c r="F2786" s="523">
        <f>'[11]Depr Exp'!F2786</f>
        <v>3130665.64</v>
      </c>
      <c r="G2786" s="305">
        <f>'[11]Depr Exp'!G2786</f>
        <v>4.8399999999999999E-2</v>
      </c>
      <c r="H2786" s="524">
        <f>'[11]Depr Exp'!H2786</f>
        <v>12627.009999999998</v>
      </c>
      <c r="I2786" s="523">
        <f>'[11]Depr Exp'!I2786</f>
        <v>3130665.64</v>
      </c>
      <c r="J2786" s="305">
        <f>'[11]Depr Exp'!J2786</f>
        <v>4.8399999999999999E-2</v>
      </c>
      <c r="K2786" s="373">
        <f>'[11]Depr Exp'!K2786</f>
        <v>12627.018081333334</v>
      </c>
      <c r="L2786" s="524">
        <f>'[11]Depr Exp'!L2786</f>
        <v>0.01</v>
      </c>
      <c r="M2786" s="144"/>
      <c r="N2786" s="144"/>
    </row>
    <row r="2787" spans="1:14" ht="15.75" thickBot="1">
      <c r="A2787" s="159" t="str">
        <f>'[11]Depr Exp'!A2787</f>
        <v>E34401 PRD Gen, Wild Horse Solar Total</v>
      </c>
      <c r="B2787" s="144">
        <f>'[11]Depr Exp'!B2787</f>
        <v>0</v>
      </c>
      <c r="C2787" s="502" t="str">
        <f>'[11]Depr Exp'!C2787</f>
        <v>EPRD</v>
      </c>
      <c r="D2787" s="144"/>
      <c r="E2787" s="281" t="str">
        <f>'[11]Depr Exp'!E2787</f>
        <v>Total</v>
      </c>
      <c r="F2787" s="141">
        <f>'[11]Depr Exp'!F2787</f>
        <v>0</v>
      </c>
      <c r="G2787" s="252">
        <f>'[11]Depr Exp'!G2787</f>
        <v>0</v>
      </c>
      <c r="H2787" s="286">
        <f>'[11]Depr Exp'!H2787</f>
        <v>151524.11999999997</v>
      </c>
      <c r="I2787" s="141">
        <f>'[11]Depr Exp'!I2787</f>
        <v>0</v>
      </c>
      <c r="J2787" s="252">
        <f>'[11]Depr Exp'!J2787</f>
        <v>0</v>
      </c>
      <c r="K2787" s="286">
        <f>'[11]Depr Exp'!K2787</f>
        <v>151524.216976</v>
      </c>
      <c r="L2787" s="286">
        <f>'[11]Depr Exp'!L2787</f>
        <v>0.1</v>
      </c>
      <c r="M2787" s="144"/>
      <c r="N2787" s="144"/>
    </row>
    <row r="2788" spans="1:14" ht="13.5" thickTop="1">
      <c r="A2788" s="535" t="str">
        <f>'[11]Depr Exp'!A2788</f>
        <v>E34401 PRD Gen, Wild Horse Wind</v>
      </c>
      <c r="B2788" s="535" t="str">
        <f>'[11]Depr Exp'!B2788</f>
        <v>E34401 PRD Gen, Wild Horse Wind-1</v>
      </c>
      <c r="C2788" s="535" t="str">
        <f>'[11]Depr Exp'!C2788</f>
        <v>403E</v>
      </c>
      <c r="D2788" s="535"/>
      <c r="E2788" s="536">
        <f>'[11]Depr Exp'!E2788</f>
        <v>43131</v>
      </c>
      <c r="F2788" s="537">
        <f>'[11]Depr Exp'!F2788</f>
        <v>299554249.41000003</v>
      </c>
      <c r="G2788" s="542">
        <f>'[11]Depr Exp'!G2788</f>
        <v>4.8399999999999999E-2</v>
      </c>
      <c r="H2788" s="539">
        <f>'[11]Depr Exp'!H2788</f>
        <v>1013330.5100000001</v>
      </c>
      <c r="I2788" s="537">
        <f>'[11]Depr Exp'!I2788</f>
        <v>299676145.05000001</v>
      </c>
      <c r="J2788" s="542">
        <f>'[11]Depr Exp'!J2788</f>
        <v>4.8399999999999999E-2</v>
      </c>
      <c r="K2788" s="540">
        <f>'[11]Depr Exp'!K2788</f>
        <v>1013957.6000000001</v>
      </c>
      <c r="L2788" s="539">
        <f>'[11]Depr Exp'!L2788</f>
        <v>627.09</v>
      </c>
      <c r="M2788" s="144"/>
      <c r="N2788" s="144"/>
    </row>
    <row r="2789" spans="1:14">
      <c r="A2789" s="535" t="str">
        <f>'[11]Depr Exp'!A2789</f>
        <v>E34401 PRD Gen, Wild Horse Wind</v>
      </c>
      <c r="B2789" s="535" t="str">
        <f>'[11]Depr Exp'!B2789</f>
        <v>E34401 PRD Gen, Wild Horse Wind-2</v>
      </c>
      <c r="C2789" s="535" t="str">
        <f>'[11]Depr Exp'!C2789</f>
        <v>403E</v>
      </c>
      <c r="D2789" s="535"/>
      <c r="E2789" s="536">
        <f>'[11]Depr Exp'!E2789</f>
        <v>43159</v>
      </c>
      <c r="F2789" s="537">
        <f>'[11]Depr Exp'!F2789</f>
        <v>299555824.87</v>
      </c>
      <c r="G2789" s="542">
        <f>'[11]Depr Exp'!G2789</f>
        <v>4.8399999999999999E-2</v>
      </c>
      <c r="H2789" s="539">
        <f>'[11]Depr Exp'!H2789</f>
        <v>1014614.69</v>
      </c>
      <c r="I2789" s="537">
        <f>'[11]Depr Exp'!I2789</f>
        <v>299676145.05000001</v>
      </c>
      <c r="J2789" s="542">
        <f>'[11]Depr Exp'!J2789</f>
        <v>4.8399999999999999E-2</v>
      </c>
      <c r="K2789" s="540">
        <f>'[11]Depr Exp'!K2789</f>
        <v>1013957.6000000001</v>
      </c>
      <c r="L2789" s="539">
        <f>'[11]Depr Exp'!L2789</f>
        <v>-657.09</v>
      </c>
      <c r="M2789" s="144"/>
      <c r="N2789" s="144"/>
    </row>
    <row r="2790" spans="1:14">
      <c r="A2790" s="535" t="str">
        <f>'[11]Depr Exp'!A2790</f>
        <v>E34401 PRD Gen, Wild Horse Wind</v>
      </c>
      <c r="B2790" s="535" t="str">
        <f>'[11]Depr Exp'!B2790</f>
        <v>E34401 PRD Gen, Wild Horse Wind-3</v>
      </c>
      <c r="C2790" s="535" t="str">
        <f>'[11]Depr Exp'!C2790</f>
        <v>403E</v>
      </c>
      <c r="D2790" s="535"/>
      <c r="E2790" s="536">
        <f>'[11]Depr Exp'!E2790</f>
        <v>43190</v>
      </c>
      <c r="F2790" s="537">
        <f>'[11]Depr Exp'!F2790</f>
        <v>299580812.16000003</v>
      </c>
      <c r="G2790" s="542">
        <f>'[11]Depr Exp'!G2790</f>
        <v>4.8399999999999999E-2</v>
      </c>
      <c r="H2790" s="539">
        <f>'[11]Depr Exp'!H2790</f>
        <v>1015315.39</v>
      </c>
      <c r="I2790" s="537">
        <f>'[11]Depr Exp'!I2790</f>
        <v>299676145.05000001</v>
      </c>
      <c r="J2790" s="542">
        <f>'[11]Depr Exp'!J2790</f>
        <v>4.8399999999999999E-2</v>
      </c>
      <c r="K2790" s="540">
        <f>'[11]Depr Exp'!K2790</f>
        <v>1013957.6000000001</v>
      </c>
      <c r="L2790" s="539">
        <f>'[11]Depr Exp'!L2790</f>
        <v>-1357.79</v>
      </c>
      <c r="M2790" s="144"/>
      <c r="N2790" s="144"/>
    </row>
    <row r="2791" spans="1:14">
      <c r="A2791" s="535" t="str">
        <f>'[11]Depr Exp'!A2791</f>
        <v>E34401 PRD Gen, Wild Horse Wind</v>
      </c>
      <c r="B2791" s="535" t="str">
        <f>'[11]Depr Exp'!B2791</f>
        <v>E34401 PRD Gen, Wild Horse Wind-4</v>
      </c>
      <c r="C2791" s="535" t="str">
        <f>'[11]Depr Exp'!C2791</f>
        <v>403E</v>
      </c>
      <c r="D2791" s="535"/>
      <c r="E2791" s="536">
        <f>'[11]Depr Exp'!E2791</f>
        <v>43220</v>
      </c>
      <c r="F2791" s="537">
        <f>'[11]Depr Exp'!F2791</f>
        <v>299912508.62</v>
      </c>
      <c r="G2791" s="542">
        <f>'[11]Depr Exp'!G2791</f>
        <v>4.8399999999999999E-2</v>
      </c>
      <c r="H2791" s="539">
        <f>'[11]Depr Exp'!H2791</f>
        <v>1016461.8399999999</v>
      </c>
      <c r="I2791" s="537">
        <f>'[11]Depr Exp'!I2791</f>
        <v>299676145.05000001</v>
      </c>
      <c r="J2791" s="542">
        <f>'[11]Depr Exp'!J2791</f>
        <v>4.8399999999999999E-2</v>
      </c>
      <c r="K2791" s="540">
        <f>'[11]Depr Exp'!K2791</f>
        <v>1013957.6000000001</v>
      </c>
      <c r="L2791" s="539">
        <f>'[11]Depr Exp'!L2791</f>
        <v>-2504.2399999999998</v>
      </c>
      <c r="M2791" s="144"/>
      <c r="N2791" s="144"/>
    </row>
    <row r="2792" spans="1:14">
      <c r="A2792" s="535" t="str">
        <f>'[11]Depr Exp'!A2792</f>
        <v>E34401 PRD Gen, Wild Horse Wind</v>
      </c>
      <c r="B2792" s="535" t="str">
        <f>'[11]Depr Exp'!B2792</f>
        <v>E34401 PRD Gen, Wild Horse Wind-5</v>
      </c>
      <c r="C2792" s="535" t="str">
        <f>'[11]Depr Exp'!C2792</f>
        <v>403E</v>
      </c>
      <c r="D2792" s="535"/>
      <c r="E2792" s="536">
        <f>'[11]Depr Exp'!E2792</f>
        <v>43251</v>
      </c>
      <c r="F2792" s="537">
        <f>'[11]Depr Exp'!F2792</f>
        <v>299901250.63999999</v>
      </c>
      <c r="G2792" s="542">
        <f>'[11]Depr Exp'!G2792</f>
        <v>4.8399999999999999E-2</v>
      </c>
      <c r="H2792" s="539">
        <f>'[11]Depr Exp'!H2792</f>
        <v>1016224.47</v>
      </c>
      <c r="I2792" s="537">
        <f>'[11]Depr Exp'!I2792</f>
        <v>299676145.05000001</v>
      </c>
      <c r="J2792" s="542">
        <f>'[11]Depr Exp'!J2792</f>
        <v>4.8399999999999999E-2</v>
      </c>
      <c r="K2792" s="540">
        <f>'[11]Depr Exp'!K2792</f>
        <v>1013957.6000000001</v>
      </c>
      <c r="L2792" s="539">
        <f>'[11]Depr Exp'!L2792</f>
        <v>-2266.87</v>
      </c>
      <c r="M2792" s="144"/>
      <c r="N2792" s="144"/>
    </row>
    <row r="2793" spans="1:14">
      <c r="A2793" s="535" t="str">
        <f>'[11]Depr Exp'!A2793</f>
        <v>E34401 PRD Gen, Wild Horse Wind</v>
      </c>
      <c r="B2793" s="535" t="str">
        <f>'[11]Depr Exp'!B2793</f>
        <v>E34401 PRD Gen, Wild Horse Wind-6</v>
      </c>
      <c r="C2793" s="535" t="str">
        <f>'[11]Depr Exp'!C2793</f>
        <v>403E</v>
      </c>
      <c r="D2793" s="535"/>
      <c r="E2793" s="536">
        <f>'[11]Depr Exp'!E2793</f>
        <v>43281</v>
      </c>
      <c r="F2793" s="537">
        <f>'[11]Depr Exp'!F2793</f>
        <v>299592183.69</v>
      </c>
      <c r="G2793" s="542">
        <f>'[11]Depr Exp'!G2793</f>
        <v>4.8399999999999999E-2</v>
      </c>
      <c r="H2793" s="539">
        <f>'[11]Depr Exp'!H2793</f>
        <v>1014785.39</v>
      </c>
      <c r="I2793" s="537">
        <f>'[11]Depr Exp'!I2793</f>
        <v>299676145.05000001</v>
      </c>
      <c r="J2793" s="542">
        <f>'[11]Depr Exp'!J2793</f>
        <v>4.8399999999999999E-2</v>
      </c>
      <c r="K2793" s="540">
        <f>'[11]Depr Exp'!K2793</f>
        <v>1013957.6000000001</v>
      </c>
      <c r="L2793" s="539">
        <f>'[11]Depr Exp'!L2793</f>
        <v>-827.79</v>
      </c>
      <c r="M2793" s="144"/>
      <c r="N2793" s="144"/>
    </row>
    <row r="2794" spans="1:14">
      <c r="A2794" s="535" t="str">
        <f>'[11]Depr Exp'!A2794</f>
        <v>E34401 PRD Gen, Wild Horse Wind</v>
      </c>
      <c r="B2794" s="535" t="str">
        <f>'[11]Depr Exp'!B2794</f>
        <v>E34401 PRD Gen, Wild Horse Wind-7</v>
      </c>
      <c r="C2794" s="535" t="str">
        <f>'[11]Depr Exp'!C2794</f>
        <v>403E</v>
      </c>
      <c r="D2794" s="535"/>
      <c r="E2794" s="536">
        <f>'[11]Depr Exp'!E2794</f>
        <v>43312</v>
      </c>
      <c r="F2794" s="537">
        <f>'[11]Depr Exp'!F2794</f>
        <v>299608862.01999998</v>
      </c>
      <c r="G2794" s="542">
        <f>'[11]Depr Exp'!G2794</f>
        <v>4.8399999999999999E-2</v>
      </c>
      <c r="H2794" s="539">
        <f>'[11]Depr Exp'!H2794</f>
        <v>1014659.5999999999</v>
      </c>
      <c r="I2794" s="537">
        <f>'[11]Depr Exp'!I2794</f>
        <v>299676145.05000001</v>
      </c>
      <c r="J2794" s="542">
        <f>'[11]Depr Exp'!J2794</f>
        <v>4.8399999999999999E-2</v>
      </c>
      <c r="K2794" s="540">
        <f>'[11]Depr Exp'!K2794</f>
        <v>1013957.6000000001</v>
      </c>
      <c r="L2794" s="539">
        <f>'[11]Depr Exp'!L2794</f>
        <v>-702</v>
      </c>
      <c r="M2794" s="144"/>
      <c r="N2794" s="144"/>
    </row>
    <row r="2795" spans="1:14">
      <c r="A2795" s="535" t="str">
        <f>'[11]Depr Exp'!A2795</f>
        <v>E34401 PRD Gen, Wild Horse Wind</v>
      </c>
      <c r="B2795" s="535" t="str">
        <f>'[11]Depr Exp'!B2795</f>
        <v>E34401 PRD Gen, Wild Horse Wind-8</v>
      </c>
      <c r="C2795" s="535" t="str">
        <f>'[11]Depr Exp'!C2795</f>
        <v>403E</v>
      </c>
      <c r="D2795" s="535"/>
      <c r="E2795" s="536">
        <f>'[11]Depr Exp'!E2795</f>
        <v>43343</v>
      </c>
      <c r="F2795" s="537">
        <f>'[11]Depr Exp'!F2795</f>
        <v>299640386.08999997</v>
      </c>
      <c r="G2795" s="542">
        <f>'[11]Depr Exp'!G2795</f>
        <v>4.8399999999999999E-2</v>
      </c>
      <c r="H2795" s="539">
        <f>'[11]Depr Exp'!H2795</f>
        <v>1014593.2</v>
      </c>
      <c r="I2795" s="537">
        <f>'[11]Depr Exp'!I2795</f>
        <v>299676145.05000001</v>
      </c>
      <c r="J2795" s="542">
        <f>'[11]Depr Exp'!J2795</f>
        <v>4.8399999999999999E-2</v>
      </c>
      <c r="K2795" s="540">
        <f>'[11]Depr Exp'!K2795</f>
        <v>1013957.6000000001</v>
      </c>
      <c r="L2795" s="539">
        <f>'[11]Depr Exp'!L2795</f>
        <v>-635.6</v>
      </c>
      <c r="M2795" s="144"/>
      <c r="N2795" s="144"/>
    </row>
    <row r="2796" spans="1:14">
      <c r="A2796" s="535" t="str">
        <f>'[11]Depr Exp'!A2796</f>
        <v>E34401 PRD Gen, Wild Horse Wind</v>
      </c>
      <c r="B2796" s="535" t="str">
        <f>'[11]Depr Exp'!B2796</f>
        <v>E34401 PRD Gen, Wild Horse Wind-9</v>
      </c>
      <c r="C2796" s="535" t="str">
        <f>'[11]Depr Exp'!C2796</f>
        <v>403E</v>
      </c>
      <c r="D2796" s="535"/>
      <c r="E2796" s="536">
        <f>'[11]Depr Exp'!E2796</f>
        <v>43373</v>
      </c>
      <c r="F2796" s="537">
        <f>'[11]Depr Exp'!F2796</f>
        <v>299701853.42000002</v>
      </c>
      <c r="G2796" s="542">
        <f>'[11]Depr Exp'!G2796</f>
        <v>4.8399999999999999E-2</v>
      </c>
      <c r="H2796" s="539">
        <f>'[11]Depr Exp'!H2796</f>
        <v>1014646.9300000002</v>
      </c>
      <c r="I2796" s="537">
        <f>'[11]Depr Exp'!I2796</f>
        <v>299676145.05000001</v>
      </c>
      <c r="J2796" s="542">
        <f>'[11]Depr Exp'!J2796</f>
        <v>4.8399999999999999E-2</v>
      </c>
      <c r="K2796" s="540">
        <f>'[11]Depr Exp'!K2796</f>
        <v>1013957.6000000001</v>
      </c>
      <c r="L2796" s="539">
        <f>'[11]Depr Exp'!L2796</f>
        <v>-689.33</v>
      </c>
      <c r="M2796" s="144"/>
      <c r="N2796" s="144"/>
    </row>
    <row r="2797" spans="1:14">
      <c r="A2797" s="535" t="str">
        <f>'[11]Depr Exp'!A2797</f>
        <v>E34401 PRD Gen, Wild Horse Wind</v>
      </c>
      <c r="B2797" s="535" t="str">
        <f>'[11]Depr Exp'!B2797</f>
        <v>E34401 PRD Gen, Wild Horse Wind-10</v>
      </c>
      <c r="C2797" s="535" t="str">
        <f>'[11]Depr Exp'!C2797</f>
        <v>403E</v>
      </c>
      <c r="D2797" s="535"/>
      <c r="E2797" s="536">
        <f>'[11]Depr Exp'!E2797</f>
        <v>43404</v>
      </c>
      <c r="F2797" s="537">
        <f>'[11]Depr Exp'!F2797</f>
        <v>299751103.54000002</v>
      </c>
      <c r="G2797" s="542">
        <f>'[11]Depr Exp'!G2797</f>
        <v>4.8399999999999999E-2</v>
      </c>
      <c r="H2797" s="539">
        <f>'[11]Depr Exp'!H2797</f>
        <v>1014650.9500000001</v>
      </c>
      <c r="I2797" s="537">
        <f>'[11]Depr Exp'!I2797</f>
        <v>299676145.05000001</v>
      </c>
      <c r="J2797" s="542">
        <f>'[11]Depr Exp'!J2797</f>
        <v>4.8399999999999999E-2</v>
      </c>
      <c r="K2797" s="540">
        <f>'[11]Depr Exp'!K2797</f>
        <v>1013957.6000000001</v>
      </c>
      <c r="L2797" s="539">
        <f>'[11]Depr Exp'!L2797</f>
        <v>-693.35</v>
      </c>
      <c r="M2797" s="144"/>
      <c r="N2797" s="144"/>
    </row>
    <row r="2798" spans="1:14">
      <c r="A2798" s="535" t="str">
        <f>'[11]Depr Exp'!A2798</f>
        <v>E34401 PRD Gen, Wild Horse Wind</v>
      </c>
      <c r="B2798" s="535" t="str">
        <f>'[11]Depr Exp'!B2798</f>
        <v>E34401 PRD Gen, Wild Horse Wind-11</v>
      </c>
      <c r="C2798" s="535" t="str">
        <f>'[11]Depr Exp'!C2798</f>
        <v>403E</v>
      </c>
      <c r="D2798" s="535"/>
      <c r="E2798" s="536">
        <f>'[11]Depr Exp'!E2798</f>
        <v>43434</v>
      </c>
      <c r="F2798" s="537">
        <f>'[11]Depr Exp'!F2798</f>
        <v>299715386.66000003</v>
      </c>
      <c r="G2798" s="542">
        <f>'[11]Depr Exp'!G2798</f>
        <v>4.8399999999999999E-2</v>
      </c>
      <c r="H2798" s="539">
        <f>'[11]Depr Exp'!H2798</f>
        <v>1014311.54</v>
      </c>
      <c r="I2798" s="537">
        <f>'[11]Depr Exp'!I2798</f>
        <v>299676145.05000001</v>
      </c>
      <c r="J2798" s="542">
        <f>'[11]Depr Exp'!J2798</f>
        <v>4.8399999999999999E-2</v>
      </c>
      <c r="K2798" s="540">
        <f>'[11]Depr Exp'!K2798</f>
        <v>1013957.6000000001</v>
      </c>
      <c r="L2798" s="539">
        <f>'[11]Depr Exp'!L2798</f>
        <v>-353.94</v>
      </c>
      <c r="M2798" s="144"/>
      <c r="N2798" s="144"/>
    </row>
    <row r="2799" spans="1:14">
      <c r="A2799" s="535" t="str">
        <f>'[11]Depr Exp'!A2799</f>
        <v>E34401 PRD Gen, Wild Horse Wind</v>
      </c>
      <c r="B2799" s="535" t="str">
        <f>'[11]Depr Exp'!B2799</f>
        <v>E34401 PRD Gen, Wild Horse Wind-12</v>
      </c>
      <c r="C2799" s="535" t="str">
        <f>'[11]Depr Exp'!C2799</f>
        <v>403E</v>
      </c>
      <c r="D2799" s="535"/>
      <c r="E2799" s="536">
        <f>'[11]Depr Exp'!E2799</f>
        <v>43465</v>
      </c>
      <c r="F2799" s="537">
        <f>'[11]Depr Exp'!F2799</f>
        <v>299676145.05000001</v>
      </c>
      <c r="G2799" s="542">
        <f>'[11]Depr Exp'!G2799</f>
        <v>4.8399999999999999E-2</v>
      </c>
      <c r="H2799" s="539">
        <f>'[11]Depr Exp'!H2799</f>
        <v>1013957.6000000001</v>
      </c>
      <c r="I2799" s="537">
        <f>'[11]Depr Exp'!I2799</f>
        <v>299676145.05000001</v>
      </c>
      <c r="J2799" s="542">
        <f>'[11]Depr Exp'!J2799</f>
        <v>4.8399999999999999E-2</v>
      </c>
      <c r="K2799" s="540">
        <f>'[11]Depr Exp'!K2799</f>
        <v>1013957.6000000001</v>
      </c>
      <c r="L2799" s="539">
        <f>'[11]Depr Exp'!L2799</f>
        <v>0</v>
      </c>
      <c r="M2799" s="144"/>
      <c r="N2799" s="144"/>
    </row>
    <row r="2800" spans="1:14" ht="15.75" thickBot="1">
      <c r="A2800" s="159" t="str">
        <f>'[11]Depr Exp'!A2800</f>
        <v>E34401 PRD Gen, Wild Horse Wind Total</v>
      </c>
      <c r="B2800" s="144">
        <f>'[11]Depr Exp'!B2800</f>
        <v>0</v>
      </c>
      <c r="C2800" s="502" t="str">
        <f>'[11]Depr Exp'!C2800</f>
        <v>EPRD</v>
      </c>
      <c r="D2800" s="144"/>
      <c r="E2800" s="281" t="str">
        <f>'[11]Depr Exp'!E2800</f>
        <v>Total</v>
      </c>
      <c r="F2800" s="141">
        <f>'[11]Depr Exp'!F2800</f>
        <v>0</v>
      </c>
      <c r="G2800" s="252">
        <f>'[11]Depr Exp'!G2800</f>
        <v>0</v>
      </c>
      <c r="H2800" s="286">
        <f>'[11]Depr Exp'!H2800</f>
        <v>12177552.109999998</v>
      </c>
      <c r="I2800" s="141">
        <f>'[11]Depr Exp'!I2800</f>
        <v>0</v>
      </c>
      <c r="J2800" s="252">
        <f>'[11]Depr Exp'!J2800</f>
        <v>0</v>
      </c>
      <c r="K2800" s="286">
        <f>'[11]Depr Exp'!K2800</f>
        <v>12167491.199999997</v>
      </c>
      <c r="L2800" s="286">
        <f>'[11]Depr Exp'!L2800</f>
        <v>-10060.91</v>
      </c>
      <c r="M2800" s="144"/>
      <c r="N2800" s="144"/>
    </row>
    <row r="2801" spans="1:14" ht="13.5" thickTop="1">
      <c r="A2801" s="144" t="str">
        <f>'[11]Depr Exp'!A2801</f>
        <v>E34401 PRD Gen,Wild Horse Expansion</v>
      </c>
      <c r="B2801" s="144" t="str">
        <f>'[11]Depr Exp'!B2801</f>
        <v>E34401 PRD Gen,Wild Horse Expansion-1</v>
      </c>
      <c r="C2801" s="144" t="str">
        <f>'[11]Depr Exp'!C2801</f>
        <v>403E</v>
      </c>
      <c r="D2801" s="144"/>
      <c r="E2801" s="282">
        <f>'[11]Depr Exp'!E2801</f>
        <v>43131</v>
      </c>
      <c r="F2801" s="523">
        <f>'[11]Depr Exp'!F2801</f>
        <v>67666311.659999996</v>
      </c>
      <c r="G2801" s="305">
        <f>'[11]Depr Exp'!G2801</f>
        <v>4.8399999999999999E-2</v>
      </c>
      <c r="H2801" s="524">
        <f>'[11]Depr Exp'!H2801</f>
        <v>272920.78999999998</v>
      </c>
      <c r="I2801" s="523">
        <f>'[11]Depr Exp'!I2801</f>
        <v>67592448.629999995</v>
      </c>
      <c r="J2801" s="305">
        <f>'[11]Depr Exp'!J2801</f>
        <v>4.8399999999999999E-2</v>
      </c>
      <c r="K2801" s="373">
        <f>'[11]Depr Exp'!K2801</f>
        <v>272622.87614099996</v>
      </c>
      <c r="L2801" s="524">
        <f>'[11]Depr Exp'!L2801</f>
        <v>-297.91000000000003</v>
      </c>
      <c r="M2801" s="144"/>
      <c r="N2801" s="144"/>
    </row>
    <row r="2802" spans="1:14">
      <c r="A2802" s="144" t="str">
        <f>'[11]Depr Exp'!A2802</f>
        <v>E34401 PRD Gen,Wild Horse Expansion</v>
      </c>
      <c r="B2802" s="144" t="str">
        <f>'[11]Depr Exp'!B2802</f>
        <v>E34401 PRD Gen,Wild Horse Expansion-2</v>
      </c>
      <c r="C2802" s="144" t="str">
        <f>'[11]Depr Exp'!C2802</f>
        <v>403E</v>
      </c>
      <c r="D2802" s="144"/>
      <c r="E2802" s="282">
        <f>'[11]Depr Exp'!E2802</f>
        <v>43159</v>
      </c>
      <c r="F2802" s="523">
        <f>'[11]Depr Exp'!F2802</f>
        <v>67666311.659999996</v>
      </c>
      <c r="G2802" s="305">
        <f>'[11]Depr Exp'!G2802</f>
        <v>4.8399999999999999E-2</v>
      </c>
      <c r="H2802" s="524">
        <f>'[11]Depr Exp'!H2802</f>
        <v>272920.78999999998</v>
      </c>
      <c r="I2802" s="523">
        <f>'[11]Depr Exp'!I2802</f>
        <v>67592448.629999995</v>
      </c>
      <c r="J2802" s="305">
        <f>'[11]Depr Exp'!J2802</f>
        <v>4.8399999999999999E-2</v>
      </c>
      <c r="K2802" s="373">
        <f>'[11]Depr Exp'!K2802</f>
        <v>272622.87614099996</v>
      </c>
      <c r="L2802" s="524">
        <f>'[11]Depr Exp'!L2802</f>
        <v>-297.91000000000003</v>
      </c>
      <c r="M2802" s="144"/>
      <c r="N2802" s="144"/>
    </row>
    <row r="2803" spans="1:14">
      <c r="A2803" s="144" t="str">
        <f>'[11]Depr Exp'!A2803</f>
        <v>E34401 PRD Gen,Wild Horse Expansion</v>
      </c>
      <c r="B2803" s="144" t="str">
        <f>'[11]Depr Exp'!B2803</f>
        <v>E34401 PRD Gen,Wild Horse Expansion-3</v>
      </c>
      <c r="C2803" s="144" t="str">
        <f>'[11]Depr Exp'!C2803</f>
        <v>403E</v>
      </c>
      <c r="D2803" s="144"/>
      <c r="E2803" s="282">
        <f>'[11]Depr Exp'!E2803</f>
        <v>43190</v>
      </c>
      <c r="F2803" s="523">
        <f>'[11]Depr Exp'!F2803</f>
        <v>67665697.129999995</v>
      </c>
      <c r="G2803" s="305">
        <f>'[11]Depr Exp'!G2803</f>
        <v>4.8399999999999999E-2</v>
      </c>
      <c r="H2803" s="524">
        <f>'[11]Depr Exp'!H2803</f>
        <v>272918.31</v>
      </c>
      <c r="I2803" s="523">
        <f>'[11]Depr Exp'!I2803</f>
        <v>67592448.629999995</v>
      </c>
      <c r="J2803" s="305">
        <f>'[11]Depr Exp'!J2803</f>
        <v>4.8399999999999999E-2</v>
      </c>
      <c r="K2803" s="373">
        <f>'[11]Depr Exp'!K2803</f>
        <v>272622.87614099996</v>
      </c>
      <c r="L2803" s="524">
        <f>'[11]Depr Exp'!L2803</f>
        <v>-295.43</v>
      </c>
      <c r="M2803" s="144"/>
      <c r="N2803" s="144"/>
    </row>
    <row r="2804" spans="1:14">
      <c r="A2804" s="144" t="str">
        <f>'[11]Depr Exp'!A2804</f>
        <v>E34401 PRD Gen,Wild Horse Expansion</v>
      </c>
      <c r="B2804" s="144" t="str">
        <f>'[11]Depr Exp'!B2804</f>
        <v>E34401 PRD Gen,Wild Horse Expansion-4</v>
      </c>
      <c r="C2804" s="144" t="str">
        <f>'[11]Depr Exp'!C2804</f>
        <v>403E</v>
      </c>
      <c r="D2804" s="144"/>
      <c r="E2804" s="282">
        <f>'[11]Depr Exp'!E2804</f>
        <v>43220</v>
      </c>
      <c r="F2804" s="523">
        <f>'[11]Depr Exp'!F2804</f>
        <v>67665082.599999994</v>
      </c>
      <c r="G2804" s="305">
        <f>'[11]Depr Exp'!G2804</f>
        <v>4.8399999999999999E-2</v>
      </c>
      <c r="H2804" s="524">
        <f>'[11]Depr Exp'!H2804</f>
        <v>272915.83</v>
      </c>
      <c r="I2804" s="523">
        <f>'[11]Depr Exp'!I2804</f>
        <v>67592448.629999995</v>
      </c>
      <c r="J2804" s="305">
        <f>'[11]Depr Exp'!J2804</f>
        <v>4.8399999999999999E-2</v>
      </c>
      <c r="K2804" s="373">
        <f>'[11]Depr Exp'!K2804</f>
        <v>272622.87614099996</v>
      </c>
      <c r="L2804" s="524">
        <f>'[11]Depr Exp'!L2804</f>
        <v>-292.95</v>
      </c>
      <c r="M2804" s="144"/>
      <c r="N2804" s="144"/>
    </row>
    <row r="2805" spans="1:14">
      <c r="A2805" s="144" t="str">
        <f>'[11]Depr Exp'!A2805</f>
        <v>E34401 PRD Gen,Wild Horse Expansion</v>
      </c>
      <c r="B2805" s="144" t="str">
        <f>'[11]Depr Exp'!B2805</f>
        <v>E34401 PRD Gen,Wild Horse Expansion-5</v>
      </c>
      <c r="C2805" s="144" t="str">
        <f>'[11]Depr Exp'!C2805</f>
        <v>403E</v>
      </c>
      <c r="D2805" s="144"/>
      <c r="E2805" s="282">
        <f>'[11]Depr Exp'!E2805</f>
        <v>43251</v>
      </c>
      <c r="F2805" s="523">
        <f>'[11]Depr Exp'!F2805</f>
        <v>67629267.629999995</v>
      </c>
      <c r="G2805" s="305">
        <f>'[11]Depr Exp'!G2805</f>
        <v>4.8399999999999999E-2</v>
      </c>
      <c r="H2805" s="524">
        <f>'[11]Depr Exp'!H2805</f>
        <v>272771.38</v>
      </c>
      <c r="I2805" s="523">
        <f>'[11]Depr Exp'!I2805</f>
        <v>67592448.629999995</v>
      </c>
      <c r="J2805" s="305">
        <f>'[11]Depr Exp'!J2805</f>
        <v>4.8399999999999999E-2</v>
      </c>
      <c r="K2805" s="373">
        <f>'[11]Depr Exp'!K2805</f>
        <v>272622.87614099996</v>
      </c>
      <c r="L2805" s="524">
        <f>'[11]Depr Exp'!L2805</f>
        <v>-148.5</v>
      </c>
      <c r="M2805" s="144"/>
      <c r="N2805" s="144"/>
    </row>
    <row r="2806" spans="1:14">
      <c r="A2806" s="144" t="str">
        <f>'[11]Depr Exp'!A2806</f>
        <v>E34401 PRD Gen,Wild Horse Expansion</v>
      </c>
      <c r="B2806" s="144" t="str">
        <f>'[11]Depr Exp'!B2806</f>
        <v>E34401 PRD Gen,Wild Horse Expansion-6</v>
      </c>
      <c r="C2806" s="144" t="str">
        <f>'[11]Depr Exp'!C2806</f>
        <v>403E</v>
      </c>
      <c r="D2806" s="144"/>
      <c r="E2806" s="282">
        <f>'[11]Depr Exp'!E2806</f>
        <v>43281</v>
      </c>
      <c r="F2806" s="523">
        <f>'[11]Depr Exp'!F2806</f>
        <v>67593452.659999996</v>
      </c>
      <c r="G2806" s="305">
        <f>'[11]Depr Exp'!G2806</f>
        <v>4.8399999999999999E-2</v>
      </c>
      <c r="H2806" s="524">
        <f>'[11]Depr Exp'!H2806</f>
        <v>272626.92</v>
      </c>
      <c r="I2806" s="523">
        <f>'[11]Depr Exp'!I2806</f>
        <v>67592448.629999995</v>
      </c>
      <c r="J2806" s="305">
        <f>'[11]Depr Exp'!J2806</f>
        <v>4.8399999999999999E-2</v>
      </c>
      <c r="K2806" s="373">
        <f>'[11]Depr Exp'!K2806</f>
        <v>272622.87614099996</v>
      </c>
      <c r="L2806" s="524">
        <f>'[11]Depr Exp'!L2806</f>
        <v>-4.04</v>
      </c>
      <c r="M2806" s="144"/>
      <c r="N2806" s="144"/>
    </row>
    <row r="2807" spans="1:14">
      <c r="A2807" s="144" t="str">
        <f>'[11]Depr Exp'!A2807</f>
        <v>E34401 PRD Gen,Wild Horse Expansion</v>
      </c>
      <c r="B2807" s="144" t="str">
        <f>'[11]Depr Exp'!B2807</f>
        <v>E34401 PRD Gen,Wild Horse Expansion-7</v>
      </c>
      <c r="C2807" s="144" t="str">
        <f>'[11]Depr Exp'!C2807</f>
        <v>403E</v>
      </c>
      <c r="D2807" s="144"/>
      <c r="E2807" s="282">
        <f>'[11]Depr Exp'!E2807</f>
        <v>43312</v>
      </c>
      <c r="F2807" s="523">
        <f>'[11]Depr Exp'!F2807</f>
        <v>67593452.659999996</v>
      </c>
      <c r="G2807" s="305">
        <f>'[11]Depr Exp'!G2807</f>
        <v>4.8399999999999999E-2</v>
      </c>
      <c r="H2807" s="524">
        <f>'[11]Depr Exp'!H2807</f>
        <v>272626.92</v>
      </c>
      <c r="I2807" s="523">
        <f>'[11]Depr Exp'!I2807</f>
        <v>67592448.629999995</v>
      </c>
      <c r="J2807" s="305">
        <f>'[11]Depr Exp'!J2807</f>
        <v>4.8399999999999999E-2</v>
      </c>
      <c r="K2807" s="373">
        <f>'[11]Depr Exp'!K2807</f>
        <v>272622.87614099996</v>
      </c>
      <c r="L2807" s="524">
        <f>'[11]Depr Exp'!L2807</f>
        <v>-4.04</v>
      </c>
      <c r="M2807" s="144"/>
      <c r="N2807" s="144"/>
    </row>
    <row r="2808" spans="1:14">
      <c r="A2808" s="144" t="str">
        <f>'[11]Depr Exp'!A2808</f>
        <v>E34401 PRD Gen,Wild Horse Expansion</v>
      </c>
      <c r="B2808" s="144" t="str">
        <f>'[11]Depr Exp'!B2808</f>
        <v>E34401 PRD Gen,Wild Horse Expansion-8</v>
      </c>
      <c r="C2808" s="144" t="str">
        <f>'[11]Depr Exp'!C2808</f>
        <v>403E</v>
      </c>
      <c r="D2808" s="144"/>
      <c r="E2808" s="282">
        <f>'[11]Depr Exp'!E2808</f>
        <v>43343</v>
      </c>
      <c r="F2808" s="523">
        <f>'[11]Depr Exp'!F2808</f>
        <v>67593452.659999996</v>
      </c>
      <c r="G2808" s="305">
        <f>'[11]Depr Exp'!G2808</f>
        <v>4.8399999999999999E-2</v>
      </c>
      <c r="H2808" s="524">
        <f>'[11]Depr Exp'!H2808</f>
        <v>272626.92</v>
      </c>
      <c r="I2808" s="523">
        <f>'[11]Depr Exp'!I2808</f>
        <v>67592448.629999995</v>
      </c>
      <c r="J2808" s="305">
        <f>'[11]Depr Exp'!J2808</f>
        <v>4.8399999999999999E-2</v>
      </c>
      <c r="K2808" s="373">
        <f>'[11]Depr Exp'!K2808</f>
        <v>272622.87614099996</v>
      </c>
      <c r="L2808" s="524">
        <f>'[11]Depr Exp'!L2808</f>
        <v>-4.04</v>
      </c>
      <c r="M2808" s="144"/>
      <c r="N2808" s="144"/>
    </row>
    <row r="2809" spans="1:14">
      <c r="A2809" s="144" t="str">
        <f>'[11]Depr Exp'!A2809</f>
        <v>E34401 PRD Gen,Wild Horse Expansion</v>
      </c>
      <c r="B2809" s="144" t="str">
        <f>'[11]Depr Exp'!B2809</f>
        <v>E34401 PRD Gen,Wild Horse Expansion-9</v>
      </c>
      <c r="C2809" s="144" t="str">
        <f>'[11]Depr Exp'!C2809</f>
        <v>403E</v>
      </c>
      <c r="D2809" s="144"/>
      <c r="E2809" s="282">
        <f>'[11]Depr Exp'!E2809</f>
        <v>43373</v>
      </c>
      <c r="F2809" s="523">
        <f>'[11]Depr Exp'!F2809</f>
        <v>67593461.390000001</v>
      </c>
      <c r="G2809" s="305">
        <f>'[11]Depr Exp'!G2809</f>
        <v>4.8399999999999999E-2</v>
      </c>
      <c r="H2809" s="524">
        <f>'[11]Depr Exp'!H2809</f>
        <v>272626.95999999996</v>
      </c>
      <c r="I2809" s="523">
        <f>'[11]Depr Exp'!I2809</f>
        <v>67592448.629999995</v>
      </c>
      <c r="J2809" s="305">
        <f>'[11]Depr Exp'!J2809</f>
        <v>4.8399999999999999E-2</v>
      </c>
      <c r="K2809" s="373">
        <f>'[11]Depr Exp'!K2809</f>
        <v>272622.87614099996</v>
      </c>
      <c r="L2809" s="524">
        <f>'[11]Depr Exp'!L2809</f>
        <v>-4.08</v>
      </c>
      <c r="M2809" s="144"/>
      <c r="N2809" s="144"/>
    </row>
    <row r="2810" spans="1:14">
      <c r="A2810" s="144" t="str">
        <f>'[11]Depr Exp'!A2810</f>
        <v>E34401 PRD Gen,Wild Horse Expansion</v>
      </c>
      <c r="B2810" s="144" t="str">
        <f>'[11]Depr Exp'!B2810</f>
        <v>E34401 PRD Gen,Wild Horse Expansion-10</v>
      </c>
      <c r="C2810" s="144" t="str">
        <f>'[11]Depr Exp'!C2810</f>
        <v>403E</v>
      </c>
      <c r="D2810" s="144"/>
      <c r="E2810" s="282">
        <f>'[11]Depr Exp'!E2810</f>
        <v>43404</v>
      </c>
      <c r="F2810" s="523">
        <f>'[11]Depr Exp'!F2810</f>
        <v>67593470.120000005</v>
      </c>
      <c r="G2810" s="305">
        <f>'[11]Depr Exp'!G2810</f>
        <v>4.8399999999999999E-2</v>
      </c>
      <c r="H2810" s="524">
        <f>'[11]Depr Exp'!H2810</f>
        <v>272627</v>
      </c>
      <c r="I2810" s="523">
        <f>'[11]Depr Exp'!I2810</f>
        <v>67592448.629999995</v>
      </c>
      <c r="J2810" s="305">
        <f>'[11]Depr Exp'!J2810</f>
        <v>4.8399999999999999E-2</v>
      </c>
      <c r="K2810" s="373">
        <f>'[11]Depr Exp'!K2810</f>
        <v>272622.87614099996</v>
      </c>
      <c r="L2810" s="524">
        <f>'[11]Depr Exp'!L2810</f>
        <v>-4.12</v>
      </c>
      <c r="M2810" s="144"/>
      <c r="N2810" s="144"/>
    </row>
    <row r="2811" spans="1:14">
      <c r="A2811" s="144" t="str">
        <f>'[11]Depr Exp'!A2811</f>
        <v>E34401 PRD Gen,Wild Horse Expansion</v>
      </c>
      <c r="B2811" s="144" t="str">
        <f>'[11]Depr Exp'!B2811</f>
        <v>E34401 PRD Gen,Wild Horse Expansion-11</v>
      </c>
      <c r="C2811" s="144" t="str">
        <f>'[11]Depr Exp'!C2811</f>
        <v>403E</v>
      </c>
      <c r="D2811" s="144"/>
      <c r="E2811" s="282">
        <f>'[11]Depr Exp'!E2811</f>
        <v>43434</v>
      </c>
      <c r="F2811" s="523">
        <f>'[11]Depr Exp'!F2811</f>
        <v>67593470.120000005</v>
      </c>
      <c r="G2811" s="305">
        <f>'[11]Depr Exp'!G2811</f>
        <v>4.8399999999999999E-2</v>
      </c>
      <c r="H2811" s="524">
        <f>'[11]Depr Exp'!H2811</f>
        <v>272627</v>
      </c>
      <c r="I2811" s="523">
        <f>'[11]Depr Exp'!I2811</f>
        <v>67592448.629999995</v>
      </c>
      <c r="J2811" s="305">
        <f>'[11]Depr Exp'!J2811</f>
        <v>4.8399999999999999E-2</v>
      </c>
      <c r="K2811" s="373">
        <f>'[11]Depr Exp'!K2811</f>
        <v>272622.87614099996</v>
      </c>
      <c r="L2811" s="524">
        <f>'[11]Depr Exp'!L2811</f>
        <v>-4.12</v>
      </c>
      <c r="M2811" s="144"/>
      <c r="N2811" s="144"/>
    </row>
    <row r="2812" spans="1:14">
      <c r="A2812" s="144" t="str">
        <f>'[11]Depr Exp'!A2812</f>
        <v>E34401 PRD Gen,Wild Horse Expansion</v>
      </c>
      <c r="B2812" s="144" t="str">
        <f>'[11]Depr Exp'!B2812</f>
        <v>E34401 PRD Gen,Wild Horse Expansion-12</v>
      </c>
      <c r="C2812" s="144" t="str">
        <f>'[11]Depr Exp'!C2812</f>
        <v>403E</v>
      </c>
      <c r="D2812" s="144"/>
      <c r="E2812" s="282">
        <f>'[11]Depr Exp'!E2812</f>
        <v>43465</v>
      </c>
      <c r="F2812" s="523">
        <f>'[11]Depr Exp'!F2812</f>
        <v>67592448.629999995</v>
      </c>
      <c r="G2812" s="305">
        <f>'[11]Depr Exp'!G2812</f>
        <v>4.8399999999999999E-2</v>
      </c>
      <c r="H2812" s="524">
        <f>'[11]Depr Exp'!H2812</f>
        <v>272622.88</v>
      </c>
      <c r="I2812" s="523">
        <f>'[11]Depr Exp'!I2812</f>
        <v>67592448.629999995</v>
      </c>
      <c r="J2812" s="305">
        <f>'[11]Depr Exp'!J2812</f>
        <v>4.8399999999999999E-2</v>
      </c>
      <c r="K2812" s="373">
        <f>'[11]Depr Exp'!K2812</f>
        <v>272622.87614099996</v>
      </c>
      <c r="L2812" s="524">
        <f>'[11]Depr Exp'!L2812</f>
        <v>0</v>
      </c>
      <c r="M2812" s="144"/>
      <c r="N2812" s="144"/>
    </row>
    <row r="2813" spans="1:14" ht="15.75" thickBot="1">
      <c r="A2813" s="159" t="str">
        <f>'[11]Depr Exp'!A2813</f>
        <v>E34401 PRD Gen,Wild Horse Expansion Total</v>
      </c>
      <c r="B2813" s="144">
        <f>'[11]Depr Exp'!B2813</f>
        <v>0</v>
      </c>
      <c r="C2813" s="502" t="str">
        <f>'[11]Depr Exp'!C2813</f>
        <v>EPRD</v>
      </c>
      <c r="D2813" s="144"/>
      <c r="E2813" s="281" t="str">
        <f>'[11]Depr Exp'!E2813</f>
        <v>Total</v>
      </c>
      <c r="F2813" s="141">
        <f>'[11]Depr Exp'!F2813</f>
        <v>0</v>
      </c>
      <c r="G2813" s="252">
        <f>'[11]Depr Exp'!G2813</f>
        <v>0</v>
      </c>
      <c r="H2813" s="286">
        <f>'[11]Depr Exp'!H2813</f>
        <v>3272831.6999999997</v>
      </c>
      <c r="I2813" s="141">
        <f>'[11]Depr Exp'!I2813</f>
        <v>0</v>
      </c>
      <c r="J2813" s="252">
        <f>'[11]Depr Exp'!J2813</f>
        <v>0</v>
      </c>
      <c r="K2813" s="286">
        <f>'[11]Depr Exp'!K2813</f>
        <v>3271474.5136920004</v>
      </c>
      <c r="L2813" s="286">
        <f>'[11]Depr Exp'!L2813</f>
        <v>-1357.19</v>
      </c>
      <c r="M2813" s="144"/>
      <c r="N2813" s="144"/>
    </row>
    <row r="2814" spans="1:14" ht="13.5" thickTop="1">
      <c r="A2814" s="144" t="str">
        <f>'[11]Depr Exp'!A2814</f>
        <v>E34420 PRD Gen, Encogen</v>
      </c>
      <c r="B2814" s="144" t="str">
        <f>'[11]Depr Exp'!B2814</f>
        <v>E34420 PRD Gen, Encogen-1</v>
      </c>
      <c r="C2814" s="144" t="str">
        <f>'[11]Depr Exp'!C2814</f>
        <v>403E</v>
      </c>
      <c r="D2814" s="144"/>
      <c r="E2814" s="282">
        <f>'[11]Depr Exp'!E2814</f>
        <v>43131</v>
      </c>
      <c r="F2814" s="523">
        <f>'[11]Depr Exp'!F2814</f>
        <v>74375981.069999993</v>
      </c>
      <c r="G2814" s="305">
        <f>'[11]Depr Exp'!G2814</f>
        <v>7.2999999999999992E-3</v>
      </c>
      <c r="H2814" s="524">
        <f>'[11]Depr Exp'!H2814</f>
        <v>45245.39</v>
      </c>
      <c r="I2814" s="523">
        <f>'[11]Depr Exp'!I2814</f>
        <v>74713670.290000007</v>
      </c>
      <c r="J2814" s="305">
        <f>'[11]Depr Exp'!J2814</f>
        <v>7.2999999999999992E-3</v>
      </c>
      <c r="K2814" s="373">
        <f>'[11]Depr Exp'!K2814</f>
        <v>45450.816093083333</v>
      </c>
      <c r="L2814" s="524">
        <f>'[11]Depr Exp'!L2814</f>
        <v>205.43</v>
      </c>
      <c r="M2814" s="144"/>
      <c r="N2814" s="144"/>
    </row>
    <row r="2815" spans="1:14">
      <c r="A2815" s="144" t="str">
        <f>'[11]Depr Exp'!A2815</f>
        <v>E34420 PRD Gen, Encogen</v>
      </c>
      <c r="B2815" s="144" t="str">
        <f>'[11]Depr Exp'!B2815</f>
        <v>E34420 PRD Gen, Encogen-2</v>
      </c>
      <c r="C2815" s="144" t="str">
        <f>'[11]Depr Exp'!C2815</f>
        <v>403E</v>
      </c>
      <c r="D2815" s="144"/>
      <c r="E2815" s="282">
        <f>'[11]Depr Exp'!E2815</f>
        <v>43159</v>
      </c>
      <c r="F2815" s="523">
        <f>'[11]Depr Exp'!F2815</f>
        <v>74375981.069999993</v>
      </c>
      <c r="G2815" s="305">
        <f>'[11]Depr Exp'!G2815</f>
        <v>7.2999999999999992E-3</v>
      </c>
      <c r="H2815" s="524">
        <f>'[11]Depr Exp'!H2815</f>
        <v>45245.39</v>
      </c>
      <c r="I2815" s="523">
        <f>'[11]Depr Exp'!I2815</f>
        <v>74713670.290000007</v>
      </c>
      <c r="J2815" s="305">
        <f>'[11]Depr Exp'!J2815</f>
        <v>7.2999999999999992E-3</v>
      </c>
      <c r="K2815" s="373">
        <f>'[11]Depr Exp'!K2815</f>
        <v>45450.816093083333</v>
      </c>
      <c r="L2815" s="524">
        <f>'[11]Depr Exp'!L2815</f>
        <v>205.43</v>
      </c>
      <c r="M2815" s="144"/>
      <c r="N2815" s="144"/>
    </row>
    <row r="2816" spans="1:14">
      <c r="A2816" s="144" t="str">
        <f>'[11]Depr Exp'!A2816</f>
        <v>E34420 PRD Gen, Encogen</v>
      </c>
      <c r="B2816" s="144" t="str">
        <f>'[11]Depr Exp'!B2816</f>
        <v>E34420 PRD Gen, Encogen-3</v>
      </c>
      <c r="C2816" s="144" t="str">
        <f>'[11]Depr Exp'!C2816</f>
        <v>403E</v>
      </c>
      <c r="D2816" s="144"/>
      <c r="E2816" s="282">
        <f>'[11]Depr Exp'!E2816</f>
        <v>43190</v>
      </c>
      <c r="F2816" s="523">
        <f>'[11]Depr Exp'!F2816</f>
        <v>74375981.069999993</v>
      </c>
      <c r="G2816" s="305">
        <f>'[11]Depr Exp'!G2816</f>
        <v>7.2999999999999992E-3</v>
      </c>
      <c r="H2816" s="524">
        <f>'[11]Depr Exp'!H2816</f>
        <v>45245.39</v>
      </c>
      <c r="I2816" s="523">
        <f>'[11]Depr Exp'!I2816</f>
        <v>74713670.290000007</v>
      </c>
      <c r="J2816" s="305">
        <f>'[11]Depr Exp'!J2816</f>
        <v>7.2999999999999992E-3</v>
      </c>
      <c r="K2816" s="373">
        <f>'[11]Depr Exp'!K2816</f>
        <v>45450.816093083333</v>
      </c>
      <c r="L2816" s="524">
        <f>'[11]Depr Exp'!L2816</f>
        <v>205.43</v>
      </c>
      <c r="M2816" s="144"/>
      <c r="N2816" s="144"/>
    </row>
    <row r="2817" spans="1:14">
      <c r="A2817" s="144" t="str">
        <f>'[11]Depr Exp'!A2817</f>
        <v>E34420 PRD Gen, Encogen</v>
      </c>
      <c r="B2817" s="144" t="str">
        <f>'[11]Depr Exp'!B2817</f>
        <v>E34420 PRD Gen, Encogen-4</v>
      </c>
      <c r="C2817" s="144" t="str">
        <f>'[11]Depr Exp'!C2817</f>
        <v>403E</v>
      </c>
      <c r="D2817" s="144"/>
      <c r="E2817" s="282">
        <f>'[11]Depr Exp'!E2817</f>
        <v>43220</v>
      </c>
      <c r="F2817" s="523">
        <f>'[11]Depr Exp'!F2817</f>
        <v>74375981.069999993</v>
      </c>
      <c r="G2817" s="305">
        <f>'[11]Depr Exp'!G2817</f>
        <v>7.2999999999999992E-3</v>
      </c>
      <c r="H2817" s="524">
        <f>'[11]Depr Exp'!H2817</f>
        <v>45245.39</v>
      </c>
      <c r="I2817" s="523">
        <f>'[11]Depr Exp'!I2817</f>
        <v>74713670.290000007</v>
      </c>
      <c r="J2817" s="305">
        <f>'[11]Depr Exp'!J2817</f>
        <v>7.2999999999999992E-3</v>
      </c>
      <c r="K2817" s="373">
        <f>'[11]Depr Exp'!K2817</f>
        <v>45450.816093083333</v>
      </c>
      <c r="L2817" s="524">
        <f>'[11]Depr Exp'!L2817</f>
        <v>205.43</v>
      </c>
      <c r="M2817" s="144"/>
      <c r="N2817" s="144"/>
    </row>
    <row r="2818" spans="1:14">
      <c r="A2818" s="144" t="str">
        <f>'[11]Depr Exp'!A2818</f>
        <v>E34420 PRD Gen, Encogen</v>
      </c>
      <c r="B2818" s="144" t="str">
        <f>'[11]Depr Exp'!B2818</f>
        <v>E34420 PRD Gen, Encogen-5</v>
      </c>
      <c r="C2818" s="144" t="str">
        <f>'[11]Depr Exp'!C2818</f>
        <v>403E</v>
      </c>
      <c r="D2818" s="144"/>
      <c r="E2818" s="282">
        <f>'[11]Depr Exp'!E2818</f>
        <v>43251</v>
      </c>
      <c r="F2818" s="523">
        <f>'[11]Depr Exp'!F2818</f>
        <v>74375981.069999993</v>
      </c>
      <c r="G2818" s="305">
        <f>'[11]Depr Exp'!G2818</f>
        <v>7.2999999999999992E-3</v>
      </c>
      <c r="H2818" s="524">
        <f>'[11]Depr Exp'!H2818</f>
        <v>45245.39</v>
      </c>
      <c r="I2818" s="523">
        <f>'[11]Depr Exp'!I2818</f>
        <v>74713670.290000007</v>
      </c>
      <c r="J2818" s="305">
        <f>'[11]Depr Exp'!J2818</f>
        <v>7.2999999999999992E-3</v>
      </c>
      <c r="K2818" s="373">
        <f>'[11]Depr Exp'!K2818</f>
        <v>45450.816093083333</v>
      </c>
      <c r="L2818" s="524">
        <f>'[11]Depr Exp'!L2818</f>
        <v>205.43</v>
      </c>
      <c r="M2818" s="144"/>
      <c r="N2818" s="144"/>
    </row>
    <row r="2819" spans="1:14">
      <c r="A2819" s="144" t="str">
        <f>'[11]Depr Exp'!A2819</f>
        <v>E34420 PRD Gen, Encogen</v>
      </c>
      <c r="B2819" s="144" t="str">
        <f>'[11]Depr Exp'!B2819</f>
        <v>E34420 PRD Gen, Encogen-6</v>
      </c>
      <c r="C2819" s="144" t="str">
        <f>'[11]Depr Exp'!C2819</f>
        <v>403E</v>
      </c>
      <c r="D2819" s="144"/>
      <c r="E2819" s="282">
        <f>'[11]Depr Exp'!E2819</f>
        <v>43281</v>
      </c>
      <c r="F2819" s="523">
        <f>'[11]Depr Exp'!F2819</f>
        <v>74375981.069999993</v>
      </c>
      <c r="G2819" s="305">
        <f>'[11]Depr Exp'!G2819</f>
        <v>7.2999999999999992E-3</v>
      </c>
      <c r="H2819" s="524">
        <f>'[11]Depr Exp'!H2819</f>
        <v>45245.39</v>
      </c>
      <c r="I2819" s="523">
        <f>'[11]Depr Exp'!I2819</f>
        <v>74713670.290000007</v>
      </c>
      <c r="J2819" s="305">
        <f>'[11]Depr Exp'!J2819</f>
        <v>7.2999999999999992E-3</v>
      </c>
      <c r="K2819" s="373">
        <f>'[11]Depr Exp'!K2819</f>
        <v>45450.816093083333</v>
      </c>
      <c r="L2819" s="524">
        <f>'[11]Depr Exp'!L2819</f>
        <v>205.43</v>
      </c>
      <c r="M2819" s="144"/>
      <c r="N2819" s="144"/>
    </row>
    <row r="2820" spans="1:14">
      <c r="A2820" s="144" t="str">
        <f>'[11]Depr Exp'!A2820</f>
        <v>E34420 PRD Gen, Encogen</v>
      </c>
      <c r="B2820" s="144" t="str">
        <f>'[11]Depr Exp'!B2820</f>
        <v>E34420 PRD Gen, Encogen-7</v>
      </c>
      <c r="C2820" s="144" t="str">
        <f>'[11]Depr Exp'!C2820</f>
        <v>403E</v>
      </c>
      <c r="D2820" s="144"/>
      <c r="E2820" s="282">
        <f>'[11]Depr Exp'!E2820</f>
        <v>43312</v>
      </c>
      <c r="F2820" s="523">
        <f>'[11]Depr Exp'!F2820</f>
        <v>74375981.069999993</v>
      </c>
      <c r="G2820" s="305">
        <f>'[11]Depr Exp'!G2820</f>
        <v>7.2999999999999992E-3</v>
      </c>
      <c r="H2820" s="524">
        <f>'[11]Depr Exp'!H2820</f>
        <v>45245.39</v>
      </c>
      <c r="I2820" s="523">
        <f>'[11]Depr Exp'!I2820</f>
        <v>74713670.290000007</v>
      </c>
      <c r="J2820" s="305">
        <f>'[11]Depr Exp'!J2820</f>
        <v>7.2999999999999992E-3</v>
      </c>
      <c r="K2820" s="373">
        <f>'[11]Depr Exp'!K2820</f>
        <v>45450.816093083333</v>
      </c>
      <c r="L2820" s="524">
        <f>'[11]Depr Exp'!L2820</f>
        <v>205.43</v>
      </c>
      <c r="M2820" s="144"/>
      <c r="N2820" s="144"/>
    </row>
    <row r="2821" spans="1:14">
      <c r="A2821" s="144" t="str">
        <f>'[11]Depr Exp'!A2821</f>
        <v>E34420 PRD Gen, Encogen</v>
      </c>
      <c r="B2821" s="144" t="str">
        <f>'[11]Depr Exp'!B2821</f>
        <v>E34420 PRD Gen, Encogen-8</v>
      </c>
      <c r="C2821" s="144" t="str">
        <f>'[11]Depr Exp'!C2821</f>
        <v>403E</v>
      </c>
      <c r="D2821" s="144"/>
      <c r="E2821" s="282">
        <f>'[11]Depr Exp'!E2821</f>
        <v>43343</v>
      </c>
      <c r="F2821" s="523">
        <f>'[11]Depr Exp'!F2821</f>
        <v>74375981.069999993</v>
      </c>
      <c r="G2821" s="305">
        <f>'[11]Depr Exp'!G2821</f>
        <v>7.2999999999999992E-3</v>
      </c>
      <c r="H2821" s="524">
        <f>'[11]Depr Exp'!H2821</f>
        <v>45245.39</v>
      </c>
      <c r="I2821" s="523">
        <f>'[11]Depr Exp'!I2821</f>
        <v>74713670.290000007</v>
      </c>
      <c r="J2821" s="305">
        <f>'[11]Depr Exp'!J2821</f>
        <v>7.2999999999999992E-3</v>
      </c>
      <c r="K2821" s="373">
        <f>'[11]Depr Exp'!K2821</f>
        <v>45450.816093083333</v>
      </c>
      <c r="L2821" s="524">
        <f>'[11]Depr Exp'!L2821</f>
        <v>205.43</v>
      </c>
      <c r="M2821" s="144"/>
      <c r="N2821" s="144"/>
    </row>
    <row r="2822" spans="1:14">
      <c r="A2822" s="144" t="str">
        <f>'[11]Depr Exp'!A2822</f>
        <v>E34420 PRD Gen, Encogen</v>
      </c>
      <c r="B2822" s="144" t="str">
        <f>'[11]Depr Exp'!B2822</f>
        <v>E34420 PRD Gen, Encogen-9</v>
      </c>
      <c r="C2822" s="144" t="str">
        <f>'[11]Depr Exp'!C2822</f>
        <v>403E</v>
      </c>
      <c r="D2822" s="144"/>
      <c r="E2822" s="282">
        <f>'[11]Depr Exp'!E2822</f>
        <v>43373</v>
      </c>
      <c r="F2822" s="523">
        <f>'[11]Depr Exp'!F2822</f>
        <v>74355718.209999993</v>
      </c>
      <c r="G2822" s="305">
        <f>'[11]Depr Exp'!G2822</f>
        <v>7.2999999999999992E-3</v>
      </c>
      <c r="H2822" s="524">
        <f>'[11]Depr Exp'!H2822</f>
        <v>45233.060000000005</v>
      </c>
      <c r="I2822" s="523">
        <f>'[11]Depr Exp'!I2822</f>
        <v>74713670.290000007</v>
      </c>
      <c r="J2822" s="305">
        <f>'[11]Depr Exp'!J2822</f>
        <v>7.2999999999999992E-3</v>
      </c>
      <c r="K2822" s="373">
        <f>'[11]Depr Exp'!K2822</f>
        <v>45450.816093083333</v>
      </c>
      <c r="L2822" s="524">
        <f>'[11]Depr Exp'!L2822</f>
        <v>217.76</v>
      </c>
      <c r="M2822" s="144"/>
      <c r="N2822" s="144"/>
    </row>
    <row r="2823" spans="1:14">
      <c r="A2823" s="144" t="str">
        <f>'[11]Depr Exp'!A2823</f>
        <v>E34420 PRD Gen, Encogen</v>
      </c>
      <c r="B2823" s="144" t="str">
        <f>'[11]Depr Exp'!B2823</f>
        <v>E34420 PRD Gen, Encogen-10</v>
      </c>
      <c r="C2823" s="144" t="str">
        <f>'[11]Depr Exp'!C2823</f>
        <v>403E</v>
      </c>
      <c r="D2823" s="144"/>
      <c r="E2823" s="282">
        <f>'[11]Depr Exp'!E2823</f>
        <v>43404</v>
      </c>
      <c r="F2823" s="523">
        <f>'[11]Depr Exp'!F2823</f>
        <v>74339170.209999993</v>
      </c>
      <c r="G2823" s="305">
        <f>'[11]Depr Exp'!G2823</f>
        <v>7.2999999999999992E-3</v>
      </c>
      <c r="H2823" s="524">
        <f>'[11]Depr Exp'!H2823</f>
        <v>45223</v>
      </c>
      <c r="I2823" s="523">
        <f>'[11]Depr Exp'!I2823</f>
        <v>74713670.290000007</v>
      </c>
      <c r="J2823" s="305">
        <f>'[11]Depr Exp'!J2823</f>
        <v>7.2999999999999992E-3</v>
      </c>
      <c r="K2823" s="373">
        <f>'[11]Depr Exp'!K2823</f>
        <v>45450.816093083333</v>
      </c>
      <c r="L2823" s="524">
        <f>'[11]Depr Exp'!L2823</f>
        <v>227.82</v>
      </c>
      <c r="M2823" s="144"/>
      <c r="N2823" s="144"/>
    </row>
    <row r="2824" spans="1:14">
      <c r="A2824" s="144" t="str">
        <f>'[11]Depr Exp'!A2824</f>
        <v>E34420 PRD Gen, Encogen</v>
      </c>
      <c r="B2824" s="144" t="str">
        <f>'[11]Depr Exp'!B2824</f>
        <v>E34420 PRD Gen, Encogen-11</v>
      </c>
      <c r="C2824" s="144" t="str">
        <f>'[11]Depr Exp'!C2824</f>
        <v>403E</v>
      </c>
      <c r="D2824" s="144"/>
      <c r="E2824" s="282">
        <f>'[11]Depr Exp'!E2824</f>
        <v>43434</v>
      </c>
      <c r="F2824" s="523">
        <f>'[11]Depr Exp'!F2824</f>
        <v>74350184.329999998</v>
      </c>
      <c r="G2824" s="305">
        <f>'[11]Depr Exp'!G2824</f>
        <v>7.2999999999999992E-3</v>
      </c>
      <c r="H2824" s="524">
        <f>'[11]Depr Exp'!H2824</f>
        <v>45229.689999999995</v>
      </c>
      <c r="I2824" s="523">
        <f>'[11]Depr Exp'!I2824</f>
        <v>74713670.290000007</v>
      </c>
      <c r="J2824" s="305">
        <f>'[11]Depr Exp'!J2824</f>
        <v>7.2999999999999992E-3</v>
      </c>
      <c r="K2824" s="373">
        <f>'[11]Depr Exp'!K2824</f>
        <v>45450.816093083333</v>
      </c>
      <c r="L2824" s="524">
        <f>'[11]Depr Exp'!L2824</f>
        <v>221.13</v>
      </c>
      <c r="M2824" s="144"/>
      <c r="N2824" s="144"/>
    </row>
    <row r="2825" spans="1:14">
      <c r="A2825" s="144" t="str">
        <f>'[11]Depr Exp'!A2825</f>
        <v>E34420 PRD Gen, Encogen</v>
      </c>
      <c r="B2825" s="144" t="str">
        <f>'[11]Depr Exp'!B2825</f>
        <v>E34420 PRD Gen, Encogen-12</v>
      </c>
      <c r="C2825" s="144" t="str">
        <f>'[11]Depr Exp'!C2825</f>
        <v>403E</v>
      </c>
      <c r="D2825" s="144"/>
      <c r="E2825" s="282">
        <f>'[11]Depr Exp'!E2825</f>
        <v>43465</v>
      </c>
      <c r="F2825" s="523">
        <f>'[11]Depr Exp'!F2825</f>
        <v>74713670.290000007</v>
      </c>
      <c r="G2825" s="305">
        <f>'[11]Depr Exp'!G2825</f>
        <v>7.2999999999999992E-3</v>
      </c>
      <c r="H2825" s="524">
        <f>'[11]Depr Exp'!H2825</f>
        <v>45450.82</v>
      </c>
      <c r="I2825" s="523">
        <f>'[11]Depr Exp'!I2825</f>
        <v>74713670.290000007</v>
      </c>
      <c r="J2825" s="305">
        <f>'[11]Depr Exp'!J2825</f>
        <v>7.2999999999999992E-3</v>
      </c>
      <c r="K2825" s="373">
        <f>'[11]Depr Exp'!K2825</f>
        <v>45450.816093083333</v>
      </c>
      <c r="L2825" s="524">
        <f>'[11]Depr Exp'!L2825</f>
        <v>0</v>
      </c>
      <c r="M2825" s="144"/>
      <c r="N2825" s="144"/>
    </row>
    <row r="2826" spans="1:14" ht="15.75" thickBot="1">
      <c r="A2826" s="159" t="str">
        <f>'[11]Depr Exp'!A2826</f>
        <v>E34420 PRD Gen, Encogen Total</v>
      </c>
      <c r="B2826" s="144">
        <f>'[11]Depr Exp'!B2826</f>
        <v>0</v>
      </c>
      <c r="C2826" s="502" t="str">
        <f>'[11]Depr Exp'!C2826</f>
        <v>EPRD</v>
      </c>
      <c r="D2826" s="144"/>
      <c r="E2826" s="281" t="str">
        <f>'[11]Depr Exp'!E2826</f>
        <v>Total</v>
      </c>
      <c r="F2826" s="141">
        <f>'[11]Depr Exp'!F2826</f>
        <v>0</v>
      </c>
      <c r="G2826" s="252">
        <f>'[11]Depr Exp'!G2826</f>
        <v>0</v>
      </c>
      <c r="H2826" s="286">
        <f>'[11]Depr Exp'!H2826</f>
        <v>543099.69000000006</v>
      </c>
      <c r="I2826" s="141">
        <f>'[11]Depr Exp'!I2826</f>
        <v>0</v>
      </c>
      <c r="J2826" s="252">
        <f>'[11]Depr Exp'!J2826</f>
        <v>0</v>
      </c>
      <c r="K2826" s="286">
        <f>'[11]Depr Exp'!K2826</f>
        <v>545409.79311700014</v>
      </c>
      <c r="L2826" s="286">
        <f>'[11]Depr Exp'!L2826</f>
        <v>2310.1</v>
      </c>
      <c r="M2826" s="144"/>
      <c r="N2826" s="144"/>
    </row>
    <row r="2827" spans="1:14" ht="13.5" thickTop="1">
      <c r="A2827" s="144" t="str">
        <f>'[11]Depr Exp'!A2827</f>
        <v xml:space="preserve">E34420 PRD Gen, Ferndale </v>
      </c>
      <c r="B2827" s="144" t="str">
        <f>'[11]Depr Exp'!B2827</f>
        <v>E34420 PRD Gen, Ferndale -1</v>
      </c>
      <c r="C2827" s="144" t="str">
        <f>'[11]Depr Exp'!C2827</f>
        <v>403E</v>
      </c>
      <c r="D2827" s="144"/>
      <c r="E2827" s="282">
        <f>'[11]Depr Exp'!E2827</f>
        <v>43131</v>
      </c>
      <c r="F2827" s="523">
        <f>'[11]Depr Exp'!F2827</f>
        <v>48646143.310000002</v>
      </c>
      <c r="G2827" s="305">
        <f>'[11]Depr Exp'!G2827</f>
        <v>1.5900000000000001E-2</v>
      </c>
      <c r="H2827" s="524">
        <f>'[11]Depr Exp'!H2827</f>
        <v>64456.14</v>
      </c>
      <c r="I2827" s="523">
        <f>'[11]Depr Exp'!I2827</f>
        <v>49613285.850000001</v>
      </c>
      <c r="J2827" s="305">
        <f>'[11]Depr Exp'!J2827</f>
        <v>1.5900000000000001E-2</v>
      </c>
      <c r="K2827" s="373">
        <f>'[11]Depr Exp'!K2827</f>
        <v>65737.603751250004</v>
      </c>
      <c r="L2827" s="524">
        <f>'[11]Depr Exp'!L2827</f>
        <v>1281.46</v>
      </c>
      <c r="M2827" s="144"/>
      <c r="N2827" s="144"/>
    </row>
    <row r="2828" spans="1:14">
      <c r="A2828" s="144" t="str">
        <f>'[11]Depr Exp'!A2828</f>
        <v xml:space="preserve">E34420 PRD Gen, Ferndale </v>
      </c>
      <c r="B2828" s="144" t="str">
        <f>'[11]Depr Exp'!B2828</f>
        <v>E34420 PRD Gen, Ferndale -2</v>
      </c>
      <c r="C2828" s="144" t="str">
        <f>'[11]Depr Exp'!C2828</f>
        <v>403E</v>
      </c>
      <c r="D2828" s="144"/>
      <c r="E2828" s="282">
        <f>'[11]Depr Exp'!E2828</f>
        <v>43159</v>
      </c>
      <c r="F2828" s="523">
        <f>'[11]Depr Exp'!F2828</f>
        <v>48636568.18</v>
      </c>
      <c r="G2828" s="305">
        <f>'[11]Depr Exp'!G2828</f>
        <v>1.5900000000000001E-2</v>
      </c>
      <c r="H2828" s="524">
        <f>'[11]Depr Exp'!H2828</f>
        <v>64443.460000000006</v>
      </c>
      <c r="I2828" s="523">
        <f>'[11]Depr Exp'!I2828</f>
        <v>49613285.850000001</v>
      </c>
      <c r="J2828" s="305">
        <f>'[11]Depr Exp'!J2828</f>
        <v>1.5900000000000001E-2</v>
      </c>
      <c r="K2828" s="373">
        <f>'[11]Depr Exp'!K2828</f>
        <v>65737.603751250004</v>
      </c>
      <c r="L2828" s="524">
        <f>'[11]Depr Exp'!L2828</f>
        <v>1294.1400000000001</v>
      </c>
      <c r="M2828" s="144"/>
      <c r="N2828" s="144"/>
    </row>
    <row r="2829" spans="1:14">
      <c r="A2829" s="144" t="str">
        <f>'[11]Depr Exp'!A2829</f>
        <v xml:space="preserve">E34420 PRD Gen, Ferndale </v>
      </c>
      <c r="B2829" s="144" t="str">
        <f>'[11]Depr Exp'!B2829</f>
        <v>E34420 PRD Gen, Ferndale -3</v>
      </c>
      <c r="C2829" s="144" t="str">
        <f>'[11]Depr Exp'!C2829</f>
        <v>403E</v>
      </c>
      <c r="D2829" s="144"/>
      <c r="E2829" s="282">
        <f>'[11]Depr Exp'!E2829</f>
        <v>43190</v>
      </c>
      <c r="F2829" s="523">
        <f>'[11]Depr Exp'!F2829</f>
        <v>48636568.18</v>
      </c>
      <c r="G2829" s="305">
        <f>'[11]Depr Exp'!G2829</f>
        <v>1.5900000000000001E-2</v>
      </c>
      <c r="H2829" s="524">
        <f>'[11]Depr Exp'!H2829</f>
        <v>64443.460000000006</v>
      </c>
      <c r="I2829" s="523">
        <f>'[11]Depr Exp'!I2829</f>
        <v>49613285.850000001</v>
      </c>
      <c r="J2829" s="305">
        <f>'[11]Depr Exp'!J2829</f>
        <v>1.5900000000000001E-2</v>
      </c>
      <c r="K2829" s="373">
        <f>'[11]Depr Exp'!K2829</f>
        <v>65737.603751250004</v>
      </c>
      <c r="L2829" s="524">
        <f>'[11]Depr Exp'!L2829</f>
        <v>1294.1400000000001</v>
      </c>
      <c r="M2829" s="144"/>
      <c r="N2829" s="144"/>
    </row>
    <row r="2830" spans="1:14">
      <c r="A2830" s="144" t="str">
        <f>'[11]Depr Exp'!A2830</f>
        <v xml:space="preserve">E34420 PRD Gen, Ferndale </v>
      </c>
      <c r="B2830" s="144" t="str">
        <f>'[11]Depr Exp'!B2830</f>
        <v>E34420 PRD Gen, Ferndale -4</v>
      </c>
      <c r="C2830" s="144" t="str">
        <f>'[11]Depr Exp'!C2830</f>
        <v>403E</v>
      </c>
      <c r="D2830" s="144"/>
      <c r="E2830" s="282">
        <f>'[11]Depr Exp'!E2830</f>
        <v>43220</v>
      </c>
      <c r="F2830" s="523">
        <f>'[11]Depr Exp'!F2830</f>
        <v>48636568.18</v>
      </c>
      <c r="G2830" s="305">
        <f>'[11]Depr Exp'!G2830</f>
        <v>1.5900000000000001E-2</v>
      </c>
      <c r="H2830" s="524">
        <f>'[11]Depr Exp'!H2830</f>
        <v>64443.460000000006</v>
      </c>
      <c r="I2830" s="523">
        <f>'[11]Depr Exp'!I2830</f>
        <v>49613285.850000001</v>
      </c>
      <c r="J2830" s="305">
        <f>'[11]Depr Exp'!J2830</f>
        <v>1.5900000000000001E-2</v>
      </c>
      <c r="K2830" s="373">
        <f>'[11]Depr Exp'!K2830</f>
        <v>65737.603751250004</v>
      </c>
      <c r="L2830" s="524">
        <f>'[11]Depr Exp'!L2830</f>
        <v>1294.1400000000001</v>
      </c>
      <c r="M2830" s="144"/>
      <c r="N2830" s="144"/>
    </row>
    <row r="2831" spans="1:14">
      <c r="A2831" s="144" t="str">
        <f>'[11]Depr Exp'!A2831</f>
        <v xml:space="preserve">E34420 PRD Gen, Ferndale </v>
      </c>
      <c r="B2831" s="144" t="str">
        <f>'[11]Depr Exp'!B2831</f>
        <v>E34420 PRD Gen, Ferndale -5</v>
      </c>
      <c r="C2831" s="144" t="str">
        <f>'[11]Depr Exp'!C2831</f>
        <v>403E</v>
      </c>
      <c r="D2831" s="144"/>
      <c r="E2831" s="282">
        <f>'[11]Depr Exp'!E2831</f>
        <v>43251</v>
      </c>
      <c r="F2831" s="523">
        <f>'[11]Depr Exp'!F2831</f>
        <v>48636568.18</v>
      </c>
      <c r="G2831" s="305">
        <f>'[11]Depr Exp'!G2831</f>
        <v>1.5900000000000001E-2</v>
      </c>
      <c r="H2831" s="524">
        <f>'[11]Depr Exp'!H2831</f>
        <v>64443.460000000006</v>
      </c>
      <c r="I2831" s="523">
        <f>'[11]Depr Exp'!I2831</f>
        <v>49613285.850000001</v>
      </c>
      <c r="J2831" s="305">
        <f>'[11]Depr Exp'!J2831</f>
        <v>1.5900000000000001E-2</v>
      </c>
      <c r="K2831" s="373">
        <f>'[11]Depr Exp'!K2831</f>
        <v>65737.603751250004</v>
      </c>
      <c r="L2831" s="524">
        <f>'[11]Depr Exp'!L2831</f>
        <v>1294.1400000000001</v>
      </c>
      <c r="M2831" s="144"/>
      <c r="N2831" s="144"/>
    </row>
    <row r="2832" spans="1:14">
      <c r="A2832" s="144" t="str">
        <f>'[11]Depr Exp'!A2832</f>
        <v xml:space="preserve">E34420 PRD Gen, Ferndale </v>
      </c>
      <c r="B2832" s="144" t="str">
        <f>'[11]Depr Exp'!B2832</f>
        <v>E34420 PRD Gen, Ferndale -6</v>
      </c>
      <c r="C2832" s="144" t="str">
        <f>'[11]Depr Exp'!C2832</f>
        <v>403E</v>
      </c>
      <c r="D2832" s="144"/>
      <c r="E2832" s="282">
        <f>'[11]Depr Exp'!E2832</f>
        <v>43281</v>
      </c>
      <c r="F2832" s="523">
        <f>'[11]Depr Exp'!F2832</f>
        <v>48636568.18</v>
      </c>
      <c r="G2832" s="305">
        <f>'[11]Depr Exp'!G2832</f>
        <v>1.5900000000000001E-2</v>
      </c>
      <c r="H2832" s="524">
        <f>'[11]Depr Exp'!H2832</f>
        <v>64443.460000000006</v>
      </c>
      <c r="I2832" s="523">
        <f>'[11]Depr Exp'!I2832</f>
        <v>49613285.850000001</v>
      </c>
      <c r="J2832" s="305">
        <f>'[11]Depr Exp'!J2832</f>
        <v>1.5900000000000001E-2</v>
      </c>
      <c r="K2832" s="373">
        <f>'[11]Depr Exp'!K2832</f>
        <v>65737.603751250004</v>
      </c>
      <c r="L2832" s="524">
        <f>'[11]Depr Exp'!L2832</f>
        <v>1294.1400000000001</v>
      </c>
      <c r="M2832" s="144"/>
      <c r="N2832" s="144"/>
    </row>
    <row r="2833" spans="1:14">
      <c r="A2833" s="144" t="str">
        <f>'[11]Depr Exp'!A2833</f>
        <v xml:space="preserve">E34420 PRD Gen, Ferndale </v>
      </c>
      <c r="B2833" s="144" t="str">
        <f>'[11]Depr Exp'!B2833</f>
        <v>E34420 PRD Gen, Ferndale -7</v>
      </c>
      <c r="C2833" s="144" t="str">
        <f>'[11]Depr Exp'!C2833</f>
        <v>403E</v>
      </c>
      <c r="D2833" s="144"/>
      <c r="E2833" s="282">
        <f>'[11]Depr Exp'!E2833</f>
        <v>43312</v>
      </c>
      <c r="F2833" s="523">
        <f>'[11]Depr Exp'!F2833</f>
        <v>48636568.18</v>
      </c>
      <c r="G2833" s="305">
        <f>'[11]Depr Exp'!G2833</f>
        <v>1.5900000000000001E-2</v>
      </c>
      <c r="H2833" s="524">
        <f>'[11]Depr Exp'!H2833</f>
        <v>64443.460000000006</v>
      </c>
      <c r="I2833" s="523">
        <f>'[11]Depr Exp'!I2833</f>
        <v>49613285.850000001</v>
      </c>
      <c r="J2833" s="305">
        <f>'[11]Depr Exp'!J2833</f>
        <v>1.5900000000000001E-2</v>
      </c>
      <c r="K2833" s="373">
        <f>'[11]Depr Exp'!K2833</f>
        <v>65737.603751250004</v>
      </c>
      <c r="L2833" s="524">
        <f>'[11]Depr Exp'!L2833</f>
        <v>1294.1400000000001</v>
      </c>
      <c r="M2833" s="144"/>
      <c r="N2833" s="144"/>
    </row>
    <row r="2834" spans="1:14">
      <c r="A2834" s="144" t="str">
        <f>'[11]Depr Exp'!A2834</f>
        <v xml:space="preserve">E34420 PRD Gen, Ferndale </v>
      </c>
      <c r="B2834" s="144" t="str">
        <f>'[11]Depr Exp'!B2834</f>
        <v>E34420 PRD Gen, Ferndale -8</v>
      </c>
      <c r="C2834" s="144" t="str">
        <f>'[11]Depr Exp'!C2834</f>
        <v>403E</v>
      </c>
      <c r="D2834" s="144"/>
      <c r="E2834" s="282">
        <f>'[11]Depr Exp'!E2834</f>
        <v>43343</v>
      </c>
      <c r="F2834" s="523">
        <f>'[11]Depr Exp'!F2834</f>
        <v>48636568.18</v>
      </c>
      <c r="G2834" s="305">
        <f>'[11]Depr Exp'!G2834</f>
        <v>1.5900000000000001E-2</v>
      </c>
      <c r="H2834" s="524">
        <f>'[11]Depr Exp'!H2834</f>
        <v>64443.460000000006</v>
      </c>
      <c r="I2834" s="523">
        <f>'[11]Depr Exp'!I2834</f>
        <v>49613285.850000001</v>
      </c>
      <c r="J2834" s="305">
        <f>'[11]Depr Exp'!J2834</f>
        <v>1.5900000000000001E-2</v>
      </c>
      <c r="K2834" s="373">
        <f>'[11]Depr Exp'!K2834</f>
        <v>65737.603751250004</v>
      </c>
      <c r="L2834" s="524">
        <f>'[11]Depr Exp'!L2834</f>
        <v>1294.1400000000001</v>
      </c>
      <c r="M2834" s="144"/>
      <c r="N2834" s="144"/>
    </row>
    <row r="2835" spans="1:14">
      <c r="A2835" s="144" t="str">
        <f>'[11]Depr Exp'!A2835</f>
        <v xml:space="preserve">E34420 PRD Gen, Ferndale </v>
      </c>
      <c r="B2835" s="144" t="str">
        <f>'[11]Depr Exp'!B2835</f>
        <v>E34420 PRD Gen, Ferndale -9</v>
      </c>
      <c r="C2835" s="144" t="str">
        <f>'[11]Depr Exp'!C2835</f>
        <v>403E</v>
      </c>
      <c r="D2835" s="144"/>
      <c r="E2835" s="282">
        <f>'[11]Depr Exp'!E2835</f>
        <v>43373</v>
      </c>
      <c r="F2835" s="523">
        <f>'[11]Depr Exp'!F2835</f>
        <v>48636568.18</v>
      </c>
      <c r="G2835" s="305">
        <f>'[11]Depr Exp'!G2835</f>
        <v>1.5900000000000001E-2</v>
      </c>
      <c r="H2835" s="524">
        <f>'[11]Depr Exp'!H2835</f>
        <v>64443.460000000006</v>
      </c>
      <c r="I2835" s="523">
        <f>'[11]Depr Exp'!I2835</f>
        <v>49613285.850000001</v>
      </c>
      <c r="J2835" s="305">
        <f>'[11]Depr Exp'!J2835</f>
        <v>1.5900000000000001E-2</v>
      </c>
      <c r="K2835" s="373">
        <f>'[11]Depr Exp'!K2835</f>
        <v>65737.603751250004</v>
      </c>
      <c r="L2835" s="524">
        <f>'[11]Depr Exp'!L2835</f>
        <v>1294.1400000000001</v>
      </c>
      <c r="M2835" s="144"/>
      <c r="N2835" s="144"/>
    </row>
    <row r="2836" spans="1:14">
      <c r="A2836" s="144" t="str">
        <f>'[11]Depr Exp'!A2836</f>
        <v xml:space="preserve">E34420 PRD Gen, Ferndale </v>
      </c>
      <c r="B2836" s="144" t="str">
        <f>'[11]Depr Exp'!B2836</f>
        <v>E34420 PRD Gen, Ferndale -10</v>
      </c>
      <c r="C2836" s="144" t="str">
        <f>'[11]Depr Exp'!C2836</f>
        <v>403E</v>
      </c>
      <c r="D2836" s="144"/>
      <c r="E2836" s="282">
        <f>'[11]Depr Exp'!E2836</f>
        <v>43404</v>
      </c>
      <c r="F2836" s="523">
        <f>'[11]Depr Exp'!F2836</f>
        <v>48636568.18</v>
      </c>
      <c r="G2836" s="305">
        <f>'[11]Depr Exp'!G2836</f>
        <v>1.5900000000000001E-2</v>
      </c>
      <c r="H2836" s="524">
        <f>'[11]Depr Exp'!H2836</f>
        <v>64443.460000000006</v>
      </c>
      <c r="I2836" s="523">
        <f>'[11]Depr Exp'!I2836</f>
        <v>49613285.850000001</v>
      </c>
      <c r="J2836" s="305">
        <f>'[11]Depr Exp'!J2836</f>
        <v>1.5900000000000001E-2</v>
      </c>
      <c r="K2836" s="373">
        <f>'[11]Depr Exp'!K2836</f>
        <v>65737.603751250004</v>
      </c>
      <c r="L2836" s="524">
        <f>'[11]Depr Exp'!L2836</f>
        <v>1294.1400000000001</v>
      </c>
      <c r="M2836" s="144"/>
      <c r="N2836" s="144"/>
    </row>
    <row r="2837" spans="1:14">
      <c r="A2837" s="144" t="str">
        <f>'[11]Depr Exp'!A2837</f>
        <v xml:space="preserve">E34420 PRD Gen, Ferndale </v>
      </c>
      <c r="B2837" s="144" t="str">
        <f>'[11]Depr Exp'!B2837</f>
        <v>E34420 PRD Gen, Ferndale -11</v>
      </c>
      <c r="C2837" s="144" t="str">
        <f>'[11]Depr Exp'!C2837</f>
        <v>403E</v>
      </c>
      <c r="D2837" s="144"/>
      <c r="E2837" s="282">
        <f>'[11]Depr Exp'!E2837</f>
        <v>43434</v>
      </c>
      <c r="F2837" s="523">
        <f>'[11]Depr Exp'!F2837</f>
        <v>48636568.18</v>
      </c>
      <c r="G2837" s="305">
        <f>'[11]Depr Exp'!G2837</f>
        <v>1.5900000000000001E-2</v>
      </c>
      <c r="H2837" s="524">
        <f>'[11]Depr Exp'!H2837</f>
        <v>64443.460000000006</v>
      </c>
      <c r="I2837" s="523">
        <f>'[11]Depr Exp'!I2837</f>
        <v>49613285.850000001</v>
      </c>
      <c r="J2837" s="305">
        <f>'[11]Depr Exp'!J2837</f>
        <v>1.5900000000000001E-2</v>
      </c>
      <c r="K2837" s="373">
        <f>'[11]Depr Exp'!K2837</f>
        <v>65737.603751250004</v>
      </c>
      <c r="L2837" s="524">
        <f>'[11]Depr Exp'!L2837</f>
        <v>1294.1400000000001</v>
      </c>
      <c r="M2837" s="144"/>
      <c r="N2837" s="144"/>
    </row>
    <row r="2838" spans="1:14">
      <c r="A2838" s="144" t="str">
        <f>'[11]Depr Exp'!A2838</f>
        <v xml:space="preserve">E34420 PRD Gen, Ferndale </v>
      </c>
      <c r="B2838" s="144" t="str">
        <f>'[11]Depr Exp'!B2838</f>
        <v>E34420 PRD Gen, Ferndale -12</v>
      </c>
      <c r="C2838" s="144" t="str">
        <f>'[11]Depr Exp'!C2838</f>
        <v>403E</v>
      </c>
      <c r="D2838" s="144"/>
      <c r="E2838" s="282">
        <f>'[11]Depr Exp'!E2838</f>
        <v>43465</v>
      </c>
      <c r="F2838" s="523">
        <f>'[11]Depr Exp'!F2838</f>
        <v>49613285.850000001</v>
      </c>
      <c r="G2838" s="305">
        <f>'[11]Depr Exp'!G2838</f>
        <v>1.5900000000000001E-2</v>
      </c>
      <c r="H2838" s="524">
        <f>'[11]Depr Exp'!H2838</f>
        <v>65737.600000000006</v>
      </c>
      <c r="I2838" s="523">
        <f>'[11]Depr Exp'!I2838</f>
        <v>49613285.850000001</v>
      </c>
      <c r="J2838" s="305">
        <f>'[11]Depr Exp'!J2838</f>
        <v>1.5900000000000001E-2</v>
      </c>
      <c r="K2838" s="373">
        <f>'[11]Depr Exp'!K2838</f>
        <v>65737.603751250004</v>
      </c>
      <c r="L2838" s="524">
        <f>'[11]Depr Exp'!L2838</f>
        <v>0</v>
      </c>
      <c r="M2838" s="144"/>
      <c r="N2838" s="144"/>
    </row>
    <row r="2839" spans="1:14" ht="15.75" thickBot="1">
      <c r="A2839" s="159" t="str">
        <f>'[11]Depr Exp'!A2839</f>
        <v>E34420 PRD Gen, Ferndale  Total</v>
      </c>
      <c r="B2839" s="144">
        <f>'[11]Depr Exp'!B2839</f>
        <v>0</v>
      </c>
      <c r="C2839" s="502" t="str">
        <f>'[11]Depr Exp'!C2839</f>
        <v>EPRD</v>
      </c>
      <c r="D2839" s="144"/>
      <c r="E2839" s="281" t="str">
        <f>'[11]Depr Exp'!E2839</f>
        <v>Total</v>
      </c>
      <c r="F2839" s="141">
        <f>'[11]Depr Exp'!F2839</f>
        <v>0</v>
      </c>
      <c r="G2839" s="252">
        <f>'[11]Depr Exp'!G2839</f>
        <v>0</v>
      </c>
      <c r="H2839" s="286">
        <f>'[11]Depr Exp'!H2839</f>
        <v>774628.34</v>
      </c>
      <c r="I2839" s="141">
        <f>'[11]Depr Exp'!I2839</f>
        <v>0</v>
      </c>
      <c r="J2839" s="252">
        <f>'[11]Depr Exp'!J2839</f>
        <v>0</v>
      </c>
      <c r="K2839" s="286">
        <f>'[11]Depr Exp'!K2839</f>
        <v>788851.24501499988</v>
      </c>
      <c r="L2839" s="286">
        <f>'[11]Depr Exp'!L2839</f>
        <v>14222.91</v>
      </c>
      <c r="M2839" s="144"/>
      <c r="N2839" s="144"/>
    </row>
    <row r="2840" spans="1:14" ht="13.5" thickTop="1">
      <c r="A2840" s="144" t="str">
        <f>'[11]Depr Exp'!A2840</f>
        <v>E34420 PRD Gen, Fred 1/APC</v>
      </c>
      <c r="B2840" s="144" t="str">
        <f>'[11]Depr Exp'!B2840</f>
        <v>E34420 PRD Gen, Fred 1/APC-1</v>
      </c>
      <c r="C2840" s="144" t="str">
        <f>'[11]Depr Exp'!C2840</f>
        <v>403E</v>
      </c>
      <c r="D2840" s="144"/>
      <c r="E2840" s="282">
        <f>'[11]Depr Exp'!E2840</f>
        <v>43131</v>
      </c>
      <c r="F2840" s="523">
        <f>'[11]Depr Exp'!F2840</f>
        <v>22755520.699999999</v>
      </c>
      <c r="G2840" s="305">
        <f>'[11]Depr Exp'!G2840</f>
        <v>0.1153</v>
      </c>
      <c r="H2840" s="524">
        <f>'[11]Depr Exp'!H2840</f>
        <v>218642.63</v>
      </c>
      <c r="I2840" s="523">
        <f>'[11]Depr Exp'!I2840</f>
        <v>22762893.399999999</v>
      </c>
      <c r="J2840" s="305">
        <f>'[11]Depr Exp'!J2840</f>
        <v>0.1153</v>
      </c>
      <c r="K2840" s="373">
        <f>'[11]Depr Exp'!K2840</f>
        <v>218713.46741833331</v>
      </c>
      <c r="L2840" s="524">
        <f>'[11]Depr Exp'!L2840</f>
        <v>70.84</v>
      </c>
      <c r="M2840" s="144"/>
      <c r="N2840" s="144"/>
    </row>
    <row r="2841" spans="1:14">
      <c r="A2841" s="144" t="str">
        <f>'[11]Depr Exp'!A2841</f>
        <v>E34420 PRD Gen, Fred 1/APC</v>
      </c>
      <c r="B2841" s="144" t="str">
        <f>'[11]Depr Exp'!B2841</f>
        <v>E34420 PRD Gen, Fred 1/APC-2</v>
      </c>
      <c r="C2841" s="144" t="str">
        <f>'[11]Depr Exp'!C2841</f>
        <v>403E</v>
      </c>
      <c r="D2841" s="144"/>
      <c r="E2841" s="282">
        <f>'[11]Depr Exp'!E2841</f>
        <v>43159</v>
      </c>
      <c r="F2841" s="523">
        <f>'[11]Depr Exp'!F2841</f>
        <v>22759207.050000001</v>
      </c>
      <c r="G2841" s="305">
        <f>'[11]Depr Exp'!G2841</f>
        <v>0.1153</v>
      </c>
      <c r="H2841" s="524">
        <f>'[11]Depr Exp'!H2841</f>
        <v>218678.03999999998</v>
      </c>
      <c r="I2841" s="523">
        <f>'[11]Depr Exp'!I2841</f>
        <v>22762893.399999999</v>
      </c>
      <c r="J2841" s="305">
        <f>'[11]Depr Exp'!J2841</f>
        <v>0.1153</v>
      </c>
      <c r="K2841" s="373">
        <f>'[11]Depr Exp'!K2841</f>
        <v>218713.46741833331</v>
      </c>
      <c r="L2841" s="524">
        <f>'[11]Depr Exp'!L2841</f>
        <v>35.43</v>
      </c>
      <c r="M2841" s="144"/>
      <c r="N2841" s="144"/>
    </row>
    <row r="2842" spans="1:14">
      <c r="A2842" s="144" t="str">
        <f>'[11]Depr Exp'!A2842</f>
        <v>E34420 PRD Gen, Fred 1/APC</v>
      </c>
      <c r="B2842" s="144" t="str">
        <f>'[11]Depr Exp'!B2842</f>
        <v>E34420 PRD Gen, Fred 1/APC-3</v>
      </c>
      <c r="C2842" s="144" t="str">
        <f>'[11]Depr Exp'!C2842</f>
        <v>403E</v>
      </c>
      <c r="D2842" s="144"/>
      <c r="E2842" s="282">
        <f>'[11]Depr Exp'!E2842</f>
        <v>43190</v>
      </c>
      <c r="F2842" s="523">
        <f>'[11]Depr Exp'!F2842</f>
        <v>22762893.399999999</v>
      </c>
      <c r="G2842" s="305">
        <f>'[11]Depr Exp'!G2842</f>
        <v>0.1153</v>
      </c>
      <c r="H2842" s="524">
        <f>'[11]Depr Exp'!H2842</f>
        <v>218713.47</v>
      </c>
      <c r="I2842" s="523">
        <f>'[11]Depr Exp'!I2842</f>
        <v>22762893.399999999</v>
      </c>
      <c r="J2842" s="305">
        <f>'[11]Depr Exp'!J2842</f>
        <v>0.1153</v>
      </c>
      <c r="K2842" s="373">
        <f>'[11]Depr Exp'!K2842</f>
        <v>218713.46741833331</v>
      </c>
      <c r="L2842" s="524">
        <f>'[11]Depr Exp'!L2842</f>
        <v>0</v>
      </c>
      <c r="M2842" s="144"/>
      <c r="N2842" s="144"/>
    </row>
    <row r="2843" spans="1:14">
      <c r="A2843" s="144" t="str">
        <f>'[11]Depr Exp'!A2843</f>
        <v>E34420 PRD Gen, Fred 1/APC</v>
      </c>
      <c r="B2843" s="144" t="str">
        <f>'[11]Depr Exp'!B2843</f>
        <v>E34420 PRD Gen, Fred 1/APC-4</v>
      </c>
      <c r="C2843" s="144" t="str">
        <f>'[11]Depr Exp'!C2843</f>
        <v>403E</v>
      </c>
      <c r="D2843" s="144"/>
      <c r="E2843" s="282">
        <f>'[11]Depr Exp'!E2843</f>
        <v>43220</v>
      </c>
      <c r="F2843" s="523">
        <f>'[11]Depr Exp'!F2843</f>
        <v>22762893.399999999</v>
      </c>
      <c r="G2843" s="305">
        <f>'[11]Depr Exp'!G2843</f>
        <v>0.1153</v>
      </c>
      <c r="H2843" s="524">
        <f>'[11]Depr Exp'!H2843</f>
        <v>218713.47</v>
      </c>
      <c r="I2843" s="523">
        <f>'[11]Depr Exp'!I2843</f>
        <v>22762893.399999999</v>
      </c>
      <c r="J2843" s="305">
        <f>'[11]Depr Exp'!J2843</f>
        <v>0.1153</v>
      </c>
      <c r="K2843" s="373">
        <f>'[11]Depr Exp'!K2843</f>
        <v>218713.46741833331</v>
      </c>
      <c r="L2843" s="524">
        <f>'[11]Depr Exp'!L2843</f>
        <v>0</v>
      </c>
      <c r="M2843" s="144"/>
      <c r="N2843" s="144"/>
    </row>
    <row r="2844" spans="1:14">
      <c r="A2844" s="144" t="str">
        <f>'[11]Depr Exp'!A2844</f>
        <v>E34420 PRD Gen, Fred 1/APC</v>
      </c>
      <c r="B2844" s="144" t="str">
        <f>'[11]Depr Exp'!B2844</f>
        <v>E34420 PRD Gen, Fred 1/APC-5</v>
      </c>
      <c r="C2844" s="144" t="str">
        <f>'[11]Depr Exp'!C2844</f>
        <v>403E</v>
      </c>
      <c r="D2844" s="144"/>
      <c r="E2844" s="282">
        <f>'[11]Depr Exp'!E2844</f>
        <v>43251</v>
      </c>
      <c r="F2844" s="523">
        <f>'[11]Depr Exp'!F2844</f>
        <v>22762893.399999999</v>
      </c>
      <c r="G2844" s="305">
        <f>'[11]Depr Exp'!G2844</f>
        <v>0.1153</v>
      </c>
      <c r="H2844" s="524">
        <f>'[11]Depr Exp'!H2844</f>
        <v>218713.47</v>
      </c>
      <c r="I2844" s="523">
        <f>'[11]Depr Exp'!I2844</f>
        <v>22762893.399999999</v>
      </c>
      <c r="J2844" s="305">
        <f>'[11]Depr Exp'!J2844</f>
        <v>0.1153</v>
      </c>
      <c r="K2844" s="373">
        <f>'[11]Depr Exp'!K2844</f>
        <v>218713.46741833331</v>
      </c>
      <c r="L2844" s="524">
        <f>'[11]Depr Exp'!L2844</f>
        <v>0</v>
      </c>
      <c r="M2844" s="144"/>
      <c r="N2844" s="144"/>
    </row>
    <row r="2845" spans="1:14">
      <c r="A2845" s="144" t="str">
        <f>'[11]Depr Exp'!A2845</f>
        <v>E34420 PRD Gen, Fred 1/APC</v>
      </c>
      <c r="B2845" s="144" t="str">
        <f>'[11]Depr Exp'!B2845</f>
        <v>E34420 PRD Gen, Fred 1/APC-6</v>
      </c>
      <c r="C2845" s="144" t="str">
        <f>'[11]Depr Exp'!C2845</f>
        <v>403E</v>
      </c>
      <c r="D2845" s="144"/>
      <c r="E2845" s="282">
        <f>'[11]Depr Exp'!E2845</f>
        <v>43281</v>
      </c>
      <c r="F2845" s="523">
        <f>'[11]Depr Exp'!F2845</f>
        <v>22762893.399999999</v>
      </c>
      <c r="G2845" s="305">
        <f>'[11]Depr Exp'!G2845</f>
        <v>0.1153</v>
      </c>
      <c r="H2845" s="524">
        <f>'[11]Depr Exp'!H2845</f>
        <v>218713.47</v>
      </c>
      <c r="I2845" s="523">
        <f>'[11]Depr Exp'!I2845</f>
        <v>22762893.399999999</v>
      </c>
      <c r="J2845" s="305">
        <f>'[11]Depr Exp'!J2845</f>
        <v>0.1153</v>
      </c>
      <c r="K2845" s="373">
        <f>'[11]Depr Exp'!K2845</f>
        <v>218713.46741833331</v>
      </c>
      <c r="L2845" s="524">
        <f>'[11]Depr Exp'!L2845</f>
        <v>0</v>
      </c>
      <c r="M2845" s="144"/>
      <c r="N2845" s="144"/>
    </row>
    <row r="2846" spans="1:14">
      <c r="A2846" s="144" t="str">
        <f>'[11]Depr Exp'!A2846</f>
        <v>E34420 PRD Gen, Fred 1/APC</v>
      </c>
      <c r="B2846" s="144" t="str">
        <f>'[11]Depr Exp'!B2846</f>
        <v>E34420 PRD Gen, Fred 1/APC-7</v>
      </c>
      <c r="C2846" s="144" t="str">
        <f>'[11]Depr Exp'!C2846</f>
        <v>403E</v>
      </c>
      <c r="D2846" s="144"/>
      <c r="E2846" s="282">
        <f>'[11]Depr Exp'!E2846</f>
        <v>43312</v>
      </c>
      <c r="F2846" s="523">
        <f>'[11]Depr Exp'!F2846</f>
        <v>22762893.399999999</v>
      </c>
      <c r="G2846" s="305">
        <f>'[11]Depr Exp'!G2846</f>
        <v>0.1153</v>
      </c>
      <c r="H2846" s="524">
        <f>'[11]Depr Exp'!H2846</f>
        <v>218713.47</v>
      </c>
      <c r="I2846" s="523">
        <f>'[11]Depr Exp'!I2846</f>
        <v>22762893.399999999</v>
      </c>
      <c r="J2846" s="305">
        <f>'[11]Depr Exp'!J2846</f>
        <v>0.1153</v>
      </c>
      <c r="K2846" s="373">
        <f>'[11]Depr Exp'!K2846</f>
        <v>218713.46741833331</v>
      </c>
      <c r="L2846" s="524">
        <f>'[11]Depr Exp'!L2846</f>
        <v>0</v>
      </c>
      <c r="M2846" s="144"/>
      <c r="N2846" s="144"/>
    </row>
    <row r="2847" spans="1:14">
      <c r="A2847" s="144" t="str">
        <f>'[11]Depr Exp'!A2847</f>
        <v>E34420 PRD Gen, Fred 1/APC</v>
      </c>
      <c r="B2847" s="144" t="str">
        <f>'[11]Depr Exp'!B2847</f>
        <v>E34420 PRD Gen, Fred 1/APC-8</v>
      </c>
      <c r="C2847" s="144" t="str">
        <f>'[11]Depr Exp'!C2847</f>
        <v>403E</v>
      </c>
      <c r="D2847" s="144"/>
      <c r="E2847" s="282">
        <f>'[11]Depr Exp'!E2847</f>
        <v>43343</v>
      </c>
      <c r="F2847" s="523">
        <f>'[11]Depr Exp'!F2847</f>
        <v>22762893.399999999</v>
      </c>
      <c r="G2847" s="305">
        <f>'[11]Depr Exp'!G2847</f>
        <v>0.1153</v>
      </c>
      <c r="H2847" s="524">
        <f>'[11]Depr Exp'!H2847</f>
        <v>218713.47</v>
      </c>
      <c r="I2847" s="523">
        <f>'[11]Depr Exp'!I2847</f>
        <v>22762893.399999999</v>
      </c>
      <c r="J2847" s="305">
        <f>'[11]Depr Exp'!J2847</f>
        <v>0.1153</v>
      </c>
      <c r="K2847" s="373">
        <f>'[11]Depr Exp'!K2847</f>
        <v>218713.46741833331</v>
      </c>
      <c r="L2847" s="524">
        <f>'[11]Depr Exp'!L2847</f>
        <v>0</v>
      </c>
      <c r="M2847" s="144"/>
      <c r="N2847" s="144"/>
    </row>
    <row r="2848" spans="1:14">
      <c r="A2848" s="144" t="str">
        <f>'[11]Depr Exp'!A2848</f>
        <v>E34420 PRD Gen, Fred 1/APC</v>
      </c>
      <c r="B2848" s="144" t="str">
        <f>'[11]Depr Exp'!B2848</f>
        <v>E34420 PRD Gen, Fred 1/APC-9</v>
      </c>
      <c r="C2848" s="144" t="str">
        <f>'[11]Depr Exp'!C2848</f>
        <v>403E</v>
      </c>
      <c r="D2848" s="144"/>
      <c r="E2848" s="282">
        <f>'[11]Depr Exp'!E2848</f>
        <v>43373</v>
      </c>
      <c r="F2848" s="523">
        <f>'[11]Depr Exp'!F2848</f>
        <v>22762893.399999999</v>
      </c>
      <c r="G2848" s="305">
        <f>'[11]Depr Exp'!G2848</f>
        <v>0.1153</v>
      </c>
      <c r="H2848" s="524">
        <f>'[11]Depr Exp'!H2848</f>
        <v>218713.47</v>
      </c>
      <c r="I2848" s="523">
        <f>'[11]Depr Exp'!I2848</f>
        <v>22762893.399999999</v>
      </c>
      <c r="J2848" s="305">
        <f>'[11]Depr Exp'!J2848</f>
        <v>0.1153</v>
      </c>
      <c r="K2848" s="373">
        <f>'[11]Depr Exp'!K2848</f>
        <v>218713.46741833331</v>
      </c>
      <c r="L2848" s="524">
        <f>'[11]Depr Exp'!L2848</f>
        <v>0</v>
      </c>
      <c r="M2848" s="144"/>
      <c r="N2848" s="144"/>
    </row>
    <row r="2849" spans="1:14">
      <c r="A2849" s="144" t="str">
        <f>'[11]Depr Exp'!A2849</f>
        <v>E34420 PRD Gen, Fred 1/APC</v>
      </c>
      <c r="B2849" s="144" t="str">
        <f>'[11]Depr Exp'!B2849</f>
        <v>E34420 PRD Gen, Fred 1/APC-10</v>
      </c>
      <c r="C2849" s="144" t="str">
        <f>'[11]Depr Exp'!C2849</f>
        <v>403E</v>
      </c>
      <c r="D2849" s="144"/>
      <c r="E2849" s="282">
        <f>'[11]Depr Exp'!E2849</f>
        <v>43404</v>
      </c>
      <c r="F2849" s="523">
        <f>'[11]Depr Exp'!F2849</f>
        <v>22762893.399999999</v>
      </c>
      <c r="G2849" s="305">
        <f>'[11]Depr Exp'!G2849</f>
        <v>0.1153</v>
      </c>
      <c r="H2849" s="524">
        <f>'[11]Depr Exp'!H2849</f>
        <v>218713.47</v>
      </c>
      <c r="I2849" s="523">
        <f>'[11]Depr Exp'!I2849</f>
        <v>22762893.399999999</v>
      </c>
      <c r="J2849" s="305">
        <f>'[11]Depr Exp'!J2849</f>
        <v>0.1153</v>
      </c>
      <c r="K2849" s="373">
        <f>'[11]Depr Exp'!K2849</f>
        <v>218713.46741833331</v>
      </c>
      <c r="L2849" s="524">
        <f>'[11]Depr Exp'!L2849</f>
        <v>0</v>
      </c>
      <c r="M2849" s="144"/>
      <c r="N2849" s="144"/>
    </row>
    <row r="2850" spans="1:14">
      <c r="A2850" s="144" t="str">
        <f>'[11]Depr Exp'!A2850</f>
        <v>E34420 PRD Gen, Fred 1/APC</v>
      </c>
      <c r="B2850" s="144" t="str">
        <f>'[11]Depr Exp'!B2850</f>
        <v>E34420 PRD Gen, Fred 1/APC-11</v>
      </c>
      <c r="C2850" s="144" t="str">
        <f>'[11]Depr Exp'!C2850</f>
        <v>403E</v>
      </c>
      <c r="D2850" s="144"/>
      <c r="E2850" s="282">
        <f>'[11]Depr Exp'!E2850</f>
        <v>43434</v>
      </c>
      <c r="F2850" s="523">
        <f>'[11]Depr Exp'!F2850</f>
        <v>22762893.399999999</v>
      </c>
      <c r="G2850" s="305">
        <f>'[11]Depr Exp'!G2850</f>
        <v>0.1153</v>
      </c>
      <c r="H2850" s="524">
        <f>'[11]Depr Exp'!H2850</f>
        <v>218713.47</v>
      </c>
      <c r="I2850" s="523">
        <f>'[11]Depr Exp'!I2850</f>
        <v>22762893.399999999</v>
      </c>
      <c r="J2850" s="305">
        <f>'[11]Depr Exp'!J2850</f>
        <v>0.1153</v>
      </c>
      <c r="K2850" s="373">
        <f>'[11]Depr Exp'!K2850</f>
        <v>218713.46741833331</v>
      </c>
      <c r="L2850" s="524">
        <f>'[11]Depr Exp'!L2850</f>
        <v>0</v>
      </c>
      <c r="M2850" s="144"/>
      <c r="N2850" s="144"/>
    </row>
    <row r="2851" spans="1:14">
      <c r="A2851" s="144" t="str">
        <f>'[11]Depr Exp'!A2851</f>
        <v>E34420 PRD Gen, Fred 1/APC</v>
      </c>
      <c r="B2851" s="144" t="str">
        <f>'[11]Depr Exp'!B2851</f>
        <v>E34420 PRD Gen, Fred 1/APC-12</v>
      </c>
      <c r="C2851" s="144" t="str">
        <f>'[11]Depr Exp'!C2851</f>
        <v>403E</v>
      </c>
      <c r="D2851" s="144"/>
      <c r="E2851" s="282">
        <f>'[11]Depr Exp'!E2851</f>
        <v>43465</v>
      </c>
      <c r="F2851" s="523">
        <f>'[11]Depr Exp'!F2851</f>
        <v>22762893.399999999</v>
      </c>
      <c r="G2851" s="305">
        <f>'[11]Depr Exp'!G2851</f>
        <v>0.1153</v>
      </c>
      <c r="H2851" s="524">
        <f>'[11]Depr Exp'!H2851</f>
        <v>218713.47</v>
      </c>
      <c r="I2851" s="523">
        <f>'[11]Depr Exp'!I2851</f>
        <v>22762893.399999999</v>
      </c>
      <c r="J2851" s="305">
        <f>'[11]Depr Exp'!J2851</f>
        <v>0.1153</v>
      </c>
      <c r="K2851" s="373">
        <f>'[11]Depr Exp'!K2851</f>
        <v>218713.46741833331</v>
      </c>
      <c r="L2851" s="524">
        <f>'[11]Depr Exp'!L2851</f>
        <v>0</v>
      </c>
      <c r="M2851" s="144"/>
      <c r="N2851" s="144"/>
    </row>
    <row r="2852" spans="1:14" ht="15.75" thickBot="1">
      <c r="A2852" s="159" t="str">
        <f>'[11]Depr Exp'!A2852</f>
        <v>E34420 PRD Gen, Fred 1/APC Total</v>
      </c>
      <c r="B2852" s="144">
        <f>'[11]Depr Exp'!B2852</f>
        <v>0</v>
      </c>
      <c r="C2852" s="502" t="str">
        <f>'[11]Depr Exp'!C2852</f>
        <v>EPRD</v>
      </c>
      <c r="D2852" s="144"/>
      <c r="E2852" s="281" t="str">
        <f>'[11]Depr Exp'!E2852</f>
        <v>Total</v>
      </c>
      <c r="F2852" s="141">
        <f>'[11]Depr Exp'!F2852</f>
        <v>0</v>
      </c>
      <c r="G2852" s="252">
        <f>'[11]Depr Exp'!G2852</f>
        <v>0</v>
      </c>
      <c r="H2852" s="286">
        <f>'[11]Depr Exp'!H2852</f>
        <v>2624455.3700000006</v>
      </c>
      <c r="I2852" s="141">
        <f>'[11]Depr Exp'!I2852</f>
        <v>0</v>
      </c>
      <c r="J2852" s="252">
        <f>'[11]Depr Exp'!J2852</f>
        <v>0</v>
      </c>
      <c r="K2852" s="286">
        <f>'[11]Depr Exp'!K2852</f>
        <v>2624561.6090200003</v>
      </c>
      <c r="L2852" s="286">
        <f>'[11]Depr Exp'!L2852</f>
        <v>106.24</v>
      </c>
      <c r="M2852" s="144"/>
      <c r="N2852" s="144"/>
    </row>
    <row r="2853" spans="1:14" ht="13.5" thickTop="1">
      <c r="A2853" s="144" t="str">
        <f>'[11]Depr Exp'!A2853</f>
        <v>E34420 PRD Gen, Goldendale</v>
      </c>
      <c r="B2853" s="144" t="str">
        <f>'[11]Depr Exp'!B2853</f>
        <v>E34420 PRD Gen, Goldendale-1</v>
      </c>
      <c r="C2853" s="144" t="str">
        <f>'[11]Depr Exp'!C2853</f>
        <v>403E</v>
      </c>
      <c r="D2853" s="144"/>
      <c r="E2853" s="282">
        <f>'[11]Depr Exp'!E2853</f>
        <v>43131</v>
      </c>
      <c r="F2853" s="523">
        <f>'[11]Depr Exp'!F2853</f>
        <v>39371058.789999999</v>
      </c>
      <c r="G2853" s="305">
        <f>'[11]Depr Exp'!G2853</f>
        <v>8.5599999999999996E-2</v>
      </c>
      <c r="H2853" s="524">
        <f>'[11]Depr Exp'!H2853</f>
        <v>280846.88999999996</v>
      </c>
      <c r="I2853" s="523">
        <f>'[11]Depr Exp'!I2853</f>
        <v>40252248.229999997</v>
      </c>
      <c r="J2853" s="305">
        <f>'[11]Depr Exp'!J2853</f>
        <v>8.5599999999999996E-2</v>
      </c>
      <c r="K2853" s="373">
        <f>'[11]Depr Exp'!K2853</f>
        <v>287132.70404066663</v>
      </c>
      <c r="L2853" s="524">
        <f>'[11]Depr Exp'!L2853</f>
        <v>6285.81</v>
      </c>
      <c r="M2853" s="144"/>
      <c r="N2853" s="144"/>
    </row>
    <row r="2854" spans="1:14">
      <c r="A2854" s="144" t="str">
        <f>'[11]Depr Exp'!A2854</f>
        <v>E34420 PRD Gen, Goldendale</v>
      </c>
      <c r="B2854" s="144" t="str">
        <f>'[11]Depr Exp'!B2854</f>
        <v>E34420 PRD Gen, Goldendale-2</v>
      </c>
      <c r="C2854" s="144" t="str">
        <f>'[11]Depr Exp'!C2854</f>
        <v>403E</v>
      </c>
      <c r="D2854" s="144"/>
      <c r="E2854" s="282">
        <f>'[11]Depr Exp'!E2854</f>
        <v>43159</v>
      </c>
      <c r="F2854" s="523">
        <f>'[11]Depr Exp'!F2854</f>
        <v>39371058.789999999</v>
      </c>
      <c r="G2854" s="305">
        <f>'[11]Depr Exp'!G2854</f>
        <v>8.5599999999999996E-2</v>
      </c>
      <c r="H2854" s="524">
        <f>'[11]Depr Exp'!H2854</f>
        <v>280846.88999999996</v>
      </c>
      <c r="I2854" s="523">
        <f>'[11]Depr Exp'!I2854</f>
        <v>40252248.229999997</v>
      </c>
      <c r="J2854" s="305">
        <f>'[11]Depr Exp'!J2854</f>
        <v>8.5599999999999996E-2</v>
      </c>
      <c r="K2854" s="373">
        <f>'[11]Depr Exp'!K2854</f>
        <v>287132.70404066663</v>
      </c>
      <c r="L2854" s="524">
        <f>'[11]Depr Exp'!L2854</f>
        <v>6285.81</v>
      </c>
      <c r="M2854" s="144"/>
      <c r="N2854" s="144"/>
    </row>
    <row r="2855" spans="1:14">
      <c r="A2855" s="144" t="str">
        <f>'[11]Depr Exp'!A2855</f>
        <v>E34420 PRD Gen, Goldendale</v>
      </c>
      <c r="B2855" s="144" t="str">
        <f>'[11]Depr Exp'!B2855</f>
        <v>E34420 PRD Gen, Goldendale-3</v>
      </c>
      <c r="C2855" s="144" t="str">
        <f>'[11]Depr Exp'!C2855</f>
        <v>403E</v>
      </c>
      <c r="D2855" s="144"/>
      <c r="E2855" s="282">
        <f>'[11]Depr Exp'!E2855</f>
        <v>43190</v>
      </c>
      <c r="F2855" s="523">
        <f>'[11]Depr Exp'!F2855</f>
        <v>39371058.789999999</v>
      </c>
      <c r="G2855" s="305">
        <f>'[11]Depr Exp'!G2855</f>
        <v>8.5599999999999996E-2</v>
      </c>
      <c r="H2855" s="524">
        <f>'[11]Depr Exp'!H2855</f>
        <v>280846.88999999996</v>
      </c>
      <c r="I2855" s="523">
        <f>'[11]Depr Exp'!I2855</f>
        <v>40252248.229999997</v>
      </c>
      <c r="J2855" s="305">
        <f>'[11]Depr Exp'!J2855</f>
        <v>8.5599999999999996E-2</v>
      </c>
      <c r="K2855" s="373">
        <f>'[11]Depr Exp'!K2855</f>
        <v>287132.70404066663</v>
      </c>
      <c r="L2855" s="524">
        <f>'[11]Depr Exp'!L2855</f>
        <v>6285.81</v>
      </c>
      <c r="M2855" s="144"/>
      <c r="N2855" s="144"/>
    </row>
    <row r="2856" spans="1:14">
      <c r="A2856" s="144" t="str">
        <f>'[11]Depr Exp'!A2856</f>
        <v>E34420 PRD Gen, Goldendale</v>
      </c>
      <c r="B2856" s="144" t="str">
        <f>'[11]Depr Exp'!B2856</f>
        <v>E34420 PRD Gen, Goldendale-4</v>
      </c>
      <c r="C2856" s="144" t="str">
        <f>'[11]Depr Exp'!C2856</f>
        <v>403E</v>
      </c>
      <c r="D2856" s="144"/>
      <c r="E2856" s="282">
        <f>'[11]Depr Exp'!E2856</f>
        <v>43220</v>
      </c>
      <c r="F2856" s="523">
        <f>'[11]Depr Exp'!F2856</f>
        <v>39371058.789999999</v>
      </c>
      <c r="G2856" s="305">
        <f>'[11]Depr Exp'!G2856</f>
        <v>8.5599999999999996E-2</v>
      </c>
      <c r="H2856" s="524">
        <f>'[11]Depr Exp'!H2856</f>
        <v>280846.88999999996</v>
      </c>
      <c r="I2856" s="523">
        <f>'[11]Depr Exp'!I2856</f>
        <v>40252248.229999997</v>
      </c>
      <c r="J2856" s="305">
        <f>'[11]Depr Exp'!J2856</f>
        <v>8.5599999999999996E-2</v>
      </c>
      <c r="K2856" s="373">
        <f>'[11]Depr Exp'!K2856</f>
        <v>287132.70404066663</v>
      </c>
      <c r="L2856" s="524">
        <f>'[11]Depr Exp'!L2856</f>
        <v>6285.81</v>
      </c>
      <c r="M2856" s="144"/>
      <c r="N2856" s="144"/>
    </row>
    <row r="2857" spans="1:14">
      <c r="A2857" s="144" t="str">
        <f>'[11]Depr Exp'!A2857</f>
        <v>E34420 PRD Gen, Goldendale</v>
      </c>
      <c r="B2857" s="144" t="str">
        <f>'[11]Depr Exp'!B2857</f>
        <v>E34420 PRD Gen, Goldendale-5</v>
      </c>
      <c r="C2857" s="144" t="str">
        <f>'[11]Depr Exp'!C2857</f>
        <v>403E</v>
      </c>
      <c r="D2857" s="144"/>
      <c r="E2857" s="282">
        <f>'[11]Depr Exp'!E2857</f>
        <v>43251</v>
      </c>
      <c r="F2857" s="523">
        <f>'[11]Depr Exp'!F2857</f>
        <v>39371058.789999999</v>
      </c>
      <c r="G2857" s="305">
        <f>'[11]Depr Exp'!G2857</f>
        <v>8.5599999999999996E-2</v>
      </c>
      <c r="H2857" s="524">
        <f>'[11]Depr Exp'!H2857</f>
        <v>280846.88999999996</v>
      </c>
      <c r="I2857" s="523">
        <f>'[11]Depr Exp'!I2857</f>
        <v>40252248.229999997</v>
      </c>
      <c r="J2857" s="305">
        <f>'[11]Depr Exp'!J2857</f>
        <v>8.5599999999999996E-2</v>
      </c>
      <c r="K2857" s="373">
        <f>'[11]Depr Exp'!K2857</f>
        <v>287132.70404066663</v>
      </c>
      <c r="L2857" s="524">
        <f>'[11]Depr Exp'!L2857</f>
        <v>6285.81</v>
      </c>
      <c r="M2857" s="144"/>
      <c r="N2857" s="144"/>
    </row>
    <row r="2858" spans="1:14">
      <c r="A2858" s="144" t="str">
        <f>'[11]Depr Exp'!A2858</f>
        <v>E34420 PRD Gen, Goldendale</v>
      </c>
      <c r="B2858" s="144" t="str">
        <f>'[11]Depr Exp'!B2858</f>
        <v>E34420 PRD Gen, Goldendale-6</v>
      </c>
      <c r="C2858" s="144" t="str">
        <f>'[11]Depr Exp'!C2858</f>
        <v>403E</v>
      </c>
      <c r="D2858" s="144"/>
      <c r="E2858" s="282">
        <f>'[11]Depr Exp'!E2858</f>
        <v>43281</v>
      </c>
      <c r="F2858" s="523">
        <f>'[11]Depr Exp'!F2858</f>
        <v>39485983.020000003</v>
      </c>
      <c r="G2858" s="305">
        <f>'[11]Depr Exp'!G2858</f>
        <v>8.5599999999999996E-2</v>
      </c>
      <c r="H2858" s="524">
        <f>'[11]Depr Exp'!H2858</f>
        <v>281666.68</v>
      </c>
      <c r="I2858" s="523">
        <f>'[11]Depr Exp'!I2858</f>
        <v>40252248.229999997</v>
      </c>
      <c r="J2858" s="305">
        <f>'[11]Depr Exp'!J2858</f>
        <v>8.5599999999999996E-2</v>
      </c>
      <c r="K2858" s="373">
        <f>'[11]Depr Exp'!K2858</f>
        <v>287132.70404066663</v>
      </c>
      <c r="L2858" s="524">
        <f>'[11]Depr Exp'!L2858</f>
        <v>5466.02</v>
      </c>
      <c r="M2858" s="144"/>
      <c r="N2858" s="144"/>
    </row>
    <row r="2859" spans="1:14">
      <c r="A2859" s="144" t="str">
        <f>'[11]Depr Exp'!A2859</f>
        <v>E34420 PRD Gen, Goldendale</v>
      </c>
      <c r="B2859" s="144" t="str">
        <f>'[11]Depr Exp'!B2859</f>
        <v>E34420 PRD Gen, Goldendale-7</v>
      </c>
      <c r="C2859" s="144" t="str">
        <f>'[11]Depr Exp'!C2859</f>
        <v>403E</v>
      </c>
      <c r="D2859" s="144"/>
      <c r="E2859" s="282">
        <f>'[11]Depr Exp'!E2859</f>
        <v>43312</v>
      </c>
      <c r="F2859" s="523">
        <f>'[11]Depr Exp'!F2859</f>
        <v>39929155.32</v>
      </c>
      <c r="G2859" s="305">
        <f>'[11]Depr Exp'!G2859</f>
        <v>8.5599999999999996E-2</v>
      </c>
      <c r="H2859" s="524">
        <f>'[11]Depr Exp'!H2859</f>
        <v>284827.96999999997</v>
      </c>
      <c r="I2859" s="523">
        <f>'[11]Depr Exp'!I2859</f>
        <v>40252248.229999997</v>
      </c>
      <c r="J2859" s="305">
        <f>'[11]Depr Exp'!J2859</f>
        <v>8.5599999999999996E-2</v>
      </c>
      <c r="K2859" s="373">
        <f>'[11]Depr Exp'!K2859</f>
        <v>287132.70404066663</v>
      </c>
      <c r="L2859" s="524">
        <f>'[11]Depr Exp'!L2859</f>
        <v>2304.73</v>
      </c>
      <c r="M2859" s="144"/>
      <c r="N2859" s="144"/>
    </row>
    <row r="2860" spans="1:14">
      <c r="A2860" s="144" t="str">
        <f>'[11]Depr Exp'!A2860</f>
        <v>E34420 PRD Gen, Goldendale</v>
      </c>
      <c r="B2860" s="144" t="str">
        <f>'[11]Depr Exp'!B2860</f>
        <v>E34420 PRD Gen, Goldendale-8</v>
      </c>
      <c r="C2860" s="144" t="str">
        <f>'[11]Depr Exp'!C2860</f>
        <v>403E</v>
      </c>
      <c r="D2860" s="144"/>
      <c r="E2860" s="282">
        <f>'[11]Depr Exp'!E2860</f>
        <v>43343</v>
      </c>
      <c r="F2860" s="523">
        <f>'[11]Depr Exp'!F2860</f>
        <v>40257761.700000003</v>
      </c>
      <c r="G2860" s="305">
        <f>'[11]Depr Exp'!G2860</f>
        <v>8.5599999999999996E-2</v>
      </c>
      <c r="H2860" s="524">
        <f>'[11]Depr Exp'!H2860</f>
        <v>287172.02999999997</v>
      </c>
      <c r="I2860" s="523">
        <f>'[11]Depr Exp'!I2860</f>
        <v>40252248.229999997</v>
      </c>
      <c r="J2860" s="305">
        <f>'[11]Depr Exp'!J2860</f>
        <v>8.5599999999999996E-2</v>
      </c>
      <c r="K2860" s="373">
        <f>'[11]Depr Exp'!K2860</f>
        <v>287132.70404066663</v>
      </c>
      <c r="L2860" s="524">
        <f>'[11]Depr Exp'!L2860</f>
        <v>-39.33</v>
      </c>
      <c r="M2860" s="144"/>
      <c r="N2860" s="144"/>
    </row>
    <row r="2861" spans="1:14">
      <c r="A2861" s="144" t="str">
        <f>'[11]Depr Exp'!A2861</f>
        <v>E34420 PRD Gen, Goldendale</v>
      </c>
      <c r="B2861" s="144" t="str">
        <f>'[11]Depr Exp'!B2861</f>
        <v>E34420 PRD Gen, Goldendale-9</v>
      </c>
      <c r="C2861" s="144" t="str">
        <f>'[11]Depr Exp'!C2861</f>
        <v>403E</v>
      </c>
      <c r="D2861" s="144"/>
      <c r="E2861" s="282">
        <f>'[11]Depr Exp'!E2861</f>
        <v>43373</v>
      </c>
      <c r="F2861" s="523">
        <f>'[11]Depr Exp'!F2861</f>
        <v>40258119.990000002</v>
      </c>
      <c r="G2861" s="305">
        <f>'[11]Depr Exp'!G2861</f>
        <v>8.5599999999999996E-2</v>
      </c>
      <c r="H2861" s="524">
        <f>'[11]Depr Exp'!H2861</f>
        <v>287174.59000000003</v>
      </c>
      <c r="I2861" s="523">
        <f>'[11]Depr Exp'!I2861</f>
        <v>40252248.229999997</v>
      </c>
      <c r="J2861" s="305">
        <f>'[11]Depr Exp'!J2861</f>
        <v>8.5599999999999996E-2</v>
      </c>
      <c r="K2861" s="373">
        <f>'[11]Depr Exp'!K2861</f>
        <v>287132.70404066663</v>
      </c>
      <c r="L2861" s="524">
        <f>'[11]Depr Exp'!L2861</f>
        <v>-41.89</v>
      </c>
      <c r="M2861" s="144"/>
      <c r="N2861" s="144"/>
    </row>
    <row r="2862" spans="1:14">
      <c r="A2862" s="144" t="str">
        <f>'[11]Depr Exp'!A2862</f>
        <v>E34420 PRD Gen, Goldendale</v>
      </c>
      <c r="B2862" s="144" t="str">
        <f>'[11]Depr Exp'!B2862</f>
        <v>E34420 PRD Gen, Goldendale-10</v>
      </c>
      <c r="C2862" s="144" t="str">
        <f>'[11]Depr Exp'!C2862</f>
        <v>403E</v>
      </c>
      <c r="D2862" s="144"/>
      <c r="E2862" s="282">
        <f>'[11]Depr Exp'!E2862</f>
        <v>43404</v>
      </c>
      <c r="F2862" s="523">
        <f>'[11]Depr Exp'!F2862</f>
        <v>40255184.109999999</v>
      </c>
      <c r="G2862" s="305">
        <f>'[11]Depr Exp'!G2862</f>
        <v>8.5599999999999996E-2</v>
      </c>
      <c r="H2862" s="524">
        <f>'[11]Depr Exp'!H2862</f>
        <v>287153.64</v>
      </c>
      <c r="I2862" s="523">
        <f>'[11]Depr Exp'!I2862</f>
        <v>40252248.229999997</v>
      </c>
      <c r="J2862" s="305">
        <f>'[11]Depr Exp'!J2862</f>
        <v>8.5599999999999996E-2</v>
      </c>
      <c r="K2862" s="373">
        <f>'[11]Depr Exp'!K2862</f>
        <v>287132.70404066663</v>
      </c>
      <c r="L2862" s="524">
        <f>'[11]Depr Exp'!L2862</f>
        <v>-20.94</v>
      </c>
      <c r="M2862" s="144"/>
      <c r="N2862" s="144"/>
    </row>
    <row r="2863" spans="1:14">
      <c r="A2863" s="144" t="str">
        <f>'[11]Depr Exp'!A2863</f>
        <v>E34420 PRD Gen, Goldendale</v>
      </c>
      <c r="B2863" s="144" t="str">
        <f>'[11]Depr Exp'!B2863</f>
        <v>E34420 PRD Gen, Goldendale-11</v>
      </c>
      <c r="C2863" s="144" t="str">
        <f>'[11]Depr Exp'!C2863</f>
        <v>403E</v>
      </c>
      <c r="D2863" s="144"/>
      <c r="E2863" s="282">
        <f>'[11]Depr Exp'!E2863</f>
        <v>43434</v>
      </c>
      <c r="F2863" s="523">
        <f>'[11]Depr Exp'!F2863</f>
        <v>40252248.229999997</v>
      </c>
      <c r="G2863" s="305">
        <f>'[11]Depr Exp'!G2863</f>
        <v>8.5599999999999996E-2</v>
      </c>
      <c r="H2863" s="524">
        <f>'[11]Depr Exp'!H2863</f>
        <v>287132.7</v>
      </c>
      <c r="I2863" s="523">
        <f>'[11]Depr Exp'!I2863</f>
        <v>40252248.229999997</v>
      </c>
      <c r="J2863" s="305">
        <f>'[11]Depr Exp'!J2863</f>
        <v>8.5599999999999996E-2</v>
      </c>
      <c r="K2863" s="373">
        <f>'[11]Depr Exp'!K2863</f>
        <v>287132.70404066663</v>
      </c>
      <c r="L2863" s="524">
        <f>'[11]Depr Exp'!L2863</f>
        <v>0</v>
      </c>
      <c r="M2863" s="144"/>
      <c r="N2863" s="144"/>
    </row>
    <row r="2864" spans="1:14">
      <c r="A2864" s="144" t="str">
        <f>'[11]Depr Exp'!A2864</f>
        <v>E34420 PRD Gen, Goldendale</v>
      </c>
      <c r="B2864" s="144" t="str">
        <f>'[11]Depr Exp'!B2864</f>
        <v>E34420 PRD Gen, Goldendale-12</v>
      </c>
      <c r="C2864" s="144" t="str">
        <f>'[11]Depr Exp'!C2864</f>
        <v>403E</v>
      </c>
      <c r="D2864" s="144"/>
      <c r="E2864" s="282">
        <f>'[11]Depr Exp'!E2864</f>
        <v>43465</v>
      </c>
      <c r="F2864" s="523">
        <f>'[11]Depr Exp'!F2864</f>
        <v>40252248.229999997</v>
      </c>
      <c r="G2864" s="305">
        <f>'[11]Depr Exp'!G2864</f>
        <v>8.5599999999999996E-2</v>
      </c>
      <c r="H2864" s="524">
        <f>'[11]Depr Exp'!H2864</f>
        <v>287132.7</v>
      </c>
      <c r="I2864" s="523">
        <f>'[11]Depr Exp'!I2864</f>
        <v>40252248.229999997</v>
      </c>
      <c r="J2864" s="305">
        <f>'[11]Depr Exp'!J2864</f>
        <v>8.5599999999999996E-2</v>
      </c>
      <c r="K2864" s="373">
        <f>'[11]Depr Exp'!K2864</f>
        <v>287132.70404066663</v>
      </c>
      <c r="L2864" s="524">
        <f>'[11]Depr Exp'!L2864</f>
        <v>0</v>
      </c>
      <c r="M2864" s="144"/>
      <c r="N2864" s="144"/>
    </row>
    <row r="2865" spans="1:14" ht="15.75" thickBot="1">
      <c r="A2865" s="159" t="str">
        <f>'[11]Depr Exp'!A2865</f>
        <v>E34420 PRD Gen, Goldendale Total</v>
      </c>
      <c r="B2865" s="144">
        <f>'[11]Depr Exp'!B2865</f>
        <v>0</v>
      </c>
      <c r="C2865" s="502" t="str">
        <f>'[11]Depr Exp'!C2865</f>
        <v>EPRD</v>
      </c>
      <c r="D2865" s="144"/>
      <c r="E2865" s="281" t="str">
        <f>'[11]Depr Exp'!E2865</f>
        <v>Total</v>
      </c>
      <c r="F2865" s="141">
        <f>'[11]Depr Exp'!F2865</f>
        <v>0</v>
      </c>
      <c r="G2865" s="252">
        <f>'[11]Depr Exp'!G2865</f>
        <v>0</v>
      </c>
      <c r="H2865" s="286">
        <f>'[11]Depr Exp'!H2865</f>
        <v>3406494.76</v>
      </c>
      <c r="I2865" s="141">
        <f>'[11]Depr Exp'!I2865</f>
        <v>0</v>
      </c>
      <c r="J2865" s="252">
        <f>'[11]Depr Exp'!J2865</f>
        <v>0</v>
      </c>
      <c r="K2865" s="286">
        <f>'[11]Depr Exp'!K2865</f>
        <v>3445592.4484879994</v>
      </c>
      <c r="L2865" s="286">
        <f>'[11]Depr Exp'!L2865</f>
        <v>39097.69</v>
      </c>
      <c r="M2865" s="144"/>
      <c r="N2865" s="144"/>
    </row>
    <row r="2866" spans="1:14" ht="13.5" thickTop="1">
      <c r="A2866" s="144" t="str">
        <f>'[11]Depr Exp'!A2866</f>
        <v>E34420 PRD Gen, Goldendale OP</v>
      </c>
      <c r="B2866" s="144" t="str">
        <f>'[11]Depr Exp'!B2866</f>
        <v>E34420 PRD Gen, Goldendale OP-1</v>
      </c>
      <c r="C2866" s="144" t="str">
        <f>'[11]Depr Exp'!C2866</f>
        <v>403E</v>
      </c>
      <c r="D2866" s="144"/>
      <c r="E2866" s="282">
        <f>'[11]Depr Exp'!E2866</f>
        <v>43131</v>
      </c>
      <c r="F2866" s="523">
        <f>'[11]Depr Exp'!F2866</f>
        <v>44242345.189999998</v>
      </c>
      <c r="G2866" s="305">
        <f>'[11]Depr Exp'!G2866</f>
        <v>8.5599999999999996E-2</v>
      </c>
      <c r="H2866" s="524">
        <f>'[11]Depr Exp'!H2866</f>
        <v>315595.40000000002</v>
      </c>
      <c r="I2866" s="523">
        <f>'[11]Depr Exp'!I2866</f>
        <v>43626063.890000001</v>
      </c>
      <c r="J2866" s="305">
        <f>'[11]Depr Exp'!J2866</f>
        <v>8.5599999999999996E-2</v>
      </c>
      <c r="K2866" s="373">
        <f>'[11]Depr Exp'!K2866</f>
        <v>311199.25574866665</v>
      </c>
      <c r="L2866" s="524">
        <f>'[11]Depr Exp'!L2866</f>
        <v>-4396.1400000000003</v>
      </c>
      <c r="M2866" s="144"/>
      <c r="N2866" s="144"/>
    </row>
    <row r="2867" spans="1:14">
      <c r="A2867" s="144" t="str">
        <f>'[11]Depr Exp'!A2867</f>
        <v>E34420 PRD Gen, Goldendale OP</v>
      </c>
      <c r="B2867" s="144" t="str">
        <f>'[11]Depr Exp'!B2867</f>
        <v>E34420 PRD Gen, Goldendale OP-2</v>
      </c>
      <c r="C2867" s="144" t="str">
        <f>'[11]Depr Exp'!C2867</f>
        <v>403E</v>
      </c>
      <c r="D2867" s="144"/>
      <c r="E2867" s="282">
        <f>'[11]Depr Exp'!E2867</f>
        <v>43159</v>
      </c>
      <c r="F2867" s="523">
        <f>'[11]Depr Exp'!F2867</f>
        <v>44242345.189999998</v>
      </c>
      <c r="G2867" s="305">
        <f>'[11]Depr Exp'!G2867</f>
        <v>8.5599999999999996E-2</v>
      </c>
      <c r="H2867" s="524">
        <f>'[11]Depr Exp'!H2867</f>
        <v>315595.40000000002</v>
      </c>
      <c r="I2867" s="523">
        <f>'[11]Depr Exp'!I2867</f>
        <v>43626063.890000001</v>
      </c>
      <c r="J2867" s="305">
        <f>'[11]Depr Exp'!J2867</f>
        <v>8.5599999999999996E-2</v>
      </c>
      <c r="K2867" s="373">
        <f>'[11]Depr Exp'!K2867</f>
        <v>311199.25574866665</v>
      </c>
      <c r="L2867" s="524">
        <f>'[11]Depr Exp'!L2867</f>
        <v>-4396.1400000000003</v>
      </c>
      <c r="M2867" s="144"/>
      <c r="N2867" s="144"/>
    </row>
    <row r="2868" spans="1:14">
      <c r="A2868" s="144" t="str">
        <f>'[11]Depr Exp'!A2868</f>
        <v>E34420 PRD Gen, Goldendale OP</v>
      </c>
      <c r="B2868" s="144" t="str">
        <f>'[11]Depr Exp'!B2868</f>
        <v>E34420 PRD Gen, Goldendale OP-3</v>
      </c>
      <c r="C2868" s="144" t="str">
        <f>'[11]Depr Exp'!C2868</f>
        <v>403E</v>
      </c>
      <c r="D2868" s="144"/>
      <c r="E2868" s="282">
        <f>'[11]Depr Exp'!E2868</f>
        <v>43190</v>
      </c>
      <c r="F2868" s="523">
        <f>'[11]Depr Exp'!F2868</f>
        <v>44242345.189999998</v>
      </c>
      <c r="G2868" s="305">
        <f>'[11]Depr Exp'!G2868</f>
        <v>8.5599999999999996E-2</v>
      </c>
      <c r="H2868" s="524">
        <f>'[11]Depr Exp'!H2868</f>
        <v>315595.40000000002</v>
      </c>
      <c r="I2868" s="523">
        <f>'[11]Depr Exp'!I2868</f>
        <v>43626063.890000001</v>
      </c>
      <c r="J2868" s="305">
        <f>'[11]Depr Exp'!J2868</f>
        <v>8.5599999999999996E-2</v>
      </c>
      <c r="K2868" s="373">
        <f>'[11]Depr Exp'!K2868</f>
        <v>311199.25574866665</v>
      </c>
      <c r="L2868" s="524">
        <f>'[11]Depr Exp'!L2868</f>
        <v>-4396.1400000000003</v>
      </c>
      <c r="M2868" s="144"/>
      <c r="N2868" s="144"/>
    </row>
    <row r="2869" spans="1:14">
      <c r="A2869" s="144" t="str">
        <f>'[11]Depr Exp'!A2869</f>
        <v>E34420 PRD Gen, Goldendale OP</v>
      </c>
      <c r="B2869" s="144" t="str">
        <f>'[11]Depr Exp'!B2869</f>
        <v>E34420 PRD Gen, Goldendale OP-4</v>
      </c>
      <c r="C2869" s="144" t="str">
        <f>'[11]Depr Exp'!C2869</f>
        <v>403E</v>
      </c>
      <c r="D2869" s="144"/>
      <c r="E2869" s="282">
        <f>'[11]Depr Exp'!E2869</f>
        <v>43220</v>
      </c>
      <c r="F2869" s="523">
        <f>'[11]Depr Exp'!F2869</f>
        <v>44242345.189999998</v>
      </c>
      <c r="G2869" s="305">
        <f>'[11]Depr Exp'!G2869</f>
        <v>8.5599999999999996E-2</v>
      </c>
      <c r="H2869" s="524">
        <f>'[11]Depr Exp'!H2869</f>
        <v>315595.40000000002</v>
      </c>
      <c r="I2869" s="523">
        <f>'[11]Depr Exp'!I2869</f>
        <v>43626063.890000001</v>
      </c>
      <c r="J2869" s="305">
        <f>'[11]Depr Exp'!J2869</f>
        <v>8.5599999999999996E-2</v>
      </c>
      <c r="K2869" s="373">
        <f>'[11]Depr Exp'!K2869</f>
        <v>311199.25574866665</v>
      </c>
      <c r="L2869" s="524">
        <f>'[11]Depr Exp'!L2869</f>
        <v>-4396.1400000000003</v>
      </c>
      <c r="M2869" s="144"/>
      <c r="N2869" s="144"/>
    </row>
    <row r="2870" spans="1:14">
      <c r="A2870" s="144" t="str">
        <f>'[11]Depr Exp'!A2870</f>
        <v>E34420 PRD Gen, Goldendale OP</v>
      </c>
      <c r="B2870" s="144" t="str">
        <f>'[11]Depr Exp'!B2870</f>
        <v>E34420 PRD Gen, Goldendale OP-5</v>
      </c>
      <c r="C2870" s="144" t="str">
        <f>'[11]Depr Exp'!C2870</f>
        <v>403E</v>
      </c>
      <c r="D2870" s="144"/>
      <c r="E2870" s="282">
        <f>'[11]Depr Exp'!E2870</f>
        <v>43251</v>
      </c>
      <c r="F2870" s="523">
        <f>'[11]Depr Exp'!F2870</f>
        <v>44242345.189999998</v>
      </c>
      <c r="G2870" s="305">
        <f>'[11]Depr Exp'!G2870</f>
        <v>8.5599999999999996E-2</v>
      </c>
      <c r="H2870" s="524">
        <f>'[11]Depr Exp'!H2870</f>
        <v>315595.40000000002</v>
      </c>
      <c r="I2870" s="523">
        <f>'[11]Depr Exp'!I2870</f>
        <v>43626063.890000001</v>
      </c>
      <c r="J2870" s="305">
        <f>'[11]Depr Exp'!J2870</f>
        <v>8.5599999999999996E-2</v>
      </c>
      <c r="K2870" s="373">
        <f>'[11]Depr Exp'!K2870</f>
        <v>311199.25574866665</v>
      </c>
      <c r="L2870" s="524">
        <f>'[11]Depr Exp'!L2870</f>
        <v>-4396.1400000000003</v>
      </c>
      <c r="M2870" s="144"/>
      <c r="N2870" s="144"/>
    </row>
    <row r="2871" spans="1:14">
      <c r="A2871" s="144" t="str">
        <f>'[11]Depr Exp'!A2871</f>
        <v>E34420 PRD Gen, Goldendale OP</v>
      </c>
      <c r="B2871" s="144" t="str">
        <f>'[11]Depr Exp'!B2871</f>
        <v>E34420 PRD Gen, Goldendale OP-6</v>
      </c>
      <c r="C2871" s="144" t="str">
        <f>'[11]Depr Exp'!C2871</f>
        <v>403E</v>
      </c>
      <c r="D2871" s="144"/>
      <c r="E2871" s="282">
        <f>'[11]Depr Exp'!E2871</f>
        <v>43281</v>
      </c>
      <c r="F2871" s="523">
        <f>'[11]Depr Exp'!F2871</f>
        <v>43985561.32</v>
      </c>
      <c r="G2871" s="305">
        <f>'[11]Depr Exp'!G2871</f>
        <v>8.5599999999999996E-2</v>
      </c>
      <c r="H2871" s="524">
        <f>'[11]Depr Exp'!H2871</f>
        <v>313763.67</v>
      </c>
      <c r="I2871" s="523">
        <f>'[11]Depr Exp'!I2871</f>
        <v>43626063.890000001</v>
      </c>
      <c r="J2871" s="305">
        <f>'[11]Depr Exp'!J2871</f>
        <v>8.5599999999999996E-2</v>
      </c>
      <c r="K2871" s="373">
        <f>'[11]Depr Exp'!K2871</f>
        <v>311199.25574866665</v>
      </c>
      <c r="L2871" s="524">
        <f>'[11]Depr Exp'!L2871</f>
        <v>-2564.41</v>
      </c>
      <c r="M2871" s="144"/>
      <c r="N2871" s="144"/>
    </row>
    <row r="2872" spans="1:14">
      <c r="A2872" s="144" t="str">
        <f>'[11]Depr Exp'!A2872</f>
        <v>E34420 PRD Gen, Goldendale OP</v>
      </c>
      <c r="B2872" s="144" t="str">
        <f>'[11]Depr Exp'!B2872</f>
        <v>E34420 PRD Gen, Goldendale OP-7</v>
      </c>
      <c r="C2872" s="144" t="str">
        <f>'[11]Depr Exp'!C2872</f>
        <v>403E</v>
      </c>
      <c r="D2872" s="144"/>
      <c r="E2872" s="282">
        <f>'[11]Depr Exp'!E2872</f>
        <v>43312</v>
      </c>
      <c r="F2872" s="523">
        <f>'[11]Depr Exp'!F2872</f>
        <v>43677420.670000002</v>
      </c>
      <c r="G2872" s="305">
        <f>'[11]Depr Exp'!G2872</f>
        <v>8.5599999999999996E-2</v>
      </c>
      <c r="H2872" s="524">
        <f>'[11]Depr Exp'!H2872</f>
        <v>311565.60000000003</v>
      </c>
      <c r="I2872" s="523">
        <f>'[11]Depr Exp'!I2872</f>
        <v>43626063.890000001</v>
      </c>
      <c r="J2872" s="305">
        <f>'[11]Depr Exp'!J2872</f>
        <v>8.5599999999999996E-2</v>
      </c>
      <c r="K2872" s="373">
        <f>'[11]Depr Exp'!K2872</f>
        <v>311199.25574866665</v>
      </c>
      <c r="L2872" s="524">
        <f>'[11]Depr Exp'!L2872</f>
        <v>-366.34</v>
      </c>
      <c r="M2872" s="144"/>
      <c r="N2872" s="144"/>
    </row>
    <row r="2873" spans="1:14">
      <c r="A2873" s="144" t="str">
        <f>'[11]Depr Exp'!A2873</f>
        <v>E34420 PRD Gen, Goldendale OP</v>
      </c>
      <c r="B2873" s="144" t="str">
        <f>'[11]Depr Exp'!B2873</f>
        <v>E34420 PRD Gen, Goldendale OP-8</v>
      </c>
      <c r="C2873" s="144" t="str">
        <f>'[11]Depr Exp'!C2873</f>
        <v>403E</v>
      </c>
      <c r="D2873" s="144"/>
      <c r="E2873" s="282">
        <f>'[11]Depr Exp'!E2873</f>
        <v>43343</v>
      </c>
      <c r="F2873" s="523">
        <f>'[11]Depr Exp'!F2873</f>
        <v>43626063.890000001</v>
      </c>
      <c r="G2873" s="305">
        <f>'[11]Depr Exp'!G2873</f>
        <v>8.5599999999999996E-2</v>
      </c>
      <c r="H2873" s="524">
        <f>'[11]Depr Exp'!H2873</f>
        <v>311199.26</v>
      </c>
      <c r="I2873" s="523">
        <f>'[11]Depr Exp'!I2873</f>
        <v>43626063.890000001</v>
      </c>
      <c r="J2873" s="305">
        <f>'[11]Depr Exp'!J2873</f>
        <v>8.5599999999999996E-2</v>
      </c>
      <c r="K2873" s="373">
        <f>'[11]Depr Exp'!K2873</f>
        <v>311199.25574866665</v>
      </c>
      <c r="L2873" s="524">
        <f>'[11]Depr Exp'!L2873</f>
        <v>0</v>
      </c>
      <c r="M2873" s="144"/>
      <c r="N2873" s="144"/>
    </row>
    <row r="2874" spans="1:14">
      <c r="A2874" s="144" t="str">
        <f>'[11]Depr Exp'!A2874</f>
        <v>E34420 PRD Gen, Goldendale OP</v>
      </c>
      <c r="B2874" s="144" t="str">
        <f>'[11]Depr Exp'!B2874</f>
        <v>E34420 PRD Gen, Goldendale OP-9</v>
      </c>
      <c r="C2874" s="144" t="str">
        <f>'[11]Depr Exp'!C2874</f>
        <v>403E</v>
      </c>
      <c r="D2874" s="144"/>
      <c r="E2874" s="282">
        <f>'[11]Depr Exp'!E2874</f>
        <v>43373</v>
      </c>
      <c r="F2874" s="523">
        <f>'[11]Depr Exp'!F2874</f>
        <v>43626063.890000001</v>
      </c>
      <c r="G2874" s="305">
        <f>'[11]Depr Exp'!G2874</f>
        <v>8.5599999999999996E-2</v>
      </c>
      <c r="H2874" s="524">
        <f>'[11]Depr Exp'!H2874</f>
        <v>311199.26</v>
      </c>
      <c r="I2874" s="523">
        <f>'[11]Depr Exp'!I2874</f>
        <v>43626063.890000001</v>
      </c>
      <c r="J2874" s="305">
        <f>'[11]Depr Exp'!J2874</f>
        <v>8.5599999999999996E-2</v>
      </c>
      <c r="K2874" s="373">
        <f>'[11]Depr Exp'!K2874</f>
        <v>311199.25574866665</v>
      </c>
      <c r="L2874" s="524">
        <f>'[11]Depr Exp'!L2874</f>
        <v>0</v>
      </c>
      <c r="M2874" s="144"/>
      <c r="N2874" s="144"/>
    </row>
    <row r="2875" spans="1:14">
      <c r="A2875" s="144" t="str">
        <f>'[11]Depr Exp'!A2875</f>
        <v>E34420 PRD Gen, Goldendale OP</v>
      </c>
      <c r="B2875" s="144" t="str">
        <f>'[11]Depr Exp'!B2875</f>
        <v>E34420 PRD Gen, Goldendale OP-10</v>
      </c>
      <c r="C2875" s="144" t="str">
        <f>'[11]Depr Exp'!C2875</f>
        <v>403E</v>
      </c>
      <c r="D2875" s="144"/>
      <c r="E2875" s="282">
        <f>'[11]Depr Exp'!E2875</f>
        <v>43404</v>
      </c>
      <c r="F2875" s="523">
        <f>'[11]Depr Exp'!F2875</f>
        <v>43626063.890000001</v>
      </c>
      <c r="G2875" s="305">
        <f>'[11]Depr Exp'!G2875</f>
        <v>8.5599999999999996E-2</v>
      </c>
      <c r="H2875" s="524">
        <f>'[11]Depr Exp'!H2875</f>
        <v>311199.26</v>
      </c>
      <c r="I2875" s="523">
        <f>'[11]Depr Exp'!I2875</f>
        <v>43626063.890000001</v>
      </c>
      <c r="J2875" s="305">
        <f>'[11]Depr Exp'!J2875</f>
        <v>8.5599999999999996E-2</v>
      </c>
      <c r="K2875" s="373">
        <f>'[11]Depr Exp'!K2875</f>
        <v>311199.25574866665</v>
      </c>
      <c r="L2875" s="524">
        <f>'[11]Depr Exp'!L2875</f>
        <v>0</v>
      </c>
      <c r="M2875" s="144"/>
      <c r="N2875" s="144"/>
    </row>
    <row r="2876" spans="1:14">
      <c r="A2876" s="144" t="str">
        <f>'[11]Depr Exp'!A2876</f>
        <v>E34420 PRD Gen, Goldendale OP</v>
      </c>
      <c r="B2876" s="144" t="str">
        <f>'[11]Depr Exp'!B2876</f>
        <v>E34420 PRD Gen, Goldendale OP-11</v>
      </c>
      <c r="C2876" s="144" t="str">
        <f>'[11]Depr Exp'!C2876</f>
        <v>403E</v>
      </c>
      <c r="D2876" s="144"/>
      <c r="E2876" s="282">
        <f>'[11]Depr Exp'!E2876</f>
        <v>43434</v>
      </c>
      <c r="F2876" s="523">
        <f>'[11]Depr Exp'!F2876</f>
        <v>43626063.890000001</v>
      </c>
      <c r="G2876" s="305">
        <f>'[11]Depr Exp'!G2876</f>
        <v>8.5599999999999996E-2</v>
      </c>
      <c r="H2876" s="524">
        <f>'[11]Depr Exp'!H2876</f>
        <v>311199.26</v>
      </c>
      <c r="I2876" s="523">
        <f>'[11]Depr Exp'!I2876</f>
        <v>43626063.890000001</v>
      </c>
      <c r="J2876" s="305">
        <f>'[11]Depr Exp'!J2876</f>
        <v>8.5599999999999996E-2</v>
      </c>
      <c r="K2876" s="373">
        <f>'[11]Depr Exp'!K2876</f>
        <v>311199.25574866665</v>
      </c>
      <c r="L2876" s="524">
        <f>'[11]Depr Exp'!L2876</f>
        <v>0</v>
      </c>
      <c r="M2876" s="144"/>
      <c r="N2876" s="144"/>
    </row>
    <row r="2877" spans="1:14">
      <c r="A2877" s="144" t="str">
        <f>'[11]Depr Exp'!A2877</f>
        <v>E34420 PRD Gen, Goldendale OP</v>
      </c>
      <c r="B2877" s="144" t="str">
        <f>'[11]Depr Exp'!B2877</f>
        <v>E34420 PRD Gen, Goldendale OP-12</v>
      </c>
      <c r="C2877" s="144" t="str">
        <f>'[11]Depr Exp'!C2877</f>
        <v>403E</v>
      </c>
      <c r="D2877" s="144"/>
      <c r="E2877" s="282">
        <f>'[11]Depr Exp'!E2877</f>
        <v>43465</v>
      </c>
      <c r="F2877" s="523">
        <f>'[11]Depr Exp'!F2877</f>
        <v>43626063.890000001</v>
      </c>
      <c r="G2877" s="305">
        <f>'[11]Depr Exp'!G2877</f>
        <v>8.5599999999999996E-2</v>
      </c>
      <c r="H2877" s="524">
        <f>'[11]Depr Exp'!H2877</f>
        <v>311199.26</v>
      </c>
      <c r="I2877" s="523">
        <f>'[11]Depr Exp'!I2877</f>
        <v>43626063.890000001</v>
      </c>
      <c r="J2877" s="305">
        <f>'[11]Depr Exp'!J2877</f>
        <v>8.5599999999999996E-2</v>
      </c>
      <c r="K2877" s="373">
        <f>'[11]Depr Exp'!K2877</f>
        <v>311199.25574866665</v>
      </c>
      <c r="L2877" s="524">
        <f>'[11]Depr Exp'!L2877</f>
        <v>0</v>
      </c>
      <c r="M2877" s="144"/>
      <c r="N2877" s="144"/>
    </row>
    <row r="2878" spans="1:14" ht="15.75" thickBot="1">
      <c r="A2878" s="159" t="str">
        <f>'[11]Depr Exp'!A2878</f>
        <v>E34420 PRD Gen, Goldendale OP Total</v>
      </c>
      <c r="B2878" s="144">
        <f>'[11]Depr Exp'!B2878</f>
        <v>0</v>
      </c>
      <c r="C2878" s="502" t="str">
        <f>'[11]Depr Exp'!C2878</f>
        <v>EPRD</v>
      </c>
      <c r="D2878" s="144"/>
      <c r="E2878" s="281" t="str">
        <f>'[11]Depr Exp'!E2878</f>
        <v>Total</v>
      </c>
      <c r="F2878" s="141">
        <f>'[11]Depr Exp'!F2878</f>
        <v>0</v>
      </c>
      <c r="G2878" s="252">
        <f>'[11]Depr Exp'!G2878</f>
        <v>0</v>
      </c>
      <c r="H2878" s="286">
        <f>'[11]Depr Exp'!H2878</f>
        <v>3759302.5699999994</v>
      </c>
      <c r="I2878" s="141">
        <f>'[11]Depr Exp'!I2878</f>
        <v>0</v>
      </c>
      <c r="J2878" s="252">
        <f>'[11]Depr Exp'!J2878</f>
        <v>0</v>
      </c>
      <c r="K2878" s="286">
        <f>'[11]Depr Exp'!K2878</f>
        <v>3734391.0689840005</v>
      </c>
      <c r="L2878" s="286">
        <f>'[11]Depr Exp'!L2878</f>
        <v>-24911.5</v>
      </c>
      <c r="M2878" s="144"/>
      <c r="N2878" s="144"/>
    </row>
    <row r="2879" spans="1:14" ht="13.5" thickTop="1">
      <c r="A2879" s="144" t="str">
        <f>'[11]Depr Exp'!A2879</f>
        <v>E34420 PRD Gen, Mint Farm</v>
      </c>
      <c r="B2879" s="144" t="str">
        <f>'[11]Depr Exp'!B2879</f>
        <v>E34420 PRD Gen, Mint Farm-1</v>
      </c>
      <c r="C2879" s="144" t="str">
        <f>'[11]Depr Exp'!C2879</f>
        <v>403E</v>
      </c>
      <c r="D2879" s="144"/>
      <c r="E2879" s="282">
        <f>'[11]Depr Exp'!E2879</f>
        <v>43131</v>
      </c>
      <c r="F2879" s="523">
        <f>'[11]Depr Exp'!F2879</f>
        <v>23266196.809999999</v>
      </c>
      <c r="G2879" s="305">
        <f>'[11]Depr Exp'!G2879</f>
        <v>8.9599999999999999E-2</v>
      </c>
      <c r="H2879" s="524">
        <f>'[11]Depr Exp'!H2879</f>
        <v>173720.94</v>
      </c>
      <c r="I2879" s="523">
        <f>'[11]Depr Exp'!I2879</f>
        <v>23511540.379999999</v>
      </c>
      <c r="J2879" s="305">
        <f>'[11]Depr Exp'!J2879</f>
        <v>8.9599999999999999E-2</v>
      </c>
      <c r="K2879" s="373">
        <f>'[11]Depr Exp'!K2879</f>
        <v>175552.83483733333</v>
      </c>
      <c r="L2879" s="524">
        <f>'[11]Depr Exp'!L2879</f>
        <v>1831.89</v>
      </c>
      <c r="M2879" s="144"/>
      <c r="N2879" s="144"/>
    </row>
    <row r="2880" spans="1:14">
      <c r="A2880" s="144" t="str">
        <f>'[11]Depr Exp'!A2880</f>
        <v>E34420 PRD Gen, Mint Farm</v>
      </c>
      <c r="B2880" s="144" t="str">
        <f>'[11]Depr Exp'!B2880</f>
        <v>E34420 PRD Gen, Mint Farm-2</v>
      </c>
      <c r="C2880" s="144" t="str">
        <f>'[11]Depr Exp'!C2880</f>
        <v>403E</v>
      </c>
      <c r="D2880" s="144"/>
      <c r="E2880" s="282">
        <f>'[11]Depr Exp'!E2880</f>
        <v>43159</v>
      </c>
      <c r="F2880" s="523">
        <f>'[11]Depr Exp'!F2880</f>
        <v>23281960.75</v>
      </c>
      <c r="G2880" s="305">
        <f>'[11]Depr Exp'!G2880</f>
        <v>8.9599999999999999E-2</v>
      </c>
      <c r="H2880" s="524">
        <f>'[11]Depr Exp'!H2880</f>
        <v>173838.65000000002</v>
      </c>
      <c r="I2880" s="523">
        <f>'[11]Depr Exp'!I2880</f>
        <v>23511540.379999999</v>
      </c>
      <c r="J2880" s="305">
        <f>'[11]Depr Exp'!J2880</f>
        <v>8.9599999999999999E-2</v>
      </c>
      <c r="K2880" s="373">
        <f>'[11]Depr Exp'!K2880</f>
        <v>175552.83483733333</v>
      </c>
      <c r="L2880" s="524">
        <f>'[11]Depr Exp'!L2880</f>
        <v>1714.18</v>
      </c>
      <c r="M2880" s="144"/>
      <c r="N2880" s="144"/>
    </row>
    <row r="2881" spans="1:14">
      <c r="A2881" s="144" t="str">
        <f>'[11]Depr Exp'!A2881</f>
        <v>E34420 PRD Gen, Mint Farm</v>
      </c>
      <c r="B2881" s="144" t="str">
        <f>'[11]Depr Exp'!B2881</f>
        <v>E34420 PRD Gen, Mint Farm-3</v>
      </c>
      <c r="C2881" s="144" t="str">
        <f>'[11]Depr Exp'!C2881</f>
        <v>403E</v>
      </c>
      <c r="D2881" s="144"/>
      <c r="E2881" s="282">
        <f>'[11]Depr Exp'!E2881</f>
        <v>43190</v>
      </c>
      <c r="F2881" s="523">
        <f>'[11]Depr Exp'!F2881</f>
        <v>23291540.890000001</v>
      </c>
      <c r="G2881" s="305">
        <f>'[11]Depr Exp'!G2881</f>
        <v>8.9599999999999999E-2</v>
      </c>
      <c r="H2881" s="524">
        <f>'[11]Depr Exp'!H2881</f>
        <v>173910.18</v>
      </c>
      <c r="I2881" s="523">
        <f>'[11]Depr Exp'!I2881</f>
        <v>23511540.379999999</v>
      </c>
      <c r="J2881" s="305">
        <f>'[11]Depr Exp'!J2881</f>
        <v>8.9599999999999999E-2</v>
      </c>
      <c r="K2881" s="373">
        <f>'[11]Depr Exp'!K2881</f>
        <v>175552.83483733333</v>
      </c>
      <c r="L2881" s="524">
        <f>'[11]Depr Exp'!L2881</f>
        <v>1642.65</v>
      </c>
      <c r="M2881" s="144"/>
      <c r="N2881" s="144"/>
    </row>
    <row r="2882" spans="1:14">
      <c r="A2882" s="144" t="str">
        <f>'[11]Depr Exp'!A2882</f>
        <v>E34420 PRD Gen, Mint Farm</v>
      </c>
      <c r="B2882" s="144" t="str">
        <f>'[11]Depr Exp'!B2882</f>
        <v>E34420 PRD Gen, Mint Farm-4</v>
      </c>
      <c r="C2882" s="144" t="str">
        <f>'[11]Depr Exp'!C2882</f>
        <v>403E</v>
      </c>
      <c r="D2882" s="144"/>
      <c r="E2882" s="282">
        <f>'[11]Depr Exp'!E2882</f>
        <v>43220</v>
      </c>
      <c r="F2882" s="523">
        <f>'[11]Depr Exp'!F2882</f>
        <v>23301485.789999999</v>
      </c>
      <c r="G2882" s="305">
        <f>'[11]Depr Exp'!G2882</f>
        <v>8.9599999999999999E-2</v>
      </c>
      <c r="H2882" s="524">
        <f>'[11]Depr Exp'!H2882</f>
        <v>173984.43</v>
      </c>
      <c r="I2882" s="523">
        <f>'[11]Depr Exp'!I2882</f>
        <v>23511540.379999999</v>
      </c>
      <c r="J2882" s="305">
        <f>'[11]Depr Exp'!J2882</f>
        <v>8.9599999999999999E-2</v>
      </c>
      <c r="K2882" s="373">
        <f>'[11]Depr Exp'!K2882</f>
        <v>175552.83483733333</v>
      </c>
      <c r="L2882" s="524">
        <f>'[11]Depr Exp'!L2882</f>
        <v>1568.4</v>
      </c>
      <c r="M2882" s="144"/>
      <c r="N2882" s="144"/>
    </row>
    <row r="2883" spans="1:14">
      <c r="A2883" s="144" t="str">
        <f>'[11]Depr Exp'!A2883</f>
        <v>E34420 PRD Gen, Mint Farm</v>
      </c>
      <c r="B2883" s="144" t="str">
        <f>'[11]Depr Exp'!B2883</f>
        <v>E34420 PRD Gen, Mint Farm-5</v>
      </c>
      <c r="C2883" s="144" t="str">
        <f>'[11]Depr Exp'!C2883</f>
        <v>403E</v>
      </c>
      <c r="D2883" s="144"/>
      <c r="E2883" s="282">
        <f>'[11]Depr Exp'!E2883</f>
        <v>43251</v>
      </c>
      <c r="F2883" s="523">
        <f>'[11]Depr Exp'!F2883</f>
        <v>23301917.84</v>
      </c>
      <c r="G2883" s="305">
        <f>'[11]Depr Exp'!G2883</f>
        <v>8.9599999999999999E-2</v>
      </c>
      <c r="H2883" s="524">
        <f>'[11]Depr Exp'!H2883</f>
        <v>173987.65000000002</v>
      </c>
      <c r="I2883" s="523">
        <f>'[11]Depr Exp'!I2883</f>
        <v>23511540.379999999</v>
      </c>
      <c r="J2883" s="305">
        <f>'[11]Depr Exp'!J2883</f>
        <v>8.9599999999999999E-2</v>
      </c>
      <c r="K2883" s="373">
        <f>'[11]Depr Exp'!K2883</f>
        <v>175552.83483733333</v>
      </c>
      <c r="L2883" s="524">
        <f>'[11]Depr Exp'!L2883</f>
        <v>1565.18</v>
      </c>
      <c r="M2883" s="144"/>
      <c r="N2883" s="144"/>
    </row>
    <row r="2884" spans="1:14">
      <c r="A2884" s="144" t="str">
        <f>'[11]Depr Exp'!A2884</f>
        <v>E34420 PRD Gen, Mint Farm</v>
      </c>
      <c r="B2884" s="144" t="str">
        <f>'[11]Depr Exp'!B2884</f>
        <v>E34420 PRD Gen, Mint Farm-6</v>
      </c>
      <c r="C2884" s="144" t="str">
        <f>'[11]Depr Exp'!C2884</f>
        <v>403E</v>
      </c>
      <c r="D2884" s="144"/>
      <c r="E2884" s="282">
        <f>'[11]Depr Exp'!E2884</f>
        <v>43281</v>
      </c>
      <c r="F2884" s="523">
        <f>'[11]Depr Exp'!F2884</f>
        <v>23303182.93</v>
      </c>
      <c r="G2884" s="305">
        <f>'[11]Depr Exp'!G2884</f>
        <v>8.9599999999999999E-2</v>
      </c>
      <c r="H2884" s="524">
        <f>'[11]Depr Exp'!H2884</f>
        <v>173997.1</v>
      </c>
      <c r="I2884" s="523">
        <f>'[11]Depr Exp'!I2884</f>
        <v>23511540.379999999</v>
      </c>
      <c r="J2884" s="305">
        <f>'[11]Depr Exp'!J2884</f>
        <v>8.9599999999999999E-2</v>
      </c>
      <c r="K2884" s="373">
        <f>'[11]Depr Exp'!K2884</f>
        <v>175552.83483733333</v>
      </c>
      <c r="L2884" s="524">
        <f>'[11]Depr Exp'!L2884</f>
        <v>1555.73</v>
      </c>
      <c r="M2884" s="144"/>
      <c r="N2884" s="144"/>
    </row>
    <row r="2885" spans="1:14">
      <c r="A2885" s="144" t="str">
        <f>'[11]Depr Exp'!A2885</f>
        <v>E34420 PRD Gen, Mint Farm</v>
      </c>
      <c r="B2885" s="144" t="str">
        <f>'[11]Depr Exp'!B2885</f>
        <v>E34420 PRD Gen, Mint Farm-7</v>
      </c>
      <c r="C2885" s="144" t="str">
        <f>'[11]Depr Exp'!C2885</f>
        <v>403E</v>
      </c>
      <c r="D2885" s="144"/>
      <c r="E2885" s="282">
        <f>'[11]Depr Exp'!E2885</f>
        <v>43312</v>
      </c>
      <c r="F2885" s="523">
        <f>'[11]Depr Exp'!F2885</f>
        <v>23314668.050000001</v>
      </c>
      <c r="G2885" s="305">
        <f>'[11]Depr Exp'!G2885</f>
        <v>8.9599999999999999E-2</v>
      </c>
      <c r="H2885" s="524">
        <f>'[11]Depr Exp'!H2885</f>
        <v>174082.86</v>
      </c>
      <c r="I2885" s="523">
        <f>'[11]Depr Exp'!I2885</f>
        <v>23511540.379999999</v>
      </c>
      <c r="J2885" s="305">
        <f>'[11]Depr Exp'!J2885</f>
        <v>8.9599999999999999E-2</v>
      </c>
      <c r="K2885" s="373">
        <f>'[11]Depr Exp'!K2885</f>
        <v>175552.83483733333</v>
      </c>
      <c r="L2885" s="524">
        <f>'[11]Depr Exp'!L2885</f>
        <v>1469.97</v>
      </c>
      <c r="M2885" s="144"/>
      <c r="N2885" s="144"/>
    </row>
    <row r="2886" spans="1:14">
      <c r="A2886" s="144" t="str">
        <f>'[11]Depr Exp'!A2886</f>
        <v>E34420 PRD Gen, Mint Farm</v>
      </c>
      <c r="B2886" s="144" t="str">
        <f>'[11]Depr Exp'!B2886</f>
        <v>E34420 PRD Gen, Mint Farm-8</v>
      </c>
      <c r="C2886" s="144" t="str">
        <f>'[11]Depr Exp'!C2886</f>
        <v>403E</v>
      </c>
      <c r="D2886" s="144"/>
      <c r="E2886" s="282">
        <f>'[11]Depr Exp'!E2886</f>
        <v>43343</v>
      </c>
      <c r="F2886" s="523">
        <f>'[11]Depr Exp'!F2886</f>
        <v>23325279.670000002</v>
      </c>
      <c r="G2886" s="305">
        <f>'[11]Depr Exp'!G2886</f>
        <v>8.9599999999999999E-2</v>
      </c>
      <c r="H2886" s="524">
        <f>'[11]Depr Exp'!H2886</f>
        <v>174162.09</v>
      </c>
      <c r="I2886" s="523">
        <f>'[11]Depr Exp'!I2886</f>
        <v>23511540.379999999</v>
      </c>
      <c r="J2886" s="305">
        <f>'[11]Depr Exp'!J2886</f>
        <v>8.9599999999999999E-2</v>
      </c>
      <c r="K2886" s="373">
        <f>'[11]Depr Exp'!K2886</f>
        <v>175552.83483733333</v>
      </c>
      <c r="L2886" s="524">
        <f>'[11]Depr Exp'!L2886</f>
        <v>1390.74</v>
      </c>
      <c r="M2886" s="144"/>
      <c r="N2886" s="144"/>
    </row>
    <row r="2887" spans="1:14">
      <c r="A2887" s="144" t="str">
        <f>'[11]Depr Exp'!A2887</f>
        <v>E34420 PRD Gen, Mint Farm</v>
      </c>
      <c r="B2887" s="144" t="str">
        <f>'[11]Depr Exp'!B2887</f>
        <v>E34420 PRD Gen, Mint Farm-9</v>
      </c>
      <c r="C2887" s="144" t="str">
        <f>'[11]Depr Exp'!C2887</f>
        <v>403E</v>
      </c>
      <c r="D2887" s="144"/>
      <c r="E2887" s="282">
        <f>'[11]Depr Exp'!E2887</f>
        <v>43373</v>
      </c>
      <c r="F2887" s="523">
        <f>'[11]Depr Exp'!F2887</f>
        <v>23324406.16</v>
      </c>
      <c r="G2887" s="305">
        <f>'[11]Depr Exp'!G2887</f>
        <v>8.9599999999999999E-2</v>
      </c>
      <c r="H2887" s="524">
        <f>'[11]Depr Exp'!H2887</f>
        <v>174155.56</v>
      </c>
      <c r="I2887" s="523">
        <f>'[11]Depr Exp'!I2887</f>
        <v>23511540.379999999</v>
      </c>
      <c r="J2887" s="305">
        <f>'[11]Depr Exp'!J2887</f>
        <v>8.9599999999999999E-2</v>
      </c>
      <c r="K2887" s="373">
        <f>'[11]Depr Exp'!K2887</f>
        <v>175552.83483733333</v>
      </c>
      <c r="L2887" s="524">
        <f>'[11]Depr Exp'!L2887</f>
        <v>1397.27</v>
      </c>
      <c r="M2887" s="144"/>
      <c r="N2887" s="144"/>
    </row>
    <row r="2888" spans="1:14">
      <c r="A2888" s="144" t="str">
        <f>'[11]Depr Exp'!A2888</f>
        <v>E34420 PRD Gen, Mint Farm</v>
      </c>
      <c r="B2888" s="144" t="str">
        <f>'[11]Depr Exp'!B2888</f>
        <v>E34420 PRD Gen, Mint Farm-10</v>
      </c>
      <c r="C2888" s="144" t="str">
        <f>'[11]Depr Exp'!C2888</f>
        <v>403E</v>
      </c>
      <c r="D2888" s="144"/>
      <c r="E2888" s="282">
        <f>'[11]Depr Exp'!E2888</f>
        <v>43404</v>
      </c>
      <c r="F2888" s="523">
        <f>'[11]Depr Exp'!F2888</f>
        <v>23335197.390000001</v>
      </c>
      <c r="G2888" s="305">
        <f>'[11]Depr Exp'!G2888</f>
        <v>8.9599999999999999E-2</v>
      </c>
      <c r="H2888" s="524">
        <f>'[11]Depr Exp'!H2888</f>
        <v>174236.14</v>
      </c>
      <c r="I2888" s="523">
        <f>'[11]Depr Exp'!I2888</f>
        <v>23511540.379999999</v>
      </c>
      <c r="J2888" s="305">
        <f>'[11]Depr Exp'!J2888</f>
        <v>8.9599999999999999E-2</v>
      </c>
      <c r="K2888" s="373">
        <f>'[11]Depr Exp'!K2888</f>
        <v>175552.83483733333</v>
      </c>
      <c r="L2888" s="524">
        <f>'[11]Depr Exp'!L2888</f>
        <v>1316.69</v>
      </c>
      <c r="M2888" s="144"/>
      <c r="N2888" s="144"/>
    </row>
    <row r="2889" spans="1:14">
      <c r="A2889" s="144" t="str">
        <f>'[11]Depr Exp'!A2889</f>
        <v>E34420 PRD Gen, Mint Farm</v>
      </c>
      <c r="B2889" s="144" t="str">
        <f>'[11]Depr Exp'!B2889</f>
        <v>E34420 PRD Gen, Mint Farm-11</v>
      </c>
      <c r="C2889" s="144" t="str">
        <f>'[11]Depr Exp'!C2889</f>
        <v>403E</v>
      </c>
      <c r="D2889" s="144"/>
      <c r="E2889" s="282">
        <f>'[11]Depr Exp'!E2889</f>
        <v>43434</v>
      </c>
      <c r="F2889" s="523">
        <f>'[11]Depr Exp'!F2889</f>
        <v>23428764.5</v>
      </c>
      <c r="G2889" s="305">
        <f>'[11]Depr Exp'!G2889</f>
        <v>8.9599999999999999E-2</v>
      </c>
      <c r="H2889" s="524">
        <f>'[11]Depr Exp'!H2889</f>
        <v>174934.77000000002</v>
      </c>
      <c r="I2889" s="523">
        <f>'[11]Depr Exp'!I2889</f>
        <v>23511540.379999999</v>
      </c>
      <c r="J2889" s="305">
        <f>'[11]Depr Exp'!J2889</f>
        <v>8.9599999999999999E-2</v>
      </c>
      <c r="K2889" s="373">
        <f>'[11]Depr Exp'!K2889</f>
        <v>175552.83483733333</v>
      </c>
      <c r="L2889" s="524">
        <f>'[11]Depr Exp'!L2889</f>
        <v>618.05999999999995</v>
      </c>
      <c r="M2889" s="144"/>
      <c r="N2889" s="144"/>
    </row>
    <row r="2890" spans="1:14">
      <c r="A2890" s="144" t="str">
        <f>'[11]Depr Exp'!A2890</f>
        <v>E34420 PRD Gen, Mint Farm</v>
      </c>
      <c r="B2890" s="144" t="str">
        <f>'[11]Depr Exp'!B2890</f>
        <v>E34420 PRD Gen, Mint Farm-12</v>
      </c>
      <c r="C2890" s="144" t="str">
        <f>'[11]Depr Exp'!C2890</f>
        <v>403E</v>
      </c>
      <c r="D2890" s="144"/>
      <c r="E2890" s="282">
        <f>'[11]Depr Exp'!E2890</f>
        <v>43465</v>
      </c>
      <c r="F2890" s="523">
        <f>'[11]Depr Exp'!F2890</f>
        <v>23511540.379999999</v>
      </c>
      <c r="G2890" s="305">
        <f>'[11]Depr Exp'!G2890</f>
        <v>8.9599999999999999E-2</v>
      </c>
      <c r="H2890" s="524">
        <f>'[11]Depr Exp'!H2890</f>
        <v>175552.83</v>
      </c>
      <c r="I2890" s="523">
        <f>'[11]Depr Exp'!I2890</f>
        <v>23511540.379999999</v>
      </c>
      <c r="J2890" s="305">
        <f>'[11]Depr Exp'!J2890</f>
        <v>8.9599999999999999E-2</v>
      </c>
      <c r="K2890" s="373">
        <f>'[11]Depr Exp'!K2890</f>
        <v>175552.83483733333</v>
      </c>
      <c r="L2890" s="524">
        <f>'[11]Depr Exp'!L2890</f>
        <v>0</v>
      </c>
      <c r="M2890" s="144"/>
      <c r="N2890" s="144"/>
    </row>
    <row r="2891" spans="1:14" ht="15.75" thickBot="1">
      <c r="A2891" s="159" t="str">
        <f>'[11]Depr Exp'!A2891</f>
        <v>E34420 PRD Gen, Mint Farm Total</v>
      </c>
      <c r="B2891" s="144">
        <f>'[11]Depr Exp'!B2891</f>
        <v>0</v>
      </c>
      <c r="C2891" s="502" t="str">
        <f>'[11]Depr Exp'!C2891</f>
        <v>EPRD</v>
      </c>
      <c r="D2891" s="144"/>
      <c r="E2891" s="281" t="str">
        <f>'[11]Depr Exp'!E2891</f>
        <v>Total</v>
      </c>
      <c r="F2891" s="141">
        <f>'[11]Depr Exp'!F2891</f>
        <v>0</v>
      </c>
      <c r="G2891" s="252">
        <f>'[11]Depr Exp'!G2891</f>
        <v>0</v>
      </c>
      <c r="H2891" s="286">
        <f>'[11]Depr Exp'!H2891</f>
        <v>2090563.2000000002</v>
      </c>
      <c r="I2891" s="141">
        <f>'[11]Depr Exp'!I2891</f>
        <v>0</v>
      </c>
      <c r="J2891" s="252">
        <f>'[11]Depr Exp'!J2891</f>
        <v>0</v>
      </c>
      <c r="K2891" s="286">
        <f>'[11]Depr Exp'!K2891</f>
        <v>2106634.0180480001</v>
      </c>
      <c r="L2891" s="286">
        <f>'[11]Depr Exp'!L2891</f>
        <v>16070.82</v>
      </c>
      <c r="M2891" s="144"/>
      <c r="N2891" s="144"/>
    </row>
    <row r="2892" spans="1:14" ht="13.5" thickTop="1">
      <c r="A2892" s="144" t="str">
        <f>'[11]Depr Exp'!A2892</f>
        <v>E34420 PRD Gen, Mint Farm OP</v>
      </c>
      <c r="B2892" s="144" t="str">
        <f>'[11]Depr Exp'!B2892</f>
        <v>E34420 PRD Gen, Mint Farm OP-1</v>
      </c>
      <c r="C2892" s="144" t="str">
        <f>'[11]Depr Exp'!C2892</f>
        <v>403E</v>
      </c>
      <c r="D2892" s="144"/>
      <c r="E2892" s="282">
        <f>'[11]Depr Exp'!E2892</f>
        <v>43131</v>
      </c>
      <c r="F2892" s="523">
        <f>'[11]Depr Exp'!F2892</f>
        <v>14781296.82</v>
      </c>
      <c r="G2892" s="305">
        <f>'[11]Depr Exp'!G2892</f>
        <v>8.9599999999999999E-2</v>
      </c>
      <c r="H2892" s="524">
        <f>'[11]Depr Exp'!H2892</f>
        <v>110367.02</v>
      </c>
      <c r="I2892" s="523">
        <f>'[11]Depr Exp'!I2892</f>
        <v>14781296.82</v>
      </c>
      <c r="J2892" s="305">
        <f>'[11]Depr Exp'!J2892</f>
        <v>8.9599999999999999E-2</v>
      </c>
      <c r="K2892" s="373">
        <f>'[11]Depr Exp'!K2892</f>
        <v>110367.01625599999</v>
      </c>
      <c r="L2892" s="524">
        <f>'[11]Depr Exp'!L2892</f>
        <v>0</v>
      </c>
      <c r="M2892" s="144"/>
      <c r="N2892" s="144"/>
    </row>
    <row r="2893" spans="1:14">
      <c r="A2893" s="144" t="str">
        <f>'[11]Depr Exp'!A2893</f>
        <v>E34420 PRD Gen, Mint Farm OP</v>
      </c>
      <c r="B2893" s="144" t="str">
        <f>'[11]Depr Exp'!B2893</f>
        <v>E34420 PRD Gen, Mint Farm OP-2</v>
      </c>
      <c r="C2893" s="144" t="str">
        <f>'[11]Depr Exp'!C2893</f>
        <v>403E</v>
      </c>
      <c r="D2893" s="144"/>
      <c r="E2893" s="282">
        <f>'[11]Depr Exp'!E2893</f>
        <v>43159</v>
      </c>
      <c r="F2893" s="523">
        <f>'[11]Depr Exp'!F2893</f>
        <v>14781296.82</v>
      </c>
      <c r="G2893" s="305">
        <f>'[11]Depr Exp'!G2893</f>
        <v>8.9599999999999999E-2</v>
      </c>
      <c r="H2893" s="524">
        <f>'[11]Depr Exp'!H2893</f>
        <v>110367.02</v>
      </c>
      <c r="I2893" s="523">
        <f>'[11]Depr Exp'!I2893</f>
        <v>14781296.82</v>
      </c>
      <c r="J2893" s="305">
        <f>'[11]Depr Exp'!J2893</f>
        <v>8.9599999999999999E-2</v>
      </c>
      <c r="K2893" s="373">
        <f>'[11]Depr Exp'!K2893</f>
        <v>110367.01625599999</v>
      </c>
      <c r="L2893" s="524">
        <f>'[11]Depr Exp'!L2893</f>
        <v>0</v>
      </c>
      <c r="M2893" s="144"/>
      <c r="N2893" s="144"/>
    </row>
    <row r="2894" spans="1:14">
      <c r="A2894" s="144" t="str">
        <f>'[11]Depr Exp'!A2894</f>
        <v>E34420 PRD Gen, Mint Farm OP</v>
      </c>
      <c r="B2894" s="144" t="str">
        <f>'[11]Depr Exp'!B2894</f>
        <v>E34420 PRD Gen, Mint Farm OP-3</v>
      </c>
      <c r="C2894" s="144" t="str">
        <f>'[11]Depr Exp'!C2894</f>
        <v>403E</v>
      </c>
      <c r="D2894" s="144"/>
      <c r="E2894" s="282">
        <f>'[11]Depr Exp'!E2894</f>
        <v>43190</v>
      </c>
      <c r="F2894" s="523">
        <f>'[11]Depr Exp'!F2894</f>
        <v>14781296.82</v>
      </c>
      <c r="G2894" s="305">
        <f>'[11]Depr Exp'!G2894</f>
        <v>8.9599999999999999E-2</v>
      </c>
      <c r="H2894" s="524">
        <f>'[11]Depr Exp'!H2894</f>
        <v>110367.02</v>
      </c>
      <c r="I2894" s="523">
        <f>'[11]Depr Exp'!I2894</f>
        <v>14781296.82</v>
      </c>
      <c r="J2894" s="305">
        <f>'[11]Depr Exp'!J2894</f>
        <v>8.9599999999999999E-2</v>
      </c>
      <c r="K2894" s="373">
        <f>'[11]Depr Exp'!K2894</f>
        <v>110367.01625599999</v>
      </c>
      <c r="L2894" s="524">
        <f>'[11]Depr Exp'!L2894</f>
        <v>0</v>
      </c>
      <c r="M2894" s="144"/>
      <c r="N2894" s="144"/>
    </row>
    <row r="2895" spans="1:14">
      <c r="A2895" s="144" t="str">
        <f>'[11]Depr Exp'!A2895</f>
        <v>E34420 PRD Gen, Mint Farm OP</v>
      </c>
      <c r="B2895" s="144" t="str">
        <f>'[11]Depr Exp'!B2895</f>
        <v>E34420 PRD Gen, Mint Farm OP-4</v>
      </c>
      <c r="C2895" s="144" t="str">
        <f>'[11]Depr Exp'!C2895</f>
        <v>403E</v>
      </c>
      <c r="D2895" s="144"/>
      <c r="E2895" s="282">
        <f>'[11]Depr Exp'!E2895</f>
        <v>43220</v>
      </c>
      <c r="F2895" s="523">
        <f>'[11]Depr Exp'!F2895</f>
        <v>14781296.82</v>
      </c>
      <c r="G2895" s="305">
        <f>'[11]Depr Exp'!G2895</f>
        <v>8.9599999999999999E-2</v>
      </c>
      <c r="H2895" s="524">
        <f>'[11]Depr Exp'!H2895</f>
        <v>110367.02</v>
      </c>
      <c r="I2895" s="523">
        <f>'[11]Depr Exp'!I2895</f>
        <v>14781296.82</v>
      </c>
      <c r="J2895" s="305">
        <f>'[11]Depr Exp'!J2895</f>
        <v>8.9599999999999999E-2</v>
      </c>
      <c r="K2895" s="373">
        <f>'[11]Depr Exp'!K2895</f>
        <v>110367.01625599999</v>
      </c>
      <c r="L2895" s="524">
        <f>'[11]Depr Exp'!L2895</f>
        <v>0</v>
      </c>
      <c r="M2895" s="144"/>
      <c r="N2895" s="144"/>
    </row>
    <row r="2896" spans="1:14">
      <c r="A2896" s="144" t="str">
        <f>'[11]Depr Exp'!A2896</f>
        <v>E34420 PRD Gen, Mint Farm OP</v>
      </c>
      <c r="B2896" s="144" t="str">
        <f>'[11]Depr Exp'!B2896</f>
        <v>E34420 PRD Gen, Mint Farm OP-5</v>
      </c>
      <c r="C2896" s="144" t="str">
        <f>'[11]Depr Exp'!C2896</f>
        <v>403E</v>
      </c>
      <c r="D2896" s="144"/>
      <c r="E2896" s="282">
        <f>'[11]Depr Exp'!E2896</f>
        <v>43251</v>
      </c>
      <c r="F2896" s="523">
        <f>'[11]Depr Exp'!F2896</f>
        <v>14781296.82</v>
      </c>
      <c r="G2896" s="305">
        <f>'[11]Depr Exp'!G2896</f>
        <v>8.9599999999999999E-2</v>
      </c>
      <c r="H2896" s="524">
        <f>'[11]Depr Exp'!H2896</f>
        <v>110367.02</v>
      </c>
      <c r="I2896" s="523">
        <f>'[11]Depr Exp'!I2896</f>
        <v>14781296.82</v>
      </c>
      <c r="J2896" s="305">
        <f>'[11]Depr Exp'!J2896</f>
        <v>8.9599999999999999E-2</v>
      </c>
      <c r="K2896" s="373">
        <f>'[11]Depr Exp'!K2896</f>
        <v>110367.01625599999</v>
      </c>
      <c r="L2896" s="524">
        <f>'[11]Depr Exp'!L2896</f>
        <v>0</v>
      </c>
      <c r="M2896" s="144"/>
      <c r="N2896" s="144"/>
    </row>
    <row r="2897" spans="1:14">
      <c r="A2897" s="144" t="str">
        <f>'[11]Depr Exp'!A2897</f>
        <v>E34420 PRD Gen, Mint Farm OP</v>
      </c>
      <c r="B2897" s="144" t="str">
        <f>'[11]Depr Exp'!B2897</f>
        <v>E34420 PRD Gen, Mint Farm OP-6</v>
      </c>
      <c r="C2897" s="144" t="str">
        <f>'[11]Depr Exp'!C2897</f>
        <v>403E</v>
      </c>
      <c r="D2897" s="144"/>
      <c r="E2897" s="282">
        <f>'[11]Depr Exp'!E2897</f>
        <v>43281</v>
      </c>
      <c r="F2897" s="523">
        <f>'[11]Depr Exp'!F2897</f>
        <v>14821371.52</v>
      </c>
      <c r="G2897" s="305">
        <f>'[11]Depr Exp'!G2897</f>
        <v>8.9599999999999999E-2</v>
      </c>
      <c r="H2897" s="524">
        <f>'[11]Depr Exp'!H2897</f>
        <v>110666.24000000001</v>
      </c>
      <c r="I2897" s="523">
        <f>'[11]Depr Exp'!I2897</f>
        <v>14781296.82</v>
      </c>
      <c r="J2897" s="305">
        <f>'[11]Depr Exp'!J2897</f>
        <v>8.9599999999999999E-2</v>
      </c>
      <c r="K2897" s="373">
        <f>'[11]Depr Exp'!K2897</f>
        <v>110367.01625599999</v>
      </c>
      <c r="L2897" s="524">
        <f>'[11]Depr Exp'!L2897</f>
        <v>-299.22000000000003</v>
      </c>
      <c r="M2897" s="144"/>
      <c r="N2897" s="144"/>
    </row>
    <row r="2898" spans="1:14">
      <c r="A2898" s="144" t="str">
        <f>'[11]Depr Exp'!A2898</f>
        <v>E34420 PRD Gen, Mint Farm OP</v>
      </c>
      <c r="B2898" s="144" t="str">
        <f>'[11]Depr Exp'!B2898</f>
        <v>E34420 PRD Gen, Mint Farm OP-7</v>
      </c>
      <c r="C2898" s="144" t="str">
        <f>'[11]Depr Exp'!C2898</f>
        <v>403E</v>
      </c>
      <c r="D2898" s="144"/>
      <c r="E2898" s="282">
        <f>'[11]Depr Exp'!E2898</f>
        <v>43312</v>
      </c>
      <c r="F2898" s="523">
        <f>'[11]Depr Exp'!F2898</f>
        <v>14821371.52</v>
      </c>
      <c r="G2898" s="305">
        <f>'[11]Depr Exp'!G2898</f>
        <v>8.9599999999999999E-2</v>
      </c>
      <c r="H2898" s="524">
        <f>'[11]Depr Exp'!H2898</f>
        <v>110666.24000000001</v>
      </c>
      <c r="I2898" s="523">
        <f>'[11]Depr Exp'!I2898</f>
        <v>14781296.82</v>
      </c>
      <c r="J2898" s="305">
        <f>'[11]Depr Exp'!J2898</f>
        <v>8.9599999999999999E-2</v>
      </c>
      <c r="K2898" s="373">
        <f>'[11]Depr Exp'!K2898</f>
        <v>110367.01625599999</v>
      </c>
      <c r="L2898" s="524">
        <f>'[11]Depr Exp'!L2898</f>
        <v>-299.22000000000003</v>
      </c>
      <c r="M2898" s="144"/>
      <c r="N2898" s="144"/>
    </row>
    <row r="2899" spans="1:14">
      <c r="A2899" s="144" t="str">
        <f>'[11]Depr Exp'!A2899</f>
        <v>E34420 PRD Gen, Mint Farm OP</v>
      </c>
      <c r="B2899" s="144" t="str">
        <f>'[11]Depr Exp'!B2899</f>
        <v>E34420 PRD Gen, Mint Farm OP-8</v>
      </c>
      <c r="C2899" s="144" t="str">
        <f>'[11]Depr Exp'!C2899</f>
        <v>403E</v>
      </c>
      <c r="D2899" s="144"/>
      <c r="E2899" s="282">
        <f>'[11]Depr Exp'!E2899</f>
        <v>43343</v>
      </c>
      <c r="F2899" s="523">
        <f>'[11]Depr Exp'!F2899</f>
        <v>14781296.82</v>
      </c>
      <c r="G2899" s="305">
        <f>'[11]Depr Exp'!G2899</f>
        <v>8.9599999999999999E-2</v>
      </c>
      <c r="H2899" s="524">
        <f>'[11]Depr Exp'!H2899</f>
        <v>110367.02</v>
      </c>
      <c r="I2899" s="523">
        <f>'[11]Depr Exp'!I2899</f>
        <v>14781296.82</v>
      </c>
      <c r="J2899" s="305">
        <f>'[11]Depr Exp'!J2899</f>
        <v>8.9599999999999999E-2</v>
      </c>
      <c r="K2899" s="373">
        <f>'[11]Depr Exp'!K2899</f>
        <v>110367.01625599999</v>
      </c>
      <c r="L2899" s="524">
        <f>'[11]Depr Exp'!L2899</f>
        <v>0</v>
      </c>
      <c r="M2899" s="144"/>
      <c r="N2899" s="144"/>
    </row>
    <row r="2900" spans="1:14">
      <c r="A2900" s="144" t="str">
        <f>'[11]Depr Exp'!A2900</f>
        <v>E34420 PRD Gen, Mint Farm OP</v>
      </c>
      <c r="B2900" s="144" t="str">
        <f>'[11]Depr Exp'!B2900</f>
        <v>E34420 PRD Gen, Mint Farm OP-9</v>
      </c>
      <c r="C2900" s="144" t="str">
        <f>'[11]Depr Exp'!C2900</f>
        <v>403E</v>
      </c>
      <c r="D2900" s="144"/>
      <c r="E2900" s="282">
        <f>'[11]Depr Exp'!E2900</f>
        <v>43373</v>
      </c>
      <c r="F2900" s="523">
        <f>'[11]Depr Exp'!F2900</f>
        <v>14781296.82</v>
      </c>
      <c r="G2900" s="305">
        <f>'[11]Depr Exp'!G2900</f>
        <v>8.9599999999999999E-2</v>
      </c>
      <c r="H2900" s="524">
        <f>'[11]Depr Exp'!H2900</f>
        <v>110367.02</v>
      </c>
      <c r="I2900" s="523">
        <f>'[11]Depr Exp'!I2900</f>
        <v>14781296.82</v>
      </c>
      <c r="J2900" s="305">
        <f>'[11]Depr Exp'!J2900</f>
        <v>8.9599999999999999E-2</v>
      </c>
      <c r="K2900" s="373">
        <f>'[11]Depr Exp'!K2900</f>
        <v>110367.01625599999</v>
      </c>
      <c r="L2900" s="524">
        <f>'[11]Depr Exp'!L2900</f>
        <v>0</v>
      </c>
      <c r="M2900" s="144"/>
      <c r="N2900" s="144"/>
    </row>
    <row r="2901" spans="1:14">
      <c r="A2901" s="144" t="str">
        <f>'[11]Depr Exp'!A2901</f>
        <v>E34420 PRD Gen, Mint Farm OP</v>
      </c>
      <c r="B2901" s="144" t="str">
        <f>'[11]Depr Exp'!B2901</f>
        <v>E34420 PRD Gen, Mint Farm OP-10</v>
      </c>
      <c r="C2901" s="144" t="str">
        <f>'[11]Depr Exp'!C2901</f>
        <v>403E</v>
      </c>
      <c r="D2901" s="144"/>
      <c r="E2901" s="282">
        <f>'[11]Depr Exp'!E2901</f>
        <v>43404</v>
      </c>
      <c r="F2901" s="523">
        <f>'[11]Depr Exp'!F2901</f>
        <v>14781296.82</v>
      </c>
      <c r="G2901" s="305">
        <f>'[11]Depr Exp'!G2901</f>
        <v>8.9599999999999999E-2</v>
      </c>
      <c r="H2901" s="524">
        <f>'[11]Depr Exp'!H2901</f>
        <v>110367.02</v>
      </c>
      <c r="I2901" s="523">
        <f>'[11]Depr Exp'!I2901</f>
        <v>14781296.82</v>
      </c>
      <c r="J2901" s="305">
        <f>'[11]Depr Exp'!J2901</f>
        <v>8.9599999999999999E-2</v>
      </c>
      <c r="K2901" s="373">
        <f>'[11]Depr Exp'!K2901</f>
        <v>110367.01625599999</v>
      </c>
      <c r="L2901" s="524">
        <f>'[11]Depr Exp'!L2901</f>
        <v>0</v>
      </c>
      <c r="M2901" s="144"/>
      <c r="N2901" s="144"/>
    </row>
    <row r="2902" spans="1:14">
      <c r="A2902" s="144" t="str">
        <f>'[11]Depr Exp'!A2902</f>
        <v>E34420 PRD Gen, Mint Farm OP</v>
      </c>
      <c r="B2902" s="144" t="str">
        <f>'[11]Depr Exp'!B2902</f>
        <v>E34420 PRD Gen, Mint Farm OP-11</v>
      </c>
      <c r="C2902" s="144" t="str">
        <f>'[11]Depr Exp'!C2902</f>
        <v>403E</v>
      </c>
      <c r="D2902" s="144"/>
      <c r="E2902" s="282">
        <f>'[11]Depr Exp'!E2902</f>
        <v>43434</v>
      </c>
      <c r="F2902" s="523">
        <f>'[11]Depr Exp'!F2902</f>
        <v>14781296.82</v>
      </c>
      <c r="G2902" s="305">
        <f>'[11]Depr Exp'!G2902</f>
        <v>8.9599999999999999E-2</v>
      </c>
      <c r="H2902" s="524">
        <f>'[11]Depr Exp'!H2902</f>
        <v>110367.02</v>
      </c>
      <c r="I2902" s="523">
        <f>'[11]Depr Exp'!I2902</f>
        <v>14781296.82</v>
      </c>
      <c r="J2902" s="305">
        <f>'[11]Depr Exp'!J2902</f>
        <v>8.9599999999999999E-2</v>
      </c>
      <c r="K2902" s="373">
        <f>'[11]Depr Exp'!K2902</f>
        <v>110367.01625599999</v>
      </c>
      <c r="L2902" s="524">
        <f>'[11]Depr Exp'!L2902</f>
        <v>0</v>
      </c>
      <c r="M2902" s="144"/>
      <c r="N2902" s="144"/>
    </row>
    <row r="2903" spans="1:14">
      <c r="A2903" s="144" t="str">
        <f>'[11]Depr Exp'!A2903</f>
        <v>E34420 PRD Gen, Mint Farm OP</v>
      </c>
      <c r="B2903" s="144" t="str">
        <f>'[11]Depr Exp'!B2903</f>
        <v>E34420 PRD Gen, Mint Farm OP-12</v>
      </c>
      <c r="C2903" s="144" t="str">
        <f>'[11]Depr Exp'!C2903</f>
        <v>403E</v>
      </c>
      <c r="D2903" s="144"/>
      <c r="E2903" s="282">
        <f>'[11]Depr Exp'!E2903</f>
        <v>43465</v>
      </c>
      <c r="F2903" s="523">
        <f>'[11]Depr Exp'!F2903</f>
        <v>14781296.82</v>
      </c>
      <c r="G2903" s="305">
        <f>'[11]Depr Exp'!G2903</f>
        <v>8.9599999999999999E-2</v>
      </c>
      <c r="H2903" s="524">
        <f>'[11]Depr Exp'!H2903</f>
        <v>110367.02</v>
      </c>
      <c r="I2903" s="523">
        <f>'[11]Depr Exp'!I2903</f>
        <v>14781296.82</v>
      </c>
      <c r="J2903" s="305">
        <f>'[11]Depr Exp'!J2903</f>
        <v>8.9599999999999999E-2</v>
      </c>
      <c r="K2903" s="373">
        <f>'[11]Depr Exp'!K2903</f>
        <v>110367.01625599999</v>
      </c>
      <c r="L2903" s="524">
        <f>'[11]Depr Exp'!L2903</f>
        <v>0</v>
      </c>
      <c r="M2903" s="144"/>
      <c r="N2903" s="144"/>
    </row>
    <row r="2904" spans="1:14" ht="15.75" thickBot="1">
      <c r="A2904" s="159" t="str">
        <f>'[11]Depr Exp'!A2904</f>
        <v>E34420 PRD Gen, Mint Farm OP Total</v>
      </c>
      <c r="B2904" s="144">
        <f>'[11]Depr Exp'!B2904</f>
        <v>0</v>
      </c>
      <c r="C2904" s="502" t="str">
        <f>'[11]Depr Exp'!C2904</f>
        <v>EPRD</v>
      </c>
      <c r="D2904" s="144"/>
      <c r="E2904" s="281" t="str">
        <f>'[11]Depr Exp'!E2904</f>
        <v>Total</v>
      </c>
      <c r="F2904" s="141">
        <f>'[11]Depr Exp'!F2904</f>
        <v>0</v>
      </c>
      <c r="G2904" s="252">
        <f>'[11]Depr Exp'!G2904</f>
        <v>0</v>
      </c>
      <c r="H2904" s="286">
        <f>'[11]Depr Exp'!H2904</f>
        <v>1325002.68</v>
      </c>
      <c r="I2904" s="141">
        <f>'[11]Depr Exp'!I2904</f>
        <v>0</v>
      </c>
      <c r="J2904" s="252">
        <f>'[11]Depr Exp'!J2904</f>
        <v>0</v>
      </c>
      <c r="K2904" s="286">
        <f>'[11]Depr Exp'!K2904</f>
        <v>1324404.1950719999</v>
      </c>
      <c r="L2904" s="286">
        <f>'[11]Depr Exp'!L2904</f>
        <v>-598.48</v>
      </c>
      <c r="M2904" s="144"/>
      <c r="N2904" s="144"/>
    </row>
    <row r="2905" spans="1:14" ht="13.5" thickTop="1">
      <c r="A2905" s="144" t="str">
        <f>'[11]Depr Exp'!A2905</f>
        <v xml:space="preserve">E34420 PRD Gen, Sumas </v>
      </c>
      <c r="B2905" s="144" t="str">
        <f>'[11]Depr Exp'!B2905</f>
        <v>E34420 PRD Gen, Sumas -1</v>
      </c>
      <c r="C2905" s="144" t="str">
        <f>'[11]Depr Exp'!C2905</f>
        <v>403E</v>
      </c>
      <c r="D2905" s="144"/>
      <c r="E2905" s="282">
        <f>'[11]Depr Exp'!E2905</f>
        <v>43131</v>
      </c>
      <c r="F2905" s="523">
        <f>'[11]Depr Exp'!F2905</f>
        <v>7769061.3399999999</v>
      </c>
      <c r="G2905" s="305">
        <f>'[11]Depr Exp'!G2905</f>
        <v>9.5999999999999992E-3</v>
      </c>
      <c r="H2905" s="524">
        <f>'[11]Depr Exp'!H2905</f>
        <v>6215.25</v>
      </c>
      <c r="I2905" s="523">
        <f>'[11]Depr Exp'!I2905</f>
        <v>9160617.2899999991</v>
      </c>
      <c r="J2905" s="305">
        <f>'[11]Depr Exp'!J2905</f>
        <v>9.5999999999999992E-3</v>
      </c>
      <c r="K2905" s="373">
        <f>'[11]Depr Exp'!K2905</f>
        <v>7328.4938319999992</v>
      </c>
      <c r="L2905" s="524">
        <f>'[11]Depr Exp'!L2905</f>
        <v>1113.24</v>
      </c>
      <c r="M2905" s="144"/>
      <c r="N2905" s="144"/>
    </row>
    <row r="2906" spans="1:14">
      <c r="A2906" s="144" t="str">
        <f>'[11]Depr Exp'!A2906</f>
        <v xml:space="preserve">E34420 PRD Gen, Sumas </v>
      </c>
      <c r="B2906" s="144" t="str">
        <f>'[11]Depr Exp'!B2906</f>
        <v>E34420 PRD Gen, Sumas -2</v>
      </c>
      <c r="C2906" s="144" t="str">
        <f>'[11]Depr Exp'!C2906</f>
        <v>403E</v>
      </c>
      <c r="D2906" s="144"/>
      <c r="E2906" s="282">
        <f>'[11]Depr Exp'!E2906</f>
        <v>43159</v>
      </c>
      <c r="F2906" s="523">
        <f>'[11]Depr Exp'!F2906</f>
        <v>7769294.0999999996</v>
      </c>
      <c r="G2906" s="305">
        <f>'[11]Depr Exp'!G2906</f>
        <v>9.5999999999999992E-3</v>
      </c>
      <c r="H2906" s="524">
        <f>'[11]Depr Exp'!H2906</f>
        <v>6215.43</v>
      </c>
      <c r="I2906" s="523">
        <f>'[11]Depr Exp'!I2906</f>
        <v>9160617.2899999991</v>
      </c>
      <c r="J2906" s="305">
        <f>'[11]Depr Exp'!J2906</f>
        <v>9.5999999999999992E-3</v>
      </c>
      <c r="K2906" s="373">
        <f>'[11]Depr Exp'!K2906</f>
        <v>7328.4938319999992</v>
      </c>
      <c r="L2906" s="524">
        <f>'[11]Depr Exp'!L2906</f>
        <v>1113.06</v>
      </c>
      <c r="M2906" s="144"/>
      <c r="N2906" s="144"/>
    </row>
    <row r="2907" spans="1:14">
      <c r="A2907" s="144" t="str">
        <f>'[11]Depr Exp'!A2907</f>
        <v xml:space="preserve">E34420 PRD Gen, Sumas </v>
      </c>
      <c r="B2907" s="144" t="str">
        <f>'[11]Depr Exp'!B2907</f>
        <v>E34420 PRD Gen, Sumas -3</v>
      </c>
      <c r="C2907" s="144" t="str">
        <f>'[11]Depr Exp'!C2907</f>
        <v>403E</v>
      </c>
      <c r="D2907" s="144"/>
      <c r="E2907" s="282">
        <f>'[11]Depr Exp'!E2907</f>
        <v>43190</v>
      </c>
      <c r="F2907" s="523">
        <f>'[11]Depr Exp'!F2907</f>
        <v>7769621.71</v>
      </c>
      <c r="G2907" s="305">
        <f>'[11]Depr Exp'!G2907</f>
        <v>9.5999999999999992E-3</v>
      </c>
      <c r="H2907" s="524">
        <f>'[11]Depr Exp'!H2907</f>
        <v>6215.7000000000007</v>
      </c>
      <c r="I2907" s="523">
        <f>'[11]Depr Exp'!I2907</f>
        <v>9160617.2899999991</v>
      </c>
      <c r="J2907" s="305">
        <f>'[11]Depr Exp'!J2907</f>
        <v>9.5999999999999992E-3</v>
      </c>
      <c r="K2907" s="373">
        <f>'[11]Depr Exp'!K2907</f>
        <v>7328.4938319999992</v>
      </c>
      <c r="L2907" s="524">
        <f>'[11]Depr Exp'!L2907</f>
        <v>1112.79</v>
      </c>
      <c r="M2907" s="144"/>
      <c r="N2907" s="144"/>
    </row>
    <row r="2908" spans="1:14">
      <c r="A2908" s="144" t="str">
        <f>'[11]Depr Exp'!A2908</f>
        <v xml:space="preserve">E34420 PRD Gen, Sumas </v>
      </c>
      <c r="B2908" s="144" t="str">
        <f>'[11]Depr Exp'!B2908</f>
        <v>E34420 PRD Gen, Sumas -4</v>
      </c>
      <c r="C2908" s="144" t="str">
        <f>'[11]Depr Exp'!C2908</f>
        <v>403E</v>
      </c>
      <c r="D2908" s="144"/>
      <c r="E2908" s="282">
        <f>'[11]Depr Exp'!E2908</f>
        <v>43220</v>
      </c>
      <c r="F2908" s="523">
        <f>'[11]Depr Exp'!F2908</f>
        <v>7770143.2599999998</v>
      </c>
      <c r="G2908" s="305">
        <f>'[11]Depr Exp'!G2908</f>
        <v>9.5999999999999992E-3</v>
      </c>
      <c r="H2908" s="524">
        <f>'[11]Depr Exp'!H2908</f>
        <v>6216.12</v>
      </c>
      <c r="I2908" s="523">
        <f>'[11]Depr Exp'!I2908</f>
        <v>9160617.2899999991</v>
      </c>
      <c r="J2908" s="305">
        <f>'[11]Depr Exp'!J2908</f>
        <v>9.5999999999999992E-3</v>
      </c>
      <c r="K2908" s="373">
        <f>'[11]Depr Exp'!K2908</f>
        <v>7328.4938319999992</v>
      </c>
      <c r="L2908" s="524">
        <f>'[11]Depr Exp'!L2908</f>
        <v>1112.3699999999999</v>
      </c>
      <c r="M2908" s="144"/>
      <c r="N2908" s="144"/>
    </row>
    <row r="2909" spans="1:14">
      <c r="A2909" s="144" t="str">
        <f>'[11]Depr Exp'!A2909</f>
        <v xml:space="preserve">E34420 PRD Gen, Sumas </v>
      </c>
      <c r="B2909" s="144" t="str">
        <f>'[11]Depr Exp'!B2909</f>
        <v>E34420 PRD Gen, Sumas -5</v>
      </c>
      <c r="C2909" s="144" t="str">
        <f>'[11]Depr Exp'!C2909</f>
        <v>403E</v>
      </c>
      <c r="D2909" s="144"/>
      <c r="E2909" s="282">
        <f>'[11]Depr Exp'!E2909</f>
        <v>43251</v>
      </c>
      <c r="F2909" s="523">
        <f>'[11]Depr Exp'!F2909</f>
        <v>8040004.6299999999</v>
      </c>
      <c r="G2909" s="305">
        <f>'[11]Depr Exp'!G2909</f>
        <v>9.5999999999999992E-3</v>
      </c>
      <c r="H2909" s="524">
        <f>'[11]Depr Exp'!H2909</f>
        <v>6432</v>
      </c>
      <c r="I2909" s="523">
        <f>'[11]Depr Exp'!I2909</f>
        <v>9160617.2899999991</v>
      </c>
      <c r="J2909" s="305">
        <f>'[11]Depr Exp'!J2909</f>
        <v>9.5999999999999992E-3</v>
      </c>
      <c r="K2909" s="373">
        <f>'[11]Depr Exp'!K2909</f>
        <v>7328.4938319999992</v>
      </c>
      <c r="L2909" s="524">
        <f>'[11]Depr Exp'!L2909</f>
        <v>896.49</v>
      </c>
      <c r="M2909" s="144"/>
      <c r="N2909" s="144"/>
    </row>
    <row r="2910" spans="1:14">
      <c r="A2910" s="144" t="str">
        <f>'[11]Depr Exp'!A2910</f>
        <v xml:space="preserve">E34420 PRD Gen, Sumas </v>
      </c>
      <c r="B2910" s="144" t="str">
        <f>'[11]Depr Exp'!B2910</f>
        <v>E34420 PRD Gen, Sumas -6</v>
      </c>
      <c r="C2910" s="144" t="str">
        <f>'[11]Depr Exp'!C2910</f>
        <v>403E</v>
      </c>
      <c r="D2910" s="144"/>
      <c r="E2910" s="282">
        <f>'[11]Depr Exp'!E2910</f>
        <v>43281</v>
      </c>
      <c r="F2910" s="523">
        <f>'[11]Depr Exp'!F2910</f>
        <v>8312964.2000000002</v>
      </c>
      <c r="G2910" s="305">
        <f>'[11]Depr Exp'!G2910</f>
        <v>9.5999999999999992E-3</v>
      </c>
      <c r="H2910" s="524">
        <f>'[11]Depr Exp'!H2910</f>
        <v>6650.37</v>
      </c>
      <c r="I2910" s="523">
        <f>'[11]Depr Exp'!I2910</f>
        <v>9160617.2899999991</v>
      </c>
      <c r="J2910" s="305">
        <f>'[11]Depr Exp'!J2910</f>
        <v>9.5999999999999992E-3</v>
      </c>
      <c r="K2910" s="373">
        <f>'[11]Depr Exp'!K2910</f>
        <v>7328.4938319999992</v>
      </c>
      <c r="L2910" s="524">
        <f>'[11]Depr Exp'!L2910</f>
        <v>678.12</v>
      </c>
      <c r="M2910" s="144"/>
      <c r="N2910" s="144"/>
    </row>
    <row r="2911" spans="1:14">
      <c r="A2911" s="144" t="str">
        <f>'[11]Depr Exp'!A2911</f>
        <v xml:space="preserve">E34420 PRD Gen, Sumas </v>
      </c>
      <c r="B2911" s="144" t="str">
        <f>'[11]Depr Exp'!B2911</f>
        <v>E34420 PRD Gen, Sumas -7</v>
      </c>
      <c r="C2911" s="144" t="str">
        <f>'[11]Depr Exp'!C2911</f>
        <v>403E</v>
      </c>
      <c r="D2911" s="144"/>
      <c r="E2911" s="282">
        <f>'[11]Depr Exp'!E2911</f>
        <v>43312</v>
      </c>
      <c r="F2911" s="523">
        <f>'[11]Depr Exp'!F2911</f>
        <v>8313427.5199999996</v>
      </c>
      <c r="G2911" s="305">
        <f>'[11]Depr Exp'!G2911</f>
        <v>9.5999999999999992E-3</v>
      </c>
      <c r="H2911" s="524">
        <f>'[11]Depr Exp'!H2911</f>
        <v>6650.74</v>
      </c>
      <c r="I2911" s="523">
        <f>'[11]Depr Exp'!I2911</f>
        <v>9160617.2899999991</v>
      </c>
      <c r="J2911" s="305">
        <f>'[11]Depr Exp'!J2911</f>
        <v>9.5999999999999992E-3</v>
      </c>
      <c r="K2911" s="373">
        <f>'[11]Depr Exp'!K2911</f>
        <v>7328.4938319999992</v>
      </c>
      <c r="L2911" s="524">
        <f>'[11]Depr Exp'!L2911</f>
        <v>677.75</v>
      </c>
      <c r="M2911" s="144"/>
      <c r="N2911" s="144"/>
    </row>
    <row r="2912" spans="1:14">
      <c r="A2912" s="144" t="str">
        <f>'[11]Depr Exp'!A2912</f>
        <v xml:space="preserve">E34420 PRD Gen, Sumas </v>
      </c>
      <c r="B2912" s="144" t="str">
        <f>'[11]Depr Exp'!B2912</f>
        <v>E34420 PRD Gen, Sumas -8</v>
      </c>
      <c r="C2912" s="144" t="str">
        <f>'[11]Depr Exp'!C2912</f>
        <v>403E</v>
      </c>
      <c r="D2912" s="144"/>
      <c r="E2912" s="282">
        <f>'[11]Depr Exp'!E2912</f>
        <v>43343</v>
      </c>
      <c r="F2912" s="523">
        <f>'[11]Depr Exp'!F2912</f>
        <v>8310509.9100000001</v>
      </c>
      <c r="G2912" s="305">
        <f>'[11]Depr Exp'!G2912</f>
        <v>9.5999999999999992E-3</v>
      </c>
      <c r="H2912" s="524">
        <f>'[11]Depr Exp'!H2912</f>
        <v>6648.41</v>
      </c>
      <c r="I2912" s="523">
        <f>'[11]Depr Exp'!I2912</f>
        <v>9160617.2899999991</v>
      </c>
      <c r="J2912" s="305">
        <f>'[11]Depr Exp'!J2912</f>
        <v>9.5999999999999992E-3</v>
      </c>
      <c r="K2912" s="373">
        <f>'[11]Depr Exp'!K2912</f>
        <v>7328.4938319999992</v>
      </c>
      <c r="L2912" s="524">
        <f>'[11]Depr Exp'!L2912</f>
        <v>680.08</v>
      </c>
      <c r="M2912" s="144"/>
      <c r="N2912" s="144"/>
    </row>
    <row r="2913" spans="1:14">
      <c r="A2913" s="144" t="str">
        <f>'[11]Depr Exp'!A2913</f>
        <v xml:space="preserve">E34420 PRD Gen, Sumas </v>
      </c>
      <c r="B2913" s="144" t="str">
        <f>'[11]Depr Exp'!B2913</f>
        <v>E34420 PRD Gen, Sumas -9</v>
      </c>
      <c r="C2913" s="144" t="str">
        <f>'[11]Depr Exp'!C2913</f>
        <v>403E</v>
      </c>
      <c r="D2913" s="144"/>
      <c r="E2913" s="282">
        <f>'[11]Depr Exp'!E2913</f>
        <v>43373</v>
      </c>
      <c r="F2913" s="523">
        <f>'[11]Depr Exp'!F2913</f>
        <v>8310509.9100000001</v>
      </c>
      <c r="G2913" s="305">
        <f>'[11]Depr Exp'!G2913</f>
        <v>9.5999999999999992E-3</v>
      </c>
      <c r="H2913" s="524">
        <f>'[11]Depr Exp'!H2913</f>
        <v>6648.41</v>
      </c>
      <c r="I2913" s="523">
        <f>'[11]Depr Exp'!I2913</f>
        <v>9160617.2899999991</v>
      </c>
      <c r="J2913" s="305">
        <f>'[11]Depr Exp'!J2913</f>
        <v>9.5999999999999992E-3</v>
      </c>
      <c r="K2913" s="373">
        <f>'[11]Depr Exp'!K2913</f>
        <v>7328.4938319999992</v>
      </c>
      <c r="L2913" s="524">
        <f>'[11]Depr Exp'!L2913</f>
        <v>680.08</v>
      </c>
      <c r="M2913" s="144"/>
      <c r="N2913" s="144"/>
    </row>
    <row r="2914" spans="1:14">
      <c r="A2914" s="144" t="str">
        <f>'[11]Depr Exp'!A2914</f>
        <v xml:space="preserve">E34420 PRD Gen, Sumas </v>
      </c>
      <c r="B2914" s="144" t="str">
        <f>'[11]Depr Exp'!B2914</f>
        <v>E34420 PRD Gen, Sumas -10</v>
      </c>
      <c r="C2914" s="144" t="str">
        <f>'[11]Depr Exp'!C2914</f>
        <v>403E</v>
      </c>
      <c r="D2914" s="144"/>
      <c r="E2914" s="282">
        <f>'[11]Depr Exp'!E2914</f>
        <v>43404</v>
      </c>
      <c r="F2914" s="523">
        <f>'[11]Depr Exp'!F2914</f>
        <v>8310509.9100000001</v>
      </c>
      <c r="G2914" s="305">
        <f>'[11]Depr Exp'!G2914</f>
        <v>9.5999999999999992E-3</v>
      </c>
      <c r="H2914" s="524">
        <f>'[11]Depr Exp'!H2914</f>
        <v>6648.41</v>
      </c>
      <c r="I2914" s="523">
        <f>'[11]Depr Exp'!I2914</f>
        <v>9160617.2899999991</v>
      </c>
      <c r="J2914" s="305">
        <f>'[11]Depr Exp'!J2914</f>
        <v>9.5999999999999992E-3</v>
      </c>
      <c r="K2914" s="373">
        <f>'[11]Depr Exp'!K2914</f>
        <v>7328.4938319999992</v>
      </c>
      <c r="L2914" s="524">
        <f>'[11]Depr Exp'!L2914</f>
        <v>680.08</v>
      </c>
      <c r="M2914" s="144"/>
      <c r="N2914" s="144"/>
    </row>
    <row r="2915" spans="1:14">
      <c r="A2915" s="144" t="str">
        <f>'[11]Depr Exp'!A2915</f>
        <v xml:space="preserve">E34420 PRD Gen, Sumas </v>
      </c>
      <c r="B2915" s="144" t="str">
        <f>'[11]Depr Exp'!B2915</f>
        <v>E34420 PRD Gen, Sumas -11</v>
      </c>
      <c r="C2915" s="144" t="str">
        <f>'[11]Depr Exp'!C2915</f>
        <v>403E</v>
      </c>
      <c r="D2915" s="144"/>
      <c r="E2915" s="282">
        <f>'[11]Depr Exp'!E2915</f>
        <v>43434</v>
      </c>
      <c r="F2915" s="523">
        <f>'[11]Depr Exp'!F2915</f>
        <v>8713529.4700000007</v>
      </c>
      <c r="G2915" s="305">
        <f>'[11]Depr Exp'!G2915</f>
        <v>9.5999999999999992E-3</v>
      </c>
      <c r="H2915" s="524">
        <f>'[11]Depr Exp'!H2915</f>
        <v>6970.83</v>
      </c>
      <c r="I2915" s="523">
        <f>'[11]Depr Exp'!I2915</f>
        <v>9160617.2899999991</v>
      </c>
      <c r="J2915" s="305">
        <f>'[11]Depr Exp'!J2915</f>
        <v>9.5999999999999992E-3</v>
      </c>
      <c r="K2915" s="373">
        <f>'[11]Depr Exp'!K2915</f>
        <v>7328.4938319999992</v>
      </c>
      <c r="L2915" s="524">
        <f>'[11]Depr Exp'!L2915</f>
        <v>357.66</v>
      </c>
      <c r="M2915" s="144"/>
      <c r="N2915" s="144"/>
    </row>
    <row r="2916" spans="1:14">
      <c r="A2916" s="144" t="str">
        <f>'[11]Depr Exp'!A2916</f>
        <v xml:space="preserve">E34420 PRD Gen, Sumas </v>
      </c>
      <c r="B2916" s="144" t="str">
        <f>'[11]Depr Exp'!B2916</f>
        <v>E34420 PRD Gen, Sumas -12</v>
      </c>
      <c r="C2916" s="144" t="str">
        <f>'[11]Depr Exp'!C2916</f>
        <v>403E</v>
      </c>
      <c r="D2916" s="144"/>
      <c r="E2916" s="282">
        <f>'[11]Depr Exp'!E2916</f>
        <v>43465</v>
      </c>
      <c r="F2916" s="523">
        <f>'[11]Depr Exp'!F2916</f>
        <v>9160617.2899999991</v>
      </c>
      <c r="G2916" s="305">
        <f>'[11]Depr Exp'!G2916</f>
        <v>9.5999999999999992E-3</v>
      </c>
      <c r="H2916" s="524">
        <f>'[11]Depr Exp'!H2916</f>
        <v>7328.49</v>
      </c>
      <c r="I2916" s="523">
        <f>'[11]Depr Exp'!I2916</f>
        <v>9160617.2899999991</v>
      </c>
      <c r="J2916" s="305">
        <f>'[11]Depr Exp'!J2916</f>
        <v>9.5999999999999992E-3</v>
      </c>
      <c r="K2916" s="373">
        <f>'[11]Depr Exp'!K2916</f>
        <v>7328.4938319999992</v>
      </c>
      <c r="L2916" s="524">
        <f>'[11]Depr Exp'!L2916</f>
        <v>0</v>
      </c>
      <c r="M2916" s="144"/>
      <c r="N2916" s="144"/>
    </row>
    <row r="2917" spans="1:14" ht="15.75" thickBot="1">
      <c r="A2917" s="159" t="str">
        <f>'[11]Depr Exp'!A2917</f>
        <v>E34420 PRD Gen, Sumas  Total</v>
      </c>
      <c r="B2917" s="144">
        <f>'[11]Depr Exp'!B2917</f>
        <v>0</v>
      </c>
      <c r="C2917" s="502" t="str">
        <f>'[11]Depr Exp'!C2917</f>
        <v>EPRD</v>
      </c>
      <c r="D2917" s="144"/>
      <c r="E2917" s="281" t="str">
        <f>'[11]Depr Exp'!E2917</f>
        <v>Total</v>
      </c>
      <c r="F2917" s="141">
        <f>'[11]Depr Exp'!F2917</f>
        <v>0</v>
      </c>
      <c r="G2917" s="252">
        <f>'[11]Depr Exp'!G2917</f>
        <v>0</v>
      </c>
      <c r="H2917" s="286">
        <f>'[11]Depr Exp'!H2917</f>
        <v>78840.160000000018</v>
      </c>
      <c r="I2917" s="141">
        <f>'[11]Depr Exp'!I2917</f>
        <v>0</v>
      </c>
      <c r="J2917" s="252">
        <f>'[11]Depr Exp'!J2917</f>
        <v>0</v>
      </c>
      <c r="K2917" s="286">
        <f>'[11]Depr Exp'!K2917</f>
        <v>87941.925983999972</v>
      </c>
      <c r="L2917" s="286">
        <f>'[11]Depr Exp'!L2917</f>
        <v>9101.77</v>
      </c>
      <c r="M2917" s="144"/>
      <c r="N2917" s="144"/>
    </row>
    <row r="2918" spans="1:14" ht="13.5" thickTop="1">
      <c r="A2918" s="144" t="str">
        <f>'[11]Depr Exp'!A2918</f>
        <v>E34420 PRD Gen, Sumas OP</v>
      </c>
      <c r="B2918" s="144" t="str">
        <f>'[11]Depr Exp'!B2918</f>
        <v>E34420 PRD Gen, Sumas OP-1</v>
      </c>
      <c r="C2918" s="144" t="str">
        <f>'[11]Depr Exp'!C2918</f>
        <v>403E</v>
      </c>
      <c r="D2918" s="144"/>
      <c r="E2918" s="282">
        <f>'[11]Depr Exp'!E2918</f>
        <v>43131</v>
      </c>
      <c r="F2918" s="523">
        <f>'[11]Depr Exp'!F2918</f>
        <v>18514397.780000001</v>
      </c>
      <c r="G2918" s="305">
        <f>'[11]Depr Exp'!G2918</f>
        <v>9.5999999999999992E-3</v>
      </c>
      <c r="H2918" s="524">
        <f>'[11]Depr Exp'!H2918</f>
        <v>14811.519999999999</v>
      </c>
      <c r="I2918" s="523">
        <f>'[11]Depr Exp'!I2918</f>
        <v>17979624.149999999</v>
      </c>
      <c r="J2918" s="305">
        <f>'[11]Depr Exp'!J2918</f>
        <v>9.5999999999999992E-3</v>
      </c>
      <c r="K2918" s="373">
        <f>'[11]Depr Exp'!K2918</f>
        <v>14383.699319999998</v>
      </c>
      <c r="L2918" s="524">
        <f>'[11]Depr Exp'!L2918</f>
        <v>-427.82</v>
      </c>
      <c r="M2918" s="144"/>
      <c r="N2918" s="144"/>
    </row>
    <row r="2919" spans="1:14">
      <c r="A2919" s="144" t="str">
        <f>'[11]Depr Exp'!A2919</f>
        <v>E34420 PRD Gen, Sumas OP</v>
      </c>
      <c r="B2919" s="144" t="str">
        <f>'[11]Depr Exp'!B2919</f>
        <v>E34420 PRD Gen, Sumas OP-2</v>
      </c>
      <c r="C2919" s="144" t="str">
        <f>'[11]Depr Exp'!C2919</f>
        <v>403E</v>
      </c>
      <c r="D2919" s="144"/>
      <c r="E2919" s="282">
        <f>'[11]Depr Exp'!E2919</f>
        <v>43159</v>
      </c>
      <c r="F2919" s="523">
        <f>'[11]Depr Exp'!F2919</f>
        <v>18514397.780000001</v>
      </c>
      <c r="G2919" s="305">
        <f>'[11]Depr Exp'!G2919</f>
        <v>9.5999999999999992E-3</v>
      </c>
      <c r="H2919" s="524">
        <f>'[11]Depr Exp'!H2919</f>
        <v>14811.519999999999</v>
      </c>
      <c r="I2919" s="523">
        <f>'[11]Depr Exp'!I2919</f>
        <v>17979624.149999999</v>
      </c>
      <c r="J2919" s="305">
        <f>'[11]Depr Exp'!J2919</f>
        <v>9.5999999999999992E-3</v>
      </c>
      <c r="K2919" s="373">
        <f>'[11]Depr Exp'!K2919</f>
        <v>14383.699319999998</v>
      </c>
      <c r="L2919" s="524">
        <f>'[11]Depr Exp'!L2919</f>
        <v>-427.82</v>
      </c>
      <c r="M2919" s="144"/>
      <c r="N2919" s="144"/>
    </row>
    <row r="2920" spans="1:14">
      <c r="A2920" s="144" t="str">
        <f>'[11]Depr Exp'!A2920</f>
        <v>E34420 PRD Gen, Sumas OP</v>
      </c>
      <c r="B2920" s="144" t="str">
        <f>'[11]Depr Exp'!B2920</f>
        <v>E34420 PRD Gen, Sumas OP-3</v>
      </c>
      <c r="C2920" s="144" t="str">
        <f>'[11]Depr Exp'!C2920</f>
        <v>403E</v>
      </c>
      <c r="D2920" s="144"/>
      <c r="E2920" s="282">
        <f>'[11]Depr Exp'!E2920</f>
        <v>43190</v>
      </c>
      <c r="F2920" s="523">
        <f>'[11]Depr Exp'!F2920</f>
        <v>18514397.780000001</v>
      </c>
      <c r="G2920" s="305">
        <f>'[11]Depr Exp'!G2920</f>
        <v>9.5999999999999992E-3</v>
      </c>
      <c r="H2920" s="524">
        <f>'[11]Depr Exp'!H2920</f>
        <v>14811.519999999999</v>
      </c>
      <c r="I2920" s="523">
        <f>'[11]Depr Exp'!I2920</f>
        <v>17979624.149999999</v>
      </c>
      <c r="J2920" s="305">
        <f>'[11]Depr Exp'!J2920</f>
        <v>9.5999999999999992E-3</v>
      </c>
      <c r="K2920" s="373">
        <f>'[11]Depr Exp'!K2920</f>
        <v>14383.699319999998</v>
      </c>
      <c r="L2920" s="524">
        <f>'[11]Depr Exp'!L2920</f>
        <v>-427.82</v>
      </c>
      <c r="M2920" s="144"/>
      <c r="N2920" s="144"/>
    </row>
    <row r="2921" spans="1:14">
      <c r="A2921" s="144" t="str">
        <f>'[11]Depr Exp'!A2921</f>
        <v>E34420 PRD Gen, Sumas OP</v>
      </c>
      <c r="B2921" s="144" t="str">
        <f>'[11]Depr Exp'!B2921</f>
        <v>E34420 PRD Gen, Sumas OP-4</v>
      </c>
      <c r="C2921" s="144" t="str">
        <f>'[11]Depr Exp'!C2921</f>
        <v>403E</v>
      </c>
      <c r="D2921" s="144"/>
      <c r="E2921" s="282">
        <f>'[11]Depr Exp'!E2921</f>
        <v>43220</v>
      </c>
      <c r="F2921" s="523">
        <f>'[11]Depr Exp'!F2921</f>
        <v>18514397.780000001</v>
      </c>
      <c r="G2921" s="305">
        <f>'[11]Depr Exp'!G2921</f>
        <v>9.5999999999999992E-3</v>
      </c>
      <c r="H2921" s="524">
        <f>'[11]Depr Exp'!H2921</f>
        <v>14811.519999999999</v>
      </c>
      <c r="I2921" s="523">
        <f>'[11]Depr Exp'!I2921</f>
        <v>17979624.149999999</v>
      </c>
      <c r="J2921" s="305">
        <f>'[11]Depr Exp'!J2921</f>
        <v>9.5999999999999992E-3</v>
      </c>
      <c r="K2921" s="373">
        <f>'[11]Depr Exp'!K2921</f>
        <v>14383.699319999998</v>
      </c>
      <c r="L2921" s="524">
        <f>'[11]Depr Exp'!L2921</f>
        <v>-427.82</v>
      </c>
      <c r="M2921" s="144"/>
      <c r="N2921" s="144"/>
    </row>
    <row r="2922" spans="1:14">
      <c r="A2922" s="144" t="str">
        <f>'[11]Depr Exp'!A2922</f>
        <v>E34420 PRD Gen, Sumas OP</v>
      </c>
      <c r="B2922" s="144" t="str">
        <f>'[11]Depr Exp'!B2922</f>
        <v>E34420 PRD Gen, Sumas OP-5</v>
      </c>
      <c r="C2922" s="144" t="str">
        <f>'[11]Depr Exp'!C2922</f>
        <v>403E</v>
      </c>
      <c r="D2922" s="144"/>
      <c r="E2922" s="282">
        <f>'[11]Depr Exp'!E2922</f>
        <v>43251</v>
      </c>
      <c r="F2922" s="523">
        <f>'[11]Depr Exp'!F2922</f>
        <v>18514397.780000001</v>
      </c>
      <c r="G2922" s="305">
        <f>'[11]Depr Exp'!G2922</f>
        <v>9.5999999999999992E-3</v>
      </c>
      <c r="H2922" s="524">
        <f>'[11]Depr Exp'!H2922</f>
        <v>14811.519999999999</v>
      </c>
      <c r="I2922" s="523">
        <f>'[11]Depr Exp'!I2922</f>
        <v>17979624.149999999</v>
      </c>
      <c r="J2922" s="305">
        <f>'[11]Depr Exp'!J2922</f>
        <v>9.5999999999999992E-3</v>
      </c>
      <c r="K2922" s="373">
        <f>'[11]Depr Exp'!K2922</f>
        <v>14383.699319999998</v>
      </c>
      <c r="L2922" s="524">
        <f>'[11]Depr Exp'!L2922</f>
        <v>-427.82</v>
      </c>
      <c r="M2922" s="144"/>
      <c r="N2922" s="144"/>
    </row>
    <row r="2923" spans="1:14">
      <c r="A2923" s="144" t="str">
        <f>'[11]Depr Exp'!A2923</f>
        <v>E34420 PRD Gen, Sumas OP</v>
      </c>
      <c r="B2923" s="144" t="str">
        <f>'[11]Depr Exp'!B2923</f>
        <v>E34420 PRD Gen, Sumas OP-6</v>
      </c>
      <c r="C2923" s="144" t="str">
        <f>'[11]Depr Exp'!C2923</f>
        <v>403E</v>
      </c>
      <c r="D2923" s="144"/>
      <c r="E2923" s="282">
        <f>'[11]Depr Exp'!E2923</f>
        <v>43281</v>
      </c>
      <c r="F2923" s="523">
        <f>'[11]Depr Exp'!F2923</f>
        <v>18514397.780000001</v>
      </c>
      <c r="G2923" s="305">
        <f>'[11]Depr Exp'!G2923</f>
        <v>9.5999999999999992E-3</v>
      </c>
      <c r="H2923" s="524">
        <f>'[11]Depr Exp'!H2923</f>
        <v>14811.519999999999</v>
      </c>
      <c r="I2923" s="523">
        <f>'[11]Depr Exp'!I2923</f>
        <v>17979624.149999999</v>
      </c>
      <c r="J2923" s="305">
        <f>'[11]Depr Exp'!J2923</f>
        <v>9.5999999999999992E-3</v>
      </c>
      <c r="K2923" s="373">
        <f>'[11]Depr Exp'!K2923</f>
        <v>14383.699319999998</v>
      </c>
      <c r="L2923" s="524">
        <f>'[11]Depr Exp'!L2923</f>
        <v>-427.82</v>
      </c>
      <c r="M2923" s="144"/>
      <c r="N2923" s="144"/>
    </row>
    <row r="2924" spans="1:14">
      <c r="A2924" s="144" t="str">
        <f>'[11]Depr Exp'!A2924</f>
        <v>E34420 PRD Gen, Sumas OP</v>
      </c>
      <c r="B2924" s="144" t="str">
        <f>'[11]Depr Exp'!B2924</f>
        <v>E34420 PRD Gen, Sumas OP-7</v>
      </c>
      <c r="C2924" s="144" t="str">
        <f>'[11]Depr Exp'!C2924</f>
        <v>403E</v>
      </c>
      <c r="D2924" s="144"/>
      <c r="E2924" s="282">
        <f>'[11]Depr Exp'!E2924</f>
        <v>43312</v>
      </c>
      <c r="F2924" s="523">
        <f>'[11]Depr Exp'!F2924</f>
        <v>18514397.780000001</v>
      </c>
      <c r="G2924" s="305">
        <f>'[11]Depr Exp'!G2924</f>
        <v>9.5999999999999992E-3</v>
      </c>
      <c r="H2924" s="524">
        <f>'[11]Depr Exp'!H2924</f>
        <v>14811.519999999999</v>
      </c>
      <c r="I2924" s="523">
        <f>'[11]Depr Exp'!I2924</f>
        <v>17979624.149999999</v>
      </c>
      <c r="J2924" s="305">
        <f>'[11]Depr Exp'!J2924</f>
        <v>9.5999999999999992E-3</v>
      </c>
      <c r="K2924" s="373">
        <f>'[11]Depr Exp'!K2924</f>
        <v>14383.699319999998</v>
      </c>
      <c r="L2924" s="524">
        <f>'[11]Depr Exp'!L2924</f>
        <v>-427.82</v>
      </c>
      <c r="M2924" s="144"/>
      <c r="N2924" s="144"/>
    </row>
    <row r="2925" spans="1:14">
      <c r="A2925" s="144" t="str">
        <f>'[11]Depr Exp'!A2925</f>
        <v>E34420 PRD Gen, Sumas OP</v>
      </c>
      <c r="B2925" s="144" t="str">
        <f>'[11]Depr Exp'!B2925</f>
        <v>E34420 PRD Gen, Sumas OP-8</v>
      </c>
      <c r="C2925" s="144" t="str">
        <f>'[11]Depr Exp'!C2925</f>
        <v>403E</v>
      </c>
      <c r="D2925" s="144"/>
      <c r="E2925" s="282">
        <f>'[11]Depr Exp'!E2925</f>
        <v>43343</v>
      </c>
      <c r="F2925" s="523">
        <f>'[11]Depr Exp'!F2925</f>
        <v>18514397.780000001</v>
      </c>
      <c r="G2925" s="305">
        <f>'[11]Depr Exp'!G2925</f>
        <v>9.5999999999999992E-3</v>
      </c>
      <c r="H2925" s="524">
        <f>'[11]Depr Exp'!H2925</f>
        <v>14811.519999999999</v>
      </c>
      <c r="I2925" s="523">
        <f>'[11]Depr Exp'!I2925</f>
        <v>17979624.149999999</v>
      </c>
      <c r="J2925" s="305">
        <f>'[11]Depr Exp'!J2925</f>
        <v>9.5999999999999992E-3</v>
      </c>
      <c r="K2925" s="373">
        <f>'[11]Depr Exp'!K2925</f>
        <v>14383.699319999998</v>
      </c>
      <c r="L2925" s="524">
        <f>'[11]Depr Exp'!L2925</f>
        <v>-427.82</v>
      </c>
      <c r="M2925" s="144"/>
      <c r="N2925" s="144"/>
    </row>
    <row r="2926" spans="1:14">
      <c r="A2926" s="144" t="str">
        <f>'[11]Depr Exp'!A2926</f>
        <v>E34420 PRD Gen, Sumas OP</v>
      </c>
      <c r="B2926" s="144" t="str">
        <f>'[11]Depr Exp'!B2926</f>
        <v>E34420 PRD Gen, Sumas OP-9</v>
      </c>
      <c r="C2926" s="144" t="str">
        <f>'[11]Depr Exp'!C2926</f>
        <v>403E</v>
      </c>
      <c r="D2926" s="144"/>
      <c r="E2926" s="282">
        <f>'[11]Depr Exp'!E2926</f>
        <v>43373</v>
      </c>
      <c r="F2926" s="523">
        <f>'[11]Depr Exp'!F2926</f>
        <v>18514397.780000001</v>
      </c>
      <c r="G2926" s="305">
        <f>'[11]Depr Exp'!G2926</f>
        <v>9.5999999999999992E-3</v>
      </c>
      <c r="H2926" s="524">
        <f>'[11]Depr Exp'!H2926</f>
        <v>14811.519999999999</v>
      </c>
      <c r="I2926" s="523">
        <f>'[11]Depr Exp'!I2926</f>
        <v>17979624.149999999</v>
      </c>
      <c r="J2926" s="305">
        <f>'[11]Depr Exp'!J2926</f>
        <v>9.5999999999999992E-3</v>
      </c>
      <c r="K2926" s="373">
        <f>'[11]Depr Exp'!K2926</f>
        <v>14383.699319999998</v>
      </c>
      <c r="L2926" s="524">
        <f>'[11]Depr Exp'!L2926</f>
        <v>-427.82</v>
      </c>
      <c r="M2926" s="144"/>
      <c r="N2926" s="144"/>
    </row>
    <row r="2927" spans="1:14">
      <c r="A2927" s="144" t="str">
        <f>'[11]Depr Exp'!A2927</f>
        <v>E34420 PRD Gen, Sumas OP</v>
      </c>
      <c r="B2927" s="144" t="str">
        <f>'[11]Depr Exp'!B2927</f>
        <v>E34420 PRD Gen, Sumas OP-10</v>
      </c>
      <c r="C2927" s="144" t="str">
        <f>'[11]Depr Exp'!C2927</f>
        <v>403E</v>
      </c>
      <c r="D2927" s="144"/>
      <c r="E2927" s="282">
        <f>'[11]Depr Exp'!E2927</f>
        <v>43404</v>
      </c>
      <c r="F2927" s="523">
        <f>'[11]Depr Exp'!F2927</f>
        <v>18514397.780000001</v>
      </c>
      <c r="G2927" s="305">
        <f>'[11]Depr Exp'!G2927</f>
        <v>9.5999999999999992E-3</v>
      </c>
      <c r="H2927" s="524">
        <f>'[11]Depr Exp'!H2927</f>
        <v>14811.519999999999</v>
      </c>
      <c r="I2927" s="523">
        <f>'[11]Depr Exp'!I2927</f>
        <v>17979624.149999999</v>
      </c>
      <c r="J2927" s="305">
        <f>'[11]Depr Exp'!J2927</f>
        <v>9.5999999999999992E-3</v>
      </c>
      <c r="K2927" s="373">
        <f>'[11]Depr Exp'!K2927</f>
        <v>14383.699319999998</v>
      </c>
      <c r="L2927" s="524">
        <f>'[11]Depr Exp'!L2927</f>
        <v>-427.82</v>
      </c>
      <c r="M2927" s="144"/>
      <c r="N2927" s="144"/>
    </row>
    <row r="2928" spans="1:14">
      <c r="A2928" s="144" t="str">
        <f>'[11]Depr Exp'!A2928</f>
        <v>E34420 PRD Gen, Sumas OP</v>
      </c>
      <c r="B2928" s="144" t="str">
        <f>'[11]Depr Exp'!B2928</f>
        <v>E34420 PRD Gen, Sumas OP-11</v>
      </c>
      <c r="C2928" s="144" t="str">
        <f>'[11]Depr Exp'!C2928</f>
        <v>403E</v>
      </c>
      <c r="D2928" s="144"/>
      <c r="E2928" s="282">
        <f>'[11]Depr Exp'!E2928</f>
        <v>43434</v>
      </c>
      <c r="F2928" s="523">
        <f>'[11]Depr Exp'!F2928</f>
        <v>18247010.969999999</v>
      </c>
      <c r="G2928" s="305">
        <f>'[11]Depr Exp'!G2928</f>
        <v>9.5999999999999992E-3</v>
      </c>
      <c r="H2928" s="524">
        <f>'[11]Depr Exp'!H2928</f>
        <v>14597.61</v>
      </c>
      <c r="I2928" s="523">
        <f>'[11]Depr Exp'!I2928</f>
        <v>17979624.149999999</v>
      </c>
      <c r="J2928" s="305">
        <f>'[11]Depr Exp'!J2928</f>
        <v>9.5999999999999992E-3</v>
      </c>
      <c r="K2928" s="373">
        <f>'[11]Depr Exp'!K2928</f>
        <v>14383.699319999998</v>
      </c>
      <c r="L2928" s="524">
        <f>'[11]Depr Exp'!L2928</f>
        <v>-213.91</v>
      </c>
      <c r="M2928" s="144"/>
      <c r="N2928" s="144"/>
    </row>
    <row r="2929" spans="1:14">
      <c r="A2929" s="144" t="str">
        <f>'[11]Depr Exp'!A2929</f>
        <v>E34420 PRD Gen, Sumas OP</v>
      </c>
      <c r="B2929" s="144" t="str">
        <f>'[11]Depr Exp'!B2929</f>
        <v>E34420 PRD Gen, Sumas OP-12</v>
      </c>
      <c r="C2929" s="144" t="str">
        <f>'[11]Depr Exp'!C2929</f>
        <v>403E</v>
      </c>
      <c r="D2929" s="144"/>
      <c r="E2929" s="282">
        <f>'[11]Depr Exp'!E2929</f>
        <v>43465</v>
      </c>
      <c r="F2929" s="523">
        <f>'[11]Depr Exp'!F2929</f>
        <v>17979624.149999999</v>
      </c>
      <c r="G2929" s="305">
        <f>'[11]Depr Exp'!G2929</f>
        <v>9.5999999999999992E-3</v>
      </c>
      <c r="H2929" s="524">
        <f>'[11]Depr Exp'!H2929</f>
        <v>14383.699999999999</v>
      </c>
      <c r="I2929" s="523">
        <f>'[11]Depr Exp'!I2929</f>
        <v>17979624.149999999</v>
      </c>
      <c r="J2929" s="305">
        <f>'[11]Depr Exp'!J2929</f>
        <v>9.5999999999999992E-3</v>
      </c>
      <c r="K2929" s="373">
        <f>'[11]Depr Exp'!K2929</f>
        <v>14383.699319999998</v>
      </c>
      <c r="L2929" s="524">
        <f>'[11]Depr Exp'!L2929</f>
        <v>0</v>
      </c>
      <c r="M2929" s="144"/>
      <c r="N2929" s="144"/>
    </row>
    <row r="2930" spans="1:14" ht="15.75" thickBot="1">
      <c r="A2930" s="159" t="str">
        <f>'[11]Depr Exp'!A2930</f>
        <v>E34420 PRD Gen, Sumas OP Total</v>
      </c>
      <c r="B2930" s="144">
        <f>'[11]Depr Exp'!B2930</f>
        <v>0</v>
      </c>
      <c r="C2930" s="502" t="str">
        <f>'[11]Depr Exp'!C2930</f>
        <v>EPRD</v>
      </c>
      <c r="D2930" s="144"/>
      <c r="E2930" s="281" t="str">
        <f>'[11]Depr Exp'!E2930</f>
        <v>Total</v>
      </c>
      <c r="F2930" s="141">
        <f>'[11]Depr Exp'!F2930</f>
        <v>0</v>
      </c>
      <c r="G2930" s="252">
        <f>'[11]Depr Exp'!G2930</f>
        <v>0</v>
      </c>
      <c r="H2930" s="286">
        <f>'[11]Depr Exp'!H2930</f>
        <v>177096.51</v>
      </c>
      <c r="I2930" s="141">
        <f>'[11]Depr Exp'!I2930</f>
        <v>0</v>
      </c>
      <c r="J2930" s="252">
        <f>'[11]Depr Exp'!J2930</f>
        <v>0</v>
      </c>
      <c r="K2930" s="286">
        <f>'[11]Depr Exp'!K2930</f>
        <v>172604.39183999994</v>
      </c>
      <c r="L2930" s="286">
        <f>'[11]Depr Exp'!L2930</f>
        <v>-4492.12</v>
      </c>
      <c r="M2930" s="144"/>
      <c r="N2930" s="144"/>
    </row>
    <row r="2931" spans="1:14" ht="13.5" thickTop="1">
      <c r="A2931" s="144" t="str">
        <f>'[11]Depr Exp'!A2931</f>
        <v>E345 PRD Accessory, Cystal Mtn</v>
      </c>
      <c r="B2931" s="144" t="str">
        <f>'[11]Depr Exp'!B2931</f>
        <v>E345 PRD Accessory, Cystal Mtn-1</v>
      </c>
      <c r="C2931" s="144" t="str">
        <f>'[11]Depr Exp'!C2931</f>
        <v>403E</v>
      </c>
      <c r="D2931" s="144"/>
      <c r="E2931" s="282">
        <f>'[11]Depr Exp'!E2931</f>
        <v>43131</v>
      </c>
      <c r="F2931" s="523">
        <f>'[11]Depr Exp'!F2931</f>
        <v>406679.71</v>
      </c>
      <c r="G2931" s="305">
        <f>'[11]Depr Exp'!G2931</f>
        <v>5.1200000000000002E-2</v>
      </c>
      <c r="H2931" s="524">
        <f>'[11]Depr Exp'!H2931</f>
        <v>1735.1699999999998</v>
      </c>
      <c r="I2931" s="523">
        <f>'[11]Depr Exp'!I2931</f>
        <v>427409.45</v>
      </c>
      <c r="J2931" s="305">
        <f>'[11]Depr Exp'!J2931</f>
        <v>5.1200000000000002E-2</v>
      </c>
      <c r="K2931" s="373">
        <f>'[11]Depr Exp'!K2931</f>
        <v>1823.6136533333336</v>
      </c>
      <c r="L2931" s="524">
        <f>'[11]Depr Exp'!L2931</f>
        <v>88.44</v>
      </c>
      <c r="M2931" s="144"/>
      <c r="N2931" s="144"/>
    </row>
    <row r="2932" spans="1:14">
      <c r="A2932" s="144" t="str">
        <f>'[11]Depr Exp'!A2932</f>
        <v>E345 PRD Accessory, Cystal Mtn</v>
      </c>
      <c r="B2932" s="144" t="str">
        <f>'[11]Depr Exp'!B2932</f>
        <v>E345 PRD Accessory, Cystal Mtn-2</v>
      </c>
      <c r="C2932" s="144" t="str">
        <f>'[11]Depr Exp'!C2932</f>
        <v>403E</v>
      </c>
      <c r="D2932" s="144"/>
      <c r="E2932" s="282">
        <f>'[11]Depr Exp'!E2932</f>
        <v>43159</v>
      </c>
      <c r="F2932" s="523">
        <f>'[11]Depr Exp'!F2932</f>
        <v>406679.71</v>
      </c>
      <c r="G2932" s="305">
        <f>'[11]Depr Exp'!G2932</f>
        <v>5.1200000000000002E-2</v>
      </c>
      <c r="H2932" s="524">
        <f>'[11]Depr Exp'!H2932</f>
        <v>1735.1699999999998</v>
      </c>
      <c r="I2932" s="523">
        <f>'[11]Depr Exp'!I2932</f>
        <v>427409.45</v>
      </c>
      <c r="J2932" s="305">
        <f>'[11]Depr Exp'!J2932</f>
        <v>5.1200000000000002E-2</v>
      </c>
      <c r="K2932" s="373">
        <f>'[11]Depr Exp'!K2932</f>
        <v>1823.6136533333336</v>
      </c>
      <c r="L2932" s="524">
        <f>'[11]Depr Exp'!L2932</f>
        <v>88.44</v>
      </c>
      <c r="M2932" s="144"/>
      <c r="N2932" s="144"/>
    </row>
    <row r="2933" spans="1:14">
      <c r="A2933" s="144" t="str">
        <f>'[11]Depr Exp'!A2933</f>
        <v>E345 PRD Accessory, Cystal Mtn</v>
      </c>
      <c r="B2933" s="144" t="str">
        <f>'[11]Depr Exp'!B2933</f>
        <v>E345 PRD Accessory, Cystal Mtn-3</v>
      </c>
      <c r="C2933" s="144" t="str">
        <f>'[11]Depr Exp'!C2933</f>
        <v>403E</v>
      </c>
      <c r="D2933" s="144"/>
      <c r="E2933" s="282">
        <f>'[11]Depr Exp'!E2933</f>
        <v>43190</v>
      </c>
      <c r="F2933" s="523">
        <f>'[11]Depr Exp'!F2933</f>
        <v>417044.58</v>
      </c>
      <c r="G2933" s="305">
        <f>'[11]Depr Exp'!G2933</f>
        <v>5.1200000000000002E-2</v>
      </c>
      <c r="H2933" s="524">
        <f>'[11]Depr Exp'!H2933</f>
        <v>1779.39</v>
      </c>
      <c r="I2933" s="523">
        <f>'[11]Depr Exp'!I2933</f>
        <v>427409.45</v>
      </c>
      <c r="J2933" s="305">
        <f>'[11]Depr Exp'!J2933</f>
        <v>5.1200000000000002E-2</v>
      </c>
      <c r="K2933" s="373">
        <f>'[11]Depr Exp'!K2933</f>
        <v>1823.6136533333336</v>
      </c>
      <c r="L2933" s="524">
        <f>'[11]Depr Exp'!L2933</f>
        <v>44.22</v>
      </c>
      <c r="M2933" s="144"/>
      <c r="N2933" s="144"/>
    </row>
    <row r="2934" spans="1:14">
      <c r="A2934" s="144" t="str">
        <f>'[11]Depr Exp'!A2934</f>
        <v>E345 PRD Accessory, Cystal Mtn</v>
      </c>
      <c r="B2934" s="144" t="str">
        <f>'[11]Depr Exp'!B2934</f>
        <v>E345 PRD Accessory, Cystal Mtn-4</v>
      </c>
      <c r="C2934" s="144" t="str">
        <f>'[11]Depr Exp'!C2934</f>
        <v>403E</v>
      </c>
      <c r="D2934" s="144"/>
      <c r="E2934" s="282">
        <f>'[11]Depr Exp'!E2934</f>
        <v>43220</v>
      </c>
      <c r="F2934" s="523">
        <f>'[11]Depr Exp'!F2934</f>
        <v>427409.45</v>
      </c>
      <c r="G2934" s="305">
        <f>'[11]Depr Exp'!G2934</f>
        <v>5.1200000000000002E-2</v>
      </c>
      <c r="H2934" s="524">
        <f>'[11]Depr Exp'!H2934</f>
        <v>1823.6100000000001</v>
      </c>
      <c r="I2934" s="523">
        <f>'[11]Depr Exp'!I2934</f>
        <v>427409.45</v>
      </c>
      <c r="J2934" s="305">
        <f>'[11]Depr Exp'!J2934</f>
        <v>5.1200000000000002E-2</v>
      </c>
      <c r="K2934" s="373">
        <f>'[11]Depr Exp'!K2934</f>
        <v>1823.6136533333336</v>
      </c>
      <c r="L2934" s="524">
        <f>'[11]Depr Exp'!L2934</f>
        <v>0</v>
      </c>
      <c r="M2934" s="144"/>
      <c r="N2934" s="144"/>
    </row>
    <row r="2935" spans="1:14">
      <c r="A2935" s="144" t="str">
        <f>'[11]Depr Exp'!A2935</f>
        <v>E345 PRD Accessory, Cystal Mtn</v>
      </c>
      <c r="B2935" s="144" t="str">
        <f>'[11]Depr Exp'!B2935</f>
        <v>E345 PRD Accessory, Cystal Mtn-5</v>
      </c>
      <c r="C2935" s="144" t="str">
        <f>'[11]Depr Exp'!C2935</f>
        <v>403E</v>
      </c>
      <c r="D2935" s="144"/>
      <c r="E2935" s="282">
        <f>'[11]Depr Exp'!E2935</f>
        <v>43251</v>
      </c>
      <c r="F2935" s="523">
        <f>'[11]Depr Exp'!F2935</f>
        <v>427409.45</v>
      </c>
      <c r="G2935" s="305">
        <f>'[11]Depr Exp'!G2935</f>
        <v>5.1200000000000002E-2</v>
      </c>
      <c r="H2935" s="524">
        <f>'[11]Depr Exp'!H2935</f>
        <v>1823.6100000000001</v>
      </c>
      <c r="I2935" s="523">
        <f>'[11]Depr Exp'!I2935</f>
        <v>427409.45</v>
      </c>
      <c r="J2935" s="305">
        <f>'[11]Depr Exp'!J2935</f>
        <v>5.1200000000000002E-2</v>
      </c>
      <c r="K2935" s="373">
        <f>'[11]Depr Exp'!K2935</f>
        <v>1823.6136533333336</v>
      </c>
      <c r="L2935" s="524">
        <f>'[11]Depr Exp'!L2935</f>
        <v>0</v>
      </c>
      <c r="M2935" s="144"/>
      <c r="N2935" s="144"/>
    </row>
    <row r="2936" spans="1:14">
      <c r="A2936" s="144" t="str">
        <f>'[11]Depr Exp'!A2936</f>
        <v>E345 PRD Accessory, Cystal Mtn</v>
      </c>
      <c r="B2936" s="144" t="str">
        <f>'[11]Depr Exp'!B2936</f>
        <v>E345 PRD Accessory, Cystal Mtn-6</v>
      </c>
      <c r="C2936" s="144" t="str">
        <f>'[11]Depr Exp'!C2936</f>
        <v>403E</v>
      </c>
      <c r="D2936" s="144"/>
      <c r="E2936" s="282">
        <f>'[11]Depr Exp'!E2936</f>
        <v>43281</v>
      </c>
      <c r="F2936" s="523">
        <f>'[11]Depr Exp'!F2936</f>
        <v>427409.45</v>
      </c>
      <c r="G2936" s="305">
        <f>'[11]Depr Exp'!G2936</f>
        <v>5.1200000000000002E-2</v>
      </c>
      <c r="H2936" s="524">
        <f>'[11]Depr Exp'!H2936</f>
        <v>1823.6100000000001</v>
      </c>
      <c r="I2936" s="523">
        <f>'[11]Depr Exp'!I2936</f>
        <v>427409.45</v>
      </c>
      <c r="J2936" s="305">
        <f>'[11]Depr Exp'!J2936</f>
        <v>5.1200000000000002E-2</v>
      </c>
      <c r="K2936" s="373">
        <f>'[11]Depr Exp'!K2936</f>
        <v>1823.6136533333336</v>
      </c>
      <c r="L2936" s="524">
        <f>'[11]Depr Exp'!L2936</f>
        <v>0</v>
      </c>
      <c r="M2936" s="144"/>
      <c r="N2936" s="144"/>
    </row>
    <row r="2937" spans="1:14">
      <c r="A2937" s="144" t="str">
        <f>'[11]Depr Exp'!A2937</f>
        <v>E345 PRD Accessory, Cystal Mtn</v>
      </c>
      <c r="B2937" s="144" t="str">
        <f>'[11]Depr Exp'!B2937</f>
        <v>E345 PRD Accessory, Cystal Mtn-7</v>
      </c>
      <c r="C2937" s="144" t="str">
        <f>'[11]Depr Exp'!C2937</f>
        <v>403E</v>
      </c>
      <c r="D2937" s="144"/>
      <c r="E2937" s="282">
        <f>'[11]Depr Exp'!E2937</f>
        <v>43312</v>
      </c>
      <c r="F2937" s="523">
        <f>'[11]Depr Exp'!F2937</f>
        <v>427409.45</v>
      </c>
      <c r="G2937" s="305">
        <f>'[11]Depr Exp'!G2937</f>
        <v>5.1200000000000002E-2</v>
      </c>
      <c r="H2937" s="524">
        <f>'[11]Depr Exp'!H2937</f>
        <v>1823.6100000000001</v>
      </c>
      <c r="I2937" s="523">
        <f>'[11]Depr Exp'!I2937</f>
        <v>427409.45</v>
      </c>
      <c r="J2937" s="305">
        <f>'[11]Depr Exp'!J2937</f>
        <v>5.1200000000000002E-2</v>
      </c>
      <c r="K2937" s="373">
        <f>'[11]Depr Exp'!K2937</f>
        <v>1823.6136533333336</v>
      </c>
      <c r="L2937" s="524">
        <f>'[11]Depr Exp'!L2937</f>
        <v>0</v>
      </c>
      <c r="M2937" s="144"/>
      <c r="N2937" s="144"/>
    </row>
    <row r="2938" spans="1:14">
      <c r="A2938" s="144" t="str">
        <f>'[11]Depr Exp'!A2938</f>
        <v>E345 PRD Accessory, Cystal Mtn</v>
      </c>
      <c r="B2938" s="144" t="str">
        <f>'[11]Depr Exp'!B2938</f>
        <v>E345 PRD Accessory, Cystal Mtn-8</v>
      </c>
      <c r="C2938" s="144" t="str">
        <f>'[11]Depr Exp'!C2938</f>
        <v>403E</v>
      </c>
      <c r="D2938" s="144"/>
      <c r="E2938" s="282">
        <f>'[11]Depr Exp'!E2938</f>
        <v>43343</v>
      </c>
      <c r="F2938" s="523">
        <f>'[11]Depr Exp'!F2938</f>
        <v>427409.45</v>
      </c>
      <c r="G2938" s="305">
        <f>'[11]Depr Exp'!G2938</f>
        <v>5.1200000000000002E-2</v>
      </c>
      <c r="H2938" s="524">
        <f>'[11]Depr Exp'!H2938</f>
        <v>1823.6100000000001</v>
      </c>
      <c r="I2938" s="523">
        <f>'[11]Depr Exp'!I2938</f>
        <v>427409.45</v>
      </c>
      <c r="J2938" s="305">
        <f>'[11]Depr Exp'!J2938</f>
        <v>5.1200000000000002E-2</v>
      </c>
      <c r="K2938" s="373">
        <f>'[11]Depr Exp'!K2938</f>
        <v>1823.6136533333336</v>
      </c>
      <c r="L2938" s="524">
        <f>'[11]Depr Exp'!L2938</f>
        <v>0</v>
      </c>
      <c r="M2938" s="144"/>
      <c r="N2938" s="144"/>
    </row>
    <row r="2939" spans="1:14">
      <c r="A2939" s="144" t="str">
        <f>'[11]Depr Exp'!A2939</f>
        <v>E345 PRD Accessory, Cystal Mtn</v>
      </c>
      <c r="B2939" s="144" t="str">
        <f>'[11]Depr Exp'!B2939</f>
        <v>E345 PRD Accessory, Cystal Mtn-9</v>
      </c>
      <c r="C2939" s="144" t="str">
        <f>'[11]Depr Exp'!C2939</f>
        <v>403E</v>
      </c>
      <c r="D2939" s="144"/>
      <c r="E2939" s="282">
        <f>'[11]Depr Exp'!E2939</f>
        <v>43373</v>
      </c>
      <c r="F2939" s="523">
        <f>'[11]Depr Exp'!F2939</f>
        <v>427409.45</v>
      </c>
      <c r="G2939" s="305">
        <f>'[11]Depr Exp'!G2939</f>
        <v>5.1200000000000002E-2</v>
      </c>
      <c r="H2939" s="524">
        <f>'[11]Depr Exp'!H2939</f>
        <v>1823.6100000000001</v>
      </c>
      <c r="I2939" s="523">
        <f>'[11]Depr Exp'!I2939</f>
        <v>427409.45</v>
      </c>
      <c r="J2939" s="305">
        <f>'[11]Depr Exp'!J2939</f>
        <v>5.1200000000000002E-2</v>
      </c>
      <c r="K2939" s="373">
        <f>'[11]Depr Exp'!K2939</f>
        <v>1823.6136533333336</v>
      </c>
      <c r="L2939" s="524">
        <f>'[11]Depr Exp'!L2939</f>
        <v>0</v>
      </c>
      <c r="M2939" s="144"/>
      <c r="N2939" s="144"/>
    </row>
    <row r="2940" spans="1:14">
      <c r="A2940" s="144" t="str">
        <f>'[11]Depr Exp'!A2940</f>
        <v>E345 PRD Accessory, Cystal Mtn</v>
      </c>
      <c r="B2940" s="144" t="str">
        <f>'[11]Depr Exp'!B2940</f>
        <v>E345 PRD Accessory, Cystal Mtn-10</v>
      </c>
      <c r="C2940" s="144" t="str">
        <f>'[11]Depr Exp'!C2940</f>
        <v>403E</v>
      </c>
      <c r="D2940" s="144"/>
      <c r="E2940" s="282">
        <f>'[11]Depr Exp'!E2940</f>
        <v>43404</v>
      </c>
      <c r="F2940" s="523">
        <f>'[11]Depr Exp'!F2940</f>
        <v>427409.45</v>
      </c>
      <c r="G2940" s="305">
        <f>'[11]Depr Exp'!G2940</f>
        <v>5.1200000000000002E-2</v>
      </c>
      <c r="H2940" s="524">
        <f>'[11]Depr Exp'!H2940</f>
        <v>1823.6100000000001</v>
      </c>
      <c r="I2940" s="523">
        <f>'[11]Depr Exp'!I2940</f>
        <v>427409.45</v>
      </c>
      <c r="J2940" s="305">
        <f>'[11]Depr Exp'!J2940</f>
        <v>5.1200000000000002E-2</v>
      </c>
      <c r="K2940" s="373">
        <f>'[11]Depr Exp'!K2940</f>
        <v>1823.6136533333336</v>
      </c>
      <c r="L2940" s="524">
        <f>'[11]Depr Exp'!L2940</f>
        <v>0</v>
      </c>
      <c r="M2940" s="144"/>
      <c r="N2940" s="144"/>
    </row>
    <row r="2941" spans="1:14">
      <c r="A2941" s="144" t="str">
        <f>'[11]Depr Exp'!A2941</f>
        <v>E345 PRD Accessory, Cystal Mtn</v>
      </c>
      <c r="B2941" s="144" t="str">
        <f>'[11]Depr Exp'!B2941</f>
        <v>E345 PRD Accessory, Cystal Mtn-11</v>
      </c>
      <c r="C2941" s="144" t="str">
        <f>'[11]Depr Exp'!C2941</f>
        <v>403E</v>
      </c>
      <c r="D2941" s="144"/>
      <c r="E2941" s="282">
        <f>'[11]Depr Exp'!E2941</f>
        <v>43434</v>
      </c>
      <c r="F2941" s="523">
        <f>'[11]Depr Exp'!F2941</f>
        <v>427409.45</v>
      </c>
      <c r="G2941" s="305">
        <f>'[11]Depr Exp'!G2941</f>
        <v>5.1200000000000002E-2</v>
      </c>
      <c r="H2941" s="524">
        <f>'[11]Depr Exp'!H2941</f>
        <v>1823.6100000000001</v>
      </c>
      <c r="I2941" s="523">
        <f>'[11]Depr Exp'!I2941</f>
        <v>427409.45</v>
      </c>
      <c r="J2941" s="305">
        <f>'[11]Depr Exp'!J2941</f>
        <v>5.1200000000000002E-2</v>
      </c>
      <c r="K2941" s="373">
        <f>'[11]Depr Exp'!K2941</f>
        <v>1823.6136533333336</v>
      </c>
      <c r="L2941" s="524">
        <f>'[11]Depr Exp'!L2941</f>
        <v>0</v>
      </c>
      <c r="M2941" s="144"/>
      <c r="N2941" s="144"/>
    </row>
    <row r="2942" spans="1:14">
      <c r="A2942" s="144" t="str">
        <f>'[11]Depr Exp'!A2942</f>
        <v>E345 PRD Accessory, Cystal Mtn</v>
      </c>
      <c r="B2942" s="144" t="str">
        <f>'[11]Depr Exp'!B2942</f>
        <v>E345 PRD Accessory, Cystal Mtn-12</v>
      </c>
      <c r="C2942" s="144" t="str">
        <f>'[11]Depr Exp'!C2942</f>
        <v>403E</v>
      </c>
      <c r="D2942" s="144"/>
      <c r="E2942" s="282">
        <f>'[11]Depr Exp'!E2942</f>
        <v>43465</v>
      </c>
      <c r="F2942" s="523">
        <f>'[11]Depr Exp'!F2942</f>
        <v>427409.45</v>
      </c>
      <c r="G2942" s="305">
        <f>'[11]Depr Exp'!G2942</f>
        <v>5.1200000000000002E-2</v>
      </c>
      <c r="H2942" s="524">
        <f>'[11]Depr Exp'!H2942</f>
        <v>1823.6100000000001</v>
      </c>
      <c r="I2942" s="523">
        <f>'[11]Depr Exp'!I2942</f>
        <v>427409.45</v>
      </c>
      <c r="J2942" s="305">
        <f>'[11]Depr Exp'!J2942</f>
        <v>5.1200000000000002E-2</v>
      </c>
      <c r="K2942" s="373">
        <f>'[11]Depr Exp'!K2942</f>
        <v>1823.6136533333336</v>
      </c>
      <c r="L2942" s="524">
        <f>'[11]Depr Exp'!L2942</f>
        <v>0</v>
      </c>
      <c r="M2942" s="144"/>
      <c r="N2942" s="144"/>
    </row>
    <row r="2943" spans="1:14" ht="15.75" thickBot="1">
      <c r="A2943" s="159" t="str">
        <f>'[11]Depr Exp'!A2943</f>
        <v>E345 PRD Accessory, Cystal Mtn Total</v>
      </c>
      <c r="B2943" s="144">
        <f>'[11]Depr Exp'!B2943</f>
        <v>0</v>
      </c>
      <c r="C2943" s="502" t="str">
        <f>'[11]Depr Exp'!C2943</f>
        <v>EPRD</v>
      </c>
      <c r="D2943" s="144"/>
      <c r="E2943" s="281" t="str">
        <f>'[11]Depr Exp'!E2943</f>
        <v>Total</v>
      </c>
      <c r="F2943" s="141">
        <f>'[11]Depr Exp'!F2943</f>
        <v>0</v>
      </c>
      <c r="G2943" s="252">
        <f>'[11]Depr Exp'!G2943</f>
        <v>0</v>
      </c>
      <c r="H2943" s="286">
        <f>'[11]Depr Exp'!H2943</f>
        <v>21662.220000000005</v>
      </c>
      <c r="I2943" s="141">
        <f>'[11]Depr Exp'!I2943</f>
        <v>0</v>
      </c>
      <c r="J2943" s="252">
        <f>'[11]Depr Exp'!J2943</f>
        <v>0</v>
      </c>
      <c r="K2943" s="286">
        <f>'[11]Depr Exp'!K2943</f>
        <v>21883.363840000002</v>
      </c>
      <c r="L2943" s="286">
        <f>'[11]Depr Exp'!L2943</f>
        <v>221.14</v>
      </c>
      <c r="M2943" s="144"/>
      <c r="N2943" s="144"/>
    </row>
    <row r="2944" spans="1:14" ht="13.5" thickTop="1">
      <c r="A2944" s="144" t="str">
        <f>'[11]Depr Exp'!A2944</f>
        <v>E345 PRD Accessory, Encogen</v>
      </c>
      <c r="B2944" s="144" t="str">
        <f>'[11]Depr Exp'!B2944</f>
        <v>E345 PRD Accessory, Encogen-1</v>
      </c>
      <c r="C2944" s="144" t="str">
        <f>'[11]Depr Exp'!C2944</f>
        <v>403E</v>
      </c>
      <c r="D2944" s="144"/>
      <c r="E2944" s="282">
        <f>'[11]Depr Exp'!E2944</f>
        <v>43131</v>
      </c>
      <c r="F2944" s="523">
        <f>'[11]Depr Exp'!F2944</f>
        <v>2109233.7799999998</v>
      </c>
      <c r="G2944" s="305">
        <f>'[11]Depr Exp'!G2944</f>
        <v>1.6499999999999997E-2</v>
      </c>
      <c r="H2944" s="524">
        <f>'[11]Depr Exp'!H2944</f>
        <v>2900.2</v>
      </c>
      <c r="I2944" s="523">
        <f>'[11]Depr Exp'!I2944</f>
        <v>2109233.7799999998</v>
      </c>
      <c r="J2944" s="305">
        <f>'[11]Depr Exp'!J2944</f>
        <v>1.6499999999999997E-2</v>
      </c>
      <c r="K2944" s="373">
        <f>'[11]Depr Exp'!K2944</f>
        <v>2900.1964474999991</v>
      </c>
      <c r="L2944" s="524">
        <f>'[11]Depr Exp'!L2944</f>
        <v>0</v>
      </c>
      <c r="M2944" s="144"/>
      <c r="N2944" s="144"/>
    </row>
    <row r="2945" spans="1:14">
      <c r="A2945" s="144" t="str">
        <f>'[11]Depr Exp'!A2945</f>
        <v>E345 PRD Accessory, Encogen</v>
      </c>
      <c r="B2945" s="144" t="str">
        <f>'[11]Depr Exp'!B2945</f>
        <v>E345 PRD Accessory, Encogen-2</v>
      </c>
      <c r="C2945" s="144" t="str">
        <f>'[11]Depr Exp'!C2945</f>
        <v>403E</v>
      </c>
      <c r="D2945" s="144"/>
      <c r="E2945" s="282">
        <f>'[11]Depr Exp'!E2945</f>
        <v>43159</v>
      </c>
      <c r="F2945" s="523">
        <f>'[11]Depr Exp'!F2945</f>
        <v>2109233.7799999998</v>
      </c>
      <c r="G2945" s="305">
        <f>'[11]Depr Exp'!G2945</f>
        <v>1.6499999999999997E-2</v>
      </c>
      <c r="H2945" s="524">
        <f>'[11]Depr Exp'!H2945</f>
        <v>2900.2</v>
      </c>
      <c r="I2945" s="523">
        <f>'[11]Depr Exp'!I2945</f>
        <v>2109233.7799999998</v>
      </c>
      <c r="J2945" s="305">
        <f>'[11]Depr Exp'!J2945</f>
        <v>1.6499999999999997E-2</v>
      </c>
      <c r="K2945" s="373">
        <f>'[11]Depr Exp'!K2945</f>
        <v>2900.1964474999991</v>
      </c>
      <c r="L2945" s="524">
        <f>'[11]Depr Exp'!L2945</f>
        <v>0</v>
      </c>
      <c r="M2945" s="144"/>
      <c r="N2945" s="144"/>
    </row>
    <row r="2946" spans="1:14">
      <c r="A2946" s="144" t="str">
        <f>'[11]Depr Exp'!A2946</f>
        <v>E345 PRD Accessory, Encogen</v>
      </c>
      <c r="B2946" s="144" t="str">
        <f>'[11]Depr Exp'!B2946</f>
        <v>E345 PRD Accessory, Encogen-3</v>
      </c>
      <c r="C2946" s="144" t="str">
        <f>'[11]Depr Exp'!C2946</f>
        <v>403E</v>
      </c>
      <c r="D2946" s="144"/>
      <c r="E2946" s="282">
        <f>'[11]Depr Exp'!E2946</f>
        <v>43190</v>
      </c>
      <c r="F2946" s="523">
        <f>'[11]Depr Exp'!F2946</f>
        <v>2109233.7799999998</v>
      </c>
      <c r="G2946" s="305">
        <f>'[11]Depr Exp'!G2946</f>
        <v>1.6499999999999997E-2</v>
      </c>
      <c r="H2946" s="524">
        <f>'[11]Depr Exp'!H2946</f>
        <v>2900.2</v>
      </c>
      <c r="I2946" s="523">
        <f>'[11]Depr Exp'!I2946</f>
        <v>2109233.7799999998</v>
      </c>
      <c r="J2946" s="305">
        <f>'[11]Depr Exp'!J2946</f>
        <v>1.6499999999999997E-2</v>
      </c>
      <c r="K2946" s="373">
        <f>'[11]Depr Exp'!K2946</f>
        <v>2900.1964474999991</v>
      </c>
      <c r="L2946" s="524">
        <f>'[11]Depr Exp'!L2946</f>
        <v>0</v>
      </c>
      <c r="M2946" s="144"/>
      <c r="N2946" s="144"/>
    </row>
    <row r="2947" spans="1:14">
      <c r="A2947" s="144" t="str">
        <f>'[11]Depr Exp'!A2947</f>
        <v>E345 PRD Accessory, Encogen</v>
      </c>
      <c r="B2947" s="144" t="str">
        <f>'[11]Depr Exp'!B2947</f>
        <v>E345 PRD Accessory, Encogen-4</v>
      </c>
      <c r="C2947" s="144" t="str">
        <f>'[11]Depr Exp'!C2947</f>
        <v>403E</v>
      </c>
      <c r="D2947" s="144"/>
      <c r="E2947" s="282">
        <f>'[11]Depr Exp'!E2947</f>
        <v>43220</v>
      </c>
      <c r="F2947" s="523">
        <f>'[11]Depr Exp'!F2947</f>
        <v>2109233.7799999998</v>
      </c>
      <c r="G2947" s="305">
        <f>'[11]Depr Exp'!G2947</f>
        <v>1.6499999999999997E-2</v>
      </c>
      <c r="H2947" s="524">
        <f>'[11]Depr Exp'!H2947</f>
        <v>2900.2</v>
      </c>
      <c r="I2947" s="523">
        <f>'[11]Depr Exp'!I2947</f>
        <v>2109233.7799999998</v>
      </c>
      <c r="J2947" s="305">
        <f>'[11]Depr Exp'!J2947</f>
        <v>1.6499999999999997E-2</v>
      </c>
      <c r="K2947" s="373">
        <f>'[11]Depr Exp'!K2947</f>
        <v>2900.1964474999991</v>
      </c>
      <c r="L2947" s="524">
        <f>'[11]Depr Exp'!L2947</f>
        <v>0</v>
      </c>
      <c r="M2947" s="144"/>
      <c r="N2947" s="144"/>
    </row>
    <row r="2948" spans="1:14">
      <c r="A2948" s="144" t="str">
        <f>'[11]Depr Exp'!A2948</f>
        <v>E345 PRD Accessory, Encogen</v>
      </c>
      <c r="B2948" s="144" t="str">
        <f>'[11]Depr Exp'!B2948</f>
        <v>E345 PRD Accessory, Encogen-5</v>
      </c>
      <c r="C2948" s="144" t="str">
        <f>'[11]Depr Exp'!C2948</f>
        <v>403E</v>
      </c>
      <c r="D2948" s="144"/>
      <c r="E2948" s="282">
        <f>'[11]Depr Exp'!E2948</f>
        <v>43251</v>
      </c>
      <c r="F2948" s="523">
        <f>'[11]Depr Exp'!F2948</f>
        <v>2109233.7799999998</v>
      </c>
      <c r="G2948" s="305">
        <f>'[11]Depr Exp'!G2948</f>
        <v>1.6499999999999997E-2</v>
      </c>
      <c r="H2948" s="524">
        <f>'[11]Depr Exp'!H2948</f>
        <v>2900.2</v>
      </c>
      <c r="I2948" s="523">
        <f>'[11]Depr Exp'!I2948</f>
        <v>2109233.7799999998</v>
      </c>
      <c r="J2948" s="305">
        <f>'[11]Depr Exp'!J2948</f>
        <v>1.6499999999999997E-2</v>
      </c>
      <c r="K2948" s="373">
        <f>'[11]Depr Exp'!K2948</f>
        <v>2900.1964474999991</v>
      </c>
      <c r="L2948" s="524">
        <f>'[11]Depr Exp'!L2948</f>
        <v>0</v>
      </c>
      <c r="M2948" s="144"/>
      <c r="N2948" s="144"/>
    </row>
    <row r="2949" spans="1:14">
      <c r="A2949" s="144" t="str">
        <f>'[11]Depr Exp'!A2949</f>
        <v>E345 PRD Accessory, Encogen</v>
      </c>
      <c r="B2949" s="144" t="str">
        <f>'[11]Depr Exp'!B2949</f>
        <v>E345 PRD Accessory, Encogen-6</v>
      </c>
      <c r="C2949" s="144" t="str">
        <f>'[11]Depr Exp'!C2949</f>
        <v>403E</v>
      </c>
      <c r="D2949" s="144"/>
      <c r="E2949" s="282">
        <f>'[11]Depr Exp'!E2949</f>
        <v>43281</v>
      </c>
      <c r="F2949" s="523">
        <f>'[11]Depr Exp'!F2949</f>
        <v>2109233.7799999998</v>
      </c>
      <c r="G2949" s="305">
        <f>'[11]Depr Exp'!G2949</f>
        <v>1.6499999999999997E-2</v>
      </c>
      <c r="H2949" s="524">
        <f>'[11]Depr Exp'!H2949</f>
        <v>2900.2</v>
      </c>
      <c r="I2949" s="523">
        <f>'[11]Depr Exp'!I2949</f>
        <v>2109233.7799999998</v>
      </c>
      <c r="J2949" s="305">
        <f>'[11]Depr Exp'!J2949</f>
        <v>1.6499999999999997E-2</v>
      </c>
      <c r="K2949" s="373">
        <f>'[11]Depr Exp'!K2949</f>
        <v>2900.1964474999991</v>
      </c>
      <c r="L2949" s="524">
        <f>'[11]Depr Exp'!L2949</f>
        <v>0</v>
      </c>
      <c r="M2949" s="144"/>
      <c r="N2949" s="144"/>
    </row>
    <row r="2950" spans="1:14">
      <c r="A2950" s="144" t="str">
        <f>'[11]Depr Exp'!A2950</f>
        <v>E345 PRD Accessory, Encogen</v>
      </c>
      <c r="B2950" s="144" t="str">
        <f>'[11]Depr Exp'!B2950</f>
        <v>E345 PRD Accessory, Encogen-7</v>
      </c>
      <c r="C2950" s="144" t="str">
        <f>'[11]Depr Exp'!C2950</f>
        <v>403E</v>
      </c>
      <c r="D2950" s="144"/>
      <c r="E2950" s="282">
        <f>'[11]Depr Exp'!E2950</f>
        <v>43312</v>
      </c>
      <c r="F2950" s="523">
        <f>'[11]Depr Exp'!F2950</f>
        <v>2109233.7799999998</v>
      </c>
      <c r="G2950" s="305">
        <f>'[11]Depr Exp'!G2950</f>
        <v>1.6499999999999997E-2</v>
      </c>
      <c r="H2950" s="524">
        <f>'[11]Depr Exp'!H2950</f>
        <v>2900.2</v>
      </c>
      <c r="I2950" s="523">
        <f>'[11]Depr Exp'!I2950</f>
        <v>2109233.7799999998</v>
      </c>
      <c r="J2950" s="305">
        <f>'[11]Depr Exp'!J2950</f>
        <v>1.6499999999999997E-2</v>
      </c>
      <c r="K2950" s="373">
        <f>'[11]Depr Exp'!K2950</f>
        <v>2900.1964474999991</v>
      </c>
      <c r="L2950" s="524">
        <f>'[11]Depr Exp'!L2950</f>
        <v>0</v>
      </c>
      <c r="M2950" s="144"/>
      <c r="N2950" s="144"/>
    </row>
    <row r="2951" spans="1:14">
      <c r="A2951" s="144" t="str">
        <f>'[11]Depr Exp'!A2951</f>
        <v>E345 PRD Accessory, Encogen</v>
      </c>
      <c r="B2951" s="144" t="str">
        <f>'[11]Depr Exp'!B2951</f>
        <v>E345 PRD Accessory, Encogen-8</v>
      </c>
      <c r="C2951" s="144" t="str">
        <f>'[11]Depr Exp'!C2951</f>
        <v>403E</v>
      </c>
      <c r="D2951" s="144"/>
      <c r="E2951" s="282">
        <f>'[11]Depr Exp'!E2951</f>
        <v>43343</v>
      </c>
      <c r="F2951" s="523">
        <f>'[11]Depr Exp'!F2951</f>
        <v>2109233.7799999998</v>
      </c>
      <c r="G2951" s="305">
        <f>'[11]Depr Exp'!G2951</f>
        <v>1.6499999999999997E-2</v>
      </c>
      <c r="H2951" s="524">
        <f>'[11]Depr Exp'!H2951</f>
        <v>2900.2</v>
      </c>
      <c r="I2951" s="523">
        <f>'[11]Depr Exp'!I2951</f>
        <v>2109233.7799999998</v>
      </c>
      <c r="J2951" s="305">
        <f>'[11]Depr Exp'!J2951</f>
        <v>1.6499999999999997E-2</v>
      </c>
      <c r="K2951" s="373">
        <f>'[11]Depr Exp'!K2951</f>
        <v>2900.1964474999991</v>
      </c>
      <c r="L2951" s="524">
        <f>'[11]Depr Exp'!L2951</f>
        <v>0</v>
      </c>
      <c r="M2951" s="144"/>
      <c r="N2951" s="144"/>
    </row>
    <row r="2952" spans="1:14">
      <c r="A2952" s="144" t="str">
        <f>'[11]Depr Exp'!A2952</f>
        <v>E345 PRD Accessory, Encogen</v>
      </c>
      <c r="B2952" s="144" t="str">
        <f>'[11]Depr Exp'!B2952</f>
        <v>E345 PRD Accessory, Encogen-9</v>
      </c>
      <c r="C2952" s="144" t="str">
        <f>'[11]Depr Exp'!C2952</f>
        <v>403E</v>
      </c>
      <c r="D2952" s="144"/>
      <c r="E2952" s="282">
        <f>'[11]Depr Exp'!E2952</f>
        <v>43373</v>
      </c>
      <c r="F2952" s="523">
        <f>'[11]Depr Exp'!F2952</f>
        <v>2109233.7799999998</v>
      </c>
      <c r="G2952" s="305">
        <f>'[11]Depr Exp'!G2952</f>
        <v>1.6499999999999997E-2</v>
      </c>
      <c r="H2952" s="524">
        <f>'[11]Depr Exp'!H2952</f>
        <v>2900.2</v>
      </c>
      <c r="I2952" s="523">
        <f>'[11]Depr Exp'!I2952</f>
        <v>2109233.7799999998</v>
      </c>
      <c r="J2952" s="305">
        <f>'[11]Depr Exp'!J2952</f>
        <v>1.6499999999999997E-2</v>
      </c>
      <c r="K2952" s="373">
        <f>'[11]Depr Exp'!K2952</f>
        <v>2900.1964474999991</v>
      </c>
      <c r="L2952" s="524">
        <f>'[11]Depr Exp'!L2952</f>
        <v>0</v>
      </c>
      <c r="M2952" s="144"/>
      <c r="N2952" s="144"/>
    </row>
    <row r="2953" spans="1:14">
      <c r="A2953" s="144" t="str">
        <f>'[11]Depr Exp'!A2953</f>
        <v>E345 PRD Accessory, Encogen</v>
      </c>
      <c r="B2953" s="144" t="str">
        <f>'[11]Depr Exp'!B2953</f>
        <v>E345 PRD Accessory, Encogen-10</v>
      </c>
      <c r="C2953" s="144" t="str">
        <f>'[11]Depr Exp'!C2953</f>
        <v>403E</v>
      </c>
      <c r="D2953" s="144"/>
      <c r="E2953" s="282">
        <f>'[11]Depr Exp'!E2953</f>
        <v>43404</v>
      </c>
      <c r="F2953" s="523">
        <f>'[11]Depr Exp'!F2953</f>
        <v>2109233.7799999998</v>
      </c>
      <c r="G2953" s="305">
        <f>'[11]Depr Exp'!G2953</f>
        <v>1.6499999999999997E-2</v>
      </c>
      <c r="H2953" s="524">
        <f>'[11]Depr Exp'!H2953</f>
        <v>2900.2</v>
      </c>
      <c r="I2953" s="523">
        <f>'[11]Depr Exp'!I2953</f>
        <v>2109233.7799999998</v>
      </c>
      <c r="J2953" s="305">
        <f>'[11]Depr Exp'!J2953</f>
        <v>1.6499999999999997E-2</v>
      </c>
      <c r="K2953" s="373">
        <f>'[11]Depr Exp'!K2953</f>
        <v>2900.1964474999991</v>
      </c>
      <c r="L2953" s="524">
        <f>'[11]Depr Exp'!L2953</f>
        <v>0</v>
      </c>
      <c r="M2953" s="144"/>
      <c r="N2953" s="144"/>
    </row>
    <row r="2954" spans="1:14">
      <c r="A2954" s="144" t="str">
        <f>'[11]Depr Exp'!A2954</f>
        <v>E345 PRD Accessory, Encogen</v>
      </c>
      <c r="B2954" s="144" t="str">
        <f>'[11]Depr Exp'!B2954</f>
        <v>E345 PRD Accessory, Encogen-11</v>
      </c>
      <c r="C2954" s="144" t="str">
        <f>'[11]Depr Exp'!C2954</f>
        <v>403E</v>
      </c>
      <c r="D2954" s="144"/>
      <c r="E2954" s="282">
        <f>'[11]Depr Exp'!E2954</f>
        <v>43434</v>
      </c>
      <c r="F2954" s="523">
        <f>'[11]Depr Exp'!F2954</f>
        <v>2109233.7799999998</v>
      </c>
      <c r="G2954" s="305">
        <f>'[11]Depr Exp'!G2954</f>
        <v>1.6499999999999997E-2</v>
      </c>
      <c r="H2954" s="524">
        <f>'[11]Depr Exp'!H2954</f>
        <v>2900.2</v>
      </c>
      <c r="I2954" s="523">
        <f>'[11]Depr Exp'!I2954</f>
        <v>2109233.7799999998</v>
      </c>
      <c r="J2954" s="305">
        <f>'[11]Depr Exp'!J2954</f>
        <v>1.6499999999999997E-2</v>
      </c>
      <c r="K2954" s="373">
        <f>'[11]Depr Exp'!K2954</f>
        <v>2900.1964474999991</v>
      </c>
      <c r="L2954" s="524">
        <f>'[11]Depr Exp'!L2954</f>
        <v>0</v>
      </c>
      <c r="M2954" s="144"/>
      <c r="N2954" s="144"/>
    </row>
    <row r="2955" spans="1:14">
      <c r="A2955" s="144" t="str">
        <f>'[11]Depr Exp'!A2955</f>
        <v>E345 PRD Accessory, Encogen</v>
      </c>
      <c r="B2955" s="144" t="str">
        <f>'[11]Depr Exp'!B2955</f>
        <v>E345 PRD Accessory, Encogen-12</v>
      </c>
      <c r="C2955" s="144" t="str">
        <f>'[11]Depr Exp'!C2955</f>
        <v>403E</v>
      </c>
      <c r="D2955" s="144"/>
      <c r="E2955" s="282">
        <f>'[11]Depr Exp'!E2955</f>
        <v>43465</v>
      </c>
      <c r="F2955" s="523">
        <f>'[11]Depr Exp'!F2955</f>
        <v>2109233.7799999998</v>
      </c>
      <c r="G2955" s="305">
        <f>'[11]Depr Exp'!G2955</f>
        <v>1.6499999999999997E-2</v>
      </c>
      <c r="H2955" s="524">
        <f>'[11]Depr Exp'!H2955</f>
        <v>2900.2</v>
      </c>
      <c r="I2955" s="523">
        <f>'[11]Depr Exp'!I2955</f>
        <v>2109233.7799999998</v>
      </c>
      <c r="J2955" s="305">
        <f>'[11]Depr Exp'!J2955</f>
        <v>1.6499999999999997E-2</v>
      </c>
      <c r="K2955" s="373">
        <f>'[11]Depr Exp'!K2955</f>
        <v>2900.1964474999991</v>
      </c>
      <c r="L2955" s="524">
        <f>'[11]Depr Exp'!L2955</f>
        <v>0</v>
      </c>
      <c r="M2955" s="144"/>
      <c r="N2955" s="144"/>
    </row>
    <row r="2956" spans="1:14" ht="15.75" thickBot="1">
      <c r="A2956" s="159" t="str">
        <f>'[11]Depr Exp'!A2956</f>
        <v>E345 PRD Accessory, Encogen Total</v>
      </c>
      <c r="B2956" s="144">
        <f>'[11]Depr Exp'!B2956</f>
        <v>0</v>
      </c>
      <c r="C2956" s="502" t="str">
        <f>'[11]Depr Exp'!C2956</f>
        <v>EPRD</v>
      </c>
      <c r="D2956" s="144"/>
      <c r="E2956" s="281" t="str">
        <f>'[11]Depr Exp'!E2956</f>
        <v>Total</v>
      </c>
      <c r="F2956" s="141">
        <f>'[11]Depr Exp'!F2956</f>
        <v>0</v>
      </c>
      <c r="G2956" s="252">
        <f>'[11]Depr Exp'!G2956</f>
        <v>0</v>
      </c>
      <c r="H2956" s="286">
        <f>'[11]Depr Exp'!H2956</f>
        <v>34802.400000000001</v>
      </c>
      <c r="I2956" s="141">
        <f>'[11]Depr Exp'!I2956</f>
        <v>0</v>
      </c>
      <c r="J2956" s="252">
        <f>'[11]Depr Exp'!J2956</f>
        <v>0</v>
      </c>
      <c r="K2956" s="286">
        <f>'[11]Depr Exp'!K2956</f>
        <v>34802.357369999991</v>
      </c>
      <c r="L2956" s="286">
        <f>'[11]Depr Exp'!L2956</f>
        <v>-0.04</v>
      </c>
      <c r="M2956" s="144"/>
      <c r="N2956" s="144"/>
    </row>
    <row r="2957" spans="1:14" ht="13.5" thickTop="1">
      <c r="A2957" s="144" t="str">
        <f>'[11]Depr Exp'!A2957</f>
        <v>E345 PRD Accessory, Ferndale</v>
      </c>
      <c r="B2957" s="144" t="str">
        <f>'[11]Depr Exp'!B2957</f>
        <v>E345 PRD Accessory, Ferndale-1</v>
      </c>
      <c r="C2957" s="144" t="str">
        <f>'[11]Depr Exp'!C2957</f>
        <v>403E</v>
      </c>
      <c r="D2957" s="144"/>
      <c r="E2957" s="282">
        <f>'[11]Depr Exp'!E2957</f>
        <v>43131</v>
      </c>
      <c r="F2957" s="523">
        <f>'[11]Depr Exp'!F2957</f>
        <v>3521060.99</v>
      </c>
      <c r="G2957" s="305">
        <f>'[11]Depr Exp'!G2957</f>
        <v>2.1100000000000001E-2</v>
      </c>
      <c r="H2957" s="524">
        <f>'[11]Depr Exp'!H2957</f>
        <v>6191.2</v>
      </c>
      <c r="I2957" s="523">
        <f>'[11]Depr Exp'!I2957</f>
        <v>3521060.99</v>
      </c>
      <c r="J2957" s="305">
        <f>'[11]Depr Exp'!J2957</f>
        <v>2.1100000000000001E-2</v>
      </c>
      <c r="K2957" s="373">
        <f>'[11]Depr Exp'!K2957</f>
        <v>6191.1989074166668</v>
      </c>
      <c r="L2957" s="524">
        <f>'[11]Depr Exp'!L2957</f>
        <v>0</v>
      </c>
      <c r="M2957" s="144"/>
      <c r="N2957" s="144"/>
    </row>
    <row r="2958" spans="1:14">
      <c r="A2958" s="144" t="str">
        <f>'[11]Depr Exp'!A2958</f>
        <v>E345 PRD Accessory, Ferndale</v>
      </c>
      <c r="B2958" s="144" t="str">
        <f>'[11]Depr Exp'!B2958</f>
        <v>E345 PRD Accessory, Ferndale-2</v>
      </c>
      <c r="C2958" s="144" t="str">
        <f>'[11]Depr Exp'!C2958</f>
        <v>403E</v>
      </c>
      <c r="D2958" s="144"/>
      <c r="E2958" s="282">
        <f>'[11]Depr Exp'!E2958</f>
        <v>43159</v>
      </c>
      <c r="F2958" s="523">
        <f>'[11]Depr Exp'!F2958</f>
        <v>3521060.99</v>
      </c>
      <c r="G2958" s="305">
        <f>'[11]Depr Exp'!G2958</f>
        <v>2.1100000000000001E-2</v>
      </c>
      <c r="H2958" s="524">
        <f>'[11]Depr Exp'!H2958</f>
        <v>6191.2</v>
      </c>
      <c r="I2958" s="523">
        <f>'[11]Depr Exp'!I2958</f>
        <v>3521060.99</v>
      </c>
      <c r="J2958" s="305">
        <f>'[11]Depr Exp'!J2958</f>
        <v>2.1100000000000001E-2</v>
      </c>
      <c r="K2958" s="373">
        <f>'[11]Depr Exp'!K2958</f>
        <v>6191.1989074166668</v>
      </c>
      <c r="L2958" s="524">
        <f>'[11]Depr Exp'!L2958</f>
        <v>0</v>
      </c>
      <c r="M2958" s="144"/>
      <c r="N2958" s="144"/>
    </row>
    <row r="2959" spans="1:14">
      <c r="A2959" s="144" t="str">
        <f>'[11]Depr Exp'!A2959</f>
        <v>E345 PRD Accessory, Ferndale</v>
      </c>
      <c r="B2959" s="144" t="str">
        <f>'[11]Depr Exp'!B2959</f>
        <v>E345 PRD Accessory, Ferndale-3</v>
      </c>
      <c r="C2959" s="144" t="str">
        <f>'[11]Depr Exp'!C2959</f>
        <v>403E</v>
      </c>
      <c r="D2959" s="144"/>
      <c r="E2959" s="282">
        <f>'[11]Depr Exp'!E2959</f>
        <v>43190</v>
      </c>
      <c r="F2959" s="523">
        <f>'[11]Depr Exp'!F2959</f>
        <v>3521060.99</v>
      </c>
      <c r="G2959" s="305">
        <f>'[11]Depr Exp'!G2959</f>
        <v>2.1100000000000001E-2</v>
      </c>
      <c r="H2959" s="524">
        <f>'[11]Depr Exp'!H2959</f>
        <v>6191.2</v>
      </c>
      <c r="I2959" s="523">
        <f>'[11]Depr Exp'!I2959</f>
        <v>3521060.99</v>
      </c>
      <c r="J2959" s="305">
        <f>'[11]Depr Exp'!J2959</f>
        <v>2.1100000000000001E-2</v>
      </c>
      <c r="K2959" s="373">
        <f>'[11]Depr Exp'!K2959</f>
        <v>6191.1989074166668</v>
      </c>
      <c r="L2959" s="524">
        <f>'[11]Depr Exp'!L2959</f>
        <v>0</v>
      </c>
      <c r="M2959" s="144"/>
      <c r="N2959" s="144"/>
    </row>
    <row r="2960" spans="1:14">
      <c r="A2960" s="144" t="str">
        <f>'[11]Depr Exp'!A2960</f>
        <v>E345 PRD Accessory, Ferndale</v>
      </c>
      <c r="B2960" s="144" t="str">
        <f>'[11]Depr Exp'!B2960</f>
        <v>E345 PRD Accessory, Ferndale-4</v>
      </c>
      <c r="C2960" s="144" t="str">
        <f>'[11]Depr Exp'!C2960</f>
        <v>403E</v>
      </c>
      <c r="D2960" s="144"/>
      <c r="E2960" s="282">
        <f>'[11]Depr Exp'!E2960</f>
        <v>43220</v>
      </c>
      <c r="F2960" s="523">
        <f>'[11]Depr Exp'!F2960</f>
        <v>3521060.99</v>
      </c>
      <c r="G2960" s="305">
        <f>'[11]Depr Exp'!G2960</f>
        <v>2.1100000000000001E-2</v>
      </c>
      <c r="H2960" s="524">
        <f>'[11]Depr Exp'!H2960</f>
        <v>6191.2</v>
      </c>
      <c r="I2960" s="523">
        <f>'[11]Depr Exp'!I2960</f>
        <v>3521060.99</v>
      </c>
      <c r="J2960" s="305">
        <f>'[11]Depr Exp'!J2960</f>
        <v>2.1100000000000001E-2</v>
      </c>
      <c r="K2960" s="373">
        <f>'[11]Depr Exp'!K2960</f>
        <v>6191.1989074166668</v>
      </c>
      <c r="L2960" s="524">
        <f>'[11]Depr Exp'!L2960</f>
        <v>0</v>
      </c>
      <c r="M2960" s="144"/>
      <c r="N2960" s="144"/>
    </row>
    <row r="2961" spans="1:14">
      <c r="A2961" s="144" t="str">
        <f>'[11]Depr Exp'!A2961</f>
        <v>E345 PRD Accessory, Ferndale</v>
      </c>
      <c r="B2961" s="144" t="str">
        <f>'[11]Depr Exp'!B2961</f>
        <v>E345 PRD Accessory, Ferndale-5</v>
      </c>
      <c r="C2961" s="144" t="str">
        <f>'[11]Depr Exp'!C2961</f>
        <v>403E</v>
      </c>
      <c r="D2961" s="144"/>
      <c r="E2961" s="282">
        <f>'[11]Depr Exp'!E2961</f>
        <v>43251</v>
      </c>
      <c r="F2961" s="523">
        <f>'[11]Depr Exp'!F2961</f>
        <v>3521060.99</v>
      </c>
      <c r="G2961" s="305">
        <f>'[11]Depr Exp'!G2961</f>
        <v>2.1100000000000001E-2</v>
      </c>
      <c r="H2961" s="524">
        <f>'[11]Depr Exp'!H2961</f>
        <v>6191.2</v>
      </c>
      <c r="I2961" s="523">
        <f>'[11]Depr Exp'!I2961</f>
        <v>3521060.99</v>
      </c>
      <c r="J2961" s="305">
        <f>'[11]Depr Exp'!J2961</f>
        <v>2.1100000000000001E-2</v>
      </c>
      <c r="K2961" s="373">
        <f>'[11]Depr Exp'!K2961</f>
        <v>6191.1989074166668</v>
      </c>
      <c r="L2961" s="524">
        <f>'[11]Depr Exp'!L2961</f>
        <v>0</v>
      </c>
      <c r="M2961" s="144"/>
      <c r="N2961" s="144"/>
    </row>
    <row r="2962" spans="1:14">
      <c r="A2962" s="144" t="str">
        <f>'[11]Depr Exp'!A2962</f>
        <v>E345 PRD Accessory, Ferndale</v>
      </c>
      <c r="B2962" s="144" t="str">
        <f>'[11]Depr Exp'!B2962</f>
        <v>E345 PRD Accessory, Ferndale-6</v>
      </c>
      <c r="C2962" s="144" t="str">
        <f>'[11]Depr Exp'!C2962</f>
        <v>403E</v>
      </c>
      <c r="D2962" s="144"/>
      <c r="E2962" s="282">
        <f>'[11]Depr Exp'!E2962</f>
        <v>43281</v>
      </c>
      <c r="F2962" s="523">
        <f>'[11]Depr Exp'!F2962</f>
        <v>3521060.99</v>
      </c>
      <c r="G2962" s="305">
        <f>'[11]Depr Exp'!G2962</f>
        <v>2.1100000000000001E-2</v>
      </c>
      <c r="H2962" s="524">
        <f>'[11]Depr Exp'!H2962</f>
        <v>6191.2</v>
      </c>
      <c r="I2962" s="523">
        <f>'[11]Depr Exp'!I2962</f>
        <v>3521060.99</v>
      </c>
      <c r="J2962" s="305">
        <f>'[11]Depr Exp'!J2962</f>
        <v>2.1100000000000001E-2</v>
      </c>
      <c r="K2962" s="373">
        <f>'[11]Depr Exp'!K2962</f>
        <v>6191.1989074166668</v>
      </c>
      <c r="L2962" s="524">
        <f>'[11]Depr Exp'!L2962</f>
        <v>0</v>
      </c>
      <c r="M2962" s="144"/>
      <c r="N2962" s="144"/>
    </row>
    <row r="2963" spans="1:14">
      <c r="A2963" s="144" t="str">
        <f>'[11]Depr Exp'!A2963</f>
        <v>E345 PRD Accessory, Ferndale</v>
      </c>
      <c r="B2963" s="144" t="str">
        <f>'[11]Depr Exp'!B2963</f>
        <v>E345 PRD Accessory, Ferndale-7</v>
      </c>
      <c r="C2963" s="144" t="str">
        <f>'[11]Depr Exp'!C2963</f>
        <v>403E</v>
      </c>
      <c r="D2963" s="144"/>
      <c r="E2963" s="282">
        <f>'[11]Depr Exp'!E2963</f>
        <v>43312</v>
      </c>
      <c r="F2963" s="523">
        <f>'[11]Depr Exp'!F2963</f>
        <v>3521060.99</v>
      </c>
      <c r="G2963" s="305">
        <f>'[11]Depr Exp'!G2963</f>
        <v>2.1100000000000001E-2</v>
      </c>
      <c r="H2963" s="524">
        <f>'[11]Depr Exp'!H2963</f>
        <v>6191.2</v>
      </c>
      <c r="I2963" s="523">
        <f>'[11]Depr Exp'!I2963</f>
        <v>3521060.99</v>
      </c>
      <c r="J2963" s="305">
        <f>'[11]Depr Exp'!J2963</f>
        <v>2.1100000000000001E-2</v>
      </c>
      <c r="K2963" s="373">
        <f>'[11]Depr Exp'!K2963</f>
        <v>6191.1989074166668</v>
      </c>
      <c r="L2963" s="524">
        <f>'[11]Depr Exp'!L2963</f>
        <v>0</v>
      </c>
      <c r="M2963" s="144"/>
      <c r="N2963" s="144"/>
    </row>
    <row r="2964" spans="1:14">
      <c r="A2964" s="144" t="str">
        <f>'[11]Depr Exp'!A2964</f>
        <v>E345 PRD Accessory, Ferndale</v>
      </c>
      <c r="B2964" s="144" t="str">
        <f>'[11]Depr Exp'!B2964</f>
        <v>E345 PRD Accessory, Ferndale-8</v>
      </c>
      <c r="C2964" s="144" t="str">
        <f>'[11]Depr Exp'!C2964</f>
        <v>403E</v>
      </c>
      <c r="D2964" s="144"/>
      <c r="E2964" s="282">
        <f>'[11]Depr Exp'!E2964</f>
        <v>43343</v>
      </c>
      <c r="F2964" s="523">
        <f>'[11]Depr Exp'!F2964</f>
        <v>3521060.99</v>
      </c>
      <c r="G2964" s="305">
        <f>'[11]Depr Exp'!G2964</f>
        <v>2.1100000000000001E-2</v>
      </c>
      <c r="H2964" s="524">
        <f>'[11]Depr Exp'!H2964</f>
        <v>6191.2</v>
      </c>
      <c r="I2964" s="523">
        <f>'[11]Depr Exp'!I2964</f>
        <v>3521060.99</v>
      </c>
      <c r="J2964" s="305">
        <f>'[11]Depr Exp'!J2964</f>
        <v>2.1100000000000001E-2</v>
      </c>
      <c r="K2964" s="373">
        <f>'[11]Depr Exp'!K2964</f>
        <v>6191.1989074166668</v>
      </c>
      <c r="L2964" s="524">
        <f>'[11]Depr Exp'!L2964</f>
        <v>0</v>
      </c>
      <c r="M2964" s="144"/>
      <c r="N2964" s="144"/>
    </row>
    <row r="2965" spans="1:14">
      <c r="A2965" s="144" t="str">
        <f>'[11]Depr Exp'!A2965</f>
        <v>E345 PRD Accessory, Ferndale</v>
      </c>
      <c r="B2965" s="144" t="str">
        <f>'[11]Depr Exp'!B2965</f>
        <v>E345 PRD Accessory, Ferndale-9</v>
      </c>
      <c r="C2965" s="144" t="str">
        <f>'[11]Depr Exp'!C2965</f>
        <v>403E</v>
      </c>
      <c r="D2965" s="144"/>
      <c r="E2965" s="282">
        <f>'[11]Depr Exp'!E2965</f>
        <v>43373</v>
      </c>
      <c r="F2965" s="523">
        <f>'[11]Depr Exp'!F2965</f>
        <v>3521060.99</v>
      </c>
      <c r="G2965" s="305">
        <f>'[11]Depr Exp'!G2965</f>
        <v>2.1100000000000001E-2</v>
      </c>
      <c r="H2965" s="524">
        <f>'[11]Depr Exp'!H2965</f>
        <v>6191.2</v>
      </c>
      <c r="I2965" s="523">
        <f>'[11]Depr Exp'!I2965</f>
        <v>3521060.99</v>
      </c>
      <c r="J2965" s="305">
        <f>'[11]Depr Exp'!J2965</f>
        <v>2.1100000000000001E-2</v>
      </c>
      <c r="K2965" s="373">
        <f>'[11]Depr Exp'!K2965</f>
        <v>6191.1989074166668</v>
      </c>
      <c r="L2965" s="524">
        <f>'[11]Depr Exp'!L2965</f>
        <v>0</v>
      </c>
      <c r="M2965" s="144"/>
      <c r="N2965" s="144"/>
    </row>
    <row r="2966" spans="1:14">
      <c r="A2966" s="144" t="str">
        <f>'[11]Depr Exp'!A2966</f>
        <v>E345 PRD Accessory, Ferndale</v>
      </c>
      <c r="B2966" s="144" t="str">
        <f>'[11]Depr Exp'!B2966</f>
        <v>E345 PRD Accessory, Ferndale-10</v>
      </c>
      <c r="C2966" s="144" t="str">
        <f>'[11]Depr Exp'!C2966</f>
        <v>403E</v>
      </c>
      <c r="D2966" s="144"/>
      <c r="E2966" s="282">
        <f>'[11]Depr Exp'!E2966</f>
        <v>43404</v>
      </c>
      <c r="F2966" s="523">
        <f>'[11]Depr Exp'!F2966</f>
        <v>3521060.99</v>
      </c>
      <c r="G2966" s="305">
        <f>'[11]Depr Exp'!G2966</f>
        <v>2.1100000000000001E-2</v>
      </c>
      <c r="H2966" s="524">
        <f>'[11]Depr Exp'!H2966</f>
        <v>6191.2</v>
      </c>
      <c r="I2966" s="523">
        <f>'[11]Depr Exp'!I2966</f>
        <v>3521060.99</v>
      </c>
      <c r="J2966" s="305">
        <f>'[11]Depr Exp'!J2966</f>
        <v>2.1100000000000001E-2</v>
      </c>
      <c r="K2966" s="373">
        <f>'[11]Depr Exp'!K2966</f>
        <v>6191.1989074166668</v>
      </c>
      <c r="L2966" s="524">
        <f>'[11]Depr Exp'!L2966</f>
        <v>0</v>
      </c>
      <c r="M2966" s="144"/>
      <c r="N2966" s="144"/>
    </row>
    <row r="2967" spans="1:14">
      <c r="A2967" s="144" t="str">
        <f>'[11]Depr Exp'!A2967</f>
        <v>E345 PRD Accessory, Ferndale</v>
      </c>
      <c r="B2967" s="144" t="str">
        <f>'[11]Depr Exp'!B2967</f>
        <v>E345 PRD Accessory, Ferndale-11</v>
      </c>
      <c r="C2967" s="144" t="str">
        <f>'[11]Depr Exp'!C2967</f>
        <v>403E</v>
      </c>
      <c r="D2967" s="144"/>
      <c r="E2967" s="282">
        <f>'[11]Depr Exp'!E2967</f>
        <v>43434</v>
      </c>
      <c r="F2967" s="523">
        <f>'[11]Depr Exp'!F2967</f>
        <v>3521060.99</v>
      </c>
      <c r="G2967" s="305">
        <f>'[11]Depr Exp'!G2967</f>
        <v>2.1100000000000001E-2</v>
      </c>
      <c r="H2967" s="524">
        <f>'[11]Depr Exp'!H2967</f>
        <v>6191.2</v>
      </c>
      <c r="I2967" s="523">
        <f>'[11]Depr Exp'!I2967</f>
        <v>3521060.99</v>
      </c>
      <c r="J2967" s="305">
        <f>'[11]Depr Exp'!J2967</f>
        <v>2.1100000000000001E-2</v>
      </c>
      <c r="K2967" s="373">
        <f>'[11]Depr Exp'!K2967</f>
        <v>6191.1989074166668</v>
      </c>
      <c r="L2967" s="524">
        <f>'[11]Depr Exp'!L2967</f>
        <v>0</v>
      </c>
      <c r="M2967" s="144"/>
      <c r="N2967" s="144"/>
    </row>
    <row r="2968" spans="1:14">
      <c r="A2968" s="144" t="str">
        <f>'[11]Depr Exp'!A2968</f>
        <v>E345 PRD Accessory, Ferndale</v>
      </c>
      <c r="B2968" s="144" t="str">
        <f>'[11]Depr Exp'!B2968</f>
        <v>E345 PRD Accessory, Ferndale-12</v>
      </c>
      <c r="C2968" s="144" t="str">
        <f>'[11]Depr Exp'!C2968</f>
        <v>403E</v>
      </c>
      <c r="D2968" s="144"/>
      <c r="E2968" s="282">
        <f>'[11]Depr Exp'!E2968</f>
        <v>43465</v>
      </c>
      <c r="F2968" s="523">
        <f>'[11]Depr Exp'!F2968</f>
        <v>3521060.99</v>
      </c>
      <c r="G2968" s="305">
        <f>'[11]Depr Exp'!G2968</f>
        <v>2.1100000000000001E-2</v>
      </c>
      <c r="H2968" s="524">
        <f>'[11]Depr Exp'!H2968</f>
        <v>6191.2</v>
      </c>
      <c r="I2968" s="523">
        <f>'[11]Depr Exp'!I2968</f>
        <v>3521060.99</v>
      </c>
      <c r="J2968" s="305">
        <f>'[11]Depr Exp'!J2968</f>
        <v>2.1100000000000001E-2</v>
      </c>
      <c r="K2968" s="373">
        <f>'[11]Depr Exp'!K2968</f>
        <v>6191.1989074166668</v>
      </c>
      <c r="L2968" s="524">
        <f>'[11]Depr Exp'!L2968</f>
        <v>0</v>
      </c>
      <c r="M2968" s="144"/>
      <c r="N2968" s="144"/>
    </row>
    <row r="2969" spans="1:14" ht="15.75" thickBot="1">
      <c r="A2969" s="159" t="str">
        <f>'[11]Depr Exp'!A2969</f>
        <v>E345 PRD Accessory, Ferndale Total</v>
      </c>
      <c r="B2969" s="144">
        <f>'[11]Depr Exp'!B2969</f>
        <v>0</v>
      </c>
      <c r="C2969" s="502" t="str">
        <f>'[11]Depr Exp'!C2969</f>
        <v>EPRD</v>
      </c>
      <c r="D2969" s="144"/>
      <c r="E2969" s="281" t="str">
        <f>'[11]Depr Exp'!E2969</f>
        <v>Total</v>
      </c>
      <c r="F2969" s="141">
        <f>'[11]Depr Exp'!F2969</f>
        <v>0</v>
      </c>
      <c r="G2969" s="252">
        <f>'[11]Depr Exp'!G2969</f>
        <v>0</v>
      </c>
      <c r="H2969" s="286">
        <f>'[11]Depr Exp'!H2969</f>
        <v>74294.39999999998</v>
      </c>
      <c r="I2969" s="141">
        <f>'[11]Depr Exp'!I2969</f>
        <v>0</v>
      </c>
      <c r="J2969" s="252">
        <f>'[11]Depr Exp'!J2969</f>
        <v>0</v>
      </c>
      <c r="K2969" s="286">
        <f>'[11]Depr Exp'!K2969</f>
        <v>74294.386888999987</v>
      </c>
      <c r="L2969" s="286">
        <f>'[11]Depr Exp'!L2969</f>
        <v>-0.01</v>
      </c>
      <c r="M2969" s="144"/>
      <c r="N2969" s="144"/>
    </row>
    <row r="2970" spans="1:14" ht="13.5" thickTop="1">
      <c r="A2970" s="144" t="str">
        <f>'[11]Depr Exp'!A2970</f>
        <v>E345 PRD Accessory, Fred 1/APC</v>
      </c>
      <c r="B2970" s="144" t="str">
        <f>'[11]Depr Exp'!B2970</f>
        <v>E345 PRD Accessory, Fred 1/APC-1</v>
      </c>
      <c r="C2970" s="144" t="str">
        <f>'[11]Depr Exp'!C2970</f>
        <v>403E</v>
      </c>
      <c r="D2970" s="144"/>
      <c r="E2970" s="282">
        <f>'[11]Depr Exp'!E2970</f>
        <v>43131</v>
      </c>
      <c r="F2970" s="523">
        <f>'[11]Depr Exp'!F2970</f>
        <v>296766.71999999997</v>
      </c>
      <c r="G2970" s="305">
        <f>'[11]Depr Exp'!G2970</f>
        <v>2.9899999999999999E-2</v>
      </c>
      <c r="H2970" s="524">
        <f>'[11]Depr Exp'!H2970</f>
        <v>739.44</v>
      </c>
      <c r="I2970" s="523">
        <f>'[11]Depr Exp'!I2970</f>
        <v>296766.71999999997</v>
      </c>
      <c r="J2970" s="305">
        <f>'[11]Depr Exp'!J2970</f>
        <v>2.9899999999999999E-2</v>
      </c>
      <c r="K2970" s="373">
        <f>'[11]Depr Exp'!K2970</f>
        <v>739.44374399999981</v>
      </c>
      <c r="L2970" s="524">
        <f>'[11]Depr Exp'!L2970</f>
        <v>0</v>
      </c>
      <c r="M2970" s="144"/>
      <c r="N2970" s="144"/>
    </row>
    <row r="2971" spans="1:14">
      <c r="A2971" s="144" t="str">
        <f>'[11]Depr Exp'!A2971</f>
        <v>E345 PRD Accessory, Fred 1/APC</v>
      </c>
      <c r="B2971" s="144" t="str">
        <f>'[11]Depr Exp'!B2971</f>
        <v>E345 PRD Accessory, Fred 1/APC-2</v>
      </c>
      <c r="C2971" s="144" t="str">
        <f>'[11]Depr Exp'!C2971</f>
        <v>403E</v>
      </c>
      <c r="D2971" s="144"/>
      <c r="E2971" s="282">
        <f>'[11]Depr Exp'!E2971</f>
        <v>43159</v>
      </c>
      <c r="F2971" s="523">
        <f>'[11]Depr Exp'!F2971</f>
        <v>296766.71999999997</v>
      </c>
      <c r="G2971" s="305">
        <f>'[11]Depr Exp'!G2971</f>
        <v>2.9899999999999999E-2</v>
      </c>
      <c r="H2971" s="524">
        <f>'[11]Depr Exp'!H2971</f>
        <v>739.44</v>
      </c>
      <c r="I2971" s="523">
        <f>'[11]Depr Exp'!I2971</f>
        <v>296766.71999999997</v>
      </c>
      <c r="J2971" s="305">
        <f>'[11]Depr Exp'!J2971</f>
        <v>2.9899999999999999E-2</v>
      </c>
      <c r="K2971" s="373">
        <f>'[11]Depr Exp'!K2971</f>
        <v>739.44374399999981</v>
      </c>
      <c r="L2971" s="524">
        <f>'[11]Depr Exp'!L2971</f>
        <v>0</v>
      </c>
      <c r="M2971" s="144"/>
      <c r="N2971" s="144"/>
    </row>
    <row r="2972" spans="1:14">
      <c r="A2972" s="144" t="str">
        <f>'[11]Depr Exp'!A2972</f>
        <v>E345 PRD Accessory, Fred 1/APC</v>
      </c>
      <c r="B2972" s="144" t="str">
        <f>'[11]Depr Exp'!B2972</f>
        <v>E345 PRD Accessory, Fred 1/APC-3</v>
      </c>
      <c r="C2972" s="144" t="str">
        <f>'[11]Depr Exp'!C2972</f>
        <v>403E</v>
      </c>
      <c r="D2972" s="144"/>
      <c r="E2972" s="282">
        <f>'[11]Depr Exp'!E2972</f>
        <v>43190</v>
      </c>
      <c r="F2972" s="523">
        <f>'[11]Depr Exp'!F2972</f>
        <v>296766.71999999997</v>
      </c>
      <c r="G2972" s="305">
        <f>'[11]Depr Exp'!G2972</f>
        <v>2.9899999999999999E-2</v>
      </c>
      <c r="H2972" s="524">
        <f>'[11]Depr Exp'!H2972</f>
        <v>739.44</v>
      </c>
      <c r="I2972" s="523">
        <f>'[11]Depr Exp'!I2972</f>
        <v>296766.71999999997</v>
      </c>
      <c r="J2972" s="305">
        <f>'[11]Depr Exp'!J2972</f>
        <v>2.9899999999999999E-2</v>
      </c>
      <c r="K2972" s="373">
        <f>'[11]Depr Exp'!K2972</f>
        <v>739.44374399999981</v>
      </c>
      <c r="L2972" s="524">
        <f>'[11]Depr Exp'!L2972</f>
        <v>0</v>
      </c>
      <c r="M2972" s="144"/>
      <c r="N2972" s="144"/>
    </row>
    <row r="2973" spans="1:14">
      <c r="A2973" s="144" t="str">
        <f>'[11]Depr Exp'!A2973</f>
        <v>E345 PRD Accessory, Fred 1/APC</v>
      </c>
      <c r="B2973" s="144" t="str">
        <f>'[11]Depr Exp'!B2973</f>
        <v>E345 PRD Accessory, Fred 1/APC-4</v>
      </c>
      <c r="C2973" s="144" t="str">
        <f>'[11]Depr Exp'!C2973</f>
        <v>403E</v>
      </c>
      <c r="D2973" s="144"/>
      <c r="E2973" s="282">
        <f>'[11]Depr Exp'!E2973</f>
        <v>43220</v>
      </c>
      <c r="F2973" s="523">
        <f>'[11]Depr Exp'!F2973</f>
        <v>296766.71999999997</v>
      </c>
      <c r="G2973" s="305">
        <f>'[11]Depr Exp'!G2973</f>
        <v>2.9899999999999999E-2</v>
      </c>
      <c r="H2973" s="524">
        <f>'[11]Depr Exp'!H2973</f>
        <v>739.44</v>
      </c>
      <c r="I2973" s="523">
        <f>'[11]Depr Exp'!I2973</f>
        <v>296766.71999999997</v>
      </c>
      <c r="J2973" s="305">
        <f>'[11]Depr Exp'!J2973</f>
        <v>2.9899999999999999E-2</v>
      </c>
      <c r="K2973" s="373">
        <f>'[11]Depr Exp'!K2973</f>
        <v>739.44374399999981</v>
      </c>
      <c r="L2973" s="524">
        <f>'[11]Depr Exp'!L2973</f>
        <v>0</v>
      </c>
      <c r="M2973" s="144"/>
      <c r="N2973" s="144"/>
    </row>
    <row r="2974" spans="1:14">
      <c r="A2974" s="144" t="str">
        <f>'[11]Depr Exp'!A2974</f>
        <v>E345 PRD Accessory, Fred 1/APC</v>
      </c>
      <c r="B2974" s="144" t="str">
        <f>'[11]Depr Exp'!B2974</f>
        <v>E345 PRD Accessory, Fred 1/APC-5</v>
      </c>
      <c r="C2974" s="144" t="str">
        <f>'[11]Depr Exp'!C2974</f>
        <v>403E</v>
      </c>
      <c r="D2974" s="144"/>
      <c r="E2974" s="282">
        <f>'[11]Depr Exp'!E2974</f>
        <v>43251</v>
      </c>
      <c r="F2974" s="523">
        <f>'[11]Depr Exp'!F2974</f>
        <v>296766.71999999997</v>
      </c>
      <c r="G2974" s="305">
        <f>'[11]Depr Exp'!G2974</f>
        <v>2.9899999999999999E-2</v>
      </c>
      <c r="H2974" s="524">
        <f>'[11]Depr Exp'!H2974</f>
        <v>739.44</v>
      </c>
      <c r="I2974" s="523">
        <f>'[11]Depr Exp'!I2974</f>
        <v>296766.71999999997</v>
      </c>
      <c r="J2974" s="305">
        <f>'[11]Depr Exp'!J2974</f>
        <v>2.9899999999999999E-2</v>
      </c>
      <c r="K2974" s="373">
        <f>'[11]Depr Exp'!K2974</f>
        <v>739.44374399999981</v>
      </c>
      <c r="L2974" s="524">
        <f>'[11]Depr Exp'!L2974</f>
        <v>0</v>
      </c>
      <c r="M2974" s="144"/>
      <c r="N2974" s="144"/>
    </row>
    <row r="2975" spans="1:14">
      <c r="A2975" s="144" t="str">
        <f>'[11]Depr Exp'!A2975</f>
        <v>E345 PRD Accessory, Fred 1/APC</v>
      </c>
      <c r="B2975" s="144" t="str">
        <f>'[11]Depr Exp'!B2975</f>
        <v>E345 PRD Accessory, Fred 1/APC-6</v>
      </c>
      <c r="C2975" s="144" t="str">
        <f>'[11]Depr Exp'!C2975</f>
        <v>403E</v>
      </c>
      <c r="D2975" s="144"/>
      <c r="E2975" s="282">
        <f>'[11]Depr Exp'!E2975</f>
        <v>43281</v>
      </c>
      <c r="F2975" s="523">
        <f>'[11]Depr Exp'!F2975</f>
        <v>296766.71999999997</v>
      </c>
      <c r="G2975" s="305">
        <f>'[11]Depr Exp'!G2975</f>
        <v>2.9899999999999999E-2</v>
      </c>
      <c r="H2975" s="524">
        <f>'[11]Depr Exp'!H2975</f>
        <v>739.44</v>
      </c>
      <c r="I2975" s="523">
        <f>'[11]Depr Exp'!I2975</f>
        <v>296766.71999999997</v>
      </c>
      <c r="J2975" s="305">
        <f>'[11]Depr Exp'!J2975</f>
        <v>2.9899999999999999E-2</v>
      </c>
      <c r="K2975" s="373">
        <f>'[11]Depr Exp'!K2975</f>
        <v>739.44374399999981</v>
      </c>
      <c r="L2975" s="524">
        <f>'[11]Depr Exp'!L2975</f>
        <v>0</v>
      </c>
      <c r="M2975" s="144"/>
      <c r="N2975" s="144"/>
    </row>
    <row r="2976" spans="1:14">
      <c r="A2976" s="144" t="str">
        <f>'[11]Depr Exp'!A2976</f>
        <v>E345 PRD Accessory, Fred 1/APC</v>
      </c>
      <c r="B2976" s="144" t="str">
        <f>'[11]Depr Exp'!B2976</f>
        <v>E345 PRD Accessory, Fred 1/APC-7</v>
      </c>
      <c r="C2976" s="144" t="str">
        <f>'[11]Depr Exp'!C2976</f>
        <v>403E</v>
      </c>
      <c r="D2976" s="144"/>
      <c r="E2976" s="282">
        <f>'[11]Depr Exp'!E2976</f>
        <v>43312</v>
      </c>
      <c r="F2976" s="523">
        <f>'[11]Depr Exp'!F2976</f>
        <v>296766.71999999997</v>
      </c>
      <c r="G2976" s="305">
        <f>'[11]Depr Exp'!G2976</f>
        <v>2.9899999999999999E-2</v>
      </c>
      <c r="H2976" s="524">
        <f>'[11]Depr Exp'!H2976</f>
        <v>739.44</v>
      </c>
      <c r="I2976" s="523">
        <f>'[11]Depr Exp'!I2976</f>
        <v>296766.71999999997</v>
      </c>
      <c r="J2976" s="305">
        <f>'[11]Depr Exp'!J2976</f>
        <v>2.9899999999999999E-2</v>
      </c>
      <c r="K2976" s="373">
        <f>'[11]Depr Exp'!K2976</f>
        <v>739.44374399999981</v>
      </c>
      <c r="L2976" s="524">
        <f>'[11]Depr Exp'!L2976</f>
        <v>0</v>
      </c>
      <c r="M2976" s="144"/>
      <c r="N2976" s="144"/>
    </row>
    <row r="2977" spans="1:14">
      <c r="A2977" s="144" t="str">
        <f>'[11]Depr Exp'!A2977</f>
        <v>E345 PRD Accessory, Fred 1/APC</v>
      </c>
      <c r="B2977" s="144" t="str">
        <f>'[11]Depr Exp'!B2977</f>
        <v>E345 PRD Accessory, Fred 1/APC-8</v>
      </c>
      <c r="C2977" s="144" t="str">
        <f>'[11]Depr Exp'!C2977</f>
        <v>403E</v>
      </c>
      <c r="D2977" s="144"/>
      <c r="E2977" s="282">
        <f>'[11]Depr Exp'!E2977</f>
        <v>43343</v>
      </c>
      <c r="F2977" s="523">
        <f>'[11]Depr Exp'!F2977</f>
        <v>296766.71999999997</v>
      </c>
      <c r="G2977" s="305">
        <f>'[11]Depr Exp'!G2977</f>
        <v>2.9899999999999999E-2</v>
      </c>
      <c r="H2977" s="524">
        <f>'[11]Depr Exp'!H2977</f>
        <v>739.44</v>
      </c>
      <c r="I2977" s="523">
        <f>'[11]Depr Exp'!I2977</f>
        <v>296766.71999999997</v>
      </c>
      <c r="J2977" s="305">
        <f>'[11]Depr Exp'!J2977</f>
        <v>2.9899999999999999E-2</v>
      </c>
      <c r="K2977" s="373">
        <f>'[11]Depr Exp'!K2977</f>
        <v>739.44374399999981</v>
      </c>
      <c r="L2977" s="524">
        <f>'[11]Depr Exp'!L2977</f>
        <v>0</v>
      </c>
      <c r="M2977" s="144"/>
      <c r="N2977" s="144"/>
    </row>
    <row r="2978" spans="1:14">
      <c r="A2978" s="144" t="str">
        <f>'[11]Depr Exp'!A2978</f>
        <v>E345 PRD Accessory, Fred 1/APC</v>
      </c>
      <c r="B2978" s="144" t="str">
        <f>'[11]Depr Exp'!B2978</f>
        <v>E345 PRD Accessory, Fred 1/APC-9</v>
      </c>
      <c r="C2978" s="144" t="str">
        <f>'[11]Depr Exp'!C2978</f>
        <v>403E</v>
      </c>
      <c r="D2978" s="144"/>
      <c r="E2978" s="282">
        <f>'[11]Depr Exp'!E2978</f>
        <v>43373</v>
      </c>
      <c r="F2978" s="523">
        <f>'[11]Depr Exp'!F2978</f>
        <v>296766.71999999997</v>
      </c>
      <c r="G2978" s="305">
        <f>'[11]Depr Exp'!G2978</f>
        <v>2.9899999999999999E-2</v>
      </c>
      <c r="H2978" s="524">
        <f>'[11]Depr Exp'!H2978</f>
        <v>739.44</v>
      </c>
      <c r="I2978" s="523">
        <f>'[11]Depr Exp'!I2978</f>
        <v>296766.71999999997</v>
      </c>
      <c r="J2978" s="305">
        <f>'[11]Depr Exp'!J2978</f>
        <v>2.9899999999999999E-2</v>
      </c>
      <c r="K2978" s="373">
        <f>'[11]Depr Exp'!K2978</f>
        <v>739.44374399999981</v>
      </c>
      <c r="L2978" s="524">
        <f>'[11]Depr Exp'!L2978</f>
        <v>0</v>
      </c>
      <c r="M2978" s="144"/>
      <c r="N2978" s="144"/>
    </row>
    <row r="2979" spans="1:14">
      <c r="A2979" s="144" t="str">
        <f>'[11]Depr Exp'!A2979</f>
        <v>E345 PRD Accessory, Fred 1/APC</v>
      </c>
      <c r="B2979" s="144" t="str">
        <f>'[11]Depr Exp'!B2979</f>
        <v>E345 PRD Accessory, Fred 1/APC-10</v>
      </c>
      <c r="C2979" s="144" t="str">
        <f>'[11]Depr Exp'!C2979</f>
        <v>403E</v>
      </c>
      <c r="D2979" s="144"/>
      <c r="E2979" s="282">
        <f>'[11]Depr Exp'!E2979</f>
        <v>43404</v>
      </c>
      <c r="F2979" s="523">
        <f>'[11]Depr Exp'!F2979</f>
        <v>296766.71999999997</v>
      </c>
      <c r="G2979" s="305">
        <f>'[11]Depr Exp'!G2979</f>
        <v>2.9899999999999999E-2</v>
      </c>
      <c r="H2979" s="524">
        <f>'[11]Depr Exp'!H2979</f>
        <v>739.44</v>
      </c>
      <c r="I2979" s="523">
        <f>'[11]Depr Exp'!I2979</f>
        <v>296766.71999999997</v>
      </c>
      <c r="J2979" s="305">
        <f>'[11]Depr Exp'!J2979</f>
        <v>2.9899999999999999E-2</v>
      </c>
      <c r="K2979" s="373">
        <f>'[11]Depr Exp'!K2979</f>
        <v>739.44374399999981</v>
      </c>
      <c r="L2979" s="524">
        <f>'[11]Depr Exp'!L2979</f>
        <v>0</v>
      </c>
      <c r="M2979" s="144"/>
      <c r="N2979" s="144"/>
    </row>
    <row r="2980" spans="1:14">
      <c r="A2980" s="144" t="str">
        <f>'[11]Depr Exp'!A2980</f>
        <v>E345 PRD Accessory, Fred 1/APC</v>
      </c>
      <c r="B2980" s="144" t="str">
        <f>'[11]Depr Exp'!B2980</f>
        <v>E345 PRD Accessory, Fred 1/APC-11</v>
      </c>
      <c r="C2980" s="144" t="str">
        <f>'[11]Depr Exp'!C2980</f>
        <v>403E</v>
      </c>
      <c r="D2980" s="144"/>
      <c r="E2980" s="282">
        <f>'[11]Depr Exp'!E2980</f>
        <v>43434</v>
      </c>
      <c r="F2980" s="523">
        <f>'[11]Depr Exp'!F2980</f>
        <v>296766.71999999997</v>
      </c>
      <c r="G2980" s="305">
        <f>'[11]Depr Exp'!G2980</f>
        <v>2.9899999999999999E-2</v>
      </c>
      <c r="H2980" s="524">
        <f>'[11]Depr Exp'!H2980</f>
        <v>739.44</v>
      </c>
      <c r="I2980" s="523">
        <f>'[11]Depr Exp'!I2980</f>
        <v>296766.71999999997</v>
      </c>
      <c r="J2980" s="305">
        <f>'[11]Depr Exp'!J2980</f>
        <v>2.9899999999999999E-2</v>
      </c>
      <c r="K2980" s="373">
        <f>'[11]Depr Exp'!K2980</f>
        <v>739.44374399999981</v>
      </c>
      <c r="L2980" s="524">
        <f>'[11]Depr Exp'!L2980</f>
        <v>0</v>
      </c>
      <c r="M2980" s="144"/>
      <c r="N2980" s="144"/>
    </row>
    <row r="2981" spans="1:14">
      <c r="A2981" s="144" t="str">
        <f>'[11]Depr Exp'!A2981</f>
        <v>E345 PRD Accessory, Fred 1/APC</v>
      </c>
      <c r="B2981" s="144" t="str">
        <f>'[11]Depr Exp'!B2981</f>
        <v>E345 PRD Accessory, Fred 1/APC-12</v>
      </c>
      <c r="C2981" s="144" t="str">
        <f>'[11]Depr Exp'!C2981</f>
        <v>403E</v>
      </c>
      <c r="D2981" s="144"/>
      <c r="E2981" s="282">
        <f>'[11]Depr Exp'!E2981</f>
        <v>43465</v>
      </c>
      <c r="F2981" s="523">
        <f>'[11]Depr Exp'!F2981</f>
        <v>296766.71999999997</v>
      </c>
      <c r="G2981" s="305">
        <f>'[11]Depr Exp'!G2981</f>
        <v>2.9899999999999999E-2</v>
      </c>
      <c r="H2981" s="524">
        <f>'[11]Depr Exp'!H2981</f>
        <v>739.44</v>
      </c>
      <c r="I2981" s="523">
        <f>'[11]Depr Exp'!I2981</f>
        <v>296766.71999999997</v>
      </c>
      <c r="J2981" s="305">
        <f>'[11]Depr Exp'!J2981</f>
        <v>2.9899999999999999E-2</v>
      </c>
      <c r="K2981" s="373">
        <f>'[11]Depr Exp'!K2981</f>
        <v>739.44374399999981</v>
      </c>
      <c r="L2981" s="524">
        <f>'[11]Depr Exp'!L2981</f>
        <v>0</v>
      </c>
      <c r="M2981" s="144"/>
      <c r="N2981" s="144"/>
    </row>
    <row r="2982" spans="1:14" ht="15.75" thickBot="1">
      <c r="A2982" s="159" t="str">
        <f>'[11]Depr Exp'!A2982</f>
        <v>E345 PRD Accessory, Fred 1/APC Total</v>
      </c>
      <c r="B2982" s="144">
        <f>'[11]Depr Exp'!B2982</f>
        <v>0</v>
      </c>
      <c r="C2982" s="502" t="str">
        <f>'[11]Depr Exp'!C2982</f>
        <v>EPRD</v>
      </c>
      <c r="D2982" s="144"/>
      <c r="E2982" s="281" t="str">
        <f>'[11]Depr Exp'!E2982</f>
        <v>Total</v>
      </c>
      <c r="F2982" s="141">
        <f>'[11]Depr Exp'!F2982</f>
        <v>0</v>
      </c>
      <c r="G2982" s="252">
        <f>'[11]Depr Exp'!G2982</f>
        <v>0</v>
      </c>
      <c r="H2982" s="286">
        <f>'[11]Depr Exp'!H2982</f>
        <v>8873.2800000000025</v>
      </c>
      <c r="I2982" s="141">
        <f>'[11]Depr Exp'!I2982</f>
        <v>0</v>
      </c>
      <c r="J2982" s="252">
        <f>'[11]Depr Exp'!J2982</f>
        <v>0</v>
      </c>
      <c r="K2982" s="286">
        <f>'[11]Depr Exp'!K2982</f>
        <v>8873.324928</v>
      </c>
      <c r="L2982" s="286">
        <f>'[11]Depr Exp'!L2982</f>
        <v>0.04</v>
      </c>
      <c r="M2982" s="144"/>
      <c r="N2982" s="144"/>
    </row>
    <row r="2983" spans="1:14" ht="13.5" thickTop="1">
      <c r="A2983" s="144" t="str">
        <f>'[11]Depr Exp'!A2983</f>
        <v>E345 PRD Accessory, Frederickson</v>
      </c>
      <c r="B2983" s="144" t="str">
        <f>'[11]Depr Exp'!B2983</f>
        <v>E345 PRD Accessory, Frederickson-1</v>
      </c>
      <c r="C2983" s="144" t="str">
        <f>'[11]Depr Exp'!C2983</f>
        <v>403E</v>
      </c>
      <c r="D2983" s="144"/>
      <c r="E2983" s="282">
        <f>'[11]Depr Exp'!E2983</f>
        <v>43131</v>
      </c>
      <c r="F2983" s="523">
        <f>'[11]Depr Exp'!F2983</f>
        <v>2851683.45</v>
      </c>
      <c r="G2983" s="305">
        <f>'[11]Depr Exp'!G2983</f>
        <v>2.4299999999999999E-2</v>
      </c>
      <c r="H2983" s="524">
        <f>'[11]Depr Exp'!H2983</f>
        <v>5774.66</v>
      </c>
      <c r="I2983" s="523">
        <f>'[11]Depr Exp'!I2983</f>
        <v>2851683.45</v>
      </c>
      <c r="J2983" s="305">
        <f>'[11]Depr Exp'!J2983</f>
        <v>2.4299999999999999E-2</v>
      </c>
      <c r="K2983" s="373">
        <f>'[11]Depr Exp'!K2983</f>
        <v>5774.6589862500005</v>
      </c>
      <c r="L2983" s="524">
        <f>'[11]Depr Exp'!L2983</f>
        <v>0</v>
      </c>
      <c r="M2983" s="144"/>
      <c r="N2983" s="144"/>
    </row>
    <row r="2984" spans="1:14">
      <c r="A2984" s="144" t="str">
        <f>'[11]Depr Exp'!A2984</f>
        <v>E345 PRD Accessory, Frederickson</v>
      </c>
      <c r="B2984" s="144" t="str">
        <f>'[11]Depr Exp'!B2984</f>
        <v>E345 PRD Accessory, Frederickson-2</v>
      </c>
      <c r="C2984" s="144" t="str">
        <f>'[11]Depr Exp'!C2984</f>
        <v>403E</v>
      </c>
      <c r="D2984" s="144"/>
      <c r="E2984" s="282">
        <f>'[11]Depr Exp'!E2984</f>
        <v>43159</v>
      </c>
      <c r="F2984" s="523">
        <f>'[11]Depr Exp'!F2984</f>
        <v>2851683.45</v>
      </c>
      <c r="G2984" s="305">
        <f>'[11]Depr Exp'!G2984</f>
        <v>2.4299999999999999E-2</v>
      </c>
      <c r="H2984" s="524">
        <f>'[11]Depr Exp'!H2984</f>
        <v>5774.66</v>
      </c>
      <c r="I2984" s="523">
        <f>'[11]Depr Exp'!I2984</f>
        <v>2851683.45</v>
      </c>
      <c r="J2984" s="305">
        <f>'[11]Depr Exp'!J2984</f>
        <v>2.4299999999999999E-2</v>
      </c>
      <c r="K2984" s="373">
        <f>'[11]Depr Exp'!K2984</f>
        <v>5774.6589862500005</v>
      </c>
      <c r="L2984" s="524">
        <f>'[11]Depr Exp'!L2984</f>
        <v>0</v>
      </c>
      <c r="M2984" s="144"/>
      <c r="N2984" s="144"/>
    </row>
    <row r="2985" spans="1:14">
      <c r="A2985" s="144" t="str">
        <f>'[11]Depr Exp'!A2985</f>
        <v>E345 PRD Accessory, Frederickson</v>
      </c>
      <c r="B2985" s="144" t="str">
        <f>'[11]Depr Exp'!B2985</f>
        <v>E345 PRD Accessory, Frederickson-3</v>
      </c>
      <c r="C2985" s="144" t="str">
        <f>'[11]Depr Exp'!C2985</f>
        <v>403E</v>
      </c>
      <c r="D2985" s="144"/>
      <c r="E2985" s="282">
        <f>'[11]Depr Exp'!E2985</f>
        <v>43190</v>
      </c>
      <c r="F2985" s="523">
        <f>'[11]Depr Exp'!F2985</f>
        <v>2851683.45</v>
      </c>
      <c r="G2985" s="305">
        <f>'[11]Depr Exp'!G2985</f>
        <v>2.4299999999999999E-2</v>
      </c>
      <c r="H2985" s="524">
        <f>'[11]Depr Exp'!H2985</f>
        <v>5774.66</v>
      </c>
      <c r="I2985" s="523">
        <f>'[11]Depr Exp'!I2985</f>
        <v>2851683.45</v>
      </c>
      <c r="J2985" s="305">
        <f>'[11]Depr Exp'!J2985</f>
        <v>2.4299999999999999E-2</v>
      </c>
      <c r="K2985" s="373">
        <f>'[11]Depr Exp'!K2985</f>
        <v>5774.6589862500005</v>
      </c>
      <c r="L2985" s="524">
        <f>'[11]Depr Exp'!L2985</f>
        <v>0</v>
      </c>
      <c r="M2985" s="144"/>
      <c r="N2985" s="144"/>
    </row>
    <row r="2986" spans="1:14">
      <c r="A2986" s="144" t="str">
        <f>'[11]Depr Exp'!A2986</f>
        <v>E345 PRD Accessory, Frederickson</v>
      </c>
      <c r="B2986" s="144" t="str">
        <f>'[11]Depr Exp'!B2986</f>
        <v>E345 PRD Accessory, Frederickson-4</v>
      </c>
      <c r="C2986" s="144" t="str">
        <f>'[11]Depr Exp'!C2986</f>
        <v>403E</v>
      </c>
      <c r="D2986" s="144"/>
      <c r="E2986" s="282">
        <f>'[11]Depr Exp'!E2986</f>
        <v>43220</v>
      </c>
      <c r="F2986" s="523">
        <f>'[11]Depr Exp'!F2986</f>
        <v>2851683.45</v>
      </c>
      <c r="G2986" s="305">
        <f>'[11]Depr Exp'!G2986</f>
        <v>2.4299999999999999E-2</v>
      </c>
      <c r="H2986" s="524">
        <f>'[11]Depr Exp'!H2986</f>
        <v>5774.66</v>
      </c>
      <c r="I2986" s="523">
        <f>'[11]Depr Exp'!I2986</f>
        <v>2851683.45</v>
      </c>
      <c r="J2986" s="305">
        <f>'[11]Depr Exp'!J2986</f>
        <v>2.4299999999999999E-2</v>
      </c>
      <c r="K2986" s="373">
        <f>'[11]Depr Exp'!K2986</f>
        <v>5774.6589862500005</v>
      </c>
      <c r="L2986" s="524">
        <f>'[11]Depr Exp'!L2986</f>
        <v>0</v>
      </c>
      <c r="M2986" s="144"/>
      <c r="N2986" s="144"/>
    </row>
    <row r="2987" spans="1:14">
      <c r="A2987" s="144" t="str">
        <f>'[11]Depr Exp'!A2987</f>
        <v>E345 PRD Accessory, Frederickson</v>
      </c>
      <c r="B2987" s="144" t="str">
        <f>'[11]Depr Exp'!B2987</f>
        <v>E345 PRD Accessory, Frederickson-5</v>
      </c>
      <c r="C2987" s="144" t="str">
        <f>'[11]Depr Exp'!C2987</f>
        <v>403E</v>
      </c>
      <c r="D2987" s="144"/>
      <c r="E2987" s="282">
        <f>'[11]Depr Exp'!E2987</f>
        <v>43251</v>
      </c>
      <c r="F2987" s="523">
        <f>'[11]Depr Exp'!F2987</f>
        <v>2851683.45</v>
      </c>
      <c r="G2987" s="305">
        <f>'[11]Depr Exp'!G2987</f>
        <v>2.4299999999999999E-2</v>
      </c>
      <c r="H2987" s="524">
        <f>'[11]Depr Exp'!H2987</f>
        <v>5774.66</v>
      </c>
      <c r="I2987" s="523">
        <f>'[11]Depr Exp'!I2987</f>
        <v>2851683.45</v>
      </c>
      <c r="J2987" s="305">
        <f>'[11]Depr Exp'!J2987</f>
        <v>2.4299999999999999E-2</v>
      </c>
      <c r="K2987" s="373">
        <f>'[11]Depr Exp'!K2987</f>
        <v>5774.6589862500005</v>
      </c>
      <c r="L2987" s="524">
        <f>'[11]Depr Exp'!L2987</f>
        <v>0</v>
      </c>
      <c r="M2987" s="144"/>
      <c r="N2987" s="144"/>
    </row>
    <row r="2988" spans="1:14">
      <c r="A2988" s="144" t="str">
        <f>'[11]Depr Exp'!A2988</f>
        <v>E345 PRD Accessory, Frederickson</v>
      </c>
      <c r="B2988" s="144" t="str">
        <f>'[11]Depr Exp'!B2988</f>
        <v>E345 PRD Accessory, Frederickson-6</v>
      </c>
      <c r="C2988" s="144" t="str">
        <f>'[11]Depr Exp'!C2988</f>
        <v>403E</v>
      </c>
      <c r="D2988" s="144"/>
      <c r="E2988" s="282">
        <f>'[11]Depr Exp'!E2988</f>
        <v>43281</v>
      </c>
      <c r="F2988" s="523">
        <f>'[11]Depr Exp'!F2988</f>
        <v>2851683.45</v>
      </c>
      <c r="G2988" s="305">
        <f>'[11]Depr Exp'!G2988</f>
        <v>2.4299999999999999E-2</v>
      </c>
      <c r="H2988" s="524">
        <f>'[11]Depr Exp'!H2988</f>
        <v>5774.66</v>
      </c>
      <c r="I2988" s="523">
        <f>'[11]Depr Exp'!I2988</f>
        <v>2851683.45</v>
      </c>
      <c r="J2988" s="305">
        <f>'[11]Depr Exp'!J2988</f>
        <v>2.4299999999999999E-2</v>
      </c>
      <c r="K2988" s="373">
        <f>'[11]Depr Exp'!K2988</f>
        <v>5774.6589862500005</v>
      </c>
      <c r="L2988" s="524">
        <f>'[11]Depr Exp'!L2988</f>
        <v>0</v>
      </c>
      <c r="M2988" s="144"/>
      <c r="N2988" s="144"/>
    </row>
    <row r="2989" spans="1:14">
      <c r="A2989" s="144" t="str">
        <f>'[11]Depr Exp'!A2989</f>
        <v>E345 PRD Accessory, Frederickson</v>
      </c>
      <c r="B2989" s="144" t="str">
        <f>'[11]Depr Exp'!B2989</f>
        <v>E345 PRD Accessory, Frederickson-7</v>
      </c>
      <c r="C2989" s="144" t="str">
        <f>'[11]Depr Exp'!C2989</f>
        <v>403E</v>
      </c>
      <c r="D2989" s="144"/>
      <c r="E2989" s="282">
        <f>'[11]Depr Exp'!E2989</f>
        <v>43312</v>
      </c>
      <c r="F2989" s="523">
        <f>'[11]Depr Exp'!F2989</f>
        <v>2851683.45</v>
      </c>
      <c r="G2989" s="305">
        <f>'[11]Depr Exp'!G2989</f>
        <v>2.4299999999999999E-2</v>
      </c>
      <c r="H2989" s="524">
        <f>'[11]Depr Exp'!H2989</f>
        <v>5774.66</v>
      </c>
      <c r="I2989" s="523">
        <f>'[11]Depr Exp'!I2989</f>
        <v>2851683.45</v>
      </c>
      <c r="J2989" s="305">
        <f>'[11]Depr Exp'!J2989</f>
        <v>2.4299999999999999E-2</v>
      </c>
      <c r="K2989" s="373">
        <f>'[11]Depr Exp'!K2989</f>
        <v>5774.6589862500005</v>
      </c>
      <c r="L2989" s="524">
        <f>'[11]Depr Exp'!L2989</f>
        <v>0</v>
      </c>
      <c r="M2989" s="144"/>
      <c r="N2989" s="144"/>
    </row>
    <row r="2990" spans="1:14">
      <c r="A2990" s="144" t="str">
        <f>'[11]Depr Exp'!A2990</f>
        <v>E345 PRD Accessory, Frederickson</v>
      </c>
      <c r="B2990" s="144" t="str">
        <f>'[11]Depr Exp'!B2990</f>
        <v>E345 PRD Accessory, Frederickson-8</v>
      </c>
      <c r="C2990" s="144" t="str">
        <f>'[11]Depr Exp'!C2990</f>
        <v>403E</v>
      </c>
      <c r="D2990" s="144"/>
      <c r="E2990" s="282">
        <f>'[11]Depr Exp'!E2990</f>
        <v>43343</v>
      </c>
      <c r="F2990" s="523">
        <f>'[11]Depr Exp'!F2990</f>
        <v>2851683.45</v>
      </c>
      <c r="G2990" s="305">
        <f>'[11]Depr Exp'!G2990</f>
        <v>2.4299999999999999E-2</v>
      </c>
      <c r="H2990" s="524">
        <f>'[11]Depr Exp'!H2990</f>
        <v>5774.66</v>
      </c>
      <c r="I2990" s="523">
        <f>'[11]Depr Exp'!I2990</f>
        <v>2851683.45</v>
      </c>
      <c r="J2990" s="305">
        <f>'[11]Depr Exp'!J2990</f>
        <v>2.4299999999999999E-2</v>
      </c>
      <c r="K2990" s="373">
        <f>'[11]Depr Exp'!K2990</f>
        <v>5774.6589862500005</v>
      </c>
      <c r="L2990" s="524">
        <f>'[11]Depr Exp'!L2990</f>
        <v>0</v>
      </c>
      <c r="M2990" s="144"/>
      <c r="N2990" s="144"/>
    </row>
    <row r="2991" spans="1:14">
      <c r="A2991" s="144" t="str">
        <f>'[11]Depr Exp'!A2991</f>
        <v>E345 PRD Accessory, Frederickson</v>
      </c>
      <c r="B2991" s="144" t="str">
        <f>'[11]Depr Exp'!B2991</f>
        <v>E345 PRD Accessory, Frederickson-9</v>
      </c>
      <c r="C2991" s="144" t="str">
        <f>'[11]Depr Exp'!C2991</f>
        <v>403E</v>
      </c>
      <c r="D2991" s="144"/>
      <c r="E2991" s="282">
        <f>'[11]Depr Exp'!E2991</f>
        <v>43373</v>
      </c>
      <c r="F2991" s="523">
        <f>'[11]Depr Exp'!F2991</f>
        <v>2851683.45</v>
      </c>
      <c r="G2991" s="305">
        <f>'[11]Depr Exp'!G2991</f>
        <v>2.4299999999999999E-2</v>
      </c>
      <c r="H2991" s="524">
        <f>'[11]Depr Exp'!H2991</f>
        <v>5774.66</v>
      </c>
      <c r="I2991" s="523">
        <f>'[11]Depr Exp'!I2991</f>
        <v>2851683.45</v>
      </c>
      <c r="J2991" s="305">
        <f>'[11]Depr Exp'!J2991</f>
        <v>2.4299999999999999E-2</v>
      </c>
      <c r="K2991" s="373">
        <f>'[11]Depr Exp'!K2991</f>
        <v>5774.6589862500005</v>
      </c>
      <c r="L2991" s="524">
        <f>'[11]Depr Exp'!L2991</f>
        <v>0</v>
      </c>
      <c r="M2991" s="144"/>
      <c r="N2991" s="144"/>
    </row>
    <row r="2992" spans="1:14">
      <c r="A2992" s="144" t="str">
        <f>'[11]Depr Exp'!A2992</f>
        <v>E345 PRD Accessory, Frederickson</v>
      </c>
      <c r="B2992" s="144" t="str">
        <f>'[11]Depr Exp'!B2992</f>
        <v>E345 PRD Accessory, Frederickson-10</v>
      </c>
      <c r="C2992" s="144" t="str">
        <f>'[11]Depr Exp'!C2992</f>
        <v>403E</v>
      </c>
      <c r="D2992" s="144"/>
      <c r="E2992" s="282">
        <f>'[11]Depr Exp'!E2992</f>
        <v>43404</v>
      </c>
      <c r="F2992" s="523">
        <f>'[11]Depr Exp'!F2992</f>
        <v>2851683.45</v>
      </c>
      <c r="G2992" s="305">
        <f>'[11]Depr Exp'!G2992</f>
        <v>2.4299999999999999E-2</v>
      </c>
      <c r="H2992" s="524">
        <f>'[11]Depr Exp'!H2992</f>
        <v>5774.66</v>
      </c>
      <c r="I2992" s="523">
        <f>'[11]Depr Exp'!I2992</f>
        <v>2851683.45</v>
      </c>
      <c r="J2992" s="305">
        <f>'[11]Depr Exp'!J2992</f>
        <v>2.4299999999999999E-2</v>
      </c>
      <c r="K2992" s="373">
        <f>'[11]Depr Exp'!K2992</f>
        <v>5774.6589862500005</v>
      </c>
      <c r="L2992" s="524">
        <f>'[11]Depr Exp'!L2992</f>
        <v>0</v>
      </c>
      <c r="M2992" s="144"/>
      <c r="N2992" s="144"/>
    </row>
    <row r="2993" spans="1:14">
      <c r="A2993" s="144" t="str">
        <f>'[11]Depr Exp'!A2993</f>
        <v>E345 PRD Accessory, Frederickson</v>
      </c>
      <c r="B2993" s="144" t="str">
        <f>'[11]Depr Exp'!B2993</f>
        <v>E345 PRD Accessory, Frederickson-11</v>
      </c>
      <c r="C2993" s="144" t="str">
        <f>'[11]Depr Exp'!C2993</f>
        <v>403E</v>
      </c>
      <c r="D2993" s="144"/>
      <c r="E2993" s="282">
        <f>'[11]Depr Exp'!E2993</f>
        <v>43434</v>
      </c>
      <c r="F2993" s="523">
        <f>'[11]Depr Exp'!F2993</f>
        <v>2851683.45</v>
      </c>
      <c r="G2993" s="305">
        <f>'[11]Depr Exp'!G2993</f>
        <v>2.4299999999999999E-2</v>
      </c>
      <c r="H2993" s="524">
        <f>'[11]Depr Exp'!H2993</f>
        <v>5774.66</v>
      </c>
      <c r="I2993" s="523">
        <f>'[11]Depr Exp'!I2993</f>
        <v>2851683.45</v>
      </c>
      <c r="J2993" s="305">
        <f>'[11]Depr Exp'!J2993</f>
        <v>2.4299999999999999E-2</v>
      </c>
      <c r="K2993" s="373">
        <f>'[11]Depr Exp'!K2993</f>
        <v>5774.6589862500005</v>
      </c>
      <c r="L2993" s="524">
        <f>'[11]Depr Exp'!L2993</f>
        <v>0</v>
      </c>
      <c r="M2993" s="144"/>
      <c r="N2993" s="144"/>
    </row>
    <row r="2994" spans="1:14">
      <c r="A2994" s="144" t="str">
        <f>'[11]Depr Exp'!A2994</f>
        <v>E345 PRD Accessory, Frederickson</v>
      </c>
      <c r="B2994" s="144" t="str">
        <f>'[11]Depr Exp'!B2994</f>
        <v>E345 PRD Accessory, Frederickson-12</v>
      </c>
      <c r="C2994" s="144" t="str">
        <f>'[11]Depr Exp'!C2994</f>
        <v>403E</v>
      </c>
      <c r="D2994" s="144"/>
      <c r="E2994" s="282">
        <f>'[11]Depr Exp'!E2994</f>
        <v>43465</v>
      </c>
      <c r="F2994" s="523">
        <f>'[11]Depr Exp'!F2994</f>
        <v>2851683.45</v>
      </c>
      <c r="G2994" s="305">
        <f>'[11]Depr Exp'!G2994</f>
        <v>2.4299999999999999E-2</v>
      </c>
      <c r="H2994" s="524">
        <f>'[11]Depr Exp'!H2994</f>
        <v>5774.66</v>
      </c>
      <c r="I2994" s="523">
        <f>'[11]Depr Exp'!I2994</f>
        <v>2851683.45</v>
      </c>
      <c r="J2994" s="305">
        <f>'[11]Depr Exp'!J2994</f>
        <v>2.4299999999999999E-2</v>
      </c>
      <c r="K2994" s="373">
        <f>'[11]Depr Exp'!K2994</f>
        <v>5774.6589862500005</v>
      </c>
      <c r="L2994" s="524">
        <f>'[11]Depr Exp'!L2994</f>
        <v>0</v>
      </c>
      <c r="M2994" s="144"/>
      <c r="N2994" s="144"/>
    </row>
    <row r="2995" spans="1:14" ht="15.75" thickBot="1">
      <c r="A2995" s="159" t="str">
        <f>'[11]Depr Exp'!A2995</f>
        <v>E345 PRD Accessory, Frederickson Total</v>
      </c>
      <c r="B2995" s="144">
        <f>'[11]Depr Exp'!B2995</f>
        <v>0</v>
      </c>
      <c r="C2995" s="502" t="str">
        <f>'[11]Depr Exp'!C2995</f>
        <v>EPRD</v>
      </c>
      <c r="D2995" s="144"/>
      <c r="E2995" s="281" t="str">
        <f>'[11]Depr Exp'!E2995</f>
        <v>Total</v>
      </c>
      <c r="F2995" s="141">
        <f>'[11]Depr Exp'!F2995</f>
        <v>0</v>
      </c>
      <c r="G2995" s="252">
        <f>'[11]Depr Exp'!G2995</f>
        <v>0</v>
      </c>
      <c r="H2995" s="286">
        <f>'[11]Depr Exp'!H2995</f>
        <v>69295.920000000013</v>
      </c>
      <c r="I2995" s="141">
        <f>'[11]Depr Exp'!I2995</f>
        <v>0</v>
      </c>
      <c r="J2995" s="252">
        <f>'[11]Depr Exp'!J2995</f>
        <v>0</v>
      </c>
      <c r="K2995" s="286">
        <f>'[11]Depr Exp'!K2995</f>
        <v>69295.907834999991</v>
      </c>
      <c r="L2995" s="286">
        <f>'[11]Depr Exp'!L2995</f>
        <v>-0.01</v>
      </c>
      <c r="M2995" s="144"/>
      <c r="N2995" s="144"/>
    </row>
    <row r="2996" spans="1:14" ht="13.5" thickTop="1">
      <c r="A2996" s="144" t="str">
        <f>'[11]Depr Exp'!A2996</f>
        <v>E345 PRD Accessory, Fredonia</v>
      </c>
      <c r="B2996" s="144" t="str">
        <f>'[11]Depr Exp'!B2996</f>
        <v>E345 PRD Accessory, Fredonia-1</v>
      </c>
      <c r="C2996" s="144" t="str">
        <f>'[11]Depr Exp'!C2996</f>
        <v>403E</v>
      </c>
      <c r="D2996" s="144"/>
      <c r="E2996" s="282">
        <f>'[11]Depr Exp'!E2996</f>
        <v>43131</v>
      </c>
      <c r="F2996" s="523">
        <f>'[11]Depr Exp'!F2996</f>
        <v>2059820.35</v>
      </c>
      <c r="G2996" s="305">
        <f>'[11]Depr Exp'!G2996</f>
        <v>4.3000000000000003E-2</v>
      </c>
      <c r="H2996" s="524">
        <f>'[11]Depr Exp'!H2996</f>
        <v>7381.02</v>
      </c>
      <c r="I2996" s="523">
        <f>'[11]Depr Exp'!I2996</f>
        <v>2059820.35</v>
      </c>
      <c r="J2996" s="305">
        <f>'[11]Depr Exp'!J2996</f>
        <v>4.3000000000000003E-2</v>
      </c>
      <c r="K2996" s="373">
        <f>'[11]Depr Exp'!K2996</f>
        <v>7381.022920833334</v>
      </c>
      <c r="L2996" s="524">
        <f>'[11]Depr Exp'!L2996</f>
        <v>0</v>
      </c>
      <c r="M2996" s="144"/>
      <c r="N2996" s="144"/>
    </row>
    <row r="2997" spans="1:14">
      <c r="A2997" s="144" t="str">
        <f>'[11]Depr Exp'!A2997</f>
        <v>E345 PRD Accessory, Fredonia</v>
      </c>
      <c r="B2997" s="144" t="str">
        <f>'[11]Depr Exp'!B2997</f>
        <v>E345 PRD Accessory, Fredonia-2</v>
      </c>
      <c r="C2997" s="144" t="str">
        <f>'[11]Depr Exp'!C2997</f>
        <v>403E</v>
      </c>
      <c r="D2997" s="144"/>
      <c r="E2997" s="282">
        <f>'[11]Depr Exp'!E2997</f>
        <v>43159</v>
      </c>
      <c r="F2997" s="523">
        <f>'[11]Depr Exp'!F2997</f>
        <v>2059820.35</v>
      </c>
      <c r="G2997" s="305">
        <f>'[11]Depr Exp'!G2997</f>
        <v>4.3000000000000003E-2</v>
      </c>
      <c r="H2997" s="524">
        <f>'[11]Depr Exp'!H2997</f>
        <v>7381.02</v>
      </c>
      <c r="I2997" s="523">
        <f>'[11]Depr Exp'!I2997</f>
        <v>2059820.35</v>
      </c>
      <c r="J2997" s="305">
        <f>'[11]Depr Exp'!J2997</f>
        <v>4.3000000000000003E-2</v>
      </c>
      <c r="K2997" s="373">
        <f>'[11]Depr Exp'!K2997</f>
        <v>7381.022920833334</v>
      </c>
      <c r="L2997" s="524">
        <f>'[11]Depr Exp'!L2997</f>
        <v>0</v>
      </c>
      <c r="M2997" s="144"/>
      <c r="N2997" s="144"/>
    </row>
    <row r="2998" spans="1:14">
      <c r="A2998" s="144" t="str">
        <f>'[11]Depr Exp'!A2998</f>
        <v>E345 PRD Accessory, Fredonia</v>
      </c>
      <c r="B2998" s="144" t="str">
        <f>'[11]Depr Exp'!B2998</f>
        <v>E345 PRD Accessory, Fredonia-3</v>
      </c>
      <c r="C2998" s="144" t="str">
        <f>'[11]Depr Exp'!C2998</f>
        <v>403E</v>
      </c>
      <c r="D2998" s="144"/>
      <c r="E2998" s="282">
        <f>'[11]Depr Exp'!E2998</f>
        <v>43190</v>
      </c>
      <c r="F2998" s="523">
        <f>'[11]Depr Exp'!F2998</f>
        <v>2059820.35</v>
      </c>
      <c r="G2998" s="305">
        <f>'[11]Depr Exp'!G2998</f>
        <v>4.3000000000000003E-2</v>
      </c>
      <c r="H2998" s="524">
        <f>'[11]Depr Exp'!H2998</f>
        <v>7381.02</v>
      </c>
      <c r="I2998" s="523">
        <f>'[11]Depr Exp'!I2998</f>
        <v>2059820.35</v>
      </c>
      <c r="J2998" s="305">
        <f>'[11]Depr Exp'!J2998</f>
        <v>4.3000000000000003E-2</v>
      </c>
      <c r="K2998" s="373">
        <f>'[11]Depr Exp'!K2998</f>
        <v>7381.022920833334</v>
      </c>
      <c r="L2998" s="524">
        <f>'[11]Depr Exp'!L2998</f>
        <v>0</v>
      </c>
      <c r="M2998" s="144"/>
      <c r="N2998" s="144"/>
    </row>
    <row r="2999" spans="1:14">
      <c r="A2999" s="144" t="str">
        <f>'[11]Depr Exp'!A2999</f>
        <v>E345 PRD Accessory, Fredonia</v>
      </c>
      <c r="B2999" s="144" t="str">
        <f>'[11]Depr Exp'!B2999</f>
        <v>E345 PRD Accessory, Fredonia-4</v>
      </c>
      <c r="C2999" s="144" t="str">
        <f>'[11]Depr Exp'!C2999</f>
        <v>403E</v>
      </c>
      <c r="D2999" s="144"/>
      <c r="E2999" s="282">
        <f>'[11]Depr Exp'!E2999</f>
        <v>43220</v>
      </c>
      <c r="F2999" s="523">
        <f>'[11]Depr Exp'!F2999</f>
        <v>2059820.35</v>
      </c>
      <c r="G2999" s="305">
        <f>'[11]Depr Exp'!G2999</f>
        <v>4.3000000000000003E-2</v>
      </c>
      <c r="H2999" s="524">
        <f>'[11]Depr Exp'!H2999</f>
        <v>7381.02</v>
      </c>
      <c r="I2999" s="523">
        <f>'[11]Depr Exp'!I2999</f>
        <v>2059820.35</v>
      </c>
      <c r="J2999" s="305">
        <f>'[11]Depr Exp'!J2999</f>
        <v>4.3000000000000003E-2</v>
      </c>
      <c r="K2999" s="373">
        <f>'[11]Depr Exp'!K2999</f>
        <v>7381.022920833334</v>
      </c>
      <c r="L2999" s="524">
        <f>'[11]Depr Exp'!L2999</f>
        <v>0</v>
      </c>
      <c r="M2999" s="144"/>
      <c r="N2999" s="144"/>
    </row>
    <row r="3000" spans="1:14">
      <c r="A3000" s="144" t="str">
        <f>'[11]Depr Exp'!A3000</f>
        <v>E345 PRD Accessory, Fredonia</v>
      </c>
      <c r="B3000" s="144" t="str">
        <f>'[11]Depr Exp'!B3000</f>
        <v>E345 PRD Accessory, Fredonia-5</v>
      </c>
      <c r="C3000" s="144" t="str">
        <f>'[11]Depr Exp'!C3000</f>
        <v>403E</v>
      </c>
      <c r="D3000" s="144"/>
      <c r="E3000" s="282">
        <f>'[11]Depr Exp'!E3000</f>
        <v>43251</v>
      </c>
      <c r="F3000" s="523">
        <f>'[11]Depr Exp'!F3000</f>
        <v>2059820.35</v>
      </c>
      <c r="G3000" s="305">
        <f>'[11]Depr Exp'!G3000</f>
        <v>4.3000000000000003E-2</v>
      </c>
      <c r="H3000" s="524">
        <f>'[11]Depr Exp'!H3000</f>
        <v>7381.02</v>
      </c>
      <c r="I3000" s="523">
        <f>'[11]Depr Exp'!I3000</f>
        <v>2059820.35</v>
      </c>
      <c r="J3000" s="305">
        <f>'[11]Depr Exp'!J3000</f>
        <v>4.3000000000000003E-2</v>
      </c>
      <c r="K3000" s="373">
        <f>'[11]Depr Exp'!K3000</f>
        <v>7381.022920833334</v>
      </c>
      <c r="L3000" s="524">
        <f>'[11]Depr Exp'!L3000</f>
        <v>0</v>
      </c>
      <c r="M3000" s="144"/>
      <c r="N3000" s="144"/>
    </row>
    <row r="3001" spans="1:14">
      <c r="A3001" s="144" t="str">
        <f>'[11]Depr Exp'!A3001</f>
        <v>E345 PRD Accessory, Fredonia</v>
      </c>
      <c r="B3001" s="144" t="str">
        <f>'[11]Depr Exp'!B3001</f>
        <v>E345 PRD Accessory, Fredonia-6</v>
      </c>
      <c r="C3001" s="144" t="str">
        <f>'[11]Depr Exp'!C3001</f>
        <v>403E</v>
      </c>
      <c r="D3001" s="144"/>
      <c r="E3001" s="282">
        <f>'[11]Depr Exp'!E3001</f>
        <v>43281</v>
      </c>
      <c r="F3001" s="523">
        <f>'[11]Depr Exp'!F3001</f>
        <v>2059820.35</v>
      </c>
      <c r="G3001" s="305">
        <f>'[11]Depr Exp'!G3001</f>
        <v>4.3000000000000003E-2</v>
      </c>
      <c r="H3001" s="524">
        <f>'[11]Depr Exp'!H3001</f>
        <v>7381.02</v>
      </c>
      <c r="I3001" s="523">
        <f>'[11]Depr Exp'!I3001</f>
        <v>2059820.35</v>
      </c>
      <c r="J3001" s="305">
        <f>'[11]Depr Exp'!J3001</f>
        <v>4.3000000000000003E-2</v>
      </c>
      <c r="K3001" s="373">
        <f>'[11]Depr Exp'!K3001</f>
        <v>7381.022920833334</v>
      </c>
      <c r="L3001" s="524">
        <f>'[11]Depr Exp'!L3001</f>
        <v>0</v>
      </c>
      <c r="M3001" s="144"/>
      <c r="N3001" s="144"/>
    </row>
    <row r="3002" spans="1:14">
      <c r="A3002" s="144" t="str">
        <f>'[11]Depr Exp'!A3002</f>
        <v>E345 PRD Accessory, Fredonia</v>
      </c>
      <c r="B3002" s="144" t="str">
        <f>'[11]Depr Exp'!B3002</f>
        <v>E345 PRD Accessory, Fredonia-7</v>
      </c>
      <c r="C3002" s="144" t="str">
        <f>'[11]Depr Exp'!C3002</f>
        <v>403E</v>
      </c>
      <c r="D3002" s="144"/>
      <c r="E3002" s="282">
        <f>'[11]Depr Exp'!E3002</f>
        <v>43312</v>
      </c>
      <c r="F3002" s="523">
        <f>'[11]Depr Exp'!F3002</f>
        <v>2059820.35</v>
      </c>
      <c r="G3002" s="305">
        <f>'[11]Depr Exp'!G3002</f>
        <v>4.3000000000000003E-2</v>
      </c>
      <c r="H3002" s="524">
        <f>'[11]Depr Exp'!H3002</f>
        <v>7381.02</v>
      </c>
      <c r="I3002" s="523">
        <f>'[11]Depr Exp'!I3002</f>
        <v>2059820.35</v>
      </c>
      <c r="J3002" s="305">
        <f>'[11]Depr Exp'!J3002</f>
        <v>4.3000000000000003E-2</v>
      </c>
      <c r="K3002" s="373">
        <f>'[11]Depr Exp'!K3002</f>
        <v>7381.022920833334</v>
      </c>
      <c r="L3002" s="524">
        <f>'[11]Depr Exp'!L3002</f>
        <v>0</v>
      </c>
      <c r="M3002" s="144"/>
      <c r="N3002" s="144"/>
    </row>
    <row r="3003" spans="1:14">
      <c r="A3003" s="144" t="str">
        <f>'[11]Depr Exp'!A3003</f>
        <v>E345 PRD Accessory, Fredonia</v>
      </c>
      <c r="B3003" s="144" t="str">
        <f>'[11]Depr Exp'!B3003</f>
        <v>E345 PRD Accessory, Fredonia-8</v>
      </c>
      <c r="C3003" s="144" t="str">
        <f>'[11]Depr Exp'!C3003</f>
        <v>403E</v>
      </c>
      <c r="D3003" s="144"/>
      <c r="E3003" s="282">
        <f>'[11]Depr Exp'!E3003</f>
        <v>43343</v>
      </c>
      <c r="F3003" s="523">
        <f>'[11]Depr Exp'!F3003</f>
        <v>2059820.35</v>
      </c>
      <c r="G3003" s="305">
        <f>'[11]Depr Exp'!G3003</f>
        <v>4.3000000000000003E-2</v>
      </c>
      <c r="H3003" s="524">
        <f>'[11]Depr Exp'!H3003</f>
        <v>7381.02</v>
      </c>
      <c r="I3003" s="523">
        <f>'[11]Depr Exp'!I3003</f>
        <v>2059820.35</v>
      </c>
      <c r="J3003" s="305">
        <f>'[11]Depr Exp'!J3003</f>
        <v>4.3000000000000003E-2</v>
      </c>
      <c r="K3003" s="373">
        <f>'[11]Depr Exp'!K3003</f>
        <v>7381.022920833334</v>
      </c>
      <c r="L3003" s="524">
        <f>'[11]Depr Exp'!L3003</f>
        <v>0</v>
      </c>
      <c r="M3003" s="144"/>
      <c r="N3003" s="144"/>
    </row>
    <row r="3004" spans="1:14">
      <c r="A3004" s="144" t="str">
        <f>'[11]Depr Exp'!A3004</f>
        <v>E345 PRD Accessory, Fredonia</v>
      </c>
      <c r="B3004" s="144" t="str">
        <f>'[11]Depr Exp'!B3004</f>
        <v>E345 PRD Accessory, Fredonia-9</v>
      </c>
      <c r="C3004" s="144" t="str">
        <f>'[11]Depr Exp'!C3004</f>
        <v>403E</v>
      </c>
      <c r="D3004" s="144"/>
      <c r="E3004" s="282">
        <f>'[11]Depr Exp'!E3004</f>
        <v>43373</v>
      </c>
      <c r="F3004" s="523">
        <f>'[11]Depr Exp'!F3004</f>
        <v>2059820.35</v>
      </c>
      <c r="G3004" s="305">
        <f>'[11]Depr Exp'!G3004</f>
        <v>4.3000000000000003E-2</v>
      </c>
      <c r="H3004" s="524">
        <f>'[11]Depr Exp'!H3004</f>
        <v>7381.02</v>
      </c>
      <c r="I3004" s="523">
        <f>'[11]Depr Exp'!I3004</f>
        <v>2059820.35</v>
      </c>
      <c r="J3004" s="305">
        <f>'[11]Depr Exp'!J3004</f>
        <v>4.3000000000000003E-2</v>
      </c>
      <c r="K3004" s="373">
        <f>'[11]Depr Exp'!K3004</f>
        <v>7381.022920833334</v>
      </c>
      <c r="L3004" s="524">
        <f>'[11]Depr Exp'!L3004</f>
        <v>0</v>
      </c>
      <c r="M3004" s="144"/>
      <c r="N3004" s="144"/>
    </row>
    <row r="3005" spans="1:14">
      <c r="A3005" s="144" t="str">
        <f>'[11]Depr Exp'!A3005</f>
        <v>E345 PRD Accessory, Fredonia</v>
      </c>
      <c r="B3005" s="144" t="str">
        <f>'[11]Depr Exp'!B3005</f>
        <v>E345 PRD Accessory, Fredonia-10</v>
      </c>
      <c r="C3005" s="144" t="str">
        <f>'[11]Depr Exp'!C3005</f>
        <v>403E</v>
      </c>
      <c r="D3005" s="144"/>
      <c r="E3005" s="282">
        <f>'[11]Depr Exp'!E3005</f>
        <v>43404</v>
      </c>
      <c r="F3005" s="523">
        <f>'[11]Depr Exp'!F3005</f>
        <v>2059820.35</v>
      </c>
      <c r="G3005" s="305">
        <f>'[11]Depr Exp'!G3005</f>
        <v>4.3000000000000003E-2</v>
      </c>
      <c r="H3005" s="524">
        <f>'[11]Depr Exp'!H3005</f>
        <v>7381.02</v>
      </c>
      <c r="I3005" s="523">
        <f>'[11]Depr Exp'!I3005</f>
        <v>2059820.35</v>
      </c>
      <c r="J3005" s="305">
        <f>'[11]Depr Exp'!J3005</f>
        <v>4.3000000000000003E-2</v>
      </c>
      <c r="K3005" s="373">
        <f>'[11]Depr Exp'!K3005</f>
        <v>7381.022920833334</v>
      </c>
      <c r="L3005" s="524">
        <f>'[11]Depr Exp'!L3005</f>
        <v>0</v>
      </c>
      <c r="M3005" s="144"/>
      <c r="N3005" s="144"/>
    </row>
    <row r="3006" spans="1:14">
      <c r="A3006" s="144" t="str">
        <f>'[11]Depr Exp'!A3006</f>
        <v>E345 PRD Accessory, Fredonia</v>
      </c>
      <c r="B3006" s="144" t="str">
        <f>'[11]Depr Exp'!B3006</f>
        <v>E345 PRD Accessory, Fredonia-11</v>
      </c>
      <c r="C3006" s="144" t="str">
        <f>'[11]Depr Exp'!C3006</f>
        <v>403E</v>
      </c>
      <c r="D3006" s="144"/>
      <c r="E3006" s="282">
        <f>'[11]Depr Exp'!E3006</f>
        <v>43434</v>
      </c>
      <c r="F3006" s="523">
        <f>'[11]Depr Exp'!F3006</f>
        <v>2059820.35</v>
      </c>
      <c r="G3006" s="305">
        <f>'[11]Depr Exp'!G3006</f>
        <v>4.3000000000000003E-2</v>
      </c>
      <c r="H3006" s="524">
        <f>'[11]Depr Exp'!H3006</f>
        <v>7381.02</v>
      </c>
      <c r="I3006" s="523">
        <f>'[11]Depr Exp'!I3006</f>
        <v>2059820.35</v>
      </c>
      <c r="J3006" s="305">
        <f>'[11]Depr Exp'!J3006</f>
        <v>4.3000000000000003E-2</v>
      </c>
      <c r="K3006" s="373">
        <f>'[11]Depr Exp'!K3006</f>
        <v>7381.022920833334</v>
      </c>
      <c r="L3006" s="524">
        <f>'[11]Depr Exp'!L3006</f>
        <v>0</v>
      </c>
      <c r="M3006" s="144"/>
      <c r="N3006" s="144"/>
    </row>
    <row r="3007" spans="1:14">
      <c r="A3007" s="144" t="str">
        <f>'[11]Depr Exp'!A3007</f>
        <v>E345 PRD Accessory, Fredonia</v>
      </c>
      <c r="B3007" s="144" t="str">
        <f>'[11]Depr Exp'!B3007</f>
        <v>E345 PRD Accessory, Fredonia-12</v>
      </c>
      <c r="C3007" s="144" t="str">
        <f>'[11]Depr Exp'!C3007</f>
        <v>403E</v>
      </c>
      <c r="D3007" s="144"/>
      <c r="E3007" s="282">
        <f>'[11]Depr Exp'!E3007</f>
        <v>43465</v>
      </c>
      <c r="F3007" s="523">
        <f>'[11]Depr Exp'!F3007</f>
        <v>2059820.35</v>
      </c>
      <c r="G3007" s="305">
        <f>'[11]Depr Exp'!G3007</f>
        <v>4.3000000000000003E-2</v>
      </c>
      <c r="H3007" s="524">
        <f>'[11]Depr Exp'!H3007</f>
        <v>7381.02</v>
      </c>
      <c r="I3007" s="523">
        <f>'[11]Depr Exp'!I3007</f>
        <v>2059820.35</v>
      </c>
      <c r="J3007" s="305">
        <f>'[11]Depr Exp'!J3007</f>
        <v>4.3000000000000003E-2</v>
      </c>
      <c r="K3007" s="373">
        <f>'[11]Depr Exp'!K3007</f>
        <v>7381.022920833334</v>
      </c>
      <c r="L3007" s="524">
        <f>'[11]Depr Exp'!L3007</f>
        <v>0</v>
      </c>
      <c r="M3007" s="144"/>
      <c r="N3007" s="144"/>
    </row>
    <row r="3008" spans="1:14" ht="15.75" thickBot="1">
      <c r="A3008" s="159" t="str">
        <f>'[11]Depr Exp'!A3008</f>
        <v>E345 PRD Accessory, Fredonia Total</v>
      </c>
      <c r="B3008" s="144">
        <f>'[11]Depr Exp'!B3008</f>
        <v>0</v>
      </c>
      <c r="C3008" s="502" t="str">
        <f>'[11]Depr Exp'!C3008</f>
        <v>EPRD</v>
      </c>
      <c r="D3008" s="144"/>
      <c r="E3008" s="281" t="str">
        <f>'[11]Depr Exp'!E3008</f>
        <v>Total</v>
      </c>
      <c r="F3008" s="141">
        <f>'[11]Depr Exp'!F3008</f>
        <v>0</v>
      </c>
      <c r="G3008" s="252">
        <f>'[11]Depr Exp'!G3008</f>
        <v>0</v>
      </c>
      <c r="H3008" s="286">
        <f>'[11]Depr Exp'!H3008</f>
        <v>88572.240000000034</v>
      </c>
      <c r="I3008" s="141">
        <f>'[11]Depr Exp'!I3008</f>
        <v>0</v>
      </c>
      <c r="J3008" s="252">
        <f>'[11]Depr Exp'!J3008</f>
        <v>0</v>
      </c>
      <c r="K3008" s="286">
        <f>'[11]Depr Exp'!K3008</f>
        <v>88572.275050000011</v>
      </c>
      <c r="L3008" s="286">
        <f>'[11]Depr Exp'!L3008</f>
        <v>0.04</v>
      </c>
      <c r="M3008" s="144"/>
      <c r="N3008" s="144"/>
    </row>
    <row r="3009" spans="1:14" ht="13.5" thickTop="1">
      <c r="A3009" s="144" t="str">
        <f>'[11]Depr Exp'!A3009</f>
        <v>E345 PRD Accessory, Fredonia 3&amp;4 OP</v>
      </c>
      <c r="B3009" s="144" t="str">
        <f>'[11]Depr Exp'!B3009</f>
        <v>E345 PRD Accessory, Fredonia 3&amp;4 OP-1</v>
      </c>
      <c r="C3009" s="144" t="str">
        <f>'[11]Depr Exp'!C3009</f>
        <v>403E</v>
      </c>
      <c r="D3009" s="144"/>
      <c r="E3009" s="282">
        <f>'[11]Depr Exp'!E3009</f>
        <v>43131</v>
      </c>
      <c r="F3009" s="523">
        <f>'[11]Depr Exp'!F3009</f>
        <v>5128087.57</v>
      </c>
      <c r="G3009" s="305">
        <f>'[11]Depr Exp'!G3009</f>
        <v>4.3000000000000003E-2</v>
      </c>
      <c r="H3009" s="524">
        <f>'[11]Depr Exp'!H3009</f>
        <v>18375.650000000001</v>
      </c>
      <c r="I3009" s="523">
        <f>'[11]Depr Exp'!I3009</f>
        <v>5215910.7</v>
      </c>
      <c r="J3009" s="305">
        <f>'[11]Depr Exp'!J3009</f>
        <v>4.3000000000000003E-2</v>
      </c>
      <c r="K3009" s="373">
        <f>'[11]Depr Exp'!K3009</f>
        <v>18690.346675000004</v>
      </c>
      <c r="L3009" s="524">
        <f>'[11]Depr Exp'!L3009</f>
        <v>314.7</v>
      </c>
      <c r="M3009" s="144"/>
      <c r="N3009" s="144"/>
    </row>
    <row r="3010" spans="1:14">
      <c r="A3010" s="144" t="str">
        <f>'[11]Depr Exp'!A3010</f>
        <v>E345 PRD Accessory, Fredonia 3&amp;4 OP</v>
      </c>
      <c r="B3010" s="144" t="str">
        <f>'[11]Depr Exp'!B3010</f>
        <v>E345 PRD Accessory, Fredonia 3&amp;4 OP-2</v>
      </c>
      <c r="C3010" s="144" t="str">
        <f>'[11]Depr Exp'!C3010</f>
        <v>403E</v>
      </c>
      <c r="D3010" s="144"/>
      <c r="E3010" s="282">
        <f>'[11]Depr Exp'!E3010</f>
        <v>43159</v>
      </c>
      <c r="F3010" s="523">
        <f>'[11]Depr Exp'!F3010</f>
        <v>5128087.57</v>
      </c>
      <c r="G3010" s="305">
        <f>'[11]Depr Exp'!G3010</f>
        <v>4.3000000000000003E-2</v>
      </c>
      <c r="H3010" s="524">
        <f>'[11]Depr Exp'!H3010</f>
        <v>18375.650000000001</v>
      </c>
      <c r="I3010" s="523">
        <f>'[11]Depr Exp'!I3010</f>
        <v>5215910.7</v>
      </c>
      <c r="J3010" s="305">
        <f>'[11]Depr Exp'!J3010</f>
        <v>4.3000000000000003E-2</v>
      </c>
      <c r="K3010" s="373">
        <f>'[11]Depr Exp'!K3010</f>
        <v>18690.346675000004</v>
      </c>
      <c r="L3010" s="524">
        <f>'[11]Depr Exp'!L3010</f>
        <v>314.7</v>
      </c>
      <c r="M3010" s="144"/>
      <c r="N3010" s="144"/>
    </row>
    <row r="3011" spans="1:14">
      <c r="A3011" s="144" t="str">
        <f>'[11]Depr Exp'!A3011</f>
        <v>E345 PRD Accessory, Fredonia 3&amp;4 OP</v>
      </c>
      <c r="B3011" s="144" t="str">
        <f>'[11]Depr Exp'!B3011</f>
        <v>E345 PRD Accessory, Fredonia 3&amp;4 OP-3</v>
      </c>
      <c r="C3011" s="144" t="str">
        <f>'[11]Depr Exp'!C3011</f>
        <v>403E</v>
      </c>
      <c r="D3011" s="144"/>
      <c r="E3011" s="282">
        <f>'[11]Depr Exp'!E3011</f>
        <v>43190</v>
      </c>
      <c r="F3011" s="523">
        <f>'[11]Depr Exp'!F3011</f>
        <v>5128087.57</v>
      </c>
      <c r="G3011" s="305">
        <f>'[11]Depr Exp'!G3011</f>
        <v>4.3000000000000003E-2</v>
      </c>
      <c r="H3011" s="524">
        <f>'[11]Depr Exp'!H3011</f>
        <v>18375.650000000001</v>
      </c>
      <c r="I3011" s="523">
        <f>'[11]Depr Exp'!I3011</f>
        <v>5215910.7</v>
      </c>
      <c r="J3011" s="305">
        <f>'[11]Depr Exp'!J3011</f>
        <v>4.3000000000000003E-2</v>
      </c>
      <c r="K3011" s="373">
        <f>'[11]Depr Exp'!K3011</f>
        <v>18690.346675000004</v>
      </c>
      <c r="L3011" s="524">
        <f>'[11]Depr Exp'!L3011</f>
        <v>314.7</v>
      </c>
      <c r="M3011" s="144"/>
      <c r="N3011" s="144"/>
    </row>
    <row r="3012" spans="1:14">
      <c r="A3012" s="144" t="str">
        <f>'[11]Depr Exp'!A3012</f>
        <v>E345 PRD Accessory, Fredonia 3&amp;4 OP</v>
      </c>
      <c r="B3012" s="144" t="str">
        <f>'[11]Depr Exp'!B3012</f>
        <v>E345 PRD Accessory, Fredonia 3&amp;4 OP-4</v>
      </c>
      <c r="C3012" s="144" t="str">
        <f>'[11]Depr Exp'!C3012</f>
        <v>403E</v>
      </c>
      <c r="D3012" s="144"/>
      <c r="E3012" s="282">
        <f>'[11]Depr Exp'!E3012</f>
        <v>43220</v>
      </c>
      <c r="F3012" s="523">
        <f>'[11]Depr Exp'!F3012</f>
        <v>5128087.57</v>
      </c>
      <c r="G3012" s="305">
        <f>'[11]Depr Exp'!G3012</f>
        <v>4.3000000000000003E-2</v>
      </c>
      <c r="H3012" s="524">
        <f>'[11]Depr Exp'!H3012</f>
        <v>18375.650000000001</v>
      </c>
      <c r="I3012" s="523">
        <f>'[11]Depr Exp'!I3012</f>
        <v>5215910.7</v>
      </c>
      <c r="J3012" s="305">
        <f>'[11]Depr Exp'!J3012</f>
        <v>4.3000000000000003E-2</v>
      </c>
      <c r="K3012" s="373">
        <f>'[11]Depr Exp'!K3012</f>
        <v>18690.346675000004</v>
      </c>
      <c r="L3012" s="524">
        <f>'[11]Depr Exp'!L3012</f>
        <v>314.7</v>
      </c>
      <c r="M3012" s="144"/>
      <c r="N3012" s="144"/>
    </row>
    <row r="3013" spans="1:14">
      <c r="A3013" s="144" t="str">
        <f>'[11]Depr Exp'!A3013</f>
        <v>E345 PRD Accessory, Fredonia 3&amp;4 OP</v>
      </c>
      <c r="B3013" s="144" t="str">
        <f>'[11]Depr Exp'!B3013</f>
        <v>E345 PRD Accessory, Fredonia 3&amp;4 OP-5</v>
      </c>
      <c r="C3013" s="144" t="str">
        <f>'[11]Depr Exp'!C3013</f>
        <v>403E</v>
      </c>
      <c r="D3013" s="144"/>
      <c r="E3013" s="282">
        <f>'[11]Depr Exp'!E3013</f>
        <v>43251</v>
      </c>
      <c r="F3013" s="523">
        <f>'[11]Depr Exp'!F3013</f>
        <v>5128087.57</v>
      </c>
      <c r="G3013" s="305">
        <f>'[11]Depr Exp'!G3013</f>
        <v>4.3000000000000003E-2</v>
      </c>
      <c r="H3013" s="524">
        <f>'[11]Depr Exp'!H3013</f>
        <v>18375.650000000001</v>
      </c>
      <c r="I3013" s="523">
        <f>'[11]Depr Exp'!I3013</f>
        <v>5215910.7</v>
      </c>
      <c r="J3013" s="305">
        <f>'[11]Depr Exp'!J3013</f>
        <v>4.3000000000000003E-2</v>
      </c>
      <c r="K3013" s="373">
        <f>'[11]Depr Exp'!K3013</f>
        <v>18690.346675000004</v>
      </c>
      <c r="L3013" s="524">
        <f>'[11]Depr Exp'!L3013</f>
        <v>314.7</v>
      </c>
      <c r="M3013" s="144"/>
      <c r="N3013" s="144"/>
    </row>
    <row r="3014" spans="1:14">
      <c r="A3014" s="144" t="str">
        <f>'[11]Depr Exp'!A3014</f>
        <v>E345 PRD Accessory, Fredonia 3&amp;4 OP</v>
      </c>
      <c r="B3014" s="144" t="str">
        <f>'[11]Depr Exp'!B3014</f>
        <v>E345 PRD Accessory, Fredonia 3&amp;4 OP-6</v>
      </c>
      <c r="C3014" s="144" t="str">
        <f>'[11]Depr Exp'!C3014</f>
        <v>403E</v>
      </c>
      <c r="D3014" s="144"/>
      <c r="E3014" s="282">
        <f>'[11]Depr Exp'!E3014</f>
        <v>43281</v>
      </c>
      <c r="F3014" s="523">
        <f>'[11]Depr Exp'!F3014</f>
        <v>5128087.57</v>
      </c>
      <c r="G3014" s="305">
        <f>'[11]Depr Exp'!G3014</f>
        <v>4.3000000000000003E-2</v>
      </c>
      <c r="H3014" s="524">
        <f>'[11]Depr Exp'!H3014</f>
        <v>18375.650000000001</v>
      </c>
      <c r="I3014" s="523">
        <f>'[11]Depr Exp'!I3014</f>
        <v>5215910.7</v>
      </c>
      <c r="J3014" s="305">
        <f>'[11]Depr Exp'!J3014</f>
        <v>4.3000000000000003E-2</v>
      </c>
      <c r="K3014" s="373">
        <f>'[11]Depr Exp'!K3014</f>
        <v>18690.346675000004</v>
      </c>
      <c r="L3014" s="524">
        <f>'[11]Depr Exp'!L3014</f>
        <v>314.7</v>
      </c>
      <c r="M3014" s="144"/>
      <c r="N3014" s="144"/>
    </row>
    <row r="3015" spans="1:14">
      <c r="A3015" s="144" t="str">
        <f>'[11]Depr Exp'!A3015</f>
        <v>E345 PRD Accessory, Fredonia 3&amp;4 OP</v>
      </c>
      <c r="B3015" s="144" t="str">
        <f>'[11]Depr Exp'!B3015</f>
        <v>E345 PRD Accessory, Fredonia 3&amp;4 OP-7</v>
      </c>
      <c r="C3015" s="144" t="str">
        <f>'[11]Depr Exp'!C3015</f>
        <v>403E</v>
      </c>
      <c r="D3015" s="144"/>
      <c r="E3015" s="282">
        <f>'[11]Depr Exp'!E3015</f>
        <v>43312</v>
      </c>
      <c r="F3015" s="523">
        <f>'[11]Depr Exp'!F3015</f>
        <v>5128087.57</v>
      </c>
      <c r="G3015" s="305">
        <f>'[11]Depr Exp'!G3015</f>
        <v>4.3000000000000003E-2</v>
      </c>
      <c r="H3015" s="524">
        <f>'[11]Depr Exp'!H3015</f>
        <v>18375.650000000001</v>
      </c>
      <c r="I3015" s="523">
        <f>'[11]Depr Exp'!I3015</f>
        <v>5215910.7</v>
      </c>
      <c r="J3015" s="305">
        <f>'[11]Depr Exp'!J3015</f>
        <v>4.3000000000000003E-2</v>
      </c>
      <c r="K3015" s="373">
        <f>'[11]Depr Exp'!K3015</f>
        <v>18690.346675000004</v>
      </c>
      <c r="L3015" s="524">
        <f>'[11]Depr Exp'!L3015</f>
        <v>314.7</v>
      </c>
      <c r="M3015" s="144"/>
      <c r="N3015" s="144"/>
    </row>
    <row r="3016" spans="1:14">
      <c r="A3016" s="144" t="str">
        <f>'[11]Depr Exp'!A3016</f>
        <v>E345 PRD Accessory, Fredonia 3&amp;4 OP</v>
      </c>
      <c r="B3016" s="144" t="str">
        <f>'[11]Depr Exp'!B3016</f>
        <v>E345 PRD Accessory, Fredonia 3&amp;4 OP-8</v>
      </c>
      <c r="C3016" s="144" t="str">
        <f>'[11]Depr Exp'!C3016</f>
        <v>403E</v>
      </c>
      <c r="D3016" s="144"/>
      <c r="E3016" s="282">
        <f>'[11]Depr Exp'!E3016</f>
        <v>43343</v>
      </c>
      <c r="F3016" s="523">
        <f>'[11]Depr Exp'!F3016</f>
        <v>5128087.57</v>
      </c>
      <c r="G3016" s="305">
        <f>'[11]Depr Exp'!G3016</f>
        <v>4.3000000000000003E-2</v>
      </c>
      <c r="H3016" s="524">
        <f>'[11]Depr Exp'!H3016</f>
        <v>18375.650000000001</v>
      </c>
      <c r="I3016" s="523">
        <f>'[11]Depr Exp'!I3016</f>
        <v>5215910.7</v>
      </c>
      <c r="J3016" s="305">
        <f>'[11]Depr Exp'!J3016</f>
        <v>4.3000000000000003E-2</v>
      </c>
      <c r="K3016" s="373">
        <f>'[11]Depr Exp'!K3016</f>
        <v>18690.346675000004</v>
      </c>
      <c r="L3016" s="524">
        <f>'[11]Depr Exp'!L3016</f>
        <v>314.7</v>
      </c>
      <c r="M3016" s="144"/>
      <c r="N3016" s="144"/>
    </row>
    <row r="3017" spans="1:14">
      <c r="A3017" s="144" t="str">
        <f>'[11]Depr Exp'!A3017</f>
        <v>E345 PRD Accessory, Fredonia 3&amp;4 OP</v>
      </c>
      <c r="B3017" s="144" t="str">
        <f>'[11]Depr Exp'!B3017</f>
        <v>E345 PRD Accessory, Fredonia 3&amp;4 OP-9</v>
      </c>
      <c r="C3017" s="144" t="str">
        <f>'[11]Depr Exp'!C3017</f>
        <v>403E</v>
      </c>
      <c r="D3017" s="144"/>
      <c r="E3017" s="282">
        <f>'[11]Depr Exp'!E3017</f>
        <v>43373</v>
      </c>
      <c r="F3017" s="523">
        <f>'[11]Depr Exp'!F3017</f>
        <v>5128087.57</v>
      </c>
      <c r="G3017" s="305">
        <f>'[11]Depr Exp'!G3017</f>
        <v>4.3000000000000003E-2</v>
      </c>
      <c r="H3017" s="524">
        <f>'[11]Depr Exp'!H3017</f>
        <v>18375.650000000001</v>
      </c>
      <c r="I3017" s="523">
        <f>'[11]Depr Exp'!I3017</f>
        <v>5215910.7</v>
      </c>
      <c r="J3017" s="305">
        <f>'[11]Depr Exp'!J3017</f>
        <v>4.3000000000000003E-2</v>
      </c>
      <c r="K3017" s="373">
        <f>'[11]Depr Exp'!K3017</f>
        <v>18690.346675000004</v>
      </c>
      <c r="L3017" s="524">
        <f>'[11]Depr Exp'!L3017</f>
        <v>314.7</v>
      </c>
      <c r="M3017" s="144"/>
      <c r="N3017" s="144"/>
    </row>
    <row r="3018" spans="1:14">
      <c r="A3018" s="144" t="str">
        <f>'[11]Depr Exp'!A3018</f>
        <v>E345 PRD Accessory, Fredonia 3&amp;4 OP</v>
      </c>
      <c r="B3018" s="144" t="str">
        <f>'[11]Depr Exp'!B3018</f>
        <v>E345 PRD Accessory, Fredonia 3&amp;4 OP-10</v>
      </c>
      <c r="C3018" s="144" t="str">
        <f>'[11]Depr Exp'!C3018</f>
        <v>403E</v>
      </c>
      <c r="D3018" s="144"/>
      <c r="E3018" s="282">
        <f>'[11]Depr Exp'!E3018</f>
        <v>43404</v>
      </c>
      <c r="F3018" s="523">
        <f>'[11]Depr Exp'!F3018</f>
        <v>5128087.57</v>
      </c>
      <c r="G3018" s="305">
        <f>'[11]Depr Exp'!G3018</f>
        <v>4.3000000000000003E-2</v>
      </c>
      <c r="H3018" s="524">
        <f>'[11]Depr Exp'!H3018</f>
        <v>18375.650000000001</v>
      </c>
      <c r="I3018" s="523">
        <f>'[11]Depr Exp'!I3018</f>
        <v>5215910.7</v>
      </c>
      <c r="J3018" s="305">
        <f>'[11]Depr Exp'!J3018</f>
        <v>4.3000000000000003E-2</v>
      </c>
      <c r="K3018" s="373">
        <f>'[11]Depr Exp'!K3018</f>
        <v>18690.346675000004</v>
      </c>
      <c r="L3018" s="524">
        <f>'[11]Depr Exp'!L3018</f>
        <v>314.7</v>
      </c>
      <c r="M3018" s="144"/>
      <c r="N3018" s="144"/>
    </row>
    <row r="3019" spans="1:14">
      <c r="A3019" s="144" t="str">
        <f>'[11]Depr Exp'!A3019</f>
        <v>E345 PRD Accessory, Fredonia 3&amp;4 OP</v>
      </c>
      <c r="B3019" s="144" t="str">
        <f>'[11]Depr Exp'!B3019</f>
        <v>E345 PRD Accessory, Fredonia 3&amp;4 OP-11</v>
      </c>
      <c r="C3019" s="144" t="str">
        <f>'[11]Depr Exp'!C3019</f>
        <v>403E</v>
      </c>
      <c r="D3019" s="144"/>
      <c r="E3019" s="282">
        <f>'[11]Depr Exp'!E3019</f>
        <v>43434</v>
      </c>
      <c r="F3019" s="523">
        <f>'[11]Depr Exp'!F3019</f>
        <v>5128087.57</v>
      </c>
      <c r="G3019" s="305">
        <f>'[11]Depr Exp'!G3019</f>
        <v>4.3000000000000003E-2</v>
      </c>
      <c r="H3019" s="524">
        <f>'[11]Depr Exp'!H3019</f>
        <v>18375.650000000001</v>
      </c>
      <c r="I3019" s="523">
        <f>'[11]Depr Exp'!I3019</f>
        <v>5215910.7</v>
      </c>
      <c r="J3019" s="305">
        <f>'[11]Depr Exp'!J3019</f>
        <v>4.3000000000000003E-2</v>
      </c>
      <c r="K3019" s="373">
        <f>'[11]Depr Exp'!K3019</f>
        <v>18690.346675000004</v>
      </c>
      <c r="L3019" s="524">
        <f>'[11]Depr Exp'!L3019</f>
        <v>314.7</v>
      </c>
      <c r="M3019" s="144"/>
      <c r="N3019" s="144"/>
    </row>
    <row r="3020" spans="1:14">
      <c r="A3020" s="144" t="str">
        <f>'[11]Depr Exp'!A3020</f>
        <v>E345 PRD Accessory, Fredonia 3&amp;4 OP</v>
      </c>
      <c r="B3020" s="144" t="str">
        <f>'[11]Depr Exp'!B3020</f>
        <v>E345 PRD Accessory, Fredonia 3&amp;4 OP-12</v>
      </c>
      <c r="C3020" s="144" t="str">
        <f>'[11]Depr Exp'!C3020</f>
        <v>403E</v>
      </c>
      <c r="D3020" s="144"/>
      <c r="E3020" s="282">
        <f>'[11]Depr Exp'!E3020</f>
        <v>43465</v>
      </c>
      <c r="F3020" s="523">
        <f>'[11]Depr Exp'!F3020</f>
        <v>5215910.7</v>
      </c>
      <c r="G3020" s="305">
        <f>'[11]Depr Exp'!G3020</f>
        <v>4.3000000000000003E-2</v>
      </c>
      <c r="H3020" s="524">
        <f>'[11]Depr Exp'!H3020</f>
        <v>18690.349999999999</v>
      </c>
      <c r="I3020" s="523">
        <f>'[11]Depr Exp'!I3020</f>
        <v>5215910.7</v>
      </c>
      <c r="J3020" s="305">
        <f>'[11]Depr Exp'!J3020</f>
        <v>4.3000000000000003E-2</v>
      </c>
      <c r="K3020" s="373">
        <f>'[11]Depr Exp'!K3020</f>
        <v>18690.346675000004</v>
      </c>
      <c r="L3020" s="524">
        <f>'[11]Depr Exp'!L3020</f>
        <v>0</v>
      </c>
      <c r="M3020" s="144"/>
      <c r="N3020" s="144"/>
    </row>
    <row r="3021" spans="1:14" ht="15.75" thickBot="1">
      <c r="A3021" s="159" t="str">
        <f>'[11]Depr Exp'!A3021</f>
        <v>E345 PRD Accessory, Fredonia 3&amp;4 OP Total</v>
      </c>
      <c r="B3021" s="144">
        <f>'[11]Depr Exp'!B3021</f>
        <v>0</v>
      </c>
      <c r="C3021" s="502" t="str">
        <f>'[11]Depr Exp'!C3021</f>
        <v>EPRD</v>
      </c>
      <c r="D3021" s="144"/>
      <c r="E3021" s="281" t="str">
        <f>'[11]Depr Exp'!E3021</f>
        <v>Total</v>
      </c>
      <c r="F3021" s="141">
        <f>'[11]Depr Exp'!F3021</f>
        <v>0</v>
      </c>
      <c r="G3021" s="252">
        <f>'[11]Depr Exp'!G3021</f>
        <v>0</v>
      </c>
      <c r="H3021" s="286">
        <f>'[11]Depr Exp'!H3021</f>
        <v>220822.49999999997</v>
      </c>
      <c r="I3021" s="141">
        <f>'[11]Depr Exp'!I3021</f>
        <v>0</v>
      </c>
      <c r="J3021" s="252">
        <f>'[11]Depr Exp'!J3021</f>
        <v>0</v>
      </c>
      <c r="K3021" s="286">
        <f>'[11]Depr Exp'!K3021</f>
        <v>224284.16010000007</v>
      </c>
      <c r="L3021" s="286">
        <f>'[11]Depr Exp'!L3021</f>
        <v>3461.66</v>
      </c>
      <c r="M3021" s="144"/>
      <c r="N3021" s="144"/>
    </row>
    <row r="3022" spans="1:14" ht="13.5" thickTop="1">
      <c r="A3022" s="144" t="str">
        <f>'[11]Depr Exp'!A3022</f>
        <v>E345 PRD Accessory, Goldendale OP</v>
      </c>
      <c r="B3022" s="144" t="str">
        <f>'[11]Depr Exp'!B3022</f>
        <v>E345 PRD Accessory, Goldendale OP-1</v>
      </c>
      <c r="C3022" s="144" t="str">
        <f>'[11]Depr Exp'!C3022</f>
        <v>403E</v>
      </c>
      <c r="D3022" s="144"/>
      <c r="E3022" s="282">
        <f>'[11]Depr Exp'!E3022</f>
        <v>43131</v>
      </c>
      <c r="F3022" s="523">
        <f>'[11]Depr Exp'!F3022</f>
        <v>9468135</v>
      </c>
      <c r="G3022" s="305">
        <f>'[11]Depr Exp'!G3022</f>
        <v>1.0800000000000001E-2</v>
      </c>
      <c r="H3022" s="524">
        <f>'[11]Depr Exp'!H3022</f>
        <v>8521.33</v>
      </c>
      <c r="I3022" s="523">
        <f>'[11]Depr Exp'!I3022</f>
        <v>9468135</v>
      </c>
      <c r="J3022" s="305">
        <f>'[11]Depr Exp'!J3022</f>
        <v>1.0800000000000001E-2</v>
      </c>
      <c r="K3022" s="373">
        <f>'[11]Depr Exp'!K3022</f>
        <v>8521.3215</v>
      </c>
      <c r="L3022" s="524">
        <f>'[11]Depr Exp'!L3022</f>
        <v>-0.01</v>
      </c>
      <c r="M3022" s="144"/>
      <c r="N3022" s="144"/>
    </row>
    <row r="3023" spans="1:14">
      <c r="A3023" s="144" t="str">
        <f>'[11]Depr Exp'!A3023</f>
        <v>E345 PRD Accessory, Goldendale OP</v>
      </c>
      <c r="B3023" s="144" t="str">
        <f>'[11]Depr Exp'!B3023</f>
        <v>E345 PRD Accessory, Goldendale OP-2</v>
      </c>
      <c r="C3023" s="144" t="str">
        <f>'[11]Depr Exp'!C3023</f>
        <v>403E</v>
      </c>
      <c r="D3023" s="144"/>
      <c r="E3023" s="282">
        <f>'[11]Depr Exp'!E3023</f>
        <v>43159</v>
      </c>
      <c r="F3023" s="523">
        <f>'[11]Depr Exp'!F3023</f>
        <v>9468135</v>
      </c>
      <c r="G3023" s="305">
        <f>'[11]Depr Exp'!G3023</f>
        <v>1.0800000000000001E-2</v>
      </c>
      <c r="H3023" s="524">
        <f>'[11]Depr Exp'!H3023</f>
        <v>8521.33</v>
      </c>
      <c r="I3023" s="523">
        <f>'[11]Depr Exp'!I3023</f>
        <v>9468135</v>
      </c>
      <c r="J3023" s="305">
        <f>'[11]Depr Exp'!J3023</f>
        <v>1.0800000000000001E-2</v>
      </c>
      <c r="K3023" s="373">
        <f>'[11]Depr Exp'!K3023</f>
        <v>8521.3215</v>
      </c>
      <c r="L3023" s="524">
        <f>'[11]Depr Exp'!L3023</f>
        <v>-0.01</v>
      </c>
      <c r="M3023" s="144"/>
      <c r="N3023" s="144"/>
    </row>
    <row r="3024" spans="1:14">
      <c r="A3024" s="144" t="str">
        <f>'[11]Depr Exp'!A3024</f>
        <v>E345 PRD Accessory, Goldendale OP</v>
      </c>
      <c r="B3024" s="144" t="str">
        <f>'[11]Depr Exp'!B3024</f>
        <v>E345 PRD Accessory, Goldendale OP-3</v>
      </c>
      <c r="C3024" s="144" t="str">
        <f>'[11]Depr Exp'!C3024</f>
        <v>403E</v>
      </c>
      <c r="D3024" s="144"/>
      <c r="E3024" s="282">
        <f>'[11]Depr Exp'!E3024</f>
        <v>43190</v>
      </c>
      <c r="F3024" s="523">
        <f>'[11]Depr Exp'!F3024</f>
        <v>9468135</v>
      </c>
      <c r="G3024" s="305">
        <f>'[11]Depr Exp'!G3024</f>
        <v>1.0800000000000001E-2</v>
      </c>
      <c r="H3024" s="524">
        <f>'[11]Depr Exp'!H3024</f>
        <v>8521.33</v>
      </c>
      <c r="I3024" s="523">
        <f>'[11]Depr Exp'!I3024</f>
        <v>9468135</v>
      </c>
      <c r="J3024" s="305">
        <f>'[11]Depr Exp'!J3024</f>
        <v>1.0800000000000001E-2</v>
      </c>
      <c r="K3024" s="373">
        <f>'[11]Depr Exp'!K3024</f>
        <v>8521.3215</v>
      </c>
      <c r="L3024" s="524">
        <f>'[11]Depr Exp'!L3024</f>
        <v>-0.01</v>
      </c>
      <c r="M3024" s="144"/>
      <c r="N3024" s="144"/>
    </row>
    <row r="3025" spans="1:14">
      <c r="A3025" s="144" t="str">
        <f>'[11]Depr Exp'!A3025</f>
        <v>E345 PRD Accessory, Goldendale OP</v>
      </c>
      <c r="B3025" s="144" t="str">
        <f>'[11]Depr Exp'!B3025</f>
        <v>E345 PRD Accessory, Goldendale OP-4</v>
      </c>
      <c r="C3025" s="144" t="str">
        <f>'[11]Depr Exp'!C3025</f>
        <v>403E</v>
      </c>
      <c r="D3025" s="144"/>
      <c r="E3025" s="282">
        <f>'[11]Depr Exp'!E3025</f>
        <v>43220</v>
      </c>
      <c r="F3025" s="523">
        <f>'[11]Depr Exp'!F3025</f>
        <v>9468135</v>
      </c>
      <c r="G3025" s="305">
        <f>'[11]Depr Exp'!G3025</f>
        <v>1.0800000000000001E-2</v>
      </c>
      <c r="H3025" s="524">
        <f>'[11]Depr Exp'!H3025</f>
        <v>8521.33</v>
      </c>
      <c r="I3025" s="523">
        <f>'[11]Depr Exp'!I3025</f>
        <v>9468135</v>
      </c>
      <c r="J3025" s="305">
        <f>'[11]Depr Exp'!J3025</f>
        <v>1.0800000000000001E-2</v>
      </c>
      <c r="K3025" s="373">
        <f>'[11]Depr Exp'!K3025</f>
        <v>8521.3215</v>
      </c>
      <c r="L3025" s="524">
        <f>'[11]Depr Exp'!L3025</f>
        <v>-0.01</v>
      </c>
      <c r="M3025" s="144"/>
      <c r="N3025" s="144"/>
    </row>
    <row r="3026" spans="1:14">
      <c r="A3026" s="144" t="str">
        <f>'[11]Depr Exp'!A3026</f>
        <v>E345 PRD Accessory, Goldendale OP</v>
      </c>
      <c r="B3026" s="144" t="str">
        <f>'[11]Depr Exp'!B3026</f>
        <v>E345 PRD Accessory, Goldendale OP-5</v>
      </c>
      <c r="C3026" s="144" t="str">
        <f>'[11]Depr Exp'!C3026</f>
        <v>403E</v>
      </c>
      <c r="D3026" s="144"/>
      <c r="E3026" s="282">
        <f>'[11]Depr Exp'!E3026</f>
        <v>43251</v>
      </c>
      <c r="F3026" s="523">
        <f>'[11]Depr Exp'!F3026</f>
        <v>9468135</v>
      </c>
      <c r="G3026" s="305">
        <f>'[11]Depr Exp'!G3026</f>
        <v>1.0800000000000001E-2</v>
      </c>
      <c r="H3026" s="524">
        <f>'[11]Depr Exp'!H3026</f>
        <v>8521.33</v>
      </c>
      <c r="I3026" s="523">
        <f>'[11]Depr Exp'!I3026</f>
        <v>9468135</v>
      </c>
      <c r="J3026" s="305">
        <f>'[11]Depr Exp'!J3026</f>
        <v>1.0800000000000001E-2</v>
      </c>
      <c r="K3026" s="373">
        <f>'[11]Depr Exp'!K3026</f>
        <v>8521.3215</v>
      </c>
      <c r="L3026" s="524">
        <f>'[11]Depr Exp'!L3026</f>
        <v>-0.01</v>
      </c>
      <c r="M3026" s="144"/>
      <c r="N3026" s="144"/>
    </row>
    <row r="3027" spans="1:14">
      <c r="A3027" s="144" t="str">
        <f>'[11]Depr Exp'!A3027</f>
        <v>E345 PRD Accessory, Goldendale OP</v>
      </c>
      <c r="B3027" s="144" t="str">
        <f>'[11]Depr Exp'!B3027</f>
        <v>E345 PRD Accessory, Goldendale OP-6</v>
      </c>
      <c r="C3027" s="144" t="str">
        <f>'[11]Depr Exp'!C3027</f>
        <v>403E</v>
      </c>
      <c r="D3027" s="144"/>
      <c r="E3027" s="282">
        <f>'[11]Depr Exp'!E3027</f>
        <v>43281</v>
      </c>
      <c r="F3027" s="523">
        <f>'[11]Depr Exp'!F3027</f>
        <v>9468135</v>
      </c>
      <c r="G3027" s="305">
        <f>'[11]Depr Exp'!G3027</f>
        <v>1.0800000000000001E-2</v>
      </c>
      <c r="H3027" s="524">
        <f>'[11]Depr Exp'!H3027</f>
        <v>8521.33</v>
      </c>
      <c r="I3027" s="523">
        <f>'[11]Depr Exp'!I3027</f>
        <v>9468135</v>
      </c>
      <c r="J3027" s="305">
        <f>'[11]Depr Exp'!J3027</f>
        <v>1.0800000000000001E-2</v>
      </c>
      <c r="K3027" s="373">
        <f>'[11]Depr Exp'!K3027</f>
        <v>8521.3215</v>
      </c>
      <c r="L3027" s="524">
        <f>'[11]Depr Exp'!L3027</f>
        <v>-0.01</v>
      </c>
      <c r="M3027" s="144"/>
      <c r="N3027" s="144"/>
    </row>
    <row r="3028" spans="1:14">
      <c r="A3028" s="144" t="str">
        <f>'[11]Depr Exp'!A3028</f>
        <v>E345 PRD Accessory, Goldendale OP</v>
      </c>
      <c r="B3028" s="144" t="str">
        <f>'[11]Depr Exp'!B3028</f>
        <v>E345 PRD Accessory, Goldendale OP-7</v>
      </c>
      <c r="C3028" s="144" t="str">
        <f>'[11]Depr Exp'!C3028</f>
        <v>403E</v>
      </c>
      <c r="D3028" s="144"/>
      <c r="E3028" s="282">
        <f>'[11]Depr Exp'!E3028</f>
        <v>43312</v>
      </c>
      <c r="F3028" s="523">
        <f>'[11]Depr Exp'!F3028</f>
        <v>9468135</v>
      </c>
      <c r="G3028" s="305">
        <f>'[11]Depr Exp'!G3028</f>
        <v>1.0800000000000001E-2</v>
      </c>
      <c r="H3028" s="524">
        <f>'[11]Depr Exp'!H3028</f>
        <v>8521.33</v>
      </c>
      <c r="I3028" s="523">
        <f>'[11]Depr Exp'!I3028</f>
        <v>9468135</v>
      </c>
      <c r="J3028" s="305">
        <f>'[11]Depr Exp'!J3028</f>
        <v>1.0800000000000001E-2</v>
      </c>
      <c r="K3028" s="373">
        <f>'[11]Depr Exp'!K3028</f>
        <v>8521.3215</v>
      </c>
      <c r="L3028" s="524">
        <f>'[11]Depr Exp'!L3028</f>
        <v>-0.01</v>
      </c>
      <c r="M3028" s="144"/>
      <c r="N3028" s="144"/>
    </row>
    <row r="3029" spans="1:14">
      <c r="A3029" s="144" t="str">
        <f>'[11]Depr Exp'!A3029</f>
        <v>E345 PRD Accessory, Goldendale OP</v>
      </c>
      <c r="B3029" s="144" t="str">
        <f>'[11]Depr Exp'!B3029</f>
        <v>E345 PRD Accessory, Goldendale OP-8</v>
      </c>
      <c r="C3029" s="144" t="str">
        <f>'[11]Depr Exp'!C3029</f>
        <v>403E</v>
      </c>
      <c r="D3029" s="144"/>
      <c r="E3029" s="282">
        <f>'[11]Depr Exp'!E3029</f>
        <v>43343</v>
      </c>
      <c r="F3029" s="523">
        <f>'[11]Depr Exp'!F3029</f>
        <v>9468135</v>
      </c>
      <c r="G3029" s="305">
        <f>'[11]Depr Exp'!G3029</f>
        <v>1.0800000000000001E-2</v>
      </c>
      <c r="H3029" s="524">
        <f>'[11]Depr Exp'!H3029</f>
        <v>8521.33</v>
      </c>
      <c r="I3029" s="523">
        <f>'[11]Depr Exp'!I3029</f>
        <v>9468135</v>
      </c>
      <c r="J3029" s="305">
        <f>'[11]Depr Exp'!J3029</f>
        <v>1.0800000000000001E-2</v>
      </c>
      <c r="K3029" s="373">
        <f>'[11]Depr Exp'!K3029</f>
        <v>8521.3215</v>
      </c>
      <c r="L3029" s="524">
        <f>'[11]Depr Exp'!L3029</f>
        <v>-0.01</v>
      </c>
      <c r="M3029" s="144"/>
      <c r="N3029" s="144"/>
    </row>
    <row r="3030" spans="1:14">
      <c r="A3030" s="144" t="str">
        <f>'[11]Depr Exp'!A3030</f>
        <v>E345 PRD Accessory, Goldendale OP</v>
      </c>
      <c r="B3030" s="144" t="str">
        <f>'[11]Depr Exp'!B3030</f>
        <v>E345 PRD Accessory, Goldendale OP-9</v>
      </c>
      <c r="C3030" s="144" t="str">
        <f>'[11]Depr Exp'!C3030</f>
        <v>403E</v>
      </c>
      <c r="D3030" s="144"/>
      <c r="E3030" s="282">
        <f>'[11]Depr Exp'!E3030</f>
        <v>43373</v>
      </c>
      <c r="F3030" s="523">
        <f>'[11]Depr Exp'!F3030</f>
        <v>9468135</v>
      </c>
      <c r="G3030" s="305">
        <f>'[11]Depr Exp'!G3030</f>
        <v>1.0800000000000001E-2</v>
      </c>
      <c r="H3030" s="524">
        <f>'[11]Depr Exp'!H3030</f>
        <v>8521.33</v>
      </c>
      <c r="I3030" s="523">
        <f>'[11]Depr Exp'!I3030</f>
        <v>9468135</v>
      </c>
      <c r="J3030" s="305">
        <f>'[11]Depr Exp'!J3030</f>
        <v>1.0800000000000001E-2</v>
      </c>
      <c r="K3030" s="373">
        <f>'[11]Depr Exp'!K3030</f>
        <v>8521.3215</v>
      </c>
      <c r="L3030" s="524">
        <f>'[11]Depr Exp'!L3030</f>
        <v>-0.01</v>
      </c>
      <c r="M3030" s="144"/>
      <c r="N3030" s="144"/>
    </row>
    <row r="3031" spans="1:14">
      <c r="A3031" s="144" t="str">
        <f>'[11]Depr Exp'!A3031</f>
        <v>E345 PRD Accessory, Goldendale OP</v>
      </c>
      <c r="B3031" s="144" t="str">
        <f>'[11]Depr Exp'!B3031</f>
        <v>E345 PRD Accessory, Goldendale OP-10</v>
      </c>
      <c r="C3031" s="144" t="str">
        <f>'[11]Depr Exp'!C3031</f>
        <v>403E</v>
      </c>
      <c r="D3031" s="144"/>
      <c r="E3031" s="282">
        <f>'[11]Depr Exp'!E3031</f>
        <v>43404</v>
      </c>
      <c r="F3031" s="523">
        <f>'[11]Depr Exp'!F3031</f>
        <v>9468135</v>
      </c>
      <c r="G3031" s="305">
        <f>'[11]Depr Exp'!G3031</f>
        <v>1.0800000000000001E-2</v>
      </c>
      <c r="H3031" s="524">
        <f>'[11]Depr Exp'!H3031</f>
        <v>8521.33</v>
      </c>
      <c r="I3031" s="523">
        <f>'[11]Depr Exp'!I3031</f>
        <v>9468135</v>
      </c>
      <c r="J3031" s="305">
        <f>'[11]Depr Exp'!J3031</f>
        <v>1.0800000000000001E-2</v>
      </c>
      <c r="K3031" s="373">
        <f>'[11]Depr Exp'!K3031</f>
        <v>8521.3215</v>
      </c>
      <c r="L3031" s="524">
        <f>'[11]Depr Exp'!L3031</f>
        <v>-0.01</v>
      </c>
      <c r="M3031" s="144"/>
      <c r="N3031" s="144"/>
    </row>
    <row r="3032" spans="1:14">
      <c r="A3032" s="144" t="str">
        <f>'[11]Depr Exp'!A3032</f>
        <v>E345 PRD Accessory, Goldendale OP</v>
      </c>
      <c r="B3032" s="144" t="str">
        <f>'[11]Depr Exp'!B3032</f>
        <v>E345 PRD Accessory, Goldendale OP-11</v>
      </c>
      <c r="C3032" s="144" t="str">
        <f>'[11]Depr Exp'!C3032</f>
        <v>403E</v>
      </c>
      <c r="D3032" s="144"/>
      <c r="E3032" s="282">
        <f>'[11]Depr Exp'!E3032</f>
        <v>43434</v>
      </c>
      <c r="F3032" s="523">
        <f>'[11]Depr Exp'!F3032</f>
        <v>9468135</v>
      </c>
      <c r="G3032" s="305">
        <f>'[11]Depr Exp'!G3032</f>
        <v>1.0800000000000001E-2</v>
      </c>
      <c r="H3032" s="524">
        <f>'[11]Depr Exp'!H3032</f>
        <v>8521.33</v>
      </c>
      <c r="I3032" s="523">
        <f>'[11]Depr Exp'!I3032</f>
        <v>9468135</v>
      </c>
      <c r="J3032" s="305">
        <f>'[11]Depr Exp'!J3032</f>
        <v>1.0800000000000001E-2</v>
      </c>
      <c r="K3032" s="373">
        <f>'[11]Depr Exp'!K3032</f>
        <v>8521.3215</v>
      </c>
      <c r="L3032" s="524">
        <f>'[11]Depr Exp'!L3032</f>
        <v>-0.01</v>
      </c>
      <c r="M3032" s="144"/>
      <c r="N3032" s="144"/>
    </row>
    <row r="3033" spans="1:14">
      <c r="A3033" s="144" t="str">
        <f>'[11]Depr Exp'!A3033</f>
        <v>E345 PRD Accessory, Goldendale OP</v>
      </c>
      <c r="B3033" s="144" t="str">
        <f>'[11]Depr Exp'!B3033</f>
        <v>E345 PRD Accessory, Goldendale OP-12</v>
      </c>
      <c r="C3033" s="144" t="str">
        <f>'[11]Depr Exp'!C3033</f>
        <v>403E</v>
      </c>
      <c r="D3033" s="144"/>
      <c r="E3033" s="282">
        <f>'[11]Depr Exp'!E3033</f>
        <v>43465</v>
      </c>
      <c r="F3033" s="523">
        <f>'[11]Depr Exp'!F3033</f>
        <v>9468135</v>
      </c>
      <c r="G3033" s="305">
        <f>'[11]Depr Exp'!G3033</f>
        <v>1.0800000000000001E-2</v>
      </c>
      <c r="H3033" s="524">
        <f>'[11]Depr Exp'!H3033</f>
        <v>8521.33</v>
      </c>
      <c r="I3033" s="523">
        <f>'[11]Depr Exp'!I3033</f>
        <v>9468135</v>
      </c>
      <c r="J3033" s="305">
        <f>'[11]Depr Exp'!J3033</f>
        <v>1.0800000000000001E-2</v>
      </c>
      <c r="K3033" s="373">
        <f>'[11]Depr Exp'!K3033</f>
        <v>8521.3215</v>
      </c>
      <c r="L3033" s="524">
        <f>'[11]Depr Exp'!L3033</f>
        <v>-0.01</v>
      </c>
      <c r="M3033" s="144"/>
      <c r="N3033" s="144"/>
    </row>
    <row r="3034" spans="1:14" ht="15.75" thickBot="1">
      <c r="A3034" s="159" t="str">
        <f>'[11]Depr Exp'!A3034</f>
        <v>E345 PRD Accessory, Goldendale OP Total</v>
      </c>
      <c r="B3034" s="144">
        <f>'[11]Depr Exp'!B3034</f>
        <v>0</v>
      </c>
      <c r="C3034" s="502" t="str">
        <f>'[11]Depr Exp'!C3034</f>
        <v>EPRD</v>
      </c>
      <c r="D3034" s="144"/>
      <c r="E3034" s="281" t="str">
        <f>'[11]Depr Exp'!E3034</f>
        <v>Total</v>
      </c>
      <c r="F3034" s="141">
        <f>'[11]Depr Exp'!F3034</f>
        <v>0</v>
      </c>
      <c r="G3034" s="252">
        <f>'[11]Depr Exp'!G3034</f>
        <v>0</v>
      </c>
      <c r="H3034" s="286">
        <f>'[11]Depr Exp'!H3034</f>
        <v>102255.96</v>
      </c>
      <c r="I3034" s="141">
        <f>'[11]Depr Exp'!I3034</f>
        <v>0</v>
      </c>
      <c r="J3034" s="252">
        <f>'[11]Depr Exp'!J3034</f>
        <v>0</v>
      </c>
      <c r="K3034" s="286">
        <f>'[11]Depr Exp'!K3034</f>
        <v>102255.85800000002</v>
      </c>
      <c r="L3034" s="286">
        <f>'[11]Depr Exp'!L3034</f>
        <v>-0.1</v>
      </c>
      <c r="M3034" s="144"/>
      <c r="N3034" s="144"/>
    </row>
    <row r="3035" spans="1:14" ht="13.5" thickTop="1">
      <c r="A3035" s="144" t="str">
        <f>'[11]Depr Exp'!A3035</f>
        <v>E345 PRD Accessory, Mint Farm</v>
      </c>
      <c r="B3035" s="144" t="str">
        <f>'[11]Depr Exp'!B3035</f>
        <v>E345 PRD Accessory, Mint Farm-1</v>
      </c>
      <c r="C3035" s="144" t="str">
        <f>'[11]Depr Exp'!C3035</f>
        <v>403E</v>
      </c>
      <c r="D3035" s="144"/>
      <c r="E3035" s="282">
        <f>'[11]Depr Exp'!E3035</f>
        <v>43131</v>
      </c>
      <c r="F3035" s="523">
        <f>'[11]Depr Exp'!F3035</f>
        <v>0</v>
      </c>
      <c r="G3035" s="305">
        <f>'[11]Depr Exp'!G3035</f>
        <v>2.8299999999999999E-2</v>
      </c>
      <c r="H3035" s="524">
        <f>'[11]Depr Exp'!H3035</f>
        <v>0</v>
      </c>
      <c r="I3035" s="523">
        <f>'[11]Depr Exp'!I3035</f>
        <v>292851.01</v>
      </c>
      <c r="J3035" s="305">
        <f>'[11]Depr Exp'!J3035</f>
        <v>2.8299999999999999E-2</v>
      </c>
      <c r="K3035" s="373">
        <f>'[11]Depr Exp'!K3035</f>
        <v>690.64029858333333</v>
      </c>
      <c r="L3035" s="524">
        <f>'[11]Depr Exp'!L3035</f>
        <v>690.64</v>
      </c>
      <c r="M3035" s="144"/>
      <c r="N3035" s="144"/>
    </row>
    <row r="3036" spans="1:14">
      <c r="A3036" s="144" t="str">
        <f>'[11]Depr Exp'!A3036</f>
        <v>E345 PRD Accessory, Mint Farm</v>
      </c>
      <c r="B3036" s="144" t="str">
        <f>'[11]Depr Exp'!B3036</f>
        <v>E345 PRD Accessory, Mint Farm-2</v>
      </c>
      <c r="C3036" s="144" t="str">
        <f>'[11]Depr Exp'!C3036</f>
        <v>403E</v>
      </c>
      <c r="D3036" s="144"/>
      <c r="E3036" s="282">
        <f>'[11]Depr Exp'!E3036</f>
        <v>43159</v>
      </c>
      <c r="F3036" s="523">
        <f>'[11]Depr Exp'!F3036</f>
        <v>0</v>
      </c>
      <c r="G3036" s="305">
        <f>'[11]Depr Exp'!G3036</f>
        <v>2.8299999999999999E-2</v>
      </c>
      <c r="H3036" s="524">
        <f>'[11]Depr Exp'!H3036</f>
        <v>0</v>
      </c>
      <c r="I3036" s="523">
        <f>'[11]Depr Exp'!I3036</f>
        <v>292851.01</v>
      </c>
      <c r="J3036" s="305">
        <f>'[11]Depr Exp'!J3036</f>
        <v>2.8299999999999999E-2</v>
      </c>
      <c r="K3036" s="373">
        <f>'[11]Depr Exp'!K3036</f>
        <v>690.64029858333333</v>
      </c>
      <c r="L3036" s="524">
        <f>'[11]Depr Exp'!L3036</f>
        <v>690.64</v>
      </c>
      <c r="M3036" s="144"/>
      <c r="N3036" s="144"/>
    </row>
    <row r="3037" spans="1:14">
      <c r="A3037" s="144" t="str">
        <f>'[11]Depr Exp'!A3037</f>
        <v>E345 PRD Accessory, Mint Farm</v>
      </c>
      <c r="B3037" s="144" t="str">
        <f>'[11]Depr Exp'!B3037</f>
        <v>E345 PRD Accessory, Mint Farm-3</v>
      </c>
      <c r="C3037" s="144" t="str">
        <f>'[11]Depr Exp'!C3037</f>
        <v>403E</v>
      </c>
      <c r="D3037" s="144"/>
      <c r="E3037" s="282">
        <f>'[11]Depr Exp'!E3037</f>
        <v>43190</v>
      </c>
      <c r="F3037" s="523">
        <f>'[11]Depr Exp'!F3037</f>
        <v>0</v>
      </c>
      <c r="G3037" s="305">
        <f>'[11]Depr Exp'!G3037</f>
        <v>2.8299999999999999E-2</v>
      </c>
      <c r="H3037" s="524">
        <f>'[11]Depr Exp'!H3037</f>
        <v>0</v>
      </c>
      <c r="I3037" s="523">
        <f>'[11]Depr Exp'!I3037</f>
        <v>292851.01</v>
      </c>
      <c r="J3037" s="305">
        <f>'[11]Depr Exp'!J3037</f>
        <v>2.8299999999999999E-2</v>
      </c>
      <c r="K3037" s="373">
        <f>'[11]Depr Exp'!K3037</f>
        <v>690.64029858333333</v>
      </c>
      <c r="L3037" s="524">
        <f>'[11]Depr Exp'!L3037</f>
        <v>690.64</v>
      </c>
      <c r="M3037" s="144"/>
      <c r="N3037" s="144"/>
    </row>
    <row r="3038" spans="1:14">
      <c r="A3038" s="144" t="str">
        <f>'[11]Depr Exp'!A3038</f>
        <v>E345 PRD Accessory, Mint Farm</v>
      </c>
      <c r="B3038" s="144" t="str">
        <f>'[11]Depr Exp'!B3038</f>
        <v>E345 PRD Accessory, Mint Farm-4</v>
      </c>
      <c r="C3038" s="144" t="str">
        <f>'[11]Depr Exp'!C3038</f>
        <v>403E</v>
      </c>
      <c r="D3038" s="144"/>
      <c r="E3038" s="282">
        <f>'[11]Depr Exp'!E3038</f>
        <v>43220</v>
      </c>
      <c r="F3038" s="523">
        <f>'[11]Depr Exp'!F3038</f>
        <v>0</v>
      </c>
      <c r="G3038" s="305">
        <f>'[11]Depr Exp'!G3038</f>
        <v>2.8299999999999999E-2</v>
      </c>
      <c r="H3038" s="524">
        <f>'[11]Depr Exp'!H3038</f>
        <v>0</v>
      </c>
      <c r="I3038" s="523">
        <f>'[11]Depr Exp'!I3038</f>
        <v>292851.01</v>
      </c>
      <c r="J3038" s="305">
        <f>'[11]Depr Exp'!J3038</f>
        <v>2.8299999999999999E-2</v>
      </c>
      <c r="K3038" s="373">
        <f>'[11]Depr Exp'!K3038</f>
        <v>690.64029858333333</v>
      </c>
      <c r="L3038" s="524">
        <f>'[11]Depr Exp'!L3038</f>
        <v>690.64</v>
      </c>
      <c r="M3038" s="144"/>
      <c r="N3038" s="144"/>
    </row>
    <row r="3039" spans="1:14">
      <c r="A3039" s="144" t="str">
        <f>'[11]Depr Exp'!A3039</f>
        <v>E345 PRD Accessory, Mint Farm</v>
      </c>
      <c r="B3039" s="144" t="str">
        <f>'[11]Depr Exp'!B3039</f>
        <v>E345 PRD Accessory, Mint Farm-5</v>
      </c>
      <c r="C3039" s="144" t="str">
        <f>'[11]Depr Exp'!C3039</f>
        <v>403E</v>
      </c>
      <c r="D3039" s="144"/>
      <c r="E3039" s="282">
        <f>'[11]Depr Exp'!E3039</f>
        <v>43251</v>
      </c>
      <c r="F3039" s="523">
        <f>'[11]Depr Exp'!F3039</f>
        <v>99050.4</v>
      </c>
      <c r="G3039" s="305">
        <f>'[11]Depr Exp'!G3039</f>
        <v>2.8299999999999999E-2</v>
      </c>
      <c r="H3039" s="524">
        <f>'[11]Depr Exp'!H3039</f>
        <v>233.59</v>
      </c>
      <c r="I3039" s="523">
        <f>'[11]Depr Exp'!I3039</f>
        <v>292851.01</v>
      </c>
      <c r="J3039" s="305">
        <f>'[11]Depr Exp'!J3039</f>
        <v>2.8299999999999999E-2</v>
      </c>
      <c r="K3039" s="373">
        <f>'[11]Depr Exp'!K3039</f>
        <v>690.64029858333333</v>
      </c>
      <c r="L3039" s="524">
        <f>'[11]Depr Exp'!L3039</f>
        <v>457.05</v>
      </c>
      <c r="M3039" s="144"/>
      <c r="N3039" s="144"/>
    </row>
    <row r="3040" spans="1:14">
      <c r="A3040" s="144" t="str">
        <f>'[11]Depr Exp'!A3040</f>
        <v>E345 PRD Accessory, Mint Farm</v>
      </c>
      <c r="B3040" s="144" t="str">
        <f>'[11]Depr Exp'!B3040</f>
        <v>E345 PRD Accessory, Mint Farm-6</v>
      </c>
      <c r="C3040" s="144" t="str">
        <f>'[11]Depr Exp'!C3040</f>
        <v>403E</v>
      </c>
      <c r="D3040" s="144"/>
      <c r="E3040" s="282">
        <f>'[11]Depr Exp'!E3040</f>
        <v>43281</v>
      </c>
      <c r="F3040" s="523">
        <f>'[11]Depr Exp'!F3040</f>
        <v>198112.8</v>
      </c>
      <c r="G3040" s="305">
        <f>'[11]Depr Exp'!G3040</f>
        <v>2.8299999999999999E-2</v>
      </c>
      <c r="H3040" s="524">
        <f>'[11]Depr Exp'!H3040</f>
        <v>467.21</v>
      </c>
      <c r="I3040" s="523">
        <f>'[11]Depr Exp'!I3040</f>
        <v>292851.01</v>
      </c>
      <c r="J3040" s="305">
        <f>'[11]Depr Exp'!J3040</f>
        <v>2.8299999999999999E-2</v>
      </c>
      <c r="K3040" s="373">
        <f>'[11]Depr Exp'!K3040</f>
        <v>690.64029858333333</v>
      </c>
      <c r="L3040" s="524">
        <f>'[11]Depr Exp'!L3040</f>
        <v>223.43</v>
      </c>
      <c r="M3040" s="144"/>
      <c r="N3040" s="144"/>
    </row>
    <row r="3041" spans="1:14">
      <c r="A3041" s="144" t="str">
        <f>'[11]Depr Exp'!A3041</f>
        <v>E345 PRD Accessory, Mint Farm</v>
      </c>
      <c r="B3041" s="144" t="str">
        <f>'[11]Depr Exp'!B3041</f>
        <v>E345 PRD Accessory, Mint Farm-7</v>
      </c>
      <c r="C3041" s="144" t="str">
        <f>'[11]Depr Exp'!C3041</f>
        <v>403E</v>
      </c>
      <c r="D3041" s="144"/>
      <c r="E3041" s="282">
        <f>'[11]Depr Exp'!E3041</f>
        <v>43312</v>
      </c>
      <c r="F3041" s="523">
        <f>'[11]Depr Exp'!F3041</f>
        <v>245672.62</v>
      </c>
      <c r="G3041" s="305">
        <f>'[11]Depr Exp'!G3041</f>
        <v>2.8299999999999999E-2</v>
      </c>
      <c r="H3041" s="524">
        <f>'[11]Depr Exp'!H3041</f>
        <v>579.37</v>
      </c>
      <c r="I3041" s="523">
        <f>'[11]Depr Exp'!I3041</f>
        <v>292851.01</v>
      </c>
      <c r="J3041" s="305">
        <f>'[11]Depr Exp'!J3041</f>
        <v>2.8299999999999999E-2</v>
      </c>
      <c r="K3041" s="373">
        <f>'[11]Depr Exp'!K3041</f>
        <v>690.64029858333333</v>
      </c>
      <c r="L3041" s="524">
        <f>'[11]Depr Exp'!L3041</f>
        <v>111.27</v>
      </c>
      <c r="M3041" s="144"/>
      <c r="N3041" s="144"/>
    </row>
    <row r="3042" spans="1:14">
      <c r="A3042" s="144" t="str">
        <f>'[11]Depr Exp'!A3042</f>
        <v>E345 PRD Accessory, Mint Farm</v>
      </c>
      <c r="B3042" s="144" t="str">
        <f>'[11]Depr Exp'!B3042</f>
        <v>E345 PRD Accessory, Mint Farm-8</v>
      </c>
      <c r="C3042" s="144" t="str">
        <f>'[11]Depr Exp'!C3042</f>
        <v>403E</v>
      </c>
      <c r="D3042" s="144"/>
      <c r="E3042" s="282">
        <f>'[11]Depr Exp'!E3042</f>
        <v>43343</v>
      </c>
      <c r="F3042" s="523">
        <f>'[11]Depr Exp'!F3042</f>
        <v>293220.44</v>
      </c>
      <c r="G3042" s="305">
        <f>'[11]Depr Exp'!G3042</f>
        <v>2.8299999999999999E-2</v>
      </c>
      <c r="H3042" s="524">
        <f>'[11]Depr Exp'!H3042</f>
        <v>691.52</v>
      </c>
      <c r="I3042" s="523">
        <f>'[11]Depr Exp'!I3042</f>
        <v>292851.01</v>
      </c>
      <c r="J3042" s="305">
        <f>'[11]Depr Exp'!J3042</f>
        <v>2.8299999999999999E-2</v>
      </c>
      <c r="K3042" s="373">
        <f>'[11]Depr Exp'!K3042</f>
        <v>690.64029858333333</v>
      </c>
      <c r="L3042" s="524">
        <f>'[11]Depr Exp'!L3042</f>
        <v>-0.88</v>
      </c>
      <c r="M3042" s="144"/>
      <c r="N3042" s="144"/>
    </row>
    <row r="3043" spans="1:14">
      <c r="A3043" s="144" t="str">
        <f>'[11]Depr Exp'!A3043</f>
        <v>E345 PRD Accessory, Mint Farm</v>
      </c>
      <c r="B3043" s="144" t="str">
        <f>'[11]Depr Exp'!B3043</f>
        <v>E345 PRD Accessory, Mint Farm-9</v>
      </c>
      <c r="C3043" s="144" t="str">
        <f>'[11]Depr Exp'!C3043</f>
        <v>403E</v>
      </c>
      <c r="D3043" s="144"/>
      <c r="E3043" s="282">
        <f>'[11]Depr Exp'!E3043</f>
        <v>43373</v>
      </c>
      <c r="F3043" s="523">
        <f>'[11]Depr Exp'!F3043</f>
        <v>293107.34999999998</v>
      </c>
      <c r="G3043" s="305">
        <f>'[11]Depr Exp'!G3043</f>
        <v>2.8299999999999999E-2</v>
      </c>
      <c r="H3043" s="524">
        <f>'[11]Depr Exp'!H3043</f>
        <v>691.24</v>
      </c>
      <c r="I3043" s="523">
        <f>'[11]Depr Exp'!I3043</f>
        <v>292851.01</v>
      </c>
      <c r="J3043" s="305">
        <f>'[11]Depr Exp'!J3043</f>
        <v>2.8299999999999999E-2</v>
      </c>
      <c r="K3043" s="373">
        <f>'[11]Depr Exp'!K3043</f>
        <v>690.64029858333333</v>
      </c>
      <c r="L3043" s="524">
        <f>'[11]Depr Exp'!L3043</f>
        <v>-0.6</v>
      </c>
      <c r="M3043" s="144"/>
      <c r="N3043" s="144"/>
    </row>
    <row r="3044" spans="1:14">
      <c r="A3044" s="144" t="str">
        <f>'[11]Depr Exp'!A3044</f>
        <v>E345 PRD Accessory, Mint Farm</v>
      </c>
      <c r="B3044" s="144" t="str">
        <f>'[11]Depr Exp'!B3044</f>
        <v>E345 PRD Accessory, Mint Farm-10</v>
      </c>
      <c r="C3044" s="144" t="str">
        <f>'[11]Depr Exp'!C3044</f>
        <v>403E</v>
      </c>
      <c r="D3044" s="144"/>
      <c r="E3044" s="282">
        <f>'[11]Depr Exp'!E3044</f>
        <v>43404</v>
      </c>
      <c r="F3044" s="523">
        <f>'[11]Depr Exp'!F3044</f>
        <v>292922.64</v>
      </c>
      <c r="G3044" s="305">
        <f>'[11]Depr Exp'!G3044</f>
        <v>2.8299999999999999E-2</v>
      </c>
      <c r="H3044" s="524">
        <f>'[11]Depr Exp'!H3044</f>
        <v>690.81000000000006</v>
      </c>
      <c r="I3044" s="523">
        <f>'[11]Depr Exp'!I3044</f>
        <v>292851.01</v>
      </c>
      <c r="J3044" s="305">
        <f>'[11]Depr Exp'!J3044</f>
        <v>2.8299999999999999E-2</v>
      </c>
      <c r="K3044" s="373">
        <f>'[11]Depr Exp'!K3044</f>
        <v>690.64029858333333</v>
      </c>
      <c r="L3044" s="524">
        <f>'[11]Depr Exp'!L3044</f>
        <v>-0.17</v>
      </c>
      <c r="M3044" s="144"/>
      <c r="N3044" s="144"/>
    </row>
    <row r="3045" spans="1:14">
      <c r="A3045" s="144" t="str">
        <f>'[11]Depr Exp'!A3045</f>
        <v>E345 PRD Accessory, Mint Farm</v>
      </c>
      <c r="B3045" s="144" t="str">
        <f>'[11]Depr Exp'!B3045</f>
        <v>E345 PRD Accessory, Mint Farm-11</v>
      </c>
      <c r="C3045" s="144" t="str">
        <f>'[11]Depr Exp'!C3045</f>
        <v>403E</v>
      </c>
      <c r="D3045" s="144"/>
      <c r="E3045" s="282">
        <f>'[11]Depr Exp'!E3045</f>
        <v>43434</v>
      </c>
      <c r="F3045" s="523">
        <f>'[11]Depr Exp'!F3045</f>
        <v>292851.01</v>
      </c>
      <c r="G3045" s="305">
        <f>'[11]Depr Exp'!G3045</f>
        <v>2.8299999999999999E-2</v>
      </c>
      <c r="H3045" s="524">
        <f>'[11]Depr Exp'!H3045</f>
        <v>690.64</v>
      </c>
      <c r="I3045" s="523">
        <f>'[11]Depr Exp'!I3045</f>
        <v>292851.01</v>
      </c>
      <c r="J3045" s="305">
        <f>'[11]Depr Exp'!J3045</f>
        <v>2.8299999999999999E-2</v>
      </c>
      <c r="K3045" s="373">
        <f>'[11]Depr Exp'!K3045</f>
        <v>690.64029858333333</v>
      </c>
      <c r="L3045" s="524">
        <f>'[11]Depr Exp'!L3045</f>
        <v>0</v>
      </c>
      <c r="M3045" s="144"/>
      <c r="N3045" s="144"/>
    </row>
    <row r="3046" spans="1:14">
      <c r="A3046" s="144" t="str">
        <f>'[11]Depr Exp'!A3046</f>
        <v>E345 PRD Accessory, Mint Farm</v>
      </c>
      <c r="B3046" s="144" t="str">
        <f>'[11]Depr Exp'!B3046</f>
        <v>E345 PRD Accessory, Mint Farm-12</v>
      </c>
      <c r="C3046" s="144" t="str">
        <f>'[11]Depr Exp'!C3046</f>
        <v>403E</v>
      </c>
      <c r="D3046" s="144"/>
      <c r="E3046" s="282">
        <f>'[11]Depr Exp'!E3046</f>
        <v>43465</v>
      </c>
      <c r="F3046" s="523">
        <f>'[11]Depr Exp'!F3046</f>
        <v>292851.01</v>
      </c>
      <c r="G3046" s="305">
        <f>'[11]Depr Exp'!G3046</f>
        <v>2.8299999999999999E-2</v>
      </c>
      <c r="H3046" s="524">
        <f>'[11]Depr Exp'!H3046</f>
        <v>690.64</v>
      </c>
      <c r="I3046" s="523">
        <f>'[11]Depr Exp'!I3046</f>
        <v>292851.01</v>
      </c>
      <c r="J3046" s="305">
        <f>'[11]Depr Exp'!J3046</f>
        <v>2.8299999999999999E-2</v>
      </c>
      <c r="K3046" s="373">
        <f>'[11]Depr Exp'!K3046</f>
        <v>690.64029858333333</v>
      </c>
      <c r="L3046" s="524">
        <f>'[11]Depr Exp'!L3046</f>
        <v>0</v>
      </c>
      <c r="M3046" s="144"/>
      <c r="N3046" s="144"/>
    </row>
    <row r="3047" spans="1:14" ht="15.75" thickBot="1">
      <c r="A3047" s="159" t="str">
        <f>'[11]Depr Exp'!A3047</f>
        <v>E345 PRD Accessory, Mint Farm Total</v>
      </c>
      <c r="B3047" s="144">
        <f>'[11]Depr Exp'!B3047</f>
        <v>0</v>
      </c>
      <c r="C3047" s="502" t="str">
        <f>'[11]Depr Exp'!C3047</f>
        <v>EPRD</v>
      </c>
      <c r="D3047" s="144"/>
      <c r="E3047" s="281" t="str">
        <f>'[11]Depr Exp'!E3047</f>
        <v>Total</v>
      </c>
      <c r="F3047" s="141">
        <f>'[11]Depr Exp'!F3047</f>
        <v>0</v>
      </c>
      <c r="G3047" s="252">
        <f>'[11]Depr Exp'!G3047</f>
        <v>0</v>
      </c>
      <c r="H3047" s="286">
        <f>'[11]Depr Exp'!H3047</f>
        <v>4735.0200000000004</v>
      </c>
      <c r="I3047" s="141">
        <f>'[11]Depr Exp'!I3047</f>
        <v>0</v>
      </c>
      <c r="J3047" s="252">
        <f>'[11]Depr Exp'!J3047</f>
        <v>0</v>
      </c>
      <c r="K3047" s="286">
        <f>'[11]Depr Exp'!K3047</f>
        <v>8287.6835830000018</v>
      </c>
      <c r="L3047" s="286">
        <f>'[11]Depr Exp'!L3047</f>
        <v>3552.66</v>
      </c>
      <c r="M3047" s="144"/>
      <c r="N3047" s="144"/>
    </row>
    <row r="3048" spans="1:14" ht="13.5" thickTop="1">
      <c r="A3048" s="144" t="str">
        <f>'[11]Depr Exp'!A3048</f>
        <v>E345 PRD Accessory, Mint Farm OP</v>
      </c>
      <c r="B3048" s="144" t="str">
        <f>'[11]Depr Exp'!B3048</f>
        <v>E345 PRD Accessory, Mint Farm OP-1</v>
      </c>
      <c r="C3048" s="144" t="str">
        <f>'[11]Depr Exp'!C3048</f>
        <v>403E</v>
      </c>
      <c r="D3048" s="144"/>
      <c r="E3048" s="282">
        <f>'[11]Depr Exp'!E3048</f>
        <v>43131</v>
      </c>
      <c r="F3048" s="523">
        <f>'[11]Depr Exp'!F3048</f>
        <v>2823972</v>
      </c>
      <c r="G3048" s="305">
        <f>'[11]Depr Exp'!G3048</f>
        <v>2.8299999999999999E-2</v>
      </c>
      <c r="H3048" s="524">
        <f>'[11]Depr Exp'!H3048</f>
        <v>6659.87</v>
      </c>
      <c r="I3048" s="523">
        <f>'[11]Depr Exp'!I3048</f>
        <v>2823972</v>
      </c>
      <c r="J3048" s="305">
        <f>'[11]Depr Exp'!J3048</f>
        <v>2.8299999999999999E-2</v>
      </c>
      <c r="K3048" s="373">
        <f>'[11]Depr Exp'!K3048</f>
        <v>6659.867299999999</v>
      </c>
      <c r="L3048" s="524">
        <f>'[11]Depr Exp'!L3048</f>
        <v>0</v>
      </c>
      <c r="M3048" s="144"/>
      <c r="N3048" s="144"/>
    </row>
    <row r="3049" spans="1:14">
      <c r="A3049" s="144" t="str">
        <f>'[11]Depr Exp'!A3049</f>
        <v>E345 PRD Accessory, Mint Farm OP</v>
      </c>
      <c r="B3049" s="144" t="str">
        <f>'[11]Depr Exp'!B3049</f>
        <v>E345 PRD Accessory, Mint Farm OP-2</v>
      </c>
      <c r="C3049" s="144" t="str">
        <f>'[11]Depr Exp'!C3049</f>
        <v>403E</v>
      </c>
      <c r="D3049" s="144"/>
      <c r="E3049" s="282">
        <f>'[11]Depr Exp'!E3049</f>
        <v>43159</v>
      </c>
      <c r="F3049" s="523">
        <f>'[11]Depr Exp'!F3049</f>
        <v>2823972</v>
      </c>
      <c r="G3049" s="305">
        <f>'[11]Depr Exp'!G3049</f>
        <v>2.8299999999999999E-2</v>
      </c>
      <c r="H3049" s="524">
        <f>'[11]Depr Exp'!H3049</f>
        <v>6659.87</v>
      </c>
      <c r="I3049" s="523">
        <f>'[11]Depr Exp'!I3049</f>
        <v>2823972</v>
      </c>
      <c r="J3049" s="305">
        <f>'[11]Depr Exp'!J3049</f>
        <v>2.8299999999999999E-2</v>
      </c>
      <c r="K3049" s="373">
        <f>'[11]Depr Exp'!K3049</f>
        <v>6659.867299999999</v>
      </c>
      <c r="L3049" s="524">
        <f>'[11]Depr Exp'!L3049</f>
        <v>0</v>
      </c>
      <c r="M3049" s="144"/>
      <c r="N3049" s="144"/>
    </row>
    <row r="3050" spans="1:14">
      <c r="A3050" s="144" t="str">
        <f>'[11]Depr Exp'!A3050</f>
        <v>E345 PRD Accessory, Mint Farm OP</v>
      </c>
      <c r="B3050" s="144" t="str">
        <f>'[11]Depr Exp'!B3050</f>
        <v>E345 PRD Accessory, Mint Farm OP-3</v>
      </c>
      <c r="C3050" s="144" t="str">
        <f>'[11]Depr Exp'!C3050</f>
        <v>403E</v>
      </c>
      <c r="D3050" s="144"/>
      <c r="E3050" s="282">
        <f>'[11]Depr Exp'!E3050</f>
        <v>43190</v>
      </c>
      <c r="F3050" s="523">
        <f>'[11]Depr Exp'!F3050</f>
        <v>2823972</v>
      </c>
      <c r="G3050" s="305">
        <f>'[11]Depr Exp'!G3050</f>
        <v>2.8299999999999999E-2</v>
      </c>
      <c r="H3050" s="524">
        <f>'[11]Depr Exp'!H3050</f>
        <v>6659.87</v>
      </c>
      <c r="I3050" s="523">
        <f>'[11]Depr Exp'!I3050</f>
        <v>2823972</v>
      </c>
      <c r="J3050" s="305">
        <f>'[11]Depr Exp'!J3050</f>
        <v>2.8299999999999999E-2</v>
      </c>
      <c r="K3050" s="373">
        <f>'[11]Depr Exp'!K3050</f>
        <v>6659.867299999999</v>
      </c>
      <c r="L3050" s="524">
        <f>'[11]Depr Exp'!L3050</f>
        <v>0</v>
      </c>
      <c r="M3050" s="144"/>
      <c r="N3050" s="144"/>
    </row>
    <row r="3051" spans="1:14">
      <c r="A3051" s="144" t="str">
        <f>'[11]Depr Exp'!A3051</f>
        <v>E345 PRD Accessory, Mint Farm OP</v>
      </c>
      <c r="B3051" s="144" t="str">
        <f>'[11]Depr Exp'!B3051</f>
        <v>E345 PRD Accessory, Mint Farm OP-4</v>
      </c>
      <c r="C3051" s="144" t="str">
        <f>'[11]Depr Exp'!C3051</f>
        <v>403E</v>
      </c>
      <c r="D3051" s="144"/>
      <c r="E3051" s="282">
        <f>'[11]Depr Exp'!E3051</f>
        <v>43220</v>
      </c>
      <c r="F3051" s="523">
        <f>'[11]Depr Exp'!F3051</f>
        <v>2823972</v>
      </c>
      <c r="G3051" s="305">
        <f>'[11]Depr Exp'!G3051</f>
        <v>2.8299999999999999E-2</v>
      </c>
      <c r="H3051" s="524">
        <f>'[11]Depr Exp'!H3051</f>
        <v>6659.87</v>
      </c>
      <c r="I3051" s="523">
        <f>'[11]Depr Exp'!I3051</f>
        <v>2823972</v>
      </c>
      <c r="J3051" s="305">
        <f>'[11]Depr Exp'!J3051</f>
        <v>2.8299999999999999E-2</v>
      </c>
      <c r="K3051" s="373">
        <f>'[11]Depr Exp'!K3051</f>
        <v>6659.867299999999</v>
      </c>
      <c r="L3051" s="524">
        <f>'[11]Depr Exp'!L3051</f>
        <v>0</v>
      </c>
      <c r="M3051" s="144"/>
      <c r="N3051" s="144"/>
    </row>
    <row r="3052" spans="1:14">
      <c r="A3052" s="144" t="str">
        <f>'[11]Depr Exp'!A3052</f>
        <v>E345 PRD Accessory, Mint Farm OP</v>
      </c>
      <c r="B3052" s="144" t="str">
        <f>'[11]Depr Exp'!B3052</f>
        <v>E345 PRD Accessory, Mint Farm OP-5</v>
      </c>
      <c r="C3052" s="144" t="str">
        <f>'[11]Depr Exp'!C3052</f>
        <v>403E</v>
      </c>
      <c r="D3052" s="144"/>
      <c r="E3052" s="282">
        <f>'[11]Depr Exp'!E3052</f>
        <v>43251</v>
      </c>
      <c r="F3052" s="523">
        <f>'[11]Depr Exp'!F3052</f>
        <v>2823972</v>
      </c>
      <c r="G3052" s="305">
        <f>'[11]Depr Exp'!G3052</f>
        <v>2.8299999999999999E-2</v>
      </c>
      <c r="H3052" s="524">
        <f>'[11]Depr Exp'!H3052</f>
        <v>6659.87</v>
      </c>
      <c r="I3052" s="523">
        <f>'[11]Depr Exp'!I3052</f>
        <v>2823972</v>
      </c>
      <c r="J3052" s="305">
        <f>'[11]Depr Exp'!J3052</f>
        <v>2.8299999999999999E-2</v>
      </c>
      <c r="K3052" s="373">
        <f>'[11]Depr Exp'!K3052</f>
        <v>6659.867299999999</v>
      </c>
      <c r="L3052" s="524">
        <f>'[11]Depr Exp'!L3052</f>
        <v>0</v>
      </c>
      <c r="M3052" s="144"/>
      <c r="N3052" s="144"/>
    </row>
    <row r="3053" spans="1:14">
      <c r="A3053" s="144" t="str">
        <f>'[11]Depr Exp'!A3053</f>
        <v>E345 PRD Accessory, Mint Farm OP</v>
      </c>
      <c r="B3053" s="144" t="str">
        <f>'[11]Depr Exp'!B3053</f>
        <v>E345 PRD Accessory, Mint Farm OP-6</v>
      </c>
      <c r="C3053" s="144" t="str">
        <f>'[11]Depr Exp'!C3053</f>
        <v>403E</v>
      </c>
      <c r="D3053" s="144"/>
      <c r="E3053" s="282">
        <f>'[11]Depr Exp'!E3053</f>
        <v>43281</v>
      </c>
      <c r="F3053" s="523">
        <f>'[11]Depr Exp'!F3053</f>
        <v>2823972</v>
      </c>
      <c r="G3053" s="305">
        <f>'[11]Depr Exp'!G3053</f>
        <v>2.8299999999999999E-2</v>
      </c>
      <c r="H3053" s="524">
        <f>'[11]Depr Exp'!H3053</f>
        <v>6659.87</v>
      </c>
      <c r="I3053" s="523">
        <f>'[11]Depr Exp'!I3053</f>
        <v>2823972</v>
      </c>
      <c r="J3053" s="305">
        <f>'[11]Depr Exp'!J3053</f>
        <v>2.8299999999999999E-2</v>
      </c>
      <c r="K3053" s="373">
        <f>'[11]Depr Exp'!K3053</f>
        <v>6659.867299999999</v>
      </c>
      <c r="L3053" s="524">
        <f>'[11]Depr Exp'!L3053</f>
        <v>0</v>
      </c>
      <c r="M3053" s="144"/>
      <c r="N3053" s="144"/>
    </row>
    <row r="3054" spans="1:14">
      <c r="A3054" s="144" t="str">
        <f>'[11]Depr Exp'!A3054</f>
        <v>E345 PRD Accessory, Mint Farm OP</v>
      </c>
      <c r="B3054" s="144" t="str">
        <f>'[11]Depr Exp'!B3054</f>
        <v>E345 PRD Accessory, Mint Farm OP-7</v>
      </c>
      <c r="C3054" s="144" t="str">
        <f>'[11]Depr Exp'!C3054</f>
        <v>403E</v>
      </c>
      <c r="D3054" s="144"/>
      <c r="E3054" s="282">
        <f>'[11]Depr Exp'!E3054</f>
        <v>43312</v>
      </c>
      <c r="F3054" s="523">
        <f>'[11]Depr Exp'!F3054</f>
        <v>2823972</v>
      </c>
      <c r="G3054" s="305">
        <f>'[11]Depr Exp'!G3054</f>
        <v>2.8299999999999999E-2</v>
      </c>
      <c r="H3054" s="524">
        <f>'[11]Depr Exp'!H3054</f>
        <v>6659.87</v>
      </c>
      <c r="I3054" s="523">
        <f>'[11]Depr Exp'!I3054</f>
        <v>2823972</v>
      </c>
      <c r="J3054" s="305">
        <f>'[11]Depr Exp'!J3054</f>
        <v>2.8299999999999999E-2</v>
      </c>
      <c r="K3054" s="373">
        <f>'[11]Depr Exp'!K3054</f>
        <v>6659.867299999999</v>
      </c>
      <c r="L3054" s="524">
        <f>'[11]Depr Exp'!L3054</f>
        <v>0</v>
      </c>
      <c r="M3054" s="144"/>
      <c r="N3054" s="144"/>
    </row>
    <row r="3055" spans="1:14">
      <c r="A3055" s="144" t="str">
        <f>'[11]Depr Exp'!A3055</f>
        <v>E345 PRD Accessory, Mint Farm OP</v>
      </c>
      <c r="B3055" s="144" t="str">
        <f>'[11]Depr Exp'!B3055</f>
        <v>E345 PRD Accessory, Mint Farm OP-8</v>
      </c>
      <c r="C3055" s="144" t="str">
        <f>'[11]Depr Exp'!C3055</f>
        <v>403E</v>
      </c>
      <c r="D3055" s="144"/>
      <c r="E3055" s="282">
        <f>'[11]Depr Exp'!E3055</f>
        <v>43343</v>
      </c>
      <c r="F3055" s="523">
        <f>'[11]Depr Exp'!F3055</f>
        <v>2823972</v>
      </c>
      <c r="G3055" s="305">
        <f>'[11]Depr Exp'!G3055</f>
        <v>2.8299999999999999E-2</v>
      </c>
      <c r="H3055" s="524">
        <f>'[11]Depr Exp'!H3055</f>
        <v>6659.87</v>
      </c>
      <c r="I3055" s="523">
        <f>'[11]Depr Exp'!I3055</f>
        <v>2823972</v>
      </c>
      <c r="J3055" s="305">
        <f>'[11]Depr Exp'!J3055</f>
        <v>2.8299999999999999E-2</v>
      </c>
      <c r="K3055" s="373">
        <f>'[11]Depr Exp'!K3055</f>
        <v>6659.867299999999</v>
      </c>
      <c r="L3055" s="524">
        <f>'[11]Depr Exp'!L3055</f>
        <v>0</v>
      </c>
      <c r="M3055" s="144"/>
      <c r="N3055" s="144"/>
    </row>
    <row r="3056" spans="1:14">
      <c r="A3056" s="144" t="str">
        <f>'[11]Depr Exp'!A3056</f>
        <v>E345 PRD Accessory, Mint Farm OP</v>
      </c>
      <c r="B3056" s="144" t="str">
        <f>'[11]Depr Exp'!B3056</f>
        <v>E345 PRD Accessory, Mint Farm OP-9</v>
      </c>
      <c r="C3056" s="144" t="str">
        <f>'[11]Depr Exp'!C3056</f>
        <v>403E</v>
      </c>
      <c r="D3056" s="144"/>
      <c r="E3056" s="282">
        <f>'[11]Depr Exp'!E3056</f>
        <v>43373</v>
      </c>
      <c r="F3056" s="523">
        <f>'[11]Depr Exp'!F3056</f>
        <v>2823972</v>
      </c>
      <c r="G3056" s="305">
        <f>'[11]Depr Exp'!G3056</f>
        <v>2.8299999999999999E-2</v>
      </c>
      <c r="H3056" s="524">
        <f>'[11]Depr Exp'!H3056</f>
        <v>6659.87</v>
      </c>
      <c r="I3056" s="523">
        <f>'[11]Depr Exp'!I3056</f>
        <v>2823972</v>
      </c>
      <c r="J3056" s="305">
        <f>'[11]Depr Exp'!J3056</f>
        <v>2.8299999999999999E-2</v>
      </c>
      <c r="K3056" s="373">
        <f>'[11]Depr Exp'!K3056</f>
        <v>6659.867299999999</v>
      </c>
      <c r="L3056" s="524">
        <f>'[11]Depr Exp'!L3056</f>
        <v>0</v>
      </c>
      <c r="M3056" s="144"/>
      <c r="N3056" s="144"/>
    </row>
    <row r="3057" spans="1:14">
      <c r="A3057" s="144" t="str">
        <f>'[11]Depr Exp'!A3057</f>
        <v>E345 PRD Accessory, Mint Farm OP</v>
      </c>
      <c r="B3057" s="144" t="str">
        <f>'[11]Depr Exp'!B3057</f>
        <v>E345 PRD Accessory, Mint Farm OP-10</v>
      </c>
      <c r="C3057" s="144" t="str">
        <f>'[11]Depr Exp'!C3057</f>
        <v>403E</v>
      </c>
      <c r="D3057" s="144"/>
      <c r="E3057" s="282">
        <f>'[11]Depr Exp'!E3057</f>
        <v>43404</v>
      </c>
      <c r="F3057" s="523">
        <f>'[11]Depr Exp'!F3057</f>
        <v>2823972</v>
      </c>
      <c r="G3057" s="305">
        <f>'[11]Depr Exp'!G3057</f>
        <v>2.8299999999999999E-2</v>
      </c>
      <c r="H3057" s="524">
        <f>'[11]Depr Exp'!H3057</f>
        <v>6659.87</v>
      </c>
      <c r="I3057" s="523">
        <f>'[11]Depr Exp'!I3057</f>
        <v>2823972</v>
      </c>
      <c r="J3057" s="305">
        <f>'[11]Depr Exp'!J3057</f>
        <v>2.8299999999999999E-2</v>
      </c>
      <c r="K3057" s="373">
        <f>'[11]Depr Exp'!K3057</f>
        <v>6659.867299999999</v>
      </c>
      <c r="L3057" s="524">
        <f>'[11]Depr Exp'!L3057</f>
        <v>0</v>
      </c>
      <c r="M3057" s="144"/>
      <c r="N3057" s="144"/>
    </row>
    <row r="3058" spans="1:14">
      <c r="A3058" s="144" t="str">
        <f>'[11]Depr Exp'!A3058</f>
        <v>E345 PRD Accessory, Mint Farm OP</v>
      </c>
      <c r="B3058" s="144" t="str">
        <f>'[11]Depr Exp'!B3058</f>
        <v>E345 PRD Accessory, Mint Farm OP-11</v>
      </c>
      <c r="C3058" s="144" t="str">
        <f>'[11]Depr Exp'!C3058</f>
        <v>403E</v>
      </c>
      <c r="D3058" s="144"/>
      <c r="E3058" s="282">
        <f>'[11]Depr Exp'!E3058</f>
        <v>43434</v>
      </c>
      <c r="F3058" s="523">
        <f>'[11]Depr Exp'!F3058</f>
        <v>2823972</v>
      </c>
      <c r="G3058" s="305">
        <f>'[11]Depr Exp'!G3058</f>
        <v>2.8299999999999999E-2</v>
      </c>
      <c r="H3058" s="524">
        <f>'[11]Depr Exp'!H3058</f>
        <v>6659.87</v>
      </c>
      <c r="I3058" s="523">
        <f>'[11]Depr Exp'!I3058</f>
        <v>2823972</v>
      </c>
      <c r="J3058" s="305">
        <f>'[11]Depr Exp'!J3058</f>
        <v>2.8299999999999999E-2</v>
      </c>
      <c r="K3058" s="373">
        <f>'[11]Depr Exp'!K3058</f>
        <v>6659.867299999999</v>
      </c>
      <c r="L3058" s="524">
        <f>'[11]Depr Exp'!L3058</f>
        <v>0</v>
      </c>
      <c r="M3058" s="144"/>
      <c r="N3058" s="144"/>
    </row>
    <row r="3059" spans="1:14">
      <c r="A3059" s="144" t="str">
        <f>'[11]Depr Exp'!A3059</f>
        <v>E345 PRD Accessory, Mint Farm OP</v>
      </c>
      <c r="B3059" s="144" t="str">
        <f>'[11]Depr Exp'!B3059</f>
        <v>E345 PRD Accessory, Mint Farm OP-12</v>
      </c>
      <c r="C3059" s="144" t="str">
        <f>'[11]Depr Exp'!C3059</f>
        <v>403E</v>
      </c>
      <c r="D3059" s="144"/>
      <c r="E3059" s="282">
        <f>'[11]Depr Exp'!E3059</f>
        <v>43465</v>
      </c>
      <c r="F3059" s="523">
        <f>'[11]Depr Exp'!F3059</f>
        <v>2823972</v>
      </c>
      <c r="G3059" s="305">
        <f>'[11]Depr Exp'!G3059</f>
        <v>2.8299999999999999E-2</v>
      </c>
      <c r="H3059" s="524">
        <f>'[11]Depr Exp'!H3059</f>
        <v>6659.87</v>
      </c>
      <c r="I3059" s="523">
        <f>'[11]Depr Exp'!I3059</f>
        <v>2823972</v>
      </c>
      <c r="J3059" s="305">
        <f>'[11]Depr Exp'!J3059</f>
        <v>2.8299999999999999E-2</v>
      </c>
      <c r="K3059" s="373">
        <f>'[11]Depr Exp'!K3059</f>
        <v>6659.867299999999</v>
      </c>
      <c r="L3059" s="524">
        <f>'[11]Depr Exp'!L3059</f>
        <v>0</v>
      </c>
      <c r="M3059" s="144"/>
      <c r="N3059" s="144"/>
    </row>
    <row r="3060" spans="1:14" ht="15.75" thickBot="1">
      <c r="A3060" s="159" t="str">
        <f>'[11]Depr Exp'!A3060</f>
        <v>E345 PRD Accessory, Mint Farm OP Total</v>
      </c>
      <c r="B3060" s="144">
        <f>'[11]Depr Exp'!B3060</f>
        <v>0</v>
      </c>
      <c r="C3060" s="502" t="str">
        <f>'[11]Depr Exp'!C3060</f>
        <v>EPRD</v>
      </c>
      <c r="D3060" s="144"/>
      <c r="E3060" s="281" t="str">
        <f>'[11]Depr Exp'!E3060</f>
        <v>Total</v>
      </c>
      <c r="F3060" s="141">
        <f>'[11]Depr Exp'!F3060</f>
        <v>0</v>
      </c>
      <c r="G3060" s="252">
        <f>'[11]Depr Exp'!G3060</f>
        <v>0</v>
      </c>
      <c r="H3060" s="286">
        <f>'[11]Depr Exp'!H3060</f>
        <v>79918.44</v>
      </c>
      <c r="I3060" s="141">
        <f>'[11]Depr Exp'!I3060</f>
        <v>0</v>
      </c>
      <c r="J3060" s="252">
        <f>'[11]Depr Exp'!J3060</f>
        <v>0</v>
      </c>
      <c r="K3060" s="286">
        <f>'[11]Depr Exp'!K3060</f>
        <v>79918.407599999991</v>
      </c>
      <c r="L3060" s="286">
        <f>'[11]Depr Exp'!L3060</f>
        <v>-0.03</v>
      </c>
      <c r="M3060" s="144"/>
      <c r="N3060" s="144"/>
    </row>
    <row r="3061" spans="1:14" ht="13.5" thickTop="1">
      <c r="A3061" s="144" t="str">
        <f>'[11]Depr Exp'!A3061</f>
        <v>E345 PRD Accessory, Sumas</v>
      </c>
      <c r="B3061" s="144" t="str">
        <f>'[11]Depr Exp'!B3061</f>
        <v>E345 PRD Accessory, Sumas-1</v>
      </c>
      <c r="C3061" s="144" t="str">
        <f>'[11]Depr Exp'!C3061</f>
        <v>403E</v>
      </c>
      <c r="D3061" s="144"/>
      <c r="E3061" s="282">
        <f>'[11]Depr Exp'!E3061</f>
        <v>43131</v>
      </c>
      <c r="F3061" s="523">
        <f>'[11]Depr Exp'!F3061</f>
        <v>293483.15000000002</v>
      </c>
      <c r="G3061" s="305">
        <f>'[11]Depr Exp'!G3061</f>
        <v>1.2699999999999999E-2</v>
      </c>
      <c r="H3061" s="524">
        <f>'[11]Depr Exp'!H3061</f>
        <v>310.60000000000002</v>
      </c>
      <c r="I3061" s="523">
        <f>'[11]Depr Exp'!I3061</f>
        <v>361674.96</v>
      </c>
      <c r="J3061" s="305">
        <f>'[11]Depr Exp'!J3061</f>
        <v>1.2699999999999999E-2</v>
      </c>
      <c r="K3061" s="373">
        <f>'[11]Depr Exp'!K3061</f>
        <v>382.77266600000002</v>
      </c>
      <c r="L3061" s="524">
        <f>'[11]Depr Exp'!L3061</f>
        <v>72.17</v>
      </c>
      <c r="M3061" s="144"/>
      <c r="N3061" s="144"/>
    </row>
    <row r="3062" spans="1:14">
      <c r="A3062" s="144" t="str">
        <f>'[11]Depr Exp'!A3062</f>
        <v>E345 PRD Accessory, Sumas</v>
      </c>
      <c r="B3062" s="144" t="str">
        <f>'[11]Depr Exp'!B3062</f>
        <v>E345 PRD Accessory, Sumas-2</v>
      </c>
      <c r="C3062" s="144" t="str">
        <f>'[11]Depr Exp'!C3062</f>
        <v>403E</v>
      </c>
      <c r="D3062" s="144"/>
      <c r="E3062" s="282">
        <f>'[11]Depr Exp'!E3062</f>
        <v>43159</v>
      </c>
      <c r="F3062" s="523">
        <f>'[11]Depr Exp'!F3062</f>
        <v>293483.15000000002</v>
      </c>
      <c r="G3062" s="305">
        <f>'[11]Depr Exp'!G3062</f>
        <v>1.2699999999999999E-2</v>
      </c>
      <c r="H3062" s="524">
        <f>'[11]Depr Exp'!H3062</f>
        <v>310.60000000000002</v>
      </c>
      <c r="I3062" s="523">
        <f>'[11]Depr Exp'!I3062</f>
        <v>361674.96</v>
      </c>
      <c r="J3062" s="305">
        <f>'[11]Depr Exp'!J3062</f>
        <v>1.2699999999999999E-2</v>
      </c>
      <c r="K3062" s="373">
        <f>'[11]Depr Exp'!K3062</f>
        <v>382.77266600000002</v>
      </c>
      <c r="L3062" s="524">
        <f>'[11]Depr Exp'!L3062</f>
        <v>72.17</v>
      </c>
      <c r="M3062" s="144"/>
      <c r="N3062" s="144"/>
    </row>
    <row r="3063" spans="1:14">
      <c r="A3063" s="144" t="str">
        <f>'[11]Depr Exp'!A3063</f>
        <v>E345 PRD Accessory, Sumas</v>
      </c>
      <c r="B3063" s="144" t="str">
        <f>'[11]Depr Exp'!B3063</f>
        <v>E345 PRD Accessory, Sumas-3</v>
      </c>
      <c r="C3063" s="144" t="str">
        <f>'[11]Depr Exp'!C3063</f>
        <v>403E</v>
      </c>
      <c r="D3063" s="144"/>
      <c r="E3063" s="282">
        <f>'[11]Depr Exp'!E3063</f>
        <v>43190</v>
      </c>
      <c r="F3063" s="523">
        <f>'[11]Depr Exp'!F3063</f>
        <v>293483.15000000002</v>
      </c>
      <c r="G3063" s="305">
        <f>'[11]Depr Exp'!G3063</f>
        <v>1.2699999999999999E-2</v>
      </c>
      <c r="H3063" s="524">
        <f>'[11]Depr Exp'!H3063</f>
        <v>310.60000000000002</v>
      </c>
      <c r="I3063" s="523">
        <f>'[11]Depr Exp'!I3063</f>
        <v>361674.96</v>
      </c>
      <c r="J3063" s="305">
        <f>'[11]Depr Exp'!J3063</f>
        <v>1.2699999999999999E-2</v>
      </c>
      <c r="K3063" s="373">
        <f>'[11]Depr Exp'!K3063</f>
        <v>382.77266600000002</v>
      </c>
      <c r="L3063" s="524">
        <f>'[11]Depr Exp'!L3063</f>
        <v>72.17</v>
      </c>
      <c r="M3063" s="144"/>
      <c r="N3063" s="144"/>
    </row>
    <row r="3064" spans="1:14">
      <c r="A3064" s="144" t="str">
        <f>'[11]Depr Exp'!A3064</f>
        <v>E345 PRD Accessory, Sumas</v>
      </c>
      <c r="B3064" s="144" t="str">
        <f>'[11]Depr Exp'!B3064</f>
        <v>E345 PRD Accessory, Sumas-4</v>
      </c>
      <c r="C3064" s="144" t="str">
        <f>'[11]Depr Exp'!C3064</f>
        <v>403E</v>
      </c>
      <c r="D3064" s="144"/>
      <c r="E3064" s="282">
        <f>'[11]Depr Exp'!E3064</f>
        <v>43220</v>
      </c>
      <c r="F3064" s="523">
        <f>'[11]Depr Exp'!F3064</f>
        <v>293483.15000000002</v>
      </c>
      <c r="G3064" s="305">
        <f>'[11]Depr Exp'!G3064</f>
        <v>1.2699999999999999E-2</v>
      </c>
      <c r="H3064" s="524">
        <f>'[11]Depr Exp'!H3064</f>
        <v>310.60000000000002</v>
      </c>
      <c r="I3064" s="523">
        <f>'[11]Depr Exp'!I3064</f>
        <v>361674.96</v>
      </c>
      <c r="J3064" s="305">
        <f>'[11]Depr Exp'!J3064</f>
        <v>1.2699999999999999E-2</v>
      </c>
      <c r="K3064" s="373">
        <f>'[11]Depr Exp'!K3064</f>
        <v>382.77266600000002</v>
      </c>
      <c r="L3064" s="524">
        <f>'[11]Depr Exp'!L3064</f>
        <v>72.17</v>
      </c>
      <c r="M3064" s="144"/>
      <c r="N3064" s="144"/>
    </row>
    <row r="3065" spans="1:14">
      <c r="A3065" s="144" t="str">
        <f>'[11]Depr Exp'!A3065</f>
        <v>E345 PRD Accessory, Sumas</v>
      </c>
      <c r="B3065" s="144" t="str">
        <f>'[11]Depr Exp'!B3065</f>
        <v>E345 PRD Accessory, Sumas-5</v>
      </c>
      <c r="C3065" s="144" t="str">
        <f>'[11]Depr Exp'!C3065</f>
        <v>403E</v>
      </c>
      <c r="D3065" s="144"/>
      <c r="E3065" s="282">
        <f>'[11]Depr Exp'!E3065</f>
        <v>43251</v>
      </c>
      <c r="F3065" s="523">
        <f>'[11]Depr Exp'!F3065</f>
        <v>293483.15000000002</v>
      </c>
      <c r="G3065" s="305">
        <f>'[11]Depr Exp'!G3065</f>
        <v>1.2699999999999999E-2</v>
      </c>
      <c r="H3065" s="524">
        <f>'[11]Depr Exp'!H3065</f>
        <v>310.60000000000002</v>
      </c>
      <c r="I3065" s="523">
        <f>'[11]Depr Exp'!I3065</f>
        <v>361674.96</v>
      </c>
      <c r="J3065" s="305">
        <f>'[11]Depr Exp'!J3065</f>
        <v>1.2699999999999999E-2</v>
      </c>
      <c r="K3065" s="373">
        <f>'[11]Depr Exp'!K3065</f>
        <v>382.77266600000002</v>
      </c>
      <c r="L3065" s="524">
        <f>'[11]Depr Exp'!L3065</f>
        <v>72.17</v>
      </c>
      <c r="M3065" s="144"/>
      <c r="N3065" s="144"/>
    </row>
    <row r="3066" spans="1:14">
      <c r="A3066" s="144" t="str">
        <f>'[11]Depr Exp'!A3066</f>
        <v>E345 PRD Accessory, Sumas</v>
      </c>
      <c r="B3066" s="144" t="str">
        <f>'[11]Depr Exp'!B3066</f>
        <v>E345 PRD Accessory, Sumas-6</v>
      </c>
      <c r="C3066" s="144" t="str">
        <f>'[11]Depr Exp'!C3066</f>
        <v>403E</v>
      </c>
      <c r="D3066" s="144"/>
      <c r="E3066" s="282">
        <f>'[11]Depr Exp'!E3066</f>
        <v>43281</v>
      </c>
      <c r="F3066" s="523">
        <f>'[11]Depr Exp'!F3066</f>
        <v>293483.15000000002</v>
      </c>
      <c r="G3066" s="305">
        <f>'[11]Depr Exp'!G3066</f>
        <v>1.2699999999999999E-2</v>
      </c>
      <c r="H3066" s="524">
        <f>'[11]Depr Exp'!H3066</f>
        <v>310.60000000000002</v>
      </c>
      <c r="I3066" s="523">
        <f>'[11]Depr Exp'!I3066</f>
        <v>361674.96</v>
      </c>
      <c r="J3066" s="305">
        <f>'[11]Depr Exp'!J3066</f>
        <v>1.2699999999999999E-2</v>
      </c>
      <c r="K3066" s="373">
        <f>'[11]Depr Exp'!K3066</f>
        <v>382.77266600000002</v>
      </c>
      <c r="L3066" s="524">
        <f>'[11]Depr Exp'!L3066</f>
        <v>72.17</v>
      </c>
      <c r="M3066" s="144"/>
      <c r="N3066" s="144"/>
    </row>
    <row r="3067" spans="1:14">
      <c r="A3067" s="144" t="str">
        <f>'[11]Depr Exp'!A3067</f>
        <v>E345 PRD Accessory, Sumas</v>
      </c>
      <c r="B3067" s="144" t="str">
        <f>'[11]Depr Exp'!B3067</f>
        <v>E345 PRD Accessory, Sumas-7</v>
      </c>
      <c r="C3067" s="144" t="str">
        <f>'[11]Depr Exp'!C3067</f>
        <v>403E</v>
      </c>
      <c r="D3067" s="144"/>
      <c r="E3067" s="282">
        <f>'[11]Depr Exp'!E3067</f>
        <v>43312</v>
      </c>
      <c r="F3067" s="523">
        <f>'[11]Depr Exp'!F3067</f>
        <v>293483.15000000002</v>
      </c>
      <c r="G3067" s="305">
        <f>'[11]Depr Exp'!G3067</f>
        <v>1.2699999999999999E-2</v>
      </c>
      <c r="H3067" s="524">
        <f>'[11]Depr Exp'!H3067</f>
        <v>310.60000000000002</v>
      </c>
      <c r="I3067" s="523">
        <f>'[11]Depr Exp'!I3067</f>
        <v>361674.96</v>
      </c>
      <c r="J3067" s="305">
        <f>'[11]Depr Exp'!J3067</f>
        <v>1.2699999999999999E-2</v>
      </c>
      <c r="K3067" s="373">
        <f>'[11]Depr Exp'!K3067</f>
        <v>382.77266600000002</v>
      </c>
      <c r="L3067" s="524">
        <f>'[11]Depr Exp'!L3067</f>
        <v>72.17</v>
      </c>
      <c r="M3067" s="144"/>
      <c r="N3067" s="144"/>
    </row>
    <row r="3068" spans="1:14">
      <c r="A3068" s="144" t="str">
        <f>'[11]Depr Exp'!A3068</f>
        <v>E345 PRD Accessory, Sumas</v>
      </c>
      <c r="B3068" s="144" t="str">
        <f>'[11]Depr Exp'!B3068</f>
        <v>E345 PRD Accessory, Sumas-8</v>
      </c>
      <c r="C3068" s="144" t="str">
        <f>'[11]Depr Exp'!C3068</f>
        <v>403E</v>
      </c>
      <c r="D3068" s="144"/>
      <c r="E3068" s="282">
        <f>'[11]Depr Exp'!E3068</f>
        <v>43343</v>
      </c>
      <c r="F3068" s="523">
        <f>'[11]Depr Exp'!F3068</f>
        <v>293483.15000000002</v>
      </c>
      <c r="G3068" s="305">
        <f>'[11]Depr Exp'!G3068</f>
        <v>1.2699999999999999E-2</v>
      </c>
      <c r="H3068" s="524">
        <f>'[11]Depr Exp'!H3068</f>
        <v>310.60000000000002</v>
      </c>
      <c r="I3068" s="523">
        <f>'[11]Depr Exp'!I3068</f>
        <v>361674.96</v>
      </c>
      <c r="J3068" s="305">
        <f>'[11]Depr Exp'!J3068</f>
        <v>1.2699999999999999E-2</v>
      </c>
      <c r="K3068" s="373">
        <f>'[11]Depr Exp'!K3068</f>
        <v>382.77266600000002</v>
      </c>
      <c r="L3068" s="524">
        <f>'[11]Depr Exp'!L3068</f>
        <v>72.17</v>
      </c>
      <c r="M3068" s="144"/>
      <c r="N3068" s="144"/>
    </row>
    <row r="3069" spans="1:14">
      <c r="A3069" s="144" t="str">
        <f>'[11]Depr Exp'!A3069</f>
        <v>E345 PRD Accessory, Sumas</v>
      </c>
      <c r="B3069" s="144" t="str">
        <f>'[11]Depr Exp'!B3069</f>
        <v>E345 PRD Accessory, Sumas-9</v>
      </c>
      <c r="C3069" s="144" t="str">
        <f>'[11]Depr Exp'!C3069</f>
        <v>403E</v>
      </c>
      <c r="D3069" s="144"/>
      <c r="E3069" s="282">
        <f>'[11]Depr Exp'!E3069</f>
        <v>43373</v>
      </c>
      <c r="F3069" s="523">
        <f>'[11]Depr Exp'!F3069</f>
        <v>293483.15000000002</v>
      </c>
      <c r="G3069" s="305">
        <f>'[11]Depr Exp'!G3069</f>
        <v>1.2699999999999999E-2</v>
      </c>
      <c r="H3069" s="524">
        <f>'[11]Depr Exp'!H3069</f>
        <v>310.60000000000002</v>
      </c>
      <c r="I3069" s="523">
        <f>'[11]Depr Exp'!I3069</f>
        <v>361674.96</v>
      </c>
      <c r="J3069" s="305">
        <f>'[11]Depr Exp'!J3069</f>
        <v>1.2699999999999999E-2</v>
      </c>
      <c r="K3069" s="373">
        <f>'[11]Depr Exp'!K3069</f>
        <v>382.77266600000002</v>
      </c>
      <c r="L3069" s="524">
        <f>'[11]Depr Exp'!L3069</f>
        <v>72.17</v>
      </c>
      <c r="M3069" s="144"/>
      <c r="N3069" s="144"/>
    </row>
    <row r="3070" spans="1:14">
      <c r="A3070" s="144" t="str">
        <f>'[11]Depr Exp'!A3070</f>
        <v>E345 PRD Accessory, Sumas</v>
      </c>
      <c r="B3070" s="144" t="str">
        <f>'[11]Depr Exp'!B3070</f>
        <v>E345 PRD Accessory, Sumas-10</v>
      </c>
      <c r="C3070" s="144" t="str">
        <f>'[11]Depr Exp'!C3070</f>
        <v>403E</v>
      </c>
      <c r="D3070" s="144"/>
      <c r="E3070" s="282">
        <f>'[11]Depr Exp'!E3070</f>
        <v>43404</v>
      </c>
      <c r="F3070" s="523">
        <f>'[11]Depr Exp'!F3070</f>
        <v>327579.06</v>
      </c>
      <c r="G3070" s="305">
        <f>'[11]Depr Exp'!G3070</f>
        <v>1.2699999999999999E-2</v>
      </c>
      <c r="H3070" s="524">
        <f>'[11]Depr Exp'!H3070</f>
        <v>346.69</v>
      </c>
      <c r="I3070" s="523">
        <f>'[11]Depr Exp'!I3070</f>
        <v>361674.96</v>
      </c>
      <c r="J3070" s="305">
        <f>'[11]Depr Exp'!J3070</f>
        <v>1.2699999999999999E-2</v>
      </c>
      <c r="K3070" s="373">
        <f>'[11]Depr Exp'!K3070</f>
        <v>382.77266600000002</v>
      </c>
      <c r="L3070" s="524">
        <f>'[11]Depr Exp'!L3070</f>
        <v>36.08</v>
      </c>
      <c r="M3070" s="144"/>
      <c r="N3070" s="144"/>
    </row>
    <row r="3071" spans="1:14">
      <c r="A3071" s="144" t="str">
        <f>'[11]Depr Exp'!A3071</f>
        <v>E345 PRD Accessory, Sumas</v>
      </c>
      <c r="B3071" s="144" t="str">
        <f>'[11]Depr Exp'!B3071</f>
        <v>E345 PRD Accessory, Sumas-11</v>
      </c>
      <c r="C3071" s="144" t="str">
        <f>'[11]Depr Exp'!C3071</f>
        <v>403E</v>
      </c>
      <c r="D3071" s="144"/>
      <c r="E3071" s="282">
        <f>'[11]Depr Exp'!E3071</f>
        <v>43434</v>
      </c>
      <c r="F3071" s="523">
        <f>'[11]Depr Exp'!F3071</f>
        <v>361674.96</v>
      </c>
      <c r="G3071" s="305">
        <f>'[11]Depr Exp'!G3071</f>
        <v>1.2699999999999999E-2</v>
      </c>
      <c r="H3071" s="524">
        <f>'[11]Depr Exp'!H3071</f>
        <v>382.77</v>
      </c>
      <c r="I3071" s="523">
        <f>'[11]Depr Exp'!I3071</f>
        <v>361674.96</v>
      </c>
      <c r="J3071" s="305">
        <f>'[11]Depr Exp'!J3071</f>
        <v>1.2699999999999999E-2</v>
      </c>
      <c r="K3071" s="373">
        <f>'[11]Depr Exp'!K3071</f>
        <v>382.77266600000002</v>
      </c>
      <c r="L3071" s="524">
        <f>'[11]Depr Exp'!L3071</f>
        <v>0</v>
      </c>
      <c r="M3071" s="144"/>
      <c r="N3071" s="144"/>
    </row>
    <row r="3072" spans="1:14">
      <c r="A3072" s="144" t="str">
        <f>'[11]Depr Exp'!A3072</f>
        <v>E345 PRD Accessory, Sumas</v>
      </c>
      <c r="B3072" s="144" t="str">
        <f>'[11]Depr Exp'!B3072</f>
        <v>E345 PRD Accessory, Sumas-12</v>
      </c>
      <c r="C3072" s="144" t="str">
        <f>'[11]Depr Exp'!C3072</f>
        <v>403E</v>
      </c>
      <c r="D3072" s="144"/>
      <c r="E3072" s="282">
        <f>'[11]Depr Exp'!E3072</f>
        <v>43465</v>
      </c>
      <c r="F3072" s="523">
        <f>'[11]Depr Exp'!F3072</f>
        <v>361674.96</v>
      </c>
      <c r="G3072" s="305">
        <f>'[11]Depr Exp'!G3072</f>
        <v>1.2699999999999999E-2</v>
      </c>
      <c r="H3072" s="524">
        <f>'[11]Depr Exp'!H3072</f>
        <v>382.77</v>
      </c>
      <c r="I3072" s="523">
        <f>'[11]Depr Exp'!I3072</f>
        <v>361674.96</v>
      </c>
      <c r="J3072" s="305">
        <f>'[11]Depr Exp'!J3072</f>
        <v>1.2699999999999999E-2</v>
      </c>
      <c r="K3072" s="373">
        <f>'[11]Depr Exp'!K3072</f>
        <v>382.77266600000002</v>
      </c>
      <c r="L3072" s="524">
        <f>'[11]Depr Exp'!L3072</f>
        <v>0</v>
      </c>
      <c r="M3072" s="144"/>
      <c r="N3072" s="144"/>
    </row>
    <row r="3073" spans="1:14" ht="15.75" thickBot="1">
      <c r="A3073" s="159" t="str">
        <f>'[11]Depr Exp'!A3073</f>
        <v>E345 PRD Accessory, Sumas Total</v>
      </c>
      <c r="B3073" s="144">
        <f>'[11]Depr Exp'!B3073</f>
        <v>0</v>
      </c>
      <c r="C3073" s="502" t="str">
        <f>'[11]Depr Exp'!C3073</f>
        <v>EPRD</v>
      </c>
      <c r="D3073" s="144"/>
      <c r="E3073" s="281" t="str">
        <f>'[11]Depr Exp'!E3073</f>
        <v>Total</v>
      </c>
      <c r="F3073" s="141">
        <f>'[11]Depr Exp'!F3073</f>
        <v>0</v>
      </c>
      <c r="G3073" s="252">
        <f>'[11]Depr Exp'!G3073</f>
        <v>0</v>
      </c>
      <c r="H3073" s="286">
        <f>'[11]Depr Exp'!H3073</f>
        <v>3907.6299999999997</v>
      </c>
      <c r="I3073" s="141">
        <f>'[11]Depr Exp'!I3073</f>
        <v>0</v>
      </c>
      <c r="J3073" s="252">
        <f>'[11]Depr Exp'!J3073</f>
        <v>0</v>
      </c>
      <c r="K3073" s="286">
        <f>'[11]Depr Exp'!K3073</f>
        <v>4593.271991999999</v>
      </c>
      <c r="L3073" s="286">
        <f>'[11]Depr Exp'!L3073</f>
        <v>685.64</v>
      </c>
      <c r="M3073" s="144"/>
      <c r="N3073" s="144"/>
    </row>
    <row r="3074" spans="1:14" ht="13.5" thickTop="1">
      <c r="A3074" s="144" t="str">
        <f>'[11]Depr Exp'!A3074</f>
        <v>E345 PRD Accessory, Sumas OP</v>
      </c>
      <c r="B3074" s="144" t="str">
        <f>'[11]Depr Exp'!B3074</f>
        <v>E345 PRD Accessory, Sumas OP-1</v>
      </c>
      <c r="C3074" s="144" t="str">
        <f>'[11]Depr Exp'!C3074</f>
        <v>403E</v>
      </c>
      <c r="D3074" s="144"/>
      <c r="E3074" s="282">
        <f>'[11]Depr Exp'!E3074</f>
        <v>43131</v>
      </c>
      <c r="F3074" s="523">
        <f>'[11]Depr Exp'!F3074</f>
        <v>4082461.89</v>
      </c>
      <c r="G3074" s="305">
        <f>'[11]Depr Exp'!G3074</f>
        <v>1.2699999999999999E-2</v>
      </c>
      <c r="H3074" s="524">
        <f>'[11]Depr Exp'!H3074</f>
        <v>4320.5999999999995</v>
      </c>
      <c r="I3074" s="523">
        <f>'[11]Depr Exp'!I3074</f>
        <v>4082461.89</v>
      </c>
      <c r="J3074" s="305">
        <f>'[11]Depr Exp'!J3074</f>
        <v>1.2699999999999999E-2</v>
      </c>
      <c r="K3074" s="373">
        <f>'[11]Depr Exp'!K3074</f>
        <v>4320.6055002499997</v>
      </c>
      <c r="L3074" s="524">
        <f>'[11]Depr Exp'!L3074</f>
        <v>0.01</v>
      </c>
      <c r="M3074" s="144"/>
      <c r="N3074" s="144"/>
    </row>
    <row r="3075" spans="1:14">
      <c r="A3075" s="144" t="str">
        <f>'[11]Depr Exp'!A3075</f>
        <v>E345 PRD Accessory, Sumas OP</v>
      </c>
      <c r="B3075" s="144" t="str">
        <f>'[11]Depr Exp'!B3075</f>
        <v>E345 PRD Accessory, Sumas OP-2</v>
      </c>
      <c r="C3075" s="144" t="str">
        <f>'[11]Depr Exp'!C3075</f>
        <v>403E</v>
      </c>
      <c r="D3075" s="144"/>
      <c r="E3075" s="282">
        <f>'[11]Depr Exp'!E3075</f>
        <v>43159</v>
      </c>
      <c r="F3075" s="523">
        <f>'[11]Depr Exp'!F3075</f>
        <v>4082461.89</v>
      </c>
      <c r="G3075" s="305">
        <f>'[11]Depr Exp'!G3075</f>
        <v>1.2699999999999999E-2</v>
      </c>
      <c r="H3075" s="524">
        <f>'[11]Depr Exp'!H3075</f>
        <v>4320.5999999999995</v>
      </c>
      <c r="I3075" s="523">
        <f>'[11]Depr Exp'!I3075</f>
        <v>4082461.89</v>
      </c>
      <c r="J3075" s="305">
        <f>'[11]Depr Exp'!J3075</f>
        <v>1.2699999999999999E-2</v>
      </c>
      <c r="K3075" s="373">
        <f>'[11]Depr Exp'!K3075</f>
        <v>4320.6055002499997</v>
      </c>
      <c r="L3075" s="524">
        <f>'[11]Depr Exp'!L3075</f>
        <v>0.01</v>
      </c>
      <c r="M3075" s="144"/>
      <c r="N3075" s="144"/>
    </row>
    <row r="3076" spans="1:14">
      <c r="A3076" s="144" t="str">
        <f>'[11]Depr Exp'!A3076</f>
        <v>E345 PRD Accessory, Sumas OP</v>
      </c>
      <c r="B3076" s="144" t="str">
        <f>'[11]Depr Exp'!B3076</f>
        <v>E345 PRD Accessory, Sumas OP-3</v>
      </c>
      <c r="C3076" s="144" t="str">
        <f>'[11]Depr Exp'!C3076</f>
        <v>403E</v>
      </c>
      <c r="D3076" s="144"/>
      <c r="E3076" s="282">
        <f>'[11]Depr Exp'!E3076</f>
        <v>43190</v>
      </c>
      <c r="F3076" s="523">
        <f>'[11]Depr Exp'!F3076</f>
        <v>4082461.89</v>
      </c>
      <c r="G3076" s="305">
        <f>'[11]Depr Exp'!G3076</f>
        <v>1.2699999999999999E-2</v>
      </c>
      <c r="H3076" s="524">
        <f>'[11]Depr Exp'!H3076</f>
        <v>4320.5999999999995</v>
      </c>
      <c r="I3076" s="523">
        <f>'[11]Depr Exp'!I3076</f>
        <v>4082461.89</v>
      </c>
      <c r="J3076" s="305">
        <f>'[11]Depr Exp'!J3076</f>
        <v>1.2699999999999999E-2</v>
      </c>
      <c r="K3076" s="373">
        <f>'[11]Depr Exp'!K3076</f>
        <v>4320.6055002499997</v>
      </c>
      <c r="L3076" s="524">
        <f>'[11]Depr Exp'!L3076</f>
        <v>0.01</v>
      </c>
      <c r="M3076" s="144"/>
      <c r="N3076" s="144"/>
    </row>
    <row r="3077" spans="1:14">
      <c r="A3077" s="144" t="str">
        <f>'[11]Depr Exp'!A3077</f>
        <v>E345 PRD Accessory, Sumas OP</v>
      </c>
      <c r="B3077" s="144" t="str">
        <f>'[11]Depr Exp'!B3077</f>
        <v>E345 PRD Accessory, Sumas OP-4</v>
      </c>
      <c r="C3077" s="144" t="str">
        <f>'[11]Depr Exp'!C3077</f>
        <v>403E</v>
      </c>
      <c r="D3077" s="144"/>
      <c r="E3077" s="282">
        <f>'[11]Depr Exp'!E3077</f>
        <v>43220</v>
      </c>
      <c r="F3077" s="523">
        <f>'[11]Depr Exp'!F3077</f>
        <v>4082461.89</v>
      </c>
      <c r="G3077" s="305">
        <f>'[11]Depr Exp'!G3077</f>
        <v>1.2699999999999999E-2</v>
      </c>
      <c r="H3077" s="524">
        <f>'[11]Depr Exp'!H3077</f>
        <v>4320.5999999999995</v>
      </c>
      <c r="I3077" s="523">
        <f>'[11]Depr Exp'!I3077</f>
        <v>4082461.89</v>
      </c>
      <c r="J3077" s="305">
        <f>'[11]Depr Exp'!J3077</f>
        <v>1.2699999999999999E-2</v>
      </c>
      <c r="K3077" s="373">
        <f>'[11]Depr Exp'!K3077</f>
        <v>4320.6055002499997</v>
      </c>
      <c r="L3077" s="524">
        <f>'[11]Depr Exp'!L3077</f>
        <v>0.01</v>
      </c>
      <c r="M3077" s="144"/>
      <c r="N3077" s="144"/>
    </row>
    <row r="3078" spans="1:14">
      <c r="A3078" s="144" t="str">
        <f>'[11]Depr Exp'!A3078</f>
        <v>E345 PRD Accessory, Sumas OP</v>
      </c>
      <c r="B3078" s="144" t="str">
        <f>'[11]Depr Exp'!B3078</f>
        <v>E345 PRD Accessory, Sumas OP-5</v>
      </c>
      <c r="C3078" s="144" t="str">
        <f>'[11]Depr Exp'!C3078</f>
        <v>403E</v>
      </c>
      <c r="D3078" s="144"/>
      <c r="E3078" s="282">
        <f>'[11]Depr Exp'!E3078</f>
        <v>43251</v>
      </c>
      <c r="F3078" s="523">
        <f>'[11]Depr Exp'!F3078</f>
        <v>4082461.89</v>
      </c>
      <c r="G3078" s="305">
        <f>'[11]Depr Exp'!G3078</f>
        <v>1.2699999999999999E-2</v>
      </c>
      <c r="H3078" s="524">
        <f>'[11]Depr Exp'!H3078</f>
        <v>4320.5999999999995</v>
      </c>
      <c r="I3078" s="523">
        <f>'[11]Depr Exp'!I3078</f>
        <v>4082461.89</v>
      </c>
      <c r="J3078" s="305">
        <f>'[11]Depr Exp'!J3078</f>
        <v>1.2699999999999999E-2</v>
      </c>
      <c r="K3078" s="373">
        <f>'[11]Depr Exp'!K3078</f>
        <v>4320.6055002499997</v>
      </c>
      <c r="L3078" s="524">
        <f>'[11]Depr Exp'!L3078</f>
        <v>0.01</v>
      </c>
      <c r="M3078" s="144"/>
      <c r="N3078" s="144"/>
    </row>
    <row r="3079" spans="1:14">
      <c r="A3079" s="144" t="str">
        <f>'[11]Depr Exp'!A3079</f>
        <v>E345 PRD Accessory, Sumas OP</v>
      </c>
      <c r="B3079" s="144" t="str">
        <f>'[11]Depr Exp'!B3079</f>
        <v>E345 PRD Accessory, Sumas OP-6</v>
      </c>
      <c r="C3079" s="144" t="str">
        <f>'[11]Depr Exp'!C3079</f>
        <v>403E</v>
      </c>
      <c r="D3079" s="144"/>
      <c r="E3079" s="282">
        <f>'[11]Depr Exp'!E3079</f>
        <v>43281</v>
      </c>
      <c r="F3079" s="523">
        <f>'[11]Depr Exp'!F3079</f>
        <v>4082461.89</v>
      </c>
      <c r="G3079" s="305">
        <f>'[11]Depr Exp'!G3079</f>
        <v>1.2699999999999999E-2</v>
      </c>
      <c r="H3079" s="524">
        <f>'[11]Depr Exp'!H3079</f>
        <v>4320.5999999999995</v>
      </c>
      <c r="I3079" s="523">
        <f>'[11]Depr Exp'!I3079</f>
        <v>4082461.89</v>
      </c>
      <c r="J3079" s="305">
        <f>'[11]Depr Exp'!J3079</f>
        <v>1.2699999999999999E-2</v>
      </c>
      <c r="K3079" s="373">
        <f>'[11]Depr Exp'!K3079</f>
        <v>4320.6055002499997</v>
      </c>
      <c r="L3079" s="524">
        <f>'[11]Depr Exp'!L3079</f>
        <v>0.01</v>
      </c>
      <c r="M3079" s="144"/>
      <c r="N3079" s="144"/>
    </row>
    <row r="3080" spans="1:14">
      <c r="A3080" s="144" t="str">
        <f>'[11]Depr Exp'!A3080</f>
        <v>E345 PRD Accessory, Sumas OP</v>
      </c>
      <c r="B3080" s="144" t="str">
        <f>'[11]Depr Exp'!B3080</f>
        <v>E345 PRD Accessory, Sumas OP-7</v>
      </c>
      <c r="C3080" s="144" t="str">
        <f>'[11]Depr Exp'!C3080</f>
        <v>403E</v>
      </c>
      <c r="D3080" s="144"/>
      <c r="E3080" s="282">
        <f>'[11]Depr Exp'!E3080</f>
        <v>43312</v>
      </c>
      <c r="F3080" s="523">
        <f>'[11]Depr Exp'!F3080</f>
        <v>4082461.89</v>
      </c>
      <c r="G3080" s="305">
        <f>'[11]Depr Exp'!G3080</f>
        <v>1.2699999999999999E-2</v>
      </c>
      <c r="H3080" s="524">
        <f>'[11]Depr Exp'!H3080</f>
        <v>4320.5999999999995</v>
      </c>
      <c r="I3080" s="523">
        <f>'[11]Depr Exp'!I3080</f>
        <v>4082461.89</v>
      </c>
      <c r="J3080" s="305">
        <f>'[11]Depr Exp'!J3080</f>
        <v>1.2699999999999999E-2</v>
      </c>
      <c r="K3080" s="373">
        <f>'[11]Depr Exp'!K3080</f>
        <v>4320.6055002499997</v>
      </c>
      <c r="L3080" s="524">
        <f>'[11]Depr Exp'!L3080</f>
        <v>0.01</v>
      </c>
      <c r="M3080" s="144"/>
      <c r="N3080" s="144"/>
    </row>
    <row r="3081" spans="1:14">
      <c r="A3081" s="144" t="str">
        <f>'[11]Depr Exp'!A3081</f>
        <v>E345 PRD Accessory, Sumas OP</v>
      </c>
      <c r="B3081" s="144" t="str">
        <f>'[11]Depr Exp'!B3081</f>
        <v>E345 PRD Accessory, Sumas OP-8</v>
      </c>
      <c r="C3081" s="144" t="str">
        <f>'[11]Depr Exp'!C3081</f>
        <v>403E</v>
      </c>
      <c r="D3081" s="144"/>
      <c r="E3081" s="282">
        <f>'[11]Depr Exp'!E3081</f>
        <v>43343</v>
      </c>
      <c r="F3081" s="523">
        <f>'[11]Depr Exp'!F3081</f>
        <v>4082461.89</v>
      </c>
      <c r="G3081" s="305">
        <f>'[11]Depr Exp'!G3081</f>
        <v>1.2699999999999999E-2</v>
      </c>
      <c r="H3081" s="524">
        <f>'[11]Depr Exp'!H3081</f>
        <v>4320.5999999999995</v>
      </c>
      <c r="I3081" s="523">
        <f>'[11]Depr Exp'!I3081</f>
        <v>4082461.89</v>
      </c>
      <c r="J3081" s="305">
        <f>'[11]Depr Exp'!J3081</f>
        <v>1.2699999999999999E-2</v>
      </c>
      <c r="K3081" s="373">
        <f>'[11]Depr Exp'!K3081</f>
        <v>4320.6055002499997</v>
      </c>
      <c r="L3081" s="524">
        <f>'[11]Depr Exp'!L3081</f>
        <v>0.01</v>
      </c>
      <c r="M3081" s="144"/>
      <c r="N3081" s="144"/>
    </row>
    <row r="3082" spans="1:14">
      <c r="A3082" s="144" t="str">
        <f>'[11]Depr Exp'!A3082</f>
        <v>E345 PRD Accessory, Sumas OP</v>
      </c>
      <c r="B3082" s="144" t="str">
        <f>'[11]Depr Exp'!B3082</f>
        <v>E345 PRD Accessory, Sumas OP-9</v>
      </c>
      <c r="C3082" s="144" t="str">
        <f>'[11]Depr Exp'!C3082</f>
        <v>403E</v>
      </c>
      <c r="D3082" s="144"/>
      <c r="E3082" s="282">
        <f>'[11]Depr Exp'!E3082</f>
        <v>43373</v>
      </c>
      <c r="F3082" s="523">
        <f>'[11]Depr Exp'!F3082</f>
        <v>4082461.89</v>
      </c>
      <c r="G3082" s="305">
        <f>'[11]Depr Exp'!G3082</f>
        <v>1.2699999999999999E-2</v>
      </c>
      <c r="H3082" s="524">
        <f>'[11]Depr Exp'!H3082</f>
        <v>4320.5999999999995</v>
      </c>
      <c r="I3082" s="523">
        <f>'[11]Depr Exp'!I3082</f>
        <v>4082461.89</v>
      </c>
      <c r="J3082" s="305">
        <f>'[11]Depr Exp'!J3082</f>
        <v>1.2699999999999999E-2</v>
      </c>
      <c r="K3082" s="373">
        <f>'[11]Depr Exp'!K3082</f>
        <v>4320.6055002499997</v>
      </c>
      <c r="L3082" s="524">
        <f>'[11]Depr Exp'!L3082</f>
        <v>0.01</v>
      </c>
      <c r="M3082" s="144"/>
      <c r="N3082" s="144"/>
    </row>
    <row r="3083" spans="1:14">
      <c r="A3083" s="144" t="str">
        <f>'[11]Depr Exp'!A3083</f>
        <v>E345 PRD Accessory, Sumas OP</v>
      </c>
      <c r="B3083" s="144" t="str">
        <f>'[11]Depr Exp'!B3083</f>
        <v>E345 PRD Accessory, Sumas OP-10</v>
      </c>
      <c r="C3083" s="144" t="str">
        <f>'[11]Depr Exp'!C3083</f>
        <v>403E</v>
      </c>
      <c r="D3083" s="144"/>
      <c r="E3083" s="282">
        <f>'[11]Depr Exp'!E3083</f>
        <v>43404</v>
      </c>
      <c r="F3083" s="523">
        <f>'[11]Depr Exp'!F3083</f>
        <v>4082461.89</v>
      </c>
      <c r="G3083" s="305">
        <f>'[11]Depr Exp'!G3083</f>
        <v>1.2699999999999999E-2</v>
      </c>
      <c r="H3083" s="524">
        <f>'[11]Depr Exp'!H3083</f>
        <v>4320.5999999999995</v>
      </c>
      <c r="I3083" s="523">
        <f>'[11]Depr Exp'!I3083</f>
        <v>4082461.89</v>
      </c>
      <c r="J3083" s="305">
        <f>'[11]Depr Exp'!J3083</f>
        <v>1.2699999999999999E-2</v>
      </c>
      <c r="K3083" s="373">
        <f>'[11]Depr Exp'!K3083</f>
        <v>4320.6055002499997</v>
      </c>
      <c r="L3083" s="524">
        <f>'[11]Depr Exp'!L3083</f>
        <v>0.01</v>
      </c>
      <c r="M3083" s="144"/>
      <c r="N3083" s="144"/>
    </row>
    <row r="3084" spans="1:14">
      <c r="A3084" s="144" t="str">
        <f>'[11]Depr Exp'!A3084</f>
        <v>E345 PRD Accessory, Sumas OP</v>
      </c>
      <c r="B3084" s="144" t="str">
        <f>'[11]Depr Exp'!B3084</f>
        <v>E345 PRD Accessory, Sumas OP-11</v>
      </c>
      <c r="C3084" s="144" t="str">
        <f>'[11]Depr Exp'!C3084</f>
        <v>403E</v>
      </c>
      <c r="D3084" s="144"/>
      <c r="E3084" s="282">
        <f>'[11]Depr Exp'!E3084</f>
        <v>43434</v>
      </c>
      <c r="F3084" s="523">
        <f>'[11]Depr Exp'!F3084</f>
        <v>4082461.89</v>
      </c>
      <c r="G3084" s="305">
        <f>'[11]Depr Exp'!G3084</f>
        <v>1.2699999999999999E-2</v>
      </c>
      <c r="H3084" s="524">
        <f>'[11]Depr Exp'!H3084</f>
        <v>4320.5999999999995</v>
      </c>
      <c r="I3084" s="523">
        <f>'[11]Depr Exp'!I3084</f>
        <v>4082461.89</v>
      </c>
      <c r="J3084" s="305">
        <f>'[11]Depr Exp'!J3084</f>
        <v>1.2699999999999999E-2</v>
      </c>
      <c r="K3084" s="373">
        <f>'[11]Depr Exp'!K3084</f>
        <v>4320.6055002499997</v>
      </c>
      <c r="L3084" s="524">
        <f>'[11]Depr Exp'!L3084</f>
        <v>0.01</v>
      </c>
      <c r="M3084" s="144"/>
      <c r="N3084" s="144"/>
    </row>
    <row r="3085" spans="1:14">
      <c r="A3085" s="144" t="str">
        <f>'[11]Depr Exp'!A3085</f>
        <v>E345 PRD Accessory, Sumas OP</v>
      </c>
      <c r="B3085" s="144" t="str">
        <f>'[11]Depr Exp'!B3085</f>
        <v>E345 PRD Accessory, Sumas OP-12</v>
      </c>
      <c r="C3085" s="144" t="str">
        <f>'[11]Depr Exp'!C3085</f>
        <v>403E</v>
      </c>
      <c r="D3085" s="144"/>
      <c r="E3085" s="282">
        <f>'[11]Depr Exp'!E3085</f>
        <v>43465</v>
      </c>
      <c r="F3085" s="523">
        <f>'[11]Depr Exp'!F3085</f>
        <v>4082461.89</v>
      </c>
      <c r="G3085" s="305">
        <f>'[11]Depr Exp'!G3085</f>
        <v>1.2699999999999999E-2</v>
      </c>
      <c r="H3085" s="524">
        <f>'[11]Depr Exp'!H3085</f>
        <v>4320.5999999999995</v>
      </c>
      <c r="I3085" s="523">
        <f>'[11]Depr Exp'!I3085</f>
        <v>4082461.89</v>
      </c>
      <c r="J3085" s="305">
        <f>'[11]Depr Exp'!J3085</f>
        <v>1.2699999999999999E-2</v>
      </c>
      <c r="K3085" s="373">
        <f>'[11]Depr Exp'!K3085</f>
        <v>4320.6055002499997</v>
      </c>
      <c r="L3085" s="524">
        <f>'[11]Depr Exp'!L3085</f>
        <v>0.01</v>
      </c>
      <c r="M3085" s="144"/>
      <c r="N3085" s="144"/>
    </row>
    <row r="3086" spans="1:14" ht="15.75" thickBot="1">
      <c r="A3086" s="159" t="str">
        <f>'[11]Depr Exp'!A3086</f>
        <v>E345 PRD Accessory, Sumas OP Total</v>
      </c>
      <c r="B3086" s="144">
        <f>'[11]Depr Exp'!B3086</f>
        <v>0</v>
      </c>
      <c r="C3086" s="502" t="str">
        <f>'[11]Depr Exp'!C3086</f>
        <v>EPRD</v>
      </c>
      <c r="D3086" s="144"/>
      <c r="E3086" s="281" t="str">
        <f>'[11]Depr Exp'!E3086</f>
        <v>Total</v>
      </c>
      <c r="F3086" s="141">
        <f>'[11]Depr Exp'!F3086</f>
        <v>0</v>
      </c>
      <c r="G3086" s="252">
        <f>'[11]Depr Exp'!G3086</f>
        <v>0</v>
      </c>
      <c r="H3086" s="286">
        <f>'[11]Depr Exp'!H3086</f>
        <v>51847.19999999999</v>
      </c>
      <c r="I3086" s="141">
        <f>'[11]Depr Exp'!I3086</f>
        <v>0</v>
      </c>
      <c r="J3086" s="252">
        <f>'[11]Depr Exp'!J3086</f>
        <v>0</v>
      </c>
      <c r="K3086" s="286">
        <f>'[11]Depr Exp'!K3086</f>
        <v>51847.266002999997</v>
      </c>
      <c r="L3086" s="286">
        <f>'[11]Depr Exp'!L3086</f>
        <v>7.0000000000000007E-2</v>
      </c>
      <c r="M3086" s="144"/>
      <c r="N3086" s="144"/>
    </row>
    <row r="3087" spans="1:14" ht="13.5" thickTop="1">
      <c r="A3087" s="144" t="str">
        <f>'[11]Depr Exp'!A3087</f>
        <v>E345 PRD Accessory, Whitehorn 2-3 C</v>
      </c>
      <c r="B3087" s="144" t="str">
        <f>'[11]Depr Exp'!B3087</f>
        <v>E345 PRD Accessory, Whitehorn 2-3 C-1</v>
      </c>
      <c r="C3087" s="144" t="str">
        <f>'[11]Depr Exp'!C3087</f>
        <v>403E</v>
      </c>
      <c r="D3087" s="144"/>
      <c r="E3087" s="282">
        <f>'[11]Depr Exp'!E3087</f>
        <v>43131</v>
      </c>
      <c r="F3087" s="523">
        <f>'[11]Depr Exp'!F3087</f>
        <v>201938.39</v>
      </c>
      <c r="G3087" s="305">
        <f>'[11]Depr Exp'!G3087</f>
        <v>9.9000000000000008E-3</v>
      </c>
      <c r="H3087" s="524">
        <f>'[11]Depr Exp'!H3087</f>
        <v>166.6</v>
      </c>
      <c r="I3087" s="523">
        <f>'[11]Depr Exp'!I3087</f>
        <v>201938.39</v>
      </c>
      <c r="J3087" s="305">
        <f>'[11]Depr Exp'!J3087</f>
        <v>9.9000000000000008E-3</v>
      </c>
      <c r="K3087" s="373">
        <f>'[11]Depr Exp'!K3087</f>
        <v>166.59917175000001</v>
      </c>
      <c r="L3087" s="524">
        <f>'[11]Depr Exp'!L3087</f>
        <v>0</v>
      </c>
      <c r="M3087" s="144"/>
      <c r="N3087" s="144"/>
    </row>
    <row r="3088" spans="1:14">
      <c r="A3088" s="144" t="str">
        <f>'[11]Depr Exp'!A3088</f>
        <v>E345 PRD Accessory, Whitehorn 2-3 C</v>
      </c>
      <c r="B3088" s="144" t="str">
        <f>'[11]Depr Exp'!B3088</f>
        <v>E345 PRD Accessory, Whitehorn 2-3 C-2</v>
      </c>
      <c r="C3088" s="144" t="str">
        <f>'[11]Depr Exp'!C3088</f>
        <v>403E</v>
      </c>
      <c r="D3088" s="144"/>
      <c r="E3088" s="282">
        <f>'[11]Depr Exp'!E3088</f>
        <v>43159</v>
      </c>
      <c r="F3088" s="523">
        <f>'[11]Depr Exp'!F3088</f>
        <v>201938.39</v>
      </c>
      <c r="G3088" s="305">
        <f>'[11]Depr Exp'!G3088</f>
        <v>9.9000000000000008E-3</v>
      </c>
      <c r="H3088" s="524">
        <f>'[11]Depr Exp'!H3088</f>
        <v>166.6</v>
      </c>
      <c r="I3088" s="523">
        <f>'[11]Depr Exp'!I3088</f>
        <v>201938.39</v>
      </c>
      <c r="J3088" s="305">
        <f>'[11]Depr Exp'!J3088</f>
        <v>9.9000000000000008E-3</v>
      </c>
      <c r="K3088" s="373">
        <f>'[11]Depr Exp'!K3088</f>
        <v>166.59917175000001</v>
      </c>
      <c r="L3088" s="524">
        <f>'[11]Depr Exp'!L3088</f>
        <v>0</v>
      </c>
      <c r="M3088" s="144"/>
      <c r="N3088" s="144"/>
    </row>
    <row r="3089" spans="1:14">
      <c r="A3089" s="144" t="str">
        <f>'[11]Depr Exp'!A3089</f>
        <v>E345 PRD Accessory, Whitehorn 2-3 C</v>
      </c>
      <c r="B3089" s="144" t="str">
        <f>'[11]Depr Exp'!B3089</f>
        <v>E345 PRD Accessory, Whitehorn 2-3 C-3</v>
      </c>
      <c r="C3089" s="144" t="str">
        <f>'[11]Depr Exp'!C3089</f>
        <v>403E</v>
      </c>
      <c r="D3089" s="144"/>
      <c r="E3089" s="282">
        <f>'[11]Depr Exp'!E3089</f>
        <v>43190</v>
      </c>
      <c r="F3089" s="523">
        <f>'[11]Depr Exp'!F3089</f>
        <v>201938.39</v>
      </c>
      <c r="G3089" s="305">
        <f>'[11]Depr Exp'!G3089</f>
        <v>9.9000000000000008E-3</v>
      </c>
      <c r="H3089" s="524">
        <f>'[11]Depr Exp'!H3089</f>
        <v>166.6</v>
      </c>
      <c r="I3089" s="523">
        <f>'[11]Depr Exp'!I3089</f>
        <v>201938.39</v>
      </c>
      <c r="J3089" s="305">
        <f>'[11]Depr Exp'!J3089</f>
        <v>9.9000000000000008E-3</v>
      </c>
      <c r="K3089" s="373">
        <f>'[11]Depr Exp'!K3089</f>
        <v>166.59917175000001</v>
      </c>
      <c r="L3089" s="524">
        <f>'[11]Depr Exp'!L3089</f>
        <v>0</v>
      </c>
      <c r="M3089" s="144"/>
      <c r="N3089" s="144"/>
    </row>
    <row r="3090" spans="1:14">
      <c r="A3090" s="144" t="str">
        <f>'[11]Depr Exp'!A3090</f>
        <v>E345 PRD Accessory, Whitehorn 2-3 C</v>
      </c>
      <c r="B3090" s="144" t="str">
        <f>'[11]Depr Exp'!B3090</f>
        <v>E345 PRD Accessory, Whitehorn 2-3 C-4</v>
      </c>
      <c r="C3090" s="144" t="str">
        <f>'[11]Depr Exp'!C3090</f>
        <v>403E</v>
      </c>
      <c r="D3090" s="144"/>
      <c r="E3090" s="282">
        <f>'[11]Depr Exp'!E3090</f>
        <v>43220</v>
      </c>
      <c r="F3090" s="523">
        <f>'[11]Depr Exp'!F3090</f>
        <v>201938.39</v>
      </c>
      <c r="G3090" s="305">
        <f>'[11]Depr Exp'!G3090</f>
        <v>9.9000000000000008E-3</v>
      </c>
      <c r="H3090" s="524">
        <f>'[11]Depr Exp'!H3090</f>
        <v>166.6</v>
      </c>
      <c r="I3090" s="523">
        <f>'[11]Depr Exp'!I3090</f>
        <v>201938.39</v>
      </c>
      <c r="J3090" s="305">
        <f>'[11]Depr Exp'!J3090</f>
        <v>9.9000000000000008E-3</v>
      </c>
      <c r="K3090" s="373">
        <f>'[11]Depr Exp'!K3090</f>
        <v>166.59917175000001</v>
      </c>
      <c r="L3090" s="524">
        <f>'[11]Depr Exp'!L3090</f>
        <v>0</v>
      </c>
      <c r="M3090" s="144"/>
      <c r="N3090" s="144"/>
    </row>
    <row r="3091" spans="1:14">
      <c r="A3091" s="144" t="str">
        <f>'[11]Depr Exp'!A3091</f>
        <v>E345 PRD Accessory, Whitehorn 2-3 C</v>
      </c>
      <c r="B3091" s="144" t="str">
        <f>'[11]Depr Exp'!B3091</f>
        <v>E345 PRD Accessory, Whitehorn 2-3 C-5</v>
      </c>
      <c r="C3091" s="144" t="str">
        <f>'[11]Depr Exp'!C3091</f>
        <v>403E</v>
      </c>
      <c r="D3091" s="144"/>
      <c r="E3091" s="282">
        <f>'[11]Depr Exp'!E3091</f>
        <v>43251</v>
      </c>
      <c r="F3091" s="523">
        <f>'[11]Depr Exp'!F3091</f>
        <v>201938.39</v>
      </c>
      <c r="G3091" s="305">
        <f>'[11]Depr Exp'!G3091</f>
        <v>9.9000000000000008E-3</v>
      </c>
      <c r="H3091" s="524">
        <f>'[11]Depr Exp'!H3091</f>
        <v>166.6</v>
      </c>
      <c r="I3091" s="523">
        <f>'[11]Depr Exp'!I3091</f>
        <v>201938.39</v>
      </c>
      <c r="J3091" s="305">
        <f>'[11]Depr Exp'!J3091</f>
        <v>9.9000000000000008E-3</v>
      </c>
      <c r="K3091" s="373">
        <f>'[11]Depr Exp'!K3091</f>
        <v>166.59917175000001</v>
      </c>
      <c r="L3091" s="524">
        <f>'[11]Depr Exp'!L3091</f>
        <v>0</v>
      </c>
      <c r="M3091" s="144"/>
      <c r="N3091" s="144"/>
    </row>
    <row r="3092" spans="1:14">
      <c r="A3092" s="144" t="str">
        <f>'[11]Depr Exp'!A3092</f>
        <v>E345 PRD Accessory, Whitehorn 2-3 C</v>
      </c>
      <c r="B3092" s="144" t="str">
        <f>'[11]Depr Exp'!B3092</f>
        <v>E345 PRD Accessory, Whitehorn 2-3 C-6</v>
      </c>
      <c r="C3092" s="144" t="str">
        <f>'[11]Depr Exp'!C3092</f>
        <v>403E</v>
      </c>
      <c r="D3092" s="144"/>
      <c r="E3092" s="282">
        <f>'[11]Depr Exp'!E3092</f>
        <v>43281</v>
      </c>
      <c r="F3092" s="523">
        <f>'[11]Depr Exp'!F3092</f>
        <v>201938.39</v>
      </c>
      <c r="G3092" s="305">
        <f>'[11]Depr Exp'!G3092</f>
        <v>9.9000000000000008E-3</v>
      </c>
      <c r="H3092" s="524">
        <f>'[11]Depr Exp'!H3092</f>
        <v>166.6</v>
      </c>
      <c r="I3092" s="523">
        <f>'[11]Depr Exp'!I3092</f>
        <v>201938.39</v>
      </c>
      <c r="J3092" s="305">
        <f>'[11]Depr Exp'!J3092</f>
        <v>9.9000000000000008E-3</v>
      </c>
      <c r="K3092" s="373">
        <f>'[11]Depr Exp'!K3092</f>
        <v>166.59917175000001</v>
      </c>
      <c r="L3092" s="524">
        <f>'[11]Depr Exp'!L3092</f>
        <v>0</v>
      </c>
      <c r="M3092" s="144"/>
      <c r="N3092" s="144"/>
    </row>
    <row r="3093" spans="1:14">
      <c r="A3093" s="144" t="str">
        <f>'[11]Depr Exp'!A3093</f>
        <v>E345 PRD Accessory, Whitehorn 2-3 C</v>
      </c>
      <c r="B3093" s="144" t="str">
        <f>'[11]Depr Exp'!B3093</f>
        <v>E345 PRD Accessory, Whitehorn 2-3 C-7</v>
      </c>
      <c r="C3093" s="144" t="str">
        <f>'[11]Depr Exp'!C3093</f>
        <v>403E</v>
      </c>
      <c r="D3093" s="144"/>
      <c r="E3093" s="282">
        <f>'[11]Depr Exp'!E3093</f>
        <v>43312</v>
      </c>
      <c r="F3093" s="523">
        <f>'[11]Depr Exp'!F3093</f>
        <v>201938.39</v>
      </c>
      <c r="G3093" s="305">
        <f>'[11]Depr Exp'!G3093</f>
        <v>9.9000000000000008E-3</v>
      </c>
      <c r="H3093" s="524">
        <f>'[11]Depr Exp'!H3093</f>
        <v>166.6</v>
      </c>
      <c r="I3093" s="523">
        <f>'[11]Depr Exp'!I3093</f>
        <v>201938.39</v>
      </c>
      <c r="J3093" s="305">
        <f>'[11]Depr Exp'!J3093</f>
        <v>9.9000000000000008E-3</v>
      </c>
      <c r="K3093" s="373">
        <f>'[11]Depr Exp'!K3093</f>
        <v>166.59917175000001</v>
      </c>
      <c r="L3093" s="524">
        <f>'[11]Depr Exp'!L3093</f>
        <v>0</v>
      </c>
      <c r="M3093" s="144"/>
      <c r="N3093" s="144"/>
    </row>
    <row r="3094" spans="1:14">
      <c r="A3094" s="144" t="str">
        <f>'[11]Depr Exp'!A3094</f>
        <v>E345 PRD Accessory, Whitehorn 2-3 C</v>
      </c>
      <c r="B3094" s="144" t="str">
        <f>'[11]Depr Exp'!B3094</f>
        <v>E345 PRD Accessory, Whitehorn 2-3 C-8</v>
      </c>
      <c r="C3094" s="144" t="str">
        <f>'[11]Depr Exp'!C3094</f>
        <v>403E</v>
      </c>
      <c r="D3094" s="144"/>
      <c r="E3094" s="282">
        <f>'[11]Depr Exp'!E3094</f>
        <v>43343</v>
      </c>
      <c r="F3094" s="523">
        <f>'[11]Depr Exp'!F3094</f>
        <v>201938.39</v>
      </c>
      <c r="G3094" s="305">
        <f>'[11]Depr Exp'!G3094</f>
        <v>9.9000000000000008E-3</v>
      </c>
      <c r="H3094" s="524">
        <f>'[11]Depr Exp'!H3094</f>
        <v>166.6</v>
      </c>
      <c r="I3094" s="523">
        <f>'[11]Depr Exp'!I3094</f>
        <v>201938.39</v>
      </c>
      <c r="J3094" s="305">
        <f>'[11]Depr Exp'!J3094</f>
        <v>9.9000000000000008E-3</v>
      </c>
      <c r="K3094" s="373">
        <f>'[11]Depr Exp'!K3094</f>
        <v>166.59917175000001</v>
      </c>
      <c r="L3094" s="524">
        <f>'[11]Depr Exp'!L3094</f>
        <v>0</v>
      </c>
      <c r="M3094" s="144"/>
      <c r="N3094" s="144"/>
    </row>
    <row r="3095" spans="1:14">
      <c r="A3095" s="144" t="str">
        <f>'[11]Depr Exp'!A3095</f>
        <v>E345 PRD Accessory, Whitehorn 2-3 C</v>
      </c>
      <c r="B3095" s="144" t="str">
        <f>'[11]Depr Exp'!B3095</f>
        <v>E345 PRD Accessory, Whitehorn 2-3 C-9</v>
      </c>
      <c r="C3095" s="144" t="str">
        <f>'[11]Depr Exp'!C3095</f>
        <v>403E</v>
      </c>
      <c r="D3095" s="144"/>
      <c r="E3095" s="282">
        <f>'[11]Depr Exp'!E3095</f>
        <v>43373</v>
      </c>
      <c r="F3095" s="523">
        <f>'[11]Depr Exp'!F3095</f>
        <v>201938.39</v>
      </c>
      <c r="G3095" s="305">
        <f>'[11]Depr Exp'!G3095</f>
        <v>9.9000000000000008E-3</v>
      </c>
      <c r="H3095" s="524">
        <f>'[11]Depr Exp'!H3095</f>
        <v>166.6</v>
      </c>
      <c r="I3095" s="523">
        <f>'[11]Depr Exp'!I3095</f>
        <v>201938.39</v>
      </c>
      <c r="J3095" s="305">
        <f>'[11]Depr Exp'!J3095</f>
        <v>9.9000000000000008E-3</v>
      </c>
      <c r="K3095" s="373">
        <f>'[11]Depr Exp'!K3095</f>
        <v>166.59917175000001</v>
      </c>
      <c r="L3095" s="524">
        <f>'[11]Depr Exp'!L3095</f>
        <v>0</v>
      </c>
      <c r="M3095" s="144"/>
      <c r="N3095" s="144"/>
    </row>
    <row r="3096" spans="1:14">
      <c r="A3096" s="144" t="str">
        <f>'[11]Depr Exp'!A3096</f>
        <v>E345 PRD Accessory, Whitehorn 2-3 C</v>
      </c>
      <c r="B3096" s="144" t="str">
        <f>'[11]Depr Exp'!B3096</f>
        <v>E345 PRD Accessory, Whitehorn 2-3 C-10</v>
      </c>
      <c r="C3096" s="144" t="str">
        <f>'[11]Depr Exp'!C3096</f>
        <v>403E</v>
      </c>
      <c r="D3096" s="144"/>
      <c r="E3096" s="282">
        <f>'[11]Depr Exp'!E3096</f>
        <v>43404</v>
      </c>
      <c r="F3096" s="523">
        <f>'[11]Depr Exp'!F3096</f>
        <v>201938.39</v>
      </c>
      <c r="G3096" s="305">
        <f>'[11]Depr Exp'!G3096</f>
        <v>9.9000000000000008E-3</v>
      </c>
      <c r="H3096" s="524">
        <f>'[11]Depr Exp'!H3096</f>
        <v>166.6</v>
      </c>
      <c r="I3096" s="523">
        <f>'[11]Depr Exp'!I3096</f>
        <v>201938.39</v>
      </c>
      <c r="J3096" s="305">
        <f>'[11]Depr Exp'!J3096</f>
        <v>9.9000000000000008E-3</v>
      </c>
      <c r="K3096" s="373">
        <f>'[11]Depr Exp'!K3096</f>
        <v>166.59917175000001</v>
      </c>
      <c r="L3096" s="524">
        <f>'[11]Depr Exp'!L3096</f>
        <v>0</v>
      </c>
      <c r="M3096" s="144"/>
      <c r="N3096" s="144"/>
    </row>
    <row r="3097" spans="1:14">
      <c r="A3097" s="144" t="str">
        <f>'[11]Depr Exp'!A3097</f>
        <v>E345 PRD Accessory, Whitehorn 2-3 C</v>
      </c>
      <c r="B3097" s="144" t="str">
        <f>'[11]Depr Exp'!B3097</f>
        <v>E345 PRD Accessory, Whitehorn 2-3 C-11</v>
      </c>
      <c r="C3097" s="144" t="str">
        <f>'[11]Depr Exp'!C3097</f>
        <v>403E</v>
      </c>
      <c r="D3097" s="144"/>
      <c r="E3097" s="282">
        <f>'[11]Depr Exp'!E3097</f>
        <v>43434</v>
      </c>
      <c r="F3097" s="523">
        <f>'[11]Depr Exp'!F3097</f>
        <v>201938.39</v>
      </c>
      <c r="G3097" s="305">
        <f>'[11]Depr Exp'!G3097</f>
        <v>9.9000000000000008E-3</v>
      </c>
      <c r="H3097" s="524">
        <f>'[11]Depr Exp'!H3097</f>
        <v>166.6</v>
      </c>
      <c r="I3097" s="523">
        <f>'[11]Depr Exp'!I3097</f>
        <v>201938.39</v>
      </c>
      <c r="J3097" s="305">
        <f>'[11]Depr Exp'!J3097</f>
        <v>9.9000000000000008E-3</v>
      </c>
      <c r="K3097" s="373">
        <f>'[11]Depr Exp'!K3097</f>
        <v>166.59917175000001</v>
      </c>
      <c r="L3097" s="524">
        <f>'[11]Depr Exp'!L3097</f>
        <v>0</v>
      </c>
      <c r="M3097" s="144"/>
      <c r="N3097" s="144"/>
    </row>
    <row r="3098" spans="1:14">
      <c r="A3098" s="144" t="str">
        <f>'[11]Depr Exp'!A3098</f>
        <v>E345 PRD Accessory, Whitehorn 2-3 C</v>
      </c>
      <c r="B3098" s="144" t="str">
        <f>'[11]Depr Exp'!B3098</f>
        <v>E345 PRD Accessory, Whitehorn 2-3 C-12</v>
      </c>
      <c r="C3098" s="144" t="str">
        <f>'[11]Depr Exp'!C3098</f>
        <v>403E</v>
      </c>
      <c r="D3098" s="144"/>
      <c r="E3098" s="282">
        <f>'[11]Depr Exp'!E3098</f>
        <v>43465</v>
      </c>
      <c r="F3098" s="523">
        <f>'[11]Depr Exp'!F3098</f>
        <v>201938.39</v>
      </c>
      <c r="G3098" s="305">
        <f>'[11]Depr Exp'!G3098</f>
        <v>9.9000000000000008E-3</v>
      </c>
      <c r="H3098" s="524">
        <f>'[11]Depr Exp'!H3098</f>
        <v>166.6</v>
      </c>
      <c r="I3098" s="523">
        <f>'[11]Depr Exp'!I3098</f>
        <v>201938.39</v>
      </c>
      <c r="J3098" s="305">
        <f>'[11]Depr Exp'!J3098</f>
        <v>9.9000000000000008E-3</v>
      </c>
      <c r="K3098" s="373">
        <f>'[11]Depr Exp'!K3098</f>
        <v>166.59917175000001</v>
      </c>
      <c r="L3098" s="524">
        <f>'[11]Depr Exp'!L3098</f>
        <v>0</v>
      </c>
      <c r="M3098" s="144"/>
      <c r="N3098" s="144"/>
    </row>
    <row r="3099" spans="1:14" ht="15.75" thickBot="1">
      <c r="A3099" s="159" t="str">
        <f>'[11]Depr Exp'!A3099</f>
        <v>E345 PRD Accessory, Whitehorn 2-3 C Total</v>
      </c>
      <c r="B3099" s="144">
        <f>'[11]Depr Exp'!B3099</f>
        <v>0</v>
      </c>
      <c r="C3099" s="502" t="str">
        <f>'[11]Depr Exp'!C3099</f>
        <v>EPRD</v>
      </c>
      <c r="D3099" s="144"/>
      <c r="E3099" s="281" t="str">
        <f>'[11]Depr Exp'!E3099</f>
        <v>Total</v>
      </c>
      <c r="F3099" s="141">
        <f>'[11]Depr Exp'!F3099</f>
        <v>0</v>
      </c>
      <c r="G3099" s="252">
        <f>'[11]Depr Exp'!G3099</f>
        <v>0</v>
      </c>
      <c r="H3099" s="286">
        <f>'[11]Depr Exp'!H3099</f>
        <v>1999.1999999999996</v>
      </c>
      <c r="I3099" s="141">
        <f>'[11]Depr Exp'!I3099</f>
        <v>0</v>
      </c>
      <c r="J3099" s="252">
        <f>'[11]Depr Exp'!J3099</f>
        <v>0</v>
      </c>
      <c r="K3099" s="286">
        <f>'[11]Depr Exp'!K3099</f>
        <v>1999.1900610000005</v>
      </c>
      <c r="L3099" s="286">
        <f>'[11]Depr Exp'!L3099</f>
        <v>-0.01</v>
      </c>
      <c r="M3099" s="144"/>
      <c r="N3099" s="144"/>
    </row>
    <row r="3100" spans="1:14" ht="13.5" thickTop="1">
      <c r="A3100" s="144" t="str">
        <f>'[11]Depr Exp'!A3100</f>
        <v>E34501 PRD Accessory, Hopkins Ridge</v>
      </c>
      <c r="B3100" s="144" t="str">
        <f>'[11]Depr Exp'!B3100</f>
        <v>E34501 PRD Accessory, Hopkins Ridge-1</v>
      </c>
      <c r="C3100" s="144" t="str">
        <f>'[11]Depr Exp'!C3100</f>
        <v>403E</v>
      </c>
      <c r="D3100" s="144"/>
      <c r="E3100" s="282">
        <f>'[11]Depr Exp'!E3100</f>
        <v>43131</v>
      </c>
      <c r="F3100" s="523">
        <f>'[11]Depr Exp'!F3100</f>
        <v>13727960.5</v>
      </c>
      <c r="G3100" s="305">
        <f>'[11]Depr Exp'!G3100</f>
        <v>4.7899999999999998E-2</v>
      </c>
      <c r="H3100" s="524">
        <f>'[11]Depr Exp'!H3100</f>
        <v>54797.440000000002</v>
      </c>
      <c r="I3100" s="523">
        <f>'[11]Depr Exp'!I3100</f>
        <v>13718915.82</v>
      </c>
      <c r="J3100" s="305">
        <f>'[11]Depr Exp'!J3100</f>
        <v>4.7899999999999998E-2</v>
      </c>
      <c r="K3100" s="373">
        <f>'[11]Depr Exp'!K3100</f>
        <v>54761.338981500005</v>
      </c>
      <c r="L3100" s="524">
        <f>'[11]Depr Exp'!L3100</f>
        <v>-36.1</v>
      </c>
      <c r="M3100" s="144"/>
      <c r="N3100" s="144"/>
    </row>
    <row r="3101" spans="1:14">
      <c r="A3101" s="144" t="str">
        <f>'[11]Depr Exp'!A3101</f>
        <v>E34501 PRD Accessory, Hopkins Ridge</v>
      </c>
      <c r="B3101" s="144" t="str">
        <f>'[11]Depr Exp'!B3101</f>
        <v>E34501 PRD Accessory, Hopkins Ridge-2</v>
      </c>
      <c r="C3101" s="144" t="str">
        <f>'[11]Depr Exp'!C3101</f>
        <v>403E</v>
      </c>
      <c r="D3101" s="144"/>
      <c r="E3101" s="282">
        <f>'[11]Depr Exp'!E3101</f>
        <v>43159</v>
      </c>
      <c r="F3101" s="523">
        <f>'[11]Depr Exp'!F3101</f>
        <v>13850762.779999999</v>
      </c>
      <c r="G3101" s="305">
        <f>'[11]Depr Exp'!G3101</f>
        <v>4.7899999999999998E-2</v>
      </c>
      <c r="H3101" s="524">
        <f>'[11]Depr Exp'!H3101</f>
        <v>55287.630000000005</v>
      </c>
      <c r="I3101" s="523">
        <f>'[11]Depr Exp'!I3101</f>
        <v>13718915.82</v>
      </c>
      <c r="J3101" s="305">
        <f>'[11]Depr Exp'!J3101</f>
        <v>4.7899999999999998E-2</v>
      </c>
      <c r="K3101" s="373">
        <f>'[11]Depr Exp'!K3101</f>
        <v>54761.338981500005</v>
      </c>
      <c r="L3101" s="524">
        <f>'[11]Depr Exp'!L3101</f>
        <v>-526.29</v>
      </c>
      <c r="M3101" s="144"/>
      <c r="N3101" s="144"/>
    </row>
    <row r="3102" spans="1:14">
      <c r="A3102" s="144" t="str">
        <f>'[11]Depr Exp'!A3102</f>
        <v>E34501 PRD Accessory, Hopkins Ridge</v>
      </c>
      <c r="B3102" s="144" t="str">
        <f>'[11]Depr Exp'!B3102</f>
        <v>E34501 PRD Accessory, Hopkins Ridge-3</v>
      </c>
      <c r="C3102" s="144" t="str">
        <f>'[11]Depr Exp'!C3102</f>
        <v>403E</v>
      </c>
      <c r="D3102" s="144"/>
      <c r="E3102" s="282">
        <f>'[11]Depr Exp'!E3102</f>
        <v>43190</v>
      </c>
      <c r="F3102" s="523">
        <f>'[11]Depr Exp'!F3102</f>
        <v>13819511.82</v>
      </c>
      <c r="G3102" s="305">
        <f>'[11]Depr Exp'!G3102</f>
        <v>4.7899999999999998E-2</v>
      </c>
      <c r="H3102" s="524">
        <f>'[11]Depr Exp'!H3102</f>
        <v>55162.879999999997</v>
      </c>
      <c r="I3102" s="523">
        <f>'[11]Depr Exp'!I3102</f>
        <v>13718915.82</v>
      </c>
      <c r="J3102" s="305">
        <f>'[11]Depr Exp'!J3102</f>
        <v>4.7899999999999998E-2</v>
      </c>
      <c r="K3102" s="373">
        <f>'[11]Depr Exp'!K3102</f>
        <v>54761.338981500005</v>
      </c>
      <c r="L3102" s="524">
        <f>'[11]Depr Exp'!L3102</f>
        <v>-401.54</v>
      </c>
      <c r="M3102" s="144"/>
      <c r="N3102" s="144"/>
    </row>
    <row r="3103" spans="1:14">
      <c r="A3103" s="144" t="str">
        <f>'[11]Depr Exp'!A3103</f>
        <v>E34501 PRD Accessory, Hopkins Ridge</v>
      </c>
      <c r="B3103" s="144" t="str">
        <f>'[11]Depr Exp'!B3103</f>
        <v>E34501 PRD Accessory, Hopkins Ridge-4</v>
      </c>
      <c r="C3103" s="144" t="str">
        <f>'[11]Depr Exp'!C3103</f>
        <v>403E</v>
      </c>
      <c r="D3103" s="144"/>
      <c r="E3103" s="282">
        <f>'[11]Depr Exp'!E3103</f>
        <v>43220</v>
      </c>
      <c r="F3103" s="523">
        <f>'[11]Depr Exp'!F3103</f>
        <v>13791341.5</v>
      </c>
      <c r="G3103" s="305">
        <f>'[11]Depr Exp'!G3103</f>
        <v>4.7899999999999998E-2</v>
      </c>
      <c r="H3103" s="524">
        <f>'[11]Depr Exp'!H3103</f>
        <v>55050.44</v>
      </c>
      <c r="I3103" s="523">
        <f>'[11]Depr Exp'!I3103</f>
        <v>13718915.82</v>
      </c>
      <c r="J3103" s="305">
        <f>'[11]Depr Exp'!J3103</f>
        <v>4.7899999999999998E-2</v>
      </c>
      <c r="K3103" s="373">
        <f>'[11]Depr Exp'!K3103</f>
        <v>54761.338981500005</v>
      </c>
      <c r="L3103" s="524">
        <f>'[11]Depr Exp'!L3103</f>
        <v>-289.10000000000002</v>
      </c>
      <c r="M3103" s="144"/>
      <c r="N3103" s="144"/>
    </row>
    <row r="3104" spans="1:14">
      <c r="A3104" s="144" t="str">
        <f>'[11]Depr Exp'!A3104</f>
        <v>E34501 PRD Accessory, Hopkins Ridge</v>
      </c>
      <c r="B3104" s="144" t="str">
        <f>'[11]Depr Exp'!B3104</f>
        <v>E34501 PRD Accessory, Hopkins Ridge-5</v>
      </c>
      <c r="C3104" s="144" t="str">
        <f>'[11]Depr Exp'!C3104</f>
        <v>403E</v>
      </c>
      <c r="D3104" s="144"/>
      <c r="E3104" s="282">
        <f>'[11]Depr Exp'!E3104</f>
        <v>43251</v>
      </c>
      <c r="F3104" s="523">
        <f>'[11]Depr Exp'!F3104</f>
        <v>13759153.720000001</v>
      </c>
      <c r="G3104" s="305">
        <f>'[11]Depr Exp'!G3104</f>
        <v>4.7899999999999998E-2</v>
      </c>
      <c r="H3104" s="524">
        <f>'[11]Depr Exp'!H3104</f>
        <v>54921.95</v>
      </c>
      <c r="I3104" s="523">
        <f>'[11]Depr Exp'!I3104</f>
        <v>13718915.82</v>
      </c>
      <c r="J3104" s="305">
        <f>'[11]Depr Exp'!J3104</f>
        <v>4.7899999999999998E-2</v>
      </c>
      <c r="K3104" s="373">
        <f>'[11]Depr Exp'!K3104</f>
        <v>54761.338981500005</v>
      </c>
      <c r="L3104" s="524">
        <f>'[11]Depr Exp'!L3104</f>
        <v>-160.61000000000001</v>
      </c>
      <c r="M3104" s="144"/>
      <c r="N3104" s="144"/>
    </row>
    <row r="3105" spans="1:14">
      <c r="A3105" s="144" t="str">
        <f>'[11]Depr Exp'!A3105</f>
        <v>E34501 PRD Accessory, Hopkins Ridge</v>
      </c>
      <c r="B3105" s="144" t="str">
        <f>'[11]Depr Exp'!B3105</f>
        <v>E34501 PRD Accessory, Hopkins Ridge-6</v>
      </c>
      <c r="C3105" s="144" t="str">
        <f>'[11]Depr Exp'!C3105</f>
        <v>403E</v>
      </c>
      <c r="D3105" s="144"/>
      <c r="E3105" s="282">
        <f>'[11]Depr Exp'!E3105</f>
        <v>43281</v>
      </c>
      <c r="F3105" s="523">
        <f>'[11]Depr Exp'!F3105</f>
        <v>13723133.810000001</v>
      </c>
      <c r="G3105" s="305">
        <f>'[11]Depr Exp'!G3105</f>
        <v>4.7899999999999998E-2</v>
      </c>
      <c r="H3105" s="524">
        <f>'[11]Depr Exp'!H3105</f>
        <v>54778.18</v>
      </c>
      <c r="I3105" s="523">
        <f>'[11]Depr Exp'!I3105</f>
        <v>13718915.82</v>
      </c>
      <c r="J3105" s="305">
        <f>'[11]Depr Exp'!J3105</f>
        <v>4.7899999999999998E-2</v>
      </c>
      <c r="K3105" s="373">
        <f>'[11]Depr Exp'!K3105</f>
        <v>54761.338981500005</v>
      </c>
      <c r="L3105" s="524">
        <f>'[11]Depr Exp'!L3105</f>
        <v>-16.84</v>
      </c>
      <c r="M3105" s="144"/>
      <c r="N3105" s="144"/>
    </row>
    <row r="3106" spans="1:14">
      <c r="A3106" s="144" t="str">
        <f>'[11]Depr Exp'!A3106</f>
        <v>E34501 PRD Accessory, Hopkins Ridge</v>
      </c>
      <c r="B3106" s="144" t="str">
        <f>'[11]Depr Exp'!B3106</f>
        <v>E34501 PRD Accessory, Hopkins Ridge-7</v>
      </c>
      <c r="C3106" s="144" t="str">
        <f>'[11]Depr Exp'!C3106</f>
        <v>403E</v>
      </c>
      <c r="D3106" s="144"/>
      <c r="E3106" s="282">
        <f>'[11]Depr Exp'!E3106</f>
        <v>43312</v>
      </c>
      <c r="F3106" s="523">
        <f>'[11]Depr Exp'!F3106</f>
        <v>13723081.949999999</v>
      </c>
      <c r="G3106" s="305">
        <f>'[11]Depr Exp'!G3106</f>
        <v>4.7899999999999998E-2</v>
      </c>
      <c r="H3106" s="524">
        <f>'[11]Depr Exp'!H3106</f>
        <v>54777.97</v>
      </c>
      <c r="I3106" s="523">
        <f>'[11]Depr Exp'!I3106</f>
        <v>13718915.82</v>
      </c>
      <c r="J3106" s="305">
        <f>'[11]Depr Exp'!J3106</f>
        <v>4.7899999999999998E-2</v>
      </c>
      <c r="K3106" s="373">
        <f>'[11]Depr Exp'!K3106</f>
        <v>54761.338981500005</v>
      </c>
      <c r="L3106" s="524">
        <f>'[11]Depr Exp'!L3106</f>
        <v>-16.63</v>
      </c>
      <c r="M3106" s="144"/>
      <c r="N3106" s="144"/>
    </row>
    <row r="3107" spans="1:14">
      <c r="A3107" s="144" t="str">
        <f>'[11]Depr Exp'!A3107</f>
        <v>E34501 PRD Accessory, Hopkins Ridge</v>
      </c>
      <c r="B3107" s="144" t="str">
        <f>'[11]Depr Exp'!B3107</f>
        <v>E34501 PRD Accessory, Hopkins Ridge-8</v>
      </c>
      <c r="C3107" s="144" t="str">
        <f>'[11]Depr Exp'!C3107</f>
        <v>403E</v>
      </c>
      <c r="D3107" s="144"/>
      <c r="E3107" s="282">
        <f>'[11]Depr Exp'!E3107</f>
        <v>43343</v>
      </c>
      <c r="F3107" s="523">
        <f>'[11]Depr Exp'!F3107</f>
        <v>13722028.300000001</v>
      </c>
      <c r="G3107" s="305">
        <f>'[11]Depr Exp'!G3107</f>
        <v>4.7899999999999998E-2</v>
      </c>
      <c r="H3107" s="524">
        <f>'[11]Depr Exp'!H3107</f>
        <v>54773.77</v>
      </c>
      <c r="I3107" s="523">
        <f>'[11]Depr Exp'!I3107</f>
        <v>13718915.82</v>
      </c>
      <c r="J3107" s="305">
        <f>'[11]Depr Exp'!J3107</f>
        <v>4.7899999999999998E-2</v>
      </c>
      <c r="K3107" s="373">
        <f>'[11]Depr Exp'!K3107</f>
        <v>54761.338981500005</v>
      </c>
      <c r="L3107" s="524">
        <f>'[11]Depr Exp'!L3107</f>
        <v>-12.43</v>
      </c>
      <c r="M3107" s="144"/>
      <c r="N3107" s="144"/>
    </row>
    <row r="3108" spans="1:14">
      <c r="A3108" s="144" t="str">
        <f>'[11]Depr Exp'!A3108</f>
        <v>E34501 PRD Accessory, Hopkins Ridge</v>
      </c>
      <c r="B3108" s="144" t="str">
        <f>'[11]Depr Exp'!B3108</f>
        <v>E34501 PRD Accessory, Hopkins Ridge-9</v>
      </c>
      <c r="C3108" s="144" t="str">
        <f>'[11]Depr Exp'!C3108</f>
        <v>403E</v>
      </c>
      <c r="D3108" s="144"/>
      <c r="E3108" s="282">
        <f>'[11]Depr Exp'!E3108</f>
        <v>43373</v>
      </c>
      <c r="F3108" s="523">
        <f>'[11]Depr Exp'!F3108</f>
        <v>13721465.359999999</v>
      </c>
      <c r="G3108" s="305">
        <f>'[11]Depr Exp'!G3108</f>
        <v>4.7899999999999998E-2</v>
      </c>
      <c r="H3108" s="524">
        <f>'[11]Depr Exp'!H3108</f>
        <v>54771.519999999997</v>
      </c>
      <c r="I3108" s="523">
        <f>'[11]Depr Exp'!I3108</f>
        <v>13718915.82</v>
      </c>
      <c r="J3108" s="305">
        <f>'[11]Depr Exp'!J3108</f>
        <v>4.7899999999999998E-2</v>
      </c>
      <c r="K3108" s="373">
        <f>'[11]Depr Exp'!K3108</f>
        <v>54761.338981500005</v>
      </c>
      <c r="L3108" s="524">
        <f>'[11]Depr Exp'!L3108</f>
        <v>-10.18</v>
      </c>
      <c r="M3108" s="144"/>
      <c r="N3108" s="144"/>
    </row>
    <row r="3109" spans="1:14">
      <c r="A3109" s="144" t="str">
        <f>'[11]Depr Exp'!A3109</f>
        <v>E34501 PRD Accessory, Hopkins Ridge</v>
      </c>
      <c r="B3109" s="144" t="str">
        <f>'[11]Depr Exp'!B3109</f>
        <v>E34501 PRD Accessory, Hopkins Ridge-10</v>
      </c>
      <c r="C3109" s="144" t="str">
        <f>'[11]Depr Exp'!C3109</f>
        <v>403E</v>
      </c>
      <c r="D3109" s="144"/>
      <c r="E3109" s="282">
        <f>'[11]Depr Exp'!E3109</f>
        <v>43404</v>
      </c>
      <c r="F3109" s="523">
        <f>'[11]Depr Exp'!F3109</f>
        <v>13722860.529999999</v>
      </c>
      <c r="G3109" s="305">
        <f>'[11]Depr Exp'!G3109</f>
        <v>4.7899999999999998E-2</v>
      </c>
      <c r="H3109" s="524">
        <f>'[11]Depr Exp'!H3109</f>
        <v>54777.08</v>
      </c>
      <c r="I3109" s="523">
        <f>'[11]Depr Exp'!I3109</f>
        <v>13718915.82</v>
      </c>
      <c r="J3109" s="305">
        <f>'[11]Depr Exp'!J3109</f>
        <v>4.7899999999999998E-2</v>
      </c>
      <c r="K3109" s="373">
        <f>'[11]Depr Exp'!K3109</f>
        <v>54761.338981500005</v>
      </c>
      <c r="L3109" s="524">
        <f>'[11]Depr Exp'!L3109</f>
        <v>-15.74</v>
      </c>
      <c r="M3109" s="144"/>
      <c r="N3109" s="144"/>
    </row>
    <row r="3110" spans="1:14">
      <c r="A3110" s="144" t="str">
        <f>'[11]Depr Exp'!A3110</f>
        <v>E34501 PRD Accessory, Hopkins Ridge</v>
      </c>
      <c r="B3110" s="144" t="str">
        <f>'[11]Depr Exp'!B3110</f>
        <v>E34501 PRD Accessory, Hopkins Ridge-11</v>
      </c>
      <c r="C3110" s="144" t="str">
        <f>'[11]Depr Exp'!C3110</f>
        <v>403E</v>
      </c>
      <c r="D3110" s="144"/>
      <c r="E3110" s="282">
        <f>'[11]Depr Exp'!E3110</f>
        <v>43434</v>
      </c>
      <c r="F3110" s="523">
        <f>'[11]Depr Exp'!F3110</f>
        <v>13722201.42</v>
      </c>
      <c r="G3110" s="305">
        <f>'[11]Depr Exp'!G3110</f>
        <v>4.7899999999999998E-2</v>
      </c>
      <c r="H3110" s="524">
        <f>'[11]Depr Exp'!H3110</f>
        <v>54774.460000000006</v>
      </c>
      <c r="I3110" s="523">
        <f>'[11]Depr Exp'!I3110</f>
        <v>13718915.82</v>
      </c>
      <c r="J3110" s="305">
        <f>'[11]Depr Exp'!J3110</f>
        <v>4.7899999999999998E-2</v>
      </c>
      <c r="K3110" s="373">
        <f>'[11]Depr Exp'!K3110</f>
        <v>54761.338981500005</v>
      </c>
      <c r="L3110" s="524">
        <f>'[11]Depr Exp'!L3110</f>
        <v>-13.12</v>
      </c>
      <c r="M3110" s="144"/>
      <c r="N3110" s="144"/>
    </row>
    <row r="3111" spans="1:14">
      <c r="A3111" s="144" t="str">
        <f>'[11]Depr Exp'!A3111</f>
        <v>E34501 PRD Accessory, Hopkins Ridge</v>
      </c>
      <c r="B3111" s="144" t="str">
        <f>'[11]Depr Exp'!B3111</f>
        <v>E34501 PRD Accessory, Hopkins Ridge-12</v>
      </c>
      <c r="C3111" s="144" t="str">
        <f>'[11]Depr Exp'!C3111</f>
        <v>403E</v>
      </c>
      <c r="D3111" s="144"/>
      <c r="E3111" s="282">
        <f>'[11]Depr Exp'!E3111</f>
        <v>43465</v>
      </c>
      <c r="F3111" s="523">
        <f>'[11]Depr Exp'!F3111</f>
        <v>13718915.82</v>
      </c>
      <c r="G3111" s="305">
        <f>'[11]Depr Exp'!G3111</f>
        <v>4.7899999999999998E-2</v>
      </c>
      <c r="H3111" s="524">
        <f>'[11]Depr Exp'!H3111</f>
        <v>54761.34</v>
      </c>
      <c r="I3111" s="523">
        <f>'[11]Depr Exp'!I3111</f>
        <v>13718915.82</v>
      </c>
      <c r="J3111" s="305">
        <f>'[11]Depr Exp'!J3111</f>
        <v>4.7899999999999998E-2</v>
      </c>
      <c r="K3111" s="373">
        <f>'[11]Depr Exp'!K3111</f>
        <v>54761.338981500005</v>
      </c>
      <c r="L3111" s="524">
        <f>'[11]Depr Exp'!L3111</f>
        <v>0</v>
      </c>
      <c r="M3111" s="144"/>
      <c r="N3111" s="144"/>
    </row>
    <row r="3112" spans="1:14" ht="15.75" thickBot="1">
      <c r="A3112" s="159" t="str">
        <f>'[11]Depr Exp'!A3112</f>
        <v>E34501 PRD Accessory, Hopkins Ridge Total</v>
      </c>
      <c r="B3112" s="144">
        <f>'[11]Depr Exp'!B3112</f>
        <v>0</v>
      </c>
      <c r="C3112" s="502" t="str">
        <f>'[11]Depr Exp'!C3112</f>
        <v>EPRD</v>
      </c>
      <c r="D3112" s="144"/>
      <c r="E3112" s="281" t="str">
        <f>'[11]Depr Exp'!E3112</f>
        <v>Total</v>
      </c>
      <c r="F3112" s="141">
        <f>'[11]Depr Exp'!F3112</f>
        <v>0</v>
      </c>
      <c r="G3112" s="252">
        <f>'[11]Depr Exp'!G3112</f>
        <v>0</v>
      </c>
      <c r="H3112" s="286">
        <f>'[11]Depr Exp'!H3112</f>
        <v>658634.65999999992</v>
      </c>
      <c r="I3112" s="141">
        <f>'[11]Depr Exp'!I3112</f>
        <v>0</v>
      </c>
      <c r="J3112" s="252">
        <f>'[11]Depr Exp'!J3112</f>
        <v>0</v>
      </c>
      <c r="K3112" s="286">
        <f>'[11]Depr Exp'!K3112</f>
        <v>657136.06777800003</v>
      </c>
      <c r="L3112" s="286">
        <f>'[11]Depr Exp'!L3112</f>
        <v>-1498.59</v>
      </c>
      <c r="M3112" s="144"/>
      <c r="N3112" s="144"/>
    </row>
    <row r="3113" spans="1:14" ht="13.5" thickTop="1">
      <c r="A3113" s="144" t="str">
        <f>'[11]Depr Exp'!A3113</f>
        <v>E34501 PRD Accessory, LSR</v>
      </c>
      <c r="B3113" s="144" t="str">
        <f>'[11]Depr Exp'!B3113</f>
        <v>E34501 PRD Accessory, LSR-1</v>
      </c>
      <c r="C3113" s="144" t="str">
        <f>'[11]Depr Exp'!C3113</f>
        <v>403E</v>
      </c>
      <c r="D3113" s="144"/>
      <c r="E3113" s="282">
        <f>'[11]Depr Exp'!E3113</f>
        <v>43131</v>
      </c>
      <c r="F3113" s="523">
        <f>'[11]Depr Exp'!F3113</f>
        <v>68475297.560000002</v>
      </c>
      <c r="G3113" s="305">
        <f>'[11]Depr Exp'!G3113</f>
        <v>4.2700000000000002E-2</v>
      </c>
      <c r="H3113" s="524">
        <f>'[11]Depr Exp'!H3113</f>
        <v>243657.93</v>
      </c>
      <c r="I3113" s="523">
        <f>'[11]Depr Exp'!I3113</f>
        <v>68772818.459999993</v>
      </c>
      <c r="J3113" s="305">
        <f>'[11]Depr Exp'!J3113</f>
        <v>4.2700000000000002E-2</v>
      </c>
      <c r="K3113" s="373">
        <f>'[11]Depr Exp'!K3113</f>
        <v>244716.61235349998</v>
      </c>
      <c r="L3113" s="524">
        <f>'[11]Depr Exp'!L3113</f>
        <v>1058.68</v>
      </c>
      <c r="M3113" s="144"/>
      <c r="N3113" s="144"/>
    </row>
    <row r="3114" spans="1:14">
      <c r="A3114" s="144" t="str">
        <f>'[11]Depr Exp'!A3114</f>
        <v>E34501 PRD Accessory, LSR</v>
      </c>
      <c r="B3114" s="144" t="str">
        <f>'[11]Depr Exp'!B3114</f>
        <v>E34501 PRD Accessory, LSR-2</v>
      </c>
      <c r="C3114" s="144" t="str">
        <f>'[11]Depr Exp'!C3114</f>
        <v>403E</v>
      </c>
      <c r="D3114" s="144"/>
      <c r="E3114" s="282">
        <f>'[11]Depr Exp'!E3114</f>
        <v>43159</v>
      </c>
      <c r="F3114" s="523">
        <f>'[11]Depr Exp'!F3114</f>
        <v>68475297.560000002</v>
      </c>
      <c r="G3114" s="305">
        <f>'[11]Depr Exp'!G3114</f>
        <v>4.2700000000000002E-2</v>
      </c>
      <c r="H3114" s="524">
        <f>'[11]Depr Exp'!H3114</f>
        <v>243657.93</v>
      </c>
      <c r="I3114" s="523">
        <f>'[11]Depr Exp'!I3114</f>
        <v>68772818.459999993</v>
      </c>
      <c r="J3114" s="305">
        <f>'[11]Depr Exp'!J3114</f>
        <v>4.2700000000000002E-2</v>
      </c>
      <c r="K3114" s="373">
        <f>'[11]Depr Exp'!K3114</f>
        <v>244716.61235349998</v>
      </c>
      <c r="L3114" s="524">
        <f>'[11]Depr Exp'!L3114</f>
        <v>1058.68</v>
      </c>
      <c r="M3114" s="144"/>
      <c r="N3114" s="144"/>
    </row>
    <row r="3115" spans="1:14">
      <c r="A3115" s="144" t="str">
        <f>'[11]Depr Exp'!A3115</f>
        <v>E34501 PRD Accessory, LSR</v>
      </c>
      <c r="B3115" s="144" t="str">
        <f>'[11]Depr Exp'!B3115</f>
        <v>E34501 PRD Accessory, LSR-3</v>
      </c>
      <c r="C3115" s="144" t="str">
        <f>'[11]Depr Exp'!C3115</f>
        <v>403E</v>
      </c>
      <c r="D3115" s="144"/>
      <c r="E3115" s="282">
        <f>'[11]Depr Exp'!E3115</f>
        <v>43190</v>
      </c>
      <c r="F3115" s="523">
        <f>'[11]Depr Exp'!F3115</f>
        <v>68475297.560000002</v>
      </c>
      <c r="G3115" s="305">
        <f>'[11]Depr Exp'!G3115</f>
        <v>4.2700000000000002E-2</v>
      </c>
      <c r="H3115" s="524">
        <f>'[11]Depr Exp'!H3115</f>
        <v>243657.93</v>
      </c>
      <c r="I3115" s="523">
        <f>'[11]Depr Exp'!I3115</f>
        <v>68772818.459999993</v>
      </c>
      <c r="J3115" s="305">
        <f>'[11]Depr Exp'!J3115</f>
        <v>4.2700000000000002E-2</v>
      </c>
      <c r="K3115" s="373">
        <f>'[11]Depr Exp'!K3115</f>
        <v>244716.61235349998</v>
      </c>
      <c r="L3115" s="524">
        <f>'[11]Depr Exp'!L3115</f>
        <v>1058.68</v>
      </c>
      <c r="M3115" s="144"/>
      <c r="N3115" s="144"/>
    </row>
    <row r="3116" spans="1:14">
      <c r="A3116" s="144" t="str">
        <f>'[11]Depr Exp'!A3116</f>
        <v>E34501 PRD Accessory, LSR</v>
      </c>
      <c r="B3116" s="144" t="str">
        <f>'[11]Depr Exp'!B3116</f>
        <v>E34501 PRD Accessory, LSR-4</v>
      </c>
      <c r="C3116" s="144" t="str">
        <f>'[11]Depr Exp'!C3116</f>
        <v>403E</v>
      </c>
      <c r="D3116" s="144"/>
      <c r="E3116" s="282">
        <f>'[11]Depr Exp'!E3116</f>
        <v>43220</v>
      </c>
      <c r="F3116" s="523">
        <f>'[11]Depr Exp'!F3116</f>
        <v>68475297.560000002</v>
      </c>
      <c r="G3116" s="305">
        <f>'[11]Depr Exp'!G3116</f>
        <v>4.2700000000000002E-2</v>
      </c>
      <c r="H3116" s="524">
        <f>'[11]Depr Exp'!H3116</f>
        <v>243657.93</v>
      </c>
      <c r="I3116" s="523">
        <f>'[11]Depr Exp'!I3116</f>
        <v>68772818.459999993</v>
      </c>
      <c r="J3116" s="305">
        <f>'[11]Depr Exp'!J3116</f>
        <v>4.2700000000000002E-2</v>
      </c>
      <c r="K3116" s="373">
        <f>'[11]Depr Exp'!K3116</f>
        <v>244716.61235349998</v>
      </c>
      <c r="L3116" s="524">
        <f>'[11]Depr Exp'!L3116</f>
        <v>1058.68</v>
      </c>
      <c r="M3116" s="144"/>
      <c r="N3116" s="144"/>
    </row>
    <row r="3117" spans="1:14">
      <c r="A3117" s="144" t="str">
        <f>'[11]Depr Exp'!A3117</f>
        <v>E34501 PRD Accessory, LSR</v>
      </c>
      <c r="B3117" s="144" t="str">
        <f>'[11]Depr Exp'!B3117</f>
        <v>E34501 PRD Accessory, LSR-5</v>
      </c>
      <c r="C3117" s="144" t="str">
        <f>'[11]Depr Exp'!C3117</f>
        <v>403E</v>
      </c>
      <c r="D3117" s="144"/>
      <c r="E3117" s="282">
        <f>'[11]Depr Exp'!E3117</f>
        <v>43251</v>
      </c>
      <c r="F3117" s="523">
        <f>'[11]Depr Exp'!F3117</f>
        <v>68474035.090000004</v>
      </c>
      <c r="G3117" s="305">
        <f>'[11]Depr Exp'!G3117</f>
        <v>4.2700000000000002E-2</v>
      </c>
      <c r="H3117" s="524">
        <f>'[11]Depr Exp'!H3117</f>
        <v>243653.44</v>
      </c>
      <c r="I3117" s="523">
        <f>'[11]Depr Exp'!I3117</f>
        <v>68772818.459999993</v>
      </c>
      <c r="J3117" s="305">
        <f>'[11]Depr Exp'!J3117</f>
        <v>4.2700000000000002E-2</v>
      </c>
      <c r="K3117" s="373">
        <f>'[11]Depr Exp'!K3117</f>
        <v>244716.61235349998</v>
      </c>
      <c r="L3117" s="524">
        <f>'[11]Depr Exp'!L3117</f>
        <v>1063.17</v>
      </c>
      <c r="M3117" s="144"/>
      <c r="N3117" s="144"/>
    </row>
    <row r="3118" spans="1:14">
      <c r="A3118" s="144" t="str">
        <f>'[11]Depr Exp'!A3118</f>
        <v>E34501 PRD Accessory, LSR</v>
      </c>
      <c r="B3118" s="144" t="str">
        <f>'[11]Depr Exp'!B3118</f>
        <v>E34501 PRD Accessory, LSR-6</v>
      </c>
      <c r="C3118" s="144" t="str">
        <f>'[11]Depr Exp'!C3118</f>
        <v>403E</v>
      </c>
      <c r="D3118" s="144"/>
      <c r="E3118" s="282">
        <f>'[11]Depr Exp'!E3118</f>
        <v>43281</v>
      </c>
      <c r="F3118" s="523">
        <f>'[11]Depr Exp'!F3118</f>
        <v>68472500.689999998</v>
      </c>
      <c r="G3118" s="305">
        <f>'[11]Depr Exp'!G3118</f>
        <v>4.2700000000000002E-2</v>
      </c>
      <c r="H3118" s="524">
        <f>'[11]Depr Exp'!H3118</f>
        <v>243647.97999999998</v>
      </c>
      <c r="I3118" s="523">
        <f>'[11]Depr Exp'!I3118</f>
        <v>68772818.459999993</v>
      </c>
      <c r="J3118" s="305">
        <f>'[11]Depr Exp'!J3118</f>
        <v>4.2700000000000002E-2</v>
      </c>
      <c r="K3118" s="373">
        <f>'[11]Depr Exp'!K3118</f>
        <v>244716.61235349998</v>
      </c>
      <c r="L3118" s="524">
        <f>'[11]Depr Exp'!L3118</f>
        <v>1068.6300000000001</v>
      </c>
      <c r="M3118" s="144"/>
      <c r="N3118" s="144"/>
    </row>
    <row r="3119" spans="1:14">
      <c r="A3119" s="144" t="str">
        <f>'[11]Depr Exp'!A3119</f>
        <v>E34501 PRD Accessory, LSR</v>
      </c>
      <c r="B3119" s="144" t="str">
        <f>'[11]Depr Exp'!B3119</f>
        <v>E34501 PRD Accessory, LSR-7</v>
      </c>
      <c r="C3119" s="144" t="str">
        <f>'[11]Depr Exp'!C3119</f>
        <v>403E</v>
      </c>
      <c r="D3119" s="144"/>
      <c r="E3119" s="282">
        <f>'[11]Depr Exp'!E3119</f>
        <v>43312</v>
      </c>
      <c r="F3119" s="523">
        <f>'[11]Depr Exp'!F3119</f>
        <v>68472228.760000005</v>
      </c>
      <c r="G3119" s="305">
        <f>'[11]Depr Exp'!G3119</f>
        <v>4.2700000000000002E-2</v>
      </c>
      <c r="H3119" s="524">
        <f>'[11]Depr Exp'!H3119</f>
        <v>243647.02000000002</v>
      </c>
      <c r="I3119" s="523">
        <f>'[11]Depr Exp'!I3119</f>
        <v>68772818.459999993</v>
      </c>
      <c r="J3119" s="305">
        <f>'[11]Depr Exp'!J3119</f>
        <v>4.2700000000000002E-2</v>
      </c>
      <c r="K3119" s="373">
        <f>'[11]Depr Exp'!K3119</f>
        <v>244716.61235349998</v>
      </c>
      <c r="L3119" s="524">
        <f>'[11]Depr Exp'!L3119</f>
        <v>1069.5899999999999</v>
      </c>
      <c r="M3119" s="144"/>
      <c r="N3119" s="144"/>
    </row>
    <row r="3120" spans="1:14">
      <c r="A3120" s="144" t="str">
        <f>'[11]Depr Exp'!A3120</f>
        <v>E34501 PRD Accessory, LSR</v>
      </c>
      <c r="B3120" s="144" t="str">
        <f>'[11]Depr Exp'!B3120</f>
        <v>E34501 PRD Accessory, LSR-8</v>
      </c>
      <c r="C3120" s="144" t="str">
        <f>'[11]Depr Exp'!C3120</f>
        <v>403E</v>
      </c>
      <c r="D3120" s="144"/>
      <c r="E3120" s="282">
        <f>'[11]Depr Exp'!E3120</f>
        <v>43343</v>
      </c>
      <c r="F3120" s="523">
        <f>'[11]Depr Exp'!F3120</f>
        <v>68478444.540000007</v>
      </c>
      <c r="G3120" s="305">
        <f>'[11]Depr Exp'!G3120</f>
        <v>4.2700000000000002E-2</v>
      </c>
      <c r="H3120" s="524">
        <f>'[11]Depr Exp'!H3120</f>
        <v>243669.13</v>
      </c>
      <c r="I3120" s="523">
        <f>'[11]Depr Exp'!I3120</f>
        <v>68772818.459999993</v>
      </c>
      <c r="J3120" s="305">
        <f>'[11]Depr Exp'!J3120</f>
        <v>4.2700000000000002E-2</v>
      </c>
      <c r="K3120" s="373">
        <f>'[11]Depr Exp'!K3120</f>
        <v>244716.61235349998</v>
      </c>
      <c r="L3120" s="524">
        <f>'[11]Depr Exp'!L3120</f>
        <v>1047.48</v>
      </c>
      <c r="M3120" s="144"/>
      <c r="N3120" s="144"/>
    </row>
    <row r="3121" spans="1:14">
      <c r="A3121" s="144" t="str">
        <f>'[11]Depr Exp'!A3121</f>
        <v>E34501 PRD Accessory, LSR</v>
      </c>
      <c r="B3121" s="144" t="str">
        <f>'[11]Depr Exp'!B3121</f>
        <v>E34501 PRD Accessory, LSR-9</v>
      </c>
      <c r="C3121" s="144" t="str">
        <f>'[11]Depr Exp'!C3121</f>
        <v>403E</v>
      </c>
      <c r="D3121" s="144"/>
      <c r="E3121" s="282">
        <f>'[11]Depr Exp'!E3121</f>
        <v>43373</v>
      </c>
      <c r="F3121" s="523">
        <f>'[11]Depr Exp'!F3121</f>
        <v>68476950.099999994</v>
      </c>
      <c r="G3121" s="305">
        <f>'[11]Depr Exp'!G3121</f>
        <v>4.2700000000000002E-2</v>
      </c>
      <c r="H3121" s="524">
        <f>'[11]Depr Exp'!H3121</f>
        <v>243663.81999999998</v>
      </c>
      <c r="I3121" s="523">
        <f>'[11]Depr Exp'!I3121</f>
        <v>68772818.459999993</v>
      </c>
      <c r="J3121" s="305">
        <f>'[11]Depr Exp'!J3121</f>
        <v>4.2700000000000002E-2</v>
      </c>
      <c r="K3121" s="373">
        <f>'[11]Depr Exp'!K3121</f>
        <v>244716.61235349998</v>
      </c>
      <c r="L3121" s="524">
        <f>'[11]Depr Exp'!L3121</f>
        <v>1052.79</v>
      </c>
      <c r="M3121" s="144"/>
      <c r="N3121" s="144"/>
    </row>
    <row r="3122" spans="1:14">
      <c r="A3122" s="144" t="str">
        <f>'[11]Depr Exp'!A3122</f>
        <v>E34501 PRD Accessory, LSR</v>
      </c>
      <c r="B3122" s="144" t="str">
        <f>'[11]Depr Exp'!B3122</f>
        <v>E34501 PRD Accessory, LSR-10</v>
      </c>
      <c r="C3122" s="144" t="str">
        <f>'[11]Depr Exp'!C3122</f>
        <v>403E</v>
      </c>
      <c r="D3122" s="144"/>
      <c r="E3122" s="282">
        <f>'[11]Depr Exp'!E3122</f>
        <v>43404</v>
      </c>
      <c r="F3122" s="523">
        <f>'[11]Depr Exp'!F3122</f>
        <v>68469239.870000005</v>
      </c>
      <c r="G3122" s="305">
        <f>'[11]Depr Exp'!G3122</f>
        <v>4.2700000000000002E-2</v>
      </c>
      <c r="H3122" s="524">
        <f>'[11]Depr Exp'!H3122</f>
        <v>243636.38</v>
      </c>
      <c r="I3122" s="523">
        <f>'[11]Depr Exp'!I3122</f>
        <v>68772818.459999993</v>
      </c>
      <c r="J3122" s="305">
        <f>'[11]Depr Exp'!J3122</f>
        <v>4.2700000000000002E-2</v>
      </c>
      <c r="K3122" s="373">
        <f>'[11]Depr Exp'!K3122</f>
        <v>244716.61235349998</v>
      </c>
      <c r="L3122" s="524">
        <f>'[11]Depr Exp'!L3122</f>
        <v>1080.23</v>
      </c>
      <c r="M3122" s="144"/>
      <c r="N3122" s="144"/>
    </row>
    <row r="3123" spans="1:14">
      <c r="A3123" s="144" t="str">
        <f>'[11]Depr Exp'!A3123</f>
        <v>E34501 PRD Accessory, LSR</v>
      </c>
      <c r="B3123" s="144" t="str">
        <f>'[11]Depr Exp'!B3123</f>
        <v>E34501 PRD Accessory, LSR-11</v>
      </c>
      <c r="C3123" s="144" t="str">
        <f>'[11]Depr Exp'!C3123</f>
        <v>403E</v>
      </c>
      <c r="D3123" s="144"/>
      <c r="E3123" s="282">
        <f>'[11]Depr Exp'!E3123</f>
        <v>43434</v>
      </c>
      <c r="F3123" s="523">
        <f>'[11]Depr Exp'!F3123</f>
        <v>68620556.319999993</v>
      </c>
      <c r="G3123" s="305">
        <f>'[11]Depr Exp'!G3123</f>
        <v>4.2700000000000002E-2</v>
      </c>
      <c r="H3123" s="524">
        <f>'[11]Depr Exp'!H3123</f>
        <v>244174.81</v>
      </c>
      <c r="I3123" s="523">
        <f>'[11]Depr Exp'!I3123</f>
        <v>68772818.459999993</v>
      </c>
      <c r="J3123" s="305">
        <f>'[11]Depr Exp'!J3123</f>
        <v>4.2700000000000002E-2</v>
      </c>
      <c r="K3123" s="373">
        <f>'[11]Depr Exp'!K3123</f>
        <v>244716.61235349998</v>
      </c>
      <c r="L3123" s="524">
        <f>'[11]Depr Exp'!L3123</f>
        <v>541.79999999999995</v>
      </c>
      <c r="M3123" s="144"/>
      <c r="N3123" s="144"/>
    </row>
    <row r="3124" spans="1:14">
      <c r="A3124" s="144" t="str">
        <f>'[11]Depr Exp'!A3124</f>
        <v>E34501 PRD Accessory, LSR</v>
      </c>
      <c r="B3124" s="144" t="str">
        <f>'[11]Depr Exp'!B3124</f>
        <v>E34501 PRD Accessory, LSR-12</v>
      </c>
      <c r="C3124" s="144" t="str">
        <f>'[11]Depr Exp'!C3124</f>
        <v>403E</v>
      </c>
      <c r="D3124" s="144"/>
      <c r="E3124" s="282">
        <f>'[11]Depr Exp'!E3124</f>
        <v>43465</v>
      </c>
      <c r="F3124" s="523">
        <f>'[11]Depr Exp'!F3124</f>
        <v>68772818.459999993</v>
      </c>
      <c r="G3124" s="305">
        <f>'[11]Depr Exp'!G3124</f>
        <v>4.2700000000000002E-2</v>
      </c>
      <c r="H3124" s="524">
        <f>'[11]Depr Exp'!H3124</f>
        <v>244716.62</v>
      </c>
      <c r="I3124" s="523">
        <f>'[11]Depr Exp'!I3124</f>
        <v>68772818.459999993</v>
      </c>
      <c r="J3124" s="305">
        <f>'[11]Depr Exp'!J3124</f>
        <v>4.2700000000000002E-2</v>
      </c>
      <c r="K3124" s="373">
        <f>'[11]Depr Exp'!K3124</f>
        <v>244716.61235349998</v>
      </c>
      <c r="L3124" s="524">
        <f>'[11]Depr Exp'!L3124</f>
        <v>-0.01</v>
      </c>
      <c r="M3124" s="144"/>
      <c r="N3124" s="144"/>
    </row>
    <row r="3125" spans="1:14" ht="15.75" thickBot="1">
      <c r="A3125" s="159" t="str">
        <f>'[11]Depr Exp'!A3125</f>
        <v>E34501 PRD Accessory, LSR Total</v>
      </c>
      <c r="B3125" s="144">
        <f>'[11]Depr Exp'!B3125</f>
        <v>0</v>
      </c>
      <c r="C3125" s="502" t="str">
        <f>'[11]Depr Exp'!C3125</f>
        <v>EPRD</v>
      </c>
      <c r="D3125" s="144"/>
      <c r="E3125" s="281" t="str">
        <f>'[11]Depr Exp'!E3125</f>
        <v>Total</v>
      </c>
      <c r="F3125" s="141">
        <f>'[11]Depr Exp'!F3125</f>
        <v>0</v>
      </c>
      <c r="G3125" s="252">
        <f>'[11]Depr Exp'!G3125</f>
        <v>0</v>
      </c>
      <c r="H3125" s="286">
        <f>'[11]Depr Exp'!H3125</f>
        <v>2925440.92</v>
      </c>
      <c r="I3125" s="141">
        <f>'[11]Depr Exp'!I3125</f>
        <v>0</v>
      </c>
      <c r="J3125" s="252">
        <f>'[11]Depr Exp'!J3125</f>
        <v>0</v>
      </c>
      <c r="K3125" s="286">
        <f>'[11]Depr Exp'!K3125</f>
        <v>2936599.3482419997</v>
      </c>
      <c r="L3125" s="286">
        <f>'[11]Depr Exp'!L3125</f>
        <v>11158.43</v>
      </c>
      <c r="M3125" s="144"/>
      <c r="N3125" s="144"/>
    </row>
    <row r="3126" spans="1:14" ht="13.5" thickTop="1">
      <c r="A3126" s="144" t="str">
        <f>'[11]Depr Exp'!A3126</f>
        <v>E34501 PRD Accessory,Wild Horse Exp</v>
      </c>
      <c r="B3126" s="144" t="str">
        <f>'[11]Depr Exp'!B3126</f>
        <v>E34501 PRD Accessory,Wild Horse Exp-1</v>
      </c>
      <c r="C3126" s="144" t="str">
        <f>'[11]Depr Exp'!C3126</f>
        <v>403E</v>
      </c>
      <c r="D3126" s="144"/>
      <c r="E3126" s="282">
        <f>'[11]Depr Exp'!E3126</f>
        <v>43131</v>
      </c>
      <c r="F3126" s="523">
        <f>'[11]Depr Exp'!F3126</f>
        <v>9214309.7699999996</v>
      </c>
      <c r="G3126" s="305">
        <f>'[11]Depr Exp'!G3126</f>
        <v>4.7899999999999998E-2</v>
      </c>
      <c r="H3126" s="524">
        <f>'[11]Depr Exp'!H3126</f>
        <v>36780.46</v>
      </c>
      <c r="I3126" s="523">
        <f>'[11]Depr Exp'!I3126</f>
        <v>9214323.2899999991</v>
      </c>
      <c r="J3126" s="305">
        <f>'[11]Depr Exp'!J3126</f>
        <v>4.7899999999999998E-2</v>
      </c>
      <c r="K3126" s="373">
        <f>'[11]Depr Exp'!K3126</f>
        <v>36780.507132583327</v>
      </c>
      <c r="L3126" s="524">
        <f>'[11]Depr Exp'!L3126</f>
        <v>0.05</v>
      </c>
      <c r="M3126" s="144"/>
      <c r="N3126" s="144"/>
    </row>
    <row r="3127" spans="1:14">
      <c r="A3127" s="144" t="str">
        <f>'[11]Depr Exp'!A3127</f>
        <v>E34501 PRD Accessory,Wild Horse Exp</v>
      </c>
      <c r="B3127" s="144" t="str">
        <f>'[11]Depr Exp'!B3127</f>
        <v>E34501 PRD Accessory,Wild Horse Exp-2</v>
      </c>
      <c r="C3127" s="144" t="str">
        <f>'[11]Depr Exp'!C3127</f>
        <v>403E</v>
      </c>
      <c r="D3127" s="144"/>
      <c r="E3127" s="282">
        <f>'[11]Depr Exp'!E3127</f>
        <v>43159</v>
      </c>
      <c r="F3127" s="523">
        <f>'[11]Depr Exp'!F3127</f>
        <v>9214309.7699999996</v>
      </c>
      <c r="G3127" s="305">
        <f>'[11]Depr Exp'!G3127</f>
        <v>4.7899999999999998E-2</v>
      </c>
      <c r="H3127" s="524">
        <f>'[11]Depr Exp'!H3127</f>
        <v>36780.46</v>
      </c>
      <c r="I3127" s="523">
        <f>'[11]Depr Exp'!I3127</f>
        <v>9214323.2899999991</v>
      </c>
      <c r="J3127" s="305">
        <f>'[11]Depr Exp'!J3127</f>
        <v>4.7899999999999998E-2</v>
      </c>
      <c r="K3127" s="373">
        <f>'[11]Depr Exp'!K3127</f>
        <v>36780.507132583327</v>
      </c>
      <c r="L3127" s="524">
        <f>'[11]Depr Exp'!L3127</f>
        <v>0.05</v>
      </c>
      <c r="M3127" s="144"/>
      <c r="N3127" s="144"/>
    </row>
    <row r="3128" spans="1:14">
      <c r="A3128" s="144" t="str">
        <f>'[11]Depr Exp'!A3128</f>
        <v>E34501 PRD Accessory,Wild Horse Exp</v>
      </c>
      <c r="B3128" s="144" t="str">
        <f>'[11]Depr Exp'!B3128</f>
        <v>E34501 PRD Accessory,Wild Horse Exp-3</v>
      </c>
      <c r="C3128" s="144" t="str">
        <f>'[11]Depr Exp'!C3128</f>
        <v>403E</v>
      </c>
      <c r="D3128" s="144"/>
      <c r="E3128" s="282">
        <f>'[11]Depr Exp'!E3128</f>
        <v>43190</v>
      </c>
      <c r="F3128" s="523">
        <f>'[11]Depr Exp'!F3128</f>
        <v>9214309.7699999996</v>
      </c>
      <c r="G3128" s="305">
        <f>'[11]Depr Exp'!G3128</f>
        <v>4.7899999999999998E-2</v>
      </c>
      <c r="H3128" s="524">
        <f>'[11]Depr Exp'!H3128</f>
        <v>36780.46</v>
      </c>
      <c r="I3128" s="523">
        <f>'[11]Depr Exp'!I3128</f>
        <v>9214323.2899999991</v>
      </c>
      <c r="J3128" s="305">
        <f>'[11]Depr Exp'!J3128</f>
        <v>4.7899999999999998E-2</v>
      </c>
      <c r="K3128" s="373">
        <f>'[11]Depr Exp'!K3128</f>
        <v>36780.507132583327</v>
      </c>
      <c r="L3128" s="524">
        <f>'[11]Depr Exp'!L3128</f>
        <v>0.05</v>
      </c>
      <c r="M3128" s="144"/>
      <c r="N3128" s="144"/>
    </row>
    <row r="3129" spans="1:14">
      <c r="A3129" s="144" t="str">
        <f>'[11]Depr Exp'!A3129</f>
        <v>E34501 PRD Accessory,Wild Horse Exp</v>
      </c>
      <c r="B3129" s="144" t="str">
        <f>'[11]Depr Exp'!B3129</f>
        <v>E34501 PRD Accessory,Wild Horse Exp-4</v>
      </c>
      <c r="C3129" s="144" t="str">
        <f>'[11]Depr Exp'!C3129</f>
        <v>403E</v>
      </c>
      <c r="D3129" s="144"/>
      <c r="E3129" s="282">
        <f>'[11]Depr Exp'!E3129</f>
        <v>43220</v>
      </c>
      <c r="F3129" s="523">
        <f>'[11]Depr Exp'!F3129</f>
        <v>9214309.7699999996</v>
      </c>
      <c r="G3129" s="305">
        <f>'[11]Depr Exp'!G3129</f>
        <v>4.7899999999999998E-2</v>
      </c>
      <c r="H3129" s="524">
        <f>'[11]Depr Exp'!H3129</f>
        <v>36780.46</v>
      </c>
      <c r="I3129" s="523">
        <f>'[11]Depr Exp'!I3129</f>
        <v>9214323.2899999991</v>
      </c>
      <c r="J3129" s="305">
        <f>'[11]Depr Exp'!J3129</f>
        <v>4.7899999999999998E-2</v>
      </c>
      <c r="K3129" s="373">
        <f>'[11]Depr Exp'!K3129</f>
        <v>36780.507132583327</v>
      </c>
      <c r="L3129" s="524">
        <f>'[11]Depr Exp'!L3129</f>
        <v>0.05</v>
      </c>
      <c r="M3129" s="144"/>
      <c r="N3129" s="144"/>
    </row>
    <row r="3130" spans="1:14">
      <c r="A3130" s="144" t="str">
        <f>'[11]Depr Exp'!A3130</f>
        <v>E34501 PRD Accessory,Wild Horse Exp</v>
      </c>
      <c r="B3130" s="144" t="str">
        <f>'[11]Depr Exp'!B3130</f>
        <v>E34501 PRD Accessory,Wild Horse Exp-5</v>
      </c>
      <c r="C3130" s="144" t="str">
        <f>'[11]Depr Exp'!C3130</f>
        <v>403E</v>
      </c>
      <c r="D3130" s="144"/>
      <c r="E3130" s="282">
        <f>'[11]Depr Exp'!E3130</f>
        <v>43251</v>
      </c>
      <c r="F3130" s="523">
        <f>'[11]Depr Exp'!F3130</f>
        <v>9214309.7699999996</v>
      </c>
      <c r="G3130" s="305">
        <f>'[11]Depr Exp'!G3130</f>
        <v>4.7899999999999998E-2</v>
      </c>
      <c r="H3130" s="524">
        <f>'[11]Depr Exp'!H3130</f>
        <v>36780.46</v>
      </c>
      <c r="I3130" s="523">
        <f>'[11]Depr Exp'!I3130</f>
        <v>9214323.2899999991</v>
      </c>
      <c r="J3130" s="305">
        <f>'[11]Depr Exp'!J3130</f>
        <v>4.7899999999999998E-2</v>
      </c>
      <c r="K3130" s="373">
        <f>'[11]Depr Exp'!K3130</f>
        <v>36780.507132583327</v>
      </c>
      <c r="L3130" s="524">
        <f>'[11]Depr Exp'!L3130</f>
        <v>0.05</v>
      </c>
      <c r="M3130" s="144"/>
      <c r="N3130" s="144"/>
    </row>
    <row r="3131" spans="1:14">
      <c r="A3131" s="144" t="str">
        <f>'[11]Depr Exp'!A3131</f>
        <v>E34501 PRD Accessory,Wild Horse Exp</v>
      </c>
      <c r="B3131" s="144" t="str">
        <f>'[11]Depr Exp'!B3131</f>
        <v>E34501 PRD Accessory,Wild Horse Exp-6</v>
      </c>
      <c r="C3131" s="144" t="str">
        <f>'[11]Depr Exp'!C3131</f>
        <v>403E</v>
      </c>
      <c r="D3131" s="144"/>
      <c r="E3131" s="282">
        <f>'[11]Depr Exp'!E3131</f>
        <v>43281</v>
      </c>
      <c r="F3131" s="523">
        <f>'[11]Depr Exp'!F3131</f>
        <v>9214309.7699999996</v>
      </c>
      <c r="G3131" s="305">
        <f>'[11]Depr Exp'!G3131</f>
        <v>4.7899999999999998E-2</v>
      </c>
      <c r="H3131" s="524">
        <f>'[11]Depr Exp'!H3131</f>
        <v>36780.46</v>
      </c>
      <c r="I3131" s="523">
        <f>'[11]Depr Exp'!I3131</f>
        <v>9214323.2899999991</v>
      </c>
      <c r="J3131" s="305">
        <f>'[11]Depr Exp'!J3131</f>
        <v>4.7899999999999998E-2</v>
      </c>
      <c r="K3131" s="373">
        <f>'[11]Depr Exp'!K3131</f>
        <v>36780.507132583327</v>
      </c>
      <c r="L3131" s="524">
        <f>'[11]Depr Exp'!L3131</f>
        <v>0.05</v>
      </c>
      <c r="M3131" s="144"/>
      <c r="N3131" s="144"/>
    </row>
    <row r="3132" spans="1:14">
      <c r="A3132" s="144" t="str">
        <f>'[11]Depr Exp'!A3132</f>
        <v>E34501 PRD Accessory,Wild Horse Exp</v>
      </c>
      <c r="B3132" s="144" t="str">
        <f>'[11]Depr Exp'!B3132</f>
        <v>E34501 PRD Accessory,Wild Horse Exp-7</v>
      </c>
      <c r="C3132" s="144" t="str">
        <f>'[11]Depr Exp'!C3132</f>
        <v>403E</v>
      </c>
      <c r="D3132" s="144"/>
      <c r="E3132" s="282">
        <f>'[11]Depr Exp'!E3132</f>
        <v>43312</v>
      </c>
      <c r="F3132" s="523">
        <f>'[11]Depr Exp'!F3132</f>
        <v>9214309.7699999996</v>
      </c>
      <c r="G3132" s="305">
        <f>'[11]Depr Exp'!G3132</f>
        <v>4.7899999999999998E-2</v>
      </c>
      <c r="H3132" s="524">
        <f>'[11]Depr Exp'!H3132</f>
        <v>36780.46</v>
      </c>
      <c r="I3132" s="523">
        <f>'[11]Depr Exp'!I3132</f>
        <v>9214323.2899999991</v>
      </c>
      <c r="J3132" s="305">
        <f>'[11]Depr Exp'!J3132</f>
        <v>4.7899999999999998E-2</v>
      </c>
      <c r="K3132" s="373">
        <f>'[11]Depr Exp'!K3132</f>
        <v>36780.507132583327</v>
      </c>
      <c r="L3132" s="524">
        <f>'[11]Depr Exp'!L3132</f>
        <v>0.05</v>
      </c>
      <c r="M3132" s="144"/>
      <c r="N3132" s="144"/>
    </row>
    <row r="3133" spans="1:14">
      <c r="A3133" s="144" t="str">
        <f>'[11]Depr Exp'!A3133</f>
        <v>E34501 PRD Accessory,Wild Horse Exp</v>
      </c>
      <c r="B3133" s="144" t="str">
        <f>'[11]Depr Exp'!B3133</f>
        <v>E34501 PRD Accessory,Wild Horse Exp-8</v>
      </c>
      <c r="C3133" s="144" t="str">
        <f>'[11]Depr Exp'!C3133</f>
        <v>403E</v>
      </c>
      <c r="D3133" s="144"/>
      <c r="E3133" s="282">
        <f>'[11]Depr Exp'!E3133</f>
        <v>43343</v>
      </c>
      <c r="F3133" s="523">
        <f>'[11]Depr Exp'!F3133</f>
        <v>9214309.7699999996</v>
      </c>
      <c r="G3133" s="305">
        <f>'[11]Depr Exp'!G3133</f>
        <v>4.7899999999999998E-2</v>
      </c>
      <c r="H3133" s="524">
        <f>'[11]Depr Exp'!H3133</f>
        <v>36780.46</v>
      </c>
      <c r="I3133" s="523">
        <f>'[11]Depr Exp'!I3133</f>
        <v>9214323.2899999991</v>
      </c>
      <c r="J3133" s="305">
        <f>'[11]Depr Exp'!J3133</f>
        <v>4.7899999999999998E-2</v>
      </c>
      <c r="K3133" s="373">
        <f>'[11]Depr Exp'!K3133</f>
        <v>36780.507132583327</v>
      </c>
      <c r="L3133" s="524">
        <f>'[11]Depr Exp'!L3133</f>
        <v>0.05</v>
      </c>
      <c r="M3133" s="144"/>
      <c r="N3133" s="144"/>
    </row>
    <row r="3134" spans="1:14">
      <c r="A3134" s="144" t="str">
        <f>'[11]Depr Exp'!A3134</f>
        <v>E34501 PRD Accessory,Wild Horse Exp</v>
      </c>
      <c r="B3134" s="144" t="str">
        <f>'[11]Depr Exp'!B3134</f>
        <v>E34501 PRD Accessory,Wild Horse Exp-9</v>
      </c>
      <c r="C3134" s="144" t="str">
        <f>'[11]Depr Exp'!C3134</f>
        <v>403E</v>
      </c>
      <c r="D3134" s="144"/>
      <c r="E3134" s="282">
        <f>'[11]Depr Exp'!E3134</f>
        <v>43373</v>
      </c>
      <c r="F3134" s="523">
        <f>'[11]Depr Exp'!F3134</f>
        <v>9214316.5299999993</v>
      </c>
      <c r="G3134" s="305">
        <f>'[11]Depr Exp'!G3134</f>
        <v>4.7899999999999998E-2</v>
      </c>
      <c r="H3134" s="524">
        <f>'[11]Depr Exp'!H3134</f>
        <v>36780.480000000003</v>
      </c>
      <c r="I3134" s="523">
        <f>'[11]Depr Exp'!I3134</f>
        <v>9214323.2899999991</v>
      </c>
      <c r="J3134" s="305">
        <f>'[11]Depr Exp'!J3134</f>
        <v>4.7899999999999998E-2</v>
      </c>
      <c r="K3134" s="373">
        <f>'[11]Depr Exp'!K3134</f>
        <v>36780.507132583327</v>
      </c>
      <c r="L3134" s="524">
        <f>'[11]Depr Exp'!L3134</f>
        <v>0.03</v>
      </c>
      <c r="M3134" s="144"/>
      <c r="N3134" s="144"/>
    </row>
    <row r="3135" spans="1:14">
      <c r="A3135" s="144" t="str">
        <f>'[11]Depr Exp'!A3135</f>
        <v>E34501 PRD Accessory,Wild Horse Exp</v>
      </c>
      <c r="B3135" s="144" t="str">
        <f>'[11]Depr Exp'!B3135</f>
        <v>E34501 PRD Accessory,Wild Horse Exp-10</v>
      </c>
      <c r="C3135" s="144" t="str">
        <f>'[11]Depr Exp'!C3135</f>
        <v>403E</v>
      </c>
      <c r="D3135" s="144"/>
      <c r="E3135" s="282">
        <f>'[11]Depr Exp'!E3135</f>
        <v>43404</v>
      </c>
      <c r="F3135" s="523">
        <f>'[11]Depr Exp'!F3135</f>
        <v>9214323.2899999991</v>
      </c>
      <c r="G3135" s="305">
        <f>'[11]Depr Exp'!G3135</f>
        <v>4.7899999999999998E-2</v>
      </c>
      <c r="H3135" s="524">
        <f>'[11]Depr Exp'!H3135</f>
        <v>36780.51</v>
      </c>
      <c r="I3135" s="523">
        <f>'[11]Depr Exp'!I3135</f>
        <v>9214323.2899999991</v>
      </c>
      <c r="J3135" s="305">
        <f>'[11]Depr Exp'!J3135</f>
        <v>4.7899999999999998E-2</v>
      </c>
      <c r="K3135" s="373">
        <f>'[11]Depr Exp'!K3135</f>
        <v>36780.507132583327</v>
      </c>
      <c r="L3135" s="524">
        <f>'[11]Depr Exp'!L3135</f>
        <v>0</v>
      </c>
      <c r="M3135" s="144"/>
      <c r="N3135" s="144"/>
    </row>
    <row r="3136" spans="1:14">
      <c r="A3136" s="144" t="str">
        <f>'[11]Depr Exp'!A3136</f>
        <v>E34501 PRD Accessory,Wild Horse Exp</v>
      </c>
      <c r="B3136" s="144" t="str">
        <f>'[11]Depr Exp'!B3136</f>
        <v>E34501 PRD Accessory,Wild Horse Exp-11</v>
      </c>
      <c r="C3136" s="144" t="str">
        <f>'[11]Depr Exp'!C3136</f>
        <v>403E</v>
      </c>
      <c r="D3136" s="144"/>
      <c r="E3136" s="282">
        <f>'[11]Depr Exp'!E3136</f>
        <v>43434</v>
      </c>
      <c r="F3136" s="523">
        <f>'[11]Depr Exp'!F3136</f>
        <v>9214323.2899999991</v>
      </c>
      <c r="G3136" s="305">
        <f>'[11]Depr Exp'!G3136</f>
        <v>4.7899999999999998E-2</v>
      </c>
      <c r="H3136" s="524">
        <f>'[11]Depr Exp'!H3136</f>
        <v>36780.51</v>
      </c>
      <c r="I3136" s="523">
        <f>'[11]Depr Exp'!I3136</f>
        <v>9214323.2899999991</v>
      </c>
      <c r="J3136" s="305">
        <f>'[11]Depr Exp'!J3136</f>
        <v>4.7899999999999998E-2</v>
      </c>
      <c r="K3136" s="373">
        <f>'[11]Depr Exp'!K3136</f>
        <v>36780.507132583327</v>
      </c>
      <c r="L3136" s="524">
        <f>'[11]Depr Exp'!L3136</f>
        <v>0</v>
      </c>
      <c r="M3136" s="144"/>
      <c r="N3136" s="144"/>
    </row>
    <row r="3137" spans="1:14">
      <c r="A3137" s="144" t="str">
        <f>'[11]Depr Exp'!A3137</f>
        <v>E34501 PRD Accessory,Wild Horse Exp</v>
      </c>
      <c r="B3137" s="144" t="str">
        <f>'[11]Depr Exp'!B3137</f>
        <v>E34501 PRD Accessory,Wild Horse Exp-12</v>
      </c>
      <c r="C3137" s="144" t="str">
        <f>'[11]Depr Exp'!C3137</f>
        <v>403E</v>
      </c>
      <c r="D3137" s="144"/>
      <c r="E3137" s="282">
        <f>'[11]Depr Exp'!E3137</f>
        <v>43465</v>
      </c>
      <c r="F3137" s="523">
        <f>'[11]Depr Exp'!F3137</f>
        <v>9214323.2899999991</v>
      </c>
      <c r="G3137" s="305">
        <f>'[11]Depr Exp'!G3137</f>
        <v>4.7899999999999998E-2</v>
      </c>
      <c r="H3137" s="524">
        <f>'[11]Depr Exp'!H3137</f>
        <v>36780.51</v>
      </c>
      <c r="I3137" s="523">
        <f>'[11]Depr Exp'!I3137</f>
        <v>9214323.2899999991</v>
      </c>
      <c r="J3137" s="305">
        <f>'[11]Depr Exp'!J3137</f>
        <v>4.7899999999999998E-2</v>
      </c>
      <c r="K3137" s="373">
        <f>'[11]Depr Exp'!K3137</f>
        <v>36780.507132583327</v>
      </c>
      <c r="L3137" s="524">
        <f>'[11]Depr Exp'!L3137</f>
        <v>0</v>
      </c>
      <c r="M3137" s="144"/>
      <c r="N3137" s="144"/>
    </row>
    <row r="3138" spans="1:14" ht="15.75" thickBot="1">
      <c r="A3138" s="159" t="str">
        <f>'[11]Depr Exp'!A3138</f>
        <v>E34501 PRD Accessory,Wild Horse Exp Total</v>
      </c>
      <c r="B3138" s="144">
        <f>'[11]Depr Exp'!B3138</f>
        <v>0</v>
      </c>
      <c r="C3138" s="502" t="str">
        <f>'[11]Depr Exp'!C3138</f>
        <v>EPRD</v>
      </c>
      <c r="D3138" s="144"/>
      <c r="E3138" s="281" t="str">
        <f>'[11]Depr Exp'!E3138</f>
        <v>Total</v>
      </c>
      <c r="F3138" s="141">
        <f>'[11]Depr Exp'!F3138</f>
        <v>0</v>
      </c>
      <c r="G3138" s="252">
        <f>'[11]Depr Exp'!G3138</f>
        <v>0</v>
      </c>
      <c r="H3138" s="286">
        <f>'[11]Depr Exp'!H3138</f>
        <v>441365.69</v>
      </c>
      <c r="I3138" s="141">
        <f>'[11]Depr Exp'!I3138</f>
        <v>0</v>
      </c>
      <c r="J3138" s="252">
        <f>'[11]Depr Exp'!J3138</f>
        <v>0</v>
      </c>
      <c r="K3138" s="286">
        <f>'[11]Depr Exp'!K3138</f>
        <v>441366.08559099981</v>
      </c>
      <c r="L3138" s="286">
        <f>'[11]Depr Exp'!L3138</f>
        <v>0.4</v>
      </c>
      <c r="M3138" s="144"/>
      <c r="N3138" s="144"/>
    </row>
    <row r="3139" spans="1:14" ht="13.5" thickTop="1">
      <c r="A3139" s="144" t="str">
        <f>'[11]Depr Exp'!A3139</f>
        <v>E34501 PRD Accessory,Wild HorseWind</v>
      </c>
      <c r="B3139" s="144" t="str">
        <f>'[11]Depr Exp'!B3139</f>
        <v>E34501 PRD Accessory,Wild HorseWind-1</v>
      </c>
      <c r="C3139" s="144" t="str">
        <f>'[11]Depr Exp'!C3139</f>
        <v>403E</v>
      </c>
      <c r="D3139" s="144"/>
      <c r="E3139" s="282">
        <f>'[11]Depr Exp'!E3139</f>
        <v>43131</v>
      </c>
      <c r="F3139" s="523">
        <f>'[11]Depr Exp'!F3139</f>
        <v>26657464.600000001</v>
      </c>
      <c r="G3139" s="305">
        <f>'[11]Depr Exp'!G3139</f>
        <v>4.7899999999999998E-2</v>
      </c>
      <c r="H3139" s="524">
        <f>'[11]Depr Exp'!H3139</f>
        <v>106407.72</v>
      </c>
      <c r="I3139" s="523">
        <f>'[11]Depr Exp'!I3139</f>
        <v>26632525.93</v>
      </c>
      <c r="J3139" s="305">
        <f>'[11]Depr Exp'!J3139</f>
        <v>4.7899999999999998E-2</v>
      </c>
      <c r="K3139" s="373">
        <f>'[11]Depr Exp'!K3139</f>
        <v>106308.16600391666</v>
      </c>
      <c r="L3139" s="524">
        <f>'[11]Depr Exp'!L3139</f>
        <v>-99.55</v>
      </c>
      <c r="M3139" s="144"/>
      <c r="N3139" s="144"/>
    </row>
    <row r="3140" spans="1:14">
      <c r="A3140" s="144" t="str">
        <f>'[11]Depr Exp'!A3140</f>
        <v>E34501 PRD Accessory,Wild HorseWind</v>
      </c>
      <c r="B3140" s="144" t="str">
        <f>'[11]Depr Exp'!B3140</f>
        <v>E34501 PRD Accessory,Wild HorseWind-2</v>
      </c>
      <c r="C3140" s="144" t="str">
        <f>'[11]Depr Exp'!C3140</f>
        <v>403E</v>
      </c>
      <c r="D3140" s="144"/>
      <c r="E3140" s="282">
        <f>'[11]Depr Exp'!E3140</f>
        <v>43159</v>
      </c>
      <c r="F3140" s="523">
        <f>'[11]Depr Exp'!F3140</f>
        <v>26658610.07</v>
      </c>
      <c r="G3140" s="305">
        <f>'[11]Depr Exp'!G3140</f>
        <v>4.7899999999999998E-2</v>
      </c>
      <c r="H3140" s="524">
        <f>'[11]Depr Exp'!H3140</f>
        <v>106412.29000000001</v>
      </c>
      <c r="I3140" s="523">
        <f>'[11]Depr Exp'!I3140</f>
        <v>26632525.93</v>
      </c>
      <c r="J3140" s="305">
        <f>'[11]Depr Exp'!J3140</f>
        <v>4.7899999999999998E-2</v>
      </c>
      <c r="K3140" s="373">
        <f>'[11]Depr Exp'!K3140</f>
        <v>106308.16600391666</v>
      </c>
      <c r="L3140" s="524">
        <f>'[11]Depr Exp'!L3140</f>
        <v>-104.12</v>
      </c>
      <c r="M3140" s="144"/>
      <c r="N3140" s="144"/>
    </row>
    <row r="3141" spans="1:14">
      <c r="A3141" s="144" t="str">
        <f>'[11]Depr Exp'!A3141</f>
        <v>E34501 PRD Accessory,Wild HorseWind</v>
      </c>
      <c r="B3141" s="144" t="str">
        <f>'[11]Depr Exp'!B3141</f>
        <v>E34501 PRD Accessory,Wild HorseWind-3</v>
      </c>
      <c r="C3141" s="144" t="str">
        <f>'[11]Depr Exp'!C3141</f>
        <v>403E</v>
      </c>
      <c r="D3141" s="144"/>
      <c r="E3141" s="282">
        <f>'[11]Depr Exp'!E3141</f>
        <v>43190</v>
      </c>
      <c r="F3141" s="523">
        <f>'[11]Depr Exp'!F3141</f>
        <v>26648170.75</v>
      </c>
      <c r="G3141" s="305">
        <f>'[11]Depr Exp'!G3141</f>
        <v>4.7899999999999998E-2</v>
      </c>
      <c r="H3141" s="524">
        <f>'[11]Depr Exp'!H3141</f>
        <v>106370.62</v>
      </c>
      <c r="I3141" s="523">
        <f>'[11]Depr Exp'!I3141</f>
        <v>26632525.93</v>
      </c>
      <c r="J3141" s="305">
        <f>'[11]Depr Exp'!J3141</f>
        <v>4.7899999999999998E-2</v>
      </c>
      <c r="K3141" s="373">
        <f>'[11]Depr Exp'!K3141</f>
        <v>106308.16600391666</v>
      </c>
      <c r="L3141" s="524">
        <f>'[11]Depr Exp'!L3141</f>
        <v>-62.45</v>
      </c>
      <c r="M3141" s="144"/>
      <c r="N3141" s="144"/>
    </row>
    <row r="3142" spans="1:14">
      <c r="A3142" s="144" t="str">
        <f>'[11]Depr Exp'!A3142</f>
        <v>E34501 PRD Accessory,Wild HorseWind</v>
      </c>
      <c r="B3142" s="144" t="str">
        <f>'[11]Depr Exp'!B3142</f>
        <v>E34501 PRD Accessory,Wild HorseWind-4</v>
      </c>
      <c r="C3142" s="144" t="str">
        <f>'[11]Depr Exp'!C3142</f>
        <v>403E</v>
      </c>
      <c r="D3142" s="144"/>
      <c r="E3142" s="282">
        <f>'[11]Depr Exp'!E3142</f>
        <v>43220</v>
      </c>
      <c r="F3142" s="523">
        <f>'[11]Depr Exp'!F3142</f>
        <v>26650456.149999999</v>
      </c>
      <c r="G3142" s="305">
        <f>'[11]Depr Exp'!G3142</f>
        <v>4.7899999999999998E-2</v>
      </c>
      <c r="H3142" s="524">
        <f>'[11]Depr Exp'!H3142</f>
        <v>106379.73</v>
      </c>
      <c r="I3142" s="523">
        <f>'[11]Depr Exp'!I3142</f>
        <v>26632525.93</v>
      </c>
      <c r="J3142" s="305">
        <f>'[11]Depr Exp'!J3142</f>
        <v>4.7899999999999998E-2</v>
      </c>
      <c r="K3142" s="373">
        <f>'[11]Depr Exp'!K3142</f>
        <v>106308.16600391666</v>
      </c>
      <c r="L3142" s="524">
        <f>'[11]Depr Exp'!L3142</f>
        <v>-71.56</v>
      </c>
      <c r="M3142" s="144"/>
      <c r="N3142" s="144"/>
    </row>
    <row r="3143" spans="1:14">
      <c r="A3143" s="144" t="str">
        <f>'[11]Depr Exp'!A3143</f>
        <v>E34501 PRD Accessory,Wild HorseWind</v>
      </c>
      <c r="B3143" s="144" t="str">
        <f>'[11]Depr Exp'!B3143</f>
        <v>E34501 PRD Accessory,Wild HorseWind-5</v>
      </c>
      <c r="C3143" s="144" t="str">
        <f>'[11]Depr Exp'!C3143</f>
        <v>403E</v>
      </c>
      <c r="D3143" s="144"/>
      <c r="E3143" s="282">
        <f>'[11]Depr Exp'!E3143</f>
        <v>43251</v>
      </c>
      <c r="F3143" s="523">
        <f>'[11]Depr Exp'!F3143</f>
        <v>26648305.920000002</v>
      </c>
      <c r="G3143" s="305">
        <f>'[11]Depr Exp'!G3143</f>
        <v>4.7899999999999998E-2</v>
      </c>
      <c r="H3143" s="524">
        <f>'[11]Depr Exp'!H3143</f>
        <v>106371.15</v>
      </c>
      <c r="I3143" s="523">
        <f>'[11]Depr Exp'!I3143</f>
        <v>26632525.93</v>
      </c>
      <c r="J3143" s="305">
        <f>'[11]Depr Exp'!J3143</f>
        <v>4.7899999999999998E-2</v>
      </c>
      <c r="K3143" s="373">
        <f>'[11]Depr Exp'!K3143</f>
        <v>106308.16600391666</v>
      </c>
      <c r="L3143" s="524">
        <f>'[11]Depr Exp'!L3143</f>
        <v>-62.98</v>
      </c>
      <c r="M3143" s="144"/>
      <c r="N3143" s="144"/>
    </row>
    <row r="3144" spans="1:14">
      <c r="A3144" s="144" t="str">
        <f>'[11]Depr Exp'!A3144</f>
        <v>E34501 PRD Accessory,Wild HorseWind</v>
      </c>
      <c r="B3144" s="144" t="str">
        <f>'[11]Depr Exp'!B3144</f>
        <v>E34501 PRD Accessory,Wild HorseWind-6</v>
      </c>
      <c r="C3144" s="144" t="str">
        <f>'[11]Depr Exp'!C3144</f>
        <v>403E</v>
      </c>
      <c r="D3144" s="144"/>
      <c r="E3144" s="282">
        <f>'[11]Depr Exp'!E3144</f>
        <v>43281</v>
      </c>
      <c r="F3144" s="523">
        <f>'[11]Depr Exp'!F3144</f>
        <v>26637288.579999998</v>
      </c>
      <c r="G3144" s="305">
        <f>'[11]Depr Exp'!G3144</f>
        <v>4.7899999999999998E-2</v>
      </c>
      <c r="H3144" s="524">
        <f>'[11]Depr Exp'!H3144</f>
        <v>106327.18</v>
      </c>
      <c r="I3144" s="523">
        <f>'[11]Depr Exp'!I3144</f>
        <v>26632525.93</v>
      </c>
      <c r="J3144" s="305">
        <f>'[11]Depr Exp'!J3144</f>
        <v>4.7899999999999998E-2</v>
      </c>
      <c r="K3144" s="373">
        <f>'[11]Depr Exp'!K3144</f>
        <v>106308.16600391666</v>
      </c>
      <c r="L3144" s="524">
        <f>'[11]Depr Exp'!L3144</f>
        <v>-19.010000000000002</v>
      </c>
      <c r="M3144" s="144"/>
      <c r="N3144" s="144"/>
    </row>
    <row r="3145" spans="1:14">
      <c r="A3145" s="144" t="str">
        <f>'[11]Depr Exp'!A3145</f>
        <v>E34501 PRD Accessory,Wild HorseWind</v>
      </c>
      <c r="B3145" s="144" t="str">
        <f>'[11]Depr Exp'!B3145</f>
        <v>E34501 PRD Accessory,Wild HorseWind-7</v>
      </c>
      <c r="C3145" s="144" t="str">
        <f>'[11]Depr Exp'!C3145</f>
        <v>403E</v>
      </c>
      <c r="D3145" s="144"/>
      <c r="E3145" s="282">
        <f>'[11]Depr Exp'!E3145</f>
        <v>43312</v>
      </c>
      <c r="F3145" s="523">
        <f>'[11]Depr Exp'!F3145</f>
        <v>26648063.489999998</v>
      </c>
      <c r="G3145" s="305">
        <f>'[11]Depr Exp'!G3145</f>
        <v>4.7899999999999998E-2</v>
      </c>
      <c r="H3145" s="524">
        <f>'[11]Depr Exp'!H3145</f>
        <v>106370.19</v>
      </c>
      <c r="I3145" s="523">
        <f>'[11]Depr Exp'!I3145</f>
        <v>26632525.93</v>
      </c>
      <c r="J3145" s="305">
        <f>'[11]Depr Exp'!J3145</f>
        <v>4.7899999999999998E-2</v>
      </c>
      <c r="K3145" s="373">
        <f>'[11]Depr Exp'!K3145</f>
        <v>106308.16600391666</v>
      </c>
      <c r="L3145" s="524">
        <f>'[11]Depr Exp'!L3145</f>
        <v>-62.02</v>
      </c>
      <c r="M3145" s="144"/>
      <c r="N3145" s="144"/>
    </row>
    <row r="3146" spans="1:14">
      <c r="A3146" s="144" t="str">
        <f>'[11]Depr Exp'!A3146</f>
        <v>E34501 PRD Accessory,Wild HorseWind</v>
      </c>
      <c r="B3146" s="144" t="str">
        <f>'[11]Depr Exp'!B3146</f>
        <v>E34501 PRD Accessory,Wild HorseWind-8</v>
      </c>
      <c r="C3146" s="144" t="str">
        <f>'[11]Depr Exp'!C3146</f>
        <v>403E</v>
      </c>
      <c r="D3146" s="144"/>
      <c r="E3146" s="282">
        <f>'[11]Depr Exp'!E3146</f>
        <v>43343</v>
      </c>
      <c r="F3146" s="523">
        <f>'[11]Depr Exp'!F3146</f>
        <v>26648063.489999998</v>
      </c>
      <c r="G3146" s="305">
        <f>'[11]Depr Exp'!G3146</f>
        <v>4.7899999999999998E-2</v>
      </c>
      <c r="H3146" s="524">
        <f>'[11]Depr Exp'!H3146</f>
        <v>106370.19</v>
      </c>
      <c r="I3146" s="523">
        <f>'[11]Depr Exp'!I3146</f>
        <v>26632525.93</v>
      </c>
      <c r="J3146" s="305">
        <f>'[11]Depr Exp'!J3146</f>
        <v>4.7899999999999998E-2</v>
      </c>
      <c r="K3146" s="373">
        <f>'[11]Depr Exp'!K3146</f>
        <v>106308.16600391666</v>
      </c>
      <c r="L3146" s="524">
        <f>'[11]Depr Exp'!L3146</f>
        <v>-62.02</v>
      </c>
      <c r="M3146" s="144"/>
      <c r="N3146" s="144"/>
    </row>
    <row r="3147" spans="1:14">
      <c r="A3147" s="144" t="str">
        <f>'[11]Depr Exp'!A3147</f>
        <v>E34501 PRD Accessory,Wild HorseWind</v>
      </c>
      <c r="B3147" s="144" t="str">
        <f>'[11]Depr Exp'!B3147</f>
        <v>E34501 PRD Accessory,Wild HorseWind-9</v>
      </c>
      <c r="C3147" s="144" t="str">
        <f>'[11]Depr Exp'!C3147</f>
        <v>403E</v>
      </c>
      <c r="D3147" s="144"/>
      <c r="E3147" s="282">
        <f>'[11]Depr Exp'!E3147</f>
        <v>43373</v>
      </c>
      <c r="F3147" s="523">
        <f>'[11]Depr Exp'!F3147</f>
        <v>26636174.710000001</v>
      </c>
      <c r="G3147" s="305">
        <f>'[11]Depr Exp'!G3147</f>
        <v>4.7899999999999998E-2</v>
      </c>
      <c r="H3147" s="524">
        <f>'[11]Depr Exp'!H3147</f>
        <v>106322.73000000001</v>
      </c>
      <c r="I3147" s="523">
        <f>'[11]Depr Exp'!I3147</f>
        <v>26632525.93</v>
      </c>
      <c r="J3147" s="305">
        <f>'[11]Depr Exp'!J3147</f>
        <v>4.7899999999999998E-2</v>
      </c>
      <c r="K3147" s="373">
        <f>'[11]Depr Exp'!K3147</f>
        <v>106308.16600391666</v>
      </c>
      <c r="L3147" s="524">
        <f>'[11]Depr Exp'!L3147</f>
        <v>-14.56</v>
      </c>
      <c r="M3147" s="144"/>
      <c r="N3147" s="144"/>
    </row>
    <row r="3148" spans="1:14">
      <c r="A3148" s="144" t="str">
        <f>'[11]Depr Exp'!A3148</f>
        <v>E34501 PRD Accessory,Wild HorseWind</v>
      </c>
      <c r="B3148" s="144" t="str">
        <f>'[11]Depr Exp'!B3148</f>
        <v>E34501 PRD Accessory,Wild HorseWind-10</v>
      </c>
      <c r="C3148" s="144" t="str">
        <f>'[11]Depr Exp'!C3148</f>
        <v>403E</v>
      </c>
      <c r="D3148" s="144"/>
      <c r="E3148" s="282">
        <f>'[11]Depr Exp'!E3148</f>
        <v>43404</v>
      </c>
      <c r="F3148" s="523">
        <f>'[11]Depr Exp'!F3148</f>
        <v>26636239.800000001</v>
      </c>
      <c r="G3148" s="305">
        <f>'[11]Depr Exp'!G3148</f>
        <v>4.7899999999999998E-2</v>
      </c>
      <c r="H3148" s="524">
        <f>'[11]Depr Exp'!H3148</f>
        <v>106322.99</v>
      </c>
      <c r="I3148" s="523">
        <f>'[11]Depr Exp'!I3148</f>
        <v>26632525.93</v>
      </c>
      <c r="J3148" s="305">
        <f>'[11]Depr Exp'!J3148</f>
        <v>4.7899999999999998E-2</v>
      </c>
      <c r="K3148" s="373">
        <f>'[11]Depr Exp'!K3148</f>
        <v>106308.16600391666</v>
      </c>
      <c r="L3148" s="524">
        <f>'[11]Depr Exp'!L3148</f>
        <v>-14.82</v>
      </c>
      <c r="M3148" s="144"/>
      <c r="N3148" s="144"/>
    </row>
    <row r="3149" spans="1:14">
      <c r="A3149" s="144" t="str">
        <f>'[11]Depr Exp'!A3149</f>
        <v>E34501 PRD Accessory,Wild HorseWind</v>
      </c>
      <c r="B3149" s="144" t="str">
        <f>'[11]Depr Exp'!B3149</f>
        <v>E34501 PRD Accessory,Wild HorseWind-11</v>
      </c>
      <c r="C3149" s="144" t="str">
        <f>'[11]Depr Exp'!C3149</f>
        <v>403E</v>
      </c>
      <c r="D3149" s="144"/>
      <c r="E3149" s="282">
        <f>'[11]Depr Exp'!E3149</f>
        <v>43434</v>
      </c>
      <c r="F3149" s="523">
        <f>'[11]Depr Exp'!F3149</f>
        <v>26634356.899999999</v>
      </c>
      <c r="G3149" s="305">
        <f>'[11]Depr Exp'!G3149</f>
        <v>4.7899999999999998E-2</v>
      </c>
      <c r="H3149" s="524">
        <f>'[11]Depr Exp'!H3149</f>
        <v>106315.48</v>
      </c>
      <c r="I3149" s="523">
        <f>'[11]Depr Exp'!I3149</f>
        <v>26632525.93</v>
      </c>
      <c r="J3149" s="305">
        <f>'[11]Depr Exp'!J3149</f>
        <v>4.7899999999999998E-2</v>
      </c>
      <c r="K3149" s="373">
        <f>'[11]Depr Exp'!K3149</f>
        <v>106308.16600391666</v>
      </c>
      <c r="L3149" s="524">
        <f>'[11]Depr Exp'!L3149</f>
        <v>-7.31</v>
      </c>
      <c r="M3149" s="144"/>
      <c r="N3149" s="144"/>
    </row>
    <row r="3150" spans="1:14">
      <c r="A3150" s="144" t="str">
        <f>'[11]Depr Exp'!A3150</f>
        <v>E34501 PRD Accessory,Wild HorseWind</v>
      </c>
      <c r="B3150" s="144" t="str">
        <f>'[11]Depr Exp'!B3150</f>
        <v>E34501 PRD Accessory,Wild HorseWind-12</v>
      </c>
      <c r="C3150" s="144" t="str">
        <f>'[11]Depr Exp'!C3150</f>
        <v>403E</v>
      </c>
      <c r="D3150" s="144"/>
      <c r="E3150" s="282">
        <f>'[11]Depr Exp'!E3150</f>
        <v>43465</v>
      </c>
      <c r="F3150" s="523">
        <f>'[11]Depr Exp'!F3150</f>
        <v>26632525.93</v>
      </c>
      <c r="G3150" s="305">
        <f>'[11]Depr Exp'!G3150</f>
        <v>4.7899999999999998E-2</v>
      </c>
      <c r="H3150" s="524">
        <f>'[11]Depr Exp'!H3150</f>
        <v>106308.17000000001</v>
      </c>
      <c r="I3150" s="523">
        <f>'[11]Depr Exp'!I3150</f>
        <v>26632525.93</v>
      </c>
      <c r="J3150" s="305">
        <f>'[11]Depr Exp'!J3150</f>
        <v>4.7899999999999998E-2</v>
      </c>
      <c r="K3150" s="373">
        <f>'[11]Depr Exp'!K3150</f>
        <v>106308.16600391666</v>
      </c>
      <c r="L3150" s="524">
        <f>'[11]Depr Exp'!L3150</f>
        <v>0</v>
      </c>
      <c r="M3150" s="144"/>
      <c r="N3150" s="144"/>
    </row>
    <row r="3151" spans="1:14" ht="15.75" thickBot="1">
      <c r="A3151" s="159" t="str">
        <f>'[11]Depr Exp'!A3151</f>
        <v>E34501 PRD Accessory,Wild HorseWind Total</v>
      </c>
      <c r="B3151" s="144">
        <f>'[11]Depr Exp'!B3151</f>
        <v>0</v>
      </c>
      <c r="C3151" s="502" t="str">
        <f>'[11]Depr Exp'!C3151</f>
        <v>EPRD</v>
      </c>
      <c r="D3151" s="144"/>
      <c r="E3151" s="281" t="str">
        <f>'[11]Depr Exp'!E3151</f>
        <v>Total</v>
      </c>
      <c r="F3151" s="141">
        <f>'[11]Depr Exp'!F3151</f>
        <v>0</v>
      </c>
      <c r="G3151" s="252">
        <f>'[11]Depr Exp'!G3151</f>
        <v>0</v>
      </c>
      <c r="H3151" s="286">
        <f>'[11]Depr Exp'!H3151</f>
        <v>1276278.4399999997</v>
      </c>
      <c r="I3151" s="141">
        <f>'[11]Depr Exp'!I3151</f>
        <v>0</v>
      </c>
      <c r="J3151" s="252">
        <f>'[11]Depr Exp'!J3151</f>
        <v>0</v>
      </c>
      <c r="K3151" s="286">
        <f>'[11]Depr Exp'!K3151</f>
        <v>1275697.992047</v>
      </c>
      <c r="L3151" s="286">
        <f>'[11]Depr Exp'!L3151</f>
        <v>-580.45000000000005</v>
      </c>
      <c r="M3151" s="144"/>
      <c r="N3151" s="144"/>
    </row>
    <row r="3152" spans="1:14" ht="13.5" thickTop="1">
      <c r="A3152" s="144" t="str">
        <f>'[11]Depr Exp'!A3152</f>
        <v>E34501 PRD Accessory,WildHorseSolar</v>
      </c>
      <c r="B3152" s="144" t="str">
        <f>'[11]Depr Exp'!B3152</f>
        <v>E34501 PRD Accessory,WildHorseSolar-1</v>
      </c>
      <c r="C3152" s="144" t="str">
        <f>'[11]Depr Exp'!C3152</f>
        <v>403E</v>
      </c>
      <c r="D3152" s="144"/>
      <c r="E3152" s="282">
        <f>'[11]Depr Exp'!E3152</f>
        <v>43131</v>
      </c>
      <c r="F3152" s="523">
        <f>'[11]Depr Exp'!F3152</f>
        <v>1081259.06</v>
      </c>
      <c r="G3152" s="305">
        <f>'[11]Depr Exp'!G3152</f>
        <v>4.7899999999999998E-2</v>
      </c>
      <c r="H3152" s="524">
        <f>'[11]Depr Exp'!H3152</f>
        <v>4316.0199999999995</v>
      </c>
      <c r="I3152" s="523">
        <f>'[11]Depr Exp'!I3152</f>
        <v>1081259.06</v>
      </c>
      <c r="J3152" s="305">
        <f>'[11]Depr Exp'!J3152</f>
        <v>4.7899999999999998E-2</v>
      </c>
      <c r="K3152" s="373">
        <f>'[11]Depr Exp'!K3152</f>
        <v>4316.0257478333333</v>
      </c>
      <c r="L3152" s="524">
        <f>'[11]Depr Exp'!L3152</f>
        <v>0.01</v>
      </c>
      <c r="M3152" s="144"/>
      <c r="N3152" s="144"/>
    </row>
    <row r="3153" spans="1:14">
      <c r="A3153" s="144" t="str">
        <f>'[11]Depr Exp'!A3153</f>
        <v>E34501 PRD Accessory,WildHorseSolar</v>
      </c>
      <c r="B3153" s="144" t="str">
        <f>'[11]Depr Exp'!B3153</f>
        <v>E34501 PRD Accessory,WildHorseSolar-2</v>
      </c>
      <c r="C3153" s="144" t="str">
        <f>'[11]Depr Exp'!C3153</f>
        <v>403E</v>
      </c>
      <c r="D3153" s="144"/>
      <c r="E3153" s="282">
        <f>'[11]Depr Exp'!E3153</f>
        <v>43159</v>
      </c>
      <c r="F3153" s="523">
        <f>'[11]Depr Exp'!F3153</f>
        <v>1081259.06</v>
      </c>
      <c r="G3153" s="305">
        <f>'[11]Depr Exp'!G3153</f>
        <v>4.7899999999999998E-2</v>
      </c>
      <c r="H3153" s="524">
        <f>'[11]Depr Exp'!H3153</f>
        <v>4316.0199999999995</v>
      </c>
      <c r="I3153" s="523">
        <f>'[11]Depr Exp'!I3153</f>
        <v>1081259.06</v>
      </c>
      <c r="J3153" s="305">
        <f>'[11]Depr Exp'!J3153</f>
        <v>4.7899999999999998E-2</v>
      </c>
      <c r="K3153" s="373">
        <f>'[11]Depr Exp'!K3153</f>
        <v>4316.0257478333333</v>
      </c>
      <c r="L3153" s="524">
        <f>'[11]Depr Exp'!L3153</f>
        <v>0.01</v>
      </c>
      <c r="M3153" s="144"/>
      <c r="N3153" s="144"/>
    </row>
    <row r="3154" spans="1:14">
      <c r="A3154" s="144" t="str">
        <f>'[11]Depr Exp'!A3154</f>
        <v>E34501 PRD Accessory,WildHorseSolar</v>
      </c>
      <c r="B3154" s="144" t="str">
        <f>'[11]Depr Exp'!B3154</f>
        <v>E34501 PRD Accessory,WildHorseSolar-3</v>
      </c>
      <c r="C3154" s="144" t="str">
        <f>'[11]Depr Exp'!C3154</f>
        <v>403E</v>
      </c>
      <c r="D3154" s="144"/>
      <c r="E3154" s="282">
        <f>'[11]Depr Exp'!E3154</f>
        <v>43190</v>
      </c>
      <c r="F3154" s="523">
        <f>'[11]Depr Exp'!F3154</f>
        <v>1081259.06</v>
      </c>
      <c r="G3154" s="305">
        <f>'[11]Depr Exp'!G3154</f>
        <v>4.7899999999999998E-2</v>
      </c>
      <c r="H3154" s="524">
        <f>'[11]Depr Exp'!H3154</f>
        <v>4316.0199999999995</v>
      </c>
      <c r="I3154" s="523">
        <f>'[11]Depr Exp'!I3154</f>
        <v>1081259.06</v>
      </c>
      <c r="J3154" s="305">
        <f>'[11]Depr Exp'!J3154</f>
        <v>4.7899999999999998E-2</v>
      </c>
      <c r="K3154" s="373">
        <f>'[11]Depr Exp'!K3154</f>
        <v>4316.0257478333333</v>
      </c>
      <c r="L3154" s="524">
        <f>'[11]Depr Exp'!L3154</f>
        <v>0.01</v>
      </c>
      <c r="M3154" s="144"/>
      <c r="N3154" s="144"/>
    </row>
    <row r="3155" spans="1:14">
      <c r="A3155" s="144" t="str">
        <f>'[11]Depr Exp'!A3155</f>
        <v>E34501 PRD Accessory,WildHorseSolar</v>
      </c>
      <c r="B3155" s="144" t="str">
        <f>'[11]Depr Exp'!B3155</f>
        <v>E34501 PRD Accessory,WildHorseSolar-4</v>
      </c>
      <c r="C3155" s="144" t="str">
        <f>'[11]Depr Exp'!C3155</f>
        <v>403E</v>
      </c>
      <c r="D3155" s="144"/>
      <c r="E3155" s="282">
        <f>'[11]Depr Exp'!E3155</f>
        <v>43220</v>
      </c>
      <c r="F3155" s="523">
        <f>'[11]Depr Exp'!F3155</f>
        <v>1081259.06</v>
      </c>
      <c r="G3155" s="305">
        <f>'[11]Depr Exp'!G3155</f>
        <v>4.7899999999999998E-2</v>
      </c>
      <c r="H3155" s="524">
        <f>'[11]Depr Exp'!H3155</f>
        <v>4316.0199999999995</v>
      </c>
      <c r="I3155" s="523">
        <f>'[11]Depr Exp'!I3155</f>
        <v>1081259.06</v>
      </c>
      <c r="J3155" s="305">
        <f>'[11]Depr Exp'!J3155</f>
        <v>4.7899999999999998E-2</v>
      </c>
      <c r="K3155" s="373">
        <f>'[11]Depr Exp'!K3155</f>
        <v>4316.0257478333333</v>
      </c>
      <c r="L3155" s="524">
        <f>'[11]Depr Exp'!L3155</f>
        <v>0.01</v>
      </c>
      <c r="M3155" s="144"/>
      <c r="N3155" s="144"/>
    </row>
    <row r="3156" spans="1:14">
      <c r="A3156" s="144" t="str">
        <f>'[11]Depr Exp'!A3156</f>
        <v>E34501 PRD Accessory,WildHorseSolar</v>
      </c>
      <c r="B3156" s="144" t="str">
        <f>'[11]Depr Exp'!B3156</f>
        <v>E34501 PRD Accessory,WildHorseSolar-5</v>
      </c>
      <c r="C3156" s="144" t="str">
        <f>'[11]Depr Exp'!C3156</f>
        <v>403E</v>
      </c>
      <c r="D3156" s="144"/>
      <c r="E3156" s="282">
        <f>'[11]Depr Exp'!E3156</f>
        <v>43251</v>
      </c>
      <c r="F3156" s="523">
        <f>'[11]Depr Exp'!F3156</f>
        <v>1081259.06</v>
      </c>
      <c r="G3156" s="305">
        <f>'[11]Depr Exp'!G3156</f>
        <v>4.7899999999999998E-2</v>
      </c>
      <c r="H3156" s="524">
        <f>'[11]Depr Exp'!H3156</f>
        <v>4316.0199999999995</v>
      </c>
      <c r="I3156" s="523">
        <f>'[11]Depr Exp'!I3156</f>
        <v>1081259.06</v>
      </c>
      <c r="J3156" s="305">
        <f>'[11]Depr Exp'!J3156</f>
        <v>4.7899999999999998E-2</v>
      </c>
      <c r="K3156" s="373">
        <f>'[11]Depr Exp'!K3156</f>
        <v>4316.0257478333333</v>
      </c>
      <c r="L3156" s="524">
        <f>'[11]Depr Exp'!L3156</f>
        <v>0.01</v>
      </c>
      <c r="M3156" s="144"/>
      <c r="N3156" s="144"/>
    </row>
    <row r="3157" spans="1:14">
      <c r="A3157" s="144" t="str">
        <f>'[11]Depr Exp'!A3157</f>
        <v>E34501 PRD Accessory,WildHorseSolar</v>
      </c>
      <c r="B3157" s="144" t="str">
        <f>'[11]Depr Exp'!B3157</f>
        <v>E34501 PRD Accessory,WildHorseSolar-6</v>
      </c>
      <c r="C3157" s="144" t="str">
        <f>'[11]Depr Exp'!C3157</f>
        <v>403E</v>
      </c>
      <c r="D3157" s="144"/>
      <c r="E3157" s="282">
        <f>'[11]Depr Exp'!E3157</f>
        <v>43281</v>
      </c>
      <c r="F3157" s="523">
        <f>'[11]Depr Exp'!F3157</f>
        <v>1081259.06</v>
      </c>
      <c r="G3157" s="305">
        <f>'[11]Depr Exp'!G3157</f>
        <v>4.7899999999999998E-2</v>
      </c>
      <c r="H3157" s="524">
        <f>'[11]Depr Exp'!H3157</f>
        <v>4316.0199999999995</v>
      </c>
      <c r="I3157" s="523">
        <f>'[11]Depr Exp'!I3157</f>
        <v>1081259.06</v>
      </c>
      <c r="J3157" s="305">
        <f>'[11]Depr Exp'!J3157</f>
        <v>4.7899999999999998E-2</v>
      </c>
      <c r="K3157" s="373">
        <f>'[11]Depr Exp'!K3157</f>
        <v>4316.0257478333333</v>
      </c>
      <c r="L3157" s="524">
        <f>'[11]Depr Exp'!L3157</f>
        <v>0.01</v>
      </c>
      <c r="M3157" s="144"/>
      <c r="N3157" s="144"/>
    </row>
    <row r="3158" spans="1:14">
      <c r="A3158" s="144" t="str">
        <f>'[11]Depr Exp'!A3158</f>
        <v>E34501 PRD Accessory,WildHorseSolar</v>
      </c>
      <c r="B3158" s="144" t="str">
        <f>'[11]Depr Exp'!B3158</f>
        <v>E34501 PRD Accessory,WildHorseSolar-7</v>
      </c>
      <c r="C3158" s="144" t="str">
        <f>'[11]Depr Exp'!C3158</f>
        <v>403E</v>
      </c>
      <c r="D3158" s="144"/>
      <c r="E3158" s="282">
        <f>'[11]Depr Exp'!E3158</f>
        <v>43312</v>
      </c>
      <c r="F3158" s="523">
        <f>'[11]Depr Exp'!F3158</f>
        <v>1081259.06</v>
      </c>
      <c r="G3158" s="305">
        <f>'[11]Depr Exp'!G3158</f>
        <v>4.7899999999999998E-2</v>
      </c>
      <c r="H3158" s="524">
        <f>'[11]Depr Exp'!H3158</f>
        <v>4316.0199999999995</v>
      </c>
      <c r="I3158" s="523">
        <f>'[11]Depr Exp'!I3158</f>
        <v>1081259.06</v>
      </c>
      <c r="J3158" s="305">
        <f>'[11]Depr Exp'!J3158</f>
        <v>4.7899999999999998E-2</v>
      </c>
      <c r="K3158" s="373">
        <f>'[11]Depr Exp'!K3158</f>
        <v>4316.0257478333333</v>
      </c>
      <c r="L3158" s="524">
        <f>'[11]Depr Exp'!L3158</f>
        <v>0.01</v>
      </c>
      <c r="M3158" s="144"/>
      <c r="N3158" s="144"/>
    </row>
    <row r="3159" spans="1:14">
      <c r="A3159" s="144" t="str">
        <f>'[11]Depr Exp'!A3159</f>
        <v>E34501 PRD Accessory,WildHorseSolar</v>
      </c>
      <c r="B3159" s="144" t="str">
        <f>'[11]Depr Exp'!B3159</f>
        <v>E34501 PRD Accessory,WildHorseSolar-8</v>
      </c>
      <c r="C3159" s="144" t="str">
        <f>'[11]Depr Exp'!C3159</f>
        <v>403E</v>
      </c>
      <c r="D3159" s="144"/>
      <c r="E3159" s="282">
        <f>'[11]Depr Exp'!E3159</f>
        <v>43343</v>
      </c>
      <c r="F3159" s="523">
        <f>'[11]Depr Exp'!F3159</f>
        <v>1081259.06</v>
      </c>
      <c r="G3159" s="305">
        <f>'[11]Depr Exp'!G3159</f>
        <v>4.7899999999999998E-2</v>
      </c>
      <c r="H3159" s="524">
        <f>'[11]Depr Exp'!H3159</f>
        <v>4316.0199999999995</v>
      </c>
      <c r="I3159" s="523">
        <f>'[11]Depr Exp'!I3159</f>
        <v>1081259.06</v>
      </c>
      <c r="J3159" s="305">
        <f>'[11]Depr Exp'!J3159</f>
        <v>4.7899999999999998E-2</v>
      </c>
      <c r="K3159" s="373">
        <f>'[11]Depr Exp'!K3159</f>
        <v>4316.0257478333333</v>
      </c>
      <c r="L3159" s="524">
        <f>'[11]Depr Exp'!L3159</f>
        <v>0.01</v>
      </c>
      <c r="M3159" s="144"/>
      <c r="N3159" s="144"/>
    </row>
    <row r="3160" spans="1:14">
      <c r="A3160" s="144" t="str">
        <f>'[11]Depr Exp'!A3160</f>
        <v>E34501 PRD Accessory,WildHorseSolar</v>
      </c>
      <c r="B3160" s="144" t="str">
        <f>'[11]Depr Exp'!B3160</f>
        <v>E34501 PRD Accessory,WildHorseSolar-9</v>
      </c>
      <c r="C3160" s="144" t="str">
        <f>'[11]Depr Exp'!C3160</f>
        <v>403E</v>
      </c>
      <c r="D3160" s="144"/>
      <c r="E3160" s="282">
        <f>'[11]Depr Exp'!E3160</f>
        <v>43373</v>
      </c>
      <c r="F3160" s="523">
        <f>'[11]Depr Exp'!F3160</f>
        <v>1081259.06</v>
      </c>
      <c r="G3160" s="305">
        <f>'[11]Depr Exp'!G3160</f>
        <v>4.7899999999999998E-2</v>
      </c>
      <c r="H3160" s="524">
        <f>'[11]Depr Exp'!H3160</f>
        <v>4316.0199999999995</v>
      </c>
      <c r="I3160" s="523">
        <f>'[11]Depr Exp'!I3160</f>
        <v>1081259.06</v>
      </c>
      <c r="J3160" s="305">
        <f>'[11]Depr Exp'!J3160</f>
        <v>4.7899999999999998E-2</v>
      </c>
      <c r="K3160" s="373">
        <f>'[11]Depr Exp'!K3160</f>
        <v>4316.0257478333333</v>
      </c>
      <c r="L3160" s="524">
        <f>'[11]Depr Exp'!L3160</f>
        <v>0.01</v>
      </c>
      <c r="M3160" s="144"/>
      <c r="N3160" s="144"/>
    </row>
    <row r="3161" spans="1:14">
      <c r="A3161" s="144" t="str">
        <f>'[11]Depr Exp'!A3161</f>
        <v>E34501 PRD Accessory,WildHorseSolar</v>
      </c>
      <c r="B3161" s="144" t="str">
        <f>'[11]Depr Exp'!B3161</f>
        <v>E34501 PRD Accessory,WildHorseSolar-10</v>
      </c>
      <c r="C3161" s="144" t="str">
        <f>'[11]Depr Exp'!C3161</f>
        <v>403E</v>
      </c>
      <c r="D3161" s="144"/>
      <c r="E3161" s="282">
        <f>'[11]Depr Exp'!E3161</f>
        <v>43404</v>
      </c>
      <c r="F3161" s="523">
        <f>'[11]Depr Exp'!F3161</f>
        <v>1081259.06</v>
      </c>
      <c r="G3161" s="305">
        <f>'[11]Depr Exp'!G3161</f>
        <v>4.7899999999999998E-2</v>
      </c>
      <c r="H3161" s="524">
        <f>'[11]Depr Exp'!H3161</f>
        <v>4316.0199999999995</v>
      </c>
      <c r="I3161" s="523">
        <f>'[11]Depr Exp'!I3161</f>
        <v>1081259.06</v>
      </c>
      <c r="J3161" s="305">
        <f>'[11]Depr Exp'!J3161</f>
        <v>4.7899999999999998E-2</v>
      </c>
      <c r="K3161" s="373">
        <f>'[11]Depr Exp'!K3161</f>
        <v>4316.0257478333333</v>
      </c>
      <c r="L3161" s="524">
        <f>'[11]Depr Exp'!L3161</f>
        <v>0.01</v>
      </c>
      <c r="M3161" s="144"/>
      <c r="N3161" s="144"/>
    </row>
    <row r="3162" spans="1:14">
      <c r="A3162" s="144" t="str">
        <f>'[11]Depr Exp'!A3162</f>
        <v>E34501 PRD Accessory,WildHorseSolar</v>
      </c>
      <c r="B3162" s="144" t="str">
        <f>'[11]Depr Exp'!B3162</f>
        <v>E34501 PRD Accessory,WildHorseSolar-11</v>
      </c>
      <c r="C3162" s="144" t="str">
        <f>'[11]Depr Exp'!C3162</f>
        <v>403E</v>
      </c>
      <c r="D3162" s="144"/>
      <c r="E3162" s="282">
        <f>'[11]Depr Exp'!E3162</f>
        <v>43434</v>
      </c>
      <c r="F3162" s="523">
        <f>'[11]Depr Exp'!F3162</f>
        <v>1081259.06</v>
      </c>
      <c r="G3162" s="305">
        <f>'[11]Depr Exp'!G3162</f>
        <v>4.7899999999999998E-2</v>
      </c>
      <c r="H3162" s="524">
        <f>'[11]Depr Exp'!H3162</f>
        <v>4316.0199999999995</v>
      </c>
      <c r="I3162" s="523">
        <f>'[11]Depr Exp'!I3162</f>
        <v>1081259.06</v>
      </c>
      <c r="J3162" s="305">
        <f>'[11]Depr Exp'!J3162</f>
        <v>4.7899999999999998E-2</v>
      </c>
      <c r="K3162" s="373">
        <f>'[11]Depr Exp'!K3162</f>
        <v>4316.0257478333333</v>
      </c>
      <c r="L3162" s="524">
        <f>'[11]Depr Exp'!L3162</f>
        <v>0.01</v>
      </c>
      <c r="M3162" s="144"/>
      <c r="N3162" s="144"/>
    </row>
    <row r="3163" spans="1:14">
      <c r="A3163" s="144" t="str">
        <f>'[11]Depr Exp'!A3163</f>
        <v>E34501 PRD Accessory,WildHorseSolar</v>
      </c>
      <c r="B3163" s="144" t="str">
        <f>'[11]Depr Exp'!B3163</f>
        <v>E34501 PRD Accessory,WildHorseSolar-12</v>
      </c>
      <c r="C3163" s="144" t="str">
        <f>'[11]Depr Exp'!C3163</f>
        <v>403E</v>
      </c>
      <c r="D3163" s="144"/>
      <c r="E3163" s="282">
        <f>'[11]Depr Exp'!E3163</f>
        <v>43465</v>
      </c>
      <c r="F3163" s="523">
        <f>'[11]Depr Exp'!F3163</f>
        <v>1081259.06</v>
      </c>
      <c r="G3163" s="305">
        <f>'[11]Depr Exp'!G3163</f>
        <v>4.7899999999999998E-2</v>
      </c>
      <c r="H3163" s="524">
        <f>'[11]Depr Exp'!H3163</f>
        <v>4316.0199999999995</v>
      </c>
      <c r="I3163" s="523">
        <f>'[11]Depr Exp'!I3163</f>
        <v>1081259.06</v>
      </c>
      <c r="J3163" s="305">
        <f>'[11]Depr Exp'!J3163</f>
        <v>4.7899999999999998E-2</v>
      </c>
      <c r="K3163" s="373">
        <f>'[11]Depr Exp'!K3163</f>
        <v>4316.0257478333333</v>
      </c>
      <c r="L3163" s="524">
        <f>'[11]Depr Exp'!L3163</f>
        <v>0.01</v>
      </c>
      <c r="M3163" s="144"/>
      <c r="N3163" s="144"/>
    </row>
    <row r="3164" spans="1:14" ht="15.75" thickBot="1">
      <c r="A3164" s="159" t="str">
        <f>'[11]Depr Exp'!A3164</f>
        <v>E34501 PRD Accessory,WildHorseSolar Total</v>
      </c>
      <c r="B3164" s="144">
        <f>'[11]Depr Exp'!B3164</f>
        <v>0</v>
      </c>
      <c r="C3164" s="502" t="str">
        <f>'[11]Depr Exp'!C3164</f>
        <v>EPRD</v>
      </c>
      <c r="D3164" s="144"/>
      <c r="E3164" s="281" t="str">
        <f>'[11]Depr Exp'!E3164</f>
        <v>Total</v>
      </c>
      <c r="F3164" s="141">
        <f>'[11]Depr Exp'!F3164</f>
        <v>0</v>
      </c>
      <c r="G3164" s="252">
        <f>'[11]Depr Exp'!G3164</f>
        <v>0</v>
      </c>
      <c r="H3164" s="286">
        <f>'[11]Depr Exp'!H3164</f>
        <v>51792.239999999983</v>
      </c>
      <c r="I3164" s="141">
        <f>'[11]Depr Exp'!I3164</f>
        <v>0</v>
      </c>
      <c r="J3164" s="252">
        <f>'[11]Depr Exp'!J3164</f>
        <v>0</v>
      </c>
      <c r="K3164" s="286">
        <f>'[11]Depr Exp'!K3164</f>
        <v>51792.308974000014</v>
      </c>
      <c r="L3164" s="286">
        <f>'[11]Depr Exp'!L3164</f>
        <v>7.0000000000000007E-2</v>
      </c>
      <c r="M3164" s="144"/>
      <c r="N3164" s="144"/>
    </row>
    <row r="3165" spans="1:14" ht="13.5" thickTop="1">
      <c r="A3165" s="144" t="str">
        <f>'[11]Depr Exp'!A3165</f>
        <v>E346 PRD Other, Encogen</v>
      </c>
      <c r="B3165" s="144" t="str">
        <f>'[11]Depr Exp'!B3165</f>
        <v>E346 PRD Other, Encogen-1</v>
      </c>
      <c r="C3165" s="144" t="str">
        <f>'[11]Depr Exp'!C3165</f>
        <v>403E</v>
      </c>
      <c r="D3165" s="144"/>
      <c r="E3165" s="282">
        <f>'[11]Depr Exp'!E3165</f>
        <v>43131</v>
      </c>
      <c r="F3165" s="523">
        <f>'[11]Depr Exp'!F3165</f>
        <v>792720.88</v>
      </c>
      <c r="G3165" s="305">
        <f>'[11]Depr Exp'!G3165</f>
        <v>5.6800000000000003E-2</v>
      </c>
      <c r="H3165" s="524">
        <f>'[11]Depr Exp'!H3165</f>
        <v>3752.21</v>
      </c>
      <c r="I3165" s="523">
        <f>'[11]Depr Exp'!I3165</f>
        <v>792720.88</v>
      </c>
      <c r="J3165" s="305">
        <f>'[11]Depr Exp'!J3165</f>
        <v>5.6800000000000003E-2</v>
      </c>
      <c r="K3165" s="373">
        <f>'[11]Depr Exp'!K3165</f>
        <v>3752.2121653333338</v>
      </c>
      <c r="L3165" s="524">
        <f>'[11]Depr Exp'!L3165</f>
        <v>0</v>
      </c>
      <c r="M3165" s="144"/>
      <c r="N3165" s="144"/>
    </row>
    <row r="3166" spans="1:14">
      <c r="A3166" s="144" t="str">
        <f>'[11]Depr Exp'!A3166</f>
        <v>E346 PRD Other, Encogen</v>
      </c>
      <c r="B3166" s="144" t="str">
        <f>'[11]Depr Exp'!B3166</f>
        <v>E346 PRD Other, Encogen-2</v>
      </c>
      <c r="C3166" s="144" t="str">
        <f>'[11]Depr Exp'!C3166</f>
        <v>403E</v>
      </c>
      <c r="D3166" s="144"/>
      <c r="E3166" s="282">
        <f>'[11]Depr Exp'!E3166</f>
        <v>43159</v>
      </c>
      <c r="F3166" s="523">
        <f>'[11]Depr Exp'!F3166</f>
        <v>792720.88</v>
      </c>
      <c r="G3166" s="305">
        <f>'[11]Depr Exp'!G3166</f>
        <v>5.6800000000000003E-2</v>
      </c>
      <c r="H3166" s="524">
        <f>'[11]Depr Exp'!H3166</f>
        <v>3752.21</v>
      </c>
      <c r="I3166" s="523">
        <f>'[11]Depr Exp'!I3166</f>
        <v>792720.88</v>
      </c>
      <c r="J3166" s="305">
        <f>'[11]Depr Exp'!J3166</f>
        <v>5.6800000000000003E-2</v>
      </c>
      <c r="K3166" s="373">
        <f>'[11]Depr Exp'!K3166</f>
        <v>3752.2121653333338</v>
      </c>
      <c r="L3166" s="524">
        <f>'[11]Depr Exp'!L3166</f>
        <v>0</v>
      </c>
      <c r="M3166" s="144"/>
      <c r="N3166" s="144"/>
    </row>
    <row r="3167" spans="1:14">
      <c r="A3167" s="144" t="str">
        <f>'[11]Depr Exp'!A3167</f>
        <v>E346 PRD Other, Encogen</v>
      </c>
      <c r="B3167" s="144" t="str">
        <f>'[11]Depr Exp'!B3167</f>
        <v>E346 PRD Other, Encogen-3</v>
      </c>
      <c r="C3167" s="144" t="str">
        <f>'[11]Depr Exp'!C3167</f>
        <v>403E</v>
      </c>
      <c r="D3167" s="144"/>
      <c r="E3167" s="282">
        <f>'[11]Depr Exp'!E3167</f>
        <v>43190</v>
      </c>
      <c r="F3167" s="523">
        <f>'[11]Depr Exp'!F3167</f>
        <v>792720.88</v>
      </c>
      <c r="G3167" s="305">
        <f>'[11]Depr Exp'!G3167</f>
        <v>5.6800000000000003E-2</v>
      </c>
      <c r="H3167" s="524">
        <f>'[11]Depr Exp'!H3167</f>
        <v>3752.21</v>
      </c>
      <c r="I3167" s="523">
        <f>'[11]Depr Exp'!I3167</f>
        <v>792720.88</v>
      </c>
      <c r="J3167" s="305">
        <f>'[11]Depr Exp'!J3167</f>
        <v>5.6800000000000003E-2</v>
      </c>
      <c r="K3167" s="373">
        <f>'[11]Depr Exp'!K3167</f>
        <v>3752.2121653333338</v>
      </c>
      <c r="L3167" s="524">
        <f>'[11]Depr Exp'!L3167</f>
        <v>0</v>
      </c>
      <c r="M3167" s="144"/>
      <c r="N3167" s="144"/>
    </row>
    <row r="3168" spans="1:14">
      <c r="A3168" s="144" t="str">
        <f>'[11]Depr Exp'!A3168</f>
        <v>E346 PRD Other, Encogen</v>
      </c>
      <c r="B3168" s="144" t="str">
        <f>'[11]Depr Exp'!B3168</f>
        <v>E346 PRD Other, Encogen-4</v>
      </c>
      <c r="C3168" s="144" t="str">
        <f>'[11]Depr Exp'!C3168</f>
        <v>403E</v>
      </c>
      <c r="D3168" s="144"/>
      <c r="E3168" s="282">
        <f>'[11]Depr Exp'!E3168</f>
        <v>43220</v>
      </c>
      <c r="F3168" s="523">
        <f>'[11]Depr Exp'!F3168</f>
        <v>792720.88</v>
      </c>
      <c r="G3168" s="305">
        <f>'[11]Depr Exp'!G3168</f>
        <v>5.6800000000000003E-2</v>
      </c>
      <c r="H3168" s="524">
        <f>'[11]Depr Exp'!H3168</f>
        <v>3752.21</v>
      </c>
      <c r="I3168" s="523">
        <f>'[11]Depr Exp'!I3168</f>
        <v>792720.88</v>
      </c>
      <c r="J3168" s="305">
        <f>'[11]Depr Exp'!J3168</f>
        <v>5.6800000000000003E-2</v>
      </c>
      <c r="K3168" s="373">
        <f>'[11]Depr Exp'!K3168</f>
        <v>3752.2121653333338</v>
      </c>
      <c r="L3168" s="524">
        <f>'[11]Depr Exp'!L3168</f>
        <v>0</v>
      </c>
      <c r="M3168" s="144"/>
      <c r="N3168" s="144"/>
    </row>
    <row r="3169" spans="1:14">
      <c r="A3169" s="144" t="str">
        <f>'[11]Depr Exp'!A3169</f>
        <v>E346 PRD Other, Encogen</v>
      </c>
      <c r="B3169" s="144" t="str">
        <f>'[11]Depr Exp'!B3169</f>
        <v>E346 PRD Other, Encogen-5</v>
      </c>
      <c r="C3169" s="144" t="str">
        <f>'[11]Depr Exp'!C3169</f>
        <v>403E</v>
      </c>
      <c r="D3169" s="144"/>
      <c r="E3169" s="282">
        <f>'[11]Depr Exp'!E3169</f>
        <v>43251</v>
      </c>
      <c r="F3169" s="523">
        <f>'[11]Depr Exp'!F3169</f>
        <v>792720.88</v>
      </c>
      <c r="G3169" s="305">
        <f>'[11]Depr Exp'!G3169</f>
        <v>5.6800000000000003E-2</v>
      </c>
      <c r="H3169" s="524">
        <f>'[11]Depr Exp'!H3169</f>
        <v>3752.21</v>
      </c>
      <c r="I3169" s="523">
        <f>'[11]Depr Exp'!I3169</f>
        <v>792720.88</v>
      </c>
      <c r="J3169" s="305">
        <f>'[11]Depr Exp'!J3169</f>
        <v>5.6800000000000003E-2</v>
      </c>
      <c r="K3169" s="373">
        <f>'[11]Depr Exp'!K3169</f>
        <v>3752.2121653333338</v>
      </c>
      <c r="L3169" s="524">
        <f>'[11]Depr Exp'!L3169</f>
        <v>0</v>
      </c>
      <c r="M3169" s="144"/>
      <c r="N3169" s="144"/>
    </row>
    <row r="3170" spans="1:14">
      <c r="A3170" s="144" t="str">
        <f>'[11]Depr Exp'!A3170</f>
        <v>E346 PRD Other, Encogen</v>
      </c>
      <c r="B3170" s="144" t="str">
        <f>'[11]Depr Exp'!B3170</f>
        <v>E346 PRD Other, Encogen-6</v>
      </c>
      <c r="C3170" s="144" t="str">
        <f>'[11]Depr Exp'!C3170</f>
        <v>403E</v>
      </c>
      <c r="D3170" s="144"/>
      <c r="E3170" s="282">
        <f>'[11]Depr Exp'!E3170</f>
        <v>43281</v>
      </c>
      <c r="F3170" s="523">
        <f>'[11]Depr Exp'!F3170</f>
        <v>792720.88</v>
      </c>
      <c r="G3170" s="305">
        <f>'[11]Depr Exp'!G3170</f>
        <v>5.6800000000000003E-2</v>
      </c>
      <c r="H3170" s="524">
        <f>'[11]Depr Exp'!H3170</f>
        <v>3752.21</v>
      </c>
      <c r="I3170" s="523">
        <f>'[11]Depr Exp'!I3170</f>
        <v>792720.88</v>
      </c>
      <c r="J3170" s="305">
        <f>'[11]Depr Exp'!J3170</f>
        <v>5.6800000000000003E-2</v>
      </c>
      <c r="K3170" s="373">
        <f>'[11]Depr Exp'!K3170</f>
        <v>3752.2121653333338</v>
      </c>
      <c r="L3170" s="524">
        <f>'[11]Depr Exp'!L3170</f>
        <v>0</v>
      </c>
      <c r="M3170" s="144"/>
      <c r="N3170" s="144"/>
    </row>
    <row r="3171" spans="1:14">
      <c r="A3171" s="144" t="str">
        <f>'[11]Depr Exp'!A3171</f>
        <v>E346 PRD Other, Encogen</v>
      </c>
      <c r="B3171" s="144" t="str">
        <f>'[11]Depr Exp'!B3171</f>
        <v>E346 PRD Other, Encogen-7</v>
      </c>
      <c r="C3171" s="144" t="str">
        <f>'[11]Depr Exp'!C3171</f>
        <v>403E</v>
      </c>
      <c r="D3171" s="144"/>
      <c r="E3171" s="282">
        <f>'[11]Depr Exp'!E3171</f>
        <v>43312</v>
      </c>
      <c r="F3171" s="523">
        <f>'[11]Depr Exp'!F3171</f>
        <v>792720.88</v>
      </c>
      <c r="G3171" s="305">
        <f>'[11]Depr Exp'!G3171</f>
        <v>5.6800000000000003E-2</v>
      </c>
      <c r="H3171" s="524">
        <f>'[11]Depr Exp'!H3171</f>
        <v>3752.21</v>
      </c>
      <c r="I3171" s="523">
        <f>'[11]Depr Exp'!I3171</f>
        <v>792720.88</v>
      </c>
      <c r="J3171" s="305">
        <f>'[11]Depr Exp'!J3171</f>
        <v>5.6800000000000003E-2</v>
      </c>
      <c r="K3171" s="373">
        <f>'[11]Depr Exp'!K3171</f>
        <v>3752.2121653333338</v>
      </c>
      <c r="L3171" s="524">
        <f>'[11]Depr Exp'!L3171</f>
        <v>0</v>
      </c>
      <c r="M3171" s="144"/>
      <c r="N3171" s="144"/>
    </row>
    <row r="3172" spans="1:14">
      <c r="A3172" s="144" t="str">
        <f>'[11]Depr Exp'!A3172</f>
        <v>E346 PRD Other, Encogen</v>
      </c>
      <c r="B3172" s="144" t="str">
        <f>'[11]Depr Exp'!B3172</f>
        <v>E346 PRD Other, Encogen-8</v>
      </c>
      <c r="C3172" s="144" t="str">
        <f>'[11]Depr Exp'!C3172</f>
        <v>403E</v>
      </c>
      <c r="D3172" s="144"/>
      <c r="E3172" s="282">
        <f>'[11]Depr Exp'!E3172</f>
        <v>43343</v>
      </c>
      <c r="F3172" s="523">
        <f>'[11]Depr Exp'!F3172</f>
        <v>792720.88</v>
      </c>
      <c r="G3172" s="305">
        <f>'[11]Depr Exp'!G3172</f>
        <v>5.6800000000000003E-2</v>
      </c>
      <c r="H3172" s="524">
        <f>'[11]Depr Exp'!H3172</f>
        <v>3752.21</v>
      </c>
      <c r="I3172" s="523">
        <f>'[11]Depr Exp'!I3172</f>
        <v>792720.88</v>
      </c>
      <c r="J3172" s="305">
        <f>'[11]Depr Exp'!J3172</f>
        <v>5.6800000000000003E-2</v>
      </c>
      <c r="K3172" s="373">
        <f>'[11]Depr Exp'!K3172</f>
        <v>3752.2121653333338</v>
      </c>
      <c r="L3172" s="524">
        <f>'[11]Depr Exp'!L3172</f>
        <v>0</v>
      </c>
      <c r="M3172" s="144"/>
      <c r="N3172" s="144"/>
    </row>
    <row r="3173" spans="1:14">
      <c r="A3173" s="144" t="str">
        <f>'[11]Depr Exp'!A3173</f>
        <v>E346 PRD Other, Encogen</v>
      </c>
      <c r="B3173" s="144" t="str">
        <f>'[11]Depr Exp'!B3173</f>
        <v>E346 PRD Other, Encogen-9</v>
      </c>
      <c r="C3173" s="144" t="str">
        <f>'[11]Depr Exp'!C3173</f>
        <v>403E</v>
      </c>
      <c r="D3173" s="144"/>
      <c r="E3173" s="282">
        <f>'[11]Depr Exp'!E3173</f>
        <v>43373</v>
      </c>
      <c r="F3173" s="523">
        <f>'[11]Depr Exp'!F3173</f>
        <v>792720.88</v>
      </c>
      <c r="G3173" s="305">
        <f>'[11]Depr Exp'!G3173</f>
        <v>5.6800000000000003E-2</v>
      </c>
      <c r="H3173" s="524">
        <f>'[11]Depr Exp'!H3173</f>
        <v>3752.21</v>
      </c>
      <c r="I3173" s="523">
        <f>'[11]Depr Exp'!I3173</f>
        <v>792720.88</v>
      </c>
      <c r="J3173" s="305">
        <f>'[11]Depr Exp'!J3173</f>
        <v>5.6800000000000003E-2</v>
      </c>
      <c r="K3173" s="373">
        <f>'[11]Depr Exp'!K3173</f>
        <v>3752.2121653333338</v>
      </c>
      <c r="L3173" s="524">
        <f>'[11]Depr Exp'!L3173</f>
        <v>0</v>
      </c>
      <c r="M3173" s="144"/>
      <c r="N3173" s="144"/>
    </row>
    <row r="3174" spans="1:14">
      <c r="A3174" s="144" t="str">
        <f>'[11]Depr Exp'!A3174</f>
        <v>E346 PRD Other, Encogen</v>
      </c>
      <c r="B3174" s="144" t="str">
        <f>'[11]Depr Exp'!B3174</f>
        <v>E346 PRD Other, Encogen-10</v>
      </c>
      <c r="C3174" s="144" t="str">
        <f>'[11]Depr Exp'!C3174</f>
        <v>403E</v>
      </c>
      <c r="D3174" s="144"/>
      <c r="E3174" s="282">
        <f>'[11]Depr Exp'!E3174</f>
        <v>43404</v>
      </c>
      <c r="F3174" s="523">
        <f>'[11]Depr Exp'!F3174</f>
        <v>792720.88</v>
      </c>
      <c r="G3174" s="305">
        <f>'[11]Depr Exp'!G3174</f>
        <v>5.6800000000000003E-2</v>
      </c>
      <c r="H3174" s="524">
        <f>'[11]Depr Exp'!H3174</f>
        <v>3752.21</v>
      </c>
      <c r="I3174" s="523">
        <f>'[11]Depr Exp'!I3174</f>
        <v>792720.88</v>
      </c>
      <c r="J3174" s="305">
        <f>'[11]Depr Exp'!J3174</f>
        <v>5.6800000000000003E-2</v>
      </c>
      <c r="K3174" s="373">
        <f>'[11]Depr Exp'!K3174</f>
        <v>3752.2121653333338</v>
      </c>
      <c r="L3174" s="524">
        <f>'[11]Depr Exp'!L3174</f>
        <v>0</v>
      </c>
      <c r="M3174" s="144"/>
      <c r="N3174" s="144"/>
    </row>
    <row r="3175" spans="1:14">
      <c r="A3175" s="144" t="str">
        <f>'[11]Depr Exp'!A3175</f>
        <v>E346 PRD Other, Encogen</v>
      </c>
      <c r="B3175" s="144" t="str">
        <f>'[11]Depr Exp'!B3175</f>
        <v>E346 PRD Other, Encogen-11</v>
      </c>
      <c r="C3175" s="144" t="str">
        <f>'[11]Depr Exp'!C3175</f>
        <v>403E</v>
      </c>
      <c r="D3175" s="144"/>
      <c r="E3175" s="282">
        <f>'[11]Depr Exp'!E3175</f>
        <v>43434</v>
      </c>
      <c r="F3175" s="523">
        <f>'[11]Depr Exp'!F3175</f>
        <v>792720.88</v>
      </c>
      <c r="G3175" s="305">
        <f>'[11]Depr Exp'!G3175</f>
        <v>5.6800000000000003E-2</v>
      </c>
      <c r="H3175" s="524">
        <f>'[11]Depr Exp'!H3175</f>
        <v>3752.21</v>
      </c>
      <c r="I3175" s="523">
        <f>'[11]Depr Exp'!I3175</f>
        <v>792720.88</v>
      </c>
      <c r="J3175" s="305">
        <f>'[11]Depr Exp'!J3175</f>
        <v>5.6800000000000003E-2</v>
      </c>
      <c r="K3175" s="373">
        <f>'[11]Depr Exp'!K3175</f>
        <v>3752.2121653333338</v>
      </c>
      <c r="L3175" s="524">
        <f>'[11]Depr Exp'!L3175</f>
        <v>0</v>
      </c>
      <c r="M3175" s="144"/>
      <c r="N3175" s="144"/>
    </row>
    <row r="3176" spans="1:14">
      <c r="A3176" s="144" t="str">
        <f>'[11]Depr Exp'!A3176</f>
        <v>E346 PRD Other, Encogen</v>
      </c>
      <c r="B3176" s="144" t="str">
        <f>'[11]Depr Exp'!B3176</f>
        <v>E346 PRD Other, Encogen-12</v>
      </c>
      <c r="C3176" s="144" t="str">
        <f>'[11]Depr Exp'!C3176</f>
        <v>403E</v>
      </c>
      <c r="D3176" s="144"/>
      <c r="E3176" s="282">
        <f>'[11]Depr Exp'!E3176</f>
        <v>43465</v>
      </c>
      <c r="F3176" s="523">
        <f>'[11]Depr Exp'!F3176</f>
        <v>792720.88</v>
      </c>
      <c r="G3176" s="305">
        <f>'[11]Depr Exp'!G3176</f>
        <v>5.6800000000000003E-2</v>
      </c>
      <c r="H3176" s="524">
        <f>'[11]Depr Exp'!H3176</f>
        <v>3752.21</v>
      </c>
      <c r="I3176" s="523">
        <f>'[11]Depr Exp'!I3176</f>
        <v>792720.88</v>
      </c>
      <c r="J3176" s="305">
        <f>'[11]Depr Exp'!J3176</f>
        <v>5.6800000000000003E-2</v>
      </c>
      <c r="K3176" s="373">
        <f>'[11]Depr Exp'!K3176</f>
        <v>3752.2121653333338</v>
      </c>
      <c r="L3176" s="524">
        <f>'[11]Depr Exp'!L3176</f>
        <v>0</v>
      </c>
      <c r="M3176" s="144"/>
      <c r="N3176" s="144"/>
    </row>
    <row r="3177" spans="1:14" ht="15.75" thickBot="1">
      <c r="A3177" s="159" t="str">
        <f>'[11]Depr Exp'!A3177</f>
        <v>E346 PRD Other, Encogen Total</v>
      </c>
      <c r="B3177" s="144">
        <f>'[11]Depr Exp'!B3177</f>
        <v>0</v>
      </c>
      <c r="C3177" s="502" t="str">
        <f>'[11]Depr Exp'!C3177</f>
        <v>EPRD</v>
      </c>
      <c r="D3177" s="144"/>
      <c r="E3177" s="281" t="str">
        <f>'[11]Depr Exp'!E3177</f>
        <v>Total</v>
      </c>
      <c r="F3177" s="141">
        <f>'[11]Depr Exp'!F3177</f>
        <v>0</v>
      </c>
      <c r="G3177" s="252">
        <f>'[11]Depr Exp'!G3177</f>
        <v>0</v>
      </c>
      <c r="H3177" s="286">
        <f>'[11]Depr Exp'!H3177</f>
        <v>45026.52</v>
      </c>
      <c r="I3177" s="141">
        <f>'[11]Depr Exp'!I3177</f>
        <v>0</v>
      </c>
      <c r="J3177" s="252">
        <f>'[11]Depr Exp'!J3177</f>
        <v>0</v>
      </c>
      <c r="K3177" s="286">
        <f>'[11]Depr Exp'!K3177</f>
        <v>45026.545983999997</v>
      </c>
      <c r="L3177" s="286">
        <f>'[11]Depr Exp'!L3177</f>
        <v>0.03</v>
      </c>
      <c r="M3177" s="144"/>
      <c r="N3177" s="144"/>
    </row>
    <row r="3178" spans="1:14" ht="13.5" thickTop="1">
      <c r="A3178" s="144" t="str">
        <f>'[11]Depr Exp'!A3178</f>
        <v>E346 PRD Other, Ferndale</v>
      </c>
      <c r="B3178" s="144" t="str">
        <f>'[11]Depr Exp'!B3178</f>
        <v>E346 PRD Other, Ferndale-1</v>
      </c>
      <c r="C3178" s="144" t="str">
        <f>'[11]Depr Exp'!C3178</f>
        <v>403E</v>
      </c>
      <c r="D3178" s="144"/>
      <c r="E3178" s="282">
        <f>'[11]Depr Exp'!E3178</f>
        <v>43131</v>
      </c>
      <c r="F3178" s="523">
        <f>'[11]Depr Exp'!F3178</f>
        <v>665876</v>
      </c>
      <c r="G3178" s="305">
        <f>'[11]Depr Exp'!G3178</f>
        <v>2.1100000000000001E-2</v>
      </c>
      <c r="H3178" s="524">
        <f>'[11]Depr Exp'!H3178</f>
        <v>1170.83</v>
      </c>
      <c r="I3178" s="523">
        <f>'[11]Depr Exp'!I3178</f>
        <v>665876</v>
      </c>
      <c r="J3178" s="305">
        <f>'[11]Depr Exp'!J3178</f>
        <v>2.1100000000000001E-2</v>
      </c>
      <c r="K3178" s="373">
        <f>'[11]Depr Exp'!K3178</f>
        <v>1170.8319666666666</v>
      </c>
      <c r="L3178" s="524">
        <f>'[11]Depr Exp'!L3178</f>
        <v>0</v>
      </c>
      <c r="M3178" s="144"/>
      <c r="N3178" s="144"/>
    </row>
    <row r="3179" spans="1:14">
      <c r="A3179" s="144" t="str">
        <f>'[11]Depr Exp'!A3179</f>
        <v>E346 PRD Other, Ferndale</v>
      </c>
      <c r="B3179" s="144" t="str">
        <f>'[11]Depr Exp'!B3179</f>
        <v>E346 PRD Other, Ferndale-2</v>
      </c>
      <c r="C3179" s="144" t="str">
        <f>'[11]Depr Exp'!C3179</f>
        <v>403E</v>
      </c>
      <c r="D3179" s="144"/>
      <c r="E3179" s="282">
        <f>'[11]Depr Exp'!E3179</f>
        <v>43159</v>
      </c>
      <c r="F3179" s="523">
        <f>'[11]Depr Exp'!F3179</f>
        <v>665876</v>
      </c>
      <c r="G3179" s="305">
        <f>'[11]Depr Exp'!G3179</f>
        <v>2.1100000000000001E-2</v>
      </c>
      <c r="H3179" s="524">
        <f>'[11]Depr Exp'!H3179</f>
        <v>1170.83</v>
      </c>
      <c r="I3179" s="523">
        <f>'[11]Depr Exp'!I3179</f>
        <v>665876</v>
      </c>
      <c r="J3179" s="305">
        <f>'[11]Depr Exp'!J3179</f>
        <v>2.1100000000000001E-2</v>
      </c>
      <c r="K3179" s="373">
        <f>'[11]Depr Exp'!K3179</f>
        <v>1170.8319666666666</v>
      </c>
      <c r="L3179" s="524">
        <f>'[11]Depr Exp'!L3179</f>
        <v>0</v>
      </c>
      <c r="M3179" s="144"/>
      <c r="N3179" s="144"/>
    </row>
    <row r="3180" spans="1:14">
      <c r="A3180" s="144" t="str">
        <f>'[11]Depr Exp'!A3180</f>
        <v>E346 PRD Other, Ferndale</v>
      </c>
      <c r="B3180" s="144" t="str">
        <f>'[11]Depr Exp'!B3180</f>
        <v>E346 PRD Other, Ferndale-3</v>
      </c>
      <c r="C3180" s="144" t="str">
        <f>'[11]Depr Exp'!C3180</f>
        <v>403E</v>
      </c>
      <c r="D3180" s="144"/>
      <c r="E3180" s="282">
        <f>'[11]Depr Exp'!E3180</f>
        <v>43190</v>
      </c>
      <c r="F3180" s="523">
        <f>'[11]Depr Exp'!F3180</f>
        <v>665876</v>
      </c>
      <c r="G3180" s="305">
        <f>'[11]Depr Exp'!G3180</f>
        <v>2.1100000000000001E-2</v>
      </c>
      <c r="H3180" s="524">
        <f>'[11]Depr Exp'!H3180</f>
        <v>1170.83</v>
      </c>
      <c r="I3180" s="523">
        <f>'[11]Depr Exp'!I3180</f>
        <v>665876</v>
      </c>
      <c r="J3180" s="305">
        <f>'[11]Depr Exp'!J3180</f>
        <v>2.1100000000000001E-2</v>
      </c>
      <c r="K3180" s="373">
        <f>'[11]Depr Exp'!K3180</f>
        <v>1170.8319666666666</v>
      </c>
      <c r="L3180" s="524">
        <f>'[11]Depr Exp'!L3180</f>
        <v>0</v>
      </c>
      <c r="M3180" s="144"/>
      <c r="N3180" s="144"/>
    </row>
    <row r="3181" spans="1:14">
      <c r="A3181" s="144" t="str">
        <f>'[11]Depr Exp'!A3181</f>
        <v>E346 PRD Other, Ferndale</v>
      </c>
      <c r="B3181" s="144" t="str">
        <f>'[11]Depr Exp'!B3181</f>
        <v>E346 PRD Other, Ferndale-4</v>
      </c>
      <c r="C3181" s="144" t="str">
        <f>'[11]Depr Exp'!C3181</f>
        <v>403E</v>
      </c>
      <c r="D3181" s="144"/>
      <c r="E3181" s="282">
        <f>'[11]Depr Exp'!E3181</f>
        <v>43220</v>
      </c>
      <c r="F3181" s="523">
        <f>'[11]Depr Exp'!F3181</f>
        <v>665876</v>
      </c>
      <c r="G3181" s="305">
        <f>'[11]Depr Exp'!G3181</f>
        <v>2.1100000000000001E-2</v>
      </c>
      <c r="H3181" s="524">
        <f>'[11]Depr Exp'!H3181</f>
        <v>1170.83</v>
      </c>
      <c r="I3181" s="523">
        <f>'[11]Depr Exp'!I3181</f>
        <v>665876</v>
      </c>
      <c r="J3181" s="305">
        <f>'[11]Depr Exp'!J3181</f>
        <v>2.1100000000000001E-2</v>
      </c>
      <c r="K3181" s="373">
        <f>'[11]Depr Exp'!K3181</f>
        <v>1170.8319666666666</v>
      </c>
      <c r="L3181" s="524">
        <f>'[11]Depr Exp'!L3181</f>
        <v>0</v>
      </c>
      <c r="M3181" s="144"/>
      <c r="N3181" s="144"/>
    </row>
    <row r="3182" spans="1:14">
      <c r="A3182" s="144" t="str">
        <f>'[11]Depr Exp'!A3182</f>
        <v>E346 PRD Other, Ferndale</v>
      </c>
      <c r="B3182" s="144" t="str">
        <f>'[11]Depr Exp'!B3182</f>
        <v>E346 PRD Other, Ferndale-5</v>
      </c>
      <c r="C3182" s="144" t="str">
        <f>'[11]Depr Exp'!C3182</f>
        <v>403E</v>
      </c>
      <c r="D3182" s="144"/>
      <c r="E3182" s="282">
        <f>'[11]Depr Exp'!E3182</f>
        <v>43251</v>
      </c>
      <c r="F3182" s="523">
        <f>'[11]Depr Exp'!F3182</f>
        <v>665876</v>
      </c>
      <c r="G3182" s="305">
        <f>'[11]Depr Exp'!G3182</f>
        <v>2.1100000000000001E-2</v>
      </c>
      <c r="H3182" s="524">
        <f>'[11]Depr Exp'!H3182</f>
        <v>1170.83</v>
      </c>
      <c r="I3182" s="523">
        <f>'[11]Depr Exp'!I3182</f>
        <v>665876</v>
      </c>
      <c r="J3182" s="305">
        <f>'[11]Depr Exp'!J3182</f>
        <v>2.1100000000000001E-2</v>
      </c>
      <c r="K3182" s="373">
        <f>'[11]Depr Exp'!K3182</f>
        <v>1170.8319666666666</v>
      </c>
      <c r="L3182" s="524">
        <f>'[11]Depr Exp'!L3182</f>
        <v>0</v>
      </c>
      <c r="M3182" s="144"/>
      <c r="N3182" s="144"/>
    </row>
    <row r="3183" spans="1:14">
      <c r="A3183" s="144" t="str">
        <f>'[11]Depr Exp'!A3183</f>
        <v>E346 PRD Other, Ferndale</v>
      </c>
      <c r="B3183" s="144" t="str">
        <f>'[11]Depr Exp'!B3183</f>
        <v>E346 PRD Other, Ferndale-6</v>
      </c>
      <c r="C3183" s="144" t="str">
        <f>'[11]Depr Exp'!C3183</f>
        <v>403E</v>
      </c>
      <c r="D3183" s="144"/>
      <c r="E3183" s="282">
        <f>'[11]Depr Exp'!E3183</f>
        <v>43281</v>
      </c>
      <c r="F3183" s="523">
        <f>'[11]Depr Exp'!F3183</f>
        <v>665876</v>
      </c>
      <c r="G3183" s="305">
        <f>'[11]Depr Exp'!G3183</f>
        <v>2.1100000000000001E-2</v>
      </c>
      <c r="H3183" s="524">
        <f>'[11]Depr Exp'!H3183</f>
        <v>1170.83</v>
      </c>
      <c r="I3183" s="523">
        <f>'[11]Depr Exp'!I3183</f>
        <v>665876</v>
      </c>
      <c r="J3183" s="305">
        <f>'[11]Depr Exp'!J3183</f>
        <v>2.1100000000000001E-2</v>
      </c>
      <c r="K3183" s="373">
        <f>'[11]Depr Exp'!K3183</f>
        <v>1170.8319666666666</v>
      </c>
      <c r="L3183" s="524">
        <f>'[11]Depr Exp'!L3183</f>
        <v>0</v>
      </c>
      <c r="M3183" s="144"/>
      <c r="N3183" s="144"/>
    </row>
    <row r="3184" spans="1:14">
      <c r="A3184" s="144" t="str">
        <f>'[11]Depr Exp'!A3184</f>
        <v>E346 PRD Other, Ferndale</v>
      </c>
      <c r="B3184" s="144" t="str">
        <f>'[11]Depr Exp'!B3184</f>
        <v>E346 PRD Other, Ferndale-7</v>
      </c>
      <c r="C3184" s="144" t="str">
        <f>'[11]Depr Exp'!C3184</f>
        <v>403E</v>
      </c>
      <c r="D3184" s="144"/>
      <c r="E3184" s="282">
        <f>'[11]Depr Exp'!E3184</f>
        <v>43312</v>
      </c>
      <c r="F3184" s="523">
        <f>'[11]Depr Exp'!F3184</f>
        <v>665876</v>
      </c>
      <c r="G3184" s="305">
        <f>'[11]Depr Exp'!G3184</f>
        <v>2.1100000000000001E-2</v>
      </c>
      <c r="H3184" s="524">
        <f>'[11]Depr Exp'!H3184</f>
        <v>1170.83</v>
      </c>
      <c r="I3184" s="523">
        <f>'[11]Depr Exp'!I3184</f>
        <v>665876</v>
      </c>
      <c r="J3184" s="305">
        <f>'[11]Depr Exp'!J3184</f>
        <v>2.1100000000000001E-2</v>
      </c>
      <c r="K3184" s="373">
        <f>'[11]Depr Exp'!K3184</f>
        <v>1170.8319666666666</v>
      </c>
      <c r="L3184" s="524">
        <f>'[11]Depr Exp'!L3184</f>
        <v>0</v>
      </c>
      <c r="M3184" s="144"/>
      <c r="N3184" s="144"/>
    </row>
    <row r="3185" spans="1:14">
      <c r="A3185" s="144" t="str">
        <f>'[11]Depr Exp'!A3185</f>
        <v>E346 PRD Other, Ferndale</v>
      </c>
      <c r="B3185" s="144" t="str">
        <f>'[11]Depr Exp'!B3185</f>
        <v>E346 PRD Other, Ferndale-8</v>
      </c>
      <c r="C3185" s="144" t="str">
        <f>'[11]Depr Exp'!C3185</f>
        <v>403E</v>
      </c>
      <c r="D3185" s="144"/>
      <c r="E3185" s="282">
        <f>'[11]Depr Exp'!E3185</f>
        <v>43343</v>
      </c>
      <c r="F3185" s="523">
        <f>'[11]Depr Exp'!F3185</f>
        <v>665876</v>
      </c>
      <c r="G3185" s="305">
        <f>'[11]Depr Exp'!G3185</f>
        <v>2.1100000000000001E-2</v>
      </c>
      <c r="H3185" s="524">
        <f>'[11]Depr Exp'!H3185</f>
        <v>1170.83</v>
      </c>
      <c r="I3185" s="523">
        <f>'[11]Depr Exp'!I3185</f>
        <v>665876</v>
      </c>
      <c r="J3185" s="305">
        <f>'[11]Depr Exp'!J3185</f>
        <v>2.1100000000000001E-2</v>
      </c>
      <c r="K3185" s="373">
        <f>'[11]Depr Exp'!K3185</f>
        <v>1170.8319666666666</v>
      </c>
      <c r="L3185" s="524">
        <f>'[11]Depr Exp'!L3185</f>
        <v>0</v>
      </c>
      <c r="M3185" s="144"/>
      <c r="N3185" s="144"/>
    </row>
    <row r="3186" spans="1:14">
      <c r="A3186" s="144" t="str">
        <f>'[11]Depr Exp'!A3186</f>
        <v>E346 PRD Other, Ferndale</v>
      </c>
      <c r="B3186" s="144" t="str">
        <f>'[11]Depr Exp'!B3186</f>
        <v>E346 PRD Other, Ferndale-9</v>
      </c>
      <c r="C3186" s="144" t="str">
        <f>'[11]Depr Exp'!C3186</f>
        <v>403E</v>
      </c>
      <c r="D3186" s="144"/>
      <c r="E3186" s="282">
        <f>'[11]Depr Exp'!E3186</f>
        <v>43373</v>
      </c>
      <c r="F3186" s="523">
        <f>'[11]Depr Exp'!F3186</f>
        <v>665876</v>
      </c>
      <c r="G3186" s="305">
        <f>'[11]Depr Exp'!G3186</f>
        <v>2.1100000000000001E-2</v>
      </c>
      <c r="H3186" s="524">
        <f>'[11]Depr Exp'!H3186</f>
        <v>1170.83</v>
      </c>
      <c r="I3186" s="523">
        <f>'[11]Depr Exp'!I3186</f>
        <v>665876</v>
      </c>
      <c r="J3186" s="305">
        <f>'[11]Depr Exp'!J3186</f>
        <v>2.1100000000000001E-2</v>
      </c>
      <c r="K3186" s="373">
        <f>'[11]Depr Exp'!K3186</f>
        <v>1170.8319666666666</v>
      </c>
      <c r="L3186" s="524">
        <f>'[11]Depr Exp'!L3186</f>
        <v>0</v>
      </c>
      <c r="M3186" s="144"/>
      <c r="N3186" s="144"/>
    </row>
    <row r="3187" spans="1:14">
      <c r="A3187" s="144" t="str">
        <f>'[11]Depr Exp'!A3187</f>
        <v>E346 PRD Other, Ferndale</v>
      </c>
      <c r="B3187" s="144" t="str">
        <f>'[11]Depr Exp'!B3187</f>
        <v>E346 PRD Other, Ferndale-10</v>
      </c>
      <c r="C3187" s="144" t="str">
        <f>'[11]Depr Exp'!C3187</f>
        <v>403E</v>
      </c>
      <c r="D3187" s="144"/>
      <c r="E3187" s="282">
        <f>'[11]Depr Exp'!E3187</f>
        <v>43404</v>
      </c>
      <c r="F3187" s="523">
        <f>'[11]Depr Exp'!F3187</f>
        <v>665876</v>
      </c>
      <c r="G3187" s="305">
        <f>'[11]Depr Exp'!G3187</f>
        <v>2.1100000000000001E-2</v>
      </c>
      <c r="H3187" s="524">
        <f>'[11]Depr Exp'!H3187</f>
        <v>1170.83</v>
      </c>
      <c r="I3187" s="523">
        <f>'[11]Depr Exp'!I3187</f>
        <v>665876</v>
      </c>
      <c r="J3187" s="305">
        <f>'[11]Depr Exp'!J3187</f>
        <v>2.1100000000000001E-2</v>
      </c>
      <c r="K3187" s="373">
        <f>'[11]Depr Exp'!K3187</f>
        <v>1170.8319666666666</v>
      </c>
      <c r="L3187" s="524">
        <f>'[11]Depr Exp'!L3187</f>
        <v>0</v>
      </c>
      <c r="M3187" s="144"/>
      <c r="N3187" s="144"/>
    </row>
    <row r="3188" spans="1:14">
      <c r="A3188" s="144" t="str">
        <f>'[11]Depr Exp'!A3188</f>
        <v>E346 PRD Other, Ferndale</v>
      </c>
      <c r="B3188" s="144" t="str">
        <f>'[11]Depr Exp'!B3188</f>
        <v>E346 PRD Other, Ferndale-11</v>
      </c>
      <c r="C3188" s="144" t="str">
        <f>'[11]Depr Exp'!C3188</f>
        <v>403E</v>
      </c>
      <c r="D3188" s="144"/>
      <c r="E3188" s="282">
        <f>'[11]Depr Exp'!E3188</f>
        <v>43434</v>
      </c>
      <c r="F3188" s="523">
        <f>'[11]Depr Exp'!F3188</f>
        <v>665876</v>
      </c>
      <c r="G3188" s="305">
        <f>'[11]Depr Exp'!G3188</f>
        <v>2.1100000000000001E-2</v>
      </c>
      <c r="H3188" s="524">
        <f>'[11]Depr Exp'!H3188</f>
        <v>1170.83</v>
      </c>
      <c r="I3188" s="523">
        <f>'[11]Depr Exp'!I3188</f>
        <v>665876</v>
      </c>
      <c r="J3188" s="305">
        <f>'[11]Depr Exp'!J3188</f>
        <v>2.1100000000000001E-2</v>
      </c>
      <c r="K3188" s="373">
        <f>'[11]Depr Exp'!K3188</f>
        <v>1170.8319666666666</v>
      </c>
      <c r="L3188" s="524">
        <f>'[11]Depr Exp'!L3188</f>
        <v>0</v>
      </c>
      <c r="M3188" s="144"/>
      <c r="N3188" s="144"/>
    </row>
    <row r="3189" spans="1:14">
      <c r="A3189" s="144" t="str">
        <f>'[11]Depr Exp'!A3189</f>
        <v>E346 PRD Other, Ferndale</v>
      </c>
      <c r="B3189" s="144" t="str">
        <f>'[11]Depr Exp'!B3189</f>
        <v>E346 PRD Other, Ferndale-12</v>
      </c>
      <c r="C3189" s="144" t="str">
        <f>'[11]Depr Exp'!C3189</f>
        <v>403E</v>
      </c>
      <c r="D3189" s="144"/>
      <c r="E3189" s="282">
        <f>'[11]Depr Exp'!E3189</f>
        <v>43465</v>
      </c>
      <c r="F3189" s="523">
        <f>'[11]Depr Exp'!F3189</f>
        <v>665876</v>
      </c>
      <c r="G3189" s="305">
        <f>'[11]Depr Exp'!G3189</f>
        <v>2.1100000000000001E-2</v>
      </c>
      <c r="H3189" s="524">
        <f>'[11]Depr Exp'!H3189</f>
        <v>1170.83</v>
      </c>
      <c r="I3189" s="523">
        <f>'[11]Depr Exp'!I3189</f>
        <v>665876</v>
      </c>
      <c r="J3189" s="305">
        <f>'[11]Depr Exp'!J3189</f>
        <v>2.1100000000000001E-2</v>
      </c>
      <c r="K3189" s="373">
        <f>'[11]Depr Exp'!K3189</f>
        <v>1170.8319666666666</v>
      </c>
      <c r="L3189" s="524">
        <f>'[11]Depr Exp'!L3189</f>
        <v>0</v>
      </c>
      <c r="M3189" s="144"/>
      <c r="N3189" s="144"/>
    </row>
    <row r="3190" spans="1:14" ht="15.75" thickBot="1">
      <c r="A3190" s="159" t="str">
        <f>'[11]Depr Exp'!A3190</f>
        <v>E346 PRD Other, Ferndale Total</v>
      </c>
      <c r="B3190" s="144">
        <f>'[11]Depr Exp'!B3190</f>
        <v>0</v>
      </c>
      <c r="C3190" s="502" t="str">
        <f>'[11]Depr Exp'!C3190</f>
        <v>EPRD</v>
      </c>
      <c r="D3190" s="144"/>
      <c r="E3190" s="281" t="str">
        <f>'[11]Depr Exp'!E3190</f>
        <v>Total</v>
      </c>
      <c r="F3190" s="141">
        <f>'[11]Depr Exp'!F3190</f>
        <v>0</v>
      </c>
      <c r="G3190" s="252">
        <f>'[11]Depr Exp'!G3190</f>
        <v>0</v>
      </c>
      <c r="H3190" s="286">
        <f>'[11]Depr Exp'!H3190</f>
        <v>14049.96</v>
      </c>
      <c r="I3190" s="141">
        <f>'[11]Depr Exp'!I3190</f>
        <v>0</v>
      </c>
      <c r="J3190" s="252">
        <f>'[11]Depr Exp'!J3190</f>
        <v>0</v>
      </c>
      <c r="K3190" s="286">
        <f>'[11]Depr Exp'!K3190</f>
        <v>14049.9836</v>
      </c>
      <c r="L3190" s="286">
        <f>'[11]Depr Exp'!L3190</f>
        <v>0.02</v>
      </c>
      <c r="M3190" s="144"/>
      <c r="N3190" s="144"/>
    </row>
    <row r="3191" spans="1:14" ht="13.5" thickTop="1">
      <c r="A3191" s="144" t="str">
        <f>'[11]Depr Exp'!A3191</f>
        <v>E346 PRD Other, Frederickson</v>
      </c>
      <c r="B3191" s="144" t="str">
        <f>'[11]Depr Exp'!B3191</f>
        <v>E346 PRD Other, Frederickson-1</v>
      </c>
      <c r="C3191" s="144" t="str">
        <f>'[11]Depr Exp'!C3191</f>
        <v>403E</v>
      </c>
      <c r="D3191" s="144"/>
      <c r="E3191" s="282">
        <f>'[11]Depr Exp'!E3191</f>
        <v>43131</v>
      </c>
      <c r="F3191" s="523">
        <f>'[11]Depr Exp'!F3191</f>
        <v>156087.78</v>
      </c>
      <c r="G3191" s="305">
        <f>'[11]Depr Exp'!G3191</f>
        <v>2.6999999999999997E-3</v>
      </c>
      <c r="H3191" s="524">
        <f>'[11]Depr Exp'!H3191</f>
        <v>35.119999999999997</v>
      </c>
      <c r="I3191" s="523">
        <f>'[11]Depr Exp'!I3191</f>
        <v>156087.78</v>
      </c>
      <c r="J3191" s="305">
        <f>'[11]Depr Exp'!J3191</f>
        <v>2.6999999999999997E-3</v>
      </c>
      <c r="K3191" s="373">
        <f>'[11]Depr Exp'!K3191</f>
        <v>35.119750499999995</v>
      </c>
      <c r="L3191" s="524">
        <f>'[11]Depr Exp'!L3191</f>
        <v>0</v>
      </c>
      <c r="M3191" s="144"/>
      <c r="N3191" s="144"/>
    </row>
    <row r="3192" spans="1:14">
      <c r="A3192" s="144" t="str">
        <f>'[11]Depr Exp'!A3192</f>
        <v>E346 PRD Other, Frederickson</v>
      </c>
      <c r="B3192" s="144" t="str">
        <f>'[11]Depr Exp'!B3192</f>
        <v>E346 PRD Other, Frederickson-2</v>
      </c>
      <c r="C3192" s="144" t="str">
        <f>'[11]Depr Exp'!C3192</f>
        <v>403E</v>
      </c>
      <c r="D3192" s="144"/>
      <c r="E3192" s="282">
        <f>'[11]Depr Exp'!E3192</f>
        <v>43159</v>
      </c>
      <c r="F3192" s="523">
        <f>'[11]Depr Exp'!F3192</f>
        <v>156087.78</v>
      </c>
      <c r="G3192" s="305">
        <f>'[11]Depr Exp'!G3192</f>
        <v>2.6999999999999997E-3</v>
      </c>
      <c r="H3192" s="524">
        <f>'[11]Depr Exp'!H3192</f>
        <v>35.119999999999997</v>
      </c>
      <c r="I3192" s="523">
        <f>'[11]Depr Exp'!I3192</f>
        <v>156087.78</v>
      </c>
      <c r="J3192" s="305">
        <f>'[11]Depr Exp'!J3192</f>
        <v>2.6999999999999997E-3</v>
      </c>
      <c r="K3192" s="373">
        <f>'[11]Depr Exp'!K3192</f>
        <v>35.119750499999995</v>
      </c>
      <c r="L3192" s="524">
        <f>'[11]Depr Exp'!L3192</f>
        <v>0</v>
      </c>
      <c r="M3192" s="144"/>
      <c r="N3192" s="144"/>
    </row>
    <row r="3193" spans="1:14">
      <c r="A3193" s="144" t="str">
        <f>'[11]Depr Exp'!A3193</f>
        <v>E346 PRD Other, Frederickson</v>
      </c>
      <c r="B3193" s="144" t="str">
        <f>'[11]Depr Exp'!B3193</f>
        <v>E346 PRD Other, Frederickson-3</v>
      </c>
      <c r="C3193" s="144" t="str">
        <f>'[11]Depr Exp'!C3193</f>
        <v>403E</v>
      </c>
      <c r="D3193" s="144"/>
      <c r="E3193" s="282">
        <f>'[11]Depr Exp'!E3193</f>
        <v>43190</v>
      </c>
      <c r="F3193" s="523">
        <f>'[11]Depr Exp'!F3193</f>
        <v>156087.78</v>
      </c>
      <c r="G3193" s="305">
        <f>'[11]Depr Exp'!G3193</f>
        <v>2.6999999999999997E-3</v>
      </c>
      <c r="H3193" s="524">
        <f>'[11]Depr Exp'!H3193</f>
        <v>35.119999999999997</v>
      </c>
      <c r="I3193" s="523">
        <f>'[11]Depr Exp'!I3193</f>
        <v>156087.78</v>
      </c>
      <c r="J3193" s="305">
        <f>'[11]Depr Exp'!J3193</f>
        <v>2.6999999999999997E-3</v>
      </c>
      <c r="K3193" s="373">
        <f>'[11]Depr Exp'!K3193</f>
        <v>35.119750499999995</v>
      </c>
      <c r="L3193" s="524">
        <f>'[11]Depr Exp'!L3193</f>
        <v>0</v>
      </c>
      <c r="M3193" s="144"/>
      <c r="N3193" s="144"/>
    </row>
    <row r="3194" spans="1:14">
      <c r="A3194" s="144" t="str">
        <f>'[11]Depr Exp'!A3194</f>
        <v>E346 PRD Other, Frederickson</v>
      </c>
      <c r="B3194" s="144" t="str">
        <f>'[11]Depr Exp'!B3194</f>
        <v>E346 PRD Other, Frederickson-4</v>
      </c>
      <c r="C3194" s="144" t="str">
        <f>'[11]Depr Exp'!C3194</f>
        <v>403E</v>
      </c>
      <c r="D3194" s="144"/>
      <c r="E3194" s="282">
        <f>'[11]Depr Exp'!E3194</f>
        <v>43220</v>
      </c>
      <c r="F3194" s="523">
        <f>'[11]Depr Exp'!F3194</f>
        <v>156087.78</v>
      </c>
      <c r="G3194" s="305">
        <f>'[11]Depr Exp'!G3194</f>
        <v>2.6999999999999997E-3</v>
      </c>
      <c r="H3194" s="524">
        <f>'[11]Depr Exp'!H3194</f>
        <v>35.119999999999997</v>
      </c>
      <c r="I3194" s="523">
        <f>'[11]Depr Exp'!I3194</f>
        <v>156087.78</v>
      </c>
      <c r="J3194" s="305">
        <f>'[11]Depr Exp'!J3194</f>
        <v>2.6999999999999997E-3</v>
      </c>
      <c r="K3194" s="373">
        <f>'[11]Depr Exp'!K3194</f>
        <v>35.119750499999995</v>
      </c>
      <c r="L3194" s="524">
        <f>'[11]Depr Exp'!L3194</f>
        <v>0</v>
      </c>
      <c r="M3194" s="144"/>
      <c r="N3194" s="144"/>
    </row>
    <row r="3195" spans="1:14">
      <c r="A3195" s="144" t="str">
        <f>'[11]Depr Exp'!A3195</f>
        <v>E346 PRD Other, Frederickson</v>
      </c>
      <c r="B3195" s="144" t="str">
        <f>'[11]Depr Exp'!B3195</f>
        <v>E346 PRD Other, Frederickson-5</v>
      </c>
      <c r="C3195" s="144" t="str">
        <f>'[11]Depr Exp'!C3195</f>
        <v>403E</v>
      </c>
      <c r="D3195" s="144"/>
      <c r="E3195" s="282">
        <f>'[11]Depr Exp'!E3195</f>
        <v>43251</v>
      </c>
      <c r="F3195" s="523">
        <f>'[11]Depr Exp'!F3195</f>
        <v>156087.78</v>
      </c>
      <c r="G3195" s="305">
        <f>'[11]Depr Exp'!G3195</f>
        <v>2.6999999999999997E-3</v>
      </c>
      <c r="H3195" s="524">
        <f>'[11]Depr Exp'!H3195</f>
        <v>35.119999999999997</v>
      </c>
      <c r="I3195" s="523">
        <f>'[11]Depr Exp'!I3195</f>
        <v>156087.78</v>
      </c>
      <c r="J3195" s="305">
        <f>'[11]Depr Exp'!J3195</f>
        <v>2.6999999999999997E-3</v>
      </c>
      <c r="K3195" s="373">
        <f>'[11]Depr Exp'!K3195</f>
        <v>35.119750499999995</v>
      </c>
      <c r="L3195" s="524">
        <f>'[11]Depr Exp'!L3195</f>
        <v>0</v>
      </c>
      <c r="M3195" s="144"/>
      <c r="N3195" s="144"/>
    </row>
    <row r="3196" spans="1:14">
      <c r="A3196" s="144" t="str">
        <f>'[11]Depr Exp'!A3196</f>
        <v>E346 PRD Other, Frederickson</v>
      </c>
      <c r="B3196" s="144" t="str">
        <f>'[11]Depr Exp'!B3196</f>
        <v>E346 PRD Other, Frederickson-6</v>
      </c>
      <c r="C3196" s="144" t="str">
        <f>'[11]Depr Exp'!C3196</f>
        <v>403E</v>
      </c>
      <c r="D3196" s="144"/>
      <c r="E3196" s="282">
        <f>'[11]Depr Exp'!E3196</f>
        <v>43281</v>
      </c>
      <c r="F3196" s="523">
        <f>'[11]Depr Exp'!F3196</f>
        <v>156087.78</v>
      </c>
      <c r="G3196" s="305">
        <f>'[11]Depr Exp'!G3196</f>
        <v>2.6999999999999997E-3</v>
      </c>
      <c r="H3196" s="524">
        <f>'[11]Depr Exp'!H3196</f>
        <v>35.119999999999997</v>
      </c>
      <c r="I3196" s="523">
        <f>'[11]Depr Exp'!I3196</f>
        <v>156087.78</v>
      </c>
      <c r="J3196" s="305">
        <f>'[11]Depr Exp'!J3196</f>
        <v>2.6999999999999997E-3</v>
      </c>
      <c r="K3196" s="373">
        <f>'[11]Depr Exp'!K3196</f>
        <v>35.119750499999995</v>
      </c>
      <c r="L3196" s="524">
        <f>'[11]Depr Exp'!L3196</f>
        <v>0</v>
      </c>
      <c r="M3196" s="144"/>
      <c r="N3196" s="144"/>
    </row>
    <row r="3197" spans="1:14">
      <c r="A3197" s="144" t="str">
        <f>'[11]Depr Exp'!A3197</f>
        <v>E346 PRD Other, Frederickson</v>
      </c>
      <c r="B3197" s="144" t="str">
        <f>'[11]Depr Exp'!B3197</f>
        <v>E346 PRD Other, Frederickson-7</v>
      </c>
      <c r="C3197" s="144" t="str">
        <f>'[11]Depr Exp'!C3197</f>
        <v>403E</v>
      </c>
      <c r="D3197" s="144"/>
      <c r="E3197" s="282">
        <f>'[11]Depr Exp'!E3197</f>
        <v>43312</v>
      </c>
      <c r="F3197" s="523">
        <f>'[11]Depr Exp'!F3197</f>
        <v>156087.78</v>
      </c>
      <c r="G3197" s="305">
        <f>'[11]Depr Exp'!G3197</f>
        <v>2.6999999999999997E-3</v>
      </c>
      <c r="H3197" s="524">
        <f>'[11]Depr Exp'!H3197</f>
        <v>35.119999999999997</v>
      </c>
      <c r="I3197" s="523">
        <f>'[11]Depr Exp'!I3197</f>
        <v>156087.78</v>
      </c>
      <c r="J3197" s="305">
        <f>'[11]Depr Exp'!J3197</f>
        <v>2.6999999999999997E-3</v>
      </c>
      <c r="K3197" s="373">
        <f>'[11]Depr Exp'!K3197</f>
        <v>35.119750499999995</v>
      </c>
      <c r="L3197" s="524">
        <f>'[11]Depr Exp'!L3197</f>
        <v>0</v>
      </c>
      <c r="M3197" s="144"/>
      <c r="N3197" s="144"/>
    </row>
    <row r="3198" spans="1:14">
      <c r="A3198" s="144" t="str">
        <f>'[11]Depr Exp'!A3198</f>
        <v>E346 PRD Other, Frederickson</v>
      </c>
      <c r="B3198" s="144" t="str">
        <f>'[11]Depr Exp'!B3198</f>
        <v>E346 PRD Other, Frederickson-8</v>
      </c>
      <c r="C3198" s="144" t="str">
        <f>'[11]Depr Exp'!C3198</f>
        <v>403E</v>
      </c>
      <c r="D3198" s="144"/>
      <c r="E3198" s="282">
        <f>'[11]Depr Exp'!E3198</f>
        <v>43343</v>
      </c>
      <c r="F3198" s="523">
        <f>'[11]Depr Exp'!F3198</f>
        <v>156087.78</v>
      </c>
      <c r="G3198" s="305">
        <f>'[11]Depr Exp'!G3198</f>
        <v>2.6999999999999997E-3</v>
      </c>
      <c r="H3198" s="524">
        <f>'[11]Depr Exp'!H3198</f>
        <v>35.119999999999997</v>
      </c>
      <c r="I3198" s="523">
        <f>'[11]Depr Exp'!I3198</f>
        <v>156087.78</v>
      </c>
      <c r="J3198" s="305">
        <f>'[11]Depr Exp'!J3198</f>
        <v>2.6999999999999997E-3</v>
      </c>
      <c r="K3198" s="373">
        <f>'[11]Depr Exp'!K3198</f>
        <v>35.119750499999995</v>
      </c>
      <c r="L3198" s="524">
        <f>'[11]Depr Exp'!L3198</f>
        <v>0</v>
      </c>
      <c r="M3198" s="144"/>
      <c r="N3198" s="144"/>
    </row>
    <row r="3199" spans="1:14">
      <c r="A3199" s="144" t="str">
        <f>'[11]Depr Exp'!A3199</f>
        <v>E346 PRD Other, Frederickson</v>
      </c>
      <c r="B3199" s="144" t="str">
        <f>'[11]Depr Exp'!B3199</f>
        <v>E346 PRD Other, Frederickson-9</v>
      </c>
      <c r="C3199" s="144" t="str">
        <f>'[11]Depr Exp'!C3199</f>
        <v>403E</v>
      </c>
      <c r="D3199" s="144"/>
      <c r="E3199" s="282">
        <f>'[11]Depr Exp'!E3199</f>
        <v>43373</v>
      </c>
      <c r="F3199" s="523">
        <f>'[11]Depr Exp'!F3199</f>
        <v>156087.78</v>
      </c>
      <c r="G3199" s="305">
        <f>'[11]Depr Exp'!G3199</f>
        <v>2.6999999999999997E-3</v>
      </c>
      <c r="H3199" s="524">
        <f>'[11]Depr Exp'!H3199</f>
        <v>35.119999999999997</v>
      </c>
      <c r="I3199" s="523">
        <f>'[11]Depr Exp'!I3199</f>
        <v>156087.78</v>
      </c>
      <c r="J3199" s="305">
        <f>'[11]Depr Exp'!J3199</f>
        <v>2.6999999999999997E-3</v>
      </c>
      <c r="K3199" s="373">
        <f>'[11]Depr Exp'!K3199</f>
        <v>35.119750499999995</v>
      </c>
      <c r="L3199" s="524">
        <f>'[11]Depr Exp'!L3199</f>
        <v>0</v>
      </c>
      <c r="M3199" s="144"/>
      <c r="N3199" s="144"/>
    </row>
    <row r="3200" spans="1:14">
      <c r="A3200" s="144" t="str">
        <f>'[11]Depr Exp'!A3200</f>
        <v>E346 PRD Other, Frederickson</v>
      </c>
      <c r="B3200" s="144" t="str">
        <f>'[11]Depr Exp'!B3200</f>
        <v>E346 PRD Other, Frederickson-10</v>
      </c>
      <c r="C3200" s="144" t="str">
        <f>'[11]Depr Exp'!C3200</f>
        <v>403E</v>
      </c>
      <c r="D3200" s="144"/>
      <c r="E3200" s="282">
        <f>'[11]Depr Exp'!E3200</f>
        <v>43404</v>
      </c>
      <c r="F3200" s="523">
        <f>'[11]Depr Exp'!F3200</f>
        <v>156087.78</v>
      </c>
      <c r="G3200" s="305">
        <f>'[11]Depr Exp'!G3200</f>
        <v>2.6999999999999997E-3</v>
      </c>
      <c r="H3200" s="524">
        <f>'[11]Depr Exp'!H3200</f>
        <v>35.119999999999997</v>
      </c>
      <c r="I3200" s="523">
        <f>'[11]Depr Exp'!I3200</f>
        <v>156087.78</v>
      </c>
      <c r="J3200" s="305">
        <f>'[11]Depr Exp'!J3200</f>
        <v>2.6999999999999997E-3</v>
      </c>
      <c r="K3200" s="373">
        <f>'[11]Depr Exp'!K3200</f>
        <v>35.119750499999995</v>
      </c>
      <c r="L3200" s="524">
        <f>'[11]Depr Exp'!L3200</f>
        <v>0</v>
      </c>
      <c r="M3200" s="144"/>
      <c r="N3200" s="144"/>
    </row>
    <row r="3201" spans="1:14">
      <c r="A3201" s="144" t="str">
        <f>'[11]Depr Exp'!A3201</f>
        <v>E346 PRD Other, Frederickson</v>
      </c>
      <c r="B3201" s="144" t="str">
        <f>'[11]Depr Exp'!B3201</f>
        <v>E346 PRD Other, Frederickson-11</v>
      </c>
      <c r="C3201" s="144" t="str">
        <f>'[11]Depr Exp'!C3201</f>
        <v>403E</v>
      </c>
      <c r="D3201" s="144"/>
      <c r="E3201" s="282">
        <f>'[11]Depr Exp'!E3201</f>
        <v>43434</v>
      </c>
      <c r="F3201" s="523">
        <f>'[11]Depr Exp'!F3201</f>
        <v>156087.78</v>
      </c>
      <c r="G3201" s="305">
        <f>'[11]Depr Exp'!G3201</f>
        <v>2.6999999999999997E-3</v>
      </c>
      <c r="H3201" s="524">
        <f>'[11]Depr Exp'!H3201</f>
        <v>35.119999999999997</v>
      </c>
      <c r="I3201" s="523">
        <f>'[11]Depr Exp'!I3201</f>
        <v>156087.78</v>
      </c>
      <c r="J3201" s="305">
        <f>'[11]Depr Exp'!J3201</f>
        <v>2.6999999999999997E-3</v>
      </c>
      <c r="K3201" s="373">
        <f>'[11]Depr Exp'!K3201</f>
        <v>35.119750499999995</v>
      </c>
      <c r="L3201" s="524">
        <f>'[11]Depr Exp'!L3201</f>
        <v>0</v>
      </c>
      <c r="M3201" s="144"/>
      <c r="N3201" s="144"/>
    </row>
    <row r="3202" spans="1:14">
      <c r="A3202" s="144" t="str">
        <f>'[11]Depr Exp'!A3202</f>
        <v>E346 PRD Other, Frederickson</v>
      </c>
      <c r="B3202" s="144" t="str">
        <f>'[11]Depr Exp'!B3202</f>
        <v>E346 PRD Other, Frederickson-12</v>
      </c>
      <c r="C3202" s="144" t="str">
        <f>'[11]Depr Exp'!C3202</f>
        <v>403E</v>
      </c>
      <c r="D3202" s="144"/>
      <c r="E3202" s="282">
        <f>'[11]Depr Exp'!E3202</f>
        <v>43465</v>
      </c>
      <c r="F3202" s="523">
        <f>'[11]Depr Exp'!F3202</f>
        <v>156087.78</v>
      </c>
      <c r="G3202" s="305">
        <f>'[11]Depr Exp'!G3202</f>
        <v>2.6999999999999997E-3</v>
      </c>
      <c r="H3202" s="524">
        <f>'[11]Depr Exp'!H3202</f>
        <v>35.119999999999997</v>
      </c>
      <c r="I3202" s="523">
        <f>'[11]Depr Exp'!I3202</f>
        <v>156087.78</v>
      </c>
      <c r="J3202" s="305">
        <f>'[11]Depr Exp'!J3202</f>
        <v>2.6999999999999997E-3</v>
      </c>
      <c r="K3202" s="373">
        <f>'[11]Depr Exp'!K3202</f>
        <v>35.119750499999995</v>
      </c>
      <c r="L3202" s="524">
        <f>'[11]Depr Exp'!L3202</f>
        <v>0</v>
      </c>
      <c r="M3202" s="144"/>
      <c r="N3202" s="144"/>
    </row>
    <row r="3203" spans="1:14" ht="15.75" thickBot="1">
      <c r="A3203" s="159" t="str">
        <f>'[11]Depr Exp'!A3203</f>
        <v>E346 PRD Other, Frederickson Total</v>
      </c>
      <c r="B3203" s="144">
        <f>'[11]Depr Exp'!B3203</f>
        <v>0</v>
      </c>
      <c r="C3203" s="502" t="str">
        <f>'[11]Depr Exp'!C3203</f>
        <v>EPRD</v>
      </c>
      <c r="D3203" s="144"/>
      <c r="E3203" s="281" t="str">
        <f>'[11]Depr Exp'!E3203</f>
        <v>Total</v>
      </c>
      <c r="F3203" s="141">
        <f>'[11]Depr Exp'!F3203</f>
        <v>0</v>
      </c>
      <c r="G3203" s="252">
        <f>'[11]Depr Exp'!G3203</f>
        <v>0</v>
      </c>
      <c r="H3203" s="286">
        <f>'[11]Depr Exp'!H3203</f>
        <v>421.44</v>
      </c>
      <c r="I3203" s="141">
        <f>'[11]Depr Exp'!I3203</f>
        <v>0</v>
      </c>
      <c r="J3203" s="252">
        <f>'[11]Depr Exp'!J3203</f>
        <v>0</v>
      </c>
      <c r="K3203" s="286">
        <f>'[11]Depr Exp'!K3203</f>
        <v>421.43700600000005</v>
      </c>
      <c r="L3203" s="286">
        <f>'[11]Depr Exp'!L3203</f>
        <v>0</v>
      </c>
      <c r="M3203" s="144"/>
      <c r="N3203" s="144"/>
    </row>
    <row r="3204" spans="1:14" ht="13.5" thickTop="1">
      <c r="A3204" s="144" t="str">
        <f>'[11]Depr Exp'!A3204</f>
        <v>E346 PRD Other, Fredonia</v>
      </c>
      <c r="B3204" s="144" t="str">
        <f>'[11]Depr Exp'!B3204</f>
        <v>E346 PRD Other, Fredonia-1</v>
      </c>
      <c r="C3204" s="144" t="str">
        <f>'[11]Depr Exp'!C3204</f>
        <v>403E</v>
      </c>
      <c r="D3204" s="144"/>
      <c r="E3204" s="282">
        <f>'[11]Depr Exp'!E3204</f>
        <v>43131</v>
      </c>
      <c r="F3204" s="523">
        <f>'[11]Depr Exp'!F3204</f>
        <v>186110.79</v>
      </c>
      <c r="G3204" s="305">
        <f>'[11]Depr Exp'!G3204</f>
        <v>2.23E-2</v>
      </c>
      <c r="H3204" s="524">
        <f>'[11]Depr Exp'!H3204</f>
        <v>345.86</v>
      </c>
      <c r="I3204" s="523">
        <f>'[11]Depr Exp'!I3204</f>
        <v>186110.79</v>
      </c>
      <c r="J3204" s="305">
        <f>'[11]Depr Exp'!J3204</f>
        <v>2.23E-2</v>
      </c>
      <c r="K3204" s="373">
        <f>'[11]Depr Exp'!K3204</f>
        <v>345.85588475000003</v>
      </c>
      <c r="L3204" s="524">
        <f>'[11]Depr Exp'!L3204</f>
        <v>0</v>
      </c>
      <c r="M3204" s="144"/>
      <c r="N3204" s="144"/>
    </row>
    <row r="3205" spans="1:14">
      <c r="A3205" s="144" t="str">
        <f>'[11]Depr Exp'!A3205</f>
        <v>E346 PRD Other, Fredonia</v>
      </c>
      <c r="B3205" s="144" t="str">
        <f>'[11]Depr Exp'!B3205</f>
        <v>E346 PRD Other, Fredonia-2</v>
      </c>
      <c r="C3205" s="144" t="str">
        <f>'[11]Depr Exp'!C3205</f>
        <v>403E</v>
      </c>
      <c r="D3205" s="144"/>
      <c r="E3205" s="282">
        <f>'[11]Depr Exp'!E3205</f>
        <v>43159</v>
      </c>
      <c r="F3205" s="523">
        <f>'[11]Depr Exp'!F3205</f>
        <v>186110.79</v>
      </c>
      <c r="G3205" s="305">
        <f>'[11]Depr Exp'!G3205</f>
        <v>2.23E-2</v>
      </c>
      <c r="H3205" s="524">
        <f>'[11]Depr Exp'!H3205</f>
        <v>345.86</v>
      </c>
      <c r="I3205" s="523">
        <f>'[11]Depr Exp'!I3205</f>
        <v>186110.79</v>
      </c>
      <c r="J3205" s="305">
        <f>'[11]Depr Exp'!J3205</f>
        <v>2.23E-2</v>
      </c>
      <c r="K3205" s="373">
        <f>'[11]Depr Exp'!K3205</f>
        <v>345.85588475000003</v>
      </c>
      <c r="L3205" s="524">
        <f>'[11]Depr Exp'!L3205</f>
        <v>0</v>
      </c>
      <c r="M3205" s="144"/>
      <c r="N3205" s="144"/>
    </row>
    <row r="3206" spans="1:14">
      <c r="A3206" s="144" t="str">
        <f>'[11]Depr Exp'!A3206</f>
        <v>E346 PRD Other, Fredonia</v>
      </c>
      <c r="B3206" s="144" t="str">
        <f>'[11]Depr Exp'!B3206</f>
        <v>E346 PRD Other, Fredonia-3</v>
      </c>
      <c r="C3206" s="144" t="str">
        <f>'[11]Depr Exp'!C3206</f>
        <v>403E</v>
      </c>
      <c r="D3206" s="144"/>
      <c r="E3206" s="282">
        <f>'[11]Depr Exp'!E3206</f>
        <v>43190</v>
      </c>
      <c r="F3206" s="523">
        <f>'[11]Depr Exp'!F3206</f>
        <v>186110.79</v>
      </c>
      <c r="G3206" s="305">
        <f>'[11]Depr Exp'!G3206</f>
        <v>2.23E-2</v>
      </c>
      <c r="H3206" s="524">
        <f>'[11]Depr Exp'!H3206</f>
        <v>345.86</v>
      </c>
      <c r="I3206" s="523">
        <f>'[11]Depr Exp'!I3206</f>
        <v>186110.79</v>
      </c>
      <c r="J3206" s="305">
        <f>'[11]Depr Exp'!J3206</f>
        <v>2.23E-2</v>
      </c>
      <c r="K3206" s="373">
        <f>'[11]Depr Exp'!K3206</f>
        <v>345.85588475000003</v>
      </c>
      <c r="L3206" s="524">
        <f>'[11]Depr Exp'!L3206</f>
        <v>0</v>
      </c>
      <c r="M3206" s="144"/>
      <c r="N3206" s="144"/>
    </row>
    <row r="3207" spans="1:14">
      <c r="A3207" s="144" t="str">
        <f>'[11]Depr Exp'!A3207</f>
        <v>E346 PRD Other, Fredonia</v>
      </c>
      <c r="B3207" s="144" t="str">
        <f>'[11]Depr Exp'!B3207</f>
        <v>E346 PRD Other, Fredonia-4</v>
      </c>
      <c r="C3207" s="144" t="str">
        <f>'[11]Depr Exp'!C3207</f>
        <v>403E</v>
      </c>
      <c r="D3207" s="144"/>
      <c r="E3207" s="282">
        <f>'[11]Depr Exp'!E3207</f>
        <v>43220</v>
      </c>
      <c r="F3207" s="523">
        <f>'[11]Depr Exp'!F3207</f>
        <v>186110.79</v>
      </c>
      <c r="G3207" s="305">
        <f>'[11]Depr Exp'!G3207</f>
        <v>2.23E-2</v>
      </c>
      <c r="H3207" s="524">
        <f>'[11]Depr Exp'!H3207</f>
        <v>345.86</v>
      </c>
      <c r="I3207" s="523">
        <f>'[11]Depr Exp'!I3207</f>
        <v>186110.79</v>
      </c>
      <c r="J3207" s="305">
        <f>'[11]Depr Exp'!J3207</f>
        <v>2.23E-2</v>
      </c>
      <c r="K3207" s="373">
        <f>'[11]Depr Exp'!K3207</f>
        <v>345.85588475000003</v>
      </c>
      <c r="L3207" s="524">
        <f>'[11]Depr Exp'!L3207</f>
        <v>0</v>
      </c>
      <c r="M3207" s="144"/>
      <c r="N3207" s="144"/>
    </row>
    <row r="3208" spans="1:14">
      <c r="A3208" s="144" t="str">
        <f>'[11]Depr Exp'!A3208</f>
        <v>E346 PRD Other, Fredonia</v>
      </c>
      <c r="B3208" s="144" t="str">
        <f>'[11]Depr Exp'!B3208</f>
        <v>E346 PRD Other, Fredonia-5</v>
      </c>
      <c r="C3208" s="144" t="str">
        <f>'[11]Depr Exp'!C3208</f>
        <v>403E</v>
      </c>
      <c r="D3208" s="144"/>
      <c r="E3208" s="282">
        <f>'[11]Depr Exp'!E3208</f>
        <v>43251</v>
      </c>
      <c r="F3208" s="523">
        <f>'[11]Depr Exp'!F3208</f>
        <v>186110.79</v>
      </c>
      <c r="G3208" s="305">
        <f>'[11]Depr Exp'!G3208</f>
        <v>2.23E-2</v>
      </c>
      <c r="H3208" s="524">
        <f>'[11]Depr Exp'!H3208</f>
        <v>345.86</v>
      </c>
      <c r="I3208" s="523">
        <f>'[11]Depr Exp'!I3208</f>
        <v>186110.79</v>
      </c>
      <c r="J3208" s="305">
        <f>'[11]Depr Exp'!J3208</f>
        <v>2.23E-2</v>
      </c>
      <c r="K3208" s="373">
        <f>'[11]Depr Exp'!K3208</f>
        <v>345.85588475000003</v>
      </c>
      <c r="L3208" s="524">
        <f>'[11]Depr Exp'!L3208</f>
        <v>0</v>
      </c>
      <c r="M3208" s="144"/>
      <c r="N3208" s="144"/>
    </row>
    <row r="3209" spans="1:14">
      <c r="A3209" s="144" t="str">
        <f>'[11]Depr Exp'!A3209</f>
        <v>E346 PRD Other, Fredonia</v>
      </c>
      <c r="B3209" s="144" t="str">
        <f>'[11]Depr Exp'!B3209</f>
        <v>E346 PRD Other, Fredonia-6</v>
      </c>
      <c r="C3209" s="144" t="str">
        <f>'[11]Depr Exp'!C3209</f>
        <v>403E</v>
      </c>
      <c r="D3209" s="144"/>
      <c r="E3209" s="282">
        <f>'[11]Depr Exp'!E3209</f>
        <v>43281</v>
      </c>
      <c r="F3209" s="523">
        <f>'[11]Depr Exp'!F3209</f>
        <v>186110.79</v>
      </c>
      <c r="G3209" s="305">
        <f>'[11]Depr Exp'!G3209</f>
        <v>2.23E-2</v>
      </c>
      <c r="H3209" s="524">
        <f>'[11]Depr Exp'!H3209</f>
        <v>345.86</v>
      </c>
      <c r="I3209" s="523">
        <f>'[11]Depr Exp'!I3209</f>
        <v>186110.79</v>
      </c>
      <c r="J3209" s="305">
        <f>'[11]Depr Exp'!J3209</f>
        <v>2.23E-2</v>
      </c>
      <c r="K3209" s="373">
        <f>'[11]Depr Exp'!K3209</f>
        <v>345.85588475000003</v>
      </c>
      <c r="L3209" s="524">
        <f>'[11]Depr Exp'!L3209</f>
        <v>0</v>
      </c>
      <c r="M3209" s="144"/>
      <c r="N3209" s="144"/>
    </row>
    <row r="3210" spans="1:14">
      <c r="A3210" s="144" t="str">
        <f>'[11]Depr Exp'!A3210</f>
        <v>E346 PRD Other, Fredonia</v>
      </c>
      <c r="B3210" s="144" t="str">
        <f>'[11]Depr Exp'!B3210</f>
        <v>E346 PRD Other, Fredonia-7</v>
      </c>
      <c r="C3210" s="144" t="str">
        <f>'[11]Depr Exp'!C3210</f>
        <v>403E</v>
      </c>
      <c r="D3210" s="144"/>
      <c r="E3210" s="282">
        <f>'[11]Depr Exp'!E3210</f>
        <v>43312</v>
      </c>
      <c r="F3210" s="523">
        <f>'[11]Depr Exp'!F3210</f>
        <v>186110.79</v>
      </c>
      <c r="G3210" s="305">
        <f>'[11]Depr Exp'!G3210</f>
        <v>2.23E-2</v>
      </c>
      <c r="H3210" s="524">
        <f>'[11]Depr Exp'!H3210</f>
        <v>345.86</v>
      </c>
      <c r="I3210" s="523">
        <f>'[11]Depr Exp'!I3210</f>
        <v>186110.79</v>
      </c>
      <c r="J3210" s="305">
        <f>'[11]Depr Exp'!J3210</f>
        <v>2.23E-2</v>
      </c>
      <c r="K3210" s="373">
        <f>'[11]Depr Exp'!K3210</f>
        <v>345.85588475000003</v>
      </c>
      <c r="L3210" s="524">
        <f>'[11]Depr Exp'!L3210</f>
        <v>0</v>
      </c>
      <c r="M3210" s="144"/>
      <c r="N3210" s="144"/>
    </row>
    <row r="3211" spans="1:14">
      <c r="A3211" s="144" t="str">
        <f>'[11]Depr Exp'!A3211</f>
        <v>E346 PRD Other, Fredonia</v>
      </c>
      <c r="B3211" s="144" t="str">
        <f>'[11]Depr Exp'!B3211</f>
        <v>E346 PRD Other, Fredonia-8</v>
      </c>
      <c r="C3211" s="144" t="str">
        <f>'[11]Depr Exp'!C3211</f>
        <v>403E</v>
      </c>
      <c r="D3211" s="144"/>
      <c r="E3211" s="282">
        <f>'[11]Depr Exp'!E3211</f>
        <v>43343</v>
      </c>
      <c r="F3211" s="523">
        <f>'[11]Depr Exp'!F3211</f>
        <v>186110.79</v>
      </c>
      <c r="G3211" s="305">
        <f>'[11]Depr Exp'!G3211</f>
        <v>2.23E-2</v>
      </c>
      <c r="H3211" s="524">
        <f>'[11]Depr Exp'!H3211</f>
        <v>345.86</v>
      </c>
      <c r="I3211" s="523">
        <f>'[11]Depr Exp'!I3211</f>
        <v>186110.79</v>
      </c>
      <c r="J3211" s="305">
        <f>'[11]Depr Exp'!J3211</f>
        <v>2.23E-2</v>
      </c>
      <c r="K3211" s="373">
        <f>'[11]Depr Exp'!K3211</f>
        <v>345.85588475000003</v>
      </c>
      <c r="L3211" s="524">
        <f>'[11]Depr Exp'!L3211</f>
        <v>0</v>
      </c>
      <c r="M3211" s="144"/>
      <c r="N3211" s="144"/>
    </row>
    <row r="3212" spans="1:14">
      <c r="A3212" s="144" t="str">
        <f>'[11]Depr Exp'!A3212</f>
        <v>E346 PRD Other, Fredonia</v>
      </c>
      <c r="B3212" s="144" t="str">
        <f>'[11]Depr Exp'!B3212</f>
        <v>E346 PRD Other, Fredonia-9</v>
      </c>
      <c r="C3212" s="144" t="str">
        <f>'[11]Depr Exp'!C3212</f>
        <v>403E</v>
      </c>
      <c r="D3212" s="144"/>
      <c r="E3212" s="282">
        <f>'[11]Depr Exp'!E3212</f>
        <v>43373</v>
      </c>
      <c r="F3212" s="523">
        <f>'[11]Depr Exp'!F3212</f>
        <v>186110.79</v>
      </c>
      <c r="G3212" s="305">
        <f>'[11]Depr Exp'!G3212</f>
        <v>2.23E-2</v>
      </c>
      <c r="H3212" s="524">
        <f>'[11]Depr Exp'!H3212</f>
        <v>345.86</v>
      </c>
      <c r="I3212" s="523">
        <f>'[11]Depr Exp'!I3212</f>
        <v>186110.79</v>
      </c>
      <c r="J3212" s="305">
        <f>'[11]Depr Exp'!J3212</f>
        <v>2.23E-2</v>
      </c>
      <c r="K3212" s="373">
        <f>'[11]Depr Exp'!K3212</f>
        <v>345.85588475000003</v>
      </c>
      <c r="L3212" s="524">
        <f>'[11]Depr Exp'!L3212</f>
        <v>0</v>
      </c>
      <c r="M3212" s="144"/>
      <c r="N3212" s="144"/>
    </row>
    <row r="3213" spans="1:14">
      <c r="A3213" s="144" t="str">
        <f>'[11]Depr Exp'!A3213</f>
        <v>E346 PRD Other, Fredonia</v>
      </c>
      <c r="B3213" s="144" t="str">
        <f>'[11]Depr Exp'!B3213</f>
        <v>E346 PRD Other, Fredonia-10</v>
      </c>
      <c r="C3213" s="144" t="str">
        <f>'[11]Depr Exp'!C3213</f>
        <v>403E</v>
      </c>
      <c r="D3213" s="144"/>
      <c r="E3213" s="282">
        <f>'[11]Depr Exp'!E3213</f>
        <v>43404</v>
      </c>
      <c r="F3213" s="523">
        <f>'[11]Depr Exp'!F3213</f>
        <v>186110.79</v>
      </c>
      <c r="G3213" s="305">
        <f>'[11]Depr Exp'!G3213</f>
        <v>2.23E-2</v>
      </c>
      <c r="H3213" s="524">
        <f>'[11]Depr Exp'!H3213</f>
        <v>345.86</v>
      </c>
      <c r="I3213" s="523">
        <f>'[11]Depr Exp'!I3213</f>
        <v>186110.79</v>
      </c>
      <c r="J3213" s="305">
        <f>'[11]Depr Exp'!J3213</f>
        <v>2.23E-2</v>
      </c>
      <c r="K3213" s="373">
        <f>'[11]Depr Exp'!K3213</f>
        <v>345.85588475000003</v>
      </c>
      <c r="L3213" s="524">
        <f>'[11]Depr Exp'!L3213</f>
        <v>0</v>
      </c>
      <c r="M3213" s="144"/>
      <c r="N3213" s="144"/>
    </row>
    <row r="3214" spans="1:14">
      <c r="A3214" s="144" t="str">
        <f>'[11]Depr Exp'!A3214</f>
        <v>E346 PRD Other, Fredonia</v>
      </c>
      <c r="B3214" s="144" t="str">
        <f>'[11]Depr Exp'!B3214</f>
        <v>E346 PRD Other, Fredonia-11</v>
      </c>
      <c r="C3214" s="144" t="str">
        <f>'[11]Depr Exp'!C3214</f>
        <v>403E</v>
      </c>
      <c r="D3214" s="144"/>
      <c r="E3214" s="282">
        <f>'[11]Depr Exp'!E3214</f>
        <v>43434</v>
      </c>
      <c r="F3214" s="523">
        <f>'[11]Depr Exp'!F3214</f>
        <v>186110.79</v>
      </c>
      <c r="G3214" s="305">
        <f>'[11]Depr Exp'!G3214</f>
        <v>2.23E-2</v>
      </c>
      <c r="H3214" s="524">
        <f>'[11]Depr Exp'!H3214</f>
        <v>345.86</v>
      </c>
      <c r="I3214" s="523">
        <f>'[11]Depr Exp'!I3214</f>
        <v>186110.79</v>
      </c>
      <c r="J3214" s="305">
        <f>'[11]Depr Exp'!J3214</f>
        <v>2.23E-2</v>
      </c>
      <c r="K3214" s="373">
        <f>'[11]Depr Exp'!K3214</f>
        <v>345.85588475000003</v>
      </c>
      <c r="L3214" s="524">
        <f>'[11]Depr Exp'!L3214</f>
        <v>0</v>
      </c>
      <c r="M3214" s="144"/>
      <c r="N3214" s="144"/>
    </row>
    <row r="3215" spans="1:14">
      <c r="A3215" s="144" t="str">
        <f>'[11]Depr Exp'!A3215</f>
        <v>E346 PRD Other, Fredonia</v>
      </c>
      <c r="B3215" s="144" t="str">
        <f>'[11]Depr Exp'!B3215</f>
        <v>E346 PRD Other, Fredonia-12</v>
      </c>
      <c r="C3215" s="144" t="str">
        <f>'[11]Depr Exp'!C3215</f>
        <v>403E</v>
      </c>
      <c r="D3215" s="144"/>
      <c r="E3215" s="282">
        <f>'[11]Depr Exp'!E3215</f>
        <v>43465</v>
      </c>
      <c r="F3215" s="523">
        <f>'[11]Depr Exp'!F3215</f>
        <v>186110.79</v>
      </c>
      <c r="G3215" s="305">
        <f>'[11]Depr Exp'!G3215</f>
        <v>2.23E-2</v>
      </c>
      <c r="H3215" s="524">
        <f>'[11]Depr Exp'!H3215</f>
        <v>345.86</v>
      </c>
      <c r="I3215" s="523">
        <f>'[11]Depr Exp'!I3215</f>
        <v>186110.79</v>
      </c>
      <c r="J3215" s="305">
        <f>'[11]Depr Exp'!J3215</f>
        <v>2.23E-2</v>
      </c>
      <c r="K3215" s="373">
        <f>'[11]Depr Exp'!K3215</f>
        <v>345.85588475000003</v>
      </c>
      <c r="L3215" s="524">
        <f>'[11]Depr Exp'!L3215</f>
        <v>0</v>
      </c>
      <c r="M3215" s="144"/>
      <c r="N3215" s="144"/>
    </row>
    <row r="3216" spans="1:14" ht="15.75" thickBot="1">
      <c r="A3216" s="159" t="str">
        <f>'[11]Depr Exp'!A3216</f>
        <v>E346 PRD Other, Fredonia Total</v>
      </c>
      <c r="B3216" s="144">
        <f>'[11]Depr Exp'!B3216</f>
        <v>0</v>
      </c>
      <c r="C3216" s="502" t="str">
        <f>'[11]Depr Exp'!C3216</f>
        <v>EPRD</v>
      </c>
      <c r="D3216" s="144"/>
      <c r="E3216" s="281" t="str">
        <f>'[11]Depr Exp'!E3216</f>
        <v>Total</v>
      </c>
      <c r="F3216" s="141">
        <f>'[11]Depr Exp'!F3216</f>
        <v>0</v>
      </c>
      <c r="G3216" s="252">
        <f>'[11]Depr Exp'!G3216</f>
        <v>0</v>
      </c>
      <c r="H3216" s="286">
        <f>'[11]Depr Exp'!H3216</f>
        <v>4150.3200000000006</v>
      </c>
      <c r="I3216" s="141">
        <f>'[11]Depr Exp'!I3216</f>
        <v>0</v>
      </c>
      <c r="J3216" s="252">
        <f>'[11]Depr Exp'!J3216</f>
        <v>0</v>
      </c>
      <c r="K3216" s="286">
        <f>'[11]Depr Exp'!K3216</f>
        <v>4150.2706169999992</v>
      </c>
      <c r="L3216" s="286">
        <f>'[11]Depr Exp'!L3216</f>
        <v>-0.05</v>
      </c>
      <c r="M3216" s="144"/>
      <c r="N3216" s="144"/>
    </row>
    <row r="3217" spans="1:14" ht="13.5" thickTop="1">
      <c r="A3217" s="144" t="str">
        <f>'[11]Depr Exp'!A3217</f>
        <v>E346 PRD Other, Fredonia 3&amp;4 OP</v>
      </c>
      <c r="B3217" s="144" t="str">
        <f>'[11]Depr Exp'!B3217</f>
        <v>E346 PRD Other, Fredonia 3&amp;4 OP-1</v>
      </c>
      <c r="C3217" s="144" t="str">
        <f>'[11]Depr Exp'!C3217</f>
        <v>403E</v>
      </c>
      <c r="D3217" s="144"/>
      <c r="E3217" s="282">
        <f>'[11]Depr Exp'!E3217</f>
        <v>43131</v>
      </c>
      <c r="F3217" s="523">
        <f>'[11]Depr Exp'!F3217</f>
        <v>167226.85</v>
      </c>
      <c r="G3217" s="305">
        <f>'[11]Depr Exp'!G3217</f>
        <v>2.23E-2</v>
      </c>
      <c r="H3217" s="524">
        <f>'[11]Depr Exp'!H3217</f>
        <v>310.76</v>
      </c>
      <c r="I3217" s="523">
        <f>'[11]Depr Exp'!I3217</f>
        <v>167226.85</v>
      </c>
      <c r="J3217" s="305">
        <f>'[11]Depr Exp'!J3217</f>
        <v>2.23E-2</v>
      </c>
      <c r="K3217" s="373">
        <f>'[11]Depr Exp'!K3217</f>
        <v>310.76322958333338</v>
      </c>
      <c r="L3217" s="524">
        <f>'[11]Depr Exp'!L3217</f>
        <v>0</v>
      </c>
      <c r="M3217" s="144"/>
      <c r="N3217" s="144"/>
    </row>
    <row r="3218" spans="1:14">
      <c r="A3218" s="144" t="str">
        <f>'[11]Depr Exp'!A3218</f>
        <v>E346 PRD Other, Fredonia 3&amp;4 OP</v>
      </c>
      <c r="B3218" s="144" t="str">
        <f>'[11]Depr Exp'!B3218</f>
        <v>E346 PRD Other, Fredonia 3&amp;4 OP-2</v>
      </c>
      <c r="C3218" s="144" t="str">
        <f>'[11]Depr Exp'!C3218</f>
        <v>403E</v>
      </c>
      <c r="D3218" s="144"/>
      <c r="E3218" s="282">
        <f>'[11]Depr Exp'!E3218</f>
        <v>43159</v>
      </c>
      <c r="F3218" s="523">
        <f>'[11]Depr Exp'!F3218</f>
        <v>167226.85</v>
      </c>
      <c r="G3218" s="305">
        <f>'[11]Depr Exp'!G3218</f>
        <v>2.23E-2</v>
      </c>
      <c r="H3218" s="524">
        <f>'[11]Depr Exp'!H3218</f>
        <v>310.76</v>
      </c>
      <c r="I3218" s="523">
        <f>'[11]Depr Exp'!I3218</f>
        <v>167226.85</v>
      </c>
      <c r="J3218" s="305">
        <f>'[11]Depr Exp'!J3218</f>
        <v>2.23E-2</v>
      </c>
      <c r="K3218" s="373">
        <f>'[11]Depr Exp'!K3218</f>
        <v>310.76322958333338</v>
      </c>
      <c r="L3218" s="524">
        <f>'[11]Depr Exp'!L3218</f>
        <v>0</v>
      </c>
      <c r="M3218" s="144"/>
      <c r="N3218" s="144"/>
    </row>
    <row r="3219" spans="1:14">
      <c r="A3219" s="144" t="str">
        <f>'[11]Depr Exp'!A3219</f>
        <v>E346 PRD Other, Fredonia 3&amp;4 OP</v>
      </c>
      <c r="B3219" s="144" t="str">
        <f>'[11]Depr Exp'!B3219</f>
        <v>E346 PRD Other, Fredonia 3&amp;4 OP-3</v>
      </c>
      <c r="C3219" s="144" t="str">
        <f>'[11]Depr Exp'!C3219</f>
        <v>403E</v>
      </c>
      <c r="D3219" s="144"/>
      <c r="E3219" s="282">
        <f>'[11]Depr Exp'!E3219</f>
        <v>43190</v>
      </c>
      <c r="F3219" s="523">
        <f>'[11]Depr Exp'!F3219</f>
        <v>167226.85</v>
      </c>
      <c r="G3219" s="305">
        <f>'[11]Depr Exp'!G3219</f>
        <v>2.23E-2</v>
      </c>
      <c r="H3219" s="524">
        <f>'[11]Depr Exp'!H3219</f>
        <v>310.76</v>
      </c>
      <c r="I3219" s="523">
        <f>'[11]Depr Exp'!I3219</f>
        <v>167226.85</v>
      </c>
      <c r="J3219" s="305">
        <f>'[11]Depr Exp'!J3219</f>
        <v>2.23E-2</v>
      </c>
      <c r="K3219" s="373">
        <f>'[11]Depr Exp'!K3219</f>
        <v>310.76322958333338</v>
      </c>
      <c r="L3219" s="524">
        <f>'[11]Depr Exp'!L3219</f>
        <v>0</v>
      </c>
      <c r="M3219" s="144"/>
      <c r="N3219" s="144"/>
    </row>
    <row r="3220" spans="1:14">
      <c r="A3220" s="144" t="str">
        <f>'[11]Depr Exp'!A3220</f>
        <v>E346 PRD Other, Fredonia 3&amp;4 OP</v>
      </c>
      <c r="B3220" s="144" t="str">
        <f>'[11]Depr Exp'!B3220</f>
        <v>E346 PRD Other, Fredonia 3&amp;4 OP-4</v>
      </c>
      <c r="C3220" s="144" t="str">
        <f>'[11]Depr Exp'!C3220</f>
        <v>403E</v>
      </c>
      <c r="D3220" s="144"/>
      <c r="E3220" s="282">
        <f>'[11]Depr Exp'!E3220</f>
        <v>43220</v>
      </c>
      <c r="F3220" s="523">
        <f>'[11]Depr Exp'!F3220</f>
        <v>167226.85</v>
      </c>
      <c r="G3220" s="305">
        <f>'[11]Depr Exp'!G3220</f>
        <v>2.23E-2</v>
      </c>
      <c r="H3220" s="524">
        <f>'[11]Depr Exp'!H3220</f>
        <v>310.76</v>
      </c>
      <c r="I3220" s="523">
        <f>'[11]Depr Exp'!I3220</f>
        <v>167226.85</v>
      </c>
      <c r="J3220" s="305">
        <f>'[11]Depr Exp'!J3220</f>
        <v>2.23E-2</v>
      </c>
      <c r="K3220" s="373">
        <f>'[11]Depr Exp'!K3220</f>
        <v>310.76322958333338</v>
      </c>
      <c r="L3220" s="524">
        <f>'[11]Depr Exp'!L3220</f>
        <v>0</v>
      </c>
      <c r="M3220" s="144"/>
      <c r="N3220" s="144"/>
    </row>
    <row r="3221" spans="1:14">
      <c r="A3221" s="144" t="str">
        <f>'[11]Depr Exp'!A3221</f>
        <v>E346 PRD Other, Fredonia 3&amp;4 OP</v>
      </c>
      <c r="B3221" s="144" t="str">
        <f>'[11]Depr Exp'!B3221</f>
        <v>E346 PRD Other, Fredonia 3&amp;4 OP-5</v>
      </c>
      <c r="C3221" s="144" t="str">
        <f>'[11]Depr Exp'!C3221</f>
        <v>403E</v>
      </c>
      <c r="D3221" s="144"/>
      <c r="E3221" s="282">
        <f>'[11]Depr Exp'!E3221</f>
        <v>43251</v>
      </c>
      <c r="F3221" s="523">
        <f>'[11]Depr Exp'!F3221</f>
        <v>167226.85</v>
      </c>
      <c r="G3221" s="305">
        <f>'[11]Depr Exp'!G3221</f>
        <v>2.23E-2</v>
      </c>
      <c r="H3221" s="524">
        <f>'[11]Depr Exp'!H3221</f>
        <v>310.76</v>
      </c>
      <c r="I3221" s="523">
        <f>'[11]Depr Exp'!I3221</f>
        <v>167226.85</v>
      </c>
      <c r="J3221" s="305">
        <f>'[11]Depr Exp'!J3221</f>
        <v>2.23E-2</v>
      </c>
      <c r="K3221" s="373">
        <f>'[11]Depr Exp'!K3221</f>
        <v>310.76322958333338</v>
      </c>
      <c r="L3221" s="524">
        <f>'[11]Depr Exp'!L3221</f>
        <v>0</v>
      </c>
      <c r="M3221" s="144"/>
      <c r="N3221" s="144"/>
    </row>
    <row r="3222" spans="1:14">
      <c r="A3222" s="144" t="str">
        <f>'[11]Depr Exp'!A3222</f>
        <v>E346 PRD Other, Fredonia 3&amp;4 OP</v>
      </c>
      <c r="B3222" s="144" t="str">
        <f>'[11]Depr Exp'!B3222</f>
        <v>E346 PRD Other, Fredonia 3&amp;4 OP-6</v>
      </c>
      <c r="C3222" s="144" t="str">
        <f>'[11]Depr Exp'!C3222</f>
        <v>403E</v>
      </c>
      <c r="D3222" s="144"/>
      <c r="E3222" s="282">
        <f>'[11]Depr Exp'!E3222</f>
        <v>43281</v>
      </c>
      <c r="F3222" s="523">
        <f>'[11]Depr Exp'!F3222</f>
        <v>167226.85</v>
      </c>
      <c r="G3222" s="305">
        <f>'[11]Depr Exp'!G3222</f>
        <v>2.23E-2</v>
      </c>
      <c r="H3222" s="524">
        <f>'[11]Depr Exp'!H3222</f>
        <v>310.76</v>
      </c>
      <c r="I3222" s="523">
        <f>'[11]Depr Exp'!I3222</f>
        <v>167226.85</v>
      </c>
      <c r="J3222" s="305">
        <f>'[11]Depr Exp'!J3222</f>
        <v>2.23E-2</v>
      </c>
      <c r="K3222" s="373">
        <f>'[11]Depr Exp'!K3222</f>
        <v>310.76322958333338</v>
      </c>
      <c r="L3222" s="524">
        <f>'[11]Depr Exp'!L3222</f>
        <v>0</v>
      </c>
      <c r="M3222" s="144"/>
      <c r="N3222" s="144"/>
    </row>
    <row r="3223" spans="1:14">
      <c r="A3223" s="144" t="str">
        <f>'[11]Depr Exp'!A3223</f>
        <v>E346 PRD Other, Fredonia 3&amp;4 OP</v>
      </c>
      <c r="B3223" s="144" t="str">
        <f>'[11]Depr Exp'!B3223</f>
        <v>E346 PRD Other, Fredonia 3&amp;4 OP-7</v>
      </c>
      <c r="C3223" s="144" t="str">
        <f>'[11]Depr Exp'!C3223</f>
        <v>403E</v>
      </c>
      <c r="D3223" s="144"/>
      <c r="E3223" s="282">
        <f>'[11]Depr Exp'!E3223</f>
        <v>43312</v>
      </c>
      <c r="F3223" s="523">
        <f>'[11]Depr Exp'!F3223</f>
        <v>167226.85</v>
      </c>
      <c r="G3223" s="305">
        <f>'[11]Depr Exp'!G3223</f>
        <v>2.23E-2</v>
      </c>
      <c r="H3223" s="524">
        <f>'[11]Depr Exp'!H3223</f>
        <v>310.76</v>
      </c>
      <c r="I3223" s="523">
        <f>'[11]Depr Exp'!I3223</f>
        <v>167226.85</v>
      </c>
      <c r="J3223" s="305">
        <f>'[11]Depr Exp'!J3223</f>
        <v>2.23E-2</v>
      </c>
      <c r="K3223" s="373">
        <f>'[11]Depr Exp'!K3223</f>
        <v>310.76322958333338</v>
      </c>
      <c r="L3223" s="524">
        <f>'[11]Depr Exp'!L3223</f>
        <v>0</v>
      </c>
      <c r="M3223" s="144"/>
      <c r="N3223" s="144"/>
    </row>
    <row r="3224" spans="1:14">
      <c r="A3224" s="144" t="str">
        <f>'[11]Depr Exp'!A3224</f>
        <v>E346 PRD Other, Fredonia 3&amp;4 OP</v>
      </c>
      <c r="B3224" s="144" t="str">
        <f>'[11]Depr Exp'!B3224</f>
        <v>E346 PRD Other, Fredonia 3&amp;4 OP-8</v>
      </c>
      <c r="C3224" s="144" t="str">
        <f>'[11]Depr Exp'!C3224</f>
        <v>403E</v>
      </c>
      <c r="D3224" s="144"/>
      <c r="E3224" s="282">
        <f>'[11]Depr Exp'!E3224</f>
        <v>43343</v>
      </c>
      <c r="F3224" s="523">
        <f>'[11]Depr Exp'!F3224</f>
        <v>167226.85</v>
      </c>
      <c r="G3224" s="305">
        <f>'[11]Depr Exp'!G3224</f>
        <v>2.23E-2</v>
      </c>
      <c r="H3224" s="524">
        <f>'[11]Depr Exp'!H3224</f>
        <v>310.76</v>
      </c>
      <c r="I3224" s="523">
        <f>'[11]Depr Exp'!I3224</f>
        <v>167226.85</v>
      </c>
      <c r="J3224" s="305">
        <f>'[11]Depr Exp'!J3224</f>
        <v>2.23E-2</v>
      </c>
      <c r="K3224" s="373">
        <f>'[11]Depr Exp'!K3224</f>
        <v>310.76322958333338</v>
      </c>
      <c r="L3224" s="524">
        <f>'[11]Depr Exp'!L3224</f>
        <v>0</v>
      </c>
      <c r="M3224" s="144"/>
      <c r="N3224" s="144"/>
    </row>
    <row r="3225" spans="1:14">
      <c r="A3225" s="144" t="str">
        <f>'[11]Depr Exp'!A3225</f>
        <v>E346 PRD Other, Fredonia 3&amp;4 OP</v>
      </c>
      <c r="B3225" s="144" t="str">
        <f>'[11]Depr Exp'!B3225</f>
        <v>E346 PRD Other, Fredonia 3&amp;4 OP-9</v>
      </c>
      <c r="C3225" s="144" t="str">
        <f>'[11]Depr Exp'!C3225</f>
        <v>403E</v>
      </c>
      <c r="D3225" s="144"/>
      <c r="E3225" s="282">
        <f>'[11]Depr Exp'!E3225</f>
        <v>43373</v>
      </c>
      <c r="F3225" s="523">
        <f>'[11]Depr Exp'!F3225</f>
        <v>167226.85</v>
      </c>
      <c r="G3225" s="305">
        <f>'[11]Depr Exp'!G3225</f>
        <v>2.23E-2</v>
      </c>
      <c r="H3225" s="524">
        <f>'[11]Depr Exp'!H3225</f>
        <v>310.76</v>
      </c>
      <c r="I3225" s="523">
        <f>'[11]Depr Exp'!I3225</f>
        <v>167226.85</v>
      </c>
      <c r="J3225" s="305">
        <f>'[11]Depr Exp'!J3225</f>
        <v>2.23E-2</v>
      </c>
      <c r="K3225" s="373">
        <f>'[11]Depr Exp'!K3225</f>
        <v>310.76322958333338</v>
      </c>
      <c r="L3225" s="524">
        <f>'[11]Depr Exp'!L3225</f>
        <v>0</v>
      </c>
      <c r="M3225" s="144"/>
      <c r="N3225" s="144"/>
    </row>
    <row r="3226" spans="1:14">
      <c r="A3226" s="144" t="str">
        <f>'[11]Depr Exp'!A3226</f>
        <v>E346 PRD Other, Fredonia 3&amp;4 OP</v>
      </c>
      <c r="B3226" s="144" t="str">
        <f>'[11]Depr Exp'!B3226</f>
        <v>E346 PRD Other, Fredonia 3&amp;4 OP-10</v>
      </c>
      <c r="C3226" s="144" t="str">
        <f>'[11]Depr Exp'!C3226</f>
        <v>403E</v>
      </c>
      <c r="D3226" s="144"/>
      <c r="E3226" s="282">
        <f>'[11]Depr Exp'!E3226</f>
        <v>43404</v>
      </c>
      <c r="F3226" s="523">
        <f>'[11]Depr Exp'!F3226</f>
        <v>167226.85</v>
      </c>
      <c r="G3226" s="305">
        <f>'[11]Depr Exp'!G3226</f>
        <v>2.23E-2</v>
      </c>
      <c r="H3226" s="524">
        <f>'[11]Depr Exp'!H3226</f>
        <v>310.76</v>
      </c>
      <c r="I3226" s="523">
        <f>'[11]Depr Exp'!I3226</f>
        <v>167226.85</v>
      </c>
      <c r="J3226" s="305">
        <f>'[11]Depr Exp'!J3226</f>
        <v>2.23E-2</v>
      </c>
      <c r="K3226" s="373">
        <f>'[11]Depr Exp'!K3226</f>
        <v>310.76322958333338</v>
      </c>
      <c r="L3226" s="524">
        <f>'[11]Depr Exp'!L3226</f>
        <v>0</v>
      </c>
      <c r="M3226" s="144"/>
      <c r="N3226" s="144"/>
    </row>
    <row r="3227" spans="1:14">
      <c r="A3227" s="144" t="str">
        <f>'[11]Depr Exp'!A3227</f>
        <v>E346 PRD Other, Fredonia 3&amp;4 OP</v>
      </c>
      <c r="B3227" s="144" t="str">
        <f>'[11]Depr Exp'!B3227</f>
        <v>E346 PRD Other, Fredonia 3&amp;4 OP-11</v>
      </c>
      <c r="C3227" s="144" t="str">
        <f>'[11]Depr Exp'!C3227</f>
        <v>403E</v>
      </c>
      <c r="D3227" s="144"/>
      <c r="E3227" s="282">
        <f>'[11]Depr Exp'!E3227</f>
        <v>43434</v>
      </c>
      <c r="F3227" s="523">
        <f>'[11]Depr Exp'!F3227</f>
        <v>167226.85</v>
      </c>
      <c r="G3227" s="305">
        <f>'[11]Depr Exp'!G3227</f>
        <v>2.23E-2</v>
      </c>
      <c r="H3227" s="524">
        <f>'[11]Depr Exp'!H3227</f>
        <v>310.76</v>
      </c>
      <c r="I3227" s="523">
        <f>'[11]Depr Exp'!I3227</f>
        <v>167226.85</v>
      </c>
      <c r="J3227" s="305">
        <f>'[11]Depr Exp'!J3227</f>
        <v>2.23E-2</v>
      </c>
      <c r="K3227" s="373">
        <f>'[11]Depr Exp'!K3227</f>
        <v>310.76322958333338</v>
      </c>
      <c r="L3227" s="524">
        <f>'[11]Depr Exp'!L3227</f>
        <v>0</v>
      </c>
      <c r="M3227" s="144"/>
      <c r="N3227" s="144"/>
    </row>
    <row r="3228" spans="1:14">
      <c r="A3228" s="144" t="str">
        <f>'[11]Depr Exp'!A3228</f>
        <v>E346 PRD Other, Fredonia 3&amp;4 OP</v>
      </c>
      <c r="B3228" s="144" t="str">
        <f>'[11]Depr Exp'!B3228</f>
        <v>E346 PRD Other, Fredonia 3&amp;4 OP-12</v>
      </c>
      <c r="C3228" s="144" t="str">
        <f>'[11]Depr Exp'!C3228</f>
        <v>403E</v>
      </c>
      <c r="D3228" s="144"/>
      <c r="E3228" s="282">
        <f>'[11]Depr Exp'!E3228</f>
        <v>43465</v>
      </c>
      <c r="F3228" s="523">
        <f>'[11]Depr Exp'!F3228</f>
        <v>167226.85</v>
      </c>
      <c r="G3228" s="305">
        <f>'[11]Depr Exp'!G3228</f>
        <v>2.23E-2</v>
      </c>
      <c r="H3228" s="524">
        <f>'[11]Depr Exp'!H3228</f>
        <v>310.76</v>
      </c>
      <c r="I3228" s="523">
        <f>'[11]Depr Exp'!I3228</f>
        <v>167226.85</v>
      </c>
      <c r="J3228" s="305">
        <f>'[11]Depr Exp'!J3228</f>
        <v>2.23E-2</v>
      </c>
      <c r="K3228" s="373">
        <f>'[11]Depr Exp'!K3228</f>
        <v>310.76322958333338</v>
      </c>
      <c r="L3228" s="524">
        <f>'[11]Depr Exp'!L3228</f>
        <v>0</v>
      </c>
      <c r="M3228" s="144"/>
      <c r="N3228" s="144"/>
    </row>
    <row r="3229" spans="1:14" ht="15.75" thickBot="1">
      <c r="A3229" s="159" t="str">
        <f>'[11]Depr Exp'!A3229</f>
        <v>E346 PRD Other, Fredonia 3&amp;4 OP Total</v>
      </c>
      <c r="B3229" s="144">
        <f>'[11]Depr Exp'!B3229</f>
        <v>0</v>
      </c>
      <c r="C3229" s="502" t="str">
        <f>'[11]Depr Exp'!C3229</f>
        <v>EPRD</v>
      </c>
      <c r="D3229" s="144"/>
      <c r="E3229" s="281" t="str">
        <f>'[11]Depr Exp'!E3229</f>
        <v>Total</v>
      </c>
      <c r="F3229" s="141">
        <f>'[11]Depr Exp'!F3229</f>
        <v>0</v>
      </c>
      <c r="G3229" s="252">
        <f>'[11]Depr Exp'!G3229</f>
        <v>0</v>
      </c>
      <c r="H3229" s="286">
        <f>'[11]Depr Exp'!H3229</f>
        <v>3729.1200000000008</v>
      </c>
      <c r="I3229" s="141">
        <f>'[11]Depr Exp'!I3229</f>
        <v>0</v>
      </c>
      <c r="J3229" s="252">
        <f>'[11]Depr Exp'!J3229</f>
        <v>0</v>
      </c>
      <c r="K3229" s="286">
        <f>'[11]Depr Exp'!K3229</f>
        <v>3729.1587549999999</v>
      </c>
      <c r="L3229" s="286">
        <f>'[11]Depr Exp'!L3229</f>
        <v>0.04</v>
      </c>
      <c r="M3229" s="144"/>
      <c r="N3229" s="144"/>
    </row>
    <row r="3230" spans="1:14" ht="13.5" thickTop="1">
      <c r="A3230" s="144" t="str">
        <f>'[11]Depr Exp'!A3230</f>
        <v>E346 PRD Other, Goldendale OP</v>
      </c>
      <c r="B3230" s="144" t="str">
        <f>'[11]Depr Exp'!B3230</f>
        <v>E346 PRD Other, Goldendale OP-1</v>
      </c>
      <c r="C3230" s="144" t="str">
        <f>'[11]Depr Exp'!C3230</f>
        <v>403E</v>
      </c>
      <c r="D3230" s="144"/>
      <c r="E3230" s="282">
        <f>'[11]Depr Exp'!E3230</f>
        <v>43131</v>
      </c>
      <c r="F3230" s="523">
        <f>'[11]Depr Exp'!F3230</f>
        <v>2134388</v>
      </c>
      <c r="G3230" s="305">
        <f>'[11]Depr Exp'!G3230</f>
        <v>1.0800000000000001E-2</v>
      </c>
      <c r="H3230" s="524">
        <f>'[11]Depr Exp'!H3230</f>
        <v>-4862.0300000000007</v>
      </c>
      <c r="I3230" s="523">
        <f>'[11]Depr Exp'!I3230</f>
        <v>2134388</v>
      </c>
      <c r="J3230" s="305">
        <f>'[11]Depr Exp'!J3230</f>
        <v>1.0800000000000001E-2</v>
      </c>
      <c r="K3230" s="373">
        <f>'[11]Depr Exp'!K3230</f>
        <v>1920.9492</v>
      </c>
      <c r="L3230" s="524">
        <f>'[11]Depr Exp'!L3230</f>
        <v>6782.98</v>
      </c>
      <c r="M3230" s="144"/>
      <c r="N3230" s="144"/>
    </row>
    <row r="3231" spans="1:14">
      <c r="A3231" s="144" t="str">
        <f>'[11]Depr Exp'!A3231</f>
        <v>E346 PRD Other, Goldendale OP</v>
      </c>
      <c r="B3231" s="144" t="str">
        <f>'[11]Depr Exp'!B3231</f>
        <v>E346 PRD Other, Goldendale OP-2</v>
      </c>
      <c r="C3231" s="144" t="str">
        <f>'[11]Depr Exp'!C3231</f>
        <v>403E</v>
      </c>
      <c r="D3231" s="144"/>
      <c r="E3231" s="282">
        <f>'[11]Depr Exp'!E3231</f>
        <v>43159</v>
      </c>
      <c r="F3231" s="523">
        <f>'[11]Depr Exp'!F3231</f>
        <v>2134388</v>
      </c>
      <c r="G3231" s="305">
        <f>'[11]Depr Exp'!G3231</f>
        <v>1.0800000000000001E-2</v>
      </c>
      <c r="H3231" s="524">
        <f>'[11]Depr Exp'!H3231</f>
        <v>1920.95</v>
      </c>
      <c r="I3231" s="523">
        <f>'[11]Depr Exp'!I3231</f>
        <v>2134388</v>
      </c>
      <c r="J3231" s="305">
        <f>'[11]Depr Exp'!J3231</f>
        <v>1.0800000000000001E-2</v>
      </c>
      <c r="K3231" s="373">
        <f>'[11]Depr Exp'!K3231</f>
        <v>1920.9492</v>
      </c>
      <c r="L3231" s="524">
        <f>'[11]Depr Exp'!L3231</f>
        <v>0</v>
      </c>
      <c r="M3231" s="144"/>
      <c r="N3231" s="144"/>
    </row>
    <row r="3232" spans="1:14">
      <c r="A3232" s="144" t="str">
        <f>'[11]Depr Exp'!A3232</f>
        <v>E346 PRD Other, Goldendale OP</v>
      </c>
      <c r="B3232" s="144" t="str">
        <f>'[11]Depr Exp'!B3232</f>
        <v>E346 PRD Other, Goldendale OP-3</v>
      </c>
      <c r="C3232" s="144" t="str">
        <f>'[11]Depr Exp'!C3232</f>
        <v>403E</v>
      </c>
      <c r="D3232" s="144"/>
      <c r="E3232" s="282">
        <f>'[11]Depr Exp'!E3232</f>
        <v>43190</v>
      </c>
      <c r="F3232" s="523">
        <f>'[11]Depr Exp'!F3232</f>
        <v>2134388</v>
      </c>
      <c r="G3232" s="305">
        <f>'[11]Depr Exp'!G3232</f>
        <v>1.0800000000000001E-2</v>
      </c>
      <c r="H3232" s="524">
        <f>'[11]Depr Exp'!H3232</f>
        <v>1920.95</v>
      </c>
      <c r="I3232" s="523">
        <f>'[11]Depr Exp'!I3232</f>
        <v>2134388</v>
      </c>
      <c r="J3232" s="305">
        <f>'[11]Depr Exp'!J3232</f>
        <v>1.0800000000000001E-2</v>
      </c>
      <c r="K3232" s="373">
        <f>'[11]Depr Exp'!K3232</f>
        <v>1920.9492</v>
      </c>
      <c r="L3232" s="524">
        <f>'[11]Depr Exp'!L3232</f>
        <v>0</v>
      </c>
      <c r="M3232" s="144"/>
      <c r="N3232" s="144"/>
    </row>
    <row r="3233" spans="1:14">
      <c r="A3233" s="144" t="str">
        <f>'[11]Depr Exp'!A3233</f>
        <v>E346 PRD Other, Goldendale OP</v>
      </c>
      <c r="B3233" s="144" t="str">
        <f>'[11]Depr Exp'!B3233</f>
        <v>E346 PRD Other, Goldendale OP-4</v>
      </c>
      <c r="C3233" s="144" t="str">
        <f>'[11]Depr Exp'!C3233</f>
        <v>403E</v>
      </c>
      <c r="D3233" s="144"/>
      <c r="E3233" s="282">
        <f>'[11]Depr Exp'!E3233</f>
        <v>43220</v>
      </c>
      <c r="F3233" s="523">
        <f>'[11]Depr Exp'!F3233</f>
        <v>2134388</v>
      </c>
      <c r="G3233" s="305">
        <f>'[11]Depr Exp'!G3233</f>
        <v>1.0800000000000001E-2</v>
      </c>
      <c r="H3233" s="524">
        <f>'[11]Depr Exp'!H3233</f>
        <v>1920.95</v>
      </c>
      <c r="I3233" s="523">
        <f>'[11]Depr Exp'!I3233</f>
        <v>2134388</v>
      </c>
      <c r="J3233" s="305">
        <f>'[11]Depr Exp'!J3233</f>
        <v>1.0800000000000001E-2</v>
      </c>
      <c r="K3233" s="373">
        <f>'[11]Depr Exp'!K3233</f>
        <v>1920.9492</v>
      </c>
      <c r="L3233" s="524">
        <f>'[11]Depr Exp'!L3233</f>
        <v>0</v>
      </c>
      <c r="M3233" s="144"/>
      <c r="N3233" s="144"/>
    </row>
    <row r="3234" spans="1:14">
      <c r="A3234" s="144" t="str">
        <f>'[11]Depr Exp'!A3234</f>
        <v>E346 PRD Other, Goldendale OP</v>
      </c>
      <c r="B3234" s="144" t="str">
        <f>'[11]Depr Exp'!B3234</f>
        <v>E346 PRD Other, Goldendale OP-5</v>
      </c>
      <c r="C3234" s="144" t="str">
        <f>'[11]Depr Exp'!C3234</f>
        <v>403E</v>
      </c>
      <c r="D3234" s="144"/>
      <c r="E3234" s="282">
        <f>'[11]Depr Exp'!E3234</f>
        <v>43251</v>
      </c>
      <c r="F3234" s="523">
        <f>'[11]Depr Exp'!F3234</f>
        <v>2134388</v>
      </c>
      <c r="G3234" s="305">
        <f>'[11]Depr Exp'!G3234</f>
        <v>1.0800000000000001E-2</v>
      </c>
      <c r="H3234" s="524">
        <f>'[11]Depr Exp'!H3234</f>
        <v>1920.95</v>
      </c>
      <c r="I3234" s="523">
        <f>'[11]Depr Exp'!I3234</f>
        <v>2134388</v>
      </c>
      <c r="J3234" s="305">
        <f>'[11]Depr Exp'!J3234</f>
        <v>1.0800000000000001E-2</v>
      </c>
      <c r="K3234" s="373">
        <f>'[11]Depr Exp'!K3234</f>
        <v>1920.9492</v>
      </c>
      <c r="L3234" s="524">
        <f>'[11]Depr Exp'!L3234</f>
        <v>0</v>
      </c>
      <c r="M3234" s="144"/>
      <c r="N3234" s="144"/>
    </row>
    <row r="3235" spans="1:14">
      <c r="A3235" s="144" t="str">
        <f>'[11]Depr Exp'!A3235</f>
        <v>E346 PRD Other, Goldendale OP</v>
      </c>
      <c r="B3235" s="144" t="str">
        <f>'[11]Depr Exp'!B3235</f>
        <v>E346 PRD Other, Goldendale OP-6</v>
      </c>
      <c r="C3235" s="144" t="str">
        <f>'[11]Depr Exp'!C3235</f>
        <v>403E</v>
      </c>
      <c r="D3235" s="144"/>
      <c r="E3235" s="282">
        <f>'[11]Depr Exp'!E3235</f>
        <v>43281</v>
      </c>
      <c r="F3235" s="523">
        <f>'[11]Depr Exp'!F3235</f>
        <v>2134388</v>
      </c>
      <c r="G3235" s="305">
        <f>'[11]Depr Exp'!G3235</f>
        <v>1.0800000000000001E-2</v>
      </c>
      <c r="H3235" s="524">
        <f>'[11]Depr Exp'!H3235</f>
        <v>1920.95</v>
      </c>
      <c r="I3235" s="523">
        <f>'[11]Depr Exp'!I3235</f>
        <v>2134388</v>
      </c>
      <c r="J3235" s="305">
        <f>'[11]Depr Exp'!J3235</f>
        <v>1.0800000000000001E-2</v>
      </c>
      <c r="K3235" s="373">
        <f>'[11]Depr Exp'!K3235</f>
        <v>1920.9492</v>
      </c>
      <c r="L3235" s="524">
        <f>'[11]Depr Exp'!L3235</f>
        <v>0</v>
      </c>
      <c r="M3235" s="144"/>
      <c r="N3235" s="144"/>
    </row>
    <row r="3236" spans="1:14">
      <c r="A3236" s="144" t="str">
        <f>'[11]Depr Exp'!A3236</f>
        <v>E346 PRD Other, Goldendale OP</v>
      </c>
      <c r="B3236" s="144" t="str">
        <f>'[11]Depr Exp'!B3236</f>
        <v>E346 PRD Other, Goldendale OP-7</v>
      </c>
      <c r="C3236" s="144" t="str">
        <f>'[11]Depr Exp'!C3236</f>
        <v>403E</v>
      </c>
      <c r="D3236" s="144"/>
      <c r="E3236" s="282">
        <f>'[11]Depr Exp'!E3236</f>
        <v>43312</v>
      </c>
      <c r="F3236" s="523">
        <f>'[11]Depr Exp'!F3236</f>
        <v>2134388</v>
      </c>
      <c r="G3236" s="305">
        <f>'[11]Depr Exp'!G3236</f>
        <v>1.0800000000000001E-2</v>
      </c>
      <c r="H3236" s="524">
        <f>'[11]Depr Exp'!H3236</f>
        <v>1920.95</v>
      </c>
      <c r="I3236" s="523">
        <f>'[11]Depr Exp'!I3236</f>
        <v>2134388</v>
      </c>
      <c r="J3236" s="305">
        <f>'[11]Depr Exp'!J3236</f>
        <v>1.0800000000000001E-2</v>
      </c>
      <c r="K3236" s="373">
        <f>'[11]Depr Exp'!K3236</f>
        <v>1920.9492</v>
      </c>
      <c r="L3236" s="524">
        <f>'[11]Depr Exp'!L3236</f>
        <v>0</v>
      </c>
      <c r="M3236" s="144"/>
      <c r="N3236" s="144"/>
    </row>
    <row r="3237" spans="1:14">
      <c r="A3237" s="144" t="str">
        <f>'[11]Depr Exp'!A3237</f>
        <v>E346 PRD Other, Goldendale OP</v>
      </c>
      <c r="B3237" s="144" t="str">
        <f>'[11]Depr Exp'!B3237</f>
        <v>E346 PRD Other, Goldendale OP-8</v>
      </c>
      <c r="C3237" s="144" t="str">
        <f>'[11]Depr Exp'!C3237</f>
        <v>403E</v>
      </c>
      <c r="D3237" s="144"/>
      <c r="E3237" s="282">
        <f>'[11]Depr Exp'!E3237</f>
        <v>43343</v>
      </c>
      <c r="F3237" s="523">
        <f>'[11]Depr Exp'!F3237</f>
        <v>2134388</v>
      </c>
      <c r="G3237" s="305">
        <f>'[11]Depr Exp'!G3237</f>
        <v>1.0800000000000001E-2</v>
      </c>
      <c r="H3237" s="524">
        <f>'[11]Depr Exp'!H3237</f>
        <v>1920.95</v>
      </c>
      <c r="I3237" s="523">
        <f>'[11]Depr Exp'!I3237</f>
        <v>2134388</v>
      </c>
      <c r="J3237" s="305">
        <f>'[11]Depr Exp'!J3237</f>
        <v>1.0800000000000001E-2</v>
      </c>
      <c r="K3237" s="373">
        <f>'[11]Depr Exp'!K3237</f>
        <v>1920.9492</v>
      </c>
      <c r="L3237" s="524">
        <f>'[11]Depr Exp'!L3237</f>
        <v>0</v>
      </c>
      <c r="M3237" s="144"/>
      <c r="N3237" s="144"/>
    </row>
    <row r="3238" spans="1:14">
      <c r="A3238" s="144" t="str">
        <f>'[11]Depr Exp'!A3238</f>
        <v>E346 PRD Other, Goldendale OP</v>
      </c>
      <c r="B3238" s="144" t="str">
        <f>'[11]Depr Exp'!B3238</f>
        <v>E346 PRD Other, Goldendale OP-9</v>
      </c>
      <c r="C3238" s="144" t="str">
        <f>'[11]Depr Exp'!C3238</f>
        <v>403E</v>
      </c>
      <c r="D3238" s="144"/>
      <c r="E3238" s="282">
        <f>'[11]Depr Exp'!E3238</f>
        <v>43373</v>
      </c>
      <c r="F3238" s="523">
        <f>'[11]Depr Exp'!F3238</f>
        <v>2134388</v>
      </c>
      <c r="G3238" s="305">
        <f>'[11]Depr Exp'!G3238</f>
        <v>1.0800000000000001E-2</v>
      </c>
      <c r="H3238" s="524">
        <f>'[11]Depr Exp'!H3238</f>
        <v>1920.95</v>
      </c>
      <c r="I3238" s="523">
        <f>'[11]Depr Exp'!I3238</f>
        <v>2134388</v>
      </c>
      <c r="J3238" s="305">
        <f>'[11]Depr Exp'!J3238</f>
        <v>1.0800000000000001E-2</v>
      </c>
      <c r="K3238" s="373">
        <f>'[11]Depr Exp'!K3238</f>
        <v>1920.9492</v>
      </c>
      <c r="L3238" s="524">
        <f>'[11]Depr Exp'!L3238</f>
        <v>0</v>
      </c>
      <c r="M3238" s="144"/>
      <c r="N3238" s="144"/>
    </row>
    <row r="3239" spans="1:14">
      <c r="A3239" s="144" t="str">
        <f>'[11]Depr Exp'!A3239</f>
        <v>E346 PRD Other, Goldendale OP</v>
      </c>
      <c r="B3239" s="144" t="str">
        <f>'[11]Depr Exp'!B3239</f>
        <v>E346 PRD Other, Goldendale OP-10</v>
      </c>
      <c r="C3239" s="144" t="str">
        <f>'[11]Depr Exp'!C3239</f>
        <v>403E</v>
      </c>
      <c r="D3239" s="144"/>
      <c r="E3239" s="282">
        <f>'[11]Depr Exp'!E3239</f>
        <v>43404</v>
      </c>
      <c r="F3239" s="523">
        <f>'[11]Depr Exp'!F3239</f>
        <v>2134388</v>
      </c>
      <c r="G3239" s="305">
        <f>'[11]Depr Exp'!G3239</f>
        <v>1.0800000000000001E-2</v>
      </c>
      <c r="H3239" s="524">
        <f>'[11]Depr Exp'!H3239</f>
        <v>1920.95</v>
      </c>
      <c r="I3239" s="523">
        <f>'[11]Depr Exp'!I3239</f>
        <v>2134388</v>
      </c>
      <c r="J3239" s="305">
        <f>'[11]Depr Exp'!J3239</f>
        <v>1.0800000000000001E-2</v>
      </c>
      <c r="K3239" s="373">
        <f>'[11]Depr Exp'!K3239</f>
        <v>1920.9492</v>
      </c>
      <c r="L3239" s="524">
        <f>'[11]Depr Exp'!L3239</f>
        <v>0</v>
      </c>
      <c r="M3239" s="144"/>
      <c r="N3239" s="144"/>
    </row>
    <row r="3240" spans="1:14">
      <c r="A3240" s="144" t="str">
        <f>'[11]Depr Exp'!A3240</f>
        <v>E346 PRD Other, Goldendale OP</v>
      </c>
      <c r="B3240" s="144" t="str">
        <f>'[11]Depr Exp'!B3240</f>
        <v>E346 PRD Other, Goldendale OP-11</v>
      </c>
      <c r="C3240" s="144" t="str">
        <f>'[11]Depr Exp'!C3240</f>
        <v>403E</v>
      </c>
      <c r="D3240" s="144"/>
      <c r="E3240" s="282">
        <f>'[11]Depr Exp'!E3240</f>
        <v>43434</v>
      </c>
      <c r="F3240" s="523">
        <f>'[11]Depr Exp'!F3240</f>
        <v>2134388</v>
      </c>
      <c r="G3240" s="305">
        <f>'[11]Depr Exp'!G3240</f>
        <v>1.0800000000000001E-2</v>
      </c>
      <c r="H3240" s="524">
        <f>'[11]Depr Exp'!H3240</f>
        <v>1920.95</v>
      </c>
      <c r="I3240" s="523">
        <f>'[11]Depr Exp'!I3240</f>
        <v>2134388</v>
      </c>
      <c r="J3240" s="305">
        <f>'[11]Depr Exp'!J3240</f>
        <v>1.0800000000000001E-2</v>
      </c>
      <c r="K3240" s="373">
        <f>'[11]Depr Exp'!K3240</f>
        <v>1920.9492</v>
      </c>
      <c r="L3240" s="524">
        <f>'[11]Depr Exp'!L3240</f>
        <v>0</v>
      </c>
      <c r="M3240" s="144"/>
      <c r="N3240" s="144"/>
    </row>
    <row r="3241" spans="1:14">
      <c r="A3241" s="144" t="str">
        <f>'[11]Depr Exp'!A3241</f>
        <v>E346 PRD Other, Goldendale OP</v>
      </c>
      <c r="B3241" s="144" t="str">
        <f>'[11]Depr Exp'!B3241</f>
        <v>E346 PRD Other, Goldendale OP-12</v>
      </c>
      <c r="C3241" s="144" t="str">
        <f>'[11]Depr Exp'!C3241</f>
        <v>403E</v>
      </c>
      <c r="D3241" s="144"/>
      <c r="E3241" s="282">
        <f>'[11]Depr Exp'!E3241</f>
        <v>43465</v>
      </c>
      <c r="F3241" s="523">
        <f>'[11]Depr Exp'!F3241</f>
        <v>2134388</v>
      </c>
      <c r="G3241" s="305">
        <f>'[11]Depr Exp'!G3241</f>
        <v>1.0800000000000001E-2</v>
      </c>
      <c r="H3241" s="524">
        <f>'[11]Depr Exp'!H3241</f>
        <v>1920.95</v>
      </c>
      <c r="I3241" s="523">
        <f>'[11]Depr Exp'!I3241</f>
        <v>2134388</v>
      </c>
      <c r="J3241" s="305">
        <f>'[11]Depr Exp'!J3241</f>
        <v>1.0800000000000001E-2</v>
      </c>
      <c r="K3241" s="373">
        <f>'[11]Depr Exp'!K3241</f>
        <v>1920.9492</v>
      </c>
      <c r="L3241" s="524">
        <f>'[11]Depr Exp'!L3241</f>
        <v>0</v>
      </c>
      <c r="M3241" s="144"/>
      <c r="N3241" s="144"/>
    </row>
    <row r="3242" spans="1:14" ht="15.75" thickBot="1">
      <c r="A3242" s="159" t="str">
        <f>'[11]Depr Exp'!A3242</f>
        <v>E346 PRD Other, Goldendale OP Total</v>
      </c>
      <c r="B3242" s="144">
        <f>'[11]Depr Exp'!B3242</f>
        <v>0</v>
      </c>
      <c r="C3242" s="502" t="str">
        <f>'[11]Depr Exp'!C3242</f>
        <v>EPRD</v>
      </c>
      <c r="D3242" s="144"/>
      <c r="E3242" s="281" t="str">
        <f>'[11]Depr Exp'!E3242</f>
        <v>Total</v>
      </c>
      <c r="F3242" s="141">
        <f>'[11]Depr Exp'!F3242</f>
        <v>0</v>
      </c>
      <c r="G3242" s="252">
        <f>'[11]Depr Exp'!G3242</f>
        <v>0</v>
      </c>
      <c r="H3242" s="286">
        <f>'[11]Depr Exp'!H3242</f>
        <v>16268.420000000002</v>
      </c>
      <c r="I3242" s="141">
        <f>'[11]Depr Exp'!I3242</f>
        <v>0</v>
      </c>
      <c r="J3242" s="252">
        <f>'[11]Depr Exp'!J3242</f>
        <v>0</v>
      </c>
      <c r="K3242" s="286">
        <f>'[11]Depr Exp'!K3242</f>
        <v>23051.390399999993</v>
      </c>
      <c r="L3242" s="286">
        <f>'[11]Depr Exp'!L3242</f>
        <v>6782.97</v>
      </c>
      <c r="M3242" s="144"/>
      <c r="N3242" s="144"/>
    </row>
    <row r="3243" spans="1:14" ht="13.5" thickTop="1">
      <c r="A3243" s="144" t="str">
        <f>'[11]Depr Exp'!A3243</f>
        <v xml:space="preserve">E346 PRD Other, Mint Farm </v>
      </c>
      <c r="B3243" s="144" t="str">
        <f>'[11]Depr Exp'!B3243</f>
        <v>E346 PRD Other, Mint Farm -1</v>
      </c>
      <c r="C3243" s="144" t="str">
        <f>'[11]Depr Exp'!C3243</f>
        <v>403E</v>
      </c>
      <c r="D3243" s="144"/>
      <c r="E3243" s="282">
        <f>'[11]Depr Exp'!E3243</f>
        <v>43131</v>
      </c>
      <c r="F3243" s="523">
        <f>'[11]Depr Exp'!F3243</f>
        <v>80761.05</v>
      </c>
      <c r="G3243" s="305">
        <f>'[11]Depr Exp'!G3243</f>
        <v>2.8499999999999998E-2</v>
      </c>
      <c r="H3243" s="524">
        <f>'[11]Depr Exp'!H3243</f>
        <v>191.80999999999997</v>
      </c>
      <c r="I3243" s="523">
        <f>'[11]Depr Exp'!I3243</f>
        <v>289692.87</v>
      </c>
      <c r="J3243" s="305">
        <f>'[11]Depr Exp'!J3243</f>
        <v>2.8499999999999998E-2</v>
      </c>
      <c r="K3243" s="373">
        <f>'[11]Depr Exp'!K3243</f>
        <v>688.02056624999989</v>
      </c>
      <c r="L3243" s="524">
        <f>'[11]Depr Exp'!L3243</f>
        <v>496.21</v>
      </c>
      <c r="M3243" s="144"/>
      <c r="N3243" s="144"/>
    </row>
    <row r="3244" spans="1:14">
      <c r="A3244" s="144" t="str">
        <f>'[11]Depr Exp'!A3244</f>
        <v xml:space="preserve">E346 PRD Other, Mint Farm </v>
      </c>
      <c r="B3244" s="144" t="str">
        <f>'[11]Depr Exp'!B3244</f>
        <v>E346 PRD Other, Mint Farm -2</v>
      </c>
      <c r="C3244" s="144" t="str">
        <f>'[11]Depr Exp'!C3244</f>
        <v>403E</v>
      </c>
      <c r="D3244" s="144"/>
      <c r="E3244" s="282">
        <f>'[11]Depr Exp'!E3244</f>
        <v>43159</v>
      </c>
      <c r="F3244" s="523">
        <f>'[11]Depr Exp'!F3244</f>
        <v>80761.05</v>
      </c>
      <c r="G3244" s="305">
        <f>'[11]Depr Exp'!G3244</f>
        <v>2.8499999999999998E-2</v>
      </c>
      <c r="H3244" s="524">
        <f>'[11]Depr Exp'!H3244</f>
        <v>191.80999999999997</v>
      </c>
      <c r="I3244" s="523">
        <f>'[11]Depr Exp'!I3244</f>
        <v>289692.87</v>
      </c>
      <c r="J3244" s="305">
        <f>'[11]Depr Exp'!J3244</f>
        <v>2.8499999999999998E-2</v>
      </c>
      <c r="K3244" s="373">
        <f>'[11]Depr Exp'!K3244</f>
        <v>688.02056624999989</v>
      </c>
      <c r="L3244" s="524">
        <f>'[11]Depr Exp'!L3244</f>
        <v>496.21</v>
      </c>
      <c r="M3244" s="144"/>
      <c r="N3244" s="144"/>
    </row>
    <row r="3245" spans="1:14">
      <c r="A3245" s="144" t="str">
        <f>'[11]Depr Exp'!A3245</f>
        <v xml:space="preserve">E346 PRD Other, Mint Farm </v>
      </c>
      <c r="B3245" s="144" t="str">
        <f>'[11]Depr Exp'!B3245</f>
        <v>E346 PRD Other, Mint Farm -3</v>
      </c>
      <c r="C3245" s="144" t="str">
        <f>'[11]Depr Exp'!C3245</f>
        <v>403E</v>
      </c>
      <c r="D3245" s="144"/>
      <c r="E3245" s="282">
        <f>'[11]Depr Exp'!E3245</f>
        <v>43190</v>
      </c>
      <c r="F3245" s="523">
        <f>'[11]Depr Exp'!F3245</f>
        <v>80761.05</v>
      </c>
      <c r="G3245" s="305">
        <f>'[11]Depr Exp'!G3245</f>
        <v>2.8499999999999998E-2</v>
      </c>
      <c r="H3245" s="524">
        <f>'[11]Depr Exp'!H3245</f>
        <v>191.80999999999997</v>
      </c>
      <c r="I3245" s="523">
        <f>'[11]Depr Exp'!I3245</f>
        <v>289692.87</v>
      </c>
      <c r="J3245" s="305">
        <f>'[11]Depr Exp'!J3245</f>
        <v>2.8499999999999998E-2</v>
      </c>
      <c r="K3245" s="373">
        <f>'[11]Depr Exp'!K3245</f>
        <v>688.02056624999989</v>
      </c>
      <c r="L3245" s="524">
        <f>'[11]Depr Exp'!L3245</f>
        <v>496.21</v>
      </c>
      <c r="M3245" s="144"/>
      <c r="N3245" s="144"/>
    </row>
    <row r="3246" spans="1:14">
      <c r="A3246" s="144" t="str">
        <f>'[11]Depr Exp'!A3246</f>
        <v xml:space="preserve">E346 PRD Other, Mint Farm </v>
      </c>
      <c r="B3246" s="144" t="str">
        <f>'[11]Depr Exp'!B3246</f>
        <v>E346 PRD Other, Mint Farm -4</v>
      </c>
      <c r="C3246" s="144" t="str">
        <f>'[11]Depr Exp'!C3246</f>
        <v>403E</v>
      </c>
      <c r="D3246" s="144"/>
      <c r="E3246" s="282">
        <f>'[11]Depr Exp'!E3246</f>
        <v>43220</v>
      </c>
      <c r="F3246" s="523">
        <f>'[11]Depr Exp'!F3246</f>
        <v>80761.05</v>
      </c>
      <c r="G3246" s="305">
        <f>'[11]Depr Exp'!G3246</f>
        <v>2.8499999999999998E-2</v>
      </c>
      <c r="H3246" s="524">
        <f>'[11]Depr Exp'!H3246</f>
        <v>191.80999999999997</v>
      </c>
      <c r="I3246" s="523">
        <f>'[11]Depr Exp'!I3246</f>
        <v>289692.87</v>
      </c>
      <c r="J3246" s="305">
        <f>'[11]Depr Exp'!J3246</f>
        <v>2.8499999999999998E-2</v>
      </c>
      <c r="K3246" s="373">
        <f>'[11]Depr Exp'!K3246</f>
        <v>688.02056624999989</v>
      </c>
      <c r="L3246" s="524">
        <f>'[11]Depr Exp'!L3246</f>
        <v>496.21</v>
      </c>
      <c r="M3246" s="144"/>
      <c r="N3246" s="144"/>
    </row>
    <row r="3247" spans="1:14">
      <c r="A3247" s="144" t="str">
        <f>'[11]Depr Exp'!A3247</f>
        <v xml:space="preserve">E346 PRD Other, Mint Farm </v>
      </c>
      <c r="B3247" s="144" t="str">
        <f>'[11]Depr Exp'!B3247</f>
        <v>E346 PRD Other, Mint Farm -5</v>
      </c>
      <c r="C3247" s="144" t="str">
        <f>'[11]Depr Exp'!C3247</f>
        <v>403E</v>
      </c>
      <c r="D3247" s="144"/>
      <c r="E3247" s="282">
        <f>'[11]Depr Exp'!E3247</f>
        <v>43251</v>
      </c>
      <c r="F3247" s="523">
        <f>'[11]Depr Exp'!F3247</f>
        <v>80761.05</v>
      </c>
      <c r="G3247" s="305">
        <f>'[11]Depr Exp'!G3247</f>
        <v>2.8499999999999998E-2</v>
      </c>
      <c r="H3247" s="524">
        <f>'[11]Depr Exp'!H3247</f>
        <v>191.80999999999997</v>
      </c>
      <c r="I3247" s="523">
        <f>'[11]Depr Exp'!I3247</f>
        <v>289692.87</v>
      </c>
      <c r="J3247" s="305">
        <f>'[11]Depr Exp'!J3247</f>
        <v>2.8499999999999998E-2</v>
      </c>
      <c r="K3247" s="373">
        <f>'[11]Depr Exp'!K3247</f>
        <v>688.02056624999989</v>
      </c>
      <c r="L3247" s="524">
        <f>'[11]Depr Exp'!L3247</f>
        <v>496.21</v>
      </c>
      <c r="M3247" s="144"/>
      <c r="N3247" s="144"/>
    </row>
    <row r="3248" spans="1:14">
      <c r="A3248" s="144" t="str">
        <f>'[11]Depr Exp'!A3248</f>
        <v xml:space="preserve">E346 PRD Other, Mint Farm </v>
      </c>
      <c r="B3248" s="144" t="str">
        <f>'[11]Depr Exp'!B3248</f>
        <v>E346 PRD Other, Mint Farm -6</v>
      </c>
      <c r="C3248" s="144" t="str">
        <f>'[11]Depr Exp'!C3248</f>
        <v>403E</v>
      </c>
      <c r="D3248" s="144"/>
      <c r="E3248" s="282">
        <f>'[11]Depr Exp'!E3248</f>
        <v>43281</v>
      </c>
      <c r="F3248" s="523">
        <f>'[11]Depr Exp'!F3248</f>
        <v>80761.05</v>
      </c>
      <c r="G3248" s="305">
        <f>'[11]Depr Exp'!G3248</f>
        <v>2.8499999999999998E-2</v>
      </c>
      <c r="H3248" s="524">
        <f>'[11]Depr Exp'!H3248</f>
        <v>191.80999999999997</v>
      </c>
      <c r="I3248" s="523">
        <f>'[11]Depr Exp'!I3248</f>
        <v>289692.87</v>
      </c>
      <c r="J3248" s="305">
        <f>'[11]Depr Exp'!J3248</f>
        <v>2.8499999999999998E-2</v>
      </c>
      <c r="K3248" s="373">
        <f>'[11]Depr Exp'!K3248</f>
        <v>688.02056624999989</v>
      </c>
      <c r="L3248" s="524">
        <f>'[11]Depr Exp'!L3248</f>
        <v>496.21</v>
      </c>
      <c r="M3248" s="144"/>
      <c r="N3248" s="144"/>
    </row>
    <row r="3249" spans="1:14">
      <c r="A3249" s="144" t="str">
        <f>'[11]Depr Exp'!A3249</f>
        <v xml:space="preserve">E346 PRD Other, Mint Farm </v>
      </c>
      <c r="B3249" s="144" t="str">
        <f>'[11]Depr Exp'!B3249</f>
        <v>E346 PRD Other, Mint Farm -7</v>
      </c>
      <c r="C3249" s="144" t="str">
        <f>'[11]Depr Exp'!C3249</f>
        <v>403E</v>
      </c>
      <c r="D3249" s="144"/>
      <c r="E3249" s="282">
        <f>'[11]Depr Exp'!E3249</f>
        <v>43312</v>
      </c>
      <c r="F3249" s="523">
        <f>'[11]Depr Exp'!F3249</f>
        <v>119667.51</v>
      </c>
      <c r="G3249" s="305">
        <f>'[11]Depr Exp'!G3249</f>
        <v>2.8499999999999998E-2</v>
      </c>
      <c r="H3249" s="524">
        <f>'[11]Depr Exp'!H3249</f>
        <v>284.20999999999998</v>
      </c>
      <c r="I3249" s="523">
        <f>'[11]Depr Exp'!I3249</f>
        <v>289692.87</v>
      </c>
      <c r="J3249" s="305">
        <f>'[11]Depr Exp'!J3249</f>
        <v>2.8499999999999998E-2</v>
      </c>
      <c r="K3249" s="373">
        <f>'[11]Depr Exp'!K3249</f>
        <v>688.02056624999989</v>
      </c>
      <c r="L3249" s="524">
        <f>'[11]Depr Exp'!L3249</f>
        <v>403.81</v>
      </c>
      <c r="M3249" s="144"/>
      <c r="N3249" s="144"/>
    </row>
    <row r="3250" spans="1:14">
      <c r="A3250" s="144" t="str">
        <f>'[11]Depr Exp'!A3250</f>
        <v xml:space="preserve">E346 PRD Other, Mint Farm </v>
      </c>
      <c r="B3250" s="144" t="str">
        <f>'[11]Depr Exp'!B3250</f>
        <v>E346 PRD Other, Mint Farm -8</v>
      </c>
      <c r="C3250" s="144" t="str">
        <f>'[11]Depr Exp'!C3250</f>
        <v>403E</v>
      </c>
      <c r="D3250" s="144"/>
      <c r="E3250" s="282">
        <f>'[11]Depr Exp'!E3250</f>
        <v>43343</v>
      </c>
      <c r="F3250" s="523">
        <f>'[11]Depr Exp'!F3250</f>
        <v>158573.97</v>
      </c>
      <c r="G3250" s="305">
        <f>'[11]Depr Exp'!G3250</f>
        <v>2.8499999999999998E-2</v>
      </c>
      <c r="H3250" s="524">
        <f>'[11]Depr Exp'!H3250</f>
        <v>376.61</v>
      </c>
      <c r="I3250" s="523">
        <f>'[11]Depr Exp'!I3250</f>
        <v>289692.87</v>
      </c>
      <c r="J3250" s="305">
        <f>'[11]Depr Exp'!J3250</f>
        <v>2.8499999999999998E-2</v>
      </c>
      <c r="K3250" s="373">
        <f>'[11]Depr Exp'!K3250</f>
        <v>688.02056624999989</v>
      </c>
      <c r="L3250" s="524">
        <f>'[11]Depr Exp'!L3250</f>
        <v>311.41000000000003</v>
      </c>
      <c r="M3250" s="144"/>
      <c r="N3250" s="144"/>
    </row>
    <row r="3251" spans="1:14">
      <c r="A3251" s="144" t="str">
        <f>'[11]Depr Exp'!A3251</f>
        <v xml:space="preserve">E346 PRD Other, Mint Farm </v>
      </c>
      <c r="B3251" s="144" t="str">
        <f>'[11]Depr Exp'!B3251</f>
        <v>E346 PRD Other, Mint Farm -9</v>
      </c>
      <c r="C3251" s="144" t="str">
        <f>'[11]Depr Exp'!C3251</f>
        <v>403E</v>
      </c>
      <c r="D3251" s="144"/>
      <c r="E3251" s="282">
        <f>'[11]Depr Exp'!E3251</f>
        <v>43373</v>
      </c>
      <c r="F3251" s="523">
        <f>'[11]Depr Exp'!F3251</f>
        <v>203000.97</v>
      </c>
      <c r="G3251" s="305">
        <f>'[11]Depr Exp'!G3251</f>
        <v>2.8499999999999998E-2</v>
      </c>
      <c r="H3251" s="524">
        <f>'[11]Depr Exp'!H3251</f>
        <v>482.12</v>
      </c>
      <c r="I3251" s="523">
        <f>'[11]Depr Exp'!I3251</f>
        <v>289692.87</v>
      </c>
      <c r="J3251" s="305">
        <f>'[11]Depr Exp'!J3251</f>
        <v>2.8499999999999998E-2</v>
      </c>
      <c r="K3251" s="373">
        <f>'[11]Depr Exp'!K3251</f>
        <v>688.02056624999989</v>
      </c>
      <c r="L3251" s="524">
        <f>'[11]Depr Exp'!L3251</f>
        <v>205.9</v>
      </c>
      <c r="M3251" s="144"/>
      <c r="N3251" s="144"/>
    </row>
    <row r="3252" spans="1:14">
      <c r="A3252" s="144" t="str">
        <f>'[11]Depr Exp'!A3252</f>
        <v xml:space="preserve">E346 PRD Other, Mint Farm </v>
      </c>
      <c r="B3252" s="144" t="str">
        <f>'[11]Depr Exp'!B3252</f>
        <v>E346 PRD Other, Mint Farm -10</v>
      </c>
      <c r="C3252" s="144" t="str">
        <f>'[11]Depr Exp'!C3252</f>
        <v>403E</v>
      </c>
      <c r="D3252" s="144"/>
      <c r="E3252" s="282">
        <f>'[11]Depr Exp'!E3252</f>
        <v>43404</v>
      </c>
      <c r="F3252" s="523">
        <f>'[11]Depr Exp'!F3252</f>
        <v>247427.97</v>
      </c>
      <c r="G3252" s="305">
        <f>'[11]Depr Exp'!G3252</f>
        <v>2.8499999999999998E-2</v>
      </c>
      <c r="H3252" s="524">
        <f>'[11]Depr Exp'!H3252</f>
        <v>587.64</v>
      </c>
      <c r="I3252" s="523">
        <f>'[11]Depr Exp'!I3252</f>
        <v>289692.87</v>
      </c>
      <c r="J3252" s="305">
        <f>'[11]Depr Exp'!J3252</f>
        <v>2.8499999999999998E-2</v>
      </c>
      <c r="K3252" s="373">
        <f>'[11]Depr Exp'!K3252</f>
        <v>688.02056624999989</v>
      </c>
      <c r="L3252" s="524">
        <f>'[11]Depr Exp'!L3252</f>
        <v>100.38</v>
      </c>
      <c r="M3252" s="144"/>
      <c r="N3252" s="144"/>
    </row>
    <row r="3253" spans="1:14">
      <c r="A3253" s="144" t="str">
        <f>'[11]Depr Exp'!A3253</f>
        <v xml:space="preserve">E346 PRD Other, Mint Farm </v>
      </c>
      <c r="B3253" s="144" t="str">
        <f>'[11]Depr Exp'!B3253</f>
        <v>E346 PRD Other, Mint Farm -11</v>
      </c>
      <c r="C3253" s="144" t="str">
        <f>'[11]Depr Exp'!C3253</f>
        <v>403E</v>
      </c>
      <c r="D3253" s="144"/>
      <c r="E3253" s="282">
        <f>'[11]Depr Exp'!E3253</f>
        <v>43434</v>
      </c>
      <c r="F3253" s="523">
        <f>'[11]Depr Exp'!F3253</f>
        <v>247427.97</v>
      </c>
      <c r="G3253" s="305">
        <f>'[11]Depr Exp'!G3253</f>
        <v>2.8499999999999998E-2</v>
      </c>
      <c r="H3253" s="524">
        <f>'[11]Depr Exp'!H3253</f>
        <v>587.64</v>
      </c>
      <c r="I3253" s="523">
        <f>'[11]Depr Exp'!I3253</f>
        <v>289692.87</v>
      </c>
      <c r="J3253" s="305">
        <f>'[11]Depr Exp'!J3253</f>
        <v>2.8499999999999998E-2</v>
      </c>
      <c r="K3253" s="373">
        <f>'[11]Depr Exp'!K3253</f>
        <v>688.02056624999989</v>
      </c>
      <c r="L3253" s="524">
        <f>'[11]Depr Exp'!L3253</f>
        <v>100.38</v>
      </c>
      <c r="M3253" s="144"/>
      <c r="N3253" s="144"/>
    </row>
    <row r="3254" spans="1:14">
      <c r="A3254" s="144" t="str">
        <f>'[11]Depr Exp'!A3254</f>
        <v xml:space="preserve">E346 PRD Other, Mint Farm </v>
      </c>
      <c r="B3254" s="144" t="str">
        <f>'[11]Depr Exp'!B3254</f>
        <v>E346 PRD Other, Mint Farm -12</v>
      </c>
      <c r="C3254" s="144" t="str">
        <f>'[11]Depr Exp'!C3254</f>
        <v>403E</v>
      </c>
      <c r="D3254" s="144"/>
      <c r="E3254" s="282">
        <f>'[11]Depr Exp'!E3254</f>
        <v>43465</v>
      </c>
      <c r="F3254" s="523">
        <f>'[11]Depr Exp'!F3254</f>
        <v>289692.87</v>
      </c>
      <c r="G3254" s="305">
        <f>'[11]Depr Exp'!G3254</f>
        <v>2.8499999999999998E-2</v>
      </c>
      <c r="H3254" s="524">
        <f>'[11]Depr Exp'!H3254</f>
        <v>688.02</v>
      </c>
      <c r="I3254" s="523">
        <f>'[11]Depr Exp'!I3254</f>
        <v>289692.87</v>
      </c>
      <c r="J3254" s="305">
        <f>'[11]Depr Exp'!J3254</f>
        <v>2.8499999999999998E-2</v>
      </c>
      <c r="K3254" s="373">
        <f>'[11]Depr Exp'!K3254</f>
        <v>688.02056624999989</v>
      </c>
      <c r="L3254" s="524">
        <f>'[11]Depr Exp'!L3254</f>
        <v>0</v>
      </c>
      <c r="M3254" s="144"/>
      <c r="N3254" s="144"/>
    </row>
    <row r="3255" spans="1:14" ht="15.75" thickBot="1">
      <c r="A3255" s="159" t="str">
        <f>'[11]Depr Exp'!A3255</f>
        <v>E346 PRD Other, Mint Farm  Total</v>
      </c>
      <c r="B3255" s="144">
        <f>'[11]Depr Exp'!B3255</f>
        <v>0</v>
      </c>
      <c r="C3255" s="502" t="str">
        <f>'[11]Depr Exp'!C3255</f>
        <v>EPRD</v>
      </c>
      <c r="D3255" s="144"/>
      <c r="E3255" s="281" t="str">
        <f>'[11]Depr Exp'!E3255</f>
        <v>Total</v>
      </c>
      <c r="F3255" s="141">
        <f>'[11]Depr Exp'!F3255</f>
        <v>0</v>
      </c>
      <c r="G3255" s="252">
        <f>'[11]Depr Exp'!G3255</f>
        <v>0</v>
      </c>
      <c r="H3255" s="286">
        <f>'[11]Depr Exp'!H3255</f>
        <v>4157.0999999999995</v>
      </c>
      <c r="I3255" s="141">
        <f>'[11]Depr Exp'!I3255</f>
        <v>0</v>
      </c>
      <c r="J3255" s="252">
        <f>'[11]Depr Exp'!J3255</f>
        <v>0</v>
      </c>
      <c r="K3255" s="286">
        <f>'[11]Depr Exp'!K3255</f>
        <v>8256.2467950000009</v>
      </c>
      <c r="L3255" s="286">
        <f>'[11]Depr Exp'!L3255</f>
        <v>4099.1499999999996</v>
      </c>
      <c r="M3255" s="144"/>
      <c r="N3255" s="144"/>
    </row>
    <row r="3256" spans="1:14" ht="13.5" thickTop="1">
      <c r="A3256" s="144" t="str">
        <f>'[11]Depr Exp'!A3256</f>
        <v>E346 PRD Other, Mint Farm OP</v>
      </c>
      <c r="B3256" s="144" t="str">
        <f>'[11]Depr Exp'!B3256</f>
        <v>E346 PRD Other, Mint Farm OP-1</v>
      </c>
      <c r="C3256" s="144" t="str">
        <f>'[11]Depr Exp'!C3256</f>
        <v>403E</v>
      </c>
      <c r="D3256" s="144"/>
      <c r="E3256" s="282">
        <f>'[11]Depr Exp'!E3256</f>
        <v>43131</v>
      </c>
      <c r="F3256" s="523">
        <f>'[11]Depr Exp'!F3256</f>
        <v>636604</v>
      </c>
      <c r="G3256" s="305">
        <f>'[11]Depr Exp'!G3256</f>
        <v>2.8499999999999998E-2</v>
      </c>
      <c r="H3256" s="524">
        <f>'[11]Depr Exp'!H3256</f>
        <v>1511.93</v>
      </c>
      <c r="I3256" s="523">
        <f>'[11]Depr Exp'!I3256</f>
        <v>636604</v>
      </c>
      <c r="J3256" s="305">
        <f>'[11]Depr Exp'!J3256</f>
        <v>2.8499999999999998E-2</v>
      </c>
      <c r="K3256" s="373">
        <f>'[11]Depr Exp'!K3256</f>
        <v>1511.9345000000001</v>
      </c>
      <c r="L3256" s="524">
        <f>'[11]Depr Exp'!L3256</f>
        <v>0</v>
      </c>
      <c r="M3256" s="144"/>
      <c r="N3256" s="144"/>
    </row>
    <row r="3257" spans="1:14">
      <c r="A3257" s="144" t="str">
        <f>'[11]Depr Exp'!A3257</f>
        <v>E346 PRD Other, Mint Farm OP</v>
      </c>
      <c r="B3257" s="144" t="str">
        <f>'[11]Depr Exp'!B3257</f>
        <v>E346 PRD Other, Mint Farm OP-2</v>
      </c>
      <c r="C3257" s="144" t="str">
        <f>'[11]Depr Exp'!C3257</f>
        <v>403E</v>
      </c>
      <c r="D3257" s="144"/>
      <c r="E3257" s="282">
        <f>'[11]Depr Exp'!E3257</f>
        <v>43159</v>
      </c>
      <c r="F3257" s="523">
        <f>'[11]Depr Exp'!F3257</f>
        <v>636604</v>
      </c>
      <c r="G3257" s="305">
        <f>'[11]Depr Exp'!G3257</f>
        <v>2.8499999999999998E-2</v>
      </c>
      <c r="H3257" s="524">
        <f>'[11]Depr Exp'!H3257</f>
        <v>1511.93</v>
      </c>
      <c r="I3257" s="523">
        <f>'[11]Depr Exp'!I3257</f>
        <v>636604</v>
      </c>
      <c r="J3257" s="305">
        <f>'[11]Depr Exp'!J3257</f>
        <v>2.8499999999999998E-2</v>
      </c>
      <c r="K3257" s="373">
        <f>'[11]Depr Exp'!K3257</f>
        <v>1511.9345000000001</v>
      </c>
      <c r="L3257" s="524">
        <f>'[11]Depr Exp'!L3257</f>
        <v>0</v>
      </c>
      <c r="M3257" s="144"/>
      <c r="N3257" s="144"/>
    </row>
    <row r="3258" spans="1:14">
      <c r="A3258" s="144" t="str">
        <f>'[11]Depr Exp'!A3258</f>
        <v>E346 PRD Other, Mint Farm OP</v>
      </c>
      <c r="B3258" s="144" t="str">
        <f>'[11]Depr Exp'!B3258</f>
        <v>E346 PRD Other, Mint Farm OP-3</v>
      </c>
      <c r="C3258" s="144" t="str">
        <f>'[11]Depr Exp'!C3258</f>
        <v>403E</v>
      </c>
      <c r="D3258" s="144"/>
      <c r="E3258" s="282">
        <f>'[11]Depr Exp'!E3258</f>
        <v>43190</v>
      </c>
      <c r="F3258" s="523">
        <f>'[11]Depr Exp'!F3258</f>
        <v>636604</v>
      </c>
      <c r="G3258" s="305">
        <f>'[11]Depr Exp'!G3258</f>
        <v>2.8499999999999998E-2</v>
      </c>
      <c r="H3258" s="524">
        <f>'[11]Depr Exp'!H3258</f>
        <v>1511.93</v>
      </c>
      <c r="I3258" s="523">
        <f>'[11]Depr Exp'!I3258</f>
        <v>636604</v>
      </c>
      <c r="J3258" s="305">
        <f>'[11]Depr Exp'!J3258</f>
        <v>2.8499999999999998E-2</v>
      </c>
      <c r="K3258" s="373">
        <f>'[11]Depr Exp'!K3258</f>
        <v>1511.9345000000001</v>
      </c>
      <c r="L3258" s="524">
        <f>'[11]Depr Exp'!L3258</f>
        <v>0</v>
      </c>
      <c r="M3258" s="144"/>
      <c r="N3258" s="144"/>
    </row>
    <row r="3259" spans="1:14">
      <c r="A3259" s="144" t="str">
        <f>'[11]Depr Exp'!A3259</f>
        <v>E346 PRD Other, Mint Farm OP</v>
      </c>
      <c r="B3259" s="144" t="str">
        <f>'[11]Depr Exp'!B3259</f>
        <v>E346 PRD Other, Mint Farm OP-4</v>
      </c>
      <c r="C3259" s="144" t="str">
        <f>'[11]Depr Exp'!C3259</f>
        <v>403E</v>
      </c>
      <c r="D3259" s="144"/>
      <c r="E3259" s="282">
        <f>'[11]Depr Exp'!E3259</f>
        <v>43220</v>
      </c>
      <c r="F3259" s="523">
        <f>'[11]Depr Exp'!F3259</f>
        <v>636604</v>
      </c>
      <c r="G3259" s="305">
        <f>'[11]Depr Exp'!G3259</f>
        <v>2.8499999999999998E-2</v>
      </c>
      <c r="H3259" s="524">
        <f>'[11]Depr Exp'!H3259</f>
        <v>1511.93</v>
      </c>
      <c r="I3259" s="523">
        <f>'[11]Depr Exp'!I3259</f>
        <v>636604</v>
      </c>
      <c r="J3259" s="305">
        <f>'[11]Depr Exp'!J3259</f>
        <v>2.8499999999999998E-2</v>
      </c>
      <c r="K3259" s="373">
        <f>'[11]Depr Exp'!K3259</f>
        <v>1511.9345000000001</v>
      </c>
      <c r="L3259" s="524">
        <f>'[11]Depr Exp'!L3259</f>
        <v>0</v>
      </c>
      <c r="M3259" s="144"/>
      <c r="N3259" s="144"/>
    </row>
    <row r="3260" spans="1:14">
      <c r="A3260" s="144" t="str">
        <f>'[11]Depr Exp'!A3260</f>
        <v>E346 PRD Other, Mint Farm OP</v>
      </c>
      <c r="B3260" s="144" t="str">
        <f>'[11]Depr Exp'!B3260</f>
        <v>E346 PRD Other, Mint Farm OP-5</v>
      </c>
      <c r="C3260" s="144" t="str">
        <f>'[11]Depr Exp'!C3260</f>
        <v>403E</v>
      </c>
      <c r="D3260" s="144"/>
      <c r="E3260" s="282">
        <f>'[11]Depr Exp'!E3260</f>
        <v>43251</v>
      </c>
      <c r="F3260" s="523">
        <f>'[11]Depr Exp'!F3260</f>
        <v>636604</v>
      </c>
      <c r="G3260" s="305">
        <f>'[11]Depr Exp'!G3260</f>
        <v>2.8499999999999998E-2</v>
      </c>
      <c r="H3260" s="524">
        <f>'[11]Depr Exp'!H3260</f>
        <v>1511.93</v>
      </c>
      <c r="I3260" s="523">
        <f>'[11]Depr Exp'!I3260</f>
        <v>636604</v>
      </c>
      <c r="J3260" s="305">
        <f>'[11]Depr Exp'!J3260</f>
        <v>2.8499999999999998E-2</v>
      </c>
      <c r="K3260" s="373">
        <f>'[11]Depr Exp'!K3260</f>
        <v>1511.9345000000001</v>
      </c>
      <c r="L3260" s="524">
        <f>'[11]Depr Exp'!L3260</f>
        <v>0</v>
      </c>
      <c r="M3260" s="144"/>
      <c r="N3260" s="144"/>
    </row>
    <row r="3261" spans="1:14">
      <c r="A3261" s="144" t="str">
        <f>'[11]Depr Exp'!A3261</f>
        <v>E346 PRD Other, Mint Farm OP</v>
      </c>
      <c r="B3261" s="144" t="str">
        <f>'[11]Depr Exp'!B3261</f>
        <v>E346 PRD Other, Mint Farm OP-6</v>
      </c>
      <c r="C3261" s="144" t="str">
        <f>'[11]Depr Exp'!C3261</f>
        <v>403E</v>
      </c>
      <c r="D3261" s="144"/>
      <c r="E3261" s="282">
        <f>'[11]Depr Exp'!E3261</f>
        <v>43281</v>
      </c>
      <c r="F3261" s="523">
        <f>'[11]Depr Exp'!F3261</f>
        <v>636604</v>
      </c>
      <c r="G3261" s="305">
        <f>'[11]Depr Exp'!G3261</f>
        <v>2.8499999999999998E-2</v>
      </c>
      <c r="H3261" s="524">
        <f>'[11]Depr Exp'!H3261</f>
        <v>1511.93</v>
      </c>
      <c r="I3261" s="523">
        <f>'[11]Depr Exp'!I3261</f>
        <v>636604</v>
      </c>
      <c r="J3261" s="305">
        <f>'[11]Depr Exp'!J3261</f>
        <v>2.8499999999999998E-2</v>
      </c>
      <c r="K3261" s="373">
        <f>'[11]Depr Exp'!K3261</f>
        <v>1511.9345000000001</v>
      </c>
      <c r="L3261" s="524">
        <f>'[11]Depr Exp'!L3261</f>
        <v>0</v>
      </c>
      <c r="M3261" s="144"/>
      <c r="N3261" s="144"/>
    </row>
    <row r="3262" spans="1:14">
      <c r="A3262" s="144" t="str">
        <f>'[11]Depr Exp'!A3262</f>
        <v>E346 PRD Other, Mint Farm OP</v>
      </c>
      <c r="B3262" s="144" t="str">
        <f>'[11]Depr Exp'!B3262</f>
        <v>E346 PRD Other, Mint Farm OP-7</v>
      </c>
      <c r="C3262" s="144" t="str">
        <f>'[11]Depr Exp'!C3262</f>
        <v>403E</v>
      </c>
      <c r="D3262" s="144"/>
      <c r="E3262" s="282">
        <f>'[11]Depr Exp'!E3262</f>
        <v>43312</v>
      </c>
      <c r="F3262" s="523">
        <f>'[11]Depr Exp'!F3262</f>
        <v>636604</v>
      </c>
      <c r="G3262" s="305">
        <f>'[11]Depr Exp'!G3262</f>
        <v>2.8499999999999998E-2</v>
      </c>
      <c r="H3262" s="524">
        <f>'[11]Depr Exp'!H3262</f>
        <v>1511.93</v>
      </c>
      <c r="I3262" s="523">
        <f>'[11]Depr Exp'!I3262</f>
        <v>636604</v>
      </c>
      <c r="J3262" s="305">
        <f>'[11]Depr Exp'!J3262</f>
        <v>2.8499999999999998E-2</v>
      </c>
      <c r="K3262" s="373">
        <f>'[11]Depr Exp'!K3262</f>
        <v>1511.9345000000001</v>
      </c>
      <c r="L3262" s="524">
        <f>'[11]Depr Exp'!L3262</f>
        <v>0</v>
      </c>
      <c r="M3262" s="144"/>
      <c r="N3262" s="144"/>
    </row>
    <row r="3263" spans="1:14">
      <c r="A3263" s="144" t="str">
        <f>'[11]Depr Exp'!A3263</f>
        <v>E346 PRD Other, Mint Farm OP</v>
      </c>
      <c r="B3263" s="144" t="str">
        <f>'[11]Depr Exp'!B3263</f>
        <v>E346 PRD Other, Mint Farm OP-8</v>
      </c>
      <c r="C3263" s="144" t="str">
        <f>'[11]Depr Exp'!C3263</f>
        <v>403E</v>
      </c>
      <c r="D3263" s="144"/>
      <c r="E3263" s="282">
        <f>'[11]Depr Exp'!E3263</f>
        <v>43343</v>
      </c>
      <c r="F3263" s="523">
        <f>'[11]Depr Exp'!F3263</f>
        <v>636604</v>
      </c>
      <c r="G3263" s="305">
        <f>'[11]Depr Exp'!G3263</f>
        <v>2.8499999999999998E-2</v>
      </c>
      <c r="H3263" s="524">
        <f>'[11]Depr Exp'!H3263</f>
        <v>1511.93</v>
      </c>
      <c r="I3263" s="523">
        <f>'[11]Depr Exp'!I3263</f>
        <v>636604</v>
      </c>
      <c r="J3263" s="305">
        <f>'[11]Depr Exp'!J3263</f>
        <v>2.8499999999999998E-2</v>
      </c>
      <c r="K3263" s="373">
        <f>'[11]Depr Exp'!K3263</f>
        <v>1511.9345000000001</v>
      </c>
      <c r="L3263" s="524">
        <f>'[11]Depr Exp'!L3263</f>
        <v>0</v>
      </c>
      <c r="M3263" s="144"/>
      <c r="N3263" s="144"/>
    </row>
    <row r="3264" spans="1:14">
      <c r="A3264" s="144" t="str">
        <f>'[11]Depr Exp'!A3264</f>
        <v>E346 PRD Other, Mint Farm OP</v>
      </c>
      <c r="B3264" s="144" t="str">
        <f>'[11]Depr Exp'!B3264</f>
        <v>E346 PRD Other, Mint Farm OP-9</v>
      </c>
      <c r="C3264" s="144" t="str">
        <f>'[11]Depr Exp'!C3264</f>
        <v>403E</v>
      </c>
      <c r="D3264" s="144"/>
      <c r="E3264" s="282">
        <f>'[11]Depr Exp'!E3264</f>
        <v>43373</v>
      </c>
      <c r="F3264" s="523">
        <f>'[11]Depr Exp'!F3264</f>
        <v>636604</v>
      </c>
      <c r="G3264" s="305">
        <f>'[11]Depr Exp'!G3264</f>
        <v>2.8499999999999998E-2</v>
      </c>
      <c r="H3264" s="524">
        <f>'[11]Depr Exp'!H3264</f>
        <v>1511.93</v>
      </c>
      <c r="I3264" s="523">
        <f>'[11]Depr Exp'!I3264</f>
        <v>636604</v>
      </c>
      <c r="J3264" s="305">
        <f>'[11]Depr Exp'!J3264</f>
        <v>2.8499999999999998E-2</v>
      </c>
      <c r="K3264" s="373">
        <f>'[11]Depr Exp'!K3264</f>
        <v>1511.9345000000001</v>
      </c>
      <c r="L3264" s="524">
        <f>'[11]Depr Exp'!L3264</f>
        <v>0</v>
      </c>
      <c r="M3264" s="144"/>
      <c r="N3264" s="144"/>
    </row>
    <row r="3265" spans="1:14">
      <c r="A3265" s="144" t="str">
        <f>'[11]Depr Exp'!A3265</f>
        <v>E346 PRD Other, Mint Farm OP</v>
      </c>
      <c r="B3265" s="144" t="str">
        <f>'[11]Depr Exp'!B3265</f>
        <v>E346 PRD Other, Mint Farm OP-10</v>
      </c>
      <c r="C3265" s="144" t="str">
        <f>'[11]Depr Exp'!C3265</f>
        <v>403E</v>
      </c>
      <c r="D3265" s="144"/>
      <c r="E3265" s="282">
        <f>'[11]Depr Exp'!E3265</f>
        <v>43404</v>
      </c>
      <c r="F3265" s="523">
        <f>'[11]Depr Exp'!F3265</f>
        <v>636604</v>
      </c>
      <c r="G3265" s="305">
        <f>'[11]Depr Exp'!G3265</f>
        <v>2.8499999999999998E-2</v>
      </c>
      <c r="H3265" s="524">
        <f>'[11]Depr Exp'!H3265</f>
        <v>1511.93</v>
      </c>
      <c r="I3265" s="523">
        <f>'[11]Depr Exp'!I3265</f>
        <v>636604</v>
      </c>
      <c r="J3265" s="305">
        <f>'[11]Depr Exp'!J3265</f>
        <v>2.8499999999999998E-2</v>
      </c>
      <c r="K3265" s="373">
        <f>'[11]Depr Exp'!K3265</f>
        <v>1511.9345000000001</v>
      </c>
      <c r="L3265" s="524">
        <f>'[11]Depr Exp'!L3265</f>
        <v>0</v>
      </c>
      <c r="M3265" s="144"/>
      <c r="N3265" s="144"/>
    </row>
    <row r="3266" spans="1:14">
      <c r="A3266" s="144" t="str">
        <f>'[11]Depr Exp'!A3266</f>
        <v>E346 PRD Other, Mint Farm OP</v>
      </c>
      <c r="B3266" s="144" t="str">
        <f>'[11]Depr Exp'!B3266</f>
        <v>E346 PRD Other, Mint Farm OP-11</v>
      </c>
      <c r="C3266" s="144" t="str">
        <f>'[11]Depr Exp'!C3266</f>
        <v>403E</v>
      </c>
      <c r="D3266" s="144"/>
      <c r="E3266" s="282">
        <f>'[11]Depr Exp'!E3266</f>
        <v>43434</v>
      </c>
      <c r="F3266" s="523">
        <f>'[11]Depr Exp'!F3266</f>
        <v>636604</v>
      </c>
      <c r="G3266" s="305">
        <f>'[11]Depr Exp'!G3266</f>
        <v>2.8499999999999998E-2</v>
      </c>
      <c r="H3266" s="524">
        <f>'[11]Depr Exp'!H3266</f>
        <v>1511.93</v>
      </c>
      <c r="I3266" s="523">
        <f>'[11]Depr Exp'!I3266</f>
        <v>636604</v>
      </c>
      <c r="J3266" s="305">
        <f>'[11]Depr Exp'!J3266</f>
        <v>2.8499999999999998E-2</v>
      </c>
      <c r="K3266" s="373">
        <f>'[11]Depr Exp'!K3266</f>
        <v>1511.9345000000001</v>
      </c>
      <c r="L3266" s="524">
        <f>'[11]Depr Exp'!L3266</f>
        <v>0</v>
      </c>
      <c r="M3266" s="144"/>
      <c r="N3266" s="144"/>
    </row>
    <row r="3267" spans="1:14">
      <c r="A3267" s="144" t="str">
        <f>'[11]Depr Exp'!A3267</f>
        <v>E346 PRD Other, Mint Farm OP</v>
      </c>
      <c r="B3267" s="144" t="str">
        <f>'[11]Depr Exp'!B3267</f>
        <v>E346 PRD Other, Mint Farm OP-12</v>
      </c>
      <c r="C3267" s="144" t="str">
        <f>'[11]Depr Exp'!C3267</f>
        <v>403E</v>
      </c>
      <c r="D3267" s="144"/>
      <c r="E3267" s="282">
        <f>'[11]Depr Exp'!E3267</f>
        <v>43465</v>
      </c>
      <c r="F3267" s="523">
        <f>'[11]Depr Exp'!F3267</f>
        <v>636604</v>
      </c>
      <c r="G3267" s="305">
        <f>'[11]Depr Exp'!G3267</f>
        <v>2.8499999999999998E-2</v>
      </c>
      <c r="H3267" s="524">
        <f>'[11]Depr Exp'!H3267</f>
        <v>1511.93</v>
      </c>
      <c r="I3267" s="523">
        <f>'[11]Depr Exp'!I3267</f>
        <v>636604</v>
      </c>
      <c r="J3267" s="305">
        <f>'[11]Depr Exp'!J3267</f>
        <v>2.8499999999999998E-2</v>
      </c>
      <c r="K3267" s="373">
        <f>'[11]Depr Exp'!K3267</f>
        <v>1511.9345000000001</v>
      </c>
      <c r="L3267" s="524">
        <f>'[11]Depr Exp'!L3267</f>
        <v>0</v>
      </c>
      <c r="M3267" s="144"/>
      <c r="N3267" s="144"/>
    </row>
    <row r="3268" spans="1:14" ht="15.75" thickBot="1">
      <c r="A3268" s="159" t="str">
        <f>'[11]Depr Exp'!A3268</f>
        <v>E346 PRD Other, Mint Farm OP Total</v>
      </c>
      <c r="B3268" s="144">
        <f>'[11]Depr Exp'!B3268</f>
        <v>0</v>
      </c>
      <c r="C3268" s="502" t="str">
        <f>'[11]Depr Exp'!C3268</f>
        <v>EPRD</v>
      </c>
      <c r="D3268" s="144"/>
      <c r="E3268" s="281" t="str">
        <f>'[11]Depr Exp'!E3268</f>
        <v>Total</v>
      </c>
      <c r="F3268" s="141">
        <f>'[11]Depr Exp'!F3268</f>
        <v>0</v>
      </c>
      <c r="G3268" s="252">
        <f>'[11]Depr Exp'!G3268</f>
        <v>0</v>
      </c>
      <c r="H3268" s="286">
        <f>'[11]Depr Exp'!H3268</f>
        <v>18143.16</v>
      </c>
      <c r="I3268" s="141">
        <f>'[11]Depr Exp'!I3268</f>
        <v>0</v>
      </c>
      <c r="J3268" s="252">
        <f>'[11]Depr Exp'!J3268</f>
        <v>0</v>
      </c>
      <c r="K3268" s="286">
        <f>'[11]Depr Exp'!K3268</f>
        <v>18143.213999999996</v>
      </c>
      <c r="L3268" s="286">
        <f>'[11]Depr Exp'!L3268</f>
        <v>0.05</v>
      </c>
      <c r="M3268" s="144"/>
      <c r="N3268" s="144"/>
    </row>
    <row r="3269" spans="1:14" ht="13.5" thickTop="1">
      <c r="A3269" s="144" t="str">
        <f>'[11]Depr Exp'!A3269</f>
        <v>E346 PRD Other, Sumas OP</v>
      </c>
      <c r="B3269" s="144" t="str">
        <f>'[11]Depr Exp'!B3269</f>
        <v>E346 PRD Other, Sumas OP-1</v>
      </c>
      <c r="C3269" s="144" t="str">
        <f>'[11]Depr Exp'!C3269</f>
        <v>403E</v>
      </c>
      <c r="D3269" s="144"/>
      <c r="E3269" s="282">
        <f>'[11]Depr Exp'!E3269</f>
        <v>43131</v>
      </c>
      <c r="F3269" s="523">
        <f>'[11]Depr Exp'!F3269</f>
        <v>2151935.7200000002</v>
      </c>
      <c r="G3269" s="305">
        <f>'[11]Depr Exp'!G3269</f>
        <v>1.0200000000000001E-2</v>
      </c>
      <c r="H3269" s="524">
        <f>'[11]Depr Exp'!H3269</f>
        <v>1829.14</v>
      </c>
      <c r="I3269" s="523">
        <f>'[11]Depr Exp'!I3269</f>
        <v>2191391.34</v>
      </c>
      <c r="J3269" s="305">
        <f>'[11]Depr Exp'!J3269</f>
        <v>1.0200000000000001E-2</v>
      </c>
      <c r="K3269" s="373">
        <f>'[11]Depr Exp'!K3269</f>
        <v>1862.6826389999999</v>
      </c>
      <c r="L3269" s="524">
        <f>'[11]Depr Exp'!L3269</f>
        <v>33.54</v>
      </c>
      <c r="M3269" s="144"/>
      <c r="N3269" s="144"/>
    </row>
    <row r="3270" spans="1:14">
      <c r="A3270" s="144" t="str">
        <f>'[11]Depr Exp'!A3270</f>
        <v>E346 PRD Other, Sumas OP</v>
      </c>
      <c r="B3270" s="144" t="str">
        <f>'[11]Depr Exp'!B3270</f>
        <v>E346 PRD Other, Sumas OP-2</v>
      </c>
      <c r="C3270" s="144" t="str">
        <f>'[11]Depr Exp'!C3270</f>
        <v>403E</v>
      </c>
      <c r="D3270" s="144"/>
      <c r="E3270" s="282">
        <f>'[11]Depr Exp'!E3270</f>
        <v>43159</v>
      </c>
      <c r="F3270" s="523">
        <f>'[11]Depr Exp'!F3270</f>
        <v>2151935.7200000002</v>
      </c>
      <c r="G3270" s="305">
        <f>'[11]Depr Exp'!G3270</f>
        <v>1.0200000000000001E-2</v>
      </c>
      <c r="H3270" s="524">
        <f>'[11]Depr Exp'!H3270</f>
        <v>1829.14</v>
      </c>
      <c r="I3270" s="523">
        <f>'[11]Depr Exp'!I3270</f>
        <v>2191391.34</v>
      </c>
      <c r="J3270" s="305">
        <f>'[11]Depr Exp'!J3270</f>
        <v>1.0200000000000001E-2</v>
      </c>
      <c r="K3270" s="373">
        <f>'[11]Depr Exp'!K3270</f>
        <v>1862.6826389999999</v>
      </c>
      <c r="L3270" s="524">
        <f>'[11]Depr Exp'!L3270</f>
        <v>33.54</v>
      </c>
      <c r="M3270" s="144"/>
      <c r="N3270" s="144"/>
    </row>
    <row r="3271" spans="1:14">
      <c r="A3271" s="144" t="str">
        <f>'[11]Depr Exp'!A3271</f>
        <v>E346 PRD Other, Sumas OP</v>
      </c>
      <c r="B3271" s="144" t="str">
        <f>'[11]Depr Exp'!B3271</f>
        <v>E346 PRD Other, Sumas OP-3</v>
      </c>
      <c r="C3271" s="144" t="str">
        <f>'[11]Depr Exp'!C3271</f>
        <v>403E</v>
      </c>
      <c r="D3271" s="144"/>
      <c r="E3271" s="282">
        <f>'[11]Depr Exp'!E3271</f>
        <v>43190</v>
      </c>
      <c r="F3271" s="523">
        <f>'[11]Depr Exp'!F3271</f>
        <v>2151935.7200000002</v>
      </c>
      <c r="G3271" s="305">
        <f>'[11]Depr Exp'!G3271</f>
        <v>1.0200000000000001E-2</v>
      </c>
      <c r="H3271" s="524">
        <f>'[11]Depr Exp'!H3271</f>
        <v>1829.14</v>
      </c>
      <c r="I3271" s="523">
        <f>'[11]Depr Exp'!I3271</f>
        <v>2191391.34</v>
      </c>
      <c r="J3271" s="305">
        <f>'[11]Depr Exp'!J3271</f>
        <v>1.0200000000000001E-2</v>
      </c>
      <c r="K3271" s="373">
        <f>'[11]Depr Exp'!K3271</f>
        <v>1862.6826389999999</v>
      </c>
      <c r="L3271" s="524">
        <f>'[11]Depr Exp'!L3271</f>
        <v>33.54</v>
      </c>
      <c r="M3271" s="144"/>
      <c r="N3271" s="144"/>
    </row>
    <row r="3272" spans="1:14">
      <c r="A3272" s="144" t="str">
        <f>'[11]Depr Exp'!A3272</f>
        <v>E346 PRD Other, Sumas OP</v>
      </c>
      <c r="B3272" s="144" t="str">
        <f>'[11]Depr Exp'!B3272</f>
        <v>E346 PRD Other, Sumas OP-4</v>
      </c>
      <c r="C3272" s="144" t="str">
        <f>'[11]Depr Exp'!C3272</f>
        <v>403E</v>
      </c>
      <c r="D3272" s="144"/>
      <c r="E3272" s="282">
        <f>'[11]Depr Exp'!E3272</f>
        <v>43220</v>
      </c>
      <c r="F3272" s="523">
        <f>'[11]Depr Exp'!F3272</f>
        <v>2151935.7200000002</v>
      </c>
      <c r="G3272" s="305">
        <f>'[11]Depr Exp'!G3272</f>
        <v>1.0200000000000001E-2</v>
      </c>
      <c r="H3272" s="524">
        <f>'[11]Depr Exp'!H3272</f>
        <v>1829.14</v>
      </c>
      <c r="I3272" s="523">
        <f>'[11]Depr Exp'!I3272</f>
        <v>2191391.34</v>
      </c>
      <c r="J3272" s="305">
        <f>'[11]Depr Exp'!J3272</f>
        <v>1.0200000000000001E-2</v>
      </c>
      <c r="K3272" s="373">
        <f>'[11]Depr Exp'!K3272</f>
        <v>1862.6826389999999</v>
      </c>
      <c r="L3272" s="524">
        <f>'[11]Depr Exp'!L3272</f>
        <v>33.54</v>
      </c>
      <c r="M3272" s="144"/>
      <c r="N3272" s="144"/>
    </row>
    <row r="3273" spans="1:14">
      <c r="A3273" s="144" t="str">
        <f>'[11]Depr Exp'!A3273</f>
        <v>E346 PRD Other, Sumas OP</v>
      </c>
      <c r="B3273" s="144" t="str">
        <f>'[11]Depr Exp'!B3273</f>
        <v>E346 PRD Other, Sumas OP-5</v>
      </c>
      <c r="C3273" s="144" t="str">
        <f>'[11]Depr Exp'!C3273</f>
        <v>403E</v>
      </c>
      <c r="D3273" s="144"/>
      <c r="E3273" s="282">
        <f>'[11]Depr Exp'!E3273</f>
        <v>43251</v>
      </c>
      <c r="F3273" s="523">
        <f>'[11]Depr Exp'!F3273</f>
        <v>2151935.7200000002</v>
      </c>
      <c r="G3273" s="305">
        <f>'[11]Depr Exp'!G3273</f>
        <v>1.0200000000000001E-2</v>
      </c>
      <c r="H3273" s="524">
        <f>'[11]Depr Exp'!H3273</f>
        <v>1829.14</v>
      </c>
      <c r="I3273" s="523">
        <f>'[11]Depr Exp'!I3273</f>
        <v>2191391.34</v>
      </c>
      <c r="J3273" s="305">
        <f>'[11]Depr Exp'!J3273</f>
        <v>1.0200000000000001E-2</v>
      </c>
      <c r="K3273" s="373">
        <f>'[11]Depr Exp'!K3273</f>
        <v>1862.6826389999999</v>
      </c>
      <c r="L3273" s="524">
        <f>'[11]Depr Exp'!L3273</f>
        <v>33.54</v>
      </c>
      <c r="M3273" s="144"/>
      <c r="N3273" s="144"/>
    </row>
    <row r="3274" spans="1:14">
      <c r="A3274" s="144" t="str">
        <f>'[11]Depr Exp'!A3274</f>
        <v>E346 PRD Other, Sumas OP</v>
      </c>
      <c r="B3274" s="144" t="str">
        <f>'[11]Depr Exp'!B3274</f>
        <v>E346 PRD Other, Sumas OP-6</v>
      </c>
      <c r="C3274" s="144" t="str">
        <f>'[11]Depr Exp'!C3274</f>
        <v>403E</v>
      </c>
      <c r="D3274" s="144"/>
      <c r="E3274" s="282">
        <f>'[11]Depr Exp'!E3274</f>
        <v>43281</v>
      </c>
      <c r="F3274" s="523">
        <f>'[11]Depr Exp'!F3274</f>
        <v>2151935.7200000002</v>
      </c>
      <c r="G3274" s="305">
        <f>'[11]Depr Exp'!G3274</f>
        <v>1.0200000000000001E-2</v>
      </c>
      <c r="H3274" s="524">
        <f>'[11]Depr Exp'!H3274</f>
        <v>1829.14</v>
      </c>
      <c r="I3274" s="523">
        <f>'[11]Depr Exp'!I3274</f>
        <v>2191391.34</v>
      </c>
      <c r="J3274" s="305">
        <f>'[11]Depr Exp'!J3274</f>
        <v>1.0200000000000001E-2</v>
      </c>
      <c r="K3274" s="373">
        <f>'[11]Depr Exp'!K3274</f>
        <v>1862.6826389999999</v>
      </c>
      <c r="L3274" s="524">
        <f>'[11]Depr Exp'!L3274</f>
        <v>33.54</v>
      </c>
      <c r="M3274" s="144"/>
      <c r="N3274" s="144"/>
    </row>
    <row r="3275" spans="1:14">
      <c r="A3275" s="144" t="str">
        <f>'[11]Depr Exp'!A3275</f>
        <v>E346 PRD Other, Sumas OP</v>
      </c>
      <c r="B3275" s="144" t="str">
        <f>'[11]Depr Exp'!B3275</f>
        <v>E346 PRD Other, Sumas OP-7</v>
      </c>
      <c r="C3275" s="144" t="str">
        <f>'[11]Depr Exp'!C3275</f>
        <v>403E</v>
      </c>
      <c r="D3275" s="144"/>
      <c r="E3275" s="282">
        <f>'[11]Depr Exp'!E3275</f>
        <v>43312</v>
      </c>
      <c r="F3275" s="523">
        <f>'[11]Depr Exp'!F3275</f>
        <v>2151935.7200000002</v>
      </c>
      <c r="G3275" s="305">
        <f>'[11]Depr Exp'!G3275</f>
        <v>1.0200000000000001E-2</v>
      </c>
      <c r="H3275" s="524">
        <f>'[11]Depr Exp'!H3275</f>
        <v>1829.14</v>
      </c>
      <c r="I3275" s="523">
        <f>'[11]Depr Exp'!I3275</f>
        <v>2191391.34</v>
      </c>
      <c r="J3275" s="305">
        <f>'[11]Depr Exp'!J3275</f>
        <v>1.0200000000000001E-2</v>
      </c>
      <c r="K3275" s="373">
        <f>'[11]Depr Exp'!K3275</f>
        <v>1862.6826389999999</v>
      </c>
      <c r="L3275" s="524">
        <f>'[11]Depr Exp'!L3275</f>
        <v>33.54</v>
      </c>
      <c r="M3275" s="144"/>
      <c r="N3275" s="144"/>
    </row>
    <row r="3276" spans="1:14">
      <c r="A3276" s="144" t="str">
        <f>'[11]Depr Exp'!A3276</f>
        <v>E346 PRD Other, Sumas OP</v>
      </c>
      <c r="B3276" s="144" t="str">
        <f>'[11]Depr Exp'!B3276</f>
        <v>E346 PRD Other, Sumas OP-8</v>
      </c>
      <c r="C3276" s="144" t="str">
        <f>'[11]Depr Exp'!C3276</f>
        <v>403E</v>
      </c>
      <c r="D3276" s="144"/>
      <c r="E3276" s="282">
        <f>'[11]Depr Exp'!E3276</f>
        <v>43343</v>
      </c>
      <c r="F3276" s="523">
        <f>'[11]Depr Exp'!F3276</f>
        <v>2151935.7200000002</v>
      </c>
      <c r="G3276" s="305">
        <f>'[11]Depr Exp'!G3276</f>
        <v>1.0200000000000001E-2</v>
      </c>
      <c r="H3276" s="524">
        <f>'[11]Depr Exp'!H3276</f>
        <v>1829.14</v>
      </c>
      <c r="I3276" s="523">
        <f>'[11]Depr Exp'!I3276</f>
        <v>2191391.34</v>
      </c>
      <c r="J3276" s="305">
        <f>'[11]Depr Exp'!J3276</f>
        <v>1.0200000000000001E-2</v>
      </c>
      <c r="K3276" s="373">
        <f>'[11]Depr Exp'!K3276</f>
        <v>1862.6826389999999</v>
      </c>
      <c r="L3276" s="524">
        <f>'[11]Depr Exp'!L3276</f>
        <v>33.54</v>
      </c>
      <c r="M3276" s="144"/>
      <c r="N3276" s="144"/>
    </row>
    <row r="3277" spans="1:14">
      <c r="A3277" s="144" t="str">
        <f>'[11]Depr Exp'!A3277</f>
        <v>E346 PRD Other, Sumas OP</v>
      </c>
      <c r="B3277" s="144" t="str">
        <f>'[11]Depr Exp'!B3277</f>
        <v>E346 PRD Other, Sumas OP-9</v>
      </c>
      <c r="C3277" s="144" t="str">
        <f>'[11]Depr Exp'!C3277</f>
        <v>403E</v>
      </c>
      <c r="D3277" s="144"/>
      <c r="E3277" s="282">
        <f>'[11]Depr Exp'!E3277</f>
        <v>43373</v>
      </c>
      <c r="F3277" s="523">
        <f>'[11]Depr Exp'!F3277</f>
        <v>2151935.7200000002</v>
      </c>
      <c r="G3277" s="305">
        <f>'[11]Depr Exp'!G3277</f>
        <v>1.0200000000000001E-2</v>
      </c>
      <c r="H3277" s="524">
        <f>'[11]Depr Exp'!H3277</f>
        <v>1829.14</v>
      </c>
      <c r="I3277" s="523">
        <f>'[11]Depr Exp'!I3277</f>
        <v>2191391.34</v>
      </c>
      <c r="J3277" s="305">
        <f>'[11]Depr Exp'!J3277</f>
        <v>1.0200000000000001E-2</v>
      </c>
      <c r="K3277" s="373">
        <f>'[11]Depr Exp'!K3277</f>
        <v>1862.6826389999999</v>
      </c>
      <c r="L3277" s="524">
        <f>'[11]Depr Exp'!L3277</f>
        <v>33.54</v>
      </c>
      <c r="M3277" s="144"/>
      <c r="N3277" s="144"/>
    </row>
    <row r="3278" spans="1:14">
      <c r="A3278" s="144" t="str">
        <f>'[11]Depr Exp'!A3278</f>
        <v>E346 PRD Other, Sumas OP</v>
      </c>
      <c r="B3278" s="144" t="str">
        <f>'[11]Depr Exp'!B3278</f>
        <v>E346 PRD Other, Sumas OP-10</v>
      </c>
      <c r="C3278" s="144" t="str">
        <f>'[11]Depr Exp'!C3278</f>
        <v>403E</v>
      </c>
      <c r="D3278" s="144"/>
      <c r="E3278" s="282">
        <f>'[11]Depr Exp'!E3278</f>
        <v>43404</v>
      </c>
      <c r="F3278" s="523">
        <f>'[11]Depr Exp'!F3278</f>
        <v>2151935.7200000002</v>
      </c>
      <c r="G3278" s="305">
        <f>'[11]Depr Exp'!G3278</f>
        <v>1.0200000000000001E-2</v>
      </c>
      <c r="H3278" s="524">
        <f>'[11]Depr Exp'!H3278</f>
        <v>1829.14</v>
      </c>
      <c r="I3278" s="523">
        <f>'[11]Depr Exp'!I3278</f>
        <v>2191391.34</v>
      </c>
      <c r="J3278" s="305">
        <f>'[11]Depr Exp'!J3278</f>
        <v>1.0200000000000001E-2</v>
      </c>
      <c r="K3278" s="373">
        <f>'[11]Depr Exp'!K3278</f>
        <v>1862.6826389999999</v>
      </c>
      <c r="L3278" s="524">
        <f>'[11]Depr Exp'!L3278</f>
        <v>33.54</v>
      </c>
      <c r="M3278" s="144"/>
      <c r="N3278" s="144"/>
    </row>
    <row r="3279" spans="1:14">
      <c r="A3279" s="144" t="str">
        <f>'[11]Depr Exp'!A3279</f>
        <v>E346 PRD Other, Sumas OP</v>
      </c>
      <c r="B3279" s="144" t="str">
        <f>'[11]Depr Exp'!B3279</f>
        <v>E346 PRD Other, Sumas OP-11</v>
      </c>
      <c r="C3279" s="144" t="str">
        <f>'[11]Depr Exp'!C3279</f>
        <v>403E</v>
      </c>
      <c r="D3279" s="144"/>
      <c r="E3279" s="282">
        <f>'[11]Depr Exp'!E3279</f>
        <v>43434</v>
      </c>
      <c r="F3279" s="523">
        <f>'[11]Depr Exp'!F3279</f>
        <v>2171663.5299999998</v>
      </c>
      <c r="G3279" s="305">
        <f>'[11]Depr Exp'!G3279</f>
        <v>1.0200000000000001E-2</v>
      </c>
      <c r="H3279" s="524">
        <f>'[11]Depr Exp'!H3279</f>
        <v>1845.92</v>
      </c>
      <c r="I3279" s="523">
        <f>'[11]Depr Exp'!I3279</f>
        <v>2191391.34</v>
      </c>
      <c r="J3279" s="305">
        <f>'[11]Depr Exp'!J3279</f>
        <v>1.0200000000000001E-2</v>
      </c>
      <c r="K3279" s="373">
        <f>'[11]Depr Exp'!K3279</f>
        <v>1862.6826389999999</v>
      </c>
      <c r="L3279" s="524">
        <f>'[11]Depr Exp'!L3279</f>
        <v>16.760000000000002</v>
      </c>
      <c r="M3279" s="144"/>
      <c r="N3279" s="144"/>
    </row>
    <row r="3280" spans="1:14">
      <c r="A3280" s="144" t="str">
        <f>'[11]Depr Exp'!A3280</f>
        <v>E346 PRD Other, Sumas OP</v>
      </c>
      <c r="B3280" s="144" t="str">
        <f>'[11]Depr Exp'!B3280</f>
        <v>E346 PRD Other, Sumas OP-12</v>
      </c>
      <c r="C3280" s="144" t="str">
        <f>'[11]Depr Exp'!C3280</f>
        <v>403E</v>
      </c>
      <c r="D3280" s="144"/>
      <c r="E3280" s="282">
        <f>'[11]Depr Exp'!E3280</f>
        <v>43465</v>
      </c>
      <c r="F3280" s="523">
        <f>'[11]Depr Exp'!F3280</f>
        <v>2191391.34</v>
      </c>
      <c r="G3280" s="305">
        <f>'[11]Depr Exp'!G3280</f>
        <v>1.0200000000000001E-2</v>
      </c>
      <c r="H3280" s="524">
        <f>'[11]Depr Exp'!H3280</f>
        <v>1862.6799999999998</v>
      </c>
      <c r="I3280" s="523">
        <f>'[11]Depr Exp'!I3280</f>
        <v>2191391.34</v>
      </c>
      <c r="J3280" s="305">
        <f>'[11]Depr Exp'!J3280</f>
        <v>1.0200000000000001E-2</v>
      </c>
      <c r="K3280" s="373">
        <f>'[11]Depr Exp'!K3280</f>
        <v>1862.6826389999999</v>
      </c>
      <c r="L3280" s="524">
        <f>'[11]Depr Exp'!L3280</f>
        <v>0</v>
      </c>
      <c r="M3280" s="144"/>
      <c r="N3280" s="144"/>
    </row>
    <row r="3281" spans="1:14" ht="15.75" thickBot="1">
      <c r="A3281" s="159" t="str">
        <f>'[11]Depr Exp'!A3281</f>
        <v>E346 PRD Other, Sumas OP Total</v>
      </c>
      <c r="B3281" s="144">
        <f>'[11]Depr Exp'!B3281</f>
        <v>0</v>
      </c>
      <c r="C3281" s="502" t="str">
        <f>'[11]Depr Exp'!C3281</f>
        <v>EPRD</v>
      </c>
      <c r="D3281" s="144"/>
      <c r="E3281" s="281" t="str">
        <f>'[11]Depr Exp'!E3281</f>
        <v>Total</v>
      </c>
      <c r="F3281" s="141">
        <f>'[11]Depr Exp'!F3281</f>
        <v>0</v>
      </c>
      <c r="G3281" s="252">
        <f>'[11]Depr Exp'!G3281</f>
        <v>0</v>
      </c>
      <c r="H3281" s="286">
        <f>'[11]Depr Exp'!H3281</f>
        <v>22000</v>
      </c>
      <c r="I3281" s="141">
        <f>'[11]Depr Exp'!I3281</f>
        <v>0</v>
      </c>
      <c r="J3281" s="252">
        <f>'[11]Depr Exp'!J3281</f>
        <v>0</v>
      </c>
      <c r="K3281" s="286">
        <f>'[11]Depr Exp'!K3281</f>
        <v>22352.191667999996</v>
      </c>
      <c r="L3281" s="286">
        <f>'[11]Depr Exp'!L3281</f>
        <v>352.19</v>
      </c>
      <c r="M3281" s="144"/>
      <c r="N3281" s="144"/>
    </row>
    <row r="3282" spans="1:14" ht="13.5" thickTop="1">
      <c r="A3282" s="144" t="str">
        <f>'[11]Depr Exp'!A3282</f>
        <v>E346 PRD Other, Whitehorn 2-3 Com</v>
      </c>
      <c r="B3282" s="144" t="str">
        <f>'[11]Depr Exp'!B3282</f>
        <v>E346 PRD Other, Whitehorn 2-3 Com-1</v>
      </c>
      <c r="C3282" s="144" t="str">
        <f>'[11]Depr Exp'!C3282</f>
        <v>403E</v>
      </c>
      <c r="D3282" s="144"/>
      <c r="E3282" s="282">
        <f>'[11]Depr Exp'!E3282</f>
        <v>43131</v>
      </c>
      <c r="F3282" s="523">
        <f>'[11]Depr Exp'!F3282</f>
        <v>46462.34</v>
      </c>
      <c r="G3282" s="305">
        <f>'[11]Depr Exp'!G3282</f>
        <v>2.5399999999999999E-2</v>
      </c>
      <c r="H3282" s="524">
        <f>'[11]Depr Exp'!H3282</f>
        <v>98.350000000000009</v>
      </c>
      <c r="I3282" s="523">
        <f>'[11]Depr Exp'!I3282</f>
        <v>46462.34</v>
      </c>
      <c r="J3282" s="305">
        <f>'[11]Depr Exp'!J3282</f>
        <v>2.5399999999999999E-2</v>
      </c>
      <c r="K3282" s="373">
        <f>'[11]Depr Exp'!K3282</f>
        <v>98.34528633333332</v>
      </c>
      <c r="L3282" s="524">
        <f>'[11]Depr Exp'!L3282</f>
        <v>0</v>
      </c>
      <c r="M3282" s="144"/>
      <c r="N3282" s="144"/>
    </row>
    <row r="3283" spans="1:14">
      <c r="A3283" s="144" t="str">
        <f>'[11]Depr Exp'!A3283</f>
        <v>E346 PRD Other, Whitehorn 2-3 Com</v>
      </c>
      <c r="B3283" s="144" t="str">
        <f>'[11]Depr Exp'!B3283</f>
        <v>E346 PRD Other, Whitehorn 2-3 Com-2</v>
      </c>
      <c r="C3283" s="144" t="str">
        <f>'[11]Depr Exp'!C3283</f>
        <v>403E</v>
      </c>
      <c r="D3283" s="144"/>
      <c r="E3283" s="282">
        <f>'[11]Depr Exp'!E3283</f>
        <v>43159</v>
      </c>
      <c r="F3283" s="523">
        <f>'[11]Depr Exp'!F3283</f>
        <v>46462.34</v>
      </c>
      <c r="G3283" s="305">
        <f>'[11]Depr Exp'!G3283</f>
        <v>2.5399999999999999E-2</v>
      </c>
      <c r="H3283" s="524">
        <f>'[11]Depr Exp'!H3283</f>
        <v>98.350000000000009</v>
      </c>
      <c r="I3283" s="523">
        <f>'[11]Depr Exp'!I3283</f>
        <v>46462.34</v>
      </c>
      <c r="J3283" s="305">
        <f>'[11]Depr Exp'!J3283</f>
        <v>2.5399999999999999E-2</v>
      </c>
      <c r="K3283" s="373">
        <f>'[11]Depr Exp'!K3283</f>
        <v>98.34528633333332</v>
      </c>
      <c r="L3283" s="524">
        <f>'[11]Depr Exp'!L3283</f>
        <v>0</v>
      </c>
      <c r="M3283" s="144"/>
      <c r="N3283" s="144"/>
    </row>
    <row r="3284" spans="1:14">
      <c r="A3284" s="144" t="str">
        <f>'[11]Depr Exp'!A3284</f>
        <v>E346 PRD Other, Whitehorn 2-3 Com</v>
      </c>
      <c r="B3284" s="144" t="str">
        <f>'[11]Depr Exp'!B3284</f>
        <v>E346 PRD Other, Whitehorn 2-3 Com-3</v>
      </c>
      <c r="C3284" s="144" t="str">
        <f>'[11]Depr Exp'!C3284</f>
        <v>403E</v>
      </c>
      <c r="D3284" s="144"/>
      <c r="E3284" s="282">
        <f>'[11]Depr Exp'!E3284</f>
        <v>43190</v>
      </c>
      <c r="F3284" s="523">
        <f>'[11]Depr Exp'!F3284</f>
        <v>46462.34</v>
      </c>
      <c r="G3284" s="305">
        <f>'[11]Depr Exp'!G3284</f>
        <v>2.5399999999999999E-2</v>
      </c>
      <c r="H3284" s="524">
        <f>'[11]Depr Exp'!H3284</f>
        <v>98.350000000000009</v>
      </c>
      <c r="I3284" s="523">
        <f>'[11]Depr Exp'!I3284</f>
        <v>46462.34</v>
      </c>
      <c r="J3284" s="305">
        <f>'[11]Depr Exp'!J3284</f>
        <v>2.5399999999999999E-2</v>
      </c>
      <c r="K3284" s="373">
        <f>'[11]Depr Exp'!K3284</f>
        <v>98.34528633333332</v>
      </c>
      <c r="L3284" s="524">
        <f>'[11]Depr Exp'!L3284</f>
        <v>0</v>
      </c>
      <c r="M3284" s="144"/>
      <c r="N3284" s="144"/>
    </row>
    <row r="3285" spans="1:14">
      <c r="A3285" s="144" t="str">
        <f>'[11]Depr Exp'!A3285</f>
        <v>E346 PRD Other, Whitehorn 2-3 Com</v>
      </c>
      <c r="B3285" s="144" t="str">
        <f>'[11]Depr Exp'!B3285</f>
        <v>E346 PRD Other, Whitehorn 2-3 Com-4</v>
      </c>
      <c r="C3285" s="144" t="str">
        <f>'[11]Depr Exp'!C3285</f>
        <v>403E</v>
      </c>
      <c r="D3285" s="144"/>
      <c r="E3285" s="282">
        <f>'[11]Depr Exp'!E3285</f>
        <v>43220</v>
      </c>
      <c r="F3285" s="523">
        <f>'[11]Depr Exp'!F3285</f>
        <v>46462.34</v>
      </c>
      <c r="G3285" s="305">
        <f>'[11]Depr Exp'!G3285</f>
        <v>2.5399999999999999E-2</v>
      </c>
      <c r="H3285" s="524">
        <f>'[11]Depr Exp'!H3285</f>
        <v>98.350000000000009</v>
      </c>
      <c r="I3285" s="523">
        <f>'[11]Depr Exp'!I3285</f>
        <v>46462.34</v>
      </c>
      <c r="J3285" s="305">
        <f>'[11]Depr Exp'!J3285</f>
        <v>2.5399999999999999E-2</v>
      </c>
      <c r="K3285" s="373">
        <f>'[11]Depr Exp'!K3285</f>
        <v>98.34528633333332</v>
      </c>
      <c r="L3285" s="524">
        <f>'[11]Depr Exp'!L3285</f>
        <v>0</v>
      </c>
      <c r="M3285" s="144"/>
      <c r="N3285" s="144"/>
    </row>
    <row r="3286" spans="1:14">
      <c r="A3286" s="144" t="str">
        <f>'[11]Depr Exp'!A3286</f>
        <v>E346 PRD Other, Whitehorn 2-3 Com</v>
      </c>
      <c r="B3286" s="144" t="str">
        <f>'[11]Depr Exp'!B3286</f>
        <v>E346 PRD Other, Whitehorn 2-3 Com-5</v>
      </c>
      <c r="C3286" s="144" t="str">
        <f>'[11]Depr Exp'!C3286</f>
        <v>403E</v>
      </c>
      <c r="D3286" s="144"/>
      <c r="E3286" s="282">
        <f>'[11]Depr Exp'!E3286</f>
        <v>43251</v>
      </c>
      <c r="F3286" s="523">
        <f>'[11]Depr Exp'!F3286</f>
        <v>46462.34</v>
      </c>
      <c r="G3286" s="305">
        <f>'[11]Depr Exp'!G3286</f>
        <v>2.5399999999999999E-2</v>
      </c>
      <c r="H3286" s="524">
        <f>'[11]Depr Exp'!H3286</f>
        <v>98.350000000000009</v>
      </c>
      <c r="I3286" s="523">
        <f>'[11]Depr Exp'!I3286</f>
        <v>46462.34</v>
      </c>
      <c r="J3286" s="305">
        <f>'[11]Depr Exp'!J3286</f>
        <v>2.5399999999999999E-2</v>
      </c>
      <c r="K3286" s="373">
        <f>'[11]Depr Exp'!K3286</f>
        <v>98.34528633333332</v>
      </c>
      <c r="L3286" s="524">
        <f>'[11]Depr Exp'!L3286</f>
        <v>0</v>
      </c>
      <c r="M3286" s="144"/>
      <c r="N3286" s="144"/>
    </row>
    <row r="3287" spans="1:14">
      <c r="A3287" s="144" t="str">
        <f>'[11]Depr Exp'!A3287</f>
        <v>E346 PRD Other, Whitehorn 2-3 Com</v>
      </c>
      <c r="B3287" s="144" t="str">
        <f>'[11]Depr Exp'!B3287</f>
        <v>E346 PRD Other, Whitehorn 2-3 Com-6</v>
      </c>
      <c r="C3287" s="144" t="str">
        <f>'[11]Depr Exp'!C3287</f>
        <v>403E</v>
      </c>
      <c r="D3287" s="144"/>
      <c r="E3287" s="282">
        <f>'[11]Depr Exp'!E3287</f>
        <v>43281</v>
      </c>
      <c r="F3287" s="523">
        <f>'[11]Depr Exp'!F3287</f>
        <v>46462.34</v>
      </c>
      <c r="G3287" s="305">
        <f>'[11]Depr Exp'!G3287</f>
        <v>2.5399999999999999E-2</v>
      </c>
      <c r="H3287" s="524">
        <f>'[11]Depr Exp'!H3287</f>
        <v>98.350000000000009</v>
      </c>
      <c r="I3287" s="523">
        <f>'[11]Depr Exp'!I3287</f>
        <v>46462.34</v>
      </c>
      <c r="J3287" s="305">
        <f>'[11]Depr Exp'!J3287</f>
        <v>2.5399999999999999E-2</v>
      </c>
      <c r="K3287" s="373">
        <f>'[11]Depr Exp'!K3287</f>
        <v>98.34528633333332</v>
      </c>
      <c r="L3287" s="524">
        <f>'[11]Depr Exp'!L3287</f>
        <v>0</v>
      </c>
      <c r="M3287" s="144"/>
      <c r="N3287" s="144"/>
    </row>
    <row r="3288" spans="1:14">
      <c r="A3288" s="144" t="str">
        <f>'[11]Depr Exp'!A3288</f>
        <v>E346 PRD Other, Whitehorn 2-3 Com</v>
      </c>
      <c r="B3288" s="144" t="str">
        <f>'[11]Depr Exp'!B3288</f>
        <v>E346 PRD Other, Whitehorn 2-3 Com-7</v>
      </c>
      <c r="C3288" s="144" t="str">
        <f>'[11]Depr Exp'!C3288</f>
        <v>403E</v>
      </c>
      <c r="D3288" s="144"/>
      <c r="E3288" s="282">
        <f>'[11]Depr Exp'!E3288</f>
        <v>43312</v>
      </c>
      <c r="F3288" s="523">
        <f>'[11]Depr Exp'!F3288</f>
        <v>46462.34</v>
      </c>
      <c r="G3288" s="305">
        <f>'[11]Depr Exp'!G3288</f>
        <v>2.5399999999999999E-2</v>
      </c>
      <c r="H3288" s="524">
        <f>'[11]Depr Exp'!H3288</f>
        <v>98.350000000000009</v>
      </c>
      <c r="I3288" s="523">
        <f>'[11]Depr Exp'!I3288</f>
        <v>46462.34</v>
      </c>
      <c r="J3288" s="305">
        <f>'[11]Depr Exp'!J3288</f>
        <v>2.5399999999999999E-2</v>
      </c>
      <c r="K3288" s="373">
        <f>'[11]Depr Exp'!K3288</f>
        <v>98.34528633333332</v>
      </c>
      <c r="L3288" s="524">
        <f>'[11]Depr Exp'!L3288</f>
        <v>0</v>
      </c>
      <c r="M3288" s="144"/>
      <c r="N3288" s="144"/>
    </row>
    <row r="3289" spans="1:14">
      <c r="A3289" s="144" t="str">
        <f>'[11]Depr Exp'!A3289</f>
        <v>E346 PRD Other, Whitehorn 2-3 Com</v>
      </c>
      <c r="B3289" s="144" t="str">
        <f>'[11]Depr Exp'!B3289</f>
        <v>E346 PRD Other, Whitehorn 2-3 Com-8</v>
      </c>
      <c r="C3289" s="144" t="str">
        <f>'[11]Depr Exp'!C3289</f>
        <v>403E</v>
      </c>
      <c r="D3289" s="144"/>
      <c r="E3289" s="282">
        <f>'[11]Depr Exp'!E3289</f>
        <v>43343</v>
      </c>
      <c r="F3289" s="523">
        <f>'[11]Depr Exp'!F3289</f>
        <v>46462.34</v>
      </c>
      <c r="G3289" s="305">
        <f>'[11]Depr Exp'!G3289</f>
        <v>2.5399999999999999E-2</v>
      </c>
      <c r="H3289" s="524">
        <f>'[11]Depr Exp'!H3289</f>
        <v>98.350000000000009</v>
      </c>
      <c r="I3289" s="523">
        <f>'[11]Depr Exp'!I3289</f>
        <v>46462.34</v>
      </c>
      <c r="J3289" s="305">
        <f>'[11]Depr Exp'!J3289</f>
        <v>2.5399999999999999E-2</v>
      </c>
      <c r="K3289" s="373">
        <f>'[11]Depr Exp'!K3289</f>
        <v>98.34528633333332</v>
      </c>
      <c r="L3289" s="524">
        <f>'[11]Depr Exp'!L3289</f>
        <v>0</v>
      </c>
      <c r="M3289" s="144"/>
      <c r="N3289" s="144"/>
    </row>
    <row r="3290" spans="1:14">
      <c r="A3290" s="144" t="str">
        <f>'[11]Depr Exp'!A3290</f>
        <v>E346 PRD Other, Whitehorn 2-3 Com</v>
      </c>
      <c r="B3290" s="144" t="str">
        <f>'[11]Depr Exp'!B3290</f>
        <v>E346 PRD Other, Whitehorn 2-3 Com-9</v>
      </c>
      <c r="C3290" s="144" t="str">
        <f>'[11]Depr Exp'!C3290</f>
        <v>403E</v>
      </c>
      <c r="D3290" s="144"/>
      <c r="E3290" s="282">
        <f>'[11]Depr Exp'!E3290</f>
        <v>43373</v>
      </c>
      <c r="F3290" s="523">
        <f>'[11]Depr Exp'!F3290</f>
        <v>46462.34</v>
      </c>
      <c r="G3290" s="305">
        <f>'[11]Depr Exp'!G3290</f>
        <v>2.5399999999999999E-2</v>
      </c>
      <c r="H3290" s="524">
        <f>'[11]Depr Exp'!H3290</f>
        <v>98.350000000000009</v>
      </c>
      <c r="I3290" s="523">
        <f>'[11]Depr Exp'!I3290</f>
        <v>46462.34</v>
      </c>
      <c r="J3290" s="305">
        <f>'[11]Depr Exp'!J3290</f>
        <v>2.5399999999999999E-2</v>
      </c>
      <c r="K3290" s="373">
        <f>'[11]Depr Exp'!K3290</f>
        <v>98.34528633333332</v>
      </c>
      <c r="L3290" s="524">
        <f>'[11]Depr Exp'!L3290</f>
        <v>0</v>
      </c>
      <c r="M3290" s="144"/>
      <c r="N3290" s="144"/>
    </row>
    <row r="3291" spans="1:14">
      <c r="A3291" s="144" t="str">
        <f>'[11]Depr Exp'!A3291</f>
        <v>E346 PRD Other, Whitehorn 2-3 Com</v>
      </c>
      <c r="B3291" s="144" t="str">
        <f>'[11]Depr Exp'!B3291</f>
        <v>E346 PRD Other, Whitehorn 2-3 Com-10</v>
      </c>
      <c r="C3291" s="144" t="str">
        <f>'[11]Depr Exp'!C3291</f>
        <v>403E</v>
      </c>
      <c r="D3291" s="144"/>
      <c r="E3291" s="282">
        <f>'[11]Depr Exp'!E3291</f>
        <v>43404</v>
      </c>
      <c r="F3291" s="523">
        <f>'[11]Depr Exp'!F3291</f>
        <v>46462.34</v>
      </c>
      <c r="G3291" s="305">
        <f>'[11]Depr Exp'!G3291</f>
        <v>2.5399999999999999E-2</v>
      </c>
      <c r="H3291" s="524">
        <f>'[11]Depr Exp'!H3291</f>
        <v>98.350000000000009</v>
      </c>
      <c r="I3291" s="523">
        <f>'[11]Depr Exp'!I3291</f>
        <v>46462.34</v>
      </c>
      <c r="J3291" s="305">
        <f>'[11]Depr Exp'!J3291</f>
        <v>2.5399999999999999E-2</v>
      </c>
      <c r="K3291" s="373">
        <f>'[11]Depr Exp'!K3291</f>
        <v>98.34528633333332</v>
      </c>
      <c r="L3291" s="524">
        <f>'[11]Depr Exp'!L3291</f>
        <v>0</v>
      </c>
      <c r="M3291" s="144"/>
      <c r="N3291" s="144"/>
    </row>
    <row r="3292" spans="1:14">
      <c r="A3292" s="144" t="str">
        <f>'[11]Depr Exp'!A3292</f>
        <v>E346 PRD Other, Whitehorn 2-3 Com</v>
      </c>
      <c r="B3292" s="144" t="str">
        <f>'[11]Depr Exp'!B3292</f>
        <v>E346 PRD Other, Whitehorn 2-3 Com-11</v>
      </c>
      <c r="C3292" s="144" t="str">
        <f>'[11]Depr Exp'!C3292</f>
        <v>403E</v>
      </c>
      <c r="D3292" s="144"/>
      <c r="E3292" s="282">
        <f>'[11]Depr Exp'!E3292</f>
        <v>43434</v>
      </c>
      <c r="F3292" s="523">
        <f>'[11]Depr Exp'!F3292</f>
        <v>46462.34</v>
      </c>
      <c r="G3292" s="305">
        <f>'[11]Depr Exp'!G3292</f>
        <v>2.5399999999999999E-2</v>
      </c>
      <c r="H3292" s="524">
        <f>'[11]Depr Exp'!H3292</f>
        <v>98.350000000000009</v>
      </c>
      <c r="I3292" s="523">
        <f>'[11]Depr Exp'!I3292</f>
        <v>46462.34</v>
      </c>
      <c r="J3292" s="305">
        <f>'[11]Depr Exp'!J3292</f>
        <v>2.5399999999999999E-2</v>
      </c>
      <c r="K3292" s="373">
        <f>'[11]Depr Exp'!K3292</f>
        <v>98.34528633333332</v>
      </c>
      <c r="L3292" s="524">
        <f>'[11]Depr Exp'!L3292</f>
        <v>0</v>
      </c>
      <c r="M3292" s="144"/>
      <c r="N3292" s="144"/>
    </row>
    <row r="3293" spans="1:14">
      <c r="A3293" s="144" t="str">
        <f>'[11]Depr Exp'!A3293</f>
        <v>E346 PRD Other, Whitehorn 2-3 Com</v>
      </c>
      <c r="B3293" s="144" t="str">
        <f>'[11]Depr Exp'!B3293</f>
        <v>E346 PRD Other, Whitehorn 2-3 Com-12</v>
      </c>
      <c r="C3293" s="144" t="str">
        <f>'[11]Depr Exp'!C3293</f>
        <v>403E</v>
      </c>
      <c r="D3293" s="144"/>
      <c r="E3293" s="282">
        <f>'[11]Depr Exp'!E3293</f>
        <v>43465</v>
      </c>
      <c r="F3293" s="523">
        <f>'[11]Depr Exp'!F3293</f>
        <v>46462.34</v>
      </c>
      <c r="G3293" s="305">
        <f>'[11]Depr Exp'!G3293</f>
        <v>2.5399999999999999E-2</v>
      </c>
      <c r="H3293" s="524">
        <f>'[11]Depr Exp'!H3293</f>
        <v>98.350000000000009</v>
      </c>
      <c r="I3293" s="523">
        <f>'[11]Depr Exp'!I3293</f>
        <v>46462.34</v>
      </c>
      <c r="J3293" s="305">
        <f>'[11]Depr Exp'!J3293</f>
        <v>2.5399999999999999E-2</v>
      </c>
      <c r="K3293" s="373">
        <f>'[11]Depr Exp'!K3293</f>
        <v>98.34528633333332</v>
      </c>
      <c r="L3293" s="524">
        <f>'[11]Depr Exp'!L3293</f>
        <v>0</v>
      </c>
      <c r="M3293" s="144"/>
      <c r="N3293" s="144"/>
    </row>
    <row r="3294" spans="1:14" ht="15.75" thickBot="1">
      <c r="A3294" s="159" t="str">
        <f>'[11]Depr Exp'!A3294</f>
        <v>E346 PRD Other, Whitehorn 2-3 Com Total</v>
      </c>
      <c r="B3294" s="144">
        <f>'[11]Depr Exp'!B3294</f>
        <v>0</v>
      </c>
      <c r="C3294" s="502" t="str">
        <f>'[11]Depr Exp'!C3294</f>
        <v>EPRD</v>
      </c>
      <c r="D3294" s="144"/>
      <c r="E3294" s="281" t="str">
        <f>'[11]Depr Exp'!E3294</f>
        <v>Total</v>
      </c>
      <c r="F3294" s="141">
        <f>'[11]Depr Exp'!F3294</f>
        <v>0</v>
      </c>
      <c r="G3294" s="252">
        <f>'[11]Depr Exp'!G3294</f>
        <v>0</v>
      </c>
      <c r="H3294" s="286">
        <f>'[11]Depr Exp'!H3294</f>
        <v>1180.2</v>
      </c>
      <c r="I3294" s="141">
        <f>'[11]Depr Exp'!I3294</f>
        <v>0</v>
      </c>
      <c r="J3294" s="252">
        <f>'[11]Depr Exp'!J3294</f>
        <v>0</v>
      </c>
      <c r="K3294" s="286">
        <f>'[11]Depr Exp'!K3294</f>
        <v>1180.1434359999998</v>
      </c>
      <c r="L3294" s="286">
        <f>'[11]Depr Exp'!L3294</f>
        <v>-0.06</v>
      </c>
      <c r="M3294" s="144"/>
      <c r="N3294" s="144"/>
    </row>
    <row r="3295" spans="1:14" ht="13.5" thickTop="1">
      <c r="A3295" s="144" t="str">
        <f>'[11]Depr Exp'!A3295</f>
        <v>E34601 PRD Other, Hopkins Ridge</v>
      </c>
      <c r="B3295" s="144" t="str">
        <f>'[11]Depr Exp'!B3295</f>
        <v>E34601 PRD Other, Hopkins Ridge-1</v>
      </c>
      <c r="C3295" s="144" t="str">
        <f>'[11]Depr Exp'!C3295</f>
        <v>403E</v>
      </c>
      <c r="D3295" s="144"/>
      <c r="E3295" s="282">
        <f>'[11]Depr Exp'!E3295</f>
        <v>43131</v>
      </c>
      <c r="F3295" s="523">
        <f>'[11]Depr Exp'!F3295</f>
        <v>479164.8</v>
      </c>
      <c r="G3295" s="305">
        <f>'[11]Depr Exp'!G3295</f>
        <v>5.91E-2</v>
      </c>
      <c r="H3295" s="524">
        <f>'[11]Depr Exp'!H3295</f>
        <v>2359.89</v>
      </c>
      <c r="I3295" s="523">
        <f>'[11]Depr Exp'!I3295</f>
        <v>479164.8</v>
      </c>
      <c r="J3295" s="305">
        <f>'[11]Depr Exp'!J3295</f>
        <v>5.91E-2</v>
      </c>
      <c r="K3295" s="373">
        <f>'[11]Depr Exp'!K3295</f>
        <v>2359.8866400000002</v>
      </c>
      <c r="L3295" s="524">
        <f>'[11]Depr Exp'!L3295</f>
        <v>0</v>
      </c>
      <c r="M3295" s="144"/>
      <c r="N3295" s="144"/>
    </row>
    <row r="3296" spans="1:14">
      <c r="A3296" s="144" t="str">
        <f>'[11]Depr Exp'!A3296</f>
        <v>E34601 PRD Other, Hopkins Ridge</v>
      </c>
      <c r="B3296" s="144" t="str">
        <f>'[11]Depr Exp'!B3296</f>
        <v>E34601 PRD Other, Hopkins Ridge-2</v>
      </c>
      <c r="C3296" s="144" t="str">
        <f>'[11]Depr Exp'!C3296</f>
        <v>403E</v>
      </c>
      <c r="D3296" s="144"/>
      <c r="E3296" s="282">
        <f>'[11]Depr Exp'!E3296</f>
        <v>43159</v>
      </c>
      <c r="F3296" s="523">
        <f>'[11]Depr Exp'!F3296</f>
        <v>479164.8</v>
      </c>
      <c r="G3296" s="305">
        <f>'[11]Depr Exp'!G3296</f>
        <v>5.91E-2</v>
      </c>
      <c r="H3296" s="524">
        <f>'[11]Depr Exp'!H3296</f>
        <v>2359.89</v>
      </c>
      <c r="I3296" s="523">
        <f>'[11]Depr Exp'!I3296</f>
        <v>479164.8</v>
      </c>
      <c r="J3296" s="305">
        <f>'[11]Depr Exp'!J3296</f>
        <v>5.91E-2</v>
      </c>
      <c r="K3296" s="373">
        <f>'[11]Depr Exp'!K3296</f>
        <v>2359.8866400000002</v>
      </c>
      <c r="L3296" s="524">
        <f>'[11]Depr Exp'!L3296</f>
        <v>0</v>
      </c>
      <c r="M3296" s="144"/>
      <c r="N3296" s="144"/>
    </row>
    <row r="3297" spans="1:14">
      <c r="A3297" s="144" t="str">
        <f>'[11]Depr Exp'!A3297</f>
        <v>E34601 PRD Other, Hopkins Ridge</v>
      </c>
      <c r="B3297" s="144" t="str">
        <f>'[11]Depr Exp'!B3297</f>
        <v>E34601 PRD Other, Hopkins Ridge-3</v>
      </c>
      <c r="C3297" s="144" t="str">
        <f>'[11]Depr Exp'!C3297</f>
        <v>403E</v>
      </c>
      <c r="D3297" s="144"/>
      <c r="E3297" s="282">
        <f>'[11]Depr Exp'!E3297</f>
        <v>43190</v>
      </c>
      <c r="F3297" s="523">
        <f>'[11]Depr Exp'!F3297</f>
        <v>479164.8</v>
      </c>
      <c r="G3297" s="305">
        <f>'[11]Depr Exp'!G3297</f>
        <v>5.91E-2</v>
      </c>
      <c r="H3297" s="524">
        <f>'[11]Depr Exp'!H3297</f>
        <v>2359.89</v>
      </c>
      <c r="I3297" s="523">
        <f>'[11]Depr Exp'!I3297</f>
        <v>479164.8</v>
      </c>
      <c r="J3297" s="305">
        <f>'[11]Depr Exp'!J3297</f>
        <v>5.91E-2</v>
      </c>
      <c r="K3297" s="373">
        <f>'[11]Depr Exp'!K3297</f>
        <v>2359.8866400000002</v>
      </c>
      <c r="L3297" s="524">
        <f>'[11]Depr Exp'!L3297</f>
        <v>0</v>
      </c>
      <c r="M3297" s="144"/>
      <c r="N3297" s="144"/>
    </row>
    <row r="3298" spans="1:14">
      <c r="A3298" s="144" t="str">
        <f>'[11]Depr Exp'!A3298</f>
        <v>E34601 PRD Other, Hopkins Ridge</v>
      </c>
      <c r="B3298" s="144" t="str">
        <f>'[11]Depr Exp'!B3298</f>
        <v>E34601 PRD Other, Hopkins Ridge-4</v>
      </c>
      <c r="C3298" s="144" t="str">
        <f>'[11]Depr Exp'!C3298</f>
        <v>403E</v>
      </c>
      <c r="D3298" s="144"/>
      <c r="E3298" s="282">
        <f>'[11]Depr Exp'!E3298</f>
        <v>43220</v>
      </c>
      <c r="F3298" s="523">
        <f>'[11]Depr Exp'!F3298</f>
        <v>479164.8</v>
      </c>
      <c r="G3298" s="305">
        <f>'[11]Depr Exp'!G3298</f>
        <v>5.91E-2</v>
      </c>
      <c r="H3298" s="524">
        <f>'[11]Depr Exp'!H3298</f>
        <v>2359.89</v>
      </c>
      <c r="I3298" s="523">
        <f>'[11]Depr Exp'!I3298</f>
        <v>479164.8</v>
      </c>
      <c r="J3298" s="305">
        <f>'[11]Depr Exp'!J3298</f>
        <v>5.91E-2</v>
      </c>
      <c r="K3298" s="373">
        <f>'[11]Depr Exp'!K3298</f>
        <v>2359.8866400000002</v>
      </c>
      <c r="L3298" s="524">
        <f>'[11]Depr Exp'!L3298</f>
        <v>0</v>
      </c>
      <c r="M3298" s="144"/>
      <c r="N3298" s="144"/>
    </row>
    <row r="3299" spans="1:14">
      <c r="A3299" s="144" t="str">
        <f>'[11]Depr Exp'!A3299</f>
        <v>E34601 PRD Other, Hopkins Ridge</v>
      </c>
      <c r="B3299" s="144" t="str">
        <f>'[11]Depr Exp'!B3299</f>
        <v>E34601 PRD Other, Hopkins Ridge-5</v>
      </c>
      <c r="C3299" s="144" t="str">
        <f>'[11]Depr Exp'!C3299</f>
        <v>403E</v>
      </c>
      <c r="D3299" s="144"/>
      <c r="E3299" s="282">
        <f>'[11]Depr Exp'!E3299</f>
        <v>43251</v>
      </c>
      <c r="F3299" s="523">
        <f>'[11]Depr Exp'!F3299</f>
        <v>479164.8</v>
      </c>
      <c r="G3299" s="305">
        <f>'[11]Depr Exp'!G3299</f>
        <v>5.91E-2</v>
      </c>
      <c r="H3299" s="524">
        <f>'[11]Depr Exp'!H3299</f>
        <v>2359.89</v>
      </c>
      <c r="I3299" s="523">
        <f>'[11]Depr Exp'!I3299</f>
        <v>479164.8</v>
      </c>
      <c r="J3299" s="305">
        <f>'[11]Depr Exp'!J3299</f>
        <v>5.91E-2</v>
      </c>
      <c r="K3299" s="373">
        <f>'[11]Depr Exp'!K3299</f>
        <v>2359.8866400000002</v>
      </c>
      <c r="L3299" s="524">
        <f>'[11]Depr Exp'!L3299</f>
        <v>0</v>
      </c>
      <c r="M3299" s="144"/>
      <c r="N3299" s="144"/>
    </row>
    <row r="3300" spans="1:14">
      <c r="A3300" s="144" t="str">
        <f>'[11]Depr Exp'!A3300</f>
        <v>E34601 PRD Other, Hopkins Ridge</v>
      </c>
      <c r="B3300" s="144" t="str">
        <f>'[11]Depr Exp'!B3300</f>
        <v>E34601 PRD Other, Hopkins Ridge-6</v>
      </c>
      <c r="C3300" s="144" t="str">
        <f>'[11]Depr Exp'!C3300</f>
        <v>403E</v>
      </c>
      <c r="D3300" s="144"/>
      <c r="E3300" s="282">
        <f>'[11]Depr Exp'!E3300</f>
        <v>43281</v>
      </c>
      <c r="F3300" s="523">
        <f>'[11]Depr Exp'!F3300</f>
        <v>479164.8</v>
      </c>
      <c r="G3300" s="305">
        <f>'[11]Depr Exp'!G3300</f>
        <v>5.91E-2</v>
      </c>
      <c r="H3300" s="524">
        <f>'[11]Depr Exp'!H3300</f>
        <v>2359.89</v>
      </c>
      <c r="I3300" s="523">
        <f>'[11]Depr Exp'!I3300</f>
        <v>479164.8</v>
      </c>
      <c r="J3300" s="305">
        <f>'[11]Depr Exp'!J3300</f>
        <v>5.91E-2</v>
      </c>
      <c r="K3300" s="373">
        <f>'[11]Depr Exp'!K3300</f>
        <v>2359.8866400000002</v>
      </c>
      <c r="L3300" s="524">
        <f>'[11]Depr Exp'!L3300</f>
        <v>0</v>
      </c>
      <c r="M3300" s="144"/>
      <c r="N3300" s="144"/>
    </row>
    <row r="3301" spans="1:14">
      <c r="A3301" s="144" t="str">
        <f>'[11]Depr Exp'!A3301</f>
        <v>E34601 PRD Other, Hopkins Ridge</v>
      </c>
      <c r="B3301" s="144" t="str">
        <f>'[11]Depr Exp'!B3301</f>
        <v>E34601 PRD Other, Hopkins Ridge-7</v>
      </c>
      <c r="C3301" s="144" t="str">
        <f>'[11]Depr Exp'!C3301</f>
        <v>403E</v>
      </c>
      <c r="D3301" s="144"/>
      <c r="E3301" s="282">
        <f>'[11]Depr Exp'!E3301</f>
        <v>43312</v>
      </c>
      <c r="F3301" s="523">
        <f>'[11]Depr Exp'!F3301</f>
        <v>479164.8</v>
      </c>
      <c r="G3301" s="305">
        <f>'[11]Depr Exp'!G3301</f>
        <v>5.91E-2</v>
      </c>
      <c r="H3301" s="524">
        <f>'[11]Depr Exp'!H3301</f>
        <v>2359.89</v>
      </c>
      <c r="I3301" s="523">
        <f>'[11]Depr Exp'!I3301</f>
        <v>479164.8</v>
      </c>
      <c r="J3301" s="305">
        <f>'[11]Depr Exp'!J3301</f>
        <v>5.91E-2</v>
      </c>
      <c r="K3301" s="373">
        <f>'[11]Depr Exp'!K3301</f>
        <v>2359.8866400000002</v>
      </c>
      <c r="L3301" s="524">
        <f>'[11]Depr Exp'!L3301</f>
        <v>0</v>
      </c>
      <c r="M3301" s="144"/>
      <c r="N3301" s="144"/>
    </row>
    <row r="3302" spans="1:14">
      <c r="A3302" s="144" t="str">
        <f>'[11]Depr Exp'!A3302</f>
        <v>E34601 PRD Other, Hopkins Ridge</v>
      </c>
      <c r="B3302" s="144" t="str">
        <f>'[11]Depr Exp'!B3302</f>
        <v>E34601 PRD Other, Hopkins Ridge-8</v>
      </c>
      <c r="C3302" s="144" t="str">
        <f>'[11]Depr Exp'!C3302</f>
        <v>403E</v>
      </c>
      <c r="D3302" s="144"/>
      <c r="E3302" s="282">
        <f>'[11]Depr Exp'!E3302</f>
        <v>43343</v>
      </c>
      <c r="F3302" s="523">
        <f>'[11]Depr Exp'!F3302</f>
        <v>479164.8</v>
      </c>
      <c r="G3302" s="305">
        <f>'[11]Depr Exp'!G3302</f>
        <v>5.91E-2</v>
      </c>
      <c r="H3302" s="524">
        <f>'[11]Depr Exp'!H3302</f>
        <v>2359.89</v>
      </c>
      <c r="I3302" s="523">
        <f>'[11]Depr Exp'!I3302</f>
        <v>479164.8</v>
      </c>
      <c r="J3302" s="305">
        <f>'[11]Depr Exp'!J3302</f>
        <v>5.91E-2</v>
      </c>
      <c r="K3302" s="373">
        <f>'[11]Depr Exp'!K3302</f>
        <v>2359.8866400000002</v>
      </c>
      <c r="L3302" s="524">
        <f>'[11]Depr Exp'!L3302</f>
        <v>0</v>
      </c>
      <c r="M3302" s="144"/>
      <c r="N3302" s="144"/>
    </row>
    <row r="3303" spans="1:14">
      <c r="A3303" s="144" t="str">
        <f>'[11]Depr Exp'!A3303</f>
        <v>E34601 PRD Other, Hopkins Ridge</v>
      </c>
      <c r="B3303" s="144" t="str">
        <f>'[11]Depr Exp'!B3303</f>
        <v>E34601 PRD Other, Hopkins Ridge-9</v>
      </c>
      <c r="C3303" s="144" t="str">
        <f>'[11]Depr Exp'!C3303</f>
        <v>403E</v>
      </c>
      <c r="D3303" s="144"/>
      <c r="E3303" s="282">
        <f>'[11]Depr Exp'!E3303</f>
        <v>43373</v>
      </c>
      <c r="F3303" s="523">
        <f>'[11]Depr Exp'!F3303</f>
        <v>479164.8</v>
      </c>
      <c r="G3303" s="305">
        <f>'[11]Depr Exp'!G3303</f>
        <v>5.91E-2</v>
      </c>
      <c r="H3303" s="524">
        <f>'[11]Depr Exp'!H3303</f>
        <v>2359.89</v>
      </c>
      <c r="I3303" s="523">
        <f>'[11]Depr Exp'!I3303</f>
        <v>479164.8</v>
      </c>
      <c r="J3303" s="305">
        <f>'[11]Depr Exp'!J3303</f>
        <v>5.91E-2</v>
      </c>
      <c r="K3303" s="373">
        <f>'[11]Depr Exp'!K3303</f>
        <v>2359.8866400000002</v>
      </c>
      <c r="L3303" s="524">
        <f>'[11]Depr Exp'!L3303</f>
        <v>0</v>
      </c>
      <c r="M3303" s="144"/>
      <c r="N3303" s="144"/>
    </row>
    <row r="3304" spans="1:14">
      <c r="A3304" s="144" t="str">
        <f>'[11]Depr Exp'!A3304</f>
        <v>E34601 PRD Other, Hopkins Ridge</v>
      </c>
      <c r="B3304" s="144" t="str">
        <f>'[11]Depr Exp'!B3304</f>
        <v>E34601 PRD Other, Hopkins Ridge-10</v>
      </c>
      <c r="C3304" s="144" t="str">
        <f>'[11]Depr Exp'!C3304</f>
        <v>403E</v>
      </c>
      <c r="D3304" s="144"/>
      <c r="E3304" s="282">
        <f>'[11]Depr Exp'!E3304</f>
        <v>43404</v>
      </c>
      <c r="F3304" s="523">
        <f>'[11]Depr Exp'!F3304</f>
        <v>479164.8</v>
      </c>
      <c r="G3304" s="305">
        <f>'[11]Depr Exp'!G3304</f>
        <v>5.91E-2</v>
      </c>
      <c r="H3304" s="524">
        <f>'[11]Depr Exp'!H3304</f>
        <v>2359.89</v>
      </c>
      <c r="I3304" s="523">
        <f>'[11]Depr Exp'!I3304</f>
        <v>479164.8</v>
      </c>
      <c r="J3304" s="305">
        <f>'[11]Depr Exp'!J3304</f>
        <v>5.91E-2</v>
      </c>
      <c r="K3304" s="373">
        <f>'[11]Depr Exp'!K3304</f>
        <v>2359.8866400000002</v>
      </c>
      <c r="L3304" s="524">
        <f>'[11]Depr Exp'!L3304</f>
        <v>0</v>
      </c>
      <c r="M3304" s="144"/>
      <c r="N3304" s="144"/>
    </row>
    <row r="3305" spans="1:14">
      <c r="A3305" s="144" t="str">
        <f>'[11]Depr Exp'!A3305</f>
        <v>E34601 PRD Other, Hopkins Ridge</v>
      </c>
      <c r="B3305" s="144" t="str">
        <f>'[11]Depr Exp'!B3305</f>
        <v>E34601 PRD Other, Hopkins Ridge-11</v>
      </c>
      <c r="C3305" s="144" t="str">
        <f>'[11]Depr Exp'!C3305</f>
        <v>403E</v>
      </c>
      <c r="D3305" s="144"/>
      <c r="E3305" s="282">
        <f>'[11]Depr Exp'!E3305</f>
        <v>43434</v>
      </c>
      <c r="F3305" s="523">
        <f>'[11]Depr Exp'!F3305</f>
        <v>479164.8</v>
      </c>
      <c r="G3305" s="305">
        <f>'[11]Depr Exp'!G3305</f>
        <v>5.91E-2</v>
      </c>
      <c r="H3305" s="524">
        <f>'[11]Depr Exp'!H3305</f>
        <v>2359.89</v>
      </c>
      <c r="I3305" s="523">
        <f>'[11]Depr Exp'!I3305</f>
        <v>479164.8</v>
      </c>
      <c r="J3305" s="305">
        <f>'[11]Depr Exp'!J3305</f>
        <v>5.91E-2</v>
      </c>
      <c r="K3305" s="373">
        <f>'[11]Depr Exp'!K3305</f>
        <v>2359.8866400000002</v>
      </c>
      <c r="L3305" s="524">
        <f>'[11]Depr Exp'!L3305</f>
        <v>0</v>
      </c>
      <c r="M3305" s="144"/>
      <c r="N3305" s="144"/>
    </row>
    <row r="3306" spans="1:14">
      <c r="A3306" s="144" t="str">
        <f>'[11]Depr Exp'!A3306</f>
        <v>E34601 PRD Other, Hopkins Ridge</v>
      </c>
      <c r="B3306" s="144" t="str">
        <f>'[11]Depr Exp'!B3306</f>
        <v>E34601 PRD Other, Hopkins Ridge-12</v>
      </c>
      <c r="C3306" s="144" t="str">
        <f>'[11]Depr Exp'!C3306</f>
        <v>403E</v>
      </c>
      <c r="D3306" s="144"/>
      <c r="E3306" s="282">
        <f>'[11]Depr Exp'!E3306</f>
        <v>43465</v>
      </c>
      <c r="F3306" s="523">
        <f>'[11]Depr Exp'!F3306</f>
        <v>479164.8</v>
      </c>
      <c r="G3306" s="305">
        <f>'[11]Depr Exp'!G3306</f>
        <v>5.91E-2</v>
      </c>
      <c r="H3306" s="524">
        <f>'[11]Depr Exp'!H3306</f>
        <v>2359.89</v>
      </c>
      <c r="I3306" s="523">
        <f>'[11]Depr Exp'!I3306</f>
        <v>479164.8</v>
      </c>
      <c r="J3306" s="305">
        <f>'[11]Depr Exp'!J3306</f>
        <v>5.91E-2</v>
      </c>
      <c r="K3306" s="373">
        <f>'[11]Depr Exp'!K3306</f>
        <v>2359.8866400000002</v>
      </c>
      <c r="L3306" s="524">
        <f>'[11]Depr Exp'!L3306</f>
        <v>0</v>
      </c>
      <c r="M3306" s="144"/>
      <c r="N3306" s="144"/>
    </row>
    <row r="3307" spans="1:14" ht="15.75" thickBot="1">
      <c r="A3307" s="159" t="str">
        <f>'[11]Depr Exp'!A3307</f>
        <v>E34601 PRD Other, Hopkins Ridge Total</v>
      </c>
      <c r="B3307" s="144">
        <f>'[11]Depr Exp'!B3307</f>
        <v>0</v>
      </c>
      <c r="C3307" s="502" t="str">
        <f>'[11]Depr Exp'!C3307</f>
        <v>EPRD</v>
      </c>
      <c r="D3307" s="144"/>
      <c r="E3307" s="281" t="str">
        <f>'[11]Depr Exp'!E3307</f>
        <v>Total</v>
      </c>
      <c r="F3307" s="141">
        <f>'[11]Depr Exp'!F3307</f>
        <v>0</v>
      </c>
      <c r="G3307" s="252">
        <f>'[11]Depr Exp'!G3307</f>
        <v>0</v>
      </c>
      <c r="H3307" s="286">
        <f>'[11]Depr Exp'!H3307</f>
        <v>28318.679999999997</v>
      </c>
      <c r="I3307" s="141">
        <f>'[11]Depr Exp'!I3307</f>
        <v>0</v>
      </c>
      <c r="J3307" s="252">
        <f>'[11]Depr Exp'!J3307</f>
        <v>0</v>
      </c>
      <c r="K3307" s="286">
        <f>'[11]Depr Exp'!K3307</f>
        <v>28318.639680000004</v>
      </c>
      <c r="L3307" s="286">
        <f>'[11]Depr Exp'!L3307</f>
        <v>-0.04</v>
      </c>
      <c r="M3307" s="144"/>
      <c r="N3307" s="144"/>
    </row>
    <row r="3308" spans="1:14" ht="13.5" thickTop="1">
      <c r="A3308" s="144" t="str">
        <f>'[11]Depr Exp'!A3308</f>
        <v>E34601 PRD Other, LSR</v>
      </c>
      <c r="B3308" s="144" t="str">
        <f>'[11]Depr Exp'!B3308</f>
        <v>E34601 PRD Other, LSR-1</v>
      </c>
      <c r="C3308" s="144" t="str">
        <f>'[11]Depr Exp'!C3308</f>
        <v>403E</v>
      </c>
      <c r="D3308" s="144"/>
      <c r="E3308" s="282">
        <f>'[11]Depr Exp'!E3308</f>
        <v>43131</v>
      </c>
      <c r="F3308" s="523">
        <f>'[11]Depr Exp'!F3308</f>
        <v>2820158.96</v>
      </c>
      <c r="G3308" s="305">
        <f>'[11]Depr Exp'!G3308</f>
        <v>4.2500000000000003E-2</v>
      </c>
      <c r="H3308" s="524">
        <f>'[11]Depr Exp'!H3308</f>
        <v>9988.0700000000015</v>
      </c>
      <c r="I3308" s="523">
        <f>'[11]Depr Exp'!I3308</f>
        <v>2820158.96</v>
      </c>
      <c r="J3308" s="305">
        <f>'[11]Depr Exp'!J3308</f>
        <v>4.2500000000000003E-2</v>
      </c>
      <c r="K3308" s="373">
        <f>'[11]Depr Exp'!K3308</f>
        <v>9988.0629833333351</v>
      </c>
      <c r="L3308" s="524">
        <f>'[11]Depr Exp'!L3308</f>
        <v>-0.01</v>
      </c>
      <c r="M3308" s="144"/>
      <c r="N3308" s="144"/>
    </row>
    <row r="3309" spans="1:14">
      <c r="A3309" s="144" t="str">
        <f>'[11]Depr Exp'!A3309</f>
        <v>E34601 PRD Other, LSR</v>
      </c>
      <c r="B3309" s="144" t="str">
        <f>'[11]Depr Exp'!B3309</f>
        <v>E34601 PRD Other, LSR-2</v>
      </c>
      <c r="C3309" s="144" t="str">
        <f>'[11]Depr Exp'!C3309</f>
        <v>403E</v>
      </c>
      <c r="D3309" s="144"/>
      <c r="E3309" s="282">
        <f>'[11]Depr Exp'!E3309</f>
        <v>43159</v>
      </c>
      <c r="F3309" s="523">
        <f>'[11]Depr Exp'!F3309</f>
        <v>2820158.96</v>
      </c>
      <c r="G3309" s="305">
        <f>'[11]Depr Exp'!G3309</f>
        <v>4.2500000000000003E-2</v>
      </c>
      <c r="H3309" s="524">
        <f>'[11]Depr Exp'!H3309</f>
        <v>9988.0700000000015</v>
      </c>
      <c r="I3309" s="523">
        <f>'[11]Depr Exp'!I3309</f>
        <v>2820158.96</v>
      </c>
      <c r="J3309" s="305">
        <f>'[11]Depr Exp'!J3309</f>
        <v>4.2500000000000003E-2</v>
      </c>
      <c r="K3309" s="373">
        <f>'[11]Depr Exp'!K3309</f>
        <v>9988.0629833333351</v>
      </c>
      <c r="L3309" s="524">
        <f>'[11]Depr Exp'!L3309</f>
        <v>-0.01</v>
      </c>
      <c r="M3309" s="144"/>
      <c r="N3309" s="144"/>
    </row>
    <row r="3310" spans="1:14">
      <c r="A3310" s="144" t="str">
        <f>'[11]Depr Exp'!A3310</f>
        <v>E34601 PRD Other, LSR</v>
      </c>
      <c r="B3310" s="144" t="str">
        <f>'[11]Depr Exp'!B3310</f>
        <v>E34601 PRD Other, LSR-3</v>
      </c>
      <c r="C3310" s="144" t="str">
        <f>'[11]Depr Exp'!C3310</f>
        <v>403E</v>
      </c>
      <c r="D3310" s="144"/>
      <c r="E3310" s="282">
        <f>'[11]Depr Exp'!E3310</f>
        <v>43190</v>
      </c>
      <c r="F3310" s="523">
        <f>'[11]Depr Exp'!F3310</f>
        <v>2820158.96</v>
      </c>
      <c r="G3310" s="305">
        <f>'[11]Depr Exp'!G3310</f>
        <v>4.2500000000000003E-2</v>
      </c>
      <c r="H3310" s="524">
        <f>'[11]Depr Exp'!H3310</f>
        <v>9988.0700000000015</v>
      </c>
      <c r="I3310" s="523">
        <f>'[11]Depr Exp'!I3310</f>
        <v>2820158.96</v>
      </c>
      <c r="J3310" s="305">
        <f>'[11]Depr Exp'!J3310</f>
        <v>4.2500000000000003E-2</v>
      </c>
      <c r="K3310" s="373">
        <f>'[11]Depr Exp'!K3310</f>
        <v>9988.0629833333351</v>
      </c>
      <c r="L3310" s="524">
        <f>'[11]Depr Exp'!L3310</f>
        <v>-0.01</v>
      </c>
      <c r="M3310" s="144"/>
      <c r="N3310" s="144"/>
    </row>
    <row r="3311" spans="1:14">
      <c r="A3311" s="144" t="str">
        <f>'[11]Depr Exp'!A3311</f>
        <v>E34601 PRD Other, LSR</v>
      </c>
      <c r="B3311" s="144" t="str">
        <f>'[11]Depr Exp'!B3311</f>
        <v>E34601 PRD Other, LSR-4</v>
      </c>
      <c r="C3311" s="144" t="str">
        <f>'[11]Depr Exp'!C3311</f>
        <v>403E</v>
      </c>
      <c r="D3311" s="144"/>
      <c r="E3311" s="282">
        <f>'[11]Depr Exp'!E3311</f>
        <v>43220</v>
      </c>
      <c r="F3311" s="523">
        <f>'[11]Depr Exp'!F3311</f>
        <v>2820158.96</v>
      </c>
      <c r="G3311" s="305">
        <f>'[11]Depr Exp'!G3311</f>
        <v>4.2500000000000003E-2</v>
      </c>
      <c r="H3311" s="524">
        <f>'[11]Depr Exp'!H3311</f>
        <v>9988.0700000000015</v>
      </c>
      <c r="I3311" s="523">
        <f>'[11]Depr Exp'!I3311</f>
        <v>2820158.96</v>
      </c>
      <c r="J3311" s="305">
        <f>'[11]Depr Exp'!J3311</f>
        <v>4.2500000000000003E-2</v>
      </c>
      <c r="K3311" s="373">
        <f>'[11]Depr Exp'!K3311</f>
        <v>9988.0629833333351</v>
      </c>
      <c r="L3311" s="524">
        <f>'[11]Depr Exp'!L3311</f>
        <v>-0.01</v>
      </c>
      <c r="M3311" s="144"/>
      <c r="N3311" s="144"/>
    </row>
    <row r="3312" spans="1:14">
      <c r="A3312" s="144" t="str">
        <f>'[11]Depr Exp'!A3312</f>
        <v>E34601 PRD Other, LSR</v>
      </c>
      <c r="B3312" s="144" t="str">
        <f>'[11]Depr Exp'!B3312</f>
        <v>E34601 PRD Other, LSR-5</v>
      </c>
      <c r="C3312" s="144" t="str">
        <f>'[11]Depr Exp'!C3312</f>
        <v>403E</v>
      </c>
      <c r="D3312" s="144"/>
      <c r="E3312" s="282">
        <f>'[11]Depr Exp'!E3312</f>
        <v>43251</v>
      </c>
      <c r="F3312" s="523">
        <f>'[11]Depr Exp'!F3312</f>
        <v>2820158.96</v>
      </c>
      <c r="G3312" s="305">
        <f>'[11]Depr Exp'!G3312</f>
        <v>4.2500000000000003E-2</v>
      </c>
      <c r="H3312" s="524">
        <f>'[11]Depr Exp'!H3312</f>
        <v>9988.0700000000015</v>
      </c>
      <c r="I3312" s="523">
        <f>'[11]Depr Exp'!I3312</f>
        <v>2820158.96</v>
      </c>
      <c r="J3312" s="305">
        <f>'[11]Depr Exp'!J3312</f>
        <v>4.2500000000000003E-2</v>
      </c>
      <c r="K3312" s="373">
        <f>'[11]Depr Exp'!K3312</f>
        <v>9988.0629833333351</v>
      </c>
      <c r="L3312" s="524">
        <f>'[11]Depr Exp'!L3312</f>
        <v>-0.01</v>
      </c>
      <c r="M3312" s="144"/>
      <c r="N3312" s="144"/>
    </row>
    <row r="3313" spans="1:14">
      <c r="A3313" s="144" t="str">
        <f>'[11]Depr Exp'!A3313</f>
        <v>E34601 PRD Other, LSR</v>
      </c>
      <c r="B3313" s="144" t="str">
        <f>'[11]Depr Exp'!B3313</f>
        <v>E34601 PRD Other, LSR-6</v>
      </c>
      <c r="C3313" s="144" t="str">
        <f>'[11]Depr Exp'!C3313</f>
        <v>403E</v>
      </c>
      <c r="D3313" s="144"/>
      <c r="E3313" s="282">
        <f>'[11]Depr Exp'!E3313</f>
        <v>43281</v>
      </c>
      <c r="F3313" s="523">
        <f>'[11]Depr Exp'!F3313</f>
        <v>2820158.96</v>
      </c>
      <c r="G3313" s="305">
        <f>'[11]Depr Exp'!G3313</f>
        <v>4.2500000000000003E-2</v>
      </c>
      <c r="H3313" s="524">
        <f>'[11]Depr Exp'!H3313</f>
        <v>9988.0700000000015</v>
      </c>
      <c r="I3313" s="523">
        <f>'[11]Depr Exp'!I3313</f>
        <v>2820158.96</v>
      </c>
      <c r="J3313" s="305">
        <f>'[11]Depr Exp'!J3313</f>
        <v>4.2500000000000003E-2</v>
      </c>
      <c r="K3313" s="373">
        <f>'[11]Depr Exp'!K3313</f>
        <v>9988.0629833333351</v>
      </c>
      <c r="L3313" s="524">
        <f>'[11]Depr Exp'!L3313</f>
        <v>-0.01</v>
      </c>
      <c r="M3313" s="144"/>
      <c r="N3313" s="144"/>
    </row>
    <row r="3314" spans="1:14">
      <c r="A3314" s="144" t="str">
        <f>'[11]Depr Exp'!A3314</f>
        <v>E34601 PRD Other, LSR</v>
      </c>
      <c r="B3314" s="144" t="str">
        <f>'[11]Depr Exp'!B3314</f>
        <v>E34601 PRD Other, LSR-7</v>
      </c>
      <c r="C3314" s="144" t="str">
        <f>'[11]Depr Exp'!C3314</f>
        <v>403E</v>
      </c>
      <c r="D3314" s="144"/>
      <c r="E3314" s="282">
        <f>'[11]Depr Exp'!E3314</f>
        <v>43312</v>
      </c>
      <c r="F3314" s="523">
        <f>'[11]Depr Exp'!F3314</f>
        <v>2820158.96</v>
      </c>
      <c r="G3314" s="305">
        <f>'[11]Depr Exp'!G3314</f>
        <v>4.2500000000000003E-2</v>
      </c>
      <c r="H3314" s="524">
        <f>'[11]Depr Exp'!H3314</f>
        <v>9988.0700000000015</v>
      </c>
      <c r="I3314" s="523">
        <f>'[11]Depr Exp'!I3314</f>
        <v>2820158.96</v>
      </c>
      <c r="J3314" s="305">
        <f>'[11]Depr Exp'!J3314</f>
        <v>4.2500000000000003E-2</v>
      </c>
      <c r="K3314" s="373">
        <f>'[11]Depr Exp'!K3314</f>
        <v>9988.0629833333351</v>
      </c>
      <c r="L3314" s="524">
        <f>'[11]Depr Exp'!L3314</f>
        <v>-0.01</v>
      </c>
      <c r="M3314" s="144"/>
      <c r="N3314" s="144"/>
    </row>
    <row r="3315" spans="1:14">
      <c r="A3315" s="144" t="str">
        <f>'[11]Depr Exp'!A3315</f>
        <v>E34601 PRD Other, LSR</v>
      </c>
      <c r="B3315" s="144" t="str">
        <f>'[11]Depr Exp'!B3315</f>
        <v>E34601 PRD Other, LSR-8</v>
      </c>
      <c r="C3315" s="144" t="str">
        <f>'[11]Depr Exp'!C3315</f>
        <v>403E</v>
      </c>
      <c r="D3315" s="144"/>
      <c r="E3315" s="282">
        <f>'[11]Depr Exp'!E3315</f>
        <v>43343</v>
      </c>
      <c r="F3315" s="523">
        <f>'[11]Depr Exp'!F3315</f>
        <v>2820158.96</v>
      </c>
      <c r="G3315" s="305">
        <f>'[11]Depr Exp'!G3315</f>
        <v>4.2500000000000003E-2</v>
      </c>
      <c r="H3315" s="524">
        <f>'[11]Depr Exp'!H3315</f>
        <v>9988.0700000000015</v>
      </c>
      <c r="I3315" s="523">
        <f>'[11]Depr Exp'!I3315</f>
        <v>2820158.96</v>
      </c>
      <c r="J3315" s="305">
        <f>'[11]Depr Exp'!J3315</f>
        <v>4.2500000000000003E-2</v>
      </c>
      <c r="K3315" s="373">
        <f>'[11]Depr Exp'!K3315</f>
        <v>9988.0629833333351</v>
      </c>
      <c r="L3315" s="524">
        <f>'[11]Depr Exp'!L3315</f>
        <v>-0.01</v>
      </c>
      <c r="M3315" s="144"/>
      <c r="N3315" s="144"/>
    </row>
    <row r="3316" spans="1:14">
      <c r="A3316" s="144" t="str">
        <f>'[11]Depr Exp'!A3316</f>
        <v>E34601 PRD Other, LSR</v>
      </c>
      <c r="B3316" s="144" t="str">
        <f>'[11]Depr Exp'!B3316</f>
        <v>E34601 PRD Other, LSR-9</v>
      </c>
      <c r="C3316" s="144" t="str">
        <f>'[11]Depr Exp'!C3316</f>
        <v>403E</v>
      </c>
      <c r="D3316" s="144"/>
      <c r="E3316" s="282">
        <f>'[11]Depr Exp'!E3316</f>
        <v>43373</v>
      </c>
      <c r="F3316" s="523">
        <f>'[11]Depr Exp'!F3316</f>
        <v>2820158.96</v>
      </c>
      <c r="G3316" s="305">
        <f>'[11]Depr Exp'!G3316</f>
        <v>4.2500000000000003E-2</v>
      </c>
      <c r="H3316" s="524">
        <f>'[11]Depr Exp'!H3316</f>
        <v>9988.0700000000015</v>
      </c>
      <c r="I3316" s="523">
        <f>'[11]Depr Exp'!I3316</f>
        <v>2820158.96</v>
      </c>
      <c r="J3316" s="305">
        <f>'[11]Depr Exp'!J3316</f>
        <v>4.2500000000000003E-2</v>
      </c>
      <c r="K3316" s="373">
        <f>'[11]Depr Exp'!K3316</f>
        <v>9988.0629833333351</v>
      </c>
      <c r="L3316" s="524">
        <f>'[11]Depr Exp'!L3316</f>
        <v>-0.01</v>
      </c>
      <c r="M3316" s="144"/>
      <c r="N3316" s="144"/>
    </row>
    <row r="3317" spans="1:14">
      <c r="A3317" s="144" t="str">
        <f>'[11]Depr Exp'!A3317</f>
        <v>E34601 PRD Other, LSR</v>
      </c>
      <c r="B3317" s="144" t="str">
        <f>'[11]Depr Exp'!B3317</f>
        <v>E34601 PRD Other, LSR-10</v>
      </c>
      <c r="C3317" s="144" t="str">
        <f>'[11]Depr Exp'!C3317</f>
        <v>403E</v>
      </c>
      <c r="D3317" s="144"/>
      <c r="E3317" s="282">
        <f>'[11]Depr Exp'!E3317</f>
        <v>43404</v>
      </c>
      <c r="F3317" s="523">
        <f>'[11]Depr Exp'!F3317</f>
        <v>2820158.96</v>
      </c>
      <c r="G3317" s="305">
        <f>'[11]Depr Exp'!G3317</f>
        <v>4.2500000000000003E-2</v>
      </c>
      <c r="H3317" s="524">
        <f>'[11]Depr Exp'!H3317</f>
        <v>9988.0700000000015</v>
      </c>
      <c r="I3317" s="523">
        <f>'[11]Depr Exp'!I3317</f>
        <v>2820158.96</v>
      </c>
      <c r="J3317" s="305">
        <f>'[11]Depr Exp'!J3317</f>
        <v>4.2500000000000003E-2</v>
      </c>
      <c r="K3317" s="373">
        <f>'[11]Depr Exp'!K3317</f>
        <v>9988.0629833333351</v>
      </c>
      <c r="L3317" s="524">
        <f>'[11]Depr Exp'!L3317</f>
        <v>-0.01</v>
      </c>
      <c r="M3317" s="144"/>
      <c r="N3317" s="144"/>
    </row>
    <row r="3318" spans="1:14">
      <c r="A3318" s="144" t="str">
        <f>'[11]Depr Exp'!A3318</f>
        <v>E34601 PRD Other, LSR</v>
      </c>
      <c r="B3318" s="144" t="str">
        <f>'[11]Depr Exp'!B3318</f>
        <v>E34601 PRD Other, LSR-11</v>
      </c>
      <c r="C3318" s="144" t="str">
        <f>'[11]Depr Exp'!C3318</f>
        <v>403E</v>
      </c>
      <c r="D3318" s="144"/>
      <c r="E3318" s="282">
        <f>'[11]Depr Exp'!E3318</f>
        <v>43434</v>
      </c>
      <c r="F3318" s="523">
        <f>'[11]Depr Exp'!F3318</f>
        <v>2820158.96</v>
      </c>
      <c r="G3318" s="305">
        <f>'[11]Depr Exp'!G3318</f>
        <v>4.2500000000000003E-2</v>
      </c>
      <c r="H3318" s="524">
        <f>'[11]Depr Exp'!H3318</f>
        <v>9988.0700000000015</v>
      </c>
      <c r="I3318" s="523">
        <f>'[11]Depr Exp'!I3318</f>
        <v>2820158.96</v>
      </c>
      <c r="J3318" s="305">
        <f>'[11]Depr Exp'!J3318</f>
        <v>4.2500000000000003E-2</v>
      </c>
      <c r="K3318" s="373">
        <f>'[11]Depr Exp'!K3318</f>
        <v>9988.0629833333351</v>
      </c>
      <c r="L3318" s="524">
        <f>'[11]Depr Exp'!L3318</f>
        <v>-0.01</v>
      </c>
      <c r="M3318" s="144"/>
      <c r="N3318" s="144"/>
    </row>
    <row r="3319" spans="1:14">
      <c r="A3319" s="144" t="str">
        <f>'[11]Depr Exp'!A3319</f>
        <v>E34601 PRD Other, LSR</v>
      </c>
      <c r="B3319" s="144" t="str">
        <f>'[11]Depr Exp'!B3319</f>
        <v>E34601 PRD Other, LSR-12</v>
      </c>
      <c r="C3319" s="144" t="str">
        <f>'[11]Depr Exp'!C3319</f>
        <v>403E</v>
      </c>
      <c r="D3319" s="144"/>
      <c r="E3319" s="282">
        <f>'[11]Depr Exp'!E3319</f>
        <v>43465</v>
      </c>
      <c r="F3319" s="523">
        <f>'[11]Depr Exp'!F3319</f>
        <v>2820158.96</v>
      </c>
      <c r="G3319" s="305">
        <f>'[11]Depr Exp'!G3319</f>
        <v>4.2500000000000003E-2</v>
      </c>
      <c r="H3319" s="524">
        <f>'[11]Depr Exp'!H3319</f>
        <v>9988.0700000000015</v>
      </c>
      <c r="I3319" s="523">
        <f>'[11]Depr Exp'!I3319</f>
        <v>2820158.96</v>
      </c>
      <c r="J3319" s="305">
        <f>'[11]Depr Exp'!J3319</f>
        <v>4.2500000000000003E-2</v>
      </c>
      <c r="K3319" s="373">
        <f>'[11]Depr Exp'!K3319</f>
        <v>9988.0629833333351</v>
      </c>
      <c r="L3319" s="524">
        <f>'[11]Depr Exp'!L3319</f>
        <v>-0.01</v>
      </c>
      <c r="M3319" s="144"/>
      <c r="N3319" s="144"/>
    </row>
    <row r="3320" spans="1:14" ht="15.75" thickBot="1">
      <c r="A3320" s="159" t="str">
        <f>'[11]Depr Exp'!A3320</f>
        <v>E34601 PRD Other, LSR Total</v>
      </c>
      <c r="B3320" s="144">
        <f>'[11]Depr Exp'!B3320</f>
        <v>0</v>
      </c>
      <c r="C3320" s="502" t="str">
        <f>'[11]Depr Exp'!C3320</f>
        <v>EPRD</v>
      </c>
      <c r="D3320" s="144"/>
      <c r="E3320" s="281" t="str">
        <f>'[11]Depr Exp'!E3320</f>
        <v>Total</v>
      </c>
      <c r="F3320" s="141">
        <f>'[11]Depr Exp'!F3320</f>
        <v>0</v>
      </c>
      <c r="G3320" s="252">
        <f>'[11]Depr Exp'!G3320</f>
        <v>0</v>
      </c>
      <c r="H3320" s="286">
        <f>'[11]Depr Exp'!H3320</f>
        <v>119856.84000000004</v>
      </c>
      <c r="I3320" s="141">
        <f>'[11]Depr Exp'!I3320</f>
        <v>0</v>
      </c>
      <c r="J3320" s="252">
        <f>'[11]Depr Exp'!J3320</f>
        <v>0</v>
      </c>
      <c r="K3320" s="286">
        <f>'[11]Depr Exp'!K3320</f>
        <v>119856.75580000003</v>
      </c>
      <c r="L3320" s="286">
        <f>'[11]Depr Exp'!L3320</f>
        <v>-0.08</v>
      </c>
      <c r="M3320" s="144"/>
      <c r="N3320" s="144"/>
    </row>
    <row r="3321" spans="1:14" ht="13.5" thickTop="1">
      <c r="A3321" s="144" t="str">
        <f>'[11]Depr Exp'!A3321</f>
        <v>E34601 PRD Other, Wild Horse</v>
      </c>
      <c r="B3321" s="144" t="str">
        <f>'[11]Depr Exp'!B3321</f>
        <v>E34601 PRD Other, Wild Horse-1</v>
      </c>
      <c r="C3321" s="144" t="str">
        <f>'[11]Depr Exp'!C3321</f>
        <v>403E</v>
      </c>
      <c r="D3321" s="144"/>
      <c r="E3321" s="282">
        <f>'[11]Depr Exp'!E3321</f>
        <v>43131</v>
      </c>
      <c r="F3321" s="523">
        <f>'[11]Depr Exp'!F3321</f>
        <v>677428.68</v>
      </c>
      <c r="G3321" s="305">
        <f>'[11]Depr Exp'!G3321</f>
        <v>5.62E-2</v>
      </c>
      <c r="H3321" s="524">
        <f>'[11]Depr Exp'!H3321</f>
        <v>3172.62</v>
      </c>
      <c r="I3321" s="523">
        <f>'[11]Depr Exp'!I3321</f>
        <v>677428.68</v>
      </c>
      <c r="J3321" s="305">
        <f>'[11]Depr Exp'!J3321</f>
        <v>5.62E-2</v>
      </c>
      <c r="K3321" s="373">
        <f>'[11]Depr Exp'!K3321</f>
        <v>3172.6243180000001</v>
      </c>
      <c r="L3321" s="524">
        <f>'[11]Depr Exp'!L3321</f>
        <v>0</v>
      </c>
      <c r="M3321" s="144"/>
      <c r="N3321" s="144"/>
    </row>
    <row r="3322" spans="1:14">
      <c r="A3322" s="144" t="str">
        <f>'[11]Depr Exp'!A3322</f>
        <v>E34601 PRD Other, Wild Horse</v>
      </c>
      <c r="B3322" s="144" t="str">
        <f>'[11]Depr Exp'!B3322</f>
        <v>E34601 PRD Other, Wild Horse-2</v>
      </c>
      <c r="C3322" s="144" t="str">
        <f>'[11]Depr Exp'!C3322</f>
        <v>403E</v>
      </c>
      <c r="D3322" s="144"/>
      <c r="E3322" s="282">
        <f>'[11]Depr Exp'!E3322</f>
        <v>43159</v>
      </c>
      <c r="F3322" s="523">
        <f>'[11]Depr Exp'!F3322</f>
        <v>677428.68</v>
      </c>
      <c r="G3322" s="305">
        <f>'[11]Depr Exp'!G3322</f>
        <v>5.62E-2</v>
      </c>
      <c r="H3322" s="524">
        <f>'[11]Depr Exp'!H3322</f>
        <v>3172.62</v>
      </c>
      <c r="I3322" s="523">
        <f>'[11]Depr Exp'!I3322</f>
        <v>677428.68</v>
      </c>
      <c r="J3322" s="305">
        <f>'[11]Depr Exp'!J3322</f>
        <v>5.62E-2</v>
      </c>
      <c r="K3322" s="373">
        <f>'[11]Depr Exp'!K3322</f>
        <v>3172.6243180000001</v>
      </c>
      <c r="L3322" s="524">
        <f>'[11]Depr Exp'!L3322</f>
        <v>0</v>
      </c>
      <c r="M3322" s="144"/>
      <c r="N3322" s="144"/>
    </row>
    <row r="3323" spans="1:14">
      <c r="A3323" s="144" t="str">
        <f>'[11]Depr Exp'!A3323</f>
        <v>E34601 PRD Other, Wild Horse</v>
      </c>
      <c r="B3323" s="144" t="str">
        <f>'[11]Depr Exp'!B3323</f>
        <v>E34601 PRD Other, Wild Horse-3</v>
      </c>
      <c r="C3323" s="144" t="str">
        <f>'[11]Depr Exp'!C3323</f>
        <v>403E</v>
      </c>
      <c r="D3323" s="144"/>
      <c r="E3323" s="282">
        <f>'[11]Depr Exp'!E3323</f>
        <v>43190</v>
      </c>
      <c r="F3323" s="523">
        <f>'[11]Depr Exp'!F3323</f>
        <v>677428.68</v>
      </c>
      <c r="G3323" s="305">
        <f>'[11]Depr Exp'!G3323</f>
        <v>5.62E-2</v>
      </c>
      <c r="H3323" s="524">
        <f>'[11]Depr Exp'!H3323</f>
        <v>3172.62</v>
      </c>
      <c r="I3323" s="523">
        <f>'[11]Depr Exp'!I3323</f>
        <v>677428.68</v>
      </c>
      <c r="J3323" s="305">
        <f>'[11]Depr Exp'!J3323</f>
        <v>5.62E-2</v>
      </c>
      <c r="K3323" s="373">
        <f>'[11]Depr Exp'!K3323</f>
        <v>3172.6243180000001</v>
      </c>
      <c r="L3323" s="524">
        <f>'[11]Depr Exp'!L3323</f>
        <v>0</v>
      </c>
      <c r="M3323" s="144"/>
      <c r="N3323" s="144"/>
    </row>
    <row r="3324" spans="1:14">
      <c r="A3324" s="144" t="str">
        <f>'[11]Depr Exp'!A3324</f>
        <v>E34601 PRD Other, Wild Horse</v>
      </c>
      <c r="B3324" s="144" t="str">
        <f>'[11]Depr Exp'!B3324</f>
        <v>E34601 PRD Other, Wild Horse-4</v>
      </c>
      <c r="C3324" s="144" t="str">
        <f>'[11]Depr Exp'!C3324</f>
        <v>403E</v>
      </c>
      <c r="D3324" s="144"/>
      <c r="E3324" s="282">
        <f>'[11]Depr Exp'!E3324</f>
        <v>43220</v>
      </c>
      <c r="F3324" s="523">
        <f>'[11]Depr Exp'!F3324</f>
        <v>677428.68</v>
      </c>
      <c r="G3324" s="305">
        <f>'[11]Depr Exp'!G3324</f>
        <v>5.62E-2</v>
      </c>
      <c r="H3324" s="524">
        <f>'[11]Depr Exp'!H3324</f>
        <v>3172.62</v>
      </c>
      <c r="I3324" s="523">
        <f>'[11]Depr Exp'!I3324</f>
        <v>677428.68</v>
      </c>
      <c r="J3324" s="305">
        <f>'[11]Depr Exp'!J3324</f>
        <v>5.62E-2</v>
      </c>
      <c r="K3324" s="373">
        <f>'[11]Depr Exp'!K3324</f>
        <v>3172.6243180000001</v>
      </c>
      <c r="L3324" s="524">
        <f>'[11]Depr Exp'!L3324</f>
        <v>0</v>
      </c>
      <c r="M3324" s="144"/>
      <c r="N3324" s="144"/>
    </row>
    <row r="3325" spans="1:14">
      <c r="A3325" s="144" t="str">
        <f>'[11]Depr Exp'!A3325</f>
        <v>E34601 PRD Other, Wild Horse</v>
      </c>
      <c r="B3325" s="144" t="str">
        <f>'[11]Depr Exp'!B3325</f>
        <v>E34601 PRD Other, Wild Horse-5</v>
      </c>
      <c r="C3325" s="144" t="str">
        <f>'[11]Depr Exp'!C3325</f>
        <v>403E</v>
      </c>
      <c r="D3325" s="144"/>
      <c r="E3325" s="282">
        <f>'[11]Depr Exp'!E3325</f>
        <v>43251</v>
      </c>
      <c r="F3325" s="523">
        <f>'[11]Depr Exp'!F3325</f>
        <v>677428.68</v>
      </c>
      <c r="G3325" s="305">
        <f>'[11]Depr Exp'!G3325</f>
        <v>5.62E-2</v>
      </c>
      <c r="H3325" s="524">
        <f>'[11]Depr Exp'!H3325</f>
        <v>3172.62</v>
      </c>
      <c r="I3325" s="523">
        <f>'[11]Depr Exp'!I3325</f>
        <v>677428.68</v>
      </c>
      <c r="J3325" s="305">
        <f>'[11]Depr Exp'!J3325</f>
        <v>5.62E-2</v>
      </c>
      <c r="K3325" s="373">
        <f>'[11]Depr Exp'!K3325</f>
        <v>3172.6243180000001</v>
      </c>
      <c r="L3325" s="524">
        <f>'[11]Depr Exp'!L3325</f>
        <v>0</v>
      </c>
      <c r="M3325" s="144"/>
      <c r="N3325" s="144"/>
    </row>
    <row r="3326" spans="1:14">
      <c r="A3326" s="144" t="str">
        <f>'[11]Depr Exp'!A3326</f>
        <v>E34601 PRD Other, Wild Horse</v>
      </c>
      <c r="B3326" s="144" t="str">
        <f>'[11]Depr Exp'!B3326</f>
        <v>E34601 PRD Other, Wild Horse-6</v>
      </c>
      <c r="C3326" s="144" t="str">
        <f>'[11]Depr Exp'!C3326</f>
        <v>403E</v>
      </c>
      <c r="D3326" s="144"/>
      <c r="E3326" s="282">
        <f>'[11]Depr Exp'!E3326</f>
        <v>43281</v>
      </c>
      <c r="F3326" s="523">
        <f>'[11]Depr Exp'!F3326</f>
        <v>677428.68</v>
      </c>
      <c r="G3326" s="305">
        <f>'[11]Depr Exp'!G3326</f>
        <v>5.62E-2</v>
      </c>
      <c r="H3326" s="524">
        <f>'[11]Depr Exp'!H3326</f>
        <v>3172.62</v>
      </c>
      <c r="I3326" s="523">
        <f>'[11]Depr Exp'!I3326</f>
        <v>677428.68</v>
      </c>
      <c r="J3326" s="305">
        <f>'[11]Depr Exp'!J3326</f>
        <v>5.62E-2</v>
      </c>
      <c r="K3326" s="373">
        <f>'[11]Depr Exp'!K3326</f>
        <v>3172.6243180000001</v>
      </c>
      <c r="L3326" s="524">
        <f>'[11]Depr Exp'!L3326</f>
        <v>0</v>
      </c>
      <c r="M3326" s="144"/>
      <c r="N3326" s="144"/>
    </row>
    <row r="3327" spans="1:14">
      <c r="A3327" s="144" t="str">
        <f>'[11]Depr Exp'!A3327</f>
        <v>E34601 PRD Other, Wild Horse</v>
      </c>
      <c r="B3327" s="144" t="str">
        <f>'[11]Depr Exp'!B3327</f>
        <v>E34601 PRD Other, Wild Horse-7</v>
      </c>
      <c r="C3327" s="144" t="str">
        <f>'[11]Depr Exp'!C3327</f>
        <v>403E</v>
      </c>
      <c r="D3327" s="144"/>
      <c r="E3327" s="282">
        <f>'[11]Depr Exp'!E3327</f>
        <v>43312</v>
      </c>
      <c r="F3327" s="523">
        <f>'[11]Depr Exp'!F3327</f>
        <v>677428.68</v>
      </c>
      <c r="G3327" s="305">
        <f>'[11]Depr Exp'!G3327</f>
        <v>5.62E-2</v>
      </c>
      <c r="H3327" s="524">
        <f>'[11]Depr Exp'!H3327</f>
        <v>3172.62</v>
      </c>
      <c r="I3327" s="523">
        <f>'[11]Depr Exp'!I3327</f>
        <v>677428.68</v>
      </c>
      <c r="J3327" s="305">
        <f>'[11]Depr Exp'!J3327</f>
        <v>5.62E-2</v>
      </c>
      <c r="K3327" s="373">
        <f>'[11]Depr Exp'!K3327</f>
        <v>3172.6243180000001</v>
      </c>
      <c r="L3327" s="524">
        <f>'[11]Depr Exp'!L3327</f>
        <v>0</v>
      </c>
      <c r="M3327" s="144"/>
      <c r="N3327" s="144"/>
    </row>
    <row r="3328" spans="1:14">
      <c r="A3328" s="144" t="str">
        <f>'[11]Depr Exp'!A3328</f>
        <v>E34601 PRD Other, Wild Horse</v>
      </c>
      <c r="B3328" s="144" t="str">
        <f>'[11]Depr Exp'!B3328</f>
        <v>E34601 PRD Other, Wild Horse-8</v>
      </c>
      <c r="C3328" s="144" t="str">
        <f>'[11]Depr Exp'!C3328</f>
        <v>403E</v>
      </c>
      <c r="D3328" s="144"/>
      <c r="E3328" s="282">
        <f>'[11]Depr Exp'!E3328</f>
        <v>43343</v>
      </c>
      <c r="F3328" s="523">
        <f>'[11]Depr Exp'!F3328</f>
        <v>677428.68</v>
      </c>
      <c r="G3328" s="305">
        <f>'[11]Depr Exp'!G3328</f>
        <v>5.62E-2</v>
      </c>
      <c r="H3328" s="524">
        <f>'[11]Depr Exp'!H3328</f>
        <v>3172.62</v>
      </c>
      <c r="I3328" s="523">
        <f>'[11]Depr Exp'!I3328</f>
        <v>677428.68</v>
      </c>
      <c r="J3328" s="305">
        <f>'[11]Depr Exp'!J3328</f>
        <v>5.62E-2</v>
      </c>
      <c r="K3328" s="373">
        <f>'[11]Depr Exp'!K3328</f>
        <v>3172.6243180000001</v>
      </c>
      <c r="L3328" s="524">
        <f>'[11]Depr Exp'!L3328</f>
        <v>0</v>
      </c>
      <c r="M3328" s="144"/>
      <c r="N3328" s="144"/>
    </row>
    <row r="3329" spans="1:14">
      <c r="A3329" s="144" t="str">
        <f>'[11]Depr Exp'!A3329</f>
        <v>E34601 PRD Other, Wild Horse</v>
      </c>
      <c r="B3329" s="144" t="str">
        <f>'[11]Depr Exp'!B3329</f>
        <v>E34601 PRD Other, Wild Horse-9</v>
      </c>
      <c r="C3329" s="144" t="str">
        <f>'[11]Depr Exp'!C3329</f>
        <v>403E</v>
      </c>
      <c r="D3329" s="144"/>
      <c r="E3329" s="282">
        <f>'[11]Depr Exp'!E3329</f>
        <v>43373</v>
      </c>
      <c r="F3329" s="523">
        <f>'[11]Depr Exp'!F3329</f>
        <v>677428.68</v>
      </c>
      <c r="G3329" s="305">
        <f>'[11]Depr Exp'!G3329</f>
        <v>5.62E-2</v>
      </c>
      <c r="H3329" s="524">
        <f>'[11]Depr Exp'!H3329</f>
        <v>3172.62</v>
      </c>
      <c r="I3329" s="523">
        <f>'[11]Depr Exp'!I3329</f>
        <v>677428.68</v>
      </c>
      <c r="J3329" s="305">
        <f>'[11]Depr Exp'!J3329</f>
        <v>5.62E-2</v>
      </c>
      <c r="K3329" s="373">
        <f>'[11]Depr Exp'!K3329</f>
        <v>3172.6243180000001</v>
      </c>
      <c r="L3329" s="524">
        <f>'[11]Depr Exp'!L3329</f>
        <v>0</v>
      </c>
      <c r="M3329" s="144"/>
      <c r="N3329" s="144"/>
    </row>
    <row r="3330" spans="1:14">
      <c r="A3330" s="144" t="str">
        <f>'[11]Depr Exp'!A3330</f>
        <v>E34601 PRD Other, Wild Horse</v>
      </c>
      <c r="B3330" s="144" t="str">
        <f>'[11]Depr Exp'!B3330</f>
        <v>E34601 PRD Other, Wild Horse-10</v>
      </c>
      <c r="C3330" s="144" t="str">
        <f>'[11]Depr Exp'!C3330</f>
        <v>403E</v>
      </c>
      <c r="D3330" s="144"/>
      <c r="E3330" s="282">
        <f>'[11]Depr Exp'!E3330</f>
        <v>43404</v>
      </c>
      <c r="F3330" s="523">
        <f>'[11]Depr Exp'!F3330</f>
        <v>677428.68</v>
      </c>
      <c r="G3330" s="305">
        <f>'[11]Depr Exp'!G3330</f>
        <v>5.62E-2</v>
      </c>
      <c r="H3330" s="524">
        <f>'[11]Depr Exp'!H3330</f>
        <v>3172.62</v>
      </c>
      <c r="I3330" s="523">
        <f>'[11]Depr Exp'!I3330</f>
        <v>677428.68</v>
      </c>
      <c r="J3330" s="305">
        <f>'[11]Depr Exp'!J3330</f>
        <v>5.62E-2</v>
      </c>
      <c r="K3330" s="373">
        <f>'[11]Depr Exp'!K3330</f>
        <v>3172.6243180000001</v>
      </c>
      <c r="L3330" s="524">
        <f>'[11]Depr Exp'!L3330</f>
        <v>0</v>
      </c>
      <c r="M3330" s="144"/>
      <c r="N3330" s="144"/>
    </row>
    <row r="3331" spans="1:14">
      <c r="A3331" s="144" t="str">
        <f>'[11]Depr Exp'!A3331</f>
        <v>E34601 PRD Other, Wild Horse</v>
      </c>
      <c r="B3331" s="144" t="str">
        <f>'[11]Depr Exp'!B3331</f>
        <v>E34601 PRD Other, Wild Horse-11</v>
      </c>
      <c r="C3331" s="144" t="str">
        <f>'[11]Depr Exp'!C3331</f>
        <v>403E</v>
      </c>
      <c r="D3331" s="144"/>
      <c r="E3331" s="282">
        <f>'[11]Depr Exp'!E3331</f>
        <v>43434</v>
      </c>
      <c r="F3331" s="523">
        <f>'[11]Depr Exp'!F3331</f>
        <v>677428.68</v>
      </c>
      <c r="G3331" s="305">
        <f>'[11]Depr Exp'!G3331</f>
        <v>5.62E-2</v>
      </c>
      <c r="H3331" s="524">
        <f>'[11]Depr Exp'!H3331</f>
        <v>3172.62</v>
      </c>
      <c r="I3331" s="523">
        <f>'[11]Depr Exp'!I3331</f>
        <v>677428.68</v>
      </c>
      <c r="J3331" s="305">
        <f>'[11]Depr Exp'!J3331</f>
        <v>5.62E-2</v>
      </c>
      <c r="K3331" s="373">
        <f>'[11]Depr Exp'!K3331</f>
        <v>3172.6243180000001</v>
      </c>
      <c r="L3331" s="524">
        <f>'[11]Depr Exp'!L3331</f>
        <v>0</v>
      </c>
      <c r="M3331" s="144"/>
      <c r="N3331" s="144"/>
    </row>
    <row r="3332" spans="1:14">
      <c r="A3332" s="144" t="str">
        <f>'[11]Depr Exp'!A3332</f>
        <v>E34601 PRD Other, Wild Horse</v>
      </c>
      <c r="B3332" s="144" t="str">
        <f>'[11]Depr Exp'!B3332</f>
        <v>E34601 PRD Other, Wild Horse-12</v>
      </c>
      <c r="C3332" s="144" t="str">
        <f>'[11]Depr Exp'!C3332</f>
        <v>403E</v>
      </c>
      <c r="D3332" s="144"/>
      <c r="E3332" s="282">
        <f>'[11]Depr Exp'!E3332</f>
        <v>43465</v>
      </c>
      <c r="F3332" s="523">
        <f>'[11]Depr Exp'!F3332</f>
        <v>677428.68</v>
      </c>
      <c r="G3332" s="305">
        <f>'[11]Depr Exp'!G3332</f>
        <v>5.62E-2</v>
      </c>
      <c r="H3332" s="524">
        <f>'[11]Depr Exp'!H3332</f>
        <v>3172.62</v>
      </c>
      <c r="I3332" s="523">
        <f>'[11]Depr Exp'!I3332</f>
        <v>677428.68</v>
      </c>
      <c r="J3332" s="305">
        <f>'[11]Depr Exp'!J3332</f>
        <v>5.62E-2</v>
      </c>
      <c r="K3332" s="373">
        <f>'[11]Depr Exp'!K3332</f>
        <v>3172.6243180000001</v>
      </c>
      <c r="L3332" s="524">
        <f>'[11]Depr Exp'!L3332</f>
        <v>0</v>
      </c>
      <c r="M3332" s="144"/>
      <c r="N3332" s="144"/>
    </row>
    <row r="3333" spans="1:14" ht="15.75" thickBot="1">
      <c r="A3333" s="159" t="str">
        <f>'[11]Depr Exp'!A3333</f>
        <v>E34601 PRD Other, Wild Horse Total</v>
      </c>
      <c r="B3333" s="144">
        <f>'[11]Depr Exp'!B3333</f>
        <v>0</v>
      </c>
      <c r="C3333" s="502" t="str">
        <f>'[11]Depr Exp'!C3333</f>
        <v>EPRD</v>
      </c>
      <c r="D3333" s="144"/>
      <c r="E3333" s="281" t="str">
        <f>'[11]Depr Exp'!E3333</f>
        <v>Total</v>
      </c>
      <c r="F3333" s="141">
        <f>'[11]Depr Exp'!F3333</f>
        <v>0</v>
      </c>
      <c r="G3333" s="252">
        <f>'[11]Depr Exp'!G3333</f>
        <v>0</v>
      </c>
      <c r="H3333" s="286">
        <f>'[11]Depr Exp'!H3333</f>
        <v>38071.439999999995</v>
      </c>
      <c r="I3333" s="141">
        <f>'[11]Depr Exp'!I3333</f>
        <v>0</v>
      </c>
      <c r="J3333" s="252">
        <f>'[11]Depr Exp'!J3333</f>
        <v>0</v>
      </c>
      <c r="K3333" s="286">
        <f>'[11]Depr Exp'!K3333</f>
        <v>38071.491816000009</v>
      </c>
      <c r="L3333" s="286">
        <f>'[11]Depr Exp'!L3333</f>
        <v>0.05</v>
      </c>
      <c r="M3333" s="144"/>
      <c r="N3333" s="144"/>
    </row>
    <row r="3334" spans="1:14" ht="13.5" thickTop="1">
      <c r="A3334" s="144" t="str">
        <f>'[11]Depr Exp'!A3334</f>
        <v>E34601 PRD Other, Wild Horse Expan</v>
      </c>
      <c r="B3334" s="144" t="str">
        <f>'[11]Depr Exp'!B3334</f>
        <v>E34601 PRD Other, Wild Horse Expan-1</v>
      </c>
      <c r="C3334" s="144" t="str">
        <f>'[11]Depr Exp'!C3334</f>
        <v>403E</v>
      </c>
      <c r="D3334" s="144"/>
      <c r="E3334" s="282">
        <f>'[11]Depr Exp'!E3334</f>
        <v>43131</v>
      </c>
      <c r="F3334" s="523">
        <f>'[11]Depr Exp'!F3334</f>
        <v>28653.5</v>
      </c>
      <c r="G3334" s="305">
        <f>'[11]Depr Exp'!G3334</f>
        <v>5.62E-2</v>
      </c>
      <c r="H3334" s="524">
        <f>'[11]Depr Exp'!H3334</f>
        <v>134.19999999999999</v>
      </c>
      <c r="I3334" s="523">
        <f>'[11]Depr Exp'!I3334</f>
        <v>28653.5</v>
      </c>
      <c r="J3334" s="305">
        <f>'[11]Depr Exp'!J3334</f>
        <v>5.62E-2</v>
      </c>
      <c r="K3334" s="373">
        <f>'[11]Depr Exp'!K3334</f>
        <v>134.19389166666667</v>
      </c>
      <c r="L3334" s="524">
        <f>'[11]Depr Exp'!L3334</f>
        <v>-0.01</v>
      </c>
      <c r="M3334" s="144"/>
      <c r="N3334" s="144"/>
    </row>
    <row r="3335" spans="1:14">
      <c r="A3335" s="144" t="str">
        <f>'[11]Depr Exp'!A3335</f>
        <v>E34601 PRD Other, Wild Horse Expan</v>
      </c>
      <c r="B3335" s="144" t="str">
        <f>'[11]Depr Exp'!B3335</f>
        <v>E34601 PRD Other, Wild Horse Expan-2</v>
      </c>
      <c r="C3335" s="144" t="str">
        <f>'[11]Depr Exp'!C3335</f>
        <v>403E</v>
      </c>
      <c r="D3335" s="144"/>
      <c r="E3335" s="282">
        <f>'[11]Depr Exp'!E3335</f>
        <v>43159</v>
      </c>
      <c r="F3335" s="523">
        <f>'[11]Depr Exp'!F3335</f>
        <v>28653.5</v>
      </c>
      <c r="G3335" s="305">
        <f>'[11]Depr Exp'!G3335</f>
        <v>5.62E-2</v>
      </c>
      <c r="H3335" s="524">
        <f>'[11]Depr Exp'!H3335</f>
        <v>134.19999999999999</v>
      </c>
      <c r="I3335" s="523">
        <f>'[11]Depr Exp'!I3335</f>
        <v>28653.5</v>
      </c>
      <c r="J3335" s="305">
        <f>'[11]Depr Exp'!J3335</f>
        <v>5.62E-2</v>
      </c>
      <c r="K3335" s="373">
        <f>'[11]Depr Exp'!K3335</f>
        <v>134.19389166666667</v>
      </c>
      <c r="L3335" s="524">
        <f>'[11]Depr Exp'!L3335</f>
        <v>-0.01</v>
      </c>
      <c r="M3335" s="144"/>
      <c r="N3335" s="144"/>
    </row>
    <row r="3336" spans="1:14">
      <c r="A3336" s="144" t="str">
        <f>'[11]Depr Exp'!A3336</f>
        <v>E34601 PRD Other, Wild Horse Expan</v>
      </c>
      <c r="B3336" s="144" t="str">
        <f>'[11]Depr Exp'!B3336</f>
        <v>E34601 PRD Other, Wild Horse Expan-3</v>
      </c>
      <c r="C3336" s="144" t="str">
        <f>'[11]Depr Exp'!C3336</f>
        <v>403E</v>
      </c>
      <c r="D3336" s="144"/>
      <c r="E3336" s="282">
        <f>'[11]Depr Exp'!E3336</f>
        <v>43190</v>
      </c>
      <c r="F3336" s="523">
        <f>'[11]Depr Exp'!F3336</f>
        <v>28653.5</v>
      </c>
      <c r="G3336" s="305">
        <f>'[11]Depr Exp'!G3336</f>
        <v>5.62E-2</v>
      </c>
      <c r="H3336" s="524">
        <f>'[11]Depr Exp'!H3336</f>
        <v>134.19999999999999</v>
      </c>
      <c r="I3336" s="523">
        <f>'[11]Depr Exp'!I3336</f>
        <v>28653.5</v>
      </c>
      <c r="J3336" s="305">
        <f>'[11]Depr Exp'!J3336</f>
        <v>5.62E-2</v>
      </c>
      <c r="K3336" s="373">
        <f>'[11]Depr Exp'!K3336</f>
        <v>134.19389166666667</v>
      </c>
      <c r="L3336" s="524">
        <f>'[11]Depr Exp'!L3336</f>
        <v>-0.01</v>
      </c>
      <c r="M3336" s="144"/>
      <c r="N3336" s="144"/>
    </row>
    <row r="3337" spans="1:14">
      <c r="A3337" s="144" t="str">
        <f>'[11]Depr Exp'!A3337</f>
        <v>E34601 PRD Other, Wild Horse Expan</v>
      </c>
      <c r="B3337" s="144" t="str">
        <f>'[11]Depr Exp'!B3337</f>
        <v>E34601 PRD Other, Wild Horse Expan-4</v>
      </c>
      <c r="C3337" s="144" t="str">
        <f>'[11]Depr Exp'!C3337</f>
        <v>403E</v>
      </c>
      <c r="D3337" s="144"/>
      <c r="E3337" s="282">
        <f>'[11]Depr Exp'!E3337</f>
        <v>43220</v>
      </c>
      <c r="F3337" s="523">
        <f>'[11]Depr Exp'!F3337</f>
        <v>28653.5</v>
      </c>
      <c r="G3337" s="305">
        <f>'[11]Depr Exp'!G3337</f>
        <v>5.62E-2</v>
      </c>
      <c r="H3337" s="524">
        <f>'[11]Depr Exp'!H3337</f>
        <v>134.19999999999999</v>
      </c>
      <c r="I3337" s="523">
        <f>'[11]Depr Exp'!I3337</f>
        <v>28653.5</v>
      </c>
      <c r="J3337" s="305">
        <f>'[11]Depr Exp'!J3337</f>
        <v>5.62E-2</v>
      </c>
      <c r="K3337" s="373">
        <f>'[11]Depr Exp'!K3337</f>
        <v>134.19389166666667</v>
      </c>
      <c r="L3337" s="524">
        <f>'[11]Depr Exp'!L3337</f>
        <v>-0.01</v>
      </c>
      <c r="M3337" s="144"/>
      <c r="N3337" s="144"/>
    </row>
    <row r="3338" spans="1:14">
      <c r="A3338" s="144" t="str">
        <f>'[11]Depr Exp'!A3338</f>
        <v>E34601 PRD Other, Wild Horse Expan</v>
      </c>
      <c r="B3338" s="144" t="str">
        <f>'[11]Depr Exp'!B3338</f>
        <v>E34601 PRD Other, Wild Horse Expan-5</v>
      </c>
      <c r="C3338" s="144" t="str">
        <f>'[11]Depr Exp'!C3338</f>
        <v>403E</v>
      </c>
      <c r="D3338" s="144"/>
      <c r="E3338" s="282">
        <f>'[11]Depr Exp'!E3338</f>
        <v>43251</v>
      </c>
      <c r="F3338" s="523">
        <f>'[11]Depr Exp'!F3338</f>
        <v>28653.5</v>
      </c>
      <c r="G3338" s="305">
        <f>'[11]Depr Exp'!G3338</f>
        <v>5.62E-2</v>
      </c>
      <c r="H3338" s="524">
        <f>'[11]Depr Exp'!H3338</f>
        <v>134.19999999999999</v>
      </c>
      <c r="I3338" s="523">
        <f>'[11]Depr Exp'!I3338</f>
        <v>28653.5</v>
      </c>
      <c r="J3338" s="305">
        <f>'[11]Depr Exp'!J3338</f>
        <v>5.62E-2</v>
      </c>
      <c r="K3338" s="373">
        <f>'[11]Depr Exp'!K3338</f>
        <v>134.19389166666667</v>
      </c>
      <c r="L3338" s="524">
        <f>'[11]Depr Exp'!L3338</f>
        <v>-0.01</v>
      </c>
      <c r="M3338" s="144"/>
      <c r="N3338" s="144"/>
    </row>
    <row r="3339" spans="1:14">
      <c r="A3339" s="144" t="str">
        <f>'[11]Depr Exp'!A3339</f>
        <v>E34601 PRD Other, Wild Horse Expan</v>
      </c>
      <c r="B3339" s="144" t="str">
        <f>'[11]Depr Exp'!B3339</f>
        <v>E34601 PRD Other, Wild Horse Expan-6</v>
      </c>
      <c r="C3339" s="144" t="str">
        <f>'[11]Depr Exp'!C3339</f>
        <v>403E</v>
      </c>
      <c r="D3339" s="144"/>
      <c r="E3339" s="282">
        <f>'[11]Depr Exp'!E3339</f>
        <v>43281</v>
      </c>
      <c r="F3339" s="523">
        <f>'[11]Depr Exp'!F3339</f>
        <v>28653.5</v>
      </c>
      <c r="G3339" s="305">
        <f>'[11]Depr Exp'!G3339</f>
        <v>5.62E-2</v>
      </c>
      <c r="H3339" s="524">
        <f>'[11]Depr Exp'!H3339</f>
        <v>134.19999999999999</v>
      </c>
      <c r="I3339" s="523">
        <f>'[11]Depr Exp'!I3339</f>
        <v>28653.5</v>
      </c>
      <c r="J3339" s="305">
        <f>'[11]Depr Exp'!J3339</f>
        <v>5.62E-2</v>
      </c>
      <c r="K3339" s="373">
        <f>'[11]Depr Exp'!K3339</f>
        <v>134.19389166666667</v>
      </c>
      <c r="L3339" s="524">
        <f>'[11]Depr Exp'!L3339</f>
        <v>-0.01</v>
      </c>
      <c r="M3339" s="144"/>
      <c r="N3339" s="144"/>
    </row>
    <row r="3340" spans="1:14">
      <c r="A3340" s="144" t="str">
        <f>'[11]Depr Exp'!A3340</f>
        <v>E34601 PRD Other, Wild Horse Expan</v>
      </c>
      <c r="B3340" s="144" t="str">
        <f>'[11]Depr Exp'!B3340</f>
        <v>E34601 PRD Other, Wild Horse Expan-7</v>
      </c>
      <c r="C3340" s="144" t="str">
        <f>'[11]Depr Exp'!C3340</f>
        <v>403E</v>
      </c>
      <c r="D3340" s="144"/>
      <c r="E3340" s="282">
        <f>'[11]Depr Exp'!E3340</f>
        <v>43312</v>
      </c>
      <c r="F3340" s="523">
        <f>'[11]Depr Exp'!F3340</f>
        <v>28653.5</v>
      </c>
      <c r="G3340" s="305">
        <f>'[11]Depr Exp'!G3340</f>
        <v>5.62E-2</v>
      </c>
      <c r="H3340" s="524">
        <f>'[11]Depr Exp'!H3340</f>
        <v>134.19999999999999</v>
      </c>
      <c r="I3340" s="523">
        <f>'[11]Depr Exp'!I3340</f>
        <v>28653.5</v>
      </c>
      <c r="J3340" s="305">
        <f>'[11]Depr Exp'!J3340</f>
        <v>5.62E-2</v>
      </c>
      <c r="K3340" s="373">
        <f>'[11]Depr Exp'!K3340</f>
        <v>134.19389166666667</v>
      </c>
      <c r="L3340" s="524">
        <f>'[11]Depr Exp'!L3340</f>
        <v>-0.01</v>
      </c>
      <c r="M3340" s="144"/>
      <c r="N3340" s="144"/>
    </row>
    <row r="3341" spans="1:14">
      <c r="A3341" s="144" t="str">
        <f>'[11]Depr Exp'!A3341</f>
        <v>E34601 PRD Other, Wild Horse Expan</v>
      </c>
      <c r="B3341" s="144" t="str">
        <f>'[11]Depr Exp'!B3341</f>
        <v>E34601 PRD Other, Wild Horse Expan-8</v>
      </c>
      <c r="C3341" s="144" t="str">
        <f>'[11]Depr Exp'!C3341</f>
        <v>403E</v>
      </c>
      <c r="D3341" s="144"/>
      <c r="E3341" s="282">
        <f>'[11]Depr Exp'!E3341</f>
        <v>43343</v>
      </c>
      <c r="F3341" s="523">
        <f>'[11]Depr Exp'!F3341</f>
        <v>28653.5</v>
      </c>
      <c r="G3341" s="305">
        <f>'[11]Depr Exp'!G3341</f>
        <v>5.62E-2</v>
      </c>
      <c r="H3341" s="524">
        <f>'[11]Depr Exp'!H3341</f>
        <v>134.19999999999999</v>
      </c>
      <c r="I3341" s="523">
        <f>'[11]Depr Exp'!I3341</f>
        <v>28653.5</v>
      </c>
      <c r="J3341" s="305">
        <f>'[11]Depr Exp'!J3341</f>
        <v>5.62E-2</v>
      </c>
      <c r="K3341" s="373">
        <f>'[11]Depr Exp'!K3341</f>
        <v>134.19389166666667</v>
      </c>
      <c r="L3341" s="524">
        <f>'[11]Depr Exp'!L3341</f>
        <v>-0.01</v>
      </c>
      <c r="M3341" s="144"/>
      <c r="N3341" s="144"/>
    </row>
    <row r="3342" spans="1:14">
      <c r="A3342" s="144" t="str">
        <f>'[11]Depr Exp'!A3342</f>
        <v>E34601 PRD Other, Wild Horse Expan</v>
      </c>
      <c r="B3342" s="144" t="str">
        <f>'[11]Depr Exp'!B3342</f>
        <v>E34601 PRD Other, Wild Horse Expan-9</v>
      </c>
      <c r="C3342" s="144" t="str">
        <f>'[11]Depr Exp'!C3342</f>
        <v>403E</v>
      </c>
      <c r="D3342" s="144"/>
      <c r="E3342" s="282">
        <f>'[11]Depr Exp'!E3342</f>
        <v>43373</v>
      </c>
      <c r="F3342" s="523">
        <f>'[11]Depr Exp'!F3342</f>
        <v>28653.5</v>
      </c>
      <c r="G3342" s="305">
        <f>'[11]Depr Exp'!G3342</f>
        <v>5.62E-2</v>
      </c>
      <c r="H3342" s="524">
        <f>'[11]Depr Exp'!H3342</f>
        <v>134.19999999999999</v>
      </c>
      <c r="I3342" s="523">
        <f>'[11]Depr Exp'!I3342</f>
        <v>28653.5</v>
      </c>
      <c r="J3342" s="305">
        <f>'[11]Depr Exp'!J3342</f>
        <v>5.62E-2</v>
      </c>
      <c r="K3342" s="373">
        <f>'[11]Depr Exp'!K3342</f>
        <v>134.19389166666667</v>
      </c>
      <c r="L3342" s="524">
        <f>'[11]Depr Exp'!L3342</f>
        <v>-0.01</v>
      </c>
      <c r="M3342" s="144"/>
      <c r="N3342" s="144"/>
    </row>
    <row r="3343" spans="1:14">
      <c r="A3343" s="144" t="str">
        <f>'[11]Depr Exp'!A3343</f>
        <v>E34601 PRD Other, Wild Horse Expan</v>
      </c>
      <c r="B3343" s="144" t="str">
        <f>'[11]Depr Exp'!B3343</f>
        <v>E34601 PRD Other, Wild Horse Expan-10</v>
      </c>
      <c r="C3343" s="144" t="str">
        <f>'[11]Depr Exp'!C3343</f>
        <v>403E</v>
      </c>
      <c r="D3343" s="144"/>
      <c r="E3343" s="282">
        <f>'[11]Depr Exp'!E3343</f>
        <v>43404</v>
      </c>
      <c r="F3343" s="523">
        <f>'[11]Depr Exp'!F3343</f>
        <v>28653.5</v>
      </c>
      <c r="G3343" s="305">
        <f>'[11]Depr Exp'!G3343</f>
        <v>5.62E-2</v>
      </c>
      <c r="H3343" s="524">
        <f>'[11]Depr Exp'!H3343</f>
        <v>134.19999999999999</v>
      </c>
      <c r="I3343" s="523">
        <f>'[11]Depr Exp'!I3343</f>
        <v>28653.5</v>
      </c>
      <c r="J3343" s="305">
        <f>'[11]Depr Exp'!J3343</f>
        <v>5.62E-2</v>
      </c>
      <c r="K3343" s="373">
        <f>'[11]Depr Exp'!K3343</f>
        <v>134.19389166666667</v>
      </c>
      <c r="L3343" s="524">
        <f>'[11]Depr Exp'!L3343</f>
        <v>-0.01</v>
      </c>
      <c r="M3343" s="144"/>
      <c r="N3343" s="144"/>
    </row>
    <row r="3344" spans="1:14">
      <c r="A3344" s="144" t="str">
        <f>'[11]Depr Exp'!A3344</f>
        <v>E34601 PRD Other, Wild Horse Expan</v>
      </c>
      <c r="B3344" s="144" t="str">
        <f>'[11]Depr Exp'!B3344</f>
        <v>E34601 PRD Other, Wild Horse Expan-11</v>
      </c>
      <c r="C3344" s="144" t="str">
        <f>'[11]Depr Exp'!C3344</f>
        <v>403E</v>
      </c>
      <c r="D3344" s="144"/>
      <c r="E3344" s="282">
        <f>'[11]Depr Exp'!E3344</f>
        <v>43434</v>
      </c>
      <c r="F3344" s="523">
        <f>'[11]Depr Exp'!F3344</f>
        <v>28653.5</v>
      </c>
      <c r="G3344" s="305">
        <f>'[11]Depr Exp'!G3344</f>
        <v>5.62E-2</v>
      </c>
      <c r="H3344" s="524">
        <f>'[11]Depr Exp'!H3344</f>
        <v>134.19999999999999</v>
      </c>
      <c r="I3344" s="523">
        <f>'[11]Depr Exp'!I3344</f>
        <v>28653.5</v>
      </c>
      <c r="J3344" s="305">
        <f>'[11]Depr Exp'!J3344</f>
        <v>5.62E-2</v>
      </c>
      <c r="K3344" s="373">
        <f>'[11]Depr Exp'!K3344</f>
        <v>134.19389166666667</v>
      </c>
      <c r="L3344" s="524">
        <f>'[11]Depr Exp'!L3344</f>
        <v>-0.01</v>
      </c>
      <c r="M3344" s="144"/>
      <c r="N3344" s="144"/>
    </row>
    <row r="3345" spans="1:14">
      <c r="A3345" s="144" t="str">
        <f>'[11]Depr Exp'!A3345</f>
        <v>E34601 PRD Other, Wild Horse Expan</v>
      </c>
      <c r="B3345" s="144" t="str">
        <f>'[11]Depr Exp'!B3345</f>
        <v>E34601 PRD Other, Wild Horse Expan-12</v>
      </c>
      <c r="C3345" s="144" t="str">
        <f>'[11]Depr Exp'!C3345</f>
        <v>403E</v>
      </c>
      <c r="D3345" s="144"/>
      <c r="E3345" s="282">
        <f>'[11]Depr Exp'!E3345</f>
        <v>43465</v>
      </c>
      <c r="F3345" s="523">
        <f>'[11]Depr Exp'!F3345</f>
        <v>28653.5</v>
      </c>
      <c r="G3345" s="305">
        <f>'[11]Depr Exp'!G3345</f>
        <v>5.62E-2</v>
      </c>
      <c r="H3345" s="524">
        <f>'[11]Depr Exp'!H3345</f>
        <v>134.19999999999999</v>
      </c>
      <c r="I3345" s="523">
        <f>'[11]Depr Exp'!I3345</f>
        <v>28653.5</v>
      </c>
      <c r="J3345" s="305">
        <f>'[11]Depr Exp'!J3345</f>
        <v>5.62E-2</v>
      </c>
      <c r="K3345" s="373">
        <f>'[11]Depr Exp'!K3345</f>
        <v>134.19389166666667</v>
      </c>
      <c r="L3345" s="524">
        <f>'[11]Depr Exp'!L3345</f>
        <v>-0.01</v>
      </c>
      <c r="M3345" s="144"/>
      <c r="N3345" s="144"/>
    </row>
    <row r="3346" spans="1:14" ht="15.75" thickBot="1">
      <c r="A3346" s="159" t="str">
        <f>'[11]Depr Exp'!A3346</f>
        <v>E34601 PRD Other, Wild Horse Expan Total</v>
      </c>
      <c r="B3346" s="144">
        <f>'[11]Depr Exp'!B3346</f>
        <v>0</v>
      </c>
      <c r="C3346" s="502" t="str">
        <f>'[11]Depr Exp'!C3346</f>
        <v>EPRD</v>
      </c>
      <c r="D3346" s="144"/>
      <c r="E3346" s="281" t="str">
        <f>'[11]Depr Exp'!E3346</f>
        <v>Total</v>
      </c>
      <c r="F3346" s="141">
        <f>'[11]Depr Exp'!F3346</f>
        <v>0</v>
      </c>
      <c r="G3346" s="252">
        <f>'[11]Depr Exp'!G3346</f>
        <v>0</v>
      </c>
      <c r="H3346" s="286">
        <f>'[11]Depr Exp'!H3346</f>
        <v>1610.4000000000003</v>
      </c>
      <c r="I3346" s="141">
        <f>'[11]Depr Exp'!I3346</f>
        <v>0</v>
      </c>
      <c r="J3346" s="252">
        <f>'[11]Depr Exp'!J3346</f>
        <v>0</v>
      </c>
      <c r="K3346" s="286">
        <f>'[11]Depr Exp'!K3346</f>
        <v>1610.3267000000005</v>
      </c>
      <c r="L3346" s="286">
        <f>'[11]Depr Exp'!L3346</f>
        <v>-7.0000000000000007E-2</v>
      </c>
      <c r="M3346" s="144"/>
      <c r="N3346" s="144"/>
    </row>
    <row r="3347" spans="1:14" ht="13.5" thickTop="1">
      <c r="A3347" s="144" t="str">
        <f>'[11]Depr Exp'!A3347</f>
        <v>E3461 PRD Sta Main Tools, Encogen</v>
      </c>
      <c r="B3347" s="144" t="str">
        <f>'[11]Depr Exp'!B3347</f>
        <v>E3461 PRD Sta Main Tools, Encogen-1</v>
      </c>
      <c r="C3347" s="144" t="str">
        <f>'[11]Depr Exp'!C3347</f>
        <v>403E</v>
      </c>
      <c r="D3347" s="144"/>
      <c r="E3347" s="282">
        <f>'[11]Depr Exp'!E3347</f>
        <v>43131</v>
      </c>
      <c r="F3347" s="523">
        <f>'[11]Depr Exp'!F3347</f>
        <v>412810.3</v>
      </c>
      <c r="G3347" s="305">
        <f>'[11]Depr Exp'!G3347</f>
        <v>9.1600000000000001E-2</v>
      </c>
      <c r="H3347" s="524">
        <f>'[11]Depr Exp'!H3347</f>
        <v>3151.12</v>
      </c>
      <c r="I3347" s="523">
        <f>'[11]Depr Exp'!I3347</f>
        <v>500743.28</v>
      </c>
      <c r="J3347" s="305">
        <f>'[11]Depr Exp'!J3347</f>
        <v>9.1600000000000001E-2</v>
      </c>
      <c r="K3347" s="373">
        <f>'[11]Depr Exp'!K3347</f>
        <v>3822.3403706666668</v>
      </c>
      <c r="L3347" s="524">
        <f>'[11]Depr Exp'!L3347</f>
        <v>671.22</v>
      </c>
      <c r="M3347" s="144"/>
      <c r="N3347" s="144"/>
    </row>
    <row r="3348" spans="1:14">
      <c r="A3348" s="144" t="str">
        <f>'[11]Depr Exp'!A3348</f>
        <v>E3461 PRD Sta Main Tools, Encogen</v>
      </c>
      <c r="B3348" s="144" t="str">
        <f>'[11]Depr Exp'!B3348</f>
        <v>E3461 PRD Sta Main Tools, Encogen-2</v>
      </c>
      <c r="C3348" s="144" t="str">
        <f>'[11]Depr Exp'!C3348</f>
        <v>403E</v>
      </c>
      <c r="D3348" s="144"/>
      <c r="E3348" s="282">
        <f>'[11]Depr Exp'!E3348</f>
        <v>43159</v>
      </c>
      <c r="F3348" s="523">
        <f>'[11]Depr Exp'!F3348</f>
        <v>436684.32</v>
      </c>
      <c r="G3348" s="305">
        <f>'[11]Depr Exp'!G3348</f>
        <v>9.1600000000000001E-2</v>
      </c>
      <c r="H3348" s="524">
        <f>'[11]Depr Exp'!H3348</f>
        <v>3333.36</v>
      </c>
      <c r="I3348" s="523">
        <f>'[11]Depr Exp'!I3348</f>
        <v>500743.28</v>
      </c>
      <c r="J3348" s="305">
        <f>'[11]Depr Exp'!J3348</f>
        <v>9.1600000000000001E-2</v>
      </c>
      <c r="K3348" s="373">
        <f>'[11]Depr Exp'!K3348</f>
        <v>3822.3403706666668</v>
      </c>
      <c r="L3348" s="524">
        <f>'[11]Depr Exp'!L3348</f>
        <v>488.98</v>
      </c>
      <c r="M3348" s="144"/>
      <c r="N3348" s="144"/>
    </row>
    <row r="3349" spans="1:14">
      <c r="A3349" s="144" t="str">
        <f>'[11]Depr Exp'!A3349</f>
        <v>E3461 PRD Sta Main Tools, Encogen</v>
      </c>
      <c r="B3349" s="144" t="str">
        <f>'[11]Depr Exp'!B3349</f>
        <v>E3461 PRD Sta Main Tools, Encogen-3</v>
      </c>
      <c r="C3349" s="144" t="str">
        <f>'[11]Depr Exp'!C3349</f>
        <v>403E</v>
      </c>
      <c r="D3349" s="144"/>
      <c r="E3349" s="282">
        <f>'[11]Depr Exp'!E3349</f>
        <v>43190</v>
      </c>
      <c r="F3349" s="523">
        <f>'[11]Depr Exp'!F3349</f>
        <v>460558.33</v>
      </c>
      <c r="G3349" s="305">
        <f>'[11]Depr Exp'!G3349</f>
        <v>9.1600000000000001E-2</v>
      </c>
      <c r="H3349" s="524">
        <f>'[11]Depr Exp'!H3349</f>
        <v>3515.6</v>
      </c>
      <c r="I3349" s="523">
        <f>'[11]Depr Exp'!I3349</f>
        <v>500743.28</v>
      </c>
      <c r="J3349" s="305">
        <f>'[11]Depr Exp'!J3349</f>
        <v>9.1600000000000001E-2</v>
      </c>
      <c r="K3349" s="373">
        <f>'[11]Depr Exp'!K3349</f>
        <v>3822.3403706666668</v>
      </c>
      <c r="L3349" s="524">
        <f>'[11]Depr Exp'!L3349</f>
        <v>306.74</v>
      </c>
      <c r="M3349" s="144"/>
      <c r="N3349" s="144"/>
    </row>
    <row r="3350" spans="1:14">
      <c r="A3350" s="144" t="str">
        <f>'[11]Depr Exp'!A3350</f>
        <v>E3461 PRD Sta Main Tools, Encogen</v>
      </c>
      <c r="B3350" s="144" t="str">
        <f>'[11]Depr Exp'!B3350</f>
        <v>E3461 PRD Sta Main Tools, Encogen-4</v>
      </c>
      <c r="C3350" s="144" t="str">
        <f>'[11]Depr Exp'!C3350</f>
        <v>403E</v>
      </c>
      <c r="D3350" s="144"/>
      <c r="E3350" s="282">
        <f>'[11]Depr Exp'!E3350</f>
        <v>43220</v>
      </c>
      <c r="F3350" s="523">
        <f>'[11]Depr Exp'!F3350</f>
        <v>460558.33</v>
      </c>
      <c r="G3350" s="305">
        <f>'[11]Depr Exp'!G3350</f>
        <v>9.1600000000000001E-2</v>
      </c>
      <c r="H3350" s="524">
        <f>'[11]Depr Exp'!H3350</f>
        <v>3515.6</v>
      </c>
      <c r="I3350" s="523">
        <f>'[11]Depr Exp'!I3350</f>
        <v>500743.28</v>
      </c>
      <c r="J3350" s="305">
        <f>'[11]Depr Exp'!J3350</f>
        <v>9.1600000000000001E-2</v>
      </c>
      <c r="K3350" s="373">
        <f>'[11]Depr Exp'!K3350</f>
        <v>3822.3403706666668</v>
      </c>
      <c r="L3350" s="524">
        <f>'[11]Depr Exp'!L3350</f>
        <v>306.74</v>
      </c>
      <c r="M3350" s="144"/>
      <c r="N3350" s="144"/>
    </row>
    <row r="3351" spans="1:14">
      <c r="A3351" s="144" t="str">
        <f>'[11]Depr Exp'!A3351</f>
        <v>E3461 PRD Sta Main Tools, Encogen</v>
      </c>
      <c r="B3351" s="144" t="str">
        <f>'[11]Depr Exp'!B3351</f>
        <v>E3461 PRD Sta Main Tools, Encogen-5</v>
      </c>
      <c r="C3351" s="144" t="str">
        <f>'[11]Depr Exp'!C3351</f>
        <v>403E</v>
      </c>
      <c r="D3351" s="144"/>
      <c r="E3351" s="282">
        <f>'[11]Depr Exp'!E3351</f>
        <v>43251</v>
      </c>
      <c r="F3351" s="523">
        <f>'[11]Depr Exp'!F3351</f>
        <v>460558.33</v>
      </c>
      <c r="G3351" s="305">
        <f>'[11]Depr Exp'!G3351</f>
        <v>9.1600000000000001E-2</v>
      </c>
      <c r="H3351" s="524">
        <f>'[11]Depr Exp'!H3351</f>
        <v>3515.6</v>
      </c>
      <c r="I3351" s="523">
        <f>'[11]Depr Exp'!I3351</f>
        <v>500743.28</v>
      </c>
      <c r="J3351" s="305">
        <f>'[11]Depr Exp'!J3351</f>
        <v>9.1600000000000001E-2</v>
      </c>
      <c r="K3351" s="373">
        <f>'[11]Depr Exp'!K3351</f>
        <v>3822.3403706666668</v>
      </c>
      <c r="L3351" s="524">
        <f>'[11]Depr Exp'!L3351</f>
        <v>306.74</v>
      </c>
      <c r="M3351" s="144"/>
      <c r="N3351" s="144"/>
    </row>
    <row r="3352" spans="1:14">
      <c r="A3352" s="144" t="str">
        <f>'[11]Depr Exp'!A3352</f>
        <v>E3461 PRD Sta Main Tools, Encogen</v>
      </c>
      <c r="B3352" s="144" t="str">
        <f>'[11]Depr Exp'!B3352</f>
        <v>E3461 PRD Sta Main Tools, Encogen-6</v>
      </c>
      <c r="C3352" s="144" t="str">
        <f>'[11]Depr Exp'!C3352</f>
        <v>403E</v>
      </c>
      <c r="D3352" s="144"/>
      <c r="E3352" s="282">
        <f>'[11]Depr Exp'!E3352</f>
        <v>43281</v>
      </c>
      <c r="F3352" s="523">
        <f>'[11]Depr Exp'!F3352</f>
        <v>460558.33</v>
      </c>
      <c r="G3352" s="305">
        <f>'[11]Depr Exp'!G3352</f>
        <v>9.1600000000000001E-2</v>
      </c>
      <c r="H3352" s="524">
        <f>'[11]Depr Exp'!H3352</f>
        <v>3515.6</v>
      </c>
      <c r="I3352" s="523">
        <f>'[11]Depr Exp'!I3352</f>
        <v>500743.28</v>
      </c>
      <c r="J3352" s="305">
        <f>'[11]Depr Exp'!J3352</f>
        <v>9.1600000000000001E-2</v>
      </c>
      <c r="K3352" s="373">
        <f>'[11]Depr Exp'!K3352</f>
        <v>3822.3403706666668</v>
      </c>
      <c r="L3352" s="524">
        <f>'[11]Depr Exp'!L3352</f>
        <v>306.74</v>
      </c>
      <c r="M3352" s="144"/>
      <c r="N3352" s="144"/>
    </row>
    <row r="3353" spans="1:14">
      <c r="A3353" s="144" t="str">
        <f>'[11]Depr Exp'!A3353</f>
        <v>E3461 PRD Sta Main Tools, Encogen</v>
      </c>
      <c r="B3353" s="144" t="str">
        <f>'[11]Depr Exp'!B3353</f>
        <v>E3461 PRD Sta Main Tools, Encogen-7</v>
      </c>
      <c r="C3353" s="144" t="str">
        <f>'[11]Depr Exp'!C3353</f>
        <v>403E</v>
      </c>
      <c r="D3353" s="144"/>
      <c r="E3353" s="282">
        <f>'[11]Depr Exp'!E3353</f>
        <v>43312</v>
      </c>
      <c r="F3353" s="523">
        <f>'[11]Depr Exp'!F3353</f>
        <v>460558.33</v>
      </c>
      <c r="G3353" s="305">
        <f>'[11]Depr Exp'!G3353</f>
        <v>9.1600000000000001E-2</v>
      </c>
      <c r="H3353" s="524">
        <f>'[11]Depr Exp'!H3353</f>
        <v>3515.6</v>
      </c>
      <c r="I3353" s="523">
        <f>'[11]Depr Exp'!I3353</f>
        <v>500743.28</v>
      </c>
      <c r="J3353" s="305">
        <f>'[11]Depr Exp'!J3353</f>
        <v>9.1600000000000001E-2</v>
      </c>
      <c r="K3353" s="373">
        <f>'[11]Depr Exp'!K3353</f>
        <v>3822.3403706666668</v>
      </c>
      <c r="L3353" s="524">
        <f>'[11]Depr Exp'!L3353</f>
        <v>306.74</v>
      </c>
      <c r="M3353" s="144"/>
      <c r="N3353" s="144"/>
    </row>
    <row r="3354" spans="1:14">
      <c r="A3354" s="144" t="str">
        <f>'[11]Depr Exp'!A3354</f>
        <v>E3461 PRD Sta Main Tools, Encogen</v>
      </c>
      <c r="B3354" s="144" t="str">
        <f>'[11]Depr Exp'!B3354</f>
        <v>E3461 PRD Sta Main Tools, Encogen-8</v>
      </c>
      <c r="C3354" s="144" t="str">
        <f>'[11]Depr Exp'!C3354</f>
        <v>403E</v>
      </c>
      <c r="D3354" s="144"/>
      <c r="E3354" s="282">
        <f>'[11]Depr Exp'!E3354</f>
        <v>43343</v>
      </c>
      <c r="F3354" s="523">
        <f>'[11]Depr Exp'!F3354</f>
        <v>460558.33</v>
      </c>
      <c r="G3354" s="305">
        <f>'[11]Depr Exp'!G3354</f>
        <v>9.1600000000000001E-2</v>
      </c>
      <c r="H3354" s="524">
        <f>'[11]Depr Exp'!H3354</f>
        <v>3515.6</v>
      </c>
      <c r="I3354" s="523">
        <f>'[11]Depr Exp'!I3354</f>
        <v>500743.28</v>
      </c>
      <c r="J3354" s="305">
        <f>'[11]Depr Exp'!J3354</f>
        <v>9.1600000000000001E-2</v>
      </c>
      <c r="K3354" s="373">
        <f>'[11]Depr Exp'!K3354</f>
        <v>3822.3403706666668</v>
      </c>
      <c r="L3354" s="524">
        <f>'[11]Depr Exp'!L3354</f>
        <v>306.74</v>
      </c>
      <c r="M3354" s="144"/>
      <c r="N3354" s="144"/>
    </row>
    <row r="3355" spans="1:14">
      <c r="A3355" s="144" t="str">
        <f>'[11]Depr Exp'!A3355</f>
        <v>E3461 PRD Sta Main Tools, Encogen</v>
      </c>
      <c r="B3355" s="144" t="str">
        <f>'[11]Depr Exp'!B3355</f>
        <v>E3461 PRD Sta Main Tools, Encogen-9</v>
      </c>
      <c r="C3355" s="144" t="str">
        <f>'[11]Depr Exp'!C3355</f>
        <v>403E</v>
      </c>
      <c r="D3355" s="144"/>
      <c r="E3355" s="282">
        <f>'[11]Depr Exp'!E3355</f>
        <v>43373</v>
      </c>
      <c r="F3355" s="523">
        <f>'[11]Depr Exp'!F3355</f>
        <v>460558.33</v>
      </c>
      <c r="G3355" s="305">
        <f>'[11]Depr Exp'!G3355</f>
        <v>9.1600000000000001E-2</v>
      </c>
      <c r="H3355" s="524">
        <f>'[11]Depr Exp'!H3355</f>
        <v>3515.6</v>
      </c>
      <c r="I3355" s="523">
        <f>'[11]Depr Exp'!I3355</f>
        <v>500743.28</v>
      </c>
      <c r="J3355" s="305">
        <f>'[11]Depr Exp'!J3355</f>
        <v>9.1600000000000001E-2</v>
      </c>
      <c r="K3355" s="373">
        <f>'[11]Depr Exp'!K3355</f>
        <v>3822.3403706666668</v>
      </c>
      <c r="L3355" s="524">
        <f>'[11]Depr Exp'!L3355</f>
        <v>306.74</v>
      </c>
      <c r="M3355" s="144"/>
      <c r="N3355" s="144"/>
    </row>
    <row r="3356" spans="1:14">
      <c r="A3356" s="144" t="str">
        <f>'[11]Depr Exp'!A3356</f>
        <v>E3461 PRD Sta Main Tools, Encogen</v>
      </c>
      <c r="B3356" s="144" t="str">
        <f>'[11]Depr Exp'!B3356</f>
        <v>E3461 PRD Sta Main Tools, Encogen-10</v>
      </c>
      <c r="C3356" s="144" t="str">
        <f>'[11]Depr Exp'!C3356</f>
        <v>403E</v>
      </c>
      <c r="D3356" s="144"/>
      <c r="E3356" s="282">
        <f>'[11]Depr Exp'!E3356</f>
        <v>43404</v>
      </c>
      <c r="F3356" s="523">
        <f>'[11]Depr Exp'!F3356</f>
        <v>460558.33</v>
      </c>
      <c r="G3356" s="305">
        <f>'[11]Depr Exp'!G3356</f>
        <v>9.1600000000000001E-2</v>
      </c>
      <c r="H3356" s="524">
        <f>'[11]Depr Exp'!H3356</f>
        <v>3515.6</v>
      </c>
      <c r="I3356" s="523">
        <f>'[11]Depr Exp'!I3356</f>
        <v>500743.28</v>
      </c>
      <c r="J3356" s="305">
        <f>'[11]Depr Exp'!J3356</f>
        <v>9.1600000000000001E-2</v>
      </c>
      <c r="K3356" s="373">
        <f>'[11]Depr Exp'!K3356</f>
        <v>3822.3403706666668</v>
      </c>
      <c r="L3356" s="524">
        <f>'[11]Depr Exp'!L3356</f>
        <v>306.74</v>
      </c>
      <c r="M3356" s="144"/>
      <c r="N3356" s="144"/>
    </row>
    <row r="3357" spans="1:14">
      <c r="A3357" s="144" t="str">
        <f>'[11]Depr Exp'!A3357</f>
        <v>E3461 PRD Sta Main Tools, Encogen</v>
      </c>
      <c r="B3357" s="144" t="str">
        <f>'[11]Depr Exp'!B3357</f>
        <v>E3461 PRD Sta Main Tools, Encogen-11</v>
      </c>
      <c r="C3357" s="144" t="str">
        <f>'[11]Depr Exp'!C3357</f>
        <v>403E</v>
      </c>
      <c r="D3357" s="144"/>
      <c r="E3357" s="282">
        <f>'[11]Depr Exp'!E3357</f>
        <v>43434</v>
      </c>
      <c r="F3357" s="523">
        <f>'[11]Depr Exp'!F3357</f>
        <v>480631.83</v>
      </c>
      <c r="G3357" s="305">
        <f>'[11]Depr Exp'!G3357</f>
        <v>9.1600000000000001E-2</v>
      </c>
      <c r="H3357" s="524">
        <f>'[11]Depr Exp'!H3357</f>
        <v>3668.82</v>
      </c>
      <c r="I3357" s="523">
        <f>'[11]Depr Exp'!I3357</f>
        <v>500743.28</v>
      </c>
      <c r="J3357" s="305">
        <f>'[11]Depr Exp'!J3357</f>
        <v>9.1600000000000001E-2</v>
      </c>
      <c r="K3357" s="373">
        <f>'[11]Depr Exp'!K3357</f>
        <v>3822.3403706666668</v>
      </c>
      <c r="L3357" s="524">
        <f>'[11]Depr Exp'!L3357</f>
        <v>153.52000000000001</v>
      </c>
      <c r="M3357" s="144"/>
      <c r="N3357" s="144"/>
    </row>
    <row r="3358" spans="1:14">
      <c r="A3358" s="144" t="str">
        <f>'[11]Depr Exp'!A3358</f>
        <v>E3461 PRD Sta Main Tools, Encogen</v>
      </c>
      <c r="B3358" s="144" t="str">
        <f>'[11]Depr Exp'!B3358</f>
        <v>E3461 PRD Sta Main Tools, Encogen-12</v>
      </c>
      <c r="C3358" s="144" t="str">
        <f>'[11]Depr Exp'!C3358</f>
        <v>403E</v>
      </c>
      <c r="D3358" s="144"/>
      <c r="E3358" s="282">
        <f>'[11]Depr Exp'!E3358</f>
        <v>43465</v>
      </c>
      <c r="F3358" s="523">
        <f>'[11]Depr Exp'!F3358</f>
        <v>500743.28</v>
      </c>
      <c r="G3358" s="305">
        <f>'[11]Depr Exp'!G3358</f>
        <v>9.1600000000000001E-2</v>
      </c>
      <c r="H3358" s="524">
        <f>'[11]Depr Exp'!H3358</f>
        <v>3822.34</v>
      </c>
      <c r="I3358" s="523">
        <f>'[11]Depr Exp'!I3358</f>
        <v>500743.28</v>
      </c>
      <c r="J3358" s="305">
        <f>'[11]Depr Exp'!J3358</f>
        <v>9.1600000000000001E-2</v>
      </c>
      <c r="K3358" s="373">
        <f>'[11]Depr Exp'!K3358</f>
        <v>3822.3403706666668</v>
      </c>
      <c r="L3358" s="524">
        <f>'[11]Depr Exp'!L3358</f>
        <v>0</v>
      </c>
      <c r="M3358" s="144"/>
      <c r="N3358" s="144"/>
    </row>
    <row r="3359" spans="1:14" ht="15.75" thickBot="1">
      <c r="A3359" s="159" t="str">
        <f>'[11]Depr Exp'!A3359</f>
        <v>E3461 PRD Sta Main Tools, Encogen Total</v>
      </c>
      <c r="B3359" s="144">
        <f>'[11]Depr Exp'!B3359</f>
        <v>0</v>
      </c>
      <c r="C3359" s="502" t="str">
        <f>'[11]Depr Exp'!C3359</f>
        <v>EPRD</v>
      </c>
      <c r="D3359" s="144"/>
      <c r="E3359" s="281" t="str">
        <f>'[11]Depr Exp'!E3359</f>
        <v>Total</v>
      </c>
      <c r="F3359" s="141">
        <f>'[11]Depr Exp'!F3359</f>
        <v>0</v>
      </c>
      <c r="G3359" s="252">
        <f>'[11]Depr Exp'!G3359</f>
        <v>0</v>
      </c>
      <c r="H3359" s="286">
        <f>'[11]Depr Exp'!H3359</f>
        <v>42100.439999999988</v>
      </c>
      <c r="I3359" s="141">
        <f>'[11]Depr Exp'!I3359</f>
        <v>0</v>
      </c>
      <c r="J3359" s="252">
        <f>'[11]Depr Exp'!J3359</f>
        <v>0</v>
      </c>
      <c r="K3359" s="286">
        <f>'[11]Depr Exp'!K3359</f>
        <v>45868.084447999987</v>
      </c>
      <c r="L3359" s="286">
        <f>'[11]Depr Exp'!L3359</f>
        <v>3767.64</v>
      </c>
      <c r="M3359" s="144"/>
      <c r="N3359" s="144"/>
    </row>
    <row r="3360" spans="1:14" ht="13.5" thickTop="1">
      <c r="A3360" s="144" t="str">
        <f>'[11]Depr Exp'!A3360</f>
        <v>E3461 PRD Sta Main Tools, Ferndale</v>
      </c>
      <c r="B3360" s="144" t="str">
        <f>'[11]Depr Exp'!B3360</f>
        <v>E3461 PRD Sta Main Tools, Ferndale-1</v>
      </c>
      <c r="C3360" s="144" t="str">
        <f>'[11]Depr Exp'!C3360</f>
        <v>403E</v>
      </c>
      <c r="D3360" s="144"/>
      <c r="E3360" s="282">
        <f>'[11]Depr Exp'!E3360</f>
        <v>43131</v>
      </c>
      <c r="F3360" s="523">
        <f>'[11]Depr Exp'!F3360</f>
        <v>0</v>
      </c>
      <c r="G3360" s="305">
        <f>'[11]Depr Exp'!G3360</f>
        <v>0</v>
      </c>
      <c r="H3360" s="524">
        <f>'[11]Depr Exp'!H3360</f>
        <v>0</v>
      </c>
      <c r="I3360" s="523">
        <f>'[11]Depr Exp'!I3360</f>
        <v>130261.43</v>
      </c>
      <c r="J3360" s="305">
        <f>'[11]Depr Exp'!J3360</f>
        <v>0</v>
      </c>
      <c r="K3360" s="373">
        <f>'[11]Depr Exp'!K3360</f>
        <v>0</v>
      </c>
      <c r="L3360" s="524">
        <f>'[11]Depr Exp'!L3360</f>
        <v>0</v>
      </c>
      <c r="M3360" s="144"/>
      <c r="N3360" s="144"/>
    </row>
    <row r="3361" spans="1:14">
      <c r="A3361" s="144" t="str">
        <f>'[11]Depr Exp'!A3361</f>
        <v>E3461 PRD Sta Main Tools, Ferndale</v>
      </c>
      <c r="B3361" s="144" t="str">
        <f>'[11]Depr Exp'!B3361</f>
        <v>E3461 PRD Sta Main Tools, Ferndale-2</v>
      </c>
      <c r="C3361" s="144" t="str">
        <f>'[11]Depr Exp'!C3361</f>
        <v>403E</v>
      </c>
      <c r="D3361" s="144"/>
      <c r="E3361" s="282">
        <f>'[11]Depr Exp'!E3361</f>
        <v>43159</v>
      </c>
      <c r="F3361" s="523">
        <f>'[11]Depr Exp'!F3361</f>
        <v>0</v>
      </c>
      <c r="G3361" s="305">
        <f>'[11]Depr Exp'!G3361</f>
        <v>0</v>
      </c>
      <c r="H3361" s="524">
        <f>'[11]Depr Exp'!H3361</f>
        <v>0</v>
      </c>
      <c r="I3361" s="523">
        <f>'[11]Depr Exp'!I3361</f>
        <v>130261.43</v>
      </c>
      <c r="J3361" s="305">
        <f>'[11]Depr Exp'!J3361</f>
        <v>0</v>
      </c>
      <c r="K3361" s="373">
        <f>'[11]Depr Exp'!K3361</f>
        <v>0</v>
      </c>
      <c r="L3361" s="524">
        <f>'[11]Depr Exp'!L3361</f>
        <v>0</v>
      </c>
      <c r="M3361" s="144"/>
      <c r="N3361" s="144"/>
    </row>
    <row r="3362" spans="1:14">
      <c r="A3362" s="144" t="str">
        <f>'[11]Depr Exp'!A3362</f>
        <v>E3461 PRD Sta Main Tools, Ferndale</v>
      </c>
      <c r="B3362" s="144" t="str">
        <f>'[11]Depr Exp'!B3362</f>
        <v>E3461 PRD Sta Main Tools, Ferndale-3</v>
      </c>
      <c r="C3362" s="144" t="str">
        <f>'[11]Depr Exp'!C3362</f>
        <v>403E</v>
      </c>
      <c r="D3362" s="144"/>
      <c r="E3362" s="282">
        <f>'[11]Depr Exp'!E3362</f>
        <v>43190</v>
      </c>
      <c r="F3362" s="523">
        <f>'[11]Depr Exp'!F3362</f>
        <v>10835.99</v>
      </c>
      <c r="G3362" s="305">
        <f>'[11]Depr Exp'!G3362</f>
        <v>6.6699999999999995E-2</v>
      </c>
      <c r="H3362" s="524">
        <f>'[11]Depr Exp'!H3362</f>
        <v>60.23</v>
      </c>
      <c r="I3362" s="523">
        <f>'[11]Depr Exp'!I3362</f>
        <v>130261.43</v>
      </c>
      <c r="J3362" s="305">
        <f>'[11]Depr Exp'!J3362</f>
        <v>6.6699999999999995E-2</v>
      </c>
      <c r="K3362" s="373">
        <f>'[11]Depr Exp'!K3362</f>
        <v>724.03644841666664</v>
      </c>
      <c r="L3362" s="524">
        <f>'[11]Depr Exp'!L3362</f>
        <v>663.81</v>
      </c>
      <c r="M3362" s="144"/>
      <c r="N3362" s="144"/>
    </row>
    <row r="3363" spans="1:14">
      <c r="A3363" s="144" t="str">
        <f>'[11]Depr Exp'!A3363</f>
        <v>E3461 PRD Sta Main Tools, Ferndale</v>
      </c>
      <c r="B3363" s="144" t="str">
        <f>'[11]Depr Exp'!B3363</f>
        <v>E3461 PRD Sta Main Tools, Ferndale-4</v>
      </c>
      <c r="C3363" s="144" t="str">
        <f>'[11]Depr Exp'!C3363</f>
        <v>403E</v>
      </c>
      <c r="D3363" s="144"/>
      <c r="E3363" s="282">
        <f>'[11]Depr Exp'!E3363</f>
        <v>43220</v>
      </c>
      <c r="F3363" s="523">
        <f>'[11]Depr Exp'!F3363</f>
        <v>21671.97</v>
      </c>
      <c r="G3363" s="305">
        <f>'[11]Depr Exp'!G3363</f>
        <v>6.6699999999999995E-2</v>
      </c>
      <c r="H3363" s="524">
        <f>'[11]Depr Exp'!H3363</f>
        <v>120.46</v>
      </c>
      <c r="I3363" s="523">
        <f>'[11]Depr Exp'!I3363</f>
        <v>130261.43</v>
      </c>
      <c r="J3363" s="305">
        <f>'[11]Depr Exp'!J3363</f>
        <v>6.6699999999999995E-2</v>
      </c>
      <c r="K3363" s="373">
        <f>'[11]Depr Exp'!K3363</f>
        <v>724.03644841666664</v>
      </c>
      <c r="L3363" s="524">
        <f>'[11]Depr Exp'!L3363</f>
        <v>603.58000000000004</v>
      </c>
      <c r="M3363" s="144"/>
      <c r="N3363" s="144"/>
    </row>
    <row r="3364" spans="1:14">
      <c r="A3364" s="144" t="str">
        <f>'[11]Depr Exp'!A3364</f>
        <v>E3461 PRD Sta Main Tools, Ferndale</v>
      </c>
      <c r="B3364" s="144" t="str">
        <f>'[11]Depr Exp'!B3364</f>
        <v>E3461 PRD Sta Main Tools, Ferndale-5</v>
      </c>
      <c r="C3364" s="144" t="str">
        <f>'[11]Depr Exp'!C3364</f>
        <v>403E</v>
      </c>
      <c r="D3364" s="144"/>
      <c r="E3364" s="282">
        <f>'[11]Depr Exp'!E3364</f>
        <v>43251</v>
      </c>
      <c r="F3364" s="523">
        <f>'[11]Depr Exp'!F3364</f>
        <v>21671.97</v>
      </c>
      <c r="G3364" s="305">
        <f>'[11]Depr Exp'!G3364</f>
        <v>6.6699999999999995E-2</v>
      </c>
      <c r="H3364" s="524">
        <f>'[11]Depr Exp'!H3364</f>
        <v>120.46</v>
      </c>
      <c r="I3364" s="523">
        <f>'[11]Depr Exp'!I3364</f>
        <v>130261.43</v>
      </c>
      <c r="J3364" s="305">
        <f>'[11]Depr Exp'!J3364</f>
        <v>6.6699999999999995E-2</v>
      </c>
      <c r="K3364" s="373">
        <f>'[11]Depr Exp'!K3364</f>
        <v>724.03644841666664</v>
      </c>
      <c r="L3364" s="524">
        <f>'[11]Depr Exp'!L3364</f>
        <v>603.58000000000004</v>
      </c>
      <c r="M3364" s="144"/>
      <c r="N3364" s="144"/>
    </row>
    <row r="3365" spans="1:14">
      <c r="A3365" s="144" t="str">
        <f>'[11]Depr Exp'!A3365</f>
        <v>E3461 PRD Sta Main Tools, Ferndale</v>
      </c>
      <c r="B3365" s="144" t="str">
        <f>'[11]Depr Exp'!B3365</f>
        <v>E3461 PRD Sta Main Tools, Ferndale-6</v>
      </c>
      <c r="C3365" s="144" t="str">
        <f>'[11]Depr Exp'!C3365</f>
        <v>403E</v>
      </c>
      <c r="D3365" s="144"/>
      <c r="E3365" s="282">
        <f>'[11]Depr Exp'!E3365</f>
        <v>43281</v>
      </c>
      <c r="F3365" s="523">
        <f>'[11]Depr Exp'!F3365</f>
        <v>21671.97</v>
      </c>
      <c r="G3365" s="305">
        <f>'[11]Depr Exp'!G3365</f>
        <v>6.6699999999999995E-2</v>
      </c>
      <c r="H3365" s="524">
        <f>'[11]Depr Exp'!H3365</f>
        <v>120.46</v>
      </c>
      <c r="I3365" s="523">
        <f>'[11]Depr Exp'!I3365</f>
        <v>130261.43</v>
      </c>
      <c r="J3365" s="305">
        <f>'[11]Depr Exp'!J3365</f>
        <v>6.6699999999999995E-2</v>
      </c>
      <c r="K3365" s="373">
        <f>'[11]Depr Exp'!K3365</f>
        <v>724.03644841666664</v>
      </c>
      <c r="L3365" s="524">
        <f>'[11]Depr Exp'!L3365</f>
        <v>603.58000000000004</v>
      </c>
      <c r="M3365" s="144"/>
      <c r="N3365" s="144"/>
    </row>
    <row r="3366" spans="1:14">
      <c r="A3366" s="144" t="str">
        <f>'[11]Depr Exp'!A3366</f>
        <v>E3461 PRD Sta Main Tools, Ferndale</v>
      </c>
      <c r="B3366" s="144" t="str">
        <f>'[11]Depr Exp'!B3366</f>
        <v>E3461 PRD Sta Main Tools, Ferndale-7</v>
      </c>
      <c r="C3366" s="144" t="str">
        <f>'[11]Depr Exp'!C3366</f>
        <v>403E</v>
      </c>
      <c r="D3366" s="144"/>
      <c r="E3366" s="282">
        <f>'[11]Depr Exp'!E3366</f>
        <v>43312</v>
      </c>
      <c r="F3366" s="523">
        <f>'[11]Depr Exp'!F3366</f>
        <v>21671.97</v>
      </c>
      <c r="G3366" s="305">
        <f>'[11]Depr Exp'!G3366</f>
        <v>6.6699999999999995E-2</v>
      </c>
      <c r="H3366" s="524">
        <f>'[11]Depr Exp'!H3366</f>
        <v>120.46</v>
      </c>
      <c r="I3366" s="523">
        <f>'[11]Depr Exp'!I3366</f>
        <v>130261.43</v>
      </c>
      <c r="J3366" s="305">
        <f>'[11]Depr Exp'!J3366</f>
        <v>6.6699999999999995E-2</v>
      </c>
      <c r="K3366" s="373">
        <f>'[11]Depr Exp'!K3366</f>
        <v>724.03644841666664</v>
      </c>
      <c r="L3366" s="524">
        <f>'[11]Depr Exp'!L3366</f>
        <v>603.58000000000004</v>
      </c>
      <c r="M3366" s="144"/>
      <c r="N3366" s="144"/>
    </row>
    <row r="3367" spans="1:14">
      <c r="A3367" s="144" t="str">
        <f>'[11]Depr Exp'!A3367</f>
        <v>E3461 PRD Sta Main Tools, Ferndale</v>
      </c>
      <c r="B3367" s="144" t="str">
        <f>'[11]Depr Exp'!B3367</f>
        <v>E3461 PRD Sta Main Tools, Ferndale-8</v>
      </c>
      <c r="C3367" s="144" t="str">
        <f>'[11]Depr Exp'!C3367</f>
        <v>403E</v>
      </c>
      <c r="D3367" s="144"/>
      <c r="E3367" s="282">
        <f>'[11]Depr Exp'!E3367</f>
        <v>43343</v>
      </c>
      <c r="F3367" s="523">
        <f>'[11]Depr Exp'!F3367</f>
        <v>21671.97</v>
      </c>
      <c r="G3367" s="305">
        <f>'[11]Depr Exp'!G3367</f>
        <v>6.6699999999999995E-2</v>
      </c>
      <c r="H3367" s="524">
        <f>'[11]Depr Exp'!H3367</f>
        <v>120.46</v>
      </c>
      <c r="I3367" s="523">
        <f>'[11]Depr Exp'!I3367</f>
        <v>130261.43</v>
      </c>
      <c r="J3367" s="305">
        <f>'[11]Depr Exp'!J3367</f>
        <v>6.6699999999999995E-2</v>
      </c>
      <c r="K3367" s="373">
        <f>'[11]Depr Exp'!K3367</f>
        <v>724.03644841666664</v>
      </c>
      <c r="L3367" s="524">
        <f>'[11]Depr Exp'!L3367</f>
        <v>603.58000000000004</v>
      </c>
      <c r="M3367" s="144"/>
      <c r="N3367" s="144"/>
    </row>
    <row r="3368" spans="1:14">
      <c r="A3368" s="144" t="str">
        <f>'[11]Depr Exp'!A3368</f>
        <v>E3461 PRD Sta Main Tools, Ferndale</v>
      </c>
      <c r="B3368" s="144" t="str">
        <f>'[11]Depr Exp'!B3368</f>
        <v>E3461 PRD Sta Main Tools, Ferndale-9</v>
      </c>
      <c r="C3368" s="144" t="str">
        <f>'[11]Depr Exp'!C3368</f>
        <v>403E</v>
      </c>
      <c r="D3368" s="144"/>
      <c r="E3368" s="282">
        <f>'[11]Depr Exp'!E3368</f>
        <v>43373</v>
      </c>
      <c r="F3368" s="523">
        <f>'[11]Depr Exp'!F3368</f>
        <v>21671.97</v>
      </c>
      <c r="G3368" s="305">
        <f>'[11]Depr Exp'!G3368</f>
        <v>6.6699999999999995E-2</v>
      </c>
      <c r="H3368" s="524">
        <f>'[11]Depr Exp'!H3368</f>
        <v>120.46</v>
      </c>
      <c r="I3368" s="523">
        <f>'[11]Depr Exp'!I3368</f>
        <v>130261.43</v>
      </c>
      <c r="J3368" s="305">
        <f>'[11]Depr Exp'!J3368</f>
        <v>6.6699999999999995E-2</v>
      </c>
      <c r="K3368" s="373">
        <f>'[11]Depr Exp'!K3368</f>
        <v>724.03644841666664</v>
      </c>
      <c r="L3368" s="524">
        <f>'[11]Depr Exp'!L3368</f>
        <v>603.58000000000004</v>
      </c>
      <c r="M3368" s="144"/>
      <c r="N3368" s="144"/>
    </row>
    <row r="3369" spans="1:14">
      <c r="A3369" s="144" t="str">
        <f>'[11]Depr Exp'!A3369</f>
        <v>E3461 PRD Sta Main Tools, Ferndale</v>
      </c>
      <c r="B3369" s="144" t="str">
        <f>'[11]Depr Exp'!B3369</f>
        <v>E3461 PRD Sta Main Tools, Ferndale-10</v>
      </c>
      <c r="C3369" s="144" t="str">
        <f>'[11]Depr Exp'!C3369</f>
        <v>403E</v>
      </c>
      <c r="D3369" s="144"/>
      <c r="E3369" s="282">
        <f>'[11]Depr Exp'!E3369</f>
        <v>43404</v>
      </c>
      <c r="F3369" s="523">
        <f>'[11]Depr Exp'!F3369</f>
        <v>21671.97</v>
      </c>
      <c r="G3369" s="305">
        <f>'[11]Depr Exp'!G3369</f>
        <v>6.6699999999999995E-2</v>
      </c>
      <c r="H3369" s="524">
        <f>'[11]Depr Exp'!H3369</f>
        <v>120.46</v>
      </c>
      <c r="I3369" s="523">
        <f>'[11]Depr Exp'!I3369</f>
        <v>130261.43</v>
      </c>
      <c r="J3369" s="305">
        <f>'[11]Depr Exp'!J3369</f>
        <v>6.6699999999999995E-2</v>
      </c>
      <c r="K3369" s="373">
        <f>'[11]Depr Exp'!K3369</f>
        <v>724.03644841666664</v>
      </c>
      <c r="L3369" s="524">
        <f>'[11]Depr Exp'!L3369</f>
        <v>603.58000000000004</v>
      </c>
      <c r="M3369" s="144"/>
      <c r="N3369" s="144"/>
    </row>
    <row r="3370" spans="1:14">
      <c r="A3370" s="144" t="str">
        <f>'[11]Depr Exp'!A3370</f>
        <v>E3461 PRD Sta Main Tools, Ferndale</v>
      </c>
      <c r="B3370" s="144" t="str">
        <f>'[11]Depr Exp'!B3370</f>
        <v>E3461 PRD Sta Main Tools, Ferndale-11</v>
      </c>
      <c r="C3370" s="144" t="str">
        <f>'[11]Depr Exp'!C3370</f>
        <v>403E</v>
      </c>
      <c r="D3370" s="144"/>
      <c r="E3370" s="282">
        <f>'[11]Depr Exp'!E3370</f>
        <v>43434</v>
      </c>
      <c r="F3370" s="523">
        <f>'[11]Depr Exp'!F3370</f>
        <v>116429.9</v>
      </c>
      <c r="G3370" s="305">
        <f>'[11]Depr Exp'!G3370</f>
        <v>6.6699999999999995E-2</v>
      </c>
      <c r="H3370" s="524">
        <f>'[11]Depr Exp'!H3370</f>
        <v>647.16</v>
      </c>
      <c r="I3370" s="523">
        <f>'[11]Depr Exp'!I3370</f>
        <v>130261.43</v>
      </c>
      <c r="J3370" s="305">
        <f>'[11]Depr Exp'!J3370</f>
        <v>6.6699999999999995E-2</v>
      </c>
      <c r="K3370" s="373">
        <f>'[11]Depr Exp'!K3370</f>
        <v>724.03644841666664</v>
      </c>
      <c r="L3370" s="524">
        <f>'[11]Depr Exp'!L3370</f>
        <v>76.88</v>
      </c>
      <c r="M3370" s="144"/>
      <c r="N3370" s="144"/>
    </row>
    <row r="3371" spans="1:14">
      <c r="A3371" s="144" t="str">
        <f>'[11]Depr Exp'!A3371</f>
        <v>E3461 PRD Sta Main Tools, Ferndale</v>
      </c>
      <c r="B3371" s="144" t="str">
        <f>'[11]Depr Exp'!B3371</f>
        <v>E3461 PRD Sta Main Tools, Ferndale-12</v>
      </c>
      <c r="C3371" s="144" t="str">
        <f>'[11]Depr Exp'!C3371</f>
        <v>403E</v>
      </c>
      <c r="D3371" s="144"/>
      <c r="E3371" s="282">
        <f>'[11]Depr Exp'!E3371</f>
        <v>43465</v>
      </c>
      <c r="F3371" s="523">
        <f>'[11]Depr Exp'!F3371</f>
        <v>130261.43</v>
      </c>
      <c r="G3371" s="305">
        <f>'[11]Depr Exp'!G3371</f>
        <v>6.6699999999999995E-2</v>
      </c>
      <c r="H3371" s="524">
        <f>'[11]Depr Exp'!H3371</f>
        <v>724.04</v>
      </c>
      <c r="I3371" s="523">
        <f>'[11]Depr Exp'!I3371</f>
        <v>130261.43</v>
      </c>
      <c r="J3371" s="305">
        <f>'[11]Depr Exp'!J3371</f>
        <v>6.6699999999999995E-2</v>
      </c>
      <c r="K3371" s="373">
        <f>'[11]Depr Exp'!K3371</f>
        <v>724.03644841666664</v>
      </c>
      <c r="L3371" s="524">
        <f>'[11]Depr Exp'!L3371</f>
        <v>0</v>
      </c>
      <c r="M3371" s="144"/>
      <c r="N3371" s="144"/>
    </row>
    <row r="3372" spans="1:14" ht="15.75" thickBot="1">
      <c r="A3372" s="159" t="str">
        <f>'[11]Depr Exp'!A3372</f>
        <v>E3461 PRD Sta Main Tools, Ferndale Total</v>
      </c>
      <c r="B3372" s="144">
        <f>'[11]Depr Exp'!B3372</f>
        <v>0</v>
      </c>
      <c r="C3372" s="502" t="str">
        <f>'[11]Depr Exp'!C3372</f>
        <v>EPRD</v>
      </c>
      <c r="D3372" s="144"/>
      <c r="E3372" s="281" t="str">
        <f>'[11]Depr Exp'!E3372</f>
        <v>Total</v>
      </c>
      <c r="F3372" s="141">
        <f>'[11]Depr Exp'!F3372</f>
        <v>0</v>
      </c>
      <c r="G3372" s="252">
        <f>'[11]Depr Exp'!G3372</f>
        <v>0</v>
      </c>
      <c r="H3372" s="286">
        <f>'[11]Depr Exp'!H3372</f>
        <v>2274.65</v>
      </c>
      <c r="I3372" s="141">
        <f>'[11]Depr Exp'!I3372</f>
        <v>0</v>
      </c>
      <c r="J3372" s="252">
        <f>'[11]Depr Exp'!J3372</f>
        <v>0</v>
      </c>
      <c r="K3372" s="286">
        <f>'[11]Depr Exp'!K3372</f>
        <v>7240.3644841666664</v>
      </c>
      <c r="L3372" s="286">
        <f>'[11]Depr Exp'!L3372</f>
        <v>4965.71</v>
      </c>
      <c r="M3372" s="144"/>
      <c r="N3372" s="144"/>
    </row>
    <row r="3373" spans="1:14" ht="13.5" thickTop="1">
      <c r="A3373" s="144" t="str">
        <f>'[11]Depr Exp'!A3373</f>
        <v>E3461 PRD Sta Main Tools, Fredonia</v>
      </c>
      <c r="B3373" s="144" t="str">
        <f>'[11]Depr Exp'!B3373</f>
        <v>E3461 PRD Sta Main Tools, Fredonia-1</v>
      </c>
      <c r="C3373" s="144" t="str">
        <f>'[11]Depr Exp'!C3373</f>
        <v>403E</v>
      </c>
      <c r="D3373" s="144"/>
      <c r="E3373" s="282">
        <f>'[11]Depr Exp'!E3373</f>
        <v>43131</v>
      </c>
      <c r="F3373" s="523">
        <f>'[11]Depr Exp'!F3373</f>
        <v>536803.18000000005</v>
      </c>
      <c r="G3373" s="305">
        <f>'[11]Depr Exp'!G3373</f>
        <v>0.16059999999999999</v>
      </c>
      <c r="H3373" s="524">
        <f>'[11]Depr Exp'!H3373</f>
        <v>7184.22</v>
      </c>
      <c r="I3373" s="523">
        <f>'[11]Depr Exp'!I3373</f>
        <v>575470.28</v>
      </c>
      <c r="J3373" s="305">
        <f>'[11]Depr Exp'!J3373</f>
        <v>0.16059999999999999</v>
      </c>
      <c r="K3373" s="373">
        <f>'[11]Depr Exp'!K3373</f>
        <v>7701.7105806666668</v>
      </c>
      <c r="L3373" s="524">
        <f>'[11]Depr Exp'!L3373</f>
        <v>517.49</v>
      </c>
      <c r="M3373" s="144"/>
      <c r="N3373" s="144"/>
    </row>
    <row r="3374" spans="1:14">
      <c r="A3374" s="144" t="str">
        <f>'[11]Depr Exp'!A3374</f>
        <v>E3461 PRD Sta Main Tools, Fredonia</v>
      </c>
      <c r="B3374" s="144" t="str">
        <f>'[11]Depr Exp'!B3374</f>
        <v>E3461 PRD Sta Main Tools, Fredonia-2</v>
      </c>
      <c r="C3374" s="144" t="str">
        <f>'[11]Depr Exp'!C3374</f>
        <v>403E</v>
      </c>
      <c r="D3374" s="144"/>
      <c r="E3374" s="282">
        <f>'[11]Depr Exp'!E3374</f>
        <v>43159</v>
      </c>
      <c r="F3374" s="523">
        <f>'[11]Depr Exp'!F3374</f>
        <v>537521.94999999995</v>
      </c>
      <c r="G3374" s="305">
        <f>'[11]Depr Exp'!G3374</f>
        <v>0.16059999999999999</v>
      </c>
      <c r="H3374" s="524">
        <f>'[11]Depr Exp'!H3374</f>
        <v>7193.84</v>
      </c>
      <c r="I3374" s="523">
        <f>'[11]Depr Exp'!I3374</f>
        <v>575470.28</v>
      </c>
      <c r="J3374" s="305">
        <f>'[11]Depr Exp'!J3374</f>
        <v>0.16059999999999999</v>
      </c>
      <c r="K3374" s="373">
        <f>'[11]Depr Exp'!K3374</f>
        <v>7701.7105806666668</v>
      </c>
      <c r="L3374" s="524">
        <f>'[11]Depr Exp'!L3374</f>
        <v>507.87</v>
      </c>
      <c r="M3374" s="144"/>
      <c r="N3374" s="144"/>
    </row>
    <row r="3375" spans="1:14">
      <c r="A3375" s="144" t="str">
        <f>'[11]Depr Exp'!A3375</f>
        <v>E3461 PRD Sta Main Tools, Fredonia</v>
      </c>
      <c r="B3375" s="144" t="str">
        <f>'[11]Depr Exp'!B3375</f>
        <v>E3461 PRD Sta Main Tools, Fredonia-3</v>
      </c>
      <c r="C3375" s="144" t="str">
        <f>'[11]Depr Exp'!C3375</f>
        <v>403E</v>
      </c>
      <c r="D3375" s="144"/>
      <c r="E3375" s="282">
        <f>'[11]Depr Exp'!E3375</f>
        <v>43190</v>
      </c>
      <c r="F3375" s="523">
        <f>'[11]Depr Exp'!F3375</f>
        <v>538240.72</v>
      </c>
      <c r="G3375" s="305">
        <f>'[11]Depr Exp'!G3375</f>
        <v>0.16059999999999999</v>
      </c>
      <c r="H3375" s="524">
        <f>'[11]Depr Exp'!H3375</f>
        <v>7203.45</v>
      </c>
      <c r="I3375" s="523">
        <f>'[11]Depr Exp'!I3375</f>
        <v>575470.28</v>
      </c>
      <c r="J3375" s="305">
        <f>'[11]Depr Exp'!J3375</f>
        <v>0.16059999999999999</v>
      </c>
      <c r="K3375" s="373">
        <f>'[11]Depr Exp'!K3375</f>
        <v>7701.7105806666668</v>
      </c>
      <c r="L3375" s="524">
        <f>'[11]Depr Exp'!L3375</f>
        <v>498.26</v>
      </c>
      <c r="M3375" s="144"/>
      <c r="N3375" s="144"/>
    </row>
    <row r="3376" spans="1:14">
      <c r="A3376" s="144" t="str">
        <f>'[11]Depr Exp'!A3376</f>
        <v>E3461 PRD Sta Main Tools, Fredonia</v>
      </c>
      <c r="B3376" s="144" t="str">
        <f>'[11]Depr Exp'!B3376</f>
        <v>E3461 PRD Sta Main Tools, Fredonia-4</v>
      </c>
      <c r="C3376" s="144" t="str">
        <f>'[11]Depr Exp'!C3376</f>
        <v>403E</v>
      </c>
      <c r="D3376" s="144"/>
      <c r="E3376" s="282">
        <f>'[11]Depr Exp'!E3376</f>
        <v>43220</v>
      </c>
      <c r="F3376" s="523">
        <f>'[11]Depr Exp'!F3376</f>
        <v>538240.72</v>
      </c>
      <c r="G3376" s="305">
        <f>'[11]Depr Exp'!G3376</f>
        <v>0.16059999999999999</v>
      </c>
      <c r="H3376" s="524">
        <f>'[11]Depr Exp'!H3376</f>
        <v>7203.45</v>
      </c>
      <c r="I3376" s="523">
        <f>'[11]Depr Exp'!I3376</f>
        <v>575470.28</v>
      </c>
      <c r="J3376" s="305">
        <f>'[11]Depr Exp'!J3376</f>
        <v>0.16059999999999999</v>
      </c>
      <c r="K3376" s="373">
        <f>'[11]Depr Exp'!K3376</f>
        <v>7701.7105806666668</v>
      </c>
      <c r="L3376" s="524">
        <f>'[11]Depr Exp'!L3376</f>
        <v>498.26</v>
      </c>
      <c r="M3376" s="144"/>
      <c r="N3376" s="144"/>
    </row>
    <row r="3377" spans="1:14">
      <c r="A3377" s="144" t="str">
        <f>'[11]Depr Exp'!A3377</f>
        <v>E3461 PRD Sta Main Tools, Fredonia</v>
      </c>
      <c r="B3377" s="144" t="str">
        <f>'[11]Depr Exp'!B3377</f>
        <v>E3461 PRD Sta Main Tools, Fredonia-5</v>
      </c>
      <c r="C3377" s="144" t="str">
        <f>'[11]Depr Exp'!C3377</f>
        <v>403E</v>
      </c>
      <c r="D3377" s="144"/>
      <c r="E3377" s="282">
        <f>'[11]Depr Exp'!E3377</f>
        <v>43251</v>
      </c>
      <c r="F3377" s="523">
        <f>'[11]Depr Exp'!F3377</f>
        <v>538240.72</v>
      </c>
      <c r="G3377" s="305">
        <f>'[11]Depr Exp'!G3377</f>
        <v>0.16059999999999999</v>
      </c>
      <c r="H3377" s="524">
        <f>'[11]Depr Exp'!H3377</f>
        <v>7203.45</v>
      </c>
      <c r="I3377" s="523">
        <f>'[11]Depr Exp'!I3377</f>
        <v>575470.28</v>
      </c>
      <c r="J3377" s="305">
        <f>'[11]Depr Exp'!J3377</f>
        <v>0.16059999999999999</v>
      </c>
      <c r="K3377" s="373">
        <f>'[11]Depr Exp'!K3377</f>
        <v>7701.7105806666668</v>
      </c>
      <c r="L3377" s="524">
        <f>'[11]Depr Exp'!L3377</f>
        <v>498.26</v>
      </c>
      <c r="M3377" s="144"/>
      <c r="N3377" s="144"/>
    </row>
    <row r="3378" spans="1:14">
      <c r="A3378" s="144" t="str">
        <f>'[11]Depr Exp'!A3378</f>
        <v>E3461 PRD Sta Main Tools, Fredonia</v>
      </c>
      <c r="B3378" s="144" t="str">
        <f>'[11]Depr Exp'!B3378</f>
        <v>E3461 PRD Sta Main Tools, Fredonia-6</v>
      </c>
      <c r="C3378" s="144" t="str">
        <f>'[11]Depr Exp'!C3378</f>
        <v>403E</v>
      </c>
      <c r="D3378" s="144"/>
      <c r="E3378" s="282">
        <f>'[11]Depr Exp'!E3378</f>
        <v>43281</v>
      </c>
      <c r="F3378" s="523">
        <f>'[11]Depr Exp'!F3378</f>
        <v>538240.72</v>
      </c>
      <c r="G3378" s="305">
        <f>'[11]Depr Exp'!G3378</f>
        <v>0.16059999999999999</v>
      </c>
      <c r="H3378" s="524">
        <f>'[11]Depr Exp'!H3378</f>
        <v>7203.45</v>
      </c>
      <c r="I3378" s="523">
        <f>'[11]Depr Exp'!I3378</f>
        <v>575470.28</v>
      </c>
      <c r="J3378" s="305">
        <f>'[11]Depr Exp'!J3378</f>
        <v>0.16059999999999999</v>
      </c>
      <c r="K3378" s="373">
        <f>'[11]Depr Exp'!K3378</f>
        <v>7701.7105806666668</v>
      </c>
      <c r="L3378" s="524">
        <f>'[11]Depr Exp'!L3378</f>
        <v>498.26</v>
      </c>
      <c r="M3378" s="144"/>
      <c r="N3378" s="144"/>
    </row>
    <row r="3379" spans="1:14">
      <c r="A3379" s="144" t="str">
        <f>'[11]Depr Exp'!A3379</f>
        <v>E3461 PRD Sta Main Tools, Fredonia</v>
      </c>
      <c r="B3379" s="144" t="str">
        <f>'[11]Depr Exp'!B3379</f>
        <v>E3461 PRD Sta Main Tools, Fredonia-7</v>
      </c>
      <c r="C3379" s="144" t="str">
        <f>'[11]Depr Exp'!C3379</f>
        <v>403E</v>
      </c>
      <c r="D3379" s="144"/>
      <c r="E3379" s="282">
        <f>'[11]Depr Exp'!E3379</f>
        <v>43312</v>
      </c>
      <c r="F3379" s="523">
        <f>'[11]Depr Exp'!F3379</f>
        <v>538240.72</v>
      </c>
      <c r="G3379" s="305">
        <f>'[11]Depr Exp'!G3379</f>
        <v>0.16059999999999999</v>
      </c>
      <c r="H3379" s="524">
        <f>'[11]Depr Exp'!H3379</f>
        <v>7203.45</v>
      </c>
      <c r="I3379" s="523">
        <f>'[11]Depr Exp'!I3379</f>
        <v>575470.28</v>
      </c>
      <c r="J3379" s="305">
        <f>'[11]Depr Exp'!J3379</f>
        <v>0.16059999999999999</v>
      </c>
      <c r="K3379" s="373">
        <f>'[11]Depr Exp'!K3379</f>
        <v>7701.7105806666668</v>
      </c>
      <c r="L3379" s="524">
        <f>'[11]Depr Exp'!L3379</f>
        <v>498.26</v>
      </c>
      <c r="M3379" s="144"/>
      <c r="N3379" s="144"/>
    </row>
    <row r="3380" spans="1:14">
      <c r="A3380" s="144" t="str">
        <f>'[11]Depr Exp'!A3380</f>
        <v>E3461 PRD Sta Main Tools, Fredonia</v>
      </c>
      <c r="B3380" s="144" t="str">
        <f>'[11]Depr Exp'!B3380</f>
        <v>E3461 PRD Sta Main Tools, Fredonia-8</v>
      </c>
      <c r="C3380" s="144" t="str">
        <f>'[11]Depr Exp'!C3380</f>
        <v>403E</v>
      </c>
      <c r="D3380" s="144"/>
      <c r="E3380" s="282">
        <f>'[11]Depr Exp'!E3380</f>
        <v>43343</v>
      </c>
      <c r="F3380" s="523">
        <f>'[11]Depr Exp'!F3380</f>
        <v>538240.72</v>
      </c>
      <c r="G3380" s="305">
        <f>'[11]Depr Exp'!G3380</f>
        <v>0.16059999999999999</v>
      </c>
      <c r="H3380" s="524">
        <f>'[11]Depr Exp'!H3380</f>
        <v>7203.45</v>
      </c>
      <c r="I3380" s="523">
        <f>'[11]Depr Exp'!I3380</f>
        <v>575470.28</v>
      </c>
      <c r="J3380" s="305">
        <f>'[11]Depr Exp'!J3380</f>
        <v>0.16059999999999999</v>
      </c>
      <c r="K3380" s="373">
        <f>'[11]Depr Exp'!K3380</f>
        <v>7701.7105806666668</v>
      </c>
      <c r="L3380" s="524">
        <f>'[11]Depr Exp'!L3380</f>
        <v>498.26</v>
      </c>
      <c r="M3380" s="144"/>
      <c r="N3380" s="144"/>
    </row>
    <row r="3381" spans="1:14">
      <c r="A3381" s="144" t="str">
        <f>'[11]Depr Exp'!A3381</f>
        <v>E3461 PRD Sta Main Tools, Fredonia</v>
      </c>
      <c r="B3381" s="144" t="str">
        <f>'[11]Depr Exp'!B3381</f>
        <v>E3461 PRD Sta Main Tools, Fredonia-9</v>
      </c>
      <c r="C3381" s="144" t="str">
        <f>'[11]Depr Exp'!C3381</f>
        <v>403E</v>
      </c>
      <c r="D3381" s="144"/>
      <c r="E3381" s="282">
        <f>'[11]Depr Exp'!E3381</f>
        <v>43373</v>
      </c>
      <c r="F3381" s="523">
        <f>'[11]Depr Exp'!F3381</f>
        <v>546037.86</v>
      </c>
      <c r="G3381" s="305">
        <f>'[11]Depr Exp'!G3381</f>
        <v>0.16059999999999999</v>
      </c>
      <c r="H3381" s="524">
        <f>'[11]Depr Exp'!H3381</f>
        <v>7307.81</v>
      </c>
      <c r="I3381" s="523">
        <f>'[11]Depr Exp'!I3381</f>
        <v>575470.28</v>
      </c>
      <c r="J3381" s="305">
        <f>'[11]Depr Exp'!J3381</f>
        <v>0.16059999999999999</v>
      </c>
      <c r="K3381" s="373">
        <f>'[11]Depr Exp'!K3381</f>
        <v>7701.7105806666668</v>
      </c>
      <c r="L3381" s="524">
        <f>'[11]Depr Exp'!L3381</f>
        <v>393.9</v>
      </c>
      <c r="M3381" s="144"/>
      <c r="N3381" s="144"/>
    </row>
    <row r="3382" spans="1:14">
      <c r="A3382" s="144" t="str">
        <f>'[11]Depr Exp'!A3382</f>
        <v>E3461 PRD Sta Main Tools, Fredonia</v>
      </c>
      <c r="B3382" s="144" t="str">
        <f>'[11]Depr Exp'!B3382</f>
        <v>E3461 PRD Sta Main Tools, Fredonia-10</v>
      </c>
      <c r="C3382" s="144" t="str">
        <f>'[11]Depr Exp'!C3382</f>
        <v>403E</v>
      </c>
      <c r="D3382" s="144"/>
      <c r="E3382" s="282">
        <f>'[11]Depr Exp'!E3382</f>
        <v>43404</v>
      </c>
      <c r="F3382" s="523">
        <f>'[11]Depr Exp'!F3382</f>
        <v>553834.99</v>
      </c>
      <c r="G3382" s="305">
        <f>'[11]Depr Exp'!G3382</f>
        <v>0.16059999999999999</v>
      </c>
      <c r="H3382" s="524">
        <f>'[11]Depr Exp'!H3382</f>
        <v>7412.16</v>
      </c>
      <c r="I3382" s="523">
        <f>'[11]Depr Exp'!I3382</f>
        <v>575470.28</v>
      </c>
      <c r="J3382" s="305">
        <f>'[11]Depr Exp'!J3382</f>
        <v>0.16059999999999999</v>
      </c>
      <c r="K3382" s="373">
        <f>'[11]Depr Exp'!K3382</f>
        <v>7701.7105806666668</v>
      </c>
      <c r="L3382" s="524">
        <f>'[11]Depr Exp'!L3382</f>
        <v>289.55</v>
      </c>
      <c r="M3382" s="144"/>
      <c r="N3382" s="144"/>
    </row>
    <row r="3383" spans="1:14">
      <c r="A3383" s="144" t="str">
        <f>'[11]Depr Exp'!A3383</f>
        <v>E3461 PRD Sta Main Tools, Fredonia</v>
      </c>
      <c r="B3383" s="144" t="str">
        <f>'[11]Depr Exp'!B3383</f>
        <v>E3461 PRD Sta Main Tools, Fredonia-11</v>
      </c>
      <c r="C3383" s="144" t="str">
        <f>'[11]Depr Exp'!C3383</f>
        <v>403E</v>
      </c>
      <c r="D3383" s="144"/>
      <c r="E3383" s="282">
        <f>'[11]Depr Exp'!E3383</f>
        <v>43434</v>
      </c>
      <c r="F3383" s="523">
        <f>'[11]Depr Exp'!F3383</f>
        <v>562887.18000000005</v>
      </c>
      <c r="G3383" s="305">
        <f>'[11]Depr Exp'!G3383</f>
        <v>0.16059999999999999</v>
      </c>
      <c r="H3383" s="524">
        <f>'[11]Depr Exp'!H3383</f>
        <v>7533.31</v>
      </c>
      <c r="I3383" s="523">
        <f>'[11]Depr Exp'!I3383</f>
        <v>575470.28</v>
      </c>
      <c r="J3383" s="305">
        <f>'[11]Depr Exp'!J3383</f>
        <v>0.16059999999999999</v>
      </c>
      <c r="K3383" s="373">
        <f>'[11]Depr Exp'!K3383</f>
        <v>7701.7105806666668</v>
      </c>
      <c r="L3383" s="524">
        <f>'[11]Depr Exp'!L3383</f>
        <v>168.4</v>
      </c>
      <c r="M3383" s="144"/>
      <c r="N3383" s="144"/>
    </row>
    <row r="3384" spans="1:14">
      <c r="A3384" s="144" t="str">
        <f>'[11]Depr Exp'!A3384</f>
        <v>E3461 PRD Sta Main Tools, Fredonia</v>
      </c>
      <c r="B3384" s="144" t="str">
        <f>'[11]Depr Exp'!B3384</f>
        <v>E3461 PRD Sta Main Tools, Fredonia-12</v>
      </c>
      <c r="C3384" s="144" t="str">
        <f>'[11]Depr Exp'!C3384</f>
        <v>403E</v>
      </c>
      <c r="D3384" s="144"/>
      <c r="E3384" s="282">
        <f>'[11]Depr Exp'!E3384</f>
        <v>43465</v>
      </c>
      <c r="F3384" s="523">
        <f>'[11]Depr Exp'!F3384</f>
        <v>575470.28</v>
      </c>
      <c r="G3384" s="305">
        <f>'[11]Depr Exp'!G3384</f>
        <v>0.16059999999999999</v>
      </c>
      <c r="H3384" s="524">
        <f>'[11]Depr Exp'!H3384</f>
        <v>7701.71</v>
      </c>
      <c r="I3384" s="523">
        <f>'[11]Depr Exp'!I3384</f>
        <v>575470.28</v>
      </c>
      <c r="J3384" s="305">
        <f>'[11]Depr Exp'!J3384</f>
        <v>0.16059999999999999</v>
      </c>
      <c r="K3384" s="373">
        <f>'[11]Depr Exp'!K3384</f>
        <v>7701.7105806666668</v>
      </c>
      <c r="L3384" s="524">
        <f>'[11]Depr Exp'!L3384</f>
        <v>0</v>
      </c>
      <c r="M3384" s="144"/>
      <c r="N3384" s="144"/>
    </row>
    <row r="3385" spans="1:14" ht="15.75" thickBot="1">
      <c r="A3385" s="159" t="str">
        <f>'[11]Depr Exp'!A3385</f>
        <v>E3461 PRD Sta Main Tools, Fredonia Total</v>
      </c>
      <c r="B3385" s="144">
        <f>'[11]Depr Exp'!B3385</f>
        <v>0</v>
      </c>
      <c r="C3385" s="502" t="str">
        <f>'[11]Depr Exp'!C3385</f>
        <v>EPRD</v>
      </c>
      <c r="D3385" s="144"/>
      <c r="E3385" s="281" t="str">
        <f>'[11]Depr Exp'!E3385</f>
        <v>Total</v>
      </c>
      <c r="F3385" s="141">
        <f>'[11]Depr Exp'!F3385</f>
        <v>0</v>
      </c>
      <c r="G3385" s="252">
        <f>'[11]Depr Exp'!G3385</f>
        <v>0</v>
      </c>
      <c r="H3385" s="286">
        <f>'[11]Depr Exp'!H3385</f>
        <v>87553.75</v>
      </c>
      <c r="I3385" s="141">
        <f>'[11]Depr Exp'!I3385</f>
        <v>0</v>
      </c>
      <c r="J3385" s="252">
        <f>'[11]Depr Exp'!J3385</f>
        <v>0</v>
      </c>
      <c r="K3385" s="286">
        <f>'[11]Depr Exp'!K3385</f>
        <v>92420.526968000006</v>
      </c>
      <c r="L3385" s="286">
        <f>'[11]Depr Exp'!L3385</f>
        <v>4866.78</v>
      </c>
      <c r="M3385" s="144"/>
      <c r="N3385" s="144"/>
    </row>
    <row r="3386" spans="1:14" ht="13.5" thickTop="1">
      <c r="A3386" s="144" t="str">
        <f>'[11]Depr Exp'!A3386</f>
        <v>E3461 PRD Sta Main Tools, Mint Farm</v>
      </c>
      <c r="B3386" s="144" t="str">
        <f>'[11]Depr Exp'!B3386</f>
        <v>E3461 PRD Sta Main Tools, Mint Farm-1</v>
      </c>
      <c r="C3386" s="144" t="str">
        <f>'[11]Depr Exp'!C3386</f>
        <v>403E</v>
      </c>
      <c r="D3386" s="144"/>
      <c r="E3386" s="282">
        <f>'[11]Depr Exp'!E3386</f>
        <v>43131</v>
      </c>
      <c r="F3386" s="523">
        <f>'[11]Depr Exp'!F3386</f>
        <v>448853.76000000001</v>
      </c>
      <c r="G3386" s="305">
        <f>'[11]Depr Exp'!G3386</f>
        <v>9.3399999999999997E-2</v>
      </c>
      <c r="H3386" s="524">
        <f>'[11]Depr Exp'!H3386</f>
        <v>3493.58</v>
      </c>
      <c r="I3386" s="523">
        <f>'[11]Depr Exp'!I3386</f>
        <v>648459.49</v>
      </c>
      <c r="J3386" s="305">
        <f>'[11]Depr Exp'!J3386</f>
        <v>9.3399999999999997E-2</v>
      </c>
      <c r="K3386" s="373">
        <f>'[11]Depr Exp'!K3386</f>
        <v>5047.1763638333332</v>
      </c>
      <c r="L3386" s="524">
        <f>'[11]Depr Exp'!L3386</f>
        <v>1553.6</v>
      </c>
      <c r="M3386" s="144"/>
      <c r="N3386" s="144"/>
    </row>
    <row r="3387" spans="1:14">
      <c r="A3387" s="144" t="str">
        <f>'[11]Depr Exp'!A3387</f>
        <v>E3461 PRD Sta Main Tools, Mint Farm</v>
      </c>
      <c r="B3387" s="144" t="str">
        <f>'[11]Depr Exp'!B3387</f>
        <v>E3461 PRD Sta Main Tools, Mint Farm-2</v>
      </c>
      <c r="C3387" s="144" t="str">
        <f>'[11]Depr Exp'!C3387</f>
        <v>403E</v>
      </c>
      <c r="D3387" s="144"/>
      <c r="E3387" s="282">
        <f>'[11]Depr Exp'!E3387</f>
        <v>43159</v>
      </c>
      <c r="F3387" s="523">
        <f>'[11]Depr Exp'!F3387</f>
        <v>531832</v>
      </c>
      <c r="G3387" s="305">
        <f>'[11]Depr Exp'!G3387</f>
        <v>9.3399999999999997E-2</v>
      </c>
      <c r="H3387" s="524">
        <f>'[11]Depr Exp'!H3387</f>
        <v>4139.43</v>
      </c>
      <c r="I3387" s="523">
        <f>'[11]Depr Exp'!I3387</f>
        <v>648459.49</v>
      </c>
      <c r="J3387" s="305">
        <f>'[11]Depr Exp'!J3387</f>
        <v>9.3399999999999997E-2</v>
      </c>
      <c r="K3387" s="373">
        <f>'[11]Depr Exp'!K3387</f>
        <v>5047.1763638333332</v>
      </c>
      <c r="L3387" s="524">
        <f>'[11]Depr Exp'!L3387</f>
        <v>907.75</v>
      </c>
      <c r="M3387" s="144"/>
      <c r="N3387" s="144"/>
    </row>
    <row r="3388" spans="1:14">
      <c r="A3388" s="144" t="str">
        <f>'[11]Depr Exp'!A3388</f>
        <v>E3461 PRD Sta Main Tools, Mint Farm</v>
      </c>
      <c r="B3388" s="144" t="str">
        <f>'[11]Depr Exp'!B3388</f>
        <v>E3461 PRD Sta Main Tools, Mint Farm-3</v>
      </c>
      <c r="C3388" s="144" t="str">
        <f>'[11]Depr Exp'!C3388</f>
        <v>403E</v>
      </c>
      <c r="D3388" s="144"/>
      <c r="E3388" s="282">
        <f>'[11]Depr Exp'!E3388</f>
        <v>43190</v>
      </c>
      <c r="F3388" s="523">
        <f>'[11]Depr Exp'!F3388</f>
        <v>614810.23</v>
      </c>
      <c r="G3388" s="305">
        <f>'[11]Depr Exp'!G3388</f>
        <v>9.3399999999999997E-2</v>
      </c>
      <c r="H3388" s="524">
        <f>'[11]Depr Exp'!H3388</f>
        <v>4785.2700000000004</v>
      </c>
      <c r="I3388" s="523">
        <f>'[11]Depr Exp'!I3388</f>
        <v>648459.49</v>
      </c>
      <c r="J3388" s="305">
        <f>'[11]Depr Exp'!J3388</f>
        <v>9.3399999999999997E-2</v>
      </c>
      <c r="K3388" s="373">
        <f>'[11]Depr Exp'!K3388</f>
        <v>5047.1763638333332</v>
      </c>
      <c r="L3388" s="524">
        <f>'[11]Depr Exp'!L3388</f>
        <v>261.91000000000003</v>
      </c>
      <c r="M3388" s="144"/>
      <c r="N3388" s="144"/>
    </row>
    <row r="3389" spans="1:14">
      <c r="A3389" s="144" t="str">
        <f>'[11]Depr Exp'!A3389</f>
        <v>E3461 PRD Sta Main Tools, Mint Farm</v>
      </c>
      <c r="B3389" s="144" t="str">
        <f>'[11]Depr Exp'!B3389</f>
        <v>E3461 PRD Sta Main Tools, Mint Farm-4</v>
      </c>
      <c r="C3389" s="144" t="str">
        <f>'[11]Depr Exp'!C3389</f>
        <v>403E</v>
      </c>
      <c r="D3389" s="144"/>
      <c r="E3389" s="282">
        <f>'[11]Depr Exp'!E3389</f>
        <v>43220</v>
      </c>
      <c r="F3389" s="523">
        <f>'[11]Depr Exp'!F3389</f>
        <v>614810.23</v>
      </c>
      <c r="G3389" s="305">
        <f>'[11]Depr Exp'!G3389</f>
        <v>9.3399999999999997E-2</v>
      </c>
      <c r="H3389" s="524">
        <f>'[11]Depr Exp'!H3389</f>
        <v>4785.2700000000004</v>
      </c>
      <c r="I3389" s="523">
        <f>'[11]Depr Exp'!I3389</f>
        <v>648459.49</v>
      </c>
      <c r="J3389" s="305">
        <f>'[11]Depr Exp'!J3389</f>
        <v>9.3399999999999997E-2</v>
      </c>
      <c r="K3389" s="373">
        <f>'[11]Depr Exp'!K3389</f>
        <v>5047.1763638333332</v>
      </c>
      <c r="L3389" s="524">
        <f>'[11]Depr Exp'!L3389</f>
        <v>261.91000000000003</v>
      </c>
      <c r="M3389" s="144"/>
      <c r="N3389" s="144"/>
    </row>
    <row r="3390" spans="1:14">
      <c r="A3390" s="144" t="str">
        <f>'[11]Depr Exp'!A3390</f>
        <v>E3461 PRD Sta Main Tools, Mint Farm</v>
      </c>
      <c r="B3390" s="144" t="str">
        <f>'[11]Depr Exp'!B3390</f>
        <v>E3461 PRD Sta Main Tools, Mint Farm-5</v>
      </c>
      <c r="C3390" s="144" t="str">
        <f>'[11]Depr Exp'!C3390</f>
        <v>403E</v>
      </c>
      <c r="D3390" s="144"/>
      <c r="E3390" s="282">
        <f>'[11]Depr Exp'!E3390</f>
        <v>43251</v>
      </c>
      <c r="F3390" s="523">
        <f>'[11]Depr Exp'!F3390</f>
        <v>614810.23</v>
      </c>
      <c r="G3390" s="305">
        <f>'[11]Depr Exp'!G3390</f>
        <v>9.3399999999999997E-2</v>
      </c>
      <c r="H3390" s="524">
        <f>'[11]Depr Exp'!H3390</f>
        <v>4785.2700000000004</v>
      </c>
      <c r="I3390" s="523">
        <f>'[11]Depr Exp'!I3390</f>
        <v>648459.49</v>
      </c>
      <c r="J3390" s="305">
        <f>'[11]Depr Exp'!J3390</f>
        <v>9.3399999999999997E-2</v>
      </c>
      <c r="K3390" s="373">
        <f>'[11]Depr Exp'!K3390</f>
        <v>5047.1763638333332</v>
      </c>
      <c r="L3390" s="524">
        <f>'[11]Depr Exp'!L3390</f>
        <v>261.91000000000003</v>
      </c>
      <c r="M3390" s="144"/>
      <c r="N3390" s="144"/>
    </row>
    <row r="3391" spans="1:14">
      <c r="A3391" s="144" t="str">
        <f>'[11]Depr Exp'!A3391</f>
        <v>E3461 PRD Sta Main Tools, Mint Farm</v>
      </c>
      <c r="B3391" s="144" t="str">
        <f>'[11]Depr Exp'!B3391</f>
        <v>E3461 PRD Sta Main Tools, Mint Farm-6</v>
      </c>
      <c r="C3391" s="144" t="str">
        <f>'[11]Depr Exp'!C3391</f>
        <v>403E</v>
      </c>
      <c r="D3391" s="144"/>
      <c r="E3391" s="282">
        <f>'[11]Depr Exp'!E3391</f>
        <v>43281</v>
      </c>
      <c r="F3391" s="523">
        <f>'[11]Depr Exp'!F3391</f>
        <v>614810.23</v>
      </c>
      <c r="G3391" s="305">
        <f>'[11]Depr Exp'!G3391</f>
        <v>9.3399999999999997E-2</v>
      </c>
      <c r="H3391" s="524">
        <f>'[11]Depr Exp'!H3391</f>
        <v>4785.2700000000004</v>
      </c>
      <c r="I3391" s="523">
        <f>'[11]Depr Exp'!I3391</f>
        <v>648459.49</v>
      </c>
      <c r="J3391" s="305">
        <f>'[11]Depr Exp'!J3391</f>
        <v>9.3399999999999997E-2</v>
      </c>
      <c r="K3391" s="373">
        <f>'[11]Depr Exp'!K3391</f>
        <v>5047.1763638333332</v>
      </c>
      <c r="L3391" s="524">
        <f>'[11]Depr Exp'!L3391</f>
        <v>261.91000000000003</v>
      </c>
      <c r="M3391" s="144"/>
      <c r="N3391" s="144"/>
    </row>
    <row r="3392" spans="1:14">
      <c r="A3392" s="144" t="str">
        <f>'[11]Depr Exp'!A3392</f>
        <v>E3461 PRD Sta Main Tools, Mint Farm</v>
      </c>
      <c r="B3392" s="144" t="str">
        <f>'[11]Depr Exp'!B3392</f>
        <v>E3461 PRD Sta Main Tools, Mint Farm-7</v>
      </c>
      <c r="C3392" s="144" t="str">
        <f>'[11]Depr Exp'!C3392</f>
        <v>403E</v>
      </c>
      <c r="D3392" s="144"/>
      <c r="E3392" s="282">
        <f>'[11]Depr Exp'!E3392</f>
        <v>43312</v>
      </c>
      <c r="F3392" s="523">
        <f>'[11]Depr Exp'!F3392</f>
        <v>614810.23</v>
      </c>
      <c r="G3392" s="305">
        <f>'[11]Depr Exp'!G3392</f>
        <v>9.3399999999999997E-2</v>
      </c>
      <c r="H3392" s="524">
        <f>'[11]Depr Exp'!H3392</f>
        <v>4785.2700000000004</v>
      </c>
      <c r="I3392" s="523">
        <f>'[11]Depr Exp'!I3392</f>
        <v>648459.49</v>
      </c>
      <c r="J3392" s="305">
        <f>'[11]Depr Exp'!J3392</f>
        <v>9.3399999999999997E-2</v>
      </c>
      <c r="K3392" s="373">
        <f>'[11]Depr Exp'!K3392</f>
        <v>5047.1763638333332</v>
      </c>
      <c r="L3392" s="524">
        <f>'[11]Depr Exp'!L3392</f>
        <v>261.91000000000003</v>
      </c>
      <c r="M3392" s="144"/>
      <c r="N3392" s="144"/>
    </row>
    <row r="3393" spans="1:14">
      <c r="A3393" s="144" t="str">
        <f>'[11]Depr Exp'!A3393</f>
        <v>E3461 PRD Sta Main Tools, Mint Farm</v>
      </c>
      <c r="B3393" s="144" t="str">
        <f>'[11]Depr Exp'!B3393</f>
        <v>E3461 PRD Sta Main Tools, Mint Farm-8</v>
      </c>
      <c r="C3393" s="144" t="str">
        <f>'[11]Depr Exp'!C3393</f>
        <v>403E</v>
      </c>
      <c r="D3393" s="144"/>
      <c r="E3393" s="282">
        <f>'[11]Depr Exp'!E3393</f>
        <v>43343</v>
      </c>
      <c r="F3393" s="523">
        <f>'[11]Depr Exp'!F3393</f>
        <v>614810.23</v>
      </c>
      <c r="G3393" s="305">
        <f>'[11]Depr Exp'!G3393</f>
        <v>9.3399999999999997E-2</v>
      </c>
      <c r="H3393" s="524">
        <f>'[11]Depr Exp'!H3393</f>
        <v>4785.2700000000004</v>
      </c>
      <c r="I3393" s="523">
        <f>'[11]Depr Exp'!I3393</f>
        <v>648459.49</v>
      </c>
      <c r="J3393" s="305">
        <f>'[11]Depr Exp'!J3393</f>
        <v>9.3399999999999997E-2</v>
      </c>
      <c r="K3393" s="373">
        <f>'[11]Depr Exp'!K3393</f>
        <v>5047.1763638333332</v>
      </c>
      <c r="L3393" s="524">
        <f>'[11]Depr Exp'!L3393</f>
        <v>261.91000000000003</v>
      </c>
      <c r="M3393" s="144"/>
      <c r="N3393" s="144"/>
    </row>
    <row r="3394" spans="1:14">
      <c r="A3394" s="144" t="str">
        <f>'[11]Depr Exp'!A3394</f>
        <v>E3461 PRD Sta Main Tools, Mint Farm</v>
      </c>
      <c r="B3394" s="144" t="str">
        <f>'[11]Depr Exp'!B3394</f>
        <v>E3461 PRD Sta Main Tools, Mint Farm-9</v>
      </c>
      <c r="C3394" s="144" t="str">
        <f>'[11]Depr Exp'!C3394</f>
        <v>403E</v>
      </c>
      <c r="D3394" s="144"/>
      <c r="E3394" s="282">
        <f>'[11]Depr Exp'!E3394</f>
        <v>43373</v>
      </c>
      <c r="F3394" s="523">
        <f>'[11]Depr Exp'!F3394</f>
        <v>614810.23</v>
      </c>
      <c r="G3394" s="305">
        <f>'[11]Depr Exp'!G3394</f>
        <v>9.3399999999999997E-2</v>
      </c>
      <c r="H3394" s="524">
        <f>'[11]Depr Exp'!H3394</f>
        <v>4785.2700000000004</v>
      </c>
      <c r="I3394" s="523">
        <f>'[11]Depr Exp'!I3394</f>
        <v>648459.49</v>
      </c>
      <c r="J3394" s="305">
        <f>'[11]Depr Exp'!J3394</f>
        <v>9.3399999999999997E-2</v>
      </c>
      <c r="K3394" s="373">
        <f>'[11]Depr Exp'!K3394</f>
        <v>5047.1763638333332</v>
      </c>
      <c r="L3394" s="524">
        <f>'[11]Depr Exp'!L3394</f>
        <v>261.91000000000003</v>
      </c>
      <c r="M3394" s="144"/>
      <c r="N3394" s="144"/>
    </row>
    <row r="3395" spans="1:14">
      <c r="A3395" s="144" t="str">
        <f>'[11]Depr Exp'!A3395</f>
        <v>E3461 PRD Sta Main Tools, Mint Farm</v>
      </c>
      <c r="B3395" s="144" t="str">
        <f>'[11]Depr Exp'!B3395</f>
        <v>E3461 PRD Sta Main Tools, Mint Farm-10</v>
      </c>
      <c r="C3395" s="144" t="str">
        <f>'[11]Depr Exp'!C3395</f>
        <v>403E</v>
      </c>
      <c r="D3395" s="144"/>
      <c r="E3395" s="282">
        <f>'[11]Depr Exp'!E3395</f>
        <v>43404</v>
      </c>
      <c r="F3395" s="523">
        <f>'[11]Depr Exp'!F3395</f>
        <v>614810.23</v>
      </c>
      <c r="G3395" s="305">
        <f>'[11]Depr Exp'!G3395</f>
        <v>9.3399999999999997E-2</v>
      </c>
      <c r="H3395" s="524">
        <f>'[11]Depr Exp'!H3395</f>
        <v>4785.2700000000004</v>
      </c>
      <c r="I3395" s="523">
        <f>'[11]Depr Exp'!I3395</f>
        <v>648459.49</v>
      </c>
      <c r="J3395" s="305">
        <f>'[11]Depr Exp'!J3395</f>
        <v>9.3399999999999997E-2</v>
      </c>
      <c r="K3395" s="373">
        <f>'[11]Depr Exp'!K3395</f>
        <v>5047.1763638333332</v>
      </c>
      <c r="L3395" s="524">
        <f>'[11]Depr Exp'!L3395</f>
        <v>261.91000000000003</v>
      </c>
      <c r="M3395" s="144"/>
      <c r="N3395" s="144"/>
    </row>
    <row r="3396" spans="1:14">
      <c r="A3396" s="144" t="str">
        <f>'[11]Depr Exp'!A3396</f>
        <v>E3461 PRD Sta Main Tools, Mint Farm</v>
      </c>
      <c r="B3396" s="144" t="str">
        <f>'[11]Depr Exp'!B3396</f>
        <v>E3461 PRD Sta Main Tools, Mint Farm-11</v>
      </c>
      <c r="C3396" s="144" t="str">
        <f>'[11]Depr Exp'!C3396</f>
        <v>403E</v>
      </c>
      <c r="D3396" s="144"/>
      <c r="E3396" s="282">
        <f>'[11]Depr Exp'!E3396</f>
        <v>43434</v>
      </c>
      <c r="F3396" s="523">
        <f>'[11]Depr Exp'!F3396</f>
        <v>631267.05000000005</v>
      </c>
      <c r="G3396" s="305">
        <f>'[11]Depr Exp'!G3396</f>
        <v>9.3399999999999997E-2</v>
      </c>
      <c r="H3396" s="524">
        <f>'[11]Depr Exp'!H3396</f>
        <v>4913.3599999999997</v>
      </c>
      <c r="I3396" s="523">
        <f>'[11]Depr Exp'!I3396</f>
        <v>648459.49</v>
      </c>
      <c r="J3396" s="305">
        <f>'[11]Depr Exp'!J3396</f>
        <v>9.3399999999999997E-2</v>
      </c>
      <c r="K3396" s="373">
        <f>'[11]Depr Exp'!K3396</f>
        <v>5047.1763638333332</v>
      </c>
      <c r="L3396" s="524">
        <f>'[11]Depr Exp'!L3396</f>
        <v>133.82</v>
      </c>
      <c r="M3396" s="144"/>
      <c r="N3396" s="144"/>
    </row>
    <row r="3397" spans="1:14">
      <c r="A3397" s="144" t="str">
        <f>'[11]Depr Exp'!A3397</f>
        <v>E3461 PRD Sta Main Tools, Mint Farm</v>
      </c>
      <c r="B3397" s="144" t="str">
        <f>'[11]Depr Exp'!B3397</f>
        <v>E3461 PRD Sta Main Tools, Mint Farm-12</v>
      </c>
      <c r="C3397" s="144" t="str">
        <f>'[11]Depr Exp'!C3397</f>
        <v>403E</v>
      </c>
      <c r="D3397" s="144"/>
      <c r="E3397" s="282">
        <f>'[11]Depr Exp'!E3397</f>
        <v>43465</v>
      </c>
      <c r="F3397" s="523">
        <f>'[11]Depr Exp'!F3397</f>
        <v>648459.49</v>
      </c>
      <c r="G3397" s="305">
        <f>'[11]Depr Exp'!G3397</f>
        <v>9.3399999999999997E-2</v>
      </c>
      <c r="H3397" s="524">
        <f>'[11]Depr Exp'!H3397</f>
        <v>5047.18</v>
      </c>
      <c r="I3397" s="523">
        <f>'[11]Depr Exp'!I3397</f>
        <v>648459.49</v>
      </c>
      <c r="J3397" s="305">
        <f>'[11]Depr Exp'!J3397</f>
        <v>9.3399999999999997E-2</v>
      </c>
      <c r="K3397" s="373">
        <f>'[11]Depr Exp'!K3397</f>
        <v>5047.1763638333332</v>
      </c>
      <c r="L3397" s="524">
        <f>'[11]Depr Exp'!L3397</f>
        <v>0</v>
      </c>
      <c r="M3397" s="144"/>
      <c r="N3397" s="144"/>
    </row>
    <row r="3398" spans="1:14" ht="15.75" thickBot="1">
      <c r="A3398" s="159" t="str">
        <f>'[11]Depr Exp'!A3398</f>
        <v>E3461 PRD Sta Main Tools, Mint Farm Total</v>
      </c>
      <c r="B3398" s="144">
        <f>'[11]Depr Exp'!B3398</f>
        <v>0</v>
      </c>
      <c r="C3398" s="502" t="str">
        <f>'[11]Depr Exp'!C3398</f>
        <v>EPRD</v>
      </c>
      <c r="D3398" s="144"/>
      <c r="E3398" s="281" t="str">
        <f>'[11]Depr Exp'!E3398</f>
        <v>Total</v>
      </c>
      <c r="F3398" s="141">
        <f>'[11]Depr Exp'!F3398</f>
        <v>0</v>
      </c>
      <c r="G3398" s="252">
        <f>'[11]Depr Exp'!G3398</f>
        <v>0</v>
      </c>
      <c r="H3398" s="286">
        <f>'[11]Depr Exp'!H3398</f>
        <v>55875.710000000014</v>
      </c>
      <c r="I3398" s="141">
        <f>'[11]Depr Exp'!I3398</f>
        <v>0</v>
      </c>
      <c r="J3398" s="252">
        <f>'[11]Depr Exp'!J3398</f>
        <v>0</v>
      </c>
      <c r="K3398" s="286">
        <f>'[11]Depr Exp'!K3398</f>
        <v>60566.116366000009</v>
      </c>
      <c r="L3398" s="286">
        <f>'[11]Depr Exp'!L3398</f>
        <v>4690.41</v>
      </c>
      <c r="M3398" s="144"/>
      <c r="N3398" s="144"/>
    </row>
    <row r="3399" spans="1:14" ht="13.5" thickTop="1">
      <c r="A3399" s="144" t="str">
        <f>'[11]Depr Exp'!A3399</f>
        <v>E3461 PRD Sta Main Tools, Sumas</v>
      </c>
      <c r="B3399" s="144" t="str">
        <f>'[11]Depr Exp'!B3399</f>
        <v>E3461 PRD Sta Main Tools, Sumas-1</v>
      </c>
      <c r="C3399" s="144" t="str">
        <f>'[11]Depr Exp'!C3399</f>
        <v>403E</v>
      </c>
      <c r="D3399" s="144"/>
      <c r="E3399" s="282">
        <f>'[11]Depr Exp'!E3399</f>
        <v>43131</v>
      </c>
      <c r="F3399" s="523">
        <f>'[11]Depr Exp'!F3399</f>
        <v>330715.36</v>
      </c>
      <c r="G3399" s="305">
        <f>'[11]Depr Exp'!G3399</f>
        <v>9.8500000000000004E-2</v>
      </c>
      <c r="H3399" s="524">
        <f>'[11]Depr Exp'!H3399</f>
        <v>2714.62</v>
      </c>
      <c r="I3399" s="523">
        <f>'[11]Depr Exp'!I3399</f>
        <v>377825.53</v>
      </c>
      <c r="J3399" s="305">
        <f>'[11]Depr Exp'!J3399</f>
        <v>9.8500000000000004E-2</v>
      </c>
      <c r="K3399" s="373">
        <f>'[11]Depr Exp'!K3399</f>
        <v>3101.3178920833338</v>
      </c>
      <c r="L3399" s="524">
        <f>'[11]Depr Exp'!L3399</f>
        <v>386.7</v>
      </c>
      <c r="M3399" s="144"/>
      <c r="N3399" s="144"/>
    </row>
    <row r="3400" spans="1:14">
      <c r="A3400" s="144" t="str">
        <f>'[11]Depr Exp'!A3400</f>
        <v>E3461 PRD Sta Main Tools, Sumas</v>
      </c>
      <c r="B3400" s="144" t="str">
        <f>'[11]Depr Exp'!B3400</f>
        <v>E3461 PRD Sta Main Tools, Sumas-2</v>
      </c>
      <c r="C3400" s="144" t="str">
        <f>'[11]Depr Exp'!C3400</f>
        <v>403E</v>
      </c>
      <c r="D3400" s="144"/>
      <c r="E3400" s="282">
        <f>'[11]Depr Exp'!E3400</f>
        <v>43159</v>
      </c>
      <c r="F3400" s="523">
        <f>'[11]Depr Exp'!F3400</f>
        <v>340340.11</v>
      </c>
      <c r="G3400" s="305">
        <f>'[11]Depr Exp'!G3400</f>
        <v>9.8500000000000004E-2</v>
      </c>
      <c r="H3400" s="524">
        <f>'[11]Depr Exp'!H3400</f>
        <v>2793.63</v>
      </c>
      <c r="I3400" s="523">
        <f>'[11]Depr Exp'!I3400</f>
        <v>377825.53</v>
      </c>
      <c r="J3400" s="305">
        <f>'[11]Depr Exp'!J3400</f>
        <v>9.8500000000000004E-2</v>
      </c>
      <c r="K3400" s="373">
        <f>'[11]Depr Exp'!K3400</f>
        <v>3101.3178920833338</v>
      </c>
      <c r="L3400" s="524">
        <f>'[11]Depr Exp'!L3400</f>
        <v>307.69</v>
      </c>
      <c r="M3400" s="144"/>
      <c r="N3400" s="144"/>
    </row>
    <row r="3401" spans="1:14">
      <c r="A3401" s="144" t="str">
        <f>'[11]Depr Exp'!A3401</f>
        <v>E3461 PRD Sta Main Tools, Sumas</v>
      </c>
      <c r="B3401" s="144" t="str">
        <f>'[11]Depr Exp'!B3401</f>
        <v>E3461 PRD Sta Main Tools, Sumas-3</v>
      </c>
      <c r="C3401" s="144" t="str">
        <f>'[11]Depr Exp'!C3401</f>
        <v>403E</v>
      </c>
      <c r="D3401" s="144"/>
      <c r="E3401" s="282">
        <f>'[11]Depr Exp'!E3401</f>
        <v>43190</v>
      </c>
      <c r="F3401" s="523">
        <f>'[11]Depr Exp'!F3401</f>
        <v>349964.85</v>
      </c>
      <c r="G3401" s="305">
        <f>'[11]Depr Exp'!G3401</f>
        <v>9.8500000000000004E-2</v>
      </c>
      <c r="H3401" s="524">
        <f>'[11]Depr Exp'!H3401</f>
        <v>2872.63</v>
      </c>
      <c r="I3401" s="523">
        <f>'[11]Depr Exp'!I3401</f>
        <v>377825.53</v>
      </c>
      <c r="J3401" s="305">
        <f>'[11]Depr Exp'!J3401</f>
        <v>9.8500000000000004E-2</v>
      </c>
      <c r="K3401" s="373">
        <f>'[11]Depr Exp'!K3401</f>
        <v>3101.3178920833338</v>
      </c>
      <c r="L3401" s="524">
        <f>'[11]Depr Exp'!L3401</f>
        <v>228.69</v>
      </c>
      <c r="M3401" s="144"/>
      <c r="N3401" s="144"/>
    </row>
    <row r="3402" spans="1:14">
      <c r="A3402" s="144" t="str">
        <f>'[11]Depr Exp'!A3402</f>
        <v>E3461 PRD Sta Main Tools, Sumas</v>
      </c>
      <c r="B3402" s="144" t="str">
        <f>'[11]Depr Exp'!B3402</f>
        <v>E3461 PRD Sta Main Tools, Sumas-4</v>
      </c>
      <c r="C3402" s="144" t="str">
        <f>'[11]Depr Exp'!C3402</f>
        <v>403E</v>
      </c>
      <c r="D3402" s="144"/>
      <c r="E3402" s="282">
        <f>'[11]Depr Exp'!E3402</f>
        <v>43220</v>
      </c>
      <c r="F3402" s="523">
        <f>'[11]Depr Exp'!F3402</f>
        <v>349964.85</v>
      </c>
      <c r="G3402" s="305">
        <f>'[11]Depr Exp'!G3402</f>
        <v>9.8500000000000004E-2</v>
      </c>
      <c r="H3402" s="524">
        <f>'[11]Depr Exp'!H3402</f>
        <v>2872.63</v>
      </c>
      <c r="I3402" s="523">
        <f>'[11]Depr Exp'!I3402</f>
        <v>377825.53</v>
      </c>
      <c r="J3402" s="305">
        <f>'[11]Depr Exp'!J3402</f>
        <v>9.8500000000000004E-2</v>
      </c>
      <c r="K3402" s="373">
        <f>'[11]Depr Exp'!K3402</f>
        <v>3101.3178920833338</v>
      </c>
      <c r="L3402" s="524">
        <f>'[11]Depr Exp'!L3402</f>
        <v>228.69</v>
      </c>
      <c r="M3402" s="144"/>
      <c r="N3402" s="144"/>
    </row>
    <row r="3403" spans="1:14">
      <c r="A3403" s="144" t="str">
        <f>'[11]Depr Exp'!A3403</f>
        <v>E3461 PRD Sta Main Tools, Sumas</v>
      </c>
      <c r="B3403" s="144" t="str">
        <f>'[11]Depr Exp'!B3403</f>
        <v>E3461 PRD Sta Main Tools, Sumas-5</v>
      </c>
      <c r="C3403" s="144" t="str">
        <f>'[11]Depr Exp'!C3403</f>
        <v>403E</v>
      </c>
      <c r="D3403" s="144"/>
      <c r="E3403" s="282">
        <f>'[11]Depr Exp'!E3403</f>
        <v>43251</v>
      </c>
      <c r="F3403" s="523">
        <f>'[11]Depr Exp'!F3403</f>
        <v>349964.85</v>
      </c>
      <c r="G3403" s="305">
        <f>'[11]Depr Exp'!G3403</f>
        <v>9.8500000000000004E-2</v>
      </c>
      <c r="H3403" s="524">
        <f>'[11]Depr Exp'!H3403</f>
        <v>2872.63</v>
      </c>
      <c r="I3403" s="523">
        <f>'[11]Depr Exp'!I3403</f>
        <v>377825.53</v>
      </c>
      <c r="J3403" s="305">
        <f>'[11]Depr Exp'!J3403</f>
        <v>9.8500000000000004E-2</v>
      </c>
      <c r="K3403" s="373">
        <f>'[11]Depr Exp'!K3403</f>
        <v>3101.3178920833338</v>
      </c>
      <c r="L3403" s="524">
        <f>'[11]Depr Exp'!L3403</f>
        <v>228.69</v>
      </c>
      <c r="M3403" s="144"/>
      <c r="N3403" s="144"/>
    </row>
    <row r="3404" spans="1:14">
      <c r="A3404" s="144" t="str">
        <f>'[11]Depr Exp'!A3404</f>
        <v>E3461 PRD Sta Main Tools, Sumas</v>
      </c>
      <c r="B3404" s="144" t="str">
        <f>'[11]Depr Exp'!B3404</f>
        <v>E3461 PRD Sta Main Tools, Sumas-6</v>
      </c>
      <c r="C3404" s="144" t="str">
        <f>'[11]Depr Exp'!C3404</f>
        <v>403E</v>
      </c>
      <c r="D3404" s="144"/>
      <c r="E3404" s="282">
        <f>'[11]Depr Exp'!E3404</f>
        <v>43281</v>
      </c>
      <c r="F3404" s="523">
        <f>'[11]Depr Exp'!F3404</f>
        <v>349964.85</v>
      </c>
      <c r="G3404" s="305">
        <f>'[11]Depr Exp'!G3404</f>
        <v>9.8500000000000004E-2</v>
      </c>
      <c r="H3404" s="524">
        <f>'[11]Depr Exp'!H3404</f>
        <v>2872.63</v>
      </c>
      <c r="I3404" s="523">
        <f>'[11]Depr Exp'!I3404</f>
        <v>377825.53</v>
      </c>
      <c r="J3404" s="305">
        <f>'[11]Depr Exp'!J3404</f>
        <v>9.8500000000000004E-2</v>
      </c>
      <c r="K3404" s="373">
        <f>'[11]Depr Exp'!K3404</f>
        <v>3101.3178920833338</v>
      </c>
      <c r="L3404" s="524">
        <f>'[11]Depr Exp'!L3404</f>
        <v>228.69</v>
      </c>
      <c r="M3404" s="144"/>
      <c r="N3404" s="144"/>
    </row>
    <row r="3405" spans="1:14">
      <c r="A3405" s="144" t="str">
        <f>'[11]Depr Exp'!A3405</f>
        <v>E3461 PRD Sta Main Tools, Sumas</v>
      </c>
      <c r="B3405" s="144" t="str">
        <f>'[11]Depr Exp'!B3405</f>
        <v>E3461 PRD Sta Main Tools, Sumas-7</v>
      </c>
      <c r="C3405" s="144" t="str">
        <f>'[11]Depr Exp'!C3405</f>
        <v>403E</v>
      </c>
      <c r="D3405" s="144"/>
      <c r="E3405" s="282">
        <f>'[11]Depr Exp'!E3405</f>
        <v>43312</v>
      </c>
      <c r="F3405" s="523">
        <f>'[11]Depr Exp'!F3405</f>
        <v>349964.85</v>
      </c>
      <c r="G3405" s="305">
        <f>'[11]Depr Exp'!G3405</f>
        <v>9.8500000000000004E-2</v>
      </c>
      <c r="H3405" s="524">
        <f>'[11]Depr Exp'!H3405</f>
        <v>2872.63</v>
      </c>
      <c r="I3405" s="523">
        <f>'[11]Depr Exp'!I3405</f>
        <v>377825.53</v>
      </c>
      <c r="J3405" s="305">
        <f>'[11]Depr Exp'!J3405</f>
        <v>9.8500000000000004E-2</v>
      </c>
      <c r="K3405" s="373">
        <f>'[11]Depr Exp'!K3405</f>
        <v>3101.3178920833338</v>
      </c>
      <c r="L3405" s="524">
        <f>'[11]Depr Exp'!L3405</f>
        <v>228.69</v>
      </c>
      <c r="M3405" s="144"/>
      <c r="N3405" s="144"/>
    </row>
    <row r="3406" spans="1:14">
      <c r="A3406" s="144" t="str">
        <f>'[11]Depr Exp'!A3406</f>
        <v>E3461 PRD Sta Main Tools, Sumas</v>
      </c>
      <c r="B3406" s="144" t="str">
        <f>'[11]Depr Exp'!B3406</f>
        <v>E3461 PRD Sta Main Tools, Sumas-8</v>
      </c>
      <c r="C3406" s="144" t="str">
        <f>'[11]Depr Exp'!C3406</f>
        <v>403E</v>
      </c>
      <c r="D3406" s="144"/>
      <c r="E3406" s="282">
        <f>'[11]Depr Exp'!E3406</f>
        <v>43343</v>
      </c>
      <c r="F3406" s="523">
        <f>'[11]Depr Exp'!F3406</f>
        <v>349964.85</v>
      </c>
      <c r="G3406" s="305">
        <f>'[11]Depr Exp'!G3406</f>
        <v>9.8500000000000004E-2</v>
      </c>
      <c r="H3406" s="524">
        <f>'[11]Depr Exp'!H3406</f>
        <v>2872.63</v>
      </c>
      <c r="I3406" s="523">
        <f>'[11]Depr Exp'!I3406</f>
        <v>377825.53</v>
      </c>
      <c r="J3406" s="305">
        <f>'[11]Depr Exp'!J3406</f>
        <v>9.8500000000000004E-2</v>
      </c>
      <c r="K3406" s="373">
        <f>'[11]Depr Exp'!K3406</f>
        <v>3101.3178920833338</v>
      </c>
      <c r="L3406" s="524">
        <f>'[11]Depr Exp'!L3406</f>
        <v>228.69</v>
      </c>
      <c r="M3406" s="144"/>
      <c r="N3406" s="144"/>
    </row>
    <row r="3407" spans="1:14">
      <c r="A3407" s="144" t="str">
        <f>'[11]Depr Exp'!A3407</f>
        <v>E3461 PRD Sta Main Tools, Sumas</v>
      </c>
      <c r="B3407" s="144" t="str">
        <f>'[11]Depr Exp'!B3407</f>
        <v>E3461 PRD Sta Main Tools, Sumas-9</v>
      </c>
      <c r="C3407" s="144" t="str">
        <f>'[11]Depr Exp'!C3407</f>
        <v>403E</v>
      </c>
      <c r="D3407" s="144"/>
      <c r="E3407" s="282">
        <f>'[11]Depr Exp'!E3407</f>
        <v>43373</v>
      </c>
      <c r="F3407" s="523">
        <f>'[11]Depr Exp'!F3407</f>
        <v>349964.85</v>
      </c>
      <c r="G3407" s="305">
        <f>'[11]Depr Exp'!G3407</f>
        <v>9.8500000000000004E-2</v>
      </c>
      <c r="H3407" s="524">
        <f>'[11]Depr Exp'!H3407</f>
        <v>2872.63</v>
      </c>
      <c r="I3407" s="523">
        <f>'[11]Depr Exp'!I3407</f>
        <v>377825.53</v>
      </c>
      <c r="J3407" s="305">
        <f>'[11]Depr Exp'!J3407</f>
        <v>9.8500000000000004E-2</v>
      </c>
      <c r="K3407" s="373">
        <f>'[11]Depr Exp'!K3407</f>
        <v>3101.3178920833338</v>
      </c>
      <c r="L3407" s="524">
        <f>'[11]Depr Exp'!L3407</f>
        <v>228.69</v>
      </c>
      <c r="M3407" s="144"/>
      <c r="N3407" s="144"/>
    </row>
    <row r="3408" spans="1:14">
      <c r="A3408" s="144" t="str">
        <f>'[11]Depr Exp'!A3408</f>
        <v>E3461 PRD Sta Main Tools, Sumas</v>
      </c>
      <c r="B3408" s="144" t="str">
        <f>'[11]Depr Exp'!B3408</f>
        <v>E3461 PRD Sta Main Tools, Sumas-10</v>
      </c>
      <c r="C3408" s="144" t="str">
        <f>'[11]Depr Exp'!C3408</f>
        <v>403E</v>
      </c>
      <c r="D3408" s="144"/>
      <c r="E3408" s="282">
        <f>'[11]Depr Exp'!E3408</f>
        <v>43404</v>
      </c>
      <c r="F3408" s="523">
        <f>'[11]Depr Exp'!F3408</f>
        <v>349964.85</v>
      </c>
      <c r="G3408" s="305">
        <f>'[11]Depr Exp'!G3408</f>
        <v>9.8500000000000004E-2</v>
      </c>
      <c r="H3408" s="524">
        <f>'[11]Depr Exp'!H3408</f>
        <v>2872.63</v>
      </c>
      <c r="I3408" s="523">
        <f>'[11]Depr Exp'!I3408</f>
        <v>377825.53</v>
      </c>
      <c r="J3408" s="305">
        <f>'[11]Depr Exp'!J3408</f>
        <v>9.8500000000000004E-2</v>
      </c>
      <c r="K3408" s="373">
        <f>'[11]Depr Exp'!K3408</f>
        <v>3101.3178920833338</v>
      </c>
      <c r="L3408" s="524">
        <f>'[11]Depr Exp'!L3408</f>
        <v>228.69</v>
      </c>
      <c r="M3408" s="144"/>
      <c r="N3408" s="144"/>
    </row>
    <row r="3409" spans="1:14">
      <c r="A3409" s="144" t="str">
        <f>'[11]Depr Exp'!A3409</f>
        <v>E3461 PRD Sta Main Tools, Sumas</v>
      </c>
      <c r="B3409" s="144" t="str">
        <f>'[11]Depr Exp'!B3409</f>
        <v>E3461 PRD Sta Main Tools, Sumas-11</v>
      </c>
      <c r="C3409" s="144" t="str">
        <f>'[11]Depr Exp'!C3409</f>
        <v>403E</v>
      </c>
      <c r="D3409" s="144"/>
      <c r="E3409" s="282">
        <f>'[11]Depr Exp'!E3409</f>
        <v>43434</v>
      </c>
      <c r="F3409" s="523">
        <f>'[11]Depr Exp'!F3409</f>
        <v>362554.56</v>
      </c>
      <c r="G3409" s="305">
        <f>'[11]Depr Exp'!G3409</f>
        <v>9.8500000000000004E-2</v>
      </c>
      <c r="H3409" s="524">
        <f>'[11]Depr Exp'!H3409</f>
        <v>2975.97</v>
      </c>
      <c r="I3409" s="523">
        <f>'[11]Depr Exp'!I3409</f>
        <v>377825.53</v>
      </c>
      <c r="J3409" s="305">
        <f>'[11]Depr Exp'!J3409</f>
        <v>9.8500000000000004E-2</v>
      </c>
      <c r="K3409" s="373">
        <f>'[11]Depr Exp'!K3409</f>
        <v>3101.3178920833338</v>
      </c>
      <c r="L3409" s="524">
        <f>'[11]Depr Exp'!L3409</f>
        <v>125.35</v>
      </c>
      <c r="M3409" s="144"/>
      <c r="N3409" s="144"/>
    </row>
    <row r="3410" spans="1:14">
      <c r="A3410" s="144" t="str">
        <f>'[11]Depr Exp'!A3410</f>
        <v>E3461 PRD Sta Main Tools, Sumas</v>
      </c>
      <c r="B3410" s="144" t="str">
        <f>'[11]Depr Exp'!B3410</f>
        <v>E3461 PRD Sta Main Tools, Sumas-12</v>
      </c>
      <c r="C3410" s="144" t="str">
        <f>'[11]Depr Exp'!C3410</f>
        <v>403E</v>
      </c>
      <c r="D3410" s="144"/>
      <c r="E3410" s="282">
        <f>'[11]Depr Exp'!E3410</f>
        <v>43465</v>
      </c>
      <c r="F3410" s="523">
        <f>'[11]Depr Exp'!F3410</f>
        <v>377825.53</v>
      </c>
      <c r="G3410" s="305">
        <f>'[11]Depr Exp'!G3410</f>
        <v>9.8500000000000004E-2</v>
      </c>
      <c r="H3410" s="524">
        <f>'[11]Depr Exp'!H3410</f>
        <v>3101.32</v>
      </c>
      <c r="I3410" s="523">
        <f>'[11]Depr Exp'!I3410</f>
        <v>377825.53</v>
      </c>
      <c r="J3410" s="305">
        <f>'[11]Depr Exp'!J3410</f>
        <v>9.8500000000000004E-2</v>
      </c>
      <c r="K3410" s="373">
        <f>'[11]Depr Exp'!K3410</f>
        <v>3101.3178920833338</v>
      </c>
      <c r="L3410" s="524">
        <f>'[11]Depr Exp'!L3410</f>
        <v>0</v>
      </c>
      <c r="M3410" s="144"/>
      <c r="N3410" s="144"/>
    </row>
    <row r="3411" spans="1:14" ht="15.75" thickBot="1">
      <c r="A3411" s="159" t="str">
        <f>'[11]Depr Exp'!A3411</f>
        <v>E3461 PRD Sta Main Tools, Sumas Total</v>
      </c>
      <c r="B3411" s="144">
        <f>'[11]Depr Exp'!B3411</f>
        <v>0</v>
      </c>
      <c r="C3411" s="502" t="str">
        <f>'[11]Depr Exp'!C3411</f>
        <v>EPRD</v>
      </c>
      <c r="D3411" s="144"/>
      <c r="E3411" s="281" t="str">
        <f>'[11]Depr Exp'!E3411</f>
        <v>Total</v>
      </c>
      <c r="F3411" s="141">
        <f>'[11]Depr Exp'!F3411</f>
        <v>0</v>
      </c>
      <c r="G3411" s="252">
        <f>'[11]Depr Exp'!G3411</f>
        <v>0</v>
      </c>
      <c r="H3411" s="286">
        <f>'[11]Depr Exp'!H3411</f>
        <v>34566.580000000009</v>
      </c>
      <c r="I3411" s="141">
        <f>'[11]Depr Exp'!I3411</f>
        <v>0</v>
      </c>
      <c r="J3411" s="252">
        <f>'[11]Depr Exp'!J3411</f>
        <v>0</v>
      </c>
      <c r="K3411" s="286">
        <f>'[11]Depr Exp'!K3411</f>
        <v>37215.814705000004</v>
      </c>
      <c r="L3411" s="286">
        <f>'[11]Depr Exp'!L3411</f>
        <v>2649.23</v>
      </c>
      <c r="M3411" s="144"/>
      <c r="N3411" s="144"/>
    </row>
    <row r="3412" spans="1:14" ht="13.5" thickTop="1">
      <c r="A3412" s="144" t="str">
        <f>'[11]Depr Exp'!A3412</f>
        <v>E3461 PRD Sta Main Tools,Goldendale</v>
      </c>
      <c r="B3412" s="144" t="str">
        <f>'[11]Depr Exp'!B3412</f>
        <v>E3461 PRD Sta Main Tools,Goldendale-1</v>
      </c>
      <c r="C3412" s="144" t="str">
        <f>'[11]Depr Exp'!C3412</f>
        <v>403E</v>
      </c>
      <c r="D3412" s="144"/>
      <c r="E3412" s="282">
        <f>'[11]Depr Exp'!E3412</f>
        <v>43131</v>
      </c>
      <c r="F3412" s="523">
        <f>'[11]Depr Exp'!F3412</f>
        <v>473240.74</v>
      </c>
      <c r="G3412" s="305">
        <f>'[11]Depr Exp'!G3412</f>
        <v>9.8199999999999996E-2</v>
      </c>
      <c r="H3412" s="524">
        <f>'[11]Depr Exp'!H3412</f>
        <v>3872.69</v>
      </c>
      <c r="I3412" s="523">
        <f>'[11]Depr Exp'!I3412</f>
        <v>534441.24</v>
      </c>
      <c r="J3412" s="305">
        <f>'[11]Depr Exp'!J3412</f>
        <v>9.8199999999999996E-2</v>
      </c>
      <c r="K3412" s="373">
        <f>'[11]Depr Exp'!K3412</f>
        <v>4373.5108140000002</v>
      </c>
      <c r="L3412" s="524">
        <f>'[11]Depr Exp'!L3412</f>
        <v>500.82</v>
      </c>
      <c r="M3412" s="144"/>
      <c r="N3412" s="144"/>
    </row>
    <row r="3413" spans="1:14">
      <c r="A3413" s="144" t="str">
        <f>'[11]Depr Exp'!A3413</f>
        <v>E3461 PRD Sta Main Tools,Goldendale</v>
      </c>
      <c r="B3413" s="144" t="str">
        <f>'[11]Depr Exp'!B3413</f>
        <v>E3461 PRD Sta Main Tools,Goldendale-2</v>
      </c>
      <c r="C3413" s="144" t="str">
        <f>'[11]Depr Exp'!C3413</f>
        <v>403E</v>
      </c>
      <c r="D3413" s="144"/>
      <c r="E3413" s="282">
        <f>'[11]Depr Exp'!E3413</f>
        <v>43159</v>
      </c>
      <c r="F3413" s="523">
        <f>'[11]Depr Exp'!F3413</f>
        <v>489902.89</v>
      </c>
      <c r="G3413" s="305">
        <f>'[11]Depr Exp'!G3413</f>
        <v>9.8199999999999996E-2</v>
      </c>
      <c r="H3413" s="524">
        <f>'[11]Depr Exp'!H3413</f>
        <v>4009.04</v>
      </c>
      <c r="I3413" s="523">
        <f>'[11]Depr Exp'!I3413</f>
        <v>534441.24</v>
      </c>
      <c r="J3413" s="305">
        <f>'[11]Depr Exp'!J3413</f>
        <v>9.8199999999999996E-2</v>
      </c>
      <c r="K3413" s="373">
        <f>'[11]Depr Exp'!K3413</f>
        <v>4373.5108140000002</v>
      </c>
      <c r="L3413" s="524">
        <f>'[11]Depr Exp'!L3413</f>
        <v>364.47</v>
      </c>
      <c r="M3413" s="144"/>
      <c r="N3413" s="144"/>
    </row>
    <row r="3414" spans="1:14">
      <c r="A3414" s="144" t="str">
        <f>'[11]Depr Exp'!A3414</f>
        <v>E3461 PRD Sta Main Tools,Goldendale</v>
      </c>
      <c r="B3414" s="144" t="str">
        <f>'[11]Depr Exp'!B3414</f>
        <v>E3461 PRD Sta Main Tools,Goldendale-3</v>
      </c>
      <c r="C3414" s="144" t="str">
        <f>'[11]Depr Exp'!C3414</f>
        <v>403E</v>
      </c>
      <c r="D3414" s="144"/>
      <c r="E3414" s="282">
        <f>'[11]Depr Exp'!E3414</f>
        <v>43190</v>
      </c>
      <c r="F3414" s="523">
        <f>'[11]Depr Exp'!F3414</f>
        <v>506565.04</v>
      </c>
      <c r="G3414" s="305">
        <f>'[11]Depr Exp'!G3414</f>
        <v>9.8199999999999996E-2</v>
      </c>
      <c r="H3414" s="524">
        <f>'[11]Depr Exp'!H3414</f>
        <v>4145.3900000000003</v>
      </c>
      <c r="I3414" s="523">
        <f>'[11]Depr Exp'!I3414</f>
        <v>534441.24</v>
      </c>
      <c r="J3414" s="305">
        <f>'[11]Depr Exp'!J3414</f>
        <v>9.8199999999999996E-2</v>
      </c>
      <c r="K3414" s="373">
        <f>'[11]Depr Exp'!K3414</f>
        <v>4373.5108140000002</v>
      </c>
      <c r="L3414" s="524">
        <f>'[11]Depr Exp'!L3414</f>
        <v>228.12</v>
      </c>
      <c r="M3414" s="144"/>
      <c r="N3414" s="144"/>
    </row>
    <row r="3415" spans="1:14">
      <c r="A3415" s="144" t="str">
        <f>'[11]Depr Exp'!A3415</f>
        <v>E3461 PRD Sta Main Tools,Goldendale</v>
      </c>
      <c r="B3415" s="144" t="str">
        <f>'[11]Depr Exp'!B3415</f>
        <v>E3461 PRD Sta Main Tools,Goldendale-4</v>
      </c>
      <c r="C3415" s="144" t="str">
        <f>'[11]Depr Exp'!C3415</f>
        <v>403E</v>
      </c>
      <c r="D3415" s="144"/>
      <c r="E3415" s="282">
        <f>'[11]Depr Exp'!E3415</f>
        <v>43220</v>
      </c>
      <c r="F3415" s="523">
        <f>'[11]Depr Exp'!F3415</f>
        <v>506565.04</v>
      </c>
      <c r="G3415" s="305">
        <f>'[11]Depr Exp'!G3415</f>
        <v>9.8199999999999996E-2</v>
      </c>
      <c r="H3415" s="524">
        <f>'[11]Depr Exp'!H3415</f>
        <v>4145.3900000000003</v>
      </c>
      <c r="I3415" s="523">
        <f>'[11]Depr Exp'!I3415</f>
        <v>534441.24</v>
      </c>
      <c r="J3415" s="305">
        <f>'[11]Depr Exp'!J3415</f>
        <v>9.8199999999999996E-2</v>
      </c>
      <c r="K3415" s="373">
        <f>'[11]Depr Exp'!K3415</f>
        <v>4373.5108140000002</v>
      </c>
      <c r="L3415" s="524">
        <f>'[11]Depr Exp'!L3415</f>
        <v>228.12</v>
      </c>
      <c r="M3415" s="144"/>
      <c r="N3415" s="144"/>
    </row>
    <row r="3416" spans="1:14">
      <c r="A3416" s="144" t="str">
        <f>'[11]Depr Exp'!A3416</f>
        <v>E3461 PRD Sta Main Tools,Goldendale</v>
      </c>
      <c r="B3416" s="144" t="str">
        <f>'[11]Depr Exp'!B3416</f>
        <v>E3461 PRD Sta Main Tools,Goldendale-5</v>
      </c>
      <c r="C3416" s="144" t="str">
        <f>'[11]Depr Exp'!C3416</f>
        <v>403E</v>
      </c>
      <c r="D3416" s="144"/>
      <c r="E3416" s="282">
        <f>'[11]Depr Exp'!E3416</f>
        <v>43251</v>
      </c>
      <c r="F3416" s="523">
        <f>'[11]Depr Exp'!F3416</f>
        <v>506565.04</v>
      </c>
      <c r="G3416" s="305">
        <f>'[11]Depr Exp'!G3416</f>
        <v>9.8199999999999996E-2</v>
      </c>
      <c r="H3416" s="524">
        <f>'[11]Depr Exp'!H3416</f>
        <v>4145.3900000000003</v>
      </c>
      <c r="I3416" s="523">
        <f>'[11]Depr Exp'!I3416</f>
        <v>534441.24</v>
      </c>
      <c r="J3416" s="305">
        <f>'[11]Depr Exp'!J3416</f>
        <v>9.8199999999999996E-2</v>
      </c>
      <c r="K3416" s="373">
        <f>'[11]Depr Exp'!K3416</f>
        <v>4373.5108140000002</v>
      </c>
      <c r="L3416" s="524">
        <f>'[11]Depr Exp'!L3416</f>
        <v>228.12</v>
      </c>
      <c r="M3416" s="144"/>
      <c r="N3416" s="144"/>
    </row>
    <row r="3417" spans="1:14">
      <c r="A3417" s="144" t="str">
        <f>'[11]Depr Exp'!A3417</f>
        <v>E3461 PRD Sta Main Tools,Goldendale</v>
      </c>
      <c r="B3417" s="144" t="str">
        <f>'[11]Depr Exp'!B3417</f>
        <v>E3461 PRD Sta Main Tools,Goldendale-6</v>
      </c>
      <c r="C3417" s="144" t="str">
        <f>'[11]Depr Exp'!C3417</f>
        <v>403E</v>
      </c>
      <c r="D3417" s="144"/>
      <c r="E3417" s="282">
        <f>'[11]Depr Exp'!E3417</f>
        <v>43281</v>
      </c>
      <c r="F3417" s="523">
        <f>'[11]Depr Exp'!F3417</f>
        <v>506565.04</v>
      </c>
      <c r="G3417" s="305">
        <f>'[11]Depr Exp'!G3417</f>
        <v>9.8199999999999996E-2</v>
      </c>
      <c r="H3417" s="524">
        <f>'[11]Depr Exp'!H3417</f>
        <v>4145.3900000000003</v>
      </c>
      <c r="I3417" s="523">
        <f>'[11]Depr Exp'!I3417</f>
        <v>534441.24</v>
      </c>
      <c r="J3417" s="305">
        <f>'[11]Depr Exp'!J3417</f>
        <v>9.8199999999999996E-2</v>
      </c>
      <c r="K3417" s="373">
        <f>'[11]Depr Exp'!K3417</f>
        <v>4373.5108140000002</v>
      </c>
      <c r="L3417" s="524">
        <f>'[11]Depr Exp'!L3417</f>
        <v>228.12</v>
      </c>
      <c r="M3417" s="144"/>
      <c r="N3417" s="144"/>
    </row>
    <row r="3418" spans="1:14">
      <c r="A3418" s="144" t="str">
        <f>'[11]Depr Exp'!A3418</f>
        <v>E3461 PRD Sta Main Tools,Goldendale</v>
      </c>
      <c r="B3418" s="144" t="str">
        <f>'[11]Depr Exp'!B3418</f>
        <v>E3461 PRD Sta Main Tools,Goldendale-7</v>
      </c>
      <c r="C3418" s="144" t="str">
        <f>'[11]Depr Exp'!C3418</f>
        <v>403E</v>
      </c>
      <c r="D3418" s="144"/>
      <c r="E3418" s="282">
        <f>'[11]Depr Exp'!E3418</f>
        <v>43312</v>
      </c>
      <c r="F3418" s="523">
        <f>'[11]Depr Exp'!F3418</f>
        <v>506565.04</v>
      </c>
      <c r="G3418" s="305">
        <f>'[11]Depr Exp'!G3418</f>
        <v>9.8199999999999996E-2</v>
      </c>
      <c r="H3418" s="524">
        <f>'[11]Depr Exp'!H3418</f>
        <v>4145.3900000000003</v>
      </c>
      <c r="I3418" s="523">
        <f>'[11]Depr Exp'!I3418</f>
        <v>534441.24</v>
      </c>
      <c r="J3418" s="305">
        <f>'[11]Depr Exp'!J3418</f>
        <v>9.8199999999999996E-2</v>
      </c>
      <c r="K3418" s="373">
        <f>'[11]Depr Exp'!K3418</f>
        <v>4373.5108140000002</v>
      </c>
      <c r="L3418" s="524">
        <f>'[11]Depr Exp'!L3418</f>
        <v>228.12</v>
      </c>
      <c r="M3418" s="144"/>
      <c r="N3418" s="144"/>
    </row>
    <row r="3419" spans="1:14">
      <c r="A3419" s="144" t="str">
        <f>'[11]Depr Exp'!A3419</f>
        <v>E3461 PRD Sta Main Tools,Goldendale</v>
      </c>
      <c r="B3419" s="144" t="str">
        <f>'[11]Depr Exp'!B3419</f>
        <v>E3461 PRD Sta Main Tools,Goldendale-8</v>
      </c>
      <c r="C3419" s="144" t="str">
        <f>'[11]Depr Exp'!C3419</f>
        <v>403E</v>
      </c>
      <c r="D3419" s="144"/>
      <c r="E3419" s="282">
        <f>'[11]Depr Exp'!E3419</f>
        <v>43343</v>
      </c>
      <c r="F3419" s="523">
        <f>'[11]Depr Exp'!F3419</f>
        <v>506565.04</v>
      </c>
      <c r="G3419" s="305">
        <f>'[11]Depr Exp'!G3419</f>
        <v>9.8199999999999996E-2</v>
      </c>
      <c r="H3419" s="524">
        <f>'[11]Depr Exp'!H3419</f>
        <v>4145.3900000000003</v>
      </c>
      <c r="I3419" s="523">
        <f>'[11]Depr Exp'!I3419</f>
        <v>534441.24</v>
      </c>
      <c r="J3419" s="305">
        <f>'[11]Depr Exp'!J3419</f>
        <v>9.8199999999999996E-2</v>
      </c>
      <c r="K3419" s="373">
        <f>'[11]Depr Exp'!K3419</f>
        <v>4373.5108140000002</v>
      </c>
      <c r="L3419" s="524">
        <f>'[11]Depr Exp'!L3419</f>
        <v>228.12</v>
      </c>
      <c r="M3419" s="144"/>
      <c r="N3419" s="144"/>
    </row>
    <row r="3420" spans="1:14">
      <c r="A3420" s="144" t="str">
        <f>'[11]Depr Exp'!A3420</f>
        <v>E3461 PRD Sta Main Tools,Goldendale</v>
      </c>
      <c r="B3420" s="144" t="str">
        <f>'[11]Depr Exp'!B3420</f>
        <v>E3461 PRD Sta Main Tools,Goldendale-9</v>
      </c>
      <c r="C3420" s="144" t="str">
        <f>'[11]Depr Exp'!C3420</f>
        <v>403E</v>
      </c>
      <c r="D3420" s="144"/>
      <c r="E3420" s="282">
        <f>'[11]Depr Exp'!E3420</f>
        <v>43373</v>
      </c>
      <c r="F3420" s="523">
        <f>'[11]Depr Exp'!F3420</f>
        <v>506565.04</v>
      </c>
      <c r="G3420" s="305">
        <f>'[11]Depr Exp'!G3420</f>
        <v>9.8199999999999996E-2</v>
      </c>
      <c r="H3420" s="524">
        <f>'[11]Depr Exp'!H3420</f>
        <v>4145.3900000000003</v>
      </c>
      <c r="I3420" s="523">
        <f>'[11]Depr Exp'!I3420</f>
        <v>534441.24</v>
      </c>
      <c r="J3420" s="305">
        <f>'[11]Depr Exp'!J3420</f>
        <v>9.8199999999999996E-2</v>
      </c>
      <c r="K3420" s="373">
        <f>'[11]Depr Exp'!K3420</f>
        <v>4373.5108140000002</v>
      </c>
      <c r="L3420" s="524">
        <f>'[11]Depr Exp'!L3420</f>
        <v>228.12</v>
      </c>
      <c r="M3420" s="144"/>
      <c r="N3420" s="144"/>
    </row>
    <row r="3421" spans="1:14">
      <c r="A3421" s="144" t="str">
        <f>'[11]Depr Exp'!A3421</f>
        <v>E3461 PRD Sta Main Tools,Goldendale</v>
      </c>
      <c r="B3421" s="144" t="str">
        <f>'[11]Depr Exp'!B3421</f>
        <v>E3461 PRD Sta Main Tools,Goldendale-10</v>
      </c>
      <c r="C3421" s="144" t="str">
        <f>'[11]Depr Exp'!C3421</f>
        <v>403E</v>
      </c>
      <c r="D3421" s="144"/>
      <c r="E3421" s="282">
        <f>'[11]Depr Exp'!E3421</f>
        <v>43404</v>
      </c>
      <c r="F3421" s="523">
        <f>'[11]Depr Exp'!F3421</f>
        <v>506565.04</v>
      </c>
      <c r="G3421" s="305">
        <f>'[11]Depr Exp'!G3421</f>
        <v>9.8199999999999996E-2</v>
      </c>
      <c r="H3421" s="524">
        <f>'[11]Depr Exp'!H3421</f>
        <v>4145.3900000000003</v>
      </c>
      <c r="I3421" s="523">
        <f>'[11]Depr Exp'!I3421</f>
        <v>534441.24</v>
      </c>
      <c r="J3421" s="305">
        <f>'[11]Depr Exp'!J3421</f>
        <v>9.8199999999999996E-2</v>
      </c>
      <c r="K3421" s="373">
        <f>'[11]Depr Exp'!K3421</f>
        <v>4373.5108140000002</v>
      </c>
      <c r="L3421" s="524">
        <f>'[11]Depr Exp'!L3421</f>
        <v>228.12</v>
      </c>
      <c r="M3421" s="144"/>
      <c r="N3421" s="144"/>
    </row>
    <row r="3422" spans="1:14">
      <c r="A3422" s="144" t="str">
        <f>'[11]Depr Exp'!A3422</f>
        <v>E3461 PRD Sta Main Tools,Goldendale</v>
      </c>
      <c r="B3422" s="144" t="str">
        <f>'[11]Depr Exp'!B3422</f>
        <v>E3461 PRD Sta Main Tools,Goldendale-11</v>
      </c>
      <c r="C3422" s="144" t="str">
        <f>'[11]Depr Exp'!C3422</f>
        <v>403E</v>
      </c>
      <c r="D3422" s="144"/>
      <c r="E3422" s="282">
        <f>'[11]Depr Exp'!E3422</f>
        <v>43434</v>
      </c>
      <c r="F3422" s="523">
        <f>'[11]Depr Exp'!F3422</f>
        <v>513529.27</v>
      </c>
      <c r="G3422" s="305">
        <f>'[11]Depr Exp'!G3422</f>
        <v>9.8199999999999996E-2</v>
      </c>
      <c r="H3422" s="524">
        <f>'[11]Depr Exp'!H3422</f>
        <v>4202.38</v>
      </c>
      <c r="I3422" s="523">
        <f>'[11]Depr Exp'!I3422</f>
        <v>534441.24</v>
      </c>
      <c r="J3422" s="305">
        <f>'[11]Depr Exp'!J3422</f>
        <v>9.8199999999999996E-2</v>
      </c>
      <c r="K3422" s="373">
        <f>'[11]Depr Exp'!K3422</f>
        <v>4373.5108140000002</v>
      </c>
      <c r="L3422" s="524">
        <f>'[11]Depr Exp'!L3422</f>
        <v>171.13</v>
      </c>
      <c r="M3422" s="144"/>
      <c r="N3422" s="144"/>
    </row>
    <row r="3423" spans="1:14">
      <c r="A3423" s="144" t="str">
        <f>'[11]Depr Exp'!A3423</f>
        <v>E3461 PRD Sta Main Tools,Goldendale</v>
      </c>
      <c r="B3423" s="144" t="str">
        <f>'[11]Depr Exp'!B3423</f>
        <v>E3461 PRD Sta Main Tools,Goldendale-12</v>
      </c>
      <c r="C3423" s="144" t="str">
        <f>'[11]Depr Exp'!C3423</f>
        <v>403E</v>
      </c>
      <c r="D3423" s="144"/>
      <c r="E3423" s="282">
        <f>'[11]Depr Exp'!E3423</f>
        <v>43465</v>
      </c>
      <c r="F3423" s="523">
        <f>'[11]Depr Exp'!F3423</f>
        <v>534441.24</v>
      </c>
      <c r="G3423" s="305">
        <f>'[11]Depr Exp'!G3423</f>
        <v>9.8199999999999996E-2</v>
      </c>
      <c r="H3423" s="524">
        <f>'[11]Depr Exp'!H3423</f>
        <v>4373.51</v>
      </c>
      <c r="I3423" s="523">
        <f>'[11]Depr Exp'!I3423</f>
        <v>534441.24</v>
      </c>
      <c r="J3423" s="305">
        <f>'[11]Depr Exp'!J3423</f>
        <v>9.8199999999999996E-2</v>
      </c>
      <c r="K3423" s="373">
        <f>'[11]Depr Exp'!K3423</f>
        <v>4373.5108140000002</v>
      </c>
      <c r="L3423" s="524">
        <f>'[11]Depr Exp'!L3423</f>
        <v>0</v>
      </c>
      <c r="M3423" s="144"/>
      <c r="N3423" s="144"/>
    </row>
    <row r="3424" spans="1:14" ht="15.75" thickBot="1">
      <c r="A3424" s="159" t="str">
        <f>'[11]Depr Exp'!A3424</f>
        <v>E3461 PRD Sta Main Tools,Goldendale Total</v>
      </c>
      <c r="B3424" s="144">
        <f>'[11]Depr Exp'!B3424</f>
        <v>0</v>
      </c>
      <c r="C3424" s="502" t="str">
        <f>'[11]Depr Exp'!C3424</f>
        <v>EPRD</v>
      </c>
      <c r="D3424" s="144"/>
      <c r="E3424" s="281" t="str">
        <f>'[11]Depr Exp'!E3424</f>
        <v>Total</v>
      </c>
      <c r="F3424" s="141">
        <f>'[11]Depr Exp'!F3424</f>
        <v>0</v>
      </c>
      <c r="G3424" s="252">
        <f>'[11]Depr Exp'!G3424</f>
        <v>0</v>
      </c>
      <c r="H3424" s="286">
        <f>'[11]Depr Exp'!H3424</f>
        <v>49620.74</v>
      </c>
      <c r="I3424" s="141">
        <f>'[11]Depr Exp'!I3424</f>
        <v>0</v>
      </c>
      <c r="J3424" s="252">
        <f>'[11]Depr Exp'!J3424</f>
        <v>0</v>
      </c>
      <c r="K3424" s="286">
        <f>'[11]Depr Exp'!K3424</f>
        <v>52482.129768000006</v>
      </c>
      <c r="L3424" s="286">
        <f>'[11]Depr Exp'!L3424</f>
        <v>2861.39</v>
      </c>
      <c r="M3424" s="144"/>
      <c r="N3424" s="144"/>
    </row>
    <row r="3425" spans="1:14" ht="13.5" thickTop="1">
      <c r="A3425" s="144" t="str">
        <f>'[11]Depr Exp'!A3425</f>
        <v xml:space="preserve">E3461 PRD Sta MainTools, Whitehorn </v>
      </c>
      <c r="B3425" s="144" t="str">
        <f>'[11]Depr Exp'!B3425</f>
        <v>E3461 PRD Sta MainTools, Whitehorn -1</v>
      </c>
      <c r="C3425" s="144" t="str">
        <f>'[11]Depr Exp'!C3425</f>
        <v>403E</v>
      </c>
      <c r="D3425" s="144"/>
      <c r="E3425" s="282">
        <f>'[11]Depr Exp'!E3425</f>
        <v>43131</v>
      </c>
      <c r="F3425" s="523">
        <f>'[11]Depr Exp'!F3425</f>
        <v>267463.53999999998</v>
      </c>
      <c r="G3425" s="305">
        <f>'[11]Depr Exp'!G3425</f>
        <v>0.1072</v>
      </c>
      <c r="H3425" s="524">
        <f>'[11]Depr Exp'!H3425</f>
        <v>2389.34</v>
      </c>
      <c r="I3425" s="523">
        <f>'[11]Depr Exp'!I3425</f>
        <v>316779.65000000002</v>
      </c>
      <c r="J3425" s="305">
        <f>'[11]Depr Exp'!J3425</f>
        <v>0.1072</v>
      </c>
      <c r="K3425" s="373">
        <f>'[11]Depr Exp'!K3425</f>
        <v>2829.8982066666667</v>
      </c>
      <c r="L3425" s="524">
        <f>'[11]Depr Exp'!L3425</f>
        <v>440.56</v>
      </c>
      <c r="M3425" s="144"/>
      <c r="N3425" s="144"/>
    </row>
    <row r="3426" spans="1:14">
      <c r="A3426" s="144" t="str">
        <f>'[11]Depr Exp'!A3426</f>
        <v xml:space="preserve">E3461 PRD Sta MainTools, Whitehorn </v>
      </c>
      <c r="B3426" s="144" t="str">
        <f>'[11]Depr Exp'!B3426</f>
        <v>E3461 PRD Sta MainTools, Whitehorn -2</v>
      </c>
      <c r="C3426" s="144" t="str">
        <f>'[11]Depr Exp'!C3426</f>
        <v>403E</v>
      </c>
      <c r="D3426" s="144"/>
      <c r="E3426" s="282">
        <f>'[11]Depr Exp'!E3426</f>
        <v>43159</v>
      </c>
      <c r="F3426" s="523">
        <f>'[11]Depr Exp'!F3426</f>
        <v>267474.99</v>
      </c>
      <c r="G3426" s="305">
        <f>'[11]Depr Exp'!G3426</f>
        <v>0.1072</v>
      </c>
      <c r="H3426" s="524">
        <f>'[11]Depr Exp'!H3426</f>
        <v>2389.44</v>
      </c>
      <c r="I3426" s="523">
        <f>'[11]Depr Exp'!I3426</f>
        <v>316779.65000000002</v>
      </c>
      <c r="J3426" s="305">
        <f>'[11]Depr Exp'!J3426</f>
        <v>0.1072</v>
      </c>
      <c r="K3426" s="373">
        <f>'[11]Depr Exp'!K3426</f>
        <v>2829.8982066666667</v>
      </c>
      <c r="L3426" s="524">
        <f>'[11]Depr Exp'!L3426</f>
        <v>440.46</v>
      </c>
      <c r="M3426" s="144"/>
      <c r="N3426" s="144"/>
    </row>
    <row r="3427" spans="1:14">
      <c r="A3427" s="144" t="str">
        <f>'[11]Depr Exp'!A3427</f>
        <v xml:space="preserve">E3461 PRD Sta MainTools, Whitehorn </v>
      </c>
      <c r="B3427" s="144" t="str">
        <f>'[11]Depr Exp'!B3427</f>
        <v>E3461 PRD Sta MainTools, Whitehorn -3</v>
      </c>
      <c r="C3427" s="144" t="str">
        <f>'[11]Depr Exp'!C3427</f>
        <v>403E</v>
      </c>
      <c r="D3427" s="144"/>
      <c r="E3427" s="282">
        <f>'[11]Depr Exp'!E3427</f>
        <v>43190</v>
      </c>
      <c r="F3427" s="523">
        <f>'[11]Depr Exp'!F3427</f>
        <v>267486.43</v>
      </c>
      <c r="G3427" s="305">
        <f>'[11]Depr Exp'!G3427</f>
        <v>0.1072</v>
      </c>
      <c r="H3427" s="524">
        <f>'[11]Depr Exp'!H3427</f>
        <v>2389.5500000000002</v>
      </c>
      <c r="I3427" s="523">
        <f>'[11]Depr Exp'!I3427</f>
        <v>316779.65000000002</v>
      </c>
      <c r="J3427" s="305">
        <f>'[11]Depr Exp'!J3427</f>
        <v>0.1072</v>
      </c>
      <c r="K3427" s="373">
        <f>'[11]Depr Exp'!K3427</f>
        <v>2829.8982066666667</v>
      </c>
      <c r="L3427" s="524">
        <f>'[11]Depr Exp'!L3427</f>
        <v>440.35</v>
      </c>
      <c r="M3427" s="144"/>
      <c r="N3427" s="144"/>
    </row>
    <row r="3428" spans="1:14">
      <c r="A3428" s="144" t="str">
        <f>'[11]Depr Exp'!A3428</f>
        <v xml:space="preserve">E3461 PRD Sta MainTools, Whitehorn </v>
      </c>
      <c r="B3428" s="144" t="str">
        <f>'[11]Depr Exp'!B3428</f>
        <v>E3461 PRD Sta MainTools, Whitehorn -4</v>
      </c>
      <c r="C3428" s="144" t="str">
        <f>'[11]Depr Exp'!C3428</f>
        <v>403E</v>
      </c>
      <c r="D3428" s="144"/>
      <c r="E3428" s="282">
        <f>'[11]Depr Exp'!E3428</f>
        <v>43220</v>
      </c>
      <c r="F3428" s="523">
        <f>'[11]Depr Exp'!F3428</f>
        <v>267486.43</v>
      </c>
      <c r="G3428" s="305">
        <f>'[11]Depr Exp'!G3428</f>
        <v>0.1072</v>
      </c>
      <c r="H3428" s="524">
        <f>'[11]Depr Exp'!H3428</f>
        <v>2389.5500000000002</v>
      </c>
      <c r="I3428" s="523">
        <f>'[11]Depr Exp'!I3428</f>
        <v>316779.65000000002</v>
      </c>
      <c r="J3428" s="305">
        <f>'[11]Depr Exp'!J3428</f>
        <v>0.1072</v>
      </c>
      <c r="K3428" s="373">
        <f>'[11]Depr Exp'!K3428</f>
        <v>2829.8982066666667</v>
      </c>
      <c r="L3428" s="524">
        <f>'[11]Depr Exp'!L3428</f>
        <v>440.35</v>
      </c>
      <c r="M3428" s="144"/>
      <c r="N3428" s="144"/>
    </row>
    <row r="3429" spans="1:14">
      <c r="A3429" s="144" t="str">
        <f>'[11]Depr Exp'!A3429</f>
        <v xml:space="preserve">E3461 PRD Sta MainTools, Whitehorn </v>
      </c>
      <c r="B3429" s="144" t="str">
        <f>'[11]Depr Exp'!B3429</f>
        <v>E3461 PRD Sta MainTools, Whitehorn -5</v>
      </c>
      <c r="C3429" s="144" t="str">
        <f>'[11]Depr Exp'!C3429</f>
        <v>403E</v>
      </c>
      <c r="D3429" s="144"/>
      <c r="E3429" s="282">
        <f>'[11]Depr Exp'!E3429</f>
        <v>43251</v>
      </c>
      <c r="F3429" s="523">
        <f>'[11]Depr Exp'!F3429</f>
        <v>267486.43</v>
      </c>
      <c r="G3429" s="305">
        <f>'[11]Depr Exp'!G3429</f>
        <v>0.1072</v>
      </c>
      <c r="H3429" s="524">
        <f>'[11]Depr Exp'!H3429</f>
        <v>2389.5500000000002</v>
      </c>
      <c r="I3429" s="523">
        <f>'[11]Depr Exp'!I3429</f>
        <v>316779.65000000002</v>
      </c>
      <c r="J3429" s="305">
        <f>'[11]Depr Exp'!J3429</f>
        <v>0.1072</v>
      </c>
      <c r="K3429" s="373">
        <f>'[11]Depr Exp'!K3429</f>
        <v>2829.8982066666667</v>
      </c>
      <c r="L3429" s="524">
        <f>'[11]Depr Exp'!L3429</f>
        <v>440.35</v>
      </c>
      <c r="M3429" s="144"/>
      <c r="N3429" s="144"/>
    </row>
    <row r="3430" spans="1:14">
      <c r="A3430" s="144" t="str">
        <f>'[11]Depr Exp'!A3430</f>
        <v xml:space="preserve">E3461 PRD Sta MainTools, Whitehorn </v>
      </c>
      <c r="B3430" s="144" t="str">
        <f>'[11]Depr Exp'!B3430</f>
        <v>E3461 PRD Sta MainTools, Whitehorn -6</v>
      </c>
      <c r="C3430" s="144" t="str">
        <f>'[11]Depr Exp'!C3430</f>
        <v>403E</v>
      </c>
      <c r="D3430" s="144"/>
      <c r="E3430" s="282">
        <f>'[11]Depr Exp'!E3430</f>
        <v>43281</v>
      </c>
      <c r="F3430" s="523">
        <f>'[11]Depr Exp'!F3430</f>
        <v>267486.43</v>
      </c>
      <c r="G3430" s="305">
        <f>'[11]Depr Exp'!G3430</f>
        <v>0.1072</v>
      </c>
      <c r="H3430" s="524">
        <f>'[11]Depr Exp'!H3430</f>
        <v>2389.5500000000002</v>
      </c>
      <c r="I3430" s="523">
        <f>'[11]Depr Exp'!I3430</f>
        <v>316779.65000000002</v>
      </c>
      <c r="J3430" s="305">
        <f>'[11]Depr Exp'!J3430</f>
        <v>0.1072</v>
      </c>
      <c r="K3430" s="373">
        <f>'[11]Depr Exp'!K3430</f>
        <v>2829.8982066666667</v>
      </c>
      <c r="L3430" s="524">
        <f>'[11]Depr Exp'!L3430</f>
        <v>440.35</v>
      </c>
      <c r="M3430" s="144"/>
      <c r="N3430" s="144"/>
    </row>
    <row r="3431" spans="1:14">
      <c r="A3431" s="144" t="str">
        <f>'[11]Depr Exp'!A3431</f>
        <v xml:space="preserve">E3461 PRD Sta MainTools, Whitehorn </v>
      </c>
      <c r="B3431" s="144" t="str">
        <f>'[11]Depr Exp'!B3431</f>
        <v>E3461 PRD Sta MainTools, Whitehorn -7</v>
      </c>
      <c r="C3431" s="144" t="str">
        <f>'[11]Depr Exp'!C3431</f>
        <v>403E</v>
      </c>
      <c r="D3431" s="144"/>
      <c r="E3431" s="282">
        <f>'[11]Depr Exp'!E3431</f>
        <v>43312</v>
      </c>
      <c r="F3431" s="523">
        <f>'[11]Depr Exp'!F3431</f>
        <v>267486.43</v>
      </c>
      <c r="G3431" s="305">
        <f>'[11]Depr Exp'!G3431</f>
        <v>0.1072</v>
      </c>
      <c r="H3431" s="524">
        <f>'[11]Depr Exp'!H3431</f>
        <v>2389.5500000000002</v>
      </c>
      <c r="I3431" s="523">
        <f>'[11]Depr Exp'!I3431</f>
        <v>316779.65000000002</v>
      </c>
      <c r="J3431" s="305">
        <f>'[11]Depr Exp'!J3431</f>
        <v>0.1072</v>
      </c>
      <c r="K3431" s="373">
        <f>'[11]Depr Exp'!K3431</f>
        <v>2829.8982066666667</v>
      </c>
      <c r="L3431" s="524">
        <f>'[11]Depr Exp'!L3431</f>
        <v>440.35</v>
      </c>
      <c r="M3431" s="144"/>
      <c r="N3431" s="144"/>
    </row>
    <row r="3432" spans="1:14">
      <c r="A3432" s="144" t="str">
        <f>'[11]Depr Exp'!A3432</f>
        <v xml:space="preserve">E3461 PRD Sta MainTools, Whitehorn </v>
      </c>
      <c r="B3432" s="144" t="str">
        <f>'[11]Depr Exp'!B3432</f>
        <v>E3461 PRD Sta MainTools, Whitehorn -8</v>
      </c>
      <c r="C3432" s="144" t="str">
        <f>'[11]Depr Exp'!C3432</f>
        <v>403E</v>
      </c>
      <c r="D3432" s="144"/>
      <c r="E3432" s="282">
        <f>'[11]Depr Exp'!E3432</f>
        <v>43343</v>
      </c>
      <c r="F3432" s="523">
        <f>'[11]Depr Exp'!F3432</f>
        <v>267486.43</v>
      </c>
      <c r="G3432" s="305">
        <f>'[11]Depr Exp'!G3432</f>
        <v>0.1072</v>
      </c>
      <c r="H3432" s="524">
        <f>'[11]Depr Exp'!H3432</f>
        <v>2389.5500000000002</v>
      </c>
      <c r="I3432" s="523">
        <f>'[11]Depr Exp'!I3432</f>
        <v>316779.65000000002</v>
      </c>
      <c r="J3432" s="305">
        <f>'[11]Depr Exp'!J3432</f>
        <v>0.1072</v>
      </c>
      <c r="K3432" s="373">
        <f>'[11]Depr Exp'!K3432</f>
        <v>2829.8982066666667</v>
      </c>
      <c r="L3432" s="524">
        <f>'[11]Depr Exp'!L3432</f>
        <v>440.35</v>
      </c>
      <c r="M3432" s="144"/>
      <c r="N3432" s="144"/>
    </row>
    <row r="3433" spans="1:14">
      <c r="A3433" s="144" t="str">
        <f>'[11]Depr Exp'!A3433</f>
        <v xml:space="preserve">E3461 PRD Sta MainTools, Whitehorn </v>
      </c>
      <c r="B3433" s="144" t="str">
        <f>'[11]Depr Exp'!B3433</f>
        <v>E3461 PRD Sta MainTools, Whitehorn -9</v>
      </c>
      <c r="C3433" s="144" t="str">
        <f>'[11]Depr Exp'!C3433</f>
        <v>403E</v>
      </c>
      <c r="D3433" s="144"/>
      <c r="E3433" s="282">
        <f>'[11]Depr Exp'!E3433</f>
        <v>43373</v>
      </c>
      <c r="F3433" s="523">
        <f>'[11]Depr Exp'!F3433</f>
        <v>278182.68</v>
      </c>
      <c r="G3433" s="305">
        <f>'[11]Depr Exp'!G3433</f>
        <v>0.1072</v>
      </c>
      <c r="H3433" s="524">
        <f>'[11]Depr Exp'!H3433</f>
        <v>2485.1</v>
      </c>
      <c r="I3433" s="523">
        <f>'[11]Depr Exp'!I3433</f>
        <v>316779.65000000002</v>
      </c>
      <c r="J3433" s="305">
        <f>'[11]Depr Exp'!J3433</f>
        <v>0.1072</v>
      </c>
      <c r="K3433" s="373">
        <f>'[11]Depr Exp'!K3433</f>
        <v>2829.8982066666667</v>
      </c>
      <c r="L3433" s="524">
        <f>'[11]Depr Exp'!L3433</f>
        <v>344.8</v>
      </c>
      <c r="M3433" s="144"/>
      <c r="N3433" s="144"/>
    </row>
    <row r="3434" spans="1:14">
      <c r="A3434" s="144" t="str">
        <f>'[11]Depr Exp'!A3434</f>
        <v xml:space="preserve">E3461 PRD Sta MainTools, Whitehorn </v>
      </c>
      <c r="B3434" s="144" t="str">
        <f>'[11]Depr Exp'!B3434</f>
        <v>E3461 PRD Sta MainTools, Whitehorn -10</v>
      </c>
      <c r="C3434" s="144" t="str">
        <f>'[11]Depr Exp'!C3434</f>
        <v>403E</v>
      </c>
      <c r="D3434" s="144"/>
      <c r="E3434" s="282">
        <f>'[11]Depr Exp'!E3434</f>
        <v>43404</v>
      </c>
      <c r="F3434" s="523">
        <f>'[11]Depr Exp'!F3434</f>
        <v>288878.92</v>
      </c>
      <c r="G3434" s="305">
        <f>'[11]Depr Exp'!G3434</f>
        <v>0.1072</v>
      </c>
      <c r="H3434" s="524">
        <f>'[11]Depr Exp'!H3434</f>
        <v>2580.65</v>
      </c>
      <c r="I3434" s="523">
        <f>'[11]Depr Exp'!I3434</f>
        <v>316779.65000000002</v>
      </c>
      <c r="J3434" s="305">
        <f>'[11]Depr Exp'!J3434</f>
        <v>0.1072</v>
      </c>
      <c r="K3434" s="373">
        <f>'[11]Depr Exp'!K3434</f>
        <v>2829.8982066666667</v>
      </c>
      <c r="L3434" s="524">
        <f>'[11]Depr Exp'!L3434</f>
        <v>249.25</v>
      </c>
      <c r="M3434" s="144"/>
      <c r="N3434" s="144"/>
    </row>
    <row r="3435" spans="1:14">
      <c r="A3435" s="144" t="str">
        <f>'[11]Depr Exp'!A3435</f>
        <v xml:space="preserve">E3461 PRD Sta MainTools, Whitehorn </v>
      </c>
      <c r="B3435" s="144" t="str">
        <f>'[11]Depr Exp'!B3435</f>
        <v>E3461 PRD Sta MainTools, Whitehorn -11</v>
      </c>
      <c r="C3435" s="144" t="str">
        <f>'[11]Depr Exp'!C3435</f>
        <v>403E</v>
      </c>
      <c r="D3435" s="144"/>
      <c r="E3435" s="282">
        <f>'[11]Depr Exp'!E3435</f>
        <v>43434</v>
      </c>
      <c r="F3435" s="523">
        <f>'[11]Depr Exp'!F3435</f>
        <v>300192.67</v>
      </c>
      <c r="G3435" s="305">
        <f>'[11]Depr Exp'!G3435</f>
        <v>0.1072</v>
      </c>
      <c r="H3435" s="524">
        <f>'[11]Depr Exp'!H3435</f>
        <v>2681.72</v>
      </c>
      <c r="I3435" s="523">
        <f>'[11]Depr Exp'!I3435</f>
        <v>316779.65000000002</v>
      </c>
      <c r="J3435" s="305">
        <f>'[11]Depr Exp'!J3435</f>
        <v>0.1072</v>
      </c>
      <c r="K3435" s="373">
        <f>'[11]Depr Exp'!K3435</f>
        <v>2829.8982066666667</v>
      </c>
      <c r="L3435" s="524">
        <f>'[11]Depr Exp'!L3435</f>
        <v>148.18</v>
      </c>
      <c r="M3435" s="144"/>
      <c r="N3435" s="144"/>
    </row>
    <row r="3436" spans="1:14">
      <c r="A3436" s="144" t="str">
        <f>'[11]Depr Exp'!A3436</f>
        <v xml:space="preserve">E3461 PRD Sta MainTools, Whitehorn </v>
      </c>
      <c r="B3436" s="144" t="str">
        <f>'[11]Depr Exp'!B3436</f>
        <v>E3461 PRD Sta MainTools, Whitehorn -12</v>
      </c>
      <c r="C3436" s="144" t="str">
        <f>'[11]Depr Exp'!C3436</f>
        <v>403E</v>
      </c>
      <c r="D3436" s="144"/>
      <c r="E3436" s="282">
        <f>'[11]Depr Exp'!E3436</f>
        <v>43465</v>
      </c>
      <c r="F3436" s="523">
        <f>'[11]Depr Exp'!F3436</f>
        <v>316779.65000000002</v>
      </c>
      <c r="G3436" s="305">
        <f>'[11]Depr Exp'!G3436</f>
        <v>0.1072</v>
      </c>
      <c r="H3436" s="524">
        <f>'[11]Depr Exp'!H3436</f>
        <v>2829.9</v>
      </c>
      <c r="I3436" s="523">
        <f>'[11]Depr Exp'!I3436</f>
        <v>316779.65000000002</v>
      </c>
      <c r="J3436" s="305">
        <f>'[11]Depr Exp'!J3436</f>
        <v>0.1072</v>
      </c>
      <c r="K3436" s="373">
        <f>'[11]Depr Exp'!K3436</f>
        <v>2829.8982066666667</v>
      </c>
      <c r="L3436" s="524">
        <f>'[11]Depr Exp'!L3436</f>
        <v>0</v>
      </c>
      <c r="M3436" s="144"/>
      <c r="N3436" s="144"/>
    </row>
    <row r="3437" spans="1:14" ht="15.75" thickBot="1">
      <c r="A3437" s="159" t="str">
        <f>'[11]Depr Exp'!A3437</f>
        <v>E3461 PRD Sta MainTools, Whitehorn  Total</v>
      </c>
      <c r="B3437" s="144">
        <f>'[11]Depr Exp'!B3437</f>
        <v>0</v>
      </c>
      <c r="C3437" s="502" t="str">
        <f>'[11]Depr Exp'!C3437</f>
        <v>EPRD</v>
      </c>
      <c r="D3437" s="144"/>
      <c r="E3437" s="281" t="str">
        <f>'[11]Depr Exp'!E3437</f>
        <v>Total</v>
      </c>
      <c r="F3437" s="141">
        <f>'[11]Depr Exp'!F3437</f>
        <v>0</v>
      </c>
      <c r="G3437" s="252">
        <f>'[11]Depr Exp'!G3437</f>
        <v>0</v>
      </c>
      <c r="H3437" s="286">
        <f>'[11]Depr Exp'!H3437</f>
        <v>29693.45</v>
      </c>
      <c r="I3437" s="141">
        <f>'[11]Depr Exp'!I3437</f>
        <v>0</v>
      </c>
      <c r="J3437" s="252">
        <f>'[11]Depr Exp'!J3437</f>
        <v>0</v>
      </c>
      <c r="K3437" s="286">
        <f>'[11]Depr Exp'!K3437</f>
        <v>33958.778479999994</v>
      </c>
      <c r="L3437" s="286">
        <f>'[11]Depr Exp'!L3437</f>
        <v>4265.33</v>
      </c>
      <c r="M3437" s="144"/>
      <c r="N3437" s="144"/>
    </row>
    <row r="3438" spans="1:14" ht="13.5" thickTop="1">
      <c r="A3438" s="144" t="str">
        <f>'[11]Depr Exp'!A3438</f>
        <v>E3461 PRD Sta MainTools,Crystal Mtn</v>
      </c>
      <c r="B3438" s="144" t="str">
        <f>'[11]Depr Exp'!B3438</f>
        <v>E3461 PRD Sta MainTools,Crystal Mtn-1</v>
      </c>
      <c r="C3438" s="144" t="str">
        <f>'[11]Depr Exp'!C3438</f>
        <v>403E</v>
      </c>
      <c r="D3438" s="144"/>
      <c r="E3438" s="282">
        <f>'[11]Depr Exp'!E3438</f>
        <v>43131</v>
      </c>
      <c r="F3438" s="523">
        <f>'[11]Depr Exp'!F3438</f>
        <v>10249.280000000001</v>
      </c>
      <c r="G3438" s="305">
        <f>'[11]Depr Exp'!G3438</f>
        <v>0.1991</v>
      </c>
      <c r="H3438" s="524">
        <f>'[11]Depr Exp'!H3438</f>
        <v>170.05</v>
      </c>
      <c r="I3438" s="523">
        <f>'[11]Depr Exp'!I3438</f>
        <v>10249.280000000001</v>
      </c>
      <c r="J3438" s="305">
        <f>'[11]Depr Exp'!J3438</f>
        <v>0.1991</v>
      </c>
      <c r="K3438" s="373">
        <f>'[11]Depr Exp'!K3438</f>
        <v>170.05263733333334</v>
      </c>
      <c r="L3438" s="524">
        <f>'[11]Depr Exp'!L3438</f>
        <v>0</v>
      </c>
      <c r="M3438" s="144"/>
      <c r="N3438" s="144"/>
    </row>
    <row r="3439" spans="1:14">
      <c r="A3439" s="144" t="str">
        <f>'[11]Depr Exp'!A3439</f>
        <v>E3461 PRD Sta MainTools,Crystal Mtn</v>
      </c>
      <c r="B3439" s="144" t="str">
        <f>'[11]Depr Exp'!B3439</f>
        <v>E3461 PRD Sta MainTools,Crystal Mtn-2</v>
      </c>
      <c r="C3439" s="144" t="str">
        <f>'[11]Depr Exp'!C3439</f>
        <v>403E</v>
      </c>
      <c r="D3439" s="144"/>
      <c r="E3439" s="282">
        <f>'[11]Depr Exp'!E3439</f>
        <v>43159</v>
      </c>
      <c r="F3439" s="523">
        <f>'[11]Depr Exp'!F3439</f>
        <v>10249.280000000001</v>
      </c>
      <c r="G3439" s="305">
        <f>'[11]Depr Exp'!G3439</f>
        <v>0.1991</v>
      </c>
      <c r="H3439" s="524">
        <f>'[11]Depr Exp'!H3439</f>
        <v>170.05</v>
      </c>
      <c r="I3439" s="523">
        <f>'[11]Depr Exp'!I3439</f>
        <v>10249.280000000001</v>
      </c>
      <c r="J3439" s="305">
        <f>'[11]Depr Exp'!J3439</f>
        <v>0.1991</v>
      </c>
      <c r="K3439" s="373">
        <f>'[11]Depr Exp'!K3439</f>
        <v>170.05263733333334</v>
      </c>
      <c r="L3439" s="524">
        <f>'[11]Depr Exp'!L3439</f>
        <v>0</v>
      </c>
      <c r="M3439" s="144"/>
      <c r="N3439" s="144"/>
    </row>
    <row r="3440" spans="1:14">
      <c r="A3440" s="144" t="str">
        <f>'[11]Depr Exp'!A3440</f>
        <v>E3461 PRD Sta MainTools,Crystal Mtn</v>
      </c>
      <c r="B3440" s="144" t="str">
        <f>'[11]Depr Exp'!B3440</f>
        <v>E3461 PRD Sta MainTools,Crystal Mtn-3</v>
      </c>
      <c r="C3440" s="144" t="str">
        <f>'[11]Depr Exp'!C3440</f>
        <v>403E</v>
      </c>
      <c r="D3440" s="144"/>
      <c r="E3440" s="282">
        <f>'[11]Depr Exp'!E3440</f>
        <v>43190</v>
      </c>
      <c r="F3440" s="523">
        <f>'[11]Depr Exp'!F3440</f>
        <v>10249.280000000001</v>
      </c>
      <c r="G3440" s="305">
        <f>'[11]Depr Exp'!G3440</f>
        <v>0.1991</v>
      </c>
      <c r="H3440" s="524">
        <f>'[11]Depr Exp'!H3440</f>
        <v>170.05</v>
      </c>
      <c r="I3440" s="523">
        <f>'[11]Depr Exp'!I3440</f>
        <v>10249.280000000001</v>
      </c>
      <c r="J3440" s="305">
        <f>'[11]Depr Exp'!J3440</f>
        <v>0.1991</v>
      </c>
      <c r="K3440" s="373">
        <f>'[11]Depr Exp'!K3440</f>
        <v>170.05263733333334</v>
      </c>
      <c r="L3440" s="524">
        <f>'[11]Depr Exp'!L3440</f>
        <v>0</v>
      </c>
      <c r="M3440" s="144"/>
      <c r="N3440" s="144"/>
    </row>
    <row r="3441" spans="1:14">
      <c r="A3441" s="144" t="str">
        <f>'[11]Depr Exp'!A3441</f>
        <v>E3461 PRD Sta MainTools,Crystal Mtn</v>
      </c>
      <c r="B3441" s="144" t="str">
        <f>'[11]Depr Exp'!B3441</f>
        <v>E3461 PRD Sta MainTools,Crystal Mtn-4</v>
      </c>
      <c r="C3441" s="144" t="str">
        <f>'[11]Depr Exp'!C3441</f>
        <v>403E</v>
      </c>
      <c r="D3441" s="144"/>
      <c r="E3441" s="282">
        <f>'[11]Depr Exp'!E3441</f>
        <v>43220</v>
      </c>
      <c r="F3441" s="523">
        <f>'[11]Depr Exp'!F3441</f>
        <v>10249.280000000001</v>
      </c>
      <c r="G3441" s="305">
        <f>'[11]Depr Exp'!G3441</f>
        <v>0.1991</v>
      </c>
      <c r="H3441" s="524">
        <f>'[11]Depr Exp'!H3441</f>
        <v>170.05</v>
      </c>
      <c r="I3441" s="523">
        <f>'[11]Depr Exp'!I3441</f>
        <v>10249.280000000001</v>
      </c>
      <c r="J3441" s="305">
        <f>'[11]Depr Exp'!J3441</f>
        <v>0.1991</v>
      </c>
      <c r="K3441" s="373">
        <f>'[11]Depr Exp'!K3441</f>
        <v>170.05263733333334</v>
      </c>
      <c r="L3441" s="524">
        <f>'[11]Depr Exp'!L3441</f>
        <v>0</v>
      </c>
      <c r="M3441" s="144"/>
      <c r="N3441" s="144"/>
    </row>
    <row r="3442" spans="1:14">
      <c r="A3442" s="144" t="str">
        <f>'[11]Depr Exp'!A3442</f>
        <v>E3461 PRD Sta MainTools,Crystal Mtn</v>
      </c>
      <c r="B3442" s="144" t="str">
        <f>'[11]Depr Exp'!B3442</f>
        <v>E3461 PRD Sta MainTools,Crystal Mtn-5</v>
      </c>
      <c r="C3442" s="144" t="str">
        <f>'[11]Depr Exp'!C3442</f>
        <v>403E</v>
      </c>
      <c r="D3442" s="144"/>
      <c r="E3442" s="282">
        <f>'[11]Depr Exp'!E3442</f>
        <v>43251</v>
      </c>
      <c r="F3442" s="523">
        <f>'[11]Depr Exp'!F3442</f>
        <v>10249.280000000001</v>
      </c>
      <c r="G3442" s="305">
        <f>'[11]Depr Exp'!G3442</f>
        <v>0.1991</v>
      </c>
      <c r="H3442" s="524">
        <f>'[11]Depr Exp'!H3442</f>
        <v>170.05</v>
      </c>
      <c r="I3442" s="523">
        <f>'[11]Depr Exp'!I3442</f>
        <v>10249.280000000001</v>
      </c>
      <c r="J3442" s="305">
        <f>'[11]Depr Exp'!J3442</f>
        <v>0.1991</v>
      </c>
      <c r="K3442" s="373">
        <f>'[11]Depr Exp'!K3442</f>
        <v>170.05263733333334</v>
      </c>
      <c r="L3442" s="524">
        <f>'[11]Depr Exp'!L3442</f>
        <v>0</v>
      </c>
      <c r="M3442" s="144"/>
      <c r="N3442" s="144"/>
    </row>
    <row r="3443" spans="1:14">
      <c r="A3443" s="144" t="str">
        <f>'[11]Depr Exp'!A3443</f>
        <v>E3461 PRD Sta MainTools,Crystal Mtn</v>
      </c>
      <c r="B3443" s="144" t="str">
        <f>'[11]Depr Exp'!B3443</f>
        <v>E3461 PRD Sta MainTools,Crystal Mtn-6</v>
      </c>
      <c r="C3443" s="144" t="str">
        <f>'[11]Depr Exp'!C3443</f>
        <v>403E</v>
      </c>
      <c r="D3443" s="144"/>
      <c r="E3443" s="282">
        <f>'[11]Depr Exp'!E3443</f>
        <v>43281</v>
      </c>
      <c r="F3443" s="523">
        <f>'[11]Depr Exp'!F3443</f>
        <v>10249.280000000001</v>
      </c>
      <c r="G3443" s="305">
        <f>'[11]Depr Exp'!G3443</f>
        <v>0.1991</v>
      </c>
      <c r="H3443" s="524">
        <f>'[11]Depr Exp'!H3443</f>
        <v>170.05</v>
      </c>
      <c r="I3443" s="523">
        <f>'[11]Depr Exp'!I3443</f>
        <v>10249.280000000001</v>
      </c>
      <c r="J3443" s="305">
        <f>'[11]Depr Exp'!J3443</f>
        <v>0.1991</v>
      </c>
      <c r="K3443" s="373">
        <f>'[11]Depr Exp'!K3443</f>
        <v>170.05263733333334</v>
      </c>
      <c r="L3443" s="524">
        <f>'[11]Depr Exp'!L3443</f>
        <v>0</v>
      </c>
      <c r="M3443" s="144"/>
      <c r="N3443" s="144"/>
    </row>
    <row r="3444" spans="1:14">
      <c r="A3444" s="144" t="str">
        <f>'[11]Depr Exp'!A3444</f>
        <v>E3461 PRD Sta MainTools,Crystal Mtn</v>
      </c>
      <c r="B3444" s="144" t="str">
        <f>'[11]Depr Exp'!B3444</f>
        <v>E3461 PRD Sta MainTools,Crystal Mtn-7</v>
      </c>
      <c r="C3444" s="144" t="str">
        <f>'[11]Depr Exp'!C3444</f>
        <v>403E</v>
      </c>
      <c r="D3444" s="144"/>
      <c r="E3444" s="282">
        <f>'[11]Depr Exp'!E3444</f>
        <v>43312</v>
      </c>
      <c r="F3444" s="523">
        <f>'[11]Depr Exp'!F3444</f>
        <v>10249.280000000001</v>
      </c>
      <c r="G3444" s="305">
        <f>'[11]Depr Exp'!G3444</f>
        <v>0.1991</v>
      </c>
      <c r="H3444" s="524">
        <f>'[11]Depr Exp'!H3444</f>
        <v>170.05</v>
      </c>
      <c r="I3444" s="523">
        <f>'[11]Depr Exp'!I3444</f>
        <v>10249.280000000001</v>
      </c>
      <c r="J3444" s="305">
        <f>'[11]Depr Exp'!J3444</f>
        <v>0.1991</v>
      </c>
      <c r="K3444" s="373">
        <f>'[11]Depr Exp'!K3444</f>
        <v>170.05263733333334</v>
      </c>
      <c r="L3444" s="524">
        <f>'[11]Depr Exp'!L3444</f>
        <v>0</v>
      </c>
      <c r="M3444" s="144"/>
      <c r="N3444" s="144"/>
    </row>
    <row r="3445" spans="1:14">
      <c r="A3445" s="144" t="str">
        <f>'[11]Depr Exp'!A3445</f>
        <v>E3461 PRD Sta MainTools,Crystal Mtn</v>
      </c>
      <c r="B3445" s="144" t="str">
        <f>'[11]Depr Exp'!B3445</f>
        <v>E3461 PRD Sta MainTools,Crystal Mtn-8</v>
      </c>
      <c r="C3445" s="144" t="str">
        <f>'[11]Depr Exp'!C3445</f>
        <v>403E</v>
      </c>
      <c r="D3445" s="144"/>
      <c r="E3445" s="282">
        <f>'[11]Depr Exp'!E3445</f>
        <v>43343</v>
      </c>
      <c r="F3445" s="523">
        <f>'[11]Depr Exp'!F3445</f>
        <v>10249.280000000001</v>
      </c>
      <c r="G3445" s="305">
        <f>'[11]Depr Exp'!G3445</f>
        <v>0.1991</v>
      </c>
      <c r="H3445" s="524">
        <f>'[11]Depr Exp'!H3445</f>
        <v>170.05</v>
      </c>
      <c r="I3445" s="523">
        <f>'[11]Depr Exp'!I3445</f>
        <v>10249.280000000001</v>
      </c>
      <c r="J3445" s="305">
        <f>'[11]Depr Exp'!J3445</f>
        <v>0.1991</v>
      </c>
      <c r="K3445" s="373">
        <f>'[11]Depr Exp'!K3445</f>
        <v>170.05263733333334</v>
      </c>
      <c r="L3445" s="524">
        <f>'[11]Depr Exp'!L3445</f>
        <v>0</v>
      </c>
      <c r="M3445" s="144"/>
      <c r="N3445" s="144"/>
    </row>
    <row r="3446" spans="1:14">
      <c r="A3446" s="144" t="str">
        <f>'[11]Depr Exp'!A3446</f>
        <v>E3461 PRD Sta MainTools,Crystal Mtn</v>
      </c>
      <c r="B3446" s="144" t="str">
        <f>'[11]Depr Exp'!B3446</f>
        <v>E3461 PRD Sta MainTools,Crystal Mtn-9</v>
      </c>
      <c r="C3446" s="144" t="str">
        <f>'[11]Depr Exp'!C3446</f>
        <v>403E</v>
      </c>
      <c r="D3446" s="144"/>
      <c r="E3446" s="282">
        <f>'[11]Depr Exp'!E3446</f>
        <v>43373</v>
      </c>
      <c r="F3446" s="523">
        <f>'[11]Depr Exp'!F3446</f>
        <v>10249.280000000001</v>
      </c>
      <c r="G3446" s="305">
        <f>'[11]Depr Exp'!G3446</f>
        <v>0.1991</v>
      </c>
      <c r="H3446" s="524">
        <f>'[11]Depr Exp'!H3446</f>
        <v>170.05</v>
      </c>
      <c r="I3446" s="523">
        <f>'[11]Depr Exp'!I3446</f>
        <v>10249.280000000001</v>
      </c>
      <c r="J3446" s="305">
        <f>'[11]Depr Exp'!J3446</f>
        <v>0.1991</v>
      </c>
      <c r="K3446" s="373">
        <f>'[11]Depr Exp'!K3446</f>
        <v>170.05263733333334</v>
      </c>
      <c r="L3446" s="524">
        <f>'[11]Depr Exp'!L3446</f>
        <v>0</v>
      </c>
      <c r="M3446" s="144"/>
      <c r="N3446" s="144"/>
    </row>
    <row r="3447" spans="1:14">
      <c r="A3447" s="144" t="str">
        <f>'[11]Depr Exp'!A3447</f>
        <v>E3461 PRD Sta MainTools,Crystal Mtn</v>
      </c>
      <c r="B3447" s="144" t="str">
        <f>'[11]Depr Exp'!B3447</f>
        <v>E3461 PRD Sta MainTools,Crystal Mtn-10</v>
      </c>
      <c r="C3447" s="144" t="str">
        <f>'[11]Depr Exp'!C3447</f>
        <v>403E</v>
      </c>
      <c r="D3447" s="144"/>
      <c r="E3447" s="282">
        <f>'[11]Depr Exp'!E3447</f>
        <v>43404</v>
      </c>
      <c r="F3447" s="523">
        <f>'[11]Depr Exp'!F3447</f>
        <v>10249.280000000001</v>
      </c>
      <c r="G3447" s="305">
        <f>'[11]Depr Exp'!G3447</f>
        <v>0.1991</v>
      </c>
      <c r="H3447" s="524">
        <f>'[11]Depr Exp'!H3447</f>
        <v>170.05</v>
      </c>
      <c r="I3447" s="523">
        <f>'[11]Depr Exp'!I3447</f>
        <v>10249.280000000001</v>
      </c>
      <c r="J3447" s="305">
        <f>'[11]Depr Exp'!J3447</f>
        <v>0.1991</v>
      </c>
      <c r="K3447" s="373">
        <f>'[11]Depr Exp'!K3447</f>
        <v>170.05263733333334</v>
      </c>
      <c r="L3447" s="524">
        <f>'[11]Depr Exp'!L3447</f>
        <v>0</v>
      </c>
      <c r="M3447" s="144"/>
      <c r="N3447" s="144"/>
    </row>
    <row r="3448" spans="1:14">
      <c r="A3448" s="144" t="str">
        <f>'[11]Depr Exp'!A3448</f>
        <v>E3461 PRD Sta MainTools,Crystal Mtn</v>
      </c>
      <c r="B3448" s="144" t="str">
        <f>'[11]Depr Exp'!B3448</f>
        <v>E3461 PRD Sta MainTools,Crystal Mtn-11</v>
      </c>
      <c r="C3448" s="144" t="str">
        <f>'[11]Depr Exp'!C3448</f>
        <v>403E</v>
      </c>
      <c r="D3448" s="144"/>
      <c r="E3448" s="282">
        <f>'[11]Depr Exp'!E3448</f>
        <v>43434</v>
      </c>
      <c r="F3448" s="523">
        <f>'[11]Depr Exp'!F3448</f>
        <v>10249.280000000001</v>
      </c>
      <c r="G3448" s="305">
        <f>'[11]Depr Exp'!G3448</f>
        <v>0.1991</v>
      </c>
      <c r="H3448" s="524">
        <f>'[11]Depr Exp'!H3448</f>
        <v>170.05</v>
      </c>
      <c r="I3448" s="523">
        <f>'[11]Depr Exp'!I3448</f>
        <v>10249.280000000001</v>
      </c>
      <c r="J3448" s="305">
        <f>'[11]Depr Exp'!J3448</f>
        <v>0.1991</v>
      </c>
      <c r="K3448" s="373">
        <f>'[11]Depr Exp'!K3448</f>
        <v>170.05263733333334</v>
      </c>
      <c r="L3448" s="524">
        <f>'[11]Depr Exp'!L3448</f>
        <v>0</v>
      </c>
      <c r="M3448" s="144"/>
      <c r="N3448" s="144"/>
    </row>
    <row r="3449" spans="1:14">
      <c r="A3449" s="144" t="str">
        <f>'[11]Depr Exp'!A3449</f>
        <v>E3461 PRD Sta MainTools,Crystal Mtn</v>
      </c>
      <c r="B3449" s="144" t="str">
        <f>'[11]Depr Exp'!B3449</f>
        <v>E3461 PRD Sta MainTools,Crystal Mtn-12</v>
      </c>
      <c r="C3449" s="144" t="str">
        <f>'[11]Depr Exp'!C3449</f>
        <v>403E</v>
      </c>
      <c r="D3449" s="144"/>
      <c r="E3449" s="282">
        <f>'[11]Depr Exp'!E3449</f>
        <v>43465</v>
      </c>
      <c r="F3449" s="523">
        <f>'[11]Depr Exp'!F3449</f>
        <v>10249.280000000001</v>
      </c>
      <c r="G3449" s="305">
        <f>'[11]Depr Exp'!G3449</f>
        <v>0.1991</v>
      </c>
      <c r="H3449" s="524">
        <f>'[11]Depr Exp'!H3449</f>
        <v>170.05</v>
      </c>
      <c r="I3449" s="523">
        <f>'[11]Depr Exp'!I3449</f>
        <v>10249.280000000001</v>
      </c>
      <c r="J3449" s="305">
        <f>'[11]Depr Exp'!J3449</f>
        <v>0.1991</v>
      </c>
      <c r="K3449" s="373">
        <f>'[11]Depr Exp'!K3449</f>
        <v>170.05263733333334</v>
      </c>
      <c r="L3449" s="524">
        <f>'[11]Depr Exp'!L3449</f>
        <v>0</v>
      </c>
      <c r="M3449" s="144"/>
      <c r="N3449" s="144"/>
    </row>
    <row r="3450" spans="1:14" ht="15.75" thickBot="1">
      <c r="A3450" s="159" t="str">
        <f>'[11]Depr Exp'!A3450</f>
        <v>E3461 PRD Sta MainTools,Crystal Mtn Total</v>
      </c>
      <c r="B3450" s="144">
        <f>'[11]Depr Exp'!B3450</f>
        <v>0</v>
      </c>
      <c r="C3450" s="502" t="str">
        <f>'[11]Depr Exp'!C3450</f>
        <v>EPRD</v>
      </c>
      <c r="D3450" s="144"/>
      <c r="E3450" s="281" t="str">
        <f>'[11]Depr Exp'!E3450</f>
        <v>Total</v>
      </c>
      <c r="F3450" s="141">
        <f>'[11]Depr Exp'!F3450</f>
        <v>0</v>
      </c>
      <c r="G3450" s="252">
        <f>'[11]Depr Exp'!G3450</f>
        <v>0</v>
      </c>
      <c r="H3450" s="286">
        <f>'[11]Depr Exp'!H3450</f>
        <v>2040.5999999999997</v>
      </c>
      <c r="I3450" s="141">
        <f>'[11]Depr Exp'!I3450</f>
        <v>0</v>
      </c>
      <c r="J3450" s="252">
        <f>'[11]Depr Exp'!J3450</f>
        <v>0</v>
      </c>
      <c r="K3450" s="286">
        <f>'[11]Depr Exp'!K3450</f>
        <v>2040.6316479999996</v>
      </c>
      <c r="L3450" s="286">
        <f>'[11]Depr Exp'!L3450</f>
        <v>0.03</v>
      </c>
      <c r="M3450" s="144"/>
      <c r="N3450" s="144"/>
    </row>
    <row r="3451" spans="1:14" ht="13.5" thickTop="1">
      <c r="A3451" s="144" t="str">
        <f>'[11]Depr Exp'!A3451</f>
        <v>E3461 PRD Sta MainTools,Fred1/Epcor</v>
      </c>
      <c r="B3451" s="144" t="str">
        <f>'[11]Depr Exp'!B3451</f>
        <v>E3461 PRD Sta MainTools,Fred1/Epcor-1</v>
      </c>
      <c r="C3451" s="144" t="str">
        <f>'[11]Depr Exp'!C3451</f>
        <v>403E</v>
      </c>
      <c r="D3451" s="144"/>
      <c r="E3451" s="282">
        <f>'[11]Depr Exp'!E3451</f>
        <v>43131</v>
      </c>
      <c r="F3451" s="523">
        <f>'[11]Depr Exp'!F3451</f>
        <v>60542.2</v>
      </c>
      <c r="G3451" s="305">
        <f>'[11]Depr Exp'!G3451</f>
        <v>9.0399999999999994E-2</v>
      </c>
      <c r="H3451" s="524">
        <f>'[11]Depr Exp'!H3451</f>
        <v>456.08</v>
      </c>
      <c r="I3451" s="523">
        <f>'[11]Depr Exp'!I3451</f>
        <v>60542.2</v>
      </c>
      <c r="J3451" s="305">
        <f>'[11]Depr Exp'!J3451</f>
        <v>9.0399999999999994E-2</v>
      </c>
      <c r="K3451" s="373">
        <f>'[11]Depr Exp'!K3451</f>
        <v>456.08457333333331</v>
      </c>
      <c r="L3451" s="524">
        <f>'[11]Depr Exp'!L3451</f>
        <v>0</v>
      </c>
      <c r="M3451" s="144"/>
      <c r="N3451" s="144"/>
    </row>
    <row r="3452" spans="1:14">
      <c r="A3452" s="144" t="str">
        <f>'[11]Depr Exp'!A3452</f>
        <v>E3461 PRD Sta MainTools,Fred1/Epcor</v>
      </c>
      <c r="B3452" s="144" t="str">
        <f>'[11]Depr Exp'!B3452</f>
        <v>E3461 PRD Sta MainTools,Fred1/Epcor-2</v>
      </c>
      <c r="C3452" s="144" t="str">
        <f>'[11]Depr Exp'!C3452</f>
        <v>403E</v>
      </c>
      <c r="D3452" s="144"/>
      <c r="E3452" s="282">
        <f>'[11]Depr Exp'!E3452</f>
        <v>43159</v>
      </c>
      <c r="F3452" s="523">
        <f>'[11]Depr Exp'!F3452</f>
        <v>60542.2</v>
      </c>
      <c r="G3452" s="305">
        <f>'[11]Depr Exp'!G3452</f>
        <v>9.0399999999999994E-2</v>
      </c>
      <c r="H3452" s="524">
        <f>'[11]Depr Exp'!H3452</f>
        <v>456.08</v>
      </c>
      <c r="I3452" s="523">
        <f>'[11]Depr Exp'!I3452</f>
        <v>60542.2</v>
      </c>
      <c r="J3452" s="305">
        <f>'[11]Depr Exp'!J3452</f>
        <v>9.0399999999999994E-2</v>
      </c>
      <c r="K3452" s="373">
        <f>'[11]Depr Exp'!K3452</f>
        <v>456.08457333333331</v>
      </c>
      <c r="L3452" s="524">
        <f>'[11]Depr Exp'!L3452</f>
        <v>0</v>
      </c>
      <c r="M3452" s="144"/>
      <c r="N3452" s="144"/>
    </row>
    <row r="3453" spans="1:14">
      <c r="A3453" s="144" t="str">
        <f>'[11]Depr Exp'!A3453</f>
        <v>E3461 PRD Sta MainTools,Fred1/Epcor</v>
      </c>
      <c r="B3453" s="144" t="str">
        <f>'[11]Depr Exp'!B3453</f>
        <v>E3461 PRD Sta MainTools,Fred1/Epcor-3</v>
      </c>
      <c r="C3453" s="144" t="str">
        <f>'[11]Depr Exp'!C3453</f>
        <v>403E</v>
      </c>
      <c r="D3453" s="144"/>
      <c r="E3453" s="282">
        <f>'[11]Depr Exp'!E3453</f>
        <v>43190</v>
      </c>
      <c r="F3453" s="523">
        <f>'[11]Depr Exp'!F3453</f>
        <v>60542.2</v>
      </c>
      <c r="G3453" s="305">
        <f>'[11]Depr Exp'!G3453</f>
        <v>9.0399999999999994E-2</v>
      </c>
      <c r="H3453" s="524">
        <f>'[11]Depr Exp'!H3453</f>
        <v>456.08</v>
      </c>
      <c r="I3453" s="523">
        <f>'[11]Depr Exp'!I3453</f>
        <v>60542.2</v>
      </c>
      <c r="J3453" s="305">
        <f>'[11]Depr Exp'!J3453</f>
        <v>9.0399999999999994E-2</v>
      </c>
      <c r="K3453" s="373">
        <f>'[11]Depr Exp'!K3453</f>
        <v>456.08457333333331</v>
      </c>
      <c r="L3453" s="524">
        <f>'[11]Depr Exp'!L3453</f>
        <v>0</v>
      </c>
      <c r="M3453" s="144"/>
      <c r="N3453" s="144"/>
    </row>
    <row r="3454" spans="1:14">
      <c r="A3454" s="144" t="str">
        <f>'[11]Depr Exp'!A3454</f>
        <v>E3461 PRD Sta MainTools,Fred1/Epcor</v>
      </c>
      <c r="B3454" s="144" t="str">
        <f>'[11]Depr Exp'!B3454</f>
        <v>E3461 PRD Sta MainTools,Fred1/Epcor-4</v>
      </c>
      <c r="C3454" s="144" t="str">
        <f>'[11]Depr Exp'!C3454</f>
        <v>403E</v>
      </c>
      <c r="D3454" s="144"/>
      <c r="E3454" s="282">
        <f>'[11]Depr Exp'!E3454</f>
        <v>43220</v>
      </c>
      <c r="F3454" s="523">
        <f>'[11]Depr Exp'!F3454</f>
        <v>60542.2</v>
      </c>
      <c r="G3454" s="305">
        <f>'[11]Depr Exp'!G3454</f>
        <v>9.0399999999999994E-2</v>
      </c>
      <c r="H3454" s="524">
        <f>'[11]Depr Exp'!H3454</f>
        <v>456.08</v>
      </c>
      <c r="I3454" s="523">
        <f>'[11]Depr Exp'!I3454</f>
        <v>60542.2</v>
      </c>
      <c r="J3454" s="305">
        <f>'[11]Depr Exp'!J3454</f>
        <v>9.0399999999999994E-2</v>
      </c>
      <c r="K3454" s="373">
        <f>'[11]Depr Exp'!K3454</f>
        <v>456.08457333333331</v>
      </c>
      <c r="L3454" s="524">
        <f>'[11]Depr Exp'!L3454</f>
        <v>0</v>
      </c>
      <c r="M3454" s="144"/>
      <c r="N3454" s="144"/>
    </row>
    <row r="3455" spans="1:14">
      <c r="A3455" s="144" t="str">
        <f>'[11]Depr Exp'!A3455</f>
        <v>E3461 PRD Sta MainTools,Fred1/Epcor</v>
      </c>
      <c r="B3455" s="144" t="str">
        <f>'[11]Depr Exp'!B3455</f>
        <v>E3461 PRD Sta MainTools,Fred1/Epcor-5</v>
      </c>
      <c r="C3455" s="144" t="str">
        <f>'[11]Depr Exp'!C3455</f>
        <v>403E</v>
      </c>
      <c r="D3455" s="144"/>
      <c r="E3455" s="282">
        <f>'[11]Depr Exp'!E3455</f>
        <v>43251</v>
      </c>
      <c r="F3455" s="523">
        <f>'[11]Depr Exp'!F3455</f>
        <v>60542.2</v>
      </c>
      <c r="G3455" s="305">
        <f>'[11]Depr Exp'!G3455</f>
        <v>9.0399999999999994E-2</v>
      </c>
      <c r="H3455" s="524">
        <f>'[11]Depr Exp'!H3455</f>
        <v>456.08</v>
      </c>
      <c r="I3455" s="523">
        <f>'[11]Depr Exp'!I3455</f>
        <v>60542.2</v>
      </c>
      <c r="J3455" s="305">
        <f>'[11]Depr Exp'!J3455</f>
        <v>9.0399999999999994E-2</v>
      </c>
      <c r="K3455" s="373">
        <f>'[11]Depr Exp'!K3455</f>
        <v>456.08457333333331</v>
      </c>
      <c r="L3455" s="524">
        <f>'[11]Depr Exp'!L3455</f>
        <v>0</v>
      </c>
      <c r="M3455" s="144"/>
      <c r="N3455" s="144"/>
    </row>
    <row r="3456" spans="1:14">
      <c r="A3456" s="144" t="str">
        <f>'[11]Depr Exp'!A3456</f>
        <v>E3461 PRD Sta MainTools,Fred1/Epcor</v>
      </c>
      <c r="B3456" s="144" t="str">
        <f>'[11]Depr Exp'!B3456</f>
        <v>E3461 PRD Sta MainTools,Fred1/Epcor-6</v>
      </c>
      <c r="C3456" s="144" t="str">
        <f>'[11]Depr Exp'!C3456</f>
        <v>403E</v>
      </c>
      <c r="D3456" s="144"/>
      <c r="E3456" s="282">
        <f>'[11]Depr Exp'!E3456</f>
        <v>43281</v>
      </c>
      <c r="F3456" s="523">
        <f>'[11]Depr Exp'!F3456</f>
        <v>60542.2</v>
      </c>
      <c r="G3456" s="305">
        <f>'[11]Depr Exp'!G3456</f>
        <v>9.0399999999999994E-2</v>
      </c>
      <c r="H3456" s="524">
        <f>'[11]Depr Exp'!H3456</f>
        <v>456.08</v>
      </c>
      <c r="I3456" s="523">
        <f>'[11]Depr Exp'!I3456</f>
        <v>60542.2</v>
      </c>
      <c r="J3456" s="305">
        <f>'[11]Depr Exp'!J3456</f>
        <v>9.0399999999999994E-2</v>
      </c>
      <c r="K3456" s="373">
        <f>'[11]Depr Exp'!K3456</f>
        <v>456.08457333333331</v>
      </c>
      <c r="L3456" s="524">
        <f>'[11]Depr Exp'!L3456</f>
        <v>0</v>
      </c>
      <c r="M3456" s="144"/>
      <c r="N3456" s="144"/>
    </row>
    <row r="3457" spans="1:14">
      <c r="A3457" s="144" t="str">
        <f>'[11]Depr Exp'!A3457</f>
        <v>E3461 PRD Sta MainTools,Fred1/Epcor</v>
      </c>
      <c r="B3457" s="144" t="str">
        <f>'[11]Depr Exp'!B3457</f>
        <v>E3461 PRD Sta MainTools,Fred1/Epcor-7</v>
      </c>
      <c r="C3457" s="144" t="str">
        <f>'[11]Depr Exp'!C3457</f>
        <v>403E</v>
      </c>
      <c r="D3457" s="144"/>
      <c r="E3457" s="282">
        <f>'[11]Depr Exp'!E3457</f>
        <v>43312</v>
      </c>
      <c r="F3457" s="523">
        <f>'[11]Depr Exp'!F3457</f>
        <v>60542.2</v>
      </c>
      <c r="G3457" s="305">
        <f>'[11]Depr Exp'!G3457</f>
        <v>9.0399999999999994E-2</v>
      </c>
      <c r="H3457" s="524">
        <f>'[11]Depr Exp'!H3457</f>
        <v>456.08</v>
      </c>
      <c r="I3457" s="523">
        <f>'[11]Depr Exp'!I3457</f>
        <v>60542.2</v>
      </c>
      <c r="J3457" s="305">
        <f>'[11]Depr Exp'!J3457</f>
        <v>9.0399999999999994E-2</v>
      </c>
      <c r="K3457" s="373">
        <f>'[11]Depr Exp'!K3457</f>
        <v>456.08457333333331</v>
      </c>
      <c r="L3457" s="524">
        <f>'[11]Depr Exp'!L3457</f>
        <v>0</v>
      </c>
      <c r="M3457" s="144"/>
      <c r="N3457" s="144"/>
    </row>
    <row r="3458" spans="1:14">
      <c r="A3458" s="144" t="str">
        <f>'[11]Depr Exp'!A3458</f>
        <v>E3461 PRD Sta MainTools,Fred1/Epcor</v>
      </c>
      <c r="B3458" s="144" t="str">
        <f>'[11]Depr Exp'!B3458</f>
        <v>E3461 PRD Sta MainTools,Fred1/Epcor-8</v>
      </c>
      <c r="C3458" s="144" t="str">
        <f>'[11]Depr Exp'!C3458</f>
        <v>403E</v>
      </c>
      <c r="D3458" s="144"/>
      <c r="E3458" s="282">
        <f>'[11]Depr Exp'!E3458</f>
        <v>43343</v>
      </c>
      <c r="F3458" s="523">
        <f>'[11]Depr Exp'!F3458</f>
        <v>60542.2</v>
      </c>
      <c r="G3458" s="305">
        <f>'[11]Depr Exp'!G3458</f>
        <v>9.0399999999999994E-2</v>
      </c>
      <c r="H3458" s="524">
        <f>'[11]Depr Exp'!H3458</f>
        <v>456.08</v>
      </c>
      <c r="I3458" s="523">
        <f>'[11]Depr Exp'!I3458</f>
        <v>60542.2</v>
      </c>
      <c r="J3458" s="305">
        <f>'[11]Depr Exp'!J3458</f>
        <v>9.0399999999999994E-2</v>
      </c>
      <c r="K3458" s="373">
        <f>'[11]Depr Exp'!K3458</f>
        <v>456.08457333333331</v>
      </c>
      <c r="L3458" s="524">
        <f>'[11]Depr Exp'!L3458</f>
        <v>0</v>
      </c>
      <c r="M3458" s="144"/>
      <c r="N3458" s="144"/>
    </row>
    <row r="3459" spans="1:14">
      <c r="A3459" s="144" t="str">
        <f>'[11]Depr Exp'!A3459</f>
        <v>E3461 PRD Sta MainTools,Fred1/Epcor</v>
      </c>
      <c r="B3459" s="144" t="str">
        <f>'[11]Depr Exp'!B3459</f>
        <v>E3461 PRD Sta MainTools,Fred1/Epcor-9</v>
      </c>
      <c r="C3459" s="144" t="str">
        <f>'[11]Depr Exp'!C3459</f>
        <v>403E</v>
      </c>
      <c r="D3459" s="144"/>
      <c r="E3459" s="282">
        <f>'[11]Depr Exp'!E3459</f>
        <v>43373</v>
      </c>
      <c r="F3459" s="523">
        <f>'[11]Depr Exp'!F3459</f>
        <v>60542.2</v>
      </c>
      <c r="G3459" s="305">
        <f>'[11]Depr Exp'!G3459</f>
        <v>9.0399999999999994E-2</v>
      </c>
      <c r="H3459" s="524">
        <f>'[11]Depr Exp'!H3459</f>
        <v>456.08</v>
      </c>
      <c r="I3459" s="523">
        <f>'[11]Depr Exp'!I3459</f>
        <v>60542.2</v>
      </c>
      <c r="J3459" s="305">
        <f>'[11]Depr Exp'!J3459</f>
        <v>9.0399999999999994E-2</v>
      </c>
      <c r="K3459" s="373">
        <f>'[11]Depr Exp'!K3459</f>
        <v>456.08457333333331</v>
      </c>
      <c r="L3459" s="524">
        <f>'[11]Depr Exp'!L3459</f>
        <v>0</v>
      </c>
      <c r="M3459" s="144"/>
      <c r="N3459" s="144"/>
    </row>
    <row r="3460" spans="1:14">
      <c r="A3460" s="144" t="str">
        <f>'[11]Depr Exp'!A3460</f>
        <v>E3461 PRD Sta MainTools,Fred1/Epcor</v>
      </c>
      <c r="B3460" s="144" t="str">
        <f>'[11]Depr Exp'!B3460</f>
        <v>E3461 PRD Sta MainTools,Fred1/Epcor-10</v>
      </c>
      <c r="C3460" s="144" t="str">
        <f>'[11]Depr Exp'!C3460</f>
        <v>403E</v>
      </c>
      <c r="D3460" s="144"/>
      <c r="E3460" s="282">
        <f>'[11]Depr Exp'!E3460</f>
        <v>43404</v>
      </c>
      <c r="F3460" s="523">
        <f>'[11]Depr Exp'!F3460</f>
        <v>60542.2</v>
      </c>
      <c r="G3460" s="305">
        <f>'[11]Depr Exp'!G3460</f>
        <v>9.0399999999999994E-2</v>
      </c>
      <c r="H3460" s="524">
        <f>'[11]Depr Exp'!H3460</f>
        <v>456.08</v>
      </c>
      <c r="I3460" s="523">
        <f>'[11]Depr Exp'!I3460</f>
        <v>60542.2</v>
      </c>
      <c r="J3460" s="305">
        <f>'[11]Depr Exp'!J3460</f>
        <v>9.0399999999999994E-2</v>
      </c>
      <c r="K3460" s="373">
        <f>'[11]Depr Exp'!K3460</f>
        <v>456.08457333333331</v>
      </c>
      <c r="L3460" s="524">
        <f>'[11]Depr Exp'!L3460</f>
        <v>0</v>
      </c>
      <c r="M3460" s="144"/>
      <c r="N3460" s="144"/>
    </row>
    <row r="3461" spans="1:14">
      <c r="A3461" s="144" t="str">
        <f>'[11]Depr Exp'!A3461</f>
        <v>E3461 PRD Sta MainTools,Fred1/Epcor</v>
      </c>
      <c r="B3461" s="144" t="str">
        <f>'[11]Depr Exp'!B3461</f>
        <v>E3461 PRD Sta MainTools,Fred1/Epcor-11</v>
      </c>
      <c r="C3461" s="144" t="str">
        <f>'[11]Depr Exp'!C3461</f>
        <v>403E</v>
      </c>
      <c r="D3461" s="144"/>
      <c r="E3461" s="282">
        <f>'[11]Depr Exp'!E3461</f>
        <v>43434</v>
      </c>
      <c r="F3461" s="523">
        <f>'[11]Depr Exp'!F3461</f>
        <v>60542.2</v>
      </c>
      <c r="G3461" s="305">
        <f>'[11]Depr Exp'!G3461</f>
        <v>9.0399999999999994E-2</v>
      </c>
      <c r="H3461" s="524">
        <f>'[11]Depr Exp'!H3461</f>
        <v>456.08</v>
      </c>
      <c r="I3461" s="523">
        <f>'[11]Depr Exp'!I3461</f>
        <v>60542.2</v>
      </c>
      <c r="J3461" s="305">
        <f>'[11]Depr Exp'!J3461</f>
        <v>9.0399999999999994E-2</v>
      </c>
      <c r="K3461" s="373">
        <f>'[11]Depr Exp'!K3461</f>
        <v>456.08457333333331</v>
      </c>
      <c r="L3461" s="524">
        <f>'[11]Depr Exp'!L3461</f>
        <v>0</v>
      </c>
      <c r="M3461" s="144"/>
      <c r="N3461" s="144"/>
    </row>
    <row r="3462" spans="1:14">
      <c r="A3462" s="144" t="str">
        <f>'[11]Depr Exp'!A3462</f>
        <v>E3461 PRD Sta MainTools,Fred1/Epcor</v>
      </c>
      <c r="B3462" s="144" t="str">
        <f>'[11]Depr Exp'!B3462</f>
        <v>E3461 PRD Sta MainTools,Fred1/Epcor-12</v>
      </c>
      <c r="C3462" s="144" t="str">
        <f>'[11]Depr Exp'!C3462</f>
        <v>403E</v>
      </c>
      <c r="D3462" s="144"/>
      <c r="E3462" s="282">
        <f>'[11]Depr Exp'!E3462</f>
        <v>43465</v>
      </c>
      <c r="F3462" s="523">
        <f>'[11]Depr Exp'!F3462</f>
        <v>60542.2</v>
      </c>
      <c r="G3462" s="305">
        <f>'[11]Depr Exp'!G3462</f>
        <v>9.0399999999999994E-2</v>
      </c>
      <c r="H3462" s="524">
        <f>'[11]Depr Exp'!H3462</f>
        <v>456.08</v>
      </c>
      <c r="I3462" s="523">
        <f>'[11]Depr Exp'!I3462</f>
        <v>60542.2</v>
      </c>
      <c r="J3462" s="305">
        <f>'[11]Depr Exp'!J3462</f>
        <v>9.0399999999999994E-2</v>
      </c>
      <c r="K3462" s="373">
        <f>'[11]Depr Exp'!K3462</f>
        <v>456.08457333333331</v>
      </c>
      <c r="L3462" s="524">
        <f>'[11]Depr Exp'!L3462</f>
        <v>0</v>
      </c>
      <c r="M3462" s="144"/>
      <c r="N3462" s="144"/>
    </row>
    <row r="3463" spans="1:14" ht="15.75" thickBot="1">
      <c r="A3463" s="159" t="str">
        <f>'[11]Depr Exp'!A3463</f>
        <v>E3461 PRD Sta MainTools,Fred1/Epcor Total</v>
      </c>
      <c r="B3463" s="144">
        <f>'[11]Depr Exp'!B3463</f>
        <v>0</v>
      </c>
      <c r="C3463" s="502" t="str">
        <f>'[11]Depr Exp'!C3463</f>
        <v>EPRD</v>
      </c>
      <c r="D3463" s="144"/>
      <c r="E3463" s="281" t="str">
        <f>'[11]Depr Exp'!E3463</f>
        <v>Total</v>
      </c>
      <c r="F3463" s="141">
        <f>'[11]Depr Exp'!F3463</f>
        <v>0</v>
      </c>
      <c r="G3463" s="252">
        <f>'[11]Depr Exp'!G3463</f>
        <v>0</v>
      </c>
      <c r="H3463" s="286">
        <f>'[11]Depr Exp'!H3463</f>
        <v>5472.96</v>
      </c>
      <c r="I3463" s="141">
        <f>'[11]Depr Exp'!I3463</f>
        <v>0</v>
      </c>
      <c r="J3463" s="252">
        <f>'[11]Depr Exp'!J3463</f>
        <v>0</v>
      </c>
      <c r="K3463" s="286">
        <f>'[11]Depr Exp'!K3463</f>
        <v>5473.0148800000015</v>
      </c>
      <c r="L3463" s="286">
        <f>'[11]Depr Exp'!L3463</f>
        <v>0.05</v>
      </c>
      <c r="M3463" s="144"/>
      <c r="N3463" s="144"/>
    </row>
    <row r="3464" spans="1:14" ht="13.5" thickTop="1">
      <c r="A3464" s="144" t="str">
        <f>'[11]Depr Exp'!A3464</f>
        <v>E3461 PRD Sta MainTools,Frederickso</v>
      </c>
      <c r="B3464" s="144" t="str">
        <f>'[11]Depr Exp'!B3464</f>
        <v>E3461 PRD Sta MainTools,Frederickso-1</v>
      </c>
      <c r="C3464" s="144" t="str">
        <f>'[11]Depr Exp'!C3464</f>
        <v>403E</v>
      </c>
      <c r="D3464" s="144"/>
      <c r="E3464" s="282">
        <f>'[11]Depr Exp'!E3464</f>
        <v>43131</v>
      </c>
      <c r="F3464" s="523">
        <f>'[11]Depr Exp'!F3464</f>
        <v>320665.95</v>
      </c>
      <c r="G3464" s="305">
        <f>'[11]Depr Exp'!G3464</f>
        <v>0.12379999999999999</v>
      </c>
      <c r="H3464" s="524">
        <f>'[11]Depr Exp'!H3464</f>
        <v>3308.2</v>
      </c>
      <c r="I3464" s="523">
        <f>'[11]Depr Exp'!I3464</f>
        <v>361613.77</v>
      </c>
      <c r="J3464" s="305">
        <f>'[11]Depr Exp'!J3464</f>
        <v>0.12379999999999999</v>
      </c>
      <c r="K3464" s="373">
        <f>'[11]Depr Exp'!K3464</f>
        <v>3730.6487271666665</v>
      </c>
      <c r="L3464" s="524">
        <f>'[11]Depr Exp'!L3464</f>
        <v>422.45</v>
      </c>
      <c r="M3464" s="144"/>
      <c r="N3464" s="144"/>
    </row>
    <row r="3465" spans="1:14">
      <c r="A3465" s="144" t="str">
        <f>'[11]Depr Exp'!A3465</f>
        <v>E3461 PRD Sta MainTools,Frederickso</v>
      </c>
      <c r="B3465" s="144" t="str">
        <f>'[11]Depr Exp'!B3465</f>
        <v>E3461 PRD Sta MainTools,Frederickso-2</v>
      </c>
      <c r="C3465" s="144" t="str">
        <f>'[11]Depr Exp'!C3465</f>
        <v>403E</v>
      </c>
      <c r="D3465" s="144"/>
      <c r="E3465" s="282">
        <f>'[11]Depr Exp'!E3465</f>
        <v>43159</v>
      </c>
      <c r="F3465" s="523">
        <f>'[11]Depr Exp'!F3465</f>
        <v>337386.01</v>
      </c>
      <c r="G3465" s="305">
        <f>'[11]Depr Exp'!G3465</f>
        <v>0.12379999999999999</v>
      </c>
      <c r="H3465" s="524">
        <f>'[11]Depr Exp'!H3465</f>
        <v>3480.7</v>
      </c>
      <c r="I3465" s="523">
        <f>'[11]Depr Exp'!I3465</f>
        <v>361613.77</v>
      </c>
      <c r="J3465" s="305">
        <f>'[11]Depr Exp'!J3465</f>
        <v>0.12379999999999999</v>
      </c>
      <c r="K3465" s="373">
        <f>'[11]Depr Exp'!K3465</f>
        <v>3730.6487271666665</v>
      </c>
      <c r="L3465" s="524">
        <f>'[11]Depr Exp'!L3465</f>
        <v>249.95</v>
      </c>
      <c r="M3465" s="144"/>
      <c r="N3465" s="144"/>
    </row>
    <row r="3466" spans="1:14">
      <c r="A3466" s="144" t="str">
        <f>'[11]Depr Exp'!A3466</f>
        <v>E3461 PRD Sta MainTools,Frederickso</v>
      </c>
      <c r="B3466" s="144" t="str">
        <f>'[11]Depr Exp'!B3466</f>
        <v>E3461 PRD Sta MainTools,Frederickso-3</v>
      </c>
      <c r="C3466" s="144" t="str">
        <f>'[11]Depr Exp'!C3466</f>
        <v>403E</v>
      </c>
      <c r="D3466" s="144"/>
      <c r="E3466" s="282">
        <f>'[11]Depr Exp'!E3466</f>
        <v>43190</v>
      </c>
      <c r="F3466" s="523">
        <f>'[11]Depr Exp'!F3466</f>
        <v>354106.07</v>
      </c>
      <c r="G3466" s="305">
        <f>'[11]Depr Exp'!G3466</f>
        <v>0.12379999999999999</v>
      </c>
      <c r="H3466" s="524">
        <f>'[11]Depr Exp'!H3466</f>
        <v>3653.19</v>
      </c>
      <c r="I3466" s="523">
        <f>'[11]Depr Exp'!I3466</f>
        <v>361613.77</v>
      </c>
      <c r="J3466" s="305">
        <f>'[11]Depr Exp'!J3466</f>
        <v>0.12379999999999999</v>
      </c>
      <c r="K3466" s="373">
        <f>'[11]Depr Exp'!K3466</f>
        <v>3730.6487271666665</v>
      </c>
      <c r="L3466" s="524">
        <f>'[11]Depr Exp'!L3466</f>
        <v>77.459999999999994</v>
      </c>
      <c r="M3466" s="144"/>
      <c r="N3466" s="144"/>
    </row>
    <row r="3467" spans="1:14">
      <c r="A3467" s="144" t="str">
        <f>'[11]Depr Exp'!A3467</f>
        <v>E3461 PRD Sta MainTools,Frederickso</v>
      </c>
      <c r="B3467" s="144" t="str">
        <f>'[11]Depr Exp'!B3467</f>
        <v>E3461 PRD Sta MainTools,Frederickso-4</v>
      </c>
      <c r="C3467" s="144" t="str">
        <f>'[11]Depr Exp'!C3467</f>
        <v>403E</v>
      </c>
      <c r="D3467" s="144"/>
      <c r="E3467" s="282">
        <f>'[11]Depr Exp'!E3467</f>
        <v>43220</v>
      </c>
      <c r="F3467" s="523">
        <f>'[11]Depr Exp'!F3467</f>
        <v>354106.07</v>
      </c>
      <c r="G3467" s="305">
        <f>'[11]Depr Exp'!G3467</f>
        <v>0.12379999999999999</v>
      </c>
      <c r="H3467" s="524">
        <f>'[11]Depr Exp'!H3467</f>
        <v>3653.19</v>
      </c>
      <c r="I3467" s="523">
        <f>'[11]Depr Exp'!I3467</f>
        <v>361613.77</v>
      </c>
      <c r="J3467" s="305">
        <f>'[11]Depr Exp'!J3467</f>
        <v>0.12379999999999999</v>
      </c>
      <c r="K3467" s="373">
        <f>'[11]Depr Exp'!K3467</f>
        <v>3730.6487271666665</v>
      </c>
      <c r="L3467" s="524">
        <f>'[11]Depr Exp'!L3467</f>
        <v>77.459999999999994</v>
      </c>
      <c r="M3467" s="144"/>
      <c r="N3467" s="144"/>
    </row>
    <row r="3468" spans="1:14">
      <c r="A3468" s="144" t="str">
        <f>'[11]Depr Exp'!A3468</f>
        <v>E3461 PRD Sta MainTools,Frederickso</v>
      </c>
      <c r="B3468" s="144" t="str">
        <f>'[11]Depr Exp'!B3468</f>
        <v>E3461 PRD Sta MainTools,Frederickso-5</v>
      </c>
      <c r="C3468" s="144" t="str">
        <f>'[11]Depr Exp'!C3468</f>
        <v>403E</v>
      </c>
      <c r="D3468" s="144"/>
      <c r="E3468" s="282">
        <f>'[11]Depr Exp'!E3468</f>
        <v>43251</v>
      </c>
      <c r="F3468" s="523">
        <f>'[11]Depr Exp'!F3468</f>
        <v>354106.07</v>
      </c>
      <c r="G3468" s="305">
        <f>'[11]Depr Exp'!G3468</f>
        <v>0.12379999999999999</v>
      </c>
      <c r="H3468" s="524">
        <f>'[11]Depr Exp'!H3468</f>
        <v>3653.19</v>
      </c>
      <c r="I3468" s="523">
        <f>'[11]Depr Exp'!I3468</f>
        <v>361613.77</v>
      </c>
      <c r="J3468" s="305">
        <f>'[11]Depr Exp'!J3468</f>
        <v>0.12379999999999999</v>
      </c>
      <c r="K3468" s="373">
        <f>'[11]Depr Exp'!K3468</f>
        <v>3730.6487271666665</v>
      </c>
      <c r="L3468" s="524">
        <f>'[11]Depr Exp'!L3468</f>
        <v>77.459999999999994</v>
      </c>
      <c r="M3468" s="144"/>
      <c r="N3468" s="144"/>
    </row>
    <row r="3469" spans="1:14">
      <c r="A3469" s="144" t="str">
        <f>'[11]Depr Exp'!A3469</f>
        <v>E3461 PRD Sta MainTools,Frederickso</v>
      </c>
      <c r="B3469" s="144" t="str">
        <f>'[11]Depr Exp'!B3469</f>
        <v>E3461 PRD Sta MainTools,Frederickso-6</v>
      </c>
      <c r="C3469" s="144" t="str">
        <f>'[11]Depr Exp'!C3469</f>
        <v>403E</v>
      </c>
      <c r="D3469" s="144"/>
      <c r="E3469" s="282">
        <f>'[11]Depr Exp'!E3469</f>
        <v>43281</v>
      </c>
      <c r="F3469" s="523">
        <f>'[11]Depr Exp'!F3469</f>
        <v>354106.07</v>
      </c>
      <c r="G3469" s="305">
        <f>'[11]Depr Exp'!G3469</f>
        <v>0.12379999999999999</v>
      </c>
      <c r="H3469" s="524">
        <f>'[11]Depr Exp'!H3469</f>
        <v>3653.19</v>
      </c>
      <c r="I3469" s="523">
        <f>'[11]Depr Exp'!I3469</f>
        <v>361613.77</v>
      </c>
      <c r="J3469" s="305">
        <f>'[11]Depr Exp'!J3469</f>
        <v>0.12379999999999999</v>
      </c>
      <c r="K3469" s="373">
        <f>'[11]Depr Exp'!K3469</f>
        <v>3730.6487271666665</v>
      </c>
      <c r="L3469" s="524">
        <f>'[11]Depr Exp'!L3469</f>
        <v>77.459999999999994</v>
      </c>
      <c r="M3469" s="144"/>
      <c r="N3469" s="144"/>
    </row>
    <row r="3470" spans="1:14">
      <c r="A3470" s="144" t="str">
        <f>'[11]Depr Exp'!A3470</f>
        <v>E3461 PRD Sta MainTools,Frederickso</v>
      </c>
      <c r="B3470" s="144" t="str">
        <f>'[11]Depr Exp'!B3470</f>
        <v>E3461 PRD Sta MainTools,Frederickso-7</v>
      </c>
      <c r="C3470" s="144" t="str">
        <f>'[11]Depr Exp'!C3470</f>
        <v>403E</v>
      </c>
      <c r="D3470" s="144"/>
      <c r="E3470" s="282">
        <f>'[11]Depr Exp'!E3470</f>
        <v>43312</v>
      </c>
      <c r="F3470" s="523">
        <f>'[11]Depr Exp'!F3470</f>
        <v>354106.07</v>
      </c>
      <c r="G3470" s="305">
        <f>'[11]Depr Exp'!G3470</f>
        <v>0.12379999999999999</v>
      </c>
      <c r="H3470" s="524">
        <f>'[11]Depr Exp'!H3470</f>
        <v>3653.19</v>
      </c>
      <c r="I3470" s="523">
        <f>'[11]Depr Exp'!I3470</f>
        <v>361613.77</v>
      </c>
      <c r="J3470" s="305">
        <f>'[11]Depr Exp'!J3470</f>
        <v>0.12379999999999999</v>
      </c>
      <c r="K3470" s="373">
        <f>'[11]Depr Exp'!K3470</f>
        <v>3730.6487271666665</v>
      </c>
      <c r="L3470" s="524">
        <f>'[11]Depr Exp'!L3470</f>
        <v>77.459999999999994</v>
      </c>
      <c r="M3470" s="144"/>
      <c r="N3470" s="144"/>
    </row>
    <row r="3471" spans="1:14">
      <c r="A3471" s="144" t="str">
        <f>'[11]Depr Exp'!A3471</f>
        <v>E3461 PRD Sta MainTools,Frederickso</v>
      </c>
      <c r="B3471" s="144" t="str">
        <f>'[11]Depr Exp'!B3471</f>
        <v>E3461 PRD Sta MainTools,Frederickso-8</v>
      </c>
      <c r="C3471" s="144" t="str">
        <f>'[11]Depr Exp'!C3471</f>
        <v>403E</v>
      </c>
      <c r="D3471" s="144"/>
      <c r="E3471" s="282">
        <f>'[11]Depr Exp'!E3471</f>
        <v>43343</v>
      </c>
      <c r="F3471" s="523">
        <f>'[11]Depr Exp'!F3471</f>
        <v>354106.07</v>
      </c>
      <c r="G3471" s="305">
        <f>'[11]Depr Exp'!G3471</f>
        <v>0.12379999999999999</v>
      </c>
      <c r="H3471" s="524">
        <f>'[11]Depr Exp'!H3471</f>
        <v>3653.19</v>
      </c>
      <c r="I3471" s="523">
        <f>'[11]Depr Exp'!I3471</f>
        <v>361613.77</v>
      </c>
      <c r="J3471" s="305">
        <f>'[11]Depr Exp'!J3471</f>
        <v>0.12379999999999999</v>
      </c>
      <c r="K3471" s="373">
        <f>'[11]Depr Exp'!K3471</f>
        <v>3730.6487271666665</v>
      </c>
      <c r="L3471" s="524">
        <f>'[11]Depr Exp'!L3471</f>
        <v>77.459999999999994</v>
      </c>
      <c r="M3471" s="144"/>
      <c r="N3471" s="144"/>
    </row>
    <row r="3472" spans="1:14">
      <c r="A3472" s="144" t="str">
        <f>'[11]Depr Exp'!A3472</f>
        <v>E3461 PRD Sta MainTools,Frederickso</v>
      </c>
      <c r="B3472" s="144" t="str">
        <f>'[11]Depr Exp'!B3472</f>
        <v>E3461 PRD Sta MainTools,Frederickso-9</v>
      </c>
      <c r="C3472" s="144" t="str">
        <f>'[11]Depr Exp'!C3472</f>
        <v>403E</v>
      </c>
      <c r="D3472" s="144"/>
      <c r="E3472" s="282">
        <f>'[11]Depr Exp'!E3472</f>
        <v>43373</v>
      </c>
      <c r="F3472" s="523">
        <f>'[11]Depr Exp'!F3472</f>
        <v>354106.07</v>
      </c>
      <c r="G3472" s="305">
        <f>'[11]Depr Exp'!G3472</f>
        <v>0.12379999999999999</v>
      </c>
      <c r="H3472" s="524">
        <f>'[11]Depr Exp'!H3472</f>
        <v>3653.19</v>
      </c>
      <c r="I3472" s="523">
        <f>'[11]Depr Exp'!I3472</f>
        <v>361613.77</v>
      </c>
      <c r="J3472" s="305">
        <f>'[11]Depr Exp'!J3472</f>
        <v>0.12379999999999999</v>
      </c>
      <c r="K3472" s="373">
        <f>'[11]Depr Exp'!K3472</f>
        <v>3730.6487271666665</v>
      </c>
      <c r="L3472" s="524">
        <f>'[11]Depr Exp'!L3472</f>
        <v>77.459999999999994</v>
      </c>
      <c r="M3472" s="144"/>
      <c r="N3472" s="144"/>
    </row>
    <row r="3473" spans="1:14">
      <c r="A3473" s="144" t="str">
        <f>'[11]Depr Exp'!A3473</f>
        <v>E3461 PRD Sta MainTools,Frederickso</v>
      </c>
      <c r="B3473" s="144" t="str">
        <f>'[11]Depr Exp'!B3473</f>
        <v>E3461 PRD Sta MainTools,Frederickso-10</v>
      </c>
      <c r="C3473" s="144" t="str">
        <f>'[11]Depr Exp'!C3473</f>
        <v>403E</v>
      </c>
      <c r="D3473" s="144"/>
      <c r="E3473" s="282">
        <f>'[11]Depr Exp'!E3473</f>
        <v>43404</v>
      </c>
      <c r="F3473" s="523">
        <f>'[11]Depr Exp'!F3473</f>
        <v>354106.07</v>
      </c>
      <c r="G3473" s="305">
        <f>'[11]Depr Exp'!G3473</f>
        <v>0.12379999999999999</v>
      </c>
      <c r="H3473" s="524">
        <f>'[11]Depr Exp'!H3473</f>
        <v>3653.19</v>
      </c>
      <c r="I3473" s="523">
        <f>'[11]Depr Exp'!I3473</f>
        <v>361613.77</v>
      </c>
      <c r="J3473" s="305">
        <f>'[11]Depr Exp'!J3473</f>
        <v>0.12379999999999999</v>
      </c>
      <c r="K3473" s="373">
        <f>'[11]Depr Exp'!K3473</f>
        <v>3730.6487271666665</v>
      </c>
      <c r="L3473" s="524">
        <f>'[11]Depr Exp'!L3473</f>
        <v>77.459999999999994</v>
      </c>
      <c r="M3473" s="144"/>
      <c r="N3473" s="144"/>
    </row>
    <row r="3474" spans="1:14">
      <c r="A3474" s="144" t="str">
        <f>'[11]Depr Exp'!A3474</f>
        <v>E3461 PRD Sta MainTools,Frederickso</v>
      </c>
      <c r="B3474" s="144" t="str">
        <f>'[11]Depr Exp'!B3474</f>
        <v>E3461 PRD Sta MainTools,Frederickso-11</v>
      </c>
      <c r="C3474" s="144" t="str">
        <f>'[11]Depr Exp'!C3474</f>
        <v>403E</v>
      </c>
      <c r="D3474" s="144"/>
      <c r="E3474" s="282">
        <f>'[11]Depr Exp'!E3474</f>
        <v>43434</v>
      </c>
      <c r="F3474" s="523">
        <f>'[11]Depr Exp'!F3474</f>
        <v>356713.53</v>
      </c>
      <c r="G3474" s="305">
        <f>'[11]Depr Exp'!G3474</f>
        <v>0.12379999999999999</v>
      </c>
      <c r="H3474" s="524">
        <f>'[11]Depr Exp'!H3474</f>
        <v>3680.09</v>
      </c>
      <c r="I3474" s="523">
        <f>'[11]Depr Exp'!I3474</f>
        <v>361613.77</v>
      </c>
      <c r="J3474" s="305">
        <f>'[11]Depr Exp'!J3474</f>
        <v>0.12379999999999999</v>
      </c>
      <c r="K3474" s="373">
        <f>'[11]Depr Exp'!K3474</f>
        <v>3730.6487271666665</v>
      </c>
      <c r="L3474" s="524">
        <f>'[11]Depr Exp'!L3474</f>
        <v>50.56</v>
      </c>
      <c r="M3474" s="144"/>
      <c r="N3474" s="144"/>
    </row>
    <row r="3475" spans="1:14">
      <c r="A3475" s="144" t="str">
        <f>'[11]Depr Exp'!A3475</f>
        <v>E3461 PRD Sta MainTools,Frederickso</v>
      </c>
      <c r="B3475" s="144" t="str">
        <f>'[11]Depr Exp'!B3475</f>
        <v>E3461 PRD Sta MainTools,Frederickso-12</v>
      </c>
      <c r="C3475" s="144" t="str">
        <f>'[11]Depr Exp'!C3475</f>
        <v>403E</v>
      </c>
      <c r="D3475" s="144"/>
      <c r="E3475" s="282">
        <f>'[11]Depr Exp'!E3475</f>
        <v>43465</v>
      </c>
      <c r="F3475" s="523">
        <f>'[11]Depr Exp'!F3475</f>
        <v>361613.77</v>
      </c>
      <c r="G3475" s="305">
        <f>'[11]Depr Exp'!G3475</f>
        <v>0.12379999999999999</v>
      </c>
      <c r="H3475" s="524">
        <f>'[11]Depr Exp'!H3475</f>
        <v>3730.65</v>
      </c>
      <c r="I3475" s="523">
        <f>'[11]Depr Exp'!I3475</f>
        <v>361613.77</v>
      </c>
      <c r="J3475" s="305">
        <f>'[11]Depr Exp'!J3475</f>
        <v>0.12379999999999999</v>
      </c>
      <c r="K3475" s="373">
        <f>'[11]Depr Exp'!K3475</f>
        <v>3730.6487271666665</v>
      </c>
      <c r="L3475" s="524">
        <f>'[11]Depr Exp'!L3475</f>
        <v>0</v>
      </c>
      <c r="M3475" s="144"/>
      <c r="N3475" s="144"/>
    </row>
    <row r="3476" spans="1:14" ht="15.75" thickBot="1">
      <c r="A3476" s="159" t="str">
        <f>'[11]Depr Exp'!A3476</f>
        <v>E3461 PRD Sta MainTools,Frederickso Total</v>
      </c>
      <c r="B3476" s="144">
        <f>'[11]Depr Exp'!B3476</f>
        <v>0</v>
      </c>
      <c r="C3476" s="502" t="str">
        <f>'[11]Depr Exp'!C3476</f>
        <v>EPRD</v>
      </c>
      <c r="D3476" s="144"/>
      <c r="E3476" s="281" t="str">
        <f>'[11]Depr Exp'!E3476</f>
        <v>Total</v>
      </c>
      <c r="F3476" s="141">
        <f>'[11]Depr Exp'!F3476</f>
        <v>0</v>
      </c>
      <c r="G3476" s="252">
        <f>'[11]Depr Exp'!G3476</f>
        <v>0</v>
      </c>
      <c r="H3476" s="286">
        <f>'[11]Depr Exp'!H3476</f>
        <v>43425.159999999996</v>
      </c>
      <c r="I3476" s="141">
        <f>'[11]Depr Exp'!I3476</f>
        <v>0</v>
      </c>
      <c r="J3476" s="252">
        <f>'[11]Depr Exp'!J3476</f>
        <v>0</v>
      </c>
      <c r="K3476" s="286">
        <f>'[11]Depr Exp'!K3476</f>
        <v>44767.784726000013</v>
      </c>
      <c r="L3476" s="286">
        <f>'[11]Depr Exp'!L3476</f>
        <v>1342.62</v>
      </c>
      <c r="M3476" s="144"/>
      <c r="N3476" s="144"/>
    </row>
    <row r="3477" spans="1:14" ht="13.5" thickTop="1">
      <c r="A3477" s="144" t="str">
        <f>'[11]Depr Exp'!A3477</f>
        <v>E34611 PRD Sta Main Tools, Hopkins</v>
      </c>
      <c r="B3477" s="144" t="str">
        <f>'[11]Depr Exp'!B3477</f>
        <v>E34611 PRD Sta Main Tools, Hopkins-1</v>
      </c>
      <c r="C3477" s="144" t="str">
        <f>'[11]Depr Exp'!C3477</f>
        <v>403E</v>
      </c>
      <c r="D3477" s="144"/>
      <c r="E3477" s="282">
        <f>'[11]Depr Exp'!E3477</f>
        <v>43131</v>
      </c>
      <c r="F3477" s="523">
        <f>'[11]Depr Exp'!F3477</f>
        <v>325449.45</v>
      </c>
      <c r="G3477" s="305">
        <f>'[11]Depr Exp'!G3477</f>
        <v>9.8799999999999999E-2</v>
      </c>
      <c r="H3477" s="524">
        <f>'[11]Depr Exp'!H3477</f>
        <v>2679.53</v>
      </c>
      <c r="I3477" s="523">
        <f>'[11]Depr Exp'!I3477</f>
        <v>333086.14</v>
      </c>
      <c r="J3477" s="305">
        <f>'[11]Depr Exp'!J3477</f>
        <v>9.8799999999999999E-2</v>
      </c>
      <c r="K3477" s="373">
        <f>'[11]Depr Exp'!K3477</f>
        <v>2742.4092193333331</v>
      </c>
      <c r="L3477" s="524">
        <f>'[11]Depr Exp'!L3477</f>
        <v>62.88</v>
      </c>
      <c r="M3477" s="144"/>
      <c r="N3477" s="144"/>
    </row>
    <row r="3478" spans="1:14">
      <c r="A3478" s="144" t="str">
        <f>'[11]Depr Exp'!A3478</f>
        <v>E34611 PRD Sta Main Tools, Hopkins</v>
      </c>
      <c r="B3478" s="144" t="str">
        <f>'[11]Depr Exp'!B3478</f>
        <v>E34611 PRD Sta Main Tools, Hopkins-2</v>
      </c>
      <c r="C3478" s="144" t="str">
        <f>'[11]Depr Exp'!C3478</f>
        <v>403E</v>
      </c>
      <c r="D3478" s="144"/>
      <c r="E3478" s="282">
        <f>'[11]Depr Exp'!E3478</f>
        <v>43159</v>
      </c>
      <c r="F3478" s="523">
        <f>'[11]Depr Exp'!F3478</f>
        <v>329267.8</v>
      </c>
      <c r="G3478" s="305">
        <f>'[11]Depr Exp'!G3478</f>
        <v>9.8799999999999999E-2</v>
      </c>
      <c r="H3478" s="524">
        <f>'[11]Depr Exp'!H3478</f>
        <v>2710.97</v>
      </c>
      <c r="I3478" s="523">
        <f>'[11]Depr Exp'!I3478</f>
        <v>333086.14</v>
      </c>
      <c r="J3478" s="305">
        <f>'[11]Depr Exp'!J3478</f>
        <v>9.8799999999999999E-2</v>
      </c>
      <c r="K3478" s="373">
        <f>'[11]Depr Exp'!K3478</f>
        <v>2742.4092193333331</v>
      </c>
      <c r="L3478" s="524">
        <f>'[11]Depr Exp'!L3478</f>
        <v>31.44</v>
      </c>
      <c r="M3478" s="144"/>
      <c r="N3478" s="144"/>
    </row>
    <row r="3479" spans="1:14">
      <c r="A3479" s="144" t="str">
        <f>'[11]Depr Exp'!A3479</f>
        <v>E34611 PRD Sta Main Tools, Hopkins</v>
      </c>
      <c r="B3479" s="144" t="str">
        <f>'[11]Depr Exp'!B3479</f>
        <v>E34611 PRD Sta Main Tools, Hopkins-3</v>
      </c>
      <c r="C3479" s="144" t="str">
        <f>'[11]Depr Exp'!C3479</f>
        <v>403E</v>
      </c>
      <c r="D3479" s="144"/>
      <c r="E3479" s="282">
        <f>'[11]Depr Exp'!E3479</f>
        <v>43190</v>
      </c>
      <c r="F3479" s="523">
        <f>'[11]Depr Exp'!F3479</f>
        <v>333086.14</v>
      </c>
      <c r="G3479" s="305">
        <f>'[11]Depr Exp'!G3479</f>
        <v>9.8799999999999999E-2</v>
      </c>
      <c r="H3479" s="524">
        <f>'[11]Depr Exp'!H3479</f>
        <v>2742.41</v>
      </c>
      <c r="I3479" s="523">
        <f>'[11]Depr Exp'!I3479</f>
        <v>333086.14</v>
      </c>
      <c r="J3479" s="305">
        <f>'[11]Depr Exp'!J3479</f>
        <v>9.8799999999999999E-2</v>
      </c>
      <c r="K3479" s="373">
        <f>'[11]Depr Exp'!K3479</f>
        <v>2742.4092193333331</v>
      </c>
      <c r="L3479" s="524">
        <f>'[11]Depr Exp'!L3479</f>
        <v>0</v>
      </c>
      <c r="M3479" s="144"/>
      <c r="N3479" s="144"/>
    </row>
    <row r="3480" spans="1:14">
      <c r="A3480" s="144" t="str">
        <f>'[11]Depr Exp'!A3480</f>
        <v>E34611 PRD Sta Main Tools, Hopkins</v>
      </c>
      <c r="B3480" s="144" t="str">
        <f>'[11]Depr Exp'!B3480</f>
        <v>E34611 PRD Sta Main Tools, Hopkins-4</v>
      </c>
      <c r="C3480" s="144" t="str">
        <f>'[11]Depr Exp'!C3480</f>
        <v>403E</v>
      </c>
      <c r="D3480" s="144"/>
      <c r="E3480" s="282">
        <f>'[11]Depr Exp'!E3480</f>
        <v>43220</v>
      </c>
      <c r="F3480" s="523">
        <f>'[11]Depr Exp'!F3480</f>
        <v>333086.14</v>
      </c>
      <c r="G3480" s="305">
        <f>'[11]Depr Exp'!G3480</f>
        <v>9.8799999999999999E-2</v>
      </c>
      <c r="H3480" s="524">
        <f>'[11]Depr Exp'!H3480</f>
        <v>2742.41</v>
      </c>
      <c r="I3480" s="523">
        <f>'[11]Depr Exp'!I3480</f>
        <v>333086.14</v>
      </c>
      <c r="J3480" s="305">
        <f>'[11]Depr Exp'!J3480</f>
        <v>9.8799999999999999E-2</v>
      </c>
      <c r="K3480" s="373">
        <f>'[11]Depr Exp'!K3480</f>
        <v>2742.4092193333331</v>
      </c>
      <c r="L3480" s="524">
        <f>'[11]Depr Exp'!L3480</f>
        <v>0</v>
      </c>
      <c r="M3480" s="144"/>
      <c r="N3480" s="144"/>
    </row>
    <row r="3481" spans="1:14">
      <c r="A3481" s="144" t="str">
        <f>'[11]Depr Exp'!A3481</f>
        <v>E34611 PRD Sta Main Tools, Hopkins</v>
      </c>
      <c r="B3481" s="144" t="str">
        <f>'[11]Depr Exp'!B3481</f>
        <v>E34611 PRD Sta Main Tools, Hopkins-5</v>
      </c>
      <c r="C3481" s="144" t="str">
        <f>'[11]Depr Exp'!C3481</f>
        <v>403E</v>
      </c>
      <c r="D3481" s="144"/>
      <c r="E3481" s="282">
        <f>'[11]Depr Exp'!E3481</f>
        <v>43251</v>
      </c>
      <c r="F3481" s="523">
        <f>'[11]Depr Exp'!F3481</f>
        <v>333086.14</v>
      </c>
      <c r="G3481" s="305">
        <f>'[11]Depr Exp'!G3481</f>
        <v>9.8799999999999999E-2</v>
      </c>
      <c r="H3481" s="524">
        <f>'[11]Depr Exp'!H3481</f>
        <v>2742.41</v>
      </c>
      <c r="I3481" s="523">
        <f>'[11]Depr Exp'!I3481</f>
        <v>333086.14</v>
      </c>
      <c r="J3481" s="305">
        <f>'[11]Depr Exp'!J3481</f>
        <v>9.8799999999999999E-2</v>
      </c>
      <c r="K3481" s="373">
        <f>'[11]Depr Exp'!K3481</f>
        <v>2742.4092193333331</v>
      </c>
      <c r="L3481" s="524">
        <f>'[11]Depr Exp'!L3481</f>
        <v>0</v>
      </c>
      <c r="M3481" s="144"/>
      <c r="N3481" s="144"/>
    </row>
    <row r="3482" spans="1:14">
      <c r="A3482" s="144" t="str">
        <f>'[11]Depr Exp'!A3482</f>
        <v>E34611 PRD Sta Main Tools, Hopkins</v>
      </c>
      <c r="B3482" s="144" t="str">
        <f>'[11]Depr Exp'!B3482</f>
        <v>E34611 PRD Sta Main Tools, Hopkins-6</v>
      </c>
      <c r="C3482" s="144" t="str">
        <f>'[11]Depr Exp'!C3482</f>
        <v>403E</v>
      </c>
      <c r="D3482" s="144"/>
      <c r="E3482" s="282">
        <f>'[11]Depr Exp'!E3482</f>
        <v>43281</v>
      </c>
      <c r="F3482" s="523">
        <f>'[11]Depr Exp'!F3482</f>
        <v>333086.14</v>
      </c>
      <c r="G3482" s="305">
        <f>'[11]Depr Exp'!G3482</f>
        <v>9.8799999999999999E-2</v>
      </c>
      <c r="H3482" s="524">
        <f>'[11]Depr Exp'!H3482</f>
        <v>2742.41</v>
      </c>
      <c r="I3482" s="523">
        <f>'[11]Depr Exp'!I3482</f>
        <v>333086.14</v>
      </c>
      <c r="J3482" s="305">
        <f>'[11]Depr Exp'!J3482</f>
        <v>9.8799999999999999E-2</v>
      </c>
      <c r="K3482" s="373">
        <f>'[11]Depr Exp'!K3482</f>
        <v>2742.4092193333331</v>
      </c>
      <c r="L3482" s="524">
        <f>'[11]Depr Exp'!L3482</f>
        <v>0</v>
      </c>
      <c r="M3482" s="144"/>
      <c r="N3482" s="144"/>
    </row>
    <row r="3483" spans="1:14">
      <c r="A3483" s="144" t="str">
        <f>'[11]Depr Exp'!A3483</f>
        <v>E34611 PRD Sta Main Tools, Hopkins</v>
      </c>
      <c r="B3483" s="144" t="str">
        <f>'[11]Depr Exp'!B3483</f>
        <v>E34611 PRD Sta Main Tools, Hopkins-7</v>
      </c>
      <c r="C3483" s="144" t="str">
        <f>'[11]Depr Exp'!C3483</f>
        <v>403E</v>
      </c>
      <c r="D3483" s="144"/>
      <c r="E3483" s="282">
        <f>'[11]Depr Exp'!E3483</f>
        <v>43312</v>
      </c>
      <c r="F3483" s="523">
        <f>'[11]Depr Exp'!F3483</f>
        <v>333086.14</v>
      </c>
      <c r="G3483" s="305">
        <f>'[11]Depr Exp'!G3483</f>
        <v>9.8799999999999999E-2</v>
      </c>
      <c r="H3483" s="524">
        <f>'[11]Depr Exp'!H3483</f>
        <v>2742.41</v>
      </c>
      <c r="I3483" s="523">
        <f>'[11]Depr Exp'!I3483</f>
        <v>333086.14</v>
      </c>
      <c r="J3483" s="305">
        <f>'[11]Depr Exp'!J3483</f>
        <v>9.8799999999999999E-2</v>
      </c>
      <c r="K3483" s="373">
        <f>'[11]Depr Exp'!K3483</f>
        <v>2742.4092193333331</v>
      </c>
      <c r="L3483" s="524">
        <f>'[11]Depr Exp'!L3483</f>
        <v>0</v>
      </c>
      <c r="M3483" s="144"/>
      <c r="N3483" s="144"/>
    </row>
    <row r="3484" spans="1:14">
      <c r="A3484" s="144" t="str">
        <f>'[11]Depr Exp'!A3484</f>
        <v>E34611 PRD Sta Main Tools, Hopkins</v>
      </c>
      <c r="B3484" s="144" t="str">
        <f>'[11]Depr Exp'!B3484</f>
        <v>E34611 PRD Sta Main Tools, Hopkins-8</v>
      </c>
      <c r="C3484" s="144" t="str">
        <f>'[11]Depr Exp'!C3484</f>
        <v>403E</v>
      </c>
      <c r="D3484" s="144"/>
      <c r="E3484" s="282">
        <f>'[11]Depr Exp'!E3484</f>
        <v>43343</v>
      </c>
      <c r="F3484" s="523">
        <f>'[11]Depr Exp'!F3484</f>
        <v>333086.14</v>
      </c>
      <c r="G3484" s="305">
        <f>'[11]Depr Exp'!G3484</f>
        <v>9.8799999999999999E-2</v>
      </c>
      <c r="H3484" s="524">
        <f>'[11]Depr Exp'!H3484</f>
        <v>2742.41</v>
      </c>
      <c r="I3484" s="523">
        <f>'[11]Depr Exp'!I3484</f>
        <v>333086.14</v>
      </c>
      <c r="J3484" s="305">
        <f>'[11]Depr Exp'!J3484</f>
        <v>9.8799999999999999E-2</v>
      </c>
      <c r="K3484" s="373">
        <f>'[11]Depr Exp'!K3484</f>
        <v>2742.4092193333331</v>
      </c>
      <c r="L3484" s="524">
        <f>'[11]Depr Exp'!L3484</f>
        <v>0</v>
      </c>
      <c r="M3484" s="144"/>
      <c r="N3484" s="144"/>
    </row>
    <row r="3485" spans="1:14">
      <c r="A3485" s="144" t="str">
        <f>'[11]Depr Exp'!A3485</f>
        <v>E34611 PRD Sta Main Tools, Hopkins</v>
      </c>
      <c r="B3485" s="144" t="str">
        <f>'[11]Depr Exp'!B3485</f>
        <v>E34611 PRD Sta Main Tools, Hopkins-9</v>
      </c>
      <c r="C3485" s="144" t="str">
        <f>'[11]Depr Exp'!C3485</f>
        <v>403E</v>
      </c>
      <c r="D3485" s="144"/>
      <c r="E3485" s="282">
        <f>'[11]Depr Exp'!E3485</f>
        <v>43373</v>
      </c>
      <c r="F3485" s="523">
        <f>'[11]Depr Exp'!F3485</f>
        <v>333086.14</v>
      </c>
      <c r="G3485" s="305">
        <f>'[11]Depr Exp'!G3485</f>
        <v>9.8799999999999999E-2</v>
      </c>
      <c r="H3485" s="524">
        <f>'[11]Depr Exp'!H3485</f>
        <v>2742.41</v>
      </c>
      <c r="I3485" s="523">
        <f>'[11]Depr Exp'!I3485</f>
        <v>333086.14</v>
      </c>
      <c r="J3485" s="305">
        <f>'[11]Depr Exp'!J3485</f>
        <v>9.8799999999999999E-2</v>
      </c>
      <c r="K3485" s="373">
        <f>'[11]Depr Exp'!K3485</f>
        <v>2742.4092193333331</v>
      </c>
      <c r="L3485" s="524">
        <f>'[11]Depr Exp'!L3485</f>
        <v>0</v>
      </c>
      <c r="M3485" s="144"/>
      <c r="N3485" s="144"/>
    </row>
    <row r="3486" spans="1:14">
      <c r="A3486" s="144" t="str">
        <f>'[11]Depr Exp'!A3486</f>
        <v>E34611 PRD Sta Main Tools, Hopkins</v>
      </c>
      <c r="B3486" s="144" t="str">
        <f>'[11]Depr Exp'!B3486</f>
        <v>E34611 PRD Sta Main Tools, Hopkins-10</v>
      </c>
      <c r="C3486" s="144" t="str">
        <f>'[11]Depr Exp'!C3486</f>
        <v>403E</v>
      </c>
      <c r="D3486" s="144"/>
      <c r="E3486" s="282">
        <f>'[11]Depr Exp'!E3486</f>
        <v>43404</v>
      </c>
      <c r="F3486" s="523">
        <f>'[11]Depr Exp'!F3486</f>
        <v>333086.14</v>
      </c>
      <c r="G3486" s="305">
        <f>'[11]Depr Exp'!G3486</f>
        <v>9.8799999999999999E-2</v>
      </c>
      <c r="H3486" s="524">
        <f>'[11]Depr Exp'!H3486</f>
        <v>2742.41</v>
      </c>
      <c r="I3486" s="523">
        <f>'[11]Depr Exp'!I3486</f>
        <v>333086.14</v>
      </c>
      <c r="J3486" s="305">
        <f>'[11]Depr Exp'!J3486</f>
        <v>9.8799999999999999E-2</v>
      </c>
      <c r="K3486" s="373">
        <f>'[11]Depr Exp'!K3486</f>
        <v>2742.4092193333331</v>
      </c>
      <c r="L3486" s="524">
        <f>'[11]Depr Exp'!L3486</f>
        <v>0</v>
      </c>
      <c r="M3486" s="144"/>
      <c r="N3486" s="144"/>
    </row>
    <row r="3487" spans="1:14">
      <c r="A3487" s="144" t="str">
        <f>'[11]Depr Exp'!A3487</f>
        <v>E34611 PRD Sta Main Tools, Hopkins</v>
      </c>
      <c r="B3487" s="144" t="str">
        <f>'[11]Depr Exp'!B3487</f>
        <v>E34611 PRD Sta Main Tools, Hopkins-11</v>
      </c>
      <c r="C3487" s="144" t="str">
        <f>'[11]Depr Exp'!C3487</f>
        <v>403E</v>
      </c>
      <c r="D3487" s="144"/>
      <c r="E3487" s="282">
        <f>'[11]Depr Exp'!E3487</f>
        <v>43434</v>
      </c>
      <c r="F3487" s="523">
        <f>'[11]Depr Exp'!F3487</f>
        <v>333086.14</v>
      </c>
      <c r="G3487" s="305">
        <f>'[11]Depr Exp'!G3487</f>
        <v>9.8799999999999999E-2</v>
      </c>
      <c r="H3487" s="524">
        <f>'[11]Depr Exp'!H3487</f>
        <v>2742.41</v>
      </c>
      <c r="I3487" s="523">
        <f>'[11]Depr Exp'!I3487</f>
        <v>333086.14</v>
      </c>
      <c r="J3487" s="305">
        <f>'[11]Depr Exp'!J3487</f>
        <v>9.8799999999999999E-2</v>
      </c>
      <c r="K3487" s="373">
        <f>'[11]Depr Exp'!K3487</f>
        <v>2742.4092193333331</v>
      </c>
      <c r="L3487" s="524">
        <f>'[11]Depr Exp'!L3487</f>
        <v>0</v>
      </c>
      <c r="M3487" s="144"/>
      <c r="N3487" s="144"/>
    </row>
    <row r="3488" spans="1:14">
      <c r="A3488" s="144" t="str">
        <f>'[11]Depr Exp'!A3488</f>
        <v>E34611 PRD Sta Main Tools, Hopkins</v>
      </c>
      <c r="B3488" s="144" t="str">
        <f>'[11]Depr Exp'!B3488</f>
        <v>E34611 PRD Sta Main Tools, Hopkins-12</v>
      </c>
      <c r="C3488" s="144" t="str">
        <f>'[11]Depr Exp'!C3488</f>
        <v>403E</v>
      </c>
      <c r="D3488" s="144"/>
      <c r="E3488" s="282">
        <f>'[11]Depr Exp'!E3488</f>
        <v>43465</v>
      </c>
      <c r="F3488" s="523">
        <f>'[11]Depr Exp'!F3488</f>
        <v>333086.14</v>
      </c>
      <c r="G3488" s="305">
        <f>'[11]Depr Exp'!G3488</f>
        <v>9.8799999999999999E-2</v>
      </c>
      <c r="H3488" s="524">
        <f>'[11]Depr Exp'!H3488</f>
        <v>2742.41</v>
      </c>
      <c r="I3488" s="523">
        <f>'[11]Depr Exp'!I3488</f>
        <v>333086.14</v>
      </c>
      <c r="J3488" s="305">
        <f>'[11]Depr Exp'!J3488</f>
        <v>9.8799999999999999E-2</v>
      </c>
      <c r="K3488" s="373">
        <f>'[11]Depr Exp'!K3488</f>
        <v>2742.4092193333331</v>
      </c>
      <c r="L3488" s="524">
        <f>'[11]Depr Exp'!L3488</f>
        <v>0</v>
      </c>
      <c r="M3488" s="144"/>
      <c r="N3488" s="144"/>
    </row>
    <row r="3489" spans="1:14" ht="15.75" thickBot="1">
      <c r="A3489" s="159" t="str">
        <f>'[11]Depr Exp'!A3489</f>
        <v>E34611 PRD Sta Main Tools, Hopkins Total</v>
      </c>
      <c r="B3489" s="144">
        <f>'[11]Depr Exp'!B3489</f>
        <v>0</v>
      </c>
      <c r="C3489" s="502" t="str">
        <f>'[11]Depr Exp'!C3489</f>
        <v>EPRD</v>
      </c>
      <c r="D3489" s="144"/>
      <c r="E3489" s="281" t="str">
        <f>'[11]Depr Exp'!E3489</f>
        <v>Total</v>
      </c>
      <c r="F3489" s="141">
        <f>'[11]Depr Exp'!F3489</f>
        <v>0</v>
      </c>
      <c r="G3489" s="252">
        <f>'[11]Depr Exp'!G3489</f>
        <v>0</v>
      </c>
      <c r="H3489" s="286">
        <f>'[11]Depr Exp'!H3489</f>
        <v>32814.6</v>
      </c>
      <c r="I3489" s="141">
        <f>'[11]Depr Exp'!I3489</f>
        <v>0</v>
      </c>
      <c r="J3489" s="252">
        <f>'[11]Depr Exp'!J3489</f>
        <v>0</v>
      </c>
      <c r="K3489" s="286">
        <f>'[11]Depr Exp'!K3489</f>
        <v>32908.910632000006</v>
      </c>
      <c r="L3489" s="286">
        <f>'[11]Depr Exp'!L3489</f>
        <v>94.31</v>
      </c>
      <c r="M3489" s="144"/>
      <c r="N3489" s="144"/>
    </row>
    <row r="3490" spans="1:14" ht="13.5" thickTop="1">
      <c r="A3490" s="144" t="str">
        <f>'[11]Depr Exp'!A3490</f>
        <v>E34611 PRD Sta Main Tools, LSR</v>
      </c>
      <c r="B3490" s="144" t="str">
        <f>'[11]Depr Exp'!B3490</f>
        <v>E34611 PRD Sta Main Tools, LSR-1</v>
      </c>
      <c r="C3490" s="144" t="str">
        <f>'[11]Depr Exp'!C3490</f>
        <v>403E</v>
      </c>
      <c r="D3490" s="144"/>
      <c r="E3490" s="282">
        <f>'[11]Depr Exp'!E3490</f>
        <v>43131</v>
      </c>
      <c r="F3490" s="523">
        <f>'[11]Depr Exp'!F3490</f>
        <v>124261.07</v>
      </c>
      <c r="G3490" s="305">
        <f>'[11]Depr Exp'!G3490</f>
        <v>7.17E-2</v>
      </c>
      <c r="H3490" s="524">
        <f>'[11]Depr Exp'!H3490</f>
        <v>742.46</v>
      </c>
      <c r="I3490" s="523">
        <f>'[11]Depr Exp'!I3490</f>
        <v>124261.07</v>
      </c>
      <c r="J3490" s="305">
        <f>'[11]Depr Exp'!J3490</f>
        <v>7.17E-2</v>
      </c>
      <c r="K3490" s="373">
        <f>'[11]Depr Exp'!K3490</f>
        <v>742.45989324999994</v>
      </c>
      <c r="L3490" s="524">
        <f>'[11]Depr Exp'!L3490</f>
        <v>0</v>
      </c>
      <c r="M3490" s="144"/>
      <c r="N3490" s="144"/>
    </row>
    <row r="3491" spans="1:14">
      <c r="A3491" s="144" t="str">
        <f>'[11]Depr Exp'!A3491</f>
        <v>E34611 PRD Sta Main Tools, LSR</v>
      </c>
      <c r="B3491" s="144" t="str">
        <f>'[11]Depr Exp'!B3491</f>
        <v>E34611 PRD Sta Main Tools, LSR-2</v>
      </c>
      <c r="C3491" s="144" t="str">
        <f>'[11]Depr Exp'!C3491</f>
        <v>403E</v>
      </c>
      <c r="D3491" s="144"/>
      <c r="E3491" s="282">
        <f>'[11]Depr Exp'!E3491</f>
        <v>43159</v>
      </c>
      <c r="F3491" s="523">
        <f>'[11]Depr Exp'!F3491</f>
        <v>124261.07</v>
      </c>
      <c r="G3491" s="305">
        <f>'[11]Depr Exp'!G3491</f>
        <v>7.17E-2</v>
      </c>
      <c r="H3491" s="524">
        <f>'[11]Depr Exp'!H3491</f>
        <v>742.46</v>
      </c>
      <c r="I3491" s="523">
        <f>'[11]Depr Exp'!I3491</f>
        <v>124261.07</v>
      </c>
      <c r="J3491" s="305">
        <f>'[11]Depr Exp'!J3491</f>
        <v>7.17E-2</v>
      </c>
      <c r="K3491" s="373">
        <f>'[11]Depr Exp'!K3491</f>
        <v>742.45989324999994</v>
      </c>
      <c r="L3491" s="524">
        <f>'[11]Depr Exp'!L3491</f>
        <v>0</v>
      </c>
      <c r="M3491" s="144"/>
      <c r="N3491" s="144"/>
    </row>
    <row r="3492" spans="1:14">
      <c r="A3492" s="144" t="str">
        <f>'[11]Depr Exp'!A3492</f>
        <v>E34611 PRD Sta Main Tools, LSR</v>
      </c>
      <c r="B3492" s="144" t="str">
        <f>'[11]Depr Exp'!B3492</f>
        <v>E34611 PRD Sta Main Tools, LSR-3</v>
      </c>
      <c r="C3492" s="144" t="str">
        <f>'[11]Depr Exp'!C3492</f>
        <v>403E</v>
      </c>
      <c r="D3492" s="144"/>
      <c r="E3492" s="282">
        <f>'[11]Depr Exp'!E3492</f>
        <v>43190</v>
      </c>
      <c r="F3492" s="523">
        <f>'[11]Depr Exp'!F3492</f>
        <v>124261.07</v>
      </c>
      <c r="G3492" s="305">
        <f>'[11]Depr Exp'!G3492</f>
        <v>7.17E-2</v>
      </c>
      <c r="H3492" s="524">
        <f>'[11]Depr Exp'!H3492</f>
        <v>742.46</v>
      </c>
      <c r="I3492" s="523">
        <f>'[11]Depr Exp'!I3492</f>
        <v>124261.07</v>
      </c>
      <c r="J3492" s="305">
        <f>'[11]Depr Exp'!J3492</f>
        <v>7.17E-2</v>
      </c>
      <c r="K3492" s="373">
        <f>'[11]Depr Exp'!K3492</f>
        <v>742.45989324999994</v>
      </c>
      <c r="L3492" s="524">
        <f>'[11]Depr Exp'!L3492</f>
        <v>0</v>
      </c>
      <c r="M3492" s="144"/>
      <c r="N3492" s="144"/>
    </row>
    <row r="3493" spans="1:14">
      <c r="A3493" s="144" t="str">
        <f>'[11]Depr Exp'!A3493</f>
        <v>E34611 PRD Sta Main Tools, LSR</v>
      </c>
      <c r="B3493" s="144" t="str">
        <f>'[11]Depr Exp'!B3493</f>
        <v>E34611 PRD Sta Main Tools, LSR-4</v>
      </c>
      <c r="C3493" s="144" t="str">
        <f>'[11]Depr Exp'!C3493</f>
        <v>403E</v>
      </c>
      <c r="D3493" s="144"/>
      <c r="E3493" s="282">
        <f>'[11]Depr Exp'!E3493</f>
        <v>43220</v>
      </c>
      <c r="F3493" s="523">
        <f>'[11]Depr Exp'!F3493</f>
        <v>124261.07</v>
      </c>
      <c r="G3493" s="305">
        <f>'[11]Depr Exp'!G3493</f>
        <v>7.17E-2</v>
      </c>
      <c r="H3493" s="524">
        <f>'[11]Depr Exp'!H3493</f>
        <v>742.46</v>
      </c>
      <c r="I3493" s="523">
        <f>'[11]Depr Exp'!I3493</f>
        <v>124261.07</v>
      </c>
      <c r="J3493" s="305">
        <f>'[11]Depr Exp'!J3493</f>
        <v>7.17E-2</v>
      </c>
      <c r="K3493" s="373">
        <f>'[11]Depr Exp'!K3493</f>
        <v>742.45989324999994</v>
      </c>
      <c r="L3493" s="524">
        <f>'[11]Depr Exp'!L3493</f>
        <v>0</v>
      </c>
      <c r="M3493" s="144"/>
      <c r="N3493" s="144"/>
    </row>
    <row r="3494" spans="1:14">
      <c r="A3494" s="144" t="str">
        <f>'[11]Depr Exp'!A3494</f>
        <v>E34611 PRD Sta Main Tools, LSR</v>
      </c>
      <c r="B3494" s="144" t="str">
        <f>'[11]Depr Exp'!B3494</f>
        <v>E34611 PRD Sta Main Tools, LSR-5</v>
      </c>
      <c r="C3494" s="144" t="str">
        <f>'[11]Depr Exp'!C3494</f>
        <v>403E</v>
      </c>
      <c r="D3494" s="144"/>
      <c r="E3494" s="282">
        <f>'[11]Depr Exp'!E3494</f>
        <v>43251</v>
      </c>
      <c r="F3494" s="523">
        <f>'[11]Depr Exp'!F3494</f>
        <v>124261.07</v>
      </c>
      <c r="G3494" s="305">
        <f>'[11]Depr Exp'!G3494</f>
        <v>7.17E-2</v>
      </c>
      <c r="H3494" s="524">
        <f>'[11]Depr Exp'!H3494</f>
        <v>742.46</v>
      </c>
      <c r="I3494" s="523">
        <f>'[11]Depr Exp'!I3494</f>
        <v>124261.07</v>
      </c>
      <c r="J3494" s="305">
        <f>'[11]Depr Exp'!J3494</f>
        <v>7.17E-2</v>
      </c>
      <c r="K3494" s="373">
        <f>'[11]Depr Exp'!K3494</f>
        <v>742.45989324999994</v>
      </c>
      <c r="L3494" s="524">
        <f>'[11]Depr Exp'!L3494</f>
        <v>0</v>
      </c>
      <c r="M3494" s="144"/>
      <c r="N3494" s="144"/>
    </row>
    <row r="3495" spans="1:14">
      <c r="A3495" s="144" t="str">
        <f>'[11]Depr Exp'!A3495</f>
        <v>E34611 PRD Sta Main Tools, LSR</v>
      </c>
      <c r="B3495" s="144" t="str">
        <f>'[11]Depr Exp'!B3495</f>
        <v>E34611 PRD Sta Main Tools, LSR-6</v>
      </c>
      <c r="C3495" s="144" t="str">
        <f>'[11]Depr Exp'!C3495</f>
        <v>403E</v>
      </c>
      <c r="D3495" s="144"/>
      <c r="E3495" s="282">
        <f>'[11]Depr Exp'!E3495</f>
        <v>43281</v>
      </c>
      <c r="F3495" s="523">
        <f>'[11]Depr Exp'!F3495</f>
        <v>124261.07</v>
      </c>
      <c r="G3495" s="305">
        <f>'[11]Depr Exp'!G3495</f>
        <v>7.17E-2</v>
      </c>
      <c r="H3495" s="524">
        <f>'[11]Depr Exp'!H3495</f>
        <v>742.46</v>
      </c>
      <c r="I3495" s="523">
        <f>'[11]Depr Exp'!I3495</f>
        <v>124261.07</v>
      </c>
      <c r="J3495" s="305">
        <f>'[11]Depr Exp'!J3495</f>
        <v>7.17E-2</v>
      </c>
      <c r="K3495" s="373">
        <f>'[11]Depr Exp'!K3495</f>
        <v>742.45989324999994</v>
      </c>
      <c r="L3495" s="524">
        <f>'[11]Depr Exp'!L3495</f>
        <v>0</v>
      </c>
      <c r="M3495" s="144"/>
      <c r="N3495" s="144"/>
    </row>
    <row r="3496" spans="1:14">
      <c r="A3496" s="144" t="str">
        <f>'[11]Depr Exp'!A3496</f>
        <v>E34611 PRD Sta Main Tools, LSR</v>
      </c>
      <c r="B3496" s="144" t="str">
        <f>'[11]Depr Exp'!B3496</f>
        <v>E34611 PRD Sta Main Tools, LSR-7</v>
      </c>
      <c r="C3496" s="144" t="str">
        <f>'[11]Depr Exp'!C3496</f>
        <v>403E</v>
      </c>
      <c r="D3496" s="144"/>
      <c r="E3496" s="282">
        <f>'[11]Depr Exp'!E3496</f>
        <v>43312</v>
      </c>
      <c r="F3496" s="523">
        <f>'[11]Depr Exp'!F3496</f>
        <v>124261.07</v>
      </c>
      <c r="G3496" s="305">
        <f>'[11]Depr Exp'!G3496</f>
        <v>7.17E-2</v>
      </c>
      <c r="H3496" s="524">
        <f>'[11]Depr Exp'!H3496</f>
        <v>742.46</v>
      </c>
      <c r="I3496" s="523">
        <f>'[11]Depr Exp'!I3496</f>
        <v>124261.07</v>
      </c>
      <c r="J3496" s="305">
        <f>'[11]Depr Exp'!J3496</f>
        <v>7.17E-2</v>
      </c>
      <c r="K3496" s="373">
        <f>'[11]Depr Exp'!K3496</f>
        <v>742.45989324999994</v>
      </c>
      <c r="L3496" s="524">
        <f>'[11]Depr Exp'!L3496</f>
        <v>0</v>
      </c>
      <c r="M3496" s="144"/>
      <c r="N3496" s="144"/>
    </row>
    <row r="3497" spans="1:14">
      <c r="A3497" s="144" t="str">
        <f>'[11]Depr Exp'!A3497</f>
        <v>E34611 PRD Sta Main Tools, LSR</v>
      </c>
      <c r="B3497" s="144" t="str">
        <f>'[11]Depr Exp'!B3497</f>
        <v>E34611 PRD Sta Main Tools, LSR-8</v>
      </c>
      <c r="C3497" s="144" t="str">
        <f>'[11]Depr Exp'!C3497</f>
        <v>403E</v>
      </c>
      <c r="D3497" s="144"/>
      <c r="E3497" s="282">
        <f>'[11]Depr Exp'!E3497</f>
        <v>43343</v>
      </c>
      <c r="F3497" s="523">
        <f>'[11]Depr Exp'!F3497</f>
        <v>124261.07</v>
      </c>
      <c r="G3497" s="305">
        <f>'[11]Depr Exp'!G3497</f>
        <v>7.17E-2</v>
      </c>
      <c r="H3497" s="524">
        <f>'[11]Depr Exp'!H3497</f>
        <v>742.46</v>
      </c>
      <c r="I3497" s="523">
        <f>'[11]Depr Exp'!I3497</f>
        <v>124261.07</v>
      </c>
      <c r="J3497" s="305">
        <f>'[11]Depr Exp'!J3497</f>
        <v>7.17E-2</v>
      </c>
      <c r="K3497" s="373">
        <f>'[11]Depr Exp'!K3497</f>
        <v>742.45989324999994</v>
      </c>
      <c r="L3497" s="524">
        <f>'[11]Depr Exp'!L3497</f>
        <v>0</v>
      </c>
      <c r="M3497" s="144"/>
      <c r="N3497" s="144"/>
    </row>
    <row r="3498" spans="1:14">
      <c r="A3498" s="144" t="str">
        <f>'[11]Depr Exp'!A3498</f>
        <v>E34611 PRD Sta Main Tools, LSR</v>
      </c>
      <c r="B3498" s="144" t="str">
        <f>'[11]Depr Exp'!B3498</f>
        <v>E34611 PRD Sta Main Tools, LSR-9</v>
      </c>
      <c r="C3498" s="144" t="str">
        <f>'[11]Depr Exp'!C3498</f>
        <v>403E</v>
      </c>
      <c r="D3498" s="144"/>
      <c r="E3498" s="282">
        <f>'[11]Depr Exp'!E3498</f>
        <v>43373</v>
      </c>
      <c r="F3498" s="523">
        <f>'[11]Depr Exp'!F3498</f>
        <v>124261.07</v>
      </c>
      <c r="G3498" s="305">
        <f>'[11]Depr Exp'!G3498</f>
        <v>7.17E-2</v>
      </c>
      <c r="H3498" s="524">
        <f>'[11]Depr Exp'!H3498</f>
        <v>742.46</v>
      </c>
      <c r="I3498" s="523">
        <f>'[11]Depr Exp'!I3498</f>
        <v>124261.07</v>
      </c>
      <c r="J3498" s="305">
        <f>'[11]Depr Exp'!J3498</f>
        <v>7.17E-2</v>
      </c>
      <c r="K3498" s="373">
        <f>'[11]Depr Exp'!K3498</f>
        <v>742.45989324999994</v>
      </c>
      <c r="L3498" s="524">
        <f>'[11]Depr Exp'!L3498</f>
        <v>0</v>
      </c>
      <c r="M3498" s="144"/>
      <c r="N3498" s="144"/>
    </row>
    <row r="3499" spans="1:14">
      <c r="A3499" s="144" t="str">
        <f>'[11]Depr Exp'!A3499</f>
        <v>E34611 PRD Sta Main Tools, LSR</v>
      </c>
      <c r="B3499" s="144" t="str">
        <f>'[11]Depr Exp'!B3499</f>
        <v>E34611 PRD Sta Main Tools, LSR-10</v>
      </c>
      <c r="C3499" s="144" t="str">
        <f>'[11]Depr Exp'!C3499</f>
        <v>403E</v>
      </c>
      <c r="D3499" s="144"/>
      <c r="E3499" s="282">
        <f>'[11]Depr Exp'!E3499</f>
        <v>43404</v>
      </c>
      <c r="F3499" s="523">
        <f>'[11]Depr Exp'!F3499</f>
        <v>124261.07</v>
      </c>
      <c r="G3499" s="305">
        <f>'[11]Depr Exp'!G3499</f>
        <v>7.17E-2</v>
      </c>
      <c r="H3499" s="524">
        <f>'[11]Depr Exp'!H3499</f>
        <v>742.46</v>
      </c>
      <c r="I3499" s="523">
        <f>'[11]Depr Exp'!I3499</f>
        <v>124261.07</v>
      </c>
      <c r="J3499" s="305">
        <f>'[11]Depr Exp'!J3499</f>
        <v>7.17E-2</v>
      </c>
      <c r="K3499" s="373">
        <f>'[11]Depr Exp'!K3499</f>
        <v>742.45989324999994</v>
      </c>
      <c r="L3499" s="524">
        <f>'[11]Depr Exp'!L3499</f>
        <v>0</v>
      </c>
      <c r="M3499" s="144"/>
      <c r="N3499" s="144"/>
    </row>
    <row r="3500" spans="1:14">
      <c r="A3500" s="144" t="str">
        <f>'[11]Depr Exp'!A3500</f>
        <v>E34611 PRD Sta Main Tools, LSR</v>
      </c>
      <c r="B3500" s="144" t="str">
        <f>'[11]Depr Exp'!B3500</f>
        <v>E34611 PRD Sta Main Tools, LSR-11</v>
      </c>
      <c r="C3500" s="144" t="str">
        <f>'[11]Depr Exp'!C3500</f>
        <v>403E</v>
      </c>
      <c r="D3500" s="144"/>
      <c r="E3500" s="282">
        <f>'[11]Depr Exp'!E3500</f>
        <v>43434</v>
      </c>
      <c r="F3500" s="523">
        <f>'[11]Depr Exp'!F3500</f>
        <v>124261.07</v>
      </c>
      <c r="G3500" s="305">
        <f>'[11]Depr Exp'!G3500</f>
        <v>7.17E-2</v>
      </c>
      <c r="H3500" s="524">
        <f>'[11]Depr Exp'!H3500</f>
        <v>742.46</v>
      </c>
      <c r="I3500" s="523">
        <f>'[11]Depr Exp'!I3500</f>
        <v>124261.07</v>
      </c>
      <c r="J3500" s="305">
        <f>'[11]Depr Exp'!J3500</f>
        <v>7.17E-2</v>
      </c>
      <c r="K3500" s="373">
        <f>'[11]Depr Exp'!K3500</f>
        <v>742.45989324999994</v>
      </c>
      <c r="L3500" s="524">
        <f>'[11]Depr Exp'!L3500</f>
        <v>0</v>
      </c>
      <c r="M3500" s="144"/>
      <c r="N3500" s="144"/>
    </row>
    <row r="3501" spans="1:14">
      <c r="A3501" s="144" t="str">
        <f>'[11]Depr Exp'!A3501</f>
        <v>E34611 PRD Sta Main Tools, LSR</v>
      </c>
      <c r="B3501" s="144" t="str">
        <f>'[11]Depr Exp'!B3501</f>
        <v>E34611 PRD Sta Main Tools, LSR-12</v>
      </c>
      <c r="C3501" s="144" t="str">
        <f>'[11]Depr Exp'!C3501</f>
        <v>403E</v>
      </c>
      <c r="D3501" s="144"/>
      <c r="E3501" s="282">
        <f>'[11]Depr Exp'!E3501</f>
        <v>43465</v>
      </c>
      <c r="F3501" s="523">
        <f>'[11]Depr Exp'!F3501</f>
        <v>124261.07</v>
      </c>
      <c r="G3501" s="305">
        <f>'[11]Depr Exp'!G3501</f>
        <v>7.17E-2</v>
      </c>
      <c r="H3501" s="524">
        <f>'[11]Depr Exp'!H3501</f>
        <v>742.46</v>
      </c>
      <c r="I3501" s="523">
        <f>'[11]Depr Exp'!I3501</f>
        <v>124261.07</v>
      </c>
      <c r="J3501" s="305">
        <f>'[11]Depr Exp'!J3501</f>
        <v>7.17E-2</v>
      </c>
      <c r="K3501" s="373">
        <f>'[11]Depr Exp'!K3501</f>
        <v>742.45989324999994</v>
      </c>
      <c r="L3501" s="524">
        <f>'[11]Depr Exp'!L3501</f>
        <v>0</v>
      </c>
      <c r="M3501" s="144"/>
      <c r="N3501" s="144"/>
    </row>
    <row r="3502" spans="1:14" ht="15.75" thickBot="1">
      <c r="A3502" s="159" t="str">
        <f>'[11]Depr Exp'!A3502</f>
        <v>E34611 PRD Sta Main Tools, LSR Total</v>
      </c>
      <c r="B3502" s="144">
        <f>'[11]Depr Exp'!B3502</f>
        <v>0</v>
      </c>
      <c r="C3502" s="502" t="str">
        <f>'[11]Depr Exp'!C3502</f>
        <v>EPRD</v>
      </c>
      <c r="D3502" s="144"/>
      <c r="E3502" s="281" t="str">
        <f>'[11]Depr Exp'!E3502</f>
        <v>Total</v>
      </c>
      <c r="F3502" s="141">
        <f>'[11]Depr Exp'!F3502</f>
        <v>0</v>
      </c>
      <c r="G3502" s="252">
        <f>'[11]Depr Exp'!G3502</f>
        <v>0</v>
      </c>
      <c r="H3502" s="286">
        <f>'[11]Depr Exp'!H3502</f>
        <v>8909.52</v>
      </c>
      <c r="I3502" s="141">
        <f>'[11]Depr Exp'!I3502</f>
        <v>0</v>
      </c>
      <c r="J3502" s="252">
        <f>'[11]Depr Exp'!J3502</f>
        <v>0</v>
      </c>
      <c r="K3502" s="286">
        <f>'[11]Depr Exp'!K3502</f>
        <v>8909.5187190000015</v>
      </c>
      <c r="L3502" s="286">
        <f>'[11]Depr Exp'!L3502</f>
        <v>0</v>
      </c>
      <c r="M3502" s="144"/>
      <c r="N3502" s="144"/>
    </row>
    <row r="3503" spans="1:14" ht="13.5" thickTop="1">
      <c r="A3503" s="144" t="str">
        <f>'[11]Depr Exp'!A3503</f>
        <v>E34611 PRD Sta Main Tools,WildHorse</v>
      </c>
      <c r="B3503" s="144" t="str">
        <f>'[11]Depr Exp'!B3503</f>
        <v>E34611 PRD Sta Main Tools,WildHorse-1</v>
      </c>
      <c r="C3503" s="144" t="str">
        <f>'[11]Depr Exp'!C3503</f>
        <v>403E</v>
      </c>
      <c r="D3503" s="144"/>
      <c r="E3503" s="282">
        <f>'[11]Depr Exp'!E3503</f>
        <v>43131</v>
      </c>
      <c r="F3503" s="523">
        <f>'[11]Depr Exp'!F3503</f>
        <v>333519.96999999997</v>
      </c>
      <c r="G3503" s="305">
        <f>'[11]Depr Exp'!G3503</f>
        <v>7.6600000000000001E-2</v>
      </c>
      <c r="H3503" s="524">
        <f>'[11]Depr Exp'!H3503</f>
        <v>2128.9699999999998</v>
      </c>
      <c r="I3503" s="523">
        <f>'[11]Depr Exp'!I3503</f>
        <v>333519.96999999997</v>
      </c>
      <c r="J3503" s="305">
        <f>'[11]Depr Exp'!J3503</f>
        <v>7.6600000000000001E-2</v>
      </c>
      <c r="K3503" s="373">
        <f>'[11]Depr Exp'!K3503</f>
        <v>2128.9691418333332</v>
      </c>
      <c r="L3503" s="524">
        <f>'[11]Depr Exp'!L3503</f>
        <v>0</v>
      </c>
      <c r="M3503" s="144"/>
      <c r="N3503" s="144"/>
    </row>
    <row r="3504" spans="1:14">
      <c r="A3504" s="144" t="str">
        <f>'[11]Depr Exp'!A3504</f>
        <v>E34611 PRD Sta Main Tools,WildHorse</v>
      </c>
      <c r="B3504" s="144" t="str">
        <f>'[11]Depr Exp'!B3504</f>
        <v>E34611 PRD Sta Main Tools,WildHorse-2</v>
      </c>
      <c r="C3504" s="144" t="str">
        <f>'[11]Depr Exp'!C3504</f>
        <v>403E</v>
      </c>
      <c r="D3504" s="144"/>
      <c r="E3504" s="282">
        <f>'[11]Depr Exp'!E3504</f>
        <v>43159</v>
      </c>
      <c r="F3504" s="523">
        <f>'[11]Depr Exp'!F3504</f>
        <v>333519.96999999997</v>
      </c>
      <c r="G3504" s="305">
        <f>'[11]Depr Exp'!G3504</f>
        <v>7.6600000000000001E-2</v>
      </c>
      <c r="H3504" s="524">
        <f>'[11]Depr Exp'!H3504</f>
        <v>2128.9699999999998</v>
      </c>
      <c r="I3504" s="523">
        <f>'[11]Depr Exp'!I3504</f>
        <v>333519.96999999997</v>
      </c>
      <c r="J3504" s="305">
        <f>'[11]Depr Exp'!J3504</f>
        <v>7.6600000000000001E-2</v>
      </c>
      <c r="K3504" s="373">
        <f>'[11]Depr Exp'!K3504</f>
        <v>2128.9691418333332</v>
      </c>
      <c r="L3504" s="524">
        <f>'[11]Depr Exp'!L3504</f>
        <v>0</v>
      </c>
      <c r="M3504" s="144"/>
      <c r="N3504" s="144"/>
    </row>
    <row r="3505" spans="1:14">
      <c r="A3505" s="144" t="str">
        <f>'[11]Depr Exp'!A3505</f>
        <v>E34611 PRD Sta Main Tools,WildHorse</v>
      </c>
      <c r="B3505" s="144" t="str">
        <f>'[11]Depr Exp'!B3505</f>
        <v>E34611 PRD Sta Main Tools,WildHorse-3</v>
      </c>
      <c r="C3505" s="144" t="str">
        <f>'[11]Depr Exp'!C3505</f>
        <v>403E</v>
      </c>
      <c r="D3505" s="144"/>
      <c r="E3505" s="282">
        <f>'[11]Depr Exp'!E3505</f>
        <v>43190</v>
      </c>
      <c r="F3505" s="523">
        <f>'[11]Depr Exp'!F3505</f>
        <v>333519.96999999997</v>
      </c>
      <c r="G3505" s="305">
        <f>'[11]Depr Exp'!G3505</f>
        <v>7.6600000000000001E-2</v>
      </c>
      <c r="H3505" s="524">
        <f>'[11]Depr Exp'!H3505</f>
        <v>2128.9699999999998</v>
      </c>
      <c r="I3505" s="523">
        <f>'[11]Depr Exp'!I3505</f>
        <v>333519.96999999997</v>
      </c>
      <c r="J3505" s="305">
        <f>'[11]Depr Exp'!J3505</f>
        <v>7.6600000000000001E-2</v>
      </c>
      <c r="K3505" s="373">
        <f>'[11]Depr Exp'!K3505</f>
        <v>2128.9691418333332</v>
      </c>
      <c r="L3505" s="524">
        <f>'[11]Depr Exp'!L3505</f>
        <v>0</v>
      </c>
      <c r="M3505" s="144"/>
      <c r="N3505" s="144"/>
    </row>
    <row r="3506" spans="1:14">
      <c r="A3506" s="144" t="str">
        <f>'[11]Depr Exp'!A3506</f>
        <v>E34611 PRD Sta Main Tools,WildHorse</v>
      </c>
      <c r="B3506" s="144" t="str">
        <f>'[11]Depr Exp'!B3506</f>
        <v>E34611 PRD Sta Main Tools,WildHorse-4</v>
      </c>
      <c r="C3506" s="144" t="str">
        <f>'[11]Depr Exp'!C3506</f>
        <v>403E</v>
      </c>
      <c r="D3506" s="144"/>
      <c r="E3506" s="282">
        <f>'[11]Depr Exp'!E3506</f>
        <v>43220</v>
      </c>
      <c r="F3506" s="523">
        <f>'[11]Depr Exp'!F3506</f>
        <v>333519.96999999997</v>
      </c>
      <c r="G3506" s="305">
        <f>'[11]Depr Exp'!G3506</f>
        <v>7.6600000000000001E-2</v>
      </c>
      <c r="H3506" s="524">
        <f>'[11]Depr Exp'!H3506</f>
        <v>2128.9699999999998</v>
      </c>
      <c r="I3506" s="523">
        <f>'[11]Depr Exp'!I3506</f>
        <v>333519.96999999997</v>
      </c>
      <c r="J3506" s="305">
        <f>'[11]Depr Exp'!J3506</f>
        <v>7.6600000000000001E-2</v>
      </c>
      <c r="K3506" s="373">
        <f>'[11]Depr Exp'!K3506</f>
        <v>2128.9691418333332</v>
      </c>
      <c r="L3506" s="524">
        <f>'[11]Depr Exp'!L3506</f>
        <v>0</v>
      </c>
      <c r="M3506" s="144"/>
      <c r="N3506" s="144"/>
    </row>
    <row r="3507" spans="1:14">
      <c r="A3507" s="144" t="str">
        <f>'[11]Depr Exp'!A3507</f>
        <v>E34611 PRD Sta Main Tools,WildHorse</v>
      </c>
      <c r="B3507" s="144" t="str">
        <f>'[11]Depr Exp'!B3507</f>
        <v>E34611 PRD Sta Main Tools,WildHorse-5</v>
      </c>
      <c r="C3507" s="144" t="str">
        <f>'[11]Depr Exp'!C3507</f>
        <v>403E</v>
      </c>
      <c r="D3507" s="144"/>
      <c r="E3507" s="282">
        <f>'[11]Depr Exp'!E3507</f>
        <v>43251</v>
      </c>
      <c r="F3507" s="523">
        <f>'[11]Depr Exp'!F3507</f>
        <v>333519.96999999997</v>
      </c>
      <c r="G3507" s="305">
        <f>'[11]Depr Exp'!G3507</f>
        <v>7.6600000000000001E-2</v>
      </c>
      <c r="H3507" s="524">
        <f>'[11]Depr Exp'!H3507</f>
        <v>2128.9699999999998</v>
      </c>
      <c r="I3507" s="523">
        <f>'[11]Depr Exp'!I3507</f>
        <v>333519.96999999997</v>
      </c>
      <c r="J3507" s="305">
        <f>'[11]Depr Exp'!J3507</f>
        <v>7.6600000000000001E-2</v>
      </c>
      <c r="K3507" s="373">
        <f>'[11]Depr Exp'!K3507</f>
        <v>2128.9691418333332</v>
      </c>
      <c r="L3507" s="524">
        <f>'[11]Depr Exp'!L3507</f>
        <v>0</v>
      </c>
      <c r="M3507" s="144"/>
      <c r="N3507" s="144"/>
    </row>
    <row r="3508" spans="1:14">
      <c r="A3508" s="144" t="str">
        <f>'[11]Depr Exp'!A3508</f>
        <v>E34611 PRD Sta Main Tools,WildHorse</v>
      </c>
      <c r="B3508" s="144" t="str">
        <f>'[11]Depr Exp'!B3508</f>
        <v>E34611 PRD Sta Main Tools,WildHorse-6</v>
      </c>
      <c r="C3508" s="144" t="str">
        <f>'[11]Depr Exp'!C3508</f>
        <v>403E</v>
      </c>
      <c r="D3508" s="144"/>
      <c r="E3508" s="282">
        <f>'[11]Depr Exp'!E3508</f>
        <v>43281</v>
      </c>
      <c r="F3508" s="523">
        <f>'[11]Depr Exp'!F3508</f>
        <v>333519.96999999997</v>
      </c>
      <c r="G3508" s="305">
        <f>'[11]Depr Exp'!G3508</f>
        <v>7.6600000000000001E-2</v>
      </c>
      <c r="H3508" s="524">
        <f>'[11]Depr Exp'!H3508</f>
        <v>2128.9699999999998</v>
      </c>
      <c r="I3508" s="523">
        <f>'[11]Depr Exp'!I3508</f>
        <v>333519.96999999997</v>
      </c>
      <c r="J3508" s="305">
        <f>'[11]Depr Exp'!J3508</f>
        <v>7.6600000000000001E-2</v>
      </c>
      <c r="K3508" s="373">
        <f>'[11]Depr Exp'!K3508</f>
        <v>2128.9691418333332</v>
      </c>
      <c r="L3508" s="524">
        <f>'[11]Depr Exp'!L3508</f>
        <v>0</v>
      </c>
      <c r="M3508" s="144"/>
      <c r="N3508" s="144"/>
    </row>
    <row r="3509" spans="1:14">
      <c r="A3509" s="144" t="str">
        <f>'[11]Depr Exp'!A3509</f>
        <v>E34611 PRD Sta Main Tools,WildHorse</v>
      </c>
      <c r="B3509" s="144" t="str">
        <f>'[11]Depr Exp'!B3509</f>
        <v>E34611 PRD Sta Main Tools,WildHorse-7</v>
      </c>
      <c r="C3509" s="144" t="str">
        <f>'[11]Depr Exp'!C3509</f>
        <v>403E</v>
      </c>
      <c r="D3509" s="144"/>
      <c r="E3509" s="282">
        <f>'[11]Depr Exp'!E3509</f>
        <v>43312</v>
      </c>
      <c r="F3509" s="523">
        <f>'[11]Depr Exp'!F3509</f>
        <v>333519.96999999997</v>
      </c>
      <c r="G3509" s="305">
        <f>'[11]Depr Exp'!G3509</f>
        <v>7.6600000000000001E-2</v>
      </c>
      <c r="H3509" s="524">
        <f>'[11]Depr Exp'!H3509</f>
        <v>2128.9699999999998</v>
      </c>
      <c r="I3509" s="523">
        <f>'[11]Depr Exp'!I3509</f>
        <v>333519.96999999997</v>
      </c>
      <c r="J3509" s="305">
        <f>'[11]Depr Exp'!J3509</f>
        <v>7.6600000000000001E-2</v>
      </c>
      <c r="K3509" s="373">
        <f>'[11]Depr Exp'!K3509</f>
        <v>2128.9691418333332</v>
      </c>
      <c r="L3509" s="524">
        <f>'[11]Depr Exp'!L3509</f>
        <v>0</v>
      </c>
      <c r="M3509" s="144"/>
      <c r="N3509" s="144"/>
    </row>
    <row r="3510" spans="1:14">
      <c r="A3510" s="144" t="str">
        <f>'[11]Depr Exp'!A3510</f>
        <v>E34611 PRD Sta Main Tools,WildHorse</v>
      </c>
      <c r="B3510" s="144" t="str">
        <f>'[11]Depr Exp'!B3510</f>
        <v>E34611 PRD Sta Main Tools,WildHorse-8</v>
      </c>
      <c r="C3510" s="144" t="str">
        <f>'[11]Depr Exp'!C3510</f>
        <v>403E</v>
      </c>
      <c r="D3510" s="144"/>
      <c r="E3510" s="282">
        <f>'[11]Depr Exp'!E3510</f>
        <v>43343</v>
      </c>
      <c r="F3510" s="523">
        <f>'[11]Depr Exp'!F3510</f>
        <v>333519.96999999997</v>
      </c>
      <c r="G3510" s="305">
        <f>'[11]Depr Exp'!G3510</f>
        <v>7.6600000000000001E-2</v>
      </c>
      <c r="H3510" s="524">
        <f>'[11]Depr Exp'!H3510</f>
        <v>2128.9699999999998</v>
      </c>
      <c r="I3510" s="523">
        <f>'[11]Depr Exp'!I3510</f>
        <v>333519.96999999997</v>
      </c>
      <c r="J3510" s="305">
        <f>'[11]Depr Exp'!J3510</f>
        <v>7.6600000000000001E-2</v>
      </c>
      <c r="K3510" s="373">
        <f>'[11]Depr Exp'!K3510</f>
        <v>2128.9691418333332</v>
      </c>
      <c r="L3510" s="524">
        <f>'[11]Depr Exp'!L3510</f>
        <v>0</v>
      </c>
      <c r="M3510" s="144"/>
      <c r="N3510" s="144"/>
    </row>
    <row r="3511" spans="1:14">
      <c r="A3511" s="144" t="str">
        <f>'[11]Depr Exp'!A3511</f>
        <v>E34611 PRD Sta Main Tools,WildHorse</v>
      </c>
      <c r="B3511" s="144" t="str">
        <f>'[11]Depr Exp'!B3511</f>
        <v>E34611 PRD Sta Main Tools,WildHorse-9</v>
      </c>
      <c r="C3511" s="144" t="str">
        <f>'[11]Depr Exp'!C3511</f>
        <v>403E</v>
      </c>
      <c r="D3511" s="144"/>
      <c r="E3511" s="282">
        <f>'[11]Depr Exp'!E3511</f>
        <v>43373</v>
      </c>
      <c r="F3511" s="523">
        <f>'[11]Depr Exp'!F3511</f>
        <v>333519.96999999997</v>
      </c>
      <c r="G3511" s="305">
        <f>'[11]Depr Exp'!G3511</f>
        <v>7.6600000000000001E-2</v>
      </c>
      <c r="H3511" s="524">
        <f>'[11]Depr Exp'!H3511</f>
        <v>2128.9699999999998</v>
      </c>
      <c r="I3511" s="523">
        <f>'[11]Depr Exp'!I3511</f>
        <v>333519.96999999997</v>
      </c>
      <c r="J3511" s="305">
        <f>'[11]Depr Exp'!J3511</f>
        <v>7.6600000000000001E-2</v>
      </c>
      <c r="K3511" s="373">
        <f>'[11]Depr Exp'!K3511</f>
        <v>2128.9691418333332</v>
      </c>
      <c r="L3511" s="524">
        <f>'[11]Depr Exp'!L3511</f>
        <v>0</v>
      </c>
      <c r="M3511" s="144"/>
      <c r="N3511" s="144"/>
    </row>
    <row r="3512" spans="1:14">
      <c r="A3512" s="144" t="str">
        <f>'[11]Depr Exp'!A3512</f>
        <v>E34611 PRD Sta Main Tools,WildHorse</v>
      </c>
      <c r="B3512" s="144" t="str">
        <f>'[11]Depr Exp'!B3512</f>
        <v>E34611 PRD Sta Main Tools,WildHorse-10</v>
      </c>
      <c r="C3512" s="144" t="str">
        <f>'[11]Depr Exp'!C3512</f>
        <v>403E</v>
      </c>
      <c r="D3512" s="144"/>
      <c r="E3512" s="282">
        <f>'[11]Depr Exp'!E3512</f>
        <v>43404</v>
      </c>
      <c r="F3512" s="523">
        <f>'[11]Depr Exp'!F3512</f>
        <v>333519.96999999997</v>
      </c>
      <c r="G3512" s="305">
        <f>'[11]Depr Exp'!G3512</f>
        <v>7.6600000000000001E-2</v>
      </c>
      <c r="H3512" s="524">
        <f>'[11]Depr Exp'!H3512</f>
        <v>2128.9699999999998</v>
      </c>
      <c r="I3512" s="523">
        <f>'[11]Depr Exp'!I3512</f>
        <v>333519.96999999997</v>
      </c>
      <c r="J3512" s="305">
        <f>'[11]Depr Exp'!J3512</f>
        <v>7.6600000000000001E-2</v>
      </c>
      <c r="K3512" s="373">
        <f>'[11]Depr Exp'!K3512</f>
        <v>2128.9691418333332</v>
      </c>
      <c r="L3512" s="524">
        <f>'[11]Depr Exp'!L3512</f>
        <v>0</v>
      </c>
      <c r="M3512" s="144"/>
      <c r="N3512" s="144"/>
    </row>
    <row r="3513" spans="1:14">
      <c r="A3513" s="144" t="str">
        <f>'[11]Depr Exp'!A3513</f>
        <v>E34611 PRD Sta Main Tools,WildHorse</v>
      </c>
      <c r="B3513" s="144" t="str">
        <f>'[11]Depr Exp'!B3513</f>
        <v>E34611 PRD Sta Main Tools,WildHorse-11</v>
      </c>
      <c r="C3513" s="144" t="str">
        <f>'[11]Depr Exp'!C3513</f>
        <v>403E</v>
      </c>
      <c r="D3513" s="144"/>
      <c r="E3513" s="282">
        <f>'[11]Depr Exp'!E3513</f>
        <v>43434</v>
      </c>
      <c r="F3513" s="523">
        <f>'[11]Depr Exp'!F3513</f>
        <v>333519.96999999997</v>
      </c>
      <c r="G3513" s="305">
        <f>'[11]Depr Exp'!G3513</f>
        <v>7.6600000000000001E-2</v>
      </c>
      <c r="H3513" s="524">
        <f>'[11]Depr Exp'!H3513</f>
        <v>2128.9699999999998</v>
      </c>
      <c r="I3513" s="523">
        <f>'[11]Depr Exp'!I3513</f>
        <v>333519.96999999997</v>
      </c>
      <c r="J3513" s="305">
        <f>'[11]Depr Exp'!J3513</f>
        <v>7.6600000000000001E-2</v>
      </c>
      <c r="K3513" s="373">
        <f>'[11]Depr Exp'!K3513</f>
        <v>2128.9691418333332</v>
      </c>
      <c r="L3513" s="524">
        <f>'[11]Depr Exp'!L3513</f>
        <v>0</v>
      </c>
      <c r="M3513" s="144"/>
      <c r="N3513" s="144"/>
    </row>
    <row r="3514" spans="1:14">
      <c r="A3514" s="144" t="str">
        <f>'[11]Depr Exp'!A3514</f>
        <v>E34611 PRD Sta Main Tools,WildHorse</v>
      </c>
      <c r="B3514" s="144" t="str">
        <f>'[11]Depr Exp'!B3514</f>
        <v>E34611 PRD Sta Main Tools,WildHorse-12</v>
      </c>
      <c r="C3514" s="144" t="str">
        <f>'[11]Depr Exp'!C3514</f>
        <v>403E</v>
      </c>
      <c r="D3514" s="144"/>
      <c r="E3514" s="282">
        <f>'[11]Depr Exp'!E3514</f>
        <v>43465</v>
      </c>
      <c r="F3514" s="523">
        <f>'[11]Depr Exp'!F3514</f>
        <v>333519.96999999997</v>
      </c>
      <c r="G3514" s="305">
        <f>'[11]Depr Exp'!G3514</f>
        <v>7.6600000000000001E-2</v>
      </c>
      <c r="H3514" s="524">
        <f>'[11]Depr Exp'!H3514</f>
        <v>2128.9699999999998</v>
      </c>
      <c r="I3514" s="523">
        <f>'[11]Depr Exp'!I3514</f>
        <v>333519.96999999997</v>
      </c>
      <c r="J3514" s="305">
        <f>'[11]Depr Exp'!J3514</f>
        <v>7.6600000000000001E-2</v>
      </c>
      <c r="K3514" s="373">
        <f>'[11]Depr Exp'!K3514</f>
        <v>2128.9691418333332</v>
      </c>
      <c r="L3514" s="524">
        <f>'[11]Depr Exp'!L3514</f>
        <v>0</v>
      </c>
      <c r="M3514" s="144"/>
      <c r="N3514" s="144"/>
    </row>
    <row r="3515" spans="1:14" ht="15.75" thickBot="1">
      <c r="A3515" s="159" t="str">
        <f>'[11]Depr Exp'!A3515</f>
        <v>E34611 PRD Sta Main Tools,WildHorse Total</v>
      </c>
      <c r="B3515" s="144">
        <f>'[11]Depr Exp'!B3515</f>
        <v>0</v>
      </c>
      <c r="C3515" s="502" t="str">
        <f>'[11]Depr Exp'!C3515</f>
        <v>EPRD</v>
      </c>
      <c r="D3515" s="144"/>
      <c r="E3515" s="281" t="str">
        <f>'[11]Depr Exp'!E3515</f>
        <v>Total</v>
      </c>
      <c r="F3515" s="141">
        <f>'[11]Depr Exp'!F3515</f>
        <v>0</v>
      </c>
      <c r="G3515" s="252">
        <f>'[11]Depr Exp'!G3515</f>
        <v>0</v>
      </c>
      <c r="H3515" s="286">
        <f>'[11]Depr Exp'!H3515</f>
        <v>25547.640000000003</v>
      </c>
      <c r="I3515" s="141">
        <f>'[11]Depr Exp'!I3515</f>
        <v>0</v>
      </c>
      <c r="J3515" s="252">
        <f>'[11]Depr Exp'!J3515</f>
        <v>0</v>
      </c>
      <c r="K3515" s="286">
        <f>'[11]Depr Exp'!K3515</f>
        <v>25547.629701999991</v>
      </c>
      <c r="L3515" s="286">
        <f>'[11]Depr Exp'!L3515</f>
        <v>-0.01</v>
      </c>
      <c r="M3515" s="144"/>
      <c r="N3515" s="144"/>
    </row>
    <row r="3516" spans="1:14" ht="13.5" thickTop="1">
      <c r="A3516" s="258" t="str">
        <f>'[11]Depr Exp'!A3516</f>
        <v xml:space="preserve">E347 PRD ARO, Other Prod </v>
      </c>
      <c r="B3516" s="258" t="str">
        <f>'[11]Depr Exp'!B3516</f>
        <v>E347 PRD ARO, Other Prod -1</v>
      </c>
      <c r="C3516" s="258" t="str">
        <f>'[11]Depr Exp'!C3516</f>
        <v>403.1E</v>
      </c>
      <c r="D3516" s="258"/>
      <c r="E3516" s="279">
        <f>'[11]Depr Exp'!E3516</f>
        <v>43131</v>
      </c>
      <c r="F3516" s="517">
        <f>'[11]Depr Exp'!F3516</f>
        <v>47572326.740000002</v>
      </c>
      <c r="G3516" s="518">
        <f>'[11]Depr Exp'!G3516</f>
        <v>0</v>
      </c>
      <c r="H3516" s="519">
        <f>'[11]Depr Exp'!H3516</f>
        <v>272466.55</v>
      </c>
      <c r="I3516" s="517">
        <f>'[11]Depr Exp'!I3516</f>
        <v>0</v>
      </c>
      <c r="J3516" s="518">
        <f>'[11]Depr Exp'!J3516</f>
        <v>0</v>
      </c>
      <c r="K3516" s="520">
        <f>'[11]Depr Exp'!K3516</f>
        <v>268226.11</v>
      </c>
      <c r="L3516" s="519">
        <f>'[11]Depr Exp'!L3516</f>
        <v>-4240.4399999999996</v>
      </c>
      <c r="M3516" s="144"/>
      <c r="N3516" s="144"/>
    </row>
    <row r="3517" spans="1:14">
      <c r="A3517" s="258" t="str">
        <f>'[11]Depr Exp'!A3517</f>
        <v xml:space="preserve">E347 PRD ARO, Other Prod </v>
      </c>
      <c r="B3517" s="258" t="str">
        <f>'[11]Depr Exp'!B3517</f>
        <v>E347 PRD ARO, Other Prod -2</v>
      </c>
      <c r="C3517" s="258" t="str">
        <f>'[11]Depr Exp'!C3517</f>
        <v>403.1E</v>
      </c>
      <c r="D3517" s="258"/>
      <c r="E3517" s="279">
        <f>'[11]Depr Exp'!E3517</f>
        <v>43159</v>
      </c>
      <c r="F3517" s="517">
        <f>'[11]Depr Exp'!F3517</f>
        <v>46906128.189999998</v>
      </c>
      <c r="G3517" s="518">
        <f>'[11]Depr Exp'!G3517</f>
        <v>0</v>
      </c>
      <c r="H3517" s="519">
        <f>'[11]Depr Exp'!H3517</f>
        <v>270352.36</v>
      </c>
      <c r="I3517" s="517">
        <f>'[11]Depr Exp'!I3517</f>
        <v>0</v>
      </c>
      <c r="J3517" s="518">
        <f>'[11]Depr Exp'!J3517</f>
        <v>0</v>
      </c>
      <c r="K3517" s="520">
        <f>'[11]Depr Exp'!K3517</f>
        <v>268226.11</v>
      </c>
      <c r="L3517" s="519">
        <f>'[11]Depr Exp'!L3517</f>
        <v>-2126.25</v>
      </c>
      <c r="M3517" s="144"/>
      <c r="N3517" s="144"/>
    </row>
    <row r="3518" spans="1:14">
      <c r="A3518" s="258" t="str">
        <f>'[11]Depr Exp'!A3518</f>
        <v xml:space="preserve">E347 PRD ARO, Other Prod </v>
      </c>
      <c r="B3518" s="258" t="str">
        <f>'[11]Depr Exp'!B3518</f>
        <v>E347 PRD ARO, Other Prod -3</v>
      </c>
      <c r="C3518" s="258" t="str">
        <f>'[11]Depr Exp'!C3518</f>
        <v>403.1E</v>
      </c>
      <c r="D3518" s="258"/>
      <c r="E3518" s="279">
        <f>'[11]Depr Exp'!E3518</f>
        <v>43190</v>
      </c>
      <c r="F3518" s="517">
        <f>'[11]Depr Exp'!F3518</f>
        <v>46242043.829999998</v>
      </c>
      <c r="G3518" s="518">
        <f>'[11]Depr Exp'!G3518</f>
        <v>0</v>
      </c>
      <c r="H3518" s="519">
        <f>'[11]Depr Exp'!H3518</f>
        <v>268226.3</v>
      </c>
      <c r="I3518" s="517">
        <f>'[11]Depr Exp'!I3518</f>
        <v>0</v>
      </c>
      <c r="J3518" s="518">
        <f>'[11]Depr Exp'!J3518</f>
        <v>0</v>
      </c>
      <c r="K3518" s="520">
        <f>'[11]Depr Exp'!K3518</f>
        <v>268226.11</v>
      </c>
      <c r="L3518" s="519">
        <f>'[11]Depr Exp'!L3518</f>
        <v>-0.19</v>
      </c>
      <c r="M3518" s="144"/>
      <c r="N3518" s="144"/>
    </row>
    <row r="3519" spans="1:14">
      <c r="A3519" s="258" t="str">
        <f>'[11]Depr Exp'!A3519</f>
        <v xml:space="preserve">E347 PRD ARO, Other Prod </v>
      </c>
      <c r="B3519" s="258" t="str">
        <f>'[11]Depr Exp'!B3519</f>
        <v>E347 PRD ARO, Other Prod -4</v>
      </c>
      <c r="C3519" s="258" t="str">
        <f>'[11]Depr Exp'!C3519</f>
        <v>403.1E</v>
      </c>
      <c r="D3519" s="258"/>
      <c r="E3519" s="279">
        <f>'[11]Depr Exp'!E3519</f>
        <v>43220</v>
      </c>
      <c r="F3519" s="517">
        <f>'[11]Depr Exp'!F3519</f>
        <v>45973817.530000001</v>
      </c>
      <c r="G3519" s="518">
        <f>'[11]Depr Exp'!G3519</f>
        <v>0</v>
      </c>
      <c r="H3519" s="519">
        <f>'[11]Depr Exp'!H3519</f>
        <v>268226.23</v>
      </c>
      <c r="I3519" s="517">
        <f>'[11]Depr Exp'!I3519</f>
        <v>0</v>
      </c>
      <c r="J3519" s="518">
        <f>'[11]Depr Exp'!J3519</f>
        <v>0</v>
      </c>
      <c r="K3519" s="520">
        <f>'[11]Depr Exp'!K3519</f>
        <v>268226.11</v>
      </c>
      <c r="L3519" s="519">
        <f>'[11]Depr Exp'!L3519</f>
        <v>-0.12</v>
      </c>
      <c r="M3519" s="144"/>
      <c r="N3519" s="144"/>
    </row>
    <row r="3520" spans="1:14">
      <c r="A3520" s="258" t="str">
        <f>'[11]Depr Exp'!A3520</f>
        <v xml:space="preserve">E347 PRD ARO, Other Prod </v>
      </c>
      <c r="B3520" s="258" t="str">
        <f>'[11]Depr Exp'!B3520</f>
        <v>E347 PRD ARO, Other Prod -5</v>
      </c>
      <c r="C3520" s="258" t="str">
        <f>'[11]Depr Exp'!C3520</f>
        <v>403.1E</v>
      </c>
      <c r="D3520" s="258"/>
      <c r="E3520" s="279">
        <f>'[11]Depr Exp'!E3520</f>
        <v>43251</v>
      </c>
      <c r="F3520" s="517">
        <f>'[11]Depr Exp'!F3520</f>
        <v>45705591.299999997</v>
      </c>
      <c r="G3520" s="518">
        <f>'[11]Depr Exp'!G3520</f>
        <v>0</v>
      </c>
      <c r="H3520" s="519">
        <f>'[11]Depr Exp'!H3520</f>
        <v>268226.42</v>
      </c>
      <c r="I3520" s="517">
        <f>'[11]Depr Exp'!I3520</f>
        <v>0</v>
      </c>
      <c r="J3520" s="518">
        <f>'[11]Depr Exp'!J3520</f>
        <v>0</v>
      </c>
      <c r="K3520" s="520">
        <f>'[11]Depr Exp'!K3520</f>
        <v>268226.11</v>
      </c>
      <c r="L3520" s="519">
        <f>'[11]Depr Exp'!L3520</f>
        <v>-0.31</v>
      </c>
      <c r="M3520" s="144"/>
      <c r="N3520" s="144"/>
    </row>
    <row r="3521" spans="1:14">
      <c r="A3521" s="258" t="str">
        <f>'[11]Depr Exp'!A3521</f>
        <v xml:space="preserve">E347 PRD ARO, Other Prod </v>
      </c>
      <c r="B3521" s="258" t="str">
        <f>'[11]Depr Exp'!B3521</f>
        <v>E347 PRD ARO, Other Prod -6</v>
      </c>
      <c r="C3521" s="258" t="str">
        <f>'[11]Depr Exp'!C3521</f>
        <v>403.1E</v>
      </c>
      <c r="D3521" s="258"/>
      <c r="E3521" s="279">
        <f>'[11]Depr Exp'!E3521</f>
        <v>43281</v>
      </c>
      <c r="F3521" s="517">
        <f>'[11]Depr Exp'!F3521</f>
        <v>45437364.880000003</v>
      </c>
      <c r="G3521" s="518">
        <f>'[11]Depr Exp'!G3521</f>
        <v>0</v>
      </c>
      <c r="H3521" s="519">
        <f>'[11]Depr Exp'!H3521</f>
        <v>268226.28999999998</v>
      </c>
      <c r="I3521" s="517">
        <f>'[11]Depr Exp'!I3521</f>
        <v>0</v>
      </c>
      <c r="J3521" s="518">
        <f>'[11]Depr Exp'!J3521</f>
        <v>0</v>
      </c>
      <c r="K3521" s="520">
        <f>'[11]Depr Exp'!K3521</f>
        <v>268226.11</v>
      </c>
      <c r="L3521" s="519">
        <f>'[11]Depr Exp'!L3521</f>
        <v>-0.18</v>
      </c>
      <c r="M3521" s="144"/>
      <c r="N3521" s="144"/>
    </row>
    <row r="3522" spans="1:14">
      <c r="A3522" s="258" t="str">
        <f>'[11]Depr Exp'!A3522</f>
        <v xml:space="preserve">E347 PRD ARO, Other Prod </v>
      </c>
      <c r="B3522" s="258" t="str">
        <f>'[11]Depr Exp'!B3522</f>
        <v>E347 PRD ARO, Other Prod -7</v>
      </c>
      <c r="C3522" s="258" t="str">
        <f>'[11]Depr Exp'!C3522</f>
        <v>403.1E</v>
      </c>
      <c r="D3522" s="258"/>
      <c r="E3522" s="279">
        <f>'[11]Depr Exp'!E3522</f>
        <v>43312</v>
      </c>
      <c r="F3522" s="517">
        <f>'[11]Depr Exp'!F3522</f>
        <v>45169138.590000004</v>
      </c>
      <c r="G3522" s="518">
        <f>'[11]Depr Exp'!G3522</f>
        <v>0</v>
      </c>
      <c r="H3522" s="519">
        <f>'[11]Depr Exp'!H3522</f>
        <v>268226.21999999997</v>
      </c>
      <c r="I3522" s="517">
        <f>'[11]Depr Exp'!I3522</f>
        <v>0</v>
      </c>
      <c r="J3522" s="518">
        <f>'[11]Depr Exp'!J3522</f>
        <v>0</v>
      </c>
      <c r="K3522" s="520">
        <f>'[11]Depr Exp'!K3522</f>
        <v>268226.11</v>
      </c>
      <c r="L3522" s="519">
        <f>'[11]Depr Exp'!L3522</f>
        <v>-0.11</v>
      </c>
      <c r="M3522" s="144"/>
      <c r="N3522" s="144"/>
    </row>
    <row r="3523" spans="1:14">
      <c r="A3523" s="258" t="str">
        <f>'[11]Depr Exp'!A3523</f>
        <v xml:space="preserve">E347 PRD ARO, Other Prod </v>
      </c>
      <c r="B3523" s="258" t="str">
        <f>'[11]Depr Exp'!B3523</f>
        <v>E347 PRD ARO, Other Prod -8</v>
      </c>
      <c r="C3523" s="258" t="str">
        <f>'[11]Depr Exp'!C3523</f>
        <v>403.1E</v>
      </c>
      <c r="D3523" s="258"/>
      <c r="E3523" s="279">
        <f>'[11]Depr Exp'!E3523</f>
        <v>43343</v>
      </c>
      <c r="F3523" s="517">
        <f>'[11]Depr Exp'!F3523</f>
        <v>44900912.369999997</v>
      </c>
      <c r="G3523" s="518">
        <f>'[11]Depr Exp'!G3523</f>
        <v>0</v>
      </c>
      <c r="H3523" s="519">
        <f>'[11]Depr Exp'!H3523</f>
        <v>268226.36</v>
      </c>
      <c r="I3523" s="517">
        <f>'[11]Depr Exp'!I3523</f>
        <v>0</v>
      </c>
      <c r="J3523" s="518">
        <f>'[11]Depr Exp'!J3523</f>
        <v>0</v>
      </c>
      <c r="K3523" s="520">
        <f>'[11]Depr Exp'!K3523</f>
        <v>268226.11</v>
      </c>
      <c r="L3523" s="519">
        <f>'[11]Depr Exp'!L3523</f>
        <v>-0.25</v>
      </c>
      <c r="M3523" s="144"/>
      <c r="N3523" s="144"/>
    </row>
    <row r="3524" spans="1:14">
      <c r="A3524" s="258" t="str">
        <f>'[11]Depr Exp'!A3524</f>
        <v xml:space="preserve">E347 PRD ARO, Other Prod </v>
      </c>
      <c r="B3524" s="258" t="str">
        <f>'[11]Depr Exp'!B3524</f>
        <v>E347 PRD ARO, Other Prod -9</v>
      </c>
      <c r="C3524" s="258" t="str">
        <f>'[11]Depr Exp'!C3524</f>
        <v>403.1E</v>
      </c>
      <c r="D3524" s="258"/>
      <c r="E3524" s="279">
        <f>'[11]Depr Exp'!E3524</f>
        <v>43373</v>
      </c>
      <c r="F3524" s="517">
        <f>'[11]Depr Exp'!F3524</f>
        <v>44632686.009999998</v>
      </c>
      <c r="G3524" s="518">
        <f>'[11]Depr Exp'!G3524</f>
        <v>0</v>
      </c>
      <c r="H3524" s="519">
        <f>'[11]Depr Exp'!H3524</f>
        <v>268226.31</v>
      </c>
      <c r="I3524" s="517">
        <f>'[11]Depr Exp'!I3524</f>
        <v>0</v>
      </c>
      <c r="J3524" s="518">
        <f>'[11]Depr Exp'!J3524</f>
        <v>0</v>
      </c>
      <c r="K3524" s="520">
        <f>'[11]Depr Exp'!K3524</f>
        <v>268226.11</v>
      </c>
      <c r="L3524" s="519">
        <f>'[11]Depr Exp'!L3524</f>
        <v>-0.2</v>
      </c>
      <c r="M3524" s="144"/>
      <c r="N3524" s="144"/>
    </row>
    <row r="3525" spans="1:14">
      <c r="A3525" s="258" t="str">
        <f>'[11]Depr Exp'!A3525</f>
        <v xml:space="preserve">E347 PRD ARO, Other Prod </v>
      </c>
      <c r="B3525" s="258" t="str">
        <f>'[11]Depr Exp'!B3525</f>
        <v>E347 PRD ARO, Other Prod -10</v>
      </c>
      <c r="C3525" s="258" t="str">
        <f>'[11]Depr Exp'!C3525</f>
        <v>403.1E</v>
      </c>
      <c r="D3525" s="258"/>
      <c r="E3525" s="279">
        <f>'[11]Depr Exp'!E3525</f>
        <v>43404</v>
      </c>
      <c r="F3525" s="517">
        <f>'[11]Depr Exp'!F3525</f>
        <v>44364459.700000003</v>
      </c>
      <c r="G3525" s="518">
        <f>'[11]Depr Exp'!G3525</f>
        <v>0</v>
      </c>
      <c r="H3525" s="519">
        <f>'[11]Depr Exp'!H3525</f>
        <v>268226.18</v>
      </c>
      <c r="I3525" s="517">
        <f>'[11]Depr Exp'!I3525</f>
        <v>0</v>
      </c>
      <c r="J3525" s="518">
        <f>'[11]Depr Exp'!J3525</f>
        <v>0</v>
      </c>
      <c r="K3525" s="520">
        <f>'[11]Depr Exp'!K3525</f>
        <v>268226.11</v>
      </c>
      <c r="L3525" s="519">
        <f>'[11]Depr Exp'!L3525</f>
        <v>-7.0000000000000007E-2</v>
      </c>
      <c r="M3525" s="144"/>
      <c r="N3525" s="144"/>
    </row>
    <row r="3526" spans="1:14">
      <c r="A3526" s="258" t="str">
        <f>'[11]Depr Exp'!A3526</f>
        <v xml:space="preserve">E347 PRD ARO, Other Prod </v>
      </c>
      <c r="B3526" s="258" t="str">
        <f>'[11]Depr Exp'!B3526</f>
        <v>E347 PRD ARO, Other Prod -11</v>
      </c>
      <c r="C3526" s="258" t="str">
        <f>'[11]Depr Exp'!C3526</f>
        <v>403.1E</v>
      </c>
      <c r="D3526" s="258"/>
      <c r="E3526" s="279">
        <f>'[11]Depr Exp'!E3526</f>
        <v>43434</v>
      </c>
      <c r="F3526" s="517">
        <f>'[11]Depr Exp'!F3526</f>
        <v>44096233.520000003</v>
      </c>
      <c r="G3526" s="518">
        <f>'[11]Depr Exp'!G3526</f>
        <v>0</v>
      </c>
      <c r="H3526" s="519">
        <f>'[11]Depr Exp'!H3526</f>
        <v>268226.45</v>
      </c>
      <c r="I3526" s="517">
        <f>'[11]Depr Exp'!I3526</f>
        <v>0</v>
      </c>
      <c r="J3526" s="518">
        <f>'[11]Depr Exp'!J3526</f>
        <v>0</v>
      </c>
      <c r="K3526" s="520">
        <f>'[11]Depr Exp'!K3526</f>
        <v>268226.11</v>
      </c>
      <c r="L3526" s="519">
        <f>'[11]Depr Exp'!L3526</f>
        <v>-0.34</v>
      </c>
      <c r="M3526" s="144"/>
      <c r="N3526" s="144"/>
    </row>
    <row r="3527" spans="1:14">
      <c r="A3527" s="258" t="str">
        <f>'[11]Depr Exp'!A3527</f>
        <v xml:space="preserve">E347 PRD ARO, Other Prod </v>
      </c>
      <c r="B3527" s="258" t="str">
        <f>'[11]Depr Exp'!B3527</f>
        <v>E347 PRD ARO, Other Prod -12</v>
      </c>
      <c r="C3527" s="258" t="str">
        <f>'[11]Depr Exp'!C3527</f>
        <v>403.1E</v>
      </c>
      <c r="D3527" s="258"/>
      <c r="E3527" s="279">
        <f>'[11]Depr Exp'!E3527</f>
        <v>43465</v>
      </c>
      <c r="F3527" s="517">
        <f>'[11]Depr Exp'!F3527</f>
        <v>43828007.07</v>
      </c>
      <c r="G3527" s="518">
        <f>'[11]Depr Exp'!G3527</f>
        <v>0</v>
      </c>
      <c r="H3527" s="519">
        <f>'[11]Depr Exp'!H3527</f>
        <v>268226.11</v>
      </c>
      <c r="I3527" s="517">
        <f>'[11]Depr Exp'!I3527</f>
        <v>0</v>
      </c>
      <c r="J3527" s="518">
        <f>'[11]Depr Exp'!J3527</f>
        <v>0</v>
      </c>
      <c r="K3527" s="520">
        <f>'[11]Depr Exp'!K3527</f>
        <v>268226.11</v>
      </c>
      <c r="L3527" s="519">
        <f>'[11]Depr Exp'!L3527</f>
        <v>0</v>
      </c>
      <c r="M3527" s="144"/>
      <c r="N3527" s="144"/>
    </row>
    <row r="3528" spans="1:14" ht="15.75" thickBot="1">
      <c r="A3528" s="159" t="str">
        <f>'[11]Depr Exp'!A3528</f>
        <v>E347 PRD ARO, Other Prod  Total</v>
      </c>
      <c r="B3528" s="144">
        <f>'[11]Depr Exp'!B3528</f>
        <v>0</v>
      </c>
      <c r="C3528" s="502" t="str">
        <f>'[11]Depr Exp'!C3528</f>
        <v>EPRD</v>
      </c>
      <c r="D3528" s="144"/>
      <c r="E3528" s="281" t="str">
        <f>'[11]Depr Exp'!E3528</f>
        <v>Total</v>
      </c>
      <c r="F3528" s="141">
        <f>'[11]Depr Exp'!F3528</f>
        <v>0</v>
      </c>
      <c r="G3528" s="252">
        <f>'[11]Depr Exp'!G3528</f>
        <v>0</v>
      </c>
      <c r="H3528" s="286">
        <f>'[11]Depr Exp'!H3528</f>
        <v>3225081.7800000003</v>
      </c>
      <c r="I3528" s="141">
        <f>'[11]Depr Exp'!I3528</f>
        <v>0</v>
      </c>
      <c r="J3528" s="252">
        <f>'[11]Depr Exp'!J3528</f>
        <v>0</v>
      </c>
      <c r="K3528" s="286">
        <f>'[11]Depr Exp'!K3528</f>
        <v>3218713.3199999989</v>
      </c>
      <c r="L3528" s="286">
        <f>'[11]Depr Exp'!L3528</f>
        <v>-6368.46</v>
      </c>
      <c r="M3528" s="144"/>
      <c r="N3528" s="144"/>
    </row>
    <row r="3529" spans="1:14" ht="13.5" thickTop="1">
      <c r="A3529" s="144" t="str">
        <f>'[11]Depr Exp'!A3529</f>
        <v>E348 PRD Energy Storage Equipment</v>
      </c>
      <c r="B3529" s="144" t="str">
        <f>'[11]Depr Exp'!B3529</f>
        <v>E348 PRD Energy Storage Equipment-1</v>
      </c>
      <c r="C3529" s="144" t="str">
        <f>'[11]Depr Exp'!C3529</f>
        <v>403E</v>
      </c>
      <c r="D3529" s="144"/>
      <c r="E3529" s="282">
        <f>'[11]Depr Exp'!E3529</f>
        <v>43131</v>
      </c>
      <c r="F3529" s="523">
        <f>'[11]Depr Exp'!F3529</f>
        <v>4747563.47</v>
      </c>
      <c r="G3529" s="305">
        <f>'[11]Depr Exp'!G3529</f>
        <v>4.99E-2</v>
      </c>
      <c r="H3529" s="524">
        <f>'[11]Depr Exp'!H3529</f>
        <v>19741.95</v>
      </c>
      <c r="I3529" s="523">
        <f>'[11]Depr Exp'!I3529</f>
        <v>5025581.3</v>
      </c>
      <c r="J3529" s="305">
        <f>'[11]Depr Exp'!J3529</f>
        <v>4.99E-2</v>
      </c>
      <c r="K3529" s="373">
        <f>'[11]Depr Exp'!K3529</f>
        <v>20898.042239166665</v>
      </c>
      <c r="L3529" s="524">
        <f>'[11]Depr Exp'!L3529</f>
        <v>1156.0899999999999</v>
      </c>
      <c r="M3529" s="144"/>
      <c r="N3529" s="144"/>
    </row>
    <row r="3530" spans="1:14">
      <c r="A3530" s="144" t="str">
        <f>'[11]Depr Exp'!A3530</f>
        <v>E348 PRD Energy Storage Equipment</v>
      </c>
      <c r="B3530" s="144" t="str">
        <f>'[11]Depr Exp'!B3530</f>
        <v>E348 PRD Energy Storage Equipment-2</v>
      </c>
      <c r="C3530" s="144" t="str">
        <f>'[11]Depr Exp'!C3530</f>
        <v>403E</v>
      </c>
      <c r="D3530" s="144"/>
      <c r="E3530" s="282">
        <f>'[11]Depr Exp'!E3530</f>
        <v>43159</v>
      </c>
      <c r="F3530" s="523">
        <f>'[11]Depr Exp'!F3530</f>
        <v>4996519.45</v>
      </c>
      <c r="G3530" s="305">
        <f>'[11]Depr Exp'!G3530</f>
        <v>4.99E-2</v>
      </c>
      <c r="H3530" s="524">
        <f>'[11]Depr Exp'!H3530</f>
        <v>20777.189999999999</v>
      </c>
      <c r="I3530" s="523">
        <f>'[11]Depr Exp'!I3530</f>
        <v>5025581.3</v>
      </c>
      <c r="J3530" s="305">
        <f>'[11]Depr Exp'!J3530</f>
        <v>4.99E-2</v>
      </c>
      <c r="K3530" s="373">
        <f>'[11]Depr Exp'!K3530</f>
        <v>20898.042239166665</v>
      </c>
      <c r="L3530" s="524">
        <f>'[11]Depr Exp'!L3530</f>
        <v>120.85</v>
      </c>
      <c r="M3530" s="144"/>
      <c r="N3530" s="144"/>
    </row>
    <row r="3531" spans="1:14">
      <c r="A3531" s="144" t="str">
        <f>'[11]Depr Exp'!A3531</f>
        <v>E348 PRD Energy Storage Equipment</v>
      </c>
      <c r="B3531" s="144" t="str">
        <f>'[11]Depr Exp'!B3531</f>
        <v>E348 PRD Energy Storage Equipment-3</v>
      </c>
      <c r="C3531" s="144" t="str">
        <f>'[11]Depr Exp'!C3531</f>
        <v>403E</v>
      </c>
      <c r="D3531" s="144"/>
      <c r="E3531" s="282">
        <f>'[11]Depr Exp'!E3531</f>
        <v>43190</v>
      </c>
      <c r="F3531" s="523">
        <f>'[11]Depr Exp'!F3531</f>
        <v>5011050.38</v>
      </c>
      <c r="G3531" s="305">
        <f>'[11]Depr Exp'!G3531</f>
        <v>4.99E-2</v>
      </c>
      <c r="H3531" s="524">
        <f>'[11]Depr Exp'!H3531</f>
        <v>20837.62</v>
      </c>
      <c r="I3531" s="523">
        <f>'[11]Depr Exp'!I3531</f>
        <v>5025581.3</v>
      </c>
      <c r="J3531" s="305">
        <f>'[11]Depr Exp'!J3531</f>
        <v>4.99E-2</v>
      </c>
      <c r="K3531" s="373">
        <f>'[11]Depr Exp'!K3531</f>
        <v>20898.042239166665</v>
      </c>
      <c r="L3531" s="524">
        <f>'[11]Depr Exp'!L3531</f>
        <v>60.42</v>
      </c>
      <c r="M3531" s="144"/>
      <c r="N3531" s="144"/>
    </row>
    <row r="3532" spans="1:14">
      <c r="A3532" s="144" t="str">
        <f>'[11]Depr Exp'!A3532</f>
        <v>E348 PRD Energy Storage Equipment</v>
      </c>
      <c r="B3532" s="144" t="str">
        <f>'[11]Depr Exp'!B3532</f>
        <v>E348 PRD Energy Storage Equipment-4</v>
      </c>
      <c r="C3532" s="144" t="str">
        <f>'[11]Depr Exp'!C3532</f>
        <v>403E</v>
      </c>
      <c r="D3532" s="144"/>
      <c r="E3532" s="282">
        <f>'[11]Depr Exp'!E3532</f>
        <v>43220</v>
      </c>
      <c r="F3532" s="523">
        <f>'[11]Depr Exp'!F3532</f>
        <v>5025581.3</v>
      </c>
      <c r="G3532" s="305">
        <f>'[11]Depr Exp'!G3532</f>
        <v>4.99E-2</v>
      </c>
      <c r="H3532" s="524">
        <f>'[11]Depr Exp'!H3532</f>
        <v>20898.04</v>
      </c>
      <c r="I3532" s="523">
        <f>'[11]Depr Exp'!I3532</f>
        <v>5025581.3</v>
      </c>
      <c r="J3532" s="305">
        <f>'[11]Depr Exp'!J3532</f>
        <v>4.99E-2</v>
      </c>
      <c r="K3532" s="373">
        <f>'[11]Depr Exp'!K3532</f>
        <v>20898.042239166665</v>
      </c>
      <c r="L3532" s="524">
        <f>'[11]Depr Exp'!L3532</f>
        <v>0</v>
      </c>
      <c r="M3532" s="144"/>
      <c r="N3532" s="144"/>
    </row>
    <row r="3533" spans="1:14">
      <c r="A3533" s="144" t="str">
        <f>'[11]Depr Exp'!A3533</f>
        <v>E348 PRD Energy Storage Equipment</v>
      </c>
      <c r="B3533" s="144" t="str">
        <f>'[11]Depr Exp'!B3533</f>
        <v>E348 PRD Energy Storage Equipment-5</v>
      </c>
      <c r="C3533" s="144" t="str">
        <f>'[11]Depr Exp'!C3533</f>
        <v>403E</v>
      </c>
      <c r="D3533" s="144"/>
      <c r="E3533" s="282">
        <f>'[11]Depr Exp'!E3533</f>
        <v>43251</v>
      </c>
      <c r="F3533" s="523">
        <f>'[11]Depr Exp'!F3533</f>
        <v>5025581.3</v>
      </c>
      <c r="G3533" s="305">
        <f>'[11]Depr Exp'!G3533</f>
        <v>4.99E-2</v>
      </c>
      <c r="H3533" s="524">
        <f>'[11]Depr Exp'!H3533</f>
        <v>20898.04</v>
      </c>
      <c r="I3533" s="523">
        <f>'[11]Depr Exp'!I3533</f>
        <v>5025581.3</v>
      </c>
      <c r="J3533" s="305">
        <f>'[11]Depr Exp'!J3533</f>
        <v>4.99E-2</v>
      </c>
      <c r="K3533" s="373">
        <f>'[11]Depr Exp'!K3533</f>
        <v>20898.042239166665</v>
      </c>
      <c r="L3533" s="524">
        <f>'[11]Depr Exp'!L3533</f>
        <v>0</v>
      </c>
      <c r="M3533" s="144"/>
      <c r="N3533" s="144"/>
    </row>
    <row r="3534" spans="1:14">
      <c r="A3534" s="144" t="str">
        <f>'[11]Depr Exp'!A3534</f>
        <v>E348 PRD Energy Storage Equipment</v>
      </c>
      <c r="B3534" s="144" t="str">
        <f>'[11]Depr Exp'!B3534</f>
        <v>E348 PRD Energy Storage Equipment-6</v>
      </c>
      <c r="C3534" s="144" t="str">
        <f>'[11]Depr Exp'!C3534</f>
        <v>403E</v>
      </c>
      <c r="D3534" s="144"/>
      <c r="E3534" s="282">
        <f>'[11]Depr Exp'!E3534</f>
        <v>43281</v>
      </c>
      <c r="F3534" s="523">
        <f>'[11]Depr Exp'!F3534</f>
        <v>5025581.3</v>
      </c>
      <c r="G3534" s="305">
        <f>'[11]Depr Exp'!G3534</f>
        <v>4.99E-2</v>
      </c>
      <c r="H3534" s="524">
        <f>'[11]Depr Exp'!H3534</f>
        <v>20898.04</v>
      </c>
      <c r="I3534" s="523">
        <f>'[11]Depr Exp'!I3534</f>
        <v>5025581.3</v>
      </c>
      <c r="J3534" s="305">
        <f>'[11]Depr Exp'!J3534</f>
        <v>4.99E-2</v>
      </c>
      <c r="K3534" s="373">
        <f>'[11]Depr Exp'!K3534</f>
        <v>20898.042239166665</v>
      </c>
      <c r="L3534" s="524">
        <f>'[11]Depr Exp'!L3534</f>
        <v>0</v>
      </c>
      <c r="M3534" s="144"/>
      <c r="N3534" s="144"/>
    </row>
    <row r="3535" spans="1:14">
      <c r="A3535" s="144" t="str">
        <f>'[11]Depr Exp'!A3535</f>
        <v>E348 PRD Energy Storage Equipment</v>
      </c>
      <c r="B3535" s="144" t="str">
        <f>'[11]Depr Exp'!B3535</f>
        <v>E348 PRD Energy Storage Equipment-7</v>
      </c>
      <c r="C3535" s="144" t="str">
        <f>'[11]Depr Exp'!C3535</f>
        <v>403E</v>
      </c>
      <c r="D3535" s="144"/>
      <c r="E3535" s="282">
        <f>'[11]Depr Exp'!E3535</f>
        <v>43312</v>
      </c>
      <c r="F3535" s="523">
        <f>'[11]Depr Exp'!F3535</f>
        <v>5025581.3</v>
      </c>
      <c r="G3535" s="305">
        <f>'[11]Depr Exp'!G3535</f>
        <v>4.99E-2</v>
      </c>
      <c r="H3535" s="524">
        <f>'[11]Depr Exp'!H3535</f>
        <v>20898.04</v>
      </c>
      <c r="I3535" s="523">
        <f>'[11]Depr Exp'!I3535</f>
        <v>5025581.3</v>
      </c>
      <c r="J3535" s="305">
        <f>'[11]Depr Exp'!J3535</f>
        <v>4.99E-2</v>
      </c>
      <c r="K3535" s="373">
        <f>'[11]Depr Exp'!K3535</f>
        <v>20898.042239166665</v>
      </c>
      <c r="L3535" s="524">
        <f>'[11]Depr Exp'!L3535</f>
        <v>0</v>
      </c>
      <c r="M3535" s="144"/>
      <c r="N3535" s="144"/>
    </row>
    <row r="3536" spans="1:14">
      <c r="A3536" s="144" t="str">
        <f>'[11]Depr Exp'!A3536</f>
        <v>E348 PRD Energy Storage Equipment</v>
      </c>
      <c r="B3536" s="144" t="str">
        <f>'[11]Depr Exp'!B3536</f>
        <v>E348 PRD Energy Storage Equipment-8</v>
      </c>
      <c r="C3536" s="144" t="str">
        <f>'[11]Depr Exp'!C3536</f>
        <v>403E</v>
      </c>
      <c r="D3536" s="144"/>
      <c r="E3536" s="282">
        <f>'[11]Depr Exp'!E3536</f>
        <v>43343</v>
      </c>
      <c r="F3536" s="523">
        <f>'[11]Depr Exp'!F3536</f>
        <v>5025581.3</v>
      </c>
      <c r="G3536" s="305">
        <f>'[11]Depr Exp'!G3536</f>
        <v>4.99E-2</v>
      </c>
      <c r="H3536" s="524">
        <f>'[11]Depr Exp'!H3536</f>
        <v>20898.04</v>
      </c>
      <c r="I3536" s="523">
        <f>'[11]Depr Exp'!I3536</f>
        <v>5025581.3</v>
      </c>
      <c r="J3536" s="305">
        <f>'[11]Depr Exp'!J3536</f>
        <v>4.99E-2</v>
      </c>
      <c r="K3536" s="373">
        <f>'[11]Depr Exp'!K3536</f>
        <v>20898.042239166665</v>
      </c>
      <c r="L3536" s="524">
        <f>'[11]Depr Exp'!L3536</f>
        <v>0</v>
      </c>
      <c r="M3536" s="144"/>
      <c r="N3536" s="144"/>
    </row>
    <row r="3537" spans="1:14">
      <c r="A3537" s="144" t="str">
        <f>'[11]Depr Exp'!A3537</f>
        <v>E348 PRD Energy Storage Equipment</v>
      </c>
      <c r="B3537" s="144" t="str">
        <f>'[11]Depr Exp'!B3537</f>
        <v>E348 PRD Energy Storage Equipment-9</v>
      </c>
      <c r="C3537" s="144" t="str">
        <f>'[11]Depr Exp'!C3537</f>
        <v>403E</v>
      </c>
      <c r="D3537" s="144"/>
      <c r="E3537" s="282">
        <f>'[11]Depr Exp'!E3537</f>
        <v>43373</v>
      </c>
      <c r="F3537" s="523">
        <f>'[11]Depr Exp'!F3537</f>
        <v>5025581.3</v>
      </c>
      <c r="G3537" s="305">
        <f>'[11]Depr Exp'!G3537</f>
        <v>4.99E-2</v>
      </c>
      <c r="H3537" s="524">
        <f>'[11]Depr Exp'!H3537</f>
        <v>20898.04</v>
      </c>
      <c r="I3537" s="523">
        <f>'[11]Depr Exp'!I3537</f>
        <v>5025581.3</v>
      </c>
      <c r="J3537" s="305">
        <f>'[11]Depr Exp'!J3537</f>
        <v>4.99E-2</v>
      </c>
      <c r="K3537" s="373">
        <f>'[11]Depr Exp'!K3537</f>
        <v>20898.042239166665</v>
      </c>
      <c r="L3537" s="524">
        <f>'[11]Depr Exp'!L3537</f>
        <v>0</v>
      </c>
      <c r="M3537" s="144"/>
      <c r="N3537" s="144"/>
    </row>
    <row r="3538" spans="1:14">
      <c r="A3538" s="144" t="str">
        <f>'[11]Depr Exp'!A3538</f>
        <v>E348 PRD Energy Storage Equipment</v>
      </c>
      <c r="B3538" s="144" t="str">
        <f>'[11]Depr Exp'!B3538</f>
        <v>E348 PRD Energy Storage Equipment-10</v>
      </c>
      <c r="C3538" s="144" t="str">
        <f>'[11]Depr Exp'!C3538</f>
        <v>403E</v>
      </c>
      <c r="D3538" s="144"/>
      <c r="E3538" s="282">
        <f>'[11]Depr Exp'!E3538</f>
        <v>43404</v>
      </c>
      <c r="F3538" s="523">
        <f>'[11]Depr Exp'!F3538</f>
        <v>5025581.3</v>
      </c>
      <c r="G3538" s="305">
        <f>'[11]Depr Exp'!G3538</f>
        <v>4.99E-2</v>
      </c>
      <c r="H3538" s="524">
        <f>'[11]Depr Exp'!H3538</f>
        <v>20898.04</v>
      </c>
      <c r="I3538" s="523">
        <f>'[11]Depr Exp'!I3538</f>
        <v>5025581.3</v>
      </c>
      <c r="J3538" s="305">
        <f>'[11]Depr Exp'!J3538</f>
        <v>4.99E-2</v>
      </c>
      <c r="K3538" s="373">
        <f>'[11]Depr Exp'!K3538</f>
        <v>20898.042239166665</v>
      </c>
      <c r="L3538" s="524">
        <f>'[11]Depr Exp'!L3538</f>
        <v>0</v>
      </c>
      <c r="M3538" s="144"/>
      <c r="N3538" s="144"/>
    </row>
    <row r="3539" spans="1:14">
      <c r="A3539" s="144" t="str">
        <f>'[11]Depr Exp'!A3539</f>
        <v>E348 PRD Energy Storage Equipment</v>
      </c>
      <c r="B3539" s="144" t="str">
        <f>'[11]Depr Exp'!B3539</f>
        <v>E348 PRD Energy Storage Equipment-11</v>
      </c>
      <c r="C3539" s="144" t="str">
        <f>'[11]Depr Exp'!C3539</f>
        <v>403E</v>
      </c>
      <c r="D3539" s="144"/>
      <c r="E3539" s="282">
        <f>'[11]Depr Exp'!E3539</f>
        <v>43434</v>
      </c>
      <c r="F3539" s="523">
        <f>'[11]Depr Exp'!F3539</f>
        <v>5025581.3</v>
      </c>
      <c r="G3539" s="305">
        <f>'[11]Depr Exp'!G3539</f>
        <v>4.99E-2</v>
      </c>
      <c r="H3539" s="524">
        <f>'[11]Depr Exp'!H3539</f>
        <v>20898.04</v>
      </c>
      <c r="I3539" s="523">
        <f>'[11]Depr Exp'!I3539</f>
        <v>5025581.3</v>
      </c>
      <c r="J3539" s="305">
        <f>'[11]Depr Exp'!J3539</f>
        <v>4.99E-2</v>
      </c>
      <c r="K3539" s="373">
        <f>'[11]Depr Exp'!K3539</f>
        <v>20898.042239166665</v>
      </c>
      <c r="L3539" s="524">
        <f>'[11]Depr Exp'!L3539</f>
        <v>0</v>
      </c>
      <c r="M3539" s="144"/>
      <c r="N3539" s="144"/>
    </row>
    <row r="3540" spans="1:14">
      <c r="A3540" s="144" t="str">
        <f>'[11]Depr Exp'!A3540</f>
        <v>E348 PRD Energy Storage Equipment</v>
      </c>
      <c r="B3540" s="144" t="str">
        <f>'[11]Depr Exp'!B3540</f>
        <v>E348 PRD Energy Storage Equipment-12</v>
      </c>
      <c r="C3540" s="144" t="str">
        <f>'[11]Depr Exp'!C3540</f>
        <v>403E</v>
      </c>
      <c r="D3540" s="144"/>
      <c r="E3540" s="282">
        <f>'[11]Depr Exp'!E3540</f>
        <v>43465</v>
      </c>
      <c r="F3540" s="523">
        <f>'[11]Depr Exp'!F3540</f>
        <v>5025581.3</v>
      </c>
      <c r="G3540" s="305">
        <f>'[11]Depr Exp'!G3540</f>
        <v>4.99E-2</v>
      </c>
      <c r="H3540" s="524">
        <f>'[11]Depr Exp'!H3540</f>
        <v>20898.04</v>
      </c>
      <c r="I3540" s="523">
        <f>'[11]Depr Exp'!I3540</f>
        <v>5025581.3</v>
      </c>
      <c r="J3540" s="305">
        <f>'[11]Depr Exp'!J3540</f>
        <v>4.99E-2</v>
      </c>
      <c r="K3540" s="373">
        <f>'[11]Depr Exp'!K3540</f>
        <v>20898.042239166665</v>
      </c>
      <c r="L3540" s="524">
        <f>'[11]Depr Exp'!L3540</f>
        <v>0</v>
      </c>
      <c r="M3540" s="144"/>
      <c r="N3540" s="144"/>
    </row>
    <row r="3541" spans="1:14" ht="15.75" thickBot="1">
      <c r="A3541" s="159" t="str">
        <f>'[11]Depr Exp'!A3541</f>
        <v>E348 PRD Energy Storage Equipment Total</v>
      </c>
      <c r="B3541" s="144">
        <f>'[11]Depr Exp'!B3541</f>
        <v>0</v>
      </c>
      <c r="C3541" s="502" t="str">
        <f>'[11]Depr Exp'!C3541</f>
        <v>EPRD</v>
      </c>
      <c r="D3541" s="144"/>
      <c r="E3541" s="281" t="str">
        <f>'[11]Depr Exp'!E3541</f>
        <v>Total</v>
      </c>
      <c r="F3541" s="141">
        <f>'[11]Depr Exp'!F3541</f>
        <v>0</v>
      </c>
      <c r="G3541" s="252">
        <f>'[11]Depr Exp'!G3541</f>
        <v>0</v>
      </c>
      <c r="H3541" s="286">
        <f>'[11]Depr Exp'!H3541</f>
        <v>249439.12000000005</v>
      </c>
      <c r="I3541" s="141">
        <f>'[11]Depr Exp'!I3541</f>
        <v>0</v>
      </c>
      <c r="J3541" s="252">
        <f>'[11]Depr Exp'!J3541</f>
        <v>0</v>
      </c>
      <c r="K3541" s="286">
        <f>'[11]Depr Exp'!K3541</f>
        <v>250776.50687000004</v>
      </c>
      <c r="L3541" s="286">
        <f>'[11]Depr Exp'!L3541</f>
        <v>1337.39</v>
      </c>
      <c r="M3541" s="144"/>
      <c r="N3541" s="144"/>
    </row>
    <row r="3542" spans="1:14" ht="13.5" thickTop="1">
      <c r="A3542" s="144" t="str">
        <f>'[11]Depr Exp'!A3542</f>
        <v>E35010 TSM Easement</v>
      </c>
      <c r="B3542" s="144" t="str">
        <f>'[11]Depr Exp'!B3542</f>
        <v>E35010 TSM Easement-1</v>
      </c>
      <c r="C3542" s="144" t="str">
        <f>'[11]Depr Exp'!C3542</f>
        <v>403E</v>
      </c>
      <c r="D3542" s="144"/>
      <c r="E3542" s="282">
        <f>'[11]Depr Exp'!E3542</f>
        <v>43131</v>
      </c>
      <c r="F3542" s="523">
        <f>'[11]Depr Exp'!F3542</f>
        <v>16974268.399999999</v>
      </c>
      <c r="G3542" s="305">
        <f>'[11]Depr Exp'!G3542</f>
        <v>1.0999999999999999E-2</v>
      </c>
      <c r="H3542" s="524">
        <f>'[11]Depr Exp'!H3542</f>
        <v>15559.75</v>
      </c>
      <c r="I3542" s="523">
        <f>'[11]Depr Exp'!I3542</f>
        <v>17052660.210000001</v>
      </c>
      <c r="J3542" s="305">
        <f>'[11]Depr Exp'!J3542</f>
        <v>1.0999999999999999E-2</v>
      </c>
      <c r="K3542" s="373">
        <f>'[11]Depr Exp'!K3542</f>
        <v>15631.605192499999</v>
      </c>
      <c r="L3542" s="524">
        <f>'[11]Depr Exp'!L3542</f>
        <v>71.86</v>
      </c>
      <c r="M3542" s="144"/>
      <c r="N3542" s="144"/>
    </row>
    <row r="3543" spans="1:14">
      <c r="A3543" s="144" t="str">
        <f>'[11]Depr Exp'!A3543</f>
        <v>E35010 TSM Easement</v>
      </c>
      <c r="B3543" s="144" t="str">
        <f>'[11]Depr Exp'!B3543</f>
        <v>E35010 TSM Easement-2</v>
      </c>
      <c r="C3543" s="144" t="str">
        <f>'[11]Depr Exp'!C3543</f>
        <v>403E</v>
      </c>
      <c r="D3543" s="144"/>
      <c r="E3543" s="282">
        <f>'[11]Depr Exp'!E3543</f>
        <v>43159</v>
      </c>
      <c r="F3543" s="523">
        <f>'[11]Depr Exp'!F3543</f>
        <v>16975831.52</v>
      </c>
      <c r="G3543" s="305">
        <f>'[11]Depr Exp'!G3543</f>
        <v>1.0999999999999999E-2</v>
      </c>
      <c r="H3543" s="524">
        <f>'[11]Depr Exp'!H3543</f>
        <v>15561.18</v>
      </c>
      <c r="I3543" s="523">
        <f>'[11]Depr Exp'!I3543</f>
        <v>17052660.210000001</v>
      </c>
      <c r="J3543" s="305">
        <f>'[11]Depr Exp'!J3543</f>
        <v>1.0999999999999999E-2</v>
      </c>
      <c r="K3543" s="373">
        <f>'[11]Depr Exp'!K3543</f>
        <v>15631.605192499999</v>
      </c>
      <c r="L3543" s="524">
        <f>'[11]Depr Exp'!L3543</f>
        <v>70.430000000000007</v>
      </c>
      <c r="M3543" s="144"/>
      <c r="N3543" s="144"/>
    </row>
    <row r="3544" spans="1:14">
      <c r="A3544" s="144" t="str">
        <f>'[11]Depr Exp'!A3544</f>
        <v>E35010 TSM Easement</v>
      </c>
      <c r="B3544" s="144" t="str">
        <f>'[11]Depr Exp'!B3544</f>
        <v>E35010 TSM Easement-3</v>
      </c>
      <c r="C3544" s="144" t="str">
        <f>'[11]Depr Exp'!C3544</f>
        <v>403E</v>
      </c>
      <c r="D3544" s="144"/>
      <c r="E3544" s="282">
        <f>'[11]Depr Exp'!E3544</f>
        <v>43190</v>
      </c>
      <c r="F3544" s="523">
        <f>'[11]Depr Exp'!F3544</f>
        <v>16976797.309999999</v>
      </c>
      <c r="G3544" s="305">
        <f>'[11]Depr Exp'!G3544</f>
        <v>1.0999999999999999E-2</v>
      </c>
      <c r="H3544" s="524">
        <f>'[11]Depr Exp'!H3544</f>
        <v>15562.06</v>
      </c>
      <c r="I3544" s="523">
        <f>'[11]Depr Exp'!I3544</f>
        <v>17052660.210000001</v>
      </c>
      <c r="J3544" s="305">
        <f>'[11]Depr Exp'!J3544</f>
        <v>1.0999999999999999E-2</v>
      </c>
      <c r="K3544" s="373">
        <f>'[11]Depr Exp'!K3544</f>
        <v>15631.605192499999</v>
      </c>
      <c r="L3544" s="524">
        <f>'[11]Depr Exp'!L3544</f>
        <v>69.55</v>
      </c>
      <c r="M3544" s="144"/>
      <c r="N3544" s="144"/>
    </row>
    <row r="3545" spans="1:14">
      <c r="A3545" s="144" t="str">
        <f>'[11]Depr Exp'!A3545</f>
        <v>E35010 TSM Easement</v>
      </c>
      <c r="B3545" s="144" t="str">
        <f>'[11]Depr Exp'!B3545</f>
        <v>E35010 TSM Easement-4</v>
      </c>
      <c r="C3545" s="144" t="str">
        <f>'[11]Depr Exp'!C3545</f>
        <v>403E</v>
      </c>
      <c r="D3545" s="144"/>
      <c r="E3545" s="282">
        <f>'[11]Depr Exp'!E3545</f>
        <v>43220</v>
      </c>
      <c r="F3545" s="523">
        <f>'[11]Depr Exp'!F3545</f>
        <v>16977015.149999999</v>
      </c>
      <c r="G3545" s="305">
        <f>'[11]Depr Exp'!G3545</f>
        <v>1.0999999999999999E-2</v>
      </c>
      <c r="H3545" s="524">
        <f>'[11]Depr Exp'!H3545</f>
        <v>15562.26</v>
      </c>
      <c r="I3545" s="523">
        <f>'[11]Depr Exp'!I3545</f>
        <v>17052660.210000001</v>
      </c>
      <c r="J3545" s="305">
        <f>'[11]Depr Exp'!J3545</f>
        <v>1.0999999999999999E-2</v>
      </c>
      <c r="K3545" s="373">
        <f>'[11]Depr Exp'!K3545</f>
        <v>15631.605192499999</v>
      </c>
      <c r="L3545" s="524">
        <f>'[11]Depr Exp'!L3545</f>
        <v>69.349999999999994</v>
      </c>
      <c r="M3545" s="144"/>
      <c r="N3545" s="144"/>
    </row>
    <row r="3546" spans="1:14">
      <c r="A3546" s="144" t="str">
        <f>'[11]Depr Exp'!A3546</f>
        <v>E35010 TSM Easement</v>
      </c>
      <c r="B3546" s="144" t="str">
        <f>'[11]Depr Exp'!B3546</f>
        <v>E35010 TSM Easement-5</v>
      </c>
      <c r="C3546" s="144" t="str">
        <f>'[11]Depr Exp'!C3546</f>
        <v>403E</v>
      </c>
      <c r="D3546" s="144"/>
      <c r="E3546" s="282">
        <f>'[11]Depr Exp'!E3546</f>
        <v>43251</v>
      </c>
      <c r="F3546" s="523">
        <f>'[11]Depr Exp'!F3546</f>
        <v>16977041.399999999</v>
      </c>
      <c r="G3546" s="305">
        <f>'[11]Depr Exp'!G3546</f>
        <v>1.0999999999999999E-2</v>
      </c>
      <c r="H3546" s="524">
        <f>'[11]Depr Exp'!H3546</f>
        <v>15562.29</v>
      </c>
      <c r="I3546" s="523">
        <f>'[11]Depr Exp'!I3546</f>
        <v>17052660.210000001</v>
      </c>
      <c r="J3546" s="305">
        <f>'[11]Depr Exp'!J3546</f>
        <v>1.0999999999999999E-2</v>
      </c>
      <c r="K3546" s="373">
        <f>'[11]Depr Exp'!K3546</f>
        <v>15631.605192499999</v>
      </c>
      <c r="L3546" s="524">
        <f>'[11]Depr Exp'!L3546</f>
        <v>69.319999999999993</v>
      </c>
      <c r="M3546" s="144"/>
      <c r="N3546" s="144"/>
    </row>
    <row r="3547" spans="1:14">
      <c r="A3547" s="144" t="str">
        <f>'[11]Depr Exp'!A3547</f>
        <v>E35010 TSM Easement</v>
      </c>
      <c r="B3547" s="144" t="str">
        <f>'[11]Depr Exp'!B3547</f>
        <v>E35010 TSM Easement-6</v>
      </c>
      <c r="C3547" s="144" t="str">
        <f>'[11]Depr Exp'!C3547</f>
        <v>403E</v>
      </c>
      <c r="D3547" s="144"/>
      <c r="E3547" s="282">
        <f>'[11]Depr Exp'!E3547</f>
        <v>43281</v>
      </c>
      <c r="F3547" s="523">
        <f>'[11]Depr Exp'!F3547</f>
        <v>16977068.609999999</v>
      </c>
      <c r="G3547" s="305">
        <f>'[11]Depr Exp'!G3547</f>
        <v>1.0999999999999999E-2</v>
      </c>
      <c r="H3547" s="524">
        <f>'[11]Depr Exp'!H3547</f>
        <v>15562.31</v>
      </c>
      <c r="I3547" s="523">
        <f>'[11]Depr Exp'!I3547</f>
        <v>17052660.210000001</v>
      </c>
      <c r="J3547" s="305">
        <f>'[11]Depr Exp'!J3547</f>
        <v>1.0999999999999999E-2</v>
      </c>
      <c r="K3547" s="373">
        <f>'[11]Depr Exp'!K3547</f>
        <v>15631.605192499999</v>
      </c>
      <c r="L3547" s="524">
        <f>'[11]Depr Exp'!L3547</f>
        <v>69.3</v>
      </c>
      <c r="M3547" s="144"/>
      <c r="N3547" s="144"/>
    </row>
    <row r="3548" spans="1:14">
      <c r="A3548" s="144" t="str">
        <f>'[11]Depr Exp'!A3548</f>
        <v>E35010 TSM Easement</v>
      </c>
      <c r="B3548" s="144" t="str">
        <f>'[11]Depr Exp'!B3548</f>
        <v>E35010 TSM Easement-7</v>
      </c>
      <c r="C3548" s="144" t="str">
        <f>'[11]Depr Exp'!C3548</f>
        <v>403E</v>
      </c>
      <c r="D3548" s="144"/>
      <c r="E3548" s="282">
        <f>'[11]Depr Exp'!E3548</f>
        <v>43312</v>
      </c>
      <c r="F3548" s="523">
        <f>'[11]Depr Exp'!F3548</f>
        <v>16977082.34</v>
      </c>
      <c r="G3548" s="305">
        <f>'[11]Depr Exp'!G3548</f>
        <v>1.0999999999999999E-2</v>
      </c>
      <c r="H3548" s="524">
        <f>'[11]Depr Exp'!H3548</f>
        <v>15562.33</v>
      </c>
      <c r="I3548" s="523">
        <f>'[11]Depr Exp'!I3548</f>
        <v>17052660.210000001</v>
      </c>
      <c r="J3548" s="305">
        <f>'[11]Depr Exp'!J3548</f>
        <v>1.0999999999999999E-2</v>
      </c>
      <c r="K3548" s="373">
        <f>'[11]Depr Exp'!K3548</f>
        <v>15631.605192499999</v>
      </c>
      <c r="L3548" s="524">
        <f>'[11]Depr Exp'!L3548</f>
        <v>69.28</v>
      </c>
      <c r="M3548" s="144"/>
      <c r="N3548" s="144"/>
    </row>
    <row r="3549" spans="1:14">
      <c r="A3549" s="144" t="str">
        <f>'[11]Depr Exp'!A3549</f>
        <v>E35010 TSM Easement</v>
      </c>
      <c r="B3549" s="144" t="str">
        <f>'[11]Depr Exp'!B3549</f>
        <v>E35010 TSM Easement-8</v>
      </c>
      <c r="C3549" s="144" t="str">
        <f>'[11]Depr Exp'!C3549</f>
        <v>403E</v>
      </c>
      <c r="D3549" s="144"/>
      <c r="E3549" s="282">
        <f>'[11]Depr Exp'!E3549</f>
        <v>43343</v>
      </c>
      <c r="F3549" s="523">
        <f>'[11]Depr Exp'!F3549</f>
        <v>16977376.16</v>
      </c>
      <c r="G3549" s="305">
        <f>'[11]Depr Exp'!G3549</f>
        <v>1.0999999999999999E-2</v>
      </c>
      <c r="H3549" s="524">
        <f>'[11]Depr Exp'!H3549</f>
        <v>15562.59</v>
      </c>
      <c r="I3549" s="523">
        <f>'[11]Depr Exp'!I3549</f>
        <v>17052660.210000001</v>
      </c>
      <c r="J3549" s="305">
        <f>'[11]Depr Exp'!J3549</f>
        <v>1.0999999999999999E-2</v>
      </c>
      <c r="K3549" s="373">
        <f>'[11]Depr Exp'!K3549</f>
        <v>15631.605192499999</v>
      </c>
      <c r="L3549" s="524">
        <f>'[11]Depr Exp'!L3549</f>
        <v>69.02</v>
      </c>
      <c r="M3549" s="144"/>
      <c r="N3549" s="144"/>
    </row>
    <row r="3550" spans="1:14">
      <c r="A3550" s="144" t="str">
        <f>'[11]Depr Exp'!A3550</f>
        <v>E35010 TSM Easement</v>
      </c>
      <c r="B3550" s="144" t="str">
        <f>'[11]Depr Exp'!B3550</f>
        <v>E35010 TSM Easement-9</v>
      </c>
      <c r="C3550" s="144" t="str">
        <f>'[11]Depr Exp'!C3550</f>
        <v>403E</v>
      </c>
      <c r="D3550" s="144"/>
      <c r="E3550" s="282">
        <f>'[11]Depr Exp'!E3550</f>
        <v>43373</v>
      </c>
      <c r="F3550" s="523">
        <f>'[11]Depr Exp'!F3550</f>
        <v>16977697.43</v>
      </c>
      <c r="G3550" s="305">
        <f>'[11]Depr Exp'!G3550</f>
        <v>1.0999999999999999E-2</v>
      </c>
      <c r="H3550" s="524">
        <f>'[11]Depr Exp'!H3550</f>
        <v>15562.89</v>
      </c>
      <c r="I3550" s="523">
        <f>'[11]Depr Exp'!I3550</f>
        <v>17052660.210000001</v>
      </c>
      <c r="J3550" s="305">
        <f>'[11]Depr Exp'!J3550</f>
        <v>1.0999999999999999E-2</v>
      </c>
      <c r="K3550" s="373">
        <f>'[11]Depr Exp'!K3550</f>
        <v>15631.605192499999</v>
      </c>
      <c r="L3550" s="524">
        <f>'[11]Depr Exp'!L3550</f>
        <v>68.72</v>
      </c>
      <c r="M3550" s="144"/>
      <c r="N3550" s="144"/>
    </row>
    <row r="3551" spans="1:14">
      <c r="A3551" s="144" t="str">
        <f>'[11]Depr Exp'!A3551</f>
        <v>E35010 TSM Easement</v>
      </c>
      <c r="B3551" s="144" t="str">
        <f>'[11]Depr Exp'!B3551</f>
        <v>E35010 TSM Easement-10</v>
      </c>
      <c r="C3551" s="144" t="str">
        <f>'[11]Depr Exp'!C3551</f>
        <v>403E</v>
      </c>
      <c r="D3551" s="144"/>
      <c r="E3551" s="282">
        <f>'[11]Depr Exp'!E3551</f>
        <v>43404</v>
      </c>
      <c r="F3551" s="523">
        <f>'[11]Depr Exp'!F3551</f>
        <v>16977738.739999998</v>
      </c>
      <c r="G3551" s="305">
        <f>'[11]Depr Exp'!G3551</f>
        <v>1.0999999999999999E-2</v>
      </c>
      <c r="H3551" s="524">
        <f>'[11]Depr Exp'!H3551</f>
        <v>15562.93</v>
      </c>
      <c r="I3551" s="523">
        <f>'[11]Depr Exp'!I3551</f>
        <v>17052660.210000001</v>
      </c>
      <c r="J3551" s="305">
        <f>'[11]Depr Exp'!J3551</f>
        <v>1.0999999999999999E-2</v>
      </c>
      <c r="K3551" s="373">
        <f>'[11]Depr Exp'!K3551</f>
        <v>15631.605192499999</v>
      </c>
      <c r="L3551" s="524">
        <f>'[11]Depr Exp'!L3551</f>
        <v>68.680000000000007</v>
      </c>
      <c r="M3551" s="144"/>
      <c r="N3551" s="144"/>
    </row>
    <row r="3552" spans="1:14">
      <c r="A3552" s="144" t="str">
        <f>'[11]Depr Exp'!A3552</f>
        <v>E35010 TSM Easement</v>
      </c>
      <c r="B3552" s="144" t="str">
        <f>'[11]Depr Exp'!B3552</f>
        <v>E35010 TSM Easement-11</v>
      </c>
      <c r="C3552" s="144" t="str">
        <f>'[11]Depr Exp'!C3552</f>
        <v>403E</v>
      </c>
      <c r="D3552" s="144"/>
      <c r="E3552" s="282">
        <f>'[11]Depr Exp'!E3552</f>
        <v>43434</v>
      </c>
      <c r="F3552" s="523">
        <f>'[11]Depr Exp'!F3552</f>
        <v>17015199.469999999</v>
      </c>
      <c r="G3552" s="305">
        <f>'[11]Depr Exp'!G3552</f>
        <v>1.0999999999999999E-2</v>
      </c>
      <c r="H3552" s="524">
        <f>'[11]Depr Exp'!H3552</f>
        <v>15597.27</v>
      </c>
      <c r="I3552" s="523">
        <f>'[11]Depr Exp'!I3552</f>
        <v>17052660.210000001</v>
      </c>
      <c r="J3552" s="305">
        <f>'[11]Depr Exp'!J3552</f>
        <v>1.0999999999999999E-2</v>
      </c>
      <c r="K3552" s="373">
        <f>'[11]Depr Exp'!K3552</f>
        <v>15631.605192499999</v>
      </c>
      <c r="L3552" s="524">
        <f>'[11]Depr Exp'!L3552</f>
        <v>34.340000000000003</v>
      </c>
      <c r="M3552" s="144"/>
      <c r="N3552" s="144"/>
    </row>
    <row r="3553" spans="1:14">
      <c r="A3553" s="144" t="str">
        <f>'[11]Depr Exp'!A3553</f>
        <v>E35010 TSM Easement</v>
      </c>
      <c r="B3553" s="144" t="str">
        <f>'[11]Depr Exp'!B3553</f>
        <v>E35010 TSM Easement-12</v>
      </c>
      <c r="C3553" s="144" t="str">
        <f>'[11]Depr Exp'!C3553</f>
        <v>403E</v>
      </c>
      <c r="D3553" s="144"/>
      <c r="E3553" s="282">
        <f>'[11]Depr Exp'!E3553</f>
        <v>43465</v>
      </c>
      <c r="F3553" s="523">
        <f>'[11]Depr Exp'!F3553</f>
        <v>17052660.210000001</v>
      </c>
      <c r="G3553" s="305">
        <f>'[11]Depr Exp'!G3553</f>
        <v>1.0999999999999999E-2</v>
      </c>
      <c r="H3553" s="524">
        <f>'[11]Depr Exp'!H3553</f>
        <v>15631.61</v>
      </c>
      <c r="I3553" s="523">
        <f>'[11]Depr Exp'!I3553</f>
        <v>17052660.210000001</v>
      </c>
      <c r="J3553" s="305">
        <f>'[11]Depr Exp'!J3553</f>
        <v>1.0999999999999999E-2</v>
      </c>
      <c r="K3553" s="373">
        <f>'[11]Depr Exp'!K3553</f>
        <v>15631.605192499999</v>
      </c>
      <c r="L3553" s="524">
        <f>'[11]Depr Exp'!L3553</f>
        <v>0</v>
      </c>
      <c r="M3553" s="144"/>
      <c r="N3553" s="144"/>
    </row>
    <row r="3554" spans="1:14" ht="15.75" thickBot="1">
      <c r="A3554" s="159" t="str">
        <f>'[11]Depr Exp'!A3554</f>
        <v>E35010 TSM Easement Total</v>
      </c>
      <c r="B3554" s="144">
        <f>'[11]Depr Exp'!B3554</f>
        <v>0</v>
      </c>
      <c r="C3554" s="502" t="str">
        <f>'[11]Depr Exp'!C3554</f>
        <v>ETSM</v>
      </c>
      <c r="D3554" s="144"/>
      <c r="E3554" s="281" t="str">
        <f>'[11]Depr Exp'!E3554</f>
        <v>Total</v>
      </c>
      <c r="F3554" s="141">
        <f>'[11]Depr Exp'!F3554</f>
        <v>0</v>
      </c>
      <c r="G3554" s="252">
        <f>'[11]Depr Exp'!G3554</f>
        <v>0</v>
      </c>
      <c r="H3554" s="286">
        <f>'[11]Depr Exp'!H3554</f>
        <v>186849.46999999997</v>
      </c>
      <c r="I3554" s="141">
        <f>'[11]Depr Exp'!I3554</f>
        <v>0</v>
      </c>
      <c r="J3554" s="252">
        <f>'[11]Depr Exp'!J3554</f>
        <v>0</v>
      </c>
      <c r="K3554" s="286">
        <f>'[11]Depr Exp'!K3554</f>
        <v>187579.26230999993</v>
      </c>
      <c r="L3554" s="286">
        <f>'[11]Depr Exp'!L3554</f>
        <v>729.79</v>
      </c>
      <c r="M3554" s="144"/>
      <c r="N3554" s="144"/>
    </row>
    <row r="3555" spans="1:14" ht="13.5" thickTop="1">
      <c r="A3555" s="144" t="str">
        <f>'[11]Depr Exp'!A3555</f>
        <v>E35010 TSM Easement,Colstrip 1-2Com</v>
      </c>
      <c r="B3555" s="144" t="str">
        <f>'[11]Depr Exp'!B3555</f>
        <v>E35010 TSM Easement,Colstrip 1-2Com-1</v>
      </c>
      <c r="C3555" s="144" t="str">
        <f>'[11]Depr Exp'!C3555</f>
        <v>403E</v>
      </c>
      <c r="D3555" s="144"/>
      <c r="E3555" s="282">
        <f>'[11]Depr Exp'!E3555</f>
        <v>43131</v>
      </c>
      <c r="F3555" s="523">
        <f>'[11]Depr Exp'!F3555</f>
        <v>682302.76</v>
      </c>
      <c r="G3555" s="305">
        <f>'[11]Depr Exp'!G3555</f>
        <v>1.0999999999999999E-2</v>
      </c>
      <c r="H3555" s="524">
        <f>'[11]Depr Exp'!H3555</f>
        <v>625.44000000000005</v>
      </c>
      <c r="I3555" s="523">
        <f>'[11]Depr Exp'!I3555</f>
        <v>682302.76</v>
      </c>
      <c r="J3555" s="305">
        <f>'[11]Depr Exp'!J3555</f>
        <v>1.0999999999999999E-2</v>
      </c>
      <c r="K3555" s="373">
        <f>'[11]Depr Exp'!K3555</f>
        <v>625.4441966666667</v>
      </c>
      <c r="L3555" s="524">
        <f>'[11]Depr Exp'!L3555</f>
        <v>0</v>
      </c>
      <c r="M3555" s="144"/>
      <c r="N3555" s="144"/>
    </row>
    <row r="3556" spans="1:14">
      <c r="A3556" s="144" t="str">
        <f>'[11]Depr Exp'!A3556</f>
        <v>E35010 TSM Easement,Colstrip 1-2Com</v>
      </c>
      <c r="B3556" s="144" t="str">
        <f>'[11]Depr Exp'!B3556</f>
        <v>E35010 TSM Easement,Colstrip 1-2Com-2</v>
      </c>
      <c r="C3556" s="144" t="str">
        <f>'[11]Depr Exp'!C3556</f>
        <v>403E</v>
      </c>
      <c r="D3556" s="144"/>
      <c r="E3556" s="282">
        <f>'[11]Depr Exp'!E3556</f>
        <v>43159</v>
      </c>
      <c r="F3556" s="523">
        <f>'[11]Depr Exp'!F3556</f>
        <v>682302.76</v>
      </c>
      <c r="G3556" s="305">
        <f>'[11]Depr Exp'!G3556</f>
        <v>1.0999999999999999E-2</v>
      </c>
      <c r="H3556" s="524">
        <f>'[11]Depr Exp'!H3556</f>
        <v>625.44000000000005</v>
      </c>
      <c r="I3556" s="523">
        <f>'[11]Depr Exp'!I3556</f>
        <v>682302.76</v>
      </c>
      <c r="J3556" s="305">
        <f>'[11]Depr Exp'!J3556</f>
        <v>1.0999999999999999E-2</v>
      </c>
      <c r="K3556" s="373">
        <f>'[11]Depr Exp'!K3556</f>
        <v>625.4441966666667</v>
      </c>
      <c r="L3556" s="524">
        <f>'[11]Depr Exp'!L3556</f>
        <v>0</v>
      </c>
      <c r="M3556" s="144"/>
      <c r="N3556" s="144"/>
    </row>
    <row r="3557" spans="1:14">
      <c r="A3557" s="144" t="str">
        <f>'[11]Depr Exp'!A3557</f>
        <v>E35010 TSM Easement,Colstrip 1-2Com</v>
      </c>
      <c r="B3557" s="144" t="str">
        <f>'[11]Depr Exp'!B3557</f>
        <v>E35010 TSM Easement,Colstrip 1-2Com-3</v>
      </c>
      <c r="C3557" s="144" t="str">
        <f>'[11]Depr Exp'!C3557</f>
        <v>403E</v>
      </c>
      <c r="D3557" s="144"/>
      <c r="E3557" s="282">
        <f>'[11]Depr Exp'!E3557</f>
        <v>43190</v>
      </c>
      <c r="F3557" s="523">
        <f>'[11]Depr Exp'!F3557</f>
        <v>682302.76</v>
      </c>
      <c r="G3557" s="305">
        <f>'[11]Depr Exp'!G3557</f>
        <v>1.0999999999999999E-2</v>
      </c>
      <c r="H3557" s="524">
        <f>'[11]Depr Exp'!H3557</f>
        <v>625.44000000000005</v>
      </c>
      <c r="I3557" s="523">
        <f>'[11]Depr Exp'!I3557</f>
        <v>682302.76</v>
      </c>
      <c r="J3557" s="305">
        <f>'[11]Depr Exp'!J3557</f>
        <v>1.0999999999999999E-2</v>
      </c>
      <c r="K3557" s="373">
        <f>'[11]Depr Exp'!K3557</f>
        <v>625.4441966666667</v>
      </c>
      <c r="L3557" s="524">
        <f>'[11]Depr Exp'!L3557</f>
        <v>0</v>
      </c>
      <c r="M3557" s="144"/>
      <c r="N3557" s="144"/>
    </row>
    <row r="3558" spans="1:14">
      <c r="A3558" s="144" t="str">
        <f>'[11]Depr Exp'!A3558</f>
        <v>E35010 TSM Easement,Colstrip 1-2Com</v>
      </c>
      <c r="B3558" s="144" t="str">
        <f>'[11]Depr Exp'!B3558</f>
        <v>E35010 TSM Easement,Colstrip 1-2Com-4</v>
      </c>
      <c r="C3558" s="144" t="str">
        <f>'[11]Depr Exp'!C3558</f>
        <v>403E</v>
      </c>
      <c r="D3558" s="144"/>
      <c r="E3558" s="282">
        <f>'[11]Depr Exp'!E3558</f>
        <v>43220</v>
      </c>
      <c r="F3558" s="523">
        <f>'[11]Depr Exp'!F3558</f>
        <v>682302.76</v>
      </c>
      <c r="G3558" s="305">
        <f>'[11]Depr Exp'!G3558</f>
        <v>1.0999999999999999E-2</v>
      </c>
      <c r="H3558" s="524">
        <f>'[11]Depr Exp'!H3558</f>
        <v>625.44000000000005</v>
      </c>
      <c r="I3558" s="523">
        <f>'[11]Depr Exp'!I3558</f>
        <v>682302.76</v>
      </c>
      <c r="J3558" s="305">
        <f>'[11]Depr Exp'!J3558</f>
        <v>1.0999999999999999E-2</v>
      </c>
      <c r="K3558" s="373">
        <f>'[11]Depr Exp'!K3558</f>
        <v>625.4441966666667</v>
      </c>
      <c r="L3558" s="524">
        <f>'[11]Depr Exp'!L3558</f>
        <v>0</v>
      </c>
      <c r="M3558" s="144"/>
      <c r="N3558" s="144"/>
    </row>
    <row r="3559" spans="1:14">
      <c r="A3559" s="144" t="str">
        <f>'[11]Depr Exp'!A3559</f>
        <v>E35010 TSM Easement,Colstrip 1-2Com</v>
      </c>
      <c r="B3559" s="144" t="str">
        <f>'[11]Depr Exp'!B3559</f>
        <v>E35010 TSM Easement,Colstrip 1-2Com-5</v>
      </c>
      <c r="C3559" s="144" t="str">
        <f>'[11]Depr Exp'!C3559</f>
        <v>403E</v>
      </c>
      <c r="D3559" s="144"/>
      <c r="E3559" s="282">
        <f>'[11]Depr Exp'!E3559</f>
        <v>43251</v>
      </c>
      <c r="F3559" s="523">
        <f>'[11]Depr Exp'!F3559</f>
        <v>682302.76</v>
      </c>
      <c r="G3559" s="305">
        <f>'[11]Depr Exp'!G3559</f>
        <v>1.0999999999999999E-2</v>
      </c>
      <c r="H3559" s="524">
        <f>'[11]Depr Exp'!H3559</f>
        <v>625.44000000000005</v>
      </c>
      <c r="I3559" s="523">
        <f>'[11]Depr Exp'!I3559</f>
        <v>682302.76</v>
      </c>
      <c r="J3559" s="305">
        <f>'[11]Depr Exp'!J3559</f>
        <v>1.0999999999999999E-2</v>
      </c>
      <c r="K3559" s="373">
        <f>'[11]Depr Exp'!K3559</f>
        <v>625.4441966666667</v>
      </c>
      <c r="L3559" s="524">
        <f>'[11]Depr Exp'!L3559</f>
        <v>0</v>
      </c>
      <c r="M3559" s="144"/>
      <c r="N3559" s="144"/>
    </row>
    <row r="3560" spans="1:14">
      <c r="A3560" s="144" t="str">
        <f>'[11]Depr Exp'!A3560</f>
        <v>E35010 TSM Easement,Colstrip 1-2Com</v>
      </c>
      <c r="B3560" s="144" t="str">
        <f>'[11]Depr Exp'!B3560</f>
        <v>E35010 TSM Easement,Colstrip 1-2Com-6</v>
      </c>
      <c r="C3560" s="144" t="str">
        <f>'[11]Depr Exp'!C3560</f>
        <v>403E</v>
      </c>
      <c r="D3560" s="144"/>
      <c r="E3560" s="282">
        <f>'[11]Depr Exp'!E3560</f>
        <v>43281</v>
      </c>
      <c r="F3560" s="523">
        <f>'[11]Depr Exp'!F3560</f>
        <v>682302.76</v>
      </c>
      <c r="G3560" s="305">
        <f>'[11]Depr Exp'!G3560</f>
        <v>1.0999999999999999E-2</v>
      </c>
      <c r="H3560" s="524">
        <f>'[11]Depr Exp'!H3560</f>
        <v>625.44000000000005</v>
      </c>
      <c r="I3560" s="523">
        <f>'[11]Depr Exp'!I3560</f>
        <v>682302.76</v>
      </c>
      <c r="J3560" s="305">
        <f>'[11]Depr Exp'!J3560</f>
        <v>1.0999999999999999E-2</v>
      </c>
      <c r="K3560" s="373">
        <f>'[11]Depr Exp'!K3560</f>
        <v>625.4441966666667</v>
      </c>
      <c r="L3560" s="524">
        <f>'[11]Depr Exp'!L3560</f>
        <v>0</v>
      </c>
      <c r="M3560" s="144"/>
      <c r="N3560" s="144"/>
    </row>
    <row r="3561" spans="1:14">
      <c r="A3561" s="144" t="str">
        <f>'[11]Depr Exp'!A3561</f>
        <v>E35010 TSM Easement,Colstrip 1-2Com</v>
      </c>
      <c r="B3561" s="144" t="str">
        <f>'[11]Depr Exp'!B3561</f>
        <v>E35010 TSM Easement,Colstrip 1-2Com-7</v>
      </c>
      <c r="C3561" s="144" t="str">
        <f>'[11]Depr Exp'!C3561</f>
        <v>403E</v>
      </c>
      <c r="D3561" s="144"/>
      <c r="E3561" s="282">
        <f>'[11]Depr Exp'!E3561</f>
        <v>43312</v>
      </c>
      <c r="F3561" s="523">
        <f>'[11]Depr Exp'!F3561</f>
        <v>682302.76</v>
      </c>
      <c r="G3561" s="305">
        <f>'[11]Depr Exp'!G3561</f>
        <v>1.0999999999999999E-2</v>
      </c>
      <c r="H3561" s="524">
        <f>'[11]Depr Exp'!H3561</f>
        <v>625.44000000000005</v>
      </c>
      <c r="I3561" s="523">
        <f>'[11]Depr Exp'!I3561</f>
        <v>682302.76</v>
      </c>
      <c r="J3561" s="305">
        <f>'[11]Depr Exp'!J3561</f>
        <v>1.0999999999999999E-2</v>
      </c>
      <c r="K3561" s="373">
        <f>'[11]Depr Exp'!K3561</f>
        <v>625.4441966666667</v>
      </c>
      <c r="L3561" s="524">
        <f>'[11]Depr Exp'!L3561</f>
        <v>0</v>
      </c>
      <c r="M3561" s="144"/>
      <c r="N3561" s="144"/>
    </row>
    <row r="3562" spans="1:14">
      <c r="A3562" s="144" t="str">
        <f>'[11]Depr Exp'!A3562</f>
        <v>E35010 TSM Easement,Colstrip 1-2Com</v>
      </c>
      <c r="B3562" s="144" t="str">
        <f>'[11]Depr Exp'!B3562</f>
        <v>E35010 TSM Easement,Colstrip 1-2Com-8</v>
      </c>
      <c r="C3562" s="144" t="str">
        <f>'[11]Depr Exp'!C3562</f>
        <v>403E</v>
      </c>
      <c r="D3562" s="144"/>
      <c r="E3562" s="282">
        <f>'[11]Depr Exp'!E3562</f>
        <v>43343</v>
      </c>
      <c r="F3562" s="523">
        <f>'[11]Depr Exp'!F3562</f>
        <v>682302.76</v>
      </c>
      <c r="G3562" s="305">
        <f>'[11]Depr Exp'!G3562</f>
        <v>1.0999999999999999E-2</v>
      </c>
      <c r="H3562" s="524">
        <f>'[11]Depr Exp'!H3562</f>
        <v>625.44000000000005</v>
      </c>
      <c r="I3562" s="523">
        <f>'[11]Depr Exp'!I3562</f>
        <v>682302.76</v>
      </c>
      <c r="J3562" s="305">
        <f>'[11]Depr Exp'!J3562</f>
        <v>1.0999999999999999E-2</v>
      </c>
      <c r="K3562" s="373">
        <f>'[11]Depr Exp'!K3562</f>
        <v>625.4441966666667</v>
      </c>
      <c r="L3562" s="524">
        <f>'[11]Depr Exp'!L3562</f>
        <v>0</v>
      </c>
      <c r="M3562" s="144"/>
      <c r="N3562" s="144"/>
    </row>
    <row r="3563" spans="1:14">
      <c r="A3563" s="144" t="str">
        <f>'[11]Depr Exp'!A3563</f>
        <v>E35010 TSM Easement,Colstrip 1-2Com</v>
      </c>
      <c r="B3563" s="144" t="str">
        <f>'[11]Depr Exp'!B3563</f>
        <v>E35010 TSM Easement,Colstrip 1-2Com-9</v>
      </c>
      <c r="C3563" s="144" t="str">
        <f>'[11]Depr Exp'!C3563</f>
        <v>403E</v>
      </c>
      <c r="D3563" s="144"/>
      <c r="E3563" s="282">
        <f>'[11]Depr Exp'!E3563</f>
        <v>43373</v>
      </c>
      <c r="F3563" s="523">
        <f>'[11]Depr Exp'!F3563</f>
        <v>682302.76</v>
      </c>
      <c r="G3563" s="305">
        <f>'[11]Depr Exp'!G3563</f>
        <v>1.0999999999999999E-2</v>
      </c>
      <c r="H3563" s="524">
        <f>'[11]Depr Exp'!H3563</f>
        <v>625.44000000000005</v>
      </c>
      <c r="I3563" s="523">
        <f>'[11]Depr Exp'!I3563</f>
        <v>682302.76</v>
      </c>
      <c r="J3563" s="305">
        <f>'[11]Depr Exp'!J3563</f>
        <v>1.0999999999999999E-2</v>
      </c>
      <c r="K3563" s="373">
        <f>'[11]Depr Exp'!K3563</f>
        <v>625.4441966666667</v>
      </c>
      <c r="L3563" s="524">
        <f>'[11]Depr Exp'!L3563</f>
        <v>0</v>
      </c>
      <c r="M3563" s="144"/>
      <c r="N3563" s="144"/>
    </row>
    <row r="3564" spans="1:14">
      <c r="A3564" s="144" t="str">
        <f>'[11]Depr Exp'!A3564</f>
        <v>E35010 TSM Easement,Colstrip 1-2Com</v>
      </c>
      <c r="B3564" s="144" t="str">
        <f>'[11]Depr Exp'!B3564</f>
        <v>E35010 TSM Easement,Colstrip 1-2Com-10</v>
      </c>
      <c r="C3564" s="144" t="str">
        <f>'[11]Depr Exp'!C3564</f>
        <v>403E</v>
      </c>
      <c r="D3564" s="144"/>
      <c r="E3564" s="282">
        <f>'[11]Depr Exp'!E3564</f>
        <v>43404</v>
      </c>
      <c r="F3564" s="523">
        <f>'[11]Depr Exp'!F3564</f>
        <v>682302.76</v>
      </c>
      <c r="G3564" s="305">
        <f>'[11]Depr Exp'!G3564</f>
        <v>1.0999999999999999E-2</v>
      </c>
      <c r="H3564" s="524">
        <f>'[11]Depr Exp'!H3564</f>
        <v>625.44000000000005</v>
      </c>
      <c r="I3564" s="523">
        <f>'[11]Depr Exp'!I3564</f>
        <v>682302.76</v>
      </c>
      <c r="J3564" s="305">
        <f>'[11]Depr Exp'!J3564</f>
        <v>1.0999999999999999E-2</v>
      </c>
      <c r="K3564" s="373">
        <f>'[11]Depr Exp'!K3564</f>
        <v>625.4441966666667</v>
      </c>
      <c r="L3564" s="524">
        <f>'[11]Depr Exp'!L3564</f>
        <v>0</v>
      </c>
      <c r="M3564" s="144"/>
      <c r="N3564" s="144"/>
    </row>
    <row r="3565" spans="1:14">
      <c r="A3565" s="144" t="str">
        <f>'[11]Depr Exp'!A3565</f>
        <v>E35010 TSM Easement,Colstrip 1-2Com</v>
      </c>
      <c r="B3565" s="144" t="str">
        <f>'[11]Depr Exp'!B3565</f>
        <v>E35010 TSM Easement,Colstrip 1-2Com-11</v>
      </c>
      <c r="C3565" s="144" t="str">
        <f>'[11]Depr Exp'!C3565</f>
        <v>403E</v>
      </c>
      <c r="D3565" s="144"/>
      <c r="E3565" s="282">
        <f>'[11]Depr Exp'!E3565</f>
        <v>43434</v>
      </c>
      <c r="F3565" s="523">
        <f>'[11]Depr Exp'!F3565</f>
        <v>682302.76</v>
      </c>
      <c r="G3565" s="305">
        <f>'[11]Depr Exp'!G3565</f>
        <v>1.0999999999999999E-2</v>
      </c>
      <c r="H3565" s="524">
        <f>'[11]Depr Exp'!H3565</f>
        <v>625.44000000000005</v>
      </c>
      <c r="I3565" s="523">
        <f>'[11]Depr Exp'!I3565</f>
        <v>682302.76</v>
      </c>
      <c r="J3565" s="305">
        <f>'[11]Depr Exp'!J3565</f>
        <v>1.0999999999999999E-2</v>
      </c>
      <c r="K3565" s="373">
        <f>'[11]Depr Exp'!K3565</f>
        <v>625.4441966666667</v>
      </c>
      <c r="L3565" s="524">
        <f>'[11]Depr Exp'!L3565</f>
        <v>0</v>
      </c>
      <c r="M3565" s="144"/>
      <c r="N3565" s="144"/>
    </row>
    <row r="3566" spans="1:14">
      <c r="A3566" s="144" t="str">
        <f>'[11]Depr Exp'!A3566</f>
        <v>E35010 TSM Easement,Colstrip 1-2Com</v>
      </c>
      <c r="B3566" s="144" t="str">
        <f>'[11]Depr Exp'!B3566</f>
        <v>E35010 TSM Easement,Colstrip 1-2Com-12</v>
      </c>
      <c r="C3566" s="144" t="str">
        <f>'[11]Depr Exp'!C3566</f>
        <v>403E</v>
      </c>
      <c r="D3566" s="144"/>
      <c r="E3566" s="282">
        <f>'[11]Depr Exp'!E3566</f>
        <v>43465</v>
      </c>
      <c r="F3566" s="523">
        <f>'[11]Depr Exp'!F3566</f>
        <v>682302.76</v>
      </c>
      <c r="G3566" s="305">
        <f>'[11]Depr Exp'!G3566</f>
        <v>1.0999999999999999E-2</v>
      </c>
      <c r="H3566" s="524">
        <f>'[11]Depr Exp'!H3566</f>
        <v>625.44000000000005</v>
      </c>
      <c r="I3566" s="523">
        <f>'[11]Depr Exp'!I3566</f>
        <v>682302.76</v>
      </c>
      <c r="J3566" s="305">
        <f>'[11]Depr Exp'!J3566</f>
        <v>1.0999999999999999E-2</v>
      </c>
      <c r="K3566" s="373">
        <f>'[11]Depr Exp'!K3566</f>
        <v>625.4441966666667</v>
      </c>
      <c r="L3566" s="524">
        <f>'[11]Depr Exp'!L3566</f>
        <v>0</v>
      </c>
      <c r="M3566" s="144"/>
      <c r="N3566" s="144"/>
    </row>
    <row r="3567" spans="1:14" ht="15.75" thickBot="1">
      <c r="A3567" s="159" t="str">
        <f>'[11]Depr Exp'!A3567</f>
        <v>E35010 TSM Easement,Colstrip 1-2Com Total</v>
      </c>
      <c r="B3567" s="144">
        <f>'[11]Depr Exp'!B3567</f>
        <v>0</v>
      </c>
      <c r="C3567" s="502" t="str">
        <f>'[11]Depr Exp'!C3567</f>
        <v>ETSM</v>
      </c>
      <c r="D3567" s="144"/>
      <c r="E3567" s="281" t="str">
        <f>'[11]Depr Exp'!E3567</f>
        <v>Total</v>
      </c>
      <c r="F3567" s="141">
        <f>'[11]Depr Exp'!F3567</f>
        <v>0</v>
      </c>
      <c r="G3567" s="252">
        <f>'[11]Depr Exp'!G3567</f>
        <v>0</v>
      </c>
      <c r="H3567" s="286">
        <f>'[11]Depr Exp'!H3567</f>
        <v>7505.2800000000025</v>
      </c>
      <c r="I3567" s="141">
        <f>'[11]Depr Exp'!I3567</f>
        <v>0</v>
      </c>
      <c r="J3567" s="252">
        <f>'[11]Depr Exp'!J3567</f>
        <v>0</v>
      </c>
      <c r="K3567" s="286">
        <f>'[11]Depr Exp'!K3567</f>
        <v>7505.330359999999</v>
      </c>
      <c r="L3567" s="286">
        <f>'[11]Depr Exp'!L3567</f>
        <v>0.05</v>
      </c>
      <c r="M3567" s="144"/>
      <c r="N3567" s="144"/>
    </row>
    <row r="3568" spans="1:14" ht="13.5" thickTop="1">
      <c r="A3568" s="144" t="str">
        <f>'[11]Depr Exp'!A3568</f>
        <v>E35010 TSM Easement,Colstrip 3-4Com</v>
      </c>
      <c r="B3568" s="144" t="str">
        <f>'[11]Depr Exp'!B3568</f>
        <v>E35010 TSM Easement,Colstrip 3-4Com-1</v>
      </c>
      <c r="C3568" s="144" t="str">
        <f>'[11]Depr Exp'!C3568</f>
        <v>403E</v>
      </c>
      <c r="D3568" s="144"/>
      <c r="E3568" s="282">
        <f>'[11]Depr Exp'!E3568</f>
        <v>43131</v>
      </c>
      <c r="F3568" s="523">
        <f>'[11]Depr Exp'!F3568</f>
        <v>1071124.0900000001</v>
      </c>
      <c r="G3568" s="305">
        <f>'[11]Depr Exp'!G3568</f>
        <v>1.0999999999999999E-2</v>
      </c>
      <c r="H3568" s="524">
        <f>'[11]Depr Exp'!H3568</f>
        <v>981.86</v>
      </c>
      <c r="I3568" s="523">
        <f>'[11]Depr Exp'!I3568</f>
        <v>1071124.0900000001</v>
      </c>
      <c r="J3568" s="305">
        <f>'[11]Depr Exp'!J3568</f>
        <v>1.0999999999999999E-2</v>
      </c>
      <c r="K3568" s="373">
        <f>'[11]Depr Exp'!K3568</f>
        <v>981.86374916666671</v>
      </c>
      <c r="L3568" s="524">
        <f>'[11]Depr Exp'!L3568</f>
        <v>0</v>
      </c>
      <c r="M3568" s="144"/>
      <c r="N3568" s="144"/>
    </row>
    <row r="3569" spans="1:14">
      <c r="A3569" s="144" t="str">
        <f>'[11]Depr Exp'!A3569</f>
        <v>E35010 TSM Easement,Colstrip 3-4Com</v>
      </c>
      <c r="B3569" s="144" t="str">
        <f>'[11]Depr Exp'!B3569</f>
        <v>E35010 TSM Easement,Colstrip 3-4Com-2</v>
      </c>
      <c r="C3569" s="144" t="str">
        <f>'[11]Depr Exp'!C3569</f>
        <v>403E</v>
      </c>
      <c r="D3569" s="144"/>
      <c r="E3569" s="282">
        <f>'[11]Depr Exp'!E3569</f>
        <v>43159</v>
      </c>
      <c r="F3569" s="523">
        <f>'[11]Depr Exp'!F3569</f>
        <v>1071124.0900000001</v>
      </c>
      <c r="G3569" s="305">
        <f>'[11]Depr Exp'!G3569</f>
        <v>1.0999999999999999E-2</v>
      </c>
      <c r="H3569" s="524">
        <f>'[11]Depr Exp'!H3569</f>
        <v>981.86</v>
      </c>
      <c r="I3569" s="523">
        <f>'[11]Depr Exp'!I3569</f>
        <v>1071124.0900000001</v>
      </c>
      <c r="J3569" s="305">
        <f>'[11]Depr Exp'!J3569</f>
        <v>1.0999999999999999E-2</v>
      </c>
      <c r="K3569" s="373">
        <f>'[11]Depr Exp'!K3569</f>
        <v>981.86374916666671</v>
      </c>
      <c r="L3569" s="524">
        <f>'[11]Depr Exp'!L3569</f>
        <v>0</v>
      </c>
      <c r="M3569" s="144"/>
      <c r="N3569" s="144"/>
    </row>
    <row r="3570" spans="1:14">
      <c r="A3570" s="144" t="str">
        <f>'[11]Depr Exp'!A3570</f>
        <v>E35010 TSM Easement,Colstrip 3-4Com</v>
      </c>
      <c r="B3570" s="144" t="str">
        <f>'[11]Depr Exp'!B3570</f>
        <v>E35010 TSM Easement,Colstrip 3-4Com-3</v>
      </c>
      <c r="C3570" s="144" t="str">
        <f>'[11]Depr Exp'!C3570</f>
        <v>403E</v>
      </c>
      <c r="D3570" s="144"/>
      <c r="E3570" s="282">
        <f>'[11]Depr Exp'!E3570</f>
        <v>43190</v>
      </c>
      <c r="F3570" s="523">
        <f>'[11]Depr Exp'!F3570</f>
        <v>1071124.0900000001</v>
      </c>
      <c r="G3570" s="305">
        <f>'[11]Depr Exp'!G3570</f>
        <v>1.0999999999999999E-2</v>
      </c>
      <c r="H3570" s="524">
        <f>'[11]Depr Exp'!H3570</f>
        <v>981.86</v>
      </c>
      <c r="I3570" s="523">
        <f>'[11]Depr Exp'!I3570</f>
        <v>1071124.0900000001</v>
      </c>
      <c r="J3570" s="305">
        <f>'[11]Depr Exp'!J3570</f>
        <v>1.0999999999999999E-2</v>
      </c>
      <c r="K3570" s="373">
        <f>'[11]Depr Exp'!K3570</f>
        <v>981.86374916666671</v>
      </c>
      <c r="L3570" s="524">
        <f>'[11]Depr Exp'!L3570</f>
        <v>0</v>
      </c>
      <c r="M3570" s="144"/>
      <c r="N3570" s="144"/>
    </row>
    <row r="3571" spans="1:14">
      <c r="A3571" s="144" t="str">
        <f>'[11]Depr Exp'!A3571</f>
        <v>E35010 TSM Easement,Colstrip 3-4Com</v>
      </c>
      <c r="B3571" s="144" t="str">
        <f>'[11]Depr Exp'!B3571</f>
        <v>E35010 TSM Easement,Colstrip 3-4Com-4</v>
      </c>
      <c r="C3571" s="144" t="str">
        <f>'[11]Depr Exp'!C3571</f>
        <v>403E</v>
      </c>
      <c r="D3571" s="144"/>
      <c r="E3571" s="282">
        <f>'[11]Depr Exp'!E3571</f>
        <v>43220</v>
      </c>
      <c r="F3571" s="523">
        <f>'[11]Depr Exp'!F3571</f>
        <v>1071124.0900000001</v>
      </c>
      <c r="G3571" s="305">
        <f>'[11]Depr Exp'!G3571</f>
        <v>1.0999999999999999E-2</v>
      </c>
      <c r="H3571" s="524">
        <f>'[11]Depr Exp'!H3571</f>
        <v>981.86</v>
      </c>
      <c r="I3571" s="523">
        <f>'[11]Depr Exp'!I3571</f>
        <v>1071124.0900000001</v>
      </c>
      <c r="J3571" s="305">
        <f>'[11]Depr Exp'!J3571</f>
        <v>1.0999999999999999E-2</v>
      </c>
      <c r="K3571" s="373">
        <f>'[11]Depr Exp'!K3571</f>
        <v>981.86374916666671</v>
      </c>
      <c r="L3571" s="524">
        <f>'[11]Depr Exp'!L3571</f>
        <v>0</v>
      </c>
      <c r="M3571" s="144"/>
      <c r="N3571" s="144"/>
    </row>
    <row r="3572" spans="1:14">
      <c r="A3572" s="144" t="str">
        <f>'[11]Depr Exp'!A3572</f>
        <v>E35010 TSM Easement,Colstrip 3-4Com</v>
      </c>
      <c r="B3572" s="144" t="str">
        <f>'[11]Depr Exp'!B3572</f>
        <v>E35010 TSM Easement,Colstrip 3-4Com-5</v>
      </c>
      <c r="C3572" s="144" t="str">
        <f>'[11]Depr Exp'!C3572</f>
        <v>403E</v>
      </c>
      <c r="D3572" s="144"/>
      <c r="E3572" s="282">
        <f>'[11]Depr Exp'!E3572</f>
        <v>43251</v>
      </c>
      <c r="F3572" s="523">
        <f>'[11]Depr Exp'!F3572</f>
        <v>1071124.0900000001</v>
      </c>
      <c r="G3572" s="305">
        <f>'[11]Depr Exp'!G3572</f>
        <v>1.0999999999999999E-2</v>
      </c>
      <c r="H3572" s="524">
        <f>'[11]Depr Exp'!H3572</f>
        <v>981.86</v>
      </c>
      <c r="I3572" s="523">
        <f>'[11]Depr Exp'!I3572</f>
        <v>1071124.0900000001</v>
      </c>
      <c r="J3572" s="305">
        <f>'[11]Depr Exp'!J3572</f>
        <v>1.0999999999999999E-2</v>
      </c>
      <c r="K3572" s="373">
        <f>'[11]Depr Exp'!K3572</f>
        <v>981.86374916666671</v>
      </c>
      <c r="L3572" s="524">
        <f>'[11]Depr Exp'!L3572</f>
        <v>0</v>
      </c>
      <c r="M3572" s="144"/>
      <c r="N3572" s="144"/>
    </row>
    <row r="3573" spans="1:14">
      <c r="A3573" s="144" t="str">
        <f>'[11]Depr Exp'!A3573</f>
        <v>E35010 TSM Easement,Colstrip 3-4Com</v>
      </c>
      <c r="B3573" s="144" t="str">
        <f>'[11]Depr Exp'!B3573</f>
        <v>E35010 TSM Easement,Colstrip 3-4Com-6</v>
      </c>
      <c r="C3573" s="144" t="str">
        <f>'[11]Depr Exp'!C3573</f>
        <v>403E</v>
      </c>
      <c r="D3573" s="144"/>
      <c r="E3573" s="282">
        <f>'[11]Depr Exp'!E3573</f>
        <v>43281</v>
      </c>
      <c r="F3573" s="523">
        <f>'[11]Depr Exp'!F3573</f>
        <v>1071124.0900000001</v>
      </c>
      <c r="G3573" s="305">
        <f>'[11]Depr Exp'!G3573</f>
        <v>1.0999999999999999E-2</v>
      </c>
      <c r="H3573" s="524">
        <f>'[11]Depr Exp'!H3573</f>
        <v>981.86</v>
      </c>
      <c r="I3573" s="523">
        <f>'[11]Depr Exp'!I3573</f>
        <v>1071124.0900000001</v>
      </c>
      <c r="J3573" s="305">
        <f>'[11]Depr Exp'!J3573</f>
        <v>1.0999999999999999E-2</v>
      </c>
      <c r="K3573" s="373">
        <f>'[11]Depr Exp'!K3573</f>
        <v>981.86374916666671</v>
      </c>
      <c r="L3573" s="524">
        <f>'[11]Depr Exp'!L3573</f>
        <v>0</v>
      </c>
      <c r="M3573" s="144"/>
      <c r="N3573" s="144"/>
    </row>
    <row r="3574" spans="1:14">
      <c r="A3574" s="144" t="str">
        <f>'[11]Depr Exp'!A3574</f>
        <v>E35010 TSM Easement,Colstrip 3-4Com</v>
      </c>
      <c r="B3574" s="144" t="str">
        <f>'[11]Depr Exp'!B3574</f>
        <v>E35010 TSM Easement,Colstrip 3-4Com-7</v>
      </c>
      <c r="C3574" s="144" t="str">
        <f>'[11]Depr Exp'!C3574</f>
        <v>403E</v>
      </c>
      <c r="D3574" s="144"/>
      <c r="E3574" s="282">
        <f>'[11]Depr Exp'!E3574</f>
        <v>43312</v>
      </c>
      <c r="F3574" s="523">
        <f>'[11]Depr Exp'!F3574</f>
        <v>1071124.0900000001</v>
      </c>
      <c r="G3574" s="305">
        <f>'[11]Depr Exp'!G3574</f>
        <v>1.0999999999999999E-2</v>
      </c>
      <c r="H3574" s="524">
        <f>'[11]Depr Exp'!H3574</f>
        <v>981.86</v>
      </c>
      <c r="I3574" s="523">
        <f>'[11]Depr Exp'!I3574</f>
        <v>1071124.0900000001</v>
      </c>
      <c r="J3574" s="305">
        <f>'[11]Depr Exp'!J3574</f>
        <v>1.0999999999999999E-2</v>
      </c>
      <c r="K3574" s="373">
        <f>'[11]Depr Exp'!K3574</f>
        <v>981.86374916666671</v>
      </c>
      <c r="L3574" s="524">
        <f>'[11]Depr Exp'!L3574</f>
        <v>0</v>
      </c>
      <c r="M3574" s="144"/>
      <c r="N3574" s="144"/>
    </row>
    <row r="3575" spans="1:14">
      <c r="A3575" s="144" t="str">
        <f>'[11]Depr Exp'!A3575</f>
        <v>E35010 TSM Easement,Colstrip 3-4Com</v>
      </c>
      <c r="B3575" s="144" t="str">
        <f>'[11]Depr Exp'!B3575</f>
        <v>E35010 TSM Easement,Colstrip 3-4Com-8</v>
      </c>
      <c r="C3575" s="144" t="str">
        <f>'[11]Depr Exp'!C3575</f>
        <v>403E</v>
      </c>
      <c r="D3575" s="144"/>
      <c r="E3575" s="282">
        <f>'[11]Depr Exp'!E3575</f>
        <v>43343</v>
      </c>
      <c r="F3575" s="523">
        <f>'[11]Depr Exp'!F3575</f>
        <v>1071124.0900000001</v>
      </c>
      <c r="G3575" s="305">
        <f>'[11]Depr Exp'!G3575</f>
        <v>1.0999999999999999E-2</v>
      </c>
      <c r="H3575" s="524">
        <f>'[11]Depr Exp'!H3575</f>
        <v>981.86</v>
      </c>
      <c r="I3575" s="523">
        <f>'[11]Depr Exp'!I3575</f>
        <v>1071124.0900000001</v>
      </c>
      <c r="J3575" s="305">
        <f>'[11]Depr Exp'!J3575</f>
        <v>1.0999999999999999E-2</v>
      </c>
      <c r="K3575" s="373">
        <f>'[11]Depr Exp'!K3575</f>
        <v>981.86374916666671</v>
      </c>
      <c r="L3575" s="524">
        <f>'[11]Depr Exp'!L3575</f>
        <v>0</v>
      </c>
      <c r="M3575" s="144"/>
      <c r="N3575" s="144"/>
    </row>
    <row r="3576" spans="1:14">
      <c r="A3576" s="144" t="str">
        <f>'[11]Depr Exp'!A3576</f>
        <v>E35010 TSM Easement,Colstrip 3-4Com</v>
      </c>
      <c r="B3576" s="144" t="str">
        <f>'[11]Depr Exp'!B3576</f>
        <v>E35010 TSM Easement,Colstrip 3-4Com-9</v>
      </c>
      <c r="C3576" s="144" t="str">
        <f>'[11]Depr Exp'!C3576</f>
        <v>403E</v>
      </c>
      <c r="D3576" s="144"/>
      <c r="E3576" s="282">
        <f>'[11]Depr Exp'!E3576</f>
        <v>43373</v>
      </c>
      <c r="F3576" s="523">
        <f>'[11]Depr Exp'!F3576</f>
        <v>1071124.0900000001</v>
      </c>
      <c r="G3576" s="305">
        <f>'[11]Depr Exp'!G3576</f>
        <v>1.0999999999999999E-2</v>
      </c>
      <c r="H3576" s="524">
        <f>'[11]Depr Exp'!H3576</f>
        <v>981.86</v>
      </c>
      <c r="I3576" s="523">
        <f>'[11]Depr Exp'!I3576</f>
        <v>1071124.0900000001</v>
      </c>
      <c r="J3576" s="305">
        <f>'[11]Depr Exp'!J3576</f>
        <v>1.0999999999999999E-2</v>
      </c>
      <c r="K3576" s="373">
        <f>'[11]Depr Exp'!K3576</f>
        <v>981.86374916666671</v>
      </c>
      <c r="L3576" s="524">
        <f>'[11]Depr Exp'!L3576</f>
        <v>0</v>
      </c>
      <c r="M3576" s="144"/>
      <c r="N3576" s="144"/>
    </row>
    <row r="3577" spans="1:14">
      <c r="A3577" s="144" t="str">
        <f>'[11]Depr Exp'!A3577</f>
        <v>E35010 TSM Easement,Colstrip 3-4Com</v>
      </c>
      <c r="B3577" s="144" t="str">
        <f>'[11]Depr Exp'!B3577</f>
        <v>E35010 TSM Easement,Colstrip 3-4Com-10</v>
      </c>
      <c r="C3577" s="144" t="str">
        <f>'[11]Depr Exp'!C3577</f>
        <v>403E</v>
      </c>
      <c r="D3577" s="144"/>
      <c r="E3577" s="282">
        <f>'[11]Depr Exp'!E3577</f>
        <v>43404</v>
      </c>
      <c r="F3577" s="523">
        <f>'[11]Depr Exp'!F3577</f>
        <v>1071124.0900000001</v>
      </c>
      <c r="G3577" s="305">
        <f>'[11]Depr Exp'!G3577</f>
        <v>1.0999999999999999E-2</v>
      </c>
      <c r="H3577" s="524">
        <f>'[11]Depr Exp'!H3577</f>
        <v>981.86</v>
      </c>
      <c r="I3577" s="523">
        <f>'[11]Depr Exp'!I3577</f>
        <v>1071124.0900000001</v>
      </c>
      <c r="J3577" s="305">
        <f>'[11]Depr Exp'!J3577</f>
        <v>1.0999999999999999E-2</v>
      </c>
      <c r="K3577" s="373">
        <f>'[11]Depr Exp'!K3577</f>
        <v>981.86374916666671</v>
      </c>
      <c r="L3577" s="524">
        <f>'[11]Depr Exp'!L3577</f>
        <v>0</v>
      </c>
      <c r="M3577" s="144"/>
      <c r="N3577" s="144"/>
    </row>
    <row r="3578" spans="1:14">
      <c r="A3578" s="144" t="str">
        <f>'[11]Depr Exp'!A3578</f>
        <v>E35010 TSM Easement,Colstrip 3-4Com</v>
      </c>
      <c r="B3578" s="144" t="str">
        <f>'[11]Depr Exp'!B3578</f>
        <v>E35010 TSM Easement,Colstrip 3-4Com-11</v>
      </c>
      <c r="C3578" s="144" t="str">
        <f>'[11]Depr Exp'!C3578</f>
        <v>403E</v>
      </c>
      <c r="D3578" s="144"/>
      <c r="E3578" s="282">
        <f>'[11]Depr Exp'!E3578</f>
        <v>43434</v>
      </c>
      <c r="F3578" s="523">
        <f>'[11]Depr Exp'!F3578</f>
        <v>1071124.0900000001</v>
      </c>
      <c r="G3578" s="305">
        <f>'[11]Depr Exp'!G3578</f>
        <v>1.0999999999999999E-2</v>
      </c>
      <c r="H3578" s="524">
        <f>'[11]Depr Exp'!H3578</f>
        <v>981.86</v>
      </c>
      <c r="I3578" s="523">
        <f>'[11]Depr Exp'!I3578</f>
        <v>1071124.0900000001</v>
      </c>
      <c r="J3578" s="305">
        <f>'[11]Depr Exp'!J3578</f>
        <v>1.0999999999999999E-2</v>
      </c>
      <c r="K3578" s="373">
        <f>'[11]Depr Exp'!K3578</f>
        <v>981.86374916666671</v>
      </c>
      <c r="L3578" s="524">
        <f>'[11]Depr Exp'!L3578</f>
        <v>0</v>
      </c>
      <c r="M3578" s="144"/>
      <c r="N3578" s="144"/>
    </row>
    <row r="3579" spans="1:14">
      <c r="A3579" s="144" t="str">
        <f>'[11]Depr Exp'!A3579</f>
        <v>E35010 TSM Easement,Colstrip 3-4Com</v>
      </c>
      <c r="B3579" s="144" t="str">
        <f>'[11]Depr Exp'!B3579</f>
        <v>E35010 TSM Easement,Colstrip 3-4Com-12</v>
      </c>
      <c r="C3579" s="144" t="str">
        <f>'[11]Depr Exp'!C3579</f>
        <v>403E</v>
      </c>
      <c r="D3579" s="144"/>
      <c r="E3579" s="282">
        <f>'[11]Depr Exp'!E3579</f>
        <v>43465</v>
      </c>
      <c r="F3579" s="523">
        <f>'[11]Depr Exp'!F3579</f>
        <v>1071124.0900000001</v>
      </c>
      <c r="G3579" s="305">
        <f>'[11]Depr Exp'!G3579</f>
        <v>1.0999999999999999E-2</v>
      </c>
      <c r="H3579" s="524">
        <f>'[11]Depr Exp'!H3579</f>
        <v>981.86</v>
      </c>
      <c r="I3579" s="523">
        <f>'[11]Depr Exp'!I3579</f>
        <v>1071124.0900000001</v>
      </c>
      <c r="J3579" s="305">
        <f>'[11]Depr Exp'!J3579</f>
        <v>1.0999999999999999E-2</v>
      </c>
      <c r="K3579" s="373">
        <f>'[11]Depr Exp'!K3579</f>
        <v>981.86374916666671</v>
      </c>
      <c r="L3579" s="524">
        <f>'[11]Depr Exp'!L3579</f>
        <v>0</v>
      </c>
      <c r="M3579" s="144"/>
      <c r="N3579" s="144"/>
    </row>
    <row r="3580" spans="1:14" ht="15.75" thickBot="1">
      <c r="A3580" s="159" t="str">
        <f>'[11]Depr Exp'!A3580</f>
        <v>E35010 TSM Easement,Colstrip 3-4Com Total</v>
      </c>
      <c r="B3580" s="144">
        <f>'[11]Depr Exp'!B3580</f>
        <v>0</v>
      </c>
      <c r="C3580" s="502" t="str">
        <f>'[11]Depr Exp'!C3580</f>
        <v>ETSM</v>
      </c>
      <c r="D3580" s="144"/>
      <c r="E3580" s="281" t="str">
        <f>'[11]Depr Exp'!E3580</f>
        <v>Total</v>
      </c>
      <c r="F3580" s="141">
        <f>'[11]Depr Exp'!F3580</f>
        <v>0</v>
      </c>
      <c r="G3580" s="252">
        <f>'[11]Depr Exp'!G3580</f>
        <v>0</v>
      </c>
      <c r="H3580" s="286">
        <f>'[11]Depr Exp'!H3580</f>
        <v>11782.320000000002</v>
      </c>
      <c r="I3580" s="141">
        <f>'[11]Depr Exp'!I3580</f>
        <v>0</v>
      </c>
      <c r="J3580" s="252">
        <f>'[11]Depr Exp'!J3580</f>
        <v>0</v>
      </c>
      <c r="K3580" s="286">
        <f>'[11]Depr Exp'!K3580</f>
        <v>11782.36499</v>
      </c>
      <c r="L3580" s="286">
        <f>'[11]Depr Exp'!L3580</f>
        <v>0.04</v>
      </c>
      <c r="M3580" s="144"/>
      <c r="N3580" s="144"/>
    </row>
    <row r="3581" spans="1:14" ht="13.5" thickTop="1">
      <c r="A3581" s="144" t="str">
        <f>'[11]Depr Exp'!A3581</f>
        <v>E35016 TSM Easements</v>
      </c>
      <c r="B3581" s="144" t="str">
        <f>'[11]Depr Exp'!B3581</f>
        <v>E35016 TSM Easements-1</v>
      </c>
      <c r="C3581" s="144" t="str">
        <f>'[11]Depr Exp'!C3581</f>
        <v>403E</v>
      </c>
      <c r="D3581" s="144"/>
      <c r="E3581" s="282">
        <f>'[11]Depr Exp'!E3581</f>
        <v>43131</v>
      </c>
      <c r="F3581" s="523">
        <f>'[11]Depr Exp'!F3581</f>
        <v>2498560.0299999998</v>
      </c>
      <c r="G3581" s="305">
        <f>'[11]Depr Exp'!G3581</f>
        <v>1.41E-2</v>
      </c>
      <c r="H3581" s="524">
        <f>'[11]Depr Exp'!H3581</f>
        <v>2935.81</v>
      </c>
      <c r="I3581" s="523">
        <f>'[11]Depr Exp'!I3581</f>
        <v>2552110.0299999998</v>
      </c>
      <c r="J3581" s="305">
        <f>'[11]Depr Exp'!J3581</f>
        <v>1.41E-2</v>
      </c>
      <c r="K3581" s="373">
        <f>'[11]Depr Exp'!K3581</f>
        <v>2998.7292852499995</v>
      </c>
      <c r="L3581" s="524">
        <f>'[11]Depr Exp'!L3581</f>
        <v>62.92</v>
      </c>
      <c r="M3581" s="144"/>
      <c r="N3581" s="144"/>
    </row>
    <row r="3582" spans="1:14">
      <c r="A3582" s="144" t="str">
        <f>'[11]Depr Exp'!A3582</f>
        <v>E35016 TSM Easements</v>
      </c>
      <c r="B3582" s="144" t="str">
        <f>'[11]Depr Exp'!B3582</f>
        <v>E35016 TSM Easements-2</v>
      </c>
      <c r="C3582" s="144" t="str">
        <f>'[11]Depr Exp'!C3582</f>
        <v>403E</v>
      </c>
      <c r="D3582" s="144"/>
      <c r="E3582" s="282">
        <f>'[11]Depr Exp'!E3582</f>
        <v>43159</v>
      </c>
      <c r="F3582" s="523">
        <f>'[11]Depr Exp'!F3582</f>
        <v>2498560.0299999998</v>
      </c>
      <c r="G3582" s="305">
        <f>'[11]Depr Exp'!G3582</f>
        <v>1.41E-2</v>
      </c>
      <c r="H3582" s="524">
        <f>'[11]Depr Exp'!H3582</f>
        <v>2935.81</v>
      </c>
      <c r="I3582" s="523">
        <f>'[11]Depr Exp'!I3582</f>
        <v>2552110.0299999998</v>
      </c>
      <c r="J3582" s="305">
        <f>'[11]Depr Exp'!J3582</f>
        <v>1.41E-2</v>
      </c>
      <c r="K3582" s="373">
        <f>'[11]Depr Exp'!K3582</f>
        <v>2998.7292852499995</v>
      </c>
      <c r="L3582" s="524">
        <f>'[11]Depr Exp'!L3582</f>
        <v>62.92</v>
      </c>
      <c r="M3582" s="144"/>
      <c r="N3582" s="144"/>
    </row>
    <row r="3583" spans="1:14">
      <c r="A3583" s="144" t="str">
        <f>'[11]Depr Exp'!A3583</f>
        <v>E35016 TSM Easements</v>
      </c>
      <c r="B3583" s="144" t="str">
        <f>'[11]Depr Exp'!B3583</f>
        <v>E35016 TSM Easements-3</v>
      </c>
      <c r="C3583" s="144" t="str">
        <f>'[11]Depr Exp'!C3583</f>
        <v>403E</v>
      </c>
      <c r="D3583" s="144"/>
      <c r="E3583" s="282">
        <f>'[11]Depr Exp'!E3583</f>
        <v>43190</v>
      </c>
      <c r="F3583" s="523">
        <f>'[11]Depr Exp'!F3583</f>
        <v>2498560.0299999998</v>
      </c>
      <c r="G3583" s="305">
        <f>'[11]Depr Exp'!G3583</f>
        <v>1.41E-2</v>
      </c>
      <c r="H3583" s="524">
        <f>'[11]Depr Exp'!H3583</f>
        <v>2935.81</v>
      </c>
      <c r="I3583" s="523">
        <f>'[11]Depr Exp'!I3583</f>
        <v>2552110.0299999998</v>
      </c>
      <c r="J3583" s="305">
        <f>'[11]Depr Exp'!J3583</f>
        <v>1.41E-2</v>
      </c>
      <c r="K3583" s="373">
        <f>'[11]Depr Exp'!K3583</f>
        <v>2998.7292852499995</v>
      </c>
      <c r="L3583" s="524">
        <f>'[11]Depr Exp'!L3583</f>
        <v>62.92</v>
      </c>
      <c r="M3583" s="144"/>
      <c r="N3583" s="144"/>
    </row>
    <row r="3584" spans="1:14">
      <c r="A3584" s="144" t="str">
        <f>'[11]Depr Exp'!A3584</f>
        <v>E35016 TSM Easements</v>
      </c>
      <c r="B3584" s="144" t="str">
        <f>'[11]Depr Exp'!B3584</f>
        <v>E35016 TSM Easements-4</v>
      </c>
      <c r="C3584" s="144" t="str">
        <f>'[11]Depr Exp'!C3584</f>
        <v>403E</v>
      </c>
      <c r="D3584" s="144"/>
      <c r="E3584" s="282">
        <f>'[11]Depr Exp'!E3584</f>
        <v>43220</v>
      </c>
      <c r="F3584" s="523">
        <f>'[11]Depr Exp'!F3584</f>
        <v>2498560.0299999998</v>
      </c>
      <c r="G3584" s="305">
        <f>'[11]Depr Exp'!G3584</f>
        <v>1.41E-2</v>
      </c>
      <c r="H3584" s="524">
        <f>'[11]Depr Exp'!H3584</f>
        <v>2935.81</v>
      </c>
      <c r="I3584" s="523">
        <f>'[11]Depr Exp'!I3584</f>
        <v>2552110.0299999998</v>
      </c>
      <c r="J3584" s="305">
        <f>'[11]Depr Exp'!J3584</f>
        <v>1.41E-2</v>
      </c>
      <c r="K3584" s="373">
        <f>'[11]Depr Exp'!K3584</f>
        <v>2998.7292852499995</v>
      </c>
      <c r="L3584" s="524">
        <f>'[11]Depr Exp'!L3584</f>
        <v>62.92</v>
      </c>
      <c r="M3584" s="144"/>
      <c r="N3584" s="144"/>
    </row>
    <row r="3585" spans="1:14">
      <c r="A3585" s="144" t="str">
        <f>'[11]Depr Exp'!A3585</f>
        <v>E35016 TSM Easements</v>
      </c>
      <c r="B3585" s="144" t="str">
        <f>'[11]Depr Exp'!B3585</f>
        <v>E35016 TSM Easements-5</v>
      </c>
      <c r="C3585" s="144" t="str">
        <f>'[11]Depr Exp'!C3585</f>
        <v>403E</v>
      </c>
      <c r="D3585" s="144"/>
      <c r="E3585" s="282">
        <f>'[11]Depr Exp'!E3585</f>
        <v>43251</v>
      </c>
      <c r="F3585" s="523">
        <f>'[11]Depr Exp'!F3585</f>
        <v>2498560.0299999998</v>
      </c>
      <c r="G3585" s="305">
        <f>'[11]Depr Exp'!G3585</f>
        <v>1.41E-2</v>
      </c>
      <c r="H3585" s="524">
        <f>'[11]Depr Exp'!H3585</f>
        <v>2935.81</v>
      </c>
      <c r="I3585" s="523">
        <f>'[11]Depr Exp'!I3585</f>
        <v>2552110.0299999998</v>
      </c>
      <c r="J3585" s="305">
        <f>'[11]Depr Exp'!J3585</f>
        <v>1.41E-2</v>
      </c>
      <c r="K3585" s="373">
        <f>'[11]Depr Exp'!K3585</f>
        <v>2998.7292852499995</v>
      </c>
      <c r="L3585" s="524">
        <f>'[11]Depr Exp'!L3585</f>
        <v>62.92</v>
      </c>
      <c r="M3585" s="144"/>
      <c r="N3585" s="144"/>
    </row>
    <row r="3586" spans="1:14">
      <c r="A3586" s="144" t="str">
        <f>'[11]Depr Exp'!A3586</f>
        <v>E35016 TSM Easements</v>
      </c>
      <c r="B3586" s="144" t="str">
        <f>'[11]Depr Exp'!B3586</f>
        <v>E35016 TSM Easements-6</v>
      </c>
      <c r="C3586" s="144" t="str">
        <f>'[11]Depr Exp'!C3586</f>
        <v>403E</v>
      </c>
      <c r="D3586" s="144"/>
      <c r="E3586" s="282">
        <f>'[11]Depr Exp'!E3586</f>
        <v>43281</v>
      </c>
      <c r="F3586" s="523">
        <f>'[11]Depr Exp'!F3586</f>
        <v>2498560.0299999998</v>
      </c>
      <c r="G3586" s="305">
        <f>'[11]Depr Exp'!G3586</f>
        <v>1.41E-2</v>
      </c>
      <c r="H3586" s="524">
        <f>'[11]Depr Exp'!H3586</f>
        <v>2935.81</v>
      </c>
      <c r="I3586" s="523">
        <f>'[11]Depr Exp'!I3586</f>
        <v>2552110.0299999998</v>
      </c>
      <c r="J3586" s="305">
        <f>'[11]Depr Exp'!J3586</f>
        <v>1.41E-2</v>
      </c>
      <c r="K3586" s="373">
        <f>'[11]Depr Exp'!K3586</f>
        <v>2998.7292852499995</v>
      </c>
      <c r="L3586" s="524">
        <f>'[11]Depr Exp'!L3586</f>
        <v>62.92</v>
      </c>
      <c r="M3586" s="144"/>
      <c r="N3586" s="144"/>
    </row>
    <row r="3587" spans="1:14">
      <c r="A3587" s="144" t="str">
        <f>'[11]Depr Exp'!A3587</f>
        <v>E35016 TSM Easements</v>
      </c>
      <c r="B3587" s="144" t="str">
        <f>'[11]Depr Exp'!B3587</f>
        <v>E35016 TSM Easements-7</v>
      </c>
      <c r="C3587" s="144" t="str">
        <f>'[11]Depr Exp'!C3587</f>
        <v>403E</v>
      </c>
      <c r="D3587" s="144"/>
      <c r="E3587" s="282">
        <f>'[11]Depr Exp'!E3587</f>
        <v>43312</v>
      </c>
      <c r="F3587" s="523">
        <f>'[11]Depr Exp'!F3587</f>
        <v>2498560.0299999998</v>
      </c>
      <c r="G3587" s="305">
        <f>'[11]Depr Exp'!G3587</f>
        <v>1.41E-2</v>
      </c>
      <c r="H3587" s="524">
        <f>'[11]Depr Exp'!H3587</f>
        <v>2935.81</v>
      </c>
      <c r="I3587" s="523">
        <f>'[11]Depr Exp'!I3587</f>
        <v>2552110.0299999998</v>
      </c>
      <c r="J3587" s="305">
        <f>'[11]Depr Exp'!J3587</f>
        <v>1.41E-2</v>
      </c>
      <c r="K3587" s="373">
        <f>'[11]Depr Exp'!K3587</f>
        <v>2998.7292852499995</v>
      </c>
      <c r="L3587" s="524">
        <f>'[11]Depr Exp'!L3587</f>
        <v>62.92</v>
      </c>
      <c r="M3587" s="144"/>
      <c r="N3587" s="144"/>
    </row>
    <row r="3588" spans="1:14">
      <c r="A3588" s="144" t="str">
        <f>'[11]Depr Exp'!A3588</f>
        <v>E35016 TSM Easements</v>
      </c>
      <c r="B3588" s="144" t="str">
        <f>'[11]Depr Exp'!B3588</f>
        <v>E35016 TSM Easements-8</v>
      </c>
      <c r="C3588" s="144" t="str">
        <f>'[11]Depr Exp'!C3588</f>
        <v>403E</v>
      </c>
      <c r="D3588" s="144"/>
      <c r="E3588" s="282">
        <f>'[11]Depr Exp'!E3588</f>
        <v>43343</v>
      </c>
      <c r="F3588" s="523">
        <f>'[11]Depr Exp'!F3588</f>
        <v>2498560.0299999998</v>
      </c>
      <c r="G3588" s="305">
        <f>'[11]Depr Exp'!G3588</f>
        <v>1.41E-2</v>
      </c>
      <c r="H3588" s="524">
        <f>'[11]Depr Exp'!H3588</f>
        <v>2935.81</v>
      </c>
      <c r="I3588" s="523">
        <f>'[11]Depr Exp'!I3588</f>
        <v>2552110.0299999998</v>
      </c>
      <c r="J3588" s="305">
        <f>'[11]Depr Exp'!J3588</f>
        <v>1.41E-2</v>
      </c>
      <c r="K3588" s="373">
        <f>'[11]Depr Exp'!K3588</f>
        <v>2998.7292852499995</v>
      </c>
      <c r="L3588" s="524">
        <f>'[11]Depr Exp'!L3588</f>
        <v>62.92</v>
      </c>
      <c r="M3588" s="144"/>
      <c r="N3588" s="144"/>
    </row>
    <row r="3589" spans="1:14">
      <c r="A3589" s="144" t="str">
        <f>'[11]Depr Exp'!A3589</f>
        <v>E35016 TSM Easements</v>
      </c>
      <c r="B3589" s="144" t="str">
        <f>'[11]Depr Exp'!B3589</f>
        <v>E35016 TSM Easements-9</v>
      </c>
      <c r="C3589" s="144" t="str">
        <f>'[11]Depr Exp'!C3589</f>
        <v>403E</v>
      </c>
      <c r="D3589" s="144"/>
      <c r="E3589" s="282">
        <f>'[11]Depr Exp'!E3589</f>
        <v>43373</v>
      </c>
      <c r="F3589" s="523">
        <f>'[11]Depr Exp'!F3589</f>
        <v>2498560.0299999998</v>
      </c>
      <c r="G3589" s="305">
        <f>'[11]Depr Exp'!G3589</f>
        <v>1.41E-2</v>
      </c>
      <c r="H3589" s="524">
        <f>'[11]Depr Exp'!H3589</f>
        <v>2935.81</v>
      </c>
      <c r="I3589" s="523">
        <f>'[11]Depr Exp'!I3589</f>
        <v>2552110.0299999998</v>
      </c>
      <c r="J3589" s="305">
        <f>'[11]Depr Exp'!J3589</f>
        <v>1.41E-2</v>
      </c>
      <c r="K3589" s="373">
        <f>'[11]Depr Exp'!K3589</f>
        <v>2998.7292852499995</v>
      </c>
      <c r="L3589" s="524">
        <f>'[11]Depr Exp'!L3589</f>
        <v>62.92</v>
      </c>
      <c r="M3589" s="144"/>
      <c r="N3589" s="144"/>
    </row>
    <row r="3590" spans="1:14">
      <c r="A3590" s="144" t="str">
        <f>'[11]Depr Exp'!A3590</f>
        <v>E35016 TSM Easements</v>
      </c>
      <c r="B3590" s="144" t="str">
        <f>'[11]Depr Exp'!B3590</f>
        <v>E35016 TSM Easements-10</v>
      </c>
      <c r="C3590" s="144" t="str">
        <f>'[11]Depr Exp'!C3590</f>
        <v>403E</v>
      </c>
      <c r="D3590" s="144"/>
      <c r="E3590" s="282">
        <f>'[11]Depr Exp'!E3590</f>
        <v>43404</v>
      </c>
      <c r="F3590" s="523">
        <f>'[11]Depr Exp'!F3590</f>
        <v>2525335.0299999998</v>
      </c>
      <c r="G3590" s="305">
        <f>'[11]Depr Exp'!G3590</f>
        <v>1.41E-2</v>
      </c>
      <c r="H3590" s="524">
        <f>'[11]Depr Exp'!H3590</f>
        <v>2967.27</v>
      </c>
      <c r="I3590" s="523">
        <f>'[11]Depr Exp'!I3590</f>
        <v>2552110.0299999998</v>
      </c>
      <c r="J3590" s="305">
        <f>'[11]Depr Exp'!J3590</f>
        <v>1.41E-2</v>
      </c>
      <c r="K3590" s="373">
        <f>'[11]Depr Exp'!K3590</f>
        <v>2998.7292852499995</v>
      </c>
      <c r="L3590" s="524">
        <f>'[11]Depr Exp'!L3590</f>
        <v>31.46</v>
      </c>
      <c r="M3590" s="144"/>
      <c r="N3590" s="144"/>
    </row>
    <row r="3591" spans="1:14">
      <c r="A3591" s="144" t="str">
        <f>'[11]Depr Exp'!A3591</f>
        <v>E35016 TSM Easements</v>
      </c>
      <c r="B3591" s="144" t="str">
        <f>'[11]Depr Exp'!B3591</f>
        <v>E35016 TSM Easements-11</v>
      </c>
      <c r="C3591" s="144" t="str">
        <f>'[11]Depr Exp'!C3591</f>
        <v>403E</v>
      </c>
      <c r="D3591" s="144"/>
      <c r="E3591" s="282">
        <f>'[11]Depr Exp'!E3591</f>
        <v>43434</v>
      </c>
      <c r="F3591" s="523">
        <f>'[11]Depr Exp'!F3591</f>
        <v>2552110.0299999998</v>
      </c>
      <c r="G3591" s="305">
        <f>'[11]Depr Exp'!G3591</f>
        <v>1.41E-2</v>
      </c>
      <c r="H3591" s="524">
        <f>'[11]Depr Exp'!H3591</f>
        <v>2998.73</v>
      </c>
      <c r="I3591" s="523">
        <f>'[11]Depr Exp'!I3591</f>
        <v>2552110.0299999998</v>
      </c>
      <c r="J3591" s="305">
        <f>'[11]Depr Exp'!J3591</f>
        <v>1.41E-2</v>
      </c>
      <c r="K3591" s="373">
        <f>'[11]Depr Exp'!K3591</f>
        <v>2998.7292852499995</v>
      </c>
      <c r="L3591" s="524">
        <f>'[11]Depr Exp'!L3591</f>
        <v>0</v>
      </c>
      <c r="M3591" s="144"/>
      <c r="N3591" s="144"/>
    </row>
    <row r="3592" spans="1:14">
      <c r="A3592" s="144" t="str">
        <f>'[11]Depr Exp'!A3592</f>
        <v>E35016 TSM Easements</v>
      </c>
      <c r="B3592" s="144" t="str">
        <f>'[11]Depr Exp'!B3592</f>
        <v>E35016 TSM Easements-12</v>
      </c>
      <c r="C3592" s="144" t="str">
        <f>'[11]Depr Exp'!C3592</f>
        <v>403E</v>
      </c>
      <c r="D3592" s="144"/>
      <c r="E3592" s="282">
        <f>'[11]Depr Exp'!E3592</f>
        <v>43465</v>
      </c>
      <c r="F3592" s="523">
        <f>'[11]Depr Exp'!F3592</f>
        <v>2552110.0299999998</v>
      </c>
      <c r="G3592" s="305">
        <f>'[11]Depr Exp'!G3592</f>
        <v>1.41E-2</v>
      </c>
      <c r="H3592" s="524">
        <f>'[11]Depr Exp'!H3592</f>
        <v>2998.73</v>
      </c>
      <c r="I3592" s="523">
        <f>'[11]Depr Exp'!I3592</f>
        <v>2552110.0299999998</v>
      </c>
      <c r="J3592" s="305">
        <f>'[11]Depr Exp'!J3592</f>
        <v>1.41E-2</v>
      </c>
      <c r="K3592" s="373">
        <f>'[11]Depr Exp'!K3592</f>
        <v>2998.7292852499995</v>
      </c>
      <c r="L3592" s="524">
        <f>'[11]Depr Exp'!L3592</f>
        <v>0</v>
      </c>
      <c r="M3592" s="144"/>
      <c r="N3592" s="144"/>
    </row>
    <row r="3593" spans="1:14" ht="15.75" thickBot="1">
      <c r="A3593" s="159" t="str">
        <f>'[11]Depr Exp'!A3593</f>
        <v>E35016 TSM Easements Total</v>
      </c>
      <c r="B3593" s="144">
        <f>'[11]Depr Exp'!B3593</f>
        <v>0</v>
      </c>
      <c r="C3593" s="502" t="str">
        <f>'[11]Depr Exp'!C3593</f>
        <v>ETSM</v>
      </c>
      <c r="D3593" s="144"/>
      <c r="E3593" s="281" t="str">
        <f>'[11]Depr Exp'!E3593</f>
        <v>Total</v>
      </c>
      <c r="F3593" s="141">
        <f>'[11]Depr Exp'!F3593</f>
        <v>0</v>
      </c>
      <c r="G3593" s="252">
        <f>'[11]Depr Exp'!G3593</f>
        <v>0</v>
      </c>
      <c r="H3593" s="286">
        <f>'[11]Depr Exp'!H3593</f>
        <v>35387.020000000004</v>
      </c>
      <c r="I3593" s="141">
        <f>'[11]Depr Exp'!I3593</f>
        <v>0</v>
      </c>
      <c r="J3593" s="252">
        <f>'[11]Depr Exp'!J3593</f>
        <v>0</v>
      </c>
      <c r="K3593" s="286">
        <f>'[11]Depr Exp'!K3593</f>
        <v>35984.751422999994</v>
      </c>
      <c r="L3593" s="286">
        <f>'[11]Depr Exp'!L3593</f>
        <v>597.73</v>
      </c>
      <c r="M3593" s="144"/>
      <c r="N3593" s="144"/>
    </row>
    <row r="3594" spans="1:14" ht="13.5" thickTop="1">
      <c r="A3594" s="144" t="str">
        <f>'[11]Depr Exp'!A3594</f>
        <v>E35017 TSM Easements</v>
      </c>
      <c r="B3594" s="144" t="str">
        <f>'[11]Depr Exp'!B3594</f>
        <v>E35017 TSM Easements-1</v>
      </c>
      <c r="C3594" s="144" t="str">
        <f>'[11]Depr Exp'!C3594</f>
        <v>403E</v>
      </c>
      <c r="D3594" s="144"/>
      <c r="E3594" s="282">
        <f>'[11]Depr Exp'!E3594</f>
        <v>43131</v>
      </c>
      <c r="F3594" s="523">
        <f>'[11]Depr Exp'!F3594</f>
        <v>20311643.43</v>
      </c>
      <c r="G3594" s="305">
        <f>'[11]Depr Exp'!G3594</f>
        <v>1.06E-2</v>
      </c>
      <c r="H3594" s="524">
        <f>'[11]Depr Exp'!H3594</f>
        <v>17941.95</v>
      </c>
      <c r="I3594" s="523">
        <f>'[11]Depr Exp'!I3594</f>
        <v>20311643.43</v>
      </c>
      <c r="J3594" s="305">
        <f>'[11]Depr Exp'!J3594</f>
        <v>1.06E-2</v>
      </c>
      <c r="K3594" s="373">
        <f>'[11]Depr Exp'!K3594</f>
        <v>17941.9516965</v>
      </c>
      <c r="L3594" s="524">
        <f>'[11]Depr Exp'!L3594</f>
        <v>0</v>
      </c>
      <c r="M3594" s="144"/>
      <c r="N3594" s="144"/>
    </row>
    <row r="3595" spans="1:14">
      <c r="A3595" s="144" t="str">
        <f>'[11]Depr Exp'!A3595</f>
        <v>E35017 TSM Easements</v>
      </c>
      <c r="B3595" s="144" t="str">
        <f>'[11]Depr Exp'!B3595</f>
        <v>E35017 TSM Easements-2</v>
      </c>
      <c r="C3595" s="144" t="str">
        <f>'[11]Depr Exp'!C3595</f>
        <v>403E</v>
      </c>
      <c r="D3595" s="144"/>
      <c r="E3595" s="282">
        <f>'[11]Depr Exp'!E3595</f>
        <v>43159</v>
      </c>
      <c r="F3595" s="523">
        <f>'[11]Depr Exp'!F3595</f>
        <v>20311643.43</v>
      </c>
      <c r="G3595" s="305">
        <f>'[11]Depr Exp'!G3595</f>
        <v>1.06E-2</v>
      </c>
      <c r="H3595" s="524">
        <f>'[11]Depr Exp'!H3595</f>
        <v>17941.95</v>
      </c>
      <c r="I3595" s="523">
        <f>'[11]Depr Exp'!I3595</f>
        <v>20311643.43</v>
      </c>
      <c r="J3595" s="305">
        <f>'[11]Depr Exp'!J3595</f>
        <v>1.06E-2</v>
      </c>
      <c r="K3595" s="373">
        <f>'[11]Depr Exp'!K3595</f>
        <v>17941.9516965</v>
      </c>
      <c r="L3595" s="524">
        <f>'[11]Depr Exp'!L3595</f>
        <v>0</v>
      </c>
      <c r="M3595" s="144"/>
      <c r="N3595" s="144"/>
    </row>
    <row r="3596" spans="1:14">
      <c r="A3596" s="144" t="str">
        <f>'[11]Depr Exp'!A3596</f>
        <v>E35017 TSM Easements</v>
      </c>
      <c r="B3596" s="144" t="str">
        <f>'[11]Depr Exp'!B3596</f>
        <v>E35017 TSM Easements-3</v>
      </c>
      <c r="C3596" s="144" t="str">
        <f>'[11]Depr Exp'!C3596</f>
        <v>403E</v>
      </c>
      <c r="D3596" s="144"/>
      <c r="E3596" s="282">
        <f>'[11]Depr Exp'!E3596</f>
        <v>43190</v>
      </c>
      <c r="F3596" s="523">
        <f>'[11]Depr Exp'!F3596</f>
        <v>20311643.43</v>
      </c>
      <c r="G3596" s="305">
        <f>'[11]Depr Exp'!G3596</f>
        <v>1.06E-2</v>
      </c>
      <c r="H3596" s="524">
        <f>'[11]Depr Exp'!H3596</f>
        <v>17941.95</v>
      </c>
      <c r="I3596" s="523">
        <f>'[11]Depr Exp'!I3596</f>
        <v>20311643.43</v>
      </c>
      <c r="J3596" s="305">
        <f>'[11]Depr Exp'!J3596</f>
        <v>1.06E-2</v>
      </c>
      <c r="K3596" s="373">
        <f>'[11]Depr Exp'!K3596</f>
        <v>17941.9516965</v>
      </c>
      <c r="L3596" s="524">
        <f>'[11]Depr Exp'!L3596</f>
        <v>0</v>
      </c>
      <c r="M3596" s="144"/>
      <c r="N3596" s="144"/>
    </row>
    <row r="3597" spans="1:14">
      <c r="A3597" s="144" t="str">
        <f>'[11]Depr Exp'!A3597</f>
        <v>E35017 TSM Easements</v>
      </c>
      <c r="B3597" s="144" t="str">
        <f>'[11]Depr Exp'!B3597</f>
        <v>E35017 TSM Easements-4</v>
      </c>
      <c r="C3597" s="144" t="str">
        <f>'[11]Depr Exp'!C3597</f>
        <v>403E</v>
      </c>
      <c r="D3597" s="144"/>
      <c r="E3597" s="282">
        <f>'[11]Depr Exp'!E3597</f>
        <v>43220</v>
      </c>
      <c r="F3597" s="523">
        <f>'[11]Depr Exp'!F3597</f>
        <v>20311643.43</v>
      </c>
      <c r="G3597" s="305">
        <f>'[11]Depr Exp'!G3597</f>
        <v>1.06E-2</v>
      </c>
      <c r="H3597" s="524">
        <f>'[11]Depr Exp'!H3597</f>
        <v>17941.95</v>
      </c>
      <c r="I3597" s="523">
        <f>'[11]Depr Exp'!I3597</f>
        <v>20311643.43</v>
      </c>
      <c r="J3597" s="305">
        <f>'[11]Depr Exp'!J3597</f>
        <v>1.06E-2</v>
      </c>
      <c r="K3597" s="373">
        <f>'[11]Depr Exp'!K3597</f>
        <v>17941.9516965</v>
      </c>
      <c r="L3597" s="524">
        <f>'[11]Depr Exp'!L3597</f>
        <v>0</v>
      </c>
      <c r="M3597" s="144"/>
      <c r="N3597" s="144"/>
    </row>
    <row r="3598" spans="1:14">
      <c r="A3598" s="144" t="str">
        <f>'[11]Depr Exp'!A3598</f>
        <v>E35017 TSM Easements</v>
      </c>
      <c r="B3598" s="144" t="str">
        <f>'[11]Depr Exp'!B3598</f>
        <v>E35017 TSM Easements-5</v>
      </c>
      <c r="C3598" s="144" t="str">
        <f>'[11]Depr Exp'!C3598</f>
        <v>403E</v>
      </c>
      <c r="D3598" s="144"/>
      <c r="E3598" s="282">
        <f>'[11]Depr Exp'!E3598</f>
        <v>43251</v>
      </c>
      <c r="F3598" s="523">
        <f>'[11]Depr Exp'!F3598</f>
        <v>20311643.43</v>
      </c>
      <c r="G3598" s="305">
        <f>'[11]Depr Exp'!G3598</f>
        <v>1.06E-2</v>
      </c>
      <c r="H3598" s="524">
        <f>'[11]Depr Exp'!H3598</f>
        <v>17941.95</v>
      </c>
      <c r="I3598" s="523">
        <f>'[11]Depr Exp'!I3598</f>
        <v>20311643.43</v>
      </c>
      <c r="J3598" s="305">
        <f>'[11]Depr Exp'!J3598</f>
        <v>1.06E-2</v>
      </c>
      <c r="K3598" s="373">
        <f>'[11]Depr Exp'!K3598</f>
        <v>17941.9516965</v>
      </c>
      <c r="L3598" s="524">
        <f>'[11]Depr Exp'!L3598</f>
        <v>0</v>
      </c>
      <c r="M3598" s="144"/>
      <c r="N3598" s="144"/>
    </row>
    <row r="3599" spans="1:14">
      <c r="A3599" s="144" t="str">
        <f>'[11]Depr Exp'!A3599</f>
        <v>E35017 TSM Easements</v>
      </c>
      <c r="B3599" s="144" t="str">
        <f>'[11]Depr Exp'!B3599</f>
        <v>E35017 TSM Easements-6</v>
      </c>
      <c r="C3599" s="144" t="str">
        <f>'[11]Depr Exp'!C3599</f>
        <v>403E</v>
      </c>
      <c r="D3599" s="144"/>
      <c r="E3599" s="282">
        <f>'[11]Depr Exp'!E3599</f>
        <v>43281</v>
      </c>
      <c r="F3599" s="523">
        <f>'[11]Depr Exp'!F3599</f>
        <v>20311643.43</v>
      </c>
      <c r="G3599" s="305">
        <f>'[11]Depr Exp'!G3599</f>
        <v>1.06E-2</v>
      </c>
      <c r="H3599" s="524">
        <f>'[11]Depr Exp'!H3599</f>
        <v>17941.95</v>
      </c>
      <c r="I3599" s="523">
        <f>'[11]Depr Exp'!I3599</f>
        <v>20311643.43</v>
      </c>
      <c r="J3599" s="305">
        <f>'[11]Depr Exp'!J3599</f>
        <v>1.06E-2</v>
      </c>
      <c r="K3599" s="373">
        <f>'[11]Depr Exp'!K3599</f>
        <v>17941.9516965</v>
      </c>
      <c r="L3599" s="524">
        <f>'[11]Depr Exp'!L3599</f>
        <v>0</v>
      </c>
      <c r="M3599" s="144"/>
      <c r="N3599" s="144"/>
    </row>
    <row r="3600" spans="1:14">
      <c r="A3600" s="144" t="str">
        <f>'[11]Depr Exp'!A3600</f>
        <v>E35017 TSM Easements</v>
      </c>
      <c r="B3600" s="144" t="str">
        <f>'[11]Depr Exp'!B3600</f>
        <v>E35017 TSM Easements-7</v>
      </c>
      <c r="C3600" s="144" t="str">
        <f>'[11]Depr Exp'!C3600</f>
        <v>403E</v>
      </c>
      <c r="D3600" s="144"/>
      <c r="E3600" s="282">
        <f>'[11]Depr Exp'!E3600</f>
        <v>43312</v>
      </c>
      <c r="F3600" s="523">
        <f>'[11]Depr Exp'!F3600</f>
        <v>20311643.43</v>
      </c>
      <c r="G3600" s="305">
        <f>'[11]Depr Exp'!G3600</f>
        <v>1.06E-2</v>
      </c>
      <c r="H3600" s="524">
        <f>'[11]Depr Exp'!H3600</f>
        <v>17941.95</v>
      </c>
      <c r="I3600" s="523">
        <f>'[11]Depr Exp'!I3600</f>
        <v>20311643.43</v>
      </c>
      <c r="J3600" s="305">
        <f>'[11]Depr Exp'!J3600</f>
        <v>1.06E-2</v>
      </c>
      <c r="K3600" s="373">
        <f>'[11]Depr Exp'!K3600</f>
        <v>17941.9516965</v>
      </c>
      <c r="L3600" s="524">
        <f>'[11]Depr Exp'!L3600</f>
        <v>0</v>
      </c>
      <c r="M3600" s="144"/>
      <c r="N3600" s="144"/>
    </row>
    <row r="3601" spans="1:14">
      <c r="A3601" s="144" t="str">
        <f>'[11]Depr Exp'!A3601</f>
        <v>E35017 TSM Easements</v>
      </c>
      <c r="B3601" s="144" t="str">
        <f>'[11]Depr Exp'!B3601</f>
        <v>E35017 TSM Easements-8</v>
      </c>
      <c r="C3601" s="144" t="str">
        <f>'[11]Depr Exp'!C3601</f>
        <v>403E</v>
      </c>
      <c r="D3601" s="144"/>
      <c r="E3601" s="282">
        <f>'[11]Depr Exp'!E3601</f>
        <v>43343</v>
      </c>
      <c r="F3601" s="523">
        <f>'[11]Depr Exp'!F3601</f>
        <v>20311643.43</v>
      </c>
      <c r="G3601" s="305">
        <f>'[11]Depr Exp'!G3601</f>
        <v>1.06E-2</v>
      </c>
      <c r="H3601" s="524">
        <f>'[11]Depr Exp'!H3601</f>
        <v>17941.95</v>
      </c>
      <c r="I3601" s="523">
        <f>'[11]Depr Exp'!I3601</f>
        <v>20311643.43</v>
      </c>
      <c r="J3601" s="305">
        <f>'[11]Depr Exp'!J3601</f>
        <v>1.06E-2</v>
      </c>
      <c r="K3601" s="373">
        <f>'[11]Depr Exp'!K3601</f>
        <v>17941.9516965</v>
      </c>
      <c r="L3601" s="524">
        <f>'[11]Depr Exp'!L3601</f>
        <v>0</v>
      </c>
      <c r="M3601" s="144"/>
      <c r="N3601" s="144"/>
    </row>
    <row r="3602" spans="1:14">
      <c r="A3602" s="144" t="str">
        <f>'[11]Depr Exp'!A3602</f>
        <v>E35017 TSM Easements</v>
      </c>
      <c r="B3602" s="144" t="str">
        <f>'[11]Depr Exp'!B3602</f>
        <v>E35017 TSM Easements-9</v>
      </c>
      <c r="C3602" s="144" t="str">
        <f>'[11]Depr Exp'!C3602</f>
        <v>403E</v>
      </c>
      <c r="D3602" s="144"/>
      <c r="E3602" s="282">
        <f>'[11]Depr Exp'!E3602</f>
        <v>43373</v>
      </c>
      <c r="F3602" s="523">
        <f>'[11]Depr Exp'!F3602</f>
        <v>20311643.43</v>
      </c>
      <c r="G3602" s="305">
        <f>'[11]Depr Exp'!G3602</f>
        <v>1.06E-2</v>
      </c>
      <c r="H3602" s="524">
        <f>'[11]Depr Exp'!H3602</f>
        <v>17941.95</v>
      </c>
      <c r="I3602" s="523">
        <f>'[11]Depr Exp'!I3602</f>
        <v>20311643.43</v>
      </c>
      <c r="J3602" s="305">
        <f>'[11]Depr Exp'!J3602</f>
        <v>1.06E-2</v>
      </c>
      <c r="K3602" s="373">
        <f>'[11]Depr Exp'!K3602</f>
        <v>17941.9516965</v>
      </c>
      <c r="L3602" s="524">
        <f>'[11]Depr Exp'!L3602</f>
        <v>0</v>
      </c>
      <c r="M3602" s="144"/>
      <c r="N3602" s="144"/>
    </row>
    <row r="3603" spans="1:14">
      <c r="A3603" s="144" t="str">
        <f>'[11]Depr Exp'!A3603</f>
        <v>E35017 TSM Easements</v>
      </c>
      <c r="B3603" s="144" t="str">
        <f>'[11]Depr Exp'!B3603</f>
        <v>E35017 TSM Easements-10</v>
      </c>
      <c r="C3603" s="144" t="str">
        <f>'[11]Depr Exp'!C3603</f>
        <v>403E</v>
      </c>
      <c r="D3603" s="144"/>
      <c r="E3603" s="282">
        <f>'[11]Depr Exp'!E3603</f>
        <v>43404</v>
      </c>
      <c r="F3603" s="523">
        <f>'[11]Depr Exp'!F3603</f>
        <v>20311643.43</v>
      </c>
      <c r="G3603" s="305">
        <f>'[11]Depr Exp'!G3603</f>
        <v>1.06E-2</v>
      </c>
      <c r="H3603" s="524">
        <f>'[11]Depr Exp'!H3603</f>
        <v>17941.95</v>
      </c>
      <c r="I3603" s="523">
        <f>'[11]Depr Exp'!I3603</f>
        <v>20311643.43</v>
      </c>
      <c r="J3603" s="305">
        <f>'[11]Depr Exp'!J3603</f>
        <v>1.06E-2</v>
      </c>
      <c r="K3603" s="373">
        <f>'[11]Depr Exp'!K3603</f>
        <v>17941.9516965</v>
      </c>
      <c r="L3603" s="524">
        <f>'[11]Depr Exp'!L3603</f>
        <v>0</v>
      </c>
      <c r="M3603" s="144"/>
      <c r="N3603" s="144"/>
    </row>
    <row r="3604" spans="1:14">
      <c r="A3604" s="144" t="str">
        <f>'[11]Depr Exp'!A3604</f>
        <v>E35017 TSM Easements</v>
      </c>
      <c r="B3604" s="144" t="str">
        <f>'[11]Depr Exp'!B3604</f>
        <v>E35017 TSM Easements-11</v>
      </c>
      <c r="C3604" s="144" t="str">
        <f>'[11]Depr Exp'!C3604</f>
        <v>403E</v>
      </c>
      <c r="D3604" s="144"/>
      <c r="E3604" s="282">
        <f>'[11]Depr Exp'!E3604</f>
        <v>43434</v>
      </c>
      <c r="F3604" s="523">
        <f>'[11]Depr Exp'!F3604</f>
        <v>20311643.43</v>
      </c>
      <c r="G3604" s="305">
        <f>'[11]Depr Exp'!G3604</f>
        <v>1.06E-2</v>
      </c>
      <c r="H3604" s="524">
        <f>'[11]Depr Exp'!H3604</f>
        <v>17941.95</v>
      </c>
      <c r="I3604" s="523">
        <f>'[11]Depr Exp'!I3604</f>
        <v>20311643.43</v>
      </c>
      <c r="J3604" s="305">
        <f>'[11]Depr Exp'!J3604</f>
        <v>1.06E-2</v>
      </c>
      <c r="K3604" s="373">
        <f>'[11]Depr Exp'!K3604</f>
        <v>17941.9516965</v>
      </c>
      <c r="L3604" s="524">
        <f>'[11]Depr Exp'!L3604</f>
        <v>0</v>
      </c>
      <c r="M3604" s="144"/>
      <c r="N3604" s="144"/>
    </row>
    <row r="3605" spans="1:14">
      <c r="A3605" s="144" t="str">
        <f>'[11]Depr Exp'!A3605</f>
        <v>E35017 TSM Easements</v>
      </c>
      <c r="B3605" s="144" t="str">
        <f>'[11]Depr Exp'!B3605</f>
        <v>E35017 TSM Easements-12</v>
      </c>
      <c r="C3605" s="144" t="str">
        <f>'[11]Depr Exp'!C3605</f>
        <v>403E</v>
      </c>
      <c r="D3605" s="144"/>
      <c r="E3605" s="282">
        <f>'[11]Depr Exp'!E3605</f>
        <v>43465</v>
      </c>
      <c r="F3605" s="523">
        <f>'[11]Depr Exp'!F3605</f>
        <v>20311643.43</v>
      </c>
      <c r="G3605" s="305">
        <f>'[11]Depr Exp'!G3605</f>
        <v>1.06E-2</v>
      </c>
      <c r="H3605" s="524">
        <f>'[11]Depr Exp'!H3605</f>
        <v>17941.95</v>
      </c>
      <c r="I3605" s="523">
        <f>'[11]Depr Exp'!I3605</f>
        <v>20311643.43</v>
      </c>
      <c r="J3605" s="305">
        <f>'[11]Depr Exp'!J3605</f>
        <v>1.06E-2</v>
      </c>
      <c r="K3605" s="373">
        <f>'[11]Depr Exp'!K3605</f>
        <v>17941.9516965</v>
      </c>
      <c r="L3605" s="524">
        <f>'[11]Depr Exp'!L3605</f>
        <v>0</v>
      </c>
      <c r="M3605" s="144"/>
      <c r="N3605" s="144"/>
    </row>
    <row r="3606" spans="1:14" ht="15.75" thickBot="1">
      <c r="A3606" s="159" t="str">
        <f>'[11]Depr Exp'!A3606</f>
        <v>E35017 TSM Easements Total</v>
      </c>
      <c r="B3606" s="144">
        <f>'[11]Depr Exp'!B3606</f>
        <v>0</v>
      </c>
      <c r="C3606" s="502" t="str">
        <f>'[11]Depr Exp'!C3606</f>
        <v>ETSM</v>
      </c>
      <c r="D3606" s="144"/>
      <c r="E3606" s="281" t="str">
        <f>'[11]Depr Exp'!E3606</f>
        <v>Total</v>
      </c>
      <c r="F3606" s="141">
        <f>'[11]Depr Exp'!F3606</f>
        <v>0</v>
      </c>
      <c r="G3606" s="252">
        <f>'[11]Depr Exp'!G3606</f>
        <v>0</v>
      </c>
      <c r="H3606" s="286">
        <f>'[11]Depr Exp'!H3606</f>
        <v>215303.40000000005</v>
      </c>
      <c r="I3606" s="141">
        <f>'[11]Depr Exp'!I3606</f>
        <v>0</v>
      </c>
      <c r="J3606" s="252">
        <f>'[11]Depr Exp'!J3606</f>
        <v>0</v>
      </c>
      <c r="K3606" s="286">
        <f>'[11]Depr Exp'!K3606</f>
        <v>215303.42035800006</v>
      </c>
      <c r="L3606" s="286">
        <f>'[11]Depr Exp'!L3606</f>
        <v>0.02</v>
      </c>
      <c r="M3606" s="144"/>
      <c r="N3606" s="144"/>
    </row>
    <row r="3607" spans="1:14" ht="13.5" thickTop="1">
      <c r="A3607" s="144" t="str">
        <f>'[11]Depr Exp'!A3607</f>
        <v>E35017 TSM Easements, Baker Com</v>
      </c>
      <c r="B3607" s="144" t="str">
        <f>'[11]Depr Exp'!B3607</f>
        <v>E35017 TSM Easements, Baker Com-1</v>
      </c>
      <c r="C3607" s="144" t="str">
        <f>'[11]Depr Exp'!C3607</f>
        <v>403E</v>
      </c>
      <c r="D3607" s="144"/>
      <c r="E3607" s="282">
        <f>'[11]Depr Exp'!E3607</f>
        <v>43131</v>
      </c>
      <c r="F3607" s="523">
        <f>'[11]Depr Exp'!F3607</f>
        <v>69899.69</v>
      </c>
      <c r="G3607" s="305">
        <f>'[11]Depr Exp'!G3607</f>
        <v>1.06E-2</v>
      </c>
      <c r="H3607" s="524">
        <f>'[11]Depr Exp'!H3607</f>
        <v>61.74</v>
      </c>
      <c r="I3607" s="523">
        <f>'[11]Depr Exp'!I3607</f>
        <v>69899.69</v>
      </c>
      <c r="J3607" s="305">
        <f>'[11]Depr Exp'!J3607</f>
        <v>1.06E-2</v>
      </c>
      <c r="K3607" s="373">
        <f>'[11]Depr Exp'!K3607</f>
        <v>61.744726166666673</v>
      </c>
      <c r="L3607" s="524">
        <f>'[11]Depr Exp'!L3607</f>
        <v>0</v>
      </c>
      <c r="M3607" s="144"/>
      <c r="N3607" s="144"/>
    </row>
    <row r="3608" spans="1:14">
      <c r="A3608" s="144" t="str">
        <f>'[11]Depr Exp'!A3608</f>
        <v>E35017 TSM Easements, Baker Com</v>
      </c>
      <c r="B3608" s="144" t="str">
        <f>'[11]Depr Exp'!B3608</f>
        <v>E35017 TSM Easements, Baker Com-2</v>
      </c>
      <c r="C3608" s="144" t="str">
        <f>'[11]Depr Exp'!C3608</f>
        <v>403E</v>
      </c>
      <c r="D3608" s="144"/>
      <c r="E3608" s="282">
        <f>'[11]Depr Exp'!E3608</f>
        <v>43159</v>
      </c>
      <c r="F3608" s="523">
        <f>'[11]Depr Exp'!F3608</f>
        <v>69899.69</v>
      </c>
      <c r="G3608" s="305">
        <f>'[11]Depr Exp'!G3608</f>
        <v>1.06E-2</v>
      </c>
      <c r="H3608" s="524">
        <f>'[11]Depr Exp'!H3608</f>
        <v>61.74</v>
      </c>
      <c r="I3608" s="523">
        <f>'[11]Depr Exp'!I3608</f>
        <v>69899.69</v>
      </c>
      <c r="J3608" s="305">
        <f>'[11]Depr Exp'!J3608</f>
        <v>1.06E-2</v>
      </c>
      <c r="K3608" s="373">
        <f>'[11]Depr Exp'!K3608</f>
        <v>61.744726166666673</v>
      </c>
      <c r="L3608" s="524">
        <f>'[11]Depr Exp'!L3608</f>
        <v>0</v>
      </c>
      <c r="M3608" s="144"/>
      <c r="N3608" s="144"/>
    </row>
    <row r="3609" spans="1:14">
      <c r="A3609" s="144" t="str">
        <f>'[11]Depr Exp'!A3609</f>
        <v>E35017 TSM Easements, Baker Com</v>
      </c>
      <c r="B3609" s="144" t="str">
        <f>'[11]Depr Exp'!B3609</f>
        <v>E35017 TSM Easements, Baker Com-3</v>
      </c>
      <c r="C3609" s="144" t="str">
        <f>'[11]Depr Exp'!C3609</f>
        <v>403E</v>
      </c>
      <c r="D3609" s="144"/>
      <c r="E3609" s="282">
        <f>'[11]Depr Exp'!E3609</f>
        <v>43190</v>
      </c>
      <c r="F3609" s="523">
        <f>'[11]Depr Exp'!F3609</f>
        <v>69899.69</v>
      </c>
      <c r="G3609" s="305">
        <f>'[11]Depr Exp'!G3609</f>
        <v>1.06E-2</v>
      </c>
      <c r="H3609" s="524">
        <f>'[11]Depr Exp'!H3609</f>
        <v>61.74</v>
      </c>
      <c r="I3609" s="523">
        <f>'[11]Depr Exp'!I3609</f>
        <v>69899.69</v>
      </c>
      <c r="J3609" s="305">
        <f>'[11]Depr Exp'!J3609</f>
        <v>1.06E-2</v>
      </c>
      <c r="K3609" s="373">
        <f>'[11]Depr Exp'!K3609</f>
        <v>61.744726166666673</v>
      </c>
      <c r="L3609" s="524">
        <f>'[11]Depr Exp'!L3609</f>
        <v>0</v>
      </c>
      <c r="M3609" s="144"/>
      <c r="N3609" s="144"/>
    </row>
    <row r="3610" spans="1:14">
      <c r="A3610" s="144" t="str">
        <f>'[11]Depr Exp'!A3610</f>
        <v>E35017 TSM Easements, Baker Com</v>
      </c>
      <c r="B3610" s="144" t="str">
        <f>'[11]Depr Exp'!B3610</f>
        <v>E35017 TSM Easements, Baker Com-4</v>
      </c>
      <c r="C3610" s="144" t="str">
        <f>'[11]Depr Exp'!C3610</f>
        <v>403E</v>
      </c>
      <c r="D3610" s="144"/>
      <c r="E3610" s="282">
        <f>'[11]Depr Exp'!E3610</f>
        <v>43220</v>
      </c>
      <c r="F3610" s="523">
        <f>'[11]Depr Exp'!F3610</f>
        <v>69899.69</v>
      </c>
      <c r="G3610" s="305">
        <f>'[11]Depr Exp'!G3610</f>
        <v>1.06E-2</v>
      </c>
      <c r="H3610" s="524">
        <f>'[11]Depr Exp'!H3610</f>
        <v>61.74</v>
      </c>
      <c r="I3610" s="523">
        <f>'[11]Depr Exp'!I3610</f>
        <v>69899.69</v>
      </c>
      <c r="J3610" s="305">
        <f>'[11]Depr Exp'!J3610</f>
        <v>1.06E-2</v>
      </c>
      <c r="K3610" s="373">
        <f>'[11]Depr Exp'!K3610</f>
        <v>61.744726166666673</v>
      </c>
      <c r="L3610" s="524">
        <f>'[11]Depr Exp'!L3610</f>
        <v>0</v>
      </c>
      <c r="M3610" s="144"/>
      <c r="N3610" s="144"/>
    </row>
    <row r="3611" spans="1:14">
      <c r="A3611" s="144" t="str">
        <f>'[11]Depr Exp'!A3611</f>
        <v>E35017 TSM Easements, Baker Com</v>
      </c>
      <c r="B3611" s="144" t="str">
        <f>'[11]Depr Exp'!B3611</f>
        <v>E35017 TSM Easements, Baker Com-5</v>
      </c>
      <c r="C3611" s="144" t="str">
        <f>'[11]Depr Exp'!C3611</f>
        <v>403E</v>
      </c>
      <c r="D3611" s="144"/>
      <c r="E3611" s="282">
        <f>'[11]Depr Exp'!E3611</f>
        <v>43251</v>
      </c>
      <c r="F3611" s="523">
        <f>'[11]Depr Exp'!F3611</f>
        <v>69899.69</v>
      </c>
      <c r="G3611" s="305">
        <f>'[11]Depr Exp'!G3611</f>
        <v>1.06E-2</v>
      </c>
      <c r="H3611" s="524">
        <f>'[11]Depr Exp'!H3611</f>
        <v>61.74</v>
      </c>
      <c r="I3611" s="523">
        <f>'[11]Depr Exp'!I3611</f>
        <v>69899.69</v>
      </c>
      <c r="J3611" s="305">
        <f>'[11]Depr Exp'!J3611</f>
        <v>1.06E-2</v>
      </c>
      <c r="K3611" s="373">
        <f>'[11]Depr Exp'!K3611</f>
        <v>61.744726166666673</v>
      </c>
      <c r="L3611" s="524">
        <f>'[11]Depr Exp'!L3611</f>
        <v>0</v>
      </c>
      <c r="M3611" s="144"/>
      <c r="N3611" s="144"/>
    </row>
    <row r="3612" spans="1:14">
      <c r="A3612" s="144" t="str">
        <f>'[11]Depr Exp'!A3612</f>
        <v>E35017 TSM Easements, Baker Com</v>
      </c>
      <c r="B3612" s="144" t="str">
        <f>'[11]Depr Exp'!B3612</f>
        <v>E35017 TSM Easements, Baker Com-6</v>
      </c>
      <c r="C3612" s="144" t="str">
        <f>'[11]Depr Exp'!C3612</f>
        <v>403E</v>
      </c>
      <c r="D3612" s="144"/>
      <c r="E3612" s="282">
        <f>'[11]Depr Exp'!E3612</f>
        <v>43281</v>
      </c>
      <c r="F3612" s="523">
        <f>'[11]Depr Exp'!F3612</f>
        <v>69899.69</v>
      </c>
      <c r="G3612" s="305">
        <f>'[11]Depr Exp'!G3612</f>
        <v>1.06E-2</v>
      </c>
      <c r="H3612" s="524">
        <f>'[11]Depr Exp'!H3612</f>
        <v>61.74</v>
      </c>
      <c r="I3612" s="523">
        <f>'[11]Depr Exp'!I3612</f>
        <v>69899.69</v>
      </c>
      <c r="J3612" s="305">
        <f>'[11]Depr Exp'!J3612</f>
        <v>1.06E-2</v>
      </c>
      <c r="K3612" s="373">
        <f>'[11]Depr Exp'!K3612</f>
        <v>61.744726166666673</v>
      </c>
      <c r="L3612" s="524">
        <f>'[11]Depr Exp'!L3612</f>
        <v>0</v>
      </c>
      <c r="M3612" s="144"/>
      <c r="N3612" s="144"/>
    </row>
    <row r="3613" spans="1:14">
      <c r="A3613" s="144" t="str">
        <f>'[11]Depr Exp'!A3613</f>
        <v>E35017 TSM Easements, Baker Com</v>
      </c>
      <c r="B3613" s="144" t="str">
        <f>'[11]Depr Exp'!B3613</f>
        <v>E35017 TSM Easements, Baker Com-7</v>
      </c>
      <c r="C3613" s="144" t="str">
        <f>'[11]Depr Exp'!C3613</f>
        <v>403E</v>
      </c>
      <c r="D3613" s="144"/>
      <c r="E3613" s="282">
        <f>'[11]Depr Exp'!E3613</f>
        <v>43312</v>
      </c>
      <c r="F3613" s="523">
        <f>'[11]Depr Exp'!F3613</f>
        <v>69899.69</v>
      </c>
      <c r="G3613" s="305">
        <f>'[11]Depr Exp'!G3613</f>
        <v>1.06E-2</v>
      </c>
      <c r="H3613" s="524">
        <f>'[11]Depr Exp'!H3613</f>
        <v>61.74</v>
      </c>
      <c r="I3613" s="523">
        <f>'[11]Depr Exp'!I3613</f>
        <v>69899.69</v>
      </c>
      <c r="J3613" s="305">
        <f>'[11]Depr Exp'!J3613</f>
        <v>1.06E-2</v>
      </c>
      <c r="K3613" s="373">
        <f>'[11]Depr Exp'!K3613</f>
        <v>61.744726166666673</v>
      </c>
      <c r="L3613" s="524">
        <f>'[11]Depr Exp'!L3613</f>
        <v>0</v>
      </c>
      <c r="M3613" s="144"/>
      <c r="N3613" s="144"/>
    </row>
    <row r="3614" spans="1:14">
      <c r="A3614" s="144" t="str">
        <f>'[11]Depr Exp'!A3614</f>
        <v>E35017 TSM Easements, Baker Com</v>
      </c>
      <c r="B3614" s="144" t="str">
        <f>'[11]Depr Exp'!B3614</f>
        <v>E35017 TSM Easements, Baker Com-8</v>
      </c>
      <c r="C3614" s="144" t="str">
        <f>'[11]Depr Exp'!C3614</f>
        <v>403E</v>
      </c>
      <c r="D3614" s="144"/>
      <c r="E3614" s="282">
        <f>'[11]Depr Exp'!E3614</f>
        <v>43343</v>
      </c>
      <c r="F3614" s="523">
        <f>'[11]Depr Exp'!F3614</f>
        <v>69899.69</v>
      </c>
      <c r="G3614" s="305">
        <f>'[11]Depr Exp'!G3614</f>
        <v>1.06E-2</v>
      </c>
      <c r="H3614" s="524">
        <f>'[11]Depr Exp'!H3614</f>
        <v>61.74</v>
      </c>
      <c r="I3614" s="523">
        <f>'[11]Depr Exp'!I3614</f>
        <v>69899.69</v>
      </c>
      <c r="J3614" s="305">
        <f>'[11]Depr Exp'!J3614</f>
        <v>1.06E-2</v>
      </c>
      <c r="K3614" s="373">
        <f>'[11]Depr Exp'!K3614</f>
        <v>61.744726166666673</v>
      </c>
      <c r="L3614" s="524">
        <f>'[11]Depr Exp'!L3614</f>
        <v>0</v>
      </c>
      <c r="M3614" s="144"/>
      <c r="N3614" s="144"/>
    </row>
    <row r="3615" spans="1:14">
      <c r="A3615" s="144" t="str">
        <f>'[11]Depr Exp'!A3615</f>
        <v>E35017 TSM Easements, Baker Com</v>
      </c>
      <c r="B3615" s="144" t="str">
        <f>'[11]Depr Exp'!B3615</f>
        <v>E35017 TSM Easements, Baker Com-9</v>
      </c>
      <c r="C3615" s="144" t="str">
        <f>'[11]Depr Exp'!C3615</f>
        <v>403E</v>
      </c>
      <c r="D3615" s="144"/>
      <c r="E3615" s="282">
        <f>'[11]Depr Exp'!E3615</f>
        <v>43373</v>
      </c>
      <c r="F3615" s="523">
        <f>'[11]Depr Exp'!F3615</f>
        <v>69899.69</v>
      </c>
      <c r="G3615" s="305">
        <f>'[11]Depr Exp'!G3615</f>
        <v>1.06E-2</v>
      </c>
      <c r="H3615" s="524">
        <f>'[11]Depr Exp'!H3615</f>
        <v>61.74</v>
      </c>
      <c r="I3615" s="523">
        <f>'[11]Depr Exp'!I3615</f>
        <v>69899.69</v>
      </c>
      <c r="J3615" s="305">
        <f>'[11]Depr Exp'!J3615</f>
        <v>1.06E-2</v>
      </c>
      <c r="K3615" s="373">
        <f>'[11]Depr Exp'!K3615</f>
        <v>61.744726166666673</v>
      </c>
      <c r="L3615" s="524">
        <f>'[11]Depr Exp'!L3615</f>
        <v>0</v>
      </c>
      <c r="M3615" s="144"/>
      <c r="N3615" s="144"/>
    </row>
    <row r="3616" spans="1:14">
      <c r="A3616" s="144" t="str">
        <f>'[11]Depr Exp'!A3616</f>
        <v>E35017 TSM Easements, Baker Com</v>
      </c>
      <c r="B3616" s="144" t="str">
        <f>'[11]Depr Exp'!B3616</f>
        <v>E35017 TSM Easements, Baker Com-10</v>
      </c>
      <c r="C3616" s="144" t="str">
        <f>'[11]Depr Exp'!C3616</f>
        <v>403E</v>
      </c>
      <c r="D3616" s="144"/>
      <c r="E3616" s="282">
        <f>'[11]Depr Exp'!E3616</f>
        <v>43404</v>
      </c>
      <c r="F3616" s="523">
        <f>'[11]Depr Exp'!F3616</f>
        <v>69899.69</v>
      </c>
      <c r="G3616" s="305">
        <f>'[11]Depr Exp'!G3616</f>
        <v>1.06E-2</v>
      </c>
      <c r="H3616" s="524">
        <f>'[11]Depr Exp'!H3616</f>
        <v>61.74</v>
      </c>
      <c r="I3616" s="523">
        <f>'[11]Depr Exp'!I3616</f>
        <v>69899.69</v>
      </c>
      <c r="J3616" s="305">
        <f>'[11]Depr Exp'!J3616</f>
        <v>1.06E-2</v>
      </c>
      <c r="K3616" s="373">
        <f>'[11]Depr Exp'!K3616</f>
        <v>61.744726166666673</v>
      </c>
      <c r="L3616" s="524">
        <f>'[11]Depr Exp'!L3616</f>
        <v>0</v>
      </c>
      <c r="M3616" s="144"/>
      <c r="N3616" s="144"/>
    </row>
    <row r="3617" spans="1:14">
      <c r="A3617" s="144" t="str">
        <f>'[11]Depr Exp'!A3617</f>
        <v>E35017 TSM Easements, Baker Com</v>
      </c>
      <c r="B3617" s="144" t="str">
        <f>'[11]Depr Exp'!B3617</f>
        <v>E35017 TSM Easements, Baker Com-11</v>
      </c>
      <c r="C3617" s="144" t="str">
        <f>'[11]Depr Exp'!C3617</f>
        <v>403E</v>
      </c>
      <c r="D3617" s="144"/>
      <c r="E3617" s="282">
        <f>'[11]Depr Exp'!E3617</f>
        <v>43434</v>
      </c>
      <c r="F3617" s="523">
        <f>'[11]Depr Exp'!F3617</f>
        <v>69899.69</v>
      </c>
      <c r="G3617" s="305">
        <f>'[11]Depr Exp'!G3617</f>
        <v>1.06E-2</v>
      </c>
      <c r="H3617" s="524">
        <f>'[11]Depr Exp'!H3617</f>
        <v>61.74</v>
      </c>
      <c r="I3617" s="523">
        <f>'[11]Depr Exp'!I3617</f>
        <v>69899.69</v>
      </c>
      <c r="J3617" s="305">
        <f>'[11]Depr Exp'!J3617</f>
        <v>1.06E-2</v>
      </c>
      <c r="K3617" s="373">
        <f>'[11]Depr Exp'!K3617</f>
        <v>61.744726166666673</v>
      </c>
      <c r="L3617" s="524">
        <f>'[11]Depr Exp'!L3617</f>
        <v>0</v>
      </c>
      <c r="M3617" s="144"/>
      <c r="N3617" s="144"/>
    </row>
    <row r="3618" spans="1:14">
      <c r="A3618" s="144" t="str">
        <f>'[11]Depr Exp'!A3618</f>
        <v>E35017 TSM Easements, Baker Com</v>
      </c>
      <c r="B3618" s="144" t="str">
        <f>'[11]Depr Exp'!B3618</f>
        <v>E35017 TSM Easements, Baker Com-12</v>
      </c>
      <c r="C3618" s="144" t="str">
        <f>'[11]Depr Exp'!C3618</f>
        <v>403E</v>
      </c>
      <c r="D3618" s="144"/>
      <c r="E3618" s="282">
        <f>'[11]Depr Exp'!E3618</f>
        <v>43465</v>
      </c>
      <c r="F3618" s="523">
        <f>'[11]Depr Exp'!F3618</f>
        <v>69899.69</v>
      </c>
      <c r="G3618" s="305">
        <f>'[11]Depr Exp'!G3618</f>
        <v>1.06E-2</v>
      </c>
      <c r="H3618" s="524">
        <f>'[11]Depr Exp'!H3618</f>
        <v>61.74</v>
      </c>
      <c r="I3618" s="523">
        <f>'[11]Depr Exp'!I3618</f>
        <v>69899.69</v>
      </c>
      <c r="J3618" s="305">
        <f>'[11]Depr Exp'!J3618</f>
        <v>1.06E-2</v>
      </c>
      <c r="K3618" s="373">
        <f>'[11]Depr Exp'!K3618</f>
        <v>61.744726166666673</v>
      </c>
      <c r="L3618" s="524">
        <f>'[11]Depr Exp'!L3618</f>
        <v>0</v>
      </c>
      <c r="M3618" s="144"/>
      <c r="N3618" s="144"/>
    </row>
    <row r="3619" spans="1:14" ht="15.75" thickBot="1">
      <c r="A3619" s="159" t="str">
        <f>'[11]Depr Exp'!A3619</f>
        <v>E35017 TSM Easements, Baker Com Total</v>
      </c>
      <c r="B3619" s="144">
        <f>'[11]Depr Exp'!B3619</f>
        <v>0</v>
      </c>
      <c r="C3619" s="502" t="str">
        <f>'[11]Depr Exp'!C3619</f>
        <v>ETSM</v>
      </c>
      <c r="D3619" s="144"/>
      <c r="E3619" s="281" t="str">
        <f>'[11]Depr Exp'!E3619</f>
        <v>Total</v>
      </c>
      <c r="F3619" s="141">
        <f>'[11]Depr Exp'!F3619</f>
        <v>0</v>
      </c>
      <c r="G3619" s="252">
        <f>'[11]Depr Exp'!G3619</f>
        <v>0</v>
      </c>
      <c r="H3619" s="286">
        <f>'[11]Depr Exp'!H3619</f>
        <v>740.88</v>
      </c>
      <c r="I3619" s="141">
        <f>'[11]Depr Exp'!I3619</f>
        <v>0</v>
      </c>
      <c r="J3619" s="252">
        <f>'[11]Depr Exp'!J3619</f>
        <v>0</v>
      </c>
      <c r="K3619" s="286">
        <f>'[11]Depr Exp'!K3619</f>
        <v>740.93671399999994</v>
      </c>
      <c r="L3619" s="286">
        <f>'[11]Depr Exp'!L3619</f>
        <v>0.06</v>
      </c>
      <c r="M3619" s="144"/>
      <c r="N3619" s="144"/>
    </row>
    <row r="3620" spans="1:14" ht="13.5" thickTop="1">
      <c r="A3620" s="144" t="str">
        <f>'[11]Depr Exp'!A3620</f>
        <v>E35017 TSM Easements, Upper Baker</v>
      </c>
      <c r="B3620" s="144" t="str">
        <f>'[11]Depr Exp'!B3620</f>
        <v>E35017 TSM Easements, Upper Baker-1</v>
      </c>
      <c r="C3620" s="144" t="str">
        <f>'[11]Depr Exp'!C3620</f>
        <v>403E</v>
      </c>
      <c r="D3620" s="144"/>
      <c r="E3620" s="282">
        <f>'[11]Depr Exp'!E3620</f>
        <v>43131</v>
      </c>
      <c r="F3620" s="523">
        <f>'[11]Depr Exp'!F3620</f>
        <v>56576.72</v>
      </c>
      <c r="G3620" s="305">
        <f>'[11]Depr Exp'!G3620</f>
        <v>1.06E-2</v>
      </c>
      <c r="H3620" s="524">
        <f>'[11]Depr Exp'!H3620</f>
        <v>49.98</v>
      </c>
      <c r="I3620" s="523">
        <f>'[11]Depr Exp'!I3620</f>
        <v>56576.72</v>
      </c>
      <c r="J3620" s="305">
        <f>'[11]Depr Exp'!J3620</f>
        <v>1.06E-2</v>
      </c>
      <c r="K3620" s="373">
        <f>'[11]Depr Exp'!K3620</f>
        <v>49.976102666666669</v>
      </c>
      <c r="L3620" s="524">
        <f>'[11]Depr Exp'!L3620</f>
        <v>0</v>
      </c>
      <c r="M3620" s="144"/>
      <c r="N3620" s="144"/>
    </row>
    <row r="3621" spans="1:14">
      <c r="A3621" s="144" t="str">
        <f>'[11]Depr Exp'!A3621</f>
        <v>E35017 TSM Easements, Upper Baker</v>
      </c>
      <c r="B3621" s="144" t="str">
        <f>'[11]Depr Exp'!B3621</f>
        <v>E35017 TSM Easements, Upper Baker-2</v>
      </c>
      <c r="C3621" s="144" t="str">
        <f>'[11]Depr Exp'!C3621</f>
        <v>403E</v>
      </c>
      <c r="D3621" s="144"/>
      <c r="E3621" s="282">
        <f>'[11]Depr Exp'!E3621</f>
        <v>43159</v>
      </c>
      <c r="F3621" s="523">
        <f>'[11]Depr Exp'!F3621</f>
        <v>56576.72</v>
      </c>
      <c r="G3621" s="305">
        <f>'[11]Depr Exp'!G3621</f>
        <v>1.06E-2</v>
      </c>
      <c r="H3621" s="524">
        <f>'[11]Depr Exp'!H3621</f>
        <v>49.98</v>
      </c>
      <c r="I3621" s="523">
        <f>'[11]Depr Exp'!I3621</f>
        <v>56576.72</v>
      </c>
      <c r="J3621" s="305">
        <f>'[11]Depr Exp'!J3621</f>
        <v>1.06E-2</v>
      </c>
      <c r="K3621" s="373">
        <f>'[11]Depr Exp'!K3621</f>
        <v>49.976102666666669</v>
      </c>
      <c r="L3621" s="524">
        <f>'[11]Depr Exp'!L3621</f>
        <v>0</v>
      </c>
      <c r="M3621" s="144"/>
      <c r="N3621" s="144"/>
    </row>
    <row r="3622" spans="1:14">
      <c r="A3622" s="144" t="str">
        <f>'[11]Depr Exp'!A3622</f>
        <v>E35017 TSM Easements, Upper Baker</v>
      </c>
      <c r="B3622" s="144" t="str">
        <f>'[11]Depr Exp'!B3622</f>
        <v>E35017 TSM Easements, Upper Baker-3</v>
      </c>
      <c r="C3622" s="144" t="str">
        <f>'[11]Depr Exp'!C3622</f>
        <v>403E</v>
      </c>
      <c r="D3622" s="144"/>
      <c r="E3622" s="282">
        <f>'[11]Depr Exp'!E3622</f>
        <v>43190</v>
      </c>
      <c r="F3622" s="523">
        <f>'[11]Depr Exp'!F3622</f>
        <v>56576.72</v>
      </c>
      <c r="G3622" s="305">
        <f>'[11]Depr Exp'!G3622</f>
        <v>1.06E-2</v>
      </c>
      <c r="H3622" s="524">
        <f>'[11]Depr Exp'!H3622</f>
        <v>49.98</v>
      </c>
      <c r="I3622" s="523">
        <f>'[11]Depr Exp'!I3622</f>
        <v>56576.72</v>
      </c>
      <c r="J3622" s="305">
        <f>'[11]Depr Exp'!J3622</f>
        <v>1.06E-2</v>
      </c>
      <c r="K3622" s="373">
        <f>'[11]Depr Exp'!K3622</f>
        <v>49.976102666666669</v>
      </c>
      <c r="L3622" s="524">
        <f>'[11]Depr Exp'!L3622</f>
        <v>0</v>
      </c>
      <c r="M3622" s="144"/>
      <c r="N3622" s="144"/>
    </row>
    <row r="3623" spans="1:14">
      <c r="A3623" s="144" t="str">
        <f>'[11]Depr Exp'!A3623</f>
        <v>E35017 TSM Easements, Upper Baker</v>
      </c>
      <c r="B3623" s="144" t="str">
        <f>'[11]Depr Exp'!B3623</f>
        <v>E35017 TSM Easements, Upper Baker-4</v>
      </c>
      <c r="C3623" s="144" t="str">
        <f>'[11]Depr Exp'!C3623</f>
        <v>403E</v>
      </c>
      <c r="D3623" s="144"/>
      <c r="E3623" s="282">
        <f>'[11]Depr Exp'!E3623</f>
        <v>43220</v>
      </c>
      <c r="F3623" s="523">
        <f>'[11]Depr Exp'!F3623</f>
        <v>56576.72</v>
      </c>
      <c r="G3623" s="305">
        <f>'[11]Depr Exp'!G3623</f>
        <v>1.06E-2</v>
      </c>
      <c r="H3623" s="524">
        <f>'[11]Depr Exp'!H3623</f>
        <v>49.98</v>
      </c>
      <c r="I3623" s="523">
        <f>'[11]Depr Exp'!I3623</f>
        <v>56576.72</v>
      </c>
      <c r="J3623" s="305">
        <f>'[11]Depr Exp'!J3623</f>
        <v>1.06E-2</v>
      </c>
      <c r="K3623" s="373">
        <f>'[11]Depr Exp'!K3623</f>
        <v>49.976102666666669</v>
      </c>
      <c r="L3623" s="524">
        <f>'[11]Depr Exp'!L3623</f>
        <v>0</v>
      </c>
      <c r="M3623" s="144"/>
      <c r="N3623" s="144"/>
    </row>
    <row r="3624" spans="1:14">
      <c r="A3624" s="144" t="str">
        <f>'[11]Depr Exp'!A3624</f>
        <v>E35017 TSM Easements, Upper Baker</v>
      </c>
      <c r="B3624" s="144" t="str">
        <f>'[11]Depr Exp'!B3624</f>
        <v>E35017 TSM Easements, Upper Baker-5</v>
      </c>
      <c r="C3624" s="144" t="str">
        <f>'[11]Depr Exp'!C3624</f>
        <v>403E</v>
      </c>
      <c r="D3624" s="144"/>
      <c r="E3624" s="282">
        <f>'[11]Depr Exp'!E3624</f>
        <v>43251</v>
      </c>
      <c r="F3624" s="523">
        <f>'[11]Depr Exp'!F3624</f>
        <v>56576.72</v>
      </c>
      <c r="G3624" s="305">
        <f>'[11]Depr Exp'!G3624</f>
        <v>1.06E-2</v>
      </c>
      <c r="H3624" s="524">
        <f>'[11]Depr Exp'!H3624</f>
        <v>49.98</v>
      </c>
      <c r="I3624" s="523">
        <f>'[11]Depr Exp'!I3624</f>
        <v>56576.72</v>
      </c>
      <c r="J3624" s="305">
        <f>'[11]Depr Exp'!J3624</f>
        <v>1.06E-2</v>
      </c>
      <c r="K3624" s="373">
        <f>'[11]Depr Exp'!K3624</f>
        <v>49.976102666666669</v>
      </c>
      <c r="L3624" s="524">
        <f>'[11]Depr Exp'!L3624</f>
        <v>0</v>
      </c>
      <c r="M3624" s="144"/>
      <c r="N3624" s="144"/>
    </row>
    <row r="3625" spans="1:14">
      <c r="A3625" s="144" t="str">
        <f>'[11]Depr Exp'!A3625</f>
        <v>E35017 TSM Easements, Upper Baker</v>
      </c>
      <c r="B3625" s="144" t="str">
        <f>'[11]Depr Exp'!B3625</f>
        <v>E35017 TSM Easements, Upper Baker-6</v>
      </c>
      <c r="C3625" s="144" t="str">
        <f>'[11]Depr Exp'!C3625</f>
        <v>403E</v>
      </c>
      <c r="D3625" s="144"/>
      <c r="E3625" s="282">
        <f>'[11]Depr Exp'!E3625</f>
        <v>43281</v>
      </c>
      <c r="F3625" s="523">
        <f>'[11]Depr Exp'!F3625</f>
        <v>56576.72</v>
      </c>
      <c r="G3625" s="305">
        <f>'[11]Depr Exp'!G3625</f>
        <v>1.06E-2</v>
      </c>
      <c r="H3625" s="524">
        <f>'[11]Depr Exp'!H3625</f>
        <v>49.98</v>
      </c>
      <c r="I3625" s="523">
        <f>'[11]Depr Exp'!I3625</f>
        <v>56576.72</v>
      </c>
      <c r="J3625" s="305">
        <f>'[11]Depr Exp'!J3625</f>
        <v>1.06E-2</v>
      </c>
      <c r="K3625" s="373">
        <f>'[11]Depr Exp'!K3625</f>
        <v>49.976102666666669</v>
      </c>
      <c r="L3625" s="524">
        <f>'[11]Depr Exp'!L3625</f>
        <v>0</v>
      </c>
      <c r="M3625" s="144"/>
      <c r="N3625" s="144"/>
    </row>
    <row r="3626" spans="1:14">
      <c r="A3626" s="144" t="str">
        <f>'[11]Depr Exp'!A3626</f>
        <v>E35017 TSM Easements, Upper Baker</v>
      </c>
      <c r="B3626" s="144" t="str">
        <f>'[11]Depr Exp'!B3626</f>
        <v>E35017 TSM Easements, Upper Baker-7</v>
      </c>
      <c r="C3626" s="144" t="str">
        <f>'[11]Depr Exp'!C3626</f>
        <v>403E</v>
      </c>
      <c r="D3626" s="144"/>
      <c r="E3626" s="282">
        <f>'[11]Depr Exp'!E3626</f>
        <v>43312</v>
      </c>
      <c r="F3626" s="523">
        <f>'[11]Depr Exp'!F3626</f>
        <v>56576.72</v>
      </c>
      <c r="G3626" s="305">
        <f>'[11]Depr Exp'!G3626</f>
        <v>1.06E-2</v>
      </c>
      <c r="H3626" s="524">
        <f>'[11]Depr Exp'!H3626</f>
        <v>49.98</v>
      </c>
      <c r="I3626" s="523">
        <f>'[11]Depr Exp'!I3626</f>
        <v>56576.72</v>
      </c>
      <c r="J3626" s="305">
        <f>'[11]Depr Exp'!J3626</f>
        <v>1.06E-2</v>
      </c>
      <c r="K3626" s="373">
        <f>'[11]Depr Exp'!K3626</f>
        <v>49.976102666666669</v>
      </c>
      <c r="L3626" s="524">
        <f>'[11]Depr Exp'!L3626</f>
        <v>0</v>
      </c>
      <c r="M3626" s="144"/>
      <c r="N3626" s="144"/>
    </row>
    <row r="3627" spans="1:14">
      <c r="A3627" s="144" t="str">
        <f>'[11]Depr Exp'!A3627</f>
        <v>E35017 TSM Easements, Upper Baker</v>
      </c>
      <c r="B3627" s="144" t="str">
        <f>'[11]Depr Exp'!B3627</f>
        <v>E35017 TSM Easements, Upper Baker-8</v>
      </c>
      <c r="C3627" s="144" t="str">
        <f>'[11]Depr Exp'!C3627</f>
        <v>403E</v>
      </c>
      <c r="D3627" s="144"/>
      <c r="E3627" s="282">
        <f>'[11]Depr Exp'!E3627</f>
        <v>43343</v>
      </c>
      <c r="F3627" s="523">
        <f>'[11]Depr Exp'!F3627</f>
        <v>56576.72</v>
      </c>
      <c r="G3627" s="305">
        <f>'[11]Depr Exp'!G3627</f>
        <v>1.06E-2</v>
      </c>
      <c r="H3627" s="524">
        <f>'[11]Depr Exp'!H3627</f>
        <v>49.98</v>
      </c>
      <c r="I3627" s="523">
        <f>'[11]Depr Exp'!I3627</f>
        <v>56576.72</v>
      </c>
      <c r="J3627" s="305">
        <f>'[11]Depr Exp'!J3627</f>
        <v>1.06E-2</v>
      </c>
      <c r="K3627" s="373">
        <f>'[11]Depr Exp'!K3627</f>
        <v>49.976102666666669</v>
      </c>
      <c r="L3627" s="524">
        <f>'[11]Depr Exp'!L3627</f>
        <v>0</v>
      </c>
      <c r="M3627" s="144"/>
      <c r="N3627" s="144"/>
    </row>
    <row r="3628" spans="1:14">
      <c r="A3628" s="144" t="str">
        <f>'[11]Depr Exp'!A3628</f>
        <v>E35017 TSM Easements, Upper Baker</v>
      </c>
      <c r="B3628" s="144" t="str">
        <f>'[11]Depr Exp'!B3628</f>
        <v>E35017 TSM Easements, Upper Baker-9</v>
      </c>
      <c r="C3628" s="144" t="str">
        <f>'[11]Depr Exp'!C3628</f>
        <v>403E</v>
      </c>
      <c r="D3628" s="144"/>
      <c r="E3628" s="282">
        <f>'[11]Depr Exp'!E3628</f>
        <v>43373</v>
      </c>
      <c r="F3628" s="523">
        <f>'[11]Depr Exp'!F3628</f>
        <v>56576.72</v>
      </c>
      <c r="G3628" s="305">
        <f>'[11]Depr Exp'!G3628</f>
        <v>1.06E-2</v>
      </c>
      <c r="H3628" s="524">
        <f>'[11]Depr Exp'!H3628</f>
        <v>49.98</v>
      </c>
      <c r="I3628" s="523">
        <f>'[11]Depr Exp'!I3628</f>
        <v>56576.72</v>
      </c>
      <c r="J3628" s="305">
        <f>'[11]Depr Exp'!J3628</f>
        <v>1.06E-2</v>
      </c>
      <c r="K3628" s="373">
        <f>'[11]Depr Exp'!K3628</f>
        <v>49.976102666666669</v>
      </c>
      <c r="L3628" s="524">
        <f>'[11]Depr Exp'!L3628</f>
        <v>0</v>
      </c>
      <c r="M3628" s="144"/>
      <c r="N3628" s="144"/>
    </row>
    <row r="3629" spans="1:14">
      <c r="A3629" s="144" t="str">
        <f>'[11]Depr Exp'!A3629</f>
        <v>E35017 TSM Easements, Upper Baker</v>
      </c>
      <c r="B3629" s="144" t="str">
        <f>'[11]Depr Exp'!B3629</f>
        <v>E35017 TSM Easements, Upper Baker-10</v>
      </c>
      <c r="C3629" s="144" t="str">
        <f>'[11]Depr Exp'!C3629</f>
        <v>403E</v>
      </c>
      <c r="D3629" s="144"/>
      <c r="E3629" s="282">
        <f>'[11]Depr Exp'!E3629</f>
        <v>43404</v>
      </c>
      <c r="F3629" s="523">
        <f>'[11]Depr Exp'!F3629</f>
        <v>56576.72</v>
      </c>
      <c r="G3629" s="305">
        <f>'[11]Depr Exp'!G3629</f>
        <v>1.06E-2</v>
      </c>
      <c r="H3629" s="524">
        <f>'[11]Depr Exp'!H3629</f>
        <v>49.98</v>
      </c>
      <c r="I3629" s="523">
        <f>'[11]Depr Exp'!I3629</f>
        <v>56576.72</v>
      </c>
      <c r="J3629" s="305">
        <f>'[11]Depr Exp'!J3629</f>
        <v>1.06E-2</v>
      </c>
      <c r="K3629" s="373">
        <f>'[11]Depr Exp'!K3629</f>
        <v>49.976102666666669</v>
      </c>
      <c r="L3629" s="524">
        <f>'[11]Depr Exp'!L3629</f>
        <v>0</v>
      </c>
      <c r="M3629" s="144"/>
      <c r="N3629" s="144"/>
    </row>
    <row r="3630" spans="1:14">
      <c r="A3630" s="144" t="str">
        <f>'[11]Depr Exp'!A3630</f>
        <v>E35017 TSM Easements, Upper Baker</v>
      </c>
      <c r="B3630" s="144" t="str">
        <f>'[11]Depr Exp'!B3630</f>
        <v>E35017 TSM Easements, Upper Baker-11</v>
      </c>
      <c r="C3630" s="144" t="str">
        <f>'[11]Depr Exp'!C3630</f>
        <v>403E</v>
      </c>
      <c r="D3630" s="144"/>
      <c r="E3630" s="282">
        <f>'[11]Depr Exp'!E3630</f>
        <v>43434</v>
      </c>
      <c r="F3630" s="523">
        <f>'[11]Depr Exp'!F3630</f>
        <v>56576.72</v>
      </c>
      <c r="G3630" s="305">
        <f>'[11]Depr Exp'!G3630</f>
        <v>1.06E-2</v>
      </c>
      <c r="H3630" s="524">
        <f>'[11]Depr Exp'!H3630</f>
        <v>49.98</v>
      </c>
      <c r="I3630" s="523">
        <f>'[11]Depr Exp'!I3630</f>
        <v>56576.72</v>
      </c>
      <c r="J3630" s="305">
        <f>'[11]Depr Exp'!J3630</f>
        <v>1.06E-2</v>
      </c>
      <c r="K3630" s="373">
        <f>'[11]Depr Exp'!K3630</f>
        <v>49.976102666666669</v>
      </c>
      <c r="L3630" s="524">
        <f>'[11]Depr Exp'!L3630</f>
        <v>0</v>
      </c>
      <c r="M3630" s="144"/>
      <c r="N3630" s="144"/>
    </row>
    <row r="3631" spans="1:14">
      <c r="A3631" s="144" t="str">
        <f>'[11]Depr Exp'!A3631</f>
        <v>E35017 TSM Easements, Upper Baker</v>
      </c>
      <c r="B3631" s="144" t="str">
        <f>'[11]Depr Exp'!B3631</f>
        <v>E35017 TSM Easements, Upper Baker-12</v>
      </c>
      <c r="C3631" s="144" t="str">
        <f>'[11]Depr Exp'!C3631</f>
        <v>403E</v>
      </c>
      <c r="D3631" s="144"/>
      <c r="E3631" s="282">
        <f>'[11]Depr Exp'!E3631</f>
        <v>43465</v>
      </c>
      <c r="F3631" s="523">
        <f>'[11]Depr Exp'!F3631</f>
        <v>56576.72</v>
      </c>
      <c r="G3631" s="305">
        <f>'[11]Depr Exp'!G3631</f>
        <v>1.06E-2</v>
      </c>
      <c r="H3631" s="524">
        <f>'[11]Depr Exp'!H3631</f>
        <v>49.98</v>
      </c>
      <c r="I3631" s="523">
        <f>'[11]Depr Exp'!I3631</f>
        <v>56576.72</v>
      </c>
      <c r="J3631" s="305">
        <f>'[11]Depr Exp'!J3631</f>
        <v>1.06E-2</v>
      </c>
      <c r="K3631" s="373">
        <f>'[11]Depr Exp'!K3631</f>
        <v>49.976102666666669</v>
      </c>
      <c r="L3631" s="524">
        <f>'[11]Depr Exp'!L3631</f>
        <v>0</v>
      </c>
      <c r="M3631" s="144"/>
      <c r="N3631" s="144"/>
    </row>
    <row r="3632" spans="1:14" ht="15.75" thickBot="1">
      <c r="A3632" s="159" t="str">
        <f>'[11]Depr Exp'!A3632</f>
        <v>E35017 TSM Easements, Upper Baker Total</v>
      </c>
      <c r="B3632" s="144">
        <f>'[11]Depr Exp'!B3632</f>
        <v>0</v>
      </c>
      <c r="C3632" s="502" t="str">
        <f>'[11]Depr Exp'!C3632</f>
        <v>ETSM</v>
      </c>
      <c r="D3632" s="144"/>
      <c r="E3632" s="281" t="str">
        <f>'[11]Depr Exp'!E3632</f>
        <v>Total</v>
      </c>
      <c r="F3632" s="141">
        <f>'[11]Depr Exp'!F3632</f>
        <v>0</v>
      </c>
      <c r="G3632" s="252">
        <f>'[11]Depr Exp'!G3632</f>
        <v>0</v>
      </c>
      <c r="H3632" s="286">
        <f>'[11]Depr Exp'!H3632</f>
        <v>599.7600000000001</v>
      </c>
      <c r="I3632" s="141">
        <f>'[11]Depr Exp'!I3632</f>
        <v>0</v>
      </c>
      <c r="J3632" s="252">
        <f>'[11]Depr Exp'!J3632</f>
        <v>0</v>
      </c>
      <c r="K3632" s="286">
        <f>'[11]Depr Exp'!K3632</f>
        <v>599.71323200000006</v>
      </c>
      <c r="L3632" s="286">
        <f>'[11]Depr Exp'!L3632</f>
        <v>-0.05</v>
      </c>
      <c r="M3632" s="144"/>
      <c r="N3632" s="144"/>
    </row>
    <row r="3633" spans="1:14" ht="13.5" thickTop="1">
      <c r="A3633" s="144" t="str">
        <f>'[11]Depr Exp'!A3633</f>
        <v>E35099 (GIF) Easement, Colstrip 1-2</v>
      </c>
      <c r="B3633" s="144" t="str">
        <f>'[11]Depr Exp'!B3633</f>
        <v>E35099 (GIF) Easement, Colstrip 1-2-1</v>
      </c>
      <c r="C3633" s="144" t="str">
        <f>'[11]Depr Exp'!C3633</f>
        <v>403E</v>
      </c>
      <c r="D3633" s="144"/>
      <c r="E3633" s="282">
        <f>'[11]Depr Exp'!E3633</f>
        <v>43131</v>
      </c>
      <c r="F3633" s="523">
        <f>'[11]Depr Exp'!F3633</f>
        <v>3623.76</v>
      </c>
      <c r="G3633" s="305">
        <f>'[11]Depr Exp'!G3633</f>
        <v>1.2E-2</v>
      </c>
      <c r="H3633" s="524">
        <f>'[11]Depr Exp'!H3633</f>
        <v>3.62</v>
      </c>
      <c r="I3633" s="523">
        <f>'[11]Depr Exp'!I3633</f>
        <v>3623.76</v>
      </c>
      <c r="J3633" s="305">
        <f>'[11]Depr Exp'!J3633</f>
        <v>1.2E-2</v>
      </c>
      <c r="K3633" s="373">
        <f>'[11]Depr Exp'!K3633</f>
        <v>3.6237600000000003</v>
      </c>
      <c r="L3633" s="524">
        <f>'[11]Depr Exp'!L3633</f>
        <v>0</v>
      </c>
      <c r="M3633" s="144"/>
      <c r="N3633" s="144"/>
    </row>
    <row r="3634" spans="1:14">
      <c r="A3634" s="144" t="str">
        <f>'[11]Depr Exp'!A3634</f>
        <v>E35099 (GIF) Easement, Colstrip 1-2</v>
      </c>
      <c r="B3634" s="144" t="str">
        <f>'[11]Depr Exp'!B3634</f>
        <v>E35099 (GIF) Easement, Colstrip 1-2-2</v>
      </c>
      <c r="C3634" s="144" t="str">
        <f>'[11]Depr Exp'!C3634</f>
        <v>403E</v>
      </c>
      <c r="D3634" s="144"/>
      <c r="E3634" s="282">
        <f>'[11]Depr Exp'!E3634</f>
        <v>43159</v>
      </c>
      <c r="F3634" s="523">
        <f>'[11]Depr Exp'!F3634</f>
        <v>3623.76</v>
      </c>
      <c r="G3634" s="305">
        <f>'[11]Depr Exp'!G3634</f>
        <v>1.2E-2</v>
      </c>
      <c r="H3634" s="524">
        <f>'[11]Depr Exp'!H3634</f>
        <v>3.62</v>
      </c>
      <c r="I3634" s="523">
        <f>'[11]Depr Exp'!I3634</f>
        <v>3623.76</v>
      </c>
      <c r="J3634" s="305">
        <f>'[11]Depr Exp'!J3634</f>
        <v>1.2E-2</v>
      </c>
      <c r="K3634" s="373">
        <f>'[11]Depr Exp'!K3634</f>
        <v>3.6237600000000003</v>
      </c>
      <c r="L3634" s="524">
        <f>'[11]Depr Exp'!L3634</f>
        <v>0</v>
      </c>
      <c r="M3634" s="144"/>
      <c r="N3634" s="144"/>
    </row>
    <row r="3635" spans="1:14">
      <c r="A3635" s="144" t="str">
        <f>'[11]Depr Exp'!A3635</f>
        <v>E35099 (GIF) Easement, Colstrip 1-2</v>
      </c>
      <c r="B3635" s="144" t="str">
        <f>'[11]Depr Exp'!B3635</f>
        <v>E35099 (GIF) Easement, Colstrip 1-2-3</v>
      </c>
      <c r="C3635" s="144" t="str">
        <f>'[11]Depr Exp'!C3635</f>
        <v>403E</v>
      </c>
      <c r="D3635" s="144"/>
      <c r="E3635" s="282">
        <f>'[11]Depr Exp'!E3635</f>
        <v>43190</v>
      </c>
      <c r="F3635" s="523">
        <f>'[11]Depr Exp'!F3635</f>
        <v>3623.76</v>
      </c>
      <c r="G3635" s="305">
        <f>'[11]Depr Exp'!G3635</f>
        <v>1.2E-2</v>
      </c>
      <c r="H3635" s="524">
        <f>'[11]Depr Exp'!H3635</f>
        <v>3.62</v>
      </c>
      <c r="I3635" s="523">
        <f>'[11]Depr Exp'!I3635</f>
        <v>3623.76</v>
      </c>
      <c r="J3635" s="305">
        <f>'[11]Depr Exp'!J3635</f>
        <v>1.2E-2</v>
      </c>
      <c r="K3635" s="373">
        <f>'[11]Depr Exp'!K3635</f>
        <v>3.6237600000000003</v>
      </c>
      <c r="L3635" s="524">
        <f>'[11]Depr Exp'!L3635</f>
        <v>0</v>
      </c>
      <c r="M3635" s="144"/>
      <c r="N3635" s="144"/>
    </row>
    <row r="3636" spans="1:14">
      <c r="A3636" s="144" t="str">
        <f>'[11]Depr Exp'!A3636</f>
        <v>E35099 (GIF) Easement, Colstrip 1-2</v>
      </c>
      <c r="B3636" s="144" t="str">
        <f>'[11]Depr Exp'!B3636</f>
        <v>E35099 (GIF) Easement, Colstrip 1-2-4</v>
      </c>
      <c r="C3636" s="144" t="str">
        <f>'[11]Depr Exp'!C3636</f>
        <v>403E</v>
      </c>
      <c r="D3636" s="144"/>
      <c r="E3636" s="282">
        <f>'[11]Depr Exp'!E3636</f>
        <v>43220</v>
      </c>
      <c r="F3636" s="523">
        <f>'[11]Depr Exp'!F3636</f>
        <v>3623.76</v>
      </c>
      <c r="G3636" s="305">
        <f>'[11]Depr Exp'!G3636</f>
        <v>1.2E-2</v>
      </c>
      <c r="H3636" s="524">
        <f>'[11]Depr Exp'!H3636</f>
        <v>3.62</v>
      </c>
      <c r="I3636" s="523">
        <f>'[11]Depr Exp'!I3636</f>
        <v>3623.76</v>
      </c>
      <c r="J3636" s="305">
        <f>'[11]Depr Exp'!J3636</f>
        <v>1.2E-2</v>
      </c>
      <c r="K3636" s="373">
        <f>'[11]Depr Exp'!K3636</f>
        <v>3.6237600000000003</v>
      </c>
      <c r="L3636" s="524">
        <f>'[11]Depr Exp'!L3636</f>
        <v>0</v>
      </c>
      <c r="M3636" s="144"/>
      <c r="N3636" s="144"/>
    </row>
    <row r="3637" spans="1:14">
      <c r="A3637" s="144" t="str">
        <f>'[11]Depr Exp'!A3637</f>
        <v>E35099 (GIF) Easement, Colstrip 1-2</v>
      </c>
      <c r="B3637" s="144" t="str">
        <f>'[11]Depr Exp'!B3637</f>
        <v>E35099 (GIF) Easement, Colstrip 1-2-5</v>
      </c>
      <c r="C3637" s="144" t="str">
        <f>'[11]Depr Exp'!C3637</f>
        <v>403E</v>
      </c>
      <c r="D3637" s="144"/>
      <c r="E3637" s="282">
        <f>'[11]Depr Exp'!E3637</f>
        <v>43251</v>
      </c>
      <c r="F3637" s="523">
        <f>'[11]Depr Exp'!F3637</f>
        <v>3623.76</v>
      </c>
      <c r="G3637" s="305">
        <f>'[11]Depr Exp'!G3637</f>
        <v>1.2E-2</v>
      </c>
      <c r="H3637" s="524">
        <f>'[11]Depr Exp'!H3637</f>
        <v>3.62</v>
      </c>
      <c r="I3637" s="523">
        <f>'[11]Depr Exp'!I3637</f>
        <v>3623.76</v>
      </c>
      <c r="J3637" s="305">
        <f>'[11]Depr Exp'!J3637</f>
        <v>1.2E-2</v>
      </c>
      <c r="K3637" s="373">
        <f>'[11]Depr Exp'!K3637</f>
        <v>3.6237600000000003</v>
      </c>
      <c r="L3637" s="524">
        <f>'[11]Depr Exp'!L3637</f>
        <v>0</v>
      </c>
      <c r="M3637" s="144"/>
      <c r="N3637" s="144"/>
    </row>
    <row r="3638" spans="1:14">
      <c r="A3638" s="144" t="str">
        <f>'[11]Depr Exp'!A3638</f>
        <v>E35099 (GIF) Easement, Colstrip 1-2</v>
      </c>
      <c r="B3638" s="144" t="str">
        <f>'[11]Depr Exp'!B3638</f>
        <v>E35099 (GIF) Easement, Colstrip 1-2-6</v>
      </c>
      <c r="C3638" s="144" t="str">
        <f>'[11]Depr Exp'!C3638</f>
        <v>403E</v>
      </c>
      <c r="D3638" s="144"/>
      <c r="E3638" s="282">
        <f>'[11]Depr Exp'!E3638</f>
        <v>43281</v>
      </c>
      <c r="F3638" s="523">
        <f>'[11]Depr Exp'!F3638</f>
        <v>3623.76</v>
      </c>
      <c r="G3638" s="305">
        <f>'[11]Depr Exp'!G3638</f>
        <v>1.2E-2</v>
      </c>
      <c r="H3638" s="524">
        <f>'[11]Depr Exp'!H3638</f>
        <v>3.62</v>
      </c>
      <c r="I3638" s="523">
        <f>'[11]Depr Exp'!I3638</f>
        <v>3623.76</v>
      </c>
      <c r="J3638" s="305">
        <f>'[11]Depr Exp'!J3638</f>
        <v>1.2E-2</v>
      </c>
      <c r="K3638" s="373">
        <f>'[11]Depr Exp'!K3638</f>
        <v>3.6237600000000003</v>
      </c>
      <c r="L3638" s="524">
        <f>'[11]Depr Exp'!L3638</f>
        <v>0</v>
      </c>
      <c r="M3638" s="144"/>
      <c r="N3638" s="144"/>
    </row>
    <row r="3639" spans="1:14">
      <c r="A3639" s="144" t="str">
        <f>'[11]Depr Exp'!A3639</f>
        <v>E35099 (GIF) Easement, Colstrip 1-2</v>
      </c>
      <c r="B3639" s="144" t="str">
        <f>'[11]Depr Exp'!B3639</f>
        <v>E35099 (GIF) Easement, Colstrip 1-2-7</v>
      </c>
      <c r="C3639" s="144" t="str">
        <f>'[11]Depr Exp'!C3639</f>
        <v>403E</v>
      </c>
      <c r="D3639" s="144"/>
      <c r="E3639" s="282">
        <f>'[11]Depr Exp'!E3639</f>
        <v>43312</v>
      </c>
      <c r="F3639" s="523">
        <f>'[11]Depr Exp'!F3639</f>
        <v>3623.76</v>
      </c>
      <c r="G3639" s="305">
        <f>'[11]Depr Exp'!G3639</f>
        <v>1.2E-2</v>
      </c>
      <c r="H3639" s="524">
        <f>'[11]Depr Exp'!H3639</f>
        <v>3.62</v>
      </c>
      <c r="I3639" s="523">
        <f>'[11]Depr Exp'!I3639</f>
        <v>3623.76</v>
      </c>
      <c r="J3639" s="305">
        <f>'[11]Depr Exp'!J3639</f>
        <v>1.2E-2</v>
      </c>
      <c r="K3639" s="373">
        <f>'[11]Depr Exp'!K3639</f>
        <v>3.6237600000000003</v>
      </c>
      <c r="L3639" s="524">
        <f>'[11]Depr Exp'!L3639</f>
        <v>0</v>
      </c>
      <c r="M3639" s="144"/>
      <c r="N3639" s="144"/>
    </row>
    <row r="3640" spans="1:14">
      <c r="A3640" s="144" t="str">
        <f>'[11]Depr Exp'!A3640</f>
        <v>E35099 (GIF) Easement, Colstrip 1-2</v>
      </c>
      <c r="B3640" s="144" t="str">
        <f>'[11]Depr Exp'!B3640</f>
        <v>E35099 (GIF) Easement, Colstrip 1-2-8</v>
      </c>
      <c r="C3640" s="144" t="str">
        <f>'[11]Depr Exp'!C3640</f>
        <v>403E</v>
      </c>
      <c r="D3640" s="144"/>
      <c r="E3640" s="282">
        <f>'[11]Depr Exp'!E3640</f>
        <v>43343</v>
      </c>
      <c r="F3640" s="523">
        <f>'[11]Depr Exp'!F3640</f>
        <v>3623.76</v>
      </c>
      <c r="G3640" s="305">
        <f>'[11]Depr Exp'!G3640</f>
        <v>1.2E-2</v>
      </c>
      <c r="H3640" s="524">
        <f>'[11]Depr Exp'!H3640</f>
        <v>3.62</v>
      </c>
      <c r="I3640" s="523">
        <f>'[11]Depr Exp'!I3640</f>
        <v>3623.76</v>
      </c>
      <c r="J3640" s="305">
        <f>'[11]Depr Exp'!J3640</f>
        <v>1.2E-2</v>
      </c>
      <c r="K3640" s="373">
        <f>'[11]Depr Exp'!K3640</f>
        <v>3.6237600000000003</v>
      </c>
      <c r="L3640" s="524">
        <f>'[11]Depr Exp'!L3640</f>
        <v>0</v>
      </c>
      <c r="M3640" s="144"/>
      <c r="N3640" s="144"/>
    </row>
    <row r="3641" spans="1:14">
      <c r="A3641" s="144" t="str">
        <f>'[11]Depr Exp'!A3641</f>
        <v>E35099 (GIF) Easement, Colstrip 1-2</v>
      </c>
      <c r="B3641" s="144" t="str">
        <f>'[11]Depr Exp'!B3641</f>
        <v>E35099 (GIF) Easement, Colstrip 1-2-9</v>
      </c>
      <c r="C3641" s="144" t="str">
        <f>'[11]Depr Exp'!C3641</f>
        <v>403E</v>
      </c>
      <c r="D3641" s="144"/>
      <c r="E3641" s="282">
        <f>'[11]Depr Exp'!E3641</f>
        <v>43373</v>
      </c>
      <c r="F3641" s="523">
        <f>'[11]Depr Exp'!F3641</f>
        <v>3623.76</v>
      </c>
      <c r="G3641" s="305">
        <f>'[11]Depr Exp'!G3641</f>
        <v>1.2E-2</v>
      </c>
      <c r="H3641" s="524">
        <f>'[11]Depr Exp'!H3641</f>
        <v>3.62</v>
      </c>
      <c r="I3641" s="523">
        <f>'[11]Depr Exp'!I3641</f>
        <v>3623.76</v>
      </c>
      <c r="J3641" s="305">
        <f>'[11]Depr Exp'!J3641</f>
        <v>1.2E-2</v>
      </c>
      <c r="K3641" s="373">
        <f>'[11]Depr Exp'!K3641</f>
        <v>3.6237600000000003</v>
      </c>
      <c r="L3641" s="524">
        <f>'[11]Depr Exp'!L3641</f>
        <v>0</v>
      </c>
      <c r="M3641" s="144"/>
      <c r="N3641" s="144"/>
    </row>
    <row r="3642" spans="1:14">
      <c r="A3642" s="144" t="str">
        <f>'[11]Depr Exp'!A3642</f>
        <v>E35099 (GIF) Easement, Colstrip 1-2</v>
      </c>
      <c r="B3642" s="144" t="str">
        <f>'[11]Depr Exp'!B3642</f>
        <v>E35099 (GIF) Easement, Colstrip 1-2-10</v>
      </c>
      <c r="C3642" s="144" t="str">
        <f>'[11]Depr Exp'!C3642</f>
        <v>403E</v>
      </c>
      <c r="D3642" s="144"/>
      <c r="E3642" s="282">
        <f>'[11]Depr Exp'!E3642</f>
        <v>43404</v>
      </c>
      <c r="F3642" s="523">
        <f>'[11]Depr Exp'!F3642</f>
        <v>3623.76</v>
      </c>
      <c r="G3642" s="305">
        <f>'[11]Depr Exp'!G3642</f>
        <v>1.2E-2</v>
      </c>
      <c r="H3642" s="524">
        <f>'[11]Depr Exp'!H3642</f>
        <v>3.62</v>
      </c>
      <c r="I3642" s="523">
        <f>'[11]Depr Exp'!I3642</f>
        <v>3623.76</v>
      </c>
      <c r="J3642" s="305">
        <f>'[11]Depr Exp'!J3642</f>
        <v>1.2E-2</v>
      </c>
      <c r="K3642" s="373">
        <f>'[11]Depr Exp'!K3642</f>
        <v>3.6237600000000003</v>
      </c>
      <c r="L3642" s="524">
        <f>'[11]Depr Exp'!L3642</f>
        <v>0</v>
      </c>
      <c r="M3642" s="144"/>
      <c r="N3642" s="144"/>
    </row>
    <row r="3643" spans="1:14">
      <c r="A3643" s="144" t="str">
        <f>'[11]Depr Exp'!A3643</f>
        <v>E35099 (GIF) Easement, Colstrip 1-2</v>
      </c>
      <c r="B3643" s="144" t="str">
        <f>'[11]Depr Exp'!B3643</f>
        <v>E35099 (GIF) Easement, Colstrip 1-2-11</v>
      </c>
      <c r="C3643" s="144" t="str">
        <f>'[11]Depr Exp'!C3643</f>
        <v>403E</v>
      </c>
      <c r="D3643" s="144"/>
      <c r="E3643" s="282">
        <f>'[11]Depr Exp'!E3643</f>
        <v>43434</v>
      </c>
      <c r="F3643" s="523">
        <f>'[11]Depr Exp'!F3643</f>
        <v>3623.76</v>
      </c>
      <c r="G3643" s="305">
        <f>'[11]Depr Exp'!G3643</f>
        <v>1.2E-2</v>
      </c>
      <c r="H3643" s="524">
        <f>'[11]Depr Exp'!H3643</f>
        <v>3.62</v>
      </c>
      <c r="I3643" s="523">
        <f>'[11]Depr Exp'!I3643</f>
        <v>3623.76</v>
      </c>
      <c r="J3643" s="305">
        <f>'[11]Depr Exp'!J3643</f>
        <v>1.2E-2</v>
      </c>
      <c r="K3643" s="373">
        <f>'[11]Depr Exp'!K3643</f>
        <v>3.6237600000000003</v>
      </c>
      <c r="L3643" s="524">
        <f>'[11]Depr Exp'!L3643</f>
        <v>0</v>
      </c>
      <c r="M3643" s="144"/>
      <c r="N3643" s="144"/>
    </row>
    <row r="3644" spans="1:14">
      <c r="A3644" s="144" t="str">
        <f>'[11]Depr Exp'!A3644</f>
        <v>E35099 (GIF) Easement, Colstrip 1-2</v>
      </c>
      <c r="B3644" s="144" t="str">
        <f>'[11]Depr Exp'!B3644</f>
        <v>E35099 (GIF) Easement, Colstrip 1-2-12</v>
      </c>
      <c r="C3644" s="144" t="str">
        <f>'[11]Depr Exp'!C3644</f>
        <v>403E</v>
      </c>
      <c r="D3644" s="144"/>
      <c r="E3644" s="282">
        <f>'[11]Depr Exp'!E3644</f>
        <v>43465</v>
      </c>
      <c r="F3644" s="523">
        <f>'[11]Depr Exp'!F3644</f>
        <v>3623.76</v>
      </c>
      <c r="G3644" s="305">
        <f>'[11]Depr Exp'!G3644</f>
        <v>1.2E-2</v>
      </c>
      <c r="H3644" s="524">
        <f>'[11]Depr Exp'!H3644</f>
        <v>3.62</v>
      </c>
      <c r="I3644" s="523">
        <f>'[11]Depr Exp'!I3644</f>
        <v>3623.76</v>
      </c>
      <c r="J3644" s="305">
        <f>'[11]Depr Exp'!J3644</f>
        <v>1.2E-2</v>
      </c>
      <c r="K3644" s="373">
        <f>'[11]Depr Exp'!K3644</f>
        <v>3.6237600000000003</v>
      </c>
      <c r="L3644" s="524">
        <f>'[11]Depr Exp'!L3644</f>
        <v>0</v>
      </c>
      <c r="M3644" s="144"/>
      <c r="N3644" s="144"/>
    </row>
    <row r="3645" spans="1:14" ht="15.75" thickBot="1">
      <c r="A3645" s="159" t="str">
        <f>'[11]Depr Exp'!A3645</f>
        <v>E35099 (GIF) Easement, Colstrip 1-2 Total</v>
      </c>
      <c r="B3645" s="144">
        <f>'[11]Depr Exp'!B3645</f>
        <v>0</v>
      </c>
      <c r="C3645" s="502" t="str">
        <f>'[11]Depr Exp'!C3645</f>
        <v>ETSM</v>
      </c>
      <c r="D3645" s="144"/>
      <c r="E3645" s="281" t="str">
        <f>'[11]Depr Exp'!E3645</f>
        <v>Total</v>
      </c>
      <c r="F3645" s="141">
        <f>'[11]Depr Exp'!F3645</f>
        <v>0</v>
      </c>
      <c r="G3645" s="252">
        <f>'[11]Depr Exp'!G3645</f>
        <v>0</v>
      </c>
      <c r="H3645" s="286">
        <f>'[11]Depr Exp'!H3645</f>
        <v>43.44</v>
      </c>
      <c r="I3645" s="141">
        <f>'[11]Depr Exp'!I3645</f>
        <v>0</v>
      </c>
      <c r="J3645" s="252">
        <f>'[11]Depr Exp'!J3645</f>
        <v>0</v>
      </c>
      <c r="K3645" s="286">
        <f>'[11]Depr Exp'!K3645</f>
        <v>43.485119999999995</v>
      </c>
      <c r="L3645" s="286">
        <f>'[11]Depr Exp'!L3645</f>
        <v>0.05</v>
      </c>
      <c r="M3645" s="144"/>
      <c r="N3645" s="144"/>
    </row>
    <row r="3646" spans="1:14" ht="13.5" thickTop="1">
      <c r="A3646" s="144" t="str">
        <f>'[11]Depr Exp'!A3646</f>
        <v>E35099 (GIF) Easement, Hopkins</v>
      </c>
      <c r="B3646" s="144" t="str">
        <f>'[11]Depr Exp'!B3646</f>
        <v>E35099 (GIF) Easement, Hopkins-1</v>
      </c>
      <c r="C3646" s="144" t="str">
        <f>'[11]Depr Exp'!C3646</f>
        <v>403E</v>
      </c>
      <c r="D3646" s="144"/>
      <c r="E3646" s="282">
        <f>'[11]Depr Exp'!E3646</f>
        <v>43131</v>
      </c>
      <c r="F3646" s="523">
        <f>'[11]Depr Exp'!F3646</f>
        <v>28500</v>
      </c>
      <c r="G3646" s="305">
        <f>'[11]Depr Exp'!G3646</f>
        <v>1.2E-2</v>
      </c>
      <c r="H3646" s="524">
        <f>'[11]Depr Exp'!H3646</f>
        <v>28.5</v>
      </c>
      <c r="I3646" s="523">
        <f>'[11]Depr Exp'!I3646</f>
        <v>28500</v>
      </c>
      <c r="J3646" s="305">
        <f>'[11]Depr Exp'!J3646</f>
        <v>1.2E-2</v>
      </c>
      <c r="K3646" s="373">
        <f>'[11]Depr Exp'!K3646</f>
        <v>28.5</v>
      </c>
      <c r="L3646" s="524">
        <f>'[11]Depr Exp'!L3646</f>
        <v>0</v>
      </c>
      <c r="M3646" s="144"/>
      <c r="N3646" s="144"/>
    </row>
    <row r="3647" spans="1:14">
      <c r="A3647" s="144" t="str">
        <f>'[11]Depr Exp'!A3647</f>
        <v>E35099 (GIF) Easement, Hopkins</v>
      </c>
      <c r="B3647" s="144" t="str">
        <f>'[11]Depr Exp'!B3647</f>
        <v>E35099 (GIF) Easement, Hopkins-2</v>
      </c>
      <c r="C3647" s="144" t="str">
        <f>'[11]Depr Exp'!C3647</f>
        <v>403E</v>
      </c>
      <c r="D3647" s="144"/>
      <c r="E3647" s="282">
        <f>'[11]Depr Exp'!E3647</f>
        <v>43159</v>
      </c>
      <c r="F3647" s="523">
        <f>'[11]Depr Exp'!F3647</f>
        <v>28500</v>
      </c>
      <c r="G3647" s="305">
        <f>'[11]Depr Exp'!G3647</f>
        <v>1.2E-2</v>
      </c>
      <c r="H3647" s="524">
        <f>'[11]Depr Exp'!H3647</f>
        <v>28.5</v>
      </c>
      <c r="I3647" s="523">
        <f>'[11]Depr Exp'!I3647</f>
        <v>28500</v>
      </c>
      <c r="J3647" s="305">
        <f>'[11]Depr Exp'!J3647</f>
        <v>1.2E-2</v>
      </c>
      <c r="K3647" s="373">
        <f>'[11]Depr Exp'!K3647</f>
        <v>28.5</v>
      </c>
      <c r="L3647" s="524">
        <f>'[11]Depr Exp'!L3647</f>
        <v>0</v>
      </c>
      <c r="M3647" s="144"/>
      <c r="N3647" s="144"/>
    </row>
    <row r="3648" spans="1:14">
      <c r="A3648" s="144" t="str">
        <f>'[11]Depr Exp'!A3648</f>
        <v>E35099 (GIF) Easement, Hopkins</v>
      </c>
      <c r="B3648" s="144" t="str">
        <f>'[11]Depr Exp'!B3648</f>
        <v>E35099 (GIF) Easement, Hopkins-3</v>
      </c>
      <c r="C3648" s="144" t="str">
        <f>'[11]Depr Exp'!C3648</f>
        <v>403E</v>
      </c>
      <c r="D3648" s="144"/>
      <c r="E3648" s="282">
        <f>'[11]Depr Exp'!E3648</f>
        <v>43190</v>
      </c>
      <c r="F3648" s="523">
        <f>'[11]Depr Exp'!F3648</f>
        <v>28500</v>
      </c>
      <c r="G3648" s="305">
        <f>'[11]Depr Exp'!G3648</f>
        <v>1.2E-2</v>
      </c>
      <c r="H3648" s="524">
        <f>'[11]Depr Exp'!H3648</f>
        <v>28.5</v>
      </c>
      <c r="I3648" s="523">
        <f>'[11]Depr Exp'!I3648</f>
        <v>28500</v>
      </c>
      <c r="J3648" s="305">
        <f>'[11]Depr Exp'!J3648</f>
        <v>1.2E-2</v>
      </c>
      <c r="K3648" s="373">
        <f>'[11]Depr Exp'!K3648</f>
        <v>28.5</v>
      </c>
      <c r="L3648" s="524">
        <f>'[11]Depr Exp'!L3648</f>
        <v>0</v>
      </c>
      <c r="M3648" s="144"/>
      <c r="N3648" s="144"/>
    </row>
    <row r="3649" spans="1:14">
      <c r="A3649" s="144" t="str">
        <f>'[11]Depr Exp'!A3649</f>
        <v>E35099 (GIF) Easement, Hopkins</v>
      </c>
      <c r="B3649" s="144" t="str">
        <f>'[11]Depr Exp'!B3649</f>
        <v>E35099 (GIF) Easement, Hopkins-4</v>
      </c>
      <c r="C3649" s="144" t="str">
        <f>'[11]Depr Exp'!C3649</f>
        <v>403E</v>
      </c>
      <c r="D3649" s="144"/>
      <c r="E3649" s="282">
        <f>'[11]Depr Exp'!E3649</f>
        <v>43220</v>
      </c>
      <c r="F3649" s="523">
        <f>'[11]Depr Exp'!F3649</f>
        <v>28500</v>
      </c>
      <c r="G3649" s="305">
        <f>'[11]Depr Exp'!G3649</f>
        <v>1.2E-2</v>
      </c>
      <c r="H3649" s="524">
        <f>'[11]Depr Exp'!H3649</f>
        <v>28.5</v>
      </c>
      <c r="I3649" s="523">
        <f>'[11]Depr Exp'!I3649</f>
        <v>28500</v>
      </c>
      <c r="J3649" s="305">
        <f>'[11]Depr Exp'!J3649</f>
        <v>1.2E-2</v>
      </c>
      <c r="K3649" s="373">
        <f>'[11]Depr Exp'!K3649</f>
        <v>28.5</v>
      </c>
      <c r="L3649" s="524">
        <f>'[11]Depr Exp'!L3649</f>
        <v>0</v>
      </c>
      <c r="M3649" s="144"/>
      <c r="N3649" s="144"/>
    </row>
    <row r="3650" spans="1:14">
      <c r="A3650" s="144" t="str">
        <f>'[11]Depr Exp'!A3650</f>
        <v>E35099 (GIF) Easement, Hopkins</v>
      </c>
      <c r="B3650" s="144" t="str">
        <f>'[11]Depr Exp'!B3650</f>
        <v>E35099 (GIF) Easement, Hopkins-5</v>
      </c>
      <c r="C3650" s="144" t="str">
        <f>'[11]Depr Exp'!C3650</f>
        <v>403E</v>
      </c>
      <c r="D3650" s="144"/>
      <c r="E3650" s="282">
        <f>'[11]Depr Exp'!E3650</f>
        <v>43251</v>
      </c>
      <c r="F3650" s="523">
        <f>'[11]Depr Exp'!F3650</f>
        <v>28500</v>
      </c>
      <c r="G3650" s="305">
        <f>'[11]Depr Exp'!G3650</f>
        <v>1.2E-2</v>
      </c>
      <c r="H3650" s="524">
        <f>'[11]Depr Exp'!H3650</f>
        <v>28.5</v>
      </c>
      <c r="I3650" s="523">
        <f>'[11]Depr Exp'!I3650</f>
        <v>28500</v>
      </c>
      <c r="J3650" s="305">
        <f>'[11]Depr Exp'!J3650</f>
        <v>1.2E-2</v>
      </c>
      <c r="K3650" s="373">
        <f>'[11]Depr Exp'!K3650</f>
        <v>28.5</v>
      </c>
      <c r="L3650" s="524">
        <f>'[11]Depr Exp'!L3650</f>
        <v>0</v>
      </c>
      <c r="M3650" s="144"/>
      <c r="N3650" s="144"/>
    </row>
    <row r="3651" spans="1:14">
      <c r="A3651" s="144" t="str">
        <f>'[11]Depr Exp'!A3651</f>
        <v>E35099 (GIF) Easement, Hopkins</v>
      </c>
      <c r="B3651" s="144" t="str">
        <f>'[11]Depr Exp'!B3651</f>
        <v>E35099 (GIF) Easement, Hopkins-6</v>
      </c>
      <c r="C3651" s="144" t="str">
        <f>'[11]Depr Exp'!C3651</f>
        <v>403E</v>
      </c>
      <c r="D3651" s="144"/>
      <c r="E3651" s="282">
        <f>'[11]Depr Exp'!E3651</f>
        <v>43281</v>
      </c>
      <c r="F3651" s="523">
        <f>'[11]Depr Exp'!F3651</f>
        <v>28500</v>
      </c>
      <c r="G3651" s="305">
        <f>'[11]Depr Exp'!G3651</f>
        <v>1.2E-2</v>
      </c>
      <c r="H3651" s="524">
        <f>'[11]Depr Exp'!H3651</f>
        <v>28.5</v>
      </c>
      <c r="I3651" s="523">
        <f>'[11]Depr Exp'!I3651</f>
        <v>28500</v>
      </c>
      <c r="J3651" s="305">
        <f>'[11]Depr Exp'!J3651</f>
        <v>1.2E-2</v>
      </c>
      <c r="K3651" s="373">
        <f>'[11]Depr Exp'!K3651</f>
        <v>28.5</v>
      </c>
      <c r="L3651" s="524">
        <f>'[11]Depr Exp'!L3651</f>
        <v>0</v>
      </c>
      <c r="M3651" s="144"/>
      <c r="N3651" s="144"/>
    </row>
    <row r="3652" spans="1:14">
      <c r="A3652" s="144" t="str">
        <f>'[11]Depr Exp'!A3652</f>
        <v>E35099 (GIF) Easement, Hopkins</v>
      </c>
      <c r="B3652" s="144" t="str">
        <f>'[11]Depr Exp'!B3652</f>
        <v>E35099 (GIF) Easement, Hopkins-7</v>
      </c>
      <c r="C3652" s="144" t="str">
        <f>'[11]Depr Exp'!C3652</f>
        <v>403E</v>
      </c>
      <c r="D3652" s="144"/>
      <c r="E3652" s="282">
        <f>'[11]Depr Exp'!E3652</f>
        <v>43312</v>
      </c>
      <c r="F3652" s="523">
        <f>'[11]Depr Exp'!F3652</f>
        <v>28500</v>
      </c>
      <c r="G3652" s="305">
        <f>'[11]Depr Exp'!G3652</f>
        <v>1.2E-2</v>
      </c>
      <c r="H3652" s="524">
        <f>'[11]Depr Exp'!H3652</f>
        <v>28.5</v>
      </c>
      <c r="I3652" s="523">
        <f>'[11]Depr Exp'!I3652</f>
        <v>28500</v>
      </c>
      <c r="J3652" s="305">
        <f>'[11]Depr Exp'!J3652</f>
        <v>1.2E-2</v>
      </c>
      <c r="K3652" s="373">
        <f>'[11]Depr Exp'!K3652</f>
        <v>28.5</v>
      </c>
      <c r="L3652" s="524">
        <f>'[11]Depr Exp'!L3652</f>
        <v>0</v>
      </c>
      <c r="M3652" s="144"/>
      <c r="N3652" s="144"/>
    </row>
    <row r="3653" spans="1:14">
      <c r="A3653" s="144" t="str">
        <f>'[11]Depr Exp'!A3653</f>
        <v>E35099 (GIF) Easement, Hopkins</v>
      </c>
      <c r="B3653" s="144" t="str">
        <f>'[11]Depr Exp'!B3653</f>
        <v>E35099 (GIF) Easement, Hopkins-8</v>
      </c>
      <c r="C3653" s="144" t="str">
        <f>'[11]Depr Exp'!C3653</f>
        <v>403E</v>
      </c>
      <c r="D3653" s="144"/>
      <c r="E3653" s="282">
        <f>'[11]Depr Exp'!E3653</f>
        <v>43343</v>
      </c>
      <c r="F3653" s="523">
        <f>'[11]Depr Exp'!F3653</f>
        <v>28500</v>
      </c>
      <c r="G3653" s="305">
        <f>'[11]Depr Exp'!G3653</f>
        <v>1.2E-2</v>
      </c>
      <c r="H3653" s="524">
        <f>'[11]Depr Exp'!H3653</f>
        <v>28.5</v>
      </c>
      <c r="I3653" s="523">
        <f>'[11]Depr Exp'!I3653</f>
        <v>28500</v>
      </c>
      <c r="J3653" s="305">
        <f>'[11]Depr Exp'!J3653</f>
        <v>1.2E-2</v>
      </c>
      <c r="K3653" s="373">
        <f>'[11]Depr Exp'!K3653</f>
        <v>28.5</v>
      </c>
      <c r="L3653" s="524">
        <f>'[11]Depr Exp'!L3653</f>
        <v>0</v>
      </c>
      <c r="M3653" s="144"/>
      <c r="N3653" s="144"/>
    </row>
    <row r="3654" spans="1:14">
      <c r="A3654" s="144" t="str">
        <f>'[11]Depr Exp'!A3654</f>
        <v>E35099 (GIF) Easement, Hopkins</v>
      </c>
      <c r="B3654" s="144" t="str">
        <f>'[11]Depr Exp'!B3654</f>
        <v>E35099 (GIF) Easement, Hopkins-9</v>
      </c>
      <c r="C3654" s="144" t="str">
        <f>'[11]Depr Exp'!C3654</f>
        <v>403E</v>
      </c>
      <c r="D3654" s="144"/>
      <c r="E3654" s="282">
        <f>'[11]Depr Exp'!E3654</f>
        <v>43373</v>
      </c>
      <c r="F3654" s="523">
        <f>'[11]Depr Exp'!F3654</f>
        <v>28500</v>
      </c>
      <c r="G3654" s="305">
        <f>'[11]Depr Exp'!G3654</f>
        <v>1.2E-2</v>
      </c>
      <c r="H3654" s="524">
        <f>'[11]Depr Exp'!H3654</f>
        <v>28.5</v>
      </c>
      <c r="I3654" s="523">
        <f>'[11]Depr Exp'!I3654</f>
        <v>28500</v>
      </c>
      <c r="J3654" s="305">
        <f>'[11]Depr Exp'!J3654</f>
        <v>1.2E-2</v>
      </c>
      <c r="K3654" s="373">
        <f>'[11]Depr Exp'!K3654</f>
        <v>28.5</v>
      </c>
      <c r="L3654" s="524">
        <f>'[11]Depr Exp'!L3654</f>
        <v>0</v>
      </c>
      <c r="M3654" s="144"/>
      <c r="N3654" s="144"/>
    </row>
    <row r="3655" spans="1:14">
      <c r="A3655" s="144" t="str">
        <f>'[11]Depr Exp'!A3655</f>
        <v>E35099 (GIF) Easement, Hopkins</v>
      </c>
      <c r="B3655" s="144" t="str">
        <f>'[11]Depr Exp'!B3655</f>
        <v>E35099 (GIF) Easement, Hopkins-10</v>
      </c>
      <c r="C3655" s="144" t="str">
        <f>'[11]Depr Exp'!C3655</f>
        <v>403E</v>
      </c>
      <c r="D3655" s="144"/>
      <c r="E3655" s="282">
        <f>'[11]Depr Exp'!E3655</f>
        <v>43404</v>
      </c>
      <c r="F3655" s="523">
        <f>'[11]Depr Exp'!F3655</f>
        <v>28500</v>
      </c>
      <c r="G3655" s="305">
        <f>'[11]Depr Exp'!G3655</f>
        <v>1.2E-2</v>
      </c>
      <c r="H3655" s="524">
        <f>'[11]Depr Exp'!H3655</f>
        <v>28.5</v>
      </c>
      <c r="I3655" s="523">
        <f>'[11]Depr Exp'!I3655</f>
        <v>28500</v>
      </c>
      <c r="J3655" s="305">
        <f>'[11]Depr Exp'!J3655</f>
        <v>1.2E-2</v>
      </c>
      <c r="K3655" s="373">
        <f>'[11]Depr Exp'!K3655</f>
        <v>28.5</v>
      </c>
      <c r="L3655" s="524">
        <f>'[11]Depr Exp'!L3655</f>
        <v>0</v>
      </c>
      <c r="M3655" s="144"/>
      <c r="N3655" s="144"/>
    </row>
    <row r="3656" spans="1:14">
      <c r="A3656" s="144" t="str">
        <f>'[11]Depr Exp'!A3656</f>
        <v>E35099 (GIF) Easement, Hopkins</v>
      </c>
      <c r="B3656" s="144" t="str">
        <f>'[11]Depr Exp'!B3656</f>
        <v>E35099 (GIF) Easement, Hopkins-11</v>
      </c>
      <c r="C3656" s="144" t="str">
        <f>'[11]Depr Exp'!C3656</f>
        <v>403E</v>
      </c>
      <c r="D3656" s="144"/>
      <c r="E3656" s="282">
        <f>'[11]Depr Exp'!E3656</f>
        <v>43434</v>
      </c>
      <c r="F3656" s="523">
        <f>'[11]Depr Exp'!F3656</f>
        <v>28500</v>
      </c>
      <c r="G3656" s="305">
        <f>'[11]Depr Exp'!G3656</f>
        <v>1.2E-2</v>
      </c>
      <c r="H3656" s="524">
        <f>'[11]Depr Exp'!H3656</f>
        <v>28.5</v>
      </c>
      <c r="I3656" s="523">
        <f>'[11]Depr Exp'!I3656</f>
        <v>28500</v>
      </c>
      <c r="J3656" s="305">
        <f>'[11]Depr Exp'!J3656</f>
        <v>1.2E-2</v>
      </c>
      <c r="K3656" s="373">
        <f>'[11]Depr Exp'!K3656</f>
        <v>28.5</v>
      </c>
      <c r="L3656" s="524">
        <f>'[11]Depr Exp'!L3656</f>
        <v>0</v>
      </c>
      <c r="M3656" s="144"/>
      <c r="N3656" s="144"/>
    </row>
    <row r="3657" spans="1:14">
      <c r="A3657" s="144" t="str">
        <f>'[11]Depr Exp'!A3657</f>
        <v>E35099 (GIF) Easement, Hopkins</v>
      </c>
      <c r="B3657" s="144" t="str">
        <f>'[11]Depr Exp'!B3657</f>
        <v>E35099 (GIF) Easement, Hopkins-12</v>
      </c>
      <c r="C3657" s="144" t="str">
        <f>'[11]Depr Exp'!C3657</f>
        <v>403E</v>
      </c>
      <c r="D3657" s="144"/>
      <c r="E3657" s="282">
        <f>'[11]Depr Exp'!E3657</f>
        <v>43465</v>
      </c>
      <c r="F3657" s="523">
        <f>'[11]Depr Exp'!F3657</f>
        <v>28500</v>
      </c>
      <c r="G3657" s="305">
        <f>'[11]Depr Exp'!G3657</f>
        <v>1.2E-2</v>
      </c>
      <c r="H3657" s="524">
        <f>'[11]Depr Exp'!H3657</f>
        <v>28.5</v>
      </c>
      <c r="I3657" s="523">
        <f>'[11]Depr Exp'!I3657</f>
        <v>28500</v>
      </c>
      <c r="J3657" s="305">
        <f>'[11]Depr Exp'!J3657</f>
        <v>1.2E-2</v>
      </c>
      <c r="K3657" s="373">
        <f>'[11]Depr Exp'!K3657</f>
        <v>28.5</v>
      </c>
      <c r="L3657" s="524">
        <f>'[11]Depr Exp'!L3657</f>
        <v>0</v>
      </c>
      <c r="M3657" s="144"/>
      <c r="N3657" s="144"/>
    </row>
    <row r="3658" spans="1:14" ht="15.75" thickBot="1">
      <c r="A3658" s="159" t="str">
        <f>'[11]Depr Exp'!A3658</f>
        <v>E35099 (GIF) Easement, Hopkins Total</v>
      </c>
      <c r="B3658" s="144">
        <f>'[11]Depr Exp'!B3658</f>
        <v>0</v>
      </c>
      <c r="C3658" s="502" t="str">
        <f>'[11]Depr Exp'!C3658</f>
        <v>ETSM</v>
      </c>
      <c r="D3658" s="144"/>
      <c r="E3658" s="281" t="str">
        <f>'[11]Depr Exp'!E3658</f>
        <v>Total</v>
      </c>
      <c r="F3658" s="141">
        <f>'[11]Depr Exp'!F3658</f>
        <v>0</v>
      </c>
      <c r="G3658" s="252">
        <f>'[11]Depr Exp'!G3658</f>
        <v>0</v>
      </c>
      <c r="H3658" s="286">
        <f>'[11]Depr Exp'!H3658</f>
        <v>342</v>
      </c>
      <c r="I3658" s="141">
        <f>'[11]Depr Exp'!I3658</f>
        <v>0</v>
      </c>
      <c r="J3658" s="252">
        <f>'[11]Depr Exp'!J3658</f>
        <v>0</v>
      </c>
      <c r="K3658" s="286">
        <f>'[11]Depr Exp'!K3658</f>
        <v>342</v>
      </c>
      <c r="L3658" s="286">
        <f>'[11]Depr Exp'!L3658</f>
        <v>0</v>
      </c>
      <c r="M3658" s="144"/>
      <c r="N3658" s="144"/>
    </row>
    <row r="3659" spans="1:14" ht="13.5" thickTop="1">
      <c r="A3659" s="144" t="str">
        <f>'[11]Depr Exp'!A3659</f>
        <v>E35099 (GIF) Easement, Poison Sprin</v>
      </c>
      <c r="B3659" s="144" t="str">
        <f>'[11]Depr Exp'!B3659</f>
        <v>E35099 (GIF) Easement, Poison Sprin-1</v>
      </c>
      <c r="C3659" s="144" t="str">
        <f>'[11]Depr Exp'!C3659</f>
        <v>403E</v>
      </c>
      <c r="D3659" s="144"/>
      <c r="E3659" s="282">
        <f>'[11]Depr Exp'!E3659</f>
        <v>43131</v>
      </c>
      <c r="F3659" s="523">
        <f>'[11]Depr Exp'!F3659</f>
        <v>132335</v>
      </c>
      <c r="G3659" s="305">
        <f>'[11]Depr Exp'!G3659</f>
        <v>1.2E-2</v>
      </c>
      <c r="H3659" s="524">
        <f>'[11]Depr Exp'!H3659</f>
        <v>132.34</v>
      </c>
      <c r="I3659" s="523">
        <f>'[11]Depr Exp'!I3659</f>
        <v>132335</v>
      </c>
      <c r="J3659" s="305">
        <f>'[11]Depr Exp'!J3659</f>
        <v>1.2E-2</v>
      </c>
      <c r="K3659" s="373">
        <f>'[11]Depr Exp'!K3659</f>
        <v>132.33500000000001</v>
      </c>
      <c r="L3659" s="524">
        <f>'[11]Depr Exp'!L3659</f>
        <v>0</v>
      </c>
      <c r="M3659" s="144"/>
      <c r="N3659" s="144"/>
    </row>
    <row r="3660" spans="1:14">
      <c r="A3660" s="144" t="str">
        <f>'[11]Depr Exp'!A3660</f>
        <v>E35099 (GIF) Easement, Poison Sprin</v>
      </c>
      <c r="B3660" s="144" t="str">
        <f>'[11]Depr Exp'!B3660</f>
        <v>E35099 (GIF) Easement, Poison Sprin-2</v>
      </c>
      <c r="C3660" s="144" t="str">
        <f>'[11]Depr Exp'!C3660</f>
        <v>403E</v>
      </c>
      <c r="D3660" s="144"/>
      <c r="E3660" s="282">
        <f>'[11]Depr Exp'!E3660</f>
        <v>43159</v>
      </c>
      <c r="F3660" s="523">
        <f>'[11]Depr Exp'!F3660</f>
        <v>132335</v>
      </c>
      <c r="G3660" s="305">
        <f>'[11]Depr Exp'!G3660</f>
        <v>1.2E-2</v>
      </c>
      <c r="H3660" s="524">
        <f>'[11]Depr Exp'!H3660</f>
        <v>132.34</v>
      </c>
      <c r="I3660" s="523">
        <f>'[11]Depr Exp'!I3660</f>
        <v>132335</v>
      </c>
      <c r="J3660" s="305">
        <f>'[11]Depr Exp'!J3660</f>
        <v>1.2E-2</v>
      </c>
      <c r="K3660" s="373">
        <f>'[11]Depr Exp'!K3660</f>
        <v>132.33500000000001</v>
      </c>
      <c r="L3660" s="524">
        <f>'[11]Depr Exp'!L3660</f>
        <v>0</v>
      </c>
      <c r="M3660" s="144"/>
      <c r="N3660" s="144"/>
    </row>
    <row r="3661" spans="1:14">
      <c r="A3661" s="144" t="str">
        <f>'[11]Depr Exp'!A3661</f>
        <v>E35099 (GIF) Easement, Poison Sprin</v>
      </c>
      <c r="B3661" s="144" t="str">
        <f>'[11]Depr Exp'!B3661</f>
        <v>E35099 (GIF) Easement, Poison Sprin-3</v>
      </c>
      <c r="C3661" s="144" t="str">
        <f>'[11]Depr Exp'!C3661</f>
        <v>403E</v>
      </c>
      <c r="D3661" s="144"/>
      <c r="E3661" s="282">
        <f>'[11]Depr Exp'!E3661</f>
        <v>43190</v>
      </c>
      <c r="F3661" s="523">
        <f>'[11]Depr Exp'!F3661</f>
        <v>132335</v>
      </c>
      <c r="G3661" s="305">
        <f>'[11]Depr Exp'!G3661</f>
        <v>1.2E-2</v>
      </c>
      <c r="H3661" s="524">
        <f>'[11]Depr Exp'!H3661</f>
        <v>132.34</v>
      </c>
      <c r="I3661" s="523">
        <f>'[11]Depr Exp'!I3661</f>
        <v>132335</v>
      </c>
      <c r="J3661" s="305">
        <f>'[11]Depr Exp'!J3661</f>
        <v>1.2E-2</v>
      </c>
      <c r="K3661" s="373">
        <f>'[11]Depr Exp'!K3661</f>
        <v>132.33500000000001</v>
      </c>
      <c r="L3661" s="524">
        <f>'[11]Depr Exp'!L3661</f>
        <v>0</v>
      </c>
      <c r="M3661" s="144"/>
      <c r="N3661" s="144"/>
    </row>
    <row r="3662" spans="1:14">
      <c r="A3662" s="144" t="str">
        <f>'[11]Depr Exp'!A3662</f>
        <v>E35099 (GIF) Easement, Poison Sprin</v>
      </c>
      <c r="B3662" s="144" t="str">
        <f>'[11]Depr Exp'!B3662</f>
        <v>E35099 (GIF) Easement, Poison Sprin-4</v>
      </c>
      <c r="C3662" s="144" t="str">
        <f>'[11]Depr Exp'!C3662</f>
        <v>403E</v>
      </c>
      <c r="D3662" s="144"/>
      <c r="E3662" s="282">
        <f>'[11]Depr Exp'!E3662</f>
        <v>43220</v>
      </c>
      <c r="F3662" s="523">
        <f>'[11]Depr Exp'!F3662</f>
        <v>132335</v>
      </c>
      <c r="G3662" s="305">
        <f>'[11]Depr Exp'!G3662</f>
        <v>1.2E-2</v>
      </c>
      <c r="H3662" s="524">
        <f>'[11]Depr Exp'!H3662</f>
        <v>132.34</v>
      </c>
      <c r="I3662" s="523">
        <f>'[11]Depr Exp'!I3662</f>
        <v>132335</v>
      </c>
      <c r="J3662" s="305">
        <f>'[11]Depr Exp'!J3662</f>
        <v>1.2E-2</v>
      </c>
      <c r="K3662" s="373">
        <f>'[11]Depr Exp'!K3662</f>
        <v>132.33500000000001</v>
      </c>
      <c r="L3662" s="524">
        <f>'[11]Depr Exp'!L3662</f>
        <v>0</v>
      </c>
      <c r="M3662" s="144"/>
      <c r="N3662" s="144"/>
    </row>
    <row r="3663" spans="1:14">
      <c r="A3663" s="144" t="str">
        <f>'[11]Depr Exp'!A3663</f>
        <v>E35099 (GIF) Easement, Poison Sprin</v>
      </c>
      <c r="B3663" s="144" t="str">
        <f>'[11]Depr Exp'!B3663</f>
        <v>E35099 (GIF) Easement, Poison Sprin-5</v>
      </c>
      <c r="C3663" s="144" t="str">
        <f>'[11]Depr Exp'!C3663</f>
        <v>403E</v>
      </c>
      <c r="D3663" s="144"/>
      <c r="E3663" s="282">
        <f>'[11]Depr Exp'!E3663</f>
        <v>43251</v>
      </c>
      <c r="F3663" s="523">
        <f>'[11]Depr Exp'!F3663</f>
        <v>132335</v>
      </c>
      <c r="G3663" s="305">
        <f>'[11]Depr Exp'!G3663</f>
        <v>1.2E-2</v>
      </c>
      <c r="H3663" s="524">
        <f>'[11]Depr Exp'!H3663</f>
        <v>132.34</v>
      </c>
      <c r="I3663" s="523">
        <f>'[11]Depr Exp'!I3663</f>
        <v>132335</v>
      </c>
      <c r="J3663" s="305">
        <f>'[11]Depr Exp'!J3663</f>
        <v>1.2E-2</v>
      </c>
      <c r="K3663" s="373">
        <f>'[11]Depr Exp'!K3663</f>
        <v>132.33500000000001</v>
      </c>
      <c r="L3663" s="524">
        <f>'[11]Depr Exp'!L3663</f>
        <v>0</v>
      </c>
      <c r="M3663" s="144"/>
      <c r="N3663" s="144"/>
    </row>
    <row r="3664" spans="1:14">
      <c r="A3664" s="144" t="str">
        <f>'[11]Depr Exp'!A3664</f>
        <v>E35099 (GIF) Easement, Poison Sprin</v>
      </c>
      <c r="B3664" s="144" t="str">
        <f>'[11]Depr Exp'!B3664</f>
        <v>E35099 (GIF) Easement, Poison Sprin-6</v>
      </c>
      <c r="C3664" s="144" t="str">
        <f>'[11]Depr Exp'!C3664</f>
        <v>403E</v>
      </c>
      <c r="D3664" s="144"/>
      <c r="E3664" s="282">
        <f>'[11]Depr Exp'!E3664</f>
        <v>43281</v>
      </c>
      <c r="F3664" s="523">
        <f>'[11]Depr Exp'!F3664</f>
        <v>132335</v>
      </c>
      <c r="G3664" s="305">
        <f>'[11]Depr Exp'!G3664</f>
        <v>1.2E-2</v>
      </c>
      <c r="H3664" s="524">
        <f>'[11]Depr Exp'!H3664</f>
        <v>132.34</v>
      </c>
      <c r="I3664" s="523">
        <f>'[11]Depr Exp'!I3664</f>
        <v>132335</v>
      </c>
      <c r="J3664" s="305">
        <f>'[11]Depr Exp'!J3664</f>
        <v>1.2E-2</v>
      </c>
      <c r="K3664" s="373">
        <f>'[11]Depr Exp'!K3664</f>
        <v>132.33500000000001</v>
      </c>
      <c r="L3664" s="524">
        <f>'[11]Depr Exp'!L3664</f>
        <v>0</v>
      </c>
      <c r="M3664" s="144"/>
      <c r="N3664" s="144"/>
    </row>
    <row r="3665" spans="1:14">
      <c r="A3665" s="144" t="str">
        <f>'[11]Depr Exp'!A3665</f>
        <v>E35099 (GIF) Easement, Poison Sprin</v>
      </c>
      <c r="B3665" s="144" t="str">
        <f>'[11]Depr Exp'!B3665</f>
        <v>E35099 (GIF) Easement, Poison Sprin-7</v>
      </c>
      <c r="C3665" s="144" t="str">
        <f>'[11]Depr Exp'!C3665</f>
        <v>403E</v>
      </c>
      <c r="D3665" s="144"/>
      <c r="E3665" s="282">
        <f>'[11]Depr Exp'!E3665</f>
        <v>43312</v>
      </c>
      <c r="F3665" s="523">
        <f>'[11]Depr Exp'!F3665</f>
        <v>132335</v>
      </c>
      <c r="G3665" s="305">
        <f>'[11]Depr Exp'!G3665</f>
        <v>1.2E-2</v>
      </c>
      <c r="H3665" s="524">
        <f>'[11]Depr Exp'!H3665</f>
        <v>132.34</v>
      </c>
      <c r="I3665" s="523">
        <f>'[11]Depr Exp'!I3665</f>
        <v>132335</v>
      </c>
      <c r="J3665" s="305">
        <f>'[11]Depr Exp'!J3665</f>
        <v>1.2E-2</v>
      </c>
      <c r="K3665" s="373">
        <f>'[11]Depr Exp'!K3665</f>
        <v>132.33500000000001</v>
      </c>
      <c r="L3665" s="524">
        <f>'[11]Depr Exp'!L3665</f>
        <v>0</v>
      </c>
      <c r="M3665" s="144"/>
      <c r="N3665" s="144"/>
    </row>
    <row r="3666" spans="1:14">
      <c r="A3666" s="144" t="str">
        <f>'[11]Depr Exp'!A3666</f>
        <v>E35099 (GIF) Easement, Poison Sprin</v>
      </c>
      <c r="B3666" s="144" t="str">
        <f>'[11]Depr Exp'!B3666</f>
        <v>E35099 (GIF) Easement, Poison Sprin-8</v>
      </c>
      <c r="C3666" s="144" t="str">
        <f>'[11]Depr Exp'!C3666</f>
        <v>403E</v>
      </c>
      <c r="D3666" s="144"/>
      <c r="E3666" s="282">
        <f>'[11]Depr Exp'!E3666</f>
        <v>43343</v>
      </c>
      <c r="F3666" s="523">
        <f>'[11]Depr Exp'!F3666</f>
        <v>132335</v>
      </c>
      <c r="G3666" s="305">
        <f>'[11]Depr Exp'!G3666</f>
        <v>1.2E-2</v>
      </c>
      <c r="H3666" s="524">
        <f>'[11]Depr Exp'!H3666</f>
        <v>132.34</v>
      </c>
      <c r="I3666" s="523">
        <f>'[11]Depr Exp'!I3666</f>
        <v>132335</v>
      </c>
      <c r="J3666" s="305">
        <f>'[11]Depr Exp'!J3666</f>
        <v>1.2E-2</v>
      </c>
      <c r="K3666" s="373">
        <f>'[11]Depr Exp'!K3666</f>
        <v>132.33500000000001</v>
      </c>
      <c r="L3666" s="524">
        <f>'[11]Depr Exp'!L3666</f>
        <v>0</v>
      </c>
      <c r="M3666" s="144"/>
      <c r="N3666" s="144"/>
    </row>
    <row r="3667" spans="1:14">
      <c r="A3667" s="144" t="str">
        <f>'[11]Depr Exp'!A3667</f>
        <v>E35099 (GIF) Easement, Poison Sprin</v>
      </c>
      <c r="B3667" s="144" t="str">
        <f>'[11]Depr Exp'!B3667</f>
        <v>E35099 (GIF) Easement, Poison Sprin-9</v>
      </c>
      <c r="C3667" s="144" t="str">
        <f>'[11]Depr Exp'!C3667</f>
        <v>403E</v>
      </c>
      <c r="D3667" s="144"/>
      <c r="E3667" s="282">
        <f>'[11]Depr Exp'!E3667</f>
        <v>43373</v>
      </c>
      <c r="F3667" s="523">
        <f>'[11]Depr Exp'!F3667</f>
        <v>132335</v>
      </c>
      <c r="G3667" s="305">
        <f>'[11]Depr Exp'!G3667</f>
        <v>1.2E-2</v>
      </c>
      <c r="H3667" s="524">
        <f>'[11]Depr Exp'!H3667</f>
        <v>132.34</v>
      </c>
      <c r="I3667" s="523">
        <f>'[11]Depr Exp'!I3667</f>
        <v>132335</v>
      </c>
      <c r="J3667" s="305">
        <f>'[11]Depr Exp'!J3667</f>
        <v>1.2E-2</v>
      </c>
      <c r="K3667" s="373">
        <f>'[11]Depr Exp'!K3667</f>
        <v>132.33500000000001</v>
      </c>
      <c r="L3667" s="524">
        <f>'[11]Depr Exp'!L3667</f>
        <v>0</v>
      </c>
      <c r="M3667" s="144"/>
      <c r="N3667" s="144"/>
    </row>
    <row r="3668" spans="1:14">
      <c r="A3668" s="144" t="str">
        <f>'[11]Depr Exp'!A3668</f>
        <v>E35099 (GIF) Easement, Poison Sprin</v>
      </c>
      <c r="B3668" s="144" t="str">
        <f>'[11]Depr Exp'!B3668</f>
        <v>E35099 (GIF) Easement, Poison Sprin-10</v>
      </c>
      <c r="C3668" s="144" t="str">
        <f>'[11]Depr Exp'!C3668</f>
        <v>403E</v>
      </c>
      <c r="D3668" s="144"/>
      <c r="E3668" s="282">
        <f>'[11]Depr Exp'!E3668</f>
        <v>43404</v>
      </c>
      <c r="F3668" s="523">
        <f>'[11]Depr Exp'!F3668</f>
        <v>132335</v>
      </c>
      <c r="G3668" s="305">
        <f>'[11]Depr Exp'!G3668</f>
        <v>1.2E-2</v>
      </c>
      <c r="H3668" s="524">
        <f>'[11]Depr Exp'!H3668</f>
        <v>132.34</v>
      </c>
      <c r="I3668" s="523">
        <f>'[11]Depr Exp'!I3668</f>
        <v>132335</v>
      </c>
      <c r="J3668" s="305">
        <f>'[11]Depr Exp'!J3668</f>
        <v>1.2E-2</v>
      </c>
      <c r="K3668" s="373">
        <f>'[11]Depr Exp'!K3668</f>
        <v>132.33500000000001</v>
      </c>
      <c r="L3668" s="524">
        <f>'[11]Depr Exp'!L3668</f>
        <v>0</v>
      </c>
      <c r="M3668" s="144"/>
      <c r="N3668" s="144"/>
    </row>
    <row r="3669" spans="1:14">
      <c r="A3669" s="144" t="str">
        <f>'[11]Depr Exp'!A3669</f>
        <v>E35099 (GIF) Easement, Poison Sprin</v>
      </c>
      <c r="B3669" s="144" t="str">
        <f>'[11]Depr Exp'!B3669</f>
        <v>E35099 (GIF) Easement, Poison Sprin-11</v>
      </c>
      <c r="C3669" s="144" t="str">
        <f>'[11]Depr Exp'!C3669</f>
        <v>403E</v>
      </c>
      <c r="D3669" s="144"/>
      <c r="E3669" s="282">
        <f>'[11]Depr Exp'!E3669</f>
        <v>43434</v>
      </c>
      <c r="F3669" s="523">
        <f>'[11]Depr Exp'!F3669</f>
        <v>132335</v>
      </c>
      <c r="G3669" s="305">
        <f>'[11]Depr Exp'!G3669</f>
        <v>1.2E-2</v>
      </c>
      <c r="H3669" s="524">
        <f>'[11]Depr Exp'!H3669</f>
        <v>132.34</v>
      </c>
      <c r="I3669" s="523">
        <f>'[11]Depr Exp'!I3669</f>
        <v>132335</v>
      </c>
      <c r="J3669" s="305">
        <f>'[11]Depr Exp'!J3669</f>
        <v>1.2E-2</v>
      </c>
      <c r="K3669" s="373">
        <f>'[11]Depr Exp'!K3669</f>
        <v>132.33500000000001</v>
      </c>
      <c r="L3669" s="524">
        <f>'[11]Depr Exp'!L3669</f>
        <v>0</v>
      </c>
      <c r="M3669" s="144"/>
      <c r="N3669" s="144"/>
    </row>
    <row r="3670" spans="1:14">
      <c r="A3670" s="144" t="str">
        <f>'[11]Depr Exp'!A3670</f>
        <v>E35099 (GIF) Easement, Poison Sprin</v>
      </c>
      <c r="B3670" s="144" t="str">
        <f>'[11]Depr Exp'!B3670</f>
        <v>E35099 (GIF) Easement, Poison Sprin-12</v>
      </c>
      <c r="C3670" s="144" t="str">
        <f>'[11]Depr Exp'!C3670</f>
        <v>403E</v>
      </c>
      <c r="D3670" s="144"/>
      <c r="E3670" s="282">
        <f>'[11]Depr Exp'!E3670</f>
        <v>43465</v>
      </c>
      <c r="F3670" s="523">
        <f>'[11]Depr Exp'!F3670</f>
        <v>132335</v>
      </c>
      <c r="G3670" s="305">
        <f>'[11]Depr Exp'!G3670</f>
        <v>1.2E-2</v>
      </c>
      <c r="H3670" s="524">
        <f>'[11]Depr Exp'!H3670</f>
        <v>132.34</v>
      </c>
      <c r="I3670" s="523">
        <f>'[11]Depr Exp'!I3670</f>
        <v>132335</v>
      </c>
      <c r="J3670" s="305">
        <f>'[11]Depr Exp'!J3670</f>
        <v>1.2E-2</v>
      </c>
      <c r="K3670" s="373">
        <f>'[11]Depr Exp'!K3670</f>
        <v>132.33500000000001</v>
      </c>
      <c r="L3670" s="524">
        <f>'[11]Depr Exp'!L3670</f>
        <v>0</v>
      </c>
      <c r="M3670" s="144"/>
      <c r="N3670" s="144"/>
    </row>
    <row r="3671" spans="1:14" ht="15.75" thickBot="1">
      <c r="A3671" s="159" t="str">
        <f>'[11]Depr Exp'!A3671</f>
        <v>E35099 (GIF) Easement, Poison Sprin Total</v>
      </c>
      <c r="B3671" s="144">
        <f>'[11]Depr Exp'!B3671</f>
        <v>0</v>
      </c>
      <c r="C3671" s="502" t="str">
        <f>'[11]Depr Exp'!C3671</f>
        <v>ETSM</v>
      </c>
      <c r="D3671" s="144"/>
      <c r="E3671" s="281" t="str">
        <f>'[11]Depr Exp'!E3671</f>
        <v>Total</v>
      </c>
      <c r="F3671" s="141">
        <f>'[11]Depr Exp'!F3671</f>
        <v>0</v>
      </c>
      <c r="G3671" s="252">
        <f>'[11]Depr Exp'!G3671</f>
        <v>0</v>
      </c>
      <c r="H3671" s="286">
        <f>'[11]Depr Exp'!H3671</f>
        <v>1588.0799999999997</v>
      </c>
      <c r="I3671" s="141">
        <f>'[11]Depr Exp'!I3671</f>
        <v>0</v>
      </c>
      <c r="J3671" s="252">
        <f>'[11]Depr Exp'!J3671</f>
        <v>0</v>
      </c>
      <c r="K3671" s="286">
        <f>'[11]Depr Exp'!K3671</f>
        <v>1588.0200000000002</v>
      </c>
      <c r="L3671" s="286">
        <f>'[11]Depr Exp'!L3671</f>
        <v>-0.06</v>
      </c>
      <c r="M3671" s="144"/>
      <c r="N3671" s="144"/>
    </row>
    <row r="3672" spans="1:14" ht="13.5" thickTop="1">
      <c r="A3672" s="144" t="str">
        <f>'[11]Depr Exp'!A3672</f>
        <v>E35099 (GIF) Easement, Upper Baker</v>
      </c>
      <c r="B3672" s="144" t="str">
        <f>'[11]Depr Exp'!B3672</f>
        <v>E35099 (GIF) Easement, Upper Baker-1</v>
      </c>
      <c r="C3672" s="144" t="str">
        <f>'[11]Depr Exp'!C3672</f>
        <v>403E</v>
      </c>
      <c r="D3672" s="144"/>
      <c r="E3672" s="282">
        <f>'[11]Depr Exp'!E3672</f>
        <v>43131</v>
      </c>
      <c r="F3672" s="523">
        <f>'[11]Depr Exp'!F3672</f>
        <v>964.77</v>
      </c>
      <c r="G3672" s="305">
        <f>'[11]Depr Exp'!G3672</f>
        <v>1.2E-2</v>
      </c>
      <c r="H3672" s="524">
        <f>'[11]Depr Exp'!H3672</f>
        <v>0.96</v>
      </c>
      <c r="I3672" s="523">
        <f>'[11]Depr Exp'!I3672</f>
        <v>964.77</v>
      </c>
      <c r="J3672" s="305">
        <f>'[11]Depr Exp'!J3672</f>
        <v>1.2E-2</v>
      </c>
      <c r="K3672" s="373">
        <f>'[11]Depr Exp'!K3672</f>
        <v>0.96477000000000002</v>
      </c>
      <c r="L3672" s="524">
        <f>'[11]Depr Exp'!L3672</f>
        <v>0</v>
      </c>
      <c r="M3672" s="144"/>
      <c r="N3672" s="144"/>
    </row>
    <row r="3673" spans="1:14">
      <c r="A3673" s="144" t="str">
        <f>'[11]Depr Exp'!A3673</f>
        <v>E35099 (GIF) Easement, Upper Baker</v>
      </c>
      <c r="B3673" s="144" t="str">
        <f>'[11]Depr Exp'!B3673</f>
        <v>E35099 (GIF) Easement, Upper Baker-2</v>
      </c>
      <c r="C3673" s="144" t="str">
        <f>'[11]Depr Exp'!C3673</f>
        <v>403E</v>
      </c>
      <c r="D3673" s="144"/>
      <c r="E3673" s="282">
        <f>'[11]Depr Exp'!E3673</f>
        <v>43159</v>
      </c>
      <c r="F3673" s="523">
        <f>'[11]Depr Exp'!F3673</f>
        <v>964.77</v>
      </c>
      <c r="G3673" s="305">
        <f>'[11]Depr Exp'!G3673</f>
        <v>1.2E-2</v>
      </c>
      <c r="H3673" s="524">
        <f>'[11]Depr Exp'!H3673</f>
        <v>0.96</v>
      </c>
      <c r="I3673" s="523">
        <f>'[11]Depr Exp'!I3673</f>
        <v>964.77</v>
      </c>
      <c r="J3673" s="305">
        <f>'[11]Depr Exp'!J3673</f>
        <v>1.2E-2</v>
      </c>
      <c r="K3673" s="373">
        <f>'[11]Depr Exp'!K3673</f>
        <v>0.96477000000000002</v>
      </c>
      <c r="L3673" s="524">
        <f>'[11]Depr Exp'!L3673</f>
        <v>0</v>
      </c>
      <c r="M3673" s="144"/>
      <c r="N3673" s="144"/>
    </row>
    <row r="3674" spans="1:14">
      <c r="A3674" s="144" t="str">
        <f>'[11]Depr Exp'!A3674</f>
        <v>E35099 (GIF) Easement, Upper Baker</v>
      </c>
      <c r="B3674" s="144" t="str">
        <f>'[11]Depr Exp'!B3674</f>
        <v>E35099 (GIF) Easement, Upper Baker-3</v>
      </c>
      <c r="C3674" s="144" t="str">
        <f>'[11]Depr Exp'!C3674</f>
        <v>403E</v>
      </c>
      <c r="D3674" s="144"/>
      <c r="E3674" s="282">
        <f>'[11]Depr Exp'!E3674</f>
        <v>43190</v>
      </c>
      <c r="F3674" s="523">
        <f>'[11]Depr Exp'!F3674</f>
        <v>964.77</v>
      </c>
      <c r="G3674" s="305">
        <f>'[11]Depr Exp'!G3674</f>
        <v>1.2E-2</v>
      </c>
      <c r="H3674" s="524">
        <f>'[11]Depr Exp'!H3674</f>
        <v>0.96</v>
      </c>
      <c r="I3674" s="523">
        <f>'[11]Depr Exp'!I3674</f>
        <v>964.77</v>
      </c>
      <c r="J3674" s="305">
        <f>'[11]Depr Exp'!J3674</f>
        <v>1.2E-2</v>
      </c>
      <c r="K3674" s="373">
        <f>'[11]Depr Exp'!K3674</f>
        <v>0.96477000000000002</v>
      </c>
      <c r="L3674" s="524">
        <f>'[11]Depr Exp'!L3674</f>
        <v>0</v>
      </c>
      <c r="M3674" s="144"/>
      <c r="N3674" s="144"/>
    </row>
    <row r="3675" spans="1:14">
      <c r="A3675" s="144" t="str">
        <f>'[11]Depr Exp'!A3675</f>
        <v>E35099 (GIF) Easement, Upper Baker</v>
      </c>
      <c r="B3675" s="144" t="str">
        <f>'[11]Depr Exp'!B3675</f>
        <v>E35099 (GIF) Easement, Upper Baker-4</v>
      </c>
      <c r="C3675" s="144" t="str">
        <f>'[11]Depr Exp'!C3675</f>
        <v>403E</v>
      </c>
      <c r="D3675" s="144"/>
      <c r="E3675" s="282">
        <f>'[11]Depr Exp'!E3675</f>
        <v>43220</v>
      </c>
      <c r="F3675" s="523">
        <f>'[11]Depr Exp'!F3675</f>
        <v>964.77</v>
      </c>
      <c r="G3675" s="305">
        <f>'[11]Depr Exp'!G3675</f>
        <v>1.2E-2</v>
      </c>
      <c r="H3675" s="524">
        <f>'[11]Depr Exp'!H3675</f>
        <v>0.96</v>
      </c>
      <c r="I3675" s="523">
        <f>'[11]Depr Exp'!I3675</f>
        <v>964.77</v>
      </c>
      <c r="J3675" s="305">
        <f>'[11]Depr Exp'!J3675</f>
        <v>1.2E-2</v>
      </c>
      <c r="K3675" s="373">
        <f>'[11]Depr Exp'!K3675</f>
        <v>0.96477000000000002</v>
      </c>
      <c r="L3675" s="524">
        <f>'[11]Depr Exp'!L3675</f>
        <v>0</v>
      </c>
      <c r="M3675" s="144"/>
      <c r="N3675" s="144"/>
    </row>
    <row r="3676" spans="1:14">
      <c r="A3676" s="144" t="str">
        <f>'[11]Depr Exp'!A3676</f>
        <v>E35099 (GIF) Easement, Upper Baker</v>
      </c>
      <c r="B3676" s="144" t="str">
        <f>'[11]Depr Exp'!B3676</f>
        <v>E35099 (GIF) Easement, Upper Baker-5</v>
      </c>
      <c r="C3676" s="144" t="str">
        <f>'[11]Depr Exp'!C3676</f>
        <v>403E</v>
      </c>
      <c r="D3676" s="144"/>
      <c r="E3676" s="282">
        <f>'[11]Depr Exp'!E3676</f>
        <v>43251</v>
      </c>
      <c r="F3676" s="523">
        <f>'[11]Depr Exp'!F3676</f>
        <v>964.77</v>
      </c>
      <c r="G3676" s="305">
        <f>'[11]Depr Exp'!G3676</f>
        <v>1.2E-2</v>
      </c>
      <c r="H3676" s="524">
        <f>'[11]Depr Exp'!H3676</f>
        <v>0.96</v>
      </c>
      <c r="I3676" s="523">
        <f>'[11]Depr Exp'!I3676</f>
        <v>964.77</v>
      </c>
      <c r="J3676" s="305">
        <f>'[11]Depr Exp'!J3676</f>
        <v>1.2E-2</v>
      </c>
      <c r="K3676" s="373">
        <f>'[11]Depr Exp'!K3676</f>
        <v>0.96477000000000002</v>
      </c>
      <c r="L3676" s="524">
        <f>'[11]Depr Exp'!L3676</f>
        <v>0</v>
      </c>
      <c r="M3676" s="144"/>
      <c r="N3676" s="144"/>
    </row>
    <row r="3677" spans="1:14">
      <c r="A3677" s="144" t="str">
        <f>'[11]Depr Exp'!A3677</f>
        <v>E35099 (GIF) Easement, Upper Baker</v>
      </c>
      <c r="B3677" s="144" t="str">
        <f>'[11]Depr Exp'!B3677</f>
        <v>E35099 (GIF) Easement, Upper Baker-6</v>
      </c>
      <c r="C3677" s="144" t="str">
        <f>'[11]Depr Exp'!C3677</f>
        <v>403E</v>
      </c>
      <c r="D3677" s="144"/>
      <c r="E3677" s="282">
        <f>'[11]Depr Exp'!E3677</f>
        <v>43281</v>
      </c>
      <c r="F3677" s="523">
        <f>'[11]Depr Exp'!F3677</f>
        <v>964.77</v>
      </c>
      <c r="G3677" s="305">
        <f>'[11]Depr Exp'!G3677</f>
        <v>1.2E-2</v>
      </c>
      <c r="H3677" s="524">
        <f>'[11]Depr Exp'!H3677</f>
        <v>0.96</v>
      </c>
      <c r="I3677" s="523">
        <f>'[11]Depr Exp'!I3677</f>
        <v>964.77</v>
      </c>
      <c r="J3677" s="305">
        <f>'[11]Depr Exp'!J3677</f>
        <v>1.2E-2</v>
      </c>
      <c r="K3677" s="373">
        <f>'[11]Depr Exp'!K3677</f>
        <v>0.96477000000000002</v>
      </c>
      <c r="L3677" s="524">
        <f>'[11]Depr Exp'!L3677</f>
        <v>0</v>
      </c>
      <c r="M3677" s="144"/>
      <c r="N3677" s="144"/>
    </row>
    <row r="3678" spans="1:14">
      <c r="A3678" s="144" t="str">
        <f>'[11]Depr Exp'!A3678</f>
        <v>E35099 (GIF) Easement, Upper Baker</v>
      </c>
      <c r="B3678" s="144" t="str">
        <f>'[11]Depr Exp'!B3678</f>
        <v>E35099 (GIF) Easement, Upper Baker-7</v>
      </c>
      <c r="C3678" s="144" t="str">
        <f>'[11]Depr Exp'!C3678</f>
        <v>403E</v>
      </c>
      <c r="D3678" s="144"/>
      <c r="E3678" s="282">
        <f>'[11]Depr Exp'!E3678</f>
        <v>43312</v>
      </c>
      <c r="F3678" s="523">
        <f>'[11]Depr Exp'!F3678</f>
        <v>964.77</v>
      </c>
      <c r="G3678" s="305">
        <f>'[11]Depr Exp'!G3678</f>
        <v>1.2E-2</v>
      </c>
      <c r="H3678" s="524">
        <f>'[11]Depr Exp'!H3678</f>
        <v>0.96</v>
      </c>
      <c r="I3678" s="523">
        <f>'[11]Depr Exp'!I3678</f>
        <v>964.77</v>
      </c>
      <c r="J3678" s="305">
        <f>'[11]Depr Exp'!J3678</f>
        <v>1.2E-2</v>
      </c>
      <c r="K3678" s="373">
        <f>'[11]Depr Exp'!K3678</f>
        <v>0.96477000000000002</v>
      </c>
      <c r="L3678" s="524">
        <f>'[11]Depr Exp'!L3678</f>
        <v>0</v>
      </c>
      <c r="M3678" s="144"/>
      <c r="N3678" s="144"/>
    </row>
    <row r="3679" spans="1:14">
      <c r="A3679" s="144" t="str">
        <f>'[11]Depr Exp'!A3679</f>
        <v>E35099 (GIF) Easement, Upper Baker</v>
      </c>
      <c r="B3679" s="144" t="str">
        <f>'[11]Depr Exp'!B3679</f>
        <v>E35099 (GIF) Easement, Upper Baker-8</v>
      </c>
      <c r="C3679" s="144" t="str">
        <f>'[11]Depr Exp'!C3679</f>
        <v>403E</v>
      </c>
      <c r="D3679" s="144"/>
      <c r="E3679" s="282">
        <f>'[11]Depr Exp'!E3679</f>
        <v>43343</v>
      </c>
      <c r="F3679" s="523">
        <f>'[11]Depr Exp'!F3679</f>
        <v>964.77</v>
      </c>
      <c r="G3679" s="305">
        <f>'[11]Depr Exp'!G3679</f>
        <v>1.2E-2</v>
      </c>
      <c r="H3679" s="524">
        <f>'[11]Depr Exp'!H3679</f>
        <v>0.96</v>
      </c>
      <c r="I3679" s="523">
        <f>'[11]Depr Exp'!I3679</f>
        <v>964.77</v>
      </c>
      <c r="J3679" s="305">
        <f>'[11]Depr Exp'!J3679</f>
        <v>1.2E-2</v>
      </c>
      <c r="K3679" s="373">
        <f>'[11]Depr Exp'!K3679</f>
        <v>0.96477000000000002</v>
      </c>
      <c r="L3679" s="524">
        <f>'[11]Depr Exp'!L3679</f>
        <v>0</v>
      </c>
      <c r="M3679" s="144"/>
      <c r="N3679" s="144"/>
    </row>
    <row r="3680" spans="1:14">
      <c r="A3680" s="144" t="str">
        <f>'[11]Depr Exp'!A3680</f>
        <v>E35099 (GIF) Easement, Upper Baker</v>
      </c>
      <c r="B3680" s="144" t="str">
        <f>'[11]Depr Exp'!B3680</f>
        <v>E35099 (GIF) Easement, Upper Baker-9</v>
      </c>
      <c r="C3680" s="144" t="str">
        <f>'[11]Depr Exp'!C3680</f>
        <v>403E</v>
      </c>
      <c r="D3680" s="144"/>
      <c r="E3680" s="282">
        <f>'[11]Depr Exp'!E3680</f>
        <v>43373</v>
      </c>
      <c r="F3680" s="523">
        <f>'[11]Depr Exp'!F3680</f>
        <v>964.77</v>
      </c>
      <c r="G3680" s="305">
        <f>'[11]Depr Exp'!G3680</f>
        <v>1.2E-2</v>
      </c>
      <c r="H3680" s="524">
        <f>'[11]Depr Exp'!H3680</f>
        <v>0.96</v>
      </c>
      <c r="I3680" s="523">
        <f>'[11]Depr Exp'!I3680</f>
        <v>964.77</v>
      </c>
      <c r="J3680" s="305">
        <f>'[11]Depr Exp'!J3680</f>
        <v>1.2E-2</v>
      </c>
      <c r="K3680" s="373">
        <f>'[11]Depr Exp'!K3680</f>
        <v>0.96477000000000002</v>
      </c>
      <c r="L3680" s="524">
        <f>'[11]Depr Exp'!L3680</f>
        <v>0</v>
      </c>
      <c r="M3680" s="144"/>
      <c r="N3680" s="144"/>
    </row>
    <row r="3681" spans="1:14">
      <c r="A3681" s="144" t="str">
        <f>'[11]Depr Exp'!A3681</f>
        <v>E35099 (GIF) Easement, Upper Baker</v>
      </c>
      <c r="B3681" s="144" t="str">
        <f>'[11]Depr Exp'!B3681</f>
        <v>E35099 (GIF) Easement, Upper Baker-10</v>
      </c>
      <c r="C3681" s="144" t="str">
        <f>'[11]Depr Exp'!C3681</f>
        <v>403E</v>
      </c>
      <c r="D3681" s="144"/>
      <c r="E3681" s="282">
        <f>'[11]Depr Exp'!E3681</f>
        <v>43404</v>
      </c>
      <c r="F3681" s="523">
        <f>'[11]Depr Exp'!F3681</f>
        <v>964.77</v>
      </c>
      <c r="G3681" s="305">
        <f>'[11]Depr Exp'!G3681</f>
        <v>1.2E-2</v>
      </c>
      <c r="H3681" s="524">
        <f>'[11]Depr Exp'!H3681</f>
        <v>0.96</v>
      </c>
      <c r="I3681" s="523">
        <f>'[11]Depr Exp'!I3681</f>
        <v>964.77</v>
      </c>
      <c r="J3681" s="305">
        <f>'[11]Depr Exp'!J3681</f>
        <v>1.2E-2</v>
      </c>
      <c r="K3681" s="373">
        <f>'[11]Depr Exp'!K3681</f>
        <v>0.96477000000000002</v>
      </c>
      <c r="L3681" s="524">
        <f>'[11]Depr Exp'!L3681</f>
        <v>0</v>
      </c>
      <c r="M3681" s="144"/>
      <c r="N3681" s="144"/>
    </row>
    <row r="3682" spans="1:14">
      <c r="A3682" s="144" t="str">
        <f>'[11]Depr Exp'!A3682</f>
        <v>E35099 (GIF) Easement, Upper Baker</v>
      </c>
      <c r="B3682" s="144" t="str">
        <f>'[11]Depr Exp'!B3682</f>
        <v>E35099 (GIF) Easement, Upper Baker-11</v>
      </c>
      <c r="C3682" s="144" t="str">
        <f>'[11]Depr Exp'!C3682</f>
        <v>403E</v>
      </c>
      <c r="D3682" s="144"/>
      <c r="E3682" s="282">
        <f>'[11]Depr Exp'!E3682</f>
        <v>43434</v>
      </c>
      <c r="F3682" s="523">
        <f>'[11]Depr Exp'!F3682</f>
        <v>964.77</v>
      </c>
      <c r="G3682" s="305">
        <f>'[11]Depr Exp'!G3682</f>
        <v>1.2E-2</v>
      </c>
      <c r="H3682" s="524">
        <f>'[11]Depr Exp'!H3682</f>
        <v>0.96</v>
      </c>
      <c r="I3682" s="523">
        <f>'[11]Depr Exp'!I3682</f>
        <v>964.77</v>
      </c>
      <c r="J3682" s="305">
        <f>'[11]Depr Exp'!J3682</f>
        <v>1.2E-2</v>
      </c>
      <c r="K3682" s="373">
        <f>'[11]Depr Exp'!K3682</f>
        <v>0.96477000000000002</v>
      </c>
      <c r="L3682" s="524">
        <f>'[11]Depr Exp'!L3682</f>
        <v>0</v>
      </c>
      <c r="M3682" s="144"/>
      <c r="N3682" s="144"/>
    </row>
    <row r="3683" spans="1:14">
      <c r="A3683" s="144" t="str">
        <f>'[11]Depr Exp'!A3683</f>
        <v>E35099 (GIF) Easement, Upper Baker</v>
      </c>
      <c r="B3683" s="144" t="str">
        <f>'[11]Depr Exp'!B3683</f>
        <v>E35099 (GIF) Easement, Upper Baker-12</v>
      </c>
      <c r="C3683" s="144" t="str">
        <f>'[11]Depr Exp'!C3683</f>
        <v>403E</v>
      </c>
      <c r="D3683" s="144"/>
      <c r="E3683" s="282">
        <f>'[11]Depr Exp'!E3683</f>
        <v>43465</v>
      </c>
      <c r="F3683" s="523">
        <f>'[11]Depr Exp'!F3683</f>
        <v>964.77</v>
      </c>
      <c r="G3683" s="305">
        <f>'[11]Depr Exp'!G3683</f>
        <v>1.2E-2</v>
      </c>
      <c r="H3683" s="524">
        <f>'[11]Depr Exp'!H3683</f>
        <v>0.96</v>
      </c>
      <c r="I3683" s="523">
        <f>'[11]Depr Exp'!I3683</f>
        <v>964.77</v>
      </c>
      <c r="J3683" s="305">
        <f>'[11]Depr Exp'!J3683</f>
        <v>1.2E-2</v>
      </c>
      <c r="K3683" s="373">
        <f>'[11]Depr Exp'!K3683</f>
        <v>0.96477000000000002</v>
      </c>
      <c r="L3683" s="524">
        <f>'[11]Depr Exp'!L3683</f>
        <v>0</v>
      </c>
      <c r="M3683" s="144"/>
      <c r="N3683" s="144"/>
    </row>
    <row r="3684" spans="1:14" ht="15.75" thickBot="1">
      <c r="A3684" s="159" t="str">
        <f>'[11]Depr Exp'!A3684</f>
        <v>E35099 (GIF) Easement, Upper Baker Total</v>
      </c>
      <c r="B3684" s="144">
        <f>'[11]Depr Exp'!B3684</f>
        <v>0</v>
      </c>
      <c r="C3684" s="502" t="str">
        <f>'[11]Depr Exp'!C3684</f>
        <v>ETSM</v>
      </c>
      <c r="D3684" s="144"/>
      <c r="E3684" s="281" t="str">
        <f>'[11]Depr Exp'!E3684</f>
        <v>Total</v>
      </c>
      <c r="F3684" s="141">
        <f>'[11]Depr Exp'!F3684</f>
        <v>0</v>
      </c>
      <c r="G3684" s="252">
        <f>'[11]Depr Exp'!G3684</f>
        <v>0</v>
      </c>
      <c r="H3684" s="286">
        <f>'[11]Depr Exp'!H3684</f>
        <v>11.520000000000003</v>
      </c>
      <c r="I3684" s="141">
        <f>'[11]Depr Exp'!I3684</f>
        <v>0</v>
      </c>
      <c r="J3684" s="252">
        <f>'[11]Depr Exp'!J3684</f>
        <v>0</v>
      </c>
      <c r="K3684" s="286">
        <f>'[11]Depr Exp'!K3684</f>
        <v>11.577239999999998</v>
      </c>
      <c r="L3684" s="286">
        <f>'[11]Depr Exp'!L3684</f>
        <v>0.06</v>
      </c>
      <c r="M3684" s="144"/>
      <c r="N3684" s="144"/>
    </row>
    <row r="3685" spans="1:14" ht="13.5" thickTop="1">
      <c r="A3685" s="144" t="str">
        <f>'[11]Depr Exp'!A3685</f>
        <v>E35099 (GIF) Easement, Wild Horse</v>
      </c>
      <c r="B3685" s="144" t="str">
        <f>'[11]Depr Exp'!B3685</f>
        <v>E35099 (GIF) Easement, Wild Horse-1</v>
      </c>
      <c r="C3685" s="144" t="str">
        <f>'[11]Depr Exp'!C3685</f>
        <v>403E</v>
      </c>
      <c r="D3685" s="144"/>
      <c r="E3685" s="282">
        <f>'[11]Depr Exp'!E3685</f>
        <v>43131</v>
      </c>
      <c r="F3685" s="523">
        <f>'[11]Depr Exp'!F3685</f>
        <v>6965</v>
      </c>
      <c r="G3685" s="305">
        <f>'[11]Depr Exp'!G3685</f>
        <v>1.2E-2</v>
      </c>
      <c r="H3685" s="524">
        <f>'[11]Depr Exp'!H3685</f>
        <v>6.97</v>
      </c>
      <c r="I3685" s="523">
        <f>'[11]Depr Exp'!I3685</f>
        <v>6965</v>
      </c>
      <c r="J3685" s="305">
        <f>'[11]Depr Exp'!J3685</f>
        <v>1.2E-2</v>
      </c>
      <c r="K3685" s="373">
        <f>'[11]Depr Exp'!K3685</f>
        <v>6.9649999999999999</v>
      </c>
      <c r="L3685" s="524">
        <f>'[11]Depr Exp'!L3685</f>
        <v>0</v>
      </c>
      <c r="M3685" s="144"/>
      <c r="N3685" s="144"/>
    </row>
    <row r="3686" spans="1:14">
      <c r="A3686" s="144" t="str">
        <f>'[11]Depr Exp'!A3686</f>
        <v>E35099 (GIF) Easement, Wild Horse</v>
      </c>
      <c r="B3686" s="144" t="str">
        <f>'[11]Depr Exp'!B3686</f>
        <v>E35099 (GIF) Easement, Wild Horse-2</v>
      </c>
      <c r="C3686" s="144" t="str">
        <f>'[11]Depr Exp'!C3686</f>
        <v>403E</v>
      </c>
      <c r="D3686" s="144"/>
      <c r="E3686" s="282">
        <f>'[11]Depr Exp'!E3686</f>
        <v>43159</v>
      </c>
      <c r="F3686" s="523">
        <f>'[11]Depr Exp'!F3686</f>
        <v>6965</v>
      </c>
      <c r="G3686" s="305">
        <f>'[11]Depr Exp'!G3686</f>
        <v>1.2E-2</v>
      </c>
      <c r="H3686" s="524">
        <f>'[11]Depr Exp'!H3686</f>
        <v>6.97</v>
      </c>
      <c r="I3686" s="523">
        <f>'[11]Depr Exp'!I3686</f>
        <v>6965</v>
      </c>
      <c r="J3686" s="305">
        <f>'[11]Depr Exp'!J3686</f>
        <v>1.2E-2</v>
      </c>
      <c r="K3686" s="373">
        <f>'[11]Depr Exp'!K3686</f>
        <v>6.9649999999999999</v>
      </c>
      <c r="L3686" s="524">
        <f>'[11]Depr Exp'!L3686</f>
        <v>0</v>
      </c>
      <c r="M3686" s="144"/>
      <c r="N3686" s="144"/>
    </row>
    <row r="3687" spans="1:14">
      <c r="A3687" s="144" t="str">
        <f>'[11]Depr Exp'!A3687</f>
        <v>E35099 (GIF) Easement, Wild Horse</v>
      </c>
      <c r="B3687" s="144" t="str">
        <f>'[11]Depr Exp'!B3687</f>
        <v>E35099 (GIF) Easement, Wild Horse-3</v>
      </c>
      <c r="C3687" s="144" t="str">
        <f>'[11]Depr Exp'!C3687</f>
        <v>403E</v>
      </c>
      <c r="D3687" s="144"/>
      <c r="E3687" s="282">
        <f>'[11]Depr Exp'!E3687</f>
        <v>43190</v>
      </c>
      <c r="F3687" s="523">
        <f>'[11]Depr Exp'!F3687</f>
        <v>6965</v>
      </c>
      <c r="G3687" s="305">
        <f>'[11]Depr Exp'!G3687</f>
        <v>1.2E-2</v>
      </c>
      <c r="H3687" s="524">
        <f>'[11]Depr Exp'!H3687</f>
        <v>6.97</v>
      </c>
      <c r="I3687" s="523">
        <f>'[11]Depr Exp'!I3687</f>
        <v>6965</v>
      </c>
      <c r="J3687" s="305">
        <f>'[11]Depr Exp'!J3687</f>
        <v>1.2E-2</v>
      </c>
      <c r="K3687" s="373">
        <f>'[11]Depr Exp'!K3687</f>
        <v>6.9649999999999999</v>
      </c>
      <c r="L3687" s="524">
        <f>'[11]Depr Exp'!L3687</f>
        <v>0</v>
      </c>
      <c r="M3687" s="144"/>
      <c r="N3687" s="144"/>
    </row>
    <row r="3688" spans="1:14">
      <c r="A3688" s="144" t="str">
        <f>'[11]Depr Exp'!A3688</f>
        <v>E35099 (GIF) Easement, Wild Horse</v>
      </c>
      <c r="B3688" s="144" t="str">
        <f>'[11]Depr Exp'!B3688</f>
        <v>E35099 (GIF) Easement, Wild Horse-4</v>
      </c>
      <c r="C3688" s="144" t="str">
        <f>'[11]Depr Exp'!C3688</f>
        <v>403E</v>
      </c>
      <c r="D3688" s="144"/>
      <c r="E3688" s="282">
        <f>'[11]Depr Exp'!E3688</f>
        <v>43220</v>
      </c>
      <c r="F3688" s="523">
        <f>'[11]Depr Exp'!F3688</f>
        <v>6965</v>
      </c>
      <c r="G3688" s="305">
        <f>'[11]Depr Exp'!G3688</f>
        <v>1.2E-2</v>
      </c>
      <c r="H3688" s="524">
        <f>'[11]Depr Exp'!H3688</f>
        <v>6.97</v>
      </c>
      <c r="I3688" s="523">
        <f>'[11]Depr Exp'!I3688</f>
        <v>6965</v>
      </c>
      <c r="J3688" s="305">
        <f>'[11]Depr Exp'!J3688</f>
        <v>1.2E-2</v>
      </c>
      <c r="K3688" s="373">
        <f>'[11]Depr Exp'!K3688</f>
        <v>6.9649999999999999</v>
      </c>
      <c r="L3688" s="524">
        <f>'[11]Depr Exp'!L3688</f>
        <v>0</v>
      </c>
      <c r="M3688" s="144"/>
      <c r="N3688" s="144"/>
    </row>
    <row r="3689" spans="1:14">
      <c r="A3689" s="144" t="str">
        <f>'[11]Depr Exp'!A3689</f>
        <v>E35099 (GIF) Easement, Wild Horse</v>
      </c>
      <c r="B3689" s="144" t="str">
        <f>'[11]Depr Exp'!B3689</f>
        <v>E35099 (GIF) Easement, Wild Horse-5</v>
      </c>
      <c r="C3689" s="144" t="str">
        <f>'[11]Depr Exp'!C3689</f>
        <v>403E</v>
      </c>
      <c r="D3689" s="144"/>
      <c r="E3689" s="282">
        <f>'[11]Depr Exp'!E3689</f>
        <v>43251</v>
      </c>
      <c r="F3689" s="523">
        <f>'[11]Depr Exp'!F3689</f>
        <v>6965</v>
      </c>
      <c r="G3689" s="305">
        <f>'[11]Depr Exp'!G3689</f>
        <v>1.2E-2</v>
      </c>
      <c r="H3689" s="524">
        <f>'[11]Depr Exp'!H3689</f>
        <v>6.97</v>
      </c>
      <c r="I3689" s="523">
        <f>'[11]Depr Exp'!I3689</f>
        <v>6965</v>
      </c>
      <c r="J3689" s="305">
        <f>'[11]Depr Exp'!J3689</f>
        <v>1.2E-2</v>
      </c>
      <c r="K3689" s="373">
        <f>'[11]Depr Exp'!K3689</f>
        <v>6.9649999999999999</v>
      </c>
      <c r="L3689" s="524">
        <f>'[11]Depr Exp'!L3689</f>
        <v>0</v>
      </c>
      <c r="M3689" s="144"/>
      <c r="N3689" s="144"/>
    </row>
    <row r="3690" spans="1:14">
      <c r="A3690" s="144" t="str">
        <f>'[11]Depr Exp'!A3690</f>
        <v>E35099 (GIF) Easement, Wild Horse</v>
      </c>
      <c r="B3690" s="144" t="str">
        <f>'[11]Depr Exp'!B3690</f>
        <v>E35099 (GIF) Easement, Wild Horse-6</v>
      </c>
      <c r="C3690" s="144" t="str">
        <f>'[11]Depr Exp'!C3690</f>
        <v>403E</v>
      </c>
      <c r="D3690" s="144"/>
      <c r="E3690" s="282">
        <f>'[11]Depr Exp'!E3690</f>
        <v>43281</v>
      </c>
      <c r="F3690" s="523">
        <f>'[11]Depr Exp'!F3690</f>
        <v>6965</v>
      </c>
      <c r="G3690" s="305">
        <f>'[11]Depr Exp'!G3690</f>
        <v>1.2E-2</v>
      </c>
      <c r="H3690" s="524">
        <f>'[11]Depr Exp'!H3690</f>
        <v>6.97</v>
      </c>
      <c r="I3690" s="523">
        <f>'[11]Depr Exp'!I3690</f>
        <v>6965</v>
      </c>
      <c r="J3690" s="305">
        <f>'[11]Depr Exp'!J3690</f>
        <v>1.2E-2</v>
      </c>
      <c r="K3690" s="373">
        <f>'[11]Depr Exp'!K3690</f>
        <v>6.9649999999999999</v>
      </c>
      <c r="L3690" s="524">
        <f>'[11]Depr Exp'!L3690</f>
        <v>0</v>
      </c>
      <c r="M3690" s="144"/>
      <c r="N3690" s="144"/>
    </row>
    <row r="3691" spans="1:14">
      <c r="A3691" s="144" t="str">
        <f>'[11]Depr Exp'!A3691</f>
        <v>E35099 (GIF) Easement, Wild Horse</v>
      </c>
      <c r="B3691" s="144" t="str">
        <f>'[11]Depr Exp'!B3691</f>
        <v>E35099 (GIF) Easement, Wild Horse-7</v>
      </c>
      <c r="C3691" s="144" t="str">
        <f>'[11]Depr Exp'!C3691</f>
        <v>403E</v>
      </c>
      <c r="D3691" s="144"/>
      <c r="E3691" s="282">
        <f>'[11]Depr Exp'!E3691</f>
        <v>43312</v>
      </c>
      <c r="F3691" s="523">
        <f>'[11]Depr Exp'!F3691</f>
        <v>6965</v>
      </c>
      <c r="G3691" s="305">
        <f>'[11]Depr Exp'!G3691</f>
        <v>1.2E-2</v>
      </c>
      <c r="H3691" s="524">
        <f>'[11]Depr Exp'!H3691</f>
        <v>6.97</v>
      </c>
      <c r="I3691" s="523">
        <f>'[11]Depr Exp'!I3691</f>
        <v>6965</v>
      </c>
      <c r="J3691" s="305">
        <f>'[11]Depr Exp'!J3691</f>
        <v>1.2E-2</v>
      </c>
      <c r="K3691" s="373">
        <f>'[11]Depr Exp'!K3691</f>
        <v>6.9649999999999999</v>
      </c>
      <c r="L3691" s="524">
        <f>'[11]Depr Exp'!L3691</f>
        <v>0</v>
      </c>
      <c r="M3691" s="144"/>
      <c r="N3691" s="144"/>
    </row>
    <row r="3692" spans="1:14">
      <c r="A3692" s="144" t="str">
        <f>'[11]Depr Exp'!A3692</f>
        <v>E35099 (GIF) Easement, Wild Horse</v>
      </c>
      <c r="B3692" s="144" t="str">
        <f>'[11]Depr Exp'!B3692</f>
        <v>E35099 (GIF) Easement, Wild Horse-8</v>
      </c>
      <c r="C3692" s="144" t="str">
        <f>'[11]Depr Exp'!C3692</f>
        <v>403E</v>
      </c>
      <c r="D3692" s="144"/>
      <c r="E3692" s="282">
        <f>'[11]Depr Exp'!E3692</f>
        <v>43343</v>
      </c>
      <c r="F3692" s="523">
        <f>'[11]Depr Exp'!F3692</f>
        <v>6965</v>
      </c>
      <c r="G3692" s="305">
        <f>'[11]Depr Exp'!G3692</f>
        <v>1.2E-2</v>
      </c>
      <c r="H3692" s="524">
        <f>'[11]Depr Exp'!H3692</f>
        <v>6.97</v>
      </c>
      <c r="I3692" s="523">
        <f>'[11]Depr Exp'!I3692</f>
        <v>6965</v>
      </c>
      <c r="J3692" s="305">
        <f>'[11]Depr Exp'!J3692</f>
        <v>1.2E-2</v>
      </c>
      <c r="K3692" s="373">
        <f>'[11]Depr Exp'!K3692</f>
        <v>6.9649999999999999</v>
      </c>
      <c r="L3692" s="524">
        <f>'[11]Depr Exp'!L3692</f>
        <v>0</v>
      </c>
      <c r="M3692" s="144"/>
      <c r="N3692" s="144"/>
    </row>
    <row r="3693" spans="1:14">
      <c r="A3693" s="144" t="str">
        <f>'[11]Depr Exp'!A3693</f>
        <v>E35099 (GIF) Easement, Wild Horse</v>
      </c>
      <c r="B3693" s="144" t="str">
        <f>'[11]Depr Exp'!B3693</f>
        <v>E35099 (GIF) Easement, Wild Horse-9</v>
      </c>
      <c r="C3693" s="144" t="str">
        <f>'[11]Depr Exp'!C3693</f>
        <v>403E</v>
      </c>
      <c r="D3693" s="144"/>
      <c r="E3693" s="282">
        <f>'[11]Depr Exp'!E3693</f>
        <v>43373</v>
      </c>
      <c r="F3693" s="523">
        <f>'[11]Depr Exp'!F3693</f>
        <v>6965</v>
      </c>
      <c r="G3693" s="305">
        <f>'[11]Depr Exp'!G3693</f>
        <v>1.2E-2</v>
      </c>
      <c r="H3693" s="524">
        <f>'[11]Depr Exp'!H3693</f>
        <v>6.97</v>
      </c>
      <c r="I3693" s="523">
        <f>'[11]Depr Exp'!I3693</f>
        <v>6965</v>
      </c>
      <c r="J3693" s="305">
        <f>'[11]Depr Exp'!J3693</f>
        <v>1.2E-2</v>
      </c>
      <c r="K3693" s="373">
        <f>'[11]Depr Exp'!K3693</f>
        <v>6.9649999999999999</v>
      </c>
      <c r="L3693" s="524">
        <f>'[11]Depr Exp'!L3693</f>
        <v>0</v>
      </c>
      <c r="M3693" s="144"/>
      <c r="N3693" s="144"/>
    </row>
    <row r="3694" spans="1:14">
      <c r="A3694" s="144" t="str">
        <f>'[11]Depr Exp'!A3694</f>
        <v>E35099 (GIF) Easement, Wild Horse</v>
      </c>
      <c r="B3694" s="144" t="str">
        <f>'[11]Depr Exp'!B3694</f>
        <v>E35099 (GIF) Easement, Wild Horse-10</v>
      </c>
      <c r="C3694" s="144" t="str">
        <f>'[11]Depr Exp'!C3694</f>
        <v>403E</v>
      </c>
      <c r="D3694" s="144"/>
      <c r="E3694" s="282">
        <f>'[11]Depr Exp'!E3694</f>
        <v>43404</v>
      </c>
      <c r="F3694" s="523">
        <f>'[11]Depr Exp'!F3694</f>
        <v>6965</v>
      </c>
      <c r="G3694" s="305">
        <f>'[11]Depr Exp'!G3694</f>
        <v>1.2E-2</v>
      </c>
      <c r="H3694" s="524">
        <f>'[11]Depr Exp'!H3694</f>
        <v>6.97</v>
      </c>
      <c r="I3694" s="523">
        <f>'[11]Depr Exp'!I3694</f>
        <v>6965</v>
      </c>
      <c r="J3694" s="305">
        <f>'[11]Depr Exp'!J3694</f>
        <v>1.2E-2</v>
      </c>
      <c r="K3694" s="373">
        <f>'[11]Depr Exp'!K3694</f>
        <v>6.9649999999999999</v>
      </c>
      <c r="L3694" s="524">
        <f>'[11]Depr Exp'!L3694</f>
        <v>0</v>
      </c>
      <c r="M3694" s="144"/>
      <c r="N3694" s="144"/>
    </row>
    <row r="3695" spans="1:14">
      <c r="A3695" s="144" t="str">
        <f>'[11]Depr Exp'!A3695</f>
        <v>E35099 (GIF) Easement, Wild Horse</v>
      </c>
      <c r="B3695" s="144" t="str">
        <f>'[11]Depr Exp'!B3695</f>
        <v>E35099 (GIF) Easement, Wild Horse-11</v>
      </c>
      <c r="C3695" s="144" t="str">
        <f>'[11]Depr Exp'!C3695</f>
        <v>403E</v>
      </c>
      <c r="D3695" s="144"/>
      <c r="E3695" s="282">
        <f>'[11]Depr Exp'!E3695</f>
        <v>43434</v>
      </c>
      <c r="F3695" s="523">
        <f>'[11]Depr Exp'!F3695</f>
        <v>6965</v>
      </c>
      <c r="G3695" s="305">
        <f>'[11]Depr Exp'!G3695</f>
        <v>1.2E-2</v>
      </c>
      <c r="H3695" s="524">
        <f>'[11]Depr Exp'!H3695</f>
        <v>6.97</v>
      </c>
      <c r="I3695" s="523">
        <f>'[11]Depr Exp'!I3695</f>
        <v>6965</v>
      </c>
      <c r="J3695" s="305">
        <f>'[11]Depr Exp'!J3695</f>
        <v>1.2E-2</v>
      </c>
      <c r="K3695" s="373">
        <f>'[11]Depr Exp'!K3695</f>
        <v>6.9649999999999999</v>
      </c>
      <c r="L3695" s="524">
        <f>'[11]Depr Exp'!L3695</f>
        <v>0</v>
      </c>
      <c r="M3695" s="144"/>
      <c r="N3695" s="144"/>
    </row>
    <row r="3696" spans="1:14">
      <c r="A3696" s="144" t="str">
        <f>'[11]Depr Exp'!A3696</f>
        <v>E35099 (GIF) Easement, Wild Horse</v>
      </c>
      <c r="B3696" s="144" t="str">
        <f>'[11]Depr Exp'!B3696</f>
        <v>E35099 (GIF) Easement, Wild Horse-12</v>
      </c>
      <c r="C3696" s="144" t="str">
        <f>'[11]Depr Exp'!C3696</f>
        <v>403E</v>
      </c>
      <c r="D3696" s="144"/>
      <c r="E3696" s="282">
        <f>'[11]Depr Exp'!E3696</f>
        <v>43465</v>
      </c>
      <c r="F3696" s="523">
        <f>'[11]Depr Exp'!F3696</f>
        <v>6965</v>
      </c>
      <c r="G3696" s="305">
        <f>'[11]Depr Exp'!G3696</f>
        <v>1.2E-2</v>
      </c>
      <c r="H3696" s="524">
        <f>'[11]Depr Exp'!H3696</f>
        <v>6.97</v>
      </c>
      <c r="I3696" s="523">
        <f>'[11]Depr Exp'!I3696</f>
        <v>6965</v>
      </c>
      <c r="J3696" s="305">
        <f>'[11]Depr Exp'!J3696</f>
        <v>1.2E-2</v>
      </c>
      <c r="K3696" s="373">
        <f>'[11]Depr Exp'!K3696</f>
        <v>6.9649999999999999</v>
      </c>
      <c r="L3696" s="524">
        <f>'[11]Depr Exp'!L3696</f>
        <v>0</v>
      </c>
      <c r="M3696" s="144"/>
      <c r="N3696" s="144"/>
    </row>
    <row r="3697" spans="1:14" ht="15.75" thickBot="1">
      <c r="A3697" s="159" t="str">
        <f>'[11]Depr Exp'!A3697</f>
        <v>E35099 (GIF) Easement, Wild Horse Total</v>
      </c>
      <c r="B3697" s="144">
        <f>'[11]Depr Exp'!B3697</f>
        <v>0</v>
      </c>
      <c r="C3697" s="502" t="str">
        <f>'[11]Depr Exp'!C3697</f>
        <v>ETSM</v>
      </c>
      <c r="D3697" s="144"/>
      <c r="E3697" s="281" t="str">
        <f>'[11]Depr Exp'!E3697</f>
        <v>Total</v>
      </c>
      <c r="F3697" s="141">
        <f>'[11]Depr Exp'!F3697</f>
        <v>0</v>
      </c>
      <c r="G3697" s="252">
        <f>'[11]Depr Exp'!G3697</f>
        <v>0</v>
      </c>
      <c r="H3697" s="286">
        <f>'[11]Depr Exp'!H3697</f>
        <v>83.64</v>
      </c>
      <c r="I3697" s="141">
        <f>'[11]Depr Exp'!I3697</f>
        <v>0</v>
      </c>
      <c r="J3697" s="252">
        <f>'[11]Depr Exp'!J3697</f>
        <v>0</v>
      </c>
      <c r="K3697" s="286">
        <f>'[11]Depr Exp'!K3697</f>
        <v>83.580000000000027</v>
      </c>
      <c r="L3697" s="286">
        <f>'[11]Depr Exp'!L3697</f>
        <v>-0.06</v>
      </c>
      <c r="M3697" s="144"/>
      <c r="N3697" s="144"/>
    </row>
    <row r="3698" spans="1:14" ht="13.5" thickTop="1">
      <c r="A3698" s="144" t="str">
        <f>'[11]Depr Exp'!A3698</f>
        <v>E352 TSM Str/Impv, 3rd AC Line</v>
      </c>
      <c r="B3698" s="144" t="str">
        <f>'[11]Depr Exp'!B3698</f>
        <v>E352 TSM Str/Impv, 3rd AC Line-1</v>
      </c>
      <c r="C3698" s="144" t="str">
        <f>'[11]Depr Exp'!C3698</f>
        <v>403E</v>
      </c>
      <c r="D3698" s="144"/>
      <c r="E3698" s="282">
        <f>'[11]Depr Exp'!E3698</f>
        <v>43131</v>
      </c>
      <c r="F3698" s="523">
        <f>'[11]Depr Exp'!F3698</f>
        <v>1276263.6599999999</v>
      </c>
      <c r="G3698" s="305">
        <f>'[11]Depr Exp'!G3698</f>
        <v>1.52E-2</v>
      </c>
      <c r="H3698" s="524">
        <f>'[11]Depr Exp'!H3698</f>
        <v>1616.6000000000001</v>
      </c>
      <c r="I3698" s="523">
        <f>'[11]Depr Exp'!I3698</f>
        <v>1276263.6599999999</v>
      </c>
      <c r="J3698" s="305">
        <f>'[11]Depr Exp'!J3698</f>
        <v>1.52E-2</v>
      </c>
      <c r="K3698" s="373">
        <f>'[11]Depr Exp'!K3698</f>
        <v>1616.6006359999999</v>
      </c>
      <c r="L3698" s="524">
        <f>'[11]Depr Exp'!L3698</f>
        <v>0</v>
      </c>
      <c r="M3698" s="144"/>
      <c r="N3698" s="144"/>
    </row>
    <row r="3699" spans="1:14">
      <c r="A3699" s="144" t="str">
        <f>'[11]Depr Exp'!A3699</f>
        <v>E352 TSM Str/Impv, 3rd AC Line</v>
      </c>
      <c r="B3699" s="144" t="str">
        <f>'[11]Depr Exp'!B3699</f>
        <v>E352 TSM Str/Impv, 3rd AC Line-2</v>
      </c>
      <c r="C3699" s="144" t="str">
        <f>'[11]Depr Exp'!C3699</f>
        <v>403E</v>
      </c>
      <c r="D3699" s="144"/>
      <c r="E3699" s="282">
        <f>'[11]Depr Exp'!E3699</f>
        <v>43159</v>
      </c>
      <c r="F3699" s="523">
        <f>'[11]Depr Exp'!F3699</f>
        <v>1276263.6599999999</v>
      </c>
      <c r="G3699" s="305">
        <f>'[11]Depr Exp'!G3699</f>
        <v>1.52E-2</v>
      </c>
      <c r="H3699" s="524">
        <f>'[11]Depr Exp'!H3699</f>
        <v>1616.6000000000001</v>
      </c>
      <c r="I3699" s="523">
        <f>'[11]Depr Exp'!I3699</f>
        <v>1276263.6599999999</v>
      </c>
      <c r="J3699" s="305">
        <f>'[11]Depr Exp'!J3699</f>
        <v>1.52E-2</v>
      </c>
      <c r="K3699" s="373">
        <f>'[11]Depr Exp'!K3699</f>
        <v>1616.6006359999999</v>
      </c>
      <c r="L3699" s="524">
        <f>'[11]Depr Exp'!L3699</f>
        <v>0</v>
      </c>
      <c r="M3699" s="144"/>
      <c r="N3699" s="144"/>
    </row>
    <row r="3700" spans="1:14">
      <c r="A3700" s="144" t="str">
        <f>'[11]Depr Exp'!A3700</f>
        <v>E352 TSM Str/Impv, 3rd AC Line</v>
      </c>
      <c r="B3700" s="144" t="str">
        <f>'[11]Depr Exp'!B3700</f>
        <v>E352 TSM Str/Impv, 3rd AC Line-3</v>
      </c>
      <c r="C3700" s="144" t="str">
        <f>'[11]Depr Exp'!C3700</f>
        <v>403E</v>
      </c>
      <c r="D3700" s="144"/>
      <c r="E3700" s="282">
        <f>'[11]Depr Exp'!E3700</f>
        <v>43190</v>
      </c>
      <c r="F3700" s="523">
        <f>'[11]Depr Exp'!F3700</f>
        <v>1276263.6599999999</v>
      </c>
      <c r="G3700" s="305">
        <f>'[11]Depr Exp'!G3700</f>
        <v>1.52E-2</v>
      </c>
      <c r="H3700" s="524">
        <f>'[11]Depr Exp'!H3700</f>
        <v>1616.6000000000001</v>
      </c>
      <c r="I3700" s="523">
        <f>'[11]Depr Exp'!I3700</f>
        <v>1276263.6599999999</v>
      </c>
      <c r="J3700" s="305">
        <f>'[11]Depr Exp'!J3700</f>
        <v>1.52E-2</v>
      </c>
      <c r="K3700" s="373">
        <f>'[11]Depr Exp'!K3700</f>
        <v>1616.6006359999999</v>
      </c>
      <c r="L3700" s="524">
        <f>'[11]Depr Exp'!L3700</f>
        <v>0</v>
      </c>
      <c r="M3700" s="144"/>
      <c r="N3700" s="144"/>
    </row>
    <row r="3701" spans="1:14">
      <c r="A3701" s="144" t="str">
        <f>'[11]Depr Exp'!A3701</f>
        <v>E352 TSM Str/Impv, 3rd AC Line</v>
      </c>
      <c r="B3701" s="144" t="str">
        <f>'[11]Depr Exp'!B3701</f>
        <v>E352 TSM Str/Impv, 3rd AC Line-4</v>
      </c>
      <c r="C3701" s="144" t="str">
        <f>'[11]Depr Exp'!C3701</f>
        <v>403E</v>
      </c>
      <c r="D3701" s="144"/>
      <c r="E3701" s="282">
        <f>'[11]Depr Exp'!E3701</f>
        <v>43220</v>
      </c>
      <c r="F3701" s="523">
        <f>'[11]Depr Exp'!F3701</f>
        <v>1276263.6599999999</v>
      </c>
      <c r="G3701" s="305">
        <f>'[11]Depr Exp'!G3701</f>
        <v>1.52E-2</v>
      </c>
      <c r="H3701" s="524">
        <f>'[11]Depr Exp'!H3701</f>
        <v>1616.6000000000001</v>
      </c>
      <c r="I3701" s="523">
        <f>'[11]Depr Exp'!I3701</f>
        <v>1276263.6599999999</v>
      </c>
      <c r="J3701" s="305">
        <f>'[11]Depr Exp'!J3701</f>
        <v>1.52E-2</v>
      </c>
      <c r="K3701" s="373">
        <f>'[11]Depr Exp'!K3701</f>
        <v>1616.6006359999999</v>
      </c>
      <c r="L3701" s="524">
        <f>'[11]Depr Exp'!L3701</f>
        <v>0</v>
      </c>
      <c r="M3701" s="144"/>
      <c r="N3701" s="144"/>
    </row>
    <row r="3702" spans="1:14">
      <c r="A3702" s="144" t="str">
        <f>'[11]Depr Exp'!A3702</f>
        <v>E352 TSM Str/Impv, 3rd AC Line</v>
      </c>
      <c r="B3702" s="144" t="str">
        <f>'[11]Depr Exp'!B3702</f>
        <v>E352 TSM Str/Impv, 3rd AC Line-5</v>
      </c>
      <c r="C3702" s="144" t="str">
        <f>'[11]Depr Exp'!C3702</f>
        <v>403E</v>
      </c>
      <c r="D3702" s="144"/>
      <c r="E3702" s="282">
        <f>'[11]Depr Exp'!E3702</f>
        <v>43251</v>
      </c>
      <c r="F3702" s="523">
        <f>'[11]Depr Exp'!F3702</f>
        <v>1276263.6599999999</v>
      </c>
      <c r="G3702" s="305">
        <f>'[11]Depr Exp'!G3702</f>
        <v>1.52E-2</v>
      </c>
      <c r="H3702" s="524">
        <f>'[11]Depr Exp'!H3702</f>
        <v>1616.6000000000001</v>
      </c>
      <c r="I3702" s="523">
        <f>'[11]Depr Exp'!I3702</f>
        <v>1276263.6599999999</v>
      </c>
      <c r="J3702" s="305">
        <f>'[11]Depr Exp'!J3702</f>
        <v>1.52E-2</v>
      </c>
      <c r="K3702" s="373">
        <f>'[11]Depr Exp'!K3702</f>
        <v>1616.6006359999999</v>
      </c>
      <c r="L3702" s="524">
        <f>'[11]Depr Exp'!L3702</f>
        <v>0</v>
      </c>
      <c r="M3702" s="144"/>
      <c r="N3702" s="144"/>
    </row>
    <row r="3703" spans="1:14">
      <c r="A3703" s="144" t="str">
        <f>'[11]Depr Exp'!A3703</f>
        <v>E352 TSM Str/Impv, 3rd AC Line</v>
      </c>
      <c r="B3703" s="144" t="str">
        <f>'[11]Depr Exp'!B3703</f>
        <v>E352 TSM Str/Impv, 3rd AC Line-6</v>
      </c>
      <c r="C3703" s="144" t="str">
        <f>'[11]Depr Exp'!C3703</f>
        <v>403E</v>
      </c>
      <c r="D3703" s="144"/>
      <c r="E3703" s="282">
        <f>'[11]Depr Exp'!E3703</f>
        <v>43281</v>
      </c>
      <c r="F3703" s="523">
        <f>'[11]Depr Exp'!F3703</f>
        <v>1276263.6599999999</v>
      </c>
      <c r="G3703" s="305">
        <f>'[11]Depr Exp'!G3703</f>
        <v>1.52E-2</v>
      </c>
      <c r="H3703" s="524">
        <f>'[11]Depr Exp'!H3703</f>
        <v>1616.6000000000001</v>
      </c>
      <c r="I3703" s="523">
        <f>'[11]Depr Exp'!I3703</f>
        <v>1276263.6599999999</v>
      </c>
      <c r="J3703" s="305">
        <f>'[11]Depr Exp'!J3703</f>
        <v>1.52E-2</v>
      </c>
      <c r="K3703" s="373">
        <f>'[11]Depr Exp'!K3703</f>
        <v>1616.6006359999999</v>
      </c>
      <c r="L3703" s="524">
        <f>'[11]Depr Exp'!L3703</f>
        <v>0</v>
      </c>
      <c r="M3703" s="144"/>
      <c r="N3703" s="144"/>
    </row>
    <row r="3704" spans="1:14">
      <c r="A3704" s="144" t="str">
        <f>'[11]Depr Exp'!A3704</f>
        <v>E352 TSM Str/Impv, 3rd AC Line</v>
      </c>
      <c r="B3704" s="144" t="str">
        <f>'[11]Depr Exp'!B3704</f>
        <v>E352 TSM Str/Impv, 3rd AC Line-7</v>
      </c>
      <c r="C3704" s="144" t="str">
        <f>'[11]Depr Exp'!C3704</f>
        <v>403E</v>
      </c>
      <c r="D3704" s="144"/>
      <c r="E3704" s="282">
        <f>'[11]Depr Exp'!E3704</f>
        <v>43312</v>
      </c>
      <c r="F3704" s="523">
        <f>'[11]Depr Exp'!F3704</f>
        <v>1276263.6599999999</v>
      </c>
      <c r="G3704" s="305">
        <f>'[11]Depr Exp'!G3704</f>
        <v>1.52E-2</v>
      </c>
      <c r="H3704" s="524">
        <f>'[11]Depr Exp'!H3704</f>
        <v>1616.6000000000001</v>
      </c>
      <c r="I3704" s="523">
        <f>'[11]Depr Exp'!I3704</f>
        <v>1276263.6599999999</v>
      </c>
      <c r="J3704" s="305">
        <f>'[11]Depr Exp'!J3704</f>
        <v>1.52E-2</v>
      </c>
      <c r="K3704" s="373">
        <f>'[11]Depr Exp'!K3704</f>
        <v>1616.6006359999999</v>
      </c>
      <c r="L3704" s="524">
        <f>'[11]Depr Exp'!L3704</f>
        <v>0</v>
      </c>
      <c r="M3704" s="144"/>
      <c r="N3704" s="144"/>
    </row>
    <row r="3705" spans="1:14">
      <c r="A3705" s="144" t="str">
        <f>'[11]Depr Exp'!A3705</f>
        <v>E352 TSM Str/Impv, 3rd AC Line</v>
      </c>
      <c r="B3705" s="144" t="str">
        <f>'[11]Depr Exp'!B3705</f>
        <v>E352 TSM Str/Impv, 3rd AC Line-8</v>
      </c>
      <c r="C3705" s="144" t="str">
        <f>'[11]Depr Exp'!C3705</f>
        <v>403E</v>
      </c>
      <c r="D3705" s="144"/>
      <c r="E3705" s="282">
        <f>'[11]Depr Exp'!E3705</f>
        <v>43343</v>
      </c>
      <c r="F3705" s="523">
        <f>'[11]Depr Exp'!F3705</f>
        <v>1276263.6599999999</v>
      </c>
      <c r="G3705" s="305">
        <f>'[11]Depr Exp'!G3705</f>
        <v>1.52E-2</v>
      </c>
      <c r="H3705" s="524">
        <f>'[11]Depr Exp'!H3705</f>
        <v>1616.6000000000001</v>
      </c>
      <c r="I3705" s="523">
        <f>'[11]Depr Exp'!I3705</f>
        <v>1276263.6599999999</v>
      </c>
      <c r="J3705" s="305">
        <f>'[11]Depr Exp'!J3705</f>
        <v>1.52E-2</v>
      </c>
      <c r="K3705" s="373">
        <f>'[11]Depr Exp'!K3705</f>
        <v>1616.6006359999999</v>
      </c>
      <c r="L3705" s="524">
        <f>'[11]Depr Exp'!L3705</f>
        <v>0</v>
      </c>
      <c r="M3705" s="144"/>
      <c r="N3705" s="144"/>
    </row>
    <row r="3706" spans="1:14">
      <c r="A3706" s="144" t="str">
        <f>'[11]Depr Exp'!A3706</f>
        <v>E352 TSM Str/Impv, 3rd AC Line</v>
      </c>
      <c r="B3706" s="144" t="str">
        <f>'[11]Depr Exp'!B3706</f>
        <v>E352 TSM Str/Impv, 3rd AC Line-9</v>
      </c>
      <c r="C3706" s="144" t="str">
        <f>'[11]Depr Exp'!C3706</f>
        <v>403E</v>
      </c>
      <c r="D3706" s="144"/>
      <c r="E3706" s="282">
        <f>'[11]Depr Exp'!E3706</f>
        <v>43373</v>
      </c>
      <c r="F3706" s="523">
        <f>'[11]Depr Exp'!F3706</f>
        <v>1276263.6599999999</v>
      </c>
      <c r="G3706" s="305">
        <f>'[11]Depr Exp'!G3706</f>
        <v>1.52E-2</v>
      </c>
      <c r="H3706" s="524">
        <f>'[11]Depr Exp'!H3706</f>
        <v>1616.6000000000001</v>
      </c>
      <c r="I3706" s="523">
        <f>'[11]Depr Exp'!I3706</f>
        <v>1276263.6599999999</v>
      </c>
      <c r="J3706" s="305">
        <f>'[11]Depr Exp'!J3706</f>
        <v>1.52E-2</v>
      </c>
      <c r="K3706" s="373">
        <f>'[11]Depr Exp'!K3706</f>
        <v>1616.6006359999999</v>
      </c>
      <c r="L3706" s="524">
        <f>'[11]Depr Exp'!L3706</f>
        <v>0</v>
      </c>
      <c r="M3706" s="144"/>
      <c r="N3706" s="144"/>
    </row>
    <row r="3707" spans="1:14">
      <c r="A3707" s="144" t="str">
        <f>'[11]Depr Exp'!A3707</f>
        <v>E352 TSM Str/Impv, 3rd AC Line</v>
      </c>
      <c r="B3707" s="144" t="str">
        <f>'[11]Depr Exp'!B3707</f>
        <v>E352 TSM Str/Impv, 3rd AC Line-10</v>
      </c>
      <c r="C3707" s="144" t="str">
        <f>'[11]Depr Exp'!C3707</f>
        <v>403E</v>
      </c>
      <c r="D3707" s="144"/>
      <c r="E3707" s="282">
        <f>'[11]Depr Exp'!E3707</f>
        <v>43404</v>
      </c>
      <c r="F3707" s="523">
        <f>'[11]Depr Exp'!F3707</f>
        <v>1276263.6599999999</v>
      </c>
      <c r="G3707" s="305">
        <f>'[11]Depr Exp'!G3707</f>
        <v>1.52E-2</v>
      </c>
      <c r="H3707" s="524">
        <f>'[11]Depr Exp'!H3707</f>
        <v>1616.6000000000001</v>
      </c>
      <c r="I3707" s="523">
        <f>'[11]Depr Exp'!I3707</f>
        <v>1276263.6599999999</v>
      </c>
      <c r="J3707" s="305">
        <f>'[11]Depr Exp'!J3707</f>
        <v>1.52E-2</v>
      </c>
      <c r="K3707" s="373">
        <f>'[11]Depr Exp'!K3707</f>
        <v>1616.6006359999999</v>
      </c>
      <c r="L3707" s="524">
        <f>'[11]Depr Exp'!L3707</f>
        <v>0</v>
      </c>
      <c r="M3707" s="144"/>
      <c r="N3707" s="144"/>
    </row>
    <row r="3708" spans="1:14">
      <c r="A3708" s="144" t="str">
        <f>'[11]Depr Exp'!A3708</f>
        <v>E352 TSM Str/Impv, 3rd AC Line</v>
      </c>
      <c r="B3708" s="144" t="str">
        <f>'[11]Depr Exp'!B3708</f>
        <v>E352 TSM Str/Impv, 3rd AC Line-11</v>
      </c>
      <c r="C3708" s="144" t="str">
        <f>'[11]Depr Exp'!C3708</f>
        <v>403E</v>
      </c>
      <c r="D3708" s="144"/>
      <c r="E3708" s="282">
        <f>'[11]Depr Exp'!E3708</f>
        <v>43434</v>
      </c>
      <c r="F3708" s="523">
        <f>'[11]Depr Exp'!F3708</f>
        <v>1276263.6599999999</v>
      </c>
      <c r="G3708" s="305">
        <f>'[11]Depr Exp'!G3708</f>
        <v>1.52E-2</v>
      </c>
      <c r="H3708" s="524">
        <f>'[11]Depr Exp'!H3708</f>
        <v>1616.6000000000001</v>
      </c>
      <c r="I3708" s="523">
        <f>'[11]Depr Exp'!I3708</f>
        <v>1276263.6599999999</v>
      </c>
      <c r="J3708" s="305">
        <f>'[11]Depr Exp'!J3708</f>
        <v>1.52E-2</v>
      </c>
      <c r="K3708" s="373">
        <f>'[11]Depr Exp'!K3708</f>
        <v>1616.6006359999999</v>
      </c>
      <c r="L3708" s="524">
        <f>'[11]Depr Exp'!L3708</f>
        <v>0</v>
      </c>
      <c r="M3708" s="144"/>
      <c r="N3708" s="144"/>
    </row>
    <row r="3709" spans="1:14">
      <c r="A3709" s="144" t="str">
        <f>'[11]Depr Exp'!A3709</f>
        <v>E352 TSM Str/Impv, 3rd AC Line</v>
      </c>
      <c r="B3709" s="144" t="str">
        <f>'[11]Depr Exp'!B3709</f>
        <v>E352 TSM Str/Impv, 3rd AC Line-12</v>
      </c>
      <c r="C3709" s="144" t="str">
        <f>'[11]Depr Exp'!C3709</f>
        <v>403E</v>
      </c>
      <c r="D3709" s="144"/>
      <c r="E3709" s="282">
        <f>'[11]Depr Exp'!E3709</f>
        <v>43465</v>
      </c>
      <c r="F3709" s="523">
        <f>'[11]Depr Exp'!F3709</f>
        <v>1276263.6599999999</v>
      </c>
      <c r="G3709" s="305">
        <f>'[11]Depr Exp'!G3709</f>
        <v>1.52E-2</v>
      </c>
      <c r="H3709" s="524">
        <f>'[11]Depr Exp'!H3709</f>
        <v>1616.6000000000001</v>
      </c>
      <c r="I3709" s="523">
        <f>'[11]Depr Exp'!I3709</f>
        <v>1276263.6599999999</v>
      </c>
      <c r="J3709" s="305">
        <f>'[11]Depr Exp'!J3709</f>
        <v>1.52E-2</v>
      </c>
      <c r="K3709" s="373">
        <f>'[11]Depr Exp'!K3709</f>
        <v>1616.6006359999999</v>
      </c>
      <c r="L3709" s="524">
        <f>'[11]Depr Exp'!L3709</f>
        <v>0</v>
      </c>
      <c r="M3709" s="144"/>
      <c r="N3709" s="144"/>
    </row>
    <row r="3710" spans="1:14" ht="15.75" thickBot="1">
      <c r="A3710" s="159" t="str">
        <f>'[11]Depr Exp'!A3710</f>
        <v>E352 TSM Str/Impv, 3rd AC Line Total</v>
      </c>
      <c r="B3710" s="144">
        <f>'[11]Depr Exp'!B3710</f>
        <v>0</v>
      </c>
      <c r="C3710" s="502" t="str">
        <f>'[11]Depr Exp'!C3710</f>
        <v>ETSM</v>
      </c>
      <c r="D3710" s="144"/>
      <c r="E3710" s="281" t="str">
        <f>'[11]Depr Exp'!E3710</f>
        <v>Total</v>
      </c>
      <c r="F3710" s="141">
        <f>'[11]Depr Exp'!F3710</f>
        <v>0</v>
      </c>
      <c r="G3710" s="252">
        <f>'[11]Depr Exp'!G3710</f>
        <v>0</v>
      </c>
      <c r="H3710" s="286">
        <f>'[11]Depr Exp'!H3710</f>
        <v>19399.2</v>
      </c>
      <c r="I3710" s="141">
        <f>'[11]Depr Exp'!I3710</f>
        <v>0</v>
      </c>
      <c r="J3710" s="252">
        <f>'[11]Depr Exp'!J3710</f>
        <v>0</v>
      </c>
      <c r="K3710" s="286">
        <f>'[11]Depr Exp'!K3710</f>
        <v>19399.207631999994</v>
      </c>
      <c r="L3710" s="286">
        <f>'[11]Depr Exp'!L3710</f>
        <v>0.01</v>
      </c>
      <c r="M3710" s="144"/>
      <c r="N3710" s="144"/>
    </row>
    <row r="3711" spans="1:14" ht="13.5" thickTop="1">
      <c r="A3711" s="144" t="str">
        <f>'[11]Depr Exp'!A3711</f>
        <v>E352 TSM Str/Impv, Colstrip 3-4 Com</v>
      </c>
      <c r="B3711" s="144" t="str">
        <f>'[11]Depr Exp'!B3711</f>
        <v>E352 TSM Str/Impv, Colstrip 3-4 Com-1</v>
      </c>
      <c r="C3711" s="144" t="str">
        <f>'[11]Depr Exp'!C3711</f>
        <v>403E</v>
      </c>
      <c r="D3711" s="144"/>
      <c r="E3711" s="282">
        <f>'[11]Depr Exp'!E3711</f>
        <v>43131</v>
      </c>
      <c r="F3711" s="523">
        <f>'[11]Depr Exp'!F3711</f>
        <v>488761.43</v>
      </c>
      <c r="G3711" s="305">
        <f>'[11]Depr Exp'!G3711</f>
        <v>1.52E-2</v>
      </c>
      <c r="H3711" s="524">
        <f>'[11]Depr Exp'!H3711</f>
        <v>619.1</v>
      </c>
      <c r="I3711" s="523">
        <f>'[11]Depr Exp'!I3711</f>
        <v>456673.94</v>
      </c>
      <c r="J3711" s="305">
        <f>'[11]Depr Exp'!J3711</f>
        <v>1.52E-2</v>
      </c>
      <c r="K3711" s="373">
        <f>'[11]Depr Exp'!K3711</f>
        <v>578.45365733333335</v>
      </c>
      <c r="L3711" s="524">
        <f>'[11]Depr Exp'!L3711</f>
        <v>-40.65</v>
      </c>
      <c r="M3711" s="144"/>
      <c r="N3711" s="144"/>
    </row>
    <row r="3712" spans="1:14">
      <c r="A3712" s="144" t="str">
        <f>'[11]Depr Exp'!A3712</f>
        <v>E352 TSM Str/Impv, Colstrip 3-4 Com</v>
      </c>
      <c r="B3712" s="144" t="str">
        <f>'[11]Depr Exp'!B3712</f>
        <v>E352 TSM Str/Impv, Colstrip 3-4 Com-2</v>
      </c>
      <c r="C3712" s="144" t="str">
        <f>'[11]Depr Exp'!C3712</f>
        <v>403E</v>
      </c>
      <c r="D3712" s="144"/>
      <c r="E3712" s="282">
        <f>'[11]Depr Exp'!E3712</f>
        <v>43159</v>
      </c>
      <c r="F3712" s="523">
        <f>'[11]Depr Exp'!F3712</f>
        <v>488761.43</v>
      </c>
      <c r="G3712" s="305">
        <f>'[11]Depr Exp'!G3712</f>
        <v>1.52E-2</v>
      </c>
      <c r="H3712" s="524">
        <f>'[11]Depr Exp'!H3712</f>
        <v>619.1</v>
      </c>
      <c r="I3712" s="523">
        <f>'[11]Depr Exp'!I3712</f>
        <v>456673.94</v>
      </c>
      <c r="J3712" s="305">
        <f>'[11]Depr Exp'!J3712</f>
        <v>1.52E-2</v>
      </c>
      <c r="K3712" s="373">
        <f>'[11]Depr Exp'!K3712</f>
        <v>578.45365733333335</v>
      </c>
      <c r="L3712" s="524">
        <f>'[11]Depr Exp'!L3712</f>
        <v>-40.65</v>
      </c>
      <c r="M3712" s="144"/>
      <c r="N3712" s="144"/>
    </row>
    <row r="3713" spans="1:14">
      <c r="A3713" s="144" t="str">
        <f>'[11]Depr Exp'!A3713</f>
        <v>E352 TSM Str/Impv, Colstrip 3-4 Com</v>
      </c>
      <c r="B3713" s="144" t="str">
        <f>'[11]Depr Exp'!B3713</f>
        <v>E352 TSM Str/Impv, Colstrip 3-4 Com-3</v>
      </c>
      <c r="C3713" s="144" t="str">
        <f>'[11]Depr Exp'!C3713</f>
        <v>403E</v>
      </c>
      <c r="D3713" s="144"/>
      <c r="E3713" s="282">
        <f>'[11]Depr Exp'!E3713</f>
        <v>43190</v>
      </c>
      <c r="F3713" s="523">
        <f>'[11]Depr Exp'!F3713</f>
        <v>488761.43</v>
      </c>
      <c r="G3713" s="305">
        <f>'[11]Depr Exp'!G3713</f>
        <v>1.52E-2</v>
      </c>
      <c r="H3713" s="524">
        <f>'[11]Depr Exp'!H3713</f>
        <v>619.1</v>
      </c>
      <c r="I3713" s="523">
        <f>'[11]Depr Exp'!I3713</f>
        <v>456673.94</v>
      </c>
      <c r="J3713" s="305">
        <f>'[11]Depr Exp'!J3713</f>
        <v>1.52E-2</v>
      </c>
      <c r="K3713" s="373">
        <f>'[11]Depr Exp'!K3713</f>
        <v>578.45365733333335</v>
      </c>
      <c r="L3713" s="524">
        <f>'[11]Depr Exp'!L3713</f>
        <v>-40.65</v>
      </c>
      <c r="M3713" s="144"/>
      <c r="N3713" s="144"/>
    </row>
    <row r="3714" spans="1:14">
      <c r="A3714" s="144" t="str">
        <f>'[11]Depr Exp'!A3714</f>
        <v>E352 TSM Str/Impv, Colstrip 3-4 Com</v>
      </c>
      <c r="B3714" s="144" t="str">
        <f>'[11]Depr Exp'!B3714</f>
        <v>E352 TSM Str/Impv, Colstrip 3-4 Com-4</v>
      </c>
      <c r="C3714" s="144" t="str">
        <f>'[11]Depr Exp'!C3714</f>
        <v>403E</v>
      </c>
      <c r="D3714" s="144"/>
      <c r="E3714" s="282">
        <f>'[11]Depr Exp'!E3714</f>
        <v>43220</v>
      </c>
      <c r="F3714" s="523">
        <f>'[11]Depr Exp'!F3714</f>
        <v>488761.43</v>
      </c>
      <c r="G3714" s="305">
        <f>'[11]Depr Exp'!G3714</f>
        <v>1.52E-2</v>
      </c>
      <c r="H3714" s="524">
        <f>'[11]Depr Exp'!H3714</f>
        <v>619.1</v>
      </c>
      <c r="I3714" s="523">
        <f>'[11]Depr Exp'!I3714</f>
        <v>456673.94</v>
      </c>
      <c r="J3714" s="305">
        <f>'[11]Depr Exp'!J3714</f>
        <v>1.52E-2</v>
      </c>
      <c r="K3714" s="373">
        <f>'[11]Depr Exp'!K3714</f>
        <v>578.45365733333335</v>
      </c>
      <c r="L3714" s="524">
        <f>'[11]Depr Exp'!L3714</f>
        <v>-40.65</v>
      </c>
      <c r="M3714" s="144"/>
      <c r="N3714" s="144"/>
    </row>
    <row r="3715" spans="1:14">
      <c r="A3715" s="144" t="str">
        <f>'[11]Depr Exp'!A3715</f>
        <v>E352 TSM Str/Impv, Colstrip 3-4 Com</v>
      </c>
      <c r="B3715" s="144" t="str">
        <f>'[11]Depr Exp'!B3715</f>
        <v>E352 TSM Str/Impv, Colstrip 3-4 Com-5</v>
      </c>
      <c r="C3715" s="144" t="str">
        <f>'[11]Depr Exp'!C3715</f>
        <v>403E</v>
      </c>
      <c r="D3715" s="144"/>
      <c r="E3715" s="282">
        <f>'[11]Depr Exp'!E3715</f>
        <v>43251</v>
      </c>
      <c r="F3715" s="523">
        <f>'[11]Depr Exp'!F3715</f>
        <v>488761.43</v>
      </c>
      <c r="G3715" s="305">
        <f>'[11]Depr Exp'!G3715</f>
        <v>1.52E-2</v>
      </c>
      <c r="H3715" s="524">
        <f>'[11]Depr Exp'!H3715</f>
        <v>619.1</v>
      </c>
      <c r="I3715" s="523">
        <f>'[11]Depr Exp'!I3715</f>
        <v>456673.94</v>
      </c>
      <c r="J3715" s="305">
        <f>'[11]Depr Exp'!J3715</f>
        <v>1.52E-2</v>
      </c>
      <c r="K3715" s="373">
        <f>'[11]Depr Exp'!K3715</f>
        <v>578.45365733333335</v>
      </c>
      <c r="L3715" s="524">
        <f>'[11]Depr Exp'!L3715</f>
        <v>-40.65</v>
      </c>
      <c r="M3715" s="144"/>
      <c r="N3715" s="144"/>
    </row>
    <row r="3716" spans="1:14">
      <c r="A3716" s="144" t="str">
        <f>'[11]Depr Exp'!A3716</f>
        <v>E352 TSM Str/Impv, Colstrip 3-4 Com</v>
      </c>
      <c r="B3716" s="144" t="str">
        <f>'[11]Depr Exp'!B3716</f>
        <v>E352 TSM Str/Impv, Colstrip 3-4 Com-6</v>
      </c>
      <c r="C3716" s="144" t="str">
        <f>'[11]Depr Exp'!C3716</f>
        <v>403E</v>
      </c>
      <c r="D3716" s="144"/>
      <c r="E3716" s="282">
        <f>'[11]Depr Exp'!E3716</f>
        <v>43281</v>
      </c>
      <c r="F3716" s="523">
        <f>'[11]Depr Exp'!F3716</f>
        <v>488761.43</v>
      </c>
      <c r="G3716" s="305">
        <f>'[11]Depr Exp'!G3716</f>
        <v>1.52E-2</v>
      </c>
      <c r="H3716" s="524">
        <f>'[11]Depr Exp'!H3716</f>
        <v>619.1</v>
      </c>
      <c r="I3716" s="523">
        <f>'[11]Depr Exp'!I3716</f>
        <v>456673.94</v>
      </c>
      <c r="J3716" s="305">
        <f>'[11]Depr Exp'!J3716</f>
        <v>1.52E-2</v>
      </c>
      <c r="K3716" s="373">
        <f>'[11]Depr Exp'!K3716</f>
        <v>578.45365733333335</v>
      </c>
      <c r="L3716" s="524">
        <f>'[11]Depr Exp'!L3716</f>
        <v>-40.65</v>
      </c>
      <c r="M3716" s="144"/>
      <c r="N3716" s="144"/>
    </row>
    <row r="3717" spans="1:14">
      <c r="A3717" s="144" t="str">
        <f>'[11]Depr Exp'!A3717</f>
        <v>E352 TSM Str/Impv, Colstrip 3-4 Com</v>
      </c>
      <c r="B3717" s="144" t="str">
        <f>'[11]Depr Exp'!B3717</f>
        <v>E352 TSM Str/Impv, Colstrip 3-4 Com-7</v>
      </c>
      <c r="C3717" s="144" t="str">
        <f>'[11]Depr Exp'!C3717</f>
        <v>403E</v>
      </c>
      <c r="D3717" s="144"/>
      <c r="E3717" s="282">
        <f>'[11]Depr Exp'!E3717</f>
        <v>43312</v>
      </c>
      <c r="F3717" s="523">
        <f>'[11]Depr Exp'!F3717</f>
        <v>488761.43</v>
      </c>
      <c r="G3717" s="305">
        <f>'[11]Depr Exp'!G3717</f>
        <v>1.52E-2</v>
      </c>
      <c r="H3717" s="524">
        <f>'[11]Depr Exp'!H3717</f>
        <v>619.1</v>
      </c>
      <c r="I3717" s="523">
        <f>'[11]Depr Exp'!I3717</f>
        <v>456673.94</v>
      </c>
      <c r="J3717" s="305">
        <f>'[11]Depr Exp'!J3717</f>
        <v>1.52E-2</v>
      </c>
      <c r="K3717" s="373">
        <f>'[11]Depr Exp'!K3717</f>
        <v>578.45365733333335</v>
      </c>
      <c r="L3717" s="524">
        <f>'[11]Depr Exp'!L3717</f>
        <v>-40.65</v>
      </c>
      <c r="M3717" s="144"/>
      <c r="N3717" s="144"/>
    </row>
    <row r="3718" spans="1:14">
      <c r="A3718" s="144" t="str">
        <f>'[11]Depr Exp'!A3718</f>
        <v>E352 TSM Str/Impv, Colstrip 3-4 Com</v>
      </c>
      <c r="B3718" s="144" t="str">
        <f>'[11]Depr Exp'!B3718</f>
        <v>E352 TSM Str/Impv, Colstrip 3-4 Com-8</v>
      </c>
      <c r="C3718" s="144" t="str">
        <f>'[11]Depr Exp'!C3718</f>
        <v>403E</v>
      </c>
      <c r="D3718" s="144"/>
      <c r="E3718" s="282">
        <f>'[11]Depr Exp'!E3718</f>
        <v>43343</v>
      </c>
      <c r="F3718" s="523">
        <f>'[11]Depr Exp'!F3718</f>
        <v>488761.43</v>
      </c>
      <c r="G3718" s="305">
        <f>'[11]Depr Exp'!G3718</f>
        <v>1.52E-2</v>
      </c>
      <c r="H3718" s="524">
        <f>'[11]Depr Exp'!H3718</f>
        <v>619.1</v>
      </c>
      <c r="I3718" s="523">
        <f>'[11]Depr Exp'!I3718</f>
        <v>456673.94</v>
      </c>
      <c r="J3718" s="305">
        <f>'[11]Depr Exp'!J3718</f>
        <v>1.52E-2</v>
      </c>
      <c r="K3718" s="373">
        <f>'[11]Depr Exp'!K3718</f>
        <v>578.45365733333335</v>
      </c>
      <c r="L3718" s="524">
        <f>'[11]Depr Exp'!L3718</f>
        <v>-40.65</v>
      </c>
      <c r="M3718" s="144"/>
      <c r="N3718" s="144"/>
    </row>
    <row r="3719" spans="1:14">
      <c r="A3719" s="144" t="str">
        <f>'[11]Depr Exp'!A3719</f>
        <v>E352 TSM Str/Impv, Colstrip 3-4 Com</v>
      </c>
      <c r="B3719" s="144" t="str">
        <f>'[11]Depr Exp'!B3719</f>
        <v>E352 TSM Str/Impv, Colstrip 3-4 Com-9</v>
      </c>
      <c r="C3719" s="144" t="str">
        <f>'[11]Depr Exp'!C3719</f>
        <v>403E</v>
      </c>
      <c r="D3719" s="144"/>
      <c r="E3719" s="282">
        <f>'[11]Depr Exp'!E3719</f>
        <v>43373</v>
      </c>
      <c r="F3719" s="523">
        <f>'[11]Depr Exp'!F3719</f>
        <v>488761.43</v>
      </c>
      <c r="G3719" s="305">
        <f>'[11]Depr Exp'!G3719</f>
        <v>1.52E-2</v>
      </c>
      <c r="H3719" s="524">
        <f>'[11]Depr Exp'!H3719</f>
        <v>619.1</v>
      </c>
      <c r="I3719" s="523">
        <f>'[11]Depr Exp'!I3719</f>
        <v>456673.94</v>
      </c>
      <c r="J3719" s="305">
        <f>'[11]Depr Exp'!J3719</f>
        <v>1.52E-2</v>
      </c>
      <c r="K3719" s="373">
        <f>'[11]Depr Exp'!K3719</f>
        <v>578.45365733333335</v>
      </c>
      <c r="L3719" s="524">
        <f>'[11]Depr Exp'!L3719</f>
        <v>-40.65</v>
      </c>
      <c r="M3719" s="144"/>
      <c r="N3719" s="144"/>
    </row>
    <row r="3720" spans="1:14">
      <c r="A3720" s="144" t="str">
        <f>'[11]Depr Exp'!A3720</f>
        <v>E352 TSM Str/Impv, Colstrip 3-4 Com</v>
      </c>
      <c r="B3720" s="144" t="str">
        <f>'[11]Depr Exp'!B3720</f>
        <v>E352 TSM Str/Impv, Colstrip 3-4 Com-10</v>
      </c>
      <c r="C3720" s="144" t="str">
        <f>'[11]Depr Exp'!C3720</f>
        <v>403E</v>
      </c>
      <c r="D3720" s="144"/>
      <c r="E3720" s="282">
        <f>'[11]Depr Exp'!E3720</f>
        <v>43404</v>
      </c>
      <c r="F3720" s="523">
        <f>'[11]Depr Exp'!F3720</f>
        <v>488761.43</v>
      </c>
      <c r="G3720" s="305">
        <f>'[11]Depr Exp'!G3720</f>
        <v>1.52E-2</v>
      </c>
      <c r="H3720" s="524">
        <f>'[11]Depr Exp'!H3720</f>
        <v>619.1</v>
      </c>
      <c r="I3720" s="523">
        <f>'[11]Depr Exp'!I3720</f>
        <v>456673.94</v>
      </c>
      <c r="J3720" s="305">
        <f>'[11]Depr Exp'!J3720</f>
        <v>1.52E-2</v>
      </c>
      <c r="K3720" s="373">
        <f>'[11]Depr Exp'!K3720</f>
        <v>578.45365733333335</v>
      </c>
      <c r="L3720" s="524">
        <f>'[11]Depr Exp'!L3720</f>
        <v>-40.65</v>
      </c>
      <c r="M3720" s="144"/>
      <c r="N3720" s="144"/>
    </row>
    <row r="3721" spans="1:14">
      <c r="A3721" s="144" t="str">
        <f>'[11]Depr Exp'!A3721</f>
        <v>E352 TSM Str/Impv, Colstrip 3-4 Com</v>
      </c>
      <c r="B3721" s="144" t="str">
        <f>'[11]Depr Exp'!B3721</f>
        <v>E352 TSM Str/Impv, Colstrip 3-4 Com-11</v>
      </c>
      <c r="C3721" s="144" t="str">
        <f>'[11]Depr Exp'!C3721</f>
        <v>403E</v>
      </c>
      <c r="D3721" s="144"/>
      <c r="E3721" s="282">
        <f>'[11]Depr Exp'!E3721</f>
        <v>43434</v>
      </c>
      <c r="F3721" s="523">
        <f>'[11]Depr Exp'!F3721</f>
        <v>488761.43</v>
      </c>
      <c r="G3721" s="305">
        <f>'[11]Depr Exp'!G3721</f>
        <v>1.52E-2</v>
      </c>
      <c r="H3721" s="524">
        <f>'[11]Depr Exp'!H3721</f>
        <v>619.1</v>
      </c>
      <c r="I3721" s="523">
        <f>'[11]Depr Exp'!I3721</f>
        <v>456673.94</v>
      </c>
      <c r="J3721" s="305">
        <f>'[11]Depr Exp'!J3721</f>
        <v>1.52E-2</v>
      </c>
      <c r="K3721" s="373">
        <f>'[11]Depr Exp'!K3721</f>
        <v>578.45365733333335</v>
      </c>
      <c r="L3721" s="524">
        <f>'[11]Depr Exp'!L3721</f>
        <v>-40.65</v>
      </c>
      <c r="M3721" s="144"/>
      <c r="N3721" s="144"/>
    </row>
    <row r="3722" spans="1:14">
      <c r="A3722" s="144" t="str">
        <f>'[11]Depr Exp'!A3722</f>
        <v>E352 TSM Str/Impv, Colstrip 3-4 Com</v>
      </c>
      <c r="B3722" s="144" t="str">
        <f>'[11]Depr Exp'!B3722</f>
        <v>E352 TSM Str/Impv, Colstrip 3-4 Com-12</v>
      </c>
      <c r="C3722" s="144" t="str">
        <f>'[11]Depr Exp'!C3722</f>
        <v>403E</v>
      </c>
      <c r="D3722" s="144"/>
      <c r="E3722" s="282">
        <f>'[11]Depr Exp'!E3722</f>
        <v>43465</v>
      </c>
      <c r="F3722" s="523">
        <f>'[11]Depr Exp'!F3722</f>
        <v>456673.94</v>
      </c>
      <c r="G3722" s="305">
        <f>'[11]Depr Exp'!G3722</f>
        <v>1.52E-2</v>
      </c>
      <c r="H3722" s="524">
        <f>'[11]Depr Exp'!H3722</f>
        <v>578.44999999999993</v>
      </c>
      <c r="I3722" s="523">
        <f>'[11]Depr Exp'!I3722</f>
        <v>456673.94</v>
      </c>
      <c r="J3722" s="305">
        <f>'[11]Depr Exp'!J3722</f>
        <v>1.52E-2</v>
      </c>
      <c r="K3722" s="373">
        <f>'[11]Depr Exp'!K3722</f>
        <v>578.45365733333335</v>
      </c>
      <c r="L3722" s="524">
        <f>'[11]Depr Exp'!L3722</f>
        <v>0</v>
      </c>
      <c r="M3722" s="144"/>
      <c r="N3722" s="144"/>
    </row>
    <row r="3723" spans="1:14" ht="15.75" thickBot="1">
      <c r="A3723" s="159" t="str">
        <f>'[11]Depr Exp'!A3723</f>
        <v>E352 TSM Str/Impv, Colstrip 3-4 Com Total</v>
      </c>
      <c r="B3723" s="144">
        <f>'[11]Depr Exp'!B3723</f>
        <v>0</v>
      </c>
      <c r="C3723" s="502" t="str">
        <f>'[11]Depr Exp'!C3723</f>
        <v>ETSM</v>
      </c>
      <c r="D3723" s="144"/>
      <c r="E3723" s="281" t="str">
        <f>'[11]Depr Exp'!E3723</f>
        <v>Total</v>
      </c>
      <c r="F3723" s="141">
        <f>'[11]Depr Exp'!F3723</f>
        <v>0</v>
      </c>
      <c r="G3723" s="252">
        <f>'[11]Depr Exp'!G3723</f>
        <v>0</v>
      </c>
      <c r="H3723" s="286">
        <f>'[11]Depr Exp'!H3723</f>
        <v>7388.5500000000011</v>
      </c>
      <c r="I3723" s="141">
        <f>'[11]Depr Exp'!I3723</f>
        <v>0</v>
      </c>
      <c r="J3723" s="252">
        <f>'[11]Depr Exp'!J3723</f>
        <v>0</v>
      </c>
      <c r="K3723" s="286">
        <f>'[11]Depr Exp'!K3723</f>
        <v>6941.4438880000007</v>
      </c>
      <c r="L3723" s="286">
        <f>'[11]Depr Exp'!L3723</f>
        <v>-447.11</v>
      </c>
      <c r="M3723" s="144"/>
      <c r="N3723" s="144"/>
    </row>
    <row r="3724" spans="1:14" ht="13.5" thickTop="1">
      <c r="A3724" s="144" t="str">
        <f>'[11]Depr Exp'!A3724</f>
        <v>E352 TSM Structures &amp; Improvement</v>
      </c>
      <c r="B3724" s="144" t="str">
        <f>'[11]Depr Exp'!B3724</f>
        <v>E352 TSM Structures &amp; Improvement-1</v>
      </c>
      <c r="C3724" s="144" t="str">
        <f>'[11]Depr Exp'!C3724</f>
        <v>403E</v>
      </c>
      <c r="D3724" s="144"/>
      <c r="E3724" s="282">
        <f>'[11]Depr Exp'!E3724</f>
        <v>43131</v>
      </c>
      <c r="F3724" s="523">
        <f>'[11]Depr Exp'!F3724</f>
        <v>4529688.5</v>
      </c>
      <c r="G3724" s="305">
        <f>'[11]Depr Exp'!G3724</f>
        <v>1.52E-2</v>
      </c>
      <c r="H3724" s="524">
        <f>'[11]Depr Exp'!H3724</f>
        <v>5737.6</v>
      </c>
      <c r="I3724" s="523">
        <f>'[11]Depr Exp'!I3724</f>
        <v>4530543.6100000003</v>
      </c>
      <c r="J3724" s="305">
        <f>'[11]Depr Exp'!J3724</f>
        <v>1.52E-2</v>
      </c>
      <c r="K3724" s="373">
        <f>'[11]Depr Exp'!K3724</f>
        <v>5738.6885726666669</v>
      </c>
      <c r="L3724" s="524">
        <f>'[11]Depr Exp'!L3724</f>
        <v>1.0900000000000001</v>
      </c>
      <c r="M3724" s="144"/>
      <c r="N3724" s="144"/>
    </row>
    <row r="3725" spans="1:14">
      <c r="A3725" s="144" t="str">
        <f>'[11]Depr Exp'!A3725</f>
        <v>E352 TSM Structures &amp; Improvement</v>
      </c>
      <c r="B3725" s="144" t="str">
        <f>'[11]Depr Exp'!B3725</f>
        <v>E352 TSM Structures &amp; Improvement-2</v>
      </c>
      <c r="C3725" s="144" t="str">
        <f>'[11]Depr Exp'!C3725</f>
        <v>403E</v>
      </c>
      <c r="D3725" s="144"/>
      <c r="E3725" s="282">
        <f>'[11]Depr Exp'!E3725</f>
        <v>43159</v>
      </c>
      <c r="F3725" s="523">
        <f>'[11]Depr Exp'!F3725</f>
        <v>4529829.6500000004</v>
      </c>
      <c r="G3725" s="305">
        <f>'[11]Depr Exp'!G3725</f>
        <v>1.52E-2</v>
      </c>
      <c r="H3725" s="524">
        <f>'[11]Depr Exp'!H3725</f>
        <v>5737.78</v>
      </c>
      <c r="I3725" s="523">
        <f>'[11]Depr Exp'!I3725</f>
        <v>4530543.6100000003</v>
      </c>
      <c r="J3725" s="305">
        <f>'[11]Depr Exp'!J3725</f>
        <v>1.52E-2</v>
      </c>
      <c r="K3725" s="373">
        <f>'[11]Depr Exp'!K3725</f>
        <v>5738.6885726666669</v>
      </c>
      <c r="L3725" s="524">
        <f>'[11]Depr Exp'!L3725</f>
        <v>0.91</v>
      </c>
      <c r="M3725" s="144"/>
      <c r="N3725" s="144"/>
    </row>
    <row r="3726" spans="1:14">
      <c r="A3726" s="144" t="str">
        <f>'[11]Depr Exp'!A3726</f>
        <v>E352 TSM Structures &amp; Improvement</v>
      </c>
      <c r="B3726" s="144" t="str">
        <f>'[11]Depr Exp'!B3726</f>
        <v>E352 TSM Structures &amp; Improvement-3</v>
      </c>
      <c r="C3726" s="144" t="str">
        <f>'[11]Depr Exp'!C3726</f>
        <v>403E</v>
      </c>
      <c r="D3726" s="144"/>
      <c r="E3726" s="282">
        <f>'[11]Depr Exp'!E3726</f>
        <v>43190</v>
      </c>
      <c r="F3726" s="523">
        <f>'[11]Depr Exp'!F3726</f>
        <v>4529923.76</v>
      </c>
      <c r="G3726" s="305">
        <f>'[11]Depr Exp'!G3726</f>
        <v>1.52E-2</v>
      </c>
      <c r="H3726" s="524">
        <f>'[11]Depr Exp'!H3726</f>
        <v>5737.91</v>
      </c>
      <c r="I3726" s="523">
        <f>'[11]Depr Exp'!I3726</f>
        <v>4530543.6100000003</v>
      </c>
      <c r="J3726" s="305">
        <f>'[11]Depr Exp'!J3726</f>
        <v>1.52E-2</v>
      </c>
      <c r="K3726" s="373">
        <f>'[11]Depr Exp'!K3726</f>
        <v>5738.6885726666669</v>
      </c>
      <c r="L3726" s="524">
        <f>'[11]Depr Exp'!L3726</f>
        <v>0.78</v>
      </c>
      <c r="M3726" s="144"/>
      <c r="N3726" s="144"/>
    </row>
    <row r="3727" spans="1:14">
      <c r="A3727" s="144" t="str">
        <f>'[11]Depr Exp'!A3727</f>
        <v>E352 TSM Structures &amp; Improvement</v>
      </c>
      <c r="B3727" s="144" t="str">
        <f>'[11]Depr Exp'!B3727</f>
        <v>E352 TSM Structures &amp; Improvement-4</v>
      </c>
      <c r="C3727" s="144" t="str">
        <f>'[11]Depr Exp'!C3727</f>
        <v>403E</v>
      </c>
      <c r="D3727" s="144"/>
      <c r="E3727" s="282">
        <f>'[11]Depr Exp'!E3727</f>
        <v>43220</v>
      </c>
      <c r="F3727" s="523">
        <f>'[11]Depr Exp'!F3727</f>
        <v>4529923.76</v>
      </c>
      <c r="G3727" s="305">
        <f>'[11]Depr Exp'!G3727</f>
        <v>1.52E-2</v>
      </c>
      <c r="H3727" s="524">
        <f>'[11]Depr Exp'!H3727</f>
        <v>5737.91</v>
      </c>
      <c r="I3727" s="523">
        <f>'[11]Depr Exp'!I3727</f>
        <v>4530543.6100000003</v>
      </c>
      <c r="J3727" s="305">
        <f>'[11]Depr Exp'!J3727</f>
        <v>1.52E-2</v>
      </c>
      <c r="K3727" s="373">
        <f>'[11]Depr Exp'!K3727</f>
        <v>5738.6885726666669</v>
      </c>
      <c r="L3727" s="524">
        <f>'[11]Depr Exp'!L3727</f>
        <v>0.78</v>
      </c>
      <c r="M3727" s="144"/>
      <c r="N3727" s="144"/>
    </row>
    <row r="3728" spans="1:14">
      <c r="A3728" s="144" t="str">
        <f>'[11]Depr Exp'!A3728</f>
        <v>E352 TSM Structures &amp; Improvement</v>
      </c>
      <c r="B3728" s="144" t="str">
        <f>'[11]Depr Exp'!B3728</f>
        <v>E352 TSM Structures &amp; Improvement-5</v>
      </c>
      <c r="C3728" s="144" t="str">
        <f>'[11]Depr Exp'!C3728</f>
        <v>403E</v>
      </c>
      <c r="D3728" s="144"/>
      <c r="E3728" s="282">
        <f>'[11]Depr Exp'!E3728</f>
        <v>43251</v>
      </c>
      <c r="F3728" s="523">
        <f>'[11]Depr Exp'!F3728</f>
        <v>4530189.4000000004</v>
      </c>
      <c r="G3728" s="305">
        <f>'[11]Depr Exp'!G3728</f>
        <v>1.52E-2</v>
      </c>
      <c r="H3728" s="524">
        <f>'[11]Depr Exp'!H3728</f>
        <v>5738.24</v>
      </c>
      <c r="I3728" s="523">
        <f>'[11]Depr Exp'!I3728</f>
        <v>4530543.6100000003</v>
      </c>
      <c r="J3728" s="305">
        <f>'[11]Depr Exp'!J3728</f>
        <v>1.52E-2</v>
      </c>
      <c r="K3728" s="373">
        <f>'[11]Depr Exp'!K3728</f>
        <v>5738.6885726666669</v>
      </c>
      <c r="L3728" s="524">
        <f>'[11]Depr Exp'!L3728</f>
        <v>0.45</v>
      </c>
      <c r="M3728" s="144"/>
      <c r="N3728" s="144"/>
    </row>
    <row r="3729" spans="1:14">
      <c r="A3729" s="144" t="str">
        <f>'[11]Depr Exp'!A3729</f>
        <v>E352 TSM Structures &amp; Improvement</v>
      </c>
      <c r="B3729" s="144" t="str">
        <f>'[11]Depr Exp'!B3729</f>
        <v>E352 TSM Structures &amp; Improvement-6</v>
      </c>
      <c r="C3729" s="144" t="str">
        <f>'[11]Depr Exp'!C3729</f>
        <v>403E</v>
      </c>
      <c r="D3729" s="144"/>
      <c r="E3729" s="282">
        <f>'[11]Depr Exp'!E3729</f>
        <v>43281</v>
      </c>
      <c r="F3729" s="523">
        <f>'[11]Depr Exp'!F3729</f>
        <v>4530455.03</v>
      </c>
      <c r="G3729" s="305">
        <f>'[11]Depr Exp'!G3729</f>
        <v>1.52E-2</v>
      </c>
      <c r="H3729" s="524">
        <f>'[11]Depr Exp'!H3729</f>
        <v>5738.58</v>
      </c>
      <c r="I3729" s="523">
        <f>'[11]Depr Exp'!I3729</f>
        <v>4530543.6100000003</v>
      </c>
      <c r="J3729" s="305">
        <f>'[11]Depr Exp'!J3729</f>
        <v>1.52E-2</v>
      </c>
      <c r="K3729" s="373">
        <f>'[11]Depr Exp'!K3729</f>
        <v>5738.6885726666669</v>
      </c>
      <c r="L3729" s="524">
        <f>'[11]Depr Exp'!L3729</f>
        <v>0.11</v>
      </c>
      <c r="M3729" s="144"/>
      <c r="N3729" s="144"/>
    </row>
    <row r="3730" spans="1:14">
      <c r="A3730" s="144" t="str">
        <f>'[11]Depr Exp'!A3730</f>
        <v>E352 TSM Structures &amp; Improvement</v>
      </c>
      <c r="B3730" s="144" t="str">
        <f>'[11]Depr Exp'!B3730</f>
        <v>E352 TSM Structures &amp; Improvement-7</v>
      </c>
      <c r="C3730" s="144" t="str">
        <f>'[11]Depr Exp'!C3730</f>
        <v>403E</v>
      </c>
      <c r="D3730" s="144"/>
      <c r="E3730" s="282">
        <f>'[11]Depr Exp'!E3730</f>
        <v>43312</v>
      </c>
      <c r="F3730" s="523">
        <f>'[11]Depr Exp'!F3730</f>
        <v>4530455.03</v>
      </c>
      <c r="G3730" s="305">
        <f>'[11]Depr Exp'!G3730</f>
        <v>1.52E-2</v>
      </c>
      <c r="H3730" s="524">
        <f>'[11]Depr Exp'!H3730</f>
        <v>5738.58</v>
      </c>
      <c r="I3730" s="523">
        <f>'[11]Depr Exp'!I3730</f>
        <v>4530543.6100000003</v>
      </c>
      <c r="J3730" s="305">
        <f>'[11]Depr Exp'!J3730</f>
        <v>1.52E-2</v>
      </c>
      <c r="K3730" s="373">
        <f>'[11]Depr Exp'!K3730</f>
        <v>5738.6885726666669</v>
      </c>
      <c r="L3730" s="524">
        <f>'[11]Depr Exp'!L3730</f>
        <v>0.11</v>
      </c>
      <c r="M3730" s="144"/>
      <c r="N3730" s="144"/>
    </row>
    <row r="3731" spans="1:14">
      <c r="A3731" s="144" t="str">
        <f>'[11]Depr Exp'!A3731</f>
        <v>E352 TSM Structures &amp; Improvement</v>
      </c>
      <c r="B3731" s="144" t="str">
        <f>'[11]Depr Exp'!B3731</f>
        <v>E352 TSM Structures &amp; Improvement-8</v>
      </c>
      <c r="C3731" s="144" t="str">
        <f>'[11]Depr Exp'!C3731</f>
        <v>403E</v>
      </c>
      <c r="D3731" s="144"/>
      <c r="E3731" s="282">
        <f>'[11]Depr Exp'!E3731</f>
        <v>43343</v>
      </c>
      <c r="F3731" s="523">
        <f>'[11]Depr Exp'!F3731</f>
        <v>4530499.32</v>
      </c>
      <c r="G3731" s="305">
        <f>'[11]Depr Exp'!G3731</f>
        <v>1.52E-2</v>
      </c>
      <c r="H3731" s="524">
        <f>'[11]Depr Exp'!H3731</f>
        <v>5738.63</v>
      </c>
      <c r="I3731" s="523">
        <f>'[11]Depr Exp'!I3731</f>
        <v>4530543.6100000003</v>
      </c>
      <c r="J3731" s="305">
        <f>'[11]Depr Exp'!J3731</f>
        <v>1.52E-2</v>
      </c>
      <c r="K3731" s="373">
        <f>'[11]Depr Exp'!K3731</f>
        <v>5738.6885726666669</v>
      </c>
      <c r="L3731" s="524">
        <f>'[11]Depr Exp'!L3731</f>
        <v>0.06</v>
      </c>
      <c r="M3731" s="144"/>
      <c r="N3731" s="144"/>
    </row>
    <row r="3732" spans="1:14">
      <c r="A3732" s="144" t="str">
        <f>'[11]Depr Exp'!A3732</f>
        <v>E352 TSM Structures &amp; Improvement</v>
      </c>
      <c r="B3732" s="144" t="str">
        <f>'[11]Depr Exp'!B3732</f>
        <v>E352 TSM Structures &amp; Improvement-9</v>
      </c>
      <c r="C3732" s="144" t="str">
        <f>'[11]Depr Exp'!C3732</f>
        <v>403E</v>
      </c>
      <c r="D3732" s="144"/>
      <c r="E3732" s="282">
        <f>'[11]Depr Exp'!E3732</f>
        <v>43373</v>
      </c>
      <c r="F3732" s="523">
        <f>'[11]Depr Exp'!F3732</f>
        <v>4530543.6100000003</v>
      </c>
      <c r="G3732" s="305">
        <f>'[11]Depr Exp'!G3732</f>
        <v>1.52E-2</v>
      </c>
      <c r="H3732" s="524">
        <f>'[11]Depr Exp'!H3732</f>
        <v>5738.69</v>
      </c>
      <c r="I3732" s="523">
        <f>'[11]Depr Exp'!I3732</f>
        <v>4530543.6100000003</v>
      </c>
      <c r="J3732" s="305">
        <f>'[11]Depr Exp'!J3732</f>
        <v>1.52E-2</v>
      </c>
      <c r="K3732" s="373">
        <f>'[11]Depr Exp'!K3732</f>
        <v>5738.6885726666669</v>
      </c>
      <c r="L3732" s="524">
        <f>'[11]Depr Exp'!L3732</f>
        <v>0</v>
      </c>
      <c r="M3732" s="144"/>
      <c r="N3732" s="144"/>
    </row>
    <row r="3733" spans="1:14">
      <c r="A3733" s="144" t="str">
        <f>'[11]Depr Exp'!A3733</f>
        <v>E352 TSM Structures &amp; Improvement</v>
      </c>
      <c r="B3733" s="144" t="str">
        <f>'[11]Depr Exp'!B3733</f>
        <v>E352 TSM Structures &amp; Improvement-10</v>
      </c>
      <c r="C3733" s="144" t="str">
        <f>'[11]Depr Exp'!C3733</f>
        <v>403E</v>
      </c>
      <c r="D3733" s="144"/>
      <c r="E3733" s="282">
        <f>'[11]Depr Exp'!E3733</f>
        <v>43404</v>
      </c>
      <c r="F3733" s="523">
        <f>'[11]Depr Exp'!F3733</f>
        <v>4530543.6100000003</v>
      </c>
      <c r="G3733" s="305">
        <f>'[11]Depr Exp'!G3733</f>
        <v>1.52E-2</v>
      </c>
      <c r="H3733" s="524">
        <f>'[11]Depr Exp'!H3733</f>
        <v>5738.69</v>
      </c>
      <c r="I3733" s="523">
        <f>'[11]Depr Exp'!I3733</f>
        <v>4530543.6100000003</v>
      </c>
      <c r="J3733" s="305">
        <f>'[11]Depr Exp'!J3733</f>
        <v>1.52E-2</v>
      </c>
      <c r="K3733" s="373">
        <f>'[11]Depr Exp'!K3733</f>
        <v>5738.6885726666669</v>
      </c>
      <c r="L3733" s="524">
        <f>'[11]Depr Exp'!L3733</f>
        <v>0</v>
      </c>
      <c r="M3733" s="144"/>
      <c r="N3733" s="144"/>
    </row>
    <row r="3734" spans="1:14">
      <c r="A3734" s="144" t="str">
        <f>'[11]Depr Exp'!A3734</f>
        <v>E352 TSM Structures &amp; Improvement</v>
      </c>
      <c r="B3734" s="144" t="str">
        <f>'[11]Depr Exp'!B3734</f>
        <v>E352 TSM Structures &amp; Improvement-11</v>
      </c>
      <c r="C3734" s="144" t="str">
        <f>'[11]Depr Exp'!C3734</f>
        <v>403E</v>
      </c>
      <c r="D3734" s="144"/>
      <c r="E3734" s="282">
        <f>'[11]Depr Exp'!E3734</f>
        <v>43434</v>
      </c>
      <c r="F3734" s="523">
        <f>'[11]Depr Exp'!F3734</f>
        <v>4530543.6100000003</v>
      </c>
      <c r="G3734" s="305">
        <f>'[11]Depr Exp'!G3734</f>
        <v>1.52E-2</v>
      </c>
      <c r="H3734" s="524">
        <f>'[11]Depr Exp'!H3734</f>
        <v>5738.69</v>
      </c>
      <c r="I3734" s="523">
        <f>'[11]Depr Exp'!I3734</f>
        <v>4530543.6100000003</v>
      </c>
      <c r="J3734" s="305">
        <f>'[11]Depr Exp'!J3734</f>
        <v>1.52E-2</v>
      </c>
      <c r="K3734" s="373">
        <f>'[11]Depr Exp'!K3734</f>
        <v>5738.6885726666669</v>
      </c>
      <c r="L3734" s="524">
        <f>'[11]Depr Exp'!L3734</f>
        <v>0</v>
      </c>
      <c r="M3734" s="144"/>
      <c r="N3734" s="144"/>
    </row>
    <row r="3735" spans="1:14">
      <c r="A3735" s="144" t="str">
        <f>'[11]Depr Exp'!A3735</f>
        <v>E352 TSM Structures &amp; Improvement</v>
      </c>
      <c r="B3735" s="144" t="str">
        <f>'[11]Depr Exp'!B3735</f>
        <v>E352 TSM Structures &amp; Improvement-12</v>
      </c>
      <c r="C3735" s="144" t="str">
        <f>'[11]Depr Exp'!C3735</f>
        <v>403E</v>
      </c>
      <c r="D3735" s="144"/>
      <c r="E3735" s="282">
        <f>'[11]Depr Exp'!E3735</f>
        <v>43465</v>
      </c>
      <c r="F3735" s="523">
        <f>'[11]Depr Exp'!F3735</f>
        <v>4530543.6100000003</v>
      </c>
      <c r="G3735" s="305">
        <f>'[11]Depr Exp'!G3735</f>
        <v>1.52E-2</v>
      </c>
      <c r="H3735" s="524">
        <f>'[11]Depr Exp'!H3735</f>
        <v>5738.69</v>
      </c>
      <c r="I3735" s="523">
        <f>'[11]Depr Exp'!I3735</f>
        <v>4530543.6100000003</v>
      </c>
      <c r="J3735" s="305">
        <f>'[11]Depr Exp'!J3735</f>
        <v>1.52E-2</v>
      </c>
      <c r="K3735" s="373">
        <f>'[11]Depr Exp'!K3735</f>
        <v>5738.6885726666669</v>
      </c>
      <c r="L3735" s="524">
        <f>'[11]Depr Exp'!L3735</f>
        <v>0</v>
      </c>
      <c r="M3735" s="144"/>
      <c r="N3735" s="144"/>
    </row>
    <row r="3736" spans="1:14" ht="15.75" thickBot="1">
      <c r="A3736" s="159" t="str">
        <f>'[11]Depr Exp'!A3736</f>
        <v>E352 TSM Structures &amp; Improvement Total</v>
      </c>
      <c r="B3736" s="144">
        <f>'[11]Depr Exp'!B3736</f>
        <v>0</v>
      </c>
      <c r="C3736" s="502" t="str">
        <f>'[11]Depr Exp'!C3736</f>
        <v>ETSM</v>
      </c>
      <c r="D3736" s="144"/>
      <c r="E3736" s="281" t="str">
        <f>'[11]Depr Exp'!E3736</f>
        <v>Total</v>
      </c>
      <c r="F3736" s="141">
        <f>'[11]Depr Exp'!F3736</f>
        <v>0</v>
      </c>
      <c r="G3736" s="252">
        <f>'[11]Depr Exp'!G3736</f>
        <v>0</v>
      </c>
      <c r="H3736" s="286">
        <f>'[11]Depr Exp'!H3736</f>
        <v>68859.990000000005</v>
      </c>
      <c r="I3736" s="141">
        <f>'[11]Depr Exp'!I3736</f>
        <v>0</v>
      </c>
      <c r="J3736" s="252">
        <f>'[11]Depr Exp'!J3736</f>
        <v>0</v>
      </c>
      <c r="K3736" s="286">
        <f>'[11]Depr Exp'!K3736</f>
        <v>68864.262872000007</v>
      </c>
      <c r="L3736" s="286">
        <f>'[11]Depr Exp'!L3736</f>
        <v>4.2699999999999996</v>
      </c>
      <c r="M3736" s="144"/>
      <c r="N3736" s="144"/>
    </row>
    <row r="3737" spans="1:14" ht="13.5" thickTop="1">
      <c r="A3737" s="144" t="str">
        <f>'[11]Depr Exp'!A3737</f>
        <v>E3526 TSM Structures &amp; Improvement</v>
      </c>
      <c r="B3737" s="144" t="str">
        <f>'[11]Depr Exp'!B3737</f>
        <v>E3526 TSM Structures &amp; Improvement-1</v>
      </c>
      <c r="C3737" s="144" t="str">
        <f>'[11]Depr Exp'!C3737</f>
        <v>403E</v>
      </c>
      <c r="D3737" s="144"/>
      <c r="E3737" s="282">
        <f>'[11]Depr Exp'!E3737</f>
        <v>43131</v>
      </c>
      <c r="F3737" s="523">
        <f>'[11]Depr Exp'!F3737</f>
        <v>1759633.82</v>
      </c>
      <c r="G3737" s="305">
        <f>'[11]Depr Exp'!G3737</f>
        <v>1.6E-2</v>
      </c>
      <c r="H3737" s="524">
        <f>'[11]Depr Exp'!H3737</f>
        <v>2346.1799999999998</v>
      </c>
      <c r="I3737" s="523">
        <f>'[11]Depr Exp'!I3737</f>
        <v>1759633.82</v>
      </c>
      <c r="J3737" s="305">
        <f>'[11]Depr Exp'!J3737</f>
        <v>1.6E-2</v>
      </c>
      <c r="K3737" s="373">
        <f>'[11]Depr Exp'!K3737</f>
        <v>2346.1784266666668</v>
      </c>
      <c r="L3737" s="524">
        <f>'[11]Depr Exp'!L3737</f>
        <v>0</v>
      </c>
      <c r="M3737" s="144"/>
      <c r="N3737" s="144"/>
    </row>
    <row r="3738" spans="1:14">
      <c r="A3738" s="144" t="str">
        <f>'[11]Depr Exp'!A3738</f>
        <v>E3526 TSM Structures &amp; Improvement</v>
      </c>
      <c r="B3738" s="144" t="str">
        <f>'[11]Depr Exp'!B3738</f>
        <v>E3526 TSM Structures &amp; Improvement-2</v>
      </c>
      <c r="C3738" s="144" t="str">
        <f>'[11]Depr Exp'!C3738</f>
        <v>403E</v>
      </c>
      <c r="D3738" s="144"/>
      <c r="E3738" s="282">
        <f>'[11]Depr Exp'!E3738</f>
        <v>43159</v>
      </c>
      <c r="F3738" s="523">
        <f>'[11]Depr Exp'!F3738</f>
        <v>1759633.82</v>
      </c>
      <c r="G3738" s="305">
        <f>'[11]Depr Exp'!G3738</f>
        <v>1.6E-2</v>
      </c>
      <c r="H3738" s="524">
        <f>'[11]Depr Exp'!H3738</f>
        <v>2346.1799999999998</v>
      </c>
      <c r="I3738" s="523">
        <f>'[11]Depr Exp'!I3738</f>
        <v>1759633.82</v>
      </c>
      <c r="J3738" s="305">
        <f>'[11]Depr Exp'!J3738</f>
        <v>1.6E-2</v>
      </c>
      <c r="K3738" s="373">
        <f>'[11]Depr Exp'!K3738</f>
        <v>2346.1784266666668</v>
      </c>
      <c r="L3738" s="524">
        <f>'[11]Depr Exp'!L3738</f>
        <v>0</v>
      </c>
      <c r="M3738" s="144"/>
      <c r="N3738" s="144"/>
    </row>
    <row r="3739" spans="1:14">
      <c r="A3739" s="144" t="str">
        <f>'[11]Depr Exp'!A3739</f>
        <v>E3526 TSM Structures &amp; Improvement</v>
      </c>
      <c r="B3739" s="144" t="str">
        <f>'[11]Depr Exp'!B3739</f>
        <v>E3526 TSM Structures &amp; Improvement-3</v>
      </c>
      <c r="C3739" s="144" t="str">
        <f>'[11]Depr Exp'!C3739</f>
        <v>403E</v>
      </c>
      <c r="D3739" s="144"/>
      <c r="E3739" s="282">
        <f>'[11]Depr Exp'!E3739</f>
        <v>43190</v>
      </c>
      <c r="F3739" s="523">
        <f>'[11]Depr Exp'!F3739</f>
        <v>1759633.82</v>
      </c>
      <c r="G3739" s="305">
        <f>'[11]Depr Exp'!G3739</f>
        <v>1.6E-2</v>
      </c>
      <c r="H3739" s="524">
        <f>'[11]Depr Exp'!H3739</f>
        <v>2346.1799999999998</v>
      </c>
      <c r="I3739" s="523">
        <f>'[11]Depr Exp'!I3739</f>
        <v>1759633.82</v>
      </c>
      <c r="J3739" s="305">
        <f>'[11]Depr Exp'!J3739</f>
        <v>1.6E-2</v>
      </c>
      <c r="K3739" s="373">
        <f>'[11]Depr Exp'!K3739</f>
        <v>2346.1784266666668</v>
      </c>
      <c r="L3739" s="524">
        <f>'[11]Depr Exp'!L3739</f>
        <v>0</v>
      </c>
      <c r="M3739" s="144"/>
      <c r="N3739" s="144"/>
    </row>
    <row r="3740" spans="1:14">
      <c r="A3740" s="144" t="str">
        <f>'[11]Depr Exp'!A3740</f>
        <v>E3526 TSM Structures &amp; Improvement</v>
      </c>
      <c r="B3740" s="144" t="str">
        <f>'[11]Depr Exp'!B3740</f>
        <v>E3526 TSM Structures &amp; Improvement-4</v>
      </c>
      <c r="C3740" s="144" t="str">
        <f>'[11]Depr Exp'!C3740</f>
        <v>403E</v>
      </c>
      <c r="D3740" s="144"/>
      <c r="E3740" s="282">
        <f>'[11]Depr Exp'!E3740</f>
        <v>43220</v>
      </c>
      <c r="F3740" s="523">
        <f>'[11]Depr Exp'!F3740</f>
        <v>1759633.82</v>
      </c>
      <c r="G3740" s="305">
        <f>'[11]Depr Exp'!G3740</f>
        <v>1.6E-2</v>
      </c>
      <c r="H3740" s="524">
        <f>'[11]Depr Exp'!H3740</f>
        <v>2346.1799999999998</v>
      </c>
      <c r="I3740" s="523">
        <f>'[11]Depr Exp'!I3740</f>
        <v>1759633.82</v>
      </c>
      <c r="J3740" s="305">
        <f>'[11]Depr Exp'!J3740</f>
        <v>1.6E-2</v>
      </c>
      <c r="K3740" s="373">
        <f>'[11]Depr Exp'!K3740</f>
        <v>2346.1784266666668</v>
      </c>
      <c r="L3740" s="524">
        <f>'[11]Depr Exp'!L3740</f>
        <v>0</v>
      </c>
      <c r="M3740" s="144"/>
      <c r="N3740" s="144"/>
    </row>
    <row r="3741" spans="1:14">
      <c r="A3741" s="144" t="str">
        <f>'[11]Depr Exp'!A3741</f>
        <v>E3526 TSM Structures &amp; Improvement</v>
      </c>
      <c r="B3741" s="144" t="str">
        <f>'[11]Depr Exp'!B3741</f>
        <v>E3526 TSM Structures &amp; Improvement-5</v>
      </c>
      <c r="C3741" s="144" t="str">
        <f>'[11]Depr Exp'!C3741</f>
        <v>403E</v>
      </c>
      <c r="D3741" s="144"/>
      <c r="E3741" s="282">
        <f>'[11]Depr Exp'!E3741</f>
        <v>43251</v>
      </c>
      <c r="F3741" s="523">
        <f>'[11]Depr Exp'!F3741</f>
        <v>1759633.82</v>
      </c>
      <c r="G3741" s="305">
        <f>'[11]Depr Exp'!G3741</f>
        <v>1.6E-2</v>
      </c>
      <c r="H3741" s="524">
        <f>'[11]Depr Exp'!H3741</f>
        <v>2346.1799999999998</v>
      </c>
      <c r="I3741" s="523">
        <f>'[11]Depr Exp'!I3741</f>
        <v>1759633.82</v>
      </c>
      <c r="J3741" s="305">
        <f>'[11]Depr Exp'!J3741</f>
        <v>1.6E-2</v>
      </c>
      <c r="K3741" s="373">
        <f>'[11]Depr Exp'!K3741</f>
        <v>2346.1784266666668</v>
      </c>
      <c r="L3741" s="524">
        <f>'[11]Depr Exp'!L3741</f>
        <v>0</v>
      </c>
      <c r="M3741" s="144"/>
      <c r="N3741" s="144"/>
    </row>
    <row r="3742" spans="1:14">
      <c r="A3742" s="144" t="str">
        <f>'[11]Depr Exp'!A3742</f>
        <v>E3526 TSM Structures &amp; Improvement</v>
      </c>
      <c r="B3742" s="144" t="str">
        <f>'[11]Depr Exp'!B3742</f>
        <v>E3526 TSM Structures &amp; Improvement-6</v>
      </c>
      <c r="C3742" s="144" t="str">
        <f>'[11]Depr Exp'!C3742</f>
        <v>403E</v>
      </c>
      <c r="D3742" s="144"/>
      <c r="E3742" s="282">
        <f>'[11]Depr Exp'!E3742</f>
        <v>43281</v>
      </c>
      <c r="F3742" s="523">
        <f>'[11]Depr Exp'!F3742</f>
        <v>1759633.82</v>
      </c>
      <c r="G3742" s="305">
        <f>'[11]Depr Exp'!G3742</f>
        <v>1.6E-2</v>
      </c>
      <c r="H3742" s="524">
        <f>'[11]Depr Exp'!H3742</f>
        <v>2346.1799999999998</v>
      </c>
      <c r="I3742" s="523">
        <f>'[11]Depr Exp'!I3742</f>
        <v>1759633.82</v>
      </c>
      <c r="J3742" s="305">
        <f>'[11]Depr Exp'!J3742</f>
        <v>1.6E-2</v>
      </c>
      <c r="K3742" s="373">
        <f>'[11]Depr Exp'!K3742</f>
        <v>2346.1784266666668</v>
      </c>
      <c r="L3742" s="524">
        <f>'[11]Depr Exp'!L3742</f>
        <v>0</v>
      </c>
      <c r="M3742" s="144"/>
      <c r="N3742" s="144"/>
    </row>
    <row r="3743" spans="1:14">
      <c r="A3743" s="144" t="str">
        <f>'[11]Depr Exp'!A3743</f>
        <v>E3526 TSM Structures &amp; Improvement</v>
      </c>
      <c r="B3743" s="144" t="str">
        <f>'[11]Depr Exp'!B3743</f>
        <v>E3526 TSM Structures &amp; Improvement-7</v>
      </c>
      <c r="C3743" s="144" t="str">
        <f>'[11]Depr Exp'!C3743</f>
        <v>403E</v>
      </c>
      <c r="D3743" s="144"/>
      <c r="E3743" s="282">
        <f>'[11]Depr Exp'!E3743</f>
        <v>43312</v>
      </c>
      <c r="F3743" s="523">
        <f>'[11]Depr Exp'!F3743</f>
        <v>1759633.82</v>
      </c>
      <c r="G3743" s="305">
        <f>'[11]Depr Exp'!G3743</f>
        <v>1.6E-2</v>
      </c>
      <c r="H3743" s="524">
        <f>'[11]Depr Exp'!H3743</f>
        <v>2346.1799999999998</v>
      </c>
      <c r="I3743" s="523">
        <f>'[11]Depr Exp'!I3743</f>
        <v>1759633.82</v>
      </c>
      <c r="J3743" s="305">
        <f>'[11]Depr Exp'!J3743</f>
        <v>1.6E-2</v>
      </c>
      <c r="K3743" s="373">
        <f>'[11]Depr Exp'!K3743</f>
        <v>2346.1784266666668</v>
      </c>
      <c r="L3743" s="524">
        <f>'[11]Depr Exp'!L3743</f>
        <v>0</v>
      </c>
      <c r="M3743" s="144"/>
      <c r="N3743" s="144"/>
    </row>
    <row r="3744" spans="1:14">
      <c r="A3744" s="144" t="str">
        <f>'[11]Depr Exp'!A3744</f>
        <v>E3526 TSM Structures &amp; Improvement</v>
      </c>
      <c r="B3744" s="144" t="str">
        <f>'[11]Depr Exp'!B3744</f>
        <v>E3526 TSM Structures &amp; Improvement-8</v>
      </c>
      <c r="C3744" s="144" t="str">
        <f>'[11]Depr Exp'!C3744</f>
        <v>403E</v>
      </c>
      <c r="D3744" s="144"/>
      <c r="E3744" s="282">
        <f>'[11]Depr Exp'!E3744</f>
        <v>43343</v>
      </c>
      <c r="F3744" s="523">
        <f>'[11]Depr Exp'!F3744</f>
        <v>1759633.82</v>
      </c>
      <c r="G3744" s="305">
        <f>'[11]Depr Exp'!G3744</f>
        <v>1.6E-2</v>
      </c>
      <c r="H3744" s="524">
        <f>'[11]Depr Exp'!H3744</f>
        <v>2346.1799999999998</v>
      </c>
      <c r="I3744" s="523">
        <f>'[11]Depr Exp'!I3744</f>
        <v>1759633.82</v>
      </c>
      <c r="J3744" s="305">
        <f>'[11]Depr Exp'!J3744</f>
        <v>1.6E-2</v>
      </c>
      <c r="K3744" s="373">
        <f>'[11]Depr Exp'!K3744</f>
        <v>2346.1784266666668</v>
      </c>
      <c r="L3744" s="524">
        <f>'[11]Depr Exp'!L3744</f>
        <v>0</v>
      </c>
      <c r="M3744" s="144"/>
      <c r="N3744" s="144"/>
    </row>
    <row r="3745" spans="1:14">
      <c r="A3745" s="144" t="str">
        <f>'[11]Depr Exp'!A3745</f>
        <v>E3526 TSM Structures &amp; Improvement</v>
      </c>
      <c r="B3745" s="144" t="str">
        <f>'[11]Depr Exp'!B3745</f>
        <v>E3526 TSM Structures &amp; Improvement-9</v>
      </c>
      <c r="C3745" s="144" t="str">
        <f>'[11]Depr Exp'!C3745</f>
        <v>403E</v>
      </c>
      <c r="D3745" s="144"/>
      <c r="E3745" s="282">
        <f>'[11]Depr Exp'!E3745</f>
        <v>43373</v>
      </c>
      <c r="F3745" s="523">
        <f>'[11]Depr Exp'!F3745</f>
        <v>1759633.82</v>
      </c>
      <c r="G3745" s="305">
        <f>'[11]Depr Exp'!G3745</f>
        <v>1.6E-2</v>
      </c>
      <c r="H3745" s="524">
        <f>'[11]Depr Exp'!H3745</f>
        <v>2346.1799999999998</v>
      </c>
      <c r="I3745" s="523">
        <f>'[11]Depr Exp'!I3745</f>
        <v>1759633.82</v>
      </c>
      <c r="J3745" s="305">
        <f>'[11]Depr Exp'!J3745</f>
        <v>1.6E-2</v>
      </c>
      <c r="K3745" s="373">
        <f>'[11]Depr Exp'!K3745</f>
        <v>2346.1784266666668</v>
      </c>
      <c r="L3745" s="524">
        <f>'[11]Depr Exp'!L3745</f>
        <v>0</v>
      </c>
      <c r="M3745" s="144"/>
      <c r="N3745" s="144"/>
    </row>
    <row r="3746" spans="1:14">
      <c r="A3746" s="144" t="str">
        <f>'[11]Depr Exp'!A3746</f>
        <v>E3526 TSM Structures &amp; Improvement</v>
      </c>
      <c r="B3746" s="144" t="str">
        <f>'[11]Depr Exp'!B3746</f>
        <v>E3526 TSM Structures &amp; Improvement-10</v>
      </c>
      <c r="C3746" s="144" t="str">
        <f>'[11]Depr Exp'!C3746</f>
        <v>403E</v>
      </c>
      <c r="D3746" s="144"/>
      <c r="E3746" s="282">
        <f>'[11]Depr Exp'!E3746</f>
        <v>43404</v>
      </c>
      <c r="F3746" s="523">
        <f>'[11]Depr Exp'!F3746</f>
        <v>1759633.82</v>
      </c>
      <c r="G3746" s="305">
        <f>'[11]Depr Exp'!G3746</f>
        <v>1.6E-2</v>
      </c>
      <c r="H3746" s="524">
        <f>'[11]Depr Exp'!H3746</f>
        <v>2346.1799999999998</v>
      </c>
      <c r="I3746" s="523">
        <f>'[11]Depr Exp'!I3746</f>
        <v>1759633.82</v>
      </c>
      <c r="J3746" s="305">
        <f>'[11]Depr Exp'!J3746</f>
        <v>1.6E-2</v>
      </c>
      <c r="K3746" s="373">
        <f>'[11]Depr Exp'!K3746</f>
        <v>2346.1784266666668</v>
      </c>
      <c r="L3746" s="524">
        <f>'[11]Depr Exp'!L3746</f>
        <v>0</v>
      </c>
      <c r="M3746" s="144"/>
      <c r="N3746" s="144"/>
    </row>
    <row r="3747" spans="1:14">
      <c r="A3747" s="144" t="str">
        <f>'[11]Depr Exp'!A3747</f>
        <v>E3526 TSM Structures &amp; Improvement</v>
      </c>
      <c r="B3747" s="144" t="str">
        <f>'[11]Depr Exp'!B3747</f>
        <v>E3526 TSM Structures &amp; Improvement-11</v>
      </c>
      <c r="C3747" s="144" t="str">
        <f>'[11]Depr Exp'!C3747</f>
        <v>403E</v>
      </c>
      <c r="D3747" s="144"/>
      <c r="E3747" s="282">
        <f>'[11]Depr Exp'!E3747</f>
        <v>43434</v>
      </c>
      <c r="F3747" s="523">
        <f>'[11]Depr Exp'!F3747</f>
        <v>1759633.82</v>
      </c>
      <c r="G3747" s="305">
        <f>'[11]Depr Exp'!G3747</f>
        <v>1.6E-2</v>
      </c>
      <c r="H3747" s="524">
        <f>'[11]Depr Exp'!H3747</f>
        <v>2346.1799999999998</v>
      </c>
      <c r="I3747" s="523">
        <f>'[11]Depr Exp'!I3747</f>
        <v>1759633.82</v>
      </c>
      <c r="J3747" s="305">
        <f>'[11]Depr Exp'!J3747</f>
        <v>1.6E-2</v>
      </c>
      <c r="K3747" s="373">
        <f>'[11]Depr Exp'!K3747</f>
        <v>2346.1784266666668</v>
      </c>
      <c r="L3747" s="524">
        <f>'[11]Depr Exp'!L3747</f>
        <v>0</v>
      </c>
      <c r="M3747" s="144"/>
      <c r="N3747" s="144"/>
    </row>
    <row r="3748" spans="1:14">
      <c r="A3748" s="144" t="str">
        <f>'[11]Depr Exp'!A3748</f>
        <v>E3526 TSM Structures &amp; Improvement</v>
      </c>
      <c r="B3748" s="144" t="str">
        <f>'[11]Depr Exp'!B3748</f>
        <v>E3526 TSM Structures &amp; Improvement-12</v>
      </c>
      <c r="C3748" s="144" t="str">
        <f>'[11]Depr Exp'!C3748</f>
        <v>403E</v>
      </c>
      <c r="D3748" s="144"/>
      <c r="E3748" s="282">
        <f>'[11]Depr Exp'!E3748</f>
        <v>43465</v>
      </c>
      <c r="F3748" s="523">
        <f>'[11]Depr Exp'!F3748</f>
        <v>1759633.82</v>
      </c>
      <c r="G3748" s="305">
        <f>'[11]Depr Exp'!G3748</f>
        <v>1.6E-2</v>
      </c>
      <c r="H3748" s="524">
        <f>'[11]Depr Exp'!H3748</f>
        <v>2346.1799999999998</v>
      </c>
      <c r="I3748" s="523">
        <f>'[11]Depr Exp'!I3748</f>
        <v>1759633.82</v>
      </c>
      <c r="J3748" s="305">
        <f>'[11]Depr Exp'!J3748</f>
        <v>1.6E-2</v>
      </c>
      <c r="K3748" s="373">
        <f>'[11]Depr Exp'!K3748</f>
        <v>2346.1784266666668</v>
      </c>
      <c r="L3748" s="524">
        <f>'[11]Depr Exp'!L3748</f>
        <v>0</v>
      </c>
      <c r="M3748" s="144"/>
      <c r="N3748" s="144"/>
    </row>
    <row r="3749" spans="1:14" ht="15.75" thickBot="1">
      <c r="A3749" s="159" t="str">
        <f>'[11]Depr Exp'!A3749</f>
        <v>E3526 TSM Structures &amp; Improvement Total</v>
      </c>
      <c r="B3749" s="144">
        <f>'[11]Depr Exp'!B3749</f>
        <v>0</v>
      </c>
      <c r="C3749" s="502" t="str">
        <f>'[11]Depr Exp'!C3749</f>
        <v>ETSM</v>
      </c>
      <c r="D3749" s="144"/>
      <c r="E3749" s="281" t="str">
        <f>'[11]Depr Exp'!E3749</f>
        <v>Total</v>
      </c>
      <c r="F3749" s="141">
        <f>'[11]Depr Exp'!F3749</f>
        <v>0</v>
      </c>
      <c r="G3749" s="252">
        <f>'[11]Depr Exp'!G3749</f>
        <v>0</v>
      </c>
      <c r="H3749" s="286">
        <f>'[11]Depr Exp'!H3749</f>
        <v>28154.16</v>
      </c>
      <c r="I3749" s="141">
        <f>'[11]Depr Exp'!I3749</f>
        <v>0</v>
      </c>
      <c r="J3749" s="252">
        <f>'[11]Depr Exp'!J3749</f>
        <v>0</v>
      </c>
      <c r="K3749" s="286">
        <f>'[11]Depr Exp'!K3749</f>
        <v>28154.141119999997</v>
      </c>
      <c r="L3749" s="286">
        <f>'[11]Depr Exp'!L3749</f>
        <v>-0.02</v>
      </c>
      <c r="M3749" s="144"/>
      <c r="N3749" s="144"/>
    </row>
    <row r="3750" spans="1:14" ht="13.5" thickTop="1">
      <c r="A3750" s="144" t="str">
        <f>'[11]Depr Exp'!A3750</f>
        <v>E3527 TSM Structures &amp; Improvement</v>
      </c>
      <c r="B3750" s="144" t="str">
        <f>'[11]Depr Exp'!B3750</f>
        <v>E3527 TSM Structures &amp; Improvement-1</v>
      </c>
      <c r="C3750" s="144" t="str">
        <f>'[11]Depr Exp'!C3750</f>
        <v>403E</v>
      </c>
      <c r="D3750" s="144"/>
      <c r="E3750" s="282">
        <f>'[11]Depr Exp'!E3750</f>
        <v>43131</v>
      </c>
      <c r="F3750" s="523">
        <f>'[11]Depr Exp'!F3750</f>
        <v>2255721.34</v>
      </c>
      <c r="G3750" s="305">
        <f>'[11]Depr Exp'!G3750</f>
        <v>1.32E-2</v>
      </c>
      <c r="H3750" s="524">
        <f>'[11]Depr Exp'!H3750</f>
        <v>2481.3000000000002</v>
      </c>
      <c r="I3750" s="523">
        <f>'[11]Depr Exp'!I3750</f>
        <v>2255721.34</v>
      </c>
      <c r="J3750" s="305">
        <f>'[11]Depr Exp'!J3750</f>
        <v>1.32E-2</v>
      </c>
      <c r="K3750" s="373">
        <f>'[11]Depr Exp'!K3750</f>
        <v>2481.2934739999996</v>
      </c>
      <c r="L3750" s="524">
        <f>'[11]Depr Exp'!L3750</f>
        <v>-0.01</v>
      </c>
      <c r="M3750" s="144"/>
      <c r="N3750" s="144"/>
    </row>
    <row r="3751" spans="1:14">
      <c r="A3751" s="144" t="str">
        <f>'[11]Depr Exp'!A3751</f>
        <v>E3527 TSM Structures &amp; Improvement</v>
      </c>
      <c r="B3751" s="144" t="str">
        <f>'[11]Depr Exp'!B3751</f>
        <v>E3527 TSM Structures &amp; Improvement-2</v>
      </c>
      <c r="C3751" s="144" t="str">
        <f>'[11]Depr Exp'!C3751</f>
        <v>403E</v>
      </c>
      <c r="D3751" s="144"/>
      <c r="E3751" s="282">
        <f>'[11]Depr Exp'!E3751</f>
        <v>43159</v>
      </c>
      <c r="F3751" s="523">
        <f>'[11]Depr Exp'!F3751</f>
        <v>2255721.34</v>
      </c>
      <c r="G3751" s="305">
        <f>'[11]Depr Exp'!G3751</f>
        <v>1.32E-2</v>
      </c>
      <c r="H3751" s="524">
        <f>'[11]Depr Exp'!H3751</f>
        <v>2481.3000000000002</v>
      </c>
      <c r="I3751" s="523">
        <f>'[11]Depr Exp'!I3751</f>
        <v>2255721.34</v>
      </c>
      <c r="J3751" s="305">
        <f>'[11]Depr Exp'!J3751</f>
        <v>1.32E-2</v>
      </c>
      <c r="K3751" s="373">
        <f>'[11]Depr Exp'!K3751</f>
        <v>2481.2934739999996</v>
      </c>
      <c r="L3751" s="524">
        <f>'[11]Depr Exp'!L3751</f>
        <v>-0.01</v>
      </c>
      <c r="M3751" s="144"/>
      <c r="N3751" s="144"/>
    </row>
    <row r="3752" spans="1:14">
      <c r="A3752" s="144" t="str">
        <f>'[11]Depr Exp'!A3752</f>
        <v>E3527 TSM Structures &amp; Improvement</v>
      </c>
      <c r="B3752" s="144" t="str">
        <f>'[11]Depr Exp'!B3752</f>
        <v>E3527 TSM Structures &amp; Improvement-3</v>
      </c>
      <c r="C3752" s="144" t="str">
        <f>'[11]Depr Exp'!C3752</f>
        <v>403E</v>
      </c>
      <c r="D3752" s="144"/>
      <c r="E3752" s="282">
        <f>'[11]Depr Exp'!E3752</f>
        <v>43190</v>
      </c>
      <c r="F3752" s="523">
        <f>'[11]Depr Exp'!F3752</f>
        <v>2255721.34</v>
      </c>
      <c r="G3752" s="305">
        <f>'[11]Depr Exp'!G3752</f>
        <v>1.32E-2</v>
      </c>
      <c r="H3752" s="524">
        <f>'[11]Depr Exp'!H3752</f>
        <v>2481.3000000000002</v>
      </c>
      <c r="I3752" s="523">
        <f>'[11]Depr Exp'!I3752</f>
        <v>2255721.34</v>
      </c>
      <c r="J3752" s="305">
        <f>'[11]Depr Exp'!J3752</f>
        <v>1.32E-2</v>
      </c>
      <c r="K3752" s="373">
        <f>'[11]Depr Exp'!K3752</f>
        <v>2481.2934739999996</v>
      </c>
      <c r="L3752" s="524">
        <f>'[11]Depr Exp'!L3752</f>
        <v>-0.01</v>
      </c>
      <c r="M3752" s="144"/>
      <c r="N3752" s="144"/>
    </row>
    <row r="3753" spans="1:14">
      <c r="A3753" s="144" t="str">
        <f>'[11]Depr Exp'!A3753</f>
        <v>E3527 TSM Structures &amp; Improvement</v>
      </c>
      <c r="B3753" s="144" t="str">
        <f>'[11]Depr Exp'!B3753</f>
        <v>E3527 TSM Structures &amp; Improvement-4</v>
      </c>
      <c r="C3753" s="144" t="str">
        <f>'[11]Depr Exp'!C3753</f>
        <v>403E</v>
      </c>
      <c r="D3753" s="144"/>
      <c r="E3753" s="282">
        <f>'[11]Depr Exp'!E3753</f>
        <v>43220</v>
      </c>
      <c r="F3753" s="523">
        <f>'[11]Depr Exp'!F3753</f>
        <v>2255721.34</v>
      </c>
      <c r="G3753" s="305">
        <f>'[11]Depr Exp'!G3753</f>
        <v>1.32E-2</v>
      </c>
      <c r="H3753" s="524">
        <f>'[11]Depr Exp'!H3753</f>
        <v>2481.3000000000002</v>
      </c>
      <c r="I3753" s="523">
        <f>'[11]Depr Exp'!I3753</f>
        <v>2255721.34</v>
      </c>
      <c r="J3753" s="305">
        <f>'[11]Depr Exp'!J3753</f>
        <v>1.32E-2</v>
      </c>
      <c r="K3753" s="373">
        <f>'[11]Depr Exp'!K3753</f>
        <v>2481.2934739999996</v>
      </c>
      <c r="L3753" s="524">
        <f>'[11]Depr Exp'!L3753</f>
        <v>-0.01</v>
      </c>
      <c r="M3753" s="144"/>
      <c r="N3753" s="144"/>
    </row>
    <row r="3754" spans="1:14">
      <c r="A3754" s="144" t="str">
        <f>'[11]Depr Exp'!A3754</f>
        <v>E3527 TSM Structures &amp; Improvement</v>
      </c>
      <c r="B3754" s="144" t="str">
        <f>'[11]Depr Exp'!B3754</f>
        <v>E3527 TSM Structures &amp; Improvement-5</v>
      </c>
      <c r="C3754" s="144" t="str">
        <f>'[11]Depr Exp'!C3754</f>
        <v>403E</v>
      </c>
      <c r="D3754" s="144"/>
      <c r="E3754" s="282">
        <f>'[11]Depr Exp'!E3754</f>
        <v>43251</v>
      </c>
      <c r="F3754" s="523">
        <f>'[11]Depr Exp'!F3754</f>
        <v>2255721.34</v>
      </c>
      <c r="G3754" s="305">
        <f>'[11]Depr Exp'!G3754</f>
        <v>1.32E-2</v>
      </c>
      <c r="H3754" s="524">
        <f>'[11]Depr Exp'!H3754</f>
        <v>2481.3000000000002</v>
      </c>
      <c r="I3754" s="523">
        <f>'[11]Depr Exp'!I3754</f>
        <v>2255721.34</v>
      </c>
      <c r="J3754" s="305">
        <f>'[11]Depr Exp'!J3754</f>
        <v>1.32E-2</v>
      </c>
      <c r="K3754" s="373">
        <f>'[11]Depr Exp'!K3754</f>
        <v>2481.2934739999996</v>
      </c>
      <c r="L3754" s="524">
        <f>'[11]Depr Exp'!L3754</f>
        <v>-0.01</v>
      </c>
      <c r="M3754" s="144"/>
      <c r="N3754" s="144"/>
    </row>
    <row r="3755" spans="1:14">
      <c r="A3755" s="144" t="str">
        <f>'[11]Depr Exp'!A3755</f>
        <v>E3527 TSM Structures &amp; Improvement</v>
      </c>
      <c r="B3755" s="144" t="str">
        <f>'[11]Depr Exp'!B3755</f>
        <v>E3527 TSM Structures &amp; Improvement-6</v>
      </c>
      <c r="C3755" s="144" t="str">
        <f>'[11]Depr Exp'!C3755</f>
        <v>403E</v>
      </c>
      <c r="D3755" s="144"/>
      <c r="E3755" s="282">
        <f>'[11]Depr Exp'!E3755</f>
        <v>43281</v>
      </c>
      <c r="F3755" s="523">
        <f>'[11]Depr Exp'!F3755</f>
        <v>2255721.34</v>
      </c>
      <c r="G3755" s="305">
        <f>'[11]Depr Exp'!G3755</f>
        <v>1.32E-2</v>
      </c>
      <c r="H3755" s="524">
        <f>'[11]Depr Exp'!H3755</f>
        <v>2481.3000000000002</v>
      </c>
      <c r="I3755" s="523">
        <f>'[11]Depr Exp'!I3755</f>
        <v>2255721.34</v>
      </c>
      <c r="J3755" s="305">
        <f>'[11]Depr Exp'!J3755</f>
        <v>1.32E-2</v>
      </c>
      <c r="K3755" s="373">
        <f>'[11]Depr Exp'!K3755</f>
        <v>2481.2934739999996</v>
      </c>
      <c r="L3755" s="524">
        <f>'[11]Depr Exp'!L3755</f>
        <v>-0.01</v>
      </c>
      <c r="M3755" s="144"/>
      <c r="N3755" s="144"/>
    </row>
    <row r="3756" spans="1:14">
      <c r="A3756" s="144" t="str">
        <f>'[11]Depr Exp'!A3756</f>
        <v>E3527 TSM Structures &amp; Improvement</v>
      </c>
      <c r="B3756" s="144" t="str">
        <f>'[11]Depr Exp'!B3756</f>
        <v>E3527 TSM Structures &amp; Improvement-7</v>
      </c>
      <c r="C3756" s="144" t="str">
        <f>'[11]Depr Exp'!C3756</f>
        <v>403E</v>
      </c>
      <c r="D3756" s="144"/>
      <c r="E3756" s="282">
        <f>'[11]Depr Exp'!E3756</f>
        <v>43312</v>
      </c>
      <c r="F3756" s="523">
        <f>'[11]Depr Exp'!F3756</f>
        <v>2255721.34</v>
      </c>
      <c r="G3756" s="305">
        <f>'[11]Depr Exp'!G3756</f>
        <v>1.32E-2</v>
      </c>
      <c r="H3756" s="524">
        <f>'[11]Depr Exp'!H3756</f>
        <v>2481.3000000000002</v>
      </c>
      <c r="I3756" s="523">
        <f>'[11]Depr Exp'!I3756</f>
        <v>2255721.34</v>
      </c>
      <c r="J3756" s="305">
        <f>'[11]Depr Exp'!J3756</f>
        <v>1.32E-2</v>
      </c>
      <c r="K3756" s="373">
        <f>'[11]Depr Exp'!K3756</f>
        <v>2481.2934739999996</v>
      </c>
      <c r="L3756" s="524">
        <f>'[11]Depr Exp'!L3756</f>
        <v>-0.01</v>
      </c>
      <c r="M3756" s="144"/>
      <c r="N3756" s="144"/>
    </row>
    <row r="3757" spans="1:14">
      <c r="A3757" s="144" t="str">
        <f>'[11]Depr Exp'!A3757</f>
        <v>E3527 TSM Structures &amp; Improvement</v>
      </c>
      <c r="B3757" s="144" t="str">
        <f>'[11]Depr Exp'!B3757</f>
        <v>E3527 TSM Structures &amp; Improvement-8</v>
      </c>
      <c r="C3757" s="144" t="str">
        <f>'[11]Depr Exp'!C3757</f>
        <v>403E</v>
      </c>
      <c r="D3757" s="144"/>
      <c r="E3757" s="282">
        <f>'[11]Depr Exp'!E3757</f>
        <v>43343</v>
      </c>
      <c r="F3757" s="523">
        <f>'[11]Depr Exp'!F3757</f>
        <v>2255721.34</v>
      </c>
      <c r="G3757" s="305">
        <f>'[11]Depr Exp'!G3757</f>
        <v>1.32E-2</v>
      </c>
      <c r="H3757" s="524">
        <f>'[11]Depr Exp'!H3757</f>
        <v>2481.3000000000002</v>
      </c>
      <c r="I3757" s="523">
        <f>'[11]Depr Exp'!I3757</f>
        <v>2255721.34</v>
      </c>
      <c r="J3757" s="305">
        <f>'[11]Depr Exp'!J3757</f>
        <v>1.32E-2</v>
      </c>
      <c r="K3757" s="373">
        <f>'[11]Depr Exp'!K3757</f>
        <v>2481.2934739999996</v>
      </c>
      <c r="L3757" s="524">
        <f>'[11]Depr Exp'!L3757</f>
        <v>-0.01</v>
      </c>
      <c r="M3757" s="144"/>
      <c r="N3757" s="144"/>
    </row>
    <row r="3758" spans="1:14">
      <c r="A3758" s="144" t="str">
        <f>'[11]Depr Exp'!A3758</f>
        <v>E3527 TSM Structures &amp; Improvement</v>
      </c>
      <c r="B3758" s="144" t="str">
        <f>'[11]Depr Exp'!B3758</f>
        <v>E3527 TSM Structures &amp; Improvement-9</v>
      </c>
      <c r="C3758" s="144" t="str">
        <f>'[11]Depr Exp'!C3758</f>
        <v>403E</v>
      </c>
      <c r="D3758" s="144"/>
      <c r="E3758" s="282">
        <f>'[11]Depr Exp'!E3758</f>
        <v>43373</v>
      </c>
      <c r="F3758" s="523">
        <f>'[11]Depr Exp'!F3758</f>
        <v>2255721.34</v>
      </c>
      <c r="G3758" s="305">
        <f>'[11]Depr Exp'!G3758</f>
        <v>1.32E-2</v>
      </c>
      <c r="H3758" s="524">
        <f>'[11]Depr Exp'!H3758</f>
        <v>2481.3000000000002</v>
      </c>
      <c r="I3758" s="523">
        <f>'[11]Depr Exp'!I3758</f>
        <v>2255721.34</v>
      </c>
      <c r="J3758" s="305">
        <f>'[11]Depr Exp'!J3758</f>
        <v>1.32E-2</v>
      </c>
      <c r="K3758" s="373">
        <f>'[11]Depr Exp'!K3758</f>
        <v>2481.2934739999996</v>
      </c>
      <c r="L3758" s="524">
        <f>'[11]Depr Exp'!L3758</f>
        <v>-0.01</v>
      </c>
      <c r="M3758" s="144"/>
      <c r="N3758" s="144"/>
    </row>
    <row r="3759" spans="1:14">
      <c r="A3759" s="144" t="str">
        <f>'[11]Depr Exp'!A3759</f>
        <v>E3527 TSM Structures &amp; Improvement</v>
      </c>
      <c r="B3759" s="144" t="str">
        <f>'[11]Depr Exp'!B3759</f>
        <v>E3527 TSM Structures &amp; Improvement-10</v>
      </c>
      <c r="C3759" s="144" t="str">
        <f>'[11]Depr Exp'!C3759</f>
        <v>403E</v>
      </c>
      <c r="D3759" s="144"/>
      <c r="E3759" s="282">
        <f>'[11]Depr Exp'!E3759</f>
        <v>43404</v>
      </c>
      <c r="F3759" s="523">
        <f>'[11]Depr Exp'!F3759</f>
        <v>2255721.34</v>
      </c>
      <c r="G3759" s="305">
        <f>'[11]Depr Exp'!G3759</f>
        <v>1.32E-2</v>
      </c>
      <c r="H3759" s="524">
        <f>'[11]Depr Exp'!H3759</f>
        <v>2481.3000000000002</v>
      </c>
      <c r="I3759" s="523">
        <f>'[11]Depr Exp'!I3759</f>
        <v>2255721.34</v>
      </c>
      <c r="J3759" s="305">
        <f>'[11]Depr Exp'!J3759</f>
        <v>1.32E-2</v>
      </c>
      <c r="K3759" s="373">
        <f>'[11]Depr Exp'!K3759</f>
        <v>2481.2934739999996</v>
      </c>
      <c r="L3759" s="524">
        <f>'[11]Depr Exp'!L3759</f>
        <v>-0.01</v>
      </c>
      <c r="M3759" s="144"/>
      <c r="N3759" s="144"/>
    </row>
    <row r="3760" spans="1:14">
      <c r="A3760" s="144" t="str">
        <f>'[11]Depr Exp'!A3760</f>
        <v>E3527 TSM Structures &amp; Improvement</v>
      </c>
      <c r="B3760" s="144" t="str">
        <f>'[11]Depr Exp'!B3760</f>
        <v>E3527 TSM Structures &amp; Improvement-11</v>
      </c>
      <c r="C3760" s="144" t="str">
        <f>'[11]Depr Exp'!C3760</f>
        <v>403E</v>
      </c>
      <c r="D3760" s="144"/>
      <c r="E3760" s="282">
        <f>'[11]Depr Exp'!E3760</f>
        <v>43434</v>
      </c>
      <c r="F3760" s="523">
        <f>'[11]Depr Exp'!F3760</f>
        <v>2255721.34</v>
      </c>
      <c r="G3760" s="305">
        <f>'[11]Depr Exp'!G3760</f>
        <v>1.32E-2</v>
      </c>
      <c r="H3760" s="524">
        <f>'[11]Depr Exp'!H3760</f>
        <v>2481.3000000000002</v>
      </c>
      <c r="I3760" s="523">
        <f>'[11]Depr Exp'!I3760</f>
        <v>2255721.34</v>
      </c>
      <c r="J3760" s="305">
        <f>'[11]Depr Exp'!J3760</f>
        <v>1.32E-2</v>
      </c>
      <c r="K3760" s="373">
        <f>'[11]Depr Exp'!K3760</f>
        <v>2481.2934739999996</v>
      </c>
      <c r="L3760" s="524">
        <f>'[11]Depr Exp'!L3760</f>
        <v>-0.01</v>
      </c>
      <c r="M3760" s="144"/>
      <c r="N3760" s="144"/>
    </row>
    <row r="3761" spans="1:14">
      <c r="A3761" s="144" t="str">
        <f>'[11]Depr Exp'!A3761</f>
        <v>E3527 TSM Structures &amp; Improvement</v>
      </c>
      <c r="B3761" s="144" t="str">
        <f>'[11]Depr Exp'!B3761</f>
        <v>E3527 TSM Structures &amp; Improvement-12</v>
      </c>
      <c r="C3761" s="144" t="str">
        <f>'[11]Depr Exp'!C3761</f>
        <v>403E</v>
      </c>
      <c r="D3761" s="144"/>
      <c r="E3761" s="282">
        <f>'[11]Depr Exp'!E3761</f>
        <v>43465</v>
      </c>
      <c r="F3761" s="523">
        <f>'[11]Depr Exp'!F3761</f>
        <v>2255721.34</v>
      </c>
      <c r="G3761" s="305">
        <f>'[11]Depr Exp'!G3761</f>
        <v>1.32E-2</v>
      </c>
      <c r="H3761" s="524">
        <f>'[11]Depr Exp'!H3761</f>
        <v>2481.3000000000002</v>
      </c>
      <c r="I3761" s="523">
        <f>'[11]Depr Exp'!I3761</f>
        <v>2255721.34</v>
      </c>
      <c r="J3761" s="305">
        <f>'[11]Depr Exp'!J3761</f>
        <v>1.32E-2</v>
      </c>
      <c r="K3761" s="373">
        <f>'[11]Depr Exp'!K3761</f>
        <v>2481.2934739999996</v>
      </c>
      <c r="L3761" s="524">
        <f>'[11]Depr Exp'!L3761</f>
        <v>-0.01</v>
      </c>
      <c r="M3761" s="144"/>
      <c r="N3761" s="144"/>
    </row>
    <row r="3762" spans="1:14" ht="15.75" thickBot="1">
      <c r="A3762" s="159" t="str">
        <f>'[11]Depr Exp'!A3762</f>
        <v>E3527 TSM Structures &amp; Improvement Total</v>
      </c>
      <c r="B3762" s="144">
        <f>'[11]Depr Exp'!B3762</f>
        <v>0</v>
      </c>
      <c r="C3762" s="502" t="str">
        <f>'[11]Depr Exp'!C3762</f>
        <v>ETSM</v>
      </c>
      <c r="D3762" s="144"/>
      <c r="E3762" s="281" t="str">
        <f>'[11]Depr Exp'!E3762</f>
        <v>Total</v>
      </c>
      <c r="F3762" s="141">
        <f>'[11]Depr Exp'!F3762</f>
        <v>0</v>
      </c>
      <c r="G3762" s="252">
        <f>'[11]Depr Exp'!G3762</f>
        <v>0</v>
      </c>
      <c r="H3762" s="286">
        <f>'[11]Depr Exp'!H3762</f>
        <v>29775.599999999995</v>
      </c>
      <c r="I3762" s="141">
        <f>'[11]Depr Exp'!I3762</f>
        <v>0</v>
      </c>
      <c r="J3762" s="252">
        <f>'[11]Depr Exp'!J3762</f>
        <v>0</v>
      </c>
      <c r="K3762" s="286">
        <f>'[11]Depr Exp'!K3762</f>
        <v>29775.52168799999</v>
      </c>
      <c r="L3762" s="286">
        <f>'[11]Depr Exp'!L3762</f>
        <v>-0.08</v>
      </c>
      <c r="M3762" s="144"/>
      <c r="N3762" s="144"/>
    </row>
    <row r="3763" spans="1:14" ht="13.5" thickTop="1">
      <c r="A3763" s="144" t="str">
        <f>'[11]Depr Exp'!A3763</f>
        <v>E3529 (GIF) Str/Impr, Fredonia 1&amp;2</v>
      </c>
      <c r="B3763" s="144" t="str">
        <f>'[11]Depr Exp'!B3763</f>
        <v>E3529 (GIF) Str/Impr, Fredonia 1&amp;2-1</v>
      </c>
      <c r="C3763" s="144" t="str">
        <f>'[11]Depr Exp'!C3763</f>
        <v>403E</v>
      </c>
      <c r="D3763" s="144"/>
      <c r="E3763" s="282">
        <f>'[11]Depr Exp'!E3763</f>
        <v>43131</v>
      </c>
      <c r="F3763" s="523">
        <f>'[11]Depr Exp'!F3763</f>
        <v>40014.639999999999</v>
      </c>
      <c r="G3763" s="305">
        <f>'[11]Depr Exp'!G3763</f>
        <v>1.5099999999999999E-2</v>
      </c>
      <c r="H3763" s="524">
        <f>'[11]Depr Exp'!H3763</f>
        <v>50.35</v>
      </c>
      <c r="I3763" s="523">
        <f>'[11]Depr Exp'!I3763</f>
        <v>40014.639999999999</v>
      </c>
      <c r="J3763" s="305">
        <f>'[11]Depr Exp'!J3763</f>
        <v>1.5099999999999999E-2</v>
      </c>
      <c r="K3763" s="373">
        <f>'[11]Depr Exp'!K3763</f>
        <v>50.35175533333333</v>
      </c>
      <c r="L3763" s="524">
        <f>'[11]Depr Exp'!L3763</f>
        <v>0</v>
      </c>
      <c r="M3763" s="144"/>
      <c r="N3763" s="144"/>
    </row>
    <row r="3764" spans="1:14">
      <c r="A3764" s="144" t="str">
        <f>'[11]Depr Exp'!A3764</f>
        <v>E3529 (GIF) Str/Impr, Fredonia 1&amp;2</v>
      </c>
      <c r="B3764" s="144" t="str">
        <f>'[11]Depr Exp'!B3764</f>
        <v>E3529 (GIF) Str/Impr, Fredonia 1&amp;2-2</v>
      </c>
      <c r="C3764" s="144" t="str">
        <f>'[11]Depr Exp'!C3764</f>
        <v>403E</v>
      </c>
      <c r="D3764" s="144"/>
      <c r="E3764" s="282">
        <f>'[11]Depr Exp'!E3764</f>
        <v>43159</v>
      </c>
      <c r="F3764" s="523">
        <f>'[11]Depr Exp'!F3764</f>
        <v>40014.639999999999</v>
      </c>
      <c r="G3764" s="305">
        <f>'[11]Depr Exp'!G3764</f>
        <v>1.5099999999999999E-2</v>
      </c>
      <c r="H3764" s="524">
        <f>'[11]Depr Exp'!H3764</f>
        <v>50.35</v>
      </c>
      <c r="I3764" s="523">
        <f>'[11]Depr Exp'!I3764</f>
        <v>40014.639999999999</v>
      </c>
      <c r="J3764" s="305">
        <f>'[11]Depr Exp'!J3764</f>
        <v>1.5099999999999999E-2</v>
      </c>
      <c r="K3764" s="373">
        <f>'[11]Depr Exp'!K3764</f>
        <v>50.35175533333333</v>
      </c>
      <c r="L3764" s="524">
        <f>'[11]Depr Exp'!L3764</f>
        <v>0</v>
      </c>
      <c r="M3764" s="144"/>
      <c r="N3764" s="144"/>
    </row>
    <row r="3765" spans="1:14">
      <c r="A3765" s="144" t="str">
        <f>'[11]Depr Exp'!A3765</f>
        <v>E3529 (GIF) Str/Impr, Fredonia 1&amp;2</v>
      </c>
      <c r="B3765" s="144" t="str">
        <f>'[11]Depr Exp'!B3765</f>
        <v>E3529 (GIF) Str/Impr, Fredonia 1&amp;2-3</v>
      </c>
      <c r="C3765" s="144" t="str">
        <f>'[11]Depr Exp'!C3765</f>
        <v>403E</v>
      </c>
      <c r="D3765" s="144"/>
      <c r="E3765" s="282">
        <f>'[11]Depr Exp'!E3765</f>
        <v>43190</v>
      </c>
      <c r="F3765" s="523">
        <f>'[11]Depr Exp'!F3765</f>
        <v>40014.639999999999</v>
      </c>
      <c r="G3765" s="305">
        <f>'[11]Depr Exp'!G3765</f>
        <v>1.5099999999999999E-2</v>
      </c>
      <c r="H3765" s="524">
        <f>'[11]Depr Exp'!H3765</f>
        <v>50.35</v>
      </c>
      <c r="I3765" s="523">
        <f>'[11]Depr Exp'!I3765</f>
        <v>40014.639999999999</v>
      </c>
      <c r="J3765" s="305">
        <f>'[11]Depr Exp'!J3765</f>
        <v>1.5099999999999999E-2</v>
      </c>
      <c r="K3765" s="373">
        <f>'[11]Depr Exp'!K3765</f>
        <v>50.35175533333333</v>
      </c>
      <c r="L3765" s="524">
        <f>'[11]Depr Exp'!L3765</f>
        <v>0</v>
      </c>
      <c r="M3765" s="144"/>
      <c r="N3765" s="144"/>
    </row>
    <row r="3766" spans="1:14">
      <c r="A3766" s="144" t="str">
        <f>'[11]Depr Exp'!A3766</f>
        <v>E3529 (GIF) Str/Impr, Fredonia 1&amp;2</v>
      </c>
      <c r="B3766" s="144" t="str">
        <f>'[11]Depr Exp'!B3766</f>
        <v>E3529 (GIF) Str/Impr, Fredonia 1&amp;2-4</v>
      </c>
      <c r="C3766" s="144" t="str">
        <f>'[11]Depr Exp'!C3766</f>
        <v>403E</v>
      </c>
      <c r="D3766" s="144"/>
      <c r="E3766" s="282">
        <f>'[11]Depr Exp'!E3766</f>
        <v>43220</v>
      </c>
      <c r="F3766" s="523">
        <f>'[11]Depr Exp'!F3766</f>
        <v>40014.639999999999</v>
      </c>
      <c r="G3766" s="305">
        <f>'[11]Depr Exp'!G3766</f>
        <v>1.5099999999999999E-2</v>
      </c>
      <c r="H3766" s="524">
        <f>'[11]Depr Exp'!H3766</f>
        <v>50.35</v>
      </c>
      <c r="I3766" s="523">
        <f>'[11]Depr Exp'!I3766</f>
        <v>40014.639999999999</v>
      </c>
      <c r="J3766" s="305">
        <f>'[11]Depr Exp'!J3766</f>
        <v>1.5099999999999999E-2</v>
      </c>
      <c r="K3766" s="373">
        <f>'[11]Depr Exp'!K3766</f>
        <v>50.35175533333333</v>
      </c>
      <c r="L3766" s="524">
        <f>'[11]Depr Exp'!L3766</f>
        <v>0</v>
      </c>
      <c r="M3766" s="144"/>
      <c r="N3766" s="144"/>
    </row>
    <row r="3767" spans="1:14">
      <c r="A3767" s="144" t="str">
        <f>'[11]Depr Exp'!A3767</f>
        <v>E3529 (GIF) Str/Impr, Fredonia 1&amp;2</v>
      </c>
      <c r="B3767" s="144" t="str">
        <f>'[11]Depr Exp'!B3767</f>
        <v>E3529 (GIF) Str/Impr, Fredonia 1&amp;2-5</v>
      </c>
      <c r="C3767" s="144" t="str">
        <f>'[11]Depr Exp'!C3767</f>
        <v>403E</v>
      </c>
      <c r="D3767" s="144"/>
      <c r="E3767" s="282">
        <f>'[11]Depr Exp'!E3767</f>
        <v>43251</v>
      </c>
      <c r="F3767" s="523">
        <f>'[11]Depr Exp'!F3767</f>
        <v>40014.639999999999</v>
      </c>
      <c r="G3767" s="305">
        <f>'[11]Depr Exp'!G3767</f>
        <v>1.5099999999999999E-2</v>
      </c>
      <c r="H3767" s="524">
        <f>'[11]Depr Exp'!H3767</f>
        <v>50.35</v>
      </c>
      <c r="I3767" s="523">
        <f>'[11]Depr Exp'!I3767</f>
        <v>40014.639999999999</v>
      </c>
      <c r="J3767" s="305">
        <f>'[11]Depr Exp'!J3767</f>
        <v>1.5099999999999999E-2</v>
      </c>
      <c r="K3767" s="373">
        <f>'[11]Depr Exp'!K3767</f>
        <v>50.35175533333333</v>
      </c>
      <c r="L3767" s="524">
        <f>'[11]Depr Exp'!L3767</f>
        <v>0</v>
      </c>
      <c r="M3767" s="144"/>
      <c r="N3767" s="144"/>
    </row>
    <row r="3768" spans="1:14">
      <c r="A3768" s="144" t="str">
        <f>'[11]Depr Exp'!A3768</f>
        <v>E3529 (GIF) Str/Impr, Fredonia 1&amp;2</v>
      </c>
      <c r="B3768" s="144" t="str">
        <f>'[11]Depr Exp'!B3768</f>
        <v>E3529 (GIF) Str/Impr, Fredonia 1&amp;2-6</v>
      </c>
      <c r="C3768" s="144" t="str">
        <f>'[11]Depr Exp'!C3768</f>
        <v>403E</v>
      </c>
      <c r="D3768" s="144"/>
      <c r="E3768" s="282">
        <f>'[11]Depr Exp'!E3768</f>
        <v>43281</v>
      </c>
      <c r="F3768" s="523">
        <f>'[11]Depr Exp'!F3768</f>
        <v>40014.639999999999</v>
      </c>
      <c r="G3768" s="305">
        <f>'[11]Depr Exp'!G3768</f>
        <v>1.5099999999999999E-2</v>
      </c>
      <c r="H3768" s="524">
        <f>'[11]Depr Exp'!H3768</f>
        <v>50.35</v>
      </c>
      <c r="I3768" s="523">
        <f>'[11]Depr Exp'!I3768</f>
        <v>40014.639999999999</v>
      </c>
      <c r="J3768" s="305">
        <f>'[11]Depr Exp'!J3768</f>
        <v>1.5099999999999999E-2</v>
      </c>
      <c r="K3768" s="373">
        <f>'[11]Depr Exp'!K3768</f>
        <v>50.35175533333333</v>
      </c>
      <c r="L3768" s="524">
        <f>'[11]Depr Exp'!L3768</f>
        <v>0</v>
      </c>
      <c r="M3768" s="144"/>
      <c r="N3768" s="144"/>
    </row>
    <row r="3769" spans="1:14">
      <c r="A3769" s="144" t="str">
        <f>'[11]Depr Exp'!A3769</f>
        <v>E3529 (GIF) Str/Impr, Fredonia 1&amp;2</v>
      </c>
      <c r="B3769" s="144" t="str">
        <f>'[11]Depr Exp'!B3769</f>
        <v>E3529 (GIF) Str/Impr, Fredonia 1&amp;2-7</v>
      </c>
      <c r="C3769" s="144" t="str">
        <f>'[11]Depr Exp'!C3769</f>
        <v>403E</v>
      </c>
      <c r="D3769" s="144"/>
      <c r="E3769" s="282">
        <f>'[11]Depr Exp'!E3769</f>
        <v>43312</v>
      </c>
      <c r="F3769" s="523">
        <f>'[11]Depr Exp'!F3769</f>
        <v>40014.639999999999</v>
      </c>
      <c r="G3769" s="305">
        <f>'[11]Depr Exp'!G3769</f>
        <v>1.5099999999999999E-2</v>
      </c>
      <c r="H3769" s="524">
        <f>'[11]Depr Exp'!H3769</f>
        <v>50.35</v>
      </c>
      <c r="I3769" s="523">
        <f>'[11]Depr Exp'!I3769</f>
        <v>40014.639999999999</v>
      </c>
      <c r="J3769" s="305">
        <f>'[11]Depr Exp'!J3769</f>
        <v>1.5099999999999999E-2</v>
      </c>
      <c r="K3769" s="373">
        <f>'[11]Depr Exp'!K3769</f>
        <v>50.35175533333333</v>
      </c>
      <c r="L3769" s="524">
        <f>'[11]Depr Exp'!L3769</f>
        <v>0</v>
      </c>
      <c r="M3769" s="144"/>
      <c r="N3769" s="144"/>
    </row>
    <row r="3770" spans="1:14">
      <c r="A3770" s="144" t="str">
        <f>'[11]Depr Exp'!A3770</f>
        <v>E3529 (GIF) Str/Impr, Fredonia 1&amp;2</v>
      </c>
      <c r="B3770" s="144" t="str">
        <f>'[11]Depr Exp'!B3770</f>
        <v>E3529 (GIF) Str/Impr, Fredonia 1&amp;2-8</v>
      </c>
      <c r="C3770" s="144" t="str">
        <f>'[11]Depr Exp'!C3770</f>
        <v>403E</v>
      </c>
      <c r="D3770" s="144"/>
      <c r="E3770" s="282">
        <f>'[11]Depr Exp'!E3770</f>
        <v>43343</v>
      </c>
      <c r="F3770" s="523">
        <f>'[11]Depr Exp'!F3770</f>
        <v>40014.639999999999</v>
      </c>
      <c r="G3770" s="305">
        <f>'[11]Depr Exp'!G3770</f>
        <v>1.5099999999999999E-2</v>
      </c>
      <c r="H3770" s="524">
        <f>'[11]Depr Exp'!H3770</f>
        <v>50.35</v>
      </c>
      <c r="I3770" s="523">
        <f>'[11]Depr Exp'!I3770</f>
        <v>40014.639999999999</v>
      </c>
      <c r="J3770" s="305">
        <f>'[11]Depr Exp'!J3770</f>
        <v>1.5099999999999999E-2</v>
      </c>
      <c r="K3770" s="373">
        <f>'[11]Depr Exp'!K3770</f>
        <v>50.35175533333333</v>
      </c>
      <c r="L3770" s="524">
        <f>'[11]Depr Exp'!L3770</f>
        <v>0</v>
      </c>
      <c r="M3770" s="144"/>
      <c r="N3770" s="144"/>
    </row>
    <row r="3771" spans="1:14">
      <c r="A3771" s="144" t="str">
        <f>'[11]Depr Exp'!A3771</f>
        <v>E3529 (GIF) Str/Impr, Fredonia 1&amp;2</v>
      </c>
      <c r="B3771" s="144" t="str">
        <f>'[11]Depr Exp'!B3771</f>
        <v>E3529 (GIF) Str/Impr, Fredonia 1&amp;2-9</v>
      </c>
      <c r="C3771" s="144" t="str">
        <f>'[11]Depr Exp'!C3771</f>
        <v>403E</v>
      </c>
      <c r="D3771" s="144"/>
      <c r="E3771" s="282">
        <f>'[11]Depr Exp'!E3771</f>
        <v>43373</v>
      </c>
      <c r="F3771" s="523">
        <f>'[11]Depr Exp'!F3771</f>
        <v>40014.639999999999</v>
      </c>
      <c r="G3771" s="305">
        <f>'[11]Depr Exp'!G3771</f>
        <v>1.5099999999999999E-2</v>
      </c>
      <c r="H3771" s="524">
        <f>'[11]Depr Exp'!H3771</f>
        <v>50.35</v>
      </c>
      <c r="I3771" s="523">
        <f>'[11]Depr Exp'!I3771</f>
        <v>40014.639999999999</v>
      </c>
      <c r="J3771" s="305">
        <f>'[11]Depr Exp'!J3771</f>
        <v>1.5099999999999999E-2</v>
      </c>
      <c r="K3771" s="373">
        <f>'[11]Depr Exp'!K3771</f>
        <v>50.35175533333333</v>
      </c>
      <c r="L3771" s="524">
        <f>'[11]Depr Exp'!L3771</f>
        <v>0</v>
      </c>
      <c r="M3771" s="144"/>
      <c r="N3771" s="144"/>
    </row>
    <row r="3772" spans="1:14">
      <c r="A3772" s="144" t="str">
        <f>'[11]Depr Exp'!A3772</f>
        <v>E3529 (GIF) Str/Impr, Fredonia 1&amp;2</v>
      </c>
      <c r="B3772" s="144" t="str">
        <f>'[11]Depr Exp'!B3772</f>
        <v>E3529 (GIF) Str/Impr, Fredonia 1&amp;2-10</v>
      </c>
      <c r="C3772" s="144" t="str">
        <f>'[11]Depr Exp'!C3772</f>
        <v>403E</v>
      </c>
      <c r="D3772" s="144"/>
      <c r="E3772" s="282">
        <f>'[11]Depr Exp'!E3772</f>
        <v>43404</v>
      </c>
      <c r="F3772" s="523">
        <f>'[11]Depr Exp'!F3772</f>
        <v>40014.639999999999</v>
      </c>
      <c r="G3772" s="305">
        <f>'[11]Depr Exp'!G3772</f>
        <v>1.5099999999999999E-2</v>
      </c>
      <c r="H3772" s="524">
        <f>'[11]Depr Exp'!H3772</f>
        <v>50.35</v>
      </c>
      <c r="I3772" s="523">
        <f>'[11]Depr Exp'!I3772</f>
        <v>40014.639999999999</v>
      </c>
      <c r="J3772" s="305">
        <f>'[11]Depr Exp'!J3772</f>
        <v>1.5099999999999999E-2</v>
      </c>
      <c r="K3772" s="373">
        <f>'[11]Depr Exp'!K3772</f>
        <v>50.35175533333333</v>
      </c>
      <c r="L3772" s="524">
        <f>'[11]Depr Exp'!L3772</f>
        <v>0</v>
      </c>
      <c r="M3772" s="144"/>
      <c r="N3772" s="144"/>
    </row>
    <row r="3773" spans="1:14">
      <c r="A3773" s="144" t="str">
        <f>'[11]Depr Exp'!A3773</f>
        <v>E3529 (GIF) Str/Impr, Fredonia 1&amp;2</v>
      </c>
      <c r="B3773" s="144" t="str">
        <f>'[11]Depr Exp'!B3773</f>
        <v>E3529 (GIF) Str/Impr, Fredonia 1&amp;2-11</v>
      </c>
      <c r="C3773" s="144" t="str">
        <f>'[11]Depr Exp'!C3773</f>
        <v>403E</v>
      </c>
      <c r="D3773" s="144"/>
      <c r="E3773" s="282">
        <f>'[11]Depr Exp'!E3773</f>
        <v>43434</v>
      </c>
      <c r="F3773" s="523">
        <f>'[11]Depr Exp'!F3773</f>
        <v>40014.639999999999</v>
      </c>
      <c r="G3773" s="305">
        <f>'[11]Depr Exp'!G3773</f>
        <v>1.5099999999999999E-2</v>
      </c>
      <c r="H3773" s="524">
        <f>'[11]Depr Exp'!H3773</f>
        <v>50.35</v>
      </c>
      <c r="I3773" s="523">
        <f>'[11]Depr Exp'!I3773</f>
        <v>40014.639999999999</v>
      </c>
      <c r="J3773" s="305">
        <f>'[11]Depr Exp'!J3773</f>
        <v>1.5099999999999999E-2</v>
      </c>
      <c r="K3773" s="373">
        <f>'[11]Depr Exp'!K3773</f>
        <v>50.35175533333333</v>
      </c>
      <c r="L3773" s="524">
        <f>'[11]Depr Exp'!L3773</f>
        <v>0</v>
      </c>
      <c r="M3773" s="144"/>
      <c r="N3773" s="144"/>
    </row>
    <row r="3774" spans="1:14">
      <c r="A3774" s="144" t="str">
        <f>'[11]Depr Exp'!A3774</f>
        <v>E3529 (GIF) Str/Impr, Fredonia 1&amp;2</v>
      </c>
      <c r="B3774" s="144" t="str">
        <f>'[11]Depr Exp'!B3774</f>
        <v>E3529 (GIF) Str/Impr, Fredonia 1&amp;2-12</v>
      </c>
      <c r="C3774" s="144" t="str">
        <f>'[11]Depr Exp'!C3774</f>
        <v>403E</v>
      </c>
      <c r="D3774" s="144"/>
      <c r="E3774" s="282">
        <f>'[11]Depr Exp'!E3774</f>
        <v>43465</v>
      </c>
      <c r="F3774" s="523">
        <f>'[11]Depr Exp'!F3774</f>
        <v>40014.639999999999</v>
      </c>
      <c r="G3774" s="305">
        <f>'[11]Depr Exp'!G3774</f>
        <v>1.5099999999999999E-2</v>
      </c>
      <c r="H3774" s="524">
        <f>'[11]Depr Exp'!H3774</f>
        <v>50.35</v>
      </c>
      <c r="I3774" s="523">
        <f>'[11]Depr Exp'!I3774</f>
        <v>40014.639999999999</v>
      </c>
      <c r="J3774" s="305">
        <f>'[11]Depr Exp'!J3774</f>
        <v>1.5099999999999999E-2</v>
      </c>
      <c r="K3774" s="373">
        <f>'[11]Depr Exp'!K3774</f>
        <v>50.35175533333333</v>
      </c>
      <c r="L3774" s="524">
        <f>'[11]Depr Exp'!L3774</f>
        <v>0</v>
      </c>
      <c r="M3774" s="144"/>
      <c r="N3774" s="144"/>
    </row>
    <row r="3775" spans="1:14" ht="15.75" thickBot="1">
      <c r="A3775" s="159" t="str">
        <f>'[11]Depr Exp'!A3775</f>
        <v>E3529 (GIF) Str/Impr, Fredonia 1&amp;2 Total</v>
      </c>
      <c r="B3775" s="144">
        <f>'[11]Depr Exp'!B3775</f>
        <v>0</v>
      </c>
      <c r="C3775" s="502" t="str">
        <f>'[11]Depr Exp'!C3775</f>
        <v>ETSM</v>
      </c>
      <c r="D3775" s="144"/>
      <c r="E3775" s="281" t="str">
        <f>'[11]Depr Exp'!E3775</f>
        <v>Total</v>
      </c>
      <c r="F3775" s="141">
        <f>'[11]Depr Exp'!F3775</f>
        <v>0</v>
      </c>
      <c r="G3775" s="252">
        <f>'[11]Depr Exp'!G3775</f>
        <v>0</v>
      </c>
      <c r="H3775" s="286">
        <f>'[11]Depr Exp'!H3775</f>
        <v>604.20000000000016</v>
      </c>
      <c r="I3775" s="141">
        <f>'[11]Depr Exp'!I3775</f>
        <v>0</v>
      </c>
      <c r="J3775" s="252">
        <f>'[11]Depr Exp'!J3775</f>
        <v>0</v>
      </c>
      <c r="K3775" s="286">
        <f>'[11]Depr Exp'!K3775</f>
        <v>604.22106400000007</v>
      </c>
      <c r="L3775" s="286">
        <f>'[11]Depr Exp'!L3775</f>
        <v>0.02</v>
      </c>
      <c r="M3775" s="144"/>
      <c r="N3775" s="144"/>
    </row>
    <row r="3776" spans="1:14" ht="13.5" thickTop="1">
      <c r="A3776" s="144" t="str">
        <f>'[11]Depr Exp'!A3776</f>
        <v>E3529 (GIF) Struc/Improv, LSR</v>
      </c>
      <c r="B3776" s="144" t="str">
        <f>'[11]Depr Exp'!B3776</f>
        <v>E3529 (GIF) Struc/Improv, LSR-1</v>
      </c>
      <c r="C3776" s="144" t="str">
        <f>'[11]Depr Exp'!C3776</f>
        <v>403E</v>
      </c>
      <c r="D3776" s="144"/>
      <c r="E3776" s="282">
        <f>'[11]Depr Exp'!E3776</f>
        <v>43131</v>
      </c>
      <c r="F3776" s="523">
        <f>'[11]Depr Exp'!F3776</f>
        <v>1684036.41</v>
      </c>
      <c r="G3776" s="305">
        <f>'[11]Depr Exp'!G3776</f>
        <v>1.5099999999999999E-2</v>
      </c>
      <c r="H3776" s="524">
        <f>'[11]Depr Exp'!H3776</f>
        <v>2119.08</v>
      </c>
      <c r="I3776" s="523">
        <f>'[11]Depr Exp'!I3776</f>
        <v>1684036.41</v>
      </c>
      <c r="J3776" s="305">
        <f>'[11]Depr Exp'!J3776</f>
        <v>1.5099999999999999E-2</v>
      </c>
      <c r="K3776" s="373">
        <f>'[11]Depr Exp'!K3776</f>
        <v>2119.0791492499998</v>
      </c>
      <c r="L3776" s="524">
        <f>'[11]Depr Exp'!L3776</f>
        <v>0</v>
      </c>
      <c r="M3776" s="144"/>
      <c r="N3776" s="144"/>
    </row>
    <row r="3777" spans="1:14">
      <c r="A3777" s="144" t="str">
        <f>'[11]Depr Exp'!A3777</f>
        <v>E3529 (GIF) Struc/Improv, LSR</v>
      </c>
      <c r="B3777" s="144" t="str">
        <f>'[11]Depr Exp'!B3777</f>
        <v>E3529 (GIF) Struc/Improv, LSR-2</v>
      </c>
      <c r="C3777" s="144" t="str">
        <f>'[11]Depr Exp'!C3777</f>
        <v>403E</v>
      </c>
      <c r="D3777" s="144"/>
      <c r="E3777" s="282">
        <f>'[11]Depr Exp'!E3777</f>
        <v>43159</v>
      </c>
      <c r="F3777" s="523">
        <f>'[11]Depr Exp'!F3777</f>
        <v>1684036.41</v>
      </c>
      <c r="G3777" s="305">
        <f>'[11]Depr Exp'!G3777</f>
        <v>1.5099999999999999E-2</v>
      </c>
      <c r="H3777" s="524">
        <f>'[11]Depr Exp'!H3777</f>
        <v>2119.08</v>
      </c>
      <c r="I3777" s="523">
        <f>'[11]Depr Exp'!I3777</f>
        <v>1684036.41</v>
      </c>
      <c r="J3777" s="305">
        <f>'[11]Depr Exp'!J3777</f>
        <v>1.5099999999999999E-2</v>
      </c>
      <c r="K3777" s="373">
        <f>'[11]Depr Exp'!K3777</f>
        <v>2119.0791492499998</v>
      </c>
      <c r="L3777" s="524">
        <f>'[11]Depr Exp'!L3777</f>
        <v>0</v>
      </c>
      <c r="M3777" s="144"/>
      <c r="N3777" s="144"/>
    </row>
    <row r="3778" spans="1:14">
      <c r="A3778" s="144" t="str">
        <f>'[11]Depr Exp'!A3778</f>
        <v>E3529 (GIF) Struc/Improv, LSR</v>
      </c>
      <c r="B3778" s="144" t="str">
        <f>'[11]Depr Exp'!B3778</f>
        <v>E3529 (GIF) Struc/Improv, LSR-3</v>
      </c>
      <c r="C3778" s="144" t="str">
        <f>'[11]Depr Exp'!C3778</f>
        <v>403E</v>
      </c>
      <c r="D3778" s="144"/>
      <c r="E3778" s="282">
        <f>'[11]Depr Exp'!E3778</f>
        <v>43190</v>
      </c>
      <c r="F3778" s="523">
        <f>'[11]Depr Exp'!F3778</f>
        <v>1684036.41</v>
      </c>
      <c r="G3778" s="305">
        <f>'[11]Depr Exp'!G3778</f>
        <v>1.5099999999999999E-2</v>
      </c>
      <c r="H3778" s="524">
        <f>'[11]Depr Exp'!H3778</f>
        <v>2119.08</v>
      </c>
      <c r="I3778" s="523">
        <f>'[11]Depr Exp'!I3778</f>
        <v>1684036.41</v>
      </c>
      <c r="J3778" s="305">
        <f>'[11]Depr Exp'!J3778</f>
        <v>1.5099999999999999E-2</v>
      </c>
      <c r="K3778" s="373">
        <f>'[11]Depr Exp'!K3778</f>
        <v>2119.0791492499998</v>
      </c>
      <c r="L3778" s="524">
        <f>'[11]Depr Exp'!L3778</f>
        <v>0</v>
      </c>
      <c r="M3778" s="144"/>
      <c r="N3778" s="144"/>
    </row>
    <row r="3779" spans="1:14">
      <c r="A3779" s="144" t="str">
        <f>'[11]Depr Exp'!A3779</f>
        <v>E3529 (GIF) Struc/Improv, LSR</v>
      </c>
      <c r="B3779" s="144" t="str">
        <f>'[11]Depr Exp'!B3779</f>
        <v>E3529 (GIF) Struc/Improv, LSR-4</v>
      </c>
      <c r="C3779" s="144" t="str">
        <f>'[11]Depr Exp'!C3779</f>
        <v>403E</v>
      </c>
      <c r="D3779" s="144"/>
      <c r="E3779" s="282">
        <f>'[11]Depr Exp'!E3779</f>
        <v>43220</v>
      </c>
      <c r="F3779" s="523">
        <f>'[11]Depr Exp'!F3779</f>
        <v>1684036.41</v>
      </c>
      <c r="G3779" s="305">
        <f>'[11]Depr Exp'!G3779</f>
        <v>1.5099999999999999E-2</v>
      </c>
      <c r="H3779" s="524">
        <f>'[11]Depr Exp'!H3779</f>
        <v>2119.08</v>
      </c>
      <c r="I3779" s="523">
        <f>'[11]Depr Exp'!I3779</f>
        <v>1684036.41</v>
      </c>
      <c r="J3779" s="305">
        <f>'[11]Depr Exp'!J3779</f>
        <v>1.5099999999999999E-2</v>
      </c>
      <c r="K3779" s="373">
        <f>'[11]Depr Exp'!K3779</f>
        <v>2119.0791492499998</v>
      </c>
      <c r="L3779" s="524">
        <f>'[11]Depr Exp'!L3779</f>
        <v>0</v>
      </c>
      <c r="M3779" s="144"/>
      <c r="N3779" s="144"/>
    </row>
    <row r="3780" spans="1:14">
      <c r="A3780" s="144" t="str">
        <f>'[11]Depr Exp'!A3780</f>
        <v>E3529 (GIF) Struc/Improv, LSR</v>
      </c>
      <c r="B3780" s="144" t="str">
        <f>'[11]Depr Exp'!B3780</f>
        <v>E3529 (GIF) Struc/Improv, LSR-5</v>
      </c>
      <c r="C3780" s="144" t="str">
        <f>'[11]Depr Exp'!C3780</f>
        <v>403E</v>
      </c>
      <c r="D3780" s="144"/>
      <c r="E3780" s="282">
        <f>'[11]Depr Exp'!E3780</f>
        <v>43251</v>
      </c>
      <c r="F3780" s="523">
        <f>'[11]Depr Exp'!F3780</f>
        <v>1684036.41</v>
      </c>
      <c r="G3780" s="305">
        <f>'[11]Depr Exp'!G3780</f>
        <v>1.5099999999999999E-2</v>
      </c>
      <c r="H3780" s="524">
        <f>'[11]Depr Exp'!H3780</f>
        <v>2119.08</v>
      </c>
      <c r="I3780" s="523">
        <f>'[11]Depr Exp'!I3780</f>
        <v>1684036.41</v>
      </c>
      <c r="J3780" s="305">
        <f>'[11]Depr Exp'!J3780</f>
        <v>1.5099999999999999E-2</v>
      </c>
      <c r="K3780" s="373">
        <f>'[11]Depr Exp'!K3780</f>
        <v>2119.0791492499998</v>
      </c>
      <c r="L3780" s="524">
        <f>'[11]Depr Exp'!L3780</f>
        <v>0</v>
      </c>
      <c r="M3780" s="144"/>
      <c r="N3780" s="144"/>
    </row>
    <row r="3781" spans="1:14">
      <c r="A3781" s="144" t="str">
        <f>'[11]Depr Exp'!A3781</f>
        <v>E3529 (GIF) Struc/Improv, LSR</v>
      </c>
      <c r="B3781" s="144" t="str">
        <f>'[11]Depr Exp'!B3781</f>
        <v>E3529 (GIF) Struc/Improv, LSR-6</v>
      </c>
      <c r="C3781" s="144" t="str">
        <f>'[11]Depr Exp'!C3781</f>
        <v>403E</v>
      </c>
      <c r="D3781" s="144"/>
      <c r="E3781" s="282">
        <f>'[11]Depr Exp'!E3781</f>
        <v>43281</v>
      </c>
      <c r="F3781" s="523">
        <f>'[11]Depr Exp'!F3781</f>
        <v>1684036.41</v>
      </c>
      <c r="G3781" s="305">
        <f>'[11]Depr Exp'!G3781</f>
        <v>1.5099999999999999E-2</v>
      </c>
      <c r="H3781" s="524">
        <f>'[11]Depr Exp'!H3781</f>
        <v>2119.08</v>
      </c>
      <c r="I3781" s="523">
        <f>'[11]Depr Exp'!I3781</f>
        <v>1684036.41</v>
      </c>
      <c r="J3781" s="305">
        <f>'[11]Depr Exp'!J3781</f>
        <v>1.5099999999999999E-2</v>
      </c>
      <c r="K3781" s="373">
        <f>'[11]Depr Exp'!K3781</f>
        <v>2119.0791492499998</v>
      </c>
      <c r="L3781" s="524">
        <f>'[11]Depr Exp'!L3781</f>
        <v>0</v>
      </c>
      <c r="M3781" s="144"/>
      <c r="N3781" s="144"/>
    </row>
    <row r="3782" spans="1:14">
      <c r="A3782" s="144" t="str">
        <f>'[11]Depr Exp'!A3782</f>
        <v>E3529 (GIF) Struc/Improv, LSR</v>
      </c>
      <c r="B3782" s="144" t="str">
        <f>'[11]Depr Exp'!B3782</f>
        <v>E3529 (GIF) Struc/Improv, LSR-7</v>
      </c>
      <c r="C3782" s="144" t="str">
        <f>'[11]Depr Exp'!C3782</f>
        <v>403E</v>
      </c>
      <c r="D3782" s="144"/>
      <c r="E3782" s="282">
        <f>'[11]Depr Exp'!E3782</f>
        <v>43312</v>
      </c>
      <c r="F3782" s="523">
        <f>'[11]Depr Exp'!F3782</f>
        <v>1684036.41</v>
      </c>
      <c r="G3782" s="305">
        <f>'[11]Depr Exp'!G3782</f>
        <v>1.5099999999999999E-2</v>
      </c>
      <c r="H3782" s="524">
        <f>'[11]Depr Exp'!H3782</f>
        <v>2119.08</v>
      </c>
      <c r="I3782" s="523">
        <f>'[11]Depr Exp'!I3782</f>
        <v>1684036.41</v>
      </c>
      <c r="J3782" s="305">
        <f>'[11]Depr Exp'!J3782</f>
        <v>1.5099999999999999E-2</v>
      </c>
      <c r="K3782" s="373">
        <f>'[11]Depr Exp'!K3782</f>
        <v>2119.0791492499998</v>
      </c>
      <c r="L3782" s="524">
        <f>'[11]Depr Exp'!L3782</f>
        <v>0</v>
      </c>
      <c r="M3782" s="144"/>
      <c r="N3782" s="144"/>
    </row>
    <row r="3783" spans="1:14">
      <c r="A3783" s="144" t="str">
        <f>'[11]Depr Exp'!A3783</f>
        <v>E3529 (GIF) Struc/Improv, LSR</v>
      </c>
      <c r="B3783" s="144" t="str">
        <f>'[11]Depr Exp'!B3783</f>
        <v>E3529 (GIF) Struc/Improv, LSR-8</v>
      </c>
      <c r="C3783" s="144" t="str">
        <f>'[11]Depr Exp'!C3783</f>
        <v>403E</v>
      </c>
      <c r="D3783" s="144"/>
      <c r="E3783" s="282">
        <f>'[11]Depr Exp'!E3783</f>
        <v>43343</v>
      </c>
      <c r="F3783" s="523">
        <f>'[11]Depr Exp'!F3783</f>
        <v>1684036.41</v>
      </c>
      <c r="G3783" s="305">
        <f>'[11]Depr Exp'!G3783</f>
        <v>1.5099999999999999E-2</v>
      </c>
      <c r="H3783" s="524">
        <f>'[11]Depr Exp'!H3783</f>
        <v>2119.08</v>
      </c>
      <c r="I3783" s="523">
        <f>'[11]Depr Exp'!I3783</f>
        <v>1684036.41</v>
      </c>
      <c r="J3783" s="305">
        <f>'[11]Depr Exp'!J3783</f>
        <v>1.5099999999999999E-2</v>
      </c>
      <c r="K3783" s="373">
        <f>'[11]Depr Exp'!K3783</f>
        <v>2119.0791492499998</v>
      </c>
      <c r="L3783" s="524">
        <f>'[11]Depr Exp'!L3783</f>
        <v>0</v>
      </c>
      <c r="M3783" s="144"/>
      <c r="N3783" s="144"/>
    </row>
    <row r="3784" spans="1:14">
      <c r="A3784" s="144" t="str">
        <f>'[11]Depr Exp'!A3784</f>
        <v>E3529 (GIF) Struc/Improv, LSR</v>
      </c>
      <c r="B3784" s="144" t="str">
        <f>'[11]Depr Exp'!B3784</f>
        <v>E3529 (GIF) Struc/Improv, LSR-9</v>
      </c>
      <c r="C3784" s="144" t="str">
        <f>'[11]Depr Exp'!C3784</f>
        <v>403E</v>
      </c>
      <c r="D3784" s="144"/>
      <c r="E3784" s="282">
        <f>'[11]Depr Exp'!E3784</f>
        <v>43373</v>
      </c>
      <c r="F3784" s="523">
        <f>'[11]Depr Exp'!F3784</f>
        <v>1684036.41</v>
      </c>
      <c r="G3784" s="305">
        <f>'[11]Depr Exp'!G3784</f>
        <v>1.5099999999999999E-2</v>
      </c>
      <c r="H3784" s="524">
        <f>'[11]Depr Exp'!H3784</f>
        <v>2119.08</v>
      </c>
      <c r="I3784" s="523">
        <f>'[11]Depr Exp'!I3784</f>
        <v>1684036.41</v>
      </c>
      <c r="J3784" s="305">
        <f>'[11]Depr Exp'!J3784</f>
        <v>1.5099999999999999E-2</v>
      </c>
      <c r="K3784" s="373">
        <f>'[11]Depr Exp'!K3784</f>
        <v>2119.0791492499998</v>
      </c>
      <c r="L3784" s="524">
        <f>'[11]Depr Exp'!L3784</f>
        <v>0</v>
      </c>
      <c r="M3784" s="144"/>
      <c r="N3784" s="144"/>
    </row>
    <row r="3785" spans="1:14">
      <c r="A3785" s="144" t="str">
        <f>'[11]Depr Exp'!A3785</f>
        <v>E3529 (GIF) Struc/Improv, LSR</v>
      </c>
      <c r="B3785" s="144" t="str">
        <f>'[11]Depr Exp'!B3785</f>
        <v>E3529 (GIF) Struc/Improv, LSR-10</v>
      </c>
      <c r="C3785" s="144" t="str">
        <f>'[11]Depr Exp'!C3785</f>
        <v>403E</v>
      </c>
      <c r="D3785" s="144"/>
      <c r="E3785" s="282">
        <f>'[11]Depr Exp'!E3785</f>
        <v>43404</v>
      </c>
      <c r="F3785" s="523">
        <f>'[11]Depr Exp'!F3785</f>
        <v>1684036.41</v>
      </c>
      <c r="G3785" s="305">
        <f>'[11]Depr Exp'!G3785</f>
        <v>1.5099999999999999E-2</v>
      </c>
      <c r="H3785" s="524">
        <f>'[11]Depr Exp'!H3785</f>
        <v>2119.08</v>
      </c>
      <c r="I3785" s="523">
        <f>'[11]Depr Exp'!I3785</f>
        <v>1684036.41</v>
      </c>
      <c r="J3785" s="305">
        <f>'[11]Depr Exp'!J3785</f>
        <v>1.5099999999999999E-2</v>
      </c>
      <c r="K3785" s="373">
        <f>'[11]Depr Exp'!K3785</f>
        <v>2119.0791492499998</v>
      </c>
      <c r="L3785" s="524">
        <f>'[11]Depr Exp'!L3785</f>
        <v>0</v>
      </c>
      <c r="M3785" s="144"/>
      <c r="N3785" s="144"/>
    </row>
    <row r="3786" spans="1:14">
      <c r="A3786" s="144" t="str">
        <f>'[11]Depr Exp'!A3786</f>
        <v>E3529 (GIF) Struc/Improv, LSR</v>
      </c>
      <c r="B3786" s="144" t="str">
        <f>'[11]Depr Exp'!B3786</f>
        <v>E3529 (GIF) Struc/Improv, LSR-11</v>
      </c>
      <c r="C3786" s="144" t="str">
        <f>'[11]Depr Exp'!C3786</f>
        <v>403E</v>
      </c>
      <c r="D3786" s="144"/>
      <c r="E3786" s="282">
        <f>'[11]Depr Exp'!E3786</f>
        <v>43434</v>
      </c>
      <c r="F3786" s="523">
        <f>'[11]Depr Exp'!F3786</f>
        <v>1684036.41</v>
      </c>
      <c r="G3786" s="305">
        <f>'[11]Depr Exp'!G3786</f>
        <v>1.5099999999999999E-2</v>
      </c>
      <c r="H3786" s="524">
        <f>'[11]Depr Exp'!H3786</f>
        <v>2119.08</v>
      </c>
      <c r="I3786" s="523">
        <f>'[11]Depr Exp'!I3786</f>
        <v>1684036.41</v>
      </c>
      <c r="J3786" s="305">
        <f>'[11]Depr Exp'!J3786</f>
        <v>1.5099999999999999E-2</v>
      </c>
      <c r="K3786" s="373">
        <f>'[11]Depr Exp'!K3786</f>
        <v>2119.0791492499998</v>
      </c>
      <c r="L3786" s="524">
        <f>'[11]Depr Exp'!L3786</f>
        <v>0</v>
      </c>
      <c r="M3786" s="144"/>
      <c r="N3786" s="144"/>
    </row>
    <row r="3787" spans="1:14">
      <c r="A3787" s="144" t="str">
        <f>'[11]Depr Exp'!A3787</f>
        <v>E3529 (GIF) Struc/Improv, LSR</v>
      </c>
      <c r="B3787" s="144" t="str">
        <f>'[11]Depr Exp'!B3787</f>
        <v>E3529 (GIF) Struc/Improv, LSR-12</v>
      </c>
      <c r="C3787" s="144" t="str">
        <f>'[11]Depr Exp'!C3787</f>
        <v>403E</v>
      </c>
      <c r="D3787" s="144"/>
      <c r="E3787" s="282">
        <f>'[11]Depr Exp'!E3787</f>
        <v>43465</v>
      </c>
      <c r="F3787" s="523">
        <f>'[11]Depr Exp'!F3787</f>
        <v>1684036.41</v>
      </c>
      <c r="G3787" s="305">
        <f>'[11]Depr Exp'!G3787</f>
        <v>1.5099999999999999E-2</v>
      </c>
      <c r="H3787" s="524">
        <f>'[11]Depr Exp'!H3787</f>
        <v>2119.08</v>
      </c>
      <c r="I3787" s="523">
        <f>'[11]Depr Exp'!I3787</f>
        <v>1684036.41</v>
      </c>
      <c r="J3787" s="305">
        <f>'[11]Depr Exp'!J3787</f>
        <v>1.5099999999999999E-2</v>
      </c>
      <c r="K3787" s="373">
        <f>'[11]Depr Exp'!K3787</f>
        <v>2119.0791492499998</v>
      </c>
      <c r="L3787" s="524">
        <f>'[11]Depr Exp'!L3787</f>
        <v>0</v>
      </c>
      <c r="M3787" s="144"/>
      <c r="N3787" s="144"/>
    </row>
    <row r="3788" spans="1:14" ht="15.75" thickBot="1">
      <c r="A3788" s="159" t="str">
        <f>'[11]Depr Exp'!A3788</f>
        <v>E3529 (GIF) Struc/Improv, LSR Total</v>
      </c>
      <c r="B3788" s="144">
        <f>'[11]Depr Exp'!B3788</f>
        <v>0</v>
      </c>
      <c r="C3788" s="502" t="str">
        <f>'[11]Depr Exp'!C3788</f>
        <v>ETSM</v>
      </c>
      <c r="D3788" s="144"/>
      <c r="E3788" s="281" t="str">
        <f>'[11]Depr Exp'!E3788</f>
        <v>Total</v>
      </c>
      <c r="F3788" s="141">
        <f>'[11]Depr Exp'!F3788</f>
        <v>0</v>
      </c>
      <c r="G3788" s="252">
        <f>'[11]Depr Exp'!G3788</f>
        <v>0</v>
      </c>
      <c r="H3788" s="286">
        <f>'[11]Depr Exp'!H3788</f>
        <v>25428.960000000006</v>
      </c>
      <c r="I3788" s="141">
        <f>'[11]Depr Exp'!I3788</f>
        <v>0</v>
      </c>
      <c r="J3788" s="252">
        <f>'[11]Depr Exp'!J3788</f>
        <v>0</v>
      </c>
      <c r="K3788" s="286">
        <f>'[11]Depr Exp'!K3788</f>
        <v>25428.949790999995</v>
      </c>
      <c r="L3788" s="286">
        <f>'[11]Depr Exp'!L3788</f>
        <v>-0.01</v>
      </c>
      <c r="M3788" s="144"/>
      <c r="N3788" s="144"/>
    </row>
    <row r="3789" spans="1:14" ht="13.5" thickTop="1">
      <c r="A3789" s="144" t="str">
        <f>'[11]Depr Exp'!A3789</f>
        <v>E3529 (GIF) Struc/Improv, Mint Farm</v>
      </c>
      <c r="B3789" s="144" t="str">
        <f>'[11]Depr Exp'!B3789</f>
        <v>E3529 (GIF) Struc/Improv, Mint Farm-1</v>
      </c>
      <c r="C3789" s="144" t="str">
        <f>'[11]Depr Exp'!C3789</f>
        <v>403E</v>
      </c>
      <c r="D3789" s="144"/>
      <c r="E3789" s="282">
        <f>'[11]Depr Exp'!E3789</f>
        <v>43131</v>
      </c>
      <c r="F3789" s="523">
        <f>'[11]Depr Exp'!F3789</f>
        <v>153083</v>
      </c>
      <c r="G3789" s="305">
        <f>'[11]Depr Exp'!G3789</f>
        <v>1.5099999999999999E-2</v>
      </c>
      <c r="H3789" s="524">
        <f>'[11]Depr Exp'!H3789</f>
        <v>192.63</v>
      </c>
      <c r="I3789" s="523">
        <f>'[11]Depr Exp'!I3789</f>
        <v>153083</v>
      </c>
      <c r="J3789" s="305">
        <f>'[11]Depr Exp'!J3789</f>
        <v>1.5099999999999999E-2</v>
      </c>
      <c r="K3789" s="373">
        <f>'[11]Depr Exp'!K3789</f>
        <v>192.62944166666668</v>
      </c>
      <c r="L3789" s="524">
        <f>'[11]Depr Exp'!L3789</f>
        <v>0</v>
      </c>
      <c r="M3789" s="144"/>
      <c r="N3789" s="144"/>
    </row>
    <row r="3790" spans="1:14">
      <c r="A3790" s="144" t="str">
        <f>'[11]Depr Exp'!A3790</f>
        <v>E3529 (GIF) Struc/Improv, Mint Farm</v>
      </c>
      <c r="B3790" s="144" t="str">
        <f>'[11]Depr Exp'!B3790</f>
        <v>E3529 (GIF) Struc/Improv, Mint Farm-2</v>
      </c>
      <c r="C3790" s="144" t="str">
        <f>'[11]Depr Exp'!C3790</f>
        <v>403E</v>
      </c>
      <c r="D3790" s="144"/>
      <c r="E3790" s="282">
        <f>'[11]Depr Exp'!E3790</f>
        <v>43159</v>
      </c>
      <c r="F3790" s="523">
        <f>'[11]Depr Exp'!F3790</f>
        <v>153083</v>
      </c>
      <c r="G3790" s="305">
        <f>'[11]Depr Exp'!G3790</f>
        <v>1.5099999999999999E-2</v>
      </c>
      <c r="H3790" s="524">
        <f>'[11]Depr Exp'!H3790</f>
        <v>192.63</v>
      </c>
      <c r="I3790" s="523">
        <f>'[11]Depr Exp'!I3790</f>
        <v>153083</v>
      </c>
      <c r="J3790" s="305">
        <f>'[11]Depr Exp'!J3790</f>
        <v>1.5099999999999999E-2</v>
      </c>
      <c r="K3790" s="373">
        <f>'[11]Depr Exp'!K3790</f>
        <v>192.62944166666668</v>
      </c>
      <c r="L3790" s="524">
        <f>'[11]Depr Exp'!L3790</f>
        <v>0</v>
      </c>
      <c r="M3790" s="144"/>
      <c r="N3790" s="144"/>
    </row>
    <row r="3791" spans="1:14">
      <c r="A3791" s="144" t="str">
        <f>'[11]Depr Exp'!A3791</f>
        <v>E3529 (GIF) Struc/Improv, Mint Farm</v>
      </c>
      <c r="B3791" s="144" t="str">
        <f>'[11]Depr Exp'!B3791</f>
        <v>E3529 (GIF) Struc/Improv, Mint Farm-3</v>
      </c>
      <c r="C3791" s="144" t="str">
        <f>'[11]Depr Exp'!C3791</f>
        <v>403E</v>
      </c>
      <c r="D3791" s="144"/>
      <c r="E3791" s="282">
        <f>'[11]Depr Exp'!E3791</f>
        <v>43190</v>
      </c>
      <c r="F3791" s="523">
        <f>'[11]Depr Exp'!F3791</f>
        <v>153083</v>
      </c>
      <c r="G3791" s="305">
        <f>'[11]Depr Exp'!G3791</f>
        <v>1.5099999999999999E-2</v>
      </c>
      <c r="H3791" s="524">
        <f>'[11]Depr Exp'!H3791</f>
        <v>192.63</v>
      </c>
      <c r="I3791" s="523">
        <f>'[11]Depr Exp'!I3791</f>
        <v>153083</v>
      </c>
      <c r="J3791" s="305">
        <f>'[11]Depr Exp'!J3791</f>
        <v>1.5099999999999999E-2</v>
      </c>
      <c r="K3791" s="373">
        <f>'[11]Depr Exp'!K3791</f>
        <v>192.62944166666668</v>
      </c>
      <c r="L3791" s="524">
        <f>'[11]Depr Exp'!L3791</f>
        <v>0</v>
      </c>
      <c r="M3791" s="144"/>
      <c r="N3791" s="144"/>
    </row>
    <row r="3792" spans="1:14">
      <c r="A3792" s="144" t="str">
        <f>'[11]Depr Exp'!A3792</f>
        <v>E3529 (GIF) Struc/Improv, Mint Farm</v>
      </c>
      <c r="B3792" s="144" t="str">
        <f>'[11]Depr Exp'!B3792</f>
        <v>E3529 (GIF) Struc/Improv, Mint Farm-4</v>
      </c>
      <c r="C3792" s="144" t="str">
        <f>'[11]Depr Exp'!C3792</f>
        <v>403E</v>
      </c>
      <c r="D3792" s="144"/>
      <c r="E3792" s="282">
        <f>'[11]Depr Exp'!E3792</f>
        <v>43220</v>
      </c>
      <c r="F3792" s="523">
        <f>'[11]Depr Exp'!F3792</f>
        <v>153083</v>
      </c>
      <c r="G3792" s="305">
        <f>'[11]Depr Exp'!G3792</f>
        <v>1.5099999999999999E-2</v>
      </c>
      <c r="H3792" s="524">
        <f>'[11]Depr Exp'!H3792</f>
        <v>192.63</v>
      </c>
      <c r="I3792" s="523">
        <f>'[11]Depr Exp'!I3792</f>
        <v>153083</v>
      </c>
      <c r="J3792" s="305">
        <f>'[11]Depr Exp'!J3792</f>
        <v>1.5099999999999999E-2</v>
      </c>
      <c r="K3792" s="373">
        <f>'[11]Depr Exp'!K3792</f>
        <v>192.62944166666668</v>
      </c>
      <c r="L3792" s="524">
        <f>'[11]Depr Exp'!L3792</f>
        <v>0</v>
      </c>
      <c r="M3792" s="144"/>
      <c r="N3792" s="144"/>
    </row>
    <row r="3793" spans="1:14">
      <c r="A3793" s="144" t="str">
        <f>'[11]Depr Exp'!A3793</f>
        <v>E3529 (GIF) Struc/Improv, Mint Farm</v>
      </c>
      <c r="B3793" s="144" t="str">
        <f>'[11]Depr Exp'!B3793</f>
        <v>E3529 (GIF) Struc/Improv, Mint Farm-5</v>
      </c>
      <c r="C3793" s="144" t="str">
        <f>'[11]Depr Exp'!C3793</f>
        <v>403E</v>
      </c>
      <c r="D3793" s="144"/>
      <c r="E3793" s="282">
        <f>'[11]Depr Exp'!E3793</f>
        <v>43251</v>
      </c>
      <c r="F3793" s="523">
        <f>'[11]Depr Exp'!F3793</f>
        <v>153083</v>
      </c>
      <c r="G3793" s="305">
        <f>'[11]Depr Exp'!G3793</f>
        <v>1.5099999999999999E-2</v>
      </c>
      <c r="H3793" s="524">
        <f>'[11]Depr Exp'!H3793</f>
        <v>192.63</v>
      </c>
      <c r="I3793" s="523">
        <f>'[11]Depr Exp'!I3793</f>
        <v>153083</v>
      </c>
      <c r="J3793" s="305">
        <f>'[11]Depr Exp'!J3793</f>
        <v>1.5099999999999999E-2</v>
      </c>
      <c r="K3793" s="373">
        <f>'[11]Depr Exp'!K3793</f>
        <v>192.62944166666668</v>
      </c>
      <c r="L3793" s="524">
        <f>'[11]Depr Exp'!L3793</f>
        <v>0</v>
      </c>
      <c r="M3793" s="144"/>
      <c r="N3793" s="144"/>
    </row>
    <row r="3794" spans="1:14">
      <c r="A3794" s="144" t="str">
        <f>'[11]Depr Exp'!A3794</f>
        <v>E3529 (GIF) Struc/Improv, Mint Farm</v>
      </c>
      <c r="B3794" s="144" t="str">
        <f>'[11]Depr Exp'!B3794</f>
        <v>E3529 (GIF) Struc/Improv, Mint Farm-6</v>
      </c>
      <c r="C3794" s="144" t="str">
        <f>'[11]Depr Exp'!C3794</f>
        <v>403E</v>
      </c>
      <c r="D3794" s="144"/>
      <c r="E3794" s="282">
        <f>'[11]Depr Exp'!E3794</f>
        <v>43281</v>
      </c>
      <c r="F3794" s="523">
        <f>'[11]Depr Exp'!F3794</f>
        <v>153083</v>
      </c>
      <c r="G3794" s="305">
        <f>'[11]Depr Exp'!G3794</f>
        <v>1.5099999999999999E-2</v>
      </c>
      <c r="H3794" s="524">
        <f>'[11]Depr Exp'!H3794</f>
        <v>192.63</v>
      </c>
      <c r="I3794" s="523">
        <f>'[11]Depr Exp'!I3794</f>
        <v>153083</v>
      </c>
      <c r="J3794" s="305">
        <f>'[11]Depr Exp'!J3794</f>
        <v>1.5099999999999999E-2</v>
      </c>
      <c r="K3794" s="373">
        <f>'[11]Depr Exp'!K3794</f>
        <v>192.62944166666668</v>
      </c>
      <c r="L3794" s="524">
        <f>'[11]Depr Exp'!L3794</f>
        <v>0</v>
      </c>
      <c r="M3794" s="144"/>
      <c r="N3794" s="144"/>
    </row>
    <row r="3795" spans="1:14">
      <c r="A3795" s="144" t="str">
        <f>'[11]Depr Exp'!A3795</f>
        <v>E3529 (GIF) Struc/Improv, Mint Farm</v>
      </c>
      <c r="B3795" s="144" t="str">
        <f>'[11]Depr Exp'!B3795</f>
        <v>E3529 (GIF) Struc/Improv, Mint Farm-7</v>
      </c>
      <c r="C3795" s="144" t="str">
        <f>'[11]Depr Exp'!C3795</f>
        <v>403E</v>
      </c>
      <c r="D3795" s="144"/>
      <c r="E3795" s="282">
        <f>'[11]Depr Exp'!E3795</f>
        <v>43312</v>
      </c>
      <c r="F3795" s="523">
        <f>'[11]Depr Exp'!F3795</f>
        <v>153083</v>
      </c>
      <c r="G3795" s="305">
        <f>'[11]Depr Exp'!G3795</f>
        <v>1.5099999999999999E-2</v>
      </c>
      <c r="H3795" s="524">
        <f>'[11]Depr Exp'!H3795</f>
        <v>192.63</v>
      </c>
      <c r="I3795" s="523">
        <f>'[11]Depr Exp'!I3795</f>
        <v>153083</v>
      </c>
      <c r="J3795" s="305">
        <f>'[11]Depr Exp'!J3795</f>
        <v>1.5099999999999999E-2</v>
      </c>
      <c r="K3795" s="373">
        <f>'[11]Depr Exp'!K3795</f>
        <v>192.62944166666668</v>
      </c>
      <c r="L3795" s="524">
        <f>'[11]Depr Exp'!L3795</f>
        <v>0</v>
      </c>
      <c r="M3795" s="144"/>
      <c r="N3795" s="144"/>
    </row>
    <row r="3796" spans="1:14">
      <c r="A3796" s="144" t="str">
        <f>'[11]Depr Exp'!A3796</f>
        <v>E3529 (GIF) Struc/Improv, Mint Farm</v>
      </c>
      <c r="B3796" s="144" t="str">
        <f>'[11]Depr Exp'!B3796</f>
        <v>E3529 (GIF) Struc/Improv, Mint Farm-8</v>
      </c>
      <c r="C3796" s="144" t="str">
        <f>'[11]Depr Exp'!C3796</f>
        <v>403E</v>
      </c>
      <c r="D3796" s="144"/>
      <c r="E3796" s="282">
        <f>'[11]Depr Exp'!E3796</f>
        <v>43343</v>
      </c>
      <c r="F3796" s="523">
        <f>'[11]Depr Exp'!F3796</f>
        <v>153083</v>
      </c>
      <c r="G3796" s="305">
        <f>'[11]Depr Exp'!G3796</f>
        <v>1.5099999999999999E-2</v>
      </c>
      <c r="H3796" s="524">
        <f>'[11]Depr Exp'!H3796</f>
        <v>192.63</v>
      </c>
      <c r="I3796" s="523">
        <f>'[11]Depr Exp'!I3796</f>
        <v>153083</v>
      </c>
      <c r="J3796" s="305">
        <f>'[11]Depr Exp'!J3796</f>
        <v>1.5099999999999999E-2</v>
      </c>
      <c r="K3796" s="373">
        <f>'[11]Depr Exp'!K3796</f>
        <v>192.62944166666668</v>
      </c>
      <c r="L3796" s="524">
        <f>'[11]Depr Exp'!L3796</f>
        <v>0</v>
      </c>
      <c r="M3796" s="144"/>
      <c r="N3796" s="144"/>
    </row>
    <row r="3797" spans="1:14">
      <c r="A3797" s="144" t="str">
        <f>'[11]Depr Exp'!A3797</f>
        <v>E3529 (GIF) Struc/Improv, Mint Farm</v>
      </c>
      <c r="B3797" s="144" t="str">
        <f>'[11]Depr Exp'!B3797</f>
        <v>E3529 (GIF) Struc/Improv, Mint Farm-9</v>
      </c>
      <c r="C3797" s="144" t="str">
        <f>'[11]Depr Exp'!C3797</f>
        <v>403E</v>
      </c>
      <c r="D3797" s="144"/>
      <c r="E3797" s="282">
        <f>'[11]Depr Exp'!E3797</f>
        <v>43373</v>
      </c>
      <c r="F3797" s="523">
        <f>'[11]Depr Exp'!F3797</f>
        <v>153083</v>
      </c>
      <c r="G3797" s="305">
        <f>'[11]Depr Exp'!G3797</f>
        <v>1.5099999999999999E-2</v>
      </c>
      <c r="H3797" s="524">
        <f>'[11]Depr Exp'!H3797</f>
        <v>192.63</v>
      </c>
      <c r="I3797" s="523">
        <f>'[11]Depr Exp'!I3797</f>
        <v>153083</v>
      </c>
      <c r="J3797" s="305">
        <f>'[11]Depr Exp'!J3797</f>
        <v>1.5099999999999999E-2</v>
      </c>
      <c r="K3797" s="373">
        <f>'[11]Depr Exp'!K3797</f>
        <v>192.62944166666668</v>
      </c>
      <c r="L3797" s="524">
        <f>'[11]Depr Exp'!L3797</f>
        <v>0</v>
      </c>
      <c r="M3797" s="144"/>
      <c r="N3797" s="144"/>
    </row>
    <row r="3798" spans="1:14">
      <c r="A3798" s="144" t="str">
        <f>'[11]Depr Exp'!A3798</f>
        <v>E3529 (GIF) Struc/Improv, Mint Farm</v>
      </c>
      <c r="B3798" s="144" t="str">
        <f>'[11]Depr Exp'!B3798</f>
        <v>E3529 (GIF) Struc/Improv, Mint Farm-10</v>
      </c>
      <c r="C3798" s="144" t="str">
        <f>'[11]Depr Exp'!C3798</f>
        <v>403E</v>
      </c>
      <c r="D3798" s="144"/>
      <c r="E3798" s="282">
        <f>'[11]Depr Exp'!E3798</f>
        <v>43404</v>
      </c>
      <c r="F3798" s="523">
        <f>'[11]Depr Exp'!F3798</f>
        <v>153083</v>
      </c>
      <c r="G3798" s="305">
        <f>'[11]Depr Exp'!G3798</f>
        <v>1.5099999999999999E-2</v>
      </c>
      <c r="H3798" s="524">
        <f>'[11]Depr Exp'!H3798</f>
        <v>192.63</v>
      </c>
      <c r="I3798" s="523">
        <f>'[11]Depr Exp'!I3798</f>
        <v>153083</v>
      </c>
      <c r="J3798" s="305">
        <f>'[11]Depr Exp'!J3798</f>
        <v>1.5099999999999999E-2</v>
      </c>
      <c r="K3798" s="373">
        <f>'[11]Depr Exp'!K3798</f>
        <v>192.62944166666668</v>
      </c>
      <c r="L3798" s="524">
        <f>'[11]Depr Exp'!L3798</f>
        <v>0</v>
      </c>
      <c r="M3798" s="144"/>
      <c r="N3798" s="144"/>
    </row>
    <row r="3799" spans="1:14">
      <c r="A3799" s="144" t="str">
        <f>'[11]Depr Exp'!A3799</f>
        <v>E3529 (GIF) Struc/Improv, Mint Farm</v>
      </c>
      <c r="B3799" s="144" t="str">
        <f>'[11]Depr Exp'!B3799</f>
        <v>E3529 (GIF) Struc/Improv, Mint Farm-11</v>
      </c>
      <c r="C3799" s="144" t="str">
        <f>'[11]Depr Exp'!C3799</f>
        <v>403E</v>
      </c>
      <c r="D3799" s="144"/>
      <c r="E3799" s="282">
        <f>'[11]Depr Exp'!E3799</f>
        <v>43434</v>
      </c>
      <c r="F3799" s="523">
        <f>'[11]Depr Exp'!F3799</f>
        <v>153083</v>
      </c>
      <c r="G3799" s="305">
        <f>'[11]Depr Exp'!G3799</f>
        <v>1.5099999999999999E-2</v>
      </c>
      <c r="H3799" s="524">
        <f>'[11]Depr Exp'!H3799</f>
        <v>192.63</v>
      </c>
      <c r="I3799" s="523">
        <f>'[11]Depr Exp'!I3799</f>
        <v>153083</v>
      </c>
      <c r="J3799" s="305">
        <f>'[11]Depr Exp'!J3799</f>
        <v>1.5099999999999999E-2</v>
      </c>
      <c r="K3799" s="373">
        <f>'[11]Depr Exp'!K3799</f>
        <v>192.62944166666668</v>
      </c>
      <c r="L3799" s="524">
        <f>'[11]Depr Exp'!L3799</f>
        <v>0</v>
      </c>
      <c r="M3799" s="144"/>
      <c r="N3799" s="144"/>
    </row>
    <row r="3800" spans="1:14">
      <c r="A3800" s="144" t="str">
        <f>'[11]Depr Exp'!A3800</f>
        <v>E3529 (GIF) Struc/Improv, Mint Farm</v>
      </c>
      <c r="B3800" s="144" t="str">
        <f>'[11]Depr Exp'!B3800</f>
        <v>E3529 (GIF) Struc/Improv, Mint Farm-12</v>
      </c>
      <c r="C3800" s="144" t="str">
        <f>'[11]Depr Exp'!C3800</f>
        <v>403E</v>
      </c>
      <c r="D3800" s="144"/>
      <c r="E3800" s="282">
        <f>'[11]Depr Exp'!E3800</f>
        <v>43465</v>
      </c>
      <c r="F3800" s="523">
        <f>'[11]Depr Exp'!F3800</f>
        <v>153083</v>
      </c>
      <c r="G3800" s="305">
        <f>'[11]Depr Exp'!G3800</f>
        <v>1.5099999999999999E-2</v>
      </c>
      <c r="H3800" s="524">
        <f>'[11]Depr Exp'!H3800</f>
        <v>192.63</v>
      </c>
      <c r="I3800" s="523">
        <f>'[11]Depr Exp'!I3800</f>
        <v>153083</v>
      </c>
      <c r="J3800" s="305">
        <f>'[11]Depr Exp'!J3800</f>
        <v>1.5099999999999999E-2</v>
      </c>
      <c r="K3800" s="373">
        <f>'[11]Depr Exp'!K3800</f>
        <v>192.62944166666668</v>
      </c>
      <c r="L3800" s="524">
        <f>'[11]Depr Exp'!L3800</f>
        <v>0</v>
      </c>
      <c r="M3800" s="144"/>
      <c r="N3800" s="144"/>
    </row>
    <row r="3801" spans="1:14" ht="15.75" thickBot="1">
      <c r="A3801" s="159" t="str">
        <f>'[11]Depr Exp'!A3801</f>
        <v>E3529 (GIF) Struc/Improv, Mint Farm Total</v>
      </c>
      <c r="B3801" s="144">
        <f>'[11]Depr Exp'!B3801</f>
        <v>0</v>
      </c>
      <c r="C3801" s="502" t="str">
        <f>'[11]Depr Exp'!C3801</f>
        <v>ETSM</v>
      </c>
      <c r="D3801" s="144"/>
      <c r="E3801" s="281" t="str">
        <f>'[11]Depr Exp'!E3801</f>
        <v>Total</v>
      </c>
      <c r="F3801" s="141">
        <f>'[11]Depr Exp'!F3801</f>
        <v>0</v>
      </c>
      <c r="G3801" s="252">
        <f>'[11]Depr Exp'!G3801</f>
        <v>0</v>
      </c>
      <c r="H3801" s="286">
        <f>'[11]Depr Exp'!H3801</f>
        <v>2311.5600000000004</v>
      </c>
      <c r="I3801" s="141">
        <f>'[11]Depr Exp'!I3801</f>
        <v>0</v>
      </c>
      <c r="J3801" s="252">
        <f>'[11]Depr Exp'!J3801</f>
        <v>0</v>
      </c>
      <c r="K3801" s="286">
        <f>'[11]Depr Exp'!K3801</f>
        <v>2311.5533</v>
      </c>
      <c r="L3801" s="286">
        <f>'[11]Depr Exp'!L3801</f>
        <v>-0.01</v>
      </c>
      <c r="M3801" s="144"/>
      <c r="N3801" s="144"/>
    </row>
    <row r="3802" spans="1:14" ht="13.5" thickTop="1">
      <c r="A3802" s="144" t="str">
        <f>'[11]Depr Exp'!A3802</f>
        <v>E3529 (GIF) Struc/Improv, Whitehorn</v>
      </c>
      <c r="B3802" s="144" t="str">
        <f>'[11]Depr Exp'!B3802</f>
        <v>E3529 (GIF) Struc/Improv, Whitehorn-1</v>
      </c>
      <c r="C3802" s="144" t="str">
        <f>'[11]Depr Exp'!C3802</f>
        <v>403E</v>
      </c>
      <c r="D3802" s="144"/>
      <c r="E3802" s="282">
        <f>'[11]Depr Exp'!E3802</f>
        <v>43131</v>
      </c>
      <c r="F3802" s="523">
        <f>'[11]Depr Exp'!F3802</f>
        <v>79169.490000000005</v>
      </c>
      <c r="G3802" s="305">
        <f>'[11]Depr Exp'!G3802</f>
        <v>1.5099999999999999E-2</v>
      </c>
      <c r="H3802" s="524">
        <f>'[11]Depr Exp'!H3802</f>
        <v>99.62</v>
      </c>
      <c r="I3802" s="523">
        <f>'[11]Depr Exp'!I3802</f>
        <v>79169.490000000005</v>
      </c>
      <c r="J3802" s="305">
        <f>'[11]Depr Exp'!J3802</f>
        <v>1.5099999999999999E-2</v>
      </c>
      <c r="K3802" s="373">
        <f>'[11]Depr Exp'!K3802</f>
        <v>99.621608250000008</v>
      </c>
      <c r="L3802" s="524">
        <f>'[11]Depr Exp'!L3802</f>
        <v>0</v>
      </c>
      <c r="M3802" s="144"/>
      <c r="N3802" s="144"/>
    </row>
    <row r="3803" spans="1:14">
      <c r="A3803" s="144" t="str">
        <f>'[11]Depr Exp'!A3803</f>
        <v>E3529 (GIF) Struc/Improv, Whitehorn</v>
      </c>
      <c r="B3803" s="144" t="str">
        <f>'[11]Depr Exp'!B3803</f>
        <v>E3529 (GIF) Struc/Improv, Whitehorn-2</v>
      </c>
      <c r="C3803" s="144" t="str">
        <f>'[11]Depr Exp'!C3803</f>
        <v>403E</v>
      </c>
      <c r="D3803" s="144"/>
      <c r="E3803" s="282">
        <f>'[11]Depr Exp'!E3803</f>
        <v>43159</v>
      </c>
      <c r="F3803" s="523">
        <f>'[11]Depr Exp'!F3803</f>
        <v>79169.490000000005</v>
      </c>
      <c r="G3803" s="305">
        <f>'[11]Depr Exp'!G3803</f>
        <v>1.5099999999999999E-2</v>
      </c>
      <c r="H3803" s="524">
        <f>'[11]Depr Exp'!H3803</f>
        <v>99.62</v>
      </c>
      <c r="I3803" s="523">
        <f>'[11]Depr Exp'!I3803</f>
        <v>79169.490000000005</v>
      </c>
      <c r="J3803" s="305">
        <f>'[11]Depr Exp'!J3803</f>
        <v>1.5099999999999999E-2</v>
      </c>
      <c r="K3803" s="373">
        <f>'[11]Depr Exp'!K3803</f>
        <v>99.621608250000008</v>
      </c>
      <c r="L3803" s="524">
        <f>'[11]Depr Exp'!L3803</f>
        <v>0</v>
      </c>
      <c r="M3803" s="144"/>
      <c r="N3803" s="144"/>
    </row>
    <row r="3804" spans="1:14">
      <c r="A3804" s="144" t="str">
        <f>'[11]Depr Exp'!A3804</f>
        <v>E3529 (GIF) Struc/Improv, Whitehorn</v>
      </c>
      <c r="B3804" s="144" t="str">
        <f>'[11]Depr Exp'!B3804</f>
        <v>E3529 (GIF) Struc/Improv, Whitehorn-3</v>
      </c>
      <c r="C3804" s="144" t="str">
        <f>'[11]Depr Exp'!C3804</f>
        <v>403E</v>
      </c>
      <c r="D3804" s="144"/>
      <c r="E3804" s="282">
        <f>'[11]Depr Exp'!E3804</f>
        <v>43190</v>
      </c>
      <c r="F3804" s="523">
        <f>'[11]Depr Exp'!F3804</f>
        <v>79169.490000000005</v>
      </c>
      <c r="G3804" s="305">
        <f>'[11]Depr Exp'!G3804</f>
        <v>1.5099999999999999E-2</v>
      </c>
      <c r="H3804" s="524">
        <f>'[11]Depr Exp'!H3804</f>
        <v>99.62</v>
      </c>
      <c r="I3804" s="523">
        <f>'[11]Depr Exp'!I3804</f>
        <v>79169.490000000005</v>
      </c>
      <c r="J3804" s="305">
        <f>'[11]Depr Exp'!J3804</f>
        <v>1.5099999999999999E-2</v>
      </c>
      <c r="K3804" s="373">
        <f>'[11]Depr Exp'!K3804</f>
        <v>99.621608250000008</v>
      </c>
      <c r="L3804" s="524">
        <f>'[11]Depr Exp'!L3804</f>
        <v>0</v>
      </c>
      <c r="M3804" s="144"/>
      <c r="N3804" s="144"/>
    </row>
    <row r="3805" spans="1:14">
      <c r="A3805" s="144" t="str">
        <f>'[11]Depr Exp'!A3805</f>
        <v>E3529 (GIF) Struc/Improv, Whitehorn</v>
      </c>
      <c r="B3805" s="144" t="str">
        <f>'[11]Depr Exp'!B3805</f>
        <v>E3529 (GIF) Struc/Improv, Whitehorn-4</v>
      </c>
      <c r="C3805" s="144" t="str">
        <f>'[11]Depr Exp'!C3805</f>
        <v>403E</v>
      </c>
      <c r="D3805" s="144"/>
      <c r="E3805" s="282">
        <f>'[11]Depr Exp'!E3805</f>
        <v>43220</v>
      </c>
      <c r="F3805" s="523">
        <f>'[11]Depr Exp'!F3805</f>
        <v>79169.490000000005</v>
      </c>
      <c r="G3805" s="305">
        <f>'[11]Depr Exp'!G3805</f>
        <v>1.5099999999999999E-2</v>
      </c>
      <c r="H3805" s="524">
        <f>'[11]Depr Exp'!H3805</f>
        <v>99.62</v>
      </c>
      <c r="I3805" s="523">
        <f>'[11]Depr Exp'!I3805</f>
        <v>79169.490000000005</v>
      </c>
      <c r="J3805" s="305">
        <f>'[11]Depr Exp'!J3805</f>
        <v>1.5099999999999999E-2</v>
      </c>
      <c r="K3805" s="373">
        <f>'[11]Depr Exp'!K3805</f>
        <v>99.621608250000008</v>
      </c>
      <c r="L3805" s="524">
        <f>'[11]Depr Exp'!L3805</f>
        <v>0</v>
      </c>
      <c r="M3805" s="144"/>
      <c r="N3805" s="144"/>
    </row>
    <row r="3806" spans="1:14">
      <c r="A3806" s="144" t="str">
        <f>'[11]Depr Exp'!A3806</f>
        <v>E3529 (GIF) Struc/Improv, Whitehorn</v>
      </c>
      <c r="B3806" s="144" t="str">
        <f>'[11]Depr Exp'!B3806</f>
        <v>E3529 (GIF) Struc/Improv, Whitehorn-5</v>
      </c>
      <c r="C3806" s="144" t="str">
        <f>'[11]Depr Exp'!C3806</f>
        <v>403E</v>
      </c>
      <c r="D3806" s="144"/>
      <c r="E3806" s="282">
        <f>'[11]Depr Exp'!E3806</f>
        <v>43251</v>
      </c>
      <c r="F3806" s="523">
        <f>'[11]Depr Exp'!F3806</f>
        <v>79169.490000000005</v>
      </c>
      <c r="G3806" s="305">
        <f>'[11]Depr Exp'!G3806</f>
        <v>1.5099999999999999E-2</v>
      </c>
      <c r="H3806" s="524">
        <f>'[11]Depr Exp'!H3806</f>
        <v>99.62</v>
      </c>
      <c r="I3806" s="523">
        <f>'[11]Depr Exp'!I3806</f>
        <v>79169.490000000005</v>
      </c>
      <c r="J3806" s="305">
        <f>'[11]Depr Exp'!J3806</f>
        <v>1.5099999999999999E-2</v>
      </c>
      <c r="K3806" s="373">
        <f>'[11]Depr Exp'!K3806</f>
        <v>99.621608250000008</v>
      </c>
      <c r="L3806" s="524">
        <f>'[11]Depr Exp'!L3806</f>
        <v>0</v>
      </c>
      <c r="M3806" s="144"/>
      <c r="N3806" s="144"/>
    </row>
    <row r="3807" spans="1:14">
      <c r="A3807" s="144" t="str">
        <f>'[11]Depr Exp'!A3807</f>
        <v>E3529 (GIF) Struc/Improv, Whitehorn</v>
      </c>
      <c r="B3807" s="144" t="str">
        <f>'[11]Depr Exp'!B3807</f>
        <v>E3529 (GIF) Struc/Improv, Whitehorn-6</v>
      </c>
      <c r="C3807" s="144" t="str">
        <f>'[11]Depr Exp'!C3807</f>
        <v>403E</v>
      </c>
      <c r="D3807" s="144"/>
      <c r="E3807" s="282">
        <f>'[11]Depr Exp'!E3807</f>
        <v>43281</v>
      </c>
      <c r="F3807" s="523">
        <f>'[11]Depr Exp'!F3807</f>
        <v>79169.490000000005</v>
      </c>
      <c r="G3807" s="305">
        <f>'[11]Depr Exp'!G3807</f>
        <v>1.5099999999999999E-2</v>
      </c>
      <c r="H3807" s="524">
        <f>'[11]Depr Exp'!H3807</f>
        <v>99.62</v>
      </c>
      <c r="I3807" s="523">
        <f>'[11]Depr Exp'!I3807</f>
        <v>79169.490000000005</v>
      </c>
      <c r="J3807" s="305">
        <f>'[11]Depr Exp'!J3807</f>
        <v>1.5099999999999999E-2</v>
      </c>
      <c r="K3807" s="373">
        <f>'[11]Depr Exp'!K3807</f>
        <v>99.621608250000008</v>
      </c>
      <c r="L3807" s="524">
        <f>'[11]Depr Exp'!L3807</f>
        <v>0</v>
      </c>
      <c r="M3807" s="144"/>
      <c r="N3807" s="144"/>
    </row>
    <row r="3808" spans="1:14">
      <c r="A3808" s="144" t="str">
        <f>'[11]Depr Exp'!A3808</f>
        <v>E3529 (GIF) Struc/Improv, Whitehorn</v>
      </c>
      <c r="B3808" s="144" t="str">
        <f>'[11]Depr Exp'!B3808</f>
        <v>E3529 (GIF) Struc/Improv, Whitehorn-7</v>
      </c>
      <c r="C3808" s="144" t="str">
        <f>'[11]Depr Exp'!C3808</f>
        <v>403E</v>
      </c>
      <c r="D3808" s="144"/>
      <c r="E3808" s="282">
        <f>'[11]Depr Exp'!E3808</f>
        <v>43312</v>
      </c>
      <c r="F3808" s="523">
        <f>'[11]Depr Exp'!F3808</f>
        <v>79169.490000000005</v>
      </c>
      <c r="G3808" s="305">
        <f>'[11]Depr Exp'!G3808</f>
        <v>1.5099999999999999E-2</v>
      </c>
      <c r="H3808" s="524">
        <f>'[11]Depr Exp'!H3808</f>
        <v>99.62</v>
      </c>
      <c r="I3808" s="523">
        <f>'[11]Depr Exp'!I3808</f>
        <v>79169.490000000005</v>
      </c>
      <c r="J3808" s="305">
        <f>'[11]Depr Exp'!J3808</f>
        <v>1.5099999999999999E-2</v>
      </c>
      <c r="K3808" s="373">
        <f>'[11]Depr Exp'!K3808</f>
        <v>99.621608250000008</v>
      </c>
      <c r="L3808" s="524">
        <f>'[11]Depr Exp'!L3808</f>
        <v>0</v>
      </c>
      <c r="M3808" s="144"/>
      <c r="N3808" s="144"/>
    </row>
    <row r="3809" spans="1:14">
      <c r="A3809" s="144" t="str">
        <f>'[11]Depr Exp'!A3809</f>
        <v>E3529 (GIF) Struc/Improv, Whitehorn</v>
      </c>
      <c r="B3809" s="144" t="str">
        <f>'[11]Depr Exp'!B3809</f>
        <v>E3529 (GIF) Struc/Improv, Whitehorn-8</v>
      </c>
      <c r="C3809" s="144" t="str">
        <f>'[11]Depr Exp'!C3809</f>
        <v>403E</v>
      </c>
      <c r="D3809" s="144"/>
      <c r="E3809" s="282">
        <f>'[11]Depr Exp'!E3809</f>
        <v>43343</v>
      </c>
      <c r="F3809" s="523">
        <f>'[11]Depr Exp'!F3809</f>
        <v>79169.490000000005</v>
      </c>
      <c r="G3809" s="305">
        <f>'[11]Depr Exp'!G3809</f>
        <v>1.5099999999999999E-2</v>
      </c>
      <c r="H3809" s="524">
        <f>'[11]Depr Exp'!H3809</f>
        <v>99.62</v>
      </c>
      <c r="I3809" s="523">
        <f>'[11]Depr Exp'!I3809</f>
        <v>79169.490000000005</v>
      </c>
      <c r="J3809" s="305">
        <f>'[11]Depr Exp'!J3809</f>
        <v>1.5099999999999999E-2</v>
      </c>
      <c r="K3809" s="373">
        <f>'[11]Depr Exp'!K3809</f>
        <v>99.621608250000008</v>
      </c>
      <c r="L3809" s="524">
        <f>'[11]Depr Exp'!L3809</f>
        <v>0</v>
      </c>
      <c r="M3809" s="144"/>
      <c r="N3809" s="144"/>
    </row>
    <row r="3810" spans="1:14">
      <c r="A3810" s="144" t="str">
        <f>'[11]Depr Exp'!A3810</f>
        <v>E3529 (GIF) Struc/Improv, Whitehorn</v>
      </c>
      <c r="B3810" s="144" t="str">
        <f>'[11]Depr Exp'!B3810</f>
        <v>E3529 (GIF) Struc/Improv, Whitehorn-9</v>
      </c>
      <c r="C3810" s="144" t="str">
        <f>'[11]Depr Exp'!C3810</f>
        <v>403E</v>
      </c>
      <c r="D3810" s="144"/>
      <c r="E3810" s="282">
        <f>'[11]Depr Exp'!E3810</f>
        <v>43373</v>
      </c>
      <c r="F3810" s="523">
        <f>'[11]Depr Exp'!F3810</f>
        <v>79169.490000000005</v>
      </c>
      <c r="G3810" s="305">
        <f>'[11]Depr Exp'!G3810</f>
        <v>1.5099999999999999E-2</v>
      </c>
      <c r="H3810" s="524">
        <f>'[11]Depr Exp'!H3810</f>
        <v>99.62</v>
      </c>
      <c r="I3810" s="523">
        <f>'[11]Depr Exp'!I3810</f>
        <v>79169.490000000005</v>
      </c>
      <c r="J3810" s="305">
        <f>'[11]Depr Exp'!J3810</f>
        <v>1.5099999999999999E-2</v>
      </c>
      <c r="K3810" s="373">
        <f>'[11]Depr Exp'!K3810</f>
        <v>99.621608250000008</v>
      </c>
      <c r="L3810" s="524">
        <f>'[11]Depr Exp'!L3810</f>
        <v>0</v>
      </c>
      <c r="M3810" s="144"/>
      <c r="N3810" s="144"/>
    </row>
    <row r="3811" spans="1:14">
      <c r="A3811" s="144" t="str">
        <f>'[11]Depr Exp'!A3811</f>
        <v>E3529 (GIF) Struc/Improv, Whitehorn</v>
      </c>
      <c r="B3811" s="144" t="str">
        <f>'[11]Depr Exp'!B3811</f>
        <v>E3529 (GIF) Struc/Improv, Whitehorn-10</v>
      </c>
      <c r="C3811" s="144" t="str">
        <f>'[11]Depr Exp'!C3811</f>
        <v>403E</v>
      </c>
      <c r="D3811" s="144"/>
      <c r="E3811" s="282">
        <f>'[11]Depr Exp'!E3811</f>
        <v>43404</v>
      </c>
      <c r="F3811" s="523">
        <f>'[11]Depr Exp'!F3811</f>
        <v>79169.490000000005</v>
      </c>
      <c r="G3811" s="305">
        <f>'[11]Depr Exp'!G3811</f>
        <v>1.5099999999999999E-2</v>
      </c>
      <c r="H3811" s="524">
        <f>'[11]Depr Exp'!H3811</f>
        <v>99.62</v>
      </c>
      <c r="I3811" s="523">
        <f>'[11]Depr Exp'!I3811</f>
        <v>79169.490000000005</v>
      </c>
      <c r="J3811" s="305">
        <f>'[11]Depr Exp'!J3811</f>
        <v>1.5099999999999999E-2</v>
      </c>
      <c r="K3811" s="373">
        <f>'[11]Depr Exp'!K3811</f>
        <v>99.621608250000008</v>
      </c>
      <c r="L3811" s="524">
        <f>'[11]Depr Exp'!L3811</f>
        <v>0</v>
      </c>
      <c r="M3811" s="144"/>
      <c r="N3811" s="144"/>
    </row>
    <row r="3812" spans="1:14">
      <c r="A3812" s="144" t="str">
        <f>'[11]Depr Exp'!A3812</f>
        <v>E3529 (GIF) Struc/Improv, Whitehorn</v>
      </c>
      <c r="B3812" s="144" t="str">
        <f>'[11]Depr Exp'!B3812</f>
        <v>E3529 (GIF) Struc/Improv, Whitehorn-11</v>
      </c>
      <c r="C3812" s="144" t="str">
        <f>'[11]Depr Exp'!C3812</f>
        <v>403E</v>
      </c>
      <c r="D3812" s="144"/>
      <c r="E3812" s="282">
        <f>'[11]Depr Exp'!E3812</f>
        <v>43434</v>
      </c>
      <c r="F3812" s="523">
        <f>'[11]Depr Exp'!F3812</f>
        <v>79169.490000000005</v>
      </c>
      <c r="G3812" s="305">
        <f>'[11]Depr Exp'!G3812</f>
        <v>1.5099999999999999E-2</v>
      </c>
      <c r="H3812" s="524">
        <f>'[11]Depr Exp'!H3812</f>
        <v>99.62</v>
      </c>
      <c r="I3812" s="523">
        <f>'[11]Depr Exp'!I3812</f>
        <v>79169.490000000005</v>
      </c>
      <c r="J3812" s="305">
        <f>'[11]Depr Exp'!J3812</f>
        <v>1.5099999999999999E-2</v>
      </c>
      <c r="K3812" s="373">
        <f>'[11]Depr Exp'!K3812</f>
        <v>99.621608250000008</v>
      </c>
      <c r="L3812" s="524">
        <f>'[11]Depr Exp'!L3812</f>
        <v>0</v>
      </c>
      <c r="M3812" s="144"/>
      <c r="N3812" s="144"/>
    </row>
    <row r="3813" spans="1:14">
      <c r="A3813" s="144" t="str">
        <f>'[11]Depr Exp'!A3813</f>
        <v>E3529 (GIF) Struc/Improv, Whitehorn</v>
      </c>
      <c r="B3813" s="144" t="str">
        <f>'[11]Depr Exp'!B3813</f>
        <v>E3529 (GIF) Struc/Improv, Whitehorn-12</v>
      </c>
      <c r="C3813" s="144" t="str">
        <f>'[11]Depr Exp'!C3813</f>
        <v>403E</v>
      </c>
      <c r="D3813" s="144"/>
      <c r="E3813" s="282">
        <f>'[11]Depr Exp'!E3813</f>
        <v>43465</v>
      </c>
      <c r="F3813" s="523">
        <f>'[11]Depr Exp'!F3813</f>
        <v>79169.490000000005</v>
      </c>
      <c r="G3813" s="305">
        <f>'[11]Depr Exp'!G3813</f>
        <v>1.5099999999999999E-2</v>
      </c>
      <c r="H3813" s="524">
        <f>'[11]Depr Exp'!H3813</f>
        <v>99.62</v>
      </c>
      <c r="I3813" s="523">
        <f>'[11]Depr Exp'!I3813</f>
        <v>79169.490000000005</v>
      </c>
      <c r="J3813" s="305">
        <f>'[11]Depr Exp'!J3813</f>
        <v>1.5099999999999999E-2</v>
      </c>
      <c r="K3813" s="373">
        <f>'[11]Depr Exp'!K3813</f>
        <v>99.621608250000008</v>
      </c>
      <c r="L3813" s="524">
        <f>'[11]Depr Exp'!L3813</f>
        <v>0</v>
      </c>
      <c r="M3813" s="144"/>
      <c r="N3813" s="144"/>
    </row>
    <row r="3814" spans="1:14" ht="15.75" thickBot="1">
      <c r="A3814" s="159" t="str">
        <f>'[11]Depr Exp'!A3814</f>
        <v>E3529 (GIF) Struc/Improv, Whitehorn Total</v>
      </c>
      <c r="B3814" s="144">
        <f>'[11]Depr Exp'!B3814</f>
        <v>0</v>
      </c>
      <c r="C3814" s="502" t="str">
        <f>'[11]Depr Exp'!C3814</f>
        <v>ETSM</v>
      </c>
      <c r="D3814" s="144"/>
      <c r="E3814" s="281" t="str">
        <f>'[11]Depr Exp'!E3814</f>
        <v>Total</v>
      </c>
      <c r="F3814" s="141">
        <f>'[11]Depr Exp'!F3814</f>
        <v>0</v>
      </c>
      <c r="G3814" s="252">
        <f>'[11]Depr Exp'!G3814</f>
        <v>0</v>
      </c>
      <c r="H3814" s="286">
        <f>'[11]Depr Exp'!H3814</f>
        <v>1195.44</v>
      </c>
      <c r="I3814" s="141">
        <f>'[11]Depr Exp'!I3814</f>
        <v>0</v>
      </c>
      <c r="J3814" s="252">
        <f>'[11]Depr Exp'!J3814</f>
        <v>0</v>
      </c>
      <c r="K3814" s="286">
        <f>'[11]Depr Exp'!K3814</f>
        <v>1195.4592990000001</v>
      </c>
      <c r="L3814" s="286">
        <f>'[11]Depr Exp'!L3814</f>
        <v>0.02</v>
      </c>
      <c r="M3814" s="144"/>
      <c r="N3814" s="144"/>
    </row>
    <row r="3815" spans="1:14" ht="13.5" thickTop="1">
      <c r="A3815" s="144" t="str">
        <f>'[11]Depr Exp'!A3815</f>
        <v>E353 TSM Sta Eq, 3rd AC Line</v>
      </c>
      <c r="B3815" s="144" t="str">
        <f>'[11]Depr Exp'!B3815</f>
        <v>E353 TSM Sta Eq, 3rd AC Line-1</v>
      </c>
      <c r="C3815" s="144" t="str">
        <f>'[11]Depr Exp'!C3815</f>
        <v>403E</v>
      </c>
      <c r="D3815" s="144"/>
      <c r="E3815" s="282">
        <f>'[11]Depr Exp'!E3815</f>
        <v>43131</v>
      </c>
      <c r="F3815" s="523">
        <f>'[11]Depr Exp'!F3815</f>
        <v>38758572.109999999</v>
      </c>
      <c r="G3815" s="305">
        <f>'[11]Depr Exp'!G3815</f>
        <v>2.3100000000000002E-2</v>
      </c>
      <c r="H3815" s="524">
        <f>'[11]Depr Exp'!H3815</f>
        <v>74610.25</v>
      </c>
      <c r="I3815" s="523">
        <f>'[11]Depr Exp'!I3815</f>
        <v>38758572.109999999</v>
      </c>
      <c r="J3815" s="305">
        <f>'[11]Depr Exp'!J3815</f>
        <v>2.3100000000000002E-2</v>
      </c>
      <c r="K3815" s="373">
        <f>'[11]Depr Exp'!K3815</f>
        <v>74610.251311750006</v>
      </c>
      <c r="L3815" s="524">
        <f>'[11]Depr Exp'!L3815</f>
        <v>0</v>
      </c>
      <c r="M3815" s="144"/>
      <c r="N3815" s="144"/>
    </row>
    <row r="3816" spans="1:14">
      <c r="A3816" s="144" t="str">
        <f>'[11]Depr Exp'!A3816</f>
        <v>E353 TSM Sta Eq, 3rd AC Line</v>
      </c>
      <c r="B3816" s="144" t="str">
        <f>'[11]Depr Exp'!B3816</f>
        <v>E353 TSM Sta Eq, 3rd AC Line-2</v>
      </c>
      <c r="C3816" s="144" t="str">
        <f>'[11]Depr Exp'!C3816</f>
        <v>403E</v>
      </c>
      <c r="D3816" s="144"/>
      <c r="E3816" s="282">
        <f>'[11]Depr Exp'!E3816</f>
        <v>43159</v>
      </c>
      <c r="F3816" s="523">
        <f>'[11]Depr Exp'!F3816</f>
        <v>38758572.109999999</v>
      </c>
      <c r="G3816" s="305">
        <f>'[11]Depr Exp'!G3816</f>
        <v>2.3100000000000002E-2</v>
      </c>
      <c r="H3816" s="524">
        <f>'[11]Depr Exp'!H3816</f>
        <v>74610.25</v>
      </c>
      <c r="I3816" s="523">
        <f>'[11]Depr Exp'!I3816</f>
        <v>38758572.109999999</v>
      </c>
      <c r="J3816" s="305">
        <f>'[11]Depr Exp'!J3816</f>
        <v>2.3100000000000002E-2</v>
      </c>
      <c r="K3816" s="373">
        <f>'[11]Depr Exp'!K3816</f>
        <v>74610.251311750006</v>
      </c>
      <c r="L3816" s="524">
        <f>'[11]Depr Exp'!L3816</f>
        <v>0</v>
      </c>
      <c r="M3816" s="144"/>
      <c r="N3816" s="144"/>
    </row>
    <row r="3817" spans="1:14">
      <c r="A3817" s="144" t="str">
        <f>'[11]Depr Exp'!A3817</f>
        <v>E353 TSM Sta Eq, 3rd AC Line</v>
      </c>
      <c r="B3817" s="144" t="str">
        <f>'[11]Depr Exp'!B3817</f>
        <v>E353 TSM Sta Eq, 3rd AC Line-3</v>
      </c>
      <c r="C3817" s="144" t="str">
        <f>'[11]Depr Exp'!C3817</f>
        <v>403E</v>
      </c>
      <c r="D3817" s="144"/>
      <c r="E3817" s="282">
        <f>'[11]Depr Exp'!E3817</f>
        <v>43190</v>
      </c>
      <c r="F3817" s="523">
        <f>'[11]Depr Exp'!F3817</f>
        <v>38758572.109999999</v>
      </c>
      <c r="G3817" s="305">
        <f>'[11]Depr Exp'!G3817</f>
        <v>2.3100000000000002E-2</v>
      </c>
      <c r="H3817" s="524">
        <f>'[11]Depr Exp'!H3817</f>
        <v>74610.25</v>
      </c>
      <c r="I3817" s="523">
        <f>'[11]Depr Exp'!I3817</f>
        <v>38758572.109999999</v>
      </c>
      <c r="J3817" s="305">
        <f>'[11]Depr Exp'!J3817</f>
        <v>2.3100000000000002E-2</v>
      </c>
      <c r="K3817" s="373">
        <f>'[11]Depr Exp'!K3817</f>
        <v>74610.251311750006</v>
      </c>
      <c r="L3817" s="524">
        <f>'[11]Depr Exp'!L3817</f>
        <v>0</v>
      </c>
      <c r="M3817" s="144"/>
      <c r="N3817" s="144"/>
    </row>
    <row r="3818" spans="1:14">
      <c r="A3818" s="144" t="str">
        <f>'[11]Depr Exp'!A3818</f>
        <v>E353 TSM Sta Eq, 3rd AC Line</v>
      </c>
      <c r="B3818" s="144" t="str">
        <f>'[11]Depr Exp'!B3818</f>
        <v>E353 TSM Sta Eq, 3rd AC Line-4</v>
      </c>
      <c r="C3818" s="144" t="str">
        <f>'[11]Depr Exp'!C3818</f>
        <v>403E</v>
      </c>
      <c r="D3818" s="144"/>
      <c r="E3818" s="282">
        <f>'[11]Depr Exp'!E3818</f>
        <v>43220</v>
      </c>
      <c r="F3818" s="523">
        <f>'[11]Depr Exp'!F3818</f>
        <v>38758572.109999999</v>
      </c>
      <c r="G3818" s="305">
        <f>'[11]Depr Exp'!G3818</f>
        <v>2.3100000000000002E-2</v>
      </c>
      <c r="H3818" s="524">
        <f>'[11]Depr Exp'!H3818</f>
        <v>74610.25</v>
      </c>
      <c r="I3818" s="523">
        <f>'[11]Depr Exp'!I3818</f>
        <v>38758572.109999999</v>
      </c>
      <c r="J3818" s="305">
        <f>'[11]Depr Exp'!J3818</f>
        <v>2.3100000000000002E-2</v>
      </c>
      <c r="K3818" s="373">
        <f>'[11]Depr Exp'!K3818</f>
        <v>74610.251311750006</v>
      </c>
      <c r="L3818" s="524">
        <f>'[11]Depr Exp'!L3818</f>
        <v>0</v>
      </c>
      <c r="M3818" s="144"/>
      <c r="N3818" s="144"/>
    </row>
    <row r="3819" spans="1:14">
      <c r="A3819" s="144" t="str">
        <f>'[11]Depr Exp'!A3819</f>
        <v>E353 TSM Sta Eq, 3rd AC Line</v>
      </c>
      <c r="B3819" s="144" t="str">
        <f>'[11]Depr Exp'!B3819</f>
        <v>E353 TSM Sta Eq, 3rd AC Line-5</v>
      </c>
      <c r="C3819" s="144" t="str">
        <f>'[11]Depr Exp'!C3819</f>
        <v>403E</v>
      </c>
      <c r="D3819" s="144"/>
      <c r="E3819" s="282">
        <f>'[11]Depr Exp'!E3819</f>
        <v>43251</v>
      </c>
      <c r="F3819" s="523">
        <f>'[11]Depr Exp'!F3819</f>
        <v>38758572.109999999</v>
      </c>
      <c r="G3819" s="305">
        <f>'[11]Depr Exp'!G3819</f>
        <v>2.3100000000000002E-2</v>
      </c>
      <c r="H3819" s="524">
        <f>'[11]Depr Exp'!H3819</f>
        <v>74610.25</v>
      </c>
      <c r="I3819" s="523">
        <f>'[11]Depr Exp'!I3819</f>
        <v>38758572.109999999</v>
      </c>
      <c r="J3819" s="305">
        <f>'[11]Depr Exp'!J3819</f>
        <v>2.3100000000000002E-2</v>
      </c>
      <c r="K3819" s="373">
        <f>'[11]Depr Exp'!K3819</f>
        <v>74610.251311750006</v>
      </c>
      <c r="L3819" s="524">
        <f>'[11]Depr Exp'!L3819</f>
        <v>0</v>
      </c>
      <c r="M3819" s="144"/>
      <c r="N3819" s="144"/>
    </row>
    <row r="3820" spans="1:14">
      <c r="A3820" s="144" t="str">
        <f>'[11]Depr Exp'!A3820</f>
        <v>E353 TSM Sta Eq, 3rd AC Line</v>
      </c>
      <c r="B3820" s="144" t="str">
        <f>'[11]Depr Exp'!B3820</f>
        <v>E353 TSM Sta Eq, 3rd AC Line-6</v>
      </c>
      <c r="C3820" s="144" t="str">
        <f>'[11]Depr Exp'!C3820</f>
        <v>403E</v>
      </c>
      <c r="D3820" s="144"/>
      <c r="E3820" s="282">
        <f>'[11]Depr Exp'!E3820</f>
        <v>43281</v>
      </c>
      <c r="F3820" s="523">
        <f>'[11]Depr Exp'!F3820</f>
        <v>38758572.109999999</v>
      </c>
      <c r="G3820" s="305">
        <f>'[11]Depr Exp'!G3820</f>
        <v>2.3100000000000002E-2</v>
      </c>
      <c r="H3820" s="524">
        <f>'[11]Depr Exp'!H3820</f>
        <v>74610.25</v>
      </c>
      <c r="I3820" s="523">
        <f>'[11]Depr Exp'!I3820</f>
        <v>38758572.109999999</v>
      </c>
      <c r="J3820" s="305">
        <f>'[11]Depr Exp'!J3820</f>
        <v>2.3100000000000002E-2</v>
      </c>
      <c r="K3820" s="373">
        <f>'[11]Depr Exp'!K3820</f>
        <v>74610.251311750006</v>
      </c>
      <c r="L3820" s="524">
        <f>'[11]Depr Exp'!L3820</f>
        <v>0</v>
      </c>
      <c r="M3820" s="144"/>
      <c r="N3820" s="144"/>
    </row>
    <row r="3821" spans="1:14">
      <c r="A3821" s="144" t="str">
        <f>'[11]Depr Exp'!A3821</f>
        <v>E353 TSM Sta Eq, 3rd AC Line</v>
      </c>
      <c r="B3821" s="144" t="str">
        <f>'[11]Depr Exp'!B3821</f>
        <v>E353 TSM Sta Eq, 3rd AC Line-7</v>
      </c>
      <c r="C3821" s="144" t="str">
        <f>'[11]Depr Exp'!C3821</f>
        <v>403E</v>
      </c>
      <c r="D3821" s="144"/>
      <c r="E3821" s="282">
        <f>'[11]Depr Exp'!E3821</f>
        <v>43312</v>
      </c>
      <c r="F3821" s="523">
        <f>'[11]Depr Exp'!F3821</f>
        <v>38758572.109999999</v>
      </c>
      <c r="G3821" s="305">
        <f>'[11]Depr Exp'!G3821</f>
        <v>2.3100000000000002E-2</v>
      </c>
      <c r="H3821" s="524">
        <f>'[11]Depr Exp'!H3821</f>
        <v>74610.25</v>
      </c>
      <c r="I3821" s="523">
        <f>'[11]Depr Exp'!I3821</f>
        <v>38758572.109999999</v>
      </c>
      <c r="J3821" s="305">
        <f>'[11]Depr Exp'!J3821</f>
        <v>2.3100000000000002E-2</v>
      </c>
      <c r="K3821" s="373">
        <f>'[11]Depr Exp'!K3821</f>
        <v>74610.251311750006</v>
      </c>
      <c r="L3821" s="524">
        <f>'[11]Depr Exp'!L3821</f>
        <v>0</v>
      </c>
      <c r="M3821" s="144"/>
      <c r="N3821" s="144"/>
    </row>
    <row r="3822" spans="1:14">
      <c r="A3822" s="144" t="str">
        <f>'[11]Depr Exp'!A3822</f>
        <v>E353 TSM Sta Eq, 3rd AC Line</v>
      </c>
      <c r="B3822" s="144" t="str">
        <f>'[11]Depr Exp'!B3822</f>
        <v>E353 TSM Sta Eq, 3rd AC Line-8</v>
      </c>
      <c r="C3822" s="144" t="str">
        <f>'[11]Depr Exp'!C3822</f>
        <v>403E</v>
      </c>
      <c r="D3822" s="144"/>
      <c r="E3822" s="282">
        <f>'[11]Depr Exp'!E3822</f>
        <v>43343</v>
      </c>
      <c r="F3822" s="523">
        <f>'[11]Depr Exp'!F3822</f>
        <v>38758572.109999999</v>
      </c>
      <c r="G3822" s="305">
        <f>'[11]Depr Exp'!G3822</f>
        <v>2.3100000000000002E-2</v>
      </c>
      <c r="H3822" s="524">
        <f>'[11]Depr Exp'!H3822</f>
        <v>74610.25</v>
      </c>
      <c r="I3822" s="523">
        <f>'[11]Depr Exp'!I3822</f>
        <v>38758572.109999999</v>
      </c>
      <c r="J3822" s="305">
        <f>'[11]Depr Exp'!J3822</f>
        <v>2.3100000000000002E-2</v>
      </c>
      <c r="K3822" s="373">
        <f>'[11]Depr Exp'!K3822</f>
        <v>74610.251311750006</v>
      </c>
      <c r="L3822" s="524">
        <f>'[11]Depr Exp'!L3822</f>
        <v>0</v>
      </c>
      <c r="M3822" s="144"/>
      <c r="N3822" s="144"/>
    </row>
    <row r="3823" spans="1:14">
      <c r="A3823" s="144" t="str">
        <f>'[11]Depr Exp'!A3823</f>
        <v>E353 TSM Sta Eq, 3rd AC Line</v>
      </c>
      <c r="B3823" s="144" t="str">
        <f>'[11]Depr Exp'!B3823</f>
        <v>E353 TSM Sta Eq, 3rd AC Line-9</v>
      </c>
      <c r="C3823" s="144" t="str">
        <f>'[11]Depr Exp'!C3823</f>
        <v>403E</v>
      </c>
      <c r="D3823" s="144"/>
      <c r="E3823" s="282">
        <f>'[11]Depr Exp'!E3823</f>
        <v>43373</v>
      </c>
      <c r="F3823" s="523">
        <f>'[11]Depr Exp'!F3823</f>
        <v>38758572.109999999</v>
      </c>
      <c r="G3823" s="305">
        <f>'[11]Depr Exp'!G3823</f>
        <v>2.3100000000000002E-2</v>
      </c>
      <c r="H3823" s="524">
        <f>'[11]Depr Exp'!H3823</f>
        <v>74610.25</v>
      </c>
      <c r="I3823" s="523">
        <f>'[11]Depr Exp'!I3823</f>
        <v>38758572.109999999</v>
      </c>
      <c r="J3823" s="305">
        <f>'[11]Depr Exp'!J3823</f>
        <v>2.3100000000000002E-2</v>
      </c>
      <c r="K3823" s="373">
        <f>'[11]Depr Exp'!K3823</f>
        <v>74610.251311750006</v>
      </c>
      <c r="L3823" s="524">
        <f>'[11]Depr Exp'!L3823</f>
        <v>0</v>
      </c>
      <c r="M3823" s="144"/>
      <c r="N3823" s="144"/>
    </row>
    <row r="3824" spans="1:14">
      <c r="A3824" s="144" t="str">
        <f>'[11]Depr Exp'!A3824</f>
        <v>E353 TSM Sta Eq, 3rd AC Line</v>
      </c>
      <c r="B3824" s="144" t="str">
        <f>'[11]Depr Exp'!B3824</f>
        <v>E353 TSM Sta Eq, 3rd AC Line-10</v>
      </c>
      <c r="C3824" s="144" t="str">
        <f>'[11]Depr Exp'!C3824</f>
        <v>403E</v>
      </c>
      <c r="D3824" s="144"/>
      <c r="E3824" s="282">
        <f>'[11]Depr Exp'!E3824</f>
        <v>43404</v>
      </c>
      <c r="F3824" s="523">
        <f>'[11]Depr Exp'!F3824</f>
        <v>38758572.109999999</v>
      </c>
      <c r="G3824" s="305">
        <f>'[11]Depr Exp'!G3824</f>
        <v>2.3100000000000002E-2</v>
      </c>
      <c r="H3824" s="524">
        <f>'[11]Depr Exp'!H3824</f>
        <v>74610.25</v>
      </c>
      <c r="I3824" s="523">
        <f>'[11]Depr Exp'!I3824</f>
        <v>38758572.109999999</v>
      </c>
      <c r="J3824" s="305">
        <f>'[11]Depr Exp'!J3824</f>
        <v>2.3100000000000002E-2</v>
      </c>
      <c r="K3824" s="373">
        <f>'[11]Depr Exp'!K3824</f>
        <v>74610.251311750006</v>
      </c>
      <c r="L3824" s="524">
        <f>'[11]Depr Exp'!L3824</f>
        <v>0</v>
      </c>
      <c r="M3824" s="144"/>
      <c r="N3824" s="144"/>
    </row>
    <row r="3825" spans="1:14">
      <c r="A3825" s="144" t="str">
        <f>'[11]Depr Exp'!A3825</f>
        <v>E353 TSM Sta Eq, 3rd AC Line</v>
      </c>
      <c r="B3825" s="144" t="str">
        <f>'[11]Depr Exp'!B3825</f>
        <v>E353 TSM Sta Eq, 3rd AC Line-11</v>
      </c>
      <c r="C3825" s="144" t="str">
        <f>'[11]Depr Exp'!C3825</f>
        <v>403E</v>
      </c>
      <c r="D3825" s="144"/>
      <c r="E3825" s="282">
        <f>'[11]Depr Exp'!E3825</f>
        <v>43434</v>
      </c>
      <c r="F3825" s="523">
        <f>'[11]Depr Exp'!F3825</f>
        <v>38758572.109999999</v>
      </c>
      <c r="G3825" s="305">
        <f>'[11]Depr Exp'!G3825</f>
        <v>2.3100000000000002E-2</v>
      </c>
      <c r="H3825" s="524">
        <f>'[11]Depr Exp'!H3825</f>
        <v>74610.25</v>
      </c>
      <c r="I3825" s="523">
        <f>'[11]Depr Exp'!I3825</f>
        <v>38758572.109999999</v>
      </c>
      <c r="J3825" s="305">
        <f>'[11]Depr Exp'!J3825</f>
        <v>2.3100000000000002E-2</v>
      </c>
      <c r="K3825" s="373">
        <f>'[11]Depr Exp'!K3825</f>
        <v>74610.251311750006</v>
      </c>
      <c r="L3825" s="524">
        <f>'[11]Depr Exp'!L3825</f>
        <v>0</v>
      </c>
      <c r="M3825" s="144"/>
      <c r="N3825" s="144"/>
    </row>
    <row r="3826" spans="1:14">
      <c r="A3826" s="144" t="str">
        <f>'[11]Depr Exp'!A3826</f>
        <v>E353 TSM Sta Eq, 3rd AC Line</v>
      </c>
      <c r="B3826" s="144" t="str">
        <f>'[11]Depr Exp'!B3826</f>
        <v>E353 TSM Sta Eq, 3rd AC Line-12</v>
      </c>
      <c r="C3826" s="144" t="str">
        <f>'[11]Depr Exp'!C3826</f>
        <v>403E</v>
      </c>
      <c r="D3826" s="144"/>
      <c r="E3826" s="282">
        <f>'[11]Depr Exp'!E3826</f>
        <v>43465</v>
      </c>
      <c r="F3826" s="523">
        <f>'[11]Depr Exp'!F3826</f>
        <v>38758572.109999999</v>
      </c>
      <c r="G3826" s="305">
        <f>'[11]Depr Exp'!G3826</f>
        <v>2.3100000000000002E-2</v>
      </c>
      <c r="H3826" s="524">
        <f>'[11]Depr Exp'!H3826</f>
        <v>74610.25</v>
      </c>
      <c r="I3826" s="523">
        <f>'[11]Depr Exp'!I3826</f>
        <v>38758572.109999999</v>
      </c>
      <c r="J3826" s="305">
        <f>'[11]Depr Exp'!J3826</f>
        <v>2.3100000000000002E-2</v>
      </c>
      <c r="K3826" s="373">
        <f>'[11]Depr Exp'!K3826</f>
        <v>74610.251311750006</v>
      </c>
      <c r="L3826" s="524">
        <f>'[11]Depr Exp'!L3826</f>
        <v>0</v>
      </c>
      <c r="M3826" s="144"/>
      <c r="N3826" s="144"/>
    </row>
    <row r="3827" spans="1:14" ht="15.75" thickBot="1">
      <c r="A3827" s="159" t="str">
        <f>'[11]Depr Exp'!A3827</f>
        <v>E353 TSM Sta Eq, 3rd AC Line Total</v>
      </c>
      <c r="B3827" s="144">
        <f>'[11]Depr Exp'!B3827</f>
        <v>0</v>
      </c>
      <c r="C3827" s="502" t="str">
        <f>'[11]Depr Exp'!C3827</f>
        <v>ETSM</v>
      </c>
      <c r="D3827" s="144"/>
      <c r="E3827" s="281" t="str">
        <f>'[11]Depr Exp'!E3827</f>
        <v>Total</v>
      </c>
      <c r="F3827" s="141">
        <f>'[11]Depr Exp'!F3827</f>
        <v>0</v>
      </c>
      <c r="G3827" s="252">
        <f>'[11]Depr Exp'!G3827</f>
        <v>0</v>
      </c>
      <c r="H3827" s="286">
        <f>'[11]Depr Exp'!H3827</f>
        <v>895323</v>
      </c>
      <c r="I3827" s="141">
        <f>'[11]Depr Exp'!I3827</f>
        <v>0</v>
      </c>
      <c r="J3827" s="252">
        <f>'[11]Depr Exp'!J3827</f>
        <v>0</v>
      </c>
      <c r="K3827" s="286">
        <f>'[11]Depr Exp'!K3827</f>
        <v>895323.0157410003</v>
      </c>
      <c r="L3827" s="286">
        <f>'[11]Depr Exp'!L3827</f>
        <v>0.02</v>
      </c>
      <c r="M3827" s="144"/>
      <c r="N3827" s="144"/>
    </row>
    <row r="3828" spans="1:14" ht="13.5" thickTop="1">
      <c r="A3828" s="144" t="str">
        <f>'[11]Depr Exp'!A3828</f>
        <v xml:space="preserve">E353 TSM Sta Eq, Colstrip 3-4 </v>
      </c>
      <c r="B3828" s="144" t="str">
        <f>'[11]Depr Exp'!B3828</f>
        <v>E353 TSM Sta Eq, Colstrip 3-4 -1</v>
      </c>
      <c r="C3828" s="144" t="str">
        <f>'[11]Depr Exp'!C3828</f>
        <v>403E</v>
      </c>
      <c r="D3828" s="144"/>
      <c r="E3828" s="282">
        <f>'[11]Depr Exp'!E3828</f>
        <v>43131</v>
      </c>
      <c r="F3828" s="523">
        <f>'[11]Depr Exp'!F3828</f>
        <v>21135002.129999999</v>
      </c>
      <c r="G3828" s="305">
        <f>'[11]Depr Exp'!G3828</f>
        <v>2.3100000000000002E-2</v>
      </c>
      <c r="H3828" s="524">
        <f>'[11]Depr Exp'!H3828</f>
        <v>40684.879999999997</v>
      </c>
      <c r="I3828" s="523">
        <f>'[11]Depr Exp'!I3828</f>
        <v>21422218.489999998</v>
      </c>
      <c r="J3828" s="305">
        <f>'[11]Depr Exp'!J3828</f>
        <v>2.3100000000000002E-2</v>
      </c>
      <c r="K3828" s="373">
        <f>'[11]Depr Exp'!K3828</f>
        <v>41237.770593250003</v>
      </c>
      <c r="L3828" s="524">
        <f>'[11]Depr Exp'!L3828</f>
        <v>552.89</v>
      </c>
      <c r="M3828" s="144"/>
      <c r="N3828" s="144"/>
    </row>
    <row r="3829" spans="1:14">
      <c r="A3829" s="144" t="str">
        <f>'[11]Depr Exp'!A3829</f>
        <v xml:space="preserve">E353 TSM Sta Eq, Colstrip 3-4 </v>
      </c>
      <c r="B3829" s="144" t="str">
        <f>'[11]Depr Exp'!B3829</f>
        <v>E353 TSM Sta Eq, Colstrip 3-4 -2</v>
      </c>
      <c r="C3829" s="144" t="str">
        <f>'[11]Depr Exp'!C3829</f>
        <v>403E</v>
      </c>
      <c r="D3829" s="144"/>
      <c r="E3829" s="282">
        <f>'[11]Depr Exp'!E3829</f>
        <v>43159</v>
      </c>
      <c r="F3829" s="523">
        <f>'[11]Depr Exp'!F3829</f>
        <v>21200847.379999999</v>
      </c>
      <c r="G3829" s="305">
        <f>'[11]Depr Exp'!G3829</f>
        <v>2.3100000000000002E-2</v>
      </c>
      <c r="H3829" s="524">
        <f>'[11]Depr Exp'!H3829</f>
        <v>40811.630000000005</v>
      </c>
      <c r="I3829" s="523">
        <f>'[11]Depr Exp'!I3829</f>
        <v>21422218.489999998</v>
      </c>
      <c r="J3829" s="305">
        <f>'[11]Depr Exp'!J3829</f>
        <v>2.3100000000000002E-2</v>
      </c>
      <c r="K3829" s="373">
        <f>'[11]Depr Exp'!K3829</f>
        <v>41237.770593250003</v>
      </c>
      <c r="L3829" s="524">
        <f>'[11]Depr Exp'!L3829</f>
        <v>426.14</v>
      </c>
      <c r="M3829" s="144"/>
      <c r="N3829" s="144"/>
    </row>
    <row r="3830" spans="1:14">
      <c r="A3830" s="144" t="str">
        <f>'[11]Depr Exp'!A3830</f>
        <v xml:space="preserve">E353 TSM Sta Eq, Colstrip 3-4 </v>
      </c>
      <c r="B3830" s="144" t="str">
        <f>'[11]Depr Exp'!B3830</f>
        <v>E353 TSM Sta Eq, Colstrip 3-4 -3</v>
      </c>
      <c r="C3830" s="144" t="str">
        <f>'[11]Depr Exp'!C3830</f>
        <v>403E</v>
      </c>
      <c r="D3830" s="144"/>
      <c r="E3830" s="282">
        <f>'[11]Depr Exp'!E3830</f>
        <v>43190</v>
      </c>
      <c r="F3830" s="523">
        <f>'[11]Depr Exp'!F3830</f>
        <v>21206244.809999999</v>
      </c>
      <c r="G3830" s="305">
        <f>'[11]Depr Exp'!G3830</f>
        <v>2.3100000000000002E-2</v>
      </c>
      <c r="H3830" s="524">
        <f>'[11]Depr Exp'!H3830</f>
        <v>40822.03</v>
      </c>
      <c r="I3830" s="523">
        <f>'[11]Depr Exp'!I3830</f>
        <v>21422218.489999998</v>
      </c>
      <c r="J3830" s="305">
        <f>'[11]Depr Exp'!J3830</f>
        <v>2.3100000000000002E-2</v>
      </c>
      <c r="K3830" s="373">
        <f>'[11]Depr Exp'!K3830</f>
        <v>41237.770593250003</v>
      </c>
      <c r="L3830" s="524">
        <f>'[11]Depr Exp'!L3830</f>
        <v>415.74</v>
      </c>
      <c r="M3830" s="144"/>
      <c r="N3830" s="144"/>
    </row>
    <row r="3831" spans="1:14">
      <c r="A3831" s="144" t="str">
        <f>'[11]Depr Exp'!A3831</f>
        <v xml:space="preserve">E353 TSM Sta Eq, Colstrip 3-4 </v>
      </c>
      <c r="B3831" s="144" t="str">
        <f>'[11]Depr Exp'!B3831</f>
        <v>E353 TSM Sta Eq, Colstrip 3-4 -4</v>
      </c>
      <c r="C3831" s="144" t="str">
        <f>'[11]Depr Exp'!C3831</f>
        <v>403E</v>
      </c>
      <c r="D3831" s="144"/>
      <c r="E3831" s="282">
        <f>'[11]Depr Exp'!E3831</f>
        <v>43220</v>
      </c>
      <c r="F3831" s="523">
        <f>'[11]Depr Exp'!F3831</f>
        <v>21213084.260000002</v>
      </c>
      <c r="G3831" s="305">
        <f>'[11]Depr Exp'!G3831</f>
        <v>2.3100000000000002E-2</v>
      </c>
      <c r="H3831" s="524">
        <f>'[11]Depr Exp'!H3831</f>
        <v>40835.18</v>
      </c>
      <c r="I3831" s="523">
        <f>'[11]Depr Exp'!I3831</f>
        <v>21422218.489999998</v>
      </c>
      <c r="J3831" s="305">
        <f>'[11]Depr Exp'!J3831</f>
        <v>2.3100000000000002E-2</v>
      </c>
      <c r="K3831" s="373">
        <f>'[11]Depr Exp'!K3831</f>
        <v>41237.770593250003</v>
      </c>
      <c r="L3831" s="524">
        <f>'[11]Depr Exp'!L3831</f>
        <v>402.59</v>
      </c>
      <c r="M3831" s="144"/>
      <c r="N3831" s="144"/>
    </row>
    <row r="3832" spans="1:14">
      <c r="A3832" s="144" t="str">
        <f>'[11]Depr Exp'!A3832</f>
        <v xml:space="preserve">E353 TSM Sta Eq, Colstrip 3-4 </v>
      </c>
      <c r="B3832" s="144" t="str">
        <f>'[11]Depr Exp'!B3832</f>
        <v>E353 TSM Sta Eq, Colstrip 3-4 -5</v>
      </c>
      <c r="C3832" s="144" t="str">
        <f>'[11]Depr Exp'!C3832</f>
        <v>403E</v>
      </c>
      <c r="D3832" s="144"/>
      <c r="E3832" s="282">
        <f>'[11]Depr Exp'!E3832</f>
        <v>43251</v>
      </c>
      <c r="F3832" s="523">
        <f>'[11]Depr Exp'!F3832</f>
        <v>21224815.559999999</v>
      </c>
      <c r="G3832" s="305">
        <f>'[11]Depr Exp'!G3832</f>
        <v>2.3100000000000002E-2</v>
      </c>
      <c r="H3832" s="524">
        <f>'[11]Depr Exp'!H3832</f>
        <v>40857.770000000004</v>
      </c>
      <c r="I3832" s="523">
        <f>'[11]Depr Exp'!I3832</f>
        <v>21422218.489999998</v>
      </c>
      <c r="J3832" s="305">
        <f>'[11]Depr Exp'!J3832</f>
        <v>2.3100000000000002E-2</v>
      </c>
      <c r="K3832" s="373">
        <f>'[11]Depr Exp'!K3832</f>
        <v>41237.770593250003</v>
      </c>
      <c r="L3832" s="524">
        <f>'[11]Depr Exp'!L3832</f>
        <v>380</v>
      </c>
      <c r="M3832" s="144"/>
      <c r="N3832" s="144"/>
    </row>
    <row r="3833" spans="1:14">
      <c r="A3833" s="144" t="str">
        <f>'[11]Depr Exp'!A3833</f>
        <v xml:space="preserve">E353 TSM Sta Eq, Colstrip 3-4 </v>
      </c>
      <c r="B3833" s="144" t="str">
        <f>'[11]Depr Exp'!B3833</f>
        <v>E353 TSM Sta Eq, Colstrip 3-4 -6</v>
      </c>
      <c r="C3833" s="144" t="str">
        <f>'[11]Depr Exp'!C3833</f>
        <v>403E</v>
      </c>
      <c r="D3833" s="144"/>
      <c r="E3833" s="282">
        <f>'[11]Depr Exp'!E3833</f>
        <v>43281</v>
      </c>
      <c r="F3833" s="523">
        <f>'[11]Depr Exp'!F3833</f>
        <v>21235240.710000001</v>
      </c>
      <c r="G3833" s="305">
        <f>'[11]Depr Exp'!G3833</f>
        <v>2.3100000000000002E-2</v>
      </c>
      <c r="H3833" s="524">
        <f>'[11]Depr Exp'!H3833</f>
        <v>40877.840000000004</v>
      </c>
      <c r="I3833" s="523">
        <f>'[11]Depr Exp'!I3833</f>
        <v>21422218.489999998</v>
      </c>
      <c r="J3833" s="305">
        <f>'[11]Depr Exp'!J3833</f>
        <v>2.3100000000000002E-2</v>
      </c>
      <c r="K3833" s="373">
        <f>'[11]Depr Exp'!K3833</f>
        <v>41237.770593250003</v>
      </c>
      <c r="L3833" s="524">
        <f>'[11]Depr Exp'!L3833</f>
        <v>359.93</v>
      </c>
      <c r="M3833" s="144"/>
      <c r="N3833" s="144"/>
    </row>
    <row r="3834" spans="1:14">
      <c r="A3834" s="144" t="str">
        <f>'[11]Depr Exp'!A3834</f>
        <v xml:space="preserve">E353 TSM Sta Eq, Colstrip 3-4 </v>
      </c>
      <c r="B3834" s="144" t="str">
        <f>'[11]Depr Exp'!B3834</f>
        <v>E353 TSM Sta Eq, Colstrip 3-4 -7</v>
      </c>
      <c r="C3834" s="144" t="str">
        <f>'[11]Depr Exp'!C3834</f>
        <v>403E</v>
      </c>
      <c r="D3834" s="144"/>
      <c r="E3834" s="282">
        <f>'[11]Depr Exp'!E3834</f>
        <v>43312</v>
      </c>
      <c r="F3834" s="523">
        <f>'[11]Depr Exp'!F3834</f>
        <v>21244537.949999999</v>
      </c>
      <c r="G3834" s="305">
        <f>'[11]Depr Exp'!G3834</f>
        <v>2.3100000000000002E-2</v>
      </c>
      <c r="H3834" s="524">
        <f>'[11]Depr Exp'!H3834</f>
        <v>40895.729999999996</v>
      </c>
      <c r="I3834" s="523">
        <f>'[11]Depr Exp'!I3834</f>
        <v>21422218.489999998</v>
      </c>
      <c r="J3834" s="305">
        <f>'[11]Depr Exp'!J3834</f>
        <v>2.3100000000000002E-2</v>
      </c>
      <c r="K3834" s="373">
        <f>'[11]Depr Exp'!K3834</f>
        <v>41237.770593250003</v>
      </c>
      <c r="L3834" s="524">
        <f>'[11]Depr Exp'!L3834</f>
        <v>342.04</v>
      </c>
      <c r="M3834" s="144"/>
      <c r="N3834" s="144"/>
    </row>
    <row r="3835" spans="1:14">
      <c r="A3835" s="144" t="str">
        <f>'[11]Depr Exp'!A3835</f>
        <v xml:space="preserve">E353 TSM Sta Eq, Colstrip 3-4 </v>
      </c>
      <c r="B3835" s="144" t="str">
        <f>'[11]Depr Exp'!B3835</f>
        <v>E353 TSM Sta Eq, Colstrip 3-4 -8</v>
      </c>
      <c r="C3835" s="144" t="str">
        <f>'[11]Depr Exp'!C3835</f>
        <v>403E</v>
      </c>
      <c r="D3835" s="144"/>
      <c r="E3835" s="282">
        <f>'[11]Depr Exp'!E3835</f>
        <v>43343</v>
      </c>
      <c r="F3835" s="523">
        <f>'[11]Depr Exp'!F3835</f>
        <v>21256945.030000001</v>
      </c>
      <c r="G3835" s="305">
        <f>'[11]Depr Exp'!G3835</f>
        <v>2.3100000000000002E-2</v>
      </c>
      <c r="H3835" s="524">
        <f>'[11]Depr Exp'!H3835</f>
        <v>40919.619999999995</v>
      </c>
      <c r="I3835" s="523">
        <f>'[11]Depr Exp'!I3835</f>
        <v>21422218.489999998</v>
      </c>
      <c r="J3835" s="305">
        <f>'[11]Depr Exp'!J3835</f>
        <v>2.3100000000000002E-2</v>
      </c>
      <c r="K3835" s="373">
        <f>'[11]Depr Exp'!K3835</f>
        <v>41237.770593250003</v>
      </c>
      <c r="L3835" s="524">
        <f>'[11]Depr Exp'!L3835</f>
        <v>318.14999999999998</v>
      </c>
      <c r="M3835" s="144"/>
      <c r="N3835" s="144"/>
    </row>
    <row r="3836" spans="1:14">
      <c r="A3836" s="144" t="str">
        <f>'[11]Depr Exp'!A3836</f>
        <v xml:space="preserve">E353 TSM Sta Eq, Colstrip 3-4 </v>
      </c>
      <c r="B3836" s="144" t="str">
        <f>'[11]Depr Exp'!B3836</f>
        <v>E353 TSM Sta Eq, Colstrip 3-4 -9</v>
      </c>
      <c r="C3836" s="144" t="str">
        <f>'[11]Depr Exp'!C3836</f>
        <v>403E</v>
      </c>
      <c r="D3836" s="144"/>
      <c r="E3836" s="282">
        <f>'[11]Depr Exp'!E3836</f>
        <v>43373</v>
      </c>
      <c r="F3836" s="523">
        <f>'[11]Depr Exp'!F3836</f>
        <v>21312447.25</v>
      </c>
      <c r="G3836" s="305">
        <f>'[11]Depr Exp'!G3836</f>
        <v>2.3100000000000002E-2</v>
      </c>
      <c r="H3836" s="524">
        <f>'[11]Depr Exp'!H3836</f>
        <v>41026.460000000006</v>
      </c>
      <c r="I3836" s="523">
        <f>'[11]Depr Exp'!I3836</f>
        <v>21422218.489999998</v>
      </c>
      <c r="J3836" s="305">
        <f>'[11]Depr Exp'!J3836</f>
        <v>2.3100000000000002E-2</v>
      </c>
      <c r="K3836" s="373">
        <f>'[11]Depr Exp'!K3836</f>
        <v>41237.770593250003</v>
      </c>
      <c r="L3836" s="524">
        <f>'[11]Depr Exp'!L3836</f>
        <v>211.31</v>
      </c>
      <c r="M3836" s="144"/>
      <c r="N3836" s="144"/>
    </row>
    <row r="3837" spans="1:14">
      <c r="A3837" s="144" t="str">
        <f>'[11]Depr Exp'!A3837</f>
        <v xml:space="preserve">E353 TSM Sta Eq, Colstrip 3-4 </v>
      </c>
      <c r="B3837" s="144" t="str">
        <f>'[11]Depr Exp'!B3837</f>
        <v>E353 TSM Sta Eq, Colstrip 3-4 -10</v>
      </c>
      <c r="C3837" s="144" t="str">
        <f>'[11]Depr Exp'!C3837</f>
        <v>403E</v>
      </c>
      <c r="D3837" s="144"/>
      <c r="E3837" s="282">
        <f>'[11]Depr Exp'!E3837</f>
        <v>43404</v>
      </c>
      <c r="F3837" s="523">
        <f>'[11]Depr Exp'!F3837</f>
        <v>21377655.23</v>
      </c>
      <c r="G3837" s="305">
        <f>'[11]Depr Exp'!G3837</f>
        <v>2.3100000000000002E-2</v>
      </c>
      <c r="H3837" s="524">
        <f>'[11]Depr Exp'!H3837</f>
        <v>41151.980000000003</v>
      </c>
      <c r="I3837" s="523">
        <f>'[11]Depr Exp'!I3837</f>
        <v>21422218.489999998</v>
      </c>
      <c r="J3837" s="305">
        <f>'[11]Depr Exp'!J3837</f>
        <v>2.3100000000000002E-2</v>
      </c>
      <c r="K3837" s="373">
        <f>'[11]Depr Exp'!K3837</f>
        <v>41237.770593250003</v>
      </c>
      <c r="L3837" s="524">
        <f>'[11]Depr Exp'!L3837</f>
        <v>85.79</v>
      </c>
      <c r="M3837" s="144"/>
      <c r="N3837" s="144"/>
    </row>
    <row r="3838" spans="1:14">
      <c r="A3838" s="144" t="str">
        <f>'[11]Depr Exp'!A3838</f>
        <v xml:space="preserve">E353 TSM Sta Eq, Colstrip 3-4 </v>
      </c>
      <c r="B3838" s="144" t="str">
        <f>'[11]Depr Exp'!B3838</f>
        <v>E353 TSM Sta Eq, Colstrip 3-4 -11</v>
      </c>
      <c r="C3838" s="144" t="str">
        <f>'[11]Depr Exp'!C3838</f>
        <v>403E</v>
      </c>
      <c r="D3838" s="144"/>
      <c r="E3838" s="282">
        <f>'[11]Depr Exp'!E3838</f>
        <v>43434</v>
      </c>
      <c r="F3838" s="523">
        <f>'[11]Depr Exp'!F3838</f>
        <v>21403479.350000001</v>
      </c>
      <c r="G3838" s="305">
        <f>'[11]Depr Exp'!G3838</f>
        <v>2.3100000000000002E-2</v>
      </c>
      <c r="H3838" s="524">
        <f>'[11]Depr Exp'!H3838</f>
        <v>41201.69</v>
      </c>
      <c r="I3838" s="523">
        <f>'[11]Depr Exp'!I3838</f>
        <v>21422218.489999998</v>
      </c>
      <c r="J3838" s="305">
        <f>'[11]Depr Exp'!J3838</f>
        <v>2.3100000000000002E-2</v>
      </c>
      <c r="K3838" s="373">
        <f>'[11]Depr Exp'!K3838</f>
        <v>41237.770593250003</v>
      </c>
      <c r="L3838" s="524">
        <f>'[11]Depr Exp'!L3838</f>
        <v>36.08</v>
      </c>
      <c r="M3838" s="144"/>
      <c r="N3838" s="144"/>
    </row>
    <row r="3839" spans="1:14">
      <c r="A3839" s="144" t="str">
        <f>'[11]Depr Exp'!A3839</f>
        <v xml:space="preserve">E353 TSM Sta Eq, Colstrip 3-4 </v>
      </c>
      <c r="B3839" s="144" t="str">
        <f>'[11]Depr Exp'!B3839</f>
        <v>E353 TSM Sta Eq, Colstrip 3-4 -12</v>
      </c>
      <c r="C3839" s="144" t="str">
        <f>'[11]Depr Exp'!C3839</f>
        <v>403E</v>
      </c>
      <c r="D3839" s="144"/>
      <c r="E3839" s="282">
        <f>'[11]Depr Exp'!E3839</f>
        <v>43465</v>
      </c>
      <c r="F3839" s="523">
        <f>'[11]Depr Exp'!F3839</f>
        <v>21422218.489999998</v>
      </c>
      <c r="G3839" s="305">
        <f>'[11]Depr Exp'!G3839</f>
        <v>2.3100000000000002E-2</v>
      </c>
      <c r="H3839" s="524">
        <f>'[11]Depr Exp'!H3839</f>
        <v>41237.769999999997</v>
      </c>
      <c r="I3839" s="523">
        <f>'[11]Depr Exp'!I3839</f>
        <v>21422218.489999998</v>
      </c>
      <c r="J3839" s="305">
        <f>'[11]Depr Exp'!J3839</f>
        <v>2.3100000000000002E-2</v>
      </c>
      <c r="K3839" s="373">
        <f>'[11]Depr Exp'!K3839</f>
        <v>41237.770593250003</v>
      </c>
      <c r="L3839" s="524">
        <f>'[11]Depr Exp'!L3839</f>
        <v>0</v>
      </c>
      <c r="M3839" s="144"/>
      <c r="N3839" s="144"/>
    </row>
    <row r="3840" spans="1:14" ht="15.75" thickBot="1">
      <c r="A3840" s="159" t="str">
        <f>'[11]Depr Exp'!A3840</f>
        <v>E353 TSM Sta Eq, Colstrip 3-4  Total</v>
      </c>
      <c r="B3840" s="144">
        <f>'[11]Depr Exp'!B3840</f>
        <v>0</v>
      </c>
      <c r="C3840" s="502" t="str">
        <f>'[11]Depr Exp'!C3840</f>
        <v>ETSM</v>
      </c>
      <c r="D3840" s="144"/>
      <c r="E3840" s="281" t="str">
        <f>'[11]Depr Exp'!E3840</f>
        <v>Total</v>
      </c>
      <c r="F3840" s="141">
        <f>'[11]Depr Exp'!F3840</f>
        <v>0</v>
      </c>
      <c r="G3840" s="252">
        <f>'[11]Depr Exp'!G3840</f>
        <v>0</v>
      </c>
      <c r="H3840" s="286">
        <f>'[11]Depr Exp'!H3840</f>
        <v>491322.58</v>
      </c>
      <c r="I3840" s="141">
        <f>'[11]Depr Exp'!I3840</f>
        <v>0</v>
      </c>
      <c r="J3840" s="252">
        <f>'[11]Depr Exp'!J3840</f>
        <v>0</v>
      </c>
      <c r="K3840" s="286">
        <f>'[11]Depr Exp'!K3840</f>
        <v>494853.24711900001</v>
      </c>
      <c r="L3840" s="286">
        <f>'[11]Depr Exp'!L3840</f>
        <v>3530.67</v>
      </c>
      <c r="M3840" s="144"/>
      <c r="N3840" s="144"/>
    </row>
    <row r="3841" spans="1:14" ht="13.5" thickTop="1">
      <c r="A3841" s="144" t="str">
        <f>'[11]Depr Exp'!A3841</f>
        <v>E353 TSM Sta Eq, Wild Horse-WindRid</v>
      </c>
      <c r="B3841" s="144" t="str">
        <f>'[11]Depr Exp'!B3841</f>
        <v>E353 TSM Sta Eq, Wild Horse-WindRid-1</v>
      </c>
      <c r="C3841" s="144" t="str">
        <f>'[11]Depr Exp'!C3841</f>
        <v>403E</v>
      </c>
      <c r="D3841" s="144"/>
      <c r="E3841" s="282">
        <f>'[11]Depr Exp'!E3841</f>
        <v>43131</v>
      </c>
      <c r="F3841" s="523">
        <f>'[11]Depr Exp'!F3841</f>
        <v>3427089.39</v>
      </c>
      <c r="G3841" s="305">
        <f>'[11]Depr Exp'!G3841</f>
        <v>2.3100000000000002E-2</v>
      </c>
      <c r="H3841" s="524">
        <f>'[11]Depr Exp'!H3841</f>
        <v>6597.1500000000005</v>
      </c>
      <c r="I3841" s="523">
        <f>'[11]Depr Exp'!I3841</f>
        <v>3427089.39</v>
      </c>
      <c r="J3841" s="305">
        <f>'[11]Depr Exp'!J3841</f>
        <v>2.3100000000000002E-2</v>
      </c>
      <c r="K3841" s="373">
        <f>'[11]Depr Exp'!K3841</f>
        <v>6597.1470757500001</v>
      </c>
      <c r="L3841" s="524">
        <f>'[11]Depr Exp'!L3841</f>
        <v>0</v>
      </c>
      <c r="M3841" s="144"/>
      <c r="N3841" s="144"/>
    </row>
    <row r="3842" spans="1:14">
      <c r="A3842" s="144" t="str">
        <f>'[11]Depr Exp'!A3842</f>
        <v>E353 TSM Sta Eq, Wild Horse-WindRid</v>
      </c>
      <c r="B3842" s="144" t="str">
        <f>'[11]Depr Exp'!B3842</f>
        <v>E353 TSM Sta Eq, Wild Horse-WindRid-2</v>
      </c>
      <c r="C3842" s="144" t="str">
        <f>'[11]Depr Exp'!C3842</f>
        <v>403E</v>
      </c>
      <c r="D3842" s="144"/>
      <c r="E3842" s="282">
        <f>'[11]Depr Exp'!E3842</f>
        <v>43159</v>
      </c>
      <c r="F3842" s="523">
        <f>'[11]Depr Exp'!F3842</f>
        <v>3427089.39</v>
      </c>
      <c r="G3842" s="305">
        <f>'[11]Depr Exp'!G3842</f>
        <v>2.3100000000000002E-2</v>
      </c>
      <c r="H3842" s="524">
        <f>'[11]Depr Exp'!H3842</f>
        <v>6597.1500000000005</v>
      </c>
      <c r="I3842" s="523">
        <f>'[11]Depr Exp'!I3842</f>
        <v>3427089.39</v>
      </c>
      <c r="J3842" s="305">
        <f>'[11]Depr Exp'!J3842</f>
        <v>2.3100000000000002E-2</v>
      </c>
      <c r="K3842" s="373">
        <f>'[11]Depr Exp'!K3842</f>
        <v>6597.1470757500001</v>
      </c>
      <c r="L3842" s="524">
        <f>'[11]Depr Exp'!L3842</f>
        <v>0</v>
      </c>
      <c r="M3842" s="144"/>
      <c r="N3842" s="144"/>
    </row>
    <row r="3843" spans="1:14">
      <c r="A3843" s="144" t="str">
        <f>'[11]Depr Exp'!A3843</f>
        <v>E353 TSM Sta Eq, Wild Horse-WindRid</v>
      </c>
      <c r="B3843" s="144" t="str">
        <f>'[11]Depr Exp'!B3843</f>
        <v>E353 TSM Sta Eq, Wild Horse-WindRid-3</v>
      </c>
      <c r="C3843" s="144" t="str">
        <f>'[11]Depr Exp'!C3843</f>
        <v>403E</v>
      </c>
      <c r="D3843" s="144"/>
      <c r="E3843" s="282">
        <f>'[11]Depr Exp'!E3843</f>
        <v>43190</v>
      </c>
      <c r="F3843" s="523">
        <f>'[11]Depr Exp'!F3843</f>
        <v>3427089.39</v>
      </c>
      <c r="G3843" s="305">
        <f>'[11]Depr Exp'!G3843</f>
        <v>2.3100000000000002E-2</v>
      </c>
      <c r="H3843" s="524">
        <f>'[11]Depr Exp'!H3843</f>
        <v>6597.1500000000005</v>
      </c>
      <c r="I3843" s="523">
        <f>'[11]Depr Exp'!I3843</f>
        <v>3427089.39</v>
      </c>
      <c r="J3843" s="305">
        <f>'[11]Depr Exp'!J3843</f>
        <v>2.3100000000000002E-2</v>
      </c>
      <c r="K3843" s="373">
        <f>'[11]Depr Exp'!K3843</f>
        <v>6597.1470757500001</v>
      </c>
      <c r="L3843" s="524">
        <f>'[11]Depr Exp'!L3843</f>
        <v>0</v>
      </c>
      <c r="M3843" s="144"/>
      <c r="N3843" s="144"/>
    </row>
    <row r="3844" spans="1:14">
      <c r="A3844" s="144" t="str">
        <f>'[11]Depr Exp'!A3844</f>
        <v>E353 TSM Sta Eq, Wild Horse-WindRid</v>
      </c>
      <c r="B3844" s="144" t="str">
        <f>'[11]Depr Exp'!B3844</f>
        <v>E353 TSM Sta Eq, Wild Horse-WindRid-4</v>
      </c>
      <c r="C3844" s="144" t="str">
        <f>'[11]Depr Exp'!C3844</f>
        <v>403E</v>
      </c>
      <c r="D3844" s="144"/>
      <c r="E3844" s="282">
        <f>'[11]Depr Exp'!E3844</f>
        <v>43220</v>
      </c>
      <c r="F3844" s="523">
        <f>'[11]Depr Exp'!F3844</f>
        <v>3427089.39</v>
      </c>
      <c r="G3844" s="305">
        <f>'[11]Depr Exp'!G3844</f>
        <v>2.3100000000000002E-2</v>
      </c>
      <c r="H3844" s="524">
        <f>'[11]Depr Exp'!H3844</f>
        <v>6597.1500000000005</v>
      </c>
      <c r="I3844" s="523">
        <f>'[11]Depr Exp'!I3844</f>
        <v>3427089.39</v>
      </c>
      <c r="J3844" s="305">
        <f>'[11]Depr Exp'!J3844</f>
        <v>2.3100000000000002E-2</v>
      </c>
      <c r="K3844" s="373">
        <f>'[11]Depr Exp'!K3844</f>
        <v>6597.1470757500001</v>
      </c>
      <c r="L3844" s="524">
        <f>'[11]Depr Exp'!L3844</f>
        <v>0</v>
      </c>
      <c r="M3844" s="144"/>
      <c r="N3844" s="144"/>
    </row>
    <row r="3845" spans="1:14">
      <c r="A3845" s="144" t="str">
        <f>'[11]Depr Exp'!A3845</f>
        <v>E353 TSM Sta Eq, Wild Horse-WindRid</v>
      </c>
      <c r="B3845" s="144" t="str">
        <f>'[11]Depr Exp'!B3845</f>
        <v>E353 TSM Sta Eq, Wild Horse-WindRid-5</v>
      </c>
      <c r="C3845" s="144" t="str">
        <f>'[11]Depr Exp'!C3845</f>
        <v>403E</v>
      </c>
      <c r="D3845" s="144"/>
      <c r="E3845" s="282">
        <f>'[11]Depr Exp'!E3845</f>
        <v>43251</v>
      </c>
      <c r="F3845" s="523">
        <f>'[11]Depr Exp'!F3845</f>
        <v>3427089.39</v>
      </c>
      <c r="G3845" s="305">
        <f>'[11]Depr Exp'!G3845</f>
        <v>2.3100000000000002E-2</v>
      </c>
      <c r="H3845" s="524">
        <f>'[11]Depr Exp'!H3845</f>
        <v>6597.1500000000005</v>
      </c>
      <c r="I3845" s="523">
        <f>'[11]Depr Exp'!I3845</f>
        <v>3427089.39</v>
      </c>
      <c r="J3845" s="305">
        <f>'[11]Depr Exp'!J3845</f>
        <v>2.3100000000000002E-2</v>
      </c>
      <c r="K3845" s="373">
        <f>'[11]Depr Exp'!K3845</f>
        <v>6597.1470757500001</v>
      </c>
      <c r="L3845" s="524">
        <f>'[11]Depr Exp'!L3845</f>
        <v>0</v>
      </c>
      <c r="M3845" s="144"/>
      <c r="N3845" s="144"/>
    </row>
    <row r="3846" spans="1:14">
      <c r="A3846" s="144" t="str">
        <f>'[11]Depr Exp'!A3846</f>
        <v>E353 TSM Sta Eq, Wild Horse-WindRid</v>
      </c>
      <c r="B3846" s="144" t="str">
        <f>'[11]Depr Exp'!B3846</f>
        <v>E353 TSM Sta Eq, Wild Horse-WindRid-6</v>
      </c>
      <c r="C3846" s="144" t="str">
        <f>'[11]Depr Exp'!C3846</f>
        <v>403E</v>
      </c>
      <c r="D3846" s="144"/>
      <c r="E3846" s="282">
        <f>'[11]Depr Exp'!E3846</f>
        <v>43281</v>
      </c>
      <c r="F3846" s="523">
        <f>'[11]Depr Exp'!F3846</f>
        <v>3427089.39</v>
      </c>
      <c r="G3846" s="305">
        <f>'[11]Depr Exp'!G3846</f>
        <v>2.3100000000000002E-2</v>
      </c>
      <c r="H3846" s="524">
        <f>'[11]Depr Exp'!H3846</f>
        <v>6597.1500000000005</v>
      </c>
      <c r="I3846" s="523">
        <f>'[11]Depr Exp'!I3846</f>
        <v>3427089.39</v>
      </c>
      <c r="J3846" s="305">
        <f>'[11]Depr Exp'!J3846</f>
        <v>2.3100000000000002E-2</v>
      </c>
      <c r="K3846" s="373">
        <f>'[11]Depr Exp'!K3846</f>
        <v>6597.1470757500001</v>
      </c>
      <c r="L3846" s="524">
        <f>'[11]Depr Exp'!L3846</f>
        <v>0</v>
      </c>
      <c r="M3846" s="144"/>
      <c r="N3846" s="144"/>
    </row>
    <row r="3847" spans="1:14">
      <c r="A3847" s="144" t="str">
        <f>'[11]Depr Exp'!A3847</f>
        <v>E353 TSM Sta Eq, Wild Horse-WindRid</v>
      </c>
      <c r="B3847" s="144" t="str">
        <f>'[11]Depr Exp'!B3847</f>
        <v>E353 TSM Sta Eq, Wild Horse-WindRid-7</v>
      </c>
      <c r="C3847" s="144" t="str">
        <f>'[11]Depr Exp'!C3847</f>
        <v>403E</v>
      </c>
      <c r="D3847" s="144"/>
      <c r="E3847" s="282">
        <f>'[11]Depr Exp'!E3847</f>
        <v>43312</v>
      </c>
      <c r="F3847" s="523">
        <f>'[11]Depr Exp'!F3847</f>
        <v>3427089.39</v>
      </c>
      <c r="G3847" s="305">
        <f>'[11]Depr Exp'!G3847</f>
        <v>2.3100000000000002E-2</v>
      </c>
      <c r="H3847" s="524">
        <f>'[11]Depr Exp'!H3847</f>
        <v>6597.1500000000005</v>
      </c>
      <c r="I3847" s="523">
        <f>'[11]Depr Exp'!I3847</f>
        <v>3427089.39</v>
      </c>
      <c r="J3847" s="305">
        <f>'[11]Depr Exp'!J3847</f>
        <v>2.3100000000000002E-2</v>
      </c>
      <c r="K3847" s="373">
        <f>'[11]Depr Exp'!K3847</f>
        <v>6597.1470757500001</v>
      </c>
      <c r="L3847" s="524">
        <f>'[11]Depr Exp'!L3847</f>
        <v>0</v>
      </c>
      <c r="M3847" s="144"/>
      <c r="N3847" s="144"/>
    </row>
    <row r="3848" spans="1:14">
      <c r="A3848" s="144" t="str">
        <f>'[11]Depr Exp'!A3848</f>
        <v>E353 TSM Sta Eq, Wild Horse-WindRid</v>
      </c>
      <c r="B3848" s="144" t="str">
        <f>'[11]Depr Exp'!B3848</f>
        <v>E353 TSM Sta Eq, Wild Horse-WindRid-8</v>
      </c>
      <c r="C3848" s="144" t="str">
        <f>'[11]Depr Exp'!C3848</f>
        <v>403E</v>
      </c>
      <c r="D3848" s="144"/>
      <c r="E3848" s="282">
        <f>'[11]Depr Exp'!E3848</f>
        <v>43343</v>
      </c>
      <c r="F3848" s="523">
        <f>'[11]Depr Exp'!F3848</f>
        <v>3427089.39</v>
      </c>
      <c r="G3848" s="305">
        <f>'[11]Depr Exp'!G3848</f>
        <v>2.3100000000000002E-2</v>
      </c>
      <c r="H3848" s="524">
        <f>'[11]Depr Exp'!H3848</f>
        <v>6597.1500000000005</v>
      </c>
      <c r="I3848" s="523">
        <f>'[11]Depr Exp'!I3848</f>
        <v>3427089.39</v>
      </c>
      <c r="J3848" s="305">
        <f>'[11]Depr Exp'!J3848</f>
        <v>2.3100000000000002E-2</v>
      </c>
      <c r="K3848" s="373">
        <f>'[11]Depr Exp'!K3848</f>
        <v>6597.1470757500001</v>
      </c>
      <c r="L3848" s="524">
        <f>'[11]Depr Exp'!L3848</f>
        <v>0</v>
      </c>
      <c r="M3848" s="144"/>
      <c r="N3848" s="144"/>
    </row>
    <row r="3849" spans="1:14">
      <c r="A3849" s="144" t="str">
        <f>'[11]Depr Exp'!A3849</f>
        <v>E353 TSM Sta Eq, Wild Horse-WindRid</v>
      </c>
      <c r="B3849" s="144" t="str">
        <f>'[11]Depr Exp'!B3849</f>
        <v>E353 TSM Sta Eq, Wild Horse-WindRid-9</v>
      </c>
      <c r="C3849" s="144" t="str">
        <f>'[11]Depr Exp'!C3849</f>
        <v>403E</v>
      </c>
      <c r="D3849" s="144"/>
      <c r="E3849" s="282">
        <f>'[11]Depr Exp'!E3849</f>
        <v>43373</v>
      </c>
      <c r="F3849" s="523">
        <f>'[11]Depr Exp'!F3849</f>
        <v>3427089.39</v>
      </c>
      <c r="G3849" s="305">
        <f>'[11]Depr Exp'!G3849</f>
        <v>2.3100000000000002E-2</v>
      </c>
      <c r="H3849" s="524">
        <f>'[11]Depr Exp'!H3849</f>
        <v>6597.1500000000005</v>
      </c>
      <c r="I3849" s="523">
        <f>'[11]Depr Exp'!I3849</f>
        <v>3427089.39</v>
      </c>
      <c r="J3849" s="305">
        <f>'[11]Depr Exp'!J3849</f>
        <v>2.3100000000000002E-2</v>
      </c>
      <c r="K3849" s="373">
        <f>'[11]Depr Exp'!K3849</f>
        <v>6597.1470757500001</v>
      </c>
      <c r="L3849" s="524">
        <f>'[11]Depr Exp'!L3849</f>
        <v>0</v>
      </c>
      <c r="M3849" s="144"/>
      <c r="N3849" s="144"/>
    </row>
    <row r="3850" spans="1:14">
      <c r="A3850" s="144" t="str">
        <f>'[11]Depr Exp'!A3850</f>
        <v>E353 TSM Sta Eq, Wild Horse-WindRid</v>
      </c>
      <c r="B3850" s="144" t="str">
        <f>'[11]Depr Exp'!B3850</f>
        <v>E353 TSM Sta Eq, Wild Horse-WindRid-10</v>
      </c>
      <c r="C3850" s="144" t="str">
        <f>'[11]Depr Exp'!C3850</f>
        <v>403E</v>
      </c>
      <c r="D3850" s="144"/>
      <c r="E3850" s="282">
        <f>'[11]Depr Exp'!E3850</f>
        <v>43404</v>
      </c>
      <c r="F3850" s="523">
        <f>'[11]Depr Exp'!F3850</f>
        <v>3427089.39</v>
      </c>
      <c r="G3850" s="305">
        <f>'[11]Depr Exp'!G3850</f>
        <v>2.3100000000000002E-2</v>
      </c>
      <c r="H3850" s="524">
        <f>'[11]Depr Exp'!H3850</f>
        <v>6597.1500000000005</v>
      </c>
      <c r="I3850" s="523">
        <f>'[11]Depr Exp'!I3850</f>
        <v>3427089.39</v>
      </c>
      <c r="J3850" s="305">
        <f>'[11]Depr Exp'!J3850</f>
        <v>2.3100000000000002E-2</v>
      </c>
      <c r="K3850" s="373">
        <f>'[11]Depr Exp'!K3850</f>
        <v>6597.1470757500001</v>
      </c>
      <c r="L3850" s="524">
        <f>'[11]Depr Exp'!L3850</f>
        <v>0</v>
      </c>
      <c r="M3850" s="144"/>
      <c r="N3850" s="144"/>
    </row>
    <row r="3851" spans="1:14">
      <c r="A3851" s="144" t="str">
        <f>'[11]Depr Exp'!A3851</f>
        <v>E353 TSM Sta Eq, Wild Horse-WindRid</v>
      </c>
      <c r="B3851" s="144" t="str">
        <f>'[11]Depr Exp'!B3851</f>
        <v>E353 TSM Sta Eq, Wild Horse-WindRid-11</v>
      </c>
      <c r="C3851" s="144" t="str">
        <f>'[11]Depr Exp'!C3851</f>
        <v>403E</v>
      </c>
      <c r="D3851" s="144"/>
      <c r="E3851" s="282">
        <f>'[11]Depr Exp'!E3851</f>
        <v>43434</v>
      </c>
      <c r="F3851" s="523">
        <f>'[11]Depr Exp'!F3851</f>
        <v>3427089.39</v>
      </c>
      <c r="G3851" s="305">
        <f>'[11]Depr Exp'!G3851</f>
        <v>2.3100000000000002E-2</v>
      </c>
      <c r="H3851" s="524">
        <f>'[11]Depr Exp'!H3851</f>
        <v>6597.1500000000005</v>
      </c>
      <c r="I3851" s="523">
        <f>'[11]Depr Exp'!I3851</f>
        <v>3427089.39</v>
      </c>
      <c r="J3851" s="305">
        <f>'[11]Depr Exp'!J3851</f>
        <v>2.3100000000000002E-2</v>
      </c>
      <c r="K3851" s="373">
        <f>'[11]Depr Exp'!K3851</f>
        <v>6597.1470757500001</v>
      </c>
      <c r="L3851" s="524">
        <f>'[11]Depr Exp'!L3851</f>
        <v>0</v>
      </c>
      <c r="M3851" s="144"/>
      <c r="N3851" s="144"/>
    </row>
    <row r="3852" spans="1:14">
      <c r="A3852" s="144" t="str">
        <f>'[11]Depr Exp'!A3852</f>
        <v>E353 TSM Sta Eq, Wild Horse-WindRid</v>
      </c>
      <c r="B3852" s="144" t="str">
        <f>'[11]Depr Exp'!B3852</f>
        <v>E353 TSM Sta Eq, Wild Horse-WindRid-12</v>
      </c>
      <c r="C3852" s="144" t="str">
        <f>'[11]Depr Exp'!C3852</f>
        <v>403E</v>
      </c>
      <c r="D3852" s="144"/>
      <c r="E3852" s="282">
        <f>'[11]Depr Exp'!E3852</f>
        <v>43465</v>
      </c>
      <c r="F3852" s="523">
        <f>'[11]Depr Exp'!F3852</f>
        <v>3427089.39</v>
      </c>
      <c r="G3852" s="305">
        <f>'[11]Depr Exp'!G3852</f>
        <v>2.3100000000000002E-2</v>
      </c>
      <c r="H3852" s="524">
        <f>'[11]Depr Exp'!H3852</f>
        <v>6597.1500000000005</v>
      </c>
      <c r="I3852" s="523">
        <f>'[11]Depr Exp'!I3852</f>
        <v>3427089.39</v>
      </c>
      <c r="J3852" s="305">
        <f>'[11]Depr Exp'!J3852</f>
        <v>2.3100000000000002E-2</v>
      </c>
      <c r="K3852" s="373">
        <f>'[11]Depr Exp'!K3852</f>
        <v>6597.1470757500001</v>
      </c>
      <c r="L3852" s="524">
        <f>'[11]Depr Exp'!L3852</f>
        <v>0</v>
      </c>
      <c r="M3852" s="144"/>
      <c r="N3852" s="144"/>
    </row>
    <row r="3853" spans="1:14" ht="15.75" thickBot="1">
      <c r="A3853" s="159" t="str">
        <f>'[11]Depr Exp'!A3853</f>
        <v>E353 TSM Sta Eq, Wild Horse-WindRid Total</v>
      </c>
      <c r="B3853" s="144">
        <f>'[11]Depr Exp'!B3853</f>
        <v>0</v>
      </c>
      <c r="C3853" s="502" t="str">
        <f>'[11]Depr Exp'!C3853</f>
        <v>ETSM</v>
      </c>
      <c r="D3853" s="144"/>
      <c r="E3853" s="281" t="str">
        <f>'[11]Depr Exp'!E3853</f>
        <v>Total</v>
      </c>
      <c r="F3853" s="141">
        <f>'[11]Depr Exp'!F3853</f>
        <v>0</v>
      </c>
      <c r="G3853" s="252">
        <f>'[11]Depr Exp'!G3853</f>
        <v>0</v>
      </c>
      <c r="H3853" s="286">
        <f>'[11]Depr Exp'!H3853</f>
        <v>79165.799999999988</v>
      </c>
      <c r="I3853" s="141">
        <f>'[11]Depr Exp'!I3853</f>
        <v>0</v>
      </c>
      <c r="J3853" s="252">
        <f>'[11]Depr Exp'!J3853</f>
        <v>0</v>
      </c>
      <c r="K3853" s="286">
        <f>'[11]Depr Exp'!K3853</f>
        <v>79165.76490900002</v>
      </c>
      <c r="L3853" s="286">
        <f>'[11]Depr Exp'!L3853</f>
        <v>-0.04</v>
      </c>
      <c r="M3853" s="144"/>
      <c r="N3853" s="144"/>
    </row>
    <row r="3854" spans="1:14" ht="13.5" thickTop="1">
      <c r="A3854" s="144" t="str">
        <f>'[11]Depr Exp'!A3854</f>
        <v>E353 TSM Sta Eq, Wind Ridge-NonProj</v>
      </c>
      <c r="B3854" s="144" t="str">
        <f>'[11]Depr Exp'!B3854</f>
        <v>E353 TSM Sta Eq, Wind Ridge-NonProj-1</v>
      </c>
      <c r="C3854" s="144" t="str">
        <f>'[11]Depr Exp'!C3854</f>
        <v>403E</v>
      </c>
      <c r="D3854" s="144"/>
      <c r="E3854" s="282">
        <f>'[11]Depr Exp'!E3854</f>
        <v>43131</v>
      </c>
      <c r="F3854" s="523">
        <f>'[11]Depr Exp'!F3854</f>
        <v>4292697.96</v>
      </c>
      <c r="G3854" s="305">
        <f>'[11]Depr Exp'!G3854</f>
        <v>2.3100000000000002E-2</v>
      </c>
      <c r="H3854" s="524">
        <f>'[11]Depr Exp'!H3854</f>
        <v>8263.4500000000007</v>
      </c>
      <c r="I3854" s="523">
        <f>'[11]Depr Exp'!I3854</f>
        <v>4292697.96</v>
      </c>
      <c r="J3854" s="305">
        <f>'[11]Depr Exp'!J3854</f>
        <v>2.3100000000000002E-2</v>
      </c>
      <c r="K3854" s="373">
        <f>'[11]Depr Exp'!K3854</f>
        <v>8263.4435730000005</v>
      </c>
      <c r="L3854" s="524">
        <f>'[11]Depr Exp'!L3854</f>
        <v>-0.01</v>
      </c>
      <c r="M3854" s="144"/>
      <c r="N3854" s="144"/>
    </row>
    <row r="3855" spans="1:14">
      <c r="A3855" s="144" t="str">
        <f>'[11]Depr Exp'!A3855</f>
        <v>E353 TSM Sta Eq, Wind Ridge-NonProj</v>
      </c>
      <c r="B3855" s="144" t="str">
        <f>'[11]Depr Exp'!B3855</f>
        <v>E353 TSM Sta Eq, Wind Ridge-NonProj-2</v>
      </c>
      <c r="C3855" s="144" t="str">
        <f>'[11]Depr Exp'!C3855</f>
        <v>403E</v>
      </c>
      <c r="D3855" s="144"/>
      <c r="E3855" s="282">
        <f>'[11]Depr Exp'!E3855</f>
        <v>43159</v>
      </c>
      <c r="F3855" s="523">
        <f>'[11]Depr Exp'!F3855</f>
        <v>4292697.96</v>
      </c>
      <c r="G3855" s="305">
        <f>'[11]Depr Exp'!G3855</f>
        <v>2.3100000000000002E-2</v>
      </c>
      <c r="H3855" s="524">
        <f>'[11]Depr Exp'!H3855</f>
        <v>8263.4500000000007</v>
      </c>
      <c r="I3855" s="523">
        <f>'[11]Depr Exp'!I3855</f>
        <v>4292697.96</v>
      </c>
      <c r="J3855" s="305">
        <f>'[11]Depr Exp'!J3855</f>
        <v>2.3100000000000002E-2</v>
      </c>
      <c r="K3855" s="373">
        <f>'[11]Depr Exp'!K3855</f>
        <v>8263.4435730000005</v>
      </c>
      <c r="L3855" s="524">
        <f>'[11]Depr Exp'!L3855</f>
        <v>-0.01</v>
      </c>
      <c r="M3855" s="144"/>
      <c r="N3855" s="144"/>
    </row>
    <row r="3856" spans="1:14">
      <c r="A3856" s="144" t="str">
        <f>'[11]Depr Exp'!A3856</f>
        <v>E353 TSM Sta Eq, Wind Ridge-NonProj</v>
      </c>
      <c r="B3856" s="144" t="str">
        <f>'[11]Depr Exp'!B3856</f>
        <v>E353 TSM Sta Eq, Wind Ridge-NonProj-3</v>
      </c>
      <c r="C3856" s="144" t="str">
        <f>'[11]Depr Exp'!C3856</f>
        <v>403E</v>
      </c>
      <c r="D3856" s="144"/>
      <c r="E3856" s="282">
        <f>'[11]Depr Exp'!E3856</f>
        <v>43190</v>
      </c>
      <c r="F3856" s="523">
        <f>'[11]Depr Exp'!F3856</f>
        <v>4292697.96</v>
      </c>
      <c r="G3856" s="305">
        <f>'[11]Depr Exp'!G3856</f>
        <v>2.3100000000000002E-2</v>
      </c>
      <c r="H3856" s="524">
        <f>'[11]Depr Exp'!H3856</f>
        <v>8263.4500000000007</v>
      </c>
      <c r="I3856" s="523">
        <f>'[11]Depr Exp'!I3856</f>
        <v>4292697.96</v>
      </c>
      <c r="J3856" s="305">
        <f>'[11]Depr Exp'!J3856</f>
        <v>2.3100000000000002E-2</v>
      </c>
      <c r="K3856" s="373">
        <f>'[11]Depr Exp'!K3856</f>
        <v>8263.4435730000005</v>
      </c>
      <c r="L3856" s="524">
        <f>'[11]Depr Exp'!L3856</f>
        <v>-0.01</v>
      </c>
      <c r="M3856" s="144"/>
      <c r="N3856" s="144"/>
    </row>
    <row r="3857" spans="1:14">
      <c r="A3857" s="144" t="str">
        <f>'[11]Depr Exp'!A3857</f>
        <v>E353 TSM Sta Eq, Wind Ridge-NonProj</v>
      </c>
      <c r="B3857" s="144" t="str">
        <f>'[11]Depr Exp'!B3857</f>
        <v>E353 TSM Sta Eq, Wind Ridge-NonProj-4</v>
      </c>
      <c r="C3857" s="144" t="str">
        <f>'[11]Depr Exp'!C3857</f>
        <v>403E</v>
      </c>
      <c r="D3857" s="144"/>
      <c r="E3857" s="282">
        <f>'[11]Depr Exp'!E3857</f>
        <v>43220</v>
      </c>
      <c r="F3857" s="523">
        <f>'[11]Depr Exp'!F3857</f>
        <v>4292697.96</v>
      </c>
      <c r="G3857" s="305">
        <f>'[11]Depr Exp'!G3857</f>
        <v>2.3100000000000002E-2</v>
      </c>
      <c r="H3857" s="524">
        <f>'[11]Depr Exp'!H3857</f>
        <v>8263.4500000000007</v>
      </c>
      <c r="I3857" s="523">
        <f>'[11]Depr Exp'!I3857</f>
        <v>4292697.96</v>
      </c>
      <c r="J3857" s="305">
        <f>'[11]Depr Exp'!J3857</f>
        <v>2.3100000000000002E-2</v>
      </c>
      <c r="K3857" s="373">
        <f>'[11]Depr Exp'!K3857</f>
        <v>8263.4435730000005</v>
      </c>
      <c r="L3857" s="524">
        <f>'[11]Depr Exp'!L3857</f>
        <v>-0.01</v>
      </c>
      <c r="M3857" s="144"/>
      <c r="N3857" s="144"/>
    </row>
    <row r="3858" spans="1:14">
      <c r="A3858" s="144" t="str">
        <f>'[11]Depr Exp'!A3858</f>
        <v>E353 TSM Sta Eq, Wind Ridge-NonProj</v>
      </c>
      <c r="B3858" s="144" t="str">
        <f>'[11]Depr Exp'!B3858</f>
        <v>E353 TSM Sta Eq, Wind Ridge-NonProj-5</v>
      </c>
      <c r="C3858" s="144" t="str">
        <f>'[11]Depr Exp'!C3858</f>
        <v>403E</v>
      </c>
      <c r="D3858" s="144"/>
      <c r="E3858" s="282">
        <f>'[11]Depr Exp'!E3858</f>
        <v>43251</v>
      </c>
      <c r="F3858" s="523">
        <f>'[11]Depr Exp'!F3858</f>
        <v>4292697.96</v>
      </c>
      <c r="G3858" s="305">
        <f>'[11]Depr Exp'!G3858</f>
        <v>2.3100000000000002E-2</v>
      </c>
      <c r="H3858" s="524">
        <f>'[11]Depr Exp'!H3858</f>
        <v>8263.4500000000007</v>
      </c>
      <c r="I3858" s="523">
        <f>'[11]Depr Exp'!I3858</f>
        <v>4292697.96</v>
      </c>
      <c r="J3858" s="305">
        <f>'[11]Depr Exp'!J3858</f>
        <v>2.3100000000000002E-2</v>
      </c>
      <c r="K3858" s="373">
        <f>'[11]Depr Exp'!K3858</f>
        <v>8263.4435730000005</v>
      </c>
      <c r="L3858" s="524">
        <f>'[11]Depr Exp'!L3858</f>
        <v>-0.01</v>
      </c>
      <c r="M3858" s="144"/>
      <c r="N3858" s="144"/>
    </row>
    <row r="3859" spans="1:14">
      <c r="A3859" s="144" t="str">
        <f>'[11]Depr Exp'!A3859</f>
        <v>E353 TSM Sta Eq, Wind Ridge-NonProj</v>
      </c>
      <c r="B3859" s="144" t="str">
        <f>'[11]Depr Exp'!B3859</f>
        <v>E353 TSM Sta Eq, Wind Ridge-NonProj-6</v>
      </c>
      <c r="C3859" s="144" t="str">
        <f>'[11]Depr Exp'!C3859</f>
        <v>403E</v>
      </c>
      <c r="D3859" s="144"/>
      <c r="E3859" s="282">
        <f>'[11]Depr Exp'!E3859</f>
        <v>43281</v>
      </c>
      <c r="F3859" s="523">
        <f>'[11]Depr Exp'!F3859</f>
        <v>4292697.96</v>
      </c>
      <c r="G3859" s="305">
        <f>'[11]Depr Exp'!G3859</f>
        <v>2.3100000000000002E-2</v>
      </c>
      <c r="H3859" s="524">
        <f>'[11]Depr Exp'!H3859</f>
        <v>8263.4500000000007</v>
      </c>
      <c r="I3859" s="523">
        <f>'[11]Depr Exp'!I3859</f>
        <v>4292697.96</v>
      </c>
      <c r="J3859" s="305">
        <f>'[11]Depr Exp'!J3859</f>
        <v>2.3100000000000002E-2</v>
      </c>
      <c r="K3859" s="373">
        <f>'[11]Depr Exp'!K3859</f>
        <v>8263.4435730000005</v>
      </c>
      <c r="L3859" s="524">
        <f>'[11]Depr Exp'!L3859</f>
        <v>-0.01</v>
      </c>
      <c r="M3859" s="144"/>
      <c r="N3859" s="144"/>
    </row>
    <row r="3860" spans="1:14">
      <c r="A3860" s="144" t="str">
        <f>'[11]Depr Exp'!A3860</f>
        <v>E353 TSM Sta Eq, Wind Ridge-NonProj</v>
      </c>
      <c r="B3860" s="144" t="str">
        <f>'[11]Depr Exp'!B3860</f>
        <v>E353 TSM Sta Eq, Wind Ridge-NonProj-7</v>
      </c>
      <c r="C3860" s="144" t="str">
        <f>'[11]Depr Exp'!C3860</f>
        <v>403E</v>
      </c>
      <c r="D3860" s="144"/>
      <c r="E3860" s="282">
        <f>'[11]Depr Exp'!E3860</f>
        <v>43312</v>
      </c>
      <c r="F3860" s="523">
        <f>'[11]Depr Exp'!F3860</f>
        <v>4292697.96</v>
      </c>
      <c r="G3860" s="305">
        <f>'[11]Depr Exp'!G3860</f>
        <v>2.3100000000000002E-2</v>
      </c>
      <c r="H3860" s="524">
        <f>'[11]Depr Exp'!H3860</f>
        <v>8263.4500000000007</v>
      </c>
      <c r="I3860" s="523">
        <f>'[11]Depr Exp'!I3860</f>
        <v>4292697.96</v>
      </c>
      <c r="J3860" s="305">
        <f>'[11]Depr Exp'!J3860</f>
        <v>2.3100000000000002E-2</v>
      </c>
      <c r="K3860" s="373">
        <f>'[11]Depr Exp'!K3860</f>
        <v>8263.4435730000005</v>
      </c>
      <c r="L3860" s="524">
        <f>'[11]Depr Exp'!L3860</f>
        <v>-0.01</v>
      </c>
      <c r="M3860" s="144"/>
      <c r="N3860" s="144"/>
    </row>
    <row r="3861" spans="1:14">
      <c r="A3861" s="144" t="str">
        <f>'[11]Depr Exp'!A3861</f>
        <v>E353 TSM Sta Eq, Wind Ridge-NonProj</v>
      </c>
      <c r="B3861" s="144" t="str">
        <f>'[11]Depr Exp'!B3861</f>
        <v>E353 TSM Sta Eq, Wind Ridge-NonProj-8</v>
      </c>
      <c r="C3861" s="144" t="str">
        <f>'[11]Depr Exp'!C3861</f>
        <v>403E</v>
      </c>
      <c r="D3861" s="144"/>
      <c r="E3861" s="282">
        <f>'[11]Depr Exp'!E3861</f>
        <v>43343</v>
      </c>
      <c r="F3861" s="523">
        <f>'[11]Depr Exp'!F3861</f>
        <v>4292697.96</v>
      </c>
      <c r="G3861" s="305">
        <f>'[11]Depr Exp'!G3861</f>
        <v>2.3100000000000002E-2</v>
      </c>
      <c r="H3861" s="524">
        <f>'[11]Depr Exp'!H3861</f>
        <v>8263.4500000000007</v>
      </c>
      <c r="I3861" s="523">
        <f>'[11]Depr Exp'!I3861</f>
        <v>4292697.96</v>
      </c>
      <c r="J3861" s="305">
        <f>'[11]Depr Exp'!J3861</f>
        <v>2.3100000000000002E-2</v>
      </c>
      <c r="K3861" s="373">
        <f>'[11]Depr Exp'!K3861</f>
        <v>8263.4435730000005</v>
      </c>
      <c r="L3861" s="524">
        <f>'[11]Depr Exp'!L3861</f>
        <v>-0.01</v>
      </c>
      <c r="M3861" s="144"/>
      <c r="N3861" s="144"/>
    </row>
    <row r="3862" spans="1:14">
      <c r="A3862" s="144" t="str">
        <f>'[11]Depr Exp'!A3862</f>
        <v>E353 TSM Sta Eq, Wind Ridge-NonProj</v>
      </c>
      <c r="B3862" s="144" t="str">
        <f>'[11]Depr Exp'!B3862</f>
        <v>E353 TSM Sta Eq, Wind Ridge-NonProj-9</v>
      </c>
      <c r="C3862" s="144" t="str">
        <f>'[11]Depr Exp'!C3862</f>
        <v>403E</v>
      </c>
      <c r="D3862" s="144"/>
      <c r="E3862" s="282">
        <f>'[11]Depr Exp'!E3862</f>
        <v>43373</v>
      </c>
      <c r="F3862" s="523">
        <f>'[11]Depr Exp'!F3862</f>
        <v>4292697.96</v>
      </c>
      <c r="G3862" s="305">
        <f>'[11]Depr Exp'!G3862</f>
        <v>2.3100000000000002E-2</v>
      </c>
      <c r="H3862" s="524">
        <f>'[11]Depr Exp'!H3862</f>
        <v>8263.4500000000007</v>
      </c>
      <c r="I3862" s="523">
        <f>'[11]Depr Exp'!I3862</f>
        <v>4292697.96</v>
      </c>
      <c r="J3862" s="305">
        <f>'[11]Depr Exp'!J3862</f>
        <v>2.3100000000000002E-2</v>
      </c>
      <c r="K3862" s="373">
        <f>'[11]Depr Exp'!K3862</f>
        <v>8263.4435730000005</v>
      </c>
      <c r="L3862" s="524">
        <f>'[11]Depr Exp'!L3862</f>
        <v>-0.01</v>
      </c>
      <c r="M3862" s="144"/>
      <c r="N3862" s="144"/>
    </row>
    <row r="3863" spans="1:14">
      <c r="A3863" s="144" t="str">
        <f>'[11]Depr Exp'!A3863</f>
        <v>E353 TSM Sta Eq, Wind Ridge-NonProj</v>
      </c>
      <c r="B3863" s="144" t="str">
        <f>'[11]Depr Exp'!B3863</f>
        <v>E353 TSM Sta Eq, Wind Ridge-NonProj-10</v>
      </c>
      <c r="C3863" s="144" t="str">
        <f>'[11]Depr Exp'!C3863</f>
        <v>403E</v>
      </c>
      <c r="D3863" s="144"/>
      <c r="E3863" s="282">
        <f>'[11]Depr Exp'!E3863</f>
        <v>43404</v>
      </c>
      <c r="F3863" s="523">
        <f>'[11]Depr Exp'!F3863</f>
        <v>4292697.96</v>
      </c>
      <c r="G3863" s="305">
        <f>'[11]Depr Exp'!G3863</f>
        <v>2.3100000000000002E-2</v>
      </c>
      <c r="H3863" s="524">
        <f>'[11]Depr Exp'!H3863</f>
        <v>8263.4500000000007</v>
      </c>
      <c r="I3863" s="523">
        <f>'[11]Depr Exp'!I3863</f>
        <v>4292697.96</v>
      </c>
      <c r="J3863" s="305">
        <f>'[11]Depr Exp'!J3863</f>
        <v>2.3100000000000002E-2</v>
      </c>
      <c r="K3863" s="373">
        <f>'[11]Depr Exp'!K3863</f>
        <v>8263.4435730000005</v>
      </c>
      <c r="L3863" s="524">
        <f>'[11]Depr Exp'!L3863</f>
        <v>-0.01</v>
      </c>
      <c r="M3863" s="144"/>
      <c r="N3863" s="144"/>
    </row>
    <row r="3864" spans="1:14">
      <c r="A3864" s="144" t="str">
        <f>'[11]Depr Exp'!A3864</f>
        <v>E353 TSM Sta Eq, Wind Ridge-NonProj</v>
      </c>
      <c r="B3864" s="144" t="str">
        <f>'[11]Depr Exp'!B3864</f>
        <v>E353 TSM Sta Eq, Wind Ridge-NonProj-11</v>
      </c>
      <c r="C3864" s="144" t="str">
        <f>'[11]Depr Exp'!C3864</f>
        <v>403E</v>
      </c>
      <c r="D3864" s="144"/>
      <c r="E3864" s="282">
        <f>'[11]Depr Exp'!E3864</f>
        <v>43434</v>
      </c>
      <c r="F3864" s="523">
        <f>'[11]Depr Exp'!F3864</f>
        <v>4292697.96</v>
      </c>
      <c r="G3864" s="305">
        <f>'[11]Depr Exp'!G3864</f>
        <v>2.3100000000000002E-2</v>
      </c>
      <c r="H3864" s="524">
        <f>'[11]Depr Exp'!H3864</f>
        <v>8263.4500000000007</v>
      </c>
      <c r="I3864" s="523">
        <f>'[11]Depr Exp'!I3864</f>
        <v>4292697.96</v>
      </c>
      <c r="J3864" s="305">
        <f>'[11]Depr Exp'!J3864</f>
        <v>2.3100000000000002E-2</v>
      </c>
      <c r="K3864" s="373">
        <f>'[11]Depr Exp'!K3864</f>
        <v>8263.4435730000005</v>
      </c>
      <c r="L3864" s="524">
        <f>'[11]Depr Exp'!L3864</f>
        <v>-0.01</v>
      </c>
      <c r="M3864" s="144"/>
      <c r="N3864" s="144"/>
    </row>
    <row r="3865" spans="1:14">
      <c r="A3865" s="144" t="str">
        <f>'[11]Depr Exp'!A3865</f>
        <v>E353 TSM Sta Eq, Wind Ridge-NonProj</v>
      </c>
      <c r="B3865" s="144" t="str">
        <f>'[11]Depr Exp'!B3865</f>
        <v>E353 TSM Sta Eq, Wind Ridge-NonProj-12</v>
      </c>
      <c r="C3865" s="144" t="str">
        <f>'[11]Depr Exp'!C3865</f>
        <v>403E</v>
      </c>
      <c r="D3865" s="144"/>
      <c r="E3865" s="282">
        <f>'[11]Depr Exp'!E3865</f>
        <v>43465</v>
      </c>
      <c r="F3865" s="523">
        <f>'[11]Depr Exp'!F3865</f>
        <v>4292697.96</v>
      </c>
      <c r="G3865" s="305">
        <f>'[11]Depr Exp'!G3865</f>
        <v>2.3100000000000002E-2</v>
      </c>
      <c r="H3865" s="524">
        <f>'[11]Depr Exp'!H3865</f>
        <v>8263.4500000000007</v>
      </c>
      <c r="I3865" s="523">
        <f>'[11]Depr Exp'!I3865</f>
        <v>4292697.96</v>
      </c>
      <c r="J3865" s="305">
        <f>'[11]Depr Exp'!J3865</f>
        <v>2.3100000000000002E-2</v>
      </c>
      <c r="K3865" s="373">
        <f>'[11]Depr Exp'!K3865</f>
        <v>8263.4435730000005</v>
      </c>
      <c r="L3865" s="524">
        <f>'[11]Depr Exp'!L3865</f>
        <v>-0.01</v>
      </c>
      <c r="M3865" s="144"/>
      <c r="N3865" s="144"/>
    </row>
    <row r="3866" spans="1:14" ht="15.75" thickBot="1">
      <c r="A3866" s="159" t="str">
        <f>'[11]Depr Exp'!A3866</f>
        <v>E353 TSM Sta Eq, Wind Ridge-NonProj Total</v>
      </c>
      <c r="B3866" s="144">
        <f>'[11]Depr Exp'!B3866</f>
        <v>0</v>
      </c>
      <c r="C3866" s="502" t="str">
        <f>'[11]Depr Exp'!C3866</f>
        <v>ETSM</v>
      </c>
      <c r="D3866" s="144"/>
      <c r="E3866" s="281" t="str">
        <f>'[11]Depr Exp'!E3866</f>
        <v>Total</v>
      </c>
      <c r="F3866" s="141">
        <f>'[11]Depr Exp'!F3866</f>
        <v>0</v>
      </c>
      <c r="G3866" s="252">
        <f>'[11]Depr Exp'!G3866</f>
        <v>0</v>
      </c>
      <c r="H3866" s="286">
        <f>'[11]Depr Exp'!H3866</f>
        <v>99161.39999999998</v>
      </c>
      <c r="I3866" s="141">
        <f>'[11]Depr Exp'!I3866</f>
        <v>0</v>
      </c>
      <c r="J3866" s="252">
        <f>'[11]Depr Exp'!J3866</f>
        <v>0</v>
      </c>
      <c r="K3866" s="286">
        <f>'[11]Depr Exp'!K3866</f>
        <v>99161.322875999977</v>
      </c>
      <c r="L3866" s="286">
        <f>'[11]Depr Exp'!L3866</f>
        <v>-0.08</v>
      </c>
      <c r="M3866" s="144"/>
      <c r="N3866" s="144"/>
    </row>
    <row r="3867" spans="1:14" ht="13.5" thickTop="1">
      <c r="A3867" s="144" t="str">
        <f>'[11]Depr Exp'!A3867</f>
        <v>E353 TSM Station Equipment</v>
      </c>
      <c r="B3867" s="144" t="str">
        <f>'[11]Depr Exp'!B3867</f>
        <v>E353 TSM Station Equipment-1</v>
      </c>
      <c r="C3867" s="144" t="str">
        <f>'[11]Depr Exp'!C3867</f>
        <v>403E</v>
      </c>
      <c r="D3867" s="144"/>
      <c r="E3867" s="282">
        <f>'[11]Depr Exp'!E3867</f>
        <v>43131</v>
      </c>
      <c r="F3867" s="523">
        <f>'[11]Depr Exp'!F3867</f>
        <v>254738723.96000001</v>
      </c>
      <c r="G3867" s="305">
        <f>'[11]Depr Exp'!G3867</f>
        <v>2.3100000000000002E-2</v>
      </c>
      <c r="H3867" s="524">
        <f>'[11]Depr Exp'!H3867</f>
        <v>490372.04000000004</v>
      </c>
      <c r="I3867" s="523">
        <f>'[11]Depr Exp'!I3867</f>
        <v>104786220.31999999</v>
      </c>
      <c r="J3867" s="305">
        <f>'[11]Depr Exp'!J3867</f>
        <v>2.3100000000000002E-2</v>
      </c>
      <c r="K3867" s="373">
        <f>'[11]Depr Exp'!K3867</f>
        <v>201713.474116</v>
      </c>
      <c r="L3867" s="524">
        <f>'[11]Depr Exp'!L3867</f>
        <v>-288658.57</v>
      </c>
      <c r="M3867" s="144"/>
      <c r="N3867" s="144"/>
    </row>
    <row r="3868" spans="1:14">
      <c r="A3868" s="144" t="str">
        <f>'[11]Depr Exp'!A3868</f>
        <v>E353 TSM Station Equipment</v>
      </c>
      <c r="B3868" s="144" t="str">
        <f>'[11]Depr Exp'!B3868</f>
        <v>E353 TSM Station Equipment-2</v>
      </c>
      <c r="C3868" s="144" t="str">
        <f>'[11]Depr Exp'!C3868</f>
        <v>403E</v>
      </c>
      <c r="D3868" s="144"/>
      <c r="E3868" s="282">
        <f>'[11]Depr Exp'!E3868</f>
        <v>43159</v>
      </c>
      <c r="F3868" s="523">
        <f>'[11]Depr Exp'!F3868</f>
        <v>254286274.12</v>
      </c>
      <c r="G3868" s="305">
        <f>'[11]Depr Exp'!G3868</f>
        <v>2.3100000000000002E-2</v>
      </c>
      <c r="H3868" s="524">
        <f>'[11]Depr Exp'!H3868</f>
        <v>489501.07999999996</v>
      </c>
      <c r="I3868" s="523">
        <f>'[11]Depr Exp'!I3868</f>
        <v>104786220.31999999</v>
      </c>
      <c r="J3868" s="305">
        <f>'[11]Depr Exp'!J3868</f>
        <v>2.3100000000000002E-2</v>
      </c>
      <c r="K3868" s="373">
        <f>'[11]Depr Exp'!K3868</f>
        <v>201713.474116</v>
      </c>
      <c r="L3868" s="524">
        <f>'[11]Depr Exp'!L3868</f>
        <v>-287787.61</v>
      </c>
      <c r="M3868" s="144"/>
      <c r="N3868" s="144"/>
    </row>
    <row r="3869" spans="1:14">
      <c r="A3869" s="144" t="str">
        <f>'[11]Depr Exp'!A3869</f>
        <v>E353 TSM Station Equipment</v>
      </c>
      <c r="B3869" s="144" t="str">
        <f>'[11]Depr Exp'!B3869</f>
        <v>E353 TSM Station Equipment-3</v>
      </c>
      <c r="C3869" s="144" t="str">
        <f>'[11]Depr Exp'!C3869</f>
        <v>403E</v>
      </c>
      <c r="D3869" s="144"/>
      <c r="E3869" s="282">
        <f>'[11]Depr Exp'!E3869</f>
        <v>43190</v>
      </c>
      <c r="F3869" s="523">
        <f>'[11]Depr Exp'!F3869</f>
        <v>254376065.91</v>
      </c>
      <c r="G3869" s="305">
        <f>'[11]Depr Exp'!G3869</f>
        <v>2.3100000000000002E-2</v>
      </c>
      <c r="H3869" s="524">
        <f>'[11]Depr Exp'!H3869</f>
        <v>489673.92</v>
      </c>
      <c r="I3869" s="523">
        <f>'[11]Depr Exp'!I3869</f>
        <v>104786220.31999999</v>
      </c>
      <c r="J3869" s="305">
        <f>'[11]Depr Exp'!J3869</f>
        <v>2.3100000000000002E-2</v>
      </c>
      <c r="K3869" s="373">
        <f>'[11]Depr Exp'!K3869</f>
        <v>201713.474116</v>
      </c>
      <c r="L3869" s="524">
        <f>'[11]Depr Exp'!L3869</f>
        <v>-287960.45</v>
      </c>
      <c r="M3869" s="144"/>
      <c r="N3869" s="144"/>
    </row>
    <row r="3870" spans="1:14">
      <c r="A3870" s="144" t="str">
        <f>'[11]Depr Exp'!A3870</f>
        <v>E353 TSM Station Equipment</v>
      </c>
      <c r="B3870" s="144" t="str">
        <f>'[11]Depr Exp'!B3870</f>
        <v>E353 TSM Station Equipment-4</v>
      </c>
      <c r="C3870" s="144" t="str">
        <f>'[11]Depr Exp'!C3870</f>
        <v>403E</v>
      </c>
      <c r="D3870" s="144"/>
      <c r="E3870" s="282">
        <f>'[11]Depr Exp'!E3870</f>
        <v>43220</v>
      </c>
      <c r="F3870" s="523">
        <f>'[11]Depr Exp'!F3870</f>
        <v>92053844.400000006</v>
      </c>
      <c r="G3870" s="305">
        <f>'[11]Depr Exp'!G3870</f>
        <v>2.3100000000000002E-2</v>
      </c>
      <c r="H3870" s="524">
        <f>'[11]Depr Exp'!H3870</f>
        <v>177203.65000000002</v>
      </c>
      <c r="I3870" s="523">
        <f>'[11]Depr Exp'!I3870</f>
        <v>104786220.31999999</v>
      </c>
      <c r="J3870" s="305">
        <f>'[11]Depr Exp'!J3870</f>
        <v>2.3100000000000002E-2</v>
      </c>
      <c r="K3870" s="373">
        <f>'[11]Depr Exp'!K3870</f>
        <v>201713.474116</v>
      </c>
      <c r="L3870" s="524">
        <f>'[11]Depr Exp'!L3870</f>
        <v>24509.82</v>
      </c>
      <c r="M3870" s="144"/>
      <c r="N3870" s="144"/>
    </row>
    <row r="3871" spans="1:14">
      <c r="A3871" s="144" t="str">
        <f>'[11]Depr Exp'!A3871</f>
        <v>E353 TSM Station Equipment</v>
      </c>
      <c r="B3871" s="144" t="str">
        <f>'[11]Depr Exp'!B3871</f>
        <v>E353 TSM Station Equipment-5</v>
      </c>
      <c r="C3871" s="144" t="str">
        <f>'[11]Depr Exp'!C3871</f>
        <v>403E</v>
      </c>
      <c r="D3871" s="144"/>
      <c r="E3871" s="282">
        <f>'[11]Depr Exp'!E3871</f>
        <v>43251</v>
      </c>
      <c r="F3871" s="523">
        <f>'[11]Depr Exp'!F3871</f>
        <v>97614777.189999998</v>
      </c>
      <c r="G3871" s="305">
        <f>'[11]Depr Exp'!G3871</f>
        <v>2.3100000000000002E-2</v>
      </c>
      <c r="H3871" s="524">
        <f>'[11]Depr Exp'!H3871</f>
        <v>187908.44</v>
      </c>
      <c r="I3871" s="523">
        <f>'[11]Depr Exp'!I3871</f>
        <v>104786220.31999999</v>
      </c>
      <c r="J3871" s="305">
        <f>'[11]Depr Exp'!J3871</f>
        <v>2.3100000000000002E-2</v>
      </c>
      <c r="K3871" s="373">
        <f>'[11]Depr Exp'!K3871</f>
        <v>201713.474116</v>
      </c>
      <c r="L3871" s="524">
        <f>'[11]Depr Exp'!L3871</f>
        <v>13805.03</v>
      </c>
      <c r="M3871" s="144"/>
      <c r="N3871" s="144"/>
    </row>
    <row r="3872" spans="1:14">
      <c r="A3872" s="144" t="str">
        <f>'[11]Depr Exp'!A3872</f>
        <v>E353 TSM Station Equipment</v>
      </c>
      <c r="B3872" s="144" t="str">
        <f>'[11]Depr Exp'!B3872</f>
        <v>E353 TSM Station Equipment-6</v>
      </c>
      <c r="C3872" s="144" t="str">
        <f>'[11]Depr Exp'!C3872</f>
        <v>403E</v>
      </c>
      <c r="D3872" s="144"/>
      <c r="E3872" s="282">
        <f>'[11]Depr Exp'!E3872</f>
        <v>43281</v>
      </c>
      <c r="F3872" s="523">
        <f>'[11]Depr Exp'!F3872</f>
        <v>103178483.65000001</v>
      </c>
      <c r="G3872" s="305">
        <f>'[11]Depr Exp'!G3872</f>
        <v>2.3100000000000002E-2</v>
      </c>
      <c r="H3872" s="524">
        <f>'[11]Depr Exp'!H3872</f>
        <v>198618.58000000002</v>
      </c>
      <c r="I3872" s="523">
        <f>'[11]Depr Exp'!I3872</f>
        <v>104786220.31999999</v>
      </c>
      <c r="J3872" s="305">
        <f>'[11]Depr Exp'!J3872</f>
        <v>2.3100000000000002E-2</v>
      </c>
      <c r="K3872" s="373">
        <f>'[11]Depr Exp'!K3872</f>
        <v>201713.474116</v>
      </c>
      <c r="L3872" s="524">
        <f>'[11]Depr Exp'!L3872</f>
        <v>3094.89</v>
      </c>
      <c r="M3872" s="144"/>
      <c r="N3872" s="144"/>
    </row>
    <row r="3873" spans="1:14">
      <c r="A3873" s="144" t="str">
        <f>'[11]Depr Exp'!A3873</f>
        <v>E353 TSM Station Equipment</v>
      </c>
      <c r="B3873" s="144" t="str">
        <f>'[11]Depr Exp'!B3873</f>
        <v>E353 TSM Station Equipment-7</v>
      </c>
      <c r="C3873" s="144" t="str">
        <f>'[11]Depr Exp'!C3873</f>
        <v>403E</v>
      </c>
      <c r="D3873" s="144"/>
      <c r="E3873" s="282">
        <f>'[11]Depr Exp'!E3873</f>
        <v>43312</v>
      </c>
      <c r="F3873" s="523">
        <f>'[11]Depr Exp'!F3873</f>
        <v>103889308.98999999</v>
      </c>
      <c r="G3873" s="305">
        <f>'[11]Depr Exp'!G3873</f>
        <v>2.3100000000000002E-2</v>
      </c>
      <c r="H3873" s="524">
        <f>'[11]Depr Exp'!H3873</f>
        <v>199986.91999999998</v>
      </c>
      <c r="I3873" s="523">
        <f>'[11]Depr Exp'!I3873</f>
        <v>104786220.31999999</v>
      </c>
      <c r="J3873" s="305">
        <f>'[11]Depr Exp'!J3873</f>
        <v>2.3100000000000002E-2</v>
      </c>
      <c r="K3873" s="373">
        <f>'[11]Depr Exp'!K3873</f>
        <v>201713.474116</v>
      </c>
      <c r="L3873" s="524">
        <f>'[11]Depr Exp'!L3873</f>
        <v>1726.55</v>
      </c>
      <c r="M3873" s="144"/>
      <c r="N3873" s="144"/>
    </row>
    <row r="3874" spans="1:14">
      <c r="A3874" s="144" t="str">
        <f>'[11]Depr Exp'!A3874</f>
        <v>E353 TSM Station Equipment</v>
      </c>
      <c r="B3874" s="144" t="str">
        <f>'[11]Depr Exp'!B3874</f>
        <v>E353 TSM Station Equipment-8</v>
      </c>
      <c r="C3874" s="144" t="str">
        <f>'[11]Depr Exp'!C3874</f>
        <v>403E</v>
      </c>
      <c r="D3874" s="144"/>
      <c r="E3874" s="282">
        <f>'[11]Depr Exp'!E3874</f>
        <v>43343</v>
      </c>
      <c r="F3874" s="523">
        <f>'[11]Depr Exp'!F3874</f>
        <v>104652747.72</v>
      </c>
      <c r="G3874" s="305">
        <f>'[11]Depr Exp'!G3874</f>
        <v>2.3100000000000002E-2</v>
      </c>
      <c r="H3874" s="524">
        <f>'[11]Depr Exp'!H3874</f>
        <v>201456.54</v>
      </c>
      <c r="I3874" s="523">
        <f>'[11]Depr Exp'!I3874</f>
        <v>104786220.31999999</v>
      </c>
      <c r="J3874" s="305">
        <f>'[11]Depr Exp'!J3874</f>
        <v>2.3100000000000002E-2</v>
      </c>
      <c r="K3874" s="373">
        <f>'[11]Depr Exp'!K3874</f>
        <v>201713.474116</v>
      </c>
      <c r="L3874" s="524">
        <f>'[11]Depr Exp'!L3874</f>
        <v>256.93</v>
      </c>
      <c r="M3874" s="144"/>
      <c r="N3874" s="144"/>
    </row>
    <row r="3875" spans="1:14">
      <c r="A3875" s="144" t="str">
        <f>'[11]Depr Exp'!A3875</f>
        <v>E353 TSM Station Equipment</v>
      </c>
      <c r="B3875" s="144" t="str">
        <f>'[11]Depr Exp'!B3875</f>
        <v>E353 TSM Station Equipment-9</v>
      </c>
      <c r="C3875" s="144" t="str">
        <f>'[11]Depr Exp'!C3875</f>
        <v>403E</v>
      </c>
      <c r="D3875" s="144"/>
      <c r="E3875" s="282">
        <f>'[11]Depr Exp'!E3875</f>
        <v>43373</v>
      </c>
      <c r="F3875" s="523">
        <f>'[11]Depr Exp'!F3875</f>
        <v>104748967.09</v>
      </c>
      <c r="G3875" s="305">
        <f>'[11]Depr Exp'!G3875</f>
        <v>2.3100000000000002E-2</v>
      </c>
      <c r="H3875" s="524">
        <f>'[11]Depr Exp'!H3875</f>
        <v>201641.75999999998</v>
      </c>
      <c r="I3875" s="523">
        <f>'[11]Depr Exp'!I3875</f>
        <v>104786220.31999999</v>
      </c>
      <c r="J3875" s="305">
        <f>'[11]Depr Exp'!J3875</f>
        <v>2.3100000000000002E-2</v>
      </c>
      <c r="K3875" s="373">
        <f>'[11]Depr Exp'!K3875</f>
        <v>201713.474116</v>
      </c>
      <c r="L3875" s="524">
        <f>'[11]Depr Exp'!L3875</f>
        <v>71.709999999999994</v>
      </c>
      <c r="M3875" s="144"/>
      <c r="N3875" s="144"/>
    </row>
    <row r="3876" spans="1:14">
      <c r="A3876" s="144" t="str">
        <f>'[11]Depr Exp'!A3876</f>
        <v>E353 TSM Station Equipment</v>
      </c>
      <c r="B3876" s="144" t="str">
        <f>'[11]Depr Exp'!B3876</f>
        <v>E353 TSM Station Equipment-10</v>
      </c>
      <c r="C3876" s="144" t="str">
        <f>'[11]Depr Exp'!C3876</f>
        <v>403E</v>
      </c>
      <c r="D3876" s="144"/>
      <c r="E3876" s="282">
        <f>'[11]Depr Exp'!E3876</f>
        <v>43404</v>
      </c>
      <c r="F3876" s="523">
        <f>'[11]Depr Exp'!F3876</f>
        <v>104787822.88</v>
      </c>
      <c r="G3876" s="305">
        <f>'[11]Depr Exp'!G3876</f>
        <v>2.3100000000000002E-2</v>
      </c>
      <c r="H3876" s="524">
        <f>'[11]Depr Exp'!H3876</f>
        <v>201716.56</v>
      </c>
      <c r="I3876" s="523">
        <f>'[11]Depr Exp'!I3876</f>
        <v>104786220.31999999</v>
      </c>
      <c r="J3876" s="305">
        <f>'[11]Depr Exp'!J3876</f>
        <v>2.3100000000000002E-2</v>
      </c>
      <c r="K3876" s="373">
        <f>'[11]Depr Exp'!K3876</f>
        <v>201713.474116</v>
      </c>
      <c r="L3876" s="524">
        <f>'[11]Depr Exp'!L3876</f>
        <v>-3.09</v>
      </c>
      <c r="M3876" s="144"/>
      <c r="N3876" s="144"/>
    </row>
    <row r="3877" spans="1:14">
      <c r="A3877" s="144" t="str">
        <f>'[11]Depr Exp'!A3877</f>
        <v>E353 TSM Station Equipment</v>
      </c>
      <c r="B3877" s="144" t="str">
        <f>'[11]Depr Exp'!B3877</f>
        <v>E353 TSM Station Equipment-11</v>
      </c>
      <c r="C3877" s="144" t="str">
        <f>'[11]Depr Exp'!C3877</f>
        <v>403E</v>
      </c>
      <c r="D3877" s="144"/>
      <c r="E3877" s="282">
        <f>'[11]Depr Exp'!E3877</f>
        <v>43434</v>
      </c>
      <c r="F3877" s="523">
        <f>'[11]Depr Exp'!F3877</f>
        <v>104785905.64</v>
      </c>
      <c r="G3877" s="305">
        <f>'[11]Depr Exp'!G3877</f>
        <v>2.3100000000000002E-2</v>
      </c>
      <c r="H3877" s="524">
        <f>'[11]Depr Exp'!H3877</f>
        <v>201712.87</v>
      </c>
      <c r="I3877" s="523">
        <f>'[11]Depr Exp'!I3877</f>
        <v>104786220.31999999</v>
      </c>
      <c r="J3877" s="305">
        <f>'[11]Depr Exp'!J3877</f>
        <v>2.3100000000000002E-2</v>
      </c>
      <c r="K3877" s="373">
        <f>'[11]Depr Exp'!K3877</f>
        <v>201713.474116</v>
      </c>
      <c r="L3877" s="524">
        <f>'[11]Depr Exp'!L3877</f>
        <v>0.6</v>
      </c>
      <c r="M3877" s="144"/>
      <c r="N3877" s="144"/>
    </row>
    <row r="3878" spans="1:14">
      <c r="A3878" s="144" t="str">
        <f>'[11]Depr Exp'!A3878</f>
        <v>E353 TSM Station Equipment</v>
      </c>
      <c r="B3878" s="144" t="str">
        <f>'[11]Depr Exp'!B3878</f>
        <v>E353 TSM Station Equipment-12</v>
      </c>
      <c r="C3878" s="144" t="str">
        <f>'[11]Depr Exp'!C3878</f>
        <v>403E</v>
      </c>
      <c r="D3878" s="144"/>
      <c r="E3878" s="282">
        <f>'[11]Depr Exp'!E3878</f>
        <v>43465</v>
      </c>
      <c r="F3878" s="523">
        <f>'[11]Depr Exp'!F3878</f>
        <v>104786220.31999999</v>
      </c>
      <c r="G3878" s="305">
        <f>'[11]Depr Exp'!G3878</f>
        <v>2.3100000000000002E-2</v>
      </c>
      <c r="H3878" s="524">
        <f>'[11]Depr Exp'!H3878</f>
        <v>201713.47</v>
      </c>
      <c r="I3878" s="523">
        <f>'[11]Depr Exp'!I3878</f>
        <v>104786220.31999999</v>
      </c>
      <c r="J3878" s="305">
        <f>'[11]Depr Exp'!J3878</f>
        <v>2.3100000000000002E-2</v>
      </c>
      <c r="K3878" s="373">
        <f>'[11]Depr Exp'!K3878</f>
        <v>201713.474116</v>
      </c>
      <c r="L3878" s="524">
        <f>'[11]Depr Exp'!L3878</f>
        <v>0</v>
      </c>
      <c r="M3878" s="144"/>
      <c r="N3878" s="144"/>
    </row>
    <row r="3879" spans="1:14" ht="15.75" thickBot="1">
      <c r="A3879" s="159" t="str">
        <f>'[11]Depr Exp'!A3879</f>
        <v>E353 TSM Station Equipment Total</v>
      </c>
      <c r="B3879" s="144">
        <f>'[11]Depr Exp'!B3879</f>
        <v>0</v>
      </c>
      <c r="C3879" s="502" t="str">
        <f>'[11]Depr Exp'!C3879</f>
        <v>ETSM</v>
      </c>
      <c r="D3879" s="144"/>
      <c r="E3879" s="281" t="str">
        <f>'[11]Depr Exp'!E3879</f>
        <v>Total</v>
      </c>
      <c r="F3879" s="141">
        <f>'[11]Depr Exp'!F3879</f>
        <v>0</v>
      </c>
      <c r="G3879" s="252">
        <f>'[11]Depr Exp'!G3879</f>
        <v>0</v>
      </c>
      <c r="H3879" s="286">
        <f>'[11]Depr Exp'!H3879</f>
        <v>3241505.83</v>
      </c>
      <c r="I3879" s="141">
        <f>'[11]Depr Exp'!I3879</f>
        <v>0</v>
      </c>
      <c r="J3879" s="252">
        <f>'[11]Depr Exp'!J3879</f>
        <v>0</v>
      </c>
      <c r="K3879" s="286">
        <f>'[11]Depr Exp'!K3879</f>
        <v>2420561.6893919995</v>
      </c>
      <c r="L3879" s="286">
        <f>'[11]Depr Exp'!L3879</f>
        <v>-820944.14</v>
      </c>
      <c r="M3879" s="144"/>
      <c r="N3879" s="144"/>
    </row>
    <row r="3880" spans="1:14" ht="13.5" thickTop="1">
      <c r="A3880" s="144" t="str">
        <f>'[11]Depr Exp'!A3880</f>
        <v>E3536 TSM Sta Eq, Sumas SMS</v>
      </c>
      <c r="B3880" s="144" t="str">
        <f>'[11]Depr Exp'!B3880</f>
        <v>E3536 TSM Sta Eq, Sumas SMS-1</v>
      </c>
      <c r="C3880" s="144" t="str">
        <f>'[11]Depr Exp'!C3880</f>
        <v>403E</v>
      </c>
      <c r="D3880" s="144"/>
      <c r="E3880" s="282">
        <f>'[11]Depr Exp'!E3880</f>
        <v>43131</v>
      </c>
      <c r="F3880" s="523">
        <f>'[11]Depr Exp'!F3880</f>
        <v>573151.75</v>
      </c>
      <c r="G3880" s="305">
        <f>'[11]Depr Exp'!G3880</f>
        <v>2.4500000000000001E-2</v>
      </c>
      <c r="H3880" s="524">
        <f>'[11]Depr Exp'!H3880</f>
        <v>1170.18</v>
      </c>
      <c r="I3880" s="523">
        <f>'[11]Depr Exp'!I3880</f>
        <v>573151.75</v>
      </c>
      <c r="J3880" s="305">
        <f>'[11]Depr Exp'!J3880</f>
        <v>2.4500000000000001E-2</v>
      </c>
      <c r="K3880" s="373">
        <f>'[11]Depr Exp'!K3880</f>
        <v>1170.1848229166667</v>
      </c>
      <c r="L3880" s="524">
        <f>'[11]Depr Exp'!L3880</f>
        <v>0</v>
      </c>
      <c r="M3880" s="144"/>
      <c r="N3880" s="144"/>
    </row>
    <row r="3881" spans="1:14">
      <c r="A3881" s="144" t="str">
        <f>'[11]Depr Exp'!A3881</f>
        <v>E3536 TSM Sta Eq, Sumas SMS</v>
      </c>
      <c r="B3881" s="144" t="str">
        <f>'[11]Depr Exp'!B3881</f>
        <v>E3536 TSM Sta Eq, Sumas SMS-2</v>
      </c>
      <c r="C3881" s="144" t="str">
        <f>'[11]Depr Exp'!C3881</f>
        <v>403E</v>
      </c>
      <c r="D3881" s="144"/>
      <c r="E3881" s="282">
        <f>'[11]Depr Exp'!E3881</f>
        <v>43159</v>
      </c>
      <c r="F3881" s="523">
        <f>'[11]Depr Exp'!F3881</f>
        <v>573151.75</v>
      </c>
      <c r="G3881" s="305">
        <f>'[11]Depr Exp'!G3881</f>
        <v>2.4500000000000001E-2</v>
      </c>
      <c r="H3881" s="524">
        <f>'[11]Depr Exp'!H3881</f>
        <v>1170.18</v>
      </c>
      <c r="I3881" s="523">
        <f>'[11]Depr Exp'!I3881</f>
        <v>573151.75</v>
      </c>
      <c r="J3881" s="305">
        <f>'[11]Depr Exp'!J3881</f>
        <v>2.4500000000000001E-2</v>
      </c>
      <c r="K3881" s="373">
        <f>'[11]Depr Exp'!K3881</f>
        <v>1170.1848229166667</v>
      </c>
      <c r="L3881" s="524">
        <f>'[11]Depr Exp'!L3881</f>
        <v>0</v>
      </c>
      <c r="M3881" s="144"/>
      <c r="N3881" s="144"/>
    </row>
    <row r="3882" spans="1:14">
      <c r="A3882" s="144" t="str">
        <f>'[11]Depr Exp'!A3882</f>
        <v>E3536 TSM Sta Eq, Sumas SMS</v>
      </c>
      <c r="B3882" s="144" t="str">
        <f>'[11]Depr Exp'!B3882</f>
        <v>E3536 TSM Sta Eq, Sumas SMS-3</v>
      </c>
      <c r="C3882" s="144" t="str">
        <f>'[11]Depr Exp'!C3882</f>
        <v>403E</v>
      </c>
      <c r="D3882" s="144"/>
      <c r="E3882" s="282">
        <f>'[11]Depr Exp'!E3882</f>
        <v>43190</v>
      </c>
      <c r="F3882" s="523">
        <f>'[11]Depr Exp'!F3882</f>
        <v>573151.75</v>
      </c>
      <c r="G3882" s="305">
        <f>'[11]Depr Exp'!G3882</f>
        <v>2.4500000000000001E-2</v>
      </c>
      <c r="H3882" s="524">
        <f>'[11]Depr Exp'!H3882</f>
        <v>1170.18</v>
      </c>
      <c r="I3882" s="523">
        <f>'[11]Depr Exp'!I3882</f>
        <v>573151.75</v>
      </c>
      <c r="J3882" s="305">
        <f>'[11]Depr Exp'!J3882</f>
        <v>2.4500000000000001E-2</v>
      </c>
      <c r="K3882" s="373">
        <f>'[11]Depr Exp'!K3882</f>
        <v>1170.1848229166667</v>
      </c>
      <c r="L3882" s="524">
        <f>'[11]Depr Exp'!L3882</f>
        <v>0</v>
      </c>
      <c r="M3882" s="144"/>
      <c r="N3882" s="144"/>
    </row>
    <row r="3883" spans="1:14">
      <c r="A3883" s="144" t="str">
        <f>'[11]Depr Exp'!A3883</f>
        <v>E3536 TSM Sta Eq, Sumas SMS</v>
      </c>
      <c r="B3883" s="144" t="str">
        <f>'[11]Depr Exp'!B3883</f>
        <v>E3536 TSM Sta Eq, Sumas SMS-4</v>
      </c>
      <c r="C3883" s="144" t="str">
        <f>'[11]Depr Exp'!C3883</f>
        <v>403E</v>
      </c>
      <c r="D3883" s="144"/>
      <c r="E3883" s="282">
        <f>'[11]Depr Exp'!E3883</f>
        <v>43220</v>
      </c>
      <c r="F3883" s="523">
        <f>'[11]Depr Exp'!F3883</f>
        <v>573151.75</v>
      </c>
      <c r="G3883" s="305">
        <f>'[11]Depr Exp'!G3883</f>
        <v>2.4500000000000001E-2</v>
      </c>
      <c r="H3883" s="524">
        <f>'[11]Depr Exp'!H3883</f>
        <v>1170.18</v>
      </c>
      <c r="I3883" s="523">
        <f>'[11]Depr Exp'!I3883</f>
        <v>573151.75</v>
      </c>
      <c r="J3883" s="305">
        <f>'[11]Depr Exp'!J3883</f>
        <v>2.4500000000000001E-2</v>
      </c>
      <c r="K3883" s="373">
        <f>'[11]Depr Exp'!K3883</f>
        <v>1170.1848229166667</v>
      </c>
      <c r="L3883" s="524">
        <f>'[11]Depr Exp'!L3883</f>
        <v>0</v>
      </c>
      <c r="M3883" s="144"/>
      <c r="N3883" s="144"/>
    </row>
    <row r="3884" spans="1:14">
      <c r="A3884" s="144" t="str">
        <f>'[11]Depr Exp'!A3884</f>
        <v>E3536 TSM Sta Eq, Sumas SMS</v>
      </c>
      <c r="B3884" s="144" t="str">
        <f>'[11]Depr Exp'!B3884</f>
        <v>E3536 TSM Sta Eq, Sumas SMS-5</v>
      </c>
      <c r="C3884" s="144" t="str">
        <f>'[11]Depr Exp'!C3884</f>
        <v>403E</v>
      </c>
      <c r="D3884" s="144"/>
      <c r="E3884" s="282">
        <f>'[11]Depr Exp'!E3884</f>
        <v>43251</v>
      </c>
      <c r="F3884" s="523">
        <f>'[11]Depr Exp'!F3884</f>
        <v>573151.75</v>
      </c>
      <c r="G3884" s="305">
        <f>'[11]Depr Exp'!G3884</f>
        <v>2.4500000000000001E-2</v>
      </c>
      <c r="H3884" s="524">
        <f>'[11]Depr Exp'!H3884</f>
        <v>1170.18</v>
      </c>
      <c r="I3884" s="523">
        <f>'[11]Depr Exp'!I3884</f>
        <v>573151.75</v>
      </c>
      <c r="J3884" s="305">
        <f>'[11]Depr Exp'!J3884</f>
        <v>2.4500000000000001E-2</v>
      </c>
      <c r="K3884" s="373">
        <f>'[11]Depr Exp'!K3884</f>
        <v>1170.1848229166667</v>
      </c>
      <c r="L3884" s="524">
        <f>'[11]Depr Exp'!L3884</f>
        <v>0</v>
      </c>
      <c r="M3884" s="144"/>
      <c r="N3884" s="144"/>
    </row>
    <row r="3885" spans="1:14">
      <c r="A3885" s="144" t="str">
        <f>'[11]Depr Exp'!A3885</f>
        <v>E3536 TSM Sta Eq, Sumas SMS</v>
      </c>
      <c r="B3885" s="144" t="str">
        <f>'[11]Depr Exp'!B3885</f>
        <v>E3536 TSM Sta Eq, Sumas SMS-6</v>
      </c>
      <c r="C3885" s="144" t="str">
        <f>'[11]Depr Exp'!C3885</f>
        <v>403E</v>
      </c>
      <c r="D3885" s="144"/>
      <c r="E3885" s="282">
        <f>'[11]Depr Exp'!E3885</f>
        <v>43281</v>
      </c>
      <c r="F3885" s="523">
        <f>'[11]Depr Exp'!F3885</f>
        <v>573151.75</v>
      </c>
      <c r="G3885" s="305">
        <f>'[11]Depr Exp'!G3885</f>
        <v>2.4500000000000001E-2</v>
      </c>
      <c r="H3885" s="524">
        <f>'[11]Depr Exp'!H3885</f>
        <v>1170.18</v>
      </c>
      <c r="I3885" s="523">
        <f>'[11]Depr Exp'!I3885</f>
        <v>573151.75</v>
      </c>
      <c r="J3885" s="305">
        <f>'[11]Depr Exp'!J3885</f>
        <v>2.4500000000000001E-2</v>
      </c>
      <c r="K3885" s="373">
        <f>'[11]Depr Exp'!K3885</f>
        <v>1170.1848229166667</v>
      </c>
      <c r="L3885" s="524">
        <f>'[11]Depr Exp'!L3885</f>
        <v>0</v>
      </c>
      <c r="M3885" s="144"/>
      <c r="N3885" s="144"/>
    </row>
    <row r="3886" spans="1:14">
      <c r="A3886" s="144" t="str">
        <f>'[11]Depr Exp'!A3886</f>
        <v>E3536 TSM Sta Eq, Sumas SMS</v>
      </c>
      <c r="B3886" s="144" t="str">
        <f>'[11]Depr Exp'!B3886</f>
        <v>E3536 TSM Sta Eq, Sumas SMS-7</v>
      </c>
      <c r="C3886" s="144" t="str">
        <f>'[11]Depr Exp'!C3886</f>
        <v>403E</v>
      </c>
      <c r="D3886" s="144"/>
      <c r="E3886" s="282">
        <f>'[11]Depr Exp'!E3886</f>
        <v>43312</v>
      </c>
      <c r="F3886" s="523">
        <f>'[11]Depr Exp'!F3886</f>
        <v>573151.75</v>
      </c>
      <c r="G3886" s="305">
        <f>'[11]Depr Exp'!G3886</f>
        <v>2.4500000000000001E-2</v>
      </c>
      <c r="H3886" s="524">
        <f>'[11]Depr Exp'!H3886</f>
        <v>1170.18</v>
      </c>
      <c r="I3886" s="523">
        <f>'[11]Depr Exp'!I3886</f>
        <v>573151.75</v>
      </c>
      <c r="J3886" s="305">
        <f>'[11]Depr Exp'!J3886</f>
        <v>2.4500000000000001E-2</v>
      </c>
      <c r="K3886" s="373">
        <f>'[11]Depr Exp'!K3886</f>
        <v>1170.1848229166667</v>
      </c>
      <c r="L3886" s="524">
        <f>'[11]Depr Exp'!L3886</f>
        <v>0</v>
      </c>
      <c r="M3886" s="144"/>
      <c r="N3886" s="144"/>
    </row>
    <row r="3887" spans="1:14">
      <c r="A3887" s="144" t="str">
        <f>'[11]Depr Exp'!A3887</f>
        <v>E3536 TSM Sta Eq, Sumas SMS</v>
      </c>
      <c r="B3887" s="144" t="str">
        <f>'[11]Depr Exp'!B3887</f>
        <v>E3536 TSM Sta Eq, Sumas SMS-8</v>
      </c>
      <c r="C3887" s="144" t="str">
        <f>'[11]Depr Exp'!C3887</f>
        <v>403E</v>
      </c>
      <c r="D3887" s="144"/>
      <c r="E3887" s="282">
        <f>'[11]Depr Exp'!E3887</f>
        <v>43343</v>
      </c>
      <c r="F3887" s="523">
        <f>'[11]Depr Exp'!F3887</f>
        <v>573151.75</v>
      </c>
      <c r="G3887" s="305">
        <f>'[11]Depr Exp'!G3887</f>
        <v>2.4500000000000001E-2</v>
      </c>
      <c r="H3887" s="524">
        <f>'[11]Depr Exp'!H3887</f>
        <v>1170.18</v>
      </c>
      <c r="I3887" s="523">
        <f>'[11]Depr Exp'!I3887</f>
        <v>573151.75</v>
      </c>
      <c r="J3887" s="305">
        <f>'[11]Depr Exp'!J3887</f>
        <v>2.4500000000000001E-2</v>
      </c>
      <c r="K3887" s="373">
        <f>'[11]Depr Exp'!K3887</f>
        <v>1170.1848229166667</v>
      </c>
      <c r="L3887" s="524">
        <f>'[11]Depr Exp'!L3887</f>
        <v>0</v>
      </c>
      <c r="M3887" s="144"/>
      <c r="N3887" s="144"/>
    </row>
    <row r="3888" spans="1:14">
      <c r="A3888" s="144" t="str">
        <f>'[11]Depr Exp'!A3888</f>
        <v>E3536 TSM Sta Eq, Sumas SMS</v>
      </c>
      <c r="B3888" s="144" t="str">
        <f>'[11]Depr Exp'!B3888</f>
        <v>E3536 TSM Sta Eq, Sumas SMS-9</v>
      </c>
      <c r="C3888" s="144" t="str">
        <f>'[11]Depr Exp'!C3888</f>
        <v>403E</v>
      </c>
      <c r="D3888" s="144"/>
      <c r="E3888" s="282">
        <f>'[11]Depr Exp'!E3888</f>
        <v>43373</v>
      </c>
      <c r="F3888" s="523">
        <f>'[11]Depr Exp'!F3888</f>
        <v>573151.75</v>
      </c>
      <c r="G3888" s="305">
        <f>'[11]Depr Exp'!G3888</f>
        <v>2.4500000000000001E-2</v>
      </c>
      <c r="H3888" s="524">
        <f>'[11]Depr Exp'!H3888</f>
        <v>1170.18</v>
      </c>
      <c r="I3888" s="523">
        <f>'[11]Depr Exp'!I3888</f>
        <v>573151.75</v>
      </c>
      <c r="J3888" s="305">
        <f>'[11]Depr Exp'!J3888</f>
        <v>2.4500000000000001E-2</v>
      </c>
      <c r="K3888" s="373">
        <f>'[11]Depr Exp'!K3888</f>
        <v>1170.1848229166667</v>
      </c>
      <c r="L3888" s="524">
        <f>'[11]Depr Exp'!L3888</f>
        <v>0</v>
      </c>
      <c r="M3888" s="144"/>
      <c r="N3888" s="144"/>
    </row>
    <row r="3889" spans="1:14">
      <c r="A3889" s="144" t="str">
        <f>'[11]Depr Exp'!A3889</f>
        <v>E3536 TSM Sta Eq, Sumas SMS</v>
      </c>
      <c r="B3889" s="144" t="str">
        <f>'[11]Depr Exp'!B3889</f>
        <v>E3536 TSM Sta Eq, Sumas SMS-10</v>
      </c>
      <c r="C3889" s="144" t="str">
        <f>'[11]Depr Exp'!C3889</f>
        <v>403E</v>
      </c>
      <c r="D3889" s="144"/>
      <c r="E3889" s="282">
        <f>'[11]Depr Exp'!E3889</f>
        <v>43404</v>
      </c>
      <c r="F3889" s="523">
        <f>'[11]Depr Exp'!F3889</f>
        <v>573151.75</v>
      </c>
      <c r="G3889" s="305">
        <f>'[11]Depr Exp'!G3889</f>
        <v>2.4500000000000001E-2</v>
      </c>
      <c r="H3889" s="524">
        <f>'[11]Depr Exp'!H3889</f>
        <v>1170.18</v>
      </c>
      <c r="I3889" s="523">
        <f>'[11]Depr Exp'!I3889</f>
        <v>573151.75</v>
      </c>
      <c r="J3889" s="305">
        <f>'[11]Depr Exp'!J3889</f>
        <v>2.4500000000000001E-2</v>
      </c>
      <c r="K3889" s="373">
        <f>'[11]Depr Exp'!K3889</f>
        <v>1170.1848229166667</v>
      </c>
      <c r="L3889" s="524">
        <f>'[11]Depr Exp'!L3889</f>
        <v>0</v>
      </c>
      <c r="M3889" s="144"/>
      <c r="N3889" s="144"/>
    </row>
    <row r="3890" spans="1:14">
      <c r="A3890" s="144" t="str">
        <f>'[11]Depr Exp'!A3890</f>
        <v>E3536 TSM Sta Eq, Sumas SMS</v>
      </c>
      <c r="B3890" s="144" t="str">
        <f>'[11]Depr Exp'!B3890</f>
        <v>E3536 TSM Sta Eq, Sumas SMS-11</v>
      </c>
      <c r="C3890" s="144" t="str">
        <f>'[11]Depr Exp'!C3890</f>
        <v>403E</v>
      </c>
      <c r="D3890" s="144"/>
      <c r="E3890" s="282">
        <f>'[11]Depr Exp'!E3890</f>
        <v>43434</v>
      </c>
      <c r="F3890" s="523">
        <f>'[11]Depr Exp'!F3890</f>
        <v>573151.75</v>
      </c>
      <c r="G3890" s="305">
        <f>'[11]Depr Exp'!G3890</f>
        <v>2.4500000000000001E-2</v>
      </c>
      <c r="H3890" s="524">
        <f>'[11]Depr Exp'!H3890</f>
        <v>1170.18</v>
      </c>
      <c r="I3890" s="523">
        <f>'[11]Depr Exp'!I3890</f>
        <v>573151.75</v>
      </c>
      <c r="J3890" s="305">
        <f>'[11]Depr Exp'!J3890</f>
        <v>2.4500000000000001E-2</v>
      </c>
      <c r="K3890" s="373">
        <f>'[11]Depr Exp'!K3890</f>
        <v>1170.1848229166667</v>
      </c>
      <c r="L3890" s="524">
        <f>'[11]Depr Exp'!L3890</f>
        <v>0</v>
      </c>
      <c r="M3890" s="144"/>
      <c r="N3890" s="144"/>
    </row>
    <row r="3891" spans="1:14">
      <c r="A3891" s="144" t="str">
        <f>'[11]Depr Exp'!A3891</f>
        <v>E3536 TSM Sta Eq, Sumas SMS</v>
      </c>
      <c r="B3891" s="144" t="str">
        <f>'[11]Depr Exp'!B3891</f>
        <v>E3536 TSM Sta Eq, Sumas SMS-12</v>
      </c>
      <c r="C3891" s="144" t="str">
        <f>'[11]Depr Exp'!C3891</f>
        <v>403E</v>
      </c>
      <c r="D3891" s="144"/>
      <c r="E3891" s="282">
        <f>'[11]Depr Exp'!E3891</f>
        <v>43465</v>
      </c>
      <c r="F3891" s="523">
        <f>'[11]Depr Exp'!F3891</f>
        <v>573151.75</v>
      </c>
      <c r="G3891" s="305">
        <f>'[11]Depr Exp'!G3891</f>
        <v>2.4500000000000001E-2</v>
      </c>
      <c r="H3891" s="524">
        <f>'[11]Depr Exp'!H3891</f>
        <v>1170.18</v>
      </c>
      <c r="I3891" s="523">
        <f>'[11]Depr Exp'!I3891</f>
        <v>573151.75</v>
      </c>
      <c r="J3891" s="305">
        <f>'[11]Depr Exp'!J3891</f>
        <v>2.4500000000000001E-2</v>
      </c>
      <c r="K3891" s="373">
        <f>'[11]Depr Exp'!K3891</f>
        <v>1170.1848229166667</v>
      </c>
      <c r="L3891" s="524">
        <f>'[11]Depr Exp'!L3891</f>
        <v>0</v>
      </c>
      <c r="M3891" s="144"/>
      <c r="N3891" s="144"/>
    </row>
    <row r="3892" spans="1:14" ht="15.75" thickBot="1">
      <c r="A3892" s="159" t="str">
        <f>'[11]Depr Exp'!A3892</f>
        <v>E3536 TSM Sta Eq, Sumas SMS Total</v>
      </c>
      <c r="B3892" s="144">
        <f>'[11]Depr Exp'!B3892</f>
        <v>0</v>
      </c>
      <c r="C3892" s="502" t="str">
        <f>'[11]Depr Exp'!C3892</f>
        <v>ETSM</v>
      </c>
      <c r="D3892" s="144"/>
      <c r="E3892" s="281" t="str">
        <f>'[11]Depr Exp'!E3892</f>
        <v>Total</v>
      </c>
      <c r="F3892" s="141">
        <f>'[11]Depr Exp'!F3892</f>
        <v>0</v>
      </c>
      <c r="G3892" s="252">
        <f>'[11]Depr Exp'!G3892</f>
        <v>0</v>
      </c>
      <c r="H3892" s="286">
        <f>'[11]Depr Exp'!H3892</f>
        <v>14042.160000000002</v>
      </c>
      <c r="I3892" s="141">
        <f>'[11]Depr Exp'!I3892</f>
        <v>0</v>
      </c>
      <c r="J3892" s="252">
        <f>'[11]Depr Exp'!J3892</f>
        <v>0</v>
      </c>
      <c r="K3892" s="286">
        <f>'[11]Depr Exp'!K3892</f>
        <v>14042.217874999997</v>
      </c>
      <c r="L3892" s="286">
        <f>'[11]Depr Exp'!L3892</f>
        <v>0.06</v>
      </c>
      <c r="M3892" s="144"/>
      <c r="N3892" s="144"/>
    </row>
    <row r="3893" spans="1:14" ht="13.5" thickTop="1">
      <c r="A3893" s="144" t="str">
        <f>'[11]Depr Exp'!A3893</f>
        <v>E3536 TSM Substation Equipment</v>
      </c>
      <c r="B3893" s="144" t="str">
        <f>'[11]Depr Exp'!B3893</f>
        <v>E3536 TSM Substation Equipment-1</v>
      </c>
      <c r="C3893" s="144" t="str">
        <f>'[11]Depr Exp'!C3893</f>
        <v>403E</v>
      </c>
      <c r="D3893" s="144"/>
      <c r="E3893" s="282">
        <f>'[11]Depr Exp'!E3893</f>
        <v>43131</v>
      </c>
      <c r="F3893" s="523">
        <f>'[11]Depr Exp'!F3893</f>
        <v>0</v>
      </c>
      <c r="G3893" s="305">
        <f>'[11]Depr Exp'!G3893</f>
        <v>2.4500000000000001E-2</v>
      </c>
      <c r="H3893" s="524">
        <f>'[11]Depr Exp'!H3893</f>
        <v>0</v>
      </c>
      <c r="I3893" s="523">
        <f>'[11]Depr Exp'!I3893</f>
        <v>162104881.19</v>
      </c>
      <c r="J3893" s="305">
        <f>'[11]Depr Exp'!J3893</f>
        <v>2.4500000000000001E-2</v>
      </c>
      <c r="K3893" s="373">
        <f>'[11]Depr Exp'!K3893</f>
        <v>330964.13242958335</v>
      </c>
      <c r="L3893" s="524">
        <f>'[11]Depr Exp'!L3893</f>
        <v>330964.13</v>
      </c>
      <c r="M3893" s="144"/>
      <c r="N3893" s="144"/>
    </row>
    <row r="3894" spans="1:14">
      <c r="A3894" s="144" t="str">
        <f>'[11]Depr Exp'!A3894</f>
        <v>E3536 TSM Substation Equipment</v>
      </c>
      <c r="B3894" s="144" t="str">
        <f>'[11]Depr Exp'!B3894</f>
        <v>E3536 TSM Substation Equipment-2</v>
      </c>
      <c r="C3894" s="144" t="str">
        <f>'[11]Depr Exp'!C3894</f>
        <v>403E</v>
      </c>
      <c r="D3894" s="144"/>
      <c r="E3894" s="282">
        <f>'[11]Depr Exp'!E3894</f>
        <v>43159</v>
      </c>
      <c r="F3894" s="523">
        <f>'[11]Depr Exp'!F3894</f>
        <v>0</v>
      </c>
      <c r="G3894" s="305">
        <f>'[11]Depr Exp'!G3894</f>
        <v>2.4500000000000001E-2</v>
      </c>
      <c r="H3894" s="524">
        <f>'[11]Depr Exp'!H3894</f>
        <v>0</v>
      </c>
      <c r="I3894" s="523">
        <f>'[11]Depr Exp'!I3894</f>
        <v>162104881.19</v>
      </c>
      <c r="J3894" s="305">
        <f>'[11]Depr Exp'!J3894</f>
        <v>2.4500000000000001E-2</v>
      </c>
      <c r="K3894" s="373">
        <f>'[11]Depr Exp'!K3894</f>
        <v>330964.13242958335</v>
      </c>
      <c r="L3894" s="524">
        <f>'[11]Depr Exp'!L3894</f>
        <v>330964.13</v>
      </c>
      <c r="M3894" s="144"/>
      <c r="N3894" s="144"/>
    </row>
    <row r="3895" spans="1:14">
      <c r="A3895" s="144" t="str">
        <f>'[11]Depr Exp'!A3895</f>
        <v>E3536 TSM Substation Equipment</v>
      </c>
      <c r="B3895" s="144" t="str">
        <f>'[11]Depr Exp'!B3895</f>
        <v>E3536 TSM Substation Equipment-3</v>
      </c>
      <c r="C3895" s="144" t="str">
        <f>'[11]Depr Exp'!C3895</f>
        <v>403E</v>
      </c>
      <c r="D3895" s="144"/>
      <c r="E3895" s="282">
        <f>'[11]Depr Exp'!E3895</f>
        <v>43190</v>
      </c>
      <c r="F3895" s="523">
        <f>'[11]Depr Exp'!F3895</f>
        <v>0</v>
      </c>
      <c r="G3895" s="305">
        <f>'[11]Depr Exp'!G3895</f>
        <v>2.4500000000000001E-2</v>
      </c>
      <c r="H3895" s="524">
        <f>'[11]Depr Exp'!H3895</f>
        <v>0</v>
      </c>
      <c r="I3895" s="523">
        <f>'[11]Depr Exp'!I3895</f>
        <v>162104881.19</v>
      </c>
      <c r="J3895" s="305">
        <f>'[11]Depr Exp'!J3895</f>
        <v>2.4500000000000001E-2</v>
      </c>
      <c r="K3895" s="373">
        <f>'[11]Depr Exp'!K3895</f>
        <v>330964.13242958335</v>
      </c>
      <c r="L3895" s="524">
        <f>'[11]Depr Exp'!L3895</f>
        <v>330964.13</v>
      </c>
      <c r="M3895" s="144"/>
      <c r="N3895" s="144"/>
    </row>
    <row r="3896" spans="1:14">
      <c r="A3896" s="144" t="str">
        <f>'[11]Depr Exp'!A3896</f>
        <v>E3536 TSM Substation Equipment</v>
      </c>
      <c r="B3896" s="144" t="str">
        <f>'[11]Depr Exp'!B3896</f>
        <v>E3536 TSM Substation Equipment-4</v>
      </c>
      <c r="C3896" s="144" t="str">
        <f>'[11]Depr Exp'!C3896</f>
        <v>403E</v>
      </c>
      <c r="D3896" s="144"/>
      <c r="E3896" s="282">
        <f>'[11]Depr Exp'!E3896</f>
        <v>43220</v>
      </c>
      <c r="F3896" s="523">
        <f>'[11]Depr Exp'!F3896</f>
        <v>164149446.71000001</v>
      </c>
      <c r="G3896" s="305">
        <f>'[11]Depr Exp'!G3896</f>
        <v>2.4500000000000001E-2</v>
      </c>
      <c r="H3896" s="524">
        <f>'[11]Depr Exp'!H3896</f>
        <v>335138.45</v>
      </c>
      <c r="I3896" s="523">
        <f>'[11]Depr Exp'!I3896</f>
        <v>162104881.19</v>
      </c>
      <c r="J3896" s="305">
        <f>'[11]Depr Exp'!J3896</f>
        <v>2.4500000000000001E-2</v>
      </c>
      <c r="K3896" s="373">
        <f>'[11]Depr Exp'!K3896</f>
        <v>330964.13242958335</v>
      </c>
      <c r="L3896" s="524">
        <f>'[11]Depr Exp'!L3896</f>
        <v>-4174.32</v>
      </c>
      <c r="M3896" s="144"/>
      <c r="N3896" s="144"/>
    </row>
    <row r="3897" spans="1:14">
      <c r="A3897" s="144" t="str">
        <f>'[11]Depr Exp'!A3897</f>
        <v>E3536 TSM Substation Equipment</v>
      </c>
      <c r="B3897" s="144" t="str">
        <f>'[11]Depr Exp'!B3897</f>
        <v>E3536 TSM Substation Equipment-5</v>
      </c>
      <c r="C3897" s="144" t="str">
        <f>'[11]Depr Exp'!C3897</f>
        <v>403E</v>
      </c>
      <c r="D3897" s="144"/>
      <c r="E3897" s="282">
        <f>'[11]Depr Exp'!E3897</f>
        <v>43251</v>
      </c>
      <c r="F3897" s="523">
        <f>'[11]Depr Exp'!F3897</f>
        <v>158433603.52000001</v>
      </c>
      <c r="G3897" s="305">
        <f>'[11]Depr Exp'!G3897</f>
        <v>2.4500000000000001E-2</v>
      </c>
      <c r="H3897" s="524">
        <f>'[11]Depr Exp'!H3897</f>
        <v>323468.61</v>
      </c>
      <c r="I3897" s="523">
        <f>'[11]Depr Exp'!I3897</f>
        <v>162104881.19</v>
      </c>
      <c r="J3897" s="305">
        <f>'[11]Depr Exp'!J3897</f>
        <v>2.4500000000000001E-2</v>
      </c>
      <c r="K3897" s="373">
        <f>'[11]Depr Exp'!K3897</f>
        <v>330964.13242958335</v>
      </c>
      <c r="L3897" s="524">
        <f>'[11]Depr Exp'!L3897</f>
        <v>7495.52</v>
      </c>
      <c r="M3897" s="144"/>
      <c r="N3897" s="144"/>
    </row>
    <row r="3898" spans="1:14">
      <c r="A3898" s="144" t="str">
        <f>'[11]Depr Exp'!A3898</f>
        <v>E3536 TSM Substation Equipment</v>
      </c>
      <c r="B3898" s="144" t="str">
        <f>'[11]Depr Exp'!B3898</f>
        <v>E3536 TSM Substation Equipment-6</v>
      </c>
      <c r="C3898" s="144" t="str">
        <f>'[11]Depr Exp'!C3898</f>
        <v>403E</v>
      </c>
      <c r="D3898" s="144"/>
      <c r="E3898" s="282">
        <f>'[11]Depr Exp'!E3898</f>
        <v>43281</v>
      </c>
      <c r="F3898" s="523">
        <f>'[11]Depr Exp'!F3898</f>
        <v>151151511.41999999</v>
      </c>
      <c r="G3898" s="305">
        <f>'[11]Depr Exp'!G3898</f>
        <v>2.4500000000000001E-2</v>
      </c>
      <c r="H3898" s="524">
        <f>'[11]Depr Exp'!H3898</f>
        <v>308601</v>
      </c>
      <c r="I3898" s="523">
        <f>'[11]Depr Exp'!I3898</f>
        <v>162104881.19</v>
      </c>
      <c r="J3898" s="305">
        <f>'[11]Depr Exp'!J3898</f>
        <v>2.4500000000000001E-2</v>
      </c>
      <c r="K3898" s="373">
        <f>'[11]Depr Exp'!K3898</f>
        <v>330964.13242958335</v>
      </c>
      <c r="L3898" s="524">
        <f>'[11]Depr Exp'!L3898</f>
        <v>22363.13</v>
      </c>
      <c r="M3898" s="144"/>
      <c r="N3898" s="144"/>
    </row>
    <row r="3899" spans="1:14">
      <c r="A3899" s="144" t="str">
        <f>'[11]Depr Exp'!A3899</f>
        <v>E3536 TSM Substation Equipment</v>
      </c>
      <c r="B3899" s="144" t="str">
        <f>'[11]Depr Exp'!B3899</f>
        <v>E3536 TSM Substation Equipment-7</v>
      </c>
      <c r="C3899" s="144" t="str">
        <f>'[11]Depr Exp'!C3899</f>
        <v>403E</v>
      </c>
      <c r="D3899" s="144"/>
      <c r="E3899" s="282">
        <f>'[11]Depr Exp'!E3899</f>
        <v>43312</v>
      </c>
      <c r="F3899" s="523">
        <f>'[11]Depr Exp'!F3899</f>
        <v>150795468.30000001</v>
      </c>
      <c r="G3899" s="305">
        <f>'[11]Depr Exp'!G3899</f>
        <v>2.4500000000000001E-2</v>
      </c>
      <c r="H3899" s="524">
        <f>'[11]Depr Exp'!H3899</f>
        <v>307874.08</v>
      </c>
      <c r="I3899" s="523">
        <f>'[11]Depr Exp'!I3899</f>
        <v>162104881.19</v>
      </c>
      <c r="J3899" s="305">
        <f>'[11]Depr Exp'!J3899</f>
        <v>2.4500000000000001E-2</v>
      </c>
      <c r="K3899" s="373">
        <f>'[11]Depr Exp'!K3899</f>
        <v>330964.13242958335</v>
      </c>
      <c r="L3899" s="524">
        <f>'[11]Depr Exp'!L3899</f>
        <v>23090.05</v>
      </c>
      <c r="M3899" s="144"/>
      <c r="N3899" s="144"/>
    </row>
    <row r="3900" spans="1:14">
      <c r="A3900" s="144" t="str">
        <f>'[11]Depr Exp'!A3900</f>
        <v>E3536 TSM Substation Equipment</v>
      </c>
      <c r="B3900" s="144" t="str">
        <f>'[11]Depr Exp'!B3900</f>
        <v>E3536 TSM Substation Equipment-8</v>
      </c>
      <c r="C3900" s="144" t="str">
        <f>'[11]Depr Exp'!C3900</f>
        <v>403E</v>
      </c>
      <c r="D3900" s="144"/>
      <c r="E3900" s="282">
        <f>'[11]Depr Exp'!E3900</f>
        <v>43343</v>
      </c>
      <c r="F3900" s="523">
        <f>'[11]Depr Exp'!F3900</f>
        <v>150411813.02000001</v>
      </c>
      <c r="G3900" s="305">
        <f>'[11]Depr Exp'!G3900</f>
        <v>2.4500000000000001E-2</v>
      </c>
      <c r="H3900" s="524">
        <f>'[11]Depr Exp'!H3900</f>
        <v>307090.78000000003</v>
      </c>
      <c r="I3900" s="523">
        <f>'[11]Depr Exp'!I3900</f>
        <v>162104881.19</v>
      </c>
      <c r="J3900" s="305">
        <f>'[11]Depr Exp'!J3900</f>
        <v>2.4500000000000001E-2</v>
      </c>
      <c r="K3900" s="373">
        <f>'[11]Depr Exp'!K3900</f>
        <v>330964.13242958335</v>
      </c>
      <c r="L3900" s="524">
        <f>'[11]Depr Exp'!L3900</f>
        <v>23873.35</v>
      </c>
      <c r="M3900" s="144"/>
      <c r="N3900" s="144"/>
    </row>
    <row r="3901" spans="1:14">
      <c r="A3901" s="144" t="str">
        <f>'[11]Depr Exp'!A3901</f>
        <v>E3536 TSM Substation Equipment</v>
      </c>
      <c r="B3901" s="144" t="str">
        <f>'[11]Depr Exp'!B3901</f>
        <v>E3536 TSM Substation Equipment-9</v>
      </c>
      <c r="C3901" s="144" t="str">
        <f>'[11]Depr Exp'!C3901</f>
        <v>403E</v>
      </c>
      <c r="D3901" s="144"/>
      <c r="E3901" s="282">
        <f>'[11]Depr Exp'!E3901</f>
        <v>43373</v>
      </c>
      <c r="F3901" s="523">
        <f>'[11]Depr Exp'!F3901</f>
        <v>150640655.78</v>
      </c>
      <c r="G3901" s="305">
        <f>'[11]Depr Exp'!G3901</f>
        <v>2.4500000000000001E-2</v>
      </c>
      <c r="H3901" s="524">
        <f>'[11]Depr Exp'!H3901</f>
        <v>307558.01</v>
      </c>
      <c r="I3901" s="523">
        <f>'[11]Depr Exp'!I3901</f>
        <v>162104881.19</v>
      </c>
      <c r="J3901" s="305">
        <f>'[11]Depr Exp'!J3901</f>
        <v>2.4500000000000001E-2</v>
      </c>
      <c r="K3901" s="373">
        <f>'[11]Depr Exp'!K3901</f>
        <v>330964.13242958335</v>
      </c>
      <c r="L3901" s="524">
        <f>'[11]Depr Exp'!L3901</f>
        <v>23406.12</v>
      </c>
      <c r="M3901" s="144"/>
      <c r="N3901" s="144"/>
    </row>
    <row r="3902" spans="1:14">
      <c r="A3902" s="144" t="str">
        <f>'[11]Depr Exp'!A3902</f>
        <v>E3536 TSM Substation Equipment</v>
      </c>
      <c r="B3902" s="144" t="str">
        <f>'[11]Depr Exp'!B3902</f>
        <v>E3536 TSM Substation Equipment-10</v>
      </c>
      <c r="C3902" s="144" t="str">
        <f>'[11]Depr Exp'!C3902</f>
        <v>403E</v>
      </c>
      <c r="D3902" s="144"/>
      <c r="E3902" s="282">
        <f>'[11]Depr Exp'!E3902</f>
        <v>43404</v>
      </c>
      <c r="F3902" s="523">
        <f>'[11]Depr Exp'!F3902</f>
        <v>155398476.56999999</v>
      </c>
      <c r="G3902" s="305">
        <f>'[11]Depr Exp'!G3902</f>
        <v>2.4500000000000001E-2</v>
      </c>
      <c r="H3902" s="524">
        <f>'[11]Depr Exp'!H3902</f>
        <v>317271.89</v>
      </c>
      <c r="I3902" s="523">
        <f>'[11]Depr Exp'!I3902</f>
        <v>162104881.19</v>
      </c>
      <c r="J3902" s="305">
        <f>'[11]Depr Exp'!J3902</f>
        <v>2.4500000000000001E-2</v>
      </c>
      <c r="K3902" s="373">
        <f>'[11]Depr Exp'!K3902</f>
        <v>330964.13242958335</v>
      </c>
      <c r="L3902" s="524">
        <f>'[11]Depr Exp'!L3902</f>
        <v>13692.24</v>
      </c>
      <c r="M3902" s="144"/>
      <c r="N3902" s="144"/>
    </row>
    <row r="3903" spans="1:14">
      <c r="A3903" s="144" t="str">
        <f>'[11]Depr Exp'!A3903</f>
        <v>E3536 TSM Substation Equipment</v>
      </c>
      <c r="B3903" s="144" t="str">
        <f>'[11]Depr Exp'!B3903</f>
        <v>E3536 TSM Substation Equipment-11</v>
      </c>
      <c r="C3903" s="144" t="str">
        <f>'[11]Depr Exp'!C3903</f>
        <v>403E</v>
      </c>
      <c r="D3903" s="144"/>
      <c r="E3903" s="282">
        <f>'[11]Depr Exp'!E3903</f>
        <v>43434</v>
      </c>
      <c r="F3903" s="523">
        <f>'[11]Depr Exp'!F3903</f>
        <v>160542785.58000001</v>
      </c>
      <c r="G3903" s="305">
        <f>'[11]Depr Exp'!G3903</f>
        <v>2.4500000000000001E-2</v>
      </c>
      <c r="H3903" s="524">
        <f>'[11]Depr Exp'!H3903</f>
        <v>327774.84999999998</v>
      </c>
      <c r="I3903" s="523">
        <f>'[11]Depr Exp'!I3903</f>
        <v>162104881.19</v>
      </c>
      <c r="J3903" s="305">
        <f>'[11]Depr Exp'!J3903</f>
        <v>2.4500000000000001E-2</v>
      </c>
      <c r="K3903" s="373">
        <f>'[11]Depr Exp'!K3903</f>
        <v>330964.13242958335</v>
      </c>
      <c r="L3903" s="524">
        <f>'[11]Depr Exp'!L3903</f>
        <v>3189.28</v>
      </c>
      <c r="M3903" s="144"/>
      <c r="N3903" s="144"/>
    </row>
    <row r="3904" spans="1:14">
      <c r="A3904" s="144" t="str">
        <f>'[11]Depr Exp'!A3904</f>
        <v>E3536 TSM Substation Equipment</v>
      </c>
      <c r="B3904" s="144" t="str">
        <f>'[11]Depr Exp'!B3904</f>
        <v>E3536 TSM Substation Equipment-12</v>
      </c>
      <c r="C3904" s="144" t="str">
        <f>'[11]Depr Exp'!C3904</f>
        <v>403E</v>
      </c>
      <c r="D3904" s="144"/>
      <c r="E3904" s="282">
        <f>'[11]Depr Exp'!E3904</f>
        <v>43465</v>
      </c>
      <c r="F3904" s="523">
        <f>'[11]Depr Exp'!F3904</f>
        <v>162104881.19</v>
      </c>
      <c r="G3904" s="305">
        <f>'[11]Depr Exp'!G3904</f>
        <v>2.4500000000000001E-2</v>
      </c>
      <c r="H3904" s="524">
        <f>'[11]Depr Exp'!H3904</f>
        <v>330964.13999999996</v>
      </c>
      <c r="I3904" s="523">
        <f>'[11]Depr Exp'!I3904</f>
        <v>162104881.19</v>
      </c>
      <c r="J3904" s="305">
        <f>'[11]Depr Exp'!J3904</f>
        <v>2.4500000000000001E-2</v>
      </c>
      <c r="K3904" s="373">
        <f>'[11]Depr Exp'!K3904</f>
        <v>330964.13242958335</v>
      </c>
      <c r="L3904" s="524">
        <f>'[11]Depr Exp'!L3904</f>
        <v>-0.01</v>
      </c>
      <c r="M3904" s="144"/>
      <c r="N3904" s="144"/>
    </row>
    <row r="3905" spans="1:14" ht="15.75" thickBot="1">
      <c r="A3905" s="159" t="str">
        <f>'[11]Depr Exp'!A3905</f>
        <v>E3536 TSM Substation Equipment Total</v>
      </c>
      <c r="B3905" s="144">
        <f>'[11]Depr Exp'!B3905</f>
        <v>0</v>
      </c>
      <c r="C3905" s="502" t="str">
        <f>'[11]Depr Exp'!C3905</f>
        <v>ETSM</v>
      </c>
      <c r="D3905" s="144"/>
      <c r="E3905" s="281" t="str">
        <f>'[11]Depr Exp'!E3905</f>
        <v>Total</v>
      </c>
      <c r="F3905" s="141">
        <f>'[11]Depr Exp'!F3905</f>
        <v>0</v>
      </c>
      <c r="G3905" s="252">
        <f>'[11]Depr Exp'!G3905</f>
        <v>0</v>
      </c>
      <c r="H3905" s="286">
        <f>'[11]Depr Exp'!H3905</f>
        <v>2865741.8100000005</v>
      </c>
      <c r="I3905" s="141">
        <f>'[11]Depr Exp'!I3905</f>
        <v>0</v>
      </c>
      <c r="J3905" s="252">
        <f>'[11]Depr Exp'!J3905</f>
        <v>0</v>
      </c>
      <c r="K3905" s="286">
        <f>'[11]Depr Exp'!K3905</f>
        <v>3971569.5891550011</v>
      </c>
      <c r="L3905" s="286">
        <f>'[11]Depr Exp'!L3905</f>
        <v>1105827.78</v>
      </c>
      <c r="M3905" s="144"/>
      <c r="N3905" s="144"/>
    </row>
    <row r="3906" spans="1:14" ht="13.5" thickTop="1">
      <c r="A3906" s="144" t="str">
        <f>'[11]Depr Exp'!A3906</f>
        <v>E3537 TSM Sta Eq, Fredonia3&amp;4 OP</v>
      </c>
      <c r="B3906" s="144" t="str">
        <f>'[11]Depr Exp'!B3906</f>
        <v>E3537 TSM Sta Eq, Fredonia3&amp;4 OP-1</v>
      </c>
      <c r="C3906" s="144" t="str">
        <f>'[11]Depr Exp'!C3906</f>
        <v>403E</v>
      </c>
      <c r="D3906" s="144"/>
      <c r="E3906" s="282">
        <f>'[11]Depr Exp'!E3906</f>
        <v>43131</v>
      </c>
      <c r="F3906" s="523">
        <f>'[11]Depr Exp'!F3906</f>
        <v>4275337.16</v>
      </c>
      <c r="G3906" s="305">
        <f>'[11]Depr Exp'!G3906</f>
        <v>2.4899999999999999E-2</v>
      </c>
      <c r="H3906" s="524">
        <f>'[11]Depr Exp'!H3906</f>
        <v>8871.33</v>
      </c>
      <c r="I3906" s="523">
        <f>'[11]Depr Exp'!I3906</f>
        <v>4275337.16</v>
      </c>
      <c r="J3906" s="305">
        <f>'[11]Depr Exp'!J3906</f>
        <v>2.4899999999999999E-2</v>
      </c>
      <c r="K3906" s="373">
        <f>'[11]Depr Exp'!K3906</f>
        <v>8871.3246070000005</v>
      </c>
      <c r="L3906" s="524">
        <f>'[11]Depr Exp'!L3906</f>
        <v>-0.01</v>
      </c>
      <c r="M3906" s="144"/>
      <c r="N3906" s="144"/>
    </row>
    <row r="3907" spans="1:14">
      <c r="A3907" s="144" t="str">
        <f>'[11]Depr Exp'!A3907</f>
        <v>E3537 TSM Sta Eq, Fredonia3&amp;4 OP</v>
      </c>
      <c r="B3907" s="144" t="str">
        <f>'[11]Depr Exp'!B3907</f>
        <v>E3537 TSM Sta Eq, Fredonia3&amp;4 OP-2</v>
      </c>
      <c r="C3907" s="144" t="str">
        <f>'[11]Depr Exp'!C3907</f>
        <v>403E</v>
      </c>
      <c r="D3907" s="144"/>
      <c r="E3907" s="282">
        <f>'[11]Depr Exp'!E3907</f>
        <v>43159</v>
      </c>
      <c r="F3907" s="523">
        <f>'[11]Depr Exp'!F3907</f>
        <v>4275337.16</v>
      </c>
      <c r="G3907" s="305">
        <f>'[11]Depr Exp'!G3907</f>
        <v>2.4899999999999999E-2</v>
      </c>
      <c r="H3907" s="524">
        <f>'[11]Depr Exp'!H3907</f>
        <v>8871.33</v>
      </c>
      <c r="I3907" s="523">
        <f>'[11]Depr Exp'!I3907</f>
        <v>4275337.16</v>
      </c>
      <c r="J3907" s="305">
        <f>'[11]Depr Exp'!J3907</f>
        <v>2.4899999999999999E-2</v>
      </c>
      <c r="K3907" s="373">
        <f>'[11]Depr Exp'!K3907</f>
        <v>8871.3246070000005</v>
      </c>
      <c r="L3907" s="524">
        <f>'[11]Depr Exp'!L3907</f>
        <v>-0.01</v>
      </c>
      <c r="M3907" s="144"/>
      <c r="N3907" s="144"/>
    </row>
    <row r="3908" spans="1:14">
      <c r="A3908" s="144" t="str">
        <f>'[11]Depr Exp'!A3908</f>
        <v>E3537 TSM Sta Eq, Fredonia3&amp;4 OP</v>
      </c>
      <c r="B3908" s="144" t="str">
        <f>'[11]Depr Exp'!B3908</f>
        <v>E3537 TSM Sta Eq, Fredonia3&amp;4 OP-3</v>
      </c>
      <c r="C3908" s="144" t="str">
        <f>'[11]Depr Exp'!C3908</f>
        <v>403E</v>
      </c>
      <c r="D3908" s="144"/>
      <c r="E3908" s="282">
        <f>'[11]Depr Exp'!E3908</f>
        <v>43190</v>
      </c>
      <c r="F3908" s="523">
        <f>'[11]Depr Exp'!F3908</f>
        <v>4275337.16</v>
      </c>
      <c r="G3908" s="305">
        <f>'[11]Depr Exp'!G3908</f>
        <v>2.4899999999999999E-2</v>
      </c>
      <c r="H3908" s="524">
        <f>'[11]Depr Exp'!H3908</f>
        <v>8871.33</v>
      </c>
      <c r="I3908" s="523">
        <f>'[11]Depr Exp'!I3908</f>
        <v>4275337.16</v>
      </c>
      <c r="J3908" s="305">
        <f>'[11]Depr Exp'!J3908</f>
        <v>2.4899999999999999E-2</v>
      </c>
      <c r="K3908" s="373">
        <f>'[11]Depr Exp'!K3908</f>
        <v>8871.3246070000005</v>
      </c>
      <c r="L3908" s="524">
        <f>'[11]Depr Exp'!L3908</f>
        <v>-0.01</v>
      </c>
      <c r="M3908" s="144"/>
      <c r="N3908" s="144"/>
    </row>
    <row r="3909" spans="1:14">
      <c r="A3909" s="144" t="str">
        <f>'[11]Depr Exp'!A3909</f>
        <v>E3537 TSM Sta Eq, Fredonia3&amp;4 OP</v>
      </c>
      <c r="B3909" s="144" t="str">
        <f>'[11]Depr Exp'!B3909</f>
        <v>E3537 TSM Sta Eq, Fredonia3&amp;4 OP-4</v>
      </c>
      <c r="C3909" s="144" t="str">
        <f>'[11]Depr Exp'!C3909</f>
        <v>403E</v>
      </c>
      <c r="D3909" s="144"/>
      <c r="E3909" s="282">
        <f>'[11]Depr Exp'!E3909</f>
        <v>43220</v>
      </c>
      <c r="F3909" s="523">
        <f>'[11]Depr Exp'!F3909</f>
        <v>4275337.16</v>
      </c>
      <c r="G3909" s="305">
        <f>'[11]Depr Exp'!G3909</f>
        <v>2.4899999999999999E-2</v>
      </c>
      <c r="H3909" s="524">
        <f>'[11]Depr Exp'!H3909</f>
        <v>8871.33</v>
      </c>
      <c r="I3909" s="523">
        <f>'[11]Depr Exp'!I3909</f>
        <v>4275337.16</v>
      </c>
      <c r="J3909" s="305">
        <f>'[11]Depr Exp'!J3909</f>
        <v>2.4899999999999999E-2</v>
      </c>
      <c r="K3909" s="373">
        <f>'[11]Depr Exp'!K3909</f>
        <v>8871.3246070000005</v>
      </c>
      <c r="L3909" s="524">
        <f>'[11]Depr Exp'!L3909</f>
        <v>-0.01</v>
      </c>
      <c r="M3909" s="144"/>
      <c r="N3909" s="144"/>
    </row>
    <row r="3910" spans="1:14">
      <c r="A3910" s="144" t="str">
        <f>'[11]Depr Exp'!A3910</f>
        <v>E3537 TSM Sta Eq, Fredonia3&amp;4 OP</v>
      </c>
      <c r="B3910" s="144" t="str">
        <f>'[11]Depr Exp'!B3910</f>
        <v>E3537 TSM Sta Eq, Fredonia3&amp;4 OP-5</v>
      </c>
      <c r="C3910" s="144" t="str">
        <f>'[11]Depr Exp'!C3910</f>
        <v>403E</v>
      </c>
      <c r="D3910" s="144"/>
      <c r="E3910" s="282">
        <f>'[11]Depr Exp'!E3910</f>
        <v>43251</v>
      </c>
      <c r="F3910" s="523">
        <f>'[11]Depr Exp'!F3910</f>
        <v>4275337.16</v>
      </c>
      <c r="G3910" s="305">
        <f>'[11]Depr Exp'!G3910</f>
        <v>2.4899999999999999E-2</v>
      </c>
      <c r="H3910" s="524">
        <f>'[11]Depr Exp'!H3910</f>
        <v>8871.33</v>
      </c>
      <c r="I3910" s="523">
        <f>'[11]Depr Exp'!I3910</f>
        <v>4275337.16</v>
      </c>
      <c r="J3910" s="305">
        <f>'[11]Depr Exp'!J3910</f>
        <v>2.4899999999999999E-2</v>
      </c>
      <c r="K3910" s="373">
        <f>'[11]Depr Exp'!K3910</f>
        <v>8871.3246070000005</v>
      </c>
      <c r="L3910" s="524">
        <f>'[11]Depr Exp'!L3910</f>
        <v>-0.01</v>
      </c>
      <c r="M3910" s="144"/>
      <c r="N3910" s="144"/>
    </row>
    <row r="3911" spans="1:14">
      <c r="A3911" s="144" t="str">
        <f>'[11]Depr Exp'!A3911</f>
        <v>E3537 TSM Sta Eq, Fredonia3&amp;4 OP</v>
      </c>
      <c r="B3911" s="144" t="str">
        <f>'[11]Depr Exp'!B3911</f>
        <v>E3537 TSM Sta Eq, Fredonia3&amp;4 OP-6</v>
      </c>
      <c r="C3911" s="144" t="str">
        <f>'[11]Depr Exp'!C3911</f>
        <v>403E</v>
      </c>
      <c r="D3911" s="144"/>
      <c r="E3911" s="282">
        <f>'[11]Depr Exp'!E3911</f>
        <v>43281</v>
      </c>
      <c r="F3911" s="523">
        <f>'[11]Depr Exp'!F3911</f>
        <v>4275337.16</v>
      </c>
      <c r="G3911" s="305">
        <f>'[11]Depr Exp'!G3911</f>
        <v>2.4899999999999999E-2</v>
      </c>
      <c r="H3911" s="524">
        <f>'[11]Depr Exp'!H3911</f>
        <v>8871.33</v>
      </c>
      <c r="I3911" s="523">
        <f>'[11]Depr Exp'!I3911</f>
        <v>4275337.16</v>
      </c>
      <c r="J3911" s="305">
        <f>'[11]Depr Exp'!J3911</f>
        <v>2.4899999999999999E-2</v>
      </c>
      <c r="K3911" s="373">
        <f>'[11]Depr Exp'!K3911</f>
        <v>8871.3246070000005</v>
      </c>
      <c r="L3911" s="524">
        <f>'[11]Depr Exp'!L3911</f>
        <v>-0.01</v>
      </c>
      <c r="M3911" s="144"/>
      <c r="N3911" s="144"/>
    </row>
    <row r="3912" spans="1:14">
      <c r="A3912" s="144" t="str">
        <f>'[11]Depr Exp'!A3912</f>
        <v>E3537 TSM Sta Eq, Fredonia3&amp;4 OP</v>
      </c>
      <c r="B3912" s="144" t="str">
        <f>'[11]Depr Exp'!B3912</f>
        <v>E3537 TSM Sta Eq, Fredonia3&amp;4 OP-7</v>
      </c>
      <c r="C3912" s="144" t="str">
        <f>'[11]Depr Exp'!C3912</f>
        <v>403E</v>
      </c>
      <c r="D3912" s="144"/>
      <c r="E3912" s="282">
        <f>'[11]Depr Exp'!E3912</f>
        <v>43312</v>
      </c>
      <c r="F3912" s="523">
        <f>'[11]Depr Exp'!F3912</f>
        <v>4275337.16</v>
      </c>
      <c r="G3912" s="305">
        <f>'[11]Depr Exp'!G3912</f>
        <v>2.4899999999999999E-2</v>
      </c>
      <c r="H3912" s="524">
        <f>'[11]Depr Exp'!H3912</f>
        <v>8871.33</v>
      </c>
      <c r="I3912" s="523">
        <f>'[11]Depr Exp'!I3912</f>
        <v>4275337.16</v>
      </c>
      <c r="J3912" s="305">
        <f>'[11]Depr Exp'!J3912</f>
        <v>2.4899999999999999E-2</v>
      </c>
      <c r="K3912" s="373">
        <f>'[11]Depr Exp'!K3912</f>
        <v>8871.3246070000005</v>
      </c>
      <c r="L3912" s="524">
        <f>'[11]Depr Exp'!L3912</f>
        <v>-0.01</v>
      </c>
      <c r="M3912" s="144"/>
      <c r="N3912" s="144"/>
    </row>
    <row r="3913" spans="1:14">
      <c r="A3913" s="144" t="str">
        <f>'[11]Depr Exp'!A3913</f>
        <v>E3537 TSM Sta Eq, Fredonia3&amp;4 OP</v>
      </c>
      <c r="B3913" s="144" t="str">
        <f>'[11]Depr Exp'!B3913</f>
        <v>E3537 TSM Sta Eq, Fredonia3&amp;4 OP-8</v>
      </c>
      <c r="C3913" s="144" t="str">
        <f>'[11]Depr Exp'!C3913</f>
        <v>403E</v>
      </c>
      <c r="D3913" s="144"/>
      <c r="E3913" s="282">
        <f>'[11]Depr Exp'!E3913</f>
        <v>43343</v>
      </c>
      <c r="F3913" s="523">
        <f>'[11]Depr Exp'!F3913</f>
        <v>4275337.16</v>
      </c>
      <c r="G3913" s="305">
        <f>'[11]Depr Exp'!G3913</f>
        <v>2.4899999999999999E-2</v>
      </c>
      <c r="H3913" s="524">
        <f>'[11]Depr Exp'!H3913</f>
        <v>8871.33</v>
      </c>
      <c r="I3913" s="523">
        <f>'[11]Depr Exp'!I3913</f>
        <v>4275337.16</v>
      </c>
      <c r="J3913" s="305">
        <f>'[11]Depr Exp'!J3913</f>
        <v>2.4899999999999999E-2</v>
      </c>
      <c r="K3913" s="373">
        <f>'[11]Depr Exp'!K3913</f>
        <v>8871.3246070000005</v>
      </c>
      <c r="L3913" s="524">
        <f>'[11]Depr Exp'!L3913</f>
        <v>-0.01</v>
      </c>
      <c r="M3913" s="144"/>
      <c r="N3913" s="144"/>
    </row>
    <row r="3914" spans="1:14">
      <c r="A3914" s="144" t="str">
        <f>'[11]Depr Exp'!A3914</f>
        <v>E3537 TSM Sta Eq, Fredonia3&amp;4 OP</v>
      </c>
      <c r="B3914" s="144" t="str">
        <f>'[11]Depr Exp'!B3914</f>
        <v>E3537 TSM Sta Eq, Fredonia3&amp;4 OP-9</v>
      </c>
      <c r="C3914" s="144" t="str">
        <f>'[11]Depr Exp'!C3914</f>
        <v>403E</v>
      </c>
      <c r="D3914" s="144"/>
      <c r="E3914" s="282">
        <f>'[11]Depr Exp'!E3914</f>
        <v>43373</v>
      </c>
      <c r="F3914" s="523">
        <f>'[11]Depr Exp'!F3914</f>
        <v>4275337.16</v>
      </c>
      <c r="G3914" s="305">
        <f>'[11]Depr Exp'!G3914</f>
        <v>2.4899999999999999E-2</v>
      </c>
      <c r="H3914" s="524">
        <f>'[11]Depr Exp'!H3914</f>
        <v>8871.33</v>
      </c>
      <c r="I3914" s="523">
        <f>'[11]Depr Exp'!I3914</f>
        <v>4275337.16</v>
      </c>
      <c r="J3914" s="305">
        <f>'[11]Depr Exp'!J3914</f>
        <v>2.4899999999999999E-2</v>
      </c>
      <c r="K3914" s="373">
        <f>'[11]Depr Exp'!K3914</f>
        <v>8871.3246070000005</v>
      </c>
      <c r="L3914" s="524">
        <f>'[11]Depr Exp'!L3914</f>
        <v>-0.01</v>
      </c>
      <c r="M3914" s="144"/>
      <c r="N3914" s="144"/>
    </row>
    <row r="3915" spans="1:14">
      <c r="A3915" s="144" t="str">
        <f>'[11]Depr Exp'!A3915</f>
        <v>E3537 TSM Sta Eq, Fredonia3&amp;4 OP</v>
      </c>
      <c r="B3915" s="144" t="str">
        <f>'[11]Depr Exp'!B3915</f>
        <v>E3537 TSM Sta Eq, Fredonia3&amp;4 OP-10</v>
      </c>
      <c r="C3915" s="144" t="str">
        <f>'[11]Depr Exp'!C3915</f>
        <v>403E</v>
      </c>
      <c r="D3915" s="144"/>
      <c r="E3915" s="282">
        <f>'[11]Depr Exp'!E3915</f>
        <v>43404</v>
      </c>
      <c r="F3915" s="523">
        <f>'[11]Depr Exp'!F3915</f>
        <v>4275337.16</v>
      </c>
      <c r="G3915" s="305">
        <f>'[11]Depr Exp'!G3915</f>
        <v>2.4899999999999999E-2</v>
      </c>
      <c r="H3915" s="524">
        <f>'[11]Depr Exp'!H3915</f>
        <v>8871.33</v>
      </c>
      <c r="I3915" s="523">
        <f>'[11]Depr Exp'!I3915</f>
        <v>4275337.16</v>
      </c>
      <c r="J3915" s="305">
        <f>'[11]Depr Exp'!J3915</f>
        <v>2.4899999999999999E-2</v>
      </c>
      <c r="K3915" s="373">
        <f>'[11]Depr Exp'!K3915</f>
        <v>8871.3246070000005</v>
      </c>
      <c r="L3915" s="524">
        <f>'[11]Depr Exp'!L3915</f>
        <v>-0.01</v>
      </c>
      <c r="M3915" s="144"/>
      <c r="N3915" s="144"/>
    </row>
    <row r="3916" spans="1:14">
      <c r="A3916" s="144" t="str">
        <f>'[11]Depr Exp'!A3916</f>
        <v>E3537 TSM Sta Eq, Fredonia3&amp;4 OP</v>
      </c>
      <c r="B3916" s="144" t="str">
        <f>'[11]Depr Exp'!B3916</f>
        <v>E3537 TSM Sta Eq, Fredonia3&amp;4 OP-11</v>
      </c>
      <c r="C3916" s="144" t="str">
        <f>'[11]Depr Exp'!C3916</f>
        <v>403E</v>
      </c>
      <c r="D3916" s="144"/>
      <c r="E3916" s="282">
        <f>'[11]Depr Exp'!E3916</f>
        <v>43434</v>
      </c>
      <c r="F3916" s="523">
        <f>'[11]Depr Exp'!F3916</f>
        <v>4275337.16</v>
      </c>
      <c r="G3916" s="305">
        <f>'[11]Depr Exp'!G3916</f>
        <v>2.4899999999999999E-2</v>
      </c>
      <c r="H3916" s="524">
        <f>'[11]Depr Exp'!H3916</f>
        <v>8871.33</v>
      </c>
      <c r="I3916" s="523">
        <f>'[11]Depr Exp'!I3916</f>
        <v>4275337.16</v>
      </c>
      <c r="J3916" s="305">
        <f>'[11]Depr Exp'!J3916</f>
        <v>2.4899999999999999E-2</v>
      </c>
      <c r="K3916" s="373">
        <f>'[11]Depr Exp'!K3916</f>
        <v>8871.3246070000005</v>
      </c>
      <c r="L3916" s="524">
        <f>'[11]Depr Exp'!L3916</f>
        <v>-0.01</v>
      </c>
      <c r="M3916" s="144"/>
      <c r="N3916" s="144"/>
    </row>
    <row r="3917" spans="1:14">
      <c r="A3917" s="144" t="str">
        <f>'[11]Depr Exp'!A3917</f>
        <v>E3537 TSM Sta Eq, Fredonia3&amp;4 OP</v>
      </c>
      <c r="B3917" s="144" t="str">
        <f>'[11]Depr Exp'!B3917</f>
        <v>E3537 TSM Sta Eq, Fredonia3&amp;4 OP-12</v>
      </c>
      <c r="C3917" s="144" t="str">
        <f>'[11]Depr Exp'!C3917</f>
        <v>403E</v>
      </c>
      <c r="D3917" s="144"/>
      <c r="E3917" s="282">
        <f>'[11]Depr Exp'!E3917</f>
        <v>43465</v>
      </c>
      <c r="F3917" s="523">
        <f>'[11]Depr Exp'!F3917</f>
        <v>4275337.16</v>
      </c>
      <c r="G3917" s="305">
        <f>'[11]Depr Exp'!G3917</f>
        <v>2.4899999999999999E-2</v>
      </c>
      <c r="H3917" s="524">
        <f>'[11]Depr Exp'!H3917</f>
        <v>8871.33</v>
      </c>
      <c r="I3917" s="523">
        <f>'[11]Depr Exp'!I3917</f>
        <v>4275337.16</v>
      </c>
      <c r="J3917" s="305">
        <f>'[11]Depr Exp'!J3917</f>
        <v>2.4899999999999999E-2</v>
      </c>
      <c r="K3917" s="373">
        <f>'[11]Depr Exp'!K3917</f>
        <v>8871.3246070000005</v>
      </c>
      <c r="L3917" s="524">
        <f>'[11]Depr Exp'!L3917</f>
        <v>-0.01</v>
      </c>
      <c r="M3917" s="144"/>
      <c r="N3917" s="144"/>
    </row>
    <row r="3918" spans="1:14" ht="15.75" thickBot="1">
      <c r="A3918" s="159" t="str">
        <f>'[11]Depr Exp'!A3918</f>
        <v>E3537 TSM Sta Eq, Fredonia3&amp;4 OP Total</v>
      </c>
      <c r="B3918" s="144">
        <f>'[11]Depr Exp'!B3918</f>
        <v>0</v>
      </c>
      <c r="C3918" s="502" t="str">
        <f>'[11]Depr Exp'!C3918</f>
        <v>ETSM</v>
      </c>
      <c r="D3918" s="144"/>
      <c r="E3918" s="281" t="str">
        <f>'[11]Depr Exp'!E3918</f>
        <v>Total</v>
      </c>
      <c r="F3918" s="141">
        <f>'[11]Depr Exp'!F3918</f>
        <v>0</v>
      </c>
      <c r="G3918" s="252">
        <f>'[11]Depr Exp'!G3918</f>
        <v>0</v>
      </c>
      <c r="H3918" s="286">
        <f>'[11]Depr Exp'!H3918</f>
        <v>106455.96</v>
      </c>
      <c r="I3918" s="141">
        <f>'[11]Depr Exp'!I3918</f>
        <v>0</v>
      </c>
      <c r="J3918" s="252">
        <f>'[11]Depr Exp'!J3918</f>
        <v>0</v>
      </c>
      <c r="K3918" s="286">
        <f>'[11]Depr Exp'!K3918</f>
        <v>106455.89528400001</v>
      </c>
      <c r="L3918" s="286">
        <f>'[11]Depr Exp'!L3918</f>
        <v>-0.06</v>
      </c>
      <c r="M3918" s="144"/>
      <c r="N3918" s="144"/>
    </row>
    <row r="3919" spans="1:14" ht="13.5" thickTop="1">
      <c r="A3919" s="144" t="str">
        <f>'[11]Depr Exp'!A3919</f>
        <v>E3537 TSM Sta Eq, Hopkins Ridge Exp</v>
      </c>
      <c r="B3919" s="144" t="str">
        <f>'[11]Depr Exp'!B3919</f>
        <v>E3537 TSM Sta Eq, Hopkins Ridge Exp-1</v>
      </c>
      <c r="C3919" s="144" t="str">
        <f>'[11]Depr Exp'!C3919</f>
        <v>403E</v>
      </c>
      <c r="D3919" s="144"/>
      <c r="E3919" s="282">
        <f>'[11]Depr Exp'!E3919</f>
        <v>43131</v>
      </c>
      <c r="F3919" s="523">
        <f>'[11]Depr Exp'!F3919</f>
        <v>795330.19</v>
      </c>
      <c r="G3919" s="305">
        <f>'[11]Depr Exp'!G3919</f>
        <v>2.4899999999999999E-2</v>
      </c>
      <c r="H3919" s="524">
        <f>'[11]Depr Exp'!H3919</f>
        <v>1650.31</v>
      </c>
      <c r="I3919" s="523">
        <f>'[11]Depr Exp'!I3919</f>
        <v>795330.19</v>
      </c>
      <c r="J3919" s="305">
        <f>'[11]Depr Exp'!J3919</f>
        <v>2.4899999999999999E-2</v>
      </c>
      <c r="K3919" s="373">
        <f>'[11]Depr Exp'!K3919</f>
        <v>1650.3101442499999</v>
      </c>
      <c r="L3919" s="524">
        <f>'[11]Depr Exp'!L3919</f>
        <v>0</v>
      </c>
      <c r="M3919" s="144"/>
      <c r="N3919" s="144"/>
    </row>
    <row r="3920" spans="1:14">
      <c r="A3920" s="144" t="str">
        <f>'[11]Depr Exp'!A3920</f>
        <v>E3537 TSM Sta Eq, Hopkins Ridge Exp</v>
      </c>
      <c r="B3920" s="144" t="str">
        <f>'[11]Depr Exp'!B3920</f>
        <v>E3537 TSM Sta Eq, Hopkins Ridge Exp-2</v>
      </c>
      <c r="C3920" s="144" t="str">
        <f>'[11]Depr Exp'!C3920</f>
        <v>403E</v>
      </c>
      <c r="D3920" s="144"/>
      <c r="E3920" s="282">
        <f>'[11]Depr Exp'!E3920</f>
        <v>43159</v>
      </c>
      <c r="F3920" s="523">
        <f>'[11]Depr Exp'!F3920</f>
        <v>795330.19</v>
      </c>
      <c r="G3920" s="305">
        <f>'[11]Depr Exp'!G3920</f>
        <v>2.4899999999999999E-2</v>
      </c>
      <c r="H3920" s="524">
        <f>'[11]Depr Exp'!H3920</f>
        <v>1650.31</v>
      </c>
      <c r="I3920" s="523">
        <f>'[11]Depr Exp'!I3920</f>
        <v>795330.19</v>
      </c>
      <c r="J3920" s="305">
        <f>'[11]Depr Exp'!J3920</f>
        <v>2.4899999999999999E-2</v>
      </c>
      <c r="K3920" s="373">
        <f>'[11]Depr Exp'!K3920</f>
        <v>1650.3101442499999</v>
      </c>
      <c r="L3920" s="524">
        <f>'[11]Depr Exp'!L3920</f>
        <v>0</v>
      </c>
      <c r="M3920" s="144"/>
      <c r="N3920" s="144"/>
    </row>
    <row r="3921" spans="1:14">
      <c r="A3921" s="144" t="str">
        <f>'[11]Depr Exp'!A3921</f>
        <v>E3537 TSM Sta Eq, Hopkins Ridge Exp</v>
      </c>
      <c r="B3921" s="144" t="str">
        <f>'[11]Depr Exp'!B3921</f>
        <v>E3537 TSM Sta Eq, Hopkins Ridge Exp-3</v>
      </c>
      <c r="C3921" s="144" t="str">
        <f>'[11]Depr Exp'!C3921</f>
        <v>403E</v>
      </c>
      <c r="D3921" s="144"/>
      <c r="E3921" s="282">
        <f>'[11]Depr Exp'!E3921</f>
        <v>43190</v>
      </c>
      <c r="F3921" s="523">
        <f>'[11]Depr Exp'!F3921</f>
        <v>795330.19</v>
      </c>
      <c r="G3921" s="305">
        <f>'[11]Depr Exp'!G3921</f>
        <v>2.4899999999999999E-2</v>
      </c>
      <c r="H3921" s="524">
        <f>'[11]Depr Exp'!H3921</f>
        <v>1650.31</v>
      </c>
      <c r="I3921" s="523">
        <f>'[11]Depr Exp'!I3921</f>
        <v>795330.19</v>
      </c>
      <c r="J3921" s="305">
        <f>'[11]Depr Exp'!J3921</f>
        <v>2.4899999999999999E-2</v>
      </c>
      <c r="K3921" s="373">
        <f>'[11]Depr Exp'!K3921</f>
        <v>1650.3101442499999</v>
      </c>
      <c r="L3921" s="524">
        <f>'[11]Depr Exp'!L3921</f>
        <v>0</v>
      </c>
      <c r="M3921" s="144"/>
      <c r="N3921" s="144"/>
    </row>
    <row r="3922" spans="1:14">
      <c r="A3922" s="144" t="str">
        <f>'[11]Depr Exp'!A3922</f>
        <v>E3537 TSM Sta Eq, Hopkins Ridge Exp</v>
      </c>
      <c r="B3922" s="144" t="str">
        <f>'[11]Depr Exp'!B3922</f>
        <v>E3537 TSM Sta Eq, Hopkins Ridge Exp-4</v>
      </c>
      <c r="C3922" s="144" t="str">
        <f>'[11]Depr Exp'!C3922</f>
        <v>403E</v>
      </c>
      <c r="D3922" s="144"/>
      <c r="E3922" s="282">
        <f>'[11]Depr Exp'!E3922</f>
        <v>43220</v>
      </c>
      <c r="F3922" s="523">
        <f>'[11]Depr Exp'!F3922</f>
        <v>795330.19</v>
      </c>
      <c r="G3922" s="305">
        <f>'[11]Depr Exp'!G3922</f>
        <v>2.4899999999999999E-2</v>
      </c>
      <c r="H3922" s="524">
        <f>'[11]Depr Exp'!H3922</f>
        <v>1650.31</v>
      </c>
      <c r="I3922" s="523">
        <f>'[11]Depr Exp'!I3922</f>
        <v>795330.19</v>
      </c>
      <c r="J3922" s="305">
        <f>'[11]Depr Exp'!J3922</f>
        <v>2.4899999999999999E-2</v>
      </c>
      <c r="K3922" s="373">
        <f>'[11]Depr Exp'!K3922</f>
        <v>1650.3101442499999</v>
      </c>
      <c r="L3922" s="524">
        <f>'[11]Depr Exp'!L3922</f>
        <v>0</v>
      </c>
      <c r="M3922" s="144"/>
      <c r="N3922" s="144"/>
    </row>
    <row r="3923" spans="1:14">
      <c r="A3923" s="144" t="str">
        <f>'[11]Depr Exp'!A3923</f>
        <v>E3537 TSM Sta Eq, Hopkins Ridge Exp</v>
      </c>
      <c r="B3923" s="144" t="str">
        <f>'[11]Depr Exp'!B3923</f>
        <v>E3537 TSM Sta Eq, Hopkins Ridge Exp-5</v>
      </c>
      <c r="C3923" s="144" t="str">
        <f>'[11]Depr Exp'!C3923</f>
        <v>403E</v>
      </c>
      <c r="D3923" s="144"/>
      <c r="E3923" s="282">
        <f>'[11]Depr Exp'!E3923</f>
        <v>43251</v>
      </c>
      <c r="F3923" s="523">
        <f>'[11]Depr Exp'!F3923</f>
        <v>795330.19</v>
      </c>
      <c r="G3923" s="305">
        <f>'[11]Depr Exp'!G3923</f>
        <v>2.4899999999999999E-2</v>
      </c>
      <c r="H3923" s="524">
        <f>'[11]Depr Exp'!H3923</f>
        <v>1650.31</v>
      </c>
      <c r="I3923" s="523">
        <f>'[11]Depr Exp'!I3923</f>
        <v>795330.19</v>
      </c>
      <c r="J3923" s="305">
        <f>'[11]Depr Exp'!J3923</f>
        <v>2.4899999999999999E-2</v>
      </c>
      <c r="K3923" s="373">
        <f>'[11]Depr Exp'!K3923</f>
        <v>1650.3101442499999</v>
      </c>
      <c r="L3923" s="524">
        <f>'[11]Depr Exp'!L3923</f>
        <v>0</v>
      </c>
      <c r="M3923" s="144"/>
      <c r="N3923" s="144"/>
    </row>
    <row r="3924" spans="1:14">
      <c r="A3924" s="144" t="str">
        <f>'[11]Depr Exp'!A3924</f>
        <v>E3537 TSM Sta Eq, Hopkins Ridge Exp</v>
      </c>
      <c r="B3924" s="144" t="str">
        <f>'[11]Depr Exp'!B3924</f>
        <v>E3537 TSM Sta Eq, Hopkins Ridge Exp-6</v>
      </c>
      <c r="C3924" s="144" t="str">
        <f>'[11]Depr Exp'!C3924</f>
        <v>403E</v>
      </c>
      <c r="D3924" s="144"/>
      <c r="E3924" s="282">
        <f>'[11]Depr Exp'!E3924</f>
        <v>43281</v>
      </c>
      <c r="F3924" s="523">
        <f>'[11]Depr Exp'!F3924</f>
        <v>795330.19</v>
      </c>
      <c r="G3924" s="305">
        <f>'[11]Depr Exp'!G3924</f>
        <v>2.4899999999999999E-2</v>
      </c>
      <c r="H3924" s="524">
        <f>'[11]Depr Exp'!H3924</f>
        <v>1650.31</v>
      </c>
      <c r="I3924" s="523">
        <f>'[11]Depr Exp'!I3924</f>
        <v>795330.19</v>
      </c>
      <c r="J3924" s="305">
        <f>'[11]Depr Exp'!J3924</f>
        <v>2.4899999999999999E-2</v>
      </c>
      <c r="K3924" s="373">
        <f>'[11]Depr Exp'!K3924</f>
        <v>1650.3101442499999</v>
      </c>
      <c r="L3924" s="524">
        <f>'[11]Depr Exp'!L3924</f>
        <v>0</v>
      </c>
      <c r="M3924" s="144"/>
      <c r="N3924" s="144"/>
    </row>
    <row r="3925" spans="1:14">
      <c r="A3925" s="144" t="str">
        <f>'[11]Depr Exp'!A3925</f>
        <v>E3537 TSM Sta Eq, Hopkins Ridge Exp</v>
      </c>
      <c r="B3925" s="144" t="str">
        <f>'[11]Depr Exp'!B3925</f>
        <v>E3537 TSM Sta Eq, Hopkins Ridge Exp-7</v>
      </c>
      <c r="C3925" s="144" t="str">
        <f>'[11]Depr Exp'!C3925</f>
        <v>403E</v>
      </c>
      <c r="D3925" s="144"/>
      <c r="E3925" s="282">
        <f>'[11]Depr Exp'!E3925</f>
        <v>43312</v>
      </c>
      <c r="F3925" s="523">
        <f>'[11]Depr Exp'!F3925</f>
        <v>795330.19</v>
      </c>
      <c r="G3925" s="305">
        <f>'[11]Depr Exp'!G3925</f>
        <v>2.4899999999999999E-2</v>
      </c>
      <c r="H3925" s="524">
        <f>'[11]Depr Exp'!H3925</f>
        <v>1650.31</v>
      </c>
      <c r="I3925" s="523">
        <f>'[11]Depr Exp'!I3925</f>
        <v>795330.19</v>
      </c>
      <c r="J3925" s="305">
        <f>'[11]Depr Exp'!J3925</f>
        <v>2.4899999999999999E-2</v>
      </c>
      <c r="K3925" s="373">
        <f>'[11]Depr Exp'!K3925</f>
        <v>1650.3101442499999</v>
      </c>
      <c r="L3925" s="524">
        <f>'[11]Depr Exp'!L3925</f>
        <v>0</v>
      </c>
      <c r="M3925" s="144"/>
      <c r="N3925" s="144"/>
    </row>
    <row r="3926" spans="1:14">
      <c r="A3926" s="144" t="str">
        <f>'[11]Depr Exp'!A3926</f>
        <v>E3537 TSM Sta Eq, Hopkins Ridge Exp</v>
      </c>
      <c r="B3926" s="144" t="str">
        <f>'[11]Depr Exp'!B3926</f>
        <v>E3537 TSM Sta Eq, Hopkins Ridge Exp-8</v>
      </c>
      <c r="C3926" s="144" t="str">
        <f>'[11]Depr Exp'!C3926</f>
        <v>403E</v>
      </c>
      <c r="D3926" s="144"/>
      <c r="E3926" s="282">
        <f>'[11]Depr Exp'!E3926</f>
        <v>43343</v>
      </c>
      <c r="F3926" s="523">
        <f>'[11]Depr Exp'!F3926</f>
        <v>795330.19</v>
      </c>
      <c r="G3926" s="305">
        <f>'[11]Depr Exp'!G3926</f>
        <v>2.4899999999999999E-2</v>
      </c>
      <c r="H3926" s="524">
        <f>'[11]Depr Exp'!H3926</f>
        <v>1650.31</v>
      </c>
      <c r="I3926" s="523">
        <f>'[11]Depr Exp'!I3926</f>
        <v>795330.19</v>
      </c>
      <c r="J3926" s="305">
        <f>'[11]Depr Exp'!J3926</f>
        <v>2.4899999999999999E-2</v>
      </c>
      <c r="K3926" s="373">
        <f>'[11]Depr Exp'!K3926</f>
        <v>1650.3101442499999</v>
      </c>
      <c r="L3926" s="524">
        <f>'[11]Depr Exp'!L3926</f>
        <v>0</v>
      </c>
      <c r="M3926" s="144"/>
      <c r="N3926" s="144"/>
    </row>
    <row r="3927" spans="1:14">
      <c r="A3927" s="144" t="str">
        <f>'[11]Depr Exp'!A3927</f>
        <v>E3537 TSM Sta Eq, Hopkins Ridge Exp</v>
      </c>
      <c r="B3927" s="144" t="str">
        <f>'[11]Depr Exp'!B3927</f>
        <v>E3537 TSM Sta Eq, Hopkins Ridge Exp-9</v>
      </c>
      <c r="C3927" s="144" t="str">
        <f>'[11]Depr Exp'!C3927</f>
        <v>403E</v>
      </c>
      <c r="D3927" s="144"/>
      <c r="E3927" s="282">
        <f>'[11]Depr Exp'!E3927</f>
        <v>43373</v>
      </c>
      <c r="F3927" s="523">
        <f>'[11]Depr Exp'!F3927</f>
        <v>795330.19</v>
      </c>
      <c r="G3927" s="305">
        <f>'[11]Depr Exp'!G3927</f>
        <v>2.4899999999999999E-2</v>
      </c>
      <c r="H3927" s="524">
        <f>'[11]Depr Exp'!H3927</f>
        <v>1650.31</v>
      </c>
      <c r="I3927" s="523">
        <f>'[11]Depr Exp'!I3927</f>
        <v>795330.19</v>
      </c>
      <c r="J3927" s="305">
        <f>'[11]Depr Exp'!J3927</f>
        <v>2.4899999999999999E-2</v>
      </c>
      <c r="K3927" s="373">
        <f>'[11]Depr Exp'!K3927</f>
        <v>1650.3101442499999</v>
      </c>
      <c r="L3927" s="524">
        <f>'[11]Depr Exp'!L3927</f>
        <v>0</v>
      </c>
      <c r="M3927" s="144"/>
      <c r="N3927" s="144"/>
    </row>
    <row r="3928" spans="1:14">
      <c r="A3928" s="144" t="str">
        <f>'[11]Depr Exp'!A3928</f>
        <v>E3537 TSM Sta Eq, Hopkins Ridge Exp</v>
      </c>
      <c r="B3928" s="144" t="str">
        <f>'[11]Depr Exp'!B3928</f>
        <v>E3537 TSM Sta Eq, Hopkins Ridge Exp-10</v>
      </c>
      <c r="C3928" s="144" t="str">
        <f>'[11]Depr Exp'!C3928</f>
        <v>403E</v>
      </c>
      <c r="D3928" s="144"/>
      <c r="E3928" s="282">
        <f>'[11]Depr Exp'!E3928</f>
        <v>43404</v>
      </c>
      <c r="F3928" s="523">
        <f>'[11]Depr Exp'!F3928</f>
        <v>795330.19</v>
      </c>
      <c r="G3928" s="305">
        <f>'[11]Depr Exp'!G3928</f>
        <v>2.4899999999999999E-2</v>
      </c>
      <c r="H3928" s="524">
        <f>'[11]Depr Exp'!H3928</f>
        <v>1650.31</v>
      </c>
      <c r="I3928" s="523">
        <f>'[11]Depr Exp'!I3928</f>
        <v>795330.19</v>
      </c>
      <c r="J3928" s="305">
        <f>'[11]Depr Exp'!J3928</f>
        <v>2.4899999999999999E-2</v>
      </c>
      <c r="K3928" s="373">
        <f>'[11]Depr Exp'!K3928</f>
        <v>1650.3101442499999</v>
      </c>
      <c r="L3928" s="524">
        <f>'[11]Depr Exp'!L3928</f>
        <v>0</v>
      </c>
      <c r="M3928" s="144"/>
      <c r="N3928" s="144"/>
    </row>
    <row r="3929" spans="1:14">
      <c r="A3929" s="144" t="str">
        <f>'[11]Depr Exp'!A3929</f>
        <v>E3537 TSM Sta Eq, Hopkins Ridge Exp</v>
      </c>
      <c r="B3929" s="144" t="str">
        <f>'[11]Depr Exp'!B3929</f>
        <v>E3537 TSM Sta Eq, Hopkins Ridge Exp-11</v>
      </c>
      <c r="C3929" s="144" t="str">
        <f>'[11]Depr Exp'!C3929</f>
        <v>403E</v>
      </c>
      <c r="D3929" s="144"/>
      <c r="E3929" s="282">
        <f>'[11]Depr Exp'!E3929</f>
        <v>43434</v>
      </c>
      <c r="F3929" s="523">
        <f>'[11]Depr Exp'!F3929</f>
        <v>795330.19</v>
      </c>
      <c r="G3929" s="305">
        <f>'[11]Depr Exp'!G3929</f>
        <v>2.4899999999999999E-2</v>
      </c>
      <c r="H3929" s="524">
        <f>'[11]Depr Exp'!H3929</f>
        <v>1650.31</v>
      </c>
      <c r="I3929" s="523">
        <f>'[11]Depr Exp'!I3929</f>
        <v>795330.19</v>
      </c>
      <c r="J3929" s="305">
        <f>'[11]Depr Exp'!J3929</f>
        <v>2.4899999999999999E-2</v>
      </c>
      <c r="K3929" s="373">
        <f>'[11]Depr Exp'!K3929</f>
        <v>1650.3101442499999</v>
      </c>
      <c r="L3929" s="524">
        <f>'[11]Depr Exp'!L3929</f>
        <v>0</v>
      </c>
      <c r="M3929" s="144"/>
      <c r="N3929" s="144"/>
    </row>
    <row r="3930" spans="1:14">
      <c r="A3930" s="144" t="str">
        <f>'[11]Depr Exp'!A3930</f>
        <v>E3537 TSM Sta Eq, Hopkins Ridge Exp</v>
      </c>
      <c r="B3930" s="144" t="str">
        <f>'[11]Depr Exp'!B3930</f>
        <v>E3537 TSM Sta Eq, Hopkins Ridge Exp-12</v>
      </c>
      <c r="C3930" s="144" t="str">
        <f>'[11]Depr Exp'!C3930</f>
        <v>403E</v>
      </c>
      <c r="D3930" s="144"/>
      <c r="E3930" s="282">
        <f>'[11]Depr Exp'!E3930</f>
        <v>43465</v>
      </c>
      <c r="F3930" s="523">
        <f>'[11]Depr Exp'!F3930</f>
        <v>795330.19</v>
      </c>
      <c r="G3930" s="305">
        <f>'[11]Depr Exp'!G3930</f>
        <v>2.4899999999999999E-2</v>
      </c>
      <c r="H3930" s="524">
        <f>'[11]Depr Exp'!H3930</f>
        <v>1650.31</v>
      </c>
      <c r="I3930" s="523">
        <f>'[11]Depr Exp'!I3930</f>
        <v>795330.19</v>
      </c>
      <c r="J3930" s="305">
        <f>'[11]Depr Exp'!J3930</f>
        <v>2.4899999999999999E-2</v>
      </c>
      <c r="K3930" s="373">
        <f>'[11]Depr Exp'!K3930</f>
        <v>1650.3101442499999</v>
      </c>
      <c r="L3930" s="524">
        <f>'[11]Depr Exp'!L3930</f>
        <v>0</v>
      </c>
      <c r="M3930" s="144"/>
      <c r="N3930" s="144"/>
    </row>
    <row r="3931" spans="1:14" ht="15.75" thickBot="1">
      <c r="A3931" s="159" t="str">
        <f>'[11]Depr Exp'!A3931</f>
        <v>E3537 TSM Sta Eq, Hopkins Ridge Exp Total</v>
      </c>
      <c r="B3931" s="144">
        <f>'[11]Depr Exp'!B3931</f>
        <v>0</v>
      </c>
      <c r="C3931" s="502" t="str">
        <f>'[11]Depr Exp'!C3931</f>
        <v>ETSM</v>
      </c>
      <c r="D3931" s="144"/>
      <c r="E3931" s="281" t="str">
        <f>'[11]Depr Exp'!E3931</f>
        <v>Total</v>
      </c>
      <c r="F3931" s="141">
        <f>'[11]Depr Exp'!F3931</f>
        <v>0</v>
      </c>
      <c r="G3931" s="252">
        <f>'[11]Depr Exp'!G3931</f>
        <v>0</v>
      </c>
      <c r="H3931" s="286">
        <f>'[11]Depr Exp'!H3931</f>
        <v>19803.72</v>
      </c>
      <c r="I3931" s="141">
        <f>'[11]Depr Exp'!I3931</f>
        <v>0</v>
      </c>
      <c r="J3931" s="252">
        <f>'[11]Depr Exp'!J3931</f>
        <v>0</v>
      </c>
      <c r="K3931" s="286">
        <f>'[11]Depr Exp'!K3931</f>
        <v>19803.721730999998</v>
      </c>
      <c r="L3931" s="286">
        <f>'[11]Depr Exp'!L3931</f>
        <v>0</v>
      </c>
      <c r="M3931" s="144"/>
      <c r="N3931" s="144"/>
    </row>
    <row r="3932" spans="1:14" ht="13.5" thickTop="1">
      <c r="A3932" s="144" t="str">
        <f>'[11]Depr Exp'!A3932</f>
        <v>E3537 TSM Sub Eq, Sumas OP-SMS</v>
      </c>
      <c r="B3932" s="144" t="str">
        <f>'[11]Depr Exp'!B3932</f>
        <v>E3537 TSM Sub Eq, Sumas OP-SMS-1</v>
      </c>
      <c r="C3932" s="144" t="str">
        <f>'[11]Depr Exp'!C3932</f>
        <v>403E</v>
      </c>
      <c r="D3932" s="144"/>
      <c r="E3932" s="282">
        <f>'[11]Depr Exp'!E3932</f>
        <v>43131</v>
      </c>
      <c r="F3932" s="523">
        <f>'[11]Depr Exp'!F3932</f>
        <v>135.51</v>
      </c>
      <c r="G3932" s="305">
        <f>'[11]Depr Exp'!G3932</f>
        <v>2.4899999999999999E-2</v>
      </c>
      <c r="H3932" s="524">
        <f>'[11]Depr Exp'!H3932</f>
        <v>0.28000000000000003</v>
      </c>
      <c r="I3932" s="523">
        <f>'[11]Depr Exp'!I3932</f>
        <v>135.51</v>
      </c>
      <c r="J3932" s="305">
        <f>'[11]Depr Exp'!J3932</f>
        <v>2.4899999999999999E-2</v>
      </c>
      <c r="K3932" s="373">
        <f>'[11]Depr Exp'!K3932</f>
        <v>0.28118324999999994</v>
      </c>
      <c r="L3932" s="524">
        <f>'[11]Depr Exp'!L3932</f>
        <v>0</v>
      </c>
      <c r="M3932" s="144"/>
      <c r="N3932" s="144"/>
    </row>
    <row r="3933" spans="1:14">
      <c r="A3933" s="144" t="str">
        <f>'[11]Depr Exp'!A3933</f>
        <v>E3537 TSM Sub Eq, Sumas OP-SMS</v>
      </c>
      <c r="B3933" s="144" t="str">
        <f>'[11]Depr Exp'!B3933</f>
        <v>E3537 TSM Sub Eq, Sumas OP-SMS-2</v>
      </c>
      <c r="C3933" s="144" t="str">
        <f>'[11]Depr Exp'!C3933</f>
        <v>403E</v>
      </c>
      <c r="D3933" s="144"/>
      <c r="E3933" s="282">
        <f>'[11]Depr Exp'!E3933</f>
        <v>43159</v>
      </c>
      <c r="F3933" s="523">
        <f>'[11]Depr Exp'!F3933</f>
        <v>135.51</v>
      </c>
      <c r="G3933" s="305">
        <f>'[11]Depr Exp'!G3933</f>
        <v>2.4899999999999999E-2</v>
      </c>
      <c r="H3933" s="524">
        <f>'[11]Depr Exp'!H3933</f>
        <v>0.28000000000000003</v>
      </c>
      <c r="I3933" s="523">
        <f>'[11]Depr Exp'!I3933</f>
        <v>135.51</v>
      </c>
      <c r="J3933" s="305">
        <f>'[11]Depr Exp'!J3933</f>
        <v>2.4899999999999999E-2</v>
      </c>
      <c r="K3933" s="373">
        <f>'[11]Depr Exp'!K3933</f>
        <v>0.28118324999999994</v>
      </c>
      <c r="L3933" s="524">
        <f>'[11]Depr Exp'!L3933</f>
        <v>0</v>
      </c>
      <c r="M3933" s="144"/>
      <c r="N3933" s="144"/>
    </row>
    <row r="3934" spans="1:14">
      <c r="A3934" s="144" t="str">
        <f>'[11]Depr Exp'!A3934</f>
        <v>E3537 TSM Sub Eq, Sumas OP-SMS</v>
      </c>
      <c r="B3934" s="144" t="str">
        <f>'[11]Depr Exp'!B3934</f>
        <v>E3537 TSM Sub Eq, Sumas OP-SMS-3</v>
      </c>
      <c r="C3934" s="144" t="str">
        <f>'[11]Depr Exp'!C3934</f>
        <v>403E</v>
      </c>
      <c r="D3934" s="144"/>
      <c r="E3934" s="282">
        <f>'[11]Depr Exp'!E3934</f>
        <v>43190</v>
      </c>
      <c r="F3934" s="523">
        <f>'[11]Depr Exp'!F3934</f>
        <v>135.51</v>
      </c>
      <c r="G3934" s="305">
        <f>'[11]Depr Exp'!G3934</f>
        <v>2.4899999999999999E-2</v>
      </c>
      <c r="H3934" s="524">
        <f>'[11]Depr Exp'!H3934</f>
        <v>0.28000000000000003</v>
      </c>
      <c r="I3934" s="523">
        <f>'[11]Depr Exp'!I3934</f>
        <v>135.51</v>
      </c>
      <c r="J3934" s="305">
        <f>'[11]Depr Exp'!J3934</f>
        <v>2.4899999999999999E-2</v>
      </c>
      <c r="K3934" s="373">
        <f>'[11]Depr Exp'!K3934</f>
        <v>0.28118324999999994</v>
      </c>
      <c r="L3934" s="524">
        <f>'[11]Depr Exp'!L3934</f>
        <v>0</v>
      </c>
      <c r="M3934" s="144"/>
      <c r="N3934" s="144"/>
    </row>
    <row r="3935" spans="1:14">
      <c r="A3935" s="144" t="str">
        <f>'[11]Depr Exp'!A3935</f>
        <v>E3537 TSM Sub Eq, Sumas OP-SMS</v>
      </c>
      <c r="B3935" s="144" t="str">
        <f>'[11]Depr Exp'!B3935</f>
        <v>E3537 TSM Sub Eq, Sumas OP-SMS-4</v>
      </c>
      <c r="C3935" s="144" t="str">
        <f>'[11]Depr Exp'!C3935</f>
        <v>403E</v>
      </c>
      <c r="D3935" s="144"/>
      <c r="E3935" s="282">
        <f>'[11]Depr Exp'!E3935</f>
        <v>43220</v>
      </c>
      <c r="F3935" s="523">
        <f>'[11]Depr Exp'!F3935</f>
        <v>135.51</v>
      </c>
      <c r="G3935" s="305">
        <f>'[11]Depr Exp'!G3935</f>
        <v>2.4899999999999999E-2</v>
      </c>
      <c r="H3935" s="524">
        <f>'[11]Depr Exp'!H3935</f>
        <v>0.28000000000000003</v>
      </c>
      <c r="I3935" s="523">
        <f>'[11]Depr Exp'!I3935</f>
        <v>135.51</v>
      </c>
      <c r="J3935" s="305">
        <f>'[11]Depr Exp'!J3935</f>
        <v>2.4899999999999999E-2</v>
      </c>
      <c r="K3935" s="373">
        <f>'[11]Depr Exp'!K3935</f>
        <v>0.28118324999999994</v>
      </c>
      <c r="L3935" s="524">
        <f>'[11]Depr Exp'!L3935</f>
        <v>0</v>
      </c>
      <c r="M3935" s="144"/>
      <c r="N3935" s="144"/>
    </row>
    <row r="3936" spans="1:14">
      <c r="A3936" s="144" t="str">
        <f>'[11]Depr Exp'!A3936</f>
        <v>E3537 TSM Sub Eq, Sumas OP-SMS</v>
      </c>
      <c r="B3936" s="144" t="str">
        <f>'[11]Depr Exp'!B3936</f>
        <v>E3537 TSM Sub Eq, Sumas OP-SMS-5</v>
      </c>
      <c r="C3936" s="144" t="str">
        <f>'[11]Depr Exp'!C3936</f>
        <v>403E</v>
      </c>
      <c r="D3936" s="144"/>
      <c r="E3936" s="282">
        <f>'[11]Depr Exp'!E3936</f>
        <v>43251</v>
      </c>
      <c r="F3936" s="523">
        <f>'[11]Depr Exp'!F3936</f>
        <v>135.51</v>
      </c>
      <c r="G3936" s="305">
        <f>'[11]Depr Exp'!G3936</f>
        <v>2.4899999999999999E-2</v>
      </c>
      <c r="H3936" s="524">
        <f>'[11]Depr Exp'!H3936</f>
        <v>0.28000000000000003</v>
      </c>
      <c r="I3936" s="523">
        <f>'[11]Depr Exp'!I3936</f>
        <v>135.51</v>
      </c>
      <c r="J3936" s="305">
        <f>'[11]Depr Exp'!J3936</f>
        <v>2.4899999999999999E-2</v>
      </c>
      <c r="K3936" s="373">
        <f>'[11]Depr Exp'!K3936</f>
        <v>0.28118324999999994</v>
      </c>
      <c r="L3936" s="524">
        <f>'[11]Depr Exp'!L3936</f>
        <v>0</v>
      </c>
      <c r="M3936" s="144"/>
      <c r="N3936" s="144"/>
    </row>
    <row r="3937" spans="1:14">
      <c r="A3937" s="144" t="str">
        <f>'[11]Depr Exp'!A3937</f>
        <v>E3537 TSM Sub Eq, Sumas OP-SMS</v>
      </c>
      <c r="B3937" s="144" t="str">
        <f>'[11]Depr Exp'!B3937</f>
        <v>E3537 TSM Sub Eq, Sumas OP-SMS-6</v>
      </c>
      <c r="C3937" s="144" t="str">
        <f>'[11]Depr Exp'!C3937</f>
        <v>403E</v>
      </c>
      <c r="D3937" s="144"/>
      <c r="E3937" s="282">
        <f>'[11]Depr Exp'!E3937</f>
        <v>43281</v>
      </c>
      <c r="F3937" s="523">
        <f>'[11]Depr Exp'!F3937</f>
        <v>135.51</v>
      </c>
      <c r="G3937" s="305">
        <f>'[11]Depr Exp'!G3937</f>
        <v>2.4899999999999999E-2</v>
      </c>
      <c r="H3937" s="524">
        <f>'[11]Depr Exp'!H3937</f>
        <v>0.28000000000000003</v>
      </c>
      <c r="I3937" s="523">
        <f>'[11]Depr Exp'!I3937</f>
        <v>135.51</v>
      </c>
      <c r="J3937" s="305">
        <f>'[11]Depr Exp'!J3937</f>
        <v>2.4899999999999999E-2</v>
      </c>
      <c r="K3937" s="373">
        <f>'[11]Depr Exp'!K3937</f>
        <v>0.28118324999999994</v>
      </c>
      <c r="L3937" s="524">
        <f>'[11]Depr Exp'!L3937</f>
        <v>0</v>
      </c>
      <c r="M3937" s="144"/>
      <c r="N3937" s="144"/>
    </row>
    <row r="3938" spans="1:14">
      <c r="A3938" s="144" t="str">
        <f>'[11]Depr Exp'!A3938</f>
        <v>E3537 TSM Sub Eq, Sumas OP-SMS</v>
      </c>
      <c r="B3938" s="144" t="str">
        <f>'[11]Depr Exp'!B3938</f>
        <v>E3537 TSM Sub Eq, Sumas OP-SMS-7</v>
      </c>
      <c r="C3938" s="144" t="str">
        <f>'[11]Depr Exp'!C3938</f>
        <v>403E</v>
      </c>
      <c r="D3938" s="144"/>
      <c r="E3938" s="282">
        <f>'[11]Depr Exp'!E3938</f>
        <v>43312</v>
      </c>
      <c r="F3938" s="523">
        <f>'[11]Depr Exp'!F3938</f>
        <v>135.51</v>
      </c>
      <c r="G3938" s="305">
        <f>'[11]Depr Exp'!G3938</f>
        <v>2.4899999999999999E-2</v>
      </c>
      <c r="H3938" s="524">
        <f>'[11]Depr Exp'!H3938</f>
        <v>0.28000000000000003</v>
      </c>
      <c r="I3938" s="523">
        <f>'[11]Depr Exp'!I3938</f>
        <v>135.51</v>
      </c>
      <c r="J3938" s="305">
        <f>'[11]Depr Exp'!J3938</f>
        <v>2.4899999999999999E-2</v>
      </c>
      <c r="K3938" s="373">
        <f>'[11]Depr Exp'!K3938</f>
        <v>0.28118324999999994</v>
      </c>
      <c r="L3938" s="524">
        <f>'[11]Depr Exp'!L3938</f>
        <v>0</v>
      </c>
      <c r="M3938" s="144"/>
      <c r="N3938" s="144"/>
    </row>
    <row r="3939" spans="1:14">
      <c r="A3939" s="144" t="str">
        <f>'[11]Depr Exp'!A3939</f>
        <v>E3537 TSM Sub Eq, Sumas OP-SMS</v>
      </c>
      <c r="B3939" s="144" t="str">
        <f>'[11]Depr Exp'!B3939</f>
        <v>E3537 TSM Sub Eq, Sumas OP-SMS-8</v>
      </c>
      <c r="C3939" s="144" t="str">
        <f>'[11]Depr Exp'!C3939</f>
        <v>403E</v>
      </c>
      <c r="D3939" s="144"/>
      <c r="E3939" s="282">
        <f>'[11]Depr Exp'!E3939</f>
        <v>43343</v>
      </c>
      <c r="F3939" s="523">
        <f>'[11]Depr Exp'!F3939</f>
        <v>135.51</v>
      </c>
      <c r="G3939" s="305">
        <f>'[11]Depr Exp'!G3939</f>
        <v>2.4899999999999999E-2</v>
      </c>
      <c r="H3939" s="524">
        <f>'[11]Depr Exp'!H3939</f>
        <v>0.28000000000000003</v>
      </c>
      <c r="I3939" s="523">
        <f>'[11]Depr Exp'!I3939</f>
        <v>135.51</v>
      </c>
      <c r="J3939" s="305">
        <f>'[11]Depr Exp'!J3939</f>
        <v>2.4899999999999999E-2</v>
      </c>
      <c r="K3939" s="373">
        <f>'[11]Depr Exp'!K3939</f>
        <v>0.28118324999999994</v>
      </c>
      <c r="L3939" s="524">
        <f>'[11]Depr Exp'!L3939</f>
        <v>0</v>
      </c>
      <c r="M3939" s="144"/>
      <c r="N3939" s="144"/>
    </row>
    <row r="3940" spans="1:14">
      <c r="A3940" s="144" t="str">
        <f>'[11]Depr Exp'!A3940</f>
        <v>E3537 TSM Sub Eq, Sumas OP-SMS</v>
      </c>
      <c r="B3940" s="144" t="str">
        <f>'[11]Depr Exp'!B3940</f>
        <v>E3537 TSM Sub Eq, Sumas OP-SMS-9</v>
      </c>
      <c r="C3940" s="144" t="str">
        <f>'[11]Depr Exp'!C3940</f>
        <v>403E</v>
      </c>
      <c r="D3940" s="144"/>
      <c r="E3940" s="282">
        <f>'[11]Depr Exp'!E3940</f>
        <v>43373</v>
      </c>
      <c r="F3940" s="523">
        <f>'[11]Depr Exp'!F3940</f>
        <v>135.51</v>
      </c>
      <c r="G3940" s="305">
        <f>'[11]Depr Exp'!G3940</f>
        <v>2.4899999999999999E-2</v>
      </c>
      <c r="H3940" s="524">
        <f>'[11]Depr Exp'!H3940</f>
        <v>0.28000000000000003</v>
      </c>
      <c r="I3940" s="523">
        <f>'[11]Depr Exp'!I3940</f>
        <v>135.51</v>
      </c>
      <c r="J3940" s="305">
        <f>'[11]Depr Exp'!J3940</f>
        <v>2.4899999999999999E-2</v>
      </c>
      <c r="K3940" s="373">
        <f>'[11]Depr Exp'!K3940</f>
        <v>0.28118324999999994</v>
      </c>
      <c r="L3940" s="524">
        <f>'[11]Depr Exp'!L3940</f>
        <v>0</v>
      </c>
      <c r="M3940" s="144"/>
      <c r="N3940" s="144"/>
    </row>
    <row r="3941" spans="1:14">
      <c r="A3941" s="144" t="str">
        <f>'[11]Depr Exp'!A3941</f>
        <v>E3537 TSM Sub Eq, Sumas OP-SMS</v>
      </c>
      <c r="B3941" s="144" t="str">
        <f>'[11]Depr Exp'!B3941</f>
        <v>E3537 TSM Sub Eq, Sumas OP-SMS-10</v>
      </c>
      <c r="C3941" s="144" t="str">
        <f>'[11]Depr Exp'!C3941</f>
        <v>403E</v>
      </c>
      <c r="D3941" s="144"/>
      <c r="E3941" s="282">
        <f>'[11]Depr Exp'!E3941</f>
        <v>43404</v>
      </c>
      <c r="F3941" s="523">
        <f>'[11]Depr Exp'!F3941</f>
        <v>135.51</v>
      </c>
      <c r="G3941" s="305">
        <f>'[11]Depr Exp'!G3941</f>
        <v>2.4899999999999999E-2</v>
      </c>
      <c r="H3941" s="524">
        <f>'[11]Depr Exp'!H3941</f>
        <v>0.28000000000000003</v>
      </c>
      <c r="I3941" s="523">
        <f>'[11]Depr Exp'!I3941</f>
        <v>135.51</v>
      </c>
      <c r="J3941" s="305">
        <f>'[11]Depr Exp'!J3941</f>
        <v>2.4899999999999999E-2</v>
      </c>
      <c r="K3941" s="373">
        <f>'[11]Depr Exp'!K3941</f>
        <v>0.28118324999999994</v>
      </c>
      <c r="L3941" s="524">
        <f>'[11]Depr Exp'!L3941</f>
        <v>0</v>
      </c>
      <c r="M3941" s="144"/>
      <c r="N3941" s="144"/>
    </row>
    <row r="3942" spans="1:14">
      <c r="A3942" s="144" t="str">
        <f>'[11]Depr Exp'!A3942</f>
        <v>E3537 TSM Sub Eq, Sumas OP-SMS</v>
      </c>
      <c r="B3942" s="144" t="str">
        <f>'[11]Depr Exp'!B3942</f>
        <v>E3537 TSM Sub Eq, Sumas OP-SMS-11</v>
      </c>
      <c r="C3942" s="144" t="str">
        <f>'[11]Depr Exp'!C3942</f>
        <v>403E</v>
      </c>
      <c r="D3942" s="144"/>
      <c r="E3942" s="282">
        <f>'[11]Depr Exp'!E3942</f>
        <v>43434</v>
      </c>
      <c r="F3942" s="523">
        <f>'[11]Depr Exp'!F3942</f>
        <v>135.51</v>
      </c>
      <c r="G3942" s="305">
        <f>'[11]Depr Exp'!G3942</f>
        <v>2.4899999999999999E-2</v>
      </c>
      <c r="H3942" s="524">
        <f>'[11]Depr Exp'!H3942</f>
        <v>0.28000000000000003</v>
      </c>
      <c r="I3942" s="523">
        <f>'[11]Depr Exp'!I3942</f>
        <v>135.51</v>
      </c>
      <c r="J3942" s="305">
        <f>'[11]Depr Exp'!J3942</f>
        <v>2.4899999999999999E-2</v>
      </c>
      <c r="K3942" s="373">
        <f>'[11]Depr Exp'!K3942</f>
        <v>0.28118324999999994</v>
      </c>
      <c r="L3942" s="524">
        <f>'[11]Depr Exp'!L3942</f>
        <v>0</v>
      </c>
      <c r="M3942" s="144"/>
      <c r="N3942" s="144"/>
    </row>
    <row r="3943" spans="1:14">
      <c r="A3943" s="144" t="str">
        <f>'[11]Depr Exp'!A3943</f>
        <v>E3537 TSM Sub Eq, Sumas OP-SMS</v>
      </c>
      <c r="B3943" s="144" t="str">
        <f>'[11]Depr Exp'!B3943</f>
        <v>E3537 TSM Sub Eq, Sumas OP-SMS-12</v>
      </c>
      <c r="C3943" s="144" t="str">
        <f>'[11]Depr Exp'!C3943</f>
        <v>403E</v>
      </c>
      <c r="D3943" s="144"/>
      <c r="E3943" s="282">
        <f>'[11]Depr Exp'!E3943</f>
        <v>43465</v>
      </c>
      <c r="F3943" s="523">
        <f>'[11]Depr Exp'!F3943</f>
        <v>135.51</v>
      </c>
      <c r="G3943" s="305">
        <f>'[11]Depr Exp'!G3943</f>
        <v>2.4899999999999999E-2</v>
      </c>
      <c r="H3943" s="524">
        <f>'[11]Depr Exp'!H3943</f>
        <v>0.28000000000000003</v>
      </c>
      <c r="I3943" s="523">
        <f>'[11]Depr Exp'!I3943</f>
        <v>135.51</v>
      </c>
      <c r="J3943" s="305">
        <f>'[11]Depr Exp'!J3943</f>
        <v>2.4899999999999999E-2</v>
      </c>
      <c r="K3943" s="373">
        <f>'[11]Depr Exp'!K3943</f>
        <v>0.28118324999999994</v>
      </c>
      <c r="L3943" s="524">
        <f>'[11]Depr Exp'!L3943</f>
        <v>0</v>
      </c>
      <c r="M3943" s="144"/>
      <c r="N3943" s="144"/>
    </row>
    <row r="3944" spans="1:14" ht="15.75" thickBot="1">
      <c r="A3944" s="159" t="str">
        <f>'[11]Depr Exp'!A3944</f>
        <v>E3537 TSM Sub Eq, Sumas OP-SMS Total</v>
      </c>
      <c r="B3944" s="144">
        <f>'[11]Depr Exp'!B3944</f>
        <v>0</v>
      </c>
      <c r="C3944" s="502" t="str">
        <f>'[11]Depr Exp'!C3944</f>
        <v>ETSM</v>
      </c>
      <c r="D3944" s="144"/>
      <c r="E3944" s="281" t="str">
        <f>'[11]Depr Exp'!E3944</f>
        <v>Total</v>
      </c>
      <c r="F3944" s="141">
        <f>'[11]Depr Exp'!F3944</f>
        <v>0</v>
      </c>
      <c r="G3944" s="252">
        <f>'[11]Depr Exp'!G3944</f>
        <v>0</v>
      </c>
      <c r="H3944" s="286">
        <f>'[11]Depr Exp'!H3944</f>
        <v>3.3600000000000012</v>
      </c>
      <c r="I3944" s="141">
        <f>'[11]Depr Exp'!I3944</f>
        <v>0</v>
      </c>
      <c r="J3944" s="252">
        <f>'[11]Depr Exp'!J3944</f>
        <v>0</v>
      </c>
      <c r="K3944" s="286">
        <f>'[11]Depr Exp'!K3944</f>
        <v>3.3741989999999986</v>
      </c>
      <c r="L3944" s="286">
        <f>'[11]Depr Exp'!L3944</f>
        <v>0.01</v>
      </c>
      <c r="M3944" s="144"/>
      <c r="N3944" s="144"/>
    </row>
    <row r="3945" spans="1:14" ht="13.5" thickTop="1">
      <c r="A3945" s="144" t="str">
        <f>'[11]Depr Exp'!A3945</f>
        <v>E3537 TSM Substation Equipment</v>
      </c>
      <c r="B3945" s="144" t="str">
        <f>'[11]Depr Exp'!B3945</f>
        <v>E3537 TSM Substation Equipment-1</v>
      </c>
      <c r="C3945" s="144" t="str">
        <f>'[11]Depr Exp'!C3945</f>
        <v>403E</v>
      </c>
      <c r="D3945" s="144"/>
      <c r="E3945" s="282">
        <f>'[11]Depr Exp'!E3945</f>
        <v>43131</v>
      </c>
      <c r="F3945" s="523">
        <f>'[11]Depr Exp'!F3945</f>
        <v>190900060.12</v>
      </c>
      <c r="G3945" s="305">
        <f>'[11]Depr Exp'!G3945</f>
        <v>2.4899999999999999E-2</v>
      </c>
      <c r="H3945" s="524">
        <f>'[11]Depr Exp'!H3945</f>
        <v>396117.62</v>
      </c>
      <c r="I3945" s="523">
        <f>'[11]Depr Exp'!I3945</f>
        <v>187798823.68000001</v>
      </c>
      <c r="J3945" s="305">
        <f>'[11]Depr Exp'!J3945</f>
        <v>2.4899999999999999E-2</v>
      </c>
      <c r="K3945" s="373">
        <f>'[11]Depr Exp'!K3945</f>
        <v>389682.559136</v>
      </c>
      <c r="L3945" s="524">
        <f>'[11]Depr Exp'!L3945</f>
        <v>-6435.06</v>
      </c>
      <c r="M3945" s="144"/>
      <c r="N3945" s="144"/>
    </row>
    <row r="3946" spans="1:14">
      <c r="A3946" s="144" t="str">
        <f>'[11]Depr Exp'!A3946</f>
        <v>E3537 TSM Substation Equipment</v>
      </c>
      <c r="B3946" s="144" t="str">
        <f>'[11]Depr Exp'!B3946</f>
        <v>E3537 TSM Substation Equipment-2</v>
      </c>
      <c r="C3946" s="144" t="str">
        <f>'[11]Depr Exp'!C3946</f>
        <v>403E</v>
      </c>
      <c r="D3946" s="144"/>
      <c r="E3946" s="282">
        <f>'[11]Depr Exp'!E3946</f>
        <v>43159</v>
      </c>
      <c r="F3946" s="523">
        <f>'[11]Depr Exp'!F3946</f>
        <v>190896458.62</v>
      </c>
      <c r="G3946" s="305">
        <f>'[11]Depr Exp'!G3946</f>
        <v>2.4899999999999999E-2</v>
      </c>
      <c r="H3946" s="524">
        <f>'[11]Depr Exp'!H3946</f>
        <v>396110.15</v>
      </c>
      <c r="I3946" s="523">
        <f>'[11]Depr Exp'!I3946</f>
        <v>187798823.68000001</v>
      </c>
      <c r="J3946" s="305">
        <f>'[11]Depr Exp'!J3946</f>
        <v>2.4899999999999999E-2</v>
      </c>
      <c r="K3946" s="373">
        <f>'[11]Depr Exp'!K3946</f>
        <v>389682.559136</v>
      </c>
      <c r="L3946" s="524">
        <f>'[11]Depr Exp'!L3946</f>
        <v>-6427.59</v>
      </c>
      <c r="M3946" s="144"/>
      <c r="N3946" s="144"/>
    </row>
    <row r="3947" spans="1:14">
      <c r="A3947" s="144" t="str">
        <f>'[11]Depr Exp'!A3947</f>
        <v>E3537 TSM Substation Equipment</v>
      </c>
      <c r="B3947" s="144" t="str">
        <f>'[11]Depr Exp'!B3947</f>
        <v>E3537 TSM Substation Equipment-3</v>
      </c>
      <c r="C3947" s="144" t="str">
        <f>'[11]Depr Exp'!C3947</f>
        <v>403E</v>
      </c>
      <c r="D3947" s="144"/>
      <c r="E3947" s="282">
        <f>'[11]Depr Exp'!E3947</f>
        <v>43190</v>
      </c>
      <c r="F3947" s="523">
        <f>'[11]Depr Exp'!F3947</f>
        <v>190860343.91</v>
      </c>
      <c r="G3947" s="305">
        <f>'[11]Depr Exp'!G3947</f>
        <v>2.4899999999999999E-2</v>
      </c>
      <c r="H3947" s="524">
        <f>'[11]Depr Exp'!H3947</f>
        <v>396035.21</v>
      </c>
      <c r="I3947" s="523">
        <f>'[11]Depr Exp'!I3947</f>
        <v>187798823.68000001</v>
      </c>
      <c r="J3947" s="305">
        <f>'[11]Depr Exp'!J3947</f>
        <v>2.4899999999999999E-2</v>
      </c>
      <c r="K3947" s="373">
        <f>'[11]Depr Exp'!K3947</f>
        <v>389682.559136</v>
      </c>
      <c r="L3947" s="524">
        <f>'[11]Depr Exp'!L3947</f>
        <v>-6352.65</v>
      </c>
      <c r="M3947" s="144"/>
      <c r="N3947" s="144"/>
    </row>
    <row r="3948" spans="1:14">
      <c r="A3948" s="144" t="str">
        <f>'[11]Depr Exp'!A3948</f>
        <v>E3537 TSM Substation Equipment</v>
      </c>
      <c r="B3948" s="144" t="str">
        <f>'[11]Depr Exp'!B3948</f>
        <v>E3537 TSM Substation Equipment-4</v>
      </c>
      <c r="C3948" s="144" t="str">
        <f>'[11]Depr Exp'!C3948</f>
        <v>403E</v>
      </c>
      <c r="D3948" s="144"/>
      <c r="E3948" s="282">
        <f>'[11]Depr Exp'!E3948</f>
        <v>43220</v>
      </c>
      <c r="F3948" s="523">
        <f>'[11]Depr Exp'!F3948</f>
        <v>189785036.47999999</v>
      </c>
      <c r="G3948" s="305">
        <f>'[11]Depr Exp'!G3948</f>
        <v>2.4899999999999999E-2</v>
      </c>
      <c r="H3948" s="524">
        <f>'[11]Depr Exp'!H3948</f>
        <v>393803.94999999995</v>
      </c>
      <c r="I3948" s="523">
        <f>'[11]Depr Exp'!I3948</f>
        <v>187798823.68000001</v>
      </c>
      <c r="J3948" s="305">
        <f>'[11]Depr Exp'!J3948</f>
        <v>2.4899999999999999E-2</v>
      </c>
      <c r="K3948" s="373">
        <f>'[11]Depr Exp'!K3948</f>
        <v>389682.559136</v>
      </c>
      <c r="L3948" s="524">
        <f>'[11]Depr Exp'!L3948</f>
        <v>-4121.3900000000003</v>
      </c>
      <c r="M3948" s="144"/>
      <c r="N3948" s="144"/>
    </row>
    <row r="3949" spans="1:14">
      <c r="A3949" s="144" t="str">
        <f>'[11]Depr Exp'!A3949</f>
        <v>E3537 TSM Substation Equipment</v>
      </c>
      <c r="B3949" s="144" t="str">
        <f>'[11]Depr Exp'!B3949</f>
        <v>E3537 TSM Substation Equipment-5</v>
      </c>
      <c r="C3949" s="144" t="str">
        <f>'[11]Depr Exp'!C3949</f>
        <v>403E</v>
      </c>
      <c r="D3949" s="144"/>
      <c r="E3949" s="282">
        <f>'[11]Depr Exp'!E3949</f>
        <v>43251</v>
      </c>
      <c r="F3949" s="523">
        <f>'[11]Depr Exp'!F3949</f>
        <v>188738944.49000001</v>
      </c>
      <c r="G3949" s="305">
        <f>'[11]Depr Exp'!G3949</f>
        <v>2.4899999999999999E-2</v>
      </c>
      <c r="H3949" s="524">
        <f>'[11]Depr Exp'!H3949</f>
        <v>391633.31000000006</v>
      </c>
      <c r="I3949" s="523">
        <f>'[11]Depr Exp'!I3949</f>
        <v>187798823.68000001</v>
      </c>
      <c r="J3949" s="305">
        <f>'[11]Depr Exp'!J3949</f>
        <v>2.4899999999999999E-2</v>
      </c>
      <c r="K3949" s="373">
        <f>'[11]Depr Exp'!K3949</f>
        <v>389682.559136</v>
      </c>
      <c r="L3949" s="524">
        <f>'[11]Depr Exp'!L3949</f>
        <v>-1950.75</v>
      </c>
      <c r="M3949" s="144"/>
      <c r="N3949" s="144"/>
    </row>
    <row r="3950" spans="1:14">
      <c r="A3950" s="144" t="str">
        <f>'[11]Depr Exp'!A3950</f>
        <v>E3537 TSM Substation Equipment</v>
      </c>
      <c r="B3950" s="144" t="str">
        <f>'[11]Depr Exp'!B3950</f>
        <v>E3537 TSM Substation Equipment-6</v>
      </c>
      <c r="C3950" s="144" t="str">
        <f>'[11]Depr Exp'!C3950</f>
        <v>403E</v>
      </c>
      <c r="D3950" s="144"/>
      <c r="E3950" s="282">
        <f>'[11]Depr Exp'!E3950</f>
        <v>43281</v>
      </c>
      <c r="F3950" s="523">
        <f>'[11]Depr Exp'!F3950</f>
        <v>188714733.75999999</v>
      </c>
      <c r="G3950" s="305">
        <f>'[11]Depr Exp'!G3950</f>
        <v>2.4899999999999999E-2</v>
      </c>
      <c r="H3950" s="524">
        <f>'[11]Depr Exp'!H3950</f>
        <v>391583.07</v>
      </c>
      <c r="I3950" s="523">
        <f>'[11]Depr Exp'!I3950</f>
        <v>187798823.68000001</v>
      </c>
      <c r="J3950" s="305">
        <f>'[11]Depr Exp'!J3950</f>
        <v>2.4899999999999999E-2</v>
      </c>
      <c r="K3950" s="373">
        <f>'[11]Depr Exp'!K3950</f>
        <v>389682.559136</v>
      </c>
      <c r="L3950" s="524">
        <f>'[11]Depr Exp'!L3950</f>
        <v>-1900.51</v>
      </c>
      <c r="M3950" s="144"/>
      <c r="N3950" s="144"/>
    </row>
    <row r="3951" spans="1:14">
      <c r="A3951" s="144" t="str">
        <f>'[11]Depr Exp'!A3951</f>
        <v>E3537 TSM Substation Equipment</v>
      </c>
      <c r="B3951" s="144" t="str">
        <f>'[11]Depr Exp'!B3951</f>
        <v>E3537 TSM Substation Equipment-7</v>
      </c>
      <c r="C3951" s="144" t="str">
        <f>'[11]Depr Exp'!C3951</f>
        <v>403E</v>
      </c>
      <c r="D3951" s="144"/>
      <c r="E3951" s="282">
        <f>'[11]Depr Exp'!E3951</f>
        <v>43312</v>
      </c>
      <c r="F3951" s="523">
        <f>'[11]Depr Exp'!F3951</f>
        <v>188400073.41</v>
      </c>
      <c r="G3951" s="305">
        <f>'[11]Depr Exp'!G3951</f>
        <v>2.4899999999999999E-2</v>
      </c>
      <c r="H3951" s="524">
        <f>'[11]Depr Exp'!H3951</f>
        <v>390930.15</v>
      </c>
      <c r="I3951" s="523">
        <f>'[11]Depr Exp'!I3951</f>
        <v>187798823.68000001</v>
      </c>
      <c r="J3951" s="305">
        <f>'[11]Depr Exp'!J3951</f>
        <v>2.4899999999999999E-2</v>
      </c>
      <c r="K3951" s="373">
        <f>'[11]Depr Exp'!K3951</f>
        <v>389682.559136</v>
      </c>
      <c r="L3951" s="524">
        <f>'[11]Depr Exp'!L3951</f>
        <v>-1247.5899999999999</v>
      </c>
      <c r="M3951" s="144"/>
      <c r="N3951" s="144"/>
    </row>
    <row r="3952" spans="1:14">
      <c r="A3952" s="144" t="str">
        <f>'[11]Depr Exp'!A3952</f>
        <v>E3537 TSM Substation Equipment</v>
      </c>
      <c r="B3952" s="144" t="str">
        <f>'[11]Depr Exp'!B3952</f>
        <v>E3537 TSM Substation Equipment-8</v>
      </c>
      <c r="C3952" s="144" t="str">
        <f>'[11]Depr Exp'!C3952</f>
        <v>403E</v>
      </c>
      <c r="D3952" s="144"/>
      <c r="E3952" s="282">
        <f>'[11]Depr Exp'!E3952</f>
        <v>43343</v>
      </c>
      <c r="F3952" s="523">
        <f>'[11]Depr Exp'!F3952</f>
        <v>188062619.22999999</v>
      </c>
      <c r="G3952" s="305">
        <f>'[11]Depr Exp'!G3952</f>
        <v>2.4899999999999999E-2</v>
      </c>
      <c r="H3952" s="524">
        <f>'[11]Depr Exp'!H3952</f>
        <v>390229.93999999994</v>
      </c>
      <c r="I3952" s="523">
        <f>'[11]Depr Exp'!I3952</f>
        <v>187798823.68000001</v>
      </c>
      <c r="J3952" s="305">
        <f>'[11]Depr Exp'!J3952</f>
        <v>2.4899999999999999E-2</v>
      </c>
      <c r="K3952" s="373">
        <f>'[11]Depr Exp'!K3952</f>
        <v>389682.559136</v>
      </c>
      <c r="L3952" s="524">
        <f>'[11]Depr Exp'!L3952</f>
        <v>-547.38</v>
      </c>
      <c r="M3952" s="144"/>
      <c r="N3952" s="144"/>
    </row>
    <row r="3953" spans="1:14">
      <c r="A3953" s="144" t="str">
        <f>'[11]Depr Exp'!A3953</f>
        <v>E3537 TSM Substation Equipment</v>
      </c>
      <c r="B3953" s="144" t="str">
        <f>'[11]Depr Exp'!B3953</f>
        <v>E3537 TSM Substation Equipment-9</v>
      </c>
      <c r="C3953" s="144" t="str">
        <f>'[11]Depr Exp'!C3953</f>
        <v>403E</v>
      </c>
      <c r="D3953" s="144"/>
      <c r="E3953" s="282">
        <f>'[11]Depr Exp'!E3953</f>
        <v>43373</v>
      </c>
      <c r="F3953" s="523">
        <f>'[11]Depr Exp'!F3953</f>
        <v>187915040.56999999</v>
      </c>
      <c r="G3953" s="305">
        <f>'[11]Depr Exp'!G3953</f>
        <v>2.4899999999999999E-2</v>
      </c>
      <c r="H3953" s="524">
        <f>'[11]Depr Exp'!H3953</f>
        <v>389923.70999999996</v>
      </c>
      <c r="I3953" s="523">
        <f>'[11]Depr Exp'!I3953</f>
        <v>187798823.68000001</v>
      </c>
      <c r="J3953" s="305">
        <f>'[11]Depr Exp'!J3953</f>
        <v>2.4899999999999999E-2</v>
      </c>
      <c r="K3953" s="373">
        <f>'[11]Depr Exp'!K3953</f>
        <v>389682.559136</v>
      </c>
      <c r="L3953" s="524">
        <f>'[11]Depr Exp'!L3953</f>
        <v>-241.15</v>
      </c>
      <c r="M3953" s="144"/>
      <c r="N3953" s="144"/>
    </row>
    <row r="3954" spans="1:14">
      <c r="A3954" s="144" t="str">
        <f>'[11]Depr Exp'!A3954</f>
        <v>E3537 TSM Substation Equipment</v>
      </c>
      <c r="B3954" s="144" t="str">
        <f>'[11]Depr Exp'!B3954</f>
        <v>E3537 TSM Substation Equipment-10</v>
      </c>
      <c r="C3954" s="144" t="str">
        <f>'[11]Depr Exp'!C3954</f>
        <v>403E</v>
      </c>
      <c r="D3954" s="144"/>
      <c r="E3954" s="282">
        <f>'[11]Depr Exp'!E3954</f>
        <v>43404</v>
      </c>
      <c r="F3954" s="523">
        <f>'[11]Depr Exp'!F3954</f>
        <v>187804996.19</v>
      </c>
      <c r="G3954" s="305">
        <f>'[11]Depr Exp'!G3954</f>
        <v>2.4899999999999999E-2</v>
      </c>
      <c r="H3954" s="524">
        <f>'[11]Depr Exp'!H3954</f>
        <v>389695.37</v>
      </c>
      <c r="I3954" s="523">
        <f>'[11]Depr Exp'!I3954</f>
        <v>187798823.68000001</v>
      </c>
      <c r="J3954" s="305">
        <f>'[11]Depr Exp'!J3954</f>
        <v>2.4899999999999999E-2</v>
      </c>
      <c r="K3954" s="373">
        <f>'[11]Depr Exp'!K3954</f>
        <v>389682.559136</v>
      </c>
      <c r="L3954" s="524">
        <f>'[11]Depr Exp'!L3954</f>
        <v>-12.81</v>
      </c>
      <c r="M3954" s="144"/>
      <c r="N3954" s="144"/>
    </row>
    <row r="3955" spans="1:14">
      <c r="A3955" s="144" t="str">
        <f>'[11]Depr Exp'!A3955</f>
        <v>E3537 TSM Substation Equipment</v>
      </c>
      <c r="B3955" s="144" t="str">
        <f>'[11]Depr Exp'!B3955</f>
        <v>E3537 TSM Substation Equipment-11</v>
      </c>
      <c r="C3955" s="144" t="str">
        <f>'[11]Depr Exp'!C3955</f>
        <v>403E</v>
      </c>
      <c r="D3955" s="144"/>
      <c r="E3955" s="282">
        <f>'[11]Depr Exp'!E3955</f>
        <v>43434</v>
      </c>
      <c r="F3955" s="523">
        <f>'[11]Depr Exp'!F3955</f>
        <v>187798823.68000001</v>
      </c>
      <c r="G3955" s="305">
        <f>'[11]Depr Exp'!G3955</f>
        <v>2.4899999999999999E-2</v>
      </c>
      <c r="H3955" s="524">
        <f>'[11]Depr Exp'!H3955</f>
        <v>389682.56000000006</v>
      </c>
      <c r="I3955" s="523">
        <f>'[11]Depr Exp'!I3955</f>
        <v>187798823.68000001</v>
      </c>
      <c r="J3955" s="305">
        <f>'[11]Depr Exp'!J3955</f>
        <v>2.4899999999999999E-2</v>
      </c>
      <c r="K3955" s="373">
        <f>'[11]Depr Exp'!K3955</f>
        <v>389682.559136</v>
      </c>
      <c r="L3955" s="524">
        <f>'[11]Depr Exp'!L3955</f>
        <v>0</v>
      </c>
      <c r="M3955" s="144"/>
      <c r="N3955" s="144"/>
    </row>
    <row r="3956" spans="1:14">
      <c r="A3956" s="144" t="str">
        <f>'[11]Depr Exp'!A3956</f>
        <v>E3537 TSM Substation Equipment</v>
      </c>
      <c r="B3956" s="144" t="str">
        <f>'[11]Depr Exp'!B3956</f>
        <v>E3537 TSM Substation Equipment-12</v>
      </c>
      <c r="C3956" s="144" t="str">
        <f>'[11]Depr Exp'!C3956</f>
        <v>403E</v>
      </c>
      <c r="D3956" s="144"/>
      <c r="E3956" s="282">
        <f>'[11]Depr Exp'!E3956</f>
        <v>43465</v>
      </c>
      <c r="F3956" s="523">
        <f>'[11]Depr Exp'!F3956</f>
        <v>187798823.68000001</v>
      </c>
      <c r="G3956" s="305">
        <f>'[11]Depr Exp'!G3956</f>
        <v>2.4899999999999999E-2</v>
      </c>
      <c r="H3956" s="524">
        <f>'[11]Depr Exp'!H3956</f>
        <v>389682.56000000006</v>
      </c>
      <c r="I3956" s="523">
        <f>'[11]Depr Exp'!I3956</f>
        <v>187798823.68000001</v>
      </c>
      <c r="J3956" s="305">
        <f>'[11]Depr Exp'!J3956</f>
        <v>2.4899999999999999E-2</v>
      </c>
      <c r="K3956" s="373">
        <f>'[11]Depr Exp'!K3956</f>
        <v>389682.559136</v>
      </c>
      <c r="L3956" s="524">
        <f>'[11]Depr Exp'!L3956</f>
        <v>0</v>
      </c>
      <c r="M3956" s="144"/>
      <c r="N3956" s="144"/>
    </row>
    <row r="3957" spans="1:14" ht="15.75" thickBot="1">
      <c r="A3957" s="159" t="str">
        <f>'[11]Depr Exp'!A3957</f>
        <v>E3537 TSM Substation Equipment Total</v>
      </c>
      <c r="B3957" s="144">
        <f>'[11]Depr Exp'!B3957</f>
        <v>0</v>
      </c>
      <c r="C3957" s="502" t="str">
        <f>'[11]Depr Exp'!C3957</f>
        <v>ETSM</v>
      </c>
      <c r="D3957" s="144"/>
      <c r="E3957" s="281" t="str">
        <f>'[11]Depr Exp'!E3957</f>
        <v>Total</v>
      </c>
      <c r="F3957" s="141">
        <f>'[11]Depr Exp'!F3957</f>
        <v>0</v>
      </c>
      <c r="G3957" s="252">
        <f>'[11]Depr Exp'!G3957</f>
        <v>0</v>
      </c>
      <c r="H3957" s="286">
        <f>'[11]Depr Exp'!H3957</f>
        <v>4705427.5999999996</v>
      </c>
      <c r="I3957" s="141">
        <f>'[11]Depr Exp'!I3957</f>
        <v>0</v>
      </c>
      <c r="J3957" s="252">
        <f>'[11]Depr Exp'!J3957</f>
        <v>0</v>
      </c>
      <c r="K3957" s="286">
        <f>'[11]Depr Exp'!K3957</f>
        <v>4676190.709632</v>
      </c>
      <c r="L3957" s="286">
        <f>'[11]Depr Exp'!L3957</f>
        <v>-29236.89</v>
      </c>
      <c r="M3957" s="144"/>
      <c r="N3957" s="144"/>
    </row>
    <row r="3958" spans="1:14" ht="13.5" thickTop="1">
      <c r="A3958" s="144" t="str">
        <f>'[11]Depr Exp'!A3958</f>
        <v>E3538 (LIF) Sta Eq, Sub-Txe</v>
      </c>
      <c r="B3958" s="144" t="str">
        <f>'[11]Depr Exp'!B3958</f>
        <v>E3538 (LIF) Sta Eq, Sub-Txe-1</v>
      </c>
      <c r="C3958" s="144" t="str">
        <f>'[11]Depr Exp'!C3958</f>
        <v>403E</v>
      </c>
      <c r="D3958" s="144"/>
      <c r="E3958" s="282">
        <f>'[11]Depr Exp'!E3958</f>
        <v>43131</v>
      </c>
      <c r="F3958" s="523">
        <f>'[11]Depr Exp'!F3958</f>
        <v>405246.36</v>
      </c>
      <c r="G3958" s="305">
        <f>'[11]Depr Exp'!G3958</f>
        <v>2.46E-2</v>
      </c>
      <c r="H3958" s="524">
        <f>'[11]Depr Exp'!H3958</f>
        <v>830.75</v>
      </c>
      <c r="I3958" s="523">
        <f>'[11]Depr Exp'!I3958</f>
        <v>405246.36</v>
      </c>
      <c r="J3958" s="305">
        <f>'[11]Depr Exp'!J3958</f>
        <v>2.46E-2</v>
      </c>
      <c r="K3958" s="373">
        <f>'[11]Depr Exp'!K3958</f>
        <v>830.7550379999999</v>
      </c>
      <c r="L3958" s="524">
        <f>'[11]Depr Exp'!L3958</f>
        <v>0.01</v>
      </c>
      <c r="M3958" s="144"/>
      <c r="N3958" s="144"/>
    </row>
    <row r="3959" spans="1:14">
      <c r="A3959" s="144" t="str">
        <f>'[11]Depr Exp'!A3959</f>
        <v>E3538 (LIF) Sta Eq, Sub-Txe</v>
      </c>
      <c r="B3959" s="144" t="str">
        <f>'[11]Depr Exp'!B3959</f>
        <v>E3538 (LIF) Sta Eq, Sub-Txe-2</v>
      </c>
      <c r="C3959" s="144" t="str">
        <f>'[11]Depr Exp'!C3959</f>
        <v>403E</v>
      </c>
      <c r="D3959" s="144"/>
      <c r="E3959" s="282">
        <f>'[11]Depr Exp'!E3959</f>
        <v>43159</v>
      </c>
      <c r="F3959" s="523">
        <f>'[11]Depr Exp'!F3959</f>
        <v>405246.36</v>
      </c>
      <c r="G3959" s="305">
        <f>'[11]Depr Exp'!G3959</f>
        <v>2.46E-2</v>
      </c>
      <c r="H3959" s="524">
        <f>'[11]Depr Exp'!H3959</f>
        <v>830.75</v>
      </c>
      <c r="I3959" s="523">
        <f>'[11]Depr Exp'!I3959</f>
        <v>405246.36</v>
      </c>
      <c r="J3959" s="305">
        <f>'[11]Depr Exp'!J3959</f>
        <v>2.46E-2</v>
      </c>
      <c r="K3959" s="373">
        <f>'[11]Depr Exp'!K3959</f>
        <v>830.7550379999999</v>
      </c>
      <c r="L3959" s="524">
        <f>'[11]Depr Exp'!L3959</f>
        <v>0.01</v>
      </c>
      <c r="M3959" s="144"/>
      <c r="N3959" s="144"/>
    </row>
    <row r="3960" spans="1:14">
      <c r="A3960" s="144" t="str">
        <f>'[11]Depr Exp'!A3960</f>
        <v>E3538 (LIF) Sta Eq, Sub-Txe</v>
      </c>
      <c r="B3960" s="144" t="str">
        <f>'[11]Depr Exp'!B3960</f>
        <v>E3538 (LIF) Sta Eq, Sub-Txe-3</v>
      </c>
      <c r="C3960" s="144" t="str">
        <f>'[11]Depr Exp'!C3960</f>
        <v>403E</v>
      </c>
      <c r="D3960" s="144"/>
      <c r="E3960" s="282">
        <f>'[11]Depr Exp'!E3960</f>
        <v>43190</v>
      </c>
      <c r="F3960" s="523">
        <f>'[11]Depr Exp'!F3960</f>
        <v>405246.36</v>
      </c>
      <c r="G3960" s="305">
        <f>'[11]Depr Exp'!G3960</f>
        <v>2.46E-2</v>
      </c>
      <c r="H3960" s="524">
        <f>'[11]Depr Exp'!H3960</f>
        <v>830.75</v>
      </c>
      <c r="I3960" s="523">
        <f>'[11]Depr Exp'!I3960</f>
        <v>405246.36</v>
      </c>
      <c r="J3960" s="305">
        <f>'[11]Depr Exp'!J3960</f>
        <v>2.46E-2</v>
      </c>
      <c r="K3960" s="373">
        <f>'[11]Depr Exp'!K3960</f>
        <v>830.7550379999999</v>
      </c>
      <c r="L3960" s="524">
        <f>'[11]Depr Exp'!L3960</f>
        <v>0.01</v>
      </c>
      <c r="M3960" s="144"/>
      <c r="N3960" s="144"/>
    </row>
    <row r="3961" spans="1:14">
      <c r="A3961" s="144" t="str">
        <f>'[11]Depr Exp'!A3961</f>
        <v>E3538 (LIF) Sta Eq, Sub-Txe</v>
      </c>
      <c r="B3961" s="144" t="str">
        <f>'[11]Depr Exp'!B3961</f>
        <v>E3538 (LIF) Sta Eq, Sub-Txe-4</v>
      </c>
      <c r="C3961" s="144" t="str">
        <f>'[11]Depr Exp'!C3961</f>
        <v>403E</v>
      </c>
      <c r="D3961" s="144"/>
      <c r="E3961" s="282">
        <f>'[11]Depr Exp'!E3961</f>
        <v>43220</v>
      </c>
      <c r="F3961" s="523">
        <f>'[11]Depr Exp'!F3961</f>
        <v>405246.36</v>
      </c>
      <c r="G3961" s="305">
        <f>'[11]Depr Exp'!G3961</f>
        <v>2.46E-2</v>
      </c>
      <c r="H3961" s="524">
        <f>'[11]Depr Exp'!H3961</f>
        <v>830.75</v>
      </c>
      <c r="I3961" s="523">
        <f>'[11]Depr Exp'!I3961</f>
        <v>405246.36</v>
      </c>
      <c r="J3961" s="305">
        <f>'[11]Depr Exp'!J3961</f>
        <v>2.46E-2</v>
      </c>
      <c r="K3961" s="373">
        <f>'[11]Depr Exp'!K3961</f>
        <v>830.7550379999999</v>
      </c>
      <c r="L3961" s="524">
        <f>'[11]Depr Exp'!L3961</f>
        <v>0.01</v>
      </c>
      <c r="M3961" s="144"/>
      <c r="N3961" s="144"/>
    </row>
    <row r="3962" spans="1:14">
      <c r="A3962" s="144" t="str">
        <f>'[11]Depr Exp'!A3962</f>
        <v>E3538 (LIF) Sta Eq, Sub-Txe</v>
      </c>
      <c r="B3962" s="144" t="str">
        <f>'[11]Depr Exp'!B3962</f>
        <v>E3538 (LIF) Sta Eq, Sub-Txe-5</v>
      </c>
      <c r="C3962" s="144" t="str">
        <f>'[11]Depr Exp'!C3962</f>
        <v>403E</v>
      </c>
      <c r="D3962" s="144"/>
      <c r="E3962" s="282">
        <f>'[11]Depr Exp'!E3962</f>
        <v>43251</v>
      </c>
      <c r="F3962" s="523">
        <f>'[11]Depr Exp'!F3962</f>
        <v>405246.36</v>
      </c>
      <c r="G3962" s="305">
        <f>'[11]Depr Exp'!G3962</f>
        <v>2.46E-2</v>
      </c>
      <c r="H3962" s="524">
        <f>'[11]Depr Exp'!H3962</f>
        <v>830.75</v>
      </c>
      <c r="I3962" s="523">
        <f>'[11]Depr Exp'!I3962</f>
        <v>405246.36</v>
      </c>
      <c r="J3962" s="305">
        <f>'[11]Depr Exp'!J3962</f>
        <v>2.46E-2</v>
      </c>
      <c r="K3962" s="373">
        <f>'[11]Depr Exp'!K3962</f>
        <v>830.7550379999999</v>
      </c>
      <c r="L3962" s="524">
        <f>'[11]Depr Exp'!L3962</f>
        <v>0.01</v>
      </c>
      <c r="M3962" s="144"/>
      <c r="N3962" s="144"/>
    </row>
    <row r="3963" spans="1:14">
      <c r="A3963" s="144" t="str">
        <f>'[11]Depr Exp'!A3963</f>
        <v>E3538 (LIF) Sta Eq, Sub-Txe</v>
      </c>
      <c r="B3963" s="144" t="str">
        <f>'[11]Depr Exp'!B3963</f>
        <v>E3538 (LIF) Sta Eq, Sub-Txe-6</v>
      </c>
      <c r="C3963" s="144" t="str">
        <f>'[11]Depr Exp'!C3963</f>
        <v>403E</v>
      </c>
      <c r="D3963" s="144"/>
      <c r="E3963" s="282">
        <f>'[11]Depr Exp'!E3963</f>
        <v>43281</v>
      </c>
      <c r="F3963" s="523">
        <f>'[11]Depr Exp'!F3963</f>
        <v>405246.36</v>
      </c>
      <c r="G3963" s="305">
        <f>'[11]Depr Exp'!G3963</f>
        <v>2.46E-2</v>
      </c>
      <c r="H3963" s="524">
        <f>'[11]Depr Exp'!H3963</f>
        <v>830.75</v>
      </c>
      <c r="I3963" s="523">
        <f>'[11]Depr Exp'!I3963</f>
        <v>405246.36</v>
      </c>
      <c r="J3963" s="305">
        <f>'[11]Depr Exp'!J3963</f>
        <v>2.46E-2</v>
      </c>
      <c r="K3963" s="373">
        <f>'[11]Depr Exp'!K3963</f>
        <v>830.7550379999999</v>
      </c>
      <c r="L3963" s="524">
        <f>'[11]Depr Exp'!L3963</f>
        <v>0.01</v>
      </c>
      <c r="M3963" s="144"/>
      <c r="N3963" s="144"/>
    </row>
    <row r="3964" spans="1:14">
      <c r="A3964" s="144" t="str">
        <f>'[11]Depr Exp'!A3964</f>
        <v>E3538 (LIF) Sta Eq, Sub-Txe</v>
      </c>
      <c r="B3964" s="144" t="str">
        <f>'[11]Depr Exp'!B3964</f>
        <v>E3538 (LIF) Sta Eq, Sub-Txe-7</v>
      </c>
      <c r="C3964" s="144" t="str">
        <f>'[11]Depr Exp'!C3964</f>
        <v>403E</v>
      </c>
      <c r="D3964" s="144"/>
      <c r="E3964" s="282">
        <f>'[11]Depr Exp'!E3964</f>
        <v>43312</v>
      </c>
      <c r="F3964" s="523">
        <f>'[11]Depr Exp'!F3964</f>
        <v>405246.36</v>
      </c>
      <c r="G3964" s="305">
        <f>'[11]Depr Exp'!G3964</f>
        <v>2.46E-2</v>
      </c>
      <c r="H3964" s="524">
        <f>'[11]Depr Exp'!H3964</f>
        <v>830.75</v>
      </c>
      <c r="I3964" s="523">
        <f>'[11]Depr Exp'!I3964</f>
        <v>405246.36</v>
      </c>
      <c r="J3964" s="305">
        <f>'[11]Depr Exp'!J3964</f>
        <v>2.46E-2</v>
      </c>
      <c r="K3964" s="373">
        <f>'[11]Depr Exp'!K3964</f>
        <v>830.7550379999999</v>
      </c>
      <c r="L3964" s="524">
        <f>'[11]Depr Exp'!L3964</f>
        <v>0.01</v>
      </c>
      <c r="M3964" s="144"/>
      <c r="N3964" s="144"/>
    </row>
    <row r="3965" spans="1:14">
      <c r="A3965" s="144" t="str">
        <f>'[11]Depr Exp'!A3965</f>
        <v>E3538 (LIF) Sta Eq, Sub-Txe</v>
      </c>
      <c r="B3965" s="144" t="str">
        <f>'[11]Depr Exp'!B3965</f>
        <v>E3538 (LIF) Sta Eq, Sub-Txe-8</v>
      </c>
      <c r="C3965" s="144" t="str">
        <f>'[11]Depr Exp'!C3965</f>
        <v>403E</v>
      </c>
      <c r="D3965" s="144"/>
      <c r="E3965" s="282">
        <f>'[11]Depr Exp'!E3965</f>
        <v>43343</v>
      </c>
      <c r="F3965" s="523">
        <f>'[11]Depr Exp'!F3965</f>
        <v>405246.36</v>
      </c>
      <c r="G3965" s="305">
        <f>'[11]Depr Exp'!G3965</f>
        <v>2.46E-2</v>
      </c>
      <c r="H3965" s="524">
        <f>'[11]Depr Exp'!H3965</f>
        <v>830.75</v>
      </c>
      <c r="I3965" s="523">
        <f>'[11]Depr Exp'!I3965</f>
        <v>405246.36</v>
      </c>
      <c r="J3965" s="305">
        <f>'[11]Depr Exp'!J3965</f>
        <v>2.46E-2</v>
      </c>
      <c r="K3965" s="373">
        <f>'[11]Depr Exp'!K3965</f>
        <v>830.7550379999999</v>
      </c>
      <c r="L3965" s="524">
        <f>'[11]Depr Exp'!L3965</f>
        <v>0.01</v>
      </c>
      <c r="M3965" s="144"/>
      <c r="N3965" s="144"/>
    </row>
    <row r="3966" spans="1:14">
      <c r="A3966" s="144" t="str">
        <f>'[11]Depr Exp'!A3966</f>
        <v>E3538 (LIF) Sta Eq, Sub-Txe</v>
      </c>
      <c r="B3966" s="144" t="str">
        <f>'[11]Depr Exp'!B3966</f>
        <v>E3538 (LIF) Sta Eq, Sub-Txe-9</v>
      </c>
      <c r="C3966" s="144" t="str">
        <f>'[11]Depr Exp'!C3966</f>
        <v>403E</v>
      </c>
      <c r="D3966" s="144"/>
      <c r="E3966" s="282">
        <f>'[11]Depr Exp'!E3966</f>
        <v>43373</v>
      </c>
      <c r="F3966" s="523">
        <f>'[11]Depr Exp'!F3966</f>
        <v>405246.36</v>
      </c>
      <c r="G3966" s="305">
        <f>'[11]Depr Exp'!G3966</f>
        <v>2.46E-2</v>
      </c>
      <c r="H3966" s="524">
        <f>'[11]Depr Exp'!H3966</f>
        <v>830.75</v>
      </c>
      <c r="I3966" s="523">
        <f>'[11]Depr Exp'!I3966</f>
        <v>405246.36</v>
      </c>
      <c r="J3966" s="305">
        <f>'[11]Depr Exp'!J3966</f>
        <v>2.46E-2</v>
      </c>
      <c r="K3966" s="373">
        <f>'[11]Depr Exp'!K3966</f>
        <v>830.7550379999999</v>
      </c>
      <c r="L3966" s="524">
        <f>'[11]Depr Exp'!L3966</f>
        <v>0.01</v>
      </c>
      <c r="M3966" s="144"/>
      <c r="N3966" s="144"/>
    </row>
    <row r="3967" spans="1:14">
      <c r="A3967" s="144" t="str">
        <f>'[11]Depr Exp'!A3967</f>
        <v>E3538 (LIF) Sta Eq, Sub-Txe</v>
      </c>
      <c r="B3967" s="144" t="str">
        <f>'[11]Depr Exp'!B3967</f>
        <v>E3538 (LIF) Sta Eq, Sub-Txe-10</v>
      </c>
      <c r="C3967" s="144" t="str">
        <f>'[11]Depr Exp'!C3967</f>
        <v>403E</v>
      </c>
      <c r="D3967" s="144"/>
      <c r="E3967" s="282">
        <f>'[11]Depr Exp'!E3967</f>
        <v>43404</v>
      </c>
      <c r="F3967" s="523">
        <f>'[11]Depr Exp'!F3967</f>
        <v>405246.36</v>
      </c>
      <c r="G3967" s="305">
        <f>'[11]Depr Exp'!G3967</f>
        <v>2.46E-2</v>
      </c>
      <c r="H3967" s="524">
        <f>'[11]Depr Exp'!H3967</f>
        <v>830.75</v>
      </c>
      <c r="I3967" s="523">
        <f>'[11]Depr Exp'!I3967</f>
        <v>405246.36</v>
      </c>
      <c r="J3967" s="305">
        <f>'[11]Depr Exp'!J3967</f>
        <v>2.46E-2</v>
      </c>
      <c r="K3967" s="373">
        <f>'[11]Depr Exp'!K3967</f>
        <v>830.7550379999999</v>
      </c>
      <c r="L3967" s="524">
        <f>'[11]Depr Exp'!L3967</f>
        <v>0.01</v>
      </c>
      <c r="M3967" s="144"/>
      <c r="N3967" s="144"/>
    </row>
    <row r="3968" spans="1:14">
      <c r="A3968" s="144" t="str">
        <f>'[11]Depr Exp'!A3968</f>
        <v>E3538 (LIF) Sta Eq, Sub-Txe</v>
      </c>
      <c r="B3968" s="144" t="str">
        <f>'[11]Depr Exp'!B3968</f>
        <v>E3538 (LIF) Sta Eq, Sub-Txe-11</v>
      </c>
      <c r="C3968" s="144" t="str">
        <f>'[11]Depr Exp'!C3968</f>
        <v>403E</v>
      </c>
      <c r="D3968" s="144"/>
      <c r="E3968" s="282">
        <f>'[11]Depr Exp'!E3968</f>
        <v>43434</v>
      </c>
      <c r="F3968" s="523">
        <f>'[11]Depr Exp'!F3968</f>
        <v>405246.36</v>
      </c>
      <c r="G3968" s="305">
        <f>'[11]Depr Exp'!G3968</f>
        <v>2.46E-2</v>
      </c>
      <c r="H3968" s="524">
        <f>'[11]Depr Exp'!H3968</f>
        <v>830.75</v>
      </c>
      <c r="I3968" s="523">
        <f>'[11]Depr Exp'!I3968</f>
        <v>405246.36</v>
      </c>
      <c r="J3968" s="305">
        <f>'[11]Depr Exp'!J3968</f>
        <v>2.46E-2</v>
      </c>
      <c r="K3968" s="373">
        <f>'[11]Depr Exp'!K3968</f>
        <v>830.7550379999999</v>
      </c>
      <c r="L3968" s="524">
        <f>'[11]Depr Exp'!L3968</f>
        <v>0.01</v>
      </c>
      <c r="M3968" s="144"/>
      <c r="N3968" s="144"/>
    </row>
    <row r="3969" spans="1:14">
      <c r="A3969" s="144" t="str">
        <f>'[11]Depr Exp'!A3969</f>
        <v>E3538 (LIF) Sta Eq, Sub-Txe</v>
      </c>
      <c r="B3969" s="144" t="str">
        <f>'[11]Depr Exp'!B3969</f>
        <v>E3538 (LIF) Sta Eq, Sub-Txe-12</v>
      </c>
      <c r="C3969" s="144" t="str">
        <f>'[11]Depr Exp'!C3969</f>
        <v>403E</v>
      </c>
      <c r="D3969" s="144"/>
      <c r="E3969" s="282">
        <f>'[11]Depr Exp'!E3969</f>
        <v>43465</v>
      </c>
      <c r="F3969" s="523">
        <f>'[11]Depr Exp'!F3969</f>
        <v>405246.36</v>
      </c>
      <c r="G3969" s="305">
        <f>'[11]Depr Exp'!G3969</f>
        <v>2.46E-2</v>
      </c>
      <c r="H3969" s="524">
        <f>'[11]Depr Exp'!H3969</f>
        <v>830.75</v>
      </c>
      <c r="I3969" s="523">
        <f>'[11]Depr Exp'!I3969</f>
        <v>405246.36</v>
      </c>
      <c r="J3969" s="305">
        <f>'[11]Depr Exp'!J3969</f>
        <v>2.46E-2</v>
      </c>
      <c r="K3969" s="373">
        <f>'[11]Depr Exp'!K3969</f>
        <v>830.7550379999999</v>
      </c>
      <c r="L3969" s="524">
        <f>'[11]Depr Exp'!L3969</f>
        <v>0.01</v>
      </c>
      <c r="M3969" s="144"/>
      <c r="N3969" s="144"/>
    </row>
    <row r="3970" spans="1:14" ht="15.75" thickBot="1">
      <c r="A3970" s="159" t="str">
        <f>'[11]Depr Exp'!A3970</f>
        <v>E3538 (LIF) Sta Eq, Sub-Txe Total</v>
      </c>
      <c r="B3970" s="144">
        <f>'[11]Depr Exp'!B3970</f>
        <v>0</v>
      </c>
      <c r="C3970" s="502" t="str">
        <f>'[11]Depr Exp'!C3970</f>
        <v>ETSM</v>
      </c>
      <c r="D3970" s="144"/>
      <c r="E3970" s="281" t="str">
        <f>'[11]Depr Exp'!E3970</f>
        <v>Total</v>
      </c>
      <c r="F3970" s="141">
        <f>'[11]Depr Exp'!F3970</f>
        <v>0</v>
      </c>
      <c r="G3970" s="252">
        <f>'[11]Depr Exp'!G3970</f>
        <v>0</v>
      </c>
      <c r="H3970" s="286">
        <f>'[11]Depr Exp'!H3970</f>
        <v>9969</v>
      </c>
      <c r="I3970" s="141">
        <f>'[11]Depr Exp'!I3970</f>
        <v>0</v>
      </c>
      <c r="J3970" s="252">
        <f>'[11]Depr Exp'!J3970</f>
        <v>0</v>
      </c>
      <c r="K3970" s="286">
        <f>'[11]Depr Exp'!K3970</f>
        <v>9969.0604559999992</v>
      </c>
      <c r="L3970" s="286">
        <f>'[11]Depr Exp'!L3970</f>
        <v>0.06</v>
      </c>
      <c r="M3970" s="144"/>
      <c r="N3970" s="144"/>
    </row>
    <row r="3971" spans="1:14" ht="13.5" thickTop="1">
      <c r="A3971" s="144" t="str">
        <f>'[11]Depr Exp'!A3971</f>
        <v>E3539 (GIF) Sta Eq, Arco Central</v>
      </c>
      <c r="B3971" s="144" t="str">
        <f>'[11]Depr Exp'!B3971</f>
        <v>E3539 (GIF) Sta Eq, Arco Central-1</v>
      </c>
      <c r="C3971" s="144" t="str">
        <f>'[11]Depr Exp'!C3971</f>
        <v>403E</v>
      </c>
      <c r="D3971" s="144"/>
      <c r="E3971" s="282">
        <f>'[11]Depr Exp'!E3971</f>
        <v>43131</v>
      </c>
      <c r="F3971" s="523">
        <f>'[11]Depr Exp'!F3971</f>
        <v>144100.1</v>
      </c>
      <c r="G3971" s="305">
        <f>'[11]Depr Exp'!G3971</f>
        <v>2.0799999999999999E-2</v>
      </c>
      <c r="H3971" s="524">
        <f>'[11]Depr Exp'!H3971</f>
        <v>249.77</v>
      </c>
      <c r="I3971" s="523">
        <f>'[11]Depr Exp'!I3971</f>
        <v>144100.1</v>
      </c>
      <c r="J3971" s="305">
        <f>'[11]Depr Exp'!J3971</f>
        <v>2.0799999999999999E-2</v>
      </c>
      <c r="K3971" s="373">
        <f>'[11]Depr Exp'!K3971</f>
        <v>249.77350666666666</v>
      </c>
      <c r="L3971" s="524">
        <f>'[11]Depr Exp'!L3971</f>
        <v>0</v>
      </c>
      <c r="M3971" s="144"/>
      <c r="N3971" s="144"/>
    </row>
    <row r="3972" spans="1:14">
      <c r="A3972" s="144" t="str">
        <f>'[11]Depr Exp'!A3972</f>
        <v>E3539 (GIF) Sta Eq, Arco Central</v>
      </c>
      <c r="B3972" s="144" t="str">
        <f>'[11]Depr Exp'!B3972</f>
        <v>E3539 (GIF) Sta Eq, Arco Central-2</v>
      </c>
      <c r="C3972" s="144" t="str">
        <f>'[11]Depr Exp'!C3972</f>
        <v>403E</v>
      </c>
      <c r="D3972" s="144"/>
      <c r="E3972" s="282">
        <f>'[11]Depr Exp'!E3972</f>
        <v>43159</v>
      </c>
      <c r="F3972" s="523">
        <f>'[11]Depr Exp'!F3972</f>
        <v>144100.1</v>
      </c>
      <c r="G3972" s="305">
        <f>'[11]Depr Exp'!G3972</f>
        <v>2.0799999999999999E-2</v>
      </c>
      <c r="H3972" s="524">
        <f>'[11]Depr Exp'!H3972</f>
        <v>249.77</v>
      </c>
      <c r="I3972" s="523">
        <f>'[11]Depr Exp'!I3972</f>
        <v>144100.1</v>
      </c>
      <c r="J3972" s="305">
        <f>'[11]Depr Exp'!J3972</f>
        <v>2.0799999999999999E-2</v>
      </c>
      <c r="K3972" s="373">
        <f>'[11]Depr Exp'!K3972</f>
        <v>249.77350666666666</v>
      </c>
      <c r="L3972" s="524">
        <f>'[11]Depr Exp'!L3972</f>
        <v>0</v>
      </c>
      <c r="M3972" s="144"/>
      <c r="N3972" s="144"/>
    </row>
    <row r="3973" spans="1:14">
      <c r="A3973" s="144" t="str">
        <f>'[11]Depr Exp'!A3973</f>
        <v>E3539 (GIF) Sta Eq, Arco Central</v>
      </c>
      <c r="B3973" s="144" t="str">
        <f>'[11]Depr Exp'!B3973</f>
        <v>E3539 (GIF) Sta Eq, Arco Central-3</v>
      </c>
      <c r="C3973" s="144" t="str">
        <f>'[11]Depr Exp'!C3973</f>
        <v>403E</v>
      </c>
      <c r="D3973" s="144"/>
      <c r="E3973" s="282">
        <f>'[11]Depr Exp'!E3973</f>
        <v>43190</v>
      </c>
      <c r="F3973" s="523">
        <f>'[11]Depr Exp'!F3973</f>
        <v>144100.1</v>
      </c>
      <c r="G3973" s="305">
        <f>'[11]Depr Exp'!G3973</f>
        <v>2.0799999999999999E-2</v>
      </c>
      <c r="H3973" s="524">
        <f>'[11]Depr Exp'!H3973</f>
        <v>249.77</v>
      </c>
      <c r="I3973" s="523">
        <f>'[11]Depr Exp'!I3973</f>
        <v>144100.1</v>
      </c>
      <c r="J3973" s="305">
        <f>'[11]Depr Exp'!J3973</f>
        <v>2.0799999999999999E-2</v>
      </c>
      <c r="K3973" s="373">
        <f>'[11]Depr Exp'!K3973</f>
        <v>249.77350666666666</v>
      </c>
      <c r="L3973" s="524">
        <f>'[11]Depr Exp'!L3973</f>
        <v>0</v>
      </c>
      <c r="M3973" s="144"/>
      <c r="N3973" s="144"/>
    </row>
    <row r="3974" spans="1:14">
      <c r="A3974" s="144" t="str">
        <f>'[11]Depr Exp'!A3974</f>
        <v>E3539 (GIF) Sta Eq, Arco Central</v>
      </c>
      <c r="B3974" s="144" t="str">
        <f>'[11]Depr Exp'!B3974</f>
        <v>E3539 (GIF) Sta Eq, Arco Central-4</v>
      </c>
      <c r="C3974" s="144" t="str">
        <f>'[11]Depr Exp'!C3974</f>
        <v>403E</v>
      </c>
      <c r="D3974" s="144"/>
      <c r="E3974" s="282">
        <f>'[11]Depr Exp'!E3974</f>
        <v>43220</v>
      </c>
      <c r="F3974" s="523">
        <f>'[11]Depr Exp'!F3974</f>
        <v>144100.1</v>
      </c>
      <c r="G3974" s="305">
        <f>'[11]Depr Exp'!G3974</f>
        <v>2.0799999999999999E-2</v>
      </c>
      <c r="H3974" s="524">
        <f>'[11]Depr Exp'!H3974</f>
        <v>249.77</v>
      </c>
      <c r="I3974" s="523">
        <f>'[11]Depr Exp'!I3974</f>
        <v>144100.1</v>
      </c>
      <c r="J3974" s="305">
        <f>'[11]Depr Exp'!J3974</f>
        <v>2.0799999999999999E-2</v>
      </c>
      <c r="K3974" s="373">
        <f>'[11]Depr Exp'!K3974</f>
        <v>249.77350666666666</v>
      </c>
      <c r="L3974" s="524">
        <f>'[11]Depr Exp'!L3974</f>
        <v>0</v>
      </c>
      <c r="M3974" s="144"/>
      <c r="N3974" s="144"/>
    </row>
    <row r="3975" spans="1:14">
      <c r="A3975" s="144" t="str">
        <f>'[11]Depr Exp'!A3975</f>
        <v>E3539 (GIF) Sta Eq, Arco Central</v>
      </c>
      <c r="B3975" s="144" t="str">
        <f>'[11]Depr Exp'!B3975</f>
        <v>E3539 (GIF) Sta Eq, Arco Central-5</v>
      </c>
      <c r="C3975" s="144" t="str">
        <f>'[11]Depr Exp'!C3975</f>
        <v>403E</v>
      </c>
      <c r="D3975" s="144"/>
      <c r="E3975" s="282">
        <f>'[11]Depr Exp'!E3975</f>
        <v>43251</v>
      </c>
      <c r="F3975" s="523">
        <f>'[11]Depr Exp'!F3975</f>
        <v>144100.1</v>
      </c>
      <c r="G3975" s="305">
        <f>'[11]Depr Exp'!G3975</f>
        <v>2.0799999999999999E-2</v>
      </c>
      <c r="H3975" s="524">
        <f>'[11]Depr Exp'!H3975</f>
        <v>249.77</v>
      </c>
      <c r="I3975" s="523">
        <f>'[11]Depr Exp'!I3975</f>
        <v>144100.1</v>
      </c>
      <c r="J3975" s="305">
        <f>'[11]Depr Exp'!J3975</f>
        <v>2.0799999999999999E-2</v>
      </c>
      <c r="K3975" s="373">
        <f>'[11]Depr Exp'!K3975</f>
        <v>249.77350666666666</v>
      </c>
      <c r="L3975" s="524">
        <f>'[11]Depr Exp'!L3975</f>
        <v>0</v>
      </c>
      <c r="M3975" s="144"/>
      <c r="N3975" s="144"/>
    </row>
    <row r="3976" spans="1:14">
      <c r="A3976" s="144" t="str">
        <f>'[11]Depr Exp'!A3976</f>
        <v>E3539 (GIF) Sta Eq, Arco Central</v>
      </c>
      <c r="B3976" s="144" t="str">
        <f>'[11]Depr Exp'!B3976</f>
        <v>E3539 (GIF) Sta Eq, Arco Central-6</v>
      </c>
      <c r="C3976" s="144" t="str">
        <f>'[11]Depr Exp'!C3976</f>
        <v>403E</v>
      </c>
      <c r="D3976" s="144"/>
      <c r="E3976" s="282">
        <f>'[11]Depr Exp'!E3976</f>
        <v>43281</v>
      </c>
      <c r="F3976" s="523">
        <f>'[11]Depr Exp'!F3976</f>
        <v>144100.1</v>
      </c>
      <c r="G3976" s="305">
        <f>'[11]Depr Exp'!G3976</f>
        <v>2.0799999999999999E-2</v>
      </c>
      <c r="H3976" s="524">
        <f>'[11]Depr Exp'!H3976</f>
        <v>249.77</v>
      </c>
      <c r="I3976" s="523">
        <f>'[11]Depr Exp'!I3976</f>
        <v>144100.1</v>
      </c>
      <c r="J3976" s="305">
        <f>'[11]Depr Exp'!J3976</f>
        <v>2.0799999999999999E-2</v>
      </c>
      <c r="K3976" s="373">
        <f>'[11]Depr Exp'!K3976</f>
        <v>249.77350666666666</v>
      </c>
      <c r="L3976" s="524">
        <f>'[11]Depr Exp'!L3976</f>
        <v>0</v>
      </c>
      <c r="M3976" s="144"/>
      <c r="N3976" s="144"/>
    </row>
    <row r="3977" spans="1:14">
      <c r="A3977" s="144" t="str">
        <f>'[11]Depr Exp'!A3977</f>
        <v>E3539 (GIF) Sta Eq, Arco Central</v>
      </c>
      <c r="B3977" s="144" t="str">
        <f>'[11]Depr Exp'!B3977</f>
        <v>E3539 (GIF) Sta Eq, Arco Central-7</v>
      </c>
      <c r="C3977" s="144" t="str">
        <f>'[11]Depr Exp'!C3977</f>
        <v>403E</v>
      </c>
      <c r="D3977" s="144"/>
      <c r="E3977" s="282">
        <f>'[11]Depr Exp'!E3977</f>
        <v>43312</v>
      </c>
      <c r="F3977" s="523">
        <f>'[11]Depr Exp'!F3977</f>
        <v>144100.1</v>
      </c>
      <c r="G3977" s="305">
        <f>'[11]Depr Exp'!G3977</f>
        <v>2.0799999999999999E-2</v>
      </c>
      <c r="H3977" s="524">
        <f>'[11]Depr Exp'!H3977</f>
        <v>249.77</v>
      </c>
      <c r="I3977" s="523">
        <f>'[11]Depr Exp'!I3977</f>
        <v>144100.1</v>
      </c>
      <c r="J3977" s="305">
        <f>'[11]Depr Exp'!J3977</f>
        <v>2.0799999999999999E-2</v>
      </c>
      <c r="K3977" s="373">
        <f>'[11]Depr Exp'!K3977</f>
        <v>249.77350666666666</v>
      </c>
      <c r="L3977" s="524">
        <f>'[11]Depr Exp'!L3977</f>
        <v>0</v>
      </c>
      <c r="M3977" s="144"/>
      <c r="N3977" s="144"/>
    </row>
    <row r="3978" spans="1:14">
      <c r="A3978" s="144" t="str">
        <f>'[11]Depr Exp'!A3978</f>
        <v>E3539 (GIF) Sta Eq, Arco Central</v>
      </c>
      <c r="B3978" s="144" t="str">
        <f>'[11]Depr Exp'!B3978</f>
        <v>E3539 (GIF) Sta Eq, Arco Central-8</v>
      </c>
      <c r="C3978" s="144" t="str">
        <f>'[11]Depr Exp'!C3978</f>
        <v>403E</v>
      </c>
      <c r="D3978" s="144"/>
      <c r="E3978" s="282">
        <f>'[11]Depr Exp'!E3978</f>
        <v>43343</v>
      </c>
      <c r="F3978" s="523">
        <f>'[11]Depr Exp'!F3978</f>
        <v>144100.1</v>
      </c>
      <c r="G3978" s="305">
        <f>'[11]Depr Exp'!G3978</f>
        <v>2.0799999999999999E-2</v>
      </c>
      <c r="H3978" s="524">
        <f>'[11]Depr Exp'!H3978</f>
        <v>249.77</v>
      </c>
      <c r="I3978" s="523">
        <f>'[11]Depr Exp'!I3978</f>
        <v>144100.1</v>
      </c>
      <c r="J3978" s="305">
        <f>'[11]Depr Exp'!J3978</f>
        <v>2.0799999999999999E-2</v>
      </c>
      <c r="K3978" s="373">
        <f>'[11]Depr Exp'!K3978</f>
        <v>249.77350666666666</v>
      </c>
      <c r="L3978" s="524">
        <f>'[11]Depr Exp'!L3978</f>
        <v>0</v>
      </c>
      <c r="M3978" s="144"/>
      <c r="N3978" s="144"/>
    </row>
    <row r="3979" spans="1:14">
      <c r="A3979" s="144" t="str">
        <f>'[11]Depr Exp'!A3979</f>
        <v>E3539 (GIF) Sta Eq, Arco Central</v>
      </c>
      <c r="B3979" s="144" t="str">
        <f>'[11]Depr Exp'!B3979</f>
        <v>E3539 (GIF) Sta Eq, Arco Central-9</v>
      </c>
      <c r="C3979" s="144" t="str">
        <f>'[11]Depr Exp'!C3979</f>
        <v>403E</v>
      </c>
      <c r="D3979" s="144"/>
      <c r="E3979" s="282">
        <f>'[11]Depr Exp'!E3979</f>
        <v>43373</v>
      </c>
      <c r="F3979" s="523">
        <f>'[11]Depr Exp'!F3979</f>
        <v>144100.1</v>
      </c>
      <c r="G3979" s="305">
        <f>'[11]Depr Exp'!G3979</f>
        <v>2.0799999999999999E-2</v>
      </c>
      <c r="H3979" s="524">
        <f>'[11]Depr Exp'!H3979</f>
        <v>249.77</v>
      </c>
      <c r="I3979" s="523">
        <f>'[11]Depr Exp'!I3979</f>
        <v>144100.1</v>
      </c>
      <c r="J3979" s="305">
        <f>'[11]Depr Exp'!J3979</f>
        <v>2.0799999999999999E-2</v>
      </c>
      <c r="K3979" s="373">
        <f>'[11]Depr Exp'!K3979</f>
        <v>249.77350666666666</v>
      </c>
      <c r="L3979" s="524">
        <f>'[11]Depr Exp'!L3979</f>
        <v>0</v>
      </c>
      <c r="M3979" s="144"/>
      <c r="N3979" s="144"/>
    </row>
    <row r="3980" spans="1:14">
      <c r="A3980" s="144" t="str">
        <f>'[11]Depr Exp'!A3980</f>
        <v>E3539 (GIF) Sta Eq, Arco Central</v>
      </c>
      <c r="B3980" s="144" t="str">
        <f>'[11]Depr Exp'!B3980</f>
        <v>E3539 (GIF) Sta Eq, Arco Central-10</v>
      </c>
      <c r="C3980" s="144" t="str">
        <f>'[11]Depr Exp'!C3980</f>
        <v>403E</v>
      </c>
      <c r="D3980" s="144"/>
      <c r="E3980" s="282">
        <f>'[11]Depr Exp'!E3980</f>
        <v>43404</v>
      </c>
      <c r="F3980" s="523">
        <f>'[11]Depr Exp'!F3980</f>
        <v>144100.1</v>
      </c>
      <c r="G3980" s="305">
        <f>'[11]Depr Exp'!G3980</f>
        <v>2.0799999999999999E-2</v>
      </c>
      <c r="H3980" s="524">
        <f>'[11]Depr Exp'!H3980</f>
        <v>249.77</v>
      </c>
      <c r="I3980" s="523">
        <f>'[11]Depr Exp'!I3980</f>
        <v>144100.1</v>
      </c>
      <c r="J3980" s="305">
        <f>'[11]Depr Exp'!J3980</f>
        <v>2.0799999999999999E-2</v>
      </c>
      <c r="K3980" s="373">
        <f>'[11]Depr Exp'!K3980</f>
        <v>249.77350666666666</v>
      </c>
      <c r="L3980" s="524">
        <f>'[11]Depr Exp'!L3980</f>
        <v>0</v>
      </c>
      <c r="M3980" s="144"/>
      <c r="N3980" s="144"/>
    </row>
    <row r="3981" spans="1:14">
      <c r="A3981" s="144" t="str">
        <f>'[11]Depr Exp'!A3981</f>
        <v>E3539 (GIF) Sta Eq, Arco Central</v>
      </c>
      <c r="B3981" s="144" t="str">
        <f>'[11]Depr Exp'!B3981</f>
        <v>E3539 (GIF) Sta Eq, Arco Central-11</v>
      </c>
      <c r="C3981" s="144" t="str">
        <f>'[11]Depr Exp'!C3981</f>
        <v>403E</v>
      </c>
      <c r="D3981" s="144"/>
      <c r="E3981" s="282">
        <f>'[11]Depr Exp'!E3981</f>
        <v>43434</v>
      </c>
      <c r="F3981" s="523">
        <f>'[11]Depr Exp'!F3981</f>
        <v>144100.1</v>
      </c>
      <c r="G3981" s="305">
        <f>'[11]Depr Exp'!G3981</f>
        <v>2.0799999999999999E-2</v>
      </c>
      <c r="H3981" s="524">
        <f>'[11]Depr Exp'!H3981</f>
        <v>249.77</v>
      </c>
      <c r="I3981" s="523">
        <f>'[11]Depr Exp'!I3981</f>
        <v>144100.1</v>
      </c>
      <c r="J3981" s="305">
        <f>'[11]Depr Exp'!J3981</f>
        <v>2.0799999999999999E-2</v>
      </c>
      <c r="K3981" s="373">
        <f>'[11]Depr Exp'!K3981</f>
        <v>249.77350666666666</v>
      </c>
      <c r="L3981" s="524">
        <f>'[11]Depr Exp'!L3981</f>
        <v>0</v>
      </c>
      <c r="M3981" s="144"/>
      <c r="N3981" s="144"/>
    </row>
    <row r="3982" spans="1:14">
      <c r="A3982" s="144" t="str">
        <f>'[11]Depr Exp'!A3982</f>
        <v>E3539 (GIF) Sta Eq, Arco Central</v>
      </c>
      <c r="B3982" s="144" t="str">
        <f>'[11]Depr Exp'!B3982</f>
        <v>E3539 (GIF) Sta Eq, Arco Central-12</v>
      </c>
      <c r="C3982" s="144" t="str">
        <f>'[11]Depr Exp'!C3982</f>
        <v>403E</v>
      </c>
      <c r="D3982" s="144"/>
      <c r="E3982" s="282">
        <f>'[11]Depr Exp'!E3982</f>
        <v>43465</v>
      </c>
      <c r="F3982" s="523">
        <f>'[11]Depr Exp'!F3982</f>
        <v>144100.1</v>
      </c>
      <c r="G3982" s="305">
        <f>'[11]Depr Exp'!G3982</f>
        <v>2.0799999999999999E-2</v>
      </c>
      <c r="H3982" s="524">
        <f>'[11]Depr Exp'!H3982</f>
        <v>249.77</v>
      </c>
      <c r="I3982" s="523">
        <f>'[11]Depr Exp'!I3982</f>
        <v>144100.1</v>
      </c>
      <c r="J3982" s="305">
        <f>'[11]Depr Exp'!J3982</f>
        <v>2.0799999999999999E-2</v>
      </c>
      <c r="K3982" s="373">
        <f>'[11]Depr Exp'!K3982</f>
        <v>249.77350666666666</v>
      </c>
      <c r="L3982" s="524">
        <f>'[11]Depr Exp'!L3982</f>
        <v>0</v>
      </c>
      <c r="M3982" s="144"/>
      <c r="N3982" s="144"/>
    </row>
    <row r="3983" spans="1:14" ht="15.75" thickBot="1">
      <c r="A3983" s="159" t="str">
        <f>'[11]Depr Exp'!A3983</f>
        <v>E3539 (GIF) Sta Eq, Arco Central Total</v>
      </c>
      <c r="B3983" s="144">
        <f>'[11]Depr Exp'!B3983</f>
        <v>0</v>
      </c>
      <c r="C3983" s="502" t="str">
        <f>'[11]Depr Exp'!C3983</f>
        <v>ETSM</v>
      </c>
      <c r="D3983" s="144"/>
      <c r="E3983" s="281" t="str">
        <f>'[11]Depr Exp'!E3983</f>
        <v>Total</v>
      </c>
      <c r="F3983" s="141">
        <f>'[11]Depr Exp'!F3983</f>
        <v>0</v>
      </c>
      <c r="G3983" s="252">
        <f>'[11]Depr Exp'!G3983</f>
        <v>0</v>
      </c>
      <c r="H3983" s="286">
        <f>'[11]Depr Exp'!H3983</f>
        <v>2997.2400000000002</v>
      </c>
      <c r="I3983" s="141">
        <f>'[11]Depr Exp'!I3983</f>
        <v>0</v>
      </c>
      <c r="J3983" s="252">
        <f>'[11]Depr Exp'!J3983</f>
        <v>0</v>
      </c>
      <c r="K3983" s="286">
        <f>'[11]Depr Exp'!K3983</f>
        <v>2997.282079999999</v>
      </c>
      <c r="L3983" s="286">
        <f>'[11]Depr Exp'!L3983</f>
        <v>0.04</v>
      </c>
      <c r="M3983" s="144"/>
      <c r="N3983" s="144"/>
    </row>
    <row r="3984" spans="1:14" ht="13.5" thickTop="1">
      <c r="A3984" s="144" t="str">
        <f>'[11]Depr Exp'!A3984</f>
        <v>E3539 (GIF) Sta Eq, Baker River Sw</v>
      </c>
      <c r="B3984" s="144" t="str">
        <f>'[11]Depr Exp'!B3984</f>
        <v>E3539 (GIF) Sta Eq, Baker River Sw-1</v>
      </c>
      <c r="C3984" s="144" t="str">
        <f>'[11]Depr Exp'!C3984</f>
        <v>403E</v>
      </c>
      <c r="D3984" s="144"/>
      <c r="E3984" s="282">
        <f>'[11]Depr Exp'!E3984</f>
        <v>43131</v>
      </c>
      <c r="F3984" s="523">
        <f>'[11]Depr Exp'!F3984</f>
        <v>134338.09</v>
      </c>
      <c r="G3984" s="305">
        <f>'[11]Depr Exp'!G3984</f>
        <v>2.0799999999999999E-2</v>
      </c>
      <c r="H3984" s="524">
        <f>'[11]Depr Exp'!H3984</f>
        <v>232.86</v>
      </c>
      <c r="I3984" s="523">
        <f>'[11]Depr Exp'!I3984</f>
        <v>134338.09</v>
      </c>
      <c r="J3984" s="305">
        <f>'[11]Depr Exp'!J3984</f>
        <v>2.0799999999999999E-2</v>
      </c>
      <c r="K3984" s="373">
        <f>'[11]Depr Exp'!K3984</f>
        <v>232.8526893333333</v>
      </c>
      <c r="L3984" s="524">
        <f>'[11]Depr Exp'!L3984</f>
        <v>-0.01</v>
      </c>
      <c r="M3984" s="144"/>
      <c r="N3984" s="144"/>
    </row>
    <row r="3985" spans="1:14">
      <c r="A3985" s="144" t="str">
        <f>'[11]Depr Exp'!A3985</f>
        <v>E3539 (GIF) Sta Eq, Baker River Sw</v>
      </c>
      <c r="B3985" s="144" t="str">
        <f>'[11]Depr Exp'!B3985</f>
        <v>E3539 (GIF) Sta Eq, Baker River Sw-2</v>
      </c>
      <c r="C3985" s="144" t="str">
        <f>'[11]Depr Exp'!C3985</f>
        <v>403E</v>
      </c>
      <c r="D3985" s="144"/>
      <c r="E3985" s="282">
        <f>'[11]Depr Exp'!E3985</f>
        <v>43159</v>
      </c>
      <c r="F3985" s="523">
        <f>'[11]Depr Exp'!F3985</f>
        <v>134338.09</v>
      </c>
      <c r="G3985" s="305">
        <f>'[11]Depr Exp'!G3985</f>
        <v>2.0799999999999999E-2</v>
      </c>
      <c r="H3985" s="524">
        <f>'[11]Depr Exp'!H3985</f>
        <v>232.86</v>
      </c>
      <c r="I3985" s="523">
        <f>'[11]Depr Exp'!I3985</f>
        <v>134338.09</v>
      </c>
      <c r="J3985" s="305">
        <f>'[11]Depr Exp'!J3985</f>
        <v>2.0799999999999999E-2</v>
      </c>
      <c r="K3985" s="373">
        <f>'[11]Depr Exp'!K3985</f>
        <v>232.8526893333333</v>
      </c>
      <c r="L3985" s="524">
        <f>'[11]Depr Exp'!L3985</f>
        <v>-0.01</v>
      </c>
      <c r="M3985" s="144"/>
      <c r="N3985" s="144"/>
    </row>
    <row r="3986" spans="1:14">
      <c r="A3986" s="144" t="str">
        <f>'[11]Depr Exp'!A3986</f>
        <v>E3539 (GIF) Sta Eq, Baker River Sw</v>
      </c>
      <c r="B3986" s="144" t="str">
        <f>'[11]Depr Exp'!B3986</f>
        <v>E3539 (GIF) Sta Eq, Baker River Sw-3</v>
      </c>
      <c r="C3986" s="144" t="str">
        <f>'[11]Depr Exp'!C3986</f>
        <v>403E</v>
      </c>
      <c r="D3986" s="144"/>
      <c r="E3986" s="282">
        <f>'[11]Depr Exp'!E3986</f>
        <v>43190</v>
      </c>
      <c r="F3986" s="523">
        <f>'[11]Depr Exp'!F3986</f>
        <v>134338.09</v>
      </c>
      <c r="G3986" s="305">
        <f>'[11]Depr Exp'!G3986</f>
        <v>2.0799999999999999E-2</v>
      </c>
      <c r="H3986" s="524">
        <f>'[11]Depr Exp'!H3986</f>
        <v>232.86</v>
      </c>
      <c r="I3986" s="523">
        <f>'[11]Depr Exp'!I3986</f>
        <v>134338.09</v>
      </c>
      <c r="J3986" s="305">
        <f>'[11]Depr Exp'!J3986</f>
        <v>2.0799999999999999E-2</v>
      </c>
      <c r="K3986" s="373">
        <f>'[11]Depr Exp'!K3986</f>
        <v>232.8526893333333</v>
      </c>
      <c r="L3986" s="524">
        <f>'[11]Depr Exp'!L3986</f>
        <v>-0.01</v>
      </c>
      <c r="M3986" s="144"/>
      <c r="N3986" s="144"/>
    </row>
    <row r="3987" spans="1:14">
      <c r="A3987" s="144" t="str">
        <f>'[11]Depr Exp'!A3987</f>
        <v>E3539 (GIF) Sta Eq, Baker River Sw</v>
      </c>
      <c r="B3987" s="144" t="str">
        <f>'[11]Depr Exp'!B3987</f>
        <v>E3539 (GIF) Sta Eq, Baker River Sw-4</v>
      </c>
      <c r="C3987" s="144" t="str">
        <f>'[11]Depr Exp'!C3987</f>
        <v>403E</v>
      </c>
      <c r="D3987" s="144"/>
      <c r="E3987" s="282">
        <f>'[11]Depr Exp'!E3987</f>
        <v>43220</v>
      </c>
      <c r="F3987" s="523">
        <f>'[11]Depr Exp'!F3987</f>
        <v>134338.09</v>
      </c>
      <c r="G3987" s="305">
        <f>'[11]Depr Exp'!G3987</f>
        <v>2.0799999999999999E-2</v>
      </c>
      <c r="H3987" s="524">
        <f>'[11]Depr Exp'!H3987</f>
        <v>232.86</v>
      </c>
      <c r="I3987" s="523">
        <f>'[11]Depr Exp'!I3987</f>
        <v>134338.09</v>
      </c>
      <c r="J3987" s="305">
        <f>'[11]Depr Exp'!J3987</f>
        <v>2.0799999999999999E-2</v>
      </c>
      <c r="K3987" s="373">
        <f>'[11]Depr Exp'!K3987</f>
        <v>232.8526893333333</v>
      </c>
      <c r="L3987" s="524">
        <f>'[11]Depr Exp'!L3987</f>
        <v>-0.01</v>
      </c>
      <c r="M3987" s="144"/>
      <c r="N3987" s="144"/>
    </row>
    <row r="3988" spans="1:14">
      <c r="A3988" s="144" t="str">
        <f>'[11]Depr Exp'!A3988</f>
        <v>E3539 (GIF) Sta Eq, Baker River Sw</v>
      </c>
      <c r="B3988" s="144" t="str">
        <f>'[11]Depr Exp'!B3988</f>
        <v>E3539 (GIF) Sta Eq, Baker River Sw-5</v>
      </c>
      <c r="C3988" s="144" t="str">
        <f>'[11]Depr Exp'!C3988</f>
        <v>403E</v>
      </c>
      <c r="D3988" s="144"/>
      <c r="E3988" s="282">
        <f>'[11]Depr Exp'!E3988</f>
        <v>43251</v>
      </c>
      <c r="F3988" s="523">
        <f>'[11]Depr Exp'!F3988</f>
        <v>134338.09</v>
      </c>
      <c r="G3988" s="305">
        <f>'[11]Depr Exp'!G3988</f>
        <v>2.0799999999999999E-2</v>
      </c>
      <c r="H3988" s="524">
        <f>'[11]Depr Exp'!H3988</f>
        <v>232.86</v>
      </c>
      <c r="I3988" s="523">
        <f>'[11]Depr Exp'!I3988</f>
        <v>134338.09</v>
      </c>
      <c r="J3988" s="305">
        <f>'[11]Depr Exp'!J3988</f>
        <v>2.0799999999999999E-2</v>
      </c>
      <c r="K3988" s="373">
        <f>'[11]Depr Exp'!K3988</f>
        <v>232.8526893333333</v>
      </c>
      <c r="L3988" s="524">
        <f>'[11]Depr Exp'!L3988</f>
        <v>-0.01</v>
      </c>
      <c r="M3988" s="144"/>
      <c r="N3988" s="144"/>
    </row>
    <row r="3989" spans="1:14">
      <c r="A3989" s="144" t="str">
        <f>'[11]Depr Exp'!A3989</f>
        <v>E3539 (GIF) Sta Eq, Baker River Sw</v>
      </c>
      <c r="B3989" s="144" t="str">
        <f>'[11]Depr Exp'!B3989</f>
        <v>E3539 (GIF) Sta Eq, Baker River Sw-6</v>
      </c>
      <c r="C3989" s="144" t="str">
        <f>'[11]Depr Exp'!C3989</f>
        <v>403E</v>
      </c>
      <c r="D3989" s="144"/>
      <c r="E3989" s="282">
        <f>'[11]Depr Exp'!E3989</f>
        <v>43281</v>
      </c>
      <c r="F3989" s="523">
        <f>'[11]Depr Exp'!F3989</f>
        <v>134338.09</v>
      </c>
      <c r="G3989" s="305">
        <f>'[11]Depr Exp'!G3989</f>
        <v>2.0799999999999999E-2</v>
      </c>
      <c r="H3989" s="524">
        <f>'[11]Depr Exp'!H3989</f>
        <v>232.86</v>
      </c>
      <c r="I3989" s="523">
        <f>'[11]Depr Exp'!I3989</f>
        <v>134338.09</v>
      </c>
      <c r="J3989" s="305">
        <f>'[11]Depr Exp'!J3989</f>
        <v>2.0799999999999999E-2</v>
      </c>
      <c r="K3989" s="373">
        <f>'[11]Depr Exp'!K3989</f>
        <v>232.8526893333333</v>
      </c>
      <c r="L3989" s="524">
        <f>'[11]Depr Exp'!L3989</f>
        <v>-0.01</v>
      </c>
      <c r="M3989" s="144"/>
      <c r="N3989" s="144"/>
    </row>
    <row r="3990" spans="1:14">
      <c r="A3990" s="144" t="str">
        <f>'[11]Depr Exp'!A3990</f>
        <v>E3539 (GIF) Sta Eq, Baker River Sw</v>
      </c>
      <c r="B3990" s="144" t="str">
        <f>'[11]Depr Exp'!B3990</f>
        <v>E3539 (GIF) Sta Eq, Baker River Sw-7</v>
      </c>
      <c r="C3990" s="144" t="str">
        <f>'[11]Depr Exp'!C3990</f>
        <v>403E</v>
      </c>
      <c r="D3990" s="144"/>
      <c r="E3990" s="282">
        <f>'[11]Depr Exp'!E3990</f>
        <v>43312</v>
      </c>
      <c r="F3990" s="523">
        <f>'[11]Depr Exp'!F3990</f>
        <v>134338.09</v>
      </c>
      <c r="G3990" s="305">
        <f>'[11]Depr Exp'!G3990</f>
        <v>2.0799999999999999E-2</v>
      </c>
      <c r="H3990" s="524">
        <f>'[11]Depr Exp'!H3990</f>
        <v>232.86</v>
      </c>
      <c r="I3990" s="523">
        <f>'[11]Depr Exp'!I3990</f>
        <v>134338.09</v>
      </c>
      <c r="J3990" s="305">
        <f>'[11]Depr Exp'!J3990</f>
        <v>2.0799999999999999E-2</v>
      </c>
      <c r="K3990" s="373">
        <f>'[11]Depr Exp'!K3990</f>
        <v>232.8526893333333</v>
      </c>
      <c r="L3990" s="524">
        <f>'[11]Depr Exp'!L3990</f>
        <v>-0.01</v>
      </c>
      <c r="M3990" s="144"/>
      <c r="N3990" s="144"/>
    </row>
    <row r="3991" spans="1:14">
      <c r="A3991" s="144" t="str">
        <f>'[11]Depr Exp'!A3991</f>
        <v>E3539 (GIF) Sta Eq, Baker River Sw</v>
      </c>
      <c r="B3991" s="144" t="str">
        <f>'[11]Depr Exp'!B3991</f>
        <v>E3539 (GIF) Sta Eq, Baker River Sw-8</v>
      </c>
      <c r="C3991" s="144" t="str">
        <f>'[11]Depr Exp'!C3991</f>
        <v>403E</v>
      </c>
      <c r="D3991" s="144"/>
      <c r="E3991" s="282">
        <f>'[11]Depr Exp'!E3991</f>
        <v>43343</v>
      </c>
      <c r="F3991" s="523">
        <f>'[11]Depr Exp'!F3991</f>
        <v>134338.09</v>
      </c>
      <c r="G3991" s="305">
        <f>'[11]Depr Exp'!G3991</f>
        <v>2.0799999999999999E-2</v>
      </c>
      <c r="H3991" s="524">
        <f>'[11]Depr Exp'!H3991</f>
        <v>232.86</v>
      </c>
      <c r="I3991" s="523">
        <f>'[11]Depr Exp'!I3991</f>
        <v>134338.09</v>
      </c>
      <c r="J3991" s="305">
        <f>'[11]Depr Exp'!J3991</f>
        <v>2.0799999999999999E-2</v>
      </c>
      <c r="K3991" s="373">
        <f>'[11]Depr Exp'!K3991</f>
        <v>232.8526893333333</v>
      </c>
      <c r="L3991" s="524">
        <f>'[11]Depr Exp'!L3991</f>
        <v>-0.01</v>
      </c>
      <c r="M3991" s="144"/>
      <c r="N3991" s="144"/>
    </row>
    <row r="3992" spans="1:14">
      <c r="A3992" s="144" t="str">
        <f>'[11]Depr Exp'!A3992</f>
        <v>E3539 (GIF) Sta Eq, Baker River Sw</v>
      </c>
      <c r="B3992" s="144" t="str">
        <f>'[11]Depr Exp'!B3992</f>
        <v>E3539 (GIF) Sta Eq, Baker River Sw-9</v>
      </c>
      <c r="C3992" s="144" t="str">
        <f>'[11]Depr Exp'!C3992</f>
        <v>403E</v>
      </c>
      <c r="D3992" s="144"/>
      <c r="E3992" s="282">
        <f>'[11]Depr Exp'!E3992</f>
        <v>43373</v>
      </c>
      <c r="F3992" s="523">
        <f>'[11]Depr Exp'!F3992</f>
        <v>134338.09</v>
      </c>
      <c r="G3992" s="305">
        <f>'[11]Depr Exp'!G3992</f>
        <v>2.0799999999999999E-2</v>
      </c>
      <c r="H3992" s="524">
        <f>'[11]Depr Exp'!H3992</f>
        <v>232.86</v>
      </c>
      <c r="I3992" s="523">
        <f>'[11]Depr Exp'!I3992</f>
        <v>134338.09</v>
      </c>
      <c r="J3992" s="305">
        <f>'[11]Depr Exp'!J3992</f>
        <v>2.0799999999999999E-2</v>
      </c>
      <c r="K3992" s="373">
        <f>'[11]Depr Exp'!K3992</f>
        <v>232.8526893333333</v>
      </c>
      <c r="L3992" s="524">
        <f>'[11]Depr Exp'!L3992</f>
        <v>-0.01</v>
      </c>
      <c r="M3992" s="144"/>
      <c r="N3992" s="144"/>
    </row>
    <row r="3993" spans="1:14">
      <c r="A3993" s="144" t="str">
        <f>'[11]Depr Exp'!A3993</f>
        <v>E3539 (GIF) Sta Eq, Baker River Sw</v>
      </c>
      <c r="B3993" s="144" t="str">
        <f>'[11]Depr Exp'!B3993</f>
        <v>E3539 (GIF) Sta Eq, Baker River Sw-10</v>
      </c>
      <c r="C3993" s="144" t="str">
        <f>'[11]Depr Exp'!C3993</f>
        <v>403E</v>
      </c>
      <c r="D3993" s="144"/>
      <c r="E3993" s="282">
        <f>'[11]Depr Exp'!E3993</f>
        <v>43404</v>
      </c>
      <c r="F3993" s="523">
        <f>'[11]Depr Exp'!F3993</f>
        <v>134338.09</v>
      </c>
      <c r="G3993" s="305">
        <f>'[11]Depr Exp'!G3993</f>
        <v>2.0799999999999999E-2</v>
      </c>
      <c r="H3993" s="524">
        <f>'[11]Depr Exp'!H3993</f>
        <v>232.86</v>
      </c>
      <c r="I3993" s="523">
        <f>'[11]Depr Exp'!I3993</f>
        <v>134338.09</v>
      </c>
      <c r="J3993" s="305">
        <f>'[11]Depr Exp'!J3993</f>
        <v>2.0799999999999999E-2</v>
      </c>
      <c r="K3993" s="373">
        <f>'[11]Depr Exp'!K3993</f>
        <v>232.8526893333333</v>
      </c>
      <c r="L3993" s="524">
        <f>'[11]Depr Exp'!L3993</f>
        <v>-0.01</v>
      </c>
      <c r="M3993" s="144"/>
      <c r="N3993" s="144"/>
    </row>
    <row r="3994" spans="1:14">
      <c r="A3994" s="144" t="str">
        <f>'[11]Depr Exp'!A3994</f>
        <v>E3539 (GIF) Sta Eq, Baker River Sw</v>
      </c>
      <c r="B3994" s="144" t="str">
        <f>'[11]Depr Exp'!B3994</f>
        <v>E3539 (GIF) Sta Eq, Baker River Sw-11</v>
      </c>
      <c r="C3994" s="144" t="str">
        <f>'[11]Depr Exp'!C3994</f>
        <v>403E</v>
      </c>
      <c r="D3994" s="144"/>
      <c r="E3994" s="282">
        <f>'[11]Depr Exp'!E3994</f>
        <v>43434</v>
      </c>
      <c r="F3994" s="523">
        <f>'[11]Depr Exp'!F3994</f>
        <v>134338.09</v>
      </c>
      <c r="G3994" s="305">
        <f>'[11]Depr Exp'!G3994</f>
        <v>2.0799999999999999E-2</v>
      </c>
      <c r="H3994" s="524">
        <f>'[11]Depr Exp'!H3994</f>
        <v>232.86</v>
      </c>
      <c r="I3994" s="523">
        <f>'[11]Depr Exp'!I3994</f>
        <v>134338.09</v>
      </c>
      <c r="J3994" s="305">
        <f>'[11]Depr Exp'!J3994</f>
        <v>2.0799999999999999E-2</v>
      </c>
      <c r="K3994" s="373">
        <f>'[11]Depr Exp'!K3994</f>
        <v>232.8526893333333</v>
      </c>
      <c r="L3994" s="524">
        <f>'[11]Depr Exp'!L3994</f>
        <v>-0.01</v>
      </c>
      <c r="M3994" s="144"/>
      <c r="N3994" s="144"/>
    </row>
    <row r="3995" spans="1:14">
      <c r="A3995" s="144" t="str">
        <f>'[11]Depr Exp'!A3995</f>
        <v>E3539 (GIF) Sta Eq, Baker River Sw</v>
      </c>
      <c r="B3995" s="144" t="str">
        <f>'[11]Depr Exp'!B3995</f>
        <v>E3539 (GIF) Sta Eq, Baker River Sw-12</v>
      </c>
      <c r="C3995" s="144" t="str">
        <f>'[11]Depr Exp'!C3995</f>
        <v>403E</v>
      </c>
      <c r="D3995" s="144"/>
      <c r="E3995" s="282">
        <f>'[11]Depr Exp'!E3995</f>
        <v>43465</v>
      </c>
      <c r="F3995" s="523">
        <f>'[11]Depr Exp'!F3995</f>
        <v>134338.09</v>
      </c>
      <c r="G3995" s="305">
        <f>'[11]Depr Exp'!G3995</f>
        <v>2.0799999999999999E-2</v>
      </c>
      <c r="H3995" s="524">
        <f>'[11]Depr Exp'!H3995</f>
        <v>232.86</v>
      </c>
      <c r="I3995" s="523">
        <f>'[11]Depr Exp'!I3995</f>
        <v>134338.09</v>
      </c>
      <c r="J3995" s="305">
        <f>'[11]Depr Exp'!J3995</f>
        <v>2.0799999999999999E-2</v>
      </c>
      <c r="K3995" s="373">
        <f>'[11]Depr Exp'!K3995</f>
        <v>232.8526893333333</v>
      </c>
      <c r="L3995" s="524">
        <f>'[11]Depr Exp'!L3995</f>
        <v>-0.01</v>
      </c>
      <c r="M3995" s="144"/>
      <c r="N3995" s="144"/>
    </row>
    <row r="3996" spans="1:14" ht="15.75" thickBot="1">
      <c r="A3996" s="159" t="str">
        <f>'[11]Depr Exp'!A3996</f>
        <v>E3539 (GIF) Sta Eq, Baker River Sw Total</v>
      </c>
      <c r="B3996" s="144">
        <f>'[11]Depr Exp'!B3996</f>
        <v>0</v>
      </c>
      <c r="C3996" s="502" t="str">
        <f>'[11]Depr Exp'!C3996</f>
        <v>ETSM</v>
      </c>
      <c r="D3996" s="144"/>
      <c r="E3996" s="281" t="str">
        <f>'[11]Depr Exp'!E3996</f>
        <v>Total</v>
      </c>
      <c r="F3996" s="141">
        <f>'[11]Depr Exp'!F3996</f>
        <v>0</v>
      </c>
      <c r="G3996" s="252">
        <f>'[11]Depr Exp'!G3996</f>
        <v>0</v>
      </c>
      <c r="H3996" s="286">
        <f>'[11]Depr Exp'!H3996</f>
        <v>2794.3200000000011</v>
      </c>
      <c r="I3996" s="141">
        <f>'[11]Depr Exp'!I3996</f>
        <v>0</v>
      </c>
      <c r="J3996" s="252">
        <f>'[11]Depr Exp'!J3996</f>
        <v>0</v>
      </c>
      <c r="K3996" s="286">
        <f>'[11]Depr Exp'!K3996</f>
        <v>2794.2322719999997</v>
      </c>
      <c r="L3996" s="286">
        <f>'[11]Depr Exp'!L3996</f>
        <v>-0.09</v>
      </c>
      <c r="M3996" s="144"/>
      <c r="N3996" s="144"/>
    </row>
    <row r="3997" spans="1:14" ht="13.5" thickTop="1">
      <c r="A3997" s="144" t="str">
        <f>'[11]Depr Exp'!A3997</f>
        <v>E3539 (GIF) Sta Eq, Colstrip 1-2</v>
      </c>
      <c r="B3997" s="144" t="str">
        <f>'[11]Depr Exp'!B3997</f>
        <v>E3539 (GIF) Sta Eq, Colstrip 1-2-1</v>
      </c>
      <c r="C3997" s="144" t="str">
        <f>'[11]Depr Exp'!C3997</f>
        <v>403E</v>
      </c>
      <c r="D3997" s="144"/>
      <c r="E3997" s="282">
        <f>'[11]Depr Exp'!E3997</f>
        <v>43131</v>
      </c>
      <c r="F3997" s="523">
        <f>'[11]Depr Exp'!F3997</f>
        <v>1231130.94</v>
      </c>
      <c r="G3997" s="305">
        <f>'[11]Depr Exp'!G3997</f>
        <v>2.0799999999999999E-2</v>
      </c>
      <c r="H3997" s="524">
        <f>'[11]Depr Exp'!H3997</f>
        <v>2133.96</v>
      </c>
      <c r="I3997" s="523">
        <f>'[11]Depr Exp'!I3997</f>
        <v>1231130.94</v>
      </c>
      <c r="J3997" s="305">
        <f>'[11]Depr Exp'!J3997</f>
        <v>2.0799999999999999E-2</v>
      </c>
      <c r="K3997" s="373">
        <f>'[11]Depr Exp'!K3997</f>
        <v>2133.9602959999997</v>
      </c>
      <c r="L3997" s="524">
        <f>'[11]Depr Exp'!L3997</f>
        <v>0</v>
      </c>
      <c r="M3997" s="144"/>
      <c r="N3997" s="144"/>
    </row>
    <row r="3998" spans="1:14">
      <c r="A3998" s="144" t="str">
        <f>'[11]Depr Exp'!A3998</f>
        <v>E3539 (GIF) Sta Eq, Colstrip 1-2</v>
      </c>
      <c r="B3998" s="144" t="str">
        <f>'[11]Depr Exp'!B3998</f>
        <v>E3539 (GIF) Sta Eq, Colstrip 1-2-2</v>
      </c>
      <c r="C3998" s="144" t="str">
        <f>'[11]Depr Exp'!C3998</f>
        <v>403E</v>
      </c>
      <c r="D3998" s="144"/>
      <c r="E3998" s="282">
        <f>'[11]Depr Exp'!E3998</f>
        <v>43159</v>
      </c>
      <c r="F3998" s="523">
        <f>'[11]Depr Exp'!F3998</f>
        <v>1231130.94</v>
      </c>
      <c r="G3998" s="305">
        <f>'[11]Depr Exp'!G3998</f>
        <v>2.0799999999999999E-2</v>
      </c>
      <c r="H3998" s="524">
        <f>'[11]Depr Exp'!H3998</f>
        <v>2133.96</v>
      </c>
      <c r="I3998" s="523">
        <f>'[11]Depr Exp'!I3998</f>
        <v>1231130.94</v>
      </c>
      <c r="J3998" s="305">
        <f>'[11]Depr Exp'!J3998</f>
        <v>2.0799999999999999E-2</v>
      </c>
      <c r="K3998" s="373">
        <f>'[11]Depr Exp'!K3998</f>
        <v>2133.9602959999997</v>
      </c>
      <c r="L3998" s="524">
        <f>'[11]Depr Exp'!L3998</f>
        <v>0</v>
      </c>
      <c r="M3998" s="144"/>
      <c r="N3998" s="144"/>
    </row>
    <row r="3999" spans="1:14">
      <c r="A3999" s="144" t="str">
        <f>'[11]Depr Exp'!A3999</f>
        <v>E3539 (GIF) Sta Eq, Colstrip 1-2</v>
      </c>
      <c r="B3999" s="144" t="str">
        <f>'[11]Depr Exp'!B3999</f>
        <v>E3539 (GIF) Sta Eq, Colstrip 1-2-3</v>
      </c>
      <c r="C3999" s="144" t="str">
        <f>'[11]Depr Exp'!C3999</f>
        <v>403E</v>
      </c>
      <c r="D3999" s="144"/>
      <c r="E3999" s="282">
        <f>'[11]Depr Exp'!E3999</f>
        <v>43190</v>
      </c>
      <c r="F3999" s="523">
        <f>'[11]Depr Exp'!F3999</f>
        <v>1231130.94</v>
      </c>
      <c r="G3999" s="305">
        <f>'[11]Depr Exp'!G3999</f>
        <v>2.0799999999999999E-2</v>
      </c>
      <c r="H3999" s="524">
        <f>'[11]Depr Exp'!H3999</f>
        <v>2133.96</v>
      </c>
      <c r="I3999" s="523">
        <f>'[11]Depr Exp'!I3999</f>
        <v>1231130.94</v>
      </c>
      <c r="J3999" s="305">
        <f>'[11]Depr Exp'!J3999</f>
        <v>2.0799999999999999E-2</v>
      </c>
      <c r="K3999" s="373">
        <f>'[11]Depr Exp'!K3999</f>
        <v>2133.9602959999997</v>
      </c>
      <c r="L3999" s="524">
        <f>'[11]Depr Exp'!L3999</f>
        <v>0</v>
      </c>
      <c r="M3999" s="144"/>
      <c r="N3999" s="144"/>
    </row>
    <row r="4000" spans="1:14">
      <c r="A4000" s="144" t="str">
        <f>'[11]Depr Exp'!A4000</f>
        <v>E3539 (GIF) Sta Eq, Colstrip 1-2</v>
      </c>
      <c r="B4000" s="144" t="str">
        <f>'[11]Depr Exp'!B4000</f>
        <v>E3539 (GIF) Sta Eq, Colstrip 1-2-4</v>
      </c>
      <c r="C4000" s="144" t="str">
        <f>'[11]Depr Exp'!C4000</f>
        <v>403E</v>
      </c>
      <c r="D4000" s="144"/>
      <c r="E4000" s="282">
        <f>'[11]Depr Exp'!E4000</f>
        <v>43220</v>
      </c>
      <c r="F4000" s="523">
        <f>'[11]Depr Exp'!F4000</f>
        <v>1231130.94</v>
      </c>
      <c r="G4000" s="305">
        <f>'[11]Depr Exp'!G4000</f>
        <v>2.0799999999999999E-2</v>
      </c>
      <c r="H4000" s="524">
        <f>'[11]Depr Exp'!H4000</f>
        <v>2133.96</v>
      </c>
      <c r="I4000" s="523">
        <f>'[11]Depr Exp'!I4000</f>
        <v>1231130.94</v>
      </c>
      <c r="J4000" s="305">
        <f>'[11]Depr Exp'!J4000</f>
        <v>2.0799999999999999E-2</v>
      </c>
      <c r="K4000" s="373">
        <f>'[11]Depr Exp'!K4000</f>
        <v>2133.9602959999997</v>
      </c>
      <c r="L4000" s="524">
        <f>'[11]Depr Exp'!L4000</f>
        <v>0</v>
      </c>
      <c r="M4000" s="144"/>
      <c r="N4000" s="144"/>
    </row>
    <row r="4001" spans="1:14">
      <c r="A4001" s="144" t="str">
        <f>'[11]Depr Exp'!A4001</f>
        <v>E3539 (GIF) Sta Eq, Colstrip 1-2</v>
      </c>
      <c r="B4001" s="144" t="str">
        <f>'[11]Depr Exp'!B4001</f>
        <v>E3539 (GIF) Sta Eq, Colstrip 1-2-5</v>
      </c>
      <c r="C4001" s="144" t="str">
        <f>'[11]Depr Exp'!C4001</f>
        <v>403E</v>
      </c>
      <c r="D4001" s="144"/>
      <c r="E4001" s="282">
        <f>'[11]Depr Exp'!E4001</f>
        <v>43251</v>
      </c>
      <c r="F4001" s="523">
        <f>'[11]Depr Exp'!F4001</f>
        <v>1231130.94</v>
      </c>
      <c r="G4001" s="305">
        <f>'[11]Depr Exp'!G4001</f>
        <v>2.0799999999999999E-2</v>
      </c>
      <c r="H4001" s="524">
        <f>'[11]Depr Exp'!H4001</f>
        <v>2133.96</v>
      </c>
      <c r="I4001" s="523">
        <f>'[11]Depr Exp'!I4001</f>
        <v>1231130.94</v>
      </c>
      <c r="J4001" s="305">
        <f>'[11]Depr Exp'!J4001</f>
        <v>2.0799999999999999E-2</v>
      </c>
      <c r="K4001" s="373">
        <f>'[11]Depr Exp'!K4001</f>
        <v>2133.9602959999997</v>
      </c>
      <c r="L4001" s="524">
        <f>'[11]Depr Exp'!L4001</f>
        <v>0</v>
      </c>
      <c r="M4001" s="144"/>
      <c r="N4001" s="144"/>
    </row>
    <row r="4002" spans="1:14">
      <c r="A4002" s="144" t="str">
        <f>'[11]Depr Exp'!A4002</f>
        <v>E3539 (GIF) Sta Eq, Colstrip 1-2</v>
      </c>
      <c r="B4002" s="144" t="str">
        <f>'[11]Depr Exp'!B4002</f>
        <v>E3539 (GIF) Sta Eq, Colstrip 1-2-6</v>
      </c>
      <c r="C4002" s="144" t="str">
        <f>'[11]Depr Exp'!C4002</f>
        <v>403E</v>
      </c>
      <c r="D4002" s="144"/>
      <c r="E4002" s="282">
        <f>'[11]Depr Exp'!E4002</f>
        <v>43281</v>
      </c>
      <c r="F4002" s="523">
        <f>'[11]Depr Exp'!F4002</f>
        <v>1231130.94</v>
      </c>
      <c r="G4002" s="305">
        <f>'[11]Depr Exp'!G4002</f>
        <v>2.0799999999999999E-2</v>
      </c>
      <c r="H4002" s="524">
        <f>'[11]Depr Exp'!H4002</f>
        <v>2133.96</v>
      </c>
      <c r="I4002" s="523">
        <f>'[11]Depr Exp'!I4002</f>
        <v>1231130.94</v>
      </c>
      <c r="J4002" s="305">
        <f>'[11]Depr Exp'!J4002</f>
        <v>2.0799999999999999E-2</v>
      </c>
      <c r="K4002" s="373">
        <f>'[11]Depr Exp'!K4002</f>
        <v>2133.9602959999997</v>
      </c>
      <c r="L4002" s="524">
        <f>'[11]Depr Exp'!L4002</f>
        <v>0</v>
      </c>
      <c r="M4002" s="144"/>
      <c r="N4002" s="144"/>
    </row>
    <row r="4003" spans="1:14">
      <c r="A4003" s="144" t="str">
        <f>'[11]Depr Exp'!A4003</f>
        <v>E3539 (GIF) Sta Eq, Colstrip 1-2</v>
      </c>
      <c r="B4003" s="144" t="str">
        <f>'[11]Depr Exp'!B4003</f>
        <v>E3539 (GIF) Sta Eq, Colstrip 1-2-7</v>
      </c>
      <c r="C4003" s="144" t="str">
        <f>'[11]Depr Exp'!C4003</f>
        <v>403E</v>
      </c>
      <c r="D4003" s="144"/>
      <c r="E4003" s="282">
        <f>'[11]Depr Exp'!E4003</f>
        <v>43312</v>
      </c>
      <c r="F4003" s="523">
        <f>'[11]Depr Exp'!F4003</f>
        <v>1231130.94</v>
      </c>
      <c r="G4003" s="305">
        <f>'[11]Depr Exp'!G4003</f>
        <v>2.0799999999999999E-2</v>
      </c>
      <c r="H4003" s="524">
        <f>'[11]Depr Exp'!H4003</f>
        <v>2133.96</v>
      </c>
      <c r="I4003" s="523">
        <f>'[11]Depr Exp'!I4003</f>
        <v>1231130.94</v>
      </c>
      <c r="J4003" s="305">
        <f>'[11]Depr Exp'!J4003</f>
        <v>2.0799999999999999E-2</v>
      </c>
      <c r="K4003" s="373">
        <f>'[11]Depr Exp'!K4003</f>
        <v>2133.9602959999997</v>
      </c>
      <c r="L4003" s="524">
        <f>'[11]Depr Exp'!L4003</f>
        <v>0</v>
      </c>
      <c r="M4003" s="144"/>
      <c r="N4003" s="144"/>
    </row>
    <row r="4004" spans="1:14">
      <c r="A4004" s="144" t="str">
        <f>'[11]Depr Exp'!A4004</f>
        <v>E3539 (GIF) Sta Eq, Colstrip 1-2</v>
      </c>
      <c r="B4004" s="144" t="str">
        <f>'[11]Depr Exp'!B4004</f>
        <v>E3539 (GIF) Sta Eq, Colstrip 1-2-8</v>
      </c>
      <c r="C4004" s="144" t="str">
        <f>'[11]Depr Exp'!C4004</f>
        <v>403E</v>
      </c>
      <c r="D4004" s="144"/>
      <c r="E4004" s="282">
        <f>'[11]Depr Exp'!E4004</f>
        <v>43343</v>
      </c>
      <c r="F4004" s="523">
        <f>'[11]Depr Exp'!F4004</f>
        <v>1231130.94</v>
      </c>
      <c r="G4004" s="305">
        <f>'[11]Depr Exp'!G4004</f>
        <v>2.0799999999999999E-2</v>
      </c>
      <c r="H4004" s="524">
        <f>'[11]Depr Exp'!H4004</f>
        <v>2133.96</v>
      </c>
      <c r="I4004" s="523">
        <f>'[11]Depr Exp'!I4004</f>
        <v>1231130.94</v>
      </c>
      <c r="J4004" s="305">
        <f>'[11]Depr Exp'!J4004</f>
        <v>2.0799999999999999E-2</v>
      </c>
      <c r="K4004" s="373">
        <f>'[11]Depr Exp'!K4004</f>
        <v>2133.9602959999997</v>
      </c>
      <c r="L4004" s="524">
        <f>'[11]Depr Exp'!L4004</f>
        <v>0</v>
      </c>
      <c r="M4004" s="144"/>
      <c r="N4004" s="144"/>
    </row>
    <row r="4005" spans="1:14">
      <c r="A4005" s="144" t="str">
        <f>'[11]Depr Exp'!A4005</f>
        <v>E3539 (GIF) Sta Eq, Colstrip 1-2</v>
      </c>
      <c r="B4005" s="144" t="str">
        <f>'[11]Depr Exp'!B4005</f>
        <v>E3539 (GIF) Sta Eq, Colstrip 1-2-9</v>
      </c>
      <c r="C4005" s="144" t="str">
        <f>'[11]Depr Exp'!C4005</f>
        <v>403E</v>
      </c>
      <c r="D4005" s="144"/>
      <c r="E4005" s="282">
        <f>'[11]Depr Exp'!E4005</f>
        <v>43373</v>
      </c>
      <c r="F4005" s="523">
        <f>'[11]Depr Exp'!F4005</f>
        <v>1231130.94</v>
      </c>
      <c r="G4005" s="305">
        <f>'[11]Depr Exp'!G4005</f>
        <v>2.0799999999999999E-2</v>
      </c>
      <c r="H4005" s="524">
        <f>'[11]Depr Exp'!H4005</f>
        <v>2133.96</v>
      </c>
      <c r="I4005" s="523">
        <f>'[11]Depr Exp'!I4005</f>
        <v>1231130.94</v>
      </c>
      <c r="J4005" s="305">
        <f>'[11]Depr Exp'!J4005</f>
        <v>2.0799999999999999E-2</v>
      </c>
      <c r="K4005" s="373">
        <f>'[11]Depr Exp'!K4005</f>
        <v>2133.9602959999997</v>
      </c>
      <c r="L4005" s="524">
        <f>'[11]Depr Exp'!L4005</f>
        <v>0</v>
      </c>
      <c r="M4005" s="144"/>
      <c r="N4005" s="144"/>
    </row>
    <row r="4006" spans="1:14">
      <c r="A4006" s="144" t="str">
        <f>'[11]Depr Exp'!A4006</f>
        <v>E3539 (GIF) Sta Eq, Colstrip 1-2</v>
      </c>
      <c r="B4006" s="144" t="str">
        <f>'[11]Depr Exp'!B4006</f>
        <v>E3539 (GIF) Sta Eq, Colstrip 1-2-10</v>
      </c>
      <c r="C4006" s="144" t="str">
        <f>'[11]Depr Exp'!C4006</f>
        <v>403E</v>
      </c>
      <c r="D4006" s="144"/>
      <c r="E4006" s="282">
        <f>'[11]Depr Exp'!E4006</f>
        <v>43404</v>
      </c>
      <c r="F4006" s="523">
        <f>'[11]Depr Exp'!F4006</f>
        <v>1231130.94</v>
      </c>
      <c r="G4006" s="305">
        <f>'[11]Depr Exp'!G4006</f>
        <v>2.0799999999999999E-2</v>
      </c>
      <c r="H4006" s="524">
        <f>'[11]Depr Exp'!H4006</f>
        <v>2133.96</v>
      </c>
      <c r="I4006" s="523">
        <f>'[11]Depr Exp'!I4006</f>
        <v>1231130.94</v>
      </c>
      <c r="J4006" s="305">
        <f>'[11]Depr Exp'!J4006</f>
        <v>2.0799999999999999E-2</v>
      </c>
      <c r="K4006" s="373">
        <f>'[11]Depr Exp'!K4006</f>
        <v>2133.9602959999997</v>
      </c>
      <c r="L4006" s="524">
        <f>'[11]Depr Exp'!L4006</f>
        <v>0</v>
      </c>
      <c r="M4006" s="144"/>
      <c r="N4006" s="144"/>
    </row>
    <row r="4007" spans="1:14">
      <c r="A4007" s="144" t="str">
        <f>'[11]Depr Exp'!A4007</f>
        <v>E3539 (GIF) Sta Eq, Colstrip 1-2</v>
      </c>
      <c r="B4007" s="144" t="str">
        <f>'[11]Depr Exp'!B4007</f>
        <v>E3539 (GIF) Sta Eq, Colstrip 1-2-11</v>
      </c>
      <c r="C4007" s="144" t="str">
        <f>'[11]Depr Exp'!C4007</f>
        <v>403E</v>
      </c>
      <c r="D4007" s="144"/>
      <c r="E4007" s="282">
        <f>'[11]Depr Exp'!E4007</f>
        <v>43434</v>
      </c>
      <c r="F4007" s="523">
        <f>'[11]Depr Exp'!F4007</f>
        <v>1231130.94</v>
      </c>
      <c r="G4007" s="305">
        <f>'[11]Depr Exp'!G4007</f>
        <v>2.0799999999999999E-2</v>
      </c>
      <c r="H4007" s="524">
        <f>'[11]Depr Exp'!H4007</f>
        <v>2133.96</v>
      </c>
      <c r="I4007" s="523">
        <f>'[11]Depr Exp'!I4007</f>
        <v>1231130.94</v>
      </c>
      <c r="J4007" s="305">
        <f>'[11]Depr Exp'!J4007</f>
        <v>2.0799999999999999E-2</v>
      </c>
      <c r="K4007" s="373">
        <f>'[11]Depr Exp'!K4007</f>
        <v>2133.9602959999997</v>
      </c>
      <c r="L4007" s="524">
        <f>'[11]Depr Exp'!L4007</f>
        <v>0</v>
      </c>
      <c r="M4007" s="144"/>
      <c r="N4007" s="144"/>
    </row>
    <row r="4008" spans="1:14">
      <c r="A4008" s="144" t="str">
        <f>'[11]Depr Exp'!A4008</f>
        <v>E3539 (GIF) Sta Eq, Colstrip 1-2</v>
      </c>
      <c r="B4008" s="144" t="str">
        <f>'[11]Depr Exp'!B4008</f>
        <v>E3539 (GIF) Sta Eq, Colstrip 1-2-12</v>
      </c>
      <c r="C4008" s="144" t="str">
        <f>'[11]Depr Exp'!C4008</f>
        <v>403E</v>
      </c>
      <c r="D4008" s="144"/>
      <c r="E4008" s="282">
        <f>'[11]Depr Exp'!E4008</f>
        <v>43465</v>
      </c>
      <c r="F4008" s="523">
        <f>'[11]Depr Exp'!F4008</f>
        <v>1231130.94</v>
      </c>
      <c r="G4008" s="305">
        <f>'[11]Depr Exp'!G4008</f>
        <v>2.0799999999999999E-2</v>
      </c>
      <c r="H4008" s="524">
        <f>'[11]Depr Exp'!H4008</f>
        <v>2133.96</v>
      </c>
      <c r="I4008" s="523">
        <f>'[11]Depr Exp'!I4008</f>
        <v>1231130.94</v>
      </c>
      <c r="J4008" s="305">
        <f>'[11]Depr Exp'!J4008</f>
        <v>2.0799999999999999E-2</v>
      </c>
      <c r="K4008" s="373">
        <f>'[11]Depr Exp'!K4008</f>
        <v>2133.9602959999997</v>
      </c>
      <c r="L4008" s="524">
        <f>'[11]Depr Exp'!L4008</f>
        <v>0</v>
      </c>
      <c r="M4008" s="144"/>
      <c r="N4008" s="144"/>
    </row>
    <row r="4009" spans="1:14" ht="15.75" thickBot="1">
      <c r="A4009" s="159" t="str">
        <f>'[11]Depr Exp'!A4009</f>
        <v>E3539 (GIF) Sta Eq, Colstrip 1-2 Total</v>
      </c>
      <c r="B4009" s="144">
        <f>'[11]Depr Exp'!B4009</f>
        <v>0</v>
      </c>
      <c r="C4009" s="502" t="str">
        <f>'[11]Depr Exp'!C4009</f>
        <v>ETSM</v>
      </c>
      <c r="D4009" s="144"/>
      <c r="E4009" s="281" t="str">
        <f>'[11]Depr Exp'!E4009</f>
        <v>Total</v>
      </c>
      <c r="F4009" s="141">
        <f>'[11]Depr Exp'!F4009</f>
        <v>0</v>
      </c>
      <c r="G4009" s="252">
        <f>'[11]Depr Exp'!G4009</f>
        <v>0</v>
      </c>
      <c r="H4009" s="286">
        <f>'[11]Depr Exp'!H4009</f>
        <v>25607.519999999993</v>
      </c>
      <c r="I4009" s="141">
        <f>'[11]Depr Exp'!I4009</f>
        <v>0</v>
      </c>
      <c r="J4009" s="252">
        <f>'[11]Depr Exp'!J4009</f>
        <v>0</v>
      </c>
      <c r="K4009" s="286">
        <f>'[11]Depr Exp'!K4009</f>
        <v>25607.523552000002</v>
      </c>
      <c r="L4009" s="286">
        <f>'[11]Depr Exp'!L4009</f>
        <v>0</v>
      </c>
      <c r="M4009" s="144"/>
      <c r="N4009" s="144"/>
    </row>
    <row r="4010" spans="1:14" ht="13.5" thickTop="1">
      <c r="A4010" s="144" t="str">
        <f>'[11]Depr Exp'!A4010</f>
        <v xml:space="preserve">E3539 (GIF) Sta Eq, Colstrip 3-4 </v>
      </c>
      <c r="B4010" s="144" t="str">
        <f>'[11]Depr Exp'!B4010</f>
        <v>E3539 (GIF) Sta Eq, Colstrip 3-4 -1</v>
      </c>
      <c r="C4010" s="144" t="str">
        <f>'[11]Depr Exp'!C4010</f>
        <v>403E</v>
      </c>
      <c r="D4010" s="144"/>
      <c r="E4010" s="282">
        <f>'[11]Depr Exp'!E4010</f>
        <v>43131</v>
      </c>
      <c r="F4010" s="523">
        <f>'[11]Depr Exp'!F4010</f>
        <v>3515293.93</v>
      </c>
      <c r="G4010" s="305">
        <f>'[11]Depr Exp'!G4010</f>
        <v>2.0799999999999999E-2</v>
      </c>
      <c r="H4010" s="524">
        <f>'[11]Depr Exp'!H4010</f>
        <v>6093.17</v>
      </c>
      <c r="I4010" s="523">
        <f>'[11]Depr Exp'!I4010</f>
        <v>3515293.93</v>
      </c>
      <c r="J4010" s="305">
        <f>'[11]Depr Exp'!J4010</f>
        <v>2.0799999999999999E-2</v>
      </c>
      <c r="K4010" s="373">
        <f>'[11]Depr Exp'!K4010</f>
        <v>6093.1761453333338</v>
      </c>
      <c r="L4010" s="524">
        <f>'[11]Depr Exp'!L4010</f>
        <v>0.01</v>
      </c>
      <c r="M4010" s="144"/>
      <c r="N4010" s="144"/>
    </row>
    <row r="4011" spans="1:14">
      <c r="A4011" s="144" t="str">
        <f>'[11]Depr Exp'!A4011</f>
        <v xml:space="preserve">E3539 (GIF) Sta Eq, Colstrip 3-4 </v>
      </c>
      <c r="B4011" s="144" t="str">
        <f>'[11]Depr Exp'!B4011</f>
        <v>E3539 (GIF) Sta Eq, Colstrip 3-4 -2</v>
      </c>
      <c r="C4011" s="144" t="str">
        <f>'[11]Depr Exp'!C4011</f>
        <v>403E</v>
      </c>
      <c r="D4011" s="144"/>
      <c r="E4011" s="282">
        <f>'[11]Depr Exp'!E4011</f>
        <v>43159</v>
      </c>
      <c r="F4011" s="523">
        <f>'[11]Depr Exp'!F4011</f>
        <v>3515293.93</v>
      </c>
      <c r="G4011" s="305">
        <f>'[11]Depr Exp'!G4011</f>
        <v>2.0799999999999999E-2</v>
      </c>
      <c r="H4011" s="524">
        <f>'[11]Depr Exp'!H4011</f>
        <v>6093.17</v>
      </c>
      <c r="I4011" s="523">
        <f>'[11]Depr Exp'!I4011</f>
        <v>3515293.93</v>
      </c>
      <c r="J4011" s="305">
        <f>'[11]Depr Exp'!J4011</f>
        <v>2.0799999999999999E-2</v>
      </c>
      <c r="K4011" s="373">
        <f>'[11]Depr Exp'!K4011</f>
        <v>6093.1761453333338</v>
      </c>
      <c r="L4011" s="524">
        <f>'[11]Depr Exp'!L4011</f>
        <v>0.01</v>
      </c>
      <c r="M4011" s="144"/>
      <c r="N4011" s="144"/>
    </row>
    <row r="4012" spans="1:14">
      <c r="A4012" s="144" t="str">
        <f>'[11]Depr Exp'!A4012</f>
        <v xml:space="preserve">E3539 (GIF) Sta Eq, Colstrip 3-4 </v>
      </c>
      <c r="B4012" s="144" t="str">
        <f>'[11]Depr Exp'!B4012</f>
        <v>E3539 (GIF) Sta Eq, Colstrip 3-4 -3</v>
      </c>
      <c r="C4012" s="144" t="str">
        <f>'[11]Depr Exp'!C4012</f>
        <v>403E</v>
      </c>
      <c r="D4012" s="144"/>
      <c r="E4012" s="282">
        <f>'[11]Depr Exp'!E4012</f>
        <v>43190</v>
      </c>
      <c r="F4012" s="523">
        <f>'[11]Depr Exp'!F4012</f>
        <v>3515293.93</v>
      </c>
      <c r="G4012" s="305">
        <f>'[11]Depr Exp'!G4012</f>
        <v>2.0799999999999999E-2</v>
      </c>
      <c r="H4012" s="524">
        <f>'[11]Depr Exp'!H4012</f>
        <v>6093.17</v>
      </c>
      <c r="I4012" s="523">
        <f>'[11]Depr Exp'!I4012</f>
        <v>3515293.93</v>
      </c>
      <c r="J4012" s="305">
        <f>'[11]Depr Exp'!J4012</f>
        <v>2.0799999999999999E-2</v>
      </c>
      <c r="K4012" s="373">
        <f>'[11]Depr Exp'!K4012</f>
        <v>6093.1761453333338</v>
      </c>
      <c r="L4012" s="524">
        <f>'[11]Depr Exp'!L4012</f>
        <v>0.01</v>
      </c>
      <c r="M4012" s="144"/>
      <c r="N4012" s="144"/>
    </row>
    <row r="4013" spans="1:14">
      <c r="A4013" s="144" t="str">
        <f>'[11]Depr Exp'!A4013</f>
        <v xml:space="preserve">E3539 (GIF) Sta Eq, Colstrip 3-4 </v>
      </c>
      <c r="B4013" s="144" t="str">
        <f>'[11]Depr Exp'!B4013</f>
        <v>E3539 (GIF) Sta Eq, Colstrip 3-4 -4</v>
      </c>
      <c r="C4013" s="144" t="str">
        <f>'[11]Depr Exp'!C4013</f>
        <v>403E</v>
      </c>
      <c r="D4013" s="144"/>
      <c r="E4013" s="282">
        <f>'[11]Depr Exp'!E4013</f>
        <v>43220</v>
      </c>
      <c r="F4013" s="523">
        <f>'[11]Depr Exp'!F4013</f>
        <v>3515293.93</v>
      </c>
      <c r="G4013" s="305">
        <f>'[11]Depr Exp'!G4013</f>
        <v>2.0799999999999999E-2</v>
      </c>
      <c r="H4013" s="524">
        <f>'[11]Depr Exp'!H4013</f>
        <v>6093.17</v>
      </c>
      <c r="I4013" s="523">
        <f>'[11]Depr Exp'!I4013</f>
        <v>3515293.93</v>
      </c>
      <c r="J4013" s="305">
        <f>'[11]Depr Exp'!J4013</f>
        <v>2.0799999999999999E-2</v>
      </c>
      <c r="K4013" s="373">
        <f>'[11]Depr Exp'!K4013</f>
        <v>6093.1761453333338</v>
      </c>
      <c r="L4013" s="524">
        <f>'[11]Depr Exp'!L4013</f>
        <v>0.01</v>
      </c>
      <c r="M4013" s="144"/>
      <c r="N4013" s="144"/>
    </row>
    <row r="4014" spans="1:14">
      <c r="A4014" s="144" t="str">
        <f>'[11]Depr Exp'!A4014</f>
        <v xml:space="preserve">E3539 (GIF) Sta Eq, Colstrip 3-4 </v>
      </c>
      <c r="B4014" s="144" t="str">
        <f>'[11]Depr Exp'!B4014</f>
        <v>E3539 (GIF) Sta Eq, Colstrip 3-4 -5</v>
      </c>
      <c r="C4014" s="144" t="str">
        <f>'[11]Depr Exp'!C4014</f>
        <v>403E</v>
      </c>
      <c r="D4014" s="144"/>
      <c r="E4014" s="282">
        <f>'[11]Depr Exp'!E4014</f>
        <v>43251</v>
      </c>
      <c r="F4014" s="523">
        <f>'[11]Depr Exp'!F4014</f>
        <v>3515293.93</v>
      </c>
      <c r="G4014" s="305">
        <f>'[11]Depr Exp'!G4014</f>
        <v>2.0799999999999999E-2</v>
      </c>
      <c r="H4014" s="524">
        <f>'[11]Depr Exp'!H4014</f>
        <v>6093.17</v>
      </c>
      <c r="I4014" s="523">
        <f>'[11]Depr Exp'!I4014</f>
        <v>3515293.93</v>
      </c>
      <c r="J4014" s="305">
        <f>'[11]Depr Exp'!J4014</f>
        <v>2.0799999999999999E-2</v>
      </c>
      <c r="K4014" s="373">
        <f>'[11]Depr Exp'!K4014</f>
        <v>6093.1761453333338</v>
      </c>
      <c r="L4014" s="524">
        <f>'[11]Depr Exp'!L4014</f>
        <v>0.01</v>
      </c>
      <c r="M4014" s="144"/>
      <c r="N4014" s="144"/>
    </row>
    <row r="4015" spans="1:14">
      <c r="A4015" s="144" t="str">
        <f>'[11]Depr Exp'!A4015</f>
        <v xml:space="preserve">E3539 (GIF) Sta Eq, Colstrip 3-4 </v>
      </c>
      <c r="B4015" s="144" t="str">
        <f>'[11]Depr Exp'!B4015</f>
        <v>E3539 (GIF) Sta Eq, Colstrip 3-4 -6</v>
      </c>
      <c r="C4015" s="144" t="str">
        <f>'[11]Depr Exp'!C4015</f>
        <v>403E</v>
      </c>
      <c r="D4015" s="144"/>
      <c r="E4015" s="282">
        <f>'[11]Depr Exp'!E4015</f>
        <v>43281</v>
      </c>
      <c r="F4015" s="523">
        <f>'[11]Depr Exp'!F4015</f>
        <v>3515293.93</v>
      </c>
      <c r="G4015" s="305">
        <f>'[11]Depr Exp'!G4015</f>
        <v>2.0799999999999999E-2</v>
      </c>
      <c r="H4015" s="524">
        <f>'[11]Depr Exp'!H4015</f>
        <v>6093.17</v>
      </c>
      <c r="I4015" s="523">
        <f>'[11]Depr Exp'!I4015</f>
        <v>3515293.93</v>
      </c>
      <c r="J4015" s="305">
        <f>'[11]Depr Exp'!J4015</f>
        <v>2.0799999999999999E-2</v>
      </c>
      <c r="K4015" s="373">
        <f>'[11]Depr Exp'!K4015</f>
        <v>6093.1761453333338</v>
      </c>
      <c r="L4015" s="524">
        <f>'[11]Depr Exp'!L4015</f>
        <v>0.01</v>
      </c>
      <c r="M4015" s="144"/>
      <c r="N4015" s="144"/>
    </row>
    <row r="4016" spans="1:14">
      <c r="A4016" s="144" t="str">
        <f>'[11]Depr Exp'!A4016</f>
        <v xml:space="preserve">E3539 (GIF) Sta Eq, Colstrip 3-4 </v>
      </c>
      <c r="B4016" s="144" t="str">
        <f>'[11]Depr Exp'!B4016</f>
        <v>E3539 (GIF) Sta Eq, Colstrip 3-4 -7</v>
      </c>
      <c r="C4016" s="144" t="str">
        <f>'[11]Depr Exp'!C4016</f>
        <v>403E</v>
      </c>
      <c r="D4016" s="144"/>
      <c r="E4016" s="282">
        <f>'[11]Depr Exp'!E4016</f>
        <v>43312</v>
      </c>
      <c r="F4016" s="523">
        <f>'[11]Depr Exp'!F4016</f>
        <v>3515293.93</v>
      </c>
      <c r="G4016" s="305">
        <f>'[11]Depr Exp'!G4016</f>
        <v>2.0799999999999999E-2</v>
      </c>
      <c r="H4016" s="524">
        <f>'[11]Depr Exp'!H4016</f>
        <v>6093.17</v>
      </c>
      <c r="I4016" s="523">
        <f>'[11]Depr Exp'!I4016</f>
        <v>3515293.93</v>
      </c>
      <c r="J4016" s="305">
        <f>'[11]Depr Exp'!J4016</f>
        <v>2.0799999999999999E-2</v>
      </c>
      <c r="K4016" s="373">
        <f>'[11]Depr Exp'!K4016</f>
        <v>6093.1761453333338</v>
      </c>
      <c r="L4016" s="524">
        <f>'[11]Depr Exp'!L4016</f>
        <v>0.01</v>
      </c>
      <c r="M4016" s="144"/>
      <c r="N4016" s="144"/>
    </row>
    <row r="4017" spans="1:14">
      <c r="A4017" s="144" t="str">
        <f>'[11]Depr Exp'!A4017</f>
        <v xml:space="preserve">E3539 (GIF) Sta Eq, Colstrip 3-4 </v>
      </c>
      <c r="B4017" s="144" t="str">
        <f>'[11]Depr Exp'!B4017</f>
        <v>E3539 (GIF) Sta Eq, Colstrip 3-4 -8</v>
      </c>
      <c r="C4017" s="144" t="str">
        <f>'[11]Depr Exp'!C4017</f>
        <v>403E</v>
      </c>
      <c r="D4017" s="144"/>
      <c r="E4017" s="282">
        <f>'[11]Depr Exp'!E4017</f>
        <v>43343</v>
      </c>
      <c r="F4017" s="523">
        <f>'[11]Depr Exp'!F4017</f>
        <v>3515293.93</v>
      </c>
      <c r="G4017" s="305">
        <f>'[11]Depr Exp'!G4017</f>
        <v>2.0799999999999999E-2</v>
      </c>
      <c r="H4017" s="524">
        <f>'[11]Depr Exp'!H4017</f>
        <v>6093.17</v>
      </c>
      <c r="I4017" s="523">
        <f>'[11]Depr Exp'!I4017</f>
        <v>3515293.93</v>
      </c>
      <c r="J4017" s="305">
        <f>'[11]Depr Exp'!J4017</f>
        <v>2.0799999999999999E-2</v>
      </c>
      <c r="K4017" s="373">
        <f>'[11]Depr Exp'!K4017</f>
        <v>6093.1761453333338</v>
      </c>
      <c r="L4017" s="524">
        <f>'[11]Depr Exp'!L4017</f>
        <v>0.01</v>
      </c>
      <c r="M4017" s="144"/>
      <c r="N4017" s="144"/>
    </row>
    <row r="4018" spans="1:14">
      <c r="A4018" s="144" t="str">
        <f>'[11]Depr Exp'!A4018</f>
        <v xml:space="preserve">E3539 (GIF) Sta Eq, Colstrip 3-4 </v>
      </c>
      <c r="B4018" s="144" t="str">
        <f>'[11]Depr Exp'!B4018</f>
        <v>E3539 (GIF) Sta Eq, Colstrip 3-4 -9</v>
      </c>
      <c r="C4018" s="144" t="str">
        <f>'[11]Depr Exp'!C4018</f>
        <v>403E</v>
      </c>
      <c r="D4018" s="144"/>
      <c r="E4018" s="282">
        <f>'[11]Depr Exp'!E4018</f>
        <v>43373</v>
      </c>
      <c r="F4018" s="523">
        <f>'[11]Depr Exp'!F4018</f>
        <v>3515293.93</v>
      </c>
      <c r="G4018" s="305">
        <f>'[11]Depr Exp'!G4018</f>
        <v>2.0799999999999999E-2</v>
      </c>
      <c r="H4018" s="524">
        <f>'[11]Depr Exp'!H4018</f>
        <v>6093.17</v>
      </c>
      <c r="I4018" s="523">
        <f>'[11]Depr Exp'!I4018</f>
        <v>3515293.93</v>
      </c>
      <c r="J4018" s="305">
        <f>'[11]Depr Exp'!J4018</f>
        <v>2.0799999999999999E-2</v>
      </c>
      <c r="K4018" s="373">
        <f>'[11]Depr Exp'!K4018</f>
        <v>6093.1761453333338</v>
      </c>
      <c r="L4018" s="524">
        <f>'[11]Depr Exp'!L4018</f>
        <v>0.01</v>
      </c>
      <c r="M4018" s="144"/>
      <c r="N4018" s="144"/>
    </row>
    <row r="4019" spans="1:14">
      <c r="A4019" s="144" t="str">
        <f>'[11]Depr Exp'!A4019</f>
        <v xml:space="preserve">E3539 (GIF) Sta Eq, Colstrip 3-4 </v>
      </c>
      <c r="B4019" s="144" t="str">
        <f>'[11]Depr Exp'!B4019</f>
        <v>E3539 (GIF) Sta Eq, Colstrip 3-4 -10</v>
      </c>
      <c r="C4019" s="144" t="str">
        <f>'[11]Depr Exp'!C4019</f>
        <v>403E</v>
      </c>
      <c r="D4019" s="144"/>
      <c r="E4019" s="282">
        <f>'[11]Depr Exp'!E4019</f>
        <v>43404</v>
      </c>
      <c r="F4019" s="523">
        <f>'[11]Depr Exp'!F4019</f>
        <v>3515293.93</v>
      </c>
      <c r="G4019" s="305">
        <f>'[11]Depr Exp'!G4019</f>
        <v>2.0799999999999999E-2</v>
      </c>
      <c r="H4019" s="524">
        <f>'[11]Depr Exp'!H4019</f>
        <v>6093.17</v>
      </c>
      <c r="I4019" s="523">
        <f>'[11]Depr Exp'!I4019</f>
        <v>3515293.93</v>
      </c>
      <c r="J4019" s="305">
        <f>'[11]Depr Exp'!J4019</f>
        <v>2.0799999999999999E-2</v>
      </c>
      <c r="K4019" s="373">
        <f>'[11]Depr Exp'!K4019</f>
        <v>6093.1761453333338</v>
      </c>
      <c r="L4019" s="524">
        <f>'[11]Depr Exp'!L4019</f>
        <v>0.01</v>
      </c>
      <c r="M4019" s="144"/>
      <c r="N4019" s="144"/>
    </row>
    <row r="4020" spans="1:14">
      <c r="A4020" s="144" t="str">
        <f>'[11]Depr Exp'!A4020</f>
        <v xml:space="preserve">E3539 (GIF) Sta Eq, Colstrip 3-4 </v>
      </c>
      <c r="B4020" s="144" t="str">
        <f>'[11]Depr Exp'!B4020</f>
        <v>E3539 (GIF) Sta Eq, Colstrip 3-4 -11</v>
      </c>
      <c r="C4020" s="144" t="str">
        <f>'[11]Depr Exp'!C4020</f>
        <v>403E</v>
      </c>
      <c r="D4020" s="144"/>
      <c r="E4020" s="282">
        <f>'[11]Depr Exp'!E4020</f>
        <v>43434</v>
      </c>
      <c r="F4020" s="523">
        <f>'[11]Depr Exp'!F4020</f>
        <v>3515293.93</v>
      </c>
      <c r="G4020" s="305">
        <f>'[11]Depr Exp'!G4020</f>
        <v>2.0799999999999999E-2</v>
      </c>
      <c r="H4020" s="524">
        <f>'[11]Depr Exp'!H4020</f>
        <v>6093.17</v>
      </c>
      <c r="I4020" s="523">
        <f>'[11]Depr Exp'!I4020</f>
        <v>3515293.93</v>
      </c>
      <c r="J4020" s="305">
        <f>'[11]Depr Exp'!J4020</f>
        <v>2.0799999999999999E-2</v>
      </c>
      <c r="K4020" s="373">
        <f>'[11]Depr Exp'!K4020</f>
        <v>6093.1761453333338</v>
      </c>
      <c r="L4020" s="524">
        <f>'[11]Depr Exp'!L4020</f>
        <v>0.01</v>
      </c>
      <c r="M4020" s="144"/>
      <c r="N4020" s="144"/>
    </row>
    <row r="4021" spans="1:14">
      <c r="A4021" s="144" t="str">
        <f>'[11]Depr Exp'!A4021</f>
        <v xml:space="preserve">E3539 (GIF) Sta Eq, Colstrip 3-4 </v>
      </c>
      <c r="B4021" s="144" t="str">
        <f>'[11]Depr Exp'!B4021</f>
        <v>E3539 (GIF) Sta Eq, Colstrip 3-4 -12</v>
      </c>
      <c r="C4021" s="144" t="str">
        <f>'[11]Depr Exp'!C4021</f>
        <v>403E</v>
      </c>
      <c r="D4021" s="144"/>
      <c r="E4021" s="282">
        <f>'[11]Depr Exp'!E4021</f>
        <v>43465</v>
      </c>
      <c r="F4021" s="523">
        <f>'[11]Depr Exp'!F4021</f>
        <v>3515293.93</v>
      </c>
      <c r="G4021" s="305">
        <f>'[11]Depr Exp'!G4021</f>
        <v>2.0799999999999999E-2</v>
      </c>
      <c r="H4021" s="524">
        <f>'[11]Depr Exp'!H4021</f>
        <v>6093.17</v>
      </c>
      <c r="I4021" s="523">
        <f>'[11]Depr Exp'!I4021</f>
        <v>3515293.93</v>
      </c>
      <c r="J4021" s="305">
        <f>'[11]Depr Exp'!J4021</f>
        <v>2.0799999999999999E-2</v>
      </c>
      <c r="K4021" s="373">
        <f>'[11]Depr Exp'!K4021</f>
        <v>6093.1761453333338</v>
      </c>
      <c r="L4021" s="524">
        <f>'[11]Depr Exp'!L4021</f>
        <v>0.01</v>
      </c>
      <c r="M4021" s="144"/>
      <c r="N4021" s="144"/>
    </row>
    <row r="4022" spans="1:14" ht="15.75" thickBot="1">
      <c r="A4022" s="159" t="str">
        <f>'[11]Depr Exp'!A4022</f>
        <v>E3539 (GIF) Sta Eq, Colstrip 3-4  Total</v>
      </c>
      <c r="B4022" s="144">
        <f>'[11]Depr Exp'!B4022</f>
        <v>0</v>
      </c>
      <c r="C4022" s="502" t="str">
        <f>'[11]Depr Exp'!C4022</f>
        <v>ETSM</v>
      </c>
      <c r="D4022" s="144"/>
      <c r="E4022" s="281" t="str">
        <f>'[11]Depr Exp'!E4022</f>
        <v>Total</v>
      </c>
      <c r="F4022" s="141">
        <f>'[11]Depr Exp'!F4022</f>
        <v>0</v>
      </c>
      <c r="G4022" s="252">
        <f>'[11]Depr Exp'!G4022</f>
        <v>0</v>
      </c>
      <c r="H4022" s="286">
        <f>'[11]Depr Exp'!H4022</f>
        <v>73118.039999999994</v>
      </c>
      <c r="I4022" s="141">
        <f>'[11]Depr Exp'!I4022</f>
        <v>0</v>
      </c>
      <c r="J4022" s="252">
        <f>'[11]Depr Exp'!J4022</f>
        <v>0</v>
      </c>
      <c r="K4022" s="286">
        <f>'[11]Depr Exp'!K4022</f>
        <v>73118.113743999987</v>
      </c>
      <c r="L4022" s="286">
        <f>'[11]Depr Exp'!L4022</f>
        <v>7.0000000000000007E-2</v>
      </c>
      <c r="M4022" s="144"/>
      <c r="N4022" s="144"/>
    </row>
    <row r="4023" spans="1:14" ht="13.5" thickTop="1">
      <c r="A4023" s="144" t="str">
        <f>'[11]Depr Exp'!A4023</f>
        <v>E3539 (GIF) Sta Eq, Electron Height</v>
      </c>
      <c r="B4023" s="144" t="str">
        <f>'[11]Depr Exp'!B4023</f>
        <v>E3539 (GIF) Sta Eq, Electron Height-1</v>
      </c>
      <c r="C4023" s="144" t="str">
        <f>'[11]Depr Exp'!C4023</f>
        <v>403E</v>
      </c>
      <c r="D4023" s="144"/>
      <c r="E4023" s="282">
        <f>'[11]Depr Exp'!E4023</f>
        <v>43131</v>
      </c>
      <c r="F4023" s="523">
        <f>'[11]Depr Exp'!F4023</f>
        <v>112020.55</v>
      </c>
      <c r="G4023" s="305">
        <f>'[11]Depr Exp'!G4023</f>
        <v>2.0799999999999999E-2</v>
      </c>
      <c r="H4023" s="524">
        <f>'[11]Depr Exp'!H4023</f>
        <v>194.17000000000002</v>
      </c>
      <c r="I4023" s="523">
        <f>'[11]Depr Exp'!I4023</f>
        <v>112020.55</v>
      </c>
      <c r="J4023" s="305">
        <f>'[11]Depr Exp'!J4023</f>
        <v>2.0799999999999999E-2</v>
      </c>
      <c r="K4023" s="373">
        <f>'[11]Depr Exp'!K4023</f>
        <v>194.16895333333332</v>
      </c>
      <c r="L4023" s="524">
        <f>'[11]Depr Exp'!L4023</f>
        <v>0</v>
      </c>
      <c r="M4023" s="144"/>
      <c r="N4023" s="144"/>
    </row>
    <row r="4024" spans="1:14">
      <c r="A4024" s="144" t="str">
        <f>'[11]Depr Exp'!A4024</f>
        <v>E3539 (GIF) Sta Eq, Electron Height</v>
      </c>
      <c r="B4024" s="144" t="str">
        <f>'[11]Depr Exp'!B4024</f>
        <v>E3539 (GIF) Sta Eq, Electron Height-2</v>
      </c>
      <c r="C4024" s="144" t="str">
        <f>'[11]Depr Exp'!C4024</f>
        <v>403E</v>
      </c>
      <c r="D4024" s="144"/>
      <c r="E4024" s="282">
        <f>'[11]Depr Exp'!E4024</f>
        <v>43159</v>
      </c>
      <c r="F4024" s="523">
        <f>'[11]Depr Exp'!F4024</f>
        <v>112020.55</v>
      </c>
      <c r="G4024" s="305">
        <f>'[11]Depr Exp'!G4024</f>
        <v>2.0799999999999999E-2</v>
      </c>
      <c r="H4024" s="524">
        <f>'[11]Depr Exp'!H4024</f>
        <v>194.17000000000002</v>
      </c>
      <c r="I4024" s="523">
        <f>'[11]Depr Exp'!I4024</f>
        <v>112020.55</v>
      </c>
      <c r="J4024" s="305">
        <f>'[11]Depr Exp'!J4024</f>
        <v>2.0799999999999999E-2</v>
      </c>
      <c r="K4024" s="373">
        <f>'[11]Depr Exp'!K4024</f>
        <v>194.16895333333332</v>
      </c>
      <c r="L4024" s="524">
        <f>'[11]Depr Exp'!L4024</f>
        <v>0</v>
      </c>
      <c r="M4024" s="144"/>
      <c r="N4024" s="144"/>
    </row>
    <row r="4025" spans="1:14">
      <c r="A4025" s="144" t="str">
        <f>'[11]Depr Exp'!A4025</f>
        <v>E3539 (GIF) Sta Eq, Electron Height</v>
      </c>
      <c r="B4025" s="144" t="str">
        <f>'[11]Depr Exp'!B4025</f>
        <v>E3539 (GIF) Sta Eq, Electron Height-3</v>
      </c>
      <c r="C4025" s="144" t="str">
        <f>'[11]Depr Exp'!C4025</f>
        <v>403E</v>
      </c>
      <c r="D4025" s="144"/>
      <c r="E4025" s="282">
        <f>'[11]Depr Exp'!E4025</f>
        <v>43190</v>
      </c>
      <c r="F4025" s="523">
        <f>'[11]Depr Exp'!F4025</f>
        <v>112020.55</v>
      </c>
      <c r="G4025" s="305">
        <f>'[11]Depr Exp'!G4025</f>
        <v>2.0799999999999999E-2</v>
      </c>
      <c r="H4025" s="524">
        <f>'[11]Depr Exp'!H4025</f>
        <v>194.17000000000002</v>
      </c>
      <c r="I4025" s="523">
        <f>'[11]Depr Exp'!I4025</f>
        <v>112020.55</v>
      </c>
      <c r="J4025" s="305">
        <f>'[11]Depr Exp'!J4025</f>
        <v>2.0799999999999999E-2</v>
      </c>
      <c r="K4025" s="373">
        <f>'[11]Depr Exp'!K4025</f>
        <v>194.16895333333332</v>
      </c>
      <c r="L4025" s="524">
        <f>'[11]Depr Exp'!L4025</f>
        <v>0</v>
      </c>
      <c r="M4025" s="144"/>
      <c r="N4025" s="144"/>
    </row>
    <row r="4026" spans="1:14">
      <c r="A4026" s="144" t="str">
        <f>'[11]Depr Exp'!A4026</f>
        <v>E3539 (GIF) Sta Eq, Electron Height</v>
      </c>
      <c r="B4026" s="144" t="str">
        <f>'[11]Depr Exp'!B4026</f>
        <v>E3539 (GIF) Sta Eq, Electron Height-4</v>
      </c>
      <c r="C4026" s="144" t="str">
        <f>'[11]Depr Exp'!C4026</f>
        <v>403E</v>
      </c>
      <c r="D4026" s="144"/>
      <c r="E4026" s="282">
        <f>'[11]Depr Exp'!E4026</f>
        <v>43220</v>
      </c>
      <c r="F4026" s="523">
        <f>'[11]Depr Exp'!F4026</f>
        <v>112020.55</v>
      </c>
      <c r="G4026" s="305">
        <f>'[11]Depr Exp'!G4026</f>
        <v>2.0799999999999999E-2</v>
      </c>
      <c r="H4026" s="524">
        <f>'[11]Depr Exp'!H4026</f>
        <v>194.17000000000002</v>
      </c>
      <c r="I4026" s="523">
        <f>'[11]Depr Exp'!I4026</f>
        <v>112020.55</v>
      </c>
      <c r="J4026" s="305">
        <f>'[11]Depr Exp'!J4026</f>
        <v>2.0799999999999999E-2</v>
      </c>
      <c r="K4026" s="373">
        <f>'[11]Depr Exp'!K4026</f>
        <v>194.16895333333332</v>
      </c>
      <c r="L4026" s="524">
        <f>'[11]Depr Exp'!L4026</f>
        <v>0</v>
      </c>
      <c r="M4026" s="144"/>
      <c r="N4026" s="144"/>
    </row>
    <row r="4027" spans="1:14">
      <c r="A4027" s="144" t="str">
        <f>'[11]Depr Exp'!A4027</f>
        <v>E3539 (GIF) Sta Eq, Electron Height</v>
      </c>
      <c r="B4027" s="144" t="str">
        <f>'[11]Depr Exp'!B4027</f>
        <v>E3539 (GIF) Sta Eq, Electron Height-5</v>
      </c>
      <c r="C4027" s="144" t="str">
        <f>'[11]Depr Exp'!C4027</f>
        <v>403E</v>
      </c>
      <c r="D4027" s="144"/>
      <c r="E4027" s="282">
        <f>'[11]Depr Exp'!E4027</f>
        <v>43251</v>
      </c>
      <c r="F4027" s="523">
        <f>'[11]Depr Exp'!F4027</f>
        <v>112020.55</v>
      </c>
      <c r="G4027" s="305">
        <f>'[11]Depr Exp'!G4027</f>
        <v>2.0799999999999999E-2</v>
      </c>
      <c r="H4027" s="524">
        <f>'[11]Depr Exp'!H4027</f>
        <v>194.17000000000002</v>
      </c>
      <c r="I4027" s="523">
        <f>'[11]Depr Exp'!I4027</f>
        <v>112020.55</v>
      </c>
      <c r="J4027" s="305">
        <f>'[11]Depr Exp'!J4027</f>
        <v>2.0799999999999999E-2</v>
      </c>
      <c r="K4027" s="373">
        <f>'[11]Depr Exp'!K4027</f>
        <v>194.16895333333332</v>
      </c>
      <c r="L4027" s="524">
        <f>'[11]Depr Exp'!L4027</f>
        <v>0</v>
      </c>
      <c r="M4027" s="144"/>
      <c r="N4027" s="144"/>
    </row>
    <row r="4028" spans="1:14">
      <c r="A4028" s="144" t="str">
        <f>'[11]Depr Exp'!A4028</f>
        <v>E3539 (GIF) Sta Eq, Electron Height</v>
      </c>
      <c r="B4028" s="144" t="str">
        <f>'[11]Depr Exp'!B4028</f>
        <v>E3539 (GIF) Sta Eq, Electron Height-6</v>
      </c>
      <c r="C4028" s="144" t="str">
        <f>'[11]Depr Exp'!C4028</f>
        <v>403E</v>
      </c>
      <c r="D4028" s="144"/>
      <c r="E4028" s="282">
        <f>'[11]Depr Exp'!E4028</f>
        <v>43281</v>
      </c>
      <c r="F4028" s="523">
        <f>'[11]Depr Exp'!F4028</f>
        <v>112020.55</v>
      </c>
      <c r="G4028" s="305">
        <f>'[11]Depr Exp'!G4028</f>
        <v>2.0799999999999999E-2</v>
      </c>
      <c r="H4028" s="524">
        <f>'[11]Depr Exp'!H4028</f>
        <v>194.17000000000002</v>
      </c>
      <c r="I4028" s="523">
        <f>'[11]Depr Exp'!I4028</f>
        <v>112020.55</v>
      </c>
      <c r="J4028" s="305">
        <f>'[11]Depr Exp'!J4028</f>
        <v>2.0799999999999999E-2</v>
      </c>
      <c r="K4028" s="373">
        <f>'[11]Depr Exp'!K4028</f>
        <v>194.16895333333332</v>
      </c>
      <c r="L4028" s="524">
        <f>'[11]Depr Exp'!L4028</f>
        <v>0</v>
      </c>
      <c r="M4028" s="144"/>
      <c r="N4028" s="144"/>
    </row>
    <row r="4029" spans="1:14">
      <c r="A4029" s="144" t="str">
        <f>'[11]Depr Exp'!A4029</f>
        <v>E3539 (GIF) Sta Eq, Electron Height</v>
      </c>
      <c r="B4029" s="144" t="str">
        <f>'[11]Depr Exp'!B4029</f>
        <v>E3539 (GIF) Sta Eq, Electron Height-7</v>
      </c>
      <c r="C4029" s="144" t="str">
        <f>'[11]Depr Exp'!C4029</f>
        <v>403E</v>
      </c>
      <c r="D4029" s="144"/>
      <c r="E4029" s="282">
        <f>'[11]Depr Exp'!E4029</f>
        <v>43312</v>
      </c>
      <c r="F4029" s="523">
        <f>'[11]Depr Exp'!F4029</f>
        <v>112020.55</v>
      </c>
      <c r="G4029" s="305">
        <f>'[11]Depr Exp'!G4029</f>
        <v>2.0799999999999999E-2</v>
      </c>
      <c r="H4029" s="524">
        <f>'[11]Depr Exp'!H4029</f>
        <v>194.17000000000002</v>
      </c>
      <c r="I4029" s="523">
        <f>'[11]Depr Exp'!I4029</f>
        <v>112020.55</v>
      </c>
      <c r="J4029" s="305">
        <f>'[11]Depr Exp'!J4029</f>
        <v>2.0799999999999999E-2</v>
      </c>
      <c r="K4029" s="373">
        <f>'[11]Depr Exp'!K4029</f>
        <v>194.16895333333332</v>
      </c>
      <c r="L4029" s="524">
        <f>'[11]Depr Exp'!L4029</f>
        <v>0</v>
      </c>
      <c r="M4029" s="144"/>
      <c r="N4029" s="144"/>
    </row>
    <row r="4030" spans="1:14">
      <c r="A4030" s="144" t="str">
        <f>'[11]Depr Exp'!A4030</f>
        <v>E3539 (GIF) Sta Eq, Electron Height</v>
      </c>
      <c r="B4030" s="144" t="str">
        <f>'[11]Depr Exp'!B4030</f>
        <v>E3539 (GIF) Sta Eq, Electron Height-8</v>
      </c>
      <c r="C4030" s="144" t="str">
        <f>'[11]Depr Exp'!C4030</f>
        <v>403E</v>
      </c>
      <c r="D4030" s="144"/>
      <c r="E4030" s="282">
        <f>'[11]Depr Exp'!E4030</f>
        <v>43343</v>
      </c>
      <c r="F4030" s="523">
        <f>'[11]Depr Exp'!F4030</f>
        <v>112020.55</v>
      </c>
      <c r="G4030" s="305">
        <f>'[11]Depr Exp'!G4030</f>
        <v>2.0799999999999999E-2</v>
      </c>
      <c r="H4030" s="524">
        <f>'[11]Depr Exp'!H4030</f>
        <v>194.17000000000002</v>
      </c>
      <c r="I4030" s="523">
        <f>'[11]Depr Exp'!I4030</f>
        <v>112020.55</v>
      </c>
      <c r="J4030" s="305">
        <f>'[11]Depr Exp'!J4030</f>
        <v>2.0799999999999999E-2</v>
      </c>
      <c r="K4030" s="373">
        <f>'[11]Depr Exp'!K4030</f>
        <v>194.16895333333332</v>
      </c>
      <c r="L4030" s="524">
        <f>'[11]Depr Exp'!L4030</f>
        <v>0</v>
      </c>
      <c r="M4030" s="144"/>
      <c r="N4030" s="144"/>
    </row>
    <row r="4031" spans="1:14">
      <c r="A4031" s="144" t="str">
        <f>'[11]Depr Exp'!A4031</f>
        <v>E3539 (GIF) Sta Eq, Electron Height</v>
      </c>
      <c r="B4031" s="144" t="str">
        <f>'[11]Depr Exp'!B4031</f>
        <v>E3539 (GIF) Sta Eq, Electron Height-9</v>
      </c>
      <c r="C4031" s="144" t="str">
        <f>'[11]Depr Exp'!C4031</f>
        <v>403E</v>
      </c>
      <c r="D4031" s="144"/>
      <c r="E4031" s="282">
        <f>'[11]Depr Exp'!E4031</f>
        <v>43373</v>
      </c>
      <c r="F4031" s="523">
        <f>'[11]Depr Exp'!F4031</f>
        <v>112020.55</v>
      </c>
      <c r="G4031" s="305">
        <f>'[11]Depr Exp'!G4031</f>
        <v>2.0799999999999999E-2</v>
      </c>
      <c r="H4031" s="524">
        <f>'[11]Depr Exp'!H4031</f>
        <v>194.17000000000002</v>
      </c>
      <c r="I4031" s="523">
        <f>'[11]Depr Exp'!I4031</f>
        <v>112020.55</v>
      </c>
      <c r="J4031" s="305">
        <f>'[11]Depr Exp'!J4031</f>
        <v>2.0799999999999999E-2</v>
      </c>
      <c r="K4031" s="373">
        <f>'[11]Depr Exp'!K4031</f>
        <v>194.16895333333332</v>
      </c>
      <c r="L4031" s="524">
        <f>'[11]Depr Exp'!L4031</f>
        <v>0</v>
      </c>
      <c r="M4031" s="144"/>
      <c r="N4031" s="144"/>
    </row>
    <row r="4032" spans="1:14">
      <c r="A4032" s="144" t="str">
        <f>'[11]Depr Exp'!A4032</f>
        <v>E3539 (GIF) Sta Eq, Electron Height</v>
      </c>
      <c r="B4032" s="144" t="str">
        <f>'[11]Depr Exp'!B4032</f>
        <v>E3539 (GIF) Sta Eq, Electron Height-10</v>
      </c>
      <c r="C4032" s="144" t="str">
        <f>'[11]Depr Exp'!C4032</f>
        <v>403E</v>
      </c>
      <c r="D4032" s="144"/>
      <c r="E4032" s="282">
        <f>'[11]Depr Exp'!E4032</f>
        <v>43404</v>
      </c>
      <c r="F4032" s="523">
        <f>'[11]Depr Exp'!F4032</f>
        <v>112020.55</v>
      </c>
      <c r="G4032" s="305">
        <f>'[11]Depr Exp'!G4032</f>
        <v>2.0799999999999999E-2</v>
      </c>
      <c r="H4032" s="524">
        <f>'[11]Depr Exp'!H4032</f>
        <v>194.17000000000002</v>
      </c>
      <c r="I4032" s="523">
        <f>'[11]Depr Exp'!I4032</f>
        <v>112020.55</v>
      </c>
      <c r="J4032" s="305">
        <f>'[11]Depr Exp'!J4032</f>
        <v>2.0799999999999999E-2</v>
      </c>
      <c r="K4032" s="373">
        <f>'[11]Depr Exp'!K4032</f>
        <v>194.16895333333332</v>
      </c>
      <c r="L4032" s="524">
        <f>'[11]Depr Exp'!L4032</f>
        <v>0</v>
      </c>
      <c r="M4032" s="144"/>
      <c r="N4032" s="144"/>
    </row>
    <row r="4033" spans="1:14">
      <c r="A4033" s="144" t="str">
        <f>'[11]Depr Exp'!A4033</f>
        <v>E3539 (GIF) Sta Eq, Electron Height</v>
      </c>
      <c r="B4033" s="144" t="str">
        <f>'[11]Depr Exp'!B4033</f>
        <v>E3539 (GIF) Sta Eq, Electron Height-11</v>
      </c>
      <c r="C4033" s="144" t="str">
        <f>'[11]Depr Exp'!C4033</f>
        <v>403E</v>
      </c>
      <c r="D4033" s="144"/>
      <c r="E4033" s="282">
        <f>'[11]Depr Exp'!E4033</f>
        <v>43434</v>
      </c>
      <c r="F4033" s="523">
        <f>'[11]Depr Exp'!F4033</f>
        <v>112020.55</v>
      </c>
      <c r="G4033" s="305">
        <f>'[11]Depr Exp'!G4033</f>
        <v>2.0799999999999999E-2</v>
      </c>
      <c r="H4033" s="524">
        <f>'[11]Depr Exp'!H4033</f>
        <v>194.17000000000002</v>
      </c>
      <c r="I4033" s="523">
        <f>'[11]Depr Exp'!I4033</f>
        <v>112020.55</v>
      </c>
      <c r="J4033" s="305">
        <f>'[11]Depr Exp'!J4033</f>
        <v>2.0799999999999999E-2</v>
      </c>
      <c r="K4033" s="373">
        <f>'[11]Depr Exp'!K4033</f>
        <v>194.16895333333332</v>
      </c>
      <c r="L4033" s="524">
        <f>'[11]Depr Exp'!L4033</f>
        <v>0</v>
      </c>
      <c r="M4033" s="144"/>
      <c r="N4033" s="144"/>
    </row>
    <row r="4034" spans="1:14">
      <c r="A4034" s="144" t="str">
        <f>'[11]Depr Exp'!A4034</f>
        <v>E3539 (GIF) Sta Eq, Electron Height</v>
      </c>
      <c r="B4034" s="144" t="str">
        <f>'[11]Depr Exp'!B4034</f>
        <v>E3539 (GIF) Sta Eq, Electron Height-12</v>
      </c>
      <c r="C4034" s="144" t="str">
        <f>'[11]Depr Exp'!C4034</f>
        <v>403E</v>
      </c>
      <c r="D4034" s="144"/>
      <c r="E4034" s="282">
        <f>'[11]Depr Exp'!E4034</f>
        <v>43465</v>
      </c>
      <c r="F4034" s="523">
        <f>'[11]Depr Exp'!F4034</f>
        <v>112020.55</v>
      </c>
      <c r="G4034" s="305">
        <f>'[11]Depr Exp'!G4034</f>
        <v>2.0799999999999999E-2</v>
      </c>
      <c r="H4034" s="524">
        <f>'[11]Depr Exp'!H4034</f>
        <v>194.17000000000002</v>
      </c>
      <c r="I4034" s="523">
        <f>'[11]Depr Exp'!I4034</f>
        <v>112020.55</v>
      </c>
      <c r="J4034" s="305">
        <f>'[11]Depr Exp'!J4034</f>
        <v>2.0799999999999999E-2</v>
      </c>
      <c r="K4034" s="373">
        <f>'[11]Depr Exp'!K4034</f>
        <v>194.16895333333332</v>
      </c>
      <c r="L4034" s="524">
        <f>'[11]Depr Exp'!L4034</f>
        <v>0</v>
      </c>
      <c r="M4034" s="144"/>
      <c r="N4034" s="144"/>
    </row>
    <row r="4035" spans="1:14" ht="15.75" thickBot="1">
      <c r="A4035" s="159" t="str">
        <f>'[11]Depr Exp'!A4035</f>
        <v>E3539 (GIF) Sta Eq, Electron Height Total</v>
      </c>
      <c r="B4035" s="144">
        <f>'[11]Depr Exp'!B4035</f>
        <v>0</v>
      </c>
      <c r="C4035" s="502" t="str">
        <f>'[11]Depr Exp'!C4035</f>
        <v>ETSM</v>
      </c>
      <c r="D4035" s="144"/>
      <c r="E4035" s="281" t="str">
        <f>'[11]Depr Exp'!E4035</f>
        <v>Total</v>
      </c>
      <c r="F4035" s="141">
        <f>'[11]Depr Exp'!F4035</f>
        <v>0</v>
      </c>
      <c r="G4035" s="252">
        <f>'[11]Depr Exp'!G4035</f>
        <v>0</v>
      </c>
      <c r="H4035" s="286">
        <f>'[11]Depr Exp'!H4035</f>
        <v>2330.0400000000004</v>
      </c>
      <c r="I4035" s="141">
        <f>'[11]Depr Exp'!I4035</f>
        <v>0</v>
      </c>
      <c r="J4035" s="252">
        <f>'[11]Depr Exp'!J4035</f>
        <v>0</v>
      </c>
      <c r="K4035" s="286">
        <f>'[11]Depr Exp'!K4035</f>
        <v>2330.0274399999998</v>
      </c>
      <c r="L4035" s="286">
        <f>'[11]Depr Exp'!L4035</f>
        <v>-0.01</v>
      </c>
      <c r="M4035" s="144"/>
      <c r="N4035" s="144"/>
    </row>
    <row r="4036" spans="1:14" ht="13.5" thickTop="1">
      <c r="A4036" s="144" t="str">
        <f>'[11]Depr Exp'!A4036</f>
        <v>E3539 (GIF) Sta Eq, Encogen</v>
      </c>
      <c r="B4036" s="144" t="str">
        <f>'[11]Depr Exp'!B4036</f>
        <v>E3539 (GIF) Sta Eq, Encogen-1</v>
      </c>
      <c r="C4036" s="144" t="str">
        <f>'[11]Depr Exp'!C4036</f>
        <v>403E</v>
      </c>
      <c r="D4036" s="144"/>
      <c r="E4036" s="282">
        <f>'[11]Depr Exp'!E4036</f>
        <v>43131</v>
      </c>
      <c r="F4036" s="523">
        <f>'[11]Depr Exp'!F4036</f>
        <v>5413075.4800000004</v>
      </c>
      <c r="G4036" s="305">
        <f>'[11]Depr Exp'!G4036</f>
        <v>2.0799999999999999E-2</v>
      </c>
      <c r="H4036" s="524">
        <f>'[11]Depr Exp'!H4036</f>
        <v>9382.66</v>
      </c>
      <c r="I4036" s="523">
        <f>'[11]Depr Exp'!I4036</f>
        <v>5413075.4800000004</v>
      </c>
      <c r="J4036" s="305">
        <f>'[11]Depr Exp'!J4036</f>
        <v>2.0799999999999999E-2</v>
      </c>
      <c r="K4036" s="373">
        <f>'[11]Depr Exp'!K4036</f>
        <v>9382.6641653333336</v>
      </c>
      <c r="L4036" s="524">
        <f>'[11]Depr Exp'!L4036</f>
        <v>0</v>
      </c>
      <c r="M4036" s="144"/>
      <c r="N4036" s="144"/>
    </row>
    <row r="4037" spans="1:14">
      <c r="A4037" s="144" t="str">
        <f>'[11]Depr Exp'!A4037</f>
        <v>E3539 (GIF) Sta Eq, Encogen</v>
      </c>
      <c r="B4037" s="144" t="str">
        <f>'[11]Depr Exp'!B4037</f>
        <v>E3539 (GIF) Sta Eq, Encogen-2</v>
      </c>
      <c r="C4037" s="144" t="str">
        <f>'[11]Depr Exp'!C4037</f>
        <v>403E</v>
      </c>
      <c r="D4037" s="144"/>
      <c r="E4037" s="282">
        <f>'[11]Depr Exp'!E4037</f>
        <v>43159</v>
      </c>
      <c r="F4037" s="523">
        <f>'[11]Depr Exp'!F4037</f>
        <v>5413075.4800000004</v>
      </c>
      <c r="G4037" s="305">
        <f>'[11]Depr Exp'!G4037</f>
        <v>2.0799999999999999E-2</v>
      </c>
      <c r="H4037" s="524">
        <f>'[11]Depr Exp'!H4037</f>
        <v>9382.66</v>
      </c>
      <c r="I4037" s="523">
        <f>'[11]Depr Exp'!I4037</f>
        <v>5413075.4800000004</v>
      </c>
      <c r="J4037" s="305">
        <f>'[11]Depr Exp'!J4037</f>
        <v>2.0799999999999999E-2</v>
      </c>
      <c r="K4037" s="373">
        <f>'[11]Depr Exp'!K4037</f>
        <v>9382.6641653333336</v>
      </c>
      <c r="L4037" s="524">
        <f>'[11]Depr Exp'!L4037</f>
        <v>0</v>
      </c>
      <c r="M4037" s="144"/>
      <c r="N4037" s="144"/>
    </row>
    <row r="4038" spans="1:14">
      <c r="A4038" s="144" t="str">
        <f>'[11]Depr Exp'!A4038</f>
        <v>E3539 (GIF) Sta Eq, Encogen</v>
      </c>
      <c r="B4038" s="144" t="str">
        <f>'[11]Depr Exp'!B4038</f>
        <v>E3539 (GIF) Sta Eq, Encogen-3</v>
      </c>
      <c r="C4038" s="144" t="str">
        <f>'[11]Depr Exp'!C4038</f>
        <v>403E</v>
      </c>
      <c r="D4038" s="144"/>
      <c r="E4038" s="282">
        <f>'[11]Depr Exp'!E4038</f>
        <v>43190</v>
      </c>
      <c r="F4038" s="523">
        <f>'[11]Depr Exp'!F4038</f>
        <v>5413075.4800000004</v>
      </c>
      <c r="G4038" s="305">
        <f>'[11]Depr Exp'!G4038</f>
        <v>2.0799999999999999E-2</v>
      </c>
      <c r="H4038" s="524">
        <f>'[11]Depr Exp'!H4038</f>
        <v>9382.66</v>
      </c>
      <c r="I4038" s="523">
        <f>'[11]Depr Exp'!I4038</f>
        <v>5413075.4800000004</v>
      </c>
      <c r="J4038" s="305">
        <f>'[11]Depr Exp'!J4038</f>
        <v>2.0799999999999999E-2</v>
      </c>
      <c r="K4038" s="373">
        <f>'[11]Depr Exp'!K4038</f>
        <v>9382.6641653333336</v>
      </c>
      <c r="L4038" s="524">
        <f>'[11]Depr Exp'!L4038</f>
        <v>0</v>
      </c>
      <c r="M4038" s="144"/>
      <c r="N4038" s="144"/>
    </row>
    <row r="4039" spans="1:14">
      <c r="A4039" s="144" t="str">
        <f>'[11]Depr Exp'!A4039</f>
        <v>E3539 (GIF) Sta Eq, Encogen</v>
      </c>
      <c r="B4039" s="144" t="str">
        <f>'[11]Depr Exp'!B4039</f>
        <v>E3539 (GIF) Sta Eq, Encogen-4</v>
      </c>
      <c r="C4039" s="144" t="str">
        <f>'[11]Depr Exp'!C4039</f>
        <v>403E</v>
      </c>
      <c r="D4039" s="144"/>
      <c r="E4039" s="282">
        <f>'[11]Depr Exp'!E4039</f>
        <v>43220</v>
      </c>
      <c r="F4039" s="523">
        <f>'[11]Depr Exp'!F4039</f>
        <v>5413075.4800000004</v>
      </c>
      <c r="G4039" s="305">
        <f>'[11]Depr Exp'!G4039</f>
        <v>2.0799999999999999E-2</v>
      </c>
      <c r="H4039" s="524">
        <f>'[11]Depr Exp'!H4039</f>
        <v>9382.66</v>
      </c>
      <c r="I4039" s="523">
        <f>'[11]Depr Exp'!I4039</f>
        <v>5413075.4800000004</v>
      </c>
      <c r="J4039" s="305">
        <f>'[11]Depr Exp'!J4039</f>
        <v>2.0799999999999999E-2</v>
      </c>
      <c r="K4039" s="373">
        <f>'[11]Depr Exp'!K4039</f>
        <v>9382.6641653333336</v>
      </c>
      <c r="L4039" s="524">
        <f>'[11]Depr Exp'!L4039</f>
        <v>0</v>
      </c>
      <c r="M4039" s="144"/>
      <c r="N4039" s="144"/>
    </row>
    <row r="4040" spans="1:14">
      <c r="A4040" s="144" t="str">
        <f>'[11]Depr Exp'!A4040</f>
        <v>E3539 (GIF) Sta Eq, Encogen</v>
      </c>
      <c r="B4040" s="144" t="str">
        <f>'[11]Depr Exp'!B4040</f>
        <v>E3539 (GIF) Sta Eq, Encogen-5</v>
      </c>
      <c r="C4040" s="144" t="str">
        <f>'[11]Depr Exp'!C4040</f>
        <v>403E</v>
      </c>
      <c r="D4040" s="144"/>
      <c r="E4040" s="282">
        <f>'[11]Depr Exp'!E4040</f>
        <v>43251</v>
      </c>
      <c r="F4040" s="523">
        <f>'[11]Depr Exp'!F4040</f>
        <v>5413075.4800000004</v>
      </c>
      <c r="G4040" s="305">
        <f>'[11]Depr Exp'!G4040</f>
        <v>2.0799999999999999E-2</v>
      </c>
      <c r="H4040" s="524">
        <f>'[11]Depr Exp'!H4040</f>
        <v>9382.66</v>
      </c>
      <c r="I4040" s="523">
        <f>'[11]Depr Exp'!I4040</f>
        <v>5413075.4800000004</v>
      </c>
      <c r="J4040" s="305">
        <f>'[11]Depr Exp'!J4040</f>
        <v>2.0799999999999999E-2</v>
      </c>
      <c r="K4040" s="373">
        <f>'[11]Depr Exp'!K4040</f>
        <v>9382.6641653333336</v>
      </c>
      <c r="L4040" s="524">
        <f>'[11]Depr Exp'!L4040</f>
        <v>0</v>
      </c>
      <c r="M4040" s="144"/>
      <c r="N4040" s="144"/>
    </row>
    <row r="4041" spans="1:14">
      <c r="A4041" s="144" t="str">
        <f>'[11]Depr Exp'!A4041</f>
        <v>E3539 (GIF) Sta Eq, Encogen</v>
      </c>
      <c r="B4041" s="144" t="str">
        <f>'[11]Depr Exp'!B4041</f>
        <v>E3539 (GIF) Sta Eq, Encogen-6</v>
      </c>
      <c r="C4041" s="144" t="str">
        <f>'[11]Depr Exp'!C4041</f>
        <v>403E</v>
      </c>
      <c r="D4041" s="144"/>
      <c r="E4041" s="282">
        <f>'[11]Depr Exp'!E4041</f>
        <v>43281</v>
      </c>
      <c r="F4041" s="523">
        <f>'[11]Depr Exp'!F4041</f>
        <v>5413075.4800000004</v>
      </c>
      <c r="G4041" s="305">
        <f>'[11]Depr Exp'!G4041</f>
        <v>2.0799999999999999E-2</v>
      </c>
      <c r="H4041" s="524">
        <f>'[11]Depr Exp'!H4041</f>
        <v>9382.66</v>
      </c>
      <c r="I4041" s="523">
        <f>'[11]Depr Exp'!I4041</f>
        <v>5413075.4800000004</v>
      </c>
      <c r="J4041" s="305">
        <f>'[11]Depr Exp'!J4041</f>
        <v>2.0799999999999999E-2</v>
      </c>
      <c r="K4041" s="373">
        <f>'[11]Depr Exp'!K4041</f>
        <v>9382.6641653333336</v>
      </c>
      <c r="L4041" s="524">
        <f>'[11]Depr Exp'!L4041</f>
        <v>0</v>
      </c>
      <c r="M4041" s="144"/>
      <c r="N4041" s="144"/>
    </row>
    <row r="4042" spans="1:14">
      <c r="A4042" s="144" t="str">
        <f>'[11]Depr Exp'!A4042</f>
        <v>E3539 (GIF) Sta Eq, Encogen</v>
      </c>
      <c r="B4042" s="144" t="str">
        <f>'[11]Depr Exp'!B4042</f>
        <v>E3539 (GIF) Sta Eq, Encogen-7</v>
      </c>
      <c r="C4042" s="144" t="str">
        <f>'[11]Depr Exp'!C4042</f>
        <v>403E</v>
      </c>
      <c r="D4042" s="144"/>
      <c r="E4042" s="282">
        <f>'[11]Depr Exp'!E4042</f>
        <v>43312</v>
      </c>
      <c r="F4042" s="523">
        <f>'[11]Depr Exp'!F4042</f>
        <v>5413075.4800000004</v>
      </c>
      <c r="G4042" s="305">
        <f>'[11]Depr Exp'!G4042</f>
        <v>2.0799999999999999E-2</v>
      </c>
      <c r="H4042" s="524">
        <f>'[11]Depr Exp'!H4042</f>
        <v>9382.66</v>
      </c>
      <c r="I4042" s="523">
        <f>'[11]Depr Exp'!I4042</f>
        <v>5413075.4800000004</v>
      </c>
      <c r="J4042" s="305">
        <f>'[11]Depr Exp'!J4042</f>
        <v>2.0799999999999999E-2</v>
      </c>
      <c r="K4042" s="373">
        <f>'[11]Depr Exp'!K4042</f>
        <v>9382.6641653333336</v>
      </c>
      <c r="L4042" s="524">
        <f>'[11]Depr Exp'!L4042</f>
        <v>0</v>
      </c>
      <c r="M4042" s="144"/>
      <c r="N4042" s="144"/>
    </row>
    <row r="4043" spans="1:14">
      <c r="A4043" s="144" t="str">
        <f>'[11]Depr Exp'!A4043</f>
        <v>E3539 (GIF) Sta Eq, Encogen</v>
      </c>
      <c r="B4043" s="144" t="str">
        <f>'[11]Depr Exp'!B4043</f>
        <v>E3539 (GIF) Sta Eq, Encogen-8</v>
      </c>
      <c r="C4043" s="144" t="str">
        <f>'[11]Depr Exp'!C4043</f>
        <v>403E</v>
      </c>
      <c r="D4043" s="144"/>
      <c r="E4043" s="282">
        <f>'[11]Depr Exp'!E4043</f>
        <v>43343</v>
      </c>
      <c r="F4043" s="523">
        <f>'[11]Depr Exp'!F4043</f>
        <v>5413075.4800000004</v>
      </c>
      <c r="G4043" s="305">
        <f>'[11]Depr Exp'!G4043</f>
        <v>2.0799999999999999E-2</v>
      </c>
      <c r="H4043" s="524">
        <f>'[11]Depr Exp'!H4043</f>
        <v>9382.66</v>
      </c>
      <c r="I4043" s="523">
        <f>'[11]Depr Exp'!I4043</f>
        <v>5413075.4800000004</v>
      </c>
      <c r="J4043" s="305">
        <f>'[11]Depr Exp'!J4043</f>
        <v>2.0799999999999999E-2</v>
      </c>
      <c r="K4043" s="373">
        <f>'[11]Depr Exp'!K4043</f>
        <v>9382.6641653333336</v>
      </c>
      <c r="L4043" s="524">
        <f>'[11]Depr Exp'!L4043</f>
        <v>0</v>
      </c>
      <c r="M4043" s="144"/>
      <c r="N4043" s="144"/>
    </row>
    <row r="4044" spans="1:14">
      <c r="A4044" s="144" t="str">
        <f>'[11]Depr Exp'!A4044</f>
        <v>E3539 (GIF) Sta Eq, Encogen</v>
      </c>
      <c r="B4044" s="144" t="str">
        <f>'[11]Depr Exp'!B4044</f>
        <v>E3539 (GIF) Sta Eq, Encogen-9</v>
      </c>
      <c r="C4044" s="144" t="str">
        <f>'[11]Depr Exp'!C4044</f>
        <v>403E</v>
      </c>
      <c r="D4044" s="144"/>
      <c r="E4044" s="282">
        <f>'[11]Depr Exp'!E4044</f>
        <v>43373</v>
      </c>
      <c r="F4044" s="523">
        <f>'[11]Depr Exp'!F4044</f>
        <v>5413075.4800000004</v>
      </c>
      <c r="G4044" s="305">
        <f>'[11]Depr Exp'!G4044</f>
        <v>2.0799999999999999E-2</v>
      </c>
      <c r="H4044" s="524">
        <f>'[11]Depr Exp'!H4044</f>
        <v>9382.66</v>
      </c>
      <c r="I4044" s="523">
        <f>'[11]Depr Exp'!I4044</f>
        <v>5413075.4800000004</v>
      </c>
      <c r="J4044" s="305">
        <f>'[11]Depr Exp'!J4044</f>
        <v>2.0799999999999999E-2</v>
      </c>
      <c r="K4044" s="373">
        <f>'[11]Depr Exp'!K4044</f>
        <v>9382.6641653333336</v>
      </c>
      <c r="L4044" s="524">
        <f>'[11]Depr Exp'!L4044</f>
        <v>0</v>
      </c>
      <c r="M4044" s="144"/>
      <c r="N4044" s="144"/>
    </row>
    <row r="4045" spans="1:14">
      <c r="A4045" s="144" t="str">
        <f>'[11]Depr Exp'!A4045</f>
        <v>E3539 (GIF) Sta Eq, Encogen</v>
      </c>
      <c r="B4045" s="144" t="str">
        <f>'[11]Depr Exp'!B4045</f>
        <v>E3539 (GIF) Sta Eq, Encogen-10</v>
      </c>
      <c r="C4045" s="144" t="str">
        <f>'[11]Depr Exp'!C4045</f>
        <v>403E</v>
      </c>
      <c r="D4045" s="144"/>
      <c r="E4045" s="282">
        <f>'[11]Depr Exp'!E4045</f>
        <v>43404</v>
      </c>
      <c r="F4045" s="523">
        <f>'[11]Depr Exp'!F4045</f>
        <v>5413075.4800000004</v>
      </c>
      <c r="G4045" s="305">
        <f>'[11]Depr Exp'!G4045</f>
        <v>2.0799999999999999E-2</v>
      </c>
      <c r="H4045" s="524">
        <f>'[11]Depr Exp'!H4045</f>
        <v>9382.66</v>
      </c>
      <c r="I4045" s="523">
        <f>'[11]Depr Exp'!I4045</f>
        <v>5413075.4800000004</v>
      </c>
      <c r="J4045" s="305">
        <f>'[11]Depr Exp'!J4045</f>
        <v>2.0799999999999999E-2</v>
      </c>
      <c r="K4045" s="373">
        <f>'[11]Depr Exp'!K4045</f>
        <v>9382.6641653333336</v>
      </c>
      <c r="L4045" s="524">
        <f>'[11]Depr Exp'!L4045</f>
        <v>0</v>
      </c>
      <c r="M4045" s="144"/>
      <c r="N4045" s="144"/>
    </row>
    <row r="4046" spans="1:14">
      <c r="A4046" s="144" t="str">
        <f>'[11]Depr Exp'!A4046</f>
        <v>E3539 (GIF) Sta Eq, Encogen</v>
      </c>
      <c r="B4046" s="144" t="str">
        <f>'[11]Depr Exp'!B4046</f>
        <v>E3539 (GIF) Sta Eq, Encogen-11</v>
      </c>
      <c r="C4046" s="144" t="str">
        <f>'[11]Depr Exp'!C4046</f>
        <v>403E</v>
      </c>
      <c r="D4046" s="144"/>
      <c r="E4046" s="282">
        <f>'[11]Depr Exp'!E4046</f>
        <v>43434</v>
      </c>
      <c r="F4046" s="523">
        <f>'[11]Depr Exp'!F4046</f>
        <v>5413075.4800000004</v>
      </c>
      <c r="G4046" s="305">
        <f>'[11]Depr Exp'!G4046</f>
        <v>2.0799999999999999E-2</v>
      </c>
      <c r="H4046" s="524">
        <f>'[11]Depr Exp'!H4046</f>
        <v>9382.66</v>
      </c>
      <c r="I4046" s="523">
        <f>'[11]Depr Exp'!I4046</f>
        <v>5413075.4800000004</v>
      </c>
      <c r="J4046" s="305">
        <f>'[11]Depr Exp'!J4046</f>
        <v>2.0799999999999999E-2</v>
      </c>
      <c r="K4046" s="373">
        <f>'[11]Depr Exp'!K4046</f>
        <v>9382.6641653333336</v>
      </c>
      <c r="L4046" s="524">
        <f>'[11]Depr Exp'!L4046</f>
        <v>0</v>
      </c>
      <c r="M4046" s="144"/>
      <c r="N4046" s="144"/>
    </row>
    <row r="4047" spans="1:14">
      <c r="A4047" s="144" t="str">
        <f>'[11]Depr Exp'!A4047</f>
        <v>E3539 (GIF) Sta Eq, Encogen</v>
      </c>
      <c r="B4047" s="144" t="str">
        <f>'[11]Depr Exp'!B4047</f>
        <v>E3539 (GIF) Sta Eq, Encogen-12</v>
      </c>
      <c r="C4047" s="144" t="str">
        <f>'[11]Depr Exp'!C4047</f>
        <v>403E</v>
      </c>
      <c r="D4047" s="144"/>
      <c r="E4047" s="282">
        <f>'[11]Depr Exp'!E4047</f>
        <v>43465</v>
      </c>
      <c r="F4047" s="523">
        <f>'[11]Depr Exp'!F4047</f>
        <v>5413075.4800000004</v>
      </c>
      <c r="G4047" s="305">
        <f>'[11]Depr Exp'!G4047</f>
        <v>2.0799999999999999E-2</v>
      </c>
      <c r="H4047" s="524">
        <f>'[11]Depr Exp'!H4047</f>
        <v>9382.66</v>
      </c>
      <c r="I4047" s="523">
        <f>'[11]Depr Exp'!I4047</f>
        <v>5413075.4800000004</v>
      </c>
      <c r="J4047" s="305">
        <f>'[11]Depr Exp'!J4047</f>
        <v>2.0799999999999999E-2</v>
      </c>
      <c r="K4047" s="373">
        <f>'[11]Depr Exp'!K4047</f>
        <v>9382.6641653333336</v>
      </c>
      <c r="L4047" s="524">
        <f>'[11]Depr Exp'!L4047</f>
        <v>0</v>
      </c>
      <c r="M4047" s="144"/>
      <c r="N4047" s="144"/>
    </row>
    <row r="4048" spans="1:14" ht="15.75" thickBot="1">
      <c r="A4048" s="159" t="str">
        <f>'[11]Depr Exp'!A4048</f>
        <v>E3539 (GIF) Sta Eq, Encogen Total</v>
      </c>
      <c r="B4048" s="144">
        <f>'[11]Depr Exp'!B4048</f>
        <v>0</v>
      </c>
      <c r="C4048" s="502" t="str">
        <f>'[11]Depr Exp'!C4048</f>
        <v>ETSM</v>
      </c>
      <c r="D4048" s="144"/>
      <c r="E4048" s="281" t="str">
        <f>'[11]Depr Exp'!E4048</f>
        <v>Total</v>
      </c>
      <c r="F4048" s="141">
        <f>'[11]Depr Exp'!F4048</f>
        <v>0</v>
      </c>
      <c r="G4048" s="252">
        <f>'[11]Depr Exp'!G4048</f>
        <v>0</v>
      </c>
      <c r="H4048" s="286">
        <f>'[11]Depr Exp'!H4048</f>
        <v>112591.92000000003</v>
      </c>
      <c r="I4048" s="141">
        <f>'[11]Depr Exp'!I4048</f>
        <v>0</v>
      </c>
      <c r="J4048" s="252">
        <f>'[11]Depr Exp'!J4048</f>
        <v>0</v>
      </c>
      <c r="K4048" s="286">
        <f>'[11]Depr Exp'!K4048</f>
        <v>112591.96998400001</v>
      </c>
      <c r="L4048" s="286">
        <f>'[11]Depr Exp'!L4048</f>
        <v>0.05</v>
      </c>
      <c r="M4048" s="144"/>
      <c r="N4048" s="144"/>
    </row>
    <row r="4049" spans="1:14" ht="13.5" thickTop="1">
      <c r="A4049" s="144" t="str">
        <f>'[11]Depr Exp'!A4049</f>
        <v>E3539 (GIF) Sta Eq, Ferndale</v>
      </c>
      <c r="B4049" s="144" t="str">
        <f>'[11]Depr Exp'!B4049</f>
        <v>E3539 (GIF) Sta Eq, Ferndale-1</v>
      </c>
      <c r="C4049" s="144" t="str">
        <f>'[11]Depr Exp'!C4049</f>
        <v>403E</v>
      </c>
      <c r="D4049" s="144"/>
      <c r="E4049" s="282">
        <f>'[11]Depr Exp'!E4049</f>
        <v>43131</v>
      </c>
      <c r="F4049" s="523">
        <f>'[11]Depr Exp'!F4049</f>
        <v>5618561.7699999996</v>
      </c>
      <c r="G4049" s="305">
        <f>'[11]Depr Exp'!G4049</f>
        <v>2.0799999999999999E-2</v>
      </c>
      <c r="H4049" s="524">
        <f>'[11]Depr Exp'!H4049</f>
        <v>9738.84</v>
      </c>
      <c r="I4049" s="523">
        <f>'[11]Depr Exp'!I4049</f>
        <v>5618561.7699999996</v>
      </c>
      <c r="J4049" s="305">
        <f>'[11]Depr Exp'!J4049</f>
        <v>2.0799999999999999E-2</v>
      </c>
      <c r="K4049" s="373">
        <f>'[11]Depr Exp'!K4049</f>
        <v>9738.8404013333329</v>
      </c>
      <c r="L4049" s="524">
        <f>'[11]Depr Exp'!L4049</f>
        <v>0</v>
      </c>
      <c r="M4049" s="144"/>
      <c r="N4049" s="144"/>
    </row>
    <row r="4050" spans="1:14">
      <c r="A4050" s="144" t="str">
        <f>'[11]Depr Exp'!A4050</f>
        <v>E3539 (GIF) Sta Eq, Ferndale</v>
      </c>
      <c r="B4050" s="144" t="str">
        <f>'[11]Depr Exp'!B4050</f>
        <v>E3539 (GIF) Sta Eq, Ferndale-2</v>
      </c>
      <c r="C4050" s="144" t="str">
        <f>'[11]Depr Exp'!C4050</f>
        <v>403E</v>
      </c>
      <c r="D4050" s="144"/>
      <c r="E4050" s="282">
        <f>'[11]Depr Exp'!E4050</f>
        <v>43159</v>
      </c>
      <c r="F4050" s="523">
        <f>'[11]Depr Exp'!F4050</f>
        <v>5618561.7699999996</v>
      </c>
      <c r="G4050" s="305">
        <f>'[11]Depr Exp'!G4050</f>
        <v>2.0799999999999999E-2</v>
      </c>
      <c r="H4050" s="524">
        <f>'[11]Depr Exp'!H4050</f>
        <v>9738.84</v>
      </c>
      <c r="I4050" s="523">
        <f>'[11]Depr Exp'!I4050</f>
        <v>5618561.7699999996</v>
      </c>
      <c r="J4050" s="305">
        <f>'[11]Depr Exp'!J4050</f>
        <v>2.0799999999999999E-2</v>
      </c>
      <c r="K4050" s="373">
        <f>'[11]Depr Exp'!K4050</f>
        <v>9738.8404013333329</v>
      </c>
      <c r="L4050" s="524">
        <f>'[11]Depr Exp'!L4050</f>
        <v>0</v>
      </c>
      <c r="M4050" s="144"/>
      <c r="N4050" s="144"/>
    </row>
    <row r="4051" spans="1:14">
      <c r="A4051" s="144" t="str">
        <f>'[11]Depr Exp'!A4051</f>
        <v>E3539 (GIF) Sta Eq, Ferndale</v>
      </c>
      <c r="B4051" s="144" t="str">
        <f>'[11]Depr Exp'!B4051</f>
        <v>E3539 (GIF) Sta Eq, Ferndale-3</v>
      </c>
      <c r="C4051" s="144" t="str">
        <f>'[11]Depr Exp'!C4051</f>
        <v>403E</v>
      </c>
      <c r="D4051" s="144"/>
      <c r="E4051" s="282">
        <f>'[11]Depr Exp'!E4051</f>
        <v>43190</v>
      </c>
      <c r="F4051" s="523">
        <f>'[11]Depr Exp'!F4051</f>
        <v>5618561.7699999996</v>
      </c>
      <c r="G4051" s="305">
        <f>'[11]Depr Exp'!G4051</f>
        <v>2.0799999999999999E-2</v>
      </c>
      <c r="H4051" s="524">
        <f>'[11]Depr Exp'!H4051</f>
        <v>9738.84</v>
      </c>
      <c r="I4051" s="523">
        <f>'[11]Depr Exp'!I4051</f>
        <v>5618561.7699999996</v>
      </c>
      <c r="J4051" s="305">
        <f>'[11]Depr Exp'!J4051</f>
        <v>2.0799999999999999E-2</v>
      </c>
      <c r="K4051" s="373">
        <f>'[11]Depr Exp'!K4051</f>
        <v>9738.8404013333329</v>
      </c>
      <c r="L4051" s="524">
        <f>'[11]Depr Exp'!L4051</f>
        <v>0</v>
      </c>
      <c r="M4051" s="144"/>
      <c r="N4051" s="144"/>
    </row>
    <row r="4052" spans="1:14">
      <c r="A4052" s="144" t="str">
        <f>'[11]Depr Exp'!A4052</f>
        <v>E3539 (GIF) Sta Eq, Ferndale</v>
      </c>
      <c r="B4052" s="144" t="str">
        <f>'[11]Depr Exp'!B4052</f>
        <v>E3539 (GIF) Sta Eq, Ferndale-4</v>
      </c>
      <c r="C4052" s="144" t="str">
        <f>'[11]Depr Exp'!C4052</f>
        <v>403E</v>
      </c>
      <c r="D4052" s="144"/>
      <c r="E4052" s="282">
        <f>'[11]Depr Exp'!E4052</f>
        <v>43220</v>
      </c>
      <c r="F4052" s="523">
        <f>'[11]Depr Exp'!F4052</f>
        <v>5618561.7699999996</v>
      </c>
      <c r="G4052" s="305">
        <f>'[11]Depr Exp'!G4052</f>
        <v>2.0799999999999999E-2</v>
      </c>
      <c r="H4052" s="524">
        <f>'[11]Depr Exp'!H4052</f>
        <v>9738.84</v>
      </c>
      <c r="I4052" s="523">
        <f>'[11]Depr Exp'!I4052</f>
        <v>5618561.7699999996</v>
      </c>
      <c r="J4052" s="305">
        <f>'[11]Depr Exp'!J4052</f>
        <v>2.0799999999999999E-2</v>
      </c>
      <c r="K4052" s="373">
        <f>'[11]Depr Exp'!K4052</f>
        <v>9738.8404013333329</v>
      </c>
      <c r="L4052" s="524">
        <f>'[11]Depr Exp'!L4052</f>
        <v>0</v>
      </c>
      <c r="M4052" s="144"/>
      <c r="N4052" s="144"/>
    </row>
    <row r="4053" spans="1:14">
      <c r="A4053" s="144" t="str">
        <f>'[11]Depr Exp'!A4053</f>
        <v>E3539 (GIF) Sta Eq, Ferndale</v>
      </c>
      <c r="B4053" s="144" t="str">
        <f>'[11]Depr Exp'!B4053</f>
        <v>E3539 (GIF) Sta Eq, Ferndale-5</v>
      </c>
      <c r="C4053" s="144" t="str">
        <f>'[11]Depr Exp'!C4053</f>
        <v>403E</v>
      </c>
      <c r="D4053" s="144"/>
      <c r="E4053" s="282">
        <f>'[11]Depr Exp'!E4053</f>
        <v>43251</v>
      </c>
      <c r="F4053" s="523">
        <f>'[11]Depr Exp'!F4053</f>
        <v>5618561.7699999996</v>
      </c>
      <c r="G4053" s="305">
        <f>'[11]Depr Exp'!G4053</f>
        <v>2.0799999999999999E-2</v>
      </c>
      <c r="H4053" s="524">
        <f>'[11]Depr Exp'!H4053</f>
        <v>9738.84</v>
      </c>
      <c r="I4053" s="523">
        <f>'[11]Depr Exp'!I4053</f>
        <v>5618561.7699999996</v>
      </c>
      <c r="J4053" s="305">
        <f>'[11]Depr Exp'!J4053</f>
        <v>2.0799999999999999E-2</v>
      </c>
      <c r="K4053" s="373">
        <f>'[11]Depr Exp'!K4053</f>
        <v>9738.8404013333329</v>
      </c>
      <c r="L4053" s="524">
        <f>'[11]Depr Exp'!L4053</f>
        <v>0</v>
      </c>
      <c r="M4053" s="144"/>
      <c r="N4053" s="144"/>
    </row>
    <row r="4054" spans="1:14">
      <c r="A4054" s="144" t="str">
        <f>'[11]Depr Exp'!A4054</f>
        <v>E3539 (GIF) Sta Eq, Ferndale</v>
      </c>
      <c r="B4054" s="144" t="str">
        <f>'[11]Depr Exp'!B4054</f>
        <v>E3539 (GIF) Sta Eq, Ferndale-6</v>
      </c>
      <c r="C4054" s="144" t="str">
        <f>'[11]Depr Exp'!C4054</f>
        <v>403E</v>
      </c>
      <c r="D4054" s="144"/>
      <c r="E4054" s="282">
        <f>'[11]Depr Exp'!E4054</f>
        <v>43281</v>
      </c>
      <c r="F4054" s="523">
        <f>'[11]Depr Exp'!F4054</f>
        <v>5618561.7699999996</v>
      </c>
      <c r="G4054" s="305">
        <f>'[11]Depr Exp'!G4054</f>
        <v>2.0799999999999999E-2</v>
      </c>
      <c r="H4054" s="524">
        <f>'[11]Depr Exp'!H4054</f>
        <v>9738.84</v>
      </c>
      <c r="I4054" s="523">
        <f>'[11]Depr Exp'!I4054</f>
        <v>5618561.7699999996</v>
      </c>
      <c r="J4054" s="305">
        <f>'[11]Depr Exp'!J4054</f>
        <v>2.0799999999999999E-2</v>
      </c>
      <c r="K4054" s="373">
        <f>'[11]Depr Exp'!K4054</f>
        <v>9738.8404013333329</v>
      </c>
      <c r="L4054" s="524">
        <f>'[11]Depr Exp'!L4054</f>
        <v>0</v>
      </c>
      <c r="M4054" s="144"/>
      <c r="N4054" s="144"/>
    </row>
    <row r="4055" spans="1:14">
      <c r="A4055" s="144" t="str">
        <f>'[11]Depr Exp'!A4055</f>
        <v>E3539 (GIF) Sta Eq, Ferndale</v>
      </c>
      <c r="B4055" s="144" t="str">
        <f>'[11]Depr Exp'!B4055</f>
        <v>E3539 (GIF) Sta Eq, Ferndale-7</v>
      </c>
      <c r="C4055" s="144" t="str">
        <f>'[11]Depr Exp'!C4055</f>
        <v>403E</v>
      </c>
      <c r="D4055" s="144"/>
      <c r="E4055" s="282">
        <f>'[11]Depr Exp'!E4055</f>
        <v>43312</v>
      </c>
      <c r="F4055" s="523">
        <f>'[11]Depr Exp'!F4055</f>
        <v>5618561.7699999996</v>
      </c>
      <c r="G4055" s="305">
        <f>'[11]Depr Exp'!G4055</f>
        <v>2.0799999999999999E-2</v>
      </c>
      <c r="H4055" s="524">
        <f>'[11]Depr Exp'!H4055</f>
        <v>9738.84</v>
      </c>
      <c r="I4055" s="523">
        <f>'[11]Depr Exp'!I4055</f>
        <v>5618561.7699999996</v>
      </c>
      <c r="J4055" s="305">
        <f>'[11]Depr Exp'!J4055</f>
        <v>2.0799999999999999E-2</v>
      </c>
      <c r="K4055" s="373">
        <f>'[11]Depr Exp'!K4055</f>
        <v>9738.8404013333329</v>
      </c>
      <c r="L4055" s="524">
        <f>'[11]Depr Exp'!L4055</f>
        <v>0</v>
      </c>
      <c r="M4055" s="144"/>
      <c r="N4055" s="144"/>
    </row>
    <row r="4056" spans="1:14">
      <c r="A4056" s="144" t="str">
        <f>'[11]Depr Exp'!A4056</f>
        <v>E3539 (GIF) Sta Eq, Ferndale</v>
      </c>
      <c r="B4056" s="144" t="str">
        <f>'[11]Depr Exp'!B4056</f>
        <v>E3539 (GIF) Sta Eq, Ferndale-8</v>
      </c>
      <c r="C4056" s="144" t="str">
        <f>'[11]Depr Exp'!C4056</f>
        <v>403E</v>
      </c>
      <c r="D4056" s="144"/>
      <c r="E4056" s="282">
        <f>'[11]Depr Exp'!E4056</f>
        <v>43343</v>
      </c>
      <c r="F4056" s="523">
        <f>'[11]Depr Exp'!F4056</f>
        <v>5618561.7699999996</v>
      </c>
      <c r="G4056" s="305">
        <f>'[11]Depr Exp'!G4056</f>
        <v>2.0799999999999999E-2</v>
      </c>
      <c r="H4056" s="524">
        <f>'[11]Depr Exp'!H4056</f>
        <v>9738.84</v>
      </c>
      <c r="I4056" s="523">
        <f>'[11]Depr Exp'!I4056</f>
        <v>5618561.7699999996</v>
      </c>
      <c r="J4056" s="305">
        <f>'[11]Depr Exp'!J4056</f>
        <v>2.0799999999999999E-2</v>
      </c>
      <c r="K4056" s="373">
        <f>'[11]Depr Exp'!K4056</f>
        <v>9738.8404013333329</v>
      </c>
      <c r="L4056" s="524">
        <f>'[11]Depr Exp'!L4056</f>
        <v>0</v>
      </c>
      <c r="M4056" s="144"/>
      <c r="N4056" s="144"/>
    </row>
    <row r="4057" spans="1:14">
      <c r="A4057" s="144" t="str">
        <f>'[11]Depr Exp'!A4057</f>
        <v>E3539 (GIF) Sta Eq, Ferndale</v>
      </c>
      <c r="B4057" s="144" t="str">
        <f>'[11]Depr Exp'!B4057</f>
        <v>E3539 (GIF) Sta Eq, Ferndale-9</v>
      </c>
      <c r="C4057" s="144" t="str">
        <f>'[11]Depr Exp'!C4057</f>
        <v>403E</v>
      </c>
      <c r="D4057" s="144"/>
      <c r="E4057" s="282">
        <f>'[11]Depr Exp'!E4057</f>
        <v>43373</v>
      </c>
      <c r="F4057" s="523">
        <f>'[11]Depr Exp'!F4057</f>
        <v>5618561.7699999996</v>
      </c>
      <c r="G4057" s="305">
        <f>'[11]Depr Exp'!G4057</f>
        <v>2.0799999999999999E-2</v>
      </c>
      <c r="H4057" s="524">
        <f>'[11]Depr Exp'!H4057</f>
        <v>9738.84</v>
      </c>
      <c r="I4057" s="523">
        <f>'[11]Depr Exp'!I4057</f>
        <v>5618561.7699999996</v>
      </c>
      <c r="J4057" s="305">
        <f>'[11]Depr Exp'!J4057</f>
        <v>2.0799999999999999E-2</v>
      </c>
      <c r="K4057" s="373">
        <f>'[11]Depr Exp'!K4057</f>
        <v>9738.8404013333329</v>
      </c>
      <c r="L4057" s="524">
        <f>'[11]Depr Exp'!L4057</f>
        <v>0</v>
      </c>
      <c r="M4057" s="144"/>
      <c r="N4057" s="144"/>
    </row>
    <row r="4058" spans="1:14">
      <c r="A4058" s="144" t="str">
        <f>'[11]Depr Exp'!A4058</f>
        <v>E3539 (GIF) Sta Eq, Ferndale</v>
      </c>
      <c r="B4058" s="144" t="str">
        <f>'[11]Depr Exp'!B4058</f>
        <v>E3539 (GIF) Sta Eq, Ferndale-10</v>
      </c>
      <c r="C4058" s="144" t="str">
        <f>'[11]Depr Exp'!C4058</f>
        <v>403E</v>
      </c>
      <c r="D4058" s="144"/>
      <c r="E4058" s="282">
        <f>'[11]Depr Exp'!E4058</f>
        <v>43404</v>
      </c>
      <c r="F4058" s="523">
        <f>'[11]Depr Exp'!F4058</f>
        <v>5618561.7699999996</v>
      </c>
      <c r="G4058" s="305">
        <f>'[11]Depr Exp'!G4058</f>
        <v>2.0799999999999999E-2</v>
      </c>
      <c r="H4058" s="524">
        <f>'[11]Depr Exp'!H4058</f>
        <v>9738.84</v>
      </c>
      <c r="I4058" s="523">
        <f>'[11]Depr Exp'!I4058</f>
        <v>5618561.7699999996</v>
      </c>
      <c r="J4058" s="305">
        <f>'[11]Depr Exp'!J4058</f>
        <v>2.0799999999999999E-2</v>
      </c>
      <c r="K4058" s="373">
        <f>'[11]Depr Exp'!K4058</f>
        <v>9738.8404013333329</v>
      </c>
      <c r="L4058" s="524">
        <f>'[11]Depr Exp'!L4058</f>
        <v>0</v>
      </c>
      <c r="M4058" s="144"/>
      <c r="N4058" s="144"/>
    </row>
    <row r="4059" spans="1:14">
      <c r="A4059" s="144" t="str">
        <f>'[11]Depr Exp'!A4059</f>
        <v>E3539 (GIF) Sta Eq, Ferndale</v>
      </c>
      <c r="B4059" s="144" t="str">
        <f>'[11]Depr Exp'!B4059</f>
        <v>E3539 (GIF) Sta Eq, Ferndale-11</v>
      </c>
      <c r="C4059" s="144" t="str">
        <f>'[11]Depr Exp'!C4059</f>
        <v>403E</v>
      </c>
      <c r="D4059" s="144"/>
      <c r="E4059" s="282">
        <f>'[11]Depr Exp'!E4059</f>
        <v>43434</v>
      </c>
      <c r="F4059" s="523">
        <f>'[11]Depr Exp'!F4059</f>
        <v>5618561.7699999996</v>
      </c>
      <c r="G4059" s="305">
        <f>'[11]Depr Exp'!G4059</f>
        <v>2.0799999999999999E-2</v>
      </c>
      <c r="H4059" s="524">
        <f>'[11]Depr Exp'!H4059</f>
        <v>9738.84</v>
      </c>
      <c r="I4059" s="523">
        <f>'[11]Depr Exp'!I4059</f>
        <v>5618561.7699999996</v>
      </c>
      <c r="J4059" s="305">
        <f>'[11]Depr Exp'!J4059</f>
        <v>2.0799999999999999E-2</v>
      </c>
      <c r="K4059" s="373">
        <f>'[11]Depr Exp'!K4059</f>
        <v>9738.8404013333329</v>
      </c>
      <c r="L4059" s="524">
        <f>'[11]Depr Exp'!L4059</f>
        <v>0</v>
      </c>
      <c r="M4059" s="144"/>
      <c r="N4059" s="144"/>
    </row>
    <row r="4060" spans="1:14">
      <c r="A4060" s="144" t="str">
        <f>'[11]Depr Exp'!A4060</f>
        <v>E3539 (GIF) Sta Eq, Ferndale</v>
      </c>
      <c r="B4060" s="144" t="str">
        <f>'[11]Depr Exp'!B4060</f>
        <v>E3539 (GIF) Sta Eq, Ferndale-12</v>
      </c>
      <c r="C4060" s="144" t="str">
        <f>'[11]Depr Exp'!C4060</f>
        <v>403E</v>
      </c>
      <c r="D4060" s="144"/>
      <c r="E4060" s="282">
        <f>'[11]Depr Exp'!E4060</f>
        <v>43465</v>
      </c>
      <c r="F4060" s="523">
        <f>'[11]Depr Exp'!F4060</f>
        <v>5618561.7699999996</v>
      </c>
      <c r="G4060" s="305">
        <f>'[11]Depr Exp'!G4060</f>
        <v>2.0799999999999999E-2</v>
      </c>
      <c r="H4060" s="524">
        <f>'[11]Depr Exp'!H4060</f>
        <v>9738.84</v>
      </c>
      <c r="I4060" s="523">
        <f>'[11]Depr Exp'!I4060</f>
        <v>5618561.7699999996</v>
      </c>
      <c r="J4060" s="305">
        <f>'[11]Depr Exp'!J4060</f>
        <v>2.0799999999999999E-2</v>
      </c>
      <c r="K4060" s="373">
        <f>'[11]Depr Exp'!K4060</f>
        <v>9738.8404013333329</v>
      </c>
      <c r="L4060" s="524">
        <f>'[11]Depr Exp'!L4060</f>
        <v>0</v>
      </c>
      <c r="M4060" s="144"/>
      <c r="N4060" s="144"/>
    </row>
    <row r="4061" spans="1:14" ht="15.75" thickBot="1">
      <c r="A4061" s="159" t="str">
        <f>'[11]Depr Exp'!A4061</f>
        <v>E3539 (GIF) Sta Eq, Ferndale Total</v>
      </c>
      <c r="B4061" s="144">
        <f>'[11]Depr Exp'!B4061</f>
        <v>0</v>
      </c>
      <c r="C4061" s="502" t="str">
        <f>'[11]Depr Exp'!C4061</f>
        <v>ETSM</v>
      </c>
      <c r="D4061" s="144"/>
      <c r="E4061" s="281" t="str">
        <f>'[11]Depr Exp'!E4061</f>
        <v>Total</v>
      </c>
      <c r="F4061" s="141">
        <f>'[11]Depr Exp'!F4061</f>
        <v>0</v>
      </c>
      <c r="G4061" s="252">
        <f>'[11]Depr Exp'!G4061</f>
        <v>0</v>
      </c>
      <c r="H4061" s="286">
        <f>'[11]Depr Exp'!H4061</f>
        <v>116866.07999999997</v>
      </c>
      <c r="I4061" s="141">
        <f>'[11]Depr Exp'!I4061</f>
        <v>0</v>
      </c>
      <c r="J4061" s="252">
        <f>'[11]Depr Exp'!J4061</f>
        <v>0</v>
      </c>
      <c r="K4061" s="286">
        <f>'[11]Depr Exp'!K4061</f>
        <v>116866.084816</v>
      </c>
      <c r="L4061" s="286">
        <f>'[11]Depr Exp'!L4061</f>
        <v>0</v>
      </c>
      <c r="M4061" s="144"/>
      <c r="N4061" s="144"/>
    </row>
    <row r="4062" spans="1:14" ht="13.5" thickTop="1">
      <c r="A4062" s="144" t="str">
        <f>'[11]Depr Exp'!A4062</f>
        <v>E3539 (GIF) Sta Eq, Fred 1/APC</v>
      </c>
      <c r="B4062" s="144" t="str">
        <f>'[11]Depr Exp'!B4062</f>
        <v>E3539 (GIF) Sta Eq, Fred 1/APC-1</v>
      </c>
      <c r="C4062" s="144" t="str">
        <f>'[11]Depr Exp'!C4062</f>
        <v>403E</v>
      </c>
      <c r="D4062" s="144"/>
      <c r="E4062" s="282">
        <f>'[11]Depr Exp'!E4062</f>
        <v>43131</v>
      </c>
      <c r="F4062" s="523">
        <f>'[11]Depr Exp'!F4062</f>
        <v>5035074.58</v>
      </c>
      <c r="G4062" s="305">
        <f>'[11]Depr Exp'!G4062</f>
        <v>2.0799999999999999E-2</v>
      </c>
      <c r="H4062" s="524">
        <f>'[11]Depr Exp'!H4062</f>
        <v>8727.4599999999991</v>
      </c>
      <c r="I4062" s="523">
        <f>'[11]Depr Exp'!I4062</f>
        <v>5035074.58</v>
      </c>
      <c r="J4062" s="305">
        <f>'[11]Depr Exp'!J4062</f>
        <v>2.0799999999999999E-2</v>
      </c>
      <c r="K4062" s="373">
        <f>'[11]Depr Exp'!K4062</f>
        <v>8727.4626053333322</v>
      </c>
      <c r="L4062" s="524">
        <f>'[11]Depr Exp'!L4062</f>
        <v>0</v>
      </c>
      <c r="M4062" s="144"/>
      <c r="N4062" s="144"/>
    </row>
    <row r="4063" spans="1:14">
      <c r="A4063" s="144" t="str">
        <f>'[11]Depr Exp'!A4063</f>
        <v>E3539 (GIF) Sta Eq, Fred 1/APC</v>
      </c>
      <c r="B4063" s="144" t="str">
        <f>'[11]Depr Exp'!B4063</f>
        <v>E3539 (GIF) Sta Eq, Fred 1/APC-2</v>
      </c>
      <c r="C4063" s="144" t="str">
        <f>'[11]Depr Exp'!C4063</f>
        <v>403E</v>
      </c>
      <c r="D4063" s="144"/>
      <c r="E4063" s="282">
        <f>'[11]Depr Exp'!E4063</f>
        <v>43159</v>
      </c>
      <c r="F4063" s="523">
        <f>'[11]Depr Exp'!F4063</f>
        <v>5035074.58</v>
      </c>
      <c r="G4063" s="305">
        <f>'[11]Depr Exp'!G4063</f>
        <v>2.0799999999999999E-2</v>
      </c>
      <c r="H4063" s="524">
        <f>'[11]Depr Exp'!H4063</f>
        <v>8727.4599999999991</v>
      </c>
      <c r="I4063" s="523">
        <f>'[11]Depr Exp'!I4063</f>
        <v>5035074.58</v>
      </c>
      <c r="J4063" s="305">
        <f>'[11]Depr Exp'!J4063</f>
        <v>2.0799999999999999E-2</v>
      </c>
      <c r="K4063" s="373">
        <f>'[11]Depr Exp'!K4063</f>
        <v>8727.4626053333322</v>
      </c>
      <c r="L4063" s="524">
        <f>'[11]Depr Exp'!L4063</f>
        <v>0</v>
      </c>
      <c r="M4063" s="144"/>
      <c r="N4063" s="144"/>
    </row>
    <row r="4064" spans="1:14">
      <c r="A4064" s="144" t="str">
        <f>'[11]Depr Exp'!A4064</f>
        <v>E3539 (GIF) Sta Eq, Fred 1/APC</v>
      </c>
      <c r="B4064" s="144" t="str">
        <f>'[11]Depr Exp'!B4064</f>
        <v>E3539 (GIF) Sta Eq, Fred 1/APC-3</v>
      </c>
      <c r="C4064" s="144" t="str">
        <f>'[11]Depr Exp'!C4064</f>
        <v>403E</v>
      </c>
      <c r="D4064" s="144"/>
      <c r="E4064" s="282">
        <f>'[11]Depr Exp'!E4064</f>
        <v>43190</v>
      </c>
      <c r="F4064" s="523">
        <f>'[11]Depr Exp'!F4064</f>
        <v>5035074.58</v>
      </c>
      <c r="G4064" s="305">
        <f>'[11]Depr Exp'!G4064</f>
        <v>2.0799999999999999E-2</v>
      </c>
      <c r="H4064" s="524">
        <f>'[11]Depr Exp'!H4064</f>
        <v>8727.4599999999991</v>
      </c>
      <c r="I4064" s="523">
        <f>'[11]Depr Exp'!I4064</f>
        <v>5035074.58</v>
      </c>
      <c r="J4064" s="305">
        <f>'[11]Depr Exp'!J4064</f>
        <v>2.0799999999999999E-2</v>
      </c>
      <c r="K4064" s="373">
        <f>'[11]Depr Exp'!K4064</f>
        <v>8727.4626053333322</v>
      </c>
      <c r="L4064" s="524">
        <f>'[11]Depr Exp'!L4064</f>
        <v>0</v>
      </c>
      <c r="M4064" s="144"/>
      <c r="N4064" s="144"/>
    </row>
    <row r="4065" spans="1:14">
      <c r="A4065" s="144" t="str">
        <f>'[11]Depr Exp'!A4065</f>
        <v>E3539 (GIF) Sta Eq, Fred 1/APC</v>
      </c>
      <c r="B4065" s="144" t="str">
        <f>'[11]Depr Exp'!B4065</f>
        <v>E3539 (GIF) Sta Eq, Fred 1/APC-4</v>
      </c>
      <c r="C4065" s="144" t="str">
        <f>'[11]Depr Exp'!C4065</f>
        <v>403E</v>
      </c>
      <c r="D4065" s="144"/>
      <c r="E4065" s="282">
        <f>'[11]Depr Exp'!E4065</f>
        <v>43220</v>
      </c>
      <c r="F4065" s="523">
        <f>'[11]Depr Exp'!F4065</f>
        <v>5035074.58</v>
      </c>
      <c r="G4065" s="305">
        <f>'[11]Depr Exp'!G4065</f>
        <v>2.0799999999999999E-2</v>
      </c>
      <c r="H4065" s="524">
        <f>'[11]Depr Exp'!H4065</f>
        <v>8727.4599999999991</v>
      </c>
      <c r="I4065" s="523">
        <f>'[11]Depr Exp'!I4065</f>
        <v>5035074.58</v>
      </c>
      <c r="J4065" s="305">
        <f>'[11]Depr Exp'!J4065</f>
        <v>2.0799999999999999E-2</v>
      </c>
      <c r="K4065" s="373">
        <f>'[11]Depr Exp'!K4065</f>
        <v>8727.4626053333322</v>
      </c>
      <c r="L4065" s="524">
        <f>'[11]Depr Exp'!L4065</f>
        <v>0</v>
      </c>
      <c r="M4065" s="144"/>
      <c r="N4065" s="144"/>
    </row>
    <row r="4066" spans="1:14">
      <c r="A4066" s="144" t="str">
        <f>'[11]Depr Exp'!A4066</f>
        <v>E3539 (GIF) Sta Eq, Fred 1/APC</v>
      </c>
      <c r="B4066" s="144" t="str">
        <f>'[11]Depr Exp'!B4066</f>
        <v>E3539 (GIF) Sta Eq, Fred 1/APC-5</v>
      </c>
      <c r="C4066" s="144" t="str">
        <f>'[11]Depr Exp'!C4066</f>
        <v>403E</v>
      </c>
      <c r="D4066" s="144"/>
      <c r="E4066" s="282">
        <f>'[11]Depr Exp'!E4066</f>
        <v>43251</v>
      </c>
      <c r="F4066" s="523">
        <f>'[11]Depr Exp'!F4066</f>
        <v>5035074.58</v>
      </c>
      <c r="G4066" s="305">
        <f>'[11]Depr Exp'!G4066</f>
        <v>2.0799999999999999E-2</v>
      </c>
      <c r="H4066" s="524">
        <f>'[11]Depr Exp'!H4066</f>
        <v>8727.4599999999991</v>
      </c>
      <c r="I4066" s="523">
        <f>'[11]Depr Exp'!I4066</f>
        <v>5035074.58</v>
      </c>
      <c r="J4066" s="305">
        <f>'[11]Depr Exp'!J4066</f>
        <v>2.0799999999999999E-2</v>
      </c>
      <c r="K4066" s="373">
        <f>'[11]Depr Exp'!K4066</f>
        <v>8727.4626053333322</v>
      </c>
      <c r="L4066" s="524">
        <f>'[11]Depr Exp'!L4066</f>
        <v>0</v>
      </c>
      <c r="M4066" s="144"/>
      <c r="N4066" s="144"/>
    </row>
    <row r="4067" spans="1:14">
      <c r="A4067" s="144" t="str">
        <f>'[11]Depr Exp'!A4067</f>
        <v>E3539 (GIF) Sta Eq, Fred 1/APC</v>
      </c>
      <c r="B4067" s="144" t="str">
        <f>'[11]Depr Exp'!B4067</f>
        <v>E3539 (GIF) Sta Eq, Fred 1/APC-6</v>
      </c>
      <c r="C4067" s="144" t="str">
        <f>'[11]Depr Exp'!C4067</f>
        <v>403E</v>
      </c>
      <c r="D4067" s="144"/>
      <c r="E4067" s="282">
        <f>'[11]Depr Exp'!E4067</f>
        <v>43281</v>
      </c>
      <c r="F4067" s="523">
        <f>'[11]Depr Exp'!F4067</f>
        <v>5035074.58</v>
      </c>
      <c r="G4067" s="305">
        <f>'[11]Depr Exp'!G4067</f>
        <v>2.0799999999999999E-2</v>
      </c>
      <c r="H4067" s="524">
        <f>'[11]Depr Exp'!H4067</f>
        <v>8727.4599999999991</v>
      </c>
      <c r="I4067" s="523">
        <f>'[11]Depr Exp'!I4067</f>
        <v>5035074.58</v>
      </c>
      <c r="J4067" s="305">
        <f>'[11]Depr Exp'!J4067</f>
        <v>2.0799999999999999E-2</v>
      </c>
      <c r="K4067" s="373">
        <f>'[11]Depr Exp'!K4067</f>
        <v>8727.4626053333322</v>
      </c>
      <c r="L4067" s="524">
        <f>'[11]Depr Exp'!L4067</f>
        <v>0</v>
      </c>
      <c r="M4067" s="144"/>
      <c r="N4067" s="144"/>
    </row>
    <row r="4068" spans="1:14">
      <c r="A4068" s="144" t="str">
        <f>'[11]Depr Exp'!A4068</f>
        <v>E3539 (GIF) Sta Eq, Fred 1/APC</v>
      </c>
      <c r="B4068" s="144" t="str">
        <f>'[11]Depr Exp'!B4068</f>
        <v>E3539 (GIF) Sta Eq, Fred 1/APC-7</v>
      </c>
      <c r="C4068" s="144" t="str">
        <f>'[11]Depr Exp'!C4068</f>
        <v>403E</v>
      </c>
      <c r="D4068" s="144"/>
      <c r="E4068" s="282">
        <f>'[11]Depr Exp'!E4068</f>
        <v>43312</v>
      </c>
      <c r="F4068" s="523">
        <f>'[11]Depr Exp'!F4068</f>
        <v>5035074.58</v>
      </c>
      <c r="G4068" s="305">
        <f>'[11]Depr Exp'!G4068</f>
        <v>2.0799999999999999E-2</v>
      </c>
      <c r="H4068" s="524">
        <f>'[11]Depr Exp'!H4068</f>
        <v>8727.4599999999991</v>
      </c>
      <c r="I4068" s="523">
        <f>'[11]Depr Exp'!I4068</f>
        <v>5035074.58</v>
      </c>
      <c r="J4068" s="305">
        <f>'[11]Depr Exp'!J4068</f>
        <v>2.0799999999999999E-2</v>
      </c>
      <c r="K4068" s="373">
        <f>'[11]Depr Exp'!K4068</f>
        <v>8727.4626053333322</v>
      </c>
      <c r="L4068" s="524">
        <f>'[11]Depr Exp'!L4068</f>
        <v>0</v>
      </c>
      <c r="M4068" s="144"/>
      <c r="N4068" s="144"/>
    </row>
    <row r="4069" spans="1:14">
      <c r="A4069" s="144" t="str">
        <f>'[11]Depr Exp'!A4069</f>
        <v>E3539 (GIF) Sta Eq, Fred 1/APC</v>
      </c>
      <c r="B4069" s="144" t="str">
        <f>'[11]Depr Exp'!B4069</f>
        <v>E3539 (GIF) Sta Eq, Fred 1/APC-8</v>
      </c>
      <c r="C4069" s="144" t="str">
        <f>'[11]Depr Exp'!C4069</f>
        <v>403E</v>
      </c>
      <c r="D4069" s="144"/>
      <c r="E4069" s="282">
        <f>'[11]Depr Exp'!E4069</f>
        <v>43343</v>
      </c>
      <c r="F4069" s="523">
        <f>'[11]Depr Exp'!F4069</f>
        <v>5035074.58</v>
      </c>
      <c r="G4069" s="305">
        <f>'[11]Depr Exp'!G4069</f>
        <v>2.0799999999999999E-2</v>
      </c>
      <c r="H4069" s="524">
        <f>'[11]Depr Exp'!H4069</f>
        <v>8727.4599999999991</v>
      </c>
      <c r="I4069" s="523">
        <f>'[11]Depr Exp'!I4069</f>
        <v>5035074.58</v>
      </c>
      <c r="J4069" s="305">
        <f>'[11]Depr Exp'!J4069</f>
        <v>2.0799999999999999E-2</v>
      </c>
      <c r="K4069" s="373">
        <f>'[11]Depr Exp'!K4069</f>
        <v>8727.4626053333322</v>
      </c>
      <c r="L4069" s="524">
        <f>'[11]Depr Exp'!L4069</f>
        <v>0</v>
      </c>
      <c r="M4069" s="144"/>
      <c r="N4069" s="144"/>
    </row>
    <row r="4070" spans="1:14">
      <c r="A4070" s="144" t="str">
        <f>'[11]Depr Exp'!A4070</f>
        <v>E3539 (GIF) Sta Eq, Fred 1/APC</v>
      </c>
      <c r="B4070" s="144" t="str">
        <f>'[11]Depr Exp'!B4070</f>
        <v>E3539 (GIF) Sta Eq, Fred 1/APC-9</v>
      </c>
      <c r="C4070" s="144" t="str">
        <f>'[11]Depr Exp'!C4070</f>
        <v>403E</v>
      </c>
      <c r="D4070" s="144"/>
      <c r="E4070" s="282">
        <f>'[11]Depr Exp'!E4070</f>
        <v>43373</v>
      </c>
      <c r="F4070" s="523">
        <f>'[11]Depr Exp'!F4070</f>
        <v>5035074.58</v>
      </c>
      <c r="G4070" s="305">
        <f>'[11]Depr Exp'!G4070</f>
        <v>2.0799999999999999E-2</v>
      </c>
      <c r="H4070" s="524">
        <f>'[11]Depr Exp'!H4070</f>
        <v>8727.4599999999991</v>
      </c>
      <c r="I4070" s="523">
        <f>'[11]Depr Exp'!I4070</f>
        <v>5035074.58</v>
      </c>
      <c r="J4070" s="305">
        <f>'[11]Depr Exp'!J4070</f>
        <v>2.0799999999999999E-2</v>
      </c>
      <c r="K4070" s="373">
        <f>'[11]Depr Exp'!K4070</f>
        <v>8727.4626053333322</v>
      </c>
      <c r="L4070" s="524">
        <f>'[11]Depr Exp'!L4070</f>
        <v>0</v>
      </c>
      <c r="M4070" s="144"/>
      <c r="N4070" s="144"/>
    </row>
    <row r="4071" spans="1:14">
      <c r="A4071" s="144" t="str">
        <f>'[11]Depr Exp'!A4071</f>
        <v>E3539 (GIF) Sta Eq, Fred 1/APC</v>
      </c>
      <c r="B4071" s="144" t="str">
        <f>'[11]Depr Exp'!B4071</f>
        <v>E3539 (GIF) Sta Eq, Fred 1/APC-10</v>
      </c>
      <c r="C4071" s="144" t="str">
        <f>'[11]Depr Exp'!C4071</f>
        <v>403E</v>
      </c>
      <c r="D4071" s="144"/>
      <c r="E4071" s="282">
        <f>'[11]Depr Exp'!E4071</f>
        <v>43404</v>
      </c>
      <c r="F4071" s="523">
        <f>'[11]Depr Exp'!F4071</f>
        <v>5035074.58</v>
      </c>
      <c r="G4071" s="305">
        <f>'[11]Depr Exp'!G4071</f>
        <v>2.0799999999999999E-2</v>
      </c>
      <c r="H4071" s="524">
        <f>'[11]Depr Exp'!H4071</f>
        <v>8727.4599999999991</v>
      </c>
      <c r="I4071" s="523">
        <f>'[11]Depr Exp'!I4071</f>
        <v>5035074.58</v>
      </c>
      <c r="J4071" s="305">
        <f>'[11]Depr Exp'!J4071</f>
        <v>2.0799999999999999E-2</v>
      </c>
      <c r="K4071" s="373">
        <f>'[11]Depr Exp'!K4071</f>
        <v>8727.4626053333322</v>
      </c>
      <c r="L4071" s="524">
        <f>'[11]Depr Exp'!L4071</f>
        <v>0</v>
      </c>
      <c r="M4071" s="144"/>
      <c r="N4071" s="144"/>
    </row>
    <row r="4072" spans="1:14">
      <c r="A4072" s="144" t="str">
        <f>'[11]Depr Exp'!A4072</f>
        <v>E3539 (GIF) Sta Eq, Fred 1/APC</v>
      </c>
      <c r="B4072" s="144" t="str">
        <f>'[11]Depr Exp'!B4072</f>
        <v>E3539 (GIF) Sta Eq, Fred 1/APC-11</v>
      </c>
      <c r="C4072" s="144" t="str">
        <f>'[11]Depr Exp'!C4072</f>
        <v>403E</v>
      </c>
      <c r="D4072" s="144"/>
      <c r="E4072" s="282">
        <f>'[11]Depr Exp'!E4072</f>
        <v>43434</v>
      </c>
      <c r="F4072" s="523">
        <f>'[11]Depr Exp'!F4072</f>
        <v>5035074.58</v>
      </c>
      <c r="G4072" s="305">
        <f>'[11]Depr Exp'!G4072</f>
        <v>2.0799999999999999E-2</v>
      </c>
      <c r="H4072" s="524">
        <f>'[11]Depr Exp'!H4072</f>
        <v>8727.4599999999991</v>
      </c>
      <c r="I4072" s="523">
        <f>'[11]Depr Exp'!I4072</f>
        <v>5035074.58</v>
      </c>
      <c r="J4072" s="305">
        <f>'[11]Depr Exp'!J4072</f>
        <v>2.0799999999999999E-2</v>
      </c>
      <c r="K4072" s="373">
        <f>'[11]Depr Exp'!K4072</f>
        <v>8727.4626053333322</v>
      </c>
      <c r="L4072" s="524">
        <f>'[11]Depr Exp'!L4072</f>
        <v>0</v>
      </c>
      <c r="M4072" s="144"/>
      <c r="N4072" s="144"/>
    </row>
    <row r="4073" spans="1:14">
      <c r="A4073" s="144" t="str">
        <f>'[11]Depr Exp'!A4073</f>
        <v>E3539 (GIF) Sta Eq, Fred 1/APC</v>
      </c>
      <c r="B4073" s="144" t="str">
        <f>'[11]Depr Exp'!B4073</f>
        <v>E3539 (GIF) Sta Eq, Fred 1/APC-12</v>
      </c>
      <c r="C4073" s="144" t="str">
        <f>'[11]Depr Exp'!C4073</f>
        <v>403E</v>
      </c>
      <c r="D4073" s="144"/>
      <c r="E4073" s="282">
        <f>'[11]Depr Exp'!E4073</f>
        <v>43465</v>
      </c>
      <c r="F4073" s="523">
        <f>'[11]Depr Exp'!F4073</f>
        <v>5035074.58</v>
      </c>
      <c r="G4073" s="305">
        <f>'[11]Depr Exp'!G4073</f>
        <v>2.0799999999999999E-2</v>
      </c>
      <c r="H4073" s="524">
        <f>'[11]Depr Exp'!H4073</f>
        <v>8727.4599999999991</v>
      </c>
      <c r="I4073" s="523">
        <f>'[11]Depr Exp'!I4073</f>
        <v>5035074.58</v>
      </c>
      <c r="J4073" s="305">
        <f>'[11]Depr Exp'!J4073</f>
        <v>2.0799999999999999E-2</v>
      </c>
      <c r="K4073" s="373">
        <f>'[11]Depr Exp'!K4073</f>
        <v>8727.4626053333322</v>
      </c>
      <c r="L4073" s="524">
        <f>'[11]Depr Exp'!L4073</f>
        <v>0</v>
      </c>
      <c r="M4073" s="144"/>
      <c r="N4073" s="144"/>
    </row>
    <row r="4074" spans="1:14" ht="15.75" thickBot="1">
      <c r="A4074" s="159" t="str">
        <f>'[11]Depr Exp'!A4074</f>
        <v>E3539 (GIF) Sta Eq, Fred 1/APC Total</v>
      </c>
      <c r="B4074" s="144">
        <f>'[11]Depr Exp'!B4074</f>
        <v>0</v>
      </c>
      <c r="C4074" s="502" t="str">
        <f>'[11]Depr Exp'!C4074</f>
        <v>ETSM</v>
      </c>
      <c r="D4074" s="144"/>
      <c r="E4074" s="281" t="str">
        <f>'[11]Depr Exp'!E4074</f>
        <v>Total</v>
      </c>
      <c r="F4074" s="141">
        <f>'[11]Depr Exp'!F4074</f>
        <v>0</v>
      </c>
      <c r="G4074" s="252">
        <f>'[11]Depr Exp'!G4074</f>
        <v>0</v>
      </c>
      <c r="H4074" s="286">
        <f>'[11]Depr Exp'!H4074</f>
        <v>104729.51999999996</v>
      </c>
      <c r="I4074" s="141">
        <f>'[11]Depr Exp'!I4074</f>
        <v>0</v>
      </c>
      <c r="J4074" s="252">
        <f>'[11]Depr Exp'!J4074</f>
        <v>0</v>
      </c>
      <c r="K4074" s="286">
        <f>'[11]Depr Exp'!K4074</f>
        <v>104729.55126399999</v>
      </c>
      <c r="L4074" s="286">
        <f>'[11]Depr Exp'!L4074</f>
        <v>0.03</v>
      </c>
      <c r="M4074" s="144"/>
      <c r="N4074" s="144"/>
    </row>
    <row r="4075" spans="1:14" ht="13.5" thickTop="1">
      <c r="A4075" s="144" t="str">
        <f>'[11]Depr Exp'!A4075</f>
        <v>E3539 (GIF) Sta Eq, Frederickson</v>
      </c>
      <c r="B4075" s="144" t="str">
        <f>'[11]Depr Exp'!B4075</f>
        <v>E3539 (GIF) Sta Eq, Frederickson-1</v>
      </c>
      <c r="C4075" s="144" t="str">
        <f>'[11]Depr Exp'!C4075</f>
        <v>403E</v>
      </c>
      <c r="D4075" s="144"/>
      <c r="E4075" s="282">
        <f>'[11]Depr Exp'!E4075</f>
        <v>43131</v>
      </c>
      <c r="F4075" s="523">
        <f>'[11]Depr Exp'!F4075</f>
        <v>3188705.85</v>
      </c>
      <c r="G4075" s="305">
        <f>'[11]Depr Exp'!G4075</f>
        <v>2.0799999999999999E-2</v>
      </c>
      <c r="H4075" s="524">
        <f>'[11]Depr Exp'!H4075</f>
        <v>5527.09</v>
      </c>
      <c r="I4075" s="523">
        <f>'[11]Depr Exp'!I4075</f>
        <v>3188705.85</v>
      </c>
      <c r="J4075" s="305">
        <f>'[11]Depr Exp'!J4075</f>
        <v>2.0799999999999999E-2</v>
      </c>
      <c r="K4075" s="373">
        <f>'[11]Depr Exp'!K4075</f>
        <v>5527.0901400000002</v>
      </c>
      <c r="L4075" s="524">
        <f>'[11]Depr Exp'!L4075</f>
        <v>0</v>
      </c>
      <c r="M4075" s="144"/>
      <c r="N4075" s="144"/>
    </row>
    <row r="4076" spans="1:14">
      <c r="A4076" s="144" t="str">
        <f>'[11]Depr Exp'!A4076</f>
        <v>E3539 (GIF) Sta Eq, Frederickson</v>
      </c>
      <c r="B4076" s="144" t="str">
        <f>'[11]Depr Exp'!B4076</f>
        <v>E3539 (GIF) Sta Eq, Frederickson-2</v>
      </c>
      <c r="C4076" s="144" t="str">
        <f>'[11]Depr Exp'!C4076</f>
        <v>403E</v>
      </c>
      <c r="D4076" s="144"/>
      <c r="E4076" s="282">
        <f>'[11]Depr Exp'!E4076</f>
        <v>43159</v>
      </c>
      <c r="F4076" s="523">
        <f>'[11]Depr Exp'!F4076</f>
        <v>3188705.85</v>
      </c>
      <c r="G4076" s="305">
        <f>'[11]Depr Exp'!G4076</f>
        <v>2.0799999999999999E-2</v>
      </c>
      <c r="H4076" s="524">
        <f>'[11]Depr Exp'!H4076</f>
        <v>5527.09</v>
      </c>
      <c r="I4076" s="523">
        <f>'[11]Depr Exp'!I4076</f>
        <v>3188705.85</v>
      </c>
      <c r="J4076" s="305">
        <f>'[11]Depr Exp'!J4076</f>
        <v>2.0799999999999999E-2</v>
      </c>
      <c r="K4076" s="373">
        <f>'[11]Depr Exp'!K4076</f>
        <v>5527.0901400000002</v>
      </c>
      <c r="L4076" s="524">
        <f>'[11]Depr Exp'!L4076</f>
        <v>0</v>
      </c>
      <c r="M4076" s="144"/>
      <c r="N4076" s="144"/>
    </row>
    <row r="4077" spans="1:14">
      <c r="A4077" s="144" t="str">
        <f>'[11]Depr Exp'!A4077</f>
        <v>E3539 (GIF) Sta Eq, Frederickson</v>
      </c>
      <c r="B4077" s="144" t="str">
        <f>'[11]Depr Exp'!B4077</f>
        <v>E3539 (GIF) Sta Eq, Frederickson-3</v>
      </c>
      <c r="C4077" s="144" t="str">
        <f>'[11]Depr Exp'!C4077</f>
        <v>403E</v>
      </c>
      <c r="D4077" s="144"/>
      <c r="E4077" s="282">
        <f>'[11]Depr Exp'!E4077</f>
        <v>43190</v>
      </c>
      <c r="F4077" s="523">
        <f>'[11]Depr Exp'!F4077</f>
        <v>3188705.85</v>
      </c>
      <c r="G4077" s="305">
        <f>'[11]Depr Exp'!G4077</f>
        <v>2.0799999999999999E-2</v>
      </c>
      <c r="H4077" s="524">
        <f>'[11]Depr Exp'!H4077</f>
        <v>5527.09</v>
      </c>
      <c r="I4077" s="523">
        <f>'[11]Depr Exp'!I4077</f>
        <v>3188705.85</v>
      </c>
      <c r="J4077" s="305">
        <f>'[11]Depr Exp'!J4077</f>
        <v>2.0799999999999999E-2</v>
      </c>
      <c r="K4077" s="373">
        <f>'[11]Depr Exp'!K4077</f>
        <v>5527.0901400000002</v>
      </c>
      <c r="L4077" s="524">
        <f>'[11]Depr Exp'!L4077</f>
        <v>0</v>
      </c>
      <c r="M4077" s="144"/>
      <c r="N4077" s="144"/>
    </row>
    <row r="4078" spans="1:14">
      <c r="A4078" s="144" t="str">
        <f>'[11]Depr Exp'!A4078</f>
        <v>E3539 (GIF) Sta Eq, Frederickson</v>
      </c>
      <c r="B4078" s="144" t="str">
        <f>'[11]Depr Exp'!B4078</f>
        <v>E3539 (GIF) Sta Eq, Frederickson-4</v>
      </c>
      <c r="C4078" s="144" t="str">
        <f>'[11]Depr Exp'!C4078</f>
        <v>403E</v>
      </c>
      <c r="D4078" s="144"/>
      <c r="E4078" s="282">
        <f>'[11]Depr Exp'!E4078</f>
        <v>43220</v>
      </c>
      <c r="F4078" s="523">
        <f>'[11]Depr Exp'!F4078</f>
        <v>3188705.85</v>
      </c>
      <c r="G4078" s="305">
        <f>'[11]Depr Exp'!G4078</f>
        <v>2.0799999999999999E-2</v>
      </c>
      <c r="H4078" s="524">
        <f>'[11]Depr Exp'!H4078</f>
        <v>5527.09</v>
      </c>
      <c r="I4078" s="523">
        <f>'[11]Depr Exp'!I4078</f>
        <v>3188705.85</v>
      </c>
      <c r="J4078" s="305">
        <f>'[11]Depr Exp'!J4078</f>
        <v>2.0799999999999999E-2</v>
      </c>
      <c r="K4078" s="373">
        <f>'[11]Depr Exp'!K4078</f>
        <v>5527.0901400000002</v>
      </c>
      <c r="L4078" s="524">
        <f>'[11]Depr Exp'!L4078</f>
        <v>0</v>
      </c>
      <c r="M4078" s="144"/>
      <c r="N4078" s="144"/>
    </row>
    <row r="4079" spans="1:14">
      <c r="A4079" s="144" t="str">
        <f>'[11]Depr Exp'!A4079</f>
        <v>E3539 (GIF) Sta Eq, Frederickson</v>
      </c>
      <c r="B4079" s="144" t="str">
        <f>'[11]Depr Exp'!B4079</f>
        <v>E3539 (GIF) Sta Eq, Frederickson-5</v>
      </c>
      <c r="C4079" s="144" t="str">
        <f>'[11]Depr Exp'!C4079</f>
        <v>403E</v>
      </c>
      <c r="D4079" s="144"/>
      <c r="E4079" s="282">
        <f>'[11]Depr Exp'!E4079</f>
        <v>43251</v>
      </c>
      <c r="F4079" s="523">
        <f>'[11]Depr Exp'!F4079</f>
        <v>3188705.85</v>
      </c>
      <c r="G4079" s="305">
        <f>'[11]Depr Exp'!G4079</f>
        <v>2.0799999999999999E-2</v>
      </c>
      <c r="H4079" s="524">
        <f>'[11]Depr Exp'!H4079</f>
        <v>5527.09</v>
      </c>
      <c r="I4079" s="523">
        <f>'[11]Depr Exp'!I4079</f>
        <v>3188705.85</v>
      </c>
      <c r="J4079" s="305">
        <f>'[11]Depr Exp'!J4079</f>
        <v>2.0799999999999999E-2</v>
      </c>
      <c r="K4079" s="373">
        <f>'[11]Depr Exp'!K4079</f>
        <v>5527.0901400000002</v>
      </c>
      <c r="L4079" s="524">
        <f>'[11]Depr Exp'!L4079</f>
        <v>0</v>
      </c>
      <c r="M4079" s="144"/>
      <c r="N4079" s="144"/>
    </row>
    <row r="4080" spans="1:14">
      <c r="A4080" s="144" t="str">
        <f>'[11]Depr Exp'!A4080</f>
        <v>E3539 (GIF) Sta Eq, Frederickson</v>
      </c>
      <c r="B4080" s="144" t="str">
        <f>'[11]Depr Exp'!B4080</f>
        <v>E3539 (GIF) Sta Eq, Frederickson-6</v>
      </c>
      <c r="C4080" s="144" t="str">
        <f>'[11]Depr Exp'!C4080</f>
        <v>403E</v>
      </c>
      <c r="D4080" s="144"/>
      <c r="E4080" s="282">
        <f>'[11]Depr Exp'!E4080</f>
        <v>43281</v>
      </c>
      <c r="F4080" s="523">
        <f>'[11]Depr Exp'!F4080</f>
        <v>3188705.85</v>
      </c>
      <c r="G4080" s="305">
        <f>'[11]Depr Exp'!G4080</f>
        <v>2.0799999999999999E-2</v>
      </c>
      <c r="H4080" s="524">
        <f>'[11]Depr Exp'!H4080</f>
        <v>5527.09</v>
      </c>
      <c r="I4080" s="523">
        <f>'[11]Depr Exp'!I4080</f>
        <v>3188705.85</v>
      </c>
      <c r="J4080" s="305">
        <f>'[11]Depr Exp'!J4080</f>
        <v>2.0799999999999999E-2</v>
      </c>
      <c r="K4080" s="373">
        <f>'[11]Depr Exp'!K4080</f>
        <v>5527.0901400000002</v>
      </c>
      <c r="L4080" s="524">
        <f>'[11]Depr Exp'!L4080</f>
        <v>0</v>
      </c>
      <c r="M4080" s="144"/>
      <c r="N4080" s="144"/>
    </row>
    <row r="4081" spans="1:14">
      <c r="A4081" s="144" t="str">
        <f>'[11]Depr Exp'!A4081</f>
        <v>E3539 (GIF) Sta Eq, Frederickson</v>
      </c>
      <c r="B4081" s="144" t="str">
        <f>'[11]Depr Exp'!B4081</f>
        <v>E3539 (GIF) Sta Eq, Frederickson-7</v>
      </c>
      <c r="C4081" s="144" t="str">
        <f>'[11]Depr Exp'!C4081</f>
        <v>403E</v>
      </c>
      <c r="D4081" s="144"/>
      <c r="E4081" s="282">
        <f>'[11]Depr Exp'!E4081</f>
        <v>43312</v>
      </c>
      <c r="F4081" s="523">
        <f>'[11]Depr Exp'!F4081</f>
        <v>3188705.85</v>
      </c>
      <c r="G4081" s="305">
        <f>'[11]Depr Exp'!G4081</f>
        <v>2.0799999999999999E-2</v>
      </c>
      <c r="H4081" s="524">
        <f>'[11]Depr Exp'!H4081</f>
        <v>5527.09</v>
      </c>
      <c r="I4081" s="523">
        <f>'[11]Depr Exp'!I4081</f>
        <v>3188705.85</v>
      </c>
      <c r="J4081" s="305">
        <f>'[11]Depr Exp'!J4081</f>
        <v>2.0799999999999999E-2</v>
      </c>
      <c r="K4081" s="373">
        <f>'[11]Depr Exp'!K4081</f>
        <v>5527.0901400000002</v>
      </c>
      <c r="L4081" s="524">
        <f>'[11]Depr Exp'!L4081</f>
        <v>0</v>
      </c>
      <c r="M4081" s="144"/>
      <c r="N4081" s="144"/>
    </row>
    <row r="4082" spans="1:14">
      <c r="A4082" s="144" t="str">
        <f>'[11]Depr Exp'!A4082</f>
        <v>E3539 (GIF) Sta Eq, Frederickson</v>
      </c>
      <c r="B4082" s="144" t="str">
        <f>'[11]Depr Exp'!B4082</f>
        <v>E3539 (GIF) Sta Eq, Frederickson-8</v>
      </c>
      <c r="C4082" s="144" t="str">
        <f>'[11]Depr Exp'!C4082</f>
        <v>403E</v>
      </c>
      <c r="D4082" s="144"/>
      <c r="E4082" s="282">
        <f>'[11]Depr Exp'!E4082</f>
        <v>43343</v>
      </c>
      <c r="F4082" s="523">
        <f>'[11]Depr Exp'!F4082</f>
        <v>3188705.85</v>
      </c>
      <c r="G4082" s="305">
        <f>'[11]Depr Exp'!G4082</f>
        <v>2.0799999999999999E-2</v>
      </c>
      <c r="H4082" s="524">
        <f>'[11]Depr Exp'!H4082</f>
        <v>5527.09</v>
      </c>
      <c r="I4082" s="523">
        <f>'[11]Depr Exp'!I4082</f>
        <v>3188705.85</v>
      </c>
      <c r="J4082" s="305">
        <f>'[11]Depr Exp'!J4082</f>
        <v>2.0799999999999999E-2</v>
      </c>
      <c r="K4082" s="373">
        <f>'[11]Depr Exp'!K4082</f>
        <v>5527.0901400000002</v>
      </c>
      <c r="L4082" s="524">
        <f>'[11]Depr Exp'!L4082</f>
        <v>0</v>
      </c>
      <c r="M4082" s="144"/>
      <c r="N4082" s="144"/>
    </row>
    <row r="4083" spans="1:14">
      <c r="A4083" s="144" t="str">
        <f>'[11]Depr Exp'!A4083</f>
        <v>E3539 (GIF) Sta Eq, Frederickson</v>
      </c>
      <c r="B4083" s="144" t="str">
        <f>'[11]Depr Exp'!B4083</f>
        <v>E3539 (GIF) Sta Eq, Frederickson-9</v>
      </c>
      <c r="C4083" s="144" t="str">
        <f>'[11]Depr Exp'!C4083</f>
        <v>403E</v>
      </c>
      <c r="D4083" s="144"/>
      <c r="E4083" s="282">
        <f>'[11]Depr Exp'!E4083</f>
        <v>43373</v>
      </c>
      <c r="F4083" s="523">
        <f>'[11]Depr Exp'!F4083</f>
        <v>3188705.85</v>
      </c>
      <c r="G4083" s="305">
        <f>'[11]Depr Exp'!G4083</f>
        <v>2.0799999999999999E-2</v>
      </c>
      <c r="H4083" s="524">
        <f>'[11]Depr Exp'!H4083</f>
        <v>5527.09</v>
      </c>
      <c r="I4083" s="523">
        <f>'[11]Depr Exp'!I4083</f>
        <v>3188705.85</v>
      </c>
      <c r="J4083" s="305">
        <f>'[11]Depr Exp'!J4083</f>
        <v>2.0799999999999999E-2</v>
      </c>
      <c r="K4083" s="373">
        <f>'[11]Depr Exp'!K4083</f>
        <v>5527.0901400000002</v>
      </c>
      <c r="L4083" s="524">
        <f>'[11]Depr Exp'!L4083</f>
        <v>0</v>
      </c>
      <c r="M4083" s="144"/>
      <c r="N4083" s="144"/>
    </row>
    <row r="4084" spans="1:14">
      <c r="A4084" s="144" t="str">
        <f>'[11]Depr Exp'!A4084</f>
        <v>E3539 (GIF) Sta Eq, Frederickson</v>
      </c>
      <c r="B4084" s="144" t="str">
        <f>'[11]Depr Exp'!B4084</f>
        <v>E3539 (GIF) Sta Eq, Frederickson-10</v>
      </c>
      <c r="C4084" s="144" t="str">
        <f>'[11]Depr Exp'!C4084</f>
        <v>403E</v>
      </c>
      <c r="D4084" s="144"/>
      <c r="E4084" s="282">
        <f>'[11]Depr Exp'!E4084</f>
        <v>43404</v>
      </c>
      <c r="F4084" s="523">
        <f>'[11]Depr Exp'!F4084</f>
        <v>3188705.85</v>
      </c>
      <c r="G4084" s="305">
        <f>'[11]Depr Exp'!G4084</f>
        <v>2.0799999999999999E-2</v>
      </c>
      <c r="H4084" s="524">
        <f>'[11]Depr Exp'!H4084</f>
        <v>5527.09</v>
      </c>
      <c r="I4084" s="523">
        <f>'[11]Depr Exp'!I4084</f>
        <v>3188705.85</v>
      </c>
      <c r="J4084" s="305">
        <f>'[11]Depr Exp'!J4084</f>
        <v>2.0799999999999999E-2</v>
      </c>
      <c r="K4084" s="373">
        <f>'[11]Depr Exp'!K4084</f>
        <v>5527.0901400000002</v>
      </c>
      <c r="L4084" s="524">
        <f>'[11]Depr Exp'!L4084</f>
        <v>0</v>
      </c>
      <c r="M4084" s="144"/>
      <c r="N4084" s="144"/>
    </row>
    <row r="4085" spans="1:14">
      <c r="A4085" s="144" t="str">
        <f>'[11]Depr Exp'!A4085</f>
        <v>E3539 (GIF) Sta Eq, Frederickson</v>
      </c>
      <c r="B4085" s="144" t="str">
        <f>'[11]Depr Exp'!B4085</f>
        <v>E3539 (GIF) Sta Eq, Frederickson-11</v>
      </c>
      <c r="C4085" s="144" t="str">
        <f>'[11]Depr Exp'!C4085</f>
        <v>403E</v>
      </c>
      <c r="D4085" s="144"/>
      <c r="E4085" s="282">
        <f>'[11]Depr Exp'!E4085</f>
        <v>43434</v>
      </c>
      <c r="F4085" s="523">
        <f>'[11]Depr Exp'!F4085</f>
        <v>3188705.85</v>
      </c>
      <c r="G4085" s="305">
        <f>'[11]Depr Exp'!G4085</f>
        <v>2.0799999999999999E-2</v>
      </c>
      <c r="H4085" s="524">
        <f>'[11]Depr Exp'!H4085</f>
        <v>5527.09</v>
      </c>
      <c r="I4085" s="523">
        <f>'[11]Depr Exp'!I4085</f>
        <v>3188705.85</v>
      </c>
      <c r="J4085" s="305">
        <f>'[11]Depr Exp'!J4085</f>
        <v>2.0799999999999999E-2</v>
      </c>
      <c r="K4085" s="373">
        <f>'[11]Depr Exp'!K4085</f>
        <v>5527.0901400000002</v>
      </c>
      <c r="L4085" s="524">
        <f>'[11]Depr Exp'!L4085</f>
        <v>0</v>
      </c>
      <c r="M4085" s="144"/>
      <c r="N4085" s="144"/>
    </row>
    <row r="4086" spans="1:14">
      <c r="A4086" s="144" t="str">
        <f>'[11]Depr Exp'!A4086</f>
        <v>E3539 (GIF) Sta Eq, Frederickson</v>
      </c>
      <c r="B4086" s="144" t="str">
        <f>'[11]Depr Exp'!B4086</f>
        <v>E3539 (GIF) Sta Eq, Frederickson-12</v>
      </c>
      <c r="C4086" s="144" t="str">
        <f>'[11]Depr Exp'!C4086</f>
        <v>403E</v>
      </c>
      <c r="D4086" s="144"/>
      <c r="E4086" s="282">
        <f>'[11]Depr Exp'!E4086</f>
        <v>43465</v>
      </c>
      <c r="F4086" s="523">
        <f>'[11]Depr Exp'!F4086</f>
        <v>3188705.85</v>
      </c>
      <c r="G4086" s="305">
        <f>'[11]Depr Exp'!G4086</f>
        <v>2.0799999999999999E-2</v>
      </c>
      <c r="H4086" s="524">
        <f>'[11]Depr Exp'!H4086</f>
        <v>5527.09</v>
      </c>
      <c r="I4086" s="523">
        <f>'[11]Depr Exp'!I4086</f>
        <v>3188705.85</v>
      </c>
      <c r="J4086" s="305">
        <f>'[11]Depr Exp'!J4086</f>
        <v>2.0799999999999999E-2</v>
      </c>
      <c r="K4086" s="373">
        <f>'[11]Depr Exp'!K4086</f>
        <v>5527.0901400000002</v>
      </c>
      <c r="L4086" s="524">
        <f>'[11]Depr Exp'!L4086</f>
        <v>0</v>
      </c>
      <c r="M4086" s="144"/>
      <c r="N4086" s="144"/>
    </row>
    <row r="4087" spans="1:14" ht="15.75" thickBot="1">
      <c r="A4087" s="159" t="str">
        <f>'[11]Depr Exp'!A4087</f>
        <v>E3539 (GIF) Sta Eq, Frederickson Total</v>
      </c>
      <c r="B4087" s="144">
        <f>'[11]Depr Exp'!B4087</f>
        <v>0</v>
      </c>
      <c r="C4087" s="502" t="str">
        <f>'[11]Depr Exp'!C4087</f>
        <v>ETSM</v>
      </c>
      <c r="D4087" s="144"/>
      <c r="E4087" s="281" t="str">
        <f>'[11]Depr Exp'!E4087</f>
        <v>Total</v>
      </c>
      <c r="F4087" s="141">
        <f>'[11]Depr Exp'!F4087</f>
        <v>0</v>
      </c>
      <c r="G4087" s="252">
        <f>'[11]Depr Exp'!G4087</f>
        <v>0</v>
      </c>
      <c r="H4087" s="286">
        <f>'[11]Depr Exp'!H4087</f>
        <v>66325.079999999987</v>
      </c>
      <c r="I4087" s="141">
        <f>'[11]Depr Exp'!I4087</f>
        <v>0</v>
      </c>
      <c r="J4087" s="252">
        <f>'[11]Depr Exp'!J4087</f>
        <v>0</v>
      </c>
      <c r="K4087" s="286">
        <f>'[11]Depr Exp'!K4087</f>
        <v>66325.081680000003</v>
      </c>
      <c r="L4087" s="286">
        <f>'[11]Depr Exp'!L4087</f>
        <v>0</v>
      </c>
      <c r="M4087" s="144"/>
      <c r="N4087" s="144"/>
    </row>
    <row r="4088" spans="1:14" ht="13.5" thickTop="1">
      <c r="A4088" s="144" t="str">
        <f>'[11]Depr Exp'!A4088</f>
        <v>E3539 (GIF) Sta Eq, Fredonia 1&amp;2</v>
      </c>
      <c r="B4088" s="144" t="str">
        <f>'[11]Depr Exp'!B4088</f>
        <v>E3539 (GIF) Sta Eq, Fredonia 1&amp;2-1</v>
      </c>
      <c r="C4088" s="144" t="str">
        <f>'[11]Depr Exp'!C4088</f>
        <v>403E</v>
      </c>
      <c r="D4088" s="144"/>
      <c r="E4088" s="282">
        <f>'[11]Depr Exp'!E4088</f>
        <v>43131</v>
      </c>
      <c r="F4088" s="523">
        <f>'[11]Depr Exp'!F4088</f>
        <v>3718377.9</v>
      </c>
      <c r="G4088" s="305">
        <f>'[11]Depr Exp'!G4088</f>
        <v>2.0799999999999999E-2</v>
      </c>
      <c r="H4088" s="524">
        <f>'[11]Depr Exp'!H4088</f>
        <v>6445.19</v>
      </c>
      <c r="I4088" s="523">
        <f>'[11]Depr Exp'!I4088</f>
        <v>3773876.38</v>
      </c>
      <c r="J4088" s="305">
        <f>'[11]Depr Exp'!J4088</f>
        <v>2.0799999999999999E-2</v>
      </c>
      <c r="K4088" s="373">
        <f>'[11]Depr Exp'!K4088</f>
        <v>6541.3857253333326</v>
      </c>
      <c r="L4088" s="524">
        <f>'[11]Depr Exp'!L4088</f>
        <v>96.2</v>
      </c>
      <c r="M4088" s="144"/>
      <c r="N4088" s="144"/>
    </row>
    <row r="4089" spans="1:14">
      <c r="A4089" s="144" t="str">
        <f>'[11]Depr Exp'!A4089</f>
        <v>E3539 (GIF) Sta Eq, Fredonia 1&amp;2</v>
      </c>
      <c r="B4089" s="144" t="str">
        <f>'[11]Depr Exp'!B4089</f>
        <v>E3539 (GIF) Sta Eq, Fredonia 1&amp;2-2</v>
      </c>
      <c r="C4089" s="144" t="str">
        <f>'[11]Depr Exp'!C4089</f>
        <v>403E</v>
      </c>
      <c r="D4089" s="144"/>
      <c r="E4089" s="282">
        <f>'[11]Depr Exp'!E4089</f>
        <v>43159</v>
      </c>
      <c r="F4089" s="523">
        <f>'[11]Depr Exp'!F4089</f>
        <v>3718377.9</v>
      </c>
      <c r="G4089" s="305">
        <f>'[11]Depr Exp'!G4089</f>
        <v>2.0799999999999999E-2</v>
      </c>
      <c r="H4089" s="524">
        <f>'[11]Depr Exp'!H4089</f>
        <v>6445.19</v>
      </c>
      <c r="I4089" s="523">
        <f>'[11]Depr Exp'!I4089</f>
        <v>3773876.38</v>
      </c>
      <c r="J4089" s="305">
        <f>'[11]Depr Exp'!J4089</f>
        <v>2.0799999999999999E-2</v>
      </c>
      <c r="K4089" s="373">
        <f>'[11]Depr Exp'!K4089</f>
        <v>6541.3857253333326</v>
      </c>
      <c r="L4089" s="524">
        <f>'[11]Depr Exp'!L4089</f>
        <v>96.2</v>
      </c>
      <c r="M4089" s="144"/>
      <c r="N4089" s="144"/>
    </row>
    <row r="4090" spans="1:14">
      <c r="A4090" s="144" t="str">
        <f>'[11]Depr Exp'!A4090</f>
        <v>E3539 (GIF) Sta Eq, Fredonia 1&amp;2</v>
      </c>
      <c r="B4090" s="144" t="str">
        <f>'[11]Depr Exp'!B4090</f>
        <v>E3539 (GIF) Sta Eq, Fredonia 1&amp;2-3</v>
      </c>
      <c r="C4090" s="144" t="str">
        <f>'[11]Depr Exp'!C4090</f>
        <v>403E</v>
      </c>
      <c r="D4090" s="144"/>
      <c r="E4090" s="282">
        <f>'[11]Depr Exp'!E4090</f>
        <v>43190</v>
      </c>
      <c r="F4090" s="523">
        <f>'[11]Depr Exp'!F4090</f>
        <v>3718377.9</v>
      </c>
      <c r="G4090" s="305">
        <f>'[11]Depr Exp'!G4090</f>
        <v>2.0799999999999999E-2</v>
      </c>
      <c r="H4090" s="524">
        <f>'[11]Depr Exp'!H4090</f>
        <v>6445.19</v>
      </c>
      <c r="I4090" s="523">
        <f>'[11]Depr Exp'!I4090</f>
        <v>3773876.38</v>
      </c>
      <c r="J4090" s="305">
        <f>'[11]Depr Exp'!J4090</f>
        <v>2.0799999999999999E-2</v>
      </c>
      <c r="K4090" s="373">
        <f>'[11]Depr Exp'!K4090</f>
        <v>6541.3857253333326</v>
      </c>
      <c r="L4090" s="524">
        <f>'[11]Depr Exp'!L4090</f>
        <v>96.2</v>
      </c>
      <c r="M4090" s="144"/>
      <c r="N4090" s="144"/>
    </row>
    <row r="4091" spans="1:14">
      <c r="A4091" s="144" t="str">
        <f>'[11]Depr Exp'!A4091</f>
        <v>E3539 (GIF) Sta Eq, Fredonia 1&amp;2</v>
      </c>
      <c r="B4091" s="144" t="str">
        <f>'[11]Depr Exp'!B4091</f>
        <v>E3539 (GIF) Sta Eq, Fredonia 1&amp;2-4</v>
      </c>
      <c r="C4091" s="144" t="str">
        <f>'[11]Depr Exp'!C4091</f>
        <v>403E</v>
      </c>
      <c r="D4091" s="144"/>
      <c r="E4091" s="282">
        <f>'[11]Depr Exp'!E4091</f>
        <v>43220</v>
      </c>
      <c r="F4091" s="523">
        <f>'[11]Depr Exp'!F4091</f>
        <v>3718377.9</v>
      </c>
      <c r="G4091" s="305">
        <f>'[11]Depr Exp'!G4091</f>
        <v>2.0799999999999999E-2</v>
      </c>
      <c r="H4091" s="524">
        <f>'[11]Depr Exp'!H4091</f>
        <v>6445.19</v>
      </c>
      <c r="I4091" s="523">
        <f>'[11]Depr Exp'!I4091</f>
        <v>3773876.38</v>
      </c>
      <c r="J4091" s="305">
        <f>'[11]Depr Exp'!J4091</f>
        <v>2.0799999999999999E-2</v>
      </c>
      <c r="K4091" s="373">
        <f>'[11]Depr Exp'!K4091</f>
        <v>6541.3857253333326</v>
      </c>
      <c r="L4091" s="524">
        <f>'[11]Depr Exp'!L4091</f>
        <v>96.2</v>
      </c>
      <c r="M4091" s="144"/>
      <c r="N4091" s="144"/>
    </row>
    <row r="4092" spans="1:14">
      <c r="A4092" s="144" t="str">
        <f>'[11]Depr Exp'!A4092</f>
        <v>E3539 (GIF) Sta Eq, Fredonia 1&amp;2</v>
      </c>
      <c r="B4092" s="144" t="str">
        <f>'[11]Depr Exp'!B4092</f>
        <v>E3539 (GIF) Sta Eq, Fredonia 1&amp;2-5</v>
      </c>
      <c r="C4092" s="144" t="str">
        <f>'[11]Depr Exp'!C4092</f>
        <v>403E</v>
      </c>
      <c r="D4092" s="144"/>
      <c r="E4092" s="282">
        <f>'[11]Depr Exp'!E4092</f>
        <v>43251</v>
      </c>
      <c r="F4092" s="523">
        <f>'[11]Depr Exp'!F4092</f>
        <v>3718377.9</v>
      </c>
      <c r="G4092" s="305">
        <f>'[11]Depr Exp'!G4092</f>
        <v>2.0799999999999999E-2</v>
      </c>
      <c r="H4092" s="524">
        <f>'[11]Depr Exp'!H4092</f>
        <v>6445.19</v>
      </c>
      <c r="I4092" s="523">
        <f>'[11]Depr Exp'!I4092</f>
        <v>3773876.38</v>
      </c>
      <c r="J4092" s="305">
        <f>'[11]Depr Exp'!J4092</f>
        <v>2.0799999999999999E-2</v>
      </c>
      <c r="K4092" s="373">
        <f>'[11]Depr Exp'!K4092</f>
        <v>6541.3857253333326</v>
      </c>
      <c r="L4092" s="524">
        <f>'[11]Depr Exp'!L4092</f>
        <v>96.2</v>
      </c>
      <c r="M4092" s="144"/>
      <c r="N4092" s="144"/>
    </row>
    <row r="4093" spans="1:14">
      <c r="A4093" s="144" t="str">
        <f>'[11]Depr Exp'!A4093</f>
        <v>E3539 (GIF) Sta Eq, Fredonia 1&amp;2</v>
      </c>
      <c r="B4093" s="144" t="str">
        <f>'[11]Depr Exp'!B4093</f>
        <v>E3539 (GIF) Sta Eq, Fredonia 1&amp;2-6</v>
      </c>
      <c r="C4093" s="144" t="str">
        <f>'[11]Depr Exp'!C4093</f>
        <v>403E</v>
      </c>
      <c r="D4093" s="144"/>
      <c r="E4093" s="282">
        <f>'[11]Depr Exp'!E4093</f>
        <v>43281</v>
      </c>
      <c r="F4093" s="523">
        <f>'[11]Depr Exp'!F4093</f>
        <v>3746127.14</v>
      </c>
      <c r="G4093" s="305">
        <f>'[11]Depr Exp'!G4093</f>
        <v>2.0799999999999999E-2</v>
      </c>
      <c r="H4093" s="524">
        <f>'[11]Depr Exp'!H4093</f>
        <v>6493.2800000000007</v>
      </c>
      <c r="I4093" s="523">
        <f>'[11]Depr Exp'!I4093</f>
        <v>3773876.38</v>
      </c>
      <c r="J4093" s="305">
        <f>'[11]Depr Exp'!J4093</f>
        <v>2.0799999999999999E-2</v>
      </c>
      <c r="K4093" s="373">
        <f>'[11]Depr Exp'!K4093</f>
        <v>6541.3857253333326</v>
      </c>
      <c r="L4093" s="524">
        <f>'[11]Depr Exp'!L4093</f>
        <v>48.11</v>
      </c>
      <c r="M4093" s="144"/>
      <c r="N4093" s="144"/>
    </row>
    <row r="4094" spans="1:14">
      <c r="A4094" s="144" t="str">
        <f>'[11]Depr Exp'!A4094</f>
        <v>E3539 (GIF) Sta Eq, Fredonia 1&amp;2</v>
      </c>
      <c r="B4094" s="144" t="str">
        <f>'[11]Depr Exp'!B4094</f>
        <v>E3539 (GIF) Sta Eq, Fredonia 1&amp;2-7</v>
      </c>
      <c r="C4094" s="144" t="str">
        <f>'[11]Depr Exp'!C4094</f>
        <v>403E</v>
      </c>
      <c r="D4094" s="144"/>
      <c r="E4094" s="282">
        <f>'[11]Depr Exp'!E4094</f>
        <v>43312</v>
      </c>
      <c r="F4094" s="523">
        <f>'[11]Depr Exp'!F4094</f>
        <v>3773876.38</v>
      </c>
      <c r="G4094" s="305">
        <f>'[11]Depr Exp'!G4094</f>
        <v>2.0799999999999999E-2</v>
      </c>
      <c r="H4094" s="524">
        <f>'[11]Depr Exp'!H4094</f>
        <v>6541.38</v>
      </c>
      <c r="I4094" s="523">
        <f>'[11]Depr Exp'!I4094</f>
        <v>3773876.38</v>
      </c>
      <c r="J4094" s="305">
        <f>'[11]Depr Exp'!J4094</f>
        <v>2.0799999999999999E-2</v>
      </c>
      <c r="K4094" s="373">
        <f>'[11]Depr Exp'!K4094</f>
        <v>6541.3857253333326</v>
      </c>
      <c r="L4094" s="524">
        <f>'[11]Depr Exp'!L4094</f>
        <v>0.01</v>
      </c>
      <c r="M4094" s="144"/>
      <c r="N4094" s="144"/>
    </row>
    <row r="4095" spans="1:14">
      <c r="A4095" s="144" t="str">
        <f>'[11]Depr Exp'!A4095</f>
        <v>E3539 (GIF) Sta Eq, Fredonia 1&amp;2</v>
      </c>
      <c r="B4095" s="144" t="str">
        <f>'[11]Depr Exp'!B4095</f>
        <v>E3539 (GIF) Sta Eq, Fredonia 1&amp;2-8</v>
      </c>
      <c r="C4095" s="144" t="str">
        <f>'[11]Depr Exp'!C4095</f>
        <v>403E</v>
      </c>
      <c r="D4095" s="144"/>
      <c r="E4095" s="282">
        <f>'[11]Depr Exp'!E4095</f>
        <v>43343</v>
      </c>
      <c r="F4095" s="523">
        <f>'[11]Depr Exp'!F4095</f>
        <v>3773876.38</v>
      </c>
      <c r="G4095" s="305">
        <f>'[11]Depr Exp'!G4095</f>
        <v>2.0799999999999999E-2</v>
      </c>
      <c r="H4095" s="524">
        <f>'[11]Depr Exp'!H4095</f>
        <v>6541.38</v>
      </c>
      <c r="I4095" s="523">
        <f>'[11]Depr Exp'!I4095</f>
        <v>3773876.38</v>
      </c>
      <c r="J4095" s="305">
        <f>'[11]Depr Exp'!J4095</f>
        <v>2.0799999999999999E-2</v>
      </c>
      <c r="K4095" s="373">
        <f>'[11]Depr Exp'!K4095</f>
        <v>6541.3857253333326</v>
      </c>
      <c r="L4095" s="524">
        <f>'[11]Depr Exp'!L4095</f>
        <v>0.01</v>
      </c>
      <c r="M4095" s="144"/>
      <c r="N4095" s="144"/>
    </row>
    <row r="4096" spans="1:14">
      <c r="A4096" s="144" t="str">
        <f>'[11]Depr Exp'!A4096</f>
        <v>E3539 (GIF) Sta Eq, Fredonia 1&amp;2</v>
      </c>
      <c r="B4096" s="144" t="str">
        <f>'[11]Depr Exp'!B4096</f>
        <v>E3539 (GIF) Sta Eq, Fredonia 1&amp;2-9</v>
      </c>
      <c r="C4096" s="144" t="str">
        <f>'[11]Depr Exp'!C4096</f>
        <v>403E</v>
      </c>
      <c r="D4096" s="144"/>
      <c r="E4096" s="282">
        <f>'[11]Depr Exp'!E4096</f>
        <v>43373</v>
      </c>
      <c r="F4096" s="523">
        <f>'[11]Depr Exp'!F4096</f>
        <v>3773876.38</v>
      </c>
      <c r="G4096" s="305">
        <f>'[11]Depr Exp'!G4096</f>
        <v>2.0799999999999999E-2</v>
      </c>
      <c r="H4096" s="524">
        <f>'[11]Depr Exp'!H4096</f>
        <v>6541.38</v>
      </c>
      <c r="I4096" s="523">
        <f>'[11]Depr Exp'!I4096</f>
        <v>3773876.38</v>
      </c>
      <c r="J4096" s="305">
        <f>'[11]Depr Exp'!J4096</f>
        <v>2.0799999999999999E-2</v>
      </c>
      <c r="K4096" s="373">
        <f>'[11]Depr Exp'!K4096</f>
        <v>6541.3857253333326</v>
      </c>
      <c r="L4096" s="524">
        <f>'[11]Depr Exp'!L4096</f>
        <v>0.01</v>
      </c>
      <c r="M4096" s="144"/>
      <c r="N4096" s="144"/>
    </row>
    <row r="4097" spans="1:14">
      <c r="A4097" s="144" t="str">
        <f>'[11]Depr Exp'!A4097</f>
        <v>E3539 (GIF) Sta Eq, Fredonia 1&amp;2</v>
      </c>
      <c r="B4097" s="144" t="str">
        <f>'[11]Depr Exp'!B4097</f>
        <v>E3539 (GIF) Sta Eq, Fredonia 1&amp;2-10</v>
      </c>
      <c r="C4097" s="144" t="str">
        <f>'[11]Depr Exp'!C4097</f>
        <v>403E</v>
      </c>
      <c r="D4097" s="144"/>
      <c r="E4097" s="282">
        <f>'[11]Depr Exp'!E4097</f>
        <v>43404</v>
      </c>
      <c r="F4097" s="523">
        <f>'[11]Depr Exp'!F4097</f>
        <v>3773876.38</v>
      </c>
      <c r="G4097" s="305">
        <f>'[11]Depr Exp'!G4097</f>
        <v>2.0799999999999999E-2</v>
      </c>
      <c r="H4097" s="524">
        <f>'[11]Depr Exp'!H4097</f>
        <v>6541.38</v>
      </c>
      <c r="I4097" s="523">
        <f>'[11]Depr Exp'!I4097</f>
        <v>3773876.38</v>
      </c>
      <c r="J4097" s="305">
        <f>'[11]Depr Exp'!J4097</f>
        <v>2.0799999999999999E-2</v>
      </c>
      <c r="K4097" s="373">
        <f>'[11]Depr Exp'!K4097</f>
        <v>6541.3857253333326</v>
      </c>
      <c r="L4097" s="524">
        <f>'[11]Depr Exp'!L4097</f>
        <v>0.01</v>
      </c>
      <c r="M4097" s="144"/>
      <c r="N4097" s="144"/>
    </row>
    <row r="4098" spans="1:14">
      <c r="A4098" s="144" t="str">
        <f>'[11]Depr Exp'!A4098</f>
        <v>E3539 (GIF) Sta Eq, Fredonia 1&amp;2</v>
      </c>
      <c r="B4098" s="144" t="str">
        <f>'[11]Depr Exp'!B4098</f>
        <v>E3539 (GIF) Sta Eq, Fredonia 1&amp;2-11</v>
      </c>
      <c r="C4098" s="144" t="str">
        <f>'[11]Depr Exp'!C4098</f>
        <v>403E</v>
      </c>
      <c r="D4098" s="144"/>
      <c r="E4098" s="282">
        <f>'[11]Depr Exp'!E4098</f>
        <v>43434</v>
      </c>
      <c r="F4098" s="523">
        <f>'[11]Depr Exp'!F4098</f>
        <v>3773876.38</v>
      </c>
      <c r="G4098" s="305">
        <f>'[11]Depr Exp'!G4098</f>
        <v>2.0799999999999999E-2</v>
      </c>
      <c r="H4098" s="524">
        <f>'[11]Depr Exp'!H4098</f>
        <v>6541.38</v>
      </c>
      <c r="I4098" s="523">
        <f>'[11]Depr Exp'!I4098</f>
        <v>3773876.38</v>
      </c>
      <c r="J4098" s="305">
        <f>'[11]Depr Exp'!J4098</f>
        <v>2.0799999999999999E-2</v>
      </c>
      <c r="K4098" s="373">
        <f>'[11]Depr Exp'!K4098</f>
        <v>6541.3857253333326</v>
      </c>
      <c r="L4098" s="524">
        <f>'[11]Depr Exp'!L4098</f>
        <v>0.01</v>
      </c>
      <c r="M4098" s="144"/>
      <c r="N4098" s="144"/>
    </row>
    <row r="4099" spans="1:14">
      <c r="A4099" s="144" t="str">
        <f>'[11]Depr Exp'!A4099</f>
        <v>E3539 (GIF) Sta Eq, Fredonia 1&amp;2</v>
      </c>
      <c r="B4099" s="144" t="str">
        <f>'[11]Depr Exp'!B4099</f>
        <v>E3539 (GIF) Sta Eq, Fredonia 1&amp;2-12</v>
      </c>
      <c r="C4099" s="144" t="str">
        <f>'[11]Depr Exp'!C4099</f>
        <v>403E</v>
      </c>
      <c r="D4099" s="144"/>
      <c r="E4099" s="282">
        <f>'[11]Depr Exp'!E4099</f>
        <v>43465</v>
      </c>
      <c r="F4099" s="523">
        <f>'[11]Depr Exp'!F4099</f>
        <v>3773876.38</v>
      </c>
      <c r="G4099" s="305">
        <f>'[11]Depr Exp'!G4099</f>
        <v>2.0799999999999999E-2</v>
      </c>
      <c r="H4099" s="524">
        <f>'[11]Depr Exp'!H4099</f>
        <v>6541.38</v>
      </c>
      <c r="I4099" s="523">
        <f>'[11]Depr Exp'!I4099</f>
        <v>3773876.38</v>
      </c>
      <c r="J4099" s="305">
        <f>'[11]Depr Exp'!J4099</f>
        <v>2.0799999999999999E-2</v>
      </c>
      <c r="K4099" s="373">
        <f>'[11]Depr Exp'!K4099</f>
        <v>6541.3857253333326</v>
      </c>
      <c r="L4099" s="524">
        <f>'[11]Depr Exp'!L4099</f>
        <v>0.01</v>
      </c>
      <c r="M4099" s="144"/>
      <c r="N4099" s="144"/>
    </row>
    <row r="4100" spans="1:14" ht="15.75" thickBot="1">
      <c r="A4100" s="159" t="str">
        <f>'[11]Depr Exp'!A4100</f>
        <v>E3539 (GIF) Sta Eq, Fredonia 1&amp;2 Total</v>
      </c>
      <c r="B4100" s="144">
        <f>'[11]Depr Exp'!B4100</f>
        <v>0</v>
      </c>
      <c r="C4100" s="502" t="str">
        <f>'[11]Depr Exp'!C4100</f>
        <v>ETSM</v>
      </c>
      <c r="D4100" s="144"/>
      <c r="E4100" s="281" t="str">
        <f>'[11]Depr Exp'!E4100</f>
        <v>Total</v>
      </c>
      <c r="F4100" s="141">
        <f>'[11]Depr Exp'!F4100</f>
        <v>0</v>
      </c>
      <c r="G4100" s="252">
        <f>'[11]Depr Exp'!G4100</f>
        <v>0</v>
      </c>
      <c r="H4100" s="286">
        <f>'[11]Depr Exp'!H4100</f>
        <v>77967.509999999995</v>
      </c>
      <c r="I4100" s="141">
        <f>'[11]Depr Exp'!I4100</f>
        <v>0</v>
      </c>
      <c r="J4100" s="252">
        <f>'[11]Depr Exp'!J4100</f>
        <v>0</v>
      </c>
      <c r="K4100" s="286">
        <f>'[11]Depr Exp'!K4100</f>
        <v>78496.628703999988</v>
      </c>
      <c r="L4100" s="286">
        <f>'[11]Depr Exp'!L4100</f>
        <v>529.12</v>
      </c>
      <c r="M4100" s="144"/>
      <c r="N4100" s="144"/>
    </row>
    <row r="4101" spans="1:14" ht="13.5" thickTop="1">
      <c r="A4101" s="144" t="str">
        <f>'[11]Depr Exp'!A4101</f>
        <v>E3539 (GIF) Sta Eq, Fredonia 3&amp;4</v>
      </c>
      <c r="B4101" s="144" t="str">
        <f>'[11]Depr Exp'!B4101</f>
        <v>E3539 (GIF) Sta Eq, Fredonia 3&amp;4-1</v>
      </c>
      <c r="C4101" s="144" t="str">
        <f>'[11]Depr Exp'!C4101</f>
        <v>403E</v>
      </c>
      <c r="D4101" s="144"/>
      <c r="E4101" s="282">
        <f>'[11]Depr Exp'!E4101</f>
        <v>43131</v>
      </c>
      <c r="F4101" s="523">
        <f>'[11]Depr Exp'!F4101</f>
        <v>1732090.29</v>
      </c>
      <c r="G4101" s="305">
        <f>'[11]Depr Exp'!G4101</f>
        <v>2.0799999999999999E-2</v>
      </c>
      <c r="H4101" s="524">
        <f>'[11]Depr Exp'!H4101</f>
        <v>3002.29</v>
      </c>
      <c r="I4101" s="523">
        <f>'[11]Depr Exp'!I4101</f>
        <v>1732090.29</v>
      </c>
      <c r="J4101" s="305">
        <f>'[11]Depr Exp'!J4101</f>
        <v>2.0799999999999999E-2</v>
      </c>
      <c r="K4101" s="373">
        <f>'[11]Depr Exp'!K4101</f>
        <v>3002.2898359999999</v>
      </c>
      <c r="L4101" s="524">
        <f>'[11]Depr Exp'!L4101</f>
        <v>0</v>
      </c>
      <c r="M4101" s="144"/>
      <c r="N4101" s="144"/>
    </row>
    <row r="4102" spans="1:14">
      <c r="A4102" s="144" t="str">
        <f>'[11]Depr Exp'!A4102</f>
        <v>E3539 (GIF) Sta Eq, Fredonia 3&amp;4</v>
      </c>
      <c r="B4102" s="144" t="str">
        <f>'[11]Depr Exp'!B4102</f>
        <v>E3539 (GIF) Sta Eq, Fredonia 3&amp;4-2</v>
      </c>
      <c r="C4102" s="144" t="str">
        <f>'[11]Depr Exp'!C4102</f>
        <v>403E</v>
      </c>
      <c r="D4102" s="144"/>
      <c r="E4102" s="282">
        <f>'[11]Depr Exp'!E4102</f>
        <v>43159</v>
      </c>
      <c r="F4102" s="523">
        <f>'[11]Depr Exp'!F4102</f>
        <v>1732090.29</v>
      </c>
      <c r="G4102" s="305">
        <f>'[11]Depr Exp'!G4102</f>
        <v>2.0799999999999999E-2</v>
      </c>
      <c r="H4102" s="524">
        <f>'[11]Depr Exp'!H4102</f>
        <v>3002.29</v>
      </c>
      <c r="I4102" s="523">
        <f>'[11]Depr Exp'!I4102</f>
        <v>1732090.29</v>
      </c>
      <c r="J4102" s="305">
        <f>'[11]Depr Exp'!J4102</f>
        <v>2.0799999999999999E-2</v>
      </c>
      <c r="K4102" s="373">
        <f>'[11]Depr Exp'!K4102</f>
        <v>3002.2898359999999</v>
      </c>
      <c r="L4102" s="524">
        <f>'[11]Depr Exp'!L4102</f>
        <v>0</v>
      </c>
      <c r="M4102" s="144"/>
      <c r="N4102" s="144"/>
    </row>
    <row r="4103" spans="1:14">
      <c r="A4103" s="144" t="str">
        <f>'[11]Depr Exp'!A4103</f>
        <v>E3539 (GIF) Sta Eq, Fredonia 3&amp;4</v>
      </c>
      <c r="B4103" s="144" t="str">
        <f>'[11]Depr Exp'!B4103</f>
        <v>E3539 (GIF) Sta Eq, Fredonia 3&amp;4-3</v>
      </c>
      <c r="C4103" s="144" t="str">
        <f>'[11]Depr Exp'!C4103</f>
        <v>403E</v>
      </c>
      <c r="D4103" s="144"/>
      <c r="E4103" s="282">
        <f>'[11]Depr Exp'!E4103</f>
        <v>43190</v>
      </c>
      <c r="F4103" s="523">
        <f>'[11]Depr Exp'!F4103</f>
        <v>1732090.29</v>
      </c>
      <c r="G4103" s="305">
        <f>'[11]Depr Exp'!G4103</f>
        <v>2.0799999999999999E-2</v>
      </c>
      <c r="H4103" s="524">
        <f>'[11]Depr Exp'!H4103</f>
        <v>3002.29</v>
      </c>
      <c r="I4103" s="523">
        <f>'[11]Depr Exp'!I4103</f>
        <v>1732090.29</v>
      </c>
      <c r="J4103" s="305">
        <f>'[11]Depr Exp'!J4103</f>
        <v>2.0799999999999999E-2</v>
      </c>
      <c r="K4103" s="373">
        <f>'[11]Depr Exp'!K4103</f>
        <v>3002.2898359999999</v>
      </c>
      <c r="L4103" s="524">
        <f>'[11]Depr Exp'!L4103</f>
        <v>0</v>
      </c>
      <c r="M4103" s="144"/>
      <c r="N4103" s="144"/>
    </row>
    <row r="4104" spans="1:14">
      <c r="A4104" s="144" t="str">
        <f>'[11]Depr Exp'!A4104</f>
        <v>E3539 (GIF) Sta Eq, Fredonia 3&amp;4</v>
      </c>
      <c r="B4104" s="144" t="str">
        <f>'[11]Depr Exp'!B4104</f>
        <v>E3539 (GIF) Sta Eq, Fredonia 3&amp;4-4</v>
      </c>
      <c r="C4104" s="144" t="str">
        <f>'[11]Depr Exp'!C4104</f>
        <v>403E</v>
      </c>
      <c r="D4104" s="144"/>
      <c r="E4104" s="282">
        <f>'[11]Depr Exp'!E4104</f>
        <v>43220</v>
      </c>
      <c r="F4104" s="523">
        <f>'[11]Depr Exp'!F4104</f>
        <v>1732090.29</v>
      </c>
      <c r="G4104" s="305">
        <f>'[11]Depr Exp'!G4104</f>
        <v>2.0799999999999999E-2</v>
      </c>
      <c r="H4104" s="524">
        <f>'[11]Depr Exp'!H4104</f>
        <v>3002.29</v>
      </c>
      <c r="I4104" s="523">
        <f>'[11]Depr Exp'!I4104</f>
        <v>1732090.29</v>
      </c>
      <c r="J4104" s="305">
        <f>'[11]Depr Exp'!J4104</f>
        <v>2.0799999999999999E-2</v>
      </c>
      <c r="K4104" s="373">
        <f>'[11]Depr Exp'!K4104</f>
        <v>3002.2898359999999</v>
      </c>
      <c r="L4104" s="524">
        <f>'[11]Depr Exp'!L4104</f>
        <v>0</v>
      </c>
      <c r="M4104" s="144"/>
      <c r="N4104" s="144"/>
    </row>
    <row r="4105" spans="1:14">
      <c r="A4105" s="144" t="str">
        <f>'[11]Depr Exp'!A4105</f>
        <v>E3539 (GIF) Sta Eq, Fredonia 3&amp;4</v>
      </c>
      <c r="B4105" s="144" t="str">
        <f>'[11]Depr Exp'!B4105</f>
        <v>E3539 (GIF) Sta Eq, Fredonia 3&amp;4-5</v>
      </c>
      <c r="C4105" s="144" t="str">
        <f>'[11]Depr Exp'!C4105</f>
        <v>403E</v>
      </c>
      <c r="D4105" s="144"/>
      <c r="E4105" s="282">
        <f>'[11]Depr Exp'!E4105</f>
        <v>43251</v>
      </c>
      <c r="F4105" s="523">
        <f>'[11]Depr Exp'!F4105</f>
        <v>1732090.29</v>
      </c>
      <c r="G4105" s="305">
        <f>'[11]Depr Exp'!G4105</f>
        <v>2.0799999999999999E-2</v>
      </c>
      <c r="H4105" s="524">
        <f>'[11]Depr Exp'!H4105</f>
        <v>3002.29</v>
      </c>
      <c r="I4105" s="523">
        <f>'[11]Depr Exp'!I4105</f>
        <v>1732090.29</v>
      </c>
      <c r="J4105" s="305">
        <f>'[11]Depr Exp'!J4105</f>
        <v>2.0799999999999999E-2</v>
      </c>
      <c r="K4105" s="373">
        <f>'[11]Depr Exp'!K4105</f>
        <v>3002.2898359999999</v>
      </c>
      <c r="L4105" s="524">
        <f>'[11]Depr Exp'!L4105</f>
        <v>0</v>
      </c>
      <c r="M4105" s="144"/>
      <c r="N4105" s="144"/>
    </row>
    <row r="4106" spans="1:14">
      <c r="A4106" s="144" t="str">
        <f>'[11]Depr Exp'!A4106</f>
        <v>E3539 (GIF) Sta Eq, Fredonia 3&amp;4</v>
      </c>
      <c r="B4106" s="144" t="str">
        <f>'[11]Depr Exp'!B4106</f>
        <v>E3539 (GIF) Sta Eq, Fredonia 3&amp;4-6</v>
      </c>
      <c r="C4106" s="144" t="str">
        <f>'[11]Depr Exp'!C4106</f>
        <v>403E</v>
      </c>
      <c r="D4106" s="144"/>
      <c r="E4106" s="282">
        <f>'[11]Depr Exp'!E4106</f>
        <v>43281</v>
      </c>
      <c r="F4106" s="523">
        <f>'[11]Depr Exp'!F4106</f>
        <v>1732090.29</v>
      </c>
      <c r="G4106" s="305">
        <f>'[11]Depr Exp'!G4106</f>
        <v>2.0799999999999999E-2</v>
      </c>
      <c r="H4106" s="524">
        <f>'[11]Depr Exp'!H4106</f>
        <v>3002.29</v>
      </c>
      <c r="I4106" s="523">
        <f>'[11]Depr Exp'!I4106</f>
        <v>1732090.29</v>
      </c>
      <c r="J4106" s="305">
        <f>'[11]Depr Exp'!J4106</f>
        <v>2.0799999999999999E-2</v>
      </c>
      <c r="K4106" s="373">
        <f>'[11]Depr Exp'!K4106</f>
        <v>3002.2898359999999</v>
      </c>
      <c r="L4106" s="524">
        <f>'[11]Depr Exp'!L4106</f>
        <v>0</v>
      </c>
      <c r="M4106" s="144"/>
      <c r="N4106" s="144"/>
    </row>
    <row r="4107" spans="1:14">
      <c r="A4107" s="144" t="str">
        <f>'[11]Depr Exp'!A4107</f>
        <v>E3539 (GIF) Sta Eq, Fredonia 3&amp;4</v>
      </c>
      <c r="B4107" s="144" t="str">
        <f>'[11]Depr Exp'!B4107</f>
        <v>E3539 (GIF) Sta Eq, Fredonia 3&amp;4-7</v>
      </c>
      <c r="C4107" s="144" t="str">
        <f>'[11]Depr Exp'!C4107</f>
        <v>403E</v>
      </c>
      <c r="D4107" s="144"/>
      <c r="E4107" s="282">
        <f>'[11]Depr Exp'!E4107</f>
        <v>43312</v>
      </c>
      <c r="F4107" s="523">
        <f>'[11]Depr Exp'!F4107</f>
        <v>1732090.29</v>
      </c>
      <c r="G4107" s="305">
        <f>'[11]Depr Exp'!G4107</f>
        <v>2.0799999999999999E-2</v>
      </c>
      <c r="H4107" s="524">
        <f>'[11]Depr Exp'!H4107</f>
        <v>3002.29</v>
      </c>
      <c r="I4107" s="523">
        <f>'[11]Depr Exp'!I4107</f>
        <v>1732090.29</v>
      </c>
      <c r="J4107" s="305">
        <f>'[11]Depr Exp'!J4107</f>
        <v>2.0799999999999999E-2</v>
      </c>
      <c r="K4107" s="373">
        <f>'[11]Depr Exp'!K4107</f>
        <v>3002.2898359999999</v>
      </c>
      <c r="L4107" s="524">
        <f>'[11]Depr Exp'!L4107</f>
        <v>0</v>
      </c>
      <c r="M4107" s="144"/>
      <c r="N4107" s="144"/>
    </row>
    <row r="4108" spans="1:14">
      <c r="A4108" s="144" t="str">
        <f>'[11]Depr Exp'!A4108</f>
        <v>E3539 (GIF) Sta Eq, Fredonia 3&amp;4</v>
      </c>
      <c r="B4108" s="144" t="str">
        <f>'[11]Depr Exp'!B4108</f>
        <v>E3539 (GIF) Sta Eq, Fredonia 3&amp;4-8</v>
      </c>
      <c r="C4108" s="144" t="str">
        <f>'[11]Depr Exp'!C4108</f>
        <v>403E</v>
      </c>
      <c r="D4108" s="144"/>
      <c r="E4108" s="282">
        <f>'[11]Depr Exp'!E4108</f>
        <v>43343</v>
      </c>
      <c r="F4108" s="523">
        <f>'[11]Depr Exp'!F4108</f>
        <v>1732090.29</v>
      </c>
      <c r="G4108" s="305">
        <f>'[11]Depr Exp'!G4108</f>
        <v>2.0799999999999999E-2</v>
      </c>
      <c r="H4108" s="524">
        <f>'[11]Depr Exp'!H4108</f>
        <v>3002.29</v>
      </c>
      <c r="I4108" s="523">
        <f>'[11]Depr Exp'!I4108</f>
        <v>1732090.29</v>
      </c>
      <c r="J4108" s="305">
        <f>'[11]Depr Exp'!J4108</f>
        <v>2.0799999999999999E-2</v>
      </c>
      <c r="K4108" s="373">
        <f>'[11]Depr Exp'!K4108</f>
        <v>3002.2898359999999</v>
      </c>
      <c r="L4108" s="524">
        <f>'[11]Depr Exp'!L4108</f>
        <v>0</v>
      </c>
      <c r="M4108" s="144"/>
      <c r="N4108" s="144"/>
    </row>
    <row r="4109" spans="1:14">
      <c r="A4109" s="144" t="str">
        <f>'[11]Depr Exp'!A4109</f>
        <v>E3539 (GIF) Sta Eq, Fredonia 3&amp;4</v>
      </c>
      <c r="B4109" s="144" t="str">
        <f>'[11]Depr Exp'!B4109</f>
        <v>E3539 (GIF) Sta Eq, Fredonia 3&amp;4-9</v>
      </c>
      <c r="C4109" s="144" t="str">
        <f>'[11]Depr Exp'!C4109</f>
        <v>403E</v>
      </c>
      <c r="D4109" s="144"/>
      <c r="E4109" s="282">
        <f>'[11]Depr Exp'!E4109</f>
        <v>43373</v>
      </c>
      <c r="F4109" s="523">
        <f>'[11]Depr Exp'!F4109</f>
        <v>1732090.29</v>
      </c>
      <c r="G4109" s="305">
        <f>'[11]Depr Exp'!G4109</f>
        <v>2.0799999999999999E-2</v>
      </c>
      <c r="H4109" s="524">
        <f>'[11]Depr Exp'!H4109</f>
        <v>3002.29</v>
      </c>
      <c r="I4109" s="523">
        <f>'[11]Depr Exp'!I4109</f>
        <v>1732090.29</v>
      </c>
      <c r="J4109" s="305">
        <f>'[11]Depr Exp'!J4109</f>
        <v>2.0799999999999999E-2</v>
      </c>
      <c r="K4109" s="373">
        <f>'[11]Depr Exp'!K4109</f>
        <v>3002.2898359999999</v>
      </c>
      <c r="L4109" s="524">
        <f>'[11]Depr Exp'!L4109</f>
        <v>0</v>
      </c>
      <c r="M4109" s="144"/>
      <c r="N4109" s="144"/>
    </row>
    <row r="4110" spans="1:14">
      <c r="A4110" s="144" t="str">
        <f>'[11]Depr Exp'!A4110</f>
        <v>E3539 (GIF) Sta Eq, Fredonia 3&amp;4</v>
      </c>
      <c r="B4110" s="144" t="str">
        <f>'[11]Depr Exp'!B4110</f>
        <v>E3539 (GIF) Sta Eq, Fredonia 3&amp;4-10</v>
      </c>
      <c r="C4110" s="144" t="str">
        <f>'[11]Depr Exp'!C4110</f>
        <v>403E</v>
      </c>
      <c r="D4110" s="144"/>
      <c r="E4110" s="282">
        <f>'[11]Depr Exp'!E4110</f>
        <v>43404</v>
      </c>
      <c r="F4110" s="523">
        <f>'[11]Depr Exp'!F4110</f>
        <v>1732090.29</v>
      </c>
      <c r="G4110" s="305">
        <f>'[11]Depr Exp'!G4110</f>
        <v>2.0799999999999999E-2</v>
      </c>
      <c r="H4110" s="524">
        <f>'[11]Depr Exp'!H4110</f>
        <v>3002.29</v>
      </c>
      <c r="I4110" s="523">
        <f>'[11]Depr Exp'!I4110</f>
        <v>1732090.29</v>
      </c>
      <c r="J4110" s="305">
        <f>'[11]Depr Exp'!J4110</f>
        <v>2.0799999999999999E-2</v>
      </c>
      <c r="K4110" s="373">
        <f>'[11]Depr Exp'!K4110</f>
        <v>3002.2898359999999</v>
      </c>
      <c r="L4110" s="524">
        <f>'[11]Depr Exp'!L4110</f>
        <v>0</v>
      </c>
      <c r="M4110" s="144"/>
      <c r="N4110" s="144"/>
    </row>
    <row r="4111" spans="1:14">
      <c r="A4111" s="144" t="str">
        <f>'[11]Depr Exp'!A4111</f>
        <v>E3539 (GIF) Sta Eq, Fredonia 3&amp;4</v>
      </c>
      <c r="B4111" s="144" t="str">
        <f>'[11]Depr Exp'!B4111</f>
        <v>E3539 (GIF) Sta Eq, Fredonia 3&amp;4-11</v>
      </c>
      <c r="C4111" s="144" t="str">
        <f>'[11]Depr Exp'!C4111</f>
        <v>403E</v>
      </c>
      <c r="D4111" s="144"/>
      <c r="E4111" s="282">
        <f>'[11]Depr Exp'!E4111</f>
        <v>43434</v>
      </c>
      <c r="F4111" s="523">
        <f>'[11]Depr Exp'!F4111</f>
        <v>1732090.29</v>
      </c>
      <c r="G4111" s="305">
        <f>'[11]Depr Exp'!G4111</f>
        <v>2.0799999999999999E-2</v>
      </c>
      <c r="H4111" s="524">
        <f>'[11]Depr Exp'!H4111</f>
        <v>3002.29</v>
      </c>
      <c r="I4111" s="523">
        <f>'[11]Depr Exp'!I4111</f>
        <v>1732090.29</v>
      </c>
      <c r="J4111" s="305">
        <f>'[11]Depr Exp'!J4111</f>
        <v>2.0799999999999999E-2</v>
      </c>
      <c r="K4111" s="373">
        <f>'[11]Depr Exp'!K4111</f>
        <v>3002.2898359999999</v>
      </c>
      <c r="L4111" s="524">
        <f>'[11]Depr Exp'!L4111</f>
        <v>0</v>
      </c>
      <c r="M4111" s="144"/>
      <c r="N4111" s="144"/>
    </row>
    <row r="4112" spans="1:14">
      <c r="A4112" s="144" t="str">
        <f>'[11]Depr Exp'!A4112</f>
        <v>E3539 (GIF) Sta Eq, Fredonia 3&amp;4</v>
      </c>
      <c r="B4112" s="144" t="str">
        <f>'[11]Depr Exp'!B4112</f>
        <v>E3539 (GIF) Sta Eq, Fredonia 3&amp;4-12</v>
      </c>
      <c r="C4112" s="144" t="str">
        <f>'[11]Depr Exp'!C4112</f>
        <v>403E</v>
      </c>
      <c r="D4112" s="144"/>
      <c r="E4112" s="282">
        <f>'[11]Depr Exp'!E4112</f>
        <v>43465</v>
      </c>
      <c r="F4112" s="523">
        <f>'[11]Depr Exp'!F4112</f>
        <v>1732090.29</v>
      </c>
      <c r="G4112" s="305">
        <f>'[11]Depr Exp'!G4112</f>
        <v>2.0799999999999999E-2</v>
      </c>
      <c r="H4112" s="524">
        <f>'[11]Depr Exp'!H4112</f>
        <v>3002.29</v>
      </c>
      <c r="I4112" s="523">
        <f>'[11]Depr Exp'!I4112</f>
        <v>1732090.29</v>
      </c>
      <c r="J4112" s="305">
        <f>'[11]Depr Exp'!J4112</f>
        <v>2.0799999999999999E-2</v>
      </c>
      <c r="K4112" s="373">
        <f>'[11]Depr Exp'!K4112</f>
        <v>3002.2898359999999</v>
      </c>
      <c r="L4112" s="524">
        <f>'[11]Depr Exp'!L4112</f>
        <v>0</v>
      </c>
      <c r="M4112" s="144"/>
      <c r="N4112" s="144"/>
    </row>
    <row r="4113" spans="1:14" ht="15.75" thickBot="1">
      <c r="A4113" s="159" t="str">
        <f>'[11]Depr Exp'!A4113</f>
        <v>E3539 (GIF) Sta Eq, Fredonia 3&amp;4 Total</v>
      </c>
      <c r="B4113" s="144">
        <f>'[11]Depr Exp'!B4113</f>
        <v>0</v>
      </c>
      <c r="C4113" s="502" t="str">
        <f>'[11]Depr Exp'!C4113</f>
        <v>ETSM</v>
      </c>
      <c r="D4113" s="144"/>
      <c r="E4113" s="281" t="str">
        <f>'[11]Depr Exp'!E4113</f>
        <v>Total</v>
      </c>
      <c r="F4113" s="141">
        <f>'[11]Depr Exp'!F4113</f>
        <v>0</v>
      </c>
      <c r="G4113" s="252">
        <f>'[11]Depr Exp'!G4113</f>
        <v>0</v>
      </c>
      <c r="H4113" s="286">
        <f>'[11]Depr Exp'!H4113</f>
        <v>36027.480000000003</v>
      </c>
      <c r="I4113" s="141">
        <f>'[11]Depr Exp'!I4113</f>
        <v>0</v>
      </c>
      <c r="J4113" s="252">
        <f>'[11]Depr Exp'!J4113</f>
        <v>0</v>
      </c>
      <c r="K4113" s="286">
        <f>'[11]Depr Exp'!K4113</f>
        <v>36027.478031999999</v>
      </c>
      <c r="L4113" s="286">
        <f>'[11]Depr Exp'!L4113</f>
        <v>0</v>
      </c>
      <c r="M4113" s="144"/>
      <c r="N4113" s="144"/>
    </row>
    <row r="4114" spans="1:14" ht="13.5" thickTop="1">
      <c r="A4114" s="144" t="str">
        <f>'[11]Depr Exp'!A4114</f>
        <v>E3539 (GIF) Sta Eq, Goldendale</v>
      </c>
      <c r="B4114" s="144" t="str">
        <f>'[11]Depr Exp'!B4114</f>
        <v>E3539 (GIF) Sta Eq, Goldendale-1</v>
      </c>
      <c r="C4114" s="144" t="str">
        <f>'[11]Depr Exp'!C4114</f>
        <v>403E</v>
      </c>
      <c r="D4114" s="144"/>
      <c r="E4114" s="282">
        <f>'[11]Depr Exp'!E4114</f>
        <v>43131</v>
      </c>
      <c r="F4114" s="523">
        <f>'[11]Depr Exp'!F4114</f>
        <v>411060</v>
      </c>
      <c r="G4114" s="305">
        <f>'[11]Depr Exp'!G4114</f>
        <v>2.0799999999999999E-2</v>
      </c>
      <c r="H4114" s="524">
        <f>'[11]Depr Exp'!H4114</f>
        <v>712.51</v>
      </c>
      <c r="I4114" s="523">
        <f>'[11]Depr Exp'!I4114</f>
        <v>411060</v>
      </c>
      <c r="J4114" s="305">
        <f>'[11]Depr Exp'!J4114</f>
        <v>2.0799999999999999E-2</v>
      </c>
      <c r="K4114" s="373">
        <f>'[11]Depr Exp'!K4114</f>
        <v>712.50399999999991</v>
      </c>
      <c r="L4114" s="524">
        <f>'[11]Depr Exp'!L4114</f>
        <v>-0.01</v>
      </c>
      <c r="M4114" s="144"/>
      <c r="N4114" s="144"/>
    </row>
    <row r="4115" spans="1:14">
      <c r="A4115" s="144" t="str">
        <f>'[11]Depr Exp'!A4115</f>
        <v>E3539 (GIF) Sta Eq, Goldendale</v>
      </c>
      <c r="B4115" s="144" t="str">
        <f>'[11]Depr Exp'!B4115</f>
        <v>E3539 (GIF) Sta Eq, Goldendale-2</v>
      </c>
      <c r="C4115" s="144" t="str">
        <f>'[11]Depr Exp'!C4115</f>
        <v>403E</v>
      </c>
      <c r="D4115" s="144"/>
      <c r="E4115" s="282">
        <f>'[11]Depr Exp'!E4115</f>
        <v>43159</v>
      </c>
      <c r="F4115" s="523">
        <f>'[11]Depr Exp'!F4115</f>
        <v>411060</v>
      </c>
      <c r="G4115" s="305">
        <f>'[11]Depr Exp'!G4115</f>
        <v>2.0799999999999999E-2</v>
      </c>
      <c r="H4115" s="524">
        <f>'[11]Depr Exp'!H4115</f>
        <v>712.51</v>
      </c>
      <c r="I4115" s="523">
        <f>'[11]Depr Exp'!I4115</f>
        <v>411060</v>
      </c>
      <c r="J4115" s="305">
        <f>'[11]Depr Exp'!J4115</f>
        <v>2.0799999999999999E-2</v>
      </c>
      <c r="K4115" s="373">
        <f>'[11]Depr Exp'!K4115</f>
        <v>712.50399999999991</v>
      </c>
      <c r="L4115" s="524">
        <f>'[11]Depr Exp'!L4115</f>
        <v>-0.01</v>
      </c>
      <c r="M4115" s="144"/>
      <c r="N4115" s="144"/>
    </row>
    <row r="4116" spans="1:14">
      <c r="A4116" s="144" t="str">
        <f>'[11]Depr Exp'!A4116</f>
        <v>E3539 (GIF) Sta Eq, Goldendale</v>
      </c>
      <c r="B4116" s="144" t="str">
        <f>'[11]Depr Exp'!B4116</f>
        <v>E3539 (GIF) Sta Eq, Goldendale-3</v>
      </c>
      <c r="C4116" s="144" t="str">
        <f>'[11]Depr Exp'!C4116</f>
        <v>403E</v>
      </c>
      <c r="D4116" s="144"/>
      <c r="E4116" s="282">
        <f>'[11]Depr Exp'!E4116</f>
        <v>43190</v>
      </c>
      <c r="F4116" s="523">
        <f>'[11]Depr Exp'!F4116</f>
        <v>411060</v>
      </c>
      <c r="G4116" s="305">
        <f>'[11]Depr Exp'!G4116</f>
        <v>2.0799999999999999E-2</v>
      </c>
      <c r="H4116" s="524">
        <f>'[11]Depr Exp'!H4116</f>
        <v>712.51</v>
      </c>
      <c r="I4116" s="523">
        <f>'[11]Depr Exp'!I4116</f>
        <v>411060</v>
      </c>
      <c r="J4116" s="305">
        <f>'[11]Depr Exp'!J4116</f>
        <v>2.0799999999999999E-2</v>
      </c>
      <c r="K4116" s="373">
        <f>'[11]Depr Exp'!K4116</f>
        <v>712.50399999999991</v>
      </c>
      <c r="L4116" s="524">
        <f>'[11]Depr Exp'!L4116</f>
        <v>-0.01</v>
      </c>
      <c r="M4116" s="144"/>
      <c r="N4116" s="144"/>
    </row>
    <row r="4117" spans="1:14">
      <c r="A4117" s="144" t="str">
        <f>'[11]Depr Exp'!A4117</f>
        <v>E3539 (GIF) Sta Eq, Goldendale</v>
      </c>
      <c r="B4117" s="144" t="str">
        <f>'[11]Depr Exp'!B4117</f>
        <v>E3539 (GIF) Sta Eq, Goldendale-4</v>
      </c>
      <c r="C4117" s="144" t="str">
        <f>'[11]Depr Exp'!C4117</f>
        <v>403E</v>
      </c>
      <c r="D4117" s="144"/>
      <c r="E4117" s="282">
        <f>'[11]Depr Exp'!E4117</f>
        <v>43220</v>
      </c>
      <c r="F4117" s="523">
        <f>'[11]Depr Exp'!F4117</f>
        <v>411060</v>
      </c>
      <c r="G4117" s="305">
        <f>'[11]Depr Exp'!G4117</f>
        <v>2.0799999999999999E-2</v>
      </c>
      <c r="H4117" s="524">
        <f>'[11]Depr Exp'!H4117</f>
        <v>712.51</v>
      </c>
      <c r="I4117" s="523">
        <f>'[11]Depr Exp'!I4117</f>
        <v>411060</v>
      </c>
      <c r="J4117" s="305">
        <f>'[11]Depr Exp'!J4117</f>
        <v>2.0799999999999999E-2</v>
      </c>
      <c r="K4117" s="373">
        <f>'[11]Depr Exp'!K4117</f>
        <v>712.50399999999991</v>
      </c>
      <c r="L4117" s="524">
        <f>'[11]Depr Exp'!L4117</f>
        <v>-0.01</v>
      </c>
      <c r="M4117" s="144"/>
      <c r="N4117" s="144"/>
    </row>
    <row r="4118" spans="1:14">
      <c r="A4118" s="144" t="str">
        <f>'[11]Depr Exp'!A4118</f>
        <v>E3539 (GIF) Sta Eq, Goldendale</v>
      </c>
      <c r="B4118" s="144" t="str">
        <f>'[11]Depr Exp'!B4118</f>
        <v>E3539 (GIF) Sta Eq, Goldendale-5</v>
      </c>
      <c r="C4118" s="144" t="str">
        <f>'[11]Depr Exp'!C4118</f>
        <v>403E</v>
      </c>
      <c r="D4118" s="144"/>
      <c r="E4118" s="282">
        <f>'[11]Depr Exp'!E4118</f>
        <v>43251</v>
      </c>
      <c r="F4118" s="523">
        <f>'[11]Depr Exp'!F4118</f>
        <v>411060</v>
      </c>
      <c r="G4118" s="305">
        <f>'[11]Depr Exp'!G4118</f>
        <v>2.0799999999999999E-2</v>
      </c>
      <c r="H4118" s="524">
        <f>'[11]Depr Exp'!H4118</f>
        <v>712.51</v>
      </c>
      <c r="I4118" s="523">
        <f>'[11]Depr Exp'!I4118</f>
        <v>411060</v>
      </c>
      <c r="J4118" s="305">
        <f>'[11]Depr Exp'!J4118</f>
        <v>2.0799999999999999E-2</v>
      </c>
      <c r="K4118" s="373">
        <f>'[11]Depr Exp'!K4118</f>
        <v>712.50399999999991</v>
      </c>
      <c r="L4118" s="524">
        <f>'[11]Depr Exp'!L4118</f>
        <v>-0.01</v>
      </c>
      <c r="M4118" s="144"/>
      <c r="N4118" s="144"/>
    </row>
    <row r="4119" spans="1:14">
      <c r="A4119" s="144" t="str">
        <f>'[11]Depr Exp'!A4119</f>
        <v>E3539 (GIF) Sta Eq, Goldendale</v>
      </c>
      <c r="B4119" s="144" t="str">
        <f>'[11]Depr Exp'!B4119</f>
        <v>E3539 (GIF) Sta Eq, Goldendale-6</v>
      </c>
      <c r="C4119" s="144" t="str">
        <f>'[11]Depr Exp'!C4119</f>
        <v>403E</v>
      </c>
      <c r="D4119" s="144"/>
      <c r="E4119" s="282">
        <f>'[11]Depr Exp'!E4119</f>
        <v>43281</v>
      </c>
      <c r="F4119" s="523">
        <f>'[11]Depr Exp'!F4119</f>
        <v>411060</v>
      </c>
      <c r="G4119" s="305">
        <f>'[11]Depr Exp'!G4119</f>
        <v>2.0799999999999999E-2</v>
      </c>
      <c r="H4119" s="524">
        <f>'[11]Depr Exp'!H4119</f>
        <v>712.51</v>
      </c>
      <c r="I4119" s="523">
        <f>'[11]Depr Exp'!I4119</f>
        <v>411060</v>
      </c>
      <c r="J4119" s="305">
        <f>'[11]Depr Exp'!J4119</f>
        <v>2.0799999999999999E-2</v>
      </c>
      <c r="K4119" s="373">
        <f>'[11]Depr Exp'!K4119</f>
        <v>712.50399999999991</v>
      </c>
      <c r="L4119" s="524">
        <f>'[11]Depr Exp'!L4119</f>
        <v>-0.01</v>
      </c>
      <c r="M4119" s="144"/>
      <c r="N4119" s="144"/>
    </row>
    <row r="4120" spans="1:14">
      <c r="A4120" s="144" t="str">
        <f>'[11]Depr Exp'!A4120</f>
        <v>E3539 (GIF) Sta Eq, Goldendale</v>
      </c>
      <c r="B4120" s="144" t="str">
        <f>'[11]Depr Exp'!B4120</f>
        <v>E3539 (GIF) Sta Eq, Goldendale-7</v>
      </c>
      <c r="C4120" s="144" t="str">
        <f>'[11]Depr Exp'!C4120</f>
        <v>403E</v>
      </c>
      <c r="D4120" s="144"/>
      <c r="E4120" s="282">
        <f>'[11]Depr Exp'!E4120</f>
        <v>43312</v>
      </c>
      <c r="F4120" s="523">
        <f>'[11]Depr Exp'!F4120</f>
        <v>411060</v>
      </c>
      <c r="G4120" s="305">
        <f>'[11]Depr Exp'!G4120</f>
        <v>2.0799999999999999E-2</v>
      </c>
      <c r="H4120" s="524">
        <f>'[11]Depr Exp'!H4120</f>
        <v>712.51</v>
      </c>
      <c r="I4120" s="523">
        <f>'[11]Depr Exp'!I4120</f>
        <v>411060</v>
      </c>
      <c r="J4120" s="305">
        <f>'[11]Depr Exp'!J4120</f>
        <v>2.0799999999999999E-2</v>
      </c>
      <c r="K4120" s="373">
        <f>'[11]Depr Exp'!K4120</f>
        <v>712.50399999999991</v>
      </c>
      <c r="L4120" s="524">
        <f>'[11]Depr Exp'!L4120</f>
        <v>-0.01</v>
      </c>
      <c r="M4120" s="144"/>
      <c r="N4120" s="144"/>
    </row>
    <row r="4121" spans="1:14">
      <c r="A4121" s="144" t="str">
        <f>'[11]Depr Exp'!A4121</f>
        <v>E3539 (GIF) Sta Eq, Goldendale</v>
      </c>
      <c r="B4121" s="144" t="str">
        <f>'[11]Depr Exp'!B4121</f>
        <v>E3539 (GIF) Sta Eq, Goldendale-8</v>
      </c>
      <c r="C4121" s="144" t="str">
        <f>'[11]Depr Exp'!C4121</f>
        <v>403E</v>
      </c>
      <c r="D4121" s="144"/>
      <c r="E4121" s="282">
        <f>'[11]Depr Exp'!E4121</f>
        <v>43343</v>
      </c>
      <c r="F4121" s="523">
        <f>'[11]Depr Exp'!F4121</f>
        <v>411060</v>
      </c>
      <c r="G4121" s="305">
        <f>'[11]Depr Exp'!G4121</f>
        <v>2.0799999999999999E-2</v>
      </c>
      <c r="H4121" s="524">
        <f>'[11]Depr Exp'!H4121</f>
        <v>712.51</v>
      </c>
      <c r="I4121" s="523">
        <f>'[11]Depr Exp'!I4121</f>
        <v>411060</v>
      </c>
      <c r="J4121" s="305">
        <f>'[11]Depr Exp'!J4121</f>
        <v>2.0799999999999999E-2</v>
      </c>
      <c r="K4121" s="373">
        <f>'[11]Depr Exp'!K4121</f>
        <v>712.50399999999991</v>
      </c>
      <c r="L4121" s="524">
        <f>'[11]Depr Exp'!L4121</f>
        <v>-0.01</v>
      </c>
      <c r="M4121" s="144"/>
      <c r="N4121" s="144"/>
    </row>
    <row r="4122" spans="1:14">
      <c r="A4122" s="144" t="str">
        <f>'[11]Depr Exp'!A4122</f>
        <v>E3539 (GIF) Sta Eq, Goldendale</v>
      </c>
      <c r="B4122" s="144" t="str">
        <f>'[11]Depr Exp'!B4122</f>
        <v>E3539 (GIF) Sta Eq, Goldendale-9</v>
      </c>
      <c r="C4122" s="144" t="str">
        <f>'[11]Depr Exp'!C4122</f>
        <v>403E</v>
      </c>
      <c r="D4122" s="144"/>
      <c r="E4122" s="282">
        <f>'[11]Depr Exp'!E4122</f>
        <v>43373</v>
      </c>
      <c r="F4122" s="523">
        <f>'[11]Depr Exp'!F4122</f>
        <v>411060</v>
      </c>
      <c r="G4122" s="305">
        <f>'[11]Depr Exp'!G4122</f>
        <v>2.0799999999999999E-2</v>
      </c>
      <c r="H4122" s="524">
        <f>'[11]Depr Exp'!H4122</f>
        <v>712.51</v>
      </c>
      <c r="I4122" s="523">
        <f>'[11]Depr Exp'!I4122</f>
        <v>411060</v>
      </c>
      <c r="J4122" s="305">
        <f>'[11]Depr Exp'!J4122</f>
        <v>2.0799999999999999E-2</v>
      </c>
      <c r="K4122" s="373">
        <f>'[11]Depr Exp'!K4122</f>
        <v>712.50399999999991</v>
      </c>
      <c r="L4122" s="524">
        <f>'[11]Depr Exp'!L4122</f>
        <v>-0.01</v>
      </c>
      <c r="M4122" s="144"/>
      <c r="N4122" s="144"/>
    </row>
    <row r="4123" spans="1:14">
      <c r="A4123" s="144" t="str">
        <f>'[11]Depr Exp'!A4123</f>
        <v>E3539 (GIF) Sta Eq, Goldendale</v>
      </c>
      <c r="B4123" s="144" t="str">
        <f>'[11]Depr Exp'!B4123</f>
        <v>E3539 (GIF) Sta Eq, Goldendale-10</v>
      </c>
      <c r="C4123" s="144" t="str">
        <f>'[11]Depr Exp'!C4123</f>
        <v>403E</v>
      </c>
      <c r="D4123" s="144"/>
      <c r="E4123" s="282">
        <f>'[11]Depr Exp'!E4123</f>
        <v>43404</v>
      </c>
      <c r="F4123" s="523">
        <f>'[11]Depr Exp'!F4123</f>
        <v>411060</v>
      </c>
      <c r="G4123" s="305">
        <f>'[11]Depr Exp'!G4123</f>
        <v>2.0799999999999999E-2</v>
      </c>
      <c r="H4123" s="524">
        <f>'[11]Depr Exp'!H4123</f>
        <v>712.51</v>
      </c>
      <c r="I4123" s="523">
        <f>'[11]Depr Exp'!I4123</f>
        <v>411060</v>
      </c>
      <c r="J4123" s="305">
        <f>'[11]Depr Exp'!J4123</f>
        <v>2.0799999999999999E-2</v>
      </c>
      <c r="K4123" s="373">
        <f>'[11]Depr Exp'!K4123</f>
        <v>712.50399999999991</v>
      </c>
      <c r="L4123" s="524">
        <f>'[11]Depr Exp'!L4123</f>
        <v>-0.01</v>
      </c>
      <c r="M4123" s="144"/>
      <c r="N4123" s="144"/>
    </row>
    <row r="4124" spans="1:14">
      <c r="A4124" s="144" t="str">
        <f>'[11]Depr Exp'!A4124</f>
        <v>E3539 (GIF) Sta Eq, Goldendale</v>
      </c>
      <c r="B4124" s="144" t="str">
        <f>'[11]Depr Exp'!B4124</f>
        <v>E3539 (GIF) Sta Eq, Goldendale-11</v>
      </c>
      <c r="C4124" s="144" t="str">
        <f>'[11]Depr Exp'!C4124</f>
        <v>403E</v>
      </c>
      <c r="D4124" s="144"/>
      <c r="E4124" s="282">
        <f>'[11]Depr Exp'!E4124</f>
        <v>43434</v>
      </c>
      <c r="F4124" s="523">
        <f>'[11]Depr Exp'!F4124</f>
        <v>411060</v>
      </c>
      <c r="G4124" s="305">
        <f>'[11]Depr Exp'!G4124</f>
        <v>2.0799999999999999E-2</v>
      </c>
      <c r="H4124" s="524">
        <f>'[11]Depr Exp'!H4124</f>
        <v>712.51</v>
      </c>
      <c r="I4124" s="523">
        <f>'[11]Depr Exp'!I4124</f>
        <v>411060</v>
      </c>
      <c r="J4124" s="305">
        <f>'[11]Depr Exp'!J4124</f>
        <v>2.0799999999999999E-2</v>
      </c>
      <c r="K4124" s="373">
        <f>'[11]Depr Exp'!K4124</f>
        <v>712.50399999999991</v>
      </c>
      <c r="L4124" s="524">
        <f>'[11]Depr Exp'!L4124</f>
        <v>-0.01</v>
      </c>
      <c r="M4124" s="144"/>
      <c r="N4124" s="144"/>
    </row>
    <row r="4125" spans="1:14">
      <c r="A4125" s="144" t="str">
        <f>'[11]Depr Exp'!A4125</f>
        <v>E3539 (GIF) Sta Eq, Goldendale</v>
      </c>
      <c r="B4125" s="144" t="str">
        <f>'[11]Depr Exp'!B4125</f>
        <v>E3539 (GIF) Sta Eq, Goldendale-12</v>
      </c>
      <c r="C4125" s="144" t="str">
        <f>'[11]Depr Exp'!C4125</f>
        <v>403E</v>
      </c>
      <c r="D4125" s="144"/>
      <c r="E4125" s="282">
        <f>'[11]Depr Exp'!E4125</f>
        <v>43465</v>
      </c>
      <c r="F4125" s="523">
        <f>'[11]Depr Exp'!F4125</f>
        <v>411060</v>
      </c>
      <c r="G4125" s="305">
        <f>'[11]Depr Exp'!G4125</f>
        <v>2.0799999999999999E-2</v>
      </c>
      <c r="H4125" s="524">
        <f>'[11]Depr Exp'!H4125</f>
        <v>712.51</v>
      </c>
      <c r="I4125" s="523">
        <f>'[11]Depr Exp'!I4125</f>
        <v>411060</v>
      </c>
      <c r="J4125" s="305">
        <f>'[11]Depr Exp'!J4125</f>
        <v>2.0799999999999999E-2</v>
      </c>
      <c r="K4125" s="373">
        <f>'[11]Depr Exp'!K4125</f>
        <v>712.50399999999991</v>
      </c>
      <c r="L4125" s="524">
        <f>'[11]Depr Exp'!L4125</f>
        <v>-0.01</v>
      </c>
      <c r="M4125" s="144"/>
      <c r="N4125" s="144"/>
    </row>
    <row r="4126" spans="1:14" ht="15.75" thickBot="1">
      <c r="A4126" s="159" t="str">
        <f>'[11]Depr Exp'!A4126</f>
        <v>E3539 (GIF) Sta Eq, Goldendale Total</v>
      </c>
      <c r="B4126" s="144">
        <f>'[11]Depr Exp'!B4126</f>
        <v>0</v>
      </c>
      <c r="C4126" s="502" t="str">
        <f>'[11]Depr Exp'!C4126</f>
        <v>ETSM</v>
      </c>
      <c r="D4126" s="144"/>
      <c r="E4126" s="281" t="str">
        <f>'[11]Depr Exp'!E4126</f>
        <v>Total</v>
      </c>
      <c r="F4126" s="141">
        <f>'[11]Depr Exp'!F4126</f>
        <v>0</v>
      </c>
      <c r="G4126" s="252">
        <f>'[11]Depr Exp'!G4126</f>
        <v>0</v>
      </c>
      <c r="H4126" s="286">
        <f>'[11]Depr Exp'!H4126</f>
        <v>8550.1200000000008</v>
      </c>
      <c r="I4126" s="141">
        <f>'[11]Depr Exp'!I4126</f>
        <v>0</v>
      </c>
      <c r="J4126" s="252">
        <f>'[11]Depr Exp'!J4126</f>
        <v>0</v>
      </c>
      <c r="K4126" s="286">
        <f>'[11]Depr Exp'!K4126</f>
        <v>8550.0479999999989</v>
      </c>
      <c r="L4126" s="286">
        <f>'[11]Depr Exp'!L4126</f>
        <v>-7.0000000000000007E-2</v>
      </c>
      <c r="M4126" s="144"/>
      <c r="N4126" s="144"/>
    </row>
    <row r="4127" spans="1:14" ht="13.5" thickTop="1">
      <c r="A4127" s="144" t="str">
        <f>'[11]Depr Exp'!A4127</f>
        <v>E3539 (GIF) Sta Eq, Hopkins Ridge</v>
      </c>
      <c r="B4127" s="144" t="str">
        <f>'[11]Depr Exp'!B4127</f>
        <v>E3539 (GIF) Sta Eq, Hopkins Ridge-1</v>
      </c>
      <c r="C4127" s="144" t="str">
        <f>'[11]Depr Exp'!C4127</f>
        <v>403E</v>
      </c>
      <c r="D4127" s="144"/>
      <c r="E4127" s="282">
        <f>'[11]Depr Exp'!E4127</f>
        <v>43131</v>
      </c>
      <c r="F4127" s="523">
        <f>'[11]Depr Exp'!F4127</f>
        <v>8795959.3599999994</v>
      </c>
      <c r="G4127" s="305">
        <f>'[11]Depr Exp'!G4127</f>
        <v>2.0799999999999999E-2</v>
      </c>
      <c r="H4127" s="524">
        <f>'[11]Depr Exp'!H4127</f>
        <v>15246.33</v>
      </c>
      <c r="I4127" s="523">
        <f>'[11]Depr Exp'!I4127</f>
        <v>8795959.3599999994</v>
      </c>
      <c r="J4127" s="305">
        <f>'[11]Depr Exp'!J4127</f>
        <v>2.0799999999999999E-2</v>
      </c>
      <c r="K4127" s="373">
        <f>'[11]Depr Exp'!K4127</f>
        <v>15246.329557333331</v>
      </c>
      <c r="L4127" s="524">
        <f>'[11]Depr Exp'!L4127</f>
        <v>0</v>
      </c>
      <c r="M4127" s="144"/>
      <c r="N4127" s="144"/>
    </row>
    <row r="4128" spans="1:14">
      <c r="A4128" s="144" t="str">
        <f>'[11]Depr Exp'!A4128</f>
        <v>E3539 (GIF) Sta Eq, Hopkins Ridge</v>
      </c>
      <c r="B4128" s="144" t="str">
        <f>'[11]Depr Exp'!B4128</f>
        <v>E3539 (GIF) Sta Eq, Hopkins Ridge-2</v>
      </c>
      <c r="C4128" s="144" t="str">
        <f>'[11]Depr Exp'!C4128</f>
        <v>403E</v>
      </c>
      <c r="D4128" s="144"/>
      <c r="E4128" s="282">
        <f>'[11]Depr Exp'!E4128</f>
        <v>43159</v>
      </c>
      <c r="F4128" s="523">
        <f>'[11]Depr Exp'!F4128</f>
        <v>8795959.3599999994</v>
      </c>
      <c r="G4128" s="305">
        <f>'[11]Depr Exp'!G4128</f>
        <v>2.0799999999999999E-2</v>
      </c>
      <c r="H4128" s="524">
        <f>'[11]Depr Exp'!H4128</f>
        <v>15246.33</v>
      </c>
      <c r="I4128" s="523">
        <f>'[11]Depr Exp'!I4128</f>
        <v>8795959.3599999994</v>
      </c>
      <c r="J4128" s="305">
        <f>'[11]Depr Exp'!J4128</f>
        <v>2.0799999999999999E-2</v>
      </c>
      <c r="K4128" s="373">
        <f>'[11]Depr Exp'!K4128</f>
        <v>15246.329557333331</v>
      </c>
      <c r="L4128" s="524">
        <f>'[11]Depr Exp'!L4128</f>
        <v>0</v>
      </c>
      <c r="M4128" s="144"/>
      <c r="N4128" s="144"/>
    </row>
    <row r="4129" spans="1:14">
      <c r="A4129" s="144" t="str">
        <f>'[11]Depr Exp'!A4129</f>
        <v>E3539 (GIF) Sta Eq, Hopkins Ridge</v>
      </c>
      <c r="B4129" s="144" t="str">
        <f>'[11]Depr Exp'!B4129</f>
        <v>E3539 (GIF) Sta Eq, Hopkins Ridge-3</v>
      </c>
      <c r="C4129" s="144" t="str">
        <f>'[11]Depr Exp'!C4129</f>
        <v>403E</v>
      </c>
      <c r="D4129" s="144"/>
      <c r="E4129" s="282">
        <f>'[11]Depr Exp'!E4129</f>
        <v>43190</v>
      </c>
      <c r="F4129" s="523">
        <f>'[11]Depr Exp'!F4129</f>
        <v>8795959.3599999994</v>
      </c>
      <c r="G4129" s="305">
        <f>'[11]Depr Exp'!G4129</f>
        <v>2.0799999999999999E-2</v>
      </c>
      <c r="H4129" s="524">
        <f>'[11]Depr Exp'!H4129</f>
        <v>15246.33</v>
      </c>
      <c r="I4129" s="523">
        <f>'[11]Depr Exp'!I4129</f>
        <v>8795959.3599999994</v>
      </c>
      <c r="J4129" s="305">
        <f>'[11]Depr Exp'!J4129</f>
        <v>2.0799999999999999E-2</v>
      </c>
      <c r="K4129" s="373">
        <f>'[11]Depr Exp'!K4129</f>
        <v>15246.329557333331</v>
      </c>
      <c r="L4129" s="524">
        <f>'[11]Depr Exp'!L4129</f>
        <v>0</v>
      </c>
      <c r="M4129" s="144"/>
      <c r="N4129" s="144"/>
    </row>
    <row r="4130" spans="1:14">
      <c r="A4130" s="144" t="str">
        <f>'[11]Depr Exp'!A4130</f>
        <v>E3539 (GIF) Sta Eq, Hopkins Ridge</v>
      </c>
      <c r="B4130" s="144" t="str">
        <f>'[11]Depr Exp'!B4130</f>
        <v>E3539 (GIF) Sta Eq, Hopkins Ridge-4</v>
      </c>
      <c r="C4130" s="144" t="str">
        <f>'[11]Depr Exp'!C4130</f>
        <v>403E</v>
      </c>
      <c r="D4130" s="144"/>
      <c r="E4130" s="282">
        <f>'[11]Depr Exp'!E4130</f>
        <v>43220</v>
      </c>
      <c r="F4130" s="523">
        <f>'[11]Depr Exp'!F4130</f>
        <v>8795959.3599999994</v>
      </c>
      <c r="G4130" s="305">
        <f>'[11]Depr Exp'!G4130</f>
        <v>2.0799999999999999E-2</v>
      </c>
      <c r="H4130" s="524">
        <f>'[11]Depr Exp'!H4130</f>
        <v>15246.33</v>
      </c>
      <c r="I4130" s="523">
        <f>'[11]Depr Exp'!I4130</f>
        <v>8795959.3599999994</v>
      </c>
      <c r="J4130" s="305">
        <f>'[11]Depr Exp'!J4130</f>
        <v>2.0799999999999999E-2</v>
      </c>
      <c r="K4130" s="373">
        <f>'[11]Depr Exp'!K4130</f>
        <v>15246.329557333331</v>
      </c>
      <c r="L4130" s="524">
        <f>'[11]Depr Exp'!L4130</f>
        <v>0</v>
      </c>
      <c r="M4130" s="144"/>
      <c r="N4130" s="144"/>
    </row>
    <row r="4131" spans="1:14">
      <c r="A4131" s="144" t="str">
        <f>'[11]Depr Exp'!A4131</f>
        <v>E3539 (GIF) Sta Eq, Hopkins Ridge</v>
      </c>
      <c r="B4131" s="144" t="str">
        <f>'[11]Depr Exp'!B4131</f>
        <v>E3539 (GIF) Sta Eq, Hopkins Ridge-5</v>
      </c>
      <c r="C4131" s="144" t="str">
        <f>'[11]Depr Exp'!C4131</f>
        <v>403E</v>
      </c>
      <c r="D4131" s="144"/>
      <c r="E4131" s="282">
        <f>'[11]Depr Exp'!E4131</f>
        <v>43251</v>
      </c>
      <c r="F4131" s="523">
        <f>'[11]Depr Exp'!F4131</f>
        <v>8795959.3599999994</v>
      </c>
      <c r="G4131" s="305">
        <f>'[11]Depr Exp'!G4131</f>
        <v>2.0799999999999999E-2</v>
      </c>
      <c r="H4131" s="524">
        <f>'[11]Depr Exp'!H4131</f>
        <v>15246.33</v>
      </c>
      <c r="I4131" s="523">
        <f>'[11]Depr Exp'!I4131</f>
        <v>8795959.3599999994</v>
      </c>
      <c r="J4131" s="305">
        <f>'[11]Depr Exp'!J4131</f>
        <v>2.0799999999999999E-2</v>
      </c>
      <c r="K4131" s="373">
        <f>'[11]Depr Exp'!K4131</f>
        <v>15246.329557333331</v>
      </c>
      <c r="L4131" s="524">
        <f>'[11]Depr Exp'!L4131</f>
        <v>0</v>
      </c>
      <c r="M4131" s="144"/>
      <c r="N4131" s="144"/>
    </row>
    <row r="4132" spans="1:14">
      <c r="A4132" s="144" t="str">
        <f>'[11]Depr Exp'!A4132</f>
        <v>E3539 (GIF) Sta Eq, Hopkins Ridge</v>
      </c>
      <c r="B4132" s="144" t="str">
        <f>'[11]Depr Exp'!B4132</f>
        <v>E3539 (GIF) Sta Eq, Hopkins Ridge-6</v>
      </c>
      <c r="C4132" s="144" t="str">
        <f>'[11]Depr Exp'!C4132</f>
        <v>403E</v>
      </c>
      <c r="D4132" s="144"/>
      <c r="E4132" s="282">
        <f>'[11]Depr Exp'!E4132</f>
        <v>43281</v>
      </c>
      <c r="F4132" s="523">
        <f>'[11]Depr Exp'!F4132</f>
        <v>8795959.3599999994</v>
      </c>
      <c r="G4132" s="305">
        <f>'[11]Depr Exp'!G4132</f>
        <v>2.0799999999999999E-2</v>
      </c>
      <c r="H4132" s="524">
        <f>'[11]Depr Exp'!H4132</f>
        <v>15246.33</v>
      </c>
      <c r="I4132" s="523">
        <f>'[11]Depr Exp'!I4132</f>
        <v>8795959.3599999994</v>
      </c>
      <c r="J4132" s="305">
        <f>'[11]Depr Exp'!J4132</f>
        <v>2.0799999999999999E-2</v>
      </c>
      <c r="K4132" s="373">
        <f>'[11]Depr Exp'!K4132</f>
        <v>15246.329557333331</v>
      </c>
      <c r="L4132" s="524">
        <f>'[11]Depr Exp'!L4132</f>
        <v>0</v>
      </c>
      <c r="M4132" s="144"/>
      <c r="N4132" s="144"/>
    </row>
    <row r="4133" spans="1:14">
      <c r="A4133" s="144" t="str">
        <f>'[11]Depr Exp'!A4133</f>
        <v>E3539 (GIF) Sta Eq, Hopkins Ridge</v>
      </c>
      <c r="B4133" s="144" t="str">
        <f>'[11]Depr Exp'!B4133</f>
        <v>E3539 (GIF) Sta Eq, Hopkins Ridge-7</v>
      </c>
      <c r="C4133" s="144" t="str">
        <f>'[11]Depr Exp'!C4133</f>
        <v>403E</v>
      </c>
      <c r="D4133" s="144"/>
      <c r="E4133" s="282">
        <f>'[11]Depr Exp'!E4133</f>
        <v>43312</v>
      </c>
      <c r="F4133" s="523">
        <f>'[11]Depr Exp'!F4133</f>
        <v>8795959.3599999994</v>
      </c>
      <c r="G4133" s="305">
        <f>'[11]Depr Exp'!G4133</f>
        <v>2.0799999999999999E-2</v>
      </c>
      <c r="H4133" s="524">
        <f>'[11]Depr Exp'!H4133</f>
        <v>15246.33</v>
      </c>
      <c r="I4133" s="523">
        <f>'[11]Depr Exp'!I4133</f>
        <v>8795959.3599999994</v>
      </c>
      <c r="J4133" s="305">
        <f>'[11]Depr Exp'!J4133</f>
        <v>2.0799999999999999E-2</v>
      </c>
      <c r="K4133" s="373">
        <f>'[11]Depr Exp'!K4133</f>
        <v>15246.329557333331</v>
      </c>
      <c r="L4133" s="524">
        <f>'[11]Depr Exp'!L4133</f>
        <v>0</v>
      </c>
      <c r="M4133" s="144"/>
      <c r="N4133" s="144"/>
    </row>
    <row r="4134" spans="1:14">
      <c r="A4134" s="144" t="str">
        <f>'[11]Depr Exp'!A4134</f>
        <v>E3539 (GIF) Sta Eq, Hopkins Ridge</v>
      </c>
      <c r="B4134" s="144" t="str">
        <f>'[11]Depr Exp'!B4134</f>
        <v>E3539 (GIF) Sta Eq, Hopkins Ridge-8</v>
      </c>
      <c r="C4134" s="144" t="str">
        <f>'[11]Depr Exp'!C4134</f>
        <v>403E</v>
      </c>
      <c r="D4134" s="144"/>
      <c r="E4134" s="282">
        <f>'[11]Depr Exp'!E4134</f>
        <v>43343</v>
      </c>
      <c r="F4134" s="523">
        <f>'[11]Depr Exp'!F4134</f>
        <v>8795959.3599999994</v>
      </c>
      <c r="G4134" s="305">
        <f>'[11]Depr Exp'!G4134</f>
        <v>2.0799999999999999E-2</v>
      </c>
      <c r="H4134" s="524">
        <f>'[11]Depr Exp'!H4134</f>
        <v>15246.33</v>
      </c>
      <c r="I4134" s="523">
        <f>'[11]Depr Exp'!I4134</f>
        <v>8795959.3599999994</v>
      </c>
      <c r="J4134" s="305">
        <f>'[11]Depr Exp'!J4134</f>
        <v>2.0799999999999999E-2</v>
      </c>
      <c r="K4134" s="373">
        <f>'[11]Depr Exp'!K4134</f>
        <v>15246.329557333331</v>
      </c>
      <c r="L4134" s="524">
        <f>'[11]Depr Exp'!L4134</f>
        <v>0</v>
      </c>
      <c r="M4134" s="144"/>
      <c r="N4134" s="144"/>
    </row>
    <row r="4135" spans="1:14">
      <c r="A4135" s="144" t="str">
        <f>'[11]Depr Exp'!A4135</f>
        <v>E3539 (GIF) Sta Eq, Hopkins Ridge</v>
      </c>
      <c r="B4135" s="144" t="str">
        <f>'[11]Depr Exp'!B4135</f>
        <v>E3539 (GIF) Sta Eq, Hopkins Ridge-9</v>
      </c>
      <c r="C4135" s="144" t="str">
        <f>'[11]Depr Exp'!C4135</f>
        <v>403E</v>
      </c>
      <c r="D4135" s="144"/>
      <c r="E4135" s="282">
        <f>'[11]Depr Exp'!E4135</f>
        <v>43373</v>
      </c>
      <c r="F4135" s="523">
        <f>'[11]Depr Exp'!F4135</f>
        <v>8795959.3599999994</v>
      </c>
      <c r="G4135" s="305">
        <f>'[11]Depr Exp'!G4135</f>
        <v>2.0799999999999999E-2</v>
      </c>
      <c r="H4135" s="524">
        <f>'[11]Depr Exp'!H4135</f>
        <v>15246.33</v>
      </c>
      <c r="I4135" s="523">
        <f>'[11]Depr Exp'!I4135</f>
        <v>8795959.3599999994</v>
      </c>
      <c r="J4135" s="305">
        <f>'[11]Depr Exp'!J4135</f>
        <v>2.0799999999999999E-2</v>
      </c>
      <c r="K4135" s="373">
        <f>'[11]Depr Exp'!K4135</f>
        <v>15246.329557333331</v>
      </c>
      <c r="L4135" s="524">
        <f>'[11]Depr Exp'!L4135</f>
        <v>0</v>
      </c>
      <c r="M4135" s="144"/>
      <c r="N4135" s="144"/>
    </row>
    <row r="4136" spans="1:14">
      <c r="A4136" s="144" t="str">
        <f>'[11]Depr Exp'!A4136</f>
        <v>E3539 (GIF) Sta Eq, Hopkins Ridge</v>
      </c>
      <c r="B4136" s="144" t="str">
        <f>'[11]Depr Exp'!B4136</f>
        <v>E3539 (GIF) Sta Eq, Hopkins Ridge-10</v>
      </c>
      <c r="C4136" s="144" t="str">
        <f>'[11]Depr Exp'!C4136</f>
        <v>403E</v>
      </c>
      <c r="D4136" s="144"/>
      <c r="E4136" s="282">
        <f>'[11]Depr Exp'!E4136</f>
        <v>43404</v>
      </c>
      <c r="F4136" s="523">
        <f>'[11]Depr Exp'!F4136</f>
        <v>8795959.3599999994</v>
      </c>
      <c r="G4136" s="305">
        <f>'[11]Depr Exp'!G4136</f>
        <v>2.0799999999999999E-2</v>
      </c>
      <c r="H4136" s="524">
        <f>'[11]Depr Exp'!H4136</f>
        <v>15246.33</v>
      </c>
      <c r="I4136" s="523">
        <f>'[11]Depr Exp'!I4136</f>
        <v>8795959.3599999994</v>
      </c>
      <c r="J4136" s="305">
        <f>'[11]Depr Exp'!J4136</f>
        <v>2.0799999999999999E-2</v>
      </c>
      <c r="K4136" s="373">
        <f>'[11]Depr Exp'!K4136</f>
        <v>15246.329557333331</v>
      </c>
      <c r="L4136" s="524">
        <f>'[11]Depr Exp'!L4136</f>
        <v>0</v>
      </c>
      <c r="M4136" s="144"/>
      <c r="N4136" s="144"/>
    </row>
    <row r="4137" spans="1:14">
      <c r="A4137" s="144" t="str">
        <f>'[11]Depr Exp'!A4137</f>
        <v>E3539 (GIF) Sta Eq, Hopkins Ridge</v>
      </c>
      <c r="B4137" s="144" t="str">
        <f>'[11]Depr Exp'!B4137</f>
        <v>E3539 (GIF) Sta Eq, Hopkins Ridge-11</v>
      </c>
      <c r="C4137" s="144" t="str">
        <f>'[11]Depr Exp'!C4137</f>
        <v>403E</v>
      </c>
      <c r="D4137" s="144"/>
      <c r="E4137" s="282">
        <f>'[11]Depr Exp'!E4137</f>
        <v>43434</v>
      </c>
      <c r="F4137" s="523">
        <f>'[11]Depr Exp'!F4137</f>
        <v>8795959.3599999994</v>
      </c>
      <c r="G4137" s="305">
        <f>'[11]Depr Exp'!G4137</f>
        <v>2.0799999999999999E-2</v>
      </c>
      <c r="H4137" s="524">
        <f>'[11]Depr Exp'!H4137</f>
        <v>15246.33</v>
      </c>
      <c r="I4137" s="523">
        <f>'[11]Depr Exp'!I4137</f>
        <v>8795959.3599999994</v>
      </c>
      <c r="J4137" s="305">
        <f>'[11]Depr Exp'!J4137</f>
        <v>2.0799999999999999E-2</v>
      </c>
      <c r="K4137" s="373">
        <f>'[11]Depr Exp'!K4137</f>
        <v>15246.329557333331</v>
      </c>
      <c r="L4137" s="524">
        <f>'[11]Depr Exp'!L4137</f>
        <v>0</v>
      </c>
      <c r="M4137" s="144"/>
      <c r="N4137" s="144"/>
    </row>
    <row r="4138" spans="1:14">
      <c r="A4138" s="144" t="str">
        <f>'[11]Depr Exp'!A4138</f>
        <v>E3539 (GIF) Sta Eq, Hopkins Ridge</v>
      </c>
      <c r="B4138" s="144" t="str">
        <f>'[11]Depr Exp'!B4138</f>
        <v>E3539 (GIF) Sta Eq, Hopkins Ridge-12</v>
      </c>
      <c r="C4138" s="144" t="str">
        <f>'[11]Depr Exp'!C4138</f>
        <v>403E</v>
      </c>
      <c r="D4138" s="144"/>
      <c r="E4138" s="282">
        <f>'[11]Depr Exp'!E4138</f>
        <v>43465</v>
      </c>
      <c r="F4138" s="523">
        <f>'[11]Depr Exp'!F4138</f>
        <v>8795959.3599999994</v>
      </c>
      <c r="G4138" s="305">
        <f>'[11]Depr Exp'!G4138</f>
        <v>2.0799999999999999E-2</v>
      </c>
      <c r="H4138" s="524">
        <f>'[11]Depr Exp'!H4138</f>
        <v>15246.33</v>
      </c>
      <c r="I4138" s="523">
        <f>'[11]Depr Exp'!I4138</f>
        <v>8795959.3599999994</v>
      </c>
      <c r="J4138" s="305">
        <f>'[11]Depr Exp'!J4138</f>
        <v>2.0799999999999999E-2</v>
      </c>
      <c r="K4138" s="373">
        <f>'[11]Depr Exp'!K4138</f>
        <v>15246.329557333331</v>
      </c>
      <c r="L4138" s="524">
        <f>'[11]Depr Exp'!L4138</f>
        <v>0</v>
      </c>
      <c r="M4138" s="144"/>
      <c r="N4138" s="144"/>
    </row>
    <row r="4139" spans="1:14" ht="15.75" thickBot="1">
      <c r="A4139" s="159" t="str">
        <f>'[11]Depr Exp'!A4139</f>
        <v>E3539 (GIF) Sta Eq, Hopkins Ridge Total</v>
      </c>
      <c r="B4139" s="144">
        <f>'[11]Depr Exp'!B4139</f>
        <v>0</v>
      </c>
      <c r="C4139" s="502" t="str">
        <f>'[11]Depr Exp'!C4139</f>
        <v>ETSM</v>
      </c>
      <c r="D4139" s="144"/>
      <c r="E4139" s="281" t="str">
        <f>'[11]Depr Exp'!E4139</f>
        <v>Total</v>
      </c>
      <c r="F4139" s="141">
        <f>'[11]Depr Exp'!F4139</f>
        <v>0</v>
      </c>
      <c r="G4139" s="252">
        <f>'[11]Depr Exp'!G4139</f>
        <v>0</v>
      </c>
      <c r="H4139" s="286">
        <f>'[11]Depr Exp'!H4139</f>
        <v>182955.95999999996</v>
      </c>
      <c r="I4139" s="141">
        <f>'[11]Depr Exp'!I4139</f>
        <v>0</v>
      </c>
      <c r="J4139" s="252">
        <f>'[11]Depr Exp'!J4139</f>
        <v>0</v>
      </c>
      <c r="K4139" s="286">
        <f>'[11]Depr Exp'!K4139</f>
        <v>182955.95468799991</v>
      </c>
      <c r="L4139" s="286">
        <f>'[11]Depr Exp'!L4139</f>
        <v>-0.01</v>
      </c>
      <c r="M4139" s="144"/>
      <c r="N4139" s="144"/>
    </row>
    <row r="4140" spans="1:14" ht="13.5" thickTop="1">
      <c r="A4140" s="144" t="str">
        <f>'[11]Depr Exp'!A4140</f>
        <v>E3539 (GIF) Sta Eq, HPK sub@plant</v>
      </c>
      <c r="B4140" s="144" t="str">
        <f>'[11]Depr Exp'!B4140</f>
        <v>E3539 (GIF) Sta Eq, HPK sub@plant-1</v>
      </c>
      <c r="C4140" s="144" t="str">
        <f>'[11]Depr Exp'!C4140</f>
        <v>403E</v>
      </c>
      <c r="D4140" s="144"/>
      <c r="E4140" s="282">
        <f>'[11]Depr Exp'!E4140</f>
        <v>43131</v>
      </c>
      <c r="F4140" s="523">
        <f>'[11]Depr Exp'!F4140</f>
        <v>9149505.9600000009</v>
      </c>
      <c r="G4140" s="305">
        <f>'[11]Depr Exp'!G4140</f>
        <v>2.0799999999999999E-2</v>
      </c>
      <c r="H4140" s="524">
        <f>'[11]Depr Exp'!H4140</f>
        <v>15859.15</v>
      </c>
      <c r="I4140" s="523">
        <f>'[11]Depr Exp'!I4140</f>
        <v>9356580.2200000007</v>
      </c>
      <c r="J4140" s="305">
        <f>'[11]Depr Exp'!J4140</f>
        <v>2.0799999999999999E-2</v>
      </c>
      <c r="K4140" s="373">
        <f>'[11]Depr Exp'!K4140</f>
        <v>16218.072381333333</v>
      </c>
      <c r="L4140" s="524">
        <f>'[11]Depr Exp'!L4140</f>
        <v>358.92</v>
      </c>
      <c r="M4140" s="144"/>
      <c r="N4140" s="144"/>
    </row>
    <row r="4141" spans="1:14">
      <c r="A4141" s="144" t="str">
        <f>'[11]Depr Exp'!A4141</f>
        <v>E3539 (GIF) Sta Eq, HPK sub@plant</v>
      </c>
      <c r="B4141" s="144" t="str">
        <f>'[11]Depr Exp'!B4141</f>
        <v>E3539 (GIF) Sta Eq, HPK sub@plant-2</v>
      </c>
      <c r="C4141" s="144" t="str">
        <f>'[11]Depr Exp'!C4141</f>
        <v>403E</v>
      </c>
      <c r="D4141" s="144"/>
      <c r="E4141" s="282">
        <f>'[11]Depr Exp'!E4141</f>
        <v>43159</v>
      </c>
      <c r="F4141" s="523">
        <f>'[11]Depr Exp'!F4141</f>
        <v>9149505.9600000009</v>
      </c>
      <c r="G4141" s="305">
        <f>'[11]Depr Exp'!G4141</f>
        <v>2.0799999999999999E-2</v>
      </c>
      <c r="H4141" s="524">
        <f>'[11]Depr Exp'!H4141</f>
        <v>15859.15</v>
      </c>
      <c r="I4141" s="523">
        <f>'[11]Depr Exp'!I4141</f>
        <v>9356580.2200000007</v>
      </c>
      <c r="J4141" s="305">
        <f>'[11]Depr Exp'!J4141</f>
        <v>2.0799999999999999E-2</v>
      </c>
      <c r="K4141" s="373">
        <f>'[11]Depr Exp'!K4141</f>
        <v>16218.072381333333</v>
      </c>
      <c r="L4141" s="524">
        <f>'[11]Depr Exp'!L4141</f>
        <v>358.92</v>
      </c>
      <c r="M4141" s="144"/>
      <c r="N4141" s="144"/>
    </row>
    <row r="4142" spans="1:14">
      <c r="A4142" s="144" t="str">
        <f>'[11]Depr Exp'!A4142</f>
        <v>E3539 (GIF) Sta Eq, HPK sub@plant</v>
      </c>
      <c r="B4142" s="144" t="str">
        <f>'[11]Depr Exp'!B4142</f>
        <v>E3539 (GIF) Sta Eq, HPK sub@plant-3</v>
      </c>
      <c r="C4142" s="144" t="str">
        <f>'[11]Depr Exp'!C4142</f>
        <v>403E</v>
      </c>
      <c r="D4142" s="144"/>
      <c r="E4142" s="282">
        <f>'[11]Depr Exp'!E4142</f>
        <v>43190</v>
      </c>
      <c r="F4142" s="523">
        <f>'[11]Depr Exp'!F4142</f>
        <v>9149505.9600000009</v>
      </c>
      <c r="G4142" s="305">
        <f>'[11]Depr Exp'!G4142</f>
        <v>2.0799999999999999E-2</v>
      </c>
      <c r="H4142" s="524">
        <f>'[11]Depr Exp'!H4142</f>
        <v>15859.15</v>
      </c>
      <c r="I4142" s="523">
        <f>'[11]Depr Exp'!I4142</f>
        <v>9356580.2200000007</v>
      </c>
      <c r="J4142" s="305">
        <f>'[11]Depr Exp'!J4142</f>
        <v>2.0799999999999999E-2</v>
      </c>
      <c r="K4142" s="373">
        <f>'[11]Depr Exp'!K4142</f>
        <v>16218.072381333333</v>
      </c>
      <c r="L4142" s="524">
        <f>'[11]Depr Exp'!L4142</f>
        <v>358.92</v>
      </c>
      <c r="M4142" s="144"/>
      <c r="N4142" s="144"/>
    </row>
    <row r="4143" spans="1:14">
      <c r="A4143" s="144" t="str">
        <f>'[11]Depr Exp'!A4143</f>
        <v>E3539 (GIF) Sta Eq, HPK sub@plant</v>
      </c>
      <c r="B4143" s="144" t="str">
        <f>'[11]Depr Exp'!B4143</f>
        <v>E3539 (GIF) Sta Eq, HPK sub@plant-4</v>
      </c>
      <c r="C4143" s="144" t="str">
        <f>'[11]Depr Exp'!C4143</f>
        <v>403E</v>
      </c>
      <c r="D4143" s="144"/>
      <c r="E4143" s="282">
        <f>'[11]Depr Exp'!E4143</f>
        <v>43220</v>
      </c>
      <c r="F4143" s="523">
        <f>'[11]Depr Exp'!F4143</f>
        <v>9149505.9600000009</v>
      </c>
      <c r="G4143" s="305">
        <f>'[11]Depr Exp'!G4143</f>
        <v>2.0799999999999999E-2</v>
      </c>
      <c r="H4143" s="524">
        <f>'[11]Depr Exp'!H4143</f>
        <v>15859.15</v>
      </c>
      <c r="I4143" s="523">
        <f>'[11]Depr Exp'!I4143</f>
        <v>9356580.2200000007</v>
      </c>
      <c r="J4143" s="305">
        <f>'[11]Depr Exp'!J4143</f>
        <v>2.0799999999999999E-2</v>
      </c>
      <c r="K4143" s="373">
        <f>'[11]Depr Exp'!K4143</f>
        <v>16218.072381333333</v>
      </c>
      <c r="L4143" s="524">
        <f>'[11]Depr Exp'!L4143</f>
        <v>358.92</v>
      </c>
      <c r="M4143" s="144"/>
      <c r="N4143" s="144"/>
    </row>
    <row r="4144" spans="1:14">
      <c r="A4144" s="144" t="str">
        <f>'[11]Depr Exp'!A4144</f>
        <v>E3539 (GIF) Sta Eq, HPK sub@plant</v>
      </c>
      <c r="B4144" s="144" t="str">
        <f>'[11]Depr Exp'!B4144</f>
        <v>E3539 (GIF) Sta Eq, HPK sub@plant-5</v>
      </c>
      <c r="C4144" s="144" t="str">
        <f>'[11]Depr Exp'!C4144</f>
        <v>403E</v>
      </c>
      <c r="D4144" s="144"/>
      <c r="E4144" s="282">
        <f>'[11]Depr Exp'!E4144</f>
        <v>43251</v>
      </c>
      <c r="F4144" s="523">
        <f>'[11]Depr Exp'!F4144</f>
        <v>9149505.9600000009</v>
      </c>
      <c r="G4144" s="305">
        <f>'[11]Depr Exp'!G4144</f>
        <v>2.0799999999999999E-2</v>
      </c>
      <c r="H4144" s="524">
        <f>'[11]Depr Exp'!H4144</f>
        <v>15859.15</v>
      </c>
      <c r="I4144" s="523">
        <f>'[11]Depr Exp'!I4144</f>
        <v>9356580.2200000007</v>
      </c>
      <c r="J4144" s="305">
        <f>'[11]Depr Exp'!J4144</f>
        <v>2.0799999999999999E-2</v>
      </c>
      <c r="K4144" s="373">
        <f>'[11]Depr Exp'!K4144</f>
        <v>16218.072381333333</v>
      </c>
      <c r="L4144" s="524">
        <f>'[11]Depr Exp'!L4144</f>
        <v>358.92</v>
      </c>
      <c r="M4144" s="144"/>
      <c r="N4144" s="144"/>
    </row>
    <row r="4145" spans="1:14">
      <c r="A4145" s="144" t="str">
        <f>'[11]Depr Exp'!A4145</f>
        <v>E3539 (GIF) Sta Eq, HPK sub@plant</v>
      </c>
      <c r="B4145" s="144" t="str">
        <f>'[11]Depr Exp'!B4145</f>
        <v>E3539 (GIF) Sta Eq, HPK sub@plant-6</v>
      </c>
      <c r="C4145" s="144" t="str">
        <f>'[11]Depr Exp'!C4145</f>
        <v>403E</v>
      </c>
      <c r="D4145" s="144"/>
      <c r="E4145" s="282">
        <f>'[11]Depr Exp'!E4145</f>
        <v>43281</v>
      </c>
      <c r="F4145" s="523">
        <f>'[11]Depr Exp'!F4145</f>
        <v>9252943.2599999998</v>
      </c>
      <c r="G4145" s="305">
        <f>'[11]Depr Exp'!G4145</f>
        <v>2.0799999999999999E-2</v>
      </c>
      <c r="H4145" s="524">
        <f>'[11]Depr Exp'!H4145</f>
        <v>16038.44</v>
      </c>
      <c r="I4145" s="523">
        <f>'[11]Depr Exp'!I4145</f>
        <v>9356580.2200000007</v>
      </c>
      <c r="J4145" s="305">
        <f>'[11]Depr Exp'!J4145</f>
        <v>2.0799999999999999E-2</v>
      </c>
      <c r="K4145" s="373">
        <f>'[11]Depr Exp'!K4145</f>
        <v>16218.072381333333</v>
      </c>
      <c r="L4145" s="524">
        <f>'[11]Depr Exp'!L4145</f>
        <v>179.63</v>
      </c>
      <c r="M4145" s="144"/>
      <c r="N4145" s="144"/>
    </row>
    <row r="4146" spans="1:14">
      <c r="A4146" s="144" t="str">
        <f>'[11]Depr Exp'!A4146</f>
        <v>E3539 (GIF) Sta Eq, HPK sub@plant</v>
      </c>
      <c r="B4146" s="144" t="str">
        <f>'[11]Depr Exp'!B4146</f>
        <v>E3539 (GIF) Sta Eq, HPK sub@plant-7</v>
      </c>
      <c r="C4146" s="144" t="str">
        <f>'[11]Depr Exp'!C4146</f>
        <v>403E</v>
      </c>
      <c r="D4146" s="144"/>
      <c r="E4146" s="282">
        <f>'[11]Depr Exp'!E4146</f>
        <v>43312</v>
      </c>
      <c r="F4146" s="523">
        <f>'[11]Depr Exp'!F4146</f>
        <v>9356380.5500000007</v>
      </c>
      <c r="G4146" s="305">
        <f>'[11]Depr Exp'!G4146</f>
        <v>2.0799999999999999E-2</v>
      </c>
      <c r="H4146" s="524">
        <f>'[11]Depr Exp'!H4146</f>
        <v>16217.73</v>
      </c>
      <c r="I4146" s="523">
        <f>'[11]Depr Exp'!I4146</f>
        <v>9356580.2200000007</v>
      </c>
      <c r="J4146" s="305">
        <f>'[11]Depr Exp'!J4146</f>
        <v>2.0799999999999999E-2</v>
      </c>
      <c r="K4146" s="373">
        <f>'[11]Depr Exp'!K4146</f>
        <v>16218.072381333333</v>
      </c>
      <c r="L4146" s="524">
        <f>'[11]Depr Exp'!L4146</f>
        <v>0.34</v>
      </c>
      <c r="M4146" s="144"/>
      <c r="N4146" s="144"/>
    </row>
    <row r="4147" spans="1:14">
      <c r="A4147" s="144" t="str">
        <f>'[11]Depr Exp'!A4147</f>
        <v>E3539 (GIF) Sta Eq, HPK sub@plant</v>
      </c>
      <c r="B4147" s="144" t="str">
        <f>'[11]Depr Exp'!B4147</f>
        <v>E3539 (GIF) Sta Eq, HPK sub@plant-8</v>
      </c>
      <c r="C4147" s="144" t="str">
        <f>'[11]Depr Exp'!C4147</f>
        <v>403E</v>
      </c>
      <c r="D4147" s="144"/>
      <c r="E4147" s="282">
        <f>'[11]Depr Exp'!E4147</f>
        <v>43343</v>
      </c>
      <c r="F4147" s="523">
        <f>'[11]Depr Exp'!F4147</f>
        <v>9356480.3900000006</v>
      </c>
      <c r="G4147" s="305">
        <f>'[11]Depr Exp'!G4147</f>
        <v>2.0799999999999999E-2</v>
      </c>
      <c r="H4147" s="524">
        <f>'[11]Depr Exp'!H4147</f>
        <v>16217.9</v>
      </c>
      <c r="I4147" s="523">
        <f>'[11]Depr Exp'!I4147</f>
        <v>9356580.2200000007</v>
      </c>
      <c r="J4147" s="305">
        <f>'[11]Depr Exp'!J4147</f>
        <v>2.0799999999999999E-2</v>
      </c>
      <c r="K4147" s="373">
        <f>'[11]Depr Exp'!K4147</f>
        <v>16218.072381333333</v>
      </c>
      <c r="L4147" s="524">
        <f>'[11]Depr Exp'!L4147</f>
        <v>0.17</v>
      </c>
      <c r="M4147" s="144"/>
      <c r="N4147" s="144"/>
    </row>
    <row r="4148" spans="1:14">
      <c r="A4148" s="144" t="str">
        <f>'[11]Depr Exp'!A4148</f>
        <v>E3539 (GIF) Sta Eq, HPK sub@plant</v>
      </c>
      <c r="B4148" s="144" t="str">
        <f>'[11]Depr Exp'!B4148</f>
        <v>E3539 (GIF) Sta Eq, HPK sub@plant-9</v>
      </c>
      <c r="C4148" s="144" t="str">
        <f>'[11]Depr Exp'!C4148</f>
        <v>403E</v>
      </c>
      <c r="D4148" s="144"/>
      <c r="E4148" s="282">
        <f>'[11]Depr Exp'!E4148</f>
        <v>43373</v>
      </c>
      <c r="F4148" s="523">
        <f>'[11]Depr Exp'!F4148</f>
        <v>9356580.2200000007</v>
      </c>
      <c r="G4148" s="305">
        <f>'[11]Depr Exp'!G4148</f>
        <v>2.0799999999999999E-2</v>
      </c>
      <c r="H4148" s="524">
        <f>'[11]Depr Exp'!H4148</f>
        <v>16218.07</v>
      </c>
      <c r="I4148" s="523">
        <f>'[11]Depr Exp'!I4148</f>
        <v>9356580.2200000007</v>
      </c>
      <c r="J4148" s="305">
        <f>'[11]Depr Exp'!J4148</f>
        <v>2.0799999999999999E-2</v>
      </c>
      <c r="K4148" s="373">
        <f>'[11]Depr Exp'!K4148</f>
        <v>16218.072381333333</v>
      </c>
      <c r="L4148" s="524">
        <f>'[11]Depr Exp'!L4148</f>
        <v>0</v>
      </c>
      <c r="M4148" s="144"/>
      <c r="N4148" s="144"/>
    </row>
    <row r="4149" spans="1:14">
      <c r="A4149" s="144" t="str">
        <f>'[11]Depr Exp'!A4149</f>
        <v>E3539 (GIF) Sta Eq, HPK sub@plant</v>
      </c>
      <c r="B4149" s="144" t="str">
        <f>'[11]Depr Exp'!B4149</f>
        <v>E3539 (GIF) Sta Eq, HPK sub@plant-10</v>
      </c>
      <c r="C4149" s="144" t="str">
        <f>'[11]Depr Exp'!C4149</f>
        <v>403E</v>
      </c>
      <c r="D4149" s="144"/>
      <c r="E4149" s="282">
        <f>'[11]Depr Exp'!E4149</f>
        <v>43404</v>
      </c>
      <c r="F4149" s="523">
        <f>'[11]Depr Exp'!F4149</f>
        <v>9356580.2200000007</v>
      </c>
      <c r="G4149" s="305">
        <f>'[11]Depr Exp'!G4149</f>
        <v>2.0799999999999999E-2</v>
      </c>
      <c r="H4149" s="524">
        <f>'[11]Depr Exp'!H4149</f>
        <v>16218.07</v>
      </c>
      <c r="I4149" s="523">
        <f>'[11]Depr Exp'!I4149</f>
        <v>9356580.2200000007</v>
      </c>
      <c r="J4149" s="305">
        <f>'[11]Depr Exp'!J4149</f>
        <v>2.0799999999999999E-2</v>
      </c>
      <c r="K4149" s="373">
        <f>'[11]Depr Exp'!K4149</f>
        <v>16218.072381333333</v>
      </c>
      <c r="L4149" s="524">
        <f>'[11]Depr Exp'!L4149</f>
        <v>0</v>
      </c>
      <c r="M4149" s="144"/>
      <c r="N4149" s="144"/>
    </row>
    <row r="4150" spans="1:14">
      <c r="A4150" s="144" t="str">
        <f>'[11]Depr Exp'!A4150</f>
        <v>E3539 (GIF) Sta Eq, HPK sub@plant</v>
      </c>
      <c r="B4150" s="144" t="str">
        <f>'[11]Depr Exp'!B4150</f>
        <v>E3539 (GIF) Sta Eq, HPK sub@plant-11</v>
      </c>
      <c r="C4150" s="144" t="str">
        <f>'[11]Depr Exp'!C4150</f>
        <v>403E</v>
      </c>
      <c r="D4150" s="144"/>
      <c r="E4150" s="282">
        <f>'[11]Depr Exp'!E4150</f>
        <v>43434</v>
      </c>
      <c r="F4150" s="523">
        <f>'[11]Depr Exp'!F4150</f>
        <v>9356580.2200000007</v>
      </c>
      <c r="G4150" s="305">
        <f>'[11]Depr Exp'!G4150</f>
        <v>2.0799999999999999E-2</v>
      </c>
      <c r="H4150" s="524">
        <f>'[11]Depr Exp'!H4150</f>
        <v>16218.07</v>
      </c>
      <c r="I4150" s="523">
        <f>'[11]Depr Exp'!I4150</f>
        <v>9356580.2200000007</v>
      </c>
      <c r="J4150" s="305">
        <f>'[11]Depr Exp'!J4150</f>
        <v>2.0799999999999999E-2</v>
      </c>
      <c r="K4150" s="373">
        <f>'[11]Depr Exp'!K4150</f>
        <v>16218.072381333333</v>
      </c>
      <c r="L4150" s="524">
        <f>'[11]Depr Exp'!L4150</f>
        <v>0</v>
      </c>
      <c r="M4150" s="144"/>
      <c r="N4150" s="144"/>
    </row>
    <row r="4151" spans="1:14">
      <c r="A4151" s="144" t="str">
        <f>'[11]Depr Exp'!A4151</f>
        <v>E3539 (GIF) Sta Eq, HPK sub@plant</v>
      </c>
      <c r="B4151" s="144" t="str">
        <f>'[11]Depr Exp'!B4151</f>
        <v>E3539 (GIF) Sta Eq, HPK sub@plant-12</v>
      </c>
      <c r="C4151" s="144" t="str">
        <f>'[11]Depr Exp'!C4151</f>
        <v>403E</v>
      </c>
      <c r="D4151" s="144"/>
      <c r="E4151" s="282">
        <f>'[11]Depr Exp'!E4151</f>
        <v>43465</v>
      </c>
      <c r="F4151" s="523">
        <f>'[11]Depr Exp'!F4151</f>
        <v>9356580.2200000007</v>
      </c>
      <c r="G4151" s="305">
        <f>'[11]Depr Exp'!G4151</f>
        <v>2.0799999999999999E-2</v>
      </c>
      <c r="H4151" s="524">
        <f>'[11]Depr Exp'!H4151</f>
        <v>16218.07</v>
      </c>
      <c r="I4151" s="523">
        <f>'[11]Depr Exp'!I4151</f>
        <v>9356580.2200000007</v>
      </c>
      <c r="J4151" s="305">
        <f>'[11]Depr Exp'!J4151</f>
        <v>2.0799999999999999E-2</v>
      </c>
      <c r="K4151" s="373">
        <f>'[11]Depr Exp'!K4151</f>
        <v>16218.072381333333</v>
      </c>
      <c r="L4151" s="524">
        <f>'[11]Depr Exp'!L4151</f>
        <v>0</v>
      </c>
      <c r="M4151" s="144"/>
      <c r="N4151" s="144"/>
    </row>
    <row r="4152" spans="1:14" ht="15.75" thickBot="1">
      <c r="A4152" s="159" t="str">
        <f>'[11]Depr Exp'!A4152</f>
        <v>E3539 (GIF) Sta Eq, HPK sub@plant Total</v>
      </c>
      <c r="B4152" s="144">
        <f>'[11]Depr Exp'!B4152</f>
        <v>0</v>
      </c>
      <c r="C4152" s="502" t="str">
        <f>'[11]Depr Exp'!C4152</f>
        <v>ETSM</v>
      </c>
      <c r="D4152" s="144"/>
      <c r="E4152" s="281" t="str">
        <f>'[11]Depr Exp'!E4152</f>
        <v>Total</v>
      </c>
      <c r="F4152" s="141">
        <f>'[11]Depr Exp'!F4152</f>
        <v>0</v>
      </c>
      <c r="G4152" s="252">
        <f>'[11]Depr Exp'!G4152</f>
        <v>0</v>
      </c>
      <c r="H4152" s="286">
        <f>'[11]Depr Exp'!H4152</f>
        <v>192642.1</v>
      </c>
      <c r="I4152" s="141">
        <f>'[11]Depr Exp'!I4152</f>
        <v>0</v>
      </c>
      <c r="J4152" s="252">
        <f>'[11]Depr Exp'!J4152</f>
        <v>0</v>
      </c>
      <c r="K4152" s="286">
        <f>'[11]Depr Exp'!K4152</f>
        <v>194616.86857600001</v>
      </c>
      <c r="L4152" s="286">
        <f>'[11]Depr Exp'!L4152</f>
        <v>1974.77</v>
      </c>
      <c r="M4152" s="144"/>
      <c r="N4152" s="144"/>
    </row>
    <row r="4153" spans="1:14" ht="13.5" thickTop="1">
      <c r="A4153" s="144" t="str">
        <f>'[11]Depr Exp'!A4153</f>
        <v>E3539 (GIF) Sta Eq, LB#4 -2013</v>
      </c>
      <c r="B4153" s="144" t="str">
        <f>'[11]Depr Exp'!B4153</f>
        <v>E3539 (GIF) Sta Eq, LB#4 -2013-1</v>
      </c>
      <c r="C4153" s="144" t="str">
        <f>'[11]Depr Exp'!C4153</f>
        <v>403E</v>
      </c>
      <c r="D4153" s="144"/>
      <c r="E4153" s="282">
        <f>'[11]Depr Exp'!E4153</f>
        <v>43131</v>
      </c>
      <c r="F4153" s="523">
        <f>'[11]Depr Exp'!F4153</f>
        <v>422.97</v>
      </c>
      <c r="G4153" s="305">
        <f>'[11]Depr Exp'!G4153</f>
        <v>2.0799999999999999E-2</v>
      </c>
      <c r="H4153" s="524">
        <f>'[11]Depr Exp'!H4153</f>
        <v>0.74</v>
      </c>
      <c r="I4153" s="523">
        <f>'[11]Depr Exp'!I4153</f>
        <v>422.97</v>
      </c>
      <c r="J4153" s="305">
        <f>'[11]Depr Exp'!J4153</f>
        <v>2.0799999999999999E-2</v>
      </c>
      <c r="K4153" s="373">
        <f>'[11]Depr Exp'!K4153</f>
        <v>0.73314800000000002</v>
      </c>
      <c r="L4153" s="524">
        <f>'[11]Depr Exp'!L4153</f>
        <v>-0.01</v>
      </c>
      <c r="M4153" s="144"/>
      <c r="N4153" s="144"/>
    </row>
    <row r="4154" spans="1:14">
      <c r="A4154" s="144" t="str">
        <f>'[11]Depr Exp'!A4154</f>
        <v>E3539 (GIF) Sta Eq, LB#4 -2013</v>
      </c>
      <c r="B4154" s="144" t="str">
        <f>'[11]Depr Exp'!B4154</f>
        <v>E3539 (GIF) Sta Eq, LB#4 -2013-2</v>
      </c>
      <c r="C4154" s="144" t="str">
        <f>'[11]Depr Exp'!C4154</f>
        <v>403E</v>
      </c>
      <c r="D4154" s="144"/>
      <c r="E4154" s="282">
        <f>'[11]Depr Exp'!E4154</f>
        <v>43159</v>
      </c>
      <c r="F4154" s="523">
        <f>'[11]Depr Exp'!F4154</f>
        <v>422.97</v>
      </c>
      <c r="G4154" s="305">
        <f>'[11]Depr Exp'!G4154</f>
        <v>2.0799999999999999E-2</v>
      </c>
      <c r="H4154" s="524">
        <f>'[11]Depr Exp'!H4154</f>
        <v>0.74</v>
      </c>
      <c r="I4154" s="523">
        <f>'[11]Depr Exp'!I4154</f>
        <v>422.97</v>
      </c>
      <c r="J4154" s="305">
        <f>'[11]Depr Exp'!J4154</f>
        <v>2.0799999999999999E-2</v>
      </c>
      <c r="K4154" s="373">
        <f>'[11]Depr Exp'!K4154</f>
        <v>0.73314800000000002</v>
      </c>
      <c r="L4154" s="524">
        <f>'[11]Depr Exp'!L4154</f>
        <v>-0.01</v>
      </c>
      <c r="M4154" s="144"/>
      <c r="N4154" s="144"/>
    </row>
    <row r="4155" spans="1:14">
      <c r="A4155" s="144" t="str">
        <f>'[11]Depr Exp'!A4155</f>
        <v>E3539 (GIF) Sta Eq, LB#4 -2013</v>
      </c>
      <c r="B4155" s="144" t="str">
        <f>'[11]Depr Exp'!B4155</f>
        <v>E3539 (GIF) Sta Eq, LB#4 -2013-3</v>
      </c>
      <c r="C4155" s="144" t="str">
        <f>'[11]Depr Exp'!C4155</f>
        <v>403E</v>
      </c>
      <c r="D4155" s="144"/>
      <c r="E4155" s="282">
        <f>'[11]Depr Exp'!E4155</f>
        <v>43190</v>
      </c>
      <c r="F4155" s="523">
        <f>'[11]Depr Exp'!F4155</f>
        <v>422.97</v>
      </c>
      <c r="G4155" s="305">
        <f>'[11]Depr Exp'!G4155</f>
        <v>2.0799999999999999E-2</v>
      </c>
      <c r="H4155" s="524">
        <f>'[11]Depr Exp'!H4155</f>
        <v>0.74</v>
      </c>
      <c r="I4155" s="523">
        <f>'[11]Depr Exp'!I4155</f>
        <v>422.97</v>
      </c>
      <c r="J4155" s="305">
        <f>'[11]Depr Exp'!J4155</f>
        <v>2.0799999999999999E-2</v>
      </c>
      <c r="K4155" s="373">
        <f>'[11]Depr Exp'!K4155</f>
        <v>0.73314800000000002</v>
      </c>
      <c r="L4155" s="524">
        <f>'[11]Depr Exp'!L4155</f>
        <v>-0.01</v>
      </c>
      <c r="M4155" s="144"/>
      <c r="N4155" s="144"/>
    </row>
    <row r="4156" spans="1:14">
      <c r="A4156" s="144" t="str">
        <f>'[11]Depr Exp'!A4156</f>
        <v>E3539 (GIF) Sta Eq, LB#4 -2013</v>
      </c>
      <c r="B4156" s="144" t="str">
        <f>'[11]Depr Exp'!B4156</f>
        <v>E3539 (GIF) Sta Eq, LB#4 -2013-4</v>
      </c>
      <c r="C4156" s="144" t="str">
        <f>'[11]Depr Exp'!C4156</f>
        <v>403E</v>
      </c>
      <c r="D4156" s="144"/>
      <c r="E4156" s="282">
        <f>'[11]Depr Exp'!E4156</f>
        <v>43220</v>
      </c>
      <c r="F4156" s="523">
        <f>'[11]Depr Exp'!F4156</f>
        <v>422.97</v>
      </c>
      <c r="G4156" s="305">
        <f>'[11]Depr Exp'!G4156</f>
        <v>2.0799999999999999E-2</v>
      </c>
      <c r="H4156" s="524">
        <f>'[11]Depr Exp'!H4156</f>
        <v>0.74</v>
      </c>
      <c r="I4156" s="523">
        <f>'[11]Depr Exp'!I4156</f>
        <v>422.97</v>
      </c>
      <c r="J4156" s="305">
        <f>'[11]Depr Exp'!J4156</f>
        <v>2.0799999999999999E-2</v>
      </c>
      <c r="K4156" s="373">
        <f>'[11]Depr Exp'!K4156</f>
        <v>0.73314800000000002</v>
      </c>
      <c r="L4156" s="524">
        <f>'[11]Depr Exp'!L4156</f>
        <v>-0.01</v>
      </c>
      <c r="M4156" s="144"/>
      <c r="N4156" s="144"/>
    </row>
    <row r="4157" spans="1:14">
      <c r="A4157" s="144" t="str">
        <f>'[11]Depr Exp'!A4157</f>
        <v>E3539 (GIF) Sta Eq, LB#4 -2013</v>
      </c>
      <c r="B4157" s="144" t="str">
        <f>'[11]Depr Exp'!B4157</f>
        <v>E3539 (GIF) Sta Eq, LB#4 -2013-5</v>
      </c>
      <c r="C4157" s="144" t="str">
        <f>'[11]Depr Exp'!C4157</f>
        <v>403E</v>
      </c>
      <c r="D4157" s="144"/>
      <c r="E4157" s="282">
        <f>'[11]Depr Exp'!E4157</f>
        <v>43251</v>
      </c>
      <c r="F4157" s="523">
        <f>'[11]Depr Exp'!F4157</f>
        <v>422.97</v>
      </c>
      <c r="G4157" s="305">
        <f>'[11]Depr Exp'!G4157</f>
        <v>2.0799999999999999E-2</v>
      </c>
      <c r="H4157" s="524">
        <f>'[11]Depr Exp'!H4157</f>
        <v>0.74</v>
      </c>
      <c r="I4157" s="523">
        <f>'[11]Depr Exp'!I4157</f>
        <v>422.97</v>
      </c>
      <c r="J4157" s="305">
        <f>'[11]Depr Exp'!J4157</f>
        <v>2.0799999999999999E-2</v>
      </c>
      <c r="K4157" s="373">
        <f>'[11]Depr Exp'!K4157</f>
        <v>0.73314800000000002</v>
      </c>
      <c r="L4157" s="524">
        <f>'[11]Depr Exp'!L4157</f>
        <v>-0.01</v>
      </c>
      <c r="M4157" s="144"/>
      <c r="N4157" s="144"/>
    </row>
    <row r="4158" spans="1:14">
      <c r="A4158" s="144" t="str">
        <f>'[11]Depr Exp'!A4158</f>
        <v>E3539 (GIF) Sta Eq, LB#4 -2013</v>
      </c>
      <c r="B4158" s="144" t="str">
        <f>'[11]Depr Exp'!B4158</f>
        <v>E3539 (GIF) Sta Eq, LB#4 -2013-6</v>
      </c>
      <c r="C4158" s="144" t="str">
        <f>'[11]Depr Exp'!C4158</f>
        <v>403E</v>
      </c>
      <c r="D4158" s="144"/>
      <c r="E4158" s="282">
        <f>'[11]Depr Exp'!E4158</f>
        <v>43281</v>
      </c>
      <c r="F4158" s="523">
        <f>'[11]Depr Exp'!F4158</f>
        <v>422.97</v>
      </c>
      <c r="G4158" s="305">
        <f>'[11]Depr Exp'!G4158</f>
        <v>2.0799999999999999E-2</v>
      </c>
      <c r="H4158" s="524">
        <f>'[11]Depr Exp'!H4158</f>
        <v>0.74</v>
      </c>
      <c r="I4158" s="523">
        <f>'[11]Depr Exp'!I4158</f>
        <v>422.97</v>
      </c>
      <c r="J4158" s="305">
        <f>'[11]Depr Exp'!J4158</f>
        <v>2.0799999999999999E-2</v>
      </c>
      <c r="K4158" s="373">
        <f>'[11]Depr Exp'!K4158</f>
        <v>0.73314800000000002</v>
      </c>
      <c r="L4158" s="524">
        <f>'[11]Depr Exp'!L4158</f>
        <v>-0.01</v>
      </c>
      <c r="M4158" s="144"/>
      <c r="N4158" s="144"/>
    </row>
    <row r="4159" spans="1:14">
      <c r="A4159" s="144" t="str">
        <f>'[11]Depr Exp'!A4159</f>
        <v>E3539 (GIF) Sta Eq, LB#4 -2013</v>
      </c>
      <c r="B4159" s="144" t="str">
        <f>'[11]Depr Exp'!B4159</f>
        <v>E3539 (GIF) Sta Eq, LB#4 -2013-7</v>
      </c>
      <c r="C4159" s="144" t="str">
        <f>'[11]Depr Exp'!C4159</f>
        <v>403E</v>
      </c>
      <c r="D4159" s="144"/>
      <c r="E4159" s="282">
        <f>'[11]Depr Exp'!E4159</f>
        <v>43312</v>
      </c>
      <c r="F4159" s="523">
        <f>'[11]Depr Exp'!F4159</f>
        <v>422.97</v>
      </c>
      <c r="G4159" s="305">
        <f>'[11]Depr Exp'!G4159</f>
        <v>2.0799999999999999E-2</v>
      </c>
      <c r="H4159" s="524">
        <f>'[11]Depr Exp'!H4159</f>
        <v>0.74</v>
      </c>
      <c r="I4159" s="523">
        <f>'[11]Depr Exp'!I4159</f>
        <v>422.97</v>
      </c>
      <c r="J4159" s="305">
        <f>'[11]Depr Exp'!J4159</f>
        <v>2.0799999999999999E-2</v>
      </c>
      <c r="K4159" s="373">
        <f>'[11]Depr Exp'!K4159</f>
        <v>0.73314800000000002</v>
      </c>
      <c r="L4159" s="524">
        <f>'[11]Depr Exp'!L4159</f>
        <v>-0.01</v>
      </c>
      <c r="M4159" s="144"/>
      <c r="N4159" s="144"/>
    </row>
    <row r="4160" spans="1:14">
      <c r="A4160" s="144" t="str">
        <f>'[11]Depr Exp'!A4160</f>
        <v>E3539 (GIF) Sta Eq, LB#4 -2013</v>
      </c>
      <c r="B4160" s="144" t="str">
        <f>'[11]Depr Exp'!B4160</f>
        <v>E3539 (GIF) Sta Eq, LB#4 -2013-8</v>
      </c>
      <c r="C4160" s="144" t="str">
        <f>'[11]Depr Exp'!C4160</f>
        <v>403E</v>
      </c>
      <c r="D4160" s="144"/>
      <c r="E4160" s="282">
        <f>'[11]Depr Exp'!E4160</f>
        <v>43343</v>
      </c>
      <c r="F4160" s="523">
        <f>'[11]Depr Exp'!F4160</f>
        <v>422.97</v>
      </c>
      <c r="G4160" s="305">
        <f>'[11]Depr Exp'!G4160</f>
        <v>2.0799999999999999E-2</v>
      </c>
      <c r="H4160" s="524">
        <f>'[11]Depr Exp'!H4160</f>
        <v>0.74</v>
      </c>
      <c r="I4160" s="523">
        <f>'[11]Depr Exp'!I4160</f>
        <v>422.97</v>
      </c>
      <c r="J4160" s="305">
        <f>'[11]Depr Exp'!J4160</f>
        <v>2.0799999999999999E-2</v>
      </c>
      <c r="K4160" s="373">
        <f>'[11]Depr Exp'!K4160</f>
        <v>0.73314800000000002</v>
      </c>
      <c r="L4160" s="524">
        <f>'[11]Depr Exp'!L4160</f>
        <v>-0.01</v>
      </c>
      <c r="M4160" s="144"/>
      <c r="N4160" s="144"/>
    </row>
    <row r="4161" spans="1:14">
      <c r="A4161" s="144" t="str">
        <f>'[11]Depr Exp'!A4161</f>
        <v>E3539 (GIF) Sta Eq, LB#4 -2013</v>
      </c>
      <c r="B4161" s="144" t="str">
        <f>'[11]Depr Exp'!B4161</f>
        <v>E3539 (GIF) Sta Eq, LB#4 -2013-9</v>
      </c>
      <c r="C4161" s="144" t="str">
        <f>'[11]Depr Exp'!C4161</f>
        <v>403E</v>
      </c>
      <c r="D4161" s="144"/>
      <c r="E4161" s="282">
        <f>'[11]Depr Exp'!E4161</f>
        <v>43373</v>
      </c>
      <c r="F4161" s="523">
        <f>'[11]Depr Exp'!F4161</f>
        <v>422.97</v>
      </c>
      <c r="G4161" s="305">
        <f>'[11]Depr Exp'!G4161</f>
        <v>2.0799999999999999E-2</v>
      </c>
      <c r="H4161" s="524">
        <f>'[11]Depr Exp'!H4161</f>
        <v>0.74</v>
      </c>
      <c r="I4161" s="523">
        <f>'[11]Depr Exp'!I4161</f>
        <v>422.97</v>
      </c>
      <c r="J4161" s="305">
        <f>'[11]Depr Exp'!J4161</f>
        <v>2.0799999999999999E-2</v>
      </c>
      <c r="K4161" s="373">
        <f>'[11]Depr Exp'!K4161</f>
        <v>0.73314800000000002</v>
      </c>
      <c r="L4161" s="524">
        <f>'[11]Depr Exp'!L4161</f>
        <v>-0.01</v>
      </c>
      <c r="M4161" s="144"/>
      <c r="N4161" s="144"/>
    </row>
    <row r="4162" spans="1:14">
      <c r="A4162" s="144" t="str">
        <f>'[11]Depr Exp'!A4162</f>
        <v>E3539 (GIF) Sta Eq, LB#4 -2013</v>
      </c>
      <c r="B4162" s="144" t="str">
        <f>'[11]Depr Exp'!B4162</f>
        <v>E3539 (GIF) Sta Eq, LB#4 -2013-10</v>
      </c>
      <c r="C4162" s="144" t="str">
        <f>'[11]Depr Exp'!C4162</f>
        <v>403E</v>
      </c>
      <c r="D4162" s="144"/>
      <c r="E4162" s="282">
        <f>'[11]Depr Exp'!E4162</f>
        <v>43404</v>
      </c>
      <c r="F4162" s="523">
        <f>'[11]Depr Exp'!F4162</f>
        <v>422.97</v>
      </c>
      <c r="G4162" s="305">
        <f>'[11]Depr Exp'!G4162</f>
        <v>2.0799999999999999E-2</v>
      </c>
      <c r="H4162" s="524">
        <f>'[11]Depr Exp'!H4162</f>
        <v>0.74</v>
      </c>
      <c r="I4162" s="523">
        <f>'[11]Depr Exp'!I4162</f>
        <v>422.97</v>
      </c>
      <c r="J4162" s="305">
        <f>'[11]Depr Exp'!J4162</f>
        <v>2.0799999999999999E-2</v>
      </c>
      <c r="K4162" s="373">
        <f>'[11]Depr Exp'!K4162</f>
        <v>0.73314800000000002</v>
      </c>
      <c r="L4162" s="524">
        <f>'[11]Depr Exp'!L4162</f>
        <v>-0.01</v>
      </c>
      <c r="M4162" s="144"/>
      <c r="N4162" s="144"/>
    </row>
    <row r="4163" spans="1:14">
      <c r="A4163" s="144" t="str">
        <f>'[11]Depr Exp'!A4163</f>
        <v>E3539 (GIF) Sta Eq, LB#4 -2013</v>
      </c>
      <c r="B4163" s="144" t="str">
        <f>'[11]Depr Exp'!B4163</f>
        <v>E3539 (GIF) Sta Eq, LB#4 -2013-11</v>
      </c>
      <c r="C4163" s="144" t="str">
        <f>'[11]Depr Exp'!C4163</f>
        <v>403E</v>
      </c>
      <c r="D4163" s="144"/>
      <c r="E4163" s="282">
        <f>'[11]Depr Exp'!E4163</f>
        <v>43434</v>
      </c>
      <c r="F4163" s="523">
        <f>'[11]Depr Exp'!F4163</f>
        <v>422.97</v>
      </c>
      <c r="G4163" s="305">
        <f>'[11]Depr Exp'!G4163</f>
        <v>2.0799999999999999E-2</v>
      </c>
      <c r="H4163" s="524">
        <f>'[11]Depr Exp'!H4163</f>
        <v>0.74</v>
      </c>
      <c r="I4163" s="523">
        <f>'[11]Depr Exp'!I4163</f>
        <v>422.97</v>
      </c>
      <c r="J4163" s="305">
        <f>'[11]Depr Exp'!J4163</f>
        <v>2.0799999999999999E-2</v>
      </c>
      <c r="K4163" s="373">
        <f>'[11]Depr Exp'!K4163</f>
        <v>0.73314800000000002</v>
      </c>
      <c r="L4163" s="524">
        <f>'[11]Depr Exp'!L4163</f>
        <v>-0.01</v>
      </c>
      <c r="M4163" s="144"/>
      <c r="N4163" s="144"/>
    </row>
    <row r="4164" spans="1:14">
      <c r="A4164" s="144" t="str">
        <f>'[11]Depr Exp'!A4164</f>
        <v>E3539 (GIF) Sta Eq, LB#4 -2013</v>
      </c>
      <c r="B4164" s="144" t="str">
        <f>'[11]Depr Exp'!B4164</f>
        <v>E3539 (GIF) Sta Eq, LB#4 -2013-12</v>
      </c>
      <c r="C4164" s="144" t="str">
        <f>'[11]Depr Exp'!C4164</f>
        <v>403E</v>
      </c>
      <c r="D4164" s="144"/>
      <c r="E4164" s="282">
        <f>'[11]Depr Exp'!E4164</f>
        <v>43465</v>
      </c>
      <c r="F4164" s="523">
        <f>'[11]Depr Exp'!F4164</f>
        <v>422.97</v>
      </c>
      <c r="G4164" s="305">
        <f>'[11]Depr Exp'!G4164</f>
        <v>2.0799999999999999E-2</v>
      </c>
      <c r="H4164" s="524">
        <f>'[11]Depr Exp'!H4164</f>
        <v>0.74</v>
      </c>
      <c r="I4164" s="523">
        <f>'[11]Depr Exp'!I4164</f>
        <v>422.97</v>
      </c>
      <c r="J4164" s="305">
        <f>'[11]Depr Exp'!J4164</f>
        <v>2.0799999999999999E-2</v>
      </c>
      <c r="K4164" s="373">
        <f>'[11]Depr Exp'!K4164</f>
        <v>0.73314800000000002</v>
      </c>
      <c r="L4164" s="524">
        <f>'[11]Depr Exp'!L4164</f>
        <v>-0.01</v>
      </c>
      <c r="M4164" s="144"/>
      <c r="N4164" s="144"/>
    </row>
    <row r="4165" spans="1:14" ht="15.75" thickBot="1">
      <c r="A4165" s="159" t="str">
        <f>'[11]Depr Exp'!A4165</f>
        <v>E3539 (GIF) Sta Eq, LB#4 -2013 Total</v>
      </c>
      <c r="B4165" s="144">
        <f>'[11]Depr Exp'!B4165</f>
        <v>0</v>
      </c>
      <c r="C4165" s="502" t="str">
        <f>'[11]Depr Exp'!C4165</f>
        <v>ETSM</v>
      </c>
      <c r="D4165" s="144"/>
      <c r="E4165" s="281" t="str">
        <f>'[11]Depr Exp'!E4165</f>
        <v>Total</v>
      </c>
      <c r="F4165" s="141">
        <f>'[11]Depr Exp'!F4165</f>
        <v>0</v>
      </c>
      <c r="G4165" s="252">
        <f>'[11]Depr Exp'!G4165</f>
        <v>0</v>
      </c>
      <c r="H4165" s="286">
        <f>'[11]Depr Exp'!H4165</f>
        <v>8.8800000000000008</v>
      </c>
      <c r="I4165" s="141">
        <f>'[11]Depr Exp'!I4165</f>
        <v>0</v>
      </c>
      <c r="J4165" s="252">
        <f>'[11]Depr Exp'!J4165</f>
        <v>0</v>
      </c>
      <c r="K4165" s="286">
        <f>'[11]Depr Exp'!K4165</f>
        <v>8.7977760000000007</v>
      </c>
      <c r="L4165" s="286">
        <f>'[11]Depr Exp'!L4165</f>
        <v>-0.08</v>
      </c>
      <c r="M4165" s="144"/>
      <c r="N4165" s="144"/>
    </row>
    <row r="4166" spans="1:14" ht="13.5" thickTop="1">
      <c r="A4166" s="144" t="str">
        <f>'[11]Depr Exp'!A4166</f>
        <v>E3539 (GIF) Sta Eq, Lower Baker</v>
      </c>
      <c r="B4166" s="144" t="str">
        <f>'[11]Depr Exp'!B4166</f>
        <v>E3539 (GIF) Sta Eq, Lower Baker-1</v>
      </c>
      <c r="C4166" s="144" t="str">
        <f>'[11]Depr Exp'!C4166</f>
        <v>403E</v>
      </c>
      <c r="D4166" s="144"/>
      <c r="E4166" s="282">
        <f>'[11]Depr Exp'!E4166</f>
        <v>43131</v>
      </c>
      <c r="F4166" s="523">
        <f>'[11]Depr Exp'!F4166</f>
        <v>2700204.91</v>
      </c>
      <c r="G4166" s="305">
        <f>'[11]Depr Exp'!G4166</f>
        <v>2.0799999999999999E-2</v>
      </c>
      <c r="H4166" s="524">
        <f>'[11]Depr Exp'!H4166</f>
        <v>4680.3500000000004</v>
      </c>
      <c r="I4166" s="523">
        <f>'[11]Depr Exp'!I4166</f>
        <v>2700204.91</v>
      </c>
      <c r="J4166" s="305">
        <f>'[11]Depr Exp'!J4166</f>
        <v>2.0799999999999999E-2</v>
      </c>
      <c r="K4166" s="373">
        <f>'[11]Depr Exp'!K4166</f>
        <v>4680.3551773333338</v>
      </c>
      <c r="L4166" s="524">
        <f>'[11]Depr Exp'!L4166</f>
        <v>0.01</v>
      </c>
      <c r="M4166" s="144"/>
      <c r="N4166" s="144"/>
    </row>
    <row r="4167" spans="1:14">
      <c r="A4167" s="144" t="str">
        <f>'[11]Depr Exp'!A4167</f>
        <v>E3539 (GIF) Sta Eq, Lower Baker</v>
      </c>
      <c r="B4167" s="144" t="str">
        <f>'[11]Depr Exp'!B4167</f>
        <v>E3539 (GIF) Sta Eq, Lower Baker-2</v>
      </c>
      <c r="C4167" s="144" t="str">
        <f>'[11]Depr Exp'!C4167</f>
        <v>403E</v>
      </c>
      <c r="D4167" s="144"/>
      <c r="E4167" s="282">
        <f>'[11]Depr Exp'!E4167</f>
        <v>43159</v>
      </c>
      <c r="F4167" s="523">
        <f>'[11]Depr Exp'!F4167</f>
        <v>2700204.91</v>
      </c>
      <c r="G4167" s="305">
        <f>'[11]Depr Exp'!G4167</f>
        <v>2.0799999999999999E-2</v>
      </c>
      <c r="H4167" s="524">
        <f>'[11]Depr Exp'!H4167</f>
        <v>4680.3500000000004</v>
      </c>
      <c r="I4167" s="523">
        <f>'[11]Depr Exp'!I4167</f>
        <v>2700204.91</v>
      </c>
      <c r="J4167" s="305">
        <f>'[11]Depr Exp'!J4167</f>
        <v>2.0799999999999999E-2</v>
      </c>
      <c r="K4167" s="373">
        <f>'[11]Depr Exp'!K4167</f>
        <v>4680.3551773333338</v>
      </c>
      <c r="L4167" s="524">
        <f>'[11]Depr Exp'!L4167</f>
        <v>0.01</v>
      </c>
      <c r="M4167" s="144"/>
      <c r="N4167" s="144"/>
    </row>
    <row r="4168" spans="1:14">
      <c r="A4168" s="144" t="str">
        <f>'[11]Depr Exp'!A4168</f>
        <v>E3539 (GIF) Sta Eq, Lower Baker</v>
      </c>
      <c r="B4168" s="144" t="str">
        <f>'[11]Depr Exp'!B4168</f>
        <v>E3539 (GIF) Sta Eq, Lower Baker-3</v>
      </c>
      <c r="C4168" s="144" t="str">
        <f>'[11]Depr Exp'!C4168</f>
        <v>403E</v>
      </c>
      <c r="D4168" s="144"/>
      <c r="E4168" s="282">
        <f>'[11]Depr Exp'!E4168</f>
        <v>43190</v>
      </c>
      <c r="F4168" s="523">
        <f>'[11]Depr Exp'!F4168</f>
        <v>2700204.91</v>
      </c>
      <c r="G4168" s="305">
        <f>'[11]Depr Exp'!G4168</f>
        <v>2.0799999999999999E-2</v>
      </c>
      <c r="H4168" s="524">
        <f>'[11]Depr Exp'!H4168</f>
        <v>4680.3500000000004</v>
      </c>
      <c r="I4168" s="523">
        <f>'[11]Depr Exp'!I4168</f>
        <v>2700204.91</v>
      </c>
      <c r="J4168" s="305">
        <f>'[11]Depr Exp'!J4168</f>
        <v>2.0799999999999999E-2</v>
      </c>
      <c r="K4168" s="373">
        <f>'[11]Depr Exp'!K4168</f>
        <v>4680.3551773333338</v>
      </c>
      <c r="L4168" s="524">
        <f>'[11]Depr Exp'!L4168</f>
        <v>0.01</v>
      </c>
      <c r="M4168" s="144"/>
      <c r="N4168" s="144"/>
    </row>
    <row r="4169" spans="1:14">
      <c r="A4169" s="144" t="str">
        <f>'[11]Depr Exp'!A4169</f>
        <v>E3539 (GIF) Sta Eq, Lower Baker</v>
      </c>
      <c r="B4169" s="144" t="str">
        <f>'[11]Depr Exp'!B4169</f>
        <v>E3539 (GIF) Sta Eq, Lower Baker-4</v>
      </c>
      <c r="C4169" s="144" t="str">
        <f>'[11]Depr Exp'!C4169</f>
        <v>403E</v>
      </c>
      <c r="D4169" s="144"/>
      <c r="E4169" s="282">
        <f>'[11]Depr Exp'!E4169</f>
        <v>43220</v>
      </c>
      <c r="F4169" s="523">
        <f>'[11]Depr Exp'!F4169</f>
        <v>2700204.91</v>
      </c>
      <c r="G4169" s="305">
        <f>'[11]Depr Exp'!G4169</f>
        <v>2.0799999999999999E-2</v>
      </c>
      <c r="H4169" s="524">
        <f>'[11]Depr Exp'!H4169</f>
        <v>4680.3500000000004</v>
      </c>
      <c r="I4169" s="523">
        <f>'[11]Depr Exp'!I4169</f>
        <v>2700204.91</v>
      </c>
      <c r="J4169" s="305">
        <f>'[11]Depr Exp'!J4169</f>
        <v>2.0799999999999999E-2</v>
      </c>
      <c r="K4169" s="373">
        <f>'[11]Depr Exp'!K4169</f>
        <v>4680.3551773333338</v>
      </c>
      <c r="L4169" s="524">
        <f>'[11]Depr Exp'!L4169</f>
        <v>0.01</v>
      </c>
      <c r="M4169" s="144"/>
      <c r="N4169" s="144"/>
    </row>
    <row r="4170" spans="1:14">
      <c r="A4170" s="144" t="str">
        <f>'[11]Depr Exp'!A4170</f>
        <v>E3539 (GIF) Sta Eq, Lower Baker</v>
      </c>
      <c r="B4170" s="144" t="str">
        <f>'[11]Depr Exp'!B4170</f>
        <v>E3539 (GIF) Sta Eq, Lower Baker-5</v>
      </c>
      <c r="C4170" s="144" t="str">
        <f>'[11]Depr Exp'!C4170</f>
        <v>403E</v>
      </c>
      <c r="D4170" s="144"/>
      <c r="E4170" s="282">
        <f>'[11]Depr Exp'!E4170</f>
        <v>43251</v>
      </c>
      <c r="F4170" s="523">
        <f>'[11]Depr Exp'!F4170</f>
        <v>2700204.91</v>
      </c>
      <c r="G4170" s="305">
        <f>'[11]Depr Exp'!G4170</f>
        <v>2.0799999999999999E-2</v>
      </c>
      <c r="H4170" s="524">
        <f>'[11]Depr Exp'!H4170</f>
        <v>4680.3500000000004</v>
      </c>
      <c r="I4170" s="523">
        <f>'[11]Depr Exp'!I4170</f>
        <v>2700204.91</v>
      </c>
      <c r="J4170" s="305">
        <f>'[11]Depr Exp'!J4170</f>
        <v>2.0799999999999999E-2</v>
      </c>
      <c r="K4170" s="373">
        <f>'[11]Depr Exp'!K4170</f>
        <v>4680.3551773333338</v>
      </c>
      <c r="L4170" s="524">
        <f>'[11]Depr Exp'!L4170</f>
        <v>0.01</v>
      </c>
      <c r="M4170" s="144"/>
      <c r="N4170" s="144"/>
    </row>
    <row r="4171" spans="1:14">
      <c r="A4171" s="144" t="str">
        <f>'[11]Depr Exp'!A4171</f>
        <v>E3539 (GIF) Sta Eq, Lower Baker</v>
      </c>
      <c r="B4171" s="144" t="str">
        <f>'[11]Depr Exp'!B4171</f>
        <v>E3539 (GIF) Sta Eq, Lower Baker-6</v>
      </c>
      <c r="C4171" s="144" t="str">
        <f>'[11]Depr Exp'!C4171</f>
        <v>403E</v>
      </c>
      <c r="D4171" s="144"/>
      <c r="E4171" s="282">
        <f>'[11]Depr Exp'!E4171</f>
        <v>43281</v>
      </c>
      <c r="F4171" s="523">
        <f>'[11]Depr Exp'!F4171</f>
        <v>2700204.91</v>
      </c>
      <c r="G4171" s="305">
        <f>'[11]Depr Exp'!G4171</f>
        <v>2.0799999999999999E-2</v>
      </c>
      <c r="H4171" s="524">
        <f>'[11]Depr Exp'!H4171</f>
        <v>4680.3500000000004</v>
      </c>
      <c r="I4171" s="523">
        <f>'[11]Depr Exp'!I4171</f>
        <v>2700204.91</v>
      </c>
      <c r="J4171" s="305">
        <f>'[11]Depr Exp'!J4171</f>
        <v>2.0799999999999999E-2</v>
      </c>
      <c r="K4171" s="373">
        <f>'[11]Depr Exp'!K4171</f>
        <v>4680.3551773333338</v>
      </c>
      <c r="L4171" s="524">
        <f>'[11]Depr Exp'!L4171</f>
        <v>0.01</v>
      </c>
      <c r="M4171" s="144"/>
      <c r="N4171" s="144"/>
    </row>
    <row r="4172" spans="1:14">
      <c r="A4172" s="144" t="str">
        <f>'[11]Depr Exp'!A4172</f>
        <v>E3539 (GIF) Sta Eq, Lower Baker</v>
      </c>
      <c r="B4172" s="144" t="str">
        <f>'[11]Depr Exp'!B4172</f>
        <v>E3539 (GIF) Sta Eq, Lower Baker-7</v>
      </c>
      <c r="C4172" s="144" t="str">
        <f>'[11]Depr Exp'!C4172</f>
        <v>403E</v>
      </c>
      <c r="D4172" s="144"/>
      <c r="E4172" s="282">
        <f>'[11]Depr Exp'!E4172</f>
        <v>43312</v>
      </c>
      <c r="F4172" s="523">
        <f>'[11]Depr Exp'!F4172</f>
        <v>2700204.91</v>
      </c>
      <c r="G4172" s="305">
        <f>'[11]Depr Exp'!G4172</f>
        <v>2.0799999999999999E-2</v>
      </c>
      <c r="H4172" s="524">
        <f>'[11]Depr Exp'!H4172</f>
        <v>4680.3500000000004</v>
      </c>
      <c r="I4172" s="523">
        <f>'[11]Depr Exp'!I4172</f>
        <v>2700204.91</v>
      </c>
      <c r="J4172" s="305">
        <f>'[11]Depr Exp'!J4172</f>
        <v>2.0799999999999999E-2</v>
      </c>
      <c r="K4172" s="373">
        <f>'[11]Depr Exp'!K4172</f>
        <v>4680.3551773333338</v>
      </c>
      <c r="L4172" s="524">
        <f>'[11]Depr Exp'!L4172</f>
        <v>0.01</v>
      </c>
      <c r="M4172" s="144"/>
      <c r="N4172" s="144"/>
    </row>
    <row r="4173" spans="1:14">
      <c r="A4173" s="144" t="str">
        <f>'[11]Depr Exp'!A4173</f>
        <v>E3539 (GIF) Sta Eq, Lower Baker</v>
      </c>
      <c r="B4173" s="144" t="str">
        <f>'[11]Depr Exp'!B4173</f>
        <v>E3539 (GIF) Sta Eq, Lower Baker-8</v>
      </c>
      <c r="C4173" s="144" t="str">
        <f>'[11]Depr Exp'!C4173</f>
        <v>403E</v>
      </c>
      <c r="D4173" s="144"/>
      <c r="E4173" s="282">
        <f>'[11]Depr Exp'!E4173</f>
        <v>43343</v>
      </c>
      <c r="F4173" s="523">
        <f>'[11]Depr Exp'!F4173</f>
        <v>2700204.91</v>
      </c>
      <c r="G4173" s="305">
        <f>'[11]Depr Exp'!G4173</f>
        <v>2.0799999999999999E-2</v>
      </c>
      <c r="H4173" s="524">
        <f>'[11]Depr Exp'!H4173</f>
        <v>4680.3500000000004</v>
      </c>
      <c r="I4173" s="523">
        <f>'[11]Depr Exp'!I4173</f>
        <v>2700204.91</v>
      </c>
      <c r="J4173" s="305">
        <f>'[11]Depr Exp'!J4173</f>
        <v>2.0799999999999999E-2</v>
      </c>
      <c r="K4173" s="373">
        <f>'[11]Depr Exp'!K4173</f>
        <v>4680.3551773333338</v>
      </c>
      <c r="L4173" s="524">
        <f>'[11]Depr Exp'!L4173</f>
        <v>0.01</v>
      </c>
      <c r="M4173" s="144"/>
      <c r="N4173" s="144"/>
    </row>
    <row r="4174" spans="1:14">
      <c r="A4174" s="144" t="str">
        <f>'[11]Depr Exp'!A4174</f>
        <v>E3539 (GIF) Sta Eq, Lower Baker</v>
      </c>
      <c r="B4174" s="144" t="str">
        <f>'[11]Depr Exp'!B4174</f>
        <v>E3539 (GIF) Sta Eq, Lower Baker-9</v>
      </c>
      <c r="C4174" s="144" t="str">
        <f>'[11]Depr Exp'!C4174</f>
        <v>403E</v>
      </c>
      <c r="D4174" s="144"/>
      <c r="E4174" s="282">
        <f>'[11]Depr Exp'!E4174</f>
        <v>43373</v>
      </c>
      <c r="F4174" s="523">
        <f>'[11]Depr Exp'!F4174</f>
        <v>2700204.91</v>
      </c>
      <c r="G4174" s="305">
        <f>'[11]Depr Exp'!G4174</f>
        <v>2.0799999999999999E-2</v>
      </c>
      <c r="H4174" s="524">
        <f>'[11]Depr Exp'!H4174</f>
        <v>4680.3500000000004</v>
      </c>
      <c r="I4174" s="523">
        <f>'[11]Depr Exp'!I4174</f>
        <v>2700204.91</v>
      </c>
      <c r="J4174" s="305">
        <f>'[11]Depr Exp'!J4174</f>
        <v>2.0799999999999999E-2</v>
      </c>
      <c r="K4174" s="373">
        <f>'[11]Depr Exp'!K4174</f>
        <v>4680.3551773333338</v>
      </c>
      <c r="L4174" s="524">
        <f>'[11]Depr Exp'!L4174</f>
        <v>0.01</v>
      </c>
      <c r="M4174" s="144"/>
      <c r="N4174" s="144"/>
    </row>
    <row r="4175" spans="1:14">
      <c r="A4175" s="144" t="str">
        <f>'[11]Depr Exp'!A4175</f>
        <v>E3539 (GIF) Sta Eq, Lower Baker</v>
      </c>
      <c r="B4175" s="144" t="str">
        <f>'[11]Depr Exp'!B4175</f>
        <v>E3539 (GIF) Sta Eq, Lower Baker-10</v>
      </c>
      <c r="C4175" s="144" t="str">
        <f>'[11]Depr Exp'!C4175</f>
        <v>403E</v>
      </c>
      <c r="D4175" s="144"/>
      <c r="E4175" s="282">
        <f>'[11]Depr Exp'!E4175</f>
        <v>43404</v>
      </c>
      <c r="F4175" s="523">
        <f>'[11]Depr Exp'!F4175</f>
        <v>2700204.91</v>
      </c>
      <c r="G4175" s="305">
        <f>'[11]Depr Exp'!G4175</f>
        <v>2.0799999999999999E-2</v>
      </c>
      <c r="H4175" s="524">
        <f>'[11]Depr Exp'!H4175</f>
        <v>4680.3500000000004</v>
      </c>
      <c r="I4175" s="523">
        <f>'[11]Depr Exp'!I4175</f>
        <v>2700204.91</v>
      </c>
      <c r="J4175" s="305">
        <f>'[11]Depr Exp'!J4175</f>
        <v>2.0799999999999999E-2</v>
      </c>
      <c r="K4175" s="373">
        <f>'[11]Depr Exp'!K4175</f>
        <v>4680.3551773333338</v>
      </c>
      <c r="L4175" s="524">
        <f>'[11]Depr Exp'!L4175</f>
        <v>0.01</v>
      </c>
      <c r="M4175" s="144"/>
      <c r="N4175" s="144"/>
    </row>
    <row r="4176" spans="1:14">
      <c r="A4176" s="144" t="str">
        <f>'[11]Depr Exp'!A4176</f>
        <v>E3539 (GIF) Sta Eq, Lower Baker</v>
      </c>
      <c r="B4176" s="144" t="str">
        <f>'[11]Depr Exp'!B4176</f>
        <v>E3539 (GIF) Sta Eq, Lower Baker-11</v>
      </c>
      <c r="C4176" s="144" t="str">
        <f>'[11]Depr Exp'!C4176</f>
        <v>403E</v>
      </c>
      <c r="D4176" s="144"/>
      <c r="E4176" s="282">
        <f>'[11]Depr Exp'!E4176</f>
        <v>43434</v>
      </c>
      <c r="F4176" s="523">
        <f>'[11]Depr Exp'!F4176</f>
        <v>2700204.91</v>
      </c>
      <c r="G4176" s="305">
        <f>'[11]Depr Exp'!G4176</f>
        <v>2.0799999999999999E-2</v>
      </c>
      <c r="H4176" s="524">
        <f>'[11]Depr Exp'!H4176</f>
        <v>4680.3500000000004</v>
      </c>
      <c r="I4176" s="523">
        <f>'[11]Depr Exp'!I4176</f>
        <v>2700204.91</v>
      </c>
      <c r="J4176" s="305">
        <f>'[11]Depr Exp'!J4176</f>
        <v>2.0799999999999999E-2</v>
      </c>
      <c r="K4176" s="373">
        <f>'[11]Depr Exp'!K4176</f>
        <v>4680.3551773333338</v>
      </c>
      <c r="L4176" s="524">
        <f>'[11]Depr Exp'!L4176</f>
        <v>0.01</v>
      </c>
      <c r="M4176" s="144"/>
      <c r="N4176" s="144"/>
    </row>
    <row r="4177" spans="1:14">
      <c r="A4177" s="144" t="str">
        <f>'[11]Depr Exp'!A4177</f>
        <v>E3539 (GIF) Sta Eq, Lower Baker</v>
      </c>
      <c r="B4177" s="144" t="str">
        <f>'[11]Depr Exp'!B4177</f>
        <v>E3539 (GIF) Sta Eq, Lower Baker-12</v>
      </c>
      <c r="C4177" s="144" t="str">
        <f>'[11]Depr Exp'!C4177</f>
        <v>403E</v>
      </c>
      <c r="D4177" s="144"/>
      <c r="E4177" s="282">
        <f>'[11]Depr Exp'!E4177</f>
        <v>43465</v>
      </c>
      <c r="F4177" s="523">
        <f>'[11]Depr Exp'!F4177</f>
        <v>2700204.91</v>
      </c>
      <c r="G4177" s="305">
        <f>'[11]Depr Exp'!G4177</f>
        <v>2.0799999999999999E-2</v>
      </c>
      <c r="H4177" s="524">
        <f>'[11]Depr Exp'!H4177</f>
        <v>4680.3500000000004</v>
      </c>
      <c r="I4177" s="523">
        <f>'[11]Depr Exp'!I4177</f>
        <v>2700204.91</v>
      </c>
      <c r="J4177" s="305">
        <f>'[11]Depr Exp'!J4177</f>
        <v>2.0799999999999999E-2</v>
      </c>
      <c r="K4177" s="373">
        <f>'[11]Depr Exp'!K4177</f>
        <v>4680.3551773333338</v>
      </c>
      <c r="L4177" s="524">
        <f>'[11]Depr Exp'!L4177</f>
        <v>0.01</v>
      </c>
      <c r="M4177" s="144"/>
      <c r="N4177" s="144"/>
    </row>
    <row r="4178" spans="1:14" ht="15.75" thickBot="1">
      <c r="A4178" s="159" t="str">
        <f>'[11]Depr Exp'!A4178</f>
        <v>E3539 (GIF) Sta Eq, Lower Baker Total</v>
      </c>
      <c r="B4178" s="144">
        <f>'[11]Depr Exp'!B4178</f>
        <v>0</v>
      </c>
      <c r="C4178" s="502" t="str">
        <f>'[11]Depr Exp'!C4178</f>
        <v>ETSM</v>
      </c>
      <c r="D4178" s="144"/>
      <c r="E4178" s="281" t="str">
        <f>'[11]Depr Exp'!E4178</f>
        <v>Total</v>
      </c>
      <c r="F4178" s="141">
        <f>'[11]Depr Exp'!F4178</f>
        <v>0</v>
      </c>
      <c r="G4178" s="252">
        <f>'[11]Depr Exp'!G4178</f>
        <v>0</v>
      </c>
      <c r="H4178" s="286">
        <f>'[11]Depr Exp'!H4178</f>
        <v>56164.19999999999</v>
      </c>
      <c r="I4178" s="141">
        <f>'[11]Depr Exp'!I4178</f>
        <v>0</v>
      </c>
      <c r="J4178" s="252">
        <f>'[11]Depr Exp'!J4178</f>
        <v>0</v>
      </c>
      <c r="K4178" s="286">
        <f>'[11]Depr Exp'!K4178</f>
        <v>56164.262127999995</v>
      </c>
      <c r="L4178" s="286">
        <f>'[11]Depr Exp'!L4178</f>
        <v>0.06</v>
      </c>
      <c r="M4178" s="144"/>
      <c r="N4178" s="144"/>
    </row>
    <row r="4179" spans="1:14" ht="13.5" thickTop="1">
      <c r="A4179" s="144" t="str">
        <f>'[11]Depr Exp'!A4179</f>
        <v>E3539 (GIF) Sta Eq, LSR</v>
      </c>
      <c r="B4179" s="144" t="str">
        <f>'[11]Depr Exp'!B4179</f>
        <v>E3539 (GIF) Sta Eq, LSR-1</v>
      </c>
      <c r="C4179" s="144" t="str">
        <f>'[11]Depr Exp'!C4179</f>
        <v>403E</v>
      </c>
      <c r="D4179" s="144"/>
      <c r="E4179" s="282">
        <f>'[11]Depr Exp'!E4179</f>
        <v>43131</v>
      </c>
      <c r="F4179" s="523">
        <f>'[11]Depr Exp'!F4179</f>
        <v>23954394.870000001</v>
      </c>
      <c r="G4179" s="305">
        <f>'[11]Depr Exp'!G4179</f>
        <v>2.0799999999999999E-2</v>
      </c>
      <c r="H4179" s="524">
        <f>'[11]Depr Exp'!H4179</f>
        <v>41520.949999999997</v>
      </c>
      <c r="I4179" s="523">
        <f>'[11]Depr Exp'!I4179</f>
        <v>24159737.43</v>
      </c>
      <c r="J4179" s="305">
        <f>'[11]Depr Exp'!J4179</f>
        <v>2.0799999999999999E-2</v>
      </c>
      <c r="K4179" s="373">
        <f>'[11]Depr Exp'!K4179</f>
        <v>41876.878211999996</v>
      </c>
      <c r="L4179" s="524">
        <f>'[11]Depr Exp'!L4179</f>
        <v>355.93</v>
      </c>
      <c r="M4179" s="144"/>
      <c r="N4179" s="144"/>
    </row>
    <row r="4180" spans="1:14">
      <c r="A4180" s="144" t="str">
        <f>'[11]Depr Exp'!A4180</f>
        <v>E3539 (GIF) Sta Eq, LSR</v>
      </c>
      <c r="B4180" s="144" t="str">
        <f>'[11]Depr Exp'!B4180</f>
        <v>E3539 (GIF) Sta Eq, LSR-2</v>
      </c>
      <c r="C4180" s="144" t="str">
        <f>'[11]Depr Exp'!C4180</f>
        <v>403E</v>
      </c>
      <c r="D4180" s="144"/>
      <c r="E4180" s="282">
        <f>'[11]Depr Exp'!E4180</f>
        <v>43159</v>
      </c>
      <c r="F4180" s="523">
        <f>'[11]Depr Exp'!F4180</f>
        <v>23954394.870000001</v>
      </c>
      <c r="G4180" s="305">
        <f>'[11]Depr Exp'!G4180</f>
        <v>2.0799999999999999E-2</v>
      </c>
      <c r="H4180" s="524">
        <f>'[11]Depr Exp'!H4180</f>
        <v>41520.949999999997</v>
      </c>
      <c r="I4180" s="523">
        <f>'[11]Depr Exp'!I4180</f>
        <v>24159737.43</v>
      </c>
      <c r="J4180" s="305">
        <f>'[11]Depr Exp'!J4180</f>
        <v>2.0799999999999999E-2</v>
      </c>
      <c r="K4180" s="373">
        <f>'[11]Depr Exp'!K4180</f>
        <v>41876.878211999996</v>
      </c>
      <c r="L4180" s="524">
        <f>'[11]Depr Exp'!L4180</f>
        <v>355.93</v>
      </c>
      <c r="M4180" s="144"/>
      <c r="N4180" s="144"/>
    </row>
    <row r="4181" spans="1:14">
      <c r="A4181" s="144" t="str">
        <f>'[11]Depr Exp'!A4181</f>
        <v>E3539 (GIF) Sta Eq, LSR</v>
      </c>
      <c r="B4181" s="144" t="str">
        <f>'[11]Depr Exp'!B4181</f>
        <v>E3539 (GIF) Sta Eq, LSR-3</v>
      </c>
      <c r="C4181" s="144" t="str">
        <f>'[11]Depr Exp'!C4181</f>
        <v>403E</v>
      </c>
      <c r="D4181" s="144"/>
      <c r="E4181" s="282">
        <f>'[11]Depr Exp'!E4181</f>
        <v>43190</v>
      </c>
      <c r="F4181" s="523">
        <f>'[11]Depr Exp'!F4181</f>
        <v>23954394.870000001</v>
      </c>
      <c r="G4181" s="305">
        <f>'[11]Depr Exp'!G4181</f>
        <v>2.0799999999999999E-2</v>
      </c>
      <c r="H4181" s="524">
        <f>'[11]Depr Exp'!H4181</f>
        <v>41520.949999999997</v>
      </c>
      <c r="I4181" s="523">
        <f>'[11]Depr Exp'!I4181</f>
        <v>24159737.43</v>
      </c>
      <c r="J4181" s="305">
        <f>'[11]Depr Exp'!J4181</f>
        <v>2.0799999999999999E-2</v>
      </c>
      <c r="K4181" s="373">
        <f>'[11]Depr Exp'!K4181</f>
        <v>41876.878211999996</v>
      </c>
      <c r="L4181" s="524">
        <f>'[11]Depr Exp'!L4181</f>
        <v>355.93</v>
      </c>
      <c r="M4181" s="144"/>
      <c r="N4181" s="144"/>
    </row>
    <row r="4182" spans="1:14">
      <c r="A4182" s="144" t="str">
        <f>'[11]Depr Exp'!A4182</f>
        <v>E3539 (GIF) Sta Eq, LSR</v>
      </c>
      <c r="B4182" s="144" t="str">
        <f>'[11]Depr Exp'!B4182</f>
        <v>E3539 (GIF) Sta Eq, LSR-4</v>
      </c>
      <c r="C4182" s="144" t="str">
        <f>'[11]Depr Exp'!C4182</f>
        <v>403E</v>
      </c>
      <c r="D4182" s="144"/>
      <c r="E4182" s="282">
        <f>'[11]Depr Exp'!E4182</f>
        <v>43220</v>
      </c>
      <c r="F4182" s="523">
        <f>'[11]Depr Exp'!F4182</f>
        <v>23954394.870000001</v>
      </c>
      <c r="G4182" s="305">
        <f>'[11]Depr Exp'!G4182</f>
        <v>2.0799999999999999E-2</v>
      </c>
      <c r="H4182" s="524">
        <f>'[11]Depr Exp'!H4182</f>
        <v>41520.949999999997</v>
      </c>
      <c r="I4182" s="523">
        <f>'[11]Depr Exp'!I4182</f>
        <v>24159737.43</v>
      </c>
      <c r="J4182" s="305">
        <f>'[11]Depr Exp'!J4182</f>
        <v>2.0799999999999999E-2</v>
      </c>
      <c r="K4182" s="373">
        <f>'[11]Depr Exp'!K4182</f>
        <v>41876.878211999996</v>
      </c>
      <c r="L4182" s="524">
        <f>'[11]Depr Exp'!L4182</f>
        <v>355.93</v>
      </c>
      <c r="M4182" s="144"/>
      <c r="N4182" s="144"/>
    </row>
    <row r="4183" spans="1:14">
      <c r="A4183" s="144" t="str">
        <f>'[11]Depr Exp'!A4183</f>
        <v>E3539 (GIF) Sta Eq, LSR</v>
      </c>
      <c r="B4183" s="144" t="str">
        <f>'[11]Depr Exp'!B4183</f>
        <v>E3539 (GIF) Sta Eq, LSR-5</v>
      </c>
      <c r="C4183" s="144" t="str">
        <f>'[11]Depr Exp'!C4183</f>
        <v>403E</v>
      </c>
      <c r="D4183" s="144"/>
      <c r="E4183" s="282">
        <f>'[11]Depr Exp'!E4183</f>
        <v>43251</v>
      </c>
      <c r="F4183" s="523">
        <f>'[11]Depr Exp'!F4183</f>
        <v>23954394.870000001</v>
      </c>
      <c r="G4183" s="305">
        <f>'[11]Depr Exp'!G4183</f>
        <v>2.0799999999999999E-2</v>
      </c>
      <c r="H4183" s="524">
        <f>'[11]Depr Exp'!H4183</f>
        <v>41520.949999999997</v>
      </c>
      <c r="I4183" s="523">
        <f>'[11]Depr Exp'!I4183</f>
        <v>24159737.43</v>
      </c>
      <c r="J4183" s="305">
        <f>'[11]Depr Exp'!J4183</f>
        <v>2.0799999999999999E-2</v>
      </c>
      <c r="K4183" s="373">
        <f>'[11]Depr Exp'!K4183</f>
        <v>41876.878211999996</v>
      </c>
      <c r="L4183" s="524">
        <f>'[11]Depr Exp'!L4183</f>
        <v>355.93</v>
      </c>
      <c r="M4183" s="144"/>
      <c r="N4183" s="144"/>
    </row>
    <row r="4184" spans="1:14">
      <c r="A4184" s="144" t="str">
        <f>'[11]Depr Exp'!A4184</f>
        <v>E3539 (GIF) Sta Eq, LSR</v>
      </c>
      <c r="B4184" s="144" t="str">
        <f>'[11]Depr Exp'!B4184</f>
        <v>E3539 (GIF) Sta Eq, LSR-6</v>
      </c>
      <c r="C4184" s="144" t="str">
        <f>'[11]Depr Exp'!C4184</f>
        <v>403E</v>
      </c>
      <c r="D4184" s="144"/>
      <c r="E4184" s="282">
        <f>'[11]Depr Exp'!E4184</f>
        <v>43281</v>
      </c>
      <c r="F4184" s="523">
        <f>'[11]Depr Exp'!F4184</f>
        <v>24056820.719999999</v>
      </c>
      <c r="G4184" s="305">
        <f>'[11]Depr Exp'!G4184</f>
        <v>2.0799999999999999E-2</v>
      </c>
      <c r="H4184" s="524">
        <f>'[11]Depr Exp'!H4184</f>
        <v>41698.490000000005</v>
      </c>
      <c r="I4184" s="523">
        <f>'[11]Depr Exp'!I4184</f>
        <v>24159737.43</v>
      </c>
      <c r="J4184" s="305">
        <f>'[11]Depr Exp'!J4184</f>
        <v>2.0799999999999999E-2</v>
      </c>
      <c r="K4184" s="373">
        <f>'[11]Depr Exp'!K4184</f>
        <v>41876.878211999996</v>
      </c>
      <c r="L4184" s="524">
        <f>'[11]Depr Exp'!L4184</f>
        <v>178.39</v>
      </c>
      <c r="M4184" s="144"/>
      <c r="N4184" s="144"/>
    </row>
    <row r="4185" spans="1:14">
      <c r="A4185" s="144" t="str">
        <f>'[11]Depr Exp'!A4185</f>
        <v>E3539 (GIF) Sta Eq, LSR</v>
      </c>
      <c r="B4185" s="144" t="str">
        <f>'[11]Depr Exp'!B4185</f>
        <v>E3539 (GIF) Sta Eq, LSR-7</v>
      </c>
      <c r="C4185" s="144" t="str">
        <f>'[11]Depr Exp'!C4185</f>
        <v>403E</v>
      </c>
      <c r="D4185" s="144"/>
      <c r="E4185" s="282">
        <f>'[11]Depr Exp'!E4185</f>
        <v>43312</v>
      </c>
      <c r="F4185" s="523">
        <f>'[11]Depr Exp'!F4185</f>
        <v>24159246.57</v>
      </c>
      <c r="G4185" s="305">
        <f>'[11]Depr Exp'!G4185</f>
        <v>2.0799999999999999E-2</v>
      </c>
      <c r="H4185" s="524">
        <f>'[11]Depr Exp'!H4185</f>
        <v>41876.03</v>
      </c>
      <c r="I4185" s="523">
        <f>'[11]Depr Exp'!I4185</f>
        <v>24159737.43</v>
      </c>
      <c r="J4185" s="305">
        <f>'[11]Depr Exp'!J4185</f>
        <v>2.0799999999999999E-2</v>
      </c>
      <c r="K4185" s="373">
        <f>'[11]Depr Exp'!K4185</f>
        <v>41876.878211999996</v>
      </c>
      <c r="L4185" s="524">
        <f>'[11]Depr Exp'!L4185</f>
        <v>0.85</v>
      </c>
      <c r="M4185" s="144"/>
      <c r="N4185" s="144"/>
    </row>
    <row r="4186" spans="1:14">
      <c r="A4186" s="144" t="str">
        <f>'[11]Depr Exp'!A4186</f>
        <v>E3539 (GIF) Sta Eq, LSR</v>
      </c>
      <c r="B4186" s="144" t="str">
        <f>'[11]Depr Exp'!B4186</f>
        <v>E3539 (GIF) Sta Eq, LSR-8</v>
      </c>
      <c r="C4186" s="144" t="str">
        <f>'[11]Depr Exp'!C4186</f>
        <v>403E</v>
      </c>
      <c r="D4186" s="144"/>
      <c r="E4186" s="282">
        <f>'[11]Depr Exp'!E4186</f>
        <v>43343</v>
      </c>
      <c r="F4186" s="523">
        <f>'[11]Depr Exp'!F4186</f>
        <v>24159492</v>
      </c>
      <c r="G4186" s="305">
        <f>'[11]Depr Exp'!G4186</f>
        <v>2.0799999999999999E-2</v>
      </c>
      <c r="H4186" s="524">
        <f>'[11]Depr Exp'!H4186</f>
        <v>41876.460000000006</v>
      </c>
      <c r="I4186" s="523">
        <f>'[11]Depr Exp'!I4186</f>
        <v>24159737.43</v>
      </c>
      <c r="J4186" s="305">
        <f>'[11]Depr Exp'!J4186</f>
        <v>2.0799999999999999E-2</v>
      </c>
      <c r="K4186" s="373">
        <f>'[11]Depr Exp'!K4186</f>
        <v>41876.878211999996</v>
      </c>
      <c r="L4186" s="524">
        <f>'[11]Depr Exp'!L4186</f>
        <v>0.42</v>
      </c>
      <c r="M4186" s="144"/>
      <c r="N4186" s="144"/>
    </row>
    <row r="4187" spans="1:14">
      <c r="A4187" s="144" t="str">
        <f>'[11]Depr Exp'!A4187</f>
        <v>E3539 (GIF) Sta Eq, LSR</v>
      </c>
      <c r="B4187" s="144" t="str">
        <f>'[11]Depr Exp'!B4187</f>
        <v>E3539 (GIF) Sta Eq, LSR-9</v>
      </c>
      <c r="C4187" s="144" t="str">
        <f>'[11]Depr Exp'!C4187</f>
        <v>403E</v>
      </c>
      <c r="D4187" s="144"/>
      <c r="E4187" s="282">
        <f>'[11]Depr Exp'!E4187</f>
        <v>43373</v>
      </c>
      <c r="F4187" s="523">
        <f>'[11]Depr Exp'!F4187</f>
        <v>24159737.43</v>
      </c>
      <c r="G4187" s="305">
        <f>'[11]Depr Exp'!G4187</f>
        <v>2.0799999999999999E-2</v>
      </c>
      <c r="H4187" s="524">
        <f>'[11]Depr Exp'!H4187</f>
        <v>41876.879999999997</v>
      </c>
      <c r="I4187" s="523">
        <f>'[11]Depr Exp'!I4187</f>
        <v>24159737.43</v>
      </c>
      <c r="J4187" s="305">
        <f>'[11]Depr Exp'!J4187</f>
        <v>2.0799999999999999E-2</v>
      </c>
      <c r="K4187" s="373">
        <f>'[11]Depr Exp'!K4187</f>
        <v>41876.878211999996</v>
      </c>
      <c r="L4187" s="524">
        <f>'[11]Depr Exp'!L4187</f>
        <v>0</v>
      </c>
      <c r="M4187" s="144"/>
      <c r="N4187" s="144"/>
    </row>
    <row r="4188" spans="1:14">
      <c r="A4188" s="144" t="str">
        <f>'[11]Depr Exp'!A4188</f>
        <v>E3539 (GIF) Sta Eq, LSR</v>
      </c>
      <c r="B4188" s="144" t="str">
        <f>'[11]Depr Exp'!B4188</f>
        <v>E3539 (GIF) Sta Eq, LSR-10</v>
      </c>
      <c r="C4188" s="144" t="str">
        <f>'[11]Depr Exp'!C4188</f>
        <v>403E</v>
      </c>
      <c r="D4188" s="144"/>
      <c r="E4188" s="282">
        <f>'[11]Depr Exp'!E4188</f>
        <v>43404</v>
      </c>
      <c r="F4188" s="523">
        <f>'[11]Depr Exp'!F4188</f>
        <v>24159737.43</v>
      </c>
      <c r="G4188" s="305">
        <f>'[11]Depr Exp'!G4188</f>
        <v>2.0799999999999999E-2</v>
      </c>
      <c r="H4188" s="524">
        <f>'[11]Depr Exp'!H4188</f>
        <v>41876.879999999997</v>
      </c>
      <c r="I4188" s="523">
        <f>'[11]Depr Exp'!I4188</f>
        <v>24159737.43</v>
      </c>
      <c r="J4188" s="305">
        <f>'[11]Depr Exp'!J4188</f>
        <v>2.0799999999999999E-2</v>
      </c>
      <c r="K4188" s="373">
        <f>'[11]Depr Exp'!K4188</f>
        <v>41876.878211999996</v>
      </c>
      <c r="L4188" s="524">
        <f>'[11]Depr Exp'!L4188</f>
        <v>0</v>
      </c>
      <c r="M4188" s="144"/>
      <c r="N4188" s="144"/>
    </row>
    <row r="4189" spans="1:14">
      <c r="A4189" s="144" t="str">
        <f>'[11]Depr Exp'!A4189</f>
        <v>E3539 (GIF) Sta Eq, LSR</v>
      </c>
      <c r="B4189" s="144" t="str">
        <f>'[11]Depr Exp'!B4189</f>
        <v>E3539 (GIF) Sta Eq, LSR-11</v>
      </c>
      <c r="C4189" s="144" t="str">
        <f>'[11]Depr Exp'!C4189</f>
        <v>403E</v>
      </c>
      <c r="D4189" s="144"/>
      <c r="E4189" s="282">
        <f>'[11]Depr Exp'!E4189</f>
        <v>43434</v>
      </c>
      <c r="F4189" s="523">
        <f>'[11]Depr Exp'!F4189</f>
        <v>24159737.43</v>
      </c>
      <c r="G4189" s="305">
        <f>'[11]Depr Exp'!G4189</f>
        <v>2.0799999999999999E-2</v>
      </c>
      <c r="H4189" s="524">
        <f>'[11]Depr Exp'!H4189</f>
        <v>41876.879999999997</v>
      </c>
      <c r="I4189" s="523">
        <f>'[11]Depr Exp'!I4189</f>
        <v>24159737.43</v>
      </c>
      <c r="J4189" s="305">
        <f>'[11]Depr Exp'!J4189</f>
        <v>2.0799999999999999E-2</v>
      </c>
      <c r="K4189" s="373">
        <f>'[11]Depr Exp'!K4189</f>
        <v>41876.878211999996</v>
      </c>
      <c r="L4189" s="524">
        <f>'[11]Depr Exp'!L4189</f>
        <v>0</v>
      </c>
      <c r="M4189" s="144"/>
      <c r="N4189" s="144"/>
    </row>
    <row r="4190" spans="1:14">
      <c r="A4190" s="144" t="str">
        <f>'[11]Depr Exp'!A4190</f>
        <v>E3539 (GIF) Sta Eq, LSR</v>
      </c>
      <c r="B4190" s="144" t="str">
        <f>'[11]Depr Exp'!B4190</f>
        <v>E3539 (GIF) Sta Eq, LSR-12</v>
      </c>
      <c r="C4190" s="144" t="str">
        <f>'[11]Depr Exp'!C4190</f>
        <v>403E</v>
      </c>
      <c r="D4190" s="144"/>
      <c r="E4190" s="282">
        <f>'[11]Depr Exp'!E4190</f>
        <v>43465</v>
      </c>
      <c r="F4190" s="523">
        <f>'[11]Depr Exp'!F4190</f>
        <v>24159737.43</v>
      </c>
      <c r="G4190" s="305">
        <f>'[11]Depr Exp'!G4190</f>
        <v>2.0799999999999999E-2</v>
      </c>
      <c r="H4190" s="524">
        <f>'[11]Depr Exp'!H4190</f>
        <v>41876.879999999997</v>
      </c>
      <c r="I4190" s="523">
        <f>'[11]Depr Exp'!I4190</f>
        <v>24159737.43</v>
      </c>
      <c r="J4190" s="305">
        <f>'[11]Depr Exp'!J4190</f>
        <v>2.0799999999999999E-2</v>
      </c>
      <c r="K4190" s="373">
        <f>'[11]Depr Exp'!K4190</f>
        <v>41876.878211999996</v>
      </c>
      <c r="L4190" s="524">
        <f>'[11]Depr Exp'!L4190</f>
        <v>0</v>
      </c>
      <c r="M4190" s="144"/>
      <c r="N4190" s="144"/>
    </row>
    <row r="4191" spans="1:14" ht="15.75" thickBot="1">
      <c r="A4191" s="159" t="str">
        <f>'[11]Depr Exp'!A4191</f>
        <v>E3539 (GIF) Sta Eq, LSR Total</v>
      </c>
      <c r="B4191" s="144">
        <f>'[11]Depr Exp'!B4191</f>
        <v>0</v>
      </c>
      <c r="C4191" s="502" t="str">
        <f>'[11]Depr Exp'!C4191</f>
        <v>ETSM</v>
      </c>
      <c r="D4191" s="144"/>
      <c r="E4191" s="281" t="str">
        <f>'[11]Depr Exp'!E4191</f>
        <v>Total</v>
      </c>
      <c r="F4191" s="141">
        <f>'[11]Depr Exp'!F4191</f>
        <v>0</v>
      </c>
      <c r="G4191" s="252">
        <f>'[11]Depr Exp'!G4191</f>
        <v>0</v>
      </c>
      <c r="H4191" s="286">
        <f>'[11]Depr Exp'!H4191</f>
        <v>500563.25000000006</v>
      </c>
      <c r="I4191" s="141">
        <f>'[11]Depr Exp'!I4191</f>
        <v>0</v>
      </c>
      <c r="J4191" s="252">
        <f>'[11]Depr Exp'!J4191</f>
        <v>0</v>
      </c>
      <c r="K4191" s="286">
        <f>'[11]Depr Exp'!K4191</f>
        <v>502522.53854400007</v>
      </c>
      <c r="L4191" s="286">
        <f>'[11]Depr Exp'!L4191</f>
        <v>1959.29</v>
      </c>
      <c r="M4191" s="144"/>
      <c r="N4191" s="144"/>
    </row>
    <row r="4192" spans="1:14" ht="13.5" thickTop="1">
      <c r="A4192" s="144" t="str">
        <f>'[11]Depr Exp'!A4192</f>
        <v>E3539 (GIF) Sta Eq, Mint Farm</v>
      </c>
      <c r="B4192" s="144" t="str">
        <f>'[11]Depr Exp'!B4192</f>
        <v>E3539 (GIF) Sta Eq, Mint Farm-1</v>
      </c>
      <c r="C4192" s="144" t="str">
        <f>'[11]Depr Exp'!C4192</f>
        <v>403E</v>
      </c>
      <c r="D4192" s="144"/>
      <c r="E4192" s="282">
        <f>'[11]Depr Exp'!E4192</f>
        <v>43131</v>
      </c>
      <c r="F4192" s="523">
        <f>'[11]Depr Exp'!F4192</f>
        <v>1782984.84</v>
      </c>
      <c r="G4192" s="305">
        <f>'[11]Depr Exp'!G4192</f>
        <v>2.0799999999999999E-2</v>
      </c>
      <c r="H4192" s="524">
        <f>'[11]Depr Exp'!H4192</f>
        <v>3090.51</v>
      </c>
      <c r="I4192" s="523">
        <f>'[11]Depr Exp'!I4192</f>
        <v>1782984.84</v>
      </c>
      <c r="J4192" s="305">
        <f>'[11]Depr Exp'!J4192</f>
        <v>2.0799999999999999E-2</v>
      </c>
      <c r="K4192" s="373">
        <f>'[11]Depr Exp'!K4192</f>
        <v>3090.5070559999999</v>
      </c>
      <c r="L4192" s="524">
        <f>'[11]Depr Exp'!L4192</f>
        <v>0</v>
      </c>
      <c r="M4192" s="144"/>
      <c r="N4192" s="144"/>
    </row>
    <row r="4193" spans="1:14">
      <c r="A4193" s="144" t="str">
        <f>'[11]Depr Exp'!A4193</f>
        <v>E3539 (GIF) Sta Eq, Mint Farm</v>
      </c>
      <c r="B4193" s="144" t="str">
        <f>'[11]Depr Exp'!B4193</f>
        <v>E3539 (GIF) Sta Eq, Mint Farm-2</v>
      </c>
      <c r="C4193" s="144" t="str">
        <f>'[11]Depr Exp'!C4193</f>
        <v>403E</v>
      </c>
      <c r="D4193" s="144"/>
      <c r="E4193" s="282">
        <f>'[11]Depr Exp'!E4193</f>
        <v>43159</v>
      </c>
      <c r="F4193" s="523">
        <f>'[11]Depr Exp'!F4193</f>
        <v>1782984.84</v>
      </c>
      <c r="G4193" s="305">
        <f>'[11]Depr Exp'!G4193</f>
        <v>2.0799999999999999E-2</v>
      </c>
      <c r="H4193" s="524">
        <f>'[11]Depr Exp'!H4193</f>
        <v>3090.51</v>
      </c>
      <c r="I4193" s="523">
        <f>'[11]Depr Exp'!I4193</f>
        <v>1782984.84</v>
      </c>
      <c r="J4193" s="305">
        <f>'[11]Depr Exp'!J4193</f>
        <v>2.0799999999999999E-2</v>
      </c>
      <c r="K4193" s="373">
        <f>'[11]Depr Exp'!K4193</f>
        <v>3090.5070559999999</v>
      </c>
      <c r="L4193" s="524">
        <f>'[11]Depr Exp'!L4193</f>
        <v>0</v>
      </c>
      <c r="M4193" s="144"/>
      <c r="N4193" s="144"/>
    </row>
    <row r="4194" spans="1:14">
      <c r="A4194" s="144" t="str">
        <f>'[11]Depr Exp'!A4194</f>
        <v>E3539 (GIF) Sta Eq, Mint Farm</v>
      </c>
      <c r="B4194" s="144" t="str">
        <f>'[11]Depr Exp'!B4194</f>
        <v>E3539 (GIF) Sta Eq, Mint Farm-3</v>
      </c>
      <c r="C4194" s="144" t="str">
        <f>'[11]Depr Exp'!C4194</f>
        <v>403E</v>
      </c>
      <c r="D4194" s="144"/>
      <c r="E4194" s="282">
        <f>'[11]Depr Exp'!E4194</f>
        <v>43190</v>
      </c>
      <c r="F4194" s="523">
        <f>'[11]Depr Exp'!F4194</f>
        <v>1782984.84</v>
      </c>
      <c r="G4194" s="305">
        <f>'[11]Depr Exp'!G4194</f>
        <v>2.0799999999999999E-2</v>
      </c>
      <c r="H4194" s="524">
        <f>'[11]Depr Exp'!H4194</f>
        <v>3090.51</v>
      </c>
      <c r="I4194" s="523">
        <f>'[11]Depr Exp'!I4194</f>
        <v>1782984.84</v>
      </c>
      <c r="J4194" s="305">
        <f>'[11]Depr Exp'!J4194</f>
        <v>2.0799999999999999E-2</v>
      </c>
      <c r="K4194" s="373">
        <f>'[11]Depr Exp'!K4194</f>
        <v>3090.5070559999999</v>
      </c>
      <c r="L4194" s="524">
        <f>'[11]Depr Exp'!L4194</f>
        <v>0</v>
      </c>
      <c r="M4194" s="144"/>
      <c r="N4194" s="144"/>
    </row>
    <row r="4195" spans="1:14">
      <c r="A4195" s="144" t="str">
        <f>'[11]Depr Exp'!A4195</f>
        <v>E3539 (GIF) Sta Eq, Mint Farm</v>
      </c>
      <c r="B4195" s="144" t="str">
        <f>'[11]Depr Exp'!B4195</f>
        <v>E3539 (GIF) Sta Eq, Mint Farm-4</v>
      </c>
      <c r="C4195" s="144" t="str">
        <f>'[11]Depr Exp'!C4195</f>
        <v>403E</v>
      </c>
      <c r="D4195" s="144"/>
      <c r="E4195" s="282">
        <f>'[11]Depr Exp'!E4195</f>
        <v>43220</v>
      </c>
      <c r="F4195" s="523">
        <f>'[11]Depr Exp'!F4195</f>
        <v>1782984.84</v>
      </c>
      <c r="G4195" s="305">
        <f>'[11]Depr Exp'!G4195</f>
        <v>2.0799999999999999E-2</v>
      </c>
      <c r="H4195" s="524">
        <f>'[11]Depr Exp'!H4195</f>
        <v>3090.51</v>
      </c>
      <c r="I4195" s="523">
        <f>'[11]Depr Exp'!I4195</f>
        <v>1782984.84</v>
      </c>
      <c r="J4195" s="305">
        <f>'[11]Depr Exp'!J4195</f>
        <v>2.0799999999999999E-2</v>
      </c>
      <c r="K4195" s="373">
        <f>'[11]Depr Exp'!K4195</f>
        <v>3090.5070559999999</v>
      </c>
      <c r="L4195" s="524">
        <f>'[11]Depr Exp'!L4195</f>
        <v>0</v>
      </c>
      <c r="M4195" s="144"/>
      <c r="N4195" s="144"/>
    </row>
    <row r="4196" spans="1:14">
      <c r="A4196" s="144" t="str">
        <f>'[11]Depr Exp'!A4196</f>
        <v>E3539 (GIF) Sta Eq, Mint Farm</v>
      </c>
      <c r="B4196" s="144" t="str">
        <f>'[11]Depr Exp'!B4196</f>
        <v>E3539 (GIF) Sta Eq, Mint Farm-5</v>
      </c>
      <c r="C4196" s="144" t="str">
        <f>'[11]Depr Exp'!C4196</f>
        <v>403E</v>
      </c>
      <c r="D4196" s="144"/>
      <c r="E4196" s="282">
        <f>'[11]Depr Exp'!E4196</f>
        <v>43251</v>
      </c>
      <c r="F4196" s="523">
        <f>'[11]Depr Exp'!F4196</f>
        <v>1782984.84</v>
      </c>
      <c r="G4196" s="305">
        <f>'[11]Depr Exp'!G4196</f>
        <v>2.0799999999999999E-2</v>
      </c>
      <c r="H4196" s="524">
        <f>'[11]Depr Exp'!H4196</f>
        <v>3090.51</v>
      </c>
      <c r="I4196" s="523">
        <f>'[11]Depr Exp'!I4196</f>
        <v>1782984.84</v>
      </c>
      <c r="J4196" s="305">
        <f>'[11]Depr Exp'!J4196</f>
        <v>2.0799999999999999E-2</v>
      </c>
      <c r="K4196" s="373">
        <f>'[11]Depr Exp'!K4196</f>
        <v>3090.5070559999999</v>
      </c>
      <c r="L4196" s="524">
        <f>'[11]Depr Exp'!L4196</f>
        <v>0</v>
      </c>
      <c r="M4196" s="144"/>
      <c r="N4196" s="144"/>
    </row>
    <row r="4197" spans="1:14">
      <c r="A4197" s="144" t="str">
        <f>'[11]Depr Exp'!A4197</f>
        <v>E3539 (GIF) Sta Eq, Mint Farm</v>
      </c>
      <c r="B4197" s="144" t="str">
        <f>'[11]Depr Exp'!B4197</f>
        <v>E3539 (GIF) Sta Eq, Mint Farm-6</v>
      </c>
      <c r="C4197" s="144" t="str">
        <f>'[11]Depr Exp'!C4197</f>
        <v>403E</v>
      </c>
      <c r="D4197" s="144"/>
      <c r="E4197" s="282">
        <f>'[11]Depr Exp'!E4197</f>
        <v>43281</v>
      </c>
      <c r="F4197" s="523">
        <f>'[11]Depr Exp'!F4197</f>
        <v>1782984.84</v>
      </c>
      <c r="G4197" s="305">
        <f>'[11]Depr Exp'!G4197</f>
        <v>2.0799999999999999E-2</v>
      </c>
      <c r="H4197" s="524">
        <f>'[11]Depr Exp'!H4197</f>
        <v>3090.51</v>
      </c>
      <c r="I4197" s="523">
        <f>'[11]Depr Exp'!I4197</f>
        <v>1782984.84</v>
      </c>
      <c r="J4197" s="305">
        <f>'[11]Depr Exp'!J4197</f>
        <v>2.0799999999999999E-2</v>
      </c>
      <c r="K4197" s="373">
        <f>'[11]Depr Exp'!K4197</f>
        <v>3090.5070559999999</v>
      </c>
      <c r="L4197" s="524">
        <f>'[11]Depr Exp'!L4197</f>
        <v>0</v>
      </c>
      <c r="M4197" s="144"/>
      <c r="N4197" s="144"/>
    </row>
    <row r="4198" spans="1:14">
      <c r="A4198" s="144" t="str">
        <f>'[11]Depr Exp'!A4198</f>
        <v>E3539 (GIF) Sta Eq, Mint Farm</v>
      </c>
      <c r="B4198" s="144" t="str">
        <f>'[11]Depr Exp'!B4198</f>
        <v>E3539 (GIF) Sta Eq, Mint Farm-7</v>
      </c>
      <c r="C4198" s="144" t="str">
        <f>'[11]Depr Exp'!C4198</f>
        <v>403E</v>
      </c>
      <c r="D4198" s="144"/>
      <c r="E4198" s="282">
        <f>'[11]Depr Exp'!E4198</f>
        <v>43312</v>
      </c>
      <c r="F4198" s="523">
        <f>'[11]Depr Exp'!F4198</f>
        <v>1782984.84</v>
      </c>
      <c r="G4198" s="305">
        <f>'[11]Depr Exp'!G4198</f>
        <v>2.0799999999999999E-2</v>
      </c>
      <c r="H4198" s="524">
        <f>'[11]Depr Exp'!H4198</f>
        <v>3090.51</v>
      </c>
      <c r="I4198" s="523">
        <f>'[11]Depr Exp'!I4198</f>
        <v>1782984.84</v>
      </c>
      <c r="J4198" s="305">
        <f>'[11]Depr Exp'!J4198</f>
        <v>2.0799999999999999E-2</v>
      </c>
      <c r="K4198" s="373">
        <f>'[11]Depr Exp'!K4198</f>
        <v>3090.5070559999999</v>
      </c>
      <c r="L4198" s="524">
        <f>'[11]Depr Exp'!L4198</f>
        <v>0</v>
      </c>
      <c r="M4198" s="144"/>
      <c r="N4198" s="144"/>
    </row>
    <row r="4199" spans="1:14">
      <c r="A4199" s="144" t="str">
        <f>'[11]Depr Exp'!A4199</f>
        <v>E3539 (GIF) Sta Eq, Mint Farm</v>
      </c>
      <c r="B4199" s="144" t="str">
        <f>'[11]Depr Exp'!B4199</f>
        <v>E3539 (GIF) Sta Eq, Mint Farm-8</v>
      </c>
      <c r="C4199" s="144" t="str">
        <f>'[11]Depr Exp'!C4199</f>
        <v>403E</v>
      </c>
      <c r="D4199" s="144"/>
      <c r="E4199" s="282">
        <f>'[11]Depr Exp'!E4199</f>
        <v>43343</v>
      </c>
      <c r="F4199" s="523">
        <f>'[11]Depr Exp'!F4199</f>
        <v>1782984.84</v>
      </c>
      <c r="G4199" s="305">
        <f>'[11]Depr Exp'!G4199</f>
        <v>2.0799999999999999E-2</v>
      </c>
      <c r="H4199" s="524">
        <f>'[11]Depr Exp'!H4199</f>
        <v>3090.51</v>
      </c>
      <c r="I4199" s="523">
        <f>'[11]Depr Exp'!I4199</f>
        <v>1782984.84</v>
      </c>
      <c r="J4199" s="305">
        <f>'[11]Depr Exp'!J4199</f>
        <v>2.0799999999999999E-2</v>
      </c>
      <c r="K4199" s="373">
        <f>'[11]Depr Exp'!K4199</f>
        <v>3090.5070559999999</v>
      </c>
      <c r="L4199" s="524">
        <f>'[11]Depr Exp'!L4199</f>
        <v>0</v>
      </c>
      <c r="M4199" s="144"/>
      <c r="N4199" s="144"/>
    </row>
    <row r="4200" spans="1:14">
      <c r="A4200" s="144" t="str">
        <f>'[11]Depr Exp'!A4200</f>
        <v>E3539 (GIF) Sta Eq, Mint Farm</v>
      </c>
      <c r="B4200" s="144" t="str">
        <f>'[11]Depr Exp'!B4200</f>
        <v>E3539 (GIF) Sta Eq, Mint Farm-9</v>
      </c>
      <c r="C4200" s="144" t="str">
        <f>'[11]Depr Exp'!C4200</f>
        <v>403E</v>
      </c>
      <c r="D4200" s="144"/>
      <c r="E4200" s="282">
        <f>'[11]Depr Exp'!E4200</f>
        <v>43373</v>
      </c>
      <c r="F4200" s="523">
        <f>'[11]Depr Exp'!F4200</f>
        <v>1782984.84</v>
      </c>
      <c r="G4200" s="305">
        <f>'[11]Depr Exp'!G4200</f>
        <v>2.0799999999999999E-2</v>
      </c>
      <c r="H4200" s="524">
        <f>'[11]Depr Exp'!H4200</f>
        <v>3090.51</v>
      </c>
      <c r="I4200" s="523">
        <f>'[11]Depr Exp'!I4200</f>
        <v>1782984.84</v>
      </c>
      <c r="J4200" s="305">
        <f>'[11]Depr Exp'!J4200</f>
        <v>2.0799999999999999E-2</v>
      </c>
      <c r="K4200" s="373">
        <f>'[11]Depr Exp'!K4200</f>
        <v>3090.5070559999999</v>
      </c>
      <c r="L4200" s="524">
        <f>'[11]Depr Exp'!L4200</f>
        <v>0</v>
      </c>
      <c r="M4200" s="144"/>
      <c r="N4200" s="144"/>
    </row>
    <row r="4201" spans="1:14">
      <c r="A4201" s="144" t="str">
        <f>'[11]Depr Exp'!A4201</f>
        <v>E3539 (GIF) Sta Eq, Mint Farm</v>
      </c>
      <c r="B4201" s="144" t="str">
        <f>'[11]Depr Exp'!B4201</f>
        <v>E3539 (GIF) Sta Eq, Mint Farm-10</v>
      </c>
      <c r="C4201" s="144" t="str">
        <f>'[11]Depr Exp'!C4201</f>
        <v>403E</v>
      </c>
      <c r="D4201" s="144"/>
      <c r="E4201" s="282">
        <f>'[11]Depr Exp'!E4201</f>
        <v>43404</v>
      </c>
      <c r="F4201" s="523">
        <f>'[11]Depr Exp'!F4201</f>
        <v>1782984.84</v>
      </c>
      <c r="G4201" s="305">
        <f>'[11]Depr Exp'!G4201</f>
        <v>2.0799999999999999E-2</v>
      </c>
      <c r="H4201" s="524">
        <f>'[11]Depr Exp'!H4201</f>
        <v>3090.51</v>
      </c>
      <c r="I4201" s="523">
        <f>'[11]Depr Exp'!I4201</f>
        <v>1782984.84</v>
      </c>
      <c r="J4201" s="305">
        <f>'[11]Depr Exp'!J4201</f>
        <v>2.0799999999999999E-2</v>
      </c>
      <c r="K4201" s="373">
        <f>'[11]Depr Exp'!K4201</f>
        <v>3090.5070559999999</v>
      </c>
      <c r="L4201" s="524">
        <f>'[11]Depr Exp'!L4201</f>
        <v>0</v>
      </c>
      <c r="M4201" s="144"/>
      <c r="N4201" s="144"/>
    </row>
    <row r="4202" spans="1:14">
      <c r="A4202" s="144" t="str">
        <f>'[11]Depr Exp'!A4202</f>
        <v>E3539 (GIF) Sta Eq, Mint Farm</v>
      </c>
      <c r="B4202" s="144" t="str">
        <f>'[11]Depr Exp'!B4202</f>
        <v>E3539 (GIF) Sta Eq, Mint Farm-11</v>
      </c>
      <c r="C4202" s="144" t="str">
        <f>'[11]Depr Exp'!C4202</f>
        <v>403E</v>
      </c>
      <c r="D4202" s="144"/>
      <c r="E4202" s="282">
        <f>'[11]Depr Exp'!E4202</f>
        <v>43434</v>
      </c>
      <c r="F4202" s="523">
        <f>'[11]Depr Exp'!F4202</f>
        <v>1782984.84</v>
      </c>
      <c r="G4202" s="305">
        <f>'[11]Depr Exp'!G4202</f>
        <v>2.0799999999999999E-2</v>
      </c>
      <c r="H4202" s="524">
        <f>'[11]Depr Exp'!H4202</f>
        <v>3090.51</v>
      </c>
      <c r="I4202" s="523">
        <f>'[11]Depr Exp'!I4202</f>
        <v>1782984.84</v>
      </c>
      <c r="J4202" s="305">
        <f>'[11]Depr Exp'!J4202</f>
        <v>2.0799999999999999E-2</v>
      </c>
      <c r="K4202" s="373">
        <f>'[11]Depr Exp'!K4202</f>
        <v>3090.5070559999999</v>
      </c>
      <c r="L4202" s="524">
        <f>'[11]Depr Exp'!L4202</f>
        <v>0</v>
      </c>
      <c r="M4202" s="144"/>
      <c r="N4202" s="144"/>
    </row>
    <row r="4203" spans="1:14">
      <c r="A4203" s="144" t="str">
        <f>'[11]Depr Exp'!A4203</f>
        <v>E3539 (GIF) Sta Eq, Mint Farm</v>
      </c>
      <c r="B4203" s="144" t="str">
        <f>'[11]Depr Exp'!B4203</f>
        <v>E3539 (GIF) Sta Eq, Mint Farm-12</v>
      </c>
      <c r="C4203" s="144" t="str">
        <f>'[11]Depr Exp'!C4203</f>
        <v>403E</v>
      </c>
      <c r="D4203" s="144"/>
      <c r="E4203" s="282">
        <f>'[11]Depr Exp'!E4203</f>
        <v>43465</v>
      </c>
      <c r="F4203" s="523">
        <f>'[11]Depr Exp'!F4203</f>
        <v>1782984.84</v>
      </c>
      <c r="G4203" s="305">
        <f>'[11]Depr Exp'!G4203</f>
        <v>2.0799999999999999E-2</v>
      </c>
      <c r="H4203" s="524">
        <f>'[11]Depr Exp'!H4203</f>
        <v>3090.51</v>
      </c>
      <c r="I4203" s="523">
        <f>'[11]Depr Exp'!I4203</f>
        <v>1782984.84</v>
      </c>
      <c r="J4203" s="305">
        <f>'[11]Depr Exp'!J4203</f>
        <v>2.0799999999999999E-2</v>
      </c>
      <c r="K4203" s="373">
        <f>'[11]Depr Exp'!K4203</f>
        <v>3090.5070559999999</v>
      </c>
      <c r="L4203" s="524">
        <f>'[11]Depr Exp'!L4203</f>
        <v>0</v>
      </c>
      <c r="M4203" s="144"/>
      <c r="N4203" s="144"/>
    </row>
    <row r="4204" spans="1:14" ht="15.75" thickBot="1">
      <c r="A4204" s="159" t="str">
        <f>'[11]Depr Exp'!A4204</f>
        <v>E3539 (GIF) Sta Eq, Mint Farm Total</v>
      </c>
      <c r="B4204" s="144">
        <f>'[11]Depr Exp'!B4204</f>
        <v>0</v>
      </c>
      <c r="C4204" s="502" t="str">
        <f>'[11]Depr Exp'!C4204</f>
        <v>ETSM</v>
      </c>
      <c r="D4204" s="144"/>
      <c r="E4204" s="281" t="str">
        <f>'[11]Depr Exp'!E4204</f>
        <v>Total</v>
      </c>
      <c r="F4204" s="141">
        <f>'[11]Depr Exp'!F4204</f>
        <v>0</v>
      </c>
      <c r="G4204" s="252">
        <f>'[11]Depr Exp'!G4204</f>
        <v>0</v>
      </c>
      <c r="H4204" s="286">
        <f>'[11]Depr Exp'!H4204</f>
        <v>37086.12000000001</v>
      </c>
      <c r="I4204" s="141">
        <f>'[11]Depr Exp'!I4204</f>
        <v>0</v>
      </c>
      <c r="J4204" s="252">
        <f>'[11]Depr Exp'!J4204</f>
        <v>0</v>
      </c>
      <c r="K4204" s="286">
        <f>'[11]Depr Exp'!K4204</f>
        <v>37086.084671999997</v>
      </c>
      <c r="L4204" s="286">
        <f>'[11]Depr Exp'!L4204</f>
        <v>-0.04</v>
      </c>
      <c r="M4204" s="144"/>
      <c r="N4204" s="144"/>
    </row>
    <row r="4205" spans="1:14" ht="13.5" thickTop="1">
      <c r="A4205" s="144" t="str">
        <f>'[11]Depr Exp'!A4205</f>
        <v>E3539 (GIF) Sta Eq, Nooksack</v>
      </c>
      <c r="B4205" s="144" t="str">
        <f>'[11]Depr Exp'!B4205</f>
        <v>E3539 (GIF) Sta Eq, Nooksack-1</v>
      </c>
      <c r="C4205" s="144" t="str">
        <f>'[11]Depr Exp'!C4205</f>
        <v>403E</v>
      </c>
      <c r="D4205" s="144"/>
      <c r="E4205" s="282">
        <f>'[11]Depr Exp'!E4205</f>
        <v>43131</v>
      </c>
      <c r="F4205" s="523">
        <f>'[11]Depr Exp'!F4205</f>
        <v>30559.5</v>
      </c>
      <c r="G4205" s="305">
        <f>'[11]Depr Exp'!G4205</f>
        <v>2.0799999999999999E-2</v>
      </c>
      <c r="H4205" s="524">
        <f>'[11]Depr Exp'!H4205</f>
        <v>52.97</v>
      </c>
      <c r="I4205" s="523">
        <f>'[11]Depr Exp'!I4205</f>
        <v>30559.5</v>
      </c>
      <c r="J4205" s="305">
        <f>'[11]Depr Exp'!J4205</f>
        <v>2.0799999999999999E-2</v>
      </c>
      <c r="K4205" s="373">
        <f>'[11]Depr Exp'!K4205</f>
        <v>52.969799999999999</v>
      </c>
      <c r="L4205" s="524">
        <f>'[11]Depr Exp'!L4205</f>
        <v>0</v>
      </c>
      <c r="M4205" s="144"/>
      <c r="N4205" s="144"/>
    </row>
    <row r="4206" spans="1:14">
      <c r="A4206" s="144" t="str">
        <f>'[11]Depr Exp'!A4206</f>
        <v>E3539 (GIF) Sta Eq, Nooksack</v>
      </c>
      <c r="B4206" s="144" t="str">
        <f>'[11]Depr Exp'!B4206</f>
        <v>E3539 (GIF) Sta Eq, Nooksack-2</v>
      </c>
      <c r="C4206" s="144" t="str">
        <f>'[11]Depr Exp'!C4206</f>
        <v>403E</v>
      </c>
      <c r="D4206" s="144"/>
      <c r="E4206" s="282">
        <f>'[11]Depr Exp'!E4206</f>
        <v>43159</v>
      </c>
      <c r="F4206" s="523">
        <f>'[11]Depr Exp'!F4206</f>
        <v>30559.5</v>
      </c>
      <c r="G4206" s="305">
        <f>'[11]Depr Exp'!G4206</f>
        <v>2.0799999999999999E-2</v>
      </c>
      <c r="H4206" s="524">
        <f>'[11]Depr Exp'!H4206</f>
        <v>52.97</v>
      </c>
      <c r="I4206" s="523">
        <f>'[11]Depr Exp'!I4206</f>
        <v>30559.5</v>
      </c>
      <c r="J4206" s="305">
        <f>'[11]Depr Exp'!J4206</f>
        <v>2.0799999999999999E-2</v>
      </c>
      <c r="K4206" s="373">
        <f>'[11]Depr Exp'!K4206</f>
        <v>52.969799999999999</v>
      </c>
      <c r="L4206" s="524">
        <f>'[11]Depr Exp'!L4206</f>
        <v>0</v>
      </c>
      <c r="M4206" s="144"/>
      <c r="N4206" s="144"/>
    </row>
    <row r="4207" spans="1:14">
      <c r="A4207" s="144" t="str">
        <f>'[11]Depr Exp'!A4207</f>
        <v>E3539 (GIF) Sta Eq, Nooksack</v>
      </c>
      <c r="B4207" s="144" t="str">
        <f>'[11]Depr Exp'!B4207</f>
        <v>E3539 (GIF) Sta Eq, Nooksack-3</v>
      </c>
      <c r="C4207" s="144" t="str">
        <f>'[11]Depr Exp'!C4207</f>
        <v>403E</v>
      </c>
      <c r="D4207" s="144"/>
      <c r="E4207" s="282">
        <f>'[11]Depr Exp'!E4207</f>
        <v>43190</v>
      </c>
      <c r="F4207" s="523">
        <f>'[11]Depr Exp'!F4207</f>
        <v>30559.5</v>
      </c>
      <c r="G4207" s="305">
        <f>'[11]Depr Exp'!G4207</f>
        <v>2.0799999999999999E-2</v>
      </c>
      <c r="H4207" s="524">
        <f>'[11]Depr Exp'!H4207</f>
        <v>52.97</v>
      </c>
      <c r="I4207" s="523">
        <f>'[11]Depr Exp'!I4207</f>
        <v>30559.5</v>
      </c>
      <c r="J4207" s="305">
        <f>'[11]Depr Exp'!J4207</f>
        <v>2.0799999999999999E-2</v>
      </c>
      <c r="K4207" s="373">
        <f>'[11]Depr Exp'!K4207</f>
        <v>52.969799999999999</v>
      </c>
      <c r="L4207" s="524">
        <f>'[11]Depr Exp'!L4207</f>
        <v>0</v>
      </c>
      <c r="M4207" s="144"/>
      <c r="N4207" s="144"/>
    </row>
    <row r="4208" spans="1:14">
      <c r="A4208" s="144" t="str">
        <f>'[11]Depr Exp'!A4208</f>
        <v>E3539 (GIF) Sta Eq, Nooksack</v>
      </c>
      <c r="B4208" s="144" t="str">
        <f>'[11]Depr Exp'!B4208</f>
        <v>E3539 (GIF) Sta Eq, Nooksack-4</v>
      </c>
      <c r="C4208" s="144" t="str">
        <f>'[11]Depr Exp'!C4208</f>
        <v>403E</v>
      </c>
      <c r="D4208" s="144"/>
      <c r="E4208" s="282">
        <f>'[11]Depr Exp'!E4208</f>
        <v>43220</v>
      </c>
      <c r="F4208" s="523">
        <f>'[11]Depr Exp'!F4208</f>
        <v>30559.5</v>
      </c>
      <c r="G4208" s="305">
        <f>'[11]Depr Exp'!G4208</f>
        <v>2.0799999999999999E-2</v>
      </c>
      <c r="H4208" s="524">
        <f>'[11]Depr Exp'!H4208</f>
        <v>52.97</v>
      </c>
      <c r="I4208" s="523">
        <f>'[11]Depr Exp'!I4208</f>
        <v>30559.5</v>
      </c>
      <c r="J4208" s="305">
        <f>'[11]Depr Exp'!J4208</f>
        <v>2.0799999999999999E-2</v>
      </c>
      <c r="K4208" s="373">
        <f>'[11]Depr Exp'!K4208</f>
        <v>52.969799999999999</v>
      </c>
      <c r="L4208" s="524">
        <f>'[11]Depr Exp'!L4208</f>
        <v>0</v>
      </c>
      <c r="M4208" s="144"/>
      <c r="N4208" s="144"/>
    </row>
    <row r="4209" spans="1:14">
      <c r="A4209" s="144" t="str">
        <f>'[11]Depr Exp'!A4209</f>
        <v>E3539 (GIF) Sta Eq, Nooksack</v>
      </c>
      <c r="B4209" s="144" t="str">
        <f>'[11]Depr Exp'!B4209</f>
        <v>E3539 (GIF) Sta Eq, Nooksack-5</v>
      </c>
      <c r="C4209" s="144" t="str">
        <f>'[11]Depr Exp'!C4209</f>
        <v>403E</v>
      </c>
      <c r="D4209" s="144"/>
      <c r="E4209" s="282">
        <f>'[11]Depr Exp'!E4209</f>
        <v>43251</v>
      </c>
      <c r="F4209" s="523">
        <f>'[11]Depr Exp'!F4209</f>
        <v>30559.5</v>
      </c>
      <c r="G4209" s="305">
        <f>'[11]Depr Exp'!G4209</f>
        <v>2.0799999999999999E-2</v>
      </c>
      <c r="H4209" s="524">
        <f>'[11]Depr Exp'!H4209</f>
        <v>52.97</v>
      </c>
      <c r="I4209" s="523">
        <f>'[11]Depr Exp'!I4209</f>
        <v>30559.5</v>
      </c>
      <c r="J4209" s="305">
        <f>'[11]Depr Exp'!J4209</f>
        <v>2.0799999999999999E-2</v>
      </c>
      <c r="K4209" s="373">
        <f>'[11]Depr Exp'!K4209</f>
        <v>52.969799999999999</v>
      </c>
      <c r="L4209" s="524">
        <f>'[11]Depr Exp'!L4209</f>
        <v>0</v>
      </c>
      <c r="M4209" s="144"/>
      <c r="N4209" s="144"/>
    </row>
    <row r="4210" spans="1:14">
      <c r="A4210" s="144" t="str">
        <f>'[11]Depr Exp'!A4210</f>
        <v>E3539 (GIF) Sta Eq, Nooksack</v>
      </c>
      <c r="B4210" s="144" t="str">
        <f>'[11]Depr Exp'!B4210</f>
        <v>E3539 (GIF) Sta Eq, Nooksack-6</v>
      </c>
      <c r="C4210" s="144" t="str">
        <f>'[11]Depr Exp'!C4210</f>
        <v>403E</v>
      </c>
      <c r="D4210" s="144"/>
      <c r="E4210" s="282">
        <f>'[11]Depr Exp'!E4210</f>
        <v>43281</v>
      </c>
      <c r="F4210" s="523">
        <f>'[11]Depr Exp'!F4210</f>
        <v>30559.5</v>
      </c>
      <c r="G4210" s="305">
        <f>'[11]Depr Exp'!G4210</f>
        <v>2.0799999999999999E-2</v>
      </c>
      <c r="H4210" s="524">
        <f>'[11]Depr Exp'!H4210</f>
        <v>52.97</v>
      </c>
      <c r="I4210" s="523">
        <f>'[11]Depr Exp'!I4210</f>
        <v>30559.5</v>
      </c>
      <c r="J4210" s="305">
        <f>'[11]Depr Exp'!J4210</f>
        <v>2.0799999999999999E-2</v>
      </c>
      <c r="K4210" s="373">
        <f>'[11]Depr Exp'!K4210</f>
        <v>52.969799999999999</v>
      </c>
      <c r="L4210" s="524">
        <f>'[11]Depr Exp'!L4210</f>
        <v>0</v>
      </c>
      <c r="M4210" s="144"/>
      <c r="N4210" s="144"/>
    </row>
    <row r="4211" spans="1:14">
      <c r="A4211" s="144" t="str">
        <f>'[11]Depr Exp'!A4211</f>
        <v>E3539 (GIF) Sta Eq, Nooksack</v>
      </c>
      <c r="B4211" s="144" t="str">
        <f>'[11]Depr Exp'!B4211</f>
        <v>E3539 (GIF) Sta Eq, Nooksack-7</v>
      </c>
      <c r="C4211" s="144" t="str">
        <f>'[11]Depr Exp'!C4211</f>
        <v>403E</v>
      </c>
      <c r="D4211" s="144"/>
      <c r="E4211" s="282">
        <f>'[11]Depr Exp'!E4211</f>
        <v>43312</v>
      </c>
      <c r="F4211" s="523">
        <f>'[11]Depr Exp'!F4211</f>
        <v>30559.5</v>
      </c>
      <c r="G4211" s="305">
        <f>'[11]Depr Exp'!G4211</f>
        <v>2.0799999999999999E-2</v>
      </c>
      <c r="H4211" s="524">
        <f>'[11]Depr Exp'!H4211</f>
        <v>52.97</v>
      </c>
      <c r="I4211" s="523">
        <f>'[11]Depr Exp'!I4211</f>
        <v>30559.5</v>
      </c>
      <c r="J4211" s="305">
        <f>'[11]Depr Exp'!J4211</f>
        <v>2.0799999999999999E-2</v>
      </c>
      <c r="K4211" s="373">
        <f>'[11]Depr Exp'!K4211</f>
        <v>52.969799999999999</v>
      </c>
      <c r="L4211" s="524">
        <f>'[11]Depr Exp'!L4211</f>
        <v>0</v>
      </c>
      <c r="M4211" s="144"/>
      <c r="N4211" s="144"/>
    </row>
    <row r="4212" spans="1:14">
      <c r="A4212" s="144" t="str">
        <f>'[11]Depr Exp'!A4212</f>
        <v>E3539 (GIF) Sta Eq, Nooksack</v>
      </c>
      <c r="B4212" s="144" t="str">
        <f>'[11]Depr Exp'!B4212</f>
        <v>E3539 (GIF) Sta Eq, Nooksack-8</v>
      </c>
      <c r="C4212" s="144" t="str">
        <f>'[11]Depr Exp'!C4212</f>
        <v>403E</v>
      </c>
      <c r="D4212" s="144"/>
      <c r="E4212" s="282">
        <f>'[11]Depr Exp'!E4212</f>
        <v>43343</v>
      </c>
      <c r="F4212" s="523">
        <f>'[11]Depr Exp'!F4212</f>
        <v>30559.5</v>
      </c>
      <c r="G4212" s="305">
        <f>'[11]Depr Exp'!G4212</f>
        <v>2.0799999999999999E-2</v>
      </c>
      <c r="H4212" s="524">
        <f>'[11]Depr Exp'!H4212</f>
        <v>52.97</v>
      </c>
      <c r="I4212" s="523">
        <f>'[11]Depr Exp'!I4212</f>
        <v>30559.5</v>
      </c>
      <c r="J4212" s="305">
        <f>'[11]Depr Exp'!J4212</f>
        <v>2.0799999999999999E-2</v>
      </c>
      <c r="K4212" s="373">
        <f>'[11]Depr Exp'!K4212</f>
        <v>52.969799999999999</v>
      </c>
      <c r="L4212" s="524">
        <f>'[11]Depr Exp'!L4212</f>
        <v>0</v>
      </c>
      <c r="M4212" s="144"/>
      <c r="N4212" s="144"/>
    </row>
    <row r="4213" spans="1:14">
      <c r="A4213" s="144" t="str">
        <f>'[11]Depr Exp'!A4213</f>
        <v>E3539 (GIF) Sta Eq, Nooksack</v>
      </c>
      <c r="B4213" s="144" t="str">
        <f>'[11]Depr Exp'!B4213</f>
        <v>E3539 (GIF) Sta Eq, Nooksack-9</v>
      </c>
      <c r="C4213" s="144" t="str">
        <f>'[11]Depr Exp'!C4213</f>
        <v>403E</v>
      </c>
      <c r="D4213" s="144"/>
      <c r="E4213" s="282">
        <f>'[11]Depr Exp'!E4213</f>
        <v>43373</v>
      </c>
      <c r="F4213" s="523">
        <f>'[11]Depr Exp'!F4213</f>
        <v>30559.5</v>
      </c>
      <c r="G4213" s="305">
        <f>'[11]Depr Exp'!G4213</f>
        <v>2.0799999999999999E-2</v>
      </c>
      <c r="H4213" s="524">
        <f>'[11]Depr Exp'!H4213</f>
        <v>52.97</v>
      </c>
      <c r="I4213" s="523">
        <f>'[11]Depr Exp'!I4213</f>
        <v>30559.5</v>
      </c>
      <c r="J4213" s="305">
        <f>'[11]Depr Exp'!J4213</f>
        <v>2.0799999999999999E-2</v>
      </c>
      <c r="K4213" s="373">
        <f>'[11]Depr Exp'!K4213</f>
        <v>52.969799999999999</v>
      </c>
      <c r="L4213" s="524">
        <f>'[11]Depr Exp'!L4213</f>
        <v>0</v>
      </c>
      <c r="M4213" s="144"/>
      <c r="N4213" s="144"/>
    </row>
    <row r="4214" spans="1:14">
      <c r="A4214" s="144" t="str">
        <f>'[11]Depr Exp'!A4214</f>
        <v>E3539 (GIF) Sta Eq, Nooksack</v>
      </c>
      <c r="B4214" s="144" t="str">
        <f>'[11]Depr Exp'!B4214</f>
        <v>E3539 (GIF) Sta Eq, Nooksack-10</v>
      </c>
      <c r="C4214" s="144" t="str">
        <f>'[11]Depr Exp'!C4214</f>
        <v>403E</v>
      </c>
      <c r="D4214" s="144"/>
      <c r="E4214" s="282">
        <f>'[11]Depr Exp'!E4214</f>
        <v>43404</v>
      </c>
      <c r="F4214" s="523">
        <f>'[11]Depr Exp'!F4214</f>
        <v>30559.5</v>
      </c>
      <c r="G4214" s="305">
        <f>'[11]Depr Exp'!G4214</f>
        <v>2.0799999999999999E-2</v>
      </c>
      <c r="H4214" s="524">
        <f>'[11]Depr Exp'!H4214</f>
        <v>52.97</v>
      </c>
      <c r="I4214" s="523">
        <f>'[11]Depr Exp'!I4214</f>
        <v>30559.5</v>
      </c>
      <c r="J4214" s="305">
        <f>'[11]Depr Exp'!J4214</f>
        <v>2.0799999999999999E-2</v>
      </c>
      <c r="K4214" s="373">
        <f>'[11]Depr Exp'!K4214</f>
        <v>52.969799999999999</v>
      </c>
      <c r="L4214" s="524">
        <f>'[11]Depr Exp'!L4214</f>
        <v>0</v>
      </c>
      <c r="M4214" s="144"/>
      <c r="N4214" s="144"/>
    </row>
    <row r="4215" spans="1:14">
      <c r="A4215" s="144" t="str">
        <f>'[11]Depr Exp'!A4215</f>
        <v>E3539 (GIF) Sta Eq, Nooksack</v>
      </c>
      <c r="B4215" s="144" t="str">
        <f>'[11]Depr Exp'!B4215</f>
        <v>E3539 (GIF) Sta Eq, Nooksack-11</v>
      </c>
      <c r="C4215" s="144" t="str">
        <f>'[11]Depr Exp'!C4215</f>
        <v>403E</v>
      </c>
      <c r="D4215" s="144"/>
      <c r="E4215" s="282">
        <f>'[11]Depr Exp'!E4215</f>
        <v>43434</v>
      </c>
      <c r="F4215" s="523">
        <f>'[11]Depr Exp'!F4215</f>
        <v>30559.5</v>
      </c>
      <c r="G4215" s="305">
        <f>'[11]Depr Exp'!G4215</f>
        <v>2.0799999999999999E-2</v>
      </c>
      <c r="H4215" s="524">
        <f>'[11]Depr Exp'!H4215</f>
        <v>52.97</v>
      </c>
      <c r="I4215" s="523">
        <f>'[11]Depr Exp'!I4215</f>
        <v>30559.5</v>
      </c>
      <c r="J4215" s="305">
        <f>'[11]Depr Exp'!J4215</f>
        <v>2.0799999999999999E-2</v>
      </c>
      <c r="K4215" s="373">
        <f>'[11]Depr Exp'!K4215</f>
        <v>52.969799999999999</v>
      </c>
      <c r="L4215" s="524">
        <f>'[11]Depr Exp'!L4215</f>
        <v>0</v>
      </c>
      <c r="M4215" s="144"/>
      <c r="N4215" s="144"/>
    </row>
    <row r="4216" spans="1:14">
      <c r="A4216" s="144" t="str">
        <f>'[11]Depr Exp'!A4216</f>
        <v>E3539 (GIF) Sta Eq, Nooksack</v>
      </c>
      <c r="B4216" s="144" t="str">
        <f>'[11]Depr Exp'!B4216</f>
        <v>E3539 (GIF) Sta Eq, Nooksack-12</v>
      </c>
      <c r="C4216" s="144" t="str">
        <f>'[11]Depr Exp'!C4216</f>
        <v>403E</v>
      </c>
      <c r="D4216" s="144"/>
      <c r="E4216" s="282">
        <f>'[11]Depr Exp'!E4216</f>
        <v>43465</v>
      </c>
      <c r="F4216" s="523">
        <f>'[11]Depr Exp'!F4216</f>
        <v>30559.5</v>
      </c>
      <c r="G4216" s="305">
        <f>'[11]Depr Exp'!G4216</f>
        <v>2.0799999999999999E-2</v>
      </c>
      <c r="H4216" s="524">
        <f>'[11]Depr Exp'!H4216</f>
        <v>52.97</v>
      </c>
      <c r="I4216" s="523">
        <f>'[11]Depr Exp'!I4216</f>
        <v>30559.5</v>
      </c>
      <c r="J4216" s="305">
        <f>'[11]Depr Exp'!J4216</f>
        <v>2.0799999999999999E-2</v>
      </c>
      <c r="K4216" s="373">
        <f>'[11]Depr Exp'!K4216</f>
        <v>52.969799999999999</v>
      </c>
      <c r="L4216" s="524">
        <f>'[11]Depr Exp'!L4216</f>
        <v>0</v>
      </c>
      <c r="M4216" s="144"/>
      <c r="N4216" s="144"/>
    </row>
    <row r="4217" spans="1:14" ht="15.75" thickBot="1">
      <c r="A4217" s="159" t="str">
        <f>'[11]Depr Exp'!A4217</f>
        <v>E3539 (GIF) Sta Eq, Nooksack Total</v>
      </c>
      <c r="B4217" s="144">
        <f>'[11]Depr Exp'!B4217</f>
        <v>0</v>
      </c>
      <c r="C4217" s="502" t="str">
        <f>'[11]Depr Exp'!C4217</f>
        <v>ETSM</v>
      </c>
      <c r="D4217" s="144"/>
      <c r="E4217" s="281" t="str">
        <f>'[11]Depr Exp'!E4217</f>
        <v>Total</v>
      </c>
      <c r="F4217" s="141">
        <f>'[11]Depr Exp'!F4217</f>
        <v>0</v>
      </c>
      <c r="G4217" s="252">
        <f>'[11]Depr Exp'!G4217</f>
        <v>0</v>
      </c>
      <c r="H4217" s="286">
        <f>'[11]Depr Exp'!H4217</f>
        <v>635.64000000000021</v>
      </c>
      <c r="I4217" s="141">
        <f>'[11]Depr Exp'!I4217</f>
        <v>0</v>
      </c>
      <c r="J4217" s="252">
        <f>'[11]Depr Exp'!J4217</f>
        <v>0</v>
      </c>
      <c r="K4217" s="286">
        <f>'[11]Depr Exp'!K4217</f>
        <v>635.63760000000002</v>
      </c>
      <c r="L4217" s="286">
        <f>'[11]Depr Exp'!L4217</f>
        <v>0</v>
      </c>
      <c r="M4217" s="144"/>
      <c r="N4217" s="144"/>
    </row>
    <row r="4218" spans="1:14" ht="13.5" thickTop="1">
      <c r="A4218" s="144" t="str">
        <f>'[11]Depr Exp'!A4218</f>
        <v>E3539 (GIF) Sta Eq, Poison Spring</v>
      </c>
      <c r="B4218" s="144" t="str">
        <f>'[11]Depr Exp'!B4218</f>
        <v>E3539 (GIF) Sta Eq, Poison Spring-1</v>
      </c>
      <c r="C4218" s="144" t="str">
        <f>'[11]Depr Exp'!C4218</f>
        <v>403E</v>
      </c>
      <c r="D4218" s="144"/>
      <c r="E4218" s="282">
        <f>'[11]Depr Exp'!E4218</f>
        <v>43131</v>
      </c>
      <c r="F4218" s="523">
        <f>'[11]Depr Exp'!F4218</f>
        <v>179763.98</v>
      </c>
      <c r="G4218" s="305">
        <f>'[11]Depr Exp'!G4218</f>
        <v>2.0799999999999999E-2</v>
      </c>
      <c r="H4218" s="524">
        <f>'[11]Depr Exp'!H4218</f>
        <v>311.58999999999997</v>
      </c>
      <c r="I4218" s="523">
        <f>'[11]Depr Exp'!I4218</f>
        <v>205908.25</v>
      </c>
      <c r="J4218" s="305">
        <f>'[11]Depr Exp'!J4218</f>
        <v>2.0799999999999999E-2</v>
      </c>
      <c r="K4218" s="373">
        <f>'[11]Depr Exp'!K4218</f>
        <v>356.90763333333331</v>
      </c>
      <c r="L4218" s="524">
        <f>'[11]Depr Exp'!L4218</f>
        <v>45.32</v>
      </c>
      <c r="M4218" s="144"/>
      <c r="N4218" s="144"/>
    </row>
    <row r="4219" spans="1:14">
      <c r="A4219" s="144" t="str">
        <f>'[11]Depr Exp'!A4219</f>
        <v>E3539 (GIF) Sta Eq, Poison Spring</v>
      </c>
      <c r="B4219" s="144" t="str">
        <f>'[11]Depr Exp'!B4219</f>
        <v>E3539 (GIF) Sta Eq, Poison Spring-2</v>
      </c>
      <c r="C4219" s="144" t="str">
        <f>'[11]Depr Exp'!C4219</f>
        <v>403E</v>
      </c>
      <c r="D4219" s="144"/>
      <c r="E4219" s="282">
        <f>'[11]Depr Exp'!E4219</f>
        <v>43159</v>
      </c>
      <c r="F4219" s="523">
        <f>'[11]Depr Exp'!F4219</f>
        <v>179763.98</v>
      </c>
      <c r="G4219" s="305">
        <f>'[11]Depr Exp'!G4219</f>
        <v>2.0799999999999999E-2</v>
      </c>
      <c r="H4219" s="524">
        <f>'[11]Depr Exp'!H4219</f>
        <v>311.58999999999997</v>
      </c>
      <c r="I4219" s="523">
        <f>'[11]Depr Exp'!I4219</f>
        <v>205908.25</v>
      </c>
      <c r="J4219" s="305">
        <f>'[11]Depr Exp'!J4219</f>
        <v>2.0799999999999999E-2</v>
      </c>
      <c r="K4219" s="373">
        <f>'[11]Depr Exp'!K4219</f>
        <v>356.90763333333331</v>
      </c>
      <c r="L4219" s="524">
        <f>'[11]Depr Exp'!L4219</f>
        <v>45.32</v>
      </c>
      <c r="M4219" s="144"/>
      <c r="N4219" s="144"/>
    </row>
    <row r="4220" spans="1:14">
      <c r="A4220" s="144" t="str">
        <f>'[11]Depr Exp'!A4220</f>
        <v>E3539 (GIF) Sta Eq, Poison Spring</v>
      </c>
      <c r="B4220" s="144" t="str">
        <f>'[11]Depr Exp'!B4220</f>
        <v>E3539 (GIF) Sta Eq, Poison Spring-3</v>
      </c>
      <c r="C4220" s="144" t="str">
        <f>'[11]Depr Exp'!C4220</f>
        <v>403E</v>
      </c>
      <c r="D4220" s="144"/>
      <c r="E4220" s="282">
        <f>'[11]Depr Exp'!E4220</f>
        <v>43190</v>
      </c>
      <c r="F4220" s="523">
        <f>'[11]Depr Exp'!F4220</f>
        <v>192836.12</v>
      </c>
      <c r="G4220" s="305">
        <f>'[11]Depr Exp'!G4220</f>
        <v>2.0799999999999999E-2</v>
      </c>
      <c r="H4220" s="524">
        <f>'[11]Depr Exp'!H4220</f>
        <v>334.25</v>
      </c>
      <c r="I4220" s="523">
        <f>'[11]Depr Exp'!I4220</f>
        <v>205908.25</v>
      </c>
      <c r="J4220" s="305">
        <f>'[11]Depr Exp'!J4220</f>
        <v>2.0799999999999999E-2</v>
      </c>
      <c r="K4220" s="373">
        <f>'[11]Depr Exp'!K4220</f>
        <v>356.90763333333331</v>
      </c>
      <c r="L4220" s="524">
        <f>'[11]Depr Exp'!L4220</f>
        <v>22.66</v>
      </c>
      <c r="M4220" s="144"/>
      <c r="N4220" s="144"/>
    </row>
    <row r="4221" spans="1:14">
      <c r="A4221" s="144" t="str">
        <f>'[11]Depr Exp'!A4221</f>
        <v>E3539 (GIF) Sta Eq, Poison Spring</v>
      </c>
      <c r="B4221" s="144" t="str">
        <f>'[11]Depr Exp'!B4221</f>
        <v>E3539 (GIF) Sta Eq, Poison Spring-4</v>
      </c>
      <c r="C4221" s="144" t="str">
        <f>'[11]Depr Exp'!C4221</f>
        <v>403E</v>
      </c>
      <c r="D4221" s="144"/>
      <c r="E4221" s="282">
        <f>'[11]Depr Exp'!E4221</f>
        <v>43220</v>
      </c>
      <c r="F4221" s="523">
        <f>'[11]Depr Exp'!F4221</f>
        <v>205908.25</v>
      </c>
      <c r="G4221" s="305">
        <f>'[11]Depr Exp'!G4221</f>
        <v>2.0799999999999999E-2</v>
      </c>
      <c r="H4221" s="524">
        <f>'[11]Depr Exp'!H4221</f>
        <v>356.90999999999997</v>
      </c>
      <c r="I4221" s="523">
        <f>'[11]Depr Exp'!I4221</f>
        <v>205908.25</v>
      </c>
      <c r="J4221" s="305">
        <f>'[11]Depr Exp'!J4221</f>
        <v>2.0799999999999999E-2</v>
      </c>
      <c r="K4221" s="373">
        <f>'[11]Depr Exp'!K4221</f>
        <v>356.90763333333331</v>
      </c>
      <c r="L4221" s="524">
        <f>'[11]Depr Exp'!L4221</f>
        <v>0</v>
      </c>
      <c r="M4221" s="144"/>
      <c r="N4221" s="144"/>
    </row>
    <row r="4222" spans="1:14">
      <c r="A4222" s="144" t="str">
        <f>'[11]Depr Exp'!A4222</f>
        <v>E3539 (GIF) Sta Eq, Poison Spring</v>
      </c>
      <c r="B4222" s="144" t="str">
        <f>'[11]Depr Exp'!B4222</f>
        <v>E3539 (GIF) Sta Eq, Poison Spring-5</v>
      </c>
      <c r="C4222" s="144" t="str">
        <f>'[11]Depr Exp'!C4222</f>
        <v>403E</v>
      </c>
      <c r="D4222" s="144"/>
      <c r="E4222" s="282">
        <f>'[11]Depr Exp'!E4222</f>
        <v>43251</v>
      </c>
      <c r="F4222" s="523">
        <f>'[11]Depr Exp'!F4222</f>
        <v>205908.25</v>
      </c>
      <c r="G4222" s="305">
        <f>'[11]Depr Exp'!G4222</f>
        <v>2.0799999999999999E-2</v>
      </c>
      <c r="H4222" s="524">
        <f>'[11]Depr Exp'!H4222</f>
        <v>356.90999999999997</v>
      </c>
      <c r="I4222" s="523">
        <f>'[11]Depr Exp'!I4222</f>
        <v>205908.25</v>
      </c>
      <c r="J4222" s="305">
        <f>'[11]Depr Exp'!J4222</f>
        <v>2.0799999999999999E-2</v>
      </c>
      <c r="K4222" s="373">
        <f>'[11]Depr Exp'!K4222</f>
        <v>356.90763333333331</v>
      </c>
      <c r="L4222" s="524">
        <f>'[11]Depr Exp'!L4222</f>
        <v>0</v>
      </c>
      <c r="M4222" s="144"/>
      <c r="N4222" s="144"/>
    </row>
    <row r="4223" spans="1:14">
      <c r="A4223" s="144" t="str">
        <f>'[11]Depr Exp'!A4223</f>
        <v>E3539 (GIF) Sta Eq, Poison Spring</v>
      </c>
      <c r="B4223" s="144" t="str">
        <f>'[11]Depr Exp'!B4223</f>
        <v>E3539 (GIF) Sta Eq, Poison Spring-6</v>
      </c>
      <c r="C4223" s="144" t="str">
        <f>'[11]Depr Exp'!C4223</f>
        <v>403E</v>
      </c>
      <c r="D4223" s="144"/>
      <c r="E4223" s="282">
        <f>'[11]Depr Exp'!E4223</f>
        <v>43281</v>
      </c>
      <c r="F4223" s="523">
        <f>'[11]Depr Exp'!F4223</f>
        <v>205908.25</v>
      </c>
      <c r="G4223" s="305">
        <f>'[11]Depr Exp'!G4223</f>
        <v>2.0799999999999999E-2</v>
      </c>
      <c r="H4223" s="524">
        <f>'[11]Depr Exp'!H4223</f>
        <v>356.90999999999997</v>
      </c>
      <c r="I4223" s="523">
        <f>'[11]Depr Exp'!I4223</f>
        <v>205908.25</v>
      </c>
      <c r="J4223" s="305">
        <f>'[11]Depr Exp'!J4223</f>
        <v>2.0799999999999999E-2</v>
      </c>
      <c r="K4223" s="373">
        <f>'[11]Depr Exp'!K4223</f>
        <v>356.90763333333331</v>
      </c>
      <c r="L4223" s="524">
        <f>'[11]Depr Exp'!L4223</f>
        <v>0</v>
      </c>
      <c r="M4223" s="144"/>
      <c r="N4223" s="144"/>
    </row>
    <row r="4224" spans="1:14">
      <c r="A4224" s="144" t="str">
        <f>'[11]Depr Exp'!A4224</f>
        <v>E3539 (GIF) Sta Eq, Poison Spring</v>
      </c>
      <c r="B4224" s="144" t="str">
        <f>'[11]Depr Exp'!B4224</f>
        <v>E3539 (GIF) Sta Eq, Poison Spring-7</v>
      </c>
      <c r="C4224" s="144" t="str">
        <f>'[11]Depr Exp'!C4224</f>
        <v>403E</v>
      </c>
      <c r="D4224" s="144"/>
      <c r="E4224" s="282">
        <f>'[11]Depr Exp'!E4224</f>
        <v>43312</v>
      </c>
      <c r="F4224" s="523">
        <f>'[11]Depr Exp'!F4224</f>
        <v>205908.25</v>
      </c>
      <c r="G4224" s="305">
        <f>'[11]Depr Exp'!G4224</f>
        <v>2.0799999999999999E-2</v>
      </c>
      <c r="H4224" s="524">
        <f>'[11]Depr Exp'!H4224</f>
        <v>356.90999999999997</v>
      </c>
      <c r="I4224" s="523">
        <f>'[11]Depr Exp'!I4224</f>
        <v>205908.25</v>
      </c>
      <c r="J4224" s="305">
        <f>'[11]Depr Exp'!J4224</f>
        <v>2.0799999999999999E-2</v>
      </c>
      <c r="K4224" s="373">
        <f>'[11]Depr Exp'!K4224</f>
        <v>356.90763333333331</v>
      </c>
      <c r="L4224" s="524">
        <f>'[11]Depr Exp'!L4224</f>
        <v>0</v>
      </c>
      <c r="M4224" s="144"/>
      <c r="N4224" s="144"/>
    </row>
    <row r="4225" spans="1:14">
      <c r="A4225" s="144" t="str">
        <f>'[11]Depr Exp'!A4225</f>
        <v>E3539 (GIF) Sta Eq, Poison Spring</v>
      </c>
      <c r="B4225" s="144" t="str">
        <f>'[11]Depr Exp'!B4225</f>
        <v>E3539 (GIF) Sta Eq, Poison Spring-8</v>
      </c>
      <c r="C4225" s="144" t="str">
        <f>'[11]Depr Exp'!C4225</f>
        <v>403E</v>
      </c>
      <c r="D4225" s="144"/>
      <c r="E4225" s="282">
        <f>'[11]Depr Exp'!E4225</f>
        <v>43343</v>
      </c>
      <c r="F4225" s="523">
        <f>'[11]Depr Exp'!F4225</f>
        <v>205908.25</v>
      </c>
      <c r="G4225" s="305">
        <f>'[11]Depr Exp'!G4225</f>
        <v>2.0799999999999999E-2</v>
      </c>
      <c r="H4225" s="524">
        <f>'[11]Depr Exp'!H4225</f>
        <v>356.90999999999997</v>
      </c>
      <c r="I4225" s="523">
        <f>'[11]Depr Exp'!I4225</f>
        <v>205908.25</v>
      </c>
      <c r="J4225" s="305">
        <f>'[11]Depr Exp'!J4225</f>
        <v>2.0799999999999999E-2</v>
      </c>
      <c r="K4225" s="373">
        <f>'[11]Depr Exp'!K4225</f>
        <v>356.90763333333331</v>
      </c>
      <c r="L4225" s="524">
        <f>'[11]Depr Exp'!L4225</f>
        <v>0</v>
      </c>
      <c r="M4225" s="144"/>
      <c r="N4225" s="144"/>
    </row>
    <row r="4226" spans="1:14">
      <c r="A4226" s="144" t="str">
        <f>'[11]Depr Exp'!A4226</f>
        <v>E3539 (GIF) Sta Eq, Poison Spring</v>
      </c>
      <c r="B4226" s="144" t="str">
        <f>'[11]Depr Exp'!B4226</f>
        <v>E3539 (GIF) Sta Eq, Poison Spring-9</v>
      </c>
      <c r="C4226" s="144" t="str">
        <f>'[11]Depr Exp'!C4226</f>
        <v>403E</v>
      </c>
      <c r="D4226" s="144"/>
      <c r="E4226" s="282">
        <f>'[11]Depr Exp'!E4226</f>
        <v>43373</v>
      </c>
      <c r="F4226" s="523">
        <f>'[11]Depr Exp'!F4226</f>
        <v>205908.25</v>
      </c>
      <c r="G4226" s="305">
        <f>'[11]Depr Exp'!G4226</f>
        <v>2.0799999999999999E-2</v>
      </c>
      <c r="H4226" s="524">
        <f>'[11]Depr Exp'!H4226</f>
        <v>356.90999999999997</v>
      </c>
      <c r="I4226" s="523">
        <f>'[11]Depr Exp'!I4226</f>
        <v>205908.25</v>
      </c>
      <c r="J4226" s="305">
        <f>'[11]Depr Exp'!J4226</f>
        <v>2.0799999999999999E-2</v>
      </c>
      <c r="K4226" s="373">
        <f>'[11]Depr Exp'!K4226</f>
        <v>356.90763333333331</v>
      </c>
      <c r="L4226" s="524">
        <f>'[11]Depr Exp'!L4226</f>
        <v>0</v>
      </c>
      <c r="M4226" s="144"/>
      <c r="N4226" s="144"/>
    </row>
    <row r="4227" spans="1:14">
      <c r="A4227" s="144" t="str">
        <f>'[11]Depr Exp'!A4227</f>
        <v>E3539 (GIF) Sta Eq, Poison Spring</v>
      </c>
      <c r="B4227" s="144" t="str">
        <f>'[11]Depr Exp'!B4227</f>
        <v>E3539 (GIF) Sta Eq, Poison Spring-10</v>
      </c>
      <c r="C4227" s="144" t="str">
        <f>'[11]Depr Exp'!C4227</f>
        <v>403E</v>
      </c>
      <c r="D4227" s="144"/>
      <c r="E4227" s="282">
        <f>'[11]Depr Exp'!E4227</f>
        <v>43404</v>
      </c>
      <c r="F4227" s="523">
        <f>'[11]Depr Exp'!F4227</f>
        <v>205908.25</v>
      </c>
      <c r="G4227" s="305">
        <f>'[11]Depr Exp'!G4227</f>
        <v>2.0799999999999999E-2</v>
      </c>
      <c r="H4227" s="524">
        <f>'[11]Depr Exp'!H4227</f>
        <v>356.90999999999997</v>
      </c>
      <c r="I4227" s="523">
        <f>'[11]Depr Exp'!I4227</f>
        <v>205908.25</v>
      </c>
      <c r="J4227" s="305">
        <f>'[11]Depr Exp'!J4227</f>
        <v>2.0799999999999999E-2</v>
      </c>
      <c r="K4227" s="373">
        <f>'[11]Depr Exp'!K4227</f>
        <v>356.90763333333331</v>
      </c>
      <c r="L4227" s="524">
        <f>'[11]Depr Exp'!L4227</f>
        <v>0</v>
      </c>
      <c r="M4227" s="144"/>
      <c r="N4227" s="144"/>
    </row>
    <row r="4228" spans="1:14">
      <c r="A4228" s="144" t="str">
        <f>'[11]Depr Exp'!A4228</f>
        <v>E3539 (GIF) Sta Eq, Poison Spring</v>
      </c>
      <c r="B4228" s="144" t="str">
        <f>'[11]Depr Exp'!B4228</f>
        <v>E3539 (GIF) Sta Eq, Poison Spring-11</v>
      </c>
      <c r="C4228" s="144" t="str">
        <f>'[11]Depr Exp'!C4228</f>
        <v>403E</v>
      </c>
      <c r="D4228" s="144"/>
      <c r="E4228" s="282">
        <f>'[11]Depr Exp'!E4228</f>
        <v>43434</v>
      </c>
      <c r="F4228" s="523">
        <f>'[11]Depr Exp'!F4228</f>
        <v>205908.25</v>
      </c>
      <c r="G4228" s="305">
        <f>'[11]Depr Exp'!G4228</f>
        <v>2.0799999999999999E-2</v>
      </c>
      <c r="H4228" s="524">
        <f>'[11]Depr Exp'!H4228</f>
        <v>356.90999999999997</v>
      </c>
      <c r="I4228" s="523">
        <f>'[11]Depr Exp'!I4228</f>
        <v>205908.25</v>
      </c>
      <c r="J4228" s="305">
        <f>'[11]Depr Exp'!J4228</f>
        <v>2.0799999999999999E-2</v>
      </c>
      <c r="K4228" s="373">
        <f>'[11]Depr Exp'!K4228</f>
        <v>356.90763333333331</v>
      </c>
      <c r="L4228" s="524">
        <f>'[11]Depr Exp'!L4228</f>
        <v>0</v>
      </c>
      <c r="M4228" s="144"/>
      <c r="N4228" s="144"/>
    </row>
    <row r="4229" spans="1:14">
      <c r="A4229" s="144" t="str">
        <f>'[11]Depr Exp'!A4229</f>
        <v>E3539 (GIF) Sta Eq, Poison Spring</v>
      </c>
      <c r="B4229" s="144" t="str">
        <f>'[11]Depr Exp'!B4229</f>
        <v>E3539 (GIF) Sta Eq, Poison Spring-12</v>
      </c>
      <c r="C4229" s="144" t="str">
        <f>'[11]Depr Exp'!C4229</f>
        <v>403E</v>
      </c>
      <c r="D4229" s="144"/>
      <c r="E4229" s="282">
        <f>'[11]Depr Exp'!E4229</f>
        <v>43465</v>
      </c>
      <c r="F4229" s="523">
        <f>'[11]Depr Exp'!F4229</f>
        <v>205908.25</v>
      </c>
      <c r="G4229" s="305">
        <f>'[11]Depr Exp'!G4229</f>
        <v>2.0799999999999999E-2</v>
      </c>
      <c r="H4229" s="524">
        <f>'[11]Depr Exp'!H4229</f>
        <v>356.90999999999997</v>
      </c>
      <c r="I4229" s="523">
        <f>'[11]Depr Exp'!I4229</f>
        <v>205908.25</v>
      </c>
      <c r="J4229" s="305">
        <f>'[11]Depr Exp'!J4229</f>
        <v>2.0799999999999999E-2</v>
      </c>
      <c r="K4229" s="373">
        <f>'[11]Depr Exp'!K4229</f>
        <v>356.90763333333331</v>
      </c>
      <c r="L4229" s="524">
        <f>'[11]Depr Exp'!L4229</f>
        <v>0</v>
      </c>
      <c r="M4229" s="144"/>
      <c r="N4229" s="144"/>
    </row>
    <row r="4230" spans="1:14" ht="15.75" thickBot="1">
      <c r="A4230" s="159" t="str">
        <f>'[11]Depr Exp'!A4230</f>
        <v>E3539 (GIF) Sta Eq, Poison Spring Total</v>
      </c>
      <c r="B4230" s="144">
        <f>'[11]Depr Exp'!B4230</f>
        <v>0</v>
      </c>
      <c r="C4230" s="502" t="str">
        <f>'[11]Depr Exp'!C4230</f>
        <v>ETSM</v>
      </c>
      <c r="D4230" s="144"/>
      <c r="E4230" s="281" t="str">
        <f>'[11]Depr Exp'!E4230</f>
        <v>Total</v>
      </c>
      <c r="F4230" s="141">
        <f>'[11]Depr Exp'!F4230</f>
        <v>0</v>
      </c>
      <c r="G4230" s="252">
        <f>'[11]Depr Exp'!G4230</f>
        <v>0</v>
      </c>
      <c r="H4230" s="286">
        <f>'[11]Depr Exp'!H4230</f>
        <v>4169.619999999999</v>
      </c>
      <c r="I4230" s="141">
        <f>'[11]Depr Exp'!I4230</f>
        <v>0</v>
      </c>
      <c r="J4230" s="252">
        <f>'[11]Depr Exp'!J4230</f>
        <v>0</v>
      </c>
      <c r="K4230" s="286">
        <f>'[11]Depr Exp'!K4230</f>
        <v>4282.8915999999999</v>
      </c>
      <c r="L4230" s="286">
        <f>'[11]Depr Exp'!L4230</f>
        <v>113.27</v>
      </c>
      <c r="M4230" s="144"/>
      <c r="N4230" s="144"/>
    </row>
    <row r="4231" spans="1:14" ht="13.5" thickTop="1">
      <c r="A4231" s="144" t="str">
        <f>'[11]Depr Exp'!A4231</f>
        <v>E3539 (GIF) Sta Eq, Shannon</v>
      </c>
      <c r="B4231" s="144" t="str">
        <f>'[11]Depr Exp'!B4231</f>
        <v>E3539 (GIF) Sta Eq, Shannon-1</v>
      </c>
      <c r="C4231" s="144" t="str">
        <f>'[11]Depr Exp'!C4231</f>
        <v>403E</v>
      </c>
      <c r="D4231" s="144"/>
      <c r="E4231" s="282">
        <f>'[11]Depr Exp'!E4231</f>
        <v>43131</v>
      </c>
      <c r="F4231" s="523">
        <f>'[11]Depr Exp'!F4231</f>
        <v>126549.4</v>
      </c>
      <c r="G4231" s="305">
        <f>'[11]Depr Exp'!G4231</f>
        <v>2.0799999999999999E-2</v>
      </c>
      <c r="H4231" s="524">
        <f>'[11]Depr Exp'!H4231</f>
        <v>219.35000000000002</v>
      </c>
      <c r="I4231" s="523">
        <f>'[11]Depr Exp'!I4231</f>
        <v>126549.4</v>
      </c>
      <c r="J4231" s="305">
        <f>'[11]Depr Exp'!J4231</f>
        <v>2.0799999999999999E-2</v>
      </c>
      <c r="K4231" s="373">
        <f>'[11]Depr Exp'!K4231</f>
        <v>219.35229333333334</v>
      </c>
      <c r="L4231" s="524">
        <f>'[11]Depr Exp'!L4231</f>
        <v>0</v>
      </c>
      <c r="M4231" s="144"/>
      <c r="N4231" s="144"/>
    </row>
    <row r="4232" spans="1:14">
      <c r="A4232" s="144" t="str">
        <f>'[11]Depr Exp'!A4232</f>
        <v>E3539 (GIF) Sta Eq, Shannon</v>
      </c>
      <c r="B4232" s="144" t="str">
        <f>'[11]Depr Exp'!B4232</f>
        <v>E3539 (GIF) Sta Eq, Shannon-2</v>
      </c>
      <c r="C4232" s="144" t="str">
        <f>'[11]Depr Exp'!C4232</f>
        <v>403E</v>
      </c>
      <c r="D4232" s="144"/>
      <c r="E4232" s="282">
        <f>'[11]Depr Exp'!E4232</f>
        <v>43159</v>
      </c>
      <c r="F4232" s="523">
        <f>'[11]Depr Exp'!F4232</f>
        <v>126549.4</v>
      </c>
      <c r="G4232" s="305">
        <f>'[11]Depr Exp'!G4232</f>
        <v>2.0799999999999999E-2</v>
      </c>
      <c r="H4232" s="524">
        <f>'[11]Depr Exp'!H4232</f>
        <v>219.35000000000002</v>
      </c>
      <c r="I4232" s="523">
        <f>'[11]Depr Exp'!I4232</f>
        <v>126549.4</v>
      </c>
      <c r="J4232" s="305">
        <f>'[11]Depr Exp'!J4232</f>
        <v>2.0799999999999999E-2</v>
      </c>
      <c r="K4232" s="373">
        <f>'[11]Depr Exp'!K4232</f>
        <v>219.35229333333334</v>
      </c>
      <c r="L4232" s="524">
        <f>'[11]Depr Exp'!L4232</f>
        <v>0</v>
      </c>
      <c r="M4232" s="144"/>
      <c r="N4232" s="144"/>
    </row>
    <row r="4233" spans="1:14">
      <c r="A4233" s="144" t="str">
        <f>'[11]Depr Exp'!A4233</f>
        <v>E3539 (GIF) Sta Eq, Shannon</v>
      </c>
      <c r="B4233" s="144" t="str">
        <f>'[11]Depr Exp'!B4233</f>
        <v>E3539 (GIF) Sta Eq, Shannon-3</v>
      </c>
      <c r="C4233" s="144" t="str">
        <f>'[11]Depr Exp'!C4233</f>
        <v>403E</v>
      </c>
      <c r="D4233" s="144"/>
      <c r="E4233" s="282">
        <f>'[11]Depr Exp'!E4233</f>
        <v>43190</v>
      </c>
      <c r="F4233" s="523">
        <f>'[11]Depr Exp'!F4233</f>
        <v>126549.4</v>
      </c>
      <c r="G4233" s="305">
        <f>'[11]Depr Exp'!G4233</f>
        <v>2.0799999999999999E-2</v>
      </c>
      <c r="H4233" s="524">
        <f>'[11]Depr Exp'!H4233</f>
        <v>219.35000000000002</v>
      </c>
      <c r="I4233" s="523">
        <f>'[11]Depr Exp'!I4233</f>
        <v>126549.4</v>
      </c>
      <c r="J4233" s="305">
        <f>'[11]Depr Exp'!J4233</f>
        <v>2.0799999999999999E-2</v>
      </c>
      <c r="K4233" s="373">
        <f>'[11]Depr Exp'!K4233</f>
        <v>219.35229333333334</v>
      </c>
      <c r="L4233" s="524">
        <f>'[11]Depr Exp'!L4233</f>
        <v>0</v>
      </c>
      <c r="M4233" s="144"/>
      <c r="N4233" s="144"/>
    </row>
    <row r="4234" spans="1:14">
      <c r="A4234" s="144" t="str">
        <f>'[11]Depr Exp'!A4234</f>
        <v>E3539 (GIF) Sta Eq, Shannon</v>
      </c>
      <c r="B4234" s="144" t="str">
        <f>'[11]Depr Exp'!B4234</f>
        <v>E3539 (GIF) Sta Eq, Shannon-4</v>
      </c>
      <c r="C4234" s="144" t="str">
        <f>'[11]Depr Exp'!C4234</f>
        <v>403E</v>
      </c>
      <c r="D4234" s="144"/>
      <c r="E4234" s="282">
        <f>'[11]Depr Exp'!E4234</f>
        <v>43220</v>
      </c>
      <c r="F4234" s="523">
        <f>'[11]Depr Exp'!F4234</f>
        <v>126549.4</v>
      </c>
      <c r="G4234" s="305">
        <f>'[11]Depr Exp'!G4234</f>
        <v>2.0799999999999999E-2</v>
      </c>
      <c r="H4234" s="524">
        <f>'[11]Depr Exp'!H4234</f>
        <v>219.35000000000002</v>
      </c>
      <c r="I4234" s="523">
        <f>'[11]Depr Exp'!I4234</f>
        <v>126549.4</v>
      </c>
      <c r="J4234" s="305">
        <f>'[11]Depr Exp'!J4234</f>
        <v>2.0799999999999999E-2</v>
      </c>
      <c r="K4234" s="373">
        <f>'[11]Depr Exp'!K4234</f>
        <v>219.35229333333334</v>
      </c>
      <c r="L4234" s="524">
        <f>'[11]Depr Exp'!L4234</f>
        <v>0</v>
      </c>
      <c r="M4234" s="144"/>
      <c r="N4234" s="144"/>
    </row>
    <row r="4235" spans="1:14">
      <c r="A4235" s="144" t="str">
        <f>'[11]Depr Exp'!A4235</f>
        <v>E3539 (GIF) Sta Eq, Shannon</v>
      </c>
      <c r="B4235" s="144" t="str">
        <f>'[11]Depr Exp'!B4235</f>
        <v>E3539 (GIF) Sta Eq, Shannon-5</v>
      </c>
      <c r="C4235" s="144" t="str">
        <f>'[11]Depr Exp'!C4235</f>
        <v>403E</v>
      </c>
      <c r="D4235" s="144"/>
      <c r="E4235" s="282">
        <f>'[11]Depr Exp'!E4235</f>
        <v>43251</v>
      </c>
      <c r="F4235" s="523">
        <f>'[11]Depr Exp'!F4235</f>
        <v>126549.4</v>
      </c>
      <c r="G4235" s="305">
        <f>'[11]Depr Exp'!G4235</f>
        <v>2.0799999999999999E-2</v>
      </c>
      <c r="H4235" s="524">
        <f>'[11]Depr Exp'!H4235</f>
        <v>219.35000000000002</v>
      </c>
      <c r="I4235" s="523">
        <f>'[11]Depr Exp'!I4235</f>
        <v>126549.4</v>
      </c>
      <c r="J4235" s="305">
        <f>'[11]Depr Exp'!J4235</f>
        <v>2.0799999999999999E-2</v>
      </c>
      <c r="K4235" s="373">
        <f>'[11]Depr Exp'!K4235</f>
        <v>219.35229333333334</v>
      </c>
      <c r="L4235" s="524">
        <f>'[11]Depr Exp'!L4235</f>
        <v>0</v>
      </c>
      <c r="M4235" s="144"/>
      <c r="N4235" s="144"/>
    </row>
    <row r="4236" spans="1:14">
      <c r="A4236" s="144" t="str">
        <f>'[11]Depr Exp'!A4236</f>
        <v>E3539 (GIF) Sta Eq, Shannon</v>
      </c>
      <c r="B4236" s="144" t="str">
        <f>'[11]Depr Exp'!B4236</f>
        <v>E3539 (GIF) Sta Eq, Shannon-6</v>
      </c>
      <c r="C4236" s="144" t="str">
        <f>'[11]Depr Exp'!C4236</f>
        <v>403E</v>
      </c>
      <c r="D4236" s="144"/>
      <c r="E4236" s="282">
        <f>'[11]Depr Exp'!E4236</f>
        <v>43281</v>
      </c>
      <c r="F4236" s="523">
        <f>'[11]Depr Exp'!F4236</f>
        <v>126549.4</v>
      </c>
      <c r="G4236" s="305">
        <f>'[11]Depr Exp'!G4236</f>
        <v>2.0799999999999999E-2</v>
      </c>
      <c r="H4236" s="524">
        <f>'[11]Depr Exp'!H4236</f>
        <v>219.35000000000002</v>
      </c>
      <c r="I4236" s="523">
        <f>'[11]Depr Exp'!I4236</f>
        <v>126549.4</v>
      </c>
      <c r="J4236" s="305">
        <f>'[11]Depr Exp'!J4236</f>
        <v>2.0799999999999999E-2</v>
      </c>
      <c r="K4236" s="373">
        <f>'[11]Depr Exp'!K4236</f>
        <v>219.35229333333334</v>
      </c>
      <c r="L4236" s="524">
        <f>'[11]Depr Exp'!L4236</f>
        <v>0</v>
      </c>
      <c r="M4236" s="144"/>
      <c r="N4236" s="144"/>
    </row>
    <row r="4237" spans="1:14">
      <c r="A4237" s="144" t="str">
        <f>'[11]Depr Exp'!A4237</f>
        <v>E3539 (GIF) Sta Eq, Shannon</v>
      </c>
      <c r="B4237" s="144" t="str">
        <f>'[11]Depr Exp'!B4237</f>
        <v>E3539 (GIF) Sta Eq, Shannon-7</v>
      </c>
      <c r="C4237" s="144" t="str">
        <f>'[11]Depr Exp'!C4237</f>
        <v>403E</v>
      </c>
      <c r="D4237" s="144"/>
      <c r="E4237" s="282">
        <f>'[11]Depr Exp'!E4237</f>
        <v>43312</v>
      </c>
      <c r="F4237" s="523">
        <f>'[11]Depr Exp'!F4237</f>
        <v>126549.4</v>
      </c>
      <c r="G4237" s="305">
        <f>'[11]Depr Exp'!G4237</f>
        <v>2.0799999999999999E-2</v>
      </c>
      <c r="H4237" s="524">
        <f>'[11]Depr Exp'!H4237</f>
        <v>219.35000000000002</v>
      </c>
      <c r="I4237" s="523">
        <f>'[11]Depr Exp'!I4237</f>
        <v>126549.4</v>
      </c>
      <c r="J4237" s="305">
        <f>'[11]Depr Exp'!J4237</f>
        <v>2.0799999999999999E-2</v>
      </c>
      <c r="K4237" s="373">
        <f>'[11]Depr Exp'!K4237</f>
        <v>219.35229333333334</v>
      </c>
      <c r="L4237" s="524">
        <f>'[11]Depr Exp'!L4237</f>
        <v>0</v>
      </c>
      <c r="M4237" s="144"/>
      <c r="N4237" s="144"/>
    </row>
    <row r="4238" spans="1:14">
      <c r="A4238" s="144" t="str">
        <f>'[11]Depr Exp'!A4238</f>
        <v>E3539 (GIF) Sta Eq, Shannon</v>
      </c>
      <c r="B4238" s="144" t="str">
        <f>'[11]Depr Exp'!B4238</f>
        <v>E3539 (GIF) Sta Eq, Shannon-8</v>
      </c>
      <c r="C4238" s="144" t="str">
        <f>'[11]Depr Exp'!C4238</f>
        <v>403E</v>
      </c>
      <c r="D4238" s="144"/>
      <c r="E4238" s="282">
        <f>'[11]Depr Exp'!E4238</f>
        <v>43343</v>
      </c>
      <c r="F4238" s="523">
        <f>'[11]Depr Exp'!F4238</f>
        <v>126549.4</v>
      </c>
      <c r="G4238" s="305">
        <f>'[11]Depr Exp'!G4238</f>
        <v>2.0799999999999999E-2</v>
      </c>
      <c r="H4238" s="524">
        <f>'[11]Depr Exp'!H4238</f>
        <v>219.35000000000002</v>
      </c>
      <c r="I4238" s="523">
        <f>'[11]Depr Exp'!I4238</f>
        <v>126549.4</v>
      </c>
      <c r="J4238" s="305">
        <f>'[11]Depr Exp'!J4238</f>
        <v>2.0799999999999999E-2</v>
      </c>
      <c r="K4238" s="373">
        <f>'[11]Depr Exp'!K4238</f>
        <v>219.35229333333334</v>
      </c>
      <c r="L4238" s="524">
        <f>'[11]Depr Exp'!L4238</f>
        <v>0</v>
      </c>
      <c r="M4238" s="144"/>
      <c r="N4238" s="144"/>
    </row>
    <row r="4239" spans="1:14">
      <c r="A4239" s="144" t="str">
        <f>'[11]Depr Exp'!A4239</f>
        <v>E3539 (GIF) Sta Eq, Shannon</v>
      </c>
      <c r="B4239" s="144" t="str">
        <f>'[11]Depr Exp'!B4239</f>
        <v>E3539 (GIF) Sta Eq, Shannon-9</v>
      </c>
      <c r="C4239" s="144" t="str">
        <f>'[11]Depr Exp'!C4239</f>
        <v>403E</v>
      </c>
      <c r="D4239" s="144"/>
      <c r="E4239" s="282">
        <f>'[11]Depr Exp'!E4239</f>
        <v>43373</v>
      </c>
      <c r="F4239" s="523">
        <f>'[11]Depr Exp'!F4239</f>
        <v>126549.4</v>
      </c>
      <c r="G4239" s="305">
        <f>'[11]Depr Exp'!G4239</f>
        <v>2.0799999999999999E-2</v>
      </c>
      <c r="H4239" s="524">
        <f>'[11]Depr Exp'!H4239</f>
        <v>219.35000000000002</v>
      </c>
      <c r="I4239" s="523">
        <f>'[11]Depr Exp'!I4239</f>
        <v>126549.4</v>
      </c>
      <c r="J4239" s="305">
        <f>'[11]Depr Exp'!J4239</f>
        <v>2.0799999999999999E-2</v>
      </c>
      <c r="K4239" s="373">
        <f>'[11]Depr Exp'!K4239</f>
        <v>219.35229333333334</v>
      </c>
      <c r="L4239" s="524">
        <f>'[11]Depr Exp'!L4239</f>
        <v>0</v>
      </c>
      <c r="M4239" s="144"/>
      <c r="N4239" s="144"/>
    </row>
    <row r="4240" spans="1:14">
      <c r="A4240" s="144" t="str">
        <f>'[11]Depr Exp'!A4240</f>
        <v>E3539 (GIF) Sta Eq, Shannon</v>
      </c>
      <c r="B4240" s="144" t="str">
        <f>'[11]Depr Exp'!B4240</f>
        <v>E3539 (GIF) Sta Eq, Shannon-10</v>
      </c>
      <c r="C4240" s="144" t="str">
        <f>'[11]Depr Exp'!C4240</f>
        <v>403E</v>
      </c>
      <c r="D4240" s="144"/>
      <c r="E4240" s="282">
        <f>'[11]Depr Exp'!E4240</f>
        <v>43404</v>
      </c>
      <c r="F4240" s="523">
        <f>'[11]Depr Exp'!F4240</f>
        <v>126549.4</v>
      </c>
      <c r="G4240" s="305">
        <f>'[11]Depr Exp'!G4240</f>
        <v>2.0799999999999999E-2</v>
      </c>
      <c r="H4240" s="524">
        <f>'[11]Depr Exp'!H4240</f>
        <v>219.35000000000002</v>
      </c>
      <c r="I4240" s="523">
        <f>'[11]Depr Exp'!I4240</f>
        <v>126549.4</v>
      </c>
      <c r="J4240" s="305">
        <f>'[11]Depr Exp'!J4240</f>
        <v>2.0799999999999999E-2</v>
      </c>
      <c r="K4240" s="373">
        <f>'[11]Depr Exp'!K4240</f>
        <v>219.35229333333334</v>
      </c>
      <c r="L4240" s="524">
        <f>'[11]Depr Exp'!L4240</f>
        <v>0</v>
      </c>
      <c r="M4240" s="144"/>
      <c r="N4240" s="144"/>
    </row>
    <row r="4241" spans="1:14">
      <c r="A4241" s="144" t="str">
        <f>'[11]Depr Exp'!A4241</f>
        <v>E3539 (GIF) Sta Eq, Shannon</v>
      </c>
      <c r="B4241" s="144" t="str">
        <f>'[11]Depr Exp'!B4241</f>
        <v>E3539 (GIF) Sta Eq, Shannon-11</v>
      </c>
      <c r="C4241" s="144" t="str">
        <f>'[11]Depr Exp'!C4241</f>
        <v>403E</v>
      </c>
      <c r="D4241" s="144"/>
      <c r="E4241" s="282">
        <f>'[11]Depr Exp'!E4241</f>
        <v>43434</v>
      </c>
      <c r="F4241" s="523">
        <f>'[11]Depr Exp'!F4241</f>
        <v>126549.4</v>
      </c>
      <c r="G4241" s="305">
        <f>'[11]Depr Exp'!G4241</f>
        <v>2.0799999999999999E-2</v>
      </c>
      <c r="H4241" s="524">
        <f>'[11]Depr Exp'!H4241</f>
        <v>219.35000000000002</v>
      </c>
      <c r="I4241" s="523">
        <f>'[11]Depr Exp'!I4241</f>
        <v>126549.4</v>
      </c>
      <c r="J4241" s="305">
        <f>'[11]Depr Exp'!J4241</f>
        <v>2.0799999999999999E-2</v>
      </c>
      <c r="K4241" s="373">
        <f>'[11]Depr Exp'!K4241</f>
        <v>219.35229333333334</v>
      </c>
      <c r="L4241" s="524">
        <f>'[11]Depr Exp'!L4241</f>
        <v>0</v>
      </c>
      <c r="M4241" s="144"/>
      <c r="N4241" s="144"/>
    </row>
    <row r="4242" spans="1:14">
      <c r="A4242" s="144" t="str">
        <f>'[11]Depr Exp'!A4242</f>
        <v>E3539 (GIF) Sta Eq, Shannon</v>
      </c>
      <c r="B4242" s="144" t="str">
        <f>'[11]Depr Exp'!B4242</f>
        <v>E3539 (GIF) Sta Eq, Shannon-12</v>
      </c>
      <c r="C4242" s="144" t="str">
        <f>'[11]Depr Exp'!C4242</f>
        <v>403E</v>
      </c>
      <c r="D4242" s="144"/>
      <c r="E4242" s="282">
        <f>'[11]Depr Exp'!E4242</f>
        <v>43465</v>
      </c>
      <c r="F4242" s="523">
        <f>'[11]Depr Exp'!F4242</f>
        <v>126549.4</v>
      </c>
      <c r="G4242" s="305">
        <f>'[11]Depr Exp'!G4242</f>
        <v>2.0799999999999999E-2</v>
      </c>
      <c r="H4242" s="524">
        <f>'[11]Depr Exp'!H4242</f>
        <v>219.35000000000002</v>
      </c>
      <c r="I4242" s="523">
        <f>'[11]Depr Exp'!I4242</f>
        <v>126549.4</v>
      </c>
      <c r="J4242" s="305">
        <f>'[11]Depr Exp'!J4242</f>
        <v>2.0799999999999999E-2</v>
      </c>
      <c r="K4242" s="373">
        <f>'[11]Depr Exp'!K4242</f>
        <v>219.35229333333334</v>
      </c>
      <c r="L4242" s="524">
        <f>'[11]Depr Exp'!L4242</f>
        <v>0</v>
      </c>
      <c r="M4242" s="144"/>
      <c r="N4242" s="144"/>
    </row>
    <row r="4243" spans="1:14" ht="15.75" thickBot="1">
      <c r="A4243" s="159" t="str">
        <f>'[11]Depr Exp'!A4243</f>
        <v>E3539 (GIF) Sta Eq, Shannon Total</v>
      </c>
      <c r="B4243" s="144">
        <f>'[11]Depr Exp'!B4243</f>
        <v>0</v>
      </c>
      <c r="C4243" s="502" t="str">
        <f>'[11]Depr Exp'!C4243</f>
        <v>ETSM</v>
      </c>
      <c r="D4243" s="144"/>
      <c r="E4243" s="281" t="str">
        <f>'[11]Depr Exp'!E4243</f>
        <v>Total</v>
      </c>
      <c r="F4243" s="141">
        <f>'[11]Depr Exp'!F4243</f>
        <v>0</v>
      </c>
      <c r="G4243" s="252">
        <f>'[11]Depr Exp'!G4243</f>
        <v>0</v>
      </c>
      <c r="H4243" s="286">
        <f>'[11]Depr Exp'!H4243</f>
        <v>2632.1999999999994</v>
      </c>
      <c r="I4243" s="141">
        <f>'[11]Depr Exp'!I4243</f>
        <v>0</v>
      </c>
      <c r="J4243" s="252">
        <f>'[11]Depr Exp'!J4243</f>
        <v>0</v>
      </c>
      <c r="K4243" s="286">
        <f>'[11]Depr Exp'!K4243</f>
        <v>2632.2275199999999</v>
      </c>
      <c r="L4243" s="286">
        <f>'[11]Depr Exp'!L4243</f>
        <v>0.03</v>
      </c>
      <c r="M4243" s="144"/>
      <c r="N4243" s="144"/>
    </row>
    <row r="4244" spans="1:14" ht="13.5" thickTop="1">
      <c r="A4244" s="144" t="str">
        <f>'[11]Depr Exp'!A4244</f>
        <v>E3539 (GIF) Sta Eq, Snoq 1-2013</v>
      </c>
      <c r="B4244" s="144" t="str">
        <f>'[11]Depr Exp'!B4244</f>
        <v>E3539 (GIF) Sta Eq, Snoq 1-2013-1</v>
      </c>
      <c r="C4244" s="144" t="str">
        <f>'[11]Depr Exp'!C4244</f>
        <v>403E</v>
      </c>
      <c r="D4244" s="144"/>
      <c r="E4244" s="282">
        <f>'[11]Depr Exp'!E4244</f>
        <v>43131</v>
      </c>
      <c r="F4244" s="523">
        <f>'[11]Depr Exp'!F4244</f>
        <v>4058986.08</v>
      </c>
      <c r="G4244" s="305">
        <f>'[11]Depr Exp'!G4244</f>
        <v>2.0799999999999999E-2</v>
      </c>
      <c r="H4244" s="524">
        <f>'[11]Depr Exp'!H4244</f>
        <v>7035.57</v>
      </c>
      <c r="I4244" s="523">
        <f>'[11]Depr Exp'!I4244</f>
        <v>4058986.08</v>
      </c>
      <c r="J4244" s="305">
        <f>'[11]Depr Exp'!J4244</f>
        <v>2.0799999999999999E-2</v>
      </c>
      <c r="K4244" s="373">
        <f>'[11]Depr Exp'!K4244</f>
        <v>7035.5758720000003</v>
      </c>
      <c r="L4244" s="524">
        <f>'[11]Depr Exp'!L4244</f>
        <v>0.01</v>
      </c>
      <c r="M4244" s="144"/>
      <c r="N4244" s="144"/>
    </row>
    <row r="4245" spans="1:14">
      <c r="A4245" s="144" t="str">
        <f>'[11]Depr Exp'!A4245</f>
        <v>E3539 (GIF) Sta Eq, Snoq 1-2013</v>
      </c>
      <c r="B4245" s="144" t="str">
        <f>'[11]Depr Exp'!B4245</f>
        <v>E3539 (GIF) Sta Eq, Snoq 1-2013-2</v>
      </c>
      <c r="C4245" s="144" t="str">
        <f>'[11]Depr Exp'!C4245</f>
        <v>403E</v>
      </c>
      <c r="D4245" s="144"/>
      <c r="E4245" s="282">
        <f>'[11]Depr Exp'!E4245</f>
        <v>43159</v>
      </c>
      <c r="F4245" s="523">
        <f>'[11]Depr Exp'!F4245</f>
        <v>4058986.08</v>
      </c>
      <c r="G4245" s="305">
        <f>'[11]Depr Exp'!G4245</f>
        <v>2.0799999999999999E-2</v>
      </c>
      <c r="H4245" s="524">
        <f>'[11]Depr Exp'!H4245</f>
        <v>7035.57</v>
      </c>
      <c r="I4245" s="523">
        <f>'[11]Depr Exp'!I4245</f>
        <v>4058986.08</v>
      </c>
      <c r="J4245" s="305">
        <f>'[11]Depr Exp'!J4245</f>
        <v>2.0799999999999999E-2</v>
      </c>
      <c r="K4245" s="373">
        <f>'[11]Depr Exp'!K4245</f>
        <v>7035.5758720000003</v>
      </c>
      <c r="L4245" s="524">
        <f>'[11]Depr Exp'!L4245</f>
        <v>0.01</v>
      </c>
      <c r="M4245" s="144"/>
      <c r="N4245" s="144"/>
    </row>
    <row r="4246" spans="1:14">
      <c r="A4246" s="144" t="str">
        <f>'[11]Depr Exp'!A4246</f>
        <v>E3539 (GIF) Sta Eq, Snoq 1-2013</v>
      </c>
      <c r="B4246" s="144" t="str">
        <f>'[11]Depr Exp'!B4246</f>
        <v>E3539 (GIF) Sta Eq, Snoq 1-2013-3</v>
      </c>
      <c r="C4246" s="144" t="str">
        <f>'[11]Depr Exp'!C4246</f>
        <v>403E</v>
      </c>
      <c r="D4246" s="144"/>
      <c r="E4246" s="282">
        <f>'[11]Depr Exp'!E4246</f>
        <v>43190</v>
      </c>
      <c r="F4246" s="523">
        <f>'[11]Depr Exp'!F4246</f>
        <v>4058986.08</v>
      </c>
      <c r="G4246" s="305">
        <f>'[11]Depr Exp'!G4246</f>
        <v>2.0799999999999999E-2</v>
      </c>
      <c r="H4246" s="524">
        <f>'[11]Depr Exp'!H4246</f>
        <v>7035.57</v>
      </c>
      <c r="I4246" s="523">
        <f>'[11]Depr Exp'!I4246</f>
        <v>4058986.08</v>
      </c>
      <c r="J4246" s="305">
        <f>'[11]Depr Exp'!J4246</f>
        <v>2.0799999999999999E-2</v>
      </c>
      <c r="K4246" s="373">
        <f>'[11]Depr Exp'!K4246</f>
        <v>7035.5758720000003</v>
      </c>
      <c r="L4246" s="524">
        <f>'[11]Depr Exp'!L4246</f>
        <v>0.01</v>
      </c>
      <c r="M4246" s="144"/>
      <c r="N4246" s="144"/>
    </row>
    <row r="4247" spans="1:14">
      <c r="A4247" s="144" t="str">
        <f>'[11]Depr Exp'!A4247</f>
        <v>E3539 (GIF) Sta Eq, Snoq 1-2013</v>
      </c>
      <c r="B4247" s="144" t="str">
        <f>'[11]Depr Exp'!B4247</f>
        <v>E3539 (GIF) Sta Eq, Snoq 1-2013-4</v>
      </c>
      <c r="C4247" s="144" t="str">
        <f>'[11]Depr Exp'!C4247</f>
        <v>403E</v>
      </c>
      <c r="D4247" s="144"/>
      <c r="E4247" s="282">
        <f>'[11]Depr Exp'!E4247</f>
        <v>43220</v>
      </c>
      <c r="F4247" s="523">
        <f>'[11]Depr Exp'!F4247</f>
        <v>4058986.08</v>
      </c>
      <c r="G4247" s="305">
        <f>'[11]Depr Exp'!G4247</f>
        <v>2.0799999999999999E-2</v>
      </c>
      <c r="H4247" s="524">
        <f>'[11]Depr Exp'!H4247</f>
        <v>7035.57</v>
      </c>
      <c r="I4247" s="523">
        <f>'[11]Depr Exp'!I4247</f>
        <v>4058986.08</v>
      </c>
      <c r="J4247" s="305">
        <f>'[11]Depr Exp'!J4247</f>
        <v>2.0799999999999999E-2</v>
      </c>
      <c r="K4247" s="373">
        <f>'[11]Depr Exp'!K4247</f>
        <v>7035.5758720000003</v>
      </c>
      <c r="L4247" s="524">
        <f>'[11]Depr Exp'!L4247</f>
        <v>0.01</v>
      </c>
      <c r="M4247" s="144"/>
      <c r="N4247" s="144"/>
    </row>
    <row r="4248" spans="1:14">
      <c r="A4248" s="144" t="str">
        <f>'[11]Depr Exp'!A4248</f>
        <v>E3539 (GIF) Sta Eq, Snoq 1-2013</v>
      </c>
      <c r="B4248" s="144" t="str">
        <f>'[11]Depr Exp'!B4248</f>
        <v>E3539 (GIF) Sta Eq, Snoq 1-2013-5</v>
      </c>
      <c r="C4248" s="144" t="str">
        <f>'[11]Depr Exp'!C4248</f>
        <v>403E</v>
      </c>
      <c r="D4248" s="144"/>
      <c r="E4248" s="282">
        <f>'[11]Depr Exp'!E4248</f>
        <v>43251</v>
      </c>
      <c r="F4248" s="523">
        <f>'[11]Depr Exp'!F4248</f>
        <v>4058986.08</v>
      </c>
      <c r="G4248" s="305">
        <f>'[11]Depr Exp'!G4248</f>
        <v>2.0799999999999999E-2</v>
      </c>
      <c r="H4248" s="524">
        <f>'[11]Depr Exp'!H4248</f>
        <v>7035.57</v>
      </c>
      <c r="I4248" s="523">
        <f>'[11]Depr Exp'!I4248</f>
        <v>4058986.08</v>
      </c>
      <c r="J4248" s="305">
        <f>'[11]Depr Exp'!J4248</f>
        <v>2.0799999999999999E-2</v>
      </c>
      <c r="K4248" s="373">
        <f>'[11]Depr Exp'!K4248</f>
        <v>7035.5758720000003</v>
      </c>
      <c r="L4248" s="524">
        <f>'[11]Depr Exp'!L4248</f>
        <v>0.01</v>
      </c>
      <c r="M4248" s="144"/>
      <c r="N4248" s="144"/>
    </row>
    <row r="4249" spans="1:14">
      <c r="A4249" s="144" t="str">
        <f>'[11]Depr Exp'!A4249</f>
        <v>E3539 (GIF) Sta Eq, Snoq 1-2013</v>
      </c>
      <c r="B4249" s="144" t="str">
        <f>'[11]Depr Exp'!B4249</f>
        <v>E3539 (GIF) Sta Eq, Snoq 1-2013-6</v>
      </c>
      <c r="C4249" s="144" t="str">
        <f>'[11]Depr Exp'!C4249</f>
        <v>403E</v>
      </c>
      <c r="D4249" s="144"/>
      <c r="E4249" s="282">
        <f>'[11]Depr Exp'!E4249</f>
        <v>43281</v>
      </c>
      <c r="F4249" s="523">
        <f>'[11]Depr Exp'!F4249</f>
        <v>4058986.08</v>
      </c>
      <c r="G4249" s="305">
        <f>'[11]Depr Exp'!G4249</f>
        <v>2.0799999999999999E-2</v>
      </c>
      <c r="H4249" s="524">
        <f>'[11]Depr Exp'!H4249</f>
        <v>7035.57</v>
      </c>
      <c r="I4249" s="523">
        <f>'[11]Depr Exp'!I4249</f>
        <v>4058986.08</v>
      </c>
      <c r="J4249" s="305">
        <f>'[11]Depr Exp'!J4249</f>
        <v>2.0799999999999999E-2</v>
      </c>
      <c r="K4249" s="373">
        <f>'[11]Depr Exp'!K4249</f>
        <v>7035.5758720000003</v>
      </c>
      <c r="L4249" s="524">
        <f>'[11]Depr Exp'!L4249</f>
        <v>0.01</v>
      </c>
      <c r="M4249" s="144"/>
      <c r="N4249" s="144"/>
    </row>
    <row r="4250" spans="1:14">
      <c r="A4250" s="144" t="str">
        <f>'[11]Depr Exp'!A4250</f>
        <v>E3539 (GIF) Sta Eq, Snoq 1-2013</v>
      </c>
      <c r="B4250" s="144" t="str">
        <f>'[11]Depr Exp'!B4250</f>
        <v>E3539 (GIF) Sta Eq, Snoq 1-2013-7</v>
      </c>
      <c r="C4250" s="144" t="str">
        <f>'[11]Depr Exp'!C4250</f>
        <v>403E</v>
      </c>
      <c r="D4250" s="144"/>
      <c r="E4250" s="282">
        <f>'[11]Depr Exp'!E4250</f>
        <v>43312</v>
      </c>
      <c r="F4250" s="523">
        <f>'[11]Depr Exp'!F4250</f>
        <v>4058986.08</v>
      </c>
      <c r="G4250" s="305">
        <f>'[11]Depr Exp'!G4250</f>
        <v>2.0799999999999999E-2</v>
      </c>
      <c r="H4250" s="524">
        <f>'[11]Depr Exp'!H4250</f>
        <v>7035.57</v>
      </c>
      <c r="I4250" s="523">
        <f>'[11]Depr Exp'!I4250</f>
        <v>4058986.08</v>
      </c>
      <c r="J4250" s="305">
        <f>'[11]Depr Exp'!J4250</f>
        <v>2.0799999999999999E-2</v>
      </c>
      <c r="K4250" s="373">
        <f>'[11]Depr Exp'!K4250</f>
        <v>7035.5758720000003</v>
      </c>
      <c r="L4250" s="524">
        <f>'[11]Depr Exp'!L4250</f>
        <v>0.01</v>
      </c>
      <c r="M4250" s="144"/>
      <c r="N4250" s="144"/>
    </row>
    <row r="4251" spans="1:14">
      <c r="A4251" s="144" t="str">
        <f>'[11]Depr Exp'!A4251</f>
        <v>E3539 (GIF) Sta Eq, Snoq 1-2013</v>
      </c>
      <c r="B4251" s="144" t="str">
        <f>'[11]Depr Exp'!B4251</f>
        <v>E3539 (GIF) Sta Eq, Snoq 1-2013-8</v>
      </c>
      <c r="C4251" s="144" t="str">
        <f>'[11]Depr Exp'!C4251</f>
        <v>403E</v>
      </c>
      <c r="D4251" s="144"/>
      <c r="E4251" s="282">
        <f>'[11]Depr Exp'!E4251</f>
        <v>43343</v>
      </c>
      <c r="F4251" s="523">
        <f>'[11]Depr Exp'!F4251</f>
        <v>4058986.08</v>
      </c>
      <c r="G4251" s="305">
        <f>'[11]Depr Exp'!G4251</f>
        <v>2.0799999999999999E-2</v>
      </c>
      <c r="H4251" s="524">
        <f>'[11]Depr Exp'!H4251</f>
        <v>7035.57</v>
      </c>
      <c r="I4251" s="523">
        <f>'[11]Depr Exp'!I4251</f>
        <v>4058986.08</v>
      </c>
      <c r="J4251" s="305">
        <f>'[11]Depr Exp'!J4251</f>
        <v>2.0799999999999999E-2</v>
      </c>
      <c r="K4251" s="373">
        <f>'[11]Depr Exp'!K4251</f>
        <v>7035.5758720000003</v>
      </c>
      <c r="L4251" s="524">
        <f>'[11]Depr Exp'!L4251</f>
        <v>0.01</v>
      </c>
      <c r="M4251" s="144"/>
      <c r="N4251" s="144"/>
    </row>
    <row r="4252" spans="1:14">
      <c r="A4252" s="144" t="str">
        <f>'[11]Depr Exp'!A4252</f>
        <v>E3539 (GIF) Sta Eq, Snoq 1-2013</v>
      </c>
      <c r="B4252" s="144" t="str">
        <f>'[11]Depr Exp'!B4252</f>
        <v>E3539 (GIF) Sta Eq, Snoq 1-2013-9</v>
      </c>
      <c r="C4252" s="144" t="str">
        <f>'[11]Depr Exp'!C4252</f>
        <v>403E</v>
      </c>
      <c r="D4252" s="144"/>
      <c r="E4252" s="282">
        <f>'[11]Depr Exp'!E4252</f>
        <v>43373</v>
      </c>
      <c r="F4252" s="523">
        <f>'[11]Depr Exp'!F4252</f>
        <v>4058986.08</v>
      </c>
      <c r="G4252" s="305">
        <f>'[11]Depr Exp'!G4252</f>
        <v>2.0799999999999999E-2</v>
      </c>
      <c r="H4252" s="524">
        <f>'[11]Depr Exp'!H4252</f>
        <v>7035.57</v>
      </c>
      <c r="I4252" s="523">
        <f>'[11]Depr Exp'!I4252</f>
        <v>4058986.08</v>
      </c>
      <c r="J4252" s="305">
        <f>'[11]Depr Exp'!J4252</f>
        <v>2.0799999999999999E-2</v>
      </c>
      <c r="K4252" s="373">
        <f>'[11]Depr Exp'!K4252</f>
        <v>7035.5758720000003</v>
      </c>
      <c r="L4252" s="524">
        <f>'[11]Depr Exp'!L4252</f>
        <v>0.01</v>
      </c>
      <c r="M4252" s="144"/>
      <c r="N4252" s="144"/>
    </row>
    <row r="4253" spans="1:14">
      <c r="A4253" s="144" t="str">
        <f>'[11]Depr Exp'!A4253</f>
        <v>E3539 (GIF) Sta Eq, Snoq 1-2013</v>
      </c>
      <c r="B4253" s="144" t="str">
        <f>'[11]Depr Exp'!B4253</f>
        <v>E3539 (GIF) Sta Eq, Snoq 1-2013-10</v>
      </c>
      <c r="C4253" s="144" t="str">
        <f>'[11]Depr Exp'!C4253</f>
        <v>403E</v>
      </c>
      <c r="D4253" s="144"/>
      <c r="E4253" s="282">
        <f>'[11]Depr Exp'!E4253</f>
        <v>43404</v>
      </c>
      <c r="F4253" s="523">
        <f>'[11]Depr Exp'!F4253</f>
        <v>4058986.08</v>
      </c>
      <c r="G4253" s="305">
        <f>'[11]Depr Exp'!G4253</f>
        <v>2.0799999999999999E-2</v>
      </c>
      <c r="H4253" s="524">
        <f>'[11]Depr Exp'!H4253</f>
        <v>7035.57</v>
      </c>
      <c r="I4253" s="523">
        <f>'[11]Depr Exp'!I4253</f>
        <v>4058986.08</v>
      </c>
      <c r="J4253" s="305">
        <f>'[11]Depr Exp'!J4253</f>
        <v>2.0799999999999999E-2</v>
      </c>
      <c r="K4253" s="373">
        <f>'[11]Depr Exp'!K4253</f>
        <v>7035.5758720000003</v>
      </c>
      <c r="L4253" s="524">
        <f>'[11]Depr Exp'!L4253</f>
        <v>0.01</v>
      </c>
      <c r="M4253" s="144"/>
      <c r="N4253" s="144"/>
    </row>
    <row r="4254" spans="1:14">
      <c r="A4254" s="144" t="str">
        <f>'[11]Depr Exp'!A4254</f>
        <v>E3539 (GIF) Sta Eq, Snoq 1-2013</v>
      </c>
      <c r="B4254" s="144" t="str">
        <f>'[11]Depr Exp'!B4254</f>
        <v>E3539 (GIF) Sta Eq, Snoq 1-2013-11</v>
      </c>
      <c r="C4254" s="144" t="str">
        <f>'[11]Depr Exp'!C4254</f>
        <v>403E</v>
      </c>
      <c r="D4254" s="144"/>
      <c r="E4254" s="282">
        <f>'[11]Depr Exp'!E4254</f>
        <v>43434</v>
      </c>
      <c r="F4254" s="523">
        <f>'[11]Depr Exp'!F4254</f>
        <v>4058986.08</v>
      </c>
      <c r="G4254" s="305">
        <f>'[11]Depr Exp'!G4254</f>
        <v>2.0799999999999999E-2</v>
      </c>
      <c r="H4254" s="524">
        <f>'[11]Depr Exp'!H4254</f>
        <v>7035.57</v>
      </c>
      <c r="I4254" s="523">
        <f>'[11]Depr Exp'!I4254</f>
        <v>4058986.08</v>
      </c>
      <c r="J4254" s="305">
        <f>'[11]Depr Exp'!J4254</f>
        <v>2.0799999999999999E-2</v>
      </c>
      <c r="K4254" s="373">
        <f>'[11]Depr Exp'!K4254</f>
        <v>7035.5758720000003</v>
      </c>
      <c r="L4254" s="524">
        <f>'[11]Depr Exp'!L4254</f>
        <v>0.01</v>
      </c>
      <c r="M4254" s="144"/>
      <c r="N4254" s="144"/>
    </row>
    <row r="4255" spans="1:14">
      <c r="A4255" s="144" t="str">
        <f>'[11]Depr Exp'!A4255</f>
        <v>E3539 (GIF) Sta Eq, Snoq 1-2013</v>
      </c>
      <c r="B4255" s="144" t="str">
        <f>'[11]Depr Exp'!B4255</f>
        <v>E3539 (GIF) Sta Eq, Snoq 1-2013-12</v>
      </c>
      <c r="C4255" s="144" t="str">
        <f>'[11]Depr Exp'!C4255</f>
        <v>403E</v>
      </c>
      <c r="D4255" s="144"/>
      <c r="E4255" s="282">
        <f>'[11]Depr Exp'!E4255</f>
        <v>43465</v>
      </c>
      <c r="F4255" s="523">
        <f>'[11]Depr Exp'!F4255</f>
        <v>4058986.08</v>
      </c>
      <c r="G4255" s="305">
        <f>'[11]Depr Exp'!G4255</f>
        <v>2.0799999999999999E-2</v>
      </c>
      <c r="H4255" s="524">
        <f>'[11]Depr Exp'!H4255</f>
        <v>7035.57</v>
      </c>
      <c r="I4255" s="523">
        <f>'[11]Depr Exp'!I4255</f>
        <v>4058986.08</v>
      </c>
      <c r="J4255" s="305">
        <f>'[11]Depr Exp'!J4255</f>
        <v>2.0799999999999999E-2</v>
      </c>
      <c r="K4255" s="373">
        <f>'[11]Depr Exp'!K4255</f>
        <v>7035.5758720000003</v>
      </c>
      <c r="L4255" s="524">
        <f>'[11]Depr Exp'!L4255</f>
        <v>0.01</v>
      </c>
      <c r="M4255" s="144"/>
      <c r="N4255" s="144"/>
    </row>
    <row r="4256" spans="1:14" ht="15.75" thickBot="1">
      <c r="A4256" s="159" t="str">
        <f>'[11]Depr Exp'!A4256</f>
        <v>E3539 (GIF) Sta Eq, Snoq 1-2013 Total</v>
      </c>
      <c r="B4256" s="144">
        <f>'[11]Depr Exp'!B4256</f>
        <v>0</v>
      </c>
      <c r="C4256" s="502" t="str">
        <f>'[11]Depr Exp'!C4256</f>
        <v>ETSM</v>
      </c>
      <c r="D4256" s="144"/>
      <c r="E4256" s="281" t="str">
        <f>'[11]Depr Exp'!E4256</f>
        <v>Total</v>
      </c>
      <c r="F4256" s="141">
        <f>'[11]Depr Exp'!F4256</f>
        <v>0</v>
      </c>
      <c r="G4256" s="252">
        <f>'[11]Depr Exp'!G4256</f>
        <v>0</v>
      </c>
      <c r="H4256" s="286">
        <f>'[11]Depr Exp'!H4256</f>
        <v>84426.84</v>
      </c>
      <c r="I4256" s="141">
        <f>'[11]Depr Exp'!I4256</f>
        <v>0</v>
      </c>
      <c r="J4256" s="252">
        <f>'[11]Depr Exp'!J4256</f>
        <v>0</v>
      </c>
      <c r="K4256" s="286">
        <f>'[11]Depr Exp'!K4256</f>
        <v>84426.910464000001</v>
      </c>
      <c r="L4256" s="286">
        <f>'[11]Depr Exp'!L4256</f>
        <v>7.0000000000000007E-2</v>
      </c>
      <c r="M4256" s="144"/>
      <c r="N4256" s="144"/>
    </row>
    <row r="4257" spans="1:14" ht="13.5" thickTop="1">
      <c r="A4257" s="144" t="str">
        <f>'[11]Depr Exp'!A4257</f>
        <v>E3539 (GIF) Sta Eq, Snoq 2-2013</v>
      </c>
      <c r="B4257" s="144" t="str">
        <f>'[11]Depr Exp'!B4257</f>
        <v>E3539 (GIF) Sta Eq, Snoq 2-2013-1</v>
      </c>
      <c r="C4257" s="144" t="str">
        <f>'[11]Depr Exp'!C4257</f>
        <v>403E</v>
      </c>
      <c r="D4257" s="144"/>
      <c r="E4257" s="282">
        <f>'[11]Depr Exp'!E4257</f>
        <v>43131</v>
      </c>
      <c r="F4257" s="523">
        <f>'[11]Depr Exp'!F4257</f>
        <v>4729802.59</v>
      </c>
      <c r="G4257" s="305">
        <f>'[11]Depr Exp'!G4257</f>
        <v>2.0799999999999999E-2</v>
      </c>
      <c r="H4257" s="524">
        <f>'[11]Depr Exp'!H4257</f>
        <v>8198.33</v>
      </c>
      <c r="I4257" s="523">
        <f>'[11]Depr Exp'!I4257</f>
        <v>4729802.59</v>
      </c>
      <c r="J4257" s="305">
        <f>'[11]Depr Exp'!J4257</f>
        <v>2.0799999999999999E-2</v>
      </c>
      <c r="K4257" s="373">
        <f>'[11]Depr Exp'!K4257</f>
        <v>8198.3244893333322</v>
      </c>
      <c r="L4257" s="524">
        <f>'[11]Depr Exp'!L4257</f>
        <v>-0.01</v>
      </c>
      <c r="M4257" s="144"/>
      <c r="N4257" s="144"/>
    </row>
    <row r="4258" spans="1:14">
      <c r="A4258" s="144" t="str">
        <f>'[11]Depr Exp'!A4258</f>
        <v>E3539 (GIF) Sta Eq, Snoq 2-2013</v>
      </c>
      <c r="B4258" s="144" t="str">
        <f>'[11]Depr Exp'!B4258</f>
        <v>E3539 (GIF) Sta Eq, Snoq 2-2013-2</v>
      </c>
      <c r="C4258" s="144" t="str">
        <f>'[11]Depr Exp'!C4258</f>
        <v>403E</v>
      </c>
      <c r="D4258" s="144"/>
      <c r="E4258" s="282">
        <f>'[11]Depr Exp'!E4258</f>
        <v>43159</v>
      </c>
      <c r="F4258" s="523">
        <f>'[11]Depr Exp'!F4258</f>
        <v>4729802.59</v>
      </c>
      <c r="G4258" s="305">
        <f>'[11]Depr Exp'!G4258</f>
        <v>2.0799999999999999E-2</v>
      </c>
      <c r="H4258" s="524">
        <f>'[11]Depr Exp'!H4258</f>
        <v>8198.33</v>
      </c>
      <c r="I4258" s="523">
        <f>'[11]Depr Exp'!I4258</f>
        <v>4729802.59</v>
      </c>
      <c r="J4258" s="305">
        <f>'[11]Depr Exp'!J4258</f>
        <v>2.0799999999999999E-2</v>
      </c>
      <c r="K4258" s="373">
        <f>'[11]Depr Exp'!K4258</f>
        <v>8198.3244893333322</v>
      </c>
      <c r="L4258" s="524">
        <f>'[11]Depr Exp'!L4258</f>
        <v>-0.01</v>
      </c>
      <c r="M4258" s="144"/>
      <c r="N4258" s="144"/>
    </row>
    <row r="4259" spans="1:14">
      <c r="A4259" s="144" t="str">
        <f>'[11]Depr Exp'!A4259</f>
        <v>E3539 (GIF) Sta Eq, Snoq 2-2013</v>
      </c>
      <c r="B4259" s="144" t="str">
        <f>'[11]Depr Exp'!B4259</f>
        <v>E3539 (GIF) Sta Eq, Snoq 2-2013-3</v>
      </c>
      <c r="C4259" s="144" t="str">
        <f>'[11]Depr Exp'!C4259</f>
        <v>403E</v>
      </c>
      <c r="D4259" s="144"/>
      <c r="E4259" s="282">
        <f>'[11]Depr Exp'!E4259</f>
        <v>43190</v>
      </c>
      <c r="F4259" s="523">
        <f>'[11]Depr Exp'!F4259</f>
        <v>4729802.59</v>
      </c>
      <c r="G4259" s="305">
        <f>'[11]Depr Exp'!G4259</f>
        <v>2.0799999999999999E-2</v>
      </c>
      <c r="H4259" s="524">
        <f>'[11]Depr Exp'!H4259</f>
        <v>8198.33</v>
      </c>
      <c r="I4259" s="523">
        <f>'[11]Depr Exp'!I4259</f>
        <v>4729802.59</v>
      </c>
      <c r="J4259" s="305">
        <f>'[11]Depr Exp'!J4259</f>
        <v>2.0799999999999999E-2</v>
      </c>
      <c r="K4259" s="373">
        <f>'[11]Depr Exp'!K4259</f>
        <v>8198.3244893333322</v>
      </c>
      <c r="L4259" s="524">
        <f>'[11]Depr Exp'!L4259</f>
        <v>-0.01</v>
      </c>
      <c r="M4259" s="144"/>
      <c r="N4259" s="144"/>
    </row>
    <row r="4260" spans="1:14">
      <c r="A4260" s="144" t="str">
        <f>'[11]Depr Exp'!A4260</f>
        <v>E3539 (GIF) Sta Eq, Snoq 2-2013</v>
      </c>
      <c r="B4260" s="144" t="str">
        <f>'[11]Depr Exp'!B4260</f>
        <v>E3539 (GIF) Sta Eq, Snoq 2-2013-4</v>
      </c>
      <c r="C4260" s="144" t="str">
        <f>'[11]Depr Exp'!C4260</f>
        <v>403E</v>
      </c>
      <c r="D4260" s="144"/>
      <c r="E4260" s="282">
        <f>'[11]Depr Exp'!E4260</f>
        <v>43220</v>
      </c>
      <c r="F4260" s="523">
        <f>'[11]Depr Exp'!F4260</f>
        <v>4729802.59</v>
      </c>
      <c r="G4260" s="305">
        <f>'[11]Depr Exp'!G4260</f>
        <v>2.0799999999999999E-2</v>
      </c>
      <c r="H4260" s="524">
        <f>'[11]Depr Exp'!H4260</f>
        <v>8198.33</v>
      </c>
      <c r="I4260" s="523">
        <f>'[11]Depr Exp'!I4260</f>
        <v>4729802.59</v>
      </c>
      <c r="J4260" s="305">
        <f>'[11]Depr Exp'!J4260</f>
        <v>2.0799999999999999E-2</v>
      </c>
      <c r="K4260" s="373">
        <f>'[11]Depr Exp'!K4260</f>
        <v>8198.3244893333322</v>
      </c>
      <c r="L4260" s="524">
        <f>'[11]Depr Exp'!L4260</f>
        <v>-0.01</v>
      </c>
      <c r="M4260" s="144"/>
      <c r="N4260" s="144"/>
    </row>
    <row r="4261" spans="1:14">
      <c r="A4261" s="144" t="str">
        <f>'[11]Depr Exp'!A4261</f>
        <v>E3539 (GIF) Sta Eq, Snoq 2-2013</v>
      </c>
      <c r="B4261" s="144" t="str">
        <f>'[11]Depr Exp'!B4261</f>
        <v>E3539 (GIF) Sta Eq, Snoq 2-2013-5</v>
      </c>
      <c r="C4261" s="144" t="str">
        <f>'[11]Depr Exp'!C4261</f>
        <v>403E</v>
      </c>
      <c r="D4261" s="144"/>
      <c r="E4261" s="282">
        <f>'[11]Depr Exp'!E4261</f>
        <v>43251</v>
      </c>
      <c r="F4261" s="523">
        <f>'[11]Depr Exp'!F4261</f>
        <v>4729802.59</v>
      </c>
      <c r="G4261" s="305">
        <f>'[11]Depr Exp'!G4261</f>
        <v>2.0799999999999999E-2</v>
      </c>
      <c r="H4261" s="524">
        <f>'[11]Depr Exp'!H4261</f>
        <v>8198.33</v>
      </c>
      <c r="I4261" s="523">
        <f>'[11]Depr Exp'!I4261</f>
        <v>4729802.59</v>
      </c>
      <c r="J4261" s="305">
        <f>'[11]Depr Exp'!J4261</f>
        <v>2.0799999999999999E-2</v>
      </c>
      <c r="K4261" s="373">
        <f>'[11]Depr Exp'!K4261</f>
        <v>8198.3244893333322</v>
      </c>
      <c r="L4261" s="524">
        <f>'[11]Depr Exp'!L4261</f>
        <v>-0.01</v>
      </c>
      <c r="M4261" s="144"/>
      <c r="N4261" s="144"/>
    </row>
    <row r="4262" spans="1:14">
      <c r="A4262" s="144" t="str">
        <f>'[11]Depr Exp'!A4262</f>
        <v>E3539 (GIF) Sta Eq, Snoq 2-2013</v>
      </c>
      <c r="B4262" s="144" t="str">
        <f>'[11]Depr Exp'!B4262</f>
        <v>E3539 (GIF) Sta Eq, Snoq 2-2013-6</v>
      </c>
      <c r="C4262" s="144" t="str">
        <f>'[11]Depr Exp'!C4262</f>
        <v>403E</v>
      </c>
      <c r="D4262" s="144"/>
      <c r="E4262" s="282">
        <f>'[11]Depr Exp'!E4262</f>
        <v>43281</v>
      </c>
      <c r="F4262" s="523">
        <f>'[11]Depr Exp'!F4262</f>
        <v>4729802.59</v>
      </c>
      <c r="G4262" s="305">
        <f>'[11]Depr Exp'!G4262</f>
        <v>2.0799999999999999E-2</v>
      </c>
      <c r="H4262" s="524">
        <f>'[11]Depr Exp'!H4262</f>
        <v>8198.33</v>
      </c>
      <c r="I4262" s="523">
        <f>'[11]Depr Exp'!I4262</f>
        <v>4729802.59</v>
      </c>
      <c r="J4262" s="305">
        <f>'[11]Depr Exp'!J4262</f>
        <v>2.0799999999999999E-2</v>
      </c>
      <c r="K4262" s="373">
        <f>'[11]Depr Exp'!K4262</f>
        <v>8198.3244893333322</v>
      </c>
      <c r="L4262" s="524">
        <f>'[11]Depr Exp'!L4262</f>
        <v>-0.01</v>
      </c>
      <c r="M4262" s="144"/>
      <c r="N4262" s="144"/>
    </row>
    <row r="4263" spans="1:14">
      <c r="A4263" s="144" t="str">
        <f>'[11]Depr Exp'!A4263</f>
        <v>E3539 (GIF) Sta Eq, Snoq 2-2013</v>
      </c>
      <c r="B4263" s="144" t="str">
        <f>'[11]Depr Exp'!B4263</f>
        <v>E3539 (GIF) Sta Eq, Snoq 2-2013-7</v>
      </c>
      <c r="C4263" s="144" t="str">
        <f>'[11]Depr Exp'!C4263</f>
        <v>403E</v>
      </c>
      <c r="D4263" s="144"/>
      <c r="E4263" s="282">
        <f>'[11]Depr Exp'!E4263</f>
        <v>43312</v>
      </c>
      <c r="F4263" s="523">
        <f>'[11]Depr Exp'!F4263</f>
        <v>4729802.59</v>
      </c>
      <c r="G4263" s="305">
        <f>'[11]Depr Exp'!G4263</f>
        <v>2.0799999999999999E-2</v>
      </c>
      <c r="H4263" s="524">
        <f>'[11]Depr Exp'!H4263</f>
        <v>8198.33</v>
      </c>
      <c r="I4263" s="523">
        <f>'[11]Depr Exp'!I4263</f>
        <v>4729802.59</v>
      </c>
      <c r="J4263" s="305">
        <f>'[11]Depr Exp'!J4263</f>
        <v>2.0799999999999999E-2</v>
      </c>
      <c r="K4263" s="373">
        <f>'[11]Depr Exp'!K4263</f>
        <v>8198.3244893333322</v>
      </c>
      <c r="L4263" s="524">
        <f>'[11]Depr Exp'!L4263</f>
        <v>-0.01</v>
      </c>
      <c r="M4263" s="144"/>
      <c r="N4263" s="144"/>
    </row>
    <row r="4264" spans="1:14">
      <c r="A4264" s="144" t="str">
        <f>'[11]Depr Exp'!A4264</f>
        <v>E3539 (GIF) Sta Eq, Snoq 2-2013</v>
      </c>
      <c r="B4264" s="144" t="str">
        <f>'[11]Depr Exp'!B4264</f>
        <v>E3539 (GIF) Sta Eq, Snoq 2-2013-8</v>
      </c>
      <c r="C4264" s="144" t="str">
        <f>'[11]Depr Exp'!C4264</f>
        <v>403E</v>
      </c>
      <c r="D4264" s="144"/>
      <c r="E4264" s="282">
        <f>'[11]Depr Exp'!E4264</f>
        <v>43343</v>
      </c>
      <c r="F4264" s="523">
        <f>'[11]Depr Exp'!F4264</f>
        <v>4729802.59</v>
      </c>
      <c r="G4264" s="305">
        <f>'[11]Depr Exp'!G4264</f>
        <v>2.0799999999999999E-2</v>
      </c>
      <c r="H4264" s="524">
        <f>'[11]Depr Exp'!H4264</f>
        <v>8198.33</v>
      </c>
      <c r="I4264" s="523">
        <f>'[11]Depr Exp'!I4264</f>
        <v>4729802.59</v>
      </c>
      <c r="J4264" s="305">
        <f>'[11]Depr Exp'!J4264</f>
        <v>2.0799999999999999E-2</v>
      </c>
      <c r="K4264" s="373">
        <f>'[11]Depr Exp'!K4264</f>
        <v>8198.3244893333322</v>
      </c>
      <c r="L4264" s="524">
        <f>'[11]Depr Exp'!L4264</f>
        <v>-0.01</v>
      </c>
      <c r="M4264" s="144"/>
      <c r="N4264" s="144"/>
    </row>
    <row r="4265" spans="1:14">
      <c r="A4265" s="144" t="str">
        <f>'[11]Depr Exp'!A4265</f>
        <v>E3539 (GIF) Sta Eq, Snoq 2-2013</v>
      </c>
      <c r="B4265" s="144" t="str">
        <f>'[11]Depr Exp'!B4265</f>
        <v>E3539 (GIF) Sta Eq, Snoq 2-2013-9</v>
      </c>
      <c r="C4265" s="144" t="str">
        <f>'[11]Depr Exp'!C4265</f>
        <v>403E</v>
      </c>
      <c r="D4265" s="144"/>
      <c r="E4265" s="282">
        <f>'[11]Depr Exp'!E4265</f>
        <v>43373</v>
      </c>
      <c r="F4265" s="523">
        <f>'[11]Depr Exp'!F4265</f>
        <v>4729802.59</v>
      </c>
      <c r="G4265" s="305">
        <f>'[11]Depr Exp'!G4265</f>
        <v>2.0799999999999999E-2</v>
      </c>
      <c r="H4265" s="524">
        <f>'[11]Depr Exp'!H4265</f>
        <v>8198.33</v>
      </c>
      <c r="I4265" s="523">
        <f>'[11]Depr Exp'!I4265</f>
        <v>4729802.59</v>
      </c>
      <c r="J4265" s="305">
        <f>'[11]Depr Exp'!J4265</f>
        <v>2.0799999999999999E-2</v>
      </c>
      <c r="K4265" s="373">
        <f>'[11]Depr Exp'!K4265</f>
        <v>8198.3244893333322</v>
      </c>
      <c r="L4265" s="524">
        <f>'[11]Depr Exp'!L4265</f>
        <v>-0.01</v>
      </c>
      <c r="M4265" s="144"/>
      <c r="N4265" s="144"/>
    </row>
    <row r="4266" spans="1:14">
      <c r="A4266" s="144" t="str">
        <f>'[11]Depr Exp'!A4266</f>
        <v>E3539 (GIF) Sta Eq, Snoq 2-2013</v>
      </c>
      <c r="B4266" s="144" t="str">
        <f>'[11]Depr Exp'!B4266</f>
        <v>E3539 (GIF) Sta Eq, Snoq 2-2013-10</v>
      </c>
      <c r="C4266" s="144" t="str">
        <f>'[11]Depr Exp'!C4266</f>
        <v>403E</v>
      </c>
      <c r="D4266" s="144"/>
      <c r="E4266" s="282">
        <f>'[11]Depr Exp'!E4266</f>
        <v>43404</v>
      </c>
      <c r="F4266" s="523">
        <f>'[11]Depr Exp'!F4266</f>
        <v>4729802.59</v>
      </c>
      <c r="G4266" s="305">
        <f>'[11]Depr Exp'!G4266</f>
        <v>2.0799999999999999E-2</v>
      </c>
      <c r="H4266" s="524">
        <f>'[11]Depr Exp'!H4266</f>
        <v>8198.33</v>
      </c>
      <c r="I4266" s="523">
        <f>'[11]Depr Exp'!I4266</f>
        <v>4729802.59</v>
      </c>
      <c r="J4266" s="305">
        <f>'[11]Depr Exp'!J4266</f>
        <v>2.0799999999999999E-2</v>
      </c>
      <c r="K4266" s="373">
        <f>'[11]Depr Exp'!K4266</f>
        <v>8198.3244893333322</v>
      </c>
      <c r="L4266" s="524">
        <f>'[11]Depr Exp'!L4266</f>
        <v>-0.01</v>
      </c>
      <c r="M4266" s="144"/>
      <c r="N4266" s="144"/>
    </row>
    <row r="4267" spans="1:14">
      <c r="A4267" s="144" t="str">
        <f>'[11]Depr Exp'!A4267</f>
        <v>E3539 (GIF) Sta Eq, Snoq 2-2013</v>
      </c>
      <c r="B4267" s="144" t="str">
        <f>'[11]Depr Exp'!B4267</f>
        <v>E3539 (GIF) Sta Eq, Snoq 2-2013-11</v>
      </c>
      <c r="C4267" s="144" t="str">
        <f>'[11]Depr Exp'!C4267</f>
        <v>403E</v>
      </c>
      <c r="D4267" s="144"/>
      <c r="E4267" s="282">
        <f>'[11]Depr Exp'!E4267</f>
        <v>43434</v>
      </c>
      <c r="F4267" s="523">
        <f>'[11]Depr Exp'!F4267</f>
        <v>4729802.59</v>
      </c>
      <c r="G4267" s="305">
        <f>'[11]Depr Exp'!G4267</f>
        <v>2.0799999999999999E-2</v>
      </c>
      <c r="H4267" s="524">
        <f>'[11]Depr Exp'!H4267</f>
        <v>8198.33</v>
      </c>
      <c r="I4267" s="523">
        <f>'[11]Depr Exp'!I4267</f>
        <v>4729802.59</v>
      </c>
      <c r="J4267" s="305">
        <f>'[11]Depr Exp'!J4267</f>
        <v>2.0799999999999999E-2</v>
      </c>
      <c r="K4267" s="373">
        <f>'[11]Depr Exp'!K4267</f>
        <v>8198.3244893333322</v>
      </c>
      <c r="L4267" s="524">
        <f>'[11]Depr Exp'!L4267</f>
        <v>-0.01</v>
      </c>
      <c r="M4267" s="144"/>
      <c r="N4267" s="144"/>
    </row>
    <row r="4268" spans="1:14">
      <c r="A4268" s="144" t="str">
        <f>'[11]Depr Exp'!A4268</f>
        <v>E3539 (GIF) Sta Eq, Snoq 2-2013</v>
      </c>
      <c r="B4268" s="144" t="str">
        <f>'[11]Depr Exp'!B4268</f>
        <v>E3539 (GIF) Sta Eq, Snoq 2-2013-12</v>
      </c>
      <c r="C4268" s="144" t="str">
        <f>'[11]Depr Exp'!C4268</f>
        <v>403E</v>
      </c>
      <c r="D4268" s="144"/>
      <c r="E4268" s="282">
        <f>'[11]Depr Exp'!E4268</f>
        <v>43465</v>
      </c>
      <c r="F4268" s="523">
        <f>'[11]Depr Exp'!F4268</f>
        <v>4729802.59</v>
      </c>
      <c r="G4268" s="305">
        <f>'[11]Depr Exp'!G4268</f>
        <v>2.0799999999999999E-2</v>
      </c>
      <c r="H4268" s="524">
        <f>'[11]Depr Exp'!H4268</f>
        <v>8198.33</v>
      </c>
      <c r="I4268" s="523">
        <f>'[11]Depr Exp'!I4268</f>
        <v>4729802.59</v>
      </c>
      <c r="J4268" s="305">
        <f>'[11]Depr Exp'!J4268</f>
        <v>2.0799999999999999E-2</v>
      </c>
      <c r="K4268" s="373">
        <f>'[11]Depr Exp'!K4268</f>
        <v>8198.3244893333322</v>
      </c>
      <c r="L4268" s="524">
        <f>'[11]Depr Exp'!L4268</f>
        <v>-0.01</v>
      </c>
      <c r="M4268" s="144"/>
      <c r="N4268" s="144"/>
    </row>
    <row r="4269" spans="1:14" ht="15.75" thickBot="1">
      <c r="A4269" s="159" t="str">
        <f>'[11]Depr Exp'!A4269</f>
        <v>E3539 (GIF) Sta Eq, Snoq 2-2013 Total</v>
      </c>
      <c r="B4269" s="144">
        <f>'[11]Depr Exp'!B4269</f>
        <v>0</v>
      </c>
      <c r="C4269" s="502" t="str">
        <f>'[11]Depr Exp'!C4269</f>
        <v>ETSM</v>
      </c>
      <c r="D4269" s="144"/>
      <c r="E4269" s="281" t="str">
        <f>'[11]Depr Exp'!E4269</f>
        <v>Total</v>
      </c>
      <c r="F4269" s="141">
        <f>'[11]Depr Exp'!F4269</f>
        <v>0</v>
      </c>
      <c r="G4269" s="252">
        <f>'[11]Depr Exp'!G4269</f>
        <v>0</v>
      </c>
      <c r="H4269" s="286">
        <f>'[11]Depr Exp'!H4269</f>
        <v>98379.96</v>
      </c>
      <c r="I4269" s="141">
        <f>'[11]Depr Exp'!I4269</f>
        <v>0</v>
      </c>
      <c r="J4269" s="252">
        <f>'[11]Depr Exp'!J4269</f>
        <v>0</v>
      </c>
      <c r="K4269" s="286">
        <f>'[11]Depr Exp'!K4269</f>
        <v>98379.893871999986</v>
      </c>
      <c r="L4269" s="286">
        <f>'[11]Depr Exp'!L4269</f>
        <v>-7.0000000000000007E-2</v>
      </c>
      <c r="M4269" s="144"/>
      <c r="N4269" s="144"/>
    </row>
    <row r="4270" spans="1:14" ht="13.5" thickTop="1">
      <c r="A4270" s="144" t="str">
        <f>'[11]Depr Exp'!A4270</f>
        <v>E3539 (GIF) Sta Eq, Snoqualmie 2</v>
      </c>
      <c r="B4270" s="144" t="str">
        <f>'[11]Depr Exp'!B4270</f>
        <v>E3539 (GIF) Sta Eq, Snoqualmie 2-1</v>
      </c>
      <c r="C4270" s="144" t="str">
        <f>'[11]Depr Exp'!C4270</f>
        <v>403E</v>
      </c>
      <c r="D4270" s="144"/>
      <c r="E4270" s="282">
        <f>'[11]Depr Exp'!E4270</f>
        <v>43131</v>
      </c>
      <c r="F4270" s="523">
        <f>'[11]Depr Exp'!F4270</f>
        <v>208636.99</v>
      </c>
      <c r="G4270" s="305">
        <f>'[11]Depr Exp'!G4270</f>
        <v>2.0799999999999999E-2</v>
      </c>
      <c r="H4270" s="524">
        <f>'[11]Depr Exp'!H4270</f>
        <v>361.64</v>
      </c>
      <c r="I4270" s="523">
        <f>'[11]Depr Exp'!I4270</f>
        <v>208636.99</v>
      </c>
      <c r="J4270" s="305">
        <f>'[11]Depr Exp'!J4270</f>
        <v>2.0799999999999999E-2</v>
      </c>
      <c r="K4270" s="373">
        <f>'[11]Depr Exp'!K4270</f>
        <v>361.63744933333328</v>
      </c>
      <c r="L4270" s="524">
        <f>'[11]Depr Exp'!L4270</f>
        <v>0</v>
      </c>
      <c r="M4270" s="144"/>
      <c r="N4270" s="144"/>
    </row>
    <row r="4271" spans="1:14">
      <c r="A4271" s="144" t="str">
        <f>'[11]Depr Exp'!A4271</f>
        <v>E3539 (GIF) Sta Eq, Snoqualmie 2</v>
      </c>
      <c r="B4271" s="144" t="str">
        <f>'[11]Depr Exp'!B4271</f>
        <v>E3539 (GIF) Sta Eq, Snoqualmie 2-2</v>
      </c>
      <c r="C4271" s="144" t="str">
        <f>'[11]Depr Exp'!C4271</f>
        <v>403E</v>
      </c>
      <c r="D4271" s="144"/>
      <c r="E4271" s="282">
        <f>'[11]Depr Exp'!E4271</f>
        <v>43159</v>
      </c>
      <c r="F4271" s="523">
        <f>'[11]Depr Exp'!F4271</f>
        <v>208636.99</v>
      </c>
      <c r="G4271" s="305">
        <f>'[11]Depr Exp'!G4271</f>
        <v>2.0799999999999999E-2</v>
      </c>
      <c r="H4271" s="524">
        <f>'[11]Depr Exp'!H4271</f>
        <v>361.64</v>
      </c>
      <c r="I4271" s="523">
        <f>'[11]Depr Exp'!I4271</f>
        <v>208636.99</v>
      </c>
      <c r="J4271" s="305">
        <f>'[11]Depr Exp'!J4271</f>
        <v>2.0799999999999999E-2</v>
      </c>
      <c r="K4271" s="373">
        <f>'[11]Depr Exp'!K4271</f>
        <v>361.63744933333328</v>
      </c>
      <c r="L4271" s="524">
        <f>'[11]Depr Exp'!L4271</f>
        <v>0</v>
      </c>
      <c r="M4271" s="144"/>
      <c r="N4271" s="144"/>
    </row>
    <row r="4272" spans="1:14">
      <c r="A4272" s="144" t="str">
        <f>'[11]Depr Exp'!A4272</f>
        <v>E3539 (GIF) Sta Eq, Snoqualmie 2</v>
      </c>
      <c r="B4272" s="144" t="str">
        <f>'[11]Depr Exp'!B4272</f>
        <v>E3539 (GIF) Sta Eq, Snoqualmie 2-3</v>
      </c>
      <c r="C4272" s="144" t="str">
        <f>'[11]Depr Exp'!C4272</f>
        <v>403E</v>
      </c>
      <c r="D4272" s="144"/>
      <c r="E4272" s="282">
        <f>'[11]Depr Exp'!E4272</f>
        <v>43190</v>
      </c>
      <c r="F4272" s="523">
        <f>'[11]Depr Exp'!F4272</f>
        <v>208636.99</v>
      </c>
      <c r="G4272" s="305">
        <f>'[11]Depr Exp'!G4272</f>
        <v>2.0799999999999999E-2</v>
      </c>
      <c r="H4272" s="524">
        <f>'[11]Depr Exp'!H4272</f>
        <v>361.64</v>
      </c>
      <c r="I4272" s="523">
        <f>'[11]Depr Exp'!I4272</f>
        <v>208636.99</v>
      </c>
      <c r="J4272" s="305">
        <f>'[11]Depr Exp'!J4272</f>
        <v>2.0799999999999999E-2</v>
      </c>
      <c r="K4272" s="373">
        <f>'[11]Depr Exp'!K4272</f>
        <v>361.63744933333328</v>
      </c>
      <c r="L4272" s="524">
        <f>'[11]Depr Exp'!L4272</f>
        <v>0</v>
      </c>
      <c r="M4272" s="144"/>
      <c r="N4272" s="144"/>
    </row>
    <row r="4273" spans="1:14">
      <c r="A4273" s="144" t="str">
        <f>'[11]Depr Exp'!A4273</f>
        <v>E3539 (GIF) Sta Eq, Snoqualmie 2</v>
      </c>
      <c r="B4273" s="144" t="str">
        <f>'[11]Depr Exp'!B4273</f>
        <v>E3539 (GIF) Sta Eq, Snoqualmie 2-4</v>
      </c>
      <c r="C4273" s="144" t="str">
        <f>'[11]Depr Exp'!C4273</f>
        <v>403E</v>
      </c>
      <c r="D4273" s="144"/>
      <c r="E4273" s="282">
        <f>'[11]Depr Exp'!E4273</f>
        <v>43220</v>
      </c>
      <c r="F4273" s="523">
        <f>'[11]Depr Exp'!F4273</f>
        <v>208636.99</v>
      </c>
      <c r="G4273" s="305">
        <f>'[11]Depr Exp'!G4273</f>
        <v>2.0799999999999999E-2</v>
      </c>
      <c r="H4273" s="524">
        <f>'[11]Depr Exp'!H4273</f>
        <v>361.64</v>
      </c>
      <c r="I4273" s="523">
        <f>'[11]Depr Exp'!I4273</f>
        <v>208636.99</v>
      </c>
      <c r="J4273" s="305">
        <f>'[11]Depr Exp'!J4273</f>
        <v>2.0799999999999999E-2</v>
      </c>
      <c r="K4273" s="373">
        <f>'[11]Depr Exp'!K4273</f>
        <v>361.63744933333328</v>
      </c>
      <c r="L4273" s="524">
        <f>'[11]Depr Exp'!L4273</f>
        <v>0</v>
      </c>
      <c r="M4273" s="144"/>
      <c r="N4273" s="144"/>
    </row>
    <row r="4274" spans="1:14">
      <c r="A4274" s="144" t="str">
        <f>'[11]Depr Exp'!A4274</f>
        <v>E3539 (GIF) Sta Eq, Snoqualmie 2</v>
      </c>
      <c r="B4274" s="144" t="str">
        <f>'[11]Depr Exp'!B4274</f>
        <v>E3539 (GIF) Sta Eq, Snoqualmie 2-5</v>
      </c>
      <c r="C4274" s="144" t="str">
        <f>'[11]Depr Exp'!C4274</f>
        <v>403E</v>
      </c>
      <c r="D4274" s="144"/>
      <c r="E4274" s="282">
        <f>'[11]Depr Exp'!E4274</f>
        <v>43251</v>
      </c>
      <c r="F4274" s="523">
        <f>'[11]Depr Exp'!F4274</f>
        <v>208636.99</v>
      </c>
      <c r="G4274" s="305">
        <f>'[11]Depr Exp'!G4274</f>
        <v>2.0799999999999999E-2</v>
      </c>
      <c r="H4274" s="524">
        <f>'[11]Depr Exp'!H4274</f>
        <v>361.64</v>
      </c>
      <c r="I4274" s="523">
        <f>'[11]Depr Exp'!I4274</f>
        <v>208636.99</v>
      </c>
      <c r="J4274" s="305">
        <f>'[11]Depr Exp'!J4274</f>
        <v>2.0799999999999999E-2</v>
      </c>
      <c r="K4274" s="373">
        <f>'[11]Depr Exp'!K4274</f>
        <v>361.63744933333328</v>
      </c>
      <c r="L4274" s="524">
        <f>'[11]Depr Exp'!L4274</f>
        <v>0</v>
      </c>
      <c r="M4274" s="144"/>
      <c r="N4274" s="144"/>
    </row>
    <row r="4275" spans="1:14">
      <c r="A4275" s="144" t="str">
        <f>'[11]Depr Exp'!A4275</f>
        <v>E3539 (GIF) Sta Eq, Snoqualmie 2</v>
      </c>
      <c r="B4275" s="144" t="str">
        <f>'[11]Depr Exp'!B4275</f>
        <v>E3539 (GIF) Sta Eq, Snoqualmie 2-6</v>
      </c>
      <c r="C4275" s="144" t="str">
        <f>'[11]Depr Exp'!C4275</f>
        <v>403E</v>
      </c>
      <c r="D4275" s="144"/>
      <c r="E4275" s="282">
        <f>'[11]Depr Exp'!E4275</f>
        <v>43281</v>
      </c>
      <c r="F4275" s="523">
        <f>'[11]Depr Exp'!F4275</f>
        <v>208636.99</v>
      </c>
      <c r="G4275" s="305">
        <f>'[11]Depr Exp'!G4275</f>
        <v>2.0799999999999999E-2</v>
      </c>
      <c r="H4275" s="524">
        <f>'[11]Depr Exp'!H4275</f>
        <v>361.64</v>
      </c>
      <c r="I4275" s="523">
        <f>'[11]Depr Exp'!I4275</f>
        <v>208636.99</v>
      </c>
      <c r="J4275" s="305">
        <f>'[11]Depr Exp'!J4275</f>
        <v>2.0799999999999999E-2</v>
      </c>
      <c r="K4275" s="373">
        <f>'[11]Depr Exp'!K4275</f>
        <v>361.63744933333328</v>
      </c>
      <c r="L4275" s="524">
        <f>'[11]Depr Exp'!L4275</f>
        <v>0</v>
      </c>
      <c r="M4275" s="144"/>
      <c r="N4275" s="144"/>
    </row>
    <row r="4276" spans="1:14">
      <c r="A4276" s="144" t="str">
        <f>'[11]Depr Exp'!A4276</f>
        <v>E3539 (GIF) Sta Eq, Snoqualmie 2</v>
      </c>
      <c r="B4276" s="144" t="str">
        <f>'[11]Depr Exp'!B4276</f>
        <v>E3539 (GIF) Sta Eq, Snoqualmie 2-7</v>
      </c>
      <c r="C4276" s="144" t="str">
        <f>'[11]Depr Exp'!C4276</f>
        <v>403E</v>
      </c>
      <c r="D4276" s="144"/>
      <c r="E4276" s="282">
        <f>'[11]Depr Exp'!E4276</f>
        <v>43312</v>
      </c>
      <c r="F4276" s="523">
        <f>'[11]Depr Exp'!F4276</f>
        <v>208636.99</v>
      </c>
      <c r="G4276" s="305">
        <f>'[11]Depr Exp'!G4276</f>
        <v>2.0799999999999999E-2</v>
      </c>
      <c r="H4276" s="524">
        <f>'[11]Depr Exp'!H4276</f>
        <v>361.64</v>
      </c>
      <c r="I4276" s="523">
        <f>'[11]Depr Exp'!I4276</f>
        <v>208636.99</v>
      </c>
      <c r="J4276" s="305">
        <f>'[11]Depr Exp'!J4276</f>
        <v>2.0799999999999999E-2</v>
      </c>
      <c r="K4276" s="373">
        <f>'[11]Depr Exp'!K4276</f>
        <v>361.63744933333328</v>
      </c>
      <c r="L4276" s="524">
        <f>'[11]Depr Exp'!L4276</f>
        <v>0</v>
      </c>
      <c r="M4276" s="144"/>
      <c r="N4276" s="144"/>
    </row>
    <row r="4277" spans="1:14">
      <c r="A4277" s="144" t="str">
        <f>'[11]Depr Exp'!A4277</f>
        <v>E3539 (GIF) Sta Eq, Snoqualmie 2</v>
      </c>
      <c r="B4277" s="144" t="str">
        <f>'[11]Depr Exp'!B4277</f>
        <v>E3539 (GIF) Sta Eq, Snoqualmie 2-8</v>
      </c>
      <c r="C4277" s="144" t="str">
        <f>'[11]Depr Exp'!C4277</f>
        <v>403E</v>
      </c>
      <c r="D4277" s="144"/>
      <c r="E4277" s="282">
        <f>'[11]Depr Exp'!E4277</f>
        <v>43343</v>
      </c>
      <c r="F4277" s="523">
        <f>'[11]Depr Exp'!F4277</f>
        <v>208636.99</v>
      </c>
      <c r="G4277" s="305">
        <f>'[11]Depr Exp'!G4277</f>
        <v>2.0799999999999999E-2</v>
      </c>
      <c r="H4277" s="524">
        <f>'[11]Depr Exp'!H4277</f>
        <v>361.64</v>
      </c>
      <c r="I4277" s="523">
        <f>'[11]Depr Exp'!I4277</f>
        <v>208636.99</v>
      </c>
      <c r="J4277" s="305">
        <f>'[11]Depr Exp'!J4277</f>
        <v>2.0799999999999999E-2</v>
      </c>
      <c r="K4277" s="373">
        <f>'[11]Depr Exp'!K4277</f>
        <v>361.63744933333328</v>
      </c>
      <c r="L4277" s="524">
        <f>'[11]Depr Exp'!L4277</f>
        <v>0</v>
      </c>
      <c r="M4277" s="144"/>
      <c r="N4277" s="144"/>
    </row>
    <row r="4278" spans="1:14">
      <c r="A4278" s="144" t="str">
        <f>'[11]Depr Exp'!A4278</f>
        <v>E3539 (GIF) Sta Eq, Snoqualmie 2</v>
      </c>
      <c r="B4278" s="144" t="str">
        <f>'[11]Depr Exp'!B4278</f>
        <v>E3539 (GIF) Sta Eq, Snoqualmie 2-9</v>
      </c>
      <c r="C4278" s="144" t="str">
        <f>'[11]Depr Exp'!C4278</f>
        <v>403E</v>
      </c>
      <c r="D4278" s="144"/>
      <c r="E4278" s="282">
        <f>'[11]Depr Exp'!E4278</f>
        <v>43373</v>
      </c>
      <c r="F4278" s="523">
        <f>'[11]Depr Exp'!F4278</f>
        <v>208636.99</v>
      </c>
      <c r="G4278" s="305">
        <f>'[11]Depr Exp'!G4278</f>
        <v>2.0799999999999999E-2</v>
      </c>
      <c r="H4278" s="524">
        <f>'[11]Depr Exp'!H4278</f>
        <v>361.64</v>
      </c>
      <c r="I4278" s="523">
        <f>'[11]Depr Exp'!I4278</f>
        <v>208636.99</v>
      </c>
      <c r="J4278" s="305">
        <f>'[11]Depr Exp'!J4278</f>
        <v>2.0799999999999999E-2</v>
      </c>
      <c r="K4278" s="373">
        <f>'[11]Depr Exp'!K4278</f>
        <v>361.63744933333328</v>
      </c>
      <c r="L4278" s="524">
        <f>'[11]Depr Exp'!L4278</f>
        <v>0</v>
      </c>
      <c r="M4278" s="144"/>
      <c r="N4278" s="144"/>
    </row>
    <row r="4279" spans="1:14">
      <c r="A4279" s="144" t="str">
        <f>'[11]Depr Exp'!A4279</f>
        <v>E3539 (GIF) Sta Eq, Snoqualmie 2</v>
      </c>
      <c r="B4279" s="144" t="str">
        <f>'[11]Depr Exp'!B4279</f>
        <v>E3539 (GIF) Sta Eq, Snoqualmie 2-10</v>
      </c>
      <c r="C4279" s="144" t="str">
        <f>'[11]Depr Exp'!C4279</f>
        <v>403E</v>
      </c>
      <c r="D4279" s="144"/>
      <c r="E4279" s="282">
        <f>'[11]Depr Exp'!E4279</f>
        <v>43404</v>
      </c>
      <c r="F4279" s="523">
        <f>'[11]Depr Exp'!F4279</f>
        <v>208636.99</v>
      </c>
      <c r="G4279" s="305">
        <f>'[11]Depr Exp'!G4279</f>
        <v>2.0799999999999999E-2</v>
      </c>
      <c r="H4279" s="524">
        <f>'[11]Depr Exp'!H4279</f>
        <v>361.64</v>
      </c>
      <c r="I4279" s="523">
        <f>'[11]Depr Exp'!I4279</f>
        <v>208636.99</v>
      </c>
      <c r="J4279" s="305">
        <f>'[11]Depr Exp'!J4279</f>
        <v>2.0799999999999999E-2</v>
      </c>
      <c r="K4279" s="373">
        <f>'[11]Depr Exp'!K4279</f>
        <v>361.63744933333328</v>
      </c>
      <c r="L4279" s="524">
        <f>'[11]Depr Exp'!L4279</f>
        <v>0</v>
      </c>
      <c r="M4279" s="144"/>
      <c r="N4279" s="144"/>
    </row>
    <row r="4280" spans="1:14">
      <c r="A4280" s="144" t="str">
        <f>'[11]Depr Exp'!A4280</f>
        <v>E3539 (GIF) Sta Eq, Snoqualmie 2</v>
      </c>
      <c r="B4280" s="144" t="str">
        <f>'[11]Depr Exp'!B4280</f>
        <v>E3539 (GIF) Sta Eq, Snoqualmie 2-11</v>
      </c>
      <c r="C4280" s="144" t="str">
        <f>'[11]Depr Exp'!C4280</f>
        <v>403E</v>
      </c>
      <c r="D4280" s="144"/>
      <c r="E4280" s="282">
        <f>'[11]Depr Exp'!E4280</f>
        <v>43434</v>
      </c>
      <c r="F4280" s="523">
        <f>'[11]Depr Exp'!F4280</f>
        <v>208636.99</v>
      </c>
      <c r="G4280" s="305">
        <f>'[11]Depr Exp'!G4280</f>
        <v>2.0799999999999999E-2</v>
      </c>
      <c r="H4280" s="524">
        <f>'[11]Depr Exp'!H4280</f>
        <v>361.64</v>
      </c>
      <c r="I4280" s="523">
        <f>'[11]Depr Exp'!I4280</f>
        <v>208636.99</v>
      </c>
      <c r="J4280" s="305">
        <f>'[11]Depr Exp'!J4280</f>
        <v>2.0799999999999999E-2</v>
      </c>
      <c r="K4280" s="373">
        <f>'[11]Depr Exp'!K4280</f>
        <v>361.63744933333328</v>
      </c>
      <c r="L4280" s="524">
        <f>'[11]Depr Exp'!L4280</f>
        <v>0</v>
      </c>
      <c r="M4280" s="144"/>
      <c r="N4280" s="144"/>
    </row>
    <row r="4281" spans="1:14">
      <c r="A4281" s="144" t="str">
        <f>'[11]Depr Exp'!A4281</f>
        <v>E3539 (GIF) Sta Eq, Snoqualmie 2</v>
      </c>
      <c r="B4281" s="144" t="str">
        <f>'[11]Depr Exp'!B4281</f>
        <v>E3539 (GIF) Sta Eq, Snoqualmie 2-12</v>
      </c>
      <c r="C4281" s="144" t="str">
        <f>'[11]Depr Exp'!C4281</f>
        <v>403E</v>
      </c>
      <c r="D4281" s="144"/>
      <c r="E4281" s="282">
        <f>'[11]Depr Exp'!E4281</f>
        <v>43465</v>
      </c>
      <c r="F4281" s="523">
        <f>'[11]Depr Exp'!F4281</f>
        <v>208636.99</v>
      </c>
      <c r="G4281" s="305">
        <f>'[11]Depr Exp'!G4281</f>
        <v>2.0799999999999999E-2</v>
      </c>
      <c r="H4281" s="524">
        <f>'[11]Depr Exp'!H4281</f>
        <v>361.64</v>
      </c>
      <c r="I4281" s="523">
        <f>'[11]Depr Exp'!I4281</f>
        <v>208636.99</v>
      </c>
      <c r="J4281" s="305">
        <f>'[11]Depr Exp'!J4281</f>
        <v>2.0799999999999999E-2</v>
      </c>
      <c r="K4281" s="373">
        <f>'[11]Depr Exp'!K4281</f>
        <v>361.63744933333328</v>
      </c>
      <c r="L4281" s="524">
        <f>'[11]Depr Exp'!L4281</f>
        <v>0</v>
      </c>
      <c r="M4281" s="144"/>
      <c r="N4281" s="144"/>
    </row>
    <row r="4282" spans="1:14" ht="15.75" thickBot="1">
      <c r="A4282" s="159" t="str">
        <f>'[11]Depr Exp'!A4282</f>
        <v>E3539 (GIF) Sta Eq, Snoqualmie 2 Total</v>
      </c>
      <c r="B4282" s="144">
        <f>'[11]Depr Exp'!B4282</f>
        <v>0</v>
      </c>
      <c r="C4282" s="502" t="str">
        <f>'[11]Depr Exp'!C4282</f>
        <v>ETSM</v>
      </c>
      <c r="D4282" s="144"/>
      <c r="E4282" s="281" t="str">
        <f>'[11]Depr Exp'!E4282</f>
        <v>Total</v>
      </c>
      <c r="F4282" s="141">
        <f>'[11]Depr Exp'!F4282</f>
        <v>0</v>
      </c>
      <c r="G4282" s="252">
        <f>'[11]Depr Exp'!G4282</f>
        <v>0</v>
      </c>
      <c r="H4282" s="286">
        <f>'[11]Depr Exp'!H4282</f>
        <v>4339.6799999999994</v>
      </c>
      <c r="I4282" s="141">
        <f>'[11]Depr Exp'!I4282</f>
        <v>0</v>
      </c>
      <c r="J4282" s="252">
        <f>'[11]Depr Exp'!J4282</f>
        <v>0</v>
      </c>
      <c r="K4282" s="286">
        <f>'[11]Depr Exp'!K4282</f>
        <v>4339.6493919999994</v>
      </c>
      <c r="L4282" s="286">
        <f>'[11]Depr Exp'!L4282</f>
        <v>-0.03</v>
      </c>
      <c r="M4282" s="144"/>
      <c r="N4282" s="144"/>
    </row>
    <row r="4283" spans="1:14" ht="13.5" thickTop="1">
      <c r="A4283" s="144" t="str">
        <f>'[11]Depr Exp'!A4283</f>
        <v>E3539 (GIF) Sta Eq, Snoqualmie Sw</v>
      </c>
      <c r="B4283" s="144" t="str">
        <f>'[11]Depr Exp'!B4283</f>
        <v>E3539 (GIF) Sta Eq, Snoqualmie Sw-1</v>
      </c>
      <c r="C4283" s="144" t="str">
        <f>'[11]Depr Exp'!C4283</f>
        <v>403E</v>
      </c>
      <c r="D4283" s="144"/>
      <c r="E4283" s="282">
        <f>'[11]Depr Exp'!E4283</f>
        <v>43131</v>
      </c>
      <c r="F4283" s="523">
        <f>'[11]Depr Exp'!F4283</f>
        <v>266590.90999999997</v>
      </c>
      <c r="G4283" s="305">
        <f>'[11]Depr Exp'!G4283</f>
        <v>2.0799999999999999E-2</v>
      </c>
      <c r="H4283" s="524">
        <f>'[11]Depr Exp'!H4283</f>
        <v>462.09000000000003</v>
      </c>
      <c r="I4283" s="523">
        <f>'[11]Depr Exp'!I4283</f>
        <v>186562.75</v>
      </c>
      <c r="J4283" s="305">
        <f>'[11]Depr Exp'!J4283</f>
        <v>2.0799999999999999E-2</v>
      </c>
      <c r="K4283" s="373">
        <f>'[11]Depr Exp'!K4283</f>
        <v>323.37543333333332</v>
      </c>
      <c r="L4283" s="524">
        <f>'[11]Depr Exp'!L4283</f>
        <v>-138.71</v>
      </c>
      <c r="M4283" s="144"/>
      <c r="N4283" s="144"/>
    </row>
    <row r="4284" spans="1:14">
      <c r="A4284" s="144" t="str">
        <f>'[11]Depr Exp'!A4284</f>
        <v>E3539 (GIF) Sta Eq, Snoqualmie Sw</v>
      </c>
      <c r="B4284" s="144" t="str">
        <f>'[11]Depr Exp'!B4284</f>
        <v>E3539 (GIF) Sta Eq, Snoqualmie Sw-2</v>
      </c>
      <c r="C4284" s="144" t="str">
        <f>'[11]Depr Exp'!C4284</f>
        <v>403E</v>
      </c>
      <c r="D4284" s="144"/>
      <c r="E4284" s="282">
        <f>'[11]Depr Exp'!E4284</f>
        <v>43159</v>
      </c>
      <c r="F4284" s="523">
        <f>'[11]Depr Exp'!F4284</f>
        <v>266590.90999999997</v>
      </c>
      <c r="G4284" s="305">
        <f>'[11]Depr Exp'!G4284</f>
        <v>2.0799999999999999E-2</v>
      </c>
      <c r="H4284" s="524">
        <f>'[11]Depr Exp'!H4284</f>
        <v>462.09000000000003</v>
      </c>
      <c r="I4284" s="523">
        <f>'[11]Depr Exp'!I4284</f>
        <v>186562.75</v>
      </c>
      <c r="J4284" s="305">
        <f>'[11]Depr Exp'!J4284</f>
        <v>2.0799999999999999E-2</v>
      </c>
      <c r="K4284" s="373">
        <f>'[11]Depr Exp'!K4284</f>
        <v>323.37543333333332</v>
      </c>
      <c r="L4284" s="524">
        <f>'[11]Depr Exp'!L4284</f>
        <v>-138.71</v>
      </c>
      <c r="M4284" s="144"/>
      <c r="N4284" s="144"/>
    </row>
    <row r="4285" spans="1:14">
      <c r="A4285" s="144" t="str">
        <f>'[11]Depr Exp'!A4285</f>
        <v>E3539 (GIF) Sta Eq, Snoqualmie Sw</v>
      </c>
      <c r="B4285" s="144" t="str">
        <f>'[11]Depr Exp'!B4285</f>
        <v>E3539 (GIF) Sta Eq, Snoqualmie Sw-3</v>
      </c>
      <c r="C4285" s="144" t="str">
        <f>'[11]Depr Exp'!C4285</f>
        <v>403E</v>
      </c>
      <c r="D4285" s="144"/>
      <c r="E4285" s="282">
        <f>'[11]Depr Exp'!E4285</f>
        <v>43190</v>
      </c>
      <c r="F4285" s="523">
        <f>'[11]Depr Exp'!F4285</f>
        <v>266590.90999999997</v>
      </c>
      <c r="G4285" s="305">
        <f>'[11]Depr Exp'!G4285</f>
        <v>2.0799999999999999E-2</v>
      </c>
      <c r="H4285" s="524">
        <f>'[11]Depr Exp'!H4285</f>
        <v>462.09000000000003</v>
      </c>
      <c r="I4285" s="523">
        <f>'[11]Depr Exp'!I4285</f>
        <v>186562.75</v>
      </c>
      <c r="J4285" s="305">
        <f>'[11]Depr Exp'!J4285</f>
        <v>2.0799999999999999E-2</v>
      </c>
      <c r="K4285" s="373">
        <f>'[11]Depr Exp'!K4285</f>
        <v>323.37543333333332</v>
      </c>
      <c r="L4285" s="524">
        <f>'[11]Depr Exp'!L4285</f>
        <v>-138.71</v>
      </c>
      <c r="M4285" s="144"/>
      <c r="N4285" s="144"/>
    </row>
    <row r="4286" spans="1:14">
      <c r="A4286" s="144" t="str">
        <f>'[11]Depr Exp'!A4286</f>
        <v>E3539 (GIF) Sta Eq, Snoqualmie Sw</v>
      </c>
      <c r="B4286" s="144" t="str">
        <f>'[11]Depr Exp'!B4286</f>
        <v>E3539 (GIF) Sta Eq, Snoqualmie Sw-4</v>
      </c>
      <c r="C4286" s="144" t="str">
        <f>'[11]Depr Exp'!C4286</f>
        <v>403E</v>
      </c>
      <c r="D4286" s="144"/>
      <c r="E4286" s="282">
        <f>'[11]Depr Exp'!E4286</f>
        <v>43220</v>
      </c>
      <c r="F4286" s="523">
        <f>'[11]Depr Exp'!F4286</f>
        <v>266590.90999999997</v>
      </c>
      <c r="G4286" s="305">
        <f>'[11]Depr Exp'!G4286</f>
        <v>2.0799999999999999E-2</v>
      </c>
      <c r="H4286" s="524">
        <f>'[11]Depr Exp'!H4286</f>
        <v>462.09000000000003</v>
      </c>
      <c r="I4286" s="523">
        <f>'[11]Depr Exp'!I4286</f>
        <v>186562.75</v>
      </c>
      <c r="J4286" s="305">
        <f>'[11]Depr Exp'!J4286</f>
        <v>2.0799999999999999E-2</v>
      </c>
      <c r="K4286" s="373">
        <f>'[11]Depr Exp'!K4286</f>
        <v>323.37543333333332</v>
      </c>
      <c r="L4286" s="524">
        <f>'[11]Depr Exp'!L4286</f>
        <v>-138.71</v>
      </c>
      <c r="M4286" s="144"/>
      <c r="N4286" s="144"/>
    </row>
    <row r="4287" spans="1:14">
      <c r="A4287" s="144" t="str">
        <f>'[11]Depr Exp'!A4287</f>
        <v>E3539 (GIF) Sta Eq, Snoqualmie Sw</v>
      </c>
      <c r="B4287" s="144" t="str">
        <f>'[11]Depr Exp'!B4287</f>
        <v>E3539 (GIF) Sta Eq, Snoqualmie Sw-5</v>
      </c>
      <c r="C4287" s="144" t="str">
        <f>'[11]Depr Exp'!C4287</f>
        <v>403E</v>
      </c>
      <c r="D4287" s="144"/>
      <c r="E4287" s="282">
        <f>'[11]Depr Exp'!E4287</f>
        <v>43251</v>
      </c>
      <c r="F4287" s="523">
        <f>'[11]Depr Exp'!F4287</f>
        <v>266590.90999999997</v>
      </c>
      <c r="G4287" s="305">
        <f>'[11]Depr Exp'!G4287</f>
        <v>2.0799999999999999E-2</v>
      </c>
      <c r="H4287" s="524">
        <f>'[11]Depr Exp'!H4287</f>
        <v>462.09000000000003</v>
      </c>
      <c r="I4287" s="523">
        <f>'[11]Depr Exp'!I4287</f>
        <v>186562.75</v>
      </c>
      <c r="J4287" s="305">
        <f>'[11]Depr Exp'!J4287</f>
        <v>2.0799999999999999E-2</v>
      </c>
      <c r="K4287" s="373">
        <f>'[11]Depr Exp'!K4287</f>
        <v>323.37543333333332</v>
      </c>
      <c r="L4287" s="524">
        <f>'[11]Depr Exp'!L4287</f>
        <v>-138.71</v>
      </c>
      <c r="M4287" s="144"/>
      <c r="N4287" s="144"/>
    </row>
    <row r="4288" spans="1:14">
      <c r="A4288" s="144" t="str">
        <f>'[11]Depr Exp'!A4288</f>
        <v>E3539 (GIF) Sta Eq, Snoqualmie Sw</v>
      </c>
      <c r="B4288" s="144" t="str">
        <f>'[11]Depr Exp'!B4288</f>
        <v>E3539 (GIF) Sta Eq, Snoqualmie Sw-6</v>
      </c>
      <c r="C4288" s="144" t="str">
        <f>'[11]Depr Exp'!C4288</f>
        <v>403E</v>
      </c>
      <c r="D4288" s="144"/>
      <c r="E4288" s="282">
        <f>'[11]Depr Exp'!E4288</f>
        <v>43281</v>
      </c>
      <c r="F4288" s="523">
        <f>'[11]Depr Exp'!F4288</f>
        <v>266590.90999999997</v>
      </c>
      <c r="G4288" s="305">
        <f>'[11]Depr Exp'!G4288</f>
        <v>2.0799999999999999E-2</v>
      </c>
      <c r="H4288" s="524">
        <f>'[11]Depr Exp'!H4288</f>
        <v>462.09000000000003</v>
      </c>
      <c r="I4288" s="523">
        <f>'[11]Depr Exp'!I4288</f>
        <v>186562.75</v>
      </c>
      <c r="J4288" s="305">
        <f>'[11]Depr Exp'!J4288</f>
        <v>2.0799999999999999E-2</v>
      </c>
      <c r="K4288" s="373">
        <f>'[11]Depr Exp'!K4288</f>
        <v>323.37543333333332</v>
      </c>
      <c r="L4288" s="524">
        <f>'[11]Depr Exp'!L4288</f>
        <v>-138.71</v>
      </c>
      <c r="M4288" s="144"/>
      <c r="N4288" s="144"/>
    </row>
    <row r="4289" spans="1:14">
      <c r="A4289" s="144" t="str">
        <f>'[11]Depr Exp'!A4289</f>
        <v>E3539 (GIF) Sta Eq, Snoqualmie Sw</v>
      </c>
      <c r="B4289" s="144" t="str">
        <f>'[11]Depr Exp'!B4289</f>
        <v>E3539 (GIF) Sta Eq, Snoqualmie Sw-7</v>
      </c>
      <c r="C4289" s="144" t="str">
        <f>'[11]Depr Exp'!C4289</f>
        <v>403E</v>
      </c>
      <c r="D4289" s="144"/>
      <c r="E4289" s="282">
        <f>'[11]Depr Exp'!E4289</f>
        <v>43312</v>
      </c>
      <c r="F4289" s="523">
        <f>'[11]Depr Exp'!F4289</f>
        <v>266590.90999999997</v>
      </c>
      <c r="G4289" s="305">
        <f>'[11]Depr Exp'!G4289</f>
        <v>2.0799999999999999E-2</v>
      </c>
      <c r="H4289" s="524">
        <f>'[11]Depr Exp'!H4289</f>
        <v>462.09000000000003</v>
      </c>
      <c r="I4289" s="523">
        <f>'[11]Depr Exp'!I4289</f>
        <v>186562.75</v>
      </c>
      <c r="J4289" s="305">
        <f>'[11]Depr Exp'!J4289</f>
        <v>2.0799999999999999E-2</v>
      </c>
      <c r="K4289" s="373">
        <f>'[11]Depr Exp'!K4289</f>
        <v>323.37543333333332</v>
      </c>
      <c r="L4289" s="524">
        <f>'[11]Depr Exp'!L4289</f>
        <v>-138.71</v>
      </c>
      <c r="M4289" s="144"/>
      <c r="N4289" s="144"/>
    </row>
    <row r="4290" spans="1:14">
      <c r="A4290" s="144" t="str">
        <f>'[11]Depr Exp'!A4290</f>
        <v>E3539 (GIF) Sta Eq, Snoqualmie Sw</v>
      </c>
      <c r="B4290" s="144" t="str">
        <f>'[11]Depr Exp'!B4290</f>
        <v>E3539 (GIF) Sta Eq, Snoqualmie Sw-8</v>
      </c>
      <c r="C4290" s="144" t="str">
        <f>'[11]Depr Exp'!C4290</f>
        <v>403E</v>
      </c>
      <c r="D4290" s="144"/>
      <c r="E4290" s="282">
        <f>'[11]Depr Exp'!E4290</f>
        <v>43343</v>
      </c>
      <c r="F4290" s="523">
        <f>'[11]Depr Exp'!F4290</f>
        <v>266590.90999999997</v>
      </c>
      <c r="G4290" s="305">
        <f>'[11]Depr Exp'!G4290</f>
        <v>2.0799999999999999E-2</v>
      </c>
      <c r="H4290" s="524">
        <f>'[11]Depr Exp'!H4290</f>
        <v>462.09000000000003</v>
      </c>
      <c r="I4290" s="523">
        <f>'[11]Depr Exp'!I4290</f>
        <v>186562.75</v>
      </c>
      <c r="J4290" s="305">
        <f>'[11]Depr Exp'!J4290</f>
        <v>2.0799999999999999E-2</v>
      </c>
      <c r="K4290" s="373">
        <f>'[11]Depr Exp'!K4290</f>
        <v>323.37543333333332</v>
      </c>
      <c r="L4290" s="524">
        <f>'[11]Depr Exp'!L4290</f>
        <v>-138.71</v>
      </c>
      <c r="M4290" s="144"/>
      <c r="N4290" s="144"/>
    </row>
    <row r="4291" spans="1:14">
      <c r="A4291" s="144" t="str">
        <f>'[11]Depr Exp'!A4291</f>
        <v>E3539 (GIF) Sta Eq, Snoqualmie Sw</v>
      </c>
      <c r="B4291" s="144" t="str">
        <f>'[11]Depr Exp'!B4291</f>
        <v>E3539 (GIF) Sta Eq, Snoqualmie Sw-9</v>
      </c>
      <c r="C4291" s="144" t="str">
        <f>'[11]Depr Exp'!C4291</f>
        <v>403E</v>
      </c>
      <c r="D4291" s="144"/>
      <c r="E4291" s="282">
        <f>'[11]Depr Exp'!E4291</f>
        <v>43373</v>
      </c>
      <c r="F4291" s="523">
        <f>'[11]Depr Exp'!F4291</f>
        <v>266590.90999999997</v>
      </c>
      <c r="G4291" s="305">
        <f>'[11]Depr Exp'!G4291</f>
        <v>2.0799999999999999E-2</v>
      </c>
      <c r="H4291" s="524">
        <f>'[11]Depr Exp'!H4291</f>
        <v>462.09000000000003</v>
      </c>
      <c r="I4291" s="523">
        <f>'[11]Depr Exp'!I4291</f>
        <v>186562.75</v>
      </c>
      <c r="J4291" s="305">
        <f>'[11]Depr Exp'!J4291</f>
        <v>2.0799999999999999E-2</v>
      </c>
      <c r="K4291" s="373">
        <f>'[11]Depr Exp'!K4291</f>
        <v>323.37543333333332</v>
      </c>
      <c r="L4291" s="524">
        <f>'[11]Depr Exp'!L4291</f>
        <v>-138.71</v>
      </c>
      <c r="M4291" s="144"/>
      <c r="N4291" s="144"/>
    </row>
    <row r="4292" spans="1:14">
      <c r="A4292" s="144" t="str">
        <f>'[11]Depr Exp'!A4292</f>
        <v>E3539 (GIF) Sta Eq, Snoqualmie Sw</v>
      </c>
      <c r="B4292" s="144" t="str">
        <f>'[11]Depr Exp'!B4292</f>
        <v>E3539 (GIF) Sta Eq, Snoqualmie Sw-10</v>
      </c>
      <c r="C4292" s="144" t="str">
        <f>'[11]Depr Exp'!C4292</f>
        <v>403E</v>
      </c>
      <c r="D4292" s="144"/>
      <c r="E4292" s="282">
        <f>'[11]Depr Exp'!E4292</f>
        <v>43404</v>
      </c>
      <c r="F4292" s="523">
        <f>'[11]Depr Exp'!F4292</f>
        <v>226576.83</v>
      </c>
      <c r="G4292" s="305">
        <f>'[11]Depr Exp'!G4292</f>
        <v>2.0799999999999999E-2</v>
      </c>
      <c r="H4292" s="524">
        <f>'[11]Depr Exp'!H4292</f>
        <v>392.72999999999996</v>
      </c>
      <c r="I4292" s="523">
        <f>'[11]Depr Exp'!I4292</f>
        <v>186562.75</v>
      </c>
      <c r="J4292" s="305">
        <f>'[11]Depr Exp'!J4292</f>
        <v>2.0799999999999999E-2</v>
      </c>
      <c r="K4292" s="373">
        <f>'[11]Depr Exp'!K4292</f>
        <v>323.37543333333332</v>
      </c>
      <c r="L4292" s="524">
        <f>'[11]Depr Exp'!L4292</f>
        <v>-69.349999999999994</v>
      </c>
      <c r="M4292" s="144"/>
      <c r="N4292" s="144"/>
    </row>
    <row r="4293" spans="1:14">
      <c r="A4293" s="144" t="str">
        <f>'[11]Depr Exp'!A4293</f>
        <v>E3539 (GIF) Sta Eq, Snoqualmie Sw</v>
      </c>
      <c r="B4293" s="144" t="str">
        <f>'[11]Depr Exp'!B4293</f>
        <v>E3539 (GIF) Sta Eq, Snoqualmie Sw-11</v>
      </c>
      <c r="C4293" s="144" t="str">
        <f>'[11]Depr Exp'!C4293</f>
        <v>403E</v>
      </c>
      <c r="D4293" s="144"/>
      <c r="E4293" s="282">
        <f>'[11]Depr Exp'!E4293</f>
        <v>43434</v>
      </c>
      <c r="F4293" s="523">
        <f>'[11]Depr Exp'!F4293</f>
        <v>186562.75</v>
      </c>
      <c r="G4293" s="305">
        <f>'[11]Depr Exp'!G4293</f>
        <v>2.0799999999999999E-2</v>
      </c>
      <c r="H4293" s="524">
        <f>'[11]Depr Exp'!H4293</f>
        <v>323.38</v>
      </c>
      <c r="I4293" s="523">
        <f>'[11]Depr Exp'!I4293</f>
        <v>186562.75</v>
      </c>
      <c r="J4293" s="305">
        <f>'[11]Depr Exp'!J4293</f>
        <v>2.0799999999999999E-2</v>
      </c>
      <c r="K4293" s="373">
        <f>'[11]Depr Exp'!K4293</f>
        <v>323.37543333333332</v>
      </c>
      <c r="L4293" s="524">
        <f>'[11]Depr Exp'!L4293</f>
        <v>0</v>
      </c>
      <c r="M4293" s="144"/>
      <c r="N4293" s="144"/>
    </row>
    <row r="4294" spans="1:14">
      <c r="A4294" s="144" t="str">
        <f>'[11]Depr Exp'!A4294</f>
        <v>E3539 (GIF) Sta Eq, Snoqualmie Sw</v>
      </c>
      <c r="B4294" s="144" t="str">
        <f>'[11]Depr Exp'!B4294</f>
        <v>E3539 (GIF) Sta Eq, Snoqualmie Sw-12</v>
      </c>
      <c r="C4294" s="144" t="str">
        <f>'[11]Depr Exp'!C4294</f>
        <v>403E</v>
      </c>
      <c r="D4294" s="144"/>
      <c r="E4294" s="282">
        <f>'[11]Depr Exp'!E4294</f>
        <v>43465</v>
      </c>
      <c r="F4294" s="523">
        <f>'[11]Depr Exp'!F4294</f>
        <v>186562.75</v>
      </c>
      <c r="G4294" s="305">
        <f>'[11]Depr Exp'!G4294</f>
        <v>2.0799999999999999E-2</v>
      </c>
      <c r="H4294" s="524">
        <f>'[11]Depr Exp'!H4294</f>
        <v>323.38</v>
      </c>
      <c r="I4294" s="523">
        <f>'[11]Depr Exp'!I4294</f>
        <v>186562.75</v>
      </c>
      <c r="J4294" s="305">
        <f>'[11]Depr Exp'!J4294</f>
        <v>2.0799999999999999E-2</v>
      </c>
      <c r="K4294" s="373">
        <f>'[11]Depr Exp'!K4294</f>
        <v>323.37543333333332</v>
      </c>
      <c r="L4294" s="524">
        <f>'[11]Depr Exp'!L4294</f>
        <v>0</v>
      </c>
      <c r="M4294" s="144"/>
      <c r="N4294" s="144"/>
    </row>
    <row r="4295" spans="1:14" ht="15.75" thickBot="1">
      <c r="A4295" s="159" t="str">
        <f>'[11]Depr Exp'!A4295</f>
        <v>E3539 (GIF) Sta Eq, Snoqualmie Sw Total</v>
      </c>
      <c r="B4295" s="144">
        <f>'[11]Depr Exp'!B4295</f>
        <v>0</v>
      </c>
      <c r="C4295" s="502" t="str">
        <f>'[11]Depr Exp'!C4295</f>
        <v>ETSM</v>
      </c>
      <c r="D4295" s="144"/>
      <c r="E4295" s="281" t="str">
        <f>'[11]Depr Exp'!E4295</f>
        <v>Total</v>
      </c>
      <c r="F4295" s="141">
        <f>'[11]Depr Exp'!F4295</f>
        <v>0</v>
      </c>
      <c r="G4295" s="252">
        <f>'[11]Depr Exp'!G4295</f>
        <v>0</v>
      </c>
      <c r="H4295" s="286">
        <f>'[11]Depr Exp'!H4295</f>
        <v>5198.3</v>
      </c>
      <c r="I4295" s="141">
        <f>'[11]Depr Exp'!I4295</f>
        <v>0</v>
      </c>
      <c r="J4295" s="252">
        <f>'[11]Depr Exp'!J4295</f>
        <v>0</v>
      </c>
      <c r="K4295" s="286">
        <f>'[11]Depr Exp'!K4295</f>
        <v>3880.5051999999991</v>
      </c>
      <c r="L4295" s="286">
        <f>'[11]Depr Exp'!L4295</f>
        <v>-1317.79</v>
      </c>
      <c r="M4295" s="144"/>
      <c r="N4295" s="144"/>
    </row>
    <row r="4296" spans="1:14" ht="13.5" thickTop="1">
      <c r="A4296" s="144" t="str">
        <f>'[11]Depr Exp'!A4296</f>
        <v>E3539 (GIF) Sta Eq, Stillwater</v>
      </c>
      <c r="B4296" s="144" t="str">
        <f>'[11]Depr Exp'!B4296</f>
        <v>E3539 (GIF) Sta Eq, Stillwater-1</v>
      </c>
      <c r="C4296" s="144" t="str">
        <f>'[11]Depr Exp'!C4296</f>
        <v>403E</v>
      </c>
      <c r="D4296" s="144"/>
      <c r="E4296" s="282">
        <f>'[11]Depr Exp'!E4296</f>
        <v>43131</v>
      </c>
      <c r="F4296" s="523">
        <f>'[11]Depr Exp'!F4296</f>
        <v>25891.1</v>
      </c>
      <c r="G4296" s="305">
        <f>'[11]Depr Exp'!G4296</f>
        <v>2.0799999999999999E-2</v>
      </c>
      <c r="H4296" s="524">
        <f>'[11]Depr Exp'!H4296</f>
        <v>44.87</v>
      </c>
      <c r="I4296" s="523">
        <f>'[11]Depr Exp'!I4296</f>
        <v>25891.1</v>
      </c>
      <c r="J4296" s="305">
        <f>'[11]Depr Exp'!J4296</f>
        <v>2.0799999999999999E-2</v>
      </c>
      <c r="K4296" s="373">
        <f>'[11]Depr Exp'!K4296</f>
        <v>44.877906666666661</v>
      </c>
      <c r="L4296" s="524">
        <f>'[11]Depr Exp'!L4296</f>
        <v>0.01</v>
      </c>
      <c r="M4296" s="144"/>
      <c r="N4296" s="144"/>
    </row>
    <row r="4297" spans="1:14">
      <c r="A4297" s="144" t="str">
        <f>'[11]Depr Exp'!A4297</f>
        <v>E3539 (GIF) Sta Eq, Stillwater</v>
      </c>
      <c r="B4297" s="144" t="str">
        <f>'[11]Depr Exp'!B4297</f>
        <v>E3539 (GIF) Sta Eq, Stillwater-2</v>
      </c>
      <c r="C4297" s="144" t="str">
        <f>'[11]Depr Exp'!C4297</f>
        <v>403E</v>
      </c>
      <c r="D4297" s="144"/>
      <c r="E4297" s="282">
        <f>'[11]Depr Exp'!E4297</f>
        <v>43159</v>
      </c>
      <c r="F4297" s="523">
        <f>'[11]Depr Exp'!F4297</f>
        <v>25891.1</v>
      </c>
      <c r="G4297" s="305">
        <f>'[11]Depr Exp'!G4297</f>
        <v>2.0799999999999999E-2</v>
      </c>
      <c r="H4297" s="524">
        <f>'[11]Depr Exp'!H4297</f>
        <v>44.87</v>
      </c>
      <c r="I4297" s="523">
        <f>'[11]Depr Exp'!I4297</f>
        <v>25891.1</v>
      </c>
      <c r="J4297" s="305">
        <f>'[11]Depr Exp'!J4297</f>
        <v>2.0799999999999999E-2</v>
      </c>
      <c r="K4297" s="373">
        <f>'[11]Depr Exp'!K4297</f>
        <v>44.877906666666661</v>
      </c>
      <c r="L4297" s="524">
        <f>'[11]Depr Exp'!L4297</f>
        <v>0.01</v>
      </c>
      <c r="M4297" s="144"/>
      <c r="N4297" s="144"/>
    </row>
    <row r="4298" spans="1:14">
      <c r="A4298" s="144" t="str">
        <f>'[11]Depr Exp'!A4298</f>
        <v>E3539 (GIF) Sta Eq, Stillwater</v>
      </c>
      <c r="B4298" s="144" t="str">
        <f>'[11]Depr Exp'!B4298</f>
        <v>E3539 (GIF) Sta Eq, Stillwater-3</v>
      </c>
      <c r="C4298" s="144" t="str">
        <f>'[11]Depr Exp'!C4298</f>
        <v>403E</v>
      </c>
      <c r="D4298" s="144"/>
      <c r="E4298" s="282">
        <f>'[11]Depr Exp'!E4298</f>
        <v>43190</v>
      </c>
      <c r="F4298" s="523">
        <f>'[11]Depr Exp'!F4298</f>
        <v>25891.1</v>
      </c>
      <c r="G4298" s="305">
        <f>'[11]Depr Exp'!G4298</f>
        <v>2.0799999999999999E-2</v>
      </c>
      <c r="H4298" s="524">
        <f>'[11]Depr Exp'!H4298</f>
        <v>44.87</v>
      </c>
      <c r="I4298" s="523">
        <f>'[11]Depr Exp'!I4298</f>
        <v>25891.1</v>
      </c>
      <c r="J4298" s="305">
        <f>'[11]Depr Exp'!J4298</f>
        <v>2.0799999999999999E-2</v>
      </c>
      <c r="K4298" s="373">
        <f>'[11]Depr Exp'!K4298</f>
        <v>44.877906666666661</v>
      </c>
      <c r="L4298" s="524">
        <f>'[11]Depr Exp'!L4298</f>
        <v>0.01</v>
      </c>
      <c r="M4298" s="144"/>
      <c r="N4298" s="144"/>
    </row>
    <row r="4299" spans="1:14">
      <c r="A4299" s="144" t="str">
        <f>'[11]Depr Exp'!A4299</f>
        <v>E3539 (GIF) Sta Eq, Stillwater</v>
      </c>
      <c r="B4299" s="144" t="str">
        <f>'[11]Depr Exp'!B4299</f>
        <v>E3539 (GIF) Sta Eq, Stillwater-4</v>
      </c>
      <c r="C4299" s="144" t="str">
        <f>'[11]Depr Exp'!C4299</f>
        <v>403E</v>
      </c>
      <c r="D4299" s="144"/>
      <c r="E4299" s="282">
        <f>'[11]Depr Exp'!E4299</f>
        <v>43220</v>
      </c>
      <c r="F4299" s="523">
        <f>'[11]Depr Exp'!F4299</f>
        <v>25891.1</v>
      </c>
      <c r="G4299" s="305">
        <f>'[11]Depr Exp'!G4299</f>
        <v>2.0799999999999999E-2</v>
      </c>
      <c r="H4299" s="524">
        <f>'[11]Depr Exp'!H4299</f>
        <v>44.87</v>
      </c>
      <c r="I4299" s="523">
        <f>'[11]Depr Exp'!I4299</f>
        <v>25891.1</v>
      </c>
      <c r="J4299" s="305">
        <f>'[11]Depr Exp'!J4299</f>
        <v>2.0799999999999999E-2</v>
      </c>
      <c r="K4299" s="373">
        <f>'[11]Depr Exp'!K4299</f>
        <v>44.877906666666661</v>
      </c>
      <c r="L4299" s="524">
        <f>'[11]Depr Exp'!L4299</f>
        <v>0.01</v>
      </c>
      <c r="M4299" s="144"/>
      <c r="N4299" s="144"/>
    </row>
    <row r="4300" spans="1:14">
      <c r="A4300" s="144" t="str">
        <f>'[11]Depr Exp'!A4300</f>
        <v>E3539 (GIF) Sta Eq, Stillwater</v>
      </c>
      <c r="B4300" s="144" t="str">
        <f>'[11]Depr Exp'!B4300</f>
        <v>E3539 (GIF) Sta Eq, Stillwater-5</v>
      </c>
      <c r="C4300" s="144" t="str">
        <f>'[11]Depr Exp'!C4300</f>
        <v>403E</v>
      </c>
      <c r="D4300" s="144"/>
      <c r="E4300" s="282">
        <f>'[11]Depr Exp'!E4300</f>
        <v>43251</v>
      </c>
      <c r="F4300" s="523">
        <f>'[11]Depr Exp'!F4300</f>
        <v>25891.1</v>
      </c>
      <c r="G4300" s="305">
        <f>'[11]Depr Exp'!G4300</f>
        <v>2.0799999999999999E-2</v>
      </c>
      <c r="H4300" s="524">
        <f>'[11]Depr Exp'!H4300</f>
        <v>44.87</v>
      </c>
      <c r="I4300" s="523">
        <f>'[11]Depr Exp'!I4300</f>
        <v>25891.1</v>
      </c>
      <c r="J4300" s="305">
        <f>'[11]Depr Exp'!J4300</f>
        <v>2.0799999999999999E-2</v>
      </c>
      <c r="K4300" s="373">
        <f>'[11]Depr Exp'!K4300</f>
        <v>44.877906666666661</v>
      </c>
      <c r="L4300" s="524">
        <f>'[11]Depr Exp'!L4300</f>
        <v>0.01</v>
      </c>
      <c r="M4300" s="144"/>
      <c r="N4300" s="144"/>
    </row>
    <row r="4301" spans="1:14">
      <c r="A4301" s="144" t="str">
        <f>'[11]Depr Exp'!A4301</f>
        <v>E3539 (GIF) Sta Eq, Stillwater</v>
      </c>
      <c r="B4301" s="144" t="str">
        <f>'[11]Depr Exp'!B4301</f>
        <v>E3539 (GIF) Sta Eq, Stillwater-6</v>
      </c>
      <c r="C4301" s="144" t="str">
        <f>'[11]Depr Exp'!C4301</f>
        <v>403E</v>
      </c>
      <c r="D4301" s="144"/>
      <c r="E4301" s="282">
        <f>'[11]Depr Exp'!E4301</f>
        <v>43281</v>
      </c>
      <c r="F4301" s="523">
        <f>'[11]Depr Exp'!F4301</f>
        <v>25891.1</v>
      </c>
      <c r="G4301" s="305">
        <f>'[11]Depr Exp'!G4301</f>
        <v>2.0799999999999999E-2</v>
      </c>
      <c r="H4301" s="524">
        <f>'[11]Depr Exp'!H4301</f>
        <v>44.87</v>
      </c>
      <c r="I4301" s="523">
        <f>'[11]Depr Exp'!I4301</f>
        <v>25891.1</v>
      </c>
      <c r="J4301" s="305">
        <f>'[11]Depr Exp'!J4301</f>
        <v>2.0799999999999999E-2</v>
      </c>
      <c r="K4301" s="373">
        <f>'[11]Depr Exp'!K4301</f>
        <v>44.877906666666661</v>
      </c>
      <c r="L4301" s="524">
        <f>'[11]Depr Exp'!L4301</f>
        <v>0.01</v>
      </c>
      <c r="M4301" s="144"/>
      <c r="N4301" s="144"/>
    </row>
    <row r="4302" spans="1:14">
      <c r="A4302" s="144" t="str">
        <f>'[11]Depr Exp'!A4302</f>
        <v>E3539 (GIF) Sta Eq, Stillwater</v>
      </c>
      <c r="B4302" s="144" t="str">
        <f>'[11]Depr Exp'!B4302</f>
        <v>E3539 (GIF) Sta Eq, Stillwater-7</v>
      </c>
      <c r="C4302" s="144" t="str">
        <f>'[11]Depr Exp'!C4302</f>
        <v>403E</v>
      </c>
      <c r="D4302" s="144"/>
      <c r="E4302" s="282">
        <f>'[11]Depr Exp'!E4302</f>
        <v>43312</v>
      </c>
      <c r="F4302" s="523">
        <f>'[11]Depr Exp'!F4302</f>
        <v>25891.1</v>
      </c>
      <c r="G4302" s="305">
        <f>'[11]Depr Exp'!G4302</f>
        <v>2.0799999999999999E-2</v>
      </c>
      <c r="H4302" s="524">
        <f>'[11]Depr Exp'!H4302</f>
        <v>44.87</v>
      </c>
      <c r="I4302" s="523">
        <f>'[11]Depr Exp'!I4302</f>
        <v>25891.1</v>
      </c>
      <c r="J4302" s="305">
        <f>'[11]Depr Exp'!J4302</f>
        <v>2.0799999999999999E-2</v>
      </c>
      <c r="K4302" s="373">
        <f>'[11]Depr Exp'!K4302</f>
        <v>44.877906666666661</v>
      </c>
      <c r="L4302" s="524">
        <f>'[11]Depr Exp'!L4302</f>
        <v>0.01</v>
      </c>
      <c r="M4302" s="144"/>
      <c r="N4302" s="144"/>
    </row>
    <row r="4303" spans="1:14">
      <c r="A4303" s="144" t="str">
        <f>'[11]Depr Exp'!A4303</f>
        <v>E3539 (GIF) Sta Eq, Stillwater</v>
      </c>
      <c r="B4303" s="144" t="str">
        <f>'[11]Depr Exp'!B4303</f>
        <v>E3539 (GIF) Sta Eq, Stillwater-8</v>
      </c>
      <c r="C4303" s="144" t="str">
        <f>'[11]Depr Exp'!C4303</f>
        <v>403E</v>
      </c>
      <c r="D4303" s="144"/>
      <c r="E4303" s="282">
        <f>'[11]Depr Exp'!E4303</f>
        <v>43343</v>
      </c>
      <c r="F4303" s="523">
        <f>'[11]Depr Exp'!F4303</f>
        <v>25891.1</v>
      </c>
      <c r="G4303" s="305">
        <f>'[11]Depr Exp'!G4303</f>
        <v>2.0799999999999999E-2</v>
      </c>
      <c r="H4303" s="524">
        <f>'[11]Depr Exp'!H4303</f>
        <v>44.87</v>
      </c>
      <c r="I4303" s="523">
        <f>'[11]Depr Exp'!I4303</f>
        <v>25891.1</v>
      </c>
      <c r="J4303" s="305">
        <f>'[11]Depr Exp'!J4303</f>
        <v>2.0799999999999999E-2</v>
      </c>
      <c r="K4303" s="373">
        <f>'[11]Depr Exp'!K4303</f>
        <v>44.877906666666661</v>
      </c>
      <c r="L4303" s="524">
        <f>'[11]Depr Exp'!L4303</f>
        <v>0.01</v>
      </c>
      <c r="M4303" s="144"/>
      <c r="N4303" s="144"/>
    </row>
    <row r="4304" spans="1:14">
      <c r="A4304" s="144" t="str">
        <f>'[11]Depr Exp'!A4304</f>
        <v>E3539 (GIF) Sta Eq, Stillwater</v>
      </c>
      <c r="B4304" s="144" t="str">
        <f>'[11]Depr Exp'!B4304</f>
        <v>E3539 (GIF) Sta Eq, Stillwater-9</v>
      </c>
      <c r="C4304" s="144" t="str">
        <f>'[11]Depr Exp'!C4304</f>
        <v>403E</v>
      </c>
      <c r="D4304" s="144"/>
      <c r="E4304" s="282">
        <f>'[11]Depr Exp'!E4304</f>
        <v>43373</v>
      </c>
      <c r="F4304" s="523">
        <f>'[11]Depr Exp'!F4304</f>
        <v>25891.1</v>
      </c>
      <c r="G4304" s="305">
        <f>'[11]Depr Exp'!G4304</f>
        <v>2.0799999999999999E-2</v>
      </c>
      <c r="H4304" s="524">
        <f>'[11]Depr Exp'!H4304</f>
        <v>44.87</v>
      </c>
      <c r="I4304" s="523">
        <f>'[11]Depr Exp'!I4304</f>
        <v>25891.1</v>
      </c>
      <c r="J4304" s="305">
        <f>'[11]Depr Exp'!J4304</f>
        <v>2.0799999999999999E-2</v>
      </c>
      <c r="K4304" s="373">
        <f>'[11]Depr Exp'!K4304</f>
        <v>44.877906666666661</v>
      </c>
      <c r="L4304" s="524">
        <f>'[11]Depr Exp'!L4304</f>
        <v>0.01</v>
      </c>
      <c r="M4304" s="144"/>
      <c r="N4304" s="144"/>
    </row>
    <row r="4305" spans="1:14">
      <c r="A4305" s="144" t="str">
        <f>'[11]Depr Exp'!A4305</f>
        <v>E3539 (GIF) Sta Eq, Stillwater</v>
      </c>
      <c r="B4305" s="144" t="str">
        <f>'[11]Depr Exp'!B4305</f>
        <v>E3539 (GIF) Sta Eq, Stillwater-10</v>
      </c>
      <c r="C4305" s="144" t="str">
        <f>'[11]Depr Exp'!C4305</f>
        <v>403E</v>
      </c>
      <c r="D4305" s="144"/>
      <c r="E4305" s="282">
        <f>'[11]Depr Exp'!E4305</f>
        <v>43404</v>
      </c>
      <c r="F4305" s="523">
        <f>'[11]Depr Exp'!F4305</f>
        <v>25891.1</v>
      </c>
      <c r="G4305" s="305">
        <f>'[11]Depr Exp'!G4305</f>
        <v>2.0799999999999999E-2</v>
      </c>
      <c r="H4305" s="524">
        <f>'[11]Depr Exp'!H4305</f>
        <v>44.87</v>
      </c>
      <c r="I4305" s="523">
        <f>'[11]Depr Exp'!I4305</f>
        <v>25891.1</v>
      </c>
      <c r="J4305" s="305">
        <f>'[11]Depr Exp'!J4305</f>
        <v>2.0799999999999999E-2</v>
      </c>
      <c r="K4305" s="373">
        <f>'[11]Depr Exp'!K4305</f>
        <v>44.877906666666661</v>
      </c>
      <c r="L4305" s="524">
        <f>'[11]Depr Exp'!L4305</f>
        <v>0.01</v>
      </c>
      <c r="M4305" s="144"/>
      <c r="N4305" s="144"/>
    </row>
    <row r="4306" spans="1:14">
      <c r="A4306" s="144" t="str">
        <f>'[11]Depr Exp'!A4306</f>
        <v>E3539 (GIF) Sta Eq, Stillwater</v>
      </c>
      <c r="B4306" s="144" t="str">
        <f>'[11]Depr Exp'!B4306</f>
        <v>E3539 (GIF) Sta Eq, Stillwater-11</v>
      </c>
      <c r="C4306" s="144" t="str">
        <f>'[11]Depr Exp'!C4306</f>
        <v>403E</v>
      </c>
      <c r="D4306" s="144"/>
      <c r="E4306" s="282">
        <f>'[11]Depr Exp'!E4306</f>
        <v>43434</v>
      </c>
      <c r="F4306" s="523">
        <f>'[11]Depr Exp'!F4306</f>
        <v>25891.1</v>
      </c>
      <c r="G4306" s="305">
        <f>'[11]Depr Exp'!G4306</f>
        <v>2.0799999999999999E-2</v>
      </c>
      <c r="H4306" s="524">
        <f>'[11]Depr Exp'!H4306</f>
        <v>44.87</v>
      </c>
      <c r="I4306" s="523">
        <f>'[11]Depr Exp'!I4306</f>
        <v>25891.1</v>
      </c>
      <c r="J4306" s="305">
        <f>'[11]Depr Exp'!J4306</f>
        <v>2.0799999999999999E-2</v>
      </c>
      <c r="K4306" s="373">
        <f>'[11]Depr Exp'!K4306</f>
        <v>44.877906666666661</v>
      </c>
      <c r="L4306" s="524">
        <f>'[11]Depr Exp'!L4306</f>
        <v>0.01</v>
      </c>
      <c r="M4306" s="144"/>
      <c r="N4306" s="144"/>
    </row>
    <row r="4307" spans="1:14">
      <c r="A4307" s="144" t="str">
        <f>'[11]Depr Exp'!A4307</f>
        <v>E3539 (GIF) Sta Eq, Stillwater</v>
      </c>
      <c r="B4307" s="144" t="str">
        <f>'[11]Depr Exp'!B4307</f>
        <v>E3539 (GIF) Sta Eq, Stillwater-12</v>
      </c>
      <c r="C4307" s="144" t="str">
        <f>'[11]Depr Exp'!C4307</f>
        <v>403E</v>
      </c>
      <c r="D4307" s="144"/>
      <c r="E4307" s="282">
        <f>'[11]Depr Exp'!E4307</f>
        <v>43465</v>
      </c>
      <c r="F4307" s="523">
        <f>'[11]Depr Exp'!F4307</f>
        <v>25891.1</v>
      </c>
      <c r="G4307" s="305">
        <f>'[11]Depr Exp'!G4307</f>
        <v>2.0799999999999999E-2</v>
      </c>
      <c r="H4307" s="524">
        <f>'[11]Depr Exp'!H4307</f>
        <v>44.87</v>
      </c>
      <c r="I4307" s="523">
        <f>'[11]Depr Exp'!I4307</f>
        <v>25891.1</v>
      </c>
      <c r="J4307" s="305">
        <f>'[11]Depr Exp'!J4307</f>
        <v>2.0799999999999999E-2</v>
      </c>
      <c r="K4307" s="373">
        <f>'[11]Depr Exp'!K4307</f>
        <v>44.877906666666661</v>
      </c>
      <c r="L4307" s="524">
        <f>'[11]Depr Exp'!L4307</f>
        <v>0.01</v>
      </c>
      <c r="M4307" s="144"/>
      <c r="N4307" s="144"/>
    </row>
    <row r="4308" spans="1:14" ht="15.75" thickBot="1">
      <c r="A4308" s="159" t="str">
        <f>'[11]Depr Exp'!A4308</f>
        <v>E3539 (GIF) Sta Eq, Stillwater Total</v>
      </c>
      <c r="B4308" s="144">
        <f>'[11]Depr Exp'!B4308</f>
        <v>0</v>
      </c>
      <c r="C4308" s="502" t="str">
        <f>'[11]Depr Exp'!C4308</f>
        <v>ETSM</v>
      </c>
      <c r="D4308" s="144"/>
      <c r="E4308" s="281" t="str">
        <f>'[11]Depr Exp'!E4308</f>
        <v>Total</v>
      </c>
      <c r="F4308" s="141">
        <f>'[11]Depr Exp'!F4308</f>
        <v>0</v>
      </c>
      <c r="G4308" s="252">
        <f>'[11]Depr Exp'!G4308</f>
        <v>0</v>
      </c>
      <c r="H4308" s="286">
        <f>'[11]Depr Exp'!H4308</f>
        <v>538.43999999999994</v>
      </c>
      <c r="I4308" s="141">
        <f>'[11]Depr Exp'!I4308</f>
        <v>0</v>
      </c>
      <c r="J4308" s="252">
        <f>'[11]Depr Exp'!J4308</f>
        <v>0</v>
      </c>
      <c r="K4308" s="286">
        <f>'[11]Depr Exp'!K4308</f>
        <v>538.53487999999993</v>
      </c>
      <c r="L4308" s="286">
        <f>'[11]Depr Exp'!L4308</f>
        <v>0.09</v>
      </c>
      <c r="M4308" s="144"/>
      <c r="N4308" s="144"/>
    </row>
    <row r="4309" spans="1:14" ht="13.5" thickTop="1">
      <c r="A4309" s="144" t="str">
        <f>'[11]Depr Exp'!A4309</f>
        <v>E3539 (GIF) Sta Eq, SUB-BRL4-2013</v>
      </c>
      <c r="B4309" s="144" t="str">
        <f>'[11]Depr Exp'!B4309</f>
        <v>E3539 (GIF) Sta Eq, SUB-BRL4-2013-1</v>
      </c>
      <c r="C4309" s="144" t="str">
        <f>'[11]Depr Exp'!C4309</f>
        <v>403E</v>
      </c>
      <c r="D4309" s="144"/>
      <c r="E4309" s="282">
        <f>'[11]Depr Exp'!E4309</f>
        <v>43131</v>
      </c>
      <c r="F4309" s="523">
        <f>'[11]Depr Exp'!F4309</f>
        <v>2835144.1</v>
      </c>
      <c r="G4309" s="305">
        <f>'[11]Depr Exp'!G4309</f>
        <v>2.0799999999999999E-2</v>
      </c>
      <c r="H4309" s="524">
        <f>'[11]Depr Exp'!H4309</f>
        <v>4914.25</v>
      </c>
      <c r="I4309" s="523">
        <f>'[11]Depr Exp'!I4309</f>
        <v>2835144.1</v>
      </c>
      <c r="J4309" s="305">
        <f>'[11]Depr Exp'!J4309</f>
        <v>2.0799999999999999E-2</v>
      </c>
      <c r="K4309" s="373">
        <f>'[11]Depr Exp'!K4309</f>
        <v>4914.249773333333</v>
      </c>
      <c r="L4309" s="524">
        <f>'[11]Depr Exp'!L4309</f>
        <v>0</v>
      </c>
      <c r="M4309" s="144"/>
      <c r="N4309" s="144"/>
    </row>
    <row r="4310" spans="1:14">
      <c r="A4310" s="144" t="str">
        <f>'[11]Depr Exp'!A4310</f>
        <v>E3539 (GIF) Sta Eq, SUB-BRL4-2013</v>
      </c>
      <c r="B4310" s="144" t="str">
        <f>'[11]Depr Exp'!B4310</f>
        <v>E3539 (GIF) Sta Eq, SUB-BRL4-2013-2</v>
      </c>
      <c r="C4310" s="144" t="str">
        <f>'[11]Depr Exp'!C4310</f>
        <v>403E</v>
      </c>
      <c r="D4310" s="144"/>
      <c r="E4310" s="282">
        <f>'[11]Depr Exp'!E4310</f>
        <v>43159</v>
      </c>
      <c r="F4310" s="523">
        <f>'[11]Depr Exp'!F4310</f>
        <v>2835144.1</v>
      </c>
      <c r="G4310" s="305">
        <f>'[11]Depr Exp'!G4310</f>
        <v>2.0799999999999999E-2</v>
      </c>
      <c r="H4310" s="524">
        <f>'[11]Depr Exp'!H4310</f>
        <v>4914.25</v>
      </c>
      <c r="I4310" s="523">
        <f>'[11]Depr Exp'!I4310</f>
        <v>2835144.1</v>
      </c>
      <c r="J4310" s="305">
        <f>'[11]Depr Exp'!J4310</f>
        <v>2.0799999999999999E-2</v>
      </c>
      <c r="K4310" s="373">
        <f>'[11]Depr Exp'!K4310</f>
        <v>4914.249773333333</v>
      </c>
      <c r="L4310" s="524">
        <f>'[11]Depr Exp'!L4310</f>
        <v>0</v>
      </c>
      <c r="M4310" s="144"/>
      <c r="N4310" s="144"/>
    </row>
    <row r="4311" spans="1:14">
      <c r="A4311" s="144" t="str">
        <f>'[11]Depr Exp'!A4311</f>
        <v>E3539 (GIF) Sta Eq, SUB-BRL4-2013</v>
      </c>
      <c r="B4311" s="144" t="str">
        <f>'[11]Depr Exp'!B4311</f>
        <v>E3539 (GIF) Sta Eq, SUB-BRL4-2013-3</v>
      </c>
      <c r="C4311" s="144" t="str">
        <f>'[11]Depr Exp'!C4311</f>
        <v>403E</v>
      </c>
      <c r="D4311" s="144"/>
      <c r="E4311" s="282">
        <f>'[11]Depr Exp'!E4311</f>
        <v>43190</v>
      </c>
      <c r="F4311" s="523">
        <f>'[11]Depr Exp'!F4311</f>
        <v>2835144.1</v>
      </c>
      <c r="G4311" s="305">
        <f>'[11]Depr Exp'!G4311</f>
        <v>2.0799999999999999E-2</v>
      </c>
      <c r="H4311" s="524">
        <f>'[11]Depr Exp'!H4311</f>
        <v>4914.25</v>
      </c>
      <c r="I4311" s="523">
        <f>'[11]Depr Exp'!I4311</f>
        <v>2835144.1</v>
      </c>
      <c r="J4311" s="305">
        <f>'[11]Depr Exp'!J4311</f>
        <v>2.0799999999999999E-2</v>
      </c>
      <c r="K4311" s="373">
        <f>'[11]Depr Exp'!K4311</f>
        <v>4914.249773333333</v>
      </c>
      <c r="L4311" s="524">
        <f>'[11]Depr Exp'!L4311</f>
        <v>0</v>
      </c>
      <c r="M4311" s="144"/>
      <c r="N4311" s="144"/>
    </row>
    <row r="4312" spans="1:14">
      <c r="A4312" s="144" t="str">
        <f>'[11]Depr Exp'!A4312</f>
        <v>E3539 (GIF) Sta Eq, SUB-BRL4-2013</v>
      </c>
      <c r="B4312" s="144" t="str">
        <f>'[11]Depr Exp'!B4312</f>
        <v>E3539 (GIF) Sta Eq, SUB-BRL4-2013-4</v>
      </c>
      <c r="C4312" s="144" t="str">
        <f>'[11]Depr Exp'!C4312</f>
        <v>403E</v>
      </c>
      <c r="D4312" s="144"/>
      <c r="E4312" s="282">
        <f>'[11]Depr Exp'!E4312</f>
        <v>43220</v>
      </c>
      <c r="F4312" s="523">
        <f>'[11]Depr Exp'!F4312</f>
        <v>2835144.1</v>
      </c>
      <c r="G4312" s="305">
        <f>'[11]Depr Exp'!G4312</f>
        <v>2.0799999999999999E-2</v>
      </c>
      <c r="H4312" s="524">
        <f>'[11]Depr Exp'!H4312</f>
        <v>4914.25</v>
      </c>
      <c r="I4312" s="523">
        <f>'[11]Depr Exp'!I4312</f>
        <v>2835144.1</v>
      </c>
      <c r="J4312" s="305">
        <f>'[11]Depr Exp'!J4312</f>
        <v>2.0799999999999999E-2</v>
      </c>
      <c r="K4312" s="373">
        <f>'[11]Depr Exp'!K4312</f>
        <v>4914.249773333333</v>
      </c>
      <c r="L4312" s="524">
        <f>'[11]Depr Exp'!L4312</f>
        <v>0</v>
      </c>
      <c r="M4312" s="144"/>
      <c r="N4312" s="144"/>
    </row>
    <row r="4313" spans="1:14">
      <c r="A4313" s="144" t="str">
        <f>'[11]Depr Exp'!A4313</f>
        <v>E3539 (GIF) Sta Eq, SUB-BRL4-2013</v>
      </c>
      <c r="B4313" s="144" t="str">
        <f>'[11]Depr Exp'!B4313</f>
        <v>E3539 (GIF) Sta Eq, SUB-BRL4-2013-5</v>
      </c>
      <c r="C4313" s="144" t="str">
        <f>'[11]Depr Exp'!C4313</f>
        <v>403E</v>
      </c>
      <c r="D4313" s="144"/>
      <c r="E4313" s="282">
        <f>'[11]Depr Exp'!E4313</f>
        <v>43251</v>
      </c>
      <c r="F4313" s="523">
        <f>'[11]Depr Exp'!F4313</f>
        <v>2835144.1</v>
      </c>
      <c r="G4313" s="305">
        <f>'[11]Depr Exp'!G4313</f>
        <v>2.0799999999999999E-2</v>
      </c>
      <c r="H4313" s="524">
        <f>'[11]Depr Exp'!H4313</f>
        <v>4914.25</v>
      </c>
      <c r="I4313" s="523">
        <f>'[11]Depr Exp'!I4313</f>
        <v>2835144.1</v>
      </c>
      <c r="J4313" s="305">
        <f>'[11]Depr Exp'!J4313</f>
        <v>2.0799999999999999E-2</v>
      </c>
      <c r="K4313" s="373">
        <f>'[11]Depr Exp'!K4313</f>
        <v>4914.249773333333</v>
      </c>
      <c r="L4313" s="524">
        <f>'[11]Depr Exp'!L4313</f>
        <v>0</v>
      </c>
      <c r="M4313" s="144"/>
      <c r="N4313" s="144"/>
    </row>
    <row r="4314" spans="1:14">
      <c r="A4314" s="144" t="str">
        <f>'[11]Depr Exp'!A4314</f>
        <v>E3539 (GIF) Sta Eq, SUB-BRL4-2013</v>
      </c>
      <c r="B4314" s="144" t="str">
        <f>'[11]Depr Exp'!B4314</f>
        <v>E3539 (GIF) Sta Eq, SUB-BRL4-2013-6</v>
      </c>
      <c r="C4314" s="144" t="str">
        <f>'[11]Depr Exp'!C4314</f>
        <v>403E</v>
      </c>
      <c r="D4314" s="144"/>
      <c r="E4314" s="282">
        <f>'[11]Depr Exp'!E4314</f>
        <v>43281</v>
      </c>
      <c r="F4314" s="523">
        <f>'[11]Depr Exp'!F4314</f>
        <v>2835144.1</v>
      </c>
      <c r="G4314" s="305">
        <f>'[11]Depr Exp'!G4314</f>
        <v>2.0799999999999999E-2</v>
      </c>
      <c r="H4314" s="524">
        <f>'[11]Depr Exp'!H4314</f>
        <v>4914.25</v>
      </c>
      <c r="I4314" s="523">
        <f>'[11]Depr Exp'!I4314</f>
        <v>2835144.1</v>
      </c>
      <c r="J4314" s="305">
        <f>'[11]Depr Exp'!J4314</f>
        <v>2.0799999999999999E-2</v>
      </c>
      <c r="K4314" s="373">
        <f>'[11]Depr Exp'!K4314</f>
        <v>4914.249773333333</v>
      </c>
      <c r="L4314" s="524">
        <f>'[11]Depr Exp'!L4314</f>
        <v>0</v>
      </c>
      <c r="M4314" s="144"/>
      <c r="N4314" s="144"/>
    </row>
    <row r="4315" spans="1:14">
      <c r="A4315" s="144" t="str">
        <f>'[11]Depr Exp'!A4315</f>
        <v>E3539 (GIF) Sta Eq, SUB-BRL4-2013</v>
      </c>
      <c r="B4315" s="144" t="str">
        <f>'[11]Depr Exp'!B4315</f>
        <v>E3539 (GIF) Sta Eq, SUB-BRL4-2013-7</v>
      </c>
      <c r="C4315" s="144" t="str">
        <f>'[11]Depr Exp'!C4315</f>
        <v>403E</v>
      </c>
      <c r="D4315" s="144"/>
      <c r="E4315" s="282">
        <f>'[11]Depr Exp'!E4315</f>
        <v>43312</v>
      </c>
      <c r="F4315" s="523">
        <f>'[11]Depr Exp'!F4315</f>
        <v>2835144.1</v>
      </c>
      <c r="G4315" s="305">
        <f>'[11]Depr Exp'!G4315</f>
        <v>2.0799999999999999E-2</v>
      </c>
      <c r="H4315" s="524">
        <f>'[11]Depr Exp'!H4315</f>
        <v>4914.25</v>
      </c>
      <c r="I4315" s="523">
        <f>'[11]Depr Exp'!I4315</f>
        <v>2835144.1</v>
      </c>
      <c r="J4315" s="305">
        <f>'[11]Depr Exp'!J4315</f>
        <v>2.0799999999999999E-2</v>
      </c>
      <c r="K4315" s="373">
        <f>'[11]Depr Exp'!K4315</f>
        <v>4914.249773333333</v>
      </c>
      <c r="L4315" s="524">
        <f>'[11]Depr Exp'!L4315</f>
        <v>0</v>
      </c>
      <c r="M4315" s="144"/>
      <c r="N4315" s="144"/>
    </row>
    <row r="4316" spans="1:14">
      <c r="A4316" s="144" t="str">
        <f>'[11]Depr Exp'!A4316</f>
        <v>E3539 (GIF) Sta Eq, SUB-BRL4-2013</v>
      </c>
      <c r="B4316" s="144" t="str">
        <f>'[11]Depr Exp'!B4316</f>
        <v>E3539 (GIF) Sta Eq, SUB-BRL4-2013-8</v>
      </c>
      <c r="C4316" s="144" t="str">
        <f>'[11]Depr Exp'!C4316</f>
        <v>403E</v>
      </c>
      <c r="D4316" s="144"/>
      <c r="E4316" s="282">
        <f>'[11]Depr Exp'!E4316</f>
        <v>43343</v>
      </c>
      <c r="F4316" s="523">
        <f>'[11]Depr Exp'!F4316</f>
        <v>2835144.1</v>
      </c>
      <c r="G4316" s="305">
        <f>'[11]Depr Exp'!G4316</f>
        <v>2.0799999999999999E-2</v>
      </c>
      <c r="H4316" s="524">
        <f>'[11]Depr Exp'!H4316</f>
        <v>4914.25</v>
      </c>
      <c r="I4316" s="523">
        <f>'[11]Depr Exp'!I4316</f>
        <v>2835144.1</v>
      </c>
      <c r="J4316" s="305">
        <f>'[11]Depr Exp'!J4316</f>
        <v>2.0799999999999999E-2</v>
      </c>
      <c r="K4316" s="373">
        <f>'[11]Depr Exp'!K4316</f>
        <v>4914.249773333333</v>
      </c>
      <c r="L4316" s="524">
        <f>'[11]Depr Exp'!L4316</f>
        <v>0</v>
      </c>
      <c r="M4316" s="144"/>
      <c r="N4316" s="144"/>
    </row>
    <row r="4317" spans="1:14">
      <c r="A4317" s="144" t="str">
        <f>'[11]Depr Exp'!A4317</f>
        <v>E3539 (GIF) Sta Eq, SUB-BRL4-2013</v>
      </c>
      <c r="B4317" s="144" t="str">
        <f>'[11]Depr Exp'!B4317</f>
        <v>E3539 (GIF) Sta Eq, SUB-BRL4-2013-9</v>
      </c>
      <c r="C4317" s="144" t="str">
        <f>'[11]Depr Exp'!C4317</f>
        <v>403E</v>
      </c>
      <c r="D4317" s="144"/>
      <c r="E4317" s="282">
        <f>'[11]Depr Exp'!E4317</f>
        <v>43373</v>
      </c>
      <c r="F4317" s="523">
        <f>'[11]Depr Exp'!F4317</f>
        <v>2835144.1</v>
      </c>
      <c r="G4317" s="305">
        <f>'[11]Depr Exp'!G4317</f>
        <v>2.0799999999999999E-2</v>
      </c>
      <c r="H4317" s="524">
        <f>'[11]Depr Exp'!H4317</f>
        <v>4914.25</v>
      </c>
      <c r="I4317" s="523">
        <f>'[11]Depr Exp'!I4317</f>
        <v>2835144.1</v>
      </c>
      <c r="J4317" s="305">
        <f>'[11]Depr Exp'!J4317</f>
        <v>2.0799999999999999E-2</v>
      </c>
      <c r="K4317" s="373">
        <f>'[11]Depr Exp'!K4317</f>
        <v>4914.249773333333</v>
      </c>
      <c r="L4317" s="524">
        <f>'[11]Depr Exp'!L4317</f>
        <v>0</v>
      </c>
      <c r="M4317" s="144"/>
      <c r="N4317" s="144"/>
    </row>
    <row r="4318" spans="1:14">
      <c r="A4318" s="144" t="str">
        <f>'[11]Depr Exp'!A4318</f>
        <v>E3539 (GIF) Sta Eq, SUB-BRL4-2013</v>
      </c>
      <c r="B4318" s="144" t="str">
        <f>'[11]Depr Exp'!B4318</f>
        <v>E3539 (GIF) Sta Eq, SUB-BRL4-2013-10</v>
      </c>
      <c r="C4318" s="144" t="str">
        <f>'[11]Depr Exp'!C4318</f>
        <v>403E</v>
      </c>
      <c r="D4318" s="144"/>
      <c r="E4318" s="282">
        <f>'[11]Depr Exp'!E4318</f>
        <v>43404</v>
      </c>
      <c r="F4318" s="523">
        <f>'[11]Depr Exp'!F4318</f>
        <v>2835144.1</v>
      </c>
      <c r="G4318" s="305">
        <f>'[11]Depr Exp'!G4318</f>
        <v>2.0799999999999999E-2</v>
      </c>
      <c r="H4318" s="524">
        <f>'[11]Depr Exp'!H4318</f>
        <v>4914.25</v>
      </c>
      <c r="I4318" s="523">
        <f>'[11]Depr Exp'!I4318</f>
        <v>2835144.1</v>
      </c>
      <c r="J4318" s="305">
        <f>'[11]Depr Exp'!J4318</f>
        <v>2.0799999999999999E-2</v>
      </c>
      <c r="K4318" s="373">
        <f>'[11]Depr Exp'!K4318</f>
        <v>4914.249773333333</v>
      </c>
      <c r="L4318" s="524">
        <f>'[11]Depr Exp'!L4318</f>
        <v>0</v>
      </c>
      <c r="M4318" s="144"/>
      <c r="N4318" s="144"/>
    </row>
    <row r="4319" spans="1:14">
      <c r="A4319" s="144" t="str">
        <f>'[11]Depr Exp'!A4319</f>
        <v>E3539 (GIF) Sta Eq, SUB-BRL4-2013</v>
      </c>
      <c r="B4319" s="144" t="str">
        <f>'[11]Depr Exp'!B4319</f>
        <v>E3539 (GIF) Sta Eq, SUB-BRL4-2013-11</v>
      </c>
      <c r="C4319" s="144" t="str">
        <f>'[11]Depr Exp'!C4319</f>
        <v>403E</v>
      </c>
      <c r="D4319" s="144"/>
      <c r="E4319" s="282">
        <f>'[11]Depr Exp'!E4319</f>
        <v>43434</v>
      </c>
      <c r="F4319" s="523">
        <f>'[11]Depr Exp'!F4319</f>
        <v>2835144.1</v>
      </c>
      <c r="G4319" s="305">
        <f>'[11]Depr Exp'!G4319</f>
        <v>2.0799999999999999E-2</v>
      </c>
      <c r="H4319" s="524">
        <f>'[11]Depr Exp'!H4319</f>
        <v>4914.25</v>
      </c>
      <c r="I4319" s="523">
        <f>'[11]Depr Exp'!I4319</f>
        <v>2835144.1</v>
      </c>
      <c r="J4319" s="305">
        <f>'[11]Depr Exp'!J4319</f>
        <v>2.0799999999999999E-2</v>
      </c>
      <c r="K4319" s="373">
        <f>'[11]Depr Exp'!K4319</f>
        <v>4914.249773333333</v>
      </c>
      <c r="L4319" s="524">
        <f>'[11]Depr Exp'!L4319</f>
        <v>0</v>
      </c>
      <c r="M4319" s="144"/>
      <c r="N4319" s="144"/>
    </row>
    <row r="4320" spans="1:14">
      <c r="A4320" s="144" t="str">
        <f>'[11]Depr Exp'!A4320</f>
        <v>E3539 (GIF) Sta Eq, SUB-BRL4-2013</v>
      </c>
      <c r="B4320" s="144" t="str">
        <f>'[11]Depr Exp'!B4320</f>
        <v>E3539 (GIF) Sta Eq, SUB-BRL4-2013-12</v>
      </c>
      <c r="C4320" s="144" t="str">
        <f>'[11]Depr Exp'!C4320</f>
        <v>403E</v>
      </c>
      <c r="D4320" s="144"/>
      <c r="E4320" s="282">
        <f>'[11]Depr Exp'!E4320</f>
        <v>43465</v>
      </c>
      <c r="F4320" s="523">
        <f>'[11]Depr Exp'!F4320</f>
        <v>2835144.1</v>
      </c>
      <c r="G4320" s="305">
        <f>'[11]Depr Exp'!G4320</f>
        <v>2.0799999999999999E-2</v>
      </c>
      <c r="H4320" s="524">
        <f>'[11]Depr Exp'!H4320</f>
        <v>4914.25</v>
      </c>
      <c r="I4320" s="523">
        <f>'[11]Depr Exp'!I4320</f>
        <v>2835144.1</v>
      </c>
      <c r="J4320" s="305">
        <f>'[11]Depr Exp'!J4320</f>
        <v>2.0799999999999999E-2</v>
      </c>
      <c r="K4320" s="373">
        <f>'[11]Depr Exp'!K4320</f>
        <v>4914.249773333333</v>
      </c>
      <c r="L4320" s="524">
        <f>'[11]Depr Exp'!L4320</f>
        <v>0</v>
      </c>
      <c r="M4320" s="144"/>
      <c r="N4320" s="144"/>
    </row>
    <row r="4321" spans="1:14" ht="15.75" thickBot="1">
      <c r="A4321" s="159" t="str">
        <f>'[11]Depr Exp'!A4321</f>
        <v>E3539 (GIF) Sta Eq, SUB-BRL4-2013 Total</v>
      </c>
      <c r="B4321" s="144">
        <f>'[11]Depr Exp'!B4321</f>
        <v>0</v>
      </c>
      <c r="C4321" s="502" t="str">
        <f>'[11]Depr Exp'!C4321</f>
        <v>ETSM</v>
      </c>
      <c r="D4321" s="144"/>
      <c r="E4321" s="281" t="str">
        <f>'[11]Depr Exp'!E4321</f>
        <v>Total</v>
      </c>
      <c r="F4321" s="141">
        <f>'[11]Depr Exp'!F4321</f>
        <v>0</v>
      </c>
      <c r="G4321" s="252">
        <f>'[11]Depr Exp'!G4321</f>
        <v>0</v>
      </c>
      <c r="H4321" s="286">
        <f>'[11]Depr Exp'!H4321</f>
        <v>58971</v>
      </c>
      <c r="I4321" s="141">
        <f>'[11]Depr Exp'!I4321</f>
        <v>0</v>
      </c>
      <c r="J4321" s="252">
        <f>'[11]Depr Exp'!J4321</f>
        <v>0</v>
      </c>
      <c r="K4321" s="286">
        <f>'[11]Depr Exp'!K4321</f>
        <v>58970.997279999981</v>
      </c>
      <c r="L4321" s="286">
        <f>'[11]Depr Exp'!L4321</f>
        <v>0</v>
      </c>
      <c r="M4321" s="144"/>
      <c r="N4321" s="144"/>
    </row>
    <row r="4322" spans="1:14" ht="13.5" thickTop="1">
      <c r="A4322" s="144" t="str">
        <f>'[11]Depr Exp'!A4322</f>
        <v>E3539 (GIF) Sta Eq, Sumas OP-SMC</v>
      </c>
      <c r="B4322" s="144" t="str">
        <f>'[11]Depr Exp'!B4322</f>
        <v>E3539 (GIF) Sta Eq, Sumas OP-SMC-1</v>
      </c>
      <c r="C4322" s="144" t="str">
        <f>'[11]Depr Exp'!C4322</f>
        <v>403E</v>
      </c>
      <c r="D4322" s="144"/>
      <c r="E4322" s="282">
        <f>'[11]Depr Exp'!E4322</f>
        <v>43131</v>
      </c>
      <c r="F4322" s="523">
        <f>'[11]Depr Exp'!F4322</f>
        <v>3525000</v>
      </c>
      <c r="G4322" s="305">
        <f>'[11]Depr Exp'!G4322</f>
        <v>2.0799999999999999E-2</v>
      </c>
      <c r="H4322" s="524">
        <f>'[11]Depr Exp'!H4322</f>
        <v>6110.01</v>
      </c>
      <c r="I4322" s="523">
        <f>'[11]Depr Exp'!I4322</f>
        <v>3525000</v>
      </c>
      <c r="J4322" s="305">
        <f>'[11]Depr Exp'!J4322</f>
        <v>2.0799999999999999E-2</v>
      </c>
      <c r="K4322" s="373">
        <f>'[11]Depr Exp'!K4322</f>
        <v>6110</v>
      </c>
      <c r="L4322" s="524">
        <f>'[11]Depr Exp'!L4322</f>
        <v>-0.01</v>
      </c>
      <c r="M4322" s="144"/>
      <c r="N4322" s="144"/>
    </row>
    <row r="4323" spans="1:14">
      <c r="A4323" s="144" t="str">
        <f>'[11]Depr Exp'!A4323</f>
        <v>E3539 (GIF) Sta Eq, Sumas OP-SMC</v>
      </c>
      <c r="B4323" s="144" t="str">
        <f>'[11]Depr Exp'!B4323</f>
        <v>E3539 (GIF) Sta Eq, Sumas OP-SMC-2</v>
      </c>
      <c r="C4323" s="144" t="str">
        <f>'[11]Depr Exp'!C4323</f>
        <v>403E</v>
      </c>
      <c r="D4323" s="144"/>
      <c r="E4323" s="282">
        <f>'[11]Depr Exp'!E4323</f>
        <v>43159</v>
      </c>
      <c r="F4323" s="523">
        <f>'[11]Depr Exp'!F4323</f>
        <v>3525000</v>
      </c>
      <c r="G4323" s="305">
        <f>'[11]Depr Exp'!G4323</f>
        <v>2.0799999999999999E-2</v>
      </c>
      <c r="H4323" s="524">
        <f>'[11]Depr Exp'!H4323</f>
        <v>6110.01</v>
      </c>
      <c r="I4323" s="523">
        <f>'[11]Depr Exp'!I4323</f>
        <v>3525000</v>
      </c>
      <c r="J4323" s="305">
        <f>'[11]Depr Exp'!J4323</f>
        <v>2.0799999999999999E-2</v>
      </c>
      <c r="K4323" s="373">
        <f>'[11]Depr Exp'!K4323</f>
        <v>6110</v>
      </c>
      <c r="L4323" s="524">
        <f>'[11]Depr Exp'!L4323</f>
        <v>-0.01</v>
      </c>
      <c r="M4323" s="144"/>
      <c r="N4323" s="144"/>
    </row>
    <row r="4324" spans="1:14">
      <c r="A4324" s="144" t="str">
        <f>'[11]Depr Exp'!A4324</f>
        <v>E3539 (GIF) Sta Eq, Sumas OP-SMC</v>
      </c>
      <c r="B4324" s="144" t="str">
        <f>'[11]Depr Exp'!B4324</f>
        <v>E3539 (GIF) Sta Eq, Sumas OP-SMC-3</v>
      </c>
      <c r="C4324" s="144" t="str">
        <f>'[11]Depr Exp'!C4324</f>
        <v>403E</v>
      </c>
      <c r="D4324" s="144"/>
      <c r="E4324" s="282">
        <f>'[11]Depr Exp'!E4324</f>
        <v>43190</v>
      </c>
      <c r="F4324" s="523">
        <f>'[11]Depr Exp'!F4324</f>
        <v>3525000</v>
      </c>
      <c r="G4324" s="305">
        <f>'[11]Depr Exp'!G4324</f>
        <v>2.0799999999999999E-2</v>
      </c>
      <c r="H4324" s="524">
        <f>'[11]Depr Exp'!H4324</f>
        <v>6110.01</v>
      </c>
      <c r="I4324" s="523">
        <f>'[11]Depr Exp'!I4324</f>
        <v>3525000</v>
      </c>
      <c r="J4324" s="305">
        <f>'[11]Depr Exp'!J4324</f>
        <v>2.0799999999999999E-2</v>
      </c>
      <c r="K4324" s="373">
        <f>'[11]Depr Exp'!K4324</f>
        <v>6110</v>
      </c>
      <c r="L4324" s="524">
        <f>'[11]Depr Exp'!L4324</f>
        <v>-0.01</v>
      </c>
      <c r="M4324" s="144"/>
      <c r="N4324" s="144"/>
    </row>
    <row r="4325" spans="1:14">
      <c r="A4325" s="144" t="str">
        <f>'[11]Depr Exp'!A4325</f>
        <v>E3539 (GIF) Sta Eq, Sumas OP-SMC</v>
      </c>
      <c r="B4325" s="144" t="str">
        <f>'[11]Depr Exp'!B4325</f>
        <v>E3539 (GIF) Sta Eq, Sumas OP-SMC-4</v>
      </c>
      <c r="C4325" s="144" t="str">
        <f>'[11]Depr Exp'!C4325</f>
        <v>403E</v>
      </c>
      <c r="D4325" s="144"/>
      <c r="E4325" s="282">
        <f>'[11]Depr Exp'!E4325</f>
        <v>43220</v>
      </c>
      <c r="F4325" s="523">
        <f>'[11]Depr Exp'!F4325</f>
        <v>3525000</v>
      </c>
      <c r="G4325" s="305">
        <f>'[11]Depr Exp'!G4325</f>
        <v>2.0799999999999999E-2</v>
      </c>
      <c r="H4325" s="524">
        <f>'[11]Depr Exp'!H4325</f>
        <v>6110.01</v>
      </c>
      <c r="I4325" s="523">
        <f>'[11]Depr Exp'!I4325</f>
        <v>3525000</v>
      </c>
      <c r="J4325" s="305">
        <f>'[11]Depr Exp'!J4325</f>
        <v>2.0799999999999999E-2</v>
      </c>
      <c r="K4325" s="373">
        <f>'[11]Depr Exp'!K4325</f>
        <v>6110</v>
      </c>
      <c r="L4325" s="524">
        <f>'[11]Depr Exp'!L4325</f>
        <v>-0.01</v>
      </c>
      <c r="M4325" s="144"/>
      <c r="N4325" s="144"/>
    </row>
    <row r="4326" spans="1:14">
      <c r="A4326" s="144" t="str">
        <f>'[11]Depr Exp'!A4326</f>
        <v>E3539 (GIF) Sta Eq, Sumas OP-SMC</v>
      </c>
      <c r="B4326" s="144" t="str">
        <f>'[11]Depr Exp'!B4326</f>
        <v>E3539 (GIF) Sta Eq, Sumas OP-SMC-5</v>
      </c>
      <c r="C4326" s="144" t="str">
        <f>'[11]Depr Exp'!C4326</f>
        <v>403E</v>
      </c>
      <c r="D4326" s="144"/>
      <c r="E4326" s="282">
        <f>'[11]Depr Exp'!E4326</f>
        <v>43251</v>
      </c>
      <c r="F4326" s="523">
        <f>'[11]Depr Exp'!F4326</f>
        <v>3525000</v>
      </c>
      <c r="G4326" s="305">
        <f>'[11]Depr Exp'!G4326</f>
        <v>2.0799999999999999E-2</v>
      </c>
      <c r="H4326" s="524">
        <f>'[11]Depr Exp'!H4326</f>
        <v>6110.01</v>
      </c>
      <c r="I4326" s="523">
        <f>'[11]Depr Exp'!I4326</f>
        <v>3525000</v>
      </c>
      <c r="J4326" s="305">
        <f>'[11]Depr Exp'!J4326</f>
        <v>2.0799999999999999E-2</v>
      </c>
      <c r="K4326" s="373">
        <f>'[11]Depr Exp'!K4326</f>
        <v>6110</v>
      </c>
      <c r="L4326" s="524">
        <f>'[11]Depr Exp'!L4326</f>
        <v>-0.01</v>
      </c>
      <c r="M4326" s="144"/>
      <c r="N4326" s="144"/>
    </row>
    <row r="4327" spans="1:14">
      <c r="A4327" s="144" t="str">
        <f>'[11]Depr Exp'!A4327</f>
        <v>E3539 (GIF) Sta Eq, Sumas OP-SMC</v>
      </c>
      <c r="B4327" s="144" t="str">
        <f>'[11]Depr Exp'!B4327</f>
        <v>E3539 (GIF) Sta Eq, Sumas OP-SMC-6</v>
      </c>
      <c r="C4327" s="144" t="str">
        <f>'[11]Depr Exp'!C4327</f>
        <v>403E</v>
      </c>
      <c r="D4327" s="144"/>
      <c r="E4327" s="282">
        <f>'[11]Depr Exp'!E4327</f>
        <v>43281</v>
      </c>
      <c r="F4327" s="523">
        <f>'[11]Depr Exp'!F4327</f>
        <v>3525000</v>
      </c>
      <c r="G4327" s="305">
        <f>'[11]Depr Exp'!G4327</f>
        <v>2.0799999999999999E-2</v>
      </c>
      <c r="H4327" s="524">
        <f>'[11]Depr Exp'!H4327</f>
        <v>6110.01</v>
      </c>
      <c r="I4327" s="523">
        <f>'[11]Depr Exp'!I4327</f>
        <v>3525000</v>
      </c>
      <c r="J4327" s="305">
        <f>'[11]Depr Exp'!J4327</f>
        <v>2.0799999999999999E-2</v>
      </c>
      <c r="K4327" s="373">
        <f>'[11]Depr Exp'!K4327</f>
        <v>6110</v>
      </c>
      <c r="L4327" s="524">
        <f>'[11]Depr Exp'!L4327</f>
        <v>-0.01</v>
      </c>
      <c r="M4327" s="144"/>
      <c r="N4327" s="144"/>
    </row>
    <row r="4328" spans="1:14">
      <c r="A4328" s="144" t="str">
        <f>'[11]Depr Exp'!A4328</f>
        <v>E3539 (GIF) Sta Eq, Sumas OP-SMC</v>
      </c>
      <c r="B4328" s="144" t="str">
        <f>'[11]Depr Exp'!B4328</f>
        <v>E3539 (GIF) Sta Eq, Sumas OP-SMC-7</v>
      </c>
      <c r="C4328" s="144" t="str">
        <f>'[11]Depr Exp'!C4328</f>
        <v>403E</v>
      </c>
      <c r="D4328" s="144"/>
      <c r="E4328" s="282">
        <f>'[11]Depr Exp'!E4328</f>
        <v>43312</v>
      </c>
      <c r="F4328" s="523">
        <f>'[11]Depr Exp'!F4328</f>
        <v>3525000</v>
      </c>
      <c r="G4328" s="305">
        <f>'[11]Depr Exp'!G4328</f>
        <v>2.0799999999999999E-2</v>
      </c>
      <c r="H4328" s="524">
        <f>'[11]Depr Exp'!H4328</f>
        <v>6110.01</v>
      </c>
      <c r="I4328" s="523">
        <f>'[11]Depr Exp'!I4328</f>
        <v>3525000</v>
      </c>
      <c r="J4328" s="305">
        <f>'[11]Depr Exp'!J4328</f>
        <v>2.0799999999999999E-2</v>
      </c>
      <c r="K4328" s="373">
        <f>'[11]Depr Exp'!K4328</f>
        <v>6110</v>
      </c>
      <c r="L4328" s="524">
        <f>'[11]Depr Exp'!L4328</f>
        <v>-0.01</v>
      </c>
      <c r="M4328" s="144"/>
      <c r="N4328" s="144"/>
    </row>
    <row r="4329" spans="1:14">
      <c r="A4329" s="144" t="str">
        <f>'[11]Depr Exp'!A4329</f>
        <v>E3539 (GIF) Sta Eq, Sumas OP-SMC</v>
      </c>
      <c r="B4329" s="144" t="str">
        <f>'[11]Depr Exp'!B4329</f>
        <v>E3539 (GIF) Sta Eq, Sumas OP-SMC-8</v>
      </c>
      <c r="C4329" s="144" t="str">
        <f>'[11]Depr Exp'!C4329</f>
        <v>403E</v>
      </c>
      <c r="D4329" s="144"/>
      <c r="E4329" s="282">
        <f>'[11]Depr Exp'!E4329</f>
        <v>43343</v>
      </c>
      <c r="F4329" s="523">
        <f>'[11]Depr Exp'!F4329</f>
        <v>3525000</v>
      </c>
      <c r="G4329" s="305">
        <f>'[11]Depr Exp'!G4329</f>
        <v>2.0799999999999999E-2</v>
      </c>
      <c r="H4329" s="524">
        <f>'[11]Depr Exp'!H4329</f>
        <v>6110.01</v>
      </c>
      <c r="I4329" s="523">
        <f>'[11]Depr Exp'!I4329</f>
        <v>3525000</v>
      </c>
      <c r="J4329" s="305">
        <f>'[11]Depr Exp'!J4329</f>
        <v>2.0799999999999999E-2</v>
      </c>
      <c r="K4329" s="373">
        <f>'[11]Depr Exp'!K4329</f>
        <v>6110</v>
      </c>
      <c r="L4329" s="524">
        <f>'[11]Depr Exp'!L4329</f>
        <v>-0.01</v>
      </c>
      <c r="M4329" s="144"/>
      <c r="N4329" s="144"/>
    </row>
    <row r="4330" spans="1:14">
      <c r="A4330" s="144" t="str">
        <f>'[11]Depr Exp'!A4330</f>
        <v>E3539 (GIF) Sta Eq, Sumas OP-SMC</v>
      </c>
      <c r="B4330" s="144" t="str">
        <f>'[11]Depr Exp'!B4330</f>
        <v>E3539 (GIF) Sta Eq, Sumas OP-SMC-9</v>
      </c>
      <c r="C4330" s="144" t="str">
        <f>'[11]Depr Exp'!C4330</f>
        <v>403E</v>
      </c>
      <c r="D4330" s="144"/>
      <c r="E4330" s="282">
        <f>'[11]Depr Exp'!E4330</f>
        <v>43373</v>
      </c>
      <c r="F4330" s="523">
        <f>'[11]Depr Exp'!F4330</f>
        <v>3525000</v>
      </c>
      <c r="G4330" s="305">
        <f>'[11]Depr Exp'!G4330</f>
        <v>2.0799999999999999E-2</v>
      </c>
      <c r="H4330" s="524">
        <f>'[11]Depr Exp'!H4330</f>
        <v>6110.01</v>
      </c>
      <c r="I4330" s="523">
        <f>'[11]Depr Exp'!I4330</f>
        <v>3525000</v>
      </c>
      <c r="J4330" s="305">
        <f>'[11]Depr Exp'!J4330</f>
        <v>2.0799999999999999E-2</v>
      </c>
      <c r="K4330" s="373">
        <f>'[11]Depr Exp'!K4330</f>
        <v>6110</v>
      </c>
      <c r="L4330" s="524">
        <f>'[11]Depr Exp'!L4330</f>
        <v>-0.01</v>
      </c>
      <c r="M4330" s="144"/>
      <c r="N4330" s="144"/>
    </row>
    <row r="4331" spans="1:14">
      <c r="A4331" s="144" t="str">
        <f>'[11]Depr Exp'!A4331</f>
        <v>E3539 (GIF) Sta Eq, Sumas OP-SMC</v>
      </c>
      <c r="B4331" s="144" t="str">
        <f>'[11]Depr Exp'!B4331</f>
        <v>E3539 (GIF) Sta Eq, Sumas OP-SMC-10</v>
      </c>
      <c r="C4331" s="144" t="str">
        <f>'[11]Depr Exp'!C4331</f>
        <v>403E</v>
      </c>
      <c r="D4331" s="144"/>
      <c r="E4331" s="282">
        <f>'[11]Depr Exp'!E4331</f>
        <v>43404</v>
      </c>
      <c r="F4331" s="523">
        <f>'[11]Depr Exp'!F4331</f>
        <v>3525000</v>
      </c>
      <c r="G4331" s="305">
        <f>'[11]Depr Exp'!G4331</f>
        <v>2.0799999999999999E-2</v>
      </c>
      <c r="H4331" s="524">
        <f>'[11]Depr Exp'!H4331</f>
        <v>6110.01</v>
      </c>
      <c r="I4331" s="523">
        <f>'[11]Depr Exp'!I4331</f>
        <v>3525000</v>
      </c>
      <c r="J4331" s="305">
        <f>'[11]Depr Exp'!J4331</f>
        <v>2.0799999999999999E-2</v>
      </c>
      <c r="K4331" s="373">
        <f>'[11]Depr Exp'!K4331</f>
        <v>6110</v>
      </c>
      <c r="L4331" s="524">
        <f>'[11]Depr Exp'!L4331</f>
        <v>-0.01</v>
      </c>
      <c r="M4331" s="144"/>
      <c r="N4331" s="144"/>
    </row>
    <row r="4332" spans="1:14">
      <c r="A4332" s="144" t="str">
        <f>'[11]Depr Exp'!A4332</f>
        <v>E3539 (GIF) Sta Eq, Sumas OP-SMC</v>
      </c>
      <c r="B4332" s="144" t="str">
        <f>'[11]Depr Exp'!B4332</f>
        <v>E3539 (GIF) Sta Eq, Sumas OP-SMC-11</v>
      </c>
      <c r="C4332" s="144" t="str">
        <f>'[11]Depr Exp'!C4332</f>
        <v>403E</v>
      </c>
      <c r="D4332" s="144"/>
      <c r="E4332" s="282">
        <f>'[11]Depr Exp'!E4332</f>
        <v>43434</v>
      </c>
      <c r="F4332" s="523">
        <f>'[11]Depr Exp'!F4332</f>
        <v>3525000</v>
      </c>
      <c r="G4332" s="305">
        <f>'[11]Depr Exp'!G4332</f>
        <v>2.0799999999999999E-2</v>
      </c>
      <c r="H4332" s="524">
        <f>'[11]Depr Exp'!H4332</f>
        <v>6110.01</v>
      </c>
      <c r="I4332" s="523">
        <f>'[11]Depr Exp'!I4332</f>
        <v>3525000</v>
      </c>
      <c r="J4332" s="305">
        <f>'[11]Depr Exp'!J4332</f>
        <v>2.0799999999999999E-2</v>
      </c>
      <c r="K4332" s="373">
        <f>'[11]Depr Exp'!K4332</f>
        <v>6110</v>
      </c>
      <c r="L4332" s="524">
        <f>'[11]Depr Exp'!L4332</f>
        <v>-0.01</v>
      </c>
      <c r="M4332" s="144"/>
      <c r="N4332" s="144"/>
    </row>
    <row r="4333" spans="1:14">
      <c r="A4333" s="144" t="str">
        <f>'[11]Depr Exp'!A4333</f>
        <v>E3539 (GIF) Sta Eq, Sumas OP-SMC</v>
      </c>
      <c r="B4333" s="144" t="str">
        <f>'[11]Depr Exp'!B4333</f>
        <v>E3539 (GIF) Sta Eq, Sumas OP-SMC-12</v>
      </c>
      <c r="C4333" s="144" t="str">
        <f>'[11]Depr Exp'!C4333</f>
        <v>403E</v>
      </c>
      <c r="D4333" s="144"/>
      <c r="E4333" s="282">
        <f>'[11]Depr Exp'!E4333</f>
        <v>43465</v>
      </c>
      <c r="F4333" s="523">
        <f>'[11]Depr Exp'!F4333</f>
        <v>3525000</v>
      </c>
      <c r="G4333" s="305">
        <f>'[11]Depr Exp'!G4333</f>
        <v>2.0799999999999999E-2</v>
      </c>
      <c r="H4333" s="524">
        <f>'[11]Depr Exp'!H4333</f>
        <v>6110.01</v>
      </c>
      <c r="I4333" s="523">
        <f>'[11]Depr Exp'!I4333</f>
        <v>3525000</v>
      </c>
      <c r="J4333" s="305">
        <f>'[11]Depr Exp'!J4333</f>
        <v>2.0799999999999999E-2</v>
      </c>
      <c r="K4333" s="373">
        <f>'[11]Depr Exp'!K4333</f>
        <v>6110</v>
      </c>
      <c r="L4333" s="524">
        <f>'[11]Depr Exp'!L4333</f>
        <v>-0.01</v>
      </c>
      <c r="M4333" s="144"/>
      <c r="N4333" s="144"/>
    </row>
    <row r="4334" spans="1:14" ht="15.75" thickBot="1">
      <c r="A4334" s="159" t="str">
        <f>'[11]Depr Exp'!A4334</f>
        <v>E3539 (GIF) Sta Eq, Sumas OP-SMC Total</v>
      </c>
      <c r="B4334" s="144">
        <f>'[11]Depr Exp'!B4334</f>
        <v>0</v>
      </c>
      <c r="C4334" s="502" t="str">
        <f>'[11]Depr Exp'!C4334</f>
        <v>ETSM</v>
      </c>
      <c r="D4334" s="144"/>
      <c r="E4334" s="281" t="str">
        <f>'[11]Depr Exp'!E4334</f>
        <v>Total</v>
      </c>
      <c r="F4334" s="141">
        <f>'[11]Depr Exp'!F4334</f>
        <v>0</v>
      </c>
      <c r="G4334" s="252">
        <f>'[11]Depr Exp'!G4334</f>
        <v>0</v>
      </c>
      <c r="H4334" s="286">
        <f>'[11]Depr Exp'!H4334</f>
        <v>73320.12000000001</v>
      </c>
      <c r="I4334" s="141">
        <f>'[11]Depr Exp'!I4334</f>
        <v>0</v>
      </c>
      <c r="J4334" s="252">
        <f>'[11]Depr Exp'!J4334</f>
        <v>0</v>
      </c>
      <c r="K4334" s="286">
        <f>'[11]Depr Exp'!K4334</f>
        <v>73320</v>
      </c>
      <c r="L4334" s="286">
        <f>'[11]Depr Exp'!L4334</f>
        <v>-0.12</v>
      </c>
      <c r="M4334" s="144"/>
      <c r="N4334" s="144"/>
    </row>
    <row r="4335" spans="1:14" ht="13.5" thickTop="1">
      <c r="A4335" s="144" t="str">
        <f>'[11]Depr Exp'!A4335</f>
        <v>E3539 (GIF) Sta Eq, Terrell</v>
      </c>
      <c r="B4335" s="144" t="str">
        <f>'[11]Depr Exp'!B4335</f>
        <v>E3539 (GIF) Sta Eq, Terrell-1</v>
      </c>
      <c r="C4335" s="144" t="str">
        <f>'[11]Depr Exp'!C4335</f>
        <v>403E</v>
      </c>
      <c r="D4335" s="144"/>
      <c r="E4335" s="282">
        <f>'[11]Depr Exp'!E4335</f>
        <v>43131</v>
      </c>
      <c r="F4335" s="523">
        <f>'[11]Depr Exp'!F4335</f>
        <v>136831.13</v>
      </c>
      <c r="G4335" s="305">
        <f>'[11]Depr Exp'!G4335</f>
        <v>2.0799999999999999E-2</v>
      </c>
      <c r="H4335" s="524">
        <f>'[11]Depr Exp'!H4335</f>
        <v>237.17999999999998</v>
      </c>
      <c r="I4335" s="523">
        <f>'[11]Depr Exp'!I4335</f>
        <v>136831.13</v>
      </c>
      <c r="J4335" s="305">
        <f>'[11]Depr Exp'!J4335</f>
        <v>2.0799999999999999E-2</v>
      </c>
      <c r="K4335" s="373">
        <f>'[11]Depr Exp'!K4335</f>
        <v>237.17395866666666</v>
      </c>
      <c r="L4335" s="524">
        <f>'[11]Depr Exp'!L4335</f>
        <v>-0.01</v>
      </c>
      <c r="M4335" s="144"/>
      <c r="N4335" s="144"/>
    </row>
    <row r="4336" spans="1:14">
      <c r="A4336" s="144" t="str">
        <f>'[11]Depr Exp'!A4336</f>
        <v>E3539 (GIF) Sta Eq, Terrell</v>
      </c>
      <c r="B4336" s="144" t="str">
        <f>'[11]Depr Exp'!B4336</f>
        <v>E3539 (GIF) Sta Eq, Terrell-2</v>
      </c>
      <c r="C4336" s="144" t="str">
        <f>'[11]Depr Exp'!C4336</f>
        <v>403E</v>
      </c>
      <c r="D4336" s="144"/>
      <c r="E4336" s="282">
        <f>'[11]Depr Exp'!E4336</f>
        <v>43159</v>
      </c>
      <c r="F4336" s="523">
        <f>'[11]Depr Exp'!F4336</f>
        <v>136831.13</v>
      </c>
      <c r="G4336" s="305">
        <f>'[11]Depr Exp'!G4336</f>
        <v>2.0799999999999999E-2</v>
      </c>
      <c r="H4336" s="524">
        <f>'[11]Depr Exp'!H4336</f>
        <v>237.17999999999998</v>
      </c>
      <c r="I4336" s="523">
        <f>'[11]Depr Exp'!I4336</f>
        <v>136831.13</v>
      </c>
      <c r="J4336" s="305">
        <f>'[11]Depr Exp'!J4336</f>
        <v>2.0799999999999999E-2</v>
      </c>
      <c r="K4336" s="373">
        <f>'[11]Depr Exp'!K4336</f>
        <v>237.17395866666666</v>
      </c>
      <c r="L4336" s="524">
        <f>'[11]Depr Exp'!L4336</f>
        <v>-0.01</v>
      </c>
      <c r="M4336" s="144"/>
      <c r="N4336" s="144"/>
    </row>
    <row r="4337" spans="1:14">
      <c r="A4337" s="144" t="str">
        <f>'[11]Depr Exp'!A4337</f>
        <v>E3539 (GIF) Sta Eq, Terrell</v>
      </c>
      <c r="B4337" s="144" t="str">
        <f>'[11]Depr Exp'!B4337</f>
        <v>E3539 (GIF) Sta Eq, Terrell-3</v>
      </c>
      <c r="C4337" s="144" t="str">
        <f>'[11]Depr Exp'!C4337</f>
        <v>403E</v>
      </c>
      <c r="D4337" s="144"/>
      <c r="E4337" s="282">
        <f>'[11]Depr Exp'!E4337</f>
        <v>43190</v>
      </c>
      <c r="F4337" s="523">
        <f>'[11]Depr Exp'!F4337</f>
        <v>136831.13</v>
      </c>
      <c r="G4337" s="305">
        <f>'[11]Depr Exp'!G4337</f>
        <v>2.0799999999999999E-2</v>
      </c>
      <c r="H4337" s="524">
        <f>'[11]Depr Exp'!H4337</f>
        <v>237.17999999999998</v>
      </c>
      <c r="I4337" s="523">
        <f>'[11]Depr Exp'!I4337</f>
        <v>136831.13</v>
      </c>
      <c r="J4337" s="305">
        <f>'[11]Depr Exp'!J4337</f>
        <v>2.0799999999999999E-2</v>
      </c>
      <c r="K4337" s="373">
        <f>'[11]Depr Exp'!K4337</f>
        <v>237.17395866666666</v>
      </c>
      <c r="L4337" s="524">
        <f>'[11]Depr Exp'!L4337</f>
        <v>-0.01</v>
      </c>
      <c r="M4337" s="144"/>
      <c r="N4337" s="144"/>
    </row>
    <row r="4338" spans="1:14">
      <c r="A4338" s="144" t="str">
        <f>'[11]Depr Exp'!A4338</f>
        <v>E3539 (GIF) Sta Eq, Terrell</v>
      </c>
      <c r="B4338" s="144" t="str">
        <f>'[11]Depr Exp'!B4338</f>
        <v>E3539 (GIF) Sta Eq, Terrell-4</v>
      </c>
      <c r="C4338" s="144" t="str">
        <f>'[11]Depr Exp'!C4338</f>
        <v>403E</v>
      </c>
      <c r="D4338" s="144"/>
      <c r="E4338" s="282">
        <f>'[11]Depr Exp'!E4338</f>
        <v>43220</v>
      </c>
      <c r="F4338" s="523">
        <f>'[11]Depr Exp'!F4338</f>
        <v>136831.13</v>
      </c>
      <c r="G4338" s="305">
        <f>'[11]Depr Exp'!G4338</f>
        <v>2.0799999999999999E-2</v>
      </c>
      <c r="H4338" s="524">
        <f>'[11]Depr Exp'!H4338</f>
        <v>237.17999999999998</v>
      </c>
      <c r="I4338" s="523">
        <f>'[11]Depr Exp'!I4338</f>
        <v>136831.13</v>
      </c>
      <c r="J4338" s="305">
        <f>'[11]Depr Exp'!J4338</f>
        <v>2.0799999999999999E-2</v>
      </c>
      <c r="K4338" s="373">
        <f>'[11]Depr Exp'!K4338</f>
        <v>237.17395866666666</v>
      </c>
      <c r="L4338" s="524">
        <f>'[11]Depr Exp'!L4338</f>
        <v>-0.01</v>
      </c>
      <c r="M4338" s="144"/>
      <c r="N4338" s="144"/>
    </row>
    <row r="4339" spans="1:14">
      <c r="A4339" s="144" t="str">
        <f>'[11]Depr Exp'!A4339</f>
        <v>E3539 (GIF) Sta Eq, Terrell</v>
      </c>
      <c r="B4339" s="144" t="str">
        <f>'[11]Depr Exp'!B4339</f>
        <v>E3539 (GIF) Sta Eq, Terrell-5</v>
      </c>
      <c r="C4339" s="144" t="str">
        <f>'[11]Depr Exp'!C4339</f>
        <v>403E</v>
      </c>
      <c r="D4339" s="144"/>
      <c r="E4339" s="282">
        <f>'[11]Depr Exp'!E4339</f>
        <v>43251</v>
      </c>
      <c r="F4339" s="523">
        <f>'[11]Depr Exp'!F4339</f>
        <v>136831.13</v>
      </c>
      <c r="G4339" s="305">
        <f>'[11]Depr Exp'!G4339</f>
        <v>2.0799999999999999E-2</v>
      </c>
      <c r="H4339" s="524">
        <f>'[11]Depr Exp'!H4339</f>
        <v>237.17999999999998</v>
      </c>
      <c r="I4339" s="523">
        <f>'[11]Depr Exp'!I4339</f>
        <v>136831.13</v>
      </c>
      <c r="J4339" s="305">
        <f>'[11]Depr Exp'!J4339</f>
        <v>2.0799999999999999E-2</v>
      </c>
      <c r="K4339" s="373">
        <f>'[11]Depr Exp'!K4339</f>
        <v>237.17395866666666</v>
      </c>
      <c r="L4339" s="524">
        <f>'[11]Depr Exp'!L4339</f>
        <v>-0.01</v>
      </c>
      <c r="M4339" s="144"/>
      <c r="N4339" s="144"/>
    </row>
    <row r="4340" spans="1:14">
      <c r="A4340" s="144" t="str">
        <f>'[11]Depr Exp'!A4340</f>
        <v>E3539 (GIF) Sta Eq, Terrell</v>
      </c>
      <c r="B4340" s="144" t="str">
        <f>'[11]Depr Exp'!B4340</f>
        <v>E3539 (GIF) Sta Eq, Terrell-6</v>
      </c>
      <c r="C4340" s="144" t="str">
        <f>'[11]Depr Exp'!C4340</f>
        <v>403E</v>
      </c>
      <c r="D4340" s="144"/>
      <c r="E4340" s="282">
        <f>'[11]Depr Exp'!E4340</f>
        <v>43281</v>
      </c>
      <c r="F4340" s="523">
        <f>'[11]Depr Exp'!F4340</f>
        <v>136831.13</v>
      </c>
      <c r="G4340" s="305">
        <f>'[11]Depr Exp'!G4340</f>
        <v>2.0799999999999999E-2</v>
      </c>
      <c r="H4340" s="524">
        <f>'[11]Depr Exp'!H4340</f>
        <v>237.17999999999998</v>
      </c>
      <c r="I4340" s="523">
        <f>'[11]Depr Exp'!I4340</f>
        <v>136831.13</v>
      </c>
      <c r="J4340" s="305">
        <f>'[11]Depr Exp'!J4340</f>
        <v>2.0799999999999999E-2</v>
      </c>
      <c r="K4340" s="373">
        <f>'[11]Depr Exp'!K4340</f>
        <v>237.17395866666666</v>
      </c>
      <c r="L4340" s="524">
        <f>'[11]Depr Exp'!L4340</f>
        <v>-0.01</v>
      </c>
      <c r="M4340" s="144"/>
      <c r="N4340" s="144"/>
    </row>
    <row r="4341" spans="1:14">
      <c r="A4341" s="144" t="str">
        <f>'[11]Depr Exp'!A4341</f>
        <v>E3539 (GIF) Sta Eq, Terrell</v>
      </c>
      <c r="B4341" s="144" t="str">
        <f>'[11]Depr Exp'!B4341</f>
        <v>E3539 (GIF) Sta Eq, Terrell-7</v>
      </c>
      <c r="C4341" s="144" t="str">
        <f>'[11]Depr Exp'!C4341</f>
        <v>403E</v>
      </c>
      <c r="D4341" s="144"/>
      <c r="E4341" s="282">
        <f>'[11]Depr Exp'!E4341</f>
        <v>43312</v>
      </c>
      <c r="F4341" s="523">
        <f>'[11]Depr Exp'!F4341</f>
        <v>136831.13</v>
      </c>
      <c r="G4341" s="305">
        <f>'[11]Depr Exp'!G4341</f>
        <v>2.0799999999999999E-2</v>
      </c>
      <c r="H4341" s="524">
        <f>'[11]Depr Exp'!H4341</f>
        <v>237.17999999999998</v>
      </c>
      <c r="I4341" s="523">
        <f>'[11]Depr Exp'!I4341</f>
        <v>136831.13</v>
      </c>
      <c r="J4341" s="305">
        <f>'[11]Depr Exp'!J4341</f>
        <v>2.0799999999999999E-2</v>
      </c>
      <c r="K4341" s="373">
        <f>'[11]Depr Exp'!K4341</f>
        <v>237.17395866666666</v>
      </c>
      <c r="L4341" s="524">
        <f>'[11]Depr Exp'!L4341</f>
        <v>-0.01</v>
      </c>
      <c r="M4341" s="144"/>
      <c r="N4341" s="144"/>
    </row>
    <row r="4342" spans="1:14">
      <c r="A4342" s="144" t="str">
        <f>'[11]Depr Exp'!A4342</f>
        <v>E3539 (GIF) Sta Eq, Terrell</v>
      </c>
      <c r="B4342" s="144" t="str">
        <f>'[11]Depr Exp'!B4342</f>
        <v>E3539 (GIF) Sta Eq, Terrell-8</v>
      </c>
      <c r="C4342" s="144" t="str">
        <f>'[11]Depr Exp'!C4342</f>
        <v>403E</v>
      </c>
      <c r="D4342" s="144"/>
      <c r="E4342" s="282">
        <f>'[11]Depr Exp'!E4342</f>
        <v>43343</v>
      </c>
      <c r="F4342" s="523">
        <f>'[11]Depr Exp'!F4342</f>
        <v>136831.13</v>
      </c>
      <c r="G4342" s="305">
        <f>'[11]Depr Exp'!G4342</f>
        <v>2.0799999999999999E-2</v>
      </c>
      <c r="H4342" s="524">
        <f>'[11]Depr Exp'!H4342</f>
        <v>237.17999999999998</v>
      </c>
      <c r="I4342" s="523">
        <f>'[11]Depr Exp'!I4342</f>
        <v>136831.13</v>
      </c>
      <c r="J4342" s="305">
        <f>'[11]Depr Exp'!J4342</f>
        <v>2.0799999999999999E-2</v>
      </c>
      <c r="K4342" s="373">
        <f>'[11]Depr Exp'!K4342</f>
        <v>237.17395866666666</v>
      </c>
      <c r="L4342" s="524">
        <f>'[11]Depr Exp'!L4342</f>
        <v>-0.01</v>
      </c>
      <c r="M4342" s="144"/>
      <c r="N4342" s="144"/>
    </row>
    <row r="4343" spans="1:14">
      <c r="A4343" s="144" t="str">
        <f>'[11]Depr Exp'!A4343</f>
        <v>E3539 (GIF) Sta Eq, Terrell</v>
      </c>
      <c r="B4343" s="144" t="str">
        <f>'[11]Depr Exp'!B4343</f>
        <v>E3539 (GIF) Sta Eq, Terrell-9</v>
      </c>
      <c r="C4343" s="144" t="str">
        <f>'[11]Depr Exp'!C4343</f>
        <v>403E</v>
      </c>
      <c r="D4343" s="144"/>
      <c r="E4343" s="282">
        <f>'[11]Depr Exp'!E4343</f>
        <v>43373</v>
      </c>
      <c r="F4343" s="523">
        <f>'[11]Depr Exp'!F4343</f>
        <v>136831.13</v>
      </c>
      <c r="G4343" s="305">
        <f>'[11]Depr Exp'!G4343</f>
        <v>2.0799999999999999E-2</v>
      </c>
      <c r="H4343" s="524">
        <f>'[11]Depr Exp'!H4343</f>
        <v>237.17999999999998</v>
      </c>
      <c r="I4343" s="523">
        <f>'[11]Depr Exp'!I4343</f>
        <v>136831.13</v>
      </c>
      <c r="J4343" s="305">
        <f>'[11]Depr Exp'!J4343</f>
        <v>2.0799999999999999E-2</v>
      </c>
      <c r="K4343" s="373">
        <f>'[11]Depr Exp'!K4343</f>
        <v>237.17395866666666</v>
      </c>
      <c r="L4343" s="524">
        <f>'[11]Depr Exp'!L4343</f>
        <v>-0.01</v>
      </c>
      <c r="M4343" s="144"/>
      <c r="N4343" s="144"/>
    </row>
    <row r="4344" spans="1:14">
      <c r="A4344" s="144" t="str">
        <f>'[11]Depr Exp'!A4344</f>
        <v>E3539 (GIF) Sta Eq, Terrell</v>
      </c>
      <c r="B4344" s="144" t="str">
        <f>'[11]Depr Exp'!B4344</f>
        <v>E3539 (GIF) Sta Eq, Terrell-10</v>
      </c>
      <c r="C4344" s="144" t="str">
        <f>'[11]Depr Exp'!C4344</f>
        <v>403E</v>
      </c>
      <c r="D4344" s="144"/>
      <c r="E4344" s="282">
        <f>'[11]Depr Exp'!E4344</f>
        <v>43404</v>
      </c>
      <c r="F4344" s="523">
        <f>'[11]Depr Exp'!F4344</f>
        <v>136831.13</v>
      </c>
      <c r="G4344" s="305">
        <f>'[11]Depr Exp'!G4344</f>
        <v>2.0799999999999999E-2</v>
      </c>
      <c r="H4344" s="524">
        <f>'[11]Depr Exp'!H4344</f>
        <v>237.17999999999998</v>
      </c>
      <c r="I4344" s="523">
        <f>'[11]Depr Exp'!I4344</f>
        <v>136831.13</v>
      </c>
      <c r="J4344" s="305">
        <f>'[11]Depr Exp'!J4344</f>
        <v>2.0799999999999999E-2</v>
      </c>
      <c r="K4344" s="373">
        <f>'[11]Depr Exp'!K4344</f>
        <v>237.17395866666666</v>
      </c>
      <c r="L4344" s="524">
        <f>'[11]Depr Exp'!L4344</f>
        <v>-0.01</v>
      </c>
      <c r="M4344" s="144"/>
      <c r="N4344" s="144"/>
    </row>
    <row r="4345" spans="1:14">
      <c r="A4345" s="144" t="str">
        <f>'[11]Depr Exp'!A4345</f>
        <v>E3539 (GIF) Sta Eq, Terrell</v>
      </c>
      <c r="B4345" s="144" t="str">
        <f>'[11]Depr Exp'!B4345</f>
        <v>E3539 (GIF) Sta Eq, Terrell-11</v>
      </c>
      <c r="C4345" s="144" t="str">
        <f>'[11]Depr Exp'!C4345</f>
        <v>403E</v>
      </c>
      <c r="D4345" s="144"/>
      <c r="E4345" s="282">
        <f>'[11]Depr Exp'!E4345</f>
        <v>43434</v>
      </c>
      <c r="F4345" s="523">
        <f>'[11]Depr Exp'!F4345</f>
        <v>136831.13</v>
      </c>
      <c r="G4345" s="305">
        <f>'[11]Depr Exp'!G4345</f>
        <v>2.0799999999999999E-2</v>
      </c>
      <c r="H4345" s="524">
        <f>'[11]Depr Exp'!H4345</f>
        <v>237.17999999999998</v>
      </c>
      <c r="I4345" s="523">
        <f>'[11]Depr Exp'!I4345</f>
        <v>136831.13</v>
      </c>
      <c r="J4345" s="305">
        <f>'[11]Depr Exp'!J4345</f>
        <v>2.0799999999999999E-2</v>
      </c>
      <c r="K4345" s="373">
        <f>'[11]Depr Exp'!K4345</f>
        <v>237.17395866666666</v>
      </c>
      <c r="L4345" s="524">
        <f>'[11]Depr Exp'!L4345</f>
        <v>-0.01</v>
      </c>
      <c r="M4345" s="144"/>
      <c r="N4345" s="144"/>
    </row>
    <row r="4346" spans="1:14">
      <c r="A4346" s="144" t="str">
        <f>'[11]Depr Exp'!A4346</f>
        <v>E3539 (GIF) Sta Eq, Terrell</v>
      </c>
      <c r="B4346" s="144" t="str">
        <f>'[11]Depr Exp'!B4346</f>
        <v>E3539 (GIF) Sta Eq, Terrell-12</v>
      </c>
      <c r="C4346" s="144" t="str">
        <f>'[11]Depr Exp'!C4346</f>
        <v>403E</v>
      </c>
      <c r="D4346" s="144"/>
      <c r="E4346" s="282">
        <f>'[11]Depr Exp'!E4346</f>
        <v>43465</v>
      </c>
      <c r="F4346" s="523">
        <f>'[11]Depr Exp'!F4346</f>
        <v>136831.13</v>
      </c>
      <c r="G4346" s="305">
        <f>'[11]Depr Exp'!G4346</f>
        <v>2.0799999999999999E-2</v>
      </c>
      <c r="H4346" s="524">
        <f>'[11]Depr Exp'!H4346</f>
        <v>237.17999999999998</v>
      </c>
      <c r="I4346" s="523">
        <f>'[11]Depr Exp'!I4346</f>
        <v>136831.13</v>
      </c>
      <c r="J4346" s="305">
        <f>'[11]Depr Exp'!J4346</f>
        <v>2.0799999999999999E-2</v>
      </c>
      <c r="K4346" s="373">
        <f>'[11]Depr Exp'!K4346</f>
        <v>237.17395866666666</v>
      </c>
      <c r="L4346" s="524">
        <f>'[11]Depr Exp'!L4346</f>
        <v>-0.01</v>
      </c>
      <c r="M4346" s="144"/>
      <c r="N4346" s="144"/>
    </row>
    <row r="4347" spans="1:14" ht="15.75" thickBot="1">
      <c r="A4347" s="159" t="str">
        <f>'[11]Depr Exp'!A4347</f>
        <v>E3539 (GIF) Sta Eq, Terrell Total</v>
      </c>
      <c r="B4347" s="144">
        <f>'[11]Depr Exp'!B4347</f>
        <v>0</v>
      </c>
      <c r="C4347" s="502" t="str">
        <f>'[11]Depr Exp'!C4347</f>
        <v>ETSM</v>
      </c>
      <c r="D4347" s="144"/>
      <c r="E4347" s="281" t="str">
        <f>'[11]Depr Exp'!E4347</f>
        <v>Total</v>
      </c>
      <c r="F4347" s="141">
        <f>'[11]Depr Exp'!F4347</f>
        <v>0</v>
      </c>
      <c r="G4347" s="252">
        <f>'[11]Depr Exp'!G4347</f>
        <v>0</v>
      </c>
      <c r="H4347" s="286">
        <f>'[11]Depr Exp'!H4347</f>
        <v>2846.1599999999994</v>
      </c>
      <c r="I4347" s="141">
        <f>'[11]Depr Exp'!I4347</f>
        <v>0</v>
      </c>
      <c r="J4347" s="252">
        <f>'[11]Depr Exp'!J4347</f>
        <v>0</v>
      </c>
      <c r="K4347" s="286">
        <f>'[11]Depr Exp'!K4347</f>
        <v>2846.0875040000005</v>
      </c>
      <c r="L4347" s="286">
        <f>'[11]Depr Exp'!L4347</f>
        <v>-7.0000000000000007E-2</v>
      </c>
      <c r="M4347" s="144"/>
      <c r="N4347" s="144"/>
    </row>
    <row r="4348" spans="1:14" ht="13.5" thickTop="1">
      <c r="A4348" s="144" t="str">
        <f>'[11]Depr Exp'!A4348</f>
        <v>E3539 (GIF) Sta Eq, Texaco West</v>
      </c>
      <c r="B4348" s="144" t="str">
        <f>'[11]Depr Exp'!B4348</f>
        <v>E3539 (GIF) Sta Eq, Texaco West-1</v>
      </c>
      <c r="C4348" s="144" t="str">
        <f>'[11]Depr Exp'!C4348</f>
        <v>403E</v>
      </c>
      <c r="D4348" s="144"/>
      <c r="E4348" s="282">
        <f>'[11]Depr Exp'!E4348</f>
        <v>43131</v>
      </c>
      <c r="F4348" s="523">
        <f>'[11]Depr Exp'!F4348</f>
        <v>13112.67</v>
      </c>
      <c r="G4348" s="305">
        <f>'[11]Depr Exp'!G4348</f>
        <v>2.0799999999999999E-2</v>
      </c>
      <c r="H4348" s="524">
        <f>'[11]Depr Exp'!H4348</f>
        <v>22.73</v>
      </c>
      <c r="I4348" s="523">
        <f>'[11]Depr Exp'!I4348</f>
        <v>13112.67</v>
      </c>
      <c r="J4348" s="305">
        <f>'[11]Depr Exp'!J4348</f>
        <v>2.0799999999999999E-2</v>
      </c>
      <c r="K4348" s="373">
        <f>'[11]Depr Exp'!K4348</f>
        <v>22.728628</v>
      </c>
      <c r="L4348" s="524">
        <f>'[11]Depr Exp'!L4348</f>
        <v>0</v>
      </c>
      <c r="M4348" s="144"/>
      <c r="N4348" s="144"/>
    </row>
    <row r="4349" spans="1:14">
      <c r="A4349" s="144" t="str">
        <f>'[11]Depr Exp'!A4349</f>
        <v>E3539 (GIF) Sta Eq, Texaco West</v>
      </c>
      <c r="B4349" s="144" t="str">
        <f>'[11]Depr Exp'!B4349</f>
        <v>E3539 (GIF) Sta Eq, Texaco West-2</v>
      </c>
      <c r="C4349" s="144" t="str">
        <f>'[11]Depr Exp'!C4349</f>
        <v>403E</v>
      </c>
      <c r="D4349" s="144"/>
      <c r="E4349" s="282">
        <f>'[11]Depr Exp'!E4349</f>
        <v>43159</v>
      </c>
      <c r="F4349" s="523">
        <f>'[11]Depr Exp'!F4349</f>
        <v>13112.67</v>
      </c>
      <c r="G4349" s="305">
        <f>'[11]Depr Exp'!G4349</f>
        <v>2.0799999999999999E-2</v>
      </c>
      <c r="H4349" s="524">
        <f>'[11]Depr Exp'!H4349</f>
        <v>22.73</v>
      </c>
      <c r="I4349" s="523">
        <f>'[11]Depr Exp'!I4349</f>
        <v>13112.67</v>
      </c>
      <c r="J4349" s="305">
        <f>'[11]Depr Exp'!J4349</f>
        <v>2.0799999999999999E-2</v>
      </c>
      <c r="K4349" s="373">
        <f>'[11]Depr Exp'!K4349</f>
        <v>22.728628</v>
      </c>
      <c r="L4349" s="524">
        <f>'[11]Depr Exp'!L4349</f>
        <v>0</v>
      </c>
      <c r="M4349" s="144"/>
      <c r="N4349" s="144"/>
    </row>
    <row r="4350" spans="1:14">
      <c r="A4350" s="144" t="str">
        <f>'[11]Depr Exp'!A4350</f>
        <v>E3539 (GIF) Sta Eq, Texaco West</v>
      </c>
      <c r="B4350" s="144" t="str">
        <f>'[11]Depr Exp'!B4350</f>
        <v>E3539 (GIF) Sta Eq, Texaco West-3</v>
      </c>
      <c r="C4350" s="144" t="str">
        <f>'[11]Depr Exp'!C4350</f>
        <v>403E</v>
      </c>
      <c r="D4350" s="144"/>
      <c r="E4350" s="282">
        <f>'[11]Depr Exp'!E4350</f>
        <v>43190</v>
      </c>
      <c r="F4350" s="523">
        <f>'[11]Depr Exp'!F4350</f>
        <v>13112.67</v>
      </c>
      <c r="G4350" s="305">
        <f>'[11]Depr Exp'!G4350</f>
        <v>2.0799999999999999E-2</v>
      </c>
      <c r="H4350" s="524">
        <f>'[11]Depr Exp'!H4350</f>
        <v>22.73</v>
      </c>
      <c r="I4350" s="523">
        <f>'[11]Depr Exp'!I4350</f>
        <v>13112.67</v>
      </c>
      <c r="J4350" s="305">
        <f>'[11]Depr Exp'!J4350</f>
        <v>2.0799999999999999E-2</v>
      </c>
      <c r="K4350" s="373">
        <f>'[11]Depr Exp'!K4350</f>
        <v>22.728628</v>
      </c>
      <c r="L4350" s="524">
        <f>'[11]Depr Exp'!L4350</f>
        <v>0</v>
      </c>
      <c r="M4350" s="144"/>
      <c r="N4350" s="144"/>
    </row>
    <row r="4351" spans="1:14">
      <c r="A4351" s="144" t="str">
        <f>'[11]Depr Exp'!A4351</f>
        <v>E3539 (GIF) Sta Eq, Texaco West</v>
      </c>
      <c r="B4351" s="144" t="str">
        <f>'[11]Depr Exp'!B4351</f>
        <v>E3539 (GIF) Sta Eq, Texaco West-4</v>
      </c>
      <c r="C4351" s="144" t="str">
        <f>'[11]Depr Exp'!C4351</f>
        <v>403E</v>
      </c>
      <c r="D4351" s="144"/>
      <c r="E4351" s="282">
        <f>'[11]Depr Exp'!E4351</f>
        <v>43220</v>
      </c>
      <c r="F4351" s="523">
        <f>'[11]Depr Exp'!F4351</f>
        <v>13112.67</v>
      </c>
      <c r="G4351" s="305">
        <f>'[11]Depr Exp'!G4351</f>
        <v>2.0799999999999999E-2</v>
      </c>
      <c r="H4351" s="524">
        <f>'[11]Depr Exp'!H4351</f>
        <v>22.73</v>
      </c>
      <c r="I4351" s="523">
        <f>'[11]Depr Exp'!I4351</f>
        <v>13112.67</v>
      </c>
      <c r="J4351" s="305">
        <f>'[11]Depr Exp'!J4351</f>
        <v>2.0799999999999999E-2</v>
      </c>
      <c r="K4351" s="373">
        <f>'[11]Depr Exp'!K4351</f>
        <v>22.728628</v>
      </c>
      <c r="L4351" s="524">
        <f>'[11]Depr Exp'!L4351</f>
        <v>0</v>
      </c>
      <c r="M4351" s="144"/>
      <c r="N4351" s="144"/>
    </row>
    <row r="4352" spans="1:14">
      <c r="A4352" s="144" t="str">
        <f>'[11]Depr Exp'!A4352</f>
        <v>E3539 (GIF) Sta Eq, Texaco West</v>
      </c>
      <c r="B4352" s="144" t="str">
        <f>'[11]Depr Exp'!B4352</f>
        <v>E3539 (GIF) Sta Eq, Texaco West-5</v>
      </c>
      <c r="C4352" s="144" t="str">
        <f>'[11]Depr Exp'!C4352</f>
        <v>403E</v>
      </c>
      <c r="D4352" s="144"/>
      <c r="E4352" s="282">
        <f>'[11]Depr Exp'!E4352</f>
        <v>43251</v>
      </c>
      <c r="F4352" s="523">
        <f>'[11]Depr Exp'!F4352</f>
        <v>13112.67</v>
      </c>
      <c r="G4352" s="305">
        <f>'[11]Depr Exp'!G4352</f>
        <v>2.0799999999999999E-2</v>
      </c>
      <c r="H4352" s="524">
        <f>'[11]Depr Exp'!H4352</f>
        <v>22.73</v>
      </c>
      <c r="I4352" s="523">
        <f>'[11]Depr Exp'!I4352</f>
        <v>13112.67</v>
      </c>
      <c r="J4352" s="305">
        <f>'[11]Depr Exp'!J4352</f>
        <v>2.0799999999999999E-2</v>
      </c>
      <c r="K4352" s="373">
        <f>'[11]Depr Exp'!K4352</f>
        <v>22.728628</v>
      </c>
      <c r="L4352" s="524">
        <f>'[11]Depr Exp'!L4352</f>
        <v>0</v>
      </c>
      <c r="M4352" s="144"/>
      <c r="N4352" s="144"/>
    </row>
    <row r="4353" spans="1:14">
      <c r="A4353" s="144" t="str">
        <f>'[11]Depr Exp'!A4353</f>
        <v>E3539 (GIF) Sta Eq, Texaco West</v>
      </c>
      <c r="B4353" s="144" t="str">
        <f>'[11]Depr Exp'!B4353</f>
        <v>E3539 (GIF) Sta Eq, Texaco West-6</v>
      </c>
      <c r="C4353" s="144" t="str">
        <f>'[11]Depr Exp'!C4353</f>
        <v>403E</v>
      </c>
      <c r="D4353" s="144"/>
      <c r="E4353" s="282">
        <f>'[11]Depr Exp'!E4353</f>
        <v>43281</v>
      </c>
      <c r="F4353" s="523">
        <f>'[11]Depr Exp'!F4353</f>
        <v>13112.67</v>
      </c>
      <c r="G4353" s="305">
        <f>'[11]Depr Exp'!G4353</f>
        <v>2.0799999999999999E-2</v>
      </c>
      <c r="H4353" s="524">
        <f>'[11]Depr Exp'!H4353</f>
        <v>22.73</v>
      </c>
      <c r="I4353" s="523">
        <f>'[11]Depr Exp'!I4353</f>
        <v>13112.67</v>
      </c>
      <c r="J4353" s="305">
        <f>'[11]Depr Exp'!J4353</f>
        <v>2.0799999999999999E-2</v>
      </c>
      <c r="K4353" s="373">
        <f>'[11]Depr Exp'!K4353</f>
        <v>22.728628</v>
      </c>
      <c r="L4353" s="524">
        <f>'[11]Depr Exp'!L4353</f>
        <v>0</v>
      </c>
      <c r="M4353" s="144"/>
      <c r="N4353" s="144"/>
    </row>
    <row r="4354" spans="1:14">
      <c r="A4354" s="144" t="str">
        <f>'[11]Depr Exp'!A4354</f>
        <v>E3539 (GIF) Sta Eq, Texaco West</v>
      </c>
      <c r="B4354" s="144" t="str">
        <f>'[11]Depr Exp'!B4354</f>
        <v>E3539 (GIF) Sta Eq, Texaco West-7</v>
      </c>
      <c r="C4354" s="144" t="str">
        <f>'[11]Depr Exp'!C4354</f>
        <v>403E</v>
      </c>
      <c r="D4354" s="144"/>
      <c r="E4354" s="282">
        <f>'[11]Depr Exp'!E4354</f>
        <v>43312</v>
      </c>
      <c r="F4354" s="523">
        <f>'[11]Depr Exp'!F4354</f>
        <v>13112.67</v>
      </c>
      <c r="G4354" s="305">
        <f>'[11]Depr Exp'!G4354</f>
        <v>2.0799999999999999E-2</v>
      </c>
      <c r="H4354" s="524">
        <f>'[11]Depr Exp'!H4354</f>
        <v>22.73</v>
      </c>
      <c r="I4354" s="523">
        <f>'[11]Depr Exp'!I4354</f>
        <v>13112.67</v>
      </c>
      <c r="J4354" s="305">
        <f>'[11]Depr Exp'!J4354</f>
        <v>2.0799999999999999E-2</v>
      </c>
      <c r="K4354" s="373">
        <f>'[11]Depr Exp'!K4354</f>
        <v>22.728628</v>
      </c>
      <c r="L4354" s="524">
        <f>'[11]Depr Exp'!L4354</f>
        <v>0</v>
      </c>
      <c r="M4354" s="144"/>
      <c r="N4354" s="144"/>
    </row>
    <row r="4355" spans="1:14">
      <c r="A4355" s="144" t="str">
        <f>'[11]Depr Exp'!A4355</f>
        <v>E3539 (GIF) Sta Eq, Texaco West</v>
      </c>
      <c r="B4355" s="144" t="str">
        <f>'[11]Depr Exp'!B4355</f>
        <v>E3539 (GIF) Sta Eq, Texaco West-8</v>
      </c>
      <c r="C4355" s="144" t="str">
        <f>'[11]Depr Exp'!C4355</f>
        <v>403E</v>
      </c>
      <c r="D4355" s="144"/>
      <c r="E4355" s="282">
        <f>'[11]Depr Exp'!E4355</f>
        <v>43343</v>
      </c>
      <c r="F4355" s="523">
        <f>'[11]Depr Exp'!F4355</f>
        <v>13112.67</v>
      </c>
      <c r="G4355" s="305">
        <f>'[11]Depr Exp'!G4355</f>
        <v>2.0799999999999999E-2</v>
      </c>
      <c r="H4355" s="524">
        <f>'[11]Depr Exp'!H4355</f>
        <v>22.73</v>
      </c>
      <c r="I4355" s="523">
        <f>'[11]Depr Exp'!I4355</f>
        <v>13112.67</v>
      </c>
      <c r="J4355" s="305">
        <f>'[11]Depr Exp'!J4355</f>
        <v>2.0799999999999999E-2</v>
      </c>
      <c r="K4355" s="373">
        <f>'[11]Depr Exp'!K4355</f>
        <v>22.728628</v>
      </c>
      <c r="L4355" s="524">
        <f>'[11]Depr Exp'!L4355</f>
        <v>0</v>
      </c>
      <c r="M4355" s="144"/>
      <c r="N4355" s="144"/>
    </row>
    <row r="4356" spans="1:14">
      <c r="A4356" s="144" t="str">
        <f>'[11]Depr Exp'!A4356</f>
        <v>E3539 (GIF) Sta Eq, Texaco West</v>
      </c>
      <c r="B4356" s="144" t="str">
        <f>'[11]Depr Exp'!B4356</f>
        <v>E3539 (GIF) Sta Eq, Texaco West-9</v>
      </c>
      <c r="C4356" s="144" t="str">
        <f>'[11]Depr Exp'!C4356</f>
        <v>403E</v>
      </c>
      <c r="D4356" s="144"/>
      <c r="E4356" s="282">
        <f>'[11]Depr Exp'!E4356</f>
        <v>43373</v>
      </c>
      <c r="F4356" s="523">
        <f>'[11]Depr Exp'!F4356</f>
        <v>13112.67</v>
      </c>
      <c r="G4356" s="305">
        <f>'[11]Depr Exp'!G4356</f>
        <v>2.0799999999999999E-2</v>
      </c>
      <c r="H4356" s="524">
        <f>'[11]Depr Exp'!H4356</f>
        <v>22.73</v>
      </c>
      <c r="I4356" s="523">
        <f>'[11]Depr Exp'!I4356</f>
        <v>13112.67</v>
      </c>
      <c r="J4356" s="305">
        <f>'[11]Depr Exp'!J4356</f>
        <v>2.0799999999999999E-2</v>
      </c>
      <c r="K4356" s="373">
        <f>'[11]Depr Exp'!K4356</f>
        <v>22.728628</v>
      </c>
      <c r="L4356" s="524">
        <f>'[11]Depr Exp'!L4356</f>
        <v>0</v>
      </c>
      <c r="M4356" s="144"/>
      <c r="N4356" s="144"/>
    </row>
    <row r="4357" spans="1:14">
      <c r="A4357" s="144" t="str">
        <f>'[11]Depr Exp'!A4357</f>
        <v>E3539 (GIF) Sta Eq, Texaco West</v>
      </c>
      <c r="B4357" s="144" t="str">
        <f>'[11]Depr Exp'!B4357</f>
        <v>E3539 (GIF) Sta Eq, Texaco West-10</v>
      </c>
      <c r="C4357" s="144" t="str">
        <f>'[11]Depr Exp'!C4357</f>
        <v>403E</v>
      </c>
      <c r="D4357" s="144"/>
      <c r="E4357" s="282">
        <f>'[11]Depr Exp'!E4357</f>
        <v>43404</v>
      </c>
      <c r="F4357" s="523">
        <f>'[11]Depr Exp'!F4357</f>
        <v>13112.67</v>
      </c>
      <c r="G4357" s="305">
        <f>'[11]Depr Exp'!G4357</f>
        <v>2.0799999999999999E-2</v>
      </c>
      <c r="H4357" s="524">
        <f>'[11]Depr Exp'!H4357</f>
        <v>22.73</v>
      </c>
      <c r="I4357" s="523">
        <f>'[11]Depr Exp'!I4357</f>
        <v>13112.67</v>
      </c>
      <c r="J4357" s="305">
        <f>'[11]Depr Exp'!J4357</f>
        <v>2.0799999999999999E-2</v>
      </c>
      <c r="K4357" s="373">
        <f>'[11]Depr Exp'!K4357</f>
        <v>22.728628</v>
      </c>
      <c r="L4357" s="524">
        <f>'[11]Depr Exp'!L4357</f>
        <v>0</v>
      </c>
      <c r="M4357" s="144"/>
      <c r="N4357" s="144"/>
    </row>
    <row r="4358" spans="1:14">
      <c r="A4358" s="144" t="str">
        <f>'[11]Depr Exp'!A4358</f>
        <v>E3539 (GIF) Sta Eq, Texaco West</v>
      </c>
      <c r="B4358" s="144" t="str">
        <f>'[11]Depr Exp'!B4358</f>
        <v>E3539 (GIF) Sta Eq, Texaco West-11</v>
      </c>
      <c r="C4358" s="144" t="str">
        <f>'[11]Depr Exp'!C4358</f>
        <v>403E</v>
      </c>
      <c r="D4358" s="144"/>
      <c r="E4358" s="282">
        <f>'[11]Depr Exp'!E4358</f>
        <v>43434</v>
      </c>
      <c r="F4358" s="523">
        <f>'[11]Depr Exp'!F4358</f>
        <v>13112.67</v>
      </c>
      <c r="G4358" s="305">
        <f>'[11]Depr Exp'!G4358</f>
        <v>2.0799999999999999E-2</v>
      </c>
      <c r="H4358" s="524">
        <f>'[11]Depr Exp'!H4358</f>
        <v>22.73</v>
      </c>
      <c r="I4358" s="523">
        <f>'[11]Depr Exp'!I4358</f>
        <v>13112.67</v>
      </c>
      <c r="J4358" s="305">
        <f>'[11]Depr Exp'!J4358</f>
        <v>2.0799999999999999E-2</v>
      </c>
      <c r="K4358" s="373">
        <f>'[11]Depr Exp'!K4358</f>
        <v>22.728628</v>
      </c>
      <c r="L4358" s="524">
        <f>'[11]Depr Exp'!L4358</f>
        <v>0</v>
      </c>
      <c r="M4358" s="144"/>
      <c r="N4358" s="144"/>
    </row>
    <row r="4359" spans="1:14">
      <c r="A4359" s="144" t="str">
        <f>'[11]Depr Exp'!A4359</f>
        <v>E3539 (GIF) Sta Eq, Texaco West</v>
      </c>
      <c r="B4359" s="144" t="str">
        <f>'[11]Depr Exp'!B4359</f>
        <v>E3539 (GIF) Sta Eq, Texaco West-12</v>
      </c>
      <c r="C4359" s="144" t="str">
        <f>'[11]Depr Exp'!C4359</f>
        <v>403E</v>
      </c>
      <c r="D4359" s="144"/>
      <c r="E4359" s="282">
        <f>'[11]Depr Exp'!E4359</f>
        <v>43465</v>
      </c>
      <c r="F4359" s="523">
        <f>'[11]Depr Exp'!F4359</f>
        <v>13112.67</v>
      </c>
      <c r="G4359" s="305">
        <f>'[11]Depr Exp'!G4359</f>
        <v>2.0799999999999999E-2</v>
      </c>
      <c r="H4359" s="524">
        <f>'[11]Depr Exp'!H4359</f>
        <v>22.73</v>
      </c>
      <c r="I4359" s="523">
        <f>'[11]Depr Exp'!I4359</f>
        <v>13112.67</v>
      </c>
      <c r="J4359" s="305">
        <f>'[11]Depr Exp'!J4359</f>
        <v>2.0799999999999999E-2</v>
      </c>
      <c r="K4359" s="373">
        <f>'[11]Depr Exp'!K4359</f>
        <v>22.728628</v>
      </c>
      <c r="L4359" s="524">
        <f>'[11]Depr Exp'!L4359</f>
        <v>0</v>
      </c>
      <c r="M4359" s="144"/>
      <c r="N4359" s="144"/>
    </row>
    <row r="4360" spans="1:14" ht="15.75" thickBot="1">
      <c r="A4360" s="159" t="str">
        <f>'[11]Depr Exp'!A4360</f>
        <v>E3539 (GIF) Sta Eq, Texaco West Total</v>
      </c>
      <c r="B4360" s="144">
        <f>'[11]Depr Exp'!B4360</f>
        <v>0</v>
      </c>
      <c r="C4360" s="502" t="str">
        <f>'[11]Depr Exp'!C4360</f>
        <v>ETSM</v>
      </c>
      <c r="D4360" s="144"/>
      <c r="E4360" s="281" t="str">
        <f>'[11]Depr Exp'!E4360</f>
        <v>Total</v>
      </c>
      <c r="F4360" s="141">
        <f>'[11]Depr Exp'!F4360</f>
        <v>0</v>
      </c>
      <c r="G4360" s="252">
        <f>'[11]Depr Exp'!G4360</f>
        <v>0</v>
      </c>
      <c r="H4360" s="286">
        <f>'[11]Depr Exp'!H4360</f>
        <v>272.75999999999993</v>
      </c>
      <c r="I4360" s="141">
        <f>'[11]Depr Exp'!I4360</f>
        <v>0</v>
      </c>
      <c r="J4360" s="252">
        <f>'[11]Depr Exp'!J4360</f>
        <v>0</v>
      </c>
      <c r="K4360" s="286">
        <f>'[11]Depr Exp'!K4360</f>
        <v>272.74353600000006</v>
      </c>
      <c r="L4360" s="286">
        <f>'[11]Depr Exp'!L4360</f>
        <v>-0.02</v>
      </c>
      <c r="M4360" s="144"/>
      <c r="N4360" s="144"/>
    </row>
    <row r="4361" spans="1:14" ht="13.5" thickTop="1">
      <c r="A4361" s="144" t="str">
        <f>'[11]Depr Exp'!A4361</f>
        <v>E3539 (GIF) Sta Eq, Upper Baker</v>
      </c>
      <c r="B4361" s="144" t="str">
        <f>'[11]Depr Exp'!B4361</f>
        <v>E3539 (GIF) Sta Eq, Upper Baker-1</v>
      </c>
      <c r="C4361" s="144" t="str">
        <f>'[11]Depr Exp'!C4361</f>
        <v>403E</v>
      </c>
      <c r="D4361" s="144"/>
      <c r="E4361" s="282">
        <f>'[11]Depr Exp'!E4361</f>
        <v>43131</v>
      </c>
      <c r="F4361" s="523">
        <f>'[11]Depr Exp'!F4361</f>
        <v>2705503.41</v>
      </c>
      <c r="G4361" s="305">
        <f>'[11]Depr Exp'!G4361</f>
        <v>2.0799999999999999E-2</v>
      </c>
      <c r="H4361" s="524">
        <f>'[11]Depr Exp'!H4361</f>
        <v>4689.54</v>
      </c>
      <c r="I4361" s="523">
        <f>'[11]Depr Exp'!I4361</f>
        <v>2705503.41</v>
      </c>
      <c r="J4361" s="305">
        <f>'[11]Depr Exp'!J4361</f>
        <v>2.0799999999999999E-2</v>
      </c>
      <c r="K4361" s="373">
        <f>'[11]Depr Exp'!K4361</f>
        <v>4689.5392440000005</v>
      </c>
      <c r="L4361" s="524">
        <f>'[11]Depr Exp'!L4361</f>
        <v>0</v>
      </c>
      <c r="M4361" s="144"/>
      <c r="N4361" s="144"/>
    </row>
    <row r="4362" spans="1:14">
      <c r="A4362" s="144" t="str">
        <f>'[11]Depr Exp'!A4362</f>
        <v>E3539 (GIF) Sta Eq, Upper Baker</v>
      </c>
      <c r="B4362" s="144" t="str">
        <f>'[11]Depr Exp'!B4362</f>
        <v>E3539 (GIF) Sta Eq, Upper Baker-2</v>
      </c>
      <c r="C4362" s="144" t="str">
        <f>'[11]Depr Exp'!C4362</f>
        <v>403E</v>
      </c>
      <c r="D4362" s="144"/>
      <c r="E4362" s="282">
        <f>'[11]Depr Exp'!E4362</f>
        <v>43159</v>
      </c>
      <c r="F4362" s="523">
        <f>'[11]Depr Exp'!F4362</f>
        <v>2705503.41</v>
      </c>
      <c r="G4362" s="305">
        <f>'[11]Depr Exp'!G4362</f>
        <v>2.0799999999999999E-2</v>
      </c>
      <c r="H4362" s="524">
        <f>'[11]Depr Exp'!H4362</f>
        <v>4689.54</v>
      </c>
      <c r="I4362" s="523">
        <f>'[11]Depr Exp'!I4362</f>
        <v>2705503.41</v>
      </c>
      <c r="J4362" s="305">
        <f>'[11]Depr Exp'!J4362</f>
        <v>2.0799999999999999E-2</v>
      </c>
      <c r="K4362" s="373">
        <f>'[11]Depr Exp'!K4362</f>
        <v>4689.5392440000005</v>
      </c>
      <c r="L4362" s="524">
        <f>'[11]Depr Exp'!L4362</f>
        <v>0</v>
      </c>
      <c r="M4362" s="144"/>
      <c r="N4362" s="144"/>
    </row>
    <row r="4363" spans="1:14">
      <c r="A4363" s="144" t="str">
        <f>'[11]Depr Exp'!A4363</f>
        <v>E3539 (GIF) Sta Eq, Upper Baker</v>
      </c>
      <c r="B4363" s="144" t="str">
        <f>'[11]Depr Exp'!B4363</f>
        <v>E3539 (GIF) Sta Eq, Upper Baker-3</v>
      </c>
      <c r="C4363" s="144" t="str">
        <f>'[11]Depr Exp'!C4363</f>
        <v>403E</v>
      </c>
      <c r="D4363" s="144"/>
      <c r="E4363" s="282">
        <f>'[11]Depr Exp'!E4363</f>
        <v>43190</v>
      </c>
      <c r="F4363" s="523">
        <f>'[11]Depr Exp'!F4363</f>
        <v>2705503.41</v>
      </c>
      <c r="G4363" s="305">
        <f>'[11]Depr Exp'!G4363</f>
        <v>2.0799999999999999E-2</v>
      </c>
      <c r="H4363" s="524">
        <f>'[11]Depr Exp'!H4363</f>
        <v>4689.54</v>
      </c>
      <c r="I4363" s="523">
        <f>'[11]Depr Exp'!I4363</f>
        <v>2705503.41</v>
      </c>
      <c r="J4363" s="305">
        <f>'[11]Depr Exp'!J4363</f>
        <v>2.0799999999999999E-2</v>
      </c>
      <c r="K4363" s="373">
        <f>'[11]Depr Exp'!K4363</f>
        <v>4689.5392440000005</v>
      </c>
      <c r="L4363" s="524">
        <f>'[11]Depr Exp'!L4363</f>
        <v>0</v>
      </c>
      <c r="M4363" s="144"/>
      <c r="N4363" s="144"/>
    </row>
    <row r="4364" spans="1:14">
      <c r="A4364" s="144" t="str">
        <f>'[11]Depr Exp'!A4364</f>
        <v>E3539 (GIF) Sta Eq, Upper Baker</v>
      </c>
      <c r="B4364" s="144" t="str">
        <f>'[11]Depr Exp'!B4364</f>
        <v>E3539 (GIF) Sta Eq, Upper Baker-4</v>
      </c>
      <c r="C4364" s="144" t="str">
        <f>'[11]Depr Exp'!C4364</f>
        <v>403E</v>
      </c>
      <c r="D4364" s="144"/>
      <c r="E4364" s="282">
        <f>'[11]Depr Exp'!E4364</f>
        <v>43220</v>
      </c>
      <c r="F4364" s="523">
        <f>'[11]Depr Exp'!F4364</f>
        <v>2705503.41</v>
      </c>
      <c r="G4364" s="305">
        <f>'[11]Depr Exp'!G4364</f>
        <v>2.0799999999999999E-2</v>
      </c>
      <c r="H4364" s="524">
        <f>'[11]Depr Exp'!H4364</f>
        <v>4689.54</v>
      </c>
      <c r="I4364" s="523">
        <f>'[11]Depr Exp'!I4364</f>
        <v>2705503.41</v>
      </c>
      <c r="J4364" s="305">
        <f>'[11]Depr Exp'!J4364</f>
        <v>2.0799999999999999E-2</v>
      </c>
      <c r="K4364" s="373">
        <f>'[11]Depr Exp'!K4364</f>
        <v>4689.5392440000005</v>
      </c>
      <c r="L4364" s="524">
        <f>'[11]Depr Exp'!L4364</f>
        <v>0</v>
      </c>
      <c r="M4364" s="144"/>
      <c r="N4364" s="144"/>
    </row>
    <row r="4365" spans="1:14">
      <c r="A4365" s="144" t="str">
        <f>'[11]Depr Exp'!A4365</f>
        <v>E3539 (GIF) Sta Eq, Upper Baker</v>
      </c>
      <c r="B4365" s="144" t="str">
        <f>'[11]Depr Exp'!B4365</f>
        <v>E3539 (GIF) Sta Eq, Upper Baker-5</v>
      </c>
      <c r="C4365" s="144" t="str">
        <f>'[11]Depr Exp'!C4365</f>
        <v>403E</v>
      </c>
      <c r="D4365" s="144"/>
      <c r="E4365" s="282">
        <f>'[11]Depr Exp'!E4365</f>
        <v>43251</v>
      </c>
      <c r="F4365" s="523">
        <f>'[11]Depr Exp'!F4365</f>
        <v>2705503.41</v>
      </c>
      <c r="G4365" s="305">
        <f>'[11]Depr Exp'!G4365</f>
        <v>2.0799999999999999E-2</v>
      </c>
      <c r="H4365" s="524">
        <f>'[11]Depr Exp'!H4365</f>
        <v>4689.54</v>
      </c>
      <c r="I4365" s="523">
        <f>'[11]Depr Exp'!I4365</f>
        <v>2705503.41</v>
      </c>
      <c r="J4365" s="305">
        <f>'[11]Depr Exp'!J4365</f>
        <v>2.0799999999999999E-2</v>
      </c>
      <c r="K4365" s="373">
        <f>'[11]Depr Exp'!K4365</f>
        <v>4689.5392440000005</v>
      </c>
      <c r="L4365" s="524">
        <f>'[11]Depr Exp'!L4365</f>
        <v>0</v>
      </c>
      <c r="M4365" s="144"/>
      <c r="N4365" s="144"/>
    </row>
    <row r="4366" spans="1:14">
      <c r="A4366" s="144" t="str">
        <f>'[11]Depr Exp'!A4366</f>
        <v>E3539 (GIF) Sta Eq, Upper Baker</v>
      </c>
      <c r="B4366" s="144" t="str">
        <f>'[11]Depr Exp'!B4366</f>
        <v>E3539 (GIF) Sta Eq, Upper Baker-6</v>
      </c>
      <c r="C4366" s="144" t="str">
        <f>'[11]Depr Exp'!C4366</f>
        <v>403E</v>
      </c>
      <c r="D4366" s="144"/>
      <c r="E4366" s="282">
        <f>'[11]Depr Exp'!E4366</f>
        <v>43281</v>
      </c>
      <c r="F4366" s="523">
        <f>'[11]Depr Exp'!F4366</f>
        <v>2705503.41</v>
      </c>
      <c r="G4366" s="305">
        <f>'[11]Depr Exp'!G4366</f>
        <v>2.0799999999999999E-2</v>
      </c>
      <c r="H4366" s="524">
        <f>'[11]Depr Exp'!H4366</f>
        <v>4689.54</v>
      </c>
      <c r="I4366" s="523">
        <f>'[11]Depr Exp'!I4366</f>
        <v>2705503.41</v>
      </c>
      <c r="J4366" s="305">
        <f>'[11]Depr Exp'!J4366</f>
        <v>2.0799999999999999E-2</v>
      </c>
      <c r="K4366" s="373">
        <f>'[11]Depr Exp'!K4366</f>
        <v>4689.5392440000005</v>
      </c>
      <c r="L4366" s="524">
        <f>'[11]Depr Exp'!L4366</f>
        <v>0</v>
      </c>
      <c r="M4366" s="144"/>
      <c r="N4366" s="144"/>
    </row>
    <row r="4367" spans="1:14">
      <c r="A4367" s="144" t="str">
        <f>'[11]Depr Exp'!A4367</f>
        <v>E3539 (GIF) Sta Eq, Upper Baker</v>
      </c>
      <c r="B4367" s="144" t="str">
        <f>'[11]Depr Exp'!B4367</f>
        <v>E3539 (GIF) Sta Eq, Upper Baker-7</v>
      </c>
      <c r="C4367" s="144" t="str">
        <f>'[11]Depr Exp'!C4367</f>
        <v>403E</v>
      </c>
      <c r="D4367" s="144"/>
      <c r="E4367" s="282">
        <f>'[11]Depr Exp'!E4367</f>
        <v>43312</v>
      </c>
      <c r="F4367" s="523">
        <f>'[11]Depr Exp'!F4367</f>
        <v>2705503.41</v>
      </c>
      <c r="G4367" s="305">
        <f>'[11]Depr Exp'!G4367</f>
        <v>2.0799999999999999E-2</v>
      </c>
      <c r="H4367" s="524">
        <f>'[11]Depr Exp'!H4367</f>
        <v>4689.54</v>
      </c>
      <c r="I4367" s="523">
        <f>'[11]Depr Exp'!I4367</f>
        <v>2705503.41</v>
      </c>
      <c r="J4367" s="305">
        <f>'[11]Depr Exp'!J4367</f>
        <v>2.0799999999999999E-2</v>
      </c>
      <c r="K4367" s="373">
        <f>'[11]Depr Exp'!K4367</f>
        <v>4689.5392440000005</v>
      </c>
      <c r="L4367" s="524">
        <f>'[11]Depr Exp'!L4367</f>
        <v>0</v>
      </c>
      <c r="M4367" s="144"/>
      <c r="N4367" s="144"/>
    </row>
    <row r="4368" spans="1:14">
      <c r="A4368" s="144" t="str">
        <f>'[11]Depr Exp'!A4368</f>
        <v>E3539 (GIF) Sta Eq, Upper Baker</v>
      </c>
      <c r="B4368" s="144" t="str">
        <f>'[11]Depr Exp'!B4368</f>
        <v>E3539 (GIF) Sta Eq, Upper Baker-8</v>
      </c>
      <c r="C4368" s="144" t="str">
        <f>'[11]Depr Exp'!C4368</f>
        <v>403E</v>
      </c>
      <c r="D4368" s="144"/>
      <c r="E4368" s="282">
        <f>'[11]Depr Exp'!E4368</f>
        <v>43343</v>
      </c>
      <c r="F4368" s="523">
        <f>'[11]Depr Exp'!F4368</f>
        <v>2705503.41</v>
      </c>
      <c r="G4368" s="305">
        <f>'[11]Depr Exp'!G4368</f>
        <v>2.0799999999999999E-2</v>
      </c>
      <c r="H4368" s="524">
        <f>'[11]Depr Exp'!H4368</f>
        <v>4689.54</v>
      </c>
      <c r="I4368" s="523">
        <f>'[11]Depr Exp'!I4368</f>
        <v>2705503.41</v>
      </c>
      <c r="J4368" s="305">
        <f>'[11]Depr Exp'!J4368</f>
        <v>2.0799999999999999E-2</v>
      </c>
      <c r="K4368" s="373">
        <f>'[11]Depr Exp'!K4368</f>
        <v>4689.5392440000005</v>
      </c>
      <c r="L4368" s="524">
        <f>'[11]Depr Exp'!L4368</f>
        <v>0</v>
      </c>
      <c r="M4368" s="144"/>
      <c r="N4368" s="144"/>
    </row>
    <row r="4369" spans="1:14">
      <c r="A4369" s="144" t="str">
        <f>'[11]Depr Exp'!A4369</f>
        <v>E3539 (GIF) Sta Eq, Upper Baker</v>
      </c>
      <c r="B4369" s="144" t="str">
        <f>'[11]Depr Exp'!B4369</f>
        <v>E3539 (GIF) Sta Eq, Upper Baker-9</v>
      </c>
      <c r="C4369" s="144" t="str">
        <f>'[11]Depr Exp'!C4369</f>
        <v>403E</v>
      </c>
      <c r="D4369" s="144"/>
      <c r="E4369" s="282">
        <f>'[11]Depr Exp'!E4369</f>
        <v>43373</v>
      </c>
      <c r="F4369" s="523">
        <f>'[11]Depr Exp'!F4369</f>
        <v>2705503.41</v>
      </c>
      <c r="G4369" s="305">
        <f>'[11]Depr Exp'!G4369</f>
        <v>2.0799999999999999E-2</v>
      </c>
      <c r="H4369" s="524">
        <f>'[11]Depr Exp'!H4369</f>
        <v>4689.54</v>
      </c>
      <c r="I4369" s="523">
        <f>'[11]Depr Exp'!I4369</f>
        <v>2705503.41</v>
      </c>
      <c r="J4369" s="305">
        <f>'[11]Depr Exp'!J4369</f>
        <v>2.0799999999999999E-2</v>
      </c>
      <c r="K4369" s="373">
        <f>'[11]Depr Exp'!K4369</f>
        <v>4689.5392440000005</v>
      </c>
      <c r="L4369" s="524">
        <f>'[11]Depr Exp'!L4369</f>
        <v>0</v>
      </c>
      <c r="M4369" s="144"/>
      <c r="N4369" s="144"/>
    </row>
    <row r="4370" spans="1:14">
      <c r="A4370" s="144" t="str">
        <f>'[11]Depr Exp'!A4370</f>
        <v>E3539 (GIF) Sta Eq, Upper Baker</v>
      </c>
      <c r="B4370" s="144" t="str">
        <f>'[11]Depr Exp'!B4370</f>
        <v>E3539 (GIF) Sta Eq, Upper Baker-10</v>
      </c>
      <c r="C4370" s="144" t="str">
        <f>'[11]Depr Exp'!C4370</f>
        <v>403E</v>
      </c>
      <c r="D4370" s="144"/>
      <c r="E4370" s="282">
        <f>'[11]Depr Exp'!E4370</f>
        <v>43404</v>
      </c>
      <c r="F4370" s="523">
        <f>'[11]Depr Exp'!F4370</f>
        <v>2705503.41</v>
      </c>
      <c r="G4370" s="305">
        <f>'[11]Depr Exp'!G4370</f>
        <v>2.0799999999999999E-2</v>
      </c>
      <c r="H4370" s="524">
        <f>'[11]Depr Exp'!H4370</f>
        <v>4689.54</v>
      </c>
      <c r="I4370" s="523">
        <f>'[11]Depr Exp'!I4370</f>
        <v>2705503.41</v>
      </c>
      <c r="J4370" s="305">
        <f>'[11]Depr Exp'!J4370</f>
        <v>2.0799999999999999E-2</v>
      </c>
      <c r="K4370" s="373">
        <f>'[11]Depr Exp'!K4370</f>
        <v>4689.5392440000005</v>
      </c>
      <c r="L4370" s="524">
        <f>'[11]Depr Exp'!L4370</f>
        <v>0</v>
      </c>
      <c r="M4370" s="144"/>
      <c r="N4370" s="144"/>
    </row>
    <row r="4371" spans="1:14">
      <c r="A4371" s="144" t="str">
        <f>'[11]Depr Exp'!A4371</f>
        <v>E3539 (GIF) Sta Eq, Upper Baker</v>
      </c>
      <c r="B4371" s="144" t="str">
        <f>'[11]Depr Exp'!B4371</f>
        <v>E3539 (GIF) Sta Eq, Upper Baker-11</v>
      </c>
      <c r="C4371" s="144" t="str">
        <f>'[11]Depr Exp'!C4371</f>
        <v>403E</v>
      </c>
      <c r="D4371" s="144"/>
      <c r="E4371" s="282">
        <f>'[11]Depr Exp'!E4371</f>
        <v>43434</v>
      </c>
      <c r="F4371" s="523">
        <f>'[11]Depr Exp'!F4371</f>
        <v>2705503.41</v>
      </c>
      <c r="G4371" s="305">
        <f>'[11]Depr Exp'!G4371</f>
        <v>2.0799999999999999E-2</v>
      </c>
      <c r="H4371" s="524">
        <f>'[11]Depr Exp'!H4371</f>
        <v>4689.54</v>
      </c>
      <c r="I4371" s="523">
        <f>'[11]Depr Exp'!I4371</f>
        <v>2705503.41</v>
      </c>
      <c r="J4371" s="305">
        <f>'[11]Depr Exp'!J4371</f>
        <v>2.0799999999999999E-2</v>
      </c>
      <c r="K4371" s="373">
        <f>'[11]Depr Exp'!K4371</f>
        <v>4689.5392440000005</v>
      </c>
      <c r="L4371" s="524">
        <f>'[11]Depr Exp'!L4371</f>
        <v>0</v>
      </c>
      <c r="M4371" s="144"/>
      <c r="N4371" s="144"/>
    </row>
    <row r="4372" spans="1:14">
      <c r="A4372" s="144" t="str">
        <f>'[11]Depr Exp'!A4372</f>
        <v>E3539 (GIF) Sta Eq, Upper Baker</v>
      </c>
      <c r="B4372" s="144" t="str">
        <f>'[11]Depr Exp'!B4372</f>
        <v>E3539 (GIF) Sta Eq, Upper Baker-12</v>
      </c>
      <c r="C4372" s="144" t="str">
        <f>'[11]Depr Exp'!C4372</f>
        <v>403E</v>
      </c>
      <c r="D4372" s="144"/>
      <c r="E4372" s="282">
        <f>'[11]Depr Exp'!E4372</f>
        <v>43465</v>
      </c>
      <c r="F4372" s="523">
        <f>'[11]Depr Exp'!F4372</f>
        <v>2705503.41</v>
      </c>
      <c r="G4372" s="305">
        <f>'[11]Depr Exp'!G4372</f>
        <v>2.0799999999999999E-2</v>
      </c>
      <c r="H4372" s="524">
        <f>'[11]Depr Exp'!H4372</f>
        <v>4689.54</v>
      </c>
      <c r="I4372" s="523">
        <f>'[11]Depr Exp'!I4372</f>
        <v>2705503.41</v>
      </c>
      <c r="J4372" s="305">
        <f>'[11]Depr Exp'!J4372</f>
        <v>2.0799999999999999E-2</v>
      </c>
      <c r="K4372" s="373">
        <f>'[11]Depr Exp'!K4372</f>
        <v>4689.5392440000005</v>
      </c>
      <c r="L4372" s="524">
        <f>'[11]Depr Exp'!L4372</f>
        <v>0</v>
      </c>
      <c r="M4372" s="144"/>
      <c r="N4372" s="144"/>
    </row>
    <row r="4373" spans="1:14" ht="15.75" thickBot="1">
      <c r="A4373" s="159" t="str">
        <f>'[11]Depr Exp'!A4373</f>
        <v>E3539 (GIF) Sta Eq, Upper Baker Total</v>
      </c>
      <c r="B4373" s="144">
        <f>'[11]Depr Exp'!B4373</f>
        <v>0</v>
      </c>
      <c r="C4373" s="502" t="str">
        <f>'[11]Depr Exp'!C4373</f>
        <v>ETSM</v>
      </c>
      <c r="D4373" s="144"/>
      <c r="E4373" s="281" t="str">
        <f>'[11]Depr Exp'!E4373</f>
        <v>Total</v>
      </c>
      <c r="F4373" s="141">
        <f>'[11]Depr Exp'!F4373</f>
        <v>0</v>
      </c>
      <c r="G4373" s="252">
        <f>'[11]Depr Exp'!G4373</f>
        <v>0</v>
      </c>
      <c r="H4373" s="286">
        <f>'[11]Depr Exp'!H4373</f>
        <v>56274.48</v>
      </c>
      <c r="I4373" s="141">
        <f>'[11]Depr Exp'!I4373</f>
        <v>0</v>
      </c>
      <c r="J4373" s="252">
        <f>'[11]Depr Exp'!J4373</f>
        <v>0</v>
      </c>
      <c r="K4373" s="286">
        <f>'[11]Depr Exp'!K4373</f>
        <v>56274.470928000002</v>
      </c>
      <c r="L4373" s="286">
        <f>'[11]Depr Exp'!L4373</f>
        <v>-0.01</v>
      </c>
      <c r="M4373" s="144"/>
      <c r="N4373" s="144"/>
    </row>
    <row r="4374" spans="1:14" ht="13.5" thickTop="1">
      <c r="A4374" s="144" t="str">
        <f>'[11]Depr Exp'!A4374</f>
        <v>E3539 (GIF) Sta Eq, WHDE sub@plant</v>
      </c>
      <c r="B4374" s="144" t="str">
        <f>'[11]Depr Exp'!B4374</f>
        <v>E3539 (GIF) Sta Eq, WHDE sub@plant-1</v>
      </c>
      <c r="C4374" s="144" t="str">
        <f>'[11]Depr Exp'!C4374</f>
        <v>403E</v>
      </c>
      <c r="D4374" s="144"/>
      <c r="E4374" s="282">
        <f>'[11]Depr Exp'!E4374</f>
        <v>43131</v>
      </c>
      <c r="F4374" s="523">
        <f>'[11]Depr Exp'!F4374</f>
        <v>2885148.42</v>
      </c>
      <c r="G4374" s="305">
        <f>'[11]Depr Exp'!G4374</f>
        <v>2.0799999999999999E-2</v>
      </c>
      <c r="H4374" s="524">
        <f>'[11]Depr Exp'!H4374</f>
        <v>5000.92</v>
      </c>
      <c r="I4374" s="523">
        <f>'[11]Depr Exp'!I4374</f>
        <v>2885148.42</v>
      </c>
      <c r="J4374" s="305">
        <f>'[11]Depr Exp'!J4374</f>
        <v>2.0799999999999999E-2</v>
      </c>
      <c r="K4374" s="373">
        <f>'[11]Depr Exp'!K4374</f>
        <v>5000.9239279999993</v>
      </c>
      <c r="L4374" s="524">
        <f>'[11]Depr Exp'!L4374</f>
        <v>0</v>
      </c>
      <c r="M4374" s="144"/>
      <c r="N4374" s="144"/>
    </row>
    <row r="4375" spans="1:14">
      <c r="A4375" s="144" t="str">
        <f>'[11]Depr Exp'!A4375</f>
        <v>E3539 (GIF) Sta Eq, WHDE sub@plant</v>
      </c>
      <c r="B4375" s="144" t="str">
        <f>'[11]Depr Exp'!B4375</f>
        <v>E3539 (GIF) Sta Eq, WHDE sub@plant-2</v>
      </c>
      <c r="C4375" s="144" t="str">
        <f>'[11]Depr Exp'!C4375</f>
        <v>403E</v>
      </c>
      <c r="D4375" s="144"/>
      <c r="E4375" s="282">
        <f>'[11]Depr Exp'!E4375</f>
        <v>43159</v>
      </c>
      <c r="F4375" s="523">
        <f>'[11]Depr Exp'!F4375</f>
        <v>2885148.42</v>
      </c>
      <c r="G4375" s="305">
        <f>'[11]Depr Exp'!G4375</f>
        <v>2.0799999999999999E-2</v>
      </c>
      <c r="H4375" s="524">
        <f>'[11]Depr Exp'!H4375</f>
        <v>5000.92</v>
      </c>
      <c r="I4375" s="523">
        <f>'[11]Depr Exp'!I4375</f>
        <v>2885148.42</v>
      </c>
      <c r="J4375" s="305">
        <f>'[11]Depr Exp'!J4375</f>
        <v>2.0799999999999999E-2</v>
      </c>
      <c r="K4375" s="373">
        <f>'[11]Depr Exp'!K4375</f>
        <v>5000.9239279999993</v>
      </c>
      <c r="L4375" s="524">
        <f>'[11]Depr Exp'!L4375</f>
        <v>0</v>
      </c>
      <c r="M4375" s="144"/>
      <c r="N4375" s="144"/>
    </row>
    <row r="4376" spans="1:14">
      <c r="A4376" s="144" t="str">
        <f>'[11]Depr Exp'!A4376</f>
        <v>E3539 (GIF) Sta Eq, WHDE sub@plant</v>
      </c>
      <c r="B4376" s="144" t="str">
        <f>'[11]Depr Exp'!B4376</f>
        <v>E3539 (GIF) Sta Eq, WHDE sub@plant-3</v>
      </c>
      <c r="C4376" s="144" t="str">
        <f>'[11]Depr Exp'!C4376</f>
        <v>403E</v>
      </c>
      <c r="D4376" s="144"/>
      <c r="E4376" s="282">
        <f>'[11]Depr Exp'!E4376</f>
        <v>43190</v>
      </c>
      <c r="F4376" s="523">
        <f>'[11]Depr Exp'!F4376</f>
        <v>2885148.42</v>
      </c>
      <c r="G4376" s="305">
        <f>'[11]Depr Exp'!G4376</f>
        <v>2.0799999999999999E-2</v>
      </c>
      <c r="H4376" s="524">
        <f>'[11]Depr Exp'!H4376</f>
        <v>5000.92</v>
      </c>
      <c r="I4376" s="523">
        <f>'[11]Depr Exp'!I4376</f>
        <v>2885148.42</v>
      </c>
      <c r="J4376" s="305">
        <f>'[11]Depr Exp'!J4376</f>
        <v>2.0799999999999999E-2</v>
      </c>
      <c r="K4376" s="373">
        <f>'[11]Depr Exp'!K4376</f>
        <v>5000.9239279999993</v>
      </c>
      <c r="L4376" s="524">
        <f>'[11]Depr Exp'!L4376</f>
        <v>0</v>
      </c>
      <c r="M4376" s="144"/>
      <c r="N4376" s="144"/>
    </row>
    <row r="4377" spans="1:14">
      <c r="A4377" s="144" t="str">
        <f>'[11]Depr Exp'!A4377</f>
        <v>E3539 (GIF) Sta Eq, WHDE sub@plant</v>
      </c>
      <c r="B4377" s="144" t="str">
        <f>'[11]Depr Exp'!B4377</f>
        <v>E3539 (GIF) Sta Eq, WHDE sub@plant-4</v>
      </c>
      <c r="C4377" s="144" t="str">
        <f>'[11]Depr Exp'!C4377</f>
        <v>403E</v>
      </c>
      <c r="D4377" s="144"/>
      <c r="E4377" s="282">
        <f>'[11]Depr Exp'!E4377</f>
        <v>43220</v>
      </c>
      <c r="F4377" s="523">
        <f>'[11]Depr Exp'!F4377</f>
        <v>2885148.42</v>
      </c>
      <c r="G4377" s="305">
        <f>'[11]Depr Exp'!G4377</f>
        <v>2.0799999999999999E-2</v>
      </c>
      <c r="H4377" s="524">
        <f>'[11]Depr Exp'!H4377</f>
        <v>5000.92</v>
      </c>
      <c r="I4377" s="523">
        <f>'[11]Depr Exp'!I4377</f>
        <v>2885148.42</v>
      </c>
      <c r="J4377" s="305">
        <f>'[11]Depr Exp'!J4377</f>
        <v>2.0799999999999999E-2</v>
      </c>
      <c r="K4377" s="373">
        <f>'[11]Depr Exp'!K4377</f>
        <v>5000.9239279999993</v>
      </c>
      <c r="L4377" s="524">
        <f>'[11]Depr Exp'!L4377</f>
        <v>0</v>
      </c>
      <c r="M4377" s="144"/>
      <c r="N4377" s="144"/>
    </row>
    <row r="4378" spans="1:14">
      <c r="A4378" s="144" t="str">
        <f>'[11]Depr Exp'!A4378</f>
        <v>E3539 (GIF) Sta Eq, WHDE sub@plant</v>
      </c>
      <c r="B4378" s="144" t="str">
        <f>'[11]Depr Exp'!B4378</f>
        <v>E3539 (GIF) Sta Eq, WHDE sub@plant-5</v>
      </c>
      <c r="C4378" s="144" t="str">
        <f>'[11]Depr Exp'!C4378</f>
        <v>403E</v>
      </c>
      <c r="D4378" s="144"/>
      <c r="E4378" s="282">
        <f>'[11]Depr Exp'!E4378</f>
        <v>43251</v>
      </c>
      <c r="F4378" s="523">
        <f>'[11]Depr Exp'!F4378</f>
        <v>2885148.42</v>
      </c>
      <c r="G4378" s="305">
        <f>'[11]Depr Exp'!G4378</f>
        <v>2.0799999999999999E-2</v>
      </c>
      <c r="H4378" s="524">
        <f>'[11]Depr Exp'!H4378</f>
        <v>5000.92</v>
      </c>
      <c r="I4378" s="523">
        <f>'[11]Depr Exp'!I4378</f>
        <v>2885148.42</v>
      </c>
      <c r="J4378" s="305">
        <f>'[11]Depr Exp'!J4378</f>
        <v>2.0799999999999999E-2</v>
      </c>
      <c r="K4378" s="373">
        <f>'[11]Depr Exp'!K4378</f>
        <v>5000.9239279999993</v>
      </c>
      <c r="L4378" s="524">
        <f>'[11]Depr Exp'!L4378</f>
        <v>0</v>
      </c>
      <c r="M4378" s="144"/>
      <c r="N4378" s="144"/>
    </row>
    <row r="4379" spans="1:14">
      <c r="A4379" s="144" t="str">
        <f>'[11]Depr Exp'!A4379</f>
        <v>E3539 (GIF) Sta Eq, WHDE sub@plant</v>
      </c>
      <c r="B4379" s="144" t="str">
        <f>'[11]Depr Exp'!B4379</f>
        <v>E3539 (GIF) Sta Eq, WHDE sub@plant-6</v>
      </c>
      <c r="C4379" s="144" t="str">
        <f>'[11]Depr Exp'!C4379</f>
        <v>403E</v>
      </c>
      <c r="D4379" s="144"/>
      <c r="E4379" s="282">
        <f>'[11]Depr Exp'!E4379</f>
        <v>43281</v>
      </c>
      <c r="F4379" s="523">
        <f>'[11]Depr Exp'!F4379</f>
        <v>2885148.42</v>
      </c>
      <c r="G4379" s="305">
        <f>'[11]Depr Exp'!G4379</f>
        <v>2.0799999999999999E-2</v>
      </c>
      <c r="H4379" s="524">
        <f>'[11]Depr Exp'!H4379</f>
        <v>5000.92</v>
      </c>
      <c r="I4379" s="523">
        <f>'[11]Depr Exp'!I4379</f>
        <v>2885148.42</v>
      </c>
      <c r="J4379" s="305">
        <f>'[11]Depr Exp'!J4379</f>
        <v>2.0799999999999999E-2</v>
      </c>
      <c r="K4379" s="373">
        <f>'[11]Depr Exp'!K4379</f>
        <v>5000.9239279999993</v>
      </c>
      <c r="L4379" s="524">
        <f>'[11]Depr Exp'!L4379</f>
        <v>0</v>
      </c>
      <c r="M4379" s="144"/>
      <c r="N4379" s="144"/>
    </row>
    <row r="4380" spans="1:14">
      <c r="A4380" s="144" t="str">
        <f>'[11]Depr Exp'!A4380</f>
        <v>E3539 (GIF) Sta Eq, WHDE sub@plant</v>
      </c>
      <c r="B4380" s="144" t="str">
        <f>'[11]Depr Exp'!B4380</f>
        <v>E3539 (GIF) Sta Eq, WHDE sub@plant-7</v>
      </c>
      <c r="C4380" s="144" t="str">
        <f>'[11]Depr Exp'!C4380</f>
        <v>403E</v>
      </c>
      <c r="D4380" s="144"/>
      <c r="E4380" s="282">
        <f>'[11]Depr Exp'!E4380</f>
        <v>43312</v>
      </c>
      <c r="F4380" s="523">
        <f>'[11]Depr Exp'!F4380</f>
        <v>2885148.42</v>
      </c>
      <c r="G4380" s="305">
        <f>'[11]Depr Exp'!G4380</f>
        <v>2.0799999999999999E-2</v>
      </c>
      <c r="H4380" s="524">
        <f>'[11]Depr Exp'!H4380</f>
        <v>5000.92</v>
      </c>
      <c r="I4380" s="523">
        <f>'[11]Depr Exp'!I4380</f>
        <v>2885148.42</v>
      </c>
      <c r="J4380" s="305">
        <f>'[11]Depr Exp'!J4380</f>
        <v>2.0799999999999999E-2</v>
      </c>
      <c r="K4380" s="373">
        <f>'[11]Depr Exp'!K4380</f>
        <v>5000.9239279999993</v>
      </c>
      <c r="L4380" s="524">
        <f>'[11]Depr Exp'!L4380</f>
        <v>0</v>
      </c>
      <c r="M4380" s="144"/>
      <c r="N4380" s="144"/>
    </row>
    <row r="4381" spans="1:14">
      <c r="A4381" s="144" t="str">
        <f>'[11]Depr Exp'!A4381</f>
        <v>E3539 (GIF) Sta Eq, WHDE sub@plant</v>
      </c>
      <c r="B4381" s="144" t="str">
        <f>'[11]Depr Exp'!B4381</f>
        <v>E3539 (GIF) Sta Eq, WHDE sub@plant-8</v>
      </c>
      <c r="C4381" s="144" t="str">
        <f>'[11]Depr Exp'!C4381</f>
        <v>403E</v>
      </c>
      <c r="D4381" s="144"/>
      <c r="E4381" s="282">
        <f>'[11]Depr Exp'!E4381</f>
        <v>43343</v>
      </c>
      <c r="F4381" s="523">
        <f>'[11]Depr Exp'!F4381</f>
        <v>2885148.42</v>
      </c>
      <c r="G4381" s="305">
        <f>'[11]Depr Exp'!G4381</f>
        <v>2.0799999999999999E-2</v>
      </c>
      <c r="H4381" s="524">
        <f>'[11]Depr Exp'!H4381</f>
        <v>5000.92</v>
      </c>
      <c r="I4381" s="523">
        <f>'[11]Depr Exp'!I4381</f>
        <v>2885148.42</v>
      </c>
      <c r="J4381" s="305">
        <f>'[11]Depr Exp'!J4381</f>
        <v>2.0799999999999999E-2</v>
      </c>
      <c r="K4381" s="373">
        <f>'[11]Depr Exp'!K4381</f>
        <v>5000.9239279999993</v>
      </c>
      <c r="L4381" s="524">
        <f>'[11]Depr Exp'!L4381</f>
        <v>0</v>
      </c>
      <c r="M4381" s="144"/>
      <c r="N4381" s="144"/>
    </row>
    <row r="4382" spans="1:14">
      <c r="A4382" s="144" t="str">
        <f>'[11]Depr Exp'!A4382</f>
        <v>E3539 (GIF) Sta Eq, WHDE sub@plant</v>
      </c>
      <c r="B4382" s="144" t="str">
        <f>'[11]Depr Exp'!B4382</f>
        <v>E3539 (GIF) Sta Eq, WHDE sub@plant-9</v>
      </c>
      <c r="C4382" s="144" t="str">
        <f>'[11]Depr Exp'!C4382</f>
        <v>403E</v>
      </c>
      <c r="D4382" s="144"/>
      <c r="E4382" s="282">
        <f>'[11]Depr Exp'!E4382</f>
        <v>43373</v>
      </c>
      <c r="F4382" s="523">
        <f>'[11]Depr Exp'!F4382</f>
        <v>2885148.42</v>
      </c>
      <c r="G4382" s="305">
        <f>'[11]Depr Exp'!G4382</f>
        <v>2.0799999999999999E-2</v>
      </c>
      <c r="H4382" s="524">
        <f>'[11]Depr Exp'!H4382</f>
        <v>5000.92</v>
      </c>
      <c r="I4382" s="523">
        <f>'[11]Depr Exp'!I4382</f>
        <v>2885148.42</v>
      </c>
      <c r="J4382" s="305">
        <f>'[11]Depr Exp'!J4382</f>
        <v>2.0799999999999999E-2</v>
      </c>
      <c r="K4382" s="373">
        <f>'[11]Depr Exp'!K4382</f>
        <v>5000.9239279999993</v>
      </c>
      <c r="L4382" s="524">
        <f>'[11]Depr Exp'!L4382</f>
        <v>0</v>
      </c>
      <c r="M4382" s="144"/>
      <c r="N4382" s="144"/>
    </row>
    <row r="4383" spans="1:14">
      <c r="A4383" s="144" t="str">
        <f>'[11]Depr Exp'!A4383</f>
        <v>E3539 (GIF) Sta Eq, WHDE sub@plant</v>
      </c>
      <c r="B4383" s="144" t="str">
        <f>'[11]Depr Exp'!B4383</f>
        <v>E3539 (GIF) Sta Eq, WHDE sub@plant-10</v>
      </c>
      <c r="C4383" s="144" t="str">
        <f>'[11]Depr Exp'!C4383</f>
        <v>403E</v>
      </c>
      <c r="D4383" s="144"/>
      <c r="E4383" s="282">
        <f>'[11]Depr Exp'!E4383</f>
        <v>43404</v>
      </c>
      <c r="F4383" s="523">
        <f>'[11]Depr Exp'!F4383</f>
        <v>2885148.42</v>
      </c>
      <c r="G4383" s="305">
        <f>'[11]Depr Exp'!G4383</f>
        <v>2.0799999999999999E-2</v>
      </c>
      <c r="H4383" s="524">
        <f>'[11]Depr Exp'!H4383</f>
        <v>5000.92</v>
      </c>
      <c r="I4383" s="523">
        <f>'[11]Depr Exp'!I4383</f>
        <v>2885148.42</v>
      </c>
      <c r="J4383" s="305">
        <f>'[11]Depr Exp'!J4383</f>
        <v>2.0799999999999999E-2</v>
      </c>
      <c r="K4383" s="373">
        <f>'[11]Depr Exp'!K4383</f>
        <v>5000.9239279999993</v>
      </c>
      <c r="L4383" s="524">
        <f>'[11]Depr Exp'!L4383</f>
        <v>0</v>
      </c>
      <c r="M4383" s="144"/>
      <c r="N4383" s="144"/>
    </row>
    <row r="4384" spans="1:14">
      <c r="A4384" s="144" t="str">
        <f>'[11]Depr Exp'!A4384</f>
        <v>E3539 (GIF) Sta Eq, WHDE sub@plant</v>
      </c>
      <c r="B4384" s="144" t="str">
        <f>'[11]Depr Exp'!B4384</f>
        <v>E3539 (GIF) Sta Eq, WHDE sub@plant-11</v>
      </c>
      <c r="C4384" s="144" t="str">
        <f>'[11]Depr Exp'!C4384</f>
        <v>403E</v>
      </c>
      <c r="D4384" s="144"/>
      <c r="E4384" s="282">
        <f>'[11]Depr Exp'!E4384</f>
        <v>43434</v>
      </c>
      <c r="F4384" s="523">
        <f>'[11]Depr Exp'!F4384</f>
        <v>2885148.42</v>
      </c>
      <c r="G4384" s="305">
        <f>'[11]Depr Exp'!G4384</f>
        <v>2.0799999999999999E-2</v>
      </c>
      <c r="H4384" s="524">
        <f>'[11]Depr Exp'!H4384</f>
        <v>5000.92</v>
      </c>
      <c r="I4384" s="523">
        <f>'[11]Depr Exp'!I4384</f>
        <v>2885148.42</v>
      </c>
      <c r="J4384" s="305">
        <f>'[11]Depr Exp'!J4384</f>
        <v>2.0799999999999999E-2</v>
      </c>
      <c r="K4384" s="373">
        <f>'[11]Depr Exp'!K4384</f>
        <v>5000.9239279999993</v>
      </c>
      <c r="L4384" s="524">
        <f>'[11]Depr Exp'!L4384</f>
        <v>0</v>
      </c>
      <c r="M4384" s="144"/>
      <c r="N4384" s="144"/>
    </row>
    <row r="4385" spans="1:14">
      <c r="A4385" s="144" t="str">
        <f>'[11]Depr Exp'!A4385</f>
        <v>E3539 (GIF) Sta Eq, WHDE sub@plant</v>
      </c>
      <c r="B4385" s="144" t="str">
        <f>'[11]Depr Exp'!B4385</f>
        <v>E3539 (GIF) Sta Eq, WHDE sub@plant-12</v>
      </c>
      <c r="C4385" s="144" t="str">
        <f>'[11]Depr Exp'!C4385</f>
        <v>403E</v>
      </c>
      <c r="D4385" s="144"/>
      <c r="E4385" s="282">
        <f>'[11]Depr Exp'!E4385</f>
        <v>43465</v>
      </c>
      <c r="F4385" s="523">
        <f>'[11]Depr Exp'!F4385</f>
        <v>2885148.42</v>
      </c>
      <c r="G4385" s="305">
        <f>'[11]Depr Exp'!G4385</f>
        <v>2.0799999999999999E-2</v>
      </c>
      <c r="H4385" s="524">
        <f>'[11]Depr Exp'!H4385</f>
        <v>5000.92</v>
      </c>
      <c r="I4385" s="523">
        <f>'[11]Depr Exp'!I4385</f>
        <v>2885148.42</v>
      </c>
      <c r="J4385" s="305">
        <f>'[11]Depr Exp'!J4385</f>
        <v>2.0799999999999999E-2</v>
      </c>
      <c r="K4385" s="373">
        <f>'[11]Depr Exp'!K4385</f>
        <v>5000.9239279999993</v>
      </c>
      <c r="L4385" s="524">
        <f>'[11]Depr Exp'!L4385</f>
        <v>0</v>
      </c>
      <c r="M4385" s="144"/>
      <c r="N4385" s="144"/>
    </row>
    <row r="4386" spans="1:14" ht="15.75" thickBot="1">
      <c r="A4386" s="159" t="str">
        <f>'[11]Depr Exp'!A4386</f>
        <v>E3539 (GIF) Sta Eq, WHDE sub@plant Total</v>
      </c>
      <c r="B4386" s="144">
        <f>'[11]Depr Exp'!B4386</f>
        <v>0</v>
      </c>
      <c r="C4386" s="502" t="str">
        <f>'[11]Depr Exp'!C4386</f>
        <v>ETSM</v>
      </c>
      <c r="D4386" s="144"/>
      <c r="E4386" s="281" t="str">
        <f>'[11]Depr Exp'!E4386</f>
        <v>Total</v>
      </c>
      <c r="F4386" s="141">
        <f>'[11]Depr Exp'!F4386</f>
        <v>0</v>
      </c>
      <c r="G4386" s="252">
        <f>'[11]Depr Exp'!G4386</f>
        <v>0</v>
      </c>
      <c r="H4386" s="286">
        <f>'[11]Depr Exp'!H4386</f>
        <v>60011.039999999986</v>
      </c>
      <c r="I4386" s="141">
        <f>'[11]Depr Exp'!I4386</f>
        <v>0</v>
      </c>
      <c r="J4386" s="252">
        <f>'[11]Depr Exp'!J4386</f>
        <v>0</v>
      </c>
      <c r="K4386" s="286">
        <f>'[11]Depr Exp'!K4386</f>
        <v>60011.08713599998</v>
      </c>
      <c r="L4386" s="286">
        <f>'[11]Depr Exp'!L4386</f>
        <v>0.05</v>
      </c>
      <c r="M4386" s="144"/>
      <c r="N4386" s="144"/>
    </row>
    <row r="4387" spans="1:14" ht="13.5" thickTop="1">
      <c r="A4387" s="144" t="str">
        <f>'[11]Depr Exp'!A4387</f>
        <v>E3539 (GIF) Sta Eq, Whitehorn</v>
      </c>
      <c r="B4387" s="144" t="str">
        <f>'[11]Depr Exp'!B4387</f>
        <v>E3539 (GIF) Sta Eq, Whitehorn-1</v>
      </c>
      <c r="C4387" s="144" t="str">
        <f>'[11]Depr Exp'!C4387</f>
        <v>403E</v>
      </c>
      <c r="D4387" s="144"/>
      <c r="E4387" s="282">
        <f>'[11]Depr Exp'!E4387</f>
        <v>43131</v>
      </c>
      <c r="F4387" s="523">
        <f>'[11]Depr Exp'!F4387</f>
        <v>2128002.84</v>
      </c>
      <c r="G4387" s="305">
        <f>'[11]Depr Exp'!G4387</f>
        <v>2.0799999999999999E-2</v>
      </c>
      <c r="H4387" s="524">
        <f>'[11]Depr Exp'!H4387</f>
        <v>3688.5299999999997</v>
      </c>
      <c r="I4387" s="523">
        <f>'[11]Depr Exp'!I4387</f>
        <v>2128002.84</v>
      </c>
      <c r="J4387" s="305">
        <f>'[11]Depr Exp'!J4387</f>
        <v>2.0799999999999999E-2</v>
      </c>
      <c r="K4387" s="373">
        <f>'[11]Depr Exp'!K4387</f>
        <v>3688.5382559999998</v>
      </c>
      <c r="L4387" s="524">
        <f>'[11]Depr Exp'!L4387</f>
        <v>0.01</v>
      </c>
      <c r="M4387" s="144"/>
      <c r="N4387" s="144"/>
    </row>
    <row r="4388" spans="1:14">
      <c r="A4388" s="144" t="str">
        <f>'[11]Depr Exp'!A4388</f>
        <v>E3539 (GIF) Sta Eq, Whitehorn</v>
      </c>
      <c r="B4388" s="144" t="str">
        <f>'[11]Depr Exp'!B4388</f>
        <v>E3539 (GIF) Sta Eq, Whitehorn-2</v>
      </c>
      <c r="C4388" s="144" t="str">
        <f>'[11]Depr Exp'!C4388</f>
        <v>403E</v>
      </c>
      <c r="D4388" s="144"/>
      <c r="E4388" s="282">
        <f>'[11]Depr Exp'!E4388</f>
        <v>43159</v>
      </c>
      <c r="F4388" s="523">
        <f>'[11]Depr Exp'!F4388</f>
        <v>2128002.84</v>
      </c>
      <c r="G4388" s="305">
        <f>'[11]Depr Exp'!G4388</f>
        <v>2.0799999999999999E-2</v>
      </c>
      <c r="H4388" s="524">
        <f>'[11]Depr Exp'!H4388</f>
        <v>3688.5299999999997</v>
      </c>
      <c r="I4388" s="523">
        <f>'[11]Depr Exp'!I4388</f>
        <v>2128002.84</v>
      </c>
      <c r="J4388" s="305">
        <f>'[11]Depr Exp'!J4388</f>
        <v>2.0799999999999999E-2</v>
      </c>
      <c r="K4388" s="373">
        <f>'[11]Depr Exp'!K4388</f>
        <v>3688.5382559999998</v>
      </c>
      <c r="L4388" s="524">
        <f>'[11]Depr Exp'!L4388</f>
        <v>0.01</v>
      </c>
      <c r="M4388" s="144"/>
      <c r="N4388" s="144"/>
    </row>
    <row r="4389" spans="1:14">
      <c r="A4389" s="144" t="str">
        <f>'[11]Depr Exp'!A4389</f>
        <v>E3539 (GIF) Sta Eq, Whitehorn</v>
      </c>
      <c r="B4389" s="144" t="str">
        <f>'[11]Depr Exp'!B4389</f>
        <v>E3539 (GIF) Sta Eq, Whitehorn-3</v>
      </c>
      <c r="C4389" s="144" t="str">
        <f>'[11]Depr Exp'!C4389</f>
        <v>403E</v>
      </c>
      <c r="D4389" s="144"/>
      <c r="E4389" s="282">
        <f>'[11]Depr Exp'!E4389</f>
        <v>43190</v>
      </c>
      <c r="F4389" s="523">
        <f>'[11]Depr Exp'!F4389</f>
        <v>2128002.84</v>
      </c>
      <c r="G4389" s="305">
        <f>'[11]Depr Exp'!G4389</f>
        <v>2.0799999999999999E-2</v>
      </c>
      <c r="H4389" s="524">
        <f>'[11]Depr Exp'!H4389</f>
        <v>3688.5299999999997</v>
      </c>
      <c r="I4389" s="523">
        <f>'[11]Depr Exp'!I4389</f>
        <v>2128002.84</v>
      </c>
      <c r="J4389" s="305">
        <f>'[11]Depr Exp'!J4389</f>
        <v>2.0799999999999999E-2</v>
      </c>
      <c r="K4389" s="373">
        <f>'[11]Depr Exp'!K4389</f>
        <v>3688.5382559999998</v>
      </c>
      <c r="L4389" s="524">
        <f>'[11]Depr Exp'!L4389</f>
        <v>0.01</v>
      </c>
      <c r="M4389" s="144"/>
      <c r="N4389" s="144"/>
    </row>
    <row r="4390" spans="1:14">
      <c r="A4390" s="144" t="str">
        <f>'[11]Depr Exp'!A4390</f>
        <v>E3539 (GIF) Sta Eq, Whitehorn</v>
      </c>
      <c r="B4390" s="144" t="str">
        <f>'[11]Depr Exp'!B4390</f>
        <v>E3539 (GIF) Sta Eq, Whitehorn-4</v>
      </c>
      <c r="C4390" s="144" t="str">
        <f>'[11]Depr Exp'!C4390</f>
        <v>403E</v>
      </c>
      <c r="D4390" s="144"/>
      <c r="E4390" s="282">
        <f>'[11]Depr Exp'!E4390</f>
        <v>43220</v>
      </c>
      <c r="F4390" s="523">
        <f>'[11]Depr Exp'!F4390</f>
        <v>2128002.84</v>
      </c>
      <c r="G4390" s="305">
        <f>'[11]Depr Exp'!G4390</f>
        <v>2.0799999999999999E-2</v>
      </c>
      <c r="H4390" s="524">
        <f>'[11]Depr Exp'!H4390</f>
        <v>3688.5299999999997</v>
      </c>
      <c r="I4390" s="523">
        <f>'[11]Depr Exp'!I4390</f>
        <v>2128002.84</v>
      </c>
      <c r="J4390" s="305">
        <f>'[11]Depr Exp'!J4390</f>
        <v>2.0799999999999999E-2</v>
      </c>
      <c r="K4390" s="373">
        <f>'[11]Depr Exp'!K4390</f>
        <v>3688.5382559999998</v>
      </c>
      <c r="L4390" s="524">
        <f>'[11]Depr Exp'!L4390</f>
        <v>0.01</v>
      </c>
      <c r="M4390" s="144"/>
      <c r="N4390" s="144"/>
    </row>
    <row r="4391" spans="1:14">
      <c r="A4391" s="144" t="str">
        <f>'[11]Depr Exp'!A4391</f>
        <v>E3539 (GIF) Sta Eq, Whitehorn</v>
      </c>
      <c r="B4391" s="144" t="str">
        <f>'[11]Depr Exp'!B4391</f>
        <v>E3539 (GIF) Sta Eq, Whitehorn-5</v>
      </c>
      <c r="C4391" s="144" t="str">
        <f>'[11]Depr Exp'!C4391</f>
        <v>403E</v>
      </c>
      <c r="D4391" s="144"/>
      <c r="E4391" s="282">
        <f>'[11]Depr Exp'!E4391</f>
        <v>43251</v>
      </c>
      <c r="F4391" s="523">
        <f>'[11]Depr Exp'!F4391</f>
        <v>2128002.84</v>
      </c>
      <c r="G4391" s="305">
        <f>'[11]Depr Exp'!G4391</f>
        <v>2.0799999999999999E-2</v>
      </c>
      <c r="H4391" s="524">
        <f>'[11]Depr Exp'!H4391</f>
        <v>3688.5299999999997</v>
      </c>
      <c r="I4391" s="523">
        <f>'[11]Depr Exp'!I4391</f>
        <v>2128002.84</v>
      </c>
      <c r="J4391" s="305">
        <f>'[11]Depr Exp'!J4391</f>
        <v>2.0799999999999999E-2</v>
      </c>
      <c r="K4391" s="373">
        <f>'[11]Depr Exp'!K4391</f>
        <v>3688.5382559999998</v>
      </c>
      <c r="L4391" s="524">
        <f>'[11]Depr Exp'!L4391</f>
        <v>0.01</v>
      </c>
      <c r="M4391" s="144"/>
      <c r="N4391" s="144"/>
    </row>
    <row r="4392" spans="1:14">
      <c r="A4392" s="144" t="str">
        <f>'[11]Depr Exp'!A4392</f>
        <v>E3539 (GIF) Sta Eq, Whitehorn</v>
      </c>
      <c r="B4392" s="144" t="str">
        <f>'[11]Depr Exp'!B4392</f>
        <v>E3539 (GIF) Sta Eq, Whitehorn-6</v>
      </c>
      <c r="C4392" s="144" t="str">
        <f>'[11]Depr Exp'!C4392</f>
        <v>403E</v>
      </c>
      <c r="D4392" s="144"/>
      <c r="E4392" s="282">
        <f>'[11]Depr Exp'!E4392</f>
        <v>43281</v>
      </c>
      <c r="F4392" s="523">
        <f>'[11]Depr Exp'!F4392</f>
        <v>2128002.84</v>
      </c>
      <c r="G4392" s="305">
        <f>'[11]Depr Exp'!G4392</f>
        <v>2.0799999999999999E-2</v>
      </c>
      <c r="H4392" s="524">
        <f>'[11]Depr Exp'!H4392</f>
        <v>3688.5299999999997</v>
      </c>
      <c r="I4392" s="523">
        <f>'[11]Depr Exp'!I4392</f>
        <v>2128002.84</v>
      </c>
      <c r="J4392" s="305">
        <f>'[11]Depr Exp'!J4392</f>
        <v>2.0799999999999999E-2</v>
      </c>
      <c r="K4392" s="373">
        <f>'[11]Depr Exp'!K4392</f>
        <v>3688.5382559999998</v>
      </c>
      <c r="L4392" s="524">
        <f>'[11]Depr Exp'!L4392</f>
        <v>0.01</v>
      </c>
      <c r="M4392" s="144"/>
      <c r="N4392" s="144"/>
    </row>
    <row r="4393" spans="1:14">
      <c r="A4393" s="144" t="str">
        <f>'[11]Depr Exp'!A4393</f>
        <v>E3539 (GIF) Sta Eq, Whitehorn</v>
      </c>
      <c r="B4393" s="144" t="str">
        <f>'[11]Depr Exp'!B4393</f>
        <v>E3539 (GIF) Sta Eq, Whitehorn-7</v>
      </c>
      <c r="C4393" s="144" t="str">
        <f>'[11]Depr Exp'!C4393</f>
        <v>403E</v>
      </c>
      <c r="D4393" s="144"/>
      <c r="E4393" s="282">
        <f>'[11]Depr Exp'!E4393</f>
        <v>43312</v>
      </c>
      <c r="F4393" s="523">
        <f>'[11]Depr Exp'!F4393</f>
        <v>2128002.84</v>
      </c>
      <c r="G4393" s="305">
        <f>'[11]Depr Exp'!G4393</f>
        <v>2.0799999999999999E-2</v>
      </c>
      <c r="H4393" s="524">
        <f>'[11]Depr Exp'!H4393</f>
        <v>3688.5299999999997</v>
      </c>
      <c r="I4393" s="523">
        <f>'[11]Depr Exp'!I4393</f>
        <v>2128002.84</v>
      </c>
      <c r="J4393" s="305">
        <f>'[11]Depr Exp'!J4393</f>
        <v>2.0799999999999999E-2</v>
      </c>
      <c r="K4393" s="373">
        <f>'[11]Depr Exp'!K4393</f>
        <v>3688.5382559999998</v>
      </c>
      <c r="L4393" s="524">
        <f>'[11]Depr Exp'!L4393</f>
        <v>0.01</v>
      </c>
      <c r="M4393" s="144"/>
      <c r="N4393" s="144"/>
    </row>
    <row r="4394" spans="1:14">
      <c r="A4394" s="144" t="str">
        <f>'[11]Depr Exp'!A4394</f>
        <v>E3539 (GIF) Sta Eq, Whitehorn</v>
      </c>
      <c r="B4394" s="144" t="str">
        <f>'[11]Depr Exp'!B4394</f>
        <v>E3539 (GIF) Sta Eq, Whitehorn-8</v>
      </c>
      <c r="C4394" s="144" t="str">
        <f>'[11]Depr Exp'!C4394</f>
        <v>403E</v>
      </c>
      <c r="D4394" s="144"/>
      <c r="E4394" s="282">
        <f>'[11]Depr Exp'!E4394</f>
        <v>43343</v>
      </c>
      <c r="F4394" s="523">
        <f>'[11]Depr Exp'!F4394</f>
        <v>2128002.84</v>
      </c>
      <c r="G4394" s="305">
        <f>'[11]Depr Exp'!G4394</f>
        <v>2.0799999999999999E-2</v>
      </c>
      <c r="H4394" s="524">
        <f>'[11]Depr Exp'!H4394</f>
        <v>3688.5299999999997</v>
      </c>
      <c r="I4394" s="523">
        <f>'[11]Depr Exp'!I4394</f>
        <v>2128002.84</v>
      </c>
      <c r="J4394" s="305">
        <f>'[11]Depr Exp'!J4394</f>
        <v>2.0799999999999999E-2</v>
      </c>
      <c r="K4394" s="373">
        <f>'[11]Depr Exp'!K4394</f>
        <v>3688.5382559999998</v>
      </c>
      <c r="L4394" s="524">
        <f>'[11]Depr Exp'!L4394</f>
        <v>0.01</v>
      </c>
      <c r="M4394" s="144"/>
      <c r="N4394" s="144"/>
    </row>
    <row r="4395" spans="1:14">
      <c r="A4395" s="144" t="str">
        <f>'[11]Depr Exp'!A4395</f>
        <v>E3539 (GIF) Sta Eq, Whitehorn</v>
      </c>
      <c r="B4395" s="144" t="str">
        <f>'[11]Depr Exp'!B4395</f>
        <v>E3539 (GIF) Sta Eq, Whitehorn-9</v>
      </c>
      <c r="C4395" s="144" t="str">
        <f>'[11]Depr Exp'!C4395</f>
        <v>403E</v>
      </c>
      <c r="D4395" s="144"/>
      <c r="E4395" s="282">
        <f>'[11]Depr Exp'!E4395</f>
        <v>43373</v>
      </c>
      <c r="F4395" s="523">
        <f>'[11]Depr Exp'!F4395</f>
        <v>2128002.84</v>
      </c>
      <c r="G4395" s="305">
        <f>'[11]Depr Exp'!G4395</f>
        <v>2.0799999999999999E-2</v>
      </c>
      <c r="H4395" s="524">
        <f>'[11]Depr Exp'!H4395</f>
        <v>3688.5299999999997</v>
      </c>
      <c r="I4395" s="523">
        <f>'[11]Depr Exp'!I4395</f>
        <v>2128002.84</v>
      </c>
      <c r="J4395" s="305">
        <f>'[11]Depr Exp'!J4395</f>
        <v>2.0799999999999999E-2</v>
      </c>
      <c r="K4395" s="373">
        <f>'[11]Depr Exp'!K4395</f>
        <v>3688.5382559999998</v>
      </c>
      <c r="L4395" s="524">
        <f>'[11]Depr Exp'!L4395</f>
        <v>0.01</v>
      </c>
      <c r="M4395" s="144"/>
      <c r="N4395" s="144"/>
    </row>
    <row r="4396" spans="1:14">
      <c r="A4396" s="144" t="str">
        <f>'[11]Depr Exp'!A4396</f>
        <v>E3539 (GIF) Sta Eq, Whitehorn</v>
      </c>
      <c r="B4396" s="144" t="str">
        <f>'[11]Depr Exp'!B4396</f>
        <v>E3539 (GIF) Sta Eq, Whitehorn-10</v>
      </c>
      <c r="C4396" s="144" t="str">
        <f>'[11]Depr Exp'!C4396</f>
        <v>403E</v>
      </c>
      <c r="D4396" s="144"/>
      <c r="E4396" s="282">
        <f>'[11]Depr Exp'!E4396</f>
        <v>43404</v>
      </c>
      <c r="F4396" s="523">
        <f>'[11]Depr Exp'!F4396</f>
        <v>2128002.84</v>
      </c>
      <c r="G4396" s="305">
        <f>'[11]Depr Exp'!G4396</f>
        <v>2.0799999999999999E-2</v>
      </c>
      <c r="H4396" s="524">
        <f>'[11]Depr Exp'!H4396</f>
        <v>3688.5299999999997</v>
      </c>
      <c r="I4396" s="523">
        <f>'[11]Depr Exp'!I4396</f>
        <v>2128002.84</v>
      </c>
      <c r="J4396" s="305">
        <f>'[11]Depr Exp'!J4396</f>
        <v>2.0799999999999999E-2</v>
      </c>
      <c r="K4396" s="373">
        <f>'[11]Depr Exp'!K4396</f>
        <v>3688.5382559999998</v>
      </c>
      <c r="L4396" s="524">
        <f>'[11]Depr Exp'!L4396</f>
        <v>0.01</v>
      </c>
      <c r="M4396" s="144"/>
      <c r="N4396" s="144"/>
    </row>
    <row r="4397" spans="1:14">
      <c r="A4397" s="144" t="str">
        <f>'[11]Depr Exp'!A4397</f>
        <v>E3539 (GIF) Sta Eq, Whitehorn</v>
      </c>
      <c r="B4397" s="144" t="str">
        <f>'[11]Depr Exp'!B4397</f>
        <v>E3539 (GIF) Sta Eq, Whitehorn-11</v>
      </c>
      <c r="C4397" s="144" t="str">
        <f>'[11]Depr Exp'!C4397</f>
        <v>403E</v>
      </c>
      <c r="D4397" s="144"/>
      <c r="E4397" s="282">
        <f>'[11]Depr Exp'!E4397</f>
        <v>43434</v>
      </c>
      <c r="F4397" s="523">
        <f>'[11]Depr Exp'!F4397</f>
        <v>2128002.84</v>
      </c>
      <c r="G4397" s="305">
        <f>'[11]Depr Exp'!G4397</f>
        <v>2.0799999999999999E-2</v>
      </c>
      <c r="H4397" s="524">
        <f>'[11]Depr Exp'!H4397</f>
        <v>3688.5299999999997</v>
      </c>
      <c r="I4397" s="523">
        <f>'[11]Depr Exp'!I4397</f>
        <v>2128002.84</v>
      </c>
      <c r="J4397" s="305">
        <f>'[11]Depr Exp'!J4397</f>
        <v>2.0799999999999999E-2</v>
      </c>
      <c r="K4397" s="373">
        <f>'[11]Depr Exp'!K4397</f>
        <v>3688.5382559999998</v>
      </c>
      <c r="L4397" s="524">
        <f>'[11]Depr Exp'!L4397</f>
        <v>0.01</v>
      </c>
      <c r="M4397" s="144"/>
      <c r="N4397" s="144"/>
    </row>
    <row r="4398" spans="1:14">
      <c r="A4398" s="144" t="str">
        <f>'[11]Depr Exp'!A4398</f>
        <v>E3539 (GIF) Sta Eq, Whitehorn</v>
      </c>
      <c r="B4398" s="144" t="str">
        <f>'[11]Depr Exp'!B4398</f>
        <v>E3539 (GIF) Sta Eq, Whitehorn-12</v>
      </c>
      <c r="C4398" s="144" t="str">
        <f>'[11]Depr Exp'!C4398</f>
        <v>403E</v>
      </c>
      <c r="D4398" s="144"/>
      <c r="E4398" s="282">
        <f>'[11]Depr Exp'!E4398</f>
        <v>43465</v>
      </c>
      <c r="F4398" s="523">
        <f>'[11]Depr Exp'!F4398</f>
        <v>2128002.84</v>
      </c>
      <c r="G4398" s="305">
        <f>'[11]Depr Exp'!G4398</f>
        <v>2.0799999999999999E-2</v>
      </c>
      <c r="H4398" s="524">
        <f>'[11]Depr Exp'!H4398</f>
        <v>3688.5299999999997</v>
      </c>
      <c r="I4398" s="523">
        <f>'[11]Depr Exp'!I4398</f>
        <v>2128002.84</v>
      </c>
      <c r="J4398" s="305">
        <f>'[11]Depr Exp'!J4398</f>
        <v>2.0799999999999999E-2</v>
      </c>
      <c r="K4398" s="373">
        <f>'[11]Depr Exp'!K4398</f>
        <v>3688.5382559999998</v>
      </c>
      <c r="L4398" s="524">
        <f>'[11]Depr Exp'!L4398</f>
        <v>0.01</v>
      </c>
      <c r="M4398" s="144"/>
      <c r="N4398" s="144"/>
    </row>
    <row r="4399" spans="1:14" ht="15.75" thickBot="1">
      <c r="A4399" s="159" t="str">
        <f>'[11]Depr Exp'!A4399</f>
        <v>E3539 (GIF) Sta Eq, Whitehorn Total</v>
      </c>
      <c r="B4399" s="144">
        <f>'[11]Depr Exp'!B4399</f>
        <v>0</v>
      </c>
      <c r="C4399" s="502" t="str">
        <f>'[11]Depr Exp'!C4399</f>
        <v>ETSM</v>
      </c>
      <c r="D4399" s="144"/>
      <c r="E4399" s="281" t="str">
        <f>'[11]Depr Exp'!E4399</f>
        <v>Total</v>
      </c>
      <c r="F4399" s="141">
        <f>'[11]Depr Exp'!F4399</f>
        <v>0</v>
      </c>
      <c r="G4399" s="252">
        <f>'[11]Depr Exp'!G4399</f>
        <v>0</v>
      </c>
      <c r="H4399" s="286">
        <f>'[11]Depr Exp'!H4399</f>
        <v>44262.359999999993</v>
      </c>
      <c r="I4399" s="141">
        <f>'[11]Depr Exp'!I4399</f>
        <v>0</v>
      </c>
      <c r="J4399" s="252">
        <f>'[11]Depr Exp'!J4399</f>
        <v>0</v>
      </c>
      <c r="K4399" s="286">
        <f>'[11]Depr Exp'!K4399</f>
        <v>44262.459071999998</v>
      </c>
      <c r="L4399" s="286">
        <f>'[11]Depr Exp'!L4399</f>
        <v>0.1</v>
      </c>
      <c r="M4399" s="144"/>
      <c r="N4399" s="144"/>
    </row>
    <row r="4400" spans="1:14" ht="13.5" thickTop="1">
      <c r="A4400" s="144" t="str">
        <f>'[11]Depr Exp'!A4400</f>
        <v>E3539 (GIF) Sta Eq, Wild H sub@plt</v>
      </c>
      <c r="B4400" s="144" t="str">
        <f>'[11]Depr Exp'!B4400</f>
        <v>E3539 (GIF) Sta Eq, Wild H sub@plt-1</v>
      </c>
      <c r="C4400" s="144" t="str">
        <f>'[11]Depr Exp'!C4400</f>
        <v>403E</v>
      </c>
      <c r="D4400" s="144"/>
      <c r="E4400" s="282">
        <f>'[11]Depr Exp'!E4400</f>
        <v>43131</v>
      </c>
      <c r="F4400" s="523">
        <f>'[11]Depr Exp'!F4400</f>
        <v>10814697.15</v>
      </c>
      <c r="G4400" s="305">
        <f>'[11]Depr Exp'!G4400</f>
        <v>2.0799999999999999E-2</v>
      </c>
      <c r="H4400" s="524">
        <f>'[11]Depr Exp'!H4400</f>
        <v>18745.47</v>
      </c>
      <c r="I4400" s="523">
        <f>'[11]Depr Exp'!I4400</f>
        <v>10814697.15</v>
      </c>
      <c r="J4400" s="305">
        <f>'[11]Depr Exp'!J4400</f>
        <v>2.0799999999999999E-2</v>
      </c>
      <c r="K4400" s="373">
        <f>'[11]Depr Exp'!K4400</f>
        <v>18745.475060000001</v>
      </c>
      <c r="L4400" s="524">
        <f>'[11]Depr Exp'!L4400</f>
        <v>0.01</v>
      </c>
      <c r="M4400" s="144"/>
      <c r="N4400" s="144"/>
    </row>
    <row r="4401" spans="1:14">
      <c r="A4401" s="144" t="str">
        <f>'[11]Depr Exp'!A4401</f>
        <v>E3539 (GIF) Sta Eq, Wild H sub@plt</v>
      </c>
      <c r="B4401" s="144" t="str">
        <f>'[11]Depr Exp'!B4401</f>
        <v>E3539 (GIF) Sta Eq, Wild H sub@plt-2</v>
      </c>
      <c r="C4401" s="144" t="str">
        <f>'[11]Depr Exp'!C4401</f>
        <v>403E</v>
      </c>
      <c r="D4401" s="144"/>
      <c r="E4401" s="282">
        <f>'[11]Depr Exp'!E4401</f>
        <v>43159</v>
      </c>
      <c r="F4401" s="523">
        <f>'[11]Depr Exp'!F4401</f>
        <v>10814697.15</v>
      </c>
      <c r="G4401" s="305">
        <f>'[11]Depr Exp'!G4401</f>
        <v>2.0799999999999999E-2</v>
      </c>
      <c r="H4401" s="524">
        <f>'[11]Depr Exp'!H4401</f>
        <v>18745.47</v>
      </c>
      <c r="I4401" s="523">
        <f>'[11]Depr Exp'!I4401</f>
        <v>10814697.15</v>
      </c>
      <c r="J4401" s="305">
        <f>'[11]Depr Exp'!J4401</f>
        <v>2.0799999999999999E-2</v>
      </c>
      <c r="K4401" s="373">
        <f>'[11]Depr Exp'!K4401</f>
        <v>18745.475060000001</v>
      </c>
      <c r="L4401" s="524">
        <f>'[11]Depr Exp'!L4401</f>
        <v>0.01</v>
      </c>
      <c r="M4401" s="144"/>
      <c r="N4401" s="144"/>
    </row>
    <row r="4402" spans="1:14">
      <c r="A4402" s="144" t="str">
        <f>'[11]Depr Exp'!A4402</f>
        <v>E3539 (GIF) Sta Eq, Wild H sub@plt</v>
      </c>
      <c r="B4402" s="144" t="str">
        <f>'[11]Depr Exp'!B4402</f>
        <v>E3539 (GIF) Sta Eq, Wild H sub@plt-3</v>
      </c>
      <c r="C4402" s="144" t="str">
        <f>'[11]Depr Exp'!C4402</f>
        <v>403E</v>
      </c>
      <c r="D4402" s="144"/>
      <c r="E4402" s="282">
        <f>'[11]Depr Exp'!E4402</f>
        <v>43190</v>
      </c>
      <c r="F4402" s="523">
        <f>'[11]Depr Exp'!F4402</f>
        <v>10814697.15</v>
      </c>
      <c r="G4402" s="305">
        <f>'[11]Depr Exp'!G4402</f>
        <v>2.0799999999999999E-2</v>
      </c>
      <c r="H4402" s="524">
        <f>'[11]Depr Exp'!H4402</f>
        <v>18745.47</v>
      </c>
      <c r="I4402" s="523">
        <f>'[11]Depr Exp'!I4402</f>
        <v>10814697.15</v>
      </c>
      <c r="J4402" s="305">
        <f>'[11]Depr Exp'!J4402</f>
        <v>2.0799999999999999E-2</v>
      </c>
      <c r="K4402" s="373">
        <f>'[11]Depr Exp'!K4402</f>
        <v>18745.475060000001</v>
      </c>
      <c r="L4402" s="524">
        <f>'[11]Depr Exp'!L4402</f>
        <v>0.01</v>
      </c>
      <c r="M4402" s="144"/>
      <c r="N4402" s="144"/>
    </row>
    <row r="4403" spans="1:14">
      <c r="A4403" s="144" t="str">
        <f>'[11]Depr Exp'!A4403</f>
        <v>E3539 (GIF) Sta Eq, Wild H sub@plt</v>
      </c>
      <c r="B4403" s="144" t="str">
        <f>'[11]Depr Exp'!B4403</f>
        <v>E3539 (GIF) Sta Eq, Wild H sub@plt-4</v>
      </c>
      <c r="C4403" s="144" t="str">
        <f>'[11]Depr Exp'!C4403</f>
        <v>403E</v>
      </c>
      <c r="D4403" s="144"/>
      <c r="E4403" s="282">
        <f>'[11]Depr Exp'!E4403</f>
        <v>43220</v>
      </c>
      <c r="F4403" s="523">
        <f>'[11]Depr Exp'!F4403</f>
        <v>10814697.15</v>
      </c>
      <c r="G4403" s="305">
        <f>'[11]Depr Exp'!G4403</f>
        <v>2.0799999999999999E-2</v>
      </c>
      <c r="H4403" s="524">
        <f>'[11]Depr Exp'!H4403</f>
        <v>18745.47</v>
      </c>
      <c r="I4403" s="523">
        <f>'[11]Depr Exp'!I4403</f>
        <v>10814697.15</v>
      </c>
      <c r="J4403" s="305">
        <f>'[11]Depr Exp'!J4403</f>
        <v>2.0799999999999999E-2</v>
      </c>
      <c r="K4403" s="373">
        <f>'[11]Depr Exp'!K4403</f>
        <v>18745.475060000001</v>
      </c>
      <c r="L4403" s="524">
        <f>'[11]Depr Exp'!L4403</f>
        <v>0.01</v>
      </c>
      <c r="M4403" s="144"/>
      <c r="N4403" s="144"/>
    </row>
    <row r="4404" spans="1:14">
      <c r="A4404" s="144" t="str">
        <f>'[11]Depr Exp'!A4404</f>
        <v>E3539 (GIF) Sta Eq, Wild H sub@plt</v>
      </c>
      <c r="B4404" s="144" t="str">
        <f>'[11]Depr Exp'!B4404</f>
        <v>E3539 (GIF) Sta Eq, Wild H sub@plt-5</v>
      </c>
      <c r="C4404" s="144" t="str">
        <f>'[11]Depr Exp'!C4404</f>
        <v>403E</v>
      </c>
      <c r="D4404" s="144"/>
      <c r="E4404" s="282">
        <f>'[11]Depr Exp'!E4404</f>
        <v>43251</v>
      </c>
      <c r="F4404" s="523">
        <f>'[11]Depr Exp'!F4404</f>
        <v>10814697.15</v>
      </c>
      <c r="G4404" s="305">
        <f>'[11]Depr Exp'!G4404</f>
        <v>2.0799999999999999E-2</v>
      </c>
      <c r="H4404" s="524">
        <f>'[11]Depr Exp'!H4404</f>
        <v>18745.47</v>
      </c>
      <c r="I4404" s="523">
        <f>'[11]Depr Exp'!I4404</f>
        <v>10814697.15</v>
      </c>
      <c r="J4404" s="305">
        <f>'[11]Depr Exp'!J4404</f>
        <v>2.0799999999999999E-2</v>
      </c>
      <c r="K4404" s="373">
        <f>'[11]Depr Exp'!K4404</f>
        <v>18745.475060000001</v>
      </c>
      <c r="L4404" s="524">
        <f>'[11]Depr Exp'!L4404</f>
        <v>0.01</v>
      </c>
      <c r="M4404" s="144"/>
      <c r="N4404" s="144"/>
    </row>
    <row r="4405" spans="1:14">
      <c r="A4405" s="144" t="str">
        <f>'[11]Depr Exp'!A4405</f>
        <v>E3539 (GIF) Sta Eq, Wild H sub@plt</v>
      </c>
      <c r="B4405" s="144" t="str">
        <f>'[11]Depr Exp'!B4405</f>
        <v>E3539 (GIF) Sta Eq, Wild H sub@plt-6</v>
      </c>
      <c r="C4405" s="144" t="str">
        <f>'[11]Depr Exp'!C4405</f>
        <v>403E</v>
      </c>
      <c r="D4405" s="144"/>
      <c r="E4405" s="282">
        <f>'[11]Depr Exp'!E4405</f>
        <v>43281</v>
      </c>
      <c r="F4405" s="523">
        <f>'[11]Depr Exp'!F4405</f>
        <v>10814697.15</v>
      </c>
      <c r="G4405" s="305">
        <f>'[11]Depr Exp'!G4405</f>
        <v>2.0799999999999999E-2</v>
      </c>
      <c r="H4405" s="524">
        <f>'[11]Depr Exp'!H4405</f>
        <v>18745.47</v>
      </c>
      <c r="I4405" s="523">
        <f>'[11]Depr Exp'!I4405</f>
        <v>10814697.15</v>
      </c>
      <c r="J4405" s="305">
        <f>'[11]Depr Exp'!J4405</f>
        <v>2.0799999999999999E-2</v>
      </c>
      <c r="K4405" s="373">
        <f>'[11]Depr Exp'!K4405</f>
        <v>18745.475060000001</v>
      </c>
      <c r="L4405" s="524">
        <f>'[11]Depr Exp'!L4405</f>
        <v>0.01</v>
      </c>
      <c r="M4405" s="144"/>
      <c r="N4405" s="144"/>
    </row>
    <row r="4406" spans="1:14">
      <c r="A4406" s="144" t="str">
        <f>'[11]Depr Exp'!A4406</f>
        <v>E3539 (GIF) Sta Eq, Wild H sub@plt</v>
      </c>
      <c r="B4406" s="144" t="str">
        <f>'[11]Depr Exp'!B4406</f>
        <v>E3539 (GIF) Sta Eq, Wild H sub@plt-7</v>
      </c>
      <c r="C4406" s="144" t="str">
        <f>'[11]Depr Exp'!C4406</f>
        <v>403E</v>
      </c>
      <c r="D4406" s="144"/>
      <c r="E4406" s="282">
        <f>'[11]Depr Exp'!E4406</f>
        <v>43312</v>
      </c>
      <c r="F4406" s="523">
        <f>'[11]Depr Exp'!F4406</f>
        <v>10814697.15</v>
      </c>
      <c r="G4406" s="305">
        <f>'[11]Depr Exp'!G4406</f>
        <v>2.0799999999999999E-2</v>
      </c>
      <c r="H4406" s="524">
        <f>'[11]Depr Exp'!H4406</f>
        <v>18745.47</v>
      </c>
      <c r="I4406" s="523">
        <f>'[11]Depr Exp'!I4406</f>
        <v>10814697.15</v>
      </c>
      <c r="J4406" s="305">
        <f>'[11]Depr Exp'!J4406</f>
        <v>2.0799999999999999E-2</v>
      </c>
      <c r="K4406" s="373">
        <f>'[11]Depr Exp'!K4406</f>
        <v>18745.475060000001</v>
      </c>
      <c r="L4406" s="524">
        <f>'[11]Depr Exp'!L4406</f>
        <v>0.01</v>
      </c>
      <c r="M4406" s="144"/>
      <c r="N4406" s="144"/>
    </row>
    <row r="4407" spans="1:14">
      <c r="A4407" s="144" t="str">
        <f>'[11]Depr Exp'!A4407</f>
        <v>E3539 (GIF) Sta Eq, Wild H sub@plt</v>
      </c>
      <c r="B4407" s="144" t="str">
        <f>'[11]Depr Exp'!B4407</f>
        <v>E3539 (GIF) Sta Eq, Wild H sub@plt-8</v>
      </c>
      <c r="C4407" s="144" t="str">
        <f>'[11]Depr Exp'!C4407</f>
        <v>403E</v>
      </c>
      <c r="D4407" s="144"/>
      <c r="E4407" s="282">
        <f>'[11]Depr Exp'!E4407</f>
        <v>43343</v>
      </c>
      <c r="F4407" s="523">
        <f>'[11]Depr Exp'!F4407</f>
        <v>10814697.15</v>
      </c>
      <c r="G4407" s="305">
        <f>'[11]Depr Exp'!G4407</f>
        <v>2.0799999999999999E-2</v>
      </c>
      <c r="H4407" s="524">
        <f>'[11]Depr Exp'!H4407</f>
        <v>18745.47</v>
      </c>
      <c r="I4407" s="523">
        <f>'[11]Depr Exp'!I4407</f>
        <v>10814697.15</v>
      </c>
      <c r="J4407" s="305">
        <f>'[11]Depr Exp'!J4407</f>
        <v>2.0799999999999999E-2</v>
      </c>
      <c r="K4407" s="373">
        <f>'[11]Depr Exp'!K4407</f>
        <v>18745.475060000001</v>
      </c>
      <c r="L4407" s="524">
        <f>'[11]Depr Exp'!L4407</f>
        <v>0.01</v>
      </c>
      <c r="M4407" s="144"/>
      <c r="N4407" s="144"/>
    </row>
    <row r="4408" spans="1:14">
      <c r="A4408" s="144" t="str">
        <f>'[11]Depr Exp'!A4408</f>
        <v>E3539 (GIF) Sta Eq, Wild H sub@plt</v>
      </c>
      <c r="B4408" s="144" t="str">
        <f>'[11]Depr Exp'!B4408</f>
        <v>E3539 (GIF) Sta Eq, Wild H sub@plt-9</v>
      </c>
      <c r="C4408" s="144" t="str">
        <f>'[11]Depr Exp'!C4408</f>
        <v>403E</v>
      </c>
      <c r="D4408" s="144"/>
      <c r="E4408" s="282">
        <f>'[11]Depr Exp'!E4408</f>
        <v>43373</v>
      </c>
      <c r="F4408" s="523">
        <f>'[11]Depr Exp'!F4408</f>
        <v>10814697.15</v>
      </c>
      <c r="G4408" s="305">
        <f>'[11]Depr Exp'!G4408</f>
        <v>2.0799999999999999E-2</v>
      </c>
      <c r="H4408" s="524">
        <f>'[11]Depr Exp'!H4408</f>
        <v>18745.47</v>
      </c>
      <c r="I4408" s="523">
        <f>'[11]Depr Exp'!I4408</f>
        <v>10814697.15</v>
      </c>
      <c r="J4408" s="305">
        <f>'[11]Depr Exp'!J4408</f>
        <v>2.0799999999999999E-2</v>
      </c>
      <c r="K4408" s="373">
        <f>'[11]Depr Exp'!K4408</f>
        <v>18745.475060000001</v>
      </c>
      <c r="L4408" s="524">
        <f>'[11]Depr Exp'!L4408</f>
        <v>0.01</v>
      </c>
      <c r="M4408" s="144"/>
      <c r="N4408" s="144"/>
    </row>
    <row r="4409" spans="1:14">
      <c r="A4409" s="144" t="str">
        <f>'[11]Depr Exp'!A4409</f>
        <v>E3539 (GIF) Sta Eq, Wild H sub@plt</v>
      </c>
      <c r="B4409" s="144" t="str">
        <f>'[11]Depr Exp'!B4409</f>
        <v>E3539 (GIF) Sta Eq, Wild H sub@plt-10</v>
      </c>
      <c r="C4409" s="144" t="str">
        <f>'[11]Depr Exp'!C4409</f>
        <v>403E</v>
      </c>
      <c r="D4409" s="144"/>
      <c r="E4409" s="282">
        <f>'[11]Depr Exp'!E4409</f>
        <v>43404</v>
      </c>
      <c r="F4409" s="523">
        <f>'[11]Depr Exp'!F4409</f>
        <v>10814697.15</v>
      </c>
      <c r="G4409" s="305">
        <f>'[11]Depr Exp'!G4409</f>
        <v>2.0799999999999999E-2</v>
      </c>
      <c r="H4409" s="524">
        <f>'[11]Depr Exp'!H4409</f>
        <v>18745.47</v>
      </c>
      <c r="I4409" s="523">
        <f>'[11]Depr Exp'!I4409</f>
        <v>10814697.15</v>
      </c>
      <c r="J4409" s="305">
        <f>'[11]Depr Exp'!J4409</f>
        <v>2.0799999999999999E-2</v>
      </c>
      <c r="K4409" s="373">
        <f>'[11]Depr Exp'!K4409</f>
        <v>18745.475060000001</v>
      </c>
      <c r="L4409" s="524">
        <f>'[11]Depr Exp'!L4409</f>
        <v>0.01</v>
      </c>
      <c r="M4409" s="144"/>
      <c r="N4409" s="144"/>
    </row>
    <row r="4410" spans="1:14">
      <c r="A4410" s="144" t="str">
        <f>'[11]Depr Exp'!A4410</f>
        <v>E3539 (GIF) Sta Eq, Wild H sub@plt</v>
      </c>
      <c r="B4410" s="144" t="str">
        <f>'[11]Depr Exp'!B4410</f>
        <v>E3539 (GIF) Sta Eq, Wild H sub@plt-11</v>
      </c>
      <c r="C4410" s="144" t="str">
        <f>'[11]Depr Exp'!C4410</f>
        <v>403E</v>
      </c>
      <c r="D4410" s="144"/>
      <c r="E4410" s="282">
        <f>'[11]Depr Exp'!E4410</f>
        <v>43434</v>
      </c>
      <c r="F4410" s="523">
        <f>'[11]Depr Exp'!F4410</f>
        <v>10814697.15</v>
      </c>
      <c r="G4410" s="305">
        <f>'[11]Depr Exp'!G4410</f>
        <v>2.0799999999999999E-2</v>
      </c>
      <c r="H4410" s="524">
        <f>'[11]Depr Exp'!H4410</f>
        <v>18745.47</v>
      </c>
      <c r="I4410" s="523">
        <f>'[11]Depr Exp'!I4410</f>
        <v>10814697.15</v>
      </c>
      <c r="J4410" s="305">
        <f>'[11]Depr Exp'!J4410</f>
        <v>2.0799999999999999E-2</v>
      </c>
      <c r="K4410" s="373">
        <f>'[11]Depr Exp'!K4410</f>
        <v>18745.475060000001</v>
      </c>
      <c r="L4410" s="524">
        <f>'[11]Depr Exp'!L4410</f>
        <v>0.01</v>
      </c>
      <c r="M4410" s="144"/>
      <c r="N4410" s="144"/>
    </row>
    <row r="4411" spans="1:14">
      <c r="A4411" s="144" t="str">
        <f>'[11]Depr Exp'!A4411</f>
        <v>E3539 (GIF) Sta Eq, Wild H sub@plt</v>
      </c>
      <c r="B4411" s="144" t="str">
        <f>'[11]Depr Exp'!B4411</f>
        <v>E3539 (GIF) Sta Eq, Wild H sub@plt-12</v>
      </c>
      <c r="C4411" s="144" t="str">
        <f>'[11]Depr Exp'!C4411</f>
        <v>403E</v>
      </c>
      <c r="D4411" s="144"/>
      <c r="E4411" s="282">
        <f>'[11]Depr Exp'!E4411</f>
        <v>43465</v>
      </c>
      <c r="F4411" s="523">
        <f>'[11]Depr Exp'!F4411</f>
        <v>10814697.15</v>
      </c>
      <c r="G4411" s="305">
        <f>'[11]Depr Exp'!G4411</f>
        <v>2.0799999999999999E-2</v>
      </c>
      <c r="H4411" s="524">
        <f>'[11]Depr Exp'!H4411</f>
        <v>18745.47</v>
      </c>
      <c r="I4411" s="523">
        <f>'[11]Depr Exp'!I4411</f>
        <v>10814697.15</v>
      </c>
      <c r="J4411" s="305">
        <f>'[11]Depr Exp'!J4411</f>
        <v>2.0799999999999999E-2</v>
      </c>
      <c r="K4411" s="373">
        <f>'[11]Depr Exp'!K4411</f>
        <v>18745.475060000001</v>
      </c>
      <c r="L4411" s="524">
        <f>'[11]Depr Exp'!L4411</f>
        <v>0.01</v>
      </c>
      <c r="M4411" s="144"/>
      <c r="N4411" s="144"/>
    </row>
    <row r="4412" spans="1:14" ht="15.75" thickBot="1">
      <c r="A4412" s="159" t="str">
        <f>'[11]Depr Exp'!A4412</f>
        <v>E3539 (GIF) Sta Eq, Wild H sub@plt Total</v>
      </c>
      <c r="B4412" s="144">
        <f>'[11]Depr Exp'!B4412</f>
        <v>0</v>
      </c>
      <c r="C4412" s="502" t="str">
        <f>'[11]Depr Exp'!C4412</f>
        <v>ETSM</v>
      </c>
      <c r="D4412" s="144"/>
      <c r="E4412" s="281" t="str">
        <f>'[11]Depr Exp'!E4412</f>
        <v>Total</v>
      </c>
      <c r="F4412" s="141">
        <f>'[11]Depr Exp'!F4412</f>
        <v>0</v>
      </c>
      <c r="G4412" s="252">
        <f>'[11]Depr Exp'!G4412</f>
        <v>0</v>
      </c>
      <c r="H4412" s="286">
        <f>'[11]Depr Exp'!H4412</f>
        <v>224945.64</v>
      </c>
      <c r="I4412" s="141">
        <f>'[11]Depr Exp'!I4412</f>
        <v>0</v>
      </c>
      <c r="J4412" s="252">
        <f>'[11]Depr Exp'!J4412</f>
        <v>0</v>
      </c>
      <c r="K4412" s="286">
        <f>'[11]Depr Exp'!K4412</f>
        <v>224945.70071999999</v>
      </c>
      <c r="L4412" s="286">
        <f>'[11]Depr Exp'!L4412</f>
        <v>0.06</v>
      </c>
      <c r="M4412" s="144"/>
      <c r="N4412" s="144"/>
    </row>
    <row r="4413" spans="1:14" ht="13.5" thickTop="1">
      <c r="A4413" s="144" t="str">
        <f>'[11]Depr Exp'!A4413</f>
        <v xml:space="preserve">E3539 (GIF) Sta Eq, Wild Horse </v>
      </c>
      <c r="B4413" s="144" t="str">
        <f>'[11]Depr Exp'!B4413</f>
        <v>E3539 (GIF) Sta Eq, Wild Horse -1</v>
      </c>
      <c r="C4413" s="144" t="str">
        <f>'[11]Depr Exp'!C4413</f>
        <v>403E</v>
      </c>
      <c r="D4413" s="144"/>
      <c r="E4413" s="282">
        <f>'[11]Depr Exp'!E4413</f>
        <v>43131</v>
      </c>
      <c r="F4413" s="523">
        <f>'[11]Depr Exp'!F4413</f>
        <v>9687864.2899999991</v>
      </c>
      <c r="G4413" s="305">
        <f>'[11]Depr Exp'!G4413</f>
        <v>2.0799999999999999E-2</v>
      </c>
      <c r="H4413" s="524">
        <f>'[11]Depr Exp'!H4413</f>
        <v>16792.3</v>
      </c>
      <c r="I4413" s="523">
        <f>'[11]Depr Exp'!I4413</f>
        <v>9687864.2899999991</v>
      </c>
      <c r="J4413" s="305">
        <f>'[11]Depr Exp'!J4413</f>
        <v>2.0799999999999999E-2</v>
      </c>
      <c r="K4413" s="373">
        <f>'[11]Depr Exp'!K4413</f>
        <v>16792.298102666664</v>
      </c>
      <c r="L4413" s="524">
        <f>'[11]Depr Exp'!L4413</f>
        <v>0</v>
      </c>
      <c r="M4413" s="144"/>
      <c r="N4413" s="144"/>
    </row>
    <row r="4414" spans="1:14">
      <c r="A4414" s="144" t="str">
        <f>'[11]Depr Exp'!A4414</f>
        <v xml:space="preserve">E3539 (GIF) Sta Eq, Wild Horse </v>
      </c>
      <c r="B4414" s="144" t="str">
        <f>'[11]Depr Exp'!B4414</f>
        <v>E3539 (GIF) Sta Eq, Wild Horse -2</v>
      </c>
      <c r="C4414" s="144" t="str">
        <f>'[11]Depr Exp'!C4414</f>
        <v>403E</v>
      </c>
      <c r="D4414" s="144"/>
      <c r="E4414" s="282">
        <f>'[11]Depr Exp'!E4414</f>
        <v>43159</v>
      </c>
      <c r="F4414" s="523">
        <f>'[11]Depr Exp'!F4414</f>
        <v>9687864.2899999991</v>
      </c>
      <c r="G4414" s="305">
        <f>'[11]Depr Exp'!G4414</f>
        <v>2.0799999999999999E-2</v>
      </c>
      <c r="H4414" s="524">
        <f>'[11]Depr Exp'!H4414</f>
        <v>16792.3</v>
      </c>
      <c r="I4414" s="523">
        <f>'[11]Depr Exp'!I4414</f>
        <v>9687864.2899999991</v>
      </c>
      <c r="J4414" s="305">
        <f>'[11]Depr Exp'!J4414</f>
        <v>2.0799999999999999E-2</v>
      </c>
      <c r="K4414" s="373">
        <f>'[11]Depr Exp'!K4414</f>
        <v>16792.298102666664</v>
      </c>
      <c r="L4414" s="524">
        <f>'[11]Depr Exp'!L4414</f>
        <v>0</v>
      </c>
      <c r="M4414" s="144"/>
      <c r="N4414" s="144"/>
    </row>
    <row r="4415" spans="1:14">
      <c r="A4415" s="144" t="str">
        <f>'[11]Depr Exp'!A4415</f>
        <v xml:space="preserve">E3539 (GIF) Sta Eq, Wild Horse </v>
      </c>
      <c r="B4415" s="144" t="str">
        <f>'[11]Depr Exp'!B4415</f>
        <v>E3539 (GIF) Sta Eq, Wild Horse -3</v>
      </c>
      <c r="C4415" s="144" t="str">
        <f>'[11]Depr Exp'!C4415</f>
        <v>403E</v>
      </c>
      <c r="D4415" s="144"/>
      <c r="E4415" s="282">
        <f>'[11]Depr Exp'!E4415</f>
        <v>43190</v>
      </c>
      <c r="F4415" s="523">
        <f>'[11]Depr Exp'!F4415</f>
        <v>9687864.2899999991</v>
      </c>
      <c r="G4415" s="305">
        <f>'[11]Depr Exp'!G4415</f>
        <v>2.0799999999999999E-2</v>
      </c>
      <c r="H4415" s="524">
        <f>'[11]Depr Exp'!H4415</f>
        <v>16792.3</v>
      </c>
      <c r="I4415" s="523">
        <f>'[11]Depr Exp'!I4415</f>
        <v>9687864.2899999991</v>
      </c>
      <c r="J4415" s="305">
        <f>'[11]Depr Exp'!J4415</f>
        <v>2.0799999999999999E-2</v>
      </c>
      <c r="K4415" s="373">
        <f>'[11]Depr Exp'!K4415</f>
        <v>16792.298102666664</v>
      </c>
      <c r="L4415" s="524">
        <f>'[11]Depr Exp'!L4415</f>
        <v>0</v>
      </c>
      <c r="M4415" s="144"/>
      <c r="N4415" s="144"/>
    </row>
    <row r="4416" spans="1:14">
      <c r="A4416" s="144" t="str">
        <f>'[11]Depr Exp'!A4416</f>
        <v xml:space="preserve">E3539 (GIF) Sta Eq, Wild Horse </v>
      </c>
      <c r="B4416" s="144" t="str">
        <f>'[11]Depr Exp'!B4416</f>
        <v>E3539 (GIF) Sta Eq, Wild Horse -4</v>
      </c>
      <c r="C4416" s="144" t="str">
        <f>'[11]Depr Exp'!C4416</f>
        <v>403E</v>
      </c>
      <c r="D4416" s="144"/>
      <c r="E4416" s="282">
        <f>'[11]Depr Exp'!E4416</f>
        <v>43220</v>
      </c>
      <c r="F4416" s="523">
        <f>'[11]Depr Exp'!F4416</f>
        <v>9687864.2899999991</v>
      </c>
      <c r="G4416" s="305">
        <f>'[11]Depr Exp'!G4416</f>
        <v>2.0799999999999999E-2</v>
      </c>
      <c r="H4416" s="524">
        <f>'[11]Depr Exp'!H4416</f>
        <v>16792.3</v>
      </c>
      <c r="I4416" s="523">
        <f>'[11]Depr Exp'!I4416</f>
        <v>9687864.2899999991</v>
      </c>
      <c r="J4416" s="305">
        <f>'[11]Depr Exp'!J4416</f>
        <v>2.0799999999999999E-2</v>
      </c>
      <c r="K4416" s="373">
        <f>'[11]Depr Exp'!K4416</f>
        <v>16792.298102666664</v>
      </c>
      <c r="L4416" s="524">
        <f>'[11]Depr Exp'!L4416</f>
        <v>0</v>
      </c>
      <c r="M4416" s="144"/>
      <c r="N4416" s="144"/>
    </row>
    <row r="4417" spans="1:14">
      <c r="A4417" s="144" t="str">
        <f>'[11]Depr Exp'!A4417</f>
        <v xml:space="preserve">E3539 (GIF) Sta Eq, Wild Horse </v>
      </c>
      <c r="B4417" s="144" t="str">
        <f>'[11]Depr Exp'!B4417</f>
        <v>E3539 (GIF) Sta Eq, Wild Horse -5</v>
      </c>
      <c r="C4417" s="144" t="str">
        <f>'[11]Depr Exp'!C4417</f>
        <v>403E</v>
      </c>
      <c r="D4417" s="144"/>
      <c r="E4417" s="282">
        <f>'[11]Depr Exp'!E4417</f>
        <v>43251</v>
      </c>
      <c r="F4417" s="523">
        <f>'[11]Depr Exp'!F4417</f>
        <v>9687864.2899999991</v>
      </c>
      <c r="G4417" s="305">
        <f>'[11]Depr Exp'!G4417</f>
        <v>2.0799999999999999E-2</v>
      </c>
      <c r="H4417" s="524">
        <f>'[11]Depr Exp'!H4417</f>
        <v>16792.3</v>
      </c>
      <c r="I4417" s="523">
        <f>'[11]Depr Exp'!I4417</f>
        <v>9687864.2899999991</v>
      </c>
      <c r="J4417" s="305">
        <f>'[11]Depr Exp'!J4417</f>
        <v>2.0799999999999999E-2</v>
      </c>
      <c r="K4417" s="373">
        <f>'[11]Depr Exp'!K4417</f>
        <v>16792.298102666664</v>
      </c>
      <c r="L4417" s="524">
        <f>'[11]Depr Exp'!L4417</f>
        <v>0</v>
      </c>
      <c r="M4417" s="144"/>
      <c r="N4417" s="144"/>
    </row>
    <row r="4418" spans="1:14">
      <c r="A4418" s="144" t="str">
        <f>'[11]Depr Exp'!A4418</f>
        <v xml:space="preserve">E3539 (GIF) Sta Eq, Wild Horse </v>
      </c>
      <c r="B4418" s="144" t="str">
        <f>'[11]Depr Exp'!B4418</f>
        <v>E3539 (GIF) Sta Eq, Wild Horse -6</v>
      </c>
      <c r="C4418" s="144" t="str">
        <f>'[11]Depr Exp'!C4418</f>
        <v>403E</v>
      </c>
      <c r="D4418" s="144"/>
      <c r="E4418" s="282">
        <f>'[11]Depr Exp'!E4418</f>
        <v>43281</v>
      </c>
      <c r="F4418" s="523">
        <f>'[11]Depr Exp'!F4418</f>
        <v>9687864.2899999991</v>
      </c>
      <c r="G4418" s="305">
        <f>'[11]Depr Exp'!G4418</f>
        <v>2.0799999999999999E-2</v>
      </c>
      <c r="H4418" s="524">
        <f>'[11]Depr Exp'!H4418</f>
        <v>16792.3</v>
      </c>
      <c r="I4418" s="523">
        <f>'[11]Depr Exp'!I4418</f>
        <v>9687864.2899999991</v>
      </c>
      <c r="J4418" s="305">
        <f>'[11]Depr Exp'!J4418</f>
        <v>2.0799999999999999E-2</v>
      </c>
      <c r="K4418" s="373">
        <f>'[11]Depr Exp'!K4418</f>
        <v>16792.298102666664</v>
      </c>
      <c r="L4418" s="524">
        <f>'[11]Depr Exp'!L4418</f>
        <v>0</v>
      </c>
      <c r="M4418" s="144"/>
      <c r="N4418" s="144"/>
    </row>
    <row r="4419" spans="1:14">
      <c r="A4419" s="144" t="str">
        <f>'[11]Depr Exp'!A4419</f>
        <v xml:space="preserve">E3539 (GIF) Sta Eq, Wild Horse </v>
      </c>
      <c r="B4419" s="144" t="str">
        <f>'[11]Depr Exp'!B4419</f>
        <v>E3539 (GIF) Sta Eq, Wild Horse -7</v>
      </c>
      <c r="C4419" s="144" t="str">
        <f>'[11]Depr Exp'!C4419</f>
        <v>403E</v>
      </c>
      <c r="D4419" s="144"/>
      <c r="E4419" s="282">
        <f>'[11]Depr Exp'!E4419</f>
        <v>43312</v>
      </c>
      <c r="F4419" s="523">
        <f>'[11]Depr Exp'!F4419</f>
        <v>9687864.2899999991</v>
      </c>
      <c r="G4419" s="305">
        <f>'[11]Depr Exp'!G4419</f>
        <v>2.0799999999999999E-2</v>
      </c>
      <c r="H4419" s="524">
        <f>'[11]Depr Exp'!H4419</f>
        <v>16792.3</v>
      </c>
      <c r="I4419" s="523">
        <f>'[11]Depr Exp'!I4419</f>
        <v>9687864.2899999991</v>
      </c>
      <c r="J4419" s="305">
        <f>'[11]Depr Exp'!J4419</f>
        <v>2.0799999999999999E-2</v>
      </c>
      <c r="K4419" s="373">
        <f>'[11]Depr Exp'!K4419</f>
        <v>16792.298102666664</v>
      </c>
      <c r="L4419" s="524">
        <f>'[11]Depr Exp'!L4419</f>
        <v>0</v>
      </c>
      <c r="M4419" s="144"/>
      <c r="N4419" s="144"/>
    </row>
    <row r="4420" spans="1:14">
      <c r="A4420" s="144" t="str">
        <f>'[11]Depr Exp'!A4420</f>
        <v xml:space="preserve">E3539 (GIF) Sta Eq, Wild Horse </v>
      </c>
      <c r="B4420" s="144" t="str">
        <f>'[11]Depr Exp'!B4420</f>
        <v>E3539 (GIF) Sta Eq, Wild Horse -8</v>
      </c>
      <c r="C4420" s="144" t="str">
        <f>'[11]Depr Exp'!C4420</f>
        <v>403E</v>
      </c>
      <c r="D4420" s="144"/>
      <c r="E4420" s="282">
        <f>'[11]Depr Exp'!E4420</f>
        <v>43343</v>
      </c>
      <c r="F4420" s="523">
        <f>'[11]Depr Exp'!F4420</f>
        <v>9687864.2899999991</v>
      </c>
      <c r="G4420" s="305">
        <f>'[11]Depr Exp'!G4420</f>
        <v>2.0799999999999999E-2</v>
      </c>
      <c r="H4420" s="524">
        <f>'[11]Depr Exp'!H4420</f>
        <v>16792.3</v>
      </c>
      <c r="I4420" s="523">
        <f>'[11]Depr Exp'!I4420</f>
        <v>9687864.2899999991</v>
      </c>
      <c r="J4420" s="305">
        <f>'[11]Depr Exp'!J4420</f>
        <v>2.0799999999999999E-2</v>
      </c>
      <c r="K4420" s="373">
        <f>'[11]Depr Exp'!K4420</f>
        <v>16792.298102666664</v>
      </c>
      <c r="L4420" s="524">
        <f>'[11]Depr Exp'!L4420</f>
        <v>0</v>
      </c>
      <c r="M4420" s="144"/>
      <c r="N4420" s="144"/>
    </row>
    <row r="4421" spans="1:14">
      <c r="A4421" s="144" t="str">
        <f>'[11]Depr Exp'!A4421</f>
        <v xml:space="preserve">E3539 (GIF) Sta Eq, Wild Horse </v>
      </c>
      <c r="B4421" s="144" t="str">
        <f>'[11]Depr Exp'!B4421</f>
        <v>E3539 (GIF) Sta Eq, Wild Horse -9</v>
      </c>
      <c r="C4421" s="144" t="str">
        <f>'[11]Depr Exp'!C4421</f>
        <v>403E</v>
      </c>
      <c r="D4421" s="144"/>
      <c r="E4421" s="282">
        <f>'[11]Depr Exp'!E4421</f>
        <v>43373</v>
      </c>
      <c r="F4421" s="523">
        <f>'[11]Depr Exp'!F4421</f>
        <v>9687864.2899999991</v>
      </c>
      <c r="G4421" s="305">
        <f>'[11]Depr Exp'!G4421</f>
        <v>2.0799999999999999E-2</v>
      </c>
      <c r="H4421" s="524">
        <f>'[11]Depr Exp'!H4421</f>
        <v>16792.3</v>
      </c>
      <c r="I4421" s="523">
        <f>'[11]Depr Exp'!I4421</f>
        <v>9687864.2899999991</v>
      </c>
      <c r="J4421" s="305">
        <f>'[11]Depr Exp'!J4421</f>
        <v>2.0799999999999999E-2</v>
      </c>
      <c r="K4421" s="373">
        <f>'[11]Depr Exp'!K4421</f>
        <v>16792.298102666664</v>
      </c>
      <c r="L4421" s="524">
        <f>'[11]Depr Exp'!L4421</f>
        <v>0</v>
      </c>
      <c r="M4421" s="144"/>
      <c r="N4421" s="144"/>
    </row>
    <row r="4422" spans="1:14">
      <c r="A4422" s="144" t="str">
        <f>'[11]Depr Exp'!A4422</f>
        <v xml:space="preserve">E3539 (GIF) Sta Eq, Wild Horse </v>
      </c>
      <c r="B4422" s="144" t="str">
        <f>'[11]Depr Exp'!B4422</f>
        <v>E3539 (GIF) Sta Eq, Wild Horse -10</v>
      </c>
      <c r="C4422" s="144" t="str">
        <f>'[11]Depr Exp'!C4422</f>
        <v>403E</v>
      </c>
      <c r="D4422" s="144"/>
      <c r="E4422" s="282">
        <f>'[11]Depr Exp'!E4422</f>
        <v>43404</v>
      </c>
      <c r="F4422" s="523">
        <f>'[11]Depr Exp'!F4422</f>
        <v>9687864.2899999991</v>
      </c>
      <c r="G4422" s="305">
        <f>'[11]Depr Exp'!G4422</f>
        <v>2.0799999999999999E-2</v>
      </c>
      <c r="H4422" s="524">
        <f>'[11]Depr Exp'!H4422</f>
        <v>16792.3</v>
      </c>
      <c r="I4422" s="523">
        <f>'[11]Depr Exp'!I4422</f>
        <v>9687864.2899999991</v>
      </c>
      <c r="J4422" s="305">
        <f>'[11]Depr Exp'!J4422</f>
        <v>2.0799999999999999E-2</v>
      </c>
      <c r="K4422" s="373">
        <f>'[11]Depr Exp'!K4422</f>
        <v>16792.298102666664</v>
      </c>
      <c r="L4422" s="524">
        <f>'[11]Depr Exp'!L4422</f>
        <v>0</v>
      </c>
      <c r="M4422" s="144"/>
      <c r="N4422" s="144"/>
    </row>
    <row r="4423" spans="1:14">
      <c r="A4423" s="144" t="str">
        <f>'[11]Depr Exp'!A4423</f>
        <v xml:space="preserve">E3539 (GIF) Sta Eq, Wild Horse </v>
      </c>
      <c r="B4423" s="144" t="str">
        <f>'[11]Depr Exp'!B4423</f>
        <v>E3539 (GIF) Sta Eq, Wild Horse -11</v>
      </c>
      <c r="C4423" s="144" t="str">
        <f>'[11]Depr Exp'!C4423</f>
        <v>403E</v>
      </c>
      <c r="D4423" s="144"/>
      <c r="E4423" s="282">
        <f>'[11]Depr Exp'!E4423</f>
        <v>43434</v>
      </c>
      <c r="F4423" s="523">
        <f>'[11]Depr Exp'!F4423</f>
        <v>9687864.2899999991</v>
      </c>
      <c r="G4423" s="305">
        <f>'[11]Depr Exp'!G4423</f>
        <v>2.0799999999999999E-2</v>
      </c>
      <c r="H4423" s="524">
        <f>'[11]Depr Exp'!H4423</f>
        <v>16792.3</v>
      </c>
      <c r="I4423" s="523">
        <f>'[11]Depr Exp'!I4423</f>
        <v>9687864.2899999991</v>
      </c>
      <c r="J4423" s="305">
        <f>'[11]Depr Exp'!J4423</f>
        <v>2.0799999999999999E-2</v>
      </c>
      <c r="K4423" s="373">
        <f>'[11]Depr Exp'!K4423</f>
        <v>16792.298102666664</v>
      </c>
      <c r="L4423" s="524">
        <f>'[11]Depr Exp'!L4423</f>
        <v>0</v>
      </c>
      <c r="M4423" s="144"/>
      <c r="N4423" s="144"/>
    </row>
    <row r="4424" spans="1:14">
      <c r="A4424" s="144" t="str">
        <f>'[11]Depr Exp'!A4424</f>
        <v xml:space="preserve">E3539 (GIF) Sta Eq, Wild Horse </v>
      </c>
      <c r="B4424" s="144" t="str">
        <f>'[11]Depr Exp'!B4424</f>
        <v>E3539 (GIF) Sta Eq, Wild Horse -12</v>
      </c>
      <c r="C4424" s="144" t="str">
        <f>'[11]Depr Exp'!C4424</f>
        <v>403E</v>
      </c>
      <c r="D4424" s="144"/>
      <c r="E4424" s="282">
        <f>'[11]Depr Exp'!E4424</f>
        <v>43465</v>
      </c>
      <c r="F4424" s="523">
        <f>'[11]Depr Exp'!F4424</f>
        <v>9687864.2899999991</v>
      </c>
      <c r="G4424" s="305">
        <f>'[11]Depr Exp'!G4424</f>
        <v>2.0799999999999999E-2</v>
      </c>
      <c r="H4424" s="524">
        <f>'[11]Depr Exp'!H4424</f>
        <v>16792.3</v>
      </c>
      <c r="I4424" s="523">
        <f>'[11]Depr Exp'!I4424</f>
        <v>9687864.2899999991</v>
      </c>
      <c r="J4424" s="305">
        <f>'[11]Depr Exp'!J4424</f>
        <v>2.0799999999999999E-2</v>
      </c>
      <c r="K4424" s="373">
        <f>'[11]Depr Exp'!K4424</f>
        <v>16792.298102666664</v>
      </c>
      <c r="L4424" s="524">
        <f>'[11]Depr Exp'!L4424</f>
        <v>0</v>
      </c>
      <c r="M4424" s="144"/>
      <c r="N4424" s="144"/>
    </row>
    <row r="4425" spans="1:14" ht="15.75" thickBot="1">
      <c r="A4425" s="159" t="str">
        <f>'[11]Depr Exp'!A4425</f>
        <v>E3539 (GIF) Sta Eq, Wild Horse  Total</v>
      </c>
      <c r="B4425" s="144">
        <f>'[11]Depr Exp'!B4425</f>
        <v>0</v>
      </c>
      <c r="C4425" s="502" t="str">
        <f>'[11]Depr Exp'!C4425</f>
        <v>ETSM</v>
      </c>
      <c r="D4425" s="144"/>
      <c r="E4425" s="281" t="str">
        <f>'[11]Depr Exp'!E4425</f>
        <v>Total</v>
      </c>
      <c r="F4425" s="141">
        <f>'[11]Depr Exp'!F4425</f>
        <v>0</v>
      </c>
      <c r="G4425" s="252">
        <f>'[11]Depr Exp'!G4425</f>
        <v>0</v>
      </c>
      <c r="H4425" s="286">
        <f>'[11]Depr Exp'!H4425</f>
        <v>201507.59999999995</v>
      </c>
      <c r="I4425" s="141">
        <f>'[11]Depr Exp'!I4425</f>
        <v>0</v>
      </c>
      <c r="J4425" s="252">
        <f>'[11]Depr Exp'!J4425</f>
        <v>0</v>
      </c>
      <c r="K4425" s="286">
        <f>'[11]Depr Exp'!K4425</f>
        <v>201507.57723199992</v>
      </c>
      <c r="L4425" s="286">
        <f>'[11]Depr Exp'!L4425</f>
        <v>-0.02</v>
      </c>
      <c r="M4425" s="144"/>
      <c r="N4425" s="144"/>
    </row>
    <row r="4426" spans="1:14" ht="13.5" thickTop="1">
      <c r="A4426" s="144" t="str">
        <f>'[11]Depr Exp'!A4426</f>
        <v>E3539 (GIF) Sta Eq, Wild Horse Exp</v>
      </c>
      <c r="B4426" s="144" t="str">
        <f>'[11]Depr Exp'!B4426</f>
        <v>E3539 (GIF) Sta Eq, Wild Horse Exp-1</v>
      </c>
      <c r="C4426" s="144" t="str">
        <f>'[11]Depr Exp'!C4426</f>
        <v>403E</v>
      </c>
      <c r="D4426" s="144"/>
      <c r="E4426" s="282">
        <f>'[11]Depr Exp'!E4426</f>
        <v>43131</v>
      </c>
      <c r="F4426" s="523">
        <f>'[11]Depr Exp'!F4426</f>
        <v>8292075.0599999996</v>
      </c>
      <c r="G4426" s="305">
        <f>'[11]Depr Exp'!G4426</f>
        <v>2.0799999999999999E-2</v>
      </c>
      <c r="H4426" s="524">
        <f>'[11]Depr Exp'!H4426</f>
        <v>14372.93</v>
      </c>
      <c r="I4426" s="523">
        <f>'[11]Depr Exp'!I4426</f>
        <v>8292075.0599999996</v>
      </c>
      <c r="J4426" s="305">
        <f>'[11]Depr Exp'!J4426</f>
        <v>2.0799999999999999E-2</v>
      </c>
      <c r="K4426" s="373">
        <f>'[11]Depr Exp'!K4426</f>
        <v>14372.930103999999</v>
      </c>
      <c r="L4426" s="524">
        <f>'[11]Depr Exp'!L4426</f>
        <v>0</v>
      </c>
      <c r="M4426" s="144"/>
      <c r="N4426" s="144"/>
    </row>
    <row r="4427" spans="1:14">
      <c r="A4427" s="144" t="str">
        <f>'[11]Depr Exp'!A4427</f>
        <v>E3539 (GIF) Sta Eq, Wild Horse Exp</v>
      </c>
      <c r="B4427" s="144" t="str">
        <f>'[11]Depr Exp'!B4427</f>
        <v>E3539 (GIF) Sta Eq, Wild Horse Exp-2</v>
      </c>
      <c r="C4427" s="144" t="str">
        <f>'[11]Depr Exp'!C4427</f>
        <v>403E</v>
      </c>
      <c r="D4427" s="144"/>
      <c r="E4427" s="282">
        <f>'[11]Depr Exp'!E4427</f>
        <v>43159</v>
      </c>
      <c r="F4427" s="523">
        <f>'[11]Depr Exp'!F4427</f>
        <v>8292075.0599999996</v>
      </c>
      <c r="G4427" s="305">
        <f>'[11]Depr Exp'!G4427</f>
        <v>2.0799999999999999E-2</v>
      </c>
      <c r="H4427" s="524">
        <f>'[11]Depr Exp'!H4427</f>
        <v>14372.93</v>
      </c>
      <c r="I4427" s="523">
        <f>'[11]Depr Exp'!I4427</f>
        <v>8292075.0599999996</v>
      </c>
      <c r="J4427" s="305">
        <f>'[11]Depr Exp'!J4427</f>
        <v>2.0799999999999999E-2</v>
      </c>
      <c r="K4427" s="373">
        <f>'[11]Depr Exp'!K4427</f>
        <v>14372.930103999999</v>
      </c>
      <c r="L4427" s="524">
        <f>'[11]Depr Exp'!L4427</f>
        <v>0</v>
      </c>
      <c r="M4427" s="144"/>
      <c r="N4427" s="144"/>
    </row>
    <row r="4428" spans="1:14">
      <c r="A4428" s="144" t="str">
        <f>'[11]Depr Exp'!A4428</f>
        <v>E3539 (GIF) Sta Eq, Wild Horse Exp</v>
      </c>
      <c r="B4428" s="144" t="str">
        <f>'[11]Depr Exp'!B4428</f>
        <v>E3539 (GIF) Sta Eq, Wild Horse Exp-3</v>
      </c>
      <c r="C4428" s="144" t="str">
        <f>'[11]Depr Exp'!C4428</f>
        <v>403E</v>
      </c>
      <c r="D4428" s="144"/>
      <c r="E4428" s="282">
        <f>'[11]Depr Exp'!E4428</f>
        <v>43190</v>
      </c>
      <c r="F4428" s="523">
        <f>'[11]Depr Exp'!F4428</f>
        <v>8292075.0599999996</v>
      </c>
      <c r="G4428" s="305">
        <f>'[11]Depr Exp'!G4428</f>
        <v>2.0799999999999999E-2</v>
      </c>
      <c r="H4428" s="524">
        <f>'[11]Depr Exp'!H4428</f>
        <v>14372.93</v>
      </c>
      <c r="I4428" s="523">
        <f>'[11]Depr Exp'!I4428</f>
        <v>8292075.0599999996</v>
      </c>
      <c r="J4428" s="305">
        <f>'[11]Depr Exp'!J4428</f>
        <v>2.0799999999999999E-2</v>
      </c>
      <c r="K4428" s="373">
        <f>'[11]Depr Exp'!K4428</f>
        <v>14372.930103999999</v>
      </c>
      <c r="L4428" s="524">
        <f>'[11]Depr Exp'!L4428</f>
        <v>0</v>
      </c>
      <c r="M4428" s="144"/>
      <c r="N4428" s="144"/>
    </row>
    <row r="4429" spans="1:14">
      <c r="A4429" s="144" t="str">
        <f>'[11]Depr Exp'!A4429</f>
        <v>E3539 (GIF) Sta Eq, Wild Horse Exp</v>
      </c>
      <c r="B4429" s="144" t="str">
        <f>'[11]Depr Exp'!B4429</f>
        <v>E3539 (GIF) Sta Eq, Wild Horse Exp-4</v>
      </c>
      <c r="C4429" s="144" t="str">
        <f>'[11]Depr Exp'!C4429</f>
        <v>403E</v>
      </c>
      <c r="D4429" s="144"/>
      <c r="E4429" s="282">
        <f>'[11]Depr Exp'!E4429</f>
        <v>43220</v>
      </c>
      <c r="F4429" s="523">
        <f>'[11]Depr Exp'!F4429</f>
        <v>8292075.0599999996</v>
      </c>
      <c r="G4429" s="305">
        <f>'[11]Depr Exp'!G4429</f>
        <v>2.0799999999999999E-2</v>
      </c>
      <c r="H4429" s="524">
        <f>'[11]Depr Exp'!H4429</f>
        <v>14372.93</v>
      </c>
      <c r="I4429" s="523">
        <f>'[11]Depr Exp'!I4429</f>
        <v>8292075.0599999996</v>
      </c>
      <c r="J4429" s="305">
        <f>'[11]Depr Exp'!J4429</f>
        <v>2.0799999999999999E-2</v>
      </c>
      <c r="K4429" s="373">
        <f>'[11]Depr Exp'!K4429</f>
        <v>14372.930103999999</v>
      </c>
      <c r="L4429" s="524">
        <f>'[11]Depr Exp'!L4429</f>
        <v>0</v>
      </c>
      <c r="M4429" s="144"/>
      <c r="N4429" s="144"/>
    </row>
    <row r="4430" spans="1:14">
      <c r="A4430" s="144" t="str">
        <f>'[11]Depr Exp'!A4430</f>
        <v>E3539 (GIF) Sta Eq, Wild Horse Exp</v>
      </c>
      <c r="B4430" s="144" t="str">
        <f>'[11]Depr Exp'!B4430</f>
        <v>E3539 (GIF) Sta Eq, Wild Horse Exp-5</v>
      </c>
      <c r="C4430" s="144" t="str">
        <f>'[11]Depr Exp'!C4430</f>
        <v>403E</v>
      </c>
      <c r="D4430" s="144"/>
      <c r="E4430" s="282">
        <f>'[11]Depr Exp'!E4430</f>
        <v>43251</v>
      </c>
      <c r="F4430" s="523">
        <f>'[11]Depr Exp'!F4430</f>
        <v>8292075.0599999996</v>
      </c>
      <c r="G4430" s="305">
        <f>'[11]Depr Exp'!G4430</f>
        <v>2.0799999999999999E-2</v>
      </c>
      <c r="H4430" s="524">
        <f>'[11]Depr Exp'!H4430</f>
        <v>14372.93</v>
      </c>
      <c r="I4430" s="523">
        <f>'[11]Depr Exp'!I4430</f>
        <v>8292075.0599999996</v>
      </c>
      <c r="J4430" s="305">
        <f>'[11]Depr Exp'!J4430</f>
        <v>2.0799999999999999E-2</v>
      </c>
      <c r="K4430" s="373">
        <f>'[11]Depr Exp'!K4430</f>
        <v>14372.930103999999</v>
      </c>
      <c r="L4430" s="524">
        <f>'[11]Depr Exp'!L4430</f>
        <v>0</v>
      </c>
      <c r="M4430" s="144"/>
      <c r="N4430" s="144"/>
    </row>
    <row r="4431" spans="1:14">
      <c r="A4431" s="144" t="str">
        <f>'[11]Depr Exp'!A4431</f>
        <v>E3539 (GIF) Sta Eq, Wild Horse Exp</v>
      </c>
      <c r="B4431" s="144" t="str">
        <f>'[11]Depr Exp'!B4431</f>
        <v>E3539 (GIF) Sta Eq, Wild Horse Exp-6</v>
      </c>
      <c r="C4431" s="144" t="str">
        <f>'[11]Depr Exp'!C4431</f>
        <v>403E</v>
      </c>
      <c r="D4431" s="144"/>
      <c r="E4431" s="282">
        <f>'[11]Depr Exp'!E4431</f>
        <v>43281</v>
      </c>
      <c r="F4431" s="523">
        <f>'[11]Depr Exp'!F4431</f>
        <v>8292075.0599999996</v>
      </c>
      <c r="G4431" s="305">
        <f>'[11]Depr Exp'!G4431</f>
        <v>2.0799999999999999E-2</v>
      </c>
      <c r="H4431" s="524">
        <f>'[11]Depr Exp'!H4431</f>
        <v>14372.93</v>
      </c>
      <c r="I4431" s="523">
        <f>'[11]Depr Exp'!I4431</f>
        <v>8292075.0599999996</v>
      </c>
      <c r="J4431" s="305">
        <f>'[11]Depr Exp'!J4431</f>
        <v>2.0799999999999999E-2</v>
      </c>
      <c r="K4431" s="373">
        <f>'[11]Depr Exp'!K4431</f>
        <v>14372.930103999999</v>
      </c>
      <c r="L4431" s="524">
        <f>'[11]Depr Exp'!L4431</f>
        <v>0</v>
      </c>
      <c r="M4431" s="144"/>
      <c r="N4431" s="144"/>
    </row>
    <row r="4432" spans="1:14">
      <c r="A4432" s="144" t="str">
        <f>'[11]Depr Exp'!A4432</f>
        <v>E3539 (GIF) Sta Eq, Wild Horse Exp</v>
      </c>
      <c r="B4432" s="144" t="str">
        <f>'[11]Depr Exp'!B4432</f>
        <v>E3539 (GIF) Sta Eq, Wild Horse Exp-7</v>
      </c>
      <c r="C4432" s="144" t="str">
        <f>'[11]Depr Exp'!C4432</f>
        <v>403E</v>
      </c>
      <c r="D4432" s="144"/>
      <c r="E4432" s="282">
        <f>'[11]Depr Exp'!E4432</f>
        <v>43312</v>
      </c>
      <c r="F4432" s="523">
        <f>'[11]Depr Exp'!F4432</f>
        <v>8292075.0599999996</v>
      </c>
      <c r="G4432" s="305">
        <f>'[11]Depr Exp'!G4432</f>
        <v>2.0799999999999999E-2</v>
      </c>
      <c r="H4432" s="524">
        <f>'[11]Depr Exp'!H4432</f>
        <v>14372.93</v>
      </c>
      <c r="I4432" s="523">
        <f>'[11]Depr Exp'!I4432</f>
        <v>8292075.0599999996</v>
      </c>
      <c r="J4432" s="305">
        <f>'[11]Depr Exp'!J4432</f>
        <v>2.0799999999999999E-2</v>
      </c>
      <c r="K4432" s="373">
        <f>'[11]Depr Exp'!K4432</f>
        <v>14372.930103999999</v>
      </c>
      <c r="L4432" s="524">
        <f>'[11]Depr Exp'!L4432</f>
        <v>0</v>
      </c>
      <c r="M4432" s="144"/>
      <c r="N4432" s="144"/>
    </row>
    <row r="4433" spans="1:14">
      <c r="A4433" s="144" t="str">
        <f>'[11]Depr Exp'!A4433</f>
        <v>E3539 (GIF) Sta Eq, Wild Horse Exp</v>
      </c>
      <c r="B4433" s="144" t="str">
        <f>'[11]Depr Exp'!B4433</f>
        <v>E3539 (GIF) Sta Eq, Wild Horse Exp-8</v>
      </c>
      <c r="C4433" s="144" t="str">
        <f>'[11]Depr Exp'!C4433</f>
        <v>403E</v>
      </c>
      <c r="D4433" s="144"/>
      <c r="E4433" s="282">
        <f>'[11]Depr Exp'!E4433</f>
        <v>43343</v>
      </c>
      <c r="F4433" s="523">
        <f>'[11]Depr Exp'!F4433</f>
        <v>8292075.0599999996</v>
      </c>
      <c r="G4433" s="305">
        <f>'[11]Depr Exp'!G4433</f>
        <v>2.0799999999999999E-2</v>
      </c>
      <c r="H4433" s="524">
        <f>'[11]Depr Exp'!H4433</f>
        <v>14372.93</v>
      </c>
      <c r="I4433" s="523">
        <f>'[11]Depr Exp'!I4433</f>
        <v>8292075.0599999996</v>
      </c>
      <c r="J4433" s="305">
        <f>'[11]Depr Exp'!J4433</f>
        <v>2.0799999999999999E-2</v>
      </c>
      <c r="K4433" s="373">
        <f>'[11]Depr Exp'!K4433</f>
        <v>14372.930103999999</v>
      </c>
      <c r="L4433" s="524">
        <f>'[11]Depr Exp'!L4433</f>
        <v>0</v>
      </c>
      <c r="M4433" s="144"/>
      <c r="N4433" s="144"/>
    </row>
    <row r="4434" spans="1:14">
      <c r="A4434" s="144" t="str">
        <f>'[11]Depr Exp'!A4434</f>
        <v>E3539 (GIF) Sta Eq, Wild Horse Exp</v>
      </c>
      <c r="B4434" s="144" t="str">
        <f>'[11]Depr Exp'!B4434</f>
        <v>E3539 (GIF) Sta Eq, Wild Horse Exp-9</v>
      </c>
      <c r="C4434" s="144" t="str">
        <f>'[11]Depr Exp'!C4434</f>
        <v>403E</v>
      </c>
      <c r="D4434" s="144"/>
      <c r="E4434" s="282">
        <f>'[11]Depr Exp'!E4434</f>
        <v>43373</v>
      </c>
      <c r="F4434" s="523">
        <f>'[11]Depr Exp'!F4434</f>
        <v>8292075.0599999996</v>
      </c>
      <c r="G4434" s="305">
        <f>'[11]Depr Exp'!G4434</f>
        <v>2.0799999999999999E-2</v>
      </c>
      <c r="H4434" s="524">
        <f>'[11]Depr Exp'!H4434</f>
        <v>14372.93</v>
      </c>
      <c r="I4434" s="523">
        <f>'[11]Depr Exp'!I4434</f>
        <v>8292075.0599999996</v>
      </c>
      <c r="J4434" s="305">
        <f>'[11]Depr Exp'!J4434</f>
        <v>2.0799999999999999E-2</v>
      </c>
      <c r="K4434" s="373">
        <f>'[11]Depr Exp'!K4434</f>
        <v>14372.930103999999</v>
      </c>
      <c r="L4434" s="524">
        <f>'[11]Depr Exp'!L4434</f>
        <v>0</v>
      </c>
      <c r="M4434" s="144"/>
      <c r="N4434" s="144"/>
    </row>
    <row r="4435" spans="1:14">
      <c r="A4435" s="144" t="str">
        <f>'[11]Depr Exp'!A4435</f>
        <v>E3539 (GIF) Sta Eq, Wild Horse Exp</v>
      </c>
      <c r="B4435" s="144" t="str">
        <f>'[11]Depr Exp'!B4435</f>
        <v>E3539 (GIF) Sta Eq, Wild Horse Exp-10</v>
      </c>
      <c r="C4435" s="144" t="str">
        <f>'[11]Depr Exp'!C4435</f>
        <v>403E</v>
      </c>
      <c r="D4435" s="144"/>
      <c r="E4435" s="282">
        <f>'[11]Depr Exp'!E4435</f>
        <v>43404</v>
      </c>
      <c r="F4435" s="523">
        <f>'[11]Depr Exp'!F4435</f>
        <v>8292075.0599999996</v>
      </c>
      <c r="G4435" s="305">
        <f>'[11]Depr Exp'!G4435</f>
        <v>2.0799999999999999E-2</v>
      </c>
      <c r="H4435" s="524">
        <f>'[11]Depr Exp'!H4435</f>
        <v>14372.93</v>
      </c>
      <c r="I4435" s="523">
        <f>'[11]Depr Exp'!I4435</f>
        <v>8292075.0599999996</v>
      </c>
      <c r="J4435" s="305">
        <f>'[11]Depr Exp'!J4435</f>
        <v>2.0799999999999999E-2</v>
      </c>
      <c r="K4435" s="373">
        <f>'[11]Depr Exp'!K4435</f>
        <v>14372.930103999999</v>
      </c>
      <c r="L4435" s="524">
        <f>'[11]Depr Exp'!L4435</f>
        <v>0</v>
      </c>
      <c r="M4435" s="144"/>
      <c r="N4435" s="144"/>
    </row>
    <row r="4436" spans="1:14">
      <c r="A4436" s="144" t="str">
        <f>'[11]Depr Exp'!A4436</f>
        <v>E3539 (GIF) Sta Eq, Wild Horse Exp</v>
      </c>
      <c r="B4436" s="144" t="str">
        <f>'[11]Depr Exp'!B4436</f>
        <v>E3539 (GIF) Sta Eq, Wild Horse Exp-11</v>
      </c>
      <c r="C4436" s="144" t="str">
        <f>'[11]Depr Exp'!C4436</f>
        <v>403E</v>
      </c>
      <c r="D4436" s="144"/>
      <c r="E4436" s="282">
        <f>'[11]Depr Exp'!E4436</f>
        <v>43434</v>
      </c>
      <c r="F4436" s="523">
        <f>'[11]Depr Exp'!F4436</f>
        <v>8292075.0599999996</v>
      </c>
      <c r="G4436" s="305">
        <f>'[11]Depr Exp'!G4436</f>
        <v>2.0799999999999999E-2</v>
      </c>
      <c r="H4436" s="524">
        <f>'[11]Depr Exp'!H4436</f>
        <v>14372.93</v>
      </c>
      <c r="I4436" s="523">
        <f>'[11]Depr Exp'!I4436</f>
        <v>8292075.0599999996</v>
      </c>
      <c r="J4436" s="305">
        <f>'[11]Depr Exp'!J4436</f>
        <v>2.0799999999999999E-2</v>
      </c>
      <c r="K4436" s="373">
        <f>'[11]Depr Exp'!K4436</f>
        <v>14372.930103999999</v>
      </c>
      <c r="L4436" s="524">
        <f>'[11]Depr Exp'!L4436</f>
        <v>0</v>
      </c>
      <c r="M4436" s="144"/>
      <c r="N4436" s="144"/>
    </row>
    <row r="4437" spans="1:14">
      <c r="A4437" s="144" t="str">
        <f>'[11]Depr Exp'!A4437</f>
        <v>E3539 (GIF) Sta Eq, Wild Horse Exp</v>
      </c>
      <c r="B4437" s="144" t="str">
        <f>'[11]Depr Exp'!B4437</f>
        <v>E3539 (GIF) Sta Eq, Wild Horse Exp-12</v>
      </c>
      <c r="C4437" s="144" t="str">
        <f>'[11]Depr Exp'!C4437</f>
        <v>403E</v>
      </c>
      <c r="D4437" s="144"/>
      <c r="E4437" s="282">
        <f>'[11]Depr Exp'!E4437</f>
        <v>43465</v>
      </c>
      <c r="F4437" s="523">
        <f>'[11]Depr Exp'!F4437</f>
        <v>8292075.0599999996</v>
      </c>
      <c r="G4437" s="305">
        <f>'[11]Depr Exp'!G4437</f>
        <v>2.0799999999999999E-2</v>
      </c>
      <c r="H4437" s="524">
        <f>'[11]Depr Exp'!H4437</f>
        <v>14372.93</v>
      </c>
      <c r="I4437" s="523">
        <f>'[11]Depr Exp'!I4437</f>
        <v>8292075.0599999996</v>
      </c>
      <c r="J4437" s="305">
        <f>'[11]Depr Exp'!J4437</f>
        <v>2.0799999999999999E-2</v>
      </c>
      <c r="K4437" s="373">
        <f>'[11]Depr Exp'!K4437</f>
        <v>14372.930103999999</v>
      </c>
      <c r="L4437" s="524">
        <f>'[11]Depr Exp'!L4437</f>
        <v>0</v>
      </c>
      <c r="M4437" s="144"/>
      <c r="N4437" s="144"/>
    </row>
    <row r="4438" spans="1:14" ht="15.75" thickBot="1">
      <c r="A4438" s="159" t="str">
        <f>'[11]Depr Exp'!A4438</f>
        <v>E3539 (GIF) Sta Eq, Wild Horse Exp Total</v>
      </c>
      <c r="B4438" s="144">
        <f>'[11]Depr Exp'!B4438</f>
        <v>0</v>
      </c>
      <c r="C4438" s="502" t="str">
        <f>'[11]Depr Exp'!C4438</f>
        <v>ETSM</v>
      </c>
      <c r="D4438" s="144"/>
      <c r="E4438" s="281" t="str">
        <f>'[11]Depr Exp'!E4438</f>
        <v>Total</v>
      </c>
      <c r="F4438" s="141">
        <f>'[11]Depr Exp'!F4438</f>
        <v>0</v>
      </c>
      <c r="G4438" s="252">
        <f>'[11]Depr Exp'!G4438</f>
        <v>0</v>
      </c>
      <c r="H4438" s="286">
        <f>'[11]Depr Exp'!H4438</f>
        <v>172475.15999999995</v>
      </c>
      <c r="I4438" s="141">
        <f>'[11]Depr Exp'!I4438</f>
        <v>0</v>
      </c>
      <c r="J4438" s="252">
        <f>'[11]Depr Exp'!J4438</f>
        <v>0</v>
      </c>
      <c r="K4438" s="286">
        <f>'[11]Depr Exp'!K4438</f>
        <v>172475.16124799999</v>
      </c>
      <c r="L4438" s="286">
        <f>'[11]Depr Exp'!L4438</f>
        <v>0</v>
      </c>
      <c r="M4438" s="144"/>
      <c r="N4438" s="144"/>
    </row>
    <row r="4439" spans="1:14" ht="13.5" thickTop="1">
      <c r="A4439" s="144" t="str">
        <f>'[11]Depr Exp'!A4439</f>
        <v>E3539 (GIF) Sta Eq, Wind Ridge</v>
      </c>
      <c r="B4439" s="144" t="str">
        <f>'[11]Depr Exp'!B4439</f>
        <v>E3539 (GIF) Sta Eq, Wind Ridge-1</v>
      </c>
      <c r="C4439" s="144" t="str">
        <f>'[11]Depr Exp'!C4439</f>
        <v>403E</v>
      </c>
      <c r="D4439" s="144"/>
      <c r="E4439" s="282">
        <f>'[11]Depr Exp'!E4439</f>
        <v>43131</v>
      </c>
      <c r="F4439" s="523">
        <f>'[11]Depr Exp'!F4439</f>
        <v>151580.69</v>
      </c>
      <c r="G4439" s="305">
        <f>'[11]Depr Exp'!G4439</f>
        <v>2.0799999999999999E-2</v>
      </c>
      <c r="H4439" s="524">
        <f>'[11]Depr Exp'!H4439</f>
        <v>262.74</v>
      </c>
      <c r="I4439" s="523">
        <f>'[11]Depr Exp'!I4439</f>
        <v>151580.69</v>
      </c>
      <c r="J4439" s="305">
        <f>'[11]Depr Exp'!J4439</f>
        <v>2.0799999999999999E-2</v>
      </c>
      <c r="K4439" s="373">
        <f>'[11]Depr Exp'!K4439</f>
        <v>262.73986266666662</v>
      </c>
      <c r="L4439" s="524">
        <f>'[11]Depr Exp'!L4439</f>
        <v>0</v>
      </c>
      <c r="M4439" s="144"/>
      <c r="N4439" s="144"/>
    </row>
    <row r="4440" spans="1:14">
      <c r="A4440" s="144" t="str">
        <f>'[11]Depr Exp'!A4440</f>
        <v>E3539 (GIF) Sta Eq, Wind Ridge</v>
      </c>
      <c r="B4440" s="144" t="str">
        <f>'[11]Depr Exp'!B4440</f>
        <v>E3539 (GIF) Sta Eq, Wind Ridge-2</v>
      </c>
      <c r="C4440" s="144" t="str">
        <f>'[11]Depr Exp'!C4440</f>
        <v>403E</v>
      </c>
      <c r="D4440" s="144"/>
      <c r="E4440" s="282">
        <f>'[11]Depr Exp'!E4440</f>
        <v>43159</v>
      </c>
      <c r="F4440" s="523">
        <f>'[11]Depr Exp'!F4440</f>
        <v>151580.69</v>
      </c>
      <c r="G4440" s="305">
        <f>'[11]Depr Exp'!G4440</f>
        <v>2.0799999999999999E-2</v>
      </c>
      <c r="H4440" s="524">
        <f>'[11]Depr Exp'!H4440</f>
        <v>262.74</v>
      </c>
      <c r="I4440" s="523">
        <f>'[11]Depr Exp'!I4440</f>
        <v>151580.69</v>
      </c>
      <c r="J4440" s="305">
        <f>'[11]Depr Exp'!J4440</f>
        <v>2.0799999999999999E-2</v>
      </c>
      <c r="K4440" s="373">
        <f>'[11]Depr Exp'!K4440</f>
        <v>262.73986266666662</v>
      </c>
      <c r="L4440" s="524">
        <f>'[11]Depr Exp'!L4440</f>
        <v>0</v>
      </c>
      <c r="M4440" s="144"/>
      <c r="N4440" s="144"/>
    </row>
    <row r="4441" spans="1:14">
      <c r="A4441" s="144" t="str">
        <f>'[11]Depr Exp'!A4441</f>
        <v>E3539 (GIF) Sta Eq, Wind Ridge</v>
      </c>
      <c r="B4441" s="144" t="str">
        <f>'[11]Depr Exp'!B4441</f>
        <v>E3539 (GIF) Sta Eq, Wind Ridge-3</v>
      </c>
      <c r="C4441" s="144" t="str">
        <f>'[11]Depr Exp'!C4441</f>
        <v>403E</v>
      </c>
      <c r="D4441" s="144"/>
      <c r="E4441" s="282">
        <f>'[11]Depr Exp'!E4441</f>
        <v>43190</v>
      </c>
      <c r="F4441" s="523">
        <f>'[11]Depr Exp'!F4441</f>
        <v>151580.69</v>
      </c>
      <c r="G4441" s="305">
        <f>'[11]Depr Exp'!G4441</f>
        <v>2.0799999999999999E-2</v>
      </c>
      <c r="H4441" s="524">
        <f>'[11]Depr Exp'!H4441</f>
        <v>262.74</v>
      </c>
      <c r="I4441" s="523">
        <f>'[11]Depr Exp'!I4441</f>
        <v>151580.69</v>
      </c>
      <c r="J4441" s="305">
        <f>'[11]Depr Exp'!J4441</f>
        <v>2.0799999999999999E-2</v>
      </c>
      <c r="K4441" s="373">
        <f>'[11]Depr Exp'!K4441</f>
        <v>262.73986266666662</v>
      </c>
      <c r="L4441" s="524">
        <f>'[11]Depr Exp'!L4441</f>
        <v>0</v>
      </c>
      <c r="M4441" s="144"/>
      <c r="N4441" s="144"/>
    </row>
    <row r="4442" spans="1:14">
      <c r="A4442" s="144" t="str">
        <f>'[11]Depr Exp'!A4442</f>
        <v>E3539 (GIF) Sta Eq, Wind Ridge</v>
      </c>
      <c r="B4442" s="144" t="str">
        <f>'[11]Depr Exp'!B4442</f>
        <v>E3539 (GIF) Sta Eq, Wind Ridge-4</v>
      </c>
      <c r="C4442" s="144" t="str">
        <f>'[11]Depr Exp'!C4442</f>
        <v>403E</v>
      </c>
      <c r="D4442" s="144"/>
      <c r="E4442" s="282">
        <f>'[11]Depr Exp'!E4442</f>
        <v>43220</v>
      </c>
      <c r="F4442" s="523">
        <f>'[11]Depr Exp'!F4442</f>
        <v>151580.69</v>
      </c>
      <c r="G4442" s="305">
        <f>'[11]Depr Exp'!G4442</f>
        <v>2.0799999999999999E-2</v>
      </c>
      <c r="H4442" s="524">
        <f>'[11]Depr Exp'!H4442</f>
        <v>262.74</v>
      </c>
      <c r="I4442" s="523">
        <f>'[11]Depr Exp'!I4442</f>
        <v>151580.69</v>
      </c>
      <c r="J4442" s="305">
        <f>'[11]Depr Exp'!J4442</f>
        <v>2.0799999999999999E-2</v>
      </c>
      <c r="K4442" s="373">
        <f>'[11]Depr Exp'!K4442</f>
        <v>262.73986266666662</v>
      </c>
      <c r="L4442" s="524">
        <f>'[11]Depr Exp'!L4442</f>
        <v>0</v>
      </c>
      <c r="M4442" s="144"/>
      <c r="N4442" s="144"/>
    </row>
    <row r="4443" spans="1:14">
      <c r="A4443" s="144" t="str">
        <f>'[11]Depr Exp'!A4443</f>
        <v>E3539 (GIF) Sta Eq, Wind Ridge</v>
      </c>
      <c r="B4443" s="144" t="str">
        <f>'[11]Depr Exp'!B4443</f>
        <v>E3539 (GIF) Sta Eq, Wind Ridge-5</v>
      </c>
      <c r="C4443" s="144" t="str">
        <f>'[11]Depr Exp'!C4443</f>
        <v>403E</v>
      </c>
      <c r="D4443" s="144"/>
      <c r="E4443" s="282">
        <f>'[11]Depr Exp'!E4443</f>
        <v>43251</v>
      </c>
      <c r="F4443" s="523">
        <f>'[11]Depr Exp'!F4443</f>
        <v>151580.69</v>
      </c>
      <c r="G4443" s="305">
        <f>'[11]Depr Exp'!G4443</f>
        <v>2.0799999999999999E-2</v>
      </c>
      <c r="H4443" s="524">
        <f>'[11]Depr Exp'!H4443</f>
        <v>262.74</v>
      </c>
      <c r="I4443" s="523">
        <f>'[11]Depr Exp'!I4443</f>
        <v>151580.69</v>
      </c>
      <c r="J4443" s="305">
        <f>'[11]Depr Exp'!J4443</f>
        <v>2.0799999999999999E-2</v>
      </c>
      <c r="K4443" s="373">
        <f>'[11]Depr Exp'!K4443</f>
        <v>262.73986266666662</v>
      </c>
      <c r="L4443" s="524">
        <f>'[11]Depr Exp'!L4443</f>
        <v>0</v>
      </c>
      <c r="M4443" s="144"/>
      <c r="N4443" s="144"/>
    </row>
    <row r="4444" spans="1:14">
      <c r="A4444" s="144" t="str">
        <f>'[11]Depr Exp'!A4444</f>
        <v>E3539 (GIF) Sta Eq, Wind Ridge</v>
      </c>
      <c r="B4444" s="144" t="str">
        <f>'[11]Depr Exp'!B4444</f>
        <v>E3539 (GIF) Sta Eq, Wind Ridge-6</v>
      </c>
      <c r="C4444" s="144" t="str">
        <f>'[11]Depr Exp'!C4444</f>
        <v>403E</v>
      </c>
      <c r="D4444" s="144"/>
      <c r="E4444" s="282">
        <f>'[11]Depr Exp'!E4444</f>
        <v>43281</v>
      </c>
      <c r="F4444" s="523">
        <f>'[11]Depr Exp'!F4444</f>
        <v>151580.69</v>
      </c>
      <c r="G4444" s="305">
        <f>'[11]Depr Exp'!G4444</f>
        <v>2.0799999999999999E-2</v>
      </c>
      <c r="H4444" s="524">
        <f>'[11]Depr Exp'!H4444</f>
        <v>262.74</v>
      </c>
      <c r="I4444" s="523">
        <f>'[11]Depr Exp'!I4444</f>
        <v>151580.69</v>
      </c>
      <c r="J4444" s="305">
        <f>'[11]Depr Exp'!J4444</f>
        <v>2.0799999999999999E-2</v>
      </c>
      <c r="K4444" s="373">
        <f>'[11]Depr Exp'!K4444</f>
        <v>262.73986266666662</v>
      </c>
      <c r="L4444" s="524">
        <f>'[11]Depr Exp'!L4444</f>
        <v>0</v>
      </c>
      <c r="M4444" s="144"/>
      <c r="N4444" s="144"/>
    </row>
    <row r="4445" spans="1:14">
      <c r="A4445" s="144" t="str">
        <f>'[11]Depr Exp'!A4445</f>
        <v>E3539 (GIF) Sta Eq, Wind Ridge</v>
      </c>
      <c r="B4445" s="144" t="str">
        <f>'[11]Depr Exp'!B4445</f>
        <v>E3539 (GIF) Sta Eq, Wind Ridge-7</v>
      </c>
      <c r="C4445" s="144" t="str">
        <f>'[11]Depr Exp'!C4445</f>
        <v>403E</v>
      </c>
      <c r="D4445" s="144"/>
      <c r="E4445" s="282">
        <f>'[11]Depr Exp'!E4445</f>
        <v>43312</v>
      </c>
      <c r="F4445" s="523">
        <f>'[11]Depr Exp'!F4445</f>
        <v>151580.69</v>
      </c>
      <c r="G4445" s="305">
        <f>'[11]Depr Exp'!G4445</f>
        <v>2.0799999999999999E-2</v>
      </c>
      <c r="H4445" s="524">
        <f>'[11]Depr Exp'!H4445</f>
        <v>262.74</v>
      </c>
      <c r="I4445" s="523">
        <f>'[11]Depr Exp'!I4445</f>
        <v>151580.69</v>
      </c>
      <c r="J4445" s="305">
        <f>'[11]Depr Exp'!J4445</f>
        <v>2.0799999999999999E-2</v>
      </c>
      <c r="K4445" s="373">
        <f>'[11]Depr Exp'!K4445</f>
        <v>262.73986266666662</v>
      </c>
      <c r="L4445" s="524">
        <f>'[11]Depr Exp'!L4445</f>
        <v>0</v>
      </c>
      <c r="M4445" s="144"/>
      <c r="N4445" s="144"/>
    </row>
    <row r="4446" spans="1:14">
      <c r="A4446" s="144" t="str">
        <f>'[11]Depr Exp'!A4446</f>
        <v>E3539 (GIF) Sta Eq, Wind Ridge</v>
      </c>
      <c r="B4446" s="144" t="str">
        <f>'[11]Depr Exp'!B4446</f>
        <v>E3539 (GIF) Sta Eq, Wind Ridge-8</v>
      </c>
      <c r="C4446" s="144" t="str">
        <f>'[11]Depr Exp'!C4446</f>
        <v>403E</v>
      </c>
      <c r="D4446" s="144"/>
      <c r="E4446" s="282">
        <f>'[11]Depr Exp'!E4446</f>
        <v>43343</v>
      </c>
      <c r="F4446" s="523">
        <f>'[11]Depr Exp'!F4446</f>
        <v>151580.69</v>
      </c>
      <c r="G4446" s="305">
        <f>'[11]Depr Exp'!G4446</f>
        <v>2.0799999999999999E-2</v>
      </c>
      <c r="H4446" s="524">
        <f>'[11]Depr Exp'!H4446</f>
        <v>262.74</v>
      </c>
      <c r="I4446" s="523">
        <f>'[11]Depr Exp'!I4446</f>
        <v>151580.69</v>
      </c>
      <c r="J4446" s="305">
        <f>'[11]Depr Exp'!J4446</f>
        <v>2.0799999999999999E-2</v>
      </c>
      <c r="K4446" s="373">
        <f>'[11]Depr Exp'!K4446</f>
        <v>262.73986266666662</v>
      </c>
      <c r="L4446" s="524">
        <f>'[11]Depr Exp'!L4446</f>
        <v>0</v>
      </c>
      <c r="M4446" s="144"/>
      <c r="N4446" s="144"/>
    </row>
    <row r="4447" spans="1:14">
      <c r="A4447" s="144" t="str">
        <f>'[11]Depr Exp'!A4447</f>
        <v>E3539 (GIF) Sta Eq, Wind Ridge</v>
      </c>
      <c r="B4447" s="144" t="str">
        <f>'[11]Depr Exp'!B4447</f>
        <v>E3539 (GIF) Sta Eq, Wind Ridge-9</v>
      </c>
      <c r="C4447" s="144" t="str">
        <f>'[11]Depr Exp'!C4447</f>
        <v>403E</v>
      </c>
      <c r="D4447" s="144"/>
      <c r="E4447" s="282">
        <f>'[11]Depr Exp'!E4447</f>
        <v>43373</v>
      </c>
      <c r="F4447" s="523">
        <f>'[11]Depr Exp'!F4447</f>
        <v>151580.69</v>
      </c>
      <c r="G4447" s="305">
        <f>'[11]Depr Exp'!G4447</f>
        <v>2.0799999999999999E-2</v>
      </c>
      <c r="H4447" s="524">
        <f>'[11]Depr Exp'!H4447</f>
        <v>262.74</v>
      </c>
      <c r="I4447" s="523">
        <f>'[11]Depr Exp'!I4447</f>
        <v>151580.69</v>
      </c>
      <c r="J4447" s="305">
        <f>'[11]Depr Exp'!J4447</f>
        <v>2.0799999999999999E-2</v>
      </c>
      <c r="K4447" s="373">
        <f>'[11]Depr Exp'!K4447</f>
        <v>262.73986266666662</v>
      </c>
      <c r="L4447" s="524">
        <f>'[11]Depr Exp'!L4447</f>
        <v>0</v>
      </c>
      <c r="M4447" s="144"/>
      <c r="N4447" s="144"/>
    </row>
    <row r="4448" spans="1:14">
      <c r="A4448" s="144" t="str">
        <f>'[11]Depr Exp'!A4448</f>
        <v>E3539 (GIF) Sta Eq, Wind Ridge</v>
      </c>
      <c r="B4448" s="144" t="str">
        <f>'[11]Depr Exp'!B4448</f>
        <v>E3539 (GIF) Sta Eq, Wind Ridge-10</v>
      </c>
      <c r="C4448" s="144" t="str">
        <f>'[11]Depr Exp'!C4448</f>
        <v>403E</v>
      </c>
      <c r="D4448" s="144"/>
      <c r="E4448" s="282">
        <f>'[11]Depr Exp'!E4448</f>
        <v>43404</v>
      </c>
      <c r="F4448" s="523">
        <f>'[11]Depr Exp'!F4448</f>
        <v>151580.69</v>
      </c>
      <c r="G4448" s="305">
        <f>'[11]Depr Exp'!G4448</f>
        <v>2.0799999999999999E-2</v>
      </c>
      <c r="H4448" s="524">
        <f>'[11]Depr Exp'!H4448</f>
        <v>262.74</v>
      </c>
      <c r="I4448" s="523">
        <f>'[11]Depr Exp'!I4448</f>
        <v>151580.69</v>
      </c>
      <c r="J4448" s="305">
        <f>'[11]Depr Exp'!J4448</f>
        <v>2.0799999999999999E-2</v>
      </c>
      <c r="K4448" s="373">
        <f>'[11]Depr Exp'!K4448</f>
        <v>262.73986266666662</v>
      </c>
      <c r="L4448" s="524">
        <f>'[11]Depr Exp'!L4448</f>
        <v>0</v>
      </c>
      <c r="M4448" s="144"/>
      <c r="N4448" s="144"/>
    </row>
    <row r="4449" spans="1:14">
      <c r="A4449" s="144" t="str">
        <f>'[11]Depr Exp'!A4449</f>
        <v>E3539 (GIF) Sta Eq, Wind Ridge</v>
      </c>
      <c r="B4449" s="144" t="str">
        <f>'[11]Depr Exp'!B4449</f>
        <v>E3539 (GIF) Sta Eq, Wind Ridge-11</v>
      </c>
      <c r="C4449" s="144" t="str">
        <f>'[11]Depr Exp'!C4449</f>
        <v>403E</v>
      </c>
      <c r="D4449" s="144"/>
      <c r="E4449" s="282">
        <f>'[11]Depr Exp'!E4449</f>
        <v>43434</v>
      </c>
      <c r="F4449" s="523">
        <f>'[11]Depr Exp'!F4449</f>
        <v>151580.69</v>
      </c>
      <c r="G4449" s="305">
        <f>'[11]Depr Exp'!G4449</f>
        <v>2.0799999999999999E-2</v>
      </c>
      <c r="H4449" s="524">
        <f>'[11]Depr Exp'!H4449</f>
        <v>262.74</v>
      </c>
      <c r="I4449" s="523">
        <f>'[11]Depr Exp'!I4449</f>
        <v>151580.69</v>
      </c>
      <c r="J4449" s="305">
        <f>'[11]Depr Exp'!J4449</f>
        <v>2.0799999999999999E-2</v>
      </c>
      <c r="K4449" s="373">
        <f>'[11]Depr Exp'!K4449</f>
        <v>262.73986266666662</v>
      </c>
      <c r="L4449" s="524">
        <f>'[11]Depr Exp'!L4449</f>
        <v>0</v>
      </c>
      <c r="M4449" s="144"/>
      <c r="N4449" s="144"/>
    </row>
    <row r="4450" spans="1:14">
      <c r="A4450" s="144" t="str">
        <f>'[11]Depr Exp'!A4450</f>
        <v>E3539 (GIF) Sta Eq, Wind Ridge</v>
      </c>
      <c r="B4450" s="144" t="str">
        <f>'[11]Depr Exp'!B4450</f>
        <v>E3539 (GIF) Sta Eq, Wind Ridge-12</v>
      </c>
      <c r="C4450" s="144" t="str">
        <f>'[11]Depr Exp'!C4450</f>
        <v>403E</v>
      </c>
      <c r="D4450" s="144"/>
      <c r="E4450" s="282">
        <f>'[11]Depr Exp'!E4450</f>
        <v>43465</v>
      </c>
      <c r="F4450" s="523">
        <f>'[11]Depr Exp'!F4450</f>
        <v>151580.69</v>
      </c>
      <c r="G4450" s="305">
        <f>'[11]Depr Exp'!G4450</f>
        <v>2.0799999999999999E-2</v>
      </c>
      <c r="H4450" s="524">
        <f>'[11]Depr Exp'!H4450</f>
        <v>262.74</v>
      </c>
      <c r="I4450" s="523">
        <f>'[11]Depr Exp'!I4450</f>
        <v>151580.69</v>
      </c>
      <c r="J4450" s="305">
        <f>'[11]Depr Exp'!J4450</f>
        <v>2.0799999999999999E-2</v>
      </c>
      <c r="K4450" s="373">
        <f>'[11]Depr Exp'!K4450</f>
        <v>262.73986266666662</v>
      </c>
      <c r="L4450" s="524">
        <f>'[11]Depr Exp'!L4450</f>
        <v>0</v>
      </c>
      <c r="M4450" s="144"/>
      <c r="N4450" s="144"/>
    </row>
    <row r="4451" spans="1:14" ht="15.75" thickBot="1">
      <c r="A4451" s="159" t="str">
        <f>'[11]Depr Exp'!A4451</f>
        <v>E3539 (GIF) Sta Eq, Wind Ridge Total</v>
      </c>
      <c r="B4451" s="144">
        <f>'[11]Depr Exp'!B4451</f>
        <v>0</v>
      </c>
      <c r="C4451" s="502" t="str">
        <f>'[11]Depr Exp'!C4451</f>
        <v>ETSM</v>
      </c>
      <c r="D4451" s="144"/>
      <c r="E4451" s="281" t="str">
        <f>'[11]Depr Exp'!E4451</f>
        <v>Total</v>
      </c>
      <c r="F4451" s="141">
        <f>'[11]Depr Exp'!F4451</f>
        <v>0</v>
      </c>
      <c r="G4451" s="252">
        <f>'[11]Depr Exp'!G4451</f>
        <v>0</v>
      </c>
      <c r="H4451" s="286">
        <f>'[11]Depr Exp'!H4451</f>
        <v>3152.8799999999992</v>
      </c>
      <c r="I4451" s="141">
        <f>'[11]Depr Exp'!I4451</f>
        <v>0</v>
      </c>
      <c r="J4451" s="252">
        <f>'[11]Depr Exp'!J4451</f>
        <v>0</v>
      </c>
      <c r="K4451" s="286">
        <f>'[11]Depr Exp'!K4451</f>
        <v>3152.8783520000002</v>
      </c>
      <c r="L4451" s="286">
        <f>'[11]Depr Exp'!L4451</f>
        <v>0</v>
      </c>
      <c r="M4451" s="144"/>
      <c r="N4451" s="144"/>
    </row>
    <row r="4452" spans="1:14" ht="13.5" thickTop="1">
      <c r="A4452" s="144" t="str">
        <f>'[11]Depr Exp'!A4452</f>
        <v>E3539 (GIF) Sta Eq, WindRid NonProj</v>
      </c>
      <c r="B4452" s="144" t="str">
        <f>'[11]Depr Exp'!B4452</f>
        <v>E3539 (GIF) Sta Eq, WindRid NonProj-1</v>
      </c>
      <c r="C4452" s="144" t="str">
        <f>'[11]Depr Exp'!C4452</f>
        <v>403E</v>
      </c>
      <c r="D4452" s="144"/>
      <c r="E4452" s="282">
        <f>'[11]Depr Exp'!E4452</f>
        <v>43131</v>
      </c>
      <c r="F4452" s="523">
        <f>'[11]Depr Exp'!F4452</f>
        <v>158947.37</v>
      </c>
      <c r="G4452" s="305">
        <f>'[11]Depr Exp'!G4452</f>
        <v>2.0799999999999999E-2</v>
      </c>
      <c r="H4452" s="524">
        <f>'[11]Depr Exp'!H4452</f>
        <v>275.5</v>
      </c>
      <c r="I4452" s="523">
        <f>'[11]Depr Exp'!I4452</f>
        <v>158947.37</v>
      </c>
      <c r="J4452" s="305">
        <f>'[11]Depr Exp'!J4452</f>
        <v>2.0799999999999999E-2</v>
      </c>
      <c r="K4452" s="373">
        <f>'[11]Depr Exp'!K4452</f>
        <v>275.50877466666662</v>
      </c>
      <c r="L4452" s="524">
        <f>'[11]Depr Exp'!L4452</f>
        <v>0.01</v>
      </c>
      <c r="M4452" s="144"/>
      <c r="N4452" s="144"/>
    </row>
    <row r="4453" spans="1:14">
      <c r="A4453" s="144" t="str">
        <f>'[11]Depr Exp'!A4453</f>
        <v>E3539 (GIF) Sta Eq, WindRid NonProj</v>
      </c>
      <c r="B4453" s="144" t="str">
        <f>'[11]Depr Exp'!B4453</f>
        <v>E3539 (GIF) Sta Eq, WindRid NonProj-2</v>
      </c>
      <c r="C4453" s="144" t="str">
        <f>'[11]Depr Exp'!C4453</f>
        <v>403E</v>
      </c>
      <c r="D4453" s="144"/>
      <c r="E4453" s="282">
        <f>'[11]Depr Exp'!E4453</f>
        <v>43159</v>
      </c>
      <c r="F4453" s="523">
        <f>'[11]Depr Exp'!F4453</f>
        <v>158947.37</v>
      </c>
      <c r="G4453" s="305">
        <f>'[11]Depr Exp'!G4453</f>
        <v>2.0799999999999999E-2</v>
      </c>
      <c r="H4453" s="524">
        <f>'[11]Depr Exp'!H4453</f>
        <v>275.5</v>
      </c>
      <c r="I4453" s="523">
        <f>'[11]Depr Exp'!I4453</f>
        <v>158947.37</v>
      </c>
      <c r="J4453" s="305">
        <f>'[11]Depr Exp'!J4453</f>
        <v>2.0799999999999999E-2</v>
      </c>
      <c r="K4453" s="373">
        <f>'[11]Depr Exp'!K4453</f>
        <v>275.50877466666662</v>
      </c>
      <c r="L4453" s="524">
        <f>'[11]Depr Exp'!L4453</f>
        <v>0.01</v>
      </c>
      <c r="M4453" s="144"/>
      <c r="N4453" s="144"/>
    </row>
    <row r="4454" spans="1:14">
      <c r="A4454" s="144" t="str">
        <f>'[11]Depr Exp'!A4454</f>
        <v>E3539 (GIF) Sta Eq, WindRid NonProj</v>
      </c>
      <c r="B4454" s="144" t="str">
        <f>'[11]Depr Exp'!B4454</f>
        <v>E3539 (GIF) Sta Eq, WindRid NonProj-3</v>
      </c>
      <c r="C4454" s="144" t="str">
        <f>'[11]Depr Exp'!C4454</f>
        <v>403E</v>
      </c>
      <c r="D4454" s="144"/>
      <c r="E4454" s="282">
        <f>'[11]Depr Exp'!E4454</f>
        <v>43190</v>
      </c>
      <c r="F4454" s="523">
        <f>'[11]Depr Exp'!F4454</f>
        <v>158947.37</v>
      </c>
      <c r="G4454" s="305">
        <f>'[11]Depr Exp'!G4454</f>
        <v>2.0799999999999999E-2</v>
      </c>
      <c r="H4454" s="524">
        <f>'[11]Depr Exp'!H4454</f>
        <v>275.5</v>
      </c>
      <c r="I4454" s="523">
        <f>'[11]Depr Exp'!I4454</f>
        <v>158947.37</v>
      </c>
      <c r="J4454" s="305">
        <f>'[11]Depr Exp'!J4454</f>
        <v>2.0799999999999999E-2</v>
      </c>
      <c r="K4454" s="373">
        <f>'[11]Depr Exp'!K4454</f>
        <v>275.50877466666662</v>
      </c>
      <c r="L4454" s="524">
        <f>'[11]Depr Exp'!L4454</f>
        <v>0.01</v>
      </c>
      <c r="M4454" s="144"/>
      <c r="N4454" s="144"/>
    </row>
    <row r="4455" spans="1:14">
      <c r="A4455" s="144" t="str">
        <f>'[11]Depr Exp'!A4455</f>
        <v>E3539 (GIF) Sta Eq, WindRid NonProj</v>
      </c>
      <c r="B4455" s="144" t="str">
        <f>'[11]Depr Exp'!B4455</f>
        <v>E3539 (GIF) Sta Eq, WindRid NonProj-4</v>
      </c>
      <c r="C4455" s="144" t="str">
        <f>'[11]Depr Exp'!C4455</f>
        <v>403E</v>
      </c>
      <c r="D4455" s="144"/>
      <c r="E4455" s="282">
        <f>'[11]Depr Exp'!E4455</f>
        <v>43220</v>
      </c>
      <c r="F4455" s="523">
        <f>'[11]Depr Exp'!F4455</f>
        <v>158947.37</v>
      </c>
      <c r="G4455" s="305">
        <f>'[11]Depr Exp'!G4455</f>
        <v>2.0799999999999999E-2</v>
      </c>
      <c r="H4455" s="524">
        <f>'[11]Depr Exp'!H4455</f>
        <v>275.5</v>
      </c>
      <c r="I4455" s="523">
        <f>'[11]Depr Exp'!I4455</f>
        <v>158947.37</v>
      </c>
      <c r="J4455" s="305">
        <f>'[11]Depr Exp'!J4455</f>
        <v>2.0799999999999999E-2</v>
      </c>
      <c r="K4455" s="373">
        <f>'[11]Depr Exp'!K4455</f>
        <v>275.50877466666662</v>
      </c>
      <c r="L4455" s="524">
        <f>'[11]Depr Exp'!L4455</f>
        <v>0.01</v>
      </c>
      <c r="M4455" s="144"/>
      <c r="N4455" s="144"/>
    </row>
    <row r="4456" spans="1:14">
      <c r="A4456" s="144" t="str">
        <f>'[11]Depr Exp'!A4456</f>
        <v>E3539 (GIF) Sta Eq, WindRid NonProj</v>
      </c>
      <c r="B4456" s="144" t="str">
        <f>'[11]Depr Exp'!B4456</f>
        <v>E3539 (GIF) Sta Eq, WindRid NonProj-5</v>
      </c>
      <c r="C4456" s="144" t="str">
        <f>'[11]Depr Exp'!C4456</f>
        <v>403E</v>
      </c>
      <c r="D4456" s="144"/>
      <c r="E4456" s="282">
        <f>'[11]Depr Exp'!E4456</f>
        <v>43251</v>
      </c>
      <c r="F4456" s="523">
        <f>'[11]Depr Exp'!F4456</f>
        <v>158947.37</v>
      </c>
      <c r="G4456" s="305">
        <f>'[11]Depr Exp'!G4456</f>
        <v>2.0799999999999999E-2</v>
      </c>
      <c r="H4456" s="524">
        <f>'[11]Depr Exp'!H4456</f>
        <v>275.5</v>
      </c>
      <c r="I4456" s="523">
        <f>'[11]Depr Exp'!I4456</f>
        <v>158947.37</v>
      </c>
      <c r="J4456" s="305">
        <f>'[11]Depr Exp'!J4456</f>
        <v>2.0799999999999999E-2</v>
      </c>
      <c r="K4456" s="373">
        <f>'[11]Depr Exp'!K4456</f>
        <v>275.50877466666662</v>
      </c>
      <c r="L4456" s="524">
        <f>'[11]Depr Exp'!L4456</f>
        <v>0.01</v>
      </c>
      <c r="M4456" s="144"/>
      <c r="N4456" s="144"/>
    </row>
    <row r="4457" spans="1:14">
      <c r="A4457" s="144" t="str">
        <f>'[11]Depr Exp'!A4457</f>
        <v>E3539 (GIF) Sta Eq, WindRid NonProj</v>
      </c>
      <c r="B4457" s="144" t="str">
        <f>'[11]Depr Exp'!B4457</f>
        <v>E3539 (GIF) Sta Eq, WindRid NonProj-6</v>
      </c>
      <c r="C4457" s="144" t="str">
        <f>'[11]Depr Exp'!C4457</f>
        <v>403E</v>
      </c>
      <c r="D4457" s="144"/>
      <c r="E4457" s="282">
        <f>'[11]Depr Exp'!E4457</f>
        <v>43281</v>
      </c>
      <c r="F4457" s="523">
        <f>'[11]Depr Exp'!F4457</f>
        <v>158947.37</v>
      </c>
      <c r="G4457" s="305">
        <f>'[11]Depr Exp'!G4457</f>
        <v>2.0799999999999999E-2</v>
      </c>
      <c r="H4457" s="524">
        <f>'[11]Depr Exp'!H4457</f>
        <v>275.5</v>
      </c>
      <c r="I4457" s="523">
        <f>'[11]Depr Exp'!I4457</f>
        <v>158947.37</v>
      </c>
      <c r="J4457" s="305">
        <f>'[11]Depr Exp'!J4457</f>
        <v>2.0799999999999999E-2</v>
      </c>
      <c r="K4457" s="373">
        <f>'[11]Depr Exp'!K4457</f>
        <v>275.50877466666662</v>
      </c>
      <c r="L4457" s="524">
        <f>'[11]Depr Exp'!L4457</f>
        <v>0.01</v>
      </c>
      <c r="M4457" s="144"/>
      <c r="N4457" s="144"/>
    </row>
    <row r="4458" spans="1:14">
      <c r="A4458" s="144" t="str">
        <f>'[11]Depr Exp'!A4458</f>
        <v>E3539 (GIF) Sta Eq, WindRid NonProj</v>
      </c>
      <c r="B4458" s="144" t="str">
        <f>'[11]Depr Exp'!B4458</f>
        <v>E3539 (GIF) Sta Eq, WindRid NonProj-7</v>
      </c>
      <c r="C4458" s="144" t="str">
        <f>'[11]Depr Exp'!C4458</f>
        <v>403E</v>
      </c>
      <c r="D4458" s="144"/>
      <c r="E4458" s="282">
        <f>'[11]Depr Exp'!E4458</f>
        <v>43312</v>
      </c>
      <c r="F4458" s="523">
        <f>'[11]Depr Exp'!F4458</f>
        <v>158947.37</v>
      </c>
      <c r="G4458" s="305">
        <f>'[11]Depr Exp'!G4458</f>
        <v>2.0799999999999999E-2</v>
      </c>
      <c r="H4458" s="524">
        <f>'[11]Depr Exp'!H4458</f>
        <v>275.5</v>
      </c>
      <c r="I4458" s="523">
        <f>'[11]Depr Exp'!I4458</f>
        <v>158947.37</v>
      </c>
      <c r="J4458" s="305">
        <f>'[11]Depr Exp'!J4458</f>
        <v>2.0799999999999999E-2</v>
      </c>
      <c r="K4458" s="373">
        <f>'[11]Depr Exp'!K4458</f>
        <v>275.50877466666662</v>
      </c>
      <c r="L4458" s="524">
        <f>'[11]Depr Exp'!L4458</f>
        <v>0.01</v>
      </c>
      <c r="M4458" s="144"/>
      <c r="N4458" s="144"/>
    </row>
    <row r="4459" spans="1:14">
      <c r="A4459" s="144" t="str">
        <f>'[11]Depr Exp'!A4459</f>
        <v>E3539 (GIF) Sta Eq, WindRid NonProj</v>
      </c>
      <c r="B4459" s="144" t="str">
        <f>'[11]Depr Exp'!B4459</f>
        <v>E3539 (GIF) Sta Eq, WindRid NonProj-8</v>
      </c>
      <c r="C4459" s="144" t="str">
        <f>'[11]Depr Exp'!C4459</f>
        <v>403E</v>
      </c>
      <c r="D4459" s="144"/>
      <c r="E4459" s="282">
        <f>'[11]Depr Exp'!E4459</f>
        <v>43343</v>
      </c>
      <c r="F4459" s="523">
        <f>'[11]Depr Exp'!F4459</f>
        <v>158947.37</v>
      </c>
      <c r="G4459" s="305">
        <f>'[11]Depr Exp'!G4459</f>
        <v>2.0799999999999999E-2</v>
      </c>
      <c r="H4459" s="524">
        <f>'[11]Depr Exp'!H4459</f>
        <v>275.5</v>
      </c>
      <c r="I4459" s="523">
        <f>'[11]Depr Exp'!I4459</f>
        <v>158947.37</v>
      </c>
      <c r="J4459" s="305">
        <f>'[11]Depr Exp'!J4459</f>
        <v>2.0799999999999999E-2</v>
      </c>
      <c r="K4459" s="373">
        <f>'[11]Depr Exp'!K4459</f>
        <v>275.50877466666662</v>
      </c>
      <c r="L4459" s="524">
        <f>'[11]Depr Exp'!L4459</f>
        <v>0.01</v>
      </c>
      <c r="M4459" s="144"/>
      <c r="N4459" s="144"/>
    </row>
    <row r="4460" spans="1:14">
      <c r="A4460" s="144" t="str">
        <f>'[11]Depr Exp'!A4460</f>
        <v>E3539 (GIF) Sta Eq, WindRid NonProj</v>
      </c>
      <c r="B4460" s="144" t="str">
        <f>'[11]Depr Exp'!B4460</f>
        <v>E3539 (GIF) Sta Eq, WindRid NonProj-9</v>
      </c>
      <c r="C4460" s="144" t="str">
        <f>'[11]Depr Exp'!C4460</f>
        <v>403E</v>
      </c>
      <c r="D4460" s="144"/>
      <c r="E4460" s="282">
        <f>'[11]Depr Exp'!E4460</f>
        <v>43373</v>
      </c>
      <c r="F4460" s="523">
        <f>'[11]Depr Exp'!F4460</f>
        <v>158947.37</v>
      </c>
      <c r="G4460" s="305">
        <f>'[11]Depr Exp'!G4460</f>
        <v>2.0799999999999999E-2</v>
      </c>
      <c r="H4460" s="524">
        <f>'[11]Depr Exp'!H4460</f>
        <v>275.5</v>
      </c>
      <c r="I4460" s="523">
        <f>'[11]Depr Exp'!I4460</f>
        <v>158947.37</v>
      </c>
      <c r="J4460" s="305">
        <f>'[11]Depr Exp'!J4460</f>
        <v>2.0799999999999999E-2</v>
      </c>
      <c r="K4460" s="373">
        <f>'[11]Depr Exp'!K4460</f>
        <v>275.50877466666662</v>
      </c>
      <c r="L4460" s="524">
        <f>'[11]Depr Exp'!L4460</f>
        <v>0.01</v>
      </c>
      <c r="M4460" s="144"/>
      <c r="N4460" s="144"/>
    </row>
    <row r="4461" spans="1:14">
      <c r="A4461" s="144" t="str">
        <f>'[11]Depr Exp'!A4461</f>
        <v>E3539 (GIF) Sta Eq, WindRid NonProj</v>
      </c>
      <c r="B4461" s="144" t="str">
        <f>'[11]Depr Exp'!B4461</f>
        <v>E3539 (GIF) Sta Eq, WindRid NonProj-10</v>
      </c>
      <c r="C4461" s="144" t="str">
        <f>'[11]Depr Exp'!C4461</f>
        <v>403E</v>
      </c>
      <c r="D4461" s="144"/>
      <c r="E4461" s="282">
        <f>'[11]Depr Exp'!E4461</f>
        <v>43404</v>
      </c>
      <c r="F4461" s="523">
        <f>'[11]Depr Exp'!F4461</f>
        <v>158947.37</v>
      </c>
      <c r="G4461" s="305">
        <f>'[11]Depr Exp'!G4461</f>
        <v>2.0799999999999999E-2</v>
      </c>
      <c r="H4461" s="524">
        <f>'[11]Depr Exp'!H4461</f>
        <v>275.5</v>
      </c>
      <c r="I4461" s="523">
        <f>'[11]Depr Exp'!I4461</f>
        <v>158947.37</v>
      </c>
      <c r="J4461" s="305">
        <f>'[11]Depr Exp'!J4461</f>
        <v>2.0799999999999999E-2</v>
      </c>
      <c r="K4461" s="373">
        <f>'[11]Depr Exp'!K4461</f>
        <v>275.50877466666662</v>
      </c>
      <c r="L4461" s="524">
        <f>'[11]Depr Exp'!L4461</f>
        <v>0.01</v>
      </c>
      <c r="M4461" s="144"/>
      <c r="N4461" s="144"/>
    </row>
    <row r="4462" spans="1:14">
      <c r="A4462" s="144" t="str">
        <f>'[11]Depr Exp'!A4462</f>
        <v>E3539 (GIF) Sta Eq, WindRid NonProj</v>
      </c>
      <c r="B4462" s="144" t="str">
        <f>'[11]Depr Exp'!B4462</f>
        <v>E3539 (GIF) Sta Eq, WindRid NonProj-11</v>
      </c>
      <c r="C4462" s="144" t="str">
        <f>'[11]Depr Exp'!C4462</f>
        <v>403E</v>
      </c>
      <c r="D4462" s="144"/>
      <c r="E4462" s="282">
        <f>'[11]Depr Exp'!E4462</f>
        <v>43434</v>
      </c>
      <c r="F4462" s="523">
        <f>'[11]Depr Exp'!F4462</f>
        <v>158947.37</v>
      </c>
      <c r="G4462" s="305">
        <f>'[11]Depr Exp'!G4462</f>
        <v>2.0799999999999999E-2</v>
      </c>
      <c r="H4462" s="524">
        <f>'[11]Depr Exp'!H4462</f>
        <v>275.5</v>
      </c>
      <c r="I4462" s="523">
        <f>'[11]Depr Exp'!I4462</f>
        <v>158947.37</v>
      </c>
      <c r="J4462" s="305">
        <f>'[11]Depr Exp'!J4462</f>
        <v>2.0799999999999999E-2</v>
      </c>
      <c r="K4462" s="373">
        <f>'[11]Depr Exp'!K4462</f>
        <v>275.50877466666662</v>
      </c>
      <c r="L4462" s="524">
        <f>'[11]Depr Exp'!L4462</f>
        <v>0.01</v>
      </c>
      <c r="M4462" s="144"/>
      <c r="N4462" s="144"/>
    </row>
    <row r="4463" spans="1:14">
      <c r="A4463" s="144" t="str">
        <f>'[11]Depr Exp'!A4463</f>
        <v>E3539 (GIF) Sta Eq, WindRid NonProj</v>
      </c>
      <c r="B4463" s="144" t="str">
        <f>'[11]Depr Exp'!B4463</f>
        <v>E3539 (GIF) Sta Eq, WindRid NonProj-12</v>
      </c>
      <c r="C4463" s="144" t="str">
        <f>'[11]Depr Exp'!C4463</f>
        <v>403E</v>
      </c>
      <c r="D4463" s="144"/>
      <c r="E4463" s="282">
        <f>'[11]Depr Exp'!E4463</f>
        <v>43465</v>
      </c>
      <c r="F4463" s="523">
        <f>'[11]Depr Exp'!F4463</f>
        <v>158947.37</v>
      </c>
      <c r="G4463" s="305">
        <f>'[11]Depr Exp'!G4463</f>
        <v>2.0799999999999999E-2</v>
      </c>
      <c r="H4463" s="524">
        <f>'[11]Depr Exp'!H4463</f>
        <v>275.5</v>
      </c>
      <c r="I4463" s="523">
        <f>'[11]Depr Exp'!I4463</f>
        <v>158947.37</v>
      </c>
      <c r="J4463" s="305">
        <f>'[11]Depr Exp'!J4463</f>
        <v>2.0799999999999999E-2</v>
      </c>
      <c r="K4463" s="373">
        <f>'[11]Depr Exp'!K4463</f>
        <v>275.50877466666662</v>
      </c>
      <c r="L4463" s="524">
        <f>'[11]Depr Exp'!L4463</f>
        <v>0.01</v>
      </c>
      <c r="M4463" s="144"/>
      <c r="N4463" s="144"/>
    </row>
    <row r="4464" spans="1:14" ht="15.75" thickBot="1">
      <c r="A4464" s="159" t="str">
        <f>'[11]Depr Exp'!A4464</f>
        <v>E3539 (GIF) Sta Eq, WindRid NonProj Total</v>
      </c>
      <c r="B4464" s="144">
        <f>'[11]Depr Exp'!B4464</f>
        <v>0</v>
      </c>
      <c r="C4464" s="502" t="str">
        <f>'[11]Depr Exp'!C4464</f>
        <v>ETSM</v>
      </c>
      <c r="D4464" s="144"/>
      <c r="E4464" s="281" t="str">
        <f>'[11]Depr Exp'!E4464</f>
        <v>Total</v>
      </c>
      <c r="F4464" s="141">
        <f>'[11]Depr Exp'!F4464</f>
        <v>0</v>
      </c>
      <c r="G4464" s="252">
        <f>'[11]Depr Exp'!G4464</f>
        <v>0</v>
      </c>
      <c r="H4464" s="286">
        <f>'[11]Depr Exp'!H4464</f>
        <v>3306</v>
      </c>
      <c r="I4464" s="141">
        <f>'[11]Depr Exp'!I4464</f>
        <v>0</v>
      </c>
      <c r="J4464" s="252">
        <f>'[11]Depr Exp'!J4464</f>
        <v>0</v>
      </c>
      <c r="K4464" s="286">
        <f>'[11]Depr Exp'!K4464</f>
        <v>3306.1052960000002</v>
      </c>
      <c r="L4464" s="286">
        <f>'[11]Depr Exp'!L4464</f>
        <v>0.11</v>
      </c>
      <c r="M4464" s="144"/>
      <c r="N4464" s="144"/>
    </row>
    <row r="4465" spans="1:14" ht="13.5" thickTop="1">
      <c r="A4465" s="144" t="str">
        <f>'[11]Depr Exp'!A4465</f>
        <v>E354 TSM Towers &amp; Fixtures</v>
      </c>
      <c r="B4465" s="144" t="str">
        <f>'[11]Depr Exp'!B4465</f>
        <v>E354 TSM Towers &amp; Fixtures-1</v>
      </c>
      <c r="C4465" s="144" t="str">
        <f>'[11]Depr Exp'!C4465</f>
        <v>403E</v>
      </c>
      <c r="D4465" s="144"/>
      <c r="E4465" s="282">
        <f>'[11]Depr Exp'!E4465</f>
        <v>43131</v>
      </c>
      <c r="F4465" s="523">
        <f>'[11]Depr Exp'!F4465</f>
        <v>26962979.739999998</v>
      </c>
      <c r="G4465" s="305">
        <f>'[11]Depr Exp'!G4465</f>
        <v>1.2500000000000001E-2</v>
      </c>
      <c r="H4465" s="524">
        <f>'[11]Depr Exp'!H4465</f>
        <v>28086.43</v>
      </c>
      <c r="I4465" s="523">
        <f>'[11]Depr Exp'!I4465</f>
        <v>26962979.739999998</v>
      </c>
      <c r="J4465" s="305">
        <f>'[11]Depr Exp'!J4465</f>
        <v>1.2500000000000001E-2</v>
      </c>
      <c r="K4465" s="373">
        <f>'[11]Depr Exp'!K4465</f>
        <v>28086.437229166666</v>
      </c>
      <c r="L4465" s="524">
        <f>'[11]Depr Exp'!L4465</f>
        <v>0.01</v>
      </c>
      <c r="M4465" s="144"/>
      <c r="N4465" s="144"/>
    </row>
    <row r="4466" spans="1:14">
      <c r="A4466" s="144" t="str">
        <f>'[11]Depr Exp'!A4466</f>
        <v>E354 TSM Towers &amp; Fixtures</v>
      </c>
      <c r="B4466" s="144" t="str">
        <f>'[11]Depr Exp'!B4466</f>
        <v>E354 TSM Towers &amp; Fixtures-2</v>
      </c>
      <c r="C4466" s="144" t="str">
        <f>'[11]Depr Exp'!C4466</f>
        <v>403E</v>
      </c>
      <c r="D4466" s="144"/>
      <c r="E4466" s="282">
        <f>'[11]Depr Exp'!E4466</f>
        <v>43159</v>
      </c>
      <c r="F4466" s="523">
        <f>'[11]Depr Exp'!F4466</f>
        <v>26962979.739999998</v>
      </c>
      <c r="G4466" s="305">
        <f>'[11]Depr Exp'!G4466</f>
        <v>1.2500000000000001E-2</v>
      </c>
      <c r="H4466" s="524">
        <f>'[11]Depr Exp'!H4466</f>
        <v>28086.43</v>
      </c>
      <c r="I4466" s="523">
        <f>'[11]Depr Exp'!I4466</f>
        <v>26962979.739999998</v>
      </c>
      <c r="J4466" s="305">
        <f>'[11]Depr Exp'!J4466</f>
        <v>1.2500000000000001E-2</v>
      </c>
      <c r="K4466" s="373">
        <f>'[11]Depr Exp'!K4466</f>
        <v>28086.437229166666</v>
      </c>
      <c r="L4466" s="524">
        <f>'[11]Depr Exp'!L4466</f>
        <v>0.01</v>
      </c>
      <c r="M4466" s="144"/>
      <c r="N4466" s="144"/>
    </row>
    <row r="4467" spans="1:14">
      <c r="A4467" s="144" t="str">
        <f>'[11]Depr Exp'!A4467</f>
        <v>E354 TSM Towers &amp; Fixtures</v>
      </c>
      <c r="B4467" s="144" t="str">
        <f>'[11]Depr Exp'!B4467</f>
        <v>E354 TSM Towers &amp; Fixtures-3</v>
      </c>
      <c r="C4467" s="144" t="str">
        <f>'[11]Depr Exp'!C4467</f>
        <v>403E</v>
      </c>
      <c r="D4467" s="144"/>
      <c r="E4467" s="282">
        <f>'[11]Depr Exp'!E4467</f>
        <v>43190</v>
      </c>
      <c r="F4467" s="523">
        <f>'[11]Depr Exp'!F4467</f>
        <v>26962979.739999998</v>
      </c>
      <c r="G4467" s="305">
        <f>'[11]Depr Exp'!G4467</f>
        <v>1.2500000000000001E-2</v>
      </c>
      <c r="H4467" s="524">
        <f>'[11]Depr Exp'!H4467</f>
        <v>28086.43</v>
      </c>
      <c r="I4467" s="523">
        <f>'[11]Depr Exp'!I4467</f>
        <v>26962979.739999998</v>
      </c>
      <c r="J4467" s="305">
        <f>'[11]Depr Exp'!J4467</f>
        <v>1.2500000000000001E-2</v>
      </c>
      <c r="K4467" s="373">
        <f>'[11]Depr Exp'!K4467</f>
        <v>28086.437229166666</v>
      </c>
      <c r="L4467" s="524">
        <f>'[11]Depr Exp'!L4467</f>
        <v>0.01</v>
      </c>
      <c r="M4467" s="144"/>
      <c r="N4467" s="144"/>
    </row>
    <row r="4468" spans="1:14">
      <c r="A4468" s="144" t="str">
        <f>'[11]Depr Exp'!A4468</f>
        <v>E354 TSM Towers &amp; Fixtures</v>
      </c>
      <c r="B4468" s="144" t="str">
        <f>'[11]Depr Exp'!B4468</f>
        <v>E354 TSM Towers &amp; Fixtures-4</v>
      </c>
      <c r="C4468" s="144" t="str">
        <f>'[11]Depr Exp'!C4468</f>
        <v>403E</v>
      </c>
      <c r="D4468" s="144"/>
      <c r="E4468" s="282">
        <f>'[11]Depr Exp'!E4468</f>
        <v>43220</v>
      </c>
      <c r="F4468" s="523">
        <f>'[11]Depr Exp'!F4468</f>
        <v>26962979.739999998</v>
      </c>
      <c r="G4468" s="305">
        <f>'[11]Depr Exp'!G4468</f>
        <v>1.2500000000000001E-2</v>
      </c>
      <c r="H4468" s="524">
        <f>'[11]Depr Exp'!H4468</f>
        <v>28086.43</v>
      </c>
      <c r="I4468" s="523">
        <f>'[11]Depr Exp'!I4468</f>
        <v>26962979.739999998</v>
      </c>
      <c r="J4468" s="305">
        <f>'[11]Depr Exp'!J4468</f>
        <v>1.2500000000000001E-2</v>
      </c>
      <c r="K4468" s="373">
        <f>'[11]Depr Exp'!K4468</f>
        <v>28086.437229166666</v>
      </c>
      <c r="L4468" s="524">
        <f>'[11]Depr Exp'!L4468</f>
        <v>0.01</v>
      </c>
      <c r="M4468" s="144"/>
      <c r="N4468" s="144"/>
    </row>
    <row r="4469" spans="1:14">
      <c r="A4469" s="144" t="str">
        <f>'[11]Depr Exp'!A4469</f>
        <v>E354 TSM Towers &amp; Fixtures</v>
      </c>
      <c r="B4469" s="144" t="str">
        <f>'[11]Depr Exp'!B4469</f>
        <v>E354 TSM Towers &amp; Fixtures-5</v>
      </c>
      <c r="C4469" s="144" t="str">
        <f>'[11]Depr Exp'!C4469</f>
        <v>403E</v>
      </c>
      <c r="D4469" s="144"/>
      <c r="E4469" s="282">
        <f>'[11]Depr Exp'!E4469</f>
        <v>43251</v>
      </c>
      <c r="F4469" s="523">
        <f>'[11]Depr Exp'!F4469</f>
        <v>26962979.739999998</v>
      </c>
      <c r="G4469" s="305">
        <f>'[11]Depr Exp'!G4469</f>
        <v>1.2500000000000001E-2</v>
      </c>
      <c r="H4469" s="524">
        <f>'[11]Depr Exp'!H4469</f>
        <v>28086.43</v>
      </c>
      <c r="I4469" s="523">
        <f>'[11]Depr Exp'!I4469</f>
        <v>26962979.739999998</v>
      </c>
      <c r="J4469" s="305">
        <f>'[11]Depr Exp'!J4469</f>
        <v>1.2500000000000001E-2</v>
      </c>
      <c r="K4469" s="373">
        <f>'[11]Depr Exp'!K4469</f>
        <v>28086.437229166666</v>
      </c>
      <c r="L4469" s="524">
        <f>'[11]Depr Exp'!L4469</f>
        <v>0.01</v>
      </c>
      <c r="M4469" s="144"/>
      <c r="N4469" s="144"/>
    </row>
    <row r="4470" spans="1:14">
      <c r="A4470" s="144" t="str">
        <f>'[11]Depr Exp'!A4470</f>
        <v>E354 TSM Towers &amp; Fixtures</v>
      </c>
      <c r="B4470" s="144" t="str">
        <f>'[11]Depr Exp'!B4470</f>
        <v>E354 TSM Towers &amp; Fixtures-6</v>
      </c>
      <c r="C4470" s="144" t="str">
        <f>'[11]Depr Exp'!C4470</f>
        <v>403E</v>
      </c>
      <c r="D4470" s="144"/>
      <c r="E4470" s="282">
        <f>'[11]Depr Exp'!E4470</f>
        <v>43281</v>
      </c>
      <c r="F4470" s="523">
        <f>'[11]Depr Exp'!F4470</f>
        <v>26962979.739999998</v>
      </c>
      <c r="G4470" s="305">
        <f>'[11]Depr Exp'!G4470</f>
        <v>1.2500000000000001E-2</v>
      </c>
      <c r="H4470" s="524">
        <f>'[11]Depr Exp'!H4470</f>
        <v>28086.43</v>
      </c>
      <c r="I4470" s="523">
        <f>'[11]Depr Exp'!I4470</f>
        <v>26962979.739999998</v>
      </c>
      <c r="J4470" s="305">
        <f>'[11]Depr Exp'!J4470</f>
        <v>1.2500000000000001E-2</v>
      </c>
      <c r="K4470" s="373">
        <f>'[11]Depr Exp'!K4470</f>
        <v>28086.437229166666</v>
      </c>
      <c r="L4470" s="524">
        <f>'[11]Depr Exp'!L4470</f>
        <v>0.01</v>
      </c>
      <c r="M4470" s="144"/>
      <c r="N4470" s="144"/>
    </row>
    <row r="4471" spans="1:14">
      <c r="A4471" s="144" t="str">
        <f>'[11]Depr Exp'!A4471</f>
        <v>E354 TSM Towers &amp; Fixtures</v>
      </c>
      <c r="B4471" s="144" t="str">
        <f>'[11]Depr Exp'!B4471</f>
        <v>E354 TSM Towers &amp; Fixtures-7</v>
      </c>
      <c r="C4471" s="144" t="str">
        <f>'[11]Depr Exp'!C4471</f>
        <v>403E</v>
      </c>
      <c r="D4471" s="144"/>
      <c r="E4471" s="282">
        <f>'[11]Depr Exp'!E4471</f>
        <v>43312</v>
      </c>
      <c r="F4471" s="523">
        <f>'[11]Depr Exp'!F4471</f>
        <v>26962979.739999998</v>
      </c>
      <c r="G4471" s="305">
        <f>'[11]Depr Exp'!G4471</f>
        <v>1.2500000000000001E-2</v>
      </c>
      <c r="H4471" s="524">
        <f>'[11]Depr Exp'!H4471</f>
        <v>28086.43</v>
      </c>
      <c r="I4471" s="523">
        <f>'[11]Depr Exp'!I4471</f>
        <v>26962979.739999998</v>
      </c>
      <c r="J4471" s="305">
        <f>'[11]Depr Exp'!J4471</f>
        <v>1.2500000000000001E-2</v>
      </c>
      <c r="K4471" s="373">
        <f>'[11]Depr Exp'!K4471</f>
        <v>28086.437229166666</v>
      </c>
      <c r="L4471" s="524">
        <f>'[11]Depr Exp'!L4471</f>
        <v>0.01</v>
      </c>
      <c r="M4471" s="144"/>
      <c r="N4471" s="144"/>
    </row>
    <row r="4472" spans="1:14">
      <c r="A4472" s="144" t="str">
        <f>'[11]Depr Exp'!A4472</f>
        <v>E354 TSM Towers &amp; Fixtures</v>
      </c>
      <c r="B4472" s="144" t="str">
        <f>'[11]Depr Exp'!B4472</f>
        <v>E354 TSM Towers &amp; Fixtures-8</v>
      </c>
      <c r="C4472" s="144" t="str">
        <f>'[11]Depr Exp'!C4472</f>
        <v>403E</v>
      </c>
      <c r="D4472" s="144"/>
      <c r="E4472" s="282">
        <f>'[11]Depr Exp'!E4472</f>
        <v>43343</v>
      </c>
      <c r="F4472" s="523">
        <f>'[11]Depr Exp'!F4472</f>
        <v>26962979.739999998</v>
      </c>
      <c r="G4472" s="305">
        <f>'[11]Depr Exp'!G4472</f>
        <v>1.2500000000000001E-2</v>
      </c>
      <c r="H4472" s="524">
        <f>'[11]Depr Exp'!H4472</f>
        <v>28086.43</v>
      </c>
      <c r="I4472" s="523">
        <f>'[11]Depr Exp'!I4472</f>
        <v>26962979.739999998</v>
      </c>
      <c r="J4472" s="305">
        <f>'[11]Depr Exp'!J4472</f>
        <v>1.2500000000000001E-2</v>
      </c>
      <c r="K4472" s="373">
        <f>'[11]Depr Exp'!K4472</f>
        <v>28086.437229166666</v>
      </c>
      <c r="L4472" s="524">
        <f>'[11]Depr Exp'!L4472</f>
        <v>0.01</v>
      </c>
      <c r="M4472" s="144"/>
      <c r="N4472" s="144"/>
    </row>
    <row r="4473" spans="1:14">
      <c r="A4473" s="144" t="str">
        <f>'[11]Depr Exp'!A4473</f>
        <v>E354 TSM Towers &amp; Fixtures</v>
      </c>
      <c r="B4473" s="144" t="str">
        <f>'[11]Depr Exp'!B4473</f>
        <v>E354 TSM Towers &amp; Fixtures-9</v>
      </c>
      <c r="C4473" s="144" t="str">
        <f>'[11]Depr Exp'!C4473</f>
        <v>403E</v>
      </c>
      <c r="D4473" s="144"/>
      <c r="E4473" s="282">
        <f>'[11]Depr Exp'!E4473</f>
        <v>43373</v>
      </c>
      <c r="F4473" s="523">
        <f>'[11]Depr Exp'!F4473</f>
        <v>26962979.739999998</v>
      </c>
      <c r="G4473" s="305">
        <f>'[11]Depr Exp'!G4473</f>
        <v>1.2500000000000001E-2</v>
      </c>
      <c r="H4473" s="524">
        <f>'[11]Depr Exp'!H4473</f>
        <v>28086.43</v>
      </c>
      <c r="I4473" s="523">
        <f>'[11]Depr Exp'!I4473</f>
        <v>26962979.739999998</v>
      </c>
      <c r="J4473" s="305">
        <f>'[11]Depr Exp'!J4473</f>
        <v>1.2500000000000001E-2</v>
      </c>
      <c r="K4473" s="373">
        <f>'[11]Depr Exp'!K4473</f>
        <v>28086.437229166666</v>
      </c>
      <c r="L4473" s="524">
        <f>'[11]Depr Exp'!L4473</f>
        <v>0.01</v>
      </c>
      <c r="M4473" s="144"/>
      <c r="N4473" s="144"/>
    </row>
    <row r="4474" spans="1:14">
      <c r="A4474" s="144" t="str">
        <f>'[11]Depr Exp'!A4474</f>
        <v>E354 TSM Towers &amp; Fixtures</v>
      </c>
      <c r="B4474" s="144" t="str">
        <f>'[11]Depr Exp'!B4474</f>
        <v>E354 TSM Towers &amp; Fixtures-10</v>
      </c>
      <c r="C4474" s="144" t="str">
        <f>'[11]Depr Exp'!C4474</f>
        <v>403E</v>
      </c>
      <c r="D4474" s="144"/>
      <c r="E4474" s="282">
        <f>'[11]Depr Exp'!E4474</f>
        <v>43404</v>
      </c>
      <c r="F4474" s="523">
        <f>'[11]Depr Exp'!F4474</f>
        <v>26962979.739999998</v>
      </c>
      <c r="G4474" s="305">
        <f>'[11]Depr Exp'!G4474</f>
        <v>1.2500000000000001E-2</v>
      </c>
      <c r="H4474" s="524">
        <f>'[11]Depr Exp'!H4474</f>
        <v>28086.43</v>
      </c>
      <c r="I4474" s="523">
        <f>'[11]Depr Exp'!I4474</f>
        <v>26962979.739999998</v>
      </c>
      <c r="J4474" s="305">
        <f>'[11]Depr Exp'!J4474</f>
        <v>1.2500000000000001E-2</v>
      </c>
      <c r="K4474" s="373">
        <f>'[11]Depr Exp'!K4474</f>
        <v>28086.437229166666</v>
      </c>
      <c r="L4474" s="524">
        <f>'[11]Depr Exp'!L4474</f>
        <v>0.01</v>
      </c>
      <c r="M4474" s="144"/>
      <c r="N4474" s="144"/>
    </row>
    <row r="4475" spans="1:14">
      <c r="A4475" s="144" t="str">
        <f>'[11]Depr Exp'!A4475</f>
        <v>E354 TSM Towers &amp; Fixtures</v>
      </c>
      <c r="B4475" s="144" t="str">
        <f>'[11]Depr Exp'!B4475</f>
        <v>E354 TSM Towers &amp; Fixtures-11</v>
      </c>
      <c r="C4475" s="144" t="str">
        <f>'[11]Depr Exp'!C4475</f>
        <v>403E</v>
      </c>
      <c r="D4475" s="144"/>
      <c r="E4475" s="282">
        <f>'[11]Depr Exp'!E4475</f>
        <v>43434</v>
      </c>
      <c r="F4475" s="523">
        <f>'[11]Depr Exp'!F4475</f>
        <v>26962979.739999998</v>
      </c>
      <c r="G4475" s="305">
        <f>'[11]Depr Exp'!G4475</f>
        <v>1.2500000000000001E-2</v>
      </c>
      <c r="H4475" s="524">
        <f>'[11]Depr Exp'!H4475</f>
        <v>28086.43</v>
      </c>
      <c r="I4475" s="523">
        <f>'[11]Depr Exp'!I4475</f>
        <v>26962979.739999998</v>
      </c>
      <c r="J4475" s="305">
        <f>'[11]Depr Exp'!J4475</f>
        <v>1.2500000000000001E-2</v>
      </c>
      <c r="K4475" s="373">
        <f>'[11]Depr Exp'!K4475</f>
        <v>28086.437229166666</v>
      </c>
      <c r="L4475" s="524">
        <f>'[11]Depr Exp'!L4475</f>
        <v>0.01</v>
      </c>
      <c r="M4475" s="144"/>
      <c r="N4475" s="144"/>
    </row>
    <row r="4476" spans="1:14">
      <c r="A4476" s="144" t="str">
        <f>'[11]Depr Exp'!A4476</f>
        <v>E354 TSM Towers &amp; Fixtures</v>
      </c>
      <c r="B4476" s="144" t="str">
        <f>'[11]Depr Exp'!B4476</f>
        <v>E354 TSM Towers &amp; Fixtures-12</v>
      </c>
      <c r="C4476" s="144" t="str">
        <f>'[11]Depr Exp'!C4476</f>
        <v>403E</v>
      </c>
      <c r="D4476" s="144"/>
      <c r="E4476" s="282">
        <f>'[11]Depr Exp'!E4476</f>
        <v>43465</v>
      </c>
      <c r="F4476" s="523">
        <f>'[11]Depr Exp'!F4476</f>
        <v>26962979.739999998</v>
      </c>
      <c r="G4476" s="305">
        <f>'[11]Depr Exp'!G4476</f>
        <v>1.2500000000000001E-2</v>
      </c>
      <c r="H4476" s="524">
        <f>'[11]Depr Exp'!H4476</f>
        <v>28086.43</v>
      </c>
      <c r="I4476" s="523">
        <f>'[11]Depr Exp'!I4476</f>
        <v>26962979.739999998</v>
      </c>
      <c r="J4476" s="305">
        <f>'[11]Depr Exp'!J4476</f>
        <v>1.2500000000000001E-2</v>
      </c>
      <c r="K4476" s="373">
        <f>'[11]Depr Exp'!K4476</f>
        <v>28086.437229166666</v>
      </c>
      <c r="L4476" s="524">
        <f>'[11]Depr Exp'!L4476</f>
        <v>0.01</v>
      </c>
      <c r="M4476" s="144"/>
      <c r="N4476" s="144"/>
    </row>
    <row r="4477" spans="1:14" ht="15.75" thickBot="1">
      <c r="A4477" s="159" t="str">
        <f>'[11]Depr Exp'!A4477</f>
        <v>E354 TSM Towers &amp; Fixtures Total</v>
      </c>
      <c r="B4477" s="144">
        <f>'[11]Depr Exp'!B4477</f>
        <v>0</v>
      </c>
      <c r="C4477" s="502" t="str">
        <f>'[11]Depr Exp'!C4477</f>
        <v>ETSM</v>
      </c>
      <c r="D4477" s="144"/>
      <c r="E4477" s="281" t="str">
        <f>'[11]Depr Exp'!E4477</f>
        <v>Total</v>
      </c>
      <c r="F4477" s="141">
        <f>'[11]Depr Exp'!F4477</f>
        <v>0</v>
      </c>
      <c r="G4477" s="252">
        <f>'[11]Depr Exp'!G4477</f>
        <v>0</v>
      </c>
      <c r="H4477" s="286">
        <f>'[11]Depr Exp'!H4477</f>
        <v>337037.16</v>
      </c>
      <c r="I4477" s="141">
        <f>'[11]Depr Exp'!I4477</f>
        <v>0</v>
      </c>
      <c r="J4477" s="252">
        <f>'[11]Depr Exp'!J4477</f>
        <v>0</v>
      </c>
      <c r="K4477" s="286">
        <f>'[11]Depr Exp'!K4477</f>
        <v>337037.24675000011</v>
      </c>
      <c r="L4477" s="286">
        <f>'[11]Depr Exp'!L4477</f>
        <v>0.09</v>
      </c>
      <c r="M4477" s="144"/>
      <c r="N4477" s="144"/>
    </row>
    <row r="4478" spans="1:14" ht="13.5" thickTop="1">
      <c r="A4478" s="144" t="str">
        <f>'[11]Depr Exp'!A4478</f>
        <v>E354 TSM Twr/Fixt, 3rd AC Line</v>
      </c>
      <c r="B4478" s="144" t="str">
        <f>'[11]Depr Exp'!B4478</f>
        <v>E354 TSM Twr/Fixt, 3rd AC Line-1</v>
      </c>
      <c r="C4478" s="144" t="str">
        <f>'[11]Depr Exp'!C4478</f>
        <v>403E</v>
      </c>
      <c r="D4478" s="144"/>
      <c r="E4478" s="282">
        <f>'[11]Depr Exp'!E4478</f>
        <v>43131</v>
      </c>
      <c r="F4478" s="523">
        <f>'[11]Depr Exp'!F4478</f>
        <v>22781416.949999999</v>
      </c>
      <c r="G4478" s="305">
        <f>'[11]Depr Exp'!G4478</f>
        <v>1.2500000000000001E-2</v>
      </c>
      <c r="H4478" s="524">
        <f>'[11]Depr Exp'!H4478</f>
        <v>23730.639999999999</v>
      </c>
      <c r="I4478" s="523">
        <f>'[11]Depr Exp'!I4478</f>
        <v>22781416.949999999</v>
      </c>
      <c r="J4478" s="305">
        <f>'[11]Depr Exp'!J4478</f>
        <v>1.2500000000000001E-2</v>
      </c>
      <c r="K4478" s="373">
        <f>'[11]Depr Exp'!K4478</f>
        <v>23730.642656249998</v>
      </c>
      <c r="L4478" s="524">
        <f>'[11]Depr Exp'!L4478</f>
        <v>0</v>
      </c>
      <c r="M4478" s="144"/>
      <c r="N4478" s="144"/>
    </row>
    <row r="4479" spans="1:14">
      <c r="A4479" s="144" t="str">
        <f>'[11]Depr Exp'!A4479</f>
        <v>E354 TSM Twr/Fixt, 3rd AC Line</v>
      </c>
      <c r="B4479" s="144" t="str">
        <f>'[11]Depr Exp'!B4479</f>
        <v>E354 TSM Twr/Fixt, 3rd AC Line-2</v>
      </c>
      <c r="C4479" s="144" t="str">
        <f>'[11]Depr Exp'!C4479</f>
        <v>403E</v>
      </c>
      <c r="D4479" s="144"/>
      <c r="E4479" s="282">
        <f>'[11]Depr Exp'!E4479</f>
        <v>43159</v>
      </c>
      <c r="F4479" s="523">
        <f>'[11]Depr Exp'!F4479</f>
        <v>22781416.949999999</v>
      </c>
      <c r="G4479" s="305">
        <f>'[11]Depr Exp'!G4479</f>
        <v>1.2500000000000001E-2</v>
      </c>
      <c r="H4479" s="524">
        <f>'[11]Depr Exp'!H4479</f>
        <v>23730.639999999999</v>
      </c>
      <c r="I4479" s="523">
        <f>'[11]Depr Exp'!I4479</f>
        <v>22781416.949999999</v>
      </c>
      <c r="J4479" s="305">
        <f>'[11]Depr Exp'!J4479</f>
        <v>1.2500000000000001E-2</v>
      </c>
      <c r="K4479" s="373">
        <f>'[11]Depr Exp'!K4479</f>
        <v>23730.642656249998</v>
      </c>
      <c r="L4479" s="524">
        <f>'[11]Depr Exp'!L4479</f>
        <v>0</v>
      </c>
      <c r="M4479" s="144"/>
      <c r="N4479" s="144"/>
    </row>
    <row r="4480" spans="1:14">
      <c r="A4480" s="144" t="str">
        <f>'[11]Depr Exp'!A4480</f>
        <v>E354 TSM Twr/Fixt, 3rd AC Line</v>
      </c>
      <c r="B4480" s="144" t="str">
        <f>'[11]Depr Exp'!B4480</f>
        <v>E354 TSM Twr/Fixt, 3rd AC Line-3</v>
      </c>
      <c r="C4480" s="144" t="str">
        <f>'[11]Depr Exp'!C4480</f>
        <v>403E</v>
      </c>
      <c r="D4480" s="144"/>
      <c r="E4480" s="282">
        <f>'[11]Depr Exp'!E4480</f>
        <v>43190</v>
      </c>
      <c r="F4480" s="523">
        <f>'[11]Depr Exp'!F4480</f>
        <v>22781416.949999999</v>
      </c>
      <c r="G4480" s="305">
        <f>'[11]Depr Exp'!G4480</f>
        <v>1.2500000000000001E-2</v>
      </c>
      <c r="H4480" s="524">
        <f>'[11]Depr Exp'!H4480</f>
        <v>23730.639999999999</v>
      </c>
      <c r="I4480" s="523">
        <f>'[11]Depr Exp'!I4480</f>
        <v>22781416.949999999</v>
      </c>
      <c r="J4480" s="305">
        <f>'[11]Depr Exp'!J4480</f>
        <v>1.2500000000000001E-2</v>
      </c>
      <c r="K4480" s="373">
        <f>'[11]Depr Exp'!K4480</f>
        <v>23730.642656249998</v>
      </c>
      <c r="L4480" s="524">
        <f>'[11]Depr Exp'!L4480</f>
        <v>0</v>
      </c>
      <c r="M4480" s="144"/>
      <c r="N4480" s="144"/>
    </row>
    <row r="4481" spans="1:14">
      <c r="A4481" s="144" t="str">
        <f>'[11]Depr Exp'!A4481</f>
        <v>E354 TSM Twr/Fixt, 3rd AC Line</v>
      </c>
      <c r="B4481" s="144" t="str">
        <f>'[11]Depr Exp'!B4481</f>
        <v>E354 TSM Twr/Fixt, 3rd AC Line-4</v>
      </c>
      <c r="C4481" s="144" t="str">
        <f>'[11]Depr Exp'!C4481</f>
        <v>403E</v>
      </c>
      <c r="D4481" s="144"/>
      <c r="E4481" s="282">
        <f>'[11]Depr Exp'!E4481</f>
        <v>43220</v>
      </c>
      <c r="F4481" s="523">
        <f>'[11]Depr Exp'!F4481</f>
        <v>22781416.949999999</v>
      </c>
      <c r="G4481" s="305">
        <f>'[11]Depr Exp'!G4481</f>
        <v>1.2500000000000001E-2</v>
      </c>
      <c r="H4481" s="524">
        <f>'[11]Depr Exp'!H4481</f>
        <v>23730.639999999999</v>
      </c>
      <c r="I4481" s="523">
        <f>'[11]Depr Exp'!I4481</f>
        <v>22781416.949999999</v>
      </c>
      <c r="J4481" s="305">
        <f>'[11]Depr Exp'!J4481</f>
        <v>1.2500000000000001E-2</v>
      </c>
      <c r="K4481" s="373">
        <f>'[11]Depr Exp'!K4481</f>
        <v>23730.642656249998</v>
      </c>
      <c r="L4481" s="524">
        <f>'[11]Depr Exp'!L4481</f>
        <v>0</v>
      </c>
      <c r="M4481" s="144"/>
      <c r="N4481" s="144"/>
    </row>
    <row r="4482" spans="1:14">
      <c r="A4482" s="144" t="str">
        <f>'[11]Depr Exp'!A4482</f>
        <v>E354 TSM Twr/Fixt, 3rd AC Line</v>
      </c>
      <c r="B4482" s="144" t="str">
        <f>'[11]Depr Exp'!B4482</f>
        <v>E354 TSM Twr/Fixt, 3rd AC Line-5</v>
      </c>
      <c r="C4482" s="144" t="str">
        <f>'[11]Depr Exp'!C4482</f>
        <v>403E</v>
      </c>
      <c r="D4482" s="144"/>
      <c r="E4482" s="282">
        <f>'[11]Depr Exp'!E4482</f>
        <v>43251</v>
      </c>
      <c r="F4482" s="523">
        <f>'[11]Depr Exp'!F4482</f>
        <v>22781416.949999999</v>
      </c>
      <c r="G4482" s="305">
        <f>'[11]Depr Exp'!G4482</f>
        <v>1.2500000000000001E-2</v>
      </c>
      <c r="H4482" s="524">
        <f>'[11]Depr Exp'!H4482</f>
        <v>23730.639999999999</v>
      </c>
      <c r="I4482" s="523">
        <f>'[11]Depr Exp'!I4482</f>
        <v>22781416.949999999</v>
      </c>
      <c r="J4482" s="305">
        <f>'[11]Depr Exp'!J4482</f>
        <v>1.2500000000000001E-2</v>
      </c>
      <c r="K4482" s="373">
        <f>'[11]Depr Exp'!K4482</f>
        <v>23730.642656249998</v>
      </c>
      <c r="L4482" s="524">
        <f>'[11]Depr Exp'!L4482</f>
        <v>0</v>
      </c>
      <c r="M4482" s="144"/>
      <c r="N4482" s="144"/>
    </row>
    <row r="4483" spans="1:14">
      <c r="A4483" s="144" t="str">
        <f>'[11]Depr Exp'!A4483</f>
        <v>E354 TSM Twr/Fixt, 3rd AC Line</v>
      </c>
      <c r="B4483" s="144" t="str">
        <f>'[11]Depr Exp'!B4483</f>
        <v>E354 TSM Twr/Fixt, 3rd AC Line-6</v>
      </c>
      <c r="C4483" s="144" t="str">
        <f>'[11]Depr Exp'!C4483</f>
        <v>403E</v>
      </c>
      <c r="D4483" s="144"/>
      <c r="E4483" s="282">
        <f>'[11]Depr Exp'!E4483</f>
        <v>43281</v>
      </c>
      <c r="F4483" s="523">
        <f>'[11]Depr Exp'!F4483</f>
        <v>22781416.949999999</v>
      </c>
      <c r="G4483" s="305">
        <f>'[11]Depr Exp'!G4483</f>
        <v>1.2500000000000001E-2</v>
      </c>
      <c r="H4483" s="524">
        <f>'[11]Depr Exp'!H4483</f>
        <v>23730.639999999999</v>
      </c>
      <c r="I4483" s="523">
        <f>'[11]Depr Exp'!I4483</f>
        <v>22781416.949999999</v>
      </c>
      <c r="J4483" s="305">
        <f>'[11]Depr Exp'!J4483</f>
        <v>1.2500000000000001E-2</v>
      </c>
      <c r="K4483" s="373">
        <f>'[11]Depr Exp'!K4483</f>
        <v>23730.642656249998</v>
      </c>
      <c r="L4483" s="524">
        <f>'[11]Depr Exp'!L4483</f>
        <v>0</v>
      </c>
      <c r="M4483" s="144"/>
      <c r="N4483" s="144"/>
    </row>
    <row r="4484" spans="1:14">
      <c r="A4484" s="144" t="str">
        <f>'[11]Depr Exp'!A4484</f>
        <v>E354 TSM Twr/Fixt, 3rd AC Line</v>
      </c>
      <c r="B4484" s="144" t="str">
        <f>'[11]Depr Exp'!B4484</f>
        <v>E354 TSM Twr/Fixt, 3rd AC Line-7</v>
      </c>
      <c r="C4484" s="144" t="str">
        <f>'[11]Depr Exp'!C4484</f>
        <v>403E</v>
      </c>
      <c r="D4484" s="144"/>
      <c r="E4484" s="282">
        <f>'[11]Depr Exp'!E4484</f>
        <v>43312</v>
      </c>
      <c r="F4484" s="523">
        <f>'[11]Depr Exp'!F4484</f>
        <v>22781416.949999999</v>
      </c>
      <c r="G4484" s="305">
        <f>'[11]Depr Exp'!G4484</f>
        <v>1.2500000000000001E-2</v>
      </c>
      <c r="H4484" s="524">
        <f>'[11]Depr Exp'!H4484</f>
        <v>23730.639999999999</v>
      </c>
      <c r="I4484" s="523">
        <f>'[11]Depr Exp'!I4484</f>
        <v>22781416.949999999</v>
      </c>
      <c r="J4484" s="305">
        <f>'[11]Depr Exp'!J4484</f>
        <v>1.2500000000000001E-2</v>
      </c>
      <c r="K4484" s="373">
        <f>'[11]Depr Exp'!K4484</f>
        <v>23730.642656249998</v>
      </c>
      <c r="L4484" s="524">
        <f>'[11]Depr Exp'!L4484</f>
        <v>0</v>
      </c>
      <c r="M4484" s="144"/>
      <c r="N4484" s="144"/>
    </row>
    <row r="4485" spans="1:14">
      <c r="A4485" s="144" t="str">
        <f>'[11]Depr Exp'!A4485</f>
        <v>E354 TSM Twr/Fixt, 3rd AC Line</v>
      </c>
      <c r="B4485" s="144" t="str">
        <f>'[11]Depr Exp'!B4485</f>
        <v>E354 TSM Twr/Fixt, 3rd AC Line-8</v>
      </c>
      <c r="C4485" s="144" t="str">
        <f>'[11]Depr Exp'!C4485</f>
        <v>403E</v>
      </c>
      <c r="D4485" s="144"/>
      <c r="E4485" s="282">
        <f>'[11]Depr Exp'!E4485</f>
        <v>43343</v>
      </c>
      <c r="F4485" s="523">
        <f>'[11]Depr Exp'!F4485</f>
        <v>22781416.949999999</v>
      </c>
      <c r="G4485" s="305">
        <f>'[11]Depr Exp'!G4485</f>
        <v>1.2500000000000001E-2</v>
      </c>
      <c r="H4485" s="524">
        <f>'[11]Depr Exp'!H4485</f>
        <v>23730.639999999999</v>
      </c>
      <c r="I4485" s="523">
        <f>'[11]Depr Exp'!I4485</f>
        <v>22781416.949999999</v>
      </c>
      <c r="J4485" s="305">
        <f>'[11]Depr Exp'!J4485</f>
        <v>1.2500000000000001E-2</v>
      </c>
      <c r="K4485" s="373">
        <f>'[11]Depr Exp'!K4485</f>
        <v>23730.642656249998</v>
      </c>
      <c r="L4485" s="524">
        <f>'[11]Depr Exp'!L4485</f>
        <v>0</v>
      </c>
      <c r="M4485" s="144"/>
      <c r="N4485" s="144"/>
    </row>
    <row r="4486" spans="1:14">
      <c r="A4486" s="144" t="str">
        <f>'[11]Depr Exp'!A4486</f>
        <v>E354 TSM Twr/Fixt, 3rd AC Line</v>
      </c>
      <c r="B4486" s="144" t="str">
        <f>'[11]Depr Exp'!B4486</f>
        <v>E354 TSM Twr/Fixt, 3rd AC Line-9</v>
      </c>
      <c r="C4486" s="144" t="str">
        <f>'[11]Depr Exp'!C4486</f>
        <v>403E</v>
      </c>
      <c r="D4486" s="144"/>
      <c r="E4486" s="282">
        <f>'[11]Depr Exp'!E4486</f>
        <v>43373</v>
      </c>
      <c r="F4486" s="523">
        <f>'[11]Depr Exp'!F4486</f>
        <v>22781416.949999999</v>
      </c>
      <c r="G4486" s="305">
        <f>'[11]Depr Exp'!G4486</f>
        <v>1.2500000000000001E-2</v>
      </c>
      <c r="H4486" s="524">
        <f>'[11]Depr Exp'!H4486</f>
        <v>23730.639999999999</v>
      </c>
      <c r="I4486" s="523">
        <f>'[11]Depr Exp'!I4486</f>
        <v>22781416.949999999</v>
      </c>
      <c r="J4486" s="305">
        <f>'[11]Depr Exp'!J4486</f>
        <v>1.2500000000000001E-2</v>
      </c>
      <c r="K4486" s="373">
        <f>'[11]Depr Exp'!K4486</f>
        <v>23730.642656249998</v>
      </c>
      <c r="L4486" s="524">
        <f>'[11]Depr Exp'!L4486</f>
        <v>0</v>
      </c>
      <c r="M4486" s="144"/>
      <c r="N4486" s="144"/>
    </row>
    <row r="4487" spans="1:14">
      <c r="A4487" s="144" t="str">
        <f>'[11]Depr Exp'!A4487</f>
        <v>E354 TSM Twr/Fixt, 3rd AC Line</v>
      </c>
      <c r="B4487" s="144" t="str">
        <f>'[11]Depr Exp'!B4487</f>
        <v>E354 TSM Twr/Fixt, 3rd AC Line-10</v>
      </c>
      <c r="C4487" s="144" t="str">
        <f>'[11]Depr Exp'!C4487</f>
        <v>403E</v>
      </c>
      <c r="D4487" s="144"/>
      <c r="E4487" s="282">
        <f>'[11]Depr Exp'!E4487</f>
        <v>43404</v>
      </c>
      <c r="F4487" s="523">
        <f>'[11]Depr Exp'!F4487</f>
        <v>22781416.949999999</v>
      </c>
      <c r="G4487" s="305">
        <f>'[11]Depr Exp'!G4487</f>
        <v>1.2500000000000001E-2</v>
      </c>
      <c r="H4487" s="524">
        <f>'[11]Depr Exp'!H4487</f>
        <v>23730.639999999999</v>
      </c>
      <c r="I4487" s="523">
        <f>'[11]Depr Exp'!I4487</f>
        <v>22781416.949999999</v>
      </c>
      <c r="J4487" s="305">
        <f>'[11]Depr Exp'!J4487</f>
        <v>1.2500000000000001E-2</v>
      </c>
      <c r="K4487" s="373">
        <f>'[11]Depr Exp'!K4487</f>
        <v>23730.642656249998</v>
      </c>
      <c r="L4487" s="524">
        <f>'[11]Depr Exp'!L4487</f>
        <v>0</v>
      </c>
      <c r="M4487" s="144"/>
      <c r="N4487" s="144"/>
    </row>
    <row r="4488" spans="1:14">
      <c r="A4488" s="144" t="str">
        <f>'[11]Depr Exp'!A4488</f>
        <v>E354 TSM Twr/Fixt, 3rd AC Line</v>
      </c>
      <c r="B4488" s="144" t="str">
        <f>'[11]Depr Exp'!B4488</f>
        <v>E354 TSM Twr/Fixt, 3rd AC Line-11</v>
      </c>
      <c r="C4488" s="144" t="str">
        <f>'[11]Depr Exp'!C4488</f>
        <v>403E</v>
      </c>
      <c r="D4488" s="144"/>
      <c r="E4488" s="282">
        <f>'[11]Depr Exp'!E4488</f>
        <v>43434</v>
      </c>
      <c r="F4488" s="523">
        <f>'[11]Depr Exp'!F4488</f>
        <v>22781416.949999999</v>
      </c>
      <c r="G4488" s="305">
        <f>'[11]Depr Exp'!G4488</f>
        <v>1.2500000000000001E-2</v>
      </c>
      <c r="H4488" s="524">
        <f>'[11]Depr Exp'!H4488</f>
        <v>23730.639999999999</v>
      </c>
      <c r="I4488" s="523">
        <f>'[11]Depr Exp'!I4488</f>
        <v>22781416.949999999</v>
      </c>
      <c r="J4488" s="305">
        <f>'[11]Depr Exp'!J4488</f>
        <v>1.2500000000000001E-2</v>
      </c>
      <c r="K4488" s="373">
        <f>'[11]Depr Exp'!K4488</f>
        <v>23730.642656249998</v>
      </c>
      <c r="L4488" s="524">
        <f>'[11]Depr Exp'!L4488</f>
        <v>0</v>
      </c>
      <c r="M4488" s="144"/>
      <c r="N4488" s="144"/>
    </row>
    <row r="4489" spans="1:14">
      <c r="A4489" s="144" t="str">
        <f>'[11]Depr Exp'!A4489</f>
        <v>E354 TSM Twr/Fixt, 3rd AC Line</v>
      </c>
      <c r="B4489" s="144" t="str">
        <f>'[11]Depr Exp'!B4489</f>
        <v>E354 TSM Twr/Fixt, 3rd AC Line-12</v>
      </c>
      <c r="C4489" s="144" t="str">
        <f>'[11]Depr Exp'!C4489</f>
        <v>403E</v>
      </c>
      <c r="D4489" s="144"/>
      <c r="E4489" s="282">
        <f>'[11]Depr Exp'!E4489</f>
        <v>43465</v>
      </c>
      <c r="F4489" s="523">
        <f>'[11]Depr Exp'!F4489</f>
        <v>22781416.949999999</v>
      </c>
      <c r="G4489" s="305">
        <f>'[11]Depr Exp'!G4489</f>
        <v>1.2500000000000001E-2</v>
      </c>
      <c r="H4489" s="524">
        <f>'[11]Depr Exp'!H4489</f>
        <v>23730.639999999999</v>
      </c>
      <c r="I4489" s="523">
        <f>'[11]Depr Exp'!I4489</f>
        <v>22781416.949999999</v>
      </c>
      <c r="J4489" s="305">
        <f>'[11]Depr Exp'!J4489</f>
        <v>1.2500000000000001E-2</v>
      </c>
      <c r="K4489" s="373">
        <f>'[11]Depr Exp'!K4489</f>
        <v>23730.642656249998</v>
      </c>
      <c r="L4489" s="524">
        <f>'[11]Depr Exp'!L4489</f>
        <v>0</v>
      </c>
      <c r="M4489" s="144"/>
      <c r="N4489" s="144"/>
    </row>
    <row r="4490" spans="1:14" ht="15.75" thickBot="1">
      <c r="A4490" s="159" t="str">
        <f>'[11]Depr Exp'!A4490</f>
        <v>E354 TSM Twr/Fixt, 3rd AC Line Total</v>
      </c>
      <c r="B4490" s="144">
        <f>'[11]Depr Exp'!B4490</f>
        <v>0</v>
      </c>
      <c r="C4490" s="502" t="str">
        <f>'[11]Depr Exp'!C4490</f>
        <v>ETSM</v>
      </c>
      <c r="D4490" s="144"/>
      <c r="E4490" s="281" t="str">
        <f>'[11]Depr Exp'!E4490</f>
        <v>Total</v>
      </c>
      <c r="F4490" s="141">
        <f>'[11]Depr Exp'!F4490</f>
        <v>0</v>
      </c>
      <c r="G4490" s="252">
        <f>'[11]Depr Exp'!G4490</f>
        <v>0</v>
      </c>
      <c r="H4490" s="286">
        <f>'[11]Depr Exp'!H4490</f>
        <v>284767.68000000005</v>
      </c>
      <c r="I4490" s="141">
        <f>'[11]Depr Exp'!I4490</f>
        <v>0</v>
      </c>
      <c r="J4490" s="252">
        <f>'[11]Depr Exp'!J4490</f>
        <v>0</v>
      </c>
      <c r="K4490" s="286">
        <f>'[11]Depr Exp'!K4490</f>
        <v>284767.71187499992</v>
      </c>
      <c r="L4490" s="286">
        <f>'[11]Depr Exp'!L4490</f>
        <v>0.03</v>
      </c>
      <c r="M4490" s="144"/>
      <c r="N4490" s="144"/>
    </row>
    <row r="4491" spans="1:14" ht="13.5" thickTop="1">
      <c r="A4491" s="144" t="str">
        <f>'[11]Depr Exp'!A4491</f>
        <v>E354 TSM Twr/Fixt, Colstrip 1-2 Com</v>
      </c>
      <c r="B4491" s="144" t="str">
        <f>'[11]Depr Exp'!B4491</f>
        <v>E354 TSM Twr/Fixt, Colstrip 1-2 Com-1</v>
      </c>
      <c r="C4491" s="144" t="str">
        <f>'[11]Depr Exp'!C4491</f>
        <v>403E</v>
      </c>
      <c r="D4491" s="144"/>
      <c r="E4491" s="282">
        <f>'[11]Depr Exp'!E4491</f>
        <v>43131</v>
      </c>
      <c r="F4491" s="523">
        <f>'[11]Depr Exp'!F4491</f>
        <v>14485597.5</v>
      </c>
      <c r="G4491" s="305">
        <f>'[11]Depr Exp'!G4491</f>
        <v>1.2500000000000001E-2</v>
      </c>
      <c r="H4491" s="524">
        <f>'[11]Depr Exp'!H4491</f>
        <v>15089.16</v>
      </c>
      <c r="I4491" s="523">
        <f>'[11]Depr Exp'!I4491</f>
        <v>14485597.5</v>
      </c>
      <c r="J4491" s="305">
        <f>'[11]Depr Exp'!J4491</f>
        <v>1.2500000000000001E-2</v>
      </c>
      <c r="K4491" s="373">
        <f>'[11]Depr Exp'!K4491</f>
        <v>15089.1640625</v>
      </c>
      <c r="L4491" s="524">
        <f>'[11]Depr Exp'!L4491</f>
        <v>0</v>
      </c>
      <c r="M4491" s="144"/>
      <c r="N4491" s="144"/>
    </row>
    <row r="4492" spans="1:14">
      <c r="A4492" s="144" t="str">
        <f>'[11]Depr Exp'!A4492</f>
        <v>E354 TSM Twr/Fixt, Colstrip 1-2 Com</v>
      </c>
      <c r="B4492" s="144" t="str">
        <f>'[11]Depr Exp'!B4492</f>
        <v>E354 TSM Twr/Fixt, Colstrip 1-2 Com-2</v>
      </c>
      <c r="C4492" s="144" t="str">
        <f>'[11]Depr Exp'!C4492</f>
        <v>403E</v>
      </c>
      <c r="D4492" s="144"/>
      <c r="E4492" s="282">
        <f>'[11]Depr Exp'!E4492</f>
        <v>43159</v>
      </c>
      <c r="F4492" s="523">
        <f>'[11]Depr Exp'!F4492</f>
        <v>14485597.5</v>
      </c>
      <c r="G4492" s="305">
        <f>'[11]Depr Exp'!G4492</f>
        <v>1.2500000000000001E-2</v>
      </c>
      <c r="H4492" s="524">
        <f>'[11]Depr Exp'!H4492</f>
        <v>15089.16</v>
      </c>
      <c r="I4492" s="523">
        <f>'[11]Depr Exp'!I4492</f>
        <v>14485597.5</v>
      </c>
      <c r="J4492" s="305">
        <f>'[11]Depr Exp'!J4492</f>
        <v>1.2500000000000001E-2</v>
      </c>
      <c r="K4492" s="373">
        <f>'[11]Depr Exp'!K4492</f>
        <v>15089.1640625</v>
      </c>
      <c r="L4492" s="524">
        <f>'[11]Depr Exp'!L4492</f>
        <v>0</v>
      </c>
      <c r="M4492" s="144"/>
      <c r="N4492" s="144"/>
    </row>
    <row r="4493" spans="1:14">
      <c r="A4493" s="144" t="str">
        <f>'[11]Depr Exp'!A4493</f>
        <v>E354 TSM Twr/Fixt, Colstrip 1-2 Com</v>
      </c>
      <c r="B4493" s="144" t="str">
        <f>'[11]Depr Exp'!B4493</f>
        <v>E354 TSM Twr/Fixt, Colstrip 1-2 Com-3</v>
      </c>
      <c r="C4493" s="144" t="str">
        <f>'[11]Depr Exp'!C4493</f>
        <v>403E</v>
      </c>
      <c r="D4493" s="144"/>
      <c r="E4493" s="282">
        <f>'[11]Depr Exp'!E4493</f>
        <v>43190</v>
      </c>
      <c r="F4493" s="523">
        <f>'[11]Depr Exp'!F4493</f>
        <v>14485597.5</v>
      </c>
      <c r="G4493" s="305">
        <f>'[11]Depr Exp'!G4493</f>
        <v>1.2500000000000001E-2</v>
      </c>
      <c r="H4493" s="524">
        <f>'[11]Depr Exp'!H4493</f>
        <v>15089.16</v>
      </c>
      <c r="I4493" s="523">
        <f>'[11]Depr Exp'!I4493</f>
        <v>14485597.5</v>
      </c>
      <c r="J4493" s="305">
        <f>'[11]Depr Exp'!J4493</f>
        <v>1.2500000000000001E-2</v>
      </c>
      <c r="K4493" s="373">
        <f>'[11]Depr Exp'!K4493</f>
        <v>15089.1640625</v>
      </c>
      <c r="L4493" s="524">
        <f>'[11]Depr Exp'!L4493</f>
        <v>0</v>
      </c>
      <c r="M4493" s="144"/>
      <c r="N4493" s="144"/>
    </row>
    <row r="4494" spans="1:14">
      <c r="A4494" s="144" t="str">
        <f>'[11]Depr Exp'!A4494</f>
        <v>E354 TSM Twr/Fixt, Colstrip 1-2 Com</v>
      </c>
      <c r="B4494" s="144" t="str">
        <f>'[11]Depr Exp'!B4494</f>
        <v>E354 TSM Twr/Fixt, Colstrip 1-2 Com-4</v>
      </c>
      <c r="C4494" s="144" t="str">
        <f>'[11]Depr Exp'!C4494</f>
        <v>403E</v>
      </c>
      <c r="D4494" s="144"/>
      <c r="E4494" s="282">
        <f>'[11]Depr Exp'!E4494</f>
        <v>43220</v>
      </c>
      <c r="F4494" s="523">
        <f>'[11]Depr Exp'!F4494</f>
        <v>14485597.5</v>
      </c>
      <c r="G4494" s="305">
        <f>'[11]Depr Exp'!G4494</f>
        <v>1.2500000000000001E-2</v>
      </c>
      <c r="H4494" s="524">
        <f>'[11]Depr Exp'!H4494</f>
        <v>15089.16</v>
      </c>
      <c r="I4494" s="523">
        <f>'[11]Depr Exp'!I4494</f>
        <v>14485597.5</v>
      </c>
      <c r="J4494" s="305">
        <f>'[11]Depr Exp'!J4494</f>
        <v>1.2500000000000001E-2</v>
      </c>
      <c r="K4494" s="373">
        <f>'[11]Depr Exp'!K4494</f>
        <v>15089.1640625</v>
      </c>
      <c r="L4494" s="524">
        <f>'[11]Depr Exp'!L4494</f>
        <v>0</v>
      </c>
      <c r="M4494" s="144"/>
      <c r="N4494" s="144"/>
    </row>
    <row r="4495" spans="1:14">
      <c r="A4495" s="144" t="str">
        <f>'[11]Depr Exp'!A4495</f>
        <v>E354 TSM Twr/Fixt, Colstrip 1-2 Com</v>
      </c>
      <c r="B4495" s="144" t="str">
        <f>'[11]Depr Exp'!B4495</f>
        <v>E354 TSM Twr/Fixt, Colstrip 1-2 Com-5</v>
      </c>
      <c r="C4495" s="144" t="str">
        <f>'[11]Depr Exp'!C4495</f>
        <v>403E</v>
      </c>
      <c r="D4495" s="144"/>
      <c r="E4495" s="282">
        <f>'[11]Depr Exp'!E4495</f>
        <v>43251</v>
      </c>
      <c r="F4495" s="523">
        <f>'[11]Depr Exp'!F4495</f>
        <v>14485597.5</v>
      </c>
      <c r="G4495" s="305">
        <f>'[11]Depr Exp'!G4495</f>
        <v>1.2500000000000001E-2</v>
      </c>
      <c r="H4495" s="524">
        <f>'[11]Depr Exp'!H4495</f>
        <v>15089.16</v>
      </c>
      <c r="I4495" s="523">
        <f>'[11]Depr Exp'!I4495</f>
        <v>14485597.5</v>
      </c>
      <c r="J4495" s="305">
        <f>'[11]Depr Exp'!J4495</f>
        <v>1.2500000000000001E-2</v>
      </c>
      <c r="K4495" s="373">
        <f>'[11]Depr Exp'!K4495</f>
        <v>15089.1640625</v>
      </c>
      <c r="L4495" s="524">
        <f>'[11]Depr Exp'!L4495</f>
        <v>0</v>
      </c>
      <c r="M4495" s="144"/>
      <c r="N4495" s="144"/>
    </row>
    <row r="4496" spans="1:14">
      <c r="A4496" s="144" t="str">
        <f>'[11]Depr Exp'!A4496</f>
        <v>E354 TSM Twr/Fixt, Colstrip 1-2 Com</v>
      </c>
      <c r="B4496" s="144" t="str">
        <f>'[11]Depr Exp'!B4496</f>
        <v>E354 TSM Twr/Fixt, Colstrip 1-2 Com-6</v>
      </c>
      <c r="C4496" s="144" t="str">
        <f>'[11]Depr Exp'!C4496</f>
        <v>403E</v>
      </c>
      <c r="D4496" s="144"/>
      <c r="E4496" s="282">
        <f>'[11]Depr Exp'!E4496</f>
        <v>43281</v>
      </c>
      <c r="F4496" s="523">
        <f>'[11]Depr Exp'!F4496</f>
        <v>14485597.5</v>
      </c>
      <c r="G4496" s="305">
        <f>'[11]Depr Exp'!G4496</f>
        <v>1.2500000000000001E-2</v>
      </c>
      <c r="H4496" s="524">
        <f>'[11]Depr Exp'!H4496</f>
        <v>15089.16</v>
      </c>
      <c r="I4496" s="523">
        <f>'[11]Depr Exp'!I4496</f>
        <v>14485597.5</v>
      </c>
      <c r="J4496" s="305">
        <f>'[11]Depr Exp'!J4496</f>
        <v>1.2500000000000001E-2</v>
      </c>
      <c r="K4496" s="373">
        <f>'[11]Depr Exp'!K4496</f>
        <v>15089.1640625</v>
      </c>
      <c r="L4496" s="524">
        <f>'[11]Depr Exp'!L4496</f>
        <v>0</v>
      </c>
      <c r="M4496" s="144"/>
      <c r="N4496" s="144"/>
    </row>
    <row r="4497" spans="1:14">
      <c r="A4497" s="144" t="str">
        <f>'[11]Depr Exp'!A4497</f>
        <v>E354 TSM Twr/Fixt, Colstrip 1-2 Com</v>
      </c>
      <c r="B4497" s="144" t="str">
        <f>'[11]Depr Exp'!B4497</f>
        <v>E354 TSM Twr/Fixt, Colstrip 1-2 Com-7</v>
      </c>
      <c r="C4497" s="144" t="str">
        <f>'[11]Depr Exp'!C4497</f>
        <v>403E</v>
      </c>
      <c r="D4497" s="144"/>
      <c r="E4497" s="282">
        <f>'[11]Depr Exp'!E4497</f>
        <v>43312</v>
      </c>
      <c r="F4497" s="523">
        <f>'[11]Depr Exp'!F4497</f>
        <v>14485597.5</v>
      </c>
      <c r="G4497" s="305">
        <f>'[11]Depr Exp'!G4497</f>
        <v>1.2500000000000001E-2</v>
      </c>
      <c r="H4497" s="524">
        <f>'[11]Depr Exp'!H4497</f>
        <v>15089.16</v>
      </c>
      <c r="I4497" s="523">
        <f>'[11]Depr Exp'!I4497</f>
        <v>14485597.5</v>
      </c>
      <c r="J4497" s="305">
        <f>'[11]Depr Exp'!J4497</f>
        <v>1.2500000000000001E-2</v>
      </c>
      <c r="K4497" s="373">
        <f>'[11]Depr Exp'!K4497</f>
        <v>15089.1640625</v>
      </c>
      <c r="L4497" s="524">
        <f>'[11]Depr Exp'!L4497</f>
        <v>0</v>
      </c>
      <c r="M4497" s="144"/>
      <c r="N4497" s="144"/>
    </row>
    <row r="4498" spans="1:14">
      <c r="A4498" s="144" t="str">
        <f>'[11]Depr Exp'!A4498</f>
        <v>E354 TSM Twr/Fixt, Colstrip 1-2 Com</v>
      </c>
      <c r="B4498" s="144" t="str">
        <f>'[11]Depr Exp'!B4498</f>
        <v>E354 TSM Twr/Fixt, Colstrip 1-2 Com-8</v>
      </c>
      <c r="C4498" s="144" t="str">
        <f>'[11]Depr Exp'!C4498</f>
        <v>403E</v>
      </c>
      <c r="D4498" s="144"/>
      <c r="E4498" s="282">
        <f>'[11]Depr Exp'!E4498</f>
        <v>43343</v>
      </c>
      <c r="F4498" s="523">
        <f>'[11]Depr Exp'!F4498</f>
        <v>14485597.5</v>
      </c>
      <c r="G4498" s="305">
        <f>'[11]Depr Exp'!G4498</f>
        <v>1.2500000000000001E-2</v>
      </c>
      <c r="H4498" s="524">
        <f>'[11]Depr Exp'!H4498</f>
        <v>15089.16</v>
      </c>
      <c r="I4498" s="523">
        <f>'[11]Depr Exp'!I4498</f>
        <v>14485597.5</v>
      </c>
      <c r="J4498" s="305">
        <f>'[11]Depr Exp'!J4498</f>
        <v>1.2500000000000001E-2</v>
      </c>
      <c r="K4498" s="373">
        <f>'[11]Depr Exp'!K4498</f>
        <v>15089.1640625</v>
      </c>
      <c r="L4498" s="524">
        <f>'[11]Depr Exp'!L4498</f>
        <v>0</v>
      </c>
      <c r="M4498" s="144"/>
      <c r="N4498" s="144"/>
    </row>
    <row r="4499" spans="1:14">
      <c r="A4499" s="144" t="str">
        <f>'[11]Depr Exp'!A4499</f>
        <v>E354 TSM Twr/Fixt, Colstrip 1-2 Com</v>
      </c>
      <c r="B4499" s="144" t="str">
        <f>'[11]Depr Exp'!B4499</f>
        <v>E354 TSM Twr/Fixt, Colstrip 1-2 Com-9</v>
      </c>
      <c r="C4499" s="144" t="str">
        <f>'[11]Depr Exp'!C4499</f>
        <v>403E</v>
      </c>
      <c r="D4499" s="144"/>
      <c r="E4499" s="282">
        <f>'[11]Depr Exp'!E4499</f>
        <v>43373</v>
      </c>
      <c r="F4499" s="523">
        <f>'[11]Depr Exp'!F4499</f>
        <v>14485597.5</v>
      </c>
      <c r="G4499" s="305">
        <f>'[11]Depr Exp'!G4499</f>
        <v>1.2500000000000001E-2</v>
      </c>
      <c r="H4499" s="524">
        <f>'[11]Depr Exp'!H4499</f>
        <v>15089.16</v>
      </c>
      <c r="I4499" s="523">
        <f>'[11]Depr Exp'!I4499</f>
        <v>14485597.5</v>
      </c>
      <c r="J4499" s="305">
        <f>'[11]Depr Exp'!J4499</f>
        <v>1.2500000000000001E-2</v>
      </c>
      <c r="K4499" s="373">
        <f>'[11]Depr Exp'!K4499</f>
        <v>15089.1640625</v>
      </c>
      <c r="L4499" s="524">
        <f>'[11]Depr Exp'!L4499</f>
        <v>0</v>
      </c>
      <c r="M4499" s="144"/>
      <c r="N4499" s="144"/>
    </row>
    <row r="4500" spans="1:14">
      <c r="A4500" s="144" t="str">
        <f>'[11]Depr Exp'!A4500</f>
        <v>E354 TSM Twr/Fixt, Colstrip 1-2 Com</v>
      </c>
      <c r="B4500" s="144" t="str">
        <f>'[11]Depr Exp'!B4500</f>
        <v>E354 TSM Twr/Fixt, Colstrip 1-2 Com-10</v>
      </c>
      <c r="C4500" s="144" t="str">
        <f>'[11]Depr Exp'!C4500</f>
        <v>403E</v>
      </c>
      <c r="D4500" s="144"/>
      <c r="E4500" s="282">
        <f>'[11]Depr Exp'!E4500</f>
        <v>43404</v>
      </c>
      <c r="F4500" s="523">
        <f>'[11]Depr Exp'!F4500</f>
        <v>14485597.5</v>
      </c>
      <c r="G4500" s="305">
        <f>'[11]Depr Exp'!G4500</f>
        <v>1.2500000000000001E-2</v>
      </c>
      <c r="H4500" s="524">
        <f>'[11]Depr Exp'!H4500</f>
        <v>15089.16</v>
      </c>
      <c r="I4500" s="523">
        <f>'[11]Depr Exp'!I4500</f>
        <v>14485597.5</v>
      </c>
      <c r="J4500" s="305">
        <f>'[11]Depr Exp'!J4500</f>
        <v>1.2500000000000001E-2</v>
      </c>
      <c r="K4500" s="373">
        <f>'[11]Depr Exp'!K4500</f>
        <v>15089.1640625</v>
      </c>
      <c r="L4500" s="524">
        <f>'[11]Depr Exp'!L4500</f>
        <v>0</v>
      </c>
      <c r="M4500" s="144"/>
      <c r="N4500" s="144"/>
    </row>
    <row r="4501" spans="1:14">
      <c r="A4501" s="144" t="str">
        <f>'[11]Depr Exp'!A4501</f>
        <v>E354 TSM Twr/Fixt, Colstrip 1-2 Com</v>
      </c>
      <c r="B4501" s="144" t="str">
        <f>'[11]Depr Exp'!B4501</f>
        <v>E354 TSM Twr/Fixt, Colstrip 1-2 Com-11</v>
      </c>
      <c r="C4501" s="144" t="str">
        <f>'[11]Depr Exp'!C4501</f>
        <v>403E</v>
      </c>
      <c r="D4501" s="144"/>
      <c r="E4501" s="282">
        <f>'[11]Depr Exp'!E4501</f>
        <v>43434</v>
      </c>
      <c r="F4501" s="523">
        <f>'[11]Depr Exp'!F4501</f>
        <v>14485597.5</v>
      </c>
      <c r="G4501" s="305">
        <f>'[11]Depr Exp'!G4501</f>
        <v>1.2500000000000001E-2</v>
      </c>
      <c r="H4501" s="524">
        <f>'[11]Depr Exp'!H4501</f>
        <v>15089.16</v>
      </c>
      <c r="I4501" s="523">
        <f>'[11]Depr Exp'!I4501</f>
        <v>14485597.5</v>
      </c>
      <c r="J4501" s="305">
        <f>'[11]Depr Exp'!J4501</f>
        <v>1.2500000000000001E-2</v>
      </c>
      <c r="K4501" s="373">
        <f>'[11]Depr Exp'!K4501</f>
        <v>15089.1640625</v>
      </c>
      <c r="L4501" s="524">
        <f>'[11]Depr Exp'!L4501</f>
        <v>0</v>
      </c>
      <c r="M4501" s="144"/>
      <c r="N4501" s="144"/>
    </row>
    <row r="4502" spans="1:14">
      <c r="A4502" s="144" t="str">
        <f>'[11]Depr Exp'!A4502</f>
        <v>E354 TSM Twr/Fixt, Colstrip 1-2 Com</v>
      </c>
      <c r="B4502" s="144" t="str">
        <f>'[11]Depr Exp'!B4502</f>
        <v>E354 TSM Twr/Fixt, Colstrip 1-2 Com-12</v>
      </c>
      <c r="C4502" s="144" t="str">
        <f>'[11]Depr Exp'!C4502</f>
        <v>403E</v>
      </c>
      <c r="D4502" s="144"/>
      <c r="E4502" s="282">
        <f>'[11]Depr Exp'!E4502</f>
        <v>43465</v>
      </c>
      <c r="F4502" s="523">
        <f>'[11]Depr Exp'!F4502</f>
        <v>14485597.5</v>
      </c>
      <c r="G4502" s="305">
        <f>'[11]Depr Exp'!G4502</f>
        <v>1.2500000000000001E-2</v>
      </c>
      <c r="H4502" s="524">
        <f>'[11]Depr Exp'!H4502</f>
        <v>15089.16</v>
      </c>
      <c r="I4502" s="523">
        <f>'[11]Depr Exp'!I4502</f>
        <v>14485597.5</v>
      </c>
      <c r="J4502" s="305">
        <f>'[11]Depr Exp'!J4502</f>
        <v>1.2500000000000001E-2</v>
      </c>
      <c r="K4502" s="373">
        <f>'[11]Depr Exp'!K4502</f>
        <v>15089.1640625</v>
      </c>
      <c r="L4502" s="524">
        <f>'[11]Depr Exp'!L4502</f>
        <v>0</v>
      </c>
      <c r="M4502" s="144"/>
      <c r="N4502" s="144"/>
    </row>
    <row r="4503" spans="1:14" ht="15.75" thickBot="1">
      <c r="A4503" s="159" t="str">
        <f>'[11]Depr Exp'!A4503</f>
        <v>E354 TSM Twr/Fixt, Colstrip 1-2 Com Total</v>
      </c>
      <c r="B4503" s="144">
        <f>'[11]Depr Exp'!B4503</f>
        <v>0</v>
      </c>
      <c r="C4503" s="502" t="str">
        <f>'[11]Depr Exp'!C4503</f>
        <v>ETSM</v>
      </c>
      <c r="D4503" s="144"/>
      <c r="E4503" s="281" t="str">
        <f>'[11]Depr Exp'!E4503</f>
        <v>Total</v>
      </c>
      <c r="F4503" s="141">
        <f>'[11]Depr Exp'!F4503</f>
        <v>0</v>
      </c>
      <c r="G4503" s="252">
        <f>'[11]Depr Exp'!G4503</f>
        <v>0</v>
      </c>
      <c r="H4503" s="286">
        <f>'[11]Depr Exp'!H4503</f>
        <v>181069.92</v>
      </c>
      <c r="I4503" s="141">
        <f>'[11]Depr Exp'!I4503</f>
        <v>0</v>
      </c>
      <c r="J4503" s="252">
        <f>'[11]Depr Exp'!J4503</f>
        <v>0</v>
      </c>
      <c r="K4503" s="286">
        <f>'[11]Depr Exp'!K4503</f>
        <v>181069.96875</v>
      </c>
      <c r="L4503" s="286">
        <f>'[11]Depr Exp'!L4503</f>
        <v>0.05</v>
      </c>
      <c r="M4503" s="144"/>
      <c r="N4503" s="144"/>
    </row>
    <row r="4504" spans="1:14" ht="13.5" thickTop="1">
      <c r="A4504" s="144" t="str">
        <f>'[11]Depr Exp'!A4504</f>
        <v>E354 TSM Twr/Fixt, Colstrip 3-4 Com</v>
      </c>
      <c r="B4504" s="144" t="str">
        <f>'[11]Depr Exp'!B4504</f>
        <v>E354 TSM Twr/Fixt, Colstrip 3-4 Com-1</v>
      </c>
      <c r="C4504" s="144" t="str">
        <f>'[11]Depr Exp'!C4504</f>
        <v>403E</v>
      </c>
      <c r="D4504" s="144"/>
      <c r="E4504" s="282">
        <f>'[11]Depr Exp'!E4504</f>
        <v>43131</v>
      </c>
      <c r="F4504" s="523">
        <f>'[11]Depr Exp'!F4504</f>
        <v>20589184.329999998</v>
      </c>
      <c r="G4504" s="305">
        <f>'[11]Depr Exp'!G4504</f>
        <v>1.2500000000000001E-2</v>
      </c>
      <c r="H4504" s="524">
        <f>'[11]Depr Exp'!H4504</f>
        <v>21447.06</v>
      </c>
      <c r="I4504" s="523">
        <f>'[11]Depr Exp'!I4504</f>
        <v>20589184.329999998</v>
      </c>
      <c r="J4504" s="305">
        <f>'[11]Depr Exp'!J4504</f>
        <v>1.2500000000000001E-2</v>
      </c>
      <c r="K4504" s="373">
        <f>'[11]Depr Exp'!K4504</f>
        <v>21447.067010416667</v>
      </c>
      <c r="L4504" s="524">
        <f>'[11]Depr Exp'!L4504</f>
        <v>0.01</v>
      </c>
      <c r="M4504" s="144"/>
      <c r="N4504" s="144"/>
    </row>
    <row r="4505" spans="1:14">
      <c r="A4505" s="144" t="str">
        <f>'[11]Depr Exp'!A4505</f>
        <v>E354 TSM Twr/Fixt, Colstrip 3-4 Com</v>
      </c>
      <c r="B4505" s="144" t="str">
        <f>'[11]Depr Exp'!B4505</f>
        <v>E354 TSM Twr/Fixt, Colstrip 3-4 Com-2</v>
      </c>
      <c r="C4505" s="144" t="str">
        <f>'[11]Depr Exp'!C4505</f>
        <v>403E</v>
      </c>
      <c r="D4505" s="144"/>
      <c r="E4505" s="282">
        <f>'[11]Depr Exp'!E4505</f>
        <v>43159</v>
      </c>
      <c r="F4505" s="523">
        <f>'[11]Depr Exp'!F4505</f>
        <v>20589184.329999998</v>
      </c>
      <c r="G4505" s="305">
        <f>'[11]Depr Exp'!G4505</f>
        <v>1.2500000000000001E-2</v>
      </c>
      <c r="H4505" s="524">
        <f>'[11]Depr Exp'!H4505</f>
        <v>21447.06</v>
      </c>
      <c r="I4505" s="523">
        <f>'[11]Depr Exp'!I4505</f>
        <v>20589184.329999998</v>
      </c>
      <c r="J4505" s="305">
        <f>'[11]Depr Exp'!J4505</f>
        <v>1.2500000000000001E-2</v>
      </c>
      <c r="K4505" s="373">
        <f>'[11]Depr Exp'!K4505</f>
        <v>21447.067010416667</v>
      </c>
      <c r="L4505" s="524">
        <f>'[11]Depr Exp'!L4505</f>
        <v>0.01</v>
      </c>
      <c r="M4505" s="144"/>
      <c r="N4505" s="144"/>
    </row>
    <row r="4506" spans="1:14">
      <c r="A4506" s="144" t="str">
        <f>'[11]Depr Exp'!A4506</f>
        <v>E354 TSM Twr/Fixt, Colstrip 3-4 Com</v>
      </c>
      <c r="B4506" s="144" t="str">
        <f>'[11]Depr Exp'!B4506</f>
        <v>E354 TSM Twr/Fixt, Colstrip 3-4 Com-3</v>
      </c>
      <c r="C4506" s="144" t="str">
        <f>'[11]Depr Exp'!C4506</f>
        <v>403E</v>
      </c>
      <c r="D4506" s="144"/>
      <c r="E4506" s="282">
        <f>'[11]Depr Exp'!E4506</f>
        <v>43190</v>
      </c>
      <c r="F4506" s="523">
        <f>'[11]Depr Exp'!F4506</f>
        <v>20589184.329999998</v>
      </c>
      <c r="G4506" s="305">
        <f>'[11]Depr Exp'!G4506</f>
        <v>1.2500000000000001E-2</v>
      </c>
      <c r="H4506" s="524">
        <f>'[11]Depr Exp'!H4506</f>
        <v>21447.06</v>
      </c>
      <c r="I4506" s="523">
        <f>'[11]Depr Exp'!I4506</f>
        <v>20589184.329999998</v>
      </c>
      <c r="J4506" s="305">
        <f>'[11]Depr Exp'!J4506</f>
        <v>1.2500000000000001E-2</v>
      </c>
      <c r="K4506" s="373">
        <f>'[11]Depr Exp'!K4506</f>
        <v>21447.067010416667</v>
      </c>
      <c r="L4506" s="524">
        <f>'[11]Depr Exp'!L4506</f>
        <v>0.01</v>
      </c>
      <c r="M4506" s="144"/>
      <c r="N4506" s="144"/>
    </row>
    <row r="4507" spans="1:14">
      <c r="A4507" s="144" t="str">
        <f>'[11]Depr Exp'!A4507</f>
        <v>E354 TSM Twr/Fixt, Colstrip 3-4 Com</v>
      </c>
      <c r="B4507" s="144" t="str">
        <f>'[11]Depr Exp'!B4507</f>
        <v>E354 TSM Twr/Fixt, Colstrip 3-4 Com-4</v>
      </c>
      <c r="C4507" s="144" t="str">
        <f>'[11]Depr Exp'!C4507</f>
        <v>403E</v>
      </c>
      <c r="D4507" s="144"/>
      <c r="E4507" s="282">
        <f>'[11]Depr Exp'!E4507</f>
        <v>43220</v>
      </c>
      <c r="F4507" s="523">
        <f>'[11]Depr Exp'!F4507</f>
        <v>20589184.329999998</v>
      </c>
      <c r="G4507" s="305">
        <f>'[11]Depr Exp'!G4507</f>
        <v>1.2500000000000001E-2</v>
      </c>
      <c r="H4507" s="524">
        <f>'[11]Depr Exp'!H4507</f>
        <v>21447.06</v>
      </c>
      <c r="I4507" s="523">
        <f>'[11]Depr Exp'!I4507</f>
        <v>20589184.329999998</v>
      </c>
      <c r="J4507" s="305">
        <f>'[11]Depr Exp'!J4507</f>
        <v>1.2500000000000001E-2</v>
      </c>
      <c r="K4507" s="373">
        <f>'[11]Depr Exp'!K4507</f>
        <v>21447.067010416667</v>
      </c>
      <c r="L4507" s="524">
        <f>'[11]Depr Exp'!L4507</f>
        <v>0.01</v>
      </c>
      <c r="M4507" s="144"/>
      <c r="N4507" s="144"/>
    </row>
    <row r="4508" spans="1:14">
      <c r="A4508" s="144" t="str">
        <f>'[11]Depr Exp'!A4508</f>
        <v>E354 TSM Twr/Fixt, Colstrip 3-4 Com</v>
      </c>
      <c r="B4508" s="144" t="str">
        <f>'[11]Depr Exp'!B4508</f>
        <v>E354 TSM Twr/Fixt, Colstrip 3-4 Com-5</v>
      </c>
      <c r="C4508" s="144" t="str">
        <f>'[11]Depr Exp'!C4508</f>
        <v>403E</v>
      </c>
      <c r="D4508" s="144"/>
      <c r="E4508" s="282">
        <f>'[11]Depr Exp'!E4508</f>
        <v>43251</v>
      </c>
      <c r="F4508" s="523">
        <f>'[11]Depr Exp'!F4508</f>
        <v>20589184.329999998</v>
      </c>
      <c r="G4508" s="305">
        <f>'[11]Depr Exp'!G4508</f>
        <v>1.2500000000000001E-2</v>
      </c>
      <c r="H4508" s="524">
        <f>'[11]Depr Exp'!H4508</f>
        <v>21447.06</v>
      </c>
      <c r="I4508" s="523">
        <f>'[11]Depr Exp'!I4508</f>
        <v>20589184.329999998</v>
      </c>
      <c r="J4508" s="305">
        <f>'[11]Depr Exp'!J4508</f>
        <v>1.2500000000000001E-2</v>
      </c>
      <c r="K4508" s="373">
        <f>'[11]Depr Exp'!K4508</f>
        <v>21447.067010416667</v>
      </c>
      <c r="L4508" s="524">
        <f>'[11]Depr Exp'!L4508</f>
        <v>0.01</v>
      </c>
      <c r="M4508" s="144"/>
      <c r="N4508" s="144"/>
    </row>
    <row r="4509" spans="1:14">
      <c r="A4509" s="144" t="str">
        <f>'[11]Depr Exp'!A4509</f>
        <v>E354 TSM Twr/Fixt, Colstrip 3-4 Com</v>
      </c>
      <c r="B4509" s="144" t="str">
        <f>'[11]Depr Exp'!B4509</f>
        <v>E354 TSM Twr/Fixt, Colstrip 3-4 Com-6</v>
      </c>
      <c r="C4509" s="144" t="str">
        <f>'[11]Depr Exp'!C4509</f>
        <v>403E</v>
      </c>
      <c r="D4509" s="144"/>
      <c r="E4509" s="282">
        <f>'[11]Depr Exp'!E4509</f>
        <v>43281</v>
      </c>
      <c r="F4509" s="523">
        <f>'[11]Depr Exp'!F4509</f>
        <v>20589184.329999998</v>
      </c>
      <c r="G4509" s="305">
        <f>'[11]Depr Exp'!G4509</f>
        <v>1.2500000000000001E-2</v>
      </c>
      <c r="H4509" s="524">
        <f>'[11]Depr Exp'!H4509</f>
        <v>21447.06</v>
      </c>
      <c r="I4509" s="523">
        <f>'[11]Depr Exp'!I4509</f>
        <v>20589184.329999998</v>
      </c>
      <c r="J4509" s="305">
        <f>'[11]Depr Exp'!J4509</f>
        <v>1.2500000000000001E-2</v>
      </c>
      <c r="K4509" s="373">
        <f>'[11]Depr Exp'!K4509</f>
        <v>21447.067010416667</v>
      </c>
      <c r="L4509" s="524">
        <f>'[11]Depr Exp'!L4509</f>
        <v>0.01</v>
      </c>
      <c r="M4509" s="144"/>
      <c r="N4509" s="144"/>
    </row>
    <row r="4510" spans="1:14">
      <c r="A4510" s="144" t="str">
        <f>'[11]Depr Exp'!A4510</f>
        <v>E354 TSM Twr/Fixt, Colstrip 3-4 Com</v>
      </c>
      <c r="B4510" s="144" t="str">
        <f>'[11]Depr Exp'!B4510</f>
        <v>E354 TSM Twr/Fixt, Colstrip 3-4 Com-7</v>
      </c>
      <c r="C4510" s="144" t="str">
        <f>'[11]Depr Exp'!C4510</f>
        <v>403E</v>
      </c>
      <c r="D4510" s="144"/>
      <c r="E4510" s="282">
        <f>'[11]Depr Exp'!E4510</f>
        <v>43312</v>
      </c>
      <c r="F4510" s="523">
        <f>'[11]Depr Exp'!F4510</f>
        <v>20589184.329999998</v>
      </c>
      <c r="G4510" s="305">
        <f>'[11]Depr Exp'!G4510</f>
        <v>1.2500000000000001E-2</v>
      </c>
      <c r="H4510" s="524">
        <f>'[11]Depr Exp'!H4510</f>
        <v>21447.06</v>
      </c>
      <c r="I4510" s="523">
        <f>'[11]Depr Exp'!I4510</f>
        <v>20589184.329999998</v>
      </c>
      <c r="J4510" s="305">
        <f>'[11]Depr Exp'!J4510</f>
        <v>1.2500000000000001E-2</v>
      </c>
      <c r="K4510" s="373">
        <f>'[11]Depr Exp'!K4510</f>
        <v>21447.067010416667</v>
      </c>
      <c r="L4510" s="524">
        <f>'[11]Depr Exp'!L4510</f>
        <v>0.01</v>
      </c>
      <c r="M4510" s="144"/>
      <c r="N4510" s="144"/>
    </row>
    <row r="4511" spans="1:14">
      <c r="A4511" s="144" t="str">
        <f>'[11]Depr Exp'!A4511</f>
        <v>E354 TSM Twr/Fixt, Colstrip 3-4 Com</v>
      </c>
      <c r="B4511" s="144" t="str">
        <f>'[11]Depr Exp'!B4511</f>
        <v>E354 TSM Twr/Fixt, Colstrip 3-4 Com-8</v>
      </c>
      <c r="C4511" s="144" t="str">
        <f>'[11]Depr Exp'!C4511</f>
        <v>403E</v>
      </c>
      <c r="D4511" s="144"/>
      <c r="E4511" s="282">
        <f>'[11]Depr Exp'!E4511</f>
        <v>43343</v>
      </c>
      <c r="F4511" s="523">
        <f>'[11]Depr Exp'!F4511</f>
        <v>20589184.329999998</v>
      </c>
      <c r="G4511" s="305">
        <f>'[11]Depr Exp'!G4511</f>
        <v>1.2500000000000001E-2</v>
      </c>
      <c r="H4511" s="524">
        <f>'[11]Depr Exp'!H4511</f>
        <v>21447.06</v>
      </c>
      <c r="I4511" s="523">
        <f>'[11]Depr Exp'!I4511</f>
        <v>20589184.329999998</v>
      </c>
      <c r="J4511" s="305">
        <f>'[11]Depr Exp'!J4511</f>
        <v>1.2500000000000001E-2</v>
      </c>
      <c r="K4511" s="373">
        <f>'[11]Depr Exp'!K4511</f>
        <v>21447.067010416667</v>
      </c>
      <c r="L4511" s="524">
        <f>'[11]Depr Exp'!L4511</f>
        <v>0.01</v>
      </c>
      <c r="M4511" s="144"/>
      <c r="N4511" s="144"/>
    </row>
    <row r="4512" spans="1:14">
      <c r="A4512" s="144" t="str">
        <f>'[11]Depr Exp'!A4512</f>
        <v>E354 TSM Twr/Fixt, Colstrip 3-4 Com</v>
      </c>
      <c r="B4512" s="144" t="str">
        <f>'[11]Depr Exp'!B4512</f>
        <v>E354 TSM Twr/Fixt, Colstrip 3-4 Com-9</v>
      </c>
      <c r="C4512" s="144" t="str">
        <f>'[11]Depr Exp'!C4512</f>
        <v>403E</v>
      </c>
      <c r="D4512" s="144"/>
      <c r="E4512" s="282">
        <f>'[11]Depr Exp'!E4512</f>
        <v>43373</v>
      </c>
      <c r="F4512" s="523">
        <f>'[11]Depr Exp'!F4512</f>
        <v>20589184.329999998</v>
      </c>
      <c r="G4512" s="305">
        <f>'[11]Depr Exp'!G4512</f>
        <v>1.2500000000000001E-2</v>
      </c>
      <c r="H4512" s="524">
        <f>'[11]Depr Exp'!H4512</f>
        <v>21447.06</v>
      </c>
      <c r="I4512" s="523">
        <f>'[11]Depr Exp'!I4512</f>
        <v>20589184.329999998</v>
      </c>
      <c r="J4512" s="305">
        <f>'[11]Depr Exp'!J4512</f>
        <v>1.2500000000000001E-2</v>
      </c>
      <c r="K4512" s="373">
        <f>'[11]Depr Exp'!K4512</f>
        <v>21447.067010416667</v>
      </c>
      <c r="L4512" s="524">
        <f>'[11]Depr Exp'!L4512</f>
        <v>0.01</v>
      </c>
      <c r="M4512" s="144"/>
      <c r="N4512" s="144"/>
    </row>
    <row r="4513" spans="1:14">
      <c r="A4513" s="144" t="str">
        <f>'[11]Depr Exp'!A4513</f>
        <v>E354 TSM Twr/Fixt, Colstrip 3-4 Com</v>
      </c>
      <c r="B4513" s="144" t="str">
        <f>'[11]Depr Exp'!B4513</f>
        <v>E354 TSM Twr/Fixt, Colstrip 3-4 Com-10</v>
      </c>
      <c r="C4513" s="144" t="str">
        <f>'[11]Depr Exp'!C4513</f>
        <v>403E</v>
      </c>
      <c r="D4513" s="144"/>
      <c r="E4513" s="282">
        <f>'[11]Depr Exp'!E4513</f>
        <v>43404</v>
      </c>
      <c r="F4513" s="523">
        <f>'[11]Depr Exp'!F4513</f>
        <v>20589184.329999998</v>
      </c>
      <c r="G4513" s="305">
        <f>'[11]Depr Exp'!G4513</f>
        <v>1.2500000000000001E-2</v>
      </c>
      <c r="H4513" s="524">
        <f>'[11]Depr Exp'!H4513</f>
        <v>21447.06</v>
      </c>
      <c r="I4513" s="523">
        <f>'[11]Depr Exp'!I4513</f>
        <v>20589184.329999998</v>
      </c>
      <c r="J4513" s="305">
        <f>'[11]Depr Exp'!J4513</f>
        <v>1.2500000000000001E-2</v>
      </c>
      <c r="K4513" s="373">
        <f>'[11]Depr Exp'!K4513</f>
        <v>21447.067010416667</v>
      </c>
      <c r="L4513" s="524">
        <f>'[11]Depr Exp'!L4513</f>
        <v>0.01</v>
      </c>
      <c r="M4513" s="144"/>
      <c r="N4513" s="144"/>
    </row>
    <row r="4514" spans="1:14">
      <c r="A4514" s="144" t="str">
        <f>'[11]Depr Exp'!A4514</f>
        <v>E354 TSM Twr/Fixt, Colstrip 3-4 Com</v>
      </c>
      <c r="B4514" s="144" t="str">
        <f>'[11]Depr Exp'!B4514</f>
        <v>E354 TSM Twr/Fixt, Colstrip 3-4 Com-11</v>
      </c>
      <c r="C4514" s="144" t="str">
        <f>'[11]Depr Exp'!C4514</f>
        <v>403E</v>
      </c>
      <c r="D4514" s="144"/>
      <c r="E4514" s="282">
        <f>'[11]Depr Exp'!E4514</f>
        <v>43434</v>
      </c>
      <c r="F4514" s="523">
        <f>'[11]Depr Exp'!F4514</f>
        <v>20589184.329999998</v>
      </c>
      <c r="G4514" s="305">
        <f>'[11]Depr Exp'!G4514</f>
        <v>1.2500000000000001E-2</v>
      </c>
      <c r="H4514" s="524">
        <f>'[11]Depr Exp'!H4514</f>
        <v>21447.06</v>
      </c>
      <c r="I4514" s="523">
        <f>'[11]Depr Exp'!I4514</f>
        <v>20589184.329999998</v>
      </c>
      <c r="J4514" s="305">
        <f>'[11]Depr Exp'!J4514</f>
        <v>1.2500000000000001E-2</v>
      </c>
      <c r="K4514" s="373">
        <f>'[11]Depr Exp'!K4514</f>
        <v>21447.067010416667</v>
      </c>
      <c r="L4514" s="524">
        <f>'[11]Depr Exp'!L4514</f>
        <v>0.01</v>
      </c>
      <c r="M4514" s="144"/>
      <c r="N4514" s="144"/>
    </row>
    <row r="4515" spans="1:14">
      <c r="A4515" s="144" t="str">
        <f>'[11]Depr Exp'!A4515</f>
        <v>E354 TSM Twr/Fixt, Colstrip 3-4 Com</v>
      </c>
      <c r="B4515" s="144" t="str">
        <f>'[11]Depr Exp'!B4515</f>
        <v>E354 TSM Twr/Fixt, Colstrip 3-4 Com-12</v>
      </c>
      <c r="C4515" s="144" t="str">
        <f>'[11]Depr Exp'!C4515</f>
        <v>403E</v>
      </c>
      <c r="D4515" s="144"/>
      <c r="E4515" s="282">
        <f>'[11]Depr Exp'!E4515</f>
        <v>43465</v>
      </c>
      <c r="F4515" s="523">
        <f>'[11]Depr Exp'!F4515</f>
        <v>20589184.329999998</v>
      </c>
      <c r="G4515" s="305">
        <f>'[11]Depr Exp'!G4515</f>
        <v>1.2500000000000001E-2</v>
      </c>
      <c r="H4515" s="524">
        <f>'[11]Depr Exp'!H4515</f>
        <v>21447.06</v>
      </c>
      <c r="I4515" s="523">
        <f>'[11]Depr Exp'!I4515</f>
        <v>20589184.329999998</v>
      </c>
      <c r="J4515" s="305">
        <f>'[11]Depr Exp'!J4515</f>
        <v>1.2500000000000001E-2</v>
      </c>
      <c r="K4515" s="373">
        <f>'[11]Depr Exp'!K4515</f>
        <v>21447.067010416667</v>
      </c>
      <c r="L4515" s="524">
        <f>'[11]Depr Exp'!L4515</f>
        <v>0.01</v>
      </c>
      <c r="M4515" s="144"/>
      <c r="N4515" s="144"/>
    </row>
    <row r="4516" spans="1:14" ht="15.75" thickBot="1">
      <c r="A4516" s="159" t="str">
        <f>'[11]Depr Exp'!A4516</f>
        <v>E354 TSM Twr/Fixt, Colstrip 3-4 Com Total</v>
      </c>
      <c r="B4516" s="144">
        <f>'[11]Depr Exp'!B4516</f>
        <v>0</v>
      </c>
      <c r="C4516" s="502" t="str">
        <f>'[11]Depr Exp'!C4516</f>
        <v>ETSM</v>
      </c>
      <c r="D4516" s="144"/>
      <c r="E4516" s="281" t="str">
        <f>'[11]Depr Exp'!E4516</f>
        <v>Total</v>
      </c>
      <c r="F4516" s="141">
        <f>'[11]Depr Exp'!F4516</f>
        <v>0</v>
      </c>
      <c r="G4516" s="252">
        <f>'[11]Depr Exp'!G4516</f>
        <v>0</v>
      </c>
      <c r="H4516" s="286">
        <f>'[11]Depr Exp'!H4516</f>
        <v>257364.72</v>
      </c>
      <c r="I4516" s="141">
        <f>'[11]Depr Exp'!I4516</f>
        <v>0</v>
      </c>
      <c r="J4516" s="252">
        <f>'[11]Depr Exp'!J4516</f>
        <v>0</v>
      </c>
      <c r="K4516" s="286">
        <f>'[11]Depr Exp'!K4516</f>
        <v>257364.80412500005</v>
      </c>
      <c r="L4516" s="286">
        <f>'[11]Depr Exp'!L4516</f>
        <v>0.08</v>
      </c>
      <c r="M4516" s="144"/>
      <c r="N4516" s="144"/>
    </row>
    <row r="4517" spans="1:14" ht="13.5" thickTop="1">
      <c r="A4517" s="144" t="str">
        <f>'[11]Depr Exp'!A4517</f>
        <v>E354 TSM Twr/Fixt, N Intertie</v>
      </c>
      <c r="B4517" s="144" t="str">
        <f>'[11]Depr Exp'!B4517</f>
        <v>E354 TSM Twr/Fixt, N Intertie-1</v>
      </c>
      <c r="C4517" s="144" t="str">
        <f>'[11]Depr Exp'!C4517</f>
        <v>403E</v>
      </c>
      <c r="D4517" s="144"/>
      <c r="E4517" s="282">
        <f>'[11]Depr Exp'!E4517</f>
        <v>43131</v>
      </c>
      <c r="F4517" s="523">
        <f>'[11]Depr Exp'!F4517</f>
        <v>5744097.4199999999</v>
      </c>
      <c r="G4517" s="305">
        <f>'[11]Depr Exp'!G4517</f>
        <v>1.2500000000000001E-2</v>
      </c>
      <c r="H4517" s="524">
        <f>'[11]Depr Exp'!H4517</f>
        <v>5983.4400000000005</v>
      </c>
      <c r="I4517" s="523">
        <f>'[11]Depr Exp'!I4517</f>
        <v>5744097.4199999999</v>
      </c>
      <c r="J4517" s="305">
        <f>'[11]Depr Exp'!J4517</f>
        <v>1.2500000000000001E-2</v>
      </c>
      <c r="K4517" s="373">
        <f>'[11]Depr Exp'!K4517</f>
        <v>5983.4348124999997</v>
      </c>
      <c r="L4517" s="524">
        <f>'[11]Depr Exp'!L4517</f>
        <v>-0.01</v>
      </c>
      <c r="M4517" s="144"/>
      <c r="N4517" s="144"/>
    </row>
    <row r="4518" spans="1:14">
      <c r="A4518" s="144" t="str">
        <f>'[11]Depr Exp'!A4518</f>
        <v>E354 TSM Twr/Fixt, N Intertie</v>
      </c>
      <c r="B4518" s="144" t="str">
        <f>'[11]Depr Exp'!B4518</f>
        <v>E354 TSM Twr/Fixt, N Intertie-2</v>
      </c>
      <c r="C4518" s="144" t="str">
        <f>'[11]Depr Exp'!C4518</f>
        <v>403E</v>
      </c>
      <c r="D4518" s="144"/>
      <c r="E4518" s="282">
        <f>'[11]Depr Exp'!E4518</f>
        <v>43159</v>
      </c>
      <c r="F4518" s="523">
        <f>'[11]Depr Exp'!F4518</f>
        <v>5744097.4199999999</v>
      </c>
      <c r="G4518" s="305">
        <f>'[11]Depr Exp'!G4518</f>
        <v>1.2500000000000001E-2</v>
      </c>
      <c r="H4518" s="524">
        <f>'[11]Depr Exp'!H4518</f>
        <v>5983.4400000000005</v>
      </c>
      <c r="I4518" s="523">
        <f>'[11]Depr Exp'!I4518</f>
        <v>5744097.4199999999</v>
      </c>
      <c r="J4518" s="305">
        <f>'[11]Depr Exp'!J4518</f>
        <v>1.2500000000000001E-2</v>
      </c>
      <c r="K4518" s="373">
        <f>'[11]Depr Exp'!K4518</f>
        <v>5983.4348124999997</v>
      </c>
      <c r="L4518" s="524">
        <f>'[11]Depr Exp'!L4518</f>
        <v>-0.01</v>
      </c>
      <c r="M4518" s="144"/>
      <c r="N4518" s="144"/>
    </row>
    <row r="4519" spans="1:14">
      <c r="A4519" s="144" t="str">
        <f>'[11]Depr Exp'!A4519</f>
        <v>E354 TSM Twr/Fixt, N Intertie</v>
      </c>
      <c r="B4519" s="144" t="str">
        <f>'[11]Depr Exp'!B4519</f>
        <v>E354 TSM Twr/Fixt, N Intertie-3</v>
      </c>
      <c r="C4519" s="144" t="str">
        <f>'[11]Depr Exp'!C4519</f>
        <v>403E</v>
      </c>
      <c r="D4519" s="144"/>
      <c r="E4519" s="282">
        <f>'[11]Depr Exp'!E4519</f>
        <v>43190</v>
      </c>
      <c r="F4519" s="523">
        <f>'[11]Depr Exp'!F4519</f>
        <v>5744097.4199999999</v>
      </c>
      <c r="G4519" s="305">
        <f>'[11]Depr Exp'!G4519</f>
        <v>1.2500000000000001E-2</v>
      </c>
      <c r="H4519" s="524">
        <f>'[11]Depr Exp'!H4519</f>
        <v>5983.4400000000005</v>
      </c>
      <c r="I4519" s="523">
        <f>'[11]Depr Exp'!I4519</f>
        <v>5744097.4199999999</v>
      </c>
      <c r="J4519" s="305">
        <f>'[11]Depr Exp'!J4519</f>
        <v>1.2500000000000001E-2</v>
      </c>
      <c r="K4519" s="373">
        <f>'[11]Depr Exp'!K4519</f>
        <v>5983.4348124999997</v>
      </c>
      <c r="L4519" s="524">
        <f>'[11]Depr Exp'!L4519</f>
        <v>-0.01</v>
      </c>
      <c r="M4519" s="144"/>
      <c r="N4519" s="144"/>
    </row>
    <row r="4520" spans="1:14">
      <c r="A4520" s="144" t="str">
        <f>'[11]Depr Exp'!A4520</f>
        <v>E354 TSM Twr/Fixt, N Intertie</v>
      </c>
      <c r="B4520" s="144" t="str">
        <f>'[11]Depr Exp'!B4520</f>
        <v>E354 TSM Twr/Fixt, N Intertie-4</v>
      </c>
      <c r="C4520" s="144" t="str">
        <f>'[11]Depr Exp'!C4520</f>
        <v>403E</v>
      </c>
      <c r="D4520" s="144"/>
      <c r="E4520" s="282">
        <f>'[11]Depr Exp'!E4520</f>
        <v>43220</v>
      </c>
      <c r="F4520" s="523">
        <f>'[11]Depr Exp'!F4520</f>
        <v>5744097.4199999999</v>
      </c>
      <c r="G4520" s="305">
        <f>'[11]Depr Exp'!G4520</f>
        <v>1.2500000000000001E-2</v>
      </c>
      <c r="H4520" s="524">
        <f>'[11]Depr Exp'!H4520</f>
        <v>5983.4400000000005</v>
      </c>
      <c r="I4520" s="523">
        <f>'[11]Depr Exp'!I4520</f>
        <v>5744097.4199999999</v>
      </c>
      <c r="J4520" s="305">
        <f>'[11]Depr Exp'!J4520</f>
        <v>1.2500000000000001E-2</v>
      </c>
      <c r="K4520" s="373">
        <f>'[11]Depr Exp'!K4520</f>
        <v>5983.4348124999997</v>
      </c>
      <c r="L4520" s="524">
        <f>'[11]Depr Exp'!L4520</f>
        <v>-0.01</v>
      </c>
      <c r="M4520" s="144"/>
      <c r="N4520" s="144"/>
    </row>
    <row r="4521" spans="1:14">
      <c r="A4521" s="144" t="str">
        <f>'[11]Depr Exp'!A4521</f>
        <v>E354 TSM Twr/Fixt, N Intertie</v>
      </c>
      <c r="B4521" s="144" t="str">
        <f>'[11]Depr Exp'!B4521</f>
        <v>E354 TSM Twr/Fixt, N Intertie-5</v>
      </c>
      <c r="C4521" s="144" t="str">
        <f>'[11]Depr Exp'!C4521</f>
        <v>403E</v>
      </c>
      <c r="D4521" s="144"/>
      <c r="E4521" s="282">
        <f>'[11]Depr Exp'!E4521</f>
        <v>43251</v>
      </c>
      <c r="F4521" s="523">
        <f>'[11]Depr Exp'!F4521</f>
        <v>5744097.4199999999</v>
      </c>
      <c r="G4521" s="305">
        <f>'[11]Depr Exp'!G4521</f>
        <v>1.2500000000000001E-2</v>
      </c>
      <c r="H4521" s="524">
        <f>'[11]Depr Exp'!H4521</f>
        <v>5983.4400000000005</v>
      </c>
      <c r="I4521" s="523">
        <f>'[11]Depr Exp'!I4521</f>
        <v>5744097.4199999999</v>
      </c>
      <c r="J4521" s="305">
        <f>'[11]Depr Exp'!J4521</f>
        <v>1.2500000000000001E-2</v>
      </c>
      <c r="K4521" s="373">
        <f>'[11]Depr Exp'!K4521</f>
        <v>5983.4348124999997</v>
      </c>
      <c r="L4521" s="524">
        <f>'[11]Depr Exp'!L4521</f>
        <v>-0.01</v>
      </c>
      <c r="M4521" s="144"/>
      <c r="N4521" s="144"/>
    </row>
    <row r="4522" spans="1:14">
      <c r="A4522" s="144" t="str">
        <f>'[11]Depr Exp'!A4522</f>
        <v>E354 TSM Twr/Fixt, N Intertie</v>
      </c>
      <c r="B4522" s="144" t="str">
        <f>'[11]Depr Exp'!B4522</f>
        <v>E354 TSM Twr/Fixt, N Intertie-6</v>
      </c>
      <c r="C4522" s="144" t="str">
        <f>'[11]Depr Exp'!C4522</f>
        <v>403E</v>
      </c>
      <c r="D4522" s="144"/>
      <c r="E4522" s="282">
        <f>'[11]Depr Exp'!E4522</f>
        <v>43281</v>
      </c>
      <c r="F4522" s="523">
        <f>'[11]Depr Exp'!F4522</f>
        <v>5744097.4199999999</v>
      </c>
      <c r="G4522" s="305">
        <f>'[11]Depr Exp'!G4522</f>
        <v>1.2500000000000001E-2</v>
      </c>
      <c r="H4522" s="524">
        <f>'[11]Depr Exp'!H4522</f>
        <v>5983.4400000000005</v>
      </c>
      <c r="I4522" s="523">
        <f>'[11]Depr Exp'!I4522</f>
        <v>5744097.4199999999</v>
      </c>
      <c r="J4522" s="305">
        <f>'[11]Depr Exp'!J4522</f>
        <v>1.2500000000000001E-2</v>
      </c>
      <c r="K4522" s="373">
        <f>'[11]Depr Exp'!K4522</f>
        <v>5983.4348124999997</v>
      </c>
      <c r="L4522" s="524">
        <f>'[11]Depr Exp'!L4522</f>
        <v>-0.01</v>
      </c>
      <c r="M4522" s="144"/>
      <c r="N4522" s="144"/>
    </row>
    <row r="4523" spans="1:14">
      <c r="A4523" s="144" t="str">
        <f>'[11]Depr Exp'!A4523</f>
        <v>E354 TSM Twr/Fixt, N Intertie</v>
      </c>
      <c r="B4523" s="144" t="str">
        <f>'[11]Depr Exp'!B4523</f>
        <v>E354 TSM Twr/Fixt, N Intertie-7</v>
      </c>
      <c r="C4523" s="144" t="str">
        <f>'[11]Depr Exp'!C4523</f>
        <v>403E</v>
      </c>
      <c r="D4523" s="144"/>
      <c r="E4523" s="282">
        <f>'[11]Depr Exp'!E4523</f>
        <v>43312</v>
      </c>
      <c r="F4523" s="523">
        <f>'[11]Depr Exp'!F4523</f>
        <v>5744097.4199999999</v>
      </c>
      <c r="G4523" s="305">
        <f>'[11]Depr Exp'!G4523</f>
        <v>1.2500000000000001E-2</v>
      </c>
      <c r="H4523" s="524">
        <f>'[11]Depr Exp'!H4523</f>
        <v>5983.4400000000005</v>
      </c>
      <c r="I4523" s="523">
        <f>'[11]Depr Exp'!I4523</f>
        <v>5744097.4199999999</v>
      </c>
      <c r="J4523" s="305">
        <f>'[11]Depr Exp'!J4523</f>
        <v>1.2500000000000001E-2</v>
      </c>
      <c r="K4523" s="373">
        <f>'[11]Depr Exp'!K4523</f>
        <v>5983.4348124999997</v>
      </c>
      <c r="L4523" s="524">
        <f>'[11]Depr Exp'!L4523</f>
        <v>-0.01</v>
      </c>
      <c r="M4523" s="144"/>
      <c r="N4523" s="144"/>
    </row>
    <row r="4524" spans="1:14">
      <c r="A4524" s="144" t="str">
        <f>'[11]Depr Exp'!A4524</f>
        <v>E354 TSM Twr/Fixt, N Intertie</v>
      </c>
      <c r="B4524" s="144" t="str">
        <f>'[11]Depr Exp'!B4524</f>
        <v>E354 TSM Twr/Fixt, N Intertie-8</v>
      </c>
      <c r="C4524" s="144" t="str">
        <f>'[11]Depr Exp'!C4524</f>
        <v>403E</v>
      </c>
      <c r="D4524" s="144"/>
      <c r="E4524" s="282">
        <f>'[11]Depr Exp'!E4524</f>
        <v>43343</v>
      </c>
      <c r="F4524" s="523">
        <f>'[11]Depr Exp'!F4524</f>
        <v>5744097.4199999999</v>
      </c>
      <c r="G4524" s="305">
        <f>'[11]Depr Exp'!G4524</f>
        <v>1.2500000000000001E-2</v>
      </c>
      <c r="H4524" s="524">
        <f>'[11]Depr Exp'!H4524</f>
        <v>5983.4400000000005</v>
      </c>
      <c r="I4524" s="523">
        <f>'[11]Depr Exp'!I4524</f>
        <v>5744097.4199999999</v>
      </c>
      <c r="J4524" s="305">
        <f>'[11]Depr Exp'!J4524</f>
        <v>1.2500000000000001E-2</v>
      </c>
      <c r="K4524" s="373">
        <f>'[11]Depr Exp'!K4524</f>
        <v>5983.4348124999997</v>
      </c>
      <c r="L4524" s="524">
        <f>'[11]Depr Exp'!L4524</f>
        <v>-0.01</v>
      </c>
      <c r="M4524" s="144"/>
      <c r="N4524" s="144"/>
    </row>
    <row r="4525" spans="1:14">
      <c r="A4525" s="144" t="str">
        <f>'[11]Depr Exp'!A4525</f>
        <v>E354 TSM Twr/Fixt, N Intertie</v>
      </c>
      <c r="B4525" s="144" t="str">
        <f>'[11]Depr Exp'!B4525</f>
        <v>E354 TSM Twr/Fixt, N Intertie-9</v>
      </c>
      <c r="C4525" s="144" t="str">
        <f>'[11]Depr Exp'!C4525</f>
        <v>403E</v>
      </c>
      <c r="D4525" s="144"/>
      <c r="E4525" s="282">
        <f>'[11]Depr Exp'!E4525</f>
        <v>43373</v>
      </c>
      <c r="F4525" s="523">
        <f>'[11]Depr Exp'!F4525</f>
        <v>5744097.4199999999</v>
      </c>
      <c r="G4525" s="305">
        <f>'[11]Depr Exp'!G4525</f>
        <v>1.2500000000000001E-2</v>
      </c>
      <c r="H4525" s="524">
        <f>'[11]Depr Exp'!H4525</f>
        <v>5983.4400000000005</v>
      </c>
      <c r="I4525" s="523">
        <f>'[11]Depr Exp'!I4525</f>
        <v>5744097.4199999999</v>
      </c>
      <c r="J4525" s="305">
        <f>'[11]Depr Exp'!J4525</f>
        <v>1.2500000000000001E-2</v>
      </c>
      <c r="K4525" s="373">
        <f>'[11]Depr Exp'!K4525</f>
        <v>5983.4348124999997</v>
      </c>
      <c r="L4525" s="524">
        <f>'[11]Depr Exp'!L4525</f>
        <v>-0.01</v>
      </c>
      <c r="M4525" s="144"/>
      <c r="N4525" s="144"/>
    </row>
    <row r="4526" spans="1:14">
      <c r="A4526" s="144" t="str">
        <f>'[11]Depr Exp'!A4526</f>
        <v>E354 TSM Twr/Fixt, N Intertie</v>
      </c>
      <c r="B4526" s="144" t="str">
        <f>'[11]Depr Exp'!B4526</f>
        <v>E354 TSM Twr/Fixt, N Intertie-10</v>
      </c>
      <c r="C4526" s="144" t="str">
        <f>'[11]Depr Exp'!C4526</f>
        <v>403E</v>
      </c>
      <c r="D4526" s="144"/>
      <c r="E4526" s="282">
        <f>'[11]Depr Exp'!E4526</f>
        <v>43404</v>
      </c>
      <c r="F4526" s="523">
        <f>'[11]Depr Exp'!F4526</f>
        <v>5744097.4199999999</v>
      </c>
      <c r="G4526" s="305">
        <f>'[11]Depr Exp'!G4526</f>
        <v>1.2500000000000001E-2</v>
      </c>
      <c r="H4526" s="524">
        <f>'[11]Depr Exp'!H4526</f>
        <v>5983.4400000000005</v>
      </c>
      <c r="I4526" s="523">
        <f>'[11]Depr Exp'!I4526</f>
        <v>5744097.4199999999</v>
      </c>
      <c r="J4526" s="305">
        <f>'[11]Depr Exp'!J4526</f>
        <v>1.2500000000000001E-2</v>
      </c>
      <c r="K4526" s="373">
        <f>'[11]Depr Exp'!K4526</f>
        <v>5983.4348124999997</v>
      </c>
      <c r="L4526" s="524">
        <f>'[11]Depr Exp'!L4526</f>
        <v>-0.01</v>
      </c>
      <c r="M4526" s="144"/>
      <c r="N4526" s="144"/>
    </row>
    <row r="4527" spans="1:14">
      <c r="A4527" s="144" t="str">
        <f>'[11]Depr Exp'!A4527</f>
        <v>E354 TSM Twr/Fixt, N Intertie</v>
      </c>
      <c r="B4527" s="144" t="str">
        <f>'[11]Depr Exp'!B4527</f>
        <v>E354 TSM Twr/Fixt, N Intertie-11</v>
      </c>
      <c r="C4527" s="144" t="str">
        <f>'[11]Depr Exp'!C4527</f>
        <v>403E</v>
      </c>
      <c r="D4527" s="144"/>
      <c r="E4527" s="282">
        <f>'[11]Depr Exp'!E4527</f>
        <v>43434</v>
      </c>
      <c r="F4527" s="523">
        <f>'[11]Depr Exp'!F4527</f>
        <v>5744097.4199999999</v>
      </c>
      <c r="G4527" s="305">
        <f>'[11]Depr Exp'!G4527</f>
        <v>1.2500000000000001E-2</v>
      </c>
      <c r="H4527" s="524">
        <f>'[11]Depr Exp'!H4527</f>
        <v>5983.4400000000005</v>
      </c>
      <c r="I4527" s="523">
        <f>'[11]Depr Exp'!I4527</f>
        <v>5744097.4199999999</v>
      </c>
      <c r="J4527" s="305">
        <f>'[11]Depr Exp'!J4527</f>
        <v>1.2500000000000001E-2</v>
      </c>
      <c r="K4527" s="373">
        <f>'[11]Depr Exp'!K4527</f>
        <v>5983.4348124999997</v>
      </c>
      <c r="L4527" s="524">
        <f>'[11]Depr Exp'!L4527</f>
        <v>-0.01</v>
      </c>
      <c r="M4527" s="144"/>
      <c r="N4527" s="144"/>
    </row>
    <row r="4528" spans="1:14">
      <c r="A4528" s="144" t="str">
        <f>'[11]Depr Exp'!A4528</f>
        <v>E354 TSM Twr/Fixt, N Intertie</v>
      </c>
      <c r="B4528" s="144" t="str">
        <f>'[11]Depr Exp'!B4528</f>
        <v>E354 TSM Twr/Fixt, N Intertie-12</v>
      </c>
      <c r="C4528" s="144" t="str">
        <f>'[11]Depr Exp'!C4528</f>
        <v>403E</v>
      </c>
      <c r="D4528" s="144"/>
      <c r="E4528" s="282">
        <f>'[11]Depr Exp'!E4528</f>
        <v>43465</v>
      </c>
      <c r="F4528" s="523">
        <f>'[11]Depr Exp'!F4528</f>
        <v>5744097.4199999999</v>
      </c>
      <c r="G4528" s="305">
        <f>'[11]Depr Exp'!G4528</f>
        <v>1.2500000000000001E-2</v>
      </c>
      <c r="H4528" s="524">
        <f>'[11]Depr Exp'!H4528</f>
        <v>5983.4400000000005</v>
      </c>
      <c r="I4528" s="523">
        <f>'[11]Depr Exp'!I4528</f>
        <v>5744097.4199999999</v>
      </c>
      <c r="J4528" s="305">
        <f>'[11]Depr Exp'!J4528</f>
        <v>1.2500000000000001E-2</v>
      </c>
      <c r="K4528" s="373">
        <f>'[11]Depr Exp'!K4528</f>
        <v>5983.4348124999997</v>
      </c>
      <c r="L4528" s="524">
        <f>'[11]Depr Exp'!L4528</f>
        <v>-0.01</v>
      </c>
      <c r="M4528" s="144"/>
      <c r="N4528" s="144"/>
    </row>
    <row r="4529" spans="1:14" ht="15.75" thickBot="1">
      <c r="A4529" s="159" t="str">
        <f>'[11]Depr Exp'!A4529</f>
        <v>E354 TSM Twr/Fixt, N Intertie Total</v>
      </c>
      <c r="B4529" s="144">
        <f>'[11]Depr Exp'!B4529</f>
        <v>0</v>
      </c>
      <c r="C4529" s="502" t="str">
        <f>'[11]Depr Exp'!C4529</f>
        <v>ETSM</v>
      </c>
      <c r="D4529" s="144"/>
      <c r="E4529" s="281" t="str">
        <f>'[11]Depr Exp'!E4529</f>
        <v>Total</v>
      </c>
      <c r="F4529" s="141">
        <f>'[11]Depr Exp'!F4529</f>
        <v>0</v>
      </c>
      <c r="G4529" s="252">
        <f>'[11]Depr Exp'!G4529</f>
        <v>0</v>
      </c>
      <c r="H4529" s="286">
        <f>'[11]Depr Exp'!H4529</f>
        <v>71801.280000000013</v>
      </c>
      <c r="I4529" s="141">
        <f>'[11]Depr Exp'!I4529</f>
        <v>0</v>
      </c>
      <c r="J4529" s="252">
        <f>'[11]Depr Exp'!J4529</f>
        <v>0</v>
      </c>
      <c r="K4529" s="286">
        <f>'[11]Depr Exp'!K4529</f>
        <v>71801.217749999982</v>
      </c>
      <c r="L4529" s="286">
        <f>'[11]Depr Exp'!L4529</f>
        <v>-0.06</v>
      </c>
      <c r="M4529" s="144"/>
      <c r="N4529" s="144"/>
    </row>
    <row r="4530" spans="1:14" ht="13.5" thickTop="1">
      <c r="A4530" s="144" t="str">
        <f>'[11]Depr Exp'!A4530</f>
        <v>E3547 TSM Towers/Fixtures</v>
      </c>
      <c r="B4530" s="144" t="str">
        <f>'[11]Depr Exp'!B4530</f>
        <v>E3547 TSM Towers/Fixtures-1</v>
      </c>
      <c r="C4530" s="144" t="str">
        <f>'[11]Depr Exp'!C4530</f>
        <v>403E</v>
      </c>
      <c r="D4530" s="144"/>
      <c r="E4530" s="282">
        <f>'[11]Depr Exp'!E4530</f>
        <v>43131</v>
      </c>
      <c r="F4530" s="523">
        <f>'[11]Depr Exp'!F4530</f>
        <v>1507252.65</v>
      </c>
      <c r="G4530" s="305">
        <f>'[11]Depr Exp'!G4530</f>
        <v>1.12E-2</v>
      </c>
      <c r="H4530" s="524">
        <f>'[11]Depr Exp'!H4530</f>
        <v>1406.77</v>
      </c>
      <c r="I4530" s="523">
        <f>'[11]Depr Exp'!I4530</f>
        <v>1503331.22</v>
      </c>
      <c r="J4530" s="305">
        <f>'[11]Depr Exp'!J4530</f>
        <v>1.12E-2</v>
      </c>
      <c r="K4530" s="373">
        <f>'[11]Depr Exp'!K4530</f>
        <v>1403.1091386666667</v>
      </c>
      <c r="L4530" s="524">
        <f>'[11]Depr Exp'!L4530</f>
        <v>-3.66</v>
      </c>
      <c r="M4530" s="144"/>
      <c r="N4530" s="144"/>
    </row>
    <row r="4531" spans="1:14">
      <c r="A4531" s="144" t="str">
        <f>'[11]Depr Exp'!A4531</f>
        <v>E3547 TSM Towers/Fixtures</v>
      </c>
      <c r="B4531" s="144" t="str">
        <f>'[11]Depr Exp'!B4531</f>
        <v>E3547 TSM Towers/Fixtures-2</v>
      </c>
      <c r="C4531" s="144" t="str">
        <f>'[11]Depr Exp'!C4531</f>
        <v>403E</v>
      </c>
      <c r="D4531" s="144"/>
      <c r="E4531" s="282">
        <f>'[11]Depr Exp'!E4531</f>
        <v>43159</v>
      </c>
      <c r="F4531" s="523">
        <f>'[11]Depr Exp'!F4531</f>
        <v>1507252.65</v>
      </c>
      <c r="G4531" s="305">
        <f>'[11]Depr Exp'!G4531</f>
        <v>1.12E-2</v>
      </c>
      <c r="H4531" s="524">
        <f>'[11]Depr Exp'!H4531</f>
        <v>1406.77</v>
      </c>
      <c r="I4531" s="523">
        <f>'[11]Depr Exp'!I4531</f>
        <v>1503331.22</v>
      </c>
      <c r="J4531" s="305">
        <f>'[11]Depr Exp'!J4531</f>
        <v>1.12E-2</v>
      </c>
      <c r="K4531" s="373">
        <f>'[11]Depr Exp'!K4531</f>
        <v>1403.1091386666667</v>
      </c>
      <c r="L4531" s="524">
        <f>'[11]Depr Exp'!L4531</f>
        <v>-3.66</v>
      </c>
      <c r="M4531" s="144"/>
      <c r="N4531" s="144"/>
    </row>
    <row r="4532" spans="1:14">
      <c r="A4532" s="144" t="str">
        <f>'[11]Depr Exp'!A4532</f>
        <v>E3547 TSM Towers/Fixtures</v>
      </c>
      <c r="B4532" s="144" t="str">
        <f>'[11]Depr Exp'!B4532</f>
        <v>E3547 TSM Towers/Fixtures-3</v>
      </c>
      <c r="C4532" s="144" t="str">
        <f>'[11]Depr Exp'!C4532</f>
        <v>403E</v>
      </c>
      <c r="D4532" s="144"/>
      <c r="E4532" s="282">
        <f>'[11]Depr Exp'!E4532</f>
        <v>43190</v>
      </c>
      <c r="F4532" s="523">
        <f>'[11]Depr Exp'!F4532</f>
        <v>1505291.94</v>
      </c>
      <c r="G4532" s="305">
        <f>'[11]Depr Exp'!G4532</f>
        <v>1.12E-2</v>
      </c>
      <c r="H4532" s="524">
        <f>'[11]Depr Exp'!H4532</f>
        <v>1404.94</v>
      </c>
      <c r="I4532" s="523">
        <f>'[11]Depr Exp'!I4532</f>
        <v>1503331.22</v>
      </c>
      <c r="J4532" s="305">
        <f>'[11]Depr Exp'!J4532</f>
        <v>1.12E-2</v>
      </c>
      <c r="K4532" s="373">
        <f>'[11]Depr Exp'!K4532</f>
        <v>1403.1091386666667</v>
      </c>
      <c r="L4532" s="524">
        <f>'[11]Depr Exp'!L4532</f>
        <v>-1.83</v>
      </c>
      <c r="M4532" s="144"/>
      <c r="N4532" s="144"/>
    </row>
    <row r="4533" spans="1:14">
      <c r="A4533" s="144" t="str">
        <f>'[11]Depr Exp'!A4533</f>
        <v>E3547 TSM Towers/Fixtures</v>
      </c>
      <c r="B4533" s="144" t="str">
        <f>'[11]Depr Exp'!B4533</f>
        <v>E3547 TSM Towers/Fixtures-4</v>
      </c>
      <c r="C4533" s="144" t="str">
        <f>'[11]Depr Exp'!C4533</f>
        <v>403E</v>
      </c>
      <c r="D4533" s="144"/>
      <c r="E4533" s="282">
        <f>'[11]Depr Exp'!E4533</f>
        <v>43220</v>
      </c>
      <c r="F4533" s="523">
        <f>'[11]Depr Exp'!F4533</f>
        <v>1503331.22</v>
      </c>
      <c r="G4533" s="305">
        <f>'[11]Depr Exp'!G4533</f>
        <v>1.12E-2</v>
      </c>
      <c r="H4533" s="524">
        <f>'[11]Depr Exp'!H4533</f>
        <v>1403.1100000000001</v>
      </c>
      <c r="I4533" s="523">
        <f>'[11]Depr Exp'!I4533</f>
        <v>1503331.22</v>
      </c>
      <c r="J4533" s="305">
        <f>'[11]Depr Exp'!J4533</f>
        <v>1.12E-2</v>
      </c>
      <c r="K4533" s="373">
        <f>'[11]Depr Exp'!K4533</f>
        <v>1403.1091386666667</v>
      </c>
      <c r="L4533" s="524">
        <f>'[11]Depr Exp'!L4533</f>
        <v>0</v>
      </c>
      <c r="M4533" s="144"/>
      <c r="N4533" s="144"/>
    </row>
    <row r="4534" spans="1:14">
      <c r="A4534" s="144" t="str">
        <f>'[11]Depr Exp'!A4534</f>
        <v>E3547 TSM Towers/Fixtures</v>
      </c>
      <c r="B4534" s="144" t="str">
        <f>'[11]Depr Exp'!B4534</f>
        <v>E3547 TSM Towers/Fixtures-5</v>
      </c>
      <c r="C4534" s="144" t="str">
        <f>'[11]Depr Exp'!C4534</f>
        <v>403E</v>
      </c>
      <c r="D4534" s="144"/>
      <c r="E4534" s="282">
        <f>'[11]Depr Exp'!E4534</f>
        <v>43251</v>
      </c>
      <c r="F4534" s="523">
        <f>'[11]Depr Exp'!F4534</f>
        <v>1503331.22</v>
      </c>
      <c r="G4534" s="305">
        <f>'[11]Depr Exp'!G4534</f>
        <v>1.12E-2</v>
      </c>
      <c r="H4534" s="524">
        <f>'[11]Depr Exp'!H4534</f>
        <v>1403.1100000000001</v>
      </c>
      <c r="I4534" s="523">
        <f>'[11]Depr Exp'!I4534</f>
        <v>1503331.22</v>
      </c>
      <c r="J4534" s="305">
        <f>'[11]Depr Exp'!J4534</f>
        <v>1.12E-2</v>
      </c>
      <c r="K4534" s="373">
        <f>'[11]Depr Exp'!K4534</f>
        <v>1403.1091386666667</v>
      </c>
      <c r="L4534" s="524">
        <f>'[11]Depr Exp'!L4534</f>
        <v>0</v>
      </c>
      <c r="M4534" s="144"/>
      <c r="N4534" s="144"/>
    </row>
    <row r="4535" spans="1:14">
      <c r="A4535" s="144" t="str">
        <f>'[11]Depr Exp'!A4535</f>
        <v>E3547 TSM Towers/Fixtures</v>
      </c>
      <c r="B4535" s="144" t="str">
        <f>'[11]Depr Exp'!B4535</f>
        <v>E3547 TSM Towers/Fixtures-6</v>
      </c>
      <c r="C4535" s="144" t="str">
        <f>'[11]Depr Exp'!C4535</f>
        <v>403E</v>
      </c>
      <c r="D4535" s="144"/>
      <c r="E4535" s="282">
        <f>'[11]Depr Exp'!E4535</f>
        <v>43281</v>
      </c>
      <c r="F4535" s="523">
        <f>'[11]Depr Exp'!F4535</f>
        <v>1503331.22</v>
      </c>
      <c r="G4535" s="305">
        <f>'[11]Depr Exp'!G4535</f>
        <v>1.12E-2</v>
      </c>
      <c r="H4535" s="524">
        <f>'[11]Depr Exp'!H4535</f>
        <v>1403.1100000000001</v>
      </c>
      <c r="I4535" s="523">
        <f>'[11]Depr Exp'!I4535</f>
        <v>1503331.22</v>
      </c>
      <c r="J4535" s="305">
        <f>'[11]Depr Exp'!J4535</f>
        <v>1.12E-2</v>
      </c>
      <c r="K4535" s="373">
        <f>'[11]Depr Exp'!K4535</f>
        <v>1403.1091386666667</v>
      </c>
      <c r="L4535" s="524">
        <f>'[11]Depr Exp'!L4535</f>
        <v>0</v>
      </c>
      <c r="M4535" s="144"/>
      <c r="N4535" s="144"/>
    </row>
    <row r="4536" spans="1:14">
      <c r="A4536" s="144" t="str">
        <f>'[11]Depr Exp'!A4536</f>
        <v>E3547 TSM Towers/Fixtures</v>
      </c>
      <c r="B4536" s="144" t="str">
        <f>'[11]Depr Exp'!B4536</f>
        <v>E3547 TSM Towers/Fixtures-7</v>
      </c>
      <c r="C4536" s="144" t="str">
        <f>'[11]Depr Exp'!C4536</f>
        <v>403E</v>
      </c>
      <c r="D4536" s="144"/>
      <c r="E4536" s="282">
        <f>'[11]Depr Exp'!E4536</f>
        <v>43312</v>
      </c>
      <c r="F4536" s="523">
        <f>'[11]Depr Exp'!F4536</f>
        <v>1503331.22</v>
      </c>
      <c r="G4536" s="305">
        <f>'[11]Depr Exp'!G4536</f>
        <v>1.12E-2</v>
      </c>
      <c r="H4536" s="524">
        <f>'[11]Depr Exp'!H4536</f>
        <v>1403.1100000000001</v>
      </c>
      <c r="I4536" s="523">
        <f>'[11]Depr Exp'!I4536</f>
        <v>1503331.22</v>
      </c>
      <c r="J4536" s="305">
        <f>'[11]Depr Exp'!J4536</f>
        <v>1.12E-2</v>
      </c>
      <c r="K4536" s="373">
        <f>'[11]Depr Exp'!K4536</f>
        <v>1403.1091386666667</v>
      </c>
      <c r="L4536" s="524">
        <f>'[11]Depr Exp'!L4536</f>
        <v>0</v>
      </c>
      <c r="M4536" s="144"/>
      <c r="N4536" s="144"/>
    </row>
    <row r="4537" spans="1:14">
      <c r="A4537" s="144" t="str">
        <f>'[11]Depr Exp'!A4537</f>
        <v>E3547 TSM Towers/Fixtures</v>
      </c>
      <c r="B4537" s="144" t="str">
        <f>'[11]Depr Exp'!B4537</f>
        <v>E3547 TSM Towers/Fixtures-8</v>
      </c>
      <c r="C4537" s="144" t="str">
        <f>'[11]Depr Exp'!C4537</f>
        <v>403E</v>
      </c>
      <c r="D4537" s="144"/>
      <c r="E4537" s="282">
        <f>'[11]Depr Exp'!E4537</f>
        <v>43343</v>
      </c>
      <c r="F4537" s="523">
        <f>'[11]Depr Exp'!F4537</f>
        <v>1503331.22</v>
      </c>
      <c r="G4537" s="305">
        <f>'[11]Depr Exp'!G4537</f>
        <v>1.12E-2</v>
      </c>
      <c r="H4537" s="524">
        <f>'[11]Depr Exp'!H4537</f>
        <v>1403.1100000000001</v>
      </c>
      <c r="I4537" s="523">
        <f>'[11]Depr Exp'!I4537</f>
        <v>1503331.22</v>
      </c>
      <c r="J4537" s="305">
        <f>'[11]Depr Exp'!J4537</f>
        <v>1.12E-2</v>
      </c>
      <c r="K4537" s="373">
        <f>'[11]Depr Exp'!K4537</f>
        <v>1403.1091386666667</v>
      </c>
      <c r="L4537" s="524">
        <f>'[11]Depr Exp'!L4537</f>
        <v>0</v>
      </c>
      <c r="M4537" s="144"/>
      <c r="N4537" s="144"/>
    </row>
    <row r="4538" spans="1:14">
      <c r="A4538" s="144" t="str">
        <f>'[11]Depr Exp'!A4538</f>
        <v>E3547 TSM Towers/Fixtures</v>
      </c>
      <c r="B4538" s="144" t="str">
        <f>'[11]Depr Exp'!B4538</f>
        <v>E3547 TSM Towers/Fixtures-9</v>
      </c>
      <c r="C4538" s="144" t="str">
        <f>'[11]Depr Exp'!C4538</f>
        <v>403E</v>
      </c>
      <c r="D4538" s="144"/>
      <c r="E4538" s="282">
        <f>'[11]Depr Exp'!E4538</f>
        <v>43373</v>
      </c>
      <c r="F4538" s="523">
        <f>'[11]Depr Exp'!F4538</f>
        <v>1503331.22</v>
      </c>
      <c r="G4538" s="305">
        <f>'[11]Depr Exp'!G4538</f>
        <v>1.12E-2</v>
      </c>
      <c r="H4538" s="524">
        <f>'[11]Depr Exp'!H4538</f>
        <v>1403.1100000000001</v>
      </c>
      <c r="I4538" s="523">
        <f>'[11]Depr Exp'!I4538</f>
        <v>1503331.22</v>
      </c>
      <c r="J4538" s="305">
        <f>'[11]Depr Exp'!J4538</f>
        <v>1.12E-2</v>
      </c>
      <c r="K4538" s="373">
        <f>'[11]Depr Exp'!K4538</f>
        <v>1403.1091386666667</v>
      </c>
      <c r="L4538" s="524">
        <f>'[11]Depr Exp'!L4538</f>
        <v>0</v>
      </c>
      <c r="M4538" s="144"/>
      <c r="N4538" s="144"/>
    </row>
    <row r="4539" spans="1:14">
      <c r="A4539" s="144" t="str">
        <f>'[11]Depr Exp'!A4539</f>
        <v>E3547 TSM Towers/Fixtures</v>
      </c>
      <c r="B4539" s="144" t="str">
        <f>'[11]Depr Exp'!B4539</f>
        <v>E3547 TSM Towers/Fixtures-10</v>
      </c>
      <c r="C4539" s="144" t="str">
        <f>'[11]Depr Exp'!C4539</f>
        <v>403E</v>
      </c>
      <c r="D4539" s="144"/>
      <c r="E4539" s="282">
        <f>'[11]Depr Exp'!E4539</f>
        <v>43404</v>
      </c>
      <c r="F4539" s="523">
        <f>'[11]Depr Exp'!F4539</f>
        <v>1503331.22</v>
      </c>
      <c r="G4539" s="305">
        <f>'[11]Depr Exp'!G4539</f>
        <v>1.12E-2</v>
      </c>
      <c r="H4539" s="524">
        <f>'[11]Depr Exp'!H4539</f>
        <v>1403.1100000000001</v>
      </c>
      <c r="I4539" s="523">
        <f>'[11]Depr Exp'!I4539</f>
        <v>1503331.22</v>
      </c>
      <c r="J4539" s="305">
        <f>'[11]Depr Exp'!J4539</f>
        <v>1.12E-2</v>
      </c>
      <c r="K4539" s="373">
        <f>'[11]Depr Exp'!K4539</f>
        <v>1403.1091386666667</v>
      </c>
      <c r="L4539" s="524">
        <f>'[11]Depr Exp'!L4539</f>
        <v>0</v>
      </c>
      <c r="M4539" s="144"/>
      <c r="N4539" s="144"/>
    </row>
    <row r="4540" spans="1:14">
      <c r="A4540" s="144" t="str">
        <f>'[11]Depr Exp'!A4540</f>
        <v>E3547 TSM Towers/Fixtures</v>
      </c>
      <c r="B4540" s="144" t="str">
        <f>'[11]Depr Exp'!B4540</f>
        <v>E3547 TSM Towers/Fixtures-11</v>
      </c>
      <c r="C4540" s="144" t="str">
        <f>'[11]Depr Exp'!C4540</f>
        <v>403E</v>
      </c>
      <c r="D4540" s="144"/>
      <c r="E4540" s="282">
        <f>'[11]Depr Exp'!E4540</f>
        <v>43434</v>
      </c>
      <c r="F4540" s="523">
        <f>'[11]Depr Exp'!F4540</f>
        <v>1503331.22</v>
      </c>
      <c r="G4540" s="305">
        <f>'[11]Depr Exp'!G4540</f>
        <v>1.12E-2</v>
      </c>
      <c r="H4540" s="524">
        <f>'[11]Depr Exp'!H4540</f>
        <v>1403.1100000000001</v>
      </c>
      <c r="I4540" s="523">
        <f>'[11]Depr Exp'!I4540</f>
        <v>1503331.22</v>
      </c>
      <c r="J4540" s="305">
        <f>'[11]Depr Exp'!J4540</f>
        <v>1.12E-2</v>
      </c>
      <c r="K4540" s="373">
        <f>'[11]Depr Exp'!K4540</f>
        <v>1403.1091386666667</v>
      </c>
      <c r="L4540" s="524">
        <f>'[11]Depr Exp'!L4540</f>
        <v>0</v>
      </c>
      <c r="M4540" s="144"/>
      <c r="N4540" s="144"/>
    </row>
    <row r="4541" spans="1:14">
      <c r="A4541" s="144" t="str">
        <f>'[11]Depr Exp'!A4541</f>
        <v>E3547 TSM Towers/Fixtures</v>
      </c>
      <c r="B4541" s="144" t="str">
        <f>'[11]Depr Exp'!B4541</f>
        <v>E3547 TSM Towers/Fixtures-12</v>
      </c>
      <c r="C4541" s="144" t="str">
        <f>'[11]Depr Exp'!C4541</f>
        <v>403E</v>
      </c>
      <c r="D4541" s="144"/>
      <c r="E4541" s="282">
        <f>'[11]Depr Exp'!E4541</f>
        <v>43465</v>
      </c>
      <c r="F4541" s="523">
        <f>'[11]Depr Exp'!F4541</f>
        <v>1503331.22</v>
      </c>
      <c r="G4541" s="305">
        <f>'[11]Depr Exp'!G4541</f>
        <v>1.12E-2</v>
      </c>
      <c r="H4541" s="524">
        <f>'[11]Depr Exp'!H4541</f>
        <v>1403.1100000000001</v>
      </c>
      <c r="I4541" s="523">
        <f>'[11]Depr Exp'!I4541</f>
        <v>1503331.22</v>
      </c>
      <c r="J4541" s="305">
        <f>'[11]Depr Exp'!J4541</f>
        <v>1.12E-2</v>
      </c>
      <c r="K4541" s="373">
        <f>'[11]Depr Exp'!K4541</f>
        <v>1403.1091386666667</v>
      </c>
      <c r="L4541" s="524">
        <f>'[11]Depr Exp'!L4541</f>
        <v>0</v>
      </c>
      <c r="M4541" s="144"/>
      <c r="N4541" s="144"/>
    </row>
    <row r="4542" spans="1:14" ht="15.75" thickBot="1">
      <c r="A4542" s="159" t="str">
        <f>'[11]Depr Exp'!A4542</f>
        <v>E3547 TSM Towers/Fixtures Total</v>
      </c>
      <c r="B4542" s="144">
        <f>'[11]Depr Exp'!B4542</f>
        <v>0</v>
      </c>
      <c r="C4542" s="502" t="str">
        <f>'[11]Depr Exp'!C4542</f>
        <v>ETSM</v>
      </c>
      <c r="D4542" s="144"/>
      <c r="E4542" s="281" t="str">
        <f>'[11]Depr Exp'!E4542</f>
        <v>Total</v>
      </c>
      <c r="F4542" s="141">
        <f>'[11]Depr Exp'!F4542</f>
        <v>0</v>
      </c>
      <c r="G4542" s="252">
        <f>'[11]Depr Exp'!G4542</f>
        <v>0</v>
      </c>
      <c r="H4542" s="286">
        <f>'[11]Depr Exp'!H4542</f>
        <v>16846.470000000005</v>
      </c>
      <c r="I4542" s="141">
        <f>'[11]Depr Exp'!I4542</f>
        <v>0</v>
      </c>
      <c r="J4542" s="252">
        <f>'[11]Depr Exp'!J4542</f>
        <v>0</v>
      </c>
      <c r="K4542" s="286">
        <f>'[11]Depr Exp'!K4542</f>
        <v>16837.309664</v>
      </c>
      <c r="L4542" s="286">
        <f>'[11]Depr Exp'!L4542</f>
        <v>-9.16</v>
      </c>
      <c r="M4542" s="144"/>
      <c r="N4542" s="144"/>
    </row>
    <row r="4543" spans="1:14" ht="13.5" thickTop="1">
      <c r="A4543" s="144" t="str">
        <f>'[11]Depr Exp'!A4543</f>
        <v xml:space="preserve">E3549 (GIF) Twr/Fixt, Colstrip 1-2 </v>
      </c>
      <c r="B4543" s="144" t="str">
        <f>'[11]Depr Exp'!B4543</f>
        <v>E3549 (GIF) Twr/Fixt, Colstrip 1-2 -1</v>
      </c>
      <c r="C4543" s="144" t="str">
        <f>'[11]Depr Exp'!C4543</f>
        <v>403E</v>
      </c>
      <c r="D4543" s="144"/>
      <c r="E4543" s="282">
        <f>'[11]Depr Exp'!E4543</f>
        <v>43131</v>
      </c>
      <c r="F4543" s="523">
        <f>'[11]Depr Exp'!F4543</f>
        <v>88576.95</v>
      </c>
      <c r="G4543" s="305">
        <f>'[11]Depr Exp'!G4543</f>
        <v>4.5999999999999999E-3</v>
      </c>
      <c r="H4543" s="524">
        <f>'[11]Depr Exp'!H4543</f>
        <v>33.96</v>
      </c>
      <c r="I4543" s="523">
        <f>'[11]Depr Exp'!I4543</f>
        <v>88576.95</v>
      </c>
      <c r="J4543" s="305">
        <f>'[11]Depr Exp'!J4543</f>
        <v>4.5999999999999999E-3</v>
      </c>
      <c r="K4543" s="373">
        <f>'[11]Depr Exp'!K4543</f>
        <v>33.954497499999995</v>
      </c>
      <c r="L4543" s="524">
        <f>'[11]Depr Exp'!L4543</f>
        <v>-0.01</v>
      </c>
      <c r="M4543" s="144"/>
      <c r="N4543" s="144"/>
    </row>
    <row r="4544" spans="1:14">
      <c r="A4544" s="144" t="str">
        <f>'[11]Depr Exp'!A4544</f>
        <v xml:space="preserve">E3549 (GIF) Twr/Fixt, Colstrip 1-2 </v>
      </c>
      <c r="B4544" s="144" t="str">
        <f>'[11]Depr Exp'!B4544</f>
        <v>E3549 (GIF) Twr/Fixt, Colstrip 1-2 -2</v>
      </c>
      <c r="C4544" s="144" t="str">
        <f>'[11]Depr Exp'!C4544</f>
        <v>403E</v>
      </c>
      <c r="D4544" s="144"/>
      <c r="E4544" s="282">
        <f>'[11]Depr Exp'!E4544</f>
        <v>43159</v>
      </c>
      <c r="F4544" s="523">
        <f>'[11]Depr Exp'!F4544</f>
        <v>88576.95</v>
      </c>
      <c r="G4544" s="305">
        <f>'[11]Depr Exp'!G4544</f>
        <v>4.5999999999999999E-3</v>
      </c>
      <c r="H4544" s="524">
        <f>'[11]Depr Exp'!H4544</f>
        <v>33.96</v>
      </c>
      <c r="I4544" s="523">
        <f>'[11]Depr Exp'!I4544</f>
        <v>88576.95</v>
      </c>
      <c r="J4544" s="305">
        <f>'[11]Depr Exp'!J4544</f>
        <v>4.5999999999999999E-3</v>
      </c>
      <c r="K4544" s="373">
        <f>'[11]Depr Exp'!K4544</f>
        <v>33.954497499999995</v>
      </c>
      <c r="L4544" s="524">
        <f>'[11]Depr Exp'!L4544</f>
        <v>-0.01</v>
      </c>
      <c r="M4544" s="144"/>
      <c r="N4544" s="144"/>
    </row>
    <row r="4545" spans="1:14">
      <c r="A4545" s="144" t="str">
        <f>'[11]Depr Exp'!A4545</f>
        <v xml:space="preserve">E3549 (GIF) Twr/Fixt, Colstrip 1-2 </v>
      </c>
      <c r="B4545" s="144" t="str">
        <f>'[11]Depr Exp'!B4545</f>
        <v>E3549 (GIF) Twr/Fixt, Colstrip 1-2 -3</v>
      </c>
      <c r="C4545" s="144" t="str">
        <f>'[11]Depr Exp'!C4545</f>
        <v>403E</v>
      </c>
      <c r="D4545" s="144"/>
      <c r="E4545" s="282">
        <f>'[11]Depr Exp'!E4545</f>
        <v>43190</v>
      </c>
      <c r="F4545" s="523">
        <f>'[11]Depr Exp'!F4545</f>
        <v>88576.95</v>
      </c>
      <c r="G4545" s="305">
        <f>'[11]Depr Exp'!G4545</f>
        <v>4.5999999999999999E-3</v>
      </c>
      <c r="H4545" s="524">
        <f>'[11]Depr Exp'!H4545</f>
        <v>33.96</v>
      </c>
      <c r="I4545" s="523">
        <f>'[11]Depr Exp'!I4545</f>
        <v>88576.95</v>
      </c>
      <c r="J4545" s="305">
        <f>'[11]Depr Exp'!J4545</f>
        <v>4.5999999999999999E-3</v>
      </c>
      <c r="K4545" s="373">
        <f>'[11]Depr Exp'!K4545</f>
        <v>33.954497499999995</v>
      </c>
      <c r="L4545" s="524">
        <f>'[11]Depr Exp'!L4545</f>
        <v>-0.01</v>
      </c>
      <c r="M4545" s="144"/>
      <c r="N4545" s="144"/>
    </row>
    <row r="4546" spans="1:14">
      <c r="A4546" s="144" t="str">
        <f>'[11]Depr Exp'!A4546</f>
        <v xml:space="preserve">E3549 (GIF) Twr/Fixt, Colstrip 1-2 </v>
      </c>
      <c r="B4546" s="144" t="str">
        <f>'[11]Depr Exp'!B4546</f>
        <v>E3549 (GIF) Twr/Fixt, Colstrip 1-2 -4</v>
      </c>
      <c r="C4546" s="144" t="str">
        <f>'[11]Depr Exp'!C4546</f>
        <v>403E</v>
      </c>
      <c r="D4546" s="144"/>
      <c r="E4546" s="282">
        <f>'[11]Depr Exp'!E4546</f>
        <v>43220</v>
      </c>
      <c r="F4546" s="523">
        <f>'[11]Depr Exp'!F4546</f>
        <v>88576.95</v>
      </c>
      <c r="G4546" s="305">
        <f>'[11]Depr Exp'!G4546</f>
        <v>4.5999999999999999E-3</v>
      </c>
      <c r="H4546" s="524">
        <f>'[11]Depr Exp'!H4546</f>
        <v>33.96</v>
      </c>
      <c r="I4546" s="523">
        <f>'[11]Depr Exp'!I4546</f>
        <v>88576.95</v>
      </c>
      <c r="J4546" s="305">
        <f>'[11]Depr Exp'!J4546</f>
        <v>4.5999999999999999E-3</v>
      </c>
      <c r="K4546" s="373">
        <f>'[11]Depr Exp'!K4546</f>
        <v>33.954497499999995</v>
      </c>
      <c r="L4546" s="524">
        <f>'[11]Depr Exp'!L4546</f>
        <v>-0.01</v>
      </c>
      <c r="M4546" s="144"/>
      <c r="N4546" s="144"/>
    </row>
    <row r="4547" spans="1:14">
      <c r="A4547" s="144" t="str">
        <f>'[11]Depr Exp'!A4547</f>
        <v xml:space="preserve">E3549 (GIF) Twr/Fixt, Colstrip 1-2 </v>
      </c>
      <c r="B4547" s="144" t="str">
        <f>'[11]Depr Exp'!B4547</f>
        <v>E3549 (GIF) Twr/Fixt, Colstrip 1-2 -5</v>
      </c>
      <c r="C4547" s="144" t="str">
        <f>'[11]Depr Exp'!C4547</f>
        <v>403E</v>
      </c>
      <c r="D4547" s="144"/>
      <c r="E4547" s="282">
        <f>'[11]Depr Exp'!E4547</f>
        <v>43251</v>
      </c>
      <c r="F4547" s="523">
        <f>'[11]Depr Exp'!F4547</f>
        <v>88576.95</v>
      </c>
      <c r="G4547" s="305">
        <f>'[11]Depr Exp'!G4547</f>
        <v>4.5999999999999999E-3</v>
      </c>
      <c r="H4547" s="524">
        <f>'[11]Depr Exp'!H4547</f>
        <v>33.96</v>
      </c>
      <c r="I4547" s="523">
        <f>'[11]Depr Exp'!I4547</f>
        <v>88576.95</v>
      </c>
      <c r="J4547" s="305">
        <f>'[11]Depr Exp'!J4547</f>
        <v>4.5999999999999999E-3</v>
      </c>
      <c r="K4547" s="373">
        <f>'[11]Depr Exp'!K4547</f>
        <v>33.954497499999995</v>
      </c>
      <c r="L4547" s="524">
        <f>'[11]Depr Exp'!L4547</f>
        <v>-0.01</v>
      </c>
      <c r="M4547" s="144"/>
      <c r="N4547" s="144"/>
    </row>
    <row r="4548" spans="1:14">
      <c r="A4548" s="144" t="str">
        <f>'[11]Depr Exp'!A4548</f>
        <v xml:space="preserve">E3549 (GIF) Twr/Fixt, Colstrip 1-2 </v>
      </c>
      <c r="B4548" s="144" t="str">
        <f>'[11]Depr Exp'!B4548</f>
        <v>E3549 (GIF) Twr/Fixt, Colstrip 1-2 -6</v>
      </c>
      <c r="C4548" s="144" t="str">
        <f>'[11]Depr Exp'!C4548</f>
        <v>403E</v>
      </c>
      <c r="D4548" s="144"/>
      <c r="E4548" s="282">
        <f>'[11]Depr Exp'!E4548</f>
        <v>43281</v>
      </c>
      <c r="F4548" s="523">
        <f>'[11]Depr Exp'!F4548</f>
        <v>88576.95</v>
      </c>
      <c r="G4548" s="305">
        <f>'[11]Depr Exp'!G4548</f>
        <v>4.5999999999999999E-3</v>
      </c>
      <c r="H4548" s="524">
        <f>'[11]Depr Exp'!H4548</f>
        <v>33.96</v>
      </c>
      <c r="I4548" s="523">
        <f>'[11]Depr Exp'!I4548</f>
        <v>88576.95</v>
      </c>
      <c r="J4548" s="305">
        <f>'[11]Depr Exp'!J4548</f>
        <v>4.5999999999999999E-3</v>
      </c>
      <c r="K4548" s="373">
        <f>'[11]Depr Exp'!K4548</f>
        <v>33.954497499999995</v>
      </c>
      <c r="L4548" s="524">
        <f>'[11]Depr Exp'!L4548</f>
        <v>-0.01</v>
      </c>
      <c r="M4548" s="144"/>
      <c r="N4548" s="144"/>
    </row>
    <row r="4549" spans="1:14">
      <c r="A4549" s="144" t="str">
        <f>'[11]Depr Exp'!A4549</f>
        <v xml:space="preserve">E3549 (GIF) Twr/Fixt, Colstrip 1-2 </v>
      </c>
      <c r="B4549" s="144" t="str">
        <f>'[11]Depr Exp'!B4549</f>
        <v>E3549 (GIF) Twr/Fixt, Colstrip 1-2 -7</v>
      </c>
      <c r="C4549" s="144" t="str">
        <f>'[11]Depr Exp'!C4549</f>
        <v>403E</v>
      </c>
      <c r="D4549" s="144"/>
      <c r="E4549" s="282">
        <f>'[11]Depr Exp'!E4549</f>
        <v>43312</v>
      </c>
      <c r="F4549" s="523">
        <f>'[11]Depr Exp'!F4549</f>
        <v>88576.95</v>
      </c>
      <c r="G4549" s="305">
        <f>'[11]Depr Exp'!G4549</f>
        <v>4.5999999999999999E-3</v>
      </c>
      <c r="H4549" s="524">
        <f>'[11]Depr Exp'!H4549</f>
        <v>33.96</v>
      </c>
      <c r="I4549" s="523">
        <f>'[11]Depr Exp'!I4549</f>
        <v>88576.95</v>
      </c>
      <c r="J4549" s="305">
        <f>'[11]Depr Exp'!J4549</f>
        <v>4.5999999999999999E-3</v>
      </c>
      <c r="K4549" s="373">
        <f>'[11]Depr Exp'!K4549</f>
        <v>33.954497499999995</v>
      </c>
      <c r="L4549" s="524">
        <f>'[11]Depr Exp'!L4549</f>
        <v>-0.01</v>
      </c>
      <c r="M4549" s="144"/>
      <c r="N4549" s="144"/>
    </row>
    <row r="4550" spans="1:14">
      <c r="A4550" s="144" t="str">
        <f>'[11]Depr Exp'!A4550</f>
        <v xml:space="preserve">E3549 (GIF) Twr/Fixt, Colstrip 1-2 </v>
      </c>
      <c r="B4550" s="144" t="str">
        <f>'[11]Depr Exp'!B4550</f>
        <v>E3549 (GIF) Twr/Fixt, Colstrip 1-2 -8</v>
      </c>
      <c r="C4550" s="144" t="str">
        <f>'[11]Depr Exp'!C4550</f>
        <v>403E</v>
      </c>
      <c r="D4550" s="144"/>
      <c r="E4550" s="282">
        <f>'[11]Depr Exp'!E4550</f>
        <v>43343</v>
      </c>
      <c r="F4550" s="523">
        <f>'[11]Depr Exp'!F4550</f>
        <v>88576.95</v>
      </c>
      <c r="G4550" s="305">
        <f>'[11]Depr Exp'!G4550</f>
        <v>4.5999999999999999E-3</v>
      </c>
      <c r="H4550" s="524">
        <f>'[11]Depr Exp'!H4550</f>
        <v>33.96</v>
      </c>
      <c r="I4550" s="523">
        <f>'[11]Depr Exp'!I4550</f>
        <v>88576.95</v>
      </c>
      <c r="J4550" s="305">
        <f>'[11]Depr Exp'!J4550</f>
        <v>4.5999999999999999E-3</v>
      </c>
      <c r="K4550" s="373">
        <f>'[11]Depr Exp'!K4550</f>
        <v>33.954497499999995</v>
      </c>
      <c r="L4550" s="524">
        <f>'[11]Depr Exp'!L4550</f>
        <v>-0.01</v>
      </c>
      <c r="M4550" s="144"/>
      <c r="N4550" s="144"/>
    </row>
    <row r="4551" spans="1:14">
      <c r="A4551" s="144" t="str">
        <f>'[11]Depr Exp'!A4551</f>
        <v xml:space="preserve">E3549 (GIF) Twr/Fixt, Colstrip 1-2 </v>
      </c>
      <c r="B4551" s="144" t="str">
        <f>'[11]Depr Exp'!B4551</f>
        <v>E3549 (GIF) Twr/Fixt, Colstrip 1-2 -9</v>
      </c>
      <c r="C4551" s="144" t="str">
        <f>'[11]Depr Exp'!C4551</f>
        <v>403E</v>
      </c>
      <c r="D4551" s="144"/>
      <c r="E4551" s="282">
        <f>'[11]Depr Exp'!E4551</f>
        <v>43373</v>
      </c>
      <c r="F4551" s="523">
        <f>'[11]Depr Exp'!F4551</f>
        <v>88576.95</v>
      </c>
      <c r="G4551" s="305">
        <f>'[11]Depr Exp'!G4551</f>
        <v>4.5999999999999999E-3</v>
      </c>
      <c r="H4551" s="524">
        <f>'[11]Depr Exp'!H4551</f>
        <v>33.96</v>
      </c>
      <c r="I4551" s="523">
        <f>'[11]Depr Exp'!I4551</f>
        <v>88576.95</v>
      </c>
      <c r="J4551" s="305">
        <f>'[11]Depr Exp'!J4551</f>
        <v>4.5999999999999999E-3</v>
      </c>
      <c r="K4551" s="373">
        <f>'[11]Depr Exp'!K4551</f>
        <v>33.954497499999995</v>
      </c>
      <c r="L4551" s="524">
        <f>'[11]Depr Exp'!L4551</f>
        <v>-0.01</v>
      </c>
      <c r="M4551" s="144"/>
      <c r="N4551" s="144"/>
    </row>
    <row r="4552" spans="1:14">
      <c r="A4552" s="144" t="str">
        <f>'[11]Depr Exp'!A4552</f>
        <v xml:space="preserve">E3549 (GIF) Twr/Fixt, Colstrip 1-2 </v>
      </c>
      <c r="B4552" s="144" t="str">
        <f>'[11]Depr Exp'!B4552</f>
        <v>E3549 (GIF) Twr/Fixt, Colstrip 1-2 -10</v>
      </c>
      <c r="C4552" s="144" t="str">
        <f>'[11]Depr Exp'!C4552</f>
        <v>403E</v>
      </c>
      <c r="D4552" s="144"/>
      <c r="E4552" s="282">
        <f>'[11]Depr Exp'!E4552</f>
        <v>43404</v>
      </c>
      <c r="F4552" s="523">
        <f>'[11]Depr Exp'!F4552</f>
        <v>88576.95</v>
      </c>
      <c r="G4552" s="305">
        <f>'[11]Depr Exp'!G4552</f>
        <v>4.5999999999999999E-3</v>
      </c>
      <c r="H4552" s="524">
        <f>'[11]Depr Exp'!H4552</f>
        <v>33.96</v>
      </c>
      <c r="I4552" s="523">
        <f>'[11]Depr Exp'!I4552</f>
        <v>88576.95</v>
      </c>
      <c r="J4552" s="305">
        <f>'[11]Depr Exp'!J4552</f>
        <v>4.5999999999999999E-3</v>
      </c>
      <c r="K4552" s="373">
        <f>'[11]Depr Exp'!K4552</f>
        <v>33.954497499999995</v>
      </c>
      <c r="L4552" s="524">
        <f>'[11]Depr Exp'!L4552</f>
        <v>-0.01</v>
      </c>
      <c r="M4552" s="144"/>
      <c r="N4552" s="144"/>
    </row>
    <row r="4553" spans="1:14">
      <c r="A4553" s="144" t="str">
        <f>'[11]Depr Exp'!A4553</f>
        <v xml:space="preserve">E3549 (GIF) Twr/Fixt, Colstrip 1-2 </v>
      </c>
      <c r="B4553" s="144" t="str">
        <f>'[11]Depr Exp'!B4553</f>
        <v>E3549 (GIF) Twr/Fixt, Colstrip 1-2 -11</v>
      </c>
      <c r="C4553" s="144" t="str">
        <f>'[11]Depr Exp'!C4553</f>
        <v>403E</v>
      </c>
      <c r="D4553" s="144"/>
      <c r="E4553" s="282">
        <f>'[11]Depr Exp'!E4553</f>
        <v>43434</v>
      </c>
      <c r="F4553" s="523">
        <f>'[11]Depr Exp'!F4553</f>
        <v>88576.95</v>
      </c>
      <c r="G4553" s="305">
        <f>'[11]Depr Exp'!G4553</f>
        <v>4.5999999999999999E-3</v>
      </c>
      <c r="H4553" s="524">
        <f>'[11]Depr Exp'!H4553</f>
        <v>33.96</v>
      </c>
      <c r="I4553" s="523">
        <f>'[11]Depr Exp'!I4553</f>
        <v>88576.95</v>
      </c>
      <c r="J4553" s="305">
        <f>'[11]Depr Exp'!J4553</f>
        <v>4.5999999999999999E-3</v>
      </c>
      <c r="K4553" s="373">
        <f>'[11]Depr Exp'!K4553</f>
        <v>33.954497499999995</v>
      </c>
      <c r="L4553" s="524">
        <f>'[11]Depr Exp'!L4553</f>
        <v>-0.01</v>
      </c>
      <c r="M4553" s="144"/>
      <c r="N4553" s="144"/>
    </row>
    <row r="4554" spans="1:14">
      <c r="A4554" s="144" t="str">
        <f>'[11]Depr Exp'!A4554</f>
        <v xml:space="preserve">E3549 (GIF) Twr/Fixt, Colstrip 1-2 </v>
      </c>
      <c r="B4554" s="144" t="str">
        <f>'[11]Depr Exp'!B4554</f>
        <v>E3549 (GIF) Twr/Fixt, Colstrip 1-2 -12</v>
      </c>
      <c r="C4554" s="144" t="str">
        <f>'[11]Depr Exp'!C4554</f>
        <v>403E</v>
      </c>
      <c r="D4554" s="144"/>
      <c r="E4554" s="282">
        <f>'[11]Depr Exp'!E4554</f>
        <v>43465</v>
      </c>
      <c r="F4554" s="523">
        <f>'[11]Depr Exp'!F4554</f>
        <v>88576.95</v>
      </c>
      <c r="G4554" s="305">
        <f>'[11]Depr Exp'!G4554</f>
        <v>4.5999999999999999E-3</v>
      </c>
      <c r="H4554" s="524">
        <f>'[11]Depr Exp'!H4554</f>
        <v>33.96</v>
      </c>
      <c r="I4554" s="523">
        <f>'[11]Depr Exp'!I4554</f>
        <v>88576.95</v>
      </c>
      <c r="J4554" s="305">
        <f>'[11]Depr Exp'!J4554</f>
        <v>4.5999999999999999E-3</v>
      </c>
      <c r="K4554" s="373">
        <f>'[11]Depr Exp'!K4554</f>
        <v>33.954497499999995</v>
      </c>
      <c r="L4554" s="524">
        <f>'[11]Depr Exp'!L4554</f>
        <v>-0.01</v>
      </c>
      <c r="M4554" s="144"/>
      <c r="N4554" s="144"/>
    </row>
    <row r="4555" spans="1:14" ht="15.75" thickBot="1">
      <c r="A4555" s="159" t="str">
        <f>'[11]Depr Exp'!A4555</f>
        <v>E3549 (GIF) Twr/Fixt, Colstrip 1-2  Total</v>
      </c>
      <c r="B4555" s="144">
        <f>'[11]Depr Exp'!B4555</f>
        <v>0</v>
      </c>
      <c r="C4555" s="502" t="str">
        <f>'[11]Depr Exp'!C4555</f>
        <v>ETSM</v>
      </c>
      <c r="D4555" s="144"/>
      <c r="E4555" s="281" t="str">
        <f>'[11]Depr Exp'!E4555</f>
        <v>Total</v>
      </c>
      <c r="F4555" s="141">
        <f>'[11]Depr Exp'!F4555</f>
        <v>0</v>
      </c>
      <c r="G4555" s="252">
        <f>'[11]Depr Exp'!G4555</f>
        <v>0</v>
      </c>
      <c r="H4555" s="286">
        <f>'[11]Depr Exp'!H4555</f>
        <v>407.51999999999992</v>
      </c>
      <c r="I4555" s="141">
        <f>'[11]Depr Exp'!I4555</f>
        <v>0</v>
      </c>
      <c r="J4555" s="252">
        <f>'[11]Depr Exp'!J4555</f>
        <v>0</v>
      </c>
      <c r="K4555" s="286">
        <f>'[11]Depr Exp'!K4555</f>
        <v>407.45396999999997</v>
      </c>
      <c r="L4555" s="286">
        <f>'[11]Depr Exp'!L4555</f>
        <v>-7.0000000000000007E-2</v>
      </c>
      <c r="M4555" s="144"/>
      <c r="N4555" s="144"/>
    </row>
    <row r="4556" spans="1:14" ht="13.5" thickTop="1">
      <c r="A4556" s="144" t="str">
        <f>'[11]Depr Exp'!A4556</f>
        <v>E3549 (GIF) Twr/Fixt, Colstrip 3-4</v>
      </c>
      <c r="B4556" s="144" t="str">
        <f>'[11]Depr Exp'!B4556</f>
        <v>E3549 (GIF) Twr/Fixt, Colstrip 3-4-1</v>
      </c>
      <c r="C4556" s="144" t="str">
        <f>'[11]Depr Exp'!C4556</f>
        <v>403E</v>
      </c>
      <c r="D4556" s="144"/>
      <c r="E4556" s="282">
        <f>'[11]Depr Exp'!E4556</f>
        <v>43131</v>
      </c>
      <c r="F4556" s="523">
        <f>'[11]Depr Exp'!F4556</f>
        <v>267.33</v>
      </c>
      <c r="G4556" s="305">
        <f>'[11]Depr Exp'!G4556</f>
        <v>4.5999999999999999E-3</v>
      </c>
      <c r="H4556" s="524">
        <f>'[11]Depr Exp'!H4556</f>
        <v>9.9999999999999992E-2</v>
      </c>
      <c r="I4556" s="523">
        <f>'[11]Depr Exp'!I4556</f>
        <v>267.33</v>
      </c>
      <c r="J4556" s="305">
        <f>'[11]Depr Exp'!J4556</f>
        <v>4.5999999999999999E-3</v>
      </c>
      <c r="K4556" s="373">
        <f>'[11]Depr Exp'!K4556</f>
        <v>0.10247649999999998</v>
      </c>
      <c r="L4556" s="524">
        <f>'[11]Depr Exp'!L4556</f>
        <v>0</v>
      </c>
      <c r="M4556" s="144"/>
      <c r="N4556" s="144"/>
    </row>
    <row r="4557" spans="1:14">
      <c r="A4557" s="144" t="str">
        <f>'[11]Depr Exp'!A4557</f>
        <v>E3549 (GIF) Twr/Fixt, Colstrip 3-4</v>
      </c>
      <c r="B4557" s="144" t="str">
        <f>'[11]Depr Exp'!B4557</f>
        <v>E3549 (GIF) Twr/Fixt, Colstrip 3-4-2</v>
      </c>
      <c r="C4557" s="144" t="str">
        <f>'[11]Depr Exp'!C4557</f>
        <v>403E</v>
      </c>
      <c r="D4557" s="144"/>
      <c r="E4557" s="282">
        <f>'[11]Depr Exp'!E4557</f>
        <v>43159</v>
      </c>
      <c r="F4557" s="523">
        <f>'[11]Depr Exp'!F4557</f>
        <v>267.33</v>
      </c>
      <c r="G4557" s="305">
        <f>'[11]Depr Exp'!G4557</f>
        <v>4.5999999999999999E-3</v>
      </c>
      <c r="H4557" s="524">
        <f>'[11]Depr Exp'!H4557</f>
        <v>9.9999999999999992E-2</v>
      </c>
      <c r="I4557" s="523">
        <f>'[11]Depr Exp'!I4557</f>
        <v>267.33</v>
      </c>
      <c r="J4557" s="305">
        <f>'[11]Depr Exp'!J4557</f>
        <v>4.5999999999999999E-3</v>
      </c>
      <c r="K4557" s="373">
        <f>'[11]Depr Exp'!K4557</f>
        <v>0.10247649999999998</v>
      </c>
      <c r="L4557" s="524">
        <f>'[11]Depr Exp'!L4557</f>
        <v>0</v>
      </c>
      <c r="M4557" s="144"/>
      <c r="N4557" s="144"/>
    </row>
    <row r="4558" spans="1:14">
      <c r="A4558" s="144" t="str">
        <f>'[11]Depr Exp'!A4558</f>
        <v>E3549 (GIF) Twr/Fixt, Colstrip 3-4</v>
      </c>
      <c r="B4558" s="144" t="str">
        <f>'[11]Depr Exp'!B4558</f>
        <v>E3549 (GIF) Twr/Fixt, Colstrip 3-4-3</v>
      </c>
      <c r="C4558" s="144" t="str">
        <f>'[11]Depr Exp'!C4558</f>
        <v>403E</v>
      </c>
      <c r="D4558" s="144"/>
      <c r="E4558" s="282">
        <f>'[11]Depr Exp'!E4558</f>
        <v>43190</v>
      </c>
      <c r="F4558" s="523">
        <f>'[11]Depr Exp'!F4558</f>
        <v>267.33</v>
      </c>
      <c r="G4558" s="305">
        <f>'[11]Depr Exp'!G4558</f>
        <v>4.5999999999999999E-3</v>
      </c>
      <c r="H4558" s="524">
        <f>'[11]Depr Exp'!H4558</f>
        <v>9.9999999999999992E-2</v>
      </c>
      <c r="I4558" s="523">
        <f>'[11]Depr Exp'!I4558</f>
        <v>267.33</v>
      </c>
      <c r="J4558" s="305">
        <f>'[11]Depr Exp'!J4558</f>
        <v>4.5999999999999999E-3</v>
      </c>
      <c r="K4558" s="373">
        <f>'[11]Depr Exp'!K4558</f>
        <v>0.10247649999999998</v>
      </c>
      <c r="L4558" s="524">
        <f>'[11]Depr Exp'!L4558</f>
        <v>0</v>
      </c>
      <c r="M4558" s="144"/>
      <c r="N4558" s="144"/>
    </row>
    <row r="4559" spans="1:14">
      <c r="A4559" s="144" t="str">
        <f>'[11]Depr Exp'!A4559</f>
        <v>E3549 (GIF) Twr/Fixt, Colstrip 3-4</v>
      </c>
      <c r="B4559" s="144" t="str">
        <f>'[11]Depr Exp'!B4559</f>
        <v>E3549 (GIF) Twr/Fixt, Colstrip 3-4-4</v>
      </c>
      <c r="C4559" s="144" t="str">
        <f>'[11]Depr Exp'!C4559</f>
        <v>403E</v>
      </c>
      <c r="D4559" s="144"/>
      <c r="E4559" s="282">
        <f>'[11]Depr Exp'!E4559</f>
        <v>43220</v>
      </c>
      <c r="F4559" s="523">
        <f>'[11]Depr Exp'!F4559</f>
        <v>267.33</v>
      </c>
      <c r="G4559" s="305">
        <f>'[11]Depr Exp'!G4559</f>
        <v>4.5999999999999999E-3</v>
      </c>
      <c r="H4559" s="524">
        <f>'[11]Depr Exp'!H4559</f>
        <v>9.9999999999999992E-2</v>
      </c>
      <c r="I4559" s="523">
        <f>'[11]Depr Exp'!I4559</f>
        <v>267.33</v>
      </c>
      <c r="J4559" s="305">
        <f>'[11]Depr Exp'!J4559</f>
        <v>4.5999999999999999E-3</v>
      </c>
      <c r="K4559" s="373">
        <f>'[11]Depr Exp'!K4559</f>
        <v>0.10247649999999998</v>
      </c>
      <c r="L4559" s="524">
        <f>'[11]Depr Exp'!L4559</f>
        <v>0</v>
      </c>
      <c r="M4559" s="144"/>
      <c r="N4559" s="144"/>
    </row>
    <row r="4560" spans="1:14">
      <c r="A4560" s="144" t="str">
        <f>'[11]Depr Exp'!A4560</f>
        <v>E3549 (GIF) Twr/Fixt, Colstrip 3-4</v>
      </c>
      <c r="B4560" s="144" t="str">
        <f>'[11]Depr Exp'!B4560</f>
        <v>E3549 (GIF) Twr/Fixt, Colstrip 3-4-5</v>
      </c>
      <c r="C4560" s="144" t="str">
        <f>'[11]Depr Exp'!C4560</f>
        <v>403E</v>
      </c>
      <c r="D4560" s="144"/>
      <c r="E4560" s="282">
        <f>'[11]Depr Exp'!E4560</f>
        <v>43251</v>
      </c>
      <c r="F4560" s="523">
        <f>'[11]Depr Exp'!F4560</f>
        <v>267.33</v>
      </c>
      <c r="G4560" s="305">
        <f>'[11]Depr Exp'!G4560</f>
        <v>4.5999999999999999E-3</v>
      </c>
      <c r="H4560" s="524">
        <f>'[11]Depr Exp'!H4560</f>
        <v>9.9999999999999992E-2</v>
      </c>
      <c r="I4560" s="523">
        <f>'[11]Depr Exp'!I4560</f>
        <v>267.33</v>
      </c>
      <c r="J4560" s="305">
        <f>'[11]Depr Exp'!J4560</f>
        <v>4.5999999999999999E-3</v>
      </c>
      <c r="K4560" s="373">
        <f>'[11]Depr Exp'!K4560</f>
        <v>0.10247649999999998</v>
      </c>
      <c r="L4560" s="524">
        <f>'[11]Depr Exp'!L4560</f>
        <v>0</v>
      </c>
      <c r="M4560" s="144"/>
      <c r="N4560" s="144"/>
    </row>
    <row r="4561" spans="1:14">
      <c r="A4561" s="144" t="str">
        <f>'[11]Depr Exp'!A4561</f>
        <v>E3549 (GIF) Twr/Fixt, Colstrip 3-4</v>
      </c>
      <c r="B4561" s="144" t="str">
        <f>'[11]Depr Exp'!B4561</f>
        <v>E3549 (GIF) Twr/Fixt, Colstrip 3-4-6</v>
      </c>
      <c r="C4561" s="144" t="str">
        <f>'[11]Depr Exp'!C4561</f>
        <v>403E</v>
      </c>
      <c r="D4561" s="144"/>
      <c r="E4561" s="282">
        <f>'[11]Depr Exp'!E4561</f>
        <v>43281</v>
      </c>
      <c r="F4561" s="523">
        <f>'[11]Depr Exp'!F4561</f>
        <v>267.33</v>
      </c>
      <c r="G4561" s="305">
        <f>'[11]Depr Exp'!G4561</f>
        <v>4.5999999999999999E-3</v>
      </c>
      <c r="H4561" s="524">
        <f>'[11]Depr Exp'!H4561</f>
        <v>9.9999999999999992E-2</v>
      </c>
      <c r="I4561" s="523">
        <f>'[11]Depr Exp'!I4561</f>
        <v>267.33</v>
      </c>
      <c r="J4561" s="305">
        <f>'[11]Depr Exp'!J4561</f>
        <v>4.5999999999999999E-3</v>
      </c>
      <c r="K4561" s="373">
        <f>'[11]Depr Exp'!K4561</f>
        <v>0.10247649999999998</v>
      </c>
      <c r="L4561" s="524">
        <f>'[11]Depr Exp'!L4561</f>
        <v>0</v>
      </c>
      <c r="M4561" s="144"/>
      <c r="N4561" s="144"/>
    </row>
    <row r="4562" spans="1:14">
      <c r="A4562" s="144" t="str">
        <f>'[11]Depr Exp'!A4562</f>
        <v>E3549 (GIF) Twr/Fixt, Colstrip 3-4</v>
      </c>
      <c r="B4562" s="144" t="str">
        <f>'[11]Depr Exp'!B4562</f>
        <v>E3549 (GIF) Twr/Fixt, Colstrip 3-4-7</v>
      </c>
      <c r="C4562" s="144" t="str">
        <f>'[11]Depr Exp'!C4562</f>
        <v>403E</v>
      </c>
      <c r="D4562" s="144"/>
      <c r="E4562" s="282">
        <f>'[11]Depr Exp'!E4562</f>
        <v>43312</v>
      </c>
      <c r="F4562" s="523">
        <f>'[11]Depr Exp'!F4562</f>
        <v>267.33</v>
      </c>
      <c r="G4562" s="305">
        <f>'[11]Depr Exp'!G4562</f>
        <v>4.5999999999999999E-3</v>
      </c>
      <c r="H4562" s="524">
        <f>'[11]Depr Exp'!H4562</f>
        <v>9.9999999999999992E-2</v>
      </c>
      <c r="I4562" s="523">
        <f>'[11]Depr Exp'!I4562</f>
        <v>267.33</v>
      </c>
      <c r="J4562" s="305">
        <f>'[11]Depr Exp'!J4562</f>
        <v>4.5999999999999999E-3</v>
      </c>
      <c r="K4562" s="373">
        <f>'[11]Depr Exp'!K4562</f>
        <v>0.10247649999999998</v>
      </c>
      <c r="L4562" s="524">
        <f>'[11]Depr Exp'!L4562</f>
        <v>0</v>
      </c>
      <c r="M4562" s="144"/>
      <c r="N4562" s="144"/>
    </row>
    <row r="4563" spans="1:14">
      <c r="A4563" s="144" t="str">
        <f>'[11]Depr Exp'!A4563</f>
        <v>E3549 (GIF) Twr/Fixt, Colstrip 3-4</v>
      </c>
      <c r="B4563" s="144" t="str">
        <f>'[11]Depr Exp'!B4563</f>
        <v>E3549 (GIF) Twr/Fixt, Colstrip 3-4-8</v>
      </c>
      <c r="C4563" s="144" t="str">
        <f>'[11]Depr Exp'!C4563</f>
        <v>403E</v>
      </c>
      <c r="D4563" s="144"/>
      <c r="E4563" s="282">
        <f>'[11]Depr Exp'!E4563</f>
        <v>43343</v>
      </c>
      <c r="F4563" s="523">
        <f>'[11]Depr Exp'!F4563</f>
        <v>267.33</v>
      </c>
      <c r="G4563" s="305">
        <f>'[11]Depr Exp'!G4563</f>
        <v>4.5999999999999999E-3</v>
      </c>
      <c r="H4563" s="524">
        <f>'[11]Depr Exp'!H4563</f>
        <v>9.9999999999999992E-2</v>
      </c>
      <c r="I4563" s="523">
        <f>'[11]Depr Exp'!I4563</f>
        <v>267.33</v>
      </c>
      <c r="J4563" s="305">
        <f>'[11]Depr Exp'!J4563</f>
        <v>4.5999999999999999E-3</v>
      </c>
      <c r="K4563" s="373">
        <f>'[11]Depr Exp'!K4563</f>
        <v>0.10247649999999998</v>
      </c>
      <c r="L4563" s="524">
        <f>'[11]Depr Exp'!L4563</f>
        <v>0</v>
      </c>
      <c r="M4563" s="144"/>
      <c r="N4563" s="144"/>
    </row>
    <row r="4564" spans="1:14">
      <c r="A4564" s="144" t="str">
        <f>'[11]Depr Exp'!A4564</f>
        <v>E3549 (GIF) Twr/Fixt, Colstrip 3-4</v>
      </c>
      <c r="B4564" s="144" t="str">
        <f>'[11]Depr Exp'!B4564</f>
        <v>E3549 (GIF) Twr/Fixt, Colstrip 3-4-9</v>
      </c>
      <c r="C4564" s="144" t="str">
        <f>'[11]Depr Exp'!C4564</f>
        <v>403E</v>
      </c>
      <c r="D4564" s="144"/>
      <c r="E4564" s="282">
        <f>'[11]Depr Exp'!E4564</f>
        <v>43373</v>
      </c>
      <c r="F4564" s="523">
        <f>'[11]Depr Exp'!F4564</f>
        <v>267.33</v>
      </c>
      <c r="G4564" s="305">
        <f>'[11]Depr Exp'!G4564</f>
        <v>4.5999999999999999E-3</v>
      </c>
      <c r="H4564" s="524">
        <f>'[11]Depr Exp'!H4564</f>
        <v>9.9999999999999992E-2</v>
      </c>
      <c r="I4564" s="523">
        <f>'[11]Depr Exp'!I4564</f>
        <v>267.33</v>
      </c>
      <c r="J4564" s="305">
        <f>'[11]Depr Exp'!J4564</f>
        <v>4.5999999999999999E-3</v>
      </c>
      <c r="K4564" s="373">
        <f>'[11]Depr Exp'!K4564</f>
        <v>0.10247649999999998</v>
      </c>
      <c r="L4564" s="524">
        <f>'[11]Depr Exp'!L4564</f>
        <v>0</v>
      </c>
      <c r="M4564" s="144"/>
      <c r="N4564" s="144"/>
    </row>
    <row r="4565" spans="1:14">
      <c r="A4565" s="144" t="str">
        <f>'[11]Depr Exp'!A4565</f>
        <v>E3549 (GIF) Twr/Fixt, Colstrip 3-4</v>
      </c>
      <c r="B4565" s="144" t="str">
        <f>'[11]Depr Exp'!B4565</f>
        <v>E3549 (GIF) Twr/Fixt, Colstrip 3-4-10</v>
      </c>
      <c r="C4565" s="144" t="str">
        <f>'[11]Depr Exp'!C4565</f>
        <v>403E</v>
      </c>
      <c r="D4565" s="144"/>
      <c r="E4565" s="282">
        <f>'[11]Depr Exp'!E4565</f>
        <v>43404</v>
      </c>
      <c r="F4565" s="523">
        <f>'[11]Depr Exp'!F4565</f>
        <v>267.33</v>
      </c>
      <c r="G4565" s="305">
        <f>'[11]Depr Exp'!G4565</f>
        <v>4.5999999999999999E-3</v>
      </c>
      <c r="H4565" s="524">
        <f>'[11]Depr Exp'!H4565</f>
        <v>9.9999999999999992E-2</v>
      </c>
      <c r="I4565" s="523">
        <f>'[11]Depr Exp'!I4565</f>
        <v>267.33</v>
      </c>
      <c r="J4565" s="305">
        <f>'[11]Depr Exp'!J4565</f>
        <v>4.5999999999999999E-3</v>
      </c>
      <c r="K4565" s="373">
        <f>'[11]Depr Exp'!K4565</f>
        <v>0.10247649999999998</v>
      </c>
      <c r="L4565" s="524">
        <f>'[11]Depr Exp'!L4565</f>
        <v>0</v>
      </c>
      <c r="M4565" s="144"/>
      <c r="N4565" s="144"/>
    </row>
    <row r="4566" spans="1:14">
      <c r="A4566" s="144" t="str">
        <f>'[11]Depr Exp'!A4566</f>
        <v>E3549 (GIF) Twr/Fixt, Colstrip 3-4</v>
      </c>
      <c r="B4566" s="144" t="str">
        <f>'[11]Depr Exp'!B4566</f>
        <v>E3549 (GIF) Twr/Fixt, Colstrip 3-4-11</v>
      </c>
      <c r="C4566" s="144" t="str">
        <f>'[11]Depr Exp'!C4566</f>
        <v>403E</v>
      </c>
      <c r="D4566" s="144"/>
      <c r="E4566" s="282">
        <f>'[11]Depr Exp'!E4566</f>
        <v>43434</v>
      </c>
      <c r="F4566" s="523">
        <f>'[11]Depr Exp'!F4566</f>
        <v>267.33</v>
      </c>
      <c r="G4566" s="305">
        <f>'[11]Depr Exp'!G4566</f>
        <v>4.5999999999999999E-3</v>
      </c>
      <c r="H4566" s="524">
        <f>'[11]Depr Exp'!H4566</f>
        <v>9.9999999999999992E-2</v>
      </c>
      <c r="I4566" s="523">
        <f>'[11]Depr Exp'!I4566</f>
        <v>267.33</v>
      </c>
      <c r="J4566" s="305">
        <f>'[11]Depr Exp'!J4566</f>
        <v>4.5999999999999999E-3</v>
      </c>
      <c r="K4566" s="373">
        <f>'[11]Depr Exp'!K4566</f>
        <v>0.10247649999999998</v>
      </c>
      <c r="L4566" s="524">
        <f>'[11]Depr Exp'!L4566</f>
        <v>0</v>
      </c>
      <c r="M4566" s="144"/>
      <c r="N4566" s="144"/>
    </row>
    <row r="4567" spans="1:14">
      <c r="A4567" s="144" t="str">
        <f>'[11]Depr Exp'!A4567</f>
        <v>E3549 (GIF) Twr/Fixt, Colstrip 3-4</v>
      </c>
      <c r="B4567" s="144" t="str">
        <f>'[11]Depr Exp'!B4567</f>
        <v>E3549 (GIF) Twr/Fixt, Colstrip 3-4-12</v>
      </c>
      <c r="C4567" s="144" t="str">
        <f>'[11]Depr Exp'!C4567</f>
        <v>403E</v>
      </c>
      <c r="D4567" s="144"/>
      <c r="E4567" s="282">
        <f>'[11]Depr Exp'!E4567</f>
        <v>43465</v>
      </c>
      <c r="F4567" s="523">
        <f>'[11]Depr Exp'!F4567</f>
        <v>267.33</v>
      </c>
      <c r="G4567" s="305">
        <f>'[11]Depr Exp'!G4567</f>
        <v>4.5999999999999999E-3</v>
      </c>
      <c r="H4567" s="524">
        <f>'[11]Depr Exp'!H4567</f>
        <v>9.9999999999999992E-2</v>
      </c>
      <c r="I4567" s="523">
        <f>'[11]Depr Exp'!I4567</f>
        <v>267.33</v>
      </c>
      <c r="J4567" s="305">
        <f>'[11]Depr Exp'!J4567</f>
        <v>4.5999999999999999E-3</v>
      </c>
      <c r="K4567" s="373">
        <f>'[11]Depr Exp'!K4567</f>
        <v>0.10247649999999998</v>
      </c>
      <c r="L4567" s="524">
        <f>'[11]Depr Exp'!L4567</f>
        <v>0</v>
      </c>
      <c r="M4567" s="144"/>
      <c r="N4567" s="144"/>
    </row>
    <row r="4568" spans="1:14" ht="15.75" thickBot="1">
      <c r="A4568" s="159" t="str">
        <f>'[11]Depr Exp'!A4568</f>
        <v>E3549 (GIF) Twr/Fixt, Colstrip 3-4 Total</v>
      </c>
      <c r="B4568" s="144">
        <f>'[11]Depr Exp'!B4568</f>
        <v>0</v>
      </c>
      <c r="C4568" s="502" t="str">
        <f>'[11]Depr Exp'!C4568</f>
        <v>ETSM</v>
      </c>
      <c r="D4568" s="144"/>
      <c r="E4568" s="281" t="str">
        <f>'[11]Depr Exp'!E4568</f>
        <v>Total</v>
      </c>
      <c r="F4568" s="141">
        <f>'[11]Depr Exp'!F4568</f>
        <v>0</v>
      </c>
      <c r="G4568" s="252">
        <f>'[11]Depr Exp'!G4568</f>
        <v>0</v>
      </c>
      <c r="H4568" s="286">
        <f>'[11]Depr Exp'!H4568</f>
        <v>1.2</v>
      </c>
      <c r="I4568" s="141">
        <f>'[11]Depr Exp'!I4568</f>
        <v>0</v>
      </c>
      <c r="J4568" s="252">
        <f>'[11]Depr Exp'!J4568</f>
        <v>0</v>
      </c>
      <c r="K4568" s="286">
        <f>'[11]Depr Exp'!K4568</f>
        <v>1.2297180000000001</v>
      </c>
      <c r="L4568" s="286">
        <f>'[11]Depr Exp'!L4568</f>
        <v>0.03</v>
      </c>
      <c r="M4568" s="144"/>
      <c r="N4568" s="144"/>
    </row>
    <row r="4569" spans="1:14" ht="13.5" thickTop="1">
      <c r="A4569" s="144" t="str">
        <f>'[11]Depr Exp'!A4569</f>
        <v>E3549 (GIF) Twr/Fixt, Ferndale</v>
      </c>
      <c r="B4569" s="144" t="str">
        <f>'[11]Depr Exp'!B4569</f>
        <v>E3549 (GIF) Twr/Fixt, Ferndale-1</v>
      </c>
      <c r="C4569" s="144" t="str">
        <f>'[11]Depr Exp'!C4569</f>
        <v>403E</v>
      </c>
      <c r="D4569" s="144"/>
      <c r="E4569" s="282">
        <f>'[11]Depr Exp'!E4569</f>
        <v>43131</v>
      </c>
      <c r="F4569" s="523">
        <f>'[11]Depr Exp'!F4569</f>
        <v>44555</v>
      </c>
      <c r="G4569" s="305">
        <f>'[11]Depr Exp'!G4569</f>
        <v>4.5999999999999999E-3</v>
      </c>
      <c r="H4569" s="524">
        <f>'[11]Depr Exp'!H4569</f>
        <v>17.079999999999998</v>
      </c>
      <c r="I4569" s="523">
        <f>'[11]Depr Exp'!I4569</f>
        <v>44555</v>
      </c>
      <c r="J4569" s="305">
        <f>'[11]Depr Exp'!J4569</f>
        <v>4.5999999999999999E-3</v>
      </c>
      <c r="K4569" s="373">
        <f>'[11]Depr Exp'!K4569</f>
        <v>17.079416666666667</v>
      </c>
      <c r="L4569" s="524">
        <f>'[11]Depr Exp'!L4569</f>
        <v>0</v>
      </c>
      <c r="M4569" s="144"/>
      <c r="N4569" s="144"/>
    </row>
    <row r="4570" spans="1:14">
      <c r="A4570" s="144" t="str">
        <f>'[11]Depr Exp'!A4570</f>
        <v>E3549 (GIF) Twr/Fixt, Ferndale</v>
      </c>
      <c r="B4570" s="144" t="str">
        <f>'[11]Depr Exp'!B4570</f>
        <v>E3549 (GIF) Twr/Fixt, Ferndale-2</v>
      </c>
      <c r="C4570" s="144" t="str">
        <f>'[11]Depr Exp'!C4570</f>
        <v>403E</v>
      </c>
      <c r="D4570" s="144"/>
      <c r="E4570" s="282">
        <f>'[11]Depr Exp'!E4570</f>
        <v>43159</v>
      </c>
      <c r="F4570" s="523">
        <f>'[11]Depr Exp'!F4570</f>
        <v>44555</v>
      </c>
      <c r="G4570" s="305">
        <f>'[11]Depr Exp'!G4570</f>
        <v>4.5999999999999999E-3</v>
      </c>
      <c r="H4570" s="524">
        <f>'[11]Depr Exp'!H4570</f>
        <v>17.079999999999998</v>
      </c>
      <c r="I4570" s="523">
        <f>'[11]Depr Exp'!I4570</f>
        <v>44555</v>
      </c>
      <c r="J4570" s="305">
        <f>'[11]Depr Exp'!J4570</f>
        <v>4.5999999999999999E-3</v>
      </c>
      <c r="K4570" s="373">
        <f>'[11]Depr Exp'!K4570</f>
        <v>17.079416666666667</v>
      </c>
      <c r="L4570" s="524">
        <f>'[11]Depr Exp'!L4570</f>
        <v>0</v>
      </c>
      <c r="M4570" s="144"/>
      <c r="N4570" s="144"/>
    </row>
    <row r="4571" spans="1:14">
      <c r="A4571" s="144" t="str">
        <f>'[11]Depr Exp'!A4571</f>
        <v>E3549 (GIF) Twr/Fixt, Ferndale</v>
      </c>
      <c r="B4571" s="144" t="str">
        <f>'[11]Depr Exp'!B4571</f>
        <v>E3549 (GIF) Twr/Fixt, Ferndale-3</v>
      </c>
      <c r="C4571" s="144" t="str">
        <f>'[11]Depr Exp'!C4571</f>
        <v>403E</v>
      </c>
      <c r="D4571" s="144"/>
      <c r="E4571" s="282">
        <f>'[11]Depr Exp'!E4571</f>
        <v>43190</v>
      </c>
      <c r="F4571" s="523">
        <f>'[11]Depr Exp'!F4571</f>
        <v>44555</v>
      </c>
      <c r="G4571" s="305">
        <f>'[11]Depr Exp'!G4571</f>
        <v>4.5999999999999999E-3</v>
      </c>
      <c r="H4571" s="524">
        <f>'[11]Depr Exp'!H4571</f>
        <v>17.079999999999998</v>
      </c>
      <c r="I4571" s="523">
        <f>'[11]Depr Exp'!I4571</f>
        <v>44555</v>
      </c>
      <c r="J4571" s="305">
        <f>'[11]Depr Exp'!J4571</f>
        <v>4.5999999999999999E-3</v>
      </c>
      <c r="K4571" s="373">
        <f>'[11]Depr Exp'!K4571</f>
        <v>17.079416666666667</v>
      </c>
      <c r="L4571" s="524">
        <f>'[11]Depr Exp'!L4571</f>
        <v>0</v>
      </c>
      <c r="M4571" s="144"/>
      <c r="N4571" s="144"/>
    </row>
    <row r="4572" spans="1:14">
      <c r="A4572" s="144" t="str">
        <f>'[11]Depr Exp'!A4572</f>
        <v>E3549 (GIF) Twr/Fixt, Ferndale</v>
      </c>
      <c r="B4572" s="144" t="str">
        <f>'[11]Depr Exp'!B4572</f>
        <v>E3549 (GIF) Twr/Fixt, Ferndale-4</v>
      </c>
      <c r="C4572" s="144" t="str">
        <f>'[11]Depr Exp'!C4572</f>
        <v>403E</v>
      </c>
      <c r="D4572" s="144"/>
      <c r="E4572" s="282">
        <f>'[11]Depr Exp'!E4572</f>
        <v>43220</v>
      </c>
      <c r="F4572" s="523">
        <f>'[11]Depr Exp'!F4572</f>
        <v>44555</v>
      </c>
      <c r="G4572" s="305">
        <f>'[11]Depr Exp'!G4572</f>
        <v>4.5999999999999999E-3</v>
      </c>
      <c r="H4572" s="524">
        <f>'[11]Depr Exp'!H4572</f>
        <v>17.079999999999998</v>
      </c>
      <c r="I4572" s="523">
        <f>'[11]Depr Exp'!I4572</f>
        <v>44555</v>
      </c>
      <c r="J4572" s="305">
        <f>'[11]Depr Exp'!J4572</f>
        <v>4.5999999999999999E-3</v>
      </c>
      <c r="K4572" s="373">
        <f>'[11]Depr Exp'!K4572</f>
        <v>17.079416666666667</v>
      </c>
      <c r="L4572" s="524">
        <f>'[11]Depr Exp'!L4572</f>
        <v>0</v>
      </c>
      <c r="M4572" s="144"/>
      <c r="N4572" s="144"/>
    </row>
    <row r="4573" spans="1:14">
      <c r="A4573" s="144" t="str">
        <f>'[11]Depr Exp'!A4573</f>
        <v>E3549 (GIF) Twr/Fixt, Ferndale</v>
      </c>
      <c r="B4573" s="144" t="str">
        <f>'[11]Depr Exp'!B4573</f>
        <v>E3549 (GIF) Twr/Fixt, Ferndale-5</v>
      </c>
      <c r="C4573" s="144" t="str">
        <f>'[11]Depr Exp'!C4573</f>
        <v>403E</v>
      </c>
      <c r="D4573" s="144"/>
      <c r="E4573" s="282">
        <f>'[11]Depr Exp'!E4573</f>
        <v>43251</v>
      </c>
      <c r="F4573" s="523">
        <f>'[11]Depr Exp'!F4573</f>
        <v>44555</v>
      </c>
      <c r="G4573" s="305">
        <f>'[11]Depr Exp'!G4573</f>
        <v>4.5999999999999999E-3</v>
      </c>
      <c r="H4573" s="524">
        <f>'[11]Depr Exp'!H4573</f>
        <v>17.079999999999998</v>
      </c>
      <c r="I4573" s="523">
        <f>'[11]Depr Exp'!I4573</f>
        <v>44555</v>
      </c>
      <c r="J4573" s="305">
        <f>'[11]Depr Exp'!J4573</f>
        <v>4.5999999999999999E-3</v>
      </c>
      <c r="K4573" s="373">
        <f>'[11]Depr Exp'!K4573</f>
        <v>17.079416666666667</v>
      </c>
      <c r="L4573" s="524">
        <f>'[11]Depr Exp'!L4573</f>
        <v>0</v>
      </c>
      <c r="M4573" s="144"/>
      <c r="N4573" s="144"/>
    </row>
    <row r="4574" spans="1:14">
      <c r="A4574" s="144" t="str">
        <f>'[11]Depr Exp'!A4574</f>
        <v>E3549 (GIF) Twr/Fixt, Ferndale</v>
      </c>
      <c r="B4574" s="144" t="str">
        <f>'[11]Depr Exp'!B4574</f>
        <v>E3549 (GIF) Twr/Fixt, Ferndale-6</v>
      </c>
      <c r="C4574" s="144" t="str">
        <f>'[11]Depr Exp'!C4574</f>
        <v>403E</v>
      </c>
      <c r="D4574" s="144"/>
      <c r="E4574" s="282">
        <f>'[11]Depr Exp'!E4574</f>
        <v>43281</v>
      </c>
      <c r="F4574" s="523">
        <f>'[11]Depr Exp'!F4574</f>
        <v>44555</v>
      </c>
      <c r="G4574" s="305">
        <f>'[11]Depr Exp'!G4574</f>
        <v>4.5999999999999999E-3</v>
      </c>
      <c r="H4574" s="524">
        <f>'[11]Depr Exp'!H4574</f>
        <v>17.079999999999998</v>
      </c>
      <c r="I4574" s="523">
        <f>'[11]Depr Exp'!I4574</f>
        <v>44555</v>
      </c>
      <c r="J4574" s="305">
        <f>'[11]Depr Exp'!J4574</f>
        <v>4.5999999999999999E-3</v>
      </c>
      <c r="K4574" s="373">
        <f>'[11]Depr Exp'!K4574</f>
        <v>17.079416666666667</v>
      </c>
      <c r="L4574" s="524">
        <f>'[11]Depr Exp'!L4574</f>
        <v>0</v>
      </c>
      <c r="M4574" s="144"/>
      <c r="N4574" s="144"/>
    </row>
    <row r="4575" spans="1:14">
      <c r="A4575" s="144" t="str">
        <f>'[11]Depr Exp'!A4575</f>
        <v>E3549 (GIF) Twr/Fixt, Ferndale</v>
      </c>
      <c r="B4575" s="144" t="str">
        <f>'[11]Depr Exp'!B4575</f>
        <v>E3549 (GIF) Twr/Fixt, Ferndale-7</v>
      </c>
      <c r="C4575" s="144" t="str">
        <f>'[11]Depr Exp'!C4575</f>
        <v>403E</v>
      </c>
      <c r="D4575" s="144"/>
      <c r="E4575" s="282">
        <f>'[11]Depr Exp'!E4575</f>
        <v>43312</v>
      </c>
      <c r="F4575" s="523">
        <f>'[11]Depr Exp'!F4575</f>
        <v>44555</v>
      </c>
      <c r="G4575" s="305">
        <f>'[11]Depr Exp'!G4575</f>
        <v>4.5999999999999999E-3</v>
      </c>
      <c r="H4575" s="524">
        <f>'[11]Depr Exp'!H4575</f>
        <v>17.079999999999998</v>
      </c>
      <c r="I4575" s="523">
        <f>'[11]Depr Exp'!I4575</f>
        <v>44555</v>
      </c>
      <c r="J4575" s="305">
        <f>'[11]Depr Exp'!J4575</f>
        <v>4.5999999999999999E-3</v>
      </c>
      <c r="K4575" s="373">
        <f>'[11]Depr Exp'!K4575</f>
        <v>17.079416666666667</v>
      </c>
      <c r="L4575" s="524">
        <f>'[11]Depr Exp'!L4575</f>
        <v>0</v>
      </c>
      <c r="M4575" s="144"/>
      <c r="N4575" s="144"/>
    </row>
    <row r="4576" spans="1:14">
      <c r="A4576" s="144" t="str">
        <f>'[11]Depr Exp'!A4576</f>
        <v>E3549 (GIF) Twr/Fixt, Ferndale</v>
      </c>
      <c r="B4576" s="144" t="str">
        <f>'[11]Depr Exp'!B4576</f>
        <v>E3549 (GIF) Twr/Fixt, Ferndale-8</v>
      </c>
      <c r="C4576" s="144" t="str">
        <f>'[11]Depr Exp'!C4576</f>
        <v>403E</v>
      </c>
      <c r="D4576" s="144"/>
      <c r="E4576" s="282">
        <f>'[11]Depr Exp'!E4576</f>
        <v>43343</v>
      </c>
      <c r="F4576" s="523">
        <f>'[11]Depr Exp'!F4576</f>
        <v>44555</v>
      </c>
      <c r="G4576" s="305">
        <f>'[11]Depr Exp'!G4576</f>
        <v>4.5999999999999999E-3</v>
      </c>
      <c r="H4576" s="524">
        <f>'[11]Depr Exp'!H4576</f>
        <v>17.079999999999998</v>
      </c>
      <c r="I4576" s="523">
        <f>'[11]Depr Exp'!I4576</f>
        <v>44555</v>
      </c>
      <c r="J4576" s="305">
        <f>'[11]Depr Exp'!J4576</f>
        <v>4.5999999999999999E-3</v>
      </c>
      <c r="K4576" s="373">
        <f>'[11]Depr Exp'!K4576</f>
        <v>17.079416666666667</v>
      </c>
      <c r="L4576" s="524">
        <f>'[11]Depr Exp'!L4576</f>
        <v>0</v>
      </c>
      <c r="M4576" s="144"/>
      <c r="N4576" s="144"/>
    </row>
    <row r="4577" spans="1:14">
      <c r="A4577" s="144" t="str">
        <f>'[11]Depr Exp'!A4577</f>
        <v>E3549 (GIF) Twr/Fixt, Ferndale</v>
      </c>
      <c r="B4577" s="144" t="str">
        <f>'[11]Depr Exp'!B4577</f>
        <v>E3549 (GIF) Twr/Fixt, Ferndale-9</v>
      </c>
      <c r="C4577" s="144" t="str">
        <f>'[11]Depr Exp'!C4577</f>
        <v>403E</v>
      </c>
      <c r="D4577" s="144"/>
      <c r="E4577" s="282">
        <f>'[11]Depr Exp'!E4577</f>
        <v>43373</v>
      </c>
      <c r="F4577" s="523">
        <f>'[11]Depr Exp'!F4577</f>
        <v>44555</v>
      </c>
      <c r="G4577" s="305">
        <f>'[11]Depr Exp'!G4577</f>
        <v>4.5999999999999999E-3</v>
      </c>
      <c r="H4577" s="524">
        <f>'[11]Depr Exp'!H4577</f>
        <v>17.079999999999998</v>
      </c>
      <c r="I4577" s="523">
        <f>'[11]Depr Exp'!I4577</f>
        <v>44555</v>
      </c>
      <c r="J4577" s="305">
        <f>'[11]Depr Exp'!J4577</f>
        <v>4.5999999999999999E-3</v>
      </c>
      <c r="K4577" s="373">
        <f>'[11]Depr Exp'!K4577</f>
        <v>17.079416666666667</v>
      </c>
      <c r="L4577" s="524">
        <f>'[11]Depr Exp'!L4577</f>
        <v>0</v>
      </c>
      <c r="M4577" s="144"/>
      <c r="N4577" s="144"/>
    </row>
    <row r="4578" spans="1:14">
      <c r="A4578" s="144" t="str">
        <f>'[11]Depr Exp'!A4578</f>
        <v>E3549 (GIF) Twr/Fixt, Ferndale</v>
      </c>
      <c r="B4578" s="144" t="str">
        <f>'[11]Depr Exp'!B4578</f>
        <v>E3549 (GIF) Twr/Fixt, Ferndale-10</v>
      </c>
      <c r="C4578" s="144" t="str">
        <f>'[11]Depr Exp'!C4578</f>
        <v>403E</v>
      </c>
      <c r="D4578" s="144"/>
      <c r="E4578" s="282">
        <f>'[11]Depr Exp'!E4578</f>
        <v>43404</v>
      </c>
      <c r="F4578" s="523">
        <f>'[11]Depr Exp'!F4578</f>
        <v>44555</v>
      </c>
      <c r="G4578" s="305">
        <f>'[11]Depr Exp'!G4578</f>
        <v>4.5999999999999999E-3</v>
      </c>
      <c r="H4578" s="524">
        <f>'[11]Depr Exp'!H4578</f>
        <v>17.079999999999998</v>
      </c>
      <c r="I4578" s="523">
        <f>'[11]Depr Exp'!I4578</f>
        <v>44555</v>
      </c>
      <c r="J4578" s="305">
        <f>'[11]Depr Exp'!J4578</f>
        <v>4.5999999999999999E-3</v>
      </c>
      <c r="K4578" s="373">
        <f>'[11]Depr Exp'!K4578</f>
        <v>17.079416666666667</v>
      </c>
      <c r="L4578" s="524">
        <f>'[11]Depr Exp'!L4578</f>
        <v>0</v>
      </c>
      <c r="M4578" s="144"/>
      <c r="N4578" s="144"/>
    </row>
    <row r="4579" spans="1:14">
      <c r="A4579" s="144" t="str">
        <f>'[11]Depr Exp'!A4579</f>
        <v>E3549 (GIF) Twr/Fixt, Ferndale</v>
      </c>
      <c r="B4579" s="144" t="str">
        <f>'[11]Depr Exp'!B4579</f>
        <v>E3549 (GIF) Twr/Fixt, Ferndale-11</v>
      </c>
      <c r="C4579" s="144" t="str">
        <f>'[11]Depr Exp'!C4579</f>
        <v>403E</v>
      </c>
      <c r="D4579" s="144"/>
      <c r="E4579" s="282">
        <f>'[11]Depr Exp'!E4579</f>
        <v>43434</v>
      </c>
      <c r="F4579" s="523">
        <f>'[11]Depr Exp'!F4579</f>
        <v>44555</v>
      </c>
      <c r="G4579" s="305">
        <f>'[11]Depr Exp'!G4579</f>
        <v>4.5999999999999999E-3</v>
      </c>
      <c r="H4579" s="524">
        <f>'[11]Depr Exp'!H4579</f>
        <v>17.079999999999998</v>
      </c>
      <c r="I4579" s="523">
        <f>'[11]Depr Exp'!I4579</f>
        <v>44555</v>
      </c>
      <c r="J4579" s="305">
        <f>'[11]Depr Exp'!J4579</f>
        <v>4.5999999999999999E-3</v>
      </c>
      <c r="K4579" s="373">
        <f>'[11]Depr Exp'!K4579</f>
        <v>17.079416666666667</v>
      </c>
      <c r="L4579" s="524">
        <f>'[11]Depr Exp'!L4579</f>
        <v>0</v>
      </c>
      <c r="M4579" s="144"/>
      <c r="N4579" s="144"/>
    </row>
    <row r="4580" spans="1:14">
      <c r="A4580" s="144" t="str">
        <f>'[11]Depr Exp'!A4580</f>
        <v>E3549 (GIF) Twr/Fixt, Ferndale</v>
      </c>
      <c r="B4580" s="144" t="str">
        <f>'[11]Depr Exp'!B4580</f>
        <v>E3549 (GIF) Twr/Fixt, Ferndale-12</v>
      </c>
      <c r="C4580" s="144" t="str">
        <f>'[11]Depr Exp'!C4580</f>
        <v>403E</v>
      </c>
      <c r="D4580" s="144"/>
      <c r="E4580" s="282">
        <f>'[11]Depr Exp'!E4580</f>
        <v>43465</v>
      </c>
      <c r="F4580" s="523">
        <f>'[11]Depr Exp'!F4580</f>
        <v>44555</v>
      </c>
      <c r="G4580" s="305">
        <f>'[11]Depr Exp'!G4580</f>
        <v>4.5999999999999999E-3</v>
      </c>
      <c r="H4580" s="524">
        <f>'[11]Depr Exp'!H4580</f>
        <v>17.079999999999998</v>
      </c>
      <c r="I4580" s="523">
        <f>'[11]Depr Exp'!I4580</f>
        <v>44555</v>
      </c>
      <c r="J4580" s="305">
        <f>'[11]Depr Exp'!J4580</f>
        <v>4.5999999999999999E-3</v>
      </c>
      <c r="K4580" s="373">
        <f>'[11]Depr Exp'!K4580</f>
        <v>17.079416666666667</v>
      </c>
      <c r="L4580" s="524">
        <f>'[11]Depr Exp'!L4580</f>
        <v>0</v>
      </c>
      <c r="M4580" s="144"/>
      <c r="N4580" s="144"/>
    </row>
    <row r="4581" spans="1:14" ht="15.75" thickBot="1">
      <c r="A4581" s="159" t="str">
        <f>'[11]Depr Exp'!A4581</f>
        <v>E3549 (GIF) Twr/Fixt, Ferndale Total</v>
      </c>
      <c r="B4581" s="144">
        <f>'[11]Depr Exp'!B4581</f>
        <v>0</v>
      </c>
      <c r="C4581" s="502" t="str">
        <f>'[11]Depr Exp'!C4581</f>
        <v>ETSM</v>
      </c>
      <c r="D4581" s="144"/>
      <c r="E4581" s="281" t="str">
        <f>'[11]Depr Exp'!E4581</f>
        <v>Total</v>
      </c>
      <c r="F4581" s="141">
        <f>'[11]Depr Exp'!F4581</f>
        <v>0</v>
      </c>
      <c r="G4581" s="252">
        <f>'[11]Depr Exp'!G4581</f>
        <v>0</v>
      </c>
      <c r="H4581" s="286">
        <f>'[11]Depr Exp'!H4581</f>
        <v>204.95999999999992</v>
      </c>
      <c r="I4581" s="141">
        <f>'[11]Depr Exp'!I4581</f>
        <v>0</v>
      </c>
      <c r="J4581" s="252">
        <f>'[11]Depr Exp'!J4581</f>
        <v>0</v>
      </c>
      <c r="K4581" s="286">
        <f>'[11]Depr Exp'!K4581</f>
        <v>204.95300000000006</v>
      </c>
      <c r="L4581" s="286">
        <f>'[11]Depr Exp'!L4581</f>
        <v>-0.01</v>
      </c>
      <c r="M4581" s="144"/>
      <c r="N4581" s="144"/>
    </row>
    <row r="4582" spans="1:14" ht="13.5" thickTop="1">
      <c r="A4582" s="535" t="str">
        <f>'[11]Depr Exp'!A4582</f>
        <v>E355 TSM Poles &amp; Fixtures</v>
      </c>
      <c r="B4582" s="535" t="str">
        <f>'[11]Depr Exp'!B4582</f>
        <v>E355 TSM Poles &amp; Fixtures-1</v>
      </c>
      <c r="C4582" s="535" t="str">
        <f>'[11]Depr Exp'!C4582</f>
        <v>403E</v>
      </c>
      <c r="D4582" s="535"/>
      <c r="E4582" s="536">
        <f>'[11]Depr Exp'!E4582</f>
        <v>43131</v>
      </c>
      <c r="F4582" s="537">
        <f>'[11]Depr Exp'!F4582</f>
        <v>81384891.25</v>
      </c>
      <c r="G4582" s="542">
        <f>'[11]Depr Exp'!G4582</f>
        <v>3.04E-2</v>
      </c>
      <c r="H4582" s="539">
        <f>'[11]Depr Exp'!H4582</f>
        <v>197895.96</v>
      </c>
      <c r="I4582" s="537">
        <f>'[11]Depr Exp'!I4582</f>
        <v>90688116.150000006</v>
      </c>
      <c r="J4582" s="542">
        <f>'[11]Depr Exp'!J4582</f>
        <v>3.04E-2</v>
      </c>
      <c r="K4582" s="540">
        <f>'[11]Depr Exp'!K4582</f>
        <v>220956.08000000002</v>
      </c>
      <c r="L4582" s="539">
        <f>'[11]Depr Exp'!L4582</f>
        <v>23060.12</v>
      </c>
      <c r="M4582" s="144"/>
      <c r="N4582" s="144"/>
    </row>
    <row r="4583" spans="1:14">
      <c r="A4583" s="535" t="str">
        <f>'[11]Depr Exp'!A4583</f>
        <v>E355 TSM Poles &amp; Fixtures</v>
      </c>
      <c r="B4583" s="535" t="str">
        <f>'[11]Depr Exp'!B4583</f>
        <v>E355 TSM Poles &amp; Fixtures-2</v>
      </c>
      <c r="C4583" s="535" t="str">
        <f>'[11]Depr Exp'!C4583</f>
        <v>403E</v>
      </c>
      <c r="D4583" s="535"/>
      <c r="E4583" s="536">
        <f>'[11]Depr Exp'!E4583</f>
        <v>43159</v>
      </c>
      <c r="F4583" s="537">
        <f>'[11]Depr Exp'!F4583</f>
        <v>74497512.129999995</v>
      </c>
      <c r="G4583" s="542">
        <f>'[11]Depr Exp'!G4583</f>
        <v>3.04E-2</v>
      </c>
      <c r="H4583" s="539">
        <f>'[11]Depr Exp'!H4583</f>
        <v>180447.45999999996</v>
      </c>
      <c r="I4583" s="537">
        <f>'[11]Depr Exp'!I4583</f>
        <v>90688116.150000006</v>
      </c>
      <c r="J4583" s="542">
        <f>'[11]Depr Exp'!J4583</f>
        <v>3.04E-2</v>
      </c>
      <c r="K4583" s="540">
        <f>'[11]Depr Exp'!K4583</f>
        <v>220956.08000000002</v>
      </c>
      <c r="L4583" s="539">
        <f>'[11]Depr Exp'!L4583</f>
        <v>40508.620000000003</v>
      </c>
      <c r="M4583" s="144"/>
      <c r="N4583" s="144"/>
    </row>
    <row r="4584" spans="1:14">
      <c r="A4584" s="535" t="str">
        <f>'[11]Depr Exp'!A4584</f>
        <v>E355 TSM Poles &amp; Fixtures</v>
      </c>
      <c r="B4584" s="535" t="str">
        <f>'[11]Depr Exp'!B4584</f>
        <v>E355 TSM Poles &amp; Fixtures-3</v>
      </c>
      <c r="C4584" s="535" t="str">
        <f>'[11]Depr Exp'!C4584</f>
        <v>403E</v>
      </c>
      <c r="D4584" s="535"/>
      <c r="E4584" s="536">
        <f>'[11]Depr Exp'!E4584</f>
        <v>43190</v>
      </c>
      <c r="F4584" s="537">
        <f>'[11]Depr Exp'!F4584</f>
        <v>90772297.760000005</v>
      </c>
      <c r="G4584" s="542">
        <f>'[11]Depr Exp'!G4584</f>
        <v>3.04E-2</v>
      </c>
      <c r="H4584" s="539">
        <f>'[11]Depr Exp'!H4584</f>
        <v>221676.47</v>
      </c>
      <c r="I4584" s="537">
        <f>'[11]Depr Exp'!I4584</f>
        <v>90688116.150000006</v>
      </c>
      <c r="J4584" s="542">
        <f>'[11]Depr Exp'!J4584</f>
        <v>3.04E-2</v>
      </c>
      <c r="K4584" s="540">
        <f>'[11]Depr Exp'!K4584</f>
        <v>220956.08000000002</v>
      </c>
      <c r="L4584" s="539">
        <f>'[11]Depr Exp'!L4584</f>
        <v>-720.39</v>
      </c>
      <c r="M4584" s="144"/>
      <c r="N4584" s="144"/>
    </row>
    <row r="4585" spans="1:14">
      <c r="A4585" s="535" t="str">
        <f>'[11]Depr Exp'!A4585</f>
        <v>E355 TSM Poles &amp; Fixtures</v>
      </c>
      <c r="B4585" s="535" t="str">
        <f>'[11]Depr Exp'!B4585</f>
        <v>E355 TSM Poles &amp; Fixtures-4</v>
      </c>
      <c r="C4585" s="535" t="str">
        <f>'[11]Depr Exp'!C4585</f>
        <v>403E</v>
      </c>
      <c r="D4585" s="535"/>
      <c r="E4585" s="536">
        <f>'[11]Depr Exp'!E4585</f>
        <v>43220</v>
      </c>
      <c r="F4585" s="537">
        <f>'[11]Depr Exp'!F4585</f>
        <v>90796316.540000007</v>
      </c>
      <c r="G4585" s="542">
        <f>'[11]Depr Exp'!G4585</f>
        <v>3.04E-2</v>
      </c>
      <c r="H4585" s="539">
        <f>'[11]Depr Exp'!H4585</f>
        <v>221736.79000000004</v>
      </c>
      <c r="I4585" s="537">
        <f>'[11]Depr Exp'!I4585</f>
        <v>90688116.150000006</v>
      </c>
      <c r="J4585" s="542">
        <f>'[11]Depr Exp'!J4585</f>
        <v>3.04E-2</v>
      </c>
      <c r="K4585" s="540">
        <f>'[11]Depr Exp'!K4585</f>
        <v>220956.08000000002</v>
      </c>
      <c r="L4585" s="539">
        <f>'[11]Depr Exp'!L4585</f>
        <v>-780.71</v>
      </c>
      <c r="M4585" s="144"/>
      <c r="N4585" s="144"/>
    </row>
    <row r="4586" spans="1:14">
      <c r="A4586" s="535" t="str">
        <f>'[11]Depr Exp'!A4586</f>
        <v>E355 TSM Poles &amp; Fixtures</v>
      </c>
      <c r="B4586" s="535" t="str">
        <f>'[11]Depr Exp'!B4586</f>
        <v>E355 TSM Poles &amp; Fixtures-5</v>
      </c>
      <c r="C4586" s="535" t="str">
        <f>'[11]Depr Exp'!C4586</f>
        <v>403E</v>
      </c>
      <c r="D4586" s="535"/>
      <c r="E4586" s="536">
        <f>'[11]Depr Exp'!E4586</f>
        <v>43251</v>
      </c>
      <c r="F4586" s="537">
        <f>'[11]Depr Exp'!F4586</f>
        <v>90784550.730000004</v>
      </c>
      <c r="G4586" s="542">
        <f>'[11]Depr Exp'!G4586</f>
        <v>3.04E-2</v>
      </c>
      <c r="H4586" s="539">
        <f>'[11]Depr Exp'!H4586</f>
        <v>221706.52000000002</v>
      </c>
      <c r="I4586" s="537">
        <f>'[11]Depr Exp'!I4586</f>
        <v>90688116.150000006</v>
      </c>
      <c r="J4586" s="542">
        <f>'[11]Depr Exp'!J4586</f>
        <v>3.04E-2</v>
      </c>
      <c r="K4586" s="540">
        <f>'[11]Depr Exp'!K4586</f>
        <v>220956.08000000002</v>
      </c>
      <c r="L4586" s="539">
        <f>'[11]Depr Exp'!L4586</f>
        <v>-750.44</v>
      </c>
      <c r="M4586" s="144"/>
      <c r="N4586" s="144"/>
    </row>
    <row r="4587" spans="1:14">
      <c r="A4587" s="535" t="str">
        <f>'[11]Depr Exp'!A4587</f>
        <v>E355 TSM Poles &amp; Fixtures</v>
      </c>
      <c r="B4587" s="535" t="str">
        <f>'[11]Depr Exp'!B4587</f>
        <v>E355 TSM Poles &amp; Fixtures-6</v>
      </c>
      <c r="C4587" s="535" t="str">
        <f>'[11]Depr Exp'!C4587</f>
        <v>403E</v>
      </c>
      <c r="D4587" s="535"/>
      <c r="E4587" s="536">
        <f>'[11]Depr Exp'!E4587</f>
        <v>43281</v>
      </c>
      <c r="F4587" s="537">
        <f>'[11]Depr Exp'!F4587</f>
        <v>90710921.640000001</v>
      </c>
      <c r="G4587" s="542">
        <f>'[11]Depr Exp'!G4587</f>
        <v>3.04E-2</v>
      </c>
      <c r="H4587" s="539">
        <f>'[11]Depr Exp'!H4587</f>
        <v>221519.47999999998</v>
      </c>
      <c r="I4587" s="537">
        <f>'[11]Depr Exp'!I4587</f>
        <v>90688116.150000006</v>
      </c>
      <c r="J4587" s="542">
        <f>'[11]Depr Exp'!J4587</f>
        <v>3.04E-2</v>
      </c>
      <c r="K4587" s="540">
        <f>'[11]Depr Exp'!K4587</f>
        <v>220956.08000000002</v>
      </c>
      <c r="L4587" s="539">
        <f>'[11]Depr Exp'!L4587</f>
        <v>-563.4</v>
      </c>
      <c r="M4587" s="144"/>
      <c r="N4587" s="144"/>
    </row>
    <row r="4588" spans="1:14">
      <c r="A4588" s="535" t="str">
        <f>'[11]Depr Exp'!A4588</f>
        <v>E355 TSM Poles &amp; Fixtures</v>
      </c>
      <c r="B4588" s="535" t="str">
        <f>'[11]Depr Exp'!B4588</f>
        <v>E355 TSM Poles &amp; Fixtures-7</v>
      </c>
      <c r="C4588" s="535" t="str">
        <f>'[11]Depr Exp'!C4588</f>
        <v>403E</v>
      </c>
      <c r="D4588" s="535"/>
      <c r="E4588" s="536">
        <f>'[11]Depr Exp'!E4588</f>
        <v>43312</v>
      </c>
      <c r="F4588" s="537">
        <f>'[11]Depr Exp'!F4588</f>
        <v>90658305.980000004</v>
      </c>
      <c r="G4588" s="542">
        <f>'[11]Depr Exp'!G4588</f>
        <v>3.04E-2</v>
      </c>
      <c r="H4588" s="539">
        <f>'[11]Depr Exp'!H4588</f>
        <v>221385.67</v>
      </c>
      <c r="I4588" s="537">
        <f>'[11]Depr Exp'!I4588</f>
        <v>90688116.150000006</v>
      </c>
      <c r="J4588" s="542">
        <f>'[11]Depr Exp'!J4588</f>
        <v>3.04E-2</v>
      </c>
      <c r="K4588" s="540">
        <f>'[11]Depr Exp'!K4588</f>
        <v>220956.08000000002</v>
      </c>
      <c r="L4588" s="539">
        <f>'[11]Depr Exp'!L4588</f>
        <v>-429.59</v>
      </c>
      <c r="M4588" s="144"/>
      <c r="N4588" s="144"/>
    </row>
    <row r="4589" spans="1:14">
      <c r="A4589" s="535" t="str">
        <f>'[11]Depr Exp'!A4589</f>
        <v>E355 TSM Poles &amp; Fixtures</v>
      </c>
      <c r="B4589" s="535" t="str">
        <f>'[11]Depr Exp'!B4589</f>
        <v>E355 TSM Poles &amp; Fixtures-8</v>
      </c>
      <c r="C4589" s="535" t="str">
        <f>'[11]Depr Exp'!C4589</f>
        <v>403E</v>
      </c>
      <c r="D4589" s="535"/>
      <c r="E4589" s="536">
        <f>'[11]Depr Exp'!E4589</f>
        <v>43343</v>
      </c>
      <c r="F4589" s="537">
        <f>'[11]Depr Exp'!F4589</f>
        <v>90658455.670000002</v>
      </c>
      <c r="G4589" s="542">
        <f>'[11]Depr Exp'!G4589</f>
        <v>3.04E-2</v>
      </c>
      <c r="H4589" s="539">
        <f>'[11]Depr Exp'!H4589</f>
        <v>221385.60000000001</v>
      </c>
      <c r="I4589" s="537">
        <f>'[11]Depr Exp'!I4589</f>
        <v>90688116.150000006</v>
      </c>
      <c r="J4589" s="542">
        <f>'[11]Depr Exp'!J4589</f>
        <v>3.04E-2</v>
      </c>
      <c r="K4589" s="540">
        <f>'[11]Depr Exp'!K4589</f>
        <v>220956.08000000002</v>
      </c>
      <c r="L4589" s="539">
        <f>'[11]Depr Exp'!L4589</f>
        <v>-429.52</v>
      </c>
      <c r="M4589" s="144"/>
      <c r="N4589" s="144"/>
    </row>
    <row r="4590" spans="1:14">
      <c r="A4590" s="535" t="str">
        <f>'[11]Depr Exp'!A4590</f>
        <v>E355 TSM Poles &amp; Fixtures</v>
      </c>
      <c r="B4590" s="535" t="str">
        <f>'[11]Depr Exp'!B4590</f>
        <v>E355 TSM Poles &amp; Fixtures-9</v>
      </c>
      <c r="C4590" s="535" t="str">
        <f>'[11]Depr Exp'!C4590</f>
        <v>403E</v>
      </c>
      <c r="D4590" s="535"/>
      <c r="E4590" s="536">
        <f>'[11]Depr Exp'!E4590</f>
        <v>43373</v>
      </c>
      <c r="F4590" s="537">
        <f>'[11]Depr Exp'!F4590</f>
        <v>90659869.840000004</v>
      </c>
      <c r="G4590" s="542">
        <f>'[11]Depr Exp'!G4590</f>
        <v>3.04E-2</v>
      </c>
      <c r="H4590" s="539">
        <f>'[11]Depr Exp'!H4590</f>
        <v>221388.65000000002</v>
      </c>
      <c r="I4590" s="537">
        <f>'[11]Depr Exp'!I4590</f>
        <v>90688116.150000006</v>
      </c>
      <c r="J4590" s="542">
        <f>'[11]Depr Exp'!J4590</f>
        <v>3.04E-2</v>
      </c>
      <c r="K4590" s="540">
        <f>'[11]Depr Exp'!K4590</f>
        <v>220956.08000000002</v>
      </c>
      <c r="L4590" s="539">
        <f>'[11]Depr Exp'!L4590</f>
        <v>-432.57</v>
      </c>
      <c r="M4590" s="144"/>
      <c r="N4590" s="144"/>
    </row>
    <row r="4591" spans="1:14">
      <c r="A4591" s="535" t="str">
        <f>'[11]Depr Exp'!A4591</f>
        <v>E355 TSM Poles &amp; Fixtures</v>
      </c>
      <c r="B4591" s="535" t="str">
        <f>'[11]Depr Exp'!B4591</f>
        <v>E355 TSM Poles &amp; Fixtures-10</v>
      </c>
      <c r="C4591" s="535" t="str">
        <f>'[11]Depr Exp'!C4591</f>
        <v>403E</v>
      </c>
      <c r="D4591" s="535"/>
      <c r="E4591" s="536">
        <f>'[11]Depr Exp'!E4591</f>
        <v>43404</v>
      </c>
      <c r="F4591" s="537">
        <f>'[11]Depr Exp'!F4591</f>
        <v>90689018.269999996</v>
      </c>
      <c r="G4591" s="542">
        <f>'[11]Depr Exp'!G4591</f>
        <v>3.04E-2</v>
      </c>
      <c r="H4591" s="539">
        <f>'[11]Depr Exp'!H4591</f>
        <v>221462.05</v>
      </c>
      <c r="I4591" s="537">
        <f>'[11]Depr Exp'!I4591</f>
        <v>90688116.150000006</v>
      </c>
      <c r="J4591" s="542">
        <f>'[11]Depr Exp'!J4591</f>
        <v>3.04E-2</v>
      </c>
      <c r="K4591" s="540">
        <f>'[11]Depr Exp'!K4591</f>
        <v>220956.08000000002</v>
      </c>
      <c r="L4591" s="539">
        <f>'[11]Depr Exp'!L4591</f>
        <v>-505.97</v>
      </c>
      <c r="M4591" s="144"/>
      <c r="N4591" s="144"/>
    </row>
    <row r="4592" spans="1:14">
      <c r="A4592" s="535" t="str">
        <f>'[11]Depr Exp'!A4592</f>
        <v>E355 TSM Poles &amp; Fixtures</v>
      </c>
      <c r="B4592" s="535" t="str">
        <f>'[11]Depr Exp'!B4592</f>
        <v>E355 TSM Poles &amp; Fixtures-11</v>
      </c>
      <c r="C4592" s="535" t="str">
        <f>'[11]Depr Exp'!C4592</f>
        <v>403E</v>
      </c>
      <c r="D4592" s="535"/>
      <c r="E4592" s="536">
        <f>'[11]Depr Exp'!E4592</f>
        <v>43434</v>
      </c>
      <c r="F4592" s="537">
        <f>'[11]Depr Exp'!F4592</f>
        <v>90716952.959999993</v>
      </c>
      <c r="G4592" s="542">
        <f>'[11]Depr Exp'!G4592</f>
        <v>3.04E-2</v>
      </c>
      <c r="H4592" s="539">
        <f>'[11]Depr Exp'!H4592</f>
        <v>221532.31999999998</v>
      </c>
      <c r="I4592" s="537">
        <f>'[11]Depr Exp'!I4592</f>
        <v>90688116.150000006</v>
      </c>
      <c r="J4592" s="542">
        <f>'[11]Depr Exp'!J4592</f>
        <v>3.04E-2</v>
      </c>
      <c r="K4592" s="540">
        <f>'[11]Depr Exp'!K4592</f>
        <v>220956.08000000002</v>
      </c>
      <c r="L4592" s="539">
        <f>'[11]Depr Exp'!L4592</f>
        <v>-576.24</v>
      </c>
      <c r="M4592" s="144"/>
      <c r="N4592" s="144"/>
    </row>
    <row r="4593" spans="1:14">
      <c r="A4593" s="535" t="str">
        <f>'[11]Depr Exp'!A4593</f>
        <v>E355 TSM Poles &amp; Fixtures</v>
      </c>
      <c r="B4593" s="535" t="str">
        <f>'[11]Depr Exp'!B4593</f>
        <v>E355 TSM Poles &amp; Fixtures-12</v>
      </c>
      <c r="C4593" s="535" t="str">
        <f>'[11]Depr Exp'!C4593</f>
        <v>403E</v>
      </c>
      <c r="D4593" s="535"/>
      <c r="E4593" s="536">
        <f>'[11]Depr Exp'!E4593</f>
        <v>43465</v>
      </c>
      <c r="F4593" s="537">
        <f>'[11]Depr Exp'!F4593</f>
        <v>90688116.150000006</v>
      </c>
      <c r="G4593" s="542">
        <f>'[11]Depr Exp'!G4593</f>
        <v>3.04E-2</v>
      </c>
      <c r="H4593" s="539">
        <f>'[11]Depr Exp'!H4593</f>
        <v>220956.08000000002</v>
      </c>
      <c r="I4593" s="537">
        <f>'[11]Depr Exp'!I4593</f>
        <v>90688116.150000006</v>
      </c>
      <c r="J4593" s="542">
        <f>'[11]Depr Exp'!J4593</f>
        <v>3.04E-2</v>
      </c>
      <c r="K4593" s="540">
        <f>'[11]Depr Exp'!K4593</f>
        <v>220956.08000000002</v>
      </c>
      <c r="L4593" s="539">
        <f>'[11]Depr Exp'!L4593</f>
        <v>0</v>
      </c>
      <c r="M4593" s="144"/>
      <c r="N4593" s="144"/>
    </row>
    <row r="4594" spans="1:14" ht="15.75" thickBot="1">
      <c r="A4594" s="159" t="str">
        <f>'[11]Depr Exp'!A4594</f>
        <v>E355 TSM Poles &amp; Fixtures Total</v>
      </c>
      <c r="B4594" s="144">
        <f>'[11]Depr Exp'!B4594</f>
        <v>0</v>
      </c>
      <c r="C4594" s="502" t="str">
        <f>'[11]Depr Exp'!C4594</f>
        <v>ETSM</v>
      </c>
      <c r="D4594" s="144"/>
      <c r="E4594" s="281" t="str">
        <f>'[11]Depr Exp'!E4594</f>
        <v>Total</v>
      </c>
      <c r="F4594" s="141">
        <f>'[11]Depr Exp'!F4594</f>
        <v>0</v>
      </c>
      <c r="G4594" s="252">
        <f>'[11]Depr Exp'!G4594</f>
        <v>0</v>
      </c>
      <c r="H4594" s="286">
        <f>'[11]Depr Exp'!H4594</f>
        <v>2593093.0499999998</v>
      </c>
      <c r="I4594" s="141">
        <f>'[11]Depr Exp'!I4594</f>
        <v>0</v>
      </c>
      <c r="J4594" s="252">
        <f>'[11]Depr Exp'!J4594</f>
        <v>0</v>
      </c>
      <c r="K4594" s="286">
        <f>'[11]Depr Exp'!K4594</f>
        <v>2651472.9600000004</v>
      </c>
      <c r="L4594" s="286">
        <f>'[11]Depr Exp'!L4594</f>
        <v>58379.91</v>
      </c>
      <c r="M4594" s="144"/>
      <c r="N4594" s="144"/>
    </row>
    <row r="4595" spans="1:14" ht="13.5" thickTop="1">
      <c r="A4595" s="144" t="str">
        <f>'[11]Depr Exp'!A4595</f>
        <v>E355 TSM Poles, 3rd AC Line</v>
      </c>
      <c r="B4595" s="144" t="str">
        <f>'[11]Depr Exp'!B4595</f>
        <v>E355 TSM Poles, 3rd AC Line-1</v>
      </c>
      <c r="C4595" s="144" t="str">
        <f>'[11]Depr Exp'!C4595</f>
        <v>403E</v>
      </c>
      <c r="D4595" s="144"/>
      <c r="E4595" s="282">
        <f>'[11]Depr Exp'!E4595</f>
        <v>43131</v>
      </c>
      <c r="F4595" s="523">
        <f>'[11]Depr Exp'!F4595</f>
        <v>204200</v>
      </c>
      <c r="G4595" s="305">
        <f>'[11]Depr Exp'!G4595</f>
        <v>3.04E-2</v>
      </c>
      <c r="H4595" s="524">
        <f>'[11]Depr Exp'!H4595</f>
        <v>517.30999999999995</v>
      </c>
      <c r="I4595" s="523">
        <f>'[11]Depr Exp'!I4595</f>
        <v>204200</v>
      </c>
      <c r="J4595" s="305">
        <f>'[11]Depr Exp'!J4595</f>
        <v>3.04E-2</v>
      </c>
      <c r="K4595" s="373">
        <f>'[11]Depr Exp'!K4595</f>
        <v>517.30666666666673</v>
      </c>
      <c r="L4595" s="524">
        <f>'[11]Depr Exp'!L4595</f>
        <v>0</v>
      </c>
      <c r="M4595" s="144"/>
      <c r="N4595" s="144"/>
    </row>
    <row r="4596" spans="1:14">
      <c r="A4596" s="144" t="str">
        <f>'[11]Depr Exp'!A4596</f>
        <v>E355 TSM Poles, 3rd AC Line</v>
      </c>
      <c r="B4596" s="144" t="str">
        <f>'[11]Depr Exp'!B4596</f>
        <v>E355 TSM Poles, 3rd AC Line-2</v>
      </c>
      <c r="C4596" s="144" t="str">
        <f>'[11]Depr Exp'!C4596</f>
        <v>403E</v>
      </c>
      <c r="D4596" s="144"/>
      <c r="E4596" s="282">
        <f>'[11]Depr Exp'!E4596</f>
        <v>43159</v>
      </c>
      <c r="F4596" s="523">
        <f>'[11]Depr Exp'!F4596</f>
        <v>204200</v>
      </c>
      <c r="G4596" s="305">
        <f>'[11]Depr Exp'!G4596</f>
        <v>3.04E-2</v>
      </c>
      <c r="H4596" s="524">
        <f>'[11]Depr Exp'!H4596</f>
        <v>517.30999999999995</v>
      </c>
      <c r="I4596" s="523">
        <f>'[11]Depr Exp'!I4596</f>
        <v>204200</v>
      </c>
      <c r="J4596" s="305">
        <f>'[11]Depr Exp'!J4596</f>
        <v>3.04E-2</v>
      </c>
      <c r="K4596" s="373">
        <f>'[11]Depr Exp'!K4596</f>
        <v>517.30666666666673</v>
      </c>
      <c r="L4596" s="524">
        <f>'[11]Depr Exp'!L4596</f>
        <v>0</v>
      </c>
      <c r="M4596" s="144"/>
      <c r="N4596" s="144"/>
    </row>
    <row r="4597" spans="1:14">
      <c r="A4597" s="144" t="str">
        <f>'[11]Depr Exp'!A4597</f>
        <v>E355 TSM Poles, 3rd AC Line</v>
      </c>
      <c r="B4597" s="144" t="str">
        <f>'[11]Depr Exp'!B4597</f>
        <v>E355 TSM Poles, 3rd AC Line-3</v>
      </c>
      <c r="C4597" s="144" t="str">
        <f>'[11]Depr Exp'!C4597</f>
        <v>403E</v>
      </c>
      <c r="D4597" s="144"/>
      <c r="E4597" s="282">
        <f>'[11]Depr Exp'!E4597</f>
        <v>43190</v>
      </c>
      <c r="F4597" s="523">
        <f>'[11]Depr Exp'!F4597</f>
        <v>204200</v>
      </c>
      <c r="G4597" s="305">
        <f>'[11]Depr Exp'!G4597</f>
        <v>3.04E-2</v>
      </c>
      <c r="H4597" s="524">
        <f>'[11]Depr Exp'!H4597</f>
        <v>517.30999999999995</v>
      </c>
      <c r="I4597" s="523">
        <f>'[11]Depr Exp'!I4597</f>
        <v>204200</v>
      </c>
      <c r="J4597" s="305">
        <f>'[11]Depr Exp'!J4597</f>
        <v>3.04E-2</v>
      </c>
      <c r="K4597" s="373">
        <f>'[11]Depr Exp'!K4597</f>
        <v>517.30666666666673</v>
      </c>
      <c r="L4597" s="524">
        <f>'[11]Depr Exp'!L4597</f>
        <v>0</v>
      </c>
      <c r="M4597" s="144"/>
      <c r="N4597" s="144"/>
    </row>
    <row r="4598" spans="1:14">
      <c r="A4598" s="144" t="str">
        <f>'[11]Depr Exp'!A4598</f>
        <v>E355 TSM Poles, 3rd AC Line</v>
      </c>
      <c r="B4598" s="144" t="str">
        <f>'[11]Depr Exp'!B4598</f>
        <v>E355 TSM Poles, 3rd AC Line-4</v>
      </c>
      <c r="C4598" s="144" t="str">
        <f>'[11]Depr Exp'!C4598</f>
        <v>403E</v>
      </c>
      <c r="D4598" s="144"/>
      <c r="E4598" s="282">
        <f>'[11]Depr Exp'!E4598</f>
        <v>43220</v>
      </c>
      <c r="F4598" s="523">
        <f>'[11]Depr Exp'!F4598</f>
        <v>204200</v>
      </c>
      <c r="G4598" s="305">
        <f>'[11]Depr Exp'!G4598</f>
        <v>3.04E-2</v>
      </c>
      <c r="H4598" s="524">
        <f>'[11]Depr Exp'!H4598</f>
        <v>517.30999999999995</v>
      </c>
      <c r="I4598" s="523">
        <f>'[11]Depr Exp'!I4598</f>
        <v>204200</v>
      </c>
      <c r="J4598" s="305">
        <f>'[11]Depr Exp'!J4598</f>
        <v>3.04E-2</v>
      </c>
      <c r="K4598" s="373">
        <f>'[11]Depr Exp'!K4598</f>
        <v>517.30666666666673</v>
      </c>
      <c r="L4598" s="524">
        <f>'[11]Depr Exp'!L4598</f>
        <v>0</v>
      </c>
      <c r="M4598" s="144"/>
      <c r="N4598" s="144"/>
    </row>
    <row r="4599" spans="1:14">
      <c r="A4599" s="144" t="str">
        <f>'[11]Depr Exp'!A4599</f>
        <v>E355 TSM Poles, 3rd AC Line</v>
      </c>
      <c r="B4599" s="144" t="str">
        <f>'[11]Depr Exp'!B4599</f>
        <v>E355 TSM Poles, 3rd AC Line-5</v>
      </c>
      <c r="C4599" s="144" t="str">
        <f>'[11]Depr Exp'!C4599</f>
        <v>403E</v>
      </c>
      <c r="D4599" s="144"/>
      <c r="E4599" s="282">
        <f>'[11]Depr Exp'!E4599</f>
        <v>43251</v>
      </c>
      <c r="F4599" s="523">
        <f>'[11]Depr Exp'!F4599</f>
        <v>204200</v>
      </c>
      <c r="G4599" s="305">
        <f>'[11]Depr Exp'!G4599</f>
        <v>3.04E-2</v>
      </c>
      <c r="H4599" s="524">
        <f>'[11]Depr Exp'!H4599</f>
        <v>517.30999999999995</v>
      </c>
      <c r="I4599" s="523">
        <f>'[11]Depr Exp'!I4599</f>
        <v>204200</v>
      </c>
      <c r="J4599" s="305">
        <f>'[11]Depr Exp'!J4599</f>
        <v>3.04E-2</v>
      </c>
      <c r="K4599" s="373">
        <f>'[11]Depr Exp'!K4599</f>
        <v>517.30666666666673</v>
      </c>
      <c r="L4599" s="524">
        <f>'[11]Depr Exp'!L4599</f>
        <v>0</v>
      </c>
      <c r="M4599" s="144"/>
      <c r="N4599" s="144"/>
    </row>
    <row r="4600" spans="1:14">
      <c r="A4600" s="144" t="str">
        <f>'[11]Depr Exp'!A4600</f>
        <v>E355 TSM Poles, 3rd AC Line</v>
      </c>
      <c r="B4600" s="144" t="str">
        <f>'[11]Depr Exp'!B4600</f>
        <v>E355 TSM Poles, 3rd AC Line-6</v>
      </c>
      <c r="C4600" s="144" t="str">
        <f>'[11]Depr Exp'!C4600</f>
        <v>403E</v>
      </c>
      <c r="D4600" s="144"/>
      <c r="E4600" s="282">
        <f>'[11]Depr Exp'!E4600</f>
        <v>43281</v>
      </c>
      <c r="F4600" s="523">
        <f>'[11]Depr Exp'!F4600</f>
        <v>204200</v>
      </c>
      <c r="G4600" s="305">
        <f>'[11]Depr Exp'!G4600</f>
        <v>3.04E-2</v>
      </c>
      <c r="H4600" s="524">
        <f>'[11]Depr Exp'!H4600</f>
        <v>517.30999999999995</v>
      </c>
      <c r="I4600" s="523">
        <f>'[11]Depr Exp'!I4600</f>
        <v>204200</v>
      </c>
      <c r="J4600" s="305">
        <f>'[11]Depr Exp'!J4600</f>
        <v>3.04E-2</v>
      </c>
      <c r="K4600" s="373">
        <f>'[11]Depr Exp'!K4600</f>
        <v>517.30666666666673</v>
      </c>
      <c r="L4600" s="524">
        <f>'[11]Depr Exp'!L4600</f>
        <v>0</v>
      </c>
      <c r="M4600" s="144"/>
      <c r="N4600" s="144"/>
    </row>
    <row r="4601" spans="1:14">
      <c r="A4601" s="144" t="str">
        <f>'[11]Depr Exp'!A4601</f>
        <v>E355 TSM Poles, 3rd AC Line</v>
      </c>
      <c r="B4601" s="144" t="str">
        <f>'[11]Depr Exp'!B4601</f>
        <v>E355 TSM Poles, 3rd AC Line-7</v>
      </c>
      <c r="C4601" s="144" t="str">
        <f>'[11]Depr Exp'!C4601</f>
        <v>403E</v>
      </c>
      <c r="D4601" s="144"/>
      <c r="E4601" s="282">
        <f>'[11]Depr Exp'!E4601</f>
        <v>43312</v>
      </c>
      <c r="F4601" s="523">
        <f>'[11]Depr Exp'!F4601</f>
        <v>204200</v>
      </c>
      <c r="G4601" s="305">
        <f>'[11]Depr Exp'!G4601</f>
        <v>3.04E-2</v>
      </c>
      <c r="H4601" s="524">
        <f>'[11]Depr Exp'!H4601</f>
        <v>517.30999999999995</v>
      </c>
      <c r="I4601" s="523">
        <f>'[11]Depr Exp'!I4601</f>
        <v>204200</v>
      </c>
      <c r="J4601" s="305">
        <f>'[11]Depr Exp'!J4601</f>
        <v>3.04E-2</v>
      </c>
      <c r="K4601" s="373">
        <f>'[11]Depr Exp'!K4601</f>
        <v>517.30666666666673</v>
      </c>
      <c r="L4601" s="524">
        <f>'[11]Depr Exp'!L4601</f>
        <v>0</v>
      </c>
      <c r="M4601" s="144"/>
      <c r="N4601" s="144"/>
    </row>
    <row r="4602" spans="1:14">
      <c r="A4602" s="144" t="str">
        <f>'[11]Depr Exp'!A4602</f>
        <v>E355 TSM Poles, 3rd AC Line</v>
      </c>
      <c r="B4602" s="144" t="str">
        <f>'[11]Depr Exp'!B4602</f>
        <v>E355 TSM Poles, 3rd AC Line-8</v>
      </c>
      <c r="C4602" s="144" t="str">
        <f>'[11]Depr Exp'!C4602</f>
        <v>403E</v>
      </c>
      <c r="D4602" s="144"/>
      <c r="E4602" s="282">
        <f>'[11]Depr Exp'!E4602</f>
        <v>43343</v>
      </c>
      <c r="F4602" s="523">
        <f>'[11]Depr Exp'!F4602</f>
        <v>204200</v>
      </c>
      <c r="G4602" s="305">
        <f>'[11]Depr Exp'!G4602</f>
        <v>3.04E-2</v>
      </c>
      <c r="H4602" s="524">
        <f>'[11]Depr Exp'!H4602</f>
        <v>517.30999999999995</v>
      </c>
      <c r="I4602" s="523">
        <f>'[11]Depr Exp'!I4602</f>
        <v>204200</v>
      </c>
      <c r="J4602" s="305">
        <f>'[11]Depr Exp'!J4602</f>
        <v>3.04E-2</v>
      </c>
      <c r="K4602" s="373">
        <f>'[11]Depr Exp'!K4602</f>
        <v>517.30666666666673</v>
      </c>
      <c r="L4602" s="524">
        <f>'[11]Depr Exp'!L4602</f>
        <v>0</v>
      </c>
      <c r="M4602" s="144"/>
      <c r="N4602" s="144"/>
    </row>
    <row r="4603" spans="1:14">
      <c r="A4603" s="144" t="str">
        <f>'[11]Depr Exp'!A4603</f>
        <v>E355 TSM Poles, 3rd AC Line</v>
      </c>
      <c r="B4603" s="144" t="str">
        <f>'[11]Depr Exp'!B4603</f>
        <v>E355 TSM Poles, 3rd AC Line-9</v>
      </c>
      <c r="C4603" s="144" t="str">
        <f>'[11]Depr Exp'!C4603</f>
        <v>403E</v>
      </c>
      <c r="D4603" s="144"/>
      <c r="E4603" s="282">
        <f>'[11]Depr Exp'!E4603</f>
        <v>43373</v>
      </c>
      <c r="F4603" s="523">
        <f>'[11]Depr Exp'!F4603</f>
        <v>204200</v>
      </c>
      <c r="G4603" s="305">
        <f>'[11]Depr Exp'!G4603</f>
        <v>3.04E-2</v>
      </c>
      <c r="H4603" s="524">
        <f>'[11]Depr Exp'!H4603</f>
        <v>517.30999999999995</v>
      </c>
      <c r="I4603" s="523">
        <f>'[11]Depr Exp'!I4603</f>
        <v>204200</v>
      </c>
      <c r="J4603" s="305">
        <f>'[11]Depr Exp'!J4603</f>
        <v>3.04E-2</v>
      </c>
      <c r="K4603" s="373">
        <f>'[11]Depr Exp'!K4603</f>
        <v>517.30666666666673</v>
      </c>
      <c r="L4603" s="524">
        <f>'[11]Depr Exp'!L4603</f>
        <v>0</v>
      </c>
      <c r="M4603" s="144"/>
      <c r="N4603" s="144"/>
    </row>
    <row r="4604" spans="1:14">
      <c r="A4604" s="144" t="str">
        <f>'[11]Depr Exp'!A4604</f>
        <v>E355 TSM Poles, 3rd AC Line</v>
      </c>
      <c r="B4604" s="144" t="str">
        <f>'[11]Depr Exp'!B4604</f>
        <v>E355 TSM Poles, 3rd AC Line-10</v>
      </c>
      <c r="C4604" s="144" t="str">
        <f>'[11]Depr Exp'!C4604</f>
        <v>403E</v>
      </c>
      <c r="D4604" s="144"/>
      <c r="E4604" s="282">
        <f>'[11]Depr Exp'!E4604</f>
        <v>43404</v>
      </c>
      <c r="F4604" s="523">
        <f>'[11]Depr Exp'!F4604</f>
        <v>204200</v>
      </c>
      <c r="G4604" s="305">
        <f>'[11]Depr Exp'!G4604</f>
        <v>3.04E-2</v>
      </c>
      <c r="H4604" s="524">
        <f>'[11]Depr Exp'!H4604</f>
        <v>517.30999999999995</v>
      </c>
      <c r="I4604" s="523">
        <f>'[11]Depr Exp'!I4604</f>
        <v>204200</v>
      </c>
      <c r="J4604" s="305">
        <f>'[11]Depr Exp'!J4604</f>
        <v>3.04E-2</v>
      </c>
      <c r="K4604" s="373">
        <f>'[11]Depr Exp'!K4604</f>
        <v>517.30666666666673</v>
      </c>
      <c r="L4604" s="524">
        <f>'[11]Depr Exp'!L4604</f>
        <v>0</v>
      </c>
      <c r="M4604" s="144"/>
      <c r="N4604" s="144"/>
    </row>
    <row r="4605" spans="1:14">
      <c r="A4605" s="144" t="str">
        <f>'[11]Depr Exp'!A4605</f>
        <v>E355 TSM Poles, 3rd AC Line</v>
      </c>
      <c r="B4605" s="144" t="str">
        <f>'[11]Depr Exp'!B4605</f>
        <v>E355 TSM Poles, 3rd AC Line-11</v>
      </c>
      <c r="C4605" s="144" t="str">
        <f>'[11]Depr Exp'!C4605</f>
        <v>403E</v>
      </c>
      <c r="D4605" s="144"/>
      <c r="E4605" s="282">
        <f>'[11]Depr Exp'!E4605</f>
        <v>43434</v>
      </c>
      <c r="F4605" s="523">
        <f>'[11]Depr Exp'!F4605</f>
        <v>204200</v>
      </c>
      <c r="G4605" s="305">
        <f>'[11]Depr Exp'!G4605</f>
        <v>3.04E-2</v>
      </c>
      <c r="H4605" s="524">
        <f>'[11]Depr Exp'!H4605</f>
        <v>517.30999999999995</v>
      </c>
      <c r="I4605" s="523">
        <f>'[11]Depr Exp'!I4605</f>
        <v>204200</v>
      </c>
      <c r="J4605" s="305">
        <f>'[11]Depr Exp'!J4605</f>
        <v>3.04E-2</v>
      </c>
      <c r="K4605" s="373">
        <f>'[11]Depr Exp'!K4605</f>
        <v>517.30666666666673</v>
      </c>
      <c r="L4605" s="524">
        <f>'[11]Depr Exp'!L4605</f>
        <v>0</v>
      </c>
      <c r="M4605" s="144"/>
      <c r="N4605" s="144"/>
    </row>
    <row r="4606" spans="1:14">
      <c r="A4606" s="144" t="str">
        <f>'[11]Depr Exp'!A4606</f>
        <v>E355 TSM Poles, 3rd AC Line</v>
      </c>
      <c r="B4606" s="144" t="str">
        <f>'[11]Depr Exp'!B4606</f>
        <v>E355 TSM Poles, 3rd AC Line-12</v>
      </c>
      <c r="C4606" s="144" t="str">
        <f>'[11]Depr Exp'!C4606</f>
        <v>403E</v>
      </c>
      <c r="D4606" s="144"/>
      <c r="E4606" s="282">
        <f>'[11]Depr Exp'!E4606</f>
        <v>43465</v>
      </c>
      <c r="F4606" s="523">
        <f>'[11]Depr Exp'!F4606</f>
        <v>204200</v>
      </c>
      <c r="G4606" s="305">
        <f>'[11]Depr Exp'!G4606</f>
        <v>3.04E-2</v>
      </c>
      <c r="H4606" s="524">
        <f>'[11]Depr Exp'!H4606</f>
        <v>517.30999999999995</v>
      </c>
      <c r="I4606" s="523">
        <f>'[11]Depr Exp'!I4606</f>
        <v>204200</v>
      </c>
      <c r="J4606" s="305">
        <f>'[11]Depr Exp'!J4606</f>
        <v>3.04E-2</v>
      </c>
      <c r="K4606" s="373">
        <f>'[11]Depr Exp'!K4606</f>
        <v>517.30666666666673</v>
      </c>
      <c r="L4606" s="524">
        <f>'[11]Depr Exp'!L4606</f>
        <v>0</v>
      </c>
      <c r="M4606" s="144"/>
      <c r="N4606" s="144"/>
    </row>
    <row r="4607" spans="1:14" ht="15.75" thickBot="1">
      <c r="A4607" s="159" t="str">
        <f>'[11]Depr Exp'!A4607</f>
        <v>E355 TSM Poles, 3rd AC Line Total</v>
      </c>
      <c r="B4607" s="144">
        <f>'[11]Depr Exp'!B4607</f>
        <v>0</v>
      </c>
      <c r="C4607" s="502" t="str">
        <f>'[11]Depr Exp'!C4607</f>
        <v>ETSM</v>
      </c>
      <c r="D4607" s="144"/>
      <c r="E4607" s="281" t="str">
        <f>'[11]Depr Exp'!E4607</f>
        <v>Total</v>
      </c>
      <c r="F4607" s="141">
        <f>'[11]Depr Exp'!F4607</f>
        <v>0</v>
      </c>
      <c r="G4607" s="252">
        <f>'[11]Depr Exp'!G4607</f>
        <v>0</v>
      </c>
      <c r="H4607" s="286">
        <f>'[11]Depr Exp'!H4607</f>
        <v>6207.7199999999975</v>
      </c>
      <c r="I4607" s="141">
        <f>'[11]Depr Exp'!I4607</f>
        <v>0</v>
      </c>
      <c r="J4607" s="252">
        <f>'[11]Depr Exp'!J4607</f>
        <v>0</v>
      </c>
      <c r="K4607" s="286">
        <f>'[11]Depr Exp'!K4607</f>
        <v>6207.6799999999994</v>
      </c>
      <c r="L4607" s="286">
        <f>'[11]Depr Exp'!L4607</f>
        <v>-0.04</v>
      </c>
      <c r="M4607" s="144"/>
      <c r="N4607" s="144"/>
    </row>
    <row r="4608" spans="1:14" ht="13.5" thickTop="1">
      <c r="A4608" s="144" t="str">
        <f>'[11]Depr Exp'!A4608</f>
        <v>E355 TSM Poles, N Intertie</v>
      </c>
      <c r="B4608" s="144" t="str">
        <f>'[11]Depr Exp'!B4608</f>
        <v>E355 TSM Poles, N Intertie-1</v>
      </c>
      <c r="C4608" s="144" t="str">
        <f>'[11]Depr Exp'!C4608</f>
        <v>403E</v>
      </c>
      <c r="D4608" s="144"/>
      <c r="E4608" s="282">
        <f>'[11]Depr Exp'!E4608</f>
        <v>43131</v>
      </c>
      <c r="F4608" s="523">
        <f>'[11]Depr Exp'!F4608</f>
        <v>3516564.77</v>
      </c>
      <c r="G4608" s="305">
        <f>'[11]Depr Exp'!G4608</f>
        <v>3.04E-2</v>
      </c>
      <c r="H4608" s="524">
        <f>'[11]Depr Exp'!H4608</f>
        <v>8908.630000000001</v>
      </c>
      <c r="I4608" s="523">
        <f>'[11]Depr Exp'!I4608</f>
        <v>3516564.77</v>
      </c>
      <c r="J4608" s="305">
        <f>'[11]Depr Exp'!J4608</f>
        <v>3.04E-2</v>
      </c>
      <c r="K4608" s="373">
        <f>'[11]Depr Exp'!K4608</f>
        <v>8908.6307506666672</v>
      </c>
      <c r="L4608" s="524">
        <f>'[11]Depr Exp'!L4608</f>
        <v>0</v>
      </c>
      <c r="M4608" s="144"/>
      <c r="N4608" s="144"/>
    </row>
    <row r="4609" spans="1:14">
      <c r="A4609" s="144" t="str">
        <f>'[11]Depr Exp'!A4609</f>
        <v>E355 TSM Poles, N Intertie</v>
      </c>
      <c r="B4609" s="144" t="str">
        <f>'[11]Depr Exp'!B4609</f>
        <v>E355 TSM Poles, N Intertie-2</v>
      </c>
      <c r="C4609" s="144" t="str">
        <f>'[11]Depr Exp'!C4609</f>
        <v>403E</v>
      </c>
      <c r="D4609" s="144"/>
      <c r="E4609" s="282">
        <f>'[11]Depr Exp'!E4609</f>
        <v>43159</v>
      </c>
      <c r="F4609" s="523">
        <f>'[11]Depr Exp'!F4609</f>
        <v>3516564.77</v>
      </c>
      <c r="G4609" s="305">
        <f>'[11]Depr Exp'!G4609</f>
        <v>3.04E-2</v>
      </c>
      <c r="H4609" s="524">
        <f>'[11]Depr Exp'!H4609</f>
        <v>8908.630000000001</v>
      </c>
      <c r="I4609" s="523">
        <f>'[11]Depr Exp'!I4609</f>
        <v>3516564.77</v>
      </c>
      <c r="J4609" s="305">
        <f>'[11]Depr Exp'!J4609</f>
        <v>3.04E-2</v>
      </c>
      <c r="K4609" s="373">
        <f>'[11]Depr Exp'!K4609</f>
        <v>8908.6307506666672</v>
      </c>
      <c r="L4609" s="524">
        <f>'[11]Depr Exp'!L4609</f>
        <v>0</v>
      </c>
      <c r="M4609" s="144"/>
      <c r="N4609" s="144"/>
    </row>
    <row r="4610" spans="1:14">
      <c r="A4610" s="144" t="str">
        <f>'[11]Depr Exp'!A4610</f>
        <v>E355 TSM Poles, N Intertie</v>
      </c>
      <c r="B4610" s="144" t="str">
        <f>'[11]Depr Exp'!B4610</f>
        <v>E355 TSM Poles, N Intertie-3</v>
      </c>
      <c r="C4610" s="144" t="str">
        <f>'[11]Depr Exp'!C4610</f>
        <v>403E</v>
      </c>
      <c r="D4610" s="144"/>
      <c r="E4610" s="282">
        <f>'[11]Depr Exp'!E4610</f>
        <v>43190</v>
      </c>
      <c r="F4610" s="523">
        <f>'[11]Depr Exp'!F4610</f>
        <v>3516564.77</v>
      </c>
      <c r="G4610" s="305">
        <f>'[11]Depr Exp'!G4610</f>
        <v>3.04E-2</v>
      </c>
      <c r="H4610" s="524">
        <f>'[11]Depr Exp'!H4610</f>
        <v>8908.630000000001</v>
      </c>
      <c r="I4610" s="523">
        <f>'[11]Depr Exp'!I4610</f>
        <v>3516564.77</v>
      </c>
      <c r="J4610" s="305">
        <f>'[11]Depr Exp'!J4610</f>
        <v>3.04E-2</v>
      </c>
      <c r="K4610" s="373">
        <f>'[11]Depr Exp'!K4610</f>
        <v>8908.6307506666672</v>
      </c>
      <c r="L4610" s="524">
        <f>'[11]Depr Exp'!L4610</f>
        <v>0</v>
      </c>
      <c r="M4610" s="144"/>
      <c r="N4610" s="144"/>
    </row>
    <row r="4611" spans="1:14">
      <c r="A4611" s="144" t="str">
        <f>'[11]Depr Exp'!A4611</f>
        <v>E355 TSM Poles, N Intertie</v>
      </c>
      <c r="B4611" s="144" t="str">
        <f>'[11]Depr Exp'!B4611</f>
        <v>E355 TSM Poles, N Intertie-4</v>
      </c>
      <c r="C4611" s="144" t="str">
        <f>'[11]Depr Exp'!C4611</f>
        <v>403E</v>
      </c>
      <c r="D4611" s="144"/>
      <c r="E4611" s="282">
        <f>'[11]Depr Exp'!E4611</f>
        <v>43220</v>
      </c>
      <c r="F4611" s="523">
        <f>'[11]Depr Exp'!F4611</f>
        <v>3516564.77</v>
      </c>
      <c r="G4611" s="305">
        <f>'[11]Depr Exp'!G4611</f>
        <v>3.04E-2</v>
      </c>
      <c r="H4611" s="524">
        <f>'[11]Depr Exp'!H4611</f>
        <v>8908.630000000001</v>
      </c>
      <c r="I4611" s="523">
        <f>'[11]Depr Exp'!I4611</f>
        <v>3516564.77</v>
      </c>
      <c r="J4611" s="305">
        <f>'[11]Depr Exp'!J4611</f>
        <v>3.04E-2</v>
      </c>
      <c r="K4611" s="373">
        <f>'[11]Depr Exp'!K4611</f>
        <v>8908.6307506666672</v>
      </c>
      <c r="L4611" s="524">
        <f>'[11]Depr Exp'!L4611</f>
        <v>0</v>
      </c>
      <c r="M4611" s="144"/>
      <c r="N4611" s="144"/>
    </row>
    <row r="4612" spans="1:14">
      <c r="A4612" s="144" t="str">
        <f>'[11]Depr Exp'!A4612</f>
        <v>E355 TSM Poles, N Intertie</v>
      </c>
      <c r="B4612" s="144" t="str">
        <f>'[11]Depr Exp'!B4612</f>
        <v>E355 TSM Poles, N Intertie-5</v>
      </c>
      <c r="C4612" s="144" t="str">
        <f>'[11]Depr Exp'!C4612</f>
        <v>403E</v>
      </c>
      <c r="D4612" s="144"/>
      <c r="E4612" s="282">
        <f>'[11]Depr Exp'!E4612</f>
        <v>43251</v>
      </c>
      <c r="F4612" s="523">
        <f>'[11]Depr Exp'!F4612</f>
        <v>3516564.77</v>
      </c>
      <c r="G4612" s="305">
        <f>'[11]Depr Exp'!G4612</f>
        <v>3.04E-2</v>
      </c>
      <c r="H4612" s="524">
        <f>'[11]Depr Exp'!H4612</f>
        <v>8908.630000000001</v>
      </c>
      <c r="I4612" s="523">
        <f>'[11]Depr Exp'!I4612</f>
        <v>3516564.77</v>
      </c>
      <c r="J4612" s="305">
        <f>'[11]Depr Exp'!J4612</f>
        <v>3.04E-2</v>
      </c>
      <c r="K4612" s="373">
        <f>'[11]Depr Exp'!K4612</f>
        <v>8908.6307506666672</v>
      </c>
      <c r="L4612" s="524">
        <f>'[11]Depr Exp'!L4612</f>
        <v>0</v>
      </c>
      <c r="M4612" s="144"/>
      <c r="N4612" s="144"/>
    </row>
    <row r="4613" spans="1:14">
      <c r="A4613" s="144" t="str">
        <f>'[11]Depr Exp'!A4613</f>
        <v>E355 TSM Poles, N Intertie</v>
      </c>
      <c r="B4613" s="144" t="str">
        <f>'[11]Depr Exp'!B4613</f>
        <v>E355 TSM Poles, N Intertie-6</v>
      </c>
      <c r="C4613" s="144" t="str">
        <f>'[11]Depr Exp'!C4613</f>
        <v>403E</v>
      </c>
      <c r="D4613" s="144"/>
      <c r="E4613" s="282">
        <f>'[11]Depr Exp'!E4613</f>
        <v>43281</v>
      </c>
      <c r="F4613" s="523">
        <f>'[11]Depr Exp'!F4613</f>
        <v>3516564.77</v>
      </c>
      <c r="G4613" s="305">
        <f>'[11]Depr Exp'!G4613</f>
        <v>3.04E-2</v>
      </c>
      <c r="H4613" s="524">
        <f>'[11]Depr Exp'!H4613</f>
        <v>8908.630000000001</v>
      </c>
      <c r="I4613" s="523">
        <f>'[11]Depr Exp'!I4613</f>
        <v>3516564.77</v>
      </c>
      <c r="J4613" s="305">
        <f>'[11]Depr Exp'!J4613</f>
        <v>3.04E-2</v>
      </c>
      <c r="K4613" s="373">
        <f>'[11]Depr Exp'!K4613</f>
        <v>8908.6307506666672</v>
      </c>
      <c r="L4613" s="524">
        <f>'[11]Depr Exp'!L4613</f>
        <v>0</v>
      </c>
      <c r="M4613" s="144"/>
      <c r="N4613" s="144"/>
    </row>
    <row r="4614" spans="1:14">
      <c r="A4614" s="144" t="str">
        <f>'[11]Depr Exp'!A4614</f>
        <v>E355 TSM Poles, N Intertie</v>
      </c>
      <c r="B4614" s="144" t="str">
        <f>'[11]Depr Exp'!B4614</f>
        <v>E355 TSM Poles, N Intertie-7</v>
      </c>
      <c r="C4614" s="144" t="str">
        <f>'[11]Depr Exp'!C4614</f>
        <v>403E</v>
      </c>
      <c r="D4614" s="144"/>
      <c r="E4614" s="282">
        <f>'[11]Depr Exp'!E4614</f>
        <v>43312</v>
      </c>
      <c r="F4614" s="523">
        <f>'[11]Depr Exp'!F4614</f>
        <v>3516564.77</v>
      </c>
      <c r="G4614" s="305">
        <f>'[11]Depr Exp'!G4614</f>
        <v>3.04E-2</v>
      </c>
      <c r="H4614" s="524">
        <f>'[11]Depr Exp'!H4614</f>
        <v>8908.630000000001</v>
      </c>
      <c r="I4614" s="523">
        <f>'[11]Depr Exp'!I4614</f>
        <v>3516564.77</v>
      </c>
      <c r="J4614" s="305">
        <f>'[11]Depr Exp'!J4614</f>
        <v>3.04E-2</v>
      </c>
      <c r="K4614" s="373">
        <f>'[11]Depr Exp'!K4614</f>
        <v>8908.6307506666672</v>
      </c>
      <c r="L4614" s="524">
        <f>'[11]Depr Exp'!L4614</f>
        <v>0</v>
      </c>
      <c r="M4614" s="144"/>
      <c r="N4614" s="144"/>
    </row>
    <row r="4615" spans="1:14">
      <c r="A4615" s="144" t="str">
        <f>'[11]Depr Exp'!A4615</f>
        <v>E355 TSM Poles, N Intertie</v>
      </c>
      <c r="B4615" s="144" t="str">
        <f>'[11]Depr Exp'!B4615</f>
        <v>E355 TSM Poles, N Intertie-8</v>
      </c>
      <c r="C4615" s="144" t="str">
        <f>'[11]Depr Exp'!C4615</f>
        <v>403E</v>
      </c>
      <c r="D4615" s="144"/>
      <c r="E4615" s="282">
        <f>'[11]Depr Exp'!E4615</f>
        <v>43343</v>
      </c>
      <c r="F4615" s="523">
        <f>'[11]Depr Exp'!F4615</f>
        <v>3516564.77</v>
      </c>
      <c r="G4615" s="305">
        <f>'[11]Depr Exp'!G4615</f>
        <v>3.04E-2</v>
      </c>
      <c r="H4615" s="524">
        <f>'[11]Depr Exp'!H4615</f>
        <v>8908.630000000001</v>
      </c>
      <c r="I4615" s="523">
        <f>'[11]Depr Exp'!I4615</f>
        <v>3516564.77</v>
      </c>
      <c r="J4615" s="305">
        <f>'[11]Depr Exp'!J4615</f>
        <v>3.04E-2</v>
      </c>
      <c r="K4615" s="373">
        <f>'[11]Depr Exp'!K4615</f>
        <v>8908.6307506666672</v>
      </c>
      <c r="L4615" s="524">
        <f>'[11]Depr Exp'!L4615</f>
        <v>0</v>
      </c>
      <c r="M4615" s="144"/>
      <c r="N4615" s="144"/>
    </row>
    <row r="4616" spans="1:14">
      <c r="A4616" s="144" t="str">
        <f>'[11]Depr Exp'!A4616</f>
        <v>E355 TSM Poles, N Intertie</v>
      </c>
      <c r="B4616" s="144" t="str">
        <f>'[11]Depr Exp'!B4616</f>
        <v>E355 TSM Poles, N Intertie-9</v>
      </c>
      <c r="C4616" s="144" t="str">
        <f>'[11]Depr Exp'!C4616</f>
        <v>403E</v>
      </c>
      <c r="D4616" s="144"/>
      <c r="E4616" s="282">
        <f>'[11]Depr Exp'!E4616</f>
        <v>43373</v>
      </c>
      <c r="F4616" s="523">
        <f>'[11]Depr Exp'!F4616</f>
        <v>3516564.77</v>
      </c>
      <c r="G4616" s="305">
        <f>'[11]Depr Exp'!G4616</f>
        <v>3.04E-2</v>
      </c>
      <c r="H4616" s="524">
        <f>'[11]Depr Exp'!H4616</f>
        <v>8908.630000000001</v>
      </c>
      <c r="I4616" s="523">
        <f>'[11]Depr Exp'!I4616</f>
        <v>3516564.77</v>
      </c>
      <c r="J4616" s="305">
        <f>'[11]Depr Exp'!J4616</f>
        <v>3.04E-2</v>
      </c>
      <c r="K4616" s="373">
        <f>'[11]Depr Exp'!K4616</f>
        <v>8908.6307506666672</v>
      </c>
      <c r="L4616" s="524">
        <f>'[11]Depr Exp'!L4616</f>
        <v>0</v>
      </c>
      <c r="M4616" s="144"/>
      <c r="N4616" s="144"/>
    </row>
    <row r="4617" spans="1:14">
      <c r="A4617" s="144" t="str">
        <f>'[11]Depr Exp'!A4617</f>
        <v>E355 TSM Poles, N Intertie</v>
      </c>
      <c r="B4617" s="144" t="str">
        <f>'[11]Depr Exp'!B4617</f>
        <v>E355 TSM Poles, N Intertie-10</v>
      </c>
      <c r="C4617" s="144" t="str">
        <f>'[11]Depr Exp'!C4617</f>
        <v>403E</v>
      </c>
      <c r="D4617" s="144"/>
      <c r="E4617" s="282">
        <f>'[11]Depr Exp'!E4617</f>
        <v>43404</v>
      </c>
      <c r="F4617" s="523">
        <f>'[11]Depr Exp'!F4617</f>
        <v>3516564.77</v>
      </c>
      <c r="G4617" s="305">
        <f>'[11]Depr Exp'!G4617</f>
        <v>3.04E-2</v>
      </c>
      <c r="H4617" s="524">
        <f>'[11]Depr Exp'!H4617</f>
        <v>8908.630000000001</v>
      </c>
      <c r="I4617" s="523">
        <f>'[11]Depr Exp'!I4617</f>
        <v>3516564.77</v>
      </c>
      <c r="J4617" s="305">
        <f>'[11]Depr Exp'!J4617</f>
        <v>3.04E-2</v>
      </c>
      <c r="K4617" s="373">
        <f>'[11]Depr Exp'!K4617</f>
        <v>8908.6307506666672</v>
      </c>
      <c r="L4617" s="524">
        <f>'[11]Depr Exp'!L4617</f>
        <v>0</v>
      </c>
      <c r="M4617" s="144"/>
      <c r="N4617" s="144"/>
    </row>
    <row r="4618" spans="1:14">
      <c r="A4618" s="144" t="str">
        <f>'[11]Depr Exp'!A4618</f>
        <v>E355 TSM Poles, N Intertie</v>
      </c>
      <c r="B4618" s="144" t="str">
        <f>'[11]Depr Exp'!B4618</f>
        <v>E355 TSM Poles, N Intertie-11</v>
      </c>
      <c r="C4618" s="144" t="str">
        <f>'[11]Depr Exp'!C4618</f>
        <v>403E</v>
      </c>
      <c r="D4618" s="144"/>
      <c r="E4618" s="282">
        <f>'[11]Depr Exp'!E4618</f>
        <v>43434</v>
      </c>
      <c r="F4618" s="523">
        <f>'[11]Depr Exp'!F4618</f>
        <v>3516564.77</v>
      </c>
      <c r="G4618" s="305">
        <f>'[11]Depr Exp'!G4618</f>
        <v>3.04E-2</v>
      </c>
      <c r="H4618" s="524">
        <f>'[11]Depr Exp'!H4618</f>
        <v>8908.630000000001</v>
      </c>
      <c r="I4618" s="523">
        <f>'[11]Depr Exp'!I4618</f>
        <v>3516564.77</v>
      </c>
      <c r="J4618" s="305">
        <f>'[11]Depr Exp'!J4618</f>
        <v>3.04E-2</v>
      </c>
      <c r="K4618" s="373">
        <f>'[11]Depr Exp'!K4618</f>
        <v>8908.6307506666672</v>
      </c>
      <c r="L4618" s="524">
        <f>'[11]Depr Exp'!L4618</f>
        <v>0</v>
      </c>
      <c r="M4618" s="144"/>
      <c r="N4618" s="144"/>
    </row>
    <row r="4619" spans="1:14">
      <c r="A4619" s="144" t="str">
        <f>'[11]Depr Exp'!A4619</f>
        <v>E355 TSM Poles, N Intertie</v>
      </c>
      <c r="B4619" s="144" t="str">
        <f>'[11]Depr Exp'!B4619</f>
        <v>E355 TSM Poles, N Intertie-12</v>
      </c>
      <c r="C4619" s="144" t="str">
        <f>'[11]Depr Exp'!C4619</f>
        <v>403E</v>
      </c>
      <c r="D4619" s="144"/>
      <c r="E4619" s="282">
        <f>'[11]Depr Exp'!E4619</f>
        <v>43465</v>
      </c>
      <c r="F4619" s="523">
        <f>'[11]Depr Exp'!F4619</f>
        <v>3516564.77</v>
      </c>
      <c r="G4619" s="305">
        <f>'[11]Depr Exp'!G4619</f>
        <v>3.04E-2</v>
      </c>
      <c r="H4619" s="524">
        <f>'[11]Depr Exp'!H4619</f>
        <v>8908.630000000001</v>
      </c>
      <c r="I4619" s="523">
        <f>'[11]Depr Exp'!I4619</f>
        <v>3516564.77</v>
      </c>
      <c r="J4619" s="305">
        <f>'[11]Depr Exp'!J4619</f>
        <v>3.04E-2</v>
      </c>
      <c r="K4619" s="373">
        <f>'[11]Depr Exp'!K4619</f>
        <v>8908.6307506666672</v>
      </c>
      <c r="L4619" s="524">
        <f>'[11]Depr Exp'!L4619</f>
        <v>0</v>
      </c>
      <c r="M4619" s="144"/>
      <c r="N4619" s="144"/>
    </row>
    <row r="4620" spans="1:14" ht="15.75" thickBot="1">
      <c r="A4620" s="159" t="str">
        <f>'[11]Depr Exp'!A4620</f>
        <v>E355 TSM Poles, N Intertie Total</v>
      </c>
      <c r="B4620" s="144">
        <f>'[11]Depr Exp'!B4620</f>
        <v>0</v>
      </c>
      <c r="C4620" s="502" t="str">
        <f>'[11]Depr Exp'!C4620</f>
        <v>ETSM</v>
      </c>
      <c r="D4620" s="144"/>
      <c r="E4620" s="281" t="str">
        <f>'[11]Depr Exp'!E4620</f>
        <v>Total</v>
      </c>
      <c r="F4620" s="141">
        <f>'[11]Depr Exp'!F4620</f>
        <v>0</v>
      </c>
      <c r="G4620" s="252">
        <f>'[11]Depr Exp'!G4620</f>
        <v>0</v>
      </c>
      <c r="H4620" s="286">
        <f>'[11]Depr Exp'!H4620</f>
        <v>106903.56000000004</v>
      </c>
      <c r="I4620" s="141">
        <f>'[11]Depr Exp'!I4620</f>
        <v>0</v>
      </c>
      <c r="J4620" s="252">
        <f>'[11]Depr Exp'!J4620</f>
        <v>0</v>
      </c>
      <c r="K4620" s="286">
        <f>'[11]Depr Exp'!K4620</f>
        <v>106903.56900799998</v>
      </c>
      <c r="L4620" s="286">
        <f>'[11]Depr Exp'!L4620</f>
        <v>0.01</v>
      </c>
      <c r="M4620" s="144"/>
      <c r="N4620" s="144"/>
    </row>
    <row r="4621" spans="1:14" ht="13.5" thickTop="1">
      <c r="A4621" s="144" t="str">
        <f>'[11]Depr Exp'!A4621</f>
        <v>E355 TSM Poles, Wild Horse-WindRidg</v>
      </c>
      <c r="B4621" s="144" t="str">
        <f>'[11]Depr Exp'!B4621</f>
        <v>E355 TSM Poles, Wild Horse-WindRidg-1</v>
      </c>
      <c r="C4621" s="144" t="str">
        <f>'[11]Depr Exp'!C4621</f>
        <v>403E</v>
      </c>
      <c r="D4621" s="144"/>
      <c r="E4621" s="282">
        <f>'[11]Depr Exp'!E4621</f>
        <v>43131</v>
      </c>
      <c r="F4621" s="523">
        <f>'[11]Depr Exp'!F4621</f>
        <v>715773.63</v>
      </c>
      <c r="G4621" s="305">
        <f>'[11]Depr Exp'!G4621</f>
        <v>3.04E-2</v>
      </c>
      <c r="H4621" s="524">
        <f>'[11]Depr Exp'!H4621</f>
        <v>1813.3</v>
      </c>
      <c r="I4621" s="523">
        <f>'[11]Depr Exp'!I4621</f>
        <v>697640.75</v>
      </c>
      <c r="J4621" s="305">
        <f>'[11]Depr Exp'!J4621</f>
        <v>3.04E-2</v>
      </c>
      <c r="K4621" s="373">
        <f>'[11]Depr Exp'!K4621</f>
        <v>1767.3565666666666</v>
      </c>
      <c r="L4621" s="524">
        <f>'[11]Depr Exp'!L4621</f>
        <v>-45.94</v>
      </c>
      <c r="M4621" s="144"/>
      <c r="N4621" s="144"/>
    </row>
    <row r="4622" spans="1:14">
      <c r="A4622" s="144" t="str">
        <f>'[11]Depr Exp'!A4622</f>
        <v>E355 TSM Poles, Wild Horse-WindRidg</v>
      </c>
      <c r="B4622" s="144" t="str">
        <f>'[11]Depr Exp'!B4622</f>
        <v>E355 TSM Poles, Wild Horse-WindRidg-2</v>
      </c>
      <c r="C4622" s="144" t="str">
        <f>'[11]Depr Exp'!C4622</f>
        <v>403E</v>
      </c>
      <c r="D4622" s="144"/>
      <c r="E4622" s="282">
        <f>'[11]Depr Exp'!E4622</f>
        <v>43159</v>
      </c>
      <c r="F4622" s="523">
        <f>'[11]Depr Exp'!F4622</f>
        <v>678954.07</v>
      </c>
      <c r="G4622" s="305">
        <f>'[11]Depr Exp'!G4622</f>
        <v>3.04E-2</v>
      </c>
      <c r="H4622" s="524">
        <f>'[11]Depr Exp'!H4622</f>
        <v>1720.02</v>
      </c>
      <c r="I4622" s="523">
        <f>'[11]Depr Exp'!I4622</f>
        <v>697640.75</v>
      </c>
      <c r="J4622" s="305">
        <f>'[11]Depr Exp'!J4622</f>
        <v>3.04E-2</v>
      </c>
      <c r="K4622" s="373">
        <f>'[11]Depr Exp'!K4622</f>
        <v>1767.3565666666666</v>
      </c>
      <c r="L4622" s="524">
        <f>'[11]Depr Exp'!L4622</f>
        <v>47.34</v>
      </c>
      <c r="M4622" s="144"/>
      <c r="N4622" s="144"/>
    </row>
    <row r="4623" spans="1:14">
      <c r="A4623" s="144" t="str">
        <f>'[11]Depr Exp'!A4623</f>
        <v>E355 TSM Poles, Wild Horse-WindRidg</v>
      </c>
      <c r="B4623" s="144" t="str">
        <f>'[11]Depr Exp'!B4623</f>
        <v>E355 TSM Poles, Wild Horse-WindRidg-3</v>
      </c>
      <c r="C4623" s="144" t="str">
        <f>'[11]Depr Exp'!C4623</f>
        <v>403E</v>
      </c>
      <c r="D4623" s="144"/>
      <c r="E4623" s="282">
        <f>'[11]Depr Exp'!E4623</f>
        <v>43190</v>
      </c>
      <c r="F4623" s="523">
        <f>'[11]Depr Exp'!F4623</f>
        <v>678954.07</v>
      </c>
      <c r="G4623" s="305">
        <f>'[11]Depr Exp'!G4623</f>
        <v>3.04E-2</v>
      </c>
      <c r="H4623" s="524">
        <f>'[11]Depr Exp'!H4623</f>
        <v>1720.02</v>
      </c>
      <c r="I4623" s="523">
        <f>'[11]Depr Exp'!I4623</f>
        <v>697640.75</v>
      </c>
      <c r="J4623" s="305">
        <f>'[11]Depr Exp'!J4623</f>
        <v>3.04E-2</v>
      </c>
      <c r="K4623" s="373">
        <f>'[11]Depr Exp'!K4623</f>
        <v>1767.3565666666666</v>
      </c>
      <c r="L4623" s="524">
        <f>'[11]Depr Exp'!L4623</f>
        <v>47.34</v>
      </c>
      <c r="M4623" s="144"/>
      <c r="N4623" s="144"/>
    </row>
    <row r="4624" spans="1:14">
      <c r="A4624" s="144" t="str">
        <f>'[11]Depr Exp'!A4624</f>
        <v>E355 TSM Poles, Wild Horse-WindRidg</v>
      </c>
      <c r="B4624" s="144" t="str">
        <f>'[11]Depr Exp'!B4624</f>
        <v>E355 TSM Poles, Wild Horse-WindRidg-4</v>
      </c>
      <c r="C4624" s="144" t="str">
        <f>'[11]Depr Exp'!C4624</f>
        <v>403E</v>
      </c>
      <c r="D4624" s="144"/>
      <c r="E4624" s="282">
        <f>'[11]Depr Exp'!E4624</f>
        <v>43220</v>
      </c>
      <c r="F4624" s="523">
        <f>'[11]Depr Exp'!F4624</f>
        <v>678954.07</v>
      </c>
      <c r="G4624" s="305">
        <f>'[11]Depr Exp'!G4624</f>
        <v>3.04E-2</v>
      </c>
      <c r="H4624" s="524">
        <f>'[11]Depr Exp'!H4624</f>
        <v>1720.02</v>
      </c>
      <c r="I4624" s="523">
        <f>'[11]Depr Exp'!I4624</f>
        <v>697640.75</v>
      </c>
      <c r="J4624" s="305">
        <f>'[11]Depr Exp'!J4624</f>
        <v>3.04E-2</v>
      </c>
      <c r="K4624" s="373">
        <f>'[11]Depr Exp'!K4624</f>
        <v>1767.3565666666666</v>
      </c>
      <c r="L4624" s="524">
        <f>'[11]Depr Exp'!L4624</f>
        <v>47.34</v>
      </c>
      <c r="M4624" s="144"/>
      <c r="N4624" s="144"/>
    </row>
    <row r="4625" spans="1:14">
      <c r="A4625" s="144" t="str">
        <f>'[11]Depr Exp'!A4625</f>
        <v>E355 TSM Poles, Wild Horse-WindRidg</v>
      </c>
      <c r="B4625" s="144" t="str">
        <f>'[11]Depr Exp'!B4625</f>
        <v>E355 TSM Poles, Wild Horse-WindRidg-5</v>
      </c>
      <c r="C4625" s="144" t="str">
        <f>'[11]Depr Exp'!C4625</f>
        <v>403E</v>
      </c>
      <c r="D4625" s="144"/>
      <c r="E4625" s="282">
        <f>'[11]Depr Exp'!E4625</f>
        <v>43251</v>
      </c>
      <c r="F4625" s="523">
        <f>'[11]Depr Exp'!F4625</f>
        <v>678954.07</v>
      </c>
      <c r="G4625" s="305">
        <f>'[11]Depr Exp'!G4625</f>
        <v>3.04E-2</v>
      </c>
      <c r="H4625" s="524">
        <f>'[11]Depr Exp'!H4625</f>
        <v>1720.02</v>
      </c>
      <c r="I4625" s="523">
        <f>'[11]Depr Exp'!I4625</f>
        <v>697640.75</v>
      </c>
      <c r="J4625" s="305">
        <f>'[11]Depr Exp'!J4625</f>
        <v>3.04E-2</v>
      </c>
      <c r="K4625" s="373">
        <f>'[11]Depr Exp'!K4625</f>
        <v>1767.3565666666666</v>
      </c>
      <c r="L4625" s="524">
        <f>'[11]Depr Exp'!L4625</f>
        <v>47.34</v>
      </c>
      <c r="M4625" s="144"/>
      <c r="N4625" s="144"/>
    </row>
    <row r="4626" spans="1:14">
      <c r="A4626" s="144" t="str">
        <f>'[11]Depr Exp'!A4626</f>
        <v>E355 TSM Poles, Wild Horse-WindRidg</v>
      </c>
      <c r="B4626" s="144" t="str">
        <f>'[11]Depr Exp'!B4626</f>
        <v>E355 TSM Poles, Wild Horse-WindRidg-6</v>
      </c>
      <c r="C4626" s="144" t="str">
        <f>'[11]Depr Exp'!C4626</f>
        <v>403E</v>
      </c>
      <c r="D4626" s="144"/>
      <c r="E4626" s="282">
        <f>'[11]Depr Exp'!E4626</f>
        <v>43281</v>
      </c>
      <c r="F4626" s="523">
        <f>'[11]Depr Exp'!F4626</f>
        <v>678954.07</v>
      </c>
      <c r="G4626" s="305">
        <f>'[11]Depr Exp'!G4626</f>
        <v>3.04E-2</v>
      </c>
      <c r="H4626" s="524">
        <f>'[11]Depr Exp'!H4626</f>
        <v>1720.02</v>
      </c>
      <c r="I4626" s="523">
        <f>'[11]Depr Exp'!I4626</f>
        <v>697640.75</v>
      </c>
      <c r="J4626" s="305">
        <f>'[11]Depr Exp'!J4626</f>
        <v>3.04E-2</v>
      </c>
      <c r="K4626" s="373">
        <f>'[11]Depr Exp'!K4626</f>
        <v>1767.3565666666666</v>
      </c>
      <c r="L4626" s="524">
        <f>'[11]Depr Exp'!L4626</f>
        <v>47.34</v>
      </c>
      <c r="M4626" s="144"/>
      <c r="N4626" s="144"/>
    </row>
    <row r="4627" spans="1:14">
      <c r="A4627" s="144" t="str">
        <f>'[11]Depr Exp'!A4627</f>
        <v>E355 TSM Poles, Wild Horse-WindRidg</v>
      </c>
      <c r="B4627" s="144" t="str">
        <f>'[11]Depr Exp'!B4627</f>
        <v>E355 TSM Poles, Wild Horse-WindRidg-7</v>
      </c>
      <c r="C4627" s="144" t="str">
        <f>'[11]Depr Exp'!C4627</f>
        <v>403E</v>
      </c>
      <c r="D4627" s="144"/>
      <c r="E4627" s="282">
        <f>'[11]Depr Exp'!E4627</f>
        <v>43312</v>
      </c>
      <c r="F4627" s="523">
        <f>'[11]Depr Exp'!F4627</f>
        <v>678954.07</v>
      </c>
      <c r="G4627" s="305">
        <f>'[11]Depr Exp'!G4627</f>
        <v>3.04E-2</v>
      </c>
      <c r="H4627" s="524">
        <f>'[11]Depr Exp'!H4627</f>
        <v>1720.02</v>
      </c>
      <c r="I4627" s="523">
        <f>'[11]Depr Exp'!I4627</f>
        <v>697640.75</v>
      </c>
      <c r="J4627" s="305">
        <f>'[11]Depr Exp'!J4627</f>
        <v>3.04E-2</v>
      </c>
      <c r="K4627" s="373">
        <f>'[11]Depr Exp'!K4627</f>
        <v>1767.3565666666666</v>
      </c>
      <c r="L4627" s="524">
        <f>'[11]Depr Exp'!L4627</f>
        <v>47.34</v>
      </c>
      <c r="M4627" s="144"/>
      <c r="N4627" s="144"/>
    </row>
    <row r="4628" spans="1:14">
      <c r="A4628" s="144" t="str">
        <f>'[11]Depr Exp'!A4628</f>
        <v>E355 TSM Poles, Wild Horse-WindRidg</v>
      </c>
      <c r="B4628" s="144" t="str">
        <f>'[11]Depr Exp'!B4628</f>
        <v>E355 TSM Poles, Wild Horse-WindRidg-8</v>
      </c>
      <c r="C4628" s="144" t="str">
        <f>'[11]Depr Exp'!C4628</f>
        <v>403E</v>
      </c>
      <c r="D4628" s="144"/>
      <c r="E4628" s="282">
        <f>'[11]Depr Exp'!E4628</f>
        <v>43343</v>
      </c>
      <c r="F4628" s="523">
        <f>'[11]Depr Exp'!F4628</f>
        <v>678954.07</v>
      </c>
      <c r="G4628" s="305">
        <f>'[11]Depr Exp'!G4628</f>
        <v>3.04E-2</v>
      </c>
      <c r="H4628" s="524">
        <f>'[11]Depr Exp'!H4628</f>
        <v>1720.02</v>
      </c>
      <c r="I4628" s="523">
        <f>'[11]Depr Exp'!I4628</f>
        <v>697640.75</v>
      </c>
      <c r="J4628" s="305">
        <f>'[11]Depr Exp'!J4628</f>
        <v>3.04E-2</v>
      </c>
      <c r="K4628" s="373">
        <f>'[11]Depr Exp'!K4628</f>
        <v>1767.3565666666666</v>
      </c>
      <c r="L4628" s="524">
        <f>'[11]Depr Exp'!L4628</f>
        <v>47.34</v>
      </c>
      <c r="M4628" s="144"/>
      <c r="N4628" s="144"/>
    </row>
    <row r="4629" spans="1:14">
      <c r="A4629" s="144" t="str">
        <f>'[11]Depr Exp'!A4629</f>
        <v>E355 TSM Poles, Wild Horse-WindRidg</v>
      </c>
      <c r="B4629" s="144" t="str">
        <f>'[11]Depr Exp'!B4629</f>
        <v>E355 TSM Poles, Wild Horse-WindRidg-9</v>
      </c>
      <c r="C4629" s="144" t="str">
        <f>'[11]Depr Exp'!C4629</f>
        <v>403E</v>
      </c>
      <c r="D4629" s="144"/>
      <c r="E4629" s="282">
        <f>'[11]Depr Exp'!E4629</f>
        <v>43373</v>
      </c>
      <c r="F4629" s="523">
        <f>'[11]Depr Exp'!F4629</f>
        <v>678954.07</v>
      </c>
      <c r="G4629" s="305">
        <f>'[11]Depr Exp'!G4629</f>
        <v>3.04E-2</v>
      </c>
      <c r="H4629" s="524">
        <f>'[11]Depr Exp'!H4629</f>
        <v>1720.02</v>
      </c>
      <c r="I4629" s="523">
        <f>'[11]Depr Exp'!I4629</f>
        <v>697640.75</v>
      </c>
      <c r="J4629" s="305">
        <f>'[11]Depr Exp'!J4629</f>
        <v>3.04E-2</v>
      </c>
      <c r="K4629" s="373">
        <f>'[11]Depr Exp'!K4629</f>
        <v>1767.3565666666666</v>
      </c>
      <c r="L4629" s="524">
        <f>'[11]Depr Exp'!L4629</f>
        <v>47.34</v>
      </c>
      <c r="M4629" s="144"/>
      <c r="N4629" s="144"/>
    </row>
    <row r="4630" spans="1:14">
      <c r="A4630" s="144" t="str">
        <f>'[11]Depr Exp'!A4630</f>
        <v>E355 TSM Poles, Wild Horse-WindRidg</v>
      </c>
      <c r="B4630" s="144" t="str">
        <f>'[11]Depr Exp'!B4630</f>
        <v>E355 TSM Poles, Wild Horse-WindRidg-10</v>
      </c>
      <c r="C4630" s="144" t="str">
        <f>'[11]Depr Exp'!C4630</f>
        <v>403E</v>
      </c>
      <c r="D4630" s="144"/>
      <c r="E4630" s="282">
        <f>'[11]Depr Exp'!E4630</f>
        <v>43404</v>
      </c>
      <c r="F4630" s="523">
        <f>'[11]Depr Exp'!F4630</f>
        <v>678954.07</v>
      </c>
      <c r="G4630" s="305">
        <f>'[11]Depr Exp'!G4630</f>
        <v>3.04E-2</v>
      </c>
      <c r="H4630" s="524">
        <f>'[11]Depr Exp'!H4630</f>
        <v>1720.02</v>
      </c>
      <c r="I4630" s="523">
        <f>'[11]Depr Exp'!I4630</f>
        <v>697640.75</v>
      </c>
      <c r="J4630" s="305">
        <f>'[11]Depr Exp'!J4630</f>
        <v>3.04E-2</v>
      </c>
      <c r="K4630" s="373">
        <f>'[11]Depr Exp'!K4630</f>
        <v>1767.3565666666666</v>
      </c>
      <c r="L4630" s="524">
        <f>'[11]Depr Exp'!L4630</f>
        <v>47.34</v>
      </c>
      <c r="M4630" s="144"/>
      <c r="N4630" s="144"/>
    </row>
    <row r="4631" spans="1:14">
      <c r="A4631" s="144" t="str">
        <f>'[11]Depr Exp'!A4631</f>
        <v>E355 TSM Poles, Wild Horse-WindRidg</v>
      </c>
      <c r="B4631" s="144" t="str">
        <f>'[11]Depr Exp'!B4631</f>
        <v>E355 TSM Poles, Wild Horse-WindRidg-11</v>
      </c>
      <c r="C4631" s="144" t="str">
        <f>'[11]Depr Exp'!C4631</f>
        <v>403E</v>
      </c>
      <c r="D4631" s="144"/>
      <c r="E4631" s="282">
        <f>'[11]Depr Exp'!E4631</f>
        <v>43434</v>
      </c>
      <c r="F4631" s="523">
        <f>'[11]Depr Exp'!F4631</f>
        <v>678954.07</v>
      </c>
      <c r="G4631" s="305">
        <f>'[11]Depr Exp'!G4631</f>
        <v>3.04E-2</v>
      </c>
      <c r="H4631" s="524">
        <f>'[11]Depr Exp'!H4631</f>
        <v>1720.02</v>
      </c>
      <c r="I4631" s="523">
        <f>'[11]Depr Exp'!I4631</f>
        <v>697640.75</v>
      </c>
      <c r="J4631" s="305">
        <f>'[11]Depr Exp'!J4631</f>
        <v>3.04E-2</v>
      </c>
      <c r="K4631" s="373">
        <f>'[11]Depr Exp'!K4631</f>
        <v>1767.3565666666666</v>
      </c>
      <c r="L4631" s="524">
        <f>'[11]Depr Exp'!L4631</f>
        <v>47.34</v>
      </c>
      <c r="M4631" s="144"/>
      <c r="N4631" s="144"/>
    </row>
    <row r="4632" spans="1:14">
      <c r="A4632" s="144" t="str">
        <f>'[11]Depr Exp'!A4632</f>
        <v>E355 TSM Poles, Wild Horse-WindRidg</v>
      </c>
      <c r="B4632" s="144" t="str">
        <f>'[11]Depr Exp'!B4632</f>
        <v>E355 TSM Poles, Wild Horse-WindRidg-12</v>
      </c>
      <c r="C4632" s="144" t="str">
        <f>'[11]Depr Exp'!C4632</f>
        <v>403E</v>
      </c>
      <c r="D4632" s="144"/>
      <c r="E4632" s="282">
        <f>'[11]Depr Exp'!E4632</f>
        <v>43465</v>
      </c>
      <c r="F4632" s="523">
        <f>'[11]Depr Exp'!F4632</f>
        <v>697640.75</v>
      </c>
      <c r="G4632" s="305">
        <f>'[11]Depr Exp'!G4632</f>
        <v>3.04E-2</v>
      </c>
      <c r="H4632" s="524">
        <f>'[11]Depr Exp'!H4632</f>
        <v>1767.36</v>
      </c>
      <c r="I4632" s="523">
        <f>'[11]Depr Exp'!I4632</f>
        <v>697640.75</v>
      </c>
      <c r="J4632" s="305">
        <f>'[11]Depr Exp'!J4632</f>
        <v>3.04E-2</v>
      </c>
      <c r="K4632" s="373">
        <f>'[11]Depr Exp'!K4632</f>
        <v>1767.3565666666666</v>
      </c>
      <c r="L4632" s="524">
        <f>'[11]Depr Exp'!L4632</f>
        <v>0</v>
      </c>
      <c r="M4632" s="144"/>
      <c r="N4632" s="144"/>
    </row>
    <row r="4633" spans="1:14" ht="15.75" thickBot="1">
      <c r="A4633" s="159" t="str">
        <f>'[11]Depr Exp'!A4633</f>
        <v>E355 TSM Poles, Wild Horse-WindRidg Total</v>
      </c>
      <c r="B4633" s="144">
        <f>'[11]Depr Exp'!B4633</f>
        <v>0</v>
      </c>
      <c r="C4633" s="502" t="str">
        <f>'[11]Depr Exp'!C4633</f>
        <v>ETSM</v>
      </c>
      <c r="D4633" s="144"/>
      <c r="E4633" s="281" t="str">
        <f>'[11]Depr Exp'!E4633</f>
        <v>Total</v>
      </c>
      <c r="F4633" s="141">
        <f>'[11]Depr Exp'!F4633</f>
        <v>0</v>
      </c>
      <c r="G4633" s="252">
        <f>'[11]Depr Exp'!G4633</f>
        <v>0</v>
      </c>
      <c r="H4633" s="286">
        <f>'[11]Depr Exp'!H4633</f>
        <v>20780.860000000004</v>
      </c>
      <c r="I4633" s="141">
        <f>'[11]Depr Exp'!I4633</f>
        <v>0</v>
      </c>
      <c r="J4633" s="252">
        <f>'[11]Depr Exp'!J4633</f>
        <v>0</v>
      </c>
      <c r="K4633" s="286">
        <f>'[11]Depr Exp'!K4633</f>
        <v>21208.2788</v>
      </c>
      <c r="L4633" s="286">
        <f>'[11]Depr Exp'!L4633</f>
        <v>427.42</v>
      </c>
      <c r="M4633" s="144"/>
      <c r="N4633" s="144"/>
    </row>
    <row r="4634" spans="1:14" ht="13.5" thickTop="1">
      <c r="A4634" s="144" t="str">
        <f>'[11]Depr Exp'!A4634</f>
        <v>E355 TSM Poles, Wind Ridge-NonProje</v>
      </c>
      <c r="B4634" s="144" t="str">
        <f>'[11]Depr Exp'!B4634</f>
        <v>E355 TSM Poles, Wind Ridge-NonProje-1</v>
      </c>
      <c r="C4634" s="144" t="str">
        <f>'[11]Depr Exp'!C4634</f>
        <v>403E</v>
      </c>
      <c r="D4634" s="144"/>
      <c r="E4634" s="282">
        <f>'[11]Depr Exp'!E4634</f>
        <v>43131</v>
      </c>
      <c r="F4634" s="523">
        <f>'[11]Depr Exp'!F4634</f>
        <v>5509001.6799999997</v>
      </c>
      <c r="G4634" s="305">
        <f>'[11]Depr Exp'!G4634</f>
        <v>3.04E-2</v>
      </c>
      <c r="H4634" s="524">
        <f>'[11]Depr Exp'!H4634</f>
        <v>13956.140000000001</v>
      </c>
      <c r="I4634" s="523">
        <f>'[11]Depr Exp'!I4634</f>
        <v>5509001.6799999997</v>
      </c>
      <c r="J4634" s="305">
        <f>'[11]Depr Exp'!J4634</f>
        <v>3.04E-2</v>
      </c>
      <c r="K4634" s="373">
        <f>'[11]Depr Exp'!K4634</f>
        <v>13956.137589333332</v>
      </c>
      <c r="L4634" s="524">
        <f>'[11]Depr Exp'!L4634</f>
        <v>0</v>
      </c>
      <c r="M4634" s="144"/>
      <c r="N4634" s="144"/>
    </row>
    <row r="4635" spans="1:14">
      <c r="A4635" s="144" t="str">
        <f>'[11]Depr Exp'!A4635</f>
        <v>E355 TSM Poles, Wind Ridge-NonProje</v>
      </c>
      <c r="B4635" s="144" t="str">
        <f>'[11]Depr Exp'!B4635</f>
        <v>E355 TSM Poles, Wind Ridge-NonProje-2</v>
      </c>
      <c r="C4635" s="144" t="str">
        <f>'[11]Depr Exp'!C4635</f>
        <v>403E</v>
      </c>
      <c r="D4635" s="144"/>
      <c r="E4635" s="282">
        <f>'[11]Depr Exp'!E4635</f>
        <v>43159</v>
      </c>
      <c r="F4635" s="523">
        <f>'[11]Depr Exp'!F4635</f>
        <v>5509001.6799999997</v>
      </c>
      <c r="G4635" s="305">
        <f>'[11]Depr Exp'!G4635</f>
        <v>3.04E-2</v>
      </c>
      <c r="H4635" s="524">
        <f>'[11]Depr Exp'!H4635</f>
        <v>13956.140000000001</v>
      </c>
      <c r="I4635" s="523">
        <f>'[11]Depr Exp'!I4635</f>
        <v>5509001.6799999997</v>
      </c>
      <c r="J4635" s="305">
        <f>'[11]Depr Exp'!J4635</f>
        <v>3.04E-2</v>
      </c>
      <c r="K4635" s="373">
        <f>'[11]Depr Exp'!K4635</f>
        <v>13956.137589333332</v>
      </c>
      <c r="L4635" s="524">
        <f>'[11]Depr Exp'!L4635</f>
        <v>0</v>
      </c>
      <c r="M4635" s="144"/>
      <c r="N4635" s="144"/>
    </row>
    <row r="4636" spans="1:14">
      <c r="A4636" s="144" t="str">
        <f>'[11]Depr Exp'!A4636</f>
        <v>E355 TSM Poles, Wind Ridge-NonProje</v>
      </c>
      <c r="B4636" s="144" t="str">
        <f>'[11]Depr Exp'!B4636</f>
        <v>E355 TSM Poles, Wind Ridge-NonProje-3</v>
      </c>
      <c r="C4636" s="144" t="str">
        <f>'[11]Depr Exp'!C4636</f>
        <v>403E</v>
      </c>
      <c r="D4636" s="144"/>
      <c r="E4636" s="282">
        <f>'[11]Depr Exp'!E4636</f>
        <v>43190</v>
      </c>
      <c r="F4636" s="523">
        <f>'[11]Depr Exp'!F4636</f>
        <v>5509001.6799999997</v>
      </c>
      <c r="G4636" s="305">
        <f>'[11]Depr Exp'!G4636</f>
        <v>3.04E-2</v>
      </c>
      <c r="H4636" s="524">
        <f>'[11]Depr Exp'!H4636</f>
        <v>13956.140000000001</v>
      </c>
      <c r="I4636" s="523">
        <f>'[11]Depr Exp'!I4636</f>
        <v>5509001.6799999997</v>
      </c>
      <c r="J4636" s="305">
        <f>'[11]Depr Exp'!J4636</f>
        <v>3.04E-2</v>
      </c>
      <c r="K4636" s="373">
        <f>'[11]Depr Exp'!K4636</f>
        <v>13956.137589333332</v>
      </c>
      <c r="L4636" s="524">
        <f>'[11]Depr Exp'!L4636</f>
        <v>0</v>
      </c>
      <c r="M4636" s="144"/>
      <c r="N4636" s="144"/>
    </row>
    <row r="4637" spans="1:14">
      <c r="A4637" s="144" t="str">
        <f>'[11]Depr Exp'!A4637</f>
        <v>E355 TSM Poles, Wind Ridge-NonProje</v>
      </c>
      <c r="B4637" s="144" t="str">
        <f>'[11]Depr Exp'!B4637</f>
        <v>E355 TSM Poles, Wind Ridge-NonProje-4</v>
      </c>
      <c r="C4637" s="144" t="str">
        <f>'[11]Depr Exp'!C4637</f>
        <v>403E</v>
      </c>
      <c r="D4637" s="144"/>
      <c r="E4637" s="282">
        <f>'[11]Depr Exp'!E4637</f>
        <v>43220</v>
      </c>
      <c r="F4637" s="523">
        <f>'[11]Depr Exp'!F4637</f>
        <v>5509001.6799999997</v>
      </c>
      <c r="G4637" s="305">
        <f>'[11]Depr Exp'!G4637</f>
        <v>3.04E-2</v>
      </c>
      <c r="H4637" s="524">
        <f>'[11]Depr Exp'!H4637</f>
        <v>13956.140000000001</v>
      </c>
      <c r="I4637" s="523">
        <f>'[11]Depr Exp'!I4637</f>
        <v>5509001.6799999997</v>
      </c>
      <c r="J4637" s="305">
        <f>'[11]Depr Exp'!J4637</f>
        <v>3.04E-2</v>
      </c>
      <c r="K4637" s="373">
        <f>'[11]Depr Exp'!K4637</f>
        <v>13956.137589333332</v>
      </c>
      <c r="L4637" s="524">
        <f>'[11]Depr Exp'!L4637</f>
        <v>0</v>
      </c>
      <c r="M4637" s="144"/>
      <c r="N4637" s="144"/>
    </row>
    <row r="4638" spans="1:14">
      <c r="A4638" s="144" t="str">
        <f>'[11]Depr Exp'!A4638</f>
        <v>E355 TSM Poles, Wind Ridge-NonProje</v>
      </c>
      <c r="B4638" s="144" t="str">
        <f>'[11]Depr Exp'!B4638</f>
        <v>E355 TSM Poles, Wind Ridge-NonProje-5</v>
      </c>
      <c r="C4638" s="144" t="str">
        <f>'[11]Depr Exp'!C4638</f>
        <v>403E</v>
      </c>
      <c r="D4638" s="144"/>
      <c r="E4638" s="282">
        <f>'[11]Depr Exp'!E4638</f>
        <v>43251</v>
      </c>
      <c r="F4638" s="523">
        <f>'[11]Depr Exp'!F4638</f>
        <v>5509001.6799999997</v>
      </c>
      <c r="G4638" s="305">
        <f>'[11]Depr Exp'!G4638</f>
        <v>3.04E-2</v>
      </c>
      <c r="H4638" s="524">
        <f>'[11]Depr Exp'!H4638</f>
        <v>13956.140000000001</v>
      </c>
      <c r="I4638" s="523">
        <f>'[11]Depr Exp'!I4638</f>
        <v>5509001.6799999997</v>
      </c>
      <c r="J4638" s="305">
        <f>'[11]Depr Exp'!J4638</f>
        <v>3.04E-2</v>
      </c>
      <c r="K4638" s="373">
        <f>'[11]Depr Exp'!K4638</f>
        <v>13956.137589333332</v>
      </c>
      <c r="L4638" s="524">
        <f>'[11]Depr Exp'!L4638</f>
        <v>0</v>
      </c>
      <c r="M4638" s="144"/>
      <c r="N4638" s="144"/>
    </row>
    <row r="4639" spans="1:14">
      <c r="A4639" s="144" t="str">
        <f>'[11]Depr Exp'!A4639</f>
        <v>E355 TSM Poles, Wind Ridge-NonProje</v>
      </c>
      <c r="B4639" s="144" t="str">
        <f>'[11]Depr Exp'!B4639</f>
        <v>E355 TSM Poles, Wind Ridge-NonProje-6</v>
      </c>
      <c r="C4639" s="144" t="str">
        <f>'[11]Depr Exp'!C4639</f>
        <v>403E</v>
      </c>
      <c r="D4639" s="144"/>
      <c r="E4639" s="282">
        <f>'[11]Depr Exp'!E4639</f>
        <v>43281</v>
      </c>
      <c r="F4639" s="523">
        <f>'[11]Depr Exp'!F4639</f>
        <v>5509001.6799999997</v>
      </c>
      <c r="G4639" s="305">
        <f>'[11]Depr Exp'!G4639</f>
        <v>3.04E-2</v>
      </c>
      <c r="H4639" s="524">
        <f>'[11]Depr Exp'!H4639</f>
        <v>13956.140000000001</v>
      </c>
      <c r="I4639" s="523">
        <f>'[11]Depr Exp'!I4639</f>
        <v>5509001.6799999997</v>
      </c>
      <c r="J4639" s="305">
        <f>'[11]Depr Exp'!J4639</f>
        <v>3.04E-2</v>
      </c>
      <c r="K4639" s="373">
        <f>'[11]Depr Exp'!K4639</f>
        <v>13956.137589333332</v>
      </c>
      <c r="L4639" s="524">
        <f>'[11]Depr Exp'!L4639</f>
        <v>0</v>
      </c>
      <c r="M4639" s="144"/>
      <c r="N4639" s="144"/>
    </row>
    <row r="4640" spans="1:14">
      <c r="A4640" s="144" t="str">
        <f>'[11]Depr Exp'!A4640</f>
        <v>E355 TSM Poles, Wind Ridge-NonProje</v>
      </c>
      <c r="B4640" s="144" t="str">
        <f>'[11]Depr Exp'!B4640</f>
        <v>E355 TSM Poles, Wind Ridge-NonProje-7</v>
      </c>
      <c r="C4640" s="144" t="str">
        <f>'[11]Depr Exp'!C4640</f>
        <v>403E</v>
      </c>
      <c r="D4640" s="144"/>
      <c r="E4640" s="282">
        <f>'[11]Depr Exp'!E4640</f>
        <v>43312</v>
      </c>
      <c r="F4640" s="523">
        <f>'[11]Depr Exp'!F4640</f>
        <v>5509001.6799999997</v>
      </c>
      <c r="G4640" s="305">
        <f>'[11]Depr Exp'!G4640</f>
        <v>3.04E-2</v>
      </c>
      <c r="H4640" s="524">
        <f>'[11]Depr Exp'!H4640</f>
        <v>13956.140000000001</v>
      </c>
      <c r="I4640" s="523">
        <f>'[11]Depr Exp'!I4640</f>
        <v>5509001.6799999997</v>
      </c>
      <c r="J4640" s="305">
        <f>'[11]Depr Exp'!J4640</f>
        <v>3.04E-2</v>
      </c>
      <c r="K4640" s="373">
        <f>'[11]Depr Exp'!K4640</f>
        <v>13956.137589333332</v>
      </c>
      <c r="L4640" s="524">
        <f>'[11]Depr Exp'!L4640</f>
        <v>0</v>
      </c>
      <c r="M4640" s="144"/>
      <c r="N4640" s="144"/>
    </row>
    <row r="4641" spans="1:14">
      <c r="A4641" s="144" t="str">
        <f>'[11]Depr Exp'!A4641</f>
        <v>E355 TSM Poles, Wind Ridge-NonProje</v>
      </c>
      <c r="B4641" s="144" t="str">
        <f>'[11]Depr Exp'!B4641</f>
        <v>E355 TSM Poles, Wind Ridge-NonProje-8</v>
      </c>
      <c r="C4641" s="144" t="str">
        <f>'[11]Depr Exp'!C4641</f>
        <v>403E</v>
      </c>
      <c r="D4641" s="144"/>
      <c r="E4641" s="282">
        <f>'[11]Depr Exp'!E4641</f>
        <v>43343</v>
      </c>
      <c r="F4641" s="523">
        <f>'[11]Depr Exp'!F4641</f>
        <v>5509001.6799999997</v>
      </c>
      <c r="G4641" s="305">
        <f>'[11]Depr Exp'!G4641</f>
        <v>3.04E-2</v>
      </c>
      <c r="H4641" s="524">
        <f>'[11]Depr Exp'!H4641</f>
        <v>13956.140000000001</v>
      </c>
      <c r="I4641" s="523">
        <f>'[11]Depr Exp'!I4641</f>
        <v>5509001.6799999997</v>
      </c>
      <c r="J4641" s="305">
        <f>'[11]Depr Exp'!J4641</f>
        <v>3.04E-2</v>
      </c>
      <c r="K4641" s="373">
        <f>'[11]Depr Exp'!K4641</f>
        <v>13956.137589333332</v>
      </c>
      <c r="L4641" s="524">
        <f>'[11]Depr Exp'!L4641</f>
        <v>0</v>
      </c>
      <c r="M4641" s="144"/>
      <c r="N4641" s="144"/>
    </row>
    <row r="4642" spans="1:14">
      <c r="A4642" s="144" t="str">
        <f>'[11]Depr Exp'!A4642</f>
        <v>E355 TSM Poles, Wind Ridge-NonProje</v>
      </c>
      <c r="B4642" s="144" t="str">
        <f>'[11]Depr Exp'!B4642</f>
        <v>E355 TSM Poles, Wind Ridge-NonProje-9</v>
      </c>
      <c r="C4642" s="144" t="str">
        <f>'[11]Depr Exp'!C4642</f>
        <v>403E</v>
      </c>
      <c r="D4642" s="144"/>
      <c r="E4642" s="282">
        <f>'[11]Depr Exp'!E4642</f>
        <v>43373</v>
      </c>
      <c r="F4642" s="523">
        <f>'[11]Depr Exp'!F4642</f>
        <v>5509001.6799999997</v>
      </c>
      <c r="G4642" s="305">
        <f>'[11]Depr Exp'!G4642</f>
        <v>3.04E-2</v>
      </c>
      <c r="H4642" s="524">
        <f>'[11]Depr Exp'!H4642</f>
        <v>13956.140000000001</v>
      </c>
      <c r="I4642" s="523">
        <f>'[11]Depr Exp'!I4642</f>
        <v>5509001.6799999997</v>
      </c>
      <c r="J4642" s="305">
        <f>'[11]Depr Exp'!J4642</f>
        <v>3.04E-2</v>
      </c>
      <c r="K4642" s="373">
        <f>'[11]Depr Exp'!K4642</f>
        <v>13956.137589333332</v>
      </c>
      <c r="L4642" s="524">
        <f>'[11]Depr Exp'!L4642</f>
        <v>0</v>
      </c>
      <c r="M4642" s="144"/>
      <c r="N4642" s="144"/>
    </row>
    <row r="4643" spans="1:14">
      <c r="A4643" s="144" t="str">
        <f>'[11]Depr Exp'!A4643</f>
        <v>E355 TSM Poles, Wind Ridge-NonProje</v>
      </c>
      <c r="B4643" s="144" t="str">
        <f>'[11]Depr Exp'!B4643</f>
        <v>E355 TSM Poles, Wind Ridge-NonProje-10</v>
      </c>
      <c r="C4643" s="144" t="str">
        <f>'[11]Depr Exp'!C4643</f>
        <v>403E</v>
      </c>
      <c r="D4643" s="144"/>
      <c r="E4643" s="282">
        <f>'[11]Depr Exp'!E4643</f>
        <v>43404</v>
      </c>
      <c r="F4643" s="523">
        <f>'[11]Depr Exp'!F4643</f>
        <v>5509001.6799999997</v>
      </c>
      <c r="G4643" s="305">
        <f>'[11]Depr Exp'!G4643</f>
        <v>3.04E-2</v>
      </c>
      <c r="H4643" s="524">
        <f>'[11]Depr Exp'!H4643</f>
        <v>13956.140000000001</v>
      </c>
      <c r="I4643" s="523">
        <f>'[11]Depr Exp'!I4643</f>
        <v>5509001.6799999997</v>
      </c>
      <c r="J4643" s="305">
        <f>'[11]Depr Exp'!J4643</f>
        <v>3.04E-2</v>
      </c>
      <c r="K4643" s="373">
        <f>'[11]Depr Exp'!K4643</f>
        <v>13956.137589333332</v>
      </c>
      <c r="L4643" s="524">
        <f>'[11]Depr Exp'!L4643</f>
        <v>0</v>
      </c>
      <c r="M4643" s="144"/>
      <c r="N4643" s="144"/>
    </row>
    <row r="4644" spans="1:14">
      <c r="A4644" s="144" t="str">
        <f>'[11]Depr Exp'!A4644</f>
        <v>E355 TSM Poles, Wind Ridge-NonProje</v>
      </c>
      <c r="B4644" s="144" t="str">
        <f>'[11]Depr Exp'!B4644</f>
        <v>E355 TSM Poles, Wind Ridge-NonProje-11</v>
      </c>
      <c r="C4644" s="144" t="str">
        <f>'[11]Depr Exp'!C4644</f>
        <v>403E</v>
      </c>
      <c r="D4644" s="144"/>
      <c r="E4644" s="282">
        <f>'[11]Depr Exp'!E4644</f>
        <v>43434</v>
      </c>
      <c r="F4644" s="523">
        <f>'[11]Depr Exp'!F4644</f>
        <v>5509001.6799999997</v>
      </c>
      <c r="G4644" s="305">
        <f>'[11]Depr Exp'!G4644</f>
        <v>3.04E-2</v>
      </c>
      <c r="H4644" s="524">
        <f>'[11]Depr Exp'!H4644</f>
        <v>13956.140000000001</v>
      </c>
      <c r="I4644" s="523">
        <f>'[11]Depr Exp'!I4644</f>
        <v>5509001.6799999997</v>
      </c>
      <c r="J4644" s="305">
        <f>'[11]Depr Exp'!J4644</f>
        <v>3.04E-2</v>
      </c>
      <c r="K4644" s="373">
        <f>'[11]Depr Exp'!K4644</f>
        <v>13956.137589333332</v>
      </c>
      <c r="L4644" s="524">
        <f>'[11]Depr Exp'!L4644</f>
        <v>0</v>
      </c>
      <c r="M4644" s="144"/>
      <c r="N4644" s="144"/>
    </row>
    <row r="4645" spans="1:14">
      <c r="A4645" s="144" t="str">
        <f>'[11]Depr Exp'!A4645</f>
        <v>E355 TSM Poles, Wind Ridge-NonProje</v>
      </c>
      <c r="B4645" s="144" t="str">
        <f>'[11]Depr Exp'!B4645</f>
        <v>E355 TSM Poles, Wind Ridge-NonProje-12</v>
      </c>
      <c r="C4645" s="144" t="str">
        <f>'[11]Depr Exp'!C4645</f>
        <v>403E</v>
      </c>
      <c r="D4645" s="144"/>
      <c r="E4645" s="282">
        <f>'[11]Depr Exp'!E4645</f>
        <v>43465</v>
      </c>
      <c r="F4645" s="523">
        <f>'[11]Depr Exp'!F4645</f>
        <v>5509001.6799999997</v>
      </c>
      <c r="G4645" s="305">
        <f>'[11]Depr Exp'!G4645</f>
        <v>3.04E-2</v>
      </c>
      <c r="H4645" s="524">
        <f>'[11]Depr Exp'!H4645</f>
        <v>13956.140000000001</v>
      </c>
      <c r="I4645" s="523">
        <f>'[11]Depr Exp'!I4645</f>
        <v>5509001.6799999997</v>
      </c>
      <c r="J4645" s="305">
        <f>'[11]Depr Exp'!J4645</f>
        <v>3.04E-2</v>
      </c>
      <c r="K4645" s="373">
        <f>'[11]Depr Exp'!K4645</f>
        <v>13956.137589333332</v>
      </c>
      <c r="L4645" s="524">
        <f>'[11]Depr Exp'!L4645</f>
        <v>0</v>
      </c>
      <c r="M4645" s="144"/>
      <c r="N4645" s="144"/>
    </row>
    <row r="4646" spans="1:14" ht="15.75" thickBot="1">
      <c r="A4646" s="159" t="str">
        <f>'[11]Depr Exp'!A4646</f>
        <v>E355 TSM Poles, Wind Ridge-NonProje Total</v>
      </c>
      <c r="B4646" s="144">
        <f>'[11]Depr Exp'!B4646</f>
        <v>0</v>
      </c>
      <c r="C4646" s="502" t="str">
        <f>'[11]Depr Exp'!C4646</f>
        <v>ETSM</v>
      </c>
      <c r="D4646" s="144"/>
      <c r="E4646" s="281" t="str">
        <f>'[11]Depr Exp'!E4646</f>
        <v>Total</v>
      </c>
      <c r="F4646" s="141">
        <f>'[11]Depr Exp'!F4646</f>
        <v>0</v>
      </c>
      <c r="G4646" s="252">
        <f>'[11]Depr Exp'!G4646</f>
        <v>0</v>
      </c>
      <c r="H4646" s="286">
        <f>'[11]Depr Exp'!H4646</f>
        <v>167473.68000000005</v>
      </c>
      <c r="I4646" s="141">
        <f>'[11]Depr Exp'!I4646</f>
        <v>0</v>
      </c>
      <c r="J4646" s="252">
        <f>'[11]Depr Exp'!J4646</f>
        <v>0</v>
      </c>
      <c r="K4646" s="286">
        <f>'[11]Depr Exp'!K4646</f>
        <v>167473.65107199998</v>
      </c>
      <c r="L4646" s="286">
        <f>'[11]Depr Exp'!L4646</f>
        <v>-0.03</v>
      </c>
      <c r="M4646" s="144"/>
      <c r="N4646" s="144"/>
    </row>
    <row r="4647" spans="1:14" ht="13.5" thickTop="1">
      <c r="A4647" s="144" t="str">
        <f>'[11]Depr Exp'!A4647</f>
        <v xml:space="preserve">E3556 TSM Poles </v>
      </c>
      <c r="B4647" s="144" t="str">
        <f>'[11]Depr Exp'!B4647</f>
        <v>E3556 TSM Poles -1</v>
      </c>
      <c r="C4647" s="144" t="str">
        <f>'[11]Depr Exp'!C4647</f>
        <v>403E</v>
      </c>
      <c r="D4647" s="144"/>
      <c r="E4647" s="282">
        <f>'[11]Depr Exp'!E4647</f>
        <v>43131</v>
      </c>
      <c r="F4647" s="523">
        <f>'[11]Depr Exp'!F4647</f>
        <v>96075824.650000006</v>
      </c>
      <c r="G4647" s="305">
        <f>'[11]Depr Exp'!G4647</f>
        <v>3.2500000000000001E-2</v>
      </c>
      <c r="H4647" s="524">
        <f>'[11]Depr Exp'!H4647</f>
        <v>260205.34999999998</v>
      </c>
      <c r="I4647" s="523">
        <f>'[11]Depr Exp'!I4647</f>
        <v>114034324.5</v>
      </c>
      <c r="J4647" s="305">
        <f>'[11]Depr Exp'!J4647</f>
        <v>3.2500000000000001E-2</v>
      </c>
      <c r="K4647" s="373">
        <f>'[11]Depr Exp'!K4647</f>
        <v>308842.96218750003</v>
      </c>
      <c r="L4647" s="524">
        <f>'[11]Depr Exp'!L4647</f>
        <v>48637.61</v>
      </c>
      <c r="M4647" s="144"/>
      <c r="N4647" s="144"/>
    </row>
    <row r="4648" spans="1:14">
      <c r="A4648" s="144" t="str">
        <f>'[11]Depr Exp'!A4648</f>
        <v xml:space="preserve">E3556 TSM Poles </v>
      </c>
      <c r="B4648" s="144" t="str">
        <f>'[11]Depr Exp'!B4648</f>
        <v>E3556 TSM Poles -2</v>
      </c>
      <c r="C4648" s="144" t="str">
        <f>'[11]Depr Exp'!C4648</f>
        <v>403E</v>
      </c>
      <c r="D4648" s="144"/>
      <c r="E4648" s="282">
        <f>'[11]Depr Exp'!E4648</f>
        <v>43159</v>
      </c>
      <c r="F4648" s="523">
        <f>'[11]Depr Exp'!F4648</f>
        <v>99305018.790000007</v>
      </c>
      <c r="G4648" s="305">
        <f>'[11]Depr Exp'!G4648</f>
        <v>3.2500000000000001E-2</v>
      </c>
      <c r="H4648" s="524">
        <f>'[11]Depr Exp'!H4648</f>
        <v>268951.09000000003</v>
      </c>
      <c r="I4648" s="523">
        <f>'[11]Depr Exp'!I4648</f>
        <v>114034324.5</v>
      </c>
      <c r="J4648" s="305">
        <f>'[11]Depr Exp'!J4648</f>
        <v>3.2500000000000001E-2</v>
      </c>
      <c r="K4648" s="373">
        <f>'[11]Depr Exp'!K4648</f>
        <v>308842.96218750003</v>
      </c>
      <c r="L4648" s="524">
        <f>'[11]Depr Exp'!L4648</f>
        <v>39891.870000000003</v>
      </c>
      <c r="M4648" s="144"/>
      <c r="N4648" s="144"/>
    </row>
    <row r="4649" spans="1:14">
      <c r="A4649" s="144" t="str">
        <f>'[11]Depr Exp'!A4649</f>
        <v xml:space="preserve">E3556 TSM Poles </v>
      </c>
      <c r="B4649" s="144" t="str">
        <f>'[11]Depr Exp'!B4649</f>
        <v>E3556 TSM Poles -3</v>
      </c>
      <c r="C4649" s="144" t="str">
        <f>'[11]Depr Exp'!C4649</f>
        <v>403E</v>
      </c>
      <c r="D4649" s="144"/>
      <c r="E4649" s="282">
        <f>'[11]Depr Exp'!E4649</f>
        <v>43190</v>
      </c>
      <c r="F4649" s="523">
        <f>'[11]Depr Exp'!F4649</f>
        <v>100400521.69</v>
      </c>
      <c r="G4649" s="305">
        <f>'[11]Depr Exp'!G4649</f>
        <v>3.2500000000000001E-2</v>
      </c>
      <c r="H4649" s="524">
        <f>'[11]Depr Exp'!H4649</f>
        <v>271918.07999999996</v>
      </c>
      <c r="I4649" s="523">
        <f>'[11]Depr Exp'!I4649</f>
        <v>114034324.5</v>
      </c>
      <c r="J4649" s="305">
        <f>'[11]Depr Exp'!J4649</f>
        <v>3.2500000000000001E-2</v>
      </c>
      <c r="K4649" s="373">
        <f>'[11]Depr Exp'!K4649</f>
        <v>308842.96218750003</v>
      </c>
      <c r="L4649" s="524">
        <f>'[11]Depr Exp'!L4649</f>
        <v>36924.879999999997</v>
      </c>
      <c r="M4649" s="144"/>
      <c r="N4649" s="144"/>
    </row>
    <row r="4650" spans="1:14">
      <c r="A4650" s="144" t="str">
        <f>'[11]Depr Exp'!A4650</f>
        <v xml:space="preserve">E3556 TSM Poles </v>
      </c>
      <c r="B4650" s="144" t="str">
        <f>'[11]Depr Exp'!B4650</f>
        <v>E3556 TSM Poles -4</v>
      </c>
      <c r="C4650" s="144" t="str">
        <f>'[11]Depr Exp'!C4650</f>
        <v>403E</v>
      </c>
      <c r="D4650" s="144"/>
      <c r="E4650" s="282">
        <f>'[11]Depr Exp'!E4650</f>
        <v>43220</v>
      </c>
      <c r="F4650" s="523">
        <f>'[11]Depr Exp'!F4650</f>
        <v>100669591.15000001</v>
      </c>
      <c r="G4650" s="305">
        <f>'[11]Depr Exp'!G4650</f>
        <v>3.2500000000000001E-2</v>
      </c>
      <c r="H4650" s="524">
        <f>'[11]Depr Exp'!H4650</f>
        <v>272646.81</v>
      </c>
      <c r="I4650" s="523">
        <f>'[11]Depr Exp'!I4650</f>
        <v>114034324.5</v>
      </c>
      <c r="J4650" s="305">
        <f>'[11]Depr Exp'!J4650</f>
        <v>3.2500000000000001E-2</v>
      </c>
      <c r="K4650" s="373">
        <f>'[11]Depr Exp'!K4650</f>
        <v>308842.96218750003</v>
      </c>
      <c r="L4650" s="524">
        <f>'[11]Depr Exp'!L4650</f>
        <v>36196.15</v>
      </c>
      <c r="M4650" s="144"/>
      <c r="N4650" s="144"/>
    </row>
    <row r="4651" spans="1:14">
      <c r="A4651" s="144" t="str">
        <f>'[11]Depr Exp'!A4651</f>
        <v xml:space="preserve">E3556 TSM Poles </v>
      </c>
      <c r="B4651" s="144" t="str">
        <f>'[11]Depr Exp'!B4651</f>
        <v>E3556 TSM Poles -5</v>
      </c>
      <c r="C4651" s="144" t="str">
        <f>'[11]Depr Exp'!C4651</f>
        <v>403E</v>
      </c>
      <c r="D4651" s="144"/>
      <c r="E4651" s="282">
        <f>'[11]Depr Exp'!E4651</f>
        <v>43251</v>
      </c>
      <c r="F4651" s="523">
        <f>'[11]Depr Exp'!F4651</f>
        <v>100395654.45</v>
      </c>
      <c r="G4651" s="305">
        <f>'[11]Depr Exp'!G4651</f>
        <v>3.2500000000000001E-2</v>
      </c>
      <c r="H4651" s="524">
        <f>'[11]Depr Exp'!H4651</f>
        <v>271904.90000000002</v>
      </c>
      <c r="I4651" s="523">
        <f>'[11]Depr Exp'!I4651</f>
        <v>114034324.5</v>
      </c>
      <c r="J4651" s="305">
        <f>'[11]Depr Exp'!J4651</f>
        <v>3.2500000000000001E-2</v>
      </c>
      <c r="K4651" s="373">
        <f>'[11]Depr Exp'!K4651</f>
        <v>308842.96218750003</v>
      </c>
      <c r="L4651" s="524">
        <f>'[11]Depr Exp'!L4651</f>
        <v>36938.06</v>
      </c>
      <c r="M4651" s="144"/>
      <c r="N4651" s="144"/>
    </row>
    <row r="4652" spans="1:14">
      <c r="A4652" s="144" t="str">
        <f>'[11]Depr Exp'!A4652</f>
        <v xml:space="preserve">E3556 TSM Poles </v>
      </c>
      <c r="B4652" s="144" t="str">
        <f>'[11]Depr Exp'!B4652</f>
        <v>E3556 TSM Poles -6</v>
      </c>
      <c r="C4652" s="144" t="str">
        <f>'[11]Depr Exp'!C4652</f>
        <v>403E</v>
      </c>
      <c r="D4652" s="144"/>
      <c r="E4652" s="282">
        <f>'[11]Depr Exp'!E4652</f>
        <v>43281</v>
      </c>
      <c r="F4652" s="523">
        <f>'[11]Depr Exp'!F4652</f>
        <v>100253909.18000001</v>
      </c>
      <c r="G4652" s="305">
        <f>'[11]Depr Exp'!G4652</f>
        <v>3.2500000000000001E-2</v>
      </c>
      <c r="H4652" s="524">
        <f>'[11]Depr Exp'!H4652</f>
        <v>271521</v>
      </c>
      <c r="I4652" s="523">
        <f>'[11]Depr Exp'!I4652</f>
        <v>114034324.5</v>
      </c>
      <c r="J4652" s="305">
        <f>'[11]Depr Exp'!J4652</f>
        <v>3.2500000000000001E-2</v>
      </c>
      <c r="K4652" s="373">
        <f>'[11]Depr Exp'!K4652</f>
        <v>308842.96218750003</v>
      </c>
      <c r="L4652" s="524">
        <f>'[11]Depr Exp'!L4652</f>
        <v>37321.96</v>
      </c>
      <c r="M4652" s="144"/>
      <c r="N4652" s="144"/>
    </row>
    <row r="4653" spans="1:14">
      <c r="A4653" s="144" t="str">
        <f>'[11]Depr Exp'!A4653</f>
        <v xml:space="preserve">E3556 TSM Poles </v>
      </c>
      <c r="B4653" s="144" t="str">
        <f>'[11]Depr Exp'!B4653</f>
        <v>E3556 TSM Poles -7</v>
      </c>
      <c r="C4653" s="144" t="str">
        <f>'[11]Depr Exp'!C4653</f>
        <v>403E</v>
      </c>
      <c r="D4653" s="144"/>
      <c r="E4653" s="282">
        <f>'[11]Depr Exp'!E4653</f>
        <v>43312</v>
      </c>
      <c r="F4653" s="523">
        <f>'[11]Depr Exp'!F4653</f>
        <v>100605614.64</v>
      </c>
      <c r="G4653" s="305">
        <f>'[11]Depr Exp'!G4653</f>
        <v>3.2500000000000001E-2</v>
      </c>
      <c r="H4653" s="524">
        <f>'[11]Depr Exp'!H4653</f>
        <v>272473.54000000004</v>
      </c>
      <c r="I4653" s="523">
        <f>'[11]Depr Exp'!I4653</f>
        <v>114034324.5</v>
      </c>
      <c r="J4653" s="305">
        <f>'[11]Depr Exp'!J4653</f>
        <v>3.2500000000000001E-2</v>
      </c>
      <c r="K4653" s="373">
        <f>'[11]Depr Exp'!K4653</f>
        <v>308842.96218750003</v>
      </c>
      <c r="L4653" s="524">
        <f>'[11]Depr Exp'!L4653</f>
        <v>36369.42</v>
      </c>
      <c r="M4653" s="144"/>
      <c r="N4653" s="144"/>
    </row>
    <row r="4654" spans="1:14">
      <c r="A4654" s="144" t="str">
        <f>'[11]Depr Exp'!A4654</f>
        <v xml:space="preserve">E3556 TSM Poles </v>
      </c>
      <c r="B4654" s="144" t="str">
        <f>'[11]Depr Exp'!B4654</f>
        <v>E3556 TSM Poles -8</v>
      </c>
      <c r="C4654" s="144" t="str">
        <f>'[11]Depr Exp'!C4654</f>
        <v>403E</v>
      </c>
      <c r="D4654" s="144"/>
      <c r="E4654" s="282">
        <f>'[11]Depr Exp'!E4654</f>
        <v>43343</v>
      </c>
      <c r="F4654" s="523">
        <f>'[11]Depr Exp'!F4654</f>
        <v>100602204.26000001</v>
      </c>
      <c r="G4654" s="305">
        <f>'[11]Depr Exp'!G4654</f>
        <v>3.2500000000000001E-2</v>
      </c>
      <c r="H4654" s="524">
        <f>'[11]Depr Exp'!H4654</f>
        <v>272464.3</v>
      </c>
      <c r="I4654" s="523">
        <f>'[11]Depr Exp'!I4654</f>
        <v>114034324.5</v>
      </c>
      <c r="J4654" s="305">
        <f>'[11]Depr Exp'!J4654</f>
        <v>3.2500000000000001E-2</v>
      </c>
      <c r="K4654" s="373">
        <f>'[11]Depr Exp'!K4654</f>
        <v>308842.96218750003</v>
      </c>
      <c r="L4654" s="524">
        <f>'[11]Depr Exp'!L4654</f>
        <v>36378.660000000003</v>
      </c>
      <c r="M4654" s="144"/>
      <c r="N4654" s="144"/>
    </row>
    <row r="4655" spans="1:14">
      <c r="A4655" s="144" t="str">
        <f>'[11]Depr Exp'!A4655</f>
        <v xml:space="preserve">E3556 TSM Poles </v>
      </c>
      <c r="B4655" s="144" t="str">
        <f>'[11]Depr Exp'!B4655</f>
        <v>E3556 TSM Poles -9</v>
      </c>
      <c r="C4655" s="144" t="str">
        <f>'[11]Depr Exp'!C4655</f>
        <v>403E</v>
      </c>
      <c r="D4655" s="144"/>
      <c r="E4655" s="282">
        <f>'[11]Depr Exp'!E4655</f>
        <v>43373</v>
      </c>
      <c r="F4655" s="523">
        <f>'[11]Depr Exp'!F4655</f>
        <v>100654081.33</v>
      </c>
      <c r="G4655" s="305">
        <f>'[11]Depr Exp'!G4655</f>
        <v>3.2500000000000001E-2</v>
      </c>
      <c r="H4655" s="524">
        <f>'[11]Depr Exp'!H4655</f>
        <v>272604.80000000005</v>
      </c>
      <c r="I4655" s="523">
        <f>'[11]Depr Exp'!I4655</f>
        <v>114034324.5</v>
      </c>
      <c r="J4655" s="305">
        <f>'[11]Depr Exp'!J4655</f>
        <v>3.2500000000000001E-2</v>
      </c>
      <c r="K4655" s="373">
        <f>'[11]Depr Exp'!K4655</f>
        <v>308842.96218750003</v>
      </c>
      <c r="L4655" s="524">
        <f>'[11]Depr Exp'!L4655</f>
        <v>36238.160000000003</v>
      </c>
      <c r="M4655" s="144"/>
      <c r="N4655" s="144"/>
    </row>
    <row r="4656" spans="1:14">
      <c r="A4656" s="144" t="str">
        <f>'[11]Depr Exp'!A4656</f>
        <v xml:space="preserve">E3556 TSM Poles </v>
      </c>
      <c r="B4656" s="144" t="str">
        <f>'[11]Depr Exp'!B4656</f>
        <v>E3556 TSM Poles -10</v>
      </c>
      <c r="C4656" s="144" t="str">
        <f>'[11]Depr Exp'!C4656</f>
        <v>403E</v>
      </c>
      <c r="D4656" s="144"/>
      <c r="E4656" s="282">
        <f>'[11]Depr Exp'!E4656</f>
        <v>43404</v>
      </c>
      <c r="F4656" s="523">
        <f>'[11]Depr Exp'!F4656</f>
        <v>106113331.38</v>
      </c>
      <c r="G4656" s="305">
        <f>'[11]Depr Exp'!G4656</f>
        <v>3.2500000000000001E-2</v>
      </c>
      <c r="H4656" s="524">
        <f>'[11]Depr Exp'!H4656</f>
        <v>287390.27</v>
      </c>
      <c r="I4656" s="523">
        <f>'[11]Depr Exp'!I4656</f>
        <v>114034324.5</v>
      </c>
      <c r="J4656" s="305">
        <f>'[11]Depr Exp'!J4656</f>
        <v>3.2500000000000001E-2</v>
      </c>
      <c r="K4656" s="373">
        <f>'[11]Depr Exp'!K4656</f>
        <v>308842.96218750003</v>
      </c>
      <c r="L4656" s="524">
        <f>'[11]Depr Exp'!L4656</f>
        <v>21452.69</v>
      </c>
      <c r="M4656" s="144"/>
      <c r="N4656" s="144"/>
    </row>
    <row r="4657" spans="1:14">
      <c r="A4657" s="144" t="str">
        <f>'[11]Depr Exp'!A4657</f>
        <v xml:space="preserve">E3556 TSM Poles </v>
      </c>
      <c r="B4657" s="144" t="str">
        <f>'[11]Depr Exp'!B4657</f>
        <v>E3556 TSM Poles -11</v>
      </c>
      <c r="C4657" s="144" t="str">
        <f>'[11]Depr Exp'!C4657</f>
        <v>403E</v>
      </c>
      <c r="D4657" s="144"/>
      <c r="E4657" s="282">
        <f>'[11]Depr Exp'!E4657</f>
        <v>43434</v>
      </c>
      <c r="F4657" s="523">
        <f>'[11]Depr Exp'!F4657</f>
        <v>112443503.98</v>
      </c>
      <c r="G4657" s="305">
        <f>'[11]Depr Exp'!G4657</f>
        <v>3.2500000000000001E-2</v>
      </c>
      <c r="H4657" s="524">
        <f>'[11]Depr Exp'!H4657</f>
        <v>304534.49</v>
      </c>
      <c r="I4657" s="523">
        <f>'[11]Depr Exp'!I4657</f>
        <v>114034324.5</v>
      </c>
      <c r="J4657" s="305">
        <f>'[11]Depr Exp'!J4657</f>
        <v>3.2500000000000001E-2</v>
      </c>
      <c r="K4657" s="373">
        <f>'[11]Depr Exp'!K4657</f>
        <v>308842.96218750003</v>
      </c>
      <c r="L4657" s="524">
        <f>'[11]Depr Exp'!L4657</f>
        <v>4308.47</v>
      </c>
      <c r="M4657" s="144"/>
      <c r="N4657" s="144"/>
    </row>
    <row r="4658" spans="1:14">
      <c r="A4658" s="144" t="str">
        <f>'[11]Depr Exp'!A4658</f>
        <v xml:space="preserve">E3556 TSM Poles </v>
      </c>
      <c r="B4658" s="144" t="str">
        <f>'[11]Depr Exp'!B4658</f>
        <v>E3556 TSM Poles -12</v>
      </c>
      <c r="C4658" s="144" t="str">
        <f>'[11]Depr Exp'!C4658</f>
        <v>403E</v>
      </c>
      <c r="D4658" s="144"/>
      <c r="E4658" s="282">
        <f>'[11]Depr Exp'!E4658</f>
        <v>43465</v>
      </c>
      <c r="F4658" s="523">
        <f>'[11]Depr Exp'!F4658</f>
        <v>114034324.5</v>
      </c>
      <c r="G4658" s="305">
        <f>'[11]Depr Exp'!G4658</f>
        <v>3.2500000000000001E-2</v>
      </c>
      <c r="H4658" s="524">
        <f>'[11]Depr Exp'!H4658</f>
        <v>308842.95999999996</v>
      </c>
      <c r="I4658" s="523">
        <f>'[11]Depr Exp'!I4658</f>
        <v>114034324.5</v>
      </c>
      <c r="J4658" s="305">
        <f>'[11]Depr Exp'!J4658</f>
        <v>3.2500000000000001E-2</v>
      </c>
      <c r="K4658" s="373">
        <f>'[11]Depr Exp'!K4658</f>
        <v>308842.96218750003</v>
      </c>
      <c r="L4658" s="524">
        <f>'[11]Depr Exp'!L4658</f>
        <v>0</v>
      </c>
      <c r="M4658" s="144"/>
      <c r="N4658" s="144"/>
    </row>
    <row r="4659" spans="1:14" ht="15.75" thickBot="1">
      <c r="A4659" s="159" t="str">
        <f>'[11]Depr Exp'!A4659</f>
        <v>E3556 TSM Poles  Total</v>
      </c>
      <c r="B4659" s="144">
        <f>'[11]Depr Exp'!B4659</f>
        <v>0</v>
      </c>
      <c r="C4659" s="502" t="str">
        <f>'[11]Depr Exp'!C4659</f>
        <v>ETSM</v>
      </c>
      <c r="D4659" s="144"/>
      <c r="E4659" s="281" t="str">
        <f>'[11]Depr Exp'!E4659</f>
        <v>Total</v>
      </c>
      <c r="F4659" s="141">
        <f>'[11]Depr Exp'!F4659</f>
        <v>0</v>
      </c>
      <c r="G4659" s="252">
        <f>'[11]Depr Exp'!G4659</f>
        <v>0</v>
      </c>
      <c r="H4659" s="286">
        <f>'[11]Depr Exp'!H4659</f>
        <v>3335457.59</v>
      </c>
      <c r="I4659" s="141">
        <f>'[11]Depr Exp'!I4659</f>
        <v>0</v>
      </c>
      <c r="J4659" s="252">
        <f>'[11]Depr Exp'!J4659</f>
        <v>0</v>
      </c>
      <c r="K4659" s="286">
        <f>'[11]Depr Exp'!K4659</f>
        <v>3706115.5462500011</v>
      </c>
      <c r="L4659" s="286">
        <f>'[11]Depr Exp'!L4659</f>
        <v>370657.96</v>
      </c>
      <c r="M4659" s="144"/>
      <c r="N4659" s="144"/>
    </row>
    <row r="4660" spans="1:14" ht="13.5" thickTop="1">
      <c r="A4660" s="144" t="str">
        <f>'[11]Depr Exp'!A4660</f>
        <v xml:space="preserve">E3557 TSM Poles </v>
      </c>
      <c r="B4660" s="144" t="str">
        <f>'[11]Depr Exp'!B4660</f>
        <v>E3557 TSM Poles -1</v>
      </c>
      <c r="C4660" s="144" t="str">
        <f>'[11]Depr Exp'!C4660</f>
        <v>403E</v>
      </c>
      <c r="D4660" s="144"/>
      <c r="E4660" s="282">
        <f>'[11]Depr Exp'!E4660</f>
        <v>43131</v>
      </c>
      <c r="F4660" s="523">
        <f>'[11]Depr Exp'!F4660</f>
        <v>161099852.44</v>
      </c>
      <c r="G4660" s="305">
        <f>'[11]Depr Exp'!G4660</f>
        <v>3.4000000000000002E-2</v>
      </c>
      <c r="H4660" s="524">
        <f>'[11]Depr Exp'!H4660</f>
        <v>456449.58</v>
      </c>
      <c r="I4660" s="523">
        <f>'[11]Depr Exp'!I4660</f>
        <v>161103447.55000001</v>
      </c>
      <c r="J4660" s="305">
        <f>'[11]Depr Exp'!J4660</f>
        <v>3.4000000000000002E-2</v>
      </c>
      <c r="K4660" s="373">
        <f>'[11]Depr Exp'!K4660</f>
        <v>456459.76805833337</v>
      </c>
      <c r="L4660" s="524">
        <f>'[11]Depr Exp'!L4660</f>
        <v>10.19</v>
      </c>
      <c r="M4660" s="144"/>
      <c r="N4660" s="144"/>
    </row>
    <row r="4661" spans="1:14">
      <c r="A4661" s="144" t="str">
        <f>'[11]Depr Exp'!A4661</f>
        <v xml:space="preserve">E3557 TSM Poles </v>
      </c>
      <c r="B4661" s="144" t="str">
        <f>'[11]Depr Exp'!B4661</f>
        <v>E3557 TSM Poles -2</v>
      </c>
      <c r="C4661" s="144" t="str">
        <f>'[11]Depr Exp'!C4661</f>
        <v>403E</v>
      </c>
      <c r="D4661" s="144"/>
      <c r="E4661" s="282">
        <f>'[11]Depr Exp'!E4661</f>
        <v>43159</v>
      </c>
      <c r="F4661" s="523">
        <f>'[11]Depr Exp'!F4661</f>
        <v>161099565.36000001</v>
      </c>
      <c r="G4661" s="305">
        <f>'[11]Depr Exp'!G4661</f>
        <v>3.4000000000000002E-2</v>
      </c>
      <c r="H4661" s="524">
        <f>'[11]Depr Exp'!H4661</f>
        <v>456448.77</v>
      </c>
      <c r="I4661" s="523">
        <f>'[11]Depr Exp'!I4661</f>
        <v>161103447.55000001</v>
      </c>
      <c r="J4661" s="305">
        <f>'[11]Depr Exp'!J4661</f>
        <v>3.4000000000000002E-2</v>
      </c>
      <c r="K4661" s="373">
        <f>'[11]Depr Exp'!K4661</f>
        <v>456459.76805833337</v>
      </c>
      <c r="L4661" s="524">
        <f>'[11]Depr Exp'!L4661</f>
        <v>11</v>
      </c>
      <c r="M4661" s="144"/>
      <c r="N4661" s="144"/>
    </row>
    <row r="4662" spans="1:14">
      <c r="A4662" s="144" t="str">
        <f>'[11]Depr Exp'!A4662</f>
        <v xml:space="preserve">E3557 TSM Poles </v>
      </c>
      <c r="B4662" s="144" t="str">
        <f>'[11]Depr Exp'!B4662</f>
        <v>E3557 TSM Poles -3</v>
      </c>
      <c r="C4662" s="144" t="str">
        <f>'[11]Depr Exp'!C4662</f>
        <v>403E</v>
      </c>
      <c r="D4662" s="144"/>
      <c r="E4662" s="282">
        <f>'[11]Depr Exp'!E4662</f>
        <v>43190</v>
      </c>
      <c r="F4662" s="523">
        <f>'[11]Depr Exp'!F4662</f>
        <v>161099278.28</v>
      </c>
      <c r="G4662" s="305">
        <f>'[11]Depr Exp'!G4662</f>
        <v>3.4000000000000002E-2</v>
      </c>
      <c r="H4662" s="524">
        <f>'[11]Depr Exp'!H4662</f>
        <v>456447.95999999996</v>
      </c>
      <c r="I4662" s="523">
        <f>'[11]Depr Exp'!I4662</f>
        <v>161103447.55000001</v>
      </c>
      <c r="J4662" s="305">
        <f>'[11]Depr Exp'!J4662</f>
        <v>3.4000000000000002E-2</v>
      </c>
      <c r="K4662" s="373">
        <f>'[11]Depr Exp'!K4662</f>
        <v>456459.76805833337</v>
      </c>
      <c r="L4662" s="524">
        <f>'[11]Depr Exp'!L4662</f>
        <v>11.81</v>
      </c>
      <c r="M4662" s="144"/>
      <c r="N4662" s="144"/>
    </row>
    <row r="4663" spans="1:14">
      <c r="A4663" s="144" t="str">
        <f>'[11]Depr Exp'!A4663</f>
        <v xml:space="preserve">E3557 TSM Poles </v>
      </c>
      <c r="B4663" s="144" t="str">
        <f>'[11]Depr Exp'!B4663</f>
        <v>E3557 TSM Poles -4</v>
      </c>
      <c r="C4663" s="144" t="str">
        <f>'[11]Depr Exp'!C4663</f>
        <v>403E</v>
      </c>
      <c r="D4663" s="144"/>
      <c r="E4663" s="282">
        <f>'[11]Depr Exp'!E4663</f>
        <v>43220</v>
      </c>
      <c r="F4663" s="523">
        <f>'[11]Depr Exp'!F4663</f>
        <v>161099278.28</v>
      </c>
      <c r="G4663" s="305">
        <f>'[11]Depr Exp'!G4663</f>
        <v>3.4000000000000002E-2</v>
      </c>
      <c r="H4663" s="524">
        <f>'[11]Depr Exp'!H4663</f>
        <v>456447.95999999996</v>
      </c>
      <c r="I4663" s="523">
        <f>'[11]Depr Exp'!I4663</f>
        <v>161103447.55000001</v>
      </c>
      <c r="J4663" s="305">
        <f>'[11]Depr Exp'!J4663</f>
        <v>3.4000000000000002E-2</v>
      </c>
      <c r="K4663" s="373">
        <f>'[11]Depr Exp'!K4663</f>
        <v>456459.76805833337</v>
      </c>
      <c r="L4663" s="524">
        <f>'[11]Depr Exp'!L4663</f>
        <v>11.81</v>
      </c>
      <c r="M4663" s="144"/>
      <c r="N4663" s="144"/>
    </row>
    <row r="4664" spans="1:14">
      <c r="A4664" s="144" t="str">
        <f>'[11]Depr Exp'!A4664</f>
        <v xml:space="preserve">E3557 TSM Poles </v>
      </c>
      <c r="B4664" s="144" t="str">
        <f>'[11]Depr Exp'!B4664</f>
        <v>E3557 TSM Poles -5</v>
      </c>
      <c r="C4664" s="144" t="str">
        <f>'[11]Depr Exp'!C4664</f>
        <v>403E</v>
      </c>
      <c r="D4664" s="144"/>
      <c r="E4664" s="282">
        <f>'[11]Depr Exp'!E4664</f>
        <v>43251</v>
      </c>
      <c r="F4664" s="523">
        <f>'[11]Depr Exp'!F4664</f>
        <v>161099278.28</v>
      </c>
      <c r="G4664" s="305">
        <f>'[11]Depr Exp'!G4664</f>
        <v>3.4000000000000002E-2</v>
      </c>
      <c r="H4664" s="524">
        <f>'[11]Depr Exp'!H4664</f>
        <v>456447.95999999996</v>
      </c>
      <c r="I4664" s="523">
        <f>'[11]Depr Exp'!I4664</f>
        <v>161103447.55000001</v>
      </c>
      <c r="J4664" s="305">
        <f>'[11]Depr Exp'!J4664</f>
        <v>3.4000000000000002E-2</v>
      </c>
      <c r="K4664" s="373">
        <f>'[11]Depr Exp'!K4664</f>
        <v>456459.76805833337</v>
      </c>
      <c r="L4664" s="524">
        <f>'[11]Depr Exp'!L4664</f>
        <v>11.81</v>
      </c>
      <c r="M4664" s="144"/>
      <c r="N4664" s="144"/>
    </row>
    <row r="4665" spans="1:14">
      <c r="A4665" s="144" t="str">
        <f>'[11]Depr Exp'!A4665</f>
        <v xml:space="preserve">E3557 TSM Poles </v>
      </c>
      <c r="B4665" s="144" t="str">
        <f>'[11]Depr Exp'!B4665</f>
        <v>E3557 TSM Poles -6</v>
      </c>
      <c r="C4665" s="144" t="str">
        <f>'[11]Depr Exp'!C4665</f>
        <v>403E</v>
      </c>
      <c r="D4665" s="144"/>
      <c r="E4665" s="282">
        <f>'[11]Depr Exp'!E4665</f>
        <v>43281</v>
      </c>
      <c r="F4665" s="523">
        <f>'[11]Depr Exp'!F4665</f>
        <v>161089488.22</v>
      </c>
      <c r="G4665" s="305">
        <f>'[11]Depr Exp'!G4665</f>
        <v>3.4000000000000002E-2</v>
      </c>
      <c r="H4665" s="524">
        <f>'[11]Depr Exp'!H4665</f>
        <v>456420.21</v>
      </c>
      <c r="I4665" s="523">
        <f>'[11]Depr Exp'!I4665</f>
        <v>161103447.55000001</v>
      </c>
      <c r="J4665" s="305">
        <f>'[11]Depr Exp'!J4665</f>
        <v>3.4000000000000002E-2</v>
      </c>
      <c r="K4665" s="373">
        <f>'[11]Depr Exp'!K4665</f>
        <v>456459.76805833337</v>
      </c>
      <c r="L4665" s="524">
        <f>'[11]Depr Exp'!L4665</f>
        <v>39.56</v>
      </c>
      <c r="M4665" s="144"/>
      <c r="N4665" s="144"/>
    </row>
    <row r="4666" spans="1:14">
      <c r="A4666" s="144" t="str">
        <f>'[11]Depr Exp'!A4666</f>
        <v xml:space="preserve">E3557 TSM Poles </v>
      </c>
      <c r="B4666" s="144" t="str">
        <f>'[11]Depr Exp'!B4666</f>
        <v>E3557 TSM Poles -7</v>
      </c>
      <c r="C4666" s="144" t="str">
        <f>'[11]Depr Exp'!C4666</f>
        <v>403E</v>
      </c>
      <c r="D4666" s="144"/>
      <c r="E4666" s="282">
        <f>'[11]Depr Exp'!E4666</f>
        <v>43312</v>
      </c>
      <c r="F4666" s="523">
        <f>'[11]Depr Exp'!F4666</f>
        <v>161079716.22</v>
      </c>
      <c r="G4666" s="305">
        <f>'[11]Depr Exp'!G4666</f>
        <v>3.4000000000000002E-2</v>
      </c>
      <c r="H4666" s="524">
        <f>'[11]Depr Exp'!H4666</f>
        <v>456392.53</v>
      </c>
      <c r="I4666" s="523">
        <f>'[11]Depr Exp'!I4666</f>
        <v>161103447.55000001</v>
      </c>
      <c r="J4666" s="305">
        <f>'[11]Depr Exp'!J4666</f>
        <v>3.4000000000000002E-2</v>
      </c>
      <c r="K4666" s="373">
        <f>'[11]Depr Exp'!K4666</f>
        <v>456459.76805833337</v>
      </c>
      <c r="L4666" s="524">
        <f>'[11]Depr Exp'!L4666</f>
        <v>67.239999999999995</v>
      </c>
      <c r="M4666" s="144"/>
      <c r="N4666" s="144"/>
    </row>
    <row r="4667" spans="1:14">
      <c r="A4667" s="144" t="str">
        <f>'[11]Depr Exp'!A4667</f>
        <v xml:space="preserve">E3557 TSM Poles </v>
      </c>
      <c r="B4667" s="144" t="str">
        <f>'[11]Depr Exp'!B4667</f>
        <v>E3557 TSM Poles -8</v>
      </c>
      <c r="C4667" s="144" t="str">
        <f>'[11]Depr Exp'!C4667</f>
        <v>403E</v>
      </c>
      <c r="D4667" s="144"/>
      <c r="E4667" s="282">
        <f>'[11]Depr Exp'!E4667</f>
        <v>43343</v>
      </c>
      <c r="F4667" s="523">
        <f>'[11]Depr Exp'!F4667</f>
        <v>161079734.28999999</v>
      </c>
      <c r="G4667" s="305">
        <f>'[11]Depr Exp'!G4667</f>
        <v>3.4000000000000002E-2</v>
      </c>
      <c r="H4667" s="524">
        <f>'[11]Depr Exp'!H4667</f>
        <v>456392.58</v>
      </c>
      <c r="I4667" s="523">
        <f>'[11]Depr Exp'!I4667</f>
        <v>161103447.55000001</v>
      </c>
      <c r="J4667" s="305">
        <f>'[11]Depr Exp'!J4667</f>
        <v>3.4000000000000002E-2</v>
      </c>
      <c r="K4667" s="373">
        <f>'[11]Depr Exp'!K4667</f>
        <v>456459.76805833337</v>
      </c>
      <c r="L4667" s="524">
        <f>'[11]Depr Exp'!L4667</f>
        <v>67.19</v>
      </c>
      <c r="M4667" s="144"/>
      <c r="N4667" s="144"/>
    </row>
    <row r="4668" spans="1:14">
      <c r="A4668" s="144" t="str">
        <f>'[11]Depr Exp'!A4668</f>
        <v xml:space="preserve">E3557 TSM Poles </v>
      </c>
      <c r="B4668" s="144" t="str">
        <f>'[11]Depr Exp'!B4668</f>
        <v>E3557 TSM Poles -9</v>
      </c>
      <c r="C4668" s="144" t="str">
        <f>'[11]Depr Exp'!C4668</f>
        <v>403E</v>
      </c>
      <c r="D4668" s="144"/>
      <c r="E4668" s="282">
        <f>'[11]Depr Exp'!E4668</f>
        <v>43373</v>
      </c>
      <c r="F4668" s="523">
        <f>'[11]Depr Exp'!F4668</f>
        <v>161079734.28999999</v>
      </c>
      <c r="G4668" s="305">
        <f>'[11]Depr Exp'!G4668</f>
        <v>3.4000000000000002E-2</v>
      </c>
      <c r="H4668" s="524">
        <f>'[11]Depr Exp'!H4668</f>
        <v>456392.58</v>
      </c>
      <c r="I4668" s="523">
        <f>'[11]Depr Exp'!I4668</f>
        <v>161103447.55000001</v>
      </c>
      <c r="J4668" s="305">
        <f>'[11]Depr Exp'!J4668</f>
        <v>3.4000000000000002E-2</v>
      </c>
      <c r="K4668" s="373">
        <f>'[11]Depr Exp'!K4668</f>
        <v>456459.76805833337</v>
      </c>
      <c r="L4668" s="524">
        <f>'[11]Depr Exp'!L4668</f>
        <v>67.19</v>
      </c>
      <c r="M4668" s="144"/>
      <c r="N4668" s="144"/>
    </row>
    <row r="4669" spans="1:14">
      <c r="A4669" s="144" t="str">
        <f>'[11]Depr Exp'!A4669</f>
        <v xml:space="preserve">E3557 TSM Poles </v>
      </c>
      <c r="B4669" s="144" t="str">
        <f>'[11]Depr Exp'!B4669</f>
        <v>E3557 TSM Poles -10</v>
      </c>
      <c r="C4669" s="144" t="str">
        <f>'[11]Depr Exp'!C4669</f>
        <v>403E</v>
      </c>
      <c r="D4669" s="144"/>
      <c r="E4669" s="282">
        <f>'[11]Depr Exp'!E4669</f>
        <v>43404</v>
      </c>
      <c r="F4669" s="523">
        <f>'[11]Depr Exp'!F4669</f>
        <v>161079734.28999999</v>
      </c>
      <c r="G4669" s="305">
        <f>'[11]Depr Exp'!G4669</f>
        <v>3.4000000000000002E-2</v>
      </c>
      <c r="H4669" s="524">
        <f>'[11]Depr Exp'!H4669</f>
        <v>456392.58</v>
      </c>
      <c r="I4669" s="523">
        <f>'[11]Depr Exp'!I4669</f>
        <v>161103447.55000001</v>
      </c>
      <c r="J4669" s="305">
        <f>'[11]Depr Exp'!J4669</f>
        <v>3.4000000000000002E-2</v>
      </c>
      <c r="K4669" s="373">
        <f>'[11]Depr Exp'!K4669</f>
        <v>456459.76805833337</v>
      </c>
      <c r="L4669" s="524">
        <f>'[11]Depr Exp'!L4669</f>
        <v>67.19</v>
      </c>
      <c r="M4669" s="144"/>
      <c r="N4669" s="144"/>
    </row>
    <row r="4670" spans="1:14">
      <c r="A4670" s="144" t="str">
        <f>'[11]Depr Exp'!A4670</f>
        <v xml:space="preserve">E3557 TSM Poles </v>
      </c>
      <c r="B4670" s="144" t="str">
        <f>'[11]Depr Exp'!B4670</f>
        <v>E3557 TSM Poles -11</v>
      </c>
      <c r="C4670" s="144" t="str">
        <f>'[11]Depr Exp'!C4670</f>
        <v>403E</v>
      </c>
      <c r="D4670" s="144"/>
      <c r="E4670" s="282">
        <f>'[11]Depr Exp'!E4670</f>
        <v>43434</v>
      </c>
      <c r="F4670" s="523">
        <f>'[11]Depr Exp'!F4670</f>
        <v>161079734.28999999</v>
      </c>
      <c r="G4670" s="305">
        <f>'[11]Depr Exp'!G4670</f>
        <v>3.4000000000000002E-2</v>
      </c>
      <c r="H4670" s="524">
        <f>'[11]Depr Exp'!H4670</f>
        <v>456392.58</v>
      </c>
      <c r="I4670" s="523">
        <f>'[11]Depr Exp'!I4670</f>
        <v>161103447.55000001</v>
      </c>
      <c r="J4670" s="305">
        <f>'[11]Depr Exp'!J4670</f>
        <v>3.4000000000000002E-2</v>
      </c>
      <c r="K4670" s="373">
        <f>'[11]Depr Exp'!K4670</f>
        <v>456459.76805833337</v>
      </c>
      <c r="L4670" s="524">
        <f>'[11]Depr Exp'!L4670</f>
        <v>67.19</v>
      </c>
      <c r="M4670" s="144"/>
      <c r="N4670" s="144"/>
    </row>
    <row r="4671" spans="1:14">
      <c r="A4671" s="144" t="str">
        <f>'[11]Depr Exp'!A4671</f>
        <v xml:space="preserve">E3557 TSM Poles </v>
      </c>
      <c r="B4671" s="144" t="str">
        <f>'[11]Depr Exp'!B4671</f>
        <v>E3557 TSM Poles -12</v>
      </c>
      <c r="C4671" s="144" t="str">
        <f>'[11]Depr Exp'!C4671</f>
        <v>403E</v>
      </c>
      <c r="D4671" s="144"/>
      <c r="E4671" s="282">
        <f>'[11]Depr Exp'!E4671</f>
        <v>43465</v>
      </c>
      <c r="F4671" s="523">
        <f>'[11]Depr Exp'!F4671</f>
        <v>161103447.55000001</v>
      </c>
      <c r="G4671" s="305">
        <f>'[11]Depr Exp'!G4671</f>
        <v>3.4000000000000002E-2</v>
      </c>
      <c r="H4671" s="524">
        <f>'[11]Depr Exp'!H4671</f>
        <v>456459.76999999996</v>
      </c>
      <c r="I4671" s="523">
        <f>'[11]Depr Exp'!I4671</f>
        <v>161103447.55000001</v>
      </c>
      <c r="J4671" s="305">
        <f>'[11]Depr Exp'!J4671</f>
        <v>3.4000000000000002E-2</v>
      </c>
      <c r="K4671" s="373">
        <f>'[11]Depr Exp'!K4671</f>
        <v>456459.76805833337</v>
      </c>
      <c r="L4671" s="524">
        <f>'[11]Depr Exp'!L4671</f>
        <v>0</v>
      </c>
      <c r="M4671" s="144"/>
      <c r="N4671" s="144"/>
    </row>
    <row r="4672" spans="1:14" ht="15.75" thickBot="1">
      <c r="A4672" s="159" t="str">
        <f>'[11]Depr Exp'!A4672</f>
        <v>E3557 TSM Poles  Total</v>
      </c>
      <c r="B4672" s="144">
        <f>'[11]Depr Exp'!B4672</f>
        <v>0</v>
      </c>
      <c r="C4672" s="502" t="str">
        <f>'[11]Depr Exp'!C4672</f>
        <v>ETSM</v>
      </c>
      <c r="D4672" s="144"/>
      <c r="E4672" s="281" t="str">
        <f>'[11]Depr Exp'!E4672</f>
        <v>Total</v>
      </c>
      <c r="F4672" s="141">
        <f>'[11]Depr Exp'!F4672</f>
        <v>0</v>
      </c>
      <c r="G4672" s="252">
        <f>'[11]Depr Exp'!G4672</f>
        <v>0</v>
      </c>
      <c r="H4672" s="286">
        <f>'[11]Depr Exp'!H4672</f>
        <v>5477085.0599999996</v>
      </c>
      <c r="I4672" s="141">
        <f>'[11]Depr Exp'!I4672</f>
        <v>0</v>
      </c>
      <c r="J4672" s="252">
        <f>'[11]Depr Exp'!J4672</f>
        <v>0</v>
      </c>
      <c r="K4672" s="286">
        <f>'[11]Depr Exp'!K4672</f>
        <v>5477517.2167000016</v>
      </c>
      <c r="L4672" s="286">
        <f>'[11]Depr Exp'!L4672</f>
        <v>432.16</v>
      </c>
      <c r="M4672" s="144"/>
      <c r="N4672" s="144"/>
    </row>
    <row r="4673" spans="1:14" ht="13.5" thickTop="1">
      <c r="A4673" s="144" t="str">
        <f>'[11]Depr Exp'!A4673</f>
        <v>E3557 TSM Poles, Baker Common</v>
      </c>
      <c r="B4673" s="144" t="str">
        <f>'[11]Depr Exp'!B4673</f>
        <v>E3557 TSM Poles, Baker Common-1</v>
      </c>
      <c r="C4673" s="144" t="str">
        <f>'[11]Depr Exp'!C4673</f>
        <v>403E</v>
      </c>
      <c r="D4673" s="144"/>
      <c r="E4673" s="282">
        <f>'[11]Depr Exp'!E4673</f>
        <v>43131</v>
      </c>
      <c r="F4673" s="523">
        <f>'[11]Depr Exp'!F4673</f>
        <v>7370081.3899999997</v>
      </c>
      <c r="G4673" s="305">
        <f>'[11]Depr Exp'!G4673</f>
        <v>3.4000000000000002E-2</v>
      </c>
      <c r="H4673" s="524">
        <f>'[11]Depr Exp'!H4673</f>
        <v>20881.89</v>
      </c>
      <c r="I4673" s="523">
        <f>'[11]Depr Exp'!I4673</f>
        <v>7370081.3899999997</v>
      </c>
      <c r="J4673" s="305">
        <f>'[11]Depr Exp'!J4673</f>
        <v>3.4000000000000002E-2</v>
      </c>
      <c r="K4673" s="373">
        <f>'[11]Depr Exp'!K4673</f>
        <v>20881.897271666665</v>
      </c>
      <c r="L4673" s="524">
        <f>'[11]Depr Exp'!L4673</f>
        <v>0.01</v>
      </c>
      <c r="M4673" s="144"/>
      <c r="N4673" s="144"/>
    </row>
    <row r="4674" spans="1:14">
      <c r="A4674" s="144" t="str">
        <f>'[11]Depr Exp'!A4674</f>
        <v>E3557 TSM Poles, Baker Common</v>
      </c>
      <c r="B4674" s="144" t="str">
        <f>'[11]Depr Exp'!B4674</f>
        <v>E3557 TSM Poles, Baker Common-2</v>
      </c>
      <c r="C4674" s="144" t="str">
        <f>'[11]Depr Exp'!C4674</f>
        <v>403E</v>
      </c>
      <c r="D4674" s="144"/>
      <c r="E4674" s="282">
        <f>'[11]Depr Exp'!E4674</f>
        <v>43159</v>
      </c>
      <c r="F4674" s="523">
        <f>'[11]Depr Exp'!F4674</f>
        <v>7370081.3899999997</v>
      </c>
      <c r="G4674" s="305">
        <f>'[11]Depr Exp'!G4674</f>
        <v>3.4000000000000002E-2</v>
      </c>
      <c r="H4674" s="524">
        <f>'[11]Depr Exp'!H4674</f>
        <v>20881.89</v>
      </c>
      <c r="I4674" s="523">
        <f>'[11]Depr Exp'!I4674</f>
        <v>7370081.3899999997</v>
      </c>
      <c r="J4674" s="305">
        <f>'[11]Depr Exp'!J4674</f>
        <v>3.4000000000000002E-2</v>
      </c>
      <c r="K4674" s="373">
        <f>'[11]Depr Exp'!K4674</f>
        <v>20881.897271666665</v>
      </c>
      <c r="L4674" s="524">
        <f>'[11]Depr Exp'!L4674</f>
        <v>0.01</v>
      </c>
      <c r="M4674" s="144"/>
      <c r="N4674" s="144"/>
    </row>
    <row r="4675" spans="1:14">
      <c r="A4675" s="144" t="str">
        <f>'[11]Depr Exp'!A4675</f>
        <v>E3557 TSM Poles, Baker Common</v>
      </c>
      <c r="B4675" s="144" t="str">
        <f>'[11]Depr Exp'!B4675</f>
        <v>E3557 TSM Poles, Baker Common-3</v>
      </c>
      <c r="C4675" s="144" t="str">
        <f>'[11]Depr Exp'!C4675</f>
        <v>403E</v>
      </c>
      <c r="D4675" s="144"/>
      <c r="E4675" s="282">
        <f>'[11]Depr Exp'!E4675</f>
        <v>43190</v>
      </c>
      <c r="F4675" s="523">
        <f>'[11]Depr Exp'!F4675</f>
        <v>7370081.3899999997</v>
      </c>
      <c r="G4675" s="305">
        <f>'[11]Depr Exp'!G4675</f>
        <v>3.4000000000000002E-2</v>
      </c>
      <c r="H4675" s="524">
        <f>'[11]Depr Exp'!H4675</f>
        <v>20881.89</v>
      </c>
      <c r="I4675" s="523">
        <f>'[11]Depr Exp'!I4675</f>
        <v>7370081.3899999997</v>
      </c>
      <c r="J4675" s="305">
        <f>'[11]Depr Exp'!J4675</f>
        <v>3.4000000000000002E-2</v>
      </c>
      <c r="K4675" s="373">
        <f>'[11]Depr Exp'!K4675</f>
        <v>20881.897271666665</v>
      </c>
      <c r="L4675" s="524">
        <f>'[11]Depr Exp'!L4675</f>
        <v>0.01</v>
      </c>
      <c r="M4675" s="144"/>
      <c r="N4675" s="144"/>
    </row>
    <row r="4676" spans="1:14">
      <c r="A4676" s="144" t="str">
        <f>'[11]Depr Exp'!A4676</f>
        <v>E3557 TSM Poles, Baker Common</v>
      </c>
      <c r="B4676" s="144" t="str">
        <f>'[11]Depr Exp'!B4676</f>
        <v>E3557 TSM Poles, Baker Common-4</v>
      </c>
      <c r="C4676" s="144" t="str">
        <f>'[11]Depr Exp'!C4676</f>
        <v>403E</v>
      </c>
      <c r="D4676" s="144"/>
      <c r="E4676" s="282">
        <f>'[11]Depr Exp'!E4676</f>
        <v>43220</v>
      </c>
      <c r="F4676" s="523">
        <f>'[11]Depr Exp'!F4676</f>
        <v>7370081.3899999997</v>
      </c>
      <c r="G4676" s="305">
        <f>'[11]Depr Exp'!G4676</f>
        <v>3.4000000000000002E-2</v>
      </c>
      <c r="H4676" s="524">
        <f>'[11]Depr Exp'!H4676</f>
        <v>20881.89</v>
      </c>
      <c r="I4676" s="523">
        <f>'[11]Depr Exp'!I4676</f>
        <v>7370081.3899999997</v>
      </c>
      <c r="J4676" s="305">
        <f>'[11]Depr Exp'!J4676</f>
        <v>3.4000000000000002E-2</v>
      </c>
      <c r="K4676" s="373">
        <f>'[11]Depr Exp'!K4676</f>
        <v>20881.897271666665</v>
      </c>
      <c r="L4676" s="524">
        <f>'[11]Depr Exp'!L4676</f>
        <v>0.01</v>
      </c>
      <c r="M4676" s="144"/>
      <c r="N4676" s="144"/>
    </row>
    <row r="4677" spans="1:14">
      <c r="A4677" s="144" t="str">
        <f>'[11]Depr Exp'!A4677</f>
        <v>E3557 TSM Poles, Baker Common</v>
      </c>
      <c r="B4677" s="144" t="str">
        <f>'[11]Depr Exp'!B4677</f>
        <v>E3557 TSM Poles, Baker Common-5</v>
      </c>
      <c r="C4677" s="144" t="str">
        <f>'[11]Depr Exp'!C4677</f>
        <v>403E</v>
      </c>
      <c r="D4677" s="144"/>
      <c r="E4677" s="282">
        <f>'[11]Depr Exp'!E4677</f>
        <v>43251</v>
      </c>
      <c r="F4677" s="523">
        <f>'[11]Depr Exp'!F4677</f>
        <v>7370081.3899999997</v>
      </c>
      <c r="G4677" s="305">
        <f>'[11]Depr Exp'!G4677</f>
        <v>3.4000000000000002E-2</v>
      </c>
      <c r="H4677" s="524">
        <f>'[11]Depr Exp'!H4677</f>
        <v>20881.89</v>
      </c>
      <c r="I4677" s="523">
        <f>'[11]Depr Exp'!I4677</f>
        <v>7370081.3899999997</v>
      </c>
      <c r="J4677" s="305">
        <f>'[11]Depr Exp'!J4677</f>
        <v>3.4000000000000002E-2</v>
      </c>
      <c r="K4677" s="373">
        <f>'[11]Depr Exp'!K4677</f>
        <v>20881.897271666665</v>
      </c>
      <c r="L4677" s="524">
        <f>'[11]Depr Exp'!L4677</f>
        <v>0.01</v>
      </c>
      <c r="M4677" s="144"/>
      <c r="N4677" s="144"/>
    </row>
    <row r="4678" spans="1:14">
      <c r="A4678" s="144" t="str">
        <f>'[11]Depr Exp'!A4678</f>
        <v>E3557 TSM Poles, Baker Common</v>
      </c>
      <c r="B4678" s="144" t="str">
        <f>'[11]Depr Exp'!B4678</f>
        <v>E3557 TSM Poles, Baker Common-6</v>
      </c>
      <c r="C4678" s="144" t="str">
        <f>'[11]Depr Exp'!C4678</f>
        <v>403E</v>
      </c>
      <c r="D4678" s="144"/>
      <c r="E4678" s="282">
        <f>'[11]Depr Exp'!E4678</f>
        <v>43281</v>
      </c>
      <c r="F4678" s="523">
        <f>'[11]Depr Exp'!F4678</f>
        <v>7370081.3899999997</v>
      </c>
      <c r="G4678" s="305">
        <f>'[11]Depr Exp'!G4678</f>
        <v>3.4000000000000002E-2</v>
      </c>
      <c r="H4678" s="524">
        <f>'[11]Depr Exp'!H4678</f>
        <v>20881.89</v>
      </c>
      <c r="I4678" s="523">
        <f>'[11]Depr Exp'!I4678</f>
        <v>7370081.3899999997</v>
      </c>
      <c r="J4678" s="305">
        <f>'[11]Depr Exp'!J4678</f>
        <v>3.4000000000000002E-2</v>
      </c>
      <c r="K4678" s="373">
        <f>'[11]Depr Exp'!K4678</f>
        <v>20881.897271666665</v>
      </c>
      <c r="L4678" s="524">
        <f>'[11]Depr Exp'!L4678</f>
        <v>0.01</v>
      </c>
      <c r="M4678" s="144"/>
      <c r="N4678" s="144"/>
    </row>
    <row r="4679" spans="1:14">
      <c r="A4679" s="144" t="str">
        <f>'[11]Depr Exp'!A4679</f>
        <v>E3557 TSM Poles, Baker Common</v>
      </c>
      <c r="B4679" s="144" t="str">
        <f>'[11]Depr Exp'!B4679</f>
        <v>E3557 TSM Poles, Baker Common-7</v>
      </c>
      <c r="C4679" s="144" t="str">
        <f>'[11]Depr Exp'!C4679</f>
        <v>403E</v>
      </c>
      <c r="D4679" s="144"/>
      <c r="E4679" s="282">
        <f>'[11]Depr Exp'!E4679</f>
        <v>43312</v>
      </c>
      <c r="F4679" s="523">
        <f>'[11]Depr Exp'!F4679</f>
        <v>7370081.3899999997</v>
      </c>
      <c r="G4679" s="305">
        <f>'[11]Depr Exp'!G4679</f>
        <v>3.4000000000000002E-2</v>
      </c>
      <c r="H4679" s="524">
        <f>'[11]Depr Exp'!H4679</f>
        <v>20881.89</v>
      </c>
      <c r="I4679" s="523">
        <f>'[11]Depr Exp'!I4679</f>
        <v>7370081.3899999997</v>
      </c>
      <c r="J4679" s="305">
        <f>'[11]Depr Exp'!J4679</f>
        <v>3.4000000000000002E-2</v>
      </c>
      <c r="K4679" s="373">
        <f>'[11]Depr Exp'!K4679</f>
        <v>20881.897271666665</v>
      </c>
      <c r="L4679" s="524">
        <f>'[11]Depr Exp'!L4679</f>
        <v>0.01</v>
      </c>
      <c r="M4679" s="144"/>
      <c r="N4679" s="144"/>
    </row>
    <row r="4680" spans="1:14">
      <c r="A4680" s="144" t="str">
        <f>'[11]Depr Exp'!A4680</f>
        <v>E3557 TSM Poles, Baker Common</v>
      </c>
      <c r="B4680" s="144" t="str">
        <f>'[11]Depr Exp'!B4680</f>
        <v>E3557 TSM Poles, Baker Common-8</v>
      </c>
      <c r="C4680" s="144" t="str">
        <f>'[11]Depr Exp'!C4680</f>
        <v>403E</v>
      </c>
      <c r="D4680" s="144"/>
      <c r="E4680" s="282">
        <f>'[11]Depr Exp'!E4680</f>
        <v>43343</v>
      </c>
      <c r="F4680" s="523">
        <f>'[11]Depr Exp'!F4680</f>
        <v>7370081.3899999997</v>
      </c>
      <c r="G4680" s="305">
        <f>'[11]Depr Exp'!G4680</f>
        <v>3.4000000000000002E-2</v>
      </c>
      <c r="H4680" s="524">
        <f>'[11]Depr Exp'!H4680</f>
        <v>20881.89</v>
      </c>
      <c r="I4680" s="523">
        <f>'[11]Depr Exp'!I4680</f>
        <v>7370081.3899999997</v>
      </c>
      <c r="J4680" s="305">
        <f>'[11]Depr Exp'!J4680</f>
        <v>3.4000000000000002E-2</v>
      </c>
      <c r="K4680" s="373">
        <f>'[11]Depr Exp'!K4680</f>
        <v>20881.897271666665</v>
      </c>
      <c r="L4680" s="524">
        <f>'[11]Depr Exp'!L4680</f>
        <v>0.01</v>
      </c>
      <c r="M4680" s="144"/>
      <c r="N4680" s="144"/>
    </row>
    <row r="4681" spans="1:14">
      <c r="A4681" s="144" t="str">
        <f>'[11]Depr Exp'!A4681</f>
        <v>E3557 TSM Poles, Baker Common</v>
      </c>
      <c r="B4681" s="144" t="str">
        <f>'[11]Depr Exp'!B4681</f>
        <v>E3557 TSM Poles, Baker Common-9</v>
      </c>
      <c r="C4681" s="144" t="str">
        <f>'[11]Depr Exp'!C4681</f>
        <v>403E</v>
      </c>
      <c r="D4681" s="144"/>
      <c r="E4681" s="282">
        <f>'[11]Depr Exp'!E4681</f>
        <v>43373</v>
      </c>
      <c r="F4681" s="523">
        <f>'[11]Depr Exp'!F4681</f>
        <v>7370081.3899999997</v>
      </c>
      <c r="G4681" s="305">
        <f>'[11]Depr Exp'!G4681</f>
        <v>3.4000000000000002E-2</v>
      </c>
      <c r="H4681" s="524">
        <f>'[11]Depr Exp'!H4681</f>
        <v>20881.89</v>
      </c>
      <c r="I4681" s="523">
        <f>'[11]Depr Exp'!I4681</f>
        <v>7370081.3899999997</v>
      </c>
      <c r="J4681" s="305">
        <f>'[11]Depr Exp'!J4681</f>
        <v>3.4000000000000002E-2</v>
      </c>
      <c r="K4681" s="373">
        <f>'[11]Depr Exp'!K4681</f>
        <v>20881.897271666665</v>
      </c>
      <c r="L4681" s="524">
        <f>'[11]Depr Exp'!L4681</f>
        <v>0.01</v>
      </c>
      <c r="M4681" s="144"/>
      <c r="N4681" s="144"/>
    </row>
    <row r="4682" spans="1:14">
      <c r="A4682" s="144" t="str">
        <f>'[11]Depr Exp'!A4682</f>
        <v>E3557 TSM Poles, Baker Common</v>
      </c>
      <c r="B4682" s="144" t="str">
        <f>'[11]Depr Exp'!B4682</f>
        <v>E3557 TSM Poles, Baker Common-10</v>
      </c>
      <c r="C4682" s="144" t="str">
        <f>'[11]Depr Exp'!C4682</f>
        <v>403E</v>
      </c>
      <c r="D4682" s="144"/>
      <c r="E4682" s="282">
        <f>'[11]Depr Exp'!E4682</f>
        <v>43404</v>
      </c>
      <c r="F4682" s="523">
        <f>'[11]Depr Exp'!F4682</f>
        <v>7370081.3899999997</v>
      </c>
      <c r="G4682" s="305">
        <f>'[11]Depr Exp'!G4682</f>
        <v>3.4000000000000002E-2</v>
      </c>
      <c r="H4682" s="524">
        <f>'[11]Depr Exp'!H4682</f>
        <v>20881.89</v>
      </c>
      <c r="I4682" s="523">
        <f>'[11]Depr Exp'!I4682</f>
        <v>7370081.3899999997</v>
      </c>
      <c r="J4682" s="305">
        <f>'[11]Depr Exp'!J4682</f>
        <v>3.4000000000000002E-2</v>
      </c>
      <c r="K4682" s="373">
        <f>'[11]Depr Exp'!K4682</f>
        <v>20881.897271666665</v>
      </c>
      <c r="L4682" s="524">
        <f>'[11]Depr Exp'!L4682</f>
        <v>0.01</v>
      </c>
      <c r="M4682" s="144"/>
      <c r="N4682" s="144"/>
    </row>
    <row r="4683" spans="1:14">
      <c r="A4683" s="144" t="str">
        <f>'[11]Depr Exp'!A4683</f>
        <v>E3557 TSM Poles, Baker Common</v>
      </c>
      <c r="B4683" s="144" t="str">
        <f>'[11]Depr Exp'!B4683</f>
        <v>E3557 TSM Poles, Baker Common-11</v>
      </c>
      <c r="C4683" s="144" t="str">
        <f>'[11]Depr Exp'!C4683</f>
        <v>403E</v>
      </c>
      <c r="D4683" s="144"/>
      <c r="E4683" s="282">
        <f>'[11]Depr Exp'!E4683</f>
        <v>43434</v>
      </c>
      <c r="F4683" s="523">
        <f>'[11]Depr Exp'!F4683</f>
        <v>7370081.3899999997</v>
      </c>
      <c r="G4683" s="305">
        <f>'[11]Depr Exp'!G4683</f>
        <v>3.4000000000000002E-2</v>
      </c>
      <c r="H4683" s="524">
        <f>'[11]Depr Exp'!H4683</f>
        <v>20881.89</v>
      </c>
      <c r="I4683" s="523">
        <f>'[11]Depr Exp'!I4683</f>
        <v>7370081.3899999997</v>
      </c>
      <c r="J4683" s="305">
        <f>'[11]Depr Exp'!J4683</f>
        <v>3.4000000000000002E-2</v>
      </c>
      <c r="K4683" s="373">
        <f>'[11]Depr Exp'!K4683</f>
        <v>20881.897271666665</v>
      </c>
      <c r="L4683" s="524">
        <f>'[11]Depr Exp'!L4683</f>
        <v>0.01</v>
      </c>
      <c r="M4683" s="144"/>
      <c r="N4683" s="144"/>
    </row>
    <row r="4684" spans="1:14">
      <c r="A4684" s="144" t="str">
        <f>'[11]Depr Exp'!A4684</f>
        <v>E3557 TSM Poles, Baker Common</v>
      </c>
      <c r="B4684" s="144" t="str">
        <f>'[11]Depr Exp'!B4684</f>
        <v>E3557 TSM Poles, Baker Common-12</v>
      </c>
      <c r="C4684" s="144" t="str">
        <f>'[11]Depr Exp'!C4684</f>
        <v>403E</v>
      </c>
      <c r="D4684" s="144"/>
      <c r="E4684" s="282">
        <f>'[11]Depr Exp'!E4684</f>
        <v>43465</v>
      </c>
      <c r="F4684" s="523">
        <f>'[11]Depr Exp'!F4684</f>
        <v>7370081.3899999997</v>
      </c>
      <c r="G4684" s="305">
        <f>'[11]Depr Exp'!G4684</f>
        <v>3.4000000000000002E-2</v>
      </c>
      <c r="H4684" s="524">
        <f>'[11]Depr Exp'!H4684</f>
        <v>20881.89</v>
      </c>
      <c r="I4684" s="523">
        <f>'[11]Depr Exp'!I4684</f>
        <v>7370081.3899999997</v>
      </c>
      <c r="J4684" s="305">
        <f>'[11]Depr Exp'!J4684</f>
        <v>3.4000000000000002E-2</v>
      </c>
      <c r="K4684" s="373">
        <f>'[11]Depr Exp'!K4684</f>
        <v>20881.897271666665</v>
      </c>
      <c r="L4684" s="524">
        <f>'[11]Depr Exp'!L4684</f>
        <v>0.01</v>
      </c>
      <c r="M4684" s="144"/>
      <c r="N4684" s="144"/>
    </row>
    <row r="4685" spans="1:14" ht="15.75" thickBot="1">
      <c r="A4685" s="159" t="str">
        <f>'[11]Depr Exp'!A4685</f>
        <v>E3557 TSM Poles, Baker Common Total</v>
      </c>
      <c r="B4685" s="144">
        <f>'[11]Depr Exp'!B4685</f>
        <v>0</v>
      </c>
      <c r="C4685" s="502" t="str">
        <f>'[11]Depr Exp'!C4685</f>
        <v>ETSM</v>
      </c>
      <c r="D4685" s="144"/>
      <c r="E4685" s="281" t="str">
        <f>'[11]Depr Exp'!E4685</f>
        <v>Total</v>
      </c>
      <c r="F4685" s="141">
        <f>'[11]Depr Exp'!F4685</f>
        <v>0</v>
      </c>
      <c r="G4685" s="252">
        <f>'[11]Depr Exp'!G4685</f>
        <v>0</v>
      </c>
      <c r="H4685" s="286">
        <f>'[11]Depr Exp'!H4685</f>
        <v>250582.68000000005</v>
      </c>
      <c r="I4685" s="141">
        <f>'[11]Depr Exp'!I4685</f>
        <v>0</v>
      </c>
      <c r="J4685" s="252">
        <f>'[11]Depr Exp'!J4685</f>
        <v>0</v>
      </c>
      <c r="K4685" s="286">
        <f>'[11]Depr Exp'!K4685</f>
        <v>250582.76726000002</v>
      </c>
      <c r="L4685" s="286">
        <f>'[11]Depr Exp'!L4685</f>
        <v>0.09</v>
      </c>
      <c r="M4685" s="144"/>
      <c r="N4685" s="144"/>
    </row>
    <row r="4686" spans="1:14" ht="13.5" thickTop="1">
      <c r="A4686" s="144" t="str">
        <f>'[11]Depr Exp'!A4686</f>
        <v>E3557 TSM Poles, Upper Baker</v>
      </c>
      <c r="B4686" s="144" t="str">
        <f>'[11]Depr Exp'!B4686</f>
        <v>E3557 TSM Poles, Upper Baker-1</v>
      </c>
      <c r="C4686" s="144" t="str">
        <f>'[11]Depr Exp'!C4686</f>
        <v>403E</v>
      </c>
      <c r="D4686" s="144"/>
      <c r="E4686" s="282">
        <f>'[11]Depr Exp'!E4686</f>
        <v>43131</v>
      </c>
      <c r="F4686" s="523">
        <f>'[11]Depr Exp'!F4686</f>
        <v>214026.97</v>
      </c>
      <c r="G4686" s="305">
        <f>'[11]Depr Exp'!G4686</f>
        <v>3.4000000000000002E-2</v>
      </c>
      <c r="H4686" s="524">
        <f>'[11]Depr Exp'!H4686</f>
        <v>606.41</v>
      </c>
      <c r="I4686" s="523">
        <f>'[11]Depr Exp'!I4686</f>
        <v>214026.97</v>
      </c>
      <c r="J4686" s="305">
        <f>'[11]Depr Exp'!J4686</f>
        <v>3.4000000000000002E-2</v>
      </c>
      <c r="K4686" s="373">
        <f>'[11]Depr Exp'!K4686</f>
        <v>606.40974833333337</v>
      </c>
      <c r="L4686" s="524">
        <f>'[11]Depr Exp'!L4686</f>
        <v>0</v>
      </c>
      <c r="M4686" s="144"/>
      <c r="N4686" s="144"/>
    </row>
    <row r="4687" spans="1:14">
      <c r="A4687" s="144" t="str">
        <f>'[11]Depr Exp'!A4687</f>
        <v>E3557 TSM Poles, Upper Baker</v>
      </c>
      <c r="B4687" s="144" t="str">
        <f>'[11]Depr Exp'!B4687</f>
        <v>E3557 TSM Poles, Upper Baker-2</v>
      </c>
      <c r="C4687" s="144" t="str">
        <f>'[11]Depr Exp'!C4687</f>
        <v>403E</v>
      </c>
      <c r="D4687" s="144"/>
      <c r="E4687" s="282">
        <f>'[11]Depr Exp'!E4687</f>
        <v>43159</v>
      </c>
      <c r="F4687" s="523">
        <f>'[11]Depr Exp'!F4687</f>
        <v>214026.97</v>
      </c>
      <c r="G4687" s="305">
        <f>'[11]Depr Exp'!G4687</f>
        <v>3.4000000000000002E-2</v>
      </c>
      <c r="H4687" s="524">
        <f>'[11]Depr Exp'!H4687</f>
        <v>606.41</v>
      </c>
      <c r="I4687" s="523">
        <f>'[11]Depr Exp'!I4687</f>
        <v>214026.97</v>
      </c>
      <c r="J4687" s="305">
        <f>'[11]Depr Exp'!J4687</f>
        <v>3.4000000000000002E-2</v>
      </c>
      <c r="K4687" s="373">
        <f>'[11]Depr Exp'!K4687</f>
        <v>606.40974833333337</v>
      </c>
      <c r="L4687" s="524">
        <f>'[11]Depr Exp'!L4687</f>
        <v>0</v>
      </c>
      <c r="M4687" s="144"/>
      <c r="N4687" s="144"/>
    </row>
    <row r="4688" spans="1:14">
      <c r="A4688" s="144" t="str">
        <f>'[11]Depr Exp'!A4688</f>
        <v>E3557 TSM Poles, Upper Baker</v>
      </c>
      <c r="B4688" s="144" t="str">
        <f>'[11]Depr Exp'!B4688</f>
        <v>E3557 TSM Poles, Upper Baker-3</v>
      </c>
      <c r="C4688" s="144" t="str">
        <f>'[11]Depr Exp'!C4688</f>
        <v>403E</v>
      </c>
      <c r="D4688" s="144"/>
      <c r="E4688" s="282">
        <f>'[11]Depr Exp'!E4688</f>
        <v>43190</v>
      </c>
      <c r="F4688" s="523">
        <f>'[11]Depr Exp'!F4688</f>
        <v>214026.97</v>
      </c>
      <c r="G4688" s="305">
        <f>'[11]Depr Exp'!G4688</f>
        <v>3.4000000000000002E-2</v>
      </c>
      <c r="H4688" s="524">
        <f>'[11]Depr Exp'!H4688</f>
        <v>606.41</v>
      </c>
      <c r="I4688" s="523">
        <f>'[11]Depr Exp'!I4688</f>
        <v>214026.97</v>
      </c>
      <c r="J4688" s="305">
        <f>'[11]Depr Exp'!J4688</f>
        <v>3.4000000000000002E-2</v>
      </c>
      <c r="K4688" s="373">
        <f>'[11]Depr Exp'!K4688</f>
        <v>606.40974833333337</v>
      </c>
      <c r="L4688" s="524">
        <f>'[11]Depr Exp'!L4688</f>
        <v>0</v>
      </c>
      <c r="M4688" s="144"/>
      <c r="N4688" s="144"/>
    </row>
    <row r="4689" spans="1:14">
      <c r="A4689" s="144" t="str">
        <f>'[11]Depr Exp'!A4689</f>
        <v>E3557 TSM Poles, Upper Baker</v>
      </c>
      <c r="B4689" s="144" t="str">
        <f>'[11]Depr Exp'!B4689</f>
        <v>E3557 TSM Poles, Upper Baker-4</v>
      </c>
      <c r="C4689" s="144" t="str">
        <f>'[11]Depr Exp'!C4689</f>
        <v>403E</v>
      </c>
      <c r="D4689" s="144"/>
      <c r="E4689" s="282">
        <f>'[11]Depr Exp'!E4689</f>
        <v>43220</v>
      </c>
      <c r="F4689" s="523">
        <f>'[11]Depr Exp'!F4689</f>
        <v>214026.97</v>
      </c>
      <c r="G4689" s="305">
        <f>'[11]Depr Exp'!G4689</f>
        <v>3.4000000000000002E-2</v>
      </c>
      <c r="H4689" s="524">
        <f>'[11]Depr Exp'!H4689</f>
        <v>606.41</v>
      </c>
      <c r="I4689" s="523">
        <f>'[11]Depr Exp'!I4689</f>
        <v>214026.97</v>
      </c>
      <c r="J4689" s="305">
        <f>'[11]Depr Exp'!J4689</f>
        <v>3.4000000000000002E-2</v>
      </c>
      <c r="K4689" s="373">
        <f>'[11]Depr Exp'!K4689</f>
        <v>606.40974833333337</v>
      </c>
      <c r="L4689" s="524">
        <f>'[11]Depr Exp'!L4689</f>
        <v>0</v>
      </c>
      <c r="M4689" s="144"/>
      <c r="N4689" s="144"/>
    </row>
    <row r="4690" spans="1:14">
      <c r="A4690" s="144" t="str">
        <f>'[11]Depr Exp'!A4690</f>
        <v>E3557 TSM Poles, Upper Baker</v>
      </c>
      <c r="B4690" s="144" t="str">
        <f>'[11]Depr Exp'!B4690</f>
        <v>E3557 TSM Poles, Upper Baker-5</v>
      </c>
      <c r="C4690" s="144" t="str">
        <f>'[11]Depr Exp'!C4690</f>
        <v>403E</v>
      </c>
      <c r="D4690" s="144"/>
      <c r="E4690" s="282">
        <f>'[11]Depr Exp'!E4690</f>
        <v>43251</v>
      </c>
      <c r="F4690" s="523">
        <f>'[11]Depr Exp'!F4690</f>
        <v>214026.97</v>
      </c>
      <c r="G4690" s="305">
        <f>'[11]Depr Exp'!G4690</f>
        <v>3.4000000000000002E-2</v>
      </c>
      <c r="H4690" s="524">
        <f>'[11]Depr Exp'!H4690</f>
        <v>606.41</v>
      </c>
      <c r="I4690" s="523">
        <f>'[11]Depr Exp'!I4690</f>
        <v>214026.97</v>
      </c>
      <c r="J4690" s="305">
        <f>'[11]Depr Exp'!J4690</f>
        <v>3.4000000000000002E-2</v>
      </c>
      <c r="K4690" s="373">
        <f>'[11]Depr Exp'!K4690</f>
        <v>606.40974833333337</v>
      </c>
      <c r="L4690" s="524">
        <f>'[11]Depr Exp'!L4690</f>
        <v>0</v>
      </c>
      <c r="M4690" s="144"/>
      <c r="N4690" s="144"/>
    </row>
    <row r="4691" spans="1:14">
      <c r="A4691" s="144" t="str">
        <f>'[11]Depr Exp'!A4691</f>
        <v>E3557 TSM Poles, Upper Baker</v>
      </c>
      <c r="B4691" s="144" t="str">
        <f>'[11]Depr Exp'!B4691</f>
        <v>E3557 TSM Poles, Upper Baker-6</v>
      </c>
      <c r="C4691" s="144" t="str">
        <f>'[11]Depr Exp'!C4691</f>
        <v>403E</v>
      </c>
      <c r="D4691" s="144"/>
      <c r="E4691" s="282">
        <f>'[11]Depr Exp'!E4691</f>
        <v>43281</v>
      </c>
      <c r="F4691" s="523">
        <f>'[11]Depr Exp'!F4691</f>
        <v>214026.97</v>
      </c>
      <c r="G4691" s="305">
        <f>'[11]Depr Exp'!G4691</f>
        <v>3.4000000000000002E-2</v>
      </c>
      <c r="H4691" s="524">
        <f>'[11]Depr Exp'!H4691</f>
        <v>606.41</v>
      </c>
      <c r="I4691" s="523">
        <f>'[11]Depr Exp'!I4691</f>
        <v>214026.97</v>
      </c>
      <c r="J4691" s="305">
        <f>'[11]Depr Exp'!J4691</f>
        <v>3.4000000000000002E-2</v>
      </c>
      <c r="K4691" s="373">
        <f>'[11]Depr Exp'!K4691</f>
        <v>606.40974833333337</v>
      </c>
      <c r="L4691" s="524">
        <f>'[11]Depr Exp'!L4691</f>
        <v>0</v>
      </c>
      <c r="M4691" s="144"/>
      <c r="N4691" s="144"/>
    </row>
    <row r="4692" spans="1:14">
      <c r="A4692" s="144" t="str">
        <f>'[11]Depr Exp'!A4692</f>
        <v>E3557 TSM Poles, Upper Baker</v>
      </c>
      <c r="B4692" s="144" t="str">
        <f>'[11]Depr Exp'!B4692</f>
        <v>E3557 TSM Poles, Upper Baker-7</v>
      </c>
      <c r="C4692" s="144" t="str">
        <f>'[11]Depr Exp'!C4692</f>
        <v>403E</v>
      </c>
      <c r="D4692" s="144"/>
      <c r="E4692" s="282">
        <f>'[11]Depr Exp'!E4692</f>
        <v>43312</v>
      </c>
      <c r="F4692" s="523">
        <f>'[11]Depr Exp'!F4692</f>
        <v>214026.97</v>
      </c>
      <c r="G4692" s="305">
        <f>'[11]Depr Exp'!G4692</f>
        <v>3.4000000000000002E-2</v>
      </c>
      <c r="H4692" s="524">
        <f>'[11]Depr Exp'!H4692</f>
        <v>606.41</v>
      </c>
      <c r="I4692" s="523">
        <f>'[11]Depr Exp'!I4692</f>
        <v>214026.97</v>
      </c>
      <c r="J4692" s="305">
        <f>'[11]Depr Exp'!J4692</f>
        <v>3.4000000000000002E-2</v>
      </c>
      <c r="K4692" s="373">
        <f>'[11]Depr Exp'!K4692</f>
        <v>606.40974833333337</v>
      </c>
      <c r="L4692" s="524">
        <f>'[11]Depr Exp'!L4692</f>
        <v>0</v>
      </c>
      <c r="M4692" s="144"/>
      <c r="N4692" s="144"/>
    </row>
    <row r="4693" spans="1:14">
      <c r="A4693" s="144" t="str">
        <f>'[11]Depr Exp'!A4693</f>
        <v>E3557 TSM Poles, Upper Baker</v>
      </c>
      <c r="B4693" s="144" t="str">
        <f>'[11]Depr Exp'!B4693</f>
        <v>E3557 TSM Poles, Upper Baker-8</v>
      </c>
      <c r="C4693" s="144" t="str">
        <f>'[11]Depr Exp'!C4693</f>
        <v>403E</v>
      </c>
      <c r="D4693" s="144"/>
      <c r="E4693" s="282">
        <f>'[11]Depr Exp'!E4693</f>
        <v>43343</v>
      </c>
      <c r="F4693" s="523">
        <f>'[11]Depr Exp'!F4693</f>
        <v>214026.97</v>
      </c>
      <c r="G4693" s="305">
        <f>'[11]Depr Exp'!G4693</f>
        <v>3.4000000000000002E-2</v>
      </c>
      <c r="H4693" s="524">
        <f>'[11]Depr Exp'!H4693</f>
        <v>606.41</v>
      </c>
      <c r="I4693" s="523">
        <f>'[11]Depr Exp'!I4693</f>
        <v>214026.97</v>
      </c>
      <c r="J4693" s="305">
        <f>'[11]Depr Exp'!J4693</f>
        <v>3.4000000000000002E-2</v>
      </c>
      <c r="K4693" s="373">
        <f>'[11]Depr Exp'!K4693</f>
        <v>606.40974833333337</v>
      </c>
      <c r="L4693" s="524">
        <f>'[11]Depr Exp'!L4693</f>
        <v>0</v>
      </c>
      <c r="M4693" s="144"/>
      <c r="N4693" s="144"/>
    </row>
    <row r="4694" spans="1:14">
      <c r="A4694" s="144" t="str">
        <f>'[11]Depr Exp'!A4694</f>
        <v>E3557 TSM Poles, Upper Baker</v>
      </c>
      <c r="B4694" s="144" t="str">
        <f>'[11]Depr Exp'!B4694</f>
        <v>E3557 TSM Poles, Upper Baker-9</v>
      </c>
      <c r="C4694" s="144" t="str">
        <f>'[11]Depr Exp'!C4694</f>
        <v>403E</v>
      </c>
      <c r="D4694" s="144"/>
      <c r="E4694" s="282">
        <f>'[11]Depr Exp'!E4694</f>
        <v>43373</v>
      </c>
      <c r="F4694" s="523">
        <f>'[11]Depr Exp'!F4694</f>
        <v>214026.97</v>
      </c>
      <c r="G4694" s="305">
        <f>'[11]Depr Exp'!G4694</f>
        <v>3.4000000000000002E-2</v>
      </c>
      <c r="H4694" s="524">
        <f>'[11]Depr Exp'!H4694</f>
        <v>606.41</v>
      </c>
      <c r="I4694" s="523">
        <f>'[11]Depr Exp'!I4694</f>
        <v>214026.97</v>
      </c>
      <c r="J4694" s="305">
        <f>'[11]Depr Exp'!J4694</f>
        <v>3.4000000000000002E-2</v>
      </c>
      <c r="K4694" s="373">
        <f>'[11]Depr Exp'!K4694</f>
        <v>606.40974833333337</v>
      </c>
      <c r="L4694" s="524">
        <f>'[11]Depr Exp'!L4694</f>
        <v>0</v>
      </c>
      <c r="M4694" s="144"/>
      <c r="N4694" s="144"/>
    </row>
    <row r="4695" spans="1:14">
      <c r="A4695" s="144" t="str">
        <f>'[11]Depr Exp'!A4695</f>
        <v>E3557 TSM Poles, Upper Baker</v>
      </c>
      <c r="B4695" s="144" t="str">
        <f>'[11]Depr Exp'!B4695</f>
        <v>E3557 TSM Poles, Upper Baker-10</v>
      </c>
      <c r="C4695" s="144" t="str">
        <f>'[11]Depr Exp'!C4695</f>
        <v>403E</v>
      </c>
      <c r="D4695" s="144"/>
      <c r="E4695" s="282">
        <f>'[11]Depr Exp'!E4695</f>
        <v>43404</v>
      </c>
      <c r="F4695" s="523">
        <f>'[11]Depr Exp'!F4695</f>
        <v>214026.97</v>
      </c>
      <c r="G4695" s="305">
        <f>'[11]Depr Exp'!G4695</f>
        <v>3.4000000000000002E-2</v>
      </c>
      <c r="H4695" s="524">
        <f>'[11]Depr Exp'!H4695</f>
        <v>606.41</v>
      </c>
      <c r="I4695" s="523">
        <f>'[11]Depr Exp'!I4695</f>
        <v>214026.97</v>
      </c>
      <c r="J4695" s="305">
        <f>'[11]Depr Exp'!J4695</f>
        <v>3.4000000000000002E-2</v>
      </c>
      <c r="K4695" s="373">
        <f>'[11]Depr Exp'!K4695</f>
        <v>606.40974833333337</v>
      </c>
      <c r="L4695" s="524">
        <f>'[11]Depr Exp'!L4695</f>
        <v>0</v>
      </c>
      <c r="M4695" s="144"/>
      <c r="N4695" s="144"/>
    </row>
    <row r="4696" spans="1:14">
      <c r="A4696" s="144" t="str">
        <f>'[11]Depr Exp'!A4696</f>
        <v>E3557 TSM Poles, Upper Baker</v>
      </c>
      <c r="B4696" s="144" t="str">
        <f>'[11]Depr Exp'!B4696</f>
        <v>E3557 TSM Poles, Upper Baker-11</v>
      </c>
      <c r="C4696" s="144" t="str">
        <f>'[11]Depr Exp'!C4696</f>
        <v>403E</v>
      </c>
      <c r="D4696" s="144"/>
      <c r="E4696" s="282">
        <f>'[11]Depr Exp'!E4696</f>
        <v>43434</v>
      </c>
      <c r="F4696" s="523">
        <f>'[11]Depr Exp'!F4696</f>
        <v>214026.97</v>
      </c>
      <c r="G4696" s="305">
        <f>'[11]Depr Exp'!G4696</f>
        <v>3.4000000000000002E-2</v>
      </c>
      <c r="H4696" s="524">
        <f>'[11]Depr Exp'!H4696</f>
        <v>606.41</v>
      </c>
      <c r="I4696" s="523">
        <f>'[11]Depr Exp'!I4696</f>
        <v>214026.97</v>
      </c>
      <c r="J4696" s="305">
        <f>'[11]Depr Exp'!J4696</f>
        <v>3.4000000000000002E-2</v>
      </c>
      <c r="K4696" s="373">
        <f>'[11]Depr Exp'!K4696</f>
        <v>606.40974833333337</v>
      </c>
      <c r="L4696" s="524">
        <f>'[11]Depr Exp'!L4696</f>
        <v>0</v>
      </c>
      <c r="M4696" s="144"/>
      <c r="N4696" s="144"/>
    </row>
    <row r="4697" spans="1:14">
      <c r="A4697" s="144" t="str">
        <f>'[11]Depr Exp'!A4697</f>
        <v>E3557 TSM Poles, Upper Baker</v>
      </c>
      <c r="B4697" s="144" t="str">
        <f>'[11]Depr Exp'!B4697</f>
        <v>E3557 TSM Poles, Upper Baker-12</v>
      </c>
      <c r="C4697" s="144" t="str">
        <f>'[11]Depr Exp'!C4697</f>
        <v>403E</v>
      </c>
      <c r="D4697" s="144"/>
      <c r="E4697" s="282">
        <f>'[11]Depr Exp'!E4697</f>
        <v>43465</v>
      </c>
      <c r="F4697" s="523">
        <f>'[11]Depr Exp'!F4697</f>
        <v>214026.97</v>
      </c>
      <c r="G4697" s="305">
        <f>'[11]Depr Exp'!G4697</f>
        <v>3.4000000000000002E-2</v>
      </c>
      <c r="H4697" s="524">
        <f>'[11]Depr Exp'!H4697</f>
        <v>606.41</v>
      </c>
      <c r="I4697" s="523">
        <f>'[11]Depr Exp'!I4697</f>
        <v>214026.97</v>
      </c>
      <c r="J4697" s="305">
        <f>'[11]Depr Exp'!J4697</f>
        <v>3.4000000000000002E-2</v>
      </c>
      <c r="K4697" s="373">
        <f>'[11]Depr Exp'!K4697</f>
        <v>606.40974833333337</v>
      </c>
      <c r="L4697" s="524">
        <f>'[11]Depr Exp'!L4697</f>
        <v>0</v>
      </c>
      <c r="M4697" s="144"/>
      <c r="N4697" s="144"/>
    </row>
    <row r="4698" spans="1:14" ht="15.75" thickBot="1">
      <c r="A4698" s="159" t="str">
        <f>'[11]Depr Exp'!A4698</f>
        <v>E3557 TSM Poles, Upper Baker Total</v>
      </c>
      <c r="B4698" s="144">
        <f>'[11]Depr Exp'!B4698</f>
        <v>0</v>
      </c>
      <c r="C4698" s="502" t="str">
        <f>'[11]Depr Exp'!C4698</f>
        <v>ETSM</v>
      </c>
      <c r="D4698" s="144"/>
      <c r="E4698" s="281" t="str">
        <f>'[11]Depr Exp'!E4698</f>
        <v>Total</v>
      </c>
      <c r="F4698" s="141">
        <f>'[11]Depr Exp'!F4698</f>
        <v>0</v>
      </c>
      <c r="G4698" s="252">
        <f>'[11]Depr Exp'!G4698</f>
        <v>0</v>
      </c>
      <c r="H4698" s="286">
        <f>'[11]Depr Exp'!H4698</f>
        <v>7276.9199999999992</v>
      </c>
      <c r="I4698" s="141">
        <f>'[11]Depr Exp'!I4698</f>
        <v>0</v>
      </c>
      <c r="J4698" s="252">
        <f>'[11]Depr Exp'!J4698</f>
        <v>0</v>
      </c>
      <c r="K4698" s="286">
        <f>'[11]Depr Exp'!K4698</f>
        <v>7276.9169800000009</v>
      </c>
      <c r="L4698" s="286">
        <f>'[11]Depr Exp'!L4698</f>
        <v>0</v>
      </c>
      <c r="M4698" s="144"/>
      <c r="N4698" s="144"/>
    </row>
    <row r="4699" spans="1:14" ht="13.5" thickTop="1">
      <c r="A4699" s="144" t="str">
        <f>'[11]Depr Exp'!A4699</f>
        <v>E3559 (GIF) Poles, Colstrip 1-2</v>
      </c>
      <c r="B4699" s="144" t="str">
        <f>'[11]Depr Exp'!B4699</f>
        <v>E3559 (GIF) Poles, Colstrip 1-2-1</v>
      </c>
      <c r="C4699" s="144" t="str">
        <f>'[11]Depr Exp'!C4699</f>
        <v>403E</v>
      </c>
      <c r="D4699" s="144"/>
      <c r="E4699" s="282">
        <f>'[11]Depr Exp'!E4699</f>
        <v>43131</v>
      </c>
      <c r="F4699" s="523">
        <f>'[11]Depr Exp'!F4699</f>
        <v>49006.68</v>
      </c>
      <c r="G4699" s="305">
        <f>'[11]Depr Exp'!G4699</f>
        <v>3.0900000000000004E-2</v>
      </c>
      <c r="H4699" s="524">
        <f>'[11]Depr Exp'!H4699</f>
        <v>126.19</v>
      </c>
      <c r="I4699" s="523">
        <f>'[11]Depr Exp'!I4699</f>
        <v>49006.68</v>
      </c>
      <c r="J4699" s="305">
        <f>'[11]Depr Exp'!J4699</f>
        <v>3.0900000000000004E-2</v>
      </c>
      <c r="K4699" s="373">
        <f>'[11]Depr Exp'!K4699</f>
        <v>126.19220100000001</v>
      </c>
      <c r="L4699" s="524">
        <f>'[11]Depr Exp'!L4699</f>
        <v>0</v>
      </c>
      <c r="M4699" s="144"/>
      <c r="N4699" s="144"/>
    </row>
    <row r="4700" spans="1:14">
      <c r="A4700" s="144" t="str">
        <f>'[11]Depr Exp'!A4700</f>
        <v>E3559 (GIF) Poles, Colstrip 1-2</v>
      </c>
      <c r="B4700" s="144" t="str">
        <f>'[11]Depr Exp'!B4700</f>
        <v>E3559 (GIF) Poles, Colstrip 1-2-2</v>
      </c>
      <c r="C4700" s="144" t="str">
        <f>'[11]Depr Exp'!C4700</f>
        <v>403E</v>
      </c>
      <c r="D4700" s="144"/>
      <c r="E4700" s="282">
        <f>'[11]Depr Exp'!E4700</f>
        <v>43159</v>
      </c>
      <c r="F4700" s="523">
        <f>'[11]Depr Exp'!F4700</f>
        <v>49006.68</v>
      </c>
      <c r="G4700" s="305">
        <f>'[11]Depr Exp'!G4700</f>
        <v>3.0900000000000004E-2</v>
      </c>
      <c r="H4700" s="524">
        <f>'[11]Depr Exp'!H4700</f>
        <v>126.19</v>
      </c>
      <c r="I4700" s="523">
        <f>'[11]Depr Exp'!I4700</f>
        <v>49006.68</v>
      </c>
      <c r="J4700" s="305">
        <f>'[11]Depr Exp'!J4700</f>
        <v>3.0900000000000004E-2</v>
      </c>
      <c r="K4700" s="373">
        <f>'[11]Depr Exp'!K4700</f>
        <v>126.19220100000001</v>
      </c>
      <c r="L4700" s="524">
        <f>'[11]Depr Exp'!L4700</f>
        <v>0</v>
      </c>
      <c r="M4700" s="144"/>
      <c r="N4700" s="144"/>
    </row>
    <row r="4701" spans="1:14">
      <c r="A4701" s="144" t="str">
        <f>'[11]Depr Exp'!A4701</f>
        <v>E3559 (GIF) Poles, Colstrip 1-2</v>
      </c>
      <c r="B4701" s="144" t="str">
        <f>'[11]Depr Exp'!B4701</f>
        <v>E3559 (GIF) Poles, Colstrip 1-2-3</v>
      </c>
      <c r="C4701" s="144" t="str">
        <f>'[11]Depr Exp'!C4701</f>
        <v>403E</v>
      </c>
      <c r="D4701" s="144"/>
      <c r="E4701" s="282">
        <f>'[11]Depr Exp'!E4701</f>
        <v>43190</v>
      </c>
      <c r="F4701" s="523">
        <f>'[11]Depr Exp'!F4701</f>
        <v>49006.68</v>
      </c>
      <c r="G4701" s="305">
        <f>'[11]Depr Exp'!G4701</f>
        <v>3.0900000000000004E-2</v>
      </c>
      <c r="H4701" s="524">
        <f>'[11]Depr Exp'!H4701</f>
        <v>126.19</v>
      </c>
      <c r="I4701" s="523">
        <f>'[11]Depr Exp'!I4701</f>
        <v>49006.68</v>
      </c>
      <c r="J4701" s="305">
        <f>'[11]Depr Exp'!J4701</f>
        <v>3.0900000000000004E-2</v>
      </c>
      <c r="K4701" s="373">
        <f>'[11]Depr Exp'!K4701</f>
        <v>126.19220100000001</v>
      </c>
      <c r="L4701" s="524">
        <f>'[11]Depr Exp'!L4701</f>
        <v>0</v>
      </c>
      <c r="M4701" s="144"/>
      <c r="N4701" s="144"/>
    </row>
    <row r="4702" spans="1:14">
      <c r="A4702" s="144" t="str">
        <f>'[11]Depr Exp'!A4702</f>
        <v>E3559 (GIF) Poles, Colstrip 1-2</v>
      </c>
      <c r="B4702" s="144" t="str">
        <f>'[11]Depr Exp'!B4702</f>
        <v>E3559 (GIF) Poles, Colstrip 1-2-4</v>
      </c>
      <c r="C4702" s="144" t="str">
        <f>'[11]Depr Exp'!C4702</f>
        <v>403E</v>
      </c>
      <c r="D4702" s="144"/>
      <c r="E4702" s="282">
        <f>'[11]Depr Exp'!E4702</f>
        <v>43220</v>
      </c>
      <c r="F4702" s="523">
        <f>'[11]Depr Exp'!F4702</f>
        <v>49006.68</v>
      </c>
      <c r="G4702" s="305">
        <f>'[11]Depr Exp'!G4702</f>
        <v>3.0900000000000004E-2</v>
      </c>
      <c r="H4702" s="524">
        <f>'[11]Depr Exp'!H4702</f>
        <v>126.19</v>
      </c>
      <c r="I4702" s="523">
        <f>'[11]Depr Exp'!I4702</f>
        <v>49006.68</v>
      </c>
      <c r="J4702" s="305">
        <f>'[11]Depr Exp'!J4702</f>
        <v>3.0900000000000004E-2</v>
      </c>
      <c r="K4702" s="373">
        <f>'[11]Depr Exp'!K4702</f>
        <v>126.19220100000001</v>
      </c>
      <c r="L4702" s="524">
        <f>'[11]Depr Exp'!L4702</f>
        <v>0</v>
      </c>
      <c r="M4702" s="144"/>
      <c r="N4702" s="144"/>
    </row>
    <row r="4703" spans="1:14">
      <c r="A4703" s="144" t="str">
        <f>'[11]Depr Exp'!A4703</f>
        <v>E3559 (GIF) Poles, Colstrip 1-2</v>
      </c>
      <c r="B4703" s="144" t="str">
        <f>'[11]Depr Exp'!B4703</f>
        <v>E3559 (GIF) Poles, Colstrip 1-2-5</v>
      </c>
      <c r="C4703" s="144" t="str">
        <f>'[11]Depr Exp'!C4703</f>
        <v>403E</v>
      </c>
      <c r="D4703" s="144"/>
      <c r="E4703" s="282">
        <f>'[11]Depr Exp'!E4703</f>
        <v>43251</v>
      </c>
      <c r="F4703" s="523">
        <f>'[11]Depr Exp'!F4703</f>
        <v>49006.68</v>
      </c>
      <c r="G4703" s="305">
        <f>'[11]Depr Exp'!G4703</f>
        <v>3.0900000000000004E-2</v>
      </c>
      <c r="H4703" s="524">
        <f>'[11]Depr Exp'!H4703</f>
        <v>126.19</v>
      </c>
      <c r="I4703" s="523">
        <f>'[11]Depr Exp'!I4703</f>
        <v>49006.68</v>
      </c>
      <c r="J4703" s="305">
        <f>'[11]Depr Exp'!J4703</f>
        <v>3.0900000000000004E-2</v>
      </c>
      <c r="K4703" s="373">
        <f>'[11]Depr Exp'!K4703</f>
        <v>126.19220100000001</v>
      </c>
      <c r="L4703" s="524">
        <f>'[11]Depr Exp'!L4703</f>
        <v>0</v>
      </c>
      <c r="M4703" s="144"/>
      <c r="N4703" s="144"/>
    </row>
    <row r="4704" spans="1:14">
      <c r="A4704" s="144" t="str">
        <f>'[11]Depr Exp'!A4704</f>
        <v>E3559 (GIF) Poles, Colstrip 1-2</v>
      </c>
      <c r="B4704" s="144" t="str">
        <f>'[11]Depr Exp'!B4704</f>
        <v>E3559 (GIF) Poles, Colstrip 1-2-6</v>
      </c>
      <c r="C4704" s="144" t="str">
        <f>'[11]Depr Exp'!C4704</f>
        <v>403E</v>
      </c>
      <c r="D4704" s="144"/>
      <c r="E4704" s="282">
        <f>'[11]Depr Exp'!E4704</f>
        <v>43281</v>
      </c>
      <c r="F4704" s="523">
        <f>'[11]Depr Exp'!F4704</f>
        <v>49006.68</v>
      </c>
      <c r="G4704" s="305">
        <f>'[11]Depr Exp'!G4704</f>
        <v>3.0900000000000004E-2</v>
      </c>
      <c r="H4704" s="524">
        <f>'[11]Depr Exp'!H4704</f>
        <v>126.19</v>
      </c>
      <c r="I4704" s="523">
        <f>'[11]Depr Exp'!I4704</f>
        <v>49006.68</v>
      </c>
      <c r="J4704" s="305">
        <f>'[11]Depr Exp'!J4704</f>
        <v>3.0900000000000004E-2</v>
      </c>
      <c r="K4704" s="373">
        <f>'[11]Depr Exp'!K4704</f>
        <v>126.19220100000001</v>
      </c>
      <c r="L4704" s="524">
        <f>'[11]Depr Exp'!L4704</f>
        <v>0</v>
      </c>
      <c r="M4704" s="144"/>
      <c r="N4704" s="144"/>
    </row>
    <row r="4705" spans="1:14">
      <c r="A4705" s="144" t="str">
        <f>'[11]Depr Exp'!A4705</f>
        <v>E3559 (GIF) Poles, Colstrip 1-2</v>
      </c>
      <c r="B4705" s="144" t="str">
        <f>'[11]Depr Exp'!B4705</f>
        <v>E3559 (GIF) Poles, Colstrip 1-2-7</v>
      </c>
      <c r="C4705" s="144" t="str">
        <f>'[11]Depr Exp'!C4705</f>
        <v>403E</v>
      </c>
      <c r="D4705" s="144"/>
      <c r="E4705" s="282">
        <f>'[11]Depr Exp'!E4705</f>
        <v>43312</v>
      </c>
      <c r="F4705" s="523">
        <f>'[11]Depr Exp'!F4705</f>
        <v>49006.68</v>
      </c>
      <c r="G4705" s="305">
        <f>'[11]Depr Exp'!G4705</f>
        <v>3.0900000000000004E-2</v>
      </c>
      <c r="H4705" s="524">
        <f>'[11]Depr Exp'!H4705</f>
        <v>126.19</v>
      </c>
      <c r="I4705" s="523">
        <f>'[11]Depr Exp'!I4705</f>
        <v>49006.68</v>
      </c>
      <c r="J4705" s="305">
        <f>'[11]Depr Exp'!J4705</f>
        <v>3.0900000000000004E-2</v>
      </c>
      <c r="K4705" s="373">
        <f>'[11]Depr Exp'!K4705</f>
        <v>126.19220100000001</v>
      </c>
      <c r="L4705" s="524">
        <f>'[11]Depr Exp'!L4705</f>
        <v>0</v>
      </c>
      <c r="M4705" s="144"/>
      <c r="N4705" s="144"/>
    </row>
    <row r="4706" spans="1:14">
      <c r="A4706" s="144" t="str">
        <f>'[11]Depr Exp'!A4706</f>
        <v>E3559 (GIF) Poles, Colstrip 1-2</v>
      </c>
      <c r="B4706" s="144" t="str">
        <f>'[11]Depr Exp'!B4706</f>
        <v>E3559 (GIF) Poles, Colstrip 1-2-8</v>
      </c>
      <c r="C4706" s="144" t="str">
        <f>'[11]Depr Exp'!C4706</f>
        <v>403E</v>
      </c>
      <c r="D4706" s="144"/>
      <c r="E4706" s="282">
        <f>'[11]Depr Exp'!E4706</f>
        <v>43343</v>
      </c>
      <c r="F4706" s="523">
        <f>'[11]Depr Exp'!F4706</f>
        <v>49006.68</v>
      </c>
      <c r="G4706" s="305">
        <f>'[11]Depr Exp'!G4706</f>
        <v>3.0900000000000004E-2</v>
      </c>
      <c r="H4706" s="524">
        <f>'[11]Depr Exp'!H4706</f>
        <v>126.19</v>
      </c>
      <c r="I4706" s="523">
        <f>'[11]Depr Exp'!I4706</f>
        <v>49006.68</v>
      </c>
      <c r="J4706" s="305">
        <f>'[11]Depr Exp'!J4706</f>
        <v>3.0900000000000004E-2</v>
      </c>
      <c r="K4706" s="373">
        <f>'[11]Depr Exp'!K4706</f>
        <v>126.19220100000001</v>
      </c>
      <c r="L4706" s="524">
        <f>'[11]Depr Exp'!L4706</f>
        <v>0</v>
      </c>
      <c r="M4706" s="144"/>
      <c r="N4706" s="144"/>
    </row>
    <row r="4707" spans="1:14">
      <c r="A4707" s="144" t="str">
        <f>'[11]Depr Exp'!A4707</f>
        <v>E3559 (GIF) Poles, Colstrip 1-2</v>
      </c>
      <c r="B4707" s="144" t="str">
        <f>'[11]Depr Exp'!B4707</f>
        <v>E3559 (GIF) Poles, Colstrip 1-2-9</v>
      </c>
      <c r="C4707" s="144" t="str">
        <f>'[11]Depr Exp'!C4707</f>
        <v>403E</v>
      </c>
      <c r="D4707" s="144"/>
      <c r="E4707" s="282">
        <f>'[11]Depr Exp'!E4707</f>
        <v>43373</v>
      </c>
      <c r="F4707" s="523">
        <f>'[11]Depr Exp'!F4707</f>
        <v>49006.68</v>
      </c>
      <c r="G4707" s="305">
        <f>'[11]Depr Exp'!G4707</f>
        <v>3.0900000000000004E-2</v>
      </c>
      <c r="H4707" s="524">
        <f>'[11]Depr Exp'!H4707</f>
        <v>126.19</v>
      </c>
      <c r="I4707" s="523">
        <f>'[11]Depr Exp'!I4707</f>
        <v>49006.68</v>
      </c>
      <c r="J4707" s="305">
        <f>'[11]Depr Exp'!J4707</f>
        <v>3.0900000000000004E-2</v>
      </c>
      <c r="K4707" s="373">
        <f>'[11]Depr Exp'!K4707</f>
        <v>126.19220100000001</v>
      </c>
      <c r="L4707" s="524">
        <f>'[11]Depr Exp'!L4707</f>
        <v>0</v>
      </c>
      <c r="M4707" s="144"/>
      <c r="N4707" s="144"/>
    </row>
    <row r="4708" spans="1:14">
      <c r="A4708" s="144" t="str">
        <f>'[11]Depr Exp'!A4708</f>
        <v>E3559 (GIF) Poles, Colstrip 1-2</v>
      </c>
      <c r="B4708" s="144" t="str">
        <f>'[11]Depr Exp'!B4708</f>
        <v>E3559 (GIF) Poles, Colstrip 1-2-10</v>
      </c>
      <c r="C4708" s="144" t="str">
        <f>'[11]Depr Exp'!C4708</f>
        <v>403E</v>
      </c>
      <c r="D4708" s="144"/>
      <c r="E4708" s="282">
        <f>'[11]Depr Exp'!E4708</f>
        <v>43404</v>
      </c>
      <c r="F4708" s="523">
        <f>'[11]Depr Exp'!F4708</f>
        <v>49006.68</v>
      </c>
      <c r="G4708" s="305">
        <f>'[11]Depr Exp'!G4708</f>
        <v>3.0900000000000004E-2</v>
      </c>
      <c r="H4708" s="524">
        <f>'[11]Depr Exp'!H4708</f>
        <v>126.19</v>
      </c>
      <c r="I4708" s="523">
        <f>'[11]Depr Exp'!I4708</f>
        <v>49006.68</v>
      </c>
      <c r="J4708" s="305">
        <f>'[11]Depr Exp'!J4708</f>
        <v>3.0900000000000004E-2</v>
      </c>
      <c r="K4708" s="373">
        <f>'[11]Depr Exp'!K4708</f>
        <v>126.19220100000001</v>
      </c>
      <c r="L4708" s="524">
        <f>'[11]Depr Exp'!L4708</f>
        <v>0</v>
      </c>
      <c r="M4708" s="144"/>
      <c r="N4708" s="144"/>
    </row>
    <row r="4709" spans="1:14">
      <c r="A4709" s="144" t="str">
        <f>'[11]Depr Exp'!A4709</f>
        <v>E3559 (GIF) Poles, Colstrip 1-2</v>
      </c>
      <c r="B4709" s="144" t="str">
        <f>'[11]Depr Exp'!B4709</f>
        <v>E3559 (GIF) Poles, Colstrip 1-2-11</v>
      </c>
      <c r="C4709" s="144" t="str">
        <f>'[11]Depr Exp'!C4709</f>
        <v>403E</v>
      </c>
      <c r="D4709" s="144"/>
      <c r="E4709" s="282">
        <f>'[11]Depr Exp'!E4709</f>
        <v>43434</v>
      </c>
      <c r="F4709" s="523">
        <f>'[11]Depr Exp'!F4709</f>
        <v>49006.68</v>
      </c>
      <c r="G4709" s="305">
        <f>'[11]Depr Exp'!G4709</f>
        <v>3.0900000000000004E-2</v>
      </c>
      <c r="H4709" s="524">
        <f>'[11]Depr Exp'!H4709</f>
        <v>126.19</v>
      </c>
      <c r="I4709" s="523">
        <f>'[11]Depr Exp'!I4709</f>
        <v>49006.68</v>
      </c>
      <c r="J4709" s="305">
        <f>'[11]Depr Exp'!J4709</f>
        <v>3.0900000000000004E-2</v>
      </c>
      <c r="K4709" s="373">
        <f>'[11]Depr Exp'!K4709</f>
        <v>126.19220100000001</v>
      </c>
      <c r="L4709" s="524">
        <f>'[11]Depr Exp'!L4709</f>
        <v>0</v>
      </c>
      <c r="M4709" s="144"/>
      <c r="N4709" s="144"/>
    </row>
    <row r="4710" spans="1:14">
      <c r="A4710" s="144" t="str">
        <f>'[11]Depr Exp'!A4710</f>
        <v>E3559 (GIF) Poles, Colstrip 1-2</v>
      </c>
      <c r="B4710" s="144" t="str">
        <f>'[11]Depr Exp'!B4710</f>
        <v>E3559 (GIF) Poles, Colstrip 1-2-12</v>
      </c>
      <c r="C4710" s="144" t="str">
        <f>'[11]Depr Exp'!C4710</f>
        <v>403E</v>
      </c>
      <c r="D4710" s="144"/>
      <c r="E4710" s="282">
        <f>'[11]Depr Exp'!E4710</f>
        <v>43465</v>
      </c>
      <c r="F4710" s="523">
        <f>'[11]Depr Exp'!F4710</f>
        <v>49006.68</v>
      </c>
      <c r="G4710" s="305">
        <f>'[11]Depr Exp'!G4710</f>
        <v>3.0900000000000004E-2</v>
      </c>
      <c r="H4710" s="524">
        <f>'[11]Depr Exp'!H4710</f>
        <v>126.19</v>
      </c>
      <c r="I4710" s="523">
        <f>'[11]Depr Exp'!I4710</f>
        <v>49006.68</v>
      </c>
      <c r="J4710" s="305">
        <f>'[11]Depr Exp'!J4710</f>
        <v>3.0900000000000004E-2</v>
      </c>
      <c r="K4710" s="373">
        <f>'[11]Depr Exp'!K4710</f>
        <v>126.19220100000001</v>
      </c>
      <c r="L4710" s="524">
        <f>'[11]Depr Exp'!L4710</f>
        <v>0</v>
      </c>
      <c r="M4710" s="144"/>
      <c r="N4710" s="144"/>
    </row>
    <row r="4711" spans="1:14" ht="15.75" thickBot="1">
      <c r="A4711" s="159" t="str">
        <f>'[11]Depr Exp'!A4711</f>
        <v>E3559 (GIF) Poles, Colstrip 1-2 Total</v>
      </c>
      <c r="B4711" s="144">
        <f>'[11]Depr Exp'!B4711</f>
        <v>0</v>
      </c>
      <c r="C4711" s="502" t="str">
        <f>'[11]Depr Exp'!C4711</f>
        <v>ETSM</v>
      </c>
      <c r="D4711" s="144"/>
      <c r="E4711" s="281" t="str">
        <f>'[11]Depr Exp'!E4711</f>
        <v>Total</v>
      </c>
      <c r="F4711" s="141">
        <f>'[11]Depr Exp'!F4711</f>
        <v>0</v>
      </c>
      <c r="G4711" s="252">
        <f>'[11]Depr Exp'!G4711</f>
        <v>0</v>
      </c>
      <c r="H4711" s="286">
        <f>'[11]Depr Exp'!H4711</f>
        <v>1514.2800000000004</v>
      </c>
      <c r="I4711" s="141">
        <f>'[11]Depr Exp'!I4711</f>
        <v>0</v>
      </c>
      <c r="J4711" s="252">
        <f>'[11]Depr Exp'!J4711</f>
        <v>0</v>
      </c>
      <c r="K4711" s="286">
        <f>'[11]Depr Exp'!K4711</f>
        <v>1514.3064120000006</v>
      </c>
      <c r="L4711" s="286">
        <f>'[11]Depr Exp'!L4711</f>
        <v>0.03</v>
      </c>
      <c r="M4711" s="144"/>
      <c r="N4711" s="144"/>
    </row>
    <row r="4712" spans="1:14" ht="13.5" thickTop="1">
      <c r="A4712" s="144" t="str">
        <f>'[11]Depr Exp'!A4712</f>
        <v>E3559 (GIF) Poles, Colstrip 3-4</v>
      </c>
      <c r="B4712" s="144" t="str">
        <f>'[11]Depr Exp'!B4712</f>
        <v>E3559 (GIF) Poles, Colstrip 3-4-1</v>
      </c>
      <c r="C4712" s="144" t="str">
        <f>'[11]Depr Exp'!C4712</f>
        <v>403E</v>
      </c>
      <c r="D4712" s="144"/>
      <c r="E4712" s="282">
        <f>'[11]Depr Exp'!E4712</f>
        <v>43131</v>
      </c>
      <c r="F4712" s="523">
        <f>'[11]Depr Exp'!F4712</f>
        <v>88691.66</v>
      </c>
      <c r="G4712" s="305">
        <f>'[11]Depr Exp'!G4712</f>
        <v>3.0900000000000004E-2</v>
      </c>
      <c r="H4712" s="524">
        <f>'[11]Depr Exp'!H4712</f>
        <v>228.38</v>
      </c>
      <c r="I4712" s="523">
        <f>'[11]Depr Exp'!I4712</f>
        <v>88691.66</v>
      </c>
      <c r="J4712" s="305">
        <f>'[11]Depr Exp'!J4712</f>
        <v>3.0900000000000004E-2</v>
      </c>
      <c r="K4712" s="373">
        <f>'[11]Depr Exp'!K4712</f>
        <v>228.38102450000005</v>
      </c>
      <c r="L4712" s="524">
        <f>'[11]Depr Exp'!L4712</f>
        <v>0</v>
      </c>
      <c r="M4712" s="144"/>
      <c r="N4712" s="144"/>
    </row>
    <row r="4713" spans="1:14">
      <c r="A4713" s="144" t="str">
        <f>'[11]Depr Exp'!A4713</f>
        <v>E3559 (GIF) Poles, Colstrip 3-4</v>
      </c>
      <c r="B4713" s="144" t="str">
        <f>'[11]Depr Exp'!B4713</f>
        <v>E3559 (GIF) Poles, Colstrip 3-4-2</v>
      </c>
      <c r="C4713" s="144" t="str">
        <f>'[11]Depr Exp'!C4713</f>
        <v>403E</v>
      </c>
      <c r="D4713" s="144"/>
      <c r="E4713" s="282">
        <f>'[11]Depr Exp'!E4713</f>
        <v>43159</v>
      </c>
      <c r="F4713" s="523">
        <f>'[11]Depr Exp'!F4713</f>
        <v>88691.66</v>
      </c>
      <c r="G4713" s="305">
        <f>'[11]Depr Exp'!G4713</f>
        <v>3.0900000000000004E-2</v>
      </c>
      <c r="H4713" s="524">
        <f>'[11]Depr Exp'!H4713</f>
        <v>228.38</v>
      </c>
      <c r="I4713" s="523">
        <f>'[11]Depr Exp'!I4713</f>
        <v>88691.66</v>
      </c>
      <c r="J4713" s="305">
        <f>'[11]Depr Exp'!J4713</f>
        <v>3.0900000000000004E-2</v>
      </c>
      <c r="K4713" s="373">
        <f>'[11]Depr Exp'!K4713</f>
        <v>228.38102450000005</v>
      </c>
      <c r="L4713" s="524">
        <f>'[11]Depr Exp'!L4713</f>
        <v>0</v>
      </c>
      <c r="M4713" s="144"/>
      <c r="N4713" s="144"/>
    </row>
    <row r="4714" spans="1:14">
      <c r="A4714" s="144" t="str">
        <f>'[11]Depr Exp'!A4714</f>
        <v>E3559 (GIF) Poles, Colstrip 3-4</v>
      </c>
      <c r="B4714" s="144" t="str">
        <f>'[11]Depr Exp'!B4714</f>
        <v>E3559 (GIF) Poles, Colstrip 3-4-3</v>
      </c>
      <c r="C4714" s="144" t="str">
        <f>'[11]Depr Exp'!C4714</f>
        <v>403E</v>
      </c>
      <c r="D4714" s="144"/>
      <c r="E4714" s="282">
        <f>'[11]Depr Exp'!E4714</f>
        <v>43190</v>
      </c>
      <c r="F4714" s="523">
        <f>'[11]Depr Exp'!F4714</f>
        <v>88691.66</v>
      </c>
      <c r="G4714" s="305">
        <f>'[11]Depr Exp'!G4714</f>
        <v>3.0900000000000004E-2</v>
      </c>
      <c r="H4714" s="524">
        <f>'[11]Depr Exp'!H4714</f>
        <v>228.38</v>
      </c>
      <c r="I4714" s="523">
        <f>'[11]Depr Exp'!I4714</f>
        <v>88691.66</v>
      </c>
      <c r="J4714" s="305">
        <f>'[11]Depr Exp'!J4714</f>
        <v>3.0900000000000004E-2</v>
      </c>
      <c r="K4714" s="373">
        <f>'[11]Depr Exp'!K4714</f>
        <v>228.38102450000005</v>
      </c>
      <c r="L4714" s="524">
        <f>'[11]Depr Exp'!L4714</f>
        <v>0</v>
      </c>
      <c r="M4714" s="144"/>
      <c r="N4714" s="144"/>
    </row>
    <row r="4715" spans="1:14">
      <c r="A4715" s="144" t="str">
        <f>'[11]Depr Exp'!A4715</f>
        <v>E3559 (GIF) Poles, Colstrip 3-4</v>
      </c>
      <c r="B4715" s="144" t="str">
        <f>'[11]Depr Exp'!B4715</f>
        <v>E3559 (GIF) Poles, Colstrip 3-4-4</v>
      </c>
      <c r="C4715" s="144" t="str">
        <f>'[11]Depr Exp'!C4715</f>
        <v>403E</v>
      </c>
      <c r="D4715" s="144"/>
      <c r="E4715" s="282">
        <f>'[11]Depr Exp'!E4715</f>
        <v>43220</v>
      </c>
      <c r="F4715" s="523">
        <f>'[11]Depr Exp'!F4715</f>
        <v>88691.66</v>
      </c>
      <c r="G4715" s="305">
        <f>'[11]Depr Exp'!G4715</f>
        <v>3.0900000000000004E-2</v>
      </c>
      <c r="H4715" s="524">
        <f>'[11]Depr Exp'!H4715</f>
        <v>228.38</v>
      </c>
      <c r="I4715" s="523">
        <f>'[11]Depr Exp'!I4715</f>
        <v>88691.66</v>
      </c>
      <c r="J4715" s="305">
        <f>'[11]Depr Exp'!J4715</f>
        <v>3.0900000000000004E-2</v>
      </c>
      <c r="K4715" s="373">
        <f>'[11]Depr Exp'!K4715</f>
        <v>228.38102450000005</v>
      </c>
      <c r="L4715" s="524">
        <f>'[11]Depr Exp'!L4715</f>
        <v>0</v>
      </c>
      <c r="M4715" s="144"/>
      <c r="N4715" s="144"/>
    </row>
    <row r="4716" spans="1:14">
      <c r="A4716" s="144" t="str">
        <f>'[11]Depr Exp'!A4716</f>
        <v>E3559 (GIF) Poles, Colstrip 3-4</v>
      </c>
      <c r="B4716" s="144" t="str">
        <f>'[11]Depr Exp'!B4716</f>
        <v>E3559 (GIF) Poles, Colstrip 3-4-5</v>
      </c>
      <c r="C4716" s="144" t="str">
        <f>'[11]Depr Exp'!C4716</f>
        <v>403E</v>
      </c>
      <c r="D4716" s="144"/>
      <c r="E4716" s="282">
        <f>'[11]Depr Exp'!E4716</f>
        <v>43251</v>
      </c>
      <c r="F4716" s="523">
        <f>'[11]Depr Exp'!F4716</f>
        <v>88691.66</v>
      </c>
      <c r="G4716" s="305">
        <f>'[11]Depr Exp'!G4716</f>
        <v>3.0900000000000004E-2</v>
      </c>
      <c r="H4716" s="524">
        <f>'[11]Depr Exp'!H4716</f>
        <v>228.38</v>
      </c>
      <c r="I4716" s="523">
        <f>'[11]Depr Exp'!I4716</f>
        <v>88691.66</v>
      </c>
      <c r="J4716" s="305">
        <f>'[11]Depr Exp'!J4716</f>
        <v>3.0900000000000004E-2</v>
      </c>
      <c r="K4716" s="373">
        <f>'[11]Depr Exp'!K4716</f>
        <v>228.38102450000005</v>
      </c>
      <c r="L4716" s="524">
        <f>'[11]Depr Exp'!L4716</f>
        <v>0</v>
      </c>
      <c r="M4716" s="144"/>
      <c r="N4716" s="144"/>
    </row>
    <row r="4717" spans="1:14">
      <c r="A4717" s="144" t="str">
        <f>'[11]Depr Exp'!A4717</f>
        <v>E3559 (GIF) Poles, Colstrip 3-4</v>
      </c>
      <c r="B4717" s="144" t="str">
        <f>'[11]Depr Exp'!B4717</f>
        <v>E3559 (GIF) Poles, Colstrip 3-4-6</v>
      </c>
      <c r="C4717" s="144" t="str">
        <f>'[11]Depr Exp'!C4717</f>
        <v>403E</v>
      </c>
      <c r="D4717" s="144"/>
      <c r="E4717" s="282">
        <f>'[11]Depr Exp'!E4717</f>
        <v>43281</v>
      </c>
      <c r="F4717" s="523">
        <f>'[11]Depr Exp'!F4717</f>
        <v>88691.66</v>
      </c>
      <c r="G4717" s="305">
        <f>'[11]Depr Exp'!G4717</f>
        <v>3.0900000000000004E-2</v>
      </c>
      <c r="H4717" s="524">
        <f>'[11]Depr Exp'!H4717</f>
        <v>228.38</v>
      </c>
      <c r="I4717" s="523">
        <f>'[11]Depr Exp'!I4717</f>
        <v>88691.66</v>
      </c>
      <c r="J4717" s="305">
        <f>'[11]Depr Exp'!J4717</f>
        <v>3.0900000000000004E-2</v>
      </c>
      <c r="K4717" s="373">
        <f>'[11]Depr Exp'!K4717</f>
        <v>228.38102450000005</v>
      </c>
      <c r="L4717" s="524">
        <f>'[11]Depr Exp'!L4717</f>
        <v>0</v>
      </c>
      <c r="M4717" s="144"/>
      <c r="N4717" s="144"/>
    </row>
    <row r="4718" spans="1:14">
      <c r="A4718" s="144" t="str">
        <f>'[11]Depr Exp'!A4718</f>
        <v>E3559 (GIF) Poles, Colstrip 3-4</v>
      </c>
      <c r="B4718" s="144" t="str">
        <f>'[11]Depr Exp'!B4718</f>
        <v>E3559 (GIF) Poles, Colstrip 3-4-7</v>
      </c>
      <c r="C4718" s="144" t="str">
        <f>'[11]Depr Exp'!C4718</f>
        <v>403E</v>
      </c>
      <c r="D4718" s="144"/>
      <c r="E4718" s="282">
        <f>'[11]Depr Exp'!E4718</f>
        <v>43312</v>
      </c>
      <c r="F4718" s="523">
        <f>'[11]Depr Exp'!F4718</f>
        <v>88691.66</v>
      </c>
      <c r="G4718" s="305">
        <f>'[11]Depr Exp'!G4718</f>
        <v>3.0900000000000004E-2</v>
      </c>
      <c r="H4718" s="524">
        <f>'[11]Depr Exp'!H4718</f>
        <v>228.38</v>
      </c>
      <c r="I4718" s="523">
        <f>'[11]Depr Exp'!I4718</f>
        <v>88691.66</v>
      </c>
      <c r="J4718" s="305">
        <f>'[11]Depr Exp'!J4718</f>
        <v>3.0900000000000004E-2</v>
      </c>
      <c r="K4718" s="373">
        <f>'[11]Depr Exp'!K4718</f>
        <v>228.38102450000005</v>
      </c>
      <c r="L4718" s="524">
        <f>'[11]Depr Exp'!L4718</f>
        <v>0</v>
      </c>
      <c r="M4718" s="144"/>
      <c r="N4718" s="144"/>
    </row>
    <row r="4719" spans="1:14">
      <c r="A4719" s="144" t="str">
        <f>'[11]Depr Exp'!A4719</f>
        <v>E3559 (GIF) Poles, Colstrip 3-4</v>
      </c>
      <c r="B4719" s="144" t="str">
        <f>'[11]Depr Exp'!B4719</f>
        <v>E3559 (GIF) Poles, Colstrip 3-4-8</v>
      </c>
      <c r="C4719" s="144" t="str">
        <f>'[11]Depr Exp'!C4719</f>
        <v>403E</v>
      </c>
      <c r="D4719" s="144"/>
      <c r="E4719" s="282">
        <f>'[11]Depr Exp'!E4719</f>
        <v>43343</v>
      </c>
      <c r="F4719" s="523">
        <f>'[11]Depr Exp'!F4719</f>
        <v>88691.66</v>
      </c>
      <c r="G4719" s="305">
        <f>'[11]Depr Exp'!G4719</f>
        <v>3.0900000000000004E-2</v>
      </c>
      <c r="H4719" s="524">
        <f>'[11]Depr Exp'!H4719</f>
        <v>228.38</v>
      </c>
      <c r="I4719" s="523">
        <f>'[11]Depr Exp'!I4719</f>
        <v>88691.66</v>
      </c>
      <c r="J4719" s="305">
        <f>'[11]Depr Exp'!J4719</f>
        <v>3.0900000000000004E-2</v>
      </c>
      <c r="K4719" s="373">
        <f>'[11]Depr Exp'!K4719</f>
        <v>228.38102450000005</v>
      </c>
      <c r="L4719" s="524">
        <f>'[11]Depr Exp'!L4719</f>
        <v>0</v>
      </c>
      <c r="M4719" s="144"/>
      <c r="N4719" s="144"/>
    </row>
    <row r="4720" spans="1:14">
      <c r="A4720" s="144" t="str">
        <f>'[11]Depr Exp'!A4720</f>
        <v>E3559 (GIF) Poles, Colstrip 3-4</v>
      </c>
      <c r="B4720" s="144" t="str">
        <f>'[11]Depr Exp'!B4720</f>
        <v>E3559 (GIF) Poles, Colstrip 3-4-9</v>
      </c>
      <c r="C4720" s="144" t="str">
        <f>'[11]Depr Exp'!C4720</f>
        <v>403E</v>
      </c>
      <c r="D4720" s="144"/>
      <c r="E4720" s="282">
        <f>'[11]Depr Exp'!E4720</f>
        <v>43373</v>
      </c>
      <c r="F4720" s="523">
        <f>'[11]Depr Exp'!F4720</f>
        <v>88691.66</v>
      </c>
      <c r="G4720" s="305">
        <f>'[11]Depr Exp'!G4720</f>
        <v>3.0900000000000004E-2</v>
      </c>
      <c r="H4720" s="524">
        <f>'[11]Depr Exp'!H4720</f>
        <v>228.38</v>
      </c>
      <c r="I4720" s="523">
        <f>'[11]Depr Exp'!I4720</f>
        <v>88691.66</v>
      </c>
      <c r="J4720" s="305">
        <f>'[11]Depr Exp'!J4720</f>
        <v>3.0900000000000004E-2</v>
      </c>
      <c r="K4720" s="373">
        <f>'[11]Depr Exp'!K4720</f>
        <v>228.38102450000005</v>
      </c>
      <c r="L4720" s="524">
        <f>'[11]Depr Exp'!L4720</f>
        <v>0</v>
      </c>
      <c r="M4720" s="144"/>
      <c r="N4720" s="144"/>
    </row>
    <row r="4721" spans="1:14">
      <c r="A4721" s="144" t="str">
        <f>'[11]Depr Exp'!A4721</f>
        <v>E3559 (GIF) Poles, Colstrip 3-4</v>
      </c>
      <c r="B4721" s="144" t="str">
        <f>'[11]Depr Exp'!B4721</f>
        <v>E3559 (GIF) Poles, Colstrip 3-4-10</v>
      </c>
      <c r="C4721" s="144" t="str">
        <f>'[11]Depr Exp'!C4721</f>
        <v>403E</v>
      </c>
      <c r="D4721" s="144"/>
      <c r="E4721" s="282">
        <f>'[11]Depr Exp'!E4721</f>
        <v>43404</v>
      </c>
      <c r="F4721" s="523">
        <f>'[11]Depr Exp'!F4721</f>
        <v>88691.66</v>
      </c>
      <c r="G4721" s="305">
        <f>'[11]Depr Exp'!G4721</f>
        <v>3.0900000000000004E-2</v>
      </c>
      <c r="H4721" s="524">
        <f>'[11]Depr Exp'!H4721</f>
        <v>228.38</v>
      </c>
      <c r="I4721" s="523">
        <f>'[11]Depr Exp'!I4721</f>
        <v>88691.66</v>
      </c>
      <c r="J4721" s="305">
        <f>'[11]Depr Exp'!J4721</f>
        <v>3.0900000000000004E-2</v>
      </c>
      <c r="K4721" s="373">
        <f>'[11]Depr Exp'!K4721</f>
        <v>228.38102450000005</v>
      </c>
      <c r="L4721" s="524">
        <f>'[11]Depr Exp'!L4721</f>
        <v>0</v>
      </c>
      <c r="M4721" s="144"/>
      <c r="N4721" s="144"/>
    </row>
    <row r="4722" spans="1:14">
      <c r="A4722" s="144" t="str">
        <f>'[11]Depr Exp'!A4722</f>
        <v>E3559 (GIF) Poles, Colstrip 3-4</v>
      </c>
      <c r="B4722" s="144" t="str">
        <f>'[11]Depr Exp'!B4722</f>
        <v>E3559 (GIF) Poles, Colstrip 3-4-11</v>
      </c>
      <c r="C4722" s="144" t="str">
        <f>'[11]Depr Exp'!C4722</f>
        <v>403E</v>
      </c>
      <c r="D4722" s="144"/>
      <c r="E4722" s="282">
        <f>'[11]Depr Exp'!E4722</f>
        <v>43434</v>
      </c>
      <c r="F4722" s="523">
        <f>'[11]Depr Exp'!F4722</f>
        <v>88691.66</v>
      </c>
      <c r="G4722" s="305">
        <f>'[11]Depr Exp'!G4722</f>
        <v>3.0900000000000004E-2</v>
      </c>
      <c r="H4722" s="524">
        <f>'[11]Depr Exp'!H4722</f>
        <v>228.38</v>
      </c>
      <c r="I4722" s="523">
        <f>'[11]Depr Exp'!I4722</f>
        <v>88691.66</v>
      </c>
      <c r="J4722" s="305">
        <f>'[11]Depr Exp'!J4722</f>
        <v>3.0900000000000004E-2</v>
      </c>
      <c r="K4722" s="373">
        <f>'[11]Depr Exp'!K4722</f>
        <v>228.38102450000005</v>
      </c>
      <c r="L4722" s="524">
        <f>'[11]Depr Exp'!L4722</f>
        <v>0</v>
      </c>
      <c r="M4722" s="144"/>
      <c r="N4722" s="144"/>
    </row>
    <row r="4723" spans="1:14">
      <c r="A4723" s="144" t="str">
        <f>'[11]Depr Exp'!A4723</f>
        <v>E3559 (GIF) Poles, Colstrip 3-4</v>
      </c>
      <c r="B4723" s="144" t="str">
        <f>'[11]Depr Exp'!B4723</f>
        <v>E3559 (GIF) Poles, Colstrip 3-4-12</v>
      </c>
      <c r="C4723" s="144" t="str">
        <f>'[11]Depr Exp'!C4723</f>
        <v>403E</v>
      </c>
      <c r="D4723" s="144"/>
      <c r="E4723" s="282">
        <f>'[11]Depr Exp'!E4723</f>
        <v>43465</v>
      </c>
      <c r="F4723" s="523">
        <f>'[11]Depr Exp'!F4723</f>
        <v>88691.66</v>
      </c>
      <c r="G4723" s="305">
        <f>'[11]Depr Exp'!G4723</f>
        <v>3.0900000000000004E-2</v>
      </c>
      <c r="H4723" s="524">
        <f>'[11]Depr Exp'!H4723</f>
        <v>228.38</v>
      </c>
      <c r="I4723" s="523">
        <f>'[11]Depr Exp'!I4723</f>
        <v>88691.66</v>
      </c>
      <c r="J4723" s="305">
        <f>'[11]Depr Exp'!J4723</f>
        <v>3.0900000000000004E-2</v>
      </c>
      <c r="K4723" s="373">
        <f>'[11]Depr Exp'!K4723</f>
        <v>228.38102450000005</v>
      </c>
      <c r="L4723" s="524">
        <f>'[11]Depr Exp'!L4723</f>
        <v>0</v>
      </c>
      <c r="M4723" s="144"/>
      <c r="N4723" s="144"/>
    </row>
    <row r="4724" spans="1:14" ht="15.75" thickBot="1">
      <c r="A4724" s="159" t="str">
        <f>'[11]Depr Exp'!A4724</f>
        <v>E3559 (GIF) Poles, Colstrip 3-4 Total</v>
      </c>
      <c r="B4724" s="144">
        <f>'[11]Depr Exp'!B4724</f>
        <v>0</v>
      </c>
      <c r="C4724" s="502" t="str">
        <f>'[11]Depr Exp'!C4724</f>
        <v>ETSM</v>
      </c>
      <c r="D4724" s="144"/>
      <c r="E4724" s="281" t="str">
        <f>'[11]Depr Exp'!E4724</f>
        <v>Total</v>
      </c>
      <c r="F4724" s="141">
        <f>'[11]Depr Exp'!F4724</f>
        <v>0</v>
      </c>
      <c r="G4724" s="252">
        <f>'[11]Depr Exp'!G4724</f>
        <v>0</v>
      </c>
      <c r="H4724" s="286">
        <f>'[11]Depr Exp'!H4724</f>
        <v>2740.5600000000009</v>
      </c>
      <c r="I4724" s="141">
        <f>'[11]Depr Exp'!I4724</f>
        <v>0</v>
      </c>
      <c r="J4724" s="252">
        <f>'[11]Depr Exp'!J4724</f>
        <v>0</v>
      </c>
      <c r="K4724" s="286">
        <f>'[11]Depr Exp'!K4724</f>
        <v>2740.5722940000001</v>
      </c>
      <c r="L4724" s="286">
        <f>'[11]Depr Exp'!L4724</f>
        <v>0.01</v>
      </c>
      <c r="M4724" s="144"/>
      <c r="N4724" s="144"/>
    </row>
    <row r="4725" spans="1:14" ht="13.5" thickTop="1">
      <c r="A4725" s="144" t="str">
        <f>'[11]Depr Exp'!A4725</f>
        <v>E3559 (GIF) Poles, Hopkins Ridge</v>
      </c>
      <c r="B4725" s="144" t="str">
        <f>'[11]Depr Exp'!B4725</f>
        <v>E3559 (GIF) Poles, Hopkins Ridge-1</v>
      </c>
      <c r="C4725" s="144" t="str">
        <f>'[11]Depr Exp'!C4725</f>
        <v>403E</v>
      </c>
      <c r="D4725" s="144"/>
      <c r="E4725" s="282">
        <f>'[11]Depr Exp'!E4725</f>
        <v>43131</v>
      </c>
      <c r="F4725" s="523">
        <f>'[11]Depr Exp'!F4725</f>
        <v>1544998.62</v>
      </c>
      <c r="G4725" s="305">
        <f>'[11]Depr Exp'!G4725</f>
        <v>3.0900000000000004E-2</v>
      </c>
      <c r="H4725" s="524">
        <f>'[11]Depr Exp'!H4725</f>
        <v>3978.37</v>
      </c>
      <c r="I4725" s="523">
        <f>'[11]Depr Exp'!I4725</f>
        <v>1544998.62</v>
      </c>
      <c r="J4725" s="305">
        <f>'[11]Depr Exp'!J4725</f>
        <v>3.0900000000000004E-2</v>
      </c>
      <c r="K4725" s="373">
        <f>'[11]Depr Exp'!K4725</f>
        <v>3978.3714465000007</v>
      </c>
      <c r="L4725" s="524">
        <f>'[11]Depr Exp'!L4725</f>
        <v>0</v>
      </c>
      <c r="M4725" s="144"/>
      <c r="N4725" s="144"/>
    </row>
    <row r="4726" spans="1:14">
      <c r="A4726" s="144" t="str">
        <f>'[11]Depr Exp'!A4726</f>
        <v>E3559 (GIF) Poles, Hopkins Ridge</v>
      </c>
      <c r="B4726" s="144" t="str">
        <f>'[11]Depr Exp'!B4726</f>
        <v>E3559 (GIF) Poles, Hopkins Ridge-2</v>
      </c>
      <c r="C4726" s="144" t="str">
        <f>'[11]Depr Exp'!C4726</f>
        <v>403E</v>
      </c>
      <c r="D4726" s="144"/>
      <c r="E4726" s="282">
        <f>'[11]Depr Exp'!E4726</f>
        <v>43159</v>
      </c>
      <c r="F4726" s="523">
        <f>'[11]Depr Exp'!F4726</f>
        <v>1544998.62</v>
      </c>
      <c r="G4726" s="305">
        <f>'[11]Depr Exp'!G4726</f>
        <v>3.0900000000000004E-2</v>
      </c>
      <c r="H4726" s="524">
        <f>'[11]Depr Exp'!H4726</f>
        <v>3978.37</v>
      </c>
      <c r="I4726" s="523">
        <f>'[11]Depr Exp'!I4726</f>
        <v>1544998.62</v>
      </c>
      <c r="J4726" s="305">
        <f>'[11]Depr Exp'!J4726</f>
        <v>3.0900000000000004E-2</v>
      </c>
      <c r="K4726" s="373">
        <f>'[11]Depr Exp'!K4726</f>
        <v>3978.3714465000007</v>
      </c>
      <c r="L4726" s="524">
        <f>'[11]Depr Exp'!L4726</f>
        <v>0</v>
      </c>
      <c r="M4726" s="144"/>
      <c r="N4726" s="144"/>
    </row>
    <row r="4727" spans="1:14">
      <c r="A4727" s="144" t="str">
        <f>'[11]Depr Exp'!A4727</f>
        <v>E3559 (GIF) Poles, Hopkins Ridge</v>
      </c>
      <c r="B4727" s="144" t="str">
        <f>'[11]Depr Exp'!B4727</f>
        <v>E3559 (GIF) Poles, Hopkins Ridge-3</v>
      </c>
      <c r="C4727" s="144" t="str">
        <f>'[11]Depr Exp'!C4727</f>
        <v>403E</v>
      </c>
      <c r="D4727" s="144"/>
      <c r="E4727" s="282">
        <f>'[11]Depr Exp'!E4727</f>
        <v>43190</v>
      </c>
      <c r="F4727" s="523">
        <f>'[11]Depr Exp'!F4727</f>
        <v>1544998.62</v>
      </c>
      <c r="G4727" s="305">
        <f>'[11]Depr Exp'!G4727</f>
        <v>3.0900000000000004E-2</v>
      </c>
      <c r="H4727" s="524">
        <f>'[11]Depr Exp'!H4727</f>
        <v>3978.37</v>
      </c>
      <c r="I4727" s="523">
        <f>'[11]Depr Exp'!I4727</f>
        <v>1544998.62</v>
      </c>
      <c r="J4727" s="305">
        <f>'[11]Depr Exp'!J4727</f>
        <v>3.0900000000000004E-2</v>
      </c>
      <c r="K4727" s="373">
        <f>'[11]Depr Exp'!K4727</f>
        <v>3978.3714465000007</v>
      </c>
      <c r="L4727" s="524">
        <f>'[11]Depr Exp'!L4727</f>
        <v>0</v>
      </c>
      <c r="M4727" s="144"/>
      <c r="N4727" s="144"/>
    </row>
    <row r="4728" spans="1:14">
      <c r="A4728" s="144" t="str">
        <f>'[11]Depr Exp'!A4728</f>
        <v>E3559 (GIF) Poles, Hopkins Ridge</v>
      </c>
      <c r="B4728" s="144" t="str">
        <f>'[11]Depr Exp'!B4728</f>
        <v>E3559 (GIF) Poles, Hopkins Ridge-4</v>
      </c>
      <c r="C4728" s="144" t="str">
        <f>'[11]Depr Exp'!C4728</f>
        <v>403E</v>
      </c>
      <c r="D4728" s="144"/>
      <c r="E4728" s="282">
        <f>'[11]Depr Exp'!E4728</f>
        <v>43220</v>
      </c>
      <c r="F4728" s="523">
        <f>'[11]Depr Exp'!F4728</f>
        <v>1544998.62</v>
      </c>
      <c r="G4728" s="305">
        <f>'[11]Depr Exp'!G4728</f>
        <v>3.0900000000000004E-2</v>
      </c>
      <c r="H4728" s="524">
        <f>'[11]Depr Exp'!H4728</f>
        <v>3978.37</v>
      </c>
      <c r="I4728" s="523">
        <f>'[11]Depr Exp'!I4728</f>
        <v>1544998.62</v>
      </c>
      <c r="J4728" s="305">
        <f>'[11]Depr Exp'!J4728</f>
        <v>3.0900000000000004E-2</v>
      </c>
      <c r="K4728" s="373">
        <f>'[11]Depr Exp'!K4728</f>
        <v>3978.3714465000007</v>
      </c>
      <c r="L4728" s="524">
        <f>'[11]Depr Exp'!L4728</f>
        <v>0</v>
      </c>
      <c r="M4728" s="144"/>
      <c r="N4728" s="144"/>
    </row>
    <row r="4729" spans="1:14">
      <c r="A4729" s="144" t="str">
        <f>'[11]Depr Exp'!A4729</f>
        <v>E3559 (GIF) Poles, Hopkins Ridge</v>
      </c>
      <c r="B4729" s="144" t="str">
        <f>'[11]Depr Exp'!B4729</f>
        <v>E3559 (GIF) Poles, Hopkins Ridge-5</v>
      </c>
      <c r="C4729" s="144" t="str">
        <f>'[11]Depr Exp'!C4729</f>
        <v>403E</v>
      </c>
      <c r="D4729" s="144"/>
      <c r="E4729" s="282">
        <f>'[11]Depr Exp'!E4729</f>
        <v>43251</v>
      </c>
      <c r="F4729" s="523">
        <f>'[11]Depr Exp'!F4729</f>
        <v>1544998.62</v>
      </c>
      <c r="G4729" s="305">
        <f>'[11]Depr Exp'!G4729</f>
        <v>3.0900000000000004E-2</v>
      </c>
      <c r="H4729" s="524">
        <f>'[11]Depr Exp'!H4729</f>
        <v>3978.37</v>
      </c>
      <c r="I4729" s="523">
        <f>'[11]Depr Exp'!I4729</f>
        <v>1544998.62</v>
      </c>
      <c r="J4729" s="305">
        <f>'[11]Depr Exp'!J4729</f>
        <v>3.0900000000000004E-2</v>
      </c>
      <c r="K4729" s="373">
        <f>'[11]Depr Exp'!K4729</f>
        <v>3978.3714465000007</v>
      </c>
      <c r="L4729" s="524">
        <f>'[11]Depr Exp'!L4729</f>
        <v>0</v>
      </c>
      <c r="M4729" s="144"/>
      <c r="N4729" s="144"/>
    </row>
    <row r="4730" spans="1:14">
      <c r="A4730" s="144" t="str">
        <f>'[11]Depr Exp'!A4730</f>
        <v>E3559 (GIF) Poles, Hopkins Ridge</v>
      </c>
      <c r="B4730" s="144" t="str">
        <f>'[11]Depr Exp'!B4730</f>
        <v>E3559 (GIF) Poles, Hopkins Ridge-6</v>
      </c>
      <c r="C4730" s="144" t="str">
        <f>'[11]Depr Exp'!C4730</f>
        <v>403E</v>
      </c>
      <c r="D4730" s="144"/>
      <c r="E4730" s="282">
        <f>'[11]Depr Exp'!E4730</f>
        <v>43281</v>
      </c>
      <c r="F4730" s="523">
        <f>'[11]Depr Exp'!F4730</f>
        <v>1544998.62</v>
      </c>
      <c r="G4730" s="305">
        <f>'[11]Depr Exp'!G4730</f>
        <v>3.0900000000000004E-2</v>
      </c>
      <c r="H4730" s="524">
        <f>'[11]Depr Exp'!H4730</f>
        <v>3978.37</v>
      </c>
      <c r="I4730" s="523">
        <f>'[11]Depr Exp'!I4730</f>
        <v>1544998.62</v>
      </c>
      <c r="J4730" s="305">
        <f>'[11]Depr Exp'!J4730</f>
        <v>3.0900000000000004E-2</v>
      </c>
      <c r="K4730" s="373">
        <f>'[11]Depr Exp'!K4730</f>
        <v>3978.3714465000007</v>
      </c>
      <c r="L4730" s="524">
        <f>'[11]Depr Exp'!L4730</f>
        <v>0</v>
      </c>
      <c r="M4730" s="144"/>
      <c r="N4730" s="144"/>
    </row>
    <row r="4731" spans="1:14">
      <c r="A4731" s="144" t="str">
        <f>'[11]Depr Exp'!A4731</f>
        <v>E3559 (GIF) Poles, Hopkins Ridge</v>
      </c>
      <c r="B4731" s="144" t="str">
        <f>'[11]Depr Exp'!B4731</f>
        <v>E3559 (GIF) Poles, Hopkins Ridge-7</v>
      </c>
      <c r="C4731" s="144" t="str">
        <f>'[11]Depr Exp'!C4731</f>
        <v>403E</v>
      </c>
      <c r="D4731" s="144"/>
      <c r="E4731" s="282">
        <f>'[11]Depr Exp'!E4731</f>
        <v>43312</v>
      </c>
      <c r="F4731" s="523">
        <f>'[11]Depr Exp'!F4731</f>
        <v>1544998.62</v>
      </c>
      <c r="G4731" s="305">
        <f>'[11]Depr Exp'!G4731</f>
        <v>3.0900000000000004E-2</v>
      </c>
      <c r="H4731" s="524">
        <f>'[11]Depr Exp'!H4731</f>
        <v>3978.37</v>
      </c>
      <c r="I4731" s="523">
        <f>'[11]Depr Exp'!I4731</f>
        <v>1544998.62</v>
      </c>
      <c r="J4731" s="305">
        <f>'[11]Depr Exp'!J4731</f>
        <v>3.0900000000000004E-2</v>
      </c>
      <c r="K4731" s="373">
        <f>'[11]Depr Exp'!K4731</f>
        <v>3978.3714465000007</v>
      </c>
      <c r="L4731" s="524">
        <f>'[11]Depr Exp'!L4731</f>
        <v>0</v>
      </c>
      <c r="M4731" s="144"/>
      <c r="N4731" s="144"/>
    </row>
    <row r="4732" spans="1:14">
      <c r="A4732" s="144" t="str">
        <f>'[11]Depr Exp'!A4732</f>
        <v>E3559 (GIF) Poles, Hopkins Ridge</v>
      </c>
      <c r="B4732" s="144" t="str">
        <f>'[11]Depr Exp'!B4732</f>
        <v>E3559 (GIF) Poles, Hopkins Ridge-8</v>
      </c>
      <c r="C4732" s="144" t="str">
        <f>'[11]Depr Exp'!C4732</f>
        <v>403E</v>
      </c>
      <c r="D4732" s="144"/>
      <c r="E4732" s="282">
        <f>'[11]Depr Exp'!E4732</f>
        <v>43343</v>
      </c>
      <c r="F4732" s="523">
        <f>'[11]Depr Exp'!F4732</f>
        <v>1544998.62</v>
      </c>
      <c r="G4732" s="305">
        <f>'[11]Depr Exp'!G4732</f>
        <v>3.0900000000000004E-2</v>
      </c>
      <c r="H4732" s="524">
        <f>'[11]Depr Exp'!H4732</f>
        <v>3978.37</v>
      </c>
      <c r="I4732" s="523">
        <f>'[11]Depr Exp'!I4732</f>
        <v>1544998.62</v>
      </c>
      <c r="J4732" s="305">
        <f>'[11]Depr Exp'!J4732</f>
        <v>3.0900000000000004E-2</v>
      </c>
      <c r="K4732" s="373">
        <f>'[11]Depr Exp'!K4732</f>
        <v>3978.3714465000007</v>
      </c>
      <c r="L4732" s="524">
        <f>'[11]Depr Exp'!L4732</f>
        <v>0</v>
      </c>
      <c r="M4732" s="144"/>
      <c r="N4732" s="144"/>
    </row>
    <row r="4733" spans="1:14">
      <c r="A4733" s="144" t="str">
        <f>'[11]Depr Exp'!A4733</f>
        <v>E3559 (GIF) Poles, Hopkins Ridge</v>
      </c>
      <c r="B4733" s="144" t="str">
        <f>'[11]Depr Exp'!B4733</f>
        <v>E3559 (GIF) Poles, Hopkins Ridge-9</v>
      </c>
      <c r="C4733" s="144" t="str">
        <f>'[11]Depr Exp'!C4733</f>
        <v>403E</v>
      </c>
      <c r="D4733" s="144"/>
      <c r="E4733" s="282">
        <f>'[11]Depr Exp'!E4733</f>
        <v>43373</v>
      </c>
      <c r="F4733" s="523">
        <f>'[11]Depr Exp'!F4733</f>
        <v>1544998.62</v>
      </c>
      <c r="G4733" s="305">
        <f>'[11]Depr Exp'!G4733</f>
        <v>3.0900000000000004E-2</v>
      </c>
      <c r="H4733" s="524">
        <f>'[11]Depr Exp'!H4733</f>
        <v>3978.37</v>
      </c>
      <c r="I4733" s="523">
        <f>'[11]Depr Exp'!I4733</f>
        <v>1544998.62</v>
      </c>
      <c r="J4733" s="305">
        <f>'[11]Depr Exp'!J4733</f>
        <v>3.0900000000000004E-2</v>
      </c>
      <c r="K4733" s="373">
        <f>'[11]Depr Exp'!K4733</f>
        <v>3978.3714465000007</v>
      </c>
      <c r="L4733" s="524">
        <f>'[11]Depr Exp'!L4733</f>
        <v>0</v>
      </c>
      <c r="M4733" s="144"/>
      <c r="N4733" s="144"/>
    </row>
    <row r="4734" spans="1:14">
      <c r="A4734" s="144" t="str">
        <f>'[11]Depr Exp'!A4734</f>
        <v>E3559 (GIF) Poles, Hopkins Ridge</v>
      </c>
      <c r="B4734" s="144" t="str">
        <f>'[11]Depr Exp'!B4734</f>
        <v>E3559 (GIF) Poles, Hopkins Ridge-10</v>
      </c>
      <c r="C4734" s="144" t="str">
        <f>'[11]Depr Exp'!C4734</f>
        <v>403E</v>
      </c>
      <c r="D4734" s="144"/>
      <c r="E4734" s="282">
        <f>'[11]Depr Exp'!E4734</f>
        <v>43404</v>
      </c>
      <c r="F4734" s="523">
        <f>'[11]Depr Exp'!F4734</f>
        <v>1544998.62</v>
      </c>
      <c r="G4734" s="305">
        <f>'[11]Depr Exp'!G4734</f>
        <v>3.0900000000000004E-2</v>
      </c>
      <c r="H4734" s="524">
        <f>'[11]Depr Exp'!H4734</f>
        <v>3978.37</v>
      </c>
      <c r="I4734" s="523">
        <f>'[11]Depr Exp'!I4734</f>
        <v>1544998.62</v>
      </c>
      <c r="J4734" s="305">
        <f>'[11]Depr Exp'!J4734</f>
        <v>3.0900000000000004E-2</v>
      </c>
      <c r="K4734" s="373">
        <f>'[11]Depr Exp'!K4734</f>
        <v>3978.3714465000007</v>
      </c>
      <c r="L4734" s="524">
        <f>'[11]Depr Exp'!L4734</f>
        <v>0</v>
      </c>
      <c r="M4734" s="144"/>
      <c r="N4734" s="144"/>
    </row>
    <row r="4735" spans="1:14">
      <c r="A4735" s="144" t="str">
        <f>'[11]Depr Exp'!A4735</f>
        <v>E3559 (GIF) Poles, Hopkins Ridge</v>
      </c>
      <c r="B4735" s="144" t="str">
        <f>'[11]Depr Exp'!B4735</f>
        <v>E3559 (GIF) Poles, Hopkins Ridge-11</v>
      </c>
      <c r="C4735" s="144" t="str">
        <f>'[11]Depr Exp'!C4735</f>
        <v>403E</v>
      </c>
      <c r="D4735" s="144"/>
      <c r="E4735" s="282">
        <f>'[11]Depr Exp'!E4735</f>
        <v>43434</v>
      </c>
      <c r="F4735" s="523">
        <f>'[11]Depr Exp'!F4735</f>
        <v>1544998.62</v>
      </c>
      <c r="G4735" s="305">
        <f>'[11]Depr Exp'!G4735</f>
        <v>3.0900000000000004E-2</v>
      </c>
      <c r="H4735" s="524">
        <f>'[11]Depr Exp'!H4735</f>
        <v>3978.37</v>
      </c>
      <c r="I4735" s="523">
        <f>'[11]Depr Exp'!I4735</f>
        <v>1544998.62</v>
      </c>
      <c r="J4735" s="305">
        <f>'[11]Depr Exp'!J4735</f>
        <v>3.0900000000000004E-2</v>
      </c>
      <c r="K4735" s="373">
        <f>'[11]Depr Exp'!K4735</f>
        <v>3978.3714465000007</v>
      </c>
      <c r="L4735" s="524">
        <f>'[11]Depr Exp'!L4735</f>
        <v>0</v>
      </c>
      <c r="M4735" s="144"/>
      <c r="N4735" s="144"/>
    </row>
    <row r="4736" spans="1:14">
      <c r="A4736" s="144" t="str">
        <f>'[11]Depr Exp'!A4736</f>
        <v>E3559 (GIF) Poles, Hopkins Ridge</v>
      </c>
      <c r="B4736" s="144" t="str">
        <f>'[11]Depr Exp'!B4736</f>
        <v>E3559 (GIF) Poles, Hopkins Ridge-12</v>
      </c>
      <c r="C4736" s="144" t="str">
        <f>'[11]Depr Exp'!C4736</f>
        <v>403E</v>
      </c>
      <c r="D4736" s="144"/>
      <c r="E4736" s="282">
        <f>'[11]Depr Exp'!E4736</f>
        <v>43465</v>
      </c>
      <c r="F4736" s="523">
        <f>'[11]Depr Exp'!F4736</f>
        <v>1544998.62</v>
      </c>
      <c r="G4736" s="305">
        <f>'[11]Depr Exp'!G4736</f>
        <v>3.0900000000000004E-2</v>
      </c>
      <c r="H4736" s="524">
        <f>'[11]Depr Exp'!H4736</f>
        <v>3978.37</v>
      </c>
      <c r="I4736" s="523">
        <f>'[11]Depr Exp'!I4736</f>
        <v>1544998.62</v>
      </c>
      <c r="J4736" s="305">
        <f>'[11]Depr Exp'!J4736</f>
        <v>3.0900000000000004E-2</v>
      </c>
      <c r="K4736" s="373">
        <f>'[11]Depr Exp'!K4736</f>
        <v>3978.3714465000007</v>
      </c>
      <c r="L4736" s="524">
        <f>'[11]Depr Exp'!L4736</f>
        <v>0</v>
      </c>
      <c r="M4736" s="144"/>
      <c r="N4736" s="144"/>
    </row>
    <row r="4737" spans="1:14" ht="15.75" thickBot="1">
      <c r="A4737" s="159" t="str">
        <f>'[11]Depr Exp'!A4737</f>
        <v>E3559 (GIF) Poles, Hopkins Ridge Total</v>
      </c>
      <c r="B4737" s="144">
        <f>'[11]Depr Exp'!B4737</f>
        <v>0</v>
      </c>
      <c r="C4737" s="502" t="str">
        <f>'[11]Depr Exp'!C4737</f>
        <v>ETSM</v>
      </c>
      <c r="D4737" s="144"/>
      <c r="E4737" s="281" t="str">
        <f>'[11]Depr Exp'!E4737</f>
        <v>Total</v>
      </c>
      <c r="F4737" s="141">
        <f>'[11]Depr Exp'!F4737</f>
        <v>0</v>
      </c>
      <c r="G4737" s="252">
        <f>'[11]Depr Exp'!G4737</f>
        <v>0</v>
      </c>
      <c r="H4737" s="286">
        <f>'[11]Depr Exp'!H4737</f>
        <v>47740.44</v>
      </c>
      <c r="I4737" s="141">
        <f>'[11]Depr Exp'!I4737</f>
        <v>0</v>
      </c>
      <c r="J4737" s="252">
        <f>'[11]Depr Exp'!J4737</f>
        <v>0</v>
      </c>
      <c r="K4737" s="286">
        <f>'[11]Depr Exp'!K4737</f>
        <v>47740.457358000007</v>
      </c>
      <c r="L4737" s="286">
        <f>'[11]Depr Exp'!L4737</f>
        <v>0.02</v>
      </c>
      <c r="M4737" s="144"/>
      <c r="N4737" s="144"/>
    </row>
    <row r="4738" spans="1:14" ht="13.5" thickTop="1">
      <c r="A4738" s="144" t="str">
        <f>'[11]Depr Exp'!A4738</f>
        <v>E3559 (GIF) Poles, Lower Baker</v>
      </c>
      <c r="B4738" s="144" t="str">
        <f>'[11]Depr Exp'!B4738</f>
        <v>E3559 (GIF) Poles, Lower Baker-1</v>
      </c>
      <c r="C4738" s="144" t="str">
        <f>'[11]Depr Exp'!C4738</f>
        <v>403E</v>
      </c>
      <c r="D4738" s="144"/>
      <c r="E4738" s="282">
        <f>'[11]Depr Exp'!E4738</f>
        <v>43131</v>
      </c>
      <c r="F4738" s="523">
        <f>'[11]Depr Exp'!F4738</f>
        <v>11360.29</v>
      </c>
      <c r="G4738" s="305">
        <f>'[11]Depr Exp'!G4738</f>
        <v>3.0900000000000004E-2</v>
      </c>
      <c r="H4738" s="524">
        <f>'[11]Depr Exp'!H4738</f>
        <v>29.25</v>
      </c>
      <c r="I4738" s="523">
        <f>'[11]Depr Exp'!I4738</f>
        <v>11360.29</v>
      </c>
      <c r="J4738" s="305">
        <f>'[11]Depr Exp'!J4738</f>
        <v>3.0900000000000004E-2</v>
      </c>
      <c r="K4738" s="373">
        <f>'[11]Depr Exp'!K4738</f>
        <v>29.252746750000004</v>
      </c>
      <c r="L4738" s="524">
        <f>'[11]Depr Exp'!L4738</f>
        <v>0</v>
      </c>
      <c r="M4738" s="144"/>
      <c r="N4738" s="144"/>
    </row>
    <row r="4739" spans="1:14">
      <c r="A4739" s="144" t="str">
        <f>'[11]Depr Exp'!A4739</f>
        <v>E3559 (GIF) Poles, Lower Baker</v>
      </c>
      <c r="B4739" s="144" t="str">
        <f>'[11]Depr Exp'!B4739</f>
        <v>E3559 (GIF) Poles, Lower Baker-2</v>
      </c>
      <c r="C4739" s="144" t="str">
        <f>'[11]Depr Exp'!C4739</f>
        <v>403E</v>
      </c>
      <c r="D4739" s="144"/>
      <c r="E4739" s="282">
        <f>'[11]Depr Exp'!E4739</f>
        <v>43159</v>
      </c>
      <c r="F4739" s="523">
        <f>'[11]Depr Exp'!F4739</f>
        <v>11360.29</v>
      </c>
      <c r="G4739" s="305">
        <f>'[11]Depr Exp'!G4739</f>
        <v>3.0900000000000004E-2</v>
      </c>
      <c r="H4739" s="524">
        <f>'[11]Depr Exp'!H4739</f>
        <v>29.25</v>
      </c>
      <c r="I4739" s="523">
        <f>'[11]Depr Exp'!I4739</f>
        <v>11360.29</v>
      </c>
      <c r="J4739" s="305">
        <f>'[11]Depr Exp'!J4739</f>
        <v>3.0900000000000004E-2</v>
      </c>
      <c r="K4739" s="373">
        <f>'[11]Depr Exp'!K4739</f>
        <v>29.252746750000004</v>
      </c>
      <c r="L4739" s="524">
        <f>'[11]Depr Exp'!L4739</f>
        <v>0</v>
      </c>
      <c r="M4739" s="144"/>
      <c r="N4739" s="144"/>
    </row>
    <row r="4740" spans="1:14">
      <c r="A4740" s="144" t="str">
        <f>'[11]Depr Exp'!A4740</f>
        <v>E3559 (GIF) Poles, Lower Baker</v>
      </c>
      <c r="B4740" s="144" t="str">
        <f>'[11]Depr Exp'!B4740</f>
        <v>E3559 (GIF) Poles, Lower Baker-3</v>
      </c>
      <c r="C4740" s="144" t="str">
        <f>'[11]Depr Exp'!C4740</f>
        <v>403E</v>
      </c>
      <c r="D4740" s="144"/>
      <c r="E4740" s="282">
        <f>'[11]Depr Exp'!E4740</f>
        <v>43190</v>
      </c>
      <c r="F4740" s="523">
        <f>'[11]Depr Exp'!F4740</f>
        <v>11360.29</v>
      </c>
      <c r="G4740" s="305">
        <f>'[11]Depr Exp'!G4740</f>
        <v>3.0900000000000004E-2</v>
      </c>
      <c r="H4740" s="524">
        <f>'[11]Depr Exp'!H4740</f>
        <v>29.25</v>
      </c>
      <c r="I4740" s="523">
        <f>'[11]Depr Exp'!I4740</f>
        <v>11360.29</v>
      </c>
      <c r="J4740" s="305">
        <f>'[11]Depr Exp'!J4740</f>
        <v>3.0900000000000004E-2</v>
      </c>
      <c r="K4740" s="373">
        <f>'[11]Depr Exp'!K4740</f>
        <v>29.252746750000004</v>
      </c>
      <c r="L4740" s="524">
        <f>'[11]Depr Exp'!L4740</f>
        <v>0</v>
      </c>
      <c r="M4740" s="144"/>
      <c r="N4740" s="144"/>
    </row>
    <row r="4741" spans="1:14">
      <c r="A4741" s="144" t="str">
        <f>'[11]Depr Exp'!A4741</f>
        <v>E3559 (GIF) Poles, Lower Baker</v>
      </c>
      <c r="B4741" s="144" t="str">
        <f>'[11]Depr Exp'!B4741</f>
        <v>E3559 (GIF) Poles, Lower Baker-4</v>
      </c>
      <c r="C4741" s="144" t="str">
        <f>'[11]Depr Exp'!C4741</f>
        <v>403E</v>
      </c>
      <c r="D4741" s="144"/>
      <c r="E4741" s="282">
        <f>'[11]Depr Exp'!E4741</f>
        <v>43220</v>
      </c>
      <c r="F4741" s="523">
        <f>'[11]Depr Exp'!F4741</f>
        <v>11360.29</v>
      </c>
      <c r="G4741" s="305">
        <f>'[11]Depr Exp'!G4741</f>
        <v>3.0900000000000004E-2</v>
      </c>
      <c r="H4741" s="524">
        <f>'[11]Depr Exp'!H4741</f>
        <v>29.25</v>
      </c>
      <c r="I4741" s="523">
        <f>'[11]Depr Exp'!I4741</f>
        <v>11360.29</v>
      </c>
      <c r="J4741" s="305">
        <f>'[11]Depr Exp'!J4741</f>
        <v>3.0900000000000004E-2</v>
      </c>
      <c r="K4741" s="373">
        <f>'[11]Depr Exp'!K4741</f>
        <v>29.252746750000004</v>
      </c>
      <c r="L4741" s="524">
        <f>'[11]Depr Exp'!L4741</f>
        <v>0</v>
      </c>
      <c r="M4741" s="144"/>
      <c r="N4741" s="144"/>
    </row>
    <row r="4742" spans="1:14">
      <c r="A4742" s="144" t="str">
        <f>'[11]Depr Exp'!A4742</f>
        <v>E3559 (GIF) Poles, Lower Baker</v>
      </c>
      <c r="B4742" s="144" t="str">
        <f>'[11]Depr Exp'!B4742</f>
        <v>E3559 (GIF) Poles, Lower Baker-5</v>
      </c>
      <c r="C4742" s="144" t="str">
        <f>'[11]Depr Exp'!C4742</f>
        <v>403E</v>
      </c>
      <c r="D4742" s="144"/>
      <c r="E4742" s="282">
        <f>'[11]Depr Exp'!E4742</f>
        <v>43251</v>
      </c>
      <c r="F4742" s="523">
        <f>'[11]Depr Exp'!F4742</f>
        <v>11360.29</v>
      </c>
      <c r="G4742" s="305">
        <f>'[11]Depr Exp'!G4742</f>
        <v>3.0900000000000004E-2</v>
      </c>
      <c r="H4742" s="524">
        <f>'[11]Depr Exp'!H4742</f>
        <v>29.25</v>
      </c>
      <c r="I4742" s="523">
        <f>'[11]Depr Exp'!I4742</f>
        <v>11360.29</v>
      </c>
      <c r="J4742" s="305">
        <f>'[11]Depr Exp'!J4742</f>
        <v>3.0900000000000004E-2</v>
      </c>
      <c r="K4742" s="373">
        <f>'[11]Depr Exp'!K4742</f>
        <v>29.252746750000004</v>
      </c>
      <c r="L4742" s="524">
        <f>'[11]Depr Exp'!L4742</f>
        <v>0</v>
      </c>
      <c r="M4742" s="144"/>
      <c r="N4742" s="144"/>
    </row>
    <row r="4743" spans="1:14">
      <c r="A4743" s="144" t="str">
        <f>'[11]Depr Exp'!A4743</f>
        <v>E3559 (GIF) Poles, Lower Baker</v>
      </c>
      <c r="B4743" s="144" t="str">
        <f>'[11]Depr Exp'!B4743</f>
        <v>E3559 (GIF) Poles, Lower Baker-6</v>
      </c>
      <c r="C4743" s="144" t="str">
        <f>'[11]Depr Exp'!C4743</f>
        <v>403E</v>
      </c>
      <c r="D4743" s="144"/>
      <c r="E4743" s="282">
        <f>'[11]Depr Exp'!E4743</f>
        <v>43281</v>
      </c>
      <c r="F4743" s="523">
        <f>'[11]Depr Exp'!F4743</f>
        <v>11360.29</v>
      </c>
      <c r="G4743" s="305">
        <f>'[11]Depr Exp'!G4743</f>
        <v>3.0900000000000004E-2</v>
      </c>
      <c r="H4743" s="524">
        <f>'[11]Depr Exp'!H4743</f>
        <v>29.25</v>
      </c>
      <c r="I4743" s="523">
        <f>'[11]Depr Exp'!I4743</f>
        <v>11360.29</v>
      </c>
      <c r="J4743" s="305">
        <f>'[11]Depr Exp'!J4743</f>
        <v>3.0900000000000004E-2</v>
      </c>
      <c r="K4743" s="373">
        <f>'[11]Depr Exp'!K4743</f>
        <v>29.252746750000004</v>
      </c>
      <c r="L4743" s="524">
        <f>'[11]Depr Exp'!L4743</f>
        <v>0</v>
      </c>
      <c r="M4743" s="144"/>
      <c r="N4743" s="144"/>
    </row>
    <row r="4744" spans="1:14">
      <c r="A4744" s="144" t="str">
        <f>'[11]Depr Exp'!A4744</f>
        <v>E3559 (GIF) Poles, Lower Baker</v>
      </c>
      <c r="B4744" s="144" t="str">
        <f>'[11]Depr Exp'!B4744</f>
        <v>E3559 (GIF) Poles, Lower Baker-7</v>
      </c>
      <c r="C4744" s="144" t="str">
        <f>'[11]Depr Exp'!C4744</f>
        <v>403E</v>
      </c>
      <c r="D4744" s="144"/>
      <c r="E4744" s="282">
        <f>'[11]Depr Exp'!E4744</f>
        <v>43312</v>
      </c>
      <c r="F4744" s="523">
        <f>'[11]Depr Exp'!F4744</f>
        <v>11360.29</v>
      </c>
      <c r="G4744" s="305">
        <f>'[11]Depr Exp'!G4744</f>
        <v>3.0900000000000004E-2</v>
      </c>
      <c r="H4744" s="524">
        <f>'[11]Depr Exp'!H4744</f>
        <v>29.25</v>
      </c>
      <c r="I4744" s="523">
        <f>'[11]Depr Exp'!I4744</f>
        <v>11360.29</v>
      </c>
      <c r="J4744" s="305">
        <f>'[11]Depr Exp'!J4744</f>
        <v>3.0900000000000004E-2</v>
      </c>
      <c r="K4744" s="373">
        <f>'[11]Depr Exp'!K4744</f>
        <v>29.252746750000004</v>
      </c>
      <c r="L4744" s="524">
        <f>'[11]Depr Exp'!L4744</f>
        <v>0</v>
      </c>
      <c r="M4744" s="144"/>
      <c r="N4744" s="144"/>
    </row>
    <row r="4745" spans="1:14">
      <c r="A4745" s="144" t="str">
        <f>'[11]Depr Exp'!A4745</f>
        <v>E3559 (GIF) Poles, Lower Baker</v>
      </c>
      <c r="B4745" s="144" t="str">
        <f>'[11]Depr Exp'!B4745</f>
        <v>E3559 (GIF) Poles, Lower Baker-8</v>
      </c>
      <c r="C4745" s="144" t="str">
        <f>'[11]Depr Exp'!C4745</f>
        <v>403E</v>
      </c>
      <c r="D4745" s="144"/>
      <c r="E4745" s="282">
        <f>'[11]Depr Exp'!E4745</f>
        <v>43343</v>
      </c>
      <c r="F4745" s="523">
        <f>'[11]Depr Exp'!F4745</f>
        <v>11360.29</v>
      </c>
      <c r="G4745" s="305">
        <f>'[11]Depr Exp'!G4745</f>
        <v>3.0900000000000004E-2</v>
      </c>
      <c r="H4745" s="524">
        <f>'[11]Depr Exp'!H4745</f>
        <v>29.25</v>
      </c>
      <c r="I4745" s="523">
        <f>'[11]Depr Exp'!I4745</f>
        <v>11360.29</v>
      </c>
      <c r="J4745" s="305">
        <f>'[11]Depr Exp'!J4745</f>
        <v>3.0900000000000004E-2</v>
      </c>
      <c r="K4745" s="373">
        <f>'[11]Depr Exp'!K4745</f>
        <v>29.252746750000004</v>
      </c>
      <c r="L4745" s="524">
        <f>'[11]Depr Exp'!L4745</f>
        <v>0</v>
      </c>
      <c r="M4745" s="144"/>
      <c r="N4745" s="144"/>
    </row>
    <row r="4746" spans="1:14">
      <c r="A4746" s="144" t="str">
        <f>'[11]Depr Exp'!A4746</f>
        <v>E3559 (GIF) Poles, Lower Baker</v>
      </c>
      <c r="B4746" s="144" t="str">
        <f>'[11]Depr Exp'!B4746</f>
        <v>E3559 (GIF) Poles, Lower Baker-9</v>
      </c>
      <c r="C4746" s="144" t="str">
        <f>'[11]Depr Exp'!C4746</f>
        <v>403E</v>
      </c>
      <c r="D4746" s="144"/>
      <c r="E4746" s="282">
        <f>'[11]Depr Exp'!E4746</f>
        <v>43373</v>
      </c>
      <c r="F4746" s="523">
        <f>'[11]Depr Exp'!F4746</f>
        <v>11360.29</v>
      </c>
      <c r="G4746" s="305">
        <f>'[11]Depr Exp'!G4746</f>
        <v>3.0900000000000004E-2</v>
      </c>
      <c r="H4746" s="524">
        <f>'[11]Depr Exp'!H4746</f>
        <v>29.25</v>
      </c>
      <c r="I4746" s="523">
        <f>'[11]Depr Exp'!I4746</f>
        <v>11360.29</v>
      </c>
      <c r="J4746" s="305">
        <f>'[11]Depr Exp'!J4746</f>
        <v>3.0900000000000004E-2</v>
      </c>
      <c r="K4746" s="373">
        <f>'[11]Depr Exp'!K4746</f>
        <v>29.252746750000004</v>
      </c>
      <c r="L4746" s="524">
        <f>'[11]Depr Exp'!L4746</f>
        <v>0</v>
      </c>
      <c r="M4746" s="144"/>
      <c r="N4746" s="144"/>
    </row>
    <row r="4747" spans="1:14">
      <c r="A4747" s="144" t="str">
        <f>'[11]Depr Exp'!A4747</f>
        <v>E3559 (GIF) Poles, Lower Baker</v>
      </c>
      <c r="B4747" s="144" t="str">
        <f>'[11]Depr Exp'!B4747</f>
        <v>E3559 (GIF) Poles, Lower Baker-10</v>
      </c>
      <c r="C4747" s="144" t="str">
        <f>'[11]Depr Exp'!C4747</f>
        <v>403E</v>
      </c>
      <c r="D4747" s="144"/>
      <c r="E4747" s="282">
        <f>'[11]Depr Exp'!E4747</f>
        <v>43404</v>
      </c>
      <c r="F4747" s="523">
        <f>'[11]Depr Exp'!F4747</f>
        <v>11360.29</v>
      </c>
      <c r="G4747" s="305">
        <f>'[11]Depr Exp'!G4747</f>
        <v>3.0900000000000004E-2</v>
      </c>
      <c r="H4747" s="524">
        <f>'[11]Depr Exp'!H4747</f>
        <v>29.25</v>
      </c>
      <c r="I4747" s="523">
        <f>'[11]Depr Exp'!I4747</f>
        <v>11360.29</v>
      </c>
      <c r="J4747" s="305">
        <f>'[11]Depr Exp'!J4747</f>
        <v>3.0900000000000004E-2</v>
      </c>
      <c r="K4747" s="373">
        <f>'[11]Depr Exp'!K4747</f>
        <v>29.252746750000004</v>
      </c>
      <c r="L4747" s="524">
        <f>'[11]Depr Exp'!L4747</f>
        <v>0</v>
      </c>
      <c r="M4747" s="144"/>
      <c r="N4747" s="144"/>
    </row>
    <row r="4748" spans="1:14">
      <c r="A4748" s="144" t="str">
        <f>'[11]Depr Exp'!A4748</f>
        <v>E3559 (GIF) Poles, Lower Baker</v>
      </c>
      <c r="B4748" s="144" t="str">
        <f>'[11]Depr Exp'!B4748</f>
        <v>E3559 (GIF) Poles, Lower Baker-11</v>
      </c>
      <c r="C4748" s="144" t="str">
        <f>'[11]Depr Exp'!C4748</f>
        <v>403E</v>
      </c>
      <c r="D4748" s="144"/>
      <c r="E4748" s="282">
        <f>'[11]Depr Exp'!E4748</f>
        <v>43434</v>
      </c>
      <c r="F4748" s="523">
        <f>'[11]Depr Exp'!F4748</f>
        <v>11360.29</v>
      </c>
      <c r="G4748" s="305">
        <f>'[11]Depr Exp'!G4748</f>
        <v>3.0900000000000004E-2</v>
      </c>
      <c r="H4748" s="524">
        <f>'[11]Depr Exp'!H4748</f>
        <v>29.25</v>
      </c>
      <c r="I4748" s="523">
        <f>'[11]Depr Exp'!I4748</f>
        <v>11360.29</v>
      </c>
      <c r="J4748" s="305">
        <f>'[11]Depr Exp'!J4748</f>
        <v>3.0900000000000004E-2</v>
      </c>
      <c r="K4748" s="373">
        <f>'[11]Depr Exp'!K4748</f>
        <v>29.252746750000004</v>
      </c>
      <c r="L4748" s="524">
        <f>'[11]Depr Exp'!L4748</f>
        <v>0</v>
      </c>
      <c r="M4748" s="144"/>
      <c r="N4748" s="144"/>
    </row>
    <row r="4749" spans="1:14">
      <c r="A4749" s="144" t="str">
        <f>'[11]Depr Exp'!A4749</f>
        <v>E3559 (GIF) Poles, Lower Baker</v>
      </c>
      <c r="B4749" s="144" t="str">
        <f>'[11]Depr Exp'!B4749</f>
        <v>E3559 (GIF) Poles, Lower Baker-12</v>
      </c>
      <c r="C4749" s="144" t="str">
        <f>'[11]Depr Exp'!C4749</f>
        <v>403E</v>
      </c>
      <c r="D4749" s="144"/>
      <c r="E4749" s="282">
        <f>'[11]Depr Exp'!E4749</f>
        <v>43465</v>
      </c>
      <c r="F4749" s="523">
        <f>'[11]Depr Exp'!F4749</f>
        <v>11360.29</v>
      </c>
      <c r="G4749" s="305">
        <f>'[11]Depr Exp'!G4749</f>
        <v>3.0900000000000004E-2</v>
      </c>
      <c r="H4749" s="524">
        <f>'[11]Depr Exp'!H4749</f>
        <v>29.25</v>
      </c>
      <c r="I4749" s="523">
        <f>'[11]Depr Exp'!I4749</f>
        <v>11360.29</v>
      </c>
      <c r="J4749" s="305">
        <f>'[11]Depr Exp'!J4749</f>
        <v>3.0900000000000004E-2</v>
      </c>
      <c r="K4749" s="373">
        <f>'[11]Depr Exp'!K4749</f>
        <v>29.252746750000004</v>
      </c>
      <c r="L4749" s="524">
        <f>'[11]Depr Exp'!L4749</f>
        <v>0</v>
      </c>
      <c r="M4749" s="144"/>
      <c r="N4749" s="144"/>
    </row>
    <row r="4750" spans="1:14" ht="15.75" thickBot="1">
      <c r="A4750" s="159" t="str">
        <f>'[11]Depr Exp'!A4750</f>
        <v>E3559 (GIF) Poles, Lower Baker Total</v>
      </c>
      <c r="B4750" s="144">
        <f>'[11]Depr Exp'!B4750</f>
        <v>0</v>
      </c>
      <c r="C4750" s="502" t="str">
        <f>'[11]Depr Exp'!C4750</f>
        <v>ETSM</v>
      </c>
      <c r="D4750" s="144"/>
      <c r="E4750" s="281" t="str">
        <f>'[11]Depr Exp'!E4750</f>
        <v>Total</v>
      </c>
      <c r="F4750" s="141">
        <f>'[11]Depr Exp'!F4750</f>
        <v>0</v>
      </c>
      <c r="G4750" s="252">
        <f>'[11]Depr Exp'!G4750</f>
        <v>0</v>
      </c>
      <c r="H4750" s="286">
        <f>'[11]Depr Exp'!H4750</f>
        <v>351</v>
      </c>
      <c r="I4750" s="141">
        <f>'[11]Depr Exp'!I4750</f>
        <v>0</v>
      </c>
      <c r="J4750" s="252">
        <f>'[11]Depr Exp'!J4750</f>
        <v>0</v>
      </c>
      <c r="K4750" s="286">
        <f>'[11]Depr Exp'!K4750</f>
        <v>351.03296100000011</v>
      </c>
      <c r="L4750" s="286">
        <f>'[11]Depr Exp'!L4750</f>
        <v>0.03</v>
      </c>
      <c r="M4750" s="144"/>
      <c r="N4750" s="144"/>
    </row>
    <row r="4751" spans="1:14" ht="13.5" thickTop="1">
      <c r="A4751" s="144" t="str">
        <f>'[11]Depr Exp'!A4751</f>
        <v>E3559 (GIF) Poles, Poison Spring</v>
      </c>
      <c r="B4751" s="144" t="str">
        <f>'[11]Depr Exp'!B4751</f>
        <v>E3559 (GIF) Poles, Poison Spring-1</v>
      </c>
      <c r="C4751" s="144" t="str">
        <f>'[11]Depr Exp'!C4751</f>
        <v>403E</v>
      </c>
      <c r="D4751" s="144"/>
      <c r="E4751" s="282">
        <f>'[11]Depr Exp'!E4751</f>
        <v>43131</v>
      </c>
      <c r="F4751" s="523">
        <f>'[11]Depr Exp'!F4751</f>
        <v>935092.03</v>
      </c>
      <c r="G4751" s="305">
        <f>'[11]Depr Exp'!G4751</f>
        <v>3.0900000000000004E-2</v>
      </c>
      <c r="H4751" s="524">
        <f>'[11]Depr Exp'!H4751</f>
        <v>2407.86</v>
      </c>
      <c r="I4751" s="523">
        <f>'[11]Depr Exp'!I4751</f>
        <v>935092.03</v>
      </c>
      <c r="J4751" s="305">
        <f>'[11]Depr Exp'!J4751</f>
        <v>3.0900000000000004E-2</v>
      </c>
      <c r="K4751" s="373">
        <f>'[11]Depr Exp'!K4751</f>
        <v>2407.8619772500001</v>
      </c>
      <c r="L4751" s="524">
        <f>'[11]Depr Exp'!L4751</f>
        <v>0</v>
      </c>
      <c r="M4751" s="144"/>
      <c r="N4751" s="144"/>
    </row>
    <row r="4752" spans="1:14">
      <c r="A4752" s="144" t="str">
        <f>'[11]Depr Exp'!A4752</f>
        <v>E3559 (GIF) Poles, Poison Spring</v>
      </c>
      <c r="B4752" s="144" t="str">
        <f>'[11]Depr Exp'!B4752</f>
        <v>E3559 (GIF) Poles, Poison Spring-2</v>
      </c>
      <c r="C4752" s="144" t="str">
        <f>'[11]Depr Exp'!C4752</f>
        <v>403E</v>
      </c>
      <c r="D4752" s="144"/>
      <c r="E4752" s="282">
        <f>'[11]Depr Exp'!E4752</f>
        <v>43159</v>
      </c>
      <c r="F4752" s="523">
        <f>'[11]Depr Exp'!F4752</f>
        <v>935092.03</v>
      </c>
      <c r="G4752" s="305">
        <f>'[11]Depr Exp'!G4752</f>
        <v>3.0900000000000004E-2</v>
      </c>
      <c r="H4752" s="524">
        <f>'[11]Depr Exp'!H4752</f>
        <v>2407.86</v>
      </c>
      <c r="I4752" s="523">
        <f>'[11]Depr Exp'!I4752</f>
        <v>935092.03</v>
      </c>
      <c r="J4752" s="305">
        <f>'[11]Depr Exp'!J4752</f>
        <v>3.0900000000000004E-2</v>
      </c>
      <c r="K4752" s="373">
        <f>'[11]Depr Exp'!K4752</f>
        <v>2407.8619772500001</v>
      </c>
      <c r="L4752" s="524">
        <f>'[11]Depr Exp'!L4752</f>
        <v>0</v>
      </c>
      <c r="M4752" s="144"/>
      <c r="N4752" s="144"/>
    </row>
    <row r="4753" spans="1:14">
      <c r="A4753" s="144" t="str">
        <f>'[11]Depr Exp'!A4753</f>
        <v>E3559 (GIF) Poles, Poison Spring</v>
      </c>
      <c r="B4753" s="144" t="str">
        <f>'[11]Depr Exp'!B4753</f>
        <v>E3559 (GIF) Poles, Poison Spring-3</v>
      </c>
      <c r="C4753" s="144" t="str">
        <f>'[11]Depr Exp'!C4753</f>
        <v>403E</v>
      </c>
      <c r="D4753" s="144"/>
      <c r="E4753" s="282">
        <f>'[11]Depr Exp'!E4753</f>
        <v>43190</v>
      </c>
      <c r="F4753" s="523">
        <f>'[11]Depr Exp'!F4753</f>
        <v>935092.03</v>
      </c>
      <c r="G4753" s="305">
        <f>'[11]Depr Exp'!G4753</f>
        <v>3.0900000000000004E-2</v>
      </c>
      <c r="H4753" s="524">
        <f>'[11]Depr Exp'!H4753</f>
        <v>2407.86</v>
      </c>
      <c r="I4753" s="523">
        <f>'[11]Depr Exp'!I4753</f>
        <v>935092.03</v>
      </c>
      <c r="J4753" s="305">
        <f>'[11]Depr Exp'!J4753</f>
        <v>3.0900000000000004E-2</v>
      </c>
      <c r="K4753" s="373">
        <f>'[11]Depr Exp'!K4753</f>
        <v>2407.8619772500001</v>
      </c>
      <c r="L4753" s="524">
        <f>'[11]Depr Exp'!L4753</f>
        <v>0</v>
      </c>
      <c r="M4753" s="144"/>
      <c r="N4753" s="144"/>
    </row>
    <row r="4754" spans="1:14">
      <c r="A4754" s="144" t="str">
        <f>'[11]Depr Exp'!A4754</f>
        <v>E3559 (GIF) Poles, Poison Spring</v>
      </c>
      <c r="B4754" s="144" t="str">
        <f>'[11]Depr Exp'!B4754</f>
        <v>E3559 (GIF) Poles, Poison Spring-4</v>
      </c>
      <c r="C4754" s="144" t="str">
        <f>'[11]Depr Exp'!C4754</f>
        <v>403E</v>
      </c>
      <c r="D4754" s="144"/>
      <c r="E4754" s="282">
        <f>'[11]Depr Exp'!E4754</f>
        <v>43220</v>
      </c>
      <c r="F4754" s="523">
        <f>'[11]Depr Exp'!F4754</f>
        <v>935092.03</v>
      </c>
      <c r="G4754" s="305">
        <f>'[11]Depr Exp'!G4754</f>
        <v>3.0900000000000004E-2</v>
      </c>
      <c r="H4754" s="524">
        <f>'[11]Depr Exp'!H4754</f>
        <v>2407.86</v>
      </c>
      <c r="I4754" s="523">
        <f>'[11]Depr Exp'!I4754</f>
        <v>935092.03</v>
      </c>
      <c r="J4754" s="305">
        <f>'[11]Depr Exp'!J4754</f>
        <v>3.0900000000000004E-2</v>
      </c>
      <c r="K4754" s="373">
        <f>'[11]Depr Exp'!K4754</f>
        <v>2407.8619772500001</v>
      </c>
      <c r="L4754" s="524">
        <f>'[11]Depr Exp'!L4754</f>
        <v>0</v>
      </c>
      <c r="M4754" s="144"/>
      <c r="N4754" s="144"/>
    </row>
    <row r="4755" spans="1:14">
      <c r="A4755" s="144" t="str">
        <f>'[11]Depr Exp'!A4755</f>
        <v>E3559 (GIF) Poles, Poison Spring</v>
      </c>
      <c r="B4755" s="144" t="str">
        <f>'[11]Depr Exp'!B4755</f>
        <v>E3559 (GIF) Poles, Poison Spring-5</v>
      </c>
      <c r="C4755" s="144" t="str">
        <f>'[11]Depr Exp'!C4755</f>
        <v>403E</v>
      </c>
      <c r="D4755" s="144"/>
      <c r="E4755" s="282">
        <f>'[11]Depr Exp'!E4755</f>
        <v>43251</v>
      </c>
      <c r="F4755" s="523">
        <f>'[11]Depr Exp'!F4755</f>
        <v>935092.03</v>
      </c>
      <c r="G4755" s="305">
        <f>'[11]Depr Exp'!G4755</f>
        <v>3.0900000000000004E-2</v>
      </c>
      <c r="H4755" s="524">
        <f>'[11]Depr Exp'!H4755</f>
        <v>2407.86</v>
      </c>
      <c r="I4755" s="523">
        <f>'[11]Depr Exp'!I4755</f>
        <v>935092.03</v>
      </c>
      <c r="J4755" s="305">
        <f>'[11]Depr Exp'!J4755</f>
        <v>3.0900000000000004E-2</v>
      </c>
      <c r="K4755" s="373">
        <f>'[11]Depr Exp'!K4755</f>
        <v>2407.8619772500001</v>
      </c>
      <c r="L4755" s="524">
        <f>'[11]Depr Exp'!L4755</f>
        <v>0</v>
      </c>
      <c r="M4755" s="144"/>
      <c r="N4755" s="144"/>
    </row>
    <row r="4756" spans="1:14">
      <c r="A4756" s="144" t="str">
        <f>'[11]Depr Exp'!A4756</f>
        <v>E3559 (GIF) Poles, Poison Spring</v>
      </c>
      <c r="B4756" s="144" t="str">
        <f>'[11]Depr Exp'!B4756</f>
        <v>E3559 (GIF) Poles, Poison Spring-6</v>
      </c>
      <c r="C4756" s="144" t="str">
        <f>'[11]Depr Exp'!C4756</f>
        <v>403E</v>
      </c>
      <c r="D4756" s="144"/>
      <c r="E4756" s="282">
        <f>'[11]Depr Exp'!E4756</f>
        <v>43281</v>
      </c>
      <c r="F4756" s="523">
        <f>'[11]Depr Exp'!F4756</f>
        <v>935092.03</v>
      </c>
      <c r="G4756" s="305">
        <f>'[11]Depr Exp'!G4756</f>
        <v>3.0900000000000004E-2</v>
      </c>
      <c r="H4756" s="524">
        <f>'[11]Depr Exp'!H4756</f>
        <v>2407.86</v>
      </c>
      <c r="I4756" s="523">
        <f>'[11]Depr Exp'!I4756</f>
        <v>935092.03</v>
      </c>
      <c r="J4756" s="305">
        <f>'[11]Depr Exp'!J4756</f>
        <v>3.0900000000000004E-2</v>
      </c>
      <c r="K4756" s="373">
        <f>'[11]Depr Exp'!K4756</f>
        <v>2407.8619772500001</v>
      </c>
      <c r="L4756" s="524">
        <f>'[11]Depr Exp'!L4756</f>
        <v>0</v>
      </c>
      <c r="M4756" s="144"/>
      <c r="N4756" s="144"/>
    </row>
    <row r="4757" spans="1:14">
      <c r="A4757" s="144" t="str">
        <f>'[11]Depr Exp'!A4757</f>
        <v>E3559 (GIF) Poles, Poison Spring</v>
      </c>
      <c r="B4757" s="144" t="str">
        <f>'[11]Depr Exp'!B4757</f>
        <v>E3559 (GIF) Poles, Poison Spring-7</v>
      </c>
      <c r="C4757" s="144" t="str">
        <f>'[11]Depr Exp'!C4757</f>
        <v>403E</v>
      </c>
      <c r="D4757" s="144"/>
      <c r="E4757" s="282">
        <f>'[11]Depr Exp'!E4757</f>
        <v>43312</v>
      </c>
      <c r="F4757" s="523">
        <f>'[11]Depr Exp'!F4757</f>
        <v>935092.03</v>
      </c>
      <c r="G4757" s="305">
        <f>'[11]Depr Exp'!G4757</f>
        <v>3.0900000000000004E-2</v>
      </c>
      <c r="H4757" s="524">
        <f>'[11]Depr Exp'!H4757</f>
        <v>2407.86</v>
      </c>
      <c r="I4757" s="523">
        <f>'[11]Depr Exp'!I4757</f>
        <v>935092.03</v>
      </c>
      <c r="J4757" s="305">
        <f>'[11]Depr Exp'!J4757</f>
        <v>3.0900000000000004E-2</v>
      </c>
      <c r="K4757" s="373">
        <f>'[11]Depr Exp'!K4757</f>
        <v>2407.8619772500001</v>
      </c>
      <c r="L4757" s="524">
        <f>'[11]Depr Exp'!L4757</f>
        <v>0</v>
      </c>
      <c r="M4757" s="144"/>
      <c r="N4757" s="144"/>
    </row>
    <row r="4758" spans="1:14">
      <c r="A4758" s="144" t="str">
        <f>'[11]Depr Exp'!A4758</f>
        <v>E3559 (GIF) Poles, Poison Spring</v>
      </c>
      <c r="B4758" s="144" t="str">
        <f>'[11]Depr Exp'!B4758</f>
        <v>E3559 (GIF) Poles, Poison Spring-8</v>
      </c>
      <c r="C4758" s="144" t="str">
        <f>'[11]Depr Exp'!C4758</f>
        <v>403E</v>
      </c>
      <c r="D4758" s="144"/>
      <c r="E4758" s="282">
        <f>'[11]Depr Exp'!E4758</f>
        <v>43343</v>
      </c>
      <c r="F4758" s="523">
        <f>'[11]Depr Exp'!F4758</f>
        <v>935092.03</v>
      </c>
      <c r="G4758" s="305">
        <f>'[11]Depr Exp'!G4758</f>
        <v>3.0900000000000004E-2</v>
      </c>
      <c r="H4758" s="524">
        <f>'[11]Depr Exp'!H4758</f>
        <v>2407.86</v>
      </c>
      <c r="I4758" s="523">
        <f>'[11]Depr Exp'!I4758</f>
        <v>935092.03</v>
      </c>
      <c r="J4758" s="305">
        <f>'[11]Depr Exp'!J4758</f>
        <v>3.0900000000000004E-2</v>
      </c>
      <c r="K4758" s="373">
        <f>'[11]Depr Exp'!K4758</f>
        <v>2407.8619772500001</v>
      </c>
      <c r="L4758" s="524">
        <f>'[11]Depr Exp'!L4758</f>
        <v>0</v>
      </c>
      <c r="M4758" s="144"/>
      <c r="N4758" s="144"/>
    </row>
    <row r="4759" spans="1:14">
      <c r="A4759" s="144" t="str">
        <f>'[11]Depr Exp'!A4759</f>
        <v>E3559 (GIF) Poles, Poison Spring</v>
      </c>
      <c r="B4759" s="144" t="str">
        <f>'[11]Depr Exp'!B4759</f>
        <v>E3559 (GIF) Poles, Poison Spring-9</v>
      </c>
      <c r="C4759" s="144" t="str">
        <f>'[11]Depr Exp'!C4759</f>
        <v>403E</v>
      </c>
      <c r="D4759" s="144"/>
      <c r="E4759" s="282">
        <f>'[11]Depr Exp'!E4759</f>
        <v>43373</v>
      </c>
      <c r="F4759" s="523">
        <f>'[11]Depr Exp'!F4759</f>
        <v>935092.03</v>
      </c>
      <c r="G4759" s="305">
        <f>'[11]Depr Exp'!G4759</f>
        <v>3.0900000000000004E-2</v>
      </c>
      <c r="H4759" s="524">
        <f>'[11]Depr Exp'!H4759</f>
        <v>2407.86</v>
      </c>
      <c r="I4759" s="523">
        <f>'[11]Depr Exp'!I4759</f>
        <v>935092.03</v>
      </c>
      <c r="J4759" s="305">
        <f>'[11]Depr Exp'!J4759</f>
        <v>3.0900000000000004E-2</v>
      </c>
      <c r="K4759" s="373">
        <f>'[11]Depr Exp'!K4759</f>
        <v>2407.8619772500001</v>
      </c>
      <c r="L4759" s="524">
        <f>'[11]Depr Exp'!L4759</f>
        <v>0</v>
      </c>
      <c r="M4759" s="144"/>
      <c r="N4759" s="144"/>
    </row>
    <row r="4760" spans="1:14">
      <c r="A4760" s="144" t="str">
        <f>'[11]Depr Exp'!A4760</f>
        <v>E3559 (GIF) Poles, Poison Spring</v>
      </c>
      <c r="B4760" s="144" t="str">
        <f>'[11]Depr Exp'!B4760</f>
        <v>E3559 (GIF) Poles, Poison Spring-10</v>
      </c>
      <c r="C4760" s="144" t="str">
        <f>'[11]Depr Exp'!C4760</f>
        <v>403E</v>
      </c>
      <c r="D4760" s="144"/>
      <c r="E4760" s="282">
        <f>'[11]Depr Exp'!E4760</f>
        <v>43404</v>
      </c>
      <c r="F4760" s="523">
        <f>'[11]Depr Exp'!F4760</f>
        <v>935092.03</v>
      </c>
      <c r="G4760" s="305">
        <f>'[11]Depr Exp'!G4760</f>
        <v>3.0900000000000004E-2</v>
      </c>
      <c r="H4760" s="524">
        <f>'[11]Depr Exp'!H4760</f>
        <v>2407.86</v>
      </c>
      <c r="I4760" s="523">
        <f>'[11]Depr Exp'!I4760</f>
        <v>935092.03</v>
      </c>
      <c r="J4760" s="305">
        <f>'[11]Depr Exp'!J4760</f>
        <v>3.0900000000000004E-2</v>
      </c>
      <c r="K4760" s="373">
        <f>'[11]Depr Exp'!K4760</f>
        <v>2407.8619772500001</v>
      </c>
      <c r="L4760" s="524">
        <f>'[11]Depr Exp'!L4760</f>
        <v>0</v>
      </c>
      <c r="M4760" s="144"/>
      <c r="N4760" s="144"/>
    </row>
    <row r="4761" spans="1:14">
      <c r="A4761" s="144" t="str">
        <f>'[11]Depr Exp'!A4761</f>
        <v>E3559 (GIF) Poles, Poison Spring</v>
      </c>
      <c r="B4761" s="144" t="str">
        <f>'[11]Depr Exp'!B4761</f>
        <v>E3559 (GIF) Poles, Poison Spring-11</v>
      </c>
      <c r="C4761" s="144" t="str">
        <f>'[11]Depr Exp'!C4761</f>
        <v>403E</v>
      </c>
      <c r="D4761" s="144"/>
      <c r="E4761" s="282">
        <f>'[11]Depr Exp'!E4761</f>
        <v>43434</v>
      </c>
      <c r="F4761" s="523">
        <f>'[11]Depr Exp'!F4761</f>
        <v>935092.03</v>
      </c>
      <c r="G4761" s="305">
        <f>'[11]Depr Exp'!G4761</f>
        <v>3.0900000000000004E-2</v>
      </c>
      <c r="H4761" s="524">
        <f>'[11]Depr Exp'!H4761</f>
        <v>2407.86</v>
      </c>
      <c r="I4761" s="523">
        <f>'[11]Depr Exp'!I4761</f>
        <v>935092.03</v>
      </c>
      <c r="J4761" s="305">
        <f>'[11]Depr Exp'!J4761</f>
        <v>3.0900000000000004E-2</v>
      </c>
      <c r="K4761" s="373">
        <f>'[11]Depr Exp'!K4761</f>
        <v>2407.8619772500001</v>
      </c>
      <c r="L4761" s="524">
        <f>'[11]Depr Exp'!L4761</f>
        <v>0</v>
      </c>
      <c r="M4761" s="144"/>
      <c r="N4761" s="144"/>
    </row>
    <row r="4762" spans="1:14">
      <c r="A4762" s="144" t="str">
        <f>'[11]Depr Exp'!A4762</f>
        <v>E3559 (GIF) Poles, Poison Spring</v>
      </c>
      <c r="B4762" s="144" t="str">
        <f>'[11]Depr Exp'!B4762</f>
        <v>E3559 (GIF) Poles, Poison Spring-12</v>
      </c>
      <c r="C4762" s="144" t="str">
        <f>'[11]Depr Exp'!C4762</f>
        <v>403E</v>
      </c>
      <c r="D4762" s="144"/>
      <c r="E4762" s="282">
        <f>'[11]Depr Exp'!E4762</f>
        <v>43465</v>
      </c>
      <c r="F4762" s="523">
        <f>'[11]Depr Exp'!F4762</f>
        <v>935092.03</v>
      </c>
      <c r="G4762" s="305">
        <f>'[11]Depr Exp'!G4762</f>
        <v>3.0900000000000004E-2</v>
      </c>
      <c r="H4762" s="524">
        <f>'[11]Depr Exp'!H4762</f>
        <v>2407.86</v>
      </c>
      <c r="I4762" s="523">
        <f>'[11]Depr Exp'!I4762</f>
        <v>935092.03</v>
      </c>
      <c r="J4762" s="305">
        <f>'[11]Depr Exp'!J4762</f>
        <v>3.0900000000000004E-2</v>
      </c>
      <c r="K4762" s="373">
        <f>'[11]Depr Exp'!K4762</f>
        <v>2407.8619772500001</v>
      </c>
      <c r="L4762" s="524">
        <f>'[11]Depr Exp'!L4762</f>
        <v>0</v>
      </c>
      <c r="M4762" s="144"/>
      <c r="N4762" s="144"/>
    </row>
    <row r="4763" spans="1:14" ht="15.75" thickBot="1">
      <c r="A4763" s="159" t="str">
        <f>'[11]Depr Exp'!A4763</f>
        <v>E3559 (GIF) Poles, Poison Spring Total</v>
      </c>
      <c r="B4763" s="144">
        <f>'[11]Depr Exp'!B4763</f>
        <v>0</v>
      </c>
      <c r="C4763" s="502" t="str">
        <f>'[11]Depr Exp'!C4763</f>
        <v>ETSM</v>
      </c>
      <c r="D4763" s="144"/>
      <c r="E4763" s="281" t="str">
        <f>'[11]Depr Exp'!E4763</f>
        <v>Total</v>
      </c>
      <c r="F4763" s="141">
        <f>'[11]Depr Exp'!F4763</f>
        <v>0</v>
      </c>
      <c r="G4763" s="252">
        <f>'[11]Depr Exp'!G4763</f>
        <v>0</v>
      </c>
      <c r="H4763" s="286">
        <f>'[11]Depr Exp'!H4763</f>
        <v>28894.320000000003</v>
      </c>
      <c r="I4763" s="141">
        <f>'[11]Depr Exp'!I4763</f>
        <v>0</v>
      </c>
      <c r="J4763" s="252">
        <f>'[11]Depr Exp'!J4763</f>
        <v>0</v>
      </c>
      <c r="K4763" s="286">
        <f>'[11]Depr Exp'!K4763</f>
        <v>28894.343726999996</v>
      </c>
      <c r="L4763" s="286">
        <f>'[11]Depr Exp'!L4763</f>
        <v>0.02</v>
      </c>
      <c r="M4763" s="144"/>
      <c r="N4763" s="144"/>
    </row>
    <row r="4764" spans="1:14" ht="13.5" thickTop="1">
      <c r="A4764" s="144" t="str">
        <f>'[11]Depr Exp'!A4764</f>
        <v>E3559 (GIF) Poles, Scl-Tolt</v>
      </c>
      <c r="B4764" s="144" t="str">
        <f>'[11]Depr Exp'!B4764</f>
        <v>E3559 (GIF) Poles, Scl-Tolt-1</v>
      </c>
      <c r="C4764" s="144" t="str">
        <f>'[11]Depr Exp'!C4764</f>
        <v>403E</v>
      </c>
      <c r="D4764" s="144"/>
      <c r="E4764" s="282">
        <f>'[11]Depr Exp'!E4764</f>
        <v>43131</v>
      </c>
      <c r="F4764" s="523">
        <f>'[11]Depr Exp'!F4764</f>
        <v>19271.73</v>
      </c>
      <c r="G4764" s="305">
        <f>'[11]Depr Exp'!G4764</f>
        <v>3.0900000000000004E-2</v>
      </c>
      <c r="H4764" s="524">
        <f>'[11]Depr Exp'!H4764</f>
        <v>49.620000000000005</v>
      </c>
      <c r="I4764" s="523">
        <f>'[11]Depr Exp'!I4764</f>
        <v>19271.73</v>
      </c>
      <c r="J4764" s="305">
        <f>'[11]Depr Exp'!J4764</f>
        <v>3.0900000000000004E-2</v>
      </c>
      <c r="K4764" s="373">
        <f>'[11]Depr Exp'!K4764</f>
        <v>49.624704750000006</v>
      </c>
      <c r="L4764" s="524">
        <f>'[11]Depr Exp'!L4764</f>
        <v>0</v>
      </c>
      <c r="M4764" s="144"/>
      <c r="N4764" s="144"/>
    </row>
    <row r="4765" spans="1:14">
      <c r="A4765" s="144" t="str">
        <f>'[11]Depr Exp'!A4765</f>
        <v>E3559 (GIF) Poles, Scl-Tolt</v>
      </c>
      <c r="B4765" s="144" t="str">
        <f>'[11]Depr Exp'!B4765</f>
        <v>E3559 (GIF) Poles, Scl-Tolt-2</v>
      </c>
      <c r="C4765" s="144" t="str">
        <f>'[11]Depr Exp'!C4765</f>
        <v>403E</v>
      </c>
      <c r="D4765" s="144"/>
      <c r="E4765" s="282">
        <f>'[11]Depr Exp'!E4765</f>
        <v>43159</v>
      </c>
      <c r="F4765" s="523">
        <f>'[11]Depr Exp'!F4765</f>
        <v>19271.73</v>
      </c>
      <c r="G4765" s="305">
        <f>'[11]Depr Exp'!G4765</f>
        <v>3.0900000000000004E-2</v>
      </c>
      <c r="H4765" s="524">
        <f>'[11]Depr Exp'!H4765</f>
        <v>49.620000000000005</v>
      </c>
      <c r="I4765" s="523">
        <f>'[11]Depr Exp'!I4765</f>
        <v>19271.73</v>
      </c>
      <c r="J4765" s="305">
        <f>'[11]Depr Exp'!J4765</f>
        <v>3.0900000000000004E-2</v>
      </c>
      <c r="K4765" s="373">
        <f>'[11]Depr Exp'!K4765</f>
        <v>49.624704750000006</v>
      </c>
      <c r="L4765" s="524">
        <f>'[11]Depr Exp'!L4765</f>
        <v>0</v>
      </c>
      <c r="M4765" s="144"/>
      <c r="N4765" s="144"/>
    </row>
    <row r="4766" spans="1:14">
      <c r="A4766" s="144" t="str">
        <f>'[11]Depr Exp'!A4766</f>
        <v>E3559 (GIF) Poles, Scl-Tolt</v>
      </c>
      <c r="B4766" s="144" t="str">
        <f>'[11]Depr Exp'!B4766</f>
        <v>E3559 (GIF) Poles, Scl-Tolt-3</v>
      </c>
      <c r="C4766" s="144" t="str">
        <f>'[11]Depr Exp'!C4766</f>
        <v>403E</v>
      </c>
      <c r="D4766" s="144"/>
      <c r="E4766" s="282">
        <f>'[11]Depr Exp'!E4766</f>
        <v>43190</v>
      </c>
      <c r="F4766" s="523">
        <f>'[11]Depr Exp'!F4766</f>
        <v>19271.73</v>
      </c>
      <c r="G4766" s="305">
        <f>'[11]Depr Exp'!G4766</f>
        <v>3.0900000000000004E-2</v>
      </c>
      <c r="H4766" s="524">
        <f>'[11]Depr Exp'!H4766</f>
        <v>49.620000000000005</v>
      </c>
      <c r="I4766" s="523">
        <f>'[11]Depr Exp'!I4766</f>
        <v>19271.73</v>
      </c>
      <c r="J4766" s="305">
        <f>'[11]Depr Exp'!J4766</f>
        <v>3.0900000000000004E-2</v>
      </c>
      <c r="K4766" s="373">
        <f>'[11]Depr Exp'!K4766</f>
        <v>49.624704750000006</v>
      </c>
      <c r="L4766" s="524">
        <f>'[11]Depr Exp'!L4766</f>
        <v>0</v>
      </c>
      <c r="M4766" s="144"/>
      <c r="N4766" s="144"/>
    </row>
    <row r="4767" spans="1:14">
      <c r="A4767" s="144" t="str">
        <f>'[11]Depr Exp'!A4767</f>
        <v>E3559 (GIF) Poles, Scl-Tolt</v>
      </c>
      <c r="B4767" s="144" t="str">
        <f>'[11]Depr Exp'!B4767</f>
        <v>E3559 (GIF) Poles, Scl-Tolt-4</v>
      </c>
      <c r="C4767" s="144" t="str">
        <f>'[11]Depr Exp'!C4767</f>
        <v>403E</v>
      </c>
      <c r="D4767" s="144"/>
      <c r="E4767" s="282">
        <f>'[11]Depr Exp'!E4767</f>
        <v>43220</v>
      </c>
      <c r="F4767" s="523">
        <f>'[11]Depr Exp'!F4767</f>
        <v>19271.73</v>
      </c>
      <c r="G4767" s="305">
        <f>'[11]Depr Exp'!G4767</f>
        <v>3.0900000000000004E-2</v>
      </c>
      <c r="H4767" s="524">
        <f>'[11]Depr Exp'!H4767</f>
        <v>49.620000000000005</v>
      </c>
      <c r="I4767" s="523">
        <f>'[11]Depr Exp'!I4767</f>
        <v>19271.73</v>
      </c>
      <c r="J4767" s="305">
        <f>'[11]Depr Exp'!J4767</f>
        <v>3.0900000000000004E-2</v>
      </c>
      <c r="K4767" s="373">
        <f>'[11]Depr Exp'!K4767</f>
        <v>49.624704750000006</v>
      </c>
      <c r="L4767" s="524">
        <f>'[11]Depr Exp'!L4767</f>
        <v>0</v>
      </c>
      <c r="M4767" s="144"/>
      <c r="N4767" s="144"/>
    </row>
    <row r="4768" spans="1:14">
      <c r="A4768" s="144" t="str">
        <f>'[11]Depr Exp'!A4768</f>
        <v>E3559 (GIF) Poles, Scl-Tolt</v>
      </c>
      <c r="B4768" s="144" t="str">
        <f>'[11]Depr Exp'!B4768</f>
        <v>E3559 (GIF) Poles, Scl-Tolt-5</v>
      </c>
      <c r="C4768" s="144" t="str">
        <f>'[11]Depr Exp'!C4768</f>
        <v>403E</v>
      </c>
      <c r="D4768" s="144"/>
      <c r="E4768" s="282">
        <f>'[11]Depr Exp'!E4768</f>
        <v>43251</v>
      </c>
      <c r="F4768" s="523">
        <f>'[11]Depr Exp'!F4768</f>
        <v>19271.73</v>
      </c>
      <c r="G4768" s="305">
        <f>'[11]Depr Exp'!G4768</f>
        <v>3.0900000000000004E-2</v>
      </c>
      <c r="H4768" s="524">
        <f>'[11]Depr Exp'!H4768</f>
        <v>49.620000000000005</v>
      </c>
      <c r="I4768" s="523">
        <f>'[11]Depr Exp'!I4768</f>
        <v>19271.73</v>
      </c>
      <c r="J4768" s="305">
        <f>'[11]Depr Exp'!J4768</f>
        <v>3.0900000000000004E-2</v>
      </c>
      <c r="K4768" s="373">
        <f>'[11]Depr Exp'!K4768</f>
        <v>49.624704750000006</v>
      </c>
      <c r="L4768" s="524">
        <f>'[11]Depr Exp'!L4768</f>
        <v>0</v>
      </c>
      <c r="M4768" s="144"/>
      <c r="N4768" s="144"/>
    </row>
    <row r="4769" spans="1:14">
      <c r="A4769" s="144" t="str">
        <f>'[11]Depr Exp'!A4769</f>
        <v>E3559 (GIF) Poles, Scl-Tolt</v>
      </c>
      <c r="B4769" s="144" t="str">
        <f>'[11]Depr Exp'!B4769</f>
        <v>E3559 (GIF) Poles, Scl-Tolt-6</v>
      </c>
      <c r="C4769" s="144" t="str">
        <f>'[11]Depr Exp'!C4769</f>
        <v>403E</v>
      </c>
      <c r="D4769" s="144"/>
      <c r="E4769" s="282">
        <f>'[11]Depr Exp'!E4769</f>
        <v>43281</v>
      </c>
      <c r="F4769" s="523">
        <f>'[11]Depr Exp'!F4769</f>
        <v>19271.73</v>
      </c>
      <c r="G4769" s="305">
        <f>'[11]Depr Exp'!G4769</f>
        <v>3.0900000000000004E-2</v>
      </c>
      <c r="H4769" s="524">
        <f>'[11]Depr Exp'!H4769</f>
        <v>49.620000000000005</v>
      </c>
      <c r="I4769" s="523">
        <f>'[11]Depr Exp'!I4769</f>
        <v>19271.73</v>
      </c>
      <c r="J4769" s="305">
        <f>'[11]Depr Exp'!J4769</f>
        <v>3.0900000000000004E-2</v>
      </c>
      <c r="K4769" s="373">
        <f>'[11]Depr Exp'!K4769</f>
        <v>49.624704750000006</v>
      </c>
      <c r="L4769" s="524">
        <f>'[11]Depr Exp'!L4769</f>
        <v>0</v>
      </c>
      <c r="M4769" s="144"/>
      <c r="N4769" s="144"/>
    </row>
    <row r="4770" spans="1:14">
      <c r="A4770" s="144" t="str">
        <f>'[11]Depr Exp'!A4770</f>
        <v>E3559 (GIF) Poles, Scl-Tolt</v>
      </c>
      <c r="B4770" s="144" t="str">
        <f>'[11]Depr Exp'!B4770</f>
        <v>E3559 (GIF) Poles, Scl-Tolt-7</v>
      </c>
      <c r="C4770" s="144" t="str">
        <f>'[11]Depr Exp'!C4770</f>
        <v>403E</v>
      </c>
      <c r="D4770" s="144"/>
      <c r="E4770" s="282">
        <f>'[11]Depr Exp'!E4770</f>
        <v>43312</v>
      </c>
      <c r="F4770" s="523">
        <f>'[11]Depr Exp'!F4770</f>
        <v>19271.73</v>
      </c>
      <c r="G4770" s="305">
        <f>'[11]Depr Exp'!G4770</f>
        <v>3.0900000000000004E-2</v>
      </c>
      <c r="H4770" s="524">
        <f>'[11]Depr Exp'!H4770</f>
        <v>49.620000000000005</v>
      </c>
      <c r="I4770" s="523">
        <f>'[11]Depr Exp'!I4770</f>
        <v>19271.73</v>
      </c>
      <c r="J4770" s="305">
        <f>'[11]Depr Exp'!J4770</f>
        <v>3.0900000000000004E-2</v>
      </c>
      <c r="K4770" s="373">
        <f>'[11]Depr Exp'!K4770</f>
        <v>49.624704750000006</v>
      </c>
      <c r="L4770" s="524">
        <f>'[11]Depr Exp'!L4770</f>
        <v>0</v>
      </c>
      <c r="M4770" s="144"/>
      <c r="N4770" s="144"/>
    </row>
    <row r="4771" spans="1:14">
      <c r="A4771" s="144" t="str">
        <f>'[11]Depr Exp'!A4771</f>
        <v>E3559 (GIF) Poles, Scl-Tolt</v>
      </c>
      <c r="B4771" s="144" t="str">
        <f>'[11]Depr Exp'!B4771</f>
        <v>E3559 (GIF) Poles, Scl-Tolt-8</v>
      </c>
      <c r="C4771" s="144" t="str">
        <f>'[11]Depr Exp'!C4771</f>
        <v>403E</v>
      </c>
      <c r="D4771" s="144"/>
      <c r="E4771" s="282">
        <f>'[11]Depr Exp'!E4771</f>
        <v>43343</v>
      </c>
      <c r="F4771" s="523">
        <f>'[11]Depr Exp'!F4771</f>
        <v>19271.73</v>
      </c>
      <c r="G4771" s="305">
        <f>'[11]Depr Exp'!G4771</f>
        <v>3.0900000000000004E-2</v>
      </c>
      <c r="H4771" s="524">
        <f>'[11]Depr Exp'!H4771</f>
        <v>49.620000000000005</v>
      </c>
      <c r="I4771" s="523">
        <f>'[11]Depr Exp'!I4771</f>
        <v>19271.73</v>
      </c>
      <c r="J4771" s="305">
        <f>'[11]Depr Exp'!J4771</f>
        <v>3.0900000000000004E-2</v>
      </c>
      <c r="K4771" s="373">
        <f>'[11]Depr Exp'!K4771</f>
        <v>49.624704750000006</v>
      </c>
      <c r="L4771" s="524">
        <f>'[11]Depr Exp'!L4771</f>
        <v>0</v>
      </c>
      <c r="M4771" s="144"/>
      <c r="N4771" s="144"/>
    </row>
    <row r="4772" spans="1:14">
      <c r="A4772" s="144" t="str">
        <f>'[11]Depr Exp'!A4772</f>
        <v>E3559 (GIF) Poles, Scl-Tolt</v>
      </c>
      <c r="B4772" s="144" t="str">
        <f>'[11]Depr Exp'!B4772</f>
        <v>E3559 (GIF) Poles, Scl-Tolt-9</v>
      </c>
      <c r="C4772" s="144" t="str">
        <f>'[11]Depr Exp'!C4772</f>
        <v>403E</v>
      </c>
      <c r="D4772" s="144"/>
      <c r="E4772" s="282">
        <f>'[11]Depr Exp'!E4772</f>
        <v>43373</v>
      </c>
      <c r="F4772" s="523">
        <f>'[11]Depr Exp'!F4772</f>
        <v>19271.73</v>
      </c>
      <c r="G4772" s="305">
        <f>'[11]Depr Exp'!G4772</f>
        <v>3.0900000000000004E-2</v>
      </c>
      <c r="H4772" s="524">
        <f>'[11]Depr Exp'!H4772</f>
        <v>49.620000000000005</v>
      </c>
      <c r="I4772" s="523">
        <f>'[11]Depr Exp'!I4772</f>
        <v>19271.73</v>
      </c>
      <c r="J4772" s="305">
        <f>'[11]Depr Exp'!J4772</f>
        <v>3.0900000000000004E-2</v>
      </c>
      <c r="K4772" s="373">
        <f>'[11]Depr Exp'!K4772</f>
        <v>49.624704750000006</v>
      </c>
      <c r="L4772" s="524">
        <f>'[11]Depr Exp'!L4772</f>
        <v>0</v>
      </c>
      <c r="M4772" s="144"/>
      <c r="N4772" s="144"/>
    </row>
    <row r="4773" spans="1:14">
      <c r="A4773" s="144" t="str">
        <f>'[11]Depr Exp'!A4773</f>
        <v>E3559 (GIF) Poles, Scl-Tolt</v>
      </c>
      <c r="B4773" s="144" t="str">
        <f>'[11]Depr Exp'!B4773</f>
        <v>E3559 (GIF) Poles, Scl-Tolt-10</v>
      </c>
      <c r="C4773" s="144" t="str">
        <f>'[11]Depr Exp'!C4773</f>
        <v>403E</v>
      </c>
      <c r="D4773" s="144"/>
      <c r="E4773" s="282">
        <f>'[11]Depr Exp'!E4773</f>
        <v>43404</v>
      </c>
      <c r="F4773" s="523">
        <f>'[11]Depr Exp'!F4773</f>
        <v>19271.73</v>
      </c>
      <c r="G4773" s="305">
        <f>'[11]Depr Exp'!G4773</f>
        <v>3.0900000000000004E-2</v>
      </c>
      <c r="H4773" s="524">
        <f>'[11]Depr Exp'!H4773</f>
        <v>49.620000000000005</v>
      </c>
      <c r="I4773" s="523">
        <f>'[11]Depr Exp'!I4773</f>
        <v>19271.73</v>
      </c>
      <c r="J4773" s="305">
        <f>'[11]Depr Exp'!J4773</f>
        <v>3.0900000000000004E-2</v>
      </c>
      <c r="K4773" s="373">
        <f>'[11]Depr Exp'!K4773</f>
        <v>49.624704750000006</v>
      </c>
      <c r="L4773" s="524">
        <f>'[11]Depr Exp'!L4773</f>
        <v>0</v>
      </c>
      <c r="M4773" s="144"/>
      <c r="N4773" s="144"/>
    </row>
    <row r="4774" spans="1:14">
      <c r="A4774" s="144" t="str">
        <f>'[11]Depr Exp'!A4774</f>
        <v>E3559 (GIF) Poles, Scl-Tolt</v>
      </c>
      <c r="B4774" s="144" t="str">
        <f>'[11]Depr Exp'!B4774</f>
        <v>E3559 (GIF) Poles, Scl-Tolt-11</v>
      </c>
      <c r="C4774" s="144" t="str">
        <f>'[11]Depr Exp'!C4774</f>
        <v>403E</v>
      </c>
      <c r="D4774" s="144"/>
      <c r="E4774" s="282">
        <f>'[11]Depr Exp'!E4774</f>
        <v>43434</v>
      </c>
      <c r="F4774" s="523">
        <f>'[11]Depr Exp'!F4774</f>
        <v>19271.73</v>
      </c>
      <c r="G4774" s="305">
        <f>'[11]Depr Exp'!G4774</f>
        <v>3.0900000000000004E-2</v>
      </c>
      <c r="H4774" s="524">
        <f>'[11]Depr Exp'!H4774</f>
        <v>49.620000000000005</v>
      </c>
      <c r="I4774" s="523">
        <f>'[11]Depr Exp'!I4774</f>
        <v>19271.73</v>
      </c>
      <c r="J4774" s="305">
        <f>'[11]Depr Exp'!J4774</f>
        <v>3.0900000000000004E-2</v>
      </c>
      <c r="K4774" s="373">
        <f>'[11]Depr Exp'!K4774</f>
        <v>49.624704750000006</v>
      </c>
      <c r="L4774" s="524">
        <f>'[11]Depr Exp'!L4774</f>
        <v>0</v>
      </c>
      <c r="M4774" s="144"/>
      <c r="N4774" s="144"/>
    </row>
    <row r="4775" spans="1:14">
      <c r="A4775" s="144" t="str">
        <f>'[11]Depr Exp'!A4775</f>
        <v>E3559 (GIF) Poles, Scl-Tolt</v>
      </c>
      <c r="B4775" s="144" t="str">
        <f>'[11]Depr Exp'!B4775</f>
        <v>E3559 (GIF) Poles, Scl-Tolt-12</v>
      </c>
      <c r="C4775" s="144" t="str">
        <f>'[11]Depr Exp'!C4775</f>
        <v>403E</v>
      </c>
      <c r="D4775" s="144"/>
      <c r="E4775" s="282">
        <f>'[11]Depr Exp'!E4775</f>
        <v>43465</v>
      </c>
      <c r="F4775" s="523">
        <f>'[11]Depr Exp'!F4775</f>
        <v>19271.73</v>
      </c>
      <c r="G4775" s="305">
        <f>'[11]Depr Exp'!G4775</f>
        <v>3.0900000000000004E-2</v>
      </c>
      <c r="H4775" s="524">
        <f>'[11]Depr Exp'!H4775</f>
        <v>49.620000000000005</v>
      </c>
      <c r="I4775" s="523">
        <f>'[11]Depr Exp'!I4775</f>
        <v>19271.73</v>
      </c>
      <c r="J4775" s="305">
        <f>'[11]Depr Exp'!J4775</f>
        <v>3.0900000000000004E-2</v>
      </c>
      <c r="K4775" s="373">
        <f>'[11]Depr Exp'!K4775</f>
        <v>49.624704750000006</v>
      </c>
      <c r="L4775" s="524">
        <f>'[11]Depr Exp'!L4775</f>
        <v>0</v>
      </c>
      <c r="M4775" s="144"/>
      <c r="N4775" s="144"/>
    </row>
    <row r="4776" spans="1:14" ht="15.75" thickBot="1">
      <c r="A4776" s="159" t="str">
        <f>'[11]Depr Exp'!A4776</f>
        <v>E3559 (GIF) Poles, Scl-Tolt Total</v>
      </c>
      <c r="B4776" s="144">
        <f>'[11]Depr Exp'!B4776</f>
        <v>0</v>
      </c>
      <c r="C4776" s="502" t="str">
        <f>'[11]Depr Exp'!C4776</f>
        <v>ETSM</v>
      </c>
      <c r="D4776" s="144"/>
      <c r="E4776" s="281" t="str">
        <f>'[11]Depr Exp'!E4776</f>
        <v>Total</v>
      </c>
      <c r="F4776" s="141">
        <f>'[11]Depr Exp'!F4776</f>
        <v>0</v>
      </c>
      <c r="G4776" s="252">
        <f>'[11]Depr Exp'!G4776</f>
        <v>0</v>
      </c>
      <c r="H4776" s="286">
        <f>'[11]Depr Exp'!H4776</f>
        <v>595.44000000000005</v>
      </c>
      <c r="I4776" s="141">
        <f>'[11]Depr Exp'!I4776</f>
        <v>0</v>
      </c>
      <c r="J4776" s="252">
        <f>'[11]Depr Exp'!J4776</f>
        <v>0</v>
      </c>
      <c r="K4776" s="286">
        <f>'[11]Depr Exp'!K4776</f>
        <v>595.49645699999996</v>
      </c>
      <c r="L4776" s="286">
        <f>'[11]Depr Exp'!L4776</f>
        <v>0.06</v>
      </c>
      <c r="M4776" s="144"/>
      <c r="N4776" s="144"/>
    </row>
    <row r="4777" spans="1:14" ht="13.5" thickTop="1">
      <c r="A4777" s="144" t="str">
        <f>'[11]Depr Exp'!A4777</f>
        <v>E3559 (GIF) Poles, Snoqualmie 1</v>
      </c>
      <c r="B4777" s="144" t="str">
        <f>'[11]Depr Exp'!B4777</f>
        <v>E3559 (GIF) Poles, Snoqualmie 1-1</v>
      </c>
      <c r="C4777" s="144" t="str">
        <f>'[11]Depr Exp'!C4777</f>
        <v>403E</v>
      </c>
      <c r="D4777" s="144"/>
      <c r="E4777" s="282">
        <f>'[11]Depr Exp'!E4777</f>
        <v>43131</v>
      </c>
      <c r="F4777" s="523">
        <f>'[11]Depr Exp'!F4777</f>
        <v>235.61</v>
      </c>
      <c r="G4777" s="305">
        <f>'[11]Depr Exp'!G4777</f>
        <v>3.0900000000000004E-2</v>
      </c>
      <c r="H4777" s="524">
        <f>'[11]Depr Exp'!H4777</f>
        <v>0.6</v>
      </c>
      <c r="I4777" s="523">
        <f>'[11]Depr Exp'!I4777</f>
        <v>235.61</v>
      </c>
      <c r="J4777" s="305">
        <f>'[11]Depr Exp'!J4777</f>
        <v>3.0900000000000004E-2</v>
      </c>
      <c r="K4777" s="373">
        <f>'[11]Depr Exp'!K4777</f>
        <v>0.60669575000000009</v>
      </c>
      <c r="L4777" s="524">
        <f>'[11]Depr Exp'!L4777</f>
        <v>0.01</v>
      </c>
      <c r="M4777" s="144"/>
      <c r="N4777" s="144"/>
    </row>
    <row r="4778" spans="1:14">
      <c r="A4778" s="144" t="str">
        <f>'[11]Depr Exp'!A4778</f>
        <v>E3559 (GIF) Poles, Snoqualmie 1</v>
      </c>
      <c r="B4778" s="144" t="str">
        <f>'[11]Depr Exp'!B4778</f>
        <v>E3559 (GIF) Poles, Snoqualmie 1-2</v>
      </c>
      <c r="C4778" s="144" t="str">
        <f>'[11]Depr Exp'!C4778</f>
        <v>403E</v>
      </c>
      <c r="D4778" s="144"/>
      <c r="E4778" s="282">
        <f>'[11]Depr Exp'!E4778</f>
        <v>43159</v>
      </c>
      <c r="F4778" s="523">
        <f>'[11]Depr Exp'!F4778</f>
        <v>235.61</v>
      </c>
      <c r="G4778" s="305">
        <f>'[11]Depr Exp'!G4778</f>
        <v>3.0900000000000004E-2</v>
      </c>
      <c r="H4778" s="524">
        <f>'[11]Depr Exp'!H4778</f>
        <v>0.6</v>
      </c>
      <c r="I4778" s="523">
        <f>'[11]Depr Exp'!I4778</f>
        <v>235.61</v>
      </c>
      <c r="J4778" s="305">
        <f>'[11]Depr Exp'!J4778</f>
        <v>3.0900000000000004E-2</v>
      </c>
      <c r="K4778" s="373">
        <f>'[11]Depr Exp'!K4778</f>
        <v>0.60669575000000009</v>
      </c>
      <c r="L4778" s="524">
        <f>'[11]Depr Exp'!L4778</f>
        <v>0.01</v>
      </c>
      <c r="M4778" s="144"/>
      <c r="N4778" s="144"/>
    </row>
    <row r="4779" spans="1:14">
      <c r="A4779" s="144" t="str">
        <f>'[11]Depr Exp'!A4779</f>
        <v>E3559 (GIF) Poles, Snoqualmie 1</v>
      </c>
      <c r="B4779" s="144" t="str">
        <f>'[11]Depr Exp'!B4779</f>
        <v>E3559 (GIF) Poles, Snoqualmie 1-3</v>
      </c>
      <c r="C4779" s="144" t="str">
        <f>'[11]Depr Exp'!C4779</f>
        <v>403E</v>
      </c>
      <c r="D4779" s="144"/>
      <c r="E4779" s="282">
        <f>'[11]Depr Exp'!E4779</f>
        <v>43190</v>
      </c>
      <c r="F4779" s="523">
        <f>'[11]Depr Exp'!F4779</f>
        <v>235.61</v>
      </c>
      <c r="G4779" s="305">
        <f>'[11]Depr Exp'!G4779</f>
        <v>3.0900000000000004E-2</v>
      </c>
      <c r="H4779" s="524">
        <f>'[11]Depr Exp'!H4779</f>
        <v>0.6</v>
      </c>
      <c r="I4779" s="523">
        <f>'[11]Depr Exp'!I4779</f>
        <v>235.61</v>
      </c>
      <c r="J4779" s="305">
        <f>'[11]Depr Exp'!J4779</f>
        <v>3.0900000000000004E-2</v>
      </c>
      <c r="K4779" s="373">
        <f>'[11]Depr Exp'!K4779</f>
        <v>0.60669575000000009</v>
      </c>
      <c r="L4779" s="524">
        <f>'[11]Depr Exp'!L4779</f>
        <v>0.01</v>
      </c>
      <c r="M4779" s="144"/>
      <c r="N4779" s="144"/>
    </row>
    <row r="4780" spans="1:14">
      <c r="A4780" s="144" t="str">
        <f>'[11]Depr Exp'!A4780</f>
        <v>E3559 (GIF) Poles, Snoqualmie 1</v>
      </c>
      <c r="B4780" s="144" t="str">
        <f>'[11]Depr Exp'!B4780</f>
        <v>E3559 (GIF) Poles, Snoqualmie 1-4</v>
      </c>
      <c r="C4780" s="144" t="str">
        <f>'[11]Depr Exp'!C4780</f>
        <v>403E</v>
      </c>
      <c r="D4780" s="144"/>
      <c r="E4780" s="282">
        <f>'[11]Depr Exp'!E4780</f>
        <v>43220</v>
      </c>
      <c r="F4780" s="523">
        <f>'[11]Depr Exp'!F4780</f>
        <v>235.61</v>
      </c>
      <c r="G4780" s="305">
        <f>'[11]Depr Exp'!G4780</f>
        <v>3.0900000000000004E-2</v>
      </c>
      <c r="H4780" s="524">
        <f>'[11]Depr Exp'!H4780</f>
        <v>0.6</v>
      </c>
      <c r="I4780" s="523">
        <f>'[11]Depr Exp'!I4780</f>
        <v>235.61</v>
      </c>
      <c r="J4780" s="305">
        <f>'[11]Depr Exp'!J4780</f>
        <v>3.0900000000000004E-2</v>
      </c>
      <c r="K4780" s="373">
        <f>'[11]Depr Exp'!K4780</f>
        <v>0.60669575000000009</v>
      </c>
      <c r="L4780" s="524">
        <f>'[11]Depr Exp'!L4780</f>
        <v>0.01</v>
      </c>
      <c r="M4780" s="144"/>
      <c r="N4780" s="144"/>
    </row>
    <row r="4781" spans="1:14">
      <c r="A4781" s="144" t="str">
        <f>'[11]Depr Exp'!A4781</f>
        <v>E3559 (GIF) Poles, Snoqualmie 1</v>
      </c>
      <c r="B4781" s="144" t="str">
        <f>'[11]Depr Exp'!B4781</f>
        <v>E3559 (GIF) Poles, Snoqualmie 1-5</v>
      </c>
      <c r="C4781" s="144" t="str">
        <f>'[11]Depr Exp'!C4781</f>
        <v>403E</v>
      </c>
      <c r="D4781" s="144"/>
      <c r="E4781" s="282">
        <f>'[11]Depr Exp'!E4781</f>
        <v>43251</v>
      </c>
      <c r="F4781" s="523">
        <f>'[11]Depr Exp'!F4781</f>
        <v>235.61</v>
      </c>
      <c r="G4781" s="305">
        <f>'[11]Depr Exp'!G4781</f>
        <v>3.0900000000000004E-2</v>
      </c>
      <c r="H4781" s="524">
        <f>'[11]Depr Exp'!H4781</f>
        <v>0.6</v>
      </c>
      <c r="I4781" s="523">
        <f>'[11]Depr Exp'!I4781</f>
        <v>235.61</v>
      </c>
      <c r="J4781" s="305">
        <f>'[11]Depr Exp'!J4781</f>
        <v>3.0900000000000004E-2</v>
      </c>
      <c r="K4781" s="373">
        <f>'[11]Depr Exp'!K4781</f>
        <v>0.60669575000000009</v>
      </c>
      <c r="L4781" s="524">
        <f>'[11]Depr Exp'!L4781</f>
        <v>0.01</v>
      </c>
      <c r="M4781" s="144"/>
      <c r="N4781" s="144"/>
    </row>
    <row r="4782" spans="1:14">
      <c r="A4782" s="144" t="str">
        <f>'[11]Depr Exp'!A4782</f>
        <v>E3559 (GIF) Poles, Snoqualmie 1</v>
      </c>
      <c r="B4782" s="144" t="str">
        <f>'[11]Depr Exp'!B4782</f>
        <v>E3559 (GIF) Poles, Snoqualmie 1-6</v>
      </c>
      <c r="C4782" s="144" t="str">
        <f>'[11]Depr Exp'!C4782</f>
        <v>403E</v>
      </c>
      <c r="D4782" s="144"/>
      <c r="E4782" s="282">
        <f>'[11]Depr Exp'!E4782</f>
        <v>43281</v>
      </c>
      <c r="F4782" s="523">
        <f>'[11]Depr Exp'!F4782</f>
        <v>235.61</v>
      </c>
      <c r="G4782" s="305">
        <f>'[11]Depr Exp'!G4782</f>
        <v>3.0900000000000004E-2</v>
      </c>
      <c r="H4782" s="524">
        <f>'[11]Depr Exp'!H4782</f>
        <v>0.6</v>
      </c>
      <c r="I4782" s="523">
        <f>'[11]Depr Exp'!I4782</f>
        <v>235.61</v>
      </c>
      <c r="J4782" s="305">
        <f>'[11]Depr Exp'!J4782</f>
        <v>3.0900000000000004E-2</v>
      </c>
      <c r="K4782" s="373">
        <f>'[11]Depr Exp'!K4782</f>
        <v>0.60669575000000009</v>
      </c>
      <c r="L4782" s="524">
        <f>'[11]Depr Exp'!L4782</f>
        <v>0.01</v>
      </c>
      <c r="M4782" s="144"/>
      <c r="N4782" s="144"/>
    </row>
    <row r="4783" spans="1:14">
      <c r="A4783" s="144" t="str">
        <f>'[11]Depr Exp'!A4783</f>
        <v>E3559 (GIF) Poles, Snoqualmie 1</v>
      </c>
      <c r="B4783" s="144" t="str">
        <f>'[11]Depr Exp'!B4783</f>
        <v>E3559 (GIF) Poles, Snoqualmie 1-7</v>
      </c>
      <c r="C4783" s="144" t="str">
        <f>'[11]Depr Exp'!C4783</f>
        <v>403E</v>
      </c>
      <c r="D4783" s="144"/>
      <c r="E4783" s="282">
        <f>'[11]Depr Exp'!E4783</f>
        <v>43312</v>
      </c>
      <c r="F4783" s="523">
        <f>'[11]Depr Exp'!F4783</f>
        <v>235.61</v>
      </c>
      <c r="G4783" s="305">
        <f>'[11]Depr Exp'!G4783</f>
        <v>3.0900000000000004E-2</v>
      </c>
      <c r="H4783" s="524">
        <f>'[11]Depr Exp'!H4783</f>
        <v>0.6</v>
      </c>
      <c r="I4783" s="523">
        <f>'[11]Depr Exp'!I4783</f>
        <v>235.61</v>
      </c>
      <c r="J4783" s="305">
        <f>'[11]Depr Exp'!J4783</f>
        <v>3.0900000000000004E-2</v>
      </c>
      <c r="K4783" s="373">
        <f>'[11]Depr Exp'!K4783</f>
        <v>0.60669575000000009</v>
      </c>
      <c r="L4783" s="524">
        <f>'[11]Depr Exp'!L4783</f>
        <v>0.01</v>
      </c>
      <c r="M4783" s="144"/>
      <c r="N4783" s="144"/>
    </row>
    <row r="4784" spans="1:14">
      <c r="A4784" s="144" t="str">
        <f>'[11]Depr Exp'!A4784</f>
        <v>E3559 (GIF) Poles, Snoqualmie 1</v>
      </c>
      <c r="B4784" s="144" t="str">
        <f>'[11]Depr Exp'!B4784</f>
        <v>E3559 (GIF) Poles, Snoqualmie 1-8</v>
      </c>
      <c r="C4784" s="144" t="str">
        <f>'[11]Depr Exp'!C4784</f>
        <v>403E</v>
      </c>
      <c r="D4784" s="144"/>
      <c r="E4784" s="282">
        <f>'[11]Depr Exp'!E4784</f>
        <v>43343</v>
      </c>
      <c r="F4784" s="523">
        <f>'[11]Depr Exp'!F4784</f>
        <v>235.61</v>
      </c>
      <c r="G4784" s="305">
        <f>'[11]Depr Exp'!G4784</f>
        <v>3.0900000000000004E-2</v>
      </c>
      <c r="H4784" s="524">
        <f>'[11]Depr Exp'!H4784</f>
        <v>0.6</v>
      </c>
      <c r="I4784" s="523">
        <f>'[11]Depr Exp'!I4784</f>
        <v>235.61</v>
      </c>
      <c r="J4784" s="305">
        <f>'[11]Depr Exp'!J4784</f>
        <v>3.0900000000000004E-2</v>
      </c>
      <c r="K4784" s="373">
        <f>'[11]Depr Exp'!K4784</f>
        <v>0.60669575000000009</v>
      </c>
      <c r="L4784" s="524">
        <f>'[11]Depr Exp'!L4784</f>
        <v>0.01</v>
      </c>
      <c r="M4784" s="144"/>
      <c r="N4784" s="144"/>
    </row>
    <row r="4785" spans="1:14">
      <c r="A4785" s="144" t="str">
        <f>'[11]Depr Exp'!A4785</f>
        <v>E3559 (GIF) Poles, Snoqualmie 1</v>
      </c>
      <c r="B4785" s="144" t="str">
        <f>'[11]Depr Exp'!B4785</f>
        <v>E3559 (GIF) Poles, Snoqualmie 1-9</v>
      </c>
      <c r="C4785" s="144" t="str">
        <f>'[11]Depr Exp'!C4785</f>
        <v>403E</v>
      </c>
      <c r="D4785" s="144"/>
      <c r="E4785" s="282">
        <f>'[11]Depr Exp'!E4785</f>
        <v>43373</v>
      </c>
      <c r="F4785" s="523">
        <f>'[11]Depr Exp'!F4785</f>
        <v>235.61</v>
      </c>
      <c r="G4785" s="305">
        <f>'[11]Depr Exp'!G4785</f>
        <v>3.0900000000000004E-2</v>
      </c>
      <c r="H4785" s="524">
        <f>'[11]Depr Exp'!H4785</f>
        <v>0.6</v>
      </c>
      <c r="I4785" s="523">
        <f>'[11]Depr Exp'!I4785</f>
        <v>235.61</v>
      </c>
      <c r="J4785" s="305">
        <f>'[11]Depr Exp'!J4785</f>
        <v>3.0900000000000004E-2</v>
      </c>
      <c r="K4785" s="373">
        <f>'[11]Depr Exp'!K4785</f>
        <v>0.60669575000000009</v>
      </c>
      <c r="L4785" s="524">
        <f>'[11]Depr Exp'!L4785</f>
        <v>0.01</v>
      </c>
      <c r="M4785" s="144"/>
      <c r="N4785" s="144"/>
    </row>
    <row r="4786" spans="1:14">
      <c r="A4786" s="144" t="str">
        <f>'[11]Depr Exp'!A4786</f>
        <v>E3559 (GIF) Poles, Snoqualmie 1</v>
      </c>
      <c r="B4786" s="144" t="str">
        <f>'[11]Depr Exp'!B4786</f>
        <v>E3559 (GIF) Poles, Snoqualmie 1-10</v>
      </c>
      <c r="C4786" s="144" t="str">
        <f>'[11]Depr Exp'!C4786</f>
        <v>403E</v>
      </c>
      <c r="D4786" s="144"/>
      <c r="E4786" s="282">
        <f>'[11]Depr Exp'!E4786</f>
        <v>43404</v>
      </c>
      <c r="F4786" s="523">
        <f>'[11]Depr Exp'!F4786</f>
        <v>235.61</v>
      </c>
      <c r="G4786" s="305">
        <f>'[11]Depr Exp'!G4786</f>
        <v>3.0900000000000004E-2</v>
      </c>
      <c r="H4786" s="524">
        <f>'[11]Depr Exp'!H4786</f>
        <v>0.6</v>
      </c>
      <c r="I4786" s="523">
        <f>'[11]Depr Exp'!I4786</f>
        <v>235.61</v>
      </c>
      <c r="J4786" s="305">
        <f>'[11]Depr Exp'!J4786</f>
        <v>3.0900000000000004E-2</v>
      </c>
      <c r="K4786" s="373">
        <f>'[11]Depr Exp'!K4786</f>
        <v>0.60669575000000009</v>
      </c>
      <c r="L4786" s="524">
        <f>'[11]Depr Exp'!L4786</f>
        <v>0.01</v>
      </c>
      <c r="M4786" s="144"/>
      <c r="N4786" s="144"/>
    </row>
    <row r="4787" spans="1:14">
      <c r="A4787" s="144" t="str">
        <f>'[11]Depr Exp'!A4787</f>
        <v>E3559 (GIF) Poles, Snoqualmie 1</v>
      </c>
      <c r="B4787" s="144" t="str">
        <f>'[11]Depr Exp'!B4787</f>
        <v>E3559 (GIF) Poles, Snoqualmie 1-11</v>
      </c>
      <c r="C4787" s="144" t="str">
        <f>'[11]Depr Exp'!C4787</f>
        <v>403E</v>
      </c>
      <c r="D4787" s="144"/>
      <c r="E4787" s="282">
        <f>'[11]Depr Exp'!E4787</f>
        <v>43434</v>
      </c>
      <c r="F4787" s="523">
        <f>'[11]Depr Exp'!F4787</f>
        <v>235.61</v>
      </c>
      <c r="G4787" s="305">
        <f>'[11]Depr Exp'!G4787</f>
        <v>3.0900000000000004E-2</v>
      </c>
      <c r="H4787" s="524">
        <f>'[11]Depr Exp'!H4787</f>
        <v>0.6</v>
      </c>
      <c r="I4787" s="523">
        <f>'[11]Depr Exp'!I4787</f>
        <v>235.61</v>
      </c>
      <c r="J4787" s="305">
        <f>'[11]Depr Exp'!J4787</f>
        <v>3.0900000000000004E-2</v>
      </c>
      <c r="K4787" s="373">
        <f>'[11]Depr Exp'!K4787</f>
        <v>0.60669575000000009</v>
      </c>
      <c r="L4787" s="524">
        <f>'[11]Depr Exp'!L4787</f>
        <v>0.01</v>
      </c>
      <c r="M4787" s="144"/>
      <c r="N4787" s="144"/>
    </row>
    <row r="4788" spans="1:14">
      <c r="A4788" s="144" t="str">
        <f>'[11]Depr Exp'!A4788</f>
        <v>E3559 (GIF) Poles, Snoqualmie 1</v>
      </c>
      <c r="B4788" s="144" t="str">
        <f>'[11]Depr Exp'!B4788</f>
        <v>E3559 (GIF) Poles, Snoqualmie 1-12</v>
      </c>
      <c r="C4788" s="144" t="str">
        <f>'[11]Depr Exp'!C4788</f>
        <v>403E</v>
      </c>
      <c r="D4788" s="144"/>
      <c r="E4788" s="282">
        <f>'[11]Depr Exp'!E4788</f>
        <v>43465</v>
      </c>
      <c r="F4788" s="523">
        <f>'[11]Depr Exp'!F4788</f>
        <v>235.61</v>
      </c>
      <c r="G4788" s="305">
        <f>'[11]Depr Exp'!G4788</f>
        <v>3.0900000000000004E-2</v>
      </c>
      <c r="H4788" s="524">
        <f>'[11]Depr Exp'!H4788</f>
        <v>0.6</v>
      </c>
      <c r="I4788" s="523">
        <f>'[11]Depr Exp'!I4788</f>
        <v>235.61</v>
      </c>
      <c r="J4788" s="305">
        <f>'[11]Depr Exp'!J4788</f>
        <v>3.0900000000000004E-2</v>
      </c>
      <c r="K4788" s="373">
        <f>'[11]Depr Exp'!K4788</f>
        <v>0.60669575000000009</v>
      </c>
      <c r="L4788" s="524">
        <f>'[11]Depr Exp'!L4788</f>
        <v>0.01</v>
      </c>
      <c r="M4788" s="144"/>
      <c r="N4788" s="144"/>
    </row>
    <row r="4789" spans="1:14" ht="15.75" thickBot="1">
      <c r="A4789" s="159" t="str">
        <f>'[11]Depr Exp'!A4789</f>
        <v>E3559 (GIF) Poles, Snoqualmie 1 Total</v>
      </c>
      <c r="B4789" s="144">
        <f>'[11]Depr Exp'!B4789</f>
        <v>0</v>
      </c>
      <c r="C4789" s="502" t="str">
        <f>'[11]Depr Exp'!C4789</f>
        <v>ETSM</v>
      </c>
      <c r="D4789" s="144"/>
      <c r="E4789" s="281" t="str">
        <f>'[11]Depr Exp'!E4789</f>
        <v>Total</v>
      </c>
      <c r="F4789" s="141">
        <f>'[11]Depr Exp'!F4789</f>
        <v>0</v>
      </c>
      <c r="G4789" s="252">
        <f>'[11]Depr Exp'!G4789</f>
        <v>0</v>
      </c>
      <c r="H4789" s="286">
        <f>'[11]Depr Exp'!H4789</f>
        <v>7.1999999999999984</v>
      </c>
      <c r="I4789" s="141">
        <f>'[11]Depr Exp'!I4789</f>
        <v>0</v>
      </c>
      <c r="J4789" s="252">
        <f>'[11]Depr Exp'!J4789</f>
        <v>0</v>
      </c>
      <c r="K4789" s="286">
        <f>'[11]Depr Exp'!K4789</f>
        <v>7.2803490000000011</v>
      </c>
      <c r="L4789" s="286">
        <f>'[11]Depr Exp'!L4789</f>
        <v>0.08</v>
      </c>
      <c r="M4789" s="144"/>
      <c r="N4789" s="144"/>
    </row>
    <row r="4790" spans="1:14" ht="13.5" thickTop="1">
      <c r="A4790" s="144" t="str">
        <f>'[11]Depr Exp'!A4790</f>
        <v>E3559 (GIF) Poles, Snoqualmie 2</v>
      </c>
      <c r="B4790" s="144" t="str">
        <f>'[11]Depr Exp'!B4790</f>
        <v>E3559 (GIF) Poles, Snoqualmie 2-1</v>
      </c>
      <c r="C4790" s="144" t="str">
        <f>'[11]Depr Exp'!C4790</f>
        <v>403E</v>
      </c>
      <c r="D4790" s="144"/>
      <c r="E4790" s="282">
        <f>'[11]Depr Exp'!E4790</f>
        <v>43131</v>
      </c>
      <c r="F4790" s="523">
        <f>'[11]Depr Exp'!F4790</f>
        <v>236934.54</v>
      </c>
      <c r="G4790" s="305">
        <f>'[11]Depr Exp'!G4790</f>
        <v>3.0900000000000004E-2</v>
      </c>
      <c r="H4790" s="524">
        <f>'[11]Depr Exp'!H4790</f>
        <v>610.1</v>
      </c>
      <c r="I4790" s="523">
        <f>'[11]Depr Exp'!I4790</f>
        <v>236934.54</v>
      </c>
      <c r="J4790" s="305">
        <f>'[11]Depr Exp'!J4790</f>
        <v>3.0900000000000004E-2</v>
      </c>
      <c r="K4790" s="373">
        <f>'[11]Depr Exp'!K4790</f>
        <v>610.10644050000008</v>
      </c>
      <c r="L4790" s="524">
        <f>'[11]Depr Exp'!L4790</f>
        <v>0.01</v>
      </c>
      <c r="M4790" s="144"/>
      <c r="N4790" s="144"/>
    </row>
    <row r="4791" spans="1:14">
      <c r="A4791" s="144" t="str">
        <f>'[11]Depr Exp'!A4791</f>
        <v>E3559 (GIF) Poles, Snoqualmie 2</v>
      </c>
      <c r="B4791" s="144" t="str">
        <f>'[11]Depr Exp'!B4791</f>
        <v>E3559 (GIF) Poles, Snoqualmie 2-2</v>
      </c>
      <c r="C4791" s="144" t="str">
        <f>'[11]Depr Exp'!C4791</f>
        <v>403E</v>
      </c>
      <c r="D4791" s="144"/>
      <c r="E4791" s="282">
        <f>'[11]Depr Exp'!E4791</f>
        <v>43159</v>
      </c>
      <c r="F4791" s="523">
        <f>'[11]Depr Exp'!F4791</f>
        <v>236934.54</v>
      </c>
      <c r="G4791" s="305">
        <f>'[11]Depr Exp'!G4791</f>
        <v>3.0900000000000004E-2</v>
      </c>
      <c r="H4791" s="524">
        <f>'[11]Depr Exp'!H4791</f>
        <v>610.1</v>
      </c>
      <c r="I4791" s="523">
        <f>'[11]Depr Exp'!I4791</f>
        <v>236934.54</v>
      </c>
      <c r="J4791" s="305">
        <f>'[11]Depr Exp'!J4791</f>
        <v>3.0900000000000004E-2</v>
      </c>
      <c r="K4791" s="373">
        <f>'[11]Depr Exp'!K4791</f>
        <v>610.10644050000008</v>
      </c>
      <c r="L4791" s="524">
        <f>'[11]Depr Exp'!L4791</f>
        <v>0.01</v>
      </c>
      <c r="M4791" s="144"/>
      <c r="N4791" s="144"/>
    </row>
    <row r="4792" spans="1:14">
      <c r="A4792" s="144" t="str">
        <f>'[11]Depr Exp'!A4792</f>
        <v>E3559 (GIF) Poles, Snoqualmie 2</v>
      </c>
      <c r="B4792" s="144" t="str">
        <f>'[11]Depr Exp'!B4792</f>
        <v>E3559 (GIF) Poles, Snoqualmie 2-3</v>
      </c>
      <c r="C4792" s="144" t="str">
        <f>'[11]Depr Exp'!C4792</f>
        <v>403E</v>
      </c>
      <c r="D4792" s="144"/>
      <c r="E4792" s="282">
        <f>'[11]Depr Exp'!E4792</f>
        <v>43190</v>
      </c>
      <c r="F4792" s="523">
        <f>'[11]Depr Exp'!F4792</f>
        <v>236934.54</v>
      </c>
      <c r="G4792" s="305">
        <f>'[11]Depr Exp'!G4792</f>
        <v>3.0900000000000004E-2</v>
      </c>
      <c r="H4792" s="524">
        <f>'[11]Depr Exp'!H4792</f>
        <v>610.1</v>
      </c>
      <c r="I4792" s="523">
        <f>'[11]Depr Exp'!I4792</f>
        <v>236934.54</v>
      </c>
      <c r="J4792" s="305">
        <f>'[11]Depr Exp'!J4792</f>
        <v>3.0900000000000004E-2</v>
      </c>
      <c r="K4792" s="373">
        <f>'[11]Depr Exp'!K4792</f>
        <v>610.10644050000008</v>
      </c>
      <c r="L4792" s="524">
        <f>'[11]Depr Exp'!L4792</f>
        <v>0.01</v>
      </c>
      <c r="M4792" s="144"/>
      <c r="N4792" s="144"/>
    </row>
    <row r="4793" spans="1:14">
      <c r="A4793" s="144" t="str">
        <f>'[11]Depr Exp'!A4793</f>
        <v>E3559 (GIF) Poles, Snoqualmie 2</v>
      </c>
      <c r="B4793" s="144" t="str">
        <f>'[11]Depr Exp'!B4793</f>
        <v>E3559 (GIF) Poles, Snoqualmie 2-4</v>
      </c>
      <c r="C4793" s="144" t="str">
        <f>'[11]Depr Exp'!C4793</f>
        <v>403E</v>
      </c>
      <c r="D4793" s="144"/>
      <c r="E4793" s="282">
        <f>'[11]Depr Exp'!E4793</f>
        <v>43220</v>
      </c>
      <c r="F4793" s="523">
        <f>'[11]Depr Exp'!F4793</f>
        <v>236934.54</v>
      </c>
      <c r="G4793" s="305">
        <f>'[11]Depr Exp'!G4793</f>
        <v>3.0900000000000004E-2</v>
      </c>
      <c r="H4793" s="524">
        <f>'[11]Depr Exp'!H4793</f>
        <v>610.1</v>
      </c>
      <c r="I4793" s="523">
        <f>'[11]Depr Exp'!I4793</f>
        <v>236934.54</v>
      </c>
      <c r="J4793" s="305">
        <f>'[11]Depr Exp'!J4793</f>
        <v>3.0900000000000004E-2</v>
      </c>
      <c r="K4793" s="373">
        <f>'[11]Depr Exp'!K4793</f>
        <v>610.10644050000008</v>
      </c>
      <c r="L4793" s="524">
        <f>'[11]Depr Exp'!L4793</f>
        <v>0.01</v>
      </c>
      <c r="M4793" s="144"/>
      <c r="N4793" s="144"/>
    </row>
    <row r="4794" spans="1:14">
      <c r="A4794" s="144" t="str">
        <f>'[11]Depr Exp'!A4794</f>
        <v>E3559 (GIF) Poles, Snoqualmie 2</v>
      </c>
      <c r="B4794" s="144" t="str">
        <f>'[11]Depr Exp'!B4794</f>
        <v>E3559 (GIF) Poles, Snoqualmie 2-5</v>
      </c>
      <c r="C4794" s="144" t="str">
        <f>'[11]Depr Exp'!C4794</f>
        <v>403E</v>
      </c>
      <c r="D4794" s="144"/>
      <c r="E4794" s="282">
        <f>'[11]Depr Exp'!E4794</f>
        <v>43251</v>
      </c>
      <c r="F4794" s="523">
        <f>'[11]Depr Exp'!F4794</f>
        <v>236934.54</v>
      </c>
      <c r="G4794" s="305">
        <f>'[11]Depr Exp'!G4794</f>
        <v>3.0900000000000004E-2</v>
      </c>
      <c r="H4794" s="524">
        <f>'[11]Depr Exp'!H4794</f>
        <v>610.1</v>
      </c>
      <c r="I4794" s="523">
        <f>'[11]Depr Exp'!I4794</f>
        <v>236934.54</v>
      </c>
      <c r="J4794" s="305">
        <f>'[11]Depr Exp'!J4794</f>
        <v>3.0900000000000004E-2</v>
      </c>
      <c r="K4794" s="373">
        <f>'[11]Depr Exp'!K4794</f>
        <v>610.10644050000008</v>
      </c>
      <c r="L4794" s="524">
        <f>'[11]Depr Exp'!L4794</f>
        <v>0.01</v>
      </c>
      <c r="M4794" s="144"/>
      <c r="N4794" s="144"/>
    </row>
    <row r="4795" spans="1:14">
      <c r="A4795" s="144" t="str">
        <f>'[11]Depr Exp'!A4795</f>
        <v>E3559 (GIF) Poles, Snoqualmie 2</v>
      </c>
      <c r="B4795" s="144" t="str">
        <f>'[11]Depr Exp'!B4795</f>
        <v>E3559 (GIF) Poles, Snoqualmie 2-6</v>
      </c>
      <c r="C4795" s="144" t="str">
        <f>'[11]Depr Exp'!C4795</f>
        <v>403E</v>
      </c>
      <c r="D4795" s="144"/>
      <c r="E4795" s="282">
        <f>'[11]Depr Exp'!E4795</f>
        <v>43281</v>
      </c>
      <c r="F4795" s="523">
        <f>'[11]Depr Exp'!F4795</f>
        <v>236934.54</v>
      </c>
      <c r="G4795" s="305">
        <f>'[11]Depr Exp'!G4795</f>
        <v>3.0900000000000004E-2</v>
      </c>
      <c r="H4795" s="524">
        <f>'[11]Depr Exp'!H4795</f>
        <v>610.1</v>
      </c>
      <c r="I4795" s="523">
        <f>'[11]Depr Exp'!I4795</f>
        <v>236934.54</v>
      </c>
      <c r="J4795" s="305">
        <f>'[11]Depr Exp'!J4795</f>
        <v>3.0900000000000004E-2</v>
      </c>
      <c r="K4795" s="373">
        <f>'[11]Depr Exp'!K4795</f>
        <v>610.10644050000008</v>
      </c>
      <c r="L4795" s="524">
        <f>'[11]Depr Exp'!L4795</f>
        <v>0.01</v>
      </c>
      <c r="M4795" s="144"/>
      <c r="N4795" s="144"/>
    </row>
    <row r="4796" spans="1:14">
      <c r="A4796" s="144" t="str">
        <f>'[11]Depr Exp'!A4796</f>
        <v>E3559 (GIF) Poles, Snoqualmie 2</v>
      </c>
      <c r="B4796" s="144" t="str">
        <f>'[11]Depr Exp'!B4796</f>
        <v>E3559 (GIF) Poles, Snoqualmie 2-7</v>
      </c>
      <c r="C4796" s="144" t="str">
        <f>'[11]Depr Exp'!C4796</f>
        <v>403E</v>
      </c>
      <c r="D4796" s="144"/>
      <c r="E4796" s="282">
        <f>'[11]Depr Exp'!E4796</f>
        <v>43312</v>
      </c>
      <c r="F4796" s="523">
        <f>'[11]Depr Exp'!F4796</f>
        <v>236934.54</v>
      </c>
      <c r="G4796" s="305">
        <f>'[11]Depr Exp'!G4796</f>
        <v>3.0900000000000004E-2</v>
      </c>
      <c r="H4796" s="524">
        <f>'[11]Depr Exp'!H4796</f>
        <v>610.1</v>
      </c>
      <c r="I4796" s="523">
        <f>'[11]Depr Exp'!I4796</f>
        <v>236934.54</v>
      </c>
      <c r="J4796" s="305">
        <f>'[11]Depr Exp'!J4796</f>
        <v>3.0900000000000004E-2</v>
      </c>
      <c r="K4796" s="373">
        <f>'[11]Depr Exp'!K4796</f>
        <v>610.10644050000008</v>
      </c>
      <c r="L4796" s="524">
        <f>'[11]Depr Exp'!L4796</f>
        <v>0.01</v>
      </c>
      <c r="M4796" s="144"/>
      <c r="N4796" s="144"/>
    </row>
    <row r="4797" spans="1:14">
      <c r="A4797" s="144" t="str">
        <f>'[11]Depr Exp'!A4797</f>
        <v>E3559 (GIF) Poles, Snoqualmie 2</v>
      </c>
      <c r="B4797" s="144" t="str">
        <f>'[11]Depr Exp'!B4797</f>
        <v>E3559 (GIF) Poles, Snoqualmie 2-8</v>
      </c>
      <c r="C4797" s="144" t="str">
        <f>'[11]Depr Exp'!C4797</f>
        <v>403E</v>
      </c>
      <c r="D4797" s="144"/>
      <c r="E4797" s="282">
        <f>'[11]Depr Exp'!E4797</f>
        <v>43343</v>
      </c>
      <c r="F4797" s="523">
        <f>'[11]Depr Exp'!F4797</f>
        <v>236934.54</v>
      </c>
      <c r="G4797" s="305">
        <f>'[11]Depr Exp'!G4797</f>
        <v>3.0900000000000004E-2</v>
      </c>
      <c r="H4797" s="524">
        <f>'[11]Depr Exp'!H4797</f>
        <v>610.1</v>
      </c>
      <c r="I4797" s="523">
        <f>'[11]Depr Exp'!I4797</f>
        <v>236934.54</v>
      </c>
      <c r="J4797" s="305">
        <f>'[11]Depr Exp'!J4797</f>
        <v>3.0900000000000004E-2</v>
      </c>
      <c r="K4797" s="373">
        <f>'[11]Depr Exp'!K4797</f>
        <v>610.10644050000008</v>
      </c>
      <c r="L4797" s="524">
        <f>'[11]Depr Exp'!L4797</f>
        <v>0.01</v>
      </c>
      <c r="M4797" s="144"/>
      <c r="N4797" s="144"/>
    </row>
    <row r="4798" spans="1:14">
      <c r="A4798" s="144" t="str">
        <f>'[11]Depr Exp'!A4798</f>
        <v>E3559 (GIF) Poles, Snoqualmie 2</v>
      </c>
      <c r="B4798" s="144" t="str">
        <f>'[11]Depr Exp'!B4798</f>
        <v>E3559 (GIF) Poles, Snoqualmie 2-9</v>
      </c>
      <c r="C4798" s="144" t="str">
        <f>'[11]Depr Exp'!C4798</f>
        <v>403E</v>
      </c>
      <c r="D4798" s="144"/>
      <c r="E4798" s="282">
        <f>'[11]Depr Exp'!E4798</f>
        <v>43373</v>
      </c>
      <c r="F4798" s="523">
        <f>'[11]Depr Exp'!F4798</f>
        <v>236934.54</v>
      </c>
      <c r="G4798" s="305">
        <f>'[11]Depr Exp'!G4798</f>
        <v>3.0900000000000004E-2</v>
      </c>
      <c r="H4798" s="524">
        <f>'[11]Depr Exp'!H4798</f>
        <v>610.1</v>
      </c>
      <c r="I4798" s="523">
        <f>'[11]Depr Exp'!I4798</f>
        <v>236934.54</v>
      </c>
      <c r="J4798" s="305">
        <f>'[11]Depr Exp'!J4798</f>
        <v>3.0900000000000004E-2</v>
      </c>
      <c r="K4798" s="373">
        <f>'[11]Depr Exp'!K4798</f>
        <v>610.10644050000008</v>
      </c>
      <c r="L4798" s="524">
        <f>'[11]Depr Exp'!L4798</f>
        <v>0.01</v>
      </c>
      <c r="M4798" s="144"/>
      <c r="N4798" s="144"/>
    </row>
    <row r="4799" spans="1:14">
      <c r="A4799" s="144" t="str">
        <f>'[11]Depr Exp'!A4799</f>
        <v>E3559 (GIF) Poles, Snoqualmie 2</v>
      </c>
      <c r="B4799" s="144" t="str">
        <f>'[11]Depr Exp'!B4799</f>
        <v>E3559 (GIF) Poles, Snoqualmie 2-10</v>
      </c>
      <c r="C4799" s="144" t="str">
        <f>'[11]Depr Exp'!C4799</f>
        <v>403E</v>
      </c>
      <c r="D4799" s="144"/>
      <c r="E4799" s="282">
        <f>'[11]Depr Exp'!E4799</f>
        <v>43404</v>
      </c>
      <c r="F4799" s="523">
        <f>'[11]Depr Exp'!F4799</f>
        <v>236934.54</v>
      </c>
      <c r="G4799" s="305">
        <f>'[11]Depr Exp'!G4799</f>
        <v>3.0900000000000004E-2</v>
      </c>
      <c r="H4799" s="524">
        <f>'[11]Depr Exp'!H4799</f>
        <v>610.1</v>
      </c>
      <c r="I4799" s="523">
        <f>'[11]Depr Exp'!I4799</f>
        <v>236934.54</v>
      </c>
      <c r="J4799" s="305">
        <f>'[11]Depr Exp'!J4799</f>
        <v>3.0900000000000004E-2</v>
      </c>
      <c r="K4799" s="373">
        <f>'[11]Depr Exp'!K4799</f>
        <v>610.10644050000008</v>
      </c>
      <c r="L4799" s="524">
        <f>'[11]Depr Exp'!L4799</f>
        <v>0.01</v>
      </c>
      <c r="M4799" s="144"/>
      <c r="N4799" s="144"/>
    </row>
    <row r="4800" spans="1:14">
      <c r="A4800" s="144" t="str">
        <f>'[11]Depr Exp'!A4800</f>
        <v>E3559 (GIF) Poles, Snoqualmie 2</v>
      </c>
      <c r="B4800" s="144" t="str">
        <f>'[11]Depr Exp'!B4800</f>
        <v>E3559 (GIF) Poles, Snoqualmie 2-11</v>
      </c>
      <c r="C4800" s="144" t="str">
        <f>'[11]Depr Exp'!C4800</f>
        <v>403E</v>
      </c>
      <c r="D4800" s="144"/>
      <c r="E4800" s="282">
        <f>'[11]Depr Exp'!E4800</f>
        <v>43434</v>
      </c>
      <c r="F4800" s="523">
        <f>'[11]Depr Exp'!F4800</f>
        <v>236934.54</v>
      </c>
      <c r="G4800" s="305">
        <f>'[11]Depr Exp'!G4800</f>
        <v>3.0900000000000004E-2</v>
      </c>
      <c r="H4800" s="524">
        <f>'[11]Depr Exp'!H4800</f>
        <v>610.1</v>
      </c>
      <c r="I4800" s="523">
        <f>'[11]Depr Exp'!I4800</f>
        <v>236934.54</v>
      </c>
      <c r="J4800" s="305">
        <f>'[11]Depr Exp'!J4800</f>
        <v>3.0900000000000004E-2</v>
      </c>
      <c r="K4800" s="373">
        <f>'[11]Depr Exp'!K4800</f>
        <v>610.10644050000008</v>
      </c>
      <c r="L4800" s="524">
        <f>'[11]Depr Exp'!L4800</f>
        <v>0.01</v>
      </c>
      <c r="M4800" s="144"/>
      <c r="N4800" s="144"/>
    </row>
    <row r="4801" spans="1:14">
      <c r="A4801" s="144" t="str">
        <f>'[11]Depr Exp'!A4801</f>
        <v>E3559 (GIF) Poles, Snoqualmie 2</v>
      </c>
      <c r="B4801" s="144" t="str">
        <f>'[11]Depr Exp'!B4801</f>
        <v>E3559 (GIF) Poles, Snoqualmie 2-12</v>
      </c>
      <c r="C4801" s="144" t="str">
        <f>'[11]Depr Exp'!C4801</f>
        <v>403E</v>
      </c>
      <c r="D4801" s="144"/>
      <c r="E4801" s="282">
        <f>'[11]Depr Exp'!E4801</f>
        <v>43465</v>
      </c>
      <c r="F4801" s="523">
        <f>'[11]Depr Exp'!F4801</f>
        <v>236934.54</v>
      </c>
      <c r="G4801" s="305">
        <f>'[11]Depr Exp'!G4801</f>
        <v>3.0900000000000004E-2</v>
      </c>
      <c r="H4801" s="524">
        <f>'[11]Depr Exp'!H4801</f>
        <v>610.1</v>
      </c>
      <c r="I4801" s="523">
        <f>'[11]Depr Exp'!I4801</f>
        <v>236934.54</v>
      </c>
      <c r="J4801" s="305">
        <f>'[11]Depr Exp'!J4801</f>
        <v>3.0900000000000004E-2</v>
      </c>
      <c r="K4801" s="373">
        <f>'[11]Depr Exp'!K4801</f>
        <v>610.10644050000008</v>
      </c>
      <c r="L4801" s="524">
        <f>'[11]Depr Exp'!L4801</f>
        <v>0.01</v>
      </c>
      <c r="M4801" s="144"/>
      <c r="N4801" s="144"/>
    </row>
    <row r="4802" spans="1:14" ht="15.75" thickBot="1">
      <c r="A4802" s="159" t="str">
        <f>'[11]Depr Exp'!A4802</f>
        <v>E3559 (GIF) Poles, Snoqualmie 2 Total</v>
      </c>
      <c r="B4802" s="144">
        <f>'[11]Depr Exp'!B4802</f>
        <v>0</v>
      </c>
      <c r="C4802" s="502" t="str">
        <f>'[11]Depr Exp'!C4802</f>
        <v>ETSM</v>
      </c>
      <c r="D4802" s="144"/>
      <c r="E4802" s="281" t="str">
        <f>'[11]Depr Exp'!E4802</f>
        <v>Total</v>
      </c>
      <c r="F4802" s="141">
        <f>'[11]Depr Exp'!F4802</f>
        <v>0</v>
      </c>
      <c r="G4802" s="252">
        <f>'[11]Depr Exp'!G4802</f>
        <v>0</v>
      </c>
      <c r="H4802" s="286">
        <f>'[11]Depr Exp'!H4802</f>
        <v>7321.2000000000016</v>
      </c>
      <c r="I4802" s="141">
        <f>'[11]Depr Exp'!I4802</f>
        <v>0</v>
      </c>
      <c r="J4802" s="252">
        <f>'[11]Depr Exp'!J4802</f>
        <v>0</v>
      </c>
      <c r="K4802" s="286">
        <f>'[11]Depr Exp'!K4802</f>
        <v>7321.2772859999995</v>
      </c>
      <c r="L4802" s="286">
        <f>'[11]Depr Exp'!L4802</f>
        <v>0.08</v>
      </c>
      <c r="M4802" s="144"/>
      <c r="N4802" s="144"/>
    </row>
    <row r="4803" spans="1:14" ht="13.5" thickTop="1">
      <c r="A4803" s="144" t="str">
        <f>'[11]Depr Exp'!A4803</f>
        <v>E3559 (GIF) Poles, Sumas</v>
      </c>
      <c r="B4803" s="144" t="str">
        <f>'[11]Depr Exp'!B4803</f>
        <v>E3559 (GIF) Poles, Sumas-1</v>
      </c>
      <c r="C4803" s="144" t="str">
        <f>'[11]Depr Exp'!C4803</f>
        <v>403E</v>
      </c>
      <c r="D4803" s="144"/>
      <c r="E4803" s="282">
        <f>'[11]Depr Exp'!E4803</f>
        <v>43131</v>
      </c>
      <c r="F4803" s="523">
        <f>'[11]Depr Exp'!F4803</f>
        <v>62500</v>
      </c>
      <c r="G4803" s="305">
        <f>'[11]Depr Exp'!G4803</f>
        <v>3.0900000000000004E-2</v>
      </c>
      <c r="H4803" s="524">
        <f>'[11]Depr Exp'!H4803</f>
        <v>160.93</v>
      </c>
      <c r="I4803" s="523">
        <f>'[11]Depr Exp'!I4803</f>
        <v>62500</v>
      </c>
      <c r="J4803" s="305">
        <f>'[11]Depr Exp'!J4803</f>
        <v>3.0900000000000004E-2</v>
      </c>
      <c r="K4803" s="373">
        <f>'[11]Depr Exp'!K4803</f>
        <v>160.93750000000003</v>
      </c>
      <c r="L4803" s="524">
        <f>'[11]Depr Exp'!L4803</f>
        <v>0.01</v>
      </c>
      <c r="M4803" s="144"/>
      <c r="N4803" s="144"/>
    </row>
    <row r="4804" spans="1:14">
      <c r="A4804" s="144" t="str">
        <f>'[11]Depr Exp'!A4804</f>
        <v>E3559 (GIF) Poles, Sumas</v>
      </c>
      <c r="B4804" s="144" t="str">
        <f>'[11]Depr Exp'!B4804</f>
        <v>E3559 (GIF) Poles, Sumas-2</v>
      </c>
      <c r="C4804" s="144" t="str">
        <f>'[11]Depr Exp'!C4804</f>
        <v>403E</v>
      </c>
      <c r="D4804" s="144"/>
      <c r="E4804" s="282">
        <f>'[11]Depr Exp'!E4804</f>
        <v>43159</v>
      </c>
      <c r="F4804" s="523">
        <f>'[11]Depr Exp'!F4804</f>
        <v>62500</v>
      </c>
      <c r="G4804" s="305">
        <f>'[11]Depr Exp'!G4804</f>
        <v>3.0900000000000004E-2</v>
      </c>
      <c r="H4804" s="524">
        <f>'[11]Depr Exp'!H4804</f>
        <v>160.93</v>
      </c>
      <c r="I4804" s="523">
        <f>'[11]Depr Exp'!I4804</f>
        <v>62500</v>
      </c>
      <c r="J4804" s="305">
        <f>'[11]Depr Exp'!J4804</f>
        <v>3.0900000000000004E-2</v>
      </c>
      <c r="K4804" s="373">
        <f>'[11]Depr Exp'!K4804</f>
        <v>160.93750000000003</v>
      </c>
      <c r="L4804" s="524">
        <f>'[11]Depr Exp'!L4804</f>
        <v>0.01</v>
      </c>
      <c r="M4804" s="144"/>
      <c r="N4804" s="144"/>
    </row>
    <row r="4805" spans="1:14">
      <c r="A4805" s="144" t="str">
        <f>'[11]Depr Exp'!A4805</f>
        <v>E3559 (GIF) Poles, Sumas</v>
      </c>
      <c r="B4805" s="144" t="str">
        <f>'[11]Depr Exp'!B4805</f>
        <v>E3559 (GIF) Poles, Sumas-3</v>
      </c>
      <c r="C4805" s="144" t="str">
        <f>'[11]Depr Exp'!C4805</f>
        <v>403E</v>
      </c>
      <c r="D4805" s="144"/>
      <c r="E4805" s="282">
        <f>'[11]Depr Exp'!E4805</f>
        <v>43190</v>
      </c>
      <c r="F4805" s="523">
        <f>'[11]Depr Exp'!F4805</f>
        <v>62500</v>
      </c>
      <c r="G4805" s="305">
        <f>'[11]Depr Exp'!G4805</f>
        <v>3.0900000000000004E-2</v>
      </c>
      <c r="H4805" s="524">
        <f>'[11]Depr Exp'!H4805</f>
        <v>160.93</v>
      </c>
      <c r="I4805" s="523">
        <f>'[11]Depr Exp'!I4805</f>
        <v>62500</v>
      </c>
      <c r="J4805" s="305">
        <f>'[11]Depr Exp'!J4805</f>
        <v>3.0900000000000004E-2</v>
      </c>
      <c r="K4805" s="373">
        <f>'[11]Depr Exp'!K4805</f>
        <v>160.93750000000003</v>
      </c>
      <c r="L4805" s="524">
        <f>'[11]Depr Exp'!L4805</f>
        <v>0.01</v>
      </c>
      <c r="M4805" s="144"/>
      <c r="N4805" s="144"/>
    </row>
    <row r="4806" spans="1:14">
      <c r="A4806" s="144" t="str">
        <f>'[11]Depr Exp'!A4806</f>
        <v>E3559 (GIF) Poles, Sumas</v>
      </c>
      <c r="B4806" s="144" t="str">
        <f>'[11]Depr Exp'!B4806</f>
        <v>E3559 (GIF) Poles, Sumas-4</v>
      </c>
      <c r="C4806" s="144" t="str">
        <f>'[11]Depr Exp'!C4806</f>
        <v>403E</v>
      </c>
      <c r="D4806" s="144"/>
      <c r="E4806" s="282">
        <f>'[11]Depr Exp'!E4806</f>
        <v>43220</v>
      </c>
      <c r="F4806" s="523">
        <f>'[11]Depr Exp'!F4806</f>
        <v>62500</v>
      </c>
      <c r="G4806" s="305">
        <f>'[11]Depr Exp'!G4806</f>
        <v>3.0900000000000004E-2</v>
      </c>
      <c r="H4806" s="524">
        <f>'[11]Depr Exp'!H4806</f>
        <v>160.93</v>
      </c>
      <c r="I4806" s="523">
        <f>'[11]Depr Exp'!I4806</f>
        <v>62500</v>
      </c>
      <c r="J4806" s="305">
        <f>'[11]Depr Exp'!J4806</f>
        <v>3.0900000000000004E-2</v>
      </c>
      <c r="K4806" s="373">
        <f>'[11]Depr Exp'!K4806</f>
        <v>160.93750000000003</v>
      </c>
      <c r="L4806" s="524">
        <f>'[11]Depr Exp'!L4806</f>
        <v>0.01</v>
      </c>
      <c r="M4806" s="144"/>
      <c r="N4806" s="144"/>
    </row>
    <row r="4807" spans="1:14">
      <c r="A4807" s="144" t="str">
        <f>'[11]Depr Exp'!A4807</f>
        <v>E3559 (GIF) Poles, Sumas</v>
      </c>
      <c r="B4807" s="144" t="str">
        <f>'[11]Depr Exp'!B4807</f>
        <v>E3559 (GIF) Poles, Sumas-5</v>
      </c>
      <c r="C4807" s="144" t="str">
        <f>'[11]Depr Exp'!C4807</f>
        <v>403E</v>
      </c>
      <c r="D4807" s="144"/>
      <c r="E4807" s="282">
        <f>'[11]Depr Exp'!E4807</f>
        <v>43251</v>
      </c>
      <c r="F4807" s="523">
        <f>'[11]Depr Exp'!F4807</f>
        <v>62500</v>
      </c>
      <c r="G4807" s="305">
        <f>'[11]Depr Exp'!G4807</f>
        <v>3.0900000000000004E-2</v>
      </c>
      <c r="H4807" s="524">
        <f>'[11]Depr Exp'!H4807</f>
        <v>160.93</v>
      </c>
      <c r="I4807" s="523">
        <f>'[11]Depr Exp'!I4807</f>
        <v>62500</v>
      </c>
      <c r="J4807" s="305">
        <f>'[11]Depr Exp'!J4807</f>
        <v>3.0900000000000004E-2</v>
      </c>
      <c r="K4807" s="373">
        <f>'[11]Depr Exp'!K4807</f>
        <v>160.93750000000003</v>
      </c>
      <c r="L4807" s="524">
        <f>'[11]Depr Exp'!L4807</f>
        <v>0.01</v>
      </c>
      <c r="M4807" s="144"/>
      <c r="N4807" s="144"/>
    </row>
    <row r="4808" spans="1:14">
      <c r="A4808" s="144" t="str">
        <f>'[11]Depr Exp'!A4808</f>
        <v>E3559 (GIF) Poles, Sumas</v>
      </c>
      <c r="B4808" s="144" t="str">
        <f>'[11]Depr Exp'!B4808</f>
        <v>E3559 (GIF) Poles, Sumas-6</v>
      </c>
      <c r="C4808" s="144" t="str">
        <f>'[11]Depr Exp'!C4808</f>
        <v>403E</v>
      </c>
      <c r="D4808" s="144"/>
      <c r="E4808" s="282">
        <f>'[11]Depr Exp'!E4808</f>
        <v>43281</v>
      </c>
      <c r="F4808" s="523">
        <f>'[11]Depr Exp'!F4808</f>
        <v>62500</v>
      </c>
      <c r="G4808" s="305">
        <f>'[11]Depr Exp'!G4808</f>
        <v>3.0900000000000004E-2</v>
      </c>
      <c r="H4808" s="524">
        <f>'[11]Depr Exp'!H4808</f>
        <v>160.93</v>
      </c>
      <c r="I4808" s="523">
        <f>'[11]Depr Exp'!I4808</f>
        <v>62500</v>
      </c>
      <c r="J4808" s="305">
        <f>'[11]Depr Exp'!J4808</f>
        <v>3.0900000000000004E-2</v>
      </c>
      <c r="K4808" s="373">
        <f>'[11]Depr Exp'!K4808</f>
        <v>160.93750000000003</v>
      </c>
      <c r="L4808" s="524">
        <f>'[11]Depr Exp'!L4808</f>
        <v>0.01</v>
      </c>
      <c r="M4808" s="144"/>
      <c r="N4808" s="144"/>
    </row>
    <row r="4809" spans="1:14">
      <c r="A4809" s="144" t="str">
        <f>'[11]Depr Exp'!A4809</f>
        <v>E3559 (GIF) Poles, Sumas</v>
      </c>
      <c r="B4809" s="144" t="str">
        <f>'[11]Depr Exp'!B4809</f>
        <v>E3559 (GIF) Poles, Sumas-7</v>
      </c>
      <c r="C4809" s="144" t="str">
        <f>'[11]Depr Exp'!C4809</f>
        <v>403E</v>
      </c>
      <c r="D4809" s="144"/>
      <c r="E4809" s="282">
        <f>'[11]Depr Exp'!E4809</f>
        <v>43312</v>
      </c>
      <c r="F4809" s="523">
        <f>'[11]Depr Exp'!F4809</f>
        <v>62500</v>
      </c>
      <c r="G4809" s="305">
        <f>'[11]Depr Exp'!G4809</f>
        <v>3.0900000000000004E-2</v>
      </c>
      <c r="H4809" s="524">
        <f>'[11]Depr Exp'!H4809</f>
        <v>160.93</v>
      </c>
      <c r="I4809" s="523">
        <f>'[11]Depr Exp'!I4809</f>
        <v>62500</v>
      </c>
      <c r="J4809" s="305">
        <f>'[11]Depr Exp'!J4809</f>
        <v>3.0900000000000004E-2</v>
      </c>
      <c r="K4809" s="373">
        <f>'[11]Depr Exp'!K4809</f>
        <v>160.93750000000003</v>
      </c>
      <c r="L4809" s="524">
        <f>'[11]Depr Exp'!L4809</f>
        <v>0.01</v>
      </c>
      <c r="M4809" s="144"/>
      <c r="N4809" s="144"/>
    </row>
    <row r="4810" spans="1:14">
      <c r="A4810" s="144" t="str">
        <f>'[11]Depr Exp'!A4810</f>
        <v>E3559 (GIF) Poles, Sumas</v>
      </c>
      <c r="B4810" s="144" t="str">
        <f>'[11]Depr Exp'!B4810</f>
        <v>E3559 (GIF) Poles, Sumas-8</v>
      </c>
      <c r="C4810" s="144" t="str">
        <f>'[11]Depr Exp'!C4810</f>
        <v>403E</v>
      </c>
      <c r="D4810" s="144"/>
      <c r="E4810" s="282">
        <f>'[11]Depr Exp'!E4810</f>
        <v>43343</v>
      </c>
      <c r="F4810" s="523">
        <f>'[11]Depr Exp'!F4810</f>
        <v>62500</v>
      </c>
      <c r="G4810" s="305">
        <f>'[11]Depr Exp'!G4810</f>
        <v>3.0900000000000004E-2</v>
      </c>
      <c r="H4810" s="524">
        <f>'[11]Depr Exp'!H4810</f>
        <v>160.93</v>
      </c>
      <c r="I4810" s="523">
        <f>'[11]Depr Exp'!I4810</f>
        <v>62500</v>
      </c>
      <c r="J4810" s="305">
        <f>'[11]Depr Exp'!J4810</f>
        <v>3.0900000000000004E-2</v>
      </c>
      <c r="K4810" s="373">
        <f>'[11]Depr Exp'!K4810</f>
        <v>160.93750000000003</v>
      </c>
      <c r="L4810" s="524">
        <f>'[11]Depr Exp'!L4810</f>
        <v>0.01</v>
      </c>
      <c r="M4810" s="144"/>
      <c r="N4810" s="144"/>
    </row>
    <row r="4811" spans="1:14">
      <c r="A4811" s="144" t="str">
        <f>'[11]Depr Exp'!A4811</f>
        <v>E3559 (GIF) Poles, Sumas</v>
      </c>
      <c r="B4811" s="144" t="str">
        <f>'[11]Depr Exp'!B4811</f>
        <v>E3559 (GIF) Poles, Sumas-9</v>
      </c>
      <c r="C4811" s="144" t="str">
        <f>'[11]Depr Exp'!C4811</f>
        <v>403E</v>
      </c>
      <c r="D4811" s="144"/>
      <c r="E4811" s="282">
        <f>'[11]Depr Exp'!E4811</f>
        <v>43373</v>
      </c>
      <c r="F4811" s="523">
        <f>'[11]Depr Exp'!F4811</f>
        <v>62500</v>
      </c>
      <c r="G4811" s="305">
        <f>'[11]Depr Exp'!G4811</f>
        <v>3.0900000000000004E-2</v>
      </c>
      <c r="H4811" s="524">
        <f>'[11]Depr Exp'!H4811</f>
        <v>160.93</v>
      </c>
      <c r="I4811" s="523">
        <f>'[11]Depr Exp'!I4811</f>
        <v>62500</v>
      </c>
      <c r="J4811" s="305">
        <f>'[11]Depr Exp'!J4811</f>
        <v>3.0900000000000004E-2</v>
      </c>
      <c r="K4811" s="373">
        <f>'[11]Depr Exp'!K4811</f>
        <v>160.93750000000003</v>
      </c>
      <c r="L4811" s="524">
        <f>'[11]Depr Exp'!L4811</f>
        <v>0.01</v>
      </c>
      <c r="M4811" s="144"/>
      <c r="N4811" s="144"/>
    </row>
    <row r="4812" spans="1:14">
      <c r="A4812" s="144" t="str">
        <f>'[11]Depr Exp'!A4812</f>
        <v>E3559 (GIF) Poles, Sumas</v>
      </c>
      <c r="B4812" s="144" t="str">
        <f>'[11]Depr Exp'!B4812</f>
        <v>E3559 (GIF) Poles, Sumas-10</v>
      </c>
      <c r="C4812" s="144" t="str">
        <f>'[11]Depr Exp'!C4812</f>
        <v>403E</v>
      </c>
      <c r="D4812" s="144"/>
      <c r="E4812" s="282">
        <f>'[11]Depr Exp'!E4812</f>
        <v>43404</v>
      </c>
      <c r="F4812" s="523">
        <f>'[11]Depr Exp'!F4812</f>
        <v>62500</v>
      </c>
      <c r="G4812" s="305">
        <f>'[11]Depr Exp'!G4812</f>
        <v>3.0900000000000004E-2</v>
      </c>
      <c r="H4812" s="524">
        <f>'[11]Depr Exp'!H4812</f>
        <v>160.93</v>
      </c>
      <c r="I4812" s="523">
        <f>'[11]Depr Exp'!I4812</f>
        <v>62500</v>
      </c>
      <c r="J4812" s="305">
        <f>'[11]Depr Exp'!J4812</f>
        <v>3.0900000000000004E-2</v>
      </c>
      <c r="K4812" s="373">
        <f>'[11]Depr Exp'!K4812</f>
        <v>160.93750000000003</v>
      </c>
      <c r="L4812" s="524">
        <f>'[11]Depr Exp'!L4812</f>
        <v>0.01</v>
      </c>
      <c r="M4812" s="144"/>
      <c r="N4812" s="144"/>
    </row>
    <row r="4813" spans="1:14">
      <c r="A4813" s="144" t="str">
        <f>'[11]Depr Exp'!A4813</f>
        <v>E3559 (GIF) Poles, Sumas</v>
      </c>
      <c r="B4813" s="144" t="str">
        <f>'[11]Depr Exp'!B4813</f>
        <v>E3559 (GIF) Poles, Sumas-11</v>
      </c>
      <c r="C4813" s="144" t="str">
        <f>'[11]Depr Exp'!C4813</f>
        <v>403E</v>
      </c>
      <c r="D4813" s="144"/>
      <c r="E4813" s="282">
        <f>'[11]Depr Exp'!E4813</f>
        <v>43434</v>
      </c>
      <c r="F4813" s="523">
        <f>'[11]Depr Exp'!F4813</f>
        <v>62500</v>
      </c>
      <c r="G4813" s="305">
        <f>'[11]Depr Exp'!G4813</f>
        <v>3.0900000000000004E-2</v>
      </c>
      <c r="H4813" s="524">
        <f>'[11]Depr Exp'!H4813</f>
        <v>160.93</v>
      </c>
      <c r="I4813" s="523">
        <f>'[11]Depr Exp'!I4813</f>
        <v>62500</v>
      </c>
      <c r="J4813" s="305">
        <f>'[11]Depr Exp'!J4813</f>
        <v>3.0900000000000004E-2</v>
      </c>
      <c r="K4813" s="373">
        <f>'[11]Depr Exp'!K4813</f>
        <v>160.93750000000003</v>
      </c>
      <c r="L4813" s="524">
        <f>'[11]Depr Exp'!L4813</f>
        <v>0.01</v>
      </c>
      <c r="M4813" s="144"/>
      <c r="N4813" s="144"/>
    </row>
    <row r="4814" spans="1:14">
      <c r="A4814" s="144" t="str">
        <f>'[11]Depr Exp'!A4814</f>
        <v>E3559 (GIF) Poles, Sumas</v>
      </c>
      <c r="B4814" s="144" t="str">
        <f>'[11]Depr Exp'!B4814</f>
        <v>E3559 (GIF) Poles, Sumas-12</v>
      </c>
      <c r="C4814" s="144" t="str">
        <f>'[11]Depr Exp'!C4814</f>
        <v>403E</v>
      </c>
      <c r="D4814" s="144"/>
      <c r="E4814" s="282">
        <f>'[11]Depr Exp'!E4814</f>
        <v>43465</v>
      </c>
      <c r="F4814" s="523">
        <f>'[11]Depr Exp'!F4814</f>
        <v>62500</v>
      </c>
      <c r="G4814" s="305">
        <f>'[11]Depr Exp'!G4814</f>
        <v>3.0900000000000004E-2</v>
      </c>
      <c r="H4814" s="524">
        <f>'[11]Depr Exp'!H4814</f>
        <v>160.93</v>
      </c>
      <c r="I4814" s="523">
        <f>'[11]Depr Exp'!I4814</f>
        <v>62500</v>
      </c>
      <c r="J4814" s="305">
        <f>'[11]Depr Exp'!J4814</f>
        <v>3.0900000000000004E-2</v>
      </c>
      <c r="K4814" s="373">
        <f>'[11]Depr Exp'!K4814</f>
        <v>160.93750000000003</v>
      </c>
      <c r="L4814" s="524">
        <f>'[11]Depr Exp'!L4814</f>
        <v>0.01</v>
      </c>
      <c r="M4814" s="144"/>
      <c r="N4814" s="144"/>
    </row>
    <row r="4815" spans="1:14" ht="15.75" thickBot="1">
      <c r="A4815" s="159" t="str">
        <f>'[11]Depr Exp'!A4815</f>
        <v>E3559 (GIF) Poles, Sumas Total</v>
      </c>
      <c r="B4815" s="144">
        <f>'[11]Depr Exp'!B4815</f>
        <v>0</v>
      </c>
      <c r="C4815" s="502" t="str">
        <f>'[11]Depr Exp'!C4815</f>
        <v>ETSM</v>
      </c>
      <c r="D4815" s="144"/>
      <c r="E4815" s="281" t="str">
        <f>'[11]Depr Exp'!E4815</f>
        <v>Total</v>
      </c>
      <c r="F4815" s="141">
        <f>'[11]Depr Exp'!F4815</f>
        <v>0</v>
      </c>
      <c r="G4815" s="252">
        <f>'[11]Depr Exp'!G4815</f>
        <v>0</v>
      </c>
      <c r="H4815" s="286">
        <f>'[11]Depr Exp'!H4815</f>
        <v>1931.1600000000005</v>
      </c>
      <c r="I4815" s="141">
        <f>'[11]Depr Exp'!I4815</f>
        <v>0</v>
      </c>
      <c r="J4815" s="252">
        <f>'[11]Depr Exp'!J4815</f>
        <v>0</v>
      </c>
      <c r="K4815" s="286">
        <f>'[11]Depr Exp'!K4815</f>
        <v>1931.2500000000002</v>
      </c>
      <c r="L4815" s="286">
        <f>'[11]Depr Exp'!L4815</f>
        <v>0.09</v>
      </c>
      <c r="M4815" s="144"/>
      <c r="N4815" s="144"/>
    </row>
    <row r="4816" spans="1:14" ht="13.5" thickTop="1">
      <c r="A4816" s="144" t="str">
        <f>'[11]Depr Exp'!A4816</f>
        <v>E3559 (GIF) Poles, TLN-HPK@plant</v>
      </c>
      <c r="B4816" s="144" t="str">
        <f>'[11]Depr Exp'!B4816</f>
        <v>E3559 (GIF) Poles, TLN-HPK@plant-1</v>
      </c>
      <c r="C4816" s="144" t="str">
        <f>'[11]Depr Exp'!C4816</f>
        <v>403E</v>
      </c>
      <c r="D4816" s="144"/>
      <c r="E4816" s="282">
        <f>'[11]Depr Exp'!E4816</f>
        <v>43131</v>
      </c>
      <c r="F4816" s="523">
        <f>'[11]Depr Exp'!F4816</f>
        <v>89222.27</v>
      </c>
      <c r="G4816" s="305">
        <f>'[11]Depr Exp'!G4816</f>
        <v>3.0900000000000004E-2</v>
      </c>
      <c r="H4816" s="524">
        <f>'[11]Depr Exp'!H4816</f>
        <v>229.75</v>
      </c>
      <c r="I4816" s="523">
        <f>'[11]Depr Exp'!I4816</f>
        <v>89222.27</v>
      </c>
      <c r="J4816" s="305">
        <f>'[11]Depr Exp'!J4816</f>
        <v>3.0900000000000004E-2</v>
      </c>
      <c r="K4816" s="373">
        <f>'[11]Depr Exp'!K4816</f>
        <v>229.74734525000005</v>
      </c>
      <c r="L4816" s="524">
        <f>'[11]Depr Exp'!L4816</f>
        <v>0</v>
      </c>
      <c r="M4816" s="144"/>
      <c r="N4816" s="144"/>
    </row>
    <row r="4817" spans="1:14">
      <c r="A4817" s="144" t="str">
        <f>'[11]Depr Exp'!A4817</f>
        <v>E3559 (GIF) Poles, TLN-HPK@plant</v>
      </c>
      <c r="B4817" s="144" t="str">
        <f>'[11]Depr Exp'!B4817</f>
        <v>E3559 (GIF) Poles, TLN-HPK@plant-2</v>
      </c>
      <c r="C4817" s="144" t="str">
        <f>'[11]Depr Exp'!C4817</f>
        <v>403E</v>
      </c>
      <c r="D4817" s="144"/>
      <c r="E4817" s="282">
        <f>'[11]Depr Exp'!E4817</f>
        <v>43159</v>
      </c>
      <c r="F4817" s="523">
        <f>'[11]Depr Exp'!F4817</f>
        <v>89222.27</v>
      </c>
      <c r="G4817" s="305">
        <f>'[11]Depr Exp'!G4817</f>
        <v>3.0900000000000004E-2</v>
      </c>
      <c r="H4817" s="524">
        <f>'[11]Depr Exp'!H4817</f>
        <v>229.75</v>
      </c>
      <c r="I4817" s="523">
        <f>'[11]Depr Exp'!I4817</f>
        <v>89222.27</v>
      </c>
      <c r="J4817" s="305">
        <f>'[11]Depr Exp'!J4817</f>
        <v>3.0900000000000004E-2</v>
      </c>
      <c r="K4817" s="373">
        <f>'[11]Depr Exp'!K4817</f>
        <v>229.74734525000005</v>
      </c>
      <c r="L4817" s="524">
        <f>'[11]Depr Exp'!L4817</f>
        <v>0</v>
      </c>
      <c r="M4817" s="144"/>
      <c r="N4817" s="144"/>
    </row>
    <row r="4818" spans="1:14">
      <c r="A4818" s="144" t="str">
        <f>'[11]Depr Exp'!A4818</f>
        <v>E3559 (GIF) Poles, TLN-HPK@plant</v>
      </c>
      <c r="B4818" s="144" t="str">
        <f>'[11]Depr Exp'!B4818</f>
        <v>E3559 (GIF) Poles, TLN-HPK@plant-3</v>
      </c>
      <c r="C4818" s="144" t="str">
        <f>'[11]Depr Exp'!C4818</f>
        <v>403E</v>
      </c>
      <c r="D4818" s="144"/>
      <c r="E4818" s="282">
        <f>'[11]Depr Exp'!E4818</f>
        <v>43190</v>
      </c>
      <c r="F4818" s="523">
        <f>'[11]Depr Exp'!F4818</f>
        <v>89222.27</v>
      </c>
      <c r="G4818" s="305">
        <f>'[11]Depr Exp'!G4818</f>
        <v>3.0900000000000004E-2</v>
      </c>
      <c r="H4818" s="524">
        <f>'[11]Depr Exp'!H4818</f>
        <v>229.75</v>
      </c>
      <c r="I4818" s="523">
        <f>'[11]Depr Exp'!I4818</f>
        <v>89222.27</v>
      </c>
      <c r="J4818" s="305">
        <f>'[11]Depr Exp'!J4818</f>
        <v>3.0900000000000004E-2</v>
      </c>
      <c r="K4818" s="373">
        <f>'[11]Depr Exp'!K4818</f>
        <v>229.74734525000005</v>
      </c>
      <c r="L4818" s="524">
        <f>'[11]Depr Exp'!L4818</f>
        <v>0</v>
      </c>
      <c r="M4818" s="144"/>
      <c r="N4818" s="144"/>
    </row>
    <row r="4819" spans="1:14">
      <c r="A4819" s="144" t="str">
        <f>'[11]Depr Exp'!A4819</f>
        <v>E3559 (GIF) Poles, TLN-HPK@plant</v>
      </c>
      <c r="B4819" s="144" t="str">
        <f>'[11]Depr Exp'!B4819</f>
        <v>E3559 (GIF) Poles, TLN-HPK@plant-4</v>
      </c>
      <c r="C4819" s="144" t="str">
        <f>'[11]Depr Exp'!C4819</f>
        <v>403E</v>
      </c>
      <c r="D4819" s="144"/>
      <c r="E4819" s="282">
        <f>'[11]Depr Exp'!E4819</f>
        <v>43220</v>
      </c>
      <c r="F4819" s="523">
        <f>'[11]Depr Exp'!F4819</f>
        <v>89222.27</v>
      </c>
      <c r="G4819" s="305">
        <f>'[11]Depr Exp'!G4819</f>
        <v>3.0900000000000004E-2</v>
      </c>
      <c r="H4819" s="524">
        <f>'[11]Depr Exp'!H4819</f>
        <v>229.75</v>
      </c>
      <c r="I4819" s="523">
        <f>'[11]Depr Exp'!I4819</f>
        <v>89222.27</v>
      </c>
      <c r="J4819" s="305">
        <f>'[11]Depr Exp'!J4819</f>
        <v>3.0900000000000004E-2</v>
      </c>
      <c r="K4819" s="373">
        <f>'[11]Depr Exp'!K4819</f>
        <v>229.74734525000005</v>
      </c>
      <c r="L4819" s="524">
        <f>'[11]Depr Exp'!L4819</f>
        <v>0</v>
      </c>
      <c r="M4819" s="144"/>
      <c r="N4819" s="144"/>
    </row>
    <row r="4820" spans="1:14">
      <c r="A4820" s="144" t="str">
        <f>'[11]Depr Exp'!A4820</f>
        <v>E3559 (GIF) Poles, TLN-HPK@plant</v>
      </c>
      <c r="B4820" s="144" t="str">
        <f>'[11]Depr Exp'!B4820</f>
        <v>E3559 (GIF) Poles, TLN-HPK@plant-5</v>
      </c>
      <c r="C4820" s="144" t="str">
        <f>'[11]Depr Exp'!C4820</f>
        <v>403E</v>
      </c>
      <c r="D4820" s="144"/>
      <c r="E4820" s="282">
        <f>'[11]Depr Exp'!E4820</f>
        <v>43251</v>
      </c>
      <c r="F4820" s="523">
        <f>'[11]Depr Exp'!F4820</f>
        <v>89222.27</v>
      </c>
      <c r="G4820" s="305">
        <f>'[11]Depr Exp'!G4820</f>
        <v>3.0900000000000004E-2</v>
      </c>
      <c r="H4820" s="524">
        <f>'[11]Depr Exp'!H4820</f>
        <v>229.75</v>
      </c>
      <c r="I4820" s="523">
        <f>'[11]Depr Exp'!I4820</f>
        <v>89222.27</v>
      </c>
      <c r="J4820" s="305">
        <f>'[11]Depr Exp'!J4820</f>
        <v>3.0900000000000004E-2</v>
      </c>
      <c r="K4820" s="373">
        <f>'[11]Depr Exp'!K4820</f>
        <v>229.74734525000005</v>
      </c>
      <c r="L4820" s="524">
        <f>'[11]Depr Exp'!L4820</f>
        <v>0</v>
      </c>
      <c r="M4820" s="144"/>
      <c r="N4820" s="144"/>
    </row>
    <row r="4821" spans="1:14">
      <c r="A4821" s="144" t="str">
        <f>'[11]Depr Exp'!A4821</f>
        <v>E3559 (GIF) Poles, TLN-HPK@plant</v>
      </c>
      <c r="B4821" s="144" t="str">
        <f>'[11]Depr Exp'!B4821</f>
        <v>E3559 (GIF) Poles, TLN-HPK@plant-6</v>
      </c>
      <c r="C4821" s="144" t="str">
        <f>'[11]Depr Exp'!C4821</f>
        <v>403E</v>
      </c>
      <c r="D4821" s="144"/>
      <c r="E4821" s="282">
        <f>'[11]Depr Exp'!E4821</f>
        <v>43281</v>
      </c>
      <c r="F4821" s="523">
        <f>'[11]Depr Exp'!F4821</f>
        <v>89222.27</v>
      </c>
      <c r="G4821" s="305">
        <f>'[11]Depr Exp'!G4821</f>
        <v>3.0900000000000004E-2</v>
      </c>
      <c r="H4821" s="524">
        <f>'[11]Depr Exp'!H4821</f>
        <v>229.75</v>
      </c>
      <c r="I4821" s="523">
        <f>'[11]Depr Exp'!I4821</f>
        <v>89222.27</v>
      </c>
      <c r="J4821" s="305">
        <f>'[11]Depr Exp'!J4821</f>
        <v>3.0900000000000004E-2</v>
      </c>
      <c r="K4821" s="373">
        <f>'[11]Depr Exp'!K4821</f>
        <v>229.74734525000005</v>
      </c>
      <c r="L4821" s="524">
        <f>'[11]Depr Exp'!L4821</f>
        <v>0</v>
      </c>
      <c r="M4821" s="144"/>
      <c r="N4821" s="144"/>
    </row>
    <row r="4822" spans="1:14">
      <c r="A4822" s="144" t="str">
        <f>'[11]Depr Exp'!A4822</f>
        <v>E3559 (GIF) Poles, TLN-HPK@plant</v>
      </c>
      <c r="B4822" s="144" t="str">
        <f>'[11]Depr Exp'!B4822</f>
        <v>E3559 (GIF) Poles, TLN-HPK@plant-7</v>
      </c>
      <c r="C4822" s="144" t="str">
        <f>'[11]Depr Exp'!C4822</f>
        <v>403E</v>
      </c>
      <c r="D4822" s="144"/>
      <c r="E4822" s="282">
        <f>'[11]Depr Exp'!E4822</f>
        <v>43312</v>
      </c>
      <c r="F4822" s="523">
        <f>'[11]Depr Exp'!F4822</f>
        <v>89222.27</v>
      </c>
      <c r="G4822" s="305">
        <f>'[11]Depr Exp'!G4822</f>
        <v>3.0900000000000004E-2</v>
      </c>
      <c r="H4822" s="524">
        <f>'[11]Depr Exp'!H4822</f>
        <v>229.75</v>
      </c>
      <c r="I4822" s="523">
        <f>'[11]Depr Exp'!I4822</f>
        <v>89222.27</v>
      </c>
      <c r="J4822" s="305">
        <f>'[11]Depr Exp'!J4822</f>
        <v>3.0900000000000004E-2</v>
      </c>
      <c r="K4822" s="373">
        <f>'[11]Depr Exp'!K4822</f>
        <v>229.74734525000005</v>
      </c>
      <c r="L4822" s="524">
        <f>'[11]Depr Exp'!L4822</f>
        <v>0</v>
      </c>
      <c r="M4822" s="144"/>
      <c r="N4822" s="144"/>
    </row>
    <row r="4823" spans="1:14">
      <c r="A4823" s="144" t="str">
        <f>'[11]Depr Exp'!A4823</f>
        <v>E3559 (GIF) Poles, TLN-HPK@plant</v>
      </c>
      <c r="B4823" s="144" t="str">
        <f>'[11]Depr Exp'!B4823</f>
        <v>E3559 (GIF) Poles, TLN-HPK@plant-8</v>
      </c>
      <c r="C4823" s="144" t="str">
        <f>'[11]Depr Exp'!C4823</f>
        <v>403E</v>
      </c>
      <c r="D4823" s="144"/>
      <c r="E4823" s="282">
        <f>'[11]Depr Exp'!E4823</f>
        <v>43343</v>
      </c>
      <c r="F4823" s="523">
        <f>'[11]Depr Exp'!F4823</f>
        <v>89222.27</v>
      </c>
      <c r="G4823" s="305">
        <f>'[11]Depr Exp'!G4823</f>
        <v>3.0900000000000004E-2</v>
      </c>
      <c r="H4823" s="524">
        <f>'[11]Depr Exp'!H4823</f>
        <v>229.75</v>
      </c>
      <c r="I4823" s="523">
        <f>'[11]Depr Exp'!I4823</f>
        <v>89222.27</v>
      </c>
      <c r="J4823" s="305">
        <f>'[11]Depr Exp'!J4823</f>
        <v>3.0900000000000004E-2</v>
      </c>
      <c r="K4823" s="373">
        <f>'[11]Depr Exp'!K4823</f>
        <v>229.74734525000005</v>
      </c>
      <c r="L4823" s="524">
        <f>'[11]Depr Exp'!L4823</f>
        <v>0</v>
      </c>
      <c r="M4823" s="144"/>
      <c r="N4823" s="144"/>
    </row>
    <row r="4824" spans="1:14">
      <c r="A4824" s="144" t="str">
        <f>'[11]Depr Exp'!A4824</f>
        <v>E3559 (GIF) Poles, TLN-HPK@plant</v>
      </c>
      <c r="B4824" s="144" t="str">
        <f>'[11]Depr Exp'!B4824</f>
        <v>E3559 (GIF) Poles, TLN-HPK@plant-9</v>
      </c>
      <c r="C4824" s="144" t="str">
        <f>'[11]Depr Exp'!C4824</f>
        <v>403E</v>
      </c>
      <c r="D4824" s="144"/>
      <c r="E4824" s="282">
        <f>'[11]Depr Exp'!E4824</f>
        <v>43373</v>
      </c>
      <c r="F4824" s="523">
        <f>'[11]Depr Exp'!F4824</f>
        <v>89222.27</v>
      </c>
      <c r="G4824" s="305">
        <f>'[11]Depr Exp'!G4824</f>
        <v>3.0900000000000004E-2</v>
      </c>
      <c r="H4824" s="524">
        <f>'[11]Depr Exp'!H4824</f>
        <v>229.75</v>
      </c>
      <c r="I4824" s="523">
        <f>'[11]Depr Exp'!I4824</f>
        <v>89222.27</v>
      </c>
      <c r="J4824" s="305">
        <f>'[11]Depr Exp'!J4824</f>
        <v>3.0900000000000004E-2</v>
      </c>
      <c r="K4824" s="373">
        <f>'[11]Depr Exp'!K4824</f>
        <v>229.74734525000005</v>
      </c>
      <c r="L4824" s="524">
        <f>'[11]Depr Exp'!L4824</f>
        <v>0</v>
      </c>
      <c r="M4824" s="144"/>
      <c r="N4824" s="144"/>
    </row>
    <row r="4825" spans="1:14">
      <c r="A4825" s="144" t="str">
        <f>'[11]Depr Exp'!A4825</f>
        <v>E3559 (GIF) Poles, TLN-HPK@plant</v>
      </c>
      <c r="B4825" s="144" t="str">
        <f>'[11]Depr Exp'!B4825</f>
        <v>E3559 (GIF) Poles, TLN-HPK@plant-10</v>
      </c>
      <c r="C4825" s="144" t="str">
        <f>'[11]Depr Exp'!C4825</f>
        <v>403E</v>
      </c>
      <c r="D4825" s="144"/>
      <c r="E4825" s="282">
        <f>'[11]Depr Exp'!E4825</f>
        <v>43404</v>
      </c>
      <c r="F4825" s="523">
        <f>'[11]Depr Exp'!F4825</f>
        <v>89222.27</v>
      </c>
      <c r="G4825" s="305">
        <f>'[11]Depr Exp'!G4825</f>
        <v>3.0900000000000004E-2</v>
      </c>
      <c r="H4825" s="524">
        <f>'[11]Depr Exp'!H4825</f>
        <v>229.75</v>
      </c>
      <c r="I4825" s="523">
        <f>'[11]Depr Exp'!I4825</f>
        <v>89222.27</v>
      </c>
      <c r="J4825" s="305">
        <f>'[11]Depr Exp'!J4825</f>
        <v>3.0900000000000004E-2</v>
      </c>
      <c r="K4825" s="373">
        <f>'[11]Depr Exp'!K4825</f>
        <v>229.74734525000005</v>
      </c>
      <c r="L4825" s="524">
        <f>'[11]Depr Exp'!L4825</f>
        <v>0</v>
      </c>
      <c r="M4825" s="144"/>
      <c r="N4825" s="144"/>
    </row>
    <row r="4826" spans="1:14">
      <c r="A4826" s="144" t="str">
        <f>'[11]Depr Exp'!A4826</f>
        <v>E3559 (GIF) Poles, TLN-HPK@plant</v>
      </c>
      <c r="B4826" s="144" t="str">
        <f>'[11]Depr Exp'!B4826</f>
        <v>E3559 (GIF) Poles, TLN-HPK@plant-11</v>
      </c>
      <c r="C4826" s="144" t="str">
        <f>'[11]Depr Exp'!C4826</f>
        <v>403E</v>
      </c>
      <c r="D4826" s="144"/>
      <c r="E4826" s="282">
        <f>'[11]Depr Exp'!E4826</f>
        <v>43434</v>
      </c>
      <c r="F4826" s="523">
        <f>'[11]Depr Exp'!F4826</f>
        <v>89222.27</v>
      </c>
      <c r="G4826" s="305">
        <f>'[11]Depr Exp'!G4826</f>
        <v>3.0900000000000004E-2</v>
      </c>
      <c r="H4826" s="524">
        <f>'[11]Depr Exp'!H4826</f>
        <v>229.75</v>
      </c>
      <c r="I4826" s="523">
        <f>'[11]Depr Exp'!I4826</f>
        <v>89222.27</v>
      </c>
      <c r="J4826" s="305">
        <f>'[11]Depr Exp'!J4826</f>
        <v>3.0900000000000004E-2</v>
      </c>
      <c r="K4826" s="373">
        <f>'[11]Depr Exp'!K4826</f>
        <v>229.74734525000005</v>
      </c>
      <c r="L4826" s="524">
        <f>'[11]Depr Exp'!L4826</f>
        <v>0</v>
      </c>
      <c r="M4826" s="144"/>
      <c r="N4826" s="144"/>
    </row>
    <row r="4827" spans="1:14">
      <c r="A4827" s="144" t="str">
        <f>'[11]Depr Exp'!A4827</f>
        <v>E3559 (GIF) Poles, TLN-HPK@plant</v>
      </c>
      <c r="B4827" s="144" t="str">
        <f>'[11]Depr Exp'!B4827</f>
        <v>E3559 (GIF) Poles, TLN-HPK@plant-12</v>
      </c>
      <c r="C4827" s="144" t="str">
        <f>'[11]Depr Exp'!C4827</f>
        <v>403E</v>
      </c>
      <c r="D4827" s="144"/>
      <c r="E4827" s="282">
        <f>'[11]Depr Exp'!E4827</f>
        <v>43465</v>
      </c>
      <c r="F4827" s="523">
        <f>'[11]Depr Exp'!F4827</f>
        <v>89222.27</v>
      </c>
      <c r="G4827" s="305">
        <f>'[11]Depr Exp'!G4827</f>
        <v>3.0900000000000004E-2</v>
      </c>
      <c r="H4827" s="524">
        <f>'[11]Depr Exp'!H4827</f>
        <v>229.75</v>
      </c>
      <c r="I4827" s="523">
        <f>'[11]Depr Exp'!I4827</f>
        <v>89222.27</v>
      </c>
      <c r="J4827" s="305">
        <f>'[11]Depr Exp'!J4827</f>
        <v>3.0900000000000004E-2</v>
      </c>
      <c r="K4827" s="373">
        <f>'[11]Depr Exp'!K4827</f>
        <v>229.74734525000005</v>
      </c>
      <c r="L4827" s="524">
        <f>'[11]Depr Exp'!L4827</f>
        <v>0</v>
      </c>
      <c r="M4827" s="144"/>
      <c r="N4827" s="144"/>
    </row>
    <row r="4828" spans="1:14" ht="15.75" thickBot="1">
      <c r="A4828" s="159" t="str">
        <f>'[11]Depr Exp'!A4828</f>
        <v>E3559 (GIF) Poles, TLN-HPK@plant Total</v>
      </c>
      <c r="B4828" s="144">
        <f>'[11]Depr Exp'!B4828</f>
        <v>0</v>
      </c>
      <c r="C4828" s="502" t="str">
        <f>'[11]Depr Exp'!C4828</f>
        <v>ETSM</v>
      </c>
      <c r="D4828" s="144"/>
      <c r="E4828" s="281" t="str">
        <f>'[11]Depr Exp'!E4828</f>
        <v>Total</v>
      </c>
      <c r="F4828" s="141">
        <f>'[11]Depr Exp'!F4828</f>
        <v>0</v>
      </c>
      <c r="G4828" s="252">
        <f>'[11]Depr Exp'!G4828</f>
        <v>0</v>
      </c>
      <c r="H4828" s="286">
        <f>'[11]Depr Exp'!H4828</f>
        <v>2757</v>
      </c>
      <c r="I4828" s="141">
        <f>'[11]Depr Exp'!I4828</f>
        <v>0</v>
      </c>
      <c r="J4828" s="252">
        <f>'[11]Depr Exp'!J4828</f>
        <v>0</v>
      </c>
      <c r="K4828" s="286">
        <f>'[11]Depr Exp'!K4828</f>
        <v>2756.9681430000001</v>
      </c>
      <c r="L4828" s="286">
        <f>'[11]Depr Exp'!L4828</f>
        <v>-0.03</v>
      </c>
      <c r="M4828" s="144"/>
      <c r="N4828" s="144"/>
    </row>
    <row r="4829" spans="1:14" ht="13.5" thickTop="1">
      <c r="A4829" s="144" t="str">
        <f>'[11]Depr Exp'!A4829</f>
        <v>E3559 (GIF) Poles, Upper Baker</v>
      </c>
      <c r="B4829" s="144" t="str">
        <f>'[11]Depr Exp'!B4829</f>
        <v>E3559 (GIF) Poles, Upper Baker-1</v>
      </c>
      <c r="C4829" s="144" t="str">
        <f>'[11]Depr Exp'!C4829</f>
        <v>403E</v>
      </c>
      <c r="D4829" s="144"/>
      <c r="E4829" s="282">
        <f>'[11]Depr Exp'!E4829</f>
        <v>43131</v>
      </c>
      <c r="F4829" s="523">
        <f>'[11]Depr Exp'!F4829</f>
        <v>151699.76999999999</v>
      </c>
      <c r="G4829" s="305">
        <f>'[11]Depr Exp'!G4829</f>
        <v>3.0900000000000004E-2</v>
      </c>
      <c r="H4829" s="524">
        <f>'[11]Depr Exp'!H4829</f>
        <v>390.63</v>
      </c>
      <c r="I4829" s="523">
        <f>'[11]Depr Exp'!I4829</f>
        <v>151699.76999999999</v>
      </c>
      <c r="J4829" s="305">
        <f>'[11]Depr Exp'!J4829</f>
        <v>3.0900000000000004E-2</v>
      </c>
      <c r="K4829" s="373">
        <f>'[11]Depr Exp'!K4829</f>
        <v>390.62690775000004</v>
      </c>
      <c r="L4829" s="524">
        <f>'[11]Depr Exp'!L4829</f>
        <v>0</v>
      </c>
      <c r="M4829" s="144"/>
      <c r="N4829" s="144"/>
    </row>
    <row r="4830" spans="1:14">
      <c r="A4830" s="144" t="str">
        <f>'[11]Depr Exp'!A4830</f>
        <v>E3559 (GIF) Poles, Upper Baker</v>
      </c>
      <c r="B4830" s="144" t="str">
        <f>'[11]Depr Exp'!B4830</f>
        <v>E3559 (GIF) Poles, Upper Baker-2</v>
      </c>
      <c r="C4830" s="144" t="str">
        <f>'[11]Depr Exp'!C4830</f>
        <v>403E</v>
      </c>
      <c r="D4830" s="144"/>
      <c r="E4830" s="282">
        <f>'[11]Depr Exp'!E4830</f>
        <v>43159</v>
      </c>
      <c r="F4830" s="523">
        <f>'[11]Depr Exp'!F4830</f>
        <v>151699.76999999999</v>
      </c>
      <c r="G4830" s="305">
        <f>'[11]Depr Exp'!G4830</f>
        <v>3.0900000000000004E-2</v>
      </c>
      <c r="H4830" s="524">
        <f>'[11]Depr Exp'!H4830</f>
        <v>390.63</v>
      </c>
      <c r="I4830" s="523">
        <f>'[11]Depr Exp'!I4830</f>
        <v>151699.76999999999</v>
      </c>
      <c r="J4830" s="305">
        <f>'[11]Depr Exp'!J4830</f>
        <v>3.0900000000000004E-2</v>
      </c>
      <c r="K4830" s="373">
        <f>'[11]Depr Exp'!K4830</f>
        <v>390.62690775000004</v>
      </c>
      <c r="L4830" s="524">
        <f>'[11]Depr Exp'!L4830</f>
        <v>0</v>
      </c>
      <c r="M4830" s="144"/>
      <c r="N4830" s="144"/>
    </row>
    <row r="4831" spans="1:14">
      <c r="A4831" s="144" t="str">
        <f>'[11]Depr Exp'!A4831</f>
        <v>E3559 (GIF) Poles, Upper Baker</v>
      </c>
      <c r="B4831" s="144" t="str">
        <f>'[11]Depr Exp'!B4831</f>
        <v>E3559 (GIF) Poles, Upper Baker-3</v>
      </c>
      <c r="C4831" s="144" t="str">
        <f>'[11]Depr Exp'!C4831</f>
        <v>403E</v>
      </c>
      <c r="D4831" s="144"/>
      <c r="E4831" s="282">
        <f>'[11]Depr Exp'!E4831</f>
        <v>43190</v>
      </c>
      <c r="F4831" s="523">
        <f>'[11]Depr Exp'!F4831</f>
        <v>151699.76999999999</v>
      </c>
      <c r="G4831" s="305">
        <f>'[11]Depr Exp'!G4831</f>
        <v>3.0900000000000004E-2</v>
      </c>
      <c r="H4831" s="524">
        <f>'[11]Depr Exp'!H4831</f>
        <v>390.63</v>
      </c>
      <c r="I4831" s="523">
        <f>'[11]Depr Exp'!I4831</f>
        <v>151699.76999999999</v>
      </c>
      <c r="J4831" s="305">
        <f>'[11]Depr Exp'!J4831</f>
        <v>3.0900000000000004E-2</v>
      </c>
      <c r="K4831" s="373">
        <f>'[11]Depr Exp'!K4831</f>
        <v>390.62690775000004</v>
      </c>
      <c r="L4831" s="524">
        <f>'[11]Depr Exp'!L4831</f>
        <v>0</v>
      </c>
      <c r="M4831" s="144"/>
      <c r="N4831" s="144"/>
    </row>
    <row r="4832" spans="1:14">
      <c r="A4832" s="144" t="str">
        <f>'[11]Depr Exp'!A4832</f>
        <v>E3559 (GIF) Poles, Upper Baker</v>
      </c>
      <c r="B4832" s="144" t="str">
        <f>'[11]Depr Exp'!B4832</f>
        <v>E3559 (GIF) Poles, Upper Baker-4</v>
      </c>
      <c r="C4832" s="144" t="str">
        <f>'[11]Depr Exp'!C4832</f>
        <v>403E</v>
      </c>
      <c r="D4832" s="144"/>
      <c r="E4832" s="282">
        <f>'[11]Depr Exp'!E4832</f>
        <v>43220</v>
      </c>
      <c r="F4832" s="523">
        <f>'[11]Depr Exp'!F4832</f>
        <v>151699.76999999999</v>
      </c>
      <c r="G4832" s="305">
        <f>'[11]Depr Exp'!G4832</f>
        <v>3.0900000000000004E-2</v>
      </c>
      <c r="H4832" s="524">
        <f>'[11]Depr Exp'!H4832</f>
        <v>390.63</v>
      </c>
      <c r="I4832" s="523">
        <f>'[11]Depr Exp'!I4832</f>
        <v>151699.76999999999</v>
      </c>
      <c r="J4832" s="305">
        <f>'[11]Depr Exp'!J4832</f>
        <v>3.0900000000000004E-2</v>
      </c>
      <c r="K4832" s="373">
        <f>'[11]Depr Exp'!K4832</f>
        <v>390.62690775000004</v>
      </c>
      <c r="L4832" s="524">
        <f>'[11]Depr Exp'!L4832</f>
        <v>0</v>
      </c>
      <c r="M4832" s="144"/>
      <c r="N4832" s="144"/>
    </row>
    <row r="4833" spans="1:14">
      <c r="A4833" s="144" t="str">
        <f>'[11]Depr Exp'!A4833</f>
        <v>E3559 (GIF) Poles, Upper Baker</v>
      </c>
      <c r="B4833" s="144" t="str">
        <f>'[11]Depr Exp'!B4833</f>
        <v>E3559 (GIF) Poles, Upper Baker-5</v>
      </c>
      <c r="C4833" s="144" t="str">
        <f>'[11]Depr Exp'!C4833</f>
        <v>403E</v>
      </c>
      <c r="D4833" s="144"/>
      <c r="E4833" s="282">
        <f>'[11]Depr Exp'!E4833</f>
        <v>43251</v>
      </c>
      <c r="F4833" s="523">
        <f>'[11]Depr Exp'!F4833</f>
        <v>151699.76999999999</v>
      </c>
      <c r="G4833" s="305">
        <f>'[11]Depr Exp'!G4833</f>
        <v>3.0900000000000004E-2</v>
      </c>
      <c r="H4833" s="524">
        <f>'[11]Depr Exp'!H4833</f>
        <v>390.63</v>
      </c>
      <c r="I4833" s="523">
        <f>'[11]Depr Exp'!I4833</f>
        <v>151699.76999999999</v>
      </c>
      <c r="J4833" s="305">
        <f>'[11]Depr Exp'!J4833</f>
        <v>3.0900000000000004E-2</v>
      </c>
      <c r="K4833" s="373">
        <f>'[11]Depr Exp'!K4833</f>
        <v>390.62690775000004</v>
      </c>
      <c r="L4833" s="524">
        <f>'[11]Depr Exp'!L4833</f>
        <v>0</v>
      </c>
      <c r="M4833" s="144"/>
      <c r="N4833" s="144"/>
    </row>
    <row r="4834" spans="1:14">
      <c r="A4834" s="144" t="str">
        <f>'[11]Depr Exp'!A4834</f>
        <v>E3559 (GIF) Poles, Upper Baker</v>
      </c>
      <c r="B4834" s="144" t="str">
        <f>'[11]Depr Exp'!B4834</f>
        <v>E3559 (GIF) Poles, Upper Baker-6</v>
      </c>
      <c r="C4834" s="144" t="str">
        <f>'[11]Depr Exp'!C4834</f>
        <v>403E</v>
      </c>
      <c r="D4834" s="144"/>
      <c r="E4834" s="282">
        <f>'[11]Depr Exp'!E4834</f>
        <v>43281</v>
      </c>
      <c r="F4834" s="523">
        <f>'[11]Depr Exp'!F4834</f>
        <v>151699.76999999999</v>
      </c>
      <c r="G4834" s="305">
        <f>'[11]Depr Exp'!G4834</f>
        <v>3.0900000000000004E-2</v>
      </c>
      <c r="H4834" s="524">
        <f>'[11]Depr Exp'!H4834</f>
        <v>390.63</v>
      </c>
      <c r="I4834" s="523">
        <f>'[11]Depr Exp'!I4834</f>
        <v>151699.76999999999</v>
      </c>
      <c r="J4834" s="305">
        <f>'[11]Depr Exp'!J4834</f>
        <v>3.0900000000000004E-2</v>
      </c>
      <c r="K4834" s="373">
        <f>'[11]Depr Exp'!K4834</f>
        <v>390.62690775000004</v>
      </c>
      <c r="L4834" s="524">
        <f>'[11]Depr Exp'!L4834</f>
        <v>0</v>
      </c>
      <c r="M4834" s="144"/>
      <c r="N4834" s="144"/>
    </row>
    <row r="4835" spans="1:14">
      <c r="A4835" s="144" t="str">
        <f>'[11]Depr Exp'!A4835</f>
        <v>E3559 (GIF) Poles, Upper Baker</v>
      </c>
      <c r="B4835" s="144" t="str">
        <f>'[11]Depr Exp'!B4835</f>
        <v>E3559 (GIF) Poles, Upper Baker-7</v>
      </c>
      <c r="C4835" s="144" t="str">
        <f>'[11]Depr Exp'!C4835</f>
        <v>403E</v>
      </c>
      <c r="D4835" s="144"/>
      <c r="E4835" s="282">
        <f>'[11]Depr Exp'!E4835</f>
        <v>43312</v>
      </c>
      <c r="F4835" s="523">
        <f>'[11]Depr Exp'!F4835</f>
        <v>151699.76999999999</v>
      </c>
      <c r="G4835" s="305">
        <f>'[11]Depr Exp'!G4835</f>
        <v>3.0900000000000004E-2</v>
      </c>
      <c r="H4835" s="524">
        <f>'[11]Depr Exp'!H4835</f>
        <v>390.63</v>
      </c>
      <c r="I4835" s="523">
        <f>'[11]Depr Exp'!I4835</f>
        <v>151699.76999999999</v>
      </c>
      <c r="J4835" s="305">
        <f>'[11]Depr Exp'!J4835</f>
        <v>3.0900000000000004E-2</v>
      </c>
      <c r="K4835" s="373">
        <f>'[11]Depr Exp'!K4835</f>
        <v>390.62690775000004</v>
      </c>
      <c r="L4835" s="524">
        <f>'[11]Depr Exp'!L4835</f>
        <v>0</v>
      </c>
      <c r="M4835" s="144"/>
      <c r="N4835" s="144"/>
    </row>
    <row r="4836" spans="1:14">
      <c r="A4836" s="144" t="str">
        <f>'[11]Depr Exp'!A4836</f>
        <v>E3559 (GIF) Poles, Upper Baker</v>
      </c>
      <c r="B4836" s="144" t="str">
        <f>'[11]Depr Exp'!B4836</f>
        <v>E3559 (GIF) Poles, Upper Baker-8</v>
      </c>
      <c r="C4836" s="144" t="str">
        <f>'[11]Depr Exp'!C4836</f>
        <v>403E</v>
      </c>
      <c r="D4836" s="144"/>
      <c r="E4836" s="282">
        <f>'[11]Depr Exp'!E4836</f>
        <v>43343</v>
      </c>
      <c r="F4836" s="523">
        <f>'[11]Depr Exp'!F4836</f>
        <v>151699.76999999999</v>
      </c>
      <c r="G4836" s="305">
        <f>'[11]Depr Exp'!G4836</f>
        <v>3.0900000000000004E-2</v>
      </c>
      <c r="H4836" s="524">
        <f>'[11]Depr Exp'!H4836</f>
        <v>390.63</v>
      </c>
      <c r="I4836" s="523">
        <f>'[11]Depr Exp'!I4836</f>
        <v>151699.76999999999</v>
      </c>
      <c r="J4836" s="305">
        <f>'[11]Depr Exp'!J4836</f>
        <v>3.0900000000000004E-2</v>
      </c>
      <c r="K4836" s="373">
        <f>'[11]Depr Exp'!K4836</f>
        <v>390.62690775000004</v>
      </c>
      <c r="L4836" s="524">
        <f>'[11]Depr Exp'!L4836</f>
        <v>0</v>
      </c>
      <c r="M4836" s="144"/>
      <c r="N4836" s="144"/>
    </row>
    <row r="4837" spans="1:14">
      <c r="A4837" s="144" t="str">
        <f>'[11]Depr Exp'!A4837</f>
        <v>E3559 (GIF) Poles, Upper Baker</v>
      </c>
      <c r="B4837" s="144" t="str">
        <f>'[11]Depr Exp'!B4837</f>
        <v>E3559 (GIF) Poles, Upper Baker-9</v>
      </c>
      <c r="C4837" s="144" t="str">
        <f>'[11]Depr Exp'!C4837</f>
        <v>403E</v>
      </c>
      <c r="D4837" s="144"/>
      <c r="E4837" s="282">
        <f>'[11]Depr Exp'!E4837</f>
        <v>43373</v>
      </c>
      <c r="F4837" s="523">
        <f>'[11]Depr Exp'!F4837</f>
        <v>151699.76999999999</v>
      </c>
      <c r="G4837" s="305">
        <f>'[11]Depr Exp'!G4837</f>
        <v>3.0900000000000004E-2</v>
      </c>
      <c r="H4837" s="524">
        <f>'[11]Depr Exp'!H4837</f>
        <v>390.63</v>
      </c>
      <c r="I4837" s="523">
        <f>'[11]Depr Exp'!I4837</f>
        <v>151699.76999999999</v>
      </c>
      <c r="J4837" s="305">
        <f>'[11]Depr Exp'!J4837</f>
        <v>3.0900000000000004E-2</v>
      </c>
      <c r="K4837" s="373">
        <f>'[11]Depr Exp'!K4837</f>
        <v>390.62690775000004</v>
      </c>
      <c r="L4837" s="524">
        <f>'[11]Depr Exp'!L4837</f>
        <v>0</v>
      </c>
      <c r="M4837" s="144"/>
      <c r="N4837" s="144"/>
    </row>
    <row r="4838" spans="1:14">
      <c r="A4838" s="144" t="str">
        <f>'[11]Depr Exp'!A4838</f>
        <v>E3559 (GIF) Poles, Upper Baker</v>
      </c>
      <c r="B4838" s="144" t="str">
        <f>'[11]Depr Exp'!B4838</f>
        <v>E3559 (GIF) Poles, Upper Baker-10</v>
      </c>
      <c r="C4838" s="144" t="str">
        <f>'[11]Depr Exp'!C4838</f>
        <v>403E</v>
      </c>
      <c r="D4838" s="144"/>
      <c r="E4838" s="282">
        <f>'[11]Depr Exp'!E4838</f>
        <v>43404</v>
      </c>
      <c r="F4838" s="523">
        <f>'[11]Depr Exp'!F4838</f>
        <v>151699.76999999999</v>
      </c>
      <c r="G4838" s="305">
        <f>'[11]Depr Exp'!G4838</f>
        <v>3.0900000000000004E-2</v>
      </c>
      <c r="H4838" s="524">
        <f>'[11]Depr Exp'!H4838</f>
        <v>390.63</v>
      </c>
      <c r="I4838" s="523">
        <f>'[11]Depr Exp'!I4838</f>
        <v>151699.76999999999</v>
      </c>
      <c r="J4838" s="305">
        <f>'[11]Depr Exp'!J4838</f>
        <v>3.0900000000000004E-2</v>
      </c>
      <c r="K4838" s="373">
        <f>'[11]Depr Exp'!K4838</f>
        <v>390.62690775000004</v>
      </c>
      <c r="L4838" s="524">
        <f>'[11]Depr Exp'!L4838</f>
        <v>0</v>
      </c>
      <c r="M4838" s="144"/>
      <c r="N4838" s="144"/>
    </row>
    <row r="4839" spans="1:14">
      <c r="A4839" s="144" t="str">
        <f>'[11]Depr Exp'!A4839</f>
        <v>E3559 (GIF) Poles, Upper Baker</v>
      </c>
      <c r="B4839" s="144" t="str">
        <f>'[11]Depr Exp'!B4839</f>
        <v>E3559 (GIF) Poles, Upper Baker-11</v>
      </c>
      <c r="C4839" s="144" t="str">
        <f>'[11]Depr Exp'!C4839</f>
        <v>403E</v>
      </c>
      <c r="D4839" s="144"/>
      <c r="E4839" s="282">
        <f>'[11]Depr Exp'!E4839</f>
        <v>43434</v>
      </c>
      <c r="F4839" s="523">
        <f>'[11]Depr Exp'!F4839</f>
        <v>151699.76999999999</v>
      </c>
      <c r="G4839" s="305">
        <f>'[11]Depr Exp'!G4839</f>
        <v>3.0900000000000004E-2</v>
      </c>
      <c r="H4839" s="524">
        <f>'[11]Depr Exp'!H4839</f>
        <v>390.63</v>
      </c>
      <c r="I4839" s="523">
        <f>'[11]Depr Exp'!I4839</f>
        <v>151699.76999999999</v>
      </c>
      <c r="J4839" s="305">
        <f>'[11]Depr Exp'!J4839</f>
        <v>3.0900000000000004E-2</v>
      </c>
      <c r="K4839" s="373">
        <f>'[11]Depr Exp'!K4839</f>
        <v>390.62690775000004</v>
      </c>
      <c r="L4839" s="524">
        <f>'[11]Depr Exp'!L4839</f>
        <v>0</v>
      </c>
      <c r="M4839" s="144"/>
      <c r="N4839" s="144"/>
    </row>
    <row r="4840" spans="1:14">
      <c r="A4840" s="144" t="str">
        <f>'[11]Depr Exp'!A4840</f>
        <v>E3559 (GIF) Poles, Upper Baker</v>
      </c>
      <c r="B4840" s="144" t="str">
        <f>'[11]Depr Exp'!B4840</f>
        <v>E3559 (GIF) Poles, Upper Baker-12</v>
      </c>
      <c r="C4840" s="144" t="str">
        <f>'[11]Depr Exp'!C4840</f>
        <v>403E</v>
      </c>
      <c r="D4840" s="144"/>
      <c r="E4840" s="282">
        <f>'[11]Depr Exp'!E4840</f>
        <v>43465</v>
      </c>
      <c r="F4840" s="523">
        <f>'[11]Depr Exp'!F4840</f>
        <v>151699.76999999999</v>
      </c>
      <c r="G4840" s="305">
        <f>'[11]Depr Exp'!G4840</f>
        <v>3.0900000000000004E-2</v>
      </c>
      <c r="H4840" s="524">
        <f>'[11]Depr Exp'!H4840</f>
        <v>390.63</v>
      </c>
      <c r="I4840" s="523">
        <f>'[11]Depr Exp'!I4840</f>
        <v>151699.76999999999</v>
      </c>
      <c r="J4840" s="305">
        <f>'[11]Depr Exp'!J4840</f>
        <v>3.0900000000000004E-2</v>
      </c>
      <c r="K4840" s="373">
        <f>'[11]Depr Exp'!K4840</f>
        <v>390.62690775000004</v>
      </c>
      <c r="L4840" s="524">
        <f>'[11]Depr Exp'!L4840</f>
        <v>0</v>
      </c>
      <c r="M4840" s="144"/>
      <c r="N4840" s="144"/>
    </row>
    <row r="4841" spans="1:14" ht="15.75" thickBot="1">
      <c r="A4841" s="159" t="str">
        <f>'[11]Depr Exp'!A4841</f>
        <v>E3559 (GIF) Poles, Upper Baker Total</v>
      </c>
      <c r="B4841" s="144">
        <f>'[11]Depr Exp'!B4841</f>
        <v>0</v>
      </c>
      <c r="C4841" s="502" t="str">
        <f>'[11]Depr Exp'!C4841</f>
        <v>ETSM</v>
      </c>
      <c r="D4841" s="144"/>
      <c r="E4841" s="281" t="str">
        <f>'[11]Depr Exp'!E4841</f>
        <v>Total</v>
      </c>
      <c r="F4841" s="141">
        <f>'[11]Depr Exp'!F4841</f>
        <v>0</v>
      </c>
      <c r="G4841" s="252">
        <f>'[11]Depr Exp'!G4841</f>
        <v>0</v>
      </c>
      <c r="H4841" s="286">
        <f>'[11]Depr Exp'!H4841</f>
        <v>4687.5600000000004</v>
      </c>
      <c r="I4841" s="141">
        <f>'[11]Depr Exp'!I4841</f>
        <v>0</v>
      </c>
      <c r="J4841" s="252">
        <f>'[11]Depr Exp'!J4841</f>
        <v>0</v>
      </c>
      <c r="K4841" s="286">
        <f>'[11]Depr Exp'!K4841</f>
        <v>4687.5228930000003</v>
      </c>
      <c r="L4841" s="286">
        <f>'[11]Depr Exp'!L4841</f>
        <v>-0.04</v>
      </c>
      <c r="M4841" s="144"/>
      <c r="N4841" s="144"/>
    </row>
    <row r="4842" spans="1:14" ht="13.5" thickTop="1">
      <c r="A4842" s="144" t="str">
        <f>'[11]Depr Exp'!A4842</f>
        <v>E3559 (GIF) Poles, Wild Horse</v>
      </c>
      <c r="B4842" s="144" t="str">
        <f>'[11]Depr Exp'!B4842</f>
        <v>E3559 (GIF) Poles, Wild Horse-1</v>
      </c>
      <c r="C4842" s="144" t="str">
        <f>'[11]Depr Exp'!C4842</f>
        <v>403E</v>
      </c>
      <c r="D4842" s="144"/>
      <c r="E4842" s="282">
        <f>'[11]Depr Exp'!E4842</f>
        <v>43131</v>
      </c>
      <c r="F4842" s="523">
        <f>'[11]Depr Exp'!F4842</f>
        <v>1155954.05</v>
      </c>
      <c r="G4842" s="305">
        <f>'[11]Depr Exp'!G4842</f>
        <v>3.0900000000000004E-2</v>
      </c>
      <c r="H4842" s="524">
        <f>'[11]Depr Exp'!H4842</f>
        <v>2976.58</v>
      </c>
      <c r="I4842" s="523">
        <f>'[11]Depr Exp'!I4842</f>
        <v>1155954.05</v>
      </c>
      <c r="J4842" s="305">
        <f>'[11]Depr Exp'!J4842</f>
        <v>3.0900000000000004E-2</v>
      </c>
      <c r="K4842" s="373">
        <f>'[11]Depr Exp'!K4842</f>
        <v>2976.5816787500007</v>
      </c>
      <c r="L4842" s="524">
        <f>'[11]Depr Exp'!L4842</f>
        <v>0</v>
      </c>
      <c r="M4842" s="144"/>
      <c r="N4842" s="144"/>
    </row>
    <row r="4843" spans="1:14">
      <c r="A4843" s="144" t="str">
        <f>'[11]Depr Exp'!A4843</f>
        <v>E3559 (GIF) Poles, Wild Horse</v>
      </c>
      <c r="B4843" s="144" t="str">
        <f>'[11]Depr Exp'!B4843</f>
        <v>E3559 (GIF) Poles, Wild Horse-2</v>
      </c>
      <c r="C4843" s="144" t="str">
        <f>'[11]Depr Exp'!C4843</f>
        <v>403E</v>
      </c>
      <c r="D4843" s="144"/>
      <c r="E4843" s="282">
        <f>'[11]Depr Exp'!E4843</f>
        <v>43159</v>
      </c>
      <c r="F4843" s="523">
        <f>'[11]Depr Exp'!F4843</f>
        <v>1155954.05</v>
      </c>
      <c r="G4843" s="305">
        <f>'[11]Depr Exp'!G4843</f>
        <v>3.0900000000000004E-2</v>
      </c>
      <c r="H4843" s="524">
        <f>'[11]Depr Exp'!H4843</f>
        <v>2976.58</v>
      </c>
      <c r="I4843" s="523">
        <f>'[11]Depr Exp'!I4843</f>
        <v>1155954.05</v>
      </c>
      <c r="J4843" s="305">
        <f>'[11]Depr Exp'!J4843</f>
        <v>3.0900000000000004E-2</v>
      </c>
      <c r="K4843" s="373">
        <f>'[11]Depr Exp'!K4843</f>
        <v>2976.5816787500007</v>
      </c>
      <c r="L4843" s="524">
        <f>'[11]Depr Exp'!L4843</f>
        <v>0</v>
      </c>
      <c r="M4843" s="144"/>
      <c r="N4843" s="144"/>
    </row>
    <row r="4844" spans="1:14">
      <c r="A4844" s="144" t="str">
        <f>'[11]Depr Exp'!A4844</f>
        <v>E3559 (GIF) Poles, Wild Horse</v>
      </c>
      <c r="B4844" s="144" t="str">
        <f>'[11]Depr Exp'!B4844</f>
        <v>E3559 (GIF) Poles, Wild Horse-3</v>
      </c>
      <c r="C4844" s="144" t="str">
        <f>'[11]Depr Exp'!C4844</f>
        <v>403E</v>
      </c>
      <c r="D4844" s="144"/>
      <c r="E4844" s="282">
        <f>'[11]Depr Exp'!E4844</f>
        <v>43190</v>
      </c>
      <c r="F4844" s="523">
        <f>'[11]Depr Exp'!F4844</f>
        <v>1155954.05</v>
      </c>
      <c r="G4844" s="305">
        <f>'[11]Depr Exp'!G4844</f>
        <v>3.0900000000000004E-2</v>
      </c>
      <c r="H4844" s="524">
        <f>'[11]Depr Exp'!H4844</f>
        <v>2976.58</v>
      </c>
      <c r="I4844" s="523">
        <f>'[11]Depr Exp'!I4844</f>
        <v>1155954.05</v>
      </c>
      <c r="J4844" s="305">
        <f>'[11]Depr Exp'!J4844</f>
        <v>3.0900000000000004E-2</v>
      </c>
      <c r="K4844" s="373">
        <f>'[11]Depr Exp'!K4844</f>
        <v>2976.5816787500007</v>
      </c>
      <c r="L4844" s="524">
        <f>'[11]Depr Exp'!L4844</f>
        <v>0</v>
      </c>
      <c r="M4844" s="144"/>
      <c r="N4844" s="144"/>
    </row>
    <row r="4845" spans="1:14">
      <c r="A4845" s="144" t="str">
        <f>'[11]Depr Exp'!A4845</f>
        <v>E3559 (GIF) Poles, Wild Horse</v>
      </c>
      <c r="B4845" s="144" t="str">
        <f>'[11]Depr Exp'!B4845</f>
        <v>E3559 (GIF) Poles, Wild Horse-4</v>
      </c>
      <c r="C4845" s="144" t="str">
        <f>'[11]Depr Exp'!C4845</f>
        <v>403E</v>
      </c>
      <c r="D4845" s="144"/>
      <c r="E4845" s="282">
        <f>'[11]Depr Exp'!E4845</f>
        <v>43220</v>
      </c>
      <c r="F4845" s="523">
        <f>'[11]Depr Exp'!F4845</f>
        <v>1155954.05</v>
      </c>
      <c r="G4845" s="305">
        <f>'[11]Depr Exp'!G4845</f>
        <v>3.0900000000000004E-2</v>
      </c>
      <c r="H4845" s="524">
        <f>'[11]Depr Exp'!H4845</f>
        <v>2976.58</v>
      </c>
      <c r="I4845" s="523">
        <f>'[11]Depr Exp'!I4845</f>
        <v>1155954.05</v>
      </c>
      <c r="J4845" s="305">
        <f>'[11]Depr Exp'!J4845</f>
        <v>3.0900000000000004E-2</v>
      </c>
      <c r="K4845" s="373">
        <f>'[11]Depr Exp'!K4845</f>
        <v>2976.5816787500007</v>
      </c>
      <c r="L4845" s="524">
        <f>'[11]Depr Exp'!L4845</f>
        <v>0</v>
      </c>
      <c r="M4845" s="144"/>
      <c r="N4845" s="144"/>
    </row>
    <row r="4846" spans="1:14">
      <c r="A4846" s="144" t="str">
        <f>'[11]Depr Exp'!A4846</f>
        <v>E3559 (GIF) Poles, Wild Horse</v>
      </c>
      <c r="B4846" s="144" t="str">
        <f>'[11]Depr Exp'!B4846</f>
        <v>E3559 (GIF) Poles, Wild Horse-5</v>
      </c>
      <c r="C4846" s="144" t="str">
        <f>'[11]Depr Exp'!C4846</f>
        <v>403E</v>
      </c>
      <c r="D4846" s="144"/>
      <c r="E4846" s="282">
        <f>'[11]Depr Exp'!E4846</f>
        <v>43251</v>
      </c>
      <c r="F4846" s="523">
        <f>'[11]Depr Exp'!F4846</f>
        <v>1155954.05</v>
      </c>
      <c r="G4846" s="305">
        <f>'[11]Depr Exp'!G4846</f>
        <v>3.0900000000000004E-2</v>
      </c>
      <c r="H4846" s="524">
        <f>'[11]Depr Exp'!H4846</f>
        <v>2976.58</v>
      </c>
      <c r="I4846" s="523">
        <f>'[11]Depr Exp'!I4846</f>
        <v>1155954.05</v>
      </c>
      <c r="J4846" s="305">
        <f>'[11]Depr Exp'!J4846</f>
        <v>3.0900000000000004E-2</v>
      </c>
      <c r="K4846" s="373">
        <f>'[11]Depr Exp'!K4846</f>
        <v>2976.5816787500007</v>
      </c>
      <c r="L4846" s="524">
        <f>'[11]Depr Exp'!L4846</f>
        <v>0</v>
      </c>
      <c r="M4846" s="144"/>
      <c r="N4846" s="144"/>
    </row>
    <row r="4847" spans="1:14">
      <c r="A4847" s="144" t="str">
        <f>'[11]Depr Exp'!A4847</f>
        <v>E3559 (GIF) Poles, Wild Horse</v>
      </c>
      <c r="B4847" s="144" t="str">
        <f>'[11]Depr Exp'!B4847</f>
        <v>E3559 (GIF) Poles, Wild Horse-6</v>
      </c>
      <c r="C4847" s="144" t="str">
        <f>'[11]Depr Exp'!C4847</f>
        <v>403E</v>
      </c>
      <c r="D4847" s="144"/>
      <c r="E4847" s="282">
        <f>'[11]Depr Exp'!E4847</f>
        <v>43281</v>
      </c>
      <c r="F4847" s="523">
        <f>'[11]Depr Exp'!F4847</f>
        <v>1155954.05</v>
      </c>
      <c r="G4847" s="305">
        <f>'[11]Depr Exp'!G4847</f>
        <v>3.0900000000000004E-2</v>
      </c>
      <c r="H4847" s="524">
        <f>'[11]Depr Exp'!H4847</f>
        <v>2976.58</v>
      </c>
      <c r="I4847" s="523">
        <f>'[11]Depr Exp'!I4847</f>
        <v>1155954.05</v>
      </c>
      <c r="J4847" s="305">
        <f>'[11]Depr Exp'!J4847</f>
        <v>3.0900000000000004E-2</v>
      </c>
      <c r="K4847" s="373">
        <f>'[11]Depr Exp'!K4847</f>
        <v>2976.5816787500007</v>
      </c>
      <c r="L4847" s="524">
        <f>'[11]Depr Exp'!L4847</f>
        <v>0</v>
      </c>
      <c r="M4847" s="144"/>
      <c r="N4847" s="144"/>
    </row>
    <row r="4848" spans="1:14">
      <c r="A4848" s="144" t="str">
        <f>'[11]Depr Exp'!A4848</f>
        <v>E3559 (GIF) Poles, Wild Horse</v>
      </c>
      <c r="B4848" s="144" t="str">
        <f>'[11]Depr Exp'!B4848</f>
        <v>E3559 (GIF) Poles, Wild Horse-7</v>
      </c>
      <c r="C4848" s="144" t="str">
        <f>'[11]Depr Exp'!C4848</f>
        <v>403E</v>
      </c>
      <c r="D4848" s="144"/>
      <c r="E4848" s="282">
        <f>'[11]Depr Exp'!E4848</f>
        <v>43312</v>
      </c>
      <c r="F4848" s="523">
        <f>'[11]Depr Exp'!F4848</f>
        <v>1155954.05</v>
      </c>
      <c r="G4848" s="305">
        <f>'[11]Depr Exp'!G4848</f>
        <v>3.0900000000000004E-2</v>
      </c>
      <c r="H4848" s="524">
        <f>'[11]Depr Exp'!H4848</f>
        <v>2976.58</v>
      </c>
      <c r="I4848" s="523">
        <f>'[11]Depr Exp'!I4848</f>
        <v>1155954.05</v>
      </c>
      <c r="J4848" s="305">
        <f>'[11]Depr Exp'!J4848</f>
        <v>3.0900000000000004E-2</v>
      </c>
      <c r="K4848" s="373">
        <f>'[11]Depr Exp'!K4848</f>
        <v>2976.5816787500007</v>
      </c>
      <c r="L4848" s="524">
        <f>'[11]Depr Exp'!L4848</f>
        <v>0</v>
      </c>
      <c r="M4848" s="144"/>
      <c r="N4848" s="144"/>
    </row>
    <row r="4849" spans="1:14">
      <c r="A4849" s="144" t="str">
        <f>'[11]Depr Exp'!A4849</f>
        <v>E3559 (GIF) Poles, Wild Horse</v>
      </c>
      <c r="B4849" s="144" t="str">
        <f>'[11]Depr Exp'!B4849</f>
        <v>E3559 (GIF) Poles, Wild Horse-8</v>
      </c>
      <c r="C4849" s="144" t="str">
        <f>'[11]Depr Exp'!C4849</f>
        <v>403E</v>
      </c>
      <c r="D4849" s="144"/>
      <c r="E4849" s="282">
        <f>'[11]Depr Exp'!E4849</f>
        <v>43343</v>
      </c>
      <c r="F4849" s="523">
        <f>'[11]Depr Exp'!F4849</f>
        <v>1155954.05</v>
      </c>
      <c r="G4849" s="305">
        <f>'[11]Depr Exp'!G4849</f>
        <v>3.0900000000000004E-2</v>
      </c>
      <c r="H4849" s="524">
        <f>'[11]Depr Exp'!H4849</f>
        <v>2976.58</v>
      </c>
      <c r="I4849" s="523">
        <f>'[11]Depr Exp'!I4849</f>
        <v>1155954.05</v>
      </c>
      <c r="J4849" s="305">
        <f>'[11]Depr Exp'!J4849</f>
        <v>3.0900000000000004E-2</v>
      </c>
      <c r="K4849" s="373">
        <f>'[11]Depr Exp'!K4849</f>
        <v>2976.5816787500007</v>
      </c>
      <c r="L4849" s="524">
        <f>'[11]Depr Exp'!L4849</f>
        <v>0</v>
      </c>
      <c r="M4849" s="144"/>
      <c r="N4849" s="144"/>
    </row>
    <row r="4850" spans="1:14">
      <c r="A4850" s="144" t="str">
        <f>'[11]Depr Exp'!A4850</f>
        <v>E3559 (GIF) Poles, Wild Horse</v>
      </c>
      <c r="B4850" s="144" t="str">
        <f>'[11]Depr Exp'!B4850</f>
        <v>E3559 (GIF) Poles, Wild Horse-9</v>
      </c>
      <c r="C4850" s="144" t="str">
        <f>'[11]Depr Exp'!C4850</f>
        <v>403E</v>
      </c>
      <c r="D4850" s="144"/>
      <c r="E4850" s="282">
        <f>'[11]Depr Exp'!E4850</f>
        <v>43373</v>
      </c>
      <c r="F4850" s="523">
        <f>'[11]Depr Exp'!F4850</f>
        <v>1155954.05</v>
      </c>
      <c r="G4850" s="305">
        <f>'[11]Depr Exp'!G4850</f>
        <v>3.0900000000000004E-2</v>
      </c>
      <c r="H4850" s="524">
        <f>'[11]Depr Exp'!H4850</f>
        <v>2976.58</v>
      </c>
      <c r="I4850" s="523">
        <f>'[11]Depr Exp'!I4850</f>
        <v>1155954.05</v>
      </c>
      <c r="J4850" s="305">
        <f>'[11]Depr Exp'!J4850</f>
        <v>3.0900000000000004E-2</v>
      </c>
      <c r="K4850" s="373">
        <f>'[11]Depr Exp'!K4850</f>
        <v>2976.5816787500007</v>
      </c>
      <c r="L4850" s="524">
        <f>'[11]Depr Exp'!L4850</f>
        <v>0</v>
      </c>
      <c r="M4850" s="144"/>
      <c r="N4850" s="144"/>
    </row>
    <row r="4851" spans="1:14">
      <c r="A4851" s="144" t="str">
        <f>'[11]Depr Exp'!A4851</f>
        <v>E3559 (GIF) Poles, Wild Horse</v>
      </c>
      <c r="B4851" s="144" t="str">
        <f>'[11]Depr Exp'!B4851</f>
        <v>E3559 (GIF) Poles, Wild Horse-10</v>
      </c>
      <c r="C4851" s="144" t="str">
        <f>'[11]Depr Exp'!C4851</f>
        <v>403E</v>
      </c>
      <c r="D4851" s="144"/>
      <c r="E4851" s="282">
        <f>'[11]Depr Exp'!E4851</f>
        <v>43404</v>
      </c>
      <c r="F4851" s="523">
        <f>'[11]Depr Exp'!F4851</f>
        <v>1155954.05</v>
      </c>
      <c r="G4851" s="305">
        <f>'[11]Depr Exp'!G4851</f>
        <v>3.0900000000000004E-2</v>
      </c>
      <c r="H4851" s="524">
        <f>'[11]Depr Exp'!H4851</f>
        <v>2976.58</v>
      </c>
      <c r="I4851" s="523">
        <f>'[11]Depr Exp'!I4851</f>
        <v>1155954.05</v>
      </c>
      <c r="J4851" s="305">
        <f>'[11]Depr Exp'!J4851</f>
        <v>3.0900000000000004E-2</v>
      </c>
      <c r="K4851" s="373">
        <f>'[11]Depr Exp'!K4851</f>
        <v>2976.5816787500007</v>
      </c>
      <c r="L4851" s="524">
        <f>'[11]Depr Exp'!L4851</f>
        <v>0</v>
      </c>
      <c r="M4851" s="144"/>
      <c r="N4851" s="144"/>
    </row>
    <row r="4852" spans="1:14">
      <c r="A4852" s="144" t="str">
        <f>'[11]Depr Exp'!A4852</f>
        <v>E3559 (GIF) Poles, Wild Horse</v>
      </c>
      <c r="B4852" s="144" t="str">
        <f>'[11]Depr Exp'!B4852</f>
        <v>E3559 (GIF) Poles, Wild Horse-11</v>
      </c>
      <c r="C4852" s="144" t="str">
        <f>'[11]Depr Exp'!C4852</f>
        <v>403E</v>
      </c>
      <c r="D4852" s="144"/>
      <c r="E4852" s="282">
        <f>'[11]Depr Exp'!E4852</f>
        <v>43434</v>
      </c>
      <c r="F4852" s="523">
        <f>'[11]Depr Exp'!F4852</f>
        <v>1155954.05</v>
      </c>
      <c r="G4852" s="305">
        <f>'[11]Depr Exp'!G4852</f>
        <v>3.0900000000000004E-2</v>
      </c>
      <c r="H4852" s="524">
        <f>'[11]Depr Exp'!H4852</f>
        <v>2976.58</v>
      </c>
      <c r="I4852" s="523">
        <f>'[11]Depr Exp'!I4852</f>
        <v>1155954.05</v>
      </c>
      <c r="J4852" s="305">
        <f>'[11]Depr Exp'!J4852</f>
        <v>3.0900000000000004E-2</v>
      </c>
      <c r="K4852" s="373">
        <f>'[11]Depr Exp'!K4852</f>
        <v>2976.5816787500007</v>
      </c>
      <c r="L4852" s="524">
        <f>'[11]Depr Exp'!L4852</f>
        <v>0</v>
      </c>
      <c r="M4852" s="144"/>
      <c r="N4852" s="144"/>
    </row>
    <row r="4853" spans="1:14">
      <c r="A4853" s="144" t="str">
        <f>'[11]Depr Exp'!A4853</f>
        <v>E3559 (GIF) Poles, Wild Horse</v>
      </c>
      <c r="B4853" s="144" t="str">
        <f>'[11]Depr Exp'!B4853</f>
        <v>E3559 (GIF) Poles, Wild Horse-12</v>
      </c>
      <c r="C4853" s="144" t="str">
        <f>'[11]Depr Exp'!C4853</f>
        <v>403E</v>
      </c>
      <c r="D4853" s="144"/>
      <c r="E4853" s="282">
        <f>'[11]Depr Exp'!E4853</f>
        <v>43465</v>
      </c>
      <c r="F4853" s="523">
        <f>'[11]Depr Exp'!F4853</f>
        <v>1155954.05</v>
      </c>
      <c r="G4853" s="305">
        <f>'[11]Depr Exp'!G4853</f>
        <v>3.0900000000000004E-2</v>
      </c>
      <c r="H4853" s="524">
        <f>'[11]Depr Exp'!H4853</f>
        <v>2976.58</v>
      </c>
      <c r="I4853" s="523">
        <f>'[11]Depr Exp'!I4853</f>
        <v>1155954.05</v>
      </c>
      <c r="J4853" s="305">
        <f>'[11]Depr Exp'!J4853</f>
        <v>3.0900000000000004E-2</v>
      </c>
      <c r="K4853" s="373">
        <f>'[11]Depr Exp'!K4853</f>
        <v>2976.5816787500007</v>
      </c>
      <c r="L4853" s="524">
        <f>'[11]Depr Exp'!L4853</f>
        <v>0</v>
      </c>
      <c r="M4853" s="144"/>
      <c r="N4853" s="144"/>
    </row>
    <row r="4854" spans="1:14" ht="15.75" thickBot="1">
      <c r="A4854" s="159" t="str">
        <f>'[11]Depr Exp'!A4854</f>
        <v>E3559 (GIF) Poles, Wild Horse Total</v>
      </c>
      <c r="B4854" s="144">
        <f>'[11]Depr Exp'!B4854</f>
        <v>0</v>
      </c>
      <c r="C4854" s="502" t="str">
        <f>'[11]Depr Exp'!C4854</f>
        <v>ETSM</v>
      </c>
      <c r="D4854" s="144"/>
      <c r="E4854" s="281" t="str">
        <f>'[11]Depr Exp'!E4854</f>
        <v>Total</v>
      </c>
      <c r="F4854" s="141">
        <f>'[11]Depr Exp'!F4854</f>
        <v>0</v>
      </c>
      <c r="G4854" s="252">
        <f>'[11]Depr Exp'!G4854</f>
        <v>0</v>
      </c>
      <c r="H4854" s="286">
        <f>'[11]Depr Exp'!H4854</f>
        <v>35718.960000000006</v>
      </c>
      <c r="I4854" s="141">
        <f>'[11]Depr Exp'!I4854</f>
        <v>0</v>
      </c>
      <c r="J4854" s="252">
        <f>'[11]Depr Exp'!J4854</f>
        <v>0</v>
      </c>
      <c r="K4854" s="286">
        <f>'[11]Depr Exp'!K4854</f>
        <v>35718.980145000009</v>
      </c>
      <c r="L4854" s="286">
        <f>'[11]Depr Exp'!L4854</f>
        <v>0.02</v>
      </c>
      <c r="M4854" s="144"/>
      <c r="N4854" s="144"/>
    </row>
    <row r="4855" spans="1:14" ht="13.5" thickTop="1">
      <c r="A4855" s="144" t="str">
        <f>'[11]Depr Exp'!A4855</f>
        <v>E3559 (GIF) TSM Poles, LSR</v>
      </c>
      <c r="B4855" s="144" t="str">
        <f>'[11]Depr Exp'!B4855</f>
        <v>E3559 (GIF) TSM Poles, LSR-1</v>
      </c>
      <c r="C4855" s="144" t="str">
        <f>'[11]Depr Exp'!C4855</f>
        <v>403E</v>
      </c>
      <c r="D4855" s="144"/>
      <c r="E4855" s="282">
        <f>'[11]Depr Exp'!E4855</f>
        <v>43131</v>
      </c>
      <c r="F4855" s="523">
        <f>'[11]Depr Exp'!F4855</f>
        <v>4534313.82</v>
      </c>
      <c r="G4855" s="305">
        <f>'[11]Depr Exp'!G4855</f>
        <v>3.0900000000000004E-2</v>
      </c>
      <c r="H4855" s="524">
        <f>'[11]Depr Exp'!H4855</f>
        <v>11675.85</v>
      </c>
      <c r="I4855" s="523">
        <f>'[11]Depr Exp'!I4855</f>
        <v>4534313.82</v>
      </c>
      <c r="J4855" s="305">
        <f>'[11]Depr Exp'!J4855</f>
        <v>3.0900000000000004E-2</v>
      </c>
      <c r="K4855" s="373">
        <f>'[11]Depr Exp'!K4855</f>
        <v>11675.858086500002</v>
      </c>
      <c r="L4855" s="524">
        <f>'[11]Depr Exp'!L4855</f>
        <v>0.01</v>
      </c>
      <c r="M4855" s="144"/>
      <c r="N4855" s="144"/>
    </row>
    <row r="4856" spans="1:14">
      <c r="A4856" s="144" t="str">
        <f>'[11]Depr Exp'!A4856</f>
        <v>E3559 (GIF) TSM Poles, LSR</v>
      </c>
      <c r="B4856" s="144" t="str">
        <f>'[11]Depr Exp'!B4856</f>
        <v>E3559 (GIF) TSM Poles, LSR-2</v>
      </c>
      <c r="C4856" s="144" t="str">
        <f>'[11]Depr Exp'!C4856</f>
        <v>403E</v>
      </c>
      <c r="D4856" s="144"/>
      <c r="E4856" s="282">
        <f>'[11]Depr Exp'!E4856</f>
        <v>43159</v>
      </c>
      <c r="F4856" s="523">
        <f>'[11]Depr Exp'!F4856</f>
        <v>4534313.82</v>
      </c>
      <c r="G4856" s="305">
        <f>'[11]Depr Exp'!G4856</f>
        <v>3.0900000000000004E-2</v>
      </c>
      <c r="H4856" s="524">
        <f>'[11]Depr Exp'!H4856</f>
        <v>11675.85</v>
      </c>
      <c r="I4856" s="523">
        <f>'[11]Depr Exp'!I4856</f>
        <v>4534313.82</v>
      </c>
      <c r="J4856" s="305">
        <f>'[11]Depr Exp'!J4856</f>
        <v>3.0900000000000004E-2</v>
      </c>
      <c r="K4856" s="373">
        <f>'[11]Depr Exp'!K4856</f>
        <v>11675.858086500002</v>
      </c>
      <c r="L4856" s="524">
        <f>'[11]Depr Exp'!L4856</f>
        <v>0.01</v>
      </c>
      <c r="M4856" s="144"/>
      <c r="N4856" s="144"/>
    </row>
    <row r="4857" spans="1:14">
      <c r="A4857" s="144" t="str">
        <f>'[11]Depr Exp'!A4857</f>
        <v>E3559 (GIF) TSM Poles, LSR</v>
      </c>
      <c r="B4857" s="144" t="str">
        <f>'[11]Depr Exp'!B4857</f>
        <v>E3559 (GIF) TSM Poles, LSR-3</v>
      </c>
      <c r="C4857" s="144" t="str">
        <f>'[11]Depr Exp'!C4857</f>
        <v>403E</v>
      </c>
      <c r="D4857" s="144"/>
      <c r="E4857" s="282">
        <f>'[11]Depr Exp'!E4857</f>
        <v>43190</v>
      </c>
      <c r="F4857" s="523">
        <f>'[11]Depr Exp'!F4857</f>
        <v>4534313.82</v>
      </c>
      <c r="G4857" s="305">
        <f>'[11]Depr Exp'!G4857</f>
        <v>3.0900000000000004E-2</v>
      </c>
      <c r="H4857" s="524">
        <f>'[11]Depr Exp'!H4857</f>
        <v>11675.85</v>
      </c>
      <c r="I4857" s="523">
        <f>'[11]Depr Exp'!I4857</f>
        <v>4534313.82</v>
      </c>
      <c r="J4857" s="305">
        <f>'[11]Depr Exp'!J4857</f>
        <v>3.0900000000000004E-2</v>
      </c>
      <c r="K4857" s="373">
        <f>'[11]Depr Exp'!K4857</f>
        <v>11675.858086500002</v>
      </c>
      <c r="L4857" s="524">
        <f>'[11]Depr Exp'!L4857</f>
        <v>0.01</v>
      </c>
      <c r="M4857" s="144"/>
      <c r="N4857" s="144"/>
    </row>
    <row r="4858" spans="1:14">
      <c r="A4858" s="144" t="str">
        <f>'[11]Depr Exp'!A4858</f>
        <v>E3559 (GIF) TSM Poles, LSR</v>
      </c>
      <c r="B4858" s="144" t="str">
        <f>'[11]Depr Exp'!B4858</f>
        <v>E3559 (GIF) TSM Poles, LSR-4</v>
      </c>
      <c r="C4858" s="144" t="str">
        <f>'[11]Depr Exp'!C4858</f>
        <v>403E</v>
      </c>
      <c r="D4858" s="144"/>
      <c r="E4858" s="282">
        <f>'[11]Depr Exp'!E4858</f>
        <v>43220</v>
      </c>
      <c r="F4858" s="523">
        <f>'[11]Depr Exp'!F4858</f>
        <v>4534313.82</v>
      </c>
      <c r="G4858" s="305">
        <f>'[11]Depr Exp'!G4858</f>
        <v>3.0900000000000004E-2</v>
      </c>
      <c r="H4858" s="524">
        <f>'[11]Depr Exp'!H4858</f>
        <v>11675.85</v>
      </c>
      <c r="I4858" s="523">
        <f>'[11]Depr Exp'!I4858</f>
        <v>4534313.82</v>
      </c>
      <c r="J4858" s="305">
        <f>'[11]Depr Exp'!J4858</f>
        <v>3.0900000000000004E-2</v>
      </c>
      <c r="K4858" s="373">
        <f>'[11]Depr Exp'!K4858</f>
        <v>11675.858086500002</v>
      </c>
      <c r="L4858" s="524">
        <f>'[11]Depr Exp'!L4858</f>
        <v>0.01</v>
      </c>
      <c r="M4858" s="144"/>
      <c r="N4858" s="144"/>
    </row>
    <row r="4859" spans="1:14">
      <c r="A4859" s="144" t="str">
        <f>'[11]Depr Exp'!A4859</f>
        <v>E3559 (GIF) TSM Poles, LSR</v>
      </c>
      <c r="B4859" s="144" t="str">
        <f>'[11]Depr Exp'!B4859</f>
        <v>E3559 (GIF) TSM Poles, LSR-5</v>
      </c>
      <c r="C4859" s="144" t="str">
        <f>'[11]Depr Exp'!C4859</f>
        <v>403E</v>
      </c>
      <c r="D4859" s="144"/>
      <c r="E4859" s="282">
        <f>'[11]Depr Exp'!E4859</f>
        <v>43251</v>
      </c>
      <c r="F4859" s="523">
        <f>'[11]Depr Exp'!F4859</f>
        <v>4534313.82</v>
      </c>
      <c r="G4859" s="305">
        <f>'[11]Depr Exp'!G4859</f>
        <v>3.0900000000000004E-2</v>
      </c>
      <c r="H4859" s="524">
        <f>'[11]Depr Exp'!H4859</f>
        <v>11675.85</v>
      </c>
      <c r="I4859" s="523">
        <f>'[11]Depr Exp'!I4859</f>
        <v>4534313.82</v>
      </c>
      <c r="J4859" s="305">
        <f>'[11]Depr Exp'!J4859</f>
        <v>3.0900000000000004E-2</v>
      </c>
      <c r="K4859" s="373">
        <f>'[11]Depr Exp'!K4859</f>
        <v>11675.858086500002</v>
      </c>
      <c r="L4859" s="524">
        <f>'[11]Depr Exp'!L4859</f>
        <v>0.01</v>
      </c>
      <c r="M4859" s="144"/>
      <c r="N4859" s="144"/>
    </row>
    <row r="4860" spans="1:14">
      <c r="A4860" s="144" t="str">
        <f>'[11]Depr Exp'!A4860</f>
        <v>E3559 (GIF) TSM Poles, LSR</v>
      </c>
      <c r="B4860" s="144" t="str">
        <f>'[11]Depr Exp'!B4860</f>
        <v>E3559 (GIF) TSM Poles, LSR-6</v>
      </c>
      <c r="C4860" s="144" t="str">
        <f>'[11]Depr Exp'!C4860</f>
        <v>403E</v>
      </c>
      <c r="D4860" s="144"/>
      <c r="E4860" s="282">
        <f>'[11]Depr Exp'!E4860</f>
        <v>43281</v>
      </c>
      <c r="F4860" s="523">
        <f>'[11]Depr Exp'!F4860</f>
        <v>4534313.82</v>
      </c>
      <c r="G4860" s="305">
        <f>'[11]Depr Exp'!G4860</f>
        <v>3.0900000000000004E-2</v>
      </c>
      <c r="H4860" s="524">
        <f>'[11]Depr Exp'!H4860</f>
        <v>11675.85</v>
      </c>
      <c r="I4860" s="523">
        <f>'[11]Depr Exp'!I4860</f>
        <v>4534313.82</v>
      </c>
      <c r="J4860" s="305">
        <f>'[11]Depr Exp'!J4860</f>
        <v>3.0900000000000004E-2</v>
      </c>
      <c r="K4860" s="373">
        <f>'[11]Depr Exp'!K4860</f>
        <v>11675.858086500002</v>
      </c>
      <c r="L4860" s="524">
        <f>'[11]Depr Exp'!L4860</f>
        <v>0.01</v>
      </c>
      <c r="M4860" s="144"/>
      <c r="N4860" s="144"/>
    </row>
    <row r="4861" spans="1:14">
      <c r="A4861" s="144" t="str">
        <f>'[11]Depr Exp'!A4861</f>
        <v>E3559 (GIF) TSM Poles, LSR</v>
      </c>
      <c r="B4861" s="144" t="str">
        <f>'[11]Depr Exp'!B4861</f>
        <v>E3559 (GIF) TSM Poles, LSR-7</v>
      </c>
      <c r="C4861" s="144" t="str">
        <f>'[11]Depr Exp'!C4861</f>
        <v>403E</v>
      </c>
      <c r="D4861" s="144"/>
      <c r="E4861" s="282">
        <f>'[11]Depr Exp'!E4861</f>
        <v>43312</v>
      </c>
      <c r="F4861" s="523">
        <f>'[11]Depr Exp'!F4861</f>
        <v>4534313.82</v>
      </c>
      <c r="G4861" s="305">
        <f>'[11]Depr Exp'!G4861</f>
        <v>3.0900000000000004E-2</v>
      </c>
      <c r="H4861" s="524">
        <f>'[11]Depr Exp'!H4861</f>
        <v>11675.85</v>
      </c>
      <c r="I4861" s="523">
        <f>'[11]Depr Exp'!I4861</f>
        <v>4534313.82</v>
      </c>
      <c r="J4861" s="305">
        <f>'[11]Depr Exp'!J4861</f>
        <v>3.0900000000000004E-2</v>
      </c>
      <c r="K4861" s="373">
        <f>'[11]Depr Exp'!K4861</f>
        <v>11675.858086500002</v>
      </c>
      <c r="L4861" s="524">
        <f>'[11]Depr Exp'!L4861</f>
        <v>0.01</v>
      </c>
      <c r="M4861" s="144"/>
      <c r="N4861" s="144"/>
    </row>
    <row r="4862" spans="1:14">
      <c r="A4862" s="144" t="str">
        <f>'[11]Depr Exp'!A4862</f>
        <v>E3559 (GIF) TSM Poles, LSR</v>
      </c>
      <c r="B4862" s="144" t="str">
        <f>'[11]Depr Exp'!B4862</f>
        <v>E3559 (GIF) TSM Poles, LSR-8</v>
      </c>
      <c r="C4862" s="144" t="str">
        <f>'[11]Depr Exp'!C4862</f>
        <v>403E</v>
      </c>
      <c r="D4862" s="144"/>
      <c r="E4862" s="282">
        <f>'[11]Depr Exp'!E4862</f>
        <v>43343</v>
      </c>
      <c r="F4862" s="523">
        <f>'[11]Depr Exp'!F4862</f>
        <v>4534313.82</v>
      </c>
      <c r="G4862" s="305">
        <f>'[11]Depr Exp'!G4862</f>
        <v>3.0900000000000004E-2</v>
      </c>
      <c r="H4862" s="524">
        <f>'[11]Depr Exp'!H4862</f>
        <v>11675.85</v>
      </c>
      <c r="I4862" s="523">
        <f>'[11]Depr Exp'!I4862</f>
        <v>4534313.82</v>
      </c>
      <c r="J4862" s="305">
        <f>'[11]Depr Exp'!J4862</f>
        <v>3.0900000000000004E-2</v>
      </c>
      <c r="K4862" s="373">
        <f>'[11]Depr Exp'!K4862</f>
        <v>11675.858086500002</v>
      </c>
      <c r="L4862" s="524">
        <f>'[11]Depr Exp'!L4862</f>
        <v>0.01</v>
      </c>
      <c r="M4862" s="144"/>
      <c r="N4862" s="144"/>
    </row>
    <row r="4863" spans="1:14">
      <c r="A4863" s="144" t="str">
        <f>'[11]Depr Exp'!A4863</f>
        <v>E3559 (GIF) TSM Poles, LSR</v>
      </c>
      <c r="B4863" s="144" t="str">
        <f>'[11]Depr Exp'!B4863</f>
        <v>E3559 (GIF) TSM Poles, LSR-9</v>
      </c>
      <c r="C4863" s="144" t="str">
        <f>'[11]Depr Exp'!C4863</f>
        <v>403E</v>
      </c>
      <c r="D4863" s="144"/>
      <c r="E4863" s="282">
        <f>'[11]Depr Exp'!E4863</f>
        <v>43373</v>
      </c>
      <c r="F4863" s="523">
        <f>'[11]Depr Exp'!F4863</f>
        <v>4534313.82</v>
      </c>
      <c r="G4863" s="305">
        <f>'[11]Depr Exp'!G4863</f>
        <v>3.0900000000000004E-2</v>
      </c>
      <c r="H4863" s="524">
        <f>'[11]Depr Exp'!H4863</f>
        <v>11675.85</v>
      </c>
      <c r="I4863" s="523">
        <f>'[11]Depr Exp'!I4863</f>
        <v>4534313.82</v>
      </c>
      <c r="J4863" s="305">
        <f>'[11]Depr Exp'!J4863</f>
        <v>3.0900000000000004E-2</v>
      </c>
      <c r="K4863" s="373">
        <f>'[11]Depr Exp'!K4863</f>
        <v>11675.858086500002</v>
      </c>
      <c r="L4863" s="524">
        <f>'[11]Depr Exp'!L4863</f>
        <v>0.01</v>
      </c>
      <c r="M4863" s="144"/>
      <c r="N4863" s="144"/>
    </row>
    <row r="4864" spans="1:14">
      <c r="A4864" s="144" t="str">
        <f>'[11]Depr Exp'!A4864</f>
        <v>E3559 (GIF) TSM Poles, LSR</v>
      </c>
      <c r="B4864" s="144" t="str">
        <f>'[11]Depr Exp'!B4864</f>
        <v>E3559 (GIF) TSM Poles, LSR-10</v>
      </c>
      <c r="C4864" s="144" t="str">
        <f>'[11]Depr Exp'!C4864</f>
        <v>403E</v>
      </c>
      <c r="D4864" s="144"/>
      <c r="E4864" s="282">
        <f>'[11]Depr Exp'!E4864</f>
        <v>43404</v>
      </c>
      <c r="F4864" s="523">
        <f>'[11]Depr Exp'!F4864</f>
        <v>4534313.82</v>
      </c>
      <c r="G4864" s="305">
        <f>'[11]Depr Exp'!G4864</f>
        <v>3.0900000000000004E-2</v>
      </c>
      <c r="H4864" s="524">
        <f>'[11]Depr Exp'!H4864</f>
        <v>11675.85</v>
      </c>
      <c r="I4864" s="523">
        <f>'[11]Depr Exp'!I4864</f>
        <v>4534313.82</v>
      </c>
      <c r="J4864" s="305">
        <f>'[11]Depr Exp'!J4864</f>
        <v>3.0900000000000004E-2</v>
      </c>
      <c r="K4864" s="373">
        <f>'[11]Depr Exp'!K4864</f>
        <v>11675.858086500002</v>
      </c>
      <c r="L4864" s="524">
        <f>'[11]Depr Exp'!L4864</f>
        <v>0.01</v>
      </c>
      <c r="M4864" s="144"/>
      <c r="N4864" s="144"/>
    </row>
    <row r="4865" spans="1:14">
      <c r="A4865" s="144" t="str">
        <f>'[11]Depr Exp'!A4865</f>
        <v>E3559 (GIF) TSM Poles, LSR</v>
      </c>
      <c r="B4865" s="144" t="str">
        <f>'[11]Depr Exp'!B4865</f>
        <v>E3559 (GIF) TSM Poles, LSR-11</v>
      </c>
      <c r="C4865" s="144" t="str">
        <f>'[11]Depr Exp'!C4865</f>
        <v>403E</v>
      </c>
      <c r="D4865" s="144"/>
      <c r="E4865" s="282">
        <f>'[11]Depr Exp'!E4865</f>
        <v>43434</v>
      </c>
      <c r="F4865" s="523">
        <f>'[11]Depr Exp'!F4865</f>
        <v>4534313.82</v>
      </c>
      <c r="G4865" s="305">
        <f>'[11]Depr Exp'!G4865</f>
        <v>3.0900000000000004E-2</v>
      </c>
      <c r="H4865" s="524">
        <f>'[11]Depr Exp'!H4865</f>
        <v>11675.85</v>
      </c>
      <c r="I4865" s="523">
        <f>'[11]Depr Exp'!I4865</f>
        <v>4534313.82</v>
      </c>
      <c r="J4865" s="305">
        <f>'[11]Depr Exp'!J4865</f>
        <v>3.0900000000000004E-2</v>
      </c>
      <c r="K4865" s="373">
        <f>'[11]Depr Exp'!K4865</f>
        <v>11675.858086500002</v>
      </c>
      <c r="L4865" s="524">
        <f>'[11]Depr Exp'!L4865</f>
        <v>0.01</v>
      </c>
      <c r="M4865" s="144"/>
      <c r="N4865" s="144"/>
    </row>
    <row r="4866" spans="1:14">
      <c r="A4866" s="144" t="str">
        <f>'[11]Depr Exp'!A4866</f>
        <v>E3559 (GIF) TSM Poles, LSR</v>
      </c>
      <c r="B4866" s="144" t="str">
        <f>'[11]Depr Exp'!B4866</f>
        <v>E3559 (GIF) TSM Poles, LSR-12</v>
      </c>
      <c r="C4866" s="144" t="str">
        <f>'[11]Depr Exp'!C4866</f>
        <v>403E</v>
      </c>
      <c r="D4866" s="144"/>
      <c r="E4866" s="282">
        <f>'[11]Depr Exp'!E4866</f>
        <v>43465</v>
      </c>
      <c r="F4866" s="523">
        <f>'[11]Depr Exp'!F4866</f>
        <v>4534313.82</v>
      </c>
      <c r="G4866" s="305">
        <f>'[11]Depr Exp'!G4866</f>
        <v>3.0900000000000004E-2</v>
      </c>
      <c r="H4866" s="524">
        <f>'[11]Depr Exp'!H4866</f>
        <v>11675.85</v>
      </c>
      <c r="I4866" s="523">
        <f>'[11]Depr Exp'!I4866</f>
        <v>4534313.82</v>
      </c>
      <c r="J4866" s="305">
        <f>'[11]Depr Exp'!J4866</f>
        <v>3.0900000000000004E-2</v>
      </c>
      <c r="K4866" s="373">
        <f>'[11]Depr Exp'!K4866</f>
        <v>11675.858086500002</v>
      </c>
      <c r="L4866" s="524">
        <f>'[11]Depr Exp'!L4866</f>
        <v>0.01</v>
      </c>
      <c r="M4866" s="144"/>
      <c r="N4866" s="144"/>
    </row>
    <row r="4867" spans="1:14" ht="15.75" thickBot="1">
      <c r="A4867" s="159" t="str">
        <f>'[11]Depr Exp'!A4867</f>
        <v>E3559 (GIF) TSM Poles, LSR Total</v>
      </c>
      <c r="B4867" s="144">
        <f>'[11]Depr Exp'!B4867</f>
        <v>0</v>
      </c>
      <c r="C4867" s="502" t="str">
        <f>'[11]Depr Exp'!C4867</f>
        <v>ETSM</v>
      </c>
      <c r="D4867" s="144"/>
      <c r="E4867" s="281" t="str">
        <f>'[11]Depr Exp'!E4867</f>
        <v>Total</v>
      </c>
      <c r="F4867" s="141">
        <f>'[11]Depr Exp'!F4867</f>
        <v>0</v>
      </c>
      <c r="G4867" s="252">
        <f>'[11]Depr Exp'!G4867</f>
        <v>0</v>
      </c>
      <c r="H4867" s="286">
        <f>'[11]Depr Exp'!H4867</f>
        <v>140110.20000000004</v>
      </c>
      <c r="I4867" s="141">
        <f>'[11]Depr Exp'!I4867</f>
        <v>0</v>
      </c>
      <c r="J4867" s="252">
        <f>'[11]Depr Exp'!J4867</f>
        <v>0</v>
      </c>
      <c r="K4867" s="286">
        <f>'[11]Depr Exp'!K4867</f>
        <v>140110.29703799999</v>
      </c>
      <c r="L4867" s="286">
        <f>'[11]Depr Exp'!L4867</f>
        <v>0.1</v>
      </c>
      <c r="M4867" s="144"/>
      <c r="N4867" s="144"/>
    </row>
    <row r="4868" spans="1:14" ht="13.5" thickTop="1">
      <c r="A4868" s="144" t="str">
        <f>'[11]Depr Exp'!A4868</f>
        <v>E356 TSM O/H Cond, 3rd AC Line</v>
      </c>
      <c r="B4868" s="144" t="str">
        <f>'[11]Depr Exp'!B4868</f>
        <v>E356 TSM O/H Cond, 3rd AC Line-1</v>
      </c>
      <c r="C4868" s="144" t="str">
        <f>'[11]Depr Exp'!C4868</f>
        <v>403E</v>
      </c>
      <c r="D4868" s="144"/>
      <c r="E4868" s="282">
        <f>'[11]Depr Exp'!E4868</f>
        <v>43131</v>
      </c>
      <c r="F4868" s="523">
        <f>'[11]Depr Exp'!F4868</f>
        <v>23640685.219999999</v>
      </c>
      <c r="G4868" s="305">
        <f>'[11]Depr Exp'!G4868</f>
        <v>1.2899999999999998E-2</v>
      </c>
      <c r="H4868" s="524">
        <f>'[11]Depr Exp'!H4868</f>
        <v>25413.73</v>
      </c>
      <c r="I4868" s="523">
        <f>'[11]Depr Exp'!I4868</f>
        <v>23640685.219999999</v>
      </c>
      <c r="J4868" s="305">
        <f>'[11]Depr Exp'!J4868</f>
        <v>1.2899999999999998E-2</v>
      </c>
      <c r="K4868" s="373">
        <f>'[11]Depr Exp'!K4868</f>
        <v>25413.736611499993</v>
      </c>
      <c r="L4868" s="524">
        <f>'[11]Depr Exp'!L4868</f>
        <v>0.01</v>
      </c>
      <c r="M4868" s="144"/>
      <c r="N4868" s="144"/>
    </row>
    <row r="4869" spans="1:14">
      <c r="A4869" s="144" t="str">
        <f>'[11]Depr Exp'!A4869</f>
        <v>E356 TSM O/H Cond, 3rd AC Line</v>
      </c>
      <c r="B4869" s="144" t="str">
        <f>'[11]Depr Exp'!B4869</f>
        <v>E356 TSM O/H Cond, 3rd AC Line-2</v>
      </c>
      <c r="C4869" s="144" t="str">
        <f>'[11]Depr Exp'!C4869</f>
        <v>403E</v>
      </c>
      <c r="D4869" s="144"/>
      <c r="E4869" s="282">
        <f>'[11]Depr Exp'!E4869</f>
        <v>43159</v>
      </c>
      <c r="F4869" s="523">
        <f>'[11]Depr Exp'!F4869</f>
        <v>23640685.219999999</v>
      </c>
      <c r="G4869" s="305">
        <f>'[11]Depr Exp'!G4869</f>
        <v>1.2899999999999998E-2</v>
      </c>
      <c r="H4869" s="524">
        <f>'[11]Depr Exp'!H4869</f>
        <v>25413.73</v>
      </c>
      <c r="I4869" s="523">
        <f>'[11]Depr Exp'!I4869</f>
        <v>23640685.219999999</v>
      </c>
      <c r="J4869" s="305">
        <f>'[11]Depr Exp'!J4869</f>
        <v>1.2899999999999998E-2</v>
      </c>
      <c r="K4869" s="373">
        <f>'[11]Depr Exp'!K4869</f>
        <v>25413.736611499993</v>
      </c>
      <c r="L4869" s="524">
        <f>'[11]Depr Exp'!L4869</f>
        <v>0.01</v>
      </c>
      <c r="M4869" s="144"/>
      <c r="N4869" s="144"/>
    </row>
    <row r="4870" spans="1:14">
      <c r="A4870" s="144" t="str">
        <f>'[11]Depr Exp'!A4870</f>
        <v>E356 TSM O/H Cond, 3rd AC Line</v>
      </c>
      <c r="B4870" s="144" t="str">
        <f>'[11]Depr Exp'!B4870</f>
        <v>E356 TSM O/H Cond, 3rd AC Line-3</v>
      </c>
      <c r="C4870" s="144" t="str">
        <f>'[11]Depr Exp'!C4870</f>
        <v>403E</v>
      </c>
      <c r="D4870" s="144"/>
      <c r="E4870" s="282">
        <f>'[11]Depr Exp'!E4870</f>
        <v>43190</v>
      </c>
      <c r="F4870" s="523">
        <f>'[11]Depr Exp'!F4870</f>
        <v>23640685.219999999</v>
      </c>
      <c r="G4870" s="305">
        <f>'[11]Depr Exp'!G4870</f>
        <v>1.2899999999999998E-2</v>
      </c>
      <c r="H4870" s="524">
        <f>'[11]Depr Exp'!H4870</f>
        <v>25413.73</v>
      </c>
      <c r="I4870" s="523">
        <f>'[11]Depr Exp'!I4870</f>
        <v>23640685.219999999</v>
      </c>
      <c r="J4870" s="305">
        <f>'[11]Depr Exp'!J4870</f>
        <v>1.2899999999999998E-2</v>
      </c>
      <c r="K4870" s="373">
        <f>'[11]Depr Exp'!K4870</f>
        <v>25413.736611499993</v>
      </c>
      <c r="L4870" s="524">
        <f>'[11]Depr Exp'!L4870</f>
        <v>0.01</v>
      </c>
      <c r="M4870" s="144"/>
      <c r="N4870" s="144"/>
    </row>
    <row r="4871" spans="1:14">
      <c r="A4871" s="144" t="str">
        <f>'[11]Depr Exp'!A4871</f>
        <v>E356 TSM O/H Cond, 3rd AC Line</v>
      </c>
      <c r="B4871" s="144" t="str">
        <f>'[11]Depr Exp'!B4871</f>
        <v>E356 TSM O/H Cond, 3rd AC Line-4</v>
      </c>
      <c r="C4871" s="144" t="str">
        <f>'[11]Depr Exp'!C4871</f>
        <v>403E</v>
      </c>
      <c r="D4871" s="144"/>
      <c r="E4871" s="282">
        <f>'[11]Depr Exp'!E4871</f>
        <v>43220</v>
      </c>
      <c r="F4871" s="523">
        <f>'[11]Depr Exp'!F4871</f>
        <v>23640685.219999999</v>
      </c>
      <c r="G4871" s="305">
        <f>'[11]Depr Exp'!G4871</f>
        <v>1.2899999999999998E-2</v>
      </c>
      <c r="H4871" s="524">
        <f>'[11]Depr Exp'!H4871</f>
        <v>25413.73</v>
      </c>
      <c r="I4871" s="523">
        <f>'[11]Depr Exp'!I4871</f>
        <v>23640685.219999999</v>
      </c>
      <c r="J4871" s="305">
        <f>'[11]Depr Exp'!J4871</f>
        <v>1.2899999999999998E-2</v>
      </c>
      <c r="K4871" s="373">
        <f>'[11]Depr Exp'!K4871</f>
        <v>25413.736611499993</v>
      </c>
      <c r="L4871" s="524">
        <f>'[11]Depr Exp'!L4871</f>
        <v>0.01</v>
      </c>
      <c r="M4871" s="144"/>
      <c r="N4871" s="144"/>
    </row>
    <row r="4872" spans="1:14">
      <c r="A4872" s="144" t="str">
        <f>'[11]Depr Exp'!A4872</f>
        <v>E356 TSM O/H Cond, 3rd AC Line</v>
      </c>
      <c r="B4872" s="144" t="str">
        <f>'[11]Depr Exp'!B4872</f>
        <v>E356 TSM O/H Cond, 3rd AC Line-5</v>
      </c>
      <c r="C4872" s="144" t="str">
        <f>'[11]Depr Exp'!C4872</f>
        <v>403E</v>
      </c>
      <c r="D4872" s="144"/>
      <c r="E4872" s="282">
        <f>'[11]Depr Exp'!E4872</f>
        <v>43251</v>
      </c>
      <c r="F4872" s="523">
        <f>'[11]Depr Exp'!F4872</f>
        <v>23640685.219999999</v>
      </c>
      <c r="G4872" s="305">
        <f>'[11]Depr Exp'!G4872</f>
        <v>1.2899999999999998E-2</v>
      </c>
      <c r="H4872" s="524">
        <f>'[11]Depr Exp'!H4872</f>
        <v>25413.73</v>
      </c>
      <c r="I4872" s="523">
        <f>'[11]Depr Exp'!I4872</f>
        <v>23640685.219999999</v>
      </c>
      <c r="J4872" s="305">
        <f>'[11]Depr Exp'!J4872</f>
        <v>1.2899999999999998E-2</v>
      </c>
      <c r="K4872" s="373">
        <f>'[11]Depr Exp'!K4872</f>
        <v>25413.736611499993</v>
      </c>
      <c r="L4872" s="524">
        <f>'[11]Depr Exp'!L4872</f>
        <v>0.01</v>
      </c>
      <c r="M4872" s="144"/>
      <c r="N4872" s="144"/>
    </row>
    <row r="4873" spans="1:14">
      <c r="A4873" s="144" t="str">
        <f>'[11]Depr Exp'!A4873</f>
        <v>E356 TSM O/H Cond, 3rd AC Line</v>
      </c>
      <c r="B4873" s="144" t="str">
        <f>'[11]Depr Exp'!B4873</f>
        <v>E356 TSM O/H Cond, 3rd AC Line-6</v>
      </c>
      <c r="C4873" s="144" t="str">
        <f>'[11]Depr Exp'!C4873</f>
        <v>403E</v>
      </c>
      <c r="D4873" s="144"/>
      <c r="E4873" s="282">
        <f>'[11]Depr Exp'!E4873</f>
        <v>43281</v>
      </c>
      <c r="F4873" s="523">
        <f>'[11]Depr Exp'!F4873</f>
        <v>23640685.219999999</v>
      </c>
      <c r="G4873" s="305">
        <f>'[11]Depr Exp'!G4873</f>
        <v>1.2899999999999998E-2</v>
      </c>
      <c r="H4873" s="524">
        <f>'[11]Depr Exp'!H4873</f>
        <v>25413.73</v>
      </c>
      <c r="I4873" s="523">
        <f>'[11]Depr Exp'!I4873</f>
        <v>23640685.219999999</v>
      </c>
      <c r="J4873" s="305">
        <f>'[11]Depr Exp'!J4873</f>
        <v>1.2899999999999998E-2</v>
      </c>
      <c r="K4873" s="373">
        <f>'[11]Depr Exp'!K4873</f>
        <v>25413.736611499993</v>
      </c>
      <c r="L4873" s="524">
        <f>'[11]Depr Exp'!L4873</f>
        <v>0.01</v>
      </c>
      <c r="M4873" s="144"/>
      <c r="N4873" s="144"/>
    </row>
    <row r="4874" spans="1:14">
      <c r="A4874" s="144" t="str">
        <f>'[11]Depr Exp'!A4874</f>
        <v>E356 TSM O/H Cond, 3rd AC Line</v>
      </c>
      <c r="B4874" s="144" t="str">
        <f>'[11]Depr Exp'!B4874</f>
        <v>E356 TSM O/H Cond, 3rd AC Line-7</v>
      </c>
      <c r="C4874" s="144" t="str">
        <f>'[11]Depr Exp'!C4874</f>
        <v>403E</v>
      </c>
      <c r="D4874" s="144"/>
      <c r="E4874" s="282">
        <f>'[11]Depr Exp'!E4874</f>
        <v>43312</v>
      </c>
      <c r="F4874" s="523">
        <f>'[11]Depr Exp'!F4874</f>
        <v>23640685.219999999</v>
      </c>
      <c r="G4874" s="305">
        <f>'[11]Depr Exp'!G4874</f>
        <v>1.2899999999999998E-2</v>
      </c>
      <c r="H4874" s="524">
        <f>'[11]Depr Exp'!H4874</f>
        <v>25413.73</v>
      </c>
      <c r="I4874" s="523">
        <f>'[11]Depr Exp'!I4874</f>
        <v>23640685.219999999</v>
      </c>
      <c r="J4874" s="305">
        <f>'[11]Depr Exp'!J4874</f>
        <v>1.2899999999999998E-2</v>
      </c>
      <c r="K4874" s="373">
        <f>'[11]Depr Exp'!K4874</f>
        <v>25413.736611499993</v>
      </c>
      <c r="L4874" s="524">
        <f>'[11]Depr Exp'!L4874</f>
        <v>0.01</v>
      </c>
      <c r="M4874" s="144"/>
      <c r="N4874" s="144"/>
    </row>
    <row r="4875" spans="1:14">
      <c r="A4875" s="144" t="str">
        <f>'[11]Depr Exp'!A4875</f>
        <v>E356 TSM O/H Cond, 3rd AC Line</v>
      </c>
      <c r="B4875" s="144" t="str">
        <f>'[11]Depr Exp'!B4875</f>
        <v>E356 TSM O/H Cond, 3rd AC Line-8</v>
      </c>
      <c r="C4875" s="144" t="str">
        <f>'[11]Depr Exp'!C4875</f>
        <v>403E</v>
      </c>
      <c r="D4875" s="144"/>
      <c r="E4875" s="282">
        <f>'[11]Depr Exp'!E4875</f>
        <v>43343</v>
      </c>
      <c r="F4875" s="523">
        <f>'[11]Depr Exp'!F4875</f>
        <v>23640685.219999999</v>
      </c>
      <c r="G4875" s="305">
        <f>'[11]Depr Exp'!G4875</f>
        <v>1.2899999999999998E-2</v>
      </c>
      <c r="H4875" s="524">
        <f>'[11]Depr Exp'!H4875</f>
        <v>25413.73</v>
      </c>
      <c r="I4875" s="523">
        <f>'[11]Depr Exp'!I4875</f>
        <v>23640685.219999999</v>
      </c>
      <c r="J4875" s="305">
        <f>'[11]Depr Exp'!J4875</f>
        <v>1.2899999999999998E-2</v>
      </c>
      <c r="K4875" s="373">
        <f>'[11]Depr Exp'!K4875</f>
        <v>25413.736611499993</v>
      </c>
      <c r="L4875" s="524">
        <f>'[11]Depr Exp'!L4875</f>
        <v>0.01</v>
      </c>
      <c r="M4875" s="144"/>
      <c r="N4875" s="144"/>
    </row>
    <row r="4876" spans="1:14">
      <c r="A4876" s="144" t="str">
        <f>'[11]Depr Exp'!A4876</f>
        <v>E356 TSM O/H Cond, 3rd AC Line</v>
      </c>
      <c r="B4876" s="144" t="str">
        <f>'[11]Depr Exp'!B4876</f>
        <v>E356 TSM O/H Cond, 3rd AC Line-9</v>
      </c>
      <c r="C4876" s="144" t="str">
        <f>'[11]Depr Exp'!C4876</f>
        <v>403E</v>
      </c>
      <c r="D4876" s="144"/>
      <c r="E4876" s="282">
        <f>'[11]Depr Exp'!E4876</f>
        <v>43373</v>
      </c>
      <c r="F4876" s="523">
        <f>'[11]Depr Exp'!F4876</f>
        <v>23640685.219999999</v>
      </c>
      <c r="G4876" s="305">
        <f>'[11]Depr Exp'!G4876</f>
        <v>1.2899999999999998E-2</v>
      </c>
      <c r="H4876" s="524">
        <f>'[11]Depr Exp'!H4876</f>
        <v>25413.73</v>
      </c>
      <c r="I4876" s="523">
        <f>'[11]Depr Exp'!I4876</f>
        <v>23640685.219999999</v>
      </c>
      <c r="J4876" s="305">
        <f>'[11]Depr Exp'!J4876</f>
        <v>1.2899999999999998E-2</v>
      </c>
      <c r="K4876" s="373">
        <f>'[11]Depr Exp'!K4876</f>
        <v>25413.736611499993</v>
      </c>
      <c r="L4876" s="524">
        <f>'[11]Depr Exp'!L4876</f>
        <v>0.01</v>
      </c>
      <c r="M4876" s="144"/>
      <c r="N4876" s="144"/>
    </row>
    <row r="4877" spans="1:14">
      <c r="A4877" s="144" t="str">
        <f>'[11]Depr Exp'!A4877</f>
        <v>E356 TSM O/H Cond, 3rd AC Line</v>
      </c>
      <c r="B4877" s="144" t="str">
        <f>'[11]Depr Exp'!B4877</f>
        <v>E356 TSM O/H Cond, 3rd AC Line-10</v>
      </c>
      <c r="C4877" s="144" t="str">
        <f>'[11]Depr Exp'!C4877</f>
        <v>403E</v>
      </c>
      <c r="D4877" s="144"/>
      <c r="E4877" s="282">
        <f>'[11]Depr Exp'!E4877</f>
        <v>43404</v>
      </c>
      <c r="F4877" s="523">
        <f>'[11]Depr Exp'!F4877</f>
        <v>23640685.219999999</v>
      </c>
      <c r="G4877" s="305">
        <f>'[11]Depr Exp'!G4877</f>
        <v>1.2899999999999998E-2</v>
      </c>
      <c r="H4877" s="524">
        <f>'[11]Depr Exp'!H4877</f>
        <v>25413.73</v>
      </c>
      <c r="I4877" s="523">
        <f>'[11]Depr Exp'!I4877</f>
        <v>23640685.219999999</v>
      </c>
      <c r="J4877" s="305">
        <f>'[11]Depr Exp'!J4877</f>
        <v>1.2899999999999998E-2</v>
      </c>
      <c r="K4877" s="373">
        <f>'[11]Depr Exp'!K4877</f>
        <v>25413.736611499993</v>
      </c>
      <c r="L4877" s="524">
        <f>'[11]Depr Exp'!L4877</f>
        <v>0.01</v>
      </c>
      <c r="M4877" s="144"/>
      <c r="N4877" s="144"/>
    </row>
    <row r="4878" spans="1:14">
      <c r="A4878" s="144" t="str">
        <f>'[11]Depr Exp'!A4878</f>
        <v>E356 TSM O/H Cond, 3rd AC Line</v>
      </c>
      <c r="B4878" s="144" t="str">
        <f>'[11]Depr Exp'!B4878</f>
        <v>E356 TSM O/H Cond, 3rd AC Line-11</v>
      </c>
      <c r="C4878" s="144" t="str">
        <f>'[11]Depr Exp'!C4878</f>
        <v>403E</v>
      </c>
      <c r="D4878" s="144"/>
      <c r="E4878" s="282">
        <f>'[11]Depr Exp'!E4878</f>
        <v>43434</v>
      </c>
      <c r="F4878" s="523">
        <f>'[11]Depr Exp'!F4878</f>
        <v>23640685.219999999</v>
      </c>
      <c r="G4878" s="305">
        <f>'[11]Depr Exp'!G4878</f>
        <v>1.2899999999999998E-2</v>
      </c>
      <c r="H4878" s="524">
        <f>'[11]Depr Exp'!H4878</f>
        <v>25413.73</v>
      </c>
      <c r="I4878" s="523">
        <f>'[11]Depr Exp'!I4878</f>
        <v>23640685.219999999</v>
      </c>
      <c r="J4878" s="305">
        <f>'[11]Depr Exp'!J4878</f>
        <v>1.2899999999999998E-2</v>
      </c>
      <c r="K4878" s="373">
        <f>'[11]Depr Exp'!K4878</f>
        <v>25413.736611499993</v>
      </c>
      <c r="L4878" s="524">
        <f>'[11]Depr Exp'!L4878</f>
        <v>0.01</v>
      </c>
      <c r="M4878" s="144"/>
      <c r="N4878" s="144"/>
    </row>
    <row r="4879" spans="1:14">
      <c r="A4879" s="144" t="str">
        <f>'[11]Depr Exp'!A4879</f>
        <v>E356 TSM O/H Cond, 3rd AC Line</v>
      </c>
      <c r="B4879" s="144" t="str">
        <f>'[11]Depr Exp'!B4879</f>
        <v>E356 TSM O/H Cond, 3rd AC Line-12</v>
      </c>
      <c r="C4879" s="144" t="str">
        <f>'[11]Depr Exp'!C4879</f>
        <v>403E</v>
      </c>
      <c r="D4879" s="144"/>
      <c r="E4879" s="282">
        <f>'[11]Depr Exp'!E4879</f>
        <v>43465</v>
      </c>
      <c r="F4879" s="523">
        <f>'[11]Depr Exp'!F4879</f>
        <v>23640685.219999999</v>
      </c>
      <c r="G4879" s="305">
        <f>'[11]Depr Exp'!G4879</f>
        <v>1.2899999999999998E-2</v>
      </c>
      <c r="H4879" s="524">
        <f>'[11]Depr Exp'!H4879</f>
        <v>25413.73</v>
      </c>
      <c r="I4879" s="523">
        <f>'[11]Depr Exp'!I4879</f>
        <v>23640685.219999999</v>
      </c>
      <c r="J4879" s="305">
        <f>'[11]Depr Exp'!J4879</f>
        <v>1.2899999999999998E-2</v>
      </c>
      <c r="K4879" s="373">
        <f>'[11]Depr Exp'!K4879</f>
        <v>25413.736611499993</v>
      </c>
      <c r="L4879" s="524">
        <f>'[11]Depr Exp'!L4879</f>
        <v>0.01</v>
      </c>
      <c r="M4879" s="144"/>
      <c r="N4879" s="144"/>
    </row>
    <row r="4880" spans="1:14" ht="15.75" thickBot="1">
      <c r="A4880" s="159" t="str">
        <f>'[11]Depr Exp'!A4880</f>
        <v>E356 TSM O/H Cond, 3rd AC Line Total</v>
      </c>
      <c r="B4880" s="144">
        <f>'[11]Depr Exp'!B4880</f>
        <v>0</v>
      </c>
      <c r="C4880" s="502" t="str">
        <f>'[11]Depr Exp'!C4880</f>
        <v>ETSM</v>
      </c>
      <c r="D4880" s="144"/>
      <c r="E4880" s="281" t="str">
        <f>'[11]Depr Exp'!E4880</f>
        <v>Total</v>
      </c>
      <c r="F4880" s="141">
        <f>'[11]Depr Exp'!F4880</f>
        <v>0</v>
      </c>
      <c r="G4880" s="252">
        <f>'[11]Depr Exp'!G4880</f>
        <v>0</v>
      </c>
      <c r="H4880" s="286">
        <f>'[11]Depr Exp'!H4880</f>
        <v>304964.76</v>
      </c>
      <c r="I4880" s="141">
        <f>'[11]Depr Exp'!I4880</f>
        <v>0</v>
      </c>
      <c r="J4880" s="252">
        <f>'[11]Depr Exp'!J4880</f>
        <v>0</v>
      </c>
      <c r="K4880" s="286">
        <f>'[11]Depr Exp'!K4880</f>
        <v>304964.83933799993</v>
      </c>
      <c r="L4880" s="286">
        <f>'[11]Depr Exp'!L4880</f>
        <v>0.08</v>
      </c>
      <c r="M4880" s="144"/>
      <c r="N4880" s="144"/>
    </row>
    <row r="4881" spans="1:14" ht="13.5" thickTop="1">
      <c r="A4881" s="144" t="str">
        <f>'[11]Depr Exp'!A4881</f>
        <v>E356 TSM O/H Cond, Colstrip 1-2 Com</v>
      </c>
      <c r="B4881" s="144" t="str">
        <f>'[11]Depr Exp'!B4881</f>
        <v>E356 TSM O/H Cond, Colstrip 1-2 Com-1</v>
      </c>
      <c r="C4881" s="144" t="str">
        <f>'[11]Depr Exp'!C4881</f>
        <v>403E</v>
      </c>
      <c r="D4881" s="144"/>
      <c r="E4881" s="282">
        <f>'[11]Depr Exp'!E4881</f>
        <v>43131</v>
      </c>
      <c r="F4881" s="523">
        <f>'[11]Depr Exp'!F4881</f>
        <v>12903738.619999999</v>
      </c>
      <c r="G4881" s="305">
        <f>'[11]Depr Exp'!G4881</f>
        <v>1.2899999999999998E-2</v>
      </c>
      <c r="H4881" s="524">
        <f>'[11]Depr Exp'!H4881</f>
        <v>13871.52</v>
      </c>
      <c r="I4881" s="523">
        <f>'[11]Depr Exp'!I4881</f>
        <v>12903738.619999999</v>
      </c>
      <c r="J4881" s="305">
        <f>'[11]Depr Exp'!J4881</f>
        <v>1.2899999999999998E-2</v>
      </c>
      <c r="K4881" s="373">
        <f>'[11]Depr Exp'!K4881</f>
        <v>13871.519016499997</v>
      </c>
      <c r="L4881" s="524">
        <f>'[11]Depr Exp'!L4881</f>
        <v>0</v>
      </c>
      <c r="M4881" s="144"/>
      <c r="N4881" s="144"/>
    </row>
    <row r="4882" spans="1:14">
      <c r="A4882" s="144" t="str">
        <f>'[11]Depr Exp'!A4882</f>
        <v>E356 TSM O/H Cond, Colstrip 1-2 Com</v>
      </c>
      <c r="B4882" s="144" t="str">
        <f>'[11]Depr Exp'!B4882</f>
        <v>E356 TSM O/H Cond, Colstrip 1-2 Com-2</v>
      </c>
      <c r="C4882" s="144" t="str">
        <f>'[11]Depr Exp'!C4882</f>
        <v>403E</v>
      </c>
      <c r="D4882" s="144"/>
      <c r="E4882" s="282">
        <f>'[11]Depr Exp'!E4882</f>
        <v>43159</v>
      </c>
      <c r="F4882" s="523">
        <f>'[11]Depr Exp'!F4882</f>
        <v>12903738.619999999</v>
      </c>
      <c r="G4882" s="305">
        <f>'[11]Depr Exp'!G4882</f>
        <v>1.2899999999999998E-2</v>
      </c>
      <c r="H4882" s="524">
        <f>'[11]Depr Exp'!H4882</f>
        <v>13871.52</v>
      </c>
      <c r="I4882" s="523">
        <f>'[11]Depr Exp'!I4882</f>
        <v>12903738.619999999</v>
      </c>
      <c r="J4882" s="305">
        <f>'[11]Depr Exp'!J4882</f>
        <v>1.2899999999999998E-2</v>
      </c>
      <c r="K4882" s="373">
        <f>'[11]Depr Exp'!K4882</f>
        <v>13871.519016499997</v>
      </c>
      <c r="L4882" s="524">
        <f>'[11]Depr Exp'!L4882</f>
        <v>0</v>
      </c>
      <c r="M4882" s="144"/>
      <c r="N4882" s="144"/>
    </row>
    <row r="4883" spans="1:14">
      <c r="A4883" s="144" t="str">
        <f>'[11]Depr Exp'!A4883</f>
        <v>E356 TSM O/H Cond, Colstrip 1-2 Com</v>
      </c>
      <c r="B4883" s="144" t="str">
        <f>'[11]Depr Exp'!B4883</f>
        <v>E356 TSM O/H Cond, Colstrip 1-2 Com-3</v>
      </c>
      <c r="C4883" s="144" t="str">
        <f>'[11]Depr Exp'!C4883</f>
        <v>403E</v>
      </c>
      <c r="D4883" s="144"/>
      <c r="E4883" s="282">
        <f>'[11]Depr Exp'!E4883</f>
        <v>43190</v>
      </c>
      <c r="F4883" s="523">
        <f>'[11]Depr Exp'!F4883</f>
        <v>12903738.619999999</v>
      </c>
      <c r="G4883" s="305">
        <f>'[11]Depr Exp'!G4883</f>
        <v>1.2899999999999998E-2</v>
      </c>
      <c r="H4883" s="524">
        <f>'[11]Depr Exp'!H4883</f>
        <v>13871.52</v>
      </c>
      <c r="I4883" s="523">
        <f>'[11]Depr Exp'!I4883</f>
        <v>12903738.619999999</v>
      </c>
      <c r="J4883" s="305">
        <f>'[11]Depr Exp'!J4883</f>
        <v>1.2899999999999998E-2</v>
      </c>
      <c r="K4883" s="373">
        <f>'[11]Depr Exp'!K4883</f>
        <v>13871.519016499997</v>
      </c>
      <c r="L4883" s="524">
        <f>'[11]Depr Exp'!L4883</f>
        <v>0</v>
      </c>
      <c r="M4883" s="144"/>
      <c r="N4883" s="144"/>
    </row>
    <row r="4884" spans="1:14">
      <c r="A4884" s="144" t="str">
        <f>'[11]Depr Exp'!A4884</f>
        <v>E356 TSM O/H Cond, Colstrip 1-2 Com</v>
      </c>
      <c r="B4884" s="144" t="str">
        <f>'[11]Depr Exp'!B4884</f>
        <v>E356 TSM O/H Cond, Colstrip 1-2 Com-4</v>
      </c>
      <c r="C4884" s="144" t="str">
        <f>'[11]Depr Exp'!C4884</f>
        <v>403E</v>
      </c>
      <c r="D4884" s="144"/>
      <c r="E4884" s="282">
        <f>'[11]Depr Exp'!E4884</f>
        <v>43220</v>
      </c>
      <c r="F4884" s="523">
        <f>'[11]Depr Exp'!F4884</f>
        <v>12903738.619999999</v>
      </c>
      <c r="G4884" s="305">
        <f>'[11]Depr Exp'!G4884</f>
        <v>1.2899999999999998E-2</v>
      </c>
      <c r="H4884" s="524">
        <f>'[11]Depr Exp'!H4884</f>
        <v>13871.52</v>
      </c>
      <c r="I4884" s="523">
        <f>'[11]Depr Exp'!I4884</f>
        <v>12903738.619999999</v>
      </c>
      <c r="J4884" s="305">
        <f>'[11]Depr Exp'!J4884</f>
        <v>1.2899999999999998E-2</v>
      </c>
      <c r="K4884" s="373">
        <f>'[11]Depr Exp'!K4884</f>
        <v>13871.519016499997</v>
      </c>
      <c r="L4884" s="524">
        <f>'[11]Depr Exp'!L4884</f>
        <v>0</v>
      </c>
      <c r="M4884" s="144"/>
      <c r="N4884" s="144"/>
    </row>
    <row r="4885" spans="1:14">
      <c r="A4885" s="144" t="str">
        <f>'[11]Depr Exp'!A4885</f>
        <v>E356 TSM O/H Cond, Colstrip 1-2 Com</v>
      </c>
      <c r="B4885" s="144" t="str">
        <f>'[11]Depr Exp'!B4885</f>
        <v>E356 TSM O/H Cond, Colstrip 1-2 Com-5</v>
      </c>
      <c r="C4885" s="144" t="str">
        <f>'[11]Depr Exp'!C4885</f>
        <v>403E</v>
      </c>
      <c r="D4885" s="144"/>
      <c r="E4885" s="282">
        <f>'[11]Depr Exp'!E4885</f>
        <v>43251</v>
      </c>
      <c r="F4885" s="523">
        <f>'[11]Depr Exp'!F4885</f>
        <v>12903738.619999999</v>
      </c>
      <c r="G4885" s="305">
        <f>'[11]Depr Exp'!G4885</f>
        <v>1.2899999999999998E-2</v>
      </c>
      <c r="H4885" s="524">
        <f>'[11]Depr Exp'!H4885</f>
        <v>13871.52</v>
      </c>
      <c r="I4885" s="523">
        <f>'[11]Depr Exp'!I4885</f>
        <v>12903738.619999999</v>
      </c>
      <c r="J4885" s="305">
        <f>'[11]Depr Exp'!J4885</f>
        <v>1.2899999999999998E-2</v>
      </c>
      <c r="K4885" s="373">
        <f>'[11]Depr Exp'!K4885</f>
        <v>13871.519016499997</v>
      </c>
      <c r="L4885" s="524">
        <f>'[11]Depr Exp'!L4885</f>
        <v>0</v>
      </c>
      <c r="M4885" s="144"/>
      <c r="N4885" s="144"/>
    </row>
    <row r="4886" spans="1:14">
      <c r="A4886" s="144" t="str">
        <f>'[11]Depr Exp'!A4886</f>
        <v>E356 TSM O/H Cond, Colstrip 1-2 Com</v>
      </c>
      <c r="B4886" s="144" t="str">
        <f>'[11]Depr Exp'!B4886</f>
        <v>E356 TSM O/H Cond, Colstrip 1-2 Com-6</v>
      </c>
      <c r="C4886" s="144" t="str">
        <f>'[11]Depr Exp'!C4886</f>
        <v>403E</v>
      </c>
      <c r="D4886" s="144"/>
      <c r="E4886" s="282">
        <f>'[11]Depr Exp'!E4886</f>
        <v>43281</v>
      </c>
      <c r="F4886" s="523">
        <f>'[11]Depr Exp'!F4886</f>
        <v>12903738.619999999</v>
      </c>
      <c r="G4886" s="305">
        <f>'[11]Depr Exp'!G4886</f>
        <v>1.2899999999999998E-2</v>
      </c>
      <c r="H4886" s="524">
        <f>'[11]Depr Exp'!H4886</f>
        <v>13871.52</v>
      </c>
      <c r="I4886" s="523">
        <f>'[11]Depr Exp'!I4886</f>
        <v>12903738.619999999</v>
      </c>
      <c r="J4886" s="305">
        <f>'[11]Depr Exp'!J4886</f>
        <v>1.2899999999999998E-2</v>
      </c>
      <c r="K4886" s="373">
        <f>'[11]Depr Exp'!K4886</f>
        <v>13871.519016499997</v>
      </c>
      <c r="L4886" s="524">
        <f>'[11]Depr Exp'!L4886</f>
        <v>0</v>
      </c>
      <c r="M4886" s="144"/>
      <c r="N4886" s="144"/>
    </row>
    <row r="4887" spans="1:14">
      <c r="A4887" s="144" t="str">
        <f>'[11]Depr Exp'!A4887</f>
        <v>E356 TSM O/H Cond, Colstrip 1-2 Com</v>
      </c>
      <c r="B4887" s="144" t="str">
        <f>'[11]Depr Exp'!B4887</f>
        <v>E356 TSM O/H Cond, Colstrip 1-2 Com-7</v>
      </c>
      <c r="C4887" s="144" t="str">
        <f>'[11]Depr Exp'!C4887</f>
        <v>403E</v>
      </c>
      <c r="D4887" s="144"/>
      <c r="E4887" s="282">
        <f>'[11]Depr Exp'!E4887</f>
        <v>43312</v>
      </c>
      <c r="F4887" s="523">
        <f>'[11]Depr Exp'!F4887</f>
        <v>12903738.619999999</v>
      </c>
      <c r="G4887" s="305">
        <f>'[11]Depr Exp'!G4887</f>
        <v>1.2899999999999998E-2</v>
      </c>
      <c r="H4887" s="524">
        <f>'[11]Depr Exp'!H4887</f>
        <v>13871.52</v>
      </c>
      <c r="I4887" s="523">
        <f>'[11]Depr Exp'!I4887</f>
        <v>12903738.619999999</v>
      </c>
      <c r="J4887" s="305">
        <f>'[11]Depr Exp'!J4887</f>
        <v>1.2899999999999998E-2</v>
      </c>
      <c r="K4887" s="373">
        <f>'[11]Depr Exp'!K4887</f>
        <v>13871.519016499997</v>
      </c>
      <c r="L4887" s="524">
        <f>'[11]Depr Exp'!L4887</f>
        <v>0</v>
      </c>
      <c r="M4887" s="144"/>
      <c r="N4887" s="144"/>
    </row>
    <row r="4888" spans="1:14">
      <c r="A4888" s="144" t="str">
        <f>'[11]Depr Exp'!A4888</f>
        <v>E356 TSM O/H Cond, Colstrip 1-2 Com</v>
      </c>
      <c r="B4888" s="144" t="str">
        <f>'[11]Depr Exp'!B4888</f>
        <v>E356 TSM O/H Cond, Colstrip 1-2 Com-8</v>
      </c>
      <c r="C4888" s="144" t="str">
        <f>'[11]Depr Exp'!C4888</f>
        <v>403E</v>
      </c>
      <c r="D4888" s="144"/>
      <c r="E4888" s="282">
        <f>'[11]Depr Exp'!E4888</f>
        <v>43343</v>
      </c>
      <c r="F4888" s="523">
        <f>'[11]Depr Exp'!F4888</f>
        <v>12903738.619999999</v>
      </c>
      <c r="G4888" s="305">
        <f>'[11]Depr Exp'!G4888</f>
        <v>1.2899999999999998E-2</v>
      </c>
      <c r="H4888" s="524">
        <f>'[11]Depr Exp'!H4888</f>
        <v>13871.52</v>
      </c>
      <c r="I4888" s="523">
        <f>'[11]Depr Exp'!I4888</f>
        <v>12903738.619999999</v>
      </c>
      <c r="J4888" s="305">
        <f>'[11]Depr Exp'!J4888</f>
        <v>1.2899999999999998E-2</v>
      </c>
      <c r="K4888" s="373">
        <f>'[11]Depr Exp'!K4888</f>
        <v>13871.519016499997</v>
      </c>
      <c r="L4888" s="524">
        <f>'[11]Depr Exp'!L4888</f>
        <v>0</v>
      </c>
      <c r="M4888" s="144"/>
      <c r="N4888" s="144"/>
    </row>
    <row r="4889" spans="1:14">
      <c r="A4889" s="144" t="str">
        <f>'[11]Depr Exp'!A4889</f>
        <v>E356 TSM O/H Cond, Colstrip 1-2 Com</v>
      </c>
      <c r="B4889" s="144" t="str">
        <f>'[11]Depr Exp'!B4889</f>
        <v>E356 TSM O/H Cond, Colstrip 1-2 Com-9</v>
      </c>
      <c r="C4889" s="144" t="str">
        <f>'[11]Depr Exp'!C4889</f>
        <v>403E</v>
      </c>
      <c r="D4889" s="144"/>
      <c r="E4889" s="282">
        <f>'[11]Depr Exp'!E4889</f>
        <v>43373</v>
      </c>
      <c r="F4889" s="523">
        <f>'[11]Depr Exp'!F4889</f>
        <v>12903738.619999999</v>
      </c>
      <c r="G4889" s="305">
        <f>'[11]Depr Exp'!G4889</f>
        <v>1.2899999999999998E-2</v>
      </c>
      <c r="H4889" s="524">
        <f>'[11]Depr Exp'!H4889</f>
        <v>13871.52</v>
      </c>
      <c r="I4889" s="523">
        <f>'[11]Depr Exp'!I4889</f>
        <v>12903738.619999999</v>
      </c>
      <c r="J4889" s="305">
        <f>'[11]Depr Exp'!J4889</f>
        <v>1.2899999999999998E-2</v>
      </c>
      <c r="K4889" s="373">
        <f>'[11]Depr Exp'!K4889</f>
        <v>13871.519016499997</v>
      </c>
      <c r="L4889" s="524">
        <f>'[11]Depr Exp'!L4889</f>
        <v>0</v>
      </c>
      <c r="M4889" s="144"/>
      <c r="N4889" s="144"/>
    </row>
    <row r="4890" spans="1:14">
      <c r="A4890" s="144" t="str">
        <f>'[11]Depr Exp'!A4890</f>
        <v>E356 TSM O/H Cond, Colstrip 1-2 Com</v>
      </c>
      <c r="B4890" s="144" t="str">
        <f>'[11]Depr Exp'!B4890</f>
        <v>E356 TSM O/H Cond, Colstrip 1-2 Com-10</v>
      </c>
      <c r="C4890" s="144" t="str">
        <f>'[11]Depr Exp'!C4890</f>
        <v>403E</v>
      </c>
      <c r="D4890" s="144"/>
      <c r="E4890" s="282">
        <f>'[11]Depr Exp'!E4890</f>
        <v>43404</v>
      </c>
      <c r="F4890" s="523">
        <f>'[11]Depr Exp'!F4890</f>
        <v>12903738.619999999</v>
      </c>
      <c r="G4890" s="305">
        <f>'[11]Depr Exp'!G4890</f>
        <v>1.2899999999999998E-2</v>
      </c>
      <c r="H4890" s="524">
        <f>'[11]Depr Exp'!H4890</f>
        <v>13871.52</v>
      </c>
      <c r="I4890" s="523">
        <f>'[11]Depr Exp'!I4890</f>
        <v>12903738.619999999</v>
      </c>
      <c r="J4890" s="305">
        <f>'[11]Depr Exp'!J4890</f>
        <v>1.2899999999999998E-2</v>
      </c>
      <c r="K4890" s="373">
        <f>'[11]Depr Exp'!K4890</f>
        <v>13871.519016499997</v>
      </c>
      <c r="L4890" s="524">
        <f>'[11]Depr Exp'!L4890</f>
        <v>0</v>
      </c>
      <c r="M4890" s="144"/>
      <c r="N4890" s="144"/>
    </row>
    <row r="4891" spans="1:14">
      <c r="A4891" s="144" t="str">
        <f>'[11]Depr Exp'!A4891</f>
        <v>E356 TSM O/H Cond, Colstrip 1-2 Com</v>
      </c>
      <c r="B4891" s="144" t="str">
        <f>'[11]Depr Exp'!B4891</f>
        <v>E356 TSM O/H Cond, Colstrip 1-2 Com-11</v>
      </c>
      <c r="C4891" s="144" t="str">
        <f>'[11]Depr Exp'!C4891</f>
        <v>403E</v>
      </c>
      <c r="D4891" s="144"/>
      <c r="E4891" s="282">
        <f>'[11]Depr Exp'!E4891</f>
        <v>43434</v>
      </c>
      <c r="F4891" s="523">
        <f>'[11]Depr Exp'!F4891</f>
        <v>12903738.619999999</v>
      </c>
      <c r="G4891" s="305">
        <f>'[11]Depr Exp'!G4891</f>
        <v>1.2899999999999998E-2</v>
      </c>
      <c r="H4891" s="524">
        <f>'[11]Depr Exp'!H4891</f>
        <v>13871.52</v>
      </c>
      <c r="I4891" s="523">
        <f>'[11]Depr Exp'!I4891</f>
        <v>12903738.619999999</v>
      </c>
      <c r="J4891" s="305">
        <f>'[11]Depr Exp'!J4891</f>
        <v>1.2899999999999998E-2</v>
      </c>
      <c r="K4891" s="373">
        <f>'[11]Depr Exp'!K4891</f>
        <v>13871.519016499997</v>
      </c>
      <c r="L4891" s="524">
        <f>'[11]Depr Exp'!L4891</f>
        <v>0</v>
      </c>
      <c r="M4891" s="144"/>
      <c r="N4891" s="144"/>
    </row>
    <row r="4892" spans="1:14">
      <c r="A4892" s="144" t="str">
        <f>'[11]Depr Exp'!A4892</f>
        <v>E356 TSM O/H Cond, Colstrip 1-2 Com</v>
      </c>
      <c r="B4892" s="144" t="str">
        <f>'[11]Depr Exp'!B4892</f>
        <v>E356 TSM O/H Cond, Colstrip 1-2 Com-12</v>
      </c>
      <c r="C4892" s="144" t="str">
        <f>'[11]Depr Exp'!C4892</f>
        <v>403E</v>
      </c>
      <c r="D4892" s="144"/>
      <c r="E4892" s="282">
        <f>'[11]Depr Exp'!E4892</f>
        <v>43465</v>
      </c>
      <c r="F4892" s="523">
        <f>'[11]Depr Exp'!F4892</f>
        <v>12903738.619999999</v>
      </c>
      <c r="G4892" s="305">
        <f>'[11]Depr Exp'!G4892</f>
        <v>1.2899999999999998E-2</v>
      </c>
      <c r="H4892" s="524">
        <f>'[11]Depr Exp'!H4892</f>
        <v>13871.52</v>
      </c>
      <c r="I4892" s="523">
        <f>'[11]Depr Exp'!I4892</f>
        <v>12903738.619999999</v>
      </c>
      <c r="J4892" s="305">
        <f>'[11]Depr Exp'!J4892</f>
        <v>1.2899999999999998E-2</v>
      </c>
      <c r="K4892" s="373">
        <f>'[11]Depr Exp'!K4892</f>
        <v>13871.519016499997</v>
      </c>
      <c r="L4892" s="524">
        <f>'[11]Depr Exp'!L4892</f>
        <v>0</v>
      </c>
      <c r="M4892" s="144"/>
      <c r="N4892" s="144"/>
    </row>
    <row r="4893" spans="1:14" ht="15.75" thickBot="1">
      <c r="A4893" s="159" t="str">
        <f>'[11]Depr Exp'!A4893</f>
        <v>E356 TSM O/H Cond, Colstrip 1-2 Com Total</v>
      </c>
      <c r="B4893" s="144">
        <f>'[11]Depr Exp'!B4893</f>
        <v>0</v>
      </c>
      <c r="C4893" s="502" t="str">
        <f>'[11]Depr Exp'!C4893</f>
        <v>ETSM</v>
      </c>
      <c r="D4893" s="144"/>
      <c r="E4893" s="281" t="str">
        <f>'[11]Depr Exp'!E4893</f>
        <v>Total</v>
      </c>
      <c r="F4893" s="141">
        <f>'[11]Depr Exp'!F4893</f>
        <v>0</v>
      </c>
      <c r="G4893" s="252">
        <f>'[11]Depr Exp'!G4893</f>
        <v>0</v>
      </c>
      <c r="H4893" s="286">
        <f>'[11]Depr Exp'!H4893</f>
        <v>166458.23999999999</v>
      </c>
      <c r="I4893" s="141">
        <f>'[11]Depr Exp'!I4893</f>
        <v>0</v>
      </c>
      <c r="J4893" s="252">
        <f>'[11]Depr Exp'!J4893</f>
        <v>0</v>
      </c>
      <c r="K4893" s="286">
        <f>'[11]Depr Exp'!K4893</f>
        <v>166458.228198</v>
      </c>
      <c r="L4893" s="286">
        <f>'[11]Depr Exp'!L4893</f>
        <v>-0.01</v>
      </c>
      <c r="M4893" s="144"/>
      <c r="N4893" s="144"/>
    </row>
    <row r="4894" spans="1:14" ht="13.5" thickTop="1">
      <c r="A4894" s="144" t="str">
        <f>'[11]Depr Exp'!A4894</f>
        <v>E356 TSM O/H Cond, Colstrip 3-4 Com</v>
      </c>
      <c r="B4894" s="144" t="str">
        <f>'[11]Depr Exp'!B4894</f>
        <v>E356 TSM O/H Cond, Colstrip 3-4 Com-1</v>
      </c>
      <c r="C4894" s="144" t="str">
        <f>'[11]Depr Exp'!C4894</f>
        <v>403E</v>
      </c>
      <c r="D4894" s="144"/>
      <c r="E4894" s="282">
        <f>'[11]Depr Exp'!E4894</f>
        <v>43131</v>
      </c>
      <c r="F4894" s="523">
        <f>'[11]Depr Exp'!F4894</f>
        <v>19732280.27</v>
      </c>
      <c r="G4894" s="305">
        <f>'[11]Depr Exp'!G4894</f>
        <v>1.2899999999999998E-2</v>
      </c>
      <c r="H4894" s="524">
        <f>'[11]Depr Exp'!H4894</f>
        <v>21212.2</v>
      </c>
      <c r="I4894" s="523">
        <f>'[11]Depr Exp'!I4894</f>
        <v>19732280.27</v>
      </c>
      <c r="J4894" s="305">
        <f>'[11]Depr Exp'!J4894</f>
        <v>1.2899999999999998E-2</v>
      </c>
      <c r="K4894" s="373">
        <f>'[11]Depr Exp'!K4894</f>
        <v>21212.201290249996</v>
      </c>
      <c r="L4894" s="524">
        <f>'[11]Depr Exp'!L4894</f>
        <v>0</v>
      </c>
      <c r="M4894" s="144"/>
      <c r="N4894" s="144"/>
    </row>
    <row r="4895" spans="1:14">
      <c r="A4895" s="144" t="str">
        <f>'[11]Depr Exp'!A4895</f>
        <v>E356 TSM O/H Cond, Colstrip 3-4 Com</v>
      </c>
      <c r="B4895" s="144" t="str">
        <f>'[11]Depr Exp'!B4895</f>
        <v>E356 TSM O/H Cond, Colstrip 3-4 Com-2</v>
      </c>
      <c r="C4895" s="144" t="str">
        <f>'[11]Depr Exp'!C4895</f>
        <v>403E</v>
      </c>
      <c r="D4895" s="144"/>
      <c r="E4895" s="282">
        <f>'[11]Depr Exp'!E4895</f>
        <v>43159</v>
      </c>
      <c r="F4895" s="523">
        <f>'[11]Depr Exp'!F4895</f>
        <v>19732280.27</v>
      </c>
      <c r="G4895" s="305">
        <f>'[11]Depr Exp'!G4895</f>
        <v>1.2899999999999998E-2</v>
      </c>
      <c r="H4895" s="524">
        <f>'[11]Depr Exp'!H4895</f>
        <v>21212.2</v>
      </c>
      <c r="I4895" s="523">
        <f>'[11]Depr Exp'!I4895</f>
        <v>19732280.27</v>
      </c>
      <c r="J4895" s="305">
        <f>'[11]Depr Exp'!J4895</f>
        <v>1.2899999999999998E-2</v>
      </c>
      <c r="K4895" s="373">
        <f>'[11]Depr Exp'!K4895</f>
        <v>21212.201290249996</v>
      </c>
      <c r="L4895" s="524">
        <f>'[11]Depr Exp'!L4895</f>
        <v>0</v>
      </c>
      <c r="M4895" s="144"/>
      <c r="N4895" s="144"/>
    </row>
    <row r="4896" spans="1:14">
      <c r="A4896" s="144" t="str">
        <f>'[11]Depr Exp'!A4896</f>
        <v>E356 TSM O/H Cond, Colstrip 3-4 Com</v>
      </c>
      <c r="B4896" s="144" t="str">
        <f>'[11]Depr Exp'!B4896</f>
        <v>E356 TSM O/H Cond, Colstrip 3-4 Com-3</v>
      </c>
      <c r="C4896" s="144" t="str">
        <f>'[11]Depr Exp'!C4896</f>
        <v>403E</v>
      </c>
      <c r="D4896" s="144"/>
      <c r="E4896" s="282">
        <f>'[11]Depr Exp'!E4896</f>
        <v>43190</v>
      </c>
      <c r="F4896" s="523">
        <f>'[11]Depr Exp'!F4896</f>
        <v>19732280.27</v>
      </c>
      <c r="G4896" s="305">
        <f>'[11]Depr Exp'!G4896</f>
        <v>1.2899999999999998E-2</v>
      </c>
      <c r="H4896" s="524">
        <f>'[11]Depr Exp'!H4896</f>
        <v>21212.2</v>
      </c>
      <c r="I4896" s="523">
        <f>'[11]Depr Exp'!I4896</f>
        <v>19732280.27</v>
      </c>
      <c r="J4896" s="305">
        <f>'[11]Depr Exp'!J4896</f>
        <v>1.2899999999999998E-2</v>
      </c>
      <c r="K4896" s="373">
        <f>'[11]Depr Exp'!K4896</f>
        <v>21212.201290249996</v>
      </c>
      <c r="L4896" s="524">
        <f>'[11]Depr Exp'!L4896</f>
        <v>0</v>
      </c>
      <c r="M4896" s="144"/>
      <c r="N4896" s="144"/>
    </row>
    <row r="4897" spans="1:14">
      <c r="A4897" s="144" t="str">
        <f>'[11]Depr Exp'!A4897</f>
        <v>E356 TSM O/H Cond, Colstrip 3-4 Com</v>
      </c>
      <c r="B4897" s="144" t="str">
        <f>'[11]Depr Exp'!B4897</f>
        <v>E356 TSM O/H Cond, Colstrip 3-4 Com-4</v>
      </c>
      <c r="C4897" s="144" t="str">
        <f>'[11]Depr Exp'!C4897</f>
        <v>403E</v>
      </c>
      <c r="D4897" s="144"/>
      <c r="E4897" s="282">
        <f>'[11]Depr Exp'!E4897</f>
        <v>43220</v>
      </c>
      <c r="F4897" s="523">
        <f>'[11]Depr Exp'!F4897</f>
        <v>19732280.27</v>
      </c>
      <c r="G4897" s="305">
        <f>'[11]Depr Exp'!G4897</f>
        <v>1.2899999999999998E-2</v>
      </c>
      <c r="H4897" s="524">
        <f>'[11]Depr Exp'!H4897</f>
        <v>21212.2</v>
      </c>
      <c r="I4897" s="523">
        <f>'[11]Depr Exp'!I4897</f>
        <v>19732280.27</v>
      </c>
      <c r="J4897" s="305">
        <f>'[11]Depr Exp'!J4897</f>
        <v>1.2899999999999998E-2</v>
      </c>
      <c r="K4897" s="373">
        <f>'[11]Depr Exp'!K4897</f>
        <v>21212.201290249996</v>
      </c>
      <c r="L4897" s="524">
        <f>'[11]Depr Exp'!L4897</f>
        <v>0</v>
      </c>
      <c r="M4897" s="144"/>
      <c r="N4897" s="144"/>
    </row>
    <row r="4898" spans="1:14">
      <c r="A4898" s="144" t="str">
        <f>'[11]Depr Exp'!A4898</f>
        <v>E356 TSM O/H Cond, Colstrip 3-4 Com</v>
      </c>
      <c r="B4898" s="144" t="str">
        <f>'[11]Depr Exp'!B4898</f>
        <v>E356 TSM O/H Cond, Colstrip 3-4 Com-5</v>
      </c>
      <c r="C4898" s="144" t="str">
        <f>'[11]Depr Exp'!C4898</f>
        <v>403E</v>
      </c>
      <c r="D4898" s="144"/>
      <c r="E4898" s="282">
        <f>'[11]Depr Exp'!E4898</f>
        <v>43251</v>
      </c>
      <c r="F4898" s="523">
        <f>'[11]Depr Exp'!F4898</f>
        <v>19732280.27</v>
      </c>
      <c r="G4898" s="305">
        <f>'[11]Depr Exp'!G4898</f>
        <v>1.2899999999999998E-2</v>
      </c>
      <c r="H4898" s="524">
        <f>'[11]Depr Exp'!H4898</f>
        <v>21212.2</v>
      </c>
      <c r="I4898" s="523">
        <f>'[11]Depr Exp'!I4898</f>
        <v>19732280.27</v>
      </c>
      <c r="J4898" s="305">
        <f>'[11]Depr Exp'!J4898</f>
        <v>1.2899999999999998E-2</v>
      </c>
      <c r="K4898" s="373">
        <f>'[11]Depr Exp'!K4898</f>
        <v>21212.201290249996</v>
      </c>
      <c r="L4898" s="524">
        <f>'[11]Depr Exp'!L4898</f>
        <v>0</v>
      </c>
      <c r="M4898" s="144"/>
      <c r="N4898" s="144"/>
    </row>
    <row r="4899" spans="1:14">
      <c r="A4899" s="144" t="str">
        <f>'[11]Depr Exp'!A4899</f>
        <v>E356 TSM O/H Cond, Colstrip 3-4 Com</v>
      </c>
      <c r="B4899" s="144" t="str">
        <f>'[11]Depr Exp'!B4899</f>
        <v>E356 TSM O/H Cond, Colstrip 3-4 Com-6</v>
      </c>
      <c r="C4899" s="144" t="str">
        <f>'[11]Depr Exp'!C4899</f>
        <v>403E</v>
      </c>
      <c r="D4899" s="144"/>
      <c r="E4899" s="282">
        <f>'[11]Depr Exp'!E4899</f>
        <v>43281</v>
      </c>
      <c r="F4899" s="523">
        <f>'[11]Depr Exp'!F4899</f>
        <v>19732280.27</v>
      </c>
      <c r="G4899" s="305">
        <f>'[11]Depr Exp'!G4899</f>
        <v>1.2899999999999998E-2</v>
      </c>
      <c r="H4899" s="524">
        <f>'[11]Depr Exp'!H4899</f>
        <v>21212.2</v>
      </c>
      <c r="I4899" s="523">
        <f>'[11]Depr Exp'!I4899</f>
        <v>19732280.27</v>
      </c>
      <c r="J4899" s="305">
        <f>'[11]Depr Exp'!J4899</f>
        <v>1.2899999999999998E-2</v>
      </c>
      <c r="K4899" s="373">
        <f>'[11]Depr Exp'!K4899</f>
        <v>21212.201290249996</v>
      </c>
      <c r="L4899" s="524">
        <f>'[11]Depr Exp'!L4899</f>
        <v>0</v>
      </c>
      <c r="M4899" s="144"/>
      <c r="N4899" s="144"/>
    </row>
    <row r="4900" spans="1:14">
      <c r="A4900" s="144" t="str">
        <f>'[11]Depr Exp'!A4900</f>
        <v>E356 TSM O/H Cond, Colstrip 3-4 Com</v>
      </c>
      <c r="B4900" s="144" t="str">
        <f>'[11]Depr Exp'!B4900</f>
        <v>E356 TSM O/H Cond, Colstrip 3-4 Com-7</v>
      </c>
      <c r="C4900" s="144" t="str">
        <f>'[11]Depr Exp'!C4900</f>
        <v>403E</v>
      </c>
      <c r="D4900" s="144"/>
      <c r="E4900" s="282">
        <f>'[11]Depr Exp'!E4900</f>
        <v>43312</v>
      </c>
      <c r="F4900" s="523">
        <f>'[11]Depr Exp'!F4900</f>
        <v>19732280.27</v>
      </c>
      <c r="G4900" s="305">
        <f>'[11]Depr Exp'!G4900</f>
        <v>1.2899999999999998E-2</v>
      </c>
      <c r="H4900" s="524">
        <f>'[11]Depr Exp'!H4900</f>
        <v>21212.2</v>
      </c>
      <c r="I4900" s="523">
        <f>'[11]Depr Exp'!I4900</f>
        <v>19732280.27</v>
      </c>
      <c r="J4900" s="305">
        <f>'[11]Depr Exp'!J4900</f>
        <v>1.2899999999999998E-2</v>
      </c>
      <c r="K4900" s="373">
        <f>'[11]Depr Exp'!K4900</f>
        <v>21212.201290249996</v>
      </c>
      <c r="L4900" s="524">
        <f>'[11]Depr Exp'!L4900</f>
        <v>0</v>
      </c>
      <c r="M4900" s="144"/>
      <c r="N4900" s="144"/>
    </row>
    <row r="4901" spans="1:14">
      <c r="A4901" s="144" t="str">
        <f>'[11]Depr Exp'!A4901</f>
        <v>E356 TSM O/H Cond, Colstrip 3-4 Com</v>
      </c>
      <c r="B4901" s="144" t="str">
        <f>'[11]Depr Exp'!B4901</f>
        <v>E356 TSM O/H Cond, Colstrip 3-4 Com-8</v>
      </c>
      <c r="C4901" s="144" t="str">
        <f>'[11]Depr Exp'!C4901</f>
        <v>403E</v>
      </c>
      <c r="D4901" s="144"/>
      <c r="E4901" s="282">
        <f>'[11]Depr Exp'!E4901</f>
        <v>43343</v>
      </c>
      <c r="F4901" s="523">
        <f>'[11]Depr Exp'!F4901</f>
        <v>19732280.27</v>
      </c>
      <c r="G4901" s="305">
        <f>'[11]Depr Exp'!G4901</f>
        <v>1.2899999999999998E-2</v>
      </c>
      <c r="H4901" s="524">
        <f>'[11]Depr Exp'!H4901</f>
        <v>21212.2</v>
      </c>
      <c r="I4901" s="523">
        <f>'[11]Depr Exp'!I4901</f>
        <v>19732280.27</v>
      </c>
      <c r="J4901" s="305">
        <f>'[11]Depr Exp'!J4901</f>
        <v>1.2899999999999998E-2</v>
      </c>
      <c r="K4901" s="373">
        <f>'[11]Depr Exp'!K4901</f>
        <v>21212.201290249996</v>
      </c>
      <c r="L4901" s="524">
        <f>'[11]Depr Exp'!L4901</f>
        <v>0</v>
      </c>
      <c r="M4901" s="144"/>
      <c r="N4901" s="144"/>
    </row>
    <row r="4902" spans="1:14">
      <c r="A4902" s="144" t="str">
        <f>'[11]Depr Exp'!A4902</f>
        <v>E356 TSM O/H Cond, Colstrip 3-4 Com</v>
      </c>
      <c r="B4902" s="144" t="str">
        <f>'[11]Depr Exp'!B4902</f>
        <v>E356 TSM O/H Cond, Colstrip 3-4 Com-9</v>
      </c>
      <c r="C4902" s="144" t="str">
        <f>'[11]Depr Exp'!C4902</f>
        <v>403E</v>
      </c>
      <c r="D4902" s="144"/>
      <c r="E4902" s="282">
        <f>'[11]Depr Exp'!E4902</f>
        <v>43373</v>
      </c>
      <c r="F4902" s="523">
        <f>'[11]Depr Exp'!F4902</f>
        <v>19732280.27</v>
      </c>
      <c r="G4902" s="305">
        <f>'[11]Depr Exp'!G4902</f>
        <v>1.2899999999999998E-2</v>
      </c>
      <c r="H4902" s="524">
        <f>'[11]Depr Exp'!H4902</f>
        <v>21212.2</v>
      </c>
      <c r="I4902" s="523">
        <f>'[11]Depr Exp'!I4902</f>
        <v>19732280.27</v>
      </c>
      <c r="J4902" s="305">
        <f>'[11]Depr Exp'!J4902</f>
        <v>1.2899999999999998E-2</v>
      </c>
      <c r="K4902" s="373">
        <f>'[11]Depr Exp'!K4902</f>
        <v>21212.201290249996</v>
      </c>
      <c r="L4902" s="524">
        <f>'[11]Depr Exp'!L4902</f>
        <v>0</v>
      </c>
      <c r="M4902" s="144"/>
      <c r="N4902" s="144"/>
    </row>
    <row r="4903" spans="1:14">
      <c r="A4903" s="144" t="str">
        <f>'[11]Depr Exp'!A4903</f>
        <v>E356 TSM O/H Cond, Colstrip 3-4 Com</v>
      </c>
      <c r="B4903" s="144" t="str">
        <f>'[11]Depr Exp'!B4903</f>
        <v>E356 TSM O/H Cond, Colstrip 3-4 Com-10</v>
      </c>
      <c r="C4903" s="144" t="str">
        <f>'[11]Depr Exp'!C4903</f>
        <v>403E</v>
      </c>
      <c r="D4903" s="144"/>
      <c r="E4903" s="282">
        <f>'[11]Depr Exp'!E4903</f>
        <v>43404</v>
      </c>
      <c r="F4903" s="523">
        <f>'[11]Depr Exp'!F4903</f>
        <v>19732280.27</v>
      </c>
      <c r="G4903" s="305">
        <f>'[11]Depr Exp'!G4903</f>
        <v>1.2899999999999998E-2</v>
      </c>
      <c r="H4903" s="524">
        <f>'[11]Depr Exp'!H4903</f>
        <v>21212.2</v>
      </c>
      <c r="I4903" s="523">
        <f>'[11]Depr Exp'!I4903</f>
        <v>19732280.27</v>
      </c>
      <c r="J4903" s="305">
        <f>'[11]Depr Exp'!J4903</f>
        <v>1.2899999999999998E-2</v>
      </c>
      <c r="K4903" s="373">
        <f>'[11]Depr Exp'!K4903</f>
        <v>21212.201290249996</v>
      </c>
      <c r="L4903" s="524">
        <f>'[11]Depr Exp'!L4903</f>
        <v>0</v>
      </c>
      <c r="M4903" s="144"/>
      <c r="N4903" s="144"/>
    </row>
    <row r="4904" spans="1:14">
      <c r="A4904" s="144" t="str">
        <f>'[11]Depr Exp'!A4904</f>
        <v>E356 TSM O/H Cond, Colstrip 3-4 Com</v>
      </c>
      <c r="B4904" s="144" t="str">
        <f>'[11]Depr Exp'!B4904</f>
        <v>E356 TSM O/H Cond, Colstrip 3-4 Com-11</v>
      </c>
      <c r="C4904" s="144" t="str">
        <f>'[11]Depr Exp'!C4904</f>
        <v>403E</v>
      </c>
      <c r="D4904" s="144"/>
      <c r="E4904" s="282">
        <f>'[11]Depr Exp'!E4904</f>
        <v>43434</v>
      </c>
      <c r="F4904" s="523">
        <f>'[11]Depr Exp'!F4904</f>
        <v>19732280.27</v>
      </c>
      <c r="G4904" s="305">
        <f>'[11]Depr Exp'!G4904</f>
        <v>1.2899999999999998E-2</v>
      </c>
      <c r="H4904" s="524">
        <f>'[11]Depr Exp'!H4904</f>
        <v>21212.2</v>
      </c>
      <c r="I4904" s="523">
        <f>'[11]Depr Exp'!I4904</f>
        <v>19732280.27</v>
      </c>
      <c r="J4904" s="305">
        <f>'[11]Depr Exp'!J4904</f>
        <v>1.2899999999999998E-2</v>
      </c>
      <c r="K4904" s="373">
        <f>'[11]Depr Exp'!K4904</f>
        <v>21212.201290249996</v>
      </c>
      <c r="L4904" s="524">
        <f>'[11]Depr Exp'!L4904</f>
        <v>0</v>
      </c>
      <c r="M4904" s="144"/>
      <c r="N4904" s="144"/>
    </row>
    <row r="4905" spans="1:14">
      <c r="A4905" s="144" t="str">
        <f>'[11]Depr Exp'!A4905</f>
        <v>E356 TSM O/H Cond, Colstrip 3-4 Com</v>
      </c>
      <c r="B4905" s="144" t="str">
        <f>'[11]Depr Exp'!B4905</f>
        <v>E356 TSM O/H Cond, Colstrip 3-4 Com-12</v>
      </c>
      <c r="C4905" s="144" t="str">
        <f>'[11]Depr Exp'!C4905</f>
        <v>403E</v>
      </c>
      <c r="D4905" s="144"/>
      <c r="E4905" s="282">
        <f>'[11]Depr Exp'!E4905</f>
        <v>43465</v>
      </c>
      <c r="F4905" s="523">
        <f>'[11]Depr Exp'!F4905</f>
        <v>19732280.27</v>
      </c>
      <c r="G4905" s="305">
        <f>'[11]Depr Exp'!G4905</f>
        <v>1.2899999999999998E-2</v>
      </c>
      <c r="H4905" s="524">
        <f>'[11]Depr Exp'!H4905</f>
        <v>21212.2</v>
      </c>
      <c r="I4905" s="523">
        <f>'[11]Depr Exp'!I4905</f>
        <v>19732280.27</v>
      </c>
      <c r="J4905" s="305">
        <f>'[11]Depr Exp'!J4905</f>
        <v>1.2899999999999998E-2</v>
      </c>
      <c r="K4905" s="373">
        <f>'[11]Depr Exp'!K4905</f>
        <v>21212.201290249996</v>
      </c>
      <c r="L4905" s="524">
        <f>'[11]Depr Exp'!L4905</f>
        <v>0</v>
      </c>
      <c r="M4905" s="144"/>
      <c r="N4905" s="144"/>
    </row>
    <row r="4906" spans="1:14" ht="15.75" thickBot="1">
      <c r="A4906" s="159" t="str">
        <f>'[11]Depr Exp'!A4906</f>
        <v>E356 TSM O/H Cond, Colstrip 3-4 Com Total</v>
      </c>
      <c r="B4906" s="144">
        <f>'[11]Depr Exp'!B4906</f>
        <v>0</v>
      </c>
      <c r="C4906" s="502" t="str">
        <f>'[11]Depr Exp'!C4906</f>
        <v>ETSM</v>
      </c>
      <c r="D4906" s="144"/>
      <c r="E4906" s="281" t="str">
        <f>'[11]Depr Exp'!E4906</f>
        <v>Total</v>
      </c>
      <c r="F4906" s="141">
        <f>'[11]Depr Exp'!F4906</f>
        <v>0</v>
      </c>
      <c r="G4906" s="252">
        <f>'[11]Depr Exp'!G4906</f>
        <v>0</v>
      </c>
      <c r="H4906" s="286">
        <f>'[11]Depr Exp'!H4906</f>
        <v>254546.40000000005</v>
      </c>
      <c r="I4906" s="141">
        <f>'[11]Depr Exp'!I4906</f>
        <v>0</v>
      </c>
      <c r="J4906" s="252">
        <f>'[11]Depr Exp'!J4906</f>
        <v>0</v>
      </c>
      <c r="K4906" s="286">
        <f>'[11]Depr Exp'!K4906</f>
        <v>254546.41548299996</v>
      </c>
      <c r="L4906" s="286">
        <f>'[11]Depr Exp'!L4906</f>
        <v>0.02</v>
      </c>
      <c r="M4906" s="144"/>
      <c r="N4906" s="144"/>
    </row>
    <row r="4907" spans="1:14" ht="13.5" thickTop="1">
      <c r="A4907" s="144" t="str">
        <f>'[11]Depr Exp'!A4907</f>
        <v>E356 TSM O/H Cond, N Intertie</v>
      </c>
      <c r="B4907" s="144" t="str">
        <f>'[11]Depr Exp'!B4907</f>
        <v>E356 TSM O/H Cond, N Intertie-1</v>
      </c>
      <c r="C4907" s="144" t="str">
        <f>'[11]Depr Exp'!C4907</f>
        <v>403E</v>
      </c>
      <c r="D4907" s="144"/>
      <c r="E4907" s="282">
        <f>'[11]Depr Exp'!E4907</f>
        <v>43131</v>
      </c>
      <c r="F4907" s="523">
        <f>'[11]Depr Exp'!F4907</f>
        <v>12700859.529999999</v>
      </c>
      <c r="G4907" s="305">
        <f>'[11]Depr Exp'!G4907</f>
        <v>1.2899999999999998E-2</v>
      </c>
      <c r="H4907" s="524">
        <f>'[11]Depr Exp'!H4907</f>
        <v>13653.43</v>
      </c>
      <c r="I4907" s="523">
        <f>'[11]Depr Exp'!I4907</f>
        <v>12700859.529999999</v>
      </c>
      <c r="J4907" s="305">
        <f>'[11]Depr Exp'!J4907</f>
        <v>1.2899999999999998E-2</v>
      </c>
      <c r="K4907" s="373">
        <f>'[11]Depr Exp'!K4907</f>
        <v>13653.423994749997</v>
      </c>
      <c r="L4907" s="524">
        <f>'[11]Depr Exp'!L4907</f>
        <v>-0.01</v>
      </c>
      <c r="M4907" s="144"/>
      <c r="N4907" s="144"/>
    </row>
    <row r="4908" spans="1:14">
      <c r="A4908" s="144" t="str">
        <f>'[11]Depr Exp'!A4908</f>
        <v>E356 TSM O/H Cond, N Intertie</v>
      </c>
      <c r="B4908" s="144" t="str">
        <f>'[11]Depr Exp'!B4908</f>
        <v>E356 TSM O/H Cond, N Intertie-2</v>
      </c>
      <c r="C4908" s="144" t="str">
        <f>'[11]Depr Exp'!C4908</f>
        <v>403E</v>
      </c>
      <c r="D4908" s="144"/>
      <c r="E4908" s="282">
        <f>'[11]Depr Exp'!E4908</f>
        <v>43159</v>
      </c>
      <c r="F4908" s="523">
        <f>'[11]Depr Exp'!F4908</f>
        <v>12700859.529999999</v>
      </c>
      <c r="G4908" s="305">
        <f>'[11]Depr Exp'!G4908</f>
        <v>1.2899999999999998E-2</v>
      </c>
      <c r="H4908" s="524">
        <f>'[11]Depr Exp'!H4908</f>
        <v>13653.43</v>
      </c>
      <c r="I4908" s="523">
        <f>'[11]Depr Exp'!I4908</f>
        <v>12700859.529999999</v>
      </c>
      <c r="J4908" s="305">
        <f>'[11]Depr Exp'!J4908</f>
        <v>1.2899999999999998E-2</v>
      </c>
      <c r="K4908" s="373">
        <f>'[11]Depr Exp'!K4908</f>
        <v>13653.423994749997</v>
      </c>
      <c r="L4908" s="524">
        <f>'[11]Depr Exp'!L4908</f>
        <v>-0.01</v>
      </c>
      <c r="M4908" s="144"/>
      <c r="N4908" s="144"/>
    </row>
    <row r="4909" spans="1:14">
      <c r="A4909" s="144" t="str">
        <f>'[11]Depr Exp'!A4909</f>
        <v>E356 TSM O/H Cond, N Intertie</v>
      </c>
      <c r="B4909" s="144" t="str">
        <f>'[11]Depr Exp'!B4909</f>
        <v>E356 TSM O/H Cond, N Intertie-3</v>
      </c>
      <c r="C4909" s="144" t="str">
        <f>'[11]Depr Exp'!C4909</f>
        <v>403E</v>
      </c>
      <c r="D4909" s="144"/>
      <c r="E4909" s="282">
        <f>'[11]Depr Exp'!E4909</f>
        <v>43190</v>
      </c>
      <c r="F4909" s="523">
        <f>'[11]Depr Exp'!F4909</f>
        <v>12700859.529999999</v>
      </c>
      <c r="G4909" s="305">
        <f>'[11]Depr Exp'!G4909</f>
        <v>1.2899999999999998E-2</v>
      </c>
      <c r="H4909" s="524">
        <f>'[11]Depr Exp'!H4909</f>
        <v>13653.43</v>
      </c>
      <c r="I4909" s="523">
        <f>'[11]Depr Exp'!I4909</f>
        <v>12700859.529999999</v>
      </c>
      <c r="J4909" s="305">
        <f>'[11]Depr Exp'!J4909</f>
        <v>1.2899999999999998E-2</v>
      </c>
      <c r="K4909" s="373">
        <f>'[11]Depr Exp'!K4909</f>
        <v>13653.423994749997</v>
      </c>
      <c r="L4909" s="524">
        <f>'[11]Depr Exp'!L4909</f>
        <v>-0.01</v>
      </c>
      <c r="M4909" s="144"/>
      <c r="N4909" s="144"/>
    </row>
    <row r="4910" spans="1:14">
      <c r="A4910" s="144" t="str">
        <f>'[11]Depr Exp'!A4910</f>
        <v>E356 TSM O/H Cond, N Intertie</v>
      </c>
      <c r="B4910" s="144" t="str">
        <f>'[11]Depr Exp'!B4910</f>
        <v>E356 TSM O/H Cond, N Intertie-4</v>
      </c>
      <c r="C4910" s="144" t="str">
        <f>'[11]Depr Exp'!C4910</f>
        <v>403E</v>
      </c>
      <c r="D4910" s="144"/>
      <c r="E4910" s="282">
        <f>'[11]Depr Exp'!E4910</f>
        <v>43220</v>
      </c>
      <c r="F4910" s="523">
        <f>'[11]Depr Exp'!F4910</f>
        <v>12700859.529999999</v>
      </c>
      <c r="G4910" s="305">
        <f>'[11]Depr Exp'!G4910</f>
        <v>1.2899999999999998E-2</v>
      </c>
      <c r="H4910" s="524">
        <f>'[11]Depr Exp'!H4910</f>
        <v>13653.43</v>
      </c>
      <c r="I4910" s="523">
        <f>'[11]Depr Exp'!I4910</f>
        <v>12700859.529999999</v>
      </c>
      <c r="J4910" s="305">
        <f>'[11]Depr Exp'!J4910</f>
        <v>1.2899999999999998E-2</v>
      </c>
      <c r="K4910" s="373">
        <f>'[11]Depr Exp'!K4910</f>
        <v>13653.423994749997</v>
      </c>
      <c r="L4910" s="524">
        <f>'[11]Depr Exp'!L4910</f>
        <v>-0.01</v>
      </c>
      <c r="M4910" s="144"/>
      <c r="N4910" s="144"/>
    </row>
    <row r="4911" spans="1:14">
      <c r="A4911" s="144" t="str">
        <f>'[11]Depr Exp'!A4911</f>
        <v>E356 TSM O/H Cond, N Intertie</v>
      </c>
      <c r="B4911" s="144" t="str">
        <f>'[11]Depr Exp'!B4911</f>
        <v>E356 TSM O/H Cond, N Intertie-5</v>
      </c>
      <c r="C4911" s="144" t="str">
        <f>'[11]Depr Exp'!C4911</f>
        <v>403E</v>
      </c>
      <c r="D4911" s="144"/>
      <c r="E4911" s="282">
        <f>'[11]Depr Exp'!E4911</f>
        <v>43251</v>
      </c>
      <c r="F4911" s="523">
        <f>'[11]Depr Exp'!F4911</f>
        <v>12700859.529999999</v>
      </c>
      <c r="G4911" s="305">
        <f>'[11]Depr Exp'!G4911</f>
        <v>1.2899999999999998E-2</v>
      </c>
      <c r="H4911" s="524">
        <f>'[11]Depr Exp'!H4911</f>
        <v>13653.43</v>
      </c>
      <c r="I4911" s="523">
        <f>'[11]Depr Exp'!I4911</f>
        <v>12700859.529999999</v>
      </c>
      <c r="J4911" s="305">
        <f>'[11]Depr Exp'!J4911</f>
        <v>1.2899999999999998E-2</v>
      </c>
      <c r="K4911" s="373">
        <f>'[11]Depr Exp'!K4911</f>
        <v>13653.423994749997</v>
      </c>
      <c r="L4911" s="524">
        <f>'[11]Depr Exp'!L4911</f>
        <v>-0.01</v>
      </c>
      <c r="M4911" s="144"/>
      <c r="N4911" s="144"/>
    </row>
    <row r="4912" spans="1:14">
      <c r="A4912" s="144" t="str">
        <f>'[11]Depr Exp'!A4912</f>
        <v>E356 TSM O/H Cond, N Intertie</v>
      </c>
      <c r="B4912" s="144" t="str">
        <f>'[11]Depr Exp'!B4912</f>
        <v>E356 TSM O/H Cond, N Intertie-6</v>
      </c>
      <c r="C4912" s="144" t="str">
        <f>'[11]Depr Exp'!C4912</f>
        <v>403E</v>
      </c>
      <c r="D4912" s="144"/>
      <c r="E4912" s="282">
        <f>'[11]Depr Exp'!E4912</f>
        <v>43281</v>
      </c>
      <c r="F4912" s="523">
        <f>'[11]Depr Exp'!F4912</f>
        <v>12700859.529999999</v>
      </c>
      <c r="G4912" s="305">
        <f>'[11]Depr Exp'!G4912</f>
        <v>1.2899999999999998E-2</v>
      </c>
      <c r="H4912" s="524">
        <f>'[11]Depr Exp'!H4912</f>
        <v>13653.43</v>
      </c>
      <c r="I4912" s="523">
        <f>'[11]Depr Exp'!I4912</f>
        <v>12700859.529999999</v>
      </c>
      <c r="J4912" s="305">
        <f>'[11]Depr Exp'!J4912</f>
        <v>1.2899999999999998E-2</v>
      </c>
      <c r="K4912" s="373">
        <f>'[11]Depr Exp'!K4912</f>
        <v>13653.423994749997</v>
      </c>
      <c r="L4912" s="524">
        <f>'[11]Depr Exp'!L4912</f>
        <v>-0.01</v>
      </c>
      <c r="M4912" s="144"/>
      <c r="N4912" s="144"/>
    </row>
    <row r="4913" spans="1:14">
      <c r="A4913" s="144" t="str">
        <f>'[11]Depr Exp'!A4913</f>
        <v>E356 TSM O/H Cond, N Intertie</v>
      </c>
      <c r="B4913" s="144" t="str">
        <f>'[11]Depr Exp'!B4913</f>
        <v>E356 TSM O/H Cond, N Intertie-7</v>
      </c>
      <c r="C4913" s="144" t="str">
        <f>'[11]Depr Exp'!C4913</f>
        <v>403E</v>
      </c>
      <c r="D4913" s="144"/>
      <c r="E4913" s="282">
        <f>'[11]Depr Exp'!E4913</f>
        <v>43312</v>
      </c>
      <c r="F4913" s="523">
        <f>'[11]Depr Exp'!F4913</f>
        <v>12700859.529999999</v>
      </c>
      <c r="G4913" s="305">
        <f>'[11]Depr Exp'!G4913</f>
        <v>1.2899999999999998E-2</v>
      </c>
      <c r="H4913" s="524">
        <f>'[11]Depr Exp'!H4913</f>
        <v>13653.43</v>
      </c>
      <c r="I4913" s="523">
        <f>'[11]Depr Exp'!I4913</f>
        <v>12700859.529999999</v>
      </c>
      <c r="J4913" s="305">
        <f>'[11]Depr Exp'!J4913</f>
        <v>1.2899999999999998E-2</v>
      </c>
      <c r="K4913" s="373">
        <f>'[11]Depr Exp'!K4913</f>
        <v>13653.423994749997</v>
      </c>
      <c r="L4913" s="524">
        <f>'[11]Depr Exp'!L4913</f>
        <v>-0.01</v>
      </c>
      <c r="M4913" s="144"/>
      <c r="N4913" s="144"/>
    </row>
    <row r="4914" spans="1:14">
      <c r="A4914" s="144" t="str">
        <f>'[11]Depr Exp'!A4914</f>
        <v>E356 TSM O/H Cond, N Intertie</v>
      </c>
      <c r="B4914" s="144" t="str">
        <f>'[11]Depr Exp'!B4914</f>
        <v>E356 TSM O/H Cond, N Intertie-8</v>
      </c>
      <c r="C4914" s="144" t="str">
        <f>'[11]Depr Exp'!C4914</f>
        <v>403E</v>
      </c>
      <c r="D4914" s="144"/>
      <c r="E4914" s="282">
        <f>'[11]Depr Exp'!E4914</f>
        <v>43343</v>
      </c>
      <c r="F4914" s="523">
        <f>'[11]Depr Exp'!F4914</f>
        <v>12700859.529999999</v>
      </c>
      <c r="G4914" s="305">
        <f>'[11]Depr Exp'!G4914</f>
        <v>1.2899999999999998E-2</v>
      </c>
      <c r="H4914" s="524">
        <f>'[11]Depr Exp'!H4914</f>
        <v>13653.43</v>
      </c>
      <c r="I4914" s="523">
        <f>'[11]Depr Exp'!I4914</f>
        <v>12700859.529999999</v>
      </c>
      <c r="J4914" s="305">
        <f>'[11]Depr Exp'!J4914</f>
        <v>1.2899999999999998E-2</v>
      </c>
      <c r="K4914" s="373">
        <f>'[11]Depr Exp'!K4914</f>
        <v>13653.423994749997</v>
      </c>
      <c r="L4914" s="524">
        <f>'[11]Depr Exp'!L4914</f>
        <v>-0.01</v>
      </c>
      <c r="M4914" s="144"/>
      <c r="N4914" s="144"/>
    </row>
    <row r="4915" spans="1:14">
      <c r="A4915" s="144" t="str">
        <f>'[11]Depr Exp'!A4915</f>
        <v>E356 TSM O/H Cond, N Intertie</v>
      </c>
      <c r="B4915" s="144" t="str">
        <f>'[11]Depr Exp'!B4915</f>
        <v>E356 TSM O/H Cond, N Intertie-9</v>
      </c>
      <c r="C4915" s="144" t="str">
        <f>'[11]Depr Exp'!C4915</f>
        <v>403E</v>
      </c>
      <c r="D4915" s="144"/>
      <c r="E4915" s="282">
        <f>'[11]Depr Exp'!E4915</f>
        <v>43373</v>
      </c>
      <c r="F4915" s="523">
        <f>'[11]Depr Exp'!F4915</f>
        <v>12700859.529999999</v>
      </c>
      <c r="G4915" s="305">
        <f>'[11]Depr Exp'!G4915</f>
        <v>1.2899999999999998E-2</v>
      </c>
      <c r="H4915" s="524">
        <f>'[11]Depr Exp'!H4915</f>
        <v>13653.43</v>
      </c>
      <c r="I4915" s="523">
        <f>'[11]Depr Exp'!I4915</f>
        <v>12700859.529999999</v>
      </c>
      <c r="J4915" s="305">
        <f>'[11]Depr Exp'!J4915</f>
        <v>1.2899999999999998E-2</v>
      </c>
      <c r="K4915" s="373">
        <f>'[11]Depr Exp'!K4915</f>
        <v>13653.423994749997</v>
      </c>
      <c r="L4915" s="524">
        <f>'[11]Depr Exp'!L4915</f>
        <v>-0.01</v>
      </c>
      <c r="M4915" s="144"/>
      <c r="N4915" s="144"/>
    </row>
    <row r="4916" spans="1:14">
      <c r="A4916" s="144" t="str">
        <f>'[11]Depr Exp'!A4916</f>
        <v>E356 TSM O/H Cond, N Intertie</v>
      </c>
      <c r="B4916" s="144" t="str">
        <f>'[11]Depr Exp'!B4916</f>
        <v>E356 TSM O/H Cond, N Intertie-10</v>
      </c>
      <c r="C4916" s="144" t="str">
        <f>'[11]Depr Exp'!C4916</f>
        <v>403E</v>
      </c>
      <c r="D4916" s="144"/>
      <c r="E4916" s="282">
        <f>'[11]Depr Exp'!E4916</f>
        <v>43404</v>
      </c>
      <c r="F4916" s="523">
        <f>'[11]Depr Exp'!F4916</f>
        <v>12700859.529999999</v>
      </c>
      <c r="G4916" s="305">
        <f>'[11]Depr Exp'!G4916</f>
        <v>1.2899999999999998E-2</v>
      </c>
      <c r="H4916" s="524">
        <f>'[11]Depr Exp'!H4916</f>
        <v>13653.43</v>
      </c>
      <c r="I4916" s="523">
        <f>'[11]Depr Exp'!I4916</f>
        <v>12700859.529999999</v>
      </c>
      <c r="J4916" s="305">
        <f>'[11]Depr Exp'!J4916</f>
        <v>1.2899999999999998E-2</v>
      </c>
      <c r="K4916" s="373">
        <f>'[11]Depr Exp'!K4916</f>
        <v>13653.423994749997</v>
      </c>
      <c r="L4916" s="524">
        <f>'[11]Depr Exp'!L4916</f>
        <v>-0.01</v>
      </c>
      <c r="M4916" s="144"/>
      <c r="N4916" s="144"/>
    </row>
    <row r="4917" spans="1:14">
      <c r="A4917" s="144" t="str">
        <f>'[11]Depr Exp'!A4917</f>
        <v>E356 TSM O/H Cond, N Intertie</v>
      </c>
      <c r="B4917" s="144" t="str">
        <f>'[11]Depr Exp'!B4917</f>
        <v>E356 TSM O/H Cond, N Intertie-11</v>
      </c>
      <c r="C4917" s="144" t="str">
        <f>'[11]Depr Exp'!C4917</f>
        <v>403E</v>
      </c>
      <c r="D4917" s="144"/>
      <c r="E4917" s="282">
        <f>'[11]Depr Exp'!E4917</f>
        <v>43434</v>
      </c>
      <c r="F4917" s="523">
        <f>'[11]Depr Exp'!F4917</f>
        <v>12700859.529999999</v>
      </c>
      <c r="G4917" s="305">
        <f>'[11]Depr Exp'!G4917</f>
        <v>1.2899999999999998E-2</v>
      </c>
      <c r="H4917" s="524">
        <f>'[11]Depr Exp'!H4917</f>
        <v>13653.43</v>
      </c>
      <c r="I4917" s="523">
        <f>'[11]Depr Exp'!I4917</f>
        <v>12700859.529999999</v>
      </c>
      <c r="J4917" s="305">
        <f>'[11]Depr Exp'!J4917</f>
        <v>1.2899999999999998E-2</v>
      </c>
      <c r="K4917" s="373">
        <f>'[11]Depr Exp'!K4917</f>
        <v>13653.423994749997</v>
      </c>
      <c r="L4917" s="524">
        <f>'[11]Depr Exp'!L4917</f>
        <v>-0.01</v>
      </c>
      <c r="M4917" s="144"/>
      <c r="N4917" s="144"/>
    </row>
    <row r="4918" spans="1:14">
      <c r="A4918" s="144" t="str">
        <f>'[11]Depr Exp'!A4918</f>
        <v>E356 TSM O/H Cond, N Intertie</v>
      </c>
      <c r="B4918" s="144" t="str">
        <f>'[11]Depr Exp'!B4918</f>
        <v>E356 TSM O/H Cond, N Intertie-12</v>
      </c>
      <c r="C4918" s="144" t="str">
        <f>'[11]Depr Exp'!C4918</f>
        <v>403E</v>
      </c>
      <c r="D4918" s="144"/>
      <c r="E4918" s="282">
        <f>'[11]Depr Exp'!E4918</f>
        <v>43465</v>
      </c>
      <c r="F4918" s="523">
        <f>'[11]Depr Exp'!F4918</f>
        <v>12700859.529999999</v>
      </c>
      <c r="G4918" s="305">
        <f>'[11]Depr Exp'!G4918</f>
        <v>1.2899999999999998E-2</v>
      </c>
      <c r="H4918" s="524">
        <f>'[11]Depr Exp'!H4918</f>
        <v>13653.43</v>
      </c>
      <c r="I4918" s="523">
        <f>'[11]Depr Exp'!I4918</f>
        <v>12700859.529999999</v>
      </c>
      <c r="J4918" s="305">
        <f>'[11]Depr Exp'!J4918</f>
        <v>1.2899999999999998E-2</v>
      </c>
      <c r="K4918" s="373">
        <f>'[11]Depr Exp'!K4918</f>
        <v>13653.423994749997</v>
      </c>
      <c r="L4918" s="524">
        <f>'[11]Depr Exp'!L4918</f>
        <v>-0.01</v>
      </c>
      <c r="M4918" s="144"/>
      <c r="N4918" s="144"/>
    </row>
    <row r="4919" spans="1:14" ht="15.75" thickBot="1">
      <c r="A4919" s="159" t="str">
        <f>'[11]Depr Exp'!A4919</f>
        <v>E356 TSM O/H Cond, N Intertie Total</v>
      </c>
      <c r="B4919" s="144">
        <f>'[11]Depr Exp'!B4919</f>
        <v>0</v>
      </c>
      <c r="C4919" s="502" t="str">
        <f>'[11]Depr Exp'!C4919</f>
        <v>ETSM</v>
      </c>
      <c r="D4919" s="144"/>
      <c r="E4919" s="281" t="str">
        <f>'[11]Depr Exp'!E4919</f>
        <v>Total</v>
      </c>
      <c r="F4919" s="141">
        <f>'[11]Depr Exp'!F4919</f>
        <v>0</v>
      </c>
      <c r="G4919" s="252">
        <f>'[11]Depr Exp'!G4919</f>
        <v>0</v>
      </c>
      <c r="H4919" s="286">
        <f>'[11]Depr Exp'!H4919</f>
        <v>163841.15999999995</v>
      </c>
      <c r="I4919" s="141">
        <f>'[11]Depr Exp'!I4919</f>
        <v>0</v>
      </c>
      <c r="J4919" s="252">
        <f>'[11]Depr Exp'!J4919</f>
        <v>0</v>
      </c>
      <c r="K4919" s="286">
        <f>'[11]Depr Exp'!K4919</f>
        <v>163841.08793699997</v>
      </c>
      <c r="L4919" s="286">
        <f>'[11]Depr Exp'!L4919</f>
        <v>-7.0000000000000007E-2</v>
      </c>
      <c r="M4919" s="144"/>
      <c r="N4919" s="144"/>
    </row>
    <row r="4920" spans="1:14" ht="13.5" thickTop="1">
      <c r="A4920" s="144" t="str">
        <f>'[11]Depr Exp'!A4920</f>
        <v>E356 TSM O/H Cond, Wild Horse-WindR</v>
      </c>
      <c r="B4920" s="144" t="str">
        <f>'[11]Depr Exp'!B4920</f>
        <v>E356 TSM O/H Cond, Wild Horse-WindR-1</v>
      </c>
      <c r="C4920" s="144" t="str">
        <f>'[11]Depr Exp'!C4920</f>
        <v>403E</v>
      </c>
      <c r="D4920" s="144"/>
      <c r="E4920" s="282">
        <f>'[11]Depr Exp'!E4920</f>
        <v>43131</v>
      </c>
      <c r="F4920" s="523">
        <f>'[11]Depr Exp'!F4920</f>
        <v>285559.90000000002</v>
      </c>
      <c r="G4920" s="305">
        <f>'[11]Depr Exp'!G4920</f>
        <v>1.2899999999999998E-2</v>
      </c>
      <c r="H4920" s="524">
        <f>'[11]Depr Exp'!H4920</f>
        <v>306.98</v>
      </c>
      <c r="I4920" s="523">
        <f>'[11]Depr Exp'!I4920</f>
        <v>285559.90000000002</v>
      </c>
      <c r="J4920" s="305">
        <f>'[11]Depr Exp'!J4920</f>
        <v>1.2899999999999998E-2</v>
      </c>
      <c r="K4920" s="373">
        <f>'[11]Depr Exp'!K4920</f>
        <v>306.97689250000002</v>
      </c>
      <c r="L4920" s="524">
        <f>'[11]Depr Exp'!L4920</f>
        <v>0</v>
      </c>
      <c r="M4920" s="144"/>
      <c r="N4920" s="144"/>
    </row>
    <row r="4921" spans="1:14">
      <c r="A4921" s="144" t="str">
        <f>'[11]Depr Exp'!A4921</f>
        <v>E356 TSM O/H Cond, Wild Horse-WindR</v>
      </c>
      <c r="B4921" s="144" t="str">
        <f>'[11]Depr Exp'!B4921</f>
        <v>E356 TSM O/H Cond, Wild Horse-WindR-2</v>
      </c>
      <c r="C4921" s="144" t="str">
        <f>'[11]Depr Exp'!C4921</f>
        <v>403E</v>
      </c>
      <c r="D4921" s="144"/>
      <c r="E4921" s="282">
        <f>'[11]Depr Exp'!E4921</f>
        <v>43159</v>
      </c>
      <c r="F4921" s="523">
        <f>'[11]Depr Exp'!F4921</f>
        <v>285559.90000000002</v>
      </c>
      <c r="G4921" s="305">
        <f>'[11]Depr Exp'!G4921</f>
        <v>1.2899999999999998E-2</v>
      </c>
      <c r="H4921" s="524">
        <f>'[11]Depr Exp'!H4921</f>
        <v>306.98</v>
      </c>
      <c r="I4921" s="523">
        <f>'[11]Depr Exp'!I4921</f>
        <v>285559.90000000002</v>
      </c>
      <c r="J4921" s="305">
        <f>'[11]Depr Exp'!J4921</f>
        <v>1.2899999999999998E-2</v>
      </c>
      <c r="K4921" s="373">
        <f>'[11]Depr Exp'!K4921</f>
        <v>306.97689250000002</v>
      </c>
      <c r="L4921" s="524">
        <f>'[11]Depr Exp'!L4921</f>
        <v>0</v>
      </c>
      <c r="M4921" s="144"/>
      <c r="N4921" s="144"/>
    </row>
    <row r="4922" spans="1:14">
      <c r="A4922" s="144" t="str">
        <f>'[11]Depr Exp'!A4922</f>
        <v>E356 TSM O/H Cond, Wild Horse-WindR</v>
      </c>
      <c r="B4922" s="144" t="str">
        <f>'[11]Depr Exp'!B4922</f>
        <v>E356 TSM O/H Cond, Wild Horse-WindR-3</v>
      </c>
      <c r="C4922" s="144" t="str">
        <f>'[11]Depr Exp'!C4922</f>
        <v>403E</v>
      </c>
      <c r="D4922" s="144"/>
      <c r="E4922" s="282">
        <f>'[11]Depr Exp'!E4922</f>
        <v>43190</v>
      </c>
      <c r="F4922" s="523">
        <f>'[11]Depr Exp'!F4922</f>
        <v>285559.90000000002</v>
      </c>
      <c r="G4922" s="305">
        <f>'[11]Depr Exp'!G4922</f>
        <v>1.2899999999999998E-2</v>
      </c>
      <c r="H4922" s="524">
        <f>'[11]Depr Exp'!H4922</f>
        <v>306.98</v>
      </c>
      <c r="I4922" s="523">
        <f>'[11]Depr Exp'!I4922</f>
        <v>285559.90000000002</v>
      </c>
      <c r="J4922" s="305">
        <f>'[11]Depr Exp'!J4922</f>
        <v>1.2899999999999998E-2</v>
      </c>
      <c r="K4922" s="373">
        <f>'[11]Depr Exp'!K4922</f>
        <v>306.97689250000002</v>
      </c>
      <c r="L4922" s="524">
        <f>'[11]Depr Exp'!L4922</f>
        <v>0</v>
      </c>
      <c r="M4922" s="144"/>
      <c r="N4922" s="144"/>
    </row>
    <row r="4923" spans="1:14">
      <c r="A4923" s="144" t="str">
        <f>'[11]Depr Exp'!A4923</f>
        <v>E356 TSM O/H Cond, Wild Horse-WindR</v>
      </c>
      <c r="B4923" s="144" t="str">
        <f>'[11]Depr Exp'!B4923</f>
        <v>E356 TSM O/H Cond, Wild Horse-WindR-4</v>
      </c>
      <c r="C4923" s="144" t="str">
        <f>'[11]Depr Exp'!C4923</f>
        <v>403E</v>
      </c>
      <c r="D4923" s="144"/>
      <c r="E4923" s="282">
        <f>'[11]Depr Exp'!E4923</f>
        <v>43220</v>
      </c>
      <c r="F4923" s="523">
        <f>'[11]Depr Exp'!F4923</f>
        <v>285559.90000000002</v>
      </c>
      <c r="G4923" s="305">
        <f>'[11]Depr Exp'!G4923</f>
        <v>1.2899999999999998E-2</v>
      </c>
      <c r="H4923" s="524">
        <f>'[11]Depr Exp'!H4923</f>
        <v>306.98</v>
      </c>
      <c r="I4923" s="523">
        <f>'[11]Depr Exp'!I4923</f>
        <v>285559.90000000002</v>
      </c>
      <c r="J4923" s="305">
        <f>'[11]Depr Exp'!J4923</f>
        <v>1.2899999999999998E-2</v>
      </c>
      <c r="K4923" s="373">
        <f>'[11]Depr Exp'!K4923</f>
        <v>306.97689250000002</v>
      </c>
      <c r="L4923" s="524">
        <f>'[11]Depr Exp'!L4923</f>
        <v>0</v>
      </c>
      <c r="M4923" s="144"/>
      <c r="N4923" s="144"/>
    </row>
    <row r="4924" spans="1:14">
      <c r="A4924" s="144" t="str">
        <f>'[11]Depr Exp'!A4924</f>
        <v>E356 TSM O/H Cond, Wild Horse-WindR</v>
      </c>
      <c r="B4924" s="144" t="str">
        <f>'[11]Depr Exp'!B4924</f>
        <v>E356 TSM O/H Cond, Wild Horse-WindR-5</v>
      </c>
      <c r="C4924" s="144" t="str">
        <f>'[11]Depr Exp'!C4924</f>
        <v>403E</v>
      </c>
      <c r="D4924" s="144"/>
      <c r="E4924" s="282">
        <f>'[11]Depr Exp'!E4924</f>
        <v>43251</v>
      </c>
      <c r="F4924" s="523">
        <f>'[11]Depr Exp'!F4924</f>
        <v>285559.90000000002</v>
      </c>
      <c r="G4924" s="305">
        <f>'[11]Depr Exp'!G4924</f>
        <v>1.2899999999999998E-2</v>
      </c>
      <c r="H4924" s="524">
        <f>'[11]Depr Exp'!H4924</f>
        <v>306.98</v>
      </c>
      <c r="I4924" s="523">
        <f>'[11]Depr Exp'!I4924</f>
        <v>285559.90000000002</v>
      </c>
      <c r="J4924" s="305">
        <f>'[11]Depr Exp'!J4924</f>
        <v>1.2899999999999998E-2</v>
      </c>
      <c r="K4924" s="373">
        <f>'[11]Depr Exp'!K4924</f>
        <v>306.97689250000002</v>
      </c>
      <c r="L4924" s="524">
        <f>'[11]Depr Exp'!L4924</f>
        <v>0</v>
      </c>
      <c r="M4924" s="144"/>
      <c r="N4924" s="144"/>
    </row>
    <row r="4925" spans="1:14">
      <c r="A4925" s="144" t="str">
        <f>'[11]Depr Exp'!A4925</f>
        <v>E356 TSM O/H Cond, Wild Horse-WindR</v>
      </c>
      <c r="B4925" s="144" t="str">
        <f>'[11]Depr Exp'!B4925</f>
        <v>E356 TSM O/H Cond, Wild Horse-WindR-6</v>
      </c>
      <c r="C4925" s="144" t="str">
        <f>'[11]Depr Exp'!C4925</f>
        <v>403E</v>
      </c>
      <c r="D4925" s="144"/>
      <c r="E4925" s="282">
        <f>'[11]Depr Exp'!E4925</f>
        <v>43281</v>
      </c>
      <c r="F4925" s="523">
        <f>'[11]Depr Exp'!F4925</f>
        <v>285559.90000000002</v>
      </c>
      <c r="G4925" s="305">
        <f>'[11]Depr Exp'!G4925</f>
        <v>1.2899999999999998E-2</v>
      </c>
      <c r="H4925" s="524">
        <f>'[11]Depr Exp'!H4925</f>
        <v>306.98</v>
      </c>
      <c r="I4925" s="523">
        <f>'[11]Depr Exp'!I4925</f>
        <v>285559.90000000002</v>
      </c>
      <c r="J4925" s="305">
        <f>'[11]Depr Exp'!J4925</f>
        <v>1.2899999999999998E-2</v>
      </c>
      <c r="K4925" s="373">
        <f>'[11]Depr Exp'!K4925</f>
        <v>306.97689250000002</v>
      </c>
      <c r="L4925" s="524">
        <f>'[11]Depr Exp'!L4925</f>
        <v>0</v>
      </c>
      <c r="M4925" s="144"/>
      <c r="N4925" s="144"/>
    </row>
    <row r="4926" spans="1:14">
      <c r="A4926" s="144" t="str">
        <f>'[11]Depr Exp'!A4926</f>
        <v>E356 TSM O/H Cond, Wild Horse-WindR</v>
      </c>
      <c r="B4926" s="144" t="str">
        <f>'[11]Depr Exp'!B4926</f>
        <v>E356 TSM O/H Cond, Wild Horse-WindR-7</v>
      </c>
      <c r="C4926" s="144" t="str">
        <f>'[11]Depr Exp'!C4926</f>
        <v>403E</v>
      </c>
      <c r="D4926" s="144"/>
      <c r="E4926" s="282">
        <f>'[11]Depr Exp'!E4926</f>
        <v>43312</v>
      </c>
      <c r="F4926" s="523">
        <f>'[11]Depr Exp'!F4926</f>
        <v>285559.90000000002</v>
      </c>
      <c r="G4926" s="305">
        <f>'[11]Depr Exp'!G4926</f>
        <v>1.2899999999999998E-2</v>
      </c>
      <c r="H4926" s="524">
        <f>'[11]Depr Exp'!H4926</f>
        <v>306.98</v>
      </c>
      <c r="I4926" s="523">
        <f>'[11]Depr Exp'!I4926</f>
        <v>285559.90000000002</v>
      </c>
      <c r="J4926" s="305">
        <f>'[11]Depr Exp'!J4926</f>
        <v>1.2899999999999998E-2</v>
      </c>
      <c r="K4926" s="373">
        <f>'[11]Depr Exp'!K4926</f>
        <v>306.97689250000002</v>
      </c>
      <c r="L4926" s="524">
        <f>'[11]Depr Exp'!L4926</f>
        <v>0</v>
      </c>
      <c r="M4926" s="144"/>
      <c r="N4926" s="144"/>
    </row>
    <row r="4927" spans="1:14">
      <c r="A4927" s="144" t="str">
        <f>'[11]Depr Exp'!A4927</f>
        <v>E356 TSM O/H Cond, Wild Horse-WindR</v>
      </c>
      <c r="B4927" s="144" t="str">
        <f>'[11]Depr Exp'!B4927</f>
        <v>E356 TSM O/H Cond, Wild Horse-WindR-8</v>
      </c>
      <c r="C4927" s="144" t="str">
        <f>'[11]Depr Exp'!C4927</f>
        <v>403E</v>
      </c>
      <c r="D4927" s="144"/>
      <c r="E4927" s="282">
        <f>'[11]Depr Exp'!E4927</f>
        <v>43343</v>
      </c>
      <c r="F4927" s="523">
        <f>'[11]Depr Exp'!F4927</f>
        <v>285559.90000000002</v>
      </c>
      <c r="G4927" s="305">
        <f>'[11]Depr Exp'!G4927</f>
        <v>1.2899999999999998E-2</v>
      </c>
      <c r="H4927" s="524">
        <f>'[11]Depr Exp'!H4927</f>
        <v>306.98</v>
      </c>
      <c r="I4927" s="523">
        <f>'[11]Depr Exp'!I4927</f>
        <v>285559.90000000002</v>
      </c>
      <c r="J4927" s="305">
        <f>'[11]Depr Exp'!J4927</f>
        <v>1.2899999999999998E-2</v>
      </c>
      <c r="K4927" s="373">
        <f>'[11]Depr Exp'!K4927</f>
        <v>306.97689250000002</v>
      </c>
      <c r="L4927" s="524">
        <f>'[11]Depr Exp'!L4927</f>
        <v>0</v>
      </c>
      <c r="M4927" s="144"/>
      <c r="N4927" s="144"/>
    </row>
    <row r="4928" spans="1:14">
      <c r="A4928" s="144" t="str">
        <f>'[11]Depr Exp'!A4928</f>
        <v>E356 TSM O/H Cond, Wild Horse-WindR</v>
      </c>
      <c r="B4928" s="144" t="str">
        <f>'[11]Depr Exp'!B4928</f>
        <v>E356 TSM O/H Cond, Wild Horse-WindR-9</v>
      </c>
      <c r="C4928" s="144" t="str">
        <f>'[11]Depr Exp'!C4928</f>
        <v>403E</v>
      </c>
      <c r="D4928" s="144"/>
      <c r="E4928" s="282">
        <f>'[11]Depr Exp'!E4928</f>
        <v>43373</v>
      </c>
      <c r="F4928" s="523">
        <f>'[11]Depr Exp'!F4928</f>
        <v>285559.90000000002</v>
      </c>
      <c r="G4928" s="305">
        <f>'[11]Depr Exp'!G4928</f>
        <v>1.2899999999999998E-2</v>
      </c>
      <c r="H4928" s="524">
        <f>'[11]Depr Exp'!H4928</f>
        <v>306.98</v>
      </c>
      <c r="I4928" s="523">
        <f>'[11]Depr Exp'!I4928</f>
        <v>285559.90000000002</v>
      </c>
      <c r="J4928" s="305">
        <f>'[11]Depr Exp'!J4928</f>
        <v>1.2899999999999998E-2</v>
      </c>
      <c r="K4928" s="373">
        <f>'[11]Depr Exp'!K4928</f>
        <v>306.97689250000002</v>
      </c>
      <c r="L4928" s="524">
        <f>'[11]Depr Exp'!L4928</f>
        <v>0</v>
      </c>
      <c r="M4928" s="144"/>
      <c r="N4928" s="144"/>
    </row>
    <row r="4929" spans="1:14">
      <c r="A4929" s="144" t="str">
        <f>'[11]Depr Exp'!A4929</f>
        <v>E356 TSM O/H Cond, Wild Horse-WindR</v>
      </c>
      <c r="B4929" s="144" t="str">
        <f>'[11]Depr Exp'!B4929</f>
        <v>E356 TSM O/H Cond, Wild Horse-WindR-10</v>
      </c>
      <c r="C4929" s="144" t="str">
        <f>'[11]Depr Exp'!C4929</f>
        <v>403E</v>
      </c>
      <c r="D4929" s="144"/>
      <c r="E4929" s="282">
        <f>'[11]Depr Exp'!E4929</f>
        <v>43404</v>
      </c>
      <c r="F4929" s="523">
        <f>'[11]Depr Exp'!F4929</f>
        <v>285559.90000000002</v>
      </c>
      <c r="G4929" s="305">
        <f>'[11]Depr Exp'!G4929</f>
        <v>1.2899999999999998E-2</v>
      </c>
      <c r="H4929" s="524">
        <f>'[11]Depr Exp'!H4929</f>
        <v>306.98</v>
      </c>
      <c r="I4929" s="523">
        <f>'[11]Depr Exp'!I4929</f>
        <v>285559.90000000002</v>
      </c>
      <c r="J4929" s="305">
        <f>'[11]Depr Exp'!J4929</f>
        <v>1.2899999999999998E-2</v>
      </c>
      <c r="K4929" s="373">
        <f>'[11]Depr Exp'!K4929</f>
        <v>306.97689250000002</v>
      </c>
      <c r="L4929" s="524">
        <f>'[11]Depr Exp'!L4929</f>
        <v>0</v>
      </c>
      <c r="M4929" s="144"/>
      <c r="N4929" s="144"/>
    </row>
    <row r="4930" spans="1:14">
      <c r="A4930" s="144" t="str">
        <f>'[11]Depr Exp'!A4930</f>
        <v>E356 TSM O/H Cond, Wild Horse-WindR</v>
      </c>
      <c r="B4930" s="144" t="str">
        <f>'[11]Depr Exp'!B4930</f>
        <v>E356 TSM O/H Cond, Wild Horse-WindR-11</v>
      </c>
      <c r="C4930" s="144" t="str">
        <f>'[11]Depr Exp'!C4930</f>
        <v>403E</v>
      </c>
      <c r="D4930" s="144"/>
      <c r="E4930" s="282">
        <f>'[11]Depr Exp'!E4930</f>
        <v>43434</v>
      </c>
      <c r="F4930" s="523">
        <f>'[11]Depr Exp'!F4930</f>
        <v>285559.90000000002</v>
      </c>
      <c r="G4930" s="305">
        <f>'[11]Depr Exp'!G4930</f>
        <v>1.2899999999999998E-2</v>
      </c>
      <c r="H4930" s="524">
        <f>'[11]Depr Exp'!H4930</f>
        <v>306.98</v>
      </c>
      <c r="I4930" s="523">
        <f>'[11]Depr Exp'!I4930</f>
        <v>285559.90000000002</v>
      </c>
      <c r="J4930" s="305">
        <f>'[11]Depr Exp'!J4930</f>
        <v>1.2899999999999998E-2</v>
      </c>
      <c r="K4930" s="373">
        <f>'[11]Depr Exp'!K4930</f>
        <v>306.97689250000002</v>
      </c>
      <c r="L4930" s="524">
        <f>'[11]Depr Exp'!L4930</f>
        <v>0</v>
      </c>
      <c r="M4930" s="144"/>
      <c r="N4930" s="144"/>
    </row>
    <row r="4931" spans="1:14">
      <c r="A4931" s="144" t="str">
        <f>'[11]Depr Exp'!A4931</f>
        <v>E356 TSM O/H Cond, Wild Horse-WindR</v>
      </c>
      <c r="B4931" s="144" t="str">
        <f>'[11]Depr Exp'!B4931</f>
        <v>E356 TSM O/H Cond, Wild Horse-WindR-12</v>
      </c>
      <c r="C4931" s="144" t="str">
        <f>'[11]Depr Exp'!C4931</f>
        <v>403E</v>
      </c>
      <c r="D4931" s="144"/>
      <c r="E4931" s="282">
        <f>'[11]Depr Exp'!E4931</f>
        <v>43465</v>
      </c>
      <c r="F4931" s="523">
        <f>'[11]Depr Exp'!F4931</f>
        <v>285559.90000000002</v>
      </c>
      <c r="G4931" s="305">
        <f>'[11]Depr Exp'!G4931</f>
        <v>1.2899999999999998E-2</v>
      </c>
      <c r="H4931" s="524">
        <f>'[11]Depr Exp'!H4931</f>
        <v>306.98</v>
      </c>
      <c r="I4931" s="523">
        <f>'[11]Depr Exp'!I4931</f>
        <v>285559.90000000002</v>
      </c>
      <c r="J4931" s="305">
        <f>'[11]Depr Exp'!J4931</f>
        <v>1.2899999999999998E-2</v>
      </c>
      <c r="K4931" s="373">
        <f>'[11]Depr Exp'!K4931</f>
        <v>306.97689250000002</v>
      </c>
      <c r="L4931" s="524">
        <f>'[11]Depr Exp'!L4931</f>
        <v>0</v>
      </c>
      <c r="M4931" s="144"/>
      <c r="N4931" s="144"/>
    </row>
    <row r="4932" spans="1:14" ht="15.75" thickBot="1">
      <c r="A4932" s="159" t="str">
        <f>'[11]Depr Exp'!A4932</f>
        <v>E356 TSM O/H Cond, Wild Horse-WindR Total</v>
      </c>
      <c r="B4932" s="144">
        <f>'[11]Depr Exp'!B4932</f>
        <v>0</v>
      </c>
      <c r="C4932" s="502" t="str">
        <f>'[11]Depr Exp'!C4932</f>
        <v>ETSM</v>
      </c>
      <c r="D4932" s="144"/>
      <c r="E4932" s="281" t="str">
        <f>'[11]Depr Exp'!E4932</f>
        <v>Total</v>
      </c>
      <c r="F4932" s="141">
        <f>'[11]Depr Exp'!F4932</f>
        <v>0</v>
      </c>
      <c r="G4932" s="252">
        <f>'[11]Depr Exp'!G4932</f>
        <v>0</v>
      </c>
      <c r="H4932" s="286">
        <f>'[11]Depr Exp'!H4932</f>
        <v>3683.76</v>
      </c>
      <c r="I4932" s="141">
        <f>'[11]Depr Exp'!I4932</f>
        <v>0</v>
      </c>
      <c r="J4932" s="252">
        <f>'[11]Depr Exp'!J4932</f>
        <v>0</v>
      </c>
      <c r="K4932" s="286">
        <f>'[11]Depr Exp'!K4932</f>
        <v>3683.7227099999996</v>
      </c>
      <c r="L4932" s="286">
        <f>'[11]Depr Exp'!L4932</f>
        <v>-0.04</v>
      </c>
      <c r="M4932" s="144"/>
      <c r="N4932" s="144"/>
    </row>
    <row r="4933" spans="1:14" ht="13.5" thickTop="1">
      <c r="A4933" s="144" t="str">
        <f>'[11]Depr Exp'!A4933</f>
        <v>E356 TSM O/H Cond, Wind Ridge-NonPr</v>
      </c>
      <c r="B4933" s="144" t="str">
        <f>'[11]Depr Exp'!B4933</f>
        <v>E356 TSM O/H Cond, Wind Ridge-NonPr-1</v>
      </c>
      <c r="C4933" s="144" t="str">
        <f>'[11]Depr Exp'!C4933</f>
        <v>403E</v>
      </c>
      <c r="D4933" s="144"/>
      <c r="E4933" s="282">
        <f>'[11]Depr Exp'!E4933</f>
        <v>43131</v>
      </c>
      <c r="F4933" s="523">
        <f>'[11]Depr Exp'!F4933</f>
        <v>5400291.8200000003</v>
      </c>
      <c r="G4933" s="305">
        <f>'[11]Depr Exp'!G4933</f>
        <v>1.2899999999999998E-2</v>
      </c>
      <c r="H4933" s="524">
        <f>'[11]Depr Exp'!H4933</f>
        <v>5805.3099999999995</v>
      </c>
      <c r="I4933" s="523">
        <f>'[11]Depr Exp'!I4933</f>
        <v>5400291.8200000003</v>
      </c>
      <c r="J4933" s="305">
        <f>'[11]Depr Exp'!J4933</f>
        <v>1.2899999999999998E-2</v>
      </c>
      <c r="K4933" s="373">
        <f>'[11]Depr Exp'!K4933</f>
        <v>5805.3137065000001</v>
      </c>
      <c r="L4933" s="524">
        <f>'[11]Depr Exp'!L4933</f>
        <v>0</v>
      </c>
      <c r="M4933" s="144"/>
      <c r="N4933" s="144"/>
    </row>
    <row r="4934" spans="1:14">
      <c r="A4934" s="144" t="str">
        <f>'[11]Depr Exp'!A4934</f>
        <v>E356 TSM O/H Cond, Wind Ridge-NonPr</v>
      </c>
      <c r="B4934" s="144" t="str">
        <f>'[11]Depr Exp'!B4934</f>
        <v>E356 TSM O/H Cond, Wind Ridge-NonPr-2</v>
      </c>
      <c r="C4934" s="144" t="str">
        <f>'[11]Depr Exp'!C4934</f>
        <v>403E</v>
      </c>
      <c r="D4934" s="144"/>
      <c r="E4934" s="282">
        <f>'[11]Depr Exp'!E4934</f>
        <v>43159</v>
      </c>
      <c r="F4934" s="523">
        <f>'[11]Depr Exp'!F4934</f>
        <v>5400291.8200000003</v>
      </c>
      <c r="G4934" s="305">
        <f>'[11]Depr Exp'!G4934</f>
        <v>1.2899999999999998E-2</v>
      </c>
      <c r="H4934" s="524">
        <f>'[11]Depr Exp'!H4934</f>
        <v>5805.3099999999995</v>
      </c>
      <c r="I4934" s="523">
        <f>'[11]Depr Exp'!I4934</f>
        <v>5400291.8200000003</v>
      </c>
      <c r="J4934" s="305">
        <f>'[11]Depr Exp'!J4934</f>
        <v>1.2899999999999998E-2</v>
      </c>
      <c r="K4934" s="373">
        <f>'[11]Depr Exp'!K4934</f>
        <v>5805.3137065000001</v>
      </c>
      <c r="L4934" s="524">
        <f>'[11]Depr Exp'!L4934</f>
        <v>0</v>
      </c>
      <c r="M4934" s="144"/>
      <c r="N4934" s="144"/>
    </row>
    <row r="4935" spans="1:14">
      <c r="A4935" s="144" t="str">
        <f>'[11]Depr Exp'!A4935</f>
        <v>E356 TSM O/H Cond, Wind Ridge-NonPr</v>
      </c>
      <c r="B4935" s="144" t="str">
        <f>'[11]Depr Exp'!B4935</f>
        <v>E356 TSM O/H Cond, Wind Ridge-NonPr-3</v>
      </c>
      <c r="C4935" s="144" t="str">
        <f>'[11]Depr Exp'!C4935</f>
        <v>403E</v>
      </c>
      <c r="D4935" s="144"/>
      <c r="E4935" s="282">
        <f>'[11]Depr Exp'!E4935</f>
        <v>43190</v>
      </c>
      <c r="F4935" s="523">
        <f>'[11]Depr Exp'!F4935</f>
        <v>5400291.8200000003</v>
      </c>
      <c r="G4935" s="305">
        <f>'[11]Depr Exp'!G4935</f>
        <v>1.2899999999999998E-2</v>
      </c>
      <c r="H4935" s="524">
        <f>'[11]Depr Exp'!H4935</f>
        <v>5805.3099999999995</v>
      </c>
      <c r="I4935" s="523">
        <f>'[11]Depr Exp'!I4935</f>
        <v>5400291.8200000003</v>
      </c>
      <c r="J4935" s="305">
        <f>'[11]Depr Exp'!J4935</f>
        <v>1.2899999999999998E-2</v>
      </c>
      <c r="K4935" s="373">
        <f>'[11]Depr Exp'!K4935</f>
        <v>5805.3137065000001</v>
      </c>
      <c r="L4935" s="524">
        <f>'[11]Depr Exp'!L4935</f>
        <v>0</v>
      </c>
      <c r="M4935" s="144"/>
      <c r="N4935" s="144"/>
    </row>
    <row r="4936" spans="1:14">
      <c r="A4936" s="144" t="str">
        <f>'[11]Depr Exp'!A4936</f>
        <v>E356 TSM O/H Cond, Wind Ridge-NonPr</v>
      </c>
      <c r="B4936" s="144" t="str">
        <f>'[11]Depr Exp'!B4936</f>
        <v>E356 TSM O/H Cond, Wind Ridge-NonPr-4</v>
      </c>
      <c r="C4936" s="144" t="str">
        <f>'[11]Depr Exp'!C4936</f>
        <v>403E</v>
      </c>
      <c r="D4936" s="144"/>
      <c r="E4936" s="282">
        <f>'[11]Depr Exp'!E4936</f>
        <v>43220</v>
      </c>
      <c r="F4936" s="523">
        <f>'[11]Depr Exp'!F4936</f>
        <v>5400291.8200000003</v>
      </c>
      <c r="G4936" s="305">
        <f>'[11]Depr Exp'!G4936</f>
        <v>1.2899999999999998E-2</v>
      </c>
      <c r="H4936" s="524">
        <f>'[11]Depr Exp'!H4936</f>
        <v>5805.3099999999995</v>
      </c>
      <c r="I4936" s="523">
        <f>'[11]Depr Exp'!I4936</f>
        <v>5400291.8200000003</v>
      </c>
      <c r="J4936" s="305">
        <f>'[11]Depr Exp'!J4936</f>
        <v>1.2899999999999998E-2</v>
      </c>
      <c r="K4936" s="373">
        <f>'[11]Depr Exp'!K4936</f>
        <v>5805.3137065000001</v>
      </c>
      <c r="L4936" s="524">
        <f>'[11]Depr Exp'!L4936</f>
        <v>0</v>
      </c>
      <c r="M4936" s="144"/>
      <c r="N4936" s="144"/>
    </row>
    <row r="4937" spans="1:14">
      <c r="A4937" s="144" t="str">
        <f>'[11]Depr Exp'!A4937</f>
        <v>E356 TSM O/H Cond, Wind Ridge-NonPr</v>
      </c>
      <c r="B4937" s="144" t="str">
        <f>'[11]Depr Exp'!B4937</f>
        <v>E356 TSM O/H Cond, Wind Ridge-NonPr-5</v>
      </c>
      <c r="C4937" s="144" t="str">
        <f>'[11]Depr Exp'!C4937</f>
        <v>403E</v>
      </c>
      <c r="D4937" s="144"/>
      <c r="E4937" s="282">
        <f>'[11]Depr Exp'!E4937</f>
        <v>43251</v>
      </c>
      <c r="F4937" s="523">
        <f>'[11]Depr Exp'!F4937</f>
        <v>5400291.8200000003</v>
      </c>
      <c r="G4937" s="305">
        <f>'[11]Depr Exp'!G4937</f>
        <v>1.2899999999999998E-2</v>
      </c>
      <c r="H4937" s="524">
        <f>'[11]Depr Exp'!H4937</f>
        <v>5805.3099999999995</v>
      </c>
      <c r="I4937" s="523">
        <f>'[11]Depr Exp'!I4937</f>
        <v>5400291.8200000003</v>
      </c>
      <c r="J4937" s="305">
        <f>'[11]Depr Exp'!J4937</f>
        <v>1.2899999999999998E-2</v>
      </c>
      <c r="K4937" s="373">
        <f>'[11]Depr Exp'!K4937</f>
        <v>5805.3137065000001</v>
      </c>
      <c r="L4937" s="524">
        <f>'[11]Depr Exp'!L4937</f>
        <v>0</v>
      </c>
      <c r="M4937" s="144"/>
      <c r="N4937" s="144"/>
    </row>
    <row r="4938" spans="1:14">
      <c r="A4938" s="144" t="str">
        <f>'[11]Depr Exp'!A4938</f>
        <v>E356 TSM O/H Cond, Wind Ridge-NonPr</v>
      </c>
      <c r="B4938" s="144" t="str">
        <f>'[11]Depr Exp'!B4938</f>
        <v>E356 TSM O/H Cond, Wind Ridge-NonPr-6</v>
      </c>
      <c r="C4938" s="144" t="str">
        <f>'[11]Depr Exp'!C4938</f>
        <v>403E</v>
      </c>
      <c r="D4938" s="144"/>
      <c r="E4938" s="282">
        <f>'[11]Depr Exp'!E4938</f>
        <v>43281</v>
      </c>
      <c r="F4938" s="523">
        <f>'[11]Depr Exp'!F4938</f>
        <v>5400291.8200000003</v>
      </c>
      <c r="G4938" s="305">
        <f>'[11]Depr Exp'!G4938</f>
        <v>1.2899999999999998E-2</v>
      </c>
      <c r="H4938" s="524">
        <f>'[11]Depr Exp'!H4938</f>
        <v>5805.3099999999995</v>
      </c>
      <c r="I4938" s="523">
        <f>'[11]Depr Exp'!I4938</f>
        <v>5400291.8200000003</v>
      </c>
      <c r="J4938" s="305">
        <f>'[11]Depr Exp'!J4938</f>
        <v>1.2899999999999998E-2</v>
      </c>
      <c r="K4938" s="373">
        <f>'[11]Depr Exp'!K4938</f>
        <v>5805.3137065000001</v>
      </c>
      <c r="L4938" s="524">
        <f>'[11]Depr Exp'!L4938</f>
        <v>0</v>
      </c>
      <c r="M4938" s="144"/>
      <c r="N4938" s="144"/>
    </row>
    <row r="4939" spans="1:14">
      <c r="A4939" s="144" t="str">
        <f>'[11]Depr Exp'!A4939</f>
        <v>E356 TSM O/H Cond, Wind Ridge-NonPr</v>
      </c>
      <c r="B4939" s="144" t="str">
        <f>'[11]Depr Exp'!B4939</f>
        <v>E356 TSM O/H Cond, Wind Ridge-NonPr-7</v>
      </c>
      <c r="C4939" s="144" t="str">
        <f>'[11]Depr Exp'!C4939</f>
        <v>403E</v>
      </c>
      <c r="D4939" s="144"/>
      <c r="E4939" s="282">
        <f>'[11]Depr Exp'!E4939</f>
        <v>43312</v>
      </c>
      <c r="F4939" s="523">
        <f>'[11]Depr Exp'!F4939</f>
        <v>5400291.8200000003</v>
      </c>
      <c r="G4939" s="305">
        <f>'[11]Depr Exp'!G4939</f>
        <v>1.2899999999999998E-2</v>
      </c>
      <c r="H4939" s="524">
        <f>'[11]Depr Exp'!H4939</f>
        <v>5805.3099999999995</v>
      </c>
      <c r="I4939" s="523">
        <f>'[11]Depr Exp'!I4939</f>
        <v>5400291.8200000003</v>
      </c>
      <c r="J4939" s="305">
        <f>'[11]Depr Exp'!J4939</f>
        <v>1.2899999999999998E-2</v>
      </c>
      <c r="K4939" s="373">
        <f>'[11]Depr Exp'!K4939</f>
        <v>5805.3137065000001</v>
      </c>
      <c r="L4939" s="524">
        <f>'[11]Depr Exp'!L4939</f>
        <v>0</v>
      </c>
      <c r="M4939" s="144"/>
      <c r="N4939" s="144"/>
    </row>
    <row r="4940" spans="1:14">
      <c r="A4940" s="144" t="str">
        <f>'[11]Depr Exp'!A4940</f>
        <v>E356 TSM O/H Cond, Wind Ridge-NonPr</v>
      </c>
      <c r="B4940" s="144" t="str">
        <f>'[11]Depr Exp'!B4940</f>
        <v>E356 TSM O/H Cond, Wind Ridge-NonPr-8</v>
      </c>
      <c r="C4940" s="144" t="str">
        <f>'[11]Depr Exp'!C4940</f>
        <v>403E</v>
      </c>
      <c r="D4940" s="144"/>
      <c r="E4940" s="282">
        <f>'[11]Depr Exp'!E4940</f>
        <v>43343</v>
      </c>
      <c r="F4940" s="523">
        <f>'[11]Depr Exp'!F4940</f>
        <v>5400291.8200000003</v>
      </c>
      <c r="G4940" s="305">
        <f>'[11]Depr Exp'!G4940</f>
        <v>1.2899999999999998E-2</v>
      </c>
      <c r="H4940" s="524">
        <f>'[11]Depr Exp'!H4940</f>
        <v>5805.3099999999995</v>
      </c>
      <c r="I4940" s="523">
        <f>'[11]Depr Exp'!I4940</f>
        <v>5400291.8200000003</v>
      </c>
      <c r="J4940" s="305">
        <f>'[11]Depr Exp'!J4940</f>
        <v>1.2899999999999998E-2</v>
      </c>
      <c r="K4940" s="373">
        <f>'[11]Depr Exp'!K4940</f>
        <v>5805.3137065000001</v>
      </c>
      <c r="L4940" s="524">
        <f>'[11]Depr Exp'!L4940</f>
        <v>0</v>
      </c>
      <c r="M4940" s="144"/>
      <c r="N4940" s="144"/>
    </row>
    <row r="4941" spans="1:14">
      <c r="A4941" s="144" t="str">
        <f>'[11]Depr Exp'!A4941</f>
        <v>E356 TSM O/H Cond, Wind Ridge-NonPr</v>
      </c>
      <c r="B4941" s="144" t="str">
        <f>'[11]Depr Exp'!B4941</f>
        <v>E356 TSM O/H Cond, Wind Ridge-NonPr-9</v>
      </c>
      <c r="C4941" s="144" t="str">
        <f>'[11]Depr Exp'!C4941</f>
        <v>403E</v>
      </c>
      <c r="D4941" s="144"/>
      <c r="E4941" s="282">
        <f>'[11]Depr Exp'!E4941</f>
        <v>43373</v>
      </c>
      <c r="F4941" s="523">
        <f>'[11]Depr Exp'!F4941</f>
        <v>5400291.8200000003</v>
      </c>
      <c r="G4941" s="305">
        <f>'[11]Depr Exp'!G4941</f>
        <v>1.2899999999999998E-2</v>
      </c>
      <c r="H4941" s="524">
        <f>'[11]Depr Exp'!H4941</f>
        <v>5805.3099999999995</v>
      </c>
      <c r="I4941" s="523">
        <f>'[11]Depr Exp'!I4941</f>
        <v>5400291.8200000003</v>
      </c>
      <c r="J4941" s="305">
        <f>'[11]Depr Exp'!J4941</f>
        <v>1.2899999999999998E-2</v>
      </c>
      <c r="K4941" s="373">
        <f>'[11]Depr Exp'!K4941</f>
        <v>5805.3137065000001</v>
      </c>
      <c r="L4941" s="524">
        <f>'[11]Depr Exp'!L4941</f>
        <v>0</v>
      </c>
      <c r="M4941" s="144"/>
      <c r="N4941" s="144"/>
    </row>
    <row r="4942" spans="1:14">
      <c r="A4942" s="144" t="str">
        <f>'[11]Depr Exp'!A4942</f>
        <v>E356 TSM O/H Cond, Wind Ridge-NonPr</v>
      </c>
      <c r="B4942" s="144" t="str">
        <f>'[11]Depr Exp'!B4942</f>
        <v>E356 TSM O/H Cond, Wind Ridge-NonPr-10</v>
      </c>
      <c r="C4942" s="144" t="str">
        <f>'[11]Depr Exp'!C4942</f>
        <v>403E</v>
      </c>
      <c r="D4942" s="144"/>
      <c r="E4942" s="282">
        <f>'[11]Depr Exp'!E4942</f>
        <v>43404</v>
      </c>
      <c r="F4942" s="523">
        <f>'[11]Depr Exp'!F4942</f>
        <v>5400291.8200000003</v>
      </c>
      <c r="G4942" s="305">
        <f>'[11]Depr Exp'!G4942</f>
        <v>1.2899999999999998E-2</v>
      </c>
      <c r="H4942" s="524">
        <f>'[11]Depr Exp'!H4942</f>
        <v>5805.3099999999995</v>
      </c>
      <c r="I4942" s="523">
        <f>'[11]Depr Exp'!I4942</f>
        <v>5400291.8200000003</v>
      </c>
      <c r="J4942" s="305">
        <f>'[11]Depr Exp'!J4942</f>
        <v>1.2899999999999998E-2</v>
      </c>
      <c r="K4942" s="373">
        <f>'[11]Depr Exp'!K4942</f>
        <v>5805.3137065000001</v>
      </c>
      <c r="L4942" s="524">
        <f>'[11]Depr Exp'!L4942</f>
        <v>0</v>
      </c>
      <c r="M4942" s="144"/>
      <c r="N4942" s="144"/>
    </row>
    <row r="4943" spans="1:14">
      <c r="A4943" s="144" t="str">
        <f>'[11]Depr Exp'!A4943</f>
        <v>E356 TSM O/H Cond, Wind Ridge-NonPr</v>
      </c>
      <c r="B4943" s="144" t="str">
        <f>'[11]Depr Exp'!B4943</f>
        <v>E356 TSM O/H Cond, Wind Ridge-NonPr-11</v>
      </c>
      <c r="C4943" s="144" t="str">
        <f>'[11]Depr Exp'!C4943</f>
        <v>403E</v>
      </c>
      <c r="D4943" s="144"/>
      <c r="E4943" s="282">
        <f>'[11]Depr Exp'!E4943</f>
        <v>43434</v>
      </c>
      <c r="F4943" s="523">
        <f>'[11]Depr Exp'!F4943</f>
        <v>5400291.8200000003</v>
      </c>
      <c r="G4943" s="305">
        <f>'[11]Depr Exp'!G4943</f>
        <v>1.2899999999999998E-2</v>
      </c>
      <c r="H4943" s="524">
        <f>'[11]Depr Exp'!H4943</f>
        <v>5805.3099999999995</v>
      </c>
      <c r="I4943" s="523">
        <f>'[11]Depr Exp'!I4943</f>
        <v>5400291.8200000003</v>
      </c>
      <c r="J4943" s="305">
        <f>'[11]Depr Exp'!J4943</f>
        <v>1.2899999999999998E-2</v>
      </c>
      <c r="K4943" s="373">
        <f>'[11]Depr Exp'!K4943</f>
        <v>5805.3137065000001</v>
      </c>
      <c r="L4943" s="524">
        <f>'[11]Depr Exp'!L4943</f>
        <v>0</v>
      </c>
      <c r="M4943" s="144"/>
      <c r="N4943" s="144"/>
    </row>
    <row r="4944" spans="1:14">
      <c r="A4944" s="144" t="str">
        <f>'[11]Depr Exp'!A4944</f>
        <v>E356 TSM O/H Cond, Wind Ridge-NonPr</v>
      </c>
      <c r="B4944" s="144" t="str">
        <f>'[11]Depr Exp'!B4944</f>
        <v>E356 TSM O/H Cond, Wind Ridge-NonPr-12</v>
      </c>
      <c r="C4944" s="144" t="str">
        <f>'[11]Depr Exp'!C4944</f>
        <v>403E</v>
      </c>
      <c r="D4944" s="144"/>
      <c r="E4944" s="282">
        <f>'[11]Depr Exp'!E4944</f>
        <v>43465</v>
      </c>
      <c r="F4944" s="523">
        <f>'[11]Depr Exp'!F4944</f>
        <v>5400291.8200000003</v>
      </c>
      <c r="G4944" s="305">
        <f>'[11]Depr Exp'!G4944</f>
        <v>1.2899999999999998E-2</v>
      </c>
      <c r="H4944" s="524">
        <f>'[11]Depr Exp'!H4944</f>
        <v>5805.3099999999995</v>
      </c>
      <c r="I4944" s="523">
        <f>'[11]Depr Exp'!I4944</f>
        <v>5400291.8200000003</v>
      </c>
      <c r="J4944" s="305">
        <f>'[11]Depr Exp'!J4944</f>
        <v>1.2899999999999998E-2</v>
      </c>
      <c r="K4944" s="373">
        <f>'[11]Depr Exp'!K4944</f>
        <v>5805.3137065000001</v>
      </c>
      <c r="L4944" s="524">
        <f>'[11]Depr Exp'!L4944</f>
        <v>0</v>
      </c>
      <c r="M4944" s="144"/>
      <c r="N4944" s="144"/>
    </row>
    <row r="4945" spans="1:14" ht="15.75" thickBot="1">
      <c r="A4945" s="159" t="str">
        <f>'[11]Depr Exp'!A4945</f>
        <v>E356 TSM O/H Cond, Wind Ridge-NonPr Total</v>
      </c>
      <c r="B4945" s="144">
        <f>'[11]Depr Exp'!B4945</f>
        <v>0</v>
      </c>
      <c r="C4945" s="502" t="str">
        <f>'[11]Depr Exp'!C4945</f>
        <v>ETSM</v>
      </c>
      <c r="D4945" s="144"/>
      <c r="E4945" s="281" t="str">
        <f>'[11]Depr Exp'!E4945</f>
        <v>Total</v>
      </c>
      <c r="F4945" s="141">
        <f>'[11]Depr Exp'!F4945</f>
        <v>0</v>
      </c>
      <c r="G4945" s="252">
        <f>'[11]Depr Exp'!G4945</f>
        <v>0</v>
      </c>
      <c r="H4945" s="286">
        <f>'[11]Depr Exp'!H4945</f>
        <v>69663.719999999987</v>
      </c>
      <c r="I4945" s="141">
        <f>'[11]Depr Exp'!I4945</f>
        <v>0</v>
      </c>
      <c r="J4945" s="252">
        <f>'[11]Depr Exp'!J4945</f>
        <v>0</v>
      </c>
      <c r="K4945" s="286">
        <f>'[11]Depr Exp'!K4945</f>
        <v>69663.764477999983</v>
      </c>
      <c r="L4945" s="286">
        <f>'[11]Depr Exp'!L4945</f>
        <v>0.04</v>
      </c>
      <c r="M4945" s="144"/>
      <c r="N4945" s="144"/>
    </row>
    <row r="4946" spans="1:14" ht="13.5" thickTop="1">
      <c r="A4946" s="144" t="str">
        <f>'[11]Depr Exp'!A4946</f>
        <v>E356 TSM O/H Conductor &amp; Devices</v>
      </c>
      <c r="B4946" s="144" t="str">
        <f>'[11]Depr Exp'!B4946</f>
        <v>E356 TSM O/H Conductor &amp; Devices-1</v>
      </c>
      <c r="C4946" s="144" t="str">
        <f>'[11]Depr Exp'!C4946</f>
        <v>403E</v>
      </c>
      <c r="D4946" s="144"/>
      <c r="E4946" s="282">
        <f>'[11]Depr Exp'!E4946</f>
        <v>43131</v>
      </c>
      <c r="F4946" s="523">
        <f>'[11]Depr Exp'!F4946</f>
        <v>73800246.120000005</v>
      </c>
      <c r="G4946" s="305">
        <f>'[11]Depr Exp'!G4946</f>
        <v>1.2899999999999998E-2</v>
      </c>
      <c r="H4946" s="524">
        <f>'[11]Depr Exp'!H4946</f>
        <v>79335.27</v>
      </c>
      <c r="I4946" s="523">
        <f>'[11]Depr Exp'!I4946</f>
        <v>67751365.959999993</v>
      </c>
      <c r="J4946" s="305">
        <f>'[11]Depr Exp'!J4946</f>
        <v>1.2899999999999998E-2</v>
      </c>
      <c r="K4946" s="373">
        <f>'[11]Depr Exp'!K4946</f>
        <v>72832.718406999978</v>
      </c>
      <c r="L4946" s="524">
        <f>'[11]Depr Exp'!L4946</f>
        <v>-6502.55</v>
      </c>
      <c r="M4946" s="144"/>
      <c r="N4946" s="144"/>
    </row>
    <row r="4947" spans="1:14">
      <c r="A4947" s="144" t="str">
        <f>'[11]Depr Exp'!A4947</f>
        <v>E356 TSM O/H Conductor &amp; Devices</v>
      </c>
      <c r="B4947" s="144" t="str">
        <f>'[11]Depr Exp'!B4947</f>
        <v>E356 TSM O/H Conductor &amp; Devices-2</v>
      </c>
      <c r="C4947" s="144" t="str">
        <f>'[11]Depr Exp'!C4947</f>
        <v>403E</v>
      </c>
      <c r="D4947" s="144"/>
      <c r="E4947" s="282">
        <f>'[11]Depr Exp'!E4947</f>
        <v>43159</v>
      </c>
      <c r="F4947" s="523">
        <f>'[11]Depr Exp'!F4947</f>
        <v>80604714.209999993</v>
      </c>
      <c r="G4947" s="305">
        <f>'[11]Depr Exp'!G4947</f>
        <v>1.2899999999999998E-2</v>
      </c>
      <c r="H4947" s="524">
        <f>'[11]Depr Exp'!H4947</f>
        <v>86650.07</v>
      </c>
      <c r="I4947" s="523">
        <f>'[11]Depr Exp'!I4947</f>
        <v>67751365.959999993</v>
      </c>
      <c r="J4947" s="305">
        <f>'[11]Depr Exp'!J4947</f>
        <v>1.2899999999999998E-2</v>
      </c>
      <c r="K4947" s="373">
        <f>'[11]Depr Exp'!K4947</f>
        <v>72832.718406999978</v>
      </c>
      <c r="L4947" s="524">
        <f>'[11]Depr Exp'!L4947</f>
        <v>-13817.35</v>
      </c>
      <c r="M4947" s="144"/>
      <c r="N4947" s="144"/>
    </row>
    <row r="4948" spans="1:14">
      <c r="A4948" s="144" t="str">
        <f>'[11]Depr Exp'!A4948</f>
        <v>E356 TSM O/H Conductor &amp; Devices</v>
      </c>
      <c r="B4948" s="144" t="str">
        <f>'[11]Depr Exp'!B4948</f>
        <v>E356 TSM O/H Conductor &amp; Devices-3</v>
      </c>
      <c r="C4948" s="144" t="str">
        <f>'[11]Depr Exp'!C4948</f>
        <v>403E</v>
      </c>
      <c r="D4948" s="144"/>
      <c r="E4948" s="282">
        <f>'[11]Depr Exp'!E4948</f>
        <v>43190</v>
      </c>
      <c r="F4948" s="523">
        <f>'[11]Depr Exp'!F4948</f>
        <v>64437946.030000001</v>
      </c>
      <c r="G4948" s="305">
        <f>'[11]Depr Exp'!G4948</f>
        <v>1.2899999999999998E-2</v>
      </c>
      <c r="H4948" s="524">
        <f>'[11]Depr Exp'!H4948</f>
        <v>69270.790000000008</v>
      </c>
      <c r="I4948" s="523">
        <f>'[11]Depr Exp'!I4948</f>
        <v>67751365.959999993</v>
      </c>
      <c r="J4948" s="305">
        <f>'[11]Depr Exp'!J4948</f>
        <v>1.2899999999999998E-2</v>
      </c>
      <c r="K4948" s="373">
        <f>'[11]Depr Exp'!K4948</f>
        <v>72832.718406999978</v>
      </c>
      <c r="L4948" s="524">
        <f>'[11]Depr Exp'!L4948</f>
        <v>3561.93</v>
      </c>
      <c r="M4948" s="144"/>
      <c r="N4948" s="144"/>
    </row>
    <row r="4949" spans="1:14">
      <c r="A4949" s="144" t="str">
        <f>'[11]Depr Exp'!A4949</f>
        <v>E356 TSM O/H Conductor &amp; Devices</v>
      </c>
      <c r="B4949" s="144" t="str">
        <f>'[11]Depr Exp'!B4949</f>
        <v>E356 TSM O/H Conductor &amp; Devices-4</v>
      </c>
      <c r="C4949" s="144" t="str">
        <f>'[11]Depr Exp'!C4949</f>
        <v>403E</v>
      </c>
      <c r="D4949" s="144"/>
      <c r="E4949" s="282">
        <f>'[11]Depr Exp'!E4949</f>
        <v>43220</v>
      </c>
      <c r="F4949" s="523">
        <f>'[11]Depr Exp'!F4949</f>
        <v>64537690.810000002</v>
      </c>
      <c r="G4949" s="305">
        <f>'[11]Depr Exp'!G4949</f>
        <v>1.2899999999999998E-2</v>
      </c>
      <c r="H4949" s="524">
        <f>'[11]Depr Exp'!H4949</f>
        <v>69378.009999999995</v>
      </c>
      <c r="I4949" s="523">
        <f>'[11]Depr Exp'!I4949</f>
        <v>67751365.959999993</v>
      </c>
      <c r="J4949" s="305">
        <f>'[11]Depr Exp'!J4949</f>
        <v>1.2899999999999998E-2</v>
      </c>
      <c r="K4949" s="373">
        <f>'[11]Depr Exp'!K4949</f>
        <v>72832.718406999978</v>
      </c>
      <c r="L4949" s="524">
        <f>'[11]Depr Exp'!L4949</f>
        <v>3454.71</v>
      </c>
      <c r="M4949" s="144"/>
      <c r="N4949" s="144"/>
    </row>
    <row r="4950" spans="1:14">
      <c r="A4950" s="144" t="str">
        <f>'[11]Depr Exp'!A4950</f>
        <v>E356 TSM O/H Conductor &amp; Devices</v>
      </c>
      <c r="B4950" s="144" t="str">
        <f>'[11]Depr Exp'!B4950</f>
        <v>E356 TSM O/H Conductor &amp; Devices-5</v>
      </c>
      <c r="C4950" s="144" t="str">
        <f>'[11]Depr Exp'!C4950</f>
        <v>403E</v>
      </c>
      <c r="D4950" s="144"/>
      <c r="E4950" s="282">
        <f>'[11]Depr Exp'!E4950</f>
        <v>43251</v>
      </c>
      <c r="F4950" s="523">
        <f>'[11]Depr Exp'!F4950</f>
        <v>64558539.950000003</v>
      </c>
      <c r="G4950" s="305">
        <f>'[11]Depr Exp'!G4950</f>
        <v>1.2899999999999998E-2</v>
      </c>
      <c r="H4950" s="524">
        <f>'[11]Depr Exp'!H4950</f>
        <v>69400.429999999993</v>
      </c>
      <c r="I4950" s="523">
        <f>'[11]Depr Exp'!I4950</f>
        <v>67751365.959999993</v>
      </c>
      <c r="J4950" s="305">
        <f>'[11]Depr Exp'!J4950</f>
        <v>1.2899999999999998E-2</v>
      </c>
      <c r="K4950" s="373">
        <f>'[11]Depr Exp'!K4950</f>
        <v>72832.718406999978</v>
      </c>
      <c r="L4950" s="524">
        <f>'[11]Depr Exp'!L4950</f>
        <v>3432.29</v>
      </c>
      <c r="M4950" s="144"/>
      <c r="N4950" s="144"/>
    </row>
    <row r="4951" spans="1:14">
      <c r="A4951" s="144" t="str">
        <f>'[11]Depr Exp'!A4951</f>
        <v>E356 TSM O/H Conductor &amp; Devices</v>
      </c>
      <c r="B4951" s="144" t="str">
        <f>'[11]Depr Exp'!B4951</f>
        <v>E356 TSM O/H Conductor &amp; Devices-6</v>
      </c>
      <c r="C4951" s="144" t="str">
        <f>'[11]Depr Exp'!C4951</f>
        <v>403E</v>
      </c>
      <c r="D4951" s="144"/>
      <c r="E4951" s="282">
        <f>'[11]Depr Exp'!E4951</f>
        <v>43281</v>
      </c>
      <c r="F4951" s="523">
        <f>'[11]Depr Exp'!F4951</f>
        <v>65030541.689999998</v>
      </c>
      <c r="G4951" s="305">
        <f>'[11]Depr Exp'!G4951</f>
        <v>1.2899999999999998E-2</v>
      </c>
      <c r="H4951" s="524">
        <f>'[11]Depr Exp'!H4951</f>
        <v>69907.839999999997</v>
      </c>
      <c r="I4951" s="523">
        <f>'[11]Depr Exp'!I4951</f>
        <v>67751365.959999993</v>
      </c>
      <c r="J4951" s="305">
        <f>'[11]Depr Exp'!J4951</f>
        <v>1.2899999999999998E-2</v>
      </c>
      <c r="K4951" s="373">
        <f>'[11]Depr Exp'!K4951</f>
        <v>72832.718406999978</v>
      </c>
      <c r="L4951" s="524">
        <f>'[11]Depr Exp'!L4951</f>
        <v>2924.88</v>
      </c>
      <c r="M4951" s="144"/>
      <c r="N4951" s="144"/>
    </row>
    <row r="4952" spans="1:14">
      <c r="A4952" s="144" t="str">
        <f>'[11]Depr Exp'!A4952</f>
        <v>E356 TSM O/H Conductor &amp; Devices</v>
      </c>
      <c r="B4952" s="144" t="str">
        <f>'[11]Depr Exp'!B4952</f>
        <v>E356 TSM O/H Conductor &amp; Devices-7</v>
      </c>
      <c r="C4952" s="144" t="str">
        <f>'[11]Depr Exp'!C4952</f>
        <v>403E</v>
      </c>
      <c r="D4952" s="144"/>
      <c r="E4952" s="282">
        <f>'[11]Depr Exp'!E4952</f>
        <v>43312</v>
      </c>
      <c r="F4952" s="523">
        <f>'[11]Depr Exp'!F4952</f>
        <v>65503309.25</v>
      </c>
      <c r="G4952" s="305">
        <f>'[11]Depr Exp'!G4952</f>
        <v>1.2899999999999998E-2</v>
      </c>
      <c r="H4952" s="524">
        <f>'[11]Depr Exp'!H4952</f>
        <v>70416.06</v>
      </c>
      <c r="I4952" s="523">
        <f>'[11]Depr Exp'!I4952</f>
        <v>67751365.959999993</v>
      </c>
      <c r="J4952" s="305">
        <f>'[11]Depr Exp'!J4952</f>
        <v>1.2899999999999998E-2</v>
      </c>
      <c r="K4952" s="373">
        <f>'[11]Depr Exp'!K4952</f>
        <v>72832.718406999978</v>
      </c>
      <c r="L4952" s="524">
        <f>'[11]Depr Exp'!L4952</f>
        <v>2416.66</v>
      </c>
      <c r="M4952" s="144"/>
      <c r="N4952" s="144"/>
    </row>
    <row r="4953" spans="1:14">
      <c r="A4953" s="144" t="str">
        <f>'[11]Depr Exp'!A4953</f>
        <v>E356 TSM O/H Conductor &amp; Devices</v>
      </c>
      <c r="B4953" s="144" t="str">
        <f>'[11]Depr Exp'!B4953</f>
        <v>E356 TSM O/H Conductor &amp; Devices-8</v>
      </c>
      <c r="C4953" s="144" t="str">
        <f>'[11]Depr Exp'!C4953</f>
        <v>403E</v>
      </c>
      <c r="D4953" s="144"/>
      <c r="E4953" s="282">
        <f>'[11]Depr Exp'!E4953</f>
        <v>43343</v>
      </c>
      <c r="F4953" s="523">
        <f>'[11]Depr Exp'!F4953</f>
        <v>65507292.829999998</v>
      </c>
      <c r="G4953" s="305">
        <f>'[11]Depr Exp'!G4953</f>
        <v>1.2899999999999998E-2</v>
      </c>
      <c r="H4953" s="524">
        <f>'[11]Depr Exp'!H4953</f>
        <v>70420.34</v>
      </c>
      <c r="I4953" s="523">
        <f>'[11]Depr Exp'!I4953</f>
        <v>67751365.959999993</v>
      </c>
      <c r="J4953" s="305">
        <f>'[11]Depr Exp'!J4953</f>
        <v>1.2899999999999998E-2</v>
      </c>
      <c r="K4953" s="373">
        <f>'[11]Depr Exp'!K4953</f>
        <v>72832.718406999978</v>
      </c>
      <c r="L4953" s="524">
        <f>'[11]Depr Exp'!L4953</f>
        <v>2412.38</v>
      </c>
      <c r="M4953" s="144"/>
      <c r="N4953" s="144"/>
    </row>
    <row r="4954" spans="1:14">
      <c r="A4954" s="144" t="str">
        <f>'[11]Depr Exp'!A4954</f>
        <v>E356 TSM O/H Conductor &amp; Devices</v>
      </c>
      <c r="B4954" s="144" t="str">
        <f>'[11]Depr Exp'!B4954</f>
        <v>E356 TSM O/H Conductor &amp; Devices-9</v>
      </c>
      <c r="C4954" s="144" t="str">
        <f>'[11]Depr Exp'!C4954</f>
        <v>403E</v>
      </c>
      <c r="D4954" s="144"/>
      <c r="E4954" s="282">
        <f>'[11]Depr Exp'!E4954</f>
        <v>43373</v>
      </c>
      <c r="F4954" s="523">
        <f>'[11]Depr Exp'!F4954</f>
        <v>65509364.280000001</v>
      </c>
      <c r="G4954" s="305">
        <f>'[11]Depr Exp'!G4954</f>
        <v>1.2899999999999998E-2</v>
      </c>
      <c r="H4954" s="524">
        <f>'[11]Depr Exp'!H4954</f>
        <v>70422.570000000007</v>
      </c>
      <c r="I4954" s="523">
        <f>'[11]Depr Exp'!I4954</f>
        <v>67751365.959999993</v>
      </c>
      <c r="J4954" s="305">
        <f>'[11]Depr Exp'!J4954</f>
        <v>1.2899999999999998E-2</v>
      </c>
      <c r="K4954" s="373">
        <f>'[11]Depr Exp'!K4954</f>
        <v>72832.718406999978</v>
      </c>
      <c r="L4954" s="524">
        <f>'[11]Depr Exp'!L4954</f>
        <v>2410.15</v>
      </c>
      <c r="M4954" s="144"/>
      <c r="N4954" s="144"/>
    </row>
    <row r="4955" spans="1:14">
      <c r="A4955" s="144" t="str">
        <f>'[11]Depr Exp'!A4955</f>
        <v>E356 TSM O/H Conductor &amp; Devices</v>
      </c>
      <c r="B4955" s="144" t="str">
        <f>'[11]Depr Exp'!B4955</f>
        <v>E356 TSM O/H Conductor &amp; Devices-10</v>
      </c>
      <c r="C4955" s="144" t="str">
        <f>'[11]Depr Exp'!C4955</f>
        <v>403E</v>
      </c>
      <c r="D4955" s="144"/>
      <c r="E4955" s="282">
        <f>'[11]Depr Exp'!E4955</f>
        <v>43404</v>
      </c>
      <c r="F4955" s="523">
        <f>'[11]Depr Exp'!F4955</f>
        <v>65509840.359999999</v>
      </c>
      <c r="G4955" s="305">
        <f>'[11]Depr Exp'!G4955</f>
        <v>1.2899999999999998E-2</v>
      </c>
      <c r="H4955" s="524">
        <f>'[11]Depr Exp'!H4955</f>
        <v>70423.08</v>
      </c>
      <c r="I4955" s="523">
        <f>'[11]Depr Exp'!I4955</f>
        <v>67751365.959999993</v>
      </c>
      <c r="J4955" s="305">
        <f>'[11]Depr Exp'!J4955</f>
        <v>1.2899999999999998E-2</v>
      </c>
      <c r="K4955" s="373">
        <f>'[11]Depr Exp'!K4955</f>
        <v>72832.718406999978</v>
      </c>
      <c r="L4955" s="524">
        <f>'[11]Depr Exp'!L4955</f>
        <v>2409.64</v>
      </c>
      <c r="M4955" s="144"/>
      <c r="N4955" s="144"/>
    </row>
    <row r="4956" spans="1:14">
      <c r="A4956" s="144" t="str">
        <f>'[11]Depr Exp'!A4956</f>
        <v>E356 TSM O/H Conductor &amp; Devices</v>
      </c>
      <c r="B4956" s="144" t="str">
        <f>'[11]Depr Exp'!B4956</f>
        <v>E356 TSM O/H Conductor &amp; Devices-11</v>
      </c>
      <c r="C4956" s="144" t="str">
        <f>'[11]Depr Exp'!C4956</f>
        <v>403E</v>
      </c>
      <c r="D4956" s="144"/>
      <c r="E4956" s="282">
        <f>'[11]Depr Exp'!E4956</f>
        <v>43434</v>
      </c>
      <c r="F4956" s="523">
        <f>'[11]Depr Exp'!F4956</f>
        <v>65510287.149999999</v>
      </c>
      <c r="G4956" s="305">
        <f>'[11]Depr Exp'!G4956</f>
        <v>1.2899999999999998E-2</v>
      </c>
      <c r="H4956" s="524">
        <f>'[11]Depr Exp'!H4956</f>
        <v>70423.56</v>
      </c>
      <c r="I4956" s="523">
        <f>'[11]Depr Exp'!I4956</f>
        <v>67751365.959999993</v>
      </c>
      <c r="J4956" s="305">
        <f>'[11]Depr Exp'!J4956</f>
        <v>1.2899999999999998E-2</v>
      </c>
      <c r="K4956" s="373">
        <f>'[11]Depr Exp'!K4956</f>
        <v>72832.718406999978</v>
      </c>
      <c r="L4956" s="524">
        <f>'[11]Depr Exp'!L4956</f>
        <v>2409.16</v>
      </c>
      <c r="M4956" s="144"/>
      <c r="N4956" s="144"/>
    </row>
    <row r="4957" spans="1:14">
      <c r="A4957" s="144" t="str">
        <f>'[11]Depr Exp'!A4957</f>
        <v>E356 TSM O/H Conductor &amp; Devices</v>
      </c>
      <c r="B4957" s="144" t="str">
        <f>'[11]Depr Exp'!B4957</f>
        <v>E356 TSM O/H Conductor &amp; Devices-12</v>
      </c>
      <c r="C4957" s="144" t="str">
        <f>'[11]Depr Exp'!C4957</f>
        <v>403E</v>
      </c>
      <c r="D4957" s="144"/>
      <c r="E4957" s="282">
        <f>'[11]Depr Exp'!E4957</f>
        <v>43465</v>
      </c>
      <c r="F4957" s="523">
        <f>'[11]Depr Exp'!F4957</f>
        <v>67751365.959999993</v>
      </c>
      <c r="G4957" s="305">
        <f>'[11]Depr Exp'!G4957</f>
        <v>1.2899999999999998E-2</v>
      </c>
      <c r="H4957" s="524">
        <f>'[11]Depr Exp'!H4957</f>
        <v>72832.72</v>
      </c>
      <c r="I4957" s="523">
        <f>'[11]Depr Exp'!I4957</f>
        <v>67751365.959999993</v>
      </c>
      <c r="J4957" s="305">
        <f>'[11]Depr Exp'!J4957</f>
        <v>1.2899999999999998E-2</v>
      </c>
      <c r="K4957" s="373">
        <f>'[11]Depr Exp'!K4957</f>
        <v>72832.718406999978</v>
      </c>
      <c r="L4957" s="524">
        <f>'[11]Depr Exp'!L4957</f>
        <v>0</v>
      </c>
      <c r="M4957" s="144"/>
      <c r="N4957" s="144"/>
    </row>
    <row r="4958" spans="1:14" ht="15.75" thickBot="1">
      <c r="A4958" s="159" t="str">
        <f>'[11]Depr Exp'!A4958</f>
        <v>E356 TSM O/H Conductor &amp; Devices Total</v>
      </c>
      <c r="B4958" s="144">
        <f>'[11]Depr Exp'!B4958</f>
        <v>0</v>
      </c>
      <c r="C4958" s="502" t="str">
        <f>'[11]Depr Exp'!C4958</f>
        <v>ETSM</v>
      </c>
      <c r="D4958" s="144"/>
      <c r="E4958" s="281" t="str">
        <f>'[11]Depr Exp'!E4958</f>
        <v>Total</v>
      </c>
      <c r="F4958" s="141">
        <f>'[11]Depr Exp'!F4958</f>
        <v>0</v>
      </c>
      <c r="G4958" s="252">
        <f>'[11]Depr Exp'!G4958</f>
        <v>0</v>
      </c>
      <c r="H4958" s="286">
        <f>'[11]Depr Exp'!H4958</f>
        <v>868880.74</v>
      </c>
      <c r="I4958" s="141">
        <f>'[11]Depr Exp'!I4958</f>
        <v>0</v>
      </c>
      <c r="J4958" s="252">
        <f>'[11]Depr Exp'!J4958</f>
        <v>0</v>
      </c>
      <c r="K4958" s="286">
        <f>'[11]Depr Exp'!K4958</f>
        <v>873992.62088399951</v>
      </c>
      <c r="L4958" s="286">
        <f>'[11]Depr Exp'!L4958</f>
        <v>5111.88</v>
      </c>
      <c r="M4958" s="144"/>
      <c r="N4958" s="144"/>
    </row>
    <row r="4959" spans="1:14" ht="13.5" thickTop="1">
      <c r="A4959" s="144" t="str">
        <f>'[11]Depr Exp'!A4959</f>
        <v>E3566 TSM O/H Conductor/Devices</v>
      </c>
      <c r="B4959" s="144" t="str">
        <f>'[11]Depr Exp'!B4959</f>
        <v>E3566 TSM O/H Conductor/Devices-1</v>
      </c>
      <c r="C4959" s="144" t="str">
        <f>'[11]Depr Exp'!C4959</f>
        <v>403E</v>
      </c>
      <c r="D4959" s="144"/>
      <c r="E4959" s="282">
        <f>'[11]Depr Exp'!E4959</f>
        <v>43131</v>
      </c>
      <c r="F4959" s="523">
        <f>'[11]Depr Exp'!F4959</f>
        <v>33564811.049999997</v>
      </c>
      <c r="G4959" s="305">
        <f>'[11]Depr Exp'!G4959</f>
        <v>1.8099999999999998E-2</v>
      </c>
      <c r="H4959" s="524">
        <f>'[11]Depr Exp'!H4959</f>
        <v>50626.92</v>
      </c>
      <c r="I4959" s="523">
        <f>'[11]Depr Exp'!I4959</f>
        <v>34084539.939999998</v>
      </c>
      <c r="J4959" s="305">
        <f>'[11]Depr Exp'!J4959</f>
        <v>1.8099999999999998E-2</v>
      </c>
      <c r="K4959" s="373">
        <f>'[11]Depr Exp'!K4959</f>
        <v>51410.847742833321</v>
      </c>
      <c r="L4959" s="524">
        <f>'[11]Depr Exp'!L4959</f>
        <v>783.93</v>
      </c>
      <c r="M4959" s="144"/>
      <c r="N4959" s="144"/>
    </row>
    <row r="4960" spans="1:14">
      <c r="A4960" s="144" t="str">
        <f>'[11]Depr Exp'!A4960</f>
        <v>E3566 TSM O/H Conductor/Devices</v>
      </c>
      <c r="B4960" s="144" t="str">
        <f>'[11]Depr Exp'!B4960</f>
        <v>E3566 TSM O/H Conductor/Devices-2</v>
      </c>
      <c r="C4960" s="144" t="str">
        <f>'[11]Depr Exp'!C4960</f>
        <v>403E</v>
      </c>
      <c r="D4960" s="144"/>
      <c r="E4960" s="282">
        <f>'[11]Depr Exp'!E4960</f>
        <v>43159</v>
      </c>
      <c r="F4960" s="523">
        <f>'[11]Depr Exp'!F4960</f>
        <v>33027964.379999999</v>
      </c>
      <c r="G4960" s="305">
        <f>'[11]Depr Exp'!G4960</f>
        <v>1.8099999999999998E-2</v>
      </c>
      <c r="H4960" s="524">
        <f>'[11]Depr Exp'!H4960</f>
        <v>49817.170000000006</v>
      </c>
      <c r="I4960" s="523">
        <f>'[11]Depr Exp'!I4960</f>
        <v>34084539.939999998</v>
      </c>
      <c r="J4960" s="305">
        <f>'[11]Depr Exp'!J4960</f>
        <v>1.8099999999999998E-2</v>
      </c>
      <c r="K4960" s="373">
        <f>'[11]Depr Exp'!K4960</f>
        <v>51410.847742833321</v>
      </c>
      <c r="L4960" s="524">
        <f>'[11]Depr Exp'!L4960</f>
        <v>1593.68</v>
      </c>
      <c r="M4960" s="144"/>
      <c r="N4960" s="144"/>
    </row>
    <row r="4961" spans="1:14">
      <c r="A4961" s="144" t="str">
        <f>'[11]Depr Exp'!A4961</f>
        <v>E3566 TSM O/H Conductor/Devices</v>
      </c>
      <c r="B4961" s="144" t="str">
        <f>'[11]Depr Exp'!B4961</f>
        <v>E3566 TSM O/H Conductor/Devices-3</v>
      </c>
      <c r="C4961" s="144" t="str">
        <f>'[11]Depr Exp'!C4961</f>
        <v>403E</v>
      </c>
      <c r="D4961" s="144"/>
      <c r="E4961" s="282">
        <f>'[11]Depr Exp'!E4961</f>
        <v>43190</v>
      </c>
      <c r="F4961" s="523">
        <f>'[11]Depr Exp'!F4961</f>
        <v>33253694.030000001</v>
      </c>
      <c r="G4961" s="305">
        <f>'[11]Depr Exp'!G4961</f>
        <v>1.8099999999999998E-2</v>
      </c>
      <c r="H4961" s="524">
        <f>'[11]Depr Exp'!H4961</f>
        <v>50157.65</v>
      </c>
      <c r="I4961" s="523">
        <f>'[11]Depr Exp'!I4961</f>
        <v>34084539.939999998</v>
      </c>
      <c r="J4961" s="305">
        <f>'[11]Depr Exp'!J4961</f>
        <v>1.8099999999999998E-2</v>
      </c>
      <c r="K4961" s="373">
        <f>'[11]Depr Exp'!K4961</f>
        <v>51410.847742833321</v>
      </c>
      <c r="L4961" s="524">
        <f>'[11]Depr Exp'!L4961</f>
        <v>1253.2</v>
      </c>
      <c r="M4961" s="144"/>
      <c r="N4961" s="144"/>
    </row>
    <row r="4962" spans="1:14">
      <c r="A4962" s="144" t="str">
        <f>'[11]Depr Exp'!A4962</f>
        <v>E3566 TSM O/H Conductor/Devices</v>
      </c>
      <c r="B4962" s="144" t="str">
        <f>'[11]Depr Exp'!B4962</f>
        <v>E3566 TSM O/H Conductor/Devices-4</v>
      </c>
      <c r="C4962" s="144" t="str">
        <f>'[11]Depr Exp'!C4962</f>
        <v>403E</v>
      </c>
      <c r="D4962" s="144"/>
      <c r="E4962" s="282">
        <f>'[11]Depr Exp'!E4962</f>
        <v>43220</v>
      </c>
      <c r="F4962" s="523">
        <f>'[11]Depr Exp'!F4962</f>
        <v>33256306.370000001</v>
      </c>
      <c r="G4962" s="305">
        <f>'[11]Depr Exp'!G4962</f>
        <v>1.8099999999999998E-2</v>
      </c>
      <c r="H4962" s="524">
        <f>'[11]Depr Exp'!H4962</f>
        <v>50161.599999999999</v>
      </c>
      <c r="I4962" s="523">
        <f>'[11]Depr Exp'!I4962</f>
        <v>34084539.939999998</v>
      </c>
      <c r="J4962" s="305">
        <f>'[11]Depr Exp'!J4962</f>
        <v>1.8099999999999998E-2</v>
      </c>
      <c r="K4962" s="373">
        <f>'[11]Depr Exp'!K4962</f>
        <v>51410.847742833321</v>
      </c>
      <c r="L4962" s="524">
        <f>'[11]Depr Exp'!L4962</f>
        <v>1249.25</v>
      </c>
      <c r="M4962" s="144"/>
      <c r="N4962" s="144"/>
    </row>
    <row r="4963" spans="1:14">
      <c r="A4963" s="144" t="str">
        <f>'[11]Depr Exp'!A4963</f>
        <v>E3566 TSM O/H Conductor/Devices</v>
      </c>
      <c r="B4963" s="144" t="str">
        <f>'[11]Depr Exp'!B4963</f>
        <v>E3566 TSM O/H Conductor/Devices-5</v>
      </c>
      <c r="C4963" s="144" t="str">
        <f>'[11]Depr Exp'!C4963</f>
        <v>403E</v>
      </c>
      <c r="D4963" s="144"/>
      <c r="E4963" s="282">
        <f>'[11]Depr Exp'!E4963</f>
        <v>43251</v>
      </c>
      <c r="F4963" s="523">
        <f>'[11]Depr Exp'!F4963</f>
        <v>33297503.870000001</v>
      </c>
      <c r="G4963" s="305">
        <f>'[11]Depr Exp'!G4963</f>
        <v>1.8099999999999998E-2</v>
      </c>
      <c r="H4963" s="524">
        <f>'[11]Depr Exp'!H4963</f>
        <v>50223.74</v>
      </c>
      <c r="I4963" s="523">
        <f>'[11]Depr Exp'!I4963</f>
        <v>34084539.939999998</v>
      </c>
      <c r="J4963" s="305">
        <f>'[11]Depr Exp'!J4963</f>
        <v>1.8099999999999998E-2</v>
      </c>
      <c r="K4963" s="373">
        <f>'[11]Depr Exp'!K4963</f>
        <v>51410.847742833321</v>
      </c>
      <c r="L4963" s="524">
        <f>'[11]Depr Exp'!L4963</f>
        <v>1187.1099999999999</v>
      </c>
      <c r="M4963" s="144"/>
      <c r="N4963" s="144"/>
    </row>
    <row r="4964" spans="1:14">
      <c r="A4964" s="144" t="str">
        <f>'[11]Depr Exp'!A4964</f>
        <v>E3566 TSM O/H Conductor/Devices</v>
      </c>
      <c r="B4964" s="144" t="str">
        <f>'[11]Depr Exp'!B4964</f>
        <v>E3566 TSM O/H Conductor/Devices-6</v>
      </c>
      <c r="C4964" s="144" t="str">
        <f>'[11]Depr Exp'!C4964</f>
        <v>403E</v>
      </c>
      <c r="D4964" s="144"/>
      <c r="E4964" s="282">
        <f>'[11]Depr Exp'!E4964</f>
        <v>43281</v>
      </c>
      <c r="F4964" s="523">
        <f>'[11]Depr Exp'!F4964</f>
        <v>33484358</v>
      </c>
      <c r="G4964" s="305">
        <f>'[11]Depr Exp'!G4964</f>
        <v>1.8099999999999998E-2</v>
      </c>
      <c r="H4964" s="524">
        <f>'[11]Depr Exp'!H4964</f>
        <v>50505.57</v>
      </c>
      <c r="I4964" s="523">
        <f>'[11]Depr Exp'!I4964</f>
        <v>34084539.939999998</v>
      </c>
      <c r="J4964" s="305">
        <f>'[11]Depr Exp'!J4964</f>
        <v>1.8099999999999998E-2</v>
      </c>
      <c r="K4964" s="373">
        <f>'[11]Depr Exp'!K4964</f>
        <v>51410.847742833321</v>
      </c>
      <c r="L4964" s="524">
        <f>'[11]Depr Exp'!L4964</f>
        <v>905.28</v>
      </c>
      <c r="M4964" s="144"/>
      <c r="N4964" s="144"/>
    </row>
    <row r="4965" spans="1:14">
      <c r="A4965" s="144" t="str">
        <f>'[11]Depr Exp'!A4965</f>
        <v>E3566 TSM O/H Conductor/Devices</v>
      </c>
      <c r="B4965" s="144" t="str">
        <f>'[11]Depr Exp'!B4965</f>
        <v>E3566 TSM O/H Conductor/Devices-7</v>
      </c>
      <c r="C4965" s="144" t="str">
        <f>'[11]Depr Exp'!C4965</f>
        <v>403E</v>
      </c>
      <c r="D4965" s="144"/>
      <c r="E4965" s="282">
        <f>'[11]Depr Exp'!E4965</f>
        <v>43312</v>
      </c>
      <c r="F4965" s="523">
        <f>'[11]Depr Exp'!F4965</f>
        <v>33807274.840000004</v>
      </c>
      <c r="G4965" s="305">
        <f>'[11]Depr Exp'!G4965</f>
        <v>1.8099999999999998E-2</v>
      </c>
      <c r="H4965" s="524">
        <f>'[11]Depr Exp'!H4965</f>
        <v>50992.639999999999</v>
      </c>
      <c r="I4965" s="523">
        <f>'[11]Depr Exp'!I4965</f>
        <v>34084539.939999998</v>
      </c>
      <c r="J4965" s="305">
        <f>'[11]Depr Exp'!J4965</f>
        <v>1.8099999999999998E-2</v>
      </c>
      <c r="K4965" s="373">
        <f>'[11]Depr Exp'!K4965</f>
        <v>51410.847742833321</v>
      </c>
      <c r="L4965" s="524">
        <f>'[11]Depr Exp'!L4965</f>
        <v>418.21</v>
      </c>
      <c r="M4965" s="144"/>
      <c r="N4965" s="144"/>
    </row>
    <row r="4966" spans="1:14">
      <c r="A4966" s="144" t="str">
        <f>'[11]Depr Exp'!A4966</f>
        <v>E3566 TSM O/H Conductor/Devices</v>
      </c>
      <c r="B4966" s="144" t="str">
        <f>'[11]Depr Exp'!B4966</f>
        <v>E3566 TSM O/H Conductor/Devices-8</v>
      </c>
      <c r="C4966" s="144" t="str">
        <f>'[11]Depr Exp'!C4966</f>
        <v>403E</v>
      </c>
      <c r="D4966" s="144"/>
      <c r="E4966" s="282">
        <f>'[11]Depr Exp'!E4966</f>
        <v>43343</v>
      </c>
      <c r="F4966" s="523">
        <f>'[11]Depr Exp'!F4966</f>
        <v>33977498.520000003</v>
      </c>
      <c r="G4966" s="305">
        <f>'[11]Depr Exp'!G4966</f>
        <v>1.8099999999999998E-2</v>
      </c>
      <c r="H4966" s="524">
        <f>'[11]Depr Exp'!H4966</f>
        <v>51249.39</v>
      </c>
      <c r="I4966" s="523">
        <f>'[11]Depr Exp'!I4966</f>
        <v>34084539.939999998</v>
      </c>
      <c r="J4966" s="305">
        <f>'[11]Depr Exp'!J4966</f>
        <v>1.8099999999999998E-2</v>
      </c>
      <c r="K4966" s="373">
        <f>'[11]Depr Exp'!K4966</f>
        <v>51410.847742833321</v>
      </c>
      <c r="L4966" s="524">
        <f>'[11]Depr Exp'!L4966</f>
        <v>161.46</v>
      </c>
      <c r="M4966" s="144"/>
      <c r="N4966" s="144"/>
    </row>
    <row r="4967" spans="1:14">
      <c r="A4967" s="144" t="str">
        <f>'[11]Depr Exp'!A4967</f>
        <v>E3566 TSM O/H Conductor/Devices</v>
      </c>
      <c r="B4967" s="144" t="str">
        <f>'[11]Depr Exp'!B4967</f>
        <v>E3566 TSM O/H Conductor/Devices-9</v>
      </c>
      <c r="C4967" s="144" t="str">
        <f>'[11]Depr Exp'!C4967</f>
        <v>403E</v>
      </c>
      <c r="D4967" s="144"/>
      <c r="E4967" s="282">
        <f>'[11]Depr Exp'!E4967</f>
        <v>43373</v>
      </c>
      <c r="F4967" s="523">
        <f>'[11]Depr Exp'!F4967</f>
        <v>33983242.030000001</v>
      </c>
      <c r="G4967" s="305">
        <f>'[11]Depr Exp'!G4967</f>
        <v>1.8099999999999998E-2</v>
      </c>
      <c r="H4967" s="524">
        <f>'[11]Depr Exp'!H4967</f>
        <v>51258.06</v>
      </c>
      <c r="I4967" s="523">
        <f>'[11]Depr Exp'!I4967</f>
        <v>34084539.939999998</v>
      </c>
      <c r="J4967" s="305">
        <f>'[11]Depr Exp'!J4967</f>
        <v>1.8099999999999998E-2</v>
      </c>
      <c r="K4967" s="373">
        <f>'[11]Depr Exp'!K4967</f>
        <v>51410.847742833321</v>
      </c>
      <c r="L4967" s="524">
        <f>'[11]Depr Exp'!L4967</f>
        <v>152.79</v>
      </c>
      <c r="M4967" s="144"/>
      <c r="N4967" s="144"/>
    </row>
    <row r="4968" spans="1:14">
      <c r="A4968" s="144" t="str">
        <f>'[11]Depr Exp'!A4968</f>
        <v>E3566 TSM O/H Conductor/Devices</v>
      </c>
      <c r="B4968" s="144" t="str">
        <f>'[11]Depr Exp'!B4968</f>
        <v>E3566 TSM O/H Conductor/Devices-10</v>
      </c>
      <c r="C4968" s="144" t="str">
        <f>'[11]Depr Exp'!C4968</f>
        <v>403E</v>
      </c>
      <c r="D4968" s="144"/>
      <c r="E4968" s="282">
        <f>'[11]Depr Exp'!E4968</f>
        <v>43404</v>
      </c>
      <c r="F4968" s="523">
        <f>'[11]Depr Exp'!F4968</f>
        <v>34026401.57</v>
      </c>
      <c r="G4968" s="305">
        <f>'[11]Depr Exp'!G4968</f>
        <v>1.8099999999999998E-2</v>
      </c>
      <c r="H4968" s="524">
        <f>'[11]Depr Exp'!H4968</f>
        <v>51323.159999999996</v>
      </c>
      <c r="I4968" s="523">
        <f>'[11]Depr Exp'!I4968</f>
        <v>34084539.939999998</v>
      </c>
      <c r="J4968" s="305">
        <f>'[11]Depr Exp'!J4968</f>
        <v>1.8099999999999998E-2</v>
      </c>
      <c r="K4968" s="373">
        <f>'[11]Depr Exp'!K4968</f>
        <v>51410.847742833321</v>
      </c>
      <c r="L4968" s="524">
        <f>'[11]Depr Exp'!L4968</f>
        <v>87.69</v>
      </c>
      <c r="M4968" s="144"/>
      <c r="N4968" s="144"/>
    </row>
    <row r="4969" spans="1:14">
      <c r="A4969" s="144" t="str">
        <f>'[11]Depr Exp'!A4969</f>
        <v>E3566 TSM O/H Conductor/Devices</v>
      </c>
      <c r="B4969" s="144" t="str">
        <f>'[11]Depr Exp'!B4969</f>
        <v>E3566 TSM O/H Conductor/Devices-11</v>
      </c>
      <c r="C4969" s="144" t="str">
        <f>'[11]Depr Exp'!C4969</f>
        <v>403E</v>
      </c>
      <c r="D4969" s="144"/>
      <c r="E4969" s="282">
        <f>'[11]Depr Exp'!E4969</f>
        <v>43434</v>
      </c>
      <c r="F4969" s="523">
        <f>'[11]Depr Exp'!F4969</f>
        <v>34083472.469999999</v>
      </c>
      <c r="G4969" s="305">
        <f>'[11]Depr Exp'!G4969</f>
        <v>1.8099999999999998E-2</v>
      </c>
      <c r="H4969" s="524">
        <f>'[11]Depr Exp'!H4969</f>
        <v>51409.240000000005</v>
      </c>
      <c r="I4969" s="523">
        <f>'[11]Depr Exp'!I4969</f>
        <v>34084539.939999998</v>
      </c>
      <c r="J4969" s="305">
        <f>'[11]Depr Exp'!J4969</f>
        <v>1.8099999999999998E-2</v>
      </c>
      <c r="K4969" s="373">
        <f>'[11]Depr Exp'!K4969</f>
        <v>51410.847742833321</v>
      </c>
      <c r="L4969" s="524">
        <f>'[11]Depr Exp'!L4969</f>
        <v>1.61</v>
      </c>
      <c r="M4969" s="144"/>
      <c r="N4969" s="144"/>
    </row>
    <row r="4970" spans="1:14">
      <c r="A4970" s="144" t="str">
        <f>'[11]Depr Exp'!A4970</f>
        <v>E3566 TSM O/H Conductor/Devices</v>
      </c>
      <c r="B4970" s="144" t="str">
        <f>'[11]Depr Exp'!B4970</f>
        <v>E3566 TSM O/H Conductor/Devices-12</v>
      </c>
      <c r="C4970" s="144" t="str">
        <f>'[11]Depr Exp'!C4970</f>
        <v>403E</v>
      </c>
      <c r="D4970" s="144"/>
      <c r="E4970" s="282">
        <f>'[11]Depr Exp'!E4970</f>
        <v>43465</v>
      </c>
      <c r="F4970" s="523">
        <f>'[11]Depr Exp'!F4970</f>
        <v>34084539.939999998</v>
      </c>
      <c r="G4970" s="305">
        <f>'[11]Depr Exp'!G4970</f>
        <v>1.8099999999999998E-2</v>
      </c>
      <c r="H4970" s="524">
        <f>'[11]Depr Exp'!H4970</f>
        <v>51410.85</v>
      </c>
      <c r="I4970" s="523">
        <f>'[11]Depr Exp'!I4970</f>
        <v>34084539.939999998</v>
      </c>
      <c r="J4970" s="305">
        <f>'[11]Depr Exp'!J4970</f>
        <v>1.8099999999999998E-2</v>
      </c>
      <c r="K4970" s="373">
        <f>'[11]Depr Exp'!K4970</f>
        <v>51410.847742833321</v>
      </c>
      <c r="L4970" s="524">
        <f>'[11]Depr Exp'!L4970</f>
        <v>0</v>
      </c>
      <c r="M4970" s="144"/>
      <c r="N4970" s="144"/>
    </row>
    <row r="4971" spans="1:14" ht="15.75" thickBot="1">
      <c r="A4971" s="159" t="str">
        <f>'[11]Depr Exp'!A4971</f>
        <v>E3566 TSM O/H Conductor/Devices Total</v>
      </c>
      <c r="B4971" s="144">
        <f>'[11]Depr Exp'!B4971</f>
        <v>0</v>
      </c>
      <c r="C4971" s="502" t="str">
        <f>'[11]Depr Exp'!C4971</f>
        <v>ETSM</v>
      </c>
      <c r="D4971" s="144"/>
      <c r="E4971" s="281" t="str">
        <f>'[11]Depr Exp'!E4971</f>
        <v>Total</v>
      </c>
      <c r="F4971" s="141">
        <f>'[11]Depr Exp'!F4971</f>
        <v>0</v>
      </c>
      <c r="G4971" s="252">
        <f>'[11]Depr Exp'!G4971</f>
        <v>0</v>
      </c>
      <c r="H4971" s="286">
        <f>'[11]Depr Exp'!H4971</f>
        <v>609135.99</v>
      </c>
      <c r="I4971" s="141">
        <f>'[11]Depr Exp'!I4971</f>
        <v>0</v>
      </c>
      <c r="J4971" s="252">
        <f>'[11]Depr Exp'!J4971</f>
        <v>0</v>
      </c>
      <c r="K4971" s="286">
        <f>'[11]Depr Exp'!K4971</f>
        <v>616930.17291399988</v>
      </c>
      <c r="L4971" s="286">
        <f>'[11]Depr Exp'!L4971</f>
        <v>7794.18</v>
      </c>
      <c r="M4971" s="144"/>
      <c r="N4971" s="144"/>
    </row>
    <row r="4972" spans="1:14" ht="13.5" thickTop="1">
      <c r="A4972" s="144" t="str">
        <f>'[11]Depr Exp'!A4972</f>
        <v>E3567 TSM O/H Cond, Baker Common</v>
      </c>
      <c r="B4972" s="144" t="str">
        <f>'[11]Depr Exp'!B4972</f>
        <v>E3567 TSM O/H Cond, Baker Common-1</v>
      </c>
      <c r="C4972" s="144" t="str">
        <f>'[11]Depr Exp'!C4972</f>
        <v>403E</v>
      </c>
      <c r="D4972" s="144"/>
      <c r="E4972" s="282">
        <f>'[11]Depr Exp'!E4972</f>
        <v>43131</v>
      </c>
      <c r="F4972" s="523">
        <f>'[11]Depr Exp'!F4972</f>
        <v>6097570.4800000004</v>
      </c>
      <c r="G4972" s="305">
        <f>'[11]Depr Exp'!G4972</f>
        <v>1.3100000000000001E-2</v>
      </c>
      <c r="H4972" s="524">
        <f>'[11]Depr Exp'!H4972</f>
        <v>6656.5099999999993</v>
      </c>
      <c r="I4972" s="523">
        <f>'[11]Depr Exp'!I4972</f>
        <v>6097570.4800000004</v>
      </c>
      <c r="J4972" s="305">
        <f>'[11]Depr Exp'!J4972</f>
        <v>1.3100000000000001E-2</v>
      </c>
      <c r="K4972" s="373">
        <f>'[11]Depr Exp'!K4972</f>
        <v>6656.5144406666668</v>
      </c>
      <c r="L4972" s="524">
        <f>'[11]Depr Exp'!L4972</f>
        <v>0</v>
      </c>
      <c r="M4972" s="144"/>
      <c r="N4972" s="144"/>
    </row>
    <row r="4973" spans="1:14">
      <c r="A4973" s="144" t="str">
        <f>'[11]Depr Exp'!A4973</f>
        <v>E3567 TSM O/H Cond, Baker Common</v>
      </c>
      <c r="B4973" s="144" t="str">
        <f>'[11]Depr Exp'!B4973</f>
        <v>E3567 TSM O/H Cond, Baker Common-2</v>
      </c>
      <c r="C4973" s="144" t="str">
        <f>'[11]Depr Exp'!C4973</f>
        <v>403E</v>
      </c>
      <c r="D4973" s="144"/>
      <c r="E4973" s="282">
        <f>'[11]Depr Exp'!E4973</f>
        <v>43159</v>
      </c>
      <c r="F4973" s="523">
        <f>'[11]Depr Exp'!F4973</f>
        <v>6097570.4800000004</v>
      </c>
      <c r="G4973" s="305">
        <f>'[11]Depr Exp'!G4973</f>
        <v>1.3100000000000001E-2</v>
      </c>
      <c r="H4973" s="524">
        <f>'[11]Depr Exp'!H4973</f>
        <v>6656.5099999999993</v>
      </c>
      <c r="I4973" s="523">
        <f>'[11]Depr Exp'!I4973</f>
        <v>6097570.4800000004</v>
      </c>
      <c r="J4973" s="305">
        <f>'[11]Depr Exp'!J4973</f>
        <v>1.3100000000000001E-2</v>
      </c>
      <c r="K4973" s="373">
        <f>'[11]Depr Exp'!K4973</f>
        <v>6656.5144406666668</v>
      </c>
      <c r="L4973" s="524">
        <f>'[11]Depr Exp'!L4973</f>
        <v>0</v>
      </c>
      <c r="M4973" s="144"/>
      <c r="N4973" s="144"/>
    </row>
    <row r="4974" spans="1:14">
      <c r="A4974" s="144" t="str">
        <f>'[11]Depr Exp'!A4974</f>
        <v>E3567 TSM O/H Cond, Baker Common</v>
      </c>
      <c r="B4974" s="144" t="str">
        <f>'[11]Depr Exp'!B4974</f>
        <v>E3567 TSM O/H Cond, Baker Common-3</v>
      </c>
      <c r="C4974" s="144" t="str">
        <f>'[11]Depr Exp'!C4974</f>
        <v>403E</v>
      </c>
      <c r="D4974" s="144"/>
      <c r="E4974" s="282">
        <f>'[11]Depr Exp'!E4974</f>
        <v>43190</v>
      </c>
      <c r="F4974" s="523">
        <f>'[11]Depr Exp'!F4974</f>
        <v>6097570.4800000004</v>
      </c>
      <c r="G4974" s="305">
        <f>'[11]Depr Exp'!G4974</f>
        <v>1.3100000000000001E-2</v>
      </c>
      <c r="H4974" s="524">
        <f>'[11]Depr Exp'!H4974</f>
        <v>6656.5099999999993</v>
      </c>
      <c r="I4974" s="523">
        <f>'[11]Depr Exp'!I4974</f>
        <v>6097570.4800000004</v>
      </c>
      <c r="J4974" s="305">
        <f>'[11]Depr Exp'!J4974</f>
        <v>1.3100000000000001E-2</v>
      </c>
      <c r="K4974" s="373">
        <f>'[11]Depr Exp'!K4974</f>
        <v>6656.5144406666668</v>
      </c>
      <c r="L4974" s="524">
        <f>'[11]Depr Exp'!L4974</f>
        <v>0</v>
      </c>
      <c r="M4974" s="144"/>
      <c r="N4974" s="144"/>
    </row>
    <row r="4975" spans="1:14">
      <c r="A4975" s="144" t="str">
        <f>'[11]Depr Exp'!A4975</f>
        <v>E3567 TSM O/H Cond, Baker Common</v>
      </c>
      <c r="B4975" s="144" t="str">
        <f>'[11]Depr Exp'!B4975</f>
        <v>E3567 TSM O/H Cond, Baker Common-4</v>
      </c>
      <c r="C4975" s="144" t="str">
        <f>'[11]Depr Exp'!C4975</f>
        <v>403E</v>
      </c>
      <c r="D4975" s="144"/>
      <c r="E4975" s="282">
        <f>'[11]Depr Exp'!E4975</f>
        <v>43220</v>
      </c>
      <c r="F4975" s="523">
        <f>'[11]Depr Exp'!F4975</f>
        <v>6097570.4800000004</v>
      </c>
      <c r="G4975" s="305">
        <f>'[11]Depr Exp'!G4975</f>
        <v>1.3100000000000001E-2</v>
      </c>
      <c r="H4975" s="524">
        <f>'[11]Depr Exp'!H4975</f>
        <v>6656.5099999999993</v>
      </c>
      <c r="I4975" s="523">
        <f>'[11]Depr Exp'!I4975</f>
        <v>6097570.4800000004</v>
      </c>
      <c r="J4975" s="305">
        <f>'[11]Depr Exp'!J4975</f>
        <v>1.3100000000000001E-2</v>
      </c>
      <c r="K4975" s="373">
        <f>'[11]Depr Exp'!K4975</f>
        <v>6656.5144406666668</v>
      </c>
      <c r="L4975" s="524">
        <f>'[11]Depr Exp'!L4975</f>
        <v>0</v>
      </c>
      <c r="M4975" s="144"/>
      <c r="N4975" s="144"/>
    </row>
    <row r="4976" spans="1:14">
      <c r="A4976" s="144" t="str">
        <f>'[11]Depr Exp'!A4976</f>
        <v>E3567 TSM O/H Cond, Baker Common</v>
      </c>
      <c r="B4976" s="144" t="str">
        <f>'[11]Depr Exp'!B4976</f>
        <v>E3567 TSM O/H Cond, Baker Common-5</v>
      </c>
      <c r="C4976" s="144" t="str">
        <f>'[11]Depr Exp'!C4976</f>
        <v>403E</v>
      </c>
      <c r="D4976" s="144"/>
      <c r="E4976" s="282">
        <f>'[11]Depr Exp'!E4976</f>
        <v>43251</v>
      </c>
      <c r="F4976" s="523">
        <f>'[11]Depr Exp'!F4976</f>
        <v>6097570.4800000004</v>
      </c>
      <c r="G4976" s="305">
        <f>'[11]Depr Exp'!G4976</f>
        <v>1.3100000000000001E-2</v>
      </c>
      <c r="H4976" s="524">
        <f>'[11]Depr Exp'!H4976</f>
        <v>6656.5099999999993</v>
      </c>
      <c r="I4976" s="523">
        <f>'[11]Depr Exp'!I4976</f>
        <v>6097570.4800000004</v>
      </c>
      <c r="J4976" s="305">
        <f>'[11]Depr Exp'!J4976</f>
        <v>1.3100000000000001E-2</v>
      </c>
      <c r="K4976" s="373">
        <f>'[11]Depr Exp'!K4976</f>
        <v>6656.5144406666668</v>
      </c>
      <c r="L4976" s="524">
        <f>'[11]Depr Exp'!L4976</f>
        <v>0</v>
      </c>
      <c r="M4976" s="144"/>
      <c r="N4976" s="144"/>
    </row>
    <row r="4977" spans="1:14">
      <c r="A4977" s="144" t="str">
        <f>'[11]Depr Exp'!A4977</f>
        <v>E3567 TSM O/H Cond, Baker Common</v>
      </c>
      <c r="B4977" s="144" t="str">
        <f>'[11]Depr Exp'!B4977</f>
        <v>E3567 TSM O/H Cond, Baker Common-6</v>
      </c>
      <c r="C4977" s="144" t="str">
        <f>'[11]Depr Exp'!C4977</f>
        <v>403E</v>
      </c>
      <c r="D4977" s="144"/>
      <c r="E4977" s="282">
        <f>'[11]Depr Exp'!E4977</f>
        <v>43281</v>
      </c>
      <c r="F4977" s="523">
        <f>'[11]Depr Exp'!F4977</f>
        <v>6097570.4800000004</v>
      </c>
      <c r="G4977" s="305">
        <f>'[11]Depr Exp'!G4977</f>
        <v>1.3100000000000001E-2</v>
      </c>
      <c r="H4977" s="524">
        <f>'[11]Depr Exp'!H4977</f>
        <v>6656.5099999999993</v>
      </c>
      <c r="I4977" s="523">
        <f>'[11]Depr Exp'!I4977</f>
        <v>6097570.4800000004</v>
      </c>
      <c r="J4977" s="305">
        <f>'[11]Depr Exp'!J4977</f>
        <v>1.3100000000000001E-2</v>
      </c>
      <c r="K4977" s="373">
        <f>'[11]Depr Exp'!K4977</f>
        <v>6656.5144406666668</v>
      </c>
      <c r="L4977" s="524">
        <f>'[11]Depr Exp'!L4977</f>
        <v>0</v>
      </c>
      <c r="M4977" s="144"/>
      <c r="N4977" s="144"/>
    </row>
    <row r="4978" spans="1:14">
      <c r="A4978" s="144" t="str">
        <f>'[11]Depr Exp'!A4978</f>
        <v>E3567 TSM O/H Cond, Baker Common</v>
      </c>
      <c r="B4978" s="144" t="str">
        <f>'[11]Depr Exp'!B4978</f>
        <v>E3567 TSM O/H Cond, Baker Common-7</v>
      </c>
      <c r="C4978" s="144" t="str">
        <f>'[11]Depr Exp'!C4978</f>
        <v>403E</v>
      </c>
      <c r="D4978" s="144"/>
      <c r="E4978" s="282">
        <f>'[11]Depr Exp'!E4978</f>
        <v>43312</v>
      </c>
      <c r="F4978" s="523">
        <f>'[11]Depr Exp'!F4978</f>
        <v>6097570.4800000004</v>
      </c>
      <c r="G4978" s="305">
        <f>'[11]Depr Exp'!G4978</f>
        <v>1.3100000000000001E-2</v>
      </c>
      <c r="H4978" s="524">
        <f>'[11]Depr Exp'!H4978</f>
        <v>6656.5099999999993</v>
      </c>
      <c r="I4978" s="523">
        <f>'[11]Depr Exp'!I4978</f>
        <v>6097570.4800000004</v>
      </c>
      <c r="J4978" s="305">
        <f>'[11]Depr Exp'!J4978</f>
        <v>1.3100000000000001E-2</v>
      </c>
      <c r="K4978" s="373">
        <f>'[11]Depr Exp'!K4978</f>
        <v>6656.5144406666668</v>
      </c>
      <c r="L4978" s="524">
        <f>'[11]Depr Exp'!L4978</f>
        <v>0</v>
      </c>
      <c r="M4978" s="144"/>
      <c r="N4978" s="144"/>
    </row>
    <row r="4979" spans="1:14">
      <c r="A4979" s="144" t="str">
        <f>'[11]Depr Exp'!A4979</f>
        <v>E3567 TSM O/H Cond, Baker Common</v>
      </c>
      <c r="B4979" s="144" t="str">
        <f>'[11]Depr Exp'!B4979</f>
        <v>E3567 TSM O/H Cond, Baker Common-8</v>
      </c>
      <c r="C4979" s="144" t="str">
        <f>'[11]Depr Exp'!C4979</f>
        <v>403E</v>
      </c>
      <c r="D4979" s="144"/>
      <c r="E4979" s="282">
        <f>'[11]Depr Exp'!E4979</f>
        <v>43343</v>
      </c>
      <c r="F4979" s="523">
        <f>'[11]Depr Exp'!F4979</f>
        <v>6097570.4800000004</v>
      </c>
      <c r="G4979" s="305">
        <f>'[11]Depr Exp'!G4979</f>
        <v>1.3100000000000001E-2</v>
      </c>
      <c r="H4979" s="524">
        <f>'[11]Depr Exp'!H4979</f>
        <v>6656.5099999999993</v>
      </c>
      <c r="I4979" s="523">
        <f>'[11]Depr Exp'!I4979</f>
        <v>6097570.4800000004</v>
      </c>
      <c r="J4979" s="305">
        <f>'[11]Depr Exp'!J4979</f>
        <v>1.3100000000000001E-2</v>
      </c>
      <c r="K4979" s="373">
        <f>'[11]Depr Exp'!K4979</f>
        <v>6656.5144406666668</v>
      </c>
      <c r="L4979" s="524">
        <f>'[11]Depr Exp'!L4979</f>
        <v>0</v>
      </c>
      <c r="M4979" s="144"/>
      <c r="N4979" s="144"/>
    </row>
    <row r="4980" spans="1:14">
      <c r="A4980" s="144" t="str">
        <f>'[11]Depr Exp'!A4980</f>
        <v>E3567 TSM O/H Cond, Baker Common</v>
      </c>
      <c r="B4980" s="144" t="str">
        <f>'[11]Depr Exp'!B4980</f>
        <v>E3567 TSM O/H Cond, Baker Common-9</v>
      </c>
      <c r="C4980" s="144" t="str">
        <f>'[11]Depr Exp'!C4980</f>
        <v>403E</v>
      </c>
      <c r="D4980" s="144"/>
      <c r="E4980" s="282">
        <f>'[11]Depr Exp'!E4980</f>
        <v>43373</v>
      </c>
      <c r="F4980" s="523">
        <f>'[11]Depr Exp'!F4980</f>
        <v>6097570.4800000004</v>
      </c>
      <c r="G4980" s="305">
        <f>'[11]Depr Exp'!G4980</f>
        <v>1.3100000000000001E-2</v>
      </c>
      <c r="H4980" s="524">
        <f>'[11]Depr Exp'!H4980</f>
        <v>6656.5099999999993</v>
      </c>
      <c r="I4980" s="523">
        <f>'[11]Depr Exp'!I4980</f>
        <v>6097570.4800000004</v>
      </c>
      <c r="J4980" s="305">
        <f>'[11]Depr Exp'!J4980</f>
        <v>1.3100000000000001E-2</v>
      </c>
      <c r="K4980" s="373">
        <f>'[11]Depr Exp'!K4980</f>
        <v>6656.5144406666668</v>
      </c>
      <c r="L4980" s="524">
        <f>'[11]Depr Exp'!L4980</f>
        <v>0</v>
      </c>
      <c r="M4980" s="144"/>
      <c r="N4980" s="144"/>
    </row>
    <row r="4981" spans="1:14">
      <c r="A4981" s="144" t="str">
        <f>'[11]Depr Exp'!A4981</f>
        <v>E3567 TSM O/H Cond, Baker Common</v>
      </c>
      <c r="B4981" s="144" t="str">
        <f>'[11]Depr Exp'!B4981</f>
        <v>E3567 TSM O/H Cond, Baker Common-10</v>
      </c>
      <c r="C4981" s="144" t="str">
        <f>'[11]Depr Exp'!C4981</f>
        <v>403E</v>
      </c>
      <c r="D4981" s="144"/>
      <c r="E4981" s="282">
        <f>'[11]Depr Exp'!E4981</f>
        <v>43404</v>
      </c>
      <c r="F4981" s="523">
        <f>'[11]Depr Exp'!F4981</f>
        <v>6097570.4800000004</v>
      </c>
      <c r="G4981" s="305">
        <f>'[11]Depr Exp'!G4981</f>
        <v>1.3100000000000001E-2</v>
      </c>
      <c r="H4981" s="524">
        <f>'[11]Depr Exp'!H4981</f>
        <v>6656.5099999999993</v>
      </c>
      <c r="I4981" s="523">
        <f>'[11]Depr Exp'!I4981</f>
        <v>6097570.4800000004</v>
      </c>
      <c r="J4981" s="305">
        <f>'[11]Depr Exp'!J4981</f>
        <v>1.3100000000000001E-2</v>
      </c>
      <c r="K4981" s="373">
        <f>'[11]Depr Exp'!K4981</f>
        <v>6656.5144406666668</v>
      </c>
      <c r="L4981" s="524">
        <f>'[11]Depr Exp'!L4981</f>
        <v>0</v>
      </c>
      <c r="M4981" s="144"/>
      <c r="N4981" s="144"/>
    </row>
    <row r="4982" spans="1:14">
      <c r="A4982" s="144" t="str">
        <f>'[11]Depr Exp'!A4982</f>
        <v>E3567 TSM O/H Cond, Baker Common</v>
      </c>
      <c r="B4982" s="144" t="str">
        <f>'[11]Depr Exp'!B4982</f>
        <v>E3567 TSM O/H Cond, Baker Common-11</v>
      </c>
      <c r="C4982" s="144" t="str">
        <f>'[11]Depr Exp'!C4982</f>
        <v>403E</v>
      </c>
      <c r="D4982" s="144"/>
      <c r="E4982" s="282">
        <f>'[11]Depr Exp'!E4982</f>
        <v>43434</v>
      </c>
      <c r="F4982" s="523">
        <f>'[11]Depr Exp'!F4982</f>
        <v>6097570.4800000004</v>
      </c>
      <c r="G4982" s="305">
        <f>'[11]Depr Exp'!G4982</f>
        <v>1.3100000000000001E-2</v>
      </c>
      <c r="H4982" s="524">
        <f>'[11]Depr Exp'!H4982</f>
        <v>6656.5099999999993</v>
      </c>
      <c r="I4982" s="523">
        <f>'[11]Depr Exp'!I4982</f>
        <v>6097570.4800000004</v>
      </c>
      <c r="J4982" s="305">
        <f>'[11]Depr Exp'!J4982</f>
        <v>1.3100000000000001E-2</v>
      </c>
      <c r="K4982" s="373">
        <f>'[11]Depr Exp'!K4982</f>
        <v>6656.5144406666668</v>
      </c>
      <c r="L4982" s="524">
        <f>'[11]Depr Exp'!L4982</f>
        <v>0</v>
      </c>
      <c r="M4982" s="144"/>
      <c r="N4982" s="144"/>
    </row>
    <row r="4983" spans="1:14">
      <c r="A4983" s="144" t="str">
        <f>'[11]Depr Exp'!A4983</f>
        <v>E3567 TSM O/H Cond, Baker Common</v>
      </c>
      <c r="B4983" s="144" t="str">
        <f>'[11]Depr Exp'!B4983</f>
        <v>E3567 TSM O/H Cond, Baker Common-12</v>
      </c>
      <c r="C4983" s="144" t="str">
        <f>'[11]Depr Exp'!C4983</f>
        <v>403E</v>
      </c>
      <c r="D4983" s="144"/>
      <c r="E4983" s="282">
        <f>'[11]Depr Exp'!E4983</f>
        <v>43465</v>
      </c>
      <c r="F4983" s="523">
        <f>'[11]Depr Exp'!F4983</f>
        <v>6097570.4800000004</v>
      </c>
      <c r="G4983" s="305">
        <f>'[11]Depr Exp'!G4983</f>
        <v>1.3100000000000001E-2</v>
      </c>
      <c r="H4983" s="524">
        <f>'[11]Depr Exp'!H4983</f>
        <v>6656.5099999999993</v>
      </c>
      <c r="I4983" s="523">
        <f>'[11]Depr Exp'!I4983</f>
        <v>6097570.4800000004</v>
      </c>
      <c r="J4983" s="305">
        <f>'[11]Depr Exp'!J4983</f>
        <v>1.3100000000000001E-2</v>
      </c>
      <c r="K4983" s="373">
        <f>'[11]Depr Exp'!K4983</f>
        <v>6656.5144406666668</v>
      </c>
      <c r="L4983" s="524">
        <f>'[11]Depr Exp'!L4983</f>
        <v>0</v>
      </c>
      <c r="M4983" s="144"/>
      <c r="N4983" s="144"/>
    </row>
    <row r="4984" spans="1:14" ht="15.75" thickBot="1">
      <c r="A4984" s="159" t="str">
        <f>'[11]Depr Exp'!A4984</f>
        <v>E3567 TSM O/H Cond, Baker Common Total</v>
      </c>
      <c r="B4984" s="144">
        <f>'[11]Depr Exp'!B4984</f>
        <v>0</v>
      </c>
      <c r="C4984" s="502" t="str">
        <f>'[11]Depr Exp'!C4984</f>
        <v>ETSM</v>
      </c>
      <c r="D4984" s="144"/>
      <c r="E4984" s="281" t="str">
        <f>'[11]Depr Exp'!E4984</f>
        <v>Total</v>
      </c>
      <c r="F4984" s="141">
        <f>'[11]Depr Exp'!F4984</f>
        <v>0</v>
      </c>
      <c r="G4984" s="252">
        <f>'[11]Depr Exp'!G4984</f>
        <v>0</v>
      </c>
      <c r="H4984" s="286">
        <f>'[11]Depr Exp'!H4984</f>
        <v>79878.12</v>
      </c>
      <c r="I4984" s="141">
        <f>'[11]Depr Exp'!I4984</f>
        <v>0</v>
      </c>
      <c r="J4984" s="252">
        <f>'[11]Depr Exp'!J4984</f>
        <v>0</v>
      </c>
      <c r="K4984" s="286">
        <f>'[11]Depr Exp'!K4984</f>
        <v>79878.173288000005</v>
      </c>
      <c r="L4984" s="286">
        <f>'[11]Depr Exp'!L4984</f>
        <v>0.05</v>
      </c>
      <c r="M4984" s="144"/>
      <c r="N4984" s="144"/>
    </row>
    <row r="4985" spans="1:14" ht="13.5" thickTop="1">
      <c r="A4985" s="144" t="str">
        <f>'[11]Depr Exp'!A4985</f>
        <v>E3567 TSM O/H Cond, Upper Baker</v>
      </c>
      <c r="B4985" s="144" t="str">
        <f>'[11]Depr Exp'!B4985</f>
        <v>E3567 TSM O/H Cond, Upper Baker-1</v>
      </c>
      <c r="C4985" s="144" t="str">
        <f>'[11]Depr Exp'!C4985</f>
        <v>403E</v>
      </c>
      <c r="D4985" s="144"/>
      <c r="E4985" s="282">
        <f>'[11]Depr Exp'!E4985</f>
        <v>43131</v>
      </c>
      <c r="F4985" s="523">
        <f>'[11]Depr Exp'!F4985</f>
        <v>683462.18</v>
      </c>
      <c r="G4985" s="305">
        <f>'[11]Depr Exp'!G4985</f>
        <v>1.3100000000000001E-2</v>
      </c>
      <c r="H4985" s="524">
        <f>'[11]Depr Exp'!H4985</f>
        <v>746.11</v>
      </c>
      <c r="I4985" s="523">
        <f>'[11]Depr Exp'!I4985</f>
        <v>683462.18</v>
      </c>
      <c r="J4985" s="305">
        <f>'[11]Depr Exp'!J4985</f>
        <v>1.3100000000000001E-2</v>
      </c>
      <c r="K4985" s="373">
        <f>'[11]Depr Exp'!K4985</f>
        <v>746.11287983333341</v>
      </c>
      <c r="L4985" s="524">
        <f>'[11]Depr Exp'!L4985</f>
        <v>0</v>
      </c>
      <c r="M4985" s="144"/>
      <c r="N4985" s="144"/>
    </row>
    <row r="4986" spans="1:14">
      <c r="A4986" s="144" t="str">
        <f>'[11]Depr Exp'!A4986</f>
        <v>E3567 TSM O/H Cond, Upper Baker</v>
      </c>
      <c r="B4986" s="144" t="str">
        <f>'[11]Depr Exp'!B4986</f>
        <v>E3567 TSM O/H Cond, Upper Baker-2</v>
      </c>
      <c r="C4986" s="144" t="str">
        <f>'[11]Depr Exp'!C4986</f>
        <v>403E</v>
      </c>
      <c r="D4986" s="144"/>
      <c r="E4986" s="282">
        <f>'[11]Depr Exp'!E4986</f>
        <v>43159</v>
      </c>
      <c r="F4986" s="523">
        <f>'[11]Depr Exp'!F4986</f>
        <v>683462.18</v>
      </c>
      <c r="G4986" s="305">
        <f>'[11]Depr Exp'!G4986</f>
        <v>1.3100000000000001E-2</v>
      </c>
      <c r="H4986" s="524">
        <f>'[11]Depr Exp'!H4986</f>
        <v>746.11</v>
      </c>
      <c r="I4986" s="523">
        <f>'[11]Depr Exp'!I4986</f>
        <v>683462.18</v>
      </c>
      <c r="J4986" s="305">
        <f>'[11]Depr Exp'!J4986</f>
        <v>1.3100000000000001E-2</v>
      </c>
      <c r="K4986" s="373">
        <f>'[11]Depr Exp'!K4986</f>
        <v>746.11287983333341</v>
      </c>
      <c r="L4986" s="524">
        <f>'[11]Depr Exp'!L4986</f>
        <v>0</v>
      </c>
      <c r="M4986" s="144"/>
      <c r="N4986" s="144"/>
    </row>
    <row r="4987" spans="1:14">
      <c r="A4987" s="144" t="str">
        <f>'[11]Depr Exp'!A4987</f>
        <v>E3567 TSM O/H Cond, Upper Baker</v>
      </c>
      <c r="B4987" s="144" t="str">
        <f>'[11]Depr Exp'!B4987</f>
        <v>E3567 TSM O/H Cond, Upper Baker-3</v>
      </c>
      <c r="C4987" s="144" t="str">
        <f>'[11]Depr Exp'!C4987</f>
        <v>403E</v>
      </c>
      <c r="D4987" s="144"/>
      <c r="E4987" s="282">
        <f>'[11]Depr Exp'!E4987</f>
        <v>43190</v>
      </c>
      <c r="F4987" s="523">
        <f>'[11]Depr Exp'!F4987</f>
        <v>683462.18</v>
      </c>
      <c r="G4987" s="305">
        <f>'[11]Depr Exp'!G4987</f>
        <v>1.3100000000000001E-2</v>
      </c>
      <c r="H4987" s="524">
        <f>'[11]Depr Exp'!H4987</f>
        <v>746.11</v>
      </c>
      <c r="I4987" s="523">
        <f>'[11]Depr Exp'!I4987</f>
        <v>683462.18</v>
      </c>
      <c r="J4987" s="305">
        <f>'[11]Depr Exp'!J4987</f>
        <v>1.3100000000000001E-2</v>
      </c>
      <c r="K4987" s="373">
        <f>'[11]Depr Exp'!K4987</f>
        <v>746.11287983333341</v>
      </c>
      <c r="L4987" s="524">
        <f>'[11]Depr Exp'!L4987</f>
        <v>0</v>
      </c>
      <c r="M4987" s="144"/>
      <c r="N4987" s="144"/>
    </row>
    <row r="4988" spans="1:14">
      <c r="A4988" s="144" t="str">
        <f>'[11]Depr Exp'!A4988</f>
        <v>E3567 TSM O/H Cond, Upper Baker</v>
      </c>
      <c r="B4988" s="144" t="str">
        <f>'[11]Depr Exp'!B4988</f>
        <v>E3567 TSM O/H Cond, Upper Baker-4</v>
      </c>
      <c r="C4988" s="144" t="str">
        <f>'[11]Depr Exp'!C4988</f>
        <v>403E</v>
      </c>
      <c r="D4988" s="144"/>
      <c r="E4988" s="282">
        <f>'[11]Depr Exp'!E4988</f>
        <v>43220</v>
      </c>
      <c r="F4988" s="523">
        <f>'[11]Depr Exp'!F4988</f>
        <v>683462.18</v>
      </c>
      <c r="G4988" s="305">
        <f>'[11]Depr Exp'!G4988</f>
        <v>1.3100000000000001E-2</v>
      </c>
      <c r="H4988" s="524">
        <f>'[11]Depr Exp'!H4988</f>
        <v>746.11</v>
      </c>
      <c r="I4988" s="523">
        <f>'[11]Depr Exp'!I4988</f>
        <v>683462.18</v>
      </c>
      <c r="J4988" s="305">
        <f>'[11]Depr Exp'!J4988</f>
        <v>1.3100000000000001E-2</v>
      </c>
      <c r="K4988" s="373">
        <f>'[11]Depr Exp'!K4988</f>
        <v>746.11287983333341</v>
      </c>
      <c r="L4988" s="524">
        <f>'[11]Depr Exp'!L4988</f>
        <v>0</v>
      </c>
      <c r="M4988" s="144"/>
      <c r="N4988" s="144"/>
    </row>
    <row r="4989" spans="1:14">
      <c r="A4989" s="144" t="str">
        <f>'[11]Depr Exp'!A4989</f>
        <v>E3567 TSM O/H Cond, Upper Baker</v>
      </c>
      <c r="B4989" s="144" t="str">
        <f>'[11]Depr Exp'!B4989</f>
        <v>E3567 TSM O/H Cond, Upper Baker-5</v>
      </c>
      <c r="C4989" s="144" t="str">
        <f>'[11]Depr Exp'!C4989</f>
        <v>403E</v>
      </c>
      <c r="D4989" s="144"/>
      <c r="E4989" s="282">
        <f>'[11]Depr Exp'!E4989</f>
        <v>43251</v>
      </c>
      <c r="F4989" s="523">
        <f>'[11]Depr Exp'!F4989</f>
        <v>683462.18</v>
      </c>
      <c r="G4989" s="305">
        <f>'[11]Depr Exp'!G4989</f>
        <v>1.3100000000000001E-2</v>
      </c>
      <c r="H4989" s="524">
        <f>'[11]Depr Exp'!H4989</f>
        <v>746.11</v>
      </c>
      <c r="I4989" s="523">
        <f>'[11]Depr Exp'!I4989</f>
        <v>683462.18</v>
      </c>
      <c r="J4989" s="305">
        <f>'[11]Depr Exp'!J4989</f>
        <v>1.3100000000000001E-2</v>
      </c>
      <c r="K4989" s="373">
        <f>'[11]Depr Exp'!K4989</f>
        <v>746.11287983333341</v>
      </c>
      <c r="L4989" s="524">
        <f>'[11]Depr Exp'!L4989</f>
        <v>0</v>
      </c>
      <c r="M4989" s="144"/>
      <c r="N4989" s="144"/>
    </row>
    <row r="4990" spans="1:14">
      <c r="A4990" s="144" t="str">
        <f>'[11]Depr Exp'!A4990</f>
        <v>E3567 TSM O/H Cond, Upper Baker</v>
      </c>
      <c r="B4990" s="144" t="str">
        <f>'[11]Depr Exp'!B4990</f>
        <v>E3567 TSM O/H Cond, Upper Baker-6</v>
      </c>
      <c r="C4990" s="144" t="str">
        <f>'[11]Depr Exp'!C4990</f>
        <v>403E</v>
      </c>
      <c r="D4990" s="144"/>
      <c r="E4990" s="282">
        <f>'[11]Depr Exp'!E4990</f>
        <v>43281</v>
      </c>
      <c r="F4990" s="523">
        <f>'[11]Depr Exp'!F4990</f>
        <v>683462.18</v>
      </c>
      <c r="G4990" s="305">
        <f>'[11]Depr Exp'!G4990</f>
        <v>1.3100000000000001E-2</v>
      </c>
      <c r="H4990" s="524">
        <f>'[11]Depr Exp'!H4990</f>
        <v>746.11</v>
      </c>
      <c r="I4990" s="523">
        <f>'[11]Depr Exp'!I4990</f>
        <v>683462.18</v>
      </c>
      <c r="J4990" s="305">
        <f>'[11]Depr Exp'!J4990</f>
        <v>1.3100000000000001E-2</v>
      </c>
      <c r="K4990" s="373">
        <f>'[11]Depr Exp'!K4990</f>
        <v>746.11287983333341</v>
      </c>
      <c r="L4990" s="524">
        <f>'[11]Depr Exp'!L4990</f>
        <v>0</v>
      </c>
      <c r="M4990" s="144"/>
      <c r="N4990" s="144"/>
    </row>
    <row r="4991" spans="1:14">
      <c r="A4991" s="144" t="str">
        <f>'[11]Depr Exp'!A4991</f>
        <v>E3567 TSM O/H Cond, Upper Baker</v>
      </c>
      <c r="B4991" s="144" t="str">
        <f>'[11]Depr Exp'!B4991</f>
        <v>E3567 TSM O/H Cond, Upper Baker-7</v>
      </c>
      <c r="C4991" s="144" t="str">
        <f>'[11]Depr Exp'!C4991</f>
        <v>403E</v>
      </c>
      <c r="D4991" s="144"/>
      <c r="E4991" s="282">
        <f>'[11]Depr Exp'!E4991</f>
        <v>43312</v>
      </c>
      <c r="F4991" s="523">
        <f>'[11]Depr Exp'!F4991</f>
        <v>683462.18</v>
      </c>
      <c r="G4991" s="305">
        <f>'[11]Depr Exp'!G4991</f>
        <v>1.3100000000000001E-2</v>
      </c>
      <c r="H4991" s="524">
        <f>'[11]Depr Exp'!H4991</f>
        <v>746.11</v>
      </c>
      <c r="I4991" s="523">
        <f>'[11]Depr Exp'!I4991</f>
        <v>683462.18</v>
      </c>
      <c r="J4991" s="305">
        <f>'[11]Depr Exp'!J4991</f>
        <v>1.3100000000000001E-2</v>
      </c>
      <c r="K4991" s="373">
        <f>'[11]Depr Exp'!K4991</f>
        <v>746.11287983333341</v>
      </c>
      <c r="L4991" s="524">
        <f>'[11]Depr Exp'!L4991</f>
        <v>0</v>
      </c>
      <c r="M4991" s="144"/>
      <c r="N4991" s="144"/>
    </row>
    <row r="4992" spans="1:14">
      <c r="A4992" s="144" t="str">
        <f>'[11]Depr Exp'!A4992</f>
        <v>E3567 TSM O/H Cond, Upper Baker</v>
      </c>
      <c r="B4992" s="144" t="str">
        <f>'[11]Depr Exp'!B4992</f>
        <v>E3567 TSM O/H Cond, Upper Baker-8</v>
      </c>
      <c r="C4992" s="144" t="str">
        <f>'[11]Depr Exp'!C4992</f>
        <v>403E</v>
      </c>
      <c r="D4992" s="144"/>
      <c r="E4992" s="282">
        <f>'[11]Depr Exp'!E4992</f>
        <v>43343</v>
      </c>
      <c r="F4992" s="523">
        <f>'[11]Depr Exp'!F4992</f>
        <v>683462.18</v>
      </c>
      <c r="G4992" s="305">
        <f>'[11]Depr Exp'!G4992</f>
        <v>1.3100000000000001E-2</v>
      </c>
      <c r="H4992" s="524">
        <f>'[11]Depr Exp'!H4992</f>
        <v>746.11</v>
      </c>
      <c r="I4992" s="523">
        <f>'[11]Depr Exp'!I4992</f>
        <v>683462.18</v>
      </c>
      <c r="J4992" s="305">
        <f>'[11]Depr Exp'!J4992</f>
        <v>1.3100000000000001E-2</v>
      </c>
      <c r="K4992" s="373">
        <f>'[11]Depr Exp'!K4992</f>
        <v>746.11287983333341</v>
      </c>
      <c r="L4992" s="524">
        <f>'[11]Depr Exp'!L4992</f>
        <v>0</v>
      </c>
      <c r="M4992" s="144"/>
      <c r="N4992" s="144"/>
    </row>
    <row r="4993" spans="1:14">
      <c r="A4993" s="144" t="str">
        <f>'[11]Depr Exp'!A4993</f>
        <v>E3567 TSM O/H Cond, Upper Baker</v>
      </c>
      <c r="B4993" s="144" t="str">
        <f>'[11]Depr Exp'!B4993</f>
        <v>E3567 TSM O/H Cond, Upper Baker-9</v>
      </c>
      <c r="C4993" s="144" t="str">
        <f>'[11]Depr Exp'!C4993</f>
        <v>403E</v>
      </c>
      <c r="D4993" s="144"/>
      <c r="E4993" s="282">
        <f>'[11]Depr Exp'!E4993</f>
        <v>43373</v>
      </c>
      <c r="F4993" s="523">
        <f>'[11]Depr Exp'!F4993</f>
        <v>683462.18</v>
      </c>
      <c r="G4993" s="305">
        <f>'[11]Depr Exp'!G4993</f>
        <v>1.3100000000000001E-2</v>
      </c>
      <c r="H4993" s="524">
        <f>'[11]Depr Exp'!H4993</f>
        <v>746.11</v>
      </c>
      <c r="I4993" s="523">
        <f>'[11]Depr Exp'!I4993</f>
        <v>683462.18</v>
      </c>
      <c r="J4993" s="305">
        <f>'[11]Depr Exp'!J4993</f>
        <v>1.3100000000000001E-2</v>
      </c>
      <c r="K4993" s="373">
        <f>'[11]Depr Exp'!K4993</f>
        <v>746.11287983333341</v>
      </c>
      <c r="L4993" s="524">
        <f>'[11]Depr Exp'!L4993</f>
        <v>0</v>
      </c>
      <c r="M4993" s="144"/>
      <c r="N4993" s="144"/>
    </row>
    <row r="4994" spans="1:14">
      <c r="A4994" s="144" t="str">
        <f>'[11]Depr Exp'!A4994</f>
        <v>E3567 TSM O/H Cond, Upper Baker</v>
      </c>
      <c r="B4994" s="144" t="str">
        <f>'[11]Depr Exp'!B4994</f>
        <v>E3567 TSM O/H Cond, Upper Baker-10</v>
      </c>
      <c r="C4994" s="144" t="str">
        <f>'[11]Depr Exp'!C4994</f>
        <v>403E</v>
      </c>
      <c r="D4994" s="144"/>
      <c r="E4994" s="282">
        <f>'[11]Depr Exp'!E4994</f>
        <v>43404</v>
      </c>
      <c r="F4994" s="523">
        <f>'[11]Depr Exp'!F4994</f>
        <v>683462.18</v>
      </c>
      <c r="G4994" s="305">
        <f>'[11]Depr Exp'!G4994</f>
        <v>1.3100000000000001E-2</v>
      </c>
      <c r="H4994" s="524">
        <f>'[11]Depr Exp'!H4994</f>
        <v>746.11</v>
      </c>
      <c r="I4994" s="523">
        <f>'[11]Depr Exp'!I4994</f>
        <v>683462.18</v>
      </c>
      <c r="J4994" s="305">
        <f>'[11]Depr Exp'!J4994</f>
        <v>1.3100000000000001E-2</v>
      </c>
      <c r="K4994" s="373">
        <f>'[11]Depr Exp'!K4994</f>
        <v>746.11287983333341</v>
      </c>
      <c r="L4994" s="524">
        <f>'[11]Depr Exp'!L4994</f>
        <v>0</v>
      </c>
      <c r="M4994" s="144"/>
      <c r="N4994" s="144"/>
    </row>
    <row r="4995" spans="1:14">
      <c r="A4995" s="144" t="str">
        <f>'[11]Depr Exp'!A4995</f>
        <v>E3567 TSM O/H Cond, Upper Baker</v>
      </c>
      <c r="B4995" s="144" t="str">
        <f>'[11]Depr Exp'!B4995</f>
        <v>E3567 TSM O/H Cond, Upper Baker-11</v>
      </c>
      <c r="C4995" s="144" t="str">
        <f>'[11]Depr Exp'!C4995</f>
        <v>403E</v>
      </c>
      <c r="D4995" s="144"/>
      <c r="E4995" s="282">
        <f>'[11]Depr Exp'!E4995</f>
        <v>43434</v>
      </c>
      <c r="F4995" s="523">
        <f>'[11]Depr Exp'!F4995</f>
        <v>683462.18</v>
      </c>
      <c r="G4995" s="305">
        <f>'[11]Depr Exp'!G4995</f>
        <v>1.3100000000000001E-2</v>
      </c>
      <c r="H4995" s="524">
        <f>'[11]Depr Exp'!H4995</f>
        <v>746.11</v>
      </c>
      <c r="I4995" s="523">
        <f>'[11]Depr Exp'!I4995</f>
        <v>683462.18</v>
      </c>
      <c r="J4995" s="305">
        <f>'[11]Depr Exp'!J4995</f>
        <v>1.3100000000000001E-2</v>
      </c>
      <c r="K4995" s="373">
        <f>'[11]Depr Exp'!K4995</f>
        <v>746.11287983333341</v>
      </c>
      <c r="L4995" s="524">
        <f>'[11]Depr Exp'!L4995</f>
        <v>0</v>
      </c>
      <c r="M4995" s="144"/>
      <c r="N4995" s="144"/>
    </row>
    <row r="4996" spans="1:14">
      <c r="A4996" s="144" t="str">
        <f>'[11]Depr Exp'!A4996</f>
        <v>E3567 TSM O/H Cond, Upper Baker</v>
      </c>
      <c r="B4996" s="144" t="str">
        <f>'[11]Depr Exp'!B4996</f>
        <v>E3567 TSM O/H Cond, Upper Baker-12</v>
      </c>
      <c r="C4996" s="144" t="str">
        <f>'[11]Depr Exp'!C4996</f>
        <v>403E</v>
      </c>
      <c r="D4996" s="144"/>
      <c r="E4996" s="282">
        <f>'[11]Depr Exp'!E4996</f>
        <v>43465</v>
      </c>
      <c r="F4996" s="523">
        <f>'[11]Depr Exp'!F4996</f>
        <v>683462.18</v>
      </c>
      <c r="G4996" s="305">
        <f>'[11]Depr Exp'!G4996</f>
        <v>1.3100000000000001E-2</v>
      </c>
      <c r="H4996" s="524">
        <f>'[11]Depr Exp'!H4996</f>
        <v>746.11</v>
      </c>
      <c r="I4996" s="523">
        <f>'[11]Depr Exp'!I4996</f>
        <v>683462.18</v>
      </c>
      <c r="J4996" s="305">
        <f>'[11]Depr Exp'!J4996</f>
        <v>1.3100000000000001E-2</v>
      </c>
      <c r="K4996" s="373">
        <f>'[11]Depr Exp'!K4996</f>
        <v>746.11287983333341</v>
      </c>
      <c r="L4996" s="524">
        <f>'[11]Depr Exp'!L4996</f>
        <v>0</v>
      </c>
      <c r="M4996" s="144"/>
      <c r="N4996" s="144"/>
    </row>
    <row r="4997" spans="1:14" ht="15.75" thickBot="1">
      <c r="A4997" s="159" t="str">
        <f>'[11]Depr Exp'!A4997</f>
        <v>E3567 TSM O/H Cond, Upper Baker Total</v>
      </c>
      <c r="B4997" s="144">
        <f>'[11]Depr Exp'!B4997</f>
        <v>0</v>
      </c>
      <c r="C4997" s="502" t="str">
        <f>'[11]Depr Exp'!C4997</f>
        <v>ETSM</v>
      </c>
      <c r="D4997" s="144"/>
      <c r="E4997" s="281" t="str">
        <f>'[11]Depr Exp'!E4997</f>
        <v>Total</v>
      </c>
      <c r="F4997" s="141">
        <f>'[11]Depr Exp'!F4997</f>
        <v>0</v>
      </c>
      <c r="G4997" s="252">
        <f>'[11]Depr Exp'!G4997</f>
        <v>0</v>
      </c>
      <c r="H4997" s="286">
        <f>'[11]Depr Exp'!H4997</f>
        <v>8953.32</v>
      </c>
      <c r="I4997" s="141">
        <f>'[11]Depr Exp'!I4997</f>
        <v>0</v>
      </c>
      <c r="J4997" s="252">
        <f>'[11]Depr Exp'!J4997</f>
        <v>0</v>
      </c>
      <c r="K4997" s="286">
        <f>'[11]Depr Exp'!K4997</f>
        <v>8953.3545580000027</v>
      </c>
      <c r="L4997" s="286">
        <f>'[11]Depr Exp'!L4997</f>
        <v>0.03</v>
      </c>
      <c r="M4997" s="144"/>
      <c r="N4997" s="144"/>
    </row>
    <row r="4998" spans="1:14" ht="13.5" thickTop="1">
      <c r="A4998" s="144" t="str">
        <f>'[11]Depr Exp'!A4998</f>
        <v>E3567 TSM O/H Conductor/Devices</v>
      </c>
      <c r="B4998" s="144" t="str">
        <f>'[11]Depr Exp'!B4998</f>
        <v>E3567 TSM O/H Conductor/Devices-1</v>
      </c>
      <c r="C4998" s="144" t="str">
        <f>'[11]Depr Exp'!C4998</f>
        <v>403E</v>
      </c>
      <c r="D4998" s="144"/>
      <c r="E4998" s="282">
        <f>'[11]Depr Exp'!E4998</f>
        <v>43131</v>
      </c>
      <c r="F4998" s="523">
        <f>'[11]Depr Exp'!F4998</f>
        <v>125122198.20999999</v>
      </c>
      <c r="G4998" s="305">
        <f>'[11]Depr Exp'!G4998</f>
        <v>1.3100000000000001E-2</v>
      </c>
      <c r="H4998" s="524">
        <f>'[11]Depr Exp'!H4998</f>
        <v>136591.73000000001</v>
      </c>
      <c r="I4998" s="523">
        <f>'[11]Depr Exp'!I4998</f>
        <v>125279763.52</v>
      </c>
      <c r="J4998" s="305">
        <f>'[11]Depr Exp'!J4998</f>
        <v>1.3100000000000001E-2</v>
      </c>
      <c r="K4998" s="373">
        <f>'[11]Depr Exp'!K4998</f>
        <v>136763.74184266667</v>
      </c>
      <c r="L4998" s="524">
        <f>'[11]Depr Exp'!L4998</f>
        <v>172.01</v>
      </c>
      <c r="M4998" s="144"/>
      <c r="N4998" s="144"/>
    </row>
    <row r="4999" spans="1:14">
      <c r="A4999" s="144" t="str">
        <f>'[11]Depr Exp'!A4999</f>
        <v>E3567 TSM O/H Conductor/Devices</v>
      </c>
      <c r="B4999" s="144" t="str">
        <f>'[11]Depr Exp'!B4999</f>
        <v>E3567 TSM O/H Conductor/Devices-2</v>
      </c>
      <c r="C4999" s="144" t="str">
        <f>'[11]Depr Exp'!C4999</f>
        <v>403E</v>
      </c>
      <c r="D4999" s="144"/>
      <c r="E4999" s="282">
        <f>'[11]Depr Exp'!E4999</f>
        <v>43159</v>
      </c>
      <c r="F4999" s="523">
        <f>'[11]Depr Exp'!F4999</f>
        <v>125254023.41</v>
      </c>
      <c r="G4999" s="305">
        <f>'[11]Depr Exp'!G4999</f>
        <v>1.3100000000000001E-2</v>
      </c>
      <c r="H4999" s="524">
        <f>'[11]Depr Exp'!H4999</f>
        <v>136735.65</v>
      </c>
      <c r="I4999" s="523">
        <f>'[11]Depr Exp'!I4999</f>
        <v>125279763.52</v>
      </c>
      <c r="J4999" s="305">
        <f>'[11]Depr Exp'!J4999</f>
        <v>1.3100000000000001E-2</v>
      </c>
      <c r="K4999" s="373">
        <f>'[11]Depr Exp'!K4999</f>
        <v>136763.74184266667</v>
      </c>
      <c r="L4999" s="524">
        <f>'[11]Depr Exp'!L4999</f>
        <v>28.09</v>
      </c>
      <c r="M4999" s="144"/>
      <c r="N4999" s="144"/>
    </row>
    <row r="5000" spans="1:14">
      <c r="A5000" s="144" t="str">
        <f>'[11]Depr Exp'!A5000</f>
        <v>E3567 TSM O/H Conductor/Devices</v>
      </c>
      <c r="B5000" s="144" t="str">
        <f>'[11]Depr Exp'!B5000</f>
        <v>E3567 TSM O/H Conductor/Devices-3</v>
      </c>
      <c r="C5000" s="144" t="str">
        <f>'[11]Depr Exp'!C5000</f>
        <v>403E</v>
      </c>
      <c r="D5000" s="144"/>
      <c r="E5000" s="282">
        <f>'[11]Depr Exp'!E5000</f>
        <v>43190</v>
      </c>
      <c r="F5000" s="523">
        <f>'[11]Depr Exp'!F5000</f>
        <v>125263546.41</v>
      </c>
      <c r="G5000" s="305">
        <f>'[11]Depr Exp'!G5000</f>
        <v>1.3100000000000001E-2</v>
      </c>
      <c r="H5000" s="524">
        <f>'[11]Depr Exp'!H5000</f>
        <v>136746.04</v>
      </c>
      <c r="I5000" s="523">
        <f>'[11]Depr Exp'!I5000</f>
        <v>125279763.52</v>
      </c>
      <c r="J5000" s="305">
        <f>'[11]Depr Exp'!J5000</f>
        <v>1.3100000000000001E-2</v>
      </c>
      <c r="K5000" s="373">
        <f>'[11]Depr Exp'!K5000</f>
        <v>136763.74184266667</v>
      </c>
      <c r="L5000" s="524">
        <f>'[11]Depr Exp'!L5000</f>
        <v>17.7</v>
      </c>
      <c r="M5000" s="144"/>
      <c r="N5000" s="144"/>
    </row>
    <row r="5001" spans="1:14">
      <c r="A5001" s="144" t="str">
        <f>'[11]Depr Exp'!A5001</f>
        <v>E3567 TSM O/H Conductor/Devices</v>
      </c>
      <c r="B5001" s="144" t="str">
        <f>'[11]Depr Exp'!B5001</f>
        <v>E3567 TSM O/H Conductor/Devices-4</v>
      </c>
      <c r="C5001" s="144" t="str">
        <f>'[11]Depr Exp'!C5001</f>
        <v>403E</v>
      </c>
      <c r="D5001" s="144"/>
      <c r="E5001" s="282">
        <f>'[11]Depr Exp'!E5001</f>
        <v>43220</v>
      </c>
      <c r="F5001" s="523">
        <f>'[11]Depr Exp'!F5001</f>
        <v>125274253.66</v>
      </c>
      <c r="G5001" s="305">
        <f>'[11]Depr Exp'!G5001</f>
        <v>1.3100000000000001E-2</v>
      </c>
      <c r="H5001" s="524">
        <f>'[11]Depr Exp'!H5001</f>
        <v>136757.73000000001</v>
      </c>
      <c r="I5001" s="523">
        <f>'[11]Depr Exp'!I5001</f>
        <v>125279763.52</v>
      </c>
      <c r="J5001" s="305">
        <f>'[11]Depr Exp'!J5001</f>
        <v>1.3100000000000001E-2</v>
      </c>
      <c r="K5001" s="373">
        <f>'[11]Depr Exp'!K5001</f>
        <v>136763.74184266667</v>
      </c>
      <c r="L5001" s="524">
        <f>'[11]Depr Exp'!L5001</f>
        <v>6.01</v>
      </c>
      <c r="M5001" s="144"/>
      <c r="N5001" s="144"/>
    </row>
    <row r="5002" spans="1:14">
      <c r="A5002" s="144" t="str">
        <f>'[11]Depr Exp'!A5002</f>
        <v>E3567 TSM O/H Conductor/Devices</v>
      </c>
      <c r="B5002" s="144" t="str">
        <f>'[11]Depr Exp'!B5002</f>
        <v>E3567 TSM O/H Conductor/Devices-5</v>
      </c>
      <c r="C5002" s="144" t="str">
        <f>'[11]Depr Exp'!C5002</f>
        <v>403E</v>
      </c>
      <c r="D5002" s="144"/>
      <c r="E5002" s="282">
        <f>'[11]Depr Exp'!E5002</f>
        <v>43251</v>
      </c>
      <c r="F5002" s="523">
        <f>'[11]Depr Exp'!F5002</f>
        <v>125278876.81</v>
      </c>
      <c r="G5002" s="305">
        <f>'[11]Depr Exp'!G5002</f>
        <v>1.3100000000000001E-2</v>
      </c>
      <c r="H5002" s="524">
        <f>'[11]Depr Exp'!H5002</f>
        <v>136762.78</v>
      </c>
      <c r="I5002" s="523">
        <f>'[11]Depr Exp'!I5002</f>
        <v>125279763.52</v>
      </c>
      <c r="J5002" s="305">
        <f>'[11]Depr Exp'!J5002</f>
        <v>1.3100000000000001E-2</v>
      </c>
      <c r="K5002" s="373">
        <f>'[11]Depr Exp'!K5002</f>
        <v>136763.74184266667</v>
      </c>
      <c r="L5002" s="524">
        <f>'[11]Depr Exp'!L5002</f>
        <v>0.96</v>
      </c>
      <c r="M5002" s="144"/>
      <c r="N5002" s="144"/>
    </row>
    <row r="5003" spans="1:14">
      <c r="A5003" s="144" t="str">
        <f>'[11]Depr Exp'!A5003</f>
        <v>E3567 TSM O/H Conductor/Devices</v>
      </c>
      <c r="B5003" s="144" t="str">
        <f>'[11]Depr Exp'!B5003</f>
        <v>E3567 TSM O/H Conductor/Devices-6</v>
      </c>
      <c r="C5003" s="144" t="str">
        <f>'[11]Depr Exp'!C5003</f>
        <v>403E</v>
      </c>
      <c r="D5003" s="144"/>
      <c r="E5003" s="282">
        <f>'[11]Depr Exp'!E5003</f>
        <v>43281</v>
      </c>
      <c r="F5003" s="523">
        <f>'[11]Depr Exp'!F5003</f>
        <v>125279493.73</v>
      </c>
      <c r="G5003" s="305">
        <f>'[11]Depr Exp'!G5003</f>
        <v>1.3100000000000001E-2</v>
      </c>
      <c r="H5003" s="524">
        <f>'[11]Depr Exp'!H5003</f>
        <v>136763.45000000001</v>
      </c>
      <c r="I5003" s="523">
        <f>'[11]Depr Exp'!I5003</f>
        <v>125279763.52</v>
      </c>
      <c r="J5003" s="305">
        <f>'[11]Depr Exp'!J5003</f>
        <v>1.3100000000000001E-2</v>
      </c>
      <c r="K5003" s="373">
        <f>'[11]Depr Exp'!K5003</f>
        <v>136763.74184266667</v>
      </c>
      <c r="L5003" s="524">
        <f>'[11]Depr Exp'!L5003</f>
        <v>0.28999999999999998</v>
      </c>
      <c r="M5003" s="144"/>
      <c r="N5003" s="144"/>
    </row>
    <row r="5004" spans="1:14">
      <c r="A5004" s="144" t="str">
        <f>'[11]Depr Exp'!A5004</f>
        <v>E3567 TSM O/H Conductor/Devices</v>
      </c>
      <c r="B5004" s="144" t="str">
        <f>'[11]Depr Exp'!B5004</f>
        <v>E3567 TSM O/H Conductor/Devices-7</v>
      </c>
      <c r="C5004" s="144" t="str">
        <f>'[11]Depr Exp'!C5004</f>
        <v>403E</v>
      </c>
      <c r="D5004" s="144"/>
      <c r="E5004" s="282">
        <f>'[11]Depr Exp'!E5004</f>
        <v>43312</v>
      </c>
      <c r="F5004" s="523">
        <f>'[11]Depr Exp'!F5004</f>
        <v>125279739.45</v>
      </c>
      <c r="G5004" s="305">
        <f>'[11]Depr Exp'!G5004</f>
        <v>1.3100000000000001E-2</v>
      </c>
      <c r="H5004" s="524">
        <f>'[11]Depr Exp'!H5004</f>
        <v>136763.71</v>
      </c>
      <c r="I5004" s="523">
        <f>'[11]Depr Exp'!I5004</f>
        <v>125279763.52</v>
      </c>
      <c r="J5004" s="305">
        <f>'[11]Depr Exp'!J5004</f>
        <v>1.3100000000000001E-2</v>
      </c>
      <c r="K5004" s="373">
        <f>'[11]Depr Exp'!K5004</f>
        <v>136763.74184266667</v>
      </c>
      <c r="L5004" s="524">
        <f>'[11]Depr Exp'!L5004</f>
        <v>0.03</v>
      </c>
      <c r="M5004" s="144"/>
      <c r="N5004" s="144"/>
    </row>
    <row r="5005" spans="1:14">
      <c r="A5005" s="144" t="str">
        <f>'[11]Depr Exp'!A5005</f>
        <v>E3567 TSM O/H Conductor/Devices</v>
      </c>
      <c r="B5005" s="144" t="str">
        <f>'[11]Depr Exp'!B5005</f>
        <v>E3567 TSM O/H Conductor/Devices-8</v>
      </c>
      <c r="C5005" s="144" t="str">
        <f>'[11]Depr Exp'!C5005</f>
        <v>403E</v>
      </c>
      <c r="D5005" s="144"/>
      <c r="E5005" s="282">
        <f>'[11]Depr Exp'!E5005</f>
        <v>43343</v>
      </c>
      <c r="F5005" s="523">
        <f>'[11]Depr Exp'!F5005</f>
        <v>125279763.52</v>
      </c>
      <c r="G5005" s="305">
        <f>'[11]Depr Exp'!G5005</f>
        <v>1.3100000000000001E-2</v>
      </c>
      <c r="H5005" s="524">
        <f>'[11]Depr Exp'!H5005</f>
        <v>136763.74</v>
      </c>
      <c r="I5005" s="523">
        <f>'[11]Depr Exp'!I5005</f>
        <v>125279763.52</v>
      </c>
      <c r="J5005" s="305">
        <f>'[11]Depr Exp'!J5005</f>
        <v>1.3100000000000001E-2</v>
      </c>
      <c r="K5005" s="373">
        <f>'[11]Depr Exp'!K5005</f>
        <v>136763.74184266667</v>
      </c>
      <c r="L5005" s="524">
        <f>'[11]Depr Exp'!L5005</f>
        <v>0</v>
      </c>
      <c r="M5005" s="144"/>
      <c r="N5005" s="144"/>
    </row>
    <row r="5006" spans="1:14">
      <c r="A5006" s="144" t="str">
        <f>'[11]Depr Exp'!A5006</f>
        <v>E3567 TSM O/H Conductor/Devices</v>
      </c>
      <c r="B5006" s="144" t="str">
        <f>'[11]Depr Exp'!B5006</f>
        <v>E3567 TSM O/H Conductor/Devices-9</v>
      </c>
      <c r="C5006" s="144" t="str">
        <f>'[11]Depr Exp'!C5006</f>
        <v>403E</v>
      </c>
      <c r="D5006" s="144"/>
      <c r="E5006" s="282">
        <f>'[11]Depr Exp'!E5006</f>
        <v>43373</v>
      </c>
      <c r="F5006" s="523">
        <f>'[11]Depr Exp'!F5006</f>
        <v>125279763.52</v>
      </c>
      <c r="G5006" s="305">
        <f>'[11]Depr Exp'!G5006</f>
        <v>1.3100000000000001E-2</v>
      </c>
      <c r="H5006" s="524">
        <f>'[11]Depr Exp'!H5006</f>
        <v>136763.74</v>
      </c>
      <c r="I5006" s="523">
        <f>'[11]Depr Exp'!I5006</f>
        <v>125279763.52</v>
      </c>
      <c r="J5006" s="305">
        <f>'[11]Depr Exp'!J5006</f>
        <v>1.3100000000000001E-2</v>
      </c>
      <c r="K5006" s="373">
        <f>'[11]Depr Exp'!K5006</f>
        <v>136763.74184266667</v>
      </c>
      <c r="L5006" s="524">
        <f>'[11]Depr Exp'!L5006</f>
        <v>0</v>
      </c>
      <c r="M5006" s="144"/>
      <c r="N5006" s="144"/>
    </row>
    <row r="5007" spans="1:14">
      <c r="A5007" s="144" t="str">
        <f>'[11]Depr Exp'!A5007</f>
        <v>E3567 TSM O/H Conductor/Devices</v>
      </c>
      <c r="B5007" s="144" t="str">
        <f>'[11]Depr Exp'!B5007</f>
        <v>E3567 TSM O/H Conductor/Devices-10</v>
      </c>
      <c r="C5007" s="144" t="str">
        <f>'[11]Depr Exp'!C5007</f>
        <v>403E</v>
      </c>
      <c r="D5007" s="144"/>
      <c r="E5007" s="282">
        <f>'[11]Depr Exp'!E5007</f>
        <v>43404</v>
      </c>
      <c r="F5007" s="523">
        <f>'[11]Depr Exp'!F5007</f>
        <v>125279763.52</v>
      </c>
      <c r="G5007" s="305">
        <f>'[11]Depr Exp'!G5007</f>
        <v>1.3100000000000001E-2</v>
      </c>
      <c r="H5007" s="524">
        <f>'[11]Depr Exp'!H5007</f>
        <v>136763.74</v>
      </c>
      <c r="I5007" s="523">
        <f>'[11]Depr Exp'!I5007</f>
        <v>125279763.52</v>
      </c>
      <c r="J5007" s="305">
        <f>'[11]Depr Exp'!J5007</f>
        <v>1.3100000000000001E-2</v>
      </c>
      <c r="K5007" s="373">
        <f>'[11]Depr Exp'!K5007</f>
        <v>136763.74184266667</v>
      </c>
      <c r="L5007" s="524">
        <f>'[11]Depr Exp'!L5007</f>
        <v>0</v>
      </c>
      <c r="M5007" s="144"/>
      <c r="N5007" s="144"/>
    </row>
    <row r="5008" spans="1:14">
      <c r="A5008" s="144" t="str">
        <f>'[11]Depr Exp'!A5008</f>
        <v>E3567 TSM O/H Conductor/Devices</v>
      </c>
      <c r="B5008" s="144" t="str">
        <f>'[11]Depr Exp'!B5008</f>
        <v>E3567 TSM O/H Conductor/Devices-11</v>
      </c>
      <c r="C5008" s="144" t="str">
        <f>'[11]Depr Exp'!C5008</f>
        <v>403E</v>
      </c>
      <c r="D5008" s="144"/>
      <c r="E5008" s="282">
        <f>'[11]Depr Exp'!E5008</f>
        <v>43434</v>
      </c>
      <c r="F5008" s="523">
        <f>'[11]Depr Exp'!F5008</f>
        <v>125279763.52</v>
      </c>
      <c r="G5008" s="305">
        <f>'[11]Depr Exp'!G5008</f>
        <v>1.3100000000000001E-2</v>
      </c>
      <c r="H5008" s="524">
        <f>'[11]Depr Exp'!H5008</f>
        <v>136763.74</v>
      </c>
      <c r="I5008" s="523">
        <f>'[11]Depr Exp'!I5008</f>
        <v>125279763.52</v>
      </c>
      <c r="J5008" s="305">
        <f>'[11]Depr Exp'!J5008</f>
        <v>1.3100000000000001E-2</v>
      </c>
      <c r="K5008" s="373">
        <f>'[11]Depr Exp'!K5008</f>
        <v>136763.74184266667</v>
      </c>
      <c r="L5008" s="524">
        <f>'[11]Depr Exp'!L5008</f>
        <v>0</v>
      </c>
      <c r="M5008" s="144"/>
      <c r="N5008" s="144"/>
    </row>
    <row r="5009" spans="1:14">
      <c r="A5009" s="144" t="str">
        <f>'[11]Depr Exp'!A5009</f>
        <v>E3567 TSM O/H Conductor/Devices</v>
      </c>
      <c r="B5009" s="144" t="str">
        <f>'[11]Depr Exp'!B5009</f>
        <v>E3567 TSM O/H Conductor/Devices-12</v>
      </c>
      <c r="C5009" s="144" t="str">
        <f>'[11]Depr Exp'!C5009</f>
        <v>403E</v>
      </c>
      <c r="D5009" s="144"/>
      <c r="E5009" s="282">
        <f>'[11]Depr Exp'!E5009</f>
        <v>43465</v>
      </c>
      <c r="F5009" s="523">
        <f>'[11]Depr Exp'!F5009</f>
        <v>125279763.52</v>
      </c>
      <c r="G5009" s="305">
        <f>'[11]Depr Exp'!G5009</f>
        <v>1.3100000000000001E-2</v>
      </c>
      <c r="H5009" s="524">
        <f>'[11]Depr Exp'!H5009</f>
        <v>136763.74</v>
      </c>
      <c r="I5009" s="523">
        <f>'[11]Depr Exp'!I5009</f>
        <v>125279763.52</v>
      </c>
      <c r="J5009" s="305">
        <f>'[11]Depr Exp'!J5009</f>
        <v>1.3100000000000001E-2</v>
      </c>
      <c r="K5009" s="373">
        <f>'[11]Depr Exp'!K5009</f>
        <v>136763.74184266667</v>
      </c>
      <c r="L5009" s="524">
        <f>'[11]Depr Exp'!L5009</f>
        <v>0</v>
      </c>
      <c r="M5009" s="144"/>
      <c r="N5009" s="144"/>
    </row>
    <row r="5010" spans="1:14" ht="15.75" thickBot="1">
      <c r="A5010" s="159" t="str">
        <f>'[11]Depr Exp'!A5010</f>
        <v>E3567 TSM O/H Conductor/Devices Total</v>
      </c>
      <c r="B5010" s="144">
        <f>'[11]Depr Exp'!B5010</f>
        <v>0</v>
      </c>
      <c r="C5010" s="502" t="str">
        <f>'[11]Depr Exp'!C5010</f>
        <v>ETSM</v>
      </c>
      <c r="D5010" s="144"/>
      <c r="E5010" s="281" t="str">
        <f>'[11]Depr Exp'!E5010</f>
        <v>Total</v>
      </c>
      <c r="F5010" s="141">
        <f>'[11]Depr Exp'!F5010</f>
        <v>0</v>
      </c>
      <c r="G5010" s="252">
        <f>'[11]Depr Exp'!G5010</f>
        <v>0</v>
      </c>
      <c r="H5010" s="286">
        <f>'[11]Depr Exp'!H5010</f>
        <v>1640939.79</v>
      </c>
      <c r="I5010" s="141">
        <f>'[11]Depr Exp'!I5010</f>
        <v>0</v>
      </c>
      <c r="J5010" s="252">
        <f>'[11]Depr Exp'!J5010</f>
        <v>0</v>
      </c>
      <c r="K5010" s="286">
        <f>'[11]Depr Exp'!K5010</f>
        <v>1641164.9021119999</v>
      </c>
      <c r="L5010" s="286">
        <f>'[11]Depr Exp'!L5010</f>
        <v>225.11</v>
      </c>
      <c r="M5010" s="144"/>
      <c r="N5010" s="144"/>
    </row>
    <row r="5011" spans="1:14" ht="13.5" thickTop="1">
      <c r="A5011" s="144" t="str">
        <f>'[11]Depr Exp'!A5011</f>
        <v>E3569 (GIF) O/H Cond, Colstrip 1-2</v>
      </c>
      <c r="B5011" s="144" t="str">
        <f>'[11]Depr Exp'!B5011</f>
        <v>E3569 (GIF) O/H Cond, Colstrip 1-2-1</v>
      </c>
      <c r="C5011" s="144" t="str">
        <f>'[11]Depr Exp'!C5011</f>
        <v>403E</v>
      </c>
      <c r="D5011" s="144"/>
      <c r="E5011" s="282">
        <f>'[11]Depr Exp'!E5011</f>
        <v>43131</v>
      </c>
      <c r="F5011" s="523">
        <f>'[11]Depr Exp'!F5011</f>
        <v>254414.09</v>
      </c>
      <c r="G5011" s="305">
        <f>'[11]Depr Exp'!G5011</f>
        <v>1.6E-2</v>
      </c>
      <c r="H5011" s="524">
        <f>'[11]Depr Exp'!H5011</f>
        <v>339.22</v>
      </c>
      <c r="I5011" s="523">
        <f>'[11]Depr Exp'!I5011</f>
        <v>254414.09</v>
      </c>
      <c r="J5011" s="305">
        <f>'[11]Depr Exp'!J5011</f>
        <v>1.6E-2</v>
      </c>
      <c r="K5011" s="373">
        <f>'[11]Depr Exp'!K5011</f>
        <v>339.21878666666669</v>
      </c>
      <c r="L5011" s="524">
        <f>'[11]Depr Exp'!L5011</f>
        <v>0</v>
      </c>
      <c r="M5011" s="144"/>
      <c r="N5011" s="144"/>
    </row>
    <row r="5012" spans="1:14">
      <c r="A5012" s="144" t="str">
        <f>'[11]Depr Exp'!A5012</f>
        <v>E3569 (GIF) O/H Cond, Colstrip 1-2</v>
      </c>
      <c r="B5012" s="144" t="str">
        <f>'[11]Depr Exp'!B5012</f>
        <v>E3569 (GIF) O/H Cond, Colstrip 1-2-2</v>
      </c>
      <c r="C5012" s="144" t="str">
        <f>'[11]Depr Exp'!C5012</f>
        <v>403E</v>
      </c>
      <c r="D5012" s="144"/>
      <c r="E5012" s="282">
        <f>'[11]Depr Exp'!E5012</f>
        <v>43159</v>
      </c>
      <c r="F5012" s="523">
        <f>'[11]Depr Exp'!F5012</f>
        <v>254414.09</v>
      </c>
      <c r="G5012" s="305">
        <f>'[11]Depr Exp'!G5012</f>
        <v>1.6E-2</v>
      </c>
      <c r="H5012" s="524">
        <f>'[11]Depr Exp'!H5012</f>
        <v>339.22</v>
      </c>
      <c r="I5012" s="523">
        <f>'[11]Depr Exp'!I5012</f>
        <v>254414.09</v>
      </c>
      <c r="J5012" s="305">
        <f>'[11]Depr Exp'!J5012</f>
        <v>1.6E-2</v>
      </c>
      <c r="K5012" s="373">
        <f>'[11]Depr Exp'!K5012</f>
        <v>339.21878666666669</v>
      </c>
      <c r="L5012" s="524">
        <f>'[11]Depr Exp'!L5012</f>
        <v>0</v>
      </c>
      <c r="M5012" s="144"/>
      <c r="N5012" s="144"/>
    </row>
    <row r="5013" spans="1:14">
      <c r="A5013" s="144" t="str">
        <f>'[11]Depr Exp'!A5013</f>
        <v>E3569 (GIF) O/H Cond, Colstrip 1-2</v>
      </c>
      <c r="B5013" s="144" t="str">
        <f>'[11]Depr Exp'!B5013</f>
        <v>E3569 (GIF) O/H Cond, Colstrip 1-2-3</v>
      </c>
      <c r="C5013" s="144" t="str">
        <f>'[11]Depr Exp'!C5013</f>
        <v>403E</v>
      </c>
      <c r="D5013" s="144"/>
      <c r="E5013" s="282">
        <f>'[11]Depr Exp'!E5013</f>
        <v>43190</v>
      </c>
      <c r="F5013" s="523">
        <f>'[11]Depr Exp'!F5013</f>
        <v>254414.09</v>
      </c>
      <c r="G5013" s="305">
        <f>'[11]Depr Exp'!G5013</f>
        <v>1.6E-2</v>
      </c>
      <c r="H5013" s="524">
        <f>'[11]Depr Exp'!H5013</f>
        <v>339.22</v>
      </c>
      <c r="I5013" s="523">
        <f>'[11]Depr Exp'!I5013</f>
        <v>254414.09</v>
      </c>
      <c r="J5013" s="305">
        <f>'[11]Depr Exp'!J5013</f>
        <v>1.6E-2</v>
      </c>
      <c r="K5013" s="373">
        <f>'[11]Depr Exp'!K5013</f>
        <v>339.21878666666669</v>
      </c>
      <c r="L5013" s="524">
        <f>'[11]Depr Exp'!L5013</f>
        <v>0</v>
      </c>
      <c r="M5013" s="144"/>
      <c r="N5013" s="144"/>
    </row>
    <row r="5014" spans="1:14">
      <c r="A5014" s="144" t="str">
        <f>'[11]Depr Exp'!A5014</f>
        <v>E3569 (GIF) O/H Cond, Colstrip 1-2</v>
      </c>
      <c r="B5014" s="144" t="str">
        <f>'[11]Depr Exp'!B5014</f>
        <v>E3569 (GIF) O/H Cond, Colstrip 1-2-4</v>
      </c>
      <c r="C5014" s="144" t="str">
        <f>'[11]Depr Exp'!C5014</f>
        <v>403E</v>
      </c>
      <c r="D5014" s="144"/>
      <c r="E5014" s="282">
        <f>'[11]Depr Exp'!E5014</f>
        <v>43220</v>
      </c>
      <c r="F5014" s="523">
        <f>'[11]Depr Exp'!F5014</f>
        <v>254414.09</v>
      </c>
      <c r="G5014" s="305">
        <f>'[11]Depr Exp'!G5014</f>
        <v>1.6E-2</v>
      </c>
      <c r="H5014" s="524">
        <f>'[11]Depr Exp'!H5014</f>
        <v>339.22</v>
      </c>
      <c r="I5014" s="523">
        <f>'[11]Depr Exp'!I5014</f>
        <v>254414.09</v>
      </c>
      <c r="J5014" s="305">
        <f>'[11]Depr Exp'!J5014</f>
        <v>1.6E-2</v>
      </c>
      <c r="K5014" s="373">
        <f>'[11]Depr Exp'!K5014</f>
        <v>339.21878666666669</v>
      </c>
      <c r="L5014" s="524">
        <f>'[11]Depr Exp'!L5014</f>
        <v>0</v>
      </c>
      <c r="M5014" s="144"/>
      <c r="N5014" s="144"/>
    </row>
    <row r="5015" spans="1:14">
      <c r="A5015" s="144" t="str">
        <f>'[11]Depr Exp'!A5015</f>
        <v>E3569 (GIF) O/H Cond, Colstrip 1-2</v>
      </c>
      <c r="B5015" s="144" t="str">
        <f>'[11]Depr Exp'!B5015</f>
        <v>E3569 (GIF) O/H Cond, Colstrip 1-2-5</v>
      </c>
      <c r="C5015" s="144" t="str">
        <f>'[11]Depr Exp'!C5015</f>
        <v>403E</v>
      </c>
      <c r="D5015" s="144"/>
      <c r="E5015" s="282">
        <f>'[11]Depr Exp'!E5015</f>
        <v>43251</v>
      </c>
      <c r="F5015" s="523">
        <f>'[11]Depr Exp'!F5015</f>
        <v>254414.09</v>
      </c>
      <c r="G5015" s="305">
        <f>'[11]Depr Exp'!G5015</f>
        <v>1.6E-2</v>
      </c>
      <c r="H5015" s="524">
        <f>'[11]Depr Exp'!H5015</f>
        <v>339.22</v>
      </c>
      <c r="I5015" s="523">
        <f>'[11]Depr Exp'!I5015</f>
        <v>254414.09</v>
      </c>
      <c r="J5015" s="305">
        <f>'[11]Depr Exp'!J5015</f>
        <v>1.6E-2</v>
      </c>
      <c r="K5015" s="373">
        <f>'[11]Depr Exp'!K5015</f>
        <v>339.21878666666669</v>
      </c>
      <c r="L5015" s="524">
        <f>'[11]Depr Exp'!L5015</f>
        <v>0</v>
      </c>
      <c r="M5015" s="144"/>
      <c r="N5015" s="144"/>
    </row>
    <row r="5016" spans="1:14">
      <c r="A5016" s="144" t="str">
        <f>'[11]Depr Exp'!A5016</f>
        <v>E3569 (GIF) O/H Cond, Colstrip 1-2</v>
      </c>
      <c r="B5016" s="144" t="str">
        <f>'[11]Depr Exp'!B5016</f>
        <v>E3569 (GIF) O/H Cond, Colstrip 1-2-6</v>
      </c>
      <c r="C5016" s="144" t="str">
        <f>'[11]Depr Exp'!C5016</f>
        <v>403E</v>
      </c>
      <c r="D5016" s="144"/>
      <c r="E5016" s="282">
        <f>'[11]Depr Exp'!E5016</f>
        <v>43281</v>
      </c>
      <c r="F5016" s="523">
        <f>'[11]Depr Exp'!F5016</f>
        <v>254414.09</v>
      </c>
      <c r="G5016" s="305">
        <f>'[11]Depr Exp'!G5016</f>
        <v>1.6E-2</v>
      </c>
      <c r="H5016" s="524">
        <f>'[11]Depr Exp'!H5016</f>
        <v>339.22</v>
      </c>
      <c r="I5016" s="523">
        <f>'[11]Depr Exp'!I5016</f>
        <v>254414.09</v>
      </c>
      <c r="J5016" s="305">
        <f>'[11]Depr Exp'!J5016</f>
        <v>1.6E-2</v>
      </c>
      <c r="K5016" s="373">
        <f>'[11]Depr Exp'!K5016</f>
        <v>339.21878666666669</v>
      </c>
      <c r="L5016" s="524">
        <f>'[11]Depr Exp'!L5016</f>
        <v>0</v>
      </c>
      <c r="M5016" s="144"/>
      <c r="N5016" s="144"/>
    </row>
    <row r="5017" spans="1:14">
      <c r="A5017" s="144" t="str">
        <f>'[11]Depr Exp'!A5017</f>
        <v>E3569 (GIF) O/H Cond, Colstrip 1-2</v>
      </c>
      <c r="B5017" s="144" t="str">
        <f>'[11]Depr Exp'!B5017</f>
        <v>E3569 (GIF) O/H Cond, Colstrip 1-2-7</v>
      </c>
      <c r="C5017" s="144" t="str">
        <f>'[11]Depr Exp'!C5017</f>
        <v>403E</v>
      </c>
      <c r="D5017" s="144"/>
      <c r="E5017" s="282">
        <f>'[11]Depr Exp'!E5017</f>
        <v>43312</v>
      </c>
      <c r="F5017" s="523">
        <f>'[11]Depr Exp'!F5017</f>
        <v>254414.09</v>
      </c>
      <c r="G5017" s="305">
        <f>'[11]Depr Exp'!G5017</f>
        <v>1.6E-2</v>
      </c>
      <c r="H5017" s="524">
        <f>'[11]Depr Exp'!H5017</f>
        <v>339.22</v>
      </c>
      <c r="I5017" s="523">
        <f>'[11]Depr Exp'!I5017</f>
        <v>254414.09</v>
      </c>
      <c r="J5017" s="305">
        <f>'[11]Depr Exp'!J5017</f>
        <v>1.6E-2</v>
      </c>
      <c r="K5017" s="373">
        <f>'[11]Depr Exp'!K5017</f>
        <v>339.21878666666669</v>
      </c>
      <c r="L5017" s="524">
        <f>'[11]Depr Exp'!L5017</f>
        <v>0</v>
      </c>
      <c r="M5017" s="144"/>
      <c r="N5017" s="144"/>
    </row>
    <row r="5018" spans="1:14">
      <c r="A5018" s="144" t="str">
        <f>'[11]Depr Exp'!A5018</f>
        <v>E3569 (GIF) O/H Cond, Colstrip 1-2</v>
      </c>
      <c r="B5018" s="144" t="str">
        <f>'[11]Depr Exp'!B5018</f>
        <v>E3569 (GIF) O/H Cond, Colstrip 1-2-8</v>
      </c>
      <c r="C5018" s="144" t="str">
        <f>'[11]Depr Exp'!C5018</f>
        <v>403E</v>
      </c>
      <c r="D5018" s="144"/>
      <c r="E5018" s="282">
        <f>'[11]Depr Exp'!E5018</f>
        <v>43343</v>
      </c>
      <c r="F5018" s="523">
        <f>'[11]Depr Exp'!F5018</f>
        <v>254414.09</v>
      </c>
      <c r="G5018" s="305">
        <f>'[11]Depr Exp'!G5018</f>
        <v>1.6E-2</v>
      </c>
      <c r="H5018" s="524">
        <f>'[11]Depr Exp'!H5018</f>
        <v>339.22</v>
      </c>
      <c r="I5018" s="523">
        <f>'[11]Depr Exp'!I5018</f>
        <v>254414.09</v>
      </c>
      <c r="J5018" s="305">
        <f>'[11]Depr Exp'!J5018</f>
        <v>1.6E-2</v>
      </c>
      <c r="K5018" s="373">
        <f>'[11]Depr Exp'!K5018</f>
        <v>339.21878666666669</v>
      </c>
      <c r="L5018" s="524">
        <f>'[11]Depr Exp'!L5018</f>
        <v>0</v>
      </c>
      <c r="M5018" s="144"/>
      <c r="N5018" s="144"/>
    </row>
    <row r="5019" spans="1:14">
      <c r="A5019" s="144" t="str">
        <f>'[11]Depr Exp'!A5019</f>
        <v>E3569 (GIF) O/H Cond, Colstrip 1-2</v>
      </c>
      <c r="B5019" s="144" t="str">
        <f>'[11]Depr Exp'!B5019</f>
        <v>E3569 (GIF) O/H Cond, Colstrip 1-2-9</v>
      </c>
      <c r="C5019" s="144" t="str">
        <f>'[11]Depr Exp'!C5019</f>
        <v>403E</v>
      </c>
      <c r="D5019" s="144"/>
      <c r="E5019" s="282">
        <f>'[11]Depr Exp'!E5019</f>
        <v>43373</v>
      </c>
      <c r="F5019" s="523">
        <f>'[11]Depr Exp'!F5019</f>
        <v>254414.09</v>
      </c>
      <c r="G5019" s="305">
        <f>'[11]Depr Exp'!G5019</f>
        <v>1.6E-2</v>
      </c>
      <c r="H5019" s="524">
        <f>'[11]Depr Exp'!H5019</f>
        <v>339.22</v>
      </c>
      <c r="I5019" s="523">
        <f>'[11]Depr Exp'!I5019</f>
        <v>254414.09</v>
      </c>
      <c r="J5019" s="305">
        <f>'[11]Depr Exp'!J5019</f>
        <v>1.6E-2</v>
      </c>
      <c r="K5019" s="373">
        <f>'[11]Depr Exp'!K5019</f>
        <v>339.21878666666669</v>
      </c>
      <c r="L5019" s="524">
        <f>'[11]Depr Exp'!L5019</f>
        <v>0</v>
      </c>
      <c r="M5019" s="144"/>
      <c r="N5019" s="144"/>
    </row>
    <row r="5020" spans="1:14">
      <c r="A5020" s="144" t="str">
        <f>'[11]Depr Exp'!A5020</f>
        <v>E3569 (GIF) O/H Cond, Colstrip 1-2</v>
      </c>
      <c r="B5020" s="144" t="str">
        <f>'[11]Depr Exp'!B5020</f>
        <v>E3569 (GIF) O/H Cond, Colstrip 1-2-10</v>
      </c>
      <c r="C5020" s="144" t="str">
        <f>'[11]Depr Exp'!C5020</f>
        <v>403E</v>
      </c>
      <c r="D5020" s="144"/>
      <c r="E5020" s="282">
        <f>'[11]Depr Exp'!E5020</f>
        <v>43404</v>
      </c>
      <c r="F5020" s="523">
        <f>'[11]Depr Exp'!F5020</f>
        <v>254414.09</v>
      </c>
      <c r="G5020" s="305">
        <f>'[11]Depr Exp'!G5020</f>
        <v>1.6E-2</v>
      </c>
      <c r="H5020" s="524">
        <f>'[11]Depr Exp'!H5020</f>
        <v>339.22</v>
      </c>
      <c r="I5020" s="523">
        <f>'[11]Depr Exp'!I5020</f>
        <v>254414.09</v>
      </c>
      <c r="J5020" s="305">
        <f>'[11]Depr Exp'!J5020</f>
        <v>1.6E-2</v>
      </c>
      <c r="K5020" s="373">
        <f>'[11]Depr Exp'!K5020</f>
        <v>339.21878666666669</v>
      </c>
      <c r="L5020" s="524">
        <f>'[11]Depr Exp'!L5020</f>
        <v>0</v>
      </c>
      <c r="M5020" s="144"/>
      <c r="N5020" s="144"/>
    </row>
    <row r="5021" spans="1:14">
      <c r="A5021" s="144" t="str">
        <f>'[11]Depr Exp'!A5021</f>
        <v>E3569 (GIF) O/H Cond, Colstrip 1-2</v>
      </c>
      <c r="B5021" s="144" t="str">
        <f>'[11]Depr Exp'!B5021</f>
        <v>E3569 (GIF) O/H Cond, Colstrip 1-2-11</v>
      </c>
      <c r="C5021" s="144" t="str">
        <f>'[11]Depr Exp'!C5021</f>
        <v>403E</v>
      </c>
      <c r="D5021" s="144"/>
      <c r="E5021" s="282">
        <f>'[11]Depr Exp'!E5021</f>
        <v>43434</v>
      </c>
      <c r="F5021" s="523">
        <f>'[11]Depr Exp'!F5021</f>
        <v>254414.09</v>
      </c>
      <c r="G5021" s="305">
        <f>'[11]Depr Exp'!G5021</f>
        <v>1.6E-2</v>
      </c>
      <c r="H5021" s="524">
        <f>'[11]Depr Exp'!H5021</f>
        <v>339.22</v>
      </c>
      <c r="I5021" s="523">
        <f>'[11]Depr Exp'!I5021</f>
        <v>254414.09</v>
      </c>
      <c r="J5021" s="305">
        <f>'[11]Depr Exp'!J5021</f>
        <v>1.6E-2</v>
      </c>
      <c r="K5021" s="373">
        <f>'[11]Depr Exp'!K5021</f>
        <v>339.21878666666669</v>
      </c>
      <c r="L5021" s="524">
        <f>'[11]Depr Exp'!L5021</f>
        <v>0</v>
      </c>
      <c r="M5021" s="144"/>
      <c r="N5021" s="144"/>
    </row>
    <row r="5022" spans="1:14">
      <c r="A5022" s="144" t="str">
        <f>'[11]Depr Exp'!A5022</f>
        <v>E3569 (GIF) O/H Cond, Colstrip 1-2</v>
      </c>
      <c r="B5022" s="144" t="str">
        <f>'[11]Depr Exp'!B5022</f>
        <v>E3569 (GIF) O/H Cond, Colstrip 1-2-12</v>
      </c>
      <c r="C5022" s="144" t="str">
        <f>'[11]Depr Exp'!C5022</f>
        <v>403E</v>
      </c>
      <c r="D5022" s="144"/>
      <c r="E5022" s="282">
        <f>'[11]Depr Exp'!E5022</f>
        <v>43465</v>
      </c>
      <c r="F5022" s="523">
        <f>'[11]Depr Exp'!F5022</f>
        <v>254414.09</v>
      </c>
      <c r="G5022" s="305">
        <f>'[11]Depr Exp'!G5022</f>
        <v>1.6E-2</v>
      </c>
      <c r="H5022" s="524">
        <f>'[11]Depr Exp'!H5022</f>
        <v>339.22</v>
      </c>
      <c r="I5022" s="523">
        <f>'[11]Depr Exp'!I5022</f>
        <v>254414.09</v>
      </c>
      <c r="J5022" s="305">
        <f>'[11]Depr Exp'!J5022</f>
        <v>1.6E-2</v>
      </c>
      <c r="K5022" s="373">
        <f>'[11]Depr Exp'!K5022</f>
        <v>339.21878666666669</v>
      </c>
      <c r="L5022" s="524">
        <f>'[11]Depr Exp'!L5022</f>
        <v>0</v>
      </c>
      <c r="M5022" s="144"/>
      <c r="N5022" s="144"/>
    </row>
    <row r="5023" spans="1:14" ht="15.75" thickBot="1">
      <c r="A5023" s="159" t="str">
        <f>'[11]Depr Exp'!A5023</f>
        <v>E3569 (GIF) O/H Cond, Colstrip 1-2 Total</v>
      </c>
      <c r="B5023" s="144">
        <f>'[11]Depr Exp'!B5023</f>
        <v>0</v>
      </c>
      <c r="C5023" s="502" t="str">
        <f>'[11]Depr Exp'!C5023</f>
        <v>ETSM</v>
      </c>
      <c r="D5023" s="144"/>
      <c r="E5023" s="281" t="str">
        <f>'[11]Depr Exp'!E5023</f>
        <v>Total</v>
      </c>
      <c r="F5023" s="141">
        <f>'[11]Depr Exp'!F5023</f>
        <v>0</v>
      </c>
      <c r="G5023" s="252">
        <f>'[11]Depr Exp'!G5023</f>
        <v>0</v>
      </c>
      <c r="H5023" s="286">
        <f>'[11]Depr Exp'!H5023</f>
        <v>4070.6400000000012</v>
      </c>
      <c r="I5023" s="141">
        <f>'[11]Depr Exp'!I5023</f>
        <v>0</v>
      </c>
      <c r="J5023" s="252">
        <f>'[11]Depr Exp'!J5023</f>
        <v>0</v>
      </c>
      <c r="K5023" s="286">
        <f>'[11]Depr Exp'!K5023</f>
        <v>4070.6254400000012</v>
      </c>
      <c r="L5023" s="286">
        <f>'[11]Depr Exp'!L5023</f>
        <v>-0.01</v>
      </c>
      <c r="M5023" s="144"/>
      <c r="N5023" s="144"/>
    </row>
    <row r="5024" spans="1:14" ht="13.5" thickTop="1">
      <c r="A5024" s="144" t="str">
        <f>'[11]Depr Exp'!A5024</f>
        <v>E3569 (GIF) O/H Cond, Colstrip 3-4</v>
      </c>
      <c r="B5024" s="144" t="str">
        <f>'[11]Depr Exp'!B5024</f>
        <v>E3569 (GIF) O/H Cond, Colstrip 3-4-1</v>
      </c>
      <c r="C5024" s="144" t="str">
        <f>'[11]Depr Exp'!C5024</f>
        <v>403E</v>
      </c>
      <c r="D5024" s="144"/>
      <c r="E5024" s="282">
        <f>'[11]Depr Exp'!E5024</f>
        <v>43131</v>
      </c>
      <c r="F5024" s="523">
        <f>'[11]Depr Exp'!F5024</f>
        <v>268533.32</v>
      </c>
      <c r="G5024" s="305">
        <f>'[11]Depr Exp'!G5024</f>
        <v>1.6E-2</v>
      </c>
      <c r="H5024" s="524">
        <f>'[11]Depr Exp'!H5024</f>
        <v>358.04</v>
      </c>
      <c r="I5024" s="523">
        <f>'[11]Depr Exp'!I5024</f>
        <v>268533.32</v>
      </c>
      <c r="J5024" s="305">
        <f>'[11]Depr Exp'!J5024</f>
        <v>1.6E-2</v>
      </c>
      <c r="K5024" s="373">
        <f>'[11]Depr Exp'!K5024</f>
        <v>358.04442666666665</v>
      </c>
      <c r="L5024" s="524">
        <f>'[11]Depr Exp'!L5024</f>
        <v>0</v>
      </c>
      <c r="M5024" s="144"/>
      <c r="N5024" s="144"/>
    </row>
    <row r="5025" spans="1:14">
      <c r="A5025" s="144" t="str">
        <f>'[11]Depr Exp'!A5025</f>
        <v>E3569 (GIF) O/H Cond, Colstrip 3-4</v>
      </c>
      <c r="B5025" s="144" t="str">
        <f>'[11]Depr Exp'!B5025</f>
        <v>E3569 (GIF) O/H Cond, Colstrip 3-4-2</v>
      </c>
      <c r="C5025" s="144" t="str">
        <f>'[11]Depr Exp'!C5025</f>
        <v>403E</v>
      </c>
      <c r="D5025" s="144"/>
      <c r="E5025" s="282">
        <f>'[11]Depr Exp'!E5025</f>
        <v>43159</v>
      </c>
      <c r="F5025" s="523">
        <f>'[11]Depr Exp'!F5025</f>
        <v>268533.32</v>
      </c>
      <c r="G5025" s="305">
        <f>'[11]Depr Exp'!G5025</f>
        <v>1.6E-2</v>
      </c>
      <c r="H5025" s="524">
        <f>'[11]Depr Exp'!H5025</f>
        <v>358.04</v>
      </c>
      <c r="I5025" s="523">
        <f>'[11]Depr Exp'!I5025</f>
        <v>268533.32</v>
      </c>
      <c r="J5025" s="305">
        <f>'[11]Depr Exp'!J5025</f>
        <v>1.6E-2</v>
      </c>
      <c r="K5025" s="373">
        <f>'[11]Depr Exp'!K5025</f>
        <v>358.04442666666665</v>
      </c>
      <c r="L5025" s="524">
        <f>'[11]Depr Exp'!L5025</f>
        <v>0</v>
      </c>
      <c r="M5025" s="144"/>
      <c r="N5025" s="144"/>
    </row>
    <row r="5026" spans="1:14">
      <c r="A5026" s="144" t="str">
        <f>'[11]Depr Exp'!A5026</f>
        <v>E3569 (GIF) O/H Cond, Colstrip 3-4</v>
      </c>
      <c r="B5026" s="144" t="str">
        <f>'[11]Depr Exp'!B5026</f>
        <v>E3569 (GIF) O/H Cond, Colstrip 3-4-3</v>
      </c>
      <c r="C5026" s="144" t="str">
        <f>'[11]Depr Exp'!C5026</f>
        <v>403E</v>
      </c>
      <c r="D5026" s="144"/>
      <c r="E5026" s="282">
        <f>'[11]Depr Exp'!E5026</f>
        <v>43190</v>
      </c>
      <c r="F5026" s="523">
        <f>'[11]Depr Exp'!F5026</f>
        <v>268533.32</v>
      </c>
      <c r="G5026" s="305">
        <f>'[11]Depr Exp'!G5026</f>
        <v>1.6E-2</v>
      </c>
      <c r="H5026" s="524">
        <f>'[11]Depr Exp'!H5026</f>
        <v>358.04</v>
      </c>
      <c r="I5026" s="523">
        <f>'[11]Depr Exp'!I5026</f>
        <v>268533.32</v>
      </c>
      <c r="J5026" s="305">
        <f>'[11]Depr Exp'!J5026</f>
        <v>1.6E-2</v>
      </c>
      <c r="K5026" s="373">
        <f>'[11]Depr Exp'!K5026</f>
        <v>358.04442666666665</v>
      </c>
      <c r="L5026" s="524">
        <f>'[11]Depr Exp'!L5026</f>
        <v>0</v>
      </c>
      <c r="M5026" s="144"/>
      <c r="N5026" s="144"/>
    </row>
    <row r="5027" spans="1:14">
      <c r="A5027" s="144" t="str">
        <f>'[11]Depr Exp'!A5027</f>
        <v>E3569 (GIF) O/H Cond, Colstrip 3-4</v>
      </c>
      <c r="B5027" s="144" t="str">
        <f>'[11]Depr Exp'!B5027</f>
        <v>E3569 (GIF) O/H Cond, Colstrip 3-4-4</v>
      </c>
      <c r="C5027" s="144" t="str">
        <f>'[11]Depr Exp'!C5027</f>
        <v>403E</v>
      </c>
      <c r="D5027" s="144"/>
      <c r="E5027" s="282">
        <f>'[11]Depr Exp'!E5027</f>
        <v>43220</v>
      </c>
      <c r="F5027" s="523">
        <f>'[11]Depr Exp'!F5027</f>
        <v>268533.32</v>
      </c>
      <c r="G5027" s="305">
        <f>'[11]Depr Exp'!G5027</f>
        <v>1.6E-2</v>
      </c>
      <c r="H5027" s="524">
        <f>'[11]Depr Exp'!H5027</f>
        <v>358.04</v>
      </c>
      <c r="I5027" s="523">
        <f>'[11]Depr Exp'!I5027</f>
        <v>268533.32</v>
      </c>
      <c r="J5027" s="305">
        <f>'[11]Depr Exp'!J5027</f>
        <v>1.6E-2</v>
      </c>
      <c r="K5027" s="373">
        <f>'[11]Depr Exp'!K5027</f>
        <v>358.04442666666665</v>
      </c>
      <c r="L5027" s="524">
        <f>'[11]Depr Exp'!L5027</f>
        <v>0</v>
      </c>
      <c r="M5027" s="144"/>
      <c r="N5027" s="144"/>
    </row>
    <row r="5028" spans="1:14">
      <c r="A5028" s="144" t="str">
        <f>'[11]Depr Exp'!A5028</f>
        <v>E3569 (GIF) O/H Cond, Colstrip 3-4</v>
      </c>
      <c r="B5028" s="144" t="str">
        <f>'[11]Depr Exp'!B5028</f>
        <v>E3569 (GIF) O/H Cond, Colstrip 3-4-5</v>
      </c>
      <c r="C5028" s="144" t="str">
        <f>'[11]Depr Exp'!C5028</f>
        <v>403E</v>
      </c>
      <c r="D5028" s="144"/>
      <c r="E5028" s="282">
        <f>'[11]Depr Exp'!E5028</f>
        <v>43251</v>
      </c>
      <c r="F5028" s="523">
        <f>'[11]Depr Exp'!F5028</f>
        <v>268533.32</v>
      </c>
      <c r="G5028" s="305">
        <f>'[11]Depr Exp'!G5028</f>
        <v>1.6E-2</v>
      </c>
      <c r="H5028" s="524">
        <f>'[11]Depr Exp'!H5028</f>
        <v>358.04</v>
      </c>
      <c r="I5028" s="523">
        <f>'[11]Depr Exp'!I5028</f>
        <v>268533.32</v>
      </c>
      <c r="J5028" s="305">
        <f>'[11]Depr Exp'!J5028</f>
        <v>1.6E-2</v>
      </c>
      <c r="K5028" s="373">
        <f>'[11]Depr Exp'!K5028</f>
        <v>358.04442666666665</v>
      </c>
      <c r="L5028" s="524">
        <f>'[11]Depr Exp'!L5028</f>
        <v>0</v>
      </c>
      <c r="M5028" s="144"/>
      <c r="N5028" s="144"/>
    </row>
    <row r="5029" spans="1:14">
      <c r="A5029" s="144" t="str">
        <f>'[11]Depr Exp'!A5029</f>
        <v>E3569 (GIF) O/H Cond, Colstrip 3-4</v>
      </c>
      <c r="B5029" s="144" t="str">
        <f>'[11]Depr Exp'!B5029</f>
        <v>E3569 (GIF) O/H Cond, Colstrip 3-4-6</v>
      </c>
      <c r="C5029" s="144" t="str">
        <f>'[11]Depr Exp'!C5029</f>
        <v>403E</v>
      </c>
      <c r="D5029" s="144"/>
      <c r="E5029" s="282">
        <f>'[11]Depr Exp'!E5029</f>
        <v>43281</v>
      </c>
      <c r="F5029" s="523">
        <f>'[11]Depr Exp'!F5029</f>
        <v>268533.32</v>
      </c>
      <c r="G5029" s="305">
        <f>'[11]Depr Exp'!G5029</f>
        <v>1.6E-2</v>
      </c>
      <c r="H5029" s="524">
        <f>'[11]Depr Exp'!H5029</f>
        <v>358.04</v>
      </c>
      <c r="I5029" s="523">
        <f>'[11]Depr Exp'!I5029</f>
        <v>268533.32</v>
      </c>
      <c r="J5029" s="305">
        <f>'[11]Depr Exp'!J5029</f>
        <v>1.6E-2</v>
      </c>
      <c r="K5029" s="373">
        <f>'[11]Depr Exp'!K5029</f>
        <v>358.04442666666665</v>
      </c>
      <c r="L5029" s="524">
        <f>'[11]Depr Exp'!L5029</f>
        <v>0</v>
      </c>
      <c r="M5029" s="144"/>
      <c r="N5029" s="144"/>
    </row>
    <row r="5030" spans="1:14">
      <c r="A5030" s="144" t="str">
        <f>'[11]Depr Exp'!A5030</f>
        <v>E3569 (GIF) O/H Cond, Colstrip 3-4</v>
      </c>
      <c r="B5030" s="144" t="str">
        <f>'[11]Depr Exp'!B5030</f>
        <v>E3569 (GIF) O/H Cond, Colstrip 3-4-7</v>
      </c>
      <c r="C5030" s="144" t="str">
        <f>'[11]Depr Exp'!C5030</f>
        <v>403E</v>
      </c>
      <c r="D5030" s="144"/>
      <c r="E5030" s="282">
        <f>'[11]Depr Exp'!E5030</f>
        <v>43312</v>
      </c>
      <c r="F5030" s="523">
        <f>'[11]Depr Exp'!F5030</f>
        <v>268533.32</v>
      </c>
      <c r="G5030" s="305">
        <f>'[11]Depr Exp'!G5030</f>
        <v>1.6E-2</v>
      </c>
      <c r="H5030" s="524">
        <f>'[11]Depr Exp'!H5030</f>
        <v>358.04</v>
      </c>
      <c r="I5030" s="523">
        <f>'[11]Depr Exp'!I5030</f>
        <v>268533.32</v>
      </c>
      <c r="J5030" s="305">
        <f>'[11]Depr Exp'!J5030</f>
        <v>1.6E-2</v>
      </c>
      <c r="K5030" s="373">
        <f>'[11]Depr Exp'!K5030</f>
        <v>358.04442666666665</v>
      </c>
      <c r="L5030" s="524">
        <f>'[11]Depr Exp'!L5030</f>
        <v>0</v>
      </c>
      <c r="M5030" s="144"/>
      <c r="N5030" s="144"/>
    </row>
    <row r="5031" spans="1:14">
      <c r="A5031" s="144" t="str">
        <f>'[11]Depr Exp'!A5031</f>
        <v>E3569 (GIF) O/H Cond, Colstrip 3-4</v>
      </c>
      <c r="B5031" s="144" t="str">
        <f>'[11]Depr Exp'!B5031</f>
        <v>E3569 (GIF) O/H Cond, Colstrip 3-4-8</v>
      </c>
      <c r="C5031" s="144" t="str">
        <f>'[11]Depr Exp'!C5031</f>
        <v>403E</v>
      </c>
      <c r="D5031" s="144"/>
      <c r="E5031" s="282">
        <f>'[11]Depr Exp'!E5031</f>
        <v>43343</v>
      </c>
      <c r="F5031" s="523">
        <f>'[11]Depr Exp'!F5031</f>
        <v>268533.32</v>
      </c>
      <c r="G5031" s="305">
        <f>'[11]Depr Exp'!G5031</f>
        <v>1.6E-2</v>
      </c>
      <c r="H5031" s="524">
        <f>'[11]Depr Exp'!H5031</f>
        <v>358.04</v>
      </c>
      <c r="I5031" s="523">
        <f>'[11]Depr Exp'!I5031</f>
        <v>268533.32</v>
      </c>
      <c r="J5031" s="305">
        <f>'[11]Depr Exp'!J5031</f>
        <v>1.6E-2</v>
      </c>
      <c r="K5031" s="373">
        <f>'[11]Depr Exp'!K5031</f>
        <v>358.04442666666665</v>
      </c>
      <c r="L5031" s="524">
        <f>'[11]Depr Exp'!L5031</f>
        <v>0</v>
      </c>
      <c r="M5031" s="144"/>
      <c r="N5031" s="144"/>
    </row>
    <row r="5032" spans="1:14">
      <c r="A5032" s="144" t="str">
        <f>'[11]Depr Exp'!A5032</f>
        <v>E3569 (GIF) O/H Cond, Colstrip 3-4</v>
      </c>
      <c r="B5032" s="144" t="str">
        <f>'[11]Depr Exp'!B5032</f>
        <v>E3569 (GIF) O/H Cond, Colstrip 3-4-9</v>
      </c>
      <c r="C5032" s="144" t="str">
        <f>'[11]Depr Exp'!C5032</f>
        <v>403E</v>
      </c>
      <c r="D5032" s="144"/>
      <c r="E5032" s="282">
        <f>'[11]Depr Exp'!E5032</f>
        <v>43373</v>
      </c>
      <c r="F5032" s="523">
        <f>'[11]Depr Exp'!F5032</f>
        <v>268533.32</v>
      </c>
      <c r="G5032" s="305">
        <f>'[11]Depr Exp'!G5032</f>
        <v>1.6E-2</v>
      </c>
      <c r="H5032" s="524">
        <f>'[11]Depr Exp'!H5032</f>
        <v>358.04</v>
      </c>
      <c r="I5032" s="523">
        <f>'[11]Depr Exp'!I5032</f>
        <v>268533.32</v>
      </c>
      <c r="J5032" s="305">
        <f>'[11]Depr Exp'!J5032</f>
        <v>1.6E-2</v>
      </c>
      <c r="K5032" s="373">
        <f>'[11]Depr Exp'!K5032</f>
        <v>358.04442666666665</v>
      </c>
      <c r="L5032" s="524">
        <f>'[11]Depr Exp'!L5032</f>
        <v>0</v>
      </c>
      <c r="M5032" s="144"/>
      <c r="N5032" s="144"/>
    </row>
    <row r="5033" spans="1:14">
      <c r="A5033" s="144" t="str">
        <f>'[11]Depr Exp'!A5033</f>
        <v>E3569 (GIF) O/H Cond, Colstrip 3-4</v>
      </c>
      <c r="B5033" s="144" t="str">
        <f>'[11]Depr Exp'!B5033</f>
        <v>E3569 (GIF) O/H Cond, Colstrip 3-4-10</v>
      </c>
      <c r="C5033" s="144" t="str">
        <f>'[11]Depr Exp'!C5033</f>
        <v>403E</v>
      </c>
      <c r="D5033" s="144"/>
      <c r="E5033" s="282">
        <f>'[11]Depr Exp'!E5033</f>
        <v>43404</v>
      </c>
      <c r="F5033" s="523">
        <f>'[11]Depr Exp'!F5033</f>
        <v>268533.32</v>
      </c>
      <c r="G5033" s="305">
        <f>'[11]Depr Exp'!G5033</f>
        <v>1.6E-2</v>
      </c>
      <c r="H5033" s="524">
        <f>'[11]Depr Exp'!H5033</f>
        <v>358.04</v>
      </c>
      <c r="I5033" s="523">
        <f>'[11]Depr Exp'!I5033</f>
        <v>268533.32</v>
      </c>
      <c r="J5033" s="305">
        <f>'[11]Depr Exp'!J5033</f>
        <v>1.6E-2</v>
      </c>
      <c r="K5033" s="373">
        <f>'[11]Depr Exp'!K5033</f>
        <v>358.04442666666665</v>
      </c>
      <c r="L5033" s="524">
        <f>'[11]Depr Exp'!L5033</f>
        <v>0</v>
      </c>
      <c r="M5033" s="144"/>
      <c r="N5033" s="144"/>
    </row>
    <row r="5034" spans="1:14">
      <c r="A5034" s="144" t="str">
        <f>'[11]Depr Exp'!A5034</f>
        <v>E3569 (GIF) O/H Cond, Colstrip 3-4</v>
      </c>
      <c r="B5034" s="144" t="str">
        <f>'[11]Depr Exp'!B5034</f>
        <v>E3569 (GIF) O/H Cond, Colstrip 3-4-11</v>
      </c>
      <c r="C5034" s="144" t="str">
        <f>'[11]Depr Exp'!C5034</f>
        <v>403E</v>
      </c>
      <c r="D5034" s="144"/>
      <c r="E5034" s="282">
        <f>'[11]Depr Exp'!E5034</f>
        <v>43434</v>
      </c>
      <c r="F5034" s="523">
        <f>'[11]Depr Exp'!F5034</f>
        <v>268533.32</v>
      </c>
      <c r="G5034" s="305">
        <f>'[11]Depr Exp'!G5034</f>
        <v>1.6E-2</v>
      </c>
      <c r="H5034" s="524">
        <f>'[11]Depr Exp'!H5034</f>
        <v>358.04</v>
      </c>
      <c r="I5034" s="523">
        <f>'[11]Depr Exp'!I5034</f>
        <v>268533.32</v>
      </c>
      <c r="J5034" s="305">
        <f>'[11]Depr Exp'!J5034</f>
        <v>1.6E-2</v>
      </c>
      <c r="K5034" s="373">
        <f>'[11]Depr Exp'!K5034</f>
        <v>358.04442666666665</v>
      </c>
      <c r="L5034" s="524">
        <f>'[11]Depr Exp'!L5034</f>
        <v>0</v>
      </c>
      <c r="M5034" s="144"/>
      <c r="N5034" s="144"/>
    </row>
    <row r="5035" spans="1:14">
      <c r="A5035" s="144" t="str">
        <f>'[11]Depr Exp'!A5035</f>
        <v>E3569 (GIF) O/H Cond, Colstrip 3-4</v>
      </c>
      <c r="B5035" s="144" t="str">
        <f>'[11]Depr Exp'!B5035</f>
        <v>E3569 (GIF) O/H Cond, Colstrip 3-4-12</v>
      </c>
      <c r="C5035" s="144" t="str">
        <f>'[11]Depr Exp'!C5035</f>
        <v>403E</v>
      </c>
      <c r="D5035" s="144"/>
      <c r="E5035" s="282">
        <f>'[11]Depr Exp'!E5035</f>
        <v>43465</v>
      </c>
      <c r="F5035" s="523">
        <f>'[11]Depr Exp'!F5035</f>
        <v>268533.32</v>
      </c>
      <c r="G5035" s="305">
        <f>'[11]Depr Exp'!G5035</f>
        <v>1.6E-2</v>
      </c>
      <c r="H5035" s="524">
        <f>'[11]Depr Exp'!H5035</f>
        <v>358.04</v>
      </c>
      <c r="I5035" s="523">
        <f>'[11]Depr Exp'!I5035</f>
        <v>268533.32</v>
      </c>
      <c r="J5035" s="305">
        <f>'[11]Depr Exp'!J5035</f>
        <v>1.6E-2</v>
      </c>
      <c r="K5035" s="373">
        <f>'[11]Depr Exp'!K5035</f>
        <v>358.04442666666665</v>
      </c>
      <c r="L5035" s="524">
        <f>'[11]Depr Exp'!L5035</f>
        <v>0</v>
      </c>
      <c r="M5035" s="144"/>
      <c r="N5035" s="144"/>
    </row>
    <row r="5036" spans="1:14" ht="15.75" thickBot="1">
      <c r="A5036" s="159" t="str">
        <f>'[11]Depr Exp'!A5036</f>
        <v>E3569 (GIF) O/H Cond, Colstrip 3-4 Total</v>
      </c>
      <c r="B5036" s="144">
        <f>'[11]Depr Exp'!B5036</f>
        <v>0</v>
      </c>
      <c r="C5036" s="502" t="str">
        <f>'[11]Depr Exp'!C5036</f>
        <v>ETSM</v>
      </c>
      <c r="D5036" s="144"/>
      <c r="E5036" s="281" t="str">
        <f>'[11]Depr Exp'!E5036</f>
        <v>Total</v>
      </c>
      <c r="F5036" s="141">
        <f>'[11]Depr Exp'!F5036</f>
        <v>0</v>
      </c>
      <c r="G5036" s="252">
        <f>'[11]Depr Exp'!G5036</f>
        <v>0</v>
      </c>
      <c r="H5036" s="286">
        <f>'[11]Depr Exp'!H5036</f>
        <v>4296.4800000000005</v>
      </c>
      <c r="I5036" s="141">
        <f>'[11]Depr Exp'!I5036</f>
        <v>0</v>
      </c>
      <c r="J5036" s="252">
        <f>'[11]Depr Exp'!J5036</f>
        <v>0</v>
      </c>
      <c r="K5036" s="286">
        <f>'[11]Depr Exp'!K5036</f>
        <v>4296.533120000001</v>
      </c>
      <c r="L5036" s="286">
        <f>'[11]Depr Exp'!L5036</f>
        <v>0.05</v>
      </c>
      <c r="M5036" s="144"/>
      <c r="N5036" s="144"/>
    </row>
    <row r="5037" spans="1:14" ht="13.5" thickTop="1">
      <c r="A5037" s="144" t="str">
        <f>'[11]Depr Exp'!A5037</f>
        <v>E3569 (GIF) O/H Cond, Hopkins</v>
      </c>
      <c r="B5037" s="144" t="str">
        <f>'[11]Depr Exp'!B5037</f>
        <v>E3569 (GIF) O/H Cond, Hopkins-1</v>
      </c>
      <c r="C5037" s="144" t="str">
        <f>'[11]Depr Exp'!C5037</f>
        <v>403E</v>
      </c>
      <c r="D5037" s="144"/>
      <c r="E5037" s="282">
        <f>'[11]Depr Exp'!E5037</f>
        <v>43131</v>
      </c>
      <c r="F5037" s="523">
        <f>'[11]Depr Exp'!F5037</f>
        <v>1664798.76</v>
      </c>
      <c r="G5037" s="305">
        <f>'[11]Depr Exp'!G5037</f>
        <v>1.6E-2</v>
      </c>
      <c r="H5037" s="524">
        <f>'[11]Depr Exp'!H5037</f>
        <v>2219.73</v>
      </c>
      <c r="I5037" s="523">
        <f>'[11]Depr Exp'!I5037</f>
        <v>1664798.76</v>
      </c>
      <c r="J5037" s="305">
        <f>'[11]Depr Exp'!J5037</f>
        <v>1.6E-2</v>
      </c>
      <c r="K5037" s="373">
        <f>'[11]Depr Exp'!K5037</f>
        <v>2219.7316800000003</v>
      </c>
      <c r="L5037" s="524">
        <f>'[11]Depr Exp'!L5037</f>
        <v>0</v>
      </c>
      <c r="M5037" s="144"/>
      <c r="N5037" s="144"/>
    </row>
    <row r="5038" spans="1:14">
      <c r="A5038" s="144" t="str">
        <f>'[11]Depr Exp'!A5038</f>
        <v>E3569 (GIF) O/H Cond, Hopkins</v>
      </c>
      <c r="B5038" s="144" t="str">
        <f>'[11]Depr Exp'!B5038</f>
        <v>E3569 (GIF) O/H Cond, Hopkins-2</v>
      </c>
      <c r="C5038" s="144" t="str">
        <f>'[11]Depr Exp'!C5038</f>
        <v>403E</v>
      </c>
      <c r="D5038" s="144"/>
      <c r="E5038" s="282">
        <f>'[11]Depr Exp'!E5038</f>
        <v>43159</v>
      </c>
      <c r="F5038" s="523">
        <f>'[11]Depr Exp'!F5038</f>
        <v>1664798.76</v>
      </c>
      <c r="G5038" s="305">
        <f>'[11]Depr Exp'!G5038</f>
        <v>1.6E-2</v>
      </c>
      <c r="H5038" s="524">
        <f>'[11]Depr Exp'!H5038</f>
        <v>2219.73</v>
      </c>
      <c r="I5038" s="523">
        <f>'[11]Depr Exp'!I5038</f>
        <v>1664798.76</v>
      </c>
      <c r="J5038" s="305">
        <f>'[11]Depr Exp'!J5038</f>
        <v>1.6E-2</v>
      </c>
      <c r="K5038" s="373">
        <f>'[11]Depr Exp'!K5038</f>
        <v>2219.7316800000003</v>
      </c>
      <c r="L5038" s="524">
        <f>'[11]Depr Exp'!L5038</f>
        <v>0</v>
      </c>
      <c r="M5038" s="144"/>
      <c r="N5038" s="144"/>
    </row>
    <row r="5039" spans="1:14">
      <c r="A5039" s="144" t="str">
        <f>'[11]Depr Exp'!A5039</f>
        <v>E3569 (GIF) O/H Cond, Hopkins</v>
      </c>
      <c r="B5039" s="144" t="str">
        <f>'[11]Depr Exp'!B5039</f>
        <v>E3569 (GIF) O/H Cond, Hopkins-3</v>
      </c>
      <c r="C5039" s="144" t="str">
        <f>'[11]Depr Exp'!C5039</f>
        <v>403E</v>
      </c>
      <c r="D5039" s="144"/>
      <c r="E5039" s="282">
        <f>'[11]Depr Exp'!E5039</f>
        <v>43190</v>
      </c>
      <c r="F5039" s="523">
        <f>'[11]Depr Exp'!F5039</f>
        <v>1664798.76</v>
      </c>
      <c r="G5039" s="305">
        <f>'[11]Depr Exp'!G5039</f>
        <v>1.6E-2</v>
      </c>
      <c r="H5039" s="524">
        <f>'[11]Depr Exp'!H5039</f>
        <v>2219.73</v>
      </c>
      <c r="I5039" s="523">
        <f>'[11]Depr Exp'!I5039</f>
        <v>1664798.76</v>
      </c>
      <c r="J5039" s="305">
        <f>'[11]Depr Exp'!J5039</f>
        <v>1.6E-2</v>
      </c>
      <c r="K5039" s="373">
        <f>'[11]Depr Exp'!K5039</f>
        <v>2219.7316800000003</v>
      </c>
      <c r="L5039" s="524">
        <f>'[11]Depr Exp'!L5039</f>
        <v>0</v>
      </c>
      <c r="M5039" s="144"/>
      <c r="N5039" s="144"/>
    </row>
    <row r="5040" spans="1:14">
      <c r="A5040" s="144" t="str">
        <f>'[11]Depr Exp'!A5040</f>
        <v>E3569 (GIF) O/H Cond, Hopkins</v>
      </c>
      <c r="B5040" s="144" t="str">
        <f>'[11]Depr Exp'!B5040</f>
        <v>E3569 (GIF) O/H Cond, Hopkins-4</v>
      </c>
      <c r="C5040" s="144" t="str">
        <f>'[11]Depr Exp'!C5040</f>
        <v>403E</v>
      </c>
      <c r="D5040" s="144"/>
      <c r="E5040" s="282">
        <f>'[11]Depr Exp'!E5040</f>
        <v>43220</v>
      </c>
      <c r="F5040" s="523">
        <f>'[11]Depr Exp'!F5040</f>
        <v>1664798.76</v>
      </c>
      <c r="G5040" s="305">
        <f>'[11]Depr Exp'!G5040</f>
        <v>1.6E-2</v>
      </c>
      <c r="H5040" s="524">
        <f>'[11]Depr Exp'!H5040</f>
        <v>2219.73</v>
      </c>
      <c r="I5040" s="523">
        <f>'[11]Depr Exp'!I5040</f>
        <v>1664798.76</v>
      </c>
      <c r="J5040" s="305">
        <f>'[11]Depr Exp'!J5040</f>
        <v>1.6E-2</v>
      </c>
      <c r="K5040" s="373">
        <f>'[11]Depr Exp'!K5040</f>
        <v>2219.7316800000003</v>
      </c>
      <c r="L5040" s="524">
        <f>'[11]Depr Exp'!L5040</f>
        <v>0</v>
      </c>
      <c r="M5040" s="144"/>
      <c r="N5040" s="144"/>
    </row>
    <row r="5041" spans="1:14">
      <c r="A5041" s="144" t="str">
        <f>'[11]Depr Exp'!A5041</f>
        <v>E3569 (GIF) O/H Cond, Hopkins</v>
      </c>
      <c r="B5041" s="144" t="str">
        <f>'[11]Depr Exp'!B5041</f>
        <v>E3569 (GIF) O/H Cond, Hopkins-5</v>
      </c>
      <c r="C5041" s="144" t="str">
        <f>'[11]Depr Exp'!C5041</f>
        <v>403E</v>
      </c>
      <c r="D5041" s="144"/>
      <c r="E5041" s="282">
        <f>'[11]Depr Exp'!E5041</f>
        <v>43251</v>
      </c>
      <c r="F5041" s="523">
        <f>'[11]Depr Exp'!F5041</f>
        <v>1664798.76</v>
      </c>
      <c r="G5041" s="305">
        <f>'[11]Depr Exp'!G5041</f>
        <v>1.6E-2</v>
      </c>
      <c r="H5041" s="524">
        <f>'[11]Depr Exp'!H5041</f>
        <v>2219.73</v>
      </c>
      <c r="I5041" s="523">
        <f>'[11]Depr Exp'!I5041</f>
        <v>1664798.76</v>
      </c>
      <c r="J5041" s="305">
        <f>'[11]Depr Exp'!J5041</f>
        <v>1.6E-2</v>
      </c>
      <c r="K5041" s="373">
        <f>'[11]Depr Exp'!K5041</f>
        <v>2219.7316800000003</v>
      </c>
      <c r="L5041" s="524">
        <f>'[11]Depr Exp'!L5041</f>
        <v>0</v>
      </c>
      <c r="M5041" s="144"/>
      <c r="N5041" s="144"/>
    </row>
    <row r="5042" spans="1:14">
      <c r="A5042" s="144" t="str">
        <f>'[11]Depr Exp'!A5042</f>
        <v>E3569 (GIF) O/H Cond, Hopkins</v>
      </c>
      <c r="B5042" s="144" t="str">
        <f>'[11]Depr Exp'!B5042</f>
        <v>E3569 (GIF) O/H Cond, Hopkins-6</v>
      </c>
      <c r="C5042" s="144" t="str">
        <f>'[11]Depr Exp'!C5042</f>
        <v>403E</v>
      </c>
      <c r="D5042" s="144"/>
      <c r="E5042" s="282">
        <f>'[11]Depr Exp'!E5042</f>
        <v>43281</v>
      </c>
      <c r="F5042" s="523">
        <f>'[11]Depr Exp'!F5042</f>
        <v>1664798.76</v>
      </c>
      <c r="G5042" s="305">
        <f>'[11]Depr Exp'!G5042</f>
        <v>1.6E-2</v>
      </c>
      <c r="H5042" s="524">
        <f>'[11]Depr Exp'!H5042</f>
        <v>2219.73</v>
      </c>
      <c r="I5042" s="523">
        <f>'[11]Depr Exp'!I5042</f>
        <v>1664798.76</v>
      </c>
      <c r="J5042" s="305">
        <f>'[11]Depr Exp'!J5042</f>
        <v>1.6E-2</v>
      </c>
      <c r="K5042" s="373">
        <f>'[11]Depr Exp'!K5042</f>
        <v>2219.7316800000003</v>
      </c>
      <c r="L5042" s="524">
        <f>'[11]Depr Exp'!L5042</f>
        <v>0</v>
      </c>
      <c r="M5042" s="144"/>
      <c r="N5042" s="144"/>
    </row>
    <row r="5043" spans="1:14">
      <c r="A5043" s="144" t="str">
        <f>'[11]Depr Exp'!A5043</f>
        <v>E3569 (GIF) O/H Cond, Hopkins</v>
      </c>
      <c r="B5043" s="144" t="str">
        <f>'[11]Depr Exp'!B5043</f>
        <v>E3569 (GIF) O/H Cond, Hopkins-7</v>
      </c>
      <c r="C5043" s="144" t="str">
        <f>'[11]Depr Exp'!C5043</f>
        <v>403E</v>
      </c>
      <c r="D5043" s="144"/>
      <c r="E5043" s="282">
        <f>'[11]Depr Exp'!E5043</f>
        <v>43312</v>
      </c>
      <c r="F5043" s="523">
        <f>'[11]Depr Exp'!F5043</f>
        <v>1664798.76</v>
      </c>
      <c r="G5043" s="305">
        <f>'[11]Depr Exp'!G5043</f>
        <v>1.6E-2</v>
      </c>
      <c r="H5043" s="524">
        <f>'[11]Depr Exp'!H5043</f>
        <v>2219.73</v>
      </c>
      <c r="I5043" s="523">
        <f>'[11]Depr Exp'!I5043</f>
        <v>1664798.76</v>
      </c>
      <c r="J5043" s="305">
        <f>'[11]Depr Exp'!J5043</f>
        <v>1.6E-2</v>
      </c>
      <c r="K5043" s="373">
        <f>'[11]Depr Exp'!K5043</f>
        <v>2219.7316800000003</v>
      </c>
      <c r="L5043" s="524">
        <f>'[11]Depr Exp'!L5043</f>
        <v>0</v>
      </c>
      <c r="M5043" s="144"/>
      <c r="N5043" s="144"/>
    </row>
    <row r="5044" spans="1:14">
      <c r="A5044" s="144" t="str">
        <f>'[11]Depr Exp'!A5044</f>
        <v>E3569 (GIF) O/H Cond, Hopkins</v>
      </c>
      <c r="B5044" s="144" t="str">
        <f>'[11]Depr Exp'!B5044</f>
        <v>E3569 (GIF) O/H Cond, Hopkins-8</v>
      </c>
      <c r="C5044" s="144" t="str">
        <f>'[11]Depr Exp'!C5044</f>
        <v>403E</v>
      </c>
      <c r="D5044" s="144"/>
      <c r="E5044" s="282">
        <f>'[11]Depr Exp'!E5044</f>
        <v>43343</v>
      </c>
      <c r="F5044" s="523">
        <f>'[11]Depr Exp'!F5044</f>
        <v>1664798.76</v>
      </c>
      <c r="G5044" s="305">
        <f>'[11]Depr Exp'!G5044</f>
        <v>1.6E-2</v>
      </c>
      <c r="H5044" s="524">
        <f>'[11]Depr Exp'!H5044</f>
        <v>2219.73</v>
      </c>
      <c r="I5044" s="523">
        <f>'[11]Depr Exp'!I5044</f>
        <v>1664798.76</v>
      </c>
      <c r="J5044" s="305">
        <f>'[11]Depr Exp'!J5044</f>
        <v>1.6E-2</v>
      </c>
      <c r="K5044" s="373">
        <f>'[11]Depr Exp'!K5044</f>
        <v>2219.7316800000003</v>
      </c>
      <c r="L5044" s="524">
        <f>'[11]Depr Exp'!L5044</f>
        <v>0</v>
      </c>
      <c r="M5044" s="144"/>
      <c r="N5044" s="144"/>
    </row>
    <row r="5045" spans="1:14">
      <c r="A5045" s="144" t="str">
        <f>'[11]Depr Exp'!A5045</f>
        <v>E3569 (GIF) O/H Cond, Hopkins</v>
      </c>
      <c r="B5045" s="144" t="str">
        <f>'[11]Depr Exp'!B5045</f>
        <v>E3569 (GIF) O/H Cond, Hopkins-9</v>
      </c>
      <c r="C5045" s="144" t="str">
        <f>'[11]Depr Exp'!C5045</f>
        <v>403E</v>
      </c>
      <c r="D5045" s="144"/>
      <c r="E5045" s="282">
        <f>'[11]Depr Exp'!E5045</f>
        <v>43373</v>
      </c>
      <c r="F5045" s="523">
        <f>'[11]Depr Exp'!F5045</f>
        <v>1664798.76</v>
      </c>
      <c r="G5045" s="305">
        <f>'[11]Depr Exp'!G5045</f>
        <v>1.6E-2</v>
      </c>
      <c r="H5045" s="524">
        <f>'[11]Depr Exp'!H5045</f>
        <v>2219.73</v>
      </c>
      <c r="I5045" s="523">
        <f>'[11]Depr Exp'!I5045</f>
        <v>1664798.76</v>
      </c>
      <c r="J5045" s="305">
        <f>'[11]Depr Exp'!J5045</f>
        <v>1.6E-2</v>
      </c>
      <c r="K5045" s="373">
        <f>'[11]Depr Exp'!K5045</f>
        <v>2219.7316800000003</v>
      </c>
      <c r="L5045" s="524">
        <f>'[11]Depr Exp'!L5045</f>
        <v>0</v>
      </c>
      <c r="M5045" s="144"/>
      <c r="N5045" s="144"/>
    </row>
    <row r="5046" spans="1:14">
      <c r="A5046" s="144" t="str">
        <f>'[11]Depr Exp'!A5046</f>
        <v>E3569 (GIF) O/H Cond, Hopkins</v>
      </c>
      <c r="B5046" s="144" t="str">
        <f>'[11]Depr Exp'!B5046</f>
        <v>E3569 (GIF) O/H Cond, Hopkins-10</v>
      </c>
      <c r="C5046" s="144" t="str">
        <f>'[11]Depr Exp'!C5046</f>
        <v>403E</v>
      </c>
      <c r="D5046" s="144"/>
      <c r="E5046" s="282">
        <f>'[11]Depr Exp'!E5046</f>
        <v>43404</v>
      </c>
      <c r="F5046" s="523">
        <f>'[11]Depr Exp'!F5046</f>
        <v>1664798.76</v>
      </c>
      <c r="G5046" s="305">
        <f>'[11]Depr Exp'!G5046</f>
        <v>1.6E-2</v>
      </c>
      <c r="H5046" s="524">
        <f>'[11]Depr Exp'!H5046</f>
        <v>2219.73</v>
      </c>
      <c r="I5046" s="523">
        <f>'[11]Depr Exp'!I5046</f>
        <v>1664798.76</v>
      </c>
      <c r="J5046" s="305">
        <f>'[11]Depr Exp'!J5046</f>
        <v>1.6E-2</v>
      </c>
      <c r="K5046" s="373">
        <f>'[11]Depr Exp'!K5046</f>
        <v>2219.7316800000003</v>
      </c>
      <c r="L5046" s="524">
        <f>'[11]Depr Exp'!L5046</f>
        <v>0</v>
      </c>
      <c r="M5046" s="144"/>
      <c r="N5046" s="144"/>
    </row>
    <row r="5047" spans="1:14">
      <c r="A5047" s="144" t="str">
        <f>'[11]Depr Exp'!A5047</f>
        <v>E3569 (GIF) O/H Cond, Hopkins</v>
      </c>
      <c r="B5047" s="144" t="str">
        <f>'[11]Depr Exp'!B5047</f>
        <v>E3569 (GIF) O/H Cond, Hopkins-11</v>
      </c>
      <c r="C5047" s="144" t="str">
        <f>'[11]Depr Exp'!C5047</f>
        <v>403E</v>
      </c>
      <c r="D5047" s="144"/>
      <c r="E5047" s="282">
        <f>'[11]Depr Exp'!E5047</f>
        <v>43434</v>
      </c>
      <c r="F5047" s="523">
        <f>'[11]Depr Exp'!F5047</f>
        <v>1664798.76</v>
      </c>
      <c r="G5047" s="305">
        <f>'[11]Depr Exp'!G5047</f>
        <v>1.6E-2</v>
      </c>
      <c r="H5047" s="524">
        <f>'[11]Depr Exp'!H5047</f>
        <v>2219.73</v>
      </c>
      <c r="I5047" s="523">
        <f>'[11]Depr Exp'!I5047</f>
        <v>1664798.76</v>
      </c>
      <c r="J5047" s="305">
        <f>'[11]Depr Exp'!J5047</f>
        <v>1.6E-2</v>
      </c>
      <c r="K5047" s="373">
        <f>'[11]Depr Exp'!K5047</f>
        <v>2219.7316800000003</v>
      </c>
      <c r="L5047" s="524">
        <f>'[11]Depr Exp'!L5047</f>
        <v>0</v>
      </c>
      <c r="M5047" s="144"/>
      <c r="N5047" s="144"/>
    </row>
    <row r="5048" spans="1:14">
      <c r="A5048" s="144" t="str">
        <f>'[11]Depr Exp'!A5048</f>
        <v>E3569 (GIF) O/H Cond, Hopkins</v>
      </c>
      <c r="B5048" s="144" t="str">
        <f>'[11]Depr Exp'!B5048</f>
        <v>E3569 (GIF) O/H Cond, Hopkins-12</v>
      </c>
      <c r="C5048" s="144" t="str">
        <f>'[11]Depr Exp'!C5048</f>
        <v>403E</v>
      </c>
      <c r="D5048" s="144"/>
      <c r="E5048" s="282">
        <f>'[11]Depr Exp'!E5048</f>
        <v>43465</v>
      </c>
      <c r="F5048" s="523">
        <f>'[11]Depr Exp'!F5048</f>
        <v>1664798.76</v>
      </c>
      <c r="G5048" s="305">
        <f>'[11]Depr Exp'!G5048</f>
        <v>1.6E-2</v>
      </c>
      <c r="H5048" s="524">
        <f>'[11]Depr Exp'!H5048</f>
        <v>2219.73</v>
      </c>
      <c r="I5048" s="523">
        <f>'[11]Depr Exp'!I5048</f>
        <v>1664798.76</v>
      </c>
      <c r="J5048" s="305">
        <f>'[11]Depr Exp'!J5048</f>
        <v>1.6E-2</v>
      </c>
      <c r="K5048" s="373">
        <f>'[11]Depr Exp'!K5048</f>
        <v>2219.7316800000003</v>
      </c>
      <c r="L5048" s="524">
        <f>'[11]Depr Exp'!L5048</f>
        <v>0</v>
      </c>
      <c r="M5048" s="144"/>
      <c r="N5048" s="144"/>
    </row>
    <row r="5049" spans="1:14" ht="15.75" thickBot="1">
      <c r="A5049" s="159" t="str">
        <f>'[11]Depr Exp'!A5049</f>
        <v>E3569 (GIF) O/H Cond, Hopkins Total</v>
      </c>
      <c r="B5049" s="144">
        <f>'[11]Depr Exp'!B5049</f>
        <v>0</v>
      </c>
      <c r="C5049" s="502" t="str">
        <f>'[11]Depr Exp'!C5049</f>
        <v>ETSM</v>
      </c>
      <c r="D5049" s="144"/>
      <c r="E5049" s="281" t="str">
        <f>'[11]Depr Exp'!E5049</f>
        <v>Total</v>
      </c>
      <c r="F5049" s="141">
        <f>'[11]Depr Exp'!F5049</f>
        <v>0</v>
      </c>
      <c r="G5049" s="252">
        <f>'[11]Depr Exp'!G5049</f>
        <v>0</v>
      </c>
      <c r="H5049" s="286">
        <f>'[11]Depr Exp'!H5049</f>
        <v>26636.76</v>
      </c>
      <c r="I5049" s="141">
        <f>'[11]Depr Exp'!I5049</f>
        <v>0</v>
      </c>
      <c r="J5049" s="252">
        <f>'[11]Depr Exp'!J5049</f>
        <v>0</v>
      </c>
      <c r="K5049" s="286">
        <f>'[11]Depr Exp'!K5049</f>
        <v>26636.780160000006</v>
      </c>
      <c r="L5049" s="286">
        <f>'[11]Depr Exp'!L5049</f>
        <v>0.02</v>
      </c>
      <c r="M5049" s="144"/>
      <c r="N5049" s="144"/>
    </row>
    <row r="5050" spans="1:14" ht="13.5" thickTop="1">
      <c r="A5050" s="144" t="str">
        <f>'[11]Depr Exp'!A5050</f>
        <v>E3569 (GIF) O/H Cond, Lower Baker</v>
      </c>
      <c r="B5050" s="144" t="str">
        <f>'[11]Depr Exp'!B5050</f>
        <v>E3569 (GIF) O/H Cond, Lower Baker-1</v>
      </c>
      <c r="C5050" s="144" t="str">
        <f>'[11]Depr Exp'!C5050</f>
        <v>403E</v>
      </c>
      <c r="D5050" s="144"/>
      <c r="E5050" s="282">
        <f>'[11]Depr Exp'!E5050</f>
        <v>43131</v>
      </c>
      <c r="F5050" s="523">
        <f>'[11]Depr Exp'!F5050</f>
        <v>3336.93</v>
      </c>
      <c r="G5050" s="305">
        <f>'[11]Depr Exp'!G5050</f>
        <v>1.6E-2</v>
      </c>
      <c r="H5050" s="524">
        <f>'[11]Depr Exp'!H5050</f>
        <v>4.4400000000000004</v>
      </c>
      <c r="I5050" s="523">
        <f>'[11]Depr Exp'!I5050</f>
        <v>3336.93</v>
      </c>
      <c r="J5050" s="305">
        <f>'[11]Depr Exp'!J5050</f>
        <v>1.6E-2</v>
      </c>
      <c r="K5050" s="373">
        <f>'[11]Depr Exp'!K5050</f>
        <v>4.4492399999999996</v>
      </c>
      <c r="L5050" s="524">
        <f>'[11]Depr Exp'!L5050</f>
        <v>0.01</v>
      </c>
      <c r="M5050" s="144"/>
      <c r="N5050" s="144"/>
    </row>
    <row r="5051" spans="1:14">
      <c r="A5051" s="144" t="str">
        <f>'[11]Depr Exp'!A5051</f>
        <v>E3569 (GIF) O/H Cond, Lower Baker</v>
      </c>
      <c r="B5051" s="144" t="str">
        <f>'[11]Depr Exp'!B5051</f>
        <v>E3569 (GIF) O/H Cond, Lower Baker-2</v>
      </c>
      <c r="C5051" s="144" t="str">
        <f>'[11]Depr Exp'!C5051</f>
        <v>403E</v>
      </c>
      <c r="D5051" s="144"/>
      <c r="E5051" s="282">
        <f>'[11]Depr Exp'!E5051</f>
        <v>43159</v>
      </c>
      <c r="F5051" s="523">
        <f>'[11]Depr Exp'!F5051</f>
        <v>3336.93</v>
      </c>
      <c r="G5051" s="305">
        <f>'[11]Depr Exp'!G5051</f>
        <v>1.6E-2</v>
      </c>
      <c r="H5051" s="524">
        <f>'[11]Depr Exp'!H5051</f>
        <v>4.4400000000000004</v>
      </c>
      <c r="I5051" s="523">
        <f>'[11]Depr Exp'!I5051</f>
        <v>3336.93</v>
      </c>
      <c r="J5051" s="305">
        <f>'[11]Depr Exp'!J5051</f>
        <v>1.6E-2</v>
      </c>
      <c r="K5051" s="373">
        <f>'[11]Depr Exp'!K5051</f>
        <v>4.4492399999999996</v>
      </c>
      <c r="L5051" s="524">
        <f>'[11]Depr Exp'!L5051</f>
        <v>0.01</v>
      </c>
      <c r="M5051" s="144"/>
      <c r="N5051" s="144"/>
    </row>
    <row r="5052" spans="1:14">
      <c r="A5052" s="144" t="str">
        <f>'[11]Depr Exp'!A5052</f>
        <v>E3569 (GIF) O/H Cond, Lower Baker</v>
      </c>
      <c r="B5052" s="144" t="str">
        <f>'[11]Depr Exp'!B5052</f>
        <v>E3569 (GIF) O/H Cond, Lower Baker-3</v>
      </c>
      <c r="C5052" s="144" t="str">
        <f>'[11]Depr Exp'!C5052</f>
        <v>403E</v>
      </c>
      <c r="D5052" s="144"/>
      <c r="E5052" s="282">
        <f>'[11]Depr Exp'!E5052</f>
        <v>43190</v>
      </c>
      <c r="F5052" s="523">
        <f>'[11]Depr Exp'!F5052</f>
        <v>3336.93</v>
      </c>
      <c r="G5052" s="305">
        <f>'[11]Depr Exp'!G5052</f>
        <v>1.6E-2</v>
      </c>
      <c r="H5052" s="524">
        <f>'[11]Depr Exp'!H5052</f>
        <v>4.4400000000000004</v>
      </c>
      <c r="I5052" s="523">
        <f>'[11]Depr Exp'!I5052</f>
        <v>3336.93</v>
      </c>
      <c r="J5052" s="305">
        <f>'[11]Depr Exp'!J5052</f>
        <v>1.6E-2</v>
      </c>
      <c r="K5052" s="373">
        <f>'[11]Depr Exp'!K5052</f>
        <v>4.4492399999999996</v>
      </c>
      <c r="L5052" s="524">
        <f>'[11]Depr Exp'!L5052</f>
        <v>0.01</v>
      </c>
      <c r="M5052" s="144"/>
      <c r="N5052" s="144"/>
    </row>
    <row r="5053" spans="1:14">
      <c r="A5053" s="144" t="str">
        <f>'[11]Depr Exp'!A5053</f>
        <v>E3569 (GIF) O/H Cond, Lower Baker</v>
      </c>
      <c r="B5053" s="144" t="str">
        <f>'[11]Depr Exp'!B5053</f>
        <v>E3569 (GIF) O/H Cond, Lower Baker-4</v>
      </c>
      <c r="C5053" s="144" t="str">
        <f>'[11]Depr Exp'!C5053</f>
        <v>403E</v>
      </c>
      <c r="D5053" s="144"/>
      <c r="E5053" s="282">
        <f>'[11]Depr Exp'!E5053</f>
        <v>43220</v>
      </c>
      <c r="F5053" s="523">
        <f>'[11]Depr Exp'!F5053</f>
        <v>3336.93</v>
      </c>
      <c r="G5053" s="305">
        <f>'[11]Depr Exp'!G5053</f>
        <v>1.6E-2</v>
      </c>
      <c r="H5053" s="524">
        <f>'[11]Depr Exp'!H5053</f>
        <v>4.4400000000000004</v>
      </c>
      <c r="I5053" s="523">
        <f>'[11]Depr Exp'!I5053</f>
        <v>3336.93</v>
      </c>
      <c r="J5053" s="305">
        <f>'[11]Depr Exp'!J5053</f>
        <v>1.6E-2</v>
      </c>
      <c r="K5053" s="373">
        <f>'[11]Depr Exp'!K5053</f>
        <v>4.4492399999999996</v>
      </c>
      <c r="L5053" s="524">
        <f>'[11]Depr Exp'!L5053</f>
        <v>0.01</v>
      </c>
      <c r="M5053" s="144"/>
      <c r="N5053" s="144"/>
    </row>
    <row r="5054" spans="1:14">
      <c r="A5054" s="144" t="str">
        <f>'[11]Depr Exp'!A5054</f>
        <v>E3569 (GIF) O/H Cond, Lower Baker</v>
      </c>
      <c r="B5054" s="144" t="str">
        <f>'[11]Depr Exp'!B5054</f>
        <v>E3569 (GIF) O/H Cond, Lower Baker-5</v>
      </c>
      <c r="C5054" s="144" t="str">
        <f>'[11]Depr Exp'!C5054</f>
        <v>403E</v>
      </c>
      <c r="D5054" s="144"/>
      <c r="E5054" s="282">
        <f>'[11]Depr Exp'!E5054</f>
        <v>43251</v>
      </c>
      <c r="F5054" s="523">
        <f>'[11]Depr Exp'!F5054</f>
        <v>3336.93</v>
      </c>
      <c r="G5054" s="305">
        <f>'[11]Depr Exp'!G5054</f>
        <v>1.6E-2</v>
      </c>
      <c r="H5054" s="524">
        <f>'[11]Depr Exp'!H5054</f>
        <v>4.4400000000000004</v>
      </c>
      <c r="I5054" s="523">
        <f>'[11]Depr Exp'!I5054</f>
        <v>3336.93</v>
      </c>
      <c r="J5054" s="305">
        <f>'[11]Depr Exp'!J5054</f>
        <v>1.6E-2</v>
      </c>
      <c r="K5054" s="373">
        <f>'[11]Depr Exp'!K5054</f>
        <v>4.4492399999999996</v>
      </c>
      <c r="L5054" s="524">
        <f>'[11]Depr Exp'!L5054</f>
        <v>0.01</v>
      </c>
      <c r="M5054" s="144"/>
      <c r="N5054" s="144"/>
    </row>
    <row r="5055" spans="1:14">
      <c r="A5055" s="144" t="str">
        <f>'[11]Depr Exp'!A5055</f>
        <v>E3569 (GIF) O/H Cond, Lower Baker</v>
      </c>
      <c r="B5055" s="144" t="str">
        <f>'[11]Depr Exp'!B5055</f>
        <v>E3569 (GIF) O/H Cond, Lower Baker-6</v>
      </c>
      <c r="C5055" s="144" t="str">
        <f>'[11]Depr Exp'!C5055</f>
        <v>403E</v>
      </c>
      <c r="D5055" s="144"/>
      <c r="E5055" s="282">
        <f>'[11]Depr Exp'!E5055</f>
        <v>43281</v>
      </c>
      <c r="F5055" s="523">
        <f>'[11]Depr Exp'!F5055</f>
        <v>3336.93</v>
      </c>
      <c r="G5055" s="305">
        <f>'[11]Depr Exp'!G5055</f>
        <v>1.6E-2</v>
      </c>
      <c r="H5055" s="524">
        <f>'[11]Depr Exp'!H5055</f>
        <v>4.4400000000000004</v>
      </c>
      <c r="I5055" s="523">
        <f>'[11]Depr Exp'!I5055</f>
        <v>3336.93</v>
      </c>
      <c r="J5055" s="305">
        <f>'[11]Depr Exp'!J5055</f>
        <v>1.6E-2</v>
      </c>
      <c r="K5055" s="373">
        <f>'[11]Depr Exp'!K5055</f>
        <v>4.4492399999999996</v>
      </c>
      <c r="L5055" s="524">
        <f>'[11]Depr Exp'!L5055</f>
        <v>0.01</v>
      </c>
      <c r="M5055" s="144"/>
      <c r="N5055" s="144"/>
    </row>
    <row r="5056" spans="1:14">
      <c r="A5056" s="144" t="str">
        <f>'[11]Depr Exp'!A5056</f>
        <v>E3569 (GIF) O/H Cond, Lower Baker</v>
      </c>
      <c r="B5056" s="144" t="str">
        <f>'[11]Depr Exp'!B5056</f>
        <v>E3569 (GIF) O/H Cond, Lower Baker-7</v>
      </c>
      <c r="C5056" s="144" t="str">
        <f>'[11]Depr Exp'!C5056</f>
        <v>403E</v>
      </c>
      <c r="D5056" s="144"/>
      <c r="E5056" s="282">
        <f>'[11]Depr Exp'!E5056</f>
        <v>43312</v>
      </c>
      <c r="F5056" s="523">
        <f>'[11]Depr Exp'!F5056</f>
        <v>3336.93</v>
      </c>
      <c r="G5056" s="305">
        <f>'[11]Depr Exp'!G5056</f>
        <v>1.6E-2</v>
      </c>
      <c r="H5056" s="524">
        <f>'[11]Depr Exp'!H5056</f>
        <v>4.4400000000000004</v>
      </c>
      <c r="I5056" s="523">
        <f>'[11]Depr Exp'!I5056</f>
        <v>3336.93</v>
      </c>
      <c r="J5056" s="305">
        <f>'[11]Depr Exp'!J5056</f>
        <v>1.6E-2</v>
      </c>
      <c r="K5056" s="373">
        <f>'[11]Depr Exp'!K5056</f>
        <v>4.4492399999999996</v>
      </c>
      <c r="L5056" s="524">
        <f>'[11]Depr Exp'!L5056</f>
        <v>0.01</v>
      </c>
      <c r="M5056" s="144"/>
      <c r="N5056" s="144"/>
    </row>
    <row r="5057" spans="1:14">
      <c r="A5057" s="144" t="str">
        <f>'[11]Depr Exp'!A5057</f>
        <v>E3569 (GIF) O/H Cond, Lower Baker</v>
      </c>
      <c r="B5057" s="144" t="str">
        <f>'[11]Depr Exp'!B5057</f>
        <v>E3569 (GIF) O/H Cond, Lower Baker-8</v>
      </c>
      <c r="C5057" s="144" t="str">
        <f>'[11]Depr Exp'!C5057</f>
        <v>403E</v>
      </c>
      <c r="D5057" s="144"/>
      <c r="E5057" s="282">
        <f>'[11]Depr Exp'!E5057</f>
        <v>43343</v>
      </c>
      <c r="F5057" s="523">
        <f>'[11]Depr Exp'!F5057</f>
        <v>3336.93</v>
      </c>
      <c r="G5057" s="305">
        <f>'[11]Depr Exp'!G5057</f>
        <v>1.6E-2</v>
      </c>
      <c r="H5057" s="524">
        <f>'[11]Depr Exp'!H5057</f>
        <v>4.4400000000000004</v>
      </c>
      <c r="I5057" s="523">
        <f>'[11]Depr Exp'!I5057</f>
        <v>3336.93</v>
      </c>
      <c r="J5057" s="305">
        <f>'[11]Depr Exp'!J5057</f>
        <v>1.6E-2</v>
      </c>
      <c r="K5057" s="373">
        <f>'[11]Depr Exp'!K5057</f>
        <v>4.4492399999999996</v>
      </c>
      <c r="L5057" s="524">
        <f>'[11]Depr Exp'!L5057</f>
        <v>0.01</v>
      </c>
      <c r="M5057" s="144"/>
      <c r="N5057" s="144"/>
    </row>
    <row r="5058" spans="1:14">
      <c r="A5058" s="144" t="str">
        <f>'[11]Depr Exp'!A5058</f>
        <v>E3569 (GIF) O/H Cond, Lower Baker</v>
      </c>
      <c r="B5058" s="144" t="str">
        <f>'[11]Depr Exp'!B5058</f>
        <v>E3569 (GIF) O/H Cond, Lower Baker-9</v>
      </c>
      <c r="C5058" s="144" t="str">
        <f>'[11]Depr Exp'!C5058</f>
        <v>403E</v>
      </c>
      <c r="D5058" s="144"/>
      <c r="E5058" s="282">
        <f>'[11]Depr Exp'!E5058</f>
        <v>43373</v>
      </c>
      <c r="F5058" s="523">
        <f>'[11]Depr Exp'!F5058</f>
        <v>3336.93</v>
      </c>
      <c r="G5058" s="305">
        <f>'[11]Depr Exp'!G5058</f>
        <v>1.6E-2</v>
      </c>
      <c r="H5058" s="524">
        <f>'[11]Depr Exp'!H5058</f>
        <v>4.4400000000000004</v>
      </c>
      <c r="I5058" s="523">
        <f>'[11]Depr Exp'!I5058</f>
        <v>3336.93</v>
      </c>
      <c r="J5058" s="305">
        <f>'[11]Depr Exp'!J5058</f>
        <v>1.6E-2</v>
      </c>
      <c r="K5058" s="373">
        <f>'[11]Depr Exp'!K5058</f>
        <v>4.4492399999999996</v>
      </c>
      <c r="L5058" s="524">
        <f>'[11]Depr Exp'!L5058</f>
        <v>0.01</v>
      </c>
      <c r="M5058" s="144"/>
      <c r="N5058" s="144"/>
    </row>
    <row r="5059" spans="1:14">
      <c r="A5059" s="144" t="str">
        <f>'[11]Depr Exp'!A5059</f>
        <v>E3569 (GIF) O/H Cond, Lower Baker</v>
      </c>
      <c r="B5059" s="144" t="str">
        <f>'[11]Depr Exp'!B5059</f>
        <v>E3569 (GIF) O/H Cond, Lower Baker-10</v>
      </c>
      <c r="C5059" s="144" t="str">
        <f>'[11]Depr Exp'!C5059</f>
        <v>403E</v>
      </c>
      <c r="D5059" s="144"/>
      <c r="E5059" s="282">
        <f>'[11]Depr Exp'!E5059</f>
        <v>43404</v>
      </c>
      <c r="F5059" s="523">
        <f>'[11]Depr Exp'!F5059</f>
        <v>3336.93</v>
      </c>
      <c r="G5059" s="305">
        <f>'[11]Depr Exp'!G5059</f>
        <v>1.6E-2</v>
      </c>
      <c r="H5059" s="524">
        <f>'[11]Depr Exp'!H5059</f>
        <v>4.4400000000000004</v>
      </c>
      <c r="I5059" s="523">
        <f>'[11]Depr Exp'!I5059</f>
        <v>3336.93</v>
      </c>
      <c r="J5059" s="305">
        <f>'[11]Depr Exp'!J5059</f>
        <v>1.6E-2</v>
      </c>
      <c r="K5059" s="373">
        <f>'[11]Depr Exp'!K5059</f>
        <v>4.4492399999999996</v>
      </c>
      <c r="L5059" s="524">
        <f>'[11]Depr Exp'!L5059</f>
        <v>0.01</v>
      </c>
      <c r="M5059" s="144"/>
      <c r="N5059" s="144"/>
    </row>
    <row r="5060" spans="1:14">
      <c r="A5060" s="144" t="str">
        <f>'[11]Depr Exp'!A5060</f>
        <v>E3569 (GIF) O/H Cond, Lower Baker</v>
      </c>
      <c r="B5060" s="144" t="str">
        <f>'[11]Depr Exp'!B5060</f>
        <v>E3569 (GIF) O/H Cond, Lower Baker-11</v>
      </c>
      <c r="C5060" s="144" t="str">
        <f>'[11]Depr Exp'!C5060</f>
        <v>403E</v>
      </c>
      <c r="D5060" s="144"/>
      <c r="E5060" s="282">
        <f>'[11]Depr Exp'!E5060</f>
        <v>43434</v>
      </c>
      <c r="F5060" s="523">
        <f>'[11]Depr Exp'!F5060</f>
        <v>3336.93</v>
      </c>
      <c r="G5060" s="305">
        <f>'[11]Depr Exp'!G5060</f>
        <v>1.6E-2</v>
      </c>
      <c r="H5060" s="524">
        <f>'[11]Depr Exp'!H5060</f>
        <v>4.4400000000000004</v>
      </c>
      <c r="I5060" s="523">
        <f>'[11]Depr Exp'!I5060</f>
        <v>3336.93</v>
      </c>
      <c r="J5060" s="305">
        <f>'[11]Depr Exp'!J5060</f>
        <v>1.6E-2</v>
      </c>
      <c r="K5060" s="373">
        <f>'[11]Depr Exp'!K5060</f>
        <v>4.4492399999999996</v>
      </c>
      <c r="L5060" s="524">
        <f>'[11]Depr Exp'!L5060</f>
        <v>0.01</v>
      </c>
      <c r="M5060" s="144"/>
      <c r="N5060" s="144"/>
    </row>
    <row r="5061" spans="1:14">
      <c r="A5061" s="144" t="str">
        <f>'[11]Depr Exp'!A5061</f>
        <v>E3569 (GIF) O/H Cond, Lower Baker</v>
      </c>
      <c r="B5061" s="144" t="str">
        <f>'[11]Depr Exp'!B5061</f>
        <v>E3569 (GIF) O/H Cond, Lower Baker-12</v>
      </c>
      <c r="C5061" s="144" t="str">
        <f>'[11]Depr Exp'!C5061</f>
        <v>403E</v>
      </c>
      <c r="D5061" s="144"/>
      <c r="E5061" s="282">
        <f>'[11]Depr Exp'!E5061</f>
        <v>43465</v>
      </c>
      <c r="F5061" s="523">
        <f>'[11]Depr Exp'!F5061</f>
        <v>3336.93</v>
      </c>
      <c r="G5061" s="305">
        <f>'[11]Depr Exp'!G5061</f>
        <v>1.6E-2</v>
      </c>
      <c r="H5061" s="524">
        <f>'[11]Depr Exp'!H5061</f>
        <v>4.4400000000000004</v>
      </c>
      <c r="I5061" s="523">
        <f>'[11]Depr Exp'!I5061</f>
        <v>3336.93</v>
      </c>
      <c r="J5061" s="305">
        <f>'[11]Depr Exp'!J5061</f>
        <v>1.6E-2</v>
      </c>
      <c r="K5061" s="373">
        <f>'[11]Depr Exp'!K5061</f>
        <v>4.4492399999999996</v>
      </c>
      <c r="L5061" s="524">
        <f>'[11]Depr Exp'!L5061</f>
        <v>0.01</v>
      </c>
      <c r="M5061" s="144"/>
      <c r="N5061" s="144"/>
    </row>
    <row r="5062" spans="1:14" ht="15.75" thickBot="1">
      <c r="A5062" s="159" t="str">
        <f>'[11]Depr Exp'!A5062</f>
        <v>E3569 (GIF) O/H Cond, Lower Baker Total</v>
      </c>
      <c r="B5062" s="144">
        <f>'[11]Depr Exp'!B5062</f>
        <v>0</v>
      </c>
      <c r="C5062" s="502" t="str">
        <f>'[11]Depr Exp'!C5062</f>
        <v>ETSM</v>
      </c>
      <c r="D5062" s="144"/>
      <c r="E5062" s="281" t="str">
        <f>'[11]Depr Exp'!E5062</f>
        <v>Total</v>
      </c>
      <c r="F5062" s="141">
        <f>'[11]Depr Exp'!F5062</f>
        <v>0</v>
      </c>
      <c r="G5062" s="252">
        <f>'[11]Depr Exp'!G5062</f>
        <v>0</v>
      </c>
      <c r="H5062" s="286">
        <f>'[11]Depr Exp'!H5062</f>
        <v>53.279999999999994</v>
      </c>
      <c r="I5062" s="141">
        <f>'[11]Depr Exp'!I5062</f>
        <v>0</v>
      </c>
      <c r="J5062" s="252">
        <f>'[11]Depr Exp'!J5062</f>
        <v>0</v>
      </c>
      <c r="K5062" s="286">
        <f>'[11]Depr Exp'!K5062</f>
        <v>53.39088000000001</v>
      </c>
      <c r="L5062" s="286">
        <f>'[11]Depr Exp'!L5062</f>
        <v>0.11</v>
      </c>
      <c r="M5062" s="144"/>
      <c r="N5062" s="144"/>
    </row>
    <row r="5063" spans="1:14" ht="13.5" thickTop="1">
      <c r="A5063" s="144" t="str">
        <f>'[11]Depr Exp'!A5063</f>
        <v>E3569 (GIF) O/H Cond, Poison Spring</v>
      </c>
      <c r="B5063" s="144" t="str">
        <f>'[11]Depr Exp'!B5063</f>
        <v>E3569 (GIF) O/H Cond, Poison Spring-1</v>
      </c>
      <c r="C5063" s="144" t="str">
        <f>'[11]Depr Exp'!C5063</f>
        <v>403E</v>
      </c>
      <c r="D5063" s="144"/>
      <c r="E5063" s="282">
        <f>'[11]Depr Exp'!E5063</f>
        <v>43131</v>
      </c>
      <c r="F5063" s="523">
        <f>'[11]Depr Exp'!F5063</f>
        <v>251566.45</v>
      </c>
      <c r="G5063" s="305">
        <f>'[11]Depr Exp'!G5063</f>
        <v>1.6E-2</v>
      </c>
      <c r="H5063" s="524">
        <f>'[11]Depr Exp'!H5063</f>
        <v>335.42</v>
      </c>
      <c r="I5063" s="523">
        <f>'[11]Depr Exp'!I5063</f>
        <v>251566.45</v>
      </c>
      <c r="J5063" s="305">
        <f>'[11]Depr Exp'!J5063</f>
        <v>1.6E-2</v>
      </c>
      <c r="K5063" s="373">
        <f>'[11]Depr Exp'!K5063</f>
        <v>335.42193333333336</v>
      </c>
      <c r="L5063" s="524">
        <f>'[11]Depr Exp'!L5063</f>
        <v>0</v>
      </c>
      <c r="M5063" s="144"/>
      <c r="N5063" s="144"/>
    </row>
    <row r="5064" spans="1:14">
      <c r="A5064" s="144" t="str">
        <f>'[11]Depr Exp'!A5064</f>
        <v>E3569 (GIF) O/H Cond, Poison Spring</v>
      </c>
      <c r="B5064" s="144" t="str">
        <f>'[11]Depr Exp'!B5064</f>
        <v>E3569 (GIF) O/H Cond, Poison Spring-2</v>
      </c>
      <c r="C5064" s="144" t="str">
        <f>'[11]Depr Exp'!C5064</f>
        <v>403E</v>
      </c>
      <c r="D5064" s="144"/>
      <c r="E5064" s="282">
        <f>'[11]Depr Exp'!E5064</f>
        <v>43159</v>
      </c>
      <c r="F5064" s="523">
        <f>'[11]Depr Exp'!F5064</f>
        <v>251566.45</v>
      </c>
      <c r="G5064" s="305">
        <f>'[11]Depr Exp'!G5064</f>
        <v>1.6E-2</v>
      </c>
      <c r="H5064" s="524">
        <f>'[11]Depr Exp'!H5064</f>
        <v>335.42</v>
      </c>
      <c r="I5064" s="523">
        <f>'[11]Depr Exp'!I5064</f>
        <v>251566.45</v>
      </c>
      <c r="J5064" s="305">
        <f>'[11]Depr Exp'!J5064</f>
        <v>1.6E-2</v>
      </c>
      <c r="K5064" s="373">
        <f>'[11]Depr Exp'!K5064</f>
        <v>335.42193333333336</v>
      </c>
      <c r="L5064" s="524">
        <f>'[11]Depr Exp'!L5064</f>
        <v>0</v>
      </c>
      <c r="M5064" s="144"/>
      <c r="N5064" s="144"/>
    </row>
    <row r="5065" spans="1:14">
      <c r="A5065" s="144" t="str">
        <f>'[11]Depr Exp'!A5065</f>
        <v>E3569 (GIF) O/H Cond, Poison Spring</v>
      </c>
      <c r="B5065" s="144" t="str">
        <f>'[11]Depr Exp'!B5065</f>
        <v>E3569 (GIF) O/H Cond, Poison Spring-3</v>
      </c>
      <c r="C5065" s="144" t="str">
        <f>'[11]Depr Exp'!C5065</f>
        <v>403E</v>
      </c>
      <c r="D5065" s="144"/>
      <c r="E5065" s="282">
        <f>'[11]Depr Exp'!E5065</f>
        <v>43190</v>
      </c>
      <c r="F5065" s="523">
        <f>'[11]Depr Exp'!F5065</f>
        <v>251566.45</v>
      </c>
      <c r="G5065" s="305">
        <f>'[11]Depr Exp'!G5065</f>
        <v>1.6E-2</v>
      </c>
      <c r="H5065" s="524">
        <f>'[11]Depr Exp'!H5065</f>
        <v>335.42</v>
      </c>
      <c r="I5065" s="523">
        <f>'[11]Depr Exp'!I5065</f>
        <v>251566.45</v>
      </c>
      <c r="J5065" s="305">
        <f>'[11]Depr Exp'!J5065</f>
        <v>1.6E-2</v>
      </c>
      <c r="K5065" s="373">
        <f>'[11]Depr Exp'!K5065</f>
        <v>335.42193333333336</v>
      </c>
      <c r="L5065" s="524">
        <f>'[11]Depr Exp'!L5065</f>
        <v>0</v>
      </c>
      <c r="M5065" s="144"/>
      <c r="N5065" s="144"/>
    </row>
    <row r="5066" spans="1:14">
      <c r="A5066" s="144" t="str">
        <f>'[11]Depr Exp'!A5066</f>
        <v>E3569 (GIF) O/H Cond, Poison Spring</v>
      </c>
      <c r="B5066" s="144" t="str">
        <f>'[11]Depr Exp'!B5066</f>
        <v>E3569 (GIF) O/H Cond, Poison Spring-4</v>
      </c>
      <c r="C5066" s="144" t="str">
        <f>'[11]Depr Exp'!C5066</f>
        <v>403E</v>
      </c>
      <c r="D5066" s="144"/>
      <c r="E5066" s="282">
        <f>'[11]Depr Exp'!E5066</f>
        <v>43220</v>
      </c>
      <c r="F5066" s="523">
        <f>'[11]Depr Exp'!F5066</f>
        <v>251566.45</v>
      </c>
      <c r="G5066" s="305">
        <f>'[11]Depr Exp'!G5066</f>
        <v>1.6E-2</v>
      </c>
      <c r="H5066" s="524">
        <f>'[11]Depr Exp'!H5066</f>
        <v>335.42</v>
      </c>
      <c r="I5066" s="523">
        <f>'[11]Depr Exp'!I5066</f>
        <v>251566.45</v>
      </c>
      <c r="J5066" s="305">
        <f>'[11]Depr Exp'!J5066</f>
        <v>1.6E-2</v>
      </c>
      <c r="K5066" s="373">
        <f>'[11]Depr Exp'!K5066</f>
        <v>335.42193333333336</v>
      </c>
      <c r="L5066" s="524">
        <f>'[11]Depr Exp'!L5066</f>
        <v>0</v>
      </c>
      <c r="M5066" s="144"/>
      <c r="N5066" s="144"/>
    </row>
    <row r="5067" spans="1:14">
      <c r="A5067" s="144" t="str">
        <f>'[11]Depr Exp'!A5067</f>
        <v>E3569 (GIF) O/H Cond, Poison Spring</v>
      </c>
      <c r="B5067" s="144" t="str">
        <f>'[11]Depr Exp'!B5067</f>
        <v>E3569 (GIF) O/H Cond, Poison Spring-5</v>
      </c>
      <c r="C5067" s="144" t="str">
        <f>'[11]Depr Exp'!C5067</f>
        <v>403E</v>
      </c>
      <c r="D5067" s="144"/>
      <c r="E5067" s="282">
        <f>'[11]Depr Exp'!E5067</f>
        <v>43251</v>
      </c>
      <c r="F5067" s="523">
        <f>'[11]Depr Exp'!F5067</f>
        <v>251566.45</v>
      </c>
      <c r="G5067" s="305">
        <f>'[11]Depr Exp'!G5067</f>
        <v>1.6E-2</v>
      </c>
      <c r="H5067" s="524">
        <f>'[11]Depr Exp'!H5067</f>
        <v>335.42</v>
      </c>
      <c r="I5067" s="523">
        <f>'[11]Depr Exp'!I5067</f>
        <v>251566.45</v>
      </c>
      <c r="J5067" s="305">
        <f>'[11]Depr Exp'!J5067</f>
        <v>1.6E-2</v>
      </c>
      <c r="K5067" s="373">
        <f>'[11]Depr Exp'!K5067</f>
        <v>335.42193333333336</v>
      </c>
      <c r="L5067" s="524">
        <f>'[11]Depr Exp'!L5067</f>
        <v>0</v>
      </c>
      <c r="M5067" s="144"/>
      <c r="N5067" s="144"/>
    </row>
    <row r="5068" spans="1:14">
      <c r="A5068" s="144" t="str">
        <f>'[11]Depr Exp'!A5068</f>
        <v>E3569 (GIF) O/H Cond, Poison Spring</v>
      </c>
      <c r="B5068" s="144" t="str">
        <f>'[11]Depr Exp'!B5068</f>
        <v>E3569 (GIF) O/H Cond, Poison Spring-6</v>
      </c>
      <c r="C5068" s="144" t="str">
        <f>'[11]Depr Exp'!C5068</f>
        <v>403E</v>
      </c>
      <c r="D5068" s="144"/>
      <c r="E5068" s="282">
        <f>'[11]Depr Exp'!E5068</f>
        <v>43281</v>
      </c>
      <c r="F5068" s="523">
        <f>'[11]Depr Exp'!F5068</f>
        <v>251566.45</v>
      </c>
      <c r="G5068" s="305">
        <f>'[11]Depr Exp'!G5068</f>
        <v>1.6E-2</v>
      </c>
      <c r="H5068" s="524">
        <f>'[11]Depr Exp'!H5068</f>
        <v>335.42</v>
      </c>
      <c r="I5068" s="523">
        <f>'[11]Depr Exp'!I5068</f>
        <v>251566.45</v>
      </c>
      <c r="J5068" s="305">
        <f>'[11]Depr Exp'!J5068</f>
        <v>1.6E-2</v>
      </c>
      <c r="K5068" s="373">
        <f>'[11]Depr Exp'!K5068</f>
        <v>335.42193333333336</v>
      </c>
      <c r="L5068" s="524">
        <f>'[11]Depr Exp'!L5068</f>
        <v>0</v>
      </c>
      <c r="M5068" s="144"/>
      <c r="N5068" s="144"/>
    </row>
    <row r="5069" spans="1:14">
      <c r="A5069" s="144" t="str">
        <f>'[11]Depr Exp'!A5069</f>
        <v>E3569 (GIF) O/H Cond, Poison Spring</v>
      </c>
      <c r="B5069" s="144" t="str">
        <f>'[11]Depr Exp'!B5069</f>
        <v>E3569 (GIF) O/H Cond, Poison Spring-7</v>
      </c>
      <c r="C5069" s="144" t="str">
        <f>'[11]Depr Exp'!C5069</f>
        <v>403E</v>
      </c>
      <c r="D5069" s="144"/>
      <c r="E5069" s="282">
        <f>'[11]Depr Exp'!E5069</f>
        <v>43312</v>
      </c>
      <c r="F5069" s="523">
        <f>'[11]Depr Exp'!F5069</f>
        <v>251566.45</v>
      </c>
      <c r="G5069" s="305">
        <f>'[11]Depr Exp'!G5069</f>
        <v>1.6E-2</v>
      </c>
      <c r="H5069" s="524">
        <f>'[11]Depr Exp'!H5069</f>
        <v>335.42</v>
      </c>
      <c r="I5069" s="523">
        <f>'[11]Depr Exp'!I5069</f>
        <v>251566.45</v>
      </c>
      <c r="J5069" s="305">
        <f>'[11]Depr Exp'!J5069</f>
        <v>1.6E-2</v>
      </c>
      <c r="K5069" s="373">
        <f>'[11]Depr Exp'!K5069</f>
        <v>335.42193333333336</v>
      </c>
      <c r="L5069" s="524">
        <f>'[11]Depr Exp'!L5069</f>
        <v>0</v>
      </c>
      <c r="M5069" s="144"/>
      <c r="N5069" s="144"/>
    </row>
    <row r="5070" spans="1:14">
      <c r="A5070" s="144" t="str">
        <f>'[11]Depr Exp'!A5070</f>
        <v>E3569 (GIF) O/H Cond, Poison Spring</v>
      </c>
      <c r="B5070" s="144" t="str">
        <f>'[11]Depr Exp'!B5070</f>
        <v>E3569 (GIF) O/H Cond, Poison Spring-8</v>
      </c>
      <c r="C5070" s="144" t="str">
        <f>'[11]Depr Exp'!C5070</f>
        <v>403E</v>
      </c>
      <c r="D5070" s="144"/>
      <c r="E5070" s="282">
        <f>'[11]Depr Exp'!E5070</f>
        <v>43343</v>
      </c>
      <c r="F5070" s="523">
        <f>'[11]Depr Exp'!F5070</f>
        <v>251566.45</v>
      </c>
      <c r="G5070" s="305">
        <f>'[11]Depr Exp'!G5070</f>
        <v>1.6E-2</v>
      </c>
      <c r="H5070" s="524">
        <f>'[11]Depr Exp'!H5070</f>
        <v>335.42</v>
      </c>
      <c r="I5070" s="523">
        <f>'[11]Depr Exp'!I5070</f>
        <v>251566.45</v>
      </c>
      <c r="J5070" s="305">
        <f>'[11]Depr Exp'!J5070</f>
        <v>1.6E-2</v>
      </c>
      <c r="K5070" s="373">
        <f>'[11]Depr Exp'!K5070</f>
        <v>335.42193333333336</v>
      </c>
      <c r="L5070" s="524">
        <f>'[11]Depr Exp'!L5070</f>
        <v>0</v>
      </c>
      <c r="M5070" s="144"/>
      <c r="N5070" s="144"/>
    </row>
    <row r="5071" spans="1:14">
      <c r="A5071" s="144" t="str">
        <f>'[11]Depr Exp'!A5071</f>
        <v>E3569 (GIF) O/H Cond, Poison Spring</v>
      </c>
      <c r="B5071" s="144" t="str">
        <f>'[11]Depr Exp'!B5071</f>
        <v>E3569 (GIF) O/H Cond, Poison Spring-9</v>
      </c>
      <c r="C5071" s="144" t="str">
        <f>'[11]Depr Exp'!C5071</f>
        <v>403E</v>
      </c>
      <c r="D5071" s="144"/>
      <c r="E5071" s="282">
        <f>'[11]Depr Exp'!E5071</f>
        <v>43373</v>
      </c>
      <c r="F5071" s="523">
        <f>'[11]Depr Exp'!F5071</f>
        <v>251566.45</v>
      </c>
      <c r="G5071" s="305">
        <f>'[11]Depr Exp'!G5071</f>
        <v>1.6E-2</v>
      </c>
      <c r="H5071" s="524">
        <f>'[11]Depr Exp'!H5071</f>
        <v>335.42</v>
      </c>
      <c r="I5071" s="523">
        <f>'[11]Depr Exp'!I5071</f>
        <v>251566.45</v>
      </c>
      <c r="J5071" s="305">
        <f>'[11]Depr Exp'!J5071</f>
        <v>1.6E-2</v>
      </c>
      <c r="K5071" s="373">
        <f>'[11]Depr Exp'!K5071</f>
        <v>335.42193333333336</v>
      </c>
      <c r="L5071" s="524">
        <f>'[11]Depr Exp'!L5071</f>
        <v>0</v>
      </c>
      <c r="M5071" s="144"/>
      <c r="N5071" s="144"/>
    </row>
    <row r="5072" spans="1:14">
      <c r="A5072" s="144" t="str">
        <f>'[11]Depr Exp'!A5072</f>
        <v>E3569 (GIF) O/H Cond, Poison Spring</v>
      </c>
      <c r="B5072" s="144" t="str">
        <f>'[11]Depr Exp'!B5072</f>
        <v>E3569 (GIF) O/H Cond, Poison Spring-10</v>
      </c>
      <c r="C5072" s="144" t="str">
        <f>'[11]Depr Exp'!C5072</f>
        <v>403E</v>
      </c>
      <c r="D5072" s="144"/>
      <c r="E5072" s="282">
        <f>'[11]Depr Exp'!E5072</f>
        <v>43404</v>
      </c>
      <c r="F5072" s="523">
        <f>'[11]Depr Exp'!F5072</f>
        <v>251566.45</v>
      </c>
      <c r="G5072" s="305">
        <f>'[11]Depr Exp'!G5072</f>
        <v>1.6E-2</v>
      </c>
      <c r="H5072" s="524">
        <f>'[11]Depr Exp'!H5072</f>
        <v>335.42</v>
      </c>
      <c r="I5072" s="523">
        <f>'[11]Depr Exp'!I5072</f>
        <v>251566.45</v>
      </c>
      <c r="J5072" s="305">
        <f>'[11]Depr Exp'!J5072</f>
        <v>1.6E-2</v>
      </c>
      <c r="K5072" s="373">
        <f>'[11]Depr Exp'!K5072</f>
        <v>335.42193333333336</v>
      </c>
      <c r="L5072" s="524">
        <f>'[11]Depr Exp'!L5072</f>
        <v>0</v>
      </c>
      <c r="M5072" s="144"/>
      <c r="N5072" s="144"/>
    </row>
    <row r="5073" spans="1:14">
      <c r="A5073" s="144" t="str">
        <f>'[11]Depr Exp'!A5073</f>
        <v>E3569 (GIF) O/H Cond, Poison Spring</v>
      </c>
      <c r="B5073" s="144" t="str">
        <f>'[11]Depr Exp'!B5073</f>
        <v>E3569 (GIF) O/H Cond, Poison Spring-11</v>
      </c>
      <c r="C5073" s="144" t="str">
        <f>'[11]Depr Exp'!C5073</f>
        <v>403E</v>
      </c>
      <c r="D5073" s="144"/>
      <c r="E5073" s="282">
        <f>'[11]Depr Exp'!E5073</f>
        <v>43434</v>
      </c>
      <c r="F5073" s="523">
        <f>'[11]Depr Exp'!F5073</f>
        <v>251566.45</v>
      </c>
      <c r="G5073" s="305">
        <f>'[11]Depr Exp'!G5073</f>
        <v>1.6E-2</v>
      </c>
      <c r="H5073" s="524">
        <f>'[11]Depr Exp'!H5073</f>
        <v>335.42</v>
      </c>
      <c r="I5073" s="523">
        <f>'[11]Depr Exp'!I5073</f>
        <v>251566.45</v>
      </c>
      <c r="J5073" s="305">
        <f>'[11]Depr Exp'!J5073</f>
        <v>1.6E-2</v>
      </c>
      <c r="K5073" s="373">
        <f>'[11]Depr Exp'!K5073</f>
        <v>335.42193333333336</v>
      </c>
      <c r="L5073" s="524">
        <f>'[11]Depr Exp'!L5073</f>
        <v>0</v>
      </c>
      <c r="M5073" s="144"/>
      <c r="N5073" s="144"/>
    </row>
    <row r="5074" spans="1:14">
      <c r="A5074" s="144" t="str">
        <f>'[11]Depr Exp'!A5074</f>
        <v>E3569 (GIF) O/H Cond, Poison Spring</v>
      </c>
      <c r="B5074" s="144" t="str">
        <f>'[11]Depr Exp'!B5074</f>
        <v>E3569 (GIF) O/H Cond, Poison Spring-12</v>
      </c>
      <c r="C5074" s="144" t="str">
        <f>'[11]Depr Exp'!C5074</f>
        <v>403E</v>
      </c>
      <c r="D5074" s="144"/>
      <c r="E5074" s="282">
        <f>'[11]Depr Exp'!E5074</f>
        <v>43465</v>
      </c>
      <c r="F5074" s="523">
        <f>'[11]Depr Exp'!F5074</f>
        <v>251566.45</v>
      </c>
      <c r="G5074" s="305">
        <f>'[11]Depr Exp'!G5074</f>
        <v>1.6E-2</v>
      </c>
      <c r="H5074" s="524">
        <f>'[11]Depr Exp'!H5074</f>
        <v>335.42</v>
      </c>
      <c r="I5074" s="523">
        <f>'[11]Depr Exp'!I5074</f>
        <v>251566.45</v>
      </c>
      <c r="J5074" s="305">
        <f>'[11]Depr Exp'!J5074</f>
        <v>1.6E-2</v>
      </c>
      <c r="K5074" s="373">
        <f>'[11]Depr Exp'!K5074</f>
        <v>335.42193333333336</v>
      </c>
      <c r="L5074" s="524">
        <f>'[11]Depr Exp'!L5074</f>
        <v>0</v>
      </c>
      <c r="M5074" s="144"/>
      <c r="N5074" s="144"/>
    </row>
    <row r="5075" spans="1:14" ht="15.75" thickBot="1">
      <c r="A5075" s="159" t="str">
        <f>'[11]Depr Exp'!A5075</f>
        <v>E3569 (GIF) O/H Cond, Poison Spring Total</v>
      </c>
      <c r="B5075" s="144">
        <f>'[11]Depr Exp'!B5075</f>
        <v>0</v>
      </c>
      <c r="C5075" s="502" t="str">
        <f>'[11]Depr Exp'!C5075</f>
        <v>ETSM</v>
      </c>
      <c r="D5075" s="144"/>
      <c r="E5075" s="281" t="str">
        <f>'[11]Depr Exp'!E5075</f>
        <v>Total</v>
      </c>
      <c r="F5075" s="141">
        <f>'[11]Depr Exp'!F5075</f>
        <v>0</v>
      </c>
      <c r="G5075" s="252">
        <f>'[11]Depr Exp'!G5075</f>
        <v>0</v>
      </c>
      <c r="H5075" s="286">
        <f>'[11]Depr Exp'!H5075</f>
        <v>4025.0400000000004</v>
      </c>
      <c r="I5075" s="141">
        <f>'[11]Depr Exp'!I5075</f>
        <v>0</v>
      </c>
      <c r="J5075" s="252">
        <f>'[11]Depr Exp'!J5075</f>
        <v>0</v>
      </c>
      <c r="K5075" s="286">
        <f>'[11]Depr Exp'!K5075</f>
        <v>4025.063200000001</v>
      </c>
      <c r="L5075" s="286">
        <f>'[11]Depr Exp'!L5075</f>
        <v>0.02</v>
      </c>
      <c r="M5075" s="144"/>
      <c r="N5075" s="144"/>
    </row>
    <row r="5076" spans="1:14" ht="13.5" thickTop="1">
      <c r="A5076" s="144" t="str">
        <f>'[11]Depr Exp'!A5076</f>
        <v>E3569 (GIF) O/H Cond, Scl-Tolt</v>
      </c>
      <c r="B5076" s="144" t="str">
        <f>'[11]Depr Exp'!B5076</f>
        <v>E3569 (GIF) O/H Cond, Scl-Tolt-1</v>
      </c>
      <c r="C5076" s="144" t="str">
        <f>'[11]Depr Exp'!C5076</f>
        <v>403E</v>
      </c>
      <c r="D5076" s="144"/>
      <c r="E5076" s="282">
        <f>'[11]Depr Exp'!E5076</f>
        <v>43131</v>
      </c>
      <c r="F5076" s="523">
        <f>'[11]Depr Exp'!F5076</f>
        <v>9387.01</v>
      </c>
      <c r="G5076" s="305">
        <f>'[11]Depr Exp'!G5076</f>
        <v>1.6E-2</v>
      </c>
      <c r="H5076" s="524">
        <f>'[11]Depr Exp'!H5076</f>
        <v>12.51</v>
      </c>
      <c r="I5076" s="523">
        <f>'[11]Depr Exp'!I5076</f>
        <v>9387.01</v>
      </c>
      <c r="J5076" s="305">
        <f>'[11]Depr Exp'!J5076</f>
        <v>1.6E-2</v>
      </c>
      <c r="K5076" s="373">
        <f>'[11]Depr Exp'!K5076</f>
        <v>12.516013333333333</v>
      </c>
      <c r="L5076" s="524">
        <f>'[11]Depr Exp'!L5076</f>
        <v>0.01</v>
      </c>
      <c r="M5076" s="144"/>
      <c r="N5076" s="144"/>
    </row>
    <row r="5077" spans="1:14">
      <c r="A5077" s="144" t="str">
        <f>'[11]Depr Exp'!A5077</f>
        <v>E3569 (GIF) O/H Cond, Scl-Tolt</v>
      </c>
      <c r="B5077" s="144" t="str">
        <f>'[11]Depr Exp'!B5077</f>
        <v>E3569 (GIF) O/H Cond, Scl-Tolt-2</v>
      </c>
      <c r="C5077" s="144" t="str">
        <f>'[11]Depr Exp'!C5077</f>
        <v>403E</v>
      </c>
      <c r="D5077" s="144"/>
      <c r="E5077" s="282">
        <f>'[11]Depr Exp'!E5077</f>
        <v>43159</v>
      </c>
      <c r="F5077" s="523">
        <f>'[11]Depr Exp'!F5077</f>
        <v>9387.01</v>
      </c>
      <c r="G5077" s="305">
        <f>'[11]Depr Exp'!G5077</f>
        <v>1.6E-2</v>
      </c>
      <c r="H5077" s="524">
        <f>'[11]Depr Exp'!H5077</f>
        <v>12.51</v>
      </c>
      <c r="I5077" s="523">
        <f>'[11]Depr Exp'!I5077</f>
        <v>9387.01</v>
      </c>
      <c r="J5077" s="305">
        <f>'[11]Depr Exp'!J5077</f>
        <v>1.6E-2</v>
      </c>
      <c r="K5077" s="373">
        <f>'[11]Depr Exp'!K5077</f>
        <v>12.516013333333333</v>
      </c>
      <c r="L5077" s="524">
        <f>'[11]Depr Exp'!L5077</f>
        <v>0.01</v>
      </c>
      <c r="M5077" s="144"/>
      <c r="N5077" s="144"/>
    </row>
    <row r="5078" spans="1:14">
      <c r="A5078" s="144" t="str">
        <f>'[11]Depr Exp'!A5078</f>
        <v>E3569 (GIF) O/H Cond, Scl-Tolt</v>
      </c>
      <c r="B5078" s="144" t="str">
        <f>'[11]Depr Exp'!B5078</f>
        <v>E3569 (GIF) O/H Cond, Scl-Tolt-3</v>
      </c>
      <c r="C5078" s="144" t="str">
        <f>'[11]Depr Exp'!C5078</f>
        <v>403E</v>
      </c>
      <c r="D5078" s="144"/>
      <c r="E5078" s="282">
        <f>'[11]Depr Exp'!E5078</f>
        <v>43190</v>
      </c>
      <c r="F5078" s="523">
        <f>'[11]Depr Exp'!F5078</f>
        <v>9387.01</v>
      </c>
      <c r="G5078" s="305">
        <f>'[11]Depr Exp'!G5078</f>
        <v>1.6E-2</v>
      </c>
      <c r="H5078" s="524">
        <f>'[11]Depr Exp'!H5078</f>
        <v>12.51</v>
      </c>
      <c r="I5078" s="523">
        <f>'[11]Depr Exp'!I5078</f>
        <v>9387.01</v>
      </c>
      <c r="J5078" s="305">
        <f>'[11]Depr Exp'!J5078</f>
        <v>1.6E-2</v>
      </c>
      <c r="K5078" s="373">
        <f>'[11]Depr Exp'!K5078</f>
        <v>12.516013333333333</v>
      </c>
      <c r="L5078" s="524">
        <f>'[11]Depr Exp'!L5078</f>
        <v>0.01</v>
      </c>
      <c r="M5078" s="144"/>
      <c r="N5078" s="144"/>
    </row>
    <row r="5079" spans="1:14">
      <c r="A5079" s="144" t="str">
        <f>'[11]Depr Exp'!A5079</f>
        <v>E3569 (GIF) O/H Cond, Scl-Tolt</v>
      </c>
      <c r="B5079" s="144" t="str">
        <f>'[11]Depr Exp'!B5079</f>
        <v>E3569 (GIF) O/H Cond, Scl-Tolt-4</v>
      </c>
      <c r="C5079" s="144" t="str">
        <f>'[11]Depr Exp'!C5079</f>
        <v>403E</v>
      </c>
      <c r="D5079" s="144"/>
      <c r="E5079" s="282">
        <f>'[11]Depr Exp'!E5079</f>
        <v>43220</v>
      </c>
      <c r="F5079" s="523">
        <f>'[11]Depr Exp'!F5079</f>
        <v>9387.01</v>
      </c>
      <c r="G5079" s="305">
        <f>'[11]Depr Exp'!G5079</f>
        <v>1.6E-2</v>
      </c>
      <c r="H5079" s="524">
        <f>'[11]Depr Exp'!H5079</f>
        <v>12.51</v>
      </c>
      <c r="I5079" s="523">
        <f>'[11]Depr Exp'!I5079</f>
        <v>9387.01</v>
      </c>
      <c r="J5079" s="305">
        <f>'[11]Depr Exp'!J5079</f>
        <v>1.6E-2</v>
      </c>
      <c r="K5079" s="373">
        <f>'[11]Depr Exp'!K5079</f>
        <v>12.516013333333333</v>
      </c>
      <c r="L5079" s="524">
        <f>'[11]Depr Exp'!L5079</f>
        <v>0.01</v>
      </c>
      <c r="M5079" s="144"/>
      <c r="N5079" s="144"/>
    </row>
    <row r="5080" spans="1:14">
      <c r="A5080" s="144" t="str">
        <f>'[11]Depr Exp'!A5080</f>
        <v>E3569 (GIF) O/H Cond, Scl-Tolt</v>
      </c>
      <c r="B5080" s="144" t="str">
        <f>'[11]Depr Exp'!B5080</f>
        <v>E3569 (GIF) O/H Cond, Scl-Tolt-5</v>
      </c>
      <c r="C5080" s="144" t="str">
        <f>'[11]Depr Exp'!C5080</f>
        <v>403E</v>
      </c>
      <c r="D5080" s="144"/>
      <c r="E5080" s="282">
        <f>'[11]Depr Exp'!E5080</f>
        <v>43251</v>
      </c>
      <c r="F5080" s="523">
        <f>'[11]Depr Exp'!F5080</f>
        <v>9387.01</v>
      </c>
      <c r="G5080" s="305">
        <f>'[11]Depr Exp'!G5080</f>
        <v>1.6E-2</v>
      </c>
      <c r="H5080" s="524">
        <f>'[11]Depr Exp'!H5080</f>
        <v>12.51</v>
      </c>
      <c r="I5080" s="523">
        <f>'[11]Depr Exp'!I5080</f>
        <v>9387.01</v>
      </c>
      <c r="J5080" s="305">
        <f>'[11]Depr Exp'!J5080</f>
        <v>1.6E-2</v>
      </c>
      <c r="K5080" s="373">
        <f>'[11]Depr Exp'!K5080</f>
        <v>12.516013333333333</v>
      </c>
      <c r="L5080" s="524">
        <f>'[11]Depr Exp'!L5080</f>
        <v>0.01</v>
      </c>
      <c r="M5080" s="144"/>
      <c r="N5080" s="144"/>
    </row>
    <row r="5081" spans="1:14">
      <c r="A5081" s="144" t="str">
        <f>'[11]Depr Exp'!A5081</f>
        <v>E3569 (GIF) O/H Cond, Scl-Tolt</v>
      </c>
      <c r="B5081" s="144" t="str">
        <f>'[11]Depr Exp'!B5081</f>
        <v>E3569 (GIF) O/H Cond, Scl-Tolt-6</v>
      </c>
      <c r="C5081" s="144" t="str">
        <f>'[11]Depr Exp'!C5081</f>
        <v>403E</v>
      </c>
      <c r="D5081" s="144"/>
      <c r="E5081" s="282">
        <f>'[11]Depr Exp'!E5081</f>
        <v>43281</v>
      </c>
      <c r="F5081" s="523">
        <f>'[11]Depr Exp'!F5081</f>
        <v>9387.01</v>
      </c>
      <c r="G5081" s="305">
        <f>'[11]Depr Exp'!G5081</f>
        <v>1.6E-2</v>
      </c>
      <c r="H5081" s="524">
        <f>'[11]Depr Exp'!H5081</f>
        <v>12.51</v>
      </c>
      <c r="I5081" s="523">
        <f>'[11]Depr Exp'!I5081</f>
        <v>9387.01</v>
      </c>
      <c r="J5081" s="305">
        <f>'[11]Depr Exp'!J5081</f>
        <v>1.6E-2</v>
      </c>
      <c r="K5081" s="373">
        <f>'[11]Depr Exp'!K5081</f>
        <v>12.516013333333333</v>
      </c>
      <c r="L5081" s="524">
        <f>'[11]Depr Exp'!L5081</f>
        <v>0.01</v>
      </c>
      <c r="M5081" s="144"/>
      <c r="N5081" s="144"/>
    </row>
    <row r="5082" spans="1:14">
      <c r="A5082" s="144" t="str">
        <f>'[11]Depr Exp'!A5082</f>
        <v>E3569 (GIF) O/H Cond, Scl-Tolt</v>
      </c>
      <c r="B5082" s="144" t="str">
        <f>'[11]Depr Exp'!B5082</f>
        <v>E3569 (GIF) O/H Cond, Scl-Tolt-7</v>
      </c>
      <c r="C5082" s="144" t="str">
        <f>'[11]Depr Exp'!C5082</f>
        <v>403E</v>
      </c>
      <c r="D5082" s="144"/>
      <c r="E5082" s="282">
        <f>'[11]Depr Exp'!E5082</f>
        <v>43312</v>
      </c>
      <c r="F5082" s="523">
        <f>'[11]Depr Exp'!F5082</f>
        <v>9387.01</v>
      </c>
      <c r="G5082" s="305">
        <f>'[11]Depr Exp'!G5082</f>
        <v>1.6E-2</v>
      </c>
      <c r="H5082" s="524">
        <f>'[11]Depr Exp'!H5082</f>
        <v>12.51</v>
      </c>
      <c r="I5082" s="523">
        <f>'[11]Depr Exp'!I5082</f>
        <v>9387.01</v>
      </c>
      <c r="J5082" s="305">
        <f>'[11]Depr Exp'!J5082</f>
        <v>1.6E-2</v>
      </c>
      <c r="K5082" s="373">
        <f>'[11]Depr Exp'!K5082</f>
        <v>12.516013333333333</v>
      </c>
      <c r="L5082" s="524">
        <f>'[11]Depr Exp'!L5082</f>
        <v>0.01</v>
      </c>
      <c r="M5082" s="144"/>
      <c r="N5082" s="144"/>
    </row>
    <row r="5083" spans="1:14">
      <c r="A5083" s="144" t="str">
        <f>'[11]Depr Exp'!A5083</f>
        <v>E3569 (GIF) O/H Cond, Scl-Tolt</v>
      </c>
      <c r="B5083" s="144" t="str">
        <f>'[11]Depr Exp'!B5083</f>
        <v>E3569 (GIF) O/H Cond, Scl-Tolt-8</v>
      </c>
      <c r="C5083" s="144" t="str">
        <f>'[11]Depr Exp'!C5083</f>
        <v>403E</v>
      </c>
      <c r="D5083" s="144"/>
      <c r="E5083" s="282">
        <f>'[11]Depr Exp'!E5083</f>
        <v>43343</v>
      </c>
      <c r="F5083" s="523">
        <f>'[11]Depr Exp'!F5083</f>
        <v>9387.01</v>
      </c>
      <c r="G5083" s="305">
        <f>'[11]Depr Exp'!G5083</f>
        <v>1.6E-2</v>
      </c>
      <c r="H5083" s="524">
        <f>'[11]Depr Exp'!H5083</f>
        <v>12.51</v>
      </c>
      <c r="I5083" s="523">
        <f>'[11]Depr Exp'!I5083</f>
        <v>9387.01</v>
      </c>
      <c r="J5083" s="305">
        <f>'[11]Depr Exp'!J5083</f>
        <v>1.6E-2</v>
      </c>
      <c r="K5083" s="373">
        <f>'[11]Depr Exp'!K5083</f>
        <v>12.516013333333333</v>
      </c>
      <c r="L5083" s="524">
        <f>'[11]Depr Exp'!L5083</f>
        <v>0.01</v>
      </c>
      <c r="M5083" s="144"/>
      <c r="N5083" s="144"/>
    </row>
    <row r="5084" spans="1:14">
      <c r="A5084" s="144" t="str">
        <f>'[11]Depr Exp'!A5084</f>
        <v>E3569 (GIF) O/H Cond, Scl-Tolt</v>
      </c>
      <c r="B5084" s="144" t="str">
        <f>'[11]Depr Exp'!B5084</f>
        <v>E3569 (GIF) O/H Cond, Scl-Tolt-9</v>
      </c>
      <c r="C5084" s="144" t="str">
        <f>'[11]Depr Exp'!C5084</f>
        <v>403E</v>
      </c>
      <c r="D5084" s="144"/>
      <c r="E5084" s="282">
        <f>'[11]Depr Exp'!E5084</f>
        <v>43373</v>
      </c>
      <c r="F5084" s="523">
        <f>'[11]Depr Exp'!F5084</f>
        <v>9387.01</v>
      </c>
      <c r="G5084" s="305">
        <f>'[11]Depr Exp'!G5084</f>
        <v>1.6E-2</v>
      </c>
      <c r="H5084" s="524">
        <f>'[11]Depr Exp'!H5084</f>
        <v>12.51</v>
      </c>
      <c r="I5084" s="523">
        <f>'[11]Depr Exp'!I5084</f>
        <v>9387.01</v>
      </c>
      <c r="J5084" s="305">
        <f>'[11]Depr Exp'!J5084</f>
        <v>1.6E-2</v>
      </c>
      <c r="K5084" s="373">
        <f>'[11]Depr Exp'!K5084</f>
        <v>12.516013333333333</v>
      </c>
      <c r="L5084" s="524">
        <f>'[11]Depr Exp'!L5084</f>
        <v>0.01</v>
      </c>
      <c r="M5084" s="144"/>
      <c r="N5084" s="144"/>
    </row>
    <row r="5085" spans="1:14">
      <c r="A5085" s="144" t="str">
        <f>'[11]Depr Exp'!A5085</f>
        <v>E3569 (GIF) O/H Cond, Scl-Tolt</v>
      </c>
      <c r="B5085" s="144" t="str">
        <f>'[11]Depr Exp'!B5085</f>
        <v>E3569 (GIF) O/H Cond, Scl-Tolt-10</v>
      </c>
      <c r="C5085" s="144" t="str">
        <f>'[11]Depr Exp'!C5085</f>
        <v>403E</v>
      </c>
      <c r="D5085" s="144"/>
      <c r="E5085" s="282">
        <f>'[11]Depr Exp'!E5085</f>
        <v>43404</v>
      </c>
      <c r="F5085" s="523">
        <f>'[11]Depr Exp'!F5085</f>
        <v>9387.01</v>
      </c>
      <c r="G5085" s="305">
        <f>'[11]Depr Exp'!G5085</f>
        <v>1.6E-2</v>
      </c>
      <c r="H5085" s="524">
        <f>'[11]Depr Exp'!H5085</f>
        <v>12.51</v>
      </c>
      <c r="I5085" s="523">
        <f>'[11]Depr Exp'!I5085</f>
        <v>9387.01</v>
      </c>
      <c r="J5085" s="305">
        <f>'[11]Depr Exp'!J5085</f>
        <v>1.6E-2</v>
      </c>
      <c r="K5085" s="373">
        <f>'[11]Depr Exp'!K5085</f>
        <v>12.516013333333333</v>
      </c>
      <c r="L5085" s="524">
        <f>'[11]Depr Exp'!L5085</f>
        <v>0.01</v>
      </c>
      <c r="M5085" s="144"/>
      <c r="N5085" s="144"/>
    </row>
    <row r="5086" spans="1:14">
      <c r="A5086" s="144" t="str">
        <f>'[11]Depr Exp'!A5086</f>
        <v>E3569 (GIF) O/H Cond, Scl-Tolt</v>
      </c>
      <c r="B5086" s="144" t="str">
        <f>'[11]Depr Exp'!B5086</f>
        <v>E3569 (GIF) O/H Cond, Scl-Tolt-11</v>
      </c>
      <c r="C5086" s="144" t="str">
        <f>'[11]Depr Exp'!C5086</f>
        <v>403E</v>
      </c>
      <c r="D5086" s="144"/>
      <c r="E5086" s="282">
        <f>'[11]Depr Exp'!E5086</f>
        <v>43434</v>
      </c>
      <c r="F5086" s="523">
        <f>'[11]Depr Exp'!F5086</f>
        <v>9387.01</v>
      </c>
      <c r="G5086" s="305">
        <f>'[11]Depr Exp'!G5086</f>
        <v>1.6E-2</v>
      </c>
      <c r="H5086" s="524">
        <f>'[11]Depr Exp'!H5086</f>
        <v>12.51</v>
      </c>
      <c r="I5086" s="523">
        <f>'[11]Depr Exp'!I5086</f>
        <v>9387.01</v>
      </c>
      <c r="J5086" s="305">
        <f>'[11]Depr Exp'!J5086</f>
        <v>1.6E-2</v>
      </c>
      <c r="K5086" s="373">
        <f>'[11]Depr Exp'!K5086</f>
        <v>12.516013333333333</v>
      </c>
      <c r="L5086" s="524">
        <f>'[11]Depr Exp'!L5086</f>
        <v>0.01</v>
      </c>
      <c r="M5086" s="144"/>
      <c r="N5086" s="144"/>
    </row>
    <row r="5087" spans="1:14">
      <c r="A5087" s="144" t="str">
        <f>'[11]Depr Exp'!A5087</f>
        <v>E3569 (GIF) O/H Cond, Scl-Tolt</v>
      </c>
      <c r="B5087" s="144" t="str">
        <f>'[11]Depr Exp'!B5087</f>
        <v>E3569 (GIF) O/H Cond, Scl-Tolt-12</v>
      </c>
      <c r="C5087" s="144" t="str">
        <f>'[11]Depr Exp'!C5087</f>
        <v>403E</v>
      </c>
      <c r="D5087" s="144"/>
      <c r="E5087" s="282">
        <f>'[11]Depr Exp'!E5087</f>
        <v>43465</v>
      </c>
      <c r="F5087" s="523">
        <f>'[11]Depr Exp'!F5087</f>
        <v>9387.01</v>
      </c>
      <c r="G5087" s="305">
        <f>'[11]Depr Exp'!G5087</f>
        <v>1.6E-2</v>
      </c>
      <c r="H5087" s="524">
        <f>'[11]Depr Exp'!H5087</f>
        <v>12.51</v>
      </c>
      <c r="I5087" s="523">
        <f>'[11]Depr Exp'!I5087</f>
        <v>9387.01</v>
      </c>
      <c r="J5087" s="305">
        <f>'[11]Depr Exp'!J5087</f>
        <v>1.6E-2</v>
      </c>
      <c r="K5087" s="373">
        <f>'[11]Depr Exp'!K5087</f>
        <v>12.516013333333333</v>
      </c>
      <c r="L5087" s="524">
        <f>'[11]Depr Exp'!L5087</f>
        <v>0.01</v>
      </c>
      <c r="M5087" s="144"/>
      <c r="N5087" s="144"/>
    </row>
    <row r="5088" spans="1:14" ht="15.75" thickBot="1">
      <c r="A5088" s="159" t="str">
        <f>'[11]Depr Exp'!A5088</f>
        <v>E3569 (GIF) O/H Cond, Scl-Tolt Total</v>
      </c>
      <c r="B5088" s="144">
        <f>'[11]Depr Exp'!B5088</f>
        <v>0</v>
      </c>
      <c r="C5088" s="502" t="str">
        <f>'[11]Depr Exp'!C5088</f>
        <v>ETSM</v>
      </c>
      <c r="D5088" s="144"/>
      <c r="E5088" s="281" t="str">
        <f>'[11]Depr Exp'!E5088</f>
        <v>Total</v>
      </c>
      <c r="F5088" s="141">
        <f>'[11]Depr Exp'!F5088</f>
        <v>0</v>
      </c>
      <c r="G5088" s="252">
        <f>'[11]Depr Exp'!G5088</f>
        <v>0</v>
      </c>
      <c r="H5088" s="286">
        <f>'[11]Depr Exp'!H5088</f>
        <v>150.12</v>
      </c>
      <c r="I5088" s="141">
        <f>'[11]Depr Exp'!I5088</f>
        <v>0</v>
      </c>
      <c r="J5088" s="252">
        <f>'[11]Depr Exp'!J5088</f>
        <v>0</v>
      </c>
      <c r="K5088" s="286">
        <f>'[11]Depr Exp'!K5088</f>
        <v>150.19216</v>
      </c>
      <c r="L5088" s="286">
        <f>'[11]Depr Exp'!L5088</f>
        <v>7.0000000000000007E-2</v>
      </c>
      <c r="M5088" s="144"/>
      <c r="N5088" s="144"/>
    </row>
    <row r="5089" spans="1:14" ht="13.5" thickTop="1">
      <c r="A5089" s="144" t="str">
        <f>'[11]Depr Exp'!A5089</f>
        <v>E3569 (GIF) O/H Cond, Snoqualmie 1</v>
      </c>
      <c r="B5089" s="144" t="str">
        <f>'[11]Depr Exp'!B5089</f>
        <v>E3569 (GIF) O/H Cond, Snoqualmie 1-1</v>
      </c>
      <c r="C5089" s="144" t="str">
        <f>'[11]Depr Exp'!C5089</f>
        <v>403E</v>
      </c>
      <c r="D5089" s="144"/>
      <c r="E5089" s="282">
        <f>'[11]Depr Exp'!E5089</f>
        <v>43131</v>
      </c>
      <c r="F5089" s="523">
        <f>'[11]Depr Exp'!F5089</f>
        <v>164163.29</v>
      </c>
      <c r="G5089" s="305">
        <f>'[11]Depr Exp'!G5089</f>
        <v>1.6E-2</v>
      </c>
      <c r="H5089" s="524">
        <f>'[11]Depr Exp'!H5089</f>
        <v>218.89</v>
      </c>
      <c r="I5089" s="523">
        <f>'[11]Depr Exp'!I5089</f>
        <v>164163.29</v>
      </c>
      <c r="J5089" s="305">
        <f>'[11]Depr Exp'!J5089</f>
        <v>1.6E-2</v>
      </c>
      <c r="K5089" s="373">
        <f>'[11]Depr Exp'!K5089</f>
        <v>218.8843866666667</v>
      </c>
      <c r="L5089" s="524">
        <f>'[11]Depr Exp'!L5089</f>
        <v>-0.01</v>
      </c>
      <c r="M5089" s="144"/>
      <c r="N5089" s="144"/>
    </row>
    <row r="5090" spans="1:14">
      <c r="A5090" s="144" t="str">
        <f>'[11]Depr Exp'!A5090</f>
        <v>E3569 (GIF) O/H Cond, Snoqualmie 1</v>
      </c>
      <c r="B5090" s="144" t="str">
        <f>'[11]Depr Exp'!B5090</f>
        <v>E3569 (GIF) O/H Cond, Snoqualmie 1-2</v>
      </c>
      <c r="C5090" s="144" t="str">
        <f>'[11]Depr Exp'!C5090</f>
        <v>403E</v>
      </c>
      <c r="D5090" s="144"/>
      <c r="E5090" s="282">
        <f>'[11]Depr Exp'!E5090</f>
        <v>43159</v>
      </c>
      <c r="F5090" s="523">
        <f>'[11]Depr Exp'!F5090</f>
        <v>164163.29</v>
      </c>
      <c r="G5090" s="305">
        <f>'[11]Depr Exp'!G5090</f>
        <v>1.6E-2</v>
      </c>
      <c r="H5090" s="524">
        <f>'[11]Depr Exp'!H5090</f>
        <v>218.89</v>
      </c>
      <c r="I5090" s="523">
        <f>'[11]Depr Exp'!I5090</f>
        <v>164163.29</v>
      </c>
      <c r="J5090" s="305">
        <f>'[11]Depr Exp'!J5090</f>
        <v>1.6E-2</v>
      </c>
      <c r="K5090" s="373">
        <f>'[11]Depr Exp'!K5090</f>
        <v>218.8843866666667</v>
      </c>
      <c r="L5090" s="524">
        <f>'[11]Depr Exp'!L5090</f>
        <v>-0.01</v>
      </c>
      <c r="M5090" s="144"/>
      <c r="N5090" s="144"/>
    </row>
    <row r="5091" spans="1:14">
      <c r="A5091" s="144" t="str">
        <f>'[11]Depr Exp'!A5091</f>
        <v>E3569 (GIF) O/H Cond, Snoqualmie 1</v>
      </c>
      <c r="B5091" s="144" t="str">
        <f>'[11]Depr Exp'!B5091</f>
        <v>E3569 (GIF) O/H Cond, Snoqualmie 1-3</v>
      </c>
      <c r="C5091" s="144" t="str">
        <f>'[11]Depr Exp'!C5091</f>
        <v>403E</v>
      </c>
      <c r="D5091" s="144"/>
      <c r="E5091" s="282">
        <f>'[11]Depr Exp'!E5091</f>
        <v>43190</v>
      </c>
      <c r="F5091" s="523">
        <f>'[11]Depr Exp'!F5091</f>
        <v>164163.29</v>
      </c>
      <c r="G5091" s="305">
        <f>'[11]Depr Exp'!G5091</f>
        <v>1.6E-2</v>
      </c>
      <c r="H5091" s="524">
        <f>'[11]Depr Exp'!H5091</f>
        <v>218.89</v>
      </c>
      <c r="I5091" s="523">
        <f>'[11]Depr Exp'!I5091</f>
        <v>164163.29</v>
      </c>
      <c r="J5091" s="305">
        <f>'[11]Depr Exp'!J5091</f>
        <v>1.6E-2</v>
      </c>
      <c r="K5091" s="373">
        <f>'[11]Depr Exp'!K5091</f>
        <v>218.8843866666667</v>
      </c>
      <c r="L5091" s="524">
        <f>'[11]Depr Exp'!L5091</f>
        <v>-0.01</v>
      </c>
      <c r="M5091" s="144"/>
      <c r="N5091" s="144"/>
    </row>
    <row r="5092" spans="1:14">
      <c r="A5092" s="144" t="str">
        <f>'[11]Depr Exp'!A5092</f>
        <v>E3569 (GIF) O/H Cond, Snoqualmie 1</v>
      </c>
      <c r="B5092" s="144" t="str">
        <f>'[11]Depr Exp'!B5092</f>
        <v>E3569 (GIF) O/H Cond, Snoqualmie 1-4</v>
      </c>
      <c r="C5092" s="144" t="str">
        <f>'[11]Depr Exp'!C5092</f>
        <v>403E</v>
      </c>
      <c r="D5092" s="144"/>
      <c r="E5092" s="282">
        <f>'[11]Depr Exp'!E5092</f>
        <v>43220</v>
      </c>
      <c r="F5092" s="523">
        <f>'[11]Depr Exp'!F5092</f>
        <v>164163.29</v>
      </c>
      <c r="G5092" s="305">
        <f>'[11]Depr Exp'!G5092</f>
        <v>1.6E-2</v>
      </c>
      <c r="H5092" s="524">
        <f>'[11]Depr Exp'!H5092</f>
        <v>218.89</v>
      </c>
      <c r="I5092" s="523">
        <f>'[11]Depr Exp'!I5092</f>
        <v>164163.29</v>
      </c>
      <c r="J5092" s="305">
        <f>'[11]Depr Exp'!J5092</f>
        <v>1.6E-2</v>
      </c>
      <c r="K5092" s="373">
        <f>'[11]Depr Exp'!K5092</f>
        <v>218.8843866666667</v>
      </c>
      <c r="L5092" s="524">
        <f>'[11]Depr Exp'!L5092</f>
        <v>-0.01</v>
      </c>
      <c r="M5092" s="144"/>
      <c r="N5092" s="144"/>
    </row>
    <row r="5093" spans="1:14">
      <c r="A5093" s="144" t="str">
        <f>'[11]Depr Exp'!A5093</f>
        <v>E3569 (GIF) O/H Cond, Snoqualmie 1</v>
      </c>
      <c r="B5093" s="144" t="str">
        <f>'[11]Depr Exp'!B5093</f>
        <v>E3569 (GIF) O/H Cond, Snoqualmie 1-5</v>
      </c>
      <c r="C5093" s="144" t="str">
        <f>'[11]Depr Exp'!C5093</f>
        <v>403E</v>
      </c>
      <c r="D5093" s="144"/>
      <c r="E5093" s="282">
        <f>'[11]Depr Exp'!E5093</f>
        <v>43251</v>
      </c>
      <c r="F5093" s="523">
        <f>'[11]Depr Exp'!F5093</f>
        <v>164163.29</v>
      </c>
      <c r="G5093" s="305">
        <f>'[11]Depr Exp'!G5093</f>
        <v>1.6E-2</v>
      </c>
      <c r="H5093" s="524">
        <f>'[11]Depr Exp'!H5093</f>
        <v>218.89</v>
      </c>
      <c r="I5093" s="523">
        <f>'[11]Depr Exp'!I5093</f>
        <v>164163.29</v>
      </c>
      <c r="J5093" s="305">
        <f>'[11]Depr Exp'!J5093</f>
        <v>1.6E-2</v>
      </c>
      <c r="K5093" s="373">
        <f>'[11]Depr Exp'!K5093</f>
        <v>218.8843866666667</v>
      </c>
      <c r="L5093" s="524">
        <f>'[11]Depr Exp'!L5093</f>
        <v>-0.01</v>
      </c>
      <c r="M5093" s="144"/>
      <c r="N5093" s="144"/>
    </row>
    <row r="5094" spans="1:14">
      <c r="A5094" s="144" t="str">
        <f>'[11]Depr Exp'!A5094</f>
        <v>E3569 (GIF) O/H Cond, Snoqualmie 1</v>
      </c>
      <c r="B5094" s="144" t="str">
        <f>'[11]Depr Exp'!B5094</f>
        <v>E3569 (GIF) O/H Cond, Snoqualmie 1-6</v>
      </c>
      <c r="C5094" s="144" t="str">
        <f>'[11]Depr Exp'!C5094</f>
        <v>403E</v>
      </c>
      <c r="D5094" s="144"/>
      <c r="E5094" s="282">
        <f>'[11]Depr Exp'!E5094</f>
        <v>43281</v>
      </c>
      <c r="F5094" s="523">
        <f>'[11]Depr Exp'!F5094</f>
        <v>164163.29</v>
      </c>
      <c r="G5094" s="305">
        <f>'[11]Depr Exp'!G5094</f>
        <v>1.6E-2</v>
      </c>
      <c r="H5094" s="524">
        <f>'[11]Depr Exp'!H5094</f>
        <v>218.89</v>
      </c>
      <c r="I5094" s="523">
        <f>'[11]Depr Exp'!I5094</f>
        <v>164163.29</v>
      </c>
      <c r="J5094" s="305">
        <f>'[11]Depr Exp'!J5094</f>
        <v>1.6E-2</v>
      </c>
      <c r="K5094" s="373">
        <f>'[11]Depr Exp'!K5094</f>
        <v>218.8843866666667</v>
      </c>
      <c r="L5094" s="524">
        <f>'[11]Depr Exp'!L5094</f>
        <v>-0.01</v>
      </c>
      <c r="M5094" s="144"/>
      <c r="N5094" s="144"/>
    </row>
    <row r="5095" spans="1:14">
      <c r="A5095" s="144" t="str">
        <f>'[11]Depr Exp'!A5095</f>
        <v>E3569 (GIF) O/H Cond, Snoqualmie 1</v>
      </c>
      <c r="B5095" s="144" t="str">
        <f>'[11]Depr Exp'!B5095</f>
        <v>E3569 (GIF) O/H Cond, Snoqualmie 1-7</v>
      </c>
      <c r="C5095" s="144" t="str">
        <f>'[11]Depr Exp'!C5095</f>
        <v>403E</v>
      </c>
      <c r="D5095" s="144"/>
      <c r="E5095" s="282">
        <f>'[11]Depr Exp'!E5095</f>
        <v>43312</v>
      </c>
      <c r="F5095" s="523">
        <f>'[11]Depr Exp'!F5095</f>
        <v>164163.29</v>
      </c>
      <c r="G5095" s="305">
        <f>'[11]Depr Exp'!G5095</f>
        <v>1.6E-2</v>
      </c>
      <c r="H5095" s="524">
        <f>'[11]Depr Exp'!H5095</f>
        <v>218.89</v>
      </c>
      <c r="I5095" s="523">
        <f>'[11]Depr Exp'!I5095</f>
        <v>164163.29</v>
      </c>
      <c r="J5095" s="305">
        <f>'[11]Depr Exp'!J5095</f>
        <v>1.6E-2</v>
      </c>
      <c r="K5095" s="373">
        <f>'[11]Depr Exp'!K5095</f>
        <v>218.8843866666667</v>
      </c>
      <c r="L5095" s="524">
        <f>'[11]Depr Exp'!L5095</f>
        <v>-0.01</v>
      </c>
      <c r="M5095" s="144"/>
      <c r="N5095" s="144"/>
    </row>
    <row r="5096" spans="1:14">
      <c r="A5096" s="144" t="str">
        <f>'[11]Depr Exp'!A5096</f>
        <v>E3569 (GIF) O/H Cond, Snoqualmie 1</v>
      </c>
      <c r="B5096" s="144" t="str">
        <f>'[11]Depr Exp'!B5096</f>
        <v>E3569 (GIF) O/H Cond, Snoqualmie 1-8</v>
      </c>
      <c r="C5096" s="144" t="str">
        <f>'[11]Depr Exp'!C5096</f>
        <v>403E</v>
      </c>
      <c r="D5096" s="144"/>
      <c r="E5096" s="282">
        <f>'[11]Depr Exp'!E5096</f>
        <v>43343</v>
      </c>
      <c r="F5096" s="523">
        <f>'[11]Depr Exp'!F5096</f>
        <v>164163.29</v>
      </c>
      <c r="G5096" s="305">
        <f>'[11]Depr Exp'!G5096</f>
        <v>1.6E-2</v>
      </c>
      <c r="H5096" s="524">
        <f>'[11]Depr Exp'!H5096</f>
        <v>218.89</v>
      </c>
      <c r="I5096" s="523">
        <f>'[11]Depr Exp'!I5096</f>
        <v>164163.29</v>
      </c>
      <c r="J5096" s="305">
        <f>'[11]Depr Exp'!J5096</f>
        <v>1.6E-2</v>
      </c>
      <c r="K5096" s="373">
        <f>'[11]Depr Exp'!K5096</f>
        <v>218.8843866666667</v>
      </c>
      <c r="L5096" s="524">
        <f>'[11]Depr Exp'!L5096</f>
        <v>-0.01</v>
      </c>
      <c r="M5096" s="144"/>
      <c r="N5096" s="144"/>
    </row>
    <row r="5097" spans="1:14">
      <c r="A5097" s="144" t="str">
        <f>'[11]Depr Exp'!A5097</f>
        <v>E3569 (GIF) O/H Cond, Snoqualmie 1</v>
      </c>
      <c r="B5097" s="144" t="str">
        <f>'[11]Depr Exp'!B5097</f>
        <v>E3569 (GIF) O/H Cond, Snoqualmie 1-9</v>
      </c>
      <c r="C5097" s="144" t="str">
        <f>'[11]Depr Exp'!C5097</f>
        <v>403E</v>
      </c>
      <c r="D5097" s="144"/>
      <c r="E5097" s="282">
        <f>'[11]Depr Exp'!E5097</f>
        <v>43373</v>
      </c>
      <c r="F5097" s="523">
        <f>'[11]Depr Exp'!F5097</f>
        <v>164163.29</v>
      </c>
      <c r="G5097" s="305">
        <f>'[11]Depr Exp'!G5097</f>
        <v>1.6E-2</v>
      </c>
      <c r="H5097" s="524">
        <f>'[11]Depr Exp'!H5097</f>
        <v>218.89</v>
      </c>
      <c r="I5097" s="523">
        <f>'[11]Depr Exp'!I5097</f>
        <v>164163.29</v>
      </c>
      <c r="J5097" s="305">
        <f>'[11]Depr Exp'!J5097</f>
        <v>1.6E-2</v>
      </c>
      <c r="K5097" s="373">
        <f>'[11]Depr Exp'!K5097</f>
        <v>218.8843866666667</v>
      </c>
      <c r="L5097" s="524">
        <f>'[11]Depr Exp'!L5097</f>
        <v>-0.01</v>
      </c>
      <c r="M5097" s="144"/>
      <c r="N5097" s="144"/>
    </row>
    <row r="5098" spans="1:14">
      <c r="A5098" s="144" t="str">
        <f>'[11]Depr Exp'!A5098</f>
        <v>E3569 (GIF) O/H Cond, Snoqualmie 1</v>
      </c>
      <c r="B5098" s="144" t="str">
        <f>'[11]Depr Exp'!B5098</f>
        <v>E3569 (GIF) O/H Cond, Snoqualmie 1-10</v>
      </c>
      <c r="C5098" s="144" t="str">
        <f>'[11]Depr Exp'!C5098</f>
        <v>403E</v>
      </c>
      <c r="D5098" s="144"/>
      <c r="E5098" s="282">
        <f>'[11]Depr Exp'!E5098</f>
        <v>43404</v>
      </c>
      <c r="F5098" s="523">
        <f>'[11]Depr Exp'!F5098</f>
        <v>164163.29</v>
      </c>
      <c r="G5098" s="305">
        <f>'[11]Depr Exp'!G5098</f>
        <v>1.6E-2</v>
      </c>
      <c r="H5098" s="524">
        <f>'[11]Depr Exp'!H5098</f>
        <v>218.89</v>
      </c>
      <c r="I5098" s="523">
        <f>'[11]Depr Exp'!I5098</f>
        <v>164163.29</v>
      </c>
      <c r="J5098" s="305">
        <f>'[11]Depr Exp'!J5098</f>
        <v>1.6E-2</v>
      </c>
      <c r="K5098" s="373">
        <f>'[11]Depr Exp'!K5098</f>
        <v>218.8843866666667</v>
      </c>
      <c r="L5098" s="524">
        <f>'[11]Depr Exp'!L5098</f>
        <v>-0.01</v>
      </c>
      <c r="M5098" s="144"/>
      <c r="N5098" s="144"/>
    </row>
    <row r="5099" spans="1:14">
      <c r="A5099" s="144" t="str">
        <f>'[11]Depr Exp'!A5099</f>
        <v>E3569 (GIF) O/H Cond, Snoqualmie 1</v>
      </c>
      <c r="B5099" s="144" t="str">
        <f>'[11]Depr Exp'!B5099</f>
        <v>E3569 (GIF) O/H Cond, Snoqualmie 1-11</v>
      </c>
      <c r="C5099" s="144" t="str">
        <f>'[11]Depr Exp'!C5099</f>
        <v>403E</v>
      </c>
      <c r="D5099" s="144"/>
      <c r="E5099" s="282">
        <f>'[11]Depr Exp'!E5099</f>
        <v>43434</v>
      </c>
      <c r="F5099" s="523">
        <f>'[11]Depr Exp'!F5099</f>
        <v>164163.29</v>
      </c>
      <c r="G5099" s="305">
        <f>'[11]Depr Exp'!G5099</f>
        <v>1.6E-2</v>
      </c>
      <c r="H5099" s="524">
        <f>'[11]Depr Exp'!H5099</f>
        <v>218.89</v>
      </c>
      <c r="I5099" s="523">
        <f>'[11]Depr Exp'!I5099</f>
        <v>164163.29</v>
      </c>
      <c r="J5099" s="305">
        <f>'[11]Depr Exp'!J5099</f>
        <v>1.6E-2</v>
      </c>
      <c r="K5099" s="373">
        <f>'[11]Depr Exp'!K5099</f>
        <v>218.8843866666667</v>
      </c>
      <c r="L5099" s="524">
        <f>'[11]Depr Exp'!L5099</f>
        <v>-0.01</v>
      </c>
      <c r="M5099" s="144"/>
      <c r="N5099" s="144"/>
    </row>
    <row r="5100" spans="1:14">
      <c r="A5100" s="144" t="str">
        <f>'[11]Depr Exp'!A5100</f>
        <v>E3569 (GIF) O/H Cond, Snoqualmie 1</v>
      </c>
      <c r="B5100" s="144" t="str">
        <f>'[11]Depr Exp'!B5100</f>
        <v>E3569 (GIF) O/H Cond, Snoqualmie 1-12</v>
      </c>
      <c r="C5100" s="144" t="str">
        <f>'[11]Depr Exp'!C5100</f>
        <v>403E</v>
      </c>
      <c r="D5100" s="144"/>
      <c r="E5100" s="282">
        <f>'[11]Depr Exp'!E5100</f>
        <v>43465</v>
      </c>
      <c r="F5100" s="523">
        <f>'[11]Depr Exp'!F5100</f>
        <v>164163.29</v>
      </c>
      <c r="G5100" s="305">
        <f>'[11]Depr Exp'!G5100</f>
        <v>1.6E-2</v>
      </c>
      <c r="H5100" s="524">
        <f>'[11]Depr Exp'!H5100</f>
        <v>218.89</v>
      </c>
      <c r="I5100" s="523">
        <f>'[11]Depr Exp'!I5100</f>
        <v>164163.29</v>
      </c>
      <c r="J5100" s="305">
        <f>'[11]Depr Exp'!J5100</f>
        <v>1.6E-2</v>
      </c>
      <c r="K5100" s="373">
        <f>'[11]Depr Exp'!K5100</f>
        <v>218.8843866666667</v>
      </c>
      <c r="L5100" s="524">
        <f>'[11]Depr Exp'!L5100</f>
        <v>-0.01</v>
      </c>
      <c r="M5100" s="144"/>
      <c r="N5100" s="144"/>
    </row>
    <row r="5101" spans="1:14" ht="15.75" thickBot="1">
      <c r="A5101" s="159" t="str">
        <f>'[11]Depr Exp'!A5101</f>
        <v>E3569 (GIF) O/H Cond, Snoqualmie 1 Total</v>
      </c>
      <c r="B5101" s="144">
        <f>'[11]Depr Exp'!B5101</f>
        <v>0</v>
      </c>
      <c r="C5101" s="502" t="str">
        <f>'[11]Depr Exp'!C5101</f>
        <v>ETSM</v>
      </c>
      <c r="D5101" s="144"/>
      <c r="E5101" s="281" t="str">
        <f>'[11]Depr Exp'!E5101</f>
        <v>Total</v>
      </c>
      <c r="F5101" s="141">
        <f>'[11]Depr Exp'!F5101</f>
        <v>0</v>
      </c>
      <c r="G5101" s="252">
        <f>'[11]Depr Exp'!G5101</f>
        <v>0</v>
      </c>
      <c r="H5101" s="286">
        <f>'[11]Depr Exp'!H5101</f>
        <v>2626.6799999999989</v>
      </c>
      <c r="I5101" s="141">
        <f>'[11]Depr Exp'!I5101</f>
        <v>0</v>
      </c>
      <c r="J5101" s="252">
        <f>'[11]Depr Exp'!J5101</f>
        <v>0</v>
      </c>
      <c r="K5101" s="286">
        <f>'[11]Depr Exp'!K5101</f>
        <v>2626.6126399999998</v>
      </c>
      <c r="L5101" s="286">
        <f>'[11]Depr Exp'!L5101</f>
        <v>-7.0000000000000007E-2</v>
      </c>
      <c r="M5101" s="144"/>
      <c r="N5101" s="144"/>
    </row>
    <row r="5102" spans="1:14" ht="13.5" thickTop="1">
      <c r="A5102" s="144" t="str">
        <f>'[11]Depr Exp'!A5102</f>
        <v>E3569 (GIF) O/H Cond, Snoqualmie 2</v>
      </c>
      <c r="B5102" s="144" t="str">
        <f>'[11]Depr Exp'!B5102</f>
        <v>E3569 (GIF) O/H Cond, Snoqualmie 2-1</v>
      </c>
      <c r="C5102" s="144" t="str">
        <f>'[11]Depr Exp'!C5102</f>
        <v>403E</v>
      </c>
      <c r="D5102" s="144"/>
      <c r="E5102" s="282">
        <f>'[11]Depr Exp'!E5102</f>
        <v>43131</v>
      </c>
      <c r="F5102" s="523">
        <f>'[11]Depr Exp'!F5102</f>
        <v>103400.51</v>
      </c>
      <c r="G5102" s="305">
        <f>'[11]Depr Exp'!G5102</f>
        <v>1.6E-2</v>
      </c>
      <c r="H5102" s="524">
        <f>'[11]Depr Exp'!H5102</f>
        <v>137.87</v>
      </c>
      <c r="I5102" s="523">
        <f>'[11]Depr Exp'!I5102</f>
        <v>103400.51</v>
      </c>
      <c r="J5102" s="305">
        <f>'[11]Depr Exp'!J5102</f>
        <v>1.6E-2</v>
      </c>
      <c r="K5102" s="373">
        <f>'[11]Depr Exp'!K5102</f>
        <v>137.86734666666666</v>
      </c>
      <c r="L5102" s="524">
        <f>'[11]Depr Exp'!L5102</f>
        <v>0</v>
      </c>
      <c r="M5102" s="144"/>
      <c r="N5102" s="144"/>
    </row>
    <row r="5103" spans="1:14">
      <c r="A5103" s="144" t="str">
        <f>'[11]Depr Exp'!A5103</f>
        <v>E3569 (GIF) O/H Cond, Snoqualmie 2</v>
      </c>
      <c r="B5103" s="144" t="str">
        <f>'[11]Depr Exp'!B5103</f>
        <v>E3569 (GIF) O/H Cond, Snoqualmie 2-2</v>
      </c>
      <c r="C5103" s="144" t="str">
        <f>'[11]Depr Exp'!C5103</f>
        <v>403E</v>
      </c>
      <c r="D5103" s="144"/>
      <c r="E5103" s="282">
        <f>'[11]Depr Exp'!E5103</f>
        <v>43159</v>
      </c>
      <c r="F5103" s="523">
        <f>'[11]Depr Exp'!F5103</f>
        <v>103400.51</v>
      </c>
      <c r="G5103" s="305">
        <f>'[11]Depr Exp'!G5103</f>
        <v>1.6E-2</v>
      </c>
      <c r="H5103" s="524">
        <f>'[11]Depr Exp'!H5103</f>
        <v>137.87</v>
      </c>
      <c r="I5103" s="523">
        <f>'[11]Depr Exp'!I5103</f>
        <v>103400.51</v>
      </c>
      <c r="J5103" s="305">
        <f>'[11]Depr Exp'!J5103</f>
        <v>1.6E-2</v>
      </c>
      <c r="K5103" s="373">
        <f>'[11]Depr Exp'!K5103</f>
        <v>137.86734666666666</v>
      </c>
      <c r="L5103" s="524">
        <f>'[11]Depr Exp'!L5103</f>
        <v>0</v>
      </c>
      <c r="M5103" s="144"/>
      <c r="N5103" s="144"/>
    </row>
    <row r="5104" spans="1:14">
      <c r="A5104" s="144" t="str">
        <f>'[11]Depr Exp'!A5104</f>
        <v>E3569 (GIF) O/H Cond, Snoqualmie 2</v>
      </c>
      <c r="B5104" s="144" t="str">
        <f>'[11]Depr Exp'!B5104</f>
        <v>E3569 (GIF) O/H Cond, Snoqualmie 2-3</v>
      </c>
      <c r="C5104" s="144" t="str">
        <f>'[11]Depr Exp'!C5104</f>
        <v>403E</v>
      </c>
      <c r="D5104" s="144"/>
      <c r="E5104" s="282">
        <f>'[11]Depr Exp'!E5104</f>
        <v>43190</v>
      </c>
      <c r="F5104" s="523">
        <f>'[11]Depr Exp'!F5104</f>
        <v>103400.51</v>
      </c>
      <c r="G5104" s="305">
        <f>'[11]Depr Exp'!G5104</f>
        <v>1.6E-2</v>
      </c>
      <c r="H5104" s="524">
        <f>'[11]Depr Exp'!H5104</f>
        <v>137.87</v>
      </c>
      <c r="I5104" s="523">
        <f>'[11]Depr Exp'!I5104</f>
        <v>103400.51</v>
      </c>
      <c r="J5104" s="305">
        <f>'[11]Depr Exp'!J5104</f>
        <v>1.6E-2</v>
      </c>
      <c r="K5104" s="373">
        <f>'[11]Depr Exp'!K5104</f>
        <v>137.86734666666666</v>
      </c>
      <c r="L5104" s="524">
        <f>'[11]Depr Exp'!L5104</f>
        <v>0</v>
      </c>
      <c r="M5104" s="144"/>
      <c r="N5104" s="144"/>
    </row>
    <row r="5105" spans="1:14">
      <c r="A5105" s="144" t="str">
        <f>'[11]Depr Exp'!A5105</f>
        <v>E3569 (GIF) O/H Cond, Snoqualmie 2</v>
      </c>
      <c r="B5105" s="144" t="str">
        <f>'[11]Depr Exp'!B5105</f>
        <v>E3569 (GIF) O/H Cond, Snoqualmie 2-4</v>
      </c>
      <c r="C5105" s="144" t="str">
        <f>'[11]Depr Exp'!C5105</f>
        <v>403E</v>
      </c>
      <c r="D5105" s="144"/>
      <c r="E5105" s="282">
        <f>'[11]Depr Exp'!E5105</f>
        <v>43220</v>
      </c>
      <c r="F5105" s="523">
        <f>'[11]Depr Exp'!F5105</f>
        <v>103400.51</v>
      </c>
      <c r="G5105" s="305">
        <f>'[11]Depr Exp'!G5105</f>
        <v>1.6E-2</v>
      </c>
      <c r="H5105" s="524">
        <f>'[11]Depr Exp'!H5105</f>
        <v>137.87</v>
      </c>
      <c r="I5105" s="523">
        <f>'[11]Depr Exp'!I5105</f>
        <v>103400.51</v>
      </c>
      <c r="J5105" s="305">
        <f>'[11]Depr Exp'!J5105</f>
        <v>1.6E-2</v>
      </c>
      <c r="K5105" s="373">
        <f>'[11]Depr Exp'!K5105</f>
        <v>137.86734666666666</v>
      </c>
      <c r="L5105" s="524">
        <f>'[11]Depr Exp'!L5105</f>
        <v>0</v>
      </c>
      <c r="M5105" s="144"/>
      <c r="N5105" s="144"/>
    </row>
    <row r="5106" spans="1:14">
      <c r="A5106" s="144" t="str">
        <f>'[11]Depr Exp'!A5106</f>
        <v>E3569 (GIF) O/H Cond, Snoqualmie 2</v>
      </c>
      <c r="B5106" s="144" t="str">
        <f>'[11]Depr Exp'!B5106</f>
        <v>E3569 (GIF) O/H Cond, Snoqualmie 2-5</v>
      </c>
      <c r="C5106" s="144" t="str">
        <f>'[11]Depr Exp'!C5106</f>
        <v>403E</v>
      </c>
      <c r="D5106" s="144"/>
      <c r="E5106" s="282">
        <f>'[11]Depr Exp'!E5106</f>
        <v>43251</v>
      </c>
      <c r="F5106" s="523">
        <f>'[11]Depr Exp'!F5106</f>
        <v>103400.51</v>
      </c>
      <c r="G5106" s="305">
        <f>'[11]Depr Exp'!G5106</f>
        <v>1.6E-2</v>
      </c>
      <c r="H5106" s="524">
        <f>'[11]Depr Exp'!H5106</f>
        <v>137.87</v>
      </c>
      <c r="I5106" s="523">
        <f>'[11]Depr Exp'!I5106</f>
        <v>103400.51</v>
      </c>
      <c r="J5106" s="305">
        <f>'[11]Depr Exp'!J5106</f>
        <v>1.6E-2</v>
      </c>
      <c r="K5106" s="373">
        <f>'[11]Depr Exp'!K5106</f>
        <v>137.86734666666666</v>
      </c>
      <c r="L5106" s="524">
        <f>'[11]Depr Exp'!L5106</f>
        <v>0</v>
      </c>
      <c r="M5106" s="144"/>
      <c r="N5106" s="144"/>
    </row>
    <row r="5107" spans="1:14">
      <c r="A5107" s="144" t="str">
        <f>'[11]Depr Exp'!A5107</f>
        <v>E3569 (GIF) O/H Cond, Snoqualmie 2</v>
      </c>
      <c r="B5107" s="144" t="str">
        <f>'[11]Depr Exp'!B5107</f>
        <v>E3569 (GIF) O/H Cond, Snoqualmie 2-6</v>
      </c>
      <c r="C5107" s="144" t="str">
        <f>'[11]Depr Exp'!C5107</f>
        <v>403E</v>
      </c>
      <c r="D5107" s="144"/>
      <c r="E5107" s="282">
        <f>'[11]Depr Exp'!E5107</f>
        <v>43281</v>
      </c>
      <c r="F5107" s="523">
        <f>'[11]Depr Exp'!F5107</f>
        <v>103400.51</v>
      </c>
      <c r="G5107" s="305">
        <f>'[11]Depr Exp'!G5107</f>
        <v>1.6E-2</v>
      </c>
      <c r="H5107" s="524">
        <f>'[11]Depr Exp'!H5107</f>
        <v>137.87</v>
      </c>
      <c r="I5107" s="523">
        <f>'[11]Depr Exp'!I5107</f>
        <v>103400.51</v>
      </c>
      <c r="J5107" s="305">
        <f>'[11]Depr Exp'!J5107</f>
        <v>1.6E-2</v>
      </c>
      <c r="K5107" s="373">
        <f>'[11]Depr Exp'!K5107</f>
        <v>137.86734666666666</v>
      </c>
      <c r="L5107" s="524">
        <f>'[11]Depr Exp'!L5107</f>
        <v>0</v>
      </c>
      <c r="M5107" s="144"/>
      <c r="N5107" s="144"/>
    </row>
    <row r="5108" spans="1:14">
      <c r="A5108" s="144" t="str">
        <f>'[11]Depr Exp'!A5108</f>
        <v>E3569 (GIF) O/H Cond, Snoqualmie 2</v>
      </c>
      <c r="B5108" s="144" t="str">
        <f>'[11]Depr Exp'!B5108</f>
        <v>E3569 (GIF) O/H Cond, Snoqualmie 2-7</v>
      </c>
      <c r="C5108" s="144" t="str">
        <f>'[11]Depr Exp'!C5108</f>
        <v>403E</v>
      </c>
      <c r="D5108" s="144"/>
      <c r="E5108" s="282">
        <f>'[11]Depr Exp'!E5108</f>
        <v>43312</v>
      </c>
      <c r="F5108" s="523">
        <f>'[11]Depr Exp'!F5108</f>
        <v>103400.51</v>
      </c>
      <c r="G5108" s="305">
        <f>'[11]Depr Exp'!G5108</f>
        <v>1.6E-2</v>
      </c>
      <c r="H5108" s="524">
        <f>'[11]Depr Exp'!H5108</f>
        <v>137.87</v>
      </c>
      <c r="I5108" s="523">
        <f>'[11]Depr Exp'!I5108</f>
        <v>103400.51</v>
      </c>
      <c r="J5108" s="305">
        <f>'[11]Depr Exp'!J5108</f>
        <v>1.6E-2</v>
      </c>
      <c r="K5108" s="373">
        <f>'[11]Depr Exp'!K5108</f>
        <v>137.86734666666666</v>
      </c>
      <c r="L5108" s="524">
        <f>'[11]Depr Exp'!L5108</f>
        <v>0</v>
      </c>
      <c r="M5108" s="144"/>
      <c r="N5108" s="144"/>
    </row>
    <row r="5109" spans="1:14">
      <c r="A5109" s="144" t="str">
        <f>'[11]Depr Exp'!A5109</f>
        <v>E3569 (GIF) O/H Cond, Snoqualmie 2</v>
      </c>
      <c r="B5109" s="144" t="str">
        <f>'[11]Depr Exp'!B5109</f>
        <v>E3569 (GIF) O/H Cond, Snoqualmie 2-8</v>
      </c>
      <c r="C5109" s="144" t="str">
        <f>'[11]Depr Exp'!C5109</f>
        <v>403E</v>
      </c>
      <c r="D5109" s="144"/>
      <c r="E5109" s="282">
        <f>'[11]Depr Exp'!E5109</f>
        <v>43343</v>
      </c>
      <c r="F5109" s="523">
        <f>'[11]Depr Exp'!F5109</f>
        <v>103400.51</v>
      </c>
      <c r="G5109" s="305">
        <f>'[11]Depr Exp'!G5109</f>
        <v>1.6E-2</v>
      </c>
      <c r="H5109" s="524">
        <f>'[11]Depr Exp'!H5109</f>
        <v>137.87</v>
      </c>
      <c r="I5109" s="523">
        <f>'[11]Depr Exp'!I5109</f>
        <v>103400.51</v>
      </c>
      <c r="J5109" s="305">
        <f>'[11]Depr Exp'!J5109</f>
        <v>1.6E-2</v>
      </c>
      <c r="K5109" s="373">
        <f>'[11]Depr Exp'!K5109</f>
        <v>137.86734666666666</v>
      </c>
      <c r="L5109" s="524">
        <f>'[11]Depr Exp'!L5109</f>
        <v>0</v>
      </c>
      <c r="M5109" s="144"/>
      <c r="N5109" s="144"/>
    </row>
    <row r="5110" spans="1:14">
      <c r="A5110" s="144" t="str">
        <f>'[11]Depr Exp'!A5110</f>
        <v>E3569 (GIF) O/H Cond, Snoqualmie 2</v>
      </c>
      <c r="B5110" s="144" t="str">
        <f>'[11]Depr Exp'!B5110</f>
        <v>E3569 (GIF) O/H Cond, Snoqualmie 2-9</v>
      </c>
      <c r="C5110" s="144" t="str">
        <f>'[11]Depr Exp'!C5110</f>
        <v>403E</v>
      </c>
      <c r="D5110" s="144"/>
      <c r="E5110" s="282">
        <f>'[11]Depr Exp'!E5110</f>
        <v>43373</v>
      </c>
      <c r="F5110" s="523">
        <f>'[11]Depr Exp'!F5110</f>
        <v>103400.51</v>
      </c>
      <c r="G5110" s="305">
        <f>'[11]Depr Exp'!G5110</f>
        <v>1.6E-2</v>
      </c>
      <c r="H5110" s="524">
        <f>'[11]Depr Exp'!H5110</f>
        <v>137.87</v>
      </c>
      <c r="I5110" s="523">
        <f>'[11]Depr Exp'!I5110</f>
        <v>103400.51</v>
      </c>
      <c r="J5110" s="305">
        <f>'[11]Depr Exp'!J5110</f>
        <v>1.6E-2</v>
      </c>
      <c r="K5110" s="373">
        <f>'[11]Depr Exp'!K5110</f>
        <v>137.86734666666666</v>
      </c>
      <c r="L5110" s="524">
        <f>'[11]Depr Exp'!L5110</f>
        <v>0</v>
      </c>
      <c r="M5110" s="144"/>
      <c r="N5110" s="144"/>
    </row>
    <row r="5111" spans="1:14">
      <c r="A5111" s="144" t="str">
        <f>'[11]Depr Exp'!A5111</f>
        <v>E3569 (GIF) O/H Cond, Snoqualmie 2</v>
      </c>
      <c r="B5111" s="144" t="str">
        <f>'[11]Depr Exp'!B5111</f>
        <v>E3569 (GIF) O/H Cond, Snoqualmie 2-10</v>
      </c>
      <c r="C5111" s="144" t="str">
        <f>'[11]Depr Exp'!C5111</f>
        <v>403E</v>
      </c>
      <c r="D5111" s="144"/>
      <c r="E5111" s="282">
        <f>'[11]Depr Exp'!E5111</f>
        <v>43404</v>
      </c>
      <c r="F5111" s="523">
        <f>'[11]Depr Exp'!F5111</f>
        <v>103400.51</v>
      </c>
      <c r="G5111" s="305">
        <f>'[11]Depr Exp'!G5111</f>
        <v>1.6E-2</v>
      </c>
      <c r="H5111" s="524">
        <f>'[11]Depr Exp'!H5111</f>
        <v>137.87</v>
      </c>
      <c r="I5111" s="523">
        <f>'[11]Depr Exp'!I5111</f>
        <v>103400.51</v>
      </c>
      <c r="J5111" s="305">
        <f>'[11]Depr Exp'!J5111</f>
        <v>1.6E-2</v>
      </c>
      <c r="K5111" s="373">
        <f>'[11]Depr Exp'!K5111</f>
        <v>137.86734666666666</v>
      </c>
      <c r="L5111" s="524">
        <f>'[11]Depr Exp'!L5111</f>
        <v>0</v>
      </c>
      <c r="M5111" s="144"/>
      <c r="N5111" s="144"/>
    </row>
    <row r="5112" spans="1:14">
      <c r="A5112" s="144" t="str">
        <f>'[11]Depr Exp'!A5112</f>
        <v>E3569 (GIF) O/H Cond, Snoqualmie 2</v>
      </c>
      <c r="B5112" s="144" t="str">
        <f>'[11]Depr Exp'!B5112</f>
        <v>E3569 (GIF) O/H Cond, Snoqualmie 2-11</v>
      </c>
      <c r="C5112" s="144" t="str">
        <f>'[11]Depr Exp'!C5112</f>
        <v>403E</v>
      </c>
      <c r="D5112" s="144"/>
      <c r="E5112" s="282">
        <f>'[11]Depr Exp'!E5112</f>
        <v>43434</v>
      </c>
      <c r="F5112" s="523">
        <f>'[11]Depr Exp'!F5112</f>
        <v>103400.51</v>
      </c>
      <c r="G5112" s="305">
        <f>'[11]Depr Exp'!G5112</f>
        <v>1.6E-2</v>
      </c>
      <c r="H5112" s="524">
        <f>'[11]Depr Exp'!H5112</f>
        <v>137.87</v>
      </c>
      <c r="I5112" s="523">
        <f>'[11]Depr Exp'!I5112</f>
        <v>103400.51</v>
      </c>
      <c r="J5112" s="305">
        <f>'[11]Depr Exp'!J5112</f>
        <v>1.6E-2</v>
      </c>
      <c r="K5112" s="373">
        <f>'[11]Depr Exp'!K5112</f>
        <v>137.86734666666666</v>
      </c>
      <c r="L5112" s="524">
        <f>'[11]Depr Exp'!L5112</f>
        <v>0</v>
      </c>
      <c r="M5112" s="144"/>
      <c r="N5112" s="144"/>
    </row>
    <row r="5113" spans="1:14">
      <c r="A5113" s="144" t="str">
        <f>'[11]Depr Exp'!A5113</f>
        <v>E3569 (GIF) O/H Cond, Snoqualmie 2</v>
      </c>
      <c r="B5113" s="144" t="str">
        <f>'[11]Depr Exp'!B5113</f>
        <v>E3569 (GIF) O/H Cond, Snoqualmie 2-12</v>
      </c>
      <c r="C5113" s="144" t="str">
        <f>'[11]Depr Exp'!C5113</f>
        <v>403E</v>
      </c>
      <c r="D5113" s="144"/>
      <c r="E5113" s="282">
        <f>'[11]Depr Exp'!E5113</f>
        <v>43465</v>
      </c>
      <c r="F5113" s="523">
        <f>'[11]Depr Exp'!F5113</f>
        <v>103400.51</v>
      </c>
      <c r="G5113" s="305">
        <f>'[11]Depr Exp'!G5113</f>
        <v>1.6E-2</v>
      </c>
      <c r="H5113" s="524">
        <f>'[11]Depr Exp'!H5113</f>
        <v>137.87</v>
      </c>
      <c r="I5113" s="523">
        <f>'[11]Depr Exp'!I5113</f>
        <v>103400.51</v>
      </c>
      <c r="J5113" s="305">
        <f>'[11]Depr Exp'!J5113</f>
        <v>1.6E-2</v>
      </c>
      <c r="K5113" s="373">
        <f>'[11]Depr Exp'!K5113</f>
        <v>137.86734666666666</v>
      </c>
      <c r="L5113" s="524">
        <f>'[11]Depr Exp'!L5113</f>
        <v>0</v>
      </c>
      <c r="M5113" s="144"/>
      <c r="N5113" s="144"/>
    </row>
    <row r="5114" spans="1:14" ht="15.75" thickBot="1">
      <c r="A5114" s="159" t="str">
        <f>'[11]Depr Exp'!A5114</f>
        <v>E3569 (GIF) O/H Cond, Snoqualmie 2 Total</v>
      </c>
      <c r="B5114" s="144">
        <f>'[11]Depr Exp'!B5114</f>
        <v>0</v>
      </c>
      <c r="C5114" s="502" t="str">
        <f>'[11]Depr Exp'!C5114</f>
        <v>ETSM</v>
      </c>
      <c r="D5114" s="144"/>
      <c r="E5114" s="281" t="str">
        <f>'[11]Depr Exp'!E5114</f>
        <v>Total</v>
      </c>
      <c r="F5114" s="141">
        <f>'[11]Depr Exp'!F5114</f>
        <v>0</v>
      </c>
      <c r="G5114" s="252">
        <f>'[11]Depr Exp'!G5114</f>
        <v>0</v>
      </c>
      <c r="H5114" s="286">
        <f>'[11]Depr Exp'!H5114</f>
        <v>1654.4399999999996</v>
      </c>
      <c r="I5114" s="141">
        <f>'[11]Depr Exp'!I5114</f>
        <v>0</v>
      </c>
      <c r="J5114" s="252">
        <f>'[11]Depr Exp'!J5114</f>
        <v>0</v>
      </c>
      <c r="K5114" s="286">
        <f>'[11]Depr Exp'!K5114</f>
        <v>1654.40816</v>
      </c>
      <c r="L5114" s="286">
        <f>'[11]Depr Exp'!L5114</f>
        <v>-0.03</v>
      </c>
      <c r="M5114" s="144"/>
      <c r="N5114" s="144"/>
    </row>
    <row r="5115" spans="1:14" ht="13.5" thickTop="1">
      <c r="A5115" s="144" t="str">
        <f>'[11]Depr Exp'!A5115</f>
        <v>E3569 (GIF) O/H Cond, Sumas</v>
      </c>
      <c r="B5115" s="144" t="str">
        <f>'[11]Depr Exp'!B5115</f>
        <v>E3569 (GIF) O/H Cond, Sumas-1</v>
      </c>
      <c r="C5115" s="144" t="str">
        <f>'[11]Depr Exp'!C5115</f>
        <v>403E</v>
      </c>
      <c r="D5115" s="144"/>
      <c r="E5115" s="282">
        <f>'[11]Depr Exp'!E5115</f>
        <v>43131</v>
      </c>
      <c r="F5115" s="523">
        <f>'[11]Depr Exp'!F5115</f>
        <v>62500</v>
      </c>
      <c r="G5115" s="305">
        <f>'[11]Depr Exp'!G5115</f>
        <v>1.6E-2</v>
      </c>
      <c r="H5115" s="524">
        <f>'[11]Depr Exp'!H5115</f>
        <v>83.33</v>
      </c>
      <c r="I5115" s="523">
        <f>'[11]Depr Exp'!I5115</f>
        <v>62500</v>
      </c>
      <c r="J5115" s="305">
        <f>'[11]Depr Exp'!J5115</f>
        <v>1.6E-2</v>
      </c>
      <c r="K5115" s="373">
        <f>'[11]Depr Exp'!K5115</f>
        <v>83.333333333333329</v>
      </c>
      <c r="L5115" s="524">
        <f>'[11]Depr Exp'!L5115</f>
        <v>0</v>
      </c>
      <c r="M5115" s="144"/>
      <c r="N5115" s="144"/>
    </row>
    <row r="5116" spans="1:14">
      <c r="A5116" s="144" t="str">
        <f>'[11]Depr Exp'!A5116</f>
        <v>E3569 (GIF) O/H Cond, Sumas</v>
      </c>
      <c r="B5116" s="144" t="str">
        <f>'[11]Depr Exp'!B5116</f>
        <v>E3569 (GIF) O/H Cond, Sumas-2</v>
      </c>
      <c r="C5116" s="144" t="str">
        <f>'[11]Depr Exp'!C5116</f>
        <v>403E</v>
      </c>
      <c r="D5116" s="144"/>
      <c r="E5116" s="282">
        <f>'[11]Depr Exp'!E5116</f>
        <v>43159</v>
      </c>
      <c r="F5116" s="523">
        <f>'[11]Depr Exp'!F5116</f>
        <v>62500</v>
      </c>
      <c r="G5116" s="305">
        <f>'[11]Depr Exp'!G5116</f>
        <v>1.6E-2</v>
      </c>
      <c r="H5116" s="524">
        <f>'[11]Depr Exp'!H5116</f>
        <v>83.33</v>
      </c>
      <c r="I5116" s="523">
        <f>'[11]Depr Exp'!I5116</f>
        <v>62500</v>
      </c>
      <c r="J5116" s="305">
        <f>'[11]Depr Exp'!J5116</f>
        <v>1.6E-2</v>
      </c>
      <c r="K5116" s="373">
        <f>'[11]Depr Exp'!K5116</f>
        <v>83.333333333333329</v>
      </c>
      <c r="L5116" s="524">
        <f>'[11]Depr Exp'!L5116</f>
        <v>0</v>
      </c>
      <c r="M5116" s="144"/>
      <c r="N5116" s="144"/>
    </row>
    <row r="5117" spans="1:14">
      <c r="A5117" s="144" t="str">
        <f>'[11]Depr Exp'!A5117</f>
        <v>E3569 (GIF) O/H Cond, Sumas</v>
      </c>
      <c r="B5117" s="144" t="str">
        <f>'[11]Depr Exp'!B5117</f>
        <v>E3569 (GIF) O/H Cond, Sumas-3</v>
      </c>
      <c r="C5117" s="144" t="str">
        <f>'[11]Depr Exp'!C5117</f>
        <v>403E</v>
      </c>
      <c r="D5117" s="144"/>
      <c r="E5117" s="282">
        <f>'[11]Depr Exp'!E5117</f>
        <v>43190</v>
      </c>
      <c r="F5117" s="523">
        <f>'[11]Depr Exp'!F5117</f>
        <v>62500</v>
      </c>
      <c r="G5117" s="305">
        <f>'[11]Depr Exp'!G5117</f>
        <v>1.6E-2</v>
      </c>
      <c r="H5117" s="524">
        <f>'[11]Depr Exp'!H5117</f>
        <v>83.33</v>
      </c>
      <c r="I5117" s="523">
        <f>'[11]Depr Exp'!I5117</f>
        <v>62500</v>
      </c>
      <c r="J5117" s="305">
        <f>'[11]Depr Exp'!J5117</f>
        <v>1.6E-2</v>
      </c>
      <c r="K5117" s="373">
        <f>'[11]Depr Exp'!K5117</f>
        <v>83.333333333333329</v>
      </c>
      <c r="L5117" s="524">
        <f>'[11]Depr Exp'!L5117</f>
        <v>0</v>
      </c>
      <c r="M5117" s="144"/>
      <c r="N5117" s="144"/>
    </row>
    <row r="5118" spans="1:14">
      <c r="A5118" s="144" t="str">
        <f>'[11]Depr Exp'!A5118</f>
        <v>E3569 (GIF) O/H Cond, Sumas</v>
      </c>
      <c r="B5118" s="144" t="str">
        <f>'[11]Depr Exp'!B5118</f>
        <v>E3569 (GIF) O/H Cond, Sumas-4</v>
      </c>
      <c r="C5118" s="144" t="str">
        <f>'[11]Depr Exp'!C5118</f>
        <v>403E</v>
      </c>
      <c r="D5118" s="144"/>
      <c r="E5118" s="282">
        <f>'[11]Depr Exp'!E5118</f>
        <v>43220</v>
      </c>
      <c r="F5118" s="523">
        <f>'[11]Depr Exp'!F5118</f>
        <v>62500</v>
      </c>
      <c r="G5118" s="305">
        <f>'[11]Depr Exp'!G5118</f>
        <v>1.6E-2</v>
      </c>
      <c r="H5118" s="524">
        <f>'[11]Depr Exp'!H5118</f>
        <v>83.33</v>
      </c>
      <c r="I5118" s="523">
        <f>'[11]Depr Exp'!I5118</f>
        <v>62500</v>
      </c>
      <c r="J5118" s="305">
        <f>'[11]Depr Exp'!J5118</f>
        <v>1.6E-2</v>
      </c>
      <c r="K5118" s="373">
        <f>'[11]Depr Exp'!K5118</f>
        <v>83.333333333333329</v>
      </c>
      <c r="L5118" s="524">
        <f>'[11]Depr Exp'!L5118</f>
        <v>0</v>
      </c>
      <c r="M5118" s="144"/>
      <c r="N5118" s="144"/>
    </row>
    <row r="5119" spans="1:14">
      <c r="A5119" s="144" t="str">
        <f>'[11]Depr Exp'!A5119</f>
        <v>E3569 (GIF) O/H Cond, Sumas</v>
      </c>
      <c r="B5119" s="144" t="str">
        <f>'[11]Depr Exp'!B5119</f>
        <v>E3569 (GIF) O/H Cond, Sumas-5</v>
      </c>
      <c r="C5119" s="144" t="str">
        <f>'[11]Depr Exp'!C5119</f>
        <v>403E</v>
      </c>
      <c r="D5119" s="144"/>
      <c r="E5119" s="282">
        <f>'[11]Depr Exp'!E5119</f>
        <v>43251</v>
      </c>
      <c r="F5119" s="523">
        <f>'[11]Depr Exp'!F5119</f>
        <v>62500</v>
      </c>
      <c r="G5119" s="305">
        <f>'[11]Depr Exp'!G5119</f>
        <v>1.6E-2</v>
      </c>
      <c r="H5119" s="524">
        <f>'[11]Depr Exp'!H5119</f>
        <v>83.33</v>
      </c>
      <c r="I5119" s="523">
        <f>'[11]Depr Exp'!I5119</f>
        <v>62500</v>
      </c>
      <c r="J5119" s="305">
        <f>'[11]Depr Exp'!J5119</f>
        <v>1.6E-2</v>
      </c>
      <c r="K5119" s="373">
        <f>'[11]Depr Exp'!K5119</f>
        <v>83.333333333333329</v>
      </c>
      <c r="L5119" s="524">
        <f>'[11]Depr Exp'!L5119</f>
        <v>0</v>
      </c>
      <c r="M5119" s="144"/>
      <c r="N5119" s="144"/>
    </row>
    <row r="5120" spans="1:14">
      <c r="A5120" s="144" t="str">
        <f>'[11]Depr Exp'!A5120</f>
        <v>E3569 (GIF) O/H Cond, Sumas</v>
      </c>
      <c r="B5120" s="144" t="str">
        <f>'[11]Depr Exp'!B5120</f>
        <v>E3569 (GIF) O/H Cond, Sumas-6</v>
      </c>
      <c r="C5120" s="144" t="str">
        <f>'[11]Depr Exp'!C5120</f>
        <v>403E</v>
      </c>
      <c r="D5120" s="144"/>
      <c r="E5120" s="282">
        <f>'[11]Depr Exp'!E5120</f>
        <v>43281</v>
      </c>
      <c r="F5120" s="523">
        <f>'[11]Depr Exp'!F5120</f>
        <v>62500</v>
      </c>
      <c r="G5120" s="305">
        <f>'[11]Depr Exp'!G5120</f>
        <v>1.6E-2</v>
      </c>
      <c r="H5120" s="524">
        <f>'[11]Depr Exp'!H5120</f>
        <v>83.33</v>
      </c>
      <c r="I5120" s="523">
        <f>'[11]Depr Exp'!I5120</f>
        <v>62500</v>
      </c>
      <c r="J5120" s="305">
        <f>'[11]Depr Exp'!J5120</f>
        <v>1.6E-2</v>
      </c>
      <c r="K5120" s="373">
        <f>'[11]Depr Exp'!K5120</f>
        <v>83.333333333333329</v>
      </c>
      <c r="L5120" s="524">
        <f>'[11]Depr Exp'!L5120</f>
        <v>0</v>
      </c>
      <c r="M5120" s="144"/>
      <c r="N5120" s="144"/>
    </row>
    <row r="5121" spans="1:14">
      <c r="A5121" s="144" t="str">
        <f>'[11]Depr Exp'!A5121</f>
        <v>E3569 (GIF) O/H Cond, Sumas</v>
      </c>
      <c r="B5121" s="144" t="str">
        <f>'[11]Depr Exp'!B5121</f>
        <v>E3569 (GIF) O/H Cond, Sumas-7</v>
      </c>
      <c r="C5121" s="144" t="str">
        <f>'[11]Depr Exp'!C5121</f>
        <v>403E</v>
      </c>
      <c r="D5121" s="144"/>
      <c r="E5121" s="282">
        <f>'[11]Depr Exp'!E5121</f>
        <v>43312</v>
      </c>
      <c r="F5121" s="523">
        <f>'[11]Depr Exp'!F5121</f>
        <v>62500</v>
      </c>
      <c r="G5121" s="305">
        <f>'[11]Depr Exp'!G5121</f>
        <v>1.6E-2</v>
      </c>
      <c r="H5121" s="524">
        <f>'[11]Depr Exp'!H5121</f>
        <v>83.33</v>
      </c>
      <c r="I5121" s="523">
        <f>'[11]Depr Exp'!I5121</f>
        <v>62500</v>
      </c>
      <c r="J5121" s="305">
        <f>'[11]Depr Exp'!J5121</f>
        <v>1.6E-2</v>
      </c>
      <c r="K5121" s="373">
        <f>'[11]Depr Exp'!K5121</f>
        <v>83.333333333333329</v>
      </c>
      <c r="L5121" s="524">
        <f>'[11]Depr Exp'!L5121</f>
        <v>0</v>
      </c>
      <c r="M5121" s="144"/>
      <c r="N5121" s="144"/>
    </row>
    <row r="5122" spans="1:14">
      <c r="A5122" s="144" t="str">
        <f>'[11]Depr Exp'!A5122</f>
        <v>E3569 (GIF) O/H Cond, Sumas</v>
      </c>
      <c r="B5122" s="144" t="str">
        <f>'[11]Depr Exp'!B5122</f>
        <v>E3569 (GIF) O/H Cond, Sumas-8</v>
      </c>
      <c r="C5122" s="144" t="str">
        <f>'[11]Depr Exp'!C5122</f>
        <v>403E</v>
      </c>
      <c r="D5122" s="144"/>
      <c r="E5122" s="282">
        <f>'[11]Depr Exp'!E5122</f>
        <v>43343</v>
      </c>
      <c r="F5122" s="523">
        <f>'[11]Depr Exp'!F5122</f>
        <v>62500</v>
      </c>
      <c r="G5122" s="305">
        <f>'[11]Depr Exp'!G5122</f>
        <v>1.6E-2</v>
      </c>
      <c r="H5122" s="524">
        <f>'[11]Depr Exp'!H5122</f>
        <v>83.33</v>
      </c>
      <c r="I5122" s="523">
        <f>'[11]Depr Exp'!I5122</f>
        <v>62500</v>
      </c>
      <c r="J5122" s="305">
        <f>'[11]Depr Exp'!J5122</f>
        <v>1.6E-2</v>
      </c>
      <c r="K5122" s="373">
        <f>'[11]Depr Exp'!K5122</f>
        <v>83.333333333333329</v>
      </c>
      <c r="L5122" s="524">
        <f>'[11]Depr Exp'!L5122</f>
        <v>0</v>
      </c>
      <c r="M5122" s="144"/>
      <c r="N5122" s="144"/>
    </row>
    <row r="5123" spans="1:14">
      <c r="A5123" s="144" t="str">
        <f>'[11]Depr Exp'!A5123</f>
        <v>E3569 (GIF) O/H Cond, Sumas</v>
      </c>
      <c r="B5123" s="144" t="str">
        <f>'[11]Depr Exp'!B5123</f>
        <v>E3569 (GIF) O/H Cond, Sumas-9</v>
      </c>
      <c r="C5123" s="144" t="str">
        <f>'[11]Depr Exp'!C5123</f>
        <v>403E</v>
      </c>
      <c r="D5123" s="144"/>
      <c r="E5123" s="282">
        <f>'[11]Depr Exp'!E5123</f>
        <v>43373</v>
      </c>
      <c r="F5123" s="523">
        <f>'[11]Depr Exp'!F5123</f>
        <v>62500</v>
      </c>
      <c r="G5123" s="305">
        <f>'[11]Depr Exp'!G5123</f>
        <v>1.6E-2</v>
      </c>
      <c r="H5123" s="524">
        <f>'[11]Depr Exp'!H5123</f>
        <v>83.33</v>
      </c>
      <c r="I5123" s="523">
        <f>'[11]Depr Exp'!I5123</f>
        <v>62500</v>
      </c>
      <c r="J5123" s="305">
        <f>'[11]Depr Exp'!J5123</f>
        <v>1.6E-2</v>
      </c>
      <c r="K5123" s="373">
        <f>'[11]Depr Exp'!K5123</f>
        <v>83.333333333333329</v>
      </c>
      <c r="L5123" s="524">
        <f>'[11]Depr Exp'!L5123</f>
        <v>0</v>
      </c>
      <c r="M5123" s="144"/>
      <c r="N5123" s="144"/>
    </row>
    <row r="5124" spans="1:14">
      <c r="A5124" s="144" t="str">
        <f>'[11]Depr Exp'!A5124</f>
        <v>E3569 (GIF) O/H Cond, Sumas</v>
      </c>
      <c r="B5124" s="144" t="str">
        <f>'[11]Depr Exp'!B5124</f>
        <v>E3569 (GIF) O/H Cond, Sumas-10</v>
      </c>
      <c r="C5124" s="144" t="str">
        <f>'[11]Depr Exp'!C5124</f>
        <v>403E</v>
      </c>
      <c r="D5124" s="144"/>
      <c r="E5124" s="282">
        <f>'[11]Depr Exp'!E5124</f>
        <v>43404</v>
      </c>
      <c r="F5124" s="523">
        <f>'[11]Depr Exp'!F5124</f>
        <v>62500</v>
      </c>
      <c r="G5124" s="305">
        <f>'[11]Depr Exp'!G5124</f>
        <v>1.6E-2</v>
      </c>
      <c r="H5124" s="524">
        <f>'[11]Depr Exp'!H5124</f>
        <v>83.33</v>
      </c>
      <c r="I5124" s="523">
        <f>'[11]Depr Exp'!I5124</f>
        <v>62500</v>
      </c>
      <c r="J5124" s="305">
        <f>'[11]Depr Exp'!J5124</f>
        <v>1.6E-2</v>
      </c>
      <c r="K5124" s="373">
        <f>'[11]Depr Exp'!K5124</f>
        <v>83.333333333333329</v>
      </c>
      <c r="L5124" s="524">
        <f>'[11]Depr Exp'!L5124</f>
        <v>0</v>
      </c>
      <c r="M5124" s="144"/>
      <c r="N5124" s="144"/>
    </row>
    <row r="5125" spans="1:14">
      <c r="A5125" s="144" t="str">
        <f>'[11]Depr Exp'!A5125</f>
        <v>E3569 (GIF) O/H Cond, Sumas</v>
      </c>
      <c r="B5125" s="144" t="str">
        <f>'[11]Depr Exp'!B5125</f>
        <v>E3569 (GIF) O/H Cond, Sumas-11</v>
      </c>
      <c r="C5125" s="144" t="str">
        <f>'[11]Depr Exp'!C5125</f>
        <v>403E</v>
      </c>
      <c r="D5125" s="144"/>
      <c r="E5125" s="282">
        <f>'[11]Depr Exp'!E5125</f>
        <v>43434</v>
      </c>
      <c r="F5125" s="523">
        <f>'[11]Depr Exp'!F5125</f>
        <v>62500</v>
      </c>
      <c r="G5125" s="305">
        <f>'[11]Depr Exp'!G5125</f>
        <v>1.6E-2</v>
      </c>
      <c r="H5125" s="524">
        <f>'[11]Depr Exp'!H5125</f>
        <v>83.33</v>
      </c>
      <c r="I5125" s="523">
        <f>'[11]Depr Exp'!I5125</f>
        <v>62500</v>
      </c>
      <c r="J5125" s="305">
        <f>'[11]Depr Exp'!J5125</f>
        <v>1.6E-2</v>
      </c>
      <c r="K5125" s="373">
        <f>'[11]Depr Exp'!K5125</f>
        <v>83.333333333333329</v>
      </c>
      <c r="L5125" s="524">
        <f>'[11]Depr Exp'!L5125</f>
        <v>0</v>
      </c>
      <c r="M5125" s="144"/>
      <c r="N5125" s="144"/>
    </row>
    <row r="5126" spans="1:14">
      <c r="A5126" s="144" t="str">
        <f>'[11]Depr Exp'!A5126</f>
        <v>E3569 (GIF) O/H Cond, Sumas</v>
      </c>
      <c r="B5126" s="144" t="str">
        <f>'[11]Depr Exp'!B5126</f>
        <v>E3569 (GIF) O/H Cond, Sumas-12</v>
      </c>
      <c r="C5126" s="144" t="str">
        <f>'[11]Depr Exp'!C5126</f>
        <v>403E</v>
      </c>
      <c r="D5126" s="144"/>
      <c r="E5126" s="282">
        <f>'[11]Depr Exp'!E5126</f>
        <v>43465</v>
      </c>
      <c r="F5126" s="523">
        <f>'[11]Depr Exp'!F5126</f>
        <v>62500</v>
      </c>
      <c r="G5126" s="305">
        <f>'[11]Depr Exp'!G5126</f>
        <v>1.6E-2</v>
      </c>
      <c r="H5126" s="524">
        <f>'[11]Depr Exp'!H5126</f>
        <v>83.33</v>
      </c>
      <c r="I5126" s="523">
        <f>'[11]Depr Exp'!I5126</f>
        <v>62500</v>
      </c>
      <c r="J5126" s="305">
        <f>'[11]Depr Exp'!J5126</f>
        <v>1.6E-2</v>
      </c>
      <c r="K5126" s="373">
        <f>'[11]Depr Exp'!K5126</f>
        <v>83.333333333333329</v>
      </c>
      <c r="L5126" s="524">
        <f>'[11]Depr Exp'!L5126</f>
        <v>0</v>
      </c>
      <c r="M5126" s="144"/>
      <c r="N5126" s="144"/>
    </row>
    <row r="5127" spans="1:14" ht="15.75" thickBot="1">
      <c r="A5127" s="159" t="str">
        <f>'[11]Depr Exp'!A5127</f>
        <v>E3569 (GIF) O/H Cond, Sumas Total</v>
      </c>
      <c r="B5127" s="144">
        <f>'[11]Depr Exp'!B5127</f>
        <v>0</v>
      </c>
      <c r="C5127" s="502" t="str">
        <f>'[11]Depr Exp'!C5127</f>
        <v>ETSM</v>
      </c>
      <c r="D5127" s="144"/>
      <c r="E5127" s="281" t="str">
        <f>'[11]Depr Exp'!E5127</f>
        <v>Total</v>
      </c>
      <c r="F5127" s="141">
        <f>'[11]Depr Exp'!F5127</f>
        <v>0</v>
      </c>
      <c r="G5127" s="252">
        <f>'[11]Depr Exp'!G5127</f>
        <v>0</v>
      </c>
      <c r="H5127" s="286">
        <f>'[11]Depr Exp'!H5127</f>
        <v>999.96000000000015</v>
      </c>
      <c r="I5127" s="141">
        <f>'[11]Depr Exp'!I5127</f>
        <v>0</v>
      </c>
      <c r="J5127" s="252">
        <f>'[11]Depr Exp'!J5127</f>
        <v>0</v>
      </c>
      <c r="K5127" s="286">
        <f>'[11]Depr Exp'!K5127</f>
        <v>1000.0000000000001</v>
      </c>
      <c r="L5127" s="286">
        <f>'[11]Depr Exp'!L5127</f>
        <v>0.04</v>
      </c>
      <c r="M5127" s="144"/>
      <c r="N5127" s="144"/>
    </row>
    <row r="5128" spans="1:14" ht="13.5" thickTop="1">
      <c r="A5128" s="144" t="str">
        <f>'[11]Depr Exp'!A5128</f>
        <v>E3569 (GIF) O/H Cond, TLN-HPK@plant</v>
      </c>
      <c r="B5128" s="144" t="str">
        <f>'[11]Depr Exp'!B5128</f>
        <v>E3569 (GIF) O/H Cond, TLN-HPK@plant-1</v>
      </c>
      <c r="C5128" s="144" t="str">
        <f>'[11]Depr Exp'!C5128</f>
        <v>403E</v>
      </c>
      <c r="D5128" s="144"/>
      <c r="E5128" s="282">
        <f>'[11]Depr Exp'!E5128</f>
        <v>43131</v>
      </c>
      <c r="F5128" s="523">
        <f>'[11]Depr Exp'!F5128</f>
        <v>47779.5</v>
      </c>
      <c r="G5128" s="305">
        <f>'[11]Depr Exp'!G5128</f>
        <v>1.6E-2</v>
      </c>
      <c r="H5128" s="524">
        <f>'[11]Depr Exp'!H5128</f>
        <v>63.71</v>
      </c>
      <c r="I5128" s="523">
        <f>'[11]Depr Exp'!I5128</f>
        <v>67880.259999999995</v>
      </c>
      <c r="J5128" s="305">
        <f>'[11]Depr Exp'!J5128</f>
        <v>1.6E-2</v>
      </c>
      <c r="K5128" s="373">
        <f>'[11]Depr Exp'!K5128</f>
        <v>90.507013333333319</v>
      </c>
      <c r="L5128" s="524">
        <f>'[11]Depr Exp'!L5128</f>
        <v>26.8</v>
      </c>
      <c r="M5128" s="144"/>
      <c r="N5128" s="144"/>
    </row>
    <row r="5129" spans="1:14">
      <c r="A5129" s="144" t="str">
        <f>'[11]Depr Exp'!A5129</f>
        <v>E3569 (GIF) O/H Cond, TLN-HPK@plant</v>
      </c>
      <c r="B5129" s="144" t="str">
        <f>'[11]Depr Exp'!B5129</f>
        <v>E3569 (GIF) O/H Cond, TLN-HPK@plant-2</v>
      </c>
      <c r="C5129" s="144" t="str">
        <f>'[11]Depr Exp'!C5129</f>
        <v>403E</v>
      </c>
      <c r="D5129" s="144"/>
      <c r="E5129" s="282">
        <f>'[11]Depr Exp'!E5129</f>
        <v>43159</v>
      </c>
      <c r="F5129" s="523">
        <f>'[11]Depr Exp'!F5129</f>
        <v>67880.259999999995</v>
      </c>
      <c r="G5129" s="305">
        <f>'[11]Depr Exp'!G5129</f>
        <v>1.6E-2</v>
      </c>
      <c r="H5129" s="524">
        <f>'[11]Depr Exp'!H5129</f>
        <v>90.509999999999991</v>
      </c>
      <c r="I5129" s="523">
        <f>'[11]Depr Exp'!I5129</f>
        <v>67880.259999999995</v>
      </c>
      <c r="J5129" s="305">
        <f>'[11]Depr Exp'!J5129</f>
        <v>1.6E-2</v>
      </c>
      <c r="K5129" s="373">
        <f>'[11]Depr Exp'!K5129</f>
        <v>90.507013333333319</v>
      </c>
      <c r="L5129" s="524">
        <f>'[11]Depr Exp'!L5129</f>
        <v>0</v>
      </c>
      <c r="M5129" s="144"/>
      <c r="N5129" s="144"/>
    </row>
    <row r="5130" spans="1:14">
      <c r="A5130" s="144" t="str">
        <f>'[11]Depr Exp'!A5130</f>
        <v>E3569 (GIF) O/H Cond, TLN-HPK@plant</v>
      </c>
      <c r="B5130" s="144" t="str">
        <f>'[11]Depr Exp'!B5130</f>
        <v>E3569 (GIF) O/H Cond, TLN-HPK@plant-3</v>
      </c>
      <c r="C5130" s="144" t="str">
        <f>'[11]Depr Exp'!C5130</f>
        <v>403E</v>
      </c>
      <c r="D5130" s="144"/>
      <c r="E5130" s="282">
        <f>'[11]Depr Exp'!E5130</f>
        <v>43190</v>
      </c>
      <c r="F5130" s="523">
        <f>'[11]Depr Exp'!F5130</f>
        <v>67880.259999999995</v>
      </c>
      <c r="G5130" s="305">
        <f>'[11]Depr Exp'!G5130</f>
        <v>1.6E-2</v>
      </c>
      <c r="H5130" s="524">
        <f>'[11]Depr Exp'!H5130</f>
        <v>90.509999999999991</v>
      </c>
      <c r="I5130" s="523">
        <f>'[11]Depr Exp'!I5130</f>
        <v>67880.259999999995</v>
      </c>
      <c r="J5130" s="305">
        <f>'[11]Depr Exp'!J5130</f>
        <v>1.6E-2</v>
      </c>
      <c r="K5130" s="373">
        <f>'[11]Depr Exp'!K5130</f>
        <v>90.507013333333319</v>
      </c>
      <c r="L5130" s="524">
        <f>'[11]Depr Exp'!L5130</f>
        <v>0</v>
      </c>
      <c r="M5130" s="144"/>
      <c r="N5130" s="144"/>
    </row>
    <row r="5131" spans="1:14">
      <c r="A5131" s="144" t="str">
        <f>'[11]Depr Exp'!A5131</f>
        <v>E3569 (GIF) O/H Cond, TLN-HPK@plant</v>
      </c>
      <c r="B5131" s="144" t="str">
        <f>'[11]Depr Exp'!B5131</f>
        <v>E3569 (GIF) O/H Cond, TLN-HPK@plant-4</v>
      </c>
      <c r="C5131" s="144" t="str">
        <f>'[11]Depr Exp'!C5131</f>
        <v>403E</v>
      </c>
      <c r="D5131" s="144"/>
      <c r="E5131" s="282">
        <f>'[11]Depr Exp'!E5131</f>
        <v>43220</v>
      </c>
      <c r="F5131" s="523">
        <f>'[11]Depr Exp'!F5131</f>
        <v>67880.259999999995</v>
      </c>
      <c r="G5131" s="305">
        <f>'[11]Depr Exp'!G5131</f>
        <v>1.6E-2</v>
      </c>
      <c r="H5131" s="524">
        <f>'[11]Depr Exp'!H5131</f>
        <v>90.509999999999991</v>
      </c>
      <c r="I5131" s="523">
        <f>'[11]Depr Exp'!I5131</f>
        <v>67880.259999999995</v>
      </c>
      <c r="J5131" s="305">
        <f>'[11]Depr Exp'!J5131</f>
        <v>1.6E-2</v>
      </c>
      <c r="K5131" s="373">
        <f>'[11]Depr Exp'!K5131</f>
        <v>90.507013333333319</v>
      </c>
      <c r="L5131" s="524">
        <f>'[11]Depr Exp'!L5131</f>
        <v>0</v>
      </c>
      <c r="M5131" s="144"/>
      <c r="N5131" s="144"/>
    </row>
    <row r="5132" spans="1:14">
      <c r="A5132" s="144" t="str">
        <f>'[11]Depr Exp'!A5132</f>
        <v>E3569 (GIF) O/H Cond, TLN-HPK@plant</v>
      </c>
      <c r="B5132" s="144" t="str">
        <f>'[11]Depr Exp'!B5132</f>
        <v>E3569 (GIF) O/H Cond, TLN-HPK@plant-5</v>
      </c>
      <c r="C5132" s="144" t="str">
        <f>'[11]Depr Exp'!C5132</f>
        <v>403E</v>
      </c>
      <c r="D5132" s="144"/>
      <c r="E5132" s="282">
        <f>'[11]Depr Exp'!E5132</f>
        <v>43251</v>
      </c>
      <c r="F5132" s="523">
        <f>'[11]Depr Exp'!F5132</f>
        <v>67880.259999999995</v>
      </c>
      <c r="G5132" s="305">
        <f>'[11]Depr Exp'!G5132</f>
        <v>1.6E-2</v>
      </c>
      <c r="H5132" s="524">
        <f>'[11]Depr Exp'!H5132</f>
        <v>90.509999999999991</v>
      </c>
      <c r="I5132" s="523">
        <f>'[11]Depr Exp'!I5132</f>
        <v>67880.259999999995</v>
      </c>
      <c r="J5132" s="305">
        <f>'[11]Depr Exp'!J5132</f>
        <v>1.6E-2</v>
      </c>
      <c r="K5132" s="373">
        <f>'[11]Depr Exp'!K5132</f>
        <v>90.507013333333319</v>
      </c>
      <c r="L5132" s="524">
        <f>'[11]Depr Exp'!L5132</f>
        <v>0</v>
      </c>
      <c r="M5132" s="144"/>
      <c r="N5132" s="144"/>
    </row>
    <row r="5133" spans="1:14">
      <c r="A5133" s="144" t="str">
        <f>'[11]Depr Exp'!A5133</f>
        <v>E3569 (GIF) O/H Cond, TLN-HPK@plant</v>
      </c>
      <c r="B5133" s="144" t="str">
        <f>'[11]Depr Exp'!B5133</f>
        <v>E3569 (GIF) O/H Cond, TLN-HPK@plant-6</v>
      </c>
      <c r="C5133" s="144" t="str">
        <f>'[11]Depr Exp'!C5133</f>
        <v>403E</v>
      </c>
      <c r="D5133" s="144"/>
      <c r="E5133" s="282">
        <f>'[11]Depr Exp'!E5133</f>
        <v>43281</v>
      </c>
      <c r="F5133" s="523">
        <f>'[11]Depr Exp'!F5133</f>
        <v>67880.259999999995</v>
      </c>
      <c r="G5133" s="305">
        <f>'[11]Depr Exp'!G5133</f>
        <v>1.6E-2</v>
      </c>
      <c r="H5133" s="524">
        <f>'[11]Depr Exp'!H5133</f>
        <v>90.509999999999991</v>
      </c>
      <c r="I5133" s="523">
        <f>'[11]Depr Exp'!I5133</f>
        <v>67880.259999999995</v>
      </c>
      <c r="J5133" s="305">
        <f>'[11]Depr Exp'!J5133</f>
        <v>1.6E-2</v>
      </c>
      <c r="K5133" s="373">
        <f>'[11]Depr Exp'!K5133</f>
        <v>90.507013333333319</v>
      </c>
      <c r="L5133" s="524">
        <f>'[11]Depr Exp'!L5133</f>
        <v>0</v>
      </c>
      <c r="M5133" s="144"/>
      <c r="N5133" s="144"/>
    </row>
    <row r="5134" spans="1:14">
      <c r="A5134" s="144" t="str">
        <f>'[11]Depr Exp'!A5134</f>
        <v>E3569 (GIF) O/H Cond, TLN-HPK@plant</v>
      </c>
      <c r="B5134" s="144" t="str">
        <f>'[11]Depr Exp'!B5134</f>
        <v>E3569 (GIF) O/H Cond, TLN-HPK@plant-7</v>
      </c>
      <c r="C5134" s="144" t="str">
        <f>'[11]Depr Exp'!C5134</f>
        <v>403E</v>
      </c>
      <c r="D5134" s="144"/>
      <c r="E5134" s="282">
        <f>'[11]Depr Exp'!E5134</f>
        <v>43312</v>
      </c>
      <c r="F5134" s="523">
        <f>'[11]Depr Exp'!F5134</f>
        <v>67880.259999999995</v>
      </c>
      <c r="G5134" s="305">
        <f>'[11]Depr Exp'!G5134</f>
        <v>1.6E-2</v>
      </c>
      <c r="H5134" s="524">
        <f>'[11]Depr Exp'!H5134</f>
        <v>90.509999999999991</v>
      </c>
      <c r="I5134" s="523">
        <f>'[11]Depr Exp'!I5134</f>
        <v>67880.259999999995</v>
      </c>
      <c r="J5134" s="305">
        <f>'[11]Depr Exp'!J5134</f>
        <v>1.6E-2</v>
      </c>
      <c r="K5134" s="373">
        <f>'[11]Depr Exp'!K5134</f>
        <v>90.507013333333319</v>
      </c>
      <c r="L5134" s="524">
        <f>'[11]Depr Exp'!L5134</f>
        <v>0</v>
      </c>
      <c r="M5134" s="144"/>
      <c r="N5134" s="144"/>
    </row>
    <row r="5135" spans="1:14">
      <c r="A5135" s="144" t="str">
        <f>'[11]Depr Exp'!A5135</f>
        <v>E3569 (GIF) O/H Cond, TLN-HPK@plant</v>
      </c>
      <c r="B5135" s="144" t="str">
        <f>'[11]Depr Exp'!B5135</f>
        <v>E3569 (GIF) O/H Cond, TLN-HPK@plant-8</v>
      </c>
      <c r="C5135" s="144" t="str">
        <f>'[11]Depr Exp'!C5135</f>
        <v>403E</v>
      </c>
      <c r="D5135" s="144"/>
      <c r="E5135" s="282">
        <f>'[11]Depr Exp'!E5135</f>
        <v>43343</v>
      </c>
      <c r="F5135" s="523">
        <f>'[11]Depr Exp'!F5135</f>
        <v>67880.259999999995</v>
      </c>
      <c r="G5135" s="305">
        <f>'[11]Depr Exp'!G5135</f>
        <v>1.6E-2</v>
      </c>
      <c r="H5135" s="524">
        <f>'[11]Depr Exp'!H5135</f>
        <v>90.509999999999991</v>
      </c>
      <c r="I5135" s="523">
        <f>'[11]Depr Exp'!I5135</f>
        <v>67880.259999999995</v>
      </c>
      <c r="J5135" s="305">
        <f>'[11]Depr Exp'!J5135</f>
        <v>1.6E-2</v>
      </c>
      <c r="K5135" s="373">
        <f>'[11]Depr Exp'!K5135</f>
        <v>90.507013333333319</v>
      </c>
      <c r="L5135" s="524">
        <f>'[11]Depr Exp'!L5135</f>
        <v>0</v>
      </c>
      <c r="M5135" s="144"/>
      <c r="N5135" s="144"/>
    </row>
    <row r="5136" spans="1:14">
      <c r="A5136" s="144" t="str">
        <f>'[11]Depr Exp'!A5136</f>
        <v>E3569 (GIF) O/H Cond, TLN-HPK@plant</v>
      </c>
      <c r="B5136" s="144" t="str">
        <f>'[11]Depr Exp'!B5136</f>
        <v>E3569 (GIF) O/H Cond, TLN-HPK@plant-9</v>
      </c>
      <c r="C5136" s="144" t="str">
        <f>'[11]Depr Exp'!C5136</f>
        <v>403E</v>
      </c>
      <c r="D5136" s="144"/>
      <c r="E5136" s="282">
        <f>'[11]Depr Exp'!E5136</f>
        <v>43373</v>
      </c>
      <c r="F5136" s="523">
        <f>'[11]Depr Exp'!F5136</f>
        <v>67880.259999999995</v>
      </c>
      <c r="G5136" s="305">
        <f>'[11]Depr Exp'!G5136</f>
        <v>1.6E-2</v>
      </c>
      <c r="H5136" s="524">
        <f>'[11]Depr Exp'!H5136</f>
        <v>90.509999999999991</v>
      </c>
      <c r="I5136" s="523">
        <f>'[11]Depr Exp'!I5136</f>
        <v>67880.259999999995</v>
      </c>
      <c r="J5136" s="305">
        <f>'[11]Depr Exp'!J5136</f>
        <v>1.6E-2</v>
      </c>
      <c r="K5136" s="373">
        <f>'[11]Depr Exp'!K5136</f>
        <v>90.507013333333319</v>
      </c>
      <c r="L5136" s="524">
        <f>'[11]Depr Exp'!L5136</f>
        <v>0</v>
      </c>
      <c r="M5136" s="144"/>
      <c r="N5136" s="144"/>
    </row>
    <row r="5137" spans="1:14">
      <c r="A5137" s="144" t="str">
        <f>'[11]Depr Exp'!A5137</f>
        <v>E3569 (GIF) O/H Cond, TLN-HPK@plant</v>
      </c>
      <c r="B5137" s="144" t="str">
        <f>'[11]Depr Exp'!B5137</f>
        <v>E3569 (GIF) O/H Cond, TLN-HPK@plant-10</v>
      </c>
      <c r="C5137" s="144" t="str">
        <f>'[11]Depr Exp'!C5137</f>
        <v>403E</v>
      </c>
      <c r="D5137" s="144"/>
      <c r="E5137" s="282">
        <f>'[11]Depr Exp'!E5137</f>
        <v>43404</v>
      </c>
      <c r="F5137" s="523">
        <f>'[11]Depr Exp'!F5137</f>
        <v>67880.259999999995</v>
      </c>
      <c r="G5137" s="305">
        <f>'[11]Depr Exp'!G5137</f>
        <v>1.6E-2</v>
      </c>
      <c r="H5137" s="524">
        <f>'[11]Depr Exp'!H5137</f>
        <v>90.509999999999991</v>
      </c>
      <c r="I5137" s="523">
        <f>'[11]Depr Exp'!I5137</f>
        <v>67880.259999999995</v>
      </c>
      <c r="J5137" s="305">
        <f>'[11]Depr Exp'!J5137</f>
        <v>1.6E-2</v>
      </c>
      <c r="K5137" s="373">
        <f>'[11]Depr Exp'!K5137</f>
        <v>90.507013333333319</v>
      </c>
      <c r="L5137" s="524">
        <f>'[11]Depr Exp'!L5137</f>
        <v>0</v>
      </c>
      <c r="M5137" s="144"/>
      <c r="N5137" s="144"/>
    </row>
    <row r="5138" spans="1:14">
      <c r="A5138" s="144" t="str">
        <f>'[11]Depr Exp'!A5138</f>
        <v>E3569 (GIF) O/H Cond, TLN-HPK@plant</v>
      </c>
      <c r="B5138" s="144" t="str">
        <f>'[11]Depr Exp'!B5138</f>
        <v>E3569 (GIF) O/H Cond, TLN-HPK@plant-11</v>
      </c>
      <c r="C5138" s="144" t="str">
        <f>'[11]Depr Exp'!C5138</f>
        <v>403E</v>
      </c>
      <c r="D5138" s="144"/>
      <c r="E5138" s="282">
        <f>'[11]Depr Exp'!E5138</f>
        <v>43434</v>
      </c>
      <c r="F5138" s="523">
        <f>'[11]Depr Exp'!F5138</f>
        <v>67880.259999999995</v>
      </c>
      <c r="G5138" s="305">
        <f>'[11]Depr Exp'!G5138</f>
        <v>1.6E-2</v>
      </c>
      <c r="H5138" s="524">
        <f>'[11]Depr Exp'!H5138</f>
        <v>90.509999999999991</v>
      </c>
      <c r="I5138" s="523">
        <f>'[11]Depr Exp'!I5138</f>
        <v>67880.259999999995</v>
      </c>
      <c r="J5138" s="305">
        <f>'[11]Depr Exp'!J5138</f>
        <v>1.6E-2</v>
      </c>
      <c r="K5138" s="373">
        <f>'[11]Depr Exp'!K5138</f>
        <v>90.507013333333319</v>
      </c>
      <c r="L5138" s="524">
        <f>'[11]Depr Exp'!L5138</f>
        <v>0</v>
      </c>
      <c r="M5138" s="144"/>
      <c r="N5138" s="144"/>
    </row>
    <row r="5139" spans="1:14">
      <c r="A5139" s="144" t="str">
        <f>'[11]Depr Exp'!A5139</f>
        <v>E3569 (GIF) O/H Cond, TLN-HPK@plant</v>
      </c>
      <c r="B5139" s="144" t="str">
        <f>'[11]Depr Exp'!B5139</f>
        <v>E3569 (GIF) O/H Cond, TLN-HPK@plant-12</v>
      </c>
      <c r="C5139" s="144" t="str">
        <f>'[11]Depr Exp'!C5139</f>
        <v>403E</v>
      </c>
      <c r="D5139" s="144"/>
      <c r="E5139" s="282">
        <f>'[11]Depr Exp'!E5139</f>
        <v>43465</v>
      </c>
      <c r="F5139" s="523">
        <f>'[11]Depr Exp'!F5139</f>
        <v>67880.259999999995</v>
      </c>
      <c r="G5139" s="305">
        <f>'[11]Depr Exp'!G5139</f>
        <v>1.6E-2</v>
      </c>
      <c r="H5139" s="524">
        <f>'[11]Depr Exp'!H5139</f>
        <v>90.509999999999991</v>
      </c>
      <c r="I5139" s="523">
        <f>'[11]Depr Exp'!I5139</f>
        <v>67880.259999999995</v>
      </c>
      <c r="J5139" s="305">
        <f>'[11]Depr Exp'!J5139</f>
        <v>1.6E-2</v>
      </c>
      <c r="K5139" s="373">
        <f>'[11]Depr Exp'!K5139</f>
        <v>90.507013333333319</v>
      </c>
      <c r="L5139" s="524">
        <f>'[11]Depr Exp'!L5139</f>
        <v>0</v>
      </c>
      <c r="M5139" s="144"/>
      <c r="N5139" s="144"/>
    </row>
    <row r="5140" spans="1:14" ht="15.75" thickBot="1">
      <c r="A5140" s="159" t="str">
        <f>'[11]Depr Exp'!A5140</f>
        <v>E3569 (GIF) O/H Cond, TLN-HPK@plant Total</v>
      </c>
      <c r="B5140" s="144">
        <f>'[11]Depr Exp'!B5140</f>
        <v>0</v>
      </c>
      <c r="C5140" s="502" t="str">
        <f>'[11]Depr Exp'!C5140</f>
        <v>ETSM</v>
      </c>
      <c r="D5140" s="144"/>
      <c r="E5140" s="281" t="str">
        <f>'[11]Depr Exp'!E5140</f>
        <v>Total</v>
      </c>
      <c r="F5140" s="141">
        <f>'[11]Depr Exp'!F5140</f>
        <v>0</v>
      </c>
      <c r="G5140" s="252">
        <f>'[11]Depr Exp'!G5140</f>
        <v>0</v>
      </c>
      <c r="H5140" s="286">
        <f>'[11]Depr Exp'!H5140</f>
        <v>1059.32</v>
      </c>
      <c r="I5140" s="141">
        <f>'[11]Depr Exp'!I5140</f>
        <v>0</v>
      </c>
      <c r="J5140" s="252">
        <f>'[11]Depr Exp'!J5140</f>
        <v>0</v>
      </c>
      <c r="K5140" s="286">
        <f>'[11]Depr Exp'!K5140</f>
        <v>1086.0841600000001</v>
      </c>
      <c r="L5140" s="286">
        <f>'[11]Depr Exp'!L5140</f>
        <v>26.76</v>
      </c>
      <c r="M5140" s="144"/>
      <c r="N5140" s="144"/>
    </row>
    <row r="5141" spans="1:14" ht="13.5" thickTop="1">
      <c r="A5141" s="144" t="str">
        <f>'[11]Depr Exp'!A5141</f>
        <v>E3569 (GIF) O/H Cond, Upper Baker</v>
      </c>
      <c r="B5141" s="144" t="str">
        <f>'[11]Depr Exp'!B5141</f>
        <v>E3569 (GIF) O/H Cond, Upper Baker-1</v>
      </c>
      <c r="C5141" s="144" t="str">
        <f>'[11]Depr Exp'!C5141</f>
        <v>403E</v>
      </c>
      <c r="D5141" s="144"/>
      <c r="E5141" s="282">
        <f>'[11]Depr Exp'!E5141</f>
        <v>43131</v>
      </c>
      <c r="F5141" s="523">
        <f>'[11]Depr Exp'!F5141</f>
        <v>59156.7</v>
      </c>
      <c r="G5141" s="305">
        <f>'[11]Depr Exp'!G5141</f>
        <v>1.6E-2</v>
      </c>
      <c r="H5141" s="524">
        <f>'[11]Depr Exp'!H5141</f>
        <v>78.88</v>
      </c>
      <c r="I5141" s="523">
        <f>'[11]Depr Exp'!I5141</f>
        <v>59156.7</v>
      </c>
      <c r="J5141" s="305">
        <f>'[11]Depr Exp'!J5141</f>
        <v>1.6E-2</v>
      </c>
      <c r="K5141" s="373">
        <f>'[11]Depr Exp'!K5141</f>
        <v>78.875600000000006</v>
      </c>
      <c r="L5141" s="524">
        <f>'[11]Depr Exp'!L5141</f>
        <v>0</v>
      </c>
      <c r="M5141" s="144"/>
      <c r="N5141" s="144"/>
    </row>
    <row r="5142" spans="1:14">
      <c r="A5142" s="144" t="str">
        <f>'[11]Depr Exp'!A5142</f>
        <v>E3569 (GIF) O/H Cond, Upper Baker</v>
      </c>
      <c r="B5142" s="144" t="str">
        <f>'[11]Depr Exp'!B5142</f>
        <v>E3569 (GIF) O/H Cond, Upper Baker-2</v>
      </c>
      <c r="C5142" s="144" t="str">
        <f>'[11]Depr Exp'!C5142</f>
        <v>403E</v>
      </c>
      <c r="D5142" s="144"/>
      <c r="E5142" s="282">
        <f>'[11]Depr Exp'!E5142</f>
        <v>43159</v>
      </c>
      <c r="F5142" s="523">
        <f>'[11]Depr Exp'!F5142</f>
        <v>59156.7</v>
      </c>
      <c r="G5142" s="305">
        <f>'[11]Depr Exp'!G5142</f>
        <v>1.6E-2</v>
      </c>
      <c r="H5142" s="524">
        <f>'[11]Depr Exp'!H5142</f>
        <v>78.88</v>
      </c>
      <c r="I5142" s="523">
        <f>'[11]Depr Exp'!I5142</f>
        <v>59156.7</v>
      </c>
      <c r="J5142" s="305">
        <f>'[11]Depr Exp'!J5142</f>
        <v>1.6E-2</v>
      </c>
      <c r="K5142" s="373">
        <f>'[11]Depr Exp'!K5142</f>
        <v>78.875600000000006</v>
      </c>
      <c r="L5142" s="524">
        <f>'[11]Depr Exp'!L5142</f>
        <v>0</v>
      </c>
      <c r="M5142" s="144"/>
      <c r="N5142" s="144"/>
    </row>
    <row r="5143" spans="1:14">
      <c r="A5143" s="144" t="str">
        <f>'[11]Depr Exp'!A5143</f>
        <v>E3569 (GIF) O/H Cond, Upper Baker</v>
      </c>
      <c r="B5143" s="144" t="str">
        <f>'[11]Depr Exp'!B5143</f>
        <v>E3569 (GIF) O/H Cond, Upper Baker-3</v>
      </c>
      <c r="C5143" s="144" t="str">
        <f>'[11]Depr Exp'!C5143</f>
        <v>403E</v>
      </c>
      <c r="D5143" s="144"/>
      <c r="E5143" s="282">
        <f>'[11]Depr Exp'!E5143</f>
        <v>43190</v>
      </c>
      <c r="F5143" s="523">
        <f>'[11]Depr Exp'!F5143</f>
        <v>59156.7</v>
      </c>
      <c r="G5143" s="305">
        <f>'[11]Depr Exp'!G5143</f>
        <v>1.6E-2</v>
      </c>
      <c r="H5143" s="524">
        <f>'[11]Depr Exp'!H5143</f>
        <v>78.88</v>
      </c>
      <c r="I5143" s="523">
        <f>'[11]Depr Exp'!I5143</f>
        <v>59156.7</v>
      </c>
      <c r="J5143" s="305">
        <f>'[11]Depr Exp'!J5143</f>
        <v>1.6E-2</v>
      </c>
      <c r="K5143" s="373">
        <f>'[11]Depr Exp'!K5143</f>
        <v>78.875600000000006</v>
      </c>
      <c r="L5143" s="524">
        <f>'[11]Depr Exp'!L5143</f>
        <v>0</v>
      </c>
      <c r="M5143" s="144"/>
      <c r="N5143" s="144"/>
    </row>
    <row r="5144" spans="1:14">
      <c r="A5144" s="144" t="str">
        <f>'[11]Depr Exp'!A5144</f>
        <v>E3569 (GIF) O/H Cond, Upper Baker</v>
      </c>
      <c r="B5144" s="144" t="str">
        <f>'[11]Depr Exp'!B5144</f>
        <v>E3569 (GIF) O/H Cond, Upper Baker-4</v>
      </c>
      <c r="C5144" s="144" t="str">
        <f>'[11]Depr Exp'!C5144</f>
        <v>403E</v>
      </c>
      <c r="D5144" s="144"/>
      <c r="E5144" s="282">
        <f>'[11]Depr Exp'!E5144</f>
        <v>43220</v>
      </c>
      <c r="F5144" s="523">
        <f>'[11]Depr Exp'!F5144</f>
        <v>59156.7</v>
      </c>
      <c r="G5144" s="305">
        <f>'[11]Depr Exp'!G5144</f>
        <v>1.6E-2</v>
      </c>
      <c r="H5144" s="524">
        <f>'[11]Depr Exp'!H5144</f>
        <v>78.88</v>
      </c>
      <c r="I5144" s="523">
        <f>'[11]Depr Exp'!I5144</f>
        <v>59156.7</v>
      </c>
      <c r="J5144" s="305">
        <f>'[11]Depr Exp'!J5144</f>
        <v>1.6E-2</v>
      </c>
      <c r="K5144" s="373">
        <f>'[11]Depr Exp'!K5144</f>
        <v>78.875600000000006</v>
      </c>
      <c r="L5144" s="524">
        <f>'[11]Depr Exp'!L5144</f>
        <v>0</v>
      </c>
      <c r="M5144" s="144"/>
      <c r="N5144" s="144"/>
    </row>
    <row r="5145" spans="1:14">
      <c r="A5145" s="144" t="str">
        <f>'[11]Depr Exp'!A5145</f>
        <v>E3569 (GIF) O/H Cond, Upper Baker</v>
      </c>
      <c r="B5145" s="144" t="str">
        <f>'[11]Depr Exp'!B5145</f>
        <v>E3569 (GIF) O/H Cond, Upper Baker-5</v>
      </c>
      <c r="C5145" s="144" t="str">
        <f>'[11]Depr Exp'!C5145</f>
        <v>403E</v>
      </c>
      <c r="D5145" s="144"/>
      <c r="E5145" s="282">
        <f>'[11]Depr Exp'!E5145</f>
        <v>43251</v>
      </c>
      <c r="F5145" s="523">
        <f>'[11]Depr Exp'!F5145</f>
        <v>59156.7</v>
      </c>
      <c r="G5145" s="305">
        <f>'[11]Depr Exp'!G5145</f>
        <v>1.6E-2</v>
      </c>
      <c r="H5145" s="524">
        <f>'[11]Depr Exp'!H5145</f>
        <v>78.88</v>
      </c>
      <c r="I5145" s="523">
        <f>'[11]Depr Exp'!I5145</f>
        <v>59156.7</v>
      </c>
      <c r="J5145" s="305">
        <f>'[11]Depr Exp'!J5145</f>
        <v>1.6E-2</v>
      </c>
      <c r="K5145" s="373">
        <f>'[11]Depr Exp'!K5145</f>
        <v>78.875600000000006</v>
      </c>
      <c r="L5145" s="524">
        <f>'[11]Depr Exp'!L5145</f>
        <v>0</v>
      </c>
      <c r="M5145" s="144"/>
      <c r="N5145" s="144"/>
    </row>
    <row r="5146" spans="1:14">
      <c r="A5146" s="144" t="str">
        <f>'[11]Depr Exp'!A5146</f>
        <v>E3569 (GIF) O/H Cond, Upper Baker</v>
      </c>
      <c r="B5146" s="144" t="str">
        <f>'[11]Depr Exp'!B5146</f>
        <v>E3569 (GIF) O/H Cond, Upper Baker-6</v>
      </c>
      <c r="C5146" s="144" t="str">
        <f>'[11]Depr Exp'!C5146</f>
        <v>403E</v>
      </c>
      <c r="D5146" s="144"/>
      <c r="E5146" s="282">
        <f>'[11]Depr Exp'!E5146</f>
        <v>43281</v>
      </c>
      <c r="F5146" s="523">
        <f>'[11]Depr Exp'!F5146</f>
        <v>59156.7</v>
      </c>
      <c r="G5146" s="305">
        <f>'[11]Depr Exp'!G5146</f>
        <v>1.6E-2</v>
      </c>
      <c r="H5146" s="524">
        <f>'[11]Depr Exp'!H5146</f>
        <v>78.88</v>
      </c>
      <c r="I5146" s="523">
        <f>'[11]Depr Exp'!I5146</f>
        <v>59156.7</v>
      </c>
      <c r="J5146" s="305">
        <f>'[11]Depr Exp'!J5146</f>
        <v>1.6E-2</v>
      </c>
      <c r="K5146" s="373">
        <f>'[11]Depr Exp'!K5146</f>
        <v>78.875600000000006</v>
      </c>
      <c r="L5146" s="524">
        <f>'[11]Depr Exp'!L5146</f>
        <v>0</v>
      </c>
      <c r="M5146" s="144"/>
      <c r="N5146" s="144"/>
    </row>
    <row r="5147" spans="1:14">
      <c r="A5147" s="144" t="str">
        <f>'[11]Depr Exp'!A5147</f>
        <v>E3569 (GIF) O/H Cond, Upper Baker</v>
      </c>
      <c r="B5147" s="144" t="str">
        <f>'[11]Depr Exp'!B5147</f>
        <v>E3569 (GIF) O/H Cond, Upper Baker-7</v>
      </c>
      <c r="C5147" s="144" t="str">
        <f>'[11]Depr Exp'!C5147</f>
        <v>403E</v>
      </c>
      <c r="D5147" s="144"/>
      <c r="E5147" s="282">
        <f>'[11]Depr Exp'!E5147</f>
        <v>43312</v>
      </c>
      <c r="F5147" s="523">
        <f>'[11]Depr Exp'!F5147</f>
        <v>59156.7</v>
      </c>
      <c r="G5147" s="305">
        <f>'[11]Depr Exp'!G5147</f>
        <v>1.6E-2</v>
      </c>
      <c r="H5147" s="524">
        <f>'[11]Depr Exp'!H5147</f>
        <v>78.88</v>
      </c>
      <c r="I5147" s="523">
        <f>'[11]Depr Exp'!I5147</f>
        <v>59156.7</v>
      </c>
      <c r="J5147" s="305">
        <f>'[11]Depr Exp'!J5147</f>
        <v>1.6E-2</v>
      </c>
      <c r="K5147" s="373">
        <f>'[11]Depr Exp'!K5147</f>
        <v>78.875600000000006</v>
      </c>
      <c r="L5147" s="524">
        <f>'[11]Depr Exp'!L5147</f>
        <v>0</v>
      </c>
      <c r="M5147" s="144"/>
      <c r="N5147" s="144"/>
    </row>
    <row r="5148" spans="1:14">
      <c r="A5148" s="144" t="str">
        <f>'[11]Depr Exp'!A5148</f>
        <v>E3569 (GIF) O/H Cond, Upper Baker</v>
      </c>
      <c r="B5148" s="144" t="str">
        <f>'[11]Depr Exp'!B5148</f>
        <v>E3569 (GIF) O/H Cond, Upper Baker-8</v>
      </c>
      <c r="C5148" s="144" t="str">
        <f>'[11]Depr Exp'!C5148</f>
        <v>403E</v>
      </c>
      <c r="D5148" s="144"/>
      <c r="E5148" s="282">
        <f>'[11]Depr Exp'!E5148</f>
        <v>43343</v>
      </c>
      <c r="F5148" s="523">
        <f>'[11]Depr Exp'!F5148</f>
        <v>59156.7</v>
      </c>
      <c r="G5148" s="305">
        <f>'[11]Depr Exp'!G5148</f>
        <v>1.6E-2</v>
      </c>
      <c r="H5148" s="524">
        <f>'[11]Depr Exp'!H5148</f>
        <v>78.88</v>
      </c>
      <c r="I5148" s="523">
        <f>'[11]Depr Exp'!I5148</f>
        <v>59156.7</v>
      </c>
      <c r="J5148" s="305">
        <f>'[11]Depr Exp'!J5148</f>
        <v>1.6E-2</v>
      </c>
      <c r="K5148" s="373">
        <f>'[11]Depr Exp'!K5148</f>
        <v>78.875600000000006</v>
      </c>
      <c r="L5148" s="524">
        <f>'[11]Depr Exp'!L5148</f>
        <v>0</v>
      </c>
      <c r="M5148" s="144"/>
      <c r="N5148" s="144"/>
    </row>
    <row r="5149" spans="1:14">
      <c r="A5149" s="144" t="str">
        <f>'[11]Depr Exp'!A5149</f>
        <v>E3569 (GIF) O/H Cond, Upper Baker</v>
      </c>
      <c r="B5149" s="144" t="str">
        <f>'[11]Depr Exp'!B5149</f>
        <v>E3569 (GIF) O/H Cond, Upper Baker-9</v>
      </c>
      <c r="C5149" s="144" t="str">
        <f>'[11]Depr Exp'!C5149</f>
        <v>403E</v>
      </c>
      <c r="D5149" s="144"/>
      <c r="E5149" s="282">
        <f>'[11]Depr Exp'!E5149</f>
        <v>43373</v>
      </c>
      <c r="F5149" s="523">
        <f>'[11]Depr Exp'!F5149</f>
        <v>59156.7</v>
      </c>
      <c r="G5149" s="305">
        <f>'[11]Depr Exp'!G5149</f>
        <v>1.6E-2</v>
      </c>
      <c r="H5149" s="524">
        <f>'[11]Depr Exp'!H5149</f>
        <v>78.88</v>
      </c>
      <c r="I5149" s="523">
        <f>'[11]Depr Exp'!I5149</f>
        <v>59156.7</v>
      </c>
      <c r="J5149" s="305">
        <f>'[11]Depr Exp'!J5149</f>
        <v>1.6E-2</v>
      </c>
      <c r="K5149" s="373">
        <f>'[11]Depr Exp'!K5149</f>
        <v>78.875600000000006</v>
      </c>
      <c r="L5149" s="524">
        <f>'[11]Depr Exp'!L5149</f>
        <v>0</v>
      </c>
      <c r="M5149" s="144"/>
      <c r="N5149" s="144"/>
    </row>
    <row r="5150" spans="1:14">
      <c r="A5150" s="144" t="str">
        <f>'[11]Depr Exp'!A5150</f>
        <v>E3569 (GIF) O/H Cond, Upper Baker</v>
      </c>
      <c r="B5150" s="144" t="str">
        <f>'[11]Depr Exp'!B5150</f>
        <v>E3569 (GIF) O/H Cond, Upper Baker-10</v>
      </c>
      <c r="C5150" s="144" t="str">
        <f>'[11]Depr Exp'!C5150</f>
        <v>403E</v>
      </c>
      <c r="D5150" s="144"/>
      <c r="E5150" s="282">
        <f>'[11]Depr Exp'!E5150</f>
        <v>43404</v>
      </c>
      <c r="F5150" s="523">
        <f>'[11]Depr Exp'!F5150</f>
        <v>59156.7</v>
      </c>
      <c r="G5150" s="305">
        <f>'[11]Depr Exp'!G5150</f>
        <v>1.6E-2</v>
      </c>
      <c r="H5150" s="524">
        <f>'[11]Depr Exp'!H5150</f>
        <v>78.88</v>
      </c>
      <c r="I5150" s="523">
        <f>'[11]Depr Exp'!I5150</f>
        <v>59156.7</v>
      </c>
      <c r="J5150" s="305">
        <f>'[11]Depr Exp'!J5150</f>
        <v>1.6E-2</v>
      </c>
      <c r="K5150" s="373">
        <f>'[11]Depr Exp'!K5150</f>
        <v>78.875600000000006</v>
      </c>
      <c r="L5150" s="524">
        <f>'[11]Depr Exp'!L5150</f>
        <v>0</v>
      </c>
      <c r="M5150" s="144"/>
      <c r="N5150" s="144"/>
    </row>
    <row r="5151" spans="1:14">
      <c r="A5151" s="144" t="str">
        <f>'[11]Depr Exp'!A5151</f>
        <v>E3569 (GIF) O/H Cond, Upper Baker</v>
      </c>
      <c r="B5151" s="144" t="str">
        <f>'[11]Depr Exp'!B5151</f>
        <v>E3569 (GIF) O/H Cond, Upper Baker-11</v>
      </c>
      <c r="C5151" s="144" t="str">
        <f>'[11]Depr Exp'!C5151</f>
        <v>403E</v>
      </c>
      <c r="D5151" s="144"/>
      <c r="E5151" s="282">
        <f>'[11]Depr Exp'!E5151</f>
        <v>43434</v>
      </c>
      <c r="F5151" s="523">
        <f>'[11]Depr Exp'!F5151</f>
        <v>59156.7</v>
      </c>
      <c r="G5151" s="305">
        <f>'[11]Depr Exp'!G5151</f>
        <v>1.6E-2</v>
      </c>
      <c r="H5151" s="524">
        <f>'[11]Depr Exp'!H5151</f>
        <v>78.88</v>
      </c>
      <c r="I5151" s="523">
        <f>'[11]Depr Exp'!I5151</f>
        <v>59156.7</v>
      </c>
      <c r="J5151" s="305">
        <f>'[11]Depr Exp'!J5151</f>
        <v>1.6E-2</v>
      </c>
      <c r="K5151" s="373">
        <f>'[11]Depr Exp'!K5151</f>
        <v>78.875600000000006</v>
      </c>
      <c r="L5151" s="524">
        <f>'[11]Depr Exp'!L5151</f>
        <v>0</v>
      </c>
      <c r="M5151" s="144"/>
      <c r="N5151" s="144"/>
    </row>
    <row r="5152" spans="1:14">
      <c r="A5152" s="144" t="str">
        <f>'[11]Depr Exp'!A5152</f>
        <v>E3569 (GIF) O/H Cond, Upper Baker</v>
      </c>
      <c r="B5152" s="144" t="str">
        <f>'[11]Depr Exp'!B5152</f>
        <v>E3569 (GIF) O/H Cond, Upper Baker-12</v>
      </c>
      <c r="C5152" s="144" t="str">
        <f>'[11]Depr Exp'!C5152</f>
        <v>403E</v>
      </c>
      <c r="D5152" s="144"/>
      <c r="E5152" s="282">
        <f>'[11]Depr Exp'!E5152</f>
        <v>43465</v>
      </c>
      <c r="F5152" s="523">
        <f>'[11]Depr Exp'!F5152</f>
        <v>59156.7</v>
      </c>
      <c r="G5152" s="305">
        <f>'[11]Depr Exp'!G5152</f>
        <v>1.6E-2</v>
      </c>
      <c r="H5152" s="524">
        <f>'[11]Depr Exp'!H5152</f>
        <v>78.88</v>
      </c>
      <c r="I5152" s="523">
        <f>'[11]Depr Exp'!I5152</f>
        <v>59156.7</v>
      </c>
      <c r="J5152" s="305">
        <f>'[11]Depr Exp'!J5152</f>
        <v>1.6E-2</v>
      </c>
      <c r="K5152" s="373">
        <f>'[11]Depr Exp'!K5152</f>
        <v>78.875600000000006</v>
      </c>
      <c r="L5152" s="524">
        <f>'[11]Depr Exp'!L5152</f>
        <v>0</v>
      </c>
      <c r="M5152" s="144"/>
      <c r="N5152" s="144"/>
    </row>
    <row r="5153" spans="1:14" ht="15.75" thickBot="1">
      <c r="A5153" s="159" t="str">
        <f>'[11]Depr Exp'!A5153</f>
        <v>E3569 (GIF) O/H Cond, Upper Baker Total</v>
      </c>
      <c r="B5153" s="144">
        <f>'[11]Depr Exp'!B5153</f>
        <v>0</v>
      </c>
      <c r="C5153" s="502" t="str">
        <f>'[11]Depr Exp'!C5153</f>
        <v>ETSM</v>
      </c>
      <c r="D5153" s="144"/>
      <c r="E5153" s="281" t="str">
        <f>'[11]Depr Exp'!E5153</f>
        <v>Total</v>
      </c>
      <c r="F5153" s="141">
        <f>'[11]Depr Exp'!F5153</f>
        <v>0</v>
      </c>
      <c r="G5153" s="252">
        <f>'[11]Depr Exp'!G5153</f>
        <v>0</v>
      </c>
      <c r="H5153" s="286">
        <f>'[11]Depr Exp'!H5153</f>
        <v>946.56</v>
      </c>
      <c r="I5153" s="141">
        <f>'[11]Depr Exp'!I5153</f>
        <v>0</v>
      </c>
      <c r="J5153" s="252">
        <f>'[11]Depr Exp'!J5153</f>
        <v>0</v>
      </c>
      <c r="K5153" s="286">
        <f>'[11]Depr Exp'!K5153</f>
        <v>946.5071999999999</v>
      </c>
      <c r="L5153" s="286">
        <f>'[11]Depr Exp'!L5153</f>
        <v>-0.05</v>
      </c>
      <c r="M5153" s="144"/>
      <c r="N5153" s="144"/>
    </row>
    <row r="5154" spans="1:14" ht="13.5" thickTop="1">
      <c r="A5154" s="144" t="str">
        <f>'[11]Depr Exp'!A5154</f>
        <v>E3569 (GIF) O/H Cond, Wild Horse</v>
      </c>
      <c r="B5154" s="144" t="str">
        <f>'[11]Depr Exp'!B5154</f>
        <v>E3569 (GIF) O/H Cond, Wild Horse-1</v>
      </c>
      <c r="C5154" s="144" t="str">
        <f>'[11]Depr Exp'!C5154</f>
        <v>403E</v>
      </c>
      <c r="D5154" s="144"/>
      <c r="E5154" s="282">
        <f>'[11]Depr Exp'!E5154</f>
        <v>43131</v>
      </c>
      <c r="F5154" s="523">
        <f>'[11]Depr Exp'!F5154</f>
        <v>377726.5</v>
      </c>
      <c r="G5154" s="305">
        <f>'[11]Depr Exp'!G5154</f>
        <v>1.6E-2</v>
      </c>
      <c r="H5154" s="524">
        <f>'[11]Depr Exp'!H5154</f>
        <v>503.63</v>
      </c>
      <c r="I5154" s="523">
        <f>'[11]Depr Exp'!I5154</f>
        <v>377726.5</v>
      </c>
      <c r="J5154" s="305">
        <f>'[11]Depr Exp'!J5154</f>
        <v>1.6E-2</v>
      </c>
      <c r="K5154" s="373">
        <f>'[11]Depr Exp'!K5154</f>
        <v>503.63533333333334</v>
      </c>
      <c r="L5154" s="524">
        <f>'[11]Depr Exp'!L5154</f>
        <v>0.01</v>
      </c>
      <c r="M5154" s="144"/>
      <c r="N5154" s="144"/>
    </row>
    <row r="5155" spans="1:14">
      <c r="A5155" s="144" t="str">
        <f>'[11]Depr Exp'!A5155</f>
        <v>E3569 (GIF) O/H Cond, Wild Horse</v>
      </c>
      <c r="B5155" s="144" t="str">
        <f>'[11]Depr Exp'!B5155</f>
        <v>E3569 (GIF) O/H Cond, Wild Horse-2</v>
      </c>
      <c r="C5155" s="144" t="str">
        <f>'[11]Depr Exp'!C5155</f>
        <v>403E</v>
      </c>
      <c r="D5155" s="144"/>
      <c r="E5155" s="282">
        <f>'[11]Depr Exp'!E5155</f>
        <v>43159</v>
      </c>
      <c r="F5155" s="523">
        <f>'[11]Depr Exp'!F5155</f>
        <v>377726.5</v>
      </c>
      <c r="G5155" s="305">
        <f>'[11]Depr Exp'!G5155</f>
        <v>1.6E-2</v>
      </c>
      <c r="H5155" s="524">
        <f>'[11]Depr Exp'!H5155</f>
        <v>503.63</v>
      </c>
      <c r="I5155" s="523">
        <f>'[11]Depr Exp'!I5155</f>
        <v>377726.5</v>
      </c>
      <c r="J5155" s="305">
        <f>'[11]Depr Exp'!J5155</f>
        <v>1.6E-2</v>
      </c>
      <c r="K5155" s="373">
        <f>'[11]Depr Exp'!K5155</f>
        <v>503.63533333333334</v>
      </c>
      <c r="L5155" s="524">
        <f>'[11]Depr Exp'!L5155</f>
        <v>0.01</v>
      </c>
      <c r="M5155" s="144"/>
      <c r="N5155" s="144"/>
    </row>
    <row r="5156" spans="1:14">
      <c r="A5156" s="144" t="str">
        <f>'[11]Depr Exp'!A5156</f>
        <v>E3569 (GIF) O/H Cond, Wild Horse</v>
      </c>
      <c r="B5156" s="144" t="str">
        <f>'[11]Depr Exp'!B5156</f>
        <v>E3569 (GIF) O/H Cond, Wild Horse-3</v>
      </c>
      <c r="C5156" s="144" t="str">
        <f>'[11]Depr Exp'!C5156</f>
        <v>403E</v>
      </c>
      <c r="D5156" s="144"/>
      <c r="E5156" s="282">
        <f>'[11]Depr Exp'!E5156</f>
        <v>43190</v>
      </c>
      <c r="F5156" s="523">
        <f>'[11]Depr Exp'!F5156</f>
        <v>377726.5</v>
      </c>
      <c r="G5156" s="305">
        <f>'[11]Depr Exp'!G5156</f>
        <v>1.6E-2</v>
      </c>
      <c r="H5156" s="524">
        <f>'[11]Depr Exp'!H5156</f>
        <v>503.63</v>
      </c>
      <c r="I5156" s="523">
        <f>'[11]Depr Exp'!I5156</f>
        <v>377726.5</v>
      </c>
      <c r="J5156" s="305">
        <f>'[11]Depr Exp'!J5156</f>
        <v>1.6E-2</v>
      </c>
      <c r="K5156" s="373">
        <f>'[11]Depr Exp'!K5156</f>
        <v>503.63533333333334</v>
      </c>
      <c r="L5156" s="524">
        <f>'[11]Depr Exp'!L5156</f>
        <v>0.01</v>
      </c>
      <c r="M5156" s="144"/>
      <c r="N5156" s="144"/>
    </row>
    <row r="5157" spans="1:14">
      <c r="A5157" s="144" t="str">
        <f>'[11]Depr Exp'!A5157</f>
        <v>E3569 (GIF) O/H Cond, Wild Horse</v>
      </c>
      <c r="B5157" s="144" t="str">
        <f>'[11]Depr Exp'!B5157</f>
        <v>E3569 (GIF) O/H Cond, Wild Horse-4</v>
      </c>
      <c r="C5157" s="144" t="str">
        <f>'[11]Depr Exp'!C5157</f>
        <v>403E</v>
      </c>
      <c r="D5157" s="144"/>
      <c r="E5157" s="282">
        <f>'[11]Depr Exp'!E5157</f>
        <v>43220</v>
      </c>
      <c r="F5157" s="523">
        <f>'[11]Depr Exp'!F5157</f>
        <v>377726.5</v>
      </c>
      <c r="G5157" s="305">
        <f>'[11]Depr Exp'!G5157</f>
        <v>1.6E-2</v>
      </c>
      <c r="H5157" s="524">
        <f>'[11]Depr Exp'!H5157</f>
        <v>503.63</v>
      </c>
      <c r="I5157" s="523">
        <f>'[11]Depr Exp'!I5157</f>
        <v>377726.5</v>
      </c>
      <c r="J5157" s="305">
        <f>'[11]Depr Exp'!J5157</f>
        <v>1.6E-2</v>
      </c>
      <c r="K5157" s="373">
        <f>'[11]Depr Exp'!K5157</f>
        <v>503.63533333333334</v>
      </c>
      <c r="L5157" s="524">
        <f>'[11]Depr Exp'!L5157</f>
        <v>0.01</v>
      </c>
      <c r="M5157" s="144"/>
      <c r="N5157" s="144"/>
    </row>
    <row r="5158" spans="1:14">
      <c r="A5158" s="144" t="str">
        <f>'[11]Depr Exp'!A5158</f>
        <v>E3569 (GIF) O/H Cond, Wild Horse</v>
      </c>
      <c r="B5158" s="144" t="str">
        <f>'[11]Depr Exp'!B5158</f>
        <v>E3569 (GIF) O/H Cond, Wild Horse-5</v>
      </c>
      <c r="C5158" s="144" t="str">
        <f>'[11]Depr Exp'!C5158</f>
        <v>403E</v>
      </c>
      <c r="D5158" s="144"/>
      <c r="E5158" s="282">
        <f>'[11]Depr Exp'!E5158</f>
        <v>43251</v>
      </c>
      <c r="F5158" s="523">
        <f>'[11]Depr Exp'!F5158</f>
        <v>377726.5</v>
      </c>
      <c r="G5158" s="305">
        <f>'[11]Depr Exp'!G5158</f>
        <v>1.6E-2</v>
      </c>
      <c r="H5158" s="524">
        <f>'[11]Depr Exp'!H5158</f>
        <v>503.63</v>
      </c>
      <c r="I5158" s="523">
        <f>'[11]Depr Exp'!I5158</f>
        <v>377726.5</v>
      </c>
      <c r="J5158" s="305">
        <f>'[11]Depr Exp'!J5158</f>
        <v>1.6E-2</v>
      </c>
      <c r="K5158" s="373">
        <f>'[11]Depr Exp'!K5158</f>
        <v>503.63533333333334</v>
      </c>
      <c r="L5158" s="524">
        <f>'[11]Depr Exp'!L5158</f>
        <v>0.01</v>
      </c>
      <c r="M5158" s="144"/>
      <c r="N5158" s="144"/>
    </row>
    <row r="5159" spans="1:14">
      <c r="A5159" s="144" t="str">
        <f>'[11]Depr Exp'!A5159</f>
        <v>E3569 (GIF) O/H Cond, Wild Horse</v>
      </c>
      <c r="B5159" s="144" t="str">
        <f>'[11]Depr Exp'!B5159</f>
        <v>E3569 (GIF) O/H Cond, Wild Horse-6</v>
      </c>
      <c r="C5159" s="144" t="str">
        <f>'[11]Depr Exp'!C5159</f>
        <v>403E</v>
      </c>
      <c r="D5159" s="144"/>
      <c r="E5159" s="282">
        <f>'[11]Depr Exp'!E5159</f>
        <v>43281</v>
      </c>
      <c r="F5159" s="523">
        <f>'[11]Depr Exp'!F5159</f>
        <v>377726.5</v>
      </c>
      <c r="G5159" s="305">
        <f>'[11]Depr Exp'!G5159</f>
        <v>1.6E-2</v>
      </c>
      <c r="H5159" s="524">
        <f>'[11]Depr Exp'!H5159</f>
        <v>503.63</v>
      </c>
      <c r="I5159" s="523">
        <f>'[11]Depr Exp'!I5159</f>
        <v>377726.5</v>
      </c>
      <c r="J5159" s="305">
        <f>'[11]Depr Exp'!J5159</f>
        <v>1.6E-2</v>
      </c>
      <c r="K5159" s="373">
        <f>'[11]Depr Exp'!K5159</f>
        <v>503.63533333333334</v>
      </c>
      <c r="L5159" s="524">
        <f>'[11]Depr Exp'!L5159</f>
        <v>0.01</v>
      </c>
      <c r="M5159" s="144"/>
      <c r="N5159" s="144"/>
    </row>
    <row r="5160" spans="1:14">
      <c r="A5160" s="144" t="str">
        <f>'[11]Depr Exp'!A5160</f>
        <v>E3569 (GIF) O/H Cond, Wild Horse</v>
      </c>
      <c r="B5160" s="144" t="str">
        <f>'[11]Depr Exp'!B5160</f>
        <v>E3569 (GIF) O/H Cond, Wild Horse-7</v>
      </c>
      <c r="C5160" s="144" t="str">
        <f>'[11]Depr Exp'!C5160</f>
        <v>403E</v>
      </c>
      <c r="D5160" s="144"/>
      <c r="E5160" s="282">
        <f>'[11]Depr Exp'!E5160</f>
        <v>43312</v>
      </c>
      <c r="F5160" s="523">
        <f>'[11]Depr Exp'!F5160</f>
        <v>377726.5</v>
      </c>
      <c r="G5160" s="305">
        <f>'[11]Depr Exp'!G5160</f>
        <v>1.6E-2</v>
      </c>
      <c r="H5160" s="524">
        <f>'[11]Depr Exp'!H5160</f>
        <v>503.63</v>
      </c>
      <c r="I5160" s="523">
        <f>'[11]Depr Exp'!I5160</f>
        <v>377726.5</v>
      </c>
      <c r="J5160" s="305">
        <f>'[11]Depr Exp'!J5160</f>
        <v>1.6E-2</v>
      </c>
      <c r="K5160" s="373">
        <f>'[11]Depr Exp'!K5160</f>
        <v>503.63533333333334</v>
      </c>
      <c r="L5160" s="524">
        <f>'[11]Depr Exp'!L5160</f>
        <v>0.01</v>
      </c>
      <c r="M5160" s="144"/>
      <c r="N5160" s="144"/>
    </row>
    <row r="5161" spans="1:14">
      <c r="A5161" s="144" t="str">
        <f>'[11]Depr Exp'!A5161</f>
        <v>E3569 (GIF) O/H Cond, Wild Horse</v>
      </c>
      <c r="B5161" s="144" t="str">
        <f>'[11]Depr Exp'!B5161</f>
        <v>E3569 (GIF) O/H Cond, Wild Horse-8</v>
      </c>
      <c r="C5161" s="144" t="str">
        <f>'[11]Depr Exp'!C5161</f>
        <v>403E</v>
      </c>
      <c r="D5161" s="144"/>
      <c r="E5161" s="282">
        <f>'[11]Depr Exp'!E5161</f>
        <v>43343</v>
      </c>
      <c r="F5161" s="523">
        <f>'[11]Depr Exp'!F5161</f>
        <v>377726.5</v>
      </c>
      <c r="G5161" s="305">
        <f>'[11]Depr Exp'!G5161</f>
        <v>1.6E-2</v>
      </c>
      <c r="H5161" s="524">
        <f>'[11]Depr Exp'!H5161</f>
        <v>503.63</v>
      </c>
      <c r="I5161" s="523">
        <f>'[11]Depr Exp'!I5161</f>
        <v>377726.5</v>
      </c>
      <c r="J5161" s="305">
        <f>'[11]Depr Exp'!J5161</f>
        <v>1.6E-2</v>
      </c>
      <c r="K5161" s="373">
        <f>'[11]Depr Exp'!K5161</f>
        <v>503.63533333333334</v>
      </c>
      <c r="L5161" s="524">
        <f>'[11]Depr Exp'!L5161</f>
        <v>0.01</v>
      </c>
      <c r="M5161" s="144"/>
      <c r="N5161" s="144"/>
    </row>
    <row r="5162" spans="1:14">
      <c r="A5162" s="144" t="str">
        <f>'[11]Depr Exp'!A5162</f>
        <v>E3569 (GIF) O/H Cond, Wild Horse</v>
      </c>
      <c r="B5162" s="144" t="str">
        <f>'[11]Depr Exp'!B5162</f>
        <v>E3569 (GIF) O/H Cond, Wild Horse-9</v>
      </c>
      <c r="C5162" s="144" t="str">
        <f>'[11]Depr Exp'!C5162</f>
        <v>403E</v>
      </c>
      <c r="D5162" s="144"/>
      <c r="E5162" s="282">
        <f>'[11]Depr Exp'!E5162</f>
        <v>43373</v>
      </c>
      <c r="F5162" s="523">
        <f>'[11]Depr Exp'!F5162</f>
        <v>377726.5</v>
      </c>
      <c r="G5162" s="305">
        <f>'[11]Depr Exp'!G5162</f>
        <v>1.6E-2</v>
      </c>
      <c r="H5162" s="524">
        <f>'[11]Depr Exp'!H5162</f>
        <v>503.63</v>
      </c>
      <c r="I5162" s="523">
        <f>'[11]Depr Exp'!I5162</f>
        <v>377726.5</v>
      </c>
      <c r="J5162" s="305">
        <f>'[11]Depr Exp'!J5162</f>
        <v>1.6E-2</v>
      </c>
      <c r="K5162" s="373">
        <f>'[11]Depr Exp'!K5162</f>
        <v>503.63533333333334</v>
      </c>
      <c r="L5162" s="524">
        <f>'[11]Depr Exp'!L5162</f>
        <v>0.01</v>
      </c>
      <c r="M5162" s="144"/>
      <c r="N5162" s="144"/>
    </row>
    <row r="5163" spans="1:14">
      <c r="A5163" s="144" t="str">
        <f>'[11]Depr Exp'!A5163</f>
        <v>E3569 (GIF) O/H Cond, Wild Horse</v>
      </c>
      <c r="B5163" s="144" t="str">
        <f>'[11]Depr Exp'!B5163</f>
        <v>E3569 (GIF) O/H Cond, Wild Horse-10</v>
      </c>
      <c r="C5163" s="144" t="str">
        <f>'[11]Depr Exp'!C5163</f>
        <v>403E</v>
      </c>
      <c r="D5163" s="144"/>
      <c r="E5163" s="282">
        <f>'[11]Depr Exp'!E5163</f>
        <v>43404</v>
      </c>
      <c r="F5163" s="523">
        <f>'[11]Depr Exp'!F5163</f>
        <v>377726.5</v>
      </c>
      <c r="G5163" s="305">
        <f>'[11]Depr Exp'!G5163</f>
        <v>1.6E-2</v>
      </c>
      <c r="H5163" s="524">
        <f>'[11]Depr Exp'!H5163</f>
        <v>503.63</v>
      </c>
      <c r="I5163" s="523">
        <f>'[11]Depr Exp'!I5163</f>
        <v>377726.5</v>
      </c>
      <c r="J5163" s="305">
        <f>'[11]Depr Exp'!J5163</f>
        <v>1.6E-2</v>
      </c>
      <c r="K5163" s="373">
        <f>'[11]Depr Exp'!K5163</f>
        <v>503.63533333333334</v>
      </c>
      <c r="L5163" s="524">
        <f>'[11]Depr Exp'!L5163</f>
        <v>0.01</v>
      </c>
      <c r="M5163" s="144"/>
      <c r="N5163" s="144"/>
    </row>
    <row r="5164" spans="1:14">
      <c r="A5164" s="144" t="str">
        <f>'[11]Depr Exp'!A5164</f>
        <v>E3569 (GIF) O/H Cond, Wild Horse</v>
      </c>
      <c r="B5164" s="144" t="str">
        <f>'[11]Depr Exp'!B5164</f>
        <v>E3569 (GIF) O/H Cond, Wild Horse-11</v>
      </c>
      <c r="C5164" s="144" t="str">
        <f>'[11]Depr Exp'!C5164</f>
        <v>403E</v>
      </c>
      <c r="D5164" s="144"/>
      <c r="E5164" s="282">
        <f>'[11]Depr Exp'!E5164</f>
        <v>43434</v>
      </c>
      <c r="F5164" s="523">
        <f>'[11]Depr Exp'!F5164</f>
        <v>377726.5</v>
      </c>
      <c r="G5164" s="305">
        <f>'[11]Depr Exp'!G5164</f>
        <v>1.6E-2</v>
      </c>
      <c r="H5164" s="524">
        <f>'[11]Depr Exp'!H5164</f>
        <v>503.63</v>
      </c>
      <c r="I5164" s="523">
        <f>'[11]Depr Exp'!I5164</f>
        <v>377726.5</v>
      </c>
      <c r="J5164" s="305">
        <f>'[11]Depr Exp'!J5164</f>
        <v>1.6E-2</v>
      </c>
      <c r="K5164" s="373">
        <f>'[11]Depr Exp'!K5164</f>
        <v>503.63533333333334</v>
      </c>
      <c r="L5164" s="524">
        <f>'[11]Depr Exp'!L5164</f>
        <v>0.01</v>
      </c>
      <c r="M5164" s="144"/>
      <c r="N5164" s="144"/>
    </row>
    <row r="5165" spans="1:14">
      <c r="A5165" s="144" t="str">
        <f>'[11]Depr Exp'!A5165</f>
        <v>E3569 (GIF) O/H Cond, Wild Horse</v>
      </c>
      <c r="B5165" s="144" t="str">
        <f>'[11]Depr Exp'!B5165</f>
        <v>E3569 (GIF) O/H Cond, Wild Horse-12</v>
      </c>
      <c r="C5165" s="144" t="str">
        <f>'[11]Depr Exp'!C5165</f>
        <v>403E</v>
      </c>
      <c r="D5165" s="144"/>
      <c r="E5165" s="282">
        <f>'[11]Depr Exp'!E5165</f>
        <v>43465</v>
      </c>
      <c r="F5165" s="523">
        <f>'[11]Depr Exp'!F5165</f>
        <v>377726.5</v>
      </c>
      <c r="G5165" s="305">
        <f>'[11]Depr Exp'!G5165</f>
        <v>1.6E-2</v>
      </c>
      <c r="H5165" s="524">
        <f>'[11]Depr Exp'!H5165</f>
        <v>503.63</v>
      </c>
      <c r="I5165" s="523">
        <f>'[11]Depr Exp'!I5165</f>
        <v>377726.5</v>
      </c>
      <c r="J5165" s="305">
        <f>'[11]Depr Exp'!J5165</f>
        <v>1.6E-2</v>
      </c>
      <c r="K5165" s="373">
        <f>'[11]Depr Exp'!K5165</f>
        <v>503.63533333333334</v>
      </c>
      <c r="L5165" s="524">
        <f>'[11]Depr Exp'!L5165</f>
        <v>0.01</v>
      </c>
      <c r="M5165" s="144"/>
      <c r="N5165" s="144"/>
    </row>
    <row r="5166" spans="1:14" ht="15.75" thickBot="1">
      <c r="A5166" s="159" t="str">
        <f>'[11]Depr Exp'!A5166</f>
        <v>E3569 (GIF) O/H Cond, Wild Horse Total</v>
      </c>
      <c r="B5166" s="144">
        <f>'[11]Depr Exp'!B5166</f>
        <v>0</v>
      </c>
      <c r="C5166" s="502" t="str">
        <f>'[11]Depr Exp'!C5166</f>
        <v>ETSM</v>
      </c>
      <c r="D5166" s="144"/>
      <c r="E5166" s="281" t="str">
        <f>'[11]Depr Exp'!E5166</f>
        <v>Total</v>
      </c>
      <c r="F5166" s="141">
        <f>'[11]Depr Exp'!F5166</f>
        <v>0</v>
      </c>
      <c r="G5166" s="252">
        <f>'[11]Depr Exp'!G5166</f>
        <v>0</v>
      </c>
      <c r="H5166" s="286">
        <f>'[11]Depr Exp'!H5166</f>
        <v>6043.56</v>
      </c>
      <c r="I5166" s="141">
        <f>'[11]Depr Exp'!I5166</f>
        <v>0</v>
      </c>
      <c r="J5166" s="252">
        <f>'[11]Depr Exp'!J5166</f>
        <v>0</v>
      </c>
      <c r="K5166" s="286">
        <f>'[11]Depr Exp'!K5166</f>
        <v>6043.6240000000007</v>
      </c>
      <c r="L5166" s="286">
        <f>'[11]Depr Exp'!L5166</f>
        <v>0.06</v>
      </c>
      <c r="M5166" s="144"/>
      <c r="N5166" s="144"/>
    </row>
    <row r="5167" spans="1:14" ht="13.5" thickTop="1">
      <c r="A5167" s="144" t="str">
        <f>'[11]Depr Exp'!A5167</f>
        <v>E3569 (GIF) O/H Conductor, LSR</v>
      </c>
      <c r="B5167" s="144" t="str">
        <f>'[11]Depr Exp'!B5167</f>
        <v>E3569 (GIF) O/H Conductor, LSR-1</v>
      </c>
      <c r="C5167" s="144" t="str">
        <f>'[11]Depr Exp'!C5167</f>
        <v>403E</v>
      </c>
      <c r="D5167" s="144"/>
      <c r="E5167" s="282">
        <f>'[11]Depr Exp'!E5167</f>
        <v>43131</v>
      </c>
      <c r="F5167" s="523">
        <f>'[11]Depr Exp'!F5167</f>
        <v>3022875.39</v>
      </c>
      <c r="G5167" s="305">
        <f>'[11]Depr Exp'!G5167</f>
        <v>1.6E-2</v>
      </c>
      <c r="H5167" s="524">
        <f>'[11]Depr Exp'!H5167</f>
        <v>4030.5</v>
      </c>
      <c r="I5167" s="523">
        <f>'[11]Depr Exp'!I5167</f>
        <v>3022875.39</v>
      </c>
      <c r="J5167" s="305">
        <f>'[11]Depr Exp'!J5167</f>
        <v>1.6E-2</v>
      </c>
      <c r="K5167" s="373">
        <f>'[11]Depr Exp'!K5167</f>
        <v>4030.5005200000001</v>
      </c>
      <c r="L5167" s="524">
        <f>'[11]Depr Exp'!L5167</f>
        <v>0</v>
      </c>
      <c r="M5167" s="144"/>
      <c r="N5167" s="144"/>
    </row>
    <row r="5168" spans="1:14">
      <c r="A5168" s="144" t="str">
        <f>'[11]Depr Exp'!A5168</f>
        <v>E3569 (GIF) O/H Conductor, LSR</v>
      </c>
      <c r="B5168" s="144" t="str">
        <f>'[11]Depr Exp'!B5168</f>
        <v>E3569 (GIF) O/H Conductor, LSR-2</v>
      </c>
      <c r="C5168" s="144" t="str">
        <f>'[11]Depr Exp'!C5168</f>
        <v>403E</v>
      </c>
      <c r="D5168" s="144"/>
      <c r="E5168" s="282">
        <f>'[11]Depr Exp'!E5168</f>
        <v>43159</v>
      </c>
      <c r="F5168" s="523">
        <f>'[11]Depr Exp'!F5168</f>
        <v>3022875.39</v>
      </c>
      <c r="G5168" s="305">
        <f>'[11]Depr Exp'!G5168</f>
        <v>1.6E-2</v>
      </c>
      <c r="H5168" s="524">
        <f>'[11]Depr Exp'!H5168</f>
        <v>4030.5</v>
      </c>
      <c r="I5168" s="523">
        <f>'[11]Depr Exp'!I5168</f>
        <v>3022875.39</v>
      </c>
      <c r="J5168" s="305">
        <f>'[11]Depr Exp'!J5168</f>
        <v>1.6E-2</v>
      </c>
      <c r="K5168" s="373">
        <f>'[11]Depr Exp'!K5168</f>
        <v>4030.5005200000001</v>
      </c>
      <c r="L5168" s="524">
        <f>'[11]Depr Exp'!L5168</f>
        <v>0</v>
      </c>
      <c r="M5168" s="144"/>
      <c r="N5168" s="144"/>
    </row>
    <row r="5169" spans="1:14">
      <c r="A5169" s="144" t="str">
        <f>'[11]Depr Exp'!A5169</f>
        <v>E3569 (GIF) O/H Conductor, LSR</v>
      </c>
      <c r="B5169" s="144" t="str">
        <f>'[11]Depr Exp'!B5169</f>
        <v>E3569 (GIF) O/H Conductor, LSR-3</v>
      </c>
      <c r="C5169" s="144" t="str">
        <f>'[11]Depr Exp'!C5169</f>
        <v>403E</v>
      </c>
      <c r="D5169" s="144"/>
      <c r="E5169" s="282">
        <f>'[11]Depr Exp'!E5169</f>
        <v>43190</v>
      </c>
      <c r="F5169" s="523">
        <f>'[11]Depr Exp'!F5169</f>
        <v>3022875.39</v>
      </c>
      <c r="G5169" s="305">
        <f>'[11]Depr Exp'!G5169</f>
        <v>1.6E-2</v>
      </c>
      <c r="H5169" s="524">
        <f>'[11]Depr Exp'!H5169</f>
        <v>4030.5</v>
      </c>
      <c r="I5169" s="523">
        <f>'[11]Depr Exp'!I5169</f>
        <v>3022875.39</v>
      </c>
      <c r="J5169" s="305">
        <f>'[11]Depr Exp'!J5169</f>
        <v>1.6E-2</v>
      </c>
      <c r="K5169" s="373">
        <f>'[11]Depr Exp'!K5169</f>
        <v>4030.5005200000001</v>
      </c>
      <c r="L5169" s="524">
        <f>'[11]Depr Exp'!L5169</f>
        <v>0</v>
      </c>
      <c r="M5169" s="144"/>
      <c r="N5169" s="144"/>
    </row>
    <row r="5170" spans="1:14">
      <c r="A5170" s="144" t="str">
        <f>'[11]Depr Exp'!A5170</f>
        <v>E3569 (GIF) O/H Conductor, LSR</v>
      </c>
      <c r="B5170" s="144" t="str">
        <f>'[11]Depr Exp'!B5170</f>
        <v>E3569 (GIF) O/H Conductor, LSR-4</v>
      </c>
      <c r="C5170" s="144" t="str">
        <f>'[11]Depr Exp'!C5170</f>
        <v>403E</v>
      </c>
      <c r="D5170" s="144"/>
      <c r="E5170" s="282">
        <f>'[11]Depr Exp'!E5170</f>
        <v>43220</v>
      </c>
      <c r="F5170" s="523">
        <f>'[11]Depr Exp'!F5170</f>
        <v>3022875.39</v>
      </c>
      <c r="G5170" s="305">
        <f>'[11]Depr Exp'!G5170</f>
        <v>1.6E-2</v>
      </c>
      <c r="H5170" s="524">
        <f>'[11]Depr Exp'!H5170</f>
        <v>4030.5</v>
      </c>
      <c r="I5170" s="523">
        <f>'[11]Depr Exp'!I5170</f>
        <v>3022875.39</v>
      </c>
      <c r="J5170" s="305">
        <f>'[11]Depr Exp'!J5170</f>
        <v>1.6E-2</v>
      </c>
      <c r="K5170" s="373">
        <f>'[11]Depr Exp'!K5170</f>
        <v>4030.5005200000001</v>
      </c>
      <c r="L5170" s="524">
        <f>'[11]Depr Exp'!L5170</f>
        <v>0</v>
      </c>
      <c r="M5170" s="144"/>
      <c r="N5170" s="144"/>
    </row>
    <row r="5171" spans="1:14">
      <c r="A5171" s="144" t="str">
        <f>'[11]Depr Exp'!A5171</f>
        <v>E3569 (GIF) O/H Conductor, LSR</v>
      </c>
      <c r="B5171" s="144" t="str">
        <f>'[11]Depr Exp'!B5171</f>
        <v>E3569 (GIF) O/H Conductor, LSR-5</v>
      </c>
      <c r="C5171" s="144" t="str">
        <f>'[11]Depr Exp'!C5171</f>
        <v>403E</v>
      </c>
      <c r="D5171" s="144"/>
      <c r="E5171" s="282">
        <f>'[11]Depr Exp'!E5171</f>
        <v>43251</v>
      </c>
      <c r="F5171" s="523">
        <f>'[11]Depr Exp'!F5171</f>
        <v>3022875.39</v>
      </c>
      <c r="G5171" s="305">
        <f>'[11]Depr Exp'!G5171</f>
        <v>1.6E-2</v>
      </c>
      <c r="H5171" s="524">
        <f>'[11]Depr Exp'!H5171</f>
        <v>4030.5</v>
      </c>
      <c r="I5171" s="523">
        <f>'[11]Depr Exp'!I5171</f>
        <v>3022875.39</v>
      </c>
      <c r="J5171" s="305">
        <f>'[11]Depr Exp'!J5171</f>
        <v>1.6E-2</v>
      </c>
      <c r="K5171" s="373">
        <f>'[11]Depr Exp'!K5171</f>
        <v>4030.5005200000001</v>
      </c>
      <c r="L5171" s="524">
        <f>'[11]Depr Exp'!L5171</f>
        <v>0</v>
      </c>
      <c r="M5171" s="144"/>
      <c r="N5171" s="144"/>
    </row>
    <row r="5172" spans="1:14">
      <c r="A5172" s="144" t="str">
        <f>'[11]Depr Exp'!A5172</f>
        <v>E3569 (GIF) O/H Conductor, LSR</v>
      </c>
      <c r="B5172" s="144" t="str">
        <f>'[11]Depr Exp'!B5172</f>
        <v>E3569 (GIF) O/H Conductor, LSR-6</v>
      </c>
      <c r="C5172" s="144" t="str">
        <f>'[11]Depr Exp'!C5172</f>
        <v>403E</v>
      </c>
      <c r="D5172" s="144"/>
      <c r="E5172" s="282">
        <f>'[11]Depr Exp'!E5172</f>
        <v>43281</v>
      </c>
      <c r="F5172" s="523">
        <f>'[11]Depr Exp'!F5172</f>
        <v>3022875.39</v>
      </c>
      <c r="G5172" s="305">
        <f>'[11]Depr Exp'!G5172</f>
        <v>1.6E-2</v>
      </c>
      <c r="H5172" s="524">
        <f>'[11]Depr Exp'!H5172</f>
        <v>4030.5</v>
      </c>
      <c r="I5172" s="523">
        <f>'[11]Depr Exp'!I5172</f>
        <v>3022875.39</v>
      </c>
      <c r="J5172" s="305">
        <f>'[11]Depr Exp'!J5172</f>
        <v>1.6E-2</v>
      </c>
      <c r="K5172" s="373">
        <f>'[11]Depr Exp'!K5172</f>
        <v>4030.5005200000001</v>
      </c>
      <c r="L5172" s="524">
        <f>'[11]Depr Exp'!L5172</f>
        <v>0</v>
      </c>
      <c r="M5172" s="144"/>
      <c r="N5172" s="144"/>
    </row>
    <row r="5173" spans="1:14">
      <c r="A5173" s="144" t="str">
        <f>'[11]Depr Exp'!A5173</f>
        <v>E3569 (GIF) O/H Conductor, LSR</v>
      </c>
      <c r="B5173" s="144" t="str">
        <f>'[11]Depr Exp'!B5173</f>
        <v>E3569 (GIF) O/H Conductor, LSR-7</v>
      </c>
      <c r="C5173" s="144" t="str">
        <f>'[11]Depr Exp'!C5173</f>
        <v>403E</v>
      </c>
      <c r="D5173" s="144"/>
      <c r="E5173" s="282">
        <f>'[11]Depr Exp'!E5173</f>
        <v>43312</v>
      </c>
      <c r="F5173" s="523">
        <f>'[11]Depr Exp'!F5173</f>
        <v>3022875.39</v>
      </c>
      <c r="G5173" s="305">
        <f>'[11]Depr Exp'!G5173</f>
        <v>1.6E-2</v>
      </c>
      <c r="H5173" s="524">
        <f>'[11]Depr Exp'!H5173</f>
        <v>4030.5</v>
      </c>
      <c r="I5173" s="523">
        <f>'[11]Depr Exp'!I5173</f>
        <v>3022875.39</v>
      </c>
      <c r="J5173" s="305">
        <f>'[11]Depr Exp'!J5173</f>
        <v>1.6E-2</v>
      </c>
      <c r="K5173" s="373">
        <f>'[11]Depr Exp'!K5173</f>
        <v>4030.5005200000001</v>
      </c>
      <c r="L5173" s="524">
        <f>'[11]Depr Exp'!L5173</f>
        <v>0</v>
      </c>
      <c r="M5173" s="144"/>
      <c r="N5173" s="144"/>
    </row>
    <row r="5174" spans="1:14">
      <c r="A5174" s="144" t="str">
        <f>'[11]Depr Exp'!A5174</f>
        <v>E3569 (GIF) O/H Conductor, LSR</v>
      </c>
      <c r="B5174" s="144" t="str">
        <f>'[11]Depr Exp'!B5174</f>
        <v>E3569 (GIF) O/H Conductor, LSR-8</v>
      </c>
      <c r="C5174" s="144" t="str">
        <f>'[11]Depr Exp'!C5174</f>
        <v>403E</v>
      </c>
      <c r="D5174" s="144"/>
      <c r="E5174" s="282">
        <f>'[11]Depr Exp'!E5174</f>
        <v>43343</v>
      </c>
      <c r="F5174" s="523">
        <f>'[11]Depr Exp'!F5174</f>
        <v>3022875.39</v>
      </c>
      <c r="G5174" s="305">
        <f>'[11]Depr Exp'!G5174</f>
        <v>1.6E-2</v>
      </c>
      <c r="H5174" s="524">
        <f>'[11]Depr Exp'!H5174</f>
        <v>4030.5</v>
      </c>
      <c r="I5174" s="523">
        <f>'[11]Depr Exp'!I5174</f>
        <v>3022875.39</v>
      </c>
      <c r="J5174" s="305">
        <f>'[11]Depr Exp'!J5174</f>
        <v>1.6E-2</v>
      </c>
      <c r="K5174" s="373">
        <f>'[11]Depr Exp'!K5174</f>
        <v>4030.5005200000001</v>
      </c>
      <c r="L5174" s="524">
        <f>'[11]Depr Exp'!L5174</f>
        <v>0</v>
      </c>
      <c r="M5174" s="144"/>
      <c r="N5174" s="144"/>
    </row>
    <row r="5175" spans="1:14">
      <c r="A5175" s="144" t="str">
        <f>'[11]Depr Exp'!A5175</f>
        <v>E3569 (GIF) O/H Conductor, LSR</v>
      </c>
      <c r="B5175" s="144" t="str">
        <f>'[11]Depr Exp'!B5175</f>
        <v>E3569 (GIF) O/H Conductor, LSR-9</v>
      </c>
      <c r="C5175" s="144" t="str">
        <f>'[11]Depr Exp'!C5175</f>
        <v>403E</v>
      </c>
      <c r="D5175" s="144"/>
      <c r="E5175" s="282">
        <f>'[11]Depr Exp'!E5175</f>
        <v>43373</v>
      </c>
      <c r="F5175" s="523">
        <f>'[11]Depr Exp'!F5175</f>
        <v>3022875.39</v>
      </c>
      <c r="G5175" s="305">
        <f>'[11]Depr Exp'!G5175</f>
        <v>1.6E-2</v>
      </c>
      <c r="H5175" s="524">
        <f>'[11]Depr Exp'!H5175</f>
        <v>4030.5</v>
      </c>
      <c r="I5175" s="523">
        <f>'[11]Depr Exp'!I5175</f>
        <v>3022875.39</v>
      </c>
      <c r="J5175" s="305">
        <f>'[11]Depr Exp'!J5175</f>
        <v>1.6E-2</v>
      </c>
      <c r="K5175" s="373">
        <f>'[11]Depr Exp'!K5175</f>
        <v>4030.5005200000001</v>
      </c>
      <c r="L5175" s="524">
        <f>'[11]Depr Exp'!L5175</f>
        <v>0</v>
      </c>
      <c r="M5175" s="144"/>
      <c r="N5175" s="144"/>
    </row>
    <row r="5176" spans="1:14">
      <c r="A5176" s="144" t="str">
        <f>'[11]Depr Exp'!A5176</f>
        <v>E3569 (GIF) O/H Conductor, LSR</v>
      </c>
      <c r="B5176" s="144" t="str">
        <f>'[11]Depr Exp'!B5176</f>
        <v>E3569 (GIF) O/H Conductor, LSR-10</v>
      </c>
      <c r="C5176" s="144" t="str">
        <f>'[11]Depr Exp'!C5176</f>
        <v>403E</v>
      </c>
      <c r="D5176" s="144"/>
      <c r="E5176" s="282">
        <f>'[11]Depr Exp'!E5176</f>
        <v>43404</v>
      </c>
      <c r="F5176" s="523">
        <f>'[11]Depr Exp'!F5176</f>
        <v>3022875.39</v>
      </c>
      <c r="G5176" s="305">
        <f>'[11]Depr Exp'!G5176</f>
        <v>1.6E-2</v>
      </c>
      <c r="H5176" s="524">
        <f>'[11]Depr Exp'!H5176</f>
        <v>4030.5</v>
      </c>
      <c r="I5176" s="523">
        <f>'[11]Depr Exp'!I5176</f>
        <v>3022875.39</v>
      </c>
      <c r="J5176" s="305">
        <f>'[11]Depr Exp'!J5176</f>
        <v>1.6E-2</v>
      </c>
      <c r="K5176" s="373">
        <f>'[11]Depr Exp'!K5176</f>
        <v>4030.5005200000001</v>
      </c>
      <c r="L5176" s="524">
        <f>'[11]Depr Exp'!L5176</f>
        <v>0</v>
      </c>
      <c r="M5176" s="144"/>
      <c r="N5176" s="144"/>
    </row>
    <row r="5177" spans="1:14">
      <c r="A5177" s="144" t="str">
        <f>'[11]Depr Exp'!A5177</f>
        <v>E3569 (GIF) O/H Conductor, LSR</v>
      </c>
      <c r="B5177" s="144" t="str">
        <f>'[11]Depr Exp'!B5177</f>
        <v>E3569 (GIF) O/H Conductor, LSR-11</v>
      </c>
      <c r="C5177" s="144" t="str">
        <f>'[11]Depr Exp'!C5177</f>
        <v>403E</v>
      </c>
      <c r="D5177" s="144"/>
      <c r="E5177" s="282">
        <f>'[11]Depr Exp'!E5177</f>
        <v>43434</v>
      </c>
      <c r="F5177" s="523">
        <f>'[11]Depr Exp'!F5177</f>
        <v>3022875.39</v>
      </c>
      <c r="G5177" s="305">
        <f>'[11]Depr Exp'!G5177</f>
        <v>1.6E-2</v>
      </c>
      <c r="H5177" s="524">
        <f>'[11]Depr Exp'!H5177</f>
        <v>4030.5</v>
      </c>
      <c r="I5177" s="523">
        <f>'[11]Depr Exp'!I5177</f>
        <v>3022875.39</v>
      </c>
      <c r="J5177" s="305">
        <f>'[11]Depr Exp'!J5177</f>
        <v>1.6E-2</v>
      </c>
      <c r="K5177" s="373">
        <f>'[11]Depr Exp'!K5177</f>
        <v>4030.5005200000001</v>
      </c>
      <c r="L5177" s="524">
        <f>'[11]Depr Exp'!L5177</f>
        <v>0</v>
      </c>
      <c r="M5177" s="144"/>
      <c r="N5177" s="144"/>
    </row>
    <row r="5178" spans="1:14">
      <c r="A5178" s="144" t="str">
        <f>'[11]Depr Exp'!A5178</f>
        <v>E3569 (GIF) O/H Conductor, LSR</v>
      </c>
      <c r="B5178" s="144" t="str">
        <f>'[11]Depr Exp'!B5178</f>
        <v>E3569 (GIF) O/H Conductor, LSR-12</v>
      </c>
      <c r="C5178" s="144" t="str">
        <f>'[11]Depr Exp'!C5178</f>
        <v>403E</v>
      </c>
      <c r="D5178" s="144"/>
      <c r="E5178" s="282">
        <f>'[11]Depr Exp'!E5178</f>
        <v>43465</v>
      </c>
      <c r="F5178" s="523">
        <f>'[11]Depr Exp'!F5178</f>
        <v>3022875.39</v>
      </c>
      <c r="G5178" s="305">
        <f>'[11]Depr Exp'!G5178</f>
        <v>1.6E-2</v>
      </c>
      <c r="H5178" s="524">
        <f>'[11]Depr Exp'!H5178</f>
        <v>4030.5</v>
      </c>
      <c r="I5178" s="523">
        <f>'[11]Depr Exp'!I5178</f>
        <v>3022875.39</v>
      </c>
      <c r="J5178" s="305">
        <f>'[11]Depr Exp'!J5178</f>
        <v>1.6E-2</v>
      </c>
      <c r="K5178" s="373">
        <f>'[11]Depr Exp'!K5178</f>
        <v>4030.5005200000001</v>
      </c>
      <c r="L5178" s="524">
        <f>'[11]Depr Exp'!L5178</f>
        <v>0</v>
      </c>
      <c r="M5178" s="144"/>
      <c r="N5178" s="144"/>
    </row>
    <row r="5179" spans="1:14" ht="15.75" thickBot="1">
      <c r="A5179" s="159" t="str">
        <f>'[11]Depr Exp'!A5179</f>
        <v>E3569 (GIF) O/H Conductor, LSR Total</v>
      </c>
      <c r="B5179" s="144">
        <f>'[11]Depr Exp'!B5179</f>
        <v>0</v>
      </c>
      <c r="C5179" s="502" t="str">
        <f>'[11]Depr Exp'!C5179</f>
        <v>ETSM</v>
      </c>
      <c r="D5179" s="144"/>
      <c r="E5179" s="281" t="str">
        <f>'[11]Depr Exp'!E5179</f>
        <v>Total</v>
      </c>
      <c r="F5179" s="141">
        <f>'[11]Depr Exp'!F5179</f>
        <v>0</v>
      </c>
      <c r="G5179" s="252">
        <f>'[11]Depr Exp'!G5179</f>
        <v>0</v>
      </c>
      <c r="H5179" s="286">
        <f>'[11]Depr Exp'!H5179</f>
        <v>48366</v>
      </c>
      <c r="I5179" s="141">
        <f>'[11]Depr Exp'!I5179</f>
        <v>0</v>
      </c>
      <c r="J5179" s="252">
        <f>'[11]Depr Exp'!J5179</f>
        <v>0</v>
      </c>
      <c r="K5179" s="286">
        <f>'[11]Depr Exp'!K5179</f>
        <v>48366.00624000001</v>
      </c>
      <c r="L5179" s="286">
        <f>'[11]Depr Exp'!L5179</f>
        <v>0.01</v>
      </c>
      <c r="M5179" s="144"/>
      <c r="N5179" s="144"/>
    </row>
    <row r="5180" spans="1:14" ht="13.5" thickTop="1">
      <c r="A5180" s="144" t="str">
        <f>'[11]Depr Exp'!A5180</f>
        <v>E3577 TSM U/G Conduit</v>
      </c>
      <c r="B5180" s="144" t="str">
        <f>'[11]Depr Exp'!B5180</f>
        <v>E3577 TSM U/G Conduit-1</v>
      </c>
      <c r="C5180" s="144" t="str">
        <f>'[11]Depr Exp'!C5180</f>
        <v>403E</v>
      </c>
      <c r="D5180" s="144"/>
      <c r="E5180" s="282">
        <f>'[11]Depr Exp'!E5180</f>
        <v>43131</v>
      </c>
      <c r="F5180" s="523">
        <f>'[11]Depr Exp'!F5180</f>
        <v>700574.85</v>
      </c>
      <c r="G5180" s="305">
        <f>'[11]Depr Exp'!G5180</f>
        <v>2.5499999999999998E-2</v>
      </c>
      <c r="H5180" s="524">
        <f>'[11]Depr Exp'!H5180</f>
        <v>1488.72</v>
      </c>
      <c r="I5180" s="523">
        <f>'[11]Depr Exp'!I5180</f>
        <v>700574.85</v>
      </c>
      <c r="J5180" s="305">
        <f>'[11]Depr Exp'!J5180</f>
        <v>2.5499999999999998E-2</v>
      </c>
      <c r="K5180" s="373">
        <f>'[11]Depr Exp'!K5180</f>
        <v>1488.7215562499998</v>
      </c>
      <c r="L5180" s="524">
        <f>'[11]Depr Exp'!L5180</f>
        <v>0</v>
      </c>
      <c r="M5180" s="144"/>
      <c r="N5180" s="144"/>
    </row>
    <row r="5181" spans="1:14">
      <c r="A5181" s="144" t="str">
        <f>'[11]Depr Exp'!A5181</f>
        <v>E3577 TSM U/G Conduit</v>
      </c>
      <c r="B5181" s="144" t="str">
        <f>'[11]Depr Exp'!B5181</f>
        <v>E3577 TSM U/G Conduit-2</v>
      </c>
      <c r="C5181" s="144" t="str">
        <f>'[11]Depr Exp'!C5181</f>
        <v>403E</v>
      </c>
      <c r="D5181" s="144"/>
      <c r="E5181" s="282">
        <f>'[11]Depr Exp'!E5181</f>
        <v>43159</v>
      </c>
      <c r="F5181" s="523">
        <f>'[11]Depr Exp'!F5181</f>
        <v>700574.85</v>
      </c>
      <c r="G5181" s="305">
        <f>'[11]Depr Exp'!G5181</f>
        <v>2.5499999999999998E-2</v>
      </c>
      <c r="H5181" s="524">
        <f>'[11]Depr Exp'!H5181</f>
        <v>1488.72</v>
      </c>
      <c r="I5181" s="523">
        <f>'[11]Depr Exp'!I5181</f>
        <v>700574.85</v>
      </c>
      <c r="J5181" s="305">
        <f>'[11]Depr Exp'!J5181</f>
        <v>2.5499999999999998E-2</v>
      </c>
      <c r="K5181" s="373">
        <f>'[11]Depr Exp'!K5181</f>
        <v>1488.7215562499998</v>
      </c>
      <c r="L5181" s="524">
        <f>'[11]Depr Exp'!L5181</f>
        <v>0</v>
      </c>
      <c r="M5181" s="144"/>
      <c r="N5181" s="144"/>
    </row>
    <row r="5182" spans="1:14">
      <c r="A5182" s="144" t="str">
        <f>'[11]Depr Exp'!A5182</f>
        <v>E3577 TSM U/G Conduit</v>
      </c>
      <c r="B5182" s="144" t="str">
        <f>'[11]Depr Exp'!B5182</f>
        <v>E3577 TSM U/G Conduit-3</v>
      </c>
      <c r="C5182" s="144" t="str">
        <f>'[11]Depr Exp'!C5182</f>
        <v>403E</v>
      </c>
      <c r="D5182" s="144"/>
      <c r="E5182" s="282">
        <f>'[11]Depr Exp'!E5182</f>
        <v>43190</v>
      </c>
      <c r="F5182" s="523">
        <f>'[11]Depr Exp'!F5182</f>
        <v>700574.85</v>
      </c>
      <c r="G5182" s="305">
        <f>'[11]Depr Exp'!G5182</f>
        <v>2.5499999999999998E-2</v>
      </c>
      <c r="H5182" s="524">
        <f>'[11]Depr Exp'!H5182</f>
        <v>1488.72</v>
      </c>
      <c r="I5182" s="523">
        <f>'[11]Depr Exp'!I5182</f>
        <v>700574.85</v>
      </c>
      <c r="J5182" s="305">
        <f>'[11]Depr Exp'!J5182</f>
        <v>2.5499999999999998E-2</v>
      </c>
      <c r="K5182" s="373">
        <f>'[11]Depr Exp'!K5182</f>
        <v>1488.7215562499998</v>
      </c>
      <c r="L5182" s="524">
        <f>'[11]Depr Exp'!L5182</f>
        <v>0</v>
      </c>
      <c r="M5182" s="144"/>
      <c r="N5182" s="144"/>
    </row>
    <row r="5183" spans="1:14">
      <c r="A5183" s="144" t="str">
        <f>'[11]Depr Exp'!A5183</f>
        <v>E3577 TSM U/G Conduit</v>
      </c>
      <c r="B5183" s="144" t="str">
        <f>'[11]Depr Exp'!B5183</f>
        <v>E3577 TSM U/G Conduit-4</v>
      </c>
      <c r="C5183" s="144" t="str">
        <f>'[11]Depr Exp'!C5183</f>
        <v>403E</v>
      </c>
      <c r="D5183" s="144"/>
      <c r="E5183" s="282">
        <f>'[11]Depr Exp'!E5183</f>
        <v>43220</v>
      </c>
      <c r="F5183" s="523">
        <f>'[11]Depr Exp'!F5183</f>
        <v>700574.85</v>
      </c>
      <c r="G5183" s="305">
        <f>'[11]Depr Exp'!G5183</f>
        <v>2.5499999999999998E-2</v>
      </c>
      <c r="H5183" s="524">
        <f>'[11]Depr Exp'!H5183</f>
        <v>1488.72</v>
      </c>
      <c r="I5183" s="523">
        <f>'[11]Depr Exp'!I5183</f>
        <v>700574.85</v>
      </c>
      <c r="J5183" s="305">
        <f>'[11]Depr Exp'!J5183</f>
        <v>2.5499999999999998E-2</v>
      </c>
      <c r="K5183" s="373">
        <f>'[11]Depr Exp'!K5183</f>
        <v>1488.7215562499998</v>
      </c>
      <c r="L5183" s="524">
        <f>'[11]Depr Exp'!L5183</f>
        <v>0</v>
      </c>
      <c r="M5183" s="144"/>
      <c r="N5183" s="144"/>
    </row>
    <row r="5184" spans="1:14">
      <c r="A5184" s="144" t="str">
        <f>'[11]Depr Exp'!A5184</f>
        <v>E3577 TSM U/G Conduit</v>
      </c>
      <c r="B5184" s="144" t="str">
        <f>'[11]Depr Exp'!B5184</f>
        <v>E3577 TSM U/G Conduit-5</v>
      </c>
      <c r="C5184" s="144" t="str">
        <f>'[11]Depr Exp'!C5184</f>
        <v>403E</v>
      </c>
      <c r="D5184" s="144"/>
      <c r="E5184" s="282">
        <f>'[11]Depr Exp'!E5184</f>
        <v>43251</v>
      </c>
      <c r="F5184" s="523">
        <f>'[11]Depr Exp'!F5184</f>
        <v>700574.85</v>
      </c>
      <c r="G5184" s="305">
        <f>'[11]Depr Exp'!G5184</f>
        <v>2.5499999999999998E-2</v>
      </c>
      <c r="H5184" s="524">
        <f>'[11]Depr Exp'!H5184</f>
        <v>1488.72</v>
      </c>
      <c r="I5184" s="523">
        <f>'[11]Depr Exp'!I5184</f>
        <v>700574.85</v>
      </c>
      <c r="J5184" s="305">
        <f>'[11]Depr Exp'!J5184</f>
        <v>2.5499999999999998E-2</v>
      </c>
      <c r="K5184" s="373">
        <f>'[11]Depr Exp'!K5184</f>
        <v>1488.7215562499998</v>
      </c>
      <c r="L5184" s="524">
        <f>'[11]Depr Exp'!L5184</f>
        <v>0</v>
      </c>
      <c r="M5184" s="144"/>
      <c r="N5184" s="144"/>
    </row>
    <row r="5185" spans="1:14">
      <c r="A5185" s="144" t="str">
        <f>'[11]Depr Exp'!A5185</f>
        <v>E3577 TSM U/G Conduit</v>
      </c>
      <c r="B5185" s="144" t="str">
        <f>'[11]Depr Exp'!B5185</f>
        <v>E3577 TSM U/G Conduit-6</v>
      </c>
      <c r="C5185" s="144" t="str">
        <f>'[11]Depr Exp'!C5185</f>
        <v>403E</v>
      </c>
      <c r="D5185" s="144"/>
      <c r="E5185" s="282">
        <f>'[11]Depr Exp'!E5185</f>
        <v>43281</v>
      </c>
      <c r="F5185" s="523">
        <f>'[11]Depr Exp'!F5185</f>
        <v>700574.85</v>
      </c>
      <c r="G5185" s="305">
        <f>'[11]Depr Exp'!G5185</f>
        <v>2.5499999999999998E-2</v>
      </c>
      <c r="H5185" s="524">
        <f>'[11]Depr Exp'!H5185</f>
        <v>1488.72</v>
      </c>
      <c r="I5185" s="523">
        <f>'[11]Depr Exp'!I5185</f>
        <v>700574.85</v>
      </c>
      <c r="J5185" s="305">
        <f>'[11]Depr Exp'!J5185</f>
        <v>2.5499999999999998E-2</v>
      </c>
      <c r="K5185" s="373">
        <f>'[11]Depr Exp'!K5185</f>
        <v>1488.7215562499998</v>
      </c>
      <c r="L5185" s="524">
        <f>'[11]Depr Exp'!L5185</f>
        <v>0</v>
      </c>
      <c r="M5185" s="144"/>
      <c r="N5185" s="144"/>
    </row>
    <row r="5186" spans="1:14">
      <c r="A5186" s="144" t="str">
        <f>'[11]Depr Exp'!A5186</f>
        <v>E3577 TSM U/G Conduit</v>
      </c>
      <c r="B5186" s="144" t="str">
        <f>'[11]Depr Exp'!B5186</f>
        <v>E3577 TSM U/G Conduit-7</v>
      </c>
      <c r="C5186" s="144" t="str">
        <f>'[11]Depr Exp'!C5186</f>
        <v>403E</v>
      </c>
      <c r="D5186" s="144"/>
      <c r="E5186" s="282">
        <f>'[11]Depr Exp'!E5186</f>
        <v>43312</v>
      </c>
      <c r="F5186" s="523">
        <f>'[11]Depr Exp'!F5186</f>
        <v>700574.85</v>
      </c>
      <c r="G5186" s="305">
        <f>'[11]Depr Exp'!G5186</f>
        <v>2.5499999999999998E-2</v>
      </c>
      <c r="H5186" s="524">
        <f>'[11]Depr Exp'!H5186</f>
        <v>1488.72</v>
      </c>
      <c r="I5186" s="523">
        <f>'[11]Depr Exp'!I5186</f>
        <v>700574.85</v>
      </c>
      <c r="J5186" s="305">
        <f>'[11]Depr Exp'!J5186</f>
        <v>2.5499999999999998E-2</v>
      </c>
      <c r="K5186" s="373">
        <f>'[11]Depr Exp'!K5186</f>
        <v>1488.7215562499998</v>
      </c>
      <c r="L5186" s="524">
        <f>'[11]Depr Exp'!L5186</f>
        <v>0</v>
      </c>
      <c r="M5186" s="144"/>
      <c r="N5186" s="144"/>
    </row>
    <row r="5187" spans="1:14">
      <c r="A5187" s="144" t="str">
        <f>'[11]Depr Exp'!A5187</f>
        <v>E3577 TSM U/G Conduit</v>
      </c>
      <c r="B5187" s="144" t="str">
        <f>'[11]Depr Exp'!B5187</f>
        <v>E3577 TSM U/G Conduit-8</v>
      </c>
      <c r="C5187" s="144" t="str">
        <f>'[11]Depr Exp'!C5187</f>
        <v>403E</v>
      </c>
      <c r="D5187" s="144"/>
      <c r="E5187" s="282">
        <f>'[11]Depr Exp'!E5187</f>
        <v>43343</v>
      </c>
      <c r="F5187" s="523">
        <f>'[11]Depr Exp'!F5187</f>
        <v>700574.85</v>
      </c>
      <c r="G5187" s="305">
        <f>'[11]Depr Exp'!G5187</f>
        <v>2.5499999999999998E-2</v>
      </c>
      <c r="H5187" s="524">
        <f>'[11]Depr Exp'!H5187</f>
        <v>1488.72</v>
      </c>
      <c r="I5187" s="523">
        <f>'[11]Depr Exp'!I5187</f>
        <v>700574.85</v>
      </c>
      <c r="J5187" s="305">
        <f>'[11]Depr Exp'!J5187</f>
        <v>2.5499999999999998E-2</v>
      </c>
      <c r="K5187" s="373">
        <f>'[11]Depr Exp'!K5187</f>
        <v>1488.7215562499998</v>
      </c>
      <c r="L5187" s="524">
        <f>'[11]Depr Exp'!L5187</f>
        <v>0</v>
      </c>
      <c r="M5187" s="144"/>
      <c r="N5187" s="144"/>
    </row>
    <row r="5188" spans="1:14">
      <c r="A5188" s="144" t="str">
        <f>'[11]Depr Exp'!A5188</f>
        <v>E3577 TSM U/G Conduit</v>
      </c>
      <c r="B5188" s="144" t="str">
        <f>'[11]Depr Exp'!B5188</f>
        <v>E3577 TSM U/G Conduit-9</v>
      </c>
      <c r="C5188" s="144" t="str">
        <f>'[11]Depr Exp'!C5188</f>
        <v>403E</v>
      </c>
      <c r="D5188" s="144"/>
      <c r="E5188" s="282">
        <f>'[11]Depr Exp'!E5188</f>
        <v>43373</v>
      </c>
      <c r="F5188" s="523">
        <f>'[11]Depr Exp'!F5188</f>
        <v>700574.85</v>
      </c>
      <c r="G5188" s="305">
        <f>'[11]Depr Exp'!G5188</f>
        <v>2.5499999999999998E-2</v>
      </c>
      <c r="H5188" s="524">
        <f>'[11]Depr Exp'!H5188</f>
        <v>1488.72</v>
      </c>
      <c r="I5188" s="523">
        <f>'[11]Depr Exp'!I5188</f>
        <v>700574.85</v>
      </c>
      <c r="J5188" s="305">
        <f>'[11]Depr Exp'!J5188</f>
        <v>2.5499999999999998E-2</v>
      </c>
      <c r="K5188" s="373">
        <f>'[11]Depr Exp'!K5188</f>
        <v>1488.7215562499998</v>
      </c>
      <c r="L5188" s="524">
        <f>'[11]Depr Exp'!L5188</f>
        <v>0</v>
      </c>
      <c r="M5188" s="144"/>
      <c r="N5188" s="144"/>
    </row>
    <row r="5189" spans="1:14">
      <c r="A5189" s="144" t="str">
        <f>'[11]Depr Exp'!A5189</f>
        <v>E3577 TSM U/G Conduit</v>
      </c>
      <c r="B5189" s="144" t="str">
        <f>'[11]Depr Exp'!B5189</f>
        <v>E3577 TSM U/G Conduit-10</v>
      </c>
      <c r="C5189" s="144" t="str">
        <f>'[11]Depr Exp'!C5189</f>
        <v>403E</v>
      </c>
      <c r="D5189" s="144"/>
      <c r="E5189" s="282">
        <f>'[11]Depr Exp'!E5189</f>
        <v>43404</v>
      </c>
      <c r="F5189" s="523">
        <f>'[11]Depr Exp'!F5189</f>
        <v>700574.85</v>
      </c>
      <c r="G5189" s="305">
        <f>'[11]Depr Exp'!G5189</f>
        <v>2.5499999999999998E-2</v>
      </c>
      <c r="H5189" s="524">
        <f>'[11]Depr Exp'!H5189</f>
        <v>1488.72</v>
      </c>
      <c r="I5189" s="523">
        <f>'[11]Depr Exp'!I5189</f>
        <v>700574.85</v>
      </c>
      <c r="J5189" s="305">
        <f>'[11]Depr Exp'!J5189</f>
        <v>2.5499999999999998E-2</v>
      </c>
      <c r="K5189" s="373">
        <f>'[11]Depr Exp'!K5189</f>
        <v>1488.7215562499998</v>
      </c>
      <c r="L5189" s="524">
        <f>'[11]Depr Exp'!L5189</f>
        <v>0</v>
      </c>
      <c r="M5189" s="144"/>
      <c r="N5189" s="144"/>
    </row>
    <row r="5190" spans="1:14">
      <c r="A5190" s="144" t="str">
        <f>'[11]Depr Exp'!A5190</f>
        <v>E3577 TSM U/G Conduit</v>
      </c>
      <c r="B5190" s="144" t="str">
        <f>'[11]Depr Exp'!B5190</f>
        <v>E3577 TSM U/G Conduit-11</v>
      </c>
      <c r="C5190" s="144" t="str">
        <f>'[11]Depr Exp'!C5190</f>
        <v>403E</v>
      </c>
      <c r="D5190" s="144"/>
      <c r="E5190" s="282">
        <f>'[11]Depr Exp'!E5190</f>
        <v>43434</v>
      </c>
      <c r="F5190" s="523">
        <f>'[11]Depr Exp'!F5190</f>
        <v>700574.85</v>
      </c>
      <c r="G5190" s="305">
        <f>'[11]Depr Exp'!G5190</f>
        <v>2.5499999999999998E-2</v>
      </c>
      <c r="H5190" s="524">
        <f>'[11]Depr Exp'!H5190</f>
        <v>1488.72</v>
      </c>
      <c r="I5190" s="523">
        <f>'[11]Depr Exp'!I5190</f>
        <v>700574.85</v>
      </c>
      <c r="J5190" s="305">
        <f>'[11]Depr Exp'!J5190</f>
        <v>2.5499999999999998E-2</v>
      </c>
      <c r="K5190" s="373">
        <f>'[11]Depr Exp'!K5190</f>
        <v>1488.7215562499998</v>
      </c>
      <c r="L5190" s="524">
        <f>'[11]Depr Exp'!L5190</f>
        <v>0</v>
      </c>
      <c r="M5190" s="144"/>
      <c r="N5190" s="144"/>
    </row>
    <row r="5191" spans="1:14">
      <c r="A5191" s="144" t="str">
        <f>'[11]Depr Exp'!A5191</f>
        <v>E3577 TSM U/G Conduit</v>
      </c>
      <c r="B5191" s="144" t="str">
        <f>'[11]Depr Exp'!B5191</f>
        <v>E3577 TSM U/G Conduit-12</v>
      </c>
      <c r="C5191" s="144" t="str">
        <f>'[11]Depr Exp'!C5191</f>
        <v>403E</v>
      </c>
      <c r="D5191" s="144"/>
      <c r="E5191" s="282">
        <f>'[11]Depr Exp'!E5191</f>
        <v>43465</v>
      </c>
      <c r="F5191" s="523">
        <f>'[11]Depr Exp'!F5191</f>
        <v>700574.85</v>
      </c>
      <c r="G5191" s="305">
        <f>'[11]Depr Exp'!G5191</f>
        <v>2.5499999999999998E-2</v>
      </c>
      <c r="H5191" s="524">
        <f>'[11]Depr Exp'!H5191</f>
        <v>1488.72</v>
      </c>
      <c r="I5191" s="523">
        <f>'[11]Depr Exp'!I5191</f>
        <v>700574.85</v>
      </c>
      <c r="J5191" s="305">
        <f>'[11]Depr Exp'!J5191</f>
        <v>2.5499999999999998E-2</v>
      </c>
      <c r="K5191" s="373">
        <f>'[11]Depr Exp'!K5191</f>
        <v>1488.7215562499998</v>
      </c>
      <c r="L5191" s="524">
        <f>'[11]Depr Exp'!L5191</f>
        <v>0</v>
      </c>
      <c r="M5191" s="144"/>
      <c r="N5191" s="144"/>
    </row>
    <row r="5192" spans="1:14" ht="15.75" thickBot="1">
      <c r="A5192" s="159" t="str">
        <f>'[11]Depr Exp'!A5192</f>
        <v>E3577 TSM U/G Conduit Total</v>
      </c>
      <c r="B5192" s="144">
        <f>'[11]Depr Exp'!B5192</f>
        <v>0</v>
      </c>
      <c r="C5192" s="502" t="str">
        <f>'[11]Depr Exp'!C5192</f>
        <v>ETSM</v>
      </c>
      <c r="D5192" s="144"/>
      <c r="E5192" s="281" t="str">
        <f>'[11]Depr Exp'!E5192</f>
        <v>Total</v>
      </c>
      <c r="F5192" s="141">
        <f>'[11]Depr Exp'!F5192</f>
        <v>0</v>
      </c>
      <c r="G5192" s="252">
        <f>'[11]Depr Exp'!G5192</f>
        <v>0</v>
      </c>
      <c r="H5192" s="286">
        <f>'[11]Depr Exp'!H5192</f>
        <v>17864.639999999996</v>
      </c>
      <c r="I5192" s="141">
        <f>'[11]Depr Exp'!I5192</f>
        <v>0</v>
      </c>
      <c r="J5192" s="252">
        <f>'[11]Depr Exp'!J5192</f>
        <v>0</v>
      </c>
      <c r="K5192" s="286">
        <f>'[11]Depr Exp'!K5192</f>
        <v>17864.658675000002</v>
      </c>
      <c r="L5192" s="286">
        <f>'[11]Depr Exp'!L5192</f>
        <v>0.02</v>
      </c>
      <c r="M5192" s="144"/>
      <c r="N5192" s="144"/>
    </row>
    <row r="5193" spans="1:14" ht="13.5" thickTop="1">
      <c r="A5193" s="144" t="str">
        <f>'[11]Depr Exp'!A5193</f>
        <v>E3579 (GIF)U/G Conduit,TLN-WHD@plnt</v>
      </c>
      <c r="B5193" s="144" t="str">
        <f>'[11]Depr Exp'!B5193</f>
        <v>E3579 (GIF)U/G Conduit,TLN-WHD@plnt-1</v>
      </c>
      <c r="C5193" s="144" t="str">
        <f>'[11]Depr Exp'!C5193</f>
        <v>403E</v>
      </c>
      <c r="D5193" s="144"/>
      <c r="E5193" s="282">
        <f>'[11]Depr Exp'!E5193</f>
        <v>43131</v>
      </c>
      <c r="F5193" s="523">
        <f>'[11]Depr Exp'!F5193</f>
        <v>510284.37</v>
      </c>
      <c r="G5193" s="305">
        <f>'[11]Depr Exp'!G5193</f>
        <v>1.7299999999999999E-2</v>
      </c>
      <c r="H5193" s="524">
        <f>'[11]Depr Exp'!H5193</f>
        <v>735.66</v>
      </c>
      <c r="I5193" s="523">
        <f>'[11]Depr Exp'!I5193</f>
        <v>510284.37</v>
      </c>
      <c r="J5193" s="305">
        <f>'[11]Depr Exp'!J5193</f>
        <v>1.7299999999999999E-2</v>
      </c>
      <c r="K5193" s="373">
        <f>'[11]Depr Exp'!K5193</f>
        <v>735.65996674999997</v>
      </c>
      <c r="L5193" s="524">
        <f>'[11]Depr Exp'!L5193</f>
        <v>0</v>
      </c>
      <c r="M5193" s="144"/>
      <c r="N5193" s="144"/>
    </row>
    <row r="5194" spans="1:14">
      <c r="A5194" s="144" t="str">
        <f>'[11]Depr Exp'!A5194</f>
        <v>E3579 (GIF)U/G Conduit,TLN-WHD@plnt</v>
      </c>
      <c r="B5194" s="144" t="str">
        <f>'[11]Depr Exp'!B5194</f>
        <v>E3579 (GIF)U/G Conduit,TLN-WHD@plnt-2</v>
      </c>
      <c r="C5194" s="144" t="str">
        <f>'[11]Depr Exp'!C5194</f>
        <v>403E</v>
      </c>
      <c r="D5194" s="144"/>
      <c r="E5194" s="282">
        <f>'[11]Depr Exp'!E5194</f>
        <v>43159</v>
      </c>
      <c r="F5194" s="523">
        <f>'[11]Depr Exp'!F5194</f>
        <v>510284.37</v>
      </c>
      <c r="G5194" s="305">
        <f>'[11]Depr Exp'!G5194</f>
        <v>1.7299999999999999E-2</v>
      </c>
      <c r="H5194" s="524">
        <f>'[11]Depr Exp'!H5194</f>
        <v>735.66</v>
      </c>
      <c r="I5194" s="523">
        <f>'[11]Depr Exp'!I5194</f>
        <v>510284.37</v>
      </c>
      <c r="J5194" s="305">
        <f>'[11]Depr Exp'!J5194</f>
        <v>1.7299999999999999E-2</v>
      </c>
      <c r="K5194" s="373">
        <f>'[11]Depr Exp'!K5194</f>
        <v>735.65996674999997</v>
      </c>
      <c r="L5194" s="524">
        <f>'[11]Depr Exp'!L5194</f>
        <v>0</v>
      </c>
      <c r="M5194" s="144"/>
      <c r="N5194" s="144"/>
    </row>
    <row r="5195" spans="1:14">
      <c r="A5195" s="144" t="str">
        <f>'[11]Depr Exp'!A5195</f>
        <v>E3579 (GIF)U/G Conduit,TLN-WHD@plnt</v>
      </c>
      <c r="B5195" s="144" t="str">
        <f>'[11]Depr Exp'!B5195</f>
        <v>E3579 (GIF)U/G Conduit,TLN-WHD@plnt-3</v>
      </c>
      <c r="C5195" s="144" t="str">
        <f>'[11]Depr Exp'!C5195</f>
        <v>403E</v>
      </c>
      <c r="D5195" s="144"/>
      <c r="E5195" s="282">
        <f>'[11]Depr Exp'!E5195</f>
        <v>43190</v>
      </c>
      <c r="F5195" s="523">
        <f>'[11]Depr Exp'!F5195</f>
        <v>510284.37</v>
      </c>
      <c r="G5195" s="305">
        <f>'[11]Depr Exp'!G5195</f>
        <v>1.7299999999999999E-2</v>
      </c>
      <c r="H5195" s="524">
        <f>'[11]Depr Exp'!H5195</f>
        <v>735.66</v>
      </c>
      <c r="I5195" s="523">
        <f>'[11]Depr Exp'!I5195</f>
        <v>510284.37</v>
      </c>
      <c r="J5195" s="305">
        <f>'[11]Depr Exp'!J5195</f>
        <v>1.7299999999999999E-2</v>
      </c>
      <c r="K5195" s="373">
        <f>'[11]Depr Exp'!K5195</f>
        <v>735.65996674999997</v>
      </c>
      <c r="L5195" s="524">
        <f>'[11]Depr Exp'!L5195</f>
        <v>0</v>
      </c>
      <c r="M5195" s="144"/>
      <c r="N5195" s="144"/>
    </row>
    <row r="5196" spans="1:14">
      <c r="A5196" s="144" t="str">
        <f>'[11]Depr Exp'!A5196</f>
        <v>E3579 (GIF)U/G Conduit,TLN-WHD@plnt</v>
      </c>
      <c r="B5196" s="144" t="str">
        <f>'[11]Depr Exp'!B5196</f>
        <v>E3579 (GIF)U/G Conduit,TLN-WHD@plnt-4</v>
      </c>
      <c r="C5196" s="144" t="str">
        <f>'[11]Depr Exp'!C5196</f>
        <v>403E</v>
      </c>
      <c r="D5196" s="144"/>
      <c r="E5196" s="282">
        <f>'[11]Depr Exp'!E5196</f>
        <v>43220</v>
      </c>
      <c r="F5196" s="523">
        <f>'[11]Depr Exp'!F5196</f>
        <v>510284.37</v>
      </c>
      <c r="G5196" s="305">
        <f>'[11]Depr Exp'!G5196</f>
        <v>1.7299999999999999E-2</v>
      </c>
      <c r="H5196" s="524">
        <f>'[11]Depr Exp'!H5196</f>
        <v>735.66</v>
      </c>
      <c r="I5196" s="523">
        <f>'[11]Depr Exp'!I5196</f>
        <v>510284.37</v>
      </c>
      <c r="J5196" s="305">
        <f>'[11]Depr Exp'!J5196</f>
        <v>1.7299999999999999E-2</v>
      </c>
      <c r="K5196" s="373">
        <f>'[11]Depr Exp'!K5196</f>
        <v>735.65996674999997</v>
      </c>
      <c r="L5196" s="524">
        <f>'[11]Depr Exp'!L5196</f>
        <v>0</v>
      </c>
      <c r="M5196" s="144"/>
      <c r="N5196" s="144"/>
    </row>
    <row r="5197" spans="1:14">
      <c r="A5197" s="144" t="str">
        <f>'[11]Depr Exp'!A5197</f>
        <v>E3579 (GIF)U/G Conduit,TLN-WHD@plnt</v>
      </c>
      <c r="B5197" s="144" t="str">
        <f>'[11]Depr Exp'!B5197</f>
        <v>E3579 (GIF)U/G Conduit,TLN-WHD@plnt-5</v>
      </c>
      <c r="C5197" s="144" t="str">
        <f>'[11]Depr Exp'!C5197</f>
        <v>403E</v>
      </c>
      <c r="D5197" s="144"/>
      <c r="E5197" s="282">
        <f>'[11]Depr Exp'!E5197</f>
        <v>43251</v>
      </c>
      <c r="F5197" s="523">
        <f>'[11]Depr Exp'!F5197</f>
        <v>510284.37</v>
      </c>
      <c r="G5197" s="305">
        <f>'[11]Depr Exp'!G5197</f>
        <v>1.7299999999999999E-2</v>
      </c>
      <c r="H5197" s="524">
        <f>'[11]Depr Exp'!H5197</f>
        <v>735.66</v>
      </c>
      <c r="I5197" s="523">
        <f>'[11]Depr Exp'!I5197</f>
        <v>510284.37</v>
      </c>
      <c r="J5197" s="305">
        <f>'[11]Depr Exp'!J5197</f>
        <v>1.7299999999999999E-2</v>
      </c>
      <c r="K5197" s="373">
        <f>'[11]Depr Exp'!K5197</f>
        <v>735.65996674999997</v>
      </c>
      <c r="L5197" s="524">
        <f>'[11]Depr Exp'!L5197</f>
        <v>0</v>
      </c>
      <c r="M5197" s="144"/>
      <c r="N5197" s="144"/>
    </row>
    <row r="5198" spans="1:14">
      <c r="A5198" s="144" t="str">
        <f>'[11]Depr Exp'!A5198</f>
        <v>E3579 (GIF)U/G Conduit,TLN-WHD@plnt</v>
      </c>
      <c r="B5198" s="144" t="str">
        <f>'[11]Depr Exp'!B5198</f>
        <v>E3579 (GIF)U/G Conduit,TLN-WHD@plnt-6</v>
      </c>
      <c r="C5198" s="144" t="str">
        <f>'[11]Depr Exp'!C5198</f>
        <v>403E</v>
      </c>
      <c r="D5198" s="144"/>
      <c r="E5198" s="282">
        <f>'[11]Depr Exp'!E5198</f>
        <v>43281</v>
      </c>
      <c r="F5198" s="523">
        <f>'[11]Depr Exp'!F5198</f>
        <v>510284.37</v>
      </c>
      <c r="G5198" s="305">
        <f>'[11]Depr Exp'!G5198</f>
        <v>1.7299999999999999E-2</v>
      </c>
      <c r="H5198" s="524">
        <f>'[11]Depr Exp'!H5198</f>
        <v>735.66</v>
      </c>
      <c r="I5198" s="523">
        <f>'[11]Depr Exp'!I5198</f>
        <v>510284.37</v>
      </c>
      <c r="J5198" s="305">
        <f>'[11]Depr Exp'!J5198</f>
        <v>1.7299999999999999E-2</v>
      </c>
      <c r="K5198" s="373">
        <f>'[11]Depr Exp'!K5198</f>
        <v>735.65996674999997</v>
      </c>
      <c r="L5198" s="524">
        <f>'[11]Depr Exp'!L5198</f>
        <v>0</v>
      </c>
      <c r="M5198" s="144"/>
      <c r="N5198" s="144"/>
    </row>
    <row r="5199" spans="1:14">
      <c r="A5199" s="144" t="str">
        <f>'[11]Depr Exp'!A5199</f>
        <v>E3579 (GIF)U/G Conduit,TLN-WHD@plnt</v>
      </c>
      <c r="B5199" s="144" t="str">
        <f>'[11]Depr Exp'!B5199</f>
        <v>E3579 (GIF)U/G Conduit,TLN-WHD@plnt-7</v>
      </c>
      <c r="C5199" s="144" t="str">
        <f>'[11]Depr Exp'!C5199</f>
        <v>403E</v>
      </c>
      <c r="D5199" s="144"/>
      <c r="E5199" s="282">
        <f>'[11]Depr Exp'!E5199</f>
        <v>43312</v>
      </c>
      <c r="F5199" s="523">
        <f>'[11]Depr Exp'!F5199</f>
        <v>510284.37</v>
      </c>
      <c r="G5199" s="305">
        <f>'[11]Depr Exp'!G5199</f>
        <v>1.7299999999999999E-2</v>
      </c>
      <c r="H5199" s="524">
        <f>'[11]Depr Exp'!H5199</f>
        <v>735.66</v>
      </c>
      <c r="I5199" s="523">
        <f>'[11]Depr Exp'!I5199</f>
        <v>510284.37</v>
      </c>
      <c r="J5199" s="305">
        <f>'[11]Depr Exp'!J5199</f>
        <v>1.7299999999999999E-2</v>
      </c>
      <c r="K5199" s="373">
        <f>'[11]Depr Exp'!K5199</f>
        <v>735.65996674999997</v>
      </c>
      <c r="L5199" s="524">
        <f>'[11]Depr Exp'!L5199</f>
        <v>0</v>
      </c>
      <c r="M5199" s="144"/>
      <c r="N5199" s="144"/>
    </row>
    <row r="5200" spans="1:14">
      <c r="A5200" s="144" t="str">
        <f>'[11]Depr Exp'!A5200</f>
        <v>E3579 (GIF)U/G Conduit,TLN-WHD@plnt</v>
      </c>
      <c r="B5200" s="144" t="str">
        <f>'[11]Depr Exp'!B5200</f>
        <v>E3579 (GIF)U/G Conduit,TLN-WHD@plnt-8</v>
      </c>
      <c r="C5200" s="144" t="str">
        <f>'[11]Depr Exp'!C5200</f>
        <v>403E</v>
      </c>
      <c r="D5200" s="144"/>
      <c r="E5200" s="282">
        <f>'[11]Depr Exp'!E5200</f>
        <v>43343</v>
      </c>
      <c r="F5200" s="523">
        <f>'[11]Depr Exp'!F5200</f>
        <v>510284.37</v>
      </c>
      <c r="G5200" s="305">
        <f>'[11]Depr Exp'!G5200</f>
        <v>1.7299999999999999E-2</v>
      </c>
      <c r="H5200" s="524">
        <f>'[11]Depr Exp'!H5200</f>
        <v>735.66</v>
      </c>
      <c r="I5200" s="523">
        <f>'[11]Depr Exp'!I5200</f>
        <v>510284.37</v>
      </c>
      <c r="J5200" s="305">
        <f>'[11]Depr Exp'!J5200</f>
        <v>1.7299999999999999E-2</v>
      </c>
      <c r="K5200" s="373">
        <f>'[11]Depr Exp'!K5200</f>
        <v>735.65996674999997</v>
      </c>
      <c r="L5200" s="524">
        <f>'[11]Depr Exp'!L5200</f>
        <v>0</v>
      </c>
      <c r="M5200" s="144"/>
      <c r="N5200" s="144"/>
    </row>
    <row r="5201" spans="1:14">
      <c r="A5201" s="144" t="str">
        <f>'[11]Depr Exp'!A5201</f>
        <v>E3579 (GIF)U/G Conduit,TLN-WHD@plnt</v>
      </c>
      <c r="B5201" s="144" t="str">
        <f>'[11]Depr Exp'!B5201</f>
        <v>E3579 (GIF)U/G Conduit,TLN-WHD@plnt-9</v>
      </c>
      <c r="C5201" s="144" t="str">
        <f>'[11]Depr Exp'!C5201</f>
        <v>403E</v>
      </c>
      <c r="D5201" s="144"/>
      <c r="E5201" s="282">
        <f>'[11]Depr Exp'!E5201</f>
        <v>43373</v>
      </c>
      <c r="F5201" s="523">
        <f>'[11]Depr Exp'!F5201</f>
        <v>510284.37</v>
      </c>
      <c r="G5201" s="305">
        <f>'[11]Depr Exp'!G5201</f>
        <v>1.7299999999999999E-2</v>
      </c>
      <c r="H5201" s="524">
        <f>'[11]Depr Exp'!H5201</f>
        <v>735.66</v>
      </c>
      <c r="I5201" s="523">
        <f>'[11]Depr Exp'!I5201</f>
        <v>510284.37</v>
      </c>
      <c r="J5201" s="305">
        <f>'[11]Depr Exp'!J5201</f>
        <v>1.7299999999999999E-2</v>
      </c>
      <c r="K5201" s="373">
        <f>'[11]Depr Exp'!K5201</f>
        <v>735.65996674999997</v>
      </c>
      <c r="L5201" s="524">
        <f>'[11]Depr Exp'!L5201</f>
        <v>0</v>
      </c>
      <c r="M5201" s="144"/>
      <c r="N5201" s="144"/>
    </row>
    <row r="5202" spans="1:14">
      <c r="A5202" s="144" t="str">
        <f>'[11]Depr Exp'!A5202</f>
        <v>E3579 (GIF)U/G Conduit,TLN-WHD@plnt</v>
      </c>
      <c r="B5202" s="144" t="str">
        <f>'[11]Depr Exp'!B5202</f>
        <v>E3579 (GIF)U/G Conduit,TLN-WHD@plnt-10</v>
      </c>
      <c r="C5202" s="144" t="str">
        <f>'[11]Depr Exp'!C5202</f>
        <v>403E</v>
      </c>
      <c r="D5202" s="144"/>
      <c r="E5202" s="282">
        <f>'[11]Depr Exp'!E5202</f>
        <v>43404</v>
      </c>
      <c r="F5202" s="523">
        <f>'[11]Depr Exp'!F5202</f>
        <v>510284.37</v>
      </c>
      <c r="G5202" s="305">
        <f>'[11]Depr Exp'!G5202</f>
        <v>1.7299999999999999E-2</v>
      </c>
      <c r="H5202" s="524">
        <f>'[11]Depr Exp'!H5202</f>
        <v>735.66</v>
      </c>
      <c r="I5202" s="523">
        <f>'[11]Depr Exp'!I5202</f>
        <v>510284.37</v>
      </c>
      <c r="J5202" s="305">
        <f>'[11]Depr Exp'!J5202</f>
        <v>1.7299999999999999E-2</v>
      </c>
      <c r="K5202" s="373">
        <f>'[11]Depr Exp'!K5202</f>
        <v>735.65996674999997</v>
      </c>
      <c r="L5202" s="524">
        <f>'[11]Depr Exp'!L5202</f>
        <v>0</v>
      </c>
      <c r="M5202" s="144"/>
      <c r="N5202" s="144"/>
    </row>
    <row r="5203" spans="1:14">
      <c r="A5203" s="144" t="str">
        <f>'[11]Depr Exp'!A5203</f>
        <v>E3579 (GIF)U/G Conduit,TLN-WHD@plnt</v>
      </c>
      <c r="B5203" s="144" t="str">
        <f>'[11]Depr Exp'!B5203</f>
        <v>E3579 (GIF)U/G Conduit,TLN-WHD@plnt-11</v>
      </c>
      <c r="C5203" s="144" t="str">
        <f>'[11]Depr Exp'!C5203</f>
        <v>403E</v>
      </c>
      <c r="D5203" s="144"/>
      <c r="E5203" s="282">
        <f>'[11]Depr Exp'!E5203</f>
        <v>43434</v>
      </c>
      <c r="F5203" s="523">
        <f>'[11]Depr Exp'!F5203</f>
        <v>510284.37</v>
      </c>
      <c r="G5203" s="305">
        <f>'[11]Depr Exp'!G5203</f>
        <v>1.7299999999999999E-2</v>
      </c>
      <c r="H5203" s="524">
        <f>'[11]Depr Exp'!H5203</f>
        <v>735.66</v>
      </c>
      <c r="I5203" s="523">
        <f>'[11]Depr Exp'!I5203</f>
        <v>510284.37</v>
      </c>
      <c r="J5203" s="305">
        <f>'[11]Depr Exp'!J5203</f>
        <v>1.7299999999999999E-2</v>
      </c>
      <c r="K5203" s="373">
        <f>'[11]Depr Exp'!K5203</f>
        <v>735.65996674999997</v>
      </c>
      <c r="L5203" s="524">
        <f>'[11]Depr Exp'!L5203</f>
        <v>0</v>
      </c>
      <c r="M5203" s="144"/>
      <c r="N5203" s="144"/>
    </row>
    <row r="5204" spans="1:14">
      <c r="A5204" s="144" t="str">
        <f>'[11]Depr Exp'!A5204</f>
        <v>E3579 (GIF)U/G Conduit,TLN-WHD@plnt</v>
      </c>
      <c r="B5204" s="144" t="str">
        <f>'[11]Depr Exp'!B5204</f>
        <v>E3579 (GIF)U/G Conduit,TLN-WHD@plnt-12</v>
      </c>
      <c r="C5204" s="144" t="str">
        <f>'[11]Depr Exp'!C5204</f>
        <v>403E</v>
      </c>
      <c r="D5204" s="144"/>
      <c r="E5204" s="282">
        <f>'[11]Depr Exp'!E5204</f>
        <v>43465</v>
      </c>
      <c r="F5204" s="523">
        <f>'[11]Depr Exp'!F5204</f>
        <v>510284.37</v>
      </c>
      <c r="G5204" s="305">
        <f>'[11]Depr Exp'!G5204</f>
        <v>1.7299999999999999E-2</v>
      </c>
      <c r="H5204" s="524">
        <f>'[11]Depr Exp'!H5204</f>
        <v>735.66</v>
      </c>
      <c r="I5204" s="523">
        <f>'[11]Depr Exp'!I5204</f>
        <v>510284.37</v>
      </c>
      <c r="J5204" s="305">
        <f>'[11]Depr Exp'!J5204</f>
        <v>1.7299999999999999E-2</v>
      </c>
      <c r="K5204" s="373">
        <f>'[11]Depr Exp'!K5204</f>
        <v>735.65996674999997</v>
      </c>
      <c r="L5204" s="524">
        <f>'[11]Depr Exp'!L5204</f>
        <v>0</v>
      </c>
      <c r="M5204" s="144"/>
      <c r="N5204" s="144"/>
    </row>
    <row r="5205" spans="1:14" ht="15.75" thickBot="1">
      <c r="A5205" s="159" t="str">
        <f>'[11]Depr Exp'!A5205</f>
        <v>E3579 (GIF)U/G Conduit,TLN-WHD@plnt Total</v>
      </c>
      <c r="B5205" s="144">
        <f>'[11]Depr Exp'!B5205</f>
        <v>0</v>
      </c>
      <c r="C5205" s="502" t="str">
        <f>'[11]Depr Exp'!C5205</f>
        <v>ETSM</v>
      </c>
      <c r="D5205" s="144"/>
      <c r="E5205" s="281" t="str">
        <f>'[11]Depr Exp'!E5205</f>
        <v>Total</v>
      </c>
      <c r="F5205" s="141">
        <f>'[11]Depr Exp'!F5205</f>
        <v>0</v>
      </c>
      <c r="G5205" s="252">
        <f>'[11]Depr Exp'!G5205</f>
        <v>0</v>
      </c>
      <c r="H5205" s="286">
        <f>'[11]Depr Exp'!H5205</f>
        <v>8827.92</v>
      </c>
      <c r="I5205" s="141">
        <f>'[11]Depr Exp'!I5205</f>
        <v>0</v>
      </c>
      <c r="J5205" s="252">
        <f>'[11]Depr Exp'!J5205</f>
        <v>0</v>
      </c>
      <c r="K5205" s="286">
        <f>'[11]Depr Exp'!K5205</f>
        <v>8827.9196009999978</v>
      </c>
      <c r="L5205" s="286">
        <f>'[11]Depr Exp'!L5205</f>
        <v>0</v>
      </c>
      <c r="M5205" s="144"/>
      <c r="N5205" s="144"/>
    </row>
    <row r="5206" spans="1:14" ht="13.5" thickTop="1">
      <c r="A5206" s="144" t="str">
        <f>'[11]Depr Exp'!A5206</f>
        <v>E3587 TSM U/G Conductor/Devices</v>
      </c>
      <c r="B5206" s="144" t="str">
        <f>'[11]Depr Exp'!B5206</f>
        <v>E3587 TSM U/G Conductor/Devices-1</v>
      </c>
      <c r="C5206" s="144" t="str">
        <f>'[11]Depr Exp'!C5206</f>
        <v>403E</v>
      </c>
      <c r="D5206" s="144"/>
      <c r="E5206" s="282">
        <f>'[11]Depr Exp'!E5206</f>
        <v>43131</v>
      </c>
      <c r="F5206" s="523">
        <f>'[11]Depr Exp'!F5206</f>
        <v>2932873.15</v>
      </c>
      <c r="G5206" s="305">
        <f>'[11]Depr Exp'!G5206</f>
        <v>7.4000000000000003E-3</v>
      </c>
      <c r="H5206" s="524">
        <f>'[11]Depr Exp'!H5206</f>
        <v>1808.61</v>
      </c>
      <c r="I5206" s="523">
        <f>'[11]Depr Exp'!I5206</f>
        <v>2932873.15</v>
      </c>
      <c r="J5206" s="305">
        <f>'[11]Depr Exp'!J5206</f>
        <v>7.4000000000000003E-3</v>
      </c>
      <c r="K5206" s="373">
        <f>'[11]Depr Exp'!K5206</f>
        <v>1808.6051091666668</v>
      </c>
      <c r="L5206" s="524">
        <f>'[11]Depr Exp'!L5206</f>
        <v>0</v>
      </c>
      <c r="M5206" s="144"/>
      <c r="N5206" s="144"/>
    </row>
    <row r="5207" spans="1:14">
      <c r="A5207" s="144" t="str">
        <f>'[11]Depr Exp'!A5207</f>
        <v>E3587 TSM U/G Conductor/Devices</v>
      </c>
      <c r="B5207" s="144" t="str">
        <f>'[11]Depr Exp'!B5207</f>
        <v>E3587 TSM U/G Conductor/Devices-2</v>
      </c>
      <c r="C5207" s="144" t="str">
        <f>'[11]Depr Exp'!C5207</f>
        <v>403E</v>
      </c>
      <c r="D5207" s="144"/>
      <c r="E5207" s="282">
        <f>'[11]Depr Exp'!E5207</f>
        <v>43159</v>
      </c>
      <c r="F5207" s="523">
        <f>'[11]Depr Exp'!F5207</f>
        <v>2932873.15</v>
      </c>
      <c r="G5207" s="305">
        <f>'[11]Depr Exp'!G5207</f>
        <v>7.4000000000000003E-3</v>
      </c>
      <c r="H5207" s="524">
        <f>'[11]Depr Exp'!H5207</f>
        <v>1808.61</v>
      </c>
      <c r="I5207" s="523">
        <f>'[11]Depr Exp'!I5207</f>
        <v>2932873.15</v>
      </c>
      <c r="J5207" s="305">
        <f>'[11]Depr Exp'!J5207</f>
        <v>7.4000000000000003E-3</v>
      </c>
      <c r="K5207" s="373">
        <f>'[11]Depr Exp'!K5207</f>
        <v>1808.6051091666668</v>
      </c>
      <c r="L5207" s="524">
        <f>'[11]Depr Exp'!L5207</f>
        <v>0</v>
      </c>
      <c r="M5207" s="144"/>
      <c r="N5207" s="144"/>
    </row>
    <row r="5208" spans="1:14">
      <c r="A5208" s="144" t="str">
        <f>'[11]Depr Exp'!A5208</f>
        <v>E3587 TSM U/G Conductor/Devices</v>
      </c>
      <c r="B5208" s="144" t="str">
        <f>'[11]Depr Exp'!B5208</f>
        <v>E3587 TSM U/G Conductor/Devices-3</v>
      </c>
      <c r="C5208" s="144" t="str">
        <f>'[11]Depr Exp'!C5208</f>
        <v>403E</v>
      </c>
      <c r="D5208" s="144"/>
      <c r="E5208" s="282">
        <f>'[11]Depr Exp'!E5208</f>
        <v>43190</v>
      </c>
      <c r="F5208" s="523">
        <f>'[11]Depr Exp'!F5208</f>
        <v>2932873.15</v>
      </c>
      <c r="G5208" s="305">
        <f>'[11]Depr Exp'!G5208</f>
        <v>7.4000000000000003E-3</v>
      </c>
      <c r="H5208" s="524">
        <f>'[11]Depr Exp'!H5208</f>
        <v>1808.61</v>
      </c>
      <c r="I5208" s="523">
        <f>'[11]Depr Exp'!I5208</f>
        <v>2932873.15</v>
      </c>
      <c r="J5208" s="305">
        <f>'[11]Depr Exp'!J5208</f>
        <v>7.4000000000000003E-3</v>
      </c>
      <c r="K5208" s="373">
        <f>'[11]Depr Exp'!K5208</f>
        <v>1808.6051091666668</v>
      </c>
      <c r="L5208" s="524">
        <f>'[11]Depr Exp'!L5208</f>
        <v>0</v>
      </c>
      <c r="M5208" s="144"/>
      <c r="N5208" s="144"/>
    </row>
    <row r="5209" spans="1:14">
      <c r="A5209" s="144" t="str">
        <f>'[11]Depr Exp'!A5209</f>
        <v>E3587 TSM U/G Conductor/Devices</v>
      </c>
      <c r="B5209" s="144" t="str">
        <f>'[11]Depr Exp'!B5209</f>
        <v>E3587 TSM U/G Conductor/Devices-4</v>
      </c>
      <c r="C5209" s="144" t="str">
        <f>'[11]Depr Exp'!C5209</f>
        <v>403E</v>
      </c>
      <c r="D5209" s="144"/>
      <c r="E5209" s="282">
        <f>'[11]Depr Exp'!E5209</f>
        <v>43220</v>
      </c>
      <c r="F5209" s="523">
        <f>'[11]Depr Exp'!F5209</f>
        <v>2932873.15</v>
      </c>
      <c r="G5209" s="305">
        <f>'[11]Depr Exp'!G5209</f>
        <v>7.4000000000000003E-3</v>
      </c>
      <c r="H5209" s="524">
        <f>'[11]Depr Exp'!H5209</f>
        <v>1808.61</v>
      </c>
      <c r="I5209" s="523">
        <f>'[11]Depr Exp'!I5209</f>
        <v>2932873.15</v>
      </c>
      <c r="J5209" s="305">
        <f>'[11]Depr Exp'!J5209</f>
        <v>7.4000000000000003E-3</v>
      </c>
      <c r="K5209" s="373">
        <f>'[11]Depr Exp'!K5209</f>
        <v>1808.6051091666668</v>
      </c>
      <c r="L5209" s="524">
        <f>'[11]Depr Exp'!L5209</f>
        <v>0</v>
      </c>
      <c r="M5209" s="144"/>
      <c r="N5209" s="144"/>
    </row>
    <row r="5210" spans="1:14">
      <c r="A5210" s="144" t="str">
        <f>'[11]Depr Exp'!A5210</f>
        <v>E3587 TSM U/G Conductor/Devices</v>
      </c>
      <c r="B5210" s="144" t="str">
        <f>'[11]Depr Exp'!B5210</f>
        <v>E3587 TSM U/G Conductor/Devices-5</v>
      </c>
      <c r="C5210" s="144" t="str">
        <f>'[11]Depr Exp'!C5210</f>
        <v>403E</v>
      </c>
      <c r="D5210" s="144"/>
      <c r="E5210" s="282">
        <f>'[11]Depr Exp'!E5210</f>
        <v>43251</v>
      </c>
      <c r="F5210" s="523">
        <f>'[11]Depr Exp'!F5210</f>
        <v>2932873.15</v>
      </c>
      <c r="G5210" s="305">
        <f>'[11]Depr Exp'!G5210</f>
        <v>7.4000000000000003E-3</v>
      </c>
      <c r="H5210" s="524">
        <f>'[11]Depr Exp'!H5210</f>
        <v>1808.61</v>
      </c>
      <c r="I5210" s="523">
        <f>'[11]Depr Exp'!I5210</f>
        <v>2932873.15</v>
      </c>
      <c r="J5210" s="305">
        <f>'[11]Depr Exp'!J5210</f>
        <v>7.4000000000000003E-3</v>
      </c>
      <c r="K5210" s="373">
        <f>'[11]Depr Exp'!K5210</f>
        <v>1808.6051091666668</v>
      </c>
      <c r="L5210" s="524">
        <f>'[11]Depr Exp'!L5210</f>
        <v>0</v>
      </c>
      <c r="M5210" s="144"/>
      <c r="N5210" s="144"/>
    </row>
    <row r="5211" spans="1:14">
      <c r="A5211" s="144" t="str">
        <f>'[11]Depr Exp'!A5211</f>
        <v>E3587 TSM U/G Conductor/Devices</v>
      </c>
      <c r="B5211" s="144" t="str">
        <f>'[11]Depr Exp'!B5211</f>
        <v>E3587 TSM U/G Conductor/Devices-6</v>
      </c>
      <c r="C5211" s="144" t="str">
        <f>'[11]Depr Exp'!C5211</f>
        <v>403E</v>
      </c>
      <c r="D5211" s="144"/>
      <c r="E5211" s="282">
        <f>'[11]Depr Exp'!E5211</f>
        <v>43281</v>
      </c>
      <c r="F5211" s="523">
        <f>'[11]Depr Exp'!F5211</f>
        <v>2932873.15</v>
      </c>
      <c r="G5211" s="305">
        <f>'[11]Depr Exp'!G5211</f>
        <v>7.4000000000000003E-3</v>
      </c>
      <c r="H5211" s="524">
        <f>'[11]Depr Exp'!H5211</f>
        <v>1808.61</v>
      </c>
      <c r="I5211" s="523">
        <f>'[11]Depr Exp'!I5211</f>
        <v>2932873.15</v>
      </c>
      <c r="J5211" s="305">
        <f>'[11]Depr Exp'!J5211</f>
        <v>7.4000000000000003E-3</v>
      </c>
      <c r="K5211" s="373">
        <f>'[11]Depr Exp'!K5211</f>
        <v>1808.6051091666668</v>
      </c>
      <c r="L5211" s="524">
        <f>'[11]Depr Exp'!L5211</f>
        <v>0</v>
      </c>
      <c r="M5211" s="144"/>
      <c r="N5211" s="144"/>
    </row>
    <row r="5212" spans="1:14">
      <c r="A5212" s="144" t="str">
        <f>'[11]Depr Exp'!A5212</f>
        <v>E3587 TSM U/G Conductor/Devices</v>
      </c>
      <c r="B5212" s="144" t="str">
        <f>'[11]Depr Exp'!B5212</f>
        <v>E3587 TSM U/G Conductor/Devices-7</v>
      </c>
      <c r="C5212" s="144" t="str">
        <f>'[11]Depr Exp'!C5212</f>
        <v>403E</v>
      </c>
      <c r="D5212" s="144"/>
      <c r="E5212" s="282">
        <f>'[11]Depr Exp'!E5212</f>
        <v>43312</v>
      </c>
      <c r="F5212" s="523">
        <f>'[11]Depr Exp'!F5212</f>
        <v>2932873.15</v>
      </c>
      <c r="G5212" s="305">
        <f>'[11]Depr Exp'!G5212</f>
        <v>7.4000000000000003E-3</v>
      </c>
      <c r="H5212" s="524">
        <f>'[11]Depr Exp'!H5212</f>
        <v>1808.61</v>
      </c>
      <c r="I5212" s="523">
        <f>'[11]Depr Exp'!I5212</f>
        <v>2932873.15</v>
      </c>
      <c r="J5212" s="305">
        <f>'[11]Depr Exp'!J5212</f>
        <v>7.4000000000000003E-3</v>
      </c>
      <c r="K5212" s="373">
        <f>'[11]Depr Exp'!K5212</f>
        <v>1808.6051091666668</v>
      </c>
      <c r="L5212" s="524">
        <f>'[11]Depr Exp'!L5212</f>
        <v>0</v>
      </c>
      <c r="M5212" s="144"/>
      <c r="N5212" s="144"/>
    </row>
    <row r="5213" spans="1:14">
      <c r="A5213" s="144" t="str">
        <f>'[11]Depr Exp'!A5213</f>
        <v>E3587 TSM U/G Conductor/Devices</v>
      </c>
      <c r="B5213" s="144" t="str">
        <f>'[11]Depr Exp'!B5213</f>
        <v>E3587 TSM U/G Conductor/Devices-8</v>
      </c>
      <c r="C5213" s="144" t="str">
        <f>'[11]Depr Exp'!C5213</f>
        <v>403E</v>
      </c>
      <c r="D5213" s="144"/>
      <c r="E5213" s="282">
        <f>'[11]Depr Exp'!E5213</f>
        <v>43343</v>
      </c>
      <c r="F5213" s="523">
        <f>'[11]Depr Exp'!F5213</f>
        <v>2932873.15</v>
      </c>
      <c r="G5213" s="305">
        <f>'[11]Depr Exp'!G5213</f>
        <v>7.4000000000000003E-3</v>
      </c>
      <c r="H5213" s="524">
        <f>'[11]Depr Exp'!H5213</f>
        <v>1808.61</v>
      </c>
      <c r="I5213" s="523">
        <f>'[11]Depr Exp'!I5213</f>
        <v>2932873.15</v>
      </c>
      <c r="J5213" s="305">
        <f>'[11]Depr Exp'!J5213</f>
        <v>7.4000000000000003E-3</v>
      </c>
      <c r="K5213" s="373">
        <f>'[11]Depr Exp'!K5213</f>
        <v>1808.6051091666668</v>
      </c>
      <c r="L5213" s="524">
        <f>'[11]Depr Exp'!L5213</f>
        <v>0</v>
      </c>
      <c r="M5213" s="144"/>
      <c r="N5213" s="144"/>
    </row>
    <row r="5214" spans="1:14">
      <c r="A5214" s="144" t="str">
        <f>'[11]Depr Exp'!A5214</f>
        <v>E3587 TSM U/G Conductor/Devices</v>
      </c>
      <c r="B5214" s="144" t="str">
        <f>'[11]Depr Exp'!B5214</f>
        <v>E3587 TSM U/G Conductor/Devices-9</v>
      </c>
      <c r="C5214" s="144" t="str">
        <f>'[11]Depr Exp'!C5214</f>
        <v>403E</v>
      </c>
      <c r="D5214" s="144"/>
      <c r="E5214" s="282">
        <f>'[11]Depr Exp'!E5214</f>
        <v>43373</v>
      </c>
      <c r="F5214" s="523">
        <f>'[11]Depr Exp'!F5214</f>
        <v>2932873.15</v>
      </c>
      <c r="G5214" s="305">
        <f>'[11]Depr Exp'!G5214</f>
        <v>7.4000000000000003E-3</v>
      </c>
      <c r="H5214" s="524">
        <f>'[11]Depr Exp'!H5214</f>
        <v>1808.61</v>
      </c>
      <c r="I5214" s="523">
        <f>'[11]Depr Exp'!I5214</f>
        <v>2932873.15</v>
      </c>
      <c r="J5214" s="305">
        <f>'[11]Depr Exp'!J5214</f>
        <v>7.4000000000000003E-3</v>
      </c>
      <c r="K5214" s="373">
        <f>'[11]Depr Exp'!K5214</f>
        <v>1808.6051091666668</v>
      </c>
      <c r="L5214" s="524">
        <f>'[11]Depr Exp'!L5214</f>
        <v>0</v>
      </c>
      <c r="M5214" s="144"/>
      <c r="N5214" s="144"/>
    </row>
    <row r="5215" spans="1:14">
      <c r="A5215" s="144" t="str">
        <f>'[11]Depr Exp'!A5215</f>
        <v>E3587 TSM U/G Conductor/Devices</v>
      </c>
      <c r="B5215" s="144" t="str">
        <f>'[11]Depr Exp'!B5215</f>
        <v>E3587 TSM U/G Conductor/Devices-10</v>
      </c>
      <c r="C5215" s="144" t="str">
        <f>'[11]Depr Exp'!C5215</f>
        <v>403E</v>
      </c>
      <c r="D5215" s="144"/>
      <c r="E5215" s="282">
        <f>'[11]Depr Exp'!E5215</f>
        <v>43404</v>
      </c>
      <c r="F5215" s="523">
        <f>'[11]Depr Exp'!F5215</f>
        <v>2932873.15</v>
      </c>
      <c r="G5215" s="305">
        <f>'[11]Depr Exp'!G5215</f>
        <v>7.4000000000000003E-3</v>
      </c>
      <c r="H5215" s="524">
        <f>'[11]Depr Exp'!H5215</f>
        <v>1808.61</v>
      </c>
      <c r="I5215" s="523">
        <f>'[11]Depr Exp'!I5215</f>
        <v>2932873.15</v>
      </c>
      <c r="J5215" s="305">
        <f>'[11]Depr Exp'!J5215</f>
        <v>7.4000000000000003E-3</v>
      </c>
      <c r="K5215" s="373">
        <f>'[11]Depr Exp'!K5215</f>
        <v>1808.6051091666668</v>
      </c>
      <c r="L5215" s="524">
        <f>'[11]Depr Exp'!L5215</f>
        <v>0</v>
      </c>
      <c r="M5215" s="144"/>
      <c r="N5215" s="144"/>
    </row>
    <row r="5216" spans="1:14">
      <c r="A5216" s="144" t="str">
        <f>'[11]Depr Exp'!A5216</f>
        <v>E3587 TSM U/G Conductor/Devices</v>
      </c>
      <c r="B5216" s="144" t="str">
        <f>'[11]Depr Exp'!B5216</f>
        <v>E3587 TSM U/G Conductor/Devices-11</v>
      </c>
      <c r="C5216" s="144" t="str">
        <f>'[11]Depr Exp'!C5216</f>
        <v>403E</v>
      </c>
      <c r="D5216" s="144"/>
      <c r="E5216" s="282">
        <f>'[11]Depr Exp'!E5216</f>
        <v>43434</v>
      </c>
      <c r="F5216" s="523">
        <f>'[11]Depr Exp'!F5216</f>
        <v>2932873.15</v>
      </c>
      <c r="G5216" s="305">
        <f>'[11]Depr Exp'!G5216</f>
        <v>7.4000000000000003E-3</v>
      </c>
      <c r="H5216" s="524">
        <f>'[11]Depr Exp'!H5216</f>
        <v>1808.61</v>
      </c>
      <c r="I5216" s="523">
        <f>'[11]Depr Exp'!I5216</f>
        <v>2932873.15</v>
      </c>
      <c r="J5216" s="305">
        <f>'[11]Depr Exp'!J5216</f>
        <v>7.4000000000000003E-3</v>
      </c>
      <c r="K5216" s="373">
        <f>'[11]Depr Exp'!K5216</f>
        <v>1808.6051091666668</v>
      </c>
      <c r="L5216" s="524">
        <f>'[11]Depr Exp'!L5216</f>
        <v>0</v>
      </c>
      <c r="M5216" s="144"/>
      <c r="N5216" s="144"/>
    </row>
    <row r="5217" spans="1:14">
      <c r="A5217" s="144" t="str">
        <f>'[11]Depr Exp'!A5217</f>
        <v>E3587 TSM U/G Conductor/Devices</v>
      </c>
      <c r="B5217" s="144" t="str">
        <f>'[11]Depr Exp'!B5217</f>
        <v>E3587 TSM U/G Conductor/Devices-12</v>
      </c>
      <c r="C5217" s="144" t="str">
        <f>'[11]Depr Exp'!C5217</f>
        <v>403E</v>
      </c>
      <c r="D5217" s="144"/>
      <c r="E5217" s="282">
        <f>'[11]Depr Exp'!E5217</f>
        <v>43465</v>
      </c>
      <c r="F5217" s="523">
        <f>'[11]Depr Exp'!F5217</f>
        <v>2932873.15</v>
      </c>
      <c r="G5217" s="305">
        <f>'[11]Depr Exp'!G5217</f>
        <v>7.4000000000000003E-3</v>
      </c>
      <c r="H5217" s="524">
        <f>'[11]Depr Exp'!H5217</f>
        <v>1808.61</v>
      </c>
      <c r="I5217" s="523">
        <f>'[11]Depr Exp'!I5217</f>
        <v>2932873.15</v>
      </c>
      <c r="J5217" s="305">
        <f>'[11]Depr Exp'!J5217</f>
        <v>7.4000000000000003E-3</v>
      </c>
      <c r="K5217" s="373">
        <f>'[11]Depr Exp'!K5217</f>
        <v>1808.6051091666668</v>
      </c>
      <c r="L5217" s="524">
        <f>'[11]Depr Exp'!L5217</f>
        <v>0</v>
      </c>
      <c r="M5217" s="144"/>
      <c r="N5217" s="144"/>
    </row>
    <row r="5218" spans="1:14" ht="15.75" thickBot="1">
      <c r="A5218" s="159" t="str">
        <f>'[11]Depr Exp'!A5218</f>
        <v>E3587 TSM U/G Conductor/Devices Total</v>
      </c>
      <c r="B5218" s="144">
        <f>'[11]Depr Exp'!B5218</f>
        <v>0</v>
      </c>
      <c r="C5218" s="502" t="str">
        <f>'[11]Depr Exp'!C5218</f>
        <v>ETSM</v>
      </c>
      <c r="D5218" s="144"/>
      <c r="E5218" s="281" t="str">
        <f>'[11]Depr Exp'!E5218</f>
        <v>Total</v>
      </c>
      <c r="F5218" s="141">
        <f>'[11]Depr Exp'!F5218</f>
        <v>0</v>
      </c>
      <c r="G5218" s="252">
        <f>'[11]Depr Exp'!G5218</f>
        <v>0</v>
      </c>
      <c r="H5218" s="286">
        <f>'[11]Depr Exp'!H5218</f>
        <v>21703.320000000003</v>
      </c>
      <c r="I5218" s="141">
        <f>'[11]Depr Exp'!I5218</f>
        <v>0</v>
      </c>
      <c r="J5218" s="252">
        <f>'[11]Depr Exp'!J5218</f>
        <v>0</v>
      </c>
      <c r="K5218" s="286">
        <f>'[11]Depr Exp'!K5218</f>
        <v>21703.261310000002</v>
      </c>
      <c r="L5218" s="286">
        <f>'[11]Depr Exp'!L5218</f>
        <v>-0.06</v>
      </c>
      <c r="M5218" s="144"/>
      <c r="N5218" s="144"/>
    </row>
    <row r="5219" spans="1:14" ht="13.5" thickTop="1">
      <c r="A5219" s="144" t="str">
        <f>'[11]Depr Exp'!A5219</f>
        <v>E3589 (GIF) U/G Cond, Fred 1/APC</v>
      </c>
      <c r="B5219" s="144" t="str">
        <f>'[11]Depr Exp'!B5219</f>
        <v>E3589 (GIF) U/G Cond, Fred 1/APC-1</v>
      </c>
      <c r="C5219" s="144" t="str">
        <f>'[11]Depr Exp'!C5219</f>
        <v>403E</v>
      </c>
      <c r="D5219" s="144"/>
      <c r="E5219" s="282">
        <f>'[11]Depr Exp'!E5219</f>
        <v>43131</v>
      </c>
      <c r="F5219" s="523">
        <f>'[11]Depr Exp'!F5219</f>
        <v>3475100.76</v>
      </c>
      <c r="G5219" s="305">
        <f>'[11]Depr Exp'!G5219</f>
        <v>1.55E-2</v>
      </c>
      <c r="H5219" s="524">
        <f>'[11]Depr Exp'!H5219</f>
        <v>4488.67</v>
      </c>
      <c r="I5219" s="523">
        <f>'[11]Depr Exp'!I5219</f>
        <v>3475100.76</v>
      </c>
      <c r="J5219" s="305">
        <f>'[11]Depr Exp'!J5219</f>
        <v>1.55E-2</v>
      </c>
      <c r="K5219" s="373">
        <f>'[11]Depr Exp'!K5219</f>
        <v>4488.6718149999997</v>
      </c>
      <c r="L5219" s="524">
        <f>'[11]Depr Exp'!L5219</f>
        <v>0</v>
      </c>
      <c r="M5219" s="144"/>
      <c r="N5219" s="144"/>
    </row>
    <row r="5220" spans="1:14">
      <c r="A5220" s="144" t="str">
        <f>'[11]Depr Exp'!A5220</f>
        <v>E3589 (GIF) U/G Cond, Fred 1/APC</v>
      </c>
      <c r="B5220" s="144" t="str">
        <f>'[11]Depr Exp'!B5220</f>
        <v>E3589 (GIF) U/G Cond, Fred 1/APC-2</v>
      </c>
      <c r="C5220" s="144" t="str">
        <f>'[11]Depr Exp'!C5220</f>
        <v>403E</v>
      </c>
      <c r="D5220" s="144"/>
      <c r="E5220" s="282">
        <f>'[11]Depr Exp'!E5220</f>
        <v>43159</v>
      </c>
      <c r="F5220" s="523">
        <f>'[11]Depr Exp'!F5220</f>
        <v>3475100.76</v>
      </c>
      <c r="G5220" s="305">
        <f>'[11]Depr Exp'!G5220</f>
        <v>1.55E-2</v>
      </c>
      <c r="H5220" s="524">
        <f>'[11]Depr Exp'!H5220</f>
        <v>4488.67</v>
      </c>
      <c r="I5220" s="523">
        <f>'[11]Depr Exp'!I5220</f>
        <v>3475100.76</v>
      </c>
      <c r="J5220" s="305">
        <f>'[11]Depr Exp'!J5220</f>
        <v>1.55E-2</v>
      </c>
      <c r="K5220" s="373">
        <f>'[11]Depr Exp'!K5220</f>
        <v>4488.6718149999997</v>
      </c>
      <c r="L5220" s="524">
        <f>'[11]Depr Exp'!L5220</f>
        <v>0</v>
      </c>
      <c r="M5220" s="144"/>
      <c r="N5220" s="144"/>
    </row>
    <row r="5221" spans="1:14">
      <c r="A5221" s="144" t="str">
        <f>'[11]Depr Exp'!A5221</f>
        <v>E3589 (GIF) U/G Cond, Fred 1/APC</v>
      </c>
      <c r="B5221" s="144" t="str">
        <f>'[11]Depr Exp'!B5221</f>
        <v>E3589 (GIF) U/G Cond, Fred 1/APC-3</v>
      </c>
      <c r="C5221" s="144" t="str">
        <f>'[11]Depr Exp'!C5221</f>
        <v>403E</v>
      </c>
      <c r="D5221" s="144"/>
      <c r="E5221" s="282">
        <f>'[11]Depr Exp'!E5221</f>
        <v>43190</v>
      </c>
      <c r="F5221" s="523">
        <f>'[11]Depr Exp'!F5221</f>
        <v>3475100.76</v>
      </c>
      <c r="G5221" s="305">
        <f>'[11]Depr Exp'!G5221</f>
        <v>1.55E-2</v>
      </c>
      <c r="H5221" s="524">
        <f>'[11]Depr Exp'!H5221</f>
        <v>4488.67</v>
      </c>
      <c r="I5221" s="523">
        <f>'[11]Depr Exp'!I5221</f>
        <v>3475100.76</v>
      </c>
      <c r="J5221" s="305">
        <f>'[11]Depr Exp'!J5221</f>
        <v>1.55E-2</v>
      </c>
      <c r="K5221" s="373">
        <f>'[11]Depr Exp'!K5221</f>
        <v>4488.6718149999997</v>
      </c>
      <c r="L5221" s="524">
        <f>'[11]Depr Exp'!L5221</f>
        <v>0</v>
      </c>
      <c r="M5221" s="144"/>
      <c r="N5221" s="144"/>
    </row>
    <row r="5222" spans="1:14">
      <c r="A5222" s="144" t="str">
        <f>'[11]Depr Exp'!A5222</f>
        <v>E3589 (GIF) U/G Cond, Fred 1/APC</v>
      </c>
      <c r="B5222" s="144" t="str">
        <f>'[11]Depr Exp'!B5222</f>
        <v>E3589 (GIF) U/G Cond, Fred 1/APC-4</v>
      </c>
      <c r="C5222" s="144" t="str">
        <f>'[11]Depr Exp'!C5222</f>
        <v>403E</v>
      </c>
      <c r="D5222" s="144"/>
      <c r="E5222" s="282">
        <f>'[11]Depr Exp'!E5222</f>
        <v>43220</v>
      </c>
      <c r="F5222" s="523">
        <f>'[11]Depr Exp'!F5222</f>
        <v>3475100.76</v>
      </c>
      <c r="G5222" s="305">
        <f>'[11]Depr Exp'!G5222</f>
        <v>1.55E-2</v>
      </c>
      <c r="H5222" s="524">
        <f>'[11]Depr Exp'!H5222</f>
        <v>4488.67</v>
      </c>
      <c r="I5222" s="523">
        <f>'[11]Depr Exp'!I5222</f>
        <v>3475100.76</v>
      </c>
      <c r="J5222" s="305">
        <f>'[11]Depr Exp'!J5222</f>
        <v>1.55E-2</v>
      </c>
      <c r="K5222" s="373">
        <f>'[11]Depr Exp'!K5222</f>
        <v>4488.6718149999997</v>
      </c>
      <c r="L5222" s="524">
        <f>'[11]Depr Exp'!L5222</f>
        <v>0</v>
      </c>
      <c r="M5222" s="144"/>
      <c r="N5222" s="144"/>
    </row>
    <row r="5223" spans="1:14">
      <c r="A5223" s="144" t="str">
        <f>'[11]Depr Exp'!A5223</f>
        <v>E3589 (GIF) U/G Cond, Fred 1/APC</v>
      </c>
      <c r="B5223" s="144" t="str">
        <f>'[11]Depr Exp'!B5223</f>
        <v>E3589 (GIF) U/G Cond, Fred 1/APC-5</v>
      </c>
      <c r="C5223" s="144" t="str">
        <f>'[11]Depr Exp'!C5223</f>
        <v>403E</v>
      </c>
      <c r="D5223" s="144"/>
      <c r="E5223" s="282">
        <f>'[11]Depr Exp'!E5223</f>
        <v>43251</v>
      </c>
      <c r="F5223" s="523">
        <f>'[11]Depr Exp'!F5223</f>
        <v>3475100.76</v>
      </c>
      <c r="G5223" s="305">
        <f>'[11]Depr Exp'!G5223</f>
        <v>1.55E-2</v>
      </c>
      <c r="H5223" s="524">
        <f>'[11]Depr Exp'!H5223</f>
        <v>4488.67</v>
      </c>
      <c r="I5223" s="523">
        <f>'[11]Depr Exp'!I5223</f>
        <v>3475100.76</v>
      </c>
      <c r="J5223" s="305">
        <f>'[11]Depr Exp'!J5223</f>
        <v>1.55E-2</v>
      </c>
      <c r="K5223" s="373">
        <f>'[11]Depr Exp'!K5223</f>
        <v>4488.6718149999997</v>
      </c>
      <c r="L5223" s="524">
        <f>'[11]Depr Exp'!L5223</f>
        <v>0</v>
      </c>
      <c r="M5223" s="144"/>
      <c r="N5223" s="144"/>
    </row>
    <row r="5224" spans="1:14">
      <c r="A5224" s="144" t="str">
        <f>'[11]Depr Exp'!A5224</f>
        <v>E3589 (GIF) U/G Cond, Fred 1/APC</v>
      </c>
      <c r="B5224" s="144" t="str">
        <f>'[11]Depr Exp'!B5224</f>
        <v>E3589 (GIF) U/G Cond, Fred 1/APC-6</v>
      </c>
      <c r="C5224" s="144" t="str">
        <f>'[11]Depr Exp'!C5224</f>
        <v>403E</v>
      </c>
      <c r="D5224" s="144"/>
      <c r="E5224" s="282">
        <f>'[11]Depr Exp'!E5224</f>
        <v>43281</v>
      </c>
      <c r="F5224" s="523">
        <f>'[11]Depr Exp'!F5224</f>
        <v>3475100.76</v>
      </c>
      <c r="G5224" s="305">
        <f>'[11]Depr Exp'!G5224</f>
        <v>1.55E-2</v>
      </c>
      <c r="H5224" s="524">
        <f>'[11]Depr Exp'!H5224</f>
        <v>4488.67</v>
      </c>
      <c r="I5224" s="523">
        <f>'[11]Depr Exp'!I5224</f>
        <v>3475100.76</v>
      </c>
      <c r="J5224" s="305">
        <f>'[11]Depr Exp'!J5224</f>
        <v>1.55E-2</v>
      </c>
      <c r="K5224" s="373">
        <f>'[11]Depr Exp'!K5224</f>
        <v>4488.6718149999997</v>
      </c>
      <c r="L5224" s="524">
        <f>'[11]Depr Exp'!L5224</f>
        <v>0</v>
      </c>
      <c r="M5224" s="144"/>
      <c r="N5224" s="144"/>
    </row>
    <row r="5225" spans="1:14">
      <c r="A5225" s="144" t="str">
        <f>'[11]Depr Exp'!A5225</f>
        <v>E3589 (GIF) U/G Cond, Fred 1/APC</v>
      </c>
      <c r="B5225" s="144" t="str">
        <f>'[11]Depr Exp'!B5225</f>
        <v>E3589 (GIF) U/G Cond, Fred 1/APC-7</v>
      </c>
      <c r="C5225" s="144" t="str">
        <f>'[11]Depr Exp'!C5225</f>
        <v>403E</v>
      </c>
      <c r="D5225" s="144"/>
      <c r="E5225" s="282">
        <f>'[11]Depr Exp'!E5225</f>
        <v>43312</v>
      </c>
      <c r="F5225" s="523">
        <f>'[11]Depr Exp'!F5225</f>
        <v>3475100.76</v>
      </c>
      <c r="G5225" s="305">
        <f>'[11]Depr Exp'!G5225</f>
        <v>1.55E-2</v>
      </c>
      <c r="H5225" s="524">
        <f>'[11]Depr Exp'!H5225</f>
        <v>4488.67</v>
      </c>
      <c r="I5225" s="523">
        <f>'[11]Depr Exp'!I5225</f>
        <v>3475100.76</v>
      </c>
      <c r="J5225" s="305">
        <f>'[11]Depr Exp'!J5225</f>
        <v>1.55E-2</v>
      </c>
      <c r="K5225" s="373">
        <f>'[11]Depr Exp'!K5225</f>
        <v>4488.6718149999997</v>
      </c>
      <c r="L5225" s="524">
        <f>'[11]Depr Exp'!L5225</f>
        <v>0</v>
      </c>
      <c r="M5225" s="144"/>
      <c r="N5225" s="144"/>
    </row>
    <row r="5226" spans="1:14">
      <c r="A5226" s="144" t="str">
        <f>'[11]Depr Exp'!A5226</f>
        <v>E3589 (GIF) U/G Cond, Fred 1/APC</v>
      </c>
      <c r="B5226" s="144" t="str">
        <f>'[11]Depr Exp'!B5226</f>
        <v>E3589 (GIF) U/G Cond, Fred 1/APC-8</v>
      </c>
      <c r="C5226" s="144" t="str">
        <f>'[11]Depr Exp'!C5226</f>
        <v>403E</v>
      </c>
      <c r="D5226" s="144"/>
      <c r="E5226" s="282">
        <f>'[11]Depr Exp'!E5226</f>
        <v>43343</v>
      </c>
      <c r="F5226" s="523">
        <f>'[11]Depr Exp'!F5226</f>
        <v>3475100.76</v>
      </c>
      <c r="G5226" s="305">
        <f>'[11]Depr Exp'!G5226</f>
        <v>1.55E-2</v>
      </c>
      <c r="H5226" s="524">
        <f>'[11]Depr Exp'!H5226</f>
        <v>4488.67</v>
      </c>
      <c r="I5226" s="523">
        <f>'[11]Depr Exp'!I5226</f>
        <v>3475100.76</v>
      </c>
      <c r="J5226" s="305">
        <f>'[11]Depr Exp'!J5226</f>
        <v>1.55E-2</v>
      </c>
      <c r="K5226" s="373">
        <f>'[11]Depr Exp'!K5226</f>
        <v>4488.6718149999997</v>
      </c>
      <c r="L5226" s="524">
        <f>'[11]Depr Exp'!L5226</f>
        <v>0</v>
      </c>
      <c r="M5226" s="144"/>
      <c r="N5226" s="144"/>
    </row>
    <row r="5227" spans="1:14">
      <c r="A5227" s="144" t="str">
        <f>'[11]Depr Exp'!A5227</f>
        <v>E3589 (GIF) U/G Cond, Fred 1/APC</v>
      </c>
      <c r="B5227" s="144" t="str">
        <f>'[11]Depr Exp'!B5227</f>
        <v>E3589 (GIF) U/G Cond, Fred 1/APC-9</v>
      </c>
      <c r="C5227" s="144" t="str">
        <f>'[11]Depr Exp'!C5227</f>
        <v>403E</v>
      </c>
      <c r="D5227" s="144"/>
      <c r="E5227" s="282">
        <f>'[11]Depr Exp'!E5227</f>
        <v>43373</v>
      </c>
      <c r="F5227" s="523">
        <f>'[11]Depr Exp'!F5227</f>
        <v>3475100.76</v>
      </c>
      <c r="G5227" s="305">
        <f>'[11]Depr Exp'!G5227</f>
        <v>1.55E-2</v>
      </c>
      <c r="H5227" s="524">
        <f>'[11]Depr Exp'!H5227</f>
        <v>4488.67</v>
      </c>
      <c r="I5227" s="523">
        <f>'[11]Depr Exp'!I5227</f>
        <v>3475100.76</v>
      </c>
      <c r="J5227" s="305">
        <f>'[11]Depr Exp'!J5227</f>
        <v>1.55E-2</v>
      </c>
      <c r="K5227" s="373">
        <f>'[11]Depr Exp'!K5227</f>
        <v>4488.6718149999997</v>
      </c>
      <c r="L5227" s="524">
        <f>'[11]Depr Exp'!L5227</f>
        <v>0</v>
      </c>
      <c r="M5227" s="144"/>
      <c r="N5227" s="144"/>
    </row>
    <row r="5228" spans="1:14">
      <c r="A5228" s="144" t="str">
        <f>'[11]Depr Exp'!A5228</f>
        <v>E3589 (GIF) U/G Cond, Fred 1/APC</v>
      </c>
      <c r="B5228" s="144" t="str">
        <f>'[11]Depr Exp'!B5228</f>
        <v>E3589 (GIF) U/G Cond, Fred 1/APC-10</v>
      </c>
      <c r="C5228" s="144" t="str">
        <f>'[11]Depr Exp'!C5228</f>
        <v>403E</v>
      </c>
      <c r="D5228" s="144"/>
      <c r="E5228" s="282">
        <f>'[11]Depr Exp'!E5228</f>
        <v>43404</v>
      </c>
      <c r="F5228" s="523">
        <f>'[11]Depr Exp'!F5228</f>
        <v>3475100.76</v>
      </c>
      <c r="G5228" s="305">
        <f>'[11]Depr Exp'!G5228</f>
        <v>1.55E-2</v>
      </c>
      <c r="H5228" s="524">
        <f>'[11]Depr Exp'!H5228</f>
        <v>4488.67</v>
      </c>
      <c r="I5228" s="523">
        <f>'[11]Depr Exp'!I5228</f>
        <v>3475100.76</v>
      </c>
      <c r="J5228" s="305">
        <f>'[11]Depr Exp'!J5228</f>
        <v>1.55E-2</v>
      </c>
      <c r="K5228" s="373">
        <f>'[11]Depr Exp'!K5228</f>
        <v>4488.6718149999997</v>
      </c>
      <c r="L5228" s="524">
        <f>'[11]Depr Exp'!L5228</f>
        <v>0</v>
      </c>
      <c r="M5228" s="144"/>
      <c r="N5228" s="144"/>
    </row>
    <row r="5229" spans="1:14">
      <c r="A5229" s="144" t="str">
        <f>'[11]Depr Exp'!A5229</f>
        <v>E3589 (GIF) U/G Cond, Fred 1/APC</v>
      </c>
      <c r="B5229" s="144" t="str">
        <f>'[11]Depr Exp'!B5229</f>
        <v>E3589 (GIF) U/G Cond, Fred 1/APC-11</v>
      </c>
      <c r="C5229" s="144" t="str">
        <f>'[11]Depr Exp'!C5229</f>
        <v>403E</v>
      </c>
      <c r="D5229" s="144"/>
      <c r="E5229" s="282">
        <f>'[11]Depr Exp'!E5229</f>
        <v>43434</v>
      </c>
      <c r="F5229" s="523">
        <f>'[11]Depr Exp'!F5229</f>
        <v>3475100.76</v>
      </c>
      <c r="G5229" s="305">
        <f>'[11]Depr Exp'!G5229</f>
        <v>1.55E-2</v>
      </c>
      <c r="H5229" s="524">
        <f>'[11]Depr Exp'!H5229</f>
        <v>4488.67</v>
      </c>
      <c r="I5229" s="523">
        <f>'[11]Depr Exp'!I5229</f>
        <v>3475100.76</v>
      </c>
      <c r="J5229" s="305">
        <f>'[11]Depr Exp'!J5229</f>
        <v>1.55E-2</v>
      </c>
      <c r="K5229" s="373">
        <f>'[11]Depr Exp'!K5229</f>
        <v>4488.6718149999997</v>
      </c>
      <c r="L5229" s="524">
        <f>'[11]Depr Exp'!L5229</f>
        <v>0</v>
      </c>
      <c r="M5229" s="144"/>
      <c r="N5229" s="144"/>
    </row>
    <row r="5230" spans="1:14">
      <c r="A5230" s="144" t="str">
        <f>'[11]Depr Exp'!A5230</f>
        <v>E3589 (GIF) U/G Cond, Fred 1/APC</v>
      </c>
      <c r="B5230" s="144" t="str">
        <f>'[11]Depr Exp'!B5230</f>
        <v>E3589 (GIF) U/G Cond, Fred 1/APC-12</v>
      </c>
      <c r="C5230" s="144" t="str">
        <f>'[11]Depr Exp'!C5230</f>
        <v>403E</v>
      </c>
      <c r="D5230" s="144"/>
      <c r="E5230" s="282">
        <f>'[11]Depr Exp'!E5230</f>
        <v>43465</v>
      </c>
      <c r="F5230" s="523">
        <f>'[11]Depr Exp'!F5230</f>
        <v>3475100.76</v>
      </c>
      <c r="G5230" s="305">
        <f>'[11]Depr Exp'!G5230</f>
        <v>1.55E-2</v>
      </c>
      <c r="H5230" s="524">
        <f>'[11]Depr Exp'!H5230</f>
        <v>4488.67</v>
      </c>
      <c r="I5230" s="523">
        <f>'[11]Depr Exp'!I5230</f>
        <v>3475100.76</v>
      </c>
      <c r="J5230" s="305">
        <f>'[11]Depr Exp'!J5230</f>
        <v>1.55E-2</v>
      </c>
      <c r="K5230" s="373">
        <f>'[11]Depr Exp'!K5230</f>
        <v>4488.6718149999997</v>
      </c>
      <c r="L5230" s="524">
        <f>'[11]Depr Exp'!L5230</f>
        <v>0</v>
      </c>
      <c r="M5230" s="144"/>
      <c r="N5230" s="144"/>
    </row>
    <row r="5231" spans="1:14" ht="15.75" thickBot="1">
      <c r="A5231" s="159" t="str">
        <f>'[11]Depr Exp'!A5231</f>
        <v>E3589 (GIF) U/G Cond, Fred 1/APC Total</v>
      </c>
      <c r="B5231" s="144">
        <f>'[11]Depr Exp'!B5231</f>
        <v>0</v>
      </c>
      <c r="C5231" s="502" t="str">
        <f>'[11]Depr Exp'!C5231</f>
        <v>ETSM</v>
      </c>
      <c r="D5231" s="144"/>
      <c r="E5231" s="281" t="str">
        <f>'[11]Depr Exp'!E5231</f>
        <v>Total</v>
      </c>
      <c r="F5231" s="141">
        <f>'[11]Depr Exp'!F5231</f>
        <v>0</v>
      </c>
      <c r="G5231" s="252">
        <f>'[11]Depr Exp'!G5231</f>
        <v>0</v>
      </c>
      <c r="H5231" s="286">
        <f>'[11]Depr Exp'!H5231</f>
        <v>53864.039999999986</v>
      </c>
      <c r="I5231" s="141">
        <f>'[11]Depr Exp'!I5231</f>
        <v>0</v>
      </c>
      <c r="J5231" s="252">
        <f>'[11]Depr Exp'!J5231</f>
        <v>0</v>
      </c>
      <c r="K5231" s="286">
        <f>'[11]Depr Exp'!K5231</f>
        <v>53864.061780000011</v>
      </c>
      <c r="L5231" s="286">
        <f>'[11]Depr Exp'!L5231</f>
        <v>0.02</v>
      </c>
      <c r="M5231" s="144"/>
      <c r="N5231" s="144"/>
    </row>
    <row r="5232" spans="1:14" ht="13.5" thickTop="1">
      <c r="A5232" s="144" t="str">
        <f>'[11]Depr Exp'!A5232</f>
        <v>E3589 (GIF) UG Conductor, LSR</v>
      </c>
      <c r="B5232" s="144" t="str">
        <f>'[11]Depr Exp'!B5232</f>
        <v>E3589 (GIF) UG Conductor, LSR-1</v>
      </c>
      <c r="C5232" s="144" t="str">
        <f>'[11]Depr Exp'!C5232</f>
        <v>403E</v>
      </c>
      <c r="D5232" s="144"/>
      <c r="E5232" s="282">
        <f>'[11]Depr Exp'!E5232</f>
        <v>43131</v>
      </c>
      <c r="F5232" s="523">
        <f>'[11]Depr Exp'!F5232</f>
        <v>22545729.120000001</v>
      </c>
      <c r="G5232" s="305">
        <f>'[11]Depr Exp'!G5232</f>
        <v>1.55E-2</v>
      </c>
      <c r="H5232" s="524">
        <f>'[11]Depr Exp'!H5232</f>
        <v>29121.57</v>
      </c>
      <c r="I5232" s="523">
        <f>'[11]Depr Exp'!I5232</f>
        <v>22545729.120000001</v>
      </c>
      <c r="J5232" s="305">
        <f>'[11]Depr Exp'!J5232</f>
        <v>1.55E-2</v>
      </c>
      <c r="K5232" s="373">
        <f>'[11]Depr Exp'!K5232</f>
        <v>29121.566780000005</v>
      </c>
      <c r="L5232" s="524">
        <f>'[11]Depr Exp'!L5232</f>
        <v>0</v>
      </c>
      <c r="M5232" s="144"/>
      <c r="N5232" s="144"/>
    </row>
    <row r="5233" spans="1:14">
      <c r="A5233" s="144" t="str">
        <f>'[11]Depr Exp'!A5233</f>
        <v>E3589 (GIF) UG Conductor, LSR</v>
      </c>
      <c r="B5233" s="144" t="str">
        <f>'[11]Depr Exp'!B5233</f>
        <v>E3589 (GIF) UG Conductor, LSR-2</v>
      </c>
      <c r="C5233" s="144" t="str">
        <f>'[11]Depr Exp'!C5233</f>
        <v>403E</v>
      </c>
      <c r="D5233" s="144"/>
      <c r="E5233" s="282">
        <f>'[11]Depr Exp'!E5233</f>
        <v>43159</v>
      </c>
      <c r="F5233" s="523">
        <f>'[11]Depr Exp'!F5233</f>
        <v>22545729.120000001</v>
      </c>
      <c r="G5233" s="305">
        <f>'[11]Depr Exp'!G5233</f>
        <v>1.55E-2</v>
      </c>
      <c r="H5233" s="524">
        <f>'[11]Depr Exp'!H5233</f>
        <v>29121.57</v>
      </c>
      <c r="I5233" s="523">
        <f>'[11]Depr Exp'!I5233</f>
        <v>22545729.120000001</v>
      </c>
      <c r="J5233" s="305">
        <f>'[11]Depr Exp'!J5233</f>
        <v>1.55E-2</v>
      </c>
      <c r="K5233" s="373">
        <f>'[11]Depr Exp'!K5233</f>
        <v>29121.566780000005</v>
      </c>
      <c r="L5233" s="524">
        <f>'[11]Depr Exp'!L5233</f>
        <v>0</v>
      </c>
      <c r="M5233" s="144"/>
      <c r="N5233" s="144"/>
    </row>
    <row r="5234" spans="1:14">
      <c r="A5234" s="144" t="str">
        <f>'[11]Depr Exp'!A5234</f>
        <v>E3589 (GIF) UG Conductor, LSR</v>
      </c>
      <c r="B5234" s="144" t="str">
        <f>'[11]Depr Exp'!B5234</f>
        <v>E3589 (GIF) UG Conductor, LSR-3</v>
      </c>
      <c r="C5234" s="144" t="str">
        <f>'[11]Depr Exp'!C5234</f>
        <v>403E</v>
      </c>
      <c r="D5234" s="144"/>
      <c r="E5234" s="282">
        <f>'[11]Depr Exp'!E5234</f>
        <v>43190</v>
      </c>
      <c r="F5234" s="523">
        <f>'[11]Depr Exp'!F5234</f>
        <v>22545729.120000001</v>
      </c>
      <c r="G5234" s="305">
        <f>'[11]Depr Exp'!G5234</f>
        <v>1.55E-2</v>
      </c>
      <c r="H5234" s="524">
        <f>'[11]Depr Exp'!H5234</f>
        <v>29121.57</v>
      </c>
      <c r="I5234" s="523">
        <f>'[11]Depr Exp'!I5234</f>
        <v>22545729.120000001</v>
      </c>
      <c r="J5234" s="305">
        <f>'[11]Depr Exp'!J5234</f>
        <v>1.55E-2</v>
      </c>
      <c r="K5234" s="373">
        <f>'[11]Depr Exp'!K5234</f>
        <v>29121.566780000005</v>
      </c>
      <c r="L5234" s="524">
        <f>'[11]Depr Exp'!L5234</f>
        <v>0</v>
      </c>
      <c r="M5234" s="144"/>
      <c r="N5234" s="144"/>
    </row>
    <row r="5235" spans="1:14">
      <c r="A5235" s="144" t="str">
        <f>'[11]Depr Exp'!A5235</f>
        <v>E3589 (GIF) UG Conductor, LSR</v>
      </c>
      <c r="B5235" s="144" t="str">
        <f>'[11]Depr Exp'!B5235</f>
        <v>E3589 (GIF) UG Conductor, LSR-4</v>
      </c>
      <c r="C5235" s="144" t="str">
        <f>'[11]Depr Exp'!C5235</f>
        <v>403E</v>
      </c>
      <c r="D5235" s="144"/>
      <c r="E5235" s="282">
        <f>'[11]Depr Exp'!E5235</f>
        <v>43220</v>
      </c>
      <c r="F5235" s="523">
        <f>'[11]Depr Exp'!F5235</f>
        <v>22545729.120000001</v>
      </c>
      <c r="G5235" s="305">
        <f>'[11]Depr Exp'!G5235</f>
        <v>1.55E-2</v>
      </c>
      <c r="H5235" s="524">
        <f>'[11]Depr Exp'!H5235</f>
        <v>29121.57</v>
      </c>
      <c r="I5235" s="523">
        <f>'[11]Depr Exp'!I5235</f>
        <v>22545729.120000001</v>
      </c>
      <c r="J5235" s="305">
        <f>'[11]Depr Exp'!J5235</f>
        <v>1.55E-2</v>
      </c>
      <c r="K5235" s="373">
        <f>'[11]Depr Exp'!K5235</f>
        <v>29121.566780000005</v>
      </c>
      <c r="L5235" s="524">
        <f>'[11]Depr Exp'!L5235</f>
        <v>0</v>
      </c>
      <c r="M5235" s="144"/>
      <c r="N5235" s="144"/>
    </row>
    <row r="5236" spans="1:14">
      <c r="A5236" s="144" t="str">
        <f>'[11]Depr Exp'!A5236</f>
        <v>E3589 (GIF) UG Conductor, LSR</v>
      </c>
      <c r="B5236" s="144" t="str">
        <f>'[11]Depr Exp'!B5236</f>
        <v>E3589 (GIF) UG Conductor, LSR-5</v>
      </c>
      <c r="C5236" s="144" t="str">
        <f>'[11]Depr Exp'!C5236</f>
        <v>403E</v>
      </c>
      <c r="D5236" s="144"/>
      <c r="E5236" s="282">
        <f>'[11]Depr Exp'!E5236</f>
        <v>43251</v>
      </c>
      <c r="F5236" s="523">
        <f>'[11]Depr Exp'!F5236</f>
        <v>22545729.120000001</v>
      </c>
      <c r="G5236" s="305">
        <f>'[11]Depr Exp'!G5236</f>
        <v>1.55E-2</v>
      </c>
      <c r="H5236" s="524">
        <f>'[11]Depr Exp'!H5236</f>
        <v>29121.57</v>
      </c>
      <c r="I5236" s="523">
        <f>'[11]Depr Exp'!I5236</f>
        <v>22545729.120000001</v>
      </c>
      <c r="J5236" s="305">
        <f>'[11]Depr Exp'!J5236</f>
        <v>1.55E-2</v>
      </c>
      <c r="K5236" s="373">
        <f>'[11]Depr Exp'!K5236</f>
        <v>29121.566780000005</v>
      </c>
      <c r="L5236" s="524">
        <f>'[11]Depr Exp'!L5236</f>
        <v>0</v>
      </c>
      <c r="M5236" s="144"/>
      <c r="N5236" s="144"/>
    </row>
    <row r="5237" spans="1:14">
      <c r="A5237" s="144" t="str">
        <f>'[11]Depr Exp'!A5237</f>
        <v>E3589 (GIF) UG Conductor, LSR</v>
      </c>
      <c r="B5237" s="144" t="str">
        <f>'[11]Depr Exp'!B5237</f>
        <v>E3589 (GIF) UG Conductor, LSR-6</v>
      </c>
      <c r="C5237" s="144" t="str">
        <f>'[11]Depr Exp'!C5237</f>
        <v>403E</v>
      </c>
      <c r="D5237" s="144"/>
      <c r="E5237" s="282">
        <f>'[11]Depr Exp'!E5237</f>
        <v>43281</v>
      </c>
      <c r="F5237" s="523">
        <f>'[11]Depr Exp'!F5237</f>
        <v>22545729.120000001</v>
      </c>
      <c r="G5237" s="305">
        <f>'[11]Depr Exp'!G5237</f>
        <v>1.55E-2</v>
      </c>
      <c r="H5237" s="524">
        <f>'[11]Depr Exp'!H5237</f>
        <v>29121.57</v>
      </c>
      <c r="I5237" s="523">
        <f>'[11]Depr Exp'!I5237</f>
        <v>22545729.120000001</v>
      </c>
      <c r="J5237" s="305">
        <f>'[11]Depr Exp'!J5237</f>
        <v>1.55E-2</v>
      </c>
      <c r="K5237" s="373">
        <f>'[11]Depr Exp'!K5237</f>
        <v>29121.566780000005</v>
      </c>
      <c r="L5237" s="524">
        <f>'[11]Depr Exp'!L5237</f>
        <v>0</v>
      </c>
      <c r="M5237" s="144"/>
      <c r="N5237" s="144"/>
    </row>
    <row r="5238" spans="1:14">
      <c r="A5238" s="144" t="str">
        <f>'[11]Depr Exp'!A5238</f>
        <v>E3589 (GIF) UG Conductor, LSR</v>
      </c>
      <c r="B5238" s="144" t="str">
        <f>'[11]Depr Exp'!B5238</f>
        <v>E3589 (GIF) UG Conductor, LSR-7</v>
      </c>
      <c r="C5238" s="144" t="str">
        <f>'[11]Depr Exp'!C5238</f>
        <v>403E</v>
      </c>
      <c r="D5238" s="144"/>
      <c r="E5238" s="282">
        <f>'[11]Depr Exp'!E5238</f>
        <v>43312</v>
      </c>
      <c r="F5238" s="523">
        <f>'[11]Depr Exp'!F5238</f>
        <v>22545729.120000001</v>
      </c>
      <c r="G5238" s="305">
        <f>'[11]Depr Exp'!G5238</f>
        <v>1.55E-2</v>
      </c>
      <c r="H5238" s="524">
        <f>'[11]Depr Exp'!H5238</f>
        <v>29121.57</v>
      </c>
      <c r="I5238" s="523">
        <f>'[11]Depr Exp'!I5238</f>
        <v>22545729.120000001</v>
      </c>
      <c r="J5238" s="305">
        <f>'[11]Depr Exp'!J5238</f>
        <v>1.55E-2</v>
      </c>
      <c r="K5238" s="373">
        <f>'[11]Depr Exp'!K5238</f>
        <v>29121.566780000005</v>
      </c>
      <c r="L5238" s="524">
        <f>'[11]Depr Exp'!L5238</f>
        <v>0</v>
      </c>
      <c r="M5238" s="144"/>
      <c r="N5238" s="144"/>
    </row>
    <row r="5239" spans="1:14">
      <c r="A5239" s="144" t="str">
        <f>'[11]Depr Exp'!A5239</f>
        <v>E3589 (GIF) UG Conductor, LSR</v>
      </c>
      <c r="B5239" s="144" t="str">
        <f>'[11]Depr Exp'!B5239</f>
        <v>E3589 (GIF) UG Conductor, LSR-8</v>
      </c>
      <c r="C5239" s="144" t="str">
        <f>'[11]Depr Exp'!C5239</f>
        <v>403E</v>
      </c>
      <c r="D5239" s="144"/>
      <c r="E5239" s="282">
        <f>'[11]Depr Exp'!E5239</f>
        <v>43343</v>
      </c>
      <c r="F5239" s="523">
        <f>'[11]Depr Exp'!F5239</f>
        <v>22545729.120000001</v>
      </c>
      <c r="G5239" s="305">
        <f>'[11]Depr Exp'!G5239</f>
        <v>1.55E-2</v>
      </c>
      <c r="H5239" s="524">
        <f>'[11]Depr Exp'!H5239</f>
        <v>29121.57</v>
      </c>
      <c r="I5239" s="523">
        <f>'[11]Depr Exp'!I5239</f>
        <v>22545729.120000001</v>
      </c>
      <c r="J5239" s="305">
        <f>'[11]Depr Exp'!J5239</f>
        <v>1.55E-2</v>
      </c>
      <c r="K5239" s="373">
        <f>'[11]Depr Exp'!K5239</f>
        <v>29121.566780000005</v>
      </c>
      <c r="L5239" s="524">
        <f>'[11]Depr Exp'!L5239</f>
        <v>0</v>
      </c>
      <c r="M5239" s="144"/>
      <c r="N5239" s="144"/>
    </row>
    <row r="5240" spans="1:14">
      <c r="A5240" s="144" t="str">
        <f>'[11]Depr Exp'!A5240</f>
        <v>E3589 (GIF) UG Conductor, LSR</v>
      </c>
      <c r="B5240" s="144" t="str">
        <f>'[11]Depr Exp'!B5240</f>
        <v>E3589 (GIF) UG Conductor, LSR-9</v>
      </c>
      <c r="C5240" s="144" t="str">
        <f>'[11]Depr Exp'!C5240</f>
        <v>403E</v>
      </c>
      <c r="D5240" s="144"/>
      <c r="E5240" s="282">
        <f>'[11]Depr Exp'!E5240</f>
        <v>43373</v>
      </c>
      <c r="F5240" s="523">
        <f>'[11]Depr Exp'!F5240</f>
        <v>22545729.120000001</v>
      </c>
      <c r="G5240" s="305">
        <f>'[11]Depr Exp'!G5240</f>
        <v>1.55E-2</v>
      </c>
      <c r="H5240" s="524">
        <f>'[11]Depr Exp'!H5240</f>
        <v>29121.57</v>
      </c>
      <c r="I5240" s="523">
        <f>'[11]Depr Exp'!I5240</f>
        <v>22545729.120000001</v>
      </c>
      <c r="J5240" s="305">
        <f>'[11]Depr Exp'!J5240</f>
        <v>1.55E-2</v>
      </c>
      <c r="K5240" s="373">
        <f>'[11]Depr Exp'!K5240</f>
        <v>29121.566780000005</v>
      </c>
      <c r="L5240" s="524">
        <f>'[11]Depr Exp'!L5240</f>
        <v>0</v>
      </c>
      <c r="M5240" s="144"/>
      <c r="N5240" s="144"/>
    </row>
    <row r="5241" spans="1:14">
      <c r="A5241" s="144" t="str">
        <f>'[11]Depr Exp'!A5241</f>
        <v>E3589 (GIF) UG Conductor, LSR</v>
      </c>
      <c r="B5241" s="144" t="str">
        <f>'[11]Depr Exp'!B5241</f>
        <v>E3589 (GIF) UG Conductor, LSR-10</v>
      </c>
      <c r="C5241" s="144" t="str">
        <f>'[11]Depr Exp'!C5241</f>
        <v>403E</v>
      </c>
      <c r="D5241" s="144"/>
      <c r="E5241" s="282">
        <f>'[11]Depr Exp'!E5241</f>
        <v>43404</v>
      </c>
      <c r="F5241" s="523">
        <f>'[11]Depr Exp'!F5241</f>
        <v>22545729.120000001</v>
      </c>
      <c r="G5241" s="305">
        <f>'[11]Depr Exp'!G5241</f>
        <v>1.55E-2</v>
      </c>
      <c r="H5241" s="524">
        <f>'[11]Depr Exp'!H5241</f>
        <v>29121.57</v>
      </c>
      <c r="I5241" s="523">
        <f>'[11]Depr Exp'!I5241</f>
        <v>22545729.120000001</v>
      </c>
      <c r="J5241" s="305">
        <f>'[11]Depr Exp'!J5241</f>
        <v>1.55E-2</v>
      </c>
      <c r="K5241" s="373">
        <f>'[11]Depr Exp'!K5241</f>
        <v>29121.566780000005</v>
      </c>
      <c r="L5241" s="524">
        <f>'[11]Depr Exp'!L5241</f>
        <v>0</v>
      </c>
      <c r="M5241" s="144"/>
      <c r="N5241" s="144"/>
    </row>
    <row r="5242" spans="1:14">
      <c r="A5242" s="144" t="str">
        <f>'[11]Depr Exp'!A5242</f>
        <v>E3589 (GIF) UG Conductor, LSR</v>
      </c>
      <c r="B5242" s="144" t="str">
        <f>'[11]Depr Exp'!B5242</f>
        <v>E3589 (GIF) UG Conductor, LSR-11</v>
      </c>
      <c r="C5242" s="144" t="str">
        <f>'[11]Depr Exp'!C5242</f>
        <v>403E</v>
      </c>
      <c r="D5242" s="144"/>
      <c r="E5242" s="282">
        <f>'[11]Depr Exp'!E5242</f>
        <v>43434</v>
      </c>
      <c r="F5242" s="523">
        <f>'[11]Depr Exp'!F5242</f>
        <v>22545729.120000001</v>
      </c>
      <c r="G5242" s="305">
        <f>'[11]Depr Exp'!G5242</f>
        <v>1.55E-2</v>
      </c>
      <c r="H5242" s="524">
        <f>'[11]Depr Exp'!H5242</f>
        <v>29121.57</v>
      </c>
      <c r="I5242" s="523">
        <f>'[11]Depr Exp'!I5242</f>
        <v>22545729.120000001</v>
      </c>
      <c r="J5242" s="305">
        <f>'[11]Depr Exp'!J5242</f>
        <v>1.55E-2</v>
      </c>
      <c r="K5242" s="373">
        <f>'[11]Depr Exp'!K5242</f>
        <v>29121.566780000005</v>
      </c>
      <c r="L5242" s="524">
        <f>'[11]Depr Exp'!L5242</f>
        <v>0</v>
      </c>
      <c r="M5242" s="144"/>
      <c r="N5242" s="144"/>
    </row>
    <row r="5243" spans="1:14">
      <c r="A5243" s="144" t="str">
        <f>'[11]Depr Exp'!A5243</f>
        <v>E3589 (GIF) UG Conductor, LSR</v>
      </c>
      <c r="B5243" s="144" t="str">
        <f>'[11]Depr Exp'!B5243</f>
        <v>E3589 (GIF) UG Conductor, LSR-12</v>
      </c>
      <c r="C5243" s="144" t="str">
        <f>'[11]Depr Exp'!C5243</f>
        <v>403E</v>
      </c>
      <c r="D5243" s="144"/>
      <c r="E5243" s="282">
        <f>'[11]Depr Exp'!E5243</f>
        <v>43465</v>
      </c>
      <c r="F5243" s="523">
        <f>'[11]Depr Exp'!F5243</f>
        <v>22545729.120000001</v>
      </c>
      <c r="G5243" s="305">
        <f>'[11]Depr Exp'!G5243</f>
        <v>1.55E-2</v>
      </c>
      <c r="H5243" s="524">
        <f>'[11]Depr Exp'!H5243</f>
        <v>29121.57</v>
      </c>
      <c r="I5243" s="523">
        <f>'[11]Depr Exp'!I5243</f>
        <v>22545729.120000001</v>
      </c>
      <c r="J5243" s="305">
        <f>'[11]Depr Exp'!J5243</f>
        <v>1.55E-2</v>
      </c>
      <c r="K5243" s="373">
        <f>'[11]Depr Exp'!K5243</f>
        <v>29121.566780000005</v>
      </c>
      <c r="L5243" s="524">
        <f>'[11]Depr Exp'!L5243</f>
        <v>0</v>
      </c>
      <c r="M5243" s="144"/>
      <c r="N5243" s="144"/>
    </row>
    <row r="5244" spans="1:14" ht="15.75" thickBot="1">
      <c r="A5244" s="159" t="str">
        <f>'[11]Depr Exp'!A5244</f>
        <v>E3589 (GIF) UG Conductor, LSR Total</v>
      </c>
      <c r="B5244" s="144">
        <f>'[11]Depr Exp'!B5244</f>
        <v>0</v>
      </c>
      <c r="C5244" s="502" t="str">
        <f>'[11]Depr Exp'!C5244</f>
        <v>ETSM</v>
      </c>
      <c r="D5244" s="144"/>
      <c r="E5244" s="281" t="str">
        <f>'[11]Depr Exp'!E5244</f>
        <v>Total</v>
      </c>
      <c r="F5244" s="141">
        <f>'[11]Depr Exp'!F5244</f>
        <v>0</v>
      </c>
      <c r="G5244" s="252">
        <f>'[11]Depr Exp'!G5244</f>
        <v>0</v>
      </c>
      <c r="H5244" s="286">
        <f>'[11]Depr Exp'!H5244</f>
        <v>349458.84</v>
      </c>
      <c r="I5244" s="141">
        <f>'[11]Depr Exp'!I5244</f>
        <v>0</v>
      </c>
      <c r="J5244" s="252">
        <f>'[11]Depr Exp'!J5244</f>
        <v>0</v>
      </c>
      <c r="K5244" s="286">
        <f>'[11]Depr Exp'!K5244</f>
        <v>349458.80135999998</v>
      </c>
      <c r="L5244" s="286">
        <f>'[11]Depr Exp'!L5244</f>
        <v>-0.04</v>
      </c>
      <c r="M5244" s="144"/>
      <c r="N5244" s="144"/>
    </row>
    <row r="5245" spans="1:14" ht="13.5" thickTop="1">
      <c r="A5245" s="144" t="str">
        <f>'[11]Depr Exp'!A5245</f>
        <v>E3589 (GIF)U/G Cond,TLN-HPK@plt</v>
      </c>
      <c r="B5245" s="144" t="str">
        <f>'[11]Depr Exp'!B5245</f>
        <v>E3589 (GIF)U/G Cond,TLN-HPK@plt-1</v>
      </c>
      <c r="C5245" s="144" t="str">
        <f>'[11]Depr Exp'!C5245</f>
        <v>403E</v>
      </c>
      <c r="D5245" s="144"/>
      <c r="E5245" s="282">
        <f>'[11]Depr Exp'!E5245</f>
        <v>43131</v>
      </c>
      <c r="F5245" s="523">
        <f>'[11]Depr Exp'!F5245</f>
        <v>3836675.65</v>
      </c>
      <c r="G5245" s="305">
        <f>'[11]Depr Exp'!G5245</f>
        <v>1.55E-2</v>
      </c>
      <c r="H5245" s="524">
        <f>'[11]Depr Exp'!H5245</f>
        <v>4955.71</v>
      </c>
      <c r="I5245" s="523">
        <f>'[11]Depr Exp'!I5245</f>
        <v>3836675.65</v>
      </c>
      <c r="J5245" s="305">
        <f>'[11]Depr Exp'!J5245</f>
        <v>1.55E-2</v>
      </c>
      <c r="K5245" s="373">
        <f>'[11]Depr Exp'!K5245</f>
        <v>4955.7060479166666</v>
      </c>
      <c r="L5245" s="524">
        <f>'[11]Depr Exp'!L5245</f>
        <v>0</v>
      </c>
      <c r="M5245" s="144"/>
      <c r="N5245" s="144"/>
    </row>
    <row r="5246" spans="1:14">
      <c r="A5246" s="144" t="str">
        <f>'[11]Depr Exp'!A5246</f>
        <v>E3589 (GIF)U/G Cond,TLN-HPK@plt</v>
      </c>
      <c r="B5246" s="144" t="str">
        <f>'[11]Depr Exp'!B5246</f>
        <v>E3589 (GIF)U/G Cond,TLN-HPK@plt-2</v>
      </c>
      <c r="C5246" s="144" t="str">
        <f>'[11]Depr Exp'!C5246</f>
        <v>403E</v>
      </c>
      <c r="D5246" s="144"/>
      <c r="E5246" s="282">
        <f>'[11]Depr Exp'!E5246</f>
        <v>43159</v>
      </c>
      <c r="F5246" s="523">
        <f>'[11]Depr Exp'!F5246</f>
        <v>3836675.65</v>
      </c>
      <c r="G5246" s="305">
        <f>'[11]Depr Exp'!G5246</f>
        <v>1.55E-2</v>
      </c>
      <c r="H5246" s="524">
        <f>'[11]Depr Exp'!H5246</f>
        <v>4955.71</v>
      </c>
      <c r="I5246" s="523">
        <f>'[11]Depr Exp'!I5246</f>
        <v>3836675.65</v>
      </c>
      <c r="J5246" s="305">
        <f>'[11]Depr Exp'!J5246</f>
        <v>1.55E-2</v>
      </c>
      <c r="K5246" s="373">
        <f>'[11]Depr Exp'!K5246</f>
        <v>4955.7060479166666</v>
      </c>
      <c r="L5246" s="524">
        <f>'[11]Depr Exp'!L5246</f>
        <v>0</v>
      </c>
      <c r="M5246" s="144"/>
      <c r="N5246" s="144"/>
    </row>
    <row r="5247" spans="1:14">
      <c r="A5247" s="144" t="str">
        <f>'[11]Depr Exp'!A5247</f>
        <v>E3589 (GIF)U/G Cond,TLN-HPK@plt</v>
      </c>
      <c r="B5247" s="144" t="str">
        <f>'[11]Depr Exp'!B5247</f>
        <v>E3589 (GIF)U/G Cond,TLN-HPK@plt-3</v>
      </c>
      <c r="C5247" s="144" t="str">
        <f>'[11]Depr Exp'!C5247</f>
        <v>403E</v>
      </c>
      <c r="D5247" s="144"/>
      <c r="E5247" s="282">
        <f>'[11]Depr Exp'!E5247</f>
        <v>43190</v>
      </c>
      <c r="F5247" s="523">
        <f>'[11]Depr Exp'!F5247</f>
        <v>3836675.65</v>
      </c>
      <c r="G5247" s="305">
        <f>'[11]Depr Exp'!G5247</f>
        <v>1.55E-2</v>
      </c>
      <c r="H5247" s="524">
        <f>'[11]Depr Exp'!H5247</f>
        <v>4955.71</v>
      </c>
      <c r="I5247" s="523">
        <f>'[11]Depr Exp'!I5247</f>
        <v>3836675.65</v>
      </c>
      <c r="J5247" s="305">
        <f>'[11]Depr Exp'!J5247</f>
        <v>1.55E-2</v>
      </c>
      <c r="K5247" s="373">
        <f>'[11]Depr Exp'!K5247</f>
        <v>4955.7060479166666</v>
      </c>
      <c r="L5247" s="524">
        <f>'[11]Depr Exp'!L5247</f>
        <v>0</v>
      </c>
      <c r="M5247" s="144"/>
      <c r="N5247" s="144"/>
    </row>
    <row r="5248" spans="1:14">
      <c r="A5248" s="144" t="str">
        <f>'[11]Depr Exp'!A5248</f>
        <v>E3589 (GIF)U/G Cond,TLN-HPK@plt</v>
      </c>
      <c r="B5248" s="144" t="str">
        <f>'[11]Depr Exp'!B5248</f>
        <v>E3589 (GIF)U/G Cond,TLN-HPK@plt-4</v>
      </c>
      <c r="C5248" s="144" t="str">
        <f>'[11]Depr Exp'!C5248</f>
        <v>403E</v>
      </c>
      <c r="D5248" s="144"/>
      <c r="E5248" s="282">
        <f>'[11]Depr Exp'!E5248</f>
        <v>43220</v>
      </c>
      <c r="F5248" s="523">
        <f>'[11]Depr Exp'!F5248</f>
        <v>3836675.65</v>
      </c>
      <c r="G5248" s="305">
        <f>'[11]Depr Exp'!G5248</f>
        <v>1.55E-2</v>
      </c>
      <c r="H5248" s="524">
        <f>'[11]Depr Exp'!H5248</f>
        <v>4955.71</v>
      </c>
      <c r="I5248" s="523">
        <f>'[11]Depr Exp'!I5248</f>
        <v>3836675.65</v>
      </c>
      <c r="J5248" s="305">
        <f>'[11]Depr Exp'!J5248</f>
        <v>1.55E-2</v>
      </c>
      <c r="K5248" s="373">
        <f>'[11]Depr Exp'!K5248</f>
        <v>4955.7060479166666</v>
      </c>
      <c r="L5248" s="524">
        <f>'[11]Depr Exp'!L5248</f>
        <v>0</v>
      </c>
      <c r="M5248" s="144"/>
      <c r="N5248" s="144"/>
    </row>
    <row r="5249" spans="1:14">
      <c r="A5249" s="144" t="str">
        <f>'[11]Depr Exp'!A5249</f>
        <v>E3589 (GIF)U/G Cond,TLN-HPK@plt</v>
      </c>
      <c r="B5249" s="144" t="str">
        <f>'[11]Depr Exp'!B5249</f>
        <v>E3589 (GIF)U/G Cond,TLN-HPK@plt-5</v>
      </c>
      <c r="C5249" s="144" t="str">
        <f>'[11]Depr Exp'!C5249</f>
        <v>403E</v>
      </c>
      <c r="D5249" s="144"/>
      <c r="E5249" s="282">
        <f>'[11]Depr Exp'!E5249</f>
        <v>43251</v>
      </c>
      <c r="F5249" s="523">
        <f>'[11]Depr Exp'!F5249</f>
        <v>3836675.65</v>
      </c>
      <c r="G5249" s="305">
        <f>'[11]Depr Exp'!G5249</f>
        <v>1.55E-2</v>
      </c>
      <c r="H5249" s="524">
        <f>'[11]Depr Exp'!H5249</f>
        <v>4955.71</v>
      </c>
      <c r="I5249" s="523">
        <f>'[11]Depr Exp'!I5249</f>
        <v>3836675.65</v>
      </c>
      <c r="J5249" s="305">
        <f>'[11]Depr Exp'!J5249</f>
        <v>1.55E-2</v>
      </c>
      <c r="K5249" s="373">
        <f>'[11]Depr Exp'!K5249</f>
        <v>4955.7060479166666</v>
      </c>
      <c r="L5249" s="524">
        <f>'[11]Depr Exp'!L5249</f>
        <v>0</v>
      </c>
      <c r="M5249" s="144"/>
      <c r="N5249" s="144"/>
    </row>
    <row r="5250" spans="1:14">
      <c r="A5250" s="144" t="str">
        <f>'[11]Depr Exp'!A5250</f>
        <v>E3589 (GIF)U/G Cond,TLN-HPK@plt</v>
      </c>
      <c r="B5250" s="144" t="str">
        <f>'[11]Depr Exp'!B5250</f>
        <v>E3589 (GIF)U/G Cond,TLN-HPK@plt-6</v>
      </c>
      <c r="C5250" s="144" t="str">
        <f>'[11]Depr Exp'!C5250</f>
        <v>403E</v>
      </c>
      <c r="D5250" s="144"/>
      <c r="E5250" s="282">
        <f>'[11]Depr Exp'!E5250</f>
        <v>43281</v>
      </c>
      <c r="F5250" s="523">
        <f>'[11]Depr Exp'!F5250</f>
        <v>3836675.65</v>
      </c>
      <c r="G5250" s="305">
        <f>'[11]Depr Exp'!G5250</f>
        <v>1.55E-2</v>
      </c>
      <c r="H5250" s="524">
        <f>'[11]Depr Exp'!H5250</f>
        <v>4955.71</v>
      </c>
      <c r="I5250" s="523">
        <f>'[11]Depr Exp'!I5250</f>
        <v>3836675.65</v>
      </c>
      <c r="J5250" s="305">
        <f>'[11]Depr Exp'!J5250</f>
        <v>1.55E-2</v>
      </c>
      <c r="K5250" s="373">
        <f>'[11]Depr Exp'!K5250</f>
        <v>4955.7060479166666</v>
      </c>
      <c r="L5250" s="524">
        <f>'[11]Depr Exp'!L5250</f>
        <v>0</v>
      </c>
      <c r="M5250" s="144"/>
      <c r="N5250" s="144"/>
    </row>
    <row r="5251" spans="1:14">
      <c r="A5251" s="144" t="str">
        <f>'[11]Depr Exp'!A5251</f>
        <v>E3589 (GIF)U/G Cond,TLN-HPK@plt</v>
      </c>
      <c r="B5251" s="144" t="str">
        <f>'[11]Depr Exp'!B5251</f>
        <v>E3589 (GIF)U/G Cond,TLN-HPK@plt-7</v>
      </c>
      <c r="C5251" s="144" t="str">
        <f>'[11]Depr Exp'!C5251</f>
        <v>403E</v>
      </c>
      <c r="D5251" s="144"/>
      <c r="E5251" s="282">
        <f>'[11]Depr Exp'!E5251</f>
        <v>43312</v>
      </c>
      <c r="F5251" s="523">
        <f>'[11]Depr Exp'!F5251</f>
        <v>3836675.65</v>
      </c>
      <c r="G5251" s="305">
        <f>'[11]Depr Exp'!G5251</f>
        <v>1.55E-2</v>
      </c>
      <c r="H5251" s="524">
        <f>'[11]Depr Exp'!H5251</f>
        <v>4955.71</v>
      </c>
      <c r="I5251" s="523">
        <f>'[11]Depr Exp'!I5251</f>
        <v>3836675.65</v>
      </c>
      <c r="J5251" s="305">
        <f>'[11]Depr Exp'!J5251</f>
        <v>1.55E-2</v>
      </c>
      <c r="K5251" s="373">
        <f>'[11]Depr Exp'!K5251</f>
        <v>4955.7060479166666</v>
      </c>
      <c r="L5251" s="524">
        <f>'[11]Depr Exp'!L5251</f>
        <v>0</v>
      </c>
      <c r="M5251" s="144"/>
      <c r="N5251" s="144"/>
    </row>
    <row r="5252" spans="1:14">
      <c r="A5252" s="144" t="str">
        <f>'[11]Depr Exp'!A5252</f>
        <v>E3589 (GIF)U/G Cond,TLN-HPK@plt</v>
      </c>
      <c r="B5252" s="144" t="str">
        <f>'[11]Depr Exp'!B5252</f>
        <v>E3589 (GIF)U/G Cond,TLN-HPK@plt-8</v>
      </c>
      <c r="C5252" s="144" t="str">
        <f>'[11]Depr Exp'!C5252</f>
        <v>403E</v>
      </c>
      <c r="D5252" s="144"/>
      <c r="E5252" s="282">
        <f>'[11]Depr Exp'!E5252</f>
        <v>43343</v>
      </c>
      <c r="F5252" s="523">
        <f>'[11]Depr Exp'!F5252</f>
        <v>3836675.65</v>
      </c>
      <c r="G5252" s="305">
        <f>'[11]Depr Exp'!G5252</f>
        <v>1.55E-2</v>
      </c>
      <c r="H5252" s="524">
        <f>'[11]Depr Exp'!H5252</f>
        <v>4955.71</v>
      </c>
      <c r="I5252" s="523">
        <f>'[11]Depr Exp'!I5252</f>
        <v>3836675.65</v>
      </c>
      <c r="J5252" s="305">
        <f>'[11]Depr Exp'!J5252</f>
        <v>1.55E-2</v>
      </c>
      <c r="K5252" s="373">
        <f>'[11]Depr Exp'!K5252</f>
        <v>4955.7060479166666</v>
      </c>
      <c r="L5252" s="524">
        <f>'[11]Depr Exp'!L5252</f>
        <v>0</v>
      </c>
      <c r="M5252" s="144"/>
      <c r="N5252" s="144"/>
    </row>
    <row r="5253" spans="1:14">
      <c r="A5253" s="144" t="str">
        <f>'[11]Depr Exp'!A5253</f>
        <v>E3589 (GIF)U/G Cond,TLN-HPK@plt</v>
      </c>
      <c r="B5253" s="144" t="str">
        <f>'[11]Depr Exp'!B5253</f>
        <v>E3589 (GIF)U/G Cond,TLN-HPK@plt-9</v>
      </c>
      <c r="C5253" s="144" t="str">
        <f>'[11]Depr Exp'!C5253</f>
        <v>403E</v>
      </c>
      <c r="D5253" s="144"/>
      <c r="E5253" s="282">
        <f>'[11]Depr Exp'!E5253</f>
        <v>43373</v>
      </c>
      <c r="F5253" s="523">
        <f>'[11]Depr Exp'!F5253</f>
        <v>3836675.65</v>
      </c>
      <c r="G5253" s="305">
        <f>'[11]Depr Exp'!G5253</f>
        <v>1.55E-2</v>
      </c>
      <c r="H5253" s="524">
        <f>'[11]Depr Exp'!H5253</f>
        <v>4955.71</v>
      </c>
      <c r="I5253" s="523">
        <f>'[11]Depr Exp'!I5253</f>
        <v>3836675.65</v>
      </c>
      <c r="J5253" s="305">
        <f>'[11]Depr Exp'!J5253</f>
        <v>1.55E-2</v>
      </c>
      <c r="K5253" s="373">
        <f>'[11]Depr Exp'!K5253</f>
        <v>4955.7060479166666</v>
      </c>
      <c r="L5253" s="524">
        <f>'[11]Depr Exp'!L5253</f>
        <v>0</v>
      </c>
      <c r="M5253" s="144"/>
      <c r="N5253" s="144"/>
    </row>
    <row r="5254" spans="1:14">
      <c r="A5254" s="144" t="str">
        <f>'[11]Depr Exp'!A5254</f>
        <v>E3589 (GIF)U/G Cond,TLN-HPK@plt</v>
      </c>
      <c r="B5254" s="144" t="str">
        <f>'[11]Depr Exp'!B5254</f>
        <v>E3589 (GIF)U/G Cond,TLN-HPK@plt-10</v>
      </c>
      <c r="C5254" s="144" t="str">
        <f>'[11]Depr Exp'!C5254</f>
        <v>403E</v>
      </c>
      <c r="D5254" s="144"/>
      <c r="E5254" s="282">
        <f>'[11]Depr Exp'!E5254</f>
        <v>43404</v>
      </c>
      <c r="F5254" s="523">
        <f>'[11]Depr Exp'!F5254</f>
        <v>3836675.65</v>
      </c>
      <c r="G5254" s="305">
        <f>'[11]Depr Exp'!G5254</f>
        <v>1.55E-2</v>
      </c>
      <c r="H5254" s="524">
        <f>'[11]Depr Exp'!H5254</f>
        <v>4955.71</v>
      </c>
      <c r="I5254" s="523">
        <f>'[11]Depr Exp'!I5254</f>
        <v>3836675.65</v>
      </c>
      <c r="J5254" s="305">
        <f>'[11]Depr Exp'!J5254</f>
        <v>1.55E-2</v>
      </c>
      <c r="K5254" s="373">
        <f>'[11]Depr Exp'!K5254</f>
        <v>4955.7060479166666</v>
      </c>
      <c r="L5254" s="524">
        <f>'[11]Depr Exp'!L5254</f>
        <v>0</v>
      </c>
      <c r="M5254" s="144"/>
      <c r="N5254" s="144"/>
    </row>
    <row r="5255" spans="1:14">
      <c r="A5255" s="144" t="str">
        <f>'[11]Depr Exp'!A5255</f>
        <v>E3589 (GIF)U/G Cond,TLN-HPK@plt</v>
      </c>
      <c r="B5255" s="144" t="str">
        <f>'[11]Depr Exp'!B5255</f>
        <v>E3589 (GIF)U/G Cond,TLN-HPK@plt-11</v>
      </c>
      <c r="C5255" s="144" t="str">
        <f>'[11]Depr Exp'!C5255</f>
        <v>403E</v>
      </c>
      <c r="D5255" s="144"/>
      <c r="E5255" s="282">
        <f>'[11]Depr Exp'!E5255</f>
        <v>43434</v>
      </c>
      <c r="F5255" s="523">
        <f>'[11]Depr Exp'!F5255</f>
        <v>3836675.65</v>
      </c>
      <c r="G5255" s="305">
        <f>'[11]Depr Exp'!G5255</f>
        <v>1.55E-2</v>
      </c>
      <c r="H5255" s="524">
        <f>'[11]Depr Exp'!H5255</f>
        <v>4955.71</v>
      </c>
      <c r="I5255" s="523">
        <f>'[11]Depr Exp'!I5255</f>
        <v>3836675.65</v>
      </c>
      <c r="J5255" s="305">
        <f>'[11]Depr Exp'!J5255</f>
        <v>1.55E-2</v>
      </c>
      <c r="K5255" s="373">
        <f>'[11]Depr Exp'!K5255</f>
        <v>4955.7060479166666</v>
      </c>
      <c r="L5255" s="524">
        <f>'[11]Depr Exp'!L5255</f>
        <v>0</v>
      </c>
      <c r="M5255" s="144"/>
      <c r="N5255" s="144"/>
    </row>
    <row r="5256" spans="1:14">
      <c r="A5256" s="144" t="str">
        <f>'[11]Depr Exp'!A5256</f>
        <v>E3589 (GIF)U/G Cond,TLN-HPK@plt</v>
      </c>
      <c r="B5256" s="144" t="str">
        <f>'[11]Depr Exp'!B5256</f>
        <v>E3589 (GIF)U/G Cond,TLN-HPK@plt-12</v>
      </c>
      <c r="C5256" s="144" t="str">
        <f>'[11]Depr Exp'!C5256</f>
        <v>403E</v>
      </c>
      <c r="D5256" s="144"/>
      <c r="E5256" s="282">
        <f>'[11]Depr Exp'!E5256</f>
        <v>43465</v>
      </c>
      <c r="F5256" s="523">
        <f>'[11]Depr Exp'!F5256</f>
        <v>3836675.65</v>
      </c>
      <c r="G5256" s="305">
        <f>'[11]Depr Exp'!G5256</f>
        <v>1.55E-2</v>
      </c>
      <c r="H5256" s="524">
        <f>'[11]Depr Exp'!H5256</f>
        <v>4955.71</v>
      </c>
      <c r="I5256" s="523">
        <f>'[11]Depr Exp'!I5256</f>
        <v>3836675.65</v>
      </c>
      <c r="J5256" s="305">
        <f>'[11]Depr Exp'!J5256</f>
        <v>1.55E-2</v>
      </c>
      <c r="K5256" s="373">
        <f>'[11]Depr Exp'!K5256</f>
        <v>4955.7060479166666</v>
      </c>
      <c r="L5256" s="524">
        <f>'[11]Depr Exp'!L5256</f>
        <v>0</v>
      </c>
      <c r="M5256" s="144"/>
      <c r="N5256" s="144"/>
    </row>
    <row r="5257" spans="1:14" ht="15.75" thickBot="1">
      <c r="A5257" s="159" t="str">
        <f>'[11]Depr Exp'!A5257</f>
        <v>E3589 (GIF)U/G Cond,TLN-HPK@plt Total</v>
      </c>
      <c r="B5257" s="144">
        <f>'[11]Depr Exp'!B5257</f>
        <v>0</v>
      </c>
      <c r="C5257" s="502" t="str">
        <f>'[11]Depr Exp'!C5257</f>
        <v>ETSM</v>
      </c>
      <c r="D5257" s="144"/>
      <c r="E5257" s="281" t="str">
        <f>'[11]Depr Exp'!E5257</f>
        <v>Total</v>
      </c>
      <c r="F5257" s="141">
        <f>'[11]Depr Exp'!F5257</f>
        <v>0</v>
      </c>
      <c r="G5257" s="252">
        <f>'[11]Depr Exp'!G5257</f>
        <v>0</v>
      </c>
      <c r="H5257" s="286">
        <f>'[11]Depr Exp'!H5257</f>
        <v>59468.52</v>
      </c>
      <c r="I5257" s="141">
        <f>'[11]Depr Exp'!I5257</f>
        <v>0</v>
      </c>
      <c r="J5257" s="252">
        <f>'[11]Depr Exp'!J5257</f>
        <v>0</v>
      </c>
      <c r="K5257" s="286">
        <f>'[11]Depr Exp'!K5257</f>
        <v>59468.472575000014</v>
      </c>
      <c r="L5257" s="286">
        <f>'[11]Depr Exp'!L5257</f>
        <v>-0.05</v>
      </c>
      <c r="M5257" s="144"/>
      <c r="N5257" s="144"/>
    </row>
    <row r="5258" spans="1:14" ht="13.5" thickTop="1">
      <c r="A5258" s="144" t="str">
        <f>'[11]Depr Exp'!A5258</f>
        <v>E3589 (GIF)U/G Cond,TLN-WHD@plnt</v>
      </c>
      <c r="B5258" s="144" t="str">
        <f>'[11]Depr Exp'!B5258</f>
        <v>E3589 (GIF)U/G Cond,TLN-WHD@plnt-1</v>
      </c>
      <c r="C5258" s="144" t="str">
        <f>'[11]Depr Exp'!C5258</f>
        <v>403E</v>
      </c>
      <c r="D5258" s="144"/>
      <c r="E5258" s="282">
        <f>'[11]Depr Exp'!E5258</f>
        <v>43131</v>
      </c>
      <c r="F5258" s="523">
        <f>'[11]Depr Exp'!F5258</f>
        <v>1080000.6000000001</v>
      </c>
      <c r="G5258" s="305">
        <f>'[11]Depr Exp'!G5258</f>
        <v>1.55E-2</v>
      </c>
      <c r="H5258" s="524">
        <f>'[11]Depr Exp'!H5258</f>
        <v>1395</v>
      </c>
      <c r="I5258" s="523">
        <f>'[11]Depr Exp'!I5258</f>
        <v>1080000.6000000001</v>
      </c>
      <c r="J5258" s="305">
        <f>'[11]Depr Exp'!J5258</f>
        <v>1.55E-2</v>
      </c>
      <c r="K5258" s="373">
        <f>'[11]Depr Exp'!K5258</f>
        <v>1395.0007750000002</v>
      </c>
      <c r="L5258" s="524">
        <f>'[11]Depr Exp'!L5258</f>
        <v>0</v>
      </c>
      <c r="M5258" s="144"/>
      <c r="N5258" s="144"/>
    </row>
    <row r="5259" spans="1:14">
      <c r="A5259" s="144" t="str">
        <f>'[11]Depr Exp'!A5259</f>
        <v>E3589 (GIF)U/G Cond,TLN-WHD@plnt</v>
      </c>
      <c r="B5259" s="144" t="str">
        <f>'[11]Depr Exp'!B5259</f>
        <v>E3589 (GIF)U/G Cond,TLN-WHD@plnt-2</v>
      </c>
      <c r="C5259" s="144" t="str">
        <f>'[11]Depr Exp'!C5259</f>
        <v>403E</v>
      </c>
      <c r="D5259" s="144"/>
      <c r="E5259" s="282">
        <f>'[11]Depr Exp'!E5259</f>
        <v>43159</v>
      </c>
      <c r="F5259" s="523">
        <f>'[11]Depr Exp'!F5259</f>
        <v>1080000.6000000001</v>
      </c>
      <c r="G5259" s="305">
        <f>'[11]Depr Exp'!G5259</f>
        <v>1.55E-2</v>
      </c>
      <c r="H5259" s="524">
        <f>'[11]Depr Exp'!H5259</f>
        <v>1395</v>
      </c>
      <c r="I5259" s="523">
        <f>'[11]Depr Exp'!I5259</f>
        <v>1080000.6000000001</v>
      </c>
      <c r="J5259" s="305">
        <f>'[11]Depr Exp'!J5259</f>
        <v>1.55E-2</v>
      </c>
      <c r="K5259" s="373">
        <f>'[11]Depr Exp'!K5259</f>
        <v>1395.0007750000002</v>
      </c>
      <c r="L5259" s="524">
        <f>'[11]Depr Exp'!L5259</f>
        <v>0</v>
      </c>
      <c r="M5259" s="144"/>
      <c r="N5259" s="144"/>
    </row>
    <row r="5260" spans="1:14">
      <c r="A5260" s="144" t="str">
        <f>'[11]Depr Exp'!A5260</f>
        <v>E3589 (GIF)U/G Cond,TLN-WHD@plnt</v>
      </c>
      <c r="B5260" s="144" t="str">
        <f>'[11]Depr Exp'!B5260</f>
        <v>E3589 (GIF)U/G Cond,TLN-WHD@plnt-3</v>
      </c>
      <c r="C5260" s="144" t="str">
        <f>'[11]Depr Exp'!C5260</f>
        <v>403E</v>
      </c>
      <c r="D5260" s="144"/>
      <c r="E5260" s="282">
        <f>'[11]Depr Exp'!E5260</f>
        <v>43190</v>
      </c>
      <c r="F5260" s="523">
        <f>'[11]Depr Exp'!F5260</f>
        <v>1080000.6000000001</v>
      </c>
      <c r="G5260" s="305">
        <f>'[11]Depr Exp'!G5260</f>
        <v>1.55E-2</v>
      </c>
      <c r="H5260" s="524">
        <f>'[11]Depr Exp'!H5260</f>
        <v>1395</v>
      </c>
      <c r="I5260" s="523">
        <f>'[11]Depr Exp'!I5260</f>
        <v>1080000.6000000001</v>
      </c>
      <c r="J5260" s="305">
        <f>'[11]Depr Exp'!J5260</f>
        <v>1.55E-2</v>
      </c>
      <c r="K5260" s="373">
        <f>'[11]Depr Exp'!K5260</f>
        <v>1395.0007750000002</v>
      </c>
      <c r="L5260" s="524">
        <f>'[11]Depr Exp'!L5260</f>
        <v>0</v>
      </c>
      <c r="M5260" s="144"/>
      <c r="N5260" s="144"/>
    </row>
    <row r="5261" spans="1:14">
      <c r="A5261" s="144" t="str">
        <f>'[11]Depr Exp'!A5261</f>
        <v>E3589 (GIF)U/G Cond,TLN-WHD@plnt</v>
      </c>
      <c r="B5261" s="144" t="str">
        <f>'[11]Depr Exp'!B5261</f>
        <v>E3589 (GIF)U/G Cond,TLN-WHD@plnt-4</v>
      </c>
      <c r="C5261" s="144" t="str">
        <f>'[11]Depr Exp'!C5261</f>
        <v>403E</v>
      </c>
      <c r="D5261" s="144"/>
      <c r="E5261" s="282">
        <f>'[11]Depr Exp'!E5261</f>
        <v>43220</v>
      </c>
      <c r="F5261" s="523">
        <f>'[11]Depr Exp'!F5261</f>
        <v>1080000.6000000001</v>
      </c>
      <c r="G5261" s="305">
        <f>'[11]Depr Exp'!G5261</f>
        <v>1.55E-2</v>
      </c>
      <c r="H5261" s="524">
        <f>'[11]Depr Exp'!H5261</f>
        <v>1395</v>
      </c>
      <c r="I5261" s="523">
        <f>'[11]Depr Exp'!I5261</f>
        <v>1080000.6000000001</v>
      </c>
      <c r="J5261" s="305">
        <f>'[11]Depr Exp'!J5261</f>
        <v>1.55E-2</v>
      </c>
      <c r="K5261" s="373">
        <f>'[11]Depr Exp'!K5261</f>
        <v>1395.0007750000002</v>
      </c>
      <c r="L5261" s="524">
        <f>'[11]Depr Exp'!L5261</f>
        <v>0</v>
      </c>
      <c r="M5261" s="144"/>
      <c r="N5261" s="144"/>
    </row>
    <row r="5262" spans="1:14">
      <c r="A5262" s="144" t="str">
        <f>'[11]Depr Exp'!A5262</f>
        <v>E3589 (GIF)U/G Cond,TLN-WHD@plnt</v>
      </c>
      <c r="B5262" s="144" t="str">
        <f>'[11]Depr Exp'!B5262</f>
        <v>E3589 (GIF)U/G Cond,TLN-WHD@plnt-5</v>
      </c>
      <c r="C5262" s="144" t="str">
        <f>'[11]Depr Exp'!C5262</f>
        <v>403E</v>
      </c>
      <c r="D5262" s="144"/>
      <c r="E5262" s="282">
        <f>'[11]Depr Exp'!E5262</f>
        <v>43251</v>
      </c>
      <c r="F5262" s="523">
        <f>'[11]Depr Exp'!F5262</f>
        <v>1080000.6000000001</v>
      </c>
      <c r="G5262" s="305">
        <f>'[11]Depr Exp'!G5262</f>
        <v>1.55E-2</v>
      </c>
      <c r="H5262" s="524">
        <f>'[11]Depr Exp'!H5262</f>
        <v>1395</v>
      </c>
      <c r="I5262" s="523">
        <f>'[11]Depr Exp'!I5262</f>
        <v>1080000.6000000001</v>
      </c>
      <c r="J5262" s="305">
        <f>'[11]Depr Exp'!J5262</f>
        <v>1.55E-2</v>
      </c>
      <c r="K5262" s="373">
        <f>'[11]Depr Exp'!K5262</f>
        <v>1395.0007750000002</v>
      </c>
      <c r="L5262" s="524">
        <f>'[11]Depr Exp'!L5262</f>
        <v>0</v>
      </c>
      <c r="M5262" s="144"/>
      <c r="N5262" s="144"/>
    </row>
    <row r="5263" spans="1:14">
      <c r="A5263" s="144" t="str">
        <f>'[11]Depr Exp'!A5263</f>
        <v>E3589 (GIF)U/G Cond,TLN-WHD@plnt</v>
      </c>
      <c r="B5263" s="144" t="str">
        <f>'[11]Depr Exp'!B5263</f>
        <v>E3589 (GIF)U/G Cond,TLN-WHD@plnt-6</v>
      </c>
      <c r="C5263" s="144" t="str">
        <f>'[11]Depr Exp'!C5263</f>
        <v>403E</v>
      </c>
      <c r="D5263" s="144"/>
      <c r="E5263" s="282">
        <f>'[11]Depr Exp'!E5263</f>
        <v>43281</v>
      </c>
      <c r="F5263" s="523">
        <f>'[11]Depr Exp'!F5263</f>
        <v>1080000.6000000001</v>
      </c>
      <c r="G5263" s="305">
        <f>'[11]Depr Exp'!G5263</f>
        <v>1.55E-2</v>
      </c>
      <c r="H5263" s="524">
        <f>'[11]Depr Exp'!H5263</f>
        <v>1395</v>
      </c>
      <c r="I5263" s="523">
        <f>'[11]Depr Exp'!I5263</f>
        <v>1080000.6000000001</v>
      </c>
      <c r="J5263" s="305">
        <f>'[11]Depr Exp'!J5263</f>
        <v>1.55E-2</v>
      </c>
      <c r="K5263" s="373">
        <f>'[11]Depr Exp'!K5263</f>
        <v>1395.0007750000002</v>
      </c>
      <c r="L5263" s="524">
        <f>'[11]Depr Exp'!L5263</f>
        <v>0</v>
      </c>
      <c r="M5263" s="144"/>
      <c r="N5263" s="144"/>
    </row>
    <row r="5264" spans="1:14">
      <c r="A5264" s="144" t="str">
        <f>'[11]Depr Exp'!A5264</f>
        <v>E3589 (GIF)U/G Cond,TLN-WHD@plnt</v>
      </c>
      <c r="B5264" s="144" t="str">
        <f>'[11]Depr Exp'!B5264</f>
        <v>E3589 (GIF)U/G Cond,TLN-WHD@plnt-7</v>
      </c>
      <c r="C5264" s="144" t="str">
        <f>'[11]Depr Exp'!C5264</f>
        <v>403E</v>
      </c>
      <c r="D5264" s="144"/>
      <c r="E5264" s="282">
        <f>'[11]Depr Exp'!E5264</f>
        <v>43312</v>
      </c>
      <c r="F5264" s="523">
        <f>'[11]Depr Exp'!F5264</f>
        <v>1080000.6000000001</v>
      </c>
      <c r="G5264" s="305">
        <f>'[11]Depr Exp'!G5264</f>
        <v>1.55E-2</v>
      </c>
      <c r="H5264" s="524">
        <f>'[11]Depr Exp'!H5264</f>
        <v>1395</v>
      </c>
      <c r="I5264" s="523">
        <f>'[11]Depr Exp'!I5264</f>
        <v>1080000.6000000001</v>
      </c>
      <c r="J5264" s="305">
        <f>'[11]Depr Exp'!J5264</f>
        <v>1.55E-2</v>
      </c>
      <c r="K5264" s="373">
        <f>'[11]Depr Exp'!K5264</f>
        <v>1395.0007750000002</v>
      </c>
      <c r="L5264" s="524">
        <f>'[11]Depr Exp'!L5264</f>
        <v>0</v>
      </c>
      <c r="M5264" s="144"/>
      <c r="N5264" s="144"/>
    </row>
    <row r="5265" spans="1:14">
      <c r="A5265" s="144" t="str">
        <f>'[11]Depr Exp'!A5265</f>
        <v>E3589 (GIF)U/G Cond,TLN-WHD@plnt</v>
      </c>
      <c r="B5265" s="144" t="str">
        <f>'[11]Depr Exp'!B5265</f>
        <v>E3589 (GIF)U/G Cond,TLN-WHD@plnt-8</v>
      </c>
      <c r="C5265" s="144" t="str">
        <f>'[11]Depr Exp'!C5265</f>
        <v>403E</v>
      </c>
      <c r="D5265" s="144"/>
      <c r="E5265" s="282">
        <f>'[11]Depr Exp'!E5265</f>
        <v>43343</v>
      </c>
      <c r="F5265" s="523">
        <f>'[11]Depr Exp'!F5265</f>
        <v>1080000.6000000001</v>
      </c>
      <c r="G5265" s="305">
        <f>'[11]Depr Exp'!G5265</f>
        <v>1.55E-2</v>
      </c>
      <c r="H5265" s="524">
        <f>'[11]Depr Exp'!H5265</f>
        <v>1395</v>
      </c>
      <c r="I5265" s="523">
        <f>'[11]Depr Exp'!I5265</f>
        <v>1080000.6000000001</v>
      </c>
      <c r="J5265" s="305">
        <f>'[11]Depr Exp'!J5265</f>
        <v>1.55E-2</v>
      </c>
      <c r="K5265" s="373">
        <f>'[11]Depr Exp'!K5265</f>
        <v>1395.0007750000002</v>
      </c>
      <c r="L5265" s="524">
        <f>'[11]Depr Exp'!L5265</f>
        <v>0</v>
      </c>
      <c r="M5265" s="144"/>
      <c r="N5265" s="144"/>
    </row>
    <row r="5266" spans="1:14">
      <c r="A5266" s="144" t="str">
        <f>'[11]Depr Exp'!A5266</f>
        <v>E3589 (GIF)U/G Cond,TLN-WHD@plnt</v>
      </c>
      <c r="B5266" s="144" t="str">
        <f>'[11]Depr Exp'!B5266</f>
        <v>E3589 (GIF)U/G Cond,TLN-WHD@plnt-9</v>
      </c>
      <c r="C5266" s="144" t="str">
        <f>'[11]Depr Exp'!C5266</f>
        <v>403E</v>
      </c>
      <c r="D5266" s="144"/>
      <c r="E5266" s="282">
        <f>'[11]Depr Exp'!E5266</f>
        <v>43373</v>
      </c>
      <c r="F5266" s="523">
        <f>'[11]Depr Exp'!F5266</f>
        <v>1080000.6000000001</v>
      </c>
      <c r="G5266" s="305">
        <f>'[11]Depr Exp'!G5266</f>
        <v>1.55E-2</v>
      </c>
      <c r="H5266" s="524">
        <f>'[11]Depr Exp'!H5266</f>
        <v>1395</v>
      </c>
      <c r="I5266" s="523">
        <f>'[11]Depr Exp'!I5266</f>
        <v>1080000.6000000001</v>
      </c>
      <c r="J5266" s="305">
        <f>'[11]Depr Exp'!J5266</f>
        <v>1.55E-2</v>
      </c>
      <c r="K5266" s="373">
        <f>'[11]Depr Exp'!K5266</f>
        <v>1395.0007750000002</v>
      </c>
      <c r="L5266" s="524">
        <f>'[11]Depr Exp'!L5266</f>
        <v>0</v>
      </c>
      <c r="M5266" s="144"/>
      <c r="N5266" s="144"/>
    </row>
    <row r="5267" spans="1:14">
      <c r="A5267" s="144" t="str">
        <f>'[11]Depr Exp'!A5267</f>
        <v>E3589 (GIF)U/G Cond,TLN-WHD@plnt</v>
      </c>
      <c r="B5267" s="144" t="str">
        <f>'[11]Depr Exp'!B5267</f>
        <v>E3589 (GIF)U/G Cond,TLN-WHD@plnt-10</v>
      </c>
      <c r="C5267" s="144" t="str">
        <f>'[11]Depr Exp'!C5267</f>
        <v>403E</v>
      </c>
      <c r="D5267" s="144"/>
      <c r="E5267" s="282">
        <f>'[11]Depr Exp'!E5267</f>
        <v>43404</v>
      </c>
      <c r="F5267" s="523">
        <f>'[11]Depr Exp'!F5267</f>
        <v>1080000.6000000001</v>
      </c>
      <c r="G5267" s="305">
        <f>'[11]Depr Exp'!G5267</f>
        <v>1.55E-2</v>
      </c>
      <c r="H5267" s="524">
        <f>'[11]Depr Exp'!H5267</f>
        <v>1395</v>
      </c>
      <c r="I5267" s="523">
        <f>'[11]Depr Exp'!I5267</f>
        <v>1080000.6000000001</v>
      </c>
      <c r="J5267" s="305">
        <f>'[11]Depr Exp'!J5267</f>
        <v>1.55E-2</v>
      </c>
      <c r="K5267" s="373">
        <f>'[11]Depr Exp'!K5267</f>
        <v>1395.0007750000002</v>
      </c>
      <c r="L5267" s="524">
        <f>'[11]Depr Exp'!L5267</f>
        <v>0</v>
      </c>
      <c r="M5267" s="144"/>
      <c r="N5267" s="144"/>
    </row>
    <row r="5268" spans="1:14">
      <c r="A5268" s="144" t="str">
        <f>'[11]Depr Exp'!A5268</f>
        <v>E3589 (GIF)U/G Cond,TLN-WHD@plnt</v>
      </c>
      <c r="B5268" s="144" t="str">
        <f>'[11]Depr Exp'!B5268</f>
        <v>E3589 (GIF)U/G Cond,TLN-WHD@plnt-11</v>
      </c>
      <c r="C5268" s="144" t="str">
        <f>'[11]Depr Exp'!C5268</f>
        <v>403E</v>
      </c>
      <c r="D5268" s="144"/>
      <c r="E5268" s="282">
        <f>'[11]Depr Exp'!E5268</f>
        <v>43434</v>
      </c>
      <c r="F5268" s="523">
        <f>'[11]Depr Exp'!F5268</f>
        <v>1080000.6000000001</v>
      </c>
      <c r="G5268" s="305">
        <f>'[11]Depr Exp'!G5268</f>
        <v>1.55E-2</v>
      </c>
      <c r="H5268" s="524">
        <f>'[11]Depr Exp'!H5268</f>
        <v>1395</v>
      </c>
      <c r="I5268" s="523">
        <f>'[11]Depr Exp'!I5268</f>
        <v>1080000.6000000001</v>
      </c>
      <c r="J5268" s="305">
        <f>'[11]Depr Exp'!J5268</f>
        <v>1.55E-2</v>
      </c>
      <c r="K5268" s="373">
        <f>'[11]Depr Exp'!K5268</f>
        <v>1395.0007750000002</v>
      </c>
      <c r="L5268" s="524">
        <f>'[11]Depr Exp'!L5268</f>
        <v>0</v>
      </c>
      <c r="M5268" s="144"/>
      <c r="N5268" s="144"/>
    </row>
    <row r="5269" spans="1:14">
      <c r="A5269" s="144" t="str">
        <f>'[11]Depr Exp'!A5269</f>
        <v>E3589 (GIF)U/G Cond,TLN-WHD@plnt</v>
      </c>
      <c r="B5269" s="144" t="str">
        <f>'[11]Depr Exp'!B5269</f>
        <v>E3589 (GIF)U/G Cond,TLN-WHD@plnt-12</v>
      </c>
      <c r="C5269" s="144" t="str">
        <f>'[11]Depr Exp'!C5269</f>
        <v>403E</v>
      </c>
      <c r="D5269" s="144"/>
      <c r="E5269" s="282">
        <f>'[11]Depr Exp'!E5269</f>
        <v>43465</v>
      </c>
      <c r="F5269" s="523">
        <f>'[11]Depr Exp'!F5269</f>
        <v>1080000.6000000001</v>
      </c>
      <c r="G5269" s="305">
        <f>'[11]Depr Exp'!G5269</f>
        <v>1.55E-2</v>
      </c>
      <c r="H5269" s="524">
        <f>'[11]Depr Exp'!H5269</f>
        <v>1395</v>
      </c>
      <c r="I5269" s="523">
        <f>'[11]Depr Exp'!I5269</f>
        <v>1080000.6000000001</v>
      </c>
      <c r="J5269" s="305">
        <f>'[11]Depr Exp'!J5269</f>
        <v>1.55E-2</v>
      </c>
      <c r="K5269" s="373">
        <f>'[11]Depr Exp'!K5269</f>
        <v>1395.0007750000002</v>
      </c>
      <c r="L5269" s="524">
        <f>'[11]Depr Exp'!L5269</f>
        <v>0</v>
      </c>
      <c r="M5269" s="144"/>
      <c r="N5269" s="144"/>
    </row>
    <row r="5270" spans="1:14" ht="15.75" thickBot="1">
      <c r="A5270" s="159" t="str">
        <f>'[11]Depr Exp'!A5270</f>
        <v>E3589 (GIF)U/G Cond,TLN-WHD@plnt Total</v>
      </c>
      <c r="B5270" s="144">
        <f>'[11]Depr Exp'!B5270</f>
        <v>0</v>
      </c>
      <c r="C5270" s="502" t="str">
        <f>'[11]Depr Exp'!C5270</f>
        <v>ETSM</v>
      </c>
      <c r="D5270" s="144"/>
      <c r="E5270" s="281" t="str">
        <f>'[11]Depr Exp'!E5270</f>
        <v>Total</v>
      </c>
      <c r="F5270" s="141">
        <f>'[11]Depr Exp'!F5270</f>
        <v>0</v>
      </c>
      <c r="G5270" s="252">
        <f>'[11]Depr Exp'!G5270</f>
        <v>0</v>
      </c>
      <c r="H5270" s="286">
        <f>'[11]Depr Exp'!H5270</f>
        <v>16740</v>
      </c>
      <c r="I5270" s="141">
        <f>'[11]Depr Exp'!I5270</f>
        <v>0</v>
      </c>
      <c r="J5270" s="252">
        <f>'[11]Depr Exp'!J5270</f>
        <v>0</v>
      </c>
      <c r="K5270" s="286">
        <f>'[11]Depr Exp'!K5270</f>
        <v>16740.009300000002</v>
      </c>
      <c r="L5270" s="286">
        <f>'[11]Depr Exp'!L5270</f>
        <v>0.01</v>
      </c>
      <c r="M5270" s="144"/>
      <c r="N5270" s="144"/>
    </row>
    <row r="5271" spans="1:14" ht="13.5" thickTop="1">
      <c r="A5271" s="144" t="str">
        <f>'[11]Depr Exp'!A5271</f>
        <v>E3589 (GIF)U/G Cond,TLN-WHDE@plt</v>
      </c>
      <c r="B5271" s="144" t="str">
        <f>'[11]Depr Exp'!B5271</f>
        <v>E3589 (GIF)U/G Cond,TLN-WHDE@plt-1</v>
      </c>
      <c r="C5271" s="144" t="str">
        <f>'[11]Depr Exp'!C5271</f>
        <v>403E</v>
      </c>
      <c r="D5271" s="144"/>
      <c r="E5271" s="282">
        <f>'[11]Depr Exp'!E5271</f>
        <v>43131</v>
      </c>
      <c r="F5271" s="523">
        <f>'[11]Depr Exp'!F5271</f>
        <v>3086350.53</v>
      </c>
      <c r="G5271" s="305">
        <f>'[11]Depr Exp'!G5271</f>
        <v>1.55E-2</v>
      </c>
      <c r="H5271" s="524">
        <f>'[11]Depr Exp'!H5271</f>
        <v>3986.54</v>
      </c>
      <c r="I5271" s="523">
        <f>'[11]Depr Exp'!I5271</f>
        <v>3086350.53</v>
      </c>
      <c r="J5271" s="305">
        <f>'[11]Depr Exp'!J5271</f>
        <v>1.55E-2</v>
      </c>
      <c r="K5271" s="373">
        <f>'[11]Depr Exp'!K5271</f>
        <v>3986.5361012499998</v>
      </c>
      <c r="L5271" s="524">
        <f>'[11]Depr Exp'!L5271</f>
        <v>0</v>
      </c>
      <c r="M5271" s="144"/>
      <c r="N5271" s="144"/>
    </row>
    <row r="5272" spans="1:14">
      <c r="A5272" s="144" t="str">
        <f>'[11]Depr Exp'!A5272</f>
        <v>E3589 (GIF)U/G Cond,TLN-WHDE@plt</v>
      </c>
      <c r="B5272" s="144" t="str">
        <f>'[11]Depr Exp'!B5272</f>
        <v>E3589 (GIF)U/G Cond,TLN-WHDE@plt-2</v>
      </c>
      <c r="C5272" s="144" t="str">
        <f>'[11]Depr Exp'!C5272</f>
        <v>403E</v>
      </c>
      <c r="D5272" s="144"/>
      <c r="E5272" s="282">
        <f>'[11]Depr Exp'!E5272</f>
        <v>43159</v>
      </c>
      <c r="F5272" s="523">
        <f>'[11]Depr Exp'!F5272</f>
        <v>3086350.53</v>
      </c>
      <c r="G5272" s="305">
        <f>'[11]Depr Exp'!G5272</f>
        <v>1.55E-2</v>
      </c>
      <c r="H5272" s="524">
        <f>'[11]Depr Exp'!H5272</f>
        <v>3986.54</v>
      </c>
      <c r="I5272" s="523">
        <f>'[11]Depr Exp'!I5272</f>
        <v>3086350.53</v>
      </c>
      <c r="J5272" s="305">
        <f>'[11]Depr Exp'!J5272</f>
        <v>1.55E-2</v>
      </c>
      <c r="K5272" s="373">
        <f>'[11]Depr Exp'!K5272</f>
        <v>3986.5361012499998</v>
      </c>
      <c r="L5272" s="524">
        <f>'[11]Depr Exp'!L5272</f>
        <v>0</v>
      </c>
      <c r="M5272" s="144"/>
      <c r="N5272" s="144"/>
    </row>
    <row r="5273" spans="1:14">
      <c r="A5273" s="144" t="str">
        <f>'[11]Depr Exp'!A5273</f>
        <v>E3589 (GIF)U/G Cond,TLN-WHDE@plt</v>
      </c>
      <c r="B5273" s="144" t="str">
        <f>'[11]Depr Exp'!B5273</f>
        <v>E3589 (GIF)U/G Cond,TLN-WHDE@plt-3</v>
      </c>
      <c r="C5273" s="144" t="str">
        <f>'[11]Depr Exp'!C5273</f>
        <v>403E</v>
      </c>
      <c r="D5273" s="144"/>
      <c r="E5273" s="282">
        <f>'[11]Depr Exp'!E5273</f>
        <v>43190</v>
      </c>
      <c r="F5273" s="523">
        <f>'[11]Depr Exp'!F5273</f>
        <v>3086350.53</v>
      </c>
      <c r="G5273" s="305">
        <f>'[11]Depr Exp'!G5273</f>
        <v>1.55E-2</v>
      </c>
      <c r="H5273" s="524">
        <f>'[11]Depr Exp'!H5273</f>
        <v>3986.54</v>
      </c>
      <c r="I5273" s="523">
        <f>'[11]Depr Exp'!I5273</f>
        <v>3086350.53</v>
      </c>
      <c r="J5273" s="305">
        <f>'[11]Depr Exp'!J5273</f>
        <v>1.55E-2</v>
      </c>
      <c r="K5273" s="373">
        <f>'[11]Depr Exp'!K5273</f>
        <v>3986.5361012499998</v>
      </c>
      <c r="L5273" s="524">
        <f>'[11]Depr Exp'!L5273</f>
        <v>0</v>
      </c>
      <c r="M5273" s="144"/>
      <c r="N5273" s="144"/>
    </row>
    <row r="5274" spans="1:14">
      <c r="A5274" s="144" t="str">
        <f>'[11]Depr Exp'!A5274</f>
        <v>E3589 (GIF)U/G Cond,TLN-WHDE@plt</v>
      </c>
      <c r="B5274" s="144" t="str">
        <f>'[11]Depr Exp'!B5274</f>
        <v>E3589 (GIF)U/G Cond,TLN-WHDE@plt-4</v>
      </c>
      <c r="C5274" s="144" t="str">
        <f>'[11]Depr Exp'!C5274</f>
        <v>403E</v>
      </c>
      <c r="D5274" s="144"/>
      <c r="E5274" s="282">
        <f>'[11]Depr Exp'!E5274</f>
        <v>43220</v>
      </c>
      <c r="F5274" s="523">
        <f>'[11]Depr Exp'!F5274</f>
        <v>3086350.53</v>
      </c>
      <c r="G5274" s="305">
        <f>'[11]Depr Exp'!G5274</f>
        <v>1.55E-2</v>
      </c>
      <c r="H5274" s="524">
        <f>'[11]Depr Exp'!H5274</f>
        <v>3986.54</v>
      </c>
      <c r="I5274" s="523">
        <f>'[11]Depr Exp'!I5274</f>
        <v>3086350.53</v>
      </c>
      <c r="J5274" s="305">
        <f>'[11]Depr Exp'!J5274</f>
        <v>1.55E-2</v>
      </c>
      <c r="K5274" s="373">
        <f>'[11]Depr Exp'!K5274</f>
        <v>3986.5361012499998</v>
      </c>
      <c r="L5274" s="524">
        <f>'[11]Depr Exp'!L5274</f>
        <v>0</v>
      </c>
      <c r="M5274" s="144"/>
      <c r="N5274" s="144"/>
    </row>
    <row r="5275" spans="1:14">
      <c r="A5275" s="144" t="str">
        <f>'[11]Depr Exp'!A5275</f>
        <v>E3589 (GIF)U/G Cond,TLN-WHDE@plt</v>
      </c>
      <c r="B5275" s="144" t="str">
        <f>'[11]Depr Exp'!B5275</f>
        <v>E3589 (GIF)U/G Cond,TLN-WHDE@plt-5</v>
      </c>
      <c r="C5275" s="144" t="str">
        <f>'[11]Depr Exp'!C5275</f>
        <v>403E</v>
      </c>
      <c r="D5275" s="144"/>
      <c r="E5275" s="282">
        <f>'[11]Depr Exp'!E5275</f>
        <v>43251</v>
      </c>
      <c r="F5275" s="523">
        <f>'[11]Depr Exp'!F5275</f>
        <v>3086350.53</v>
      </c>
      <c r="G5275" s="305">
        <f>'[11]Depr Exp'!G5275</f>
        <v>1.55E-2</v>
      </c>
      <c r="H5275" s="524">
        <f>'[11]Depr Exp'!H5275</f>
        <v>3986.54</v>
      </c>
      <c r="I5275" s="523">
        <f>'[11]Depr Exp'!I5275</f>
        <v>3086350.53</v>
      </c>
      <c r="J5275" s="305">
        <f>'[11]Depr Exp'!J5275</f>
        <v>1.55E-2</v>
      </c>
      <c r="K5275" s="373">
        <f>'[11]Depr Exp'!K5275</f>
        <v>3986.5361012499998</v>
      </c>
      <c r="L5275" s="524">
        <f>'[11]Depr Exp'!L5275</f>
        <v>0</v>
      </c>
      <c r="M5275" s="144"/>
      <c r="N5275" s="144"/>
    </row>
    <row r="5276" spans="1:14">
      <c r="A5276" s="144" t="str">
        <f>'[11]Depr Exp'!A5276</f>
        <v>E3589 (GIF)U/G Cond,TLN-WHDE@plt</v>
      </c>
      <c r="B5276" s="144" t="str">
        <f>'[11]Depr Exp'!B5276</f>
        <v>E3589 (GIF)U/G Cond,TLN-WHDE@plt-6</v>
      </c>
      <c r="C5276" s="144" t="str">
        <f>'[11]Depr Exp'!C5276</f>
        <v>403E</v>
      </c>
      <c r="D5276" s="144"/>
      <c r="E5276" s="282">
        <f>'[11]Depr Exp'!E5276</f>
        <v>43281</v>
      </c>
      <c r="F5276" s="523">
        <f>'[11]Depr Exp'!F5276</f>
        <v>3086350.53</v>
      </c>
      <c r="G5276" s="305">
        <f>'[11]Depr Exp'!G5276</f>
        <v>1.55E-2</v>
      </c>
      <c r="H5276" s="524">
        <f>'[11]Depr Exp'!H5276</f>
        <v>3986.54</v>
      </c>
      <c r="I5276" s="523">
        <f>'[11]Depr Exp'!I5276</f>
        <v>3086350.53</v>
      </c>
      <c r="J5276" s="305">
        <f>'[11]Depr Exp'!J5276</f>
        <v>1.55E-2</v>
      </c>
      <c r="K5276" s="373">
        <f>'[11]Depr Exp'!K5276</f>
        <v>3986.5361012499998</v>
      </c>
      <c r="L5276" s="524">
        <f>'[11]Depr Exp'!L5276</f>
        <v>0</v>
      </c>
      <c r="M5276" s="144"/>
      <c r="N5276" s="144"/>
    </row>
    <row r="5277" spans="1:14">
      <c r="A5277" s="144" t="str">
        <f>'[11]Depr Exp'!A5277</f>
        <v>E3589 (GIF)U/G Cond,TLN-WHDE@plt</v>
      </c>
      <c r="B5277" s="144" t="str">
        <f>'[11]Depr Exp'!B5277</f>
        <v>E3589 (GIF)U/G Cond,TLN-WHDE@plt-7</v>
      </c>
      <c r="C5277" s="144" t="str">
        <f>'[11]Depr Exp'!C5277</f>
        <v>403E</v>
      </c>
      <c r="D5277" s="144"/>
      <c r="E5277" s="282">
        <f>'[11]Depr Exp'!E5277</f>
        <v>43312</v>
      </c>
      <c r="F5277" s="523">
        <f>'[11]Depr Exp'!F5277</f>
        <v>3086350.53</v>
      </c>
      <c r="G5277" s="305">
        <f>'[11]Depr Exp'!G5277</f>
        <v>1.55E-2</v>
      </c>
      <c r="H5277" s="524">
        <f>'[11]Depr Exp'!H5277</f>
        <v>3986.54</v>
      </c>
      <c r="I5277" s="523">
        <f>'[11]Depr Exp'!I5277</f>
        <v>3086350.53</v>
      </c>
      <c r="J5277" s="305">
        <f>'[11]Depr Exp'!J5277</f>
        <v>1.55E-2</v>
      </c>
      <c r="K5277" s="373">
        <f>'[11]Depr Exp'!K5277</f>
        <v>3986.5361012499998</v>
      </c>
      <c r="L5277" s="524">
        <f>'[11]Depr Exp'!L5277</f>
        <v>0</v>
      </c>
      <c r="M5277" s="144"/>
      <c r="N5277" s="144"/>
    </row>
    <row r="5278" spans="1:14">
      <c r="A5278" s="144" t="str">
        <f>'[11]Depr Exp'!A5278</f>
        <v>E3589 (GIF)U/G Cond,TLN-WHDE@plt</v>
      </c>
      <c r="B5278" s="144" t="str">
        <f>'[11]Depr Exp'!B5278</f>
        <v>E3589 (GIF)U/G Cond,TLN-WHDE@plt-8</v>
      </c>
      <c r="C5278" s="144" t="str">
        <f>'[11]Depr Exp'!C5278</f>
        <v>403E</v>
      </c>
      <c r="D5278" s="144"/>
      <c r="E5278" s="282">
        <f>'[11]Depr Exp'!E5278</f>
        <v>43343</v>
      </c>
      <c r="F5278" s="523">
        <f>'[11]Depr Exp'!F5278</f>
        <v>3086350.53</v>
      </c>
      <c r="G5278" s="305">
        <f>'[11]Depr Exp'!G5278</f>
        <v>1.55E-2</v>
      </c>
      <c r="H5278" s="524">
        <f>'[11]Depr Exp'!H5278</f>
        <v>3986.54</v>
      </c>
      <c r="I5278" s="523">
        <f>'[11]Depr Exp'!I5278</f>
        <v>3086350.53</v>
      </c>
      <c r="J5278" s="305">
        <f>'[11]Depr Exp'!J5278</f>
        <v>1.55E-2</v>
      </c>
      <c r="K5278" s="373">
        <f>'[11]Depr Exp'!K5278</f>
        <v>3986.5361012499998</v>
      </c>
      <c r="L5278" s="524">
        <f>'[11]Depr Exp'!L5278</f>
        <v>0</v>
      </c>
      <c r="M5278" s="144"/>
      <c r="N5278" s="144"/>
    </row>
    <row r="5279" spans="1:14">
      <c r="A5279" s="144" t="str">
        <f>'[11]Depr Exp'!A5279</f>
        <v>E3589 (GIF)U/G Cond,TLN-WHDE@plt</v>
      </c>
      <c r="B5279" s="144" t="str">
        <f>'[11]Depr Exp'!B5279</f>
        <v>E3589 (GIF)U/G Cond,TLN-WHDE@plt-9</v>
      </c>
      <c r="C5279" s="144" t="str">
        <f>'[11]Depr Exp'!C5279</f>
        <v>403E</v>
      </c>
      <c r="D5279" s="144"/>
      <c r="E5279" s="282">
        <f>'[11]Depr Exp'!E5279</f>
        <v>43373</v>
      </c>
      <c r="F5279" s="523">
        <f>'[11]Depr Exp'!F5279</f>
        <v>3086350.53</v>
      </c>
      <c r="G5279" s="305">
        <f>'[11]Depr Exp'!G5279</f>
        <v>1.55E-2</v>
      </c>
      <c r="H5279" s="524">
        <f>'[11]Depr Exp'!H5279</f>
        <v>3986.54</v>
      </c>
      <c r="I5279" s="523">
        <f>'[11]Depr Exp'!I5279</f>
        <v>3086350.53</v>
      </c>
      <c r="J5279" s="305">
        <f>'[11]Depr Exp'!J5279</f>
        <v>1.55E-2</v>
      </c>
      <c r="K5279" s="373">
        <f>'[11]Depr Exp'!K5279</f>
        <v>3986.5361012499998</v>
      </c>
      <c r="L5279" s="524">
        <f>'[11]Depr Exp'!L5279</f>
        <v>0</v>
      </c>
      <c r="M5279" s="144"/>
      <c r="N5279" s="144"/>
    </row>
    <row r="5280" spans="1:14">
      <c r="A5280" s="144" t="str">
        <f>'[11]Depr Exp'!A5280</f>
        <v>E3589 (GIF)U/G Cond,TLN-WHDE@plt</v>
      </c>
      <c r="B5280" s="144" t="str">
        <f>'[11]Depr Exp'!B5280</f>
        <v>E3589 (GIF)U/G Cond,TLN-WHDE@plt-10</v>
      </c>
      <c r="C5280" s="144" t="str">
        <f>'[11]Depr Exp'!C5280</f>
        <v>403E</v>
      </c>
      <c r="D5280" s="144"/>
      <c r="E5280" s="282">
        <f>'[11]Depr Exp'!E5280</f>
        <v>43404</v>
      </c>
      <c r="F5280" s="523">
        <f>'[11]Depr Exp'!F5280</f>
        <v>3086350.53</v>
      </c>
      <c r="G5280" s="305">
        <f>'[11]Depr Exp'!G5280</f>
        <v>1.55E-2</v>
      </c>
      <c r="H5280" s="524">
        <f>'[11]Depr Exp'!H5280</f>
        <v>3986.54</v>
      </c>
      <c r="I5280" s="523">
        <f>'[11]Depr Exp'!I5280</f>
        <v>3086350.53</v>
      </c>
      <c r="J5280" s="305">
        <f>'[11]Depr Exp'!J5280</f>
        <v>1.55E-2</v>
      </c>
      <c r="K5280" s="373">
        <f>'[11]Depr Exp'!K5280</f>
        <v>3986.5361012499998</v>
      </c>
      <c r="L5280" s="524">
        <f>'[11]Depr Exp'!L5280</f>
        <v>0</v>
      </c>
      <c r="M5280" s="144"/>
      <c r="N5280" s="144"/>
    </row>
    <row r="5281" spans="1:14">
      <c r="A5281" s="144" t="str">
        <f>'[11]Depr Exp'!A5281</f>
        <v>E3589 (GIF)U/G Cond,TLN-WHDE@plt</v>
      </c>
      <c r="B5281" s="144" t="str">
        <f>'[11]Depr Exp'!B5281</f>
        <v>E3589 (GIF)U/G Cond,TLN-WHDE@plt-11</v>
      </c>
      <c r="C5281" s="144" t="str">
        <f>'[11]Depr Exp'!C5281</f>
        <v>403E</v>
      </c>
      <c r="D5281" s="144"/>
      <c r="E5281" s="282">
        <f>'[11]Depr Exp'!E5281</f>
        <v>43434</v>
      </c>
      <c r="F5281" s="523">
        <f>'[11]Depr Exp'!F5281</f>
        <v>3086350.53</v>
      </c>
      <c r="G5281" s="305">
        <f>'[11]Depr Exp'!G5281</f>
        <v>1.55E-2</v>
      </c>
      <c r="H5281" s="524">
        <f>'[11]Depr Exp'!H5281</f>
        <v>3986.54</v>
      </c>
      <c r="I5281" s="523">
        <f>'[11]Depr Exp'!I5281</f>
        <v>3086350.53</v>
      </c>
      <c r="J5281" s="305">
        <f>'[11]Depr Exp'!J5281</f>
        <v>1.55E-2</v>
      </c>
      <c r="K5281" s="373">
        <f>'[11]Depr Exp'!K5281</f>
        <v>3986.5361012499998</v>
      </c>
      <c r="L5281" s="524">
        <f>'[11]Depr Exp'!L5281</f>
        <v>0</v>
      </c>
      <c r="M5281" s="144"/>
      <c r="N5281" s="144"/>
    </row>
    <row r="5282" spans="1:14">
      <c r="A5282" s="144" t="str">
        <f>'[11]Depr Exp'!A5282</f>
        <v>E3589 (GIF)U/G Cond,TLN-WHDE@plt</v>
      </c>
      <c r="B5282" s="144" t="str">
        <f>'[11]Depr Exp'!B5282</f>
        <v>E3589 (GIF)U/G Cond,TLN-WHDE@plt-12</v>
      </c>
      <c r="C5282" s="144" t="str">
        <f>'[11]Depr Exp'!C5282</f>
        <v>403E</v>
      </c>
      <c r="D5282" s="144"/>
      <c r="E5282" s="282">
        <f>'[11]Depr Exp'!E5282</f>
        <v>43465</v>
      </c>
      <c r="F5282" s="523">
        <f>'[11]Depr Exp'!F5282</f>
        <v>3086350.53</v>
      </c>
      <c r="G5282" s="305">
        <f>'[11]Depr Exp'!G5282</f>
        <v>1.55E-2</v>
      </c>
      <c r="H5282" s="524">
        <f>'[11]Depr Exp'!H5282</f>
        <v>3986.54</v>
      </c>
      <c r="I5282" s="523">
        <f>'[11]Depr Exp'!I5282</f>
        <v>3086350.53</v>
      </c>
      <c r="J5282" s="305">
        <f>'[11]Depr Exp'!J5282</f>
        <v>1.55E-2</v>
      </c>
      <c r="K5282" s="373">
        <f>'[11]Depr Exp'!K5282</f>
        <v>3986.5361012499998</v>
      </c>
      <c r="L5282" s="524">
        <f>'[11]Depr Exp'!L5282</f>
        <v>0</v>
      </c>
      <c r="M5282" s="144"/>
      <c r="N5282" s="144"/>
    </row>
    <row r="5283" spans="1:14" ht="15.75" thickBot="1">
      <c r="A5283" s="159" t="str">
        <f>'[11]Depr Exp'!A5283</f>
        <v>E3589 (GIF)U/G Cond,TLN-WHDE@plt Total</v>
      </c>
      <c r="B5283" s="144">
        <f>'[11]Depr Exp'!B5283</f>
        <v>0</v>
      </c>
      <c r="C5283" s="502" t="str">
        <f>'[11]Depr Exp'!C5283</f>
        <v>ETSM</v>
      </c>
      <c r="D5283" s="144"/>
      <c r="E5283" s="281" t="str">
        <f>'[11]Depr Exp'!E5283</f>
        <v>Total</v>
      </c>
      <c r="F5283" s="141">
        <f>'[11]Depr Exp'!F5283</f>
        <v>0</v>
      </c>
      <c r="G5283" s="252">
        <f>'[11]Depr Exp'!G5283</f>
        <v>0</v>
      </c>
      <c r="H5283" s="286">
        <f>'[11]Depr Exp'!H5283</f>
        <v>47838.48</v>
      </c>
      <c r="I5283" s="141">
        <f>'[11]Depr Exp'!I5283</f>
        <v>0</v>
      </c>
      <c r="J5283" s="252">
        <f>'[11]Depr Exp'!J5283</f>
        <v>0</v>
      </c>
      <c r="K5283" s="286">
        <f>'[11]Depr Exp'!K5283</f>
        <v>47838.433214999997</v>
      </c>
      <c r="L5283" s="286">
        <f>'[11]Depr Exp'!L5283</f>
        <v>-0.05</v>
      </c>
      <c r="M5283" s="144"/>
      <c r="N5283" s="144"/>
    </row>
    <row r="5284" spans="1:14" ht="13.5" thickTop="1">
      <c r="A5284" s="144" t="str">
        <f>'[11]Depr Exp'!A5284</f>
        <v>E3590 TSM Roads &amp; Trails</v>
      </c>
      <c r="B5284" s="144" t="str">
        <f>'[11]Depr Exp'!B5284</f>
        <v>E3590 TSM Roads &amp; Trails-1</v>
      </c>
      <c r="C5284" s="144" t="str">
        <f>'[11]Depr Exp'!C5284</f>
        <v>403E</v>
      </c>
      <c r="D5284" s="144"/>
      <c r="E5284" s="282">
        <f>'[11]Depr Exp'!E5284</f>
        <v>43131</v>
      </c>
      <c r="F5284" s="523">
        <f>'[11]Depr Exp'!F5284</f>
        <v>819762.07</v>
      </c>
      <c r="G5284" s="305">
        <f>'[11]Depr Exp'!G5284</f>
        <v>1.4E-2</v>
      </c>
      <c r="H5284" s="524">
        <f>'[11]Depr Exp'!H5284</f>
        <v>956.39</v>
      </c>
      <c r="I5284" s="523">
        <f>'[11]Depr Exp'!I5284</f>
        <v>819763.88</v>
      </c>
      <c r="J5284" s="305">
        <f>'[11]Depr Exp'!J5284</f>
        <v>1.4E-2</v>
      </c>
      <c r="K5284" s="373">
        <f>'[11]Depr Exp'!K5284</f>
        <v>956.39119333333338</v>
      </c>
      <c r="L5284" s="524">
        <f>'[11]Depr Exp'!L5284</f>
        <v>0</v>
      </c>
      <c r="M5284" s="144"/>
      <c r="N5284" s="144"/>
    </row>
    <row r="5285" spans="1:14">
      <c r="A5285" s="144" t="str">
        <f>'[11]Depr Exp'!A5285</f>
        <v>E3590 TSM Roads &amp; Trails</v>
      </c>
      <c r="B5285" s="144" t="str">
        <f>'[11]Depr Exp'!B5285</f>
        <v>E3590 TSM Roads &amp; Trails-2</v>
      </c>
      <c r="C5285" s="144" t="str">
        <f>'[11]Depr Exp'!C5285</f>
        <v>403E</v>
      </c>
      <c r="D5285" s="144"/>
      <c r="E5285" s="282">
        <f>'[11]Depr Exp'!E5285</f>
        <v>43159</v>
      </c>
      <c r="F5285" s="523">
        <f>'[11]Depr Exp'!F5285</f>
        <v>819762.07</v>
      </c>
      <c r="G5285" s="305">
        <f>'[11]Depr Exp'!G5285</f>
        <v>1.4E-2</v>
      </c>
      <c r="H5285" s="524">
        <f>'[11]Depr Exp'!H5285</f>
        <v>956.39</v>
      </c>
      <c r="I5285" s="523">
        <f>'[11]Depr Exp'!I5285</f>
        <v>819763.88</v>
      </c>
      <c r="J5285" s="305">
        <f>'[11]Depr Exp'!J5285</f>
        <v>1.4E-2</v>
      </c>
      <c r="K5285" s="373">
        <f>'[11]Depr Exp'!K5285</f>
        <v>956.39119333333338</v>
      </c>
      <c r="L5285" s="524">
        <f>'[11]Depr Exp'!L5285</f>
        <v>0</v>
      </c>
      <c r="M5285" s="144"/>
      <c r="N5285" s="144"/>
    </row>
    <row r="5286" spans="1:14">
      <c r="A5286" s="144" t="str">
        <f>'[11]Depr Exp'!A5286</f>
        <v>E3590 TSM Roads &amp; Trails</v>
      </c>
      <c r="B5286" s="144" t="str">
        <f>'[11]Depr Exp'!B5286</f>
        <v>E3590 TSM Roads &amp; Trails-3</v>
      </c>
      <c r="C5286" s="144" t="str">
        <f>'[11]Depr Exp'!C5286</f>
        <v>403E</v>
      </c>
      <c r="D5286" s="144"/>
      <c r="E5286" s="282">
        <f>'[11]Depr Exp'!E5286</f>
        <v>43190</v>
      </c>
      <c r="F5286" s="523">
        <f>'[11]Depr Exp'!F5286</f>
        <v>819762.98</v>
      </c>
      <c r="G5286" s="305">
        <f>'[11]Depr Exp'!G5286</f>
        <v>1.4E-2</v>
      </c>
      <c r="H5286" s="524">
        <f>'[11]Depr Exp'!H5286</f>
        <v>956.39</v>
      </c>
      <c r="I5286" s="523">
        <f>'[11]Depr Exp'!I5286</f>
        <v>819763.88</v>
      </c>
      <c r="J5286" s="305">
        <f>'[11]Depr Exp'!J5286</f>
        <v>1.4E-2</v>
      </c>
      <c r="K5286" s="373">
        <f>'[11]Depr Exp'!K5286</f>
        <v>956.39119333333338</v>
      </c>
      <c r="L5286" s="524">
        <f>'[11]Depr Exp'!L5286</f>
        <v>0</v>
      </c>
      <c r="M5286" s="144"/>
      <c r="N5286" s="144"/>
    </row>
    <row r="5287" spans="1:14">
      <c r="A5287" s="144" t="str">
        <f>'[11]Depr Exp'!A5287</f>
        <v>E3590 TSM Roads &amp; Trails</v>
      </c>
      <c r="B5287" s="144" t="str">
        <f>'[11]Depr Exp'!B5287</f>
        <v>E3590 TSM Roads &amp; Trails-4</v>
      </c>
      <c r="C5287" s="144" t="str">
        <f>'[11]Depr Exp'!C5287</f>
        <v>403E</v>
      </c>
      <c r="D5287" s="144"/>
      <c r="E5287" s="282">
        <f>'[11]Depr Exp'!E5287</f>
        <v>43220</v>
      </c>
      <c r="F5287" s="523">
        <f>'[11]Depr Exp'!F5287</f>
        <v>819763.88</v>
      </c>
      <c r="G5287" s="305">
        <f>'[11]Depr Exp'!G5287</f>
        <v>1.4E-2</v>
      </c>
      <c r="H5287" s="524">
        <f>'[11]Depr Exp'!H5287</f>
        <v>956.39</v>
      </c>
      <c r="I5287" s="523">
        <f>'[11]Depr Exp'!I5287</f>
        <v>819763.88</v>
      </c>
      <c r="J5287" s="305">
        <f>'[11]Depr Exp'!J5287</f>
        <v>1.4E-2</v>
      </c>
      <c r="K5287" s="373">
        <f>'[11]Depr Exp'!K5287</f>
        <v>956.39119333333338</v>
      </c>
      <c r="L5287" s="524">
        <f>'[11]Depr Exp'!L5287</f>
        <v>0</v>
      </c>
      <c r="M5287" s="144"/>
      <c r="N5287" s="144"/>
    </row>
    <row r="5288" spans="1:14">
      <c r="A5288" s="144" t="str">
        <f>'[11]Depr Exp'!A5288</f>
        <v>E3590 TSM Roads &amp; Trails</v>
      </c>
      <c r="B5288" s="144" t="str">
        <f>'[11]Depr Exp'!B5288</f>
        <v>E3590 TSM Roads &amp; Trails-5</v>
      </c>
      <c r="C5288" s="144" t="str">
        <f>'[11]Depr Exp'!C5288</f>
        <v>403E</v>
      </c>
      <c r="D5288" s="144"/>
      <c r="E5288" s="282">
        <f>'[11]Depr Exp'!E5288</f>
        <v>43251</v>
      </c>
      <c r="F5288" s="523">
        <f>'[11]Depr Exp'!F5288</f>
        <v>819763.88</v>
      </c>
      <c r="G5288" s="305">
        <f>'[11]Depr Exp'!G5288</f>
        <v>1.4E-2</v>
      </c>
      <c r="H5288" s="524">
        <f>'[11]Depr Exp'!H5288</f>
        <v>956.39</v>
      </c>
      <c r="I5288" s="523">
        <f>'[11]Depr Exp'!I5288</f>
        <v>819763.88</v>
      </c>
      <c r="J5288" s="305">
        <f>'[11]Depr Exp'!J5288</f>
        <v>1.4E-2</v>
      </c>
      <c r="K5288" s="373">
        <f>'[11]Depr Exp'!K5288</f>
        <v>956.39119333333338</v>
      </c>
      <c r="L5288" s="524">
        <f>'[11]Depr Exp'!L5288</f>
        <v>0</v>
      </c>
      <c r="M5288" s="144"/>
      <c r="N5288" s="144"/>
    </row>
    <row r="5289" spans="1:14">
      <c r="A5289" s="144" t="str">
        <f>'[11]Depr Exp'!A5289</f>
        <v>E3590 TSM Roads &amp; Trails</v>
      </c>
      <c r="B5289" s="144" t="str">
        <f>'[11]Depr Exp'!B5289</f>
        <v>E3590 TSM Roads &amp; Trails-6</v>
      </c>
      <c r="C5289" s="144" t="str">
        <f>'[11]Depr Exp'!C5289</f>
        <v>403E</v>
      </c>
      <c r="D5289" s="144"/>
      <c r="E5289" s="282">
        <f>'[11]Depr Exp'!E5289</f>
        <v>43281</v>
      </c>
      <c r="F5289" s="523">
        <f>'[11]Depr Exp'!F5289</f>
        <v>819763.88</v>
      </c>
      <c r="G5289" s="305">
        <f>'[11]Depr Exp'!G5289</f>
        <v>1.4E-2</v>
      </c>
      <c r="H5289" s="524">
        <f>'[11]Depr Exp'!H5289</f>
        <v>956.39</v>
      </c>
      <c r="I5289" s="523">
        <f>'[11]Depr Exp'!I5289</f>
        <v>819763.88</v>
      </c>
      <c r="J5289" s="305">
        <f>'[11]Depr Exp'!J5289</f>
        <v>1.4E-2</v>
      </c>
      <c r="K5289" s="373">
        <f>'[11]Depr Exp'!K5289</f>
        <v>956.39119333333338</v>
      </c>
      <c r="L5289" s="524">
        <f>'[11]Depr Exp'!L5289</f>
        <v>0</v>
      </c>
      <c r="M5289" s="144"/>
      <c r="N5289" s="144"/>
    </row>
    <row r="5290" spans="1:14">
      <c r="A5290" s="144" t="str">
        <f>'[11]Depr Exp'!A5290</f>
        <v>E3590 TSM Roads &amp; Trails</v>
      </c>
      <c r="B5290" s="144" t="str">
        <f>'[11]Depr Exp'!B5290</f>
        <v>E3590 TSM Roads &amp; Trails-7</v>
      </c>
      <c r="C5290" s="144" t="str">
        <f>'[11]Depr Exp'!C5290</f>
        <v>403E</v>
      </c>
      <c r="D5290" s="144"/>
      <c r="E5290" s="282">
        <f>'[11]Depr Exp'!E5290</f>
        <v>43312</v>
      </c>
      <c r="F5290" s="523">
        <f>'[11]Depr Exp'!F5290</f>
        <v>819763.88</v>
      </c>
      <c r="G5290" s="305">
        <f>'[11]Depr Exp'!G5290</f>
        <v>1.4E-2</v>
      </c>
      <c r="H5290" s="524">
        <f>'[11]Depr Exp'!H5290</f>
        <v>956.39</v>
      </c>
      <c r="I5290" s="523">
        <f>'[11]Depr Exp'!I5290</f>
        <v>819763.88</v>
      </c>
      <c r="J5290" s="305">
        <f>'[11]Depr Exp'!J5290</f>
        <v>1.4E-2</v>
      </c>
      <c r="K5290" s="373">
        <f>'[11]Depr Exp'!K5290</f>
        <v>956.39119333333338</v>
      </c>
      <c r="L5290" s="524">
        <f>'[11]Depr Exp'!L5290</f>
        <v>0</v>
      </c>
      <c r="M5290" s="144"/>
      <c r="N5290" s="144"/>
    </row>
    <row r="5291" spans="1:14">
      <c r="A5291" s="144" t="str">
        <f>'[11]Depr Exp'!A5291</f>
        <v>E3590 TSM Roads &amp; Trails</v>
      </c>
      <c r="B5291" s="144" t="str">
        <f>'[11]Depr Exp'!B5291</f>
        <v>E3590 TSM Roads &amp; Trails-8</v>
      </c>
      <c r="C5291" s="144" t="str">
        <f>'[11]Depr Exp'!C5291</f>
        <v>403E</v>
      </c>
      <c r="D5291" s="144"/>
      <c r="E5291" s="282">
        <f>'[11]Depr Exp'!E5291</f>
        <v>43343</v>
      </c>
      <c r="F5291" s="523">
        <f>'[11]Depr Exp'!F5291</f>
        <v>819763.88</v>
      </c>
      <c r="G5291" s="305">
        <f>'[11]Depr Exp'!G5291</f>
        <v>1.4E-2</v>
      </c>
      <c r="H5291" s="524">
        <f>'[11]Depr Exp'!H5291</f>
        <v>956.39</v>
      </c>
      <c r="I5291" s="523">
        <f>'[11]Depr Exp'!I5291</f>
        <v>819763.88</v>
      </c>
      <c r="J5291" s="305">
        <f>'[11]Depr Exp'!J5291</f>
        <v>1.4E-2</v>
      </c>
      <c r="K5291" s="373">
        <f>'[11]Depr Exp'!K5291</f>
        <v>956.39119333333338</v>
      </c>
      <c r="L5291" s="524">
        <f>'[11]Depr Exp'!L5291</f>
        <v>0</v>
      </c>
      <c r="M5291" s="144"/>
      <c r="N5291" s="144"/>
    </row>
    <row r="5292" spans="1:14">
      <c r="A5292" s="144" t="str">
        <f>'[11]Depr Exp'!A5292</f>
        <v>E3590 TSM Roads &amp; Trails</v>
      </c>
      <c r="B5292" s="144" t="str">
        <f>'[11]Depr Exp'!B5292</f>
        <v>E3590 TSM Roads &amp; Trails-9</v>
      </c>
      <c r="C5292" s="144" t="str">
        <f>'[11]Depr Exp'!C5292</f>
        <v>403E</v>
      </c>
      <c r="D5292" s="144"/>
      <c r="E5292" s="282">
        <f>'[11]Depr Exp'!E5292</f>
        <v>43373</v>
      </c>
      <c r="F5292" s="523">
        <f>'[11]Depr Exp'!F5292</f>
        <v>819763.88</v>
      </c>
      <c r="G5292" s="305">
        <f>'[11]Depr Exp'!G5292</f>
        <v>1.4E-2</v>
      </c>
      <c r="H5292" s="524">
        <f>'[11]Depr Exp'!H5292</f>
        <v>956.39</v>
      </c>
      <c r="I5292" s="523">
        <f>'[11]Depr Exp'!I5292</f>
        <v>819763.88</v>
      </c>
      <c r="J5292" s="305">
        <f>'[11]Depr Exp'!J5292</f>
        <v>1.4E-2</v>
      </c>
      <c r="K5292" s="373">
        <f>'[11]Depr Exp'!K5292</f>
        <v>956.39119333333338</v>
      </c>
      <c r="L5292" s="524">
        <f>'[11]Depr Exp'!L5292</f>
        <v>0</v>
      </c>
      <c r="M5292" s="144"/>
      <c r="N5292" s="144"/>
    </row>
    <row r="5293" spans="1:14">
      <c r="A5293" s="144" t="str">
        <f>'[11]Depr Exp'!A5293</f>
        <v>E3590 TSM Roads &amp; Trails</v>
      </c>
      <c r="B5293" s="144" t="str">
        <f>'[11]Depr Exp'!B5293</f>
        <v>E3590 TSM Roads &amp; Trails-10</v>
      </c>
      <c r="C5293" s="144" t="str">
        <f>'[11]Depr Exp'!C5293</f>
        <v>403E</v>
      </c>
      <c r="D5293" s="144"/>
      <c r="E5293" s="282">
        <f>'[11]Depr Exp'!E5293</f>
        <v>43404</v>
      </c>
      <c r="F5293" s="523">
        <f>'[11]Depr Exp'!F5293</f>
        <v>819763.88</v>
      </c>
      <c r="G5293" s="305">
        <f>'[11]Depr Exp'!G5293</f>
        <v>1.4E-2</v>
      </c>
      <c r="H5293" s="524">
        <f>'[11]Depr Exp'!H5293</f>
        <v>956.39</v>
      </c>
      <c r="I5293" s="523">
        <f>'[11]Depr Exp'!I5293</f>
        <v>819763.88</v>
      </c>
      <c r="J5293" s="305">
        <f>'[11]Depr Exp'!J5293</f>
        <v>1.4E-2</v>
      </c>
      <c r="K5293" s="373">
        <f>'[11]Depr Exp'!K5293</f>
        <v>956.39119333333338</v>
      </c>
      <c r="L5293" s="524">
        <f>'[11]Depr Exp'!L5293</f>
        <v>0</v>
      </c>
      <c r="M5293" s="144"/>
      <c r="N5293" s="144"/>
    </row>
    <row r="5294" spans="1:14">
      <c r="A5294" s="144" t="str">
        <f>'[11]Depr Exp'!A5294</f>
        <v>E3590 TSM Roads &amp; Trails</v>
      </c>
      <c r="B5294" s="144" t="str">
        <f>'[11]Depr Exp'!B5294</f>
        <v>E3590 TSM Roads &amp; Trails-11</v>
      </c>
      <c r="C5294" s="144" t="str">
        <f>'[11]Depr Exp'!C5294</f>
        <v>403E</v>
      </c>
      <c r="D5294" s="144"/>
      <c r="E5294" s="282">
        <f>'[11]Depr Exp'!E5294</f>
        <v>43434</v>
      </c>
      <c r="F5294" s="523">
        <f>'[11]Depr Exp'!F5294</f>
        <v>819763.88</v>
      </c>
      <c r="G5294" s="305">
        <f>'[11]Depr Exp'!G5294</f>
        <v>1.4E-2</v>
      </c>
      <c r="H5294" s="524">
        <f>'[11]Depr Exp'!H5294</f>
        <v>956.39</v>
      </c>
      <c r="I5294" s="523">
        <f>'[11]Depr Exp'!I5294</f>
        <v>819763.88</v>
      </c>
      <c r="J5294" s="305">
        <f>'[11]Depr Exp'!J5294</f>
        <v>1.4E-2</v>
      </c>
      <c r="K5294" s="373">
        <f>'[11]Depr Exp'!K5294</f>
        <v>956.39119333333338</v>
      </c>
      <c r="L5294" s="524">
        <f>'[11]Depr Exp'!L5294</f>
        <v>0</v>
      </c>
      <c r="M5294" s="144"/>
      <c r="N5294" s="144"/>
    </row>
    <row r="5295" spans="1:14">
      <c r="A5295" s="144" t="str">
        <f>'[11]Depr Exp'!A5295</f>
        <v>E3590 TSM Roads &amp; Trails</v>
      </c>
      <c r="B5295" s="144" t="str">
        <f>'[11]Depr Exp'!B5295</f>
        <v>E3590 TSM Roads &amp; Trails-12</v>
      </c>
      <c r="C5295" s="144" t="str">
        <f>'[11]Depr Exp'!C5295</f>
        <v>403E</v>
      </c>
      <c r="D5295" s="144"/>
      <c r="E5295" s="282">
        <f>'[11]Depr Exp'!E5295</f>
        <v>43465</v>
      </c>
      <c r="F5295" s="523">
        <f>'[11]Depr Exp'!F5295</f>
        <v>819763.88</v>
      </c>
      <c r="G5295" s="305">
        <f>'[11]Depr Exp'!G5295</f>
        <v>1.4E-2</v>
      </c>
      <c r="H5295" s="524">
        <f>'[11]Depr Exp'!H5295</f>
        <v>956.39</v>
      </c>
      <c r="I5295" s="523">
        <f>'[11]Depr Exp'!I5295</f>
        <v>819763.88</v>
      </c>
      <c r="J5295" s="305">
        <f>'[11]Depr Exp'!J5295</f>
        <v>1.4E-2</v>
      </c>
      <c r="K5295" s="373">
        <f>'[11]Depr Exp'!K5295</f>
        <v>956.39119333333338</v>
      </c>
      <c r="L5295" s="524">
        <f>'[11]Depr Exp'!L5295</f>
        <v>0</v>
      </c>
      <c r="M5295" s="144"/>
      <c r="N5295" s="144"/>
    </row>
    <row r="5296" spans="1:14" ht="15.75" thickBot="1">
      <c r="A5296" s="159" t="str">
        <f>'[11]Depr Exp'!A5296</f>
        <v>E3590 TSM Roads &amp; Trails Total</v>
      </c>
      <c r="B5296" s="144">
        <f>'[11]Depr Exp'!B5296</f>
        <v>0</v>
      </c>
      <c r="C5296" s="502" t="str">
        <f>'[11]Depr Exp'!C5296</f>
        <v>ETSM</v>
      </c>
      <c r="D5296" s="144"/>
      <c r="E5296" s="281" t="str">
        <f>'[11]Depr Exp'!E5296</f>
        <v>Total</v>
      </c>
      <c r="F5296" s="141">
        <f>'[11]Depr Exp'!F5296</f>
        <v>0</v>
      </c>
      <c r="G5296" s="252">
        <f>'[11]Depr Exp'!G5296</f>
        <v>0</v>
      </c>
      <c r="H5296" s="286">
        <f>'[11]Depr Exp'!H5296</f>
        <v>11476.679999999998</v>
      </c>
      <c r="I5296" s="141">
        <f>'[11]Depr Exp'!I5296</f>
        <v>0</v>
      </c>
      <c r="J5296" s="252">
        <f>'[11]Depr Exp'!J5296</f>
        <v>0</v>
      </c>
      <c r="K5296" s="286">
        <f>'[11]Depr Exp'!K5296</f>
        <v>11476.694319999997</v>
      </c>
      <c r="L5296" s="286">
        <f>'[11]Depr Exp'!L5296</f>
        <v>0.01</v>
      </c>
      <c r="M5296" s="144"/>
      <c r="N5296" s="144"/>
    </row>
    <row r="5297" spans="1:14" ht="13.5" thickTop="1">
      <c r="A5297" s="144" t="str">
        <f>'[11]Depr Exp'!A5297</f>
        <v>E3590 TSM Roads, 3rd AC Line</v>
      </c>
      <c r="B5297" s="144" t="str">
        <f>'[11]Depr Exp'!B5297</f>
        <v>E3590 TSM Roads, 3rd AC Line-1</v>
      </c>
      <c r="C5297" s="144" t="str">
        <f>'[11]Depr Exp'!C5297</f>
        <v>403E</v>
      </c>
      <c r="D5297" s="144"/>
      <c r="E5297" s="282">
        <f>'[11]Depr Exp'!E5297</f>
        <v>43131</v>
      </c>
      <c r="F5297" s="523">
        <f>'[11]Depr Exp'!F5297</f>
        <v>74854.09</v>
      </c>
      <c r="G5297" s="305">
        <f>'[11]Depr Exp'!G5297</f>
        <v>1.4E-2</v>
      </c>
      <c r="H5297" s="524">
        <f>'[11]Depr Exp'!H5297</f>
        <v>87.33</v>
      </c>
      <c r="I5297" s="523">
        <f>'[11]Depr Exp'!I5297</f>
        <v>74854.09</v>
      </c>
      <c r="J5297" s="305">
        <f>'[11]Depr Exp'!J5297</f>
        <v>1.4E-2</v>
      </c>
      <c r="K5297" s="373">
        <f>'[11]Depr Exp'!K5297</f>
        <v>87.329771666666659</v>
      </c>
      <c r="L5297" s="524">
        <f>'[11]Depr Exp'!L5297</f>
        <v>0</v>
      </c>
      <c r="M5297" s="144"/>
      <c r="N5297" s="144"/>
    </row>
    <row r="5298" spans="1:14">
      <c r="A5298" s="144" t="str">
        <f>'[11]Depr Exp'!A5298</f>
        <v>E3590 TSM Roads, 3rd AC Line</v>
      </c>
      <c r="B5298" s="144" t="str">
        <f>'[11]Depr Exp'!B5298</f>
        <v>E3590 TSM Roads, 3rd AC Line-2</v>
      </c>
      <c r="C5298" s="144" t="str">
        <f>'[11]Depr Exp'!C5298</f>
        <v>403E</v>
      </c>
      <c r="D5298" s="144"/>
      <c r="E5298" s="282">
        <f>'[11]Depr Exp'!E5298</f>
        <v>43159</v>
      </c>
      <c r="F5298" s="523">
        <f>'[11]Depr Exp'!F5298</f>
        <v>74854.09</v>
      </c>
      <c r="G5298" s="305">
        <f>'[11]Depr Exp'!G5298</f>
        <v>1.4E-2</v>
      </c>
      <c r="H5298" s="524">
        <f>'[11]Depr Exp'!H5298</f>
        <v>87.33</v>
      </c>
      <c r="I5298" s="523">
        <f>'[11]Depr Exp'!I5298</f>
        <v>74854.09</v>
      </c>
      <c r="J5298" s="305">
        <f>'[11]Depr Exp'!J5298</f>
        <v>1.4E-2</v>
      </c>
      <c r="K5298" s="373">
        <f>'[11]Depr Exp'!K5298</f>
        <v>87.329771666666659</v>
      </c>
      <c r="L5298" s="524">
        <f>'[11]Depr Exp'!L5298</f>
        <v>0</v>
      </c>
      <c r="M5298" s="144"/>
      <c r="N5298" s="144"/>
    </row>
    <row r="5299" spans="1:14">
      <c r="A5299" s="144" t="str">
        <f>'[11]Depr Exp'!A5299</f>
        <v>E3590 TSM Roads, 3rd AC Line</v>
      </c>
      <c r="B5299" s="144" t="str">
        <f>'[11]Depr Exp'!B5299</f>
        <v>E3590 TSM Roads, 3rd AC Line-3</v>
      </c>
      <c r="C5299" s="144" t="str">
        <f>'[11]Depr Exp'!C5299</f>
        <v>403E</v>
      </c>
      <c r="D5299" s="144"/>
      <c r="E5299" s="282">
        <f>'[11]Depr Exp'!E5299</f>
        <v>43190</v>
      </c>
      <c r="F5299" s="523">
        <f>'[11]Depr Exp'!F5299</f>
        <v>74854.09</v>
      </c>
      <c r="G5299" s="305">
        <f>'[11]Depr Exp'!G5299</f>
        <v>1.4E-2</v>
      </c>
      <c r="H5299" s="524">
        <f>'[11]Depr Exp'!H5299</f>
        <v>87.33</v>
      </c>
      <c r="I5299" s="523">
        <f>'[11]Depr Exp'!I5299</f>
        <v>74854.09</v>
      </c>
      <c r="J5299" s="305">
        <f>'[11]Depr Exp'!J5299</f>
        <v>1.4E-2</v>
      </c>
      <c r="K5299" s="373">
        <f>'[11]Depr Exp'!K5299</f>
        <v>87.329771666666659</v>
      </c>
      <c r="L5299" s="524">
        <f>'[11]Depr Exp'!L5299</f>
        <v>0</v>
      </c>
      <c r="M5299" s="144"/>
      <c r="N5299" s="144"/>
    </row>
    <row r="5300" spans="1:14">
      <c r="A5300" s="144" t="str">
        <f>'[11]Depr Exp'!A5300</f>
        <v>E3590 TSM Roads, 3rd AC Line</v>
      </c>
      <c r="B5300" s="144" t="str">
        <f>'[11]Depr Exp'!B5300</f>
        <v>E3590 TSM Roads, 3rd AC Line-4</v>
      </c>
      <c r="C5300" s="144" t="str">
        <f>'[11]Depr Exp'!C5300</f>
        <v>403E</v>
      </c>
      <c r="D5300" s="144"/>
      <c r="E5300" s="282">
        <f>'[11]Depr Exp'!E5300</f>
        <v>43220</v>
      </c>
      <c r="F5300" s="523">
        <f>'[11]Depr Exp'!F5300</f>
        <v>74854.09</v>
      </c>
      <c r="G5300" s="305">
        <f>'[11]Depr Exp'!G5300</f>
        <v>1.4E-2</v>
      </c>
      <c r="H5300" s="524">
        <f>'[11]Depr Exp'!H5300</f>
        <v>87.33</v>
      </c>
      <c r="I5300" s="523">
        <f>'[11]Depr Exp'!I5300</f>
        <v>74854.09</v>
      </c>
      <c r="J5300" s="305">
        <f>'[11]Depr Exp'!J5300</f>
        <v>1.4E-2</v>
      </c>
      <c r="K5300" s="373">
        <f>'[11]Depr Exp'!K5300</f>
        <v>87.329771666666659</v>
      </c>
      <c r="L5300" s="524">
        <f>'[11]Depr Exp'!L5300</f>
        <v>0</v>
      </c>
      <c r="M5300" s="144"/>
      <c r="N5300" s="144"/>
    </row>
    <row r="5301" spans="1:14">
      <c r="A5301" s="144" t="str">
        <f>'[11]Depr Exp'!A5301</f>
        <v>E3590 TSM Roads, 3rd AC Line</v>
      </c>
      <c r="B5301" s="144" t="str">
        <f>'[11]Depr Exp'!B5301</f>
        <v>E3590 TSM Roads, 3rd AC Line-5</v>
      </c>
      <c r="C5301" s="144" t="str">
        <f>'[11]Depr Exp'!C5301</f>
        <v>403E</v>
      </c>
      <c r="D5301" s="144"/>
      <c r="E5301" s="282">
        <f>'[11]Depr Exp'!E5301</f>
        <v>43251</v>
      </c>
      <c r="F5301" s="523">
        <f>'[11]Depr Exp'!F5301</f>
        <v>74854.09</v>
      </c>
      <c r="G5301" s="305">
        <f>'[11]Depr Exp'!G5301</f>
        <v>1.4E-2</v>
      </c>
      <c r="H5301" s="524">
        <f>'[11]Depr Exp'!H5301</f>
        <v>87.33</v>
      </c>
      <c r="I5301" s="523">
        <f>'[11]Depr Exp'!I5301</f>
        <v>74854.09</v>
      </c>
      <c r="J5301" s="305">
        <f>'[11]Depr Exp'!J5301</f>
        <v>1.4E-2</v>
      </c>
      <c r="K5301" s="373">
        <f>'[11]Depr Exp'!K5301</f>
        <v>87.329771666666659</v>
      </c>
      <c r="L5301" s="524">
        <f>'[11]Depr Exp'!L5301</f>
        <v>0</v>
      </c>
      <c r="M5301" s="144"/>
      <c r="N5301" s="144"/>
    </row>
    <row r="5302" spans="1:14">
      <c r="A5302" s="144" t="str">
        <f>'[11]Depr Exp'!A5302</f>
        <v>E3590 TSM Roads, 3rd AC Line</v>
      </c>
      <c r="B5302" s="144" t="str">
        <f>'[11]Depr Exp'!B5302</f>
        <v>E3590 TSM Roads, 3rd AC Line-6</v>
      </c>
      <c r="C5302" s="144" t="str">
        <f>'[11]Depr Exp'!C5302</f>
        <v>403E</v>
      </c>
      <c r="D5302" s="144"/>
      <c r="E5302" s="282">
        <f>'[11]Depr Exp'!E5302</f>
        <v>43281</v>
      </c>
      <c r="F5302" s="523">
        <f>'[11]Depr Exp'!F5302</f>
        <v>74854.09</v>
      </c>
      <c r="G5302" s="305">
        <f>'[11]Depr Exp'!G5302</f>
        <v>1.4E-2</v>
      </c>
      <c r="H5302" s="524">
        <f>'[11]Depr Exp'!H5302</f>
        <v>87.33</v>
      </c>
      <c r="I5302" s="523">
        <f>'[11]Depr Exp'!I5302</f>
        <v>74854.09</v>
      </c>
      <c r="J5302" s="305">
        <f>'[11]Depr Exp'!J5302</f>
        <v>1.4E-2</v>
      </c>
      <c r="K5302" s="373">
        <f>'[11]Depr Exp'!K5302</f>
        <v>87.329771666666659</v>
      </c>
      <c r="L5302" s="524">
        <f>'[11]Depr Exp'!L5302</f>
        <v>0</v>
      </c>
      <c r="M5302" s="144"/>
      <c r="N5302" s="144"/>
    </row>
    <row r="5303" spans="1:14">
      <c r="A5303" s="144" t="str">
        <f>'[11]Depr Exp'!A5303</f>
        <v>E3590 TSM Roads, 3rd AC Line</v>
      </c>
      <c r="B5303" s="144" t="str">
        <f>'[11]Depr Exp'!B5303</f>
        <v>E3590 TSM Roads, 3rd AC Line-7</v>
      </c>
      <c r="C5303" s="144" t="str">
        <f>'[11]Depr Exp'!C5303</f>
        <v>403E</v>
      </c>
      <c r="D5303" s="144"/>
      <c r="E5303" s="282">
        <f>'[11]Depr Exp'!E5303</f>
        <v>43312</v>
      </c>
      <c r="F5303" s="523">
        <f>'[11]Depr Exp'!F5303</f>
        <v>74854.09</v>
      </c>
      <c r="G5303" s="305">
        <f>'[11]Depr Exp'!G5303</f>
        <v>1.4E-2</v>
      </c>
      <c r="H5303" s="524">
        <f>'[11]Depr Exp'!H5303</f>
        <v>87.33</v>
      </c>
      <c r="I5303" s="523">
        <f>'[11]Depr Exp'!I5303</f>
        <v>74854.09</v>
      </c>
      <c r="J5303" s="305">
        <f>'[11]Depr Exp'!J5303</f>
        <v>1.4E-2</v>
      </c>
      <c r="K5303" s="373">
        <f>'[11]Depr Exp'!K5303</f>
        <v>87.329771666666659</v>
      </c>
      <c r="L5303" s="524">
        <f>'[11]Depr Exp'!L5303</f>
        <v>0</v>
      </c>
      <c r="M5303" s="144"/>
      <c r="N5303" s="144"/>
    </row>
    <row r="5304" spans="1:14">
      <c r="A5304" s="144" t="str">
        <f>'[11]Depr Exp'!A5304</f>
        <v>E3590 TSM Roads, 3rd AC Line</v>
      </c>
      <c r="B5304" s="144" t="str">
        <f>'[11]Depr Exp'!B5304</f>
        <v>E3590 TSM Roads, 3rd AC Line-8</v>
      </c>
      <c r="C5304" s="144" t="str">
        <f>'[11]Depr Exp'!C5304</f>
        <v>403E</v>
      </c>
      <c r="D5304" s="144"/>
      <c r="E5304" s="282">
        <f>'[11]Depr Exp'!E5304</f>
        <v>43343</v>
      </c>
      <c r="F5304" s="523">
        <f>'[11]Depr Exp'!F5304</f>
        <v>74854.09</v>
      </c>
      <c r="G5304" s="305">
        <f>'[11]Depr Exp'!G5304</f>
        <v>1.4E-2</v>
      </c>
      <c r="H5304" s="524">
        <f>'[11]Depr Exp'!H5304</f>
        <v>87.33</v>
      </c>
      <c r="I5304" s="523">
        <f>'[11]Depr Exp'!I5304</f>
        <v>74854.09</v>
      </c>
      <c r="J5304" s="305">
        <f>'[11]Depr Exp'!J5304</f>
        <v>1.4E-2</v>
      </c>
      <c r="K5304" s="373">
        <f>'[11]Depr Exp'!K5304</f>
        <v>87.329771666666659</v>
      </c>
      <c r="L5304" s="524">
        <f>'[11]Depr Exp'!L5304</f>
        <v>0</v>
      </c>
      <c r="M5304" s="144"/>
      <c r="N5304" s="144"/>
    </row>
    <row r="5305" spans="1:14">
      <c r="A5305" s="144" t="str">
        <f>'[11]Depr Exp'!A5305</f>
        <v>E3590 TSM Roads, 3rd AC Line</v>
      </c>
      <c r="B5305" s="144" t="str">
        <f>'[11]Depr Exp'!B5305</f>
        <v>E3590 TSM Roads, 3rd AC Line-9</v>
      </c>
      <c r="C5305" s="144" t="str">
        <f>'[11]Depr Exp'!C5305</f>
        <v>403E</v>
      </c>
      <c r="D5305" s="144"/>
      <c r="E5305" s="282">
        <f>'[11]Depr Exp'!E5305</f>
        <v>43373</v>
      </c>
      <c r="F5305" s="523">
        <f>'[11]Depr Exp'!F5305</f>
        <v>74854.09</v>
      </c>
      <c r="G5305" s="305">
        <f>'[11]Depr Exp'!G5305</f>
        <v>1.4E-2</v>
      </c>
      <c r="H5305" s="524">
        <f>'[11]Depr Exp'!H5305</f>
        <v>87.33</v>
      </c>
      <c r="I5305" s="523">
        <f>'[11]Depr Exp'!I5305</f>
        <v>74854.09</v>
      </c>
      <c r="J5305" s="305">
        <f>'[11]Depr Exp'!J5305</f>
        <v>1.4E-2</v>
      </c>
      <c r="K5305" s="373">
        <f>'[11]Depr Exp'!K5305</f>
        <v>87.329771666666659</v>
      </c>
      <c r="L5305" s="524">
        <f>'[11]Depr Exp'!L5305</f>
        <v>0</v>
      </c>
      <c r="M5305" s="144"/>
      <c r="N5305" s="144"/>
    </row>
    <row r="5306" spans="1:14">
      <c r="A5306" s="144" t="str">
        <f>'[11]Depr Exp'!A5306</f>
        <v>E3590 TSM Roads, 3rd AC Line</v>
      </c>
      <c r="B5306" s="144" t="str">
        <f>'[11]Depr Exp'!B5306</f>
        <v>E3590 TSM Roads, 3rd AC Line-10</v>
      </c>
      <c r="C5306" s="144" t="str">
        <f>'[11]Depr Exp'!C5306</f>
        <v>403E</v>
      </c>
      <c r="D5306" s="144"/>
      <c r="E5306" s="282">
        <f>'[11]Depr Exp'!E5306</f>
        <v>43404</v>
      </c>
      <c r="F5306" s="523">
        <f>'[11]Depr Exp'!F5306</f>
        <v>74854.09</v>
      </c>
      <c r="G5306" s="305">
        <f>'[11]Depr Exp'!G5306</f>
        <v>1.4E-2</v>
      </c>
      <c r="H5306" s="524">
        <f>'[11]Depr Exp'!H5306</f>
        <v>87.33</v>
      </c>
      <c r="I5306" s="523">
        <f>'[11]Depr Exp'!I5306</f>
        <v>74854.09</v>
      </c>
      <c r="J5306" s="305">
        <f>'[11]Depr Exp'!J5306</f>
        <v>1.4E-2</v>
      </c>
      <c r="K5306" s="373">
        <f>'[11]Depr Exp'!K5306</f>
        <v>87.329771666666659</v>
      </c>
      <c r="L5306" s="524">
        <f>'[11]Depr Exp'!L5306</f>
        <v>0</v>
      </c>
      <c r="M5306" s="144"/>
      <c r="N5306" s="144"/>
    </row>
    <row r="5307" spans="1:14">
      <c r="A5307" s="144" t="str">
        <f>'[11]Depr Exp'!A5307</f>
        <v>E3590 TSM Roads, 3rd AC Line</v>
      </c>
      <c r="B5307" s="144" t="str">
        <f>'[11]Depr Exp'!B5307</f>
        <v>E3590 TSM Roads, 3rd AC Line-11</v>
      </c>
      <c r="C5307" s="144" t="str">
        <f>'[11]Depr Exp'!C5307</f>
        <v>403E</v>
      </c>
      <c r="D5307" s="144"/>
      <c r="E5307" s="282">
        <f>'[11]Depr Exp'!E5307</f>
        <v>43434</v>
      </c>
      <c r="F5307" s="523">
        <f>'[11]Depr Exp'!F5307</f>
        <v>74854.09</v>
      </c>
      <c r="G5307" s="305">
        <f>'[11]Depr Exp'!G5307</f>
        <v>1.4E-2</v>
      </c>
      <c r="H5307" s="524">
        <f>'[11]Depr Exp'!H5307</f>
        <v>87.33</v>
      </c>
      <c r="I5307" s="523">
        <f>'[11]Depr Exp'!I5307</f>
        <v>74854.09</v>
      </c>
      <c r="J5307" s="305">
        <f>'[11]Depr Exp'!J5307</f>
        <v>1.4E-2</v>
      </c>
      <c r="K5307" s="373">
        <f>'[11]Depr Exp'!K5307</f>
        <v>87.329771666666659</v>
      </c>
      <c r="L5307" s="524">
        <f>'[11]Depr Exp'!L5307</f>
        <v>0</v>
      </c>
      <c r="M5307" s="144"/>
      <c r="N5307" s="144"/>
    </row>
    <row r="5308" spans="1:14">
      <c r="A5308" s="144" t="str">
        <f>'[11]Depr Exp'!A5308</f>
        <v>E3590 TSM Roads, 3rd AC Line</v>
      </c>
      <c r="B5308" s="144" t="str">
        <f>'[11]Depr Exp'!B5308</f>
        <v>E3590 TSM Roads, 3rd AC Line-12</v>
      </c>
      <c r="C5308" s="144" t="str">
        <f>'[11]Depr Exp'!C5308</f>
        <v>403E</v>
      </c>
      <c r="D5308" s="144"/>
      <c r="E5308" s="282">
        <f>'[11]Depr Exp'!E5308</f>
        <v>43465</v>
      </c>
      <c r="F5308" s="523">
        <f>'[11]Depr Exp'!F5308</f>
        <v>74854.09</v>
      </c>
      <c r="G5308" s="305">
        <f>'[11]Depr Exp'!G5308</f>
        <v>1.4E-2</v>
      </c>
      <c r="H5308" s="524">
        <f>'[11]Depr Exp'!H5308</f>
        <v>87.33</v>
      </c>
      <c r="I5308" s="523">
        <f>'[11]Depr Exp'!I5308</f>
        <v>74854.09</v>
      </c>
      <c r="J5308" s="305">
        <f>'[11]Depr Exp'!J5308</f>
        <v>1.4E-2</v>
      </c>
      <c r="K5308" s="373">
        <f>'[11]Depr Exp'!K5308</f>
        <v>87.329771666666659</v>
      </c>
      <c r="L5308" s="524">
        <f>'[11]Depr Exp'!L5308</f>
        <v>0</v>
      </c>
      <c r="M5308" s="144"/>
      <c r="N5308" s="144"/>
    </row>
    <row r="5309" spans="1:14" ht="15.75" thickBot="1">
      <c r="A5309" s="159" t="str">
        <f>'[11]Depr Exp'!A5309</f>
        <v>E3590 TSM Roads, 3rd AC Line Total</v>
      </c>
      <c r="B5309" s="144">
        <f>'[11]Depr Exp'!B5309</f>
        <v>0</v>
      </c>
      <c r="C5309" s="502" t="str">
        <f>'[11]Depr Exp'!C5309</f>
        <v>ETSM</v>
      </c>
      <c r="D5309" s="144"/>
      <c r="E5309" s="281" t="str">
        <f>'[11]Depr Exp'!E5309</f>
        <v>Total</v>
      </c>
      <c r="F5309" s="141">
        <f>'[11]Depr Exp'!F5309</f>
        <v>0</v>
      </c>
      <c r="G5309" s="252">
        <f>'[11]Depr Exp'!G5309</f>
        <v>0</v>
      </c>
      <c r="H5309" s="286">
        <f>'[11]Depr Exp'!H5309</f>
        <v>1047.9600000000003</v>
      </c>
      <c r="I5309" s="141">
        <f>'[11]Depr Exp'!I5309</f>
        <v>0</v>
      </c>
      <c r="J5309" s="252">
        <f>'[11]Depr Exp'!J5309</f>
        <v>0</v>
      </c>
      <c r="K5309" s="286">
        <f>'[11]Depr Exp'!K5309</f>
        <v>1047.9572599999997</v>
      </c>
      <c r="L5309" s="286">
        <f>'[11]Depr Exp'!L5309</f>
        <v>0</v>
      </c>
      <c r="M5309" s="144"/>
      <c r="N5309" s="144"/>
    </row>
    <row r="5310" spans="1:14" ht="13.5" thickTop="1">
      <c r="A5310" s="144" t="str">
        <f>'[11]Depr Exp'!A5310</f>
        <v>E3590 TSM Roads, Colstrip 1-2 Com</v>
      </c>
      <c r="B5310" s="144" t="str">
        <f>'[11]Depr Exp'!B5310</f>
        <v>E3590 TSM Roads, Colstrip 1-2 Com-1</v>
      </c>
      <c r="C5310" s="144" t="str">
        <f>'[11]Depr Exp'!C5310</f>
        <v>403E</v>
      </c>
      <c r="D5310" s="144"/>
      <c r="E5310" s="282">
        <f>'[11]Depr Exp'!E5310</f>
        <v>43131</v>
      </c>
      <c r="F5310" s="523">
        <f>'[11]Depr Exp'!F5310</f>
        <v>113968.39</v>
      </c>
      <c r="G5310" s="305">
        <f>'[11]Depr Exp'!G5310</f>
        <v>1.4E-2</v>
      </c>
      <c r="H5310" s="524">
        <f>'[11]Depr Exp'!H5310</f>
        <v>132.96</v>
      </c>
      <c r="I5310" s="523">
        <f>'[11]Depr Exp'!I5310</f>
        <v>113968.39</v>
      </c>
      <c r="J5310" s="305">
        <f>'[11]Depr Exp'!J5310</f>
        <v>1.4E-2</v>
      </c>
      <c r="K5310" s="373">
        <f>'[11]Depr Exp'!K5310</f>
        <v>132.96312166666667</v>
      </c>
      <c r="L5310" s="524">
        <f>'[11]Depr Exp'!L5310</f>
        <v>0</v>
      </c>
      <c r="M5310" s="144"/>
      <c r="N5310" s="144"/>
    </row>
    <row r="5311" spans="1:14">
      <c r="A5311" s="144" t="str">
        <f>'[11]Depr Exp'!A5311</f>
        <v>E3590 TSM Roads, Colstrip 1-2 Com</v>
      </c>
      <c r="B5311" s="144" t="str">
        <f>'[11]Depr Exp'!B5311</f>
        <v>E3590 TSM Roads, Colstrip 1-2 Com-2</v>
      </c>
      <c r="C5311" s="144" t="str">
        <f>'[11]Depr Exp'!C5311</f>
        <v>403E</v>
      </c>
      <c r="D5311" s="144"/>
      <c r="E5311" s="282">
        <f>'[11]Depr Exp'!E5311</f>
        <v>43159</v>
      </c>
      <c r="F5311" s="523">
        <f>'[11]Depr Exp'!F5311</f>
        <v>113968.39</v>
      </c>
      <c r="G5311" s="305">
        <f>'[11]Depr Exp'!G5311</f>
        <v>1.4E-2</v>
      </c>
      <c r="H5311" s="524">
        <f>'[11]Depr Exp'!H5311</f>
        <v>132.96</v>
      </c>
      <c r="I5311" s="523">
        <f>'[11]Depr Exp'!I5311</f>
        <v>113968.39</v>
      </c>
      <c r="J5311" s="305">
        <f>'[11]Depr Exp'!J5311</f>
        <v>1.4E-2</v>
      </c>
      <c r="K5311" s="373">
        <f>'[11]Depr Exp'!K5311</f>
        <v>132.96312166666667</v>
      </c>
      <c r="L5311" s="524">
        <f>'[11]Depr Exp'!L5311</f>
        <v>0</v>
      </c>
      <c r="M5311" s="144"/>
      <c r="N5311" s="144"/>
    </row>
    <row r="5312" spans="1:14">
      <c r="A5312" s="144" t="str">
        <f>'[11]Depr Exp'!A5312</f>
        <v>E3590 TSM Roads, Colstrip 1-2 Com</v>
      </c>
      <c r="B5312" s="144" t="str">
        <f>'[11]Depr Exp'!B5312</f>
        <v>E3590 TSM Roads, Colstrip 1-2 Com-3</v>
      </c>
      <c r="C5312" s="144" t="str">
        <f>'[11]Depr Exp'!C5312</f>
        <v>403E</v>
      </c>
      <c r="D5312" s="144"/>
      <c r="E5312" s="282">
        <f>'[11]Depr Exp'!E5312</f>
        <v>43190</v>
      </c>
      <c r="F5312" s="523">
        <f>'[11]Depr Exp'!F5312</f>
        <v>113968.39</v>
      </c>
      <c r="G5312" s="305">
        <f>'[11]Depr Exp'!G5312</f>
        <v>1.4E-2</v>
      </c>
      <c r="H5312" s="524">
        <f>'[11]Depr Exp'!H5312</f>
        <v>132.96</v>
      </c>
      <c r="I5312" s="523">
        <f>'[11]Depr Exp'!I5312</f>
        <v>113968.39</v>
      </c>
      <c r="J5312" s="305">
        <f>'[11]Depr Exp'!J5312</f>
        <v>1.4E-2</v>
      </c>
      <c r="K5312" s="373">
        <f>'[11]Depr Exp'!K5312</f>
        <v>132.96312166666667</v>
      </c>
      <c r="L5312" s="524">
        <f>'[11]Depr Exp'!L5312</f>
        <v>0</v>
      </c>
      <c r="M5312" s="144"/>
      <c r="N5312" s="144"/>
    </row>
    <row r="5313" spans="1:14">
      <c r="A5313" s="144" t="str">
        <f>'[11]Depr Exp'!A5313</f>
        <v>E3590 TSM Roads, Colstrip 1-2 Com</v>
      </c>
      <c r="B5313" s="144" t="str">
        <f>'[11]Depr Exp'!B5313</f>
        <v>E3590 TSM Roads, Colstrip 1-2 Com-4</v>
      </c>
      <c r="C5313" s="144" t="str">
        <f>'[11]Depr Exp'!C5313</f>
        <v>403E</v>
      </c>
      <c r="D5313" s="144"/>
      <c r="E5313" s="282">
        <f>'[11]Depr Exp'!E5313</f>
        <v>43220</v>
      </c>
      <c r="F5313" s="523">
        <f>'[11]Depr Exp'!F5313</f>
        <v>113968.39</v>
      </c>
      <c r="G5313" s="305">
        <f>'[11]Depr Exp'!G5313</f>
        <v>1.4E-2</v>
      </c>
      <c r="H5313" s="524">
        <f>'[11]Depr Exp'!H5313</f>
        <v>132.96</v>
      </c>
      <c r="I5313" s="523">
        <f>'[11]Depr Exp'!I5313</f>
        <v>113968.39</v>
      </c>
      <c r="J5313" s="305">
        <f>'[11]Depr Exp'!J5313</f>
        <v>1.4E-2</v>
      </c>
      <c r="K5313" s="373">
        <f>'[11]Depr Exp'!K5313</f>
        <v>132.96312166666667</v>
      </c>
      <c r="L5313" s="524">
        <f>'[11]Depr Exp'!L5313</f>
        <v>0</v>
      </c>
      <c r="M5313" s="144"/>
      <c r="N5313" s="144"/>
    </row>
    <row r="5314" spans="1:14">
      <c r="A5314" s="144" t="str">
        <f>'[11]Depr Exp'!A5314</f>
        <v>E3590 TSM Roads, Colstrip 1-2 Com</v>
      </c>
      <c r="B5314" s="144" t="str">
        <f>'[11]Depr Exp'!B5314</f>
        <v>E3590 TSM Roads, Colstrip 1-2 Com-5</v>
      </c>
      <c r="C5314" s="144" t="str">
        <f>'[11]Depr Exp'!C5314</f>
        <v>403E</v>
      </c>
      <c r="D5314" s="144"/>
      <c r="E5314" s="282">
        <f>'[11]Depr Exp'!E5314</f>
        <v>43251</v>
      </c>
      <c r="F5314" s="523">
        <f>'[11]Depr Exp'!F5314</f>
        <v>113968.39</v>
      </c>
      <c r="G5314" s="305">
        <f>'[11]Depr Exp'!G5314</f>
        <v>1.4E-2</v>
      </c>
      <c r="H5314" s="524">
        <f>'[11]Depr Exp'!H5314</f>
        <v>132.96</v>
      </c>
      <c r="I5314" s="523">
        <f>'[11]Depr Exp'!I5314</f>
        <v>113968.39</v>
      </c>
      <c r="J5314" s="305">
        <f>'[11]Depr Exp'!J5314</f>
        <v>1.4E-2</v>
      </c>
      <c r="K5314" s="373">
        <f>'[11]Depr Exp'!K5314</f>
        <v>132.96312166666667</v>
      </c>
      <c r="L5314" s="524">
        <f>'[11]Depr Exp'!L5314</f>
        <v>0</v>
      </c>
      <c r="M5314" s="144"/>
      <c r="N5314" s="144"/>
    </row>
    <row r="5315" spans="1:14">
      <c r="A5315" s="144" t="str">
        <f>'[11]Depr Exp'!A5315</f>
        <v>E3590 TSM Roads, Colstrip 1-2 Com</v>
      </c>
      <c r="B5315" s="144" t="str">
        <f>'[11]Depr Exp'!B5315</f>
        <v>E3590 TSM Roads, Colstrip 1-2 Com-6</v>
      </c>
      <c r="C5315" s="144" t="str">
        <f>'[11]Depr Exp'!C5315</f>
        <v>403E</v>
      </c>
      <c r="D5315" s="144"/>
      <c r="E5315" s="282">
        <f>'[11]Depr Exp'!E5315</f>
        <v>43281</v>
      </c>
      <c r="F5315" s="523">
        <f>'[11]Depr Exp'!F5315</f>
        <v>113968.39</v>
      </c>
      <c r="G5315" s="305">
        <f>'[11]Depr Exp'!G5315</f>
        <v>1.4E-2</v>
      </c>
      <c r="H5315" s="524">
        <f>'[11]Depr Exp'!H5315</f>
        <v>132.96</v>
      </c>
      <c r="I5315" s="523">
        <f>'[11]Depr Exp'!I5315</f>
        <v>113968.39</v>
      </c>
      <c r="J5315" s="305">
        <f>'[11]Depr Exp'!J5315</f>
        <v>1.4E-2</v>
      </c>
      <c r="K5315" s="373">
        <f>'[11]Depr Exp'!K5315</f>
        <v>132.96312166666667</v>
      </c>
      <c r="L5315" s="524">
        <f>'[11]Depr Exp'!L5315</f>
        <v>0</v>
      </c>
      <c r="M5315" s="144"/>
      <c r="N5315" s="144"/>
    </row>
    <row r="5316" spans="1:14">
      <c r="A5316" s="144" t="str">
        <f>'[11]Depr Exp'!A5316</f>
        <v>E3590 TSM Roads, Colstrip 1-2 Com</v>
      </c>
      <c r="B5316" s="144" t="str">
        <f>'[11]Depr Exp'!B5316</f>
        <v>E3590 TSM Roads, Colstrip 1-2 Com-7</v>
      </c>
      <c r="C5316" s="144" t="str">
        <f>'[11]Depr Exp'!C5316</f>
        <v>403E</v>
      </c>
      <c r="D5316" s="144"/>
      <c r="E5316" s="282">
        <f>'[11]Depr Exp'!E5316</f>
        <v>43312</v>
      </c>
      <c r="F5316" s="523">
        <f>'[11]Depr Exp'!F5316</f>
        <v>113968.39</v>
      </c>
      <c r="G5316" s="305">
        <f>'[11]Depr Exp'!G5316</f>
        <v>1.4E-2</v>
      </c>
      <c r="H5316" s="524">
        <f>'[11]Depr Exp'!H5316</f>
        <v>132.96</v>
      </c>
      <c r="I5316" s="523">
        <f>'[11]Depr Exp'!I5316</f>
        <v>113968.39</v>
      </c>
      <c r="J5316" s="305">
        <f>'[11]Depr Exp'!J5316</f>
        <v>1.4E-2</v>
      </c>
      <c r="K5316" s="373">
        <f>'[11]Depr Exp'!K5316</f>
        <v>132.96312166666667</v>
      </c>
      <c r="L5316" s="524">
        <f>'[11]Depr Exp'!L5316</f>
        <v>0</v>
      </c>
      <c r="M5316" s="144"/>
      <c r="N5316" s="144"/>
    </row>
    <row r="5317" spans="1:14">
      <c r="A5317" s="144" t="str">
        <f>'[11]Depr Exp'!A5317</f>
        <v>E3590 TSM Roads, Colstrip 1-2 Com</v>
      </c>
      <c r="B5317" s="144" t="str">
        <f>'[11]Depr Exp'!B5317</f>
        <v>E3590 TSM Roads, Colstrip 1-2 Com-8</v>
      </c>
      <c r="C5317" s="144" t="str">
        <f>'[11]Depr Exp'!C5317</f>
        <v>403E</v>
      </c>
      <c r="D5317" s="144"/>
      <c r="E5317" s="282">
        <f>'[11]Depr Exp'!E5317</f>
        <v>43343</v>
      </c>
      <c r="F5317" s="523">
        <f>'[11]Depr Exp'!F5317</f>
        <v>113968.39</v>
      </c>
      <c r="G5317" s="305">
        <f>'[11]Depr Exp'!G5317</f>
        <v>1.4E-2</v>
      </c>
      <c r="H5317" s="524">
        <f>'[11]Depr Exp'!H5317</f>
        <v>132.96</v>
      </c>
      <c r="I5317" s="523">
        <f>'[11]Depr Exp'!I5317</f>
        <v>113968.39</v>
      </c>
      <c r="J5317" s="305">
        <f>'[11]Depr Exp'!J5317</f>
        <v>1.4E-2</v>
      </c>
      <c r="K5317" s="373">
        <f>'[11]Depr Exp'!K5317</f>
        <v>132.96312166666667</v>
      </c>
      <c r="L5317" s="524">
        <f>'[11]Depr Exp'!L5317</f>
        <v>0</v>
      </c>
      <c r="M5317" s="144"/>
      <c r="N5317" s="144"/>
    </row>
    <row r="5318" spans="1:14">
      <c r="A5318" s="144" t="str">
        <f>'[11]Depr Exp'!A5318</f>
        <v>E3590 TSM Roads, Colstrip 1-2 Com</v>
      </c>
      <c r="B5318" s="144" t="str">
        <f>'[11]Depr Exp'!B5318</f>
        <v>E3590 TSM Roads, Colstrip 1-2 Com-9</v>
      </c>
      <c r="C5318" s="144" t="str">
        <f>'[11]Depr Exp'!C5318</f>
        <v>403E</v>
      </c>
      <c r="D5318" s="144"/>
      <c r="E5318" s="282">
        <f>'[11]Depr Exp'!E5318</f>
        <v>43373</v>
      </c>
      <c r="F5318" s="523">
        <f>'[11]Depr Exp'!F5318</f>
        <v>113968.39</v>
      </c>
      <c r="G5318" s="305">
        <f>'[11]Depr Exp'!G5318</f>
        <v>1.4E-2</v>
      </c>
      <c r="H5318" s="524">
        <f>'[11]Depr Exp'!H5318</f>
        <v>132.96</v>
      </c>
      <c r="I5318" s="523">
        <f>'[11]Depr Exp'!I5318</f>
        <v>113968.39</v>
      </c>
      <c r="J5318" s="305">
        <f>'[11]Depr Exp'!J5318</f>
        <v>1.4E-2</v>
      </c>
      <c r="K5318" s="373">
        <f>'[11]Depr Exp'!K5318</f>
        <v>132.96312166666667</v>
      </c>
      <c r="L5318" s="524">
        <f>'[11]Depr Exp'!L5318</f>
        <v>0</v>
      </c>
      <c r="M5318" s="144"/>
      <c r="N5318" s="144"/>
    </row>
    <row r="5319" spans="1:14">
      <c r="A5319" s="144" t="str">
        <f>'[11]Depr Exp'!A5319</f>
        <v>E3590 TSM Roads, Colstrip 1-2 Com</v>
      </c>
      <c r="B5319" s="144" t="str">
        <f>'[11]Depr Exp'!B5319</f>
        <v>E3590 TSM Roads, Colstrip 1-2 Com-10</v>
      </c>
      <c r="C5319" s="144" t="str">
        <f>'[11]Depr Exp'!C5319</f>
        <v>403E</v>
      </c>
      <c r="D5319" s="144"/>
      <c r="E5319" s="282">
        <f>'[11]Depr Exp'!E5319</f>
        <v>43404</v>
      </c>
      <c r="F5319" s="523">
        <f>'[11]Depr Exp'!F5319</f>
        <v>113968.39</v>
      </c>
      <c r="G5319" s="305">
        <f>'[11]Depr Exp'!G5319</f>
        <v>1.4E-2</v>
      </c>
      <c r="H5319" s="524">
        <f>'[11]Depr Exp'!H5319</f>
        <v>132.96</v>
      </c>
      <c r="I5319" s="523">
        <f>'[11]Depr Exp'!I5319</f>
        <v>113968.39</v>
      </c>
      <c r="J5319" s="305">
        <f>'[11]Depr Exp'!J5319</f>
        <v>1.4E-2</v>
      </c>
      <c r="K5319" s="373">
        <f>'[11]Depr Exp'!K5319</f>
        <v>132.96312166666667</v>
      </c>
      <c r="L5319" s="524">
        <f>'[11]Depr Exp'!L5319</f>
        <v>0</v>
      </c>
      <c r="M5319" s="144"/>
      <c r="N5319" s="144"/>
    </row>
    <row r="5320" spans="1:14">
      <c r="A5320" s="144" t="str">
        <f>'[11]Depr Exp'!A5320</f>
        <v>E3590 TSM Roads, Colstrip 1-2 Com</v>
      </c>
      <c r="B5320" s="144" t="str">
        <f>'[11]Depr Exp'!B5320</f>
        <v>E3590 TSM Roads, Colstrip 1-2 Com-11</v>
      </c>
      <c r="C5320" s="144" t="str">
        <f>'[11]Depr Exp'!C5320</f>
        <v>403E</v>
      </c>
      <c r="D5320" s="144"/>
      <c r="E5320" s="282">
        <f>'[11]Depr Exp'!E5320</f>
        <v>43434</v>
      </c>
      <c r="F5320" s="523">
        <f>'[11]Depr Exp'!F5320</f>
        <v>113968.39</v>
      </c>
      <c r="G5320" s="305">
        <f>'[11]Depr Exp'!G5320</f>
        <v>1.4E-2</v>
      </c>
      <c r="H5320" s="524">
        <f>'[11]Depr Exp'!H5320</f>
        <v>132.96</v>
      </c>
      <c r="I5320" s="523">
        <f>'[11]Depr Exp'!I5320</f>
        <v>113968.39</v>
      </c>
      <c r="J5320" s="305">
        <f>'[11]Depr Exp'!J5320</f>
        <v>1.4E-2</v>
      </c>
      <c r="K5320" s="373">
        <f>'[11]Depr Exp'!K5320</f>
        <v>132.96312166666667</v>
      </c>
      <c r="L5320" s="524">
        <f>'[11]Depr Exp'!L5320</f>
        <v>0</v>
      </c>
      <c r="M5320" s="144"/>
      <c r="N5320" s="144"/>
    </row>
    <row r="5321" spans="1:14">
      <c r="A5321" s="144" t="str">
        <f>'[11]Depr Exp'!A5321</f>
        <v>E3590 TSM Roads, Colstrip 1-2 Com</v>
      </c>
      <c r="B5321" s="144" t="str">
        <f>'[11]Depr Exp'!B5321</f>
        <v>E3590 TSM Roads, Colstrip 1-2 Com-12</v>
      </c>
      <c r="C5321" s="144" t="str">
        <f>'[11]Depr Exp'!C5321</f>
        <v>403E</v>
      </c>
      <c r="D5321" s="144"/>
      <c r="E5321" s="282">
        <f>'[11]Depr Exp'!E5321</f>
        <v>43465</v>
      </c>
      <c r="F5321" s="523">
        <f>'[11]Depr Exp'!F5321</f>
        <v>113968.39</v>
      </c>
      <c r="G5321" s="305">
        <f>'[11]Depr Exp'!G5321</f>
        <v>1.4E-2</v>
      </c>
      <c r="H5321" s="524">
        <f>'[11]Depr Exp'!H5321</f>
        <v>132.96</v>
      </c>
      <c r="I5321" s="523">
        <f>'[11]Depr Exp'!I5321</f>
        <v>113968.39</v>
      </c>
      <c r="J5321" s="305">
        <f>'[11]Depr Exp'!J5321</f>
        <v>1.4E-2</v>
      </c>
      <c r="K5321" s="373">
        <f>'[11]Depr Exp'!K5321</f>
        <v>132.96312166666667</v>
      </c>
      <c r="L5321" s="524">
        <f>'[11]Depr Exp'!L5321</f>
        <v>0</v>
      </c>
      <c r="M5321" s="144"/>
      <c r="N5321" s="144"/>
    </row>
    <row r="5322" spans="1:14" ht="15.75" thickBot="1">
      <c r="A5322" s="159" t="str">
        <f>'[11]Depr Exp'!A5322</f>
        <v>E3590 TSM Roads, Colstrip 1-2 Com Total</v>
      </c>
      <c r="B5322" s="144">
        <f>'[11]Depr Exp'!B5322</f>
        <v>0</v>
      </c>
      <c r="C5322" s="502" t="str">
        <f>'[11]Depr Exp'!C5322</f>
        <v>ETSM</v>
      </c>
      <c r="D5322" s="144"/>
      <c r="E5322" s="281" t="str">
        <f>'[11]Depr Exp'!E5322</f>
        <v>Total</v>
      </c>
      <c r="F5322" s="141">
        <f>'[11]Depr Exp'!F5322</f>
        <v>0</v>
      </c>
      <c r="G5322" s="252">
        <f>'[11]Depr Exp'!G5322</f>
        <v>0</v>
      </c>
      <c r="H5322" s="286">
        <f>'[11]Depr Exp'!H5322</f>
        <v>1595.5200000000002</v>
      </c>
      <c r="I5322" s="141">
        <f>'[11]Depr Exp'!I5322</f>
        <v>0</v>
      </c>
      <c r="J5322" s="252">
        <f>'[11]Depr Exp'!J5322</f>
        <v>0</v>
      </c>
      <c r="K5322" s="286">
        <f>'[11]Depr Exp'!K5322</f>
        <v>1595.55746</v>
      </c>
      <c r="L5322" s="286">
        <f>'[11]Depr Exp'!L5322</f>
        <v>0.04</v>
      </c>
      <c r="M5322" s="144"/>
      <c r="N5322" s="144"/>
    </row>
    <row r="5323" spans="1:14" ht="13.5" thickTop="1">
      <c r="A5323" s="144" t="str">
        <f>'[11]Depr Exp'!A5323</f>
        <v>E3590 TSM Roads, Colstrip 3-4 Com</v>
      </c>
      <c r="B5323" s="144" t="str">
        <f>'[11]Depr Exp'!B5323</f>
        <v>E3590 TSM Roads, Colstrip 3-4 Com-1</v>
      </c>
      <c r="C5323" s="144" t="str">
        <f>'[11]Depr Exp'!C5323</f>
        <v>403E</v>
      </c>
      <c r="D5323" s="144"/>
      <c r="E5323" s="282">
        <f>'[11]Depr Exp'!E5323</f>
        <v>43131</v>
      </c>
      <c r="F5323" s="523">
        <f>'[11]Depr Exp'!F5323</f>
        <v>331427.40999999997</v>
      </c>
      <c r="G5323" s="305">
        <f>'[11]Depr Exp'!G5323</f>
        <v>1.4E-2</v>
      </c>
      <c r="H5323" s="524">
        <f>'[11]Depr Exp'!H5323</f>
        <v>386.67</v>
      </c>
      <c r="I5323" s="523">
        <f>'[11]Depr Exp'!I5323</f>
        <v>331427.40999999997</v>
      </c>
      <c r="J5323" s="305">
        <f>'[11]Depr Exp'!J5323</f>
        <v>1.4E-2</v>
      </c>
      <c r="K5323" s="373">
        <f>'[11]Depr Exp'!K5323</f>
        <v>386.66531166666664</v>
      </c>
      <c r="L5323" s="524">
        <f>'[11]Depr Exp'!L5323</f>
        <v>0</v>
      </c>
      <c r="M5323" s="144"/>
      <c r="N5323" s="144"/>
    </row>
    <row r="5324" spans="1:14">
      <c r="A5324" s="144" t="str">
        <f>'[11]Depr Exp'!A5324</f>
        <v>E3590 TSM Roads, Colstrip 3-4 Com</v>
      </c>
      <c r="B5324" s="144" t="str">
        <f>'[11]Depr Exp'!B5324</f>
        <v>E3590 TSM Roads, Colstrip 3-4 Com-2</v>
      </c>
      <c r="C5324" s="144" t="str">
        <f>'[11]Depr Exp'!C5324</f>
        <v>403E</v>
      </c>
      <c r="D5324" s="144"/>
      <c r="E5324" s="282">
        <f>'[11]Depr Exp'!E5324</f>
        <v>43159</v>
      </c>
      <c r="F5324" s="523">
        <f>'[11]Depr Exp'!F5324</f>
        <v>331427.40999999997</v>
      </c>
      <c r="G5324" s="305">
        <f>'[11]Depr Exp'!G5324</f>
        <v>1.4E-2</v>
      </c>
      <c r="H5324" s="524">
        <f>'[11]Depr Exp'!H5324</f>
        <v>386.67</v>
      </c>
      <c r="I5324" s="523">
        <f>'[11]Depr Exp'!I5324</f>
        <v>331427.40999999997</v>
      </c>
      <c r="J5324" s="305">
        <f>'[11]Depr Exp'!J5324</f>
        <v>1.4E-2</v>
      </c>
      <c r="K5324" s="373">
        <f>'[11]Depr Exp'!K5324</f>
        <v>386.66531166666664</v>
      </c>
      <c r="L5324" s="524">
        <f>'[11]Depr Exp'!L5324</f>
        <v>0</v>
      </c>
      <c r="M5324" s="144"/>
      <c r="N5324" s="144"/>
    </row>
    <row r="5325" spans="1:14">
      <c r="A5325" s="144" t="str">
        <f>'[11]Depr Exp'!A5325</f>
        <v>E3590 TSM Roads, Colstrip 3-4 Com</v>
      </c>
      <c r="B5325" s="144" t="str">
        <f>'[11]Depr Exp'!B5325</f>
        <v>E3590 TSM Roads, Colstrip 3-4 Com-3</v>
      </c>
      <c r="C5325" s="144" t="str">
        <f>'[11]Depr Exp'!C5325</f>
        <v>403E</v>
      </c>
      <c r="D5325" s="144"/>
      <c r="E5325" s="282">
        <f>'[11]Depr Exp'!E5325</f>
        <v>43190</v>
      </c>
      <c r="F5325" s="523">
        <f>'[11]Depr Exp'!F5325</f>
        <v>331427.40999999997</v>
      </c>
      <c r="G5325" s="305">
        <f>'[11]Depr Exp'!G5325</f>
        <v>1.4E-2</v>
      </c>
      <c r="H5325" s="524">
        <f>'[11]Depr Exp'!H5325</f>
        <v>386.67</v>
      </c>
      <c r="I5325" s="523">
        <f>'[11]Depr Exp'!I5325</f>
        <v>331427.40999999997</v>
      </c>
      <c r="J5325" s="305">
        <f>'[11]Depr Exp'!J5325</f>
        <v>1.4E-2</v>
      </c>
      <c r="K5325" s="373">
        <f>'[11]Depr Exp'!K5325</f>
        <v>386.66531166666664</v>
      </c>
      <c r="L5325" s="524">
        <f>'[11]Depr Exp'!L5325</f>
        <v>0</v>
      </c>
      <c r="M5325" s="144"/>
      <c r="N5325" s="144"/>
    </row>
    <row r="5326" spans="1:14">
      <c r="A5326" s="144" t="str">
        <f>'[11]Depr Exp'!A5326</f>
        <v>E3590 TSM Roads, Colstrip 3-4 Com</v>
      </c>
      <c r="B5326" s="144" t="str">
        <f>'[11]Depr Exp'!B5326</f>
        <v>E3590 TSM Roads, Colstrip 3-4 Com-4</v>
      </c>
      <c r="C5326" s="144" t="str">
        <f>'[11]Depr Exp'!C5326</f>
        <v>403E</v>
      </c>
      <c r="D5326" s="144"/>
      <c r="E5326" s="282">
        <f>'[11]Depr Exp'!E5326</f>
        <v>43220</v>
      </c>
      <c r="F5326" s="523">
        <f>'[11]Depr Exp'!F5326</f>
        <v>331427.40999999997</v>
      </c>
      <c r="G5326" s="305">
        <f>'[11]Depr Exp'!G5326</f>
        <v>1.4E-2</v>
      </c>
      <c r="H5326" s="524">
        <f>'[11]Depr Exp'!H5326</f>
        <v>386.67</v>
      </c>
      <c r="I5326" s="523">
        <f>'[11]Depr Exp'!I5326</f>
        <v>331427.40999999997</v>
      </c>
      <c r="J5326" s="305">
        <f>'[11]Depr Exp'!J5326</f>
        <v>1.4E-2</v>
      </c>
      <c r="K5326" s="373">
        <f>'[11]Depr Exp'!K5326</f>
        <v>386.66531166666664</v>
      </c>
      <c r="L5326" s="524">
        <f>'[11]Depr Exp'!L5326</f>
        <v>0</v>
      </c>
      <c r="M5326" s="144"/>
      <c r="N5326" s="144"/>
    </row>
    <row r="5327" spans="1:14">
      <c r="A5327" s="144" t="str">
        <f>'[11]Depr Exp'!A5327</f>
        <v>E3590 TSM Roads, Colstrip 3-4 Com</v>
      </c>
      <c r="B5327" s="144" t="str">
        <f>'[11]Depr Exp'!B5327</f>
        <v>E3590 TSM Roads, Colstrip 3-4 Com-5</v>
      </c>
      <c r="C5327" s="144" t="str">
        <f>'[11]Depr Exp'!C5327</f>
        <v>403E</v>
      </c>
      <c r="D5327" s="144"/>
      <c r="E5327" s="282">
        <f>'[11]Depr Exp'!E5327</f>
        <v>43251</v>
      </c>
      <c r="F5327" s="523">
        <f>'[11]Depr Exp'!F5327</f>
        <v>331427.40999999997</v>
      </c>
      <c r="G5327" s="305">
        <f>'[11]Depr Exp'!G5327</f>
        <v>1.4E-2</v>
      </c>
      <c r="H5327" s="524">
        <f>'[11]Depr Exp'!H5327</f>
        <v>386.67</v>
      </c>
      <c r="I5327" s="523">
        <f>'[11]Depr Exp'!I5327</f>
        <v>331427.40999999997</v>
      </c>
      <c r="J5327" s="305">
        <f>'[11]Depr Exp'!J5327</f>
        <v>1.4E-2</v>
      </c>
      <c r="K5327" s="373">
        <f>'[11]Depr Exp'!K5327</f>
        <v>386.66531166666664</v>
      </c>
      <c r="L5327" s="524">
        <f>'[11]Depr Exp'!L5327</f>
        <v>0</v>
      </c>
      <c r="M5327" s="144"/>
      <c r="N5327" s="144"/>
    </row>
    <row r="5328" spans="1:14">
      <c r="A5328" s="144" t="str">
        <f>'[11]Depr Exp'!A5328</f>
        <v>E3590 TSM Roads, Colstrip 3-4 Com</v>
      </c>
      <c r="B5328" s="144" t="str">
        <f>'[11]Depr Exp'!B5328</f>
        <v>E3590 TSM Roads, Colstrip 3-4 Com-6</v>
      </c>
      <c r="C5328" s="144" t="str">
        <f>'[11]Depr Exp'!C5328</f>
        <v>403E</v>
      </c>
      <c r="D5328" s="144"/>
      <c r="E5328" s="282">
        <f>'[11]Depr Exp'!E5328</f>
        <v>43281</v>
      </c>
      <c r="F5328" s="523">
        <f>'[11]Depr Exp'!F5328</f>
        <v>331427.40999999997</v>
      </c>
      <c r="G5328" s="305">
        <f>'[11]Depr Exp'!G5328</f>
        <v>1.4E-2</v>
      </c>
      <c r="H5328" s="524">
        <f>'[11]Depr Exp'!H5328</f>
        <v>386.67</v>
      </c>
      <c r="I5328" s="523">
        <f>'[11]Depr Exp'!I5328</f>
        <v>331427.40999999997</v>
      </c>
      <c r="J5328" s="305">
        <f>'[11]Depr Exp'!J5328</f>
        <v>1.4E-2</v>
      </c>
      <c r="K5328" s="373">
        <f>'[11]Depr Exp'!K5328</f>
        <v>386.66531166666664</v>
      </c>
      <c r="L5328" s="524">
        <f>'[11]Depr Exp'!L5328</f>
        <v>0</v>
      </c>
      <c r="M5328" s="144"/>
      <c r="N5328" s="144"/>
    </row>
    <row r="5329" spans="1:14">
      <c r="A5329" s="144" t="str">
        <f>'[11]Depr Exp'!A5329</f>
        <v>E3590 TSM Roads, Colstrip 3-4 Com</v>
      </c>
      <c r="B5329" s="144" t="str">
        <f>'[11]Depr Exp'!B5329</f>
        <v>E3590 TSM Roads, Colstrip 3-4 Com-7</v>
      </c>
      <c r="C5329" s="144" t="str">
        <f>'[11]Depr Exp'!C5329</f>
        <v>403E</v>
      </c>
      <c r="D5329" s="144"/>
      <c r="E5329" s="282">
        <f>'[11]Depr Exp'!E5329</f>
        <v>43312</v>
      </c>
      <c r="F5329" s="523">
        <f>'[11]Depr Exp'!F5329</f>
        <v>331427.40999999997</v>
      </c>
      <c r="G5329" s="305">
        <f>'[11]Depr Exp'!G5329</f>
        <v>1.4E-2</v>
      </c>
      <c r="H5329" s="524">
        <f>'[11]Depr Exp'!H5329</f>
        <v>386.67</v>
      </c>
      <c r="I5329" s="523">
        <f>'[11]Depr Exp'!I5329</f>
        <v>331427.40999999997</v>
      </c>
      <c r="J5329" s="305">
        <f>'[11]Depr Exp'!J5329</f>
        <v>1.4E-2</v>
      </c>
      <c r="K5329" s="373">
        <f>'[11]Depr Exp'!K5329</f>
        <v>386.66531166666664</v>
      </c>
      <c r="L5329" s="524">
        <f>'[11]Depr Exp'!L5329</f>
        <v>0</v>
      </c>
      <c r="M5329" s="144"/>
      <c r="N5329" s="144"/>
    </row>
    <row r="5330" spans="1:14">
      <c r="A5330" s="144" t="str">
        <f>'[11]Depr Exp'!A5330</f>
        <v>E3590 TSM Roads, Colstrip 3-4 Com</v>
      </c>
      <c r="B5330" s="144" t="str">
        <f>'[11]Depr Exp'!B5330</f>
        <v>E3590 TSM Roads, Colstrip 3-4 Com-8</v>
      </c>
      <c r="C5330" s="144" t="str">
        <f>'[11]Depr Exp'!C5330</f>
        <v>403E</v>
      </c>
      <c r="D5330" s="144"/>
      <c r="E5330" s="282">
        <f>'[11]Depr Exp'!E5330</f>
        <v>43343</v>
      </c>
      <c r="F5330" s="523">
        <f>'[11]Depr Exp'!F5330</f>
        <v>331427.40999999997</v>
      </c>
      <c r="G5330" s="305">
        <f>'[11]Depr Exp'!G5330</f>
        <v>1.4E-2</v>
      </c>
      <c r="H5330" s="524">
        <f>'[11]Depr Exp'!H5330</f>
        <v>386.67</v>
      </c>
      <c r="I5330" s="523">
        <f>'[11]Depr Exp'!I5330</f>
        <v>331427.40999999997</v>
      </c>
      <c r="J5330" s="305">
        <f>'[11]Depr Exp'!J5330</f>
        <v>1.4E-2</v>
      </c>
      <c r="K5330" s="373">
        <f>'[11]Depr Exp'!K5330</f>
        <v>386.66531166666664</v>
      </c>
      <c r="L5330" s="524">
        <f>'[11]Depr Exp'!L5330</f>
        <v>0</v>
      </c>
      <c r="M5330" s="144"/>
      <c r="N5330" s="144"/>
    </row>
    <row r="5331" spans="1:14">
      <c r="A5331" s="144" t="str">
        <f>'[11]Depr Exp'!A5331</f>
        <v>E3590 TSM Roads, Colstrip 3-4 Com</v>
      </c>
      <c r="B5331" s="144" t="str">
        <f>'[11]Depr Exp'!B5331</f>
        <v>E3590 TSM Roads, Colstrip 3-4 Com-9</v>
      </c>
      <c r="C5331" s="144" t="str">
        <f>'[11]Depr Exp'!C5331</f>
        <v>403E</v>
      </c>
      <c r="D5331" s="144"/>
      <c r="E5331" s="282">
        <f>'[11]Depr Exp'!E5331</f>
        <v>43373</v>
      </c>
      <c r="F5331" s="523">
        <f>'[11]Depr Exp'!F5331</f>
        <v>331427.40999999997</v>
      </c>
      <c r="G5331" s="305">
        <f>'[11]Depr Exp'!G5331</f>
        <v>1.4E-2</v>
      </c>
      <c r="H5331" s="524">
        <f>'[11]Depr Exp'!H5331</f>
        <v>386.67</v>
      </c>
      <c r="I5331" s="523">
        <f>'[11]Depr Exp'!I5331</f>
        <v>331427.40999999997</v>
      </c>
      <c r="J5331" s="305">
        <f>'[11]Depr Exp'!J5331</f>
        <v>1.4E-2</v>
      </c>
      <c r="K5331" s="373">
        <f>'[11]Depr Exp'!K5331</f>
        <v>386.66531166666664</v>
      </c>
      <c r="L5331" s="524">
        <f>'[11]Depr Exp'!L5331</f>
        <v>0</v>
      </c>
      <c r="M5331" s="144"/>
      <c r="N5331" s="144"/>
    </row>
    <row r="5332" spans="1:14">
      <c r="A5332" s="144" t="str">
        <f>'[11]Depr Exp'!A5332</f>
        <v>E3590 TSM Roads, Colstrip 3-4 Com</v>
      </c>
      <c r="B5332" s="144" t="str">
        <f>'[11]Depr Exp'!B5332</f>
        <v>E3590 TSM Roads, Colstrip 3-4 Com-10</v>
      </c>
      <c r="C5332" s="144" t="str">
        <f>'[11]Depr Exp'!C5332</f>
        <v>403E</v>
      </c>
      <c r="D5332" s="144"/>
      <c r="E5332" s="282">
        <f>'[11]Depr Exp'!E5332</f>
        <v>43404</v>
      </c>
      <c r="F5332" s="523">
        <f>'[11]Depr Exp'!F5332</f>
        <v>331427.40999999997</v>
      </c>
      <c r="G5332" s="305">
        <f>'[11]Depr Exp'!G5332</f>
        <v>1.4E-2</v>
      </c>
      <c r="H5332" s="524">
        <f>'[11]Depr Exp'!H5332</f>
        <v>386.67</v>
      </c>
      <c r="I5332" s="523">
        <f>'[11]Depr Exp'!I5332</f>
        <v>331427.40999999997</v>
      </c>
      <c r="J5332" s="305">
        <f>'[11]Depr Exp'!J5332</f>
        <v>1.4E-2</v>
      </c>
      <c r="K5332" s="373">
        <f>'[11]Depr Exp'!K5332</f>
        <v>386.66531166666664</v>
      </c>
      <c r="L5332" s="524">
        <f>'[11]Depr Exp'!L5332</f>
        <v>0</v>
      </c>
      <c r="M5332" s="144"/>
      <c r="N5332" s="144"/>
    </row>
    <row r="5333" spans="1:14">
      <c r="A5333" s="144" t="str">
        <f>'[11]Depr Exp'!A5333</f>
        <v>E3590 TSM Roads, Colstrip 3-4 Com</v>
      </c>
      <c r="B5333" s="144" t="str">
        <f>'[11]Depr Exp'!B5333</f>
        <v>E3590 TSM Roads, Colstrip 3-4 Com-11</v>
      </c>
      <c r="C5333" s="144" t="str">
        <f>'[11]Depr Exp'!C5333</f>
        <v>403E</v>
      </c>
      <c r="D5333" s="144"/>
      <c r="E5333" s="282">
        <f>'[11]Depr Exp'!E5333</f>
        <v>43434</v>
      </c>
      <c r="F5333" s="523">
        <f>'[11]Depr Exp'!F5333</f>
        <v>331427.40999999997</v>
      </c>
      <c r="G5333" s="305">
        <f>'[11]Depr Exp'!G5333</f>
        <v>1.4E-2</v>
      </c>
      <c r="H5333" s="524">
        <f>'[11]Depr Exp'!H5333</f>
        <v>386.67</v>
      </c>
      <c r="I5333" s="523">
        <f>'[11]Depr Exp'!I5333</f>
        <v>331427.40999999997</v>
      </c>
      <c r="J5333" s="305">
        <f>'[11]Depr Exp'!J5333</f>
        <v>1.4E-2</v>
      </c>
      <c r="K5333" s="373">
        <f>'[11]Depr Exp'!K5333</f>
        <v>386.66531166666664</v>
      </c>
      <c r="L5333" s="524">
        <f>'[11]Depr Exp'!L5333</f>
        <v>0</v>
      </c>
      <c r="M5333" s="144"/>
      <c r="N5333" s="144"/>
    </row>
    <row r="5334" spans="1:14">
      <c r="A5334" s="144" t="str">
        <f>'[11]Depr Exp'!A5334</f>
        <v>E3590 TSM Roads, Colstrip 3-4 Com</v>
      </c>
      <c r="B5334" s="144" t="str">
        <f>'[11]Depr Exp'!B5334</f>
        <v>E3590 TSM Roads, Colstrip 3-4 Com-12</v>
      </c>
      <c r="C5334" s="144" t="str">
        <f>'[11]Depr Exp'!C5334</f>
        <v>403E</v>
      </c>
      <c r="D5334" s="144"/>
      <c r="E5334" s="282">
        <f>'[11]Depr Exp'!E5334</f>
        <v>43465</v>
      </c>
      <c r="F5334" s="523">
        <f>'[11]Depr Exp'!F5334</f>
        <v>331427.40999999997</v>
      </c>
      <c r="G5334" s="305">
        <f>'[11]Depr Exp'!G5334</f>
        <v>1.4E-2</v>
      </c>
      <c r="H5334" s="524">
        <f>'[11]Depr Exp'!H5334</f>
        <v>386.67</v>
      </c>
      <c r="I5334" s="523">
        <f>'[11]Depr Exp'!I5334</f>
        <v>331427.40999999997</v>
      </c>
      <c r="J5334" s="305">
        <f>'[11]Depr Exp'!J5334</f>
        <v>1.4E-2</v>
      </c>
      <c r="K5334" s="373">
        <f>'[11]Depr Exp'!K5334</f>
        <v>386.66531166666664</v>
      </c>
      <c r="L5334" s="524">
        <f>'[11]Depr Exp'!L5334</f>
        <v>0</v>
      </c>
      <c r="M5334" s="144"/>
      <c r="N5334" s="144"/>
    </row>
    <row r="5335" spans="1:14" ht="15.75" thickBot="1">
      <c r="A5335" s="159" t="str">
        <f>'[11]Depr Exp'!A5335</f>
        <v>E3590 TSM Roads, Colstrip 3-4 Com Total</v>
      </c>
      <c r="B5335" s="144">
        <f>'[11]Depr Exp'!B5335</f>
        <v>0</v>
      </c>
      <c r="C5335" s="502" t="str">
        <f>'[11]Depr Exp'!C5335</f>
        <v>ETSM</v>
      </c>
      <c r="D5335" s="144"/>
      <c r="E5335" s="281" t="str">
        <f>'[11]Depr Exp'!E5335</f>
        <v>Total</v>
      </c>
      <c r="F5335" s="141">
        <f>'[11]Depr Exp'!F5335</f>
        <v>0</v>
      </c>
      <c r="G5335" s="252">
        <f>'[11]Depr Exp'!G5335</f>
        <v>0</v>
      </c>
      <c r="H5335" s="286">
        <f>'[11]Depr Exp'!H5335</f>
        <v>4640.04</v>
      </c>
      <c r="I5335" s="141">
        <f>'[11]Depr Exp'!I5335</f>
        <v>0</v>
      </c>
      <c r="J5335" s="252">
        <f>'[11]Depr Exp'!J5335</f>
        <v>0</v>
      </c>
      <c r="K5335" s="286">
        <f>'[11]Depr Exp'!K5335</f>
        <v>4639.9837399999997</v>
      </c>
      <c r="L5335" s="286">
        <f>'[11]Depr Exp'!L5335</f>
        <v>-0.06</v>
      </c>
      <c r="M5335" s="144"/>
      <c r="N5335" s="144"/>
    </row>
    <row r="5336" spans="1:14" ht="13.5" thickTop="1">
      <c r="A5336" s="144" t="str">
        <f>'[11]Depr Exp'!A5336</f>
        <v>E3597 TSM Roads &amp; Trails</v>
      </c>
      <c r="B5336" s="144" t="str">
        <f>'[11]Depr Exp'!B5336</f>
        <v>E3597 TSM Roads &amp; Trails-1</v>
      </c>
      <c r="C5336" s="144" t="str">
        <f>'[11]Depr Exp'!C5336</f>
        <v>403E</v>
      </c>
      <c r="D5336" s="144"/>
      <c r="E5336" s="282">
        <f>'[11]Depr Exp'!E5336</f>
        <v>43131</v>
      </c>
      <c r="F5336" s="523">
        <f>'[11]Depr Exp'!F5336</f>
        <v>568185.43000000005</v>
      </c>
      <c r="G5336" s="305">
        <f>'[11]Depr Exp'!G5336</f>
        <v>1.6799999999999999E-2</v>
      </c>
      <c r="H5336" s="524">
        <f>'[11]Depr Exp'!H5336</f>
        <v>795.46</v>
      </c>
      <c r="I5336" s="523">
        <f>'[11]Depr Exp'!I5336</f>
        <v>568185.43000000005</v>
      </c>
      <c r="J5336" s="305">
        <f>'[11]Depr Exp'!J5336</f>
        <v>1.6799999999999999E-2</v>
      </c>
      <c r="K5336" s="373">
        <f>'[11]Depr Exp'!K5336</f>
        <v>795.45960200000002</v>
      </c>
      <c r="L5336" s="524">
        <f>'[11]Depr Exp'!L5336</f>
        <v>0</v>
      </c>
      <c r="M5336" s="144"/>
      <c r="N5336" s="144"/>
    </row>
    <row r="5337" spans="1:14">
      <c r="A5337" s="144" t="str">
        <f>'[11]Depr Exp'!A5337</f>
        <v>E3597 TSM Roads &amp; Trails</v>
      </c>
      <c r="B5337" s="144" t="str">
        <f>'[11]Depr Exp'!B5337</f>
        <v>E3597 TSM Roads &amp; Trails-2</v>
      </c>
      <c r="C5337" s="144" t="str">
        <f>'[11]Depr Exp'!C5337</f>
        <v>403E</v>
      </c>
      <c r="D5337" s="144"/>
      <c r="E5337" s="282">
        <f>'[11]Depr Exp'!E5337</f>
        <v>43159</v>
      </c>
      <c r="F5337" s="523">
        <f>'[11]Depr Exp'!F5337</f>
        <v>568185.43000000005</v>
      </c>
      <c r="G5337" s="305">
        <f>'[11]Depr Exp'!G5337</f>
        <v>1.6799999999999999E-2</v>
      </c>
      <c r="H5337" s="524">
        <f>'[11]Depr Exp'!H5337</f>
        <v>795.46</v>
      </c>
      <c r="I5337" s="523">
        <f>'[11]Depr Exp'!I5337</f>
        <v>568185.43000000005</v>
      </c>
      <c r="J5337" s="305">
        <f>'[11]Depr Exp'!J5337</f>
        <v>1.6799999999999999E-2</v>
      </c>
      <c r="K5337" s="373">
        <f>'[11]Depr Exp'!K5337</f>
        <v>795.45960200000002</v>
      </c>
      <c r="L5337" s="524">
        <f>'[11]Depr Exp'!L5337</f>
        <v>0</v>
      </c>
      <c r="M5337" s="144"/>
      <c r="N5337" s="144"/>
    </row>
    <row r="5338" spans="1:14">
      <c r="A5338" s="144" t="str">
        <f>'[11]Depr Exp'!A5338</f>
        <v>E3597 TSM Roads &amp; Trails</v>
      </c>
      <c r="B5338" s="144" t="str">
        <f>'[11]Depr Exp'!B5338</f>
        <v>E3597 TSM Roads &amp; Trails-3</v>
      </c>
      <c r="C5338" s="144" t="str">
        <f>'[11]Depr Exp'!C5338</f>
        <v>403E</v>
      </c>
      <c r="D5338" s="144"/>
      <c r="E5338" s="282">
        <f>'[11]Depr Exp'!E5338</f>
        <v>43190</v>
      </c>
      <c r="F5338" s="523">
        <f>'[11]Depr Exp'!F5338</f>
        <v>568185.43000000005</v>
      </c>
      <c r="G5338" s="305">
        <f>'[11]Depr Exp'!G5338</f>
        <v>1.6799999999999999E-2</v>
      </c>
      <c r="H5338" s="524">
        <f>'[11]Depr Exp'!H5338</f>
        <v>795.46</v>
      </c>
      <c r="I5338" s="523">
        <f>'[11]Depr Exp'!I5338</f>
        <v>568185.43000000005</v>
      </c>
      <c r="J5338" s="305">
        <f>'[11]Depr Exp'!J5338</f>
        <v>1.6799999999999999E-2</v>
      </c>
      <c r="K5338" s="373">
        <f>'[11]Depr Exp'!K5338</f>
        <v>795.45960200000002</v>
      </c>
      <c r="L5338" s="524">
        <f>'[11]Depr Exp'!L5338</f>
        <v>0</v>
      </c>
      <c r="M5338" s="144"/>
      <c r="N5338" s="144"/>
    </row>
    <row r="5339" spans="1:14">
      <c r="A5339" s="144" t="str">
        <f>'[11]Depr Exp'!A5339</f>
        <v>E3597 TSM Roads &amp; Trails</v>
      </c>
      <c r="B5339" s="144" t="str">
        <f>'[11]Depr Exp'!B5339</f>
        <v>E3597 TSM Roads &amp; Trails-4</v>
      </c>
      <c r="C5339" s="144" t="str">
        <f>'[11]Depr Exp'!C5339</f>
        <v>403E</v>
      </c>
      <c r="D5339" s="144"/>
      <c r="E5339" s="282">
        <f>'[11]Depr Exp'!E5339</f>
        <v>43220</v>
      </c>
      <c r="F5339" s="523">
        <f>'[11]Depr Exp'!F5339</f>
        <v>568185.43000000005</v>
      </c>
      <c r="G5339" s="305">
        <f>'[11]Depr Exp'!G5339</f>
        <v>1.6799999999999999E-2</v>
      </c>
      <c r="H5339" s="524">
        <f>'[11]Depr Exp'!H5339</f>
        <v>795.46</v>
      </c>
      <c r="I5339" s="523">
        <f>'[11]Depr Exp'!I5339</f>
        <v>568185.43000000005</v>
      </c>
      <c r="J5339" s="305">
        <f>'[11]Depr Exp'!J5339</f>
        <v>1.6799999999999999E-2</v>
      </c>
      <c r="K5339" s="373">
        <f>'[11]Depr Exp'!K5339</f>
        <v>795.45960200000002</v>
      </c>
      <c r="L5339" s="524">
        <f>'[11]Depr Exp'!L5339</f>
        <v>0</v>
      </c>
      <c r="M5339" s="144"/>
      <c r="N5339" s="144"/>
    </row>
    <row r="5340" spans="1:14">
      <c r="A5340" s="144" t="str">
        <f>'[11]Depr Exp'!A5340</f>
        <v>E3597 TSM Roads &amp; Trails</v>
      </c>
      <c r="B5340" s="144" t="str">
        <f>'[11]Depr Exp'!B5340</f>
        <v>E3597 TSM Roads &amp; Trails-5</v>
      </c>
      <c r="C5340" s="144" t="str">
        <f>'[11]Depr Exp'!C5340</f>
        <v>403E</v>
      </c>
      <c r="D5340" s="144"/>
      <c r="E5340" s="282">
        <f>'[11]Depr Exp'!E5340</f>
        <v>43251</v>
      </c>
      <c r="F5340" s="523">
        <f>'[11]Depr Exp'!F5340</f>
        <v>568185.43000000005</v>
      </c>
      <c r="G5340" s="305">
        <f>'[11]Depr Exp'!G5340</f>
        <v>1.6799999999999999E-2</v>
      </c>
      <c r="H5340" s="524">
        <f>'[11]Depr Exp'!H5340</f>
        <v>795.46</v>
      </c>
      <c r="I5340" s="523">
        <f>'[11]Depr Exp'!I5340</f>
        <v>568185.43000000005</v>
      </c>
      <c r="J5340" s="305">
        <f>'[11]Depr Exp'!J5340</f>
        <v>1.6799999999999999E-2</v>
      </c>
      <c r="K5340" s="373">
        <f>'[11]Depr Exp'!K5340</f>
        <v>795.45960200000002</v>
      </c>
      <c r="L5340" s="524">
        <f>'[11]Depr Exp'!L5340</f>
        <v>0</v>
      </c>
      <c r="M5340" s="144"/>
      <c r="N5340" s="144"/>
    </row>
    <row r="5341" spans="1:14">
      <c r="A5341" s="144" t="str">
        <f>'[11]Depr Exp'!A5341</f>
        <v>E3597 TSM Roads &amp; Trails</v>
      </c>
      <c r="B5341" s="144" t="str">
        <f>'[11]Depr Exp'!B5341</f>
        <v>E3597 TSM Roads &amp; Trails-6</v>
      </c>
      <c r="C5341" s="144" t="str">
        <f>'[11]Depr Exp'!C5341</f>
        <v>403E</v>
      </c>
      <c r="D5341" s="144"/>
      <c r="E5341" s="282">
        <f>'[11]Depr Exp'!E5341</f>
        <v>43281</v>
      </c>
      <c r="F5341" s="523">
        <f>'[11]Depr Exp'!F5341</f>
        <v>568185.43000000005</v>
      </c>
      <c r="G5341" s="305">
        <f>'[11]Depr Exp'!G5341</f>
        <v>1.6799999999999999E-2</v>
      </c>
      <c r="H5341" s="524">
        <f>'[11]Depr Exp'!H5341</f>
        <v>795.46</v>
      </c>
      <c r="I5341" s="523">
        <f>'[11]Depr Exp'!I5341</f>
        <v>568185.43000000005</v>
      </c>
      <c r="J5341" s="305">
        <f>'[11]Depr Exp'!J5341</f>
        <v>1.6799999999999999E-2</v>
      </c>
      <c r="K5341" s="373">
        <f>'[11]Depr Exp'!K5341</f>
        <v>795.45960200000002</v>
      </c>
      <c r="L5341" s="524">
        <f>'[11]Depr Exp'!L5341</f>
        <v>0</v>
      </c>
      <c r="M5341" s="144"/>
      <c r="N5341" s="144"/>
    </row>
    <row r="5342" spans="1:14">
      <c r="A5342" s="144" t="str">
        <f>'[11]Depr Exp'!A5342</f>
        <v>E3597 TSM Roads &amp; Trails</v>
      </c>
      <c r="B5342" s="144" t="str">
        <f>'[11]Depr Exp'!B5342</f>
        <v>E3597 TSM Roads &amp; Trails-7</v>
      </c>
      <c r="C5342" s="144" t="str">
        <f>'[11]Depr Exp'!C5342</f>
        <v>403E</v>
      </c>
      <c r="D5342" s="144"/>
      <c r="E5342" s="282">
        <f>'[11]Depr Exp'!E5342</f>
        <v>43312</v>
      </c>
      <c r="F5342" s="523">
        <f>'[11]Depr Exp'!F5342</f>
        <v>568185.43000000005</v>
      </c>
      <c r="G5342" s="305">
        <f>'[11]Depr Exp'!G5342</f>
        <v>1.6799999999999999E-2</v>
      </c>
      <c r="H5342" s="524">
        <f>'[11]Depr Exp'!H5342</f>
        <v>795.46</v>
      </c>
      <c r="I5342" s="523">
        <f>'[11]Depr Exp'!I5342</f>
        <v>568185.43000000005</v>
      </c>
      <c r="J5342" s="305">
        <f>'[11]Depr Exp'!J5342</f>
        <v>1.6799999999999999E-2</v>
      </c>
      <c r="K5342" s="373">
        <f>'[11]Depr Exp'!K5342</f>
        <v>795.45960200000002</v>
      </c>
      <c r="L5342" s="524">
        <f>'[11]Depr Exp'!L5342</f>
        <v>0</v>
      </c>
      <c r="M5342" s="144"/>
      <c r="N5342" s="144"/>
    </row>
    <row r="5343" spans="1:14">
      <c r="A5343" s="144" t="str">
        <f>'[11]Depr Exp'!A5343</f>
        <v>E3597 TSM Roads &amp; Trails</v>
      </c>
      <c r="B5343" s="144" t="str">
        <f>'[11]Depr Exp'!B5343</f>
        <v>E3597 TSM Roads &amp; Trails-8</v>
      </c>
      <c r="C5343" s="144" t="str">
        <f>'[11]Depr Exp'!C5343</f>
        <v>403E</v>
      </c>
      <c r="D5343" s="144"/>
      <c r="E5343" s="282">
        <f>'[11]Depr Exp'!E5343</f>
        <v>43343</v>
      </c>
      <c r="F5343" s="523">
        <f>'[11]Depr Exp'!F5343</f>
        <v>568185.43000000005</v>
      </c>
      <c r="G5343" s="305">
        <f>'[11]Depr Exp'!G5343</f>
        <v>1.6799999999999999E-2</v>
      </c>
      <c r="H5343" s="524">
        <f>'[11]Depr Exp'!H5343</f>
        <v>795.46</v>
      </c>
      <c r="I5343" s="523">
        <f>'[11]Depr Exp'!I5343</f>
        <v>568185.43000000005</v>
      </c>
      <c r="J5343" s="305">
        <f>'[11]Depr Exp'!J5343</f>
        <v>1.6799999999999999E-2</v>
      </c>
      <c r="K5343" s="373">
        <f>'[11]Depr Exp'!K5343</f>
        <v>795.45960200000002</v>
      </c>
      <c r="L5343" s="524">
        <f>'[11]Depr Exp'!L5343</f>
        <v>0</v>
      </c>
      <c r="M5343" s="144"/>
      <c r="N5343" s="144"/>
    </row>
    <row r="5344" spans="1:14">
      <c r="A5344" s="144" t="str">
        <f>'[11]Depr Exp'!A5344</f>
        <v>E3597 TSM Roads &amp; Trails</v>
      </c>
      <c r="B5344" s="144" t="str">
        <f>'[11]Depr Exp'!B5344</f>
        <v>E3597 TSM Roads &amp; Trails-9</v>
      </c>
      <c r="C5344" s="144" t="str">
        <f>'[11]Depr Exp'!C5344</f>
        <v>403E</v>
      </c>
      <c r="D5344" s="144"/>
      <c r="E5344" s="282">
        <f>'[11]Depr Exp'!E5344</f>
        <v>43373</v>
      </c>
      <c r="F5344" s="523">
        <f>'[11]Depr Exp'!F5344</f>
        <v>568185.43000000005</v>
      </c>
      <c r="G5344" s="305">
        <f>'[11]Depr Exp'!G5344</f>
        <v>1.6799999999999999E-2</v>
      </c>
      <c r="H5344" s="524">
        <f>'[11]Depr Exp'!H5344</f>
        <v>795.46</v>
      </c>
      <c r="I5344" s="523">
        <f>'[11]Depr Exp'!I5344</f>
        <v>568185.43000000005</v>
      </c>
      <c r="J5344" s="305">
        <f>'[11]Depr Exp'!J5344</f>
        <v>1.6799999999999999E-2</v>
      </c>
      <c r="K5344" s="373">
        <f>'[11]Depr Exp'!K5344</f>
        <v>795.45960200000002</v>
      </c>
      <c r="L5344" s="524">
        <f>'[11]Depr Exp'!L5344</f>
        <v>0</v>
      </c>
      <c r="M5344" s="144"/>
      <c r="N5344" s="144"/>
    </row>
    <row r="5345" spans="1:14">
      <c r="A5345" s="144" t="str">
        <f>'[11]Depr Exp'!A5345</f>
        <v>E3597 TSM Roads &amp; Trails</v>
      </c>
      <c r="B5345" s="144" t="str">
        <f>'[11]Depr Exp'!B5345</f>
        <v>E3597 TSM Roads &amp; Trails-10</v>
      </c>
      <c r="C5345" s="144" t="str">
        <f>'[11]Depr Exp'!C5345</f>
        <v>403E</v>
      </c>
      <c r="D5345" s="144"/>
      <c r="E5345" s="282">
        <f>'[11]Depr Exp'!E5345</f>
        <v>43404</v>
      </c>
      <c r="F5345" s="523">
        <f>'[11]Depr Exp'!F5345</f>
        <v>568185.43000000005</v>
      </c>
      <c r="G5345" s="305">
        <f>'[11]Depr Exp'!G5345</f>
        <v>1.6799999999999999E-2</v>
      </c>
      <c r="H5345" s="524">
        <f>'[11]Depr Exp'!H5345</f>
        <v>795.46</v>
      </c>
      <c r="I5345" s="523">
        <f>'[11]Depr Exp'!I5345</f>
        <v>568185.43000000005</v>
      </c>
      <c r="J5345" s="305">
        <f>'[11]Depr Exp'!J5345</f>
        <v>1.6799999999999999E-2</v>
      </c>
      <c r="K5345" s="373">
        <f>'[11]Depr Exp'!K5345</f>
        <v>795.45960200000002</v>
      </c>
      <c r="L5345" s="524">
        <f>'[11]Depr Exp'!L5345</f>
        <v>0</v>
      </c>
      <c r="M5345" s="144"/>
      <c r="N5345" s="144"/>
    </row>
    <row r="5346" spans="1:14">
      <c r="A5346" s="144" t="str">
        <f>'[11]Depr Exp'!A5346</f>
        <v>E3597 TSM Roads &amp; Trails</v>
      </c>
      <c r="B5346" s="144" t="str">
        <f>'[11]Depr Exp'!B5346</f>
        <v>E3597 TSM Roads &amp; Trails-11</v>
      </c>
      <c r="C5346" s="144" t="str">
        <f>'[11]Depr Exp'!C5346</f>
        <v>403E</v>
      </c>
      <c r="D5346" s="144"/>
      <c r="E5346" s="282">
        <f>'[11]Depr Exp'!E5346</f>
        <v>43434</v>
      </c>
      <c r="F5346" s="523">
        <f>'[11]Depr Exp'!F5346</f>
        <v>568185.43000000005</v>
      </c>
      <c r="G5346" s="305">
        <f>'[11]Depr Exp'!G5346</f>
        <v>1.6799999999999999E-2</v>
      </c>
      <c r="H5346" s="524">
        <f>'[11]Depr Exp'!H5346</f>
        <v>795.46</v>
      </c>
      <c r="I5346" s="523">
        <f>'[11]Depr Exp'!I5346</f>
        <v>568185.43000000005</v>
      </c>
      <c r="J5346" s="305">
        <f>'[11]Depr Exp'!J5346</f>
        <v>1.6799999999999999E-2</v>
      </c>
      <c r="K5346" s="373">
        <f>'[11]Depr Exp'!K5346</f>
        <v>795.45960200000002</v>
      </c>
      <c r="L5346" s="524">
        <f>'[11]Depr Exp'!L5346</f>
        <v>0</v>
      </c>
      <c r="M5346" s="144"/>
      <c r="N5346" s="144"/>
    </row>
    <row r="5347" spans="1:14">
      <c r="A5347" s="144" t="str">
        <f>'[11]Depr Exp'!A5347</f>
        <v>E3597 TSM Roads &amp; Trails</v>
      </c>
      <c r="B5347" s="144" t="str">
        <f>'[11]Depr Exp'!B5347</f>
        <v>E3597 TSM Roads &amp; Trails-12</v>
      </c>
      <c r="C5347" s="144" t="str">
        <f>'[11]Depr Exp'!C5347</f>
        <v>403E</v>
      </c>
      <c r="D5347" s="144"/>
      <c r="E5347" s="282">
        <f>'[11]Depr Exp'!E5347</f>
        <v>43465</v>
      </c>
      <c r="F5347" s="523">
        <f>'[11]Depr Exp'!F5347</f>
        <v>568185.43000000005</v>
      </c>
      <c r="G5347" s="305">
        <f>'[11]Depr Exp'!G5347</f>
        <v>1.6799999999999999E-2</v>
      </c>
      <c r="H5347" s="524">
        <f>'[11]Depr Exp'!H5347</f>
        <v>795.46</v>
      </c>
      <c r="I5347" s="523">
        <f>'[11]Depr Exp'!I5347</f>
        <v>568185.43000000005</v>
      </c>
      <c r="J5347" s="305">
        <f>'[11]Depr Exp'!J5347</f>
        <v>1.6799999999999999E-2</v>
      </c>
      <c r="K5347" s="373">
        <f>'[11]Depr Exp'!K5347</f>
        <v>795.45960200000002</v>
      </c>
      <c r="L5347" s="524">
        <f>'[11]Depr Exp'!L5347</f>
        <v>0</v>
      </c>
      <c r="M5347" s="144"/>
      <c r="N5347" s="144"/>
    </row>
    <row r="5348" spans="1:14" ht="15.75" thickBot="1">
      <c r="A5348" s="159" t="str">
        <f>'[11]Depr Exp'!A5348</f>
        <v>E3597 TSM Roads &amp; Trails Total</v>
      </c>
      <c r="B5348" s="144">
        <f>'[11]Depr Exp'!B5348</f>
        <v>0</v>
      </c>
      <c r="C5348" s="502" t="str">
        <f>'[11]Depr Exp'!C5348</f>
        <v>ETSM</v>
      </c>
      <c r="D5348" s="144"/>
      <c r="E5348" s="281" t="str">
        <f>'[11]Depr Exp'!E5348</f>
        <v>Total</v>
      </c>
      <c r="F5348" s="141">
        <f>'[11]Depr Exp'!F5348</f>
        <v>0</v>
      </c>
      <c r="G5348" s="252">
        <f>'[11]Depr Exp'!G5348</f>
        <v>0</v>
      </c>
      <c r="H5348" s="286">
        <f>'[11]Depr Exp'!H5348</f>
        <v>9545.52</v>
      </c>
      <c r="I5348" s="141">
        <f>'[11]Depr Exp'!I5348</f>
        <v>0</v>
      </c>
      <c r="J5348" s="252">
        <f>'[11]Depr Exp'!J5348</f>
        <v>0</v>
      </c>
      <c r="K5348" s="286">
        <f>'[11]Depr Exp'!K5348</f>
        <v>9545.5152240000007</v>
      </c>
      <c r="L5348" s="286">
        <f>'[11]Depr Exp'!L5348</f>
        <v>0</v>
      </c>
      <c r="M5348" s="144"/>
      <c r="N5348" s="144"/>
    </row>
    <row r="5349" spans="1:14" ht="13.5" thickTop="1">
      <c r="A5349" s="258" t="str">
        <f>'[11]Depr Exp'!A5349</f>
        <v>E3599 TSM ARO Transmission</v>
      </c>
      <c r="B5349" s="258" t="str">
        <f>'[11]Depr Exp'!B5349</f>
        <v>E3599 TSM ARO Transmission-1</v>
      </c>
      <c r="C5349" s="258" t="str">
        <f>'[11]Depr Exp'!C5349</f>
        <v>403.1E</v>
      </c>
      <c r="D5349" s="258"/>
      <c r="E5349" s="279">
        <f>'[11]Depr Exp'!E5349</f>
        <v>43131</v>
      </c>
      <c r="F5349" s="517">
        <f>'[11]Depr Exp'!F5349</f>
        <v>3556715.65</v>
      </c>
      <c r="G5349" s="518">
        <f>'[11]Depr Exp'!G5349</f>
        <v>0</v>
      </c>
      <c r="H5349" s="519">
        <f>'[11]Depr Exp'!H5349</f>
        <v>6906.25</v>
      </c>
      <c r="I5349" s="517">
        <f>'[11]Depr Exp'!I5349</f>
        <v>0</v>
      </c>
      <c r="J5349" s="518">
        <f>'[11]Depr Exp'!J5349</f>
        <v>0</v>
      </c>
      <c r="K5349" s="520">
        <f>'[11]Depr Exp'!K5349</f>
        <v>7408.87</v>
      </c>
      <c r="L5349" s="519">
        <f>'[11]Depr Exp'!L5349</f>
        <v>502.62</v>
      </c>
      <c r="M5349" s="144"/>
      <c r="N5349" s="144"/>
    </row>
    <row r="5350" spans="1:14">
      <c r="A5350" s="258" t="str">
        <f>'[11]Depr Exp'!A5350</f>
        <v>E3599 TSM ARO Transmission</v>
      </c>
      <c r="B5350" s="258" t="str">
        <f>'[11]Depr Exp'!B5350</f>
        <v>E3599 TSM ARO Transmission-2</v>
      </c>
      <c r="C5350" s="258" t="str">
        <f>'[11]Depr Exp'!C5350</f>
        <v>403.1E</v>
      </c>
      <c r="D5350" s="258"/>
      <c r="E5350" s="279">
        <f>'[11]Depr Exp'!E5350</f>
        <v>43159</v>
      </c>
      <c r="F5350" s="517">
        <f>'[11]Depr Exp'!F5350</f>
        <v>3549809.4</v>
      </c>
      <c r="G5350" s="518">
        <f>'[11]Depr Exp'!G5350</f>
        <v>0</v>
      </c>
      <c r="H5350" s="519">
        <f>'[11]Depr Exp'!H5350</f>
        <v>6906.26</v>
      </c>
      <c r="I5350" s="517">
        <f>'[11]Depr Exp'!I5350</f>
        <v>0</v>
      </c>
      <c r="J5350" s="518">
        <f>'[11]Depr Exp'!J5350</f>
        <v>0</v>
      </c>
      <c r="K5350" s="520">
        <f>'[11]Depr Exp'!K5350</f>
        <v>7408.87</v>
      </c>
      <c r="L5350" s="519">
        <f>'[11]Depr Exp'!L5350</f>
        <v>502.61</v>
      </c>
      <c r="M5350" s="144"/>
      <c r="N5350" s="144"/>
    </row>
    <row r="5351" spans="1:14">
      <c r="A5351" s="258" t="str">
        <f>'[11]Depr Exp'!A5351</f>
        <v>E3599 TSM ARO Transmission</v>
      </c>
      <c r="B5351" s="258" t="str">
        <f>'[11]Depr Exp'!B5351</f>
        <v>E3599 TSM ARO Transmission-3</v>
      </c>
      <c r="C5351" s="258" t="str">
        <f>'[11]Depr Exp'!C5351</f>
        <v>403.1E</v>
      </c>
      <c r="D5351" s="258"/>
      <c r="E5351" s="279">
        <f>'[11]Depr Exp'!E5351</f>
        <v>43190</v>
      </c>
      <c r="F5351" s="517">
        <f>'[11]Depr Exp'!F5351</f>
        <v>3542903.14</v>
      </c>
      <c r="G5351" s="518">
        <f>'[11]Depr Exp'!G5351</f>
        <v>0</v>
      </c>
      <c r="H5351" s="519">
        <f>'[11]Depr Exp'!H5351</f>
        <v>6906.25</v>
      </c>
      <c r="I5351" s="517">
        <f>'[11]Depr Exp'!I5351</f>
        <v>0</v>
      </c>
      <c r="J5351" s="518">
        <f>'[11]Depr Exp'!J5351</f>
        <v>0</v>
      </c>
      <c r="K5351" s="520">
        <f>'[11]Depr Exp'!K5351</f>
        <v>7408.87</v>
      </c>
      <c r="L5351" s="519">
        <f>'[11]Depr Exp'!L5351</f>
        <v>502.62</v>
      </c>
      <c r="M5351" s="144"/>
      <c r="N5351" s="144"/>
    </row>
    <row r="5352" spans="1:14">
      <c r="A5352" s="258" t="str">
        <f>'[11]Depr Exp'!A5352</f>
        <v>E3599 TSM ARO Transmission</v>
      </c>
      <c r="B5352" s="258" t="str">
        <f>'[11]Depr Exp'!B5352</f>
        <v>E3599 TSM ARO Transmission-4</v>
      </c>
      <c r="C5352" s="258" t="str">
        <f>'[11]Depr Exp'!C5352</f>
        <v>403.1E</v>
      </c>
      <c r="D5352" s="258"/>
      <c r="E5352" s="279">
        <f>'[11]Depr Exp'!E5352</f>
        <v>43220</v>
      </c>
      <c r="F5352" s="517">
        <f>'[11]Depr Exp'!F5352</f>
        <v>3535996.89</v>
      </c>
      <c r="G5352" s="518">
        <f>'[11]Depr Exp'!G5352</f>
        <v>0</v>
      </c>
      <c r="H5352" s="519">
        <f>'[11]Depr Exp'!H5352</f>
        <v>6906.26</v>
      </c>
      <c r="I5352" s="517">
        <f>'[11]Depr Exp'!I5352</f>
        <v>0</v>
      </c>
      <c r="J5352" s="518">
        <f>'[11]Depr Exp'!J5352</f>
        <v>0</v>
      </c>
      <c r="K5352" s="520">
        <f>'[11]Depr Exp'!K5352</f>
        <v>7408.87</v>
      </c>
      <c r="L5352" s="519">
        <f>'[11]Depr Exp'!L5352</f>
        <v>502.61</v>
      </c>
      <c r="M5352" s="144"/>
      <c r="N5352" s="144"/>
    </row>
    <row r="5353" spans="1:14">
      <c r="A5353" s="258" t="str">
        <f>'[11]Depr Exp'!A5353</f>
        <v>E3599 TSM ARO Transmission</v>
      </c>
      <c r="B5353" s="258" t="str">
        <f>'[11]Depr Exp'!B5353</f>
        <v>E3599 TSM ARO Transmission-5</v>
      </c>
      <c r="C5353" s="258" t="str">
        <f>'[11]Depr Exp'!C5353</f>
        <v>403.1E</v>
      </c>
      <c r="D5353" s="258"/>
      <c r="E5353" s="279">
        <f>'[11]Depr Exp'!E5353</f>
        <v>43251</v>
      </c>
      <c r="F5353" s="517">
        <f>'[11]Depr Exp'!F5353</f>
        <v>3529090.63</v>
      </c>
      <c r="G5353" s="518">
        <f>'[11]Depr Exp'!G5353</f>
        <v>0</v>
      </c>
      <c r="H5353" s="519">
        <f>'[11]Depr Exp'!H5353</f>
        <v>6906.25</v>
      </c>
      <c r="I5353" s="517">
        <f>'[11]Depr Exp'!I5353</f>
        <v>0</v>
      </c>
      <c r="J5353" s="518">
        <f>'[11]Depr Exp'!J5353</f>
        <v>0</v>
      </c>
      <c r="K5353" s="520">
        <f>'[11]Depr Exp'!K5353</f>
        <v>7408.87</v>
      </c>
      <c r="L5353" s="519">
        <f>'[11]Depr Exp'!L5353</f>
        <v>502.62</v>
      </c>
      <c r="M5353" s="144"/>
      <c r="N5353" s="144"/>
    </row>
    <row r="5354" spans="1:14">
      <c r="A5354" s="258" t="str">
        <f>'[11]Depr Exp'!A5354</f>
        <v>E3599 TSM ARO Transmission</v>
      </c>
      <c r="B5354" s="258" t="str">
        <f>'[11]Depr Exp'!B5354</f>
        <v>E3599 TSM ARO Transmission-6</v>
      </c>
      <c r="C5354" s="258" t="str">
        <f>'[11]Depr Exp'!C5354</f>
        <v>403.1E</v>
      </c>
      <c r="D5354" s="258"/>
      <c r="E5354" s="279">
        <f>'[11]Depr Exp'!E5354</f>
        <v>43281</v>
      </c>
      <c r="F5354" s="517">
        <f>'[11]Depr Exp'!F5354</f>
        <v>3522184.38</v>
      </c>
      <c r="G5354" s="518">
        <f>'[11]Depr Exp'!G5354</f>
        <v>0</v>
      </c>
      <c r="H5354" s="519">
        <f>'[11]Depr Exp'!H5354</f>
        <v>6906.23</v>
      </c>
      <c r="I5354" s="517">
        <f>'[11]Depr Exp'!I5354</f>
        <v>0</v>
      </c>
      <c r="J5354" s="518">
        <f>'[11]Depr Exp'!J5354</f>
        <v>0</v>
      </c>
      <c r="K5354" s="520">
        <f>'[11]Depr Exp'!K5354</f>
        <v>7408.87</v>
      </c>
      <c r="L5354" s="519">
        <f>'[11]Depr Exp'!L5354</f>
        <v>502.64</v>
      </c>
      <c r="M5354" s="144"/>
      <c r="N5354" s="144"/>
    </row>
    <row r="5355" spans="1:14">
      <c r="A5355" s="258" t="str">
        <f>'[11]Depr Exp'!A5355</f>
        <v>E3599 TSM ARO Transmission</v>
      </c>
      <c r="B5355" s="258" t="str">
        <f>'[11]Depr Exp'!B5355</f>
        <v>E3599 TSM ARO Transmission-7</v>
      </c>
      <c r="C5355" s="258" t="str">
        <f>'[11]Depr Exp'!C5355</f>
        <v>403.1E</v>
      </c>
      <c r="D5355" s="258"/>
      <c r="E5355" s="279">
        <f>'[11]Depr Exp'!E5355</f>
        <v>43312</v>
      </c>
      <c r="F5355" s="517">
        <f>'[11]Depr Exp'!F5355</f>
        <v>3515278.15</v>
      </c>
      <c r="G5355" s="518">
        <f>'[11]Depr Exp'!G5355</f>
        <v>0</v>
      </c>
      <c r="H5355" s="519">
        <f>'[11]Depr Exp'!H5355</f>
        <v>6906.26</v>
      </c>
      <c r="I5355" s="517">
        <f>'[11]Depr Exp'!I5355</f>
        <v>0</v>
      </c>
      <c r="J5355" s="518">
        <f>'[11]Depr Exp'!J5355</f>
        <v>0</v>
      </c>
      <c r="K5355" s="520">
        <f>'[11]Depr Exp'!K5355</f>
        <v>7408.87</v>
      </c>
      <c r="L5355" s="519">
        <f>'[11]Depr Exp'!L5355</f>
        <v>502.61</v>
      </c>
      <c r="M5355" s="144"/>
      <c r="N5355" s="144"/>
    </row>
    <row r="5356" spans="1:14">
      <c r="A5356" s="258" t="str">
        <f>'[11]Depr Exp'!A5356</f>
        <v>E3599 TSM ARO Transmission</v>
      </c>
      <c r="B5356" s="258" t="str">
        <f>'[11]Depr Exp'!B5356</f>
        <v>E3599 TSM ARO Transmission-8</v>
      </c>
      <c r="C5356" s="258" t="str">
        <f>'[11]Depr Exp'!C5356</f>
        <v>403.1E</v>
      </c>
      <c r="D5356" s="258"/>
      <c r="E5356" s="279">
        <f>'[11]Depr Exp'!E5356</f>
        <v>43343</v>
      </c>
      <c r="F5356" s="517">
        <f>'[11]Depr Exp'!F5356</f>
        <v>3508371.89</v>
      </c>
      <c r="G5356" s="518">
        <f>'[11]Depr Exp'!G5356</f>
        <v>0</v>
      </c>
      <c r="H5356" s="519">
        <f>'[11]Depr Exp'!H5356</f>
        <v>6906.23</v>
      </c>
      <c r="I5356" s="517">
        <f>'[11]Depr Exp'!I5356</f>
        <v>0</v>
      </c>
      <c r="J5356" s="518">
        <f>'[11]Depr Exp'!J5356</f>
        <v>0</v>
      </c>
      <c r="K5356" s="520">
        <f>'[11]Depr Exp'!K5356</f>
        <v>7408.87</v>
      </c>
      <c r="L5356" s="519">
        <f>'[11]Depr Exp'!L5356</f>
        <v>502.64</v>
      </c>
      <c r="M5356" s="144"/>
      <c r="N5356" s="144"/>
    </row>
    <row r="5357" spans="1:14">
      <c r="A5357" s="258" t="str">
        <f>'[11]Depr Exp'!A5357</f>
        <v>E3599 TSM ARO Transmission</v>
      </c>
      <c r="B5357" s="258" t="str">
        <f>'[11]Depr Exp'!B5357</f>
        <v>E3599 TSM ARO Transmission-9</v>
      </c>
      <c r="C5357" s="258" t="str">
        <f>'[11]Depr Exp'!C5357</f>
        <v>403.1E</v>
      </c>
      <c r="D5357" s="258"/>
      <c r="E5357" s="279">
        <f>'[11]Depr Exp'!E5357</f>
        <v>43373</v>
      </c>
      <c r="F5357" s="517">
        <f>'[11]Depr Exp'!F5357</f>
        <v>3501465.66</v>
      </c>
      <c r="G5357" s="518">
        <f>'[11]Depr Exp'!G5357</f>
        <v>0</v>
      </c>
      <c r="H5357" s="519">
        <f>'[11]Depr Exp'!H5357</f>
        <v>6906.26</v>
      </c>
      <c r="I5357" s="517">
        <f>'[11]Depr Exp'!I5357</f>
        <v>0</v>
      </c>
      <c r="J5357" s="518">
        <f>'[11]Depr Exp'!J5357</f>
        <v>0</v>
      </c>
      <c r="K5357" s="520">
        <f>'[11]Depr Exp'!K5357</f>
        <v>7408.87</v>
      </c>
      <c r="L5357" s="519">
        <f>'[11]Depr Exp'!L5357</f>
        <v>502.61</v>
      </c>
      <c r="M5357" s="144"/>
      <c r="N5357" s="144"/>
    </row>
    <row r="5358" spans="1:14">
      <c r="A5358" s="258" t="str">
        <f>'[11]Depr Exp'!A5358</f>
        <v>E3599 TSM ARO Transmission</v>
      </c>
      <c r="B5358" s="258" t="str">
        <f>'[11]Depr Exp'!B5358</f>
        <v>E3599 TSM ARO Transmission-10</v>
      </c>
      <c r="C5358" s="258" t="str">
        <f>'[11]Depr Exp'!C5358</f>
        <v>403.1E</v>
      </c>
      <c r="D5358" s="258"/>
      <c r="E5358" s="279">
        <f>'[11]Depr Exp'!E5358</f>
        <v>43404</v>
      </c>
      <c r="F5358" s="517">
        <f>'[11]Depr Exp'!F5358</f>
        <v>3494559.4</v>
      </c>
      <c r="G5358" s="518">
        <f>'[11]Depr Exp'!G5358</f>
        <v>0</v>
      </c>
      <c r="H5358" s="519">
        <f>'[11]Depr Exp'!H5358</f>
        <v>6906.23</v>
      </c>
      <c r="I5358" s="517">
        <f>'[11]Depr Exp'!I5358</f>
        <v>0</v>
      </c>
      <c r="J5358" s="518">
        <f>'[11]Depr Exp'!J5358</f>
        <v>0</v>
      </c>
      <c r="K5358" s="520">
        <f>'[11]Depr Exp'!K5358</f>
        <v>7408.87</v>
      </c>
      <c r="L5358" s="519">
        <f>'[11]Depr Exp'!L5358</f>
        <v>502.64</v>
      </c>
      <c r="M5358" s="144"/>
      <c r="N5358" s="144"/>
    </row>
    <row r="5359" spans="1:14">
      <c r="A5359" s="258" t="str">
        <f>'[11]Depr Exp'!A5359</f>
        <v>E3599 TSM ARO Transmission</v>
      </c>
      <c r="B5359" s="258" t="str">
        <f>'[11]Depr Exp'!B5359</f>
        <v>E3599 TSM ARO Transmission-11</v>
      </c>
      <c r="C5359" s="258" t="str">
        <f>'[11]Depr Exp'!C5359</f>
        <v>403.1E</v>
      </c>
      <c r="D5359" s="258"/>
      <c r="E5359" s="279">
        <f>'[11]Depr Exp'!E5359</f>
        <v>43434</v>
      </c>
      <c r="F5359" s="517">
        <f>'[11]Depr Exp'!F5359</f>
        <v>3487653.17</v>
      </c>
      <c r="G5359" s="518">
        <f>'[11]Depr Exp'!G5359</f>
        <v>0</v>
      </c>
      <c r="H5359" s="519">
        <f>'[11]Depr Exp'!H5359</f>
        <v>6906.25</v>
      </c>
      <c r="I5359" s="517">
        <f>'[11]Depr Exp'!I5359</f>
        <v>0</v>
      </c>
      <c r="J5359" s="518">
        <f>'[11]Depr Exp'!J5359</f>
        <v>0</v>
      </c>
      <c r="K5359" s="520">
        <f>'[11]Depr Exp'!K5359</f>
        <v>7408.87</v>
      </c>
      <c r="L5359" s="519">
        <f>'[11]Depr Exp'!L5359</f>
        <v>502.62</v>
      </c>
      <c r="M5359" s="144"/>
      <c r="N5359" s="144"/>
    </row>
    <row r="5360" spans="1:14">
      <c r="A5360" s="258" t="str">
        <f>'[11]Depr Exp'!A5360</f>
        <v>E3599 TSM ARO Transmission</v>
      </c>
      <c r="B5360" s="258" t="str">
        <f>'[11]Depr Exp'!B5360</f>
        <v>E3599 TSM ARO Transmission-12</v>
      </c>
      <c r="C5360" s="258" t="str">
        <f>'[11]Depr Exp'!C5360</f>
        <v>403.1E</v>
      </c>
      <c r="D5360" s="258"/>
      <c r="E5360" s="279">
        <f>'[11]Depr Exp'!E5360</f>
        <v>43465</v>
      </c>
      <c r="F5360" s="517">
        <f>'[11]Depr Exp'!F5360</f>
        <v>3822983.26</v>
      </c>
      <c r="G5360" s="518">
        <f>'[11]Depr Exp'!G5360</f>
        <v>0</v>
      </c>
      <c r="H5360" s="519">
        <f>'[11]Depr Exp'!H5360</f>
        <v>7408.87</v>
      </c>
      <c r="I5360" s="517">
        <f>'[11]Depr Exp'!I5360</f>
        <v>0</v>
      </c>
      <c r="J5360" s="518">
        <f>'[11]Depr Exp'!J5360</f>
        <v>0</v>
      </c>
      <c r="K5360" s="520">
        <f>'[11]Depr Exp'!K5360</f>
        <v>7408.87</v>
      </c>
      <c r="L5360" s="519">
        <f>'[11]Depr Exp'!L5360</f>
        <v>0</v>
      </c>
      <c r="M5360" s="144"/>
      <c r="N5360" s="144"/>
    </row>
    <row r="5361" spans="1:14" ht="15.75" thickBot="1">
      <c r="A5361" s="159" t="str">
        <f>'[11]Depr Exp'!A5361</f>
        <v>E3599 TSM ARO Transmission Total</v>
      </c>
      <c r="B5361" s="144">
        <f>'[11]Depr Exp'!B5361</f>
        <v>0</v>
      </c>
      <c r="C5361" s="502" t="str">
        <f>'[11]Depr Exp'!C5361</f>
        <v>ETSM</v>
      </c>
      <c r="D5361" s="144"/>
      <c r="E5361" s="281" t="str">
        <f>'[11]Depr Exp'!E5361</f>
        <v>Total</v>
      </c>
      <c r="F5361" s="141">
        <f>'[11]Depr Exp'!F5361</f>
        <v>0</v>
      </c>
      <c r="G5361" s="252">
        <f>'[11]Depr Exp'!G5361</f>
        <v>0</v>
      </c>
      <c r="H5361" s="286">
        <f>'[11]Depr Exp'!H5361</f>
        <v>83377.600000000006</v>
      </c>
      <c r="I5361" s="141">
        <f>'[11]Depr Exp'!I5361</f>
        <v>0</v>
      </c>
      <c r="J5361" s="252">
        <f>'[11]Depr Exp'!J5361</f>
        <v>0</v>
      </c>
      <c r="K5361" s="286">
        <f>'[11]Depr Exp'!K5361</f>
        <v>88906.439999999988</v>
      </c>
      <c r="L5361" s="286">
        <f>'[11]Depr Exp'!L5361</f>
        <v>5528.84</v>
      </c>
      <c r="M5361" s="144"/>
      <c r="N5361" s="144"/>
    </row>
    <row r="5362" spans="1:14" ht="13.5" thickTop="1">
      <c r="A5362" s="144" t="str">
        <f>'[11]Depr Exp'!A5362</f>
        <v>E35999 (GIF) Rd/Trail, Upper Baker</v>
      </c>
      <c r="B5362" s="144" t="str">
        <f>'[11]Depr Exp'!B5362</f>
        <v>E35999 (GIF) Rd/Trail, Upper Baker-1</v>
      </c>
      <c r="C5362" s="144" t="str">
        <f>'[11]Depr Exp'!C5362</f>
        <v>403E</v>
      </c>
      <c r="D5362" s="144"/>
      <c r="E5362" s="282">
        <f>'[11]Depr Exp'!E5362</f>
        <v>43131</v>
      </c>
      <c r="F5362" s="523">
        <f>'[11]Depr Exp'!F5362</f>
        <v>8020.92</v>
      </c>
      <c r="G5362" s="305">
        <f>'[11]Depr Exp'!G5362</f>
        <v>1.46E-2</v>
      </c>
      <c r="H5362" s="524">
        <f>'[11]Depr Exp'!H5362</f>
        <v>9.76</v>
      </c>
      <c r="I5362" s="523">
        <f>'[11]Depr Exp'!I5362</f>
        <v>8020.92</v>
      </c>
      <c r="J5362" s="305">
        <f>'[11]Depr Exp'!J5362</f>
        <v>1.46E-2</v>
      </c>
      <c r="K5362" s="373">
        <f>'[11]Depr Exp'!K5362</f>
        <v>9.7587860000000006</v>
      </c>
      <c r="L5362" s="524">
        <f>'[11]Depr Exp'!L5362</f>
        <v>0</v>
      </c>
      <c r="M5362" s="144"/>
      <c r="N5362" s="144"/>
    </row>
    <row r="5363" spans="1:14">
      <c r="A5363" s="144" t="str">
        <f>'[11]Depr Exp'!A5363</f>
        <v>E35999 (GIF) Rd/Trail, Upper Baker</v>
      </c>
      <c r="B5363" s="144" t="str">
        <f>'[11]Depr Exp'!B5363</f>
        <v>E35999 (GIF) Rd/Trail, Upper Baker-2</v>
      </c>
      <c r="C5363" s="144" t="str">
        <f>'[11]Depr Exp'!C5363</f>
        <v>403E</v>
      </c>
      <c r="D5363" s="144"/>
      <c r="E5363" s="282">
        <f>'[11]Depr Exp'!E5363</f>
        <v>43159</v>
      </c>
      <c r="F5363" s="523">
        <f>'[11]Depr Exp'!F5363</f>
        <v>8020.92</v>
      </c>
      <c r="G5363" s="305">
        <f>'[11]Depr Exp'!G5363</f>
        <v>1.46E-2</v>
      </c>
      <c r="H5363" s="524">
        <f>'[11]Depr Exp'!H5363</f>
        <v>9.76</v>
      </c>
      <c r="I5363" s="523">
        <f>'[11]Depr Exp'!I5363</f>
        <v>8020.92</v>
      </c>
      <c r="J5363" s="305">
        <f>'[11]Depr Exp'!J5363</f>
        <v>1.46E-2</v>
      </c>
      <c r="K5363" s="373">
        <f>'[11]Depr Exp'!K5363</f>
        <v>9.7587860000000006</v>
      </c>
      <c r="L5363" s="524">
        <f>'[11]Depr Exp'!L5363</f>
        <v>0</v>
      </c>
      <c r="M5363" s="144"/>
      <c r="N5363" s="144"/>
    </row>
    <row r="5364" spans="1:14">
      <c r="A5364" s="144" t="str">
        <f>'[11]Depr Exp'!A5364</f>
        <v>E35999 (GIF) Rd/Trail, Upper Baker</v>
      </c>
      <c r="B5364" s="144" t="str">
        <f>'[11]Depr Exp'!B5364</f>
        <v>E35999 (GIF) Rd/Trail, Upper Baker-3</v>
      </c>
      <c r="C5364" s="144" t="str">
        <f>'[11]Depr Exp'!C5364</f>
        <v>403E</v>
      </c>
      <c r="D5364" s="144"/>
      <c r="E5364" s="282">
        <f>'[11]Depr Exp'!E5364</f>
        <v>43190</v>
      </c>
      <c r="F5364" s="523">
        <f>'[11]Depr Exp'!F5364</f>
        <v>8020.92</v>
      </c>
      <c r="G5364" s="305">
        <f>'[11]Depr Exp'!G5364</f>
        <v>1.46E-2</v>
      </c>
      <c r="H5364" s="524">
        <f>'[11]Depr Exp'!H5364</f>
        <v>9.76</v>
      </c>
      <c r="I5364" s="523">
        <f>'[11]Depr Exp'!I5364</f>
        <v>8020.92</v>
      </c>
      <c r="J5364" s="305">
        <f>'[11]Depr Exp'!J5364</f>
        <v>1.46E-2</v>
      </c>
      <c r="K5364" s="373">
        <f>'[11]Depr Exp'!K5364</f>
        <v>9.7587860000000006</v>
      </c>
      <c r="L5364" s="524">
        <f>'[11]Depr Exp'!L5364</f>
        <v>0</v>
      </c>
      <c r="M5364" s="144"/>
      <c r="N5364" s="144"/>
    </row>
    <row r="5365" spans="1:14">
      <c r="A5365" s="144" t="str">
        <f>'[11]Depr Exp'!A5365</f>
        <v>E35999 (GIF) Rd/Trail, Upper Baker</v>
      </c>
      <c r="B5365" s="144" t="str">
        <f>'[11]Depr Exp'!B5365</f>
        <v>E35999 (GIF) Rd/Trail, Upper Baker-4</v>
      </c>
      <c r="C5365" s="144" t="str">
        <f>'[11]Depr Exp'!C5365</f>
        <v>403E</v>
      </c>
      <c r="D5365" s="144"/>
      <c r="E5365" s="282">
        <f>'[11]Depr Exp'!E5365</f>
        <v>43220</v>
      </c>
      <c r="F5365" s="523">
        <f>'[11]Depr Exp'!F5365</f>
        <v>8020.92</v>
      </c>
      <c r="G5365" s="305">
        <f>'[11]Depr Exp'!G5365</f>
        <v>1.46E-2</v>
      </c>
      <c r="H5365" s="524">
        <f>'[11]Depr Exp'!H5365</f>
        <v>9.76</v>
      </c>
      <c r="I5365" s="523">
        <f>'[11]Depr Exp'!I5365</f>
        <v>8020.92</v>
      </c>
      <c r="J5365" s="305">
        <f>'[11]Depr Exp'!J5365</f>
        <v>1.46E-2</v>
      </c>
      <c r="K5365" s="373">
        <f>'[11]Depr Exp'!K5365</f>
        <v>9.7587860000000006</v>
      </c>
      <c r="L5365" s="524">
        <f>'[11]Depr Exp'!L5365</f>
        <v>0</v>
      </c>
      <c r="M5365" s="144"/>
      <c r="N5365" s="144"/>
    </row>
    <row r="5366" spans="1:14">
      <c r="A5366" s="144" t="str">
        <f>'[11]Depr Exp'!A5366</f>
        <v>E35999 (GIF) Rd/Trail, Upper Baker</v>
      </c>
      <c r="B5366" s="144" t="str">
        <f>'[11]Depr Exp'!B5366</f>
        <v>E35999 (GIF) Rd/Trail, Upper Baker-5</v>
      </c>
      <c r="C5366" s="144" t="str">
        <f>'[11]Depr Exp'!C5366</f>
        <v>403E</v>
      </c>
      <c r="D5366" s="144"/>
      <c r="E5366" s="282">
        <f>'[11]Depr Exp'!E5366</f>
        <v>43251</v>
      </c>
      <c r="F5366" s="523">
        <f>'[11]Depr Exp'!F5366</f>
        <v>8020.92</v>
      </c>
      <c r="G5366" s="305">
        <f>'[11]Depr Exp'!G5366</f>
        <v>1.46E-2</v>
      </c>
      <c r="H5366" s="524">
        <f>'[11]Depr Exp'!H5366</f>
        <v>9.76</v>
      </c>
      <c r="I5366" s="523">
        <f>'[11]Depr Exp'!I5366</f>
        <v>8020.92</v>
      </c>
      <c r="J5366" s="305">
        <f>'[11]Depr Exp'!J5366</f>
        <v>1.46E-2</v>
      </c>
      <c r="K5366" s="373">
        <f>'[11]Depr Exp'!K5366</f>
        <v>9.7587860000000006</v>
      </c>
      <c r="L5366" s="524">
        <f>'[11]Depr Exp'!L5366</f>
        <v>0</v>
      </c>
      <c r="M5366" s="144"/>
      <c r="N5366" s="144"/>
    </row>
    <row r="5367" spans="1:14">
      <c r="A5367" s="144" t="str">
        <f>'[11]Depr Exp'!A5367</f>
        <v>E35999 (GIF) Rd/Trail, Upper Baker</v>
      </c>
      <c r="B5367" s="144" t="str">
        <f>'[11]Depr Exp'!B5367</f>
        <v>E35999 (GIF) Rd/Trail, Upper Baker-6</v>
      </c>
      <c r="C5367" s="144" t="str">
        <f>'[11]Depr Exp'!C5367</f>
        <v>403E</v>
      </c>
      <c r="D5367" s="144"/>
      <c r="E5367" s="282">
        <f>'[11]Depr Exp'!E5367</f>
        <v>43281</v>
      </c>
      <c r="F5367" s="523">
        <f>'[11]Depr Exp'!F5367</f>
        <v>8020.92</v>
      </c>
      <c r="G5367" s="305">
        <f>'[11]Depr Exp'!G5367</f>
        <v>1.46E-2</v>
      </c>
      <c r="H5367" s="524">
        <f>'[11]Depr Exp'!H5367</f>
        <v>9.76</v>
      </c>
      <c r="I5367" s="523">
        <f>'[11]Depr Exp'!I5367</f>
        <v>8020.92</v>
      </c>
      <c r="J5367" s="305">
        <f>'[11]Depr Exp'!J5367</f>
        <v>1.46E-2</v>
      </c>
      <c r="K5367" s="373">
        <f>'[11]Depr Exp'!K5367</f>
        <v>9.7587860000000006</v>
      </c>
      <c r="L5367" s="524">
        <f>'[11]Depr Exp'!L5367</f>
        <v>0</v>
      </c>
      <c r="M5367" s="144"/>
      <c r="N5367" s="144"/>
    </row>
    <row r="5368" spans="1:14">
      <c r="A5368" s="144" t="str">
        <f>'[11]Depr Exp'!A5368</f>
        <v>E35999 (GIF) Rd/Trail, Upper Baker</v>
      </c>
      <c r="B5368" s="144" t="str">
        <f>'[11]Depr Exp'!B5368</f>
        <v>E35999 (GIF) Rd/Trail, Upper Baker-7</v>
      </c>
      <c r="C5368" s="144" t="str">
        <f>'[11]Depr Exp'!C5368</f>
        <v>403E</v>
      </c>
      <c r="D5368" s="144"/>
      <c r="E5368" s="282">
        <f>'[11]Depr Exp'!E5368</f>
        <v>43312</v>
      </c>
      <c r="F5368" s="523">
        <f>'[11]Depr Exp'!F5368</f>
        <v>8020.92</v>
      </c>
      <c r="G5368" s="305">
        <f>'[11]Depr Exp'!G5368</f>
        <v>1.46E-2</v>
      </c>
      <c r="H5368" s="524">
        <f>'[11]Depr Exp'!H5368</f>
        <v>9.76</v>
      </c>
      <c r="I5368" s="523">
        <f>'[11]Depr Exp'!I5368</f>
        <v>8020.92</v>
      </c>
      <c r="J5368" s="305">
        <f>'[11]Depr Exp'!J5368</f>
        <v>1.46E-2</v>
      </c>
      <c r="K5368" s="373">
        <f>'[11]Depr Exp'!K5368</f>
        <v>9.7587860000000006</v>
      </c>
      <c r="L5368" s="524">
        <f>'[11]Depr Exp'!L5368</f>
        <v>0</v>
      </c>
      <c r="M5368" s="144"/>
      <c r="N5368" s="144"/>
    </row>
    <row r="5369" spans="1:14">
      <c r="A5369" s="144" t="str">
        <f>'[11]Depr Exp'!A5369</f>
        <v>E35999 (GIF) Rd/Trail, Upper Baker</v>
      </c>
      <c r="B5369" s="144" t="str">
        <f>'[11]Depr Exp'!B5369</f>
        <v>E35999 (GIF) Rd/Trail, Upper Baker-8</v>
      </c>
      <c r="C5369" s="144" t="str">
        <f>'[11]Depr Exp'!C5369</f>
        <v>403E</v>
      </c>
      <c r="D5369" s="144"/>
      <c r="E5369" s="282">
        <f>'[11]Depr Exp'!E5369</f>
        <v>43343</v>
      </c>
      <c r="F5369" s="523">
        <f>'[11]Depr Exp'!F5369</f>
        <v>8020.92</v>
      </c>
      <c r="G5369" s="305">
        <f>'[11]Depr Exp'!G5369</f>
        <v>1.46E-2</v>
      </c>
      <c r="H5369" s="524">
        <f>'[11]Depr Exp'!H5369</f>
        <v>9.76</v>
      </c>
      <c r="I5369" s="523">
        <f>'[11]Depr Exp'!I5369</f>
        <v>8020.92</v>
      </c>
      <c r="J5369" s="305">
        <f>'[11]Depr Exp'!J5369</f>
        <v>1.46E-2</v>
      </c>
      <c r="K5369" s="373">
        <f>'[11]Depr Exp'!K5369</f>
        <v>9.7587860000000006</v>
      </c>
      <c r="L5369" s="524">
        <f>'[11]Depr Exp'!L5369</f>
        <v>0</v>
      </c>
      <c r="M5369" s="144"/>
      <c r="N5369" s="144"/>
    </row>
    <row r="5370" spans="1:14">
      <c r="A5370" s="144" t="str">
        <f>'[11]Depr Exp'!A5370</f>
        <v>E35999 (GIF) Rd/Trail, Upper Baker</v>
      </c>
      <c r="B5370" s="144" t="str">
        <f>'[11]Depr Exp'!B5370</f>
        <v>E35999 (GIF) Rd/Trail, Upper Baker-9</v>
      </c>
      <c r="C5370" s="144" t="str">
        <f>'[11]Depr Exp'!C5370</f>
        <v>403E</v>
      </c>
      <c r="D5370" s="144"/>
      <c r="E5370" s="282">
        <f>'[11]Depr Exp'!E5370</f>
        <v>43373</v>
      </c>
      <c r="F5370" s="523">
        <f>'[11]Depr Exp'!F5370</f>
        <v>8020.92</v>
      </c>
      <c r="G5370" s="305">
        <f>'[11]Depr Exp'!G5370</f>
        <v>1.46E-2</v>
      </c>
      <c r="H5370" s="524">
        <f>'[11]Depr Exp'!H5370</f>
        <v>9.76</v>
      </c>
      <c r="I5370" s="523">
        <f>'[11]Depr Exp'!I5370</f>
        <v>8020.92</v>
      </c>
      <c r="J5370" s="305">
        <f>'[11]Depr Exp'!J5370</f>
        <v>1.46E-2</v>
      </c>
      <c r="K5370" s="373">
        <f>'[11]Depr Exp'!K5370</f>
        <v>9.7587860000000006</v>
      </c>
      <c r="L5370" s="524">
        <f>'[11]Depr Exp'!L5370</f>
        <v>0</v>
      </c>
      <c r="M5370" s="144"/>
      <c r="N5370" s="144"/>
    </row>
    <row r="5371" spans="1:14">
      <c r="A5371" s="144" t="str">
        <f>'[11]Depr Exp'!A5371</f>
        <v>E35999 (GIF) Rd/Trail, Upper Baker</v>
      </c>
      <c r="B5371" s="144" t="str">
        <f>'[11]Depr Exp'!B5371</f>
        <v>E35999 (GIF) Rd/Trail, Upper Baker-10</v>
      </c>
      <c r="C5371" s="144" t="str">
        <f>'[11]Depr Exp'!C5371</f>
        <v>403E</v>
      </c>
      <c r="D5371" s="144"/>
      <c r="E5371" s="282">
        <f>'[11]Depr Exp'!E5371</f>
        <v>43404</v>
      </c>
      <c r="F5371" s="523">
        <f>'[11]Depr Exp'!F5371</f>
        <v>8020.92</v>
      </c>
      <c r="G5371" s="305">
        <f>'[11]Depr Exp'!G5371</f>
        <v>1.46E-2</v>
      </c>
      <c r="H5371" s="524">
        <f>'[11]Depr Exp'!H5371</f>
        <v>9.76</v>
      </c>
      <c r="I5371" s="523">
        <f>'[11]Depr Exp'!I5371</f>
        <v>8020.92</v>
      </c>
      <c r="J5371" s="305">
        <f>'[11]Depr Exp'!J5371</f>
        <v>1.46E-2</v>
      </c>
      <c r="K5371" s="373">
        <f>'[11]Depr Exp'!K5371</f>
        <v>9.7587860000000006</v>
      </c>
      <c r="L5371" s="524">
        <f>'[11]Depr Exp'!L5371</f>
        <v>0</v>
      </c>
      <c r="M5371" s="144"/>
      <c r="N5371" s="144"/>
    </row>
    <row r="5372" spans="1:14">
      <c r="A5372" s="144" t="str">
        <f>'[11]Depr Exp'!A5372</f>
        <v>E35999 (GIF) Rd/Trail, Upper Baker</v>
      </c>
      <c r="B5372" s="144" t="str">
        <f>'[11]Depr Exp'!B5372</f>
        <v>E35999 (GIF) Rd/Trail, Upper Baker-11</v>
      </c>
      <c r="C5372" s="144" t="str">
        <f>'[11]Depr Exp'!C5372</f>
        <v>403E</v>
      </c>
      <c r="D5372" s="144"/>
      <c r="E5372" s="282">
        <f>'[11]Depr Exp'!E5372</f>
        <v>43434</v>
      </c>
      <c r="F5372" s="523">
        <f>'[11]Depr Exp'!F5372</f>
        <v>8020.92</v>
      </c>
      <c r="G5372" s="305">
        <f>'[11]Depr Exp'!G5372</f>
        <v>1.46E-2</v>
      </c>
      <c r="H5372" s="524">
        <f>'[11]Depr Exp'!H5372</f>
        <v>9.76</v>
      </c>
      <c r="I5372" s="523">
        <f>'[11]Depr Exp'!I5372</f>
        <v>8020.92</v>
      </c>
      <c r="J5372" s="305">
        <f>'[11]Depr Exp'!J5372</f>
        <v>1.46E-2</v>
      </c>
      <c r="K5372" s="373">
        <f>'[11]Depr Exp'!K5372</f>
        <v>9.7587860000000006</v>
      </c>
      <c r="L5372" s="524">
        <f>'[11]Depr Exp'!L5372</f>
        <v>0</v>
      </c>
      <c r="M5372" s="144"/>
      <c r="N5372" s="144"/>
    </row>
    <row r="5373" spans="1:14">
      <c r="A5373" s="144" t="str">
        <f>'[11]Depr Exp'!A5373</f>
        <v>E35999 (GIF) Rd/Trail, Upper Baker</v>
      </c>
      <c r="B5373" s="144" t="str">
        <f>'[11]Depr Exp'!B5373</f>
        <v>E35999 (GIF) Rd/Trail, Upper Baker-12</v>
      </c>
      <c r="C5373" s="144" t="str">
        <f>'[11]Depr Exp'!C5373</f>
        <v>403E</v>
      </c>
      <c r="D5373" s="144"/>
      <c r="E5373" s="282">
        <f>'[11]Depr Exp'!E5373</f>
        <v>43465</v>
      </c>
      <c r="F5373" s="523">
        <f>'[11]Depr Exp'!F5373</f>
        <v>8020.92</v>
      </c>
      <c r="G5373" s="305">
        <f>'[11]Depr Exp'!G5373</f>
        <v>1.46E-2</v>
      </c>
      <c r="H5373" s="524">
        <f>'[11]Depr Exp'!H5373</f>
        <v>9.76</v>
      </c>
      <c r="I5373" s="523">
        <f>'[11]Depr Exp'!I5373</f>
        <v>8020.92</v>
      </c>
      <c r="J5373" s="305">
        <f>'[11]Depr Exp'!J5373</f>
        <v>1.46E-2</v>
      </c>
      <c r="K5373" s="373">
        <f>'[11]Depr Exp'!K5373</f>
        <v>9.7587860000000006</v>
      </c>
      <c r="L5373" s="524">
        <f>'[11]Depr Exp'!L5373</f>
        <v>0</v>
      </c>
      <c r="M5373" s="144"/>
      <c r="N5373" s="144"/>
    </row>
    <row r="5374" spans="1:14" ht="15.75" thickBot="1">
      <c r="A5374" s="159" t="str">
        <f>'[11]Depr Exp'!A5374</f>
        <v>E35999 (GIF) Rd/Trail, Upper Baker Total</v>
      </c>
      <c r="B5374" s="144">
        <f>'[11]Depr Exp'!B5374</f>
        <v>0</v>
      </c>
      <c r="C5374" s="502" t="str">
        <f>'[11]Depr Exp'!C5374</f>
        <v>ETSM</v>
      </c>
      <c r="D5374" s="144"/>
      <c r="E5374" s="281" t="str">
        <f>'[11]Depr Exp'!E5374</f>
        <v>Total</v>
      </c>
      <c r="F5374" s="141">
        <f>'[11]Depr Exp'!F5374</f>
        <v>0</v>
      </c>
      <c r="G5374" s="252">
        <f>'[11]Depr Exp'!G5374</f>
        <v>0</v>
      </c>
      <c r="H5374" s="286">
        <f>'[11]Depr Exp'!H5374</f>
        <v>117.12000000000002</v>
      </c>
      <c r="I5374" s="141">
        <f>'[11]Depr Exp'!I5374</f>
        <v>0</v>
      </c>
      <c r="J5374" s="252">
        <f>'[11]Depr Exp'!J5374</f>
        <v>0</v>
      </c>
      <c r="K5374" s="286">
        <f>'[11]Depr Exp'!K5374</f>
        <v>117.10543200000001</v>
      </c>
      <c r="L5374" s="286">
        <f>'[11]Depr Exp'!L5374</f>
        <v>-0.01</v>
      </c>
      <c r="M5374" s="144"/>
      <c r="N5374" s="144"/>
    </row>
    <row r="5375" spans="1:14" ht="13.5" thickTop="1">
      <c r="A5375" s="144" t="str">
        <f>'[11]Depr Exp'!A5375</f>
        <v>E36010 DST Easements</v>
      </c>
      <c r="B5375" s="144" t="str">
        <f>'[11]Depr Exp'!B5375</f>
        <v>E36010 DST Easements-1</v>
      </c>
      <c r="C5375" s="144" t="str">
        <f>'[11]Depr Exp'!C5375</f>
        <v>403E</v>
      </c>
      <c r="D5375" s="144"/>
      <c r="E5375" s="282">
        <f>'[11]Depr Exp'!E5375</f>
        <v>43131</v>
      </c>
      <c r="F5375" s="523">
        <f>'[11]Depr Exp'!F5375</f>
        <v>6334424.4800000004</v>
      </c>
      <c r="G5375" s="305">
        <f>'[11]Depr Exp'!G5375</f>
        <v>1.1299999999999999E-2</v>
      </c>
      <c r="H5375" s="524">
        <f>'[11]Depr Exp'!H5375</f>
        <v>5964.92</v>
      </c>
      <c r="I5375" s="523">
        <f>'[11]Depr Exp'!I5375</f>
        <v>6334702.3099999996</v>
      </c>
      <c r="J5375" s="305">
        <f>'[11]Depr Exp'!J5375</f>
        <v>1.1299999999999999E-2</v>
      </c>
      <c r="K5375" s="373">
        <f>'[11]Depr Exp'!K5375</f>
        <v>5965.1780085833334</v>
      </c>
      <c r="L5375" s="524">
        <f>'[11]Depr Exp'!L5375</f>
        <v>0.26</v>
      </c>
      <c r="M5375" s="144"/>
      <c r="N5375" s="144"/>
    </row>
    <row r="5376" spans="1:14">
      <c r="A5376" s="144" t="str">
        <f>'[11]Depr Exp'!A5376</f>
        <v>E36010 DST Easements</v>
      </c>
      <c r="B5376" s="144" t="str">
        <f>'[11]Depr Exp'!B5376</f>
        <v>E36010 DST Easements-2</v>
      </c>
      <c r="C5376" s="144" t="str">
        <f>'[11]Depr Exp'!C5376</f>
        <v>403E</v>
      </c>
      <c r="D5376" s="144"/>
      <c r="E5376" s="282">
        <f>'[11]Depr Exp'!E5376</f>
        <v>43159</v>
      </c>
      <c r="F5376" s="523">
        <f>'[11]Depr Exp'!F5376</f>
        <v>6335019.5099999998</v>
      </c>
      <c r="G5376" s="305">
        <f>'[11]Depr Exp'!G5376</f>
        <v>1.1299999999999999E-2</v>
      </c>
      <c r="H5376" s="524">
        <f>'[11]Depr Exp'!H5376</f>
        <v>5965.48</v>
      </c>
      <c r="I5376" s="523">
        <f>'[11]Depr Exp'!I5376</f>
        <v>6334702.3099999996</v>
      </c>
      <c r="J5376" s="305">
        <f>'[11]Depr Exp'!J5376</f>
        <v>1.1299999999999999E-2</v>
      </c>
      <c r="K5376" s="373">
        <f>'[11]Depr Exp'!K5376</f>
        <v>5965.1780085833334</v>
      </c>
      <c r="L5376" s="524">
        <f>'[11]Depr Exp'!L5376</f>
        <v>-0.3</v>
      </c>
      <c r="M5376" s="144"/>
      <c r="N5376" s="144"/>
    </row>
    <row r="5377" spans="1:14">
      <c r="A5377" s="144" t="str">
        <f>'[11]Depr Exp'!A5377</f>
        <v>E36010 DST Easements</v>
      </c>
      <c r="B5377" s="144" t="str">
        <f>'[11]Depr Exp'!B5377</f>
        <v>E36010 DST Easements-3</v>
      </c>
      <c r="C5377" s="144" t="str">
        <f>'[11]Depr Exp'!C5377</f>
        <v>403E</v>
      </c>
      <c r="D5377" s="144"/>
      <c r="E5377" s="282">
        <f>'[11]Depr Exp'!E5377</f>
        <v>43190</v>
      </c>
      <c r="F5377" s="523">
        <f>'[11]Depr Exp'!F5377</f>
        <v>6335019.5099999998</v>
      </c>
      <c r="G5377" s="305">
        <f>'[11]Depr Exp'!G5377</f>
        <v>1.1299999999999999E-2</v>
      </c>
      <c r="H5377" s="524">
        <f>'[11]Depr Exp'!H5377</f>
        <v>5965.48</v>
      </c>
      <c r="I5377" s="523">
        <f>'[11]Depr Exp'!I5377</f>
        <v>6334702.3099999996</v>
      </c>
      <c r="J5377" s="305">
        <f>'[11]Depr Exp'!J5377</f>
        <v>1.1299999999999999E-2</v>
      </c>
      <c r="K5377" s="373">
        <f>'[11]Depr Exp'!K5377</f>
        <v>5965.1780085833334</v>
      </c>
      <c r="L5377" s="524">
        <f>'[11]Depr Exp'!L5377</f>
        <v>-0.3</v>
      </c>
      <c r="M5377" s="144"/>
      <c r="N5377" s="144"/>
    </row>
    <row r="5378" spans="1:14">
      <c r="A5378" s="144" t="str">
        <f>'[11]Depr Exp'!A5378</f>
        <v>E36010 DST Easements</v>
      </c>
      <c r="B5378" s="144" t="str">
        <f>'[11]Depr Exp'!B5378</f>
        <v>E36010 DST Easements-4</v>
      </c>
      <c r="C5378" s="144" t="str">
        <f>'[11]Depr Exp'!C5378</f>
        <v>403E</v>
      </c>
      <c r="D5378" s="144"/>
      <c r="E5378" s="282">
        <f>'[11]Depr Exp'!E5378</f>
        <v>43220</v>
      </c>
      <c r="F5378" s="523">
        <f>'[11]Depr Exp'!F5378</f>
        <v>6334702.3099999996</v>
      </c>
      <c r="G5378" s="305">
        <f>'[11]Depr Exp'!G5378</f>
        <v>1.1299999999999999E-2</v>
      </c>
      <c r="H5378" s="524">
        <f>'[11]Depr Exp'!H5378</f>
        <v>5965.18</v>
      </c>
      <c r="I5378" s="523">
        <f>'[11]Depr Exp'!I5378</f>
        <v>6334702.3099999996</v>
      </c>
      <c r="J5378" s="305">
        <f>'[11]Depr Exp'!J5378</f>
        <v>1.1299999999999999E-2</v>
      </c>
      <c r="K5378" s="373">
        <f>'[11]Depr Exp'!K5378</f>
        <v>5965.1780085833334</v>
      </c>
      <c r="L5378" s="524">
        <f>'[11]Depr Exp'!L5378</f>
        <v>0</v>
      </c>
      <c r="M5378" s="144"/>
      <c r="N5378" s="144"/>
    </row>
    <row r="5379" spans="1:14">
      <c r="A5379" s="144" t="str">
        <f>'[11]Depr Exp'!A5379</f>
        <v>E36010 DST Easements</v>
      </c>
      <c r="B5379" s="144" t="str">
        <f>'[11]Depr Exp'!B5379</f>
        <v>E36010 DST Easements-5</v>
      </c>
      <c r="C5379" s="144" t="str">
        <f>'[11]Depr Exp'!C5379</f>
        <v>403E</v>
      </c>
      <c r="D5379" s="144"/>
      <c r="E5379" s="282">
        <f>'[11]Depr Exp'!E5379</f>
        <v>43251</v>
      </c>
      <c r="F5379" s="523">
        <f>'[11]Depr Exp'!F5379</f>
        <v>6334702.3099999996</v>
      </c>
      <c r="G5379" s="305">
        <f>'[11]Depr Exp'!G5379</f>
        <v>1.1299999999999999E-2</v>
      </c>
      <c r="H5379" s="524">
        <f>'[11]Depr Exp'!H5379</f>
        <v>5965.18</v>
      </c>
      <c r="I5379" s="523">
        <f>'[11]Depr Exp'!I5379</f>
        <v>6334702.3099999996</v>
      </c>
      <c r="J5379" s="305">
        <f>'[11]Depr Exp'!J5379</f>
        <v>1.1299999999999999E-2</v>
      </c>
      <c r="K5379" s="373">
        <f>'[11]Depr Exp'!K5379</f>
        <v>5965.1780085833334</v>
      </c>
      <c r="L5379" s="524">
        <f>'[11]Depr Exp'!L5379</f>
        <v>0</v>
      </c>
      <c r="M5379" s="144"/>
      <c r="N5379" s="144"/>
    </row>
    <row r="5380" spans="1:14">
      <c r="A5380" s="144" t="str">
        <f>'[11]Depr Exp'!A5380</f>
        <v>E36010 DST Easements</v>
      </c>
      <c r="B5380" s="144" t="str">
        <f>'[11]Depr Exp'!B5380</f>
        <v>E36010 DST Easements-6</v>
      </c>
      <c r="C5380" s="144" t="str">
        <f>'[11]Depr Exp'!C5380</f>
        <v>403E</v>
      </c>
      <c r="D5380" s="144"/>
      <c r="E5380" s="282">
        <f>'[11]Depr Exp'!E5380</f>
        <v>43281</v>
      </c>
      <c r="F5380" s="523">
        <f>'[11]Depr Exp'!F5380</f>
        <v>6334702.3099999996</v>
      </c>
      <c r="G5380" s="305">
        <f>'[11]Depr Exp'!G5380</f>
        <v>1.1299999999999999E-2</v>
      </c>
      <c r="H5380" s="524">
        <f>'[11]Depr Exp'!H5380</f>
        <v>5965.18</v>
      </c>
      <c r="I5380" s="523">
        <f>'[11]Depr Exp'!I5380</f>
        <v>6334702.3099999996</v>
      </c>
      <c r="J5380" s="305">
        <f>'[11]Depr Exp'!J5380</f>
        <v>1.1299999999999999E-2</v>
      </c>
      <c r="K5380" s="373">
        <f>'[11]Depr Exp'!K5380</f>
        <v>5965.1780085833334</v>
      </c>
      <c r="L5380" s="524">
        <f>'[11]Depr Exp'!L5380</f>
        <v>0</v>
      </c>
      <c r="M5380" s="144"/>
      <c r="N5380" s="144"/>
    </row>
    <row r="5381" spans="1:14">
      <c r="A5381" s="144" t="str">
        <f>'[11]Depr Exp'!A5381</f>
        <v>E36010 DST Easements</v>
      </c>
      <c r="B5381" s="144" t="str">
        <f>'[11]Depr Exp'!B5381</f>
        <v>E36010 DST Easements-7</v>
      </c>
      <c r="C5381" s="144" t="str">
        <f>'[11]Depr Exp'!C5381</f>
        <v>403E</v>
      </c>
      <c r="D5381" s="144"/>
      <c r="E5381" s="282">
        <f>'[11]Depr Exp'!E5381</f>
        <v>43312</v>
      </c>
      <c r="F5381" s="523">
        <f>'[11]Depr Exp'!F5381</f>
        <v>6334702.3099999996</v>
      </c>
      <c r="G5381" s="305">
        <f>'[11]Depr Exp'!G5381</f>
        <v>1.1299999999999999E-2</v>
      </c>
      <c r="H5381" s="524">
        <f>'[11]Depr Exp'!H5381</f>
        <v>5965.18</v>
      </c>
      <c r="I5381" s="523">
        <f>'[11]Depr Exp'!I5381</f>
        <v>6334702.3099999996</v>
      </c>
      <c r="J5381" s="305">
        <f>'[11]Depr Exp'!J5381</f>
        <v>1.1299999999999999E-2</v>
      </c>
      <c r="K5381" s="373">
        <f>'[11]Depr Exp'!K5381</f>
        <v>5965.1780085833334</v>
      </c>
      <c r="L5381" s="524">
        <f>'[11]Depr Exp'!L5381</f>
        <v>0</v>
      </c>
      <c r="M5381" s="144"/>
      <c r="N5381" s="144"/>
    </row>
    <row r="5382" spans="1:14">
      <c r="A5382" s="144" t="str">
        <f>'[11]Depr Exp'!A5382</f>
        <v>E36010 DST Easements</v>
      </c>
      <c r="B5382" s="144" t="str">
        <f>'[11]Depr Exp'!B5382</f>
        <v>E36010 DST Easements-8</v>
      </c>
      <c r="C5382" s="144" t="str">
        <f>'[11]Depr Exp'!C5382</f>
        <v>403E</v>
      </c>
      <c r="D5382" s="144"/>
      <c r="E5382" s="282">
        <f>'[11]Depr Exp'!E5382</f>
        <v>43343</v>
      </c>
      <c r="F5382" s="523">
        <f>'[11]Depr Exp'!F5382</f>
        <v>6334702.3099999996</v>
      </c>
      <c r="G5382" s="305">
        <f>'[11]Depr Exp'!G5382</f>
        <v>1.1299999999999999E-2</v>
      </c>
      <c r="H5382" s="524">
        <f>'[11]Depr Exp'!H5382</f>
        <v>5965.18</v>
      </c>
      <c r="I5382" s="523">
        <f>'[11]Depr Exp'!I5382</f>
        <v>6334702.3099999996</v>
      </c>
      <c r="J5382" s="305">
        <f>'[11]Depr Exp'!J5382</f>
        <v>1.1299999999999999E-2</v>
      </c>
      <c r="K5382" s="373">
        <f>'[11]Depr Exp'!K5382</f>
        <v>5965.1780085833334</v>
      </c>
      <c r="L5382" s="524">
        <f>'[11]Depr Exp'!L5382</f>
        <v>0</v>
      </c>
      <c r="M5382" s="144"/>
      <c r="N5382" s="144"/>
    </row>
    <row r="5383" spans="1:14">
      <c r="A5383" s="144" t="str">
        <f>'[11]Depr Exp'!A5383</f>
        <v>E36010 DST Easements</v>
      </c>
      <c r="B5383" s="144" t="str">
        <f>'[11]Depr Exp'!B5383</f>
        <v>E36010 DST Easements-9</v>
      </c>
      <c r="C5383" s="144" t="str">
        <f>'[11]Depr Exp'!C5383</f>
        <v>403E</v>
      </c>
      <c r="D5383" s="144"/>
      <c r="E5383" s="282">
        <f>'[11]Depr Exp'!E5383</f>
        <v>43373</v>
      </c>
      <c r="F5383" s="523">
        <f>'[11]Depr Exp'!F5383</f>
        <v>6334702.3099999996</v>
      </c>
      <c r="G5383" s="305">
        <f>'[11]Depr Exp'!G5383</f>
        <v>1.1299999999999999E-2</v>
      </c>
      <c r="H5383" s="524">
        <f>'[11]Depr Exp'!H5383</f>
        <v>5965.18</v>
      </c>
      <c r="I5383" s="523">
        <f>'[11]Depr Exp'!I5383</f>
        <v>6334702.3099999996</v>
      </c>
      <c r="J5383" s="305">
        <f>'[11]Depr Exp'!J5383</f>
        <v>1.1299999999999999E-2</v>
      </c>
      <c r="K5383" s="373">
        <f>'[11]Depr Exp'!K5383</f>
        <v>5965.1780085833334</v>
      </c>
      <c r="L5383" s="524">
        <f>'[11]Depr Exp'!L5383</f>
        <v>0</v>
      </c>
      <c r="M5383" s="144"/>
      <c r="N5383" s="144"/>
    </row>
    <row r="5384" spans="1:14">
      <c r="A5384" s="144" t="str">
        <f>'[11]Depr Exp'!A5384</f>
        <v>E36010 DST Easements</v>
      </c>
      <c r="B5384" s="144" t="str">
        <f>'[11]Depr Exp'!B5384</f>
        <v>E36010 DST Easements-10</v>
      </c>
      <c r="C5384" s="144" t="str">
        <f>'[11]Depr Exp'!C5384</f>
        <v>403E</v>
      </c>
      <c r="D5384" s="144"/>
      <c r="E5384" s="282">
        <f>'[11]Depr Exp'!E5384</f>
        <v>43404</v>
      </c>
      <c r="F5384" s="523">
        <f>'[11]Depr Exp'!F5384</f>
        <v>6334702.3099999996</v>
      </c>
      <c r="G5384" s="305">
        <f>'[11]Depr Exp'!G5384</f>
        <v>1.1299999999999999E-2</v>
      </c>
      <c r="H5384" s="524">
        <f>'[11]Depr Exp'!H5384</f>
        <v>5965.18</v>
      </c>
      <c r="I5384" s="523">
        <f>'[11]Depr Exp'!I5384</f>
        <v>6334702.3099999996</v>
      </c>
      <c r="J5384" s="305">
        <f>'[11]Depr Exp'!J5384</f>
        <v>1.1299999999999999E-2</v>
      </c>
      <c r="K5384" s="373">
        <f>'[11]Depr Exp'!K5384</f>
        <v>5965.1780085833334</v>
      </c>
      <c r="L5384" s="524">
        <f>'[11]Depr Exp'!L5384</f>
        <v>0</v>
      </c>
      <c r="M5384" s="144"/>
      <c r="N5384" s="144"/>
    </row>
    <row r="5385" spans="1:14">
      <c r="A5385" s="144" t="str">
        <f>'[11]Depr Exp'!A5385</f>
        <v>E36010 DST Easements</v>
      </c>
      <c r="B5385" s="144" t="str">
        <f>'[11]Depr Exp'!B5385</f>
        <v>E36010 DST Easements-11</v>
      </c>
      <c r="C5385" s="144" t="str">
        <f>'[11]Depr Exp'!C5385</f>
        <v>403E</v>
      </c>
      <c r="D5385" s="144"/>
      <c r="E5385" s="282">
        <f>'[11]Depr Exp'!E5385</f>
        <v>43434</v>
      </c>
      <c r="F5385" s="523">
        <f>'[11]Depr Exp'!F5385</f>
        <v>6334702.3099999996</v>
      </c>
      <c r="G5385" s="305">
        <f>'[11]Depr Exp'!G5385</f>
        <v>1.1299999999999999E-2</v>
      </c>
      <c r="H5385" s="524">
        <f>'[11]Depr Exp'!H5385</f>
        <v>5965.18</v>
      </c>
      <c r="I5385" s="523">
        <f>'[11]Depr Exp'!I5385</f>
        <v>6334702.3099999996</v>
      </c>
      <c r="J5385" s="305">
        <f>'[11]Depr Exp'!J5385</f>
        <v>1.1299999999999999E-2</v>
      </c>
      <c r="K5385" s="373">
        <f>'[11]Depr Exp'!K5385</f>
        <v>5965.1780085833334</v>
      </c>
      <c r="L5385" s="524">
        <f>'[11]Depr Exp'!L5385</f>
        <v>0</v>
      </c>
      <c r="M5385" s="144"/>
      <c r="N5385" s="144"/>
    </row>
    <row r="5386" spans="1:14">
      <c r="A5386" s="144" t="str">
        <f>'[11]Depr Exp'!A5386</f>
        <v>E36010 DST Easements</v>
      </c>
      <c r="B5386" s="144" t="str">
        <f>'[11]Depr Exp'!B5386</f>
        <v>E36010 DST Easements-12</v>
      </c>
      <c r="C5386" s="144" t="str">
        <f>'[11]Depr Exp'!C5386</f>
        <v>403E</v>
      </c>
      <c r="D5386" s="144"/>
      <c r="E5386" s="282">
        <f>'[11]Depr Exp'!E5386</f>
        <v>43465</v>
      </c>
      <c r="F5386" s="523">
        <f>'[11]Depr Exp'!F5386</f>
        <v>6334702.3099999996</v>
      </c>
      <c r="G5386" s="305">
        <f>'[11]Depr Exp'!G5386</f>
        <v>1.1299999999999999E-2</v>
      </c>
      <c r="H5386" s="524">
        <f>'[11]Depr Exp'!H5386</f>
        <v>5965.18</v>
      </c>
      <c r="I5386" s="523">
        <f>'[11]Depr Exp'!I5386</f>
        <v>6334702.3099999996</v>
      </c>
      <c r="J5386" s="305">
        <f>'[11]Depr Exp'!J5386</f>
        <v>1.1299999999999999E-2</v>
      </c>
      <c r="K5386" s="373">
        <f>'[11]Depr Exp'!K5386</f>
        <v>5965.1780085833334</v>
      </c>
      <c r="L5386" s="524">
        <f>'[11]Depr Exp'!L5386</f>
        <v>0</v>
      </c>
      <c r="M5386" s="144"/>
      <c r="N5386" s="144"/>
    </row>
    <row r="5387" spans="1:14" ht="15.75" thickBot="1">
      <c r="A5387" s="159" t="str">
        <f>'[11]Depr Exp'!A5387</f>
        <v>E36010 DST Easements Total</v>
      </c>
      <c r="B5387" s="144">
        <f>'[11]Depr Exp'!B5387</f>
        <v>0</v>
      </c>
      <c r="C5387" s="502" t="str">
        <f>'[11]Depr Exp'!C5387</f>
        <v>EDST</v>
      </c>
      <c r="D5387" s="144"/>
      <c r="E5387" s="281" t="str">
        <f>'[11]Depr Exp'!E5387</f>
        <v>Total</v>
      </c>
      <c r="F5387" s="141">
        <f>'[11]Depr Exp'!F5387</f>
        <v>0</v>
      </c>
      <c r="G5387" s="252">
        <f>'[11]Depr Exp'!G5387</f>
        <v>0</v>
      </c>
      <c r="H5387" s="286">
        <f>'[11]Depr Exp'!H5387</f>
        <v>71582.5</v>
      </c>
      <c r="I5387" s="141">
        <f>'[11]Depr Exp'!I5387</f>
        <v>0</v>
      </c>
      <c r="J5387" s="252">
        <f>'[11]Depr Exp'!J5387</f>
        <v>0</v>
      </c>
      <c r="K5387" s="286">
        <f>'[11]Depr Exp'!K5387</f>
        <v>71582.136102999983</v>
      </c>
      <c r="L5387" s="286">
        <f>'[11]Depr Exp'!L5387</f>
        <v>-0.36</v>
      </c>
      <c r="M5387" s="144"/>
      <c r="N5387" s="144"/>
    </row>
    <row r="5388" spans="1:14" ht="13.5" thickTop="1">
      <c r="A5388" s="144" t="str">
        <f>'[11]Depr Exp'!A5388</f>
        <v>E3610 DST Structures &amp; Improvement</v>
      </c>
      <c r="B5388" s="144" t="str">
        <f>'[11]Depr Exp'!B5388</f>
        <v>E3610 DST Structures &amp; Improvement-1</v>
      </c>
      <c r="C5388" s="144" t="str">
        <f>'[11]Depr Exp'!C5388</f>
        <v>403E</v>
      </c>
      <c r="D5388" s="144"/>
      <c r="E5388" s="282">
        <f>'[11]Depr Exp'!E5388</f>
        <v>43131</v>
      </c>
      <c r="F5388" s="523">
        <f>'[11]Depr Exp'!F5388</f>
        <v>8018571.54</v>
      </c>
      <c r="G5388" s="305">
        <f>'[11]Depr Exp'!G5388</f>
        <v>1.7600000000000001E-2</v>
      </c>
      <c r="H5388" s="524">
        <f>'[11]Depr Exp'!H5388</f>
        <v>11760.57</v>
      </c>
      <c r="I5388" s="523">
        <f>'[11]Depr Exp'!I5388</f>
        <v>8102681.4900000002</v>
      </c>
      <c r="J5388" s="305">
        <f>'[11]Depr Exp'!J5388</f>
        <v>1.7600000000000001E-2</v>
      </c>
      <c r="K5388" s="373">
        <f>'[11]Depr Exp'!K5388</f>
        <v>11883.932852</v>
      </c>
      <c r="L5388" s="524">
        <f>'[11]Depr Exp'!L5388</f>
        <v>123.36</v>
      </c>
      <c r="M5388" s="144"/>
      <c r="N5388" s="144"/>
    </row>
    <row r="5389" spans="1:14">
      <c r="A5389" s="144" t="str">
        <f>'[11]Depr Exp'!A5389</f>
        <v>E3610 DST Structures &amp; Improvement</v>
      </c>
      <c r="B5389" s="144" t="str">
        <f>'[11]Depr Exp'!B5389</f>
        <v>E3610 DST Structures &amp; Improvement-2</v>
      </c>
      <c r="C5389" s="144" t="str">
        <f>'[11]Depr Exp'!C5389</f>
        <v>403E</v>
      </c>
      <c r="D5389" s="144"/>
      <c r="E5389" s="282">
        <f>'[11]Depr Exp'!E5389</f>
        <v>43159</v>
      </c>
      <c r="F5389" s="523">
        <f>'[11]Depr Exp'!F5389</f>
        <v>8018571.54</v>
      </c>
      <c r="G5389" s="305">
        <f>'[11]Depr Exp'!G5389</f>
        <v>1.7600000000000001E-2</v>
      </c>
      <c r="H5389" s="524">
        <f>'[11]Depr Exp'!H5389</f>
        <v>11760.57</v>
      </c>
      <c r="I5389" s="523">
        <f>'[11]Depr Exp'!I5389</f>
        <v>8102681.4900000002</v>
      </c>
      <c r="J5389" s="305">
        <f>'[11]Depr Exp'!J5389</f>
        <v>1.7600000000000001E-2</v>
      </c>
      <c r="K5389" s="373">
        <f>'[11]Depr Exp'!K5389</f>
        <v>11883.932852</v>
      </c>
      <c r="L5389" s="524">
        <f>'[11]Depr Exp'!L5389</f>
        <v>123.36</v>
      </c>
      <c r="M5389" s="144"/>
      <c r="N5389" s="144"/>
    </row>
    <row r="5390" spans="1:14">
      <c r="A5390" s="144" t="str">
        <f>'[11]Depr Exp'!A5390</f>
        <v>E3610 DST Structures &amp; Improvement</v>
      </c>
      <c r="B5390" s="144" t="str">
        <f>'[11]Depr Exp'!B5390</f>
        <v>E3610 DST Structures &amp; Improvement-3</v>
      </c>
      <c r="C5390" s="144" t="str">
        <f>'[11]Depr Exp'!C5390</f>
        <v>403E</v>
      </c>
      <c r="D5390" s="144"/>
      <c r="E5390" s="282">
        <f>'[11]Depr Exp'!E5390</f>
        <v>43190</v>
      </c>
      <c r="F5390" s="523">
        <f>'[11]Depr Exp'!F5390</f>
        <v>8060626.5199999996</v>
      </c>
      <c r="G5390" s="305">
        <f>'[11]Depr Exp'!G5390</f>
        <v>1.7600000000000001E-2</v>
      </c>
      <c r="H5390" s="524">
        <f>'[11]Depr Exp'!H5390</f>
        <v>11822.25</v>
      </c>
      <c r="I5390" s="523">
        <f>'[11]Depr Exp'!I5390</f>
        <v>8102681.4900000002</v>
      </c>
      <c r="J5390" s="305">
        <f>'[11]Depr Exp'!J5390</f>
        <v>1.7600000000000001E-2</v>
      </c>
      <c r="K5390" s="373">
        <f>'[11]Depr Exp'!K5390</f>
        <v>11883.932852</v>
      </c>
      <c r="L5390" s="524">
        <f>'[11]Depr Exp'!L5390</f>
        <v>61.68</v>
      </c>
      <c r="M5390" s="144"/>
      <c r="N5390" s="144"/>
    </row>
    <row r="5391" spans="1:14">
      <c r="A5391" s="144" t="str">
        <f>'[11]Depr Exp'!A5391</f>
        <v>E3610 DST Structures &amp; Improvement</v>
      </c>
      <c r="B5391" s="144" t="str">
        <f>'[11]Depr Exp'!B5391</f>
        <v>E3610 DST Structures &amp; Improvement-4</v>
      </c>
      <c r="C5391" s="144" t="str">
        <f>'[11]Depr Exp'!C5391</f>
        <v>403E</v>
      </c>
      <c r="D5391" s="144"/>
      <c r="E5391" s="282">
        <f>'[11]Depr Exp'!E5391</f>
        <v>43220</v>
      </c>
      <c r="F5391" s="523">
        <f>'[11]Depr Exp'!F5391</f>
        <v>8102681.4900000002</v>
      </c>
      <c r="G5391" s="305">
        <f>'[11]Depr Exp'!G5391</f>
        <v>1.7600000000000001E-2</v>
      </c>
      <c r="H5391" s="524">
        <f>'[11]Depr Exp'!H5391</f>
        <v>11883.94</v>
      </c>
      <c r="I5391" s="523">
        <f>'[11]Depr Exp'!I5391</f>
        <v>8102681.4900000002</v>
      </c>
      <c r="J5391" s="305">
        <f>'[11]Depr Exp'!J5391</f>
        <v>1.7600000000000001E-2</v>
      </c>
      <c r="K5391" s="373">
        <f>'[11]Depr Exp'!K5391</f>
        <v>11883.932852</v>
      </c>
      <c r="L5391" s="524">
        <f>'[11]Depr Exp'!L5391</f>
        <v>-0.01</v>
      </c>
      <c r="M5391" s="144"/>
      <c r="N5391" s="144"/>
    </row>
    <row r="5392" spans="1:14">
      <c r="A5392" s="144" t="str">
        <f>'[11]Depr Exp'!A5392</f>
        <v>E3610 DST Structures &amp; Improvement</v>
      </c>
      <c r="B5392" s="144" t="str">
        <f>'[11]Depr Exp'!B5392</f>
        <v>E3610 DST Structures &amp; Improvement-5</v>
      </c>
      <c r="C5392" s="144" t="str">
        <f>'[11]Depr Exp'!C5392</f>
        <v>403E</v>
      </c>
      <c r="D5392" s="144"/>
      <c r="E5392" s="282">
        <f>'[11]Depr Exp'!E5392</f>
        <v>43251</v>
      </c>
      <c r="F5392" s="523">
        <f>'[11]Depr Exp'!F5392</f>
        <v>8102681.4900000002</v>
      </c>
      <c r="G5392" s="305">
        <f>'[11]Depr Exp'!G5392</f>
        <v>1.7600000000000001E-2</v>
      </c>
      <c r="H5392" s="524">
        <f>'[11]Depr Exp'!H5392</f>
        <v>11883.94</v>
      </c>
      <c r="I5392" s="523">
        <f>'[11]Depr Exp'!I5392</f>
        <v>8102681.4900000002</v>
      </c>
      <c r="J5392" s="305">
        <f>'[11]Depr Exp'!J5392</f>
        <v>1.7600000000000001E-2</v>
      </c>
      <c r="K5392" s="373">
        <f>'[11]Depr Exp'!K5392</f>
        <v>11883.932852</v>
      </c>
      <c r="L5392" s="524">
        <f>'[11]Depr Exp'!L5392</f>
        <v>-0.01</v>
      </c>
      <c r="M5392" s="144"/>
      <c r="N5392" s="144"/>
    </row>
    <row r="5393" spans="1:14">
      <c r="A5393" s="144" t="str">
        <f>'[11]Depr Exp'!A5393</f>
        <v>E3610 DST Structures &amp; Improvement</v>
      </c>
      <c r="B5393" s="144" t="str">
        <f>'[11]Depr Exp'!B5393</f>
        <v>E3610 DST Structures &amp; Improvement-6</v>
      </c>
      <c r="C5393" s="144" t="str">
        <f>'[11]Depr Exp'!C5393</f>
        <v>403E</v>
      </c>
      <c r="D5393" s="144"/>
      <c r="E5393" s="282">
        <f>'[11]Depr Exp'!E5393</f>
        <v>43281</v>
      </c>
      <c r="F5393" s="523">
        <f>'[11]Depr Exp'!F5393</f>
        <v>8102681.4900000002</v>
      </c>
      <c r="G5393" s="305">
        <f>'[11]Depr Exp'!G5393</f>
        <v>1.7600000000000001E-2</v>
      </c>
      <c r="H5393" s="524">
        <f>'[11]Depr Exp'!H5393</f>
        <v>11883.94</v>
      </c>
      <c r="I5393" s="523">
        <f>'[11]Depr Exp'!I5393</f>
        <v>8102681.4900000002</v>
      </c>
      <c r="J5393" s="305">
        <f>'[11]Depr Exp'!J5393</f>
        <v>1.7600000000000001E-2</v>
      </c>
      <c r="K5393" s="373">
        <f>'[11]Depr Exp'!K5393</f>
        <v>11883.932852</v>
      </c>
      <c r="L5393" s="524">
        <f>'[11]Depr Exp'!L5393</f>
        <v>-0.01</v>
      </c>
      <c r="M5393" s="144"/>
      <c r="N5393" s="144"/>
    </row>
    <row r="5394" spans="1:14">
      <c r="A5394" s="144" t="str">
        <f>'[11]Depr Exp'!A5394</f>
        <v>E3610 DST Structures &amp; Improvement</v>
      </c>
      <c r="B5394" s="144" t="str">
        <f>'[11]Depr Exp'!B5394</f>
        <v>E3610 DST Structures &amp; Improvement-7</v>
      </c>
      <c r="C5394" s="144" t="str">
        <f>'[11]Depr Exp'!C5394</f>
        <v>403E</v>
      </c>
      <c r="D5394" s="144"/>
      <c r="E5394" s="282">
        <f>'[11]Depr Exp'!E5394</f>
        <v>43312</v>
      </c>
      <c r="F5394" s="523">
        <f>'[11]Depr Exp'!F5394</f>
        <v>8102681.4900000002</v>
      </c>
      <c r="G5394" s="305">
        <f>'[11]Depr Exp'!G5394</f>
        <v>1.7600000000000001E-2</v>
      </c>
      <c r="H5394" s="524">
        <f>'[11]Depr Exp'!H5394</f>
        <v>11883.94</v>
      </c>
      <c r="I5394" s="523">
        <f>'[11]Depr Exp'!I5394</f>
        <v>8102681.4900000002</v>
      </c>
      <c r="J5394" s="305">
        <f>'[11]Depr Exp'!J5394</f>
        <v>1.7600000000000001E-2</v>
      </c>
      <c r="K5394" s="373">
        <f>'[11]Depr Exp'!K5394</f>
        <v>11883.932852</v>
      </c>
      <c r="L5394" s="524">
        <f>'[11]Depr Exp'!L5394</f>
        <v>-0.01</v>
      </c>
      <c r="M5394" s="144"/>
      <c r="N5394" s="144"/>
    </row>
    <row r="5395" spans="1:14">
      <c r="A5395" s="144" t="str">
        <f>'[11]Depr Exp'!A5395</f>
        <v>E3610 DST Structures &amp; Improvement</v>
      </c>
      <c r="B5395" s="144" t="str">
        <f>'[11]Depr Exp'!B5395</f>
        <v>E3610 DST Structures &amp; Improvement-8</v>
      </c>
      <c r="C5395" s="144" t="str">
        <f>'[11]Depr Exp'!C5395</f>
        <v>403E</v>
      </c>
      <c r="D5395" s="144"/>
      <c r="E5395" s="282">
        <f>'[11]Depr Exp'!E5395</f>
        <v>43343</v>
      </c>
      <c r="F5395" s="523">
        <f>'[11]Depr Exp'!F5395</f>
        <v>8102681.4900000002</v>
      </c>
      <c r="G5395" s="305">
        <f>'[11]Depr Exp'!G5395</f>
        <v>1.7600000000000001E-2</v>
      </c>
      <c r="H5395" s="524">
        <f>'[11]Depr Exp'!H5395</f>
        <v>11883.94</v>
      </c>
      <c r="I5395" s="523">
        <f>'[11]Depr Exp'!I5395</f>
        <v>8102681.4900000002</v>
      </c>
      <c r="J5395" s="305">
        <f>'[11]Depr Exp'!J5395</f>
        <v>1.7600000000000001E-2</v>
      </c>
      <c r="K5395" s="373">
        <f>'[11]Depr Exp'!K5395</f>
        <v>11883.932852</v>
      </c>
      <c r="L5395" s="524">
        <f>'[11]Depr Exp'!L5395</f>
        <v>-0.01</v>
      </c>
      <c r="M5395" s="144"/>
      <c r="N5395" s="144"/>
    </row>
    <row r="5396" spans="1:14">
      <c r="A5396" s="144" t="str">
        <f>'[11]Depr Exp'!A5396</f>
        <v>E3610 DST Structures &amp; Improvement</v>
      </c>
      <c r="B5396" s="144" t="str">
        <f>'[11]Depr Exp'!B5396</f>
        <v>E3610 DST Structures &amp; Improvement-9</v>
      </c>
      <c r="C5396" s="144" t="str">
        <f>'[11]Depr Exp'!C5396</f>
        <v>403E</v>
      </c>
      <c r="D5396" s="144"/>
      <c r="E5396" s="282">
        <f>'[11]Depr Exp'!E5396</f>
        <v>43373</v>
      </c>
      <c r="F5396" s="523">
        <f>'[11]Depr Exp'!F5396</f>
        <v>8102681.4900000002</v>
      </c>
      <c r="G5396" s="305">
        <f>'[11]Depr Exp'!G5396</f>
        <v>1.7600000000000001E-2</v>
      </c>
      <c r="H5396" s="524">
        <f>'[11]Depr Exp'!H5396</f>
        <v>11883.94</v>
      </c>
      <c r="I5396" s="523">
        <f>'[11]Depr Exp'!I5396</f>
        <v>8102681.4900000002</v>
      </c>
      <c r="J5396" s="305">
        <f>'[11]Depr Exp'!J5396</f>
        <v>1.7600000000000001E-2</v>
      </c>
      <c r="K5396" s="373">
        <f>'[11]Depr Exp'!K5396</f>
        <v>11883.932852</v>
      </c>
      <c r="L5396" s="524">
        <f>'[11]Depr Exp'!L5396</f>
        <v>-0.01</v>
      </c>
      <c r="M5396" s="144"/>
      <c r="N5396" s="144"/>
    </row>
    <row r="5397" spans="1:14">
      <c r="A5397" s="144" t="str">
        <f>'[11]Depr Exp'!A5397</f>
        <v>E3610 DST Structures &amp; Improvement</v>
      </c>
      <c r="B5397" s="144" t="str">
        <f>'[11]Depr Exp'!B5397</f>
        <v>E3610 DST Structures &amp; Improvement-10</v>
      </c>
      <c r="C5397" s="144" t="str">
        <f>'[11]Depr Exp'!C5397</f>
        <v>403E</v>
      </c>
      <c r="D5397" s="144"/>
      <c r="E5397" s="282">
        <f>'[11]Depr Exp'!E5397</f>
        <v>43404</v>
      </c>
      <c r="F5397" s="523">
        <f>'[11]Depr Exp'!F5397</f>
        <v>8102681.4900000002</v>
      </c>
      <c r="G5397" s="305">
        <f>'[11]Depr Exp'!G5397</f>
        <v>1.7600000000000001E-2</v>
      </c>
      <c r="H5397" s="524">
        <f>'[11]Depr Exp'!H5397</f>
        <v>11883.94</v>
      </c>
      <c r="I5397" s="523">
        <f>'[11]Depr Exp'!I5397</f>
        <v>8102681.4900000002</v>
      </c>
      <c r="J5397" s="305">
        <f>'[11]Depr Exp'!J5397</f>
        <v>1.7600000000000001E-2</v>
      </c>
      <c r="K5397" s="373">
        <f>'[11]Depr Exp'!K5397</f>
        <v>11883.932852</v>
      </c>
      <c r="L5397" s="524">
        <f>'[11]Depr Exp'!L5397</f>
        <v>-0.01</v>
      </c>
      <c r="M5397" s="144"/>
      <c r="N5397" s="144"/>
    </row>
    <row r="5398" spans="1:14">
      <c r="A5398" s="144" t="str">
        <f>'[11]Depr Exp'!A5398</f>
        <v>E3610 DST Structures &amp; Improvement</v>
      </c>
      <c r="B5398" s="144" t="str">
        <f>'[11]Depr Exp'!B5398</f>
        <v>E3610 DST Structures &amp; Improvement-11</v>
      </c>
      <c r="C5398" s="144" t="str">
        <f>'[11]Depr Exp'!C5398</f>
        <v>403E</v>
      </c>
      <c r="D5398" s="144"/>
      <c r="E5398" s="282">
        <f>'[11]Depr Exp'!E5398</f>
        <v>43434</v>
      </c>
      <c r="F5398" s="523">
        <f>'[11]Depr Exp'!F5398</f>
        <v>8102681.4900000002</v>
      </c>
      <c r="G5398" s="305">
        <f>'[11]Depr Exp'!G5398</f>
        <v>1.7600000000000001E-2</v>
      </c>
      <c r="H5398" s="524">
        <f>'[11]Depr Exp'!H5398</f>
        <v>11883.94</v>
      </c>
      <c r="I5398" s="523">
        <f>'[11]Depr Exp'!I5398</f>
        <v>8102681.4900000002</v>
      </c>
      <c r="J5398" s="305">
        <f>'[11]Depr Exp'!J5398</f>
        <v>1.7600000000000001E-2</v>
      </c>
      <c r="K5398" s="373">
        <f>'[11]Depr Exp'!K5398</f>
        <v>11883.932852</v>
      </c>
      <c r="L5398" s="524">
        <f>'[11]Depr Exp'!L5398</f>
        <v>-0.01</v>
      </c>
      <c r="M5398" s="144"/>
      <c r="N5398" s="144"/>
    </row>
    <row r="5399" spans="1:14">
      <c r="A5399" s="144" t="str">
        <f>'[11]Depr Exp'!A5399</f>
        <v>E3610 DST Structures &amp; Improvement</v>
      </c>
      <c r="B5399" s="144" t="str">
        <f>'[11]Depr Exp'!B5399</f>
        <v>E3610 DST Structures &amp; Improvement-12</v>
      </c>
      <c r="C5399" s="144" t="str">
        <f>'[11]Depr Exp'!C5399</f>
        <v>403E</v>
      </c>
      <c r="D5399" s="144"/>
      <c r="E5399" s="282">
        <f>'[11]Depr Exp'!E5399</f>
        <v>43465</v>
      </c>
      <c r="F5399" s="523">
        <f>'[11]Depr Exp'!F5399</f>
        <v>8102681.4900000002</v>
      </c>
      <c r="G5399" s="305">
        <f>'[11]Depr Exp'!G5399</f>
        <v>1.7600000000000001E-2</v>
      </c>
      <c r="H5399" s="524">
        <f>'[11]Depr Exp'!H5399</f>
        <v>11883.94</v>
      </c>
      <c r="I5399" s="523">
        <f>'[11]Depr Exp'!I5399</f>
        <v>8102681.4900000002</v>
      </c>
      <c r="J5399" s="305">
        <f>'[11]Depr Exp'!J5399</f>
        <v>1.7600000000000001E-2</v>
      </c>
      <c r="K5399" s="373">
        <f>'[11]Depr Exp'!K5399</f>
        <v>11883.932852</v>
      </c>
      <c r="L5399" s="524">
        <f>'[11]Depr Exp'!L5399</f>
        <v>-0.01</v>
      </c>
      <c r="M5399" s="144"/>
      <c r="N5399" s="144"/>
    </row>
    <row r="5400" spans="1:14" ht="15.75" thickBot="1">
      <c r="A5400" s="159" t="str">
        <f>'[11]Depr Exp'!A5400</f>
        <v>E3610 DST Structures &amp; Improvement Total</v>
      </c>
      <c r="B5400" s="144">
        <f>'[11]Depr Exp'!B5400</f>
        <v>0</v>
      </c>
      <c r="C5400" s="502" t="str">
        <f>'[11]Depr Exp'!C5400</f>
        <v>EDST</v>
      </c>
      <c r="D5400" s="144"/>
      <c r="E5400" s="281" t="str">
        <f>'[11]Depr Exp'!E5400</f>
        <v>Total</v>
      </c>
      <c r="F5400" s="141">
        <f>'[11]Depr Exp'!F5400</f>
        <v>0</v>
      </c>
      <c r="G5400" s="252">
        <f>'[11]Depr Exp'!G5400</f>
        <v>0</v>
      </c>
      <c r="H5400" s="286">
        <f>'[11]Depr Exp'!H5400</f>
        <v>142298.85</v>
      </c>
      <c r="I5400" s="141">
        <f>'[11]Depr Exp'!I5400</f>
        <v>0</v>
      </c>
      <c r="J5400" s="252">
        <f>'[11]Depr Exp'!J5400</f>
        <v>0</v>
      </c>
      <c r="K5400" s="286">
        <f>'[11]Depr Exp'!K5400</f>
        <v>142607.19422400001</v>
      </c>
      <c r="L5400" s="286">
        <f>'[11]Depr Exp'!L5400</f>
        <v>308.33999999999997</v>
      </c>
      <c r="M5400" s="144"/>
      <c r="N5400" s="144"/>
    </row>
    <row r="5401" spans="1:14" ht="13.5" thickTop="1">
      <c r="A5401" s="144" t="str">
        <f>'[11]Depr Exp'!A5401</f>
        <v>E3620 DST Sub Eq Wild Horse Solar</v>
      </c>
      <c r="B5401" s="144" t="str">
        <f>'[11]Depr Exp'!B5401</f>
        <v>E3620 DST Sub Eq Wild Horse Solar-1</v>
      </c>
      <c r="C5401" s="144" t="str">
        <f>'[11]Depr Exp'!C5401</f>
        <v>403E</v>
      </c>
      <c r="D5401" s="144"/>
      <c r="E5401" s="282">
        <f>'[11]Depr Exp'!E5401</f>
        <v>43131</v>
      </c>
      <c r="F5401" s="523">
        <f>'[11]Depr Exp'!F5401</f>
        <v>180679.23</v>
      </c>
      <c r="G5401" s="305">
        <f>'[11]Depr Exp'!G5401</f>
        <v>2.0399999999999998E-2</v>
      </c>
      <c r="H5401" s="524">
        <f>'[11]Depr Exp'!H5401</f>
        <v>307.16000000000003</v>
      </c>
      <c r="I5401" s="523">
        <f>'[11]Depr Exp'!I5401</f>
        <v>180679.23</v>
      </c>
      <c r="J5401" s="305">
        <f>'[11]Depr Exp'!J5401</f>
        <v>2.0399999999999998E-2</v>
      </c>
      <c r="K5401" s="373">
        <f>'[11]Depr Exp'!K5401</f>
        <v>307.15469100000001</v>
      </c>
      <c r="L5401" s="524">
        <f>'[11]Depr Exp'!L5401</f>
        <v>-0.01</v>
      </c>
      <c r="M5401" s="144"/>
      <c r="N5401" s="144"/>
    </row>
    <row r="5402" spans="1:14">
      <c r="A5402" s="144" t="str">
        <f>'[11]Depr Exp'!A5402</f>
        <v>E3620 DST Sub Eq Wild Horse Solar</v>
      </c>
      <c r="B5402" s="144" t="str">
        <f>'[11]Depr Exp'!B5402</f>
        <v>E3620 DST Sub Eq Wild Horse Solar-2</v>
      </c>
      <c r="C5402" s="144" t="str">
        <f>'[11]Depr Exp'!C5402</f>
        <v>403E</v>
      </c>
      <c r="D5402" s="144"/>
      <c r="E5402" s="282">
        <f>'[11]Depr Exp'!E5402</f>
        <v>43159</v>
      </c>
      <c r="F5402" s="523">
        <f>'[11]Depr Exp'!F5402</f>
        <v>180679.23</v>
      </c>
      <c r="G5402" s="305">
        <f>'[11]Depr Exp'!G5402</f>
        <v>2.0399999999999998E-2</v>
      </c>
      <c r="H5402" s="524">
        <f>'[11]Depr Exp'!H5402</f>
        <v>307.16000000000003</v>
      </c>
      <c r="I5402" s="523">
        <f>'[11]Depr Exp'!I5402</f>
        <v>180679.23</v>
      </c>
      <c r="J5402" s="305">
        <f>'[11]Depr Exp'!J5402</f>
        <v>2.0399999999999998E-2</v>
      </c>
      <c r="K5402" s="373">
        <f>'[11]Depr Exp'!K5402</f>
        <v>307.15469100000001</v>
      </c>
      <c r="L5402" s="524">
        <f>'[11]Depr Exp'!L5402</f>
        <v>-0.01</v>
      </c>
      <c r="M5402" s="144"/>
      <c r="N5402" s="144"/>
    </row>
    <row r="5403" spans="1:14">
      <c r="A5403" s="144" t="str">
        <f>'[11]Depr Exp'!A5403</f>
        <v>E3620 DST Sub Eq Wild Horse Solar</v>
      </c>
      <c r="B5403" s="144" t="str">
        <f>'[11]Depr Exp'!B5403</f>
        <v>E3620 DST Sub Eq Wild Horse Solar-3</v>
      </c>
      <c r="C5403" s="144" t="str">
        <f>'[11]Depr Exp'!C5403</f>
        <v>403E</v>
      </c>
      <c r="D5403" s="144"/>
      <c r="E5403" s="282">
        <f>'[11]Depr Exp'!E5403</f>
        <v>43190</v>
      </c>
      <c r="F5403" s="523">
        <f>'[11]Depr Exp'!F5403</f>
        <v>180679.23</v>
      </c>
      <c r="G5403" s="305">
        <f>'[11]Depr Exp'!G5403</f>
        <v>2.0399999999999998E-2</v>
      </c>
      <c r="H5403" s="524">
        <f>'[11]Depr Exp'!H5403</f>
        <v>307.16000000000003</v>
      </c>
      <c r="I5403" s="523">
        <f>'[11]Depr Exp'!I5403</f>
        <v>180679.23</v>
      </c>
      <c r="J5403" s="305">
        <f>'[11]Depr Exp'!J5403</f>
        <v>2.0399999999999998E-2</v>
      </c>
      <c r="K5403" s="373">
        <f>'[11]Depr Exp'!K5403</f>
        <v>307.15469100000001</v>
      </c>
      <c r="L5403" s="524">
        <f>'[11]Depr Exp'!L5403</f>
        <v>-0.01</v>
      </c>
      <c r="M5403" s="144"/>
      <c r="N5403" s="144"/>
    </row>
    <row r="5404" spans="1:14">
      <c r="A5404" s="144" t="str">
        <f>'[11]Depr Exp'!A5404</f>
        <v>E3620 DST Sub Eq Wild Horse Solar</v>
      </c>
      <c r="B5404" s="144" t="str">
        <f>'[11]Depr Exp'!B5404</f>
        <v>E3620 DST Sub Eq Wild Horse Solar-4</v>
      </c>
      <c r="C5404" s="144" t="str">
        <f>'[11]Depr Exp'!C5404</f>
        <v>403E</v>
      </c>
      <c r="D5404" s="144"/>
      <c r="E5404" s="282">
        <f>'[11]Depr Exp'!E5404</f>
        <v>43220</v>
      </c>
      <c r="F5404" s="523">
        <f>'[11]Depr Exp'!F5404</f>
        <v>180679.23</v>
      </c>
      <c r="G5404" s="305">
        <f>'[11]Depr Exp'!G5404</f>
        <v>2.0399999999999998E-2</v>
      </c>
      <c r="H5404" s="524">
        <f>'[11]Depr Exp'!H5404</f>
        <v>307.16000000000003</v>
      </c>
      <c r="I5404" s="523">
        <f>'[11]Depr Exp'!I5404</f>
        <v>180679.23</v>
      </c>
      <c r="J5404" s="305">
        <f>'[11]Depr Exp'!J5404</f>
        <v>2.0399999999999998E-2</v>
      </c>
      <c r="K5404" s="373">
        <f>'[11]Depr Exp'!K5404</f>
        <v>307.15469100000001</v>
      </c>
      <c r="L5404" s="524">
        <f>'[11]Depr Exp'!L5404</f>
        <v>-0.01</v>
      </c>
      <c r="M5404" s="144"/>
      <c r="N5404" s="144"/>
    </row>
    <row r="5405" spans="1:14">
      <c r="A5405" s="144" t="str">
        <f>'[11]Depr Exp'!A5405</f>
        <v>E3620 DST Sub Eq Wild Horse Solar</v>
      </c>
      <c r="B5405" s="144" t="str">
        <f>'[11]Depr Exp'!B5405</f>
        <v>E3620 DST Sub Eq Wild Horse Solar-5</v>
      </c>
      <c r="C5405" s="144" t="str">
        <f>'[11]Depr Exp'!C5405</f>
        <v>403E</v>
      </c>
      <c r="D5405" s="144"/>
      <c r="E5405" s="282">
        <f>'[11]Depr Exp'!E5405</f>
        <v>43251</v>
      </c>
      <c r="F5405" s="523">
        <f>'[11]Depr Exp'!F5405</f>
        <v>180679.23</v>
      </c>
      <c r="G5405" s="305">
        <f>'[11]Depr Exp'!G5405</f>
        <v>2.0399999999999998E-2</v>
      </c>
      <c r="H5405" s="524">
        <f>'[11]Depr Exp'!H5405</f>
        <v>307.16000000000003</v>
      </c>
      <c r="I5405" s="523">
        <f>'[11]Depr Exp'!I5405</f>
        <v>180679.23</v>
      </c>
      <c r="J5405" s="305">
        <f>'[11]Depr Exp'!J5405</f>
        <v>2.0399999999999998E-2</v>
      </c>
      <c r="K5405" s="373">
        <f>'[11]Depr Exp'!K5405</f>
        <v>307.15469100000001</v>
      </c>
      <c r="L5405" s="524">
        <f>'[11]Depr Exp'!L5405</f>
        <v>-0.01</v>
      </c>
      <c r="M5405" s="144"/>
      <c r="N5405" s="144"/>
    </row>
    <row r="5406" spans="1:14">
      <c r="A5406" s="144" t="str">
        <f>'[11]Depr Exp'!A5406</f>
        <v>E3620 DST Sub Eq Wild Horse Solar</v>
      </c>
      <c r="B5406" s="144" t="str">
        <f>'[11]Depr Exp'!B5406</f>
        <v>E3620 DST Sub Eq Wild Horse Solar-6</v>
      </c>
      <c r="C5406" s="144" t="str">
        <f>'[11]Depr Exp'!C5406</f>
        <v>403E</v>
      </c>
      <c r="D5406" s="144"/>
      <c r="E5406" s="282">
        <f>'[11]Depr Exp'!E5406</f>
        <v>43281</v>
      </c>
      <c r="F5406" s="523">
        <f>'[11]Depr Exp'!F5406</f>
        <v>180679.23</v>
      </c>
      <c r="G5406" s="305">
        <f>'[11]Depr Exp'!G5406</f>
        <v>2.0399999999999998E-2</v>
      </c>
      <c r="H5406" s="524">
        <f>'[11]Depr Exp'!H5406</f>
        <v>307.16000000000003</v>
      </c>
      <c r="I5406" s="523">
        <f>'[11]Depr Exp'!I5406</f>
        <v>180679.23</v>
      </c>
      <c r="J5406" s="305">
        <f>'[11]Depr Exp'!J5406</f>
        <v>2.0399999999999998E-2</v>
      </c>
      <c r="K5406" s="373">
        <f>'[11]Depr Exp'!K5406</f>
        <v>307.15469100000001</v>
      </c>
      <c r="L5406" s="524">
        <f>'[11]Depr Exp'!L5406</f>
        <v>-0.01</v>
      </c>
      <c r="M5406" s="144"/>
      <c r="N5406" s="144"/>
    </row>
    <row r="5407" spans="1:14">
      <c r="A5407" s="144" t="str">
        <f>'[11]Depr Exp'!A5407</f>
        <v>E3620 DST Sub Eq Wild Horse Solar</v>
      </c>
      <c r="B5407" s="144" t="str">
        <f>'[11]Depr Exp'!B5407</f>
        <v>E3620 DST Sub Eq Wild Horse Solar-7</v>
      </c>
      <c r="C5407" s="144" t="str">
        <f>'[11]Depr Exp'!C5407</f>
        <v>403E</v>
      </c>
      <c r="D5407" s="144"/>
      <c r="E5407" s="282">
        <f>'[11]Depr Exp'!E5407</f>
        <v>43312</v>
      </c>
      <c r="F5407" s="523">
        <f>'[11]Depr Exp'!F5407</f>
        <v>180679.23</v>
      </c>
      <c r="G5407" s="305">
        <f>'[11]Depr Exp'!G5407</f>
        <v>2.0399999999999998E-2</v>
      </c>
      <c r="H5407" s="524">
        <f>'[11]Depr Exp'!H5407</f>
        <v>307.16000000000003</v>
      </c>
      <c r="I5407" s="523">
        <f>'[11]Depr Exp'!I5407</f>
        <v>180679.23</v>
      </c>
      <c r="J5407" s="305">
        <f>'[11]Depr Exp'!J5407</f>
        <v>2.0399999999999998E-2</v>
      </c>
      <c r="K5407" s="373">
        <f>'[11]Depr Exp'!K5407</f>
        <v>307.15469100000001</v>
      </c>
      <c r="L5407" s="524">
        <f>'[11]Depr Exp'!L5407</f>
        <v>-0.01</v>
      </c>
      <c r="M5407" s="144"/>
      <c r="N5407" s="144"/>
    </row>
    <row r="5408" spans="1:14">
      <c r="A5408" s="144" t="str">
        <f>'[11]Depr Exp'!A5408</f>
        <v>E3620 DST Sub Eq Wild Horse Solar</v>
      </c>
      <c r="B5408" s="144" t="str">
        <f>'[11]Depr Exp'!B5408</f>
        <v>E3620 DST Sub Eq Wild Horse Solar-8</v>
      </c>
      <c r="C5408" s="144" t="str">
        <f>'[11]Depr Exp'!C5408</f>
        <v>403E</v>
      </c>
      <c r="D5408" s="144"/>
      <c r="E5408" s="282">
        <f>'[11]Depr Exp'!E5408</f>
        <v>43343</v>
      </c>
      <c r="F5408" s="523">
        <f>'[11]Depr Exp'!F5408</f>
        <v>180679.23</v>
      </c>
      <c r="G5408" s="305">
        <f>'[11]Depr Exp'!G5408</f>
        <v>2.0399999999999998E-2</v>
      </c>
      <c r="H5408" s="524">
        <f>'[11]Depr Exp'!H5408</f>
        <v>307.16000000000003</v>
      </c>
      <c r="I5408" s="523">
        <f>'[11]Depr Exp'!I5408</f>
        <v>180679.23</v>
      </c>
      <c r="J5408" s="305">
        <f>'[11]Depr Exp'!J5408</f>
        <v>2.0399999999999998E-2</v>
      </c>
      <c r="K5408" s="373">
        <f>'[11]Depr Exp'!K5408</f>
        <v>307.15469100000001</v>
      </c>
      <c r="L5408" s="524">
        <f>'[11]Depr Exp'!L5408</f>
        <v>-0.01</v>
      </c>
      <c r="M5408" s="144"/>
      <c r="N5408" s="144"/>
    </row>
    <row r="5409" spans="1:14">
      <c r="A5409" s="144" t="str">
        <f>'[11]Depr Exp'!A5409</f>
        <v>E3620 DST Sub Eq Wild Horse Solar</v>
      </c>
      <c r="B5409" s="144" t="str">
        <f>'[11]Depr Exp'!B5409</f>
        <v>E3620 DST Sub Eq Wild Horse Solar-9</v>
      </c>
      <c r="C5409" s="144" t="str">
        <f>'[11]Depr Exp'!C5409</f>
        <v>403E</v>
      </c>
      <c r="D5409" s="144"/>
      <c r="E5409" s="282">
        <f>'[11]Depr Exp'!E5409</f>
        <v>43373</v>
      </c>
      <c r="F5409" s="523">
        <f>'[11]Depr Exp'!F5409</f>
        <v>180679.23</v>
      </c>
      <c r="G5409" s="305">
        <f>'[11]Depr Exp'!G5409</f>
        <v>2.0399999999999998E-2</v>
      </c>
      <c r="H5409" s="524">
        <f>'[11]Depr Exp'!H5409</f>
        <v>307.16000000000003</v>
      </c>
      <c r="I5409" s="523">
        <f>'[11]Depr Exp'!I5409</f>
        <v>180679.23</v>
      </c>
      <c r="J5409" s="305">
        <f>'[11]Depr Exp'!J5409</f>
        <v>2.0399999999999998E-2</v>
      </c>
      <c r="K5409" s="373">
        <f>'[11]Depr Exp'!K5409</f>
        <v>307.15469100000001</v>
      </c>
      <c r="L5409" s="524">
        <f>'[11]Depr Exp'!L5409</f>
        <v>-0.01</v>
      </c>
      <c r="M5409" s="144"/>
      <c r="N5409" s="144"/>
    </row>
    <row r="5410" spans="1:14">
      <c r="A5410" s="144" t="str">
        <f>'[11]Depr Exp'!A5410</f>
        <v>E3620 DST Sub Eq Wild Horse Solar</v>
      </c>
      <c r="B5410" s="144" t="str">
        <f>'[11]Depr Exp'!B5410</f>
        <v>E3620 DST Sub Eq Wild Horse Solar-10</v>
      </c>
      <c r="C5410" s="144" t="str">
        <f>'[11]Depr Exp'!C5410</f>
        <v>403E</v>
      </c>
      <c r="D5410" s="144"/>
      <c r="E5410" s="282">
        <f>'[11]Depr Exp'!E5410</f>
        <v>43404</v>
      </c>
      <c r="F5410" s="523">
        <f>'[11]Depr Exp'!F5410</f>
        <v>180679.23</v>
      </c>
      <c r="G5410" s="305">
        <f>'[11]Depr Exp'!G5410</f>
        <v>2.0399999999999998E-2</v>
      </c>
      <c r="H5410" s="524">
        <f>'[11]Depr Exp'!H5410</f>
        <v>307.16000000000003</v>
      </c>
      <c r="I5410" s="523">
        <f>'[11]Depr Exp'!I5410</f>
        <v>180679.23</v>
      </c>
      <c r="J5410" s="305">
        <f>'[11]Depr Exp'!J5410</f>
        <v>2.0399999999999998E-2</v>
      </c>
      <c r="K5410" s="373">
        <f>'[11]Depr Exp'!K5410</f>
        <v>307.15469100000001</v>
      </c>
      <c r="L5410" s="524">
        <f>'[11]Depr Exp'!L5410</f>
        <v>-0.01</v>
      </c>
      <c r="M5410" s="144"/>
      <c r="N5410" s="144"/>
    </row>
    <row r="5411" spans="1:14">
      <c r="A5411" s="144" t="str">
        <f>'[11]Depr Exp'!A5411</f>
        <v>E3620 DST Sub Eq Wild Horse Solar</v>
      </c>
      <c r="B5411" s="144" t="str">
        <f>'[11]Depr Exp'!B5411</f>
        <v>E3620 DST Sub Eq Wild Horse Solar-11</v>
      </c>
      <c r="C5411" s="144" t="str">
        <f>'[11]Depr Exp'!C5411</f>
        <v>403E</v>
      </c>
      <c r="D5411" s="144"/>
      <c r="E5411" s="282">
        <f>'[11]Depr Exp'!E5411</f>
        <v>43434</v>
      </c>
      <c r="F5411" s="523">
        <f>'[11]Depr Exp'!F5411</f>
        <v>180679.23</v>
      </c>
      <c r="G5411" s="305">
        <f>'[11]Depr Exp'!G5411</f>
        <v>2.0399999999999998E-2</v>
      </c>
      <c r="H5411" s="524">
        <f>'[11]Depr Exp'!H5411</f>
        <v>307.16000000000003</v>
      </c>
      <c r="I5411" s="523">
        <f>'[11]Depr Exp'!I5411</f>
        <v>180679.23</v>
      </c>
      <c r="J5411" s="305">
        <f>'[11]Depr Exp'!J5411</f>
        <v>2.0399999999999998E-2</v>
      </c>
      <c r="K5411" s="373">
        <f>'[11]Depr Exp'!K5411</f>
        <v>307.15469100000001</v>
      </c>
      <c r="L5411" s="524">
        <f>'[11]Depr Exp'!L5411</f>
        <v>-0.01</v>
      </c>
      <c r="M5411" s="144"/>
      <c r="N5411" s="144"/>
    </row>
    <row r="5412" spans="1:14">
      <c r="A5412" s="144" t="str">
        <f>'[11]Depr Exp'!A5412</f>
        <v>E3620 DST Sub Eq Wild Horse Solar</v>
      </c>
      <c r="B5412" s="144" t="str">
        <f>'[11]Depr Exp'!B5412</f>
        <v>E3620 DST Sub Eq Wild Horse Solar-12</v>
      </c>
      <c r="C5412" s="144" t="str">
        <f>'[11]Depr Exp'!C5412</f>
        <v>403E</v>
      </c>
      <c r="D5412" s="144"/>
      <c r="E5412" s="282">
        <f>'[11]Depr Exp'!E5412</f>
        <v>43465</v>
      </c>
      <c r="F5412" s="523">
        <f>'[11]Depr Exp'!F5412</f>
        <v>180679.23</v>
      </c>
      <c r="G5412" s="305">
        <f>'[11]Depr Exp'!G5412</f>
        <v>2.0399999999999998E-2</v>
      </c>
      <c r="H5412" s="524">
        <f>'[11]Depr Exp'!H5412</f>
        <v>307.16000000000003</v>
      </c>
      <c r="I5412" s="523">
        <f>'[11]Depr Exp'!I5412</f>
        <v>180679.23</v>
      </c>
      <c r="J5412" s="305">
        <f>'[11]Depr Exp'!J5412</f>
        <v>2.0399999999999998E-2</v>
      </c>
      <c r="K5412" s="373">
        <f>'[11]Depr Exp'!K5412</f>
        <v>307.15469100000001</v>
      </c>
      <c r="L5412" s="524">
        <f>'[11]Depr Exp'!L5412</f>
        <v>-0.01</v>
      </c>
      <c r="M5412" s="144"/>
      <c r="N5412" s="144"/>
    </row>
    <row r="5413" spans="1:14" ht="15.75" thickBot="1">
      <c r="A5413" s="159" t="str">
        <f>'[11]Depr Exp'!A5413</f>
        <v>E3620 DST Sub Eq Wild Horse Solar Total</v>
      </c>
      <c r="B5413" s="144">
        <f>'[11]Depr Exp'!B5413</f>
        <v>0</v>
      </c>
      <c r="C5413" s="502" t="str">
        <f>'[11]Depr Exp'!C5413</f>
        <v>EDST</v>
      </c>
      <c r="D5413" s="144"/>
      <c r="E5413" s="281" t="str">
        <f>'[11]Depr Exp'!E5413</f>
        <v>Total</v>
      </c>
      <c r="F5413" s="141">
        <f>'[11]Depr Exp'!F5413</f>
        <v>0</v>
      </c>
      <c r="G5413" s="252">
        <f>'[11]Depr Exp'!G5413</f>
        <v>0</v>
      </c>
      <c r="H5413" s="286">
        <f>'[11]Depr Exp'!H5413</f>
        <v>3685.9199999999996</v>
      </c>
      <c r="I5413" s="141">
        <f>'[11]Depr Exp'!I5413</f>
        <v>0</v>
      </c>
      <c r="J5413" s="252">
        <f>'[11]Depr Exp'!J5413</f>
        <v>0</v>
      </c>
      <c r="K5413" s="286">
        <f>'[11]Depr Exp'!K5413</f>
        <v>3685.8562920000008</v>
      </c>
      <c r="L5413" s="286">
        <f>'[11]Depr Exp'!L5413</f>
        <v>-0.06</v>
      </c>
      <c r="M5413" s="144"/>
      <c r="N5413" s="144"/>
    </row>
    <row r="5414" spans="1:14" ht="13.5" thickTop="1">
      <c r="A5414" s="144" t="str">
        <f>'[11]Depr Exp'!A5414</f>
        <v>E3620 DST Substation Equipment</v>
      </c>
      <c r="B5414" s="144" t="str">
        <f>'[11]Depr Exp'!B5414</f>
        <v>E3620 DST Substation Equipment-1</v>
      </c>
      <c r="C5414" s="144" t="str">
        <f>'[11]Depr Exp'!C5414</f>
        <v>403E</v>
      </c>
      <c r="D5414" s="144"/>
      <c r="E5414" s="282">
        <f>'[11]Depr Exp'!E5414</f>
        <v>43131</v>
      </c>
      <c r="F5414" s="523">
        <f>'[11]Depr Exp'!F5414</f>
        <v>450905685.42000002</v>
      </c>
      <c r="G5414" s="305">
        <f>'[11]Depr Exp'!G5414</f>
        <v>2.0399999999999998E-2</v>
      </c>
      <c r="H5414" s="524">
        <f>'[11]Depr Exp'!H5414</f>
        <v>766539.67</v>
      </c>
      <c r="I5414" s="523">
        <f>'[11]Depr Exp'!I5414</f>
        <v>468068051.74000001</v>
      </c>
      <c r="J5414" s="305">
        <f>'[11]Depr Exp'!J5414</f>
        <v>2.0399999999999998E-2</v>
      </c>
      <c r="K5414" s="373">
        <f>'[11]Depr Exp'!K5414</f>
        <v>795715.68795799988</v>
      </c>
      <c r="L5414" s="524">
        <f>'[11]Depr Exp'!L5414</f>
        <v>29176.02</v>
      </c>
      <c r="M5414" s="144"/>
      <c r="N5414" s="144"/>
    </row>
    <row r="5415" spans="1:14">
      <c r="A5415" s="144" t="str">
        <f>'[11]Depr Exp'!A5415</f>
        <v>E3620 DST Substation Equipment</v>
      </c>
      <c r="B5415" s="144" t="str">
        <f>'[11]Depr Exp'!B5415</f>
        <v>E3620 DST Substation Equipment-2</v>
      </c>
      <c r="C5415" s="144" t="str">
        <f>'[11]Depr Exp'!C5415</f>
        <v>403E</v>
      </c>
      <c r="D5415" s="144"/>
      <c r="E5415" s="282">
        <f>'[11]Depr Exp'!E5415</f>
        <v>43159</v>
      </c>
      <c r="F5415" s="523">
        <f>'[11]Depr Exp'!F5415</f>
        <v>452568580.72000003</v>
      </c>
      <c r="G5415" s="305">
        <f>'[11]Depr Exp'!G5415</f>
        <v>2.0399999999999998E-2</v>
      </c>
      <c r="H5415" s="524">
        <f>'[11]Depr Exp'!H5415</f>
        <v>769366.59000000008</v>
      </c>
      <c r="I5415" s="523">
        <f>'[11]Depr Exp'!I5415</f>
        <v>468068051.74000001</v>
      </c>
      <c r="J5415" s="305">
        <f>'[11]Depr Exp'!J5415</f>
        <v>2.0399999999999998E-2</v>
      </c>
      <c r="K5415" s="373">
        <f>'[11]Depr Exp'!K5415</f>
        <v>795715.68795799988</v>
      </c>
      <c r="L5415" s="524">
        <f>'[11]Depr Exp'!L5415</f>
        <v>26349.1</v>
      </c>
      <c r="M5415" s="144"/>
      <c r="N5415" s="144"/>
    </row>
    <row r="5416" spans="1:14">
      <c r="A5416" s="144" t="str">
        <f>'[11]Depr Exp'!A5416</f>
        <v>E3620 DST Substation Equipment</v>
      </c>
      <c r="B5416" s="144" t="str">
        <f>'[11]Depr Exp'!B5416</f>
        <v>E3620 DST Substation Equipment-3</v>
      </c>
      <c r="C5416" s="144" t="str">
        <f>'[11]Depr Exp'!C5416</f>
        <v>403E</v>
      </c>
      <c r="D5416" s="144"/>
      <c r="E5416" s="282">
        <f>'[11]Depr Exp'!E5416</f>
        <v>43190</v>
      </c>
      <c r="F5416" s="523">
        <f>'[11]Depr Exp'!F5416</f>
        <v>453959100.5</v>
      </c>
      <c r="G5416" s="305">
        <f>'[11]Depr Exp'!G5416</f>
        <v>2.0399999999999998E-2</v>
      </c>
      <c r="H5416" s="524">
        <f>'[11]Depr Exp'!H5416</f>
        <v>771730.47</v>
      </c>
      <c r="I5416" s="523">
        <f>'[11]Depr Exp'!I5416</f>
        <v>468068051.74000001</v>
      </c>
      <c r="J5416" s="305">
        <f>'[11]Depr Exp'!J5416</f>
        <v>2.0399999999999998E-2</v>
      </c>
      <c r="K5416" s="373">
        <f>'[11]Depr Exp'!K5416</f>
        <v>795715.68795799988</v>
      </c>
      <c r="L5416" s="524">
        <f>'[11]Depr Exp'!L5416</f>
        <v>23985.22</v>
      </c>
      <c r="M5416" s="144"/>
      <c r="N5416" s="144"/>
    </row>
    <row r="5417" spans="1:14">
      <c r="A5417" s="144" t="str">
        <f>'[11]Depr Exp'!A5417</f>
        <v>E3620 DST Substation Equipment</v>
      </c>
      <c r="B5417" s="144" t="str">
        <f>'[11]Depr Exp'!B5417</f>
        <v>E3620 DST Substation Equipment-4</v>
      </c>
      <c r="C5417" s="144" t="str">
        <f>'[11]Depr Exp'!C5417</f>
        <v>403E</v>
      </c>
      <c r="D5417" s="144"/>
      <c r="E5417" s="282">
        <f>'[11]Depr Exp'!E5417</f>
        <v>43220</v>
      </c>
      <c r="F5417" s="523">
        <f>'[11]Depr Exp'!F5417</f>
        <v>453765491.45999998</v>
      </c>
      <c r="G5417" s="305">
        <f>'[11]Depr Exp'!G5417</f>
        <v>2.0399999999999998E-2</v>
      </c>
      <c r="H5417" s="524">
        <f>'[11]Depr Exp'!H5417</f>
        <v>771401.34</v>
      </c>
      <c r="I5417" s="523">
        <f>'[11]Depr Exp'!I5417</f>
        <v>468068051.74000001</v>
      </c>
      <c r="J5417" s="305">
        <f>'[11]Depr Exp'!J5417</f>
        <v>2.0399999999999998E-2</v>
      </c>
      <c r="K5417" s="373">
        <f>'[11]Depr Exp'!K5417</f>
        <v>795715.68795799988</v>
      </c>
      <c r="L5417" s="524">
        <f>'[11]Depr Exp'!L5417</f>
        <v>24314.35</v>
      </c>
      <c r="M5417" s="144"/>
      <c r="N5417" s="144"/>
    </row>
    <row r="5418" spans="1:14">
      <c r="A5418" s="144" t="str">
        <f>'[11]Depr Exp'!A5418</f>
        <v>E3620 DST Substation Equipment</v>
      </c>
      <c r="B5418" s="144" t="str">
        <f>'[11]Depr Exp'!B5418</f>
        <v>E3620 DST Substation Equipment-5</v>
      </c>
      <c r="C5418" s="144" t="str">
        <f>'[11]Depr Exp'!C5418</f>
        <v>403E</v>
      </c>
      <c r="D5418" s="144"/>
      <c r="E5418" s="282">
        <f>'[11]Depr Exp'!E5418</f>
        <v>43251</v>
      </c>
      <c r="F5418" s="523">
        <f>'[11]Depr Exp'!F5418</f>
        <v>455915006.91000003</v>
      </c>
      <c r="G5418" s="305">
        <f>'[11]Depr Exp'!G5418</f>
        <v>2.0399999999999998E-2</v>
      </c>
      <c r="H5418" s="524">
        <f>'[11]Depr Exp'!H5418</f>
        <v>775055.51</v>
      </c>
      <c r="I5418" s="523">
        <f>'[11]Depr Exp'!I5418</f>
        <v>468068051.74000001</v>
      </c>
      <c r="J5418" s="305">
        <f>'[11]Depr Exp'!J5418</f>
        <v>2.0399999999999998E-2</v>
      </c>
      <c r="K5418" s="373">
        <f>'[11]Depr Exp'!K5418</f>
        <v>795715.68795799988</v>
      </c>
      <c r="L5418" s="524">
        <f>'[11]Depr Exp'!L5418</f>
        <v>20660.18</v>
      </c>
      <c r="M5418" s="144"/>
      <c r="N5418" s="144"/>
    </row>
    <row r="5419" spans="1:14">
      <c r="A5419" s="144" t="str">
        <f>'[11]Depr Exp'!A5419</f>
        <v>E3620 DST Substation Equipment</v>
      </c>
      <c r="B5419" s="144" t="str">
        <f>'[11]Depr Exp'!B5419</f>
        <v>E3620 DST Substation Equipment-6</v>
      </c>
      <c r="C5419" s="144" t="str">
        <f>'[11]Depr Exp'!C5419</f>
        <v>403E</v>
      </c>
      <c r="D5419" s="144"/>
      <c r="E5419" s="282">
        <f>'[11]Depr Exp'!E5419</f>
        <v>43281</v>
      </c>
      <c r="F5419" s="523">
        <f>'[11]Depr Exp'!F5419</f>
        <v>456986756.26999998</v>
      </c>
      <c r="G5419" s="305">
        <f>'[11]Depr Exp'!G5419</f>
        <v>2.0399999999999998E-2</v>
      </c>
      <c r="H5419" s="524">
        <f>'[11]Depr Exp'!H5419</f>
        <v>776877.48</v>
      </c>
      <c r="I5419" s="523">
        <f>'[11]Depr Exp'!I5419</f>
        <v>468068051.74000001</v>
      </c>
      <c r="J5419" s="305">
        <f>'[11]Depr Exp'!J5419</f>
        <v>2.0399999999999998E-2</v>
      </c>
      <c r="K5419" s="373">
        <f>'[11]Depr Exp'!K5419</f>
        <v>795715.68795799988</v>
      </c>
      <c r="L5419" s="524">
        <f>'[11]Depr Exp'!L5419</f>
        <v>18838.21</v>
      </c>
      <c r="M5419" s="144"/>
      <c r="N5419" s="144"/>
    </row>
    <row r="5420" spans="1:14">
      <c r="A5420" s="144" t="str">
        <f>'[11]Depr Exp'!A5420</f>
        <v>E3620 DST Substation Equipment</v>
      </c>
      <c r="B5420" s="144" t="str">
        <f>'[11]Depr Exp'!B5420</f>
        <v>E3620 DST Substation Equipment-7</v>
      </c>
      <c r="C5420" s="144" t="str">
        <f>'[11]Depr Exp'!C5420</f>
        <v>403E</v>
      </c>
      <c r="D5420" s="144"/>
      <c r="E5420" s="282">
        <f>'[11]Depr Exp'!E5420</f>
        <v>43312</v>
      </c>
      <c r="F5420" s="523">
        <f>'[11]Depr Exp'!F5420</f>
        <v>455999369.42000002</v>
      </c>
      <c r="G5420" s="305">
        <f>'[11]Depr Exp'!G5420</f>
        <v>2.0399999999999998E-2</v>
      </c>
      <c r="H5420" s="524">
        <f>'[11]Depr Exp'!H5420</f>
        <v>775198.92999999993</v>
      </c>
      <c r="I5420" s="523">
        <f>'[11]Depr Exp'!I5420</f>
        <v>468068051.74000001</v>
      </c>
      <c r="J5420" s="305">
        <f>'[11]Depr Exp'!J5420</f>
        <v>2.0399999999999998E-2</v>
      </c>
      <c r="K5420" s="373">
        <f>'[11]Depr Exp'!K5420</f>
        <v>795715.68795799988</v>
      </c>
      <c r="L5420" s="524">
        <f>'[11]Depr Exp'!L5420</f>
        <v>20516.759999999998</v>
      </c>
      <c r="M5420" s="144"/>
      <c r="N5420" s="144"/>
    </row>
    <row r="5421" spans="1:14">
      <c r="A5421" s="144" t="str">
        <f>'[11]Depr Exp'!A5421</f>
        <v>E3620 DST Substation Equipment</v>
      </c>
      <c r="B5421" s="144" t="str">
        <f>'[11]Depr Exp'!B5421</f>
        <v>E3620 DST Substation Equipment-8</v>
      </c>
      <c r="C5421" s="144" t="str">
        <f>'[11]Depr Exp'!C5421</f>
        <v>403E</v>
      </c>
      <c r="D5421" s="144"/>
      <c r="E5421" s="282">
        <f>'[11]Depr Exp'!E5421</f>
        <v>43343</v>
      </c>
      <c r="F5421" s="523">
        <f>'[11]Depr Exp'!F5421</f>
        <v>456231148.68000001</v>
      </c>
      <c r="G5421" s="305">
        <f>'[11]Depr Exp'!G5421</f>
        <v>2.0399999999999998E-2</v>
      </c>
      <c r="H5421" s="524">
        <f>'[11]Depr Exp'!H5421</f>
        <v>775592.95000000007</v>
      </c>
      <c r="I5421" s="523">
        <f>'[11]Depr Exp'!I5421</f>
        <v>468068051.74000001</v>
      </c>
      <c r="J5421" s="305">
        <f>'[11]Depr Exp'!J5421</f>
        <v>2.0399999999999998E-2</v>
      </c>
      <c r="K5421" s="373">
        <f>'[11]Depr Exp'!K5421</f>
        <v>795715.68795799988</v>
      </c>
      <c r="L5421" s="524">
        <f>'[11]Depr Exp'!L5421</f>
        <v>20122.740000000002</v>
      </c>
      <c r="M5421" s="144"/>
      <c r="N5421" s="144"/>
    </row>
    <row r="5422" spans="1:14">
      <c r="A5422" s="144" t="str">
        <f>'[11]Depr Exp'!A5422</f>
        <v>E3620 DST Substation Equipment</v>
      </c>
      <c r="B5422" s="144" t="str">
        <f>'[11]Depr Exp'!B5422</f>
        <v>E3620 DST Substation Equipment-9</v>
      </c>
      <c r="C5422" s="144" t="str">
        <f>'[11]Depr Exp'!C5422</f>
        <v>403E</v>
      </c>
      <c r="D5422" s="144"/>
      <c r="E5422" s="282">
        <f>'[11]Depr Exp'!E5422</f>
        <v>43373</v>
      </c>
      <c r="F5422" s="523">
        <f>'[11]Depr Exp'!F5422</f>
        <v>457579800.63</v>
      </c>
      <c r="G5422" s="305">
        <f>'[11]Depr Exp'!G5422</f>
        <v>2.0399999999999998E-2</v>
      </c>
      <c r="H5422" s="524">
        <f>'[11]Depr Exp'!H5422</f>
        <v>777885.67</v>
      </c>
      <c r="I5422" s="523">
        <f>'[11]Depr Exp'!I5422</f>
        <v>468068051.74000001</v>
      </c>
      <c r="J5422" s="305">
        <f>'[11]Depr Exp'!J5422</f>
        <v>2.0399999999999998E-2</v>
      </c>
      <c r="K5422" s="373">
        <f>'[11]Depr Exp'!K5422</f>
        <v>795715.68795799988</v>
      </c>
      <c r="L5422" s="524">
        <f>'[11]Depr Exp'!L5422</f>
        <v>17830.02</v>
      </c>
      <c r="M5422" s="144"/>
      <c r="N5422" s="144"/>
    </row>
    <row r="5423" spans="1:14">
      <c r="A5423" s="144" t="str">
        <f>'[11]Depr Exp'!A5423</f>
        <v>E3620 DST Substation Equipment</v>
      </c>
      <c r="B5423" s="144" t="str">
        <f>'[11]Depr Exp'!B5423</f>
        <v>E3620 DST Substation Equipment-10</v>
      </c>
      <c r="C5423" s="144" t="str">
        <f>'[11]Depr Exp'!C5423</f>
        <v>403E</v>
      </c>
      <c r="D5423" s="144"/>
      <c r="E5423" s="282">
        <f>'[11]Depr Exp'!E5423</f>
        <v>43404</v>
      </c>
      <c r="F5423" s="523">
        <f>'[11]Depr Exp'!F5423</f>
        <v>461160828.20999998</v>
      </c>
      <c r="G5423" s="305">
        <f>'[11]Depr Exp'!G5423</f>
        <v>2.0399999999999998E-2</v>
      </c>
      <c r="H5423" s="524">
        <f>'[11]Depr Exp'!H5423</f>
        <v>783973.41</v>
      </c>
      <c r="I5423" s="523">
        <f>'[11]Depr Exp'!I5423</f>
        <v>468068051.74000001</v>
      </c>
      <c r="J5423" s="305">
        <f>'[11]Depr Exp'!J5423</f>
        <v>2.0399999999999998E-2</v>
      </c>
      <c r="K5423" s="373">
        <f>'[11]Depr Exp'!K5423</f>
        <v>795715.68795799988</v>
      </c>
      <c r="L5423" s="524">
        <f>'[11]Depr Exp'!L5423</f>
        <v>11742.28</v>
      </c>
      <c r="M5423" s="144"/>
      <c r="N5423" s="144"/>
    </row>
    <row r="5424" spans="1:14">
      <c r="A5424" s="144" t="str">
        <f>'[11]Depr Exp'!A5424</f>
        <v>E3620 DST Substation Equipment</v>
      </c>
      <c r="B5424" s="144" t="str">
        <f>'[11]Depr Exp'!B5424</f>
        <v>E3620 DST Substation Equipment-11</v>
      </c>
      <c r="C5424" s="144" t="str">
        <f>'[11]Depr Exp'!C5424</f>
        <v>403E</v>
      </c>
      <c r="D5424" s="144"/>
      <c r="E5424" s="282">
        <f>'[11]Depr Exp'!E5424</f>
        <v>43434</v>
      </c>
      <c r="F5424" s="523">
        <f>'[11]Depr Exp'!F5424</f>
        <v>464275909.05000001</v>
      </c>
      <c r="G5424" s="305">
        <f>'[11]Depr Exp'!G5424</f>
        <v>2.0399999999999998E-2</v>
      </c>
      <c r="H5424" s="524">
        <f>'[11]Depr Exp'!H5424</f>
        <v>789269.05</v>
      </c>
      <c r="I5424" s="523">
        <f>'[11]Depr Exp'!I5424</f>
        <v>468068051.74000001</v>
      </c>
      <c r="J5424" s="305">
        <f>'[11]Depr Exp'!J5424</f>
        <v>2.0399999999999998E-2</v>
      </c>
      <c r="K5424" s="373">
        <f>'[11]Depr Exp'!K5424</f>
        <v>795715.68795799988</v>
      </c>
      <c r="L5424" s="524">
        <f>'[11]Depr Exp'!L5424</f>
        <v>6446.64</v>
      </c>
      <c r="M5424" s="144"/>
      <c r="N5424" s="144"/>
    </row>
    <row r="5425" spans="1:14">
      <c r="A5425" s="144" t="str">
        <f>'[11]Depr Exp'!A5425</f>
        <v>E3620 DST Substation Equipment</v>
      </c>
      <c r="B5425" s="144" t="str">
        <f>'[11]Depr Exp'!B5425</f>
        <v>E3620 DST Substation Equipment-12</v>
      </c>
      <c r="C5425" s="144" t="str">
        <f>'[11]Depr Exp'!C5425</f>
        <v>403E</v>
      </c>
      <c r="D5425" s="144"/>
      <c r="E5425" s="282">
        <f>'[11]Depr Exp'!E5425</f>
        <v>43465</v>
      </c>
      <c r="F5425" s="523">
        <f>'[11]Depr Exp'!F5425</f>
        <v>468068051.74000001</v>
      </c>
      <c r="G5425" s="305">
        <f>'[11]Depr Exp'!G5425</f>
        <v>2.0399999999999998E-2</v>
      </c>
      <c r="H5425" s="524">
        <f>'[11]Depr Exp'!H5425</f>
        <v>795715.69</v>
      </c>
      <c r="I5425" s="523">
        <f>'[11]Depr Exp'!I5425</f>
        <v>468068051.74000001</v>
      </c>
      <c r="J5425" s="305">
        <f>'[11]Depr Exp'!J5425</f>
        <v>2.0399999999999998E-2</v>
      </c>
      <c r="K5425" s="373">
        <f>'[11]Depr Exp'!K5425</f>
        <v>795715.68795799988</v>
      </c>
      <c r="L5425" s="524">
        <f>'[11]Depr Exp'!L5425</f>
        <v>0</v>
      </c>
      <c r="M5425" s="144"/>
      <c r="N5425" s="144"/>
    </row>
    <row r="5426" spans="1:14" ht="15.75" thickBot="1">
      <c r="A5426" s="159" t="str">
        <f>'[11]Depr Exp'!A5426</f>
        <v>E3620 DST Substation Equipment Total</v>
      </c>
      <c r="B5426" s="144">
        <f>'[11]Depr Exp'!B5426</f>
        <v>0</v>
      </c>
      <c r="C5426" s="502" t="str">
        <f>'[11]Depr Exp'!C5426</f>
        <v>EDST</v>
      </c>
      <c r="D5426" s="144"/>
      <c r="E5426" s="281" t="str">
        <f>'[11]Depr Exp'!E5426</f>
        <v>Total</v>
      </c>
      <c r="F5426" s="141">
        <f>'[11]Depr Exp'!F5426</f>
        <v>0</v>
      </c>
      <c r="G5426" s="252">
        <f>'[11]Depr Exp'!G5426</f>
        <v>0</v>
      </c>
      <c r="H5426" s="286">
        <f>'[11]Depr Exp'!H5426</f>
        <v>9328606.7599999998</v>
      </c>
      <c r="I5426" s="141">
        <f>'[11]Depr Exp'!I5426</f>
        <v>0</v>
      </c>
      <c r="J5426" s="252">
        <f>'[11]Depr Exp'!J5426</f>
        <v>0</v>
      </c>
      <c r="K5426" s="286">
        <f>'[11]Depr Exp'!K5426</f>
        <v>9548588.2554960009</v>
      </c>
      <c r="L5426" s="286">
        <f>'[11]Depr Exp'!L5426</f>
        <v>219981.5</v>
      </c>
      <c r="M5426" s="144"/>
      <c r="N5426" s="144"/>
    </row>
    <row r="5427" spans="1:14" ht="13.5" thickTop="1">
      <c r="A5427" s="144" t="str">
        <f>'[11]Depr Exp'!A5427</f>
        <v>E3630 DST Battery Storage Equipment</v>
      </c>
      <c r="B5427" s="144" t="str">
        <f>'[11]Depr Exp'!B5427</f>
        <v>E3630 DST Battery Storage Equipment-1</v>
      </c>
      <c r="C5427" s="144" t="str">
        <f>'[11]Depr Exp'!C5427</f>
        <v>403E</v>
      </c>
      <c r="D5427" s="144"/>
      <c r="E5427" s="282">
        <f>'[11]Depr Exp'!E5427</f>
        <v>43131</v>
      </c>
      <c r="F5427" s="523">
        <f>'[11]Depr Exp'!F5427</f>
        <v>1048272.11</v>
      </c>
      <c r="G5427" s="305">
        <f>'[11]Depr Exp'!G5427</f>
        <v>4.99E-2</v>
      </c>
      <c r="H5427" s="524">
        <f>'[11]Depr Exp'!H5427</f>
        <v>4359.0600000000004</v>
      </c>
      <c r="I5427" s="523">
        <f>'[11]Depr Exp'!I5427</f>
        <v>1101221.1299999999</v>
      </c>
      <c r="J5427" s="305">
        <f>'[11]Depr Exp'!J5427</f>
        <v>4.99E-2</v>
      </c>
      <c r="K5427" s="373">
        <f>'[11]Depr Exp'!K5427</f>
        <v>4579.2445322499998</v>
      </c>
      <c r="L5427" s="524">
        <f>'[11]Depr Exp'!L5427</f>
        <v>220.18</v>
      </c>
      <c r="M5427" s="144"/>
      <c r="N5427" s="144"/>
    </row>
    <row r="5428" spans="1:14">
      <c r="A5428" s="144" t="str">
        <f>'[11]Depr Exp'!A5428</f>
        <v>E3630 DST Battery Storage Equipment</v>
      </c>
      <c r="B5428" s="144" t="str">
        <f>'[11]Depr Exp'!B5428</f>
        <v>E3630 DST Battery Storage Equipment-2</v>
      </c>
      <c r="C5428" s="144" t="str">
        <f>'[11]Depr Exp'!C5428</f>
        <v>403E</v>
      </c>
      <c r="D5428" s="144"/>
      <c r="E5428" s="282">
        <f>'[11]Depr Exp'!E5428</f>
        <v>43159</v>
      </c>
      <c r="F5428" s="523">
        <f>'[11]Depr Exp'!F5428</f>
        <v>1048272.11</v>
      </c>
      <c r="G5428" s="305">
        <f>'[11]Depr Exp'!G5428</f>
        <v>4.99E-2</v>
      </c>
      <c r="H5428" s="524">
        <f>'[11]Depr Exp'!H5428</f>
        <v>4359.0600000000004</v>
      </c>
      <c r="I5428" s="523">
        <f>'[11]Depr Exp'!I5428</f>
        <v>1101221.1299999999</v>
      </c>
      <c r="J5428" s="305">
        <f>'[11]Depr Exp'!J5428</f>
        <v>4.99E-2</v>
      </c>
      <c r="K5428" s="373">
        <f>'[11]Depr Exp'!K5428</f>
        <v>4579.2445322499998</v>
      </c>
      <c r="L5428" s="524">
        <f>'[11]Depr Exp'!L5428</f>
        <v>220.18</v>
      </c>
      <c r="M5428" s="144"/>
      <c r="N5428" s="144"/>
    </row>
    <row r="5429" spans="1:14">
      <c r="A5429" s="144" t="str">
        <f>'[11]Depr Exp'!A5429</f>
        <v>E3630 DST Battery Storage Equipment</v>
      </c>
      <c r="B5429" s="144" t="str">
        <f>'[11]Depr Exp'!B5429</f>
        <v>E3630 DST Battery Storage Equipment-3</v>
      </c>
      <c r="C5429" s="144" t="str">
        <f>'[11]Depr Exp'!C5429</f>
        <v>403E</v>
      </c>
      <c r="D5429" s="144"/>
      <c r="E5429" s="282">
        <f>'[11]Depr Exp'!E5429</f>
        <v>43190</v>
      </c>
      <c r="F5429" s="523">
        <f>'[11]Depr Exp'!F5429</f>
        <v>1074746.6200000001</v>
      </c>
      <c r="G5429" s="305">
        <f>'[11]Depr Exp'!G5429</f>
        <v>4.99E-2</v>
      </c>
      <c r="H5429" s="524">
        <f>'[11]Depr Exp'!H5429</f>
        <v>4469.1499999999996</v>
      </c>
      <c r="I5429" s="523">
        <f>'[11]Depr Exp'!I5429</f>
        <v>1101221.1299999999</v>
      </c>
      <c r="J5429" s="305">
        <f>'[11]Depr Exp'!J5429</f>
        <v>4.99E-2</v>
      </c>
      <c r="K5429" s="373">
        <f>'[11]Depr Exp'!K5429</f>
        <v>4579.2445322499998</v>
      </c>
      <c r="L5429" s="524">
        <f>'[11]Depr Exp'!L5429</f>
        <v>110.09</v>
      </c>
      <c r="M5429" s="144"/>
      <c r="N5429" s="144"/>
    </row>
    <row r="5430" spans="1:14">
      <c r="A5430" s="144" t="str">
        <f>'[11]Depr Exp'!A5430</f>
        <v>E3630 DST Battery Storage Equipment</v>
      </c>
      <c r="B5430" s="144" t="str">
        <f>'[11]Depr Exp'!B5430</f>
        <v>E3630 DST Battery Storage Equipment-4</v>
      </c>
      <c r="C5430" s="144" t="str">
        <f>'[11]Depr Exp'!C5430</f>
        <v>403E</v>
      </c>
      <c r="D5430" s="144"/>
      <c r="E5430" s="282">
        <f>'[11]Depr Exp'!E5430</f>
        <v>43220</v>
      </c>
      <c r="F5430" s="523">
        <f>'[11]Depr Exp'!F5430</f>
        <v>1101221.1299999999</v>
      </c>
      <c r="G5430" s="305">
        <f>'[11]Depr Exp'!G5430</f>
        <v>4.99E-2</v>
      </c>
      <c r="H5430" s="524">
        <f>'[11]Depr Exp'!H5430</f>
        <v>4579.24</v>
      </c>
      <c r="I5430" s="523">
        <f>'[11]Depr Exp'!I5430</f>
        <v>1101221.1299999999</v>
      </c>
      <c r="J5430" s="305">
        <f>'[11]Depr Exp'!J5430</f>
        <v>4.99E-2</v>
      </c>
      <c r="K5430" s="373">
        <f>'[11]Depr Exp'!K5430</f>
        <v>4579.2445322499998</v>
      </c>
      <c r="L5430" s="524">
        <f>'[11]Depr Exp'!L5430</f>
        <v>0</v>
      </c>
      <c r="M5430" s="144"/>
      <c r="N5430" s="144"/>
    </row>
    <row r="5431" spans="1:14">
      <c r="A5431" s="144" t="str">
        <f>'[11]Depr Exp'!A5431</f>
        <v>E3630 DST Battery Storage Equipment</v>
      </c>
      <c r="B5431" s="144" t="str">
        <f>'[11]Depr Exp'!B5431</f>
        <v>E3630 DST Battery Storage Equipment-5</v>
      </c>
      <c r="C5431" s="144" t="str">
        <f>'[11]Depr Exp'!C5431</f>
        <v>403E</v>
      </c>
      <c r="D5431" s="144"/>
      <c r="E5431" s="282">
        <f>'[11]Depr Exp'!E5431</f>
        <v>43251</v>
      </c>
      <c r="F5431" s="523">
        <f>'[11]Depr Exp'!F5431</f>
        <v>1101221.1299999999</v>
      </c>
      <c r="G5431" s="305">
        <f>'[11]Depr Exp'!G5431</f>
        <v>4.99E-2</v>
      </c>
      <c r="H5431" s="524">
        <f>'[11]Depr Exp'!H5431</f>
        <v>4579.24</v>
      </c>
      <c r="I5431" s="523">
        <f>'[11]Depr Exp'!I5431</f>
        <v>1101221.1299999999</v>
      </c>
      <c r="J5431" s="305">
        <f>'[11]Depr Exp'!J5431</f>
        <v>4.99E-2</v>
      </c>
      <c r="K5431" s="373">
        <f>'[11]Depr Exp'!K5431</f>
        <v>4579.2445322499998</v>
      </c>
      <c r="L5431" s="524">
        <f>'[11]Depr Exp'!L5431</f>
        <v>0</v>
      </c>
      <c r="M5431" s="144"/>
      <c r="N5431" s="144"/>
    </row>
    <row r="5432" spans="1:14">
      <c r="A5432" s="144" t="str">
        <f>'[11]Depr Exp'!A5432</f>
        <v>E3630 DST Battery Storage Equipment</v>
      </c>
      <c r="B5432" s="144" t="str">
        <f>'[11]Depr Exp'!B5432</f>
        <v>E3630 DST Battery Storage Equipment-6</v>
      </c>
      <c r="C5432" s="144" t="str">
        <f>'[11]Depr Exp'!C5432</f>
        <v>403E</v>
      </c>
      <c r="D5432" s="144"/>
      <c r="E5432" s="282">
        <f>'[11]Depr Exp'!E5432</f>
        <v>43281</v>
      </c>
      <c r="F5432" s="523">
        <f>'[11]Depr Exp'!F5432</f>
        <v>1101221.1299999999</v>
      </c>
      <c r="G5432" s="305">
        <f>'[11]Depr Exp'!G5432</f>
        <v>4.99E-2</v>
      </c>
      <c r="H5432" s="524">
        <f>'[11]Depr Exp'!H5432</f>
        <v>4579.24</v>
      </c>
      <c r="I5432" s="523">
        <f>'[11]Depr Exp'!I5432</f>
        <v>1101221.1299999999</v>
      </c>
      <c r="J5432" s="305">
        <f>'[11]Depr Exp'!J5432</f>
        <v>4.99E-2</v>
      </c>
      <c r="K5432" s="373">
        <f>'[11]Depr Exp'!K5432</f>
        <v>4579.2445322499998</v>
      </c>
      <c r="L5432" s="524">
        <f>'[11]Depr Exp'!L5432</f>
        <v>0</v>
      </c>
      <c r="M5432" s="144"/>
      <c r="N5432" s="144"/>
    </row>
    <row r="5433" spans="1:14">
      <c r="A5433" s="144" t="str">
        <f>'[11]Depr Exp'!A5433</f>
        <v>E3630 DST Battery Storage Equipment</v>
      </c>
      <c r="B5433" s="144" t="str">
        <f>'[11]Depr Exp'!B5433</f>
        <v>E3630 DST Battery Storage Equipment-7</v>
      </c>
      <c r="C5433" s="144" t="str">
        <f>'[11]Depr Exp'!C5433</f>
        <v>403E</v>
      </c>
      <c r="D5433" s="144"/>
      <c r="E5433" s="282">
        <f>'[11]Depr Exp'!E5433</f>
        <v>43312</v>
      </c>
      <c r="F5433" s="523">
        <f>'[11]Depr Exp'!F5433</f>
        <v>1101221.1299999999</v>
      </c>
      <c r="G5433" s="305">
        <f>'[11]Depr Exp'!G5433</f>
        <v>4.99E-2</v>
      </c>
      <c r="H5433" s="524">
        <f>'[11]Depr Exp'!H5433</f>
        <v>4579.24</v>
      </c>
      <c r="I5433" s="523">
        <f>'[11]Depr Exp'!I5433</f>
        <v>1101221.1299999999</v>
      </c>
      <c r="J5433" s="305">
        <f>'[11]Depr Exp'!J5433</f>
        <v>4.99E-2</v>
      </c>
      <c r="K5433" s="373">
        <f>'[11]Depr Exp'!K5433</f>
        <v>4579.2445322499998</v>
      </c>
      <c r="L5433" s="524">
        <f>'[11]Depr Exp'!L5433</f>
        <v>0</v>
      </c>
      <c r="M5433" s="144"/>
      <c r="N5433" s="144"/>
    </row>
    <row r="5434" spans="1:14">
      <c r="A5434" s="144" t="str">
        <f>'[11]Depr Exp'!A5434</f>
        <v>E3630 DST Battery Storage Equipment</v>
      </c>
      <c r="B5434" s="144" t="str">
        <f>'[11]Depr Exp'!B5434</f>
        <v>E3630 DST Battery Storage Equipment-8</v>
      </c>
      <c r="C5434" s="144" t="str">
        <f>'[11]Depr Exp'!C5434</f>
        <v>403E</v>
      </c>
      <c r="D5434" s="144"/>
      <c r="E5434" s="282">
        <f>'[11]Depr Exp'!E5434</f>
        <v>43343</v>
      </c>
      <c r="F5434" s="523">
        <f>'[11]Depr Exp'!F5434</f>
        <v>1101221.1299999999</v>
      </c>
      <c r="G5434" s="305">
        <f>'[11]Depr Exp'!G5434</f>
        <v>4.99E-2</v>
      </c>
      <c r="H5434" s="524">
        <f>'[11]Depr Exp'!H5434</f>
        <v>4579.24</v>
      </c>
      <c r="I5434" s="523">
        <f>'[11]Depr Exp'!I5434</f>
        <v>1101221.1299999999</v>
      </c>
      <c r="J5434" s="305">
        <f>'[11]Depr Exp'!J5434</f>
        <v>4.99E-2</v>
      </c>
      <c r="K5434" s="373">
        <f>'[11]Depr Exp'!K5434</f>
        <v>4579.2445322499998</v>
      </c>
      <c r="L5434" s="524">
        <f>'[11]Depr Exp'!L5434</f>
        <v>0</v>
      </c>
      <c r="M5434" s="144"/>
      <c r="N5434" s="144"/>
    </row>
    <row r="5435" spans="1:14">
      <c r="A5435" s="144" t="str">
        <f>'[11]Depr Exp'!A5435</f>
        <v>E3630 DST Battery Storage Equipment</v>
      </c>
      <c r="B5435" s="144" t="str">
        <f>'[11]Depr Exp'!B5435</f>
        <v>E3630 DST Battery Storage Equipment-9</v>
      </c>
      <c r="C5435" s="144" t="str">
        <f>'[11]Depr Exp'!C5435</f>
        <v>403E</v>
      </c>
      <c r="D5435" s="144"/>
      <c r="E5435" s="282">
        <f>'[11]Depr Exp'!E5435</f>
        <v>43373</v>
      </c>
      <c r="F5435" s="523">
        <f>'[11]Depr Exp'!F5435</f>
        <v>1101221.1299999999</v>
      </c>
      <c r="G5435" s="305">
        <f>'[11]Depr Exp'!G5435</f>
        <v>4.99E-2</v>
      </c>
      <c r="H5435" s="524">
        <f>'[11]Depr Exp'!H5435</f>
        <v>4579.24</v>
      </c>
      <c r="I5435" s="523">
        <f>'[11]Depr Exp'!I5435</f>
        <v>1101221.1299999999</v>
      </c>
      <c r="J5435" s="305">
        <f>'[11]Depr Exp'!J5435</f>
        <v>4.99E-2</v>
      </c>
      <c r="K5435" s="373">
        <f>'[11]Depr Exp'!K5435</f>
        <v>4579.2445322499998</v>
      </c>
      <c r="L5435" s="524">
        <f>'[11]Depr Exp'!L5435</f>
        <v>0</v>
      </c>
      <c r="M5435" s="144"/>
      <c r="N5435" s="144"/>
    </row>
    <row r="5436" spans="1:14">
      <c r="A5436" s="144" t="str">
        <f>'[11]Depr Exp'!A5436</f>
        <v>E3630 DST Battery Storage Equipment</v>
      </c>
      <c r="B5436" s="144" t="str">
        <f>'[11]Depr Exp'!B5436</f>
        <v>E3630 DST Battery Storage Equipment-10</v>
      </c>
      <c r="C5436" s="144" t="str">
        <f>'[11]Depr Exp'!C5436</f>
        <v>403E</v>
      </c>
      <c r="D5436" s="144"/>
      <c r="E5436" s="282">
        <f>'[11]Depr Exp'!E5436</f>
        <v>43404</v>
      </c>
      <c r="F5436" s="523">
        <f>'[11]Depr Exp'!F5436</f>
        <v>1101221.1299999999</v>
      </c>
      <c r="G5436" s="305">
        <f>'[11]Depr Exp'!G5436</f>
        <v>4.99E-2</v>
      </c>
      <c r="H5436" s="524">
        <f>'[11]Depr Exp'!H5436</f>
        <v>4579.24</v>
      </c>
      <c r="I5436" s="523">
        <f>'[11]Depr Exp'!I5436</f>
        <v>1101221.1299999999</v>
      </c>
      <c r="J5436" s="305">
        <f>'[11]Depr Exp'!J5436</f>
        <v>4.99E-2</v>
      </c>
      <c r="K5436" s="373">
        <f>'[11]Depr Exp'!K5436</f>
        <v>4579.2445322499998</v>
      </c>
      <c r="L5436" s="524">
        <f>'[11]Depr Exp'!L5436</f>
        <v>0</v>
      </c>
      <c r="M5436" s="144"/>
      <c r="N5436" s="144"/>
    </row>
    <row r="5437" spans="1:14">
      <c r="A5437" s="144" t="str">
        <f>'[11]Depr Exp'!A5437</f>
        <v>E3630 DST Battery Storage Equipment</v>
      </c>
      <c r="B5437" s="144" t="str">
        <f>'[11]Depr Exp'!B5437</f>
        <v>E3630 DST Battery Storage Equipment-11</v>
      </c>
      <c r="C5437" s="144" t="str">
        <f>'[11]Depr Exp'!C5437</f>
        <v>403E</v>
      </c>
      <c r="D5437" s="144"/>
      <c r="E5437" s="282">
        <f>'[11]Depr Exp'!E5437</f>
        <v>43434</v>
      </c>
      <c r="F5437" s="523">
        <f>'[11]Depr Exp'!F5437</f>
        <v>1101221.1299999999</v>
      </c>
      <c r="G5437" s="305">
        <f>'[11]Depr Exp'!G5437</f>
        <v>4.99E-2</v>
      </c>
      <c r="H5437" s="524">
        <f>'[11]Depr Exp'!H5437</f>
        <v>4579.24</v>
      </c>
      <c r="I5437" s="523">
        <f>'[11]Depr Exp'!I5437</f>
        <v>1101221.1299999999</v>
      </c>
      <c r="J5437" s="305">
        <f>'[11]Depr Exp'!J5437</f>
        <v>4.99E-2</v>
      </c>
      <c r="K5437" s="373">
        <f>'[11]Depr Exp'!K5437</f>
        <v>4579.2445322499998</v>
      </c>
      <c r="L5437" s="524">
        <f>'[11]Depr Exp'!L5437</f>
        <v>0</v>
      </c>
      <c r="M5437" s="144"/>
      <c r="N5437" s="144"/>
    </row>
    <row r="5438" spans="1:14">
      <c r="A5438" s="144" t="str">
        <f>'[11]Depr Exp'!A5438</f>
        <v>E3630 DST Battery Storage Equipment</v>
      </c>
      <c r="B5438" s="144" t="str">
        <f>'[11]Depr Exp'!B5438</f>
        <v>E3630 DST Battery Storage Equipment-12</v>
      </c>
      <c r="C5438" s="144" t="str">
        <f>'[11]Depr Exp'!C5438</f>
        <v>403E</v>
      </c>
      <c r="D5438" s="144"/>
      <c r="E5438" s="282">
        <f>'[11]Depr Exp'!E5438</f>
        <v>43465</v>
      </c>
      <c r="F5438" s="523">
        <f>'[11]Depr Exp'!F5438</f>
        <v>1101221.1299999999</v>
      </c>
      <c r="G5438" s="305">
        <f>'[11]Depr Exp'!G5438</f>
        <v>4.99E-2</v>
      </c>
      <c r="H5438" s="524">
        <f>'[11]Depr Exp'!H5438</f>
        <v>4579.24</v>
      </c>
      <c r="I5438" s="523">
        <f>'[11]Depr Exp'!I5438</f>
        <v>1101221.1299999999</v>
      </c>
      <c r="J5438" s="305">
        <f>'[11]Depr Exp'!J5438</f>
        <v>4.99E-2</v>
      </c>
      <c r="K5438" s="373">
        <f>'[11]Depr Exp'!K5438</f>
        <v>4579.2445322499998</v>
      </c>
      <c r="L5438" s="524">
        <f>'[11]Depr Exp'!L5438</f>
        <v>0</v>
      </c>
      <c r="M5438" s="144"/>
      <c r="N5438" s="144"/>
    </row>
    <row r="5439" spans="1:14" ht="15.75" thickBot="1">
      <c r="A5439" s="159" t="str">
        <f>'[11]Depr Exp'!A5439</f>
        <v>E3630 DST Battery Storage Equipment Total</v>
      </c>
      <c r="B5439" s="144">
        <f>'[11]Depr Exp'!B5439</f>
        <v>0</v>
      </c>
      <c r="C5439" s="502" t="str">
        <f>'[11]Depr Exp'!C5439</f>
        <v>EDST</v>
      </c>
      <c r="D5439" s="144"/>
      <c r="E5439" s="281" t="str">
        <f>'[11]Depr Exp'!E5439</f>
        <v>Total</v>
      </c>
      <c r="F5439" s="141">
        <f>'[11]Depr Exp'!F5439</f>
        <v>0</v>
      </c>
      <c r="G5439" s="252">
        <f>'[11]Depr Exp'!G5439</f>
        <v>0</v>
      </c>
      <c r="H5439" s="286">
        <f>'[11]Depr Exp'!H5439</f>
        <v>54400.429999999986</v>
      </c>
      <c r="I5439" s="141">
        <f>'[11]Depr Exp'!I5439</f>
        <v>0</v>
      </c>
      <c r="J5439" s="252">
        <f>'[11]Depr Exp'!J5439</f>
        <v>0</v>
      </c>
      <c r="K5439" s="286">
        <f>'[11]Depr Exp'!K5439</f>
        <v>54950.934386999994</v>
      </c>
      <c r="L5439" s="286">
        <f>'[11]Depr Exp'!L5439</f>
        <v>550.5</v>
      </c>
      <c r="M5439" s="144"/>
      <c r="N5439" s="144"/>
    </row>
    <row r="5440" spans="1:14" ht="13.5" thickTop="1">
      <c r="A5440" s="144" t="str">
        <f>'[11]Depr Exp'!A5440</f>
        <v>E3640 DST Poles, Wild Horse Solar</v>
      </c>
      <c r="B5440" s="144" t="str">
        <f>'[11]Depr Exp'!B5440</f>
        <v>E3640 DST Poles, Wild Horse Solar-1</v>
      </c>
      <c r="C5440" s="144" t="str">
        <f>'[11]Depr Exp'!C5440</f>
        <v>403E</v>
      </c>
      <c r="D5440" s="144"/>
      <c r="E5440" s="282">
        <f>'[11]Depr Exp'!E5440</f>
        <v>43131</v>
      </c>
      <c r="F5440" s="523">
        <f>'[11]Depr Exp'!F5440</f>
        <v>71312.12</v>
      </c>
      <c r="G5440" s="305">
        <f>'[11]Depr Exp'!G5440</f>
        <v>3.1399999999999997E-2</v>
      </c>
      <c r="H5440" s="524">
        <f>'[11]Depr Exp'!H5440</f>
        <v>186.6</v>
      </c>
      <c r="I5440" s="523">
        <f>'[11]Depr Exp'!I5440</f>
        <v>71312.12</v>
      </c>
      <c r="J5440" s="305">
        <f>'[11]Depr Exp'!J5440</f>
        <v>3.1399999999999997E-2</v>
      </c>
      <c r="K5440" s="373">
        <f>'[11]Depr Exp'!K5440</f>
        <v>186.60004733333332</v>
      </c>
      <c r="L5440" s="524">
        <f>'[11]Depr Exp'!L5440</f>
        <v>0</v>
      </c>
      <c r="M5440" s="144"/>
      <c r="N5440" s="144"/>
    </row>
    <row r="5441" spans="1:14">
      <c r="A5441" s="144" t="str">
        <f>'[11]Depr Exp'!A5441</f>
        <v>E3640 DST Poles, Wild Horse Solar</v>
      </c>
      <c r="B5441" s="144" t="str">
        <f>'[11]Depr Exp'!B5441</f>
        <v>E3640 DST Poles, Wild Horse Solar-2</v>
      </c>
      <c r="C5441" s="144" t="str">
        <f>'[11]Depr Exp'!C5441</f>
        <v>403E</v>
      </c>
      <c r="D5441" s="144"/>
      <c r="E5441" s="282">
        <f>'[11]Depr Exp'!E5441</f>
        <v>43159</v>
      </c>
      <c r="F5441" s="523">
        <f>'[11]Depr Exp'!F5441</f>
        <v>71312.12</v>
      </c>
      <c r="G5441" s="305">
        <f>'[11]Depr Exp'!G5441</f>
        <v>3.1399999999999997E-2</v>
      </c>
      <c r="H5441" s="524">
        <f>'[11]Depr Exp'!H5441</f>
        <v>186.6</v>
      </c>
      <c r="I5441" s="523">
        <f>'[11]Depr Exp'!I5441</f>
        <v>71312.12</v>
      </c>
      <c r="J5441" s="305">
        <f>'[11]Depr Exp'!J5441</f>
        <v>3.1399999999999997E-2</v>
      </c>
      <c r="K5441" s="373">
        <f>'[11]Depr Exp'!K5441</f>
        <v>186.60004733333332</v>
      </c>
      <c r="L5441" s="524">
        <f>'[11]Depr Exp'!L5441</f>
        <v>0</v>
      </c>
      <c r="M5441" s="144"/>
      <c r="N5441" s="144"/>
    </row>
    <row r="5442" spans="1:14">
      <c r="A5442" s="144" t="str">
        <f>'[11]Depr Exp'!A5442</f>
        <v>E3640 DST Poles, Wild Horse Solar</v>
      </c>
      <c r="B5442" s="144" t="str">
        <f>'[11]Depr Exp'!B5442</f>
        <v>E3640 DST Poles, Wild Horse Solar-3</v>
      </c>
      <c r="C5442" s="144" t="str">
        <f>'[11]Depr Exp'!C5442</f>
        <v>403E</v>
      </c>
      <c r="D5442" s="144"/>
      <c r="E5442" s="282">
        <f>'[11]Depr Exp'!E5442</f>
        <v>43190</v>
      </c>
      <c r="F5442" s="523">
        <f>'[11]Depr Exp'!F5442</f>
        <v>71312.12</v>
      </c>
      <c r="G5442" s="305">
        <f>'[11]Depr Exp'!G5442</f>
        <v>3.1399999999999997E-2</v>
      </c>
      <c r="H5442" s="524">
        <f>'[11]Depr Exp'!H5442</f>
        <v>186.6</v>
      </c>
      <c r="I5442" s="523">
        <f>'[11]Depr Exp'!I5442</f>
        <v>71312.12</v>
      </c>
      <c r="J5442" s="305">
        <f>'[11]Depr Exp'!J5442</f>
        <v>3.1399999999999997E-2</v>
      </c>
      <c r="K5442" s="373">
        <f>'[11]Depr Exp'!K5442</f>
        <v>186.60004733333332</v>
      </c>
      <c r="L5442" s="524">
        <f>'[11]Depr Exp'!L5442</f>
        <v>0</v>
      </c>
      <c r="M5442" s="144"/>
      <c r="N5442" s="144"/>
    </row>
    <row r="5443" spans="1:14">
      <c r="A5443" s="144" t="str">
        <f>'[11]Depr Exp'!A5443</f>
        <v>E3640 DST Poles, Wild Horse Solar</v>
      </c>
      <c r="B5443" s="144" t="str">
        <f>'[11]Depr Exp'!B5443</f>
        <v>E3640 DST Poles, Wild Horse Solar-4</v>
      </c>
      <c r="C5443" s="144" t="str">
        <f>'[11]Depr Exp'!C5443</f>
        <v>403E</v>
      </c>
      <c r="D5443" s="144"/>
      <c r="E5443" s="282">
        <f>'[11]Depr Exp'!E5443</f>
        <v>43220</v>
      </c>
      <c r="F5443" s="523">
        <f>'[11]Depr Exp'!F5443</f>
        <v>71312.12</v>
      </c>
      <c r="G5443" s="305">
        <f>'[11]Depr Exp'!G5443</f>
        <v>3.1399999999999997E-2</v>
      </c>
      <c r="H5443" s="524">
        <f>'[11]Depr Exp'!H5443</f>
        <v>186.6</v>
      </c>
      <c r="I5443" s="523">
        <f>'[11]Depr Exp'!I5443</f>
        <v>71312.12</v>
      </c>
      <c r="J5443" s="305">
        <f>'[11]Depr Exp'!J5443</f>
        <v>3.1399999999999997E-2</v>
      </c>
      <c r="K5443" s="373">
        <f>'[11]Depr Exp'!K5443</f>
        <v>186.60004733333332</v>
      </c>
      <c r="L5443" s="524">
        <f>'[11]Depr Exp'!L5443</f>
        <v>0</v>
      </c>
      <c r="M5443" s="144"/>
      <c r="N5443" s="144"/>
    </row>
    <row r="5444" spans="1:14">
      <c r="A5444" s="144" t="str">
        <f>'[11]Depr Exp'!A5444</f>
        <v>E3640 DST Poles, Wild Horse Solar</v>
      </c>
      <c r="B5444" s="144" t="str">
        <f>'[11]Depr Exp'!B5444</f>
        <v>E3640 DST Poles, Wild Horse Solar-5</v>
      </c>
      <c r="C5444" s="144" t="str">
        <f>'[11]Depr Exp'!C5444</f>
        <v>403E</v>
      </c>
      <c r="D5444" s="144"/>
      <c r="E5444" s="282">
        <f>'[11]Depr Exp'!E5444</f>
        <v>43251</v>
      </c>
      <c r="F5444" s="523">
        <f>'[11]Depr Exp'!F5444</f>
        <v>71312.12</v>
      </c>
      <c r="G5444" s="305">
        <f>'[11]Depr Exp'!G5444</f>
        <v>3.1399999999999997E-2</v>
      </c>
      <c r="H5444" s="524">
        <f>'[11]Depr Exp'!H5444</f>
        <v>186.6</v>
      </c>
      <c r="I5444" s="523">
        <f>'[11]Depr Exp'!I5444</f>
        <v>71312.12</v>
      </c>
      <c r="J5444" s="305">
        <f>'[11]Depr Exp'!J5444</f>
        <v>3.1399999999999997E-2</v>
      </c>
      <c r="K5444" s="373">
        <f>'[11]Depr Exp'!K5444</f>
        <v>186.60004733333332</v>
      </c>
      <c r="L5444" s="524">
        <f>'[11]Depr Exp'!L5444</f>
        <v>0</v>
      </c>
      <c r="M5444" s="144"/>
      <c r="N5444" s="144"/>
    </row>
    <row r="5445" spans="1:14">
      <c r="A5445" s="144" t="str">
        <f>'[11]Depr Exp'!A5445</f>
        <v>E3640 DST Poles, Wild Horse Solar</v>
      </c>
      <c r="B5445" s="144" t="str">
        <f>'[11]Depr Exp'!B5445</f>
        <v>E3640 DST Poles, Wild Horse Solar-6</v>
      </c>
      <c r="C5445" s="144" t="str">
        <f>'[11]Depr Exp'!C5445</f>
        <v>403E</v>
      </c>
      <c r="D5445" s="144"/>
      <c r="E5445" s="282">
        <f>'[11]Depr Exp'!E5445</f>
        <v>43281</v>
      </c>
      <c r="F5445" s="523">
        <f>'[11]Depr Exp'!F5445</f>
        <v>71312.12</v>
      </c>
      <c r="G5445" s="305">
        <f>'[11]Depr Exp'!G5445</f>
        <v>3.1399999999999997E-2</v>
      </c>
      <c r="H5445" s="524">
        <f>'[11]Depr Exp'!H5445</f>
        <v>186.6</v>
      </c>
      <c r="I5445" s="523">
        <f>'[11]Depr Exp'!I5445</f>
        <v>71312.12</v>
      </c>
      <c r="J5445" s="305">
        <f>'[11]Depr Exp'!J5445</f>
        <v>3.1399999999999997E-2</v>
      </c>
      <c r="K5445" s="373">
        <f>'[11]Depr Exp'!K5445</f>
        <v>186.60004733333332</v>
      </c>
      <c r="L5445" s="524">
        <f>'[11]Depr Exp'!L5445</f>
        <v>0</v>
      </c>
      <c r="M5445" s="144"/>
      <c r="N5445" s="144"/>
    </row>
    <row r="5446" spans="1:14">
      <c r="A5446" s="144" t="str">
        <f>'[11]Depr Exp'!A5446</f>
        <v>E3640 DST Poles, Wild Horse Solar</v>
      </c>
      <c r="B5446" s="144" t="str">
        <f>'[11]Depr Exp'!B5446</f>
        <v>E3640 DST Poles, Wild Horse Solar-7</v>
      </c>
      <c r="C5446" s="144" t="str">
        <f>'[11]Depr Exp'!C5446</f>
        <v>403E</v>
      </c>
      <c r="D5446" s="144"/>
      <c r="E5446" s="282">
        <f>'[11]Depr Exp'!E5446</f>
        <v>43312</v>
      </c>
      <c r="F5446" s="523">
        <f>'[11]Depr Exp'!F5446</f>
        <v>71312.12</v>
      </c>
      <c r="G5446" s="305">
        <f>'[11]Depr Exp'!G5446</f>
        <v>3.1399999999999997E-2</v>
      </c>
      <c r="H5446" s="524">
        <f>'[11]Depr Exp'!H5446</f>
        <v>186.6</v>
      </c>
      <c r="I5446" s="523">
        <f>'[11]Depr Exp'!I5446</f>
        <v>71312.12</v>
      </c>
      <c r="J5446" s="305">
        <f>'[11]Depr Exp'!J5446</f>
        <v>3.1399999999999997E-2</v>
      </c>
      <c r="K5446" s="373">
        <f>'[11]Depr Exp'!K5446</f>
        <v>186.60004733333332</v>
      </c>
      <c r="L5446" s="524">
        <f>'[11]Depr Exp'!L5446</f>
        <v>0</v>
      </c>
      <c r="M5446" s="144"/>
      <c r="N5446" s="144"/>
    </row>
    <row r="5447" spans="1:14">
      <c r="A5447" s="144" t="str">
        <f>'[11]Depr Exp'!A5447</f>
        <v>E3640 DST Poles, Wild Horse Solar</v>
      </c>
      <c r="B5447" s="144" t="str">
        <f>'[11]Depr Exp'!B5447</f>
        <v>E3640 DST Poles, Wild Horse Solar-8</v>
      </c>
      <c r="C5447" s="144" t="str">
        <f>'[11]Depr Exp'!C5447</f>
        <v>403E</v>
      </c>
      <c r="D5447" s="144"/>
      <c r="E5447" s="282">
        <f>'[11]Depr Exp'!E5447</f>
        <v>43343</v>
      </c>
      <c r="F5447" s="523">
        <f>'[11]Depr Exp'!F5447</f>
        <v>71312.12</v>
      </c>
      <c r="G5447" s="305">
        <f>'[11]Depr Exp'!G5447</f>
        <v>3.1399999999999997E-2</v>
      </c>
      <c r="H5447" s="524">
        <f>'[11]Depr Exp'!H5447</f>
        <v>186.6</v>
      </c>
      <c r="I5447" s="523">
        <f>'[11]Depr Exp'!I5447</f>
        <v>71312.12</v>
      </c>
      <c r="J5447" s="305">
        <f>'[11]Depr Exp'!J5447</f>
        <v>3.1399999999999997E-2</v>
      </c>
      <c r="K5447" s="373">
        <f>'[11]Depr Exp'!K5447</f>
        <v>186.60004733333332</v>
      </c>
      <c r="L5447" s="524">
        <f>'[11]Depr Exp'!L5447</f>
        <v>0</v>
      </c>
      <c r="M5447" s="144"/>
      <c r="N5447" s="144"/>
    </row>
    <row r="5448" spans="1:14">
      <c r="A5448" s="144" t="str">
        <f>'[11]Depr Exp'!A5448</f>
        <v>E3640 DST Poles, Wild Horse Solar</v>
      </c>
      <c r="B5448" s="144" t="str">
        <f>'[11]Depr Exp'!B5448</f>
        <v>E3640 DST Poles, Wild Horse Solar-9</v>
      </c>
      <c r="C5448" s="144" t="str">
        <f>'[11]Depr Exp'!C5448</f>
        <v>403E</v>
      </c>
      <c r="D5448" s="144"/>
      <c r="E5448" s="282">
        <f>'[11]Depr Exp'!E5448</f>
        <v>43373</v>
      </c>
      <c r="F5448" s="523">
        <f>'[11]Depr Exp'!F5448</f>
        <v>71312.12</v>
      </c>
      <c r="G5448" s="305">
        <f>'[11]Depr Exp'!G5448</f>
        <v>3.1399999999999997E-2</v>
      </c>
      <c r="H5448" s="524">
        <f>'[11]Depr Exp'!H5448</f>
        <v>186.6</v>
      </c>
      <c r="I5448" s="523">
        <f>'[11]Depr Exp'!I5448</f>
        <v>71312.12</v>
      </c>
      <c r="J5448" s="305">
        <f>'[11]Depr Exp'!J5448</f>
        <v>3.1399999999999997E-2</v>
      </c>
      <c r="K5448" s="373">
        <f>'[11]Depr Exp'!K5448</f>
        <v>186.60004733333332</v>
      </c>
      <c r="L5448" s="524">
        <f>'[11]Depr Exp'!L5448</f>
        <v>0</v>
      </c>
      <c r="M5448" s="144"/>
      <c r="N5448" s="144"/>
    </row>
    <row r="5449" spans="1:14">
      <c r="A5449" s="144" t="str">
        <f>'[11]Depr Exp'!A5449</f>
        <v>E3640 DST Poles, Wild Horse Solar</v>
      </c>
      <c r="B5449" s="144" t="str">
        <f>'[11]Depr Exp'!B5449</f>
        <v>E3640 DST Poles, Wild Horse Solar-10</v>
      </c>
      <c r="C5449" s="144" t="str">
        <f>'[11]Depr Exp'!C5449</f>
        <v>403E</v>
      </c>
      <c r="D5449" s="144"/>
      <c r="E5449" s="282">
        <f>'[11]Depr Exp'!E5449</f>
        <v>43404</v>
      </c>
      <c r="F5449" s="523">
        <f>'[11]Depr Exp'!F5449</f>
        <v>71312.12</v>
      </c>
      <c r="G5449" s="305">
        <f>'[11]Depr Exp'!G5449</f>
        <v>3.1399999999999997E-2</v>
      </c>
      <c r="H5449" s="524">
        <f>'[11]Depr Exp'!H5449</f>
        <v>186.6</v>
      </c>
      <c r="I5449" s="523">
        <f>'[11]Depr Exp'!I5449</f>
        <v>71312.12</v>
      </c>
      <c r="J5449" s="305">
        <f>'[11]Depr Exp'!J5449</f>
        <v>3.1399999999999997E-2</v>
      </c>
      <c r="K5449" s="373">
        <f>'[11]Depr Exp'!K5449</f>
        <v>186.60004733333332</v>
      </c>
      <c r="L5449" s="524">
        <f>'[11]Depr Exp'!L5449</f>
        <v>0</v>
      </c>
      <c r="M5449" s="144"/>
      <c r="N5449" s="144"/>
    </row>
    <row r="5450" spans="1:14">
      <c r="A5450" s="144" t="str">
        <f>'[11]Depr Exp'!A5450</f>
        <v>E3640 DST Poles, Wild Horse Solar</v>
      </c>
      <c r="B5450" s="144" t="str">
        <f>'[11]Depr Exp'!B5450</f>
        <v>E3640 DST Poles, Wild Horse Solar-11</v>
      </c>
      <c r="C5450" s="144" t="str">
        <f>'[11]Depr Exp'!C5450</f>
        <v>403E</v>
      </c>
      <c r="D5450" s="144"/>
      <c r="E5450" s="282">
        <f>'[11]Depr Exp'!E5450</f>
        <v>43434</v>
      </c>
      <c r="F5450" s="523">
        <f>'[11]Depr Exp'!F5450</f>
        <v>71312.12</v>
      </c>
      <c r="G5450" s="305">
        <f>'[11]Depr Exp'!G5450</f>
        <v>3.1399999999999997E-2</v>
      </c>
      <c r="H5450" s="524">
        <f>'[11]Depr Exp'!H5450</f>
        <v>186.6</v>
      </c>
      <c r="I5450" s="523">
        <f>'[11]Depr Exp'!I5450</f>
        <v>71312.12</v>
      </c>
      <c r="J5450" s="305">
        <f>'[11]Depr Exp'!J5450</f>
        <v>3.1399999999999997E-2</v>
      </c>
      <c r="K5450" s="373">
        <f>'[11]Depr Exp'!K5450</f>
        <v>186.60004733333332</v>
      </c>
      <c r="L5450" s="524">
        <f>'[11]Depr Exp'!L5450</f>
        <v>0</v>
      </c>
      <c r="M5450" s="144"/>
      <c r="N5450" s="144"/>
    </row>
    <row r="5451" spans="1:14">
      <c r="A5451" s="144" t="str">
        <f>'[11]Depr Exp'!A5451</f>
        <v>E3640 DST Poles, Wild Horse Solar</v>
      </c>
      <c r="B5451" s="144" t="str">
        <f>'[11]Depr Exp'!B5451</f>
        <v>E3640 DST Poles, Wild Horse Solar-12</v>
      </c>
      <c r="C5451" s="144" t="str">
        <f>'[11]Depr Exp'!C5451</f>
        <v>403E</v>
      </c>
      <c r="D5451" s="144"/>
      <c r="E5451" s="282">
        <f>'[11]Depr Exp'!E5451</f>
        <v>43465</v>
      </c>
      <c r="F5451" s="523">
        <f>'[11]Depr Exp'!F5451</f>
        <v>71312.12</v>
      </c>
      <c r="G5451" s="305">
        <f>'[11]Depr Exp'!G5451</f>
        <v>3.1399999999999997E-2</v>
      </c>
      <c r="H5451" s="524">
        <f>'[11]Depr Exp'!H5451</f>
        <v>186.6</v>
      </c>
      <c r="I5451" s="523">
        <f>'[11]Depr Exp'!I5451</f>
        <v>71312.12</v>
      </c>
      <c r="J5451" s="305">
        <f>'[11]Depr Exp'!J5451</f>
        <v>3.1399999999999997E-2</v>
      </c>
      <c r="K5451" s="373">
        <f>'[11]Depr Exp'!K5451</f>
        <v>186.60004733333332</v>
      </c>
      <c r="L5451" s="524">
        <f>'[11]Depr Exp'!L5451</f>
        <v>0</v>
      </c>
      <c r="M5451" s="144"/>
      <c r="N5451" s="144"/>
    </row>
    <row r="5452" spans="1:14" ht="15.75" thickBot="1">
      <c r="A5452" s="159" t="str">
        <f>'[11]Depr Exp'!A5452</f>
        <v>E3640 DST Poles, Wild Horse Solar Total</v>
      </c>
      <c r="B5452" s="144">
        <f>'[11]Depr Exp'!B5452</f>
        <v>0</v>
      </c>
      <c r="C5452" s="502" t="str">
        <f>'[11]Depr Exp'!C5452</f>
        <v>EDST</v>
      </c>
      <c r="D5452" s="144"/>
      <c r="E5452" s="281" t="str">
        <f>'[11]Depr Exp'!E5452</f>
        <v>Total</v>
      </c>
      <c r="F5452" s="141">
        <f>'[11]Depr Exp'!F5452</f>
        <v>0</v>
      </c>
      <c r="G5452" s="252">
        <f>'[11]Depr Exp'!G5452</f>
        <v>0</v>
      </c>
      <c r="H5452" s="286">
        <f>'[11]Depr Exp'!H5452</f>
        <v>2239.1999999999994</v>
      </c>
      <c r="I5452" s="141">
        <f>'[11]Depr Exp'!I5452</f>
        <v>0</v>
      </c>
      <c r="J5452" s="252">
        <f>'[11]Depr Exp'!J5452</f>
        <v>0</v>
      </c>
      <c r="K5452" s="286">
        <f>'[11]Depr Exp'!K5452</f>
        <v>2239.2005679999997</v>
      </c>
      <c r="L5452" s="286">
        <f>'[11]Depr Exp'!L5452</f>
        <v>0</v>
      </c>
      <c r="M5452" s="144"/>
      <c r="N5452" s="144"/>
    </row>
    <row r="5453" spans="1:14" ht="13.5" thickTop="1">
      <c r="A5453" s="535" t="str">
        <f>'[11]Depr Exp'!A5453</f>
        <v>E3640 DST Poles/Towers/Fixtures</v>
      </c>
      <c r="B5453" s="535" t="str">
        <f>'[11]Depr Exp'!B5453</f>
        <v>E3640 DST Poles/Towers/Fixtures-1</v>
      </c>
      <c r="C5453" s="535" t="str">
        <f>'[11]Depr Exp'!C5453</f>
        <v>403E</v>
      </c>
      <c r="D5453" s="535"/>
      <c r="E5453" s="536">
        <f>'[11]Depr Exp'!E5453</f>
        <v>43131</v>
      </c>
      <c r="F5453" s="537">
        <f>'[11]Depr Exp'!F5453</f>
        <v>368131325.5</v>
      </c>
      <c r="G5453" s="542">
        <f>'[11]Depr Exp'!G5453</f>
        <v>3.1399999999999997E-2</v>
      </c>
      <c r="H5453" s="539">
        <f>'[11]Depr Exp'!H5453</f>
        <v>958902.37529920519</v>
      </c>
      <c r="I5453" s="537">
        <f>'[11]Depr Exp'!I5453</f>
        <v>383768751.57999998</v>
      </c>
      <c r="J5453" s="542">
        <f>'[11]Depr Exp'!J5453</f>
        <v>3.1399999999999997E-2</v>
      </c>
      <c r="K5453" s="540">
        <f>'[11]Depr Exp'!K5453</f>
        <v>1001070.9359389343</v>
      </c>
      <c r="L5453" s="539">
        <f>'[11]Depr Exp'!L5453</f>
        <v>42168.56</v>
      </c>
      <c r="M5453" s="144"/>
      <c r="N5453" s="144"/>
    </row>
    <row r="5454" spans="1:14">
      <c r="A5454" s="535" t="str">
        <f>'[11]Depr Exp'!A5454</f>
        <v>E3640 DST Poles/Towers/Fixtures</v>
      </c>
      <c r="B5454" s="535" t="str">
        <f>'[11]Depr Exp'!B5454</f>
        <v>E3640 DST Poles/Towers/Fixtures-2</v>
      </c>
      <c r="C5454" s="535" t="str">
        <f>'[11]Depr Exp'!C5454</f>
        <v>403E</v>
      </c>
      <c r="D5454" s="535"/>
      <c r="E5454" s="536">
        <f>'[11]Depr Exp'!E5454</f>
        <v>43159</v>
      </c>
      <c r="F5454" s="537">
        <f>'[11]Depr Exp'!F5454</f>
        <v>370023805.80000001</v>
      </c>
      <c r="G5454" s="542">
        <f>'[11]Depr Exp'!G5454</f>
        <v>3.1399999999999997E-2</v>
      </c>
      <c r="H5454" s="539">
        <f>'[11]Depr Exp'!H5454</f>
        <v>963873.81422938826</v>
      </c>
      <c r="I5454" s="537">
        <f>'[11]Depr Exp'!I5454</f>
        <v>383768751.57999998</v>
      </c>
      <c r="J5454" s="542">
        <f>'[11]Depr Exp'!J5454</f>
        <v>3.1399999999999997E-2</v>
      </c>
      <c r="K5454" s="540">
        <f>'[11]Depr Exp'!K5454</f>
        <v>1001070.9359389343</v>
      </c>
      <c r="L5454" s="539">
        <f>'[11]Depr Exp'!L5454</f>
        <v>37197.120000000003</v>
      </c>
      <c r="M5454" s="144"/>
      <c r="N5454" s="144"/>
    </row>
    <row r="5455" spans="1:14">
      <c r="A5455" s="535" t="str">
        <f>'[11]Depr Exp'!A5455</f>
        <v>E3640 DST Poles/Towers/Fixtures</v>
      </c>
      <c r="B5455" s="535" t="str">
        <f>'[11]Depr Exp'!B5455</f>
        <v>E3640 DST Poles/Towers/Fixtures-3</v>
      </c>
      <c r="C5455" s="535" t="str">
        <f>'[11]Depr Exp'!C5455</f>
        <v>403E</v>
      </c>
      <c r="D5455" s="535"/>
      <c r="E5455" s="536">
        <f>'[11]Depr Exp'!E5455</f>
        <v>43190</v>
      </c>
      <c r="F5455" s="537">
        <f>'[11]Depr Exp'!F5455</f>
        <v>369817965.04000002</v>
      </c>
      <c r="G5455" s="542">
        <f>'[11]Depr Exp'!G5455</f>
        <v>3.1399999999999997E-2</v>
      </c>
      <c r="H5455" s="539">
        <f>'[11]Depr Exp'!H5455</f>
        <v>963332.16350535001</v>
      </c>
      <c r="I5455" s="537">
        <f>'[11]Depr Exp'!I5455</f>
        <v>383768751.57999998</v>
      </c>
      <c r="J5455" s="542">
        <f>'[11]Depr Exp'!J5455</f>
        <v>3.1399999999999997E-2</v>
      </c>
      <c r="K5455" s="540">
        <f>'[11]Depr Exp'!K5455</f>
        <v>1001070.9359389343</v>
      </c>
      <c r="L5455" s="539">
        <f>'[11]Depr Exp'!L5455</f>
        <v>37738.769999999997</v>
      </c>
      <c r="M5455" s="144"/>
      <c r="N5455" s="144"/>
    </row>
    <row r="5456" spans="1:14">
      <c r="A5456" s="535" t="str">
        <f>'[11]Depr Exp'!A5456</f>
        <v>E3640 DST Poles/Towers/Fixtures</v>
      </c>
      <c r="B5456" s="535" t="str">
        <f>'[11]Depr Exp'!B5456</f>
        <v>E3640 DST Poles/Towers/Fixtures-4</v>
      </c>
      <c r="C5456" s="535" t="str">
        <f>'[11]Depr Exp'!C5456</f>
        <v>403E</v>
      </c>
      <c r="D5456" s="535"/>
      <c r="E5456" s="536">
        <f>'[11]Depr Exp'!E5456</f>
        <v>43220</v>
      </c>
      <c r="F5456" s="537">
        <f>'[11]Depr Exp'!F5456</f>
        <v>369024534.25</v>
      </c>
      <c r="G5456" s="542">
        <f>'[11]Depr Exp'!G5456</f>
        <v>3.1399999999999997E-2</v>
      </c>
      <c r="H5456" s="539">
        <f>'[11]Depr Exp'!H5456</f>
        <v>961246.72036084021</v>
      </c>
      <c r="I5456" s="537">
        <f>'[11]Depr Exp'!I5456</f>
        <v>383768751.57999998</v>
      </c>
      <c r="J5456" s="542">
        <f>'[11]Depr Exp'!J5456</f>
        <v>3.1399999999999997E-2</v>
      </c>
      <c r="K5456" s="540">
        <f>'[11]Depr Exp'!K5456</f>
        <v>1001070.9359389343</v>
      </c>
      <c r="L5456" s="539">
        <f>'[11]Depr Exp'!L5456</f>
        <v>39824.22</v>
      </c>
      <c r="M5456" s="144"/>
      <c r="N5456" s="144"/>
    </row>
    <row r="5457" spans="1:14">
      <c r="A5457" s="535" t="str">
        <f>'[11]Depr Exp'!A5457</f>
        <v>E3640 DST Poles/Towers/Fixtures</v>
      </c>
      <c r="B5457" s="535" t="str">
        <f>'[11]Depr Exp'!B5457</f>
        <v>E3640 DST Poles/Towers/Fixtures-5</v>
      </c>
      <c r="C5457" s="535" t="str">
        <f>'[11]Depr Exp'!C5457</f>
        <v>403E</v>
      </c>
      <c r="D5457" s="535"/>
      <c r="E5457" s="536">
        <f>'[11]Depr Exp'!E5457</f>
        <v>43251</v>
      </c>
      <c r="F5457" s="537">
        <f>'[11]Depr Exp'!F5457</f>
        <v>369552674.73000002</v>
      </c>
      <c r="G5457" s="542">
        <f>'[11]Depr Exp'!G5457</f>
        <v>3.1399999999999997E-2</v>
      </c>
      <c r="H5457" s="539">
        <f>'[11]Depr Exp'!H5457</f>
        <v>962633.53498133749</v>
      </c>
      <c r="I5457" s="537">
        <f>'[11]Depr Exp'!I5457</f>
        <v>383768751.57999998</v>
      </c>
      <c r="J5457" s="542">
        <f>'[11]Depr Exp'!J5457</f>
        <v>3.1399999999999997E-2</v>
      </c>
      <c r="K5457" s="540">
        <f>'[11]Depr Exp'!K5457</f>
        <v>1001070.9359389343</v>
      </c>
      <c r="L5457" s="539">
        <f>'[11]Depr Exp'!L5457</f>
        <v>38437.4</v>
      </c>
      <c r="M5457" s="144"/>
      <c r="N5457" s="144"/>
    </row>
    <row r="5458" spans="1:14">
      <c r="A5458" s="535" t="str">
        <f>'[11]Depr Exp'!A5458</f>
        <v>E3640 DST Poles/Towers/Fixtures</v>
      </c>
      <c r="B5458" s="535" t="str">
        <f>'[11]Depr Exp'!B5458</f>
        <v>E3640 DST Poles/Towers/Fixtures-6</v>
      </c>
      <c r="C5458" s="535" t="str">
        <f>'[11]Depr Exp'!C5458</f>
        <v>403E</v>
      </c>
      <c r="D5458" s="535"/>
      <c r="E5458" s="536">
        <f>'[11]Depr Exp'!E5458</f>
        <v>43281</v>
      </c>
      <c r="F5458" s="537">
        <f>'[11]Depr Exp'!F5458</f>
        <v>370677276.88999999</v>
      </c>
      <c r="G5458" s="542">
        <f>'[11]Depr Exp'!G5458</f>
        <v>3.1399999999999997E-2</v>
      </c>
      <c r="H5458" s="539">
        <f>'[11]Depr Exp'!H5458</f>
        <v>965587.44670912577</v>
      </c>
      <c r="I5458" s="537">
        <f>'[11]Depr Exp'!I5458</f>
        <v>383768751.57999998</v>
      </c>
      <c r="J5458" s="542">
        <f>'[11]Depr Exp'!J5458</f>
        <v>3.1399999999999997E-2</v>
      </c>
      <c r="K5458" s="540">
        <f>'[11]Depr Exp'!K5458</f>
        <v>1001070.9359389343</v>
      </c>
      <c r="L5458" s="539">
        <f>'[11]Depr Exp'!L5458</f>
        <v>35483.49</v>
      </c>
      <c r="M5458" s="144"/>
      <c r="N5458" s="144"/>
    </row>
    <row r="5459" spans="1:14">
      <c r="A5459" s="535" t="str">
        <f>'[11]Depr Exp'!A5459</f>
        <v>E3640 DST Poles/Towers/Fixtures</v>
      </c>
      <c r="B5459" s="535" t="str">
        <f>'[11]Depr Exp'!B5459</f>
        <v>E3640 DST Poles/Towers/Fixtures-7</v>
      </c>
      <c r="C5459" s="535" t="str">
        <f>'[11]Depr Exp'!C5459</f>
        <v>403E</v>
      </c>
      <c r="D5459" s="535"/>
      <c r="E5459" s="536">
        <f>'[11]Depr Exp'!E5459</f>
        <v>43312</v>
      </c>
      <c r="F5459" s="537">
        <f>'[11]Depr Exp'!F5459</f>
        <v>371504498.18000001</v>
      </c>
      <c r="G5459" s="542">
        <f>'[11]Depr Exp'!G5459</f>
        <v>3.1399999999999997E-2</v>
      </c>
      <c r="H5459" s="539">
        <f>'[11]Depr Exp'!H5459</f>
        <v>967759.92347076337</v>
      </c>
      <c r="I5459" s="537">
        <f>'[11]Depr Exp'!I5459</f>
        <v>383768751.57999998</v>
      </c>
      <c r="J5459" s="542">
        <f>'[11]Depr Exp'!J5459</f>
        <v>3.1399999999999997E-2</v>
      </c>
      <c r="K5459" s="540">
        <f>'[11]Depr Exp'!K5459</f>
        <v>1001070.9359389343</v>
      </c>
      <c r="L5459" s="539">
        <f>'[11]Depr Exp'!L5459</f>
        <v>33311.01</v>
      </c>
      <c r="M5459" s="144"/>
      <c r="N5459" s="144"/>
    </row>
    <row r="5460" spans="1:14">
      <c r="A5460" s="535" t="str">
        <f>'[11]Depr Exp'!A5460</f>
        <v>E3640 DST Poles/Towers/Fixtures</v>
      </c>
      <c r="B5460" s="535" t="str">
        <f>'[11]Depr Exp'!B5460</f>
        <v>E3640 DST Poles/Towers/Fixtures-8</v>
      </c>
      <c r="C5460" s="535" t="str">
        <f>'[11]Depr Exp'!C5460</f>
        <v>403E</v>
      </c>
      <c r="D5460" s="535"/>
      <c r="E5460" s="536">
        <f>'[11]Depr Exp'!E5460</f>
        <v>43343</v>
      </c>
      <c r="F5460" s="537">
        <f>'[11]Depr Exp'!F5460</f>
        <v>372611889.55000001</v>
      </c>
      <c r="G5460" s="542">
        <f>'[11]Depr Exp'!G5460</f>
        <v>3.1399999999999997E-2</v>
      </c>
      <c r="H5460" s="539">
        <f>'[11]Depr Exp'!H5460</f>
        <v>970668.51104676188</v>
      </c>
      <c r="I5460" s="537">
        <f>'[11]Depr Exp'!I5460</f>
        <v>383768751.57999998</v>
      </c>
      <c r="J5460" s="542">
        <f>'[11]Depr Exp'!J5460</f>
        <v>3.1399999999999997E-2</v>
      </c>
      <c r="K5460" s="540">
        <f>'[11]Depr Exp'!K5460</f>
        <v>1001070.9359389343</v>
      </c>
      <c r="L5460" s="539">
        <f>'[11]Depr Exp'!L5460</f>
        <v>30402.42</v>
      </c>
      <c r="M5460" s="144"/>
      <c r="N5460" s="144"/>
    </row>
    <row r="5461" spans="1:14">
      <c r="A5461" s="535" t="str">
        <f>'[11]Depr Exp'!A5461</f>
        <v>E3640 DST Poles/Towers/Fixtures</v>
      </c>
      <c r="B5461" s="535" t="str">
        <f>'[11]Depr Exp'!B5461</f>
        <v>E3640 DST Poles/Towers/Fixtures-9</v>
      </c>
      <c r="C5461" s="535" t="str">
        <f>'[11]Depr Exp'!C5461</f>
        <v>403E</v>
      </c>
      <c r="D5461" s="535"/>
      <c r="E5461" s="536">
        <f>'[11]Depr Exp'!E5461</f>
        <v>43373</v>
      </c>
      <c r="F5461" s="537">
        <f>'[11]Depr Exp'!F5461</f>
        <v>373974431.37</v>
      </c>
      <c r="G5461" s="542">
        <f>'[11]Depr Exp'!G5461</f>
        <v>3.1399999999999997E-2</v>
      </c>
      <c r="H5461" s="539">
        <f>'[11]Depr Exp'!H5461</f>
        <v>974247.68320438277</v>
      </c>
      <c r="I5461" s="537">
        <f>'[11]Depr Exp'!I5461</f>
        <v>383768751.57999998</v>
      </c>
      <c r="J5461" s="542">
        <f>'[11]Depr Exp'!J5461</f>
        <v>3.1399999999999997E-2</v>
      </c>
      <c r="K5461" s="540">
        <f>'[11]Depr Exp'!K5461</f>
        <v>1001070.9359389343</v>
      </c>
      <c r="L5461" s="539">
        <f>'[11]Depr Exp'!L5461</f>
        <v>26823.25</v>
      </c>
      <c r="M5461" s="144"/>
      <c r="N5461" s="144"/>
    </row>
    <row r="5462" spans="1:14">
      <c r="A5462" s="535" t="str">
        <f>'[11]Depr Exp'!A5462</f>
        <v>E3640 DST Poles/Towers/Fixtures</v>
      </c>
      <c r="B5462" s="535" t="str">
        <f>'[11]Depr Exp'!B5462</f>
        <v>E3640 DST Poles/Towers/Fixtures-10</v>
      </c>
      <c r="C5462" s="535" t="str">
        <f>'[11]Depr Exp'!C5462</f>
        <v>403E</v>
      </c>
      <c r="D5462" s="535"/>
      <c r="E5462" s="536">
        <f>'[11]Depr Exp'!E5462</f>
        <v>43404</v>
      </c>
      <c r="F5462" s="537">
        <f>'[11]Depr Exp'!F5462</f>
        <v>375693727.32999998</v>
      </c>
      <c r="G5462" s="542">
        <f>'[11]Depr Exp'!G5462</f>
        <v>3.1399999999999997E-2</v>
      </c>
      <c r="H5462" s="539">
        <f>'[11]Depr Exp'!H5462</f>
        <v>978764.00298787036</v>
      </c>
      <c r="I5462" s="537">
        <f>'[11]Depr Exp'!I5462</f>
        <v>383768751.57999998</v>
      </c>
      <c r="J5462" s="542">
        <f>'[11]Depr Exp'!J5462</f>
        <v>3.1399999999999997E-2</v>
      </c>
      <c r="K5462" s="540">
        <f>'[11]Depr Exp'!K5462</f>
        <v>1001070.9359389343</v>
      </c>
      <c r="L5462" s="539">
        <f>'[11]Depr Exp'!L5462</f>
        <v>22306.93</v>
      </c>
      <c r="M5462" s="144"/>
      <c r="N5462" s="144"/>
    </row>
    <row r="5463" spans="1:14">
      <c r="A5463" s="535" t="str">
        <f>'[11]Depr Exp'!A5463</f>
        <v>E3640 DST Poles/Towers/Fixtures</v>
      </c>
      <c r="B5463" s="535" t="str">
        <f>'[11]Depr Exp'!B5463</f>
        <v>E3640 DST Poles/Towers/Fixtures-11</v>
      </c>
      <c r="C5463" s="535" t="str">
        <f>'[11]Depr Exp'!C5463</f>
        <v>403E</v>
      </c>
      <c r="D5463" s="535"/>
      <c r="E5463" s="536">
        <f>'[11]Depr Exp'!E5463</f>
        <v>43434</v>
      </c>
      <c r="F5463" s="537">
        <f>'[11]Depr Exp'!F5463</f>
        <v>378504857.55000001</v>
      </c>
      <c r="G5463" s="542">
        <f>'[11]Depr Exp'!G5463</f>
        <v>3.1399999999999997E-2</v>
      </c>
      <c r="H5463" s="539">
        <f>'[11]Depr Exp'!H5463</f>
        <v>986149.01826604025</v>
      </c>
      <c r="I5463" s="537">
        <f>'[11]Depr Exp'!I5463</f>
        <v>383768751.57999998</v>
      </c>
      <c r="J5463" s="542">
        <f>'[11]Depr Exp'!J5463</f>
        <v>3.1399999999999997E-2</v>
      </c>
      <c r="K5463" s="540">
        <f>'[11]Depr Exp'!K5463</f>
        <v>1001070.9359389343</v>
      </c>
      <c r="L5463" s="539">
        <f>'[11]Depr Exp'!L5463</f>
        <v>14921.92</v>
      </c>
      <c r="M5463" s="144"/>
      <c r="N5463" s="144"/>
    </row>
    <row r="5464" spans="1:14">
      <c r="A5464" s="535" t="str">
        <f>'[11]Depr Exp'!A5464</f>
        <v>E3640 DST Poles/Towers/Fixtures</v>
      </c>
      <c r="B5464" s="535" t="str">
        <f>'[11]Depr Exp'!B5464</f>
        <v>E3640 DST Poles/Towers/Fixtures-12</v>
      </c>
      <c r="C5464" s="535" t="str">
        <f>'[11]Depr Exp'!C5464</f>
        <v>403E</v>
      </c>
      <c r="D5464" s="535"/>
      <c r="E5464" s="536">
        <f>'[11]Depr Exp'!E5464</f>
        <v>43465</v>
      </c>
      <c r="F5464" s="537">
        <f>'[11]Depr Exp'!F5464</f>
        <v>383768751.57999998</v>
      </c>
      <c r="G5464" s="542">
        <f>'[11]Depr Exp'!G5464</f>
        <v>3.1399999999999997E-2</v>
      </c>
      <c r="H5464" s="539">
        <f>'[11]Depr Exp'!H5464</f>
        <v>1001070.9359389343</v>
      </c>
      <c r="I5464" s="537">
        <f>'[11]Depr Exp'!I5464</f>
        <v>383768751.57999998</v>
      </c>
      <c r="J5464" s="542">
        <f>'[11]Depr Exp'!J5464</f>
        <v>3.1399999999999997E-2</v>
      </c>
      <c r="K5464" s="540">
        <f>'[11]Depr Exp'!K5464</f>
        <v>1001070.9359389343</v>
      </c>
      <c r="L5464" s="539">
        <f>'[11]Depr Exp'!L5464</f>
        <v>0</v>
      </c>
      <c r="M5464" s="144"/>
      <c r="N5464" s="144"/>
    </row>
    <row r="5465" spans="1:14" ht="15.75" thickBot="1">
      <c r="A5465" s="159" t="str">
        <f>'[11]Depr Exp'!A5465</f>
        <v>E3640 DST Poles/Towers/Fixtures Total</v>
      </c>
      <c r="B5465" s="144">
        <f>'[11]Depr Exp'!B5465</f>
        <v>0</v>
      </c>
      <c r="C5465" s="502" t="str">
        <f>'[11]Depr Exp'!C5465</f>
        <v>EDST</v>
      </c>
      <c r="D5465" s="144"/>
      <c r="E5465" s="281" t="str">
        <f>'[11]Depr Exp'!E5465</f>
        <v>Total</v>
      </c>
      <c r="F5465" s="141">
        <f>'[11]Depr Exp'!F5465</f>
        <v>0</v>
      </c>
      <c r="G5465" s="252">
        <f>'[11]Depr Exp'!G5465</f>
        <v>0</v>
      </c>
      <c r="H5465" s="286">
        <f>'[11]Depr Exp'!H5465</f>
        <v>11654236.130000001</v>
      </c>
      <c r="I5465" s="141">
        <f>'[11]Depr Exp'!I5465</f>
        <v>0</v>
      </c>
      <c r="J5465" s="252">
        <f>'[11]Depr Exp'!J5465</f>
        <v>0</v>
      </c>
      <c r="K5465" s="286">
        <f>'[11]Depr Exp'!K5465</f>
        <v>12012851.231267208</v>
      </c>
      <c r="L5465" s="286">
        <f>'[11]Depr Exp'!L5465</f>
        <v>358615.1</v>
      </c>
      <c r="M5465" s="144"/>
      <c r="N5465" s="144"/>
    </row>
    <row r="5466" spans="1:14" ht="13.5" thickTop="1">
      <c r="A5466" s="144" t="str">
        <f>'[11]Depr Exp'!A5466</f>
        <v>E3650 DST O/H Cond, WildHorse Solar</v>
      </c>
      <c r="B5466" s="144" t="str">
        <f>'[11]Depr Exp'!B5466</f>
        <v>E3650 DST O/H Cond, WildHorse Solar-1</v>
      </c>
      <c r="C5466" s="144" t="str">
        <f>'[11]Depr Exp'!C5466</f>
        <v>403E</v>
      </c>
      <c r="D5466" s="144"/>
      <c r="E5466" s="282">
        <f>'[11]Depr Exp'!E5466</f>
        <v>43131</v>
      </c>
      <c r="F5466" s="523">
        <f>'[11]Depr Exp'!F5466</f>
        <v>75386.59</v>
      </c>
      <c r="G5466" s="305">
        <f>'[11]Depr Exp'!G5466</f>
        <v>3.7400000000000003E-2</v>
      </c>
      <c r="H5466" s="524">
        <f>'[11]Depr Exp'!H5466</f>
        <v>234.95000000000002</v>
      </c>
      <c r="I5466" s="523">
        <f>'[11]Depr Exp'!I5466</f>
        <v>75386.59</v>
      </c>
      <c r="J5466" s="305">
        <f>'[11]Depr Exp'!J5466</f>
        <v>3.7400000000000003E-2</v>
      </c>
      <c r="K5466" s="373">
        <f>'[11]Depr Exp'!K5466</f>
        <v>234.95487216666666</v>
      </c>
      <c r="L5466" s="524">
        <f>'[11]Depr Exp'!L5466</f>
        <v>0</v>
      </c>
      <c r="M5466" s="144"/>
      <c r="N5466" s="144"/>
    </row>
    <row r="5467" spans="1:14">
      <c r="A5467" s="144" t="str">
        <f>'[11]Depr Exp'!A5467</f>
        <v>E3650 DST O/H Cond, WildHorse Solar</v>
      </c>
      <c r="B5467" s="144" t="str">
        <f>'[11]Depr Exp'!B5467</f>
        <v>E3650 DST O/H Cond, WildHorse Solar-2</v>
      </c>
      <c r="C5467" s="144" t="str">
        <f>'[11]Depr Exp'!C5467</f>
        <v>403E</v>
      </c>
      <c r="D5467" s="144"/>
      <c r="E5467" s="282">
        <f>'[11]Depr Exp'!E5467</f>
        <v>43159</v>
      </c>
      <c r="F5467" s="523">
        <f>'[11]Depr Exp'!F5467</f>
        <v>75386.59</v>
      </c>
      <c r="G5467" s="305">
        <f>'[11]Depr Exp'!G5467</f>
        <v>3.7400000000000003E-2</v>
      </c>
      <c r="H5467" s="524">
        <f>'[11]Depr Exp'!H5467</f>
        <v>234.95000000000002</v>
      </c>
      <c r="I5467" s="523">
        <f>'[11]Depr Exp'!I5467</f>
        <v>75386.59</v>
      </c>
      <c r="J5467" s="305">
        <f>'[11]Depr Exp'!J5467</f>
        <v>3.7400000000000003E-2</v>
      </c>
      <c r="K5467" s="373">
        <f>'[11]Depr Exp'!K5467</f>
        <v>234.95487216666666</v>
      </c>
      <c r="L5467" s="524">
        <f>'[11]Depr Exp'!L5467</f>
        <v>0</v>
      </c>
      <c r="M5467" s="144"/>
      <c r="N5467" s="144"/>
    </row>
    <row r="5468" spans="1:14">
      <c r="A5468" s="144" t="str">
        <f>'[11]Depr Exp'!A5468</f>
        <v>E3650 DST O/H Cond, WildHorse Solar</v>
      </c>
      <c r="B5468" s="144" t="str">
        <f>'[11]Depr Exp'!B5468</f>
        <v>E3650 DST O/H Cond, WildHorse Solar-3</v>
      </c>
      <c r="C5468" s="144" t="str">
        <f>'[11]Depr Exp'!C5468</f>
        <v>403E</v>
      </c>
      <c r="D5468" s="144"/>
      <c r="E5468" s="282">
        <f>'[11]Depr Exp'!E5468</f>
        <v>43190</v>
      </c>
      <c r="F5468" s="523">
        <f>'[11]Depr Exp'!F5468</f>
        <v>75386.59</v>
      </c>
      <c r="G5468" s="305">
        <f>'[11]Depr Exp'!G5468</f>
        <v>3.7400000000000003E-2</v>
      </c>
      <c r="H5468" s="524">
        <f>'[11]Depr Exp'!H5468</f>
        <v>234.95000000000002</v>
      </c>
      <c r="I5468" s="523">
        <f>'[11]Depr Exp'!I5468</f>
        <v>75386.59</v>
      </c>
      <c r="J5468" s="305">
        <f>'[11]Depr Exp'!J5468</f>
        <v>3.7400000000000003E-2</v>
      </c>
      <c r="K5468" s="373">
        <f>'[11]Depr Exp'!K5468</f>
        <v>234.95487216666666</v>
      </c>
      <c r="L5468" s="524">
        <f>'[11]Depr Exp'!L5468</f>
        <v>0</v>
      </c>
      <c r="M5468" s="144"/>
      <c r="N5468" s="144"/>
    </row>
    <row r="5469" spans="1:14">
      <c r="A5469" s="144" t="str">
        <f>'[11]Depr Exp'!A5469</f>
        <v>E3650 DST O/H Cond, WildHorse Solar</v>
      </c>
      <c r="B5469" s="144" t="str">
        <f>'[11]Depr Exp'!B5469</f>
        <v>E3650 DST O/H Cond, WildHorse Solar-4</v>
      </c>
      <c r="C5469" s="144" t="str">
        <f>'[11]Depr Exp'!C5469</f>
        <v>403E</v>
      </c>
      <c r="D5469" s="144"/>
      <c r="E5469" s="282">
        <f>'[11]Depr Exp'!E5469</f>
        <v>43220</v>
      </c>
      <c r="F5469" s="523">
        <f>'[11]Depr Exp'!F5469</f>
        <v>75386.59</v>
      </c>
      <c r="G5469" s="305">
        <f>'[11]Depr Exp'!G5469</f>
        <v>3.7400000000000003E-2</v>
      </c>
      <c r="H5469" s="524">
        <f>'[11]Depr Exp'!H5469</f>
        <v>234.95000000000002</v>
      </c>
      <c r="I5469" s="523">
        <f>'[11]Depr Exp'!I5469</f>
        <v>75386.59</v>
      </c>
      <c r="J5469" s="305">
        <f>'[11]Depr Exp'!J5469</f>
        <v>3.7400000000000003E-2</v>
      </c>
      <c r="K5469" s="373">
        <f>'[11]Depr Exp'!K5469</f>
        <v>234.95487216666666</v>
      </c>
      <c r="L5469" s="524">
        <f>'[11]Depr Exp'!L5469</f>
        <v>0</v>
      </c>
      <c r="M5469" s="144"/>
      <c r="N5469" s="144"/>
    </row>
    <row r="5470" spans="1:14">
      <c r="A5470" s="144" t="str">
        <f>'[11]Depr Exp'!A5470</f>
        <v>E3650 DST O/H Cond, WildHorse Solar</v>
      </c>
      <c r="B5470" s="144" t="str">
        <f>'[11]Depr Exp'!B5470</f>
        <v>E3650 DST O/H Cond, WildHorse Solar-5</v>
      </c>
      <c r="C5470" s="144" t="str">
        <f>'[11]Depr Exp'!C5470</f>
        <v>403E</v>
      </c>
      <c r="D5470" s="144"/>
      <c r="E5470" s="282">
        <f>'[11]Depr Exp'!E5470</f>
        <v>43251</v>
      </c>
      <c r="F5470" s="523">
        <f>'[11]Depr Exp'!F5470</f>
        <v>75386.59</v>
      </c>
      <c r="G5470" s="305">
        <f>'[11]Depr Exp'!G5470</f>
        <v>3.7400000000000003E-2</v>
      </c>
      <c r="H5470" s="524">
        <f>'[11]Depr Exp'!H5470</f>
        <v>234.95000000000002</v>
      </c>
      <c r="I5470" s="523">
        <f>'[11]Depr Exp'!I5470</f>
        <v>75386.59</v>
      </c>
      <c r="J5470" s="305">
        <f>'[11]Depr Exp'!J5470</f>
        <v>3.7400000000000003E-2</v>
      </c>
      <c r="K5470" s="373">
        <f>'[11]Depr Exp'!K5470</f>
        <v>234.95487216666666</v>
      </c>
      <c r="L5470" s="524">
        <f>'[11]Depr Exp'!L5470</f>
        <v>0</v>
      </c>
      <c r="M5470" s="144"/>
      <c r="N5470" s="144"/>
    </row>
    <row r="5471" spans="1:14">
      <c r="A5471" s="144" t="str">
        <f>'[11]Depr Exp'!A5471</f>
        <v>E3650 DST O/H Cond, WildHorse Solar</v>
      </c>
      <c r="B5471" s="144" t="str">
        <f>'[11]Depr Exp'!B5471</f>
        <v>E3650 DST O/H Cond, WildHorse Solar-6</v>
      </c>
      <c r="C5471" s="144" t="str">
        <f>'[11]Depr Exp'!C5471</f>
        <v>403E</v>
      </c>
      <c r="D5471" s="144"/>
      <c r="E5471" s="282">
        <f>'[11]Depr Exp'!E5471</f>
        <v>43281</v>
      </c>
      <c r="F5471" s="523">
        <f>'[11]Depr Exp'!F5471</f>
        <v>75386.59</v>
      </c>
      <c r="G5471" s="305">
        <f>'[11]Depr Exp'!G5471</f>
        <v>3.7400000000000003E-2</v>
      </c>
      <c r="H5471" s="524">
        <f>'[11]Depr Exp'!H5471</f>
        <v>234.95000000000002</v>
      </c>
      <c r="I5471" s="523">
        <f>'[11]Depr Exp'!I5471</f>
        <v>75386.59</v>
      </c>
      <c r="J5471" s="305">
        <f>'[11]Depr Exp'!J5471</f>
        <v>3.7400000000000003E-2</v>
      </c>
      <c r="K5471" s="373">
        <f>'[11]Depr Exp'!K5471</f>
        <v>234.95487216666666</v>
      </c>
      <c r="L5471" s="524">
        <f>'[11]Depr Exp'!L5471</f>
        <v>0</v>
      </c>
      <c r="M5471" s="144"/>
      <c r="N5471" s="144"/>
    </row>
    <row r="5472" spans="1:14">
      <c r="A5472" s="144" t="str">
        <f>'[11]Depr Exp'!A5472</f>
        <v>E3650 DST O/H Cond, WildHorse Solar</v>
      </c>
      <c r="B5472" s="144" t="str">
        <f>'[11]Depr Exp'!B5472</f>
        <v>E3650 DST O/H Cond, WildHorse Solar-7</v>
      </c>
      <c r="C5472" s="144" t="str">
        <f>'[11]Depr Exp'!C5472</f>
        <v>403E</v>
      </c>
      <c r="D5472" s="144"/>
      <c r="E5472" s="282">
        <f>'[11]Depr Exp'!E5472</f>
        <v>43312</v>
      </c>
      <c r="F5472" s="523">
        <f>'[11]Depr Exp'!F5472</f>
        <v>75386.59</v>
      </c>
      <c r="G5472" s="305">
        <f>'[11]Depr Exp'!G5472</f>
        <v>3.7400000000000003E-2</v>
      </c>
      <c r="H5472" s="524">
        <f>'[11]Depr Exp'!H5472</f>
        <v>234.95000000000002</v>
      </c>
      <c r="I5472" s="523">
        <f>'[11]Depr Exp'!I5472</f>
        <v>75386.59</v>
      </c>
      <c r="J5472" s="305">
        <f>'[11]Depr Exp'!J5472</f>
        <v>3.7400000000000003E-2</v>
      </c>
      <c r="K5472" s="373">
        <f>'[11]Depr Exp'!K5472</f>
        <v>234.95487216666666</v>
      </c>
      <c r="L5472" s="524">
        <f>'[11]Depr Exp'!L5472</f>
        <v>0</v>
      </c>
      <c r="M5472" s="144"/>
      <c r="N5472" s="144"/>
    </row>
    <row r="5473" spans="1:14">
      <c r="A5473" s="144" t="str">
        <f>'[11]Depr Exp'!A5473</f>
        <v>E3650 DST O/H Cond, WildHorse Solar</v>
      </c>
      <c r="B5473" s="144" t="str">
        <f>'[11]Depr Exp'!B5473</f>
        <v>E3650 DST O/H Cond, WildHorse Solar-8</v>
      </c>
      <c r="C5473" s="144" t="str">
        <f>'[11]Depr Exp'!C5473</f>
        <v>403E</v>
      </c>
      <c r="D5473" s="144"/>
      <c r="E5473" s="282">
        <f>'[11]Depr Exp'!E5473</f>
        <v>43343</v>
      </c>
      <c r="F5473" s="523">
        <f>'[11]Depr Exp'!F5473</f>
        <v>75386.59</v>
      </c>
      <c r="G5473" s="305">
        <f>'[11]Depr Exp'!G5473</f>
        <v>3.7400000000000003E-2</v>
      </c>
      <c r="H5473" s="524">
        <f>'[11]Depr Exp'!H5473</f>
        <v>234.95000000000002</v>
      </c>
      <c r="I5473" s="523">
        <f>'[11]Depr Exp'!I5473</f>
        <v>75386.59</v>
      </c>
      <c r="J5473" s="305">
        <f>'[11]Depr Exp'!J5473</f>
        <v>3.7400000000000003E-2</v>
      </c>
      <c r="K5473" s="373">
        <f>'[11]Depr Exp'!K5473</f>
        <v>234.95487216666666</v>
      </c>
      <c r="L5473" s="524">
        <f>'[11]Depr Exp'!L5473</f>
        <v>0</v>
      </c>
      <c r="M5473" s="144"/>
      <c r="N5473" s="144"/>
    </row>
    <row r="5474" spans="1:14">
      <c r="A5474" s="144" t="str">
        <f>'[11]Depr Exp'!A5474</f>
        <v>E3650 DST O/H Cond, WildHorse Solar</v>
      </c>
      <c r="B5474" s="144" t="str">
        <f>'[11]Depr Exp'!B5474</f>
        <v>E3650 DST O/H Cond, WildHorse Solar-9</v>
      </c>
      <c r="C5474" s="144" t="str">
        <f>'[11]Depr Exp'!C5474</f>
        <v>403E</v>
      </c>
      <c r="D5474" s="144"/>
      <c r="E5474" s="282">
        <f>'[11]Depr Exp'!E5474</f>
        <v>43373</v>
      </c>
      <c r="F5474" s="523">
        <f>'[11]Depr Exp'!F5474</f>
        <v>75386.59</v>
      </c>
      <c r="G5474" s="305">
        <f>'[11]Depr Exp'!G5474</f>
        <v>3.7400000000000003E-2</v>
      </c>
      <c r="H5474" s="524">
        <f>'[11]Depr Exp'!H5474</f>
        <v>234.95000000000002</v>
      </c>
      <c r="I5474" s="523">
        <f>'[11]Depr Exp'!I5474</f>
        <v>75386.59</v>
      </c>
      <c r="J5474" s="305">
        <f>'[11]Depr Exp'!J5474</f>
        <v>3.7400000000000003E-2</v>
      </c>
      <c r="K5474" s="373">
        <f>'[11]Depr Exp'!K5474</f>
        <v>234.95487216666666</v>
      </c>
      <c r="L5474" s="524">
        <f>'[11]Depr Exp'!L5474</f>
        <v>0</v>
      </c>
      <c r="M5474" s="144"/>
      <c r="N5474" s="144"/>
    </row>
    <row r="5475" spans="1:14">
      <c r="A5475" s="144" t="str">
        <f>'[11]Depr Exp'!A5475</f>
        <v>E3650 DST O/H Cond, WildHorse Solar</v>
      </c>
      <c r="B5475" s="144" t="str">
        <f>'[11]Depr Exp'!B5475</f>
        <v>E3650 DST O/H Cond, WildHorse Solar-10</v>
      </c>
      <c r="C5475" s="144" t="str">
        <f>'[11]Depr Exp'!C5475</f>
        <v>403E</v>
      </c>
      <c r="D5475" s="144"/>
      <c r="E5475" s="282">
        <f>'[11]Depr Exp'!E5475</f>
        <v>43404</v>
      </c>
      <c r="F5475" s="523">
        <f>'[11]Depr Exp'!F5475</f>
        <v>75386.59</v>
      </c>
      <c r="G5475" s="305">
        <f>'[11]Depr Exp'!G5475</f>
        <v>3.7400000000000003E-2</v>
      </c>
      <c r="H5475" s="524">
        <f>'[11]Depr Exp'!H5475</f>
        <v>234.95000000000002</v>
      </c>
      <c r="I5475" s="523">
        <f>'[11]Depr Exp'!I5475</f>
        <v>75386.59</v>
      </c>
      <c r="J5475" s="305">
        <f>'[11]Depr Exp'!J5475</f>
        <v>3.7400000000000003E-2</v>
      </c>
      <c r="K5475" s="373">
        <f>'[11]Depr Exp'!K5475</f>
        <v>234.95487216666666</v>
      </c>
      <c r="L5475" s="524">
        <f>'[11]Depr Exp'!L5475</f>
        <v>0</v>
      </c>
      <c r="M5475" s="144"/>
      <c r="N5475" s="144"/>
    </row>
    <row r="5476" spans="1:14">
      <c r="A5476" s="144" t="str">
        <f>'[11]Depr Exp'!A5476</f>
        <v>E3650 DST O/H Cond, WildHorse Solar</v>
      </c>
      <c r="B5476" s="144" t="str">
        <f>'[11]Depr Exp'!B5476</f>
        <v>E3650 DST O/H Cond, WildHorse Solar-11</v>
      </c>
      <c r="C5476" s="144" t="str">
        <f>'[11]Depr Exp'!C5476</f>
        <v>403E</v>
      </c>
      <c r="D5476" s="144"/>
      <c r="E5476" s="282">
        <f>'[11]Depr Exp'!E5476</f>
        <v>43434</v>
      </c>
      <c r="F5476" s="523">
        <f>'[11]Depr Exp'!F5476</f>
        <v>75386.59</v>
      </c>
      <c r="G5476" s="305">
        <f>'[11]Depr Exp'!G5476</f>
        <v>3.7400000000000003E-2</v>
      </c>
      <c r="H5476" s="524">
        <f>'[11]Depr Exp'!H5476</f>
        <v>234.95000000000002</v>
      </c>
      <c r="I5476" s="523">
        <f>'[11]Depr Exp'!I5476</f>
        <v>75386.59</v>
      </c>
      <c r="J5476" s="305">
        <f>'[11]Depr Exp'!J5476</f>
        <v>3.7400000000000003E-2</v>
      </c>
      <c r="K5476" s="373">
        <f>'[11]Depr Exp'!K5476</f>
        <v>234.95487216666666</v>
      </c>
      <c r="L5476" s="524">
        <f>'[11]Depr Exp'!L5476</f>
        <v>0</v>
      </c>
      <c r="M5476" s="144"/>
      <c r="N5476" s="144"/>
    </row>
    <row r="5477" spans="1:14">
      <c r="A5477" s="144" t="str">
        <f>'[11]Depr Exp'!A5477</f>
        <v>E3650 DST O/H Cond, WildHorse Solar</v>
      </c>
      <c r="B5477" s="144" t="str">
        <f>'[11]Depr Exp'!B5477</f>
        <v>E3650 DST O/H Cond, WildHorse Solar-12</v>
      </c>
      <c r="C5477" s="144" t="str">
        <f>'[11]Depr Exp'!C5477</f>
        <v>403E</v>
      </c>
      <c r="D5477" s="144"/>
      <c r="E5477" s="282">
        <f>'[11]Depr Exp'!E5477</f>
        <v>43465</v>
      </c>
      <c r="F5477" s="523">
        <f>'[11]Depr Exp'!F5477</f>
        <v>75386.59</v>
      </c>
      <c r="G5477" s="305">
        <f>'[11]Depr Exp'!G5477</f>
        <v>3.7400000000000003E-2</v>
      </c>
      <c r="H5477" s="524">
        <f>'[11]Depr Exp'!H5477</f>
        <v>234.95000000000002</v>
      </c>
      <c r="I5477" s="523">
        <f>'[11]Depr Exp'!I5477</f>
        <v>75386.59</v>
      </c>
      <c r="J5477" s="305">
        <f>'[11]Depr Exp'!J5477</f>
        <v>3.7400000000000003E-2</v>
      </c>
      <c r="K5477" s="373">
        <f>'[11]Depr Exp'!K5477</f>
        <v>234.95487216666666</v>
      </c>
      <c r="L5477" s="524">
        <f>'[11]Depr Exp'!L5477</f>
        <v>0</v>
      </c>
      <c r="M5477" s="144"/>
      <c r="N5477" s="144"/>
    </row>
    <row r="5478" spans="1:14" ht="15.75" thickBot="1">
      <c r="A5478" s="159" t="str">
        <f>'[11]Depr Exp'!A5478</f>
        <v>E3650 DST O/H Cond, WildHorse Solar Total</v>
      </c>
      <c r="B5478" s="144">
        <f>'[11]Depr Exp'!B5478</f>
        <v>0</v>
      </c>
      <c r="C5478" s="502" t="str">
        <f>'[11]Depr Exp'!C5478</f>
        <v>EDST</v>
      </c>
      <c r="D5478" s="144"/>
      <c r="E5478" s="281" t="str">
        <f>'[11]Depr Exp'!E5478</f>
        <v>Total</v>
      </c>
      <c r="F5478" s="141">
        <f>'[11]Depr Exp'!F5478</f>
        <v>0</v>
      </c>
      <c r="G5478" s="252">
        <f>'[11]Depr Exp'!G5478</f>
        <v>0</v>
      </c>
      <c r="H5478" s="286">
        <f>'[11]Depr Exp'!H5478</f>
        <v>2819.3999999999996</v>
      </c>
      <c r="I5478" s="141">
        <f>'[11]Depr Exp'!I5478</f>
        <v>0</v>
      </c>
      <c r="J5478" s="252">
        <f>'[11]Depr Exp'!J5478</f>
        <v>0</v>
      </c>
      <c r="K5478" s="286">
        <f>'[11]Depr Exp'!K5478</f>
        <v>2819.4584659999996</v>
      </c>
      <c r="L5478" s="286">
        <f>'[11]Depr Exp'!L5478</f>
        <v>0.06</v>
      </c>
      <c r="M5478" s="144"/>
      <c r="N5478" s="144"/>
    </row>
    <row r="5479" spans="1:14" ht="13.5" thickTop="1">
      <c r="A5479" s="144" t="str">
        <f>'[11]Depr Exp'!A5479</f>
        <v>E3650 DST O/H Conductor/Devices</v>
      </c>
      <c r="B5479" s="144" t="str">
        <f>'[11]Depr Exp'!B5479</f>
        <v>E3650 DST O/H Conductor/Devices-1</v>
      </c>
      <c r="C5479" s="144" t="str">
        <f>'[11]Depr Exp'!C5479</f>
        <v>403E</v>
      </c>
      <c r="D5479" s="144"/>
      <c r="E5479" s="282">
        <f>'[11]Depr Exp'!E5479</f>
        <v>43131</v>
      </c>
      <c r="F5479" s="523">
        <f>'[11]Depr Exp'!F5479</f>
        <v>447110667.64999998</v>
      </c>
      <c r="G5479" s="305">
        <f>'[11]Depr Exp'!G5479</f>
        <v>3.7400000000000003E-2</v>
      </c>
      <c r="H5479" s="524">
        <f>'[11]Depr Exp'!H5479</f>
        <v>1393494.92</v>
      </c>
      <c r="I5479" s="523">
        <f>'[11]Depr Exp'!I5479</f>
        <v>466321296.19999999</v>
      </c>
      <c r="J5479" s="305">
        <f>'[11]Depr Exp'!J5479</f>
        <v>3.7400000000000003E-2</v>
      </c>
      <c r="K5479" s="373">
        <f>'[11]Depr Exp'!K5479</f>
        <v>1453368.0398233335</v>
      </c>
      <c r="L5479" s="524">
        <f>'[11]Depr Exp'!L5479</f>
        <v>59873.120000000003</v>
      </c>
      <c r="M5479" s="144"/>
      <c r="N5479" s="144"/>
    </row>
    <row r="5480" spans="1:14">
      <c r="A5480" s="144" t="str">
        <f>'[11]Depr Exp'!A5480</f>
        <v>E3650 DST O/H Conductor/Devices</v>
      </c>
      <c r="B5480" s="144" t="str">
        <f>'[11]Depr Exp'!B5480</f>
        <v>E3650 DST O/H Conductor/Devices-2</v>
      </c>
      <c r="C5480" s="144" t="str">
        <f>'[11]Depr Exp'!C5480</f>
        <v>403E</v>
      </c>
      <c r="D5480" s="144"/>
      <c r="E5480" s="282">
        <f>'[11]Depr Exp'!E5480</f>
        <v>43159</v>
      </c>
      <c r="F5480" s="523">
        <f>'[11]Depr Exp'!F5480</f>
        <v>448193824.48000002</v>
      </c>
      <c r="G5480" s="305">
        <f>'[11]Depr Exp'!G5480</f>
        <v>3.7400000000000003E-2</v>
      </c>
      <c r="H5480" s="524">
        <f>'[11]Depr Exp'!H5480</f>
        <v>1396870.76</v>
      </c>
      <c r="I5480" s="523">
        <f>'[11]Depr Exp'!I5480</f>
        <v>466321296.19999999</v>
      </c>
      <c r="J5480" s="305">
        <f>'[11]Depr Exp'!J5480</f>
        <v>3.7400000000000003E-2</v>
      </c>
      <c r="K5480" s="373">
        <f>'[11]Depr Exp'!K5480</f>
        <v>1453368.0398233335</v>
      </c>
      <c r="L5480" s="524">
        <f>'[11]Depr Exp'!L5480</f>
        <v>56497.279999999999</v>
      </c>
      <c r="M5480" s="144"/>
      <c r="N5480" s="144"/>
    </row>
    <row r="5481" spans="1:14">
      <c r="A5481" s="144" t="str">
        <f>'[11]Depr Exp'!A5481</f>
        <v>E3650 DST O/H Conductor/Devices</v>
      </c>
      <c r="B5481" s="144" t="str">
        <f>'[11]Depr Exp'!B5481</f>
        <v>E3650 DST O/H Conductor/Devices-3</v>
      </c>
      <c r="C5481" s="144" t="str">
        <f>'[11]Depr Exp'!C5481</f>
        <v>403E</v>
      </c>
      <c r="D5481" s="144"/>
      <c r="E5481" s="282">
        <f>'[11]Depr Exp'!E5481</f>
        <v>43190</v>
      </c>
      <c r="F5481" s="523">
        <f>'[11]Depr Exp'!F5481</f>
        <v>448859500.83999997</v>
      </c>
      <c r="G5481" s="305">
        <f>'[11]Depr Exp'!G5481</f>
        <v>3.7400000000000003E-2</v>
      </c>
      <c r="H5481" s="524">
        <f>'[11]Depr Exp'!H5481</f>
        <v>1398945.44</v>
      </c>
      <c r="I5481" s="523">
        <f>'[11]Depr Exp'!I5481</f>
        <v>466321296.19999999</v>
      </c>
      <c r="J5481" s="305">
        <f>'[11]Depr Exp'!J5481</f>
        <v>3.7400000000000003E-2</v>
      </c>
      <c r="K5481" s="373">
        <f>'[11]Depr Exp'!K5481</f>
        <v>1453368.0398233335</v>
      </c>
      <c r="L5481" s="524">
        <f>'[11]Depr Exp'!L5481</f>
        <v>54422.6</v>
      </c>
      <c r="M5481" s="144"/>
      <c r="N5481" s="144"/>
    </row>
    <row r="5482" spans="1:14">
      <c r="A5482" s="144" t="str">
        <f>'[11]Depr Exp'!A5482</f>
        <v>E3650 DST O/H Conductor/Devices</v>
      </c>
      <c r="B5482" s="144" t="str">
        <f>'[11]Depr Exp'!B5482</f>
        <v>E3650 DST O/H Conductor/Devices-4</v>
      </c>
      <c r="C5482" s="144" t="str">
        <f>'[11]Depr Exp'!C5482</f>
        <v>403E</v>
      </c>
      <c r="D5482" s="144"/>
      <c r="E5482" s="282">
        <f>'[11]Depr Exp'!E5482</f>
        <v>43220</v>
      </c>
      <c r="F5482" s="523">
        <f>'[11]Depr Exp'!F5482</f>
        <v>450506661</v>
      </c>
      <c r="G5482" s="305">
        <f>'[11]Depr Exp'!G5482</f>
        <v>3.7400000000000003E-2</v>
      </c>
      <c r="H5482" s="524">
        <f>'[11]Depr Exp'!H5482</f>
        <v>1404079.0899999999</v>
      </c>
      <c r="I5482" s="523">
        <f>'[11]Depr Exp'!I5482</f>
        <v>466321296.19999999</v>
      </c>
      <c r="J5482" s="305">
        <f>'[11]Depr Exp'!J5482</f>
        <v>3.7400000000000003E-2</v>
      </c>
      <c r="K5482" s="373">
        <f>'[11]Depr Exp'!K5482</f>
        <v>1453368.0398233335</v>
      </c>
      <c r="L5482" s="524">
        <f>'[11]Depr Exp'!L5482</f>
        <v>49288.95</v>
      </c>
      <c r="M5482" s="144"/>
      <c r="N5482" s="144"/>
    </row>
    <row r="5483" spans="1:14">
      <c r="A5483" s="144" t="str">
        <f>'[11]Depr Exp'!A5483</f>
        <v>E3650 DST O/H Conductor/Devices</v>
      </c>
      <c r="B5483" s="144" t="str">
        <f>'[11]Depr Exp'!B5483</f>
        <v>E3650 DST O/H Conductor/Devices-5</v>
      </c>
      <c r="C5483" s="144" t="str">
        <f>'[11]Depr Exp'!C5483</f>
        <v>403E</v>
      </c>
      <c r="D5483" s="144"/>
      <c r="E5483" s="282">
        <f>'[11]Depr Exp'!E5483</f>
        <v>43251</v>
      </c>
      <c r="F5483" s="523">
        <f>'[11]Depr Exp'!F5483</f>
        <v>451964743.88</v>
      </c>
      <c r="G5483" s="305">
        <f>'[11]Depr Exp'!G5483</f>
        <v>3.7400000000000003E-2</v>
      </c>
      <c r="H5483" s="524">
        <f>'[11]Depr Exp'!H5483</f>
        <v>1408623.45</v>
      </c>
      <c r="I5483" s="523">
        <f>'[11]Depr Exp'!I5483</f>
        <v>466321296.19999999</v>
      </c>
      <c r="J5483" s="305">
        <f>'[11]Depr Exp'!J5483</f>
        <v>3.7400000000000003E-2</v>
      </c>
      <c r="K5483" s="373">
        <f>'[11]Depr Exp'!K5483</f>
        <v>1453368.0398233335</v>
      </c>
      <c r="L5483" s="524">
        <f>'[11]Depr Exp'!L5483</f>
        <v>44744.59</v>
      </c>
      <c r="M5483" s="144"/>
      <c r="N5483" s="144"/>
    </row>
    <row r="5484" spans="1:14">
      <c r="A5484" s="144" t="str">
        <f>'[11]Depr Exp'!A5484</f>
        <v>E3650 DST O/H Conductor/Devices</v>
      </c>
      <c r="B5484" s="144" t="str">
        <f>'[11]Depr Exp'!B5484</f>
        <v>E3650 DST O/H Conductor/Devices-6</v>
      </c>
      <c r="C5484" s="144" t="str">
        <f>'[11]Depr Exp'!C5484</f>
        <v>403E</v>
      </c>
      <c r="D5484" s="144"/>
      <c r="E5484" s="282">
        <f>'[11]Depr Exp'!E5484</f>
        <v>43281</v>
      </c>
      <c r="F5484" s="523">
        <f>'[11]Depr Exp'!F5484</f>
        <v>452802410.89999998</v>
      </c>
      <c r="G5484" s="305">
        <f>'[11]Depr Exp'!G5484</f>
        <v>3.7400000000000003E-2</v>
      </c>
      <c r="H5484" s="524">
        <f>'[11]Depr Exp'!H5484</f>
        <v>1411234.18</v>
      </c>
      <c r="I5484" s="523">
        <f>'[11]Depr Exp'!I5484</f>
        <v>466321296.19999999</v>
      </c>
      <c r="J5484" s="305">
        <f>'[11]Depr Exp'!J5484</f>
        <v>3.7400000000000003E-2</v>
      </c>
      <c r="K5484" s="373">
        <f>'[11]Depr Exp'!K5484</f>
        <v>1453368.0398233335</v>
      </c>
      <c r="L5484" s="524">
        <f>'[11]Depr Exp'!L5484</f>
        <v>42133.86</v>
      </c>
      <c r="M5484" s="144"/>
      <c r="N5484" s="144"/>
    </row>
    <row r="5485" spans="1:14">
      <c r="A5485" s="144" t="str">
        <f>'[11]Depr Exp'!A5485</f>
        <v>E3650 DST O/H Conductor/Devices</v>
      </c>
      <c r="B5485" s="144" t="str">
        <f>'[11]Depr Exp'!B5485</f>
        <v>E3650 DST O/H Conductor/Devices-7</v>
      </c>
      <c r="C5485" s="144" t="str">
        <f>'[11]Depr Exp'!C5485</f>
        <v>403E</v>
      </c>
      <c r="D5485" s="144"/>
      <c r="E5485" s="282">
        <f>'[11]Depr Exp'!E5485</f>
        <v>43312</v>
      </c>
      <c r="F5485" s="523">
        <f>'[11]Depr Exp'!F5485</f>
        <v>453812519.00999999</v>
      </c>
      <c r="G5485" s="305">
        <f>'[11]Depr Exp'!G5485</f>
        <v>3.7400000000000003E-2</v>
      </c>
      <c r="H5485" s="524">
        <f>'[11]Depr Exp'!H5485</f>
        <v>1414382.35</v>
      </c>
      <c r="I5485" s="523">
        <f>'[11]Depr Exp'!I5485</f>
        <v>466321296.19999999</v>
      </c>
      <c r="J5485" s="305">
        <f>'[11]Depr Exp'!J5485</f>
        <v>3.7400000000000003E-2</v>
      </c>
      <c r="K5485" s="373">
        <f>'[11]Depr Exp'!K5485</f>
        <v>1453368.0398233335</v>
      </c>
      <c r="L5485" s="524">
        <f>'[11]Depr Exp'!L5485</f>
        <v>38985.69</v>
      </c>
      <c r="M5485" s="144"/>
      <c r="N5485" s="144"/>
    </row>
    <row r="5486" spans="1:14">
      <c r="A5486" s="144" t="str">
        <f>'[11]Depr Exp'!A5486</f>
        <v>E3650 DST O/H Conductor/Devices</v>
      </c>
      <c r="B5486" s="144" t="str">
        <f>'[11]Depr Exp'!B5486</f>
        <v>E3650 DST O/H Conductor/Devices-8</v>
      </c>
      <c r="C5486" s="144" t="str">
        <f>'[11]Depr Exp'!C5486</f>
        <v>403E</v>
      </c>
      <c r="D5486" s="144"/>
      <c r="E5486" s="282">
        <f>'[11]Depr Exp'!E5486</f>
        <v>43343</v>
      </c>
      <c r="F5486" s="523">
        <f>'[11]Depr Exp'!F5486</f>
        <v>454993075.99000001</v>
      </c>
      <c r="G5486" s="305">
        <f>'[11]Depr Exp'!G5486</f>
        <v>3.7400000000000003E-2</v>
      </c>
      <c r="H5486" s="524">
        <f>'[11]Depr Exp'!H5486</f>
        <v>1418061.75</v>
      </c>
      <c r="I5486" s="523">
        <f>'[11]Depr Exp'!I5486</f>
        <v>466321296.19999999</v>
      </c>
      <c r="J5486" s="305">
        <f>'[11]Depr Exp'!J5486</f>
        <v>3.7400000000000003E-2</v>
      </c>
      <c r="K5486" s="373">
        <f>'[11]Depr Exp'!K5486</f>
        <v>1453368.0398233335</v>
      </c>
      <c r="L5486" s="524">
        <f>'[11]Depr Exp'!L5486</f>
        <v>35306.29</v>
      </c>
      <c r="M5486" s="144"/>
      <c r="N5486" s="144"/>
    </row>
    <row r="5487" spans="1:14">
      <c r="A5487" s="144" t="str">
        <f>'[11]Depr Exp'!A5487</f>
        <v>E3650 DST O/H Conductor/Devices</v>
      </c>
      <c r="B5487" s="144" t="str">
        <f>'[11]Depr Exp'!B5487</f>
        <v>E3650 DST O/H Conductor/Devices-9</v>
      </c>
      <c r="C5487" s="144" t="str">
        <f>'[11]Depr Exp'!C5487</f>
        <v>403E</v>
      </c>
      <c r="D5487" s="144"/>
      <c r="E5487" s="282">
        <f>'[11]Depr Exp'!E5487</f>
        <v>43373</v>
      </c>
      <c r="F5487" s="523">
        <f>'[11]Depr Exp'!F5487</f>
        <v>455840942.48000002</v>
      </c>
      <c r="G5487" s="305">
        <f>'[11]Depr Exp'!G5487</f>
        <v>3.7400000000000003E-2</v>
      </c>
      <c r="H5487" s="524">
        <f>'[11]Depr Exp'!H5487</f>
        <v>1420704.27</v>
      </c>
      <c r="I5487" s="523">
        <f>'[11]Depr Exp'!I5487</f>
        <v>466321296.19999999</v>
      </c>
      <c r="J5487" s="305">
        <f>'[11]Depr Exp'!J5487</f>
        <v>3.7400000000000003E-2</v>
      </c>
      <c r="K5487" s="373">
        <f>'[11]Depr Exp'!K5487</f>
        <v>1453368.0398233335</v>
      </c>
      <c r="L5487" s="524">
        <f>'[11]Depr Exp'!L5487</f>
        <v>32663.77</v>
      </c>
      <c r="M5487" s="144"/>
      <c r="N5487" s="144"/>
    </row>
    <row r="5488" spans="1:14">
      <c r="A5488" s="144" t="str">
        <f>'[11]Depr Exp'!A5488</f>
        <v>E3650 DST O/H Conductor/Devices</v>
      </c>
      <c r="B5488" s="144" t="str">
        <f>'[11]Depr Exp'!B5488</f>
        <v>E3650 DST O/H Conductor/Devices-10</v>
      </c>
      <c r="C5488" s="144" t="str">
        <f>'[11]Depr Exp'!C5488</f>
        <v>403E</v>
      </c>
      <c r="D5488" s="144"/>
      <c r="E5488" s="282">
        <f>'[11]Depr Exp'!E5488</f>
        <v>43404</v>
      </c>
      <c r="F5488" s="523">
        <f>'[11]Depr Exp'!F5488</f>
        <v>457317857.56</v>
      </c>
      <c r="G5488" s="305">
        <f>'[11]Depr Exp'!G5488</f>
        <v>3.7400000000000003E-2</v>
      </c>
      <c r="H5488" s="524">
        <f>'[11]Depr Exp'!H5488</f>
        <v>1425307.32</v>
      </c>
      <c r="I5488" s="523">
        <f>'[11]Depr Exp'!I5488</f>
        <v>466321296.19999999</v>
      </c>
      <c r="J5488" s="305">
        <f>'[11]Depr Exp'!J5488</f>
        <v>3.7400000000000003E-2</v>
      </c>
      <c r="K5488" s="373">
        <f>'[11]Depr Exp'!K5488</f>
        <v>1453368.0398233335</v>
      </c>
      <c r="L5488" s="524">
        <f>'[11]Depr Exp'!L5488</f>
        <v>28060.720000000001</v>
      </c>
      <c r="M5488" s="144"/>
      <c r="N5488" s="144"/>
    </row>
    <row r="5489" spans="1:14">
      <c r="A5489" s="144" t="str">
        <f>'[11]Depr Exp'!A5489</f>
        <v>E3650 DST O/H Conductor/Devices</v>
      </c>
      <c r="B5489" s="144" t="str">
        <f>'[11]Depr Exp'!B5489</f>
        <v>E3650 DST O/H Conductor/Devices-11</v>
      </c>
      <c r="C5489" s="144" t="str">
        <f>'[11]Depr Exp'!C5489</f>
        <v>403E</v>
      </c>
      <c r="D5489" s="144"/>
      <c r="E5489" s="282">
        <f>'[11]Depr Exp'!E5489</f>
        <v>43434</v>
      </c>
      <c r="F5489" s="523">
        <f>'[11]Depr Exp'!F5489</f>
        <v>460371598.19</v>
      </c>
      <c r="G5489" s="305">
        <f>'[11]Depr Exp'!G5489</f>
        <v>3.7400000000000003E-2</v>
      </c>
      <c r="H5489" s="524">
        <f>'[11]Depr Exp'!H5489</f>
        <v>1434824.8199999998</v>
      </c>
      <c r="I5489" s="523">
        <f>'[11]Depr Exp'!I5489</f>
        <v>466321296.19999999</v>
      </c>
      <c r="J5489" s="305">
        <f>'[11]Depr Exp'!J5489</f>
        <v>3.7400000000000003E-2</v>
      </c>
      <c r="K5489" s="373">
        <f>'[11]Depr Exp'!K5489</f>
        <v>1453368.0398233335</v>
      </c>
      <c r="L5489" s="524">
        <f>'[11]Depr Exp'!L5489</f>
        <v>18543.22</v>
      </c>
      <c r="M5489" s="144"/>
      <c r="N5489" s="144"/>
    </row>
    <row r="5490" spans="1:14">
      <c r="A5490" s="144" t="str">
        <f>'[11]Depr Exp'!A5490</f>
        <v>E3650 DST O/H Conductor/Devices</v>
      </c>
      <c r="B5490" s="144" t="str">
        <f>'[11]Depr Exp'!B5490</f>
        <v>E3650 DST O/H Conductor/Devices-12</v>
      </c>
      <c r="C5490" s="144" t="str">
        <f>'[11]Depr Exp'!C5490</f>
        <v>403E</v>
      </c>
      <c r="D5490" s="144"/>
      <c r="E5490" s="282">
        <f>'[11]Depr Exp'!E5490</f>
        <v>43465</v>
      </c>
      <c r="F5490" s="523">
        <f>'[11]Depr Exp'!F5490</f>
        <v>466321296.19999999</v>
      </c>
      <c r="G5490" s="305">
        <f>'[11]Depr Exp'!G5490</f>
        <v>3.7400000000000003E-2</v>
      </c>
      <c r="H5490" s="524">
        <f>'[11]Depr Exp'!H5490</f>
        <v>1453368.0399999998</v>
      </c>
      <c r="I5490" s="523">
        <f>'[11]Depr Exp'!I5490</f>
        <v>466321296.19999999</v>
      </c>
      <c r="J5490" s="305">
        <f>'[11]Depr Exp'!J5490</f>
        <v>3.7400000000000003E-2</v>
      </c>
      <c r="K5490" s="373">
        <f>'[11]Depr Exp'!K5490</f>
        <v>1453368.0398233335</v>
      </c>
      <c r="L5490" s="524">
        <f>'[11]Depr Exp'!L5490</f>
        <v>0</v>
      </c>
      <c r="M5490" s="144"/>
      <c r="N5490" s="144"/>
    </row>
    <row r="5491" spans="1:14" ht="15.75" thickBot="1">
      <c r="A5491" s="159" t="str">
        <f>'[11]Depr Exp'!A5491</f>
        <v>E3650 DST O/H Conductor/Devices Total</v>
      </c>
      <c r="B5491" s="144">
        <f>'[11]Depr Exp'!B5491</f>
        <v>0</v>
      </c>
      <c r="C5491" s="502" t="str">
        <f>'[11]Depr Exp'!C5491</f>
        <v>EDST</v>
      </c>
      <c r="D5491" s="144"/>
      <c r="E5491" s="281" t="str">
        <f>'[11]Depr Exp'!E5491</f>
        <v>Total</v>
      </c>
      <c r="F5491" s="141">
        <f>'[11]Depr Exp'!F5491</f>
        <v>0</v>
      </c>
      <c r="G5491" s="252">
        <f>'[11]Depr Exp'!G5491</f>
        <v>0</v>
      </c>
      <c r="H5491" s="286">
        <f>'[11]Depr Exp'!H5491</f>
        <v>16979896.390000001</v>
      </c>
      <c r="I5491" s="141">
        <f>'[11]Depr Exp'!I5491</f>
        <v>0</v>
      </c>
      <c r="J5491" s="252">
        <f>'[11]Depr Exp'!J5491</f>
        <v>0</v>
      </c>
      <c r="K5491" s="286">
        <f>'[11]Depr Exp'!K5491</f>
        <v>17440416.477879997</v>
      </c>
      <c r="L5491" s="286">
        <f>'[11]Depr Exp'!L5491</f>
        <v>460520.09</v>
      </c>
      <c r="M5491" s="144"/>
      <c r="N5491" s="144"/>
    </row>
    <row r="5492" spans="1:14" ht="13.5" thickTop="1">
      <c r="A5492" s="144" t="str">
        <f>'[11]Depr Exp'!A5492</f>
        <v>E3660 DST U/G Conduit</v>
      </c>
      <c r="B5492" s="144" t="str">
        <f>'[11]Depr Exp'!B5492</f>
        <v>E3660 DST U/G Conduit-1</v>
      </c>
      <c r="C5492" s="144" t="str">
        <f>'[11]Depr Exp'!C5492</f>
        <v>403E</v>
      </c>
      <c r="D5492" s="144"/>
      <c r="E5492" s="282">
        <f>'[11]Depr Exp'!E5492</f>
        <v>43131</v>
      </c>
      <c r="F5492" s="523">
        <f>'[11]Depr Exp'!F5492</f>
        <v>708953904.36000001</v>
      </c>
      <c r="G5492" s="305">
        <f>'[11]Depr Exp'!G5492</f>
        <v>1.77E-2</v>
      </c>
      <c r="H5492" s="524">
        <f>'[11]Depr Exp'!H5492</f>
        <v>1045707.01</v>
      </c>
      <c r="I5492" s="523">
        <f>'[11]Depr Exp'!I5492</f>
        <v>739023163.86000001</v>
      </c>
      <c r="J5492" s="305">
        <f>'[11]Depr Exp'!J5492</f>
        <v>1.77E-2</v>
      </c>
      <c r="K5492" s="373">
        <f>'[11]Depr Exp'!K5492</f>
        <v>1090059.1666935</v>
      </c>
      <c r="L5492" s="524">
        <f>'[11]Depr Exp'!L5492</f>
        <v>44352.160000000003</v>
      </c>
      <c r="M5492" s="144"/>
      <c r="N5492" s="144"/>
    </row>
    <row r="5493" spans="1:14">
      <c r="A5493" s="144" t="str">
        <f>'[11]Depr Exp'!A5493</f>
        <v>E3660 DST U/G Conduit</v>
      </c>
      <c r="B5493" s="144" t="str">
        <f>'[11]Depr Exp'!B5493</f>
        <v>E3660 DST U/G Conduit-2</v>
      </c>
      <c r="C5493" s="144" t="str">
        <f>'[11]Depr Exp'!C5493</f>
        <v>403E</v>
      </c>
      <c r="D5493" s="144"/>
      <c r="E5493" s="282">
        <f>'[11]Depr Exp'!E5493</f>
        <v>43159</v>
      </c>
      <c r="F5493" s="523">
        <f>'[11]Depr Exp'!F5493</f>
        <v>710261404.41999996</v>
      </c>
      <c r="G5493" s="305">
        <f>'[11]Depr Exp'!G5493</f>
        <v>1.77E-2</v>
      </c>
      <c r="H5493" s="524">
        <f>'[11]Depr Exp'!H5493</f>
        <v>1047635.5700000001</v>
      </c>
      <c r="I5493" s="523">
        <f>'[11]Depr Exp'!I5493</f>
        <v>739023163.86000001</v>
      </c>
      <c r="J5493" s="305">
        <f>'[11]Depr Exp'!J5493</f>
        <v>1.77E-2</v>
      </c>
      <c r="K5493" s="373">
        <f>'[11]Depr Exp'!K5493</f>
        <v>1090059.1666935</v>
      </c>
      <c r="L5493" s="524">
        <f>'[11]Depr Exp'!L5493</f>
        <v>42423.6</v>
      </c>
      <c r="M5493" s="144"/>
      <c r="N5493" s="144"/>
    </row>
    <row r="5494" spans="1:14">
      <c r="A5494" s="144" t="str">
        <f>'[11]Depr Exp'!A5494</f>
        <v>E3660 DST U/G Conduit</v>
      </c>
      <c r="B5494" s="144" t="str">
        <f>'[11]Depr Exp'!B5494</f>
        <v>E3660 DST U/G Conduit-3</v>
      </c>
      <c r="C5494" s="144" t="str">
        <f>'[11]Depr Exp'!C5494</f>
        <v>403E</v>
      </c>
      <c r="D5494" s="144"/>
      <c r="E5494" s="282">
        <f>'[11]Depr Exp'!E5494</f>
        <v>43190</v>
      </c>
      <c r="F5494" s="523">
        <f>'[11]Depr Exp'!F5494</f>
        <v>710986782.74000001</v>
      </c>
      <c r="G5494" s="305">
        <f>'[11]Depr Exp'!G5494</f>
        <v>1.77E-2</v>
      </c>
      <c r="H5494" s="524">
        <f>'[11]Depr Exp'!H5494</f>
        <v>1048705.51</v>
      </c>
      <c r="I5494" s="523">
        <f>'[11]Depr Exp'!I5494</f>
        <v>739023163.86000001</v>
      </c>
      <c r="J5494" s="305">
        <f>'[11]Depr Exp'!J5494</f>
        <v>1.77E-2</v>
      </c>
      <c r="K5494" s="373">
        <f>'[11]Depr Exp'!K5494</f>
        <v>1090059.1666935</v>
      </c>
      <c r="L5494" s="524">
        <f>'[11]Depr Exp'!L5494</f>
        <v>41353.660000000003</v>
      </c>
      <c r="M5494" s="144"/>
      <c r="N5494" s="144"/>
    </row>
    <row r="5495" spans="1:14">
      <c r="A5495" s="144" t="str">
        <f>'[11]Depr Exp'!A5495</f>
        <v>E3660 DST U/G Conduit</v>
      </c>
      <c r="B5495" s="144" t="str">
        <f>'[11]Depr Exp'!B5495</f>
        <v>E3660 DST U/G Conduit-4</v>
      </c>
      <c r="C5495" s="144" t="str">
        <f>'[11]Depr Exp'!C5495</f>
        <v>403E</v>
      </c>
      <c r="D5495" s="144"/>
      <c r="E5495" s="282">
        <f>'[11]Depr Exp'!E5495</f>
        <v>43220</v>
      </c>
      <c r="F5495" s="523">
        <f>'[11]Depr Exp'!F5495</f>
        <v>712114819.10000002</v>
      </c>
      <c r="G5495" s="305">
        <f>'[11]Depr Exp'!G5495</f>
        <v>1.77E-2</v>
      </c>
      <c r="H5495" s="524">
        <f>'[11]Depr Exp'!H5495</f>
        <v>1050369.3599999999</v>
      </c>
      <c r="I5495" s="523">
        <f>'[11]Depr Exp'!I5495</f>
        <v>739023163.86000001</v>
      </c>
      <c r="J5495" s="305">
        <f>'[11]Depr Exp'!J5495</f>
        <v>1.77E-2</v>
      </c>
      <c r="K5495" s="373">
        <f>'[11]Depr Exp'!K5495</f>
        <v>1090059.1666935</v>
      </c>
      <c r="L5495" s="524">
        <f>'[11]Depr Exp'!L5495</f>
        <v>39689.81</v>
      </c>
      <c r="M5495" s="144"/>
      <c r="N5495" s="144"/>
    </row>
    <row r="5496" spans="1:14">
      <c r="A5496" s="144" t="str">
        <f>'[11]Depr Exp'!A5496</f>
        <v>E3660 DST U/G Conduit</v>
      </c>
      <c r="B5496" s="144" t="str">
        <f>'[11]Depr Exp'!B5496</f>
        <v>E3660 DST U/G Conduit-5</v>
      </c>
      <c r="C5496" s="144" t="str">
        <f>'[11]Depr Exp'!C5496</f>
        <v>403E</v>
      </c>
      <c r="D5496" s="144"/>
      <c r="E5496" s="282">
        <f>'[11]Depr Exp'!E5496</f>
        <v>43251</v>
      </c>
      <c r="F5496" s="523">
        <f>'[11]Depr Exp'!F5496</f>
        <v>715186431.38</v>
      </c>
      <c r="G5496" s="305">
        <f>'[11]Depr Exp'!G5496</f>
        <v>1.77E-2</v>
      </c>
      <c r="H5496" s="524">
        <f>'[11]Depr Exp'!H5496</f>
        <v>1054899.99</v>
      </c>
      <c r="I5496" s="523">
        <f>'[11]Depr Exp'!I5496</f>
        <v>739023163.86000001</v>
      </c>
      <c r="J5496" s="305">
        <f>'[11]Depr Exp'!J5496</f>
        <v>1.77E-2</v>
      </c>
      <c r="K5496" s="373">
        <f>'[11]Depr Exp'!K5496</f>
        <v>1090059.1666935</v>
      </c>
      <c r="L5496" s="524">
        <f>'[11]Depr Exp'!L5496</f>
        <v>35159.18</v>
      </c>
      <c r="M5496" s="144"/>
      <c r="N5496" s="144"/>
    </row>
    <row r="5497" spans="1:14">
      <c r="A5497" s="144" t="str">
        <f>'[11]Depr Exp'!A5497</f>
        <v>E3660 DST U/G Conduit</v>
      </c>
      <c r="B5497" s="144" t="str">
        <f>'[11]Depr Exp'!B5497</f>
        <v>E3660 DST U/G Conduit-6</v>
      </c>
      <c r="C5497" s="144" t="str">
        <f>'[11]Depr Exp'!C5497</f>
        <v>403E</v>
      </c>
      <c r="D5497" s="144"/>
      <c r="E5497" s="282">
        <f>'[11]Depr Exp'!E5497</f>
        <v>43281</v>
      </c>
      <c r="F5497" s="523">
        <f>'[11]Depr Exp'!F5497</f>
        <v>717720927.44000006</v>
      </c>
      <c r="G5497" s="305">
        <f>'[11]Depr Exp'!G5497</f>
        <v>1.77E-2</v>
      </c>
      <c r="H5497" s="524">
        <f>'[11]Depr Exp'!H5497</f>
        <v>1058638.3599999999</v>
      </c>
      <c r="I5497" s="523">
        <f>'[11]Depr Exp'!I5497</f>
        <v>739023163.86000001</v>
      </c>
      <c r="J5497" s="305">
        <f>'[11]Depr Exp'!J5497</f>
        <v>1.77E-2</v>
      </c>
      <c r="K5497" s="373">
        <f>'[11]Depr Exp'!K5497</f>
        <v>1090059.1666935</v>
      </c>
      <c r="L5497" s="524">
        <f>'[11]Depr Exp'!L5497</f>
        <v>31420.81</v>
      </c>
      <c r="M5497" s="144"/>
      <c r="N5497" s="144"/>
    </row>
    <row r="5498" spans="1:14">
      <c r="A5498" s="144" t="str">
        <f>'[11]Depr Exp'!A5498</f>
        <v>E3660 DST U/G Conduit</v>
      </c>
      <c r="B5498" s="144" t="str">
        <f>'[11]Depr Exp'!B5498</f>
        <v>E3660 DST U/G Conduit-7</v>
      </c>
      <c r="C5498" s="144" t="str">
        <f>'[11]Depr Exp'!C5498</f>
        <v>403E</v>
      </c>
      <c r="D5498" s="144"/>
      <c r="E5498" s="282">
        <f>'[11]Depr Exp'!E5498</f>
        <v>43312</v>
      </c>
      <c r="F5498" s="523">
        <f>'[11]Depr Exp'!F5498</f>
        <v>720338371.28999996</v>
      </c>
      <c r="G5498" s="305">
        <f>'[11]Depr Exp'!G5498</f>
        <v>1.77E-2</v>
      </c>
      <c r="H5498" s="524">
        <f>'[11]Depr Exp'!H5498</f>
        <v>1062499.1000000001</v>
      </c>
      <c r="I5498" s="523">
        <f>'[11]Depr Exp'!I5498</f>
        <v>739023163.86000001</v>
      </c>
      <c r="J5498" s="305">
        <f>'[11]Depr Exp'!J5498</f>
        <v>1.77E-2</v>
      </c>
      <c r="K5498" s="373">
        <f>'[11]Depr Exp'!K5498</f>
        <v>1090059.1666935</v>
      </c>
      <c r="L5498" s="524">
        <f>'[11]Depr Exp'!L5498</f>
        <v>27560.07</v>
      </c>
      <c r="M5498" s="144"/>
      <c r="N5498" s="144"/>
    </row>
    <row r="5499" spans="1:14">
      <c r="A5499" s="144" t="str">
        <f>'[11]Depr Exp'!A5499</f>
        <v>E3660 DST U/G Conduit</v>
      </c>
      <c r="B5499" s="144" t="str">
        <f>'[11]Depr Exp'!B5499</f>
        <v>E3660 DST U/G Conduit-8</v>
      </c>
      <c r="C5499" s="144" t="str">
        <f>'[11]Depr Exp'!C5499</f>
        <v>403E</v>
      </c>
      <c r="D5499" s="144"/>
      <c r="E5499" s="282">
        <f>'[11]Depr Exp'!E5499</f>
        <v>43343</v>
      </c>
      <c r="F5499" s="523">
        <f>'[11]Depr Exp'!F5499</f>
        <v>722837063.97000003</v>
      </c>
      <c r="G5499" s="305">
        <f>'[11]Depr Exp'!G5499</f>
        <v>1.77E-2</v>
      </c>
      <c r="H5499" s="524">
        <f>'[11]Depr Exp'!H5499</f>
        <v>1066184.67</v>
      </c>
      <c r="I5499" s="523">
        <f>'[11]Depr Exp'!I5499</f>
        <v>739023163.86000001</v>
      </c>
      <c r="J5499" s="305">
        <f>'[11]Depr Exp'!J5499</f>
        <v>1.77E-2</v>
      </c>
      <c r="K5499" s="373">
        <f>'[11]Depr Exp'!K5499</f>
        <v>1090059.1666935</v>
      </c>
      <c r="L5499" s="524">
        <f>'[11]Depr Exp'!L5499</f>
        <v>23874.5</v>
      </c>
      <c r="M5499" s="144"/>
      <c r="N5499" s="144"/>
    </row>
    <row r="5500" spans="1:14">
      <c r="A5500" s="144" t="str">
        <f>'[11]Depr Exp'!A5500</f>
        <v>E3660 DST U/G Conduit</v>
      </c>
      <c r="B5500" s="144" t="str">
        <f>'[11]Depr Exp'!B5500</f>
        <v>E3660 DST U/G Conduit-9</v>
      </c>
      <c r="C5500" s="144" t="str">
        <f>'[11]Depr Exp'!C5500</f>
        <v>403E</v>
      </c>
      <c r="D5500" s="144"/>
      <c r="E5500" s="282">
        <f>'[11]Depr Exp'!E5500</f>
        <v>43373</v>
      </c>
      <c r="F5500" s="523">
        <f>'[11]Depr Exp'!F5500</f>
        <v>725153777.34000003</v>
      </c>
      <c r="G5500" s="305">
        <f>'[11]Depr Exp'!G5500</f>
        <v>1.77E-2</v>
      </c>
      <c r="H5500" s="524">
        <f>'[11]Depr Exp'!H5500</f>
        <v>1069601.82</v>
      </c>
      <c r="I5500" s="523">
        <f>'[11]Depr Exp'!I5500</f>
        <v>739023163.86000001</v>
      </c>
      <c r="J5500" s="305">
        <f>'[11]Depr Exp'!J5500</f>
        <v>1.77E-2</v>
      </c>
      <c r="K5500" s="373">
        <f>'[11]Depr Exp'!K5500</f>
        <v>1090059.1666935</v>
      </c>
      <c r="L5500" s="524">
        <f>'[11]Depr Exp'!L5500</f>
        <v>20457.349999999999</v>
      </c>
      <c r="M5500" s="144"/>
      <c r="N5500" s="144"/>
    </row>
    <row r="5501" spans="1:14">
      <c r="A5501" s="144" t="str">
        <f>'[11]Depr Exp'!A5501</f>
        <v>E3660 DST U/G Conduit</v>
      </c>
      <c r="B5501" s="144" t="str">
        <f>'[11]Depr Exp'!B5501</f>
        <v>E3660 DST U/G Conduit-10</v>
      </c>
      <c r="C5501" s="144" t="str">
        <f>'[11]Depr Exp'!C5501</f>
        <v>403E</v>
      </c>
      <c r="D5501" s="144"/>
      <c r="E5501" s="282">
        <f>'[11]Depr Exp'!E5501</f>
        <v>43404</v>
      </c>
      <c r="F5501" s="523">
        <f>'[11]Depr Exp'!F5501</f>
        <v>729025979.63999999</v>
      </c>
      <c r="G5501" s="305">
        <f>'[11]Depr Exp'!G5501</f>
        <v>1.77E-2</v>
      </c>
      <c r="H5501" s="524">
        <f>'[11]Depr Exp'!H5501</f>
        <v>1075313.32</v>
      </c>
      <c r="I5501" s="523">
        <f>'[11]Depr Exp'!I5501</f>
        <v>739023163.86000001</v>
      </c>
      <c r="J5501" s="305">
        <f>'[11]Depr Exp'!J5501</f>
        <v>1.77E-2</v>
      </c>
      <c r="K5501" s="373">
        <f>'[11]Depr Exp'!K5501</f>
        <v>1090059.1666935</v>
      </c>
      <c r="L5501" s="524">
        <f>'[11]Depr Exp'!L5501</f>
        <v>14745.85</v>
      </c>
      <c r="M5501" s="144"/>
      <c r="N5501" s="144"/>
    </row>
    <row r="5502" spans="1:14">
      <c r="A5502" s="144" t="str">
        <f>'[11]Depr Exp'!A5502</f>
        <v>E3660 DST U/G Conduit</v>
      </c>
      <c r="B5502" s="144" t="str">
        <f>'[11]Depr Exp'!B5502</f>
        <v>E3660 DST U/G Conduit-11</v>
      </c>
      <c r="C5502" s="144" t="str">
        <f>'[11]Depr Exp'!C5502</f>
        <v>403E</v>
      </c>
      <c r="D5502" s="144"/>
      <c r="E5502" s="282">
        <f>'[11]Depr Exp'!E5502</f>
        <v>43434</v>
      </c>
      <c r="F5502" s="523">
        <f>'[11]Depr Exp'!F5502</f>
        <v>733437720.08000004</v>
      </c>
      <c r="G5502" s="305">
        <f>'[11]Depr Exp'!G5502</f>
        <v>1.77E-2</v>
      </c>
      <c r="H5502" s="524">
        <f>'[11]Depr Exp'!H5502</f>
        <v>1081820.6399999999</v>
      </c>
      <c r="I5502" s="523">
        <f>'[11]Depr Exp'!I5502</f>
        <v>739023163.86000001</v>
      </c>
      <c r="J5502" s="305">
        <f>'[11]Depr Exp'!J5502</f>
        <v>1.77E-2</v>
      </c>
      <c r="K5502" s="373">
        <f>'[11]Depr Exp'!K5502</f>
        <v>1090059.1666935</v>
      </c>
      <c r="L5502" s="524">
        <f>'[11]Depr Exp'!L5502</f>
        <v>8238.5300000000007</v>
      </c>
      <c r="M5502" s="144"/>
      <c r="N5502" s="144"/>
    </row>
    <row r="5503" spans="1:14">
      <c r="A5503" s="144" t="str">
        <f>'[11]Depr Exp'!A5503</f>
        <v>E3660 DST U/G Conduit</v>
      </c>
      <c r="B5503" s="144" t="str">
        <f>'[11]Depr Exp'!B5503</f>
        <v>E3660 DST U/G Conduit-12</v>
      </c>
      <c r="C5503" s="144" t="str">
        <f>'[11]Depr Exp'!C5503</f>
        <v>403E</v>
      </c>
      <c r="D5503" s="144"/>
      <c r="E5503" s="282">
        <f>'[11]Depr Exp'!E5503</f>
        <v>43465</v>
      </c>
      <c r="F5503" s="523">
        <f>'[11]Depr Exp'!F5503</f>
        <v>739023163.86000001</v>
      </c>
      <c r="G5503" s="305">
        <f>'[11]Depr Exp'!G5503</f>
        <v>1.77E-2</v>
      </c>
      <c r="H5503" s="524">
        <f>'[11]Depr Exp'!H5503</f>
        <v>1090059.1599999999</v>
      </c>
      <c r="I5503" s="523">
        <f>'[11]Depr Exp'!I5503</f>
        <v>739023163.86000001</v>
      </c>
      <c r="J5503" s="305">
        <f>'[11]Depr Exp'!J5503</f>
        <v>1.77E-2</v>
      </c>
      <c r="K5503" s="373">
        <f>'[11]Depr Exp'!K5503</f>
        <v>1090059.1666935</v>
      </c>
      <c r="L5503" s="524">
        <f>'[11]Depr Exp'!L5503</f>
        <v>0.01</v>
      </c>
      <c r="M5503" s="144"/>
      <c r="N5503" s="144"/>
    </row>
    <row r="5504" spans="1:14" ht="15.75" thickBot="1">
      <c r="A5504" s="159" t="str">
        <f>'[11]Depr Exp'!A5504</f>
        <v>E3660 DST U/G Conduit Total</v>
      </c>
      <c r="B5504" s="144">
        <f>'[11]Depr Exp'!B5504</f>
        <v>0</v>
      </c>
      <c r="C5504" s="502" t="str">
        <f>'[11]Depr Exp'!C5504</f>
        <v>EDST</v>
      </c>
      <c r="D5504" s="144"/>
      <c r="E5504" s="281" t="str">
        <f>'[11]Depr Exp'!E5504</f>
        <v>Total</v>
      </c>
      <c r="F5504" s="141">
        <f>'[11]Depr Exp'!F5504</f>
        <v>0</v>
      </c>
      <c r="G5504" s="252">
        <f>'[11]Depr Exp'!G5504</f>
        <v>0</v>
      </c>
      <c r="H5504" s="286">
        <f>'[11]Depr Exp'!H5504</f>
        <v>12751434.51</v>
      </c>
      <c r="I5504" s="141">
        <f>'[11]Depr Exp'!I5504</f>
        <v>0</v>
      </c>
      <c r="J5504" s="252">
        <f>'[11]Depr Exp'!J5504</f>
        <v>0</v>
      </c>
      <c r="K5504" s="286">
        <f>'[11]Depr Exp'!K5504</f>
        <v>13080710.000321997</v>
      </c>
      <c r="L5504" s="286">
        <f>'[11]Depr Exp'!L5504</f>
        <v>329275.49</v>
      </c>
      <c r="M5504" s="144"/>
      <c r="N5504" s="144"/>
    </row>
    <row r="5505" spans="1:14" ht="13.5" thickTop="1">
      <c r="A5505" s="144" t="str">
        <f>'[11]Depr Exp'!A5505</f>
        <v>E3670 DST U/G Conductor/Devices</v>
      </c>
      <c r="B5505" s="144" t="str">
        <f>'[11]Depr Exp'!B5505</f>
        <v>E3670 DST U/G Conductor/Devices-1</v>
      </c>
      <c r="C5505" s="144" t="str">
        <f>'[11]Depr Exp'!C5505</f>
        <v>403E</v>
      </c>
      <c r="D5505" s="144"/>
      <c r="E5505" s="282">
        <f>'[11]Depr Exp'!E5505</f>
        <v>43131</v>
      </c>
      <c r="F5505" s="523">
        <f>'[11]Depr Exp'!F5505</f>
        <v>920595199.42999995</v>
      </c>
      <c r="G5505" s="305">
        <f>'[11]Depr Exp'!G5505</f>
        <v>3.9300000000000002E-2</v>
      </c>
      <c r="H5505" s="524">
        <f>'[11]Depr Exp'!H5505</f>
        <v>3014949.2800000003</v>
      </c>
      <c r="I5505" s="523">
        <f>'[11]Depr Exp'!I5505</f>
        <v>978782598.14999998</v>
      </c>
      <c r="J5505" s="305">
        <f>'[11]Depr Exp'!J5505</f>
        <v>3.9300000000000002E-2</v>
      </c>
      <c r="K5505" s="373">
        <f>'[11]Depr Exp'!K5505</f>
        <v>3205513.0089412499</v>
      </c>
      <c r="L5505" s="524">
        <f>'[11]Depr Exp'!L5505</f>
        <v>190563.73</v>
      </c>
      <c r="M5505" s="144"/>
      <c r="N5505" s="144"/>
    </row>
    <row r="5506" spans="1:14">
      <c r="A5506" s="144" t="str">
        <f>'[11]Depr Exp'!A5506</f>
        <v>E3670 DST U/G Conductor/Devices</v>
      </c>
      <c r="B5506" s="144" t="str">
        <f>'[11]Depr Exp'!B5506</f>
        <v>E3670 DST U/G Conductor/Devices-2</v>
      </c>
      <c r="C5506" s="144" t="str">
        <f>'[11]Depr Exp'!C5506</f>
        <v>403E</v>
      </c>
      <c r="D5506" s="144"/>
      <c r="E5506" s="282">
        <f>'[11]Depr Exp'!E5506</f>
        <v>43159</v>
      </c>
      <c r="F5506" s="523">
        <f>'[11]Depr Exp'!F5506</f>
        <v>924564212.78999996</v>
      </c>
      <c r="G5506" s="305">
        <f>'[11]Depr Exp'!G5506</f>
        <v>3.9300000000000002E-2</v>
      </c>
      <c r="H5506" s="524">
        <f>'[11]Depr Exp'!H5506</f>
        <v>3027947.8000000003</v>
      </c>
      <c r="I5506" s="523">
        <f>'[11]Depr Exp'!I5506</f>
        <v>978782598.14999998</v>
      </c>
      <c r="J5506" s="305">
        <f>'[11]Depr Exp'!J5506</f>
        <v>3.9300000000000002E-2</v>
      </c>
      <c r="K5506" s="373">
        <f>'[11]Depr Exp'!K5506</f>
        <v>3205513.0089412499</v>
      </c>
      <c r="L5506" s="524">
        <f>'[11]Depr Exp'!L5506</f>
        <v>177565.21</v>
      </c>
      <c r="M5506" s="144"/>
      <c r="N5506" s="144"/>
    </row>
    <row r="5507" spans="1:14">
      <c r="A5507" s="144" t="str">
        <f>'[11]Depr Exp'!A5507</f>
        <v>E3670 DST U/G Conductor/Devices</v>
      </c>
      <c r="B5507" s="144" t="str">
        <f>'[11]Depr Exp'!B5507</f>
        <v>E3670 DST U/G Conductor/Devices-3</v>
      </c>
      <c r="C5507" s="144" t="str">
        <f>'[11]Depr Exp'!C5507</f>
        <v>403E</v>
      </c>
      <c r="D5507" s="144"/>
      <c r="E5507" s="282">
        <f>'[11]Depr Exp'!E5507</f>
        <v>43190</v>
      </c>
      <c r="F5507" s="523">
        <f>'[11]Depr Exp'!F5507</f>
        <v>928809785.61000001</v>
      </c>
      <c r="G5507" s="305">
        <f>'[11]Depr Exp'!G5507</f>
        <v>3.9300000000000002E-2</v>
      </c>
      <c r="H5507" s="524">
        <f>'[11]Depr Exp'!H5507</f>
        <v>3041852.0500000003</v>
      </c>
      <c r="I5507" s="523">
        <f>'[11]Depr Exp'!I5507</f>
        <v>978782598.14999998</v>
      </c>
      <c r="J5507" s="305">
        <f>'[11]Depr Exp'!J5507</f>
        <v>3.9300000000000002E-2</v>
      </c>
      <c r="K5507" s="373">
        <f>'[11]Depr Exp'!K5507</f>
        <v>3205513.0089412499</v>
      </c>
      <c r="L5507" s="524">
        <f>'[11]Depr Exp'!L5507</f>
        <v>163660.96</v>
      </c>
      <c r="M5507" s="144"/>
      <c r="N5507" s="144"/>
    </row>
    <row r="5508" spans="1:14">
      <c r="A5508" s="144" t="str">
        <f>'[11]Depr Exp'!A5508</f>
        <v>E3670 DST U/G Conductor/Devices</v>
      </c>
      <c r="B5508" s="144" t="str">
        <f>'[11]Depr Exp'!B5508</f>
        <v>E3670 DST U/G Conductor/Devices-4</v>
      </c>
      <c r="C5508" s="144" t="str">
        <f>'[11]Depr Exp'!C5508</f>
        <v>403E</v>
      </c>
      <c r="D5508" s="144"/>
      <c r="E5508" s="282">
        <f>'[11]Depr Exp'!E5508</f>
        <v>43220</v>
      </c>
      <c r="F5508" s="523">
        <f>'[11]Depr Exp'!F5508</f>
        <v>932085110.59000003</v>
      </c>
      <c r="G5508" s="305">
        <f>'[11]Depr Exp'!G5508</f>
        <v>3.9300000000000002E-2</v>
      </c>
      <c r="H5508" s="524">
        <f>'[11]Depr Exp'!H5508</f>
        <v>3052578.7399999998</v>
      </c>
      <c r="I5508" s="523">
        <f>'[11]Depr Exp'!I5508</f>
        <v>978782598.14999998</v>
      </c>
      <c r="J5508" s="305">
        <f>'[11]Depr Exp'!J5508</f>
        <v>3.9300000000000002E-2</v>
      </c>
      <c r="K5508" s="373">
        <f>'[11]Depr Exp'!K5508</f>
        <v>3205513.0089412499</v>
      </c>
      <c r="L5508" s="524">
        <f>'[11]Depr Exp'!L5508</f>
        <v>152934.26999999999</v>
      </c>
      <c r="M5508" s="144"/>
      <c r="N5508" s="144"/>
    </row>
    <row r="5509" spans="1:14">
      <c r="A5509" s="144" t="str">
        <f>'[11]Depr Exp'!A5509</f>
        <v>E3670 DST U/G Conductor/Devices</v>
      </c>
      <c r="B5509" s="144" t="str">
        <f>'[11]Depr Exp'!B5509</f>
        <v>E3670 DST U/G Conductor/Devices-5</v>
      </c>
      <c r="C5509" s="144" t="str">
        <f>'[11]Depr Exp'!C5509</f>
        <v>403E</v>
      </c>
      <c r="D5509" s="144"/>
      <c r="E5509" s="282">
        <f>'[11]Depr Exp'!E5509</f>
        <v>43251</v>
      </c>
      <c r="F5509" s="523">
        <f>'[11]Depr Exp'!F5509</f>
        <v>936141153.76999998</v>
      </c>
      <c r="G5509" s="305">
        <f>'[11]Depr Exp'!G5509</f>
        <v>3.9300000000000002E-2</v>
      </c>
      <c r="H5509" s="524">
        <f>'[11]Depr Exp'!H5509</f>
        <v>3065862.2800000003</v>
      </c>
      <c r="I5509" s="523">
        <f>'[11]Depr Exp'!I5509</f>
        <v>978782598.14999998</v>
      </c>
      <c r="J5509" s="305">
        <f>'[11]Depr Exp'!J5509</f>
        <v>3.9300000000000002E-2</v>
      </c>
      <c r="K5509" s="373">
        <f>'[11]Depr Exp'!K5509</f>
        <v>3205513.0089412499</v>
      </c>
      <c r="L5509" s="524">
        <f>'[11]Depr Exp'!L5509</f>
        <v>139650.73000000001</v>
      </c>
      <c r="M5509" s="144"/>
      <c r="N5509" s="144"/>
    </row>
    <row r="5510" spans="1:14">
      <c r="A5510" s="144" t="str">
        <f>'[11]Depr Exp'!A5510</f>
        <v>E3670 DST U/G Conductor/Devices</v>
      </c>
      <c r="B5510" s="144" t="str">
        <f>'[11]Depr Exp'!B5510</f>
        <v>E3670 DST U/G Conductor/Devices-6</v>
      </c>
      <c r="C5510" s="144" t="str">
        <f>'[11]Depr Exp'!C5510</f>
        <v>403E</v>
      </c>
      <c r="D5510" s="144"/>
      <c r="E5510" s="282">
        <f>'[11]Depr Exp'!E5510</f>
        <v>43281</v>
      </c>
      <c r="F5510" s="523">
        <f>'[11]Depr Exp'!F5510</f>
        <v>940603917.89999998</v>
      </c>
      <c r="G5510" s="305">
        <f>'[11]Depr Exp'!G5510</f>
        <v>3.9300000000000002E-2</v>
      </c>
      <c r="H5510" s="524">
        <f>'[11]Depr Exp'!H5510</f>
        <v>3080477.84</v>
      </c>
      <c r="I5510" s="523">
        <f>'[11]Depr Exp'!I5510</f>
        <v>978782598.14999998</v>
      </c>
      <c r="J5510" s="305">
        <f>'[11]Depr Exp'!J5510</f>
        <v>3.9300000000000002E-2</v>
      </c>
      <c r="K5510" s="373">
        <f>'[11]Depr Exp'!K5510</f>
        <v>3205513.0089412499</v>
      </c>
      <c r="L5510" s="524">
        <f>'[11]Depr Exp'!L5510</f>
        <v>125035.17</v>
      </c>
      <c r="M5510" s="144"/>
      <c r="N5510" s="144"/>
    </row>
    <row r="5511" spans="1:14">
      <c r="A5511" s="144" t="str">
        <f>'[11]Depr Exp'!A5511</f>
        <v>E3670 DST U/G Conductor/Devices</v>
      </c>
      <c r="B5511" s="144" t="str">
        <f>'[11]Depr Exp'!B5511</f>
        <v>E3670 DST U/G Conductor/Devices-7</v>
      </c>
      <c r="C5511" s="144" t="str">
        <f>'[11]Depr Exp'!C5511</f>
        <v>403E</v>
      </c>
      <c r="D5511" s="144"/>
      <c r="E5511" s="282">
        <f>'[11]Depr Exp'!E5511</f>
        <v>43312</v>
      </c>
      <c r="F5511" s="523">
        <f>'[11]Depr Exp'!F5511</f>
        <v>945726849.03999996</v>
      </c>
      <c r="G5511" s="305">
        <f>'[11]Depr Exp'!G5511</f>
        <v>3.9300000000000002E-2</v>
      </c>
      <c r="H5511" s="524">
        <f>'[11]Depr Exp'!H5511</f>
        <v>3097255.43</v>
      </c>
      <c r="I5511" s="523">
        <f>'[11]Depr Exp'!I5511</f>
        <v>978782598.14999998</v>
      </c>
      <c r="J5511" s="305">
        <f>'[11]Depr Exp'!J5511</f>
        <v>3.9300000000000002E-2</v>
      </c>
      <c r="K5511" s="373">
        <f>'[11]Depr Exp'!K5511</f>
        <v>3205513.0089412499</v>
      </c>
      <c r="L5511" s="524">
        <f>'[11]Depr Exp'!L5511</f>
        <v>108257.58</v>
      </c>
      <c r="M5511" s="144"/>
      <c r="N5511" s="144"/>
    </row>
    <row r="5512" spans="1:14">
      <c r="A5512" s="144" t="str">
        <f>'[11]Depr Exp'!A5512</f>
        <v>E3670 DST U/G Conductor/Devices</v>
      </c>
      <c r="B5512" s="144" t="str">
        <f>'[11]Depr Exp'!B5512</f>
        <v>E3670 DST U/G Conductor/Devices-8</v>
      </c>
      <c r="C5512" s="144" t="str">
        <f>'[11]Depr Exp'!C5512</f>
        <v>403E</v>
      </c>
      <c r="D5512" s="144"/>
      <c r="E5512" s="282">
        <f>'[11]Depr Exp'!E5512</f>
        <v>43343</v>
      </c>
      <c r="F5512" s="523">
        <f>'[11]Depr Exp'!F5512</f>
        <v>952345752.82000005</v>
      </c>
      <c r="G5512" s="305">
        <f>'[11]Depr Exp'!G5512</f>
        <v>3.9300000000000002E-2</v>
      </c>
      <c r="H5512" s="524">
        <f>'[11]Depr Exp'!H5512</f>
        <v>3118932.34</v>
      </c>
      <c r="I5512" s="523">
        <f>'[11]Depr Exp'!I5512</f>
        <v>978782598.14999998</v>
      </c>
      <c r="J5512" s="305">
        <f>'[11]Depr Exp'!J5512</f>
        <v>3.9300000000000002E-2</v>
      </c>
      <c r="K5512" s="373">
        <f>'[11]Depr Exp'!K5512</f>
        <v>3205513.0089412499</v>
      </c>
      <c r="L5512" s="524">
        <f>'[11]Depr Exp'!L5512</f>
        <v>86580.67</v>
      </c>
      <c r="M5512" s="144"/>
      <c r="N5512" s="144"/>
    </row>
    <row r="5513" spans="1:14">
      <c r="A5513" s="144" t="str">
        <f>'[11]Depr Exp'!A5513</f>
        <v>E3670 DST U/G Conductor/Devices</v>
      </c>
      <c r="B5513" s="144" t="str">
        <f>'[11]Depr Exp'!B5513</f>
        <v>E3670 DST U/G Conductor/Devices-9</v>
      </c>
      <c r="C5513" s="144" t="str">
        <f>'[11]Depr Exp'!C5513</f>
        <v>403E</v>
      </c>
      <c r="D5513" s="144"/>
      <c r="E5513" s="282">
        <f>'[11]Depr Exp'!E5513</f>
        <v>43373</v>
      </c>
      <c r="F5513" s="523">
        <f>'[11]Depr Exp'!F5513</f>
        <v>957924062.10000002</v>
      </c>
      <c r="G5513" s="305">
        <f>'[11]Depr Exp'!G5513</f>
        <v>3.9300000000000002E-2</v>
      </c>
      <c r="H5513" s="524">
        <f>'[11]Depr Exp'!H5513</f>
        <v>3137201.3000000003</v>
      </c>
      <c r="I5513" s="523">
        <f>'[11]Depr Exp'!I5513</f>
        <v>978782598.14999998</v>
      </c>
      <c r="J5513" s="305">
        <f>'[11]Depr Exp'!J5513</f>
        <v>3.9300000000000002E-2</v>
      </c>
      <c r="K5513" s="373">
        <f>'[11]Depr Exp'!K5513</f>
        <v>3205513.0089412499</v>
      </c>
      <c r="L5513" s="524">
        <f>'[11]Depr Exp'!L5513</f>
        <v>68311.710000000006</v>
      </c>
      <c r="M5513" s="144"/>
      <c r="N5513" s="144"/>
    </row>
    <row r="5514" spans="1:14">
      <c r="A5514" s="144" t="str">
        <f>'[11]Depr Exp'!A5514</f>
        <v>E3670 DST U/G Conductor/Devices</v>
      </c>
      <c r="B5514" s="144" t="str">
        <f>'[11]Depr Exp'!B5514</f>
        <v>E3670 DST U/G Conductor/Devices-10</v>
      </c>
      <c r="C5514" s="144" t="str">
        <f>'[11]Depr Exp'!C5514</f>
        <v>403E</v>
      </c>
      <c r="D5514" s="144"/>
      <c r="E5514" s="282">
        <f>'[11]Depr Exp'!E5514</f>
        <v>43404</v>
      </c>
      <c r="F5514" s="523">
        <f>'[11]Depr Exp'!F5514</f>
        <v>964043435.13999999</v>
      </c>
      <c r="G5514" s="305">
        <f>'[11]Depr Exp'!G5514</f>
        <v>3.9300000000000002E-2</v>
      </c>
      <c r="H5514" s="524">
        <f>'[11]Depr Exp'!H5514</f>
        <v>3157242.25</v>
      </c>
      <c r="I5514" s="523">
        <f>'[11]Depr Exp'!I5514</f>
        <v>978782598.14999998</v>
      </c>
      <c r="J5514" s="305">
        <f>'[11]Depr Exp'!J5514</f>
        <v>3.9300000000000002E-2</v>
      </c>
      <c r="K5514" s="373">
        <f>'[11]Depr Exp'!K5514</f>
        <v>3205513.0089412499</v>
      </c>
      <c r="L5514" s="524">
        <f>'[11]Depr Exp'!L5514</f>
        <v>48270.76</v>
      </c>
      <c r="M5514" s="144"/>
      <c r="N5514" s="144"/>
    </row>
    <row r="5515" spans="1:14">
      <c r="A5515" s="144" t="str">
        <f>'[11]Depr Exp'!A5515</f>
        <v>E3670 DST U/G Conductor/Devices</v>
      </c>
      <c r="B5515" s="144" t="str">
        <f>'[11]Depr Exp'!B5515</f>
        <v>E3670 DST U/G Conductor/Devices-11</v>
      </c>
      <c r="C5515" s="144" t="str">
        <f>'[11]Depr Exp'!C5515</f>
        <v>403E</v>
      </c>
      <c r="D5515" s="144"/>
      <c r="E5515" s="282">
        <f>'[11]Depr Exp'!E5515</f>
        <v>43434</v>
      </c>
      <c r="F5515" s="523">
        <f>'[11]Depr Exp'!F5515</f>
        <v>971170779.51999998</v>
      </c>
      <c r="G5515" s="305">
        <f>'[11]Depr Exp'!G5515</f>
        <v>3.9300000000000002E-2</v>
      </c>
      <c r="H5515" s="524">
        <f>'[11]Depr Exp'!H5515</f>
        <v>3180584.3000000003</v>
      </c>
      <c r="I5515" s="523">
        <f>'[11]Depr Exp'!I5515</f>
        <v>978782598.14999998</v>
      </c>
      <c r="J5515" s="305">
        <f>'[11]Depr Exp'!J5515</f>
        <v>3.9300000000000002E-2</v>
      </c>
      <c r="K5515" s="373">
        <f>'[11]Depr Exp'!K5515</f>
        <v>3205513.0089412499</v>
      </c>
      <c r="L5515" s="524">
        <f>'[11]Depr Exp'!L5515</f>
        <v>24928.71</v>
      </c>
      <c r="M5515" s="144"/>
      <c r="N5515" s="144"/>
    </row>
    <row r="5516" spans="1:14">
      <c r="A5516" s="144" t="str">
        <f>'[11]Depr Exp'!A5516</f>
        <v>E3670 DST U/G Conductor/Devices</v>
      </c>
      <c r="B5516" s="144" t="str">
        <f>'[11]Depr Exp'!B5516</f>
        <v>E3670 DST U/G Conductor/Devices-12</v>
      </c>
      <c r="C5516" s="144" t="str">
        <f>'[11]Depr Exp'!C5516</f>
        <v>403E</v>
      </c>
      <c r="D5516" s="144"/>
      <c r="E5516" s="282">
        <f>'[11]Depr Exp'!E5516</f>
        <v>43465</v>
      </c>
      <c r="F5516" s="523">
        <f>'[11]Depr Exp'!F5516</f>
        <v>978782598.14999998</v>
      </c>
      <c r="G5516" s="305">
        <f>'[11]Depr Exp'!G5516</f>
        <v>3.9300000000000002E-2</v>
      </c>
      <c r="H5516" s="524">
        <f>'[11]Depr Exp'!H5516</f>
        <v>3205513</v>
      </c>
      <c r="I5516" s="523">
        <f>'[11]Depr Exp'!I5516</f>
        <v>978782598.14999998</v>
      </c>
      <c r="J5516" s="305">
        <f>'[11]Depr Exp'!J5516</f>
        <v>3.9300000000000002E-2</v>
      </c>
      <c r="K5516" s="373">
        <f>'[11]Depr Exp'!K5516</f>
        <v>3205513.0089412499</v>
      </c>
      <c r="L5516" s="524">
        <f>'[11]Depr Exp'!L5516</f>
        <v>0.01</v>
      </c>
      <c r="M5516" s="144"/>
      <c r="N5516" s="144"/>
    </row>
    <row r="5517" spans="1:14" ht="15.75" thickBot="1">
      <c r="A5517" s="159" t="str">
        <f>'[11]Depr Exp'!A5517</f>
        <v>E3670 DST U/G Conductor/Devices Total</v>
      </c>
      <c r="B5517" s="144">
        <f>'[11]Depr Exp'!B5517</f>
        <v>0</v>
      </c>
      <c r="C5517" s="502" t="str">
        <f>'[11]Depr Exp'!C5517</f>
        <v>EDST</v>
      </c>
      <c r="D5517" s="144"/>
      <c r="E5517" s="281" t="str">
        <f>'[11]Depr Exp'!E5517</f>
        <v>Total</v>
      </c>
      <c r="F5517" s="141">
        <f>'[11]Depr Exp'!F5517</f>
        <v>0</v>
      </c>
      <c r="G5517" s="252">
        <f>'[11]Depr Exp'!G5517</f>
        <v>0</v>
      </c>
      <c r="H5517" s="286">
        <f>'[11]Depr Exp'!H5517</f>
        <v>37180396.609999999</v>
      </c>
      <c r="I5517" s="141">
        <f>'[11]Depr Exp'!I5517</f>
        <v>0</v>
      </c>
      <c r="J5517" s="252">
        <f>'[11]Depr Exp'!J5517</f>
        <v>0</v>
      </c>
      <c r="K5517" s="286">
        <f>'[11]Depr Exp'!K5517</f>
        <v>38466156.107294992</v>
      </c>
      <c r="L5517" s="286">
        <f>'[11]Depr Exp'!L5517</f>
        <v>1285759.5</v>
      </c>
      <c r="M5517" s="144"/>
      <c r="N5517" s="144"/>
    </row>
    <row r="5518" spans="1:14" ht="13.5" thickTop="1">
      <c r="A5518" s="144" t="str">
        <f>'[11]Depr Exp'!A5518</f>
        <v>E368 DST Line Transformers</v>
      </c>
      <c r="B5518" s="144" t="str">
        <f>'[11]Depr Exp'!B5518</f>
        <v>E368 DST Line Transformers-1</v>
      </c>
      <c r="C5518" s="144" t="str">
        <f>'[11]Depr Exp'!C5518</f>
        <v>403E</v>
      </c>
      <c r="D5518" s="144"/>
      <c r="E5518" s="282">
        <f>'[11]Depr Exp'!E5518</f>
        <v>43131</v>
      </c>
      <c r="F5518" s="523">
        <f>'[11]Depr Exp'!F5518</f>
        <v>482621702.22000003</v>
      </c>
      <c r="G5518" s="305">
        <f>'[11]Depr Exp'!G5518</f>
        <v>4.0599999999999997E-2</v>
      </c>
      <c r="H5518" s="524">
        <f>'[11]Depr Exp'!H5518</f>
        <v>1632870.09</v>
      </c>
      <c r="I5518" s="523">
        <f>'[11]Depr Exp'!I5518</f>
        <v>498593088.37</v>
      </c>
      <c r="J5518" s="305">
        <f>'[11]Depr Exp'!J5518</f>
        <v>4.0599999999999997E-2</v>
      </c>
      <c r="K5518" s="373">
        <f>'[11]Depr Exp'!K5518</f>
        <v>1686906.6156518331</v>
      </c>
      <c r="L5518" s="524">
        <f>'[11]Depr Exp'!L5518</f>
        <v>54036.53</v>
      </c>
      <c r="M5518" s="144"/>
      <c r="N5518" s="144"/>
    </row>
    <row r="5519" spans="1:14">
      <c r="A5519" s="144" t="str">
        <f>'[11]Depr Exp'!A5519</f>
        <v>E368 DST Line Transformers</v>
      </c>
      <c r="B5519" s="144" t="str">
        <f>'[11]Depr Exp'!B5519</f>
        <v>E368 DST Line Transformers-2</v>
      </c>
      <c r="C5519" s="144" t="str">
        <f>'[11]Depr Exp'!C5519</f>
        <v>403E</v>
      </c>
      <c r="D5519" s="144"/>
      <c r="E5519" s="282">
        <f>'[11]Depr Exp'!E5519</f>
        <v>43159</v>
      </c>
      <c r="F5519" s="523">
        <f>'[11]Depr Exp'!F5519</f>
        <v>484438737.49000001</v>
      </c>
      <c r="G5519" s="305">
        <f>'[11]Depr Exp'!G5519</f>
        <v>4.0599999999999997E-2</v>
      </c>
      <c r="H5519" s="524">
        <f>'[11]Depr Exp'!H5519</f>
        <v>1639017.73</v>
      </c>
      <c r="I5519" s="523">
        <f>'[11]Depr Exp'!I5519</f>
        <v>498593088.37</v>
      </c>
      <c r="J5519" s="305">
        <f>'[11]Depr Exp'!J5519</f>
        <v>4.0599999999999997E-2</v>
      </c>
      <c r="K5519" s="373">
        <f>'[11]Depr Exp'!K5519</f>
        <v>1686906.6156518331</v>
      </c>
      <c r="L5519" s="524">
        <f>'[11]Depr Exp'!L5519</f>
        <v>47888.89</v>
      </c>
      <c r="M5519" s="144"/>
      <c r="N5519" s="144"/>
    </row>
    <row r="5520" spans="1:14">
      <c r="A5520" s="144" t="str">
        <f>'[11]Depr Exp'!A5520</f>
        <v>E368 DST Line Transformers</v>
      </c>
      <c r="B5520" s="144" t="str">
        <f>'[11]Depr Exp'!B5520</f>
        <v>E368 DST Line Transformers-3</v>
      </c>
      <c r="C5520" s="144" t="str">
        <f>'[11]Depr Exp'!C5520</f>
        <v>403E</v>
      </c>
      <c r="D5520" s="144"/>
      <c r="E5520" s="282">
        <f>'[11]Depr Exp'!E5520</f>
        <v>43190</v>
      </c>
      <c r="F5520" s="523">
        <f>'[11]Depr Exp'!F5520</f>
        <v>487270995.69999999</v>
      </c>
      <c r="G5520" s="305">
        <f>'[11]Depr Exp'!G5520</f>
        <v>4.0599999999999997E-2</v>
      </c>
      <c r="H5520" s="524">
        <f>'[11]Depr Exp'!H5520</f>
        <v>1648600.2000000002</v>
      </c>
      <c r="I5520" s="523">
        <f>'[11]Depr Exp'!I5520</f>
        <v>498593088.37</v>
      </c>
      <c r="J5520" s="305">
        <f>'[11]Depr Exp'!J5520</f>
        <v>4.0599999999999997E-2</v>
      </c>
      <c r="K5520" s="373">
        <f>'[11]Depr Exp'!K5520</f>
        <v>1686906.6156518331</v>
      </c>
      <c r="L5520" s="524">
        <f>'[11]Depr Exp'!L5520</f>
        <v>38306.42</v>
      </c>
      <c r="M5520" s="144"/>
      <c r="N5520" s="144"/>
    </row>
    <row r="5521" spans="1:14">
      <c r="A5521" s="144" t="str">
        <f>'[11]Depr Exp'!A5521</f>
        <v>E368 DST Line Transformers</v>
      </c>
      <c r="B5521" s="144" t="str">
        <f>'[11]Depr Exp'!B5521</f>
        <v>E368 DST Line Transformers-4</v>
      </c>
      <c r="C5521" s="144" t="str">
        <f>'[11]Depr Exp'!C5521</f>
        <v>403E</v>
      </c>
      <c r="D5521" s="144"/>
      <c r="E5521" s="282">
        <f>'[11]Depr Exp'!E5521</f>
        <v>43220</v>
      </c>
      <c r="F5521" s="523">
        <f>'[11]Depr Exp'!F5521</f>
        <v>489323178.07999998</v>
      </c>
      <c r="G5521" s="305">
        <f>'[11]Depr Exp'!G5521</f>
        <v>4.0599999999999997E-2</v>
      </c>
      <c r="H5521" s="524">
        <f>'[11]Depr Exp'!H5521</f>
        <v>1655543.41</v>
      </c>
      <c r="I5521" s="523">
        <f>'[11]Depr Exp'!I5521</f>
        <v>498593088.37</v>
      </c>
      <c r="J5521" s="305">
        <f>'[11]Depr Exp'!J5521</f>
        <v>4.0599999999999997E-2</v>
      </c>
      <c r="K5521" s="373">
        <f>'[11]Depr Exp'!K5521</f>
        <v>1686906.6156518331</v>
      </c>
      <c r="L5521" s="524">
        <f>'[11]Depr Exp'!L5521</f>
        <v>31363.21</v>
      </c>
      <c r="M5521" s="144"/>
      <c r="N5521" s="144"/>
    </row>
    <row r="5522" spans="1:14">
      <c r="A5522" s="144" t="str">
        <f>'[11]Depr Exp'!A5522</f>
        <v>E368 DST Line Transformers</v>
      </c>
      <c r="B5522" s="144" t="str">
        <f>'[11]Depr Exp'!B5522</f>
        <v>E368 DST Line Transformers-5</v>
      </c>
      <c r="C5522" s="144" t="str">
        <f>'[11]Depr Exp'!C5522</f>
        <v>403E</v>
      </c>
      <c r="D5522" s="144"/>
      <c r="E5522" s="282">
        <f>'[11]Depr Exp'!E5522</f>
        <v>43251</v>
      </c>
      <c r="F5522" s="523">
        <f>'[11]Depr Exp'!F5522</f>
        <v>489614694.47000003</v>
      </c>
      <c r="G5522" s="305">
        <f>'[11]Depr Exp'!G5522</f>
        <v>4.0599999999999997E-2</v>
      </c>
      <c r="H5522" s="524">
        <f>'[11]Depr Exp'!H5522</f>
        <v>1656529.72</v>
      </c>
      <c r="I5522" s="523">
        <f>'[11]Depr Exp'!I5522</f>
        <v>498593088.37</v>
      </c>
      <c r="J5522" s="305">
        <f>'[11]Depr Exp'!J5522</f>
        <v>4.0599999999999997E-2</v>
      </c>
      <c r="K5522" s="373">
        <f>'[11]Depr Exp'!K5522</f>
        <v>1686906.6156518331</v>
      </c>
      <c r="L5522" s="524">
        <f>'[11]Depr Exp'!L5522</f>
        <v>30376.9</v>
      </c>
      <c r="M5522" s="144"/>
      <c r="N5522" s="144"/>
    </row>
    <row r="5523" spans="1:14">
      <c r="A5523" s="144" t="str">
        <f>'[11]Depr Exp'!A5523</f>
        <v>E368 DST Line Transformers</v>
      </c>
      <c r="B5523" s="144" t="str">
        <f>'[11]Depr Exp'!B5523</f>
        <v>E368 DST Line Transformers-6</v>
      </c>
      <c r="C5523" s="144" t="str">
        <f>'[11]Depr Exp'!C5523</f>
        <v>403E</v>
      </c>
      <c r="D5523" s="144"/>
      <c r="E5523" s="282">
        <f>'[11]Depr Exp'!E5523</f>
        <v>43281</v>
      </c>
      <c r="F5523" s="523">
        <f>'[11]Depr Exp'!F5523</f>
        <v>490519526.91000003</v>
      </c>
      <c r="G5523" s="305">
        <f>'[11]Depr Exp'!G5523</f>
        <v>4.0599999999999997E-2</v>
      </c>
      <c r="H5523" s="524">
        <f>'[11]Depr Exp'!H5523</f>
        <v>1659591.06</v>
      </c>
      <c r="I5523" s="523">
        <f>'[11]Depr Exp'!I5523</f>
        <v>498593088.37</v>
      </c>
      <c r="J5523" s="305">
        <f>'[11]Depr Exp'!J5523</f>
        <v>4.0599999999999997E-2</v>
      </c>
      <c r="K5523" s="373">
        <f>'[11]Depr Exp'!K5523</f>
        <v>1686906.6156518331</v>
      </c>
      <c r="L5523" s="524">
        <f>'[11]Depr Exp'!L5523</f>
        <v>27315.56</v>
      </c>
      <c r="M5523" s="144"/>
      <c r="N5523" s="144"/>
    </row>
    <row r="5524" spans="1:14">
      <c r="A5524" s="144" t="str">
        <f>'[11]Depr Exp'!A5524</f>
        <v>E368 DST Line Transformers</v>
      </c>
      <c r="B5524" s="144" t="str">
        <f>'[11]Depr Exp'!B5524</f>
        <v>E368 DST Line Transformers-7</v>
      </c>
      <c r="C5524" s="144" t="str">
        <f>'[11]Depr Exp'!C5524</f>
        <v>403E</v>
      </c>
      <c r="D5524" s="144"/>
      <c r="E5524" s="282">
        <f>'[11]Depr Exp'!E5524</f>
        <v>43312</v>
      </c>
      <c r="F5524" s="523">
        <f>'[11]Depr Exp'!F5524</f>
        <v>492030418.88</v>
      </c>
      <c r="G5524" s="305">
        <f>'[11]Depr Exp'!G5524</f>
        <v>4.0599999999999997E-2</v>
      </c>
      <c r="H5524" s="524">
        <f>'[11]Depr Exp'!H5524</f>
        <v>1664702.92</v>
      </c>
      <c r="I5524" s="523">
        <f>'[11]Depr Exp'!I5524</f>
        <v>498593088.37</v>
      </c>
      <c r="J5524" s="305">
        <f>'[11]Depr Exp'!J5524</f>
        <v>4.0599999999999997E-2</v>
      </c>
      <c r="K5524" s="373">
        <f>'[11]Depr Exp'!K5524</f>
        <v>1686906.6156518331</v>
      </c>
      <c r="L5524" s="524">
        <f>'[11]Depr Exp'!L5524</f>
        <v>22203.7</v>
      </c>
      <c r="M5524" s="144"/>
      <c r="N5524" s="144"/>
    </row>
    <row r="5525" spans="1:14">
      <c r="A5525" s="144" t="str">
        <f>'[11]Depr Exp'!A5525</f>
        <v>E368 DST Line Transformers</v>
      </c>
      <c r="B5525" s="144" t="str">
        <f>'[11]Depr Exp'!B5525</f>
        <v>E368 DST Line Transformers-8</v>
      </c>
      <c r="C5525" s="144" t="str">
        <f>'[11]Depr Exp'!C5525</f>
        <v>403E</v>
      </c>
      <c r="D5525" s="144"/>
      <c r="E5525" s="282">
        <f>'[11]Depr Exp'!E5525</f>
        <v>43343</v>
      </c>
      <c r="F5525" s="523">
        <f>'[11]Depr Exp'!F5525</f>
        <v>493358639.80000001</v>
      </c>
      <c r="G5525" s="305">
        <f>'[11]Depr Exp'!G5525</f>
        <v>4.0599999999999997E-2</v>
      </c>
      <c r="H5525" s="524">
        <f>'[11]Depr Exp'!H5525</f>
        <v>1669196.73</v>
      </c>
      <c r="I5525" s="523">
        <f>'[11]Depr Exp'!I5525</f>
        <v>498593088.37</v>
      </c>
      <c r="J5525" s="305">
        <f>'[11]Depr Exp'!J5525</f>
        <v>4.0599999999999997E-2</v>
      </c>
      <c r="K5525" s="373">
        <f>'[11]Depr Exp'!K5525</f>
        <v>1686906.6156518331</v>
      </c>
      <c r="L5525" s="524">
        <f>'[11]Depr Exp'!L5525</f>
        <v>17709.89</v>
      </c>
      <c r="M5525" s="144"/>
      <c r="N5525" s="144"/>
    </row>
    <row r="5526" spans="1:14">
      <c r="A5526" s="144" t="str">
        <f>'[11]Depr Exp'!A5526</f>
        <v>E368 DST Line Transformers</v>
      </c>
      <c r="B5526" s="144" t="str">
        <f>'[11]Depr Exp'!B5526</f>
        <v>E368 DST Line Transformers-9</v>
      </c>
      <c r="C5526" s="144" t="str">
        <f>'[11]Depr Exp'!C5526</f>
        <v>403E</v>
      </c>
      <c r="D5526" s="144"/>
      <c r="E5526" s="282">
        <f>'[11]Depr Exp'!E5526</f>
        <v>43373</v>
      </c>
      <c r="F5526" s="523">
        <f>'[11]Depr Exp'!F5526</f>
        <v>495153135.95999998</v>
      </c>
      <c r="G5526" s="305">
        <f>'[11]Depr Exp'!G5526</f>
        <v>4.0599999999999997E-2</v>
      </c>
      <c r="H5526" s="524">
        <f>'[11]Depr Exp'!H5526</f>
        <v>1675268.1099999999</v>
      </c>
      <c r="I5526" s="523">
        <f>'[11]Depr Exp'!I5526</f>
        <v>498593088.37</v>
      </c>
      <c r="J5526" s="305">
        <f>'[11]Depr Exp'!J5526</f>
        <v>4.0599999999999997E-2</v>
      </c>
      <c r="K5526" s="373">
        <f>'[11]Depr Exp'!K5526</f>
        <v>1686906.6156518331</v>
      </c>
      <c r="L5526" s="524">
        <f>'[11]Depr Exp'!L5526</f>
        <v>11638.51</v>
      </c>
      <c r="M5526" s="144"/>
      <c r="N5526" s="144"/>
    </row>
    <row r="5527" spans="1:14">
      <c r="A5527" s="144" t="str">
        <f>'[11]Depr Exp'!A5527</f>
        <v>E368 DST Line Transformers</v>
      </c>
      <c r="B5527" s="144" t="str">
        <f>'[11]Depr Exp'!B5527</f>
        <v>E368 DST Line Transformers-10</v>
      </c>
      <c r="C5527" s="144" t="str">
        <f>'[11]Depr Exp'!C5527</f>
        <v>403E</v>
      </c>
      <c r="D5527" s="144"/>
      <c r="E5527" s="282">
        <f>'[11]Depr Exp'!E5527</f>
        <v>43404</v>
      </c>
      <c r="F5527" s="523">
        <f>'[11]Depr Exp'!F5527</f>
        <v>496275722.83999997</v>
      </c>
      <c r="G5527" s="305">
        <f>'[11]Depr Exp'!G5527</f>
        <v>4.0599999999999997E-2</v>
      </c>
      <c r="H5527" s="524">
        <f>'[11]Depr Exp'!H5527</f>
        <v>1679066.19</v>
      </c>
      <c r="I5527" s="523">
        <f>'[11]Depr Exp'!I5527</f>
        <v>498593088.37</v>
      </c>
      <c r="J5527" s="305">
        <f>'[11]Depr Exp'!J5527</f>
        <v>4.0599999999999997E-2</v>
      </c>
      <c r="K5527" s="373">
        <f>'[11]Depr Exp'!K5527</f>
        <v>1686906.6156518331</v>
      </c>
      <c r="L5527" s="524">
        <f>'[11]Depr Exp'!L5527</f>
        <v>7840.43</v>
      </c>
      <c r="M5527" s="144"/>
      <c r="N5527" s="144"/>
    </row>
    <row r="5528" spans="1:14">
      <c r="A5528" s="144" t="str">
        <f>'[11]Depr Exp'!A5528</f>
        <v>E368 DST Line Transformers</v>
      </c>
      <c r="B5528" s="144" t="str">
        <f>'[11]Depr Exp'!B5528</f>
        <v>E368 DST Line Transformers-11</v>
      </c>
      <c r="C5528" s="144" t="str">
        <f>'[11]Depr Exp'!C5528</f>
        <v>403E</v>
      </c>
      <c r="D5528" s="144"/>
      <c r="E5528" s="282">
        <f>'[11]Depr Exp'!E5528</f>
        <v>43434</v>
      </c>
      <c r="F5528" s="523">
        <f>'[11]Depr Exp'!F5528</f>
        <v>496935821</v>
      </c>
      <c r="G5528" s="305">
        <f>'[11]Depr Exp'!G5528</f>
        <v>4.0599999999999997E-2</v>
      </c>
      <c r="H5528" s="524">
        <f>'[11]Depr Exp'!H5528</f>
        <v>1681299.5299999998</v>
      </c>
      <c r="I5528" s="523">
        <f>'[11]Depr Exp'!I5528</f>
        <v>498593088.37</v>
      </c>
      <c r="J5528" s="305">
        <f>'[11]Depr Exp'!J5528</f>
        <v>4.0599999999999997E-2</v>
      </c>
      <c r="K5528" s="373">
        <f>'[11]Depr Exp'!K5528</f>
        <v>1686906.6156518331</v>
      </c>
      <c r="L5528" s="524">
        <f>'[11]Depr Exp'!L5528</f>
        <v>5607.09</v>
      </c>
      <c r="M5528" s="144"/>
      <c r="N5528" s="144"/>
    </row>
    <row r="5529" spans="1:14">
      <c r="A5529" s="144" t="str">
        <f>'[11]Depr Exp'!A5529</f>
        <v>E368 DST Line Transformers</v>
      </c>
      <c r="B5529" s="144" t="str">
        <f>'[11]Depr Exp'!B5529</f>
        <v>E368 DST Line Transformers-12</v>
      </c>
      <c r="C5529" s="144" t="str">
        <f>'[11]Depr Exp'!C5529</f>
        <v>403E</v>
      </c>
      <c r="D5529" s="144"/>
      <c r="E5529" s="282">
        <f>'[11]Depr Exp'!E5529</f>
        <v>43465</v>
      </c>
      <c r="F5529" s="523">
        <f>'[11]Depr Exp'!F5529</f>
        <v>498593088.37</v>
      </c>
      <c r="G5529" s="305">
        <f>'[11]Depr Exp'!G5529</f>
        <v>4.0599999999999997E-2</v>
      </c>
      <c r="H5529" s="524">
        <f>'[11]Depr Exp'!H5529</f>
        <v>1686906.62</v>
      </c>
      <c r="I5529" s="523">
        <f>'[11]Depr Exp'!I5529</f>
        <v>498593088.37</v>
      </c>
      <c r="J5529" s="305">
        <f>'[11]Depr Exp'!J5529</f>
        <v>4.0599999999999997E-2</v>
      </c>
      <c r="K5529" s="373">
        <f>'[11]Depr Exp'!K5529</f>
        <v>1686906.6156518331</v>
      </c>
      <c r="L5529" s="524">
        <f>'[11]Depr Exp'!L5529</f>
        <v>0</v>
      </c>
      <c r="M5529" s="144"/>
      <c r="N5529" s="144"/>
    </row>
    <row r="5530" spans="1:14" ht="15.75" thickBot="1">
      <c r="A5530" s="159" t="str">
        <f>'[11]Depr Exp'!A5530</f>
        <v>E368 DST Line Transformers Total</v>
      </c>
      <c r="B5530" s="144">
        <f>'[11]Depr Exp'!B5530</f>
        <v>0</v>
      </c>
      <c r="C5530" s="502" t="str">
        <f>'[11]Depr Exp'!C5530</f>
        <v>EDST</v>
      </c>
      <c r="D5530" s="144"/>
      <c r="E5530" s="281" t="str">
        <f>'[11]Depr Exp'!E5530</f>
        <v>Total</v>
      </c>
      <c r="F5530" s="141">
        <f>'[11]Depr Exp'!F5530</f>
        <v>0</v>
      </c>
      <c r="G5530" s="252">
        <f>'[11]Depr Exp'!G5530</f>
        <v>0</v>
      </c>
      <c r="H5530" s="286">
        <f>'[11]Depr Exp'!H5530</f>
        <v>19948592.310000002</v>
      </c>
      <c r="I5530" s="141">
        <f>'[11]Depr Exp'!I5530</f>
        <v>0</v>
      </c>
      <c r="J5530" s="252">
        <f>'[11]Depr Exp'!J5530</f>
        <v>0</v>
      </c>
      <c r="K5530" s="286">
        <f>'[11]Depr Exp'!K5530</f>
        <v>20242879.387822002</v>
      </c>
      <c r="L5530" s="286">
        <f>'[11]Depr Exp'!L5530</f>
        <v>294287.08</v>
      </c>
      <c r="M5530" s="144"/>
      <c r="N5530" s="144"/>
    </row>
    <row r="5531" spans="1:14" ht="13.5" thickTop="1">
      <c r="A5531" s="144" t="str">
        <f>'[11]Depr Exp'!A5531</f>
        <v>E369 DST Services</v>
      </c>
      <c r="B5531" s="144" t="str">
        <f>'[11]Depr Exp'!B5531</f>
        <v>E369 DST Services-1</v>
      </c>
      <c r="C5531" s="144" t="str">
        <f>'[11]Depr Exp'!C5531</f>
        <v>403E</v>
      </c>
      <c r="D5531" s="144"/>
      <c r="E5531" s="282">
        <f>'[11]Depr Exp'!E5531</f>
        <v>43131</v>
      </c>
      <c r="F5531" s="523">
        <f>'[11]Depr Exp'!F5531</f>
        <v>185715434.83000001</v>
      </c>
      <c r="G5531" s="305">
        <f>'[11]Depr Exp'!G5531</f>
        <v>3.15E-2</v>
      </c>
      <c r="H5531" s="524">
        <f>'[11]Depr Exp'!H5531</f>
        <v>487503.02</v>
      </c>
      <c r="I5531" s="523">
        <f>'[11]Depr Exp'!I5531</f>
        <v>188777028.47999999</v>
      </c>
      <c r="J5531" s="305">
        <f>'[11]Depr Exp'!J5531</f>
        <v>3.15E-2</v>
      </c>
      <c r="K5531" s="373">
        <f>'[11]Depr Exp'!K5531</f>
        <v>495539.69975999999</v>
      </c>
      <c r="L5531" s="524">
        <f>'[11]Depr Exp'!L5531</f>
        <v>8036.68</v>
      </c>
      <c r="M5531" s="144"/>
      <c r="N5531" s="144"/>
    </row>
    <row r="5532" spans="1:14">
      <c r="A5532" s="144" t="str">
        <f>'[11]Depr Exp'!A5532</f>
        <v>E369 DST Services</v>
      </c>
      <c r="B5532" s="144" t="str">
        <f>'[11]Depr Exp'!B5532</f>
        <v>E369 DST Services-2</v>
      </c>
      <c r="C5532" s="144" t="str">
        <f>'[11]Depr Exp'!C5532</f>
        <v>403E</v>
      </c>
      <c r="D5532" s="144"/>
      <c r="E5532" s="282">
        <f>'[11]Depr Exp'!E5532</f>
        <v>43159</v>
      </c>
      <c r="F5532" s="523">
        <f>'[11]Depr Exp'!F5532</f>
        <v>186018441.08000001</v>
      </c>
      <c r="G5532" s="305">
        <f>'[11]Depr Exp'!G5532</f>
        <v>3.15E-2</v>
      </c>
      <c r="H5532" s="524">
        <f>'[11]Depr Exp'!H5532</f>
        <v>488298.4</v>
      </c>
      <c r="I5532" s="523">
        <f>'[11]Depr Exp'!I5532</f>
        <v>188777028.47999999</v>
      </c>
      <c r="J5532" s="305">
        <f>'[11]Depr Exp'!J5532</f>
        <v>3.15E-2</v>
      </c>
      <c r="K5532" s="373">
        <f>'[11]Depr Exp'!K5532</f>
        <v>495539.69975999999</v>
      </c>
      <c r="L5532" s="524">
        <f>'[11]Depr Exp'!L5532</f>
        <v>7241.3</v>
      </c>
      <c r="M5532" s="144"/>
      <c r="N5532" s="144"/>
    </row>
    <row r="5533" spans="1:14">
      <c r="A5533" s="144" t="str">
        <f>'[11]Depr Exp'!A5533</f>
        <v>E369 DST Services</v>
      </c>
      <c r="B5533" s="144" t="str">
        <f>'[11]Depr Exp'!B5533</f>
        <v>E369 DST Services-3</v>
      </c>
      <c r="C5533" s="144" t="str">
        <f>'[11]Depr Exp'!C5533</f>
        <v>403E</v>
      </c>
      <c r="D5533" s="144"/>
      <c r="E5533" s="282">
        <f>'[11]Depr Exp'!E5533</f>
        <v>43190</v>
      </c>
      <c r="F5533" s="523">
        <f>'[11]Depr Exp'!F5533</f>
        <v>186268405.09</v>
      </c>
      <c r="G5533" s="305">
        <f>'[11]Depr Exp'!G5533</f>
        <v>3.15E-2</v>
      </c>
      <c r="H5533" s="524">
        <f>'[11]Depr Exp'!H5533</f>
        <v>488954.56</v>
      </c>
      <c r="I5533" s="523">
        <f>'[11]Depr Exp'!I5533</f>
        <v>188777028.47999999</v>
      </c>
      <c r="J5533" s="305">
        <f>'[11]Depr Exp'!J5533</f>
        <v>3.15E-2</v>
      </c>
      <c r="K5533" s="373">
        <f>'[11]Depr Exp'!K5533</f>
        <v>495539.69975999999</v>
      </c>
      <c r="L5533" s="524">
        <f>'[11]Depr Exp'!L5533</f>
        <v>6585.14</v>
      </c>
      <c r="M5533" s="144"/>
      <c r="N5533" s="144"/>
    </row>
    <row r="5534" spans="1:14">
      <c r="A5534" s="144" t="str">
        <f>'[11]Depr Exp'!A5534</f>
        <v>E369 DST Services</v>
      </c>
      <c r="B5534" s="144" t="str">
        <f>'[11]Depr Exp'!B5534</f>
        <v>E369 DST Services-4</v>
      </c>
      <c r="C5534" s="144" t="str">
        <f>'[11]Depr Exp'!C5534</f>
        <v>403E</v>
      </c>
      <c r="D5534" s="144"/>
      <c r="E5534" s="282">
        <f>'[11]Depr Exp'!E5534</f>
        <v>43220</v>
      </c>
      <c r="F5534" s="523">
        <f>'[11]Depr Exp'!F5534</f>
        <v>186523470.31</v>
      </c>
      <c r="G5534" s="305">
        <f>'[11]Depr Exp'!G5534</f>
        <v>3.15E-2</v>
      </c>
      <c r="H5534" s="524">
        <f>'[11]Depr Exp'!H5534</f>
        <v>489624.11</v>
      </c>
      <c r="I5534" s="523">
        <f>'[11]Depr Exp'!I5534</f>
        <v>188777028.47999999</v>
      </c>
      <c r="J5534" s="305">
        <f>'[11]Depr Exp'!J5534</f>
        <v>3.15E-2</v>
      </c>
      <c r="K5534" s="373">
        <f>'[11]Depr Exp'!K5534</f>
        <v>495539.69975999999</v>
      </c>
      <c r="L5534" s="524">
        <f>'[11]Depr Exp'!L5534</f>
        <v>5915.59</v>
      </c>
      <c r="M5534" s="144"/>
      <c r="N5534" s="144"/>
    </row>
    <row r="5535" spans="1:14">
      <c r="A5535" s="144" t="str">
        <f>'[11]Depr Exp'!A5535</f>
        <v>E369 DST Services</v>
      </c>
      <c r="B5535" s="144" t="str">
        <f>'[11]Depr Exp'!B5535</f>
        <v>E369 DST Services-5</v>
      </c>
      <c r="C5535" s="144" t="str">
        <f>'[11]Depr Exp'!C5535</f>
        <v>403E</v>
      </c>
      <c r="D5535" s="144"/>
      <c r="E5535" s="282">
        <f>'[11]Depr Exp'!E5535</f>
        <v>43251</v>
      </c>
      <c r="F5535" s="523">
        <f>'[11]Depr Exp'!F5535</f>
        <v>186720102.53</v>
      </c>
      <c r="G5535" s="305">
        <f>'[11]Depr Exp'!G5535</f>
        <v>3.15E-2</v>
      </c>
      <c r="H5535" s="524">
        <f>'[11]Depr Exp'!H5535</f>
        <v>490140.27</v>
      </c>
      <c r="I5535" s="523">
        <f>'[11]Depr Exp'!I5535</f>
        <v>188777028.47999999</v>
      </c>
      <c r="J5535" s="305">
        <f>'[11]Depr Exp'!J5535</f>
        <v>3.15E-2</v>
      </c>
      <c r="K5535" s="373">
        <f>'[11]Depr Exp'!K5535</f>
        <v>495539.69975999999</v>
      </c>
      <c r="L5535" s="524">
        <f>'[11]Depr Exp'!L5535</f>
        <v>5399.43</v>
      </c>
      <c r="M5535" s="144"/>
      <c r="N5535" s="144"/>
    </row>
    <row r="5536" spans="1:14">
      <c r="A5536" s="144" t="str">
        <f>'[11]Depr Exp'!A5536</f>
        <v>E369 DST Services</v>
      </c>
      <c r="B5536" s="144" t="str">
        <f>'[11]Depr Exp'!B5536</f>
        <v>E369 DST Services-6</v>
      </c>
      <c r="C5536" s="144" t="str">
        <f>'[11]Depr Exp'!C5536</f>
        <v>403E</v>
      </c>
      <c r="D5536" s="144"/>
      <c r="E5536" s="282">
        <f>'[11]Depr Exp'!E5536</f>
        <v>43281</v>
      </c>
      <c r="F5536" s="523">
        <f>'[11]Depr Exp'!F5536</f>
        <v>186870604.11000001</v>
      </c>
      <c r="G5536" s="305">
        <f>'[11]Depr Exp'!G5536</f>
        <v>3.15E-2</v>
      </c>
      <c r="H5536" s="524">
        <f>'[11]Depr Exp'!H5536</f>
        <v>490535.32999999996</v>
      </c>
      <c r="I5536" s="523">
        <f>'[11]Depr Exp'!I5536</f>
        <v>188777028.47999999</v>
      </c>
      <c r="J5536" s="305">
        <f>'[11]Depr Exp'!J5536</f>
        <v>3.15E-2</v>
      </c>
      <c r="K5536" s="373">
        <f>'[11]Depr Exp'!K5536</f>
        <v>495539.69975999999</v>
      </c>
      <c r="L5536" s="524">
        <f>'[11]Depr Exp'!L5536</f>
        <v>5004.37</v>
      </c>
      <c r="M5536" s="144"/>
      <c r="N5536" s="144"/>
    </row>
    <row r="5537" spans="1:14">
      <c r="A5537" s="144" t="str">
        <f>'[11]Depr Exp'!A5537</f>
        <v>E369 DST Services</v>
      </c>
      <c r="B5537" s="144" t="str">
        <f>'[11]Depr Exp'!B5537</f>
        <v>E369 DST Services-7</v>
      </c>
      <c r="C5537" s="144" t="str">
        <f>'[11]Depr Exp'!C5537</f>
        <v>403E</v>
      </c>
      <c r="D5537" s="144"/>
      <c r="E5537" s="282">
        <f>'[11]Depr Exp'!E5537</f>
        <v>43312</v>
      </c>
      <c r="F5537" s="523">
        <f>'[11]Depr Exp'!F5537</f>
        <v>186975668.81999999</v>
      </c>
      <c r="G5537" s="305">
        <f>'[11]Depr Exp'!G5537</f>
        <v>3.15E-2</v>
      </c>
      <c r="H5537" s="524">
        <f>'[11]Depr Exp'!H5537</f>
        <v>490811.13</v>
      </c>
      <c r="I5537" s="523">
        <f>'[11]Depr Exp'!I5537</f>
        <v>188777028.47999999</v>
      </c>
      <c r="J5537" s="305">
        <f>'[11]Depr Exp'!J5537</f>
        <v>3.15E-2</v>
      </c>
      <c r="K5537" s="373">
        <f>'[11]Depr Exp'!K5537</f>
        <v>495539.69975999999</v>
      </c>
      <c r="L5537" s="524">
        <f>'[11]Depr Exp'!L5537</f>
        <v>4728.57</v>
      </c>
      <c r="M5537" s="144"/>
      <c r="N5537" s="144"/>
    </row>
    <row r="5538" spans="1:14">
      <c r="A5538" s="144" t="str">
        <f>'[11]Depr Exp'!A5538</f>
        <v>E369 DST Services</v>
      </c>
      <c r="B5538" s="144" t="str">
        <f>'[11]Depr Exp'!B5538</f>
        <v>E369 DST Services-8</v>
      </c>
      <c r="C5538" s="144" t="str">
        <f>'[11]Depr Exp'!C5538</f>
        <v>403E</v>
      </c>
      <c r="D5538" s="144"/>
      <c r="E5538" s="282">
        <f>'[11]Depr Exp'!E5538</f>
        <v>43343</v>
      </c>
      <c r="F5538" s="523">
        <f>'[11]Depr Exp'!F5538</f>
        <v>187146078.34999999</v>
      </c>
      <c r="G5538" s="305">
        <f>'[11]Depr Exp'!G5538</f>
        <v>3.15E-2</v>
      </c>
      <c r="H5538" s="524">
        <f>'[11]Depr Exp'!H5538</f>
        <v>491258.45999999996</v>
      </c>
      <c r="I5538" s="523">
        <f>'[11]Depr Exp'!I5538</f>
        <v>188777028.47999999</v>
      </c>
      <c r="J5538" s="305">
        <f>'[11]Depr Exp'!J5538</f>
        <v>3.15E-2</v>
      </c>
      <c r="K5538" s="373">
        <f>'[11]Depr Exp'!K5538</f>
        <v>495539.69975999999</v>
      </c>
      <c r="L5538" s="524">
        <f>'[11]Depr Exp'!L5538</f>
        <v>4281.24</v>
      </c>
      <c r="M5538" s="144"/>
      <c r="N5538" s="144"/>
    </row>
    <row r="5539" spans="1:14">
      <c r="A5539" s="144" t="str">
        <f>'[11]Depr Exp'!A5539</f>
        <v>E369 DST Services</v>
      </c>
      <c r="B5539" s="144" t="str">
        <f>'[11]Depr Exp'!B5539</f>
        <v>E369 DST Services-9</v>
      </c>
      <c r="C5539" s="144" t="str">
        <f>'[11]Depr Exp'!C5539</f>
        <v>403E</v>
      </c>
      <c r="D5539" s="144"/>
      <c r="E5539" s="282">
        <f>'[11]Depr Exp'!E5539</f>
        <v>43373</v>
      </c>
      <c r="F5539" s="523">
        <f>'[11]Depr Exp'!F5539</f>
        <v>187476077.43000001</v>
      </c>
      <c r="G5539" s="305">
        <f>'[11]Depr Exp'!G5539</f>
        <v>3.15E-2</v>
      </c>
      <c r="H5539" s="524">
        <f>'[11]Depr Exp'!H5539</f>
        <v>492124.70999999996</v>
      </c>
      <c r="I5539" s="523">
        <f>'[11]Depr Exp'!I5539</f>
        <v>188777028.47999999</v>
      </c>
      <c r="J5539" s="305">
        <f>'[11]Depr Exp'!J5539</f>
        <v>3.15E-2</v>
      </c>
      <c r="K5539" s="373">
        <f>'[11]Depr Exp'!K5539</f>
        <v>495539.69975999999</v>
      </c>
      <c r="L5539" s="524">
        <f>'[11]Depr Exp'!L5539</f>
        <v>3414.99</v>
      </c>
      <c r="M5539" s="144"/>
      <c r="N5539" s="144"/>
    </row>
    <row r="5540" spans="1:14">
      <c r="A5540" s="144" t="str">
        <f>'[11]Depr Exp'!A5540</f>
        <v>E369 DST Services</v>
      </c>
      <c r="B5540" s="144" t="str">
        <f>'[11]Depr Exp'!B5540</f>
        <v>E369 DST Services-10</v>
      </c>
      <c r="C5540" s="144" t="str">
        <f>'[11]Depr Exp'!C5540</f>
        <v>403E</v>
      </c>
      <c r="D5540" s="144"/>
      <c r="E5540" s="282">
        <f>'[11]Depr Exp'!E5540</f>
        <v>43404</v>
      </c>
      <c r="F5540" s="523">
        <f>'[11]Depr Exp'!F5540</f>
        <v>187947959.02000001</v>
      </c>
      <c r="G5540" s="305">
        <f>'[11]Depr Exp'!G5540</f>
        <v>3.15E-2</v>
      </c>
      <c r="H5540" s="524">
        <f>'[11]Depr Exp'!H5540</f>
        <v>493363.39</v>
      </c>
      <c r="I5540" s="523">
        <f>'[11]Depr Exp'!I5540</f>
        <v>188777028.47999999</v>
      </c>
      <c r="J5540" s="305">
        <f>'[11]Depr Exp'!J5540</f>
        <v>3.15E-2</v>
      </c>
      <c r="K5540" s="373">
        <f>'[11]Depr Exp'!K5540</f>
        <v>495539.69975999999</v>
      </c>
      <c r="L5540" s="524">
        <f>'[11]Depr Exp'!L5540</f>
        <v>2176.31</v>
      </c>
      <c r="M5540" s="144"/>
      <c r="N5540" s="144"/>
    </row>
    <row r="5541" spans="1:14">
      <c r="A5541" s="144" t="str">
        <f>'[11]Depr Exp'!A5541</f>
        <v>E369 DST Services</v>
      </c>
      <c r="B5541" s="144" t="str">
        <f>'[11]Depr Exp'!B5541</f>
        <v>E369 DST Services-11</v>
      </c>
      <c r="C5541" s="144" t="str">
        <f>'[11]Depr Exp'!C5541</f>
        <v>403E</v>
      </c>
      <c r="D5541" s="144"/>
      <c r="E5541" s="282">
        <f>'[11]Depr Exp'!E5541</f>
        <v>43434</v>
      </c>
      <c r="F5541" s="523">
        <f>'[11]Depr Exp'!F5541</f>
        <v>188373816.97</v>
      </c>
      <c r="G5541" s="305">
        <f>'[11]Depr Exp'!G5541</f>
        <v>3.15E-2</v>
      </c>
      <c r="H5541" s="524">
        <f>'[11]Depr Exp'!H5541</f>
        <v>494481.27</v>
      </c>
      <c r="I5541" s="523">
        <f>'[11]Depr Exp'!I5541</f>
        <v>188777028.47999999</v>
      </c>
      <c r="J5541" s="305">
        <f>'[11]Depr Exp'!J5541</f>
        <v>3.15E-2</v>
      </c>
      <c r="K5541" s="373">
        <f>'[11]Depr Exp'!K5541</f>
        <v>495539.69975999999</v>
      </c>
      <c r="L5541" s="524">
        <f>'[11]Depr Exp'!L5541</f>
        <v>1058.43</v>
      </c>
      <c r="M5541" s="144"/>
      <c r="N5541" s="144"/>
    </row>
    <row r="5542" spans="1:14">
      <c r="A5542" s="144" t="str">
        <f>'[11]Depr Exp'!A5542</f>
        <v>E369 DST Services</v>
      </c>
      <c r="B5542" s="144" t="str">
        <f>'[11]Depr Exp'!B5542</f>
        <v>E369 DST Services-12</v>
      </c>
      <c r="C5542" s="144" t="str">
        <f>'[11]Depr Exp'!C5542</f>
        <v>403E</v>
      </c>
      <c r="D5542" s="144"/>
      <c r="E5542" s="282">
        <f>'[11]Depr Exp'!E5542</f>
        <v>43465</v>
      </c>
      <c r="F5542" s="523">
        <f>'[11]Depr Exp'!F5542</f>
        <v>188777028.47999999</v>
      </c>
      <c r="G5542" s="305">
        <f>'[11]Depr Exp'!G5542</f>
        <v>3.15E-2</v>
      </c>
      <c r="H5542" s="524">
        <f>'[11]Depr Exp'!H5542</f>
        <v>495539.7</v>
      </c>
      <c r="I5542" s="523">
        <f>'[11]Depr Exp'!I5542</f>
        <v>188777028.47999999</v>
      </c>
      <c r="J5542" s="305">
        <f>'[11]Depr Exp'!J5542</f>
        <v>3.15E-2</v>
      </c>
      <c r="K5542" s="373">
        <f>'[11]Depr Exp'!K5542</f>
        <v>495539.69975999999</v>
      </c>
      <c r="L5542" s="524">
        <f>'[11]Depr Exp'!L5542</f>
        <v>0</v>
      </c>
      <c r="M5542" s="144"/>
      <c r="N5542" s="144"/>
    </row>
    <row r="5543" spans="1:14" ht="15.75" thickBot="1">
      <c r="A5543" s="159" t="str">
        <f>'[11]Depr Exp'!A5543</f>
        <v>E369 DST Services Total</v>
      </c>
      <c r="B5543" s="144">
        <f>'[11]Depr Exp'!B5543</f>
        <v>0</v>
      </c>
      <c r="C5543" s="502" t="str">
        <f>'[11]Depr Exp'!C5543</f>
        <v>EDST</v>
      </c>
      <c r="D5543" s="144"/>
      <c r="E5543" s="281" t="str">
        <f>'[11]Depr Exp'!E5543</f>
        <v>Total</v>
      </c>
      <c r="F5543" s="141">
        <f>'[11]Depr Exp'!F5543</f>
        <v>0</v>
      </c>
      <c r="G5543" s="252">
        <f>'[11]Depr Exp'!G5543</f>
        <v>0</v>
      </c>
      <c r="H5543" s="286">
        <f>'[11]Depr Exp'!H5543</f>
        <v>5892634.3500000006</v>
      </c>
      <c r="I5543" s="141">
        <f>'[11]Depr Exp'!I5543</f>
        <v>0</v>
      </c>
      <c r="J5543" s="252">
        <f>'[11]Depr Exp'!J5543</f>
        <v>0</v>
      </c>
      <c r="K5543" s="286">
        <f>'[11]Depr Exp'!K5543</f>
        <v>5946476.3971200017</v>
      </c>
      <c r="L5543" s="286">
        <f>'[11]Depr Exp'!L5543</f>
        <v>53842.05</v>
      </c>
      <c r="M5543" s="144"/>
      <c r="N5543" s="144"/>
    </row>
    <row r="5544" spans="1:14" ht="13.5" thickTop="1">
      <c r="A5544" s="144" t="str">
        <f>'[11]Depr Exp'!A5544</f>
        <v>E370 DST Meters AMR</v>
      </c>
      <c r="B5544" s="144" t="str">
        <f>'[11]Depr Exp'!B5544</f>
        <v>E370 DST Meters AMR-1</v>
      </c>
      <c r="C5544" s="144" t="str">
        <f>'[11]Depr Exp'!C5544</f>
        <v>403E</v>
      </c>
      <c r="D5544" s="144"/>
      <c r="E5544" s="282">
        <f>'[11]Depr Exp'!E5544</f>
        <v>43131</v>
      </c>
      <c r="F5544" s="523">
        <f>'[11]Depr Exp'!F5544</f>
        <v>153072972.75999999</v>
      </c>
      <c r="G5544" s="305">
        <f>'[11]Depr Exp'!G5544</f>
        <v>8.3400000000000002E-2</v>
      </c>
      <c r="H5544" s="524">
        <f>'[11]Depr Exp'!H5544</f>
        <v>1063857.1599999999</v>
      </c>
      <c r="I5544" s="523">
        <f>'[11]Depr Exp'!I5544</f>
        <v>149219134.56</v>
      </c>
      <c r="J5544" s="305">
        <f>'[11]Depr Exp'!J5544</f>
        <v>8.3400000000000002E-2</v>
      </c>
      <c r="K5544" s="373">
        <f>'[11]Depr Exp'!K5544</f>
        <v>1037072.9851920001</v>
      </c>
      <c r="L5544" s="524">
        <f>'[11]Depr Exp'!L5544</f>
        <v>-26784.17</v>
      </c>
      <c r="M5544" s="144"/>
      <c r="N5544" s="144"/>
    </row>
    <row r="5545" spans="1:14">
      <c r="A5545" s="144" t="str">
        <f>'[11]Depr Exp'!A5545</f>
        <v>E370 DST Meters AMR</v>
      </c>
      <c r="B5545" s="144" t="str">
        <f>'[11]Depr Exp'!B5545</f>
        <v>E370 DST Meters AMR-2</v>
      </c>
      <c r="C5545" s="144" t="str">
        <f>'[11]Depr Exp'!C5545</f>
        <v>403E</v>
      </c>
      <c r="D5545" s="144"/>
      <c r="E5545" s="282">
        <f>'[11]Depr Exp'!E5545</f>
        <v>43159</v>
      </c>
      <c r="F5545" s="523">
        <f>'[11]Depr Exp'!F5545</f>
        <v>153356261.15000001</v>
      </c>
      <c r="G5545" s="305">
        <f>'[11]Depr Exp'!G5545</f>
        <v>8.3400000000000002E-2</v>
      </c>
      <c r="H5545" s="524">
        <f>'[11]Depr Exp'!H5545</f>
        <v>1065826.01</v>
      </c>
      <c r="I5545" s="523">
        <f>'[11]Depr Exp'!I5545</f>
        <v>149219134.56</v>
      </c>
      <c r="J5545" s="305">
        <f>'[11]Depr Exp'!J5545</f>
        <v>8.3400000000000002E-2</v>
      </c>
      <c r="K5545" s="373">
        <f>'[11]Depr Exp'!K5545</f>
        <v>1037072.9851920001</v>
      </c>
      <c r="L5545" s="524">
        <f>'[11]Depr Exp'!L5545</f>
        <v>-28753.02</v>
      </c>
      <c r="M5545" s="144"/>
      <c r="N5545" s="144"/>
    </row>
    <row r="5546" spans="1:14">
      <c r="A5546" s="144" t="str">
        <f>'[11]Depr Exp'!A5546</f>
        <v>E370 DST Meters AMR</v>
      </c>
      <c r="B5546" s="144" t="str">
        <f>'[11]Depr Exp'!B5546</f>
        <v>E370 DST Meters AMR-3</v>
      </c>
      <c r="C5546" s="144" t="str">
        <f>'[11]Depr Exp'!C5546</f>
        <v>403E</v>
      </c>
      <c r="D5546" s="144"/>
      <c r="E5546" s="282">
        <f>'[11]Depr Exp'!E5546</f>
        <v>43190</v>
      </c>
      <c r="F5546" s="523">
        <f>'[11]Depr Exp'!F5546</f>
        <v>153555210.47</v>
      </c>
      <c r="G5546" s="305">
        <f>'[11]Depr Exp'!G5546</f>
        <v>8.3400000000000002E-2</v>
      </c>
      <c r="H5546" s="524">
        <f>'[11]Depr Exp'!H5546</f>
        <v>1067208.71</v>
      </c>
      <c r="I5546" s="523">
        <f>'[11]Depr Exp'!I5546</f>
        <v>149219134.56</v>
      </c>
      <c r="J5546" s="305">
        <f>'[11]Depr Exp'!J5546</f>
        <v>8.3400000000000002E-2</v>
      </c>
      <c r="K5546" s="373">
        <f>'[11]Depr Exp'!K5546</f>
        <v>1037072.9851920001</v>
      </c>
      <c r="L5546" s="524">
        <f>'[11]Depr Exp'!L5546</f>
        <v>-30135.72</v>
      </c>
      <c r="M5546" s="144"/>
      <c r="N5546" s="144"/>
    </row>
    <row r="5547" spans="1:14">
      <c r="A5547" s="144" t="str">
        <f>'[11]Depr Exp'!A5547</f>
        <v>E370 DST Meters AMR</v>
      </c>
      <c r="B5547" s="144" t="str">
        <f>'[11]Depr Exp'!B5547</f>
        <v>E370 DST Meters AMR-4</v>
      </c>
      <c r="C5547" s="144" t="str">
        <f>'[11]Depr Exp'!C5547</f>
        <v>403E</v>
      </c>
      <c r="D5547" s="144"/>
      <c r="E5547" s="282">
        <f>'[11]Depr Exp'!E5547</f>
        <v>43220</v>
      </c>
      <c r="F5547" s="523">
        <f>'[11]Depr Exp'!F5547</f>
        <v>153988851.62</v>
      </c>
      <c r="G5547" s="305">
        <f>'[11]Depr Exp'!G5547</f>
        <v>8.3400000000000002E-2</v>
      </c>
      <c r="H5547" s="524">
        <f>'[11]Depr Exp'!H5547</f>
        <v>1070222.52</v>
      </c>
      <c r="I5547" s="523">
        <f>'[11]Depr Exp'!I5547</f>
        <v>149219134.56</v>
      </c>
      <c r="J5547" s="305">
        <f>'[11]Depr Exp'!J5547</f>
        <v>8.3400000000000002E-2</v>
      </c>
      <c r="K5547" s="373">
        <f>'[11]Depr Exp'!K5547</f>
        <v>1037072.9851920001</v>
      </c>
      <c r="L5547" s="524">
        <f>'[11]Depr Exp'!L5547</f>
        <v>-33149.53</v>
      </c>
      <c r="M5547" s="144"/>
      <c r="N5547" s="144"/>
    </row>
    <row r="5548" spans="1:14">
      <c r="A5548" s="144" t="str">
        <f>'[11]Depr Exp'!A5548</f>
        <v>E370 DST Meters AMR</v>
      </c>
      <c r="B5548" s="144" t="str">
        <f>'[11]Depr Exp'!B5548</f>
        <v>E370 DST Meters AMR-5</v>
      </c>
      <c r="C5548" s="144" t="str">
        <f>'[11]Depr Exp'!C5548</f>
        <v>403E</v>
      </c>
      <c r="D5548" s="144"/>
      <c r="E5548" s="282">
        <f>'[11]Depr Exp'!E5548</f>
        <v>43251</v>
      </c>
      <c r="F5548" s="523">
        <f>'[11]Depr Exp'!F5548</f>
        <v>154062513.21000001</v>
      </c>
      <c r="G5548" s="305">
        <f>'[11]Depr Exp'!G5548</f>
        <v>8.3400000000000002E-2</v>
      </c>
      <c r="H5548" s="524">
        <f>'[11]Depr Exp'!H5548</f>
        <v>1070734.47</v>
      </c>
      <c r="I5548" s="523">
        <f>'[11]Depr Exp'!I5548</f>
        <v>149219134.56</v>
      </c>
      <c r="J5548" s="305">
        <f>'[11]Depr Exp'!J5548</f>
        <v>8.3400000000000002E-2</v>
      </c>
      <c r="K5548" s="373">
        <f>'[11]Depr Exp'!K5548</f>
        <v>1037072.9851920001</v>
      </c>
      <c r="L5548" s="524">
        <f>'[11]Depr Exp'!L5548</f>
        <v>-33661.480000000003</v>
      </c>
      <c r="M5548" s="144"/>
      <c r="N5548" s="144"/>
    </row>
    <row r="5549" spans="1:14">
      <c r="A5549" s="144" t="str">
        <f>'[11]Depr Exp'!A5549</f>
        <v>E370 DST Meters AMR</v>
      </c>
      <c r="B5549" s="144" t="str">
        <f>'[11]Depr Exp'!B5549</f>
        <v>E370 DST Meters AMR-6</v>
      </c>
      <c r="C5549" s="144" t="str">
        <f>'[11]Depr Exp'!C5549</f>
        <v>403E</v>
      </c>
      <c r="D5549" s="144"/>
      <c r="E5549" s="282">
        <f>'[11]Depr Exp'!E5549</f>
        <v>43281</v>
      </c>
      <c r="F5549" s="523">
        <f>'[11]Depr Exp'!F5549</f>
        <v>153592136</v>
      </c>
      <c r="G5549" s="305">
        <f>'[11]Depr Exp'!G5549</f>
        <v>8.3400000000000002E-2</v>
      </c>
      <c r="H5549" s="524">
        <f>'[11]Depr Exp'!H5549</f>
        <v>1067465.3499999999</v>
      </c>
      <c r="I5549" s="523">
        <f>'[11]Depr Exp'!I5549</f>
        <v>149219134.56</v>
      </c>
      <c r="J5549" s="305">
        <f>'[11]Depr Exp'!J5549</f>
        <v>8.3400000000000002E-2</v>
      </c>
      <c r="K5549" s="373">
        <f>'[11]Depr Exp'!K5549</f>
        <v>1037072.9851920001</v>
      </c>
      <c r="L5549" s="524">
        <f>'[11]Depr Exp'!L5549</f>
        <v>-30392.36</v>
      </c>
      <c r="M5549" s="144"/>
      <c r="N5549" s="144"/>
    </row>
    <row r="5550" spans="1:14">
      <c r="A5550" s="144" t="str">
        <f>'[11]Depr Exp'!A5550</f>
        <v>E370 DST Meters AMR</v>
      </c>
      <c r="B5550" s="144" t="str">
        <f>'[11]Depr Exp'!B5550</f>
        <v>E370 DST Meters AMR-7</v>
      </c>
      <c r="C5550" s="144" t="str">
        <f>'[11]Depr Exp'!C5550</f>
        <v>403E</v>
      </c>
      <c r="D5550" s="144"/>
      <c r="E5550" s="282">
        <f>'[11]Depr Exp'!E5550</f>
        <v>43312</v>
      </c>
      <c r="F5550" s="523">
        <f>'[11]Depr Exp'!F5550</f>
        <v>153345405.56999999</v>
      </c>
      <c r="G5550" s="305">
        <f>'[11]Depr Exp'!G5550</f>
        <v>8.3400000000000002E-2</v>
      </c>
      <c r="H5550" s="524">
        <f>'[11]Depr Exp'!H5550</f>
        <v>1065750.57</v>
      </c>
      <c r="I5550" s="523">
        <f>'[11]Depr Exp'!I5550</f>
        <v>149219134.56</v>
      </c>
      <c r="J5550" s="305">
        <f>'[11]Depr Exp'!J5550</f>
        <v>8.3400000000000002E-2</v>
      </c>
      <c r="K5550" s="373">
        <f>'[11]Depr Exp'!K5550</f>
        <v>1037072.9851920001</v>
      </c>
      <c r="L5550" s="524">
        <f>'[11]Depr Exp'!L5550</f>
        <v>-28677.58</v>
      </c>
      <c r="M5550" s="144"/>
      <c r="N5550" s="144"/>
    </row>
    <row r="5551" spans="1:14">
      <c r="A5551" s="144" t="str">
        <f>'[11]Depr Exp'!A5551</f>
        <v>E370 DST Meters AMR</v>
      </c>
      <c r="B5551" s="144" t="str">
        <f>'[11]Depr Exp'!B5551</f>
        <v>E370 DST Meters AMR-8</v>
      </c>
      <c r="C5551" s="144" t="str">
        <f>'[11]Depr Exp'!C5551</f>
        <v>403E</v>
      </c>
      <c r="D5551" s="144"/>
      <c r="E5551" s="282">
        <f>'[11]Depr Exp'!E5551</f>
        <v>43343</v>
      </c>
      <c r="F5551" s="523">
        <f>'[11]Depr Exp'!F5551</f>
        <v>152927472.19</v>
      </c>
      <c r="G5551" s="305">
        <f>'[11]Depr Exp'!G5551</f>
        <v>8.3400000000000002E-2</v>
      </c>
      <c r="H5551" s="524">
        <f>'[11]Depr Exp'!H5551</f>
        <v>1062845.94</v>
      </c>
      <c r="I5551" s="523">
        <f>'[11]Depr Exp'!I5551</f>
        <v>149219134.56</v>
      </c>
      <c r="J5551" s="305">
        <f>'[11]Depr Exp'!J5551</f>
        <v>8.3400000000000002E-2</v>
      </c>
      <c r="K5551" s="373">
        <f>'[11]Depr Exp'!K5551</f>
        <v>1037072.9851920001</v>
      </c>
      <c r="L5551" s="524">
        <f>'[11]Depr Exp'!L5551</f>
        <v>-25772.95</v>
      </c>
      <c r="M5551" s="144"/>
      <c r="N5551" s="144"/>
    </row>
    <row r="5552" spans="1:14">
      <c r="A5552" s="144" t="str">
        <f>'[11]Depr Exp'!A5552</f>
        <v>E370 DST Meters AMR</v>
      </c>
      <c r="B5552" s="144" t="str">
        <f>'[11]Depr Exp'!B5552</f>
        <v>E370 DST Meters AMR-9</v>
      </c>
      <c r="C5552" s="144" t="str">
        <f>'[11]Depr Exp'!C5552</f>
        <v>403E</v>
      </c>
      <c r="D5552" s="144"/>
      <c r="E5552" s="282">
        <f>'[11]Depr Exp'!E5552</f>
        <v>43373</v>
      </c>
      <c r="F5552" s="523">
        <f>'[11]Depr Exp'!F5552</f>
        <v>152162079</v>
      </c>
      <c r="G5552" s="305">
        <f>'[11]Depr Exp'!G5552</f>
        <v>8.3400000000000002E-2</v>
      </c>
      <c r="H5552" s="524">
        <f>'[11]Depr Exp'!H5552</f>
        <v>1057526.45</v>
      </c>
      <c r="I5552" s="523">
        <f>'[11]Depr Exp'!I5552</f>
        <v>149219134.56</v>
      </c>
      <c r="J5552" s="305">
        <f>'[11]Depr Exp'!J5552</f>
        <v>8.3400000000000002E-2</v>
      </c>
      <c r="K5552" s="373">
        <f>'[11]Depr Exp'!K5552</f>
        <v>1037072.9851920001</v>
      </c>
      <c r="L5552" s="524">
        <f>'[11]Depr Exp'!L5552</f>
        <v>-20453.46</v>
      </c>
      <c r="M5552" s="144"/>
      <c r="N5552" s="144"/>
    </row>
    <row r="5553" spans="1:14">
      <c r="A5553" s="144" t="str">
        <f>'[11]Depr Exp'!A5553</f>
        <v>E370 DST Meters AMR</v>
      </c>
      <c r="B5553" s="144" t="str">
        <f>'[11]Depr Exp'!B5553</f>
        <v>E370 DST Meters AMR-10</v>
      </c>
      <c r="C5553" s="144" t="str">
        <f>'[11]Depr Exp'!C5553</f>
        <v>403E</v>
      </c>
      <c r="D5553" s="144"/>
      <c r="E5553" s="282">
        <f>'[11]Depr Exp'!E5553</f>
        <v>43404</v>
      </c>
      <c r="F5553" s="523">
        <f>'[11]Depr Exp'!F5553</f>
        <v>151213210.38</v>
      </c>
      <c r="G5553" s="305">
        <f>'[11]Depr Exp'!G5553</f>
        <v>8.3400000000000002E-2</v>
      </c>
      <c r="H5553" s="524">
        <f>'[11]Depr Exp'!H5553</f>
        <v>1050931.8199999998</v>
      </c>
      <c r="I5553" s="523">
        <f>'[11]Depr Exp'!I5553</f>
        <v>149219134.56</v>
      </c>
      <c r="J5553" s="305">
        <f>'[11]Depr Exp'!J5553</f>
        <v>8.3400000000000002E-2</v>
      </c>
      <c r="K5553" s="373">
        <f>'[11]Depr Exp'!K5553</f>
        <v>1037072.9851920001</v>
      </c>
      <c r="L5553" s="524">
        <f>'[11]Depr Exp'!L5553</f>
        <v>-13858.83</v>
      </c>
      <c r="M5553" s="144"/>
      <c r="N5553" s="144"/>
    </row>
    <row r="5554" spans="1:14">
      <c r="A5554" s="144" t="str">
        <f>'[11]Depr Exp'!A5554</f>
        <v>E370 DST Meters AMR</v>
      </c>
      <c r="B5554" s="144" t="str">
        <f>'[11]Depr Exp'!B5554</f>
        <v>E370 DST Meters AMR-11</v>
      </c>
      <c r="C5554" s="144" t="str">
        <f>'[11]Depr Exp'!C5554</f>
        <v>403E</v>
      </c>
      <c r="D5554" s="144"/>
      <c r="E5554" s="282">
        <f>'[11]Depr Exp'!E5554</f>
        <v>43434</v>
      </c>
      <c r="F5554" s="523">
        <f>'[11]Depr Exp'!F5554</f>
        <v>150107462.65000001</v>
      </c>
      <c r="G5554" s="305">
        <f>'[11]Depr Exp'!G5554</f>
        <v>8.3400000000000002E-2</v>
      </c>
      <c r="H5554" s="524">
        <f>'[11]Depr Exp'!H5554</f>
        <v>1043246.8700000001</v>
      </c>
      <c r="I5554" s="523">
        <f>'[11]Depr Exp'!I5554</f>
        <v>149219134.56</v>
      </c>
      <c r="J5554" s="305">
        <f>'[11]Depr Exp'!J5554</f>
        <v>8.3400000000000002E-2</v>
      </c>
      <c r="K5554" s="373">
        <f>'[11]Depr Exp'!K5554</f>
        <v>1037072.9851920001</v>
      </c>
      <c r="L5554" s="524">
        <f>'[11]Depr Exp'!L5554</f>
        <v>-6173.88</v>
      </c>
      <c r="M5554" s="144"/>
      <c r="N5554" s="144"/>
    </row>
    <row r="5555" spans="1:14">
      <c r="A5555" s="144" t="str">
        <f>'[11]Depr Exp'!A5555</f>
        <v>E370 DST Meters AMR</v>
      </c>
      <c r="B5555" s="144" t="str">
        <f>'[11]Depr Exp'!B5555</f>
        <v>E370 DST Meters AMR-12</v>
      </c>
      <c r="C5555" s="144" t="str">
        <f>'[11]Depr Exp'!C5555</f>
        <v>403E</v>
      </c>
      <c r="D5555" s="144"/>
      <c r="E5555" s="282">
        <f>'[11]Depr Exp'!E5555</f>
        <v>43465</v>
      </c>
      <c r="F5555" s="523">
        <f>'[11]Depr Exp'!F5555</f>
        <v>149219134.56</v>
      </c>
      <c r="G5555" s="305">
        <f>'[11]Depr Exp'!G5555</f>
        <v>8.3400000000000002E-2</v>
      </c>
      <c r="H5555" s="524">
        <f>'[11]Depr Exp'!H5555</f>
        <v>1037072.98</v>
      </c>
      <c r="I5555" s="523">
        <f>'[11]Depr Exp'!I5555</f>
        <v>149219134.56</v>
      </c>
      <c r="J5555" s="305">
        <f>'[11]Depr Exp'!J5555</f>
        <v>8.3400000000000002E-2</v>
      </c>
      <c r="K5555" s="373">
        <f>'[11]Depr Exp'!K5555</f>
        <v>1037072.9851920001</v>
      </c>
      <c r="L5555" s="524">
        <f>'[11]Depr Exp'!L5555</f>
        <v>0.01</v>
      </c>
      <c r="M5555" s="144"/>
      <c r="N5555" s="144"/>
    </row>
    <row r="5556" spans="1:14" ht="15.75" thickBot="1">
      <c r="A5556" s="159" t="str">
        <f>'[11]Depr Exp'!A5556</f>
        <v>E370 DST Meters AMR Total</v>
      </c>
      <c r="B5556" s="144">
        <f>'[11]Depr Exp'!B5556</f>
        <v>0</v>
      </c>
      <c r="C5556" s="502" t="str">
        <f>'[11]Depr Exp'!C5556</f>
        <v>EDST</v>
      </c>
      <c r="D5556" s="144"/>
      <c r="E5556" s="281" t="str">
        <f>'[11]Depr Exp'!E5556</f>
        <v>Total</v>
      </c>
      <c r="F5556" s="141">
        <f>'[11]Depr Exp'!F5556</f>
        <v>0</v>
      </c>
      <c r="G5556" s="252">
        <f>'[11]Depr Exp'!G5556</f>
        <v>0</v>
      </c>
      <c r="H5556" s="286">
        <f>'[11]Depr Exp'!H5556</f>
        <v>12722688.850000001</v>
      </c>
      <c r="I5556" s="141">
        <f>'[11]Depr Exp'!I5556</f>
        <v>0</v>
      </c>
      <c r="J5556" s="252">
        <f>'[11]Depr Exp'!J5556</f>
        <v>0</v>
      </c>
      <c r="K5556" s="286">
        <f>'[11]Depr Exp'!K5556</f>
        <v>12444875.822304003</v>
      </c>
      <c r="L5556" s="286">
        <f>'[11]Depr Exp'!L5556</f>
        <v>-277813.03000000003</v>
      </c>
      <c r="M5556" s="144"/>
      <c r="N5556" s="144"/>
    </row>
    <row r="5557" spans="1:14" ht="13.5" thickTop="1">
      <c r="A5557" s="144" t="str">
        <f>'[11]Depr Exp'!A5557</f>
        <v>E3701 DST Meters AMI</v>
      </c>
      <c r="B5557" s="144" t="str">
        <f>'[11]Depr Exp'!B5557</f>
        <v>E3701 DST Meters AMI-1</v>
      </c>
      <c r="C5557" s="144" t="str">
        <f>'[11]Depr Exp'!C5557</f>
        <v>403E</v>
      </c>
      <c r="D5557" s="144"/>
      <c r="E5557" s="282">
        <f>'[11]Depr Exp'!E5557</f>
        <v>43131</v>
      </c>
      <c r="F5557" s="523">
        <f>'[11]Depr Exp'!F5557</f>
        <v>37510</v>
      </c>
      <c r="G5557" s="305">
        <f>'[11]Depr Exp'!G5557</f>
        <v>5.5E-2</v>
      </c>
      <c r="H5557" s="524">
        <f>'[11]Depr Exp'!H5557</f>
        <v>171.92</v>
      </c>
      <c r="I5557" s="523">
        <f>'[11]Depr Exp'!I5557</f>
        <v>31849306.359999999</v>
      </c>
      <c r="J5557" s="305">
        <f>'[11]Depr Exp'!J5557</f>
        <v>5.5E-2</v>
      </c>
      <c r="K5557" s="373">
        <f>'[11]Depr Exp'!K5557</f>
        <v>145975.98748333333</v>
      </c>
      <c r="L5557" s="524">
        <f>'[11]Depr Exp'!L5557</f>
        <v>145804.07</v>
      </c>
      <c r="M5557" s="144"/>
      <c r="N5557" s="144"/>
    </row>
    <row r="5558" spans="1:14">
      <c r="A5558" s="144" t="str">
        <f>'[11]Depr Exp'!A5558</f>
        <v>E3701 DST Meters AMI</v>
      </c>
      <c r="B5558" s="144" t="str">
        <f>'[11]Depr Exp'!B5558</f>
        <v>E3701 DST Meters AMI-2</v>
      </c>
      <c r="C5558" s="144" t="str">
        <f>'[11]Depr Exp'!C5558</f>
        <v>403E</v>
      </c>
      <c r="D5558" s="144"/>
      <c r="E5558" s="282">
        <f>'[11]Depr Exp'!E5558</f>
        <v>43159</v>
      </c>
      <c r="F5558" s="523">
        <f>'[11]Depr Exp'!F5558</f>
        <v>37510</v>
      </c>
      <c r="G5558" s="305">
        <f>'[11]Depr Exp'!G5558</f>
        <v>5.5E-2</v>
      </c>
      <c r="H5558" s="524">
        <f>'[11]Depr Exp'!H5558</f>
        <v>171.92</v>
      </c>
      <c r="I5558" s="523">
        <f>'[11]Depr Exp'!I5558</f>
        <v>31849306.359999999</v>
      </c>
      <c r="J5558" s="305">
        <f>'[11]Depr Exp'!J5558</f>
        <v>5.5E-2</v>
      </c>
      <c r="K5558" s="373">
        <f>'[11]Depr Exp'!K5558</f>
        <v>145975.98748333333</v>
      </c>
      <c r="L5558" s="524">
        <f>'[11]Depr Exp'!L5558</f>
        <v>145804.07</v>
      </c>
      <c r="M5558" s="144"/>
      <c r="N5558" s="144"/>
    </row>
    <row r="5559" spans="1:14">
      <c r="A5559" s="144" t="str">
        <f>'[11]Depr Exp'!A5559</f>
        <v>E3701 DST Meters AMI</v>
      </c>
      <c r="B5559" s="144" t="str">
        <f>'[11]Depr Exp'!B5559</f>
        <v>E3701 DST Meters AMI-3</v>
      </c>
      <c r="C5559" s="144" t="str">
        <f>'[11]Depr Exp'!C5559</f>
        <v>403E</v>
      </c>
      <c r="D5559" s="144"/>
      <c r="E5559" s="282">
        <f>'[11]Depr Exp'!E5559</f>
        <v>43190</v>
      </c>
      <c r="F5559" s="523">
        <f>'[11]Depr Exp'!F5559</f>
        <v>7845415.5999999996</v>
      </c>
      <c r="G5559" s="305">
        <f>'[11]Depr Exp'!G5559</f>
        <v>5.5E-2</v>
      </c>
      <c r="H5559" s="524">
        <f>'[11]Depr Exp'!H5559</f>
        <v>35958.15</v>
      </c>
      <c r="I5559" s="523">
        <f>'[11]Depr Exp'!I5559</f>
        <v>31849306.359999999</v>
      </c>
      <c r="J5559" s="305">
        <f>'[11]Depr Exp'!J5559</f>
        <v>5.5E-2</v>
      </c>
      <c r="K5559" s="373">
        <f>'[11]Depr Exp'!K5559</f>
        <v>145975.98748333333</v>
      </c>
      <c r="L5559" s="524">
        <f>'[11]Depr Exp'!L5559</f>
        <v>110017.84</v>
      </c>
      <c r="M5559" s="144"/>
      <c r="N5559" s="144"/>
    </row>
    <row r="5560" spans="1:14">
      <c r="A5560" s="144" t="str">
        <f>'[11]Depr Exp'!A5560</f>
        <v>E3701 DST Meters AMI</v>
      </c>
      <c r="B5560" s="144" t="str">
        <f>'[11]Depr Exp'!B5560</f>
        <v>E3701 DST Meters AMI-4</v>
      </c>
      <c r="C5560" s="144" t="str">
        <f>'[11]Depr Exp'!C5560</f>
        <v>403E</v>
      </c>
      <c r="D5560" s="144"/>
      <c r="E5560" s="282">
        <f>'[11]Depr Exp'!E5560</f>
        <v>43220</v>
      </c>
      <c r="F5560" s="523">
        <f>'[11]Depr Exp'!F5560</f>
        <v>15653321.199999999</v>
      </c>
      <c r="G5560" s="305">
        <f>'[11]Depr Exp'!G5560</f>
        <v>5.5E-2</v>
      </c>
      <c r="H5560" s="524">
        <f>'[11]Depr Exp'!H5560</f>
        <v>71744.39</v>
      </c>
      <c r="I5560" s="523">
        <f>'[11]Depr Exp'!I5560</f>
        <v>31849306.359999999</v>
      </c>
      <c r="J5560" s="305">
        <f>'[11]Depr Exp'!J5560</f>
        <v>5.5E-2</v>
      </c>
      <c r="K5560" s="373">
        <f>'[11]Depr Exp'!K5560</f>
        <v>145975.98748333333</v>
      </c>
      <c r="L5560" s="524">
        <f>'[11]Depr Exp'!L5560</f>
        <v>74231.600000000006</v>
      </c>
      <c r="M5560" s="144"/>
      <c r="N5560" s="144"/>
    </row>
    <row r="5561" spans="1:14">
      <c r="A5561" s="144" t="str">
        <f>'[11]Depr Exp'!A5561</f>
        <v>E3701 DST Meters AMI</v>
      </c>
      <c r="B5561" s="144" t="str">
        <f>'[11]Depr Exp'!B5561</f>
        <v>E3701 DST Meters AMI-5</v>
      </c>
      <c r="C5561" s="144" t="str">
        <f>'[11]Depr Exp'!C5561</f>
        <v>403E</v>
      </c>
      <c r="D5561" s="144"/>
      <c r="E5561" s="282">
        <f>'[11]Depr Exp'!E5561</f>
        <v>43251</v>
      </c>
      <c r="F5561" s="523">
        <f>'[11]Depr Exp'!F5561</f>
        <v>15653321.199999999</v>
      </c>
      <c r="G5561" s="305">
        <f>'[11]Depr Exp'!G5561</f>
        <v>5.5E-2</v>
      </c>
      <c r="H5561" s="524">
        <f>'[11]Depr Exp'!H5561</f>
        <v>71744.39</v>
      </c>
      <c r="I5561" s="523">
        <f>'[11]Depr Exp'!I5561</f>
        <v>31849306.359999999</v>
      </c>
      <c r="J5561" s="305">
        <f>'[11]Depr Exp'!J5561</f>
        <v>5.5E-2</v>
      </c>
      <c r="K5561" s="373">
        <f>'[11]Depr Exp'!K5561</f>
        <v>145975.98748333333</v>
      </c>
      <c r="L5561" s="524">
        <f>'[11]Depr Exp'!L5561</f>
        <v>74231.600000000006</v>
      </c>
      <c r="M5561" s="144"/>
      <c r="N5561" s="144"/>
    </row>
    <row r="5562" spans="1:14">
      <c r="A5562" s="144" t="str">
        <f>'[11]Depr Exp'!A5562</f>
        <v>E3701 DST Meters AMI</v>
      </c>
      <c r="B5562" s="144" t="str">
        <f>'[11]Depr Exp'!B5562</f>
        <v>E3701 DST Meters AMI-6</v>
      </c>
      <c r="C5562" s="144" t="str">
        <f>'[11]Depr Exp'!C5562</f>
        <v>403E</v>
      </c>
      <c r="D5562" s="144"/>
      <c r="E5562" s="282">
        <f>'[11]Depr Exp'!E5562</f>
        <v>43281</v>
      </c>
      <c r="F5562" s="523">
        <f>'[11]Depr Exp'!F5562</f>
        <v>15652045.529999999</v>
      </c>
      <c r="G5562" s="305">
        <f>'[11]Depr Exp'!G5562</f>
        <v>5.5E-2</v>
      </c>
      <c r="H5562" s="524">
        <f>'[11]Depr Exp'!H5562</f>
        <v>71738.55</v>
      </c>
      <c r="I5562" s="523">
        <f>'[11]Depr Exp'!I5562</f>
        <v>31849306.359999999</v>
      </c>
      <c r="J5562" s="305">
        <f>'[11]Depr Exp'!J5562</f>
        <v>5.5E-2</v>
      </c>
      <c r="K5562" s="373">
        <f>'[11]Depr Exp'!K5562</f>
        <v>145975.98748333333</v>
      </c>
      <c r="L5562" s="524">
        <f>'[11]Depr Exp'!L5562</f>
        <v>74237.440000000002</v>
      </c>
      <c r="M5562" s="144"/>
      <c r="N5562" s="144"/>
    </row>
    <row r="5563" spans="1:14">
      <c r="A5563" s="144" t="str">
        <f>'[11]Depr Exp'!A5563</f>
        <v>E3701 DST Meters AMI</v>
      </c>
      <c r="B5563" s="144" t="str">
        <f>'[11]Depr Exp'!B5563</f>
        <v>E3701 DST Meters AMI-7</v>
      </c>
      <c r="C5563" s="144" t="str">
        <f>'[11]Depr Exp'!C5563</f>
        <v>403E</v>
      </c>
      <c r="D5563" s="144"/>
      <c r="E5563" s="282">
        <f>'[11]Depr Exp'!E5563</f>
        <v>43312</v>
      </c>
      <c r="F5563" s="523">
        <f>'[11]Depr Exp'!F5563</f>
        <v>17596283.760000002</v>
      </c>
      <c r="G5563" s="305">
        <f>'[11]Depr Exp'!G5563</f>
        <v>5.5E-2</v>
      </c>
      <c r="H5563" s="524">
        <f>'[11]Depr Exp'!H5563</f>
        <v>80649.63</v>
      </c>
      <c r="I5563" s="523">
        <f>'[11]Depr Exp'!I5563</f>
        <v>31849306.359999999</v>
      </c>
      <c r="J5563" s="305">
        <f>'[11]Depr Exp'!J5563</f>
        <v>5.5E-2</v>
      </c>
      <c r="K5563" s="373">
        <f>'[11]Depr Exp'!K5563</f>
        <v>145975.98748333333</v>
      </c>
      <c r="L5563" s="524">
        <f>'[11]Depr Exp'!L5563</f>
        <v>65326.36</v>
      </c>
      <c r="M5563" s="144"/>
      <c r="N5563" s="144"/>
    </row>
    <row r="5564" spans="1:14">
      <c r="A5564" s="144" t="str">
        <f>'[11]Depr Exp'!A5564</f>
        <v>E3701 DST Meters AMI</v>
      </c>
      <c r="B5564" s="144" t="str">
        <f>'[11]Depr Exp'!B5564</f>
        <v>E3701 DST Meters AMI-8</v>
      </c>
      <c r="C5564" s="144" t="str">
        <f>'[11]Depr Exp'!C5564</f>
        <v>403E</v>
      </c>
      <c r="D5564" s="144"/>
      <c r="E5564" s="282">
        <f>'[11]Depr Exp'!E5564</f>
        <v>43343</v>
      </c>
      <c r="F5564" s="523">
        <f>'[11]Depr Exp'!F5564</f>
        <v>19839686.809999999</v>
      </c>
      <c r="G5564" s="305">
        <f>'[11]Depr Exp'!G5564</f>
        <v>5.5E-2</v>
      </c>
      <c r="H5564" s="524">
        <f>'[11]Depr Exp'!H5564</f>
        <v>90931.9</v>
      </c>
      <c r="I5564" s="523">
        <f>'[11]Depr Exp'!I5564</f>
        <v>31849306.359999999</v>
      </c>
      <c r="J5564" s="305">
        <f>'[11]Depr Exp'!J5564</f>
        <v>5.5E-2</v>
      </c>
      <c r="K5564" s="373">
        <f>'[11]Depr Exp'!K5564</f>
        <v>145975.98748333333</v>
      </c>
      <c r="L5564" s="524">
        <f>'[11]Depr Exp'!L5564</f>
        <v>55044.09</v>
      </c>
      <c r="M5564" s="144"/>
      <c r="N5564" s="144"/>
    </row>
    <row r="5565" spans="1:14">
      <c r="A5565" s="144" t="str">
        <f>'[11]Depr Exp'!A5565</f>
        <v>E3701 DST Meters AMI</v>
      </c>
      <c r="B5565" s="144" t="str">
        <f>'[11]Depr Exp'!B5565</f>
        <v>E3701 DST Meters AMI-9</v>
      </c>
      <c r="C5565" s="144" t="str">
        <f>'[11]Depr Exp'!C5565</f>
        <v>403E</v>
      </c>
      <c r="D5565" s="144"/>
      <c r="E5565" s="282">
        <f>'[11]Depr Exp'!E5565</f>
        <v>43373</v>
      </c>
      <c r="F5565" s="523">
        <f>'[11]Depr Exp'!F5565</f>
        <v>21767926.969999999</v>
      </c>
      <c r="G5565" s="305">
        <f>'[11]Depr Exp'!G5565</f>
        <v>5.5E-2</v>
      </c>
      <c r="H5565" s="524">
        <f>'[11]Depr Exp'!H5565</f>
        <v>99769.67</v>
      </c>
      <c r="I5565" s="523">
        <f>'[11]Depr Exp'!I5565</f>
        <v>31849306.359999999</v>
      </c>
      <c r="J5565" s="305">
        <f>'[11]Depr Exp'!J5565</f>
        <v>5.5E-2</v>
      </c>
      <c r="K5565" s="373">
        <f>'[11]Depr Exp'!K5565</f>
        <v>145975.98748333333</v>
      </c>
      <c r="L5565" s="524">
        <f>'[11]Depr Exp'!L5565</f>
        <v>46206.32</v>
      </c>
      <c r="M5565" s="144"/>
      <c r="N5565" s="144"/>
    </row>
    <row r="5566" spans="1:14">
      <c r="A5566" s="144" t="str">
        <f>'[11]Depr Exp'!A5566</f>
        <v>E3701 DST Meters AMI</v>
      </c>
      <c r="B5566" s="144" t="str">
        <f>'[11]Depr Exp'!B5566</f>
        <v>E3701 DST Meters AMI-10</v>
      </c>
      <c r="C5566" s="144" t="str">
        <f>'[11]Depr Exp'!C5566</f>
        <v>403E</v>
      </c>
      <c r="D5566" s="144"/>
      <c r="E5566" s="282">
        <f>'[11]Depr Exp'!E5566</f>
        <v>43404</v>
      </c>
      <c r="F5566" s="523">
        <f>'[11]Depr Exp'!F5566</f>
        <v>27234590.129999999</v>
      </c>
      <c r="G5566" s="305">
        <f>'[11]Depr Exp'!G5566</f>
        <v>5.5E-2</v>
      </c>
      <c r="H5566" s="524">
        <f>'[11]Depr Exp'!H5566</f>
        <v>124825.21</v>
      </c>
      <c r="I5566" s="523">
        <f>'[11]Depr Exp'!I5566</f>
        <v>31849306.359999999</v>
      </c>
      <c r="J5566" s="305">
        <f>'[11]Depr Exp'!J5566</f>
        <v>5.5E-2</v>
      </c>
      <c r="K5566" s="373">
        <f>'[11]Depr Exp'!K5566</f>
        <v>145975.98748333333</v>
      </c>
      <c r="L5566" s="524">
        <f>'[11]Depr Exp'!L5566</f>
        <v>21150.78</v>
      </c>
      <c r="M5566" s="144"/>
      <c r="N5566" s="144"/>
    </row>
    <row r="5567" spans="1:14">
      <c r="A5567" s="144" t="str">
        <f>'[11]Depr Exp'!A5567</f>
        <v>E3701 DST Meters AMI</v>
      </c>
      <c r="B5567" s="144" t="str">
        <f>'[11]Depr Exp'!B5567</f>
        <v>E3701 DST Meters AMI-11</v>
      </c>
      <c r="C5567" s="144" t="str">
        <f>'[11]Depr Exp'!C5567</f>
        <v>403E</v>
      </c>
      <c r="D5567" s="144"/>
      <c r="E5567" s="282">
        <f>'[11]Depr Exp'!E5567</f>
        <v>43434</v>
      </c>
      <c r="F5567" s="523">
        <f>'[11]Depr Exp'!F5567</f>
        <v>31134884.920000002</v>
      </c>
      <c r="G5567" s="305">
        <f>'[11]Depr Exp'!G5567</f>
        <v>5.5E-2</v>
      </c>
      <c r="H5567" s="524">
        <f>'[11]Depr Exp'!H5567</f>
        <v>142701.56</v>
      </c>
      <c r="I5567" s="523">
        <f>'[11]Depr Exp'!I5567</f>
        <v>31849306.359999999</v>
      </c>
      <c r="J5567" s="305">
        <f>'[11]Depr Exp'!J5567</f>
        <v>5.5E-2</v>
      </c>
      <c r="K5567" s="373">
        <f>'[11]Depr Exp'!K5567</f>
        <v>145975.98748333333</v>
      </c>
      <c r="L5567" s="524">
        <f>'[11]Depr Exp'!L5567</f>
        <v>3274.43</v>
      </c>
      <c r="M5567" s="144"/>
      <c r="N5567" s="144"/>
    </row>
    <row r="5568" spans="1:14">
      <c r="A5568" s="144" t="str">
        <f>'[11]Depr Exp'!A5568</f>
        <v>E3701 DST Meters AMI</v>
      </c>
      <c r="B5568" s="144" t="str">
        <f>'[11]Depr Exp'!B5568</f>
        <v>E3701 DST Meters AMI-12</v>
      </c>
      <c r="C5568" s="144" t="str">
        <f>'[11]Depr Exp'!C5568</f>
        <v>403E</v>
      </c>
      <c r="D5568" s="144"/>
      <c r="E5568" s="282">
        <f>'[11]Depr Exp'!E5568</f>
        <v>43465</v>
      </c>
      <c r="F5568" s="523">
        <f>'[11]Depr Exp'!F5568</f>
        <v>31849306.359999999</v>
      </c>
      <c r="G5568" s="305">
        <f>'[11]Depr Exp'!G5568</f>
        <v>5.5E-2</v>
      </c>
      <c r="H5568" s="524">
        <f>'[11]Depr Exp'!H5568</f>
        <v>145975.98000000001</v>
      </c>
      <c r="I5568" s="523">
        <f>'[11]Depr Exp'!I5568</f>
        <v>31849306.359999999</v>
      </c>
      <c r="J5568" s="305">
        <f>'[11]Depr Exp'!J5568</f>
        <v>5.5E-2</v>
      </c>
      <c r="K5568" s="373">
        <f>'[11]Depr Exp'!K5568</f>
        <v>145975.98748333333</v>
      </c>
      <c r="L5568" s="524">
        <f>'[11]Depr Exp'!L5568</f>
        <v>0.01</v>
      </c>
      <c r="M5568" s="144"/>
      <c r="N5568" s="144"/>
    </row>
    <row r="5569" spans="1:14" ht="15.75" thickBot="1">
      <c r="A5569" s="159" t="str">
        <f>'[11]Depr Exp'!A5569</f>
        <v>E3701 DST Meters AMI Total</v>
      </c>
      <c r="B5569" s="144">
        <f>'[11]Depr Exp'!B5569</f>
        <v>0</v>
      </c>
      <c r="C5569" s="502" t="str">
        <f>'[11]Depr Exp'!C5569</f>
        <v>EDST</v>
      </c>
      <c r="D5569" s="144"/>
      <c r="E5569" s="281" t="str">
        <f>'[11]Depr Exp'!E5569</f>
        <v>Total</v>
      </c>
      <c r="F5569" s="141">
        <f>'[11]Depr Exp'!F5569</f>
        <v>0</v>
      </c>
      <c r="G5569" s="252">
        <f>'[11]Depr Exp'!G5569</f>
        <v>0</v>
      </c>
      <c r="H5569" s="286">
        <f>'[11]Depr Exp'!H5569</f>
        <v>936383.27</v>
      </c>
      <c r="I5569" s="141">
        <f>'[11]Depr Exp'!I5569</f>
        <v>0</v>
      </c>
      <c r="J5569" s="252">
        <f>'[11]Depr Exp'!J5569</f>
        <v>0</v>
      </c>
      <c r="K5569" s="286">
        <f>'[11]Depr Exp'!K5569</f>
        <v>1751711.8498</v>
      </c>
      <c r="L5569" s="286">
        <f>'[11]Depr Exp'!L5569</f>
        <v>815328.58</v>
      </c>
      <c r="M5569" s="144"/>
      <c r="N5569" s="144"/>
    </row>
    <row r="5570" spans="1:14" ht="13.5" thickTop="1">
      <c r="A5570" s="144" t="str">
        <f>'[11]Depr Exp'!A5570</f>
        <v>E373 DST Street Lighting &amp; Signal</v>
      </c>
      <c r="B5570" s="144" t="str">
        <f>'[11]Depr Exp'!B5570</f>
        <v>E373 DST Street Lighting &amp; Signal-1</v>
      </c>
      <c r="C5570" s="144" t="str">
        <f>'[11]Depr Exp'!C5570</f>
        <v>403E</v>
      </c>
      <c r="D5570" s="144"/>
      <c r="E5570" s="282">
        <f>'[11]Depr Exp'!E5570</f>
        <v>43131</v>
      </c>
      <c r="F5570" s="523">
        <f>'[11]Depr Exp'!F5570</f>
        <v>55388010.439999998</v>
      </c>
      <c r="G5570" s="305">
        <f>'[11]Depr Exp'!G5570</f>
        <v>4.7500000000000001E-2</v>
      </c>
      <c r="H5570" s="524">
        <f>'[11]Depr Exp'!H5570</f>
        <v>219244.21</v>
      </c>
      <c r="I5570" s="523">
        <f>'[11]Depr Exp'!I5570</f>
        <v>56211455.359999999</v>
      </c>
      <c r="J5570" s="305">
        <f>'[11]Depr Exp'!J5570</f>
        <v>4.7500000000000001E-2</v>
      </c>
      <c r="K5570" s="373">
        <f>'[11]Depr Exp'!K5570</f>
        <v>222503.67746666668</v>
      </c>
      <c r="L5570" s="524">
        <f>'[11]Depr Exp'!L5570</f>
        <v>3259.47</v>
      </c>
      <c r="M5570" s="144"/>
      <c r="N5570" s="144"/>
    </row>
    <row r="5571" spans="1:14">
      <c r="A5571" s="144" t="str">
        <f>'[11]Depr Exp'!A5571</f>
        <v>E373 DST Street Lighting &amp; Signal</v>
      </c>
      <c r="B5571" s="144" t="str">
        <f>'[11]Depr Exp'!B5571</f>
        <v>E373 DST Street Lighting &amp; Signal-2</v>
      </c>
      <c r="C5571" s="144" t="str">
        <f>'[11]Depr Exp'!C5571</f>
        <v>403E</v>
      </c>
      <c r="D5571" s="144"/>
      <c r="E5571" s="282">
        <f>'[11]Depr Exp'!E5571</f>
        <v>43159</v>
      </c>
      <c r="F5571" s="523">
        <f>'[11]Depr Exp'!F5571</f>
        <v>55561033.039999999</v>
      </c>
      <c r="G5571" s="305">
        <f>'[11]Depr Exp'!G5571</f>
        <v>4.7500000000000001E-2</v>
      </c>
      <c r="H5571" s="524">
        <f>'[11]Depr Exp'!H5571</f>
        <v>219929.09</v>
      </c>
      <c r="I5571" s="523">
        <f>'[11]Depr Exp'!I5571</f>
        <v>56211455.359999999</v>
      </c>
      <c r="J5571" s="305">
        <f>'[11]Depr Exp'!J5571</f>
        <v>4.7500000000000001E-2</v>
      </c>
      <c r="K5571" s="373">
        <f>'[11]Depr Exp'!K5571</f>
        <v>222503.67746666668</v>
      </c>
      <c r="L5571" s="524">
        <f>'[11]Depr Exp'!L5571</f>
        <v>2574.59</v>
      </c>
      <c r="M5571" s="144"/>
      <c r="N5571" s="144"/>
    </row>
    <row r="5572" spans="1:14">
      <c r="A5572" s="144" t="str">
        <f>'[11]Depr Exp'!A5572</f>
        <v>E373 DST Street Lighting &amp; Signal</v>
      </c>
      <c r="B5572" s="144" t="str">
        <f>'[11]Depr Exp'!B5572</f>
        <v>E373 DST Street Lighting &amp; Signal-3</v>
      </c>
      <c r="C5572" s="144" t="str">
        <f>'[11]Depr Exp'!C5572</f>
        <v>403E</v>
      </c>
      <c r="D5572" s="144"/>
      <c r="E5572" s="282">
        <f>'[11]Depr Exp'!E5572</f>
        <v>43190</v>
      </c>
      <c r="F5572" s="523">
        <f>'[11]Depr Exp'!F5572</f>
        <v>55498397.829999998</v>
      </c>
      <c r="G5572" s="305">
        <f>'[11]Depr Exp'!G5572</f>
        <v>4.7500000000000001E-2</v>
      </c>
      <c r="H5572" s="524">
        <f>'[11]Depr Exp'!H5572</f>
        <v>219681.16</v>
      </c>
      <c r="I5572" s="523">
        <f>'[11]Depr Exp'!I5572</f>
        <v>56211455.359999999</v>
      </c>
      <c r="J5572" s="305">
        <f>'[11]Depr Exp'!J5572</f>
        <v>4.7500000000000001E-2</v>
      </c>
      <c r="K5572" s="373">
        <f>'[11]Depr Exp'!K5572</f>
        <v>222503.67746666668</v>
      </c>
      <c r="L5572" s="524">
        <f>'[11]Depr Exp'!L5572</f>
        <v>2822.52</v>
      </c>
      <c r="M5572" s="144"/>
      <c r="N5572" s="144"/>
    </row>
    <row r="5573" spans="1:14">
      <c r="A5573" s="144" t="str">
        <f>'[11]Depr Exp'!A5573</f>
        <v>E373 DST Street Lighting &amp; Signal</v>
      </c>
      <c r="B5573" s="144" t="str">
        <f>'[11]Depr Exp'!B5573</f>
        <v>E373 DST Street Lighting &amp; Signal-4</v>
      </c>
      <c r="C5573" s="144" t="str">
        <f>'[11]Depr Exp'!C5573</f>
        <v>403E</v>
      </c>
      <c r="D5573" s="144"/>
      <c r="E5573" s="282">
        <f>'[11]Depr Exp'!E5573</f>
        <v>43220</v>
      </c>
      <c r="F5573" s="523">
        <f>'[11]Depr Exp'!F5573</f>
        <v>55402576.509999998</v>
      </c>
      <c r="G5573" s="305">
        <f>'[11]Depr Exp'!G5573</f>
        <v>4.7500000000000001E-2</v>
      </c>
      <c r="H5573" s="524">
        <f>'[11]Depr Exp'!H5573</f>
        <v>219301.87</v>
      </c>
      <c r="I5573" s="523">
        <f>'[11]Depr Exp'!I5573</f>
        <v>56211455.359999999</v>
      </c>
      <c r="J5573" s="305">
        <f>'[11]Depr Exp'!J5573</f>
        <v>4.7500000000000001E-2</v>
      </c>
      <c r="K5573" s="373">
        <f>'[11]Depr Exp'!K5573</f>
        <v>222503.67746666668</v>
      </c>
      <c r="L5573" s="524">
        <f>'[11]Depr Exp'!L5573</f>
        <v>3201.81</v>
      </c>
      <c r="M5573" s="144"/>
      <c r="N5573" s="144"/>
    </row>
    <row r="5574" spans="1:14">
      <c r="A5574" s="144" t="str">
        <f>'[11]Depr Exp'!A5574</f>
        <v>E373 DST Street Lighting &amp; Signal</v>
      </c>
      <c r="B5574" s="144" t="str">
        <f>'[11]Depr Exp'!B5574</f>
        <v>E373 DST Street Lighting &amp; Signal-5</v>
      </c>
      <c r="C5574" s="144" t="str">
        <f>'[11]Depr Exp'!C5574</f>
        <v>403E</v>
      </c>
      <c r="D5574" s="144"/>
      <c r="E5574" s="282">
        <f>'[11]Depr Exp'!E5574</f>
        <v>43251</v>
      </c>
      <c r="F5574" s="523">
        <f>'[11]Depr Exp'!F5574</f>
        <v>55302442.840000004</v>
      </c>
      <c r="G5574" s="305">
        <f>'[11]Depr Exp'!G5574</f>
        <v>4.7500000000000001E-2</v>
      </c>
      <c r="H5574" s="524">
        <f>'[11]Depr Exp'!H5574</f>
        <v>218905.5</v>
      </c>
      <c r="I5574" s="523">
        <f>'[11]Depr Exp'!I5574</f>
        <v>56211455.359999999</v>
      </c>
      <c r="J5574" s="305">
        <f>'[11]Depr Exp'!J5574</f>
        <v>4.7500000000000001E-2</v>
      </c>
      <c r="K5574" s="373">
        <f>'[11]Depr Exp'!K5574</f>
        <v>222503.67746666668</v>
      </c>
      <c r="L5574" s="524">
        <f>'[11]Depr Exp'!L5574</f>
        <v>3598.18</v>
      </c>
      <c r="M5574" s="144"/>
      <c r="N5574" s="144"/>
    </row>
    <row r="5575" spans="1:14">
      <c r="A5575" s="144" t="str">
        <f>'[11]Depr Exp'!A5575</f>
        <v>E373 DST Street Lighting &amp; Signal</v>
      </c>
      <c r="B5575" s="144" t="str">
        <f>'[11]Depr Exp'!B5575</f>
        <v>E373 DST Street Lighting &amp; Signal-6</v>
      </c>
      <c r="C5575" s="144" t="str">
        <f>'[11]Depr Exp'!C5575</f>
        <v>403E</v>
      </c>
      <c r="D5575" s="144"/>
      <c r="E5575" s="282">
        <f>'[11]Depr Exp'!E5575</f>
        <v>43281</v>
      </c>
      <c r="F5575" s="523">
        <f>'[11]Depr Exp'!F5575</f>
        <v>55252961.619999997</v>
      </c>
      <c r="G5575" s="305">
        <f>'[11]Depr Exp'!G5575</f>
        <v>4.7500000000000001E-2</v>
      </c>
      <c r="H5575" s="524">
        <f>'[11]Depr Exp'!H5575</f>
        <v>218709.64</v>
      </c>
      <c r="I5575" s="523">
        <f>'[11]Depr Exp'!I5575</f>
        <v>56211455.359999999</v>
      </c>
      <c r="J5575" s="305">
        <f>'[11]Depr Exp'!J5575</f>
        <v>4.7500000000000001E-2</v>
      </c>
      <c r="K5575" s="373">
        <f>'[11]Depr Exp'!K5575</f>
        <v>222503.67746666668</v>
      </c>
      <c r="L5575" s="524">
        <f>'[11]Depr Exp'!L5575</f>
        <v>3794.04</v>
      </c>
      <c r="M5575" s="144"/>
      <c r="N5575" s="144"/>
    </row>
    <row r="5576" spans="1:14">
      <c r="A5576" s="144" t="str">
        <f>'[11]Depr Exp'!A5576</f>
        <v>E373 DST Street Lighting &amp; Signal</v>
      </c>
      <c r="B5576" s="144" t="str">
        <f>'[11]Depr Exp'!B5576</f>
        <v>E373 DST Street Lighting &amp; Signal-7</v>
      </c>
      <c r="C5576" s="144" t="str">
        <f>'[11]Depr Exp'!C5576</f>
        <v>403E</v>
      </c>
      <c r="D5576" s="144"/>
      <c r="E5576" s="282">
        <f>'[11]Depr Exp'!E5576</f>
        <v>43312</v>
      </c>
      <c r="F5576" s="523">
        <f>'[11]Depr Exp'!F5576</f>
        <v>55277591.439999998</v>
      </c>
      <c r="G5576" s="305">
        <f>'[11]Depr Exp'!G5576</f>
        <v>4.7500000000000001E-2</v>
      </c>
      <c r="H5576" s="524">
        <f>'[11]Depr Exp'!H5576</f>
        <v>218807.13999999998</v>
      </c>
      <c r="I5576" s="523">
        <f>'[11]Depr Exp'!I5576</f>
        <v>56211455.359999999</v>
      </c>
      <c r="J5576" s="305">
        <f>'[11]Depr Exp'!J5576</f>
        <v>4.7500000000000001E-2</v>
      </c>
      <c r="K5576" s="373">
        <f>'[11]Depr Exp'!K5576</f>
        <v>222503.67746666668</v>
      </c>
      <c r="L5576" s="524">
        <f>'[11]Depr Exp'!L5576</f>
        <v>3696.54</v>
      </c>
      <c r="M5576" s="144"/>
      <c r="N5576" s="144"/>
    </row>
    <row r="5577" spans="1:14">
      <c r="A5577" s="144" t="str">
        <f>'[11]Depr Exp'!A5577</f>
        <v>E373 DST Street Lighting &amp; Signal</v>
      </c>
      <c r="B5577" s="144" t="str">
        <f>'[11]Depr Exp'!B5577</f>
        <v>E373 DST Street Lighting &amp; Signal-8</v>
      </c>
      <c r="C5577" s="144" t="str">
        <f>'[11]Depr Exp'!C5577</f>
        <v>403E</v>
      </c>
      <c r="D5577" s="144"/>
      <c r="E5577" s="282">
        <f>'[11]Depr Exp'!E5577</f>
        <v>43343</v>
      </c>
      <c r="F5577" s="523">
        <f>'[11]Depr Exp'!F5577</f>
        <v>55244100.439999998</v>
      </c>
      <c r="G5577" s="305">
        <f>'[11]Depr Exp'!G5577</f>
        <v>4.7500000000000001E-2</v>
      </c>
      <c r="H5577" s="524">
        <f>'[11]Depr Exp'!H5577</f>
        <v>218674.57</v>
      </c>
      <c r="I5577" s="523">
        <f>'[11]Depr Exp'!I5577</f>
        <v>56211455.359999999</v>
      </c>
      <c r="J5577" s="305">
        <f>'[11]Depr Exp'!J5577</f>
        <v>4.7500000000000001E-2</v>
      </c>
      <c r="K5577" s="373">
        <f>'[11]Depr Exp'!K5577</f>
        <v>222503.67746666668</v>
      </c>
      <c r="L5577" s="524">
        <f>'[11]Depr Exp'!L5577</f>
        <v>3829.11</v>
      </c>
      <c r="M5577" s="144"/>
      <c r="N5577" s="144"/>
    </row>
    <row r="5578" spans="1:14">
      <c r="A5578" s="144" t="str">
        <f>'[11]Depr Exp'!A5578</f>
        <v>E373 DST Street Lighting &amp; Signal</v>
      </c>
      <c r="B5578" s="144" t="str">
        <f>'[11]Depr Exp'!B5578</f>
        <v>E373 DST Street Lighting &amp; Signal-9</v>
      </c>
      <c r="C5578" s="144" t="str">
        <f>'[11]Depr Exp'!C5578</f>
        <v>403E</v>
      </c>
      <c r="D5578" s="144"/>
      <c r="E5578" s="282">
        <f>'[11]Depr Exp'!E5578</f>
        <v>43373</v>
      </c>
      <c r="F5578" s="523">
        <f>'[11]Depr Exp'!F5578</f>
        <v>55197192.909999996</v>
      </c>
      <c r="G5578" s="305">
        <f>'[11]Depr Exp'!G5578</f>
        <v>4.7500000000000001E-2</v>
      </c>
      <c r="H5578" s="524">
        <f>'[11]Depr Exp'!H5578</f>
        <v>218488.88999999998</v>
      </c>
      <c r="I5578" s="523">
        <f>'[11]Depr Exp'!I5578</f>
        <v>56211455.359999999</v>
      </c>
      <c r="J5578" s="305">
        <f>'[11]Depr Exp'!J5578</f>
        <v>4.7500000000000001E-2</v>
      </c>
      <c r="K5578" s="373">
        <f>'[11]Depr Exp'!K5578</f>
        <v>222503.67746666668</v>
      </c>
      <c r="L5578" s="524">
        <f>'[11]Depr Exp'!L5578</f>
        <v>4014.79</v>
      </c>
      <c r="M5578" s="144"/>
      <c r="N5578" s="144"/>
    </row>
    <row r="5579" spans="1:14">
      <c r="A5579" s="144" t="str">
        <f>'[11]Depr Exp'!A5579</f>
        <v>E373 DST Street Lighting &amp; Signal</v>
      </c>
      <c r="B5579" s="144" t="str">
        <f>'[11]Depr Exp'!B5579</f>
        <v>E373 DST Street Lighting &amp; Signal-10</v>
      </c>
      <c r="C5579" s="144" t="str">
        <f>'[11]Depr Exp'!C5579</f>
        <v>403E</v>
      </c>
      <c r="D5579" s="144"/>
      <c r="E5579" s="282">
        <f>'[11]Depr Exp'!E5579</f>
        <v>43404</v>
      </c>
      <c r="F5579" s="523">
        <f>'[11]Depr Exp'!F5579</f>
        <v>55163664.869999997</v>
      </c>
      <c r="G5579" s="305">
        <f>'[11]Depr Exp'!G5579</f>
        <v>4.7500000000000001E-2</v>
      </c>
      <c r="H5579" s="524">
        <f>'[11]Depr Exp'!H5579</f>
        <v>218356.18</v>
      </c>
      <c r="I5579" s="523">
        <f>'[11]Depr Exp'!I5579</f>
        <v>56211455.359999999</v>
      </c>
      <c r="J5579" s="305">
        <f>'[11]Depr Exp'!J5579</f>
        <v>4.7500000000000001E-2</v>
      </c>
      <c r="K5579" s="373">
        <f>'[11]Depr Exp'!K5579</f>
        <v>222503.67746666668</v>
      </c>
      <c r="L5579" s="524">
        <f>'[11]Depr Exp'!L5579</f>
        <v>4147.5</v>
      </c>
      <c r="M5579" s="144"/>
      <c r="N5579" s="144"/>
    </row>
    <row r="5580" spans="1:14">
      <c r="A5580" s="144" t="str">
        <f>'[11]Depr Exp'!A5580</f>
        <v>E373 DST Street Lighting &amp; Signal</v>
      </c>
      <c r="B5580" s="144" t="str">
        <f>'[11]Depr Exp'!B5580</f>
        <v>E373 DST Street Lighting &amp; Signal-11</v>
      </c>
      <c r="C5580" s="144" t="str">
        <f>'[11]Depr Exp'!C5580</f>
        <v>403E</v>
      </c>
      <c r="D5580" s="144"/>
      <c r="E5580" s="282">
        <f>'[11]Depr Exp'!E5580</f>
        <v>43434</v>
      </c>
      <c r="F5580" s="523">
        <f>'[11]Depr Exp'!F5580</f>
        <v>55166119.189999998</v>
      </c>
      <c r="G5580" s="305">
        <f>'[11]Depr Exp'!G5580</f>
        <v>4.7500000000000001E-2</v>
      </c>
      <c r="H5580" s="524">
        <f>'[11]Depr Exp'!H5580</f>
        <v>218365.88999999998</v>
      </c>
      <c r="I5580" s="523">
        <f>'[11]Depr Exp'!I5580</f>
        <v>56211455.359999999</v>
      </c>
      <c r="J5580" s="305">
        <f>'[11]Depr Exp'!J5580</f>
        <v>4.7500000000000001E-2</v>
      </c>
      <c r="K5580" s="373">
        <f>'[11]Depr Exp'!K5580</f>
        <v>222503.67746666668</v>
      </c>
      <c r="L5580" s="524">
        <f>'[11]Depr Exp'!L5580</f>
        <v>4137.79</v>
      </c>
      <c r="M5580" s="144"/>
      <c r="N5580" s="144"/>
    </row>
    <row r="5581" spans="1:14">
      <c r="A5581" s="144" t="str">
        <f>'[11]Depr Exp'!A5581</f>
        <v>E373 DST Street Lighting &amp; Signal</v>
      </c>
      <c r="B5581" s="144" t="str">
        <f>'[11]Depr Exp'!B5581</f>
        <v>E373 DST Street Lighting &amp; Signal-12</v>
      </c>
      <c r="C5581" s="144" t="str">
        <f>'[11]Depr Exp'!C5581</f>
        <v>403E</v>
      </c>
      <c r="D5581" s="144"/>
      <c r="E5581" s="282">
        <f>'[11]Depr Exp'!E5581</f>
        <v>43465</v>
      </c>
      <c r="F5581" s="523">
        <f>'[11]Depr Exp'!F5581</f>
        <v>56211455.359999999</v>
      </c>
      <c r="G5581" s="305">
        <f>'[11]Depr Exp'!G5581</f>
        <v>4.7500000000000001E-2</v>
      </c>
      <c r="H5581" s="524">
        <f>'[11]Depr Exp'!H5581</f>
        <v>222503.67999999999</v>
      </c>
      <c r="I5581" s="523">
        <f>'[11]Depr Exp'!I5581</f>
        <v>56211455.359999999</v>
      </c>
      <c r="J5581" s="305">
        <f>'[11]Depr Exp'!J5581</f>
        <v>4.7500000000000001E-2</v>
      </c>
      <c r="K5581" s="373">
        <f>'[11]Depr Exp'!K5581</f>
        <v>222503.67746666668</v>
      </c>
      <c r="L5581" s="524">
        <f>'[11]Depr Exp'!L5581</f>
        <v>0</v>
      </c>
      <c r="M5581" s="144"/>
      <c r="N5581" s="144"/>
    </row>
    <row r="5582" spans="1:14" ht="15.75" thickBot="1">
      <c r="A5582" s="159" t="str">
        <f>'[11]Depr Exp'!A5582</f>
        <v>E373 DST Street Lighting &amp; Signal Total</v>
      </c>
      <c r="B5582" s="144">
        <f>'[11]Depr Exp'!B5582</f>
        <v>0</v>
      </c>
      <c r="C5582" s="502" t="str">
        <f>'[11]Depr Exp'!C5582</f>
        <v>EDST</v>
      </c>
      <c r="D5582" s="144"/>
      <c r="E5582" s="281" t="str">
        <f>'[11]Depr Exp'!E5582</f>
        <v>Total</v>
      </c>
      <c r="F5582" s="141">
        <f>'[11]Depr Exp'!F5582</f>
        <v>0</v>
      </c>
      <c r="G5582" s="252">
        <f>'[11]Depr Exp'!G5582</f>
        <v>0</v>
      </c>
      <c r="H5582" s="286">
        <f>'[11]Depr Exp'!H5582</f>
        <v>2630967.8200000003</v>
      </c>
      <c r="I5582" s="141">
        <f>'[11]Depr Exp'!I5582</f>
        <v>0</v>
      </c>
      <c r="J5582" s="252">
        <f>'[11]Depr Exp'!J5582</f>
        <v>0</v>
      </c>
      <c r="K5582" s="286">
        <f>'[11]Depr Exp'!K5582</f>
        <v>2670044.129600001</v>
      </c>
      <c r="L5582" s="286">
        <f>'[11]Depr Exp'!L5582</f>
        <v>39076.31</v>
      </c>
      <c r="M5582" s="144"/>
      <c r="N5582" s="144"/>
    </row>
    <row r="5583" spans="1:14" ht="13.5" thickTop="1">
      <c r="A5583" s="258" t="str">
        <f>'[11]Depr Exp'!A5583</f>
        <v>E374 DST ARO Distribution</v>
      </c>
      <c r="B5583" s="258" t="str">
        <f>'[11]Depr Exp'!B5583</f>
        <v>E374 DST ARO Distribution-1</v>
      </c>
      <c r="C5583" s="258" t="str">
        <f>'[11]Depr Exp'!C5583</f>
        <v>403.1E</v>
      </c>
      <c r="D5583" s="258"/>
      <c r="E5583" s="279">
        <f>'[11]Depr Exp'!E5583</f>
        <v>43131</v>
      </c>
      <c r="F5583" s="517">
        <f>'[11]Depr Exp'!F5583</f>
        <v>3021434.42</v>
      </c>
      <c r="G5583" s="518">
        <f>'[11]Depr Exp'!G5583</f>
        <v>0</v>
      </c>
      <c r="H5583" s="519">
        <f>'[11]Depr Exp'!H5583</f>
        <v>5483.54</v>
      </c>
      <c r="I5583" s="517">
        <f>'[11]Depr Exp'!I5583</f>
        <v>0</v>
      </c>
      <c r="J5583" s="518">
        <f>'[11]Depr Exp'!J5583</f>
        <v>0</v>
      </c>
      <c r="K5583" s="520">
        <f>'[11]Depr Exp'!K5583</f>
        <v>4395.3500000000004</v>
      </c>
      <c r="L5583" s="519">
        <f>'[11]Depr Exp'!L5583</f>
        <v>-1088.19</v>
      </c>
      <c r="M5583" s="144"/>
      <c r="N5583" s="144"/>
    </row>
    <row r="5584" spans="1:14">
      <c r="A5584" s="258" t="str">
        <f>'[11]Depr Exp'!A5584</f>
        <v>E374 DST ARO Distribution</v>
      </c>
      <c r="B5584" s="258" t="str">
        <f>'[11]Depr Exp'!B5584</f>
        <v>E374 DST ARO Distribution-2</v>
      </c>
      <c r="C5584" s="258" t="str">
        <f>'[11]Depr Exp'!C5584</f>
        <v>403.1E</v>
      </c>
      <c r="D5584" s="258"/>
      <c r="E5584" s="279">
        <f>'[11]Depr Exp'!E5584</f>
        <v>43159</v>
      </c>
      <c r="F5584" s="517">
        <f>'[11]Depr Exp'!F5584</f>
        <v>3015950.88</v>
      </c>
      <c r="G5584" s="518">
        <f>'[11]Depr Exp'!G5584</f>
        <v>0</v>
      </c>
      <c r="H5584" s="519">
        <f>'[11]Depr Exp'!H5584</f>
        <v>5483.54</v>
      </c>
      <c r="I5584" s="517">
        <f>'[11]Depr Exp'!I5584</f>
        <v>0</v>
      </c>
      <c r="J5584" s="518">
        <f>'[11]Depr Exp'!J5584</f>
        <v>0</v>
      </c>
      <c r="K5584" s="520">
        <f>'[11]Depr Exp'!K5584</f>
        <v>4395.3500000000004</v>
      </c>
      <c r="L5584" s="519">
        <f>'[11]Depr Exp'!L5584</f>
        <v>-1088.19</v>
      </c>
      <c r="M5584" s="144"/>
      <c r="N5584" s="144"/>
    </row>
    <row r="5585" spans="1:14">
      <c r="A5585" s="258" t="str">
        <f>'[11]Depr Exp'!A5585</f>
        <v>E374 DST ARO Distribution</v>
      </c>
      <c r="B5585" s="258" t="str">
        <f>'[11]Depr Exp'!B5585</f>
        <v>E374 DST ARO Distribution-3</v>
      </c>
      <c r="C5585" s="258" t="str">
        <f>'[11]Depr Exp'!C5585</f>
        <v>403.1E</v>
      </c>
      <c r="D5585" s="258"/>
      <c r="E5585" s="279">
        <f>'[11]Depr Exp'!E5585</f>
        <v>43190</v>
      </c>
      <c r="F5585" s="517">
        <f>'[11]Depr Exp'!F5585</f>
        <v>3010467.34</v>
      </c>
      <c r="G5585" s="518">
        <f>'[11]Depr Exp'!G5585</f>
        <v>0</v>
      </c>
      <c r="H5585" s="519">
        <f>'[11]Depr Exp'!H5585</f>
        <v>5483.54</v>
      </c>
      <c r="I5585" s="517">
        <f>'[11]Depr Exp'!I5585</f>
        <v>0</v>
      </c>
      <c r="J5585" s="518">
        <f>'[11]Depr Exp'!J5585</f>
        <v>0</v>
      </c>
      <c r="K5585" s="520">
        <f>'[11]Depr Exp'!K5585</f>
        <v>4395.3500000000004</v>
      </c>
      <c r="L5585" s="519">
        <f>'[11]Depr Exp'!L5585</f>
        <v>-1088.19</v>
      </c>
      <c r="M5585" s="144"/>
      <c r="N5585" s="144"/>
    </row>
    <row r="5586" spans="1:14">
      <c r="A5586" s="258" t="str">
        <f>'[11]Depr Exp'!A5586</f>
        <v>E374 DST ARO Distribution</v>
      </c>
      <c r="B5586" s="258" t="str">
        <f>'[11]Depr Exp'!B5586</f>
        <v>E374 DST ARO Distribution-4</v>
      </c>
      <c r="C5586" s="258" t="str">
        <f>'[11]Depr Exp'!C5586</f>
        <v>403.1E</v>
      </c>
      <c r="D5586" s="258"/>
      <c r="E5586" s="279">
        <f>'[11]Depr Exp'!E5586</f>
        <v>43220</v>
      </c>
      <c r="F5586" s="517">
        <f>'[11]Depr Exp'!F5586</f>
        <v>3004983.8</v>
      </c>
      <c r="G5586" s="518">
        <f>'[11]Depr Exp'!G5586</f>
        <v>0</v>
      </c>
      <c r="H5586" s="519">
        <f>'[11]Depr Exp'!H5586</f>
        <v>5483.55</v>
      </c>
      <c r="I5586" s="517">
        <f>'[11]Depr Exp'!I5586</f>
        <v>0</v>
      </c>
      <c r="J5586" s="518">
        <f>'[11]Depr Exp'!J5586</f>
        <v>0</v>
      </c>
      <c r="K5586" s="520">
        <f>'[11]Depr Exp'!K5586</f>
        <v>4395.3500000000004</v>
      </c>
      <c r="L5586" s="519">
        <f>'[11]Depr Exp'!L5586</f>
        <v>-1088.2</v>
      </c>
      <c r="M5586" s="144"/>
      <c r="N5586" s="144"/>
    </row>
    <row r="5587" spans="1:14">
      <c r="A5587" s="258" t="str">
        <f>'[11]Depr Exp'!A5587</f>
        <v>E374 DST ARO Distribution</v>
      </c>
      <c r="B5587" s="258" t="str">
        <f>'[11]Depr Exp'!B5587</f>
        <v>E374 DST ARO Distribution-5</v>
      </c>
      <c r="C5587" s="258" t="str">
        <f>'[11]Depr Exp'!C5587</f>
        <v>403.1E</v>
      </c>
      <c r="D5587" s="258"/>
      <c r="E5587" s="279">
        <f>'[11]Depr Exp'!E5587</f>
        <v>43251</v>
      </c>
      <c r="F5587" s="517">
        <f>'[11]Depr Exp'!F5587</f>
        <v>2999500.25</v>
      </c>
      <c r="G5587" s="518">
        <f>'[11]Depr Exp'!G5587</f>
        <v>0</v>
      </c>
      <c r="H5587" s="519">
        <f>'[11]Depr Exp'!H5587</f>
        <v>5483.54</v>
      </c>
      <c r="I5587" s="517">
        <f>'[11]Depr Exp'!I5587</f>
        <v>0</v>
      </c>
      <c r="J5587" s="518">
        <f>'[11]Depr Exp'!J5587</f>
        <v>0</v>
      </c>
      <c r="K5587" s="520">
        <f>'[11]Depr Exp'!K5587</f>
        <v>4395.3500000000004</v>
      </c>
      <c r="L5587" s="519">
        <f>'[11]Depr Exp'!L5587</f>
        <v>-1088.19</v>
      </c>
      <c r="M5587" s="144"/>
      <c r="N5587" s="144"/>
    </row>
    <row r="5588" spans="1:14">
      <c r="A5588" s="258" t="str">
        <f>'[11]Depr Exp'!A5588</f>
        <v>E374 DST ARO Distribution</v>
      </c>
      <c r="B5588" s="258" t="str">
        <f>'[11]Depr Exp'!B5588</f>
        <v>E374 DST ARO Distribution-6</v>
      </c>
      <c r="C5588" s="258" t="str">
        <f>'[11]Depr Exp'!C5588</f>
        <v>403.1E</v>
      </c>
      <c r="D5588" s="258"/>
      <c r="E5588" s="279">
        <f>'[11]Depr Exp'!E5588</f>
        <v>43281</v>
      </c>
      <c r="F5588" s="517">
        <f>'[11]Depr Exp'!F5588</f>
        <v>2994016.71</v>
      </c>
      <c r="G5588" s="518">
        <f>'[11]Depr Exp'!G5588</f>
        <v>0</v>
      </c>
      <c r="H5588" s="519">
        <f>'[11]Depr Exp'!H5588</f>
        <v>5483.54</v>
      </c>
      <c r="I5588" s="517">
        <f>'[11]Depr Exp'!I5588</f>
        <v>0</v>
      </c>
      <c r="J5588" s="518">
        <f>'[11]Depr Exp'!J5588</f>
        <v>0</v>
      </c>
      <c r="K5588" s="520">
        <f>'[11]Depr Exp'!K5588</f>
        <v>4395.3500000000004</v>
      </c>
      <c r="L5588" s="519">
        <f>'[11]Depr Exp'!L5588</f>
        <v>-1088.19</v>
      </c>
      <c r="M5588" s="144"/>
      <c r="N5588" s="144"/>
    </row>
    <row r="5589" spans="1:14">
      <c r="A5589" s="258" t="str">
        <f>'[11]Depr Exp'!A5589</f>
        <v>E374 DST ARO Distribution</v>
      </c>
      <c r="B5589" s="258" t="str">
        <f>'[11]Depr Exp'!B5589</f>
        <v>E374 DST ARO Distribution-7</v>
      </c>
      <c r="C5589" s="258" t="str">
        <f>'[11]Depr Exp'!C5589</f>
        <v>403.1E</v>
      </c>
      <c r="D5589" s="258"/>
      <c r="E5589" s="279">
        <f>'[11]Depr Exp'!E5589</f>
        <v>43312</v>
      </c>
      <c r="F5589" s="517">
        <f>'[11]Depr Exp'!F5589</f>
        <v>2988533.17</v>
      </c>
      <c r="G5589" s="518">
        <f>'[11]Depr Exp'!G5589</f>
        <v>0</v>
      </c>
      <c r="H5589" s="519">
        <f>'[11]Depr Exp'!H5589</f>
        <v>5483.54</v>
      </c>
      <c r="I5589" s="517">
        <f>'[11]Depr Exp'!I5589</f>
        <v>0</v>
      </c>
      <c r="J5589" s="518">
        <f>'[11]Depr Exp'!J5589</f>
        <v>0</v>
      </c>
      <c r="K5589" s="520">
        <f>'[11]Depr Exp'!K5589</f>
        <v>4395.3500000000004</v>
      </c>
      <c r="L5589" s="519">
        <f>'[11]Depr Exp'!L5589</f>
        <v>-1088.19</v>
      </c>
      <c r="M5589" s="144"/>
      <c r="N5589" s="144"/>
    </row>
    <row r="5590" spans="1:14">
      <c r="A5590" s="258" t="str">
        <f>'[11]Depr Exp'!A5590</f>
        <v>E374 DST ARO Distribution</v>
      </c>
      <c r="B5590" s="258" t="str">
        <f>'[11]Depr Exp'!B5590</f>
        <v>E374 DST ARO Distribution-8</v>
      </c>
      <c r="C5590" s="258" t="str">
        <f>'[11]Depr Exp'!C5590</f>
        <v>403.1E</v>
      </c>
      <c r="D5590" s="258"/>
      <c r="E5590" s="279">
        <f>'[11]Depr Exp'!E5590</f>
        <v>43343</v>
      </c>
      <c r="F5590" s="517">
        <f>'[11]Depr Exp'!F5590</f>
        <v>2983049.63</v>
      </c>
      <c r="G5590" s="518">
        <f>'[11]Depr Exp'!G5590</f>
        <v>0</v>
      </c>
      <c r="H5590" s="519">
        <f>'[11]Depr Exp'!H5590</f>
        <v>5483.56</v>
      </c>
      <c r="I5590" s="517">
        <f>'[11]Depr Exp'!I5590</f>
        <v>0</v>
      </c>
      <c r="J5590" s="518">
        <f>'[11]Depr Exp'!J5590</f>
        <v>0</v>
      </c>
      <c r="K5590" s="520">
        <f>'[11]Depr Exp'!K5590</f>
        <v>4395.3500000000004</v>
      </c>
      <c r="L5590" s="519">
        <f>'[11]Depr Exp'!L5590</f>
        <v>-1088.21</v>
      </c>
      <c r="M5590" s="144"/>
      <c r="N5590" s="144"/>
    </row>
    <row r="5591" spans="1:14">
      <c r="A5591" s="258" t="str">
        <f>'[11]Depr Exp'!A5591</f>
        <v>E374 DST ARO Distribution</v>
      </c>
      <c r="B5591" s="258" t="str">
        <f>'[11]Depr Exp'!B5591</f>
        <v>E374 DST ARO Distribution-9</v>
      </c>
      <c r="C5591" s="258" t="str">
        <f>'[11]Depr Exp'!C5591</f>
        <v>403.1E</v>
      </c>
      <c r="D5591" s="258"/>
      <c r="E5591" s="279">
        <f>'[11]Depr Exp'!E5591</f>
        <v>43373</v>
      </c>
      <c r="F5591" s="517">
        <f>'[11]Depr Exp'!F5591</f>
        <v>2977566.07</v>
      </c>
      <c r="G5591" s="518">
        <f>'[11]Depr Exp'!G5591</f>
        <v>0</v>
      </c>
      <c r="H5591" s="519">
        <f>'[11]Depr Exp'!H5591</f>
        <v>5483.55</v>
      </c>
      <c r="I5591" s="517">
        <f>'[11]Depr Exp'!I5591</f>
        <v>0</v>
      </c>
      <c r="J5591" s="518">
        <f>'[11]Depr Exp'!J5591</f>
        <v>0</v>
      </c>
      <c r="K5591" s="520">
        <f>'[11]Depr Exp'!K5591</f>
        <v>4395.3500000000004</v>
      </c>
      <c r="L5591" s="519">
        <f>'[11]Depr Exp'!L5591</f>
        <v>-1088.2</v>
      </c>
      <c r="M5591" s="144"/>
      <c r="N5591" s="144"/>
    </row>
    <row r="5592" spans="1:14">
      <c r="A5592" s="258" t="str">
        <f>'[11]Depr Exp'!A5592</f>
        <v>E374 DST ARO Distribution</v>
      </c>
      <c r="B5592" s="258" t="str">
        <f>'[11]Depr Exp'!B5592</f>
        <v>E374 DST ARO Distribution-10</v>
      </c>
      <c r="C5592" s="258" t="str">
        <f>'[11]Depr Exp'!C5592</f>
        <v>403.1E</v>
      </c>
      <c r="D5592" s="258"/>
      <c r="E5592" s="279">
        <f>'[11]Depr Exp'!E5592</f>
        <v>43404</v>
      </c>
      <c r="F5592" s="517">
        <f>'[11]Depr Exp'!F5592</f>
        <v>2972082.52</v>
      </c>
      <c r="G5592" s="518">
        <f>'[11]Depr Exp'!G5592</f>
        <v>0</v>
      </c>
      <c r="H5592" s="519">
        <f>'[11]Depr Exp'!H5592</f>
        <v>5483.55</v>
      </c>
      <c r="I5592" s="517">
        <f>'[11]Depr Exp'!I5592</f>
        <v>0</v>
      </c>
      <c r="J5592" s="518">
        <f>'[11]Depr Exp'!J5592</f>
        <v>0</v>
      </c>
      <c r="K5592" s="520">
        <f>'[11]Depr Exp'!K5592</f>
        <v>4395.3500000000004</v>
      </c>
      <c r="L5592" s="519">
        <f>'[11]Depr Exp'!L5592</f>
        <v>-1088.2</v>
      </c>
      <c r="M5592" s="144"/>
      <c r="N5592" s="144"/>
    </row>
    <row r="5593" spans="1:14">
      <c r="A5593" s="258" t="str">
        <f>'[11]Depr Exp'!A5593</f>
        <v>E374 DST ARO Distribution</v>
      </c>
      <c r="B5593" s="258" t="str">
        <f>'[11]Depr Exp'!B5593</f>
        <v>E374 DST ARO Distribution-11</v>
      </c>
      <c r="C5593" s="258" t="str">
        <f>'[11]Depr Exp'!C5593</f>
        <v>403.1E</v>
      </c>
      <c r="D5593" s="258"/>
      <c r="E5593" s="279">
        <f>'[11]Depr Exp'!E5593</f>
        <v>43434</v>
      </c>
      <c r="F5593" s="517">
        <f>'[11]Depr Exp'!F5593</f>
        <v>2966598.97</v>
      </c>
      <c r="G5593" s="518">
        <f>'[11]Depr Exp'!G5593</f>
        <v>0</v>
      </c>
      <c r="H5593" s="519">
        <f>'[11]Depr Exp'!H5593</f>
        <v>5483.55</v>
      </c>
      <c r="I5593" s="517">
        <f>'[11]Depr Exp'!I5593</f>
        <v>0</v>
      </c>
      <c r="J5593" s="518">
        <f>'[11]Depr Exp'!J5593</f>
        <v>0</v>
      </c>
      <c r="K5593" s="520">
        <f>'[11]Depr Exp'!K5593</f>
        <v>4395.3500000000004</v>
      </c>
      <c r="L5593" s="519">
        <f>'[11]Depr Exp'!L5593</f>
        <v>-1088.2</v>
      </c>
      <c r="M5593" s="144"/>
      <c r="N5593" s="144"/>
    </row>
    <row r="5594" spans="1:14">
      <c r="A5594" s="258" t="str">
        <f>'[11]Depr Exp'!A5594</f>
        <v>E374 DST ARO Distribution</v>
      </c>
      <c r="B5594" s="258" t="str">
        <f>'[11]Depr Exp'!B5594</f>
        <v>E374 DST ARO Distribution-12</v>
      </c>
      <c r="C5594" s="258" t="str">
        <f>'[11]Depr Exp'!C5594</f>
        <v>403.1E</v>
      </c>
      <c r="D5594" s="258"/>
      <c r="E5594" s="279">
        <f>'[11]Depr Exp'!E5594</f>
        <v>43465</v>
      </c>
      <c r="F5594" s="517">
        <f>'[11]Depr Exp'!F5594</f>
        <v>2426241.0099999998</v>
      </c>
      <c r="G5594" s="518">
        <f>'[11]Depr Exp'!G5594</f>
        <v>0</v>
      </c>
      <c r="H5594" s="519">
        <f>'[11]Depr Exp'!H5594</f>
        <v>4395.3500000000004</v>
      </c>
      <c r="I5594" s="517">
        <f>'[11]Depr Exp'!I5594</f>
        <v>0</v>
      </c>
      <c r="J5594" s="518">
        <f>'[11]Depr Exp'!J5594</f>
        <v>0</v>
      </c>
      <c r="K5594" s="520">
        <f>'[11]Depr Exp'!K5594</f>
        <v>4395.3500000000004</v>
      </c>
      <c r="L5594" s="519">
        <f>'[11]Depr Exp'!L5594</f>
        <v>0</v>
      </c>
      <c r="M5594" s="144"/>
      <c r="N5594" s="144"/>
    </row>
    <row r="5595" spans="1:14" ht="15.75" thickBot="1">
      <c r="A5595" s="159" t="str">
        <f>'[11]Depr Exp'!A5595</f>
        <v>E374 DST ARO Distribution Total</v>
      </c>
      <c r="B5595" s="144">
        <f>'[11]Depr Exp'!B5595</f>
        <v>0</v>
      </c>
      <c r="C5595" s="502" t="str">
        <f>'[11]Depr Exp'!C5595</f>
        <v>EDST</v>
      </c>
      <c r="D5595" s="144"/>
      <c r="E5595" s="281" t="str">
        <f>'[11]Depr Exp'!E5595</f>
        <v>Total</v>
      </c>
      <c r="F5595" s="141">
        <f>'[11]Depr Exp'!F5595</f>
        <v>0</v>
      </c>
      <c r="G5595" s="252">
        <f>'[11]Depr Exp'!G5595</f>
        <v>0</v>
      </c>
      <c r="H5595" s="286">
        <f>'[11]Depr Exp'!H5595</f>
        <v>64714.350000000006</v>
      </c>
      <c r="I5595" s="141">
        <f>'[11]Depr Exp'!I5595</f>
        <v>0</v>
      </c>
      <c r="J5595" s="252">
        <f>'[11]Depr Exp'!J5595</f>
        <v>0</v>
      </c>
      <c r="K5595" s="286">
        <f>'[11]Depr Exp'!K5595</f>
        <v>52744.19999999999</v>
      </c>
      <c r="L5595" s="286">
        <f>'[11]Depr Exp'!L5595</f>
        <v>-11970.15</v>
      </c>
      <c r="M5595" s="144"/>
      <c r="N5595" s="144"/>
    </row>
    <row r="5596" spans="1:14" ht="13.5" thickTop="1">
      <c r="A5596" s="144" t="str">
        <f>'[11]Depr Exp'!A5596</f>
        <v>E3900 GEN Str&amp;Impv, Burlington/Skag</v>
      </c>
      <c r="B5596" s="144" t="str">
        <f>'[11]Depr Exp'!B5596</f>
        <v>E3900 GEN Str&amp;Impv, Burlington/Skag-1</v>
      </c>
      <c r="C5596" s="144" t="str">
        <f>'[11]Depr Exp'!C5596</f>
        <v>403E</v>
      </c>
      <c r="D5596" s="144"/>
      <c r="E5596" s="282">
        <f>'[11]Depr Exp'!E5596</f>
        <v>43131</v>
      </c>
      <c r="F5596" s="523">
        <f>'[11]Depr Exp'!F5596</f>
        <v>20917598.129999999</v>
      </c>
      <c r="G5596" s="305">
        <f>'[11]Depr Exp'!G5596</f>
        <v>1.7900000000000003E-2</v>
      </c>
      <c r="H5596" s="524">
        <f>'[11]Depr Exp'!H5596</f>
        <v>31202.079999999998</v>
      </c>
      <c r="I5596" s="523">
        <f>'[11]Depr Exp'!I5596</f>
        <v>20917598.129999999</v>
      </c>
      <c r="J5596" s="305">
        <f>'[11]Depr Exp'!J5596</f>
        <v>1.7900000000000003E-2</v>
      </c>
      <c r="K5596" s="373">
        <f>'[11]Depr Exp'!K5596</f>
        <v>31202.083877250003</v>
      </c>
      <c r="L5596" s="524">
        <f>'[11]Depr Exp'!L5596</f>
        <v>0</v>
      </c>
      <c r="M5596" s="144"/>
      <c r="N5596" s="144"/>
    </row>
    <row r="5597" spans="1:14">
      <c r="A5597" s="144" t="str">
        <f>'[11]Depr Exp'!A5597</f>
        <v>E3900 GEN Str&amp;Impv, Burlington/Skag</v>
      </c>
      <c r="B5597" s="144" t="str">
        <f>'[11]Depr Exp'!B5597</f>
        <v>E3900 GEN Str&amp;Impv, Burlington/Skag-2</v>
      </c>
      <c r="C5597" s="144" t="str">
        <f>'[11]Depr Exp'!C5597</f>
        <v>403E</v>
      </c>
      <c r="D5597" s="144"/>
      <c r="E5597" s="282">
        <f>'[11]Depr Exp'!E5597</f>
        <v>43159</v>
      </c>
      <c r="F5597" s="523">
        <f>'[11]Depr Exp'!F5597</f>
        <v>20917598.129999999</v>
      </c>
      <c r="G5597" s="305">
        <f>'[11]Depr Exp'!G5597</f>
        <v>1.7900000000000003E-2</v>
      </c>
      <c r="H5597" s="524">
        <f>'[11]Depr Exp'!H5597</f>
        <v>31202.079999999998</v>
      </c>
      <c r="I5597" s="523">
        <f>'[11]Depr Exp'!I5597</f>
        <v>20917598.129999999</v>
      </c>
      <c r="J5597" s="305">
        <f>'[11]Depr Exp'!J5597</f>
        <v>1.7900000000000003E-2</v>
      </c>
      <c r="K5597" s="373">
        <f>'[11]Depr Exp'!K5597</f>
        <v>31202.083877250003</v>
      </c>
      <c r="L5597" s="524">
        <f>'[11]Depr Exp'!L5597</f>
        <v>0</v>
      </c>
      <c r="M5597" s="144"/>
      <c r="N5597" s="144"/>
    </row>
    <row r="5598" spans="1:14">
      <c r="A5598" s="144" t="str">
        <f>'[11]Depr Exp'!A5598</f>
        <v>E3900 GEN Str&amp;Impv, Burlington/Skag</v>
      </c>
      <c r="B5598" s="144" t="str">
        <f>'[11]Depr Exp'!B5598</f>
        <v>E3900 GEN Str&amp;Impv, Burlington/Skag-3</v>
      </c>
      <c r="C5598" s="144" t="str">
        <f>'[11]Depr Exp'!C5598</f>
        <v>403E</v>
      </c>
      <c r="D5598" s="144"/>
      <c r="E5598" s="282">
        <f>'[11]Depr Exp'!E5598</f>
        <v>43190</v>
      </c>
      <c r="F5598" s="523">
        <f>'[11]Depr Exp'!F5598</f>
        <v>20917598.129999999</v>
      </c>
      <c r="G5598" s="305">
        <f>'[11]Depr Exp'!G5598</f>
        <v>1.7900000000000003E-2</v>
      </c>
      <c r="H5598" s="524">
        <f>'[11]Depr Exp'!H5598</f>
        <v>31202.079999999998</v>
      </c>
      <c r="I5598" s="523">
        <f>'[11]Depr Exp'!I5598</f>
        <v>20917598.129999999</v>
      </c>
      <c r="J5598" s="305">
        <f>'[11]Depr Exp'!J5598</f>
        <v>1.7900000000000003E-2</v>
      </c>
      <c r="K5598" s="373">
        <f>'[11]Depr Exp'!K5598</f>
        <v>31202.083877250003</v>
      </c>
      <c r="L5598" s="524">
        <f>'[11]Depr Exp'!L5598</f>
        <v>0</v>
      </c>
      <c r="M5598" s="144"/>
      <c r="N5598" s="144"/>
    </row>
    <row r="5599" spans="1:14">
      <c r="A5599" s="144" t="str">
        <f>'[11]Depr Exp'!A5599</f>
        <v>E3900 GEN Str&amp;Impv, Burlington/Skag</v>
      </c>
      <c r="B5599" s="144" t="str">
        <f>'[11]Depr Exp'!B5599</f>
        <v>E3900 GEN Str&amp;Impv, Burlington/Skag-4</v>
      </c>
      <c r="C5599" s="144" t="str">
        <f>'[11]Depr Exp'!C5599</f>
        <v>403E</v>
      </c>
      <c r="D5599" s="144"/>
      <c r="E5599" s="282">
        <f>'[11]Depr Exp'!E5599</f>
        <v>43220</v>
      </c>
      <c r="F5599" s="523">
        <f>'[11]Depr Exp'!F5599</f>
        <v>20917598.129999999</v>
      </c>
      <c r="G5599" s="305">
        <f>'[11]Depr Exp'!G5599</f>
        <v>1.7900000000000003E-2</v>
      </c>
      <c r="H5599" s="524">
        <f>'[11]Depr Exp'!H5599</f>
        <v>31202.079999999998</v>
      </c>
      <c r="I5599" s="523">
        <f>'[11]Depr Exp'!I5599</f>
        <v>20917598.129999999</v>
      </c>
      <c r="J5599" s="305">
        <f>'[11]Depr Exp'!J5599</f>
        <v>1.7900000000000003E-2</v>
      </c>
      <c r="K5599" s="373">
        <f>'[11]Depr Exp'!K5599</f>
        <v>31202.083877250003</v>
      </c>
      <c r="L5599" s="524">
        <f>'[11]Depr Exp'!L5599</f>
        <v>0</v>
      </c>
      <c r="M5599" s="144"/>
      <c r="N5599" s="144"/>
    </row>
    <row r="5600" spans="1:14">
      <c r="A5600" s="144" t="str">
        <f>'[11]Depr Exp'!A5600</f>
        <v>E3900 GEN Str&amp;Impv, Burlington/Skag</v>
      </c>
      <c r="B5600" s="144" t="str">
        <f>'[11]Depr Exp'!B5600</f>
        <v>E3900 GEN Str&amp;Impv, Burlington/Skag-5</v>
      </c>
      <c r="C5600" s="144" t="str">
        <f>'[11]Depr Exp'!C5600</f>
        <v>403E</v>
      </c>
      <c r="D5600" s="144"/>
      <c r="E5600" s="282">
        <f>'[11]Depr Exp'!E5600</f>
        <v>43251</v>
      </c>
      <c r="F5600" s="523">
        <f>'[11]Depr Exp'!F5600</f>
        <v>20917598.129999999</v>
      </c>
      <c r="G5600" s="305">
        <f>'[11]Depr Exp'!G5600</f>
        <v>1.7900000000000003E-2</v>
      </c>
      <c r="H5600" s="524">
        <f>'[11]Depr Exp'!H5600</f>
        <v>31202.079999999998</v>
      </c>
      <c r="I5600" s="523">
        <f>'[11]Depr Exp'!I5600</f>
        <v>20917598.129999999</v>
      </c>
      <c r="J5600" s="305">
        <f>'[11]Depr Exp'!J5600</f>
        <v>1.7900000000000003E-2</v>
      </c>
      <c r="K5600" s="373">
        <f>'[11]Depr Exp'!K5600</f>
        <v>31202.083877250003</v>
      </c>
      <c r="L5600" s="524">
        <f>'[11]Depr Exp'!L5600</f>
        <v>0</v>
      </c>
      <c r="M5600" s="144"/>
      <c r="N5600" s="144"/>
    </row>
    <row r="5601" spans="1:14">
      <c r="A5601" s="144" t="str">
        <f>'[11]Depr Exp'!A5601</f>
        <v>E3900 GEN Str&amp;Impv, Burlington/Skag</v>
      </c>
      <c r="B5601" s="144" t="str">
        <f>'[11]Depr Exp'!B5601</f>
        <v>E3900 GEN Str&amp;Impv, Burlington/Skag-6</v>
      </c>
      <c r="C5601" s="144" t="str">
        <f>'[11]Depr Exp'!C5601</f>
        <v>403E</v>
      </c>
      <c r="D5601" s="144"/>
      <c r="E5601" s="282">
        <f>'[11]Depr Exp'!E5601</f>
        <v>43281</v>
      </c>
      <c r="F5601" s="523">
        <f>'[11]Depr Exp'!F5601</f>
        <v>20917598.129999999</v>
      </c>
      <c r="G5601" s="305">
        <f>'[11]Depr Exp'!G5601</f>
        <v>1.7900000000000003E-2</v>
      </c>
      <c r="H5601" s="524">
        <f>'[11]Depr Exp'!H5601</f>
        <v>31202.079999999998</v>
      </c>
      <c r="I5601" s="523">
        <f>'[11]Depr Exp'!I5601</f>
        <v>20917598.129999999</v>
      </c>
      <c r="J5601" s="305">
        <f>'[11]Depr Exp'!J5601</f>
        <v>1.7900000000000003E-2</v>
      </c>
      <c r="K5601" s="373">
        <f>'[11]Depr Exp'!K5601</f>
        <v>31202.083877250003</v>
      </c>
      <c r="L5601" s="524">
        <f>'[11]Depr Exp'!L5601</f>
        <v>0</v>
      </c>
      <c r="M5601" s="144"/>
      <c r="N5601" s="144"/>
    </row>
    <row r="5602" spans="1:14">
      <c r="A5602" s="144" t="str">
        <f>'[11]Depr Exp'!A5602</f>
        <v>E3900 GEN Str&amp;Impv, Burlington/Skag</v>
      </c>
      <c r="B5602" s="144" t="str">
        <f>'[11]Depr Exp'!B5602</f>
        <v>E3900 GEN Str&amp;Impv, Burlington/Skag-7</v>
      </c>
      <c r="C5602" s="144" t="str">
        <f>'[11]Depr Exp'!C5602</f>
        <v>403E</v>
      </c>
      <c r="D5602" s="144"/>
      <c r="E5602" s="282">
        <f>'[11]Depr Exp'!E5602</f>
        <v>43312</v>
      </c>
      <c r="F5602" s="523">
        <f>'[11]Depr Exp'!F5602</f>
        <v>20917598.129999999</v>
      </c>
      <c r="G5602" s="305">
        <f>'[11]Depr Exp'!G5602</f>
        <v>1.7900000000000003E-2</v>
      </c>
      <c r="H5602" s="524">
        <f>'[11]Depr Exp'!H5602</f>
        <v>31202.079999999998</v>
      </c>
      <c r="I5602" s="523">
        <f>'[11]Depr Exp'!I5602</f>
        <v>20917598.129999999</v>
      </c>
      <c r="J5602" s="305">
        <f>'[11]Depr Exp'!J5602</f>
        <v>1.7900000000000003E-2</v>
      </c>
      <c r="K5602" s="373">
        <f>'[11]Depr Exp'!K5602</f>
        <v>31202.083877250003</v>
      </c>
      <c r="L5602" s="524">
        <f>'[11]Depr Exp'!L5602</f>
        <v>0</v>
      </c>
      <c r="M5602" s="144"/>
      <c r="N5602" s="144"/>
    </row>
    <row r="5603" spans="1:14">
      <c r="A5603" s="144" t="str">
        <f>'[11]Depr Exp'!A5603</f>
        <v>E3900 GEN Str&amp;Impv, Burlington/Skag</v>
      </c>
      <c r="B5603" s="144" t="str">
        <f>'[11]Depr Exp'!B5603</f>
        <v>E3900 GEN Str&amp;Impv, Burlington/Skag-8</v>
      </c>
      <c r="C5603" s="144" t="str">
        <f>'[11]Depr Exp'!C5603</f>
        <v>403E</v>
      </c>
      <c r="D5603" s="144"/>
      <c r="E5603" s="282">
        <f>'[11]Depr Exp'!E5603</f>
        <v>43343</v>
      </c>
      <c r="F5603" s="523">
        <f>'[11]Depr Exp'!F5603</f>
        <v>20917598.129999999</v>
      </c>
      <c r="G5603" s="305">
        <f>'[11]Depr Exp'!G5603</f>
        <v>1.7900000000000003E-2</v>
      </c>
      <c r="H5603" s="524">
        <f>'[11]Depr Exp'!H5603</f>
        <v>31202.079999999998</v>
      </c>
      <c r="I5603" s="523">
        <f>'[11]Depr Exp'!I5603</f>
        <v>20917598.129999999</v>
      </c>
      <c r="J5603" s="305">
        <f>'[11]Depr Exp'!J5603</f>
        <v>1.7900000000000003E-2</v>
      </c>
      <c r="K5603" s="373">
        <f>'[11]Depr Exp'!K5603</f>
        <v>31202.083877250003</v>
      </c>
      <c r="L5603" s="524">
        <f>'[11]Depr Exp'!L5603</f>
        <v>0</v>
      </c>
      <c r="M5603" s="144"/>
      <c r="N5603" s="144"/>
    </row>
    <row r="5604" spans="1:14">
      <c r="A5604" s="144" t="str">
        <f>'[11]Depr Exp'!A5604</f>
        <v>E3900 GEN Str&amp;Impv, Burlington/Skag</v>
      </c>
      <c r="B5604" s="144" t="str">
        <f>'[11]Depr Exp'!B5604</f>
        <v>E3900 GEN Str&amp;Impv, Burlington/Skag-9</v>
      </c>
      <c r="C5604" s="144" t="str">
        <f>'[11]Depr Exp'!C5604</f>
        <v>403E</v>
      </c>
      <c r="D5604" s="144"/>
      <c r="E5604" s="282">
        <f>'[11]Depr Exp'!E5604</f>
        <v>43373</v>
      </c>
      <c r="F5604" s="523">
        <f>'[11]Depr Exp'!F5604</f>
        <v>20917598.129999999</v>
      </c>
      <c r="G5604" s="305">
        <f>'[11]Depr Exp'!G5604</f>
        <v>1.7900000000000003E-2</v>
      </c>
      <c r="H5604" s="524">
        <f>'[11]Depr Exp'!H5604</f>
        <v>31202.079999999998</v>
      </c>
      <c r="I5604" s="523">
        <f>'[11]Depr Exp'!I5604</f>
        <v>20917598.129999999</v>
      </c>
      <c r="J5604" s="305">
        <f>'[11]Depr Exp'!J5604</f>
        <v>1.7900000000000003E-2</v>
      </c>
      <c r="K5604" s="373">
        <f>'[11]Depr Exp'!K5604</f>
        <v>31202.083877250003</v>
      </c>
      <c r="L5604" s="524">
        <f>'[11]Depr Exp'!L5604</f>
        <v>0</v>
      </c>
      <c r="M5604" s="144"/>
      <c r="N5604" s="144"/>
    </row>
    <row r="5605" spans="1:14">
      <c r="A5605" s="144" t="str">
        <f>'[11]Depr Exp'!A5605</f>
        <v>E3900 GEN Str&amp;Impv, Burlington/Skag</v>
      </c>
      <c r="B5605" s="144" t="str">
        <f>'[11]Depr Exp'!B5605</f>
        <v>E3900 GEN Str&amp;Impv, Burlington/Skag-10</v>
      </c>
      <c r="C5605" s="144" t="str">
        <f>'[11]Depr Exp'!C5605</f>
        <v>403E</v>
      </c>
      <c r="D5605" s="144"/>
      <c r="E5605" s="282">
        <f>'[11]Depr Exp'!E5605</f>
        <v>43404</v>
      </c>
      <c r="F5605" s="523">
        <f>'[11]Depr Exp'!F5605</f>
        <v>20917598.129999999</v>
      </c>
      <c r="G5605" s="305">
        <f>'[11]Depr Exp'!G5605</f>
        <v>1.7900000000000003E-2</v>
      </c>
      <c r="H5605" s="524">
        <f>'[11]Depr Exp'!H5605</f>
        <v>31202.079999999998</v>
      </c>
      <c r="I5605" s="523">
        <f>'[11]Depr Exp'!I5605</f>
        <v>20917598.129999999</v>
      </c>
      <c r="J5605" s="305">
        <f>'[11]Depr Exp'!J5605</f>
        <v>1.7900000000000003E-2</v>
      </c>
      <c r="K5605" s="373">
        <f>'[11]Depr Exp'!K5605</f>
        <v>31202.083877250003</v>
      </c>
      <c r="L5605" s="524">
        <f>'[11]Depr Exp'!L5605</f>
        <v>0</v>
      </c>
      <c r="M5605" s="144"/>
      <c r="N5605" s="144"/>
    </row>
    <row r="5606" spans="1:14">
      <c r="A5606" s="144" t="str">
        <f>'[11]Depr Exp'!A5606</f>
        <v>E3900 GEN Str&amp;Impv, Burlington/Skag</v>
      </c>
      <c r="B5606" s="144" t="str">
        <f>'[11]Depr Exp'!B5606</f>
        <v>E3900 GEN Str&amp;Impv, Burlington/Skag-11</v>
      </c>
      <c r="C5606" s="144" t="str">
        <f>'[11]Depr Exp'!C5606</f>
        <v>403E</v>
      </c>
      <c r="D5606" s="144"/>
      <c r="E5606" s="282">
        <f>'[11]Depr Exp'!E5606</f>
        <v>43434</v>
      </c>
      <c r="F5606" s="523">
        <f>'[11]Depr Exp'!F5606</f>
        <v>20917598.129999999</v>
      </c>
      <c r="G5606" s="305">
        <f>'[11]Depr Exp'!G5606</f>
        <v>1.7900000000000003E-2</v>
      </c>
      <c r="H5606" s="524">
        <f>'[11]Depr Exp'!H5606</f>
        <v>31202.079999999998</v>
      </c>
      <c r="I5606" s="523">
        <f>'[11]Depr Exp'!I5606</f>
        <v>20917598.129999999</v>
      </c>
      <c r="J5606" s="305">
        <f>'[11]Depr Exp'!J5606</f>
        <v>1.7900000000000003E-2</v>
      </c>
      <c r="K5606" s="373">
        <f>'[11]Depr Exp'!K5606</f>
        <v>31202.083877250003</v>
      </c>
      <c r="L5606" s="524">
        <f>'[11]Depr Exp'!L5606</f>
        <v>0</v>
      </c>
      <c r="M5606" s="144"/>
      <c r="N5606" s="144"/>
    </row>
    <row r="5607" spans="1:14">
      <c r="A5607" s="144" t="str">
        <f>'[11]Depr Exp'!A5607</f>
        <v>E3900 GEN Str&amp;Impv, Burlington/Skag</v>
      </c>
      <c r="B5607" s="144" t="str">
        <f>'[11]Depr Exp'!B5607</f>
        <v>E3900 GEN Str&amp;Impv, Burlington/Skag-12</v>
      </c>
      <c r="C5607" s="144" t="str">
        <f>'[11]Depr Exp'!C5607</f>
        <v>403E</v>
      </c>
      <c r="D5607" s="144"/>
      <c r="E5607" s="282">
        <f>'[11]Depr Exp'!E5607</f>
        <v>43465</v>
      </c>
      <c r="F5607" s="523">
        <f>'[11]Depr Exp'!F5607</f>
        <v>20917598.129999999</v>
      </c>
      <c r="G5607" s="305">
        <f>'[11]Depr Exp'!G5607</f>
        <v>1.7900000000000003E-2</v>
      </c>
      <c r="H5607" s="524">
        <f>'[11]Depr Exp'!H5607</f>
        <v>31202.079999999998</v>
      </c>
      <c r="I5607" s="523">
        <f>'[11]Depr Exp'!I5607</f>
        <v>20917598.129999999</v>
      </c>
      <c r="J5607" s="305">
        <f>'[11]Depr Exp'!J5607</f>
        <v>1.7900000000000003E-2</v>
      </c>
      <c r="K5607" s="373">
        <f>'[11]Depr Exp'!K5607</f>
        <v>31202.083877250003</v>
      </c>
      <c r="L5607" s="524">
        <f>'[11]Depr Exp'!L5607</f>
        <v>0</v>
      </c>
      <c r="M5607" s="144"/>
      <c r="N5607" s="144"/>
    </row>
    <row r="5608" spans="1:14" ht="15.75" thickBot="1">
      <c r="A5608" s="159" t="str">
        <f>'[11]Depr Exp'!A5608</f>
        <v>E3900 GEN Str&amp;Impv, Burlington/Skag Total</v>
      </c>
      <c r="B5608" s="144">
        <f>'[11]Depr Exp'!B5608</f>
        <v>0</v>
      </c>
      <c r="C5608" s="502" t="str">
        <f>'[11]Depr Exp'!C5608</f>
        <v>EGEN</v>
      </c>
      <c r="D5608" s="144"/>
      <c r="E5608" s="281" t="str">
        <f>'[11]Depr Exp'!E5608</f>
        <v>Total</v>
      </c>
      <c r="F5608" s="141">
        <f>'[11]Depr Exp'!F5608</f>
        <v>0</v>
      </c>
      <c r="G5608" s="252">
        <f>'[11]Depr Exp'!G5608</f>
        <v>0</v>
      </c>
      <c r="H5608" s="286">
        <f>'[11]Depr Exp'!H5608</f>
        <v>374424.96</v>
      </c>
      <c r="I5608" s="141">
        <f>'[11]Depr Exp'!I5608</f>
        <v>0</v>
      </c>
      <c r="J5608" s="252">
        <f>'[11]Depr Exp'!J5608</f>
        <v>0</v>
      </c>
      <c r="K5608" s="286">
        <f>'[11]Depr Exp'!K5608</f>
        <v>374425.00652700011</v>
      </c>
      <c r="L5608" s="286">
        <f>'[11]Depr Exp'!L5608</f>
        <v>0.05</v>
      </c>
      <c r="M5608" s="144"/>
      <c r="N5608" s="144"/>
    </row>
    <row r="5609" spans="1:14" ht="13.5" thickTop="1">
      <c r="A5609" s="144" t="str">
        <f>'[11]Depr Exp'!A5609</f>
        <v>E3900 GEN Str/Impv, Colstrip 3-4</v>
      </c>
      <c r="B5609" s="144" t="str">
        <f>'[11]Depr Exp'!B5609</f>
        <v>E3900 GEN Str/Impv, Colstrip 3-4-1</v>
      </c>
      <c r="C5609" s="144" t="str">
        <f>'[11]Depr Exp'!C5609</f>
        <v>403E</v>
      </c>
      <c r="D5609" s="144"/>
      <c r="E5609" s="282">
        <f>'[11]Depr Exp'!E5609</f>
        <v>43131</v>
      </c>
      <c r="F5609" s="523">
        <f>'[11]Depr Exp'!F5609</f>
        <v>539295.28</v>
      </c>
      <c r="G5609" s="305">
        <f>'[11]Depr Exp'!G5609</f>
        <v>9.4999999999999998E-3</v>
      </c>
      <c r="H5609" s="524">
        <f>'[11]Depr Exp'!H5609</f>
        <v>426.94000000000005</v>
      </c>
      <c r="I5609" s="523">
        <f>'[11]Depr Exp'!I5609</f>
        <v>539295.28</v>
      </c>
      <c r="J5609" s="305">
        <f>'[11]Depr Exp'!J5609</f>
        <v>9.4999999999999998E-3</v>
      </c>
      <c r="K5609" s="373">
        <f>'[11]Depr Exp'!K5609</f>
        <v>426.94209666666666</v>
      </c>
      <c r="L5609" s="524">
        <f>'[11]Depr Exp'!L5609</f>
        <v>0</v>
      </c>
      <c r="M5609" s="144"/>
      <c r="N5609" s="144"/>
    </row>
    <row r="5610" spans="1:14">
      <c r="A5610" s="144" t="str">
        <f>'[11]Depr Exp'!A5610</f>
        <v>E3900 GEN Str/Impv, Colstrip 3-4</v>
      </c>
      <c r="B5610" s="144" t="str">
        <f>'[11]Depr Exp'!B5610</f>
        <v>E3900 GEN Str/Impv, Colstrip 3-4-2</v>
      </c>
      <c r="C5610" s="144" t="str">
        <f>'[11]Depr Exp'!C5610</f>
        <v>403E</v>
      </c>
      <c r="D5610" s="144"/>
      <c r="E5610" s="282">
        <f>'[11]Depr Exp'!E5610</f>
        <v>43159</v>
      </c>
      <c r="F5610" s="523">
        <f>'[11]Depr Exp'!F5610</f>
        <v>539295.28</v>
      </c>
      <c r="G5610" s="305">
        <f>'[11]Depr Exp'!G5610</f>
        <v>9.4999999999999998E-3</v>
      </c>
      <c r="H5610" s="524">
        <f>'[11]Depr Exp'!H5610</f>
        <v>426.94000000000005</v>
      </c>
      <c r="I5610" s="523">
        <f>'[11]Depr Exp'!I5610</f>
        <v>539295.28</v>
      </c>
      <c r="J5610" s="305">
        <f>'[11]Depr Exp'!J5610</f>
        <v>9.4999999999999998E-3</v>
      </c>
      <c r="K5610" s="373">
        <f>'[11]Depr Exp'!K5610</f>
        <v>426.94209666666666</v>
      </c>
      <c r="L5610" s="524">
        <f>'[11]Depr Exp'!L5610</f>
        <v>0</v>
      </c>
      <c r="M5610" s="144"/>
      <c r="N5610" s="144"/>
    </row>
    <row r="5611" spans="1:14">
      <c r="A5611" s="144" t="str">
        <f>'[11]Depr Exp'!A5611</f>
        <v>E3900 GEN Str/Impv, Colstrip 3-4</v>
      </c>
      <c r="B5611" s="144" t="str">
        <f>'[11]Depr Exp'!B5611</f>
        <v>E3900 GEN Str/Impv, Colstrip 3-4-3</v>
      </c>
      <c r="C5611" s="144" t="str">
        <f>'[11]Depr Exp'!C5611</f>
        <v>403E</v>
      </c>
      <c r="D5611" s="144"/>
      <c r="E5611" s="282">
        <f>'[11]Depr Exp'!E5611</f>
        <v>43190</v>
      </c>
      <c r="F5611" s="523">
        <f>'[11]Depr Exp'!F5611</f>
        <v>539295.28</v>
      </c>
      <c r="G5611" s="305">
        <f>'[11]Depr Exp'!G5611</f>
        <v>9.4999999999999998E-3</v>
      </c>
      <c r="H5611" s="524">
        <f>'[11]Depr Exp'!H5611</f>
        <v>426.94000000000005</v>
      </c>
      <c r="I5611" s="523">
        <f>'[11]Depr Exp'!I5611</f>
        <v>539295.28</v>
      </c>
      <c r="J5611" s="305">
        <f>'[11]Depr Exp'!J5611</f>
        <v>9.4999999999999998E-3</v>
      </c>
      <c r="K5611" s="373">
        <f>'[11]Depr Exp'!K5611</f>
        <v>426.94209666666666</v>
      </c>
      <c r="L5611" s="524">
        <f>'[11]Depr Exp'!L5611</f>
        <v>0</v>
      </c>
      <c r="M5611" s="144"/>
      <c r="N5611" s="144"/>
    </row>
    <row r="5612" spans="1:14">
      <c r="A5612" s="144" t="str">
        <f>'[11]Depr Exp'!A5612</f>
        <v>E3900 GEN Str/Impv, Colstrip 3-4</v>
      </c>
      <c r="B5612" s="144" t="str">
        <f>'[11]Depr Exp'!B5612</f>
        <v>E3900 GEN Str/Impv, Colstrip 3-4-4</v>
      </c>
      <c r="C5612" s="144" t="str">
        <f>'[11]Depr Exp'!C5612</f>
        <v>403E</v>
      </c>
      <c r="D5612" s="144"/>
      <c r="E5612" s="282">
        <f>'[11]Depr Exp'!E5612</f>
        <v>43220</v>
      </c>
      <c r="F5612" s="523">
        <f>'[11]Depr Exp'!F5612</f>
        <v>539295.28</v>
      </c>
      <c r="G5612" s="305">
        <f>'[11]Depr Exp'!G5612</f>
        <v>9.4999999999999998E-3</v>
      </c>
      <c r="H5612" s="524">
        <f>'[11]Depr Exp'!H5612</f>
        <v>426.94000000000005</v>
      </c>
      <c r="I5612" s="523">
        <f>'[11]Depr Exp'!I5612</f>
        <v>539295.28</v>
      </c>
      <c r="J5612" s="305">
        <f>'[11]Depr Exp'!J5612</f>
        <v>9.4999999999999998E-3</v>
      </c>
      <c r="K5612" s="373">
        <f>'[11]Depr Exp'!K5612</f>
        <v>426.94209666666666</v>
      </c>
      <c r="L5612" s="524">
        <f>'[11]Depr Exp'!L5612</f>
        <v>0</v>
      </c>
      <c r="M5612" s="144"/>
      <c r="N5612" s="144"/>
    </row>
    <row r="5613" spans="1:14">
      <c r="A5613" s="144" t="str">
        <f>'[11]Depr Exp'!A5613</f>
        <v>E3900 GEN Str/Impv, Colstrip 3-4</v>
      </c>
      <c r="B5613" s="144" t="str">
        <f>'[11]Depr Exp'!B5613</f>
        <v>E3900 GEN Str/Impv, Colstrip 3-4-5</v>
      </c>
      <c r="C5613" s="144" t="str">
        <f>'[11]Depr Exp'!C5613</f>
        <v>403E</v>
      </c>
      <c r="D5613" s="144"/>
      <c r="E5613" s="282">
        <f>'[11]Depr Exp'!E5613</f>
        <v>43251</v>
      </c>
      <c r="F5613" s="523">
        <f>'[11]Depr Exp'!F5613</f>
        <v>539295.28</v>
      </c>
      <c r="G5613" s="305">
        <f>'[11]Depr Exp'!G5613</f>
        <v>9.4999999999999998E-3</v>
      </c>
      <c r="H5613" s="524">
        <f>'[11]Depr Exp'!H5613</f>
        <v>426.94000000000005</v>
      </c>
      <c r="I5613" s="523">
        <f>'[11]Depr Exp'!I5613</f>
        <v>539295.28</v>
      </c>
      <c r="J5613" s="305">
        <f>'[11]Depr Exp'!J5613</f>
        <v>9.4999999999999998E-3</v>
      </c>
      <c r="K5613" s="373">
        <f>'[11]Depr Exp'!K5613</f>
        <v>426.94209666666666</v>
      </c>
      <c r="L5613" s="524">
        <f>'[11]Depr Exp'!L5613</f>
        <v>0</v>
      </c>
      <c r="M5613" s="144"/>
      <c r="N5613" s="144"/>
    </row>
    <row r="5614" spans="1:14">
      <c r="A5614" s="144" t="str">
        <f>'[11]Depr Exp'!A5614</f>
        <v>E3900 GEN Str/Impv, Colstrip 3-4</v>
      </c>
      <c r="B5614" s="144" t="str">
        <f>'[11]Depr Exp'!B5614</f>
        <v>E3900 GEN Str/Impv, Colstrip 3-4-6</v>
      </c>
      <c r="C5614" s="144" t="str">
        <f>'[11]Depr Exp'!C5614</f>
        <v>403E</v>
      </c>
      <c r="D5614" s="144"/>
      <c r="E5614" s="282">
        <f>'[11]Depr Exp'!E5614</f>
        <v>43281</v>
      </c>
      <c r="F5614" s="523">
        <f>'[11]Depr Exp'!F5614</f>
        <v>539295.28</v>
      </c>
      <c r="G5614" s="305">
        <f>'[11]Depr Exp'!G5614</f>
        <v>9.4999999999999998E-3</v>
      </c>
      <c r="H5614" s="524">
        <f>'[11]Depr Exp'!H5614</f>
        <v>426.94000000000005</v>
      </c>
      <c r="I5614" s="523">
        <f>'[11]Depr Exp'!I5614</f>
        <v>539295.28</v>
      </c>
      <c r="J5614" s="305">
        <f>'[11]Depr Exp'!J5614</f>
        <v>9.4999999999999998E-3</v>
      </c>
      <c r="K5614" s="373">
        <f>'[11]Depr Exp'!K5614</f>
        <v>426.94209666666666</v>
      </c>
      <c r="L5614" s="524">
        <f>'[11]Depr Exp'!L5614</f>
        <v>0</v>
      </c>
      <c r="M5614" s="144"/>
      <c r="N5614" s="144"/>
    </row>
    <row r="5615" spans="1:14">
      <c r="A5615" s="144" t="str">
        <f>'[11]Depr Exp'!A5615</f>
        <v>E3900 GEN Str/Impv, Colstrip 3-4</v>
      </c>
      <c r="B5615" s="144" t="str">
        <f>'[11]Depr Exp'!B5615</f>
        <v>E3900 GEN Str/Impv, Colstrip 3-4-7</v>
      </c>
      <c r="C5615" s="144" t="str">
        <f>'[11]Depr Exp'!C5615</f>
        <v>403E</v>
      </c>
      <c r="D5615" s="144"/>
      <c r="E5615" s="282">
        <f>'[11]Depr Exp'!E5615</f>
        <v>43312</v>
      </c>
      <c r="F5615" s="523">
        <f>'[11]Depr Exp'!F5615</f>
        <v>539295.28</v>
      </c>
      <c r="G5615" s="305">
        <f>'[11]Depr Exp'!G5615</f>
        <v>9.4999999999999998E-3</v>
      </c>
      <c r="H5615" s="524">
        <f>'[11]Depr Exp'!H5615</f>
        <v>426.94000000000005</v>
      </c>
      <c r="I5615" s="523">
        <f>'[11]Depr Exp'!I5615</f>
        <v>539295.28</v>
      </c>
      <c r="J5615" s="305">
        <f>'[11]Depr Exp'!J5615</f>
        <v>9.4999999999999998E-3</v>
      </c>
      <c r="K5615" s="373">
        <f>'[11]Depr Exp'!K5615</f>
        <v>426.94209666666666</v>
      </c>
      <c r="L5615" s="524">
        <f>'[11]Depr Exp'!L5615</f>
        <v>0</v>
      </c>
      <c r="M5615" s="144"/>
      <c r="N5615" s="144"/>
    </row>
    <row r="5616" spans="1:14">
      <c r="A5616" s="144" t="str">
        <f>'[11]Depr Exp'!A5616</f>
        <v>E3900 GEN Str/Impv, Colstrip 3-4</v>
      </c>
      <c r="B5616" s="144" t="str">
        <f>'[11]Depr Exp'!B5616</f>
        <v>E3900 GEN Str/Impv, Colstrip 3-4-8</v>
      </c>
      <c r="C5616" s="144" t="str">
        <f>'[11]Depr Exp'!C5616</f>
        <v>403E</v>
      </c>
      <c r="D5616" s="144"/>
      <c r="E5616" s="282">
        <f>'[11]Depr Exp'!E5616</f>
        <v>43343</v>
      </c>
      <c r="F5616" s="523">
        <f>'[11]Depr Exp'!F5616</f>
        <v>539295.28</v>
      </c>
      <c r="G5616" s="305">
        <f>'[11]Depr Exp'!G5616</f>
        <v>9.4999999999999998E-3</v>
      </c>
      <c r="H5616" s="524">
        <f>'[11]Depr Exp'!H5616</f>
        <v>426.94000000000005</v>
      </c>
      <c r="I5616" s="523">
        <f>'[11]Depr Exp'!I5616</f>
        <v>539295.28</v>
      </c>
      <c r="J5616" s="305">
        <f>'[11]Depr Exp'!J5616</f>
        <v>9.4999999999999998E-3</v>
      </c>
      <c r="K5616" s="373">
        <f>'[11]Depr Exp'!K5616</f>
        <v>426.94209666666666</v>
      </c>
      <c r="L5616" s="524">
        <f>'[11]Depr Exp'!L5616</f>
        <v>0</v>
      </c>
      <c r="M5616" s="144"/>
      <c r="N5616" s="144"/>
    </row>
    <row r="5617" spans="1:14">
      <c r="A5617" s="144" t="str">
        <f>'[11]Depr Exp'!A5617</f>
        <v>E3900 GEN Str/Impv, Colstrip 3-4</v>
      </c>
      <c r="B5617" s="144" t="str">
        <f>'[11]Depr Exp'!B5617</f>
        <v>E3900 GEN Str/Impv, Colstrip 3-4-9</v>
      </c>
      <c r="C5617" s="144" t="str">
        <f>'[11]Depr Exp'!C5617</f>
        <v>403E</v>
      </c>
      <c r="D5617" s="144"/>
      <c r="E5617" s="282">
        <f>'[11]Depr Exp'!E5617</f>
        <v>43373</v>
      </c>
      <c r="F5617" s="523">
        <f>'[11]Depr Exp'!F5617</f>
        <v>539295.28</v>
      </c>
      <c r="G5617" s="305">
        <f>'[11]Depr Exp'!G5617</f>
        <v>9.4999999999999998E-3</v>
      </c>
      <c r="H5617" s="524">
        <f>'[11]Depr Exp'!H5617</f>
        <v>426.94000000000005</v>
      </c>
      <c r="I5617" s="523">
        <f>'[11]Depr Exp'!I5617</f>
        <v>539295.28</v>
      </c>
      <c r="J5617" s="305">
        <f>'[11]Depr Exp'!J5617</f>
        <v>9.4999999999999998E-3</v>
      </c>
      <c r="K5617" s="373">
        <f>'[11]Depr Exp'!K5617</f>
        <v>426.94209666666666</v>
      </c>
      <c r="L5617" s="524">
        <f>'[11]Depr Exp'!L5617</f>
        <v>0</v>
      </c>
      <c r="M5617" s="144"/>
      <c r="N5617" s="144"/>
    </row>
    <row r="5618" spans="1:14">
      <c r="A5618" s="144" t="str">
        <f>'[11]Depr Exp'!A5618</f>
        <v>E3900 GEN Str/Impv, Colstrip 3-4</v>
      </c>
      <c r="B5618" s="144" t="str">
        <f>'[11]Depr Exp'!B5618</f>
        <v>E3900 GEN Str/Impv, Colstrip 3-4-10</v>
      </c>
      <c r="C5618" s="144" t="str">
        <f>'[11]Depr Exp'!C5618</f>
        <v>403E</v>
      </c>
      <c r="D5618" s="144"/>
      <c r="E5618" s="282">
        <f>'[11]Depr Exp'!E5618</f>
        <v>43404</v>
      </c>
      <c r="F5618" s="523">
        <f>'[11]Depr Exp'!F5618</f>
        <v>539295.28</v>
      </c>
      <c r="G5618" s="305">
        <f>'[11]Depr Exp'!G5618</f>
        <v>9.4999999999999998E-3</v>
      </c>
      <c r="H5618" s="524">
        <f>'[11]Depr Exp'!H5618</f>
        <v>426.94000000000005</v>
      </c>
      <c r="I5618" s="523">
        <f>'[11]Depr Exp'!I5618</f>
        <v>539295.28</v>
      </c>
      <c r="J5618" s="305">
        <f>'[11]Depr Exp'!J5618</f>
        <v>9.4999999999999998E-3</v>
      </c>
      <c r="K5618" s="373">
        <f>'[11]Depr Exp'!K5618</f>
        <v>426.94209666666666</v>
      </c>
      <c r="L5618" s="524">
        <f>'[11]Depr Exp'!L5618</f>
        <v>0</v>
      </c>
      <c r="M5618" s="144"/>
      <c r="N5618" s="144"/>
    </row>
    <row r="5619" spans="1:14">
      <c r="A5619" s="144" t="str">
        <f>'[11]Depr Exp'!A5619</f>
        <v>E3900 GEN Str/Impv, Colstrip 3-4</v>
      </c>
      <c r="B5619" s="144" t="str">
        <f>'[11]Depr Exp'!B5619</f>
        <v>E3900 GEN Str/Impv, Colstrip 3-4-11</v>
      </c>
      <c r="C5619" s="144" t="str">
        <f>'[11]Depr Exp'!C5619</f>
        <v>403E</v>
      </c>
      <c r="D5619" s="144"/>
      <c r="E5619" s="282">
        <f>'[11]Depr Exp'!E5619</f>
        <v>43434</v>
      </c>
      <c r="F5619" s="523">
        <f>'[11]Depr Exp'!F5619</f>
        <v>539295.28</v>
      </c>
      <c r="G5619" s="305">
        <f>'[11]Depr Exp'!G5619</f>
        <v>9.4999999999999998E-3</v>
      </c>
      <c r="H5619" s="524">
        <f>'[11]Depr Exp'!H5619</f>
        <v>426.94000000000005</v>
      </c>
      <c r="I5619" s="523">
        <f>'[11]Depr Exp'!I5619</f>
        <v>539295.28</v>
      </c>
      <c r="J5619" s="305">
        <f>'[11]Depr Exp'!J5619</f>
        <v>9.4999999999999998E-3</v>
      </c>
      <c r="K5619" s="373">
        <f>'[11]Depr Exp'!K5619</f>
        <v>426.94209666666666</v>
      </c>
      <c r="L5619" s="524">
        <f>'[11]Depr Exp'!L5619</f>
        <v>0</v>
      </c>
      <c r="M5619" s="144"/>
      <c r="N5619" s="144"/>
    </row>
    <row r="5620" spans="1:14">
      <c r="A5620" s="144" t="str">
        <f>'[11]Depr Exp'!A5620</f>
        <v>E3900 GEN Str/Impv, Colstrip 3-4</v>
      </c>
      <c r="B5620" s="144" t="str">
        <f>'[11]Depr Exp'!B5620</f>
        <v>E3900 GEN Str/Impv, Colstrip 3-4-12</v>
      </c>
      <c r="C5620" s="144" t="str">
        <f>'[11]Depr Exp'!C5620</f>
        <v>403E</v>
      </c>
      <c r="D5620" s="144"/>
      <c r="E5620" s="282">
        <f>'[11]Depr Exp'!E5620</f>
        <v>43465</v>
      </c>
      <c r="F5620" s="523">
        <f>'[11]Depr Exp'!F5620</f>
        <v>539295.28</v>
      </c>
      <c r="G5620" s="305">
        <f>'[11]Depr Exp'!G5620</f>
        <v>9.4999999999999998E-3</v>
      </c>
      <c r="H5620" s="524">
        <f>'[11]Depr Exp'!H5620</f>
        <v>426.94000000000005</v>
      </c>
      <c r="I5620" s="523">
        <f>'[11]Depr Exp'!I5620</f>
        <v>539295.28</v>
      </c>
      <c r="J5620" s="305">
        <f>'[11]Depr Exp'!J5620</f>
        <v>9.4999999999999998E-3</v>
      </c>
      <c r="K5620" s="373">
        <f>'[11]Depr Exp'!K5620</f>
        <v>426.94209666666666</v>
      </c>
      <c r="L5620" s="524">
        <f>'[11]Depr Exp'!L5620</f>
        <v>0</v>
      </c>
      <c r="M5620" s="144"/>
      <c r="N5620" s="144"/>
    </row>
    <row r="5621" spans="1:14" ht="15.75" thickBot="1">
      <c r="A5621" s="159" t="str">
        <f>'[11]Depr Exp'!A5621</f>
        <v>E3900 GEN Str/Impv, Colstrip 3-4 Total</v>
      </c>
      <c r="B5621" s="144">
        <f>'[11]Depr Exp'!B5621</f>
        <v>0</v>
      </c>
      <c r="C5621" s="502" t="str">
        <f>'[11]Depr Exp'!C5621</f>
        <v>EGEN</v>
      </c>
      <c r="D5621" s="144"/>
      <c r="E5621" s="281" t="str">
        <f>'[11]Depr Exp'!E5621</f>
        <v>Total</v>
      </c>
      <c r="F5621" s="141">
        <f>'[11]Depr Exp'!F5621</f>
        <v>0</v>
      </c>
      <c r="G5621" s="252">
        <f>'[11]Depr Exp'!G5621</f>
        <v>0</v>
      </c>
      <c r="H5621" s="286">
        <f>'[11]Depr Exp'!H5621</f>
        <v>5123.2800000000007</v>
      </c>
      <c r="I5621" s="141">
        <f>'[11]Depr Exp'!I5621</f>
        <v>0</v>
      </c>
      <c r="J5621" s="252">
        <f>'[11]Depr Exp'!J5621</f>
        <v>0</v>
      </c>
      <c r="K5621" s="286">
        <f>'[11]Depr Exp'!K5621</f>
        <v>5123.3051599999999</v>
      </c>
      <c r="L5621" s="286">
        <f>'[11]Depr Exp'!L5621</f>
        <v>0.03</v>
      </c>
      <c r="M5621" s="144"/>
      <c r="N5621" s="144"/>
    </row>
    <row r="5622" spans="1:14" ht="13.5" thickTop="1">
      <c r="A5622" s="144" t="str">
        <f>'[11]Depr Exp'!A5622</f>
        <v>E3900 GEN Str/Impv, Wildhorse</v>
      </c>
      <c r="B5622" s="144" t="str">
        <f>'[11]Depr Exp'!B5622</f>
        <v>E3900 GEN Str/Impv, Wildhorse-1</v>
      </c>
      <c r="C5622" s="144" t="str">
        <f>'[11]Depr Exp'!C5622</f>
        <v>403E</v>
      </c>
      <c r="D5622" s="144"/>
      <c r="E5622" s="282">
        <f>'[11]Depr Exp'!E5622</f>
        <v>43131</v>
      </c>
      <c r="F5622" s="523">
        <f>'[11]Depr Exp'!F5622</f>
        <v>735272.54</v>
      </c>
      <c r="G5622" s="305">
        <f>'[11]Depr Exp'!G5622</f>
        <v>9.4999999999999998E-3</v>
      </c>
      <c r="H5622" s="524">
        <f>'[11]Depr Exp'!H5622</f>
        <v>582.09</v>
      </c>
      <c r="I5622" s="523">
        <f>'[11]Depr Exp'!I5622</f>
        <v>735272.54</v>
      </c>
      <c r="J5622" s="305">
        <f>'[11]Depr Exp'!J5622</f>
        <v>9.4999999999999998E-3</v>
      </c>
      <c r="K5622" s="373">
        <f>'[11]Depr Exp'!K5622</f>
        <v>582.09076083333332</v>
      </c>
      <c r="L5622" s="524">
        <f>'[11]Depr Exp'!L5622</f>
        <v>0</v>
      </c>
      <c r="M5622" s="144"/>
      <c r="N5622" s="144"/>
    </row>
    <row r="5623" spans="1:14">
      <c r="A5623" s="144" t="str">
        <f>'[11]Depr Exp'!A5623</f>
        <v>E3900 GEN Str/Impv, Wildhorse</v>
      </c>
      <c r="B5623" s="144" t="str">
        <f>'[11]Depr Exp'!B5623</f>
        <v>E3900 GEN Str/Impv, Wildhorse-2</v>
      </c>
      <c r="C5623" s="144" t="str">
        <f>'[11]Depr Exp'!C5623</f>
        <v>403E</v>
      </c>
      <c r="D5623" s="144"/>
      <c r="E5623" s="282">
        <f>'[11]Depr Exp'!E5623</f>
        <v>43159</v>
      </c>
      <c r="F5623" s="523">
        <f>'[11]Depr Exp'!F5623</f>
        <v>735272.54</v>
      </c>
      <c r="G5623" s="305">
        <f>'[11]Depr Exp'!G5623</f>
        <v>9.4999999999999998E-3</v>
      </c>
      <c r="H5623" s="524">
        <f>'[11]Depr Exp'!H5623</f>
        <v>582.09</v>
      </c>
      <c r="I5623" s="523">
        <f>'[11]Depr Exp'!I5623</f>
        <v>735272.54</v>
      </c>
      <c r="J5623" s="305">
        <f>'[11]Depr Exp'!J5623</f>
        <v>9.4999999999999998E-3</v>
      </c>
      <c r="K5623" s="373">
        <f>'[11]Depr Exp'!K5623</f>
        <v>582.09076083333332</v>
      </c>
      <c r="L5623" s="524">
        <f>'[11]Depr Exp'!L5623</f>
        <v>0</v>
      </c>
      <c r="M5623" s="144"/>
      <c r="N5623" s="144"/>
    </row>
    <row r="5624" spans="1:14">
      <c r="A5624" s="144" t="str">
        <f>'[11]Depr Exp'!A5624</f>
        <v>E3900 GEN Str/Impv, Wildhorse</v>
      </c>
      <c r="B5624" s="144" t="str">
        <f>'[11]Depr Exp'!B5624</f>
        <v>E3900 GEN Str/Impv, Wildhorse-3</v>
      </c>
      <c r="C5624" s="144" t="str">
        <f>'[11]Depr Exp'!C5624</f>
        <v>403E</v>
      </c>
      <c r="D5624" s="144"/>
      <c r="E5624" s="282">
        <f>'[11]Depr Exp'!E5624</f>
        <v>43190</v>
      </c>
      <c r="F5624" s="523">
        <f>'[11]Depr Exp'!F5624</f>
        <v>735272.54</v>
      </c>
      <c r="G5624" s="305">
        <f>'[11]Depr Exp'!G5624</f>
        <v>9.4999999999999998E-3</v>
      </c>
      <c r="H5624" s="524">
        <f>'[11]Depr Exp'!H5624</f>
        <v>582.09</v>
      </c>
      <c r="I5624" s="523">
        <f>'[11]Depr Exp'!I5624</f>
        <v>735272.54</v>
      </c>
      <c r="J5624" s="305">
        <f>'[11]Depr Exp'!J5624</f>
        <v>9.4999999999999998E-3</v>
      </c>
      <c r="K5624" s="373">
        <f>'[11]Depr Exp'!K5624</f>
        <v>582.09076083333332</v>
      </c>
      <c r="L5624" s="524">
        <f>'[11]Depr Exp'!L5624</f>
        <v>0</v>
      </c>
      <c r="M5624" s="144"/>
      <c r="N5624" s="144"/>
    </row>
    <row r="5625" spans="1:14">
      <c r="A5625" s="144" t="str">
        <f>'[11]Depr Exp'!A5625</f>
        <v>E3900 GEN Str/Impv, Wildhorse</v>
      </c>
      <c r="B5625" s="144" t="str">
        <f>'[11]Depr Exp'!B5625</f>
        <v>E3900 GEN Str/Impv, Wildhorse-4</v>
      </c>
      <c r="C5625" s="144" t="str">
        <f>'[11]Depr Exp'!C5625</f>
        <v>403E</v>
      </c>
      <c r="D5625" s="144"/>
      <c r="E5625" s="282">
        <f>'[11]Depr Exp'!E5625</f>
        <v>43220</v>
      </c>
      <c r="F5625" s="523">
        <f>'[11]Depr Exp'!F5625</f>
        <v>735272.54</v>
      </c>
      <c r="G5625" s="305">
        <f>'[11]Depr Exp'!G5625</f>
        <v>9.4999999999999998E-3</v>
      </c>
      <c r="H5625" s="524">
        <f>'[11]Depr Exp'!H5625</f>
        <v>582.09</v>
      </c>
      <c r="I5625" s="523">
        <f>'[11]Depr Exp'!I5625</f>
        <v>735272.54</v>
      </c>
      <c r="J5625" s="305">
        <f>'[11]Depr Exp'!J5625</f>
        <v>9.4999999999999998E-3</v>
      </c>
      <c r="K5625" s="373">
        <f>'[11]Depr Exp'!K5625</f>
        <v>582.09076083333332</v>
      </c>
      <c r="L5625" s="524">
        <f>'[11]Depr Exp'!L5625</f>
        <v>0</v>
      </c>
      <c r="M5625" s="144"/>
      <c r="N5625" s="144"/>
    </row>
    <row r="5626" spans="1:14">
      <c r="A5626" s="144" t="str">
        <f>'[11]Depr Exp'!A5626</f>
        <v>E3900 GEN Str/Impv, Wildhorse</v>
      </c>
      <c r="B5626" s="144" t="str">
        <f>'[11]Depr Exp'!B5626</f>
        <v>E3900 GEN Str/Impv, Wildhorse-5</v>
      </c>
      <c r="C5626" s="144" t="str">
        <f>'[11]Depr Exp'!C5626</f>
        <v>403E</v>
      </c>
      <c r="D5626" s="144"/>
      <c r="E5626" s="282">
        <f>'[11]Depr Exp'!E5626</f>
        <v>43251</v>
      </c>
      <c r="F5626" s="523">
        <f>'[11]Depr Exp'!F5626</f>
        <v>735272.54</v>
      </c>
      <c r="G5626" s="305">
        <f>'[11]Depr Exp'!G5626</f>
        <v>9.4999999999999998E-3</v>
      </c>
      <c r="H5626" s="524">
        <f>'[11]Depr Exp'!H5626</f>
        <v>582.09</v>
      </c>
      <c r="I5626" s="523">
        <f>'[11]Depr Exp'!I5626</f>
        <v>735272.54</v>
      </c>
      <c r="J5626" s="305">
        <f>'[11]Depr Exp'!J5626</f>
        <v>9.4999999999999998E-3</v>
      </c>
      <c r="K5626" s="373">
        <f>'[11]Depr Exp'!K5626</f>
        <v>582.09076083333332</v>
      </c>
      <c r="L5626" s="524">
        <f>'[11]Depr Exp'!L5626</f>
        <v>0</v>
      </c>
      <c r="M5626" s="144"/>
      <c r="N5626" s="144"/>
    </row>
    <row r="5627" spans="1:14">
      <c r="A5627" s="144" t="str">
        <f>'[11]Depr Exp'!A5627</f>
        <v>E3900 GEN Str/Impv, Wildhorse</v>
      </c>
      <c r="B5627" s="144" t="str">
        <f>'[11]Depr Exp'!B5627</f>
        <v>E3900 GEN Str/Impv, Wildhorse-6</v>
      </c>
      <c r="C5627" s="144" t="str">
        <f>'[11]Depr Exp'!C5627</f>
        <v>403E</v>
      </c>
      <c r="D5627" s="144"/>
      <c r="E5627" s="282">
        <f>'[11]Depr Exp'!E5627</f>
        <v>43281</v>
      </c>
      <c r="F5627" s="523">
        <f>'[11]Depr Exp'!F5627</f>
        <v>735272.54</v>
      </c>
      <c r="G5627" s="305">
        <f>'[11]Depr Exp'!G5627</f>
        <v>9.4999999999999998E-3</v>
      </c>
      <c r="H5627" s="524">
        <f>'[11]Depr Exp'!H5627</f>
        <v>582.09</v>
      </c>
      <c r="I5627" s="523">
        <f>'[11]Depr Exp'!I5627</f>
        <v>735272.54</v>
      </c>
      <c r="J5627" s="305">
        <f>'[11]Depr Exp'!J5627</f>
        <v>9.4999999999999998E-3</v>
      </c>
      <c r="K5627" s="373">
        <f>'[11]Depr Exp'!K5627</f>
        <v>582.09076083333332</v>
      </c>
      <c r="L5627" s="524">
        <f>'[11]Depr Exp'!L5627</f>
        <v>0</v>
      </c>
      <c r="M5627" s="144"/>
      <c r="N5627" s="144"/>
    </row>
    <row r="5628" spans="1:14">
      <c r="A5628" s="144" t="str">
        <f>'[11]Depr Exp'!A5628</f>
        <v>E3900 GEN Str/Impv, Wildhorse</v>
      </c>
      <c r="B5628" s="144" t="str">
        <f>'[11]Depr Exp'!B5628</f>
        <v>E3900 GEN Str/Impv, Wildhorse-7</v>
      </c>
      <c r="C5628" s="144" t="str">
        <f>'[11]Depr Exp'!C5628</f>
        <v>403E</v>
      </c>
      <c r="D5628" s="144"/>
      <c r="E5628" s="282">
        <f>'[11]Depr Exp'!E5628</f>
        <v>43312</v>
      </c>
      <c r="F5628" s="523">
        <f>'[11]Depr Exp'!F5628</f>
        <v>735272.54</v>
      </c>
      <c r="G5628" s="305">
        <f>'[11]Depr Exp'!G5628</f>
        <v>9.4999999999999998E-3</v>
      </c>
      <c r="H5628" s="524">
        <f>'[11]Depr Exp'!H5628</f>
        <v>582.09</v>
      </c>
      <c r="I5628" s="523">
        <f>'[11]Depr Exp'!I5628</f>
        <v>735272.54</v>
      </c>
      <c r="J5628" s="305">
        <f>'[11]Depr Exp'!J5628</f>
        <v>9.4999999999999998E-3</v>
      </c>
      <c r="K5628" s="373">
        <f>'[11]Depr Exp'!K5628</f>
        <v>582.09076083333332</v>
      </c>
      <c r="L5628" s="524">
        <f>'[11]Depr Exp'!L5628</f>
        <v>0</v>
      </c>
      <c r="M5628" s="144"/>
      <c r="N5628" s="144"/>
    </row>
    <row r="5629" spans="1:14">
      <c r="A5629" s="144" t="str">
        <f>'[11]Depr Exp'!A5629</f>
        <v>E3900 GEN Str/Impv, Wildhorse</v>
      </c>
      <c r="B5629" s="144" t="str">
        <f>'[11]Depr Exp'!B5629</f>
        <v>E3900 GEN Str/Impv, Wildhorse-8</v>
      </c>
      <c r="C5629" s="144" t="str">
        <f>'[11]Depr Exp'!C5629</f>
        <v>403E</v>
      </c>
      <c r="D5629" s="144"/>
      <c r="E5629" s="282">
        <f>'[11]Depr Exp'!E5629</f>
        <v>43343</v>
      </c>
      <c r="F5629" s="523">
        <f>'[11]Depr Exp'!F5629</f>
        <v>735272.54</v>
      </c>
      <c r="G5629" s="305">
        <f>'[11]Depr Exp'!G5629</f>
        <v>9.4999999999999998E-3</v>
      </c>
      <c r="H5629" s="524">
        <f>'[11]Depr Exp'!H5629</f>
        <v>582.09</v>
      </c>
      <c r="I5629" s="523">
        <f>'[11]Depr Exp'!I5629</f>
        <v>735272.54</v>
      </c>
      <c r="J5629" s="305">
        <f>'[11]Depr Exp'!J5629</f>
        <v>9.4999999999999998E-3</v>
      </c>
      <c r="K5629" s="373">
        <f>'[11]Depr Exp'!K5629</f>
        <v>582.09076083333332</v>
      </c>
      <c r="L5629" s="524">
        <f>'[11]Depr Exp'!L5629</f>
        <v>0</v>
      </c>
      <c r="M5629" s="144"/>
      <c r="N5629" s="144"/>
    </row>
    <row r="5630" spans="1:14">
      <c r="A5630" s="144" t="str">
        <f>'[11]Depr Exp'!A5630</f>
        <v>E3900 GEN Str/Impv, Wildhorse</v>
      </c>
      <c r="B5630" s="144" t="str">
        <f>'[11]Depr Exp'!B5630</f>
        <v>E3900 GEN Str/Impv, Wildhorse-9</v>
      </c>
      <c r="C5630" s="144" t="str">
        <f>'[11]Depr Exp'!C5630</f>
        <v>403E</v>
      </c>
      <c r="D5630" s="144"/>
      <c r="E5630" s="282">
        <f>'[11]Depr Exp'!E5630</f>
        <v>43373</v>
      </c>
      <c r="F5630" s="523">
        <f>'[11]Depr Exp'!F5630</f>
        <v>735272.54</v>
      </c>
      <c r="G5630" s="305">
        <f>'[11]Depr Exp'!G5630</f>
        <v>9.4999999999999998E-3</v>
      </c>
      <c r="H5630" s="524">
        <f>'[11]Depr Exp'!H5630</f>
        <v>582.09</v>
      </c>
      <c r="I5630" s="523">
        <f>'[11]Depr Exp'!I5630</f>
        <v>735272.54</v>
      </c>
      <c r="J5630" s="305">
        <f>'[11]Depr Exp'!J5630</f>
        <v>9.4999999999999998E-3</v>
      </c>
      <c r="K5630" s="373">
        <f>'[11]Depr Exp'!K5630</f>
        <v>582.09076083333332</v>
      </c>
      <c r="L5630" s="524">
        <f>'[11]Depr Exp'!L5630</f>
        <v>0</v>
      </c>
      <c r="M5630" s="144"/>
      <c r="N5630" s="144"/>
    </row>
    <row r="5631" spans="1:14">
      <c r="A5631" s="144" t="str">
        <f>'[11]Depr Exp'!A5631</f>
        <v>E3900 GEN Str/Impv, Wildhorse</v>
      </c>
      <c r="B5631" s="144" t="str">
        <f>'[11]Depr Exp'!B5631</f>
        <v>E3900 GEN Str/Impv, Wildhorse-10</v>
      </c>
      <c r="C5631" s="144" t="str">
        <f>'[11]Depr Exp'!C5631</f>
        <v>403E</v>
      </c>
      <c r="D5631" s="144"/>
      <c r="E5631" s="282">
        <f>'[11]Depr Exp'!E5631</f>
        <v>43404</v>
      </c>
      <c r="F5631" s="523">
        <f>'[11]Depr Exp'!F5631</f>
        <v>735272.54</v>
      </c>
      <c r="G5631" s="305">
        <f>'[11]Depr Exp'!G5631</f>
        <v>9.4999999999999998E-3</v>
      </c>
      <c r="H5631" s="524">
        <f>'[11]Depr Exp'!H5631</f>
        <v>582.09</v>
      </c>
      <c r="I5631" s="523">
        <f>'[11]Depr Exp'!I5631</f>
        <v>735272.54</v>
      </c>
      <c r="J5631" s="305">
        <f>'[11]Depr Exp'!J5631</f>
        <v>9.4999999999999998E-3</v>
      </c>
      <c r="K5631" s="373">
        <f>'[11]Depr Exp'!K5631</f>
        <v>582.09076083333332</v>
      </c>
      <c r="L5631" s="524">
        <f>'[11]Depr Exp'!L5631</f>
        <v>0</v>
      </c>
      <c r="M5631" s="144"/>
      <c r="N5631" s="144"/>
    </row>
    <row r="5632" spans="1:14">
      <c r="A5632" s="144" t="str">
        <f>'[11]Depr Exp'!A5632</f>
        <v>E3900 GEN Str/Impv, Wildhorse</v>
      </c>
      <c r="B5632" s="144" t="str">
        <f>'[11]Depr Exp'!B5632</f>
        <v>E3900 GEN Str/Impv, Wildhorse-11</v>
      </c>
      <c r="C5632" s="144" t="str">
        <f>'[11]Depr Exp'!C5632</f>
        <v>403E</v>
      </c>
      <c r="D5632" s="144"/>
      <c r="E5632" s="282">
        <f>'[11]Depr Exp'!E5632</f>
        <v>43434</v>
      </c>
      <c r="F5632" s="523">
        <f>'[11]Depr Exp'!F5632</f>
        <v>735272.54</v>
      </c>
      <c r="G5632" s="305">
        <f>'[11]Depr Exp'!G5632</f>
        <v>9.4999999999999998E-3</v>
      </c>
      <c r="H5632" s="524">
        <f>'[11]Depr Exp'!H5632</f>
        <v>582.09</v>
      </c>
      <c r="I5632" s="523">
        <f>'[11]Depr Exp'!I5632</f>
        <v>735272.54</v>
      </c>
      <c r="J5632" s="305">
        <f>'[11]Depr Exp'!J5632</f>
        <v>9.4999999999999998E-3</v>
      </c>
      <c r="K5632" s="373">
        <f>'[11]Depr Exp'!K5632</f>
        <v>582.09076083333332</v>
      </c>
      <c r="L5632" s="524">
        <f>'[11]Depr Exp'!L5632</f>
        <v>0</v>
      </c>
      <c r="M5632" s="144"/>
      <c r="N5632" s="144"/>
    </row>
    <row r="5633" spans="1:14">
      <c r="A5633" s="144" t="str">
        <f>'[11]Depr Exp'!A5633</f>
        <v>E3900 GEN Str/Impv, Wildhorse</v>
      </c>
      <c r="B5633" s="144" t="str">
        <f>'[11]Depr Exp'!B5633</f>
        <v>E3900 GEN Str/Impv, Wildhorse-12</v>
      </c>
      <c r="C5633" s="144" t="str">
        <f>'[11]Depr Exp'!C5633</f>
        <v>403E</v>
      </c>
      <c r="D5633" s="144"/>
      <c r="E5633" s="282">
        <f>'[11]Depr Exp'!E5633</f>
        <v>43465</v>
      </c>
      <c r="F5633" s="523">
        <f>'[11]Depr Exp'!F5633</f>
        <v>735272.54</v>
      </c>
      <c r="G5633" s="305">
        <f>'[11]Depr Exp'!G5633</f>
        <v>9.4999999999999998E-3</v>
      </c>
      <c r="H5633" s="524">
        <f>'[11]Depr Exp'!H5633</f>
        <v>582.09</v>
      </c>
      <c r="I5633" s="523">
        <f>'[11]Depr Exp'!I5633</f>
        <v>735272.54</v>
      </c>
      <c r="J5633" s="305">
        <f>'[11]Depr Exp'!J5633</f>
        <v>9.4999999999999998E-3</v>
      </c>
      <c r="K5633" s="373">
        <f>'[11]Depr Exp'!K5633</f>
        <v>582.09076083333332</v>
      </c>
      <c r="L5633" s="524">
        <f>'[11]Depr Exp'!L5633</f>
        <v>0</v>
      </c>
      <c r="M5633" s="144"/>
      <c r="N5633" s="144"/>
    </row>
    <row r="5634" spans="1:14" ht="15.75" thickBot="1">
      <c r="A5634" s="159" t="str">
        <f>'[11]Depr Exp'!A5634</f>
        <v>E3900 GEN Str/Impv, Wildhorse Total</v>
      </c>
      <c r="B5634" s="144">
        <f>'[11]Depr Exp'!B5634</f>
        <v>0</v>
      </c>
      <c r="C5634" s="502" t="str">
        <f>'[11]Depr Exp'!C5634</f>
        <v>EGEN</v>
      </c>
      <c r="D5634" s="144"/>
      <c r="E5634" s="281" t="str">
        <f>'[11]Depr Exp'!E5634</f>
        <v>Total</v>
      </c>
      <c r="F5634" s="141">
        <f>'[11]Depr Exp'!F5634</f>
        <v>0</v>
      </c>
      <c r="G5634" s="252">
        <f>'[11]Depr Exp'!G5634</f>
        <v>0</v>
      </c>
      <c r="H5634" s="286">
        <f>'[11]Depr Exp'!H5634</f>
        <v>6985.0800000000008</v>
      </c>
      <c r="I5634" s="141">
        <f>'[11]Depr Exp'!I5634</f>
        <v>0</v>
      </c>
      <c r="J5634" s="252">
        <f>'[11]Depr Exp'!J5634</f>
        <v>0</v>
      </c>
      <c r="K5634" s="286">
        <f>'[11]Depr Exp'!K5634</f>
        <v>6985.0891300000012</v>
      </c>
      <c r="L5634" s="286">
        <f>'[11]Depr Exp'!L5634</f>
        <v>0.01</v>
      </c>
      <c r="M5634" s="144"/>
      <c r="N5634" s="144"/>
    </row>
    <row r="5635" spans="1:14" ht="13.5" thickTop="1">
      <c r="A5635" s="144" t="str">
        <f>'[11]Depr Exp'!A5635</f>
        <v>E3900 GEN Structures &amp; Improvement</v>
      </c>
      <c r="B5635" s="144" t="str">
        <f>'[11]Depr Exp'!B5635</f>
        <v>E3900 GEN Structures &amp; Improvement-1</v>
      </c>
      <c r="C5635" s="144" t="str">
        <f>'[11]Depr Exp'!C5635</f>
        <v>403E</v>
      </c>
      <c r="D5635" s="144"/>
      <c r="E5635" s="282">
        <f>'[11]Depr Exp'!E5635</f>
        <v>43131</v>
      </c>
      <c r="F5635" s="523">
        <f>'[11]Depr Exp'!F5635</f>
        <v>44318265.450000003</v>
      </c>
      <c r="G5635" s="305">
        <f>'[11]Depr Exp'!G5635</f>
        <v>9.4999999999999998E-3</v>
      </c>
      <c r="H5635" s="524">
        <f>'[11]Depr Exp'!H5635</f>
        <v>35085.289999999994</v>
      </c>
      <c r="I5635" s="523">
        <f>'[11]Depr Exp'!I5635</f>
        <v>47740624.43</v>
      </c>
      <c r="J5635" s="305">
        <f>'[11]Depr Exp'!J5635</f>
        <v>9.4999999999999998E-3</v>
      </c>
      <c r="K5635" s="373">
        <f>'[11]Depr Exp'!K5635</f>
        <v>37794.661007083334</v>
      </c>
      <c r="L5635" s="524">
        <f>'[11]Depr Exp'!L5635</f>
        <v>2709.37</v>
      </c>
      <c r="M5635" s="144"/>
      <c r="N5635" s="144"/>
    </row>
    <row r="5636" spans="1:14">
      <c r="A5636" s="144" t="str">
        <f>'[11]Depr Exp'!A5636</f>
        <v>E3900 GEN Structures &amp; Improvement</v>
      </c>
      <c r="B5636" s="144" t="str">
        <f>'[11]Depr Exp'!B5636</f>
        <v>E3900 GEN Structures &amp; Improvement-2</v>
      </c>
      <c r="C5636" s="144" t="str">
        <f>'[11]Depr Exp'!C5636</f>
        <v>403E</v>
      </c>
      <c r="D5636" s="144"/>
      <c r="E5636" s="282">
        <f>'[11]Depr Exp'!E5636</f>
        <v>43159</v>
      </c>
      <c r="F5636" s="523">
        <f>'[11]Depr Exp'!F5636</f>
        <v>44287236.909999996</v>
      </c>
      <c r="G5636" s="305">
        <f>'[11]Depr Exp'!G5636</f>
        <v>9.4999999999999998E-3</v>
      </c>
      <c r="H5636" s="524">
        <f>'[11]Depr Exp'!H5636</f>
        <v>35060.730000000003</v>
      </c>
      <c r="I5636" s="523">
        <f>'[11]Depr Exp'!I5636</f>
        <v>47740624.43</v>
      </c>
      <c r="J5636" s="305">
        <f>'[11]Depr Exp'!J5636</f>
        <v>9.4999999999999998E-3</v>
      </c>
      <c r="K5636" s="373">
        <f>'[11]Depr Exp'!K5636</f>
        <v>37794.661007083334</v>
      </c>
      <c r="L5636" s="524">
        <f>'[11]Depr Exp'!L5636</f>
        <v>2733.93</v>
      </c>
      <c r="M5636" s="144"/>
      <c r="N5636" s="144"/>
    </row>
    <row r="5637" spans="1:14">
      <c r="A5637" s="144" t="str">
        <f>'[11]Depr Exp'!A5637</f>
        <v>E3900 GEN Structures &amp; Improvement</v>
      </c>
      <c r="B5637" s="144" t="str">
        <f>'[11]Depr Exp'!B5637</f>
        <v>E3900 GEN Structures &amp; Improvement-3</v>
      </c>
      <c r="C5637" s="144" t="str">
        <f>'[11]Depr Exp'!C5637</f>
        <v>403E</v>
      </c>
      <c r="D5637" s="144"/>
      <c r="E5637" s="282">
        <f>'[11]Depr Exp'!E5637</f>
        <v>43190</v>
      </c>
      <c r="F5637" s="523">
        <f>'[11]Depr Exp'!F5637</f>
        <v>44543362.960000001</v>
      </c>
      <c r="G5637" s="305">
        <f>'[11]Depr Exp'!G5637</f>
        <v>9.4999999999999998E-3</v>
      </c>
      <c r="H5637" s="524">
        <f>'[11]Depr Exp'!H5637</f>
        <v>35263.49</v>
      </c>
      <c r="I5637" s="523">
        <f>'[11]Depr Exp'!I5637</f>
        <v>47740624.43</v>
      </c>
      <c r="J5637" s="305">
        <f>'[11]Depr Exp'!J5637</f>
        <v>9.4999999999999998E-3</v>
      </c>
      <c r="K5637" s="373">
        <f>'[11]Depr Exp'!K5637</f>
        <v>37794.661007083334</v>
      </c>
      <c r="L5637" s="524">
        <f>'[11]Depr Exp'!L5637</f>
        <v>2531.17</v>
      </c>
      <c r="M5637" s="144"/>
      <c r="N5637" s="144"/>
    </row>
    <row r="5638" spans="1:14">
      <c r="A5638" s="144" t="str">
        <f>'[11]Depr Exp'!A5638</f>
        <v>E3900 GEN Structures &amp; Improvement</v>
      </c>
      <c r="B5638" s="144" t="str">
        <f>'[11]Depr Exp'!B5638</f>
        <v>E3900 GEN Structures &amp; Improvement-4</v>
      </c>
      <c r="C5638" s="144" t="str">
        <f>'[11]Depr Exp'!C5638</f>
        <v>403E</v>
      </c>
      <c r="D5638" s="144"/>
      <c r="E5638" s="282">
        <f>'[11]Depr Exp'!E5638</f>
        <v>43220</v>
      </c>
      <c r="F5638" s="523">
        <f>'[11]Depr Exp'!F5638</f>
        <v>44624886.590000004</v>
      </c>
      <c r="G5638" s="305">
        <f>'[11]Depr Exp'!G5638</f>
        <v>9.4999999999999998E-3</v>
      </c>
      <c r="H5638" s="524">
        <f>'[11]Depr Exp'!H5638</f>
        <v>35328.030000000006</v>
      </c>
      <c r="I5638" s="523">
        <f>'[11]Depr Exp'!I5638</f>
        <v>47740624.43</v>
      </c>
      <c r="J5638" s="305">
        <f>'[11]Depr Exp'!J5638</f>
        <v>9.4999999999999998E-3</v>
      </c>
      <c r="K5638" s="373">
        <f>'[11]Depr Exp'!K5638</f>
        <v>37794.661007083334</v>
      </c>
      <c r="L5638" s="524">
        <f>'[11]Depr Exp'!L5638</f>
        <v>2466.63</v>
      </c>
      <c r="M5638" s="144"/>
      <c r="N5638" s="144"/>
    </row>
    <row r="5639" spans="1:14">
      <c r="A5639" s="144" t="str">
        <f>'[11]Depr Exp'!A5639</f>
        <v>E3900 GEN Structures &amp; Improvement</v>
      </c>
      <c r="B5639" s="144" t="str">
        <f>'[11]Depr Exp'!B5639</f>
        <v>E3900 GEN Structures &amp; Improvement-5</v>
      </c>
      <c r="C5639" s="144" t="str">
        <f>'[11]Depr Exp'!C5639</f>
        <v>403E</v>
      </c>
      <c r="D5639" s="144"/>
      <c r="E5639" s="282">
        <f>'[11]Depr Exp'!E5639</f>
        <v>43251</v>
      </c>
      <c r="F5639" s="523">
        <f>'[11]Depr Exp'!F5639</f>
        <v>45502027.759999998</v>
      </c>
      <c r="G5639" s="305">
        <f>'[11]Depr Exp'!G5639</f>
        <v>9.4999999999999998E-3</v>
      </c>
      <c r="H5639" s="524">
        <f>'[11]Depr Exp'!H5639</f>
        <v>36022.439999999995</v>
      </c>
      <c r="I5639" s="523">
        <f>'[11]Depr Exp'!I5639</f>
        <v>47740624.43</v>
      </c>
      <c r="J5639" s="305">
        <f>'[11]Depr Exp'!J5639</f>
        <v>9.4999999999999998E-3</v>
      </c>
      <c r="K5639" s="373">
        <f>'[11]Depr Exp'!K5639</f>
        <v>37794.661007083334</v>
      </c>
      <c r="L5639" s="524">
        <f>'[11]Depr Exp'!L5639</f>
        <v>1772.22</v>
      </c>
      <c r="M5639" s="144"/>
      <c r="N5639" s="144"/>
    </row>
    <row r="5640" spans="1:14">
      <c r="A5640" s="144" t="str">
        <f>'[11]Depr Exp'!A5640</f>
        <v>E3900 GEN Structures &amp; Improvement</v>
      </c>
      <c r="B5640" s="144" t="str">
        <f>'[11]Depr Exp'!B5640</f>
        <v>E3900 GEN Structures &amp; Improvement-6</v>
      </c>
      <c r="C5640" s="144" t="str">
        <f>'[11]Depr Exp'!C5640</f>
        <v>403E</v>
      </c>
      <c r="D5640" s="144"/>
      <c r="E5640" s="282">
        <f>'[11]Depr Exp'!E5640</f>
        <v>43281</v>
      </c>
      <c r="F5640" s="523">
        <f>'[11]Depr Exp'!F5640</f>
        <v>46749158.289999999</v>
      </c>
      <c r="G5640" s="305">
        <f>'[11]Depr Exp'!G5640</f>
        <v>9.4999999999999998E-3</v>
      </c>
      <c r="H5640" s="524">
        <f>'[11]Depr Exp'!H5640</f>
        <v>37009.75</v>
      </c>
      <c r="I5640" s="523">
        <f>'[11]Depr Exp'!I5640</f>
        <v>47740624.43</v>
      </c>
      <c r="J5640" s="305">
        <f>'[11]Depr Exp'!J5640</f>
        <v>9.4999999999999998E-3</v>
      </c>
      <c r="K5640" s="373">
        <f>'[11]Depr Exp'!K5640</f>
        <v>37794.661007083334</v>
      </c>
      <c r="L5640" s="524">
        <f>'[11]Depr Exp'!L5640</f>
        <v>784.91</v>
      </c>
      <c r="M5640" s="144"/>
      <c r="N5640" s="144"/>
    </row>
    <row r="5641" spans="1:14">
      <c r="A5641" s="144" t="str">
        <f>'[11]Depr Exp'!A5641</f>
        <v>E3900 GEN Structures &amp; Improvement</v>
      </c>
      <c r="B5641" s="144" t="str">
        <f>'[11]Depr Exp'!B5641</f>
        <v>E3900 GEN Structures &amp; Improvement-7</v>
      </c>
      <c r="C5641" s="144" t="str">
        <f>'[11]Depr Exp'!C5641</f>
        <v>403E</v>
      </c>
      <c r="D5641" s="144"/>
      <c r="E5641" s="282">
        <f>'[11]Depr Exp'!E5641</f>
        <v>43312</v>
      </c>
      <c r="F5641" s="523">
        <f>'[11]Depr Exp'!F5641</f>
        <v>47258612.229999997</v>
      </c>
      <c r="G5641" s="305">
        <f>'[11]Depr Exp'!G5641</f>
        <v>9.4999999999999998E-3</v>
      </c>
      <c r="H5641" s="524">
        <f>'[11]Depr Exp'!H5641</f>
        <v>37413.07</v>
      </c>
      <c r="I5641" s="523">
        <f>'[11]Depr Exp'!I5641</f>
        <v>47740624.43</v>
      </c>
      <c r="J5641" s="305">
        <f>'[11]Depr Exp'!J5641</f>
        <v>9.4999999999999998E-3</v>
      </c>
      <c r="K5641" s="373">
        <f>'[11]Depr Exp'!K5641</f>
        <v>37794.661007083334</v>
      </c>
      <c r="L5641" s="524">
        <f>'[11]Depr Exp'!L5641</f>
        <v>381.59</v>
      </c>
      <c r="M5641" s="144"/>
      <c r="N5641" s="144"/>
    </row>
    <row r="5642" spans="1:14">
      <c r="A5642" s="144" t="str">
        <f>'[11]Depr Exp'!A5642</f>
        <v>E3900 GEN Structures &amp; Improvement</v>
      </c>
      <c r="B5642" s="144" t="str">
        <f>'[11]Depr Exp'!B5642</f>
        <v>E3900 GEN Structures &amp; Improvement-8</v>
      </c>
      <c r="C5642" s="144" t="str">
        <f>'[11]Depr Exp'!C5642</f>
        <v>403E</v>
      </c>
      <c r="D5642" s="144"/>
      <c r="E5642" s="282">
        <f>'[11]Depr Exp'!E5642</f>
        <v>43343</v>
      </c>
      <c r="F5642" s="523">
        <f>'[11]Depr Exp'!F5642</f>
        <v>47396767.590000004</v>
      </c>
      <c r="G5642" s="305">
        <f>'[11]Depr Exp'!G5642</f>
        <v>9.4999999999999998E-3</v>
      </c>
      <c r="H5642" s="524">
        <f>'[11]Depr Exp'!H5642</f>
        <v>37522.450000000004</v>
      </c>
      <c r="I5642" s="523">
        <f>'[11]Depr Exp'!I5642</f>
        <v>47740624.43</v>
      </c>
      <c r="J5642" s="305">
        <f>'[11]Depr Exp'!J5642</f>
        <v>9.4999999999999998E-3</v>
      </c>
      <c r="K5642" s="373">
        <f>'[11]Depr Exp'!K5642</f>
        <v>37794.661007083334</v>
      </c>
      <c r="L5642" s="524">
        <f>'[11]Depr Exp'!L5642</f>
        <v>272.20999999999998</v>
      </c>
      <c r="M5642" s="144"/>
      <c r="N5642" s="144"/>
    </row>
    <row r="5643" spans="1:14">
      <c r="A5643" s="144" t="str">
        <f>'[11]Depr Exp'!A5643</f>
        <v>E3900 GEN Structures &amp; Improvement</v>
      </c>
      <c r="B5643" s="144" t="str">
        <f>'[11]Depr Exp'!B5643</f>
        <v>E3900 GEN Structures &amp; Improvement-9</v>
      </c>
      <c r="C5643" s="144" t="str">
        <f>'[11]Depr Exp'!C5643</f>
        <v>403E</v>
      </c>
      <c r="D5643" s="144"/>
      <c r="E5643" s="282">
        <f>'[11]Depr Exp'!E5643</f>
        <v>43373</v>
      </c>
      <c r="F5643" s="523">
        <f>'[11]Depr Exp'!F5643</f>
        <v>47400272.409999996</v>
      </c>
      <c r="G5643" s="305">
        <f>'[11]Depr Exp'!G5643</f>
        <v>9.4999999999999998E-3</v>
      </c>
      <c r="H5643" s="524">
        <f>'[11]Depr Exp'!H5643</f>
        <v>37525.21</v>
      </c>
      <c r="I5643" s="523">
        <f>'[11]Depr Exp'!I5643</f>
        <v>47740624.43</v>
      </c>
      <c r="J5643" s="305">
        <f>'[11]Depr Exp'!J5643</f>
        <v>9.4999999999999998E-3</v>
      </c>
      <c r="K5643" s="373">
        <f>'[11]Depr Exp'!K5643</f>
        <v>37794.661007083334</v>
      </c>
      <c r="L5643" s="524">
        <f>'[11]Depr Exp'!L5643</f>
        <v>269.45</v>
      </c>
      <c r="M5643" s="144"/>
      <c r="N5643" s="144"/>
    </row>
    <row r="5644" spans="1:14">
      <c r="A5644" s="144" t="str">
        <f>'[11]Depr Exp'!A5644</f>
        <v>E3900 GEN Structures &amp; Improvement</v>
      </c>
      <c r="B5644" s="144" t="str">
        <f>'[11]Depr Exp'!B5644</f>
        <v>E3900 GEN Structures &amp; Improvement-10</v>
      </c>
      <c r="C5644" s="144" t="str">
        <f>'[11]Depr Exp'!C5644</f>
        <v>403E</v>
      </c>
      <c r="D5644" s="144"/>
      <c r="E5644" s="282">
        <f>'[11]Depr Exp'!E5644</f>
        <v>43404</v>
      </c>
      <c r="F5644" s="523">
        <f>'[11]Depr Exp'!F5644</f>
        <v>47393884.229999997</v>
      </c>
      <c r="G5644" s="305">
        <f>'[11]Depr Exp'!G5644</f>
        <v>9.4999999999999998E-3</v>
      </c>
      <c r="H5644" s="524">
        <f>'[11]Depr Exp'!H5644</f>
        <v>37520.160000000003</v>
      </c>
      <c r="I5644" s="523">
        <f>'[11]Depr Exp'!I5644</f>
        <v>47740624.43</v>
      </c>
      <c r="J5644" s="305">
        <f>'[11]Depr Exp'!J5644</f>
        <v>9.4999999999999998E-3</v>
      </c>
      <c r="K5644" s="373">
        <f>'[11]Depr Exp'!K5644</f>
        <v>37794.661007083334</v>
      </c>
      <c r="L5644" s="524">
        <f>'[11]Depr Exp'!L5644</f>
        <v>274.5</v>
      </c>
      <c r="M5644" s="144"/>
      <c r="N5644" s="144"/>
    </row>
    <row r="5645" spans="1:14">
      <c r="A5645" s="144" t="str">
        <f>'[11]Depr Exp'!A5645</f>
        <v>E3900 GEN Structures &amp; Improvement</v>
      </c>
      <c r="B5645" s="144" t="str">
        <f>'[11]Depr Exp'!B5645</f>
        <v>E3900 GEN Structures &amp; Improvement-11</v>
      </c>
      <c r="C5645" s="144" t="str">
        <f>'[11]Depr Exp'!C5645</f>
        <v>403E</v>
      </c>
      <c r="D5645" s="144"/>
      <c r="E5645" s="282">
        <f>'[11]Depr Exp'!E5645</f>
        <v>43434</v>
      </c>
      <c r="F5645" s="523">
        <f>'[11]Depr Exp'!F5645</f>
        <v>47387242.539999999</v>
      </c>
      <c r="G5645" s="305">
        <f>'[11]Depr Exp'!G5645</f>
        <v>9.4999999999999998E-3</v>
      </c>
      <c r="H5645" s="524">
        <f>'[11]Depr Exp'!H5645</f>
        <v>37514.9</v>
      </c>
      <c r="I5645" s="523">
        <f>'[11]Depr Exp'!I5645</f>
        <v>47740624.43</v>
      </c>
      <c r="J5645" s="305">
        <f>'[11]Depr Exp'!J5645</f>
        <v>9.4999999999999998E-3</v>
      </c>
      <c r="K5645" s="373">
        <f>'[11]Depr Exp'!K5645</f>
        <v>37794.661007083334</v>
      </c>
      <c r="L5645" s="524">
        <f>'[11]Depr Exp'!L5645</f>
        <v>279.76</v>
      </c>
      <c r="M5645" s="144"/>
      <c r="N5645" s="144"/>
    </row>
    <row r="5646" spans="1:14">
      <c r="A5646" s="144" t="str">
        <f>'[11]Depr Exp'!A5646</f>
        <v>E3900 GEN Structures &amp; Improvement</v>
      </c>
      <c r="B5646" s="144" t="str">
        <f>'[11]Depr Exp'!B5646</f>
        <v>E3900 GEN Structures &amp; Improvement-12</v>
      </c>
      <c r="C5646" s="144" t="str">
        <f>'[11]Depr Exp'!C5646</f>
        <v>403E</v>
      </c>
      <c r="D5646" s="144"/>
      <c r="E5646" s="282">
        <f>'[11]Depr Exp'!E5646</f>
        <v>43465</v>
      </c>
      <c r="F5646" s="523">
        <f>'[11]Depr Exp'!F5646</f>
        <v>47740624.43</v>
      </c>
      <c r="G5646" s="305">
        <f>'[11]Depr Exp'!G5646</f>
        <v>9.4999999999999998E-3</v>
      </c>
      <c r="H5646" s="524">
        <f>'[11]Depr Exp'!H5646</f>
        <v>37794.660000000003</v>
      </c>
      <c r="I5646" s="523">
        <f>'[11]Depr Exp'!I5646</f>
        <v>47740624.43</v>
      </c>
      <c r="J5646" s="305">
        <f>'[11]Depr Exp'!J5646</f>
        <v>9.4999999999999998E-3</v>
      </c>
      <c r="K5646" s="373">
        <f>'[11]Depr Exp'!K5646</f>
        <v>37794.661007083334</v>
      </c>
      <c r="L5646" s="524">
        <f>'[11]Depr Exp'!L5646</f>
        <v>0</v>
      </c>
      <c r="M5646" s="144"/>
      <c r="N5646" s="144"/>
    </row>
    <row r="5647" spans="1:14" ht="15.75" thickBot="1">
      <c r="A5647" s="159" t="str">
        <f>'[11]Depr Exp'!A5647</f>
        <v>E3900 GEN Structures &amp; Improvement Total</v>
      </c>
      <c r="B5647" s="144">
        <f>'[11]Depr Exp'!B5647</f>
        <v>0</v>
      </c>
      <c r="C5647" s="502" t="str">
        <f>'[11]Depr Exp'!C5647</f>
        <v>EGEN</v>
      </c>
      <c r="D5647" s="144"/>
      <c r="E5647" s="281" t="str">
        <f>'[11]Depr Exp'!E5647</f>
        <v>Total</v>
      </c>
      <c r="F5647" s="141">
        <f>'[11]Depr Exp'!F5647</f>
        <v>0</v>
      </c>
      <c r="G5647" s="252">
        <f>'[11]Depr Exp'!G5647</f>
        <v>0</v>
      </c>
      <c r="H5647" s="286">
        <f>'[11]Depr Exp'!H5647</f>
        <v>439060.18000000005</v>
      </c>
      <c r="I5647" s="141">
        <f>'[11]Depr Exp'!I5647</f>
        <v>0</v>
      </c>
      <c r="J5647" s="252">
        <f>'[11]Depr Exp'!J5647</f>
        <v>0</v>
      </c>
      <c r="K5647" s="286">
        <f>'[11]Depr Exp'!K5647</f>
        <v>453535.93208499992</v>
      </c>
      <c r="L5647" s="286">
        <f>'[11]Depr Exp'!L5647</f>
        <v>14475.75</v>
      </c>
      <c r="M5647" s="144"/>
      <c r="N5647" s="144"/>
    </row>
    <row r="5648" spans="1:14" ht="13.5" thickTop="1">
      <c r="A5648" s="264" t="str">
        <f>'[11]Depr Exp'!A5648</f>
        <v>E3901 GEN LH, Bellingham</v>
      </c>
      <c r="B5648" s="264" t="str">
        <f>'[11]Depr Exp'!B5648</f>
        <v>E3901 GEN LH, Bellingham-1</v>
      </c>
      <c r="C5648" s="264" t="str">
        <f>'[11]Depr Exp'!C5648</f>
        <v>404E</v>
      </c>
      <c r="D5648" s="264"/>
      <c r="E5648" s="283">
        <f>'[11]Depr Exp'!E5648</f>
        <v>43131</v>
      </c>
      <c r="F5648" s="525">
        <f>'[11]Depr Exp'!F5648</f>
        <v>5403.91</v>
      </c>
      <c r="G5648" s="526" t="str">
        <f>'[11]Depr Exp'!G5648</f>
        <v>End of Life</v>
      </c>
      <c r="H5648" s="527">
        <f>'[11]Depr Exp'!H5648</f>
        <v>491.26</v>
      </c>
      <c r="I5648" s="525">
        <f>'[11]Depr Exp'!I5648</f>
        <v>0</v>
      </c>
      <c r="J5648" s="526" t="str">
        <f>'[11]Depr Exp'!J5648</f>
        <v>End of Life</v>
      </c>
      <c r="K5648" s="563">
        <f>'[11]Depr Exp'!K5648</f>
        <v>491.26</v>
      </c>
      <c r="L5648" s="527">
        <f>'[11]Depr Exp'!L5648</f>
        <v>0</v>
      </c>
      <c r="M5648" s="144"/>
      <c r="N5648" s="144"/>
    </row>
    <row r="5649" spans="1:14">
      <c r="A5649" s="264" t="str">
        <f>'[11]Depr Exp'!A5649</f>
        <v>E3901 GEN LH, Bellingham</v>
      </c>
      <c r="B5649" s="264" t="str">
        <f>'[11]Depr Exp'!B5649</f>
        <v>E3901 GEN LH, Bellingham-2</v>
      </c>
      <c r="C5649" s="264" t="str">
        <f>'[11]Depr Exp'!C5649</f>
        <v>404E</v>
      </c>
      <c r="D5649" s="264"/>
      <c r="E5649" s="283">
        <f>'[11]Depr Exp'!E5649</f>
        <v>43159</v>
      </c>
      <c r="F5649" s="525">
        <f>'[11]Depr Exp'!F5649</f>
        <v>4912.6499999999996</v>
      </c>
      <c r="G5649" s="526" t="str">
        <f>'[11]Depr Exp'!G5649</f>
        <v>End of Life</v>
      </c>
      <c r="H5649" s="527">
        <f>'[11]Depr Exp'!H5649</f>
        <v>491.27</v>
      </c>
      <c r="I5649" s="525">
        <f>'[11]Depr Exp'!I5649</f>
        <v>0</v>
      </c>
      <c r="J5649" s="526" t="str">
        <f>'[11]Depr Exp'!J5649</f>
        <v>End of Life</v>
      </c>
      <c r="K5649" s="563">
        <f>'[11]Depr Exp'!K5649</f>
        <v>491.27</v>
      </c>
      <c r="L5649" s="527">
        <f>'[11]Depr Exp'!L5649</f>
        <v>0</v>
      </c>
      <c r="M5649" s="144"/>
      <c r="N5649" s="144"/>
    </row>
    <row r="5650" spans="1:14">
      <c r="A5650" s="264" t="str">
        <f>'[11]Depr Exp'!A5650</f>
        <v>E3901 GEN LH, Bellingham</v>
      </c>
      <c r="B5650" s="264" t="str">
        <f>'[11]Depr Exp'!B5650</f>
        <v>E3901 GEN LH, Bellingham-3</v>
      </c>
      <c r="C5650" s="264" t="str">
        <f>'[11]Depr Exp'!C5650</f>
        <v>404E</v>
      </c>
      <c r="D5650" s="264"/>
      <c r="E5650" s="283">
        <f>'[11]Depr Exp'!E5650</f>
        <v>43190</v>
      </c>
      <c r="F5650" s="525">
        <f>'[11]Depr Exp'!F5650</f>
        <v>4421.38</v>
      </c>
      <c r="G5650" s="526" t="str">
        <f>'[11]Depr Exp'!G5650</f>
        <v>End of Life</v>
      </c>
      <c r="H5650" s="527">
        <f>'[11]Depr Exp'!H5650</f>
        <v>491.26</v>
      </c>
      <c r="I5650" s="525">
        <f>'[11]Depr Exp'!I5650</f>
        <v>0</v>
      </c>
      <c r="J5650" s="526" t="str">
        <f>'[11]Depr Exp'!J5650</f>
        <v>End of Life</v>
      </c>
      <c r="K5650" s="563">
        <f>'[11]Depr Exp'!K5650</f>
        <v>491.26</v>
      </c>
      <c r="L5650" s="527">
        <f>'[11]Depr Exp'!L5650</f>
        <v>0</v>
      </c>
      <c r="M5650" s="144"/>
      <c r="N5650" s="144"/>
    </row>
    <row r="5651" spans="1:14">
      <c r="A5651" s="264" t="str">
        <f>'[11]Depr Exp'!A5651</f>
        <v>E3901 GEN LH, Bellingham</v>
      </c>
      <c r="B5651" s="264" t="str">
        <f>'[11]Depr Exp'!B5651</f>
        <v>E3901 GEN LH, Bellingham-4</v>
      </c>
      <c r="C5651" s="264" t="str">
        <f>'[11]Depr Exp'!C5651</f>
        <v>404E</v>
      </c>
      <c r="D5651" s="264"/>
      <c r="E5651" s="283">
        <f>'[11]Depr Exp'!E5651</f>
        <v>43220</v>
      </c>
      <c r="F5651" s="525">
        <f>'[11]Depr Exp'!F5651</f>
        <v>3930.12</v>
      </c>
      <c r="G5651" s="526" t="str">
        <f>'[11]Depr Exp'!G5651</f>
        <v>End of Life</v>
      </c>
      <c r="H5651" s="527">
        <f>'[11]Depr Exp'!H5651</f>
        <v>491.27</v>
      </c>
      <c r="I5651" s="525">
        <f>'[11]Depr Exp'!I5651</f>
        <v>0</v>
      </c>
      <c r="J5651" s="526" t="str">
        <f>'[11]Depr Exp'!J5651</f>
        <v>End of Life</v>
      </c>
      <c r="K5651" s="563">
        <f>'[11]Depr Exp'!K5651</f>
        <v>491.27</v>
      </c>
      <c r="L5651" s="527">
        <f>'[11]Depr Exp'!L5651</f>
        <v>0</v>
      </c>
      <c r="M5651" s="144"/>
      <c r="N5651" s="144"/>
    </row>
    <row r="5652" spans="1:14">
      <c r="A5652" s="264" t="str">
        <f>'[11]Depr Exp'!A5652</f>
        <v>E3901 GEN LH, Bellingham</v>
      </c>
      <c r="B5652" s="264" t="str">
        <f>'[11]Depr Exp'!B5652</f>
        <v>E3901 GEN LH, Bellingham-5</v>
      </c>
      <c r="C5652" s="264" t="str">
        <f>'[11]Depr Exp'!C5652</f>
        <v>404E</v>
      </c>
      <c r="D5652" s="264"/>
      <c r="E5652" s="283">
        <f>'[11]Depr Exp'!E5652</f>
        <v>43251</v>
      </c>
      <c r="F5652" s="525">
        <f>'[11]Depr Exp'!F5652</f>
        <v>3438.85</v>
      </c>
      <c r="G5652" s="526" t="str">
        <f>'[11]Depr Exp'!G5652</f>
        <v>End of Life</v>
      </c>
      <c r="H5652" s="527">
        <f>'[11]Depr Exp'!H5652</f>
        <v>491.26</v>
      </c>
      <c r="I5652" s="525">
        <f>'[11]Depr Exp'!I5652</f>
        <v>0</v>
      </c>
      <c r="J5652" s="526" t="str">
        <f>'[11]Depr Exp'!J5652</f>
        <v>End of Life</v>
      </c>
      <c r="K5652" s="563">
        <f>'[11]Depr Exp'!K5652</f>
        <v>491.26</v>
      </c>
      <c r="L5652" s="527">
        <f>'[11]Depr Exp'!L5652</f>
        <v>0</v>
      </c>
      <c r="M5652" s="144"/>
      <c r="N5652" s="144"/>
    </row>
    <row r="5653" spans="1:14">
      <c r="A5653" s="264" t="str">
        <f>'[11]Depr Exp'!A5653</f>
        <v>E3901 GEN LH, Bellingham</v>
      </c>
      <c r="B5653" s="264" t="str">
        <f>'[11]Depr Exp'!B5653</f>
        <v>E3901 GEN LH, Bellingham-6</v>
      </c>
      <c r="C5653" s="264" t="str">
        <f>'[11]Depr Exp'!C5653</f>
        <v>404E</v>
      </c>
      <c r="D5653" s="264"/>
      <c r="E5653" s="283">
        <f>'[11]Depr Exp'!E5653</f>
        <v>43281</v>
      </c>
      <c r="F5653" s="525">
        <f>'[11]Depr Exp'!F5653</f>
        <v>2947.59</v>
      </c>
      <c r="G5653" s="526" t="str">
        <f>'[11]Depr Exp'!G5653</f>
        <v>End of Life</v>
      </c>
      <c r="H5653" s="527">
        <f>'[11]Depr Exp'!H5653</f>
        <v>491.27</v>
      </c>
      <c r="I5653" s="525">
        <f>'[11]Depr Exp'!I5653</f>
        <v>0</v>
      </c>
      <c r="J5653" s="526" t="str">
        <f>'[11]Depr Exp'!J5653</f>
        <v>End of Life</v>
      </c>
      <c r="K5653" s="563">
        <f>'[11]Depr Exp'!K5653</f>
        <v>491.27</v>
      </c>
      <c r="L5653" s="527">
        <f>'[11]Depr Exp'!L5653</f>
        <v>0</v>
      </c>
      <c r="M5653" s="144"/>
      <c r="N5653" s="144"/>
    </row>
    <row r="5654" spans="1:14">
      <c r="A5654" s="264" t="str">
        <f>'[11]Depr Exp'!A5654</f>
        <v>E3901 GEN LH, Bellingham</v>
      </c>
      <c r="B5654" s="264" t="str">
        <f>'[11]Depr Exp'!B5654</f>
        <v>E3901 GEN LH, Bellingham-7</v>
      </c>
      <c r="C5654" s="264" t="str">
        <f>'[11]Depr Exp'!C5654</f>
        <v>404E</v>
      </c>
      <c r="D5654" s="264"/>
      <c r="E5654" s="283">
        <f>'[11]Depr Exp'!E5654</f>
        <v>43312</v>
      </c>
      <c r="F5654" s="525">
        <f>'[11]Depr Exp'!F5654</f>
        <v>2456.3200000000002</v>
      </c>
      <c r="G5654" s="526" t="str">
        <f>'[11]Depr Exp'!G5654</f>
        <v>End of Life</v>
      </c>
      <c r="H5654" s="527">
        <f>'[11]Depr Exp'!H5654</f>
        <v>491.26</v>
      </c>
      <c r="I5654" s="525">
        <f>'[11]Depr Exp'!I5654</f>
        <v>0</v>
      </c>
      <c r="J5654" s="526" t="str">
        <f>'[11]Depr Exp'!J5654</f>
        <v>End of Life</v>
      </c>
      <c r="K5654" s="563">
        <f>'[11]Depr Exp'!K5654</f>
        <v>491.26</v>
      </c>
      <c r="L5654" s="527">
        <f>'[11]Depr Exp'!L5654</f>
        <v>0</v>
      </c>
      <c r="M5654" s="144"/>
      <c r="N5654" s="144"/>
    </row>
    <row r="5655" spans="1:14">
      <c r="A5655" s="264" t="str">
        <f>'[11]Depr Exp'!A5655</f>
        <v>E3901 GEN LH, Bellingham</v>
      </c>
      <c r="B5655" s="264" t="str">
        <f>'[11]Depr Exp'!B5655</f>
        <v>E3901 GEN LH, Bellingham-8</v>
      </c>
      <c r="C5655" s="264" t="str">
        <f>'[11]Depr Exp'!C5655</f>
        <v>404E</v>
      </c>
      <c r="D5655" s="264"/>
      <c r="E5655" s="283">
        <f>'[11]Depr Exp'!E5655</f>
        <v>43343</v>
      </c>
      <c r="F5655" s="525">
        <f>'[11]Depr Exp'!F5655</f>
        <v>1965.06</v>
      </c>
      <c r="G5655" s="526" t="str">
        <f>'[11]Depr Exp'!G5655</f>
        <v>End of Life</v>
      </c>
      <c r="H5655" s="527">
        <f>'[11]Depr Exp'!H5655</f>
        <v>491.27</v>
      </c>
      <c r="I5655" s="525">
        <f>'[11]Depr Exp'!I5655</f>
        <v>0</v>
      </c>
      <c r="J5655" s="526" t="str">
        <f>'[11]Depr Exp'!J5655</f>
        <v>End of Life</v>
      </c>
      <c r="K5655" s="563">
        <f>'[11]Depr Exp'!K5655</f>
        <v>491.27</v>
      </c>
      <c r="L5655" s="527">
        <f>'[11]Depr Exp'!L5655</f>
        <v>0</v>
      </c>
      <c r="M5655" s="144"/>
      <c r="N5655" s="144"/>
    </row>
    <row r="5656" spans="1:14">
      <c r="A5656" s="264" t="str">
        <f>'[11]Depr Exp'!A5656</f>
        <v>E3901 GEN LH, Bellingham</v>
      </c>
      <c r="B5656" s="264" t="str">
        <f>'[11]Depr Exp'!B5656</f>
        <v>E3901 GEN LH, Bellingham-9</v>
      </c>
      <c r="C5656" s="264" t="str">
        <f>'[11]Depr Exp'!C5656</f>
        <v>404E</v>
      </c>
      <c r="D5656" s="264"/>
      <c r="E5656" s="283">
        <f>'[11]Depr Exp'!E5656</f>
        <v>43373</v>
      </c>
      <c r="F5656" s="525">
        <f>'[11]Depr Exp'!F5656</f>
        <v>1473.79</v>
      </c>
      <c r="G5656" s="526" t="str">
        <f>'[11]Depr Exp'!G5656</f>
        <v>End of Life</v>
      </c>
      <c r="H5656" s="527">
        <f>'[11]Depr Exp'!H5656</f>
        <v>491.26</v>
      </c>
      <c r="I5656" s="525">
        <f>'[11]Depr Exp'!I5656</f>
        <v>0</v>
      </c>
      <c r="J5656" s="526" t="str">
        <f>'[11]Depr Exp'!J5656</f>
        <v>End of Life</v>
      </c>
      <c r="K5656" s="563">
        <f>'[11]Depr Exp'!K5656</f>
        <v>491.26</v>
      </c>
      <c r="L5656" s="527">
        <f>'[11]Depr Exp'!L5656</f>
        <v>0</v>
      </c>
      <c r="M5656" s="144"/>
      <c r="N5656" s="144"/>
    </row>
    <row r="5657" spans="1:14">
      <c r="A5657" s="264" t="str">
        <f>'[11]Depr Exp'!A5657</f>
        <v>E3901 GEN LH, Bellingham</v>
      </c>
      <c r="B5657" s="264" t="str">
        <f>'[11]Depr Exp'!B5657</f>
        <v>E3901 GEN LH, Bellingham-10</v>
      </c>
      <c r="C5657" s="264" t="str">
        <f>'[11]Depr Exp'!C5657</f>
        <v>404E</v>
      </c>
      <c r="D5657" s="264"/>
      <c r="E5657" s="283">
        <f>'[11]Depr Exp'!E5657</f>
        <v>43404</v>
      </c>
      <c r="F5657" s="525">
        <f>'[11]Depr Exp'!F5657</f>
        <v>982.53</v>
      </c>
      <c r="G5657" s="526" t="str">
        <f>'[11]Depr Exp'!G5657</f>
        <v>End of Life</v>
      </c>
      <c r="H5657" s="527">
        <f>'[11]Depr Exp'!H5657</f>
        <v>491.27</v>
      </c>
      <c r="I5657" s="525">
        <f>'[11]Depr Exp'!I5657</f>
        <v>0</v>
      </c>
      <c r="J5657" s="526" t="str">
        <f>'[11]Depr Exp'!J5657</f>
        <v>End of Life</v>
      </c>
      <c r="K5657" s="563">
        <f>'[11]Depr Exp'!K5657</f>
        <v>491.27</v>
      </c>
      <c r="L5657" s="527">
        <f>'[11]Depr Exp'!L5657</f>
        <v>0</v>
      </c>
      <c r="M5657" s="144"/>
      <c r="N5657" s="144"/>
    </row>
    <row r="5658" spans="1:14">
      <c r="A5658" s="264" t="str">
        <f>'[11]Depr Exp'!A5658</f>
        <v>E3901 GEN LH, Bellingham</v>
      </c>
      <c r="B5658" s="264" t="str">
        <f>'[11]Depr Exp'!B5658</f>
        <v>E3901 GEN LH, Bellingham-11</v>
      </c>
      <c r="C5658" s="264" t="str">
        <f>'[11]Depr Exp'!C5658</f>
        <v>404E</v>
      </c>
      <c r="D5658" s="264"/>
      <c r="E5658" s="283">
        <f>'[11]Depr Exp'!E5658</f>
        <v>43434</v>
      </c>
      <c r="F5658" s="525">
        <f>'[11]Depr Exp'!F5658</f>
        <v>491.26</v>
      </c>
      <c r="G5658" s="526" t="str">
        <f>'[11]Depr Exp'!G5658</f>
        <v>End of Life</v>
      </c>
      <c r="H5658" s="527">
        <f>'[11]Depr Exp'!H5658</f>
        <v>491.26</v>
      </c>
      <c r="I5658" s="525">
        <f>'[11]Depr Exp'!I5658</f>
        <v>0</v>
      </c>
      <c r="J5658" s="526" t="str">
        <f>'[11]Depr Exp'!J5658</f>
        <v>End of Life</v>
      </c>
      <c r="K5658" s="563">
        <f>'[11]Depr Exp'!K5658</f>
        <v>491.26</v>
      </c>
      <c r="L5658" s="527">
        <f>'[11]Depr Exp'!L5658</f>
        <v>0</v>
      </c>
      <c r="M5658" s="144"/>
      <c r="N5658" s="144"/>
    </row>
    <row r="5659" spans="1:14">
      <c r="A5659" s="264" t="str">
        <f>'[11]Depr Exp'!A5659</f>
        <v>E3901 GEN LH, Bellingham</v>
      </c>
      <c r="B5659" s="264" t="str">
        <f>'[11]Depr Exp'!B5659</f>
        <v>E3901 GEN LH, Bellingham-12</v>
      </c>
      <c r="C5659" s="264" t="str">
        <f>'[11]Depr Exp'!C5659</f>
        <v>404E</v>
      </c>
      <c r="D5659" s="264"/>
      <c r="E5659" s="283">
        <f>'[11]Depr Exp'!E5659</f>
        <v>43465</v>
      </c>
      <c r="F5659" s="525">
        <f>'[11]Depr Exp'!F5659</f>
        <v>0</v>
      </c>
      <c r="G5659" s="526" t="str">
        <f>'[11]Depr Exp'!G5659</f>
        <v>End of Life</v>
      </c>
      <c r="H5659" s="527">
        <f>'[11]Depr Exp'!H5659</f>
        <v>0</v>
      </c>
      <c r="I5659" s="525">
        <f>'[11]Depr Exp'!I5659</f>
        <v>0</v>
      </c>
      <c r="J5659" s="526" t="str">
        <f>'[11]Depr Exp'!J5659</f>
        <v>End of Life</v>
      </c>
      <c r="K5659" s="563">
        <f>'[11]Depr Exp'!K5659</f>
        <v>0</v>
      </c>
      <c r="L5659" s="527">
        <f>'[11]Depr Exp'!L5659</f>
        <v>0</v>
      </c>
      <c r="M5659" s="144"/>
      <c r="N5659" s="144"/>
    </row>
    <row r="5660" spans="1:14" ht="15.75" thickBot="1">
      <c r="A5660" s="280" t="str">
        <f>'[11]Depr Exp'!A5660</f>
        <v>E3901 GEN LH, Bellingham Total</v>
      </c>
      <c r="B5660" s="144">
        <f>'[11]Depr Exp'!B5660</f>
        <v>0</v>
      </c>
      <c r="C5660" s="502" t="str">
        <f>'[11]Depr Exp'!C5660</f>
        <v>EGEN</v>
      </c>
      <c r="D5660" s="144"/>
      <c r="E5660" s="281" t="str">
        <f>'[11]Depr Exp'!E5660</f>
        <v>Total</v>
      </c>
      <c r="F5660" s="141">
        <f>'[11]Depr Exp'!F5660</f>
        <v>0</v>
      </c>
      <c r="G5660" s="143">
        <f>'[11]Depr Exp'!G5660</f>
        <v>0</v>
      </c>
      <c r="H5660" s="287">
        <f>'[11]Depr Exp'!H5660</f>
        <v>5403.91</v>
      </c>
      <c r="I5660" s="141">
        <f>'[11]Depr Exp'!I5660</f>
        <v>0</v>
      </c>
      <c r="J5660" s="143">
        <f>'[11]Depr Exp'!J5660</f>
        <v>0</v>
      </c>
      <c r="K5660" s="286">
        <f>'[11]Depr Exp'!K5660</f>
        <v>5403.91</v>
      </c>
      <c r="L5660" s="286">
        <f>'[11]Depr Exp'!L5660</f>
        <v>0</v>
      </c>
      <c r="M5660" s="144"/>
      <c r="N5660" s="144"/>
    </row>
    <row r="5661" spans="1:14" ht="13.5" thickTop="1">
      <c r="A5661" s="264" t="str">
        <f>'[11]Depr Exp'!A5661</f>
        <v>E3901 GEN LH, Dayton</v>
      </c>
      <c r="B5661" s="264" t="str">
        <f>'[11]Depr Exp'!B5661</f>
        <v>E3901 GEN LH, Dayton-1</v>
      </c>
      <c r="C5661" s="264" t="str">
        <f>'[11]Depr Exp'!C5661</f>
        <v>404E</v>
      </c>
      <c r="D5661" s="264"/>
      <c r="E5661" s="283">
        <f>'[11]Depr Exp'!E5661</f>
        <v>43131</v>
      </c>
      <c r="F5661" s="525">
        <f>'[11]Depr Exp'!F5661</f>
        <v>368.72</v>
      </c>
      <c r="G5661" s="526" t="str">
        <f>'[11]Depr Exp'!G5661</f>
        <v>End of Life</v>
      </c>
      <c r="H5661" s="527">
        <f>'[11]Depr Exp'!H5661</f>
        <v>52.67</v>
      </c>
      <c r="I5661" s="525">
        <f>'[11]Depr Exp'!I5661</f>
        <v>0</v>
      </c>
      <c r="J5661" s="526" t="str">
        <f>'[11]Depr Exp'!J5661</f>
        <v>End of Life</v>
      </c>
      <c r="K5661" s="563">
        <f>'[11]Depr Exp'!K5661</f>
        <v>52.67</v>
      </c>
      <c r="L5661" s="527">
        <f>'[11]Depr Exp'!L5661</f>
        <v>0</v>
      </c>
      <c r="M5661" s="144"/>
      <c r="N5661" s="144"/>
    </row>
    <row r="5662" spans="1:14">
      <c r="A5662" s="264" t="str">
        <f>'[11]Depr Exp'!A5662</f>
        <v>E3901 GEN LH, Dayton</v>
      </c>
      <c r="B5662" s="264" t="str">
        <f>'[11]Depr Exp'!B5662</f>
        <v>E3901 GEN LH, Dayton-2</v>
      </c>
      <c r="C5662" s="264" t="str">
        <f>'[11]Depr Exp'!C5662</f>
        <v>404E</v>
      </c>
      <c r="D5662" s="264"/>
      <c r="E5662" s="283">
        <f>'[11]Depr Exp'!E5662</f>
        <v>43159</v>
      </c>
      <c r="F5662" s="525">
        <f>'[11]Depr Exp'!F5662</f>
        <v>316.05</v>
      </c>
      <c r="G5662" s="526" t="str">
        <f>'[11]Depr Exp'!G5662</f>
        <v>End of Life</v>
      </c>
      <c r="H5662" s="527">
        <f>'[11]Depr Exp'!H5662</f>
        <v>52.68</v>
      </c>
      <c r="I5662" s="525">
        <f>'[11]Depr Exp'!I5662</f>
        <v>0</v>
      </c>
      <c r="J5662" s="526" t="str">
        <f>'[11]Depr Exp'!J5662</f>
        <v>End of Life</v>
      </c>
      <c r="K5662" s="563">
        <f>'[11]Depr Exp'!K5662</f>
        <v>52.68</v>
      </c>
      <c r="L5662" s="527">
        <f>'[11]Depr Exp'!L5662</f>
        <v>0</v>
      </c>
      <c r="M5662" s="144"/>
      <c r="N5662" s="144"/>
    </row>
    <row r="5663" spans="1:14">
      <c r="A5663" s="264" t="str">
        <f>'[11]Depr Exp'!A5663</f>
        <v>E3901 GEN LH, Dayton</v>
      </c>
      <c r="B5663" s="264" t="str">
        <f>'[11]Depr Exp'!B5663</f>
        <v>E3901 GEN LH, Dayton-3</v>
      </c>
      <c r="C5663" s="264" t="str">
        <f>'[11]Depr Exp'!C5663</f>
        <v>404E</v>
      </c>
      <c r="D5663" s="264"/>
      <c r="E5663" s="283">
        <f>'[11]Depr Exp'!E5663</f>
        <v>43190</v>
      </c>
      <c r="F5663" s="525">
        <f>'[11]Depr Exp'!F5663</f>
        <v>263.37</v>
      </c>
      <c r="G5663" s="526" t="str">
        <f>'[11]Depr Exp'!G5663</f>
        <v>End of Life</v>
      </c>
      <c r="H5663" s="527">
        <f>'[11]Depr Exp'!H5663</f>
        <v>52.67</v>
      </c>
      <c r="I5663" s="525">
        <f>'[11]Depr Exp'!I5663</f>
        <v>0</v>
      </c>
      <c r="J5663" s="526" t="str">
        <f>'[11]Depr Exp'!J5663</f>
        <v>End of Life</v>
      </c>
      <c r="K5663" s="563">
        <f>'[11]Depr Exp'!K5663</f>
        <v>52.67</v>
      </c>
      <c r="L5663" s="527">
        <f>'[11]Depr Exp'!L5663</f>
        <v>0</v>
      </c>
      <c r="M5663" s="144"/>
      <c r="N5663" s="144"/>
    </row>
    <row r="5664" spans="1:14">
      <c r="A5664" s="264" t="str">
        <f>'[11]Depr Exp'!A5664</f>
        <v>E3901 GEN LH, Dayton</v>
      </c>
      <c r="B5664" s="264" t="str">
        <f>'[11]Depr Exp'!B5664</f>
        <v>E3901 GEN LH, Dayton-4</v>
      </c>
      <c r="C5664" s="264" t="str">
        <f>'[11]Depr Exp'!C5664</f>
        <v>404E</v>
      </c>
      <c r="D5664" s="264"/>
      <c r="E5664" s="283">
        <f>'[11]Depr Exp'!E5664</f>
        <v>43220</v>
      </c>
      <c r="F5664" s="525">
        <f>'[11]Depr Exp'!F5664</f>
        <v>210.7</v>
      </c>
      <c r="G5664" s="526" t="str">
        <f>'[11]Depr Exp'!G5664</f>
        <v>End of Life</v>
      </c>
      <c r="H5664" s="527">
        <f>'[11]Depr Exp'!H5664</f>
        <v>52.68</v>
      </c>
      <c r="I5664" s="525">
        <f>'[11]Depr Exp'!I5664</f>
        <v>0</v>
      </c>
      <c r="J5664" s="526" t="str">
        <f>'[11]Depr Exp'!J5664</f>
        <v>End of Life</v>
      </c>
      <c r="K5664" s="563">
        <f>'[11]Depr Exp'!K5664</f>
        <v>52.68</v>
      </c>
      <c r="L5664" s="527">
        <f>'[11]Depr Exp'!L5664</f>
        <v>0</v>
      </c>
      <c r="M5664" s="144"/>
      <c r="N5664" s="144"/>
    </row>
    <row r="5665" spans="1:14">
      <c r="A5665" s="264" t="str">
        <f>'[11]Depr Exp'!A5665</f>
        <v>E3901 GEN LH, Dayton</v>
      </c>
      <c r="B5665" s="264" t="str">
        <f>'[11]Depr Exp'!B5665</f>
        <v>E3901 GEN LH, Dayton-5</v>
      </c>
      <c r="C5665" s="264" t="str">
        <f>'[11]Depr Exp'!C5665</f>
        <v>404E</v>
      </c>
      <c r="D5665" s="264"/>
      <c r="E5665" s="283">
        <f>'[11]Depr Exp'!E5665</f>
        <v>43251</v>
      </c>
      <c r="F5665" s="525">
        <f>'[11]Depr Exp'!F5665</f>
        <v>158.02000000000001</v>
      </c>
      <c r="G5665" s="526" t="str">
        <f>'[11]Depr Exp'!G5665</f>
        <v>End of Life</v>
      </c>
      <c r="H5665" s="527">
        <f>'[11]Depr Exp'!H5665</f>
        <v>52.67</v>
      </c>
      <c r="I5665" s="525">
        <f>'[11]Depr Exp'!I5665</f>
        <v>0</v>
      </c>
      <c r="J5665" s="526" t="str">
        <f>'[11]Depr Exp'!J5665</f>
        <v>End of Life</v>
      </c>
      <c r="K5665" s="563">
        <f>'[11]Depr Exp'!K5665</f>
        <v>52.67</v>
      </c>
      <c r="L5665" s="527">
        <f>'[11]Depr Exp'!L5665</f>
        <v>0</v>
      </c>
      <c r="M5665" s="144"/>
      <c r="N5665" s="144"/>
    </row>
    <row r="5666" spans="1:14">
      <c r="A5666" s="264" t="str">
        <f>'[11]Depr Exp'!A5666</f>
        <v>E3901 GEN LH, Dayton</v>
      </c>
      <c r="B5666" s="264" t="str">
        <f>'[11]Depr Exp'!B5666</f>
        <v>E3901 GEN LH, Dayton-6</v>
      </c>
      <c r="C5666" s="264" t="str">
        <f>'[11]Depr Exp'!C5666</f>
        <v>404E</v>
      </c>
      <c r="D5666" s="264"/>
      <c r="E5666" s="283">
        <f>'[11]Depr Exp'!E5666</f>
        <v>43281</v>
      </c>
      <c r="F5666" s="525">
        <f>'[11]Depr Exp'!F5666</f>
        <v>105.35</v>
      </c>
      <c r="G5666" s="526" t="str">
        <f>'[11]Depr Exp'!G5666</f>
        <v>End of Life</v>
      </c>
      <c r="H5666" s="527">
        <f>'[11]Depr Exp'!H5666</f>
        <v>52.68</v>
      </c>
      <c r="I5666" s="525">
        <f>'[11]Depr Exp'!I5666</f>
        <v>0</v>
      </c>
      <c r="J5666" s="526" t="str">
        <f>'[11]Depr Exp'!J5666</f>
        <v>End of Life</v>
      </c>
      <c r="K5666" s="563">
        <f>'[11]Depr Exp'!K5666</f>
        <v>52.68</v>
      </c>
      <c r="L5666" s="527">
        <f>'[11]Depr Exp'!L5666</f>
        <v>0</v>
      </c>
      <c r="M5666" s="144"/>
      <c r="N5666" s="144"/>
    </row>
    <row r="5667" spans="1:14">
      <c r="A5667" s="264" t="str">
        <f>'[11]Depr Exp'!A5667</f>
        <v>E3901 GEN LH, Dayton</v>
      </c>
      <c r="B5667" s="264" t="str">
        <f>'[11]Depr Exp'!B5667</f>
        <v>E3901 GEN LH, Dayton-7</v>
      </c>
      <c r="C5667" s="264" t="str">
        <f>'[11]Depr Exp'!C5667</f>
        <v>404E</v>
      </c>
      <c r="D5667" s="264"/>
      <c r="E5667" s="283">
        <f>'[11]Depr Exp'!E5667</f>
        <v>43312</v>
      </c>
      <c r="F5667" s="525">
        <f>'[11]Depr Exp'!F5667</f>
        <v>52.67</v>
      </c>
      <c r="G5667" s="526" t="str">
        <f>'[11]Depr Exp'!G5667</f>
        <v>End of Life</v>
      </c>
      <c r="H5667" s="527">
        <f>'[11]Depr Exp'!H5667</f>
        <v>52.67</v>
      </c>
      <c r="I5667" s="525">
        <f>'[11]Depr Exp'!I5667</f>
        <v>0</v>
      </c>
      <c r="J5667" s="526" t="str">
        <f>'[11]Depr Exp'!J5667</f>
        <v>End of Life</v>
      </c>
      <c r="K5667" s="563">
        <f>'[11]Depr Exp'!K5667</f>
        <v>52.67</v>
      </c>
      <c r="L5667" s="527">
        <f>'[11]Depr Exp'!L5667</f>
        <v>0</v>
      </c>
      <c r="M5667" s="144"/>
      <c r="N5667" s="144"/>
    </row>
    <row r="5668" spans="1:14">
      <c r="A5668" s="264" t="str">
        <f>'[11]Depr Exp'!A5668</f>
        <v>E3901 GEN LH, Dayton</v>
      </c>
      <c r="B5668" s="264" t="str">
        <f>'[11]Depr Exp'!B5668</f>
        <v>E3901 GEN LH, Dayton-8</v>
      </c>
      <c r="C5668" s="264" t="str">
        <f>'[11]Depr Exp'!C5668</f>
        <v>404E</v>
      </c>
      <c r="D5668" s="264"/>
      <c r="E5668" s="283">
        <f>'[11]Depr Exp'!E5668</f>
        <v>43343</v>
      </c>
      <c r="F5668" s="525">
        <f>'[11]Depr Exp'!F5668</f>
        <v>0</v>
      </c>
      <c r="G5668" s="526" t="str">
        <f>'[11]Depr Exp'!G5668</f>
        <v>End of Life</v>
      </c>
      <c r="H5668" s="527">
        <f>'[11]Depr Exp'!H5668</f>
        <v>0</v>
      </c>
      <c r="I5668" s="525">
        <f>'[11]Depr Exp'!I5668</f>
        <v>0</v>
      </c>
      <c r="J5668" s="526" t="str">
        <f>'[11]Depr Exp'!J5668</f>
        <v>End of Life</v>
      </c>
      <c r="K5668" s="563">
        <f>'[11]Depr Exp'!K5668</f>
        <v>0</v>
      </c>
      <c r="L5668" s="527">
        <f>'[11]Depr Exp'!L5668</f>
        <v>0</v>
      </c>
      <c r="M5668" s="144"/>
      <c r="N5668" s="144"/>
    </row>
    <row r="5669" spans="1:14">
      <c r="A5669" s="264" t="str">
        <f>'[11]Depr Exp'!A5669</f>
        <v>E3901 GEN LH, Dayton</v>
      </c>
      <c r="B5669" s="264" t="str">
        <f>'[11]Depr Exp'!B5669</f>
        <v>E3901 GEN LH, Dayton-9</v>
      </c>
      <c r="C5669" s="264" t="str">
        <f>'[11]Depr Exp'!C5669</f>
        <v>404E</v>
      </c>
      <c r="D5669" s="264"/>
      <c r="E5669" s="283">
        <f>'[11]Depr Exp'!E5669</f>
        <v>43373</v>
      </c>
      <c r="F5669" s="525">
        <f>'[11]Depr Exp'!F5669</f>
        <v>0</v>
      </c>
      <c r="G5669" s="526" t="str">
        <f>'[11]Depr Exp'!G5669</f>
        <v>End of Life</v>
      </c>
      <c r="H5669" s="527">
        <f>'[11]Depr Exp'!H5669</f>
        <v>0</v>
      </c>
      <c r="I5669" s="525">
        <f>'[11]Depr Exp'!I5669</f>
        <v>0</v>
      </c>
      <c r="J5669" s="526" t="str">
        <f>'[11]Depr Exp'!J5669</f>
        <v>End of Life</v>
      </c>
      <c r="K5669" s="563">
        <f>'[11]Depr Exp'!K5669</f>
        <v>0</v>
      </c>
      <c r="L5669" s="527">
        <f>'[11]Depr Exp'!L5669</f>
        <v>0</v>
      </c>
      <c r="M5669" s="144"/>
      <c r="N5669" s="144"/>
    </row>
    <row r="5670" spans="1:14">
      <c r="A5670" s="264" t="str">
        <f>'[11]Depr Exp'!A5670</f>
        <v>E3901 GEN LH, Dayton</v>
      </c>
      <c r="B5670" s="264" t="str">
        <f>'[11]Depr Exp'!B5670</f>
        <v>E3901 GEN LH, Dayton-10</v>
      </c>
      <c r="C5670" s="264" t="str">
        <f>'[11]Depr Exp'!C5670</f>
        <v>404E</v>
      </c>
      <c r="D5670" s="264"/>
      <c r="E5670" s="283">
        <f>'[11]Depr Exp'!E5670</f>
        <v>43404</v>
      </c>
      <c r="F5670" s="525">
        <f>'[11]Depr Exp'!F5670</f>
        <v>0</v>
      </c>
      <c r="G5670" s="526" t="str">
        <f>'[11]Depr Exp'!G5670</f>
        <v>End of Life</v>
      </c>
      <c r="H5670" s="527">
        <f>'[11]Depr Exp'!H5670</f>
        <v>0</v>
      </c>
      <c r="I5670" s="525">
        <f>'[11]Depr Exp'!I5670</f>
        <v>0</v>
      </c>
      <c r="J5670" s="526" t="str">
        <f>'[11]Depr Exp'!J5670</f>
        <v>End of Life</v>
      </c>
      <c r="K5670" s="563">
        <f>'[11]Depr Exp'!K5670</f>
        <v>0</v>
      </c>
      <c r="L5670" s="527">
        <f>'[11]Depr Exp'!L5670</f>
        <v>0</v>
      </c>
      <c r="M5670" s="144"/>
      <c r="N5670" s="144"/>
    </row>
    <row r="5671" spans="1:14">
      <c r="A5671" s="264" t="str">
        <f>'[11]Depr Exp'!A5671</f>
        <v>E3901 GEN LH, Dayton</v>
      </c>
      <c r="B5671" s="264" t="str">
        <f>'[11]Depr Exp'!B5671</f>
        <v>E3901 GEN LH, Dayton-11</v>
      </c>
      <c r="C5671" s="264" t="str">
        <f>'[11]Depr Exp'!C5671</f>
        <v>404E</v>
      </c>
      <c r="D5671" s="264"/>
      <c r="E5671" s="283">
        <f>'[11]Depr Exp'!E5671</f>
        <v>43434</v>
      </c>
      <c r="F5671" s="525">
        <f>'[11]Depr Exp'!F5671</f>
        <v>0</v>
      </c>
      <c r="G5671" s="526" t="str">
        <f>'[11]Depr Exp'!G5671</f>
        <v>End of Life</v>
      </c>
      <c r="H5671" s="527">
        <f>'[11]Depr Exp'!H5671</f>
        <v>0</v>
      </c>
      <c r="I5671" s="525">
        <f>'[11]Depr Exp'!I5671</f>
        <v>0</v>
      </c>
      <c r="J5671" s="526" t="str">
        <f>'[11]Depr Exp'!J5671</f>
        <v>End of Life</v>
      </c>
      <c r="K5671" s="563">
        <f>'[11]Depr Exp'!K5671</f>
        <v>0</v>
      </c>
      <c r="L5671" s="527">
        <f>'[11]Depr Exp'!L5671</f>
        <v>0</v>
      </c>
      <c r="M5671" s="144"/>
      <c r="N5671" s="144"/>
    </row>
    <row r="5672" spans="1:14">
      <c r="A5672" s="264" t="str">
        <f>'[11]Depr Exp'!A5672</f>
        <v>E3901 GEN LH, Dayton</v>
      </c>
      <c r="B5672" s="264" t="str">
        <f>'[11]Depr Exp'!B5672</f>
        <v>E3901 GEN LH, Dayton-12</v>
      </c>
      <c r="C5672" s="264" t="str">
        <f>'[11]Depr Exp'!C5672</f>
        <v>404E</v>
      </c>
      <c r="D5672" s="264"/>
      <c r="E5672" s="283">
        <f>'[11]Depr Exp'!E5672</f>
        <v>43465</v>
      </c>
      <c r="F5672" s="525">
        <f>'[11]Depr Exp'!F5672</f>
        <v>0</v>
      </c>
      <c r="G5672" s="526" t="str">
        <f>'[11]Depr Exp'!G5672</f>
        <v>End of Life</v>
      </c>
      <c r="H5672" s="527">
        <f>'[11]Depr Exp'!H5672</f>
        <v>0</v>
      </c>
      <c r="I5672" s="525">
        <f>'[11]Depr Exp'!I5672</f>
        <v>0</v>
      </c>
      <c r="J5672" s="526" t="str">
        <f>'[11]Depr Exp'!J5672</f>
        <v>End of Life</v>
      </c>
      <c r="K5672" s="563">
        <f>'[11]Depr Exp'!K5672</f>
        <v>0</v>
      </c>
      <c r="L5672" s="527">
        <f>'[11]Depr Exp'!L5672</f>
        <v>0</v>
      </c>
      <c r="M5672" s="144"/>
      <c r="N5672" s="144"/>
    </row>
    <row r="5673" spans="1:14" ht="15.75" thickBot="1">
      <c r="A5673" s="280" t="str">
        <f>'[11]Depr Exp'!A5673</f>
        <v>E3901 GEN LH, Dayton Total</v>
      </c>
      <c r="B5673" s="143">
        <f>'[11]Depr Exp'!B5673</f>
        <v>0</v>
      </c>
      <c r="C5673" s="142" t="str">
        <f>'[11]Depr Exp'!C5673</f>
        <v>EGEN</v>
      </c>
      <c r="D5673" s="143"/>
      <c r="E5673" s="281" t="str">
        <f>'[11]Depr Exp'!E5673</f>
        <v>Total</v>
      </c>
      <c r="F5673" s="124">
        <f>'[11]Depr Exp'!F5673</f>
        <v>0</v>
      </c>
      <c r="G5673" s="143">
        <f>'[11]Depr Exp'!G5673</f>
        <v>0</v>
      </c>
      <c r="H5673" s="286">
        <f>'[11]Depr Exp'!H5673</f>
        <v>368.72</v>
      </c>
      <c r="I5673" s="124">
        <f>'[11]Depr Exp'!I5673</f>
        <v>0</v>
      </c>
      <c r="J5673" s="143">
        <f>'[11]Depr Exp'!J5673</f>
        <v>0</v>
      </c>
      <c r="K5673" s="286">
        <f>'[11]Depr Exp'!K5673</f>
        <v>368.72</v>
      </c>
      <c r="L5673" s="286">
        <f>'[11]Depr Exp'!L5673</f>
        <v>0</v>
      </c>
      <c r="M5673" s="144"/>
      <c r="N5673" s="144"/>
    </row>
    <row r="5674" spans="1:14" ht="13.5" thickTop="1">
      <c r="A5674" s="529" t="str">
        <f>'[11]Depr Exp'!A5674</f>
        <v>E3911 GEN Off F&amp;E Sumas OP old</v>
      </c>
      <c r="B5674" s="529" t="str">
        <f>'[11]Depr Exp'!B5674</f>
        <v>E3911 GEN Off F&amp;E Sumas OP old-1</v>
      </c>
      <c r="C5674" s="529" t="str">
        <f>'[11]Depr Exp'!C5674</f>
        <v>403E</v>
      </c>
      <c r="D5674" s="529"/>
      <c r="E5674" s="530">
        <f>'[11]Depr Exp'!E5674</f>
        <v>43131</v>
      </c>
      <c r="F5674" s="531">
        <f>'[11]Depr Exp'!F5674</f>
        <v>14337.43</v>
      </c>
      <c r="G5674" s="532" t="str">
        <f>'[11]Depr Exp'!G5674</f>
        <v>End of Life</v>
      </c>
      <c r="H5674" s="533">
        <f>'[11]Depr Exp'!H5674</f>
        <v>238.96</v>
      </c>
      <c r="I5674" s="531">
        <f>'[11]Depr Exp'!I5674</f>
        <v>0</v>
      </c>
      <c r="J5674" s="532" t="str">
        <f>'[11]Depr Exp'!J5674</f>
        <v>End of Life</v>
      </c>
      <c r="K5674" s="534">
        <f>'[11]Depr Exp'!K5674</f>
        <v>0</v>
      </c>
      <c r="L5674" s="533">
        <f>'[11]Depr Exp'!L5674</f>
        <v>-238.96</v>
      </c>
      <c r="M5674" s="144"/>
      <c r="N5674" s="144"/>
    </row>
    <row r="5675" spans="1:14">
      <c r="A5675" s="529" t="str">
        <f>'[11]Depr Exp'!A5675</f>
        <v>E3911 GEN Off F&amp;E Sumas OP old</v>
      </c>
      <c r="B5675" s="529" t="str">
        <f>'[11]Depr Exp'!B5675</f>
        <v>E3911 GEN Off F&amp;E Sumas OP old-2</v>
      </c>
      <c r="C5675" s="529" t="str">
        <f>'[11]Depr Exp'!C5675</f>
        <v>403E</v>
      </c>
      <c r="D5675" s="529"/>
      <c r="E5675" s="530">
        <f>'[11]Depr Exp'!E5675</f>
        <v>43159</v>
      </c>
      <c r="F5675" s="531">
        <f>'[11]Depr Exp'!F5675</f>
        <v>14098.47</v>
      </c>
      <c r="G5675" s="532" t="str">
        <f>'[11]Depr Exp'!G5675</f>
        <v>End of Life</v>
      </c>
      <c r="H5675" s="533">
        <f>'[11]Depr Exp'!H5675</f>
        <v>238.96</v>
      </c>
      <c r="I5675" s="531">
        <f>'[11]Depr Exp'!I5675</f>
        <v>0</v>
      </c>
      <c r="J5675" s="532" t="str">
        <f>'[11]Depr Exp'!J5675</f>
        <v>End of Life</v>
      </c>
      <c r="K5675" s="534">
        <f>'[11]Depr Exp'!K5675</f>
        <v>0</v>
      </c>
      <c r="L5675" s="533">
        <f>'[11]Depr Exp'!L5675</f>
        <v>-238.96</v>
      </c>
      <c r="M5675" s="144"/>
      <c r="N5675" s="144"/>
    </row>
    <row r="5676" spans="1:14">
      <c r="A5676" s="529" t="str">
        <f>'[11]Depr Exp'!A5676</f>
        <v>E3911 GEN Off F&amp;E Sumas OP old</v>
      </c>
      <c r="B5676" s="529" t="str">
        <f>'[11]Depr Exp'!B5676</f>
        <v>E3911 GEN Off F&amp;E Sumas OP old-3</v>
      </c>
      <c r="C5676" s="529" t="str">
        <f>'[11]Depr Exp'!C5676</f>
        <v>403E</v>
      </c>
      <c r="D5676" s="529"/>
      <c r="E5676" s="530">
        <f>'[11]Depr Exp'!E5676</f>
        <v>43190</v>
      </c>
      <c r="F5676" s="531">
        <f>'[11]Depr Exp'!F5676</f>
        <v>13859.51</v>
      </c>
      <c r="G5676" s="532" t="str">
        <f>'[11]Depr Exp'!G5676</f>
        <v>End of Life</v>
      </c>
      <c r="H5676" s="533">
        <f>'[11]Depr Exp'!H5676</f>
        <v>238.96</v>
      </c>
      <c r="I5676" s="531">
        <f>'[11]Depr Exp'!I5676</f>
        <v>0</v>
      </c>
      <c r="J5676" s="532" t="str">
        <f>'[11]Depr Exp'!J5676</f>
        <v>End of Life</v>
      </c>
      <c r="K5676" s="534">
        <f>'[11]Depr Exp'!K5676</f>
        <v>0</v>
      </c>
      <c r="L5676" s="533">
        <f>'[11]Depr Exp'!L5676</f>
        <v>-238.96</v>
      </c>
      <c r="M5676" s="144"/>
      <c r="N5676" s="144"/>
    </row>
    <row r="5677" spans="1:14">
      <c r="A5677" s="529" t="str">
        <f>'[11]Depr Exp'!A5677</f>
        <v>E3911 GEN Off F&amp;E Sumas OP old</v>
      </c>
      <c r="B5677" s="529" t="str">
        <f>'[11]Depr Exp'!B5677</f>
        <v>E3911 GEN Off F&amp;E Sumas OP old-4</v>
      </c>
      <c r="C5677" s="529" t="str">
        <f>'[11]Depr Exp'!C5677</f>
        <v>403E</v>
      </c>
      <c r="D5677" s="529"/>
      <c r="E5677" s="530">
        <f>'[11]Depr Exp'!E5677</f>
        <v>43220</v>
      </c>
      <c r="F5677" s="531">
        <f>'[11]Depr Exp'!F5677</f>
        <v>13620.55</v>
      </c>
      <c r="G5677" s="532" t="str">
        <f>'[11]Depr Exp'!G5677</f>
        <v>End of Life</v>
      </c>
      <c r="H5677" s="533">
        <f>'[11]Depr Exp'!H5677</f>
        <v>238.96</v>
      </c>
      <c r="I5677" s="531">
        <f>'[11]Depr Exp'!I5677</f>
        <v>0</v>
      </c>
      <c r="J5677" s="532" t="str">
        <f>'[11]Depr Exp'!J5677</f>
        <v>End of Life</v>
      </c>
      <c r="K5677" s="534">
        <f>'[11]Depr Exp'!K5677</f>
        <v>0</v>
      </c>
      <c r="L5677" s="533">
        <f>'[11]Depr Exp'!L5677</f>
        <v>-238.96</v>
      </c>
      <c r="M5677" s="144"/>
      <c r="N5677" s="144"/>
    </row>
    <row r="5678" spans="1:14">
      <c r="A5678" s="529" t="str">
        <f>'[11]Depr Exp'!A5678</f>
        <v>E3911 GEN Off F&amp;E Sumas OP old</v>
      </c>
      <c r="B5678" s="529" t="str">
        <f>'[11]Depr Exp'!B5678</f>
        <v>E3911 GEN Off F&amp;E Sumas OP old-5</v>
      </c>
      <c r="C5678" s="529" t="str">
        <f>'[11]Depr Exp'!C5678</f>
        <v>403E</v>
      </c>
      <c r="D5678" s="529"/>
      <c r="E5678" s="530">
        <f>'[11]Depr Exp'!E5678</f>
        <v>43251</v>
      </c>
      <c r="F5678" s="531">
        <f>'[11]Depr Exp'!F5678</f>
        <v>13381.59</v>
      </c>
      <c r="G5678" s="532" t="str">
        <f>'[11]Depr Exp'!G5678</f>
        <v>End of Life</v>
      </c>
      <c r="H5678" s="533">
        <f>'[11]Depr Exp'!H5678</f>
        <v>238.96</v>
      </c>
      <c r="I5678" s="531">
        <f>'[11]Depr Exp'!I5678</f>
        <v>0</v>
      </c>
      <c r="J5678" s="532" t="str">
        <f>'[11]Depr Exp'!J5678</f>
        <v>End of Life</v>
      </c>
      <c r="K5678" s="534">
        <f>'[11]Depr Exp'!K5678</f>
        <v>0</v>
      </c>
      <c r="L5678" s="533">
        <f>'[11]Depr Exp'!L5678</f>
        <v>-238.96</v>
      </c>
      <c r="M5678" s="144"/>
      <c r="N5678" s="144"/>
    </row>
    <row r="5679" spans="1:14">
      <c r="A5679" s="529" t="str">
        <f>'[11]Depr Exp'!A5679</f>
        <v>E3911 GEN Off F&amp;E Sumas OP old</v>
      </c>
      <c r="B5679" s="529" t="str">
        <f>'[11]Depr Exp'!B5679</f>
        <v>E3911 GEN Off F&amp;E Sumas OP old-6</v>
      </c>
      <c r="C5679" s="529" t="str">
        <f>'[11]Depr Exp'!C5679</f>
        <v>403E</v>
      </c>
      <c r="D5679" s="529"/>
      <c r="E5679" s="530">
        <f>'[11]Depr Exp'!E5679</f>
        <v>43281</v>
      </c>
      <c r="F5679" s="531">
        <f>'[11]Depr Exp'!F5679</f>
        <v>13142.63</v>
      </c>
      <c r="G5679" s="532" t="str">
        <f>'[11]Depr Exp'!G5679</f>
        <v>End of Life</v>
      </c>
      <c r="H5679" s="533">
        <f>'[11]Depr Exp'!H5679</f>
        <v>238.96</v>
      </c>
      <c r="I5679" s="531">
        <f>'[11]Depr Exp'!I5679</f>
        <v>0</v>
      </c>
      <c r="J5679" s="532" t="str">
        <f>'[11]Depr Exp'!J5679</f>
        <v>End of Life</v>
      </c>
      <c r="K5679" s="534">
        <f>'[11]Depr Exp'!K5679</f>
        <v>0</v>
      </c>
      <c r="L5679" s="533">
        <f>'[11]Depr Exp'!L5679</f>
        <v>-238.96</v>
      </c>
      <c r="M5679" s="144"/>
      <c r="N5679" s="144"/>
    </row>
    <row r="5680" spans="1:14">
      <c r="A5680" s="529" t="str">
        <f>'[11]Depr Exp'!A5680</f>
        <v>E3911 GEN Off F&amp;E Sumas OP old</v>
      </c>
      <c r="B5680" s="529" t="str">
        <f>'[11]Depr Exp'!B5680</f>
        <v>E3911 GEN Off F&amp;E Sumas OP old-7</v>
      </c>
      <c r="C5680" s="529" t="str">
        <f>'[11]Depr Exp'!C5680</f>
        <v>403E</v>
      </c>
      <c r="D5680" s="529"/>
      <c r="E5680" s="530">
        <f>'[11]Depr Exp'!E5680</f>
        <v>43312</v>
      </c>
      <c r="F5680" s="531">
        <f>'[11]Depr Exp'!F5680</f>
        <v>0</v>
      </c>
      <c r="G5680" s="532" t="str">
        <f>'[11]Depr Exp'!G5680</f>
        <v>End of Life</v>
      </c>
      <c r="H5680" s="533">
        <f>'[11]Depr Exp'!H5680</f>
        <v>0</v>
      </c>
      <c r="I5680" s="531">
        <f>'[11]Depr Exp'!I5680</f>
        <v>0</v>
      </c>
      <c r="J5680" s="532" t="str">
        <f>'[11]Depr Exp'!J5680</f>
        <v>End of Life</v>
      </c>
      <c r="K5680" s="534">
        <f>'[11]Depr Exp'!K5680</f>
        <v>0</v>
      </c>
      <c r="L5680" s="533">
        <f>'[11]Depr Exp'!L5680</f>
        <v>0</v>
      </c>
      <c r="M5680" s="144"/>
      <c r="N5680" s="144"/>
    </row>
    <row r="5681" spans="1:14">
      <c r="A5681" s="529" t="str">
        <f>'[11]Depr Exp'!A5681</f>
        <v>E3911 GEN Off F&amp;E Sumas OP old</v>
      </c>
      <c r="B5681" s="529" t="str">
        <f>'[11]Depr Exp'!B5681</f>
        <v>E3911 GEN Off F&amp;E Sumas OP old-8</v>
      </c>
      <c r="C5681" s="529" t="str">
        <f>'[11]Depr Exp'!C5681</f>
        <v>403E</v>
      </c>
      <c r="D5681" s="529"/>
      <c r="E5681" s="530">
        <f>'[11]Depr Exp'!E5681</f>
        <v>43343</v>
      </c>
      <c r="F5681" s="531">
        <f>'[11]Depr Exp'!F5681</f>
        <v>0</v>
      </c>
      <c r="G5681" s="532" t="str">
        <f>'[11]Depr Exp'!G5681</f>
        <v>End of Life</v>
      </c>
      <c r="H5681" s="533">
        <f>'[11]Depr Exp'!H5681</f>
        <v>0</v>
      </c>
      <c r="I5681" s="531">
        <f>'[11]Depr Exp'!I5681</f>
        <v>0</v>
      </c>
      <c r="J5681" s="532" t="str">
        <f>'[11]Depr Exp'!J5681</f>
        <v>End of Life</v>
      </c>
      <c r="K5681" s="534">
        <f>'[11]Depr Exp'!K5681</f>
        <v>0</v>
      </c>
      <c r="L5681" s="533">
        <f>'[11]Depr Exp'!L5681</f>
        <v>0</v>
      </c>
      <c r="M5681" s="144"/>
      <c r="N5681" s="144"/>
    </row>
    <row r="5682" spans="1:14">
      <c r="A5682" s="529" t="str">
        <f>'[11]Depr Exp'!A5682</f>
        <v>E3911 GEN Off F&amp;E Sumas OP old</v>
      </c>
      <c r="B5682" s="529" t="str">
        <f>'[11]Depr Exp'!B5682</f>
        <v>E3911 GEN Off F&amp;E Sumas OP old-9</v>
      </c>
      <c r="C5682" s="529" t="str">
        <f>'[11]Depr Exp'!C5682</f>
        <v>403E</v>
      </c>
      <c r="D5682" s="529"/>
      <c r="E5682" s="530">
        <f>'[11]Depr Exp'!E5682</f>
        <v>43373</v>
      </c>
      <c r="F5682" s="531">
        <f>'[11]Depr Exp'!F5682</f>
        <v>0</v>
      </c>
      <c r="G5682" s="532" t="str">
        <f>'[11]Depr Exp'!G5682</f>
        <v>End of Life</v>
      </c>
      <c r="H5682" s="533">
        <f>'[11]Depr Exp'!H5682</f>
        <v>0</v>
      </c>
      <c r="I5682" s="531">
        <f>'[11]Depr Exp'!I5682</f>
        <v>0</v>
      </c>
      <c r="J5682" s="532" t="str">
        <f>'[11]Depr Exp'!J5682</f>
        <v>End of Life</v>
      </c>
      <c r="K5682" s="534">
        <f>'[11]Depr Exp'!K5682</f>
        <v>0</v>
      </c>
      <c r="L5682" s="533">
        <f>'[11]Depr Exp'!L5682</f>
        <v>0</v>
      </c>
      <c r="M5682" s="144"/>
      <c r="N5682" s="144"/>
    </row>
    <row r="5683" spans="1:14">
      <c r="A5683" s="529" t="str">
        <f>'[11]Depr Exp'!A5683</f>
        <v>E3911 GEN Off F&amp;E Sumas OP old</v>
      </c>
      <c r="B5683" s="529" t="str">
        <f>'[11]Depr Exp'!B5683</f>
        <v>E3911 GEN Off F&amp;E Sumas OP old-10</v>
      </c>
      <c r="C5683" s="529" t="str">
        <f>'[11]Depr Exp'!C5683</f>
        <v>403E</v>
      </c>
      <c r="D5683" s="529"/>
      <c r="E5683" s="530">
        <f>'[11]Depr Exp'!E5683</f>
        <v>43404</v>
      </c>
      <c r="F5683" s="531">
        <f>'[11]Depr Exp'!F5683</f>
        <v>0</v>
      </c>
      <c r="G5683" s="532" t="str">
        <f>'[11]Depr Exp'!G5683</f>
        <v>End of Life</v>
      </c>
      <c r="H5683" s="533">
        <f>'[11]Depr Exp'!H5683</f>
        <v>0</v>
      </c>
      <c r="I5683" s="531">
        <f>'[11]Depr Exp'!I5683</f>
        <v>0</v>
      </c>
      <c r="J5683" s="532" t="str">
        <f>'[11]Depr Exp'!J5683</f>
        <v>End of Life</v>
      </c>
      <c r="K5683" s="534">
        <f>'[11]Depr Exp'!K5683</f>
        <v>0</v>
      </c>
      <c r="L5683" s="533">
        <f>'[11]Depr Exp'!L5683</f>
        <v>0</v>
      </c>
      <c r="M5683" s="144"/>
      <c r="N5683" s="144"/>
    </row>
    <row r="5684" spans="1:14">
      <c r="A5684" s="529" t="str">
        <f>'[11]Depr Exp'!A5684</f>
        <v>E3911 GEN Off F&amp;E Sumas OP old</v>
      </c>
      <c r="B5684" s="529" t="str">
        <f>'[11]Depr Exp'!B5684</f>
        <v>E3911 GEN Off F&amp;E Sumas OP old-11</v>
      </c>
      <c r="C5684" s="529" t="str">
        <f>'[11]Depr Exp'!C5684</f>
        <v>403E</v>
      </c>
      <c r="D5684" s="529"/>
      <c r="E5684" s="530">
        <f>'[11]Depr Exp'!E5684</f>
        <v>43434</v>
      </c>
      <c r="F5684" s="531">
        <f>'[11]Depr Exp'!F5684</f>
        <v>0</v>
      </c>
      <c r="G5684" s="532" t="str">
        <f>'[11]Depr Exp'!G5684</f>
        <v>End of Life</v>
      </c>
      <c r="H5684" s="533">
        <f>'[11]Depr Exp'!H5684</f>
        <v>0</v>
      </c>
      <c r="I5684" s="531">
        <f>'[11]Depr Exp'!I5684</f>
        <v>0</v>
      </c>
      <c r="J5684" s="532" t="str">
        <f>'[11]Depr Exp'!J5684</f>
        <v>End of Life</v>
      </c>
      <c r="K5684" s="534">
        <f>'[11]Depr Exp'!K5684</f>
        <v>0</v>
      </c>
      <c r="L5684" s="533">
        <f>'[11]Depr Exp'!L5684</f>
        <v>0</v>
      </c>
      <c r="M5684" s="144"/>
      <c r="N5684" s="144"/>
    </row>
    <row r="5685" spans="1:14">
      <c r="A5685" s="529" t="str">
        <f>'[11]Depr Exp'!A5685</f>
        <v>E3911 GEN Off F&amp;E Sumas OP old</v>
      </c>
      <c r="B5685" s="529" t="str">
        <f>'[11]Depr Exp'!B5685</f>
        <v>E3911 GEN Off F&amp;E Sumas OP old-12</v>
      </c>
      <c r="C5685" s="529" t="str">
        <f>'[11]Depr Exp'!C5685</f>
        <v>403E</v>
      </c>
      <c r="D5685" s="529"/>
      <c r="E5685" s="530">
        <f>'[11]Depr Exp'!E5685</f>
        <v>43465</v>
      </c>
      <c r="F5685" s="531">
        <f>'[11]Depr Exp'!F5685</f>
        <v>0</v>
      </c>
      <c r="G5685" s="532" t="str">
        <f>'[11]Depr Exp'!G5685</f>
        <v>End of Life</v>
      </c>
      <c r="H5685" s="533">
        <f>'[11]Depr Exp'!H5685</f>
        <v>0</v>
      </c>
      <c r="I5685" s="531">
        <f>'[11]Depr Exp'!I5685</f>
        <v>0</v>
      </c>
      <c r="J5685" s="532" t="str">
        <f>'[11]Depr Exp'!J5685</f>
        <v>End of Life</v>
      </c>
      <c r="K5685" s="534">
        <f>'[11]Depr Exp'!K5685</f>
        <v>0</v>
      </c>
      <c r="L5685" s="533">
        <f>'[11]Depr Exp'!L5685</f>
        <v>0</v>
      </c>
      <c r="M5685" s="144"/>
      <c r="N5685" s="144"/>
    </row>
    <row r="5686" spans="1:14" ht="15.75" thickBot="1">
      <c r="A5686" s="159" t="str">
        <f>'[11]Depr Exp'!A5686</f>
        <v>E3911 GEN Off F&amp;E Sumas OP old Total</v>
      </c>
      <c r="B5686" s="144">
        <f>'[11]Depr Exp'!B5686</f>
        <v>0</v>
      </c>
      <c r="C5686" s="502" t="str">
        <f>'[11]Depr Exp'!C5686</f>
        <v>EGEN</v>
      </c>
      <c r="D5686" s="144"/>
      <c r="E5686" s="281" t="str">
        <f>'[11]Depr Exp'!E5686</f>
        <v>Total</v>
      </c>
      <c r="F5686" s="141">
        <f>'[11]Depr Exp'!F5686</f>
        <v>0</v>
      </c>
      <c r="G5686" s="143">
        <f>'[11]Depr Exp'!G5686</f>
        <v>0</v>
      </c>
      <c r="H5686" s="286">
        <f>'[11]Depr Exp'!H5686</f>
        <v>1433.76</v>
      </c>
      <c r="I5686" s="141">
        <f>'[11]Depr Exp'!I5686</f>
        <v>0</v>
      </c>
      <c r="J5686" s="143">
        <f>'[11]Depr Exp'!J5686</f>
        <v>0</v>
      </c>
      <c r="K5686" s="286">
        <f>'[11]Depr Exp'!K5686</f>
        <v>0</v>
      </c>
      <c r="L5686" s="286">
        <f>'[11]Depr Exp'!L5686</f>
        <v>-1433.76</v>
      </c>
      <c r="M5686" s="144"/>
      <c r="N5686" s="144"/>
    </row>
    <row r="5687" spans="1:14" ht="13.5" thickTop="1">
      <c r="A5687" s="144" t="str">
        <f>'[11]Depr Exp'!A5687</f>
        <v>E3911 GEN Off Furn &amp; Eq, LSR</v>
      </c>
      <c r="B5687" s="144" t="str">
        <f>'[11]Depr Exp'!B5687</f>
        <v>E3911 GEN Off Furn &amp; Eq, LSR-1</v>
      </c>
      <c r="C5687" s="144" t="str">
        <f>'[11]Depr Exp'!C5687</f>
        <v>403E</v>
      </c>
      <c r="D5687" s="144"/>
      <c r="E5687" s="282">
        <f>'[11]Depr Exp'!E5687</f>
        <v>43131</v>
      </c>
      <c r="F5687" s="523">
        <f>'[11]Depr Exp'!F5687</f>
        <v>470533.53</v>
      </c>
      <c r="G5687" s="305">
        <f>'[11]Depr Exp'!G5687</f>
        <v>0.05</v>
      </c>
      <c r="H5687" s="524">
        <f>'[11]Depr Exp'!H5687</f>
        <v>1960.56</v>
      </c>
      <c r="I5687" s="523">
        <f>'[11]Depr Exp'!I5687</f>
        <v>470533.53</v>
      </c>
      <c r="J5687" s="305">
        <f>'[11]Depr Exp'!J5687</f>
        <v>0.05</v>
      </c>
      <c r="K5687" s="373">
        <f>'[11]Depr Exp'!K5687</f>
        <v>1960.5563750000001</v>
      </c>
      <c r="L5687" s="524">
        <f>'[11]Depr Exp'!L5687</f>
        <v>0</v>
      </c>
      <c r="M5687" s="144"/>
      <c r="N5687" s="144"/>
    </row>
    <row r="5688" spans="1:14">
      <c r="A5688" s="144" t="str">
        <f>'[11]Depr Exp'!A5688</f>
        <v>E3911 GEN Off Furn &amp; Eq, LSR</v>
      </c>
      <c r="B5688" s="144" t="str">
        <f>'[11]Depr Exp'!B5688</f>
        <v>E3911 GEN Off Furn &amp; Eq, LSR-2</v>
      </c>
      <c r="C5688" s="144" t="str">
        <f>'[11]Depr Exp'!C5688</f>
        <v>403E</v>
      </c>
      <c r="D5688" s="144"/>
      <c r="E5688" s="282">
        <f>'[11]Depr Exp'!E5688</f>
        <v>43159</v>
      </c>
      <c r="F5688" s="523">
        <f>'[11]Depr Exp'!F5688</f>
        <v>470533.53</v>
      </c>
      <c r="G5688" s="305">
        <f>'[11]Depr Exp'!G5688</f>
        <v>0.05</v>
      </c>
      <c r="H5688" s="524">
        <f>'[11]Depr Exp'!H5688</f>
        <v>1960.56</v>
      </c>
      <c r="I5688" s="523">
        <f>'[11]Depr Exp'!I5688</f>
        <v>470533.53</v>
      </c>
      <c r="J5688" s="305">
        <f>'[11]Depr Exp'!J5688</f>
        <v>0.05</v>
      </c>
      <c r="K5688" s="373">
        <f>'[11]Depr Exp'!K5688</f>
        <v>1960.5563750000001</v>
      </c>
      <c r="L5688" s="524">
        <f>'[11]Depr Exp'!L5688</f>
        <v>0</v>
      </c>
      <c r="M5688" s="144"/>
      <c r="N5688" s="144"/>
    </row>
    <row r="5689" spans="1:14">
      <c r="A5689" s="144" t="str">
        <f>'[11]Depr Exp'!A5689</f>
        <v>E3911 GEN Off Furn &amp; Eq, LSR</v>
      </c>
      <c r="B5689" s="144" t="str">
        <f>'[11]Depr Exp'!B5689</f>
        <v>E3911 GEN Off Furn &amp; Eq, LSR-3</v>
      </c>
      <c r="C5689" s="144" t="str">
        <f>'[11]Depr Exp'!C5689</f>
        <v>403E</v>
      </c>
      <c r="D5689" s="144"/>
      <c r="E5689" s="282">
        <f>'[11]Depr Exp'!E5689</f>
        <v>43190</v>
      </c>
      <c r="F5689" s="523">
        <f>'[11]Depr Exp'!F5689</f>
        <v>470533.53</v>
      </c>
      <c r="G5689" s="305">
        <f>'[11]Depr Exp'!G5689</f>
        <v>0.05</v>
      </c>
      <c r="H5689" s="524">
        <f>'[11]Depr Exp'!H5689</f>
        <v>1960.56</v>
      </c>
      <c r="I5689" s="523">
        <f>'[11]Depr Exp'!I5689</f>
        <v>470533.53</v>
      </c>
      <c r="J5689" s="305">
        <f>'[11]Depr Exp'!J5689</f>
        <v>0.05</v>
      </c>
      <c r="K5689" s="373">
        <f>'[11]Depr Exp'!K5689</f>
        <v>1960.5563750000001</v>
      </c>
      <c r="L5689" s="524">
        <f>'[11]Depr Exp'!L5689</f>
        <v>0</v>
      </c>
      <c r="M5689" s="144"/>
      <c r="N5689" s="144"/>
    </row>
    <row r="5690" spans="1:14">
      <c r="A5690" s="144" t="str">
        <f>'[11]Depr Exp'!A5690</f>
        <v>E3911 GEN Off Furn &amp; Eq, LSR</v>
      </c>
      <c r="B5690" s="144" t="str">
        <f>'[11]Depr Exp'!B5690</f>
        <v>E3911 GEN Off Furn &amp; Eq, LSR-4</v>
      </c>
      <c r="C5690" s="144" t="str">
        <f>'[11]Depr Exp'!C5690</f>
        <v>403E</v>
      </c>
      <c r="D5690" s="144"/>
      <c r="E5690" s="282">
        <f>'[11]Depr Exp'!E5690</f>
        <v>43220</v>
      </c>
      <c r="F5690" s="523">
        <f>'[11]Depr Exp'!F5690</f>
        <v>470533.53</v>
      </c>
      <c r="G5690" s="305">
        <f>'[11]Depr Exp'!G5690</f>
        <v>0.05</v>
      </c>
      <c r="H5690" s="524">
        <f>'[11]Depr Exp'!H5690</f>
        <v>1960.56</v>
      </c>
      <c r="I5690" s="523">
        <f>'[11]Depr Exp'!I5690</f>
        <v>470533.53</v>
      </c>
      <c r="J5690" s="305">
        <f>'[11]Depr Exp'!J5690</f>
        <v>0.05</v>
      </c>
      <c r="K5690" s="373">
        <f>'[11]Depr Exp'!K5690</f>
        <v>1960.5563750000001</v>
      </c>
      <c r="L5690" s="524">
        <f>'[11]Depr Exp'!L5690</f>
        <v>0</v>
      </c>
      <c r="M5690" s="144"/>
      <c r="N5690" s="144"/>
    </row>
    <row r="5691" spans="1:14">
      <c r="A5691" s="144" t="str">
        <f>'[11]Depr Exp'!A5691</f>
        <v>E3911 GEN Off Furn &amp; Eq, LSR</v>
      </c>
      <c r="B5691" s="144" t="str">
        <f>'[11]Depr Exp'!B5691</f>
        <v>E3911 GEN Off Furn &amp; Eq, LSR-5</v>
      </c>
      <c r="C5691" s="144" t="str">
        <f>'[11]Depr Exp'!C5691</f>
        <v>403E</v>
      </c>
      <c r="D5691" s="144"/>
      <c r="E5691" s="282">
        <f>'[11]Depr Exp'!E5691</f>
        <v>43251</v>
      </c>
      <c r="F5691" s="523">
        <f>'[11]Depr Exp'!F5691</f>
        <v>470533.53</v>
      </c>
      <c r="G5691" s="305">
        <f>'[11]Depr Exp'!G5691</f>
        <v>0.05</v>
      </c>
      <c r="H5691" s="524">
        <f>'[11]Depr Exp'!H5691</f>
        <v>1960.56</v>
      </c>
      <c r="I5691" s="523">
        <f>'[11]Depr Exp'!I5691</f>
        <v>470533.53</v>
      </c>
      <c r="J5691" s="305">
        <f>'[11]Depr Exp'!J5691</f>
        <v>0.05</v>
      </c>
      <c r="K5691" s="373">
        <f>'[11]Depr Exp'!K5691</f>
        <v>1960.5563750000001</v>
      </c>
      <c r="L5691" s="524">
        <f>'[11]Depr Exp'!L5691</f>
        <v>0</v>
      </c>
      <c r="M5691" s="144"/>
      <c r="N5691" s="144"/>
    </row>
    <row r="5692" spans="1:14">
      <c r="A5692" s="144" t="str">
        <f>'[11]Depr Exp'!A5692</f>
        <v>E3911 GEN Off Furn &amp; Eq, LSR</v>
      </c>
      <c r="B5692" s="144" t="str">
        <f>'[11]Depr Exp'!B5692</f>
        <v>E3911 GEN Off Furn &amp; Eq, LSR-6</v>
      </c>
      <c r="C5692" s="144" t="str">
        <f>'[11]Depr Exp'!C5692</f>
        <v>403E</v>
      </c>
      <c r="D5692" s="144"/>
      <c r="E5692" s="282">
        <f>'[11]Depr Exp'!E5692</f>
        <v>43281</v>
      </c>
      <c r="F5692" s="523">
        <f>'[11]Depr Exp'!F5692</f>
        <v>470533.53</v>
      </c>
      <c r="G5692" s="305">
        <f>'[11]Depr Exp'!G5692</f>
        <v>0.05</v>
      </c>
      <c r="H5692" s="524">
        <f>'[11]Depr Exp'!H5692</f>
        <v>1960.56</v>
      </c>
      <c r="I5692" s="523">
        <f>'[11]Depr Exp'!I5692</f>
        <v>470533.53</v>
      </c>
      <c r="J5692" s="305">
        <f>'[11]Depr Exp'!J5692</f>
        <v>0.05</v>
      </c>
      <c r="K5692" s="373">
        <f>'[11]Depr Exp'!K5692</f>
        <v>1960.5563750000001</v>
      </c>
      <c r="L5692" s="524">
        <f>'[11]Depr Exp'!L5692</f>
        <v>0</v>
      </c>
      <c r="M5692" s="144"/>
      <c r="N5692" s="144"/>
    </row>
    <row r="5693" spans="1:14">
      <c r="A5693" s="144" t="str">
        <f>'[11]Depr Exp'!A5693</f>
        <v>E3911 GEN Off Furn &amp; Eq, LSR</v>
      </c>
      <c r="B5693" s="144" t="str">
        <f>'[11]Depr Exp'!B5693</f>
        <v>E3911 GEN Off Furn &amp; Eq, LSR-7</v>
      </c>
      <c r="C5693" s="144" t="str">
        <f>'[11]Depr Exp'!C5693</f>
        <v>403E</v>
      </c>
      <c r="D5693" s="144"/>
      <c r="E5693" s="282">
        <f>'[11]Depr Exp'!E5693</f>
        <v>43312</v>
      </c>
      <c r="F5693" s="523">
        <f>'[11]Depr Exp'!F5693</f>
        <v>470533.53</v>
      </c>
      <c r="G5693" s="305">
        <f>'[11]Depr Exp'!G5693</f>
        <v>0.05</v>
      </c>
      <c r="H5693" s="524">
        <f>'[11]Depr Exp'!H5693</f>
        <v>1960.56</v>
      </c>
      <c r="I5693" s="523">
        <f>'[11]Depr Exp'!I5693</f>
        <v>470533.53</v>
      </c>
      <c r="J5693" s="305">
        <f>'[11]Depr Exp'!J5693</f>
        <v>0.05</v>
      </c>
      <c r="K5693" s="373">
        <f>'[11]Depr Exp'!K5693</f>
        <v>1960.5563750000001</v>
      </c>
      <c r="L5693" s="524">
        <f>'[11]Depr Exp'!L5693</f>
        <v>0</v>
      </c>
      <c r="M5693" s="144"/>
      <c r="N5693" s="144"/>
    </row>
    <row r="5694" spans="1:14">
      <c r="A5694" s="144" t="str">
        <f>'[11]Depr Exp'!A5694</f>
        <v>E3911 GEN Off Furn &amp; Eq, LSR</v>
      </c>
      <c r="B5694" s="144" t="str">
        <f>'[11]Depr Exp'!B5694</f>
        <v>E3911 GEN Off Furn &amp; Eq, LSR-8</v>
      </c>
      <c r="C5694" s="144" t="str">
        <f>'[11]Depr Exp'!C5694</f>
        <v>403E</v>
      </c>
      <c r="D5694" s="144"/>
      <c r="E5694" s="282">
        <f>'[11]Depr Exp'!E5694</f>
        <v>43343</v>
      </c>
      <c r="F5694" s="523">
        <f>'[11]Depr Exp'!F5694</f>
        <v>470533.53</v>
      </c>
      <c r="G5694" s="305">
        <f>'[11]Depr Exp'!G5694</f>
        <v>0.05</v>
      </c>
      <c r="H5694" s="524">
        <f>'[11]Depr Exp'!H5694</f>
        <v>1960.56</v>
      </c>
      <c r="I5694" s="523">
        <f>'[11]Depr Exp'!I5694</f>
        <v>470533.53</v>
      </c>
      <c r="J5694" s="305">
        <f>'[11]Depr Exp'!J5694</f>
        <v>0.05</v>
      </c>
      <c r="K5694" s="373">
        <f>'[11]Depr Exp'!K5694</f>
        <v>1960.5563750000001</v>
      </c>
      <c r="L5694" s="524">
        <f>'[11]Depr Exp'!L5694</f>
        <v>0</v>
      </c>
      <c r="M5694" s="144"/>
      <c r="N5694" s="144"/>
    </row>
    <row r="5695" spans="1:14">
      <c r="A5695" s="144" t="str">
        <f>'[11]Depr Exp'!A5695</f>
        <v>E3911 GEN Off Furn &amp; Eq, LSR</v>
      </c>
      <c r="B5695" s="144" t="str">
        <f>'[11]Depr Exp'!B5695</f>
        <v>E3911 GEN Off Furn &amp; Eq, LSR-9</v>
      </c>
      <c r="C5695" s="144" t="str">
        <f>'[11]Depr Exp'!C5695</f>
        <v>403E</v>
      </c>
      <c r="D5695" s="144"/>
      <c r="E5695" s="282">
        <f>'[11]Depr Exp'!E5695</f>
        <v>43373</v>
      </c>
      <c r="F5695" s="523">
        <f>'[11]Depr Exp'!F5695</f>
        <v>470533.53</v>
      </c>
      <c r="G5695" s="305">
        <f>'[11]Depr Exp'!G5695</f>
        <v>0.05</v>
      </c>
      <c r="H5695" s="524">
        <f>'[11]Depr Exp'!H5695</f>
        <v>1960.56</v>
      </c>
      <c r="I5695" s="523">
        <f>'[11]Depr Exp'!I5695</f>
        <v>470533.53</v>
      </c>
      <c r="J5695" s="305">
        <f>'[11]Depr Exp'!J5695</f>
        <v>0.05</v>
      </c>
      <c r="K5695" s="373">
        <f>'[11]Depr Exp'!K5695</f>
        <v>1960.5563750000001</v>
      </c>
      <c r="L5695" s="524">
        <f>'[11]Depr Exp'!L5695</f>
        <v>0</v>
      </c>
      <c r="M5695" s="144"/>
      <c r="N5695" s="144"/>
    </row>
    <row r="5696" spans="1:14">
      <c r="A5696" s="144" t="str">
        <f>'[11]Depr Exp'!A5696</f>
        <v>E3911 GEN Off Furn &amp; Eq, LSR</v>
      </c>
      <c r="B5696" s="144" t="str">
        <f>'[11]Depr Exp'!B5696</f>
        <v>E3911 GEN Off Furn &amp; Eq, LSR-10</v>
      </c>
      <c r="C5696" s="144" t="str">
        <f>'[11]Depr Exp'!C5696</f>
        <v>403E</v>
      </c>
      <c r="D5696" s="144"/>
      <c r="E5696" s="282">
        <f>'[11]Depr Exp'!E5696</f>
        <v>43404</v>
      </c>
      <c r="F5696" s="523">
        <f>'[11]Depr Exp'!F5696</f>
        <v>470533.53</v>
      </c>
      <c r="G5696" s="305">
        <f>'[11]Depr Exp'!G5696</f>
        <v>0.05</v>
      </c>
      <c r="H5696" s="524">
        <f>'[11]Depr Exp'!H5696</f>
        <v>1960.56</v>
      </c>
      <c r="I5696" s="523">
        <f>'[11]Depr Exp'!I5696</f>
        <v>470533.53</v>
      </c>
      <c r="J5696" s="305">
        <f>'[11]Depr Exp'!J5696</f>
        <v>0.05</v>
      </c>
      <c r="K5696" s="373">
        <f>'[11]Depr Exp'!K5696</f>
        <v>1960.5563750000001</v>
      </c>
      <c r="L5696" s="524">
        <f>'[11]Depr Exp'!L5696</f>
        <v>0</v>
      </c>
      <c r="M5696" s="144"/>
      <c r="N5696" s="144"/>
    </row>
    <row r="5697" spans="1:14">
      <c r="A5697" s="144" t="str">
        <f>'[11]Depr Exp'!A5697</f>
        <v>E3911 GEN Off Furn &amp; Eq, LSR</v>
      </c>
      <c r="B5697" s="144" t="str">
        <f>'[11]Depr Exp'!B5697</f>
        <v>E3911 GEN Off Furn &amp; Eq, LSR-11</v>
      </c>
      <c r="C5697" s="144" t="str">
        <f>'[11]Depr Exp'!C5697</f>
        <v>403E</v>
      </c>
      <c r="D5697" s="144"/>
      <c r="E5697" s="282">
        <f>'[11]Depr Exp'!E5697</f>
        <v>43434</v>
      </c>
      <c r="F5697" s="523">
        <f>'[11]Depr Exp'!F5697</f>
        <v>470533.53</v>
      </c>
      <c r="G5697" s="305">
        <f>'[11]Depr Exp'!G5697</f>
        <v>0.05</v>
      </c>
      <c r="H5697" s="524">
        <f>'[11]Depr Exp'!H5697</f>
        <v>1960.56</v>
      </c>
      <c r="I5697" s="523">
        <f>'[11]Depr Exp'!I5697</f>
        <v>470533.53</v>
      </c>
      <c r="J5697" s="305">
        <f>'[11]Depr Exp'!J5697</f>
        <v>0.05</v>
      </c>
      <c r="K5697" s="373">
        <f>'[11]Depr Exp'!K5697</f>
        <v>1960.5563750000001</v>
      </c>
      <c r="L5697" s="524">
        <f>'[11]Depr Exp'!L5697</f>
        <v>0</v>
      </c>
      <c r="M5697" s="144"/>
      <c r="N5697" s="144"/>
    </row>
    <row r="5698" spans="1:14">
      <c r="A5698" s="144" t="str">
        <f>'[11]Depr Exp'!A5698</f>
        <v>E3911 GEN Off Furn &amp; Eq, LSR</v>
      </c>
      <c r="B5698" s="144" t="str">
        <f>'[11]Depr Exp'!B5698</f>
        <v>E3911 GEN Off Furn &amp; Eq, LSR-12</v>
      </c>
      <c r="C5698" s="144" t="str">
        <f>'[11]Depr Exp'!C5698</f>
        <v>403E</v>
      </c>
      <c r="D5698" s="144"/>
      <c r="E5698" s="282">
        <f>'[11]Depr Exp'!E5698</f>
        <v>43465</v>
      </c>
      <c r="F5698" s="523">
        <f>'[11]Depr Exp'!F5698</f>
        <v>470533.53</v>
      </c>
      <c r="G5698" s="305">
        <f>'[11]Depr Exp'!G5698</f>
        <v>0.05</v>
      </c>
      <c r="H5698" s="524">
        <f>'[11]Depr Exp'!H5698</f>
        <v>1960.56</v>
      </c>
      <c r="I5698" s="523">
        <f>'[11]Depr Exp'!I5698</f>
        <v>470533.53</v>
      </c>
      <c r="J5698" s="305">
        <f>'[11]Depr Exp'!J5698</f>
        <v>0.05</v>
      </c>
      <c r="K5698" s="373">
        <f>'[11]Depr Exp'!K5698</f>
        <v>1960.5563750000001</v>
      </c>
      <c r="L5698" s="524">
        <f>'[11]Depr Exp'!L5698</f>
        <v>0</v>
      </c>
      <c r="M5698" s="144"/>
      <c r="N5698" s="144"/>
    </row>
    <row r="5699" spans="1:14" ht="15.75" thickBot="1">
      <c r="A5699" s="159" t="str">
        <f>'[11]Depr Exp'!A5699</f>
        <v>E3911 GEN Off Furn &amp; Eq, LSR Total</v>
      </c>
      <c r="B5699" s="144">
        <f>'[11]Depr Exp'!B5699</f>
        <v>0</v>
      </c>
      <c r="C5699" s="502" t="str">
        <f>'[11]Depr Exp'!C5699</f>
        <v>EGEN</v>
      </c>
      <c r="D5699" s="144"/>
      <c r="E5699" s="281" t="str">
        <f>'[11]Depr Exp'!E5699</f>
        <v>Total</v>
      </c>
      <c r="F5699" s="141">
        <f>'[11]Depr Exp'!F5699</f>
        <v>0</v>
      </c>
      <c r="G5699" s="252">
        <f>'[11]Depr Exp'!G5699</f>
        <v>0</v>
      </c>
      <c r="H5699" s="286">
        <f>'[11]Depr Exp'!H5699</f>
        <v>23526.720000000001</v>
      </c>
      <c r="I5699" s="141">
        <f>'[11]Depr Exp'!I5699</f>
        <v>0</v>
      </c>
      <c r="J5699" s="252">
        <f>'[11]Depr Exp'!J5699</f>
        <v>0</v>
      </c>
      <c r="K5699" s="286">
        <f>'[11]Depr Exp'!K5699</f>
        <v>23526.676500000001</v>
      </c>
      <c r="L5699" s="286">
        <f>'[11]Depr Exp'!L5699</f>
        <v>-0.04</v>
      </c>
      <c r="M5699" s="144"/>
      <c r="N5699" s="144"/>
    </row>
    <row r="5700" spans="1:14" ht="13.5" thickTop="1">
      <c r="A5700" s="144" t="str">
        <f>'[11]Depr Exp'!A5700</f>
        <v>E3911 GEN Off Furn &amp; Eq, MTF OP</v>
      </c>
      <c r="B5700" s="144" t="str">
        <f>'[11]Depr Exp'!B5700</f>
        <v>E3911 GEN Off Furn &amp; Eq, MTF OP-1</v>
      </c>
      <c r="C5700" s="144" t="str">
        <f>'[11]Depr Exp'!C5700</f>
        <v>403E</v>
      </c>
      <c r="D5700" s="144"/>
      <c r="E5700" s="282">
        <f>'[11]Depr Exp'!E5700</f>
        <v>43131</v>
      </c>
      <c r="F5700" s="523">
        <f>'[11]Depr Exp'!F5700</f>
        <v>2891.16</v>
      </c>
      <c r="G5700" s="305">
        <f>'[11]Depr Exp'!G5700</f>
        <v>0.05</v>
      </c>
      <c r="H5700" s="524">
        <f>'[11]Depr Exp'!H5700</f>
        <v>12.05</v>
      </c>
      <c r="I5700" s="523">
        <f>'[11]Depr Exp'!I5700</f>
        <v>2891.16</v>
      </c>
      <c r="J5700" s="305">
        <f>'[11]Depr Exp'!J5700</f>
        <v>0.05</v>
      </c>
      <c r="K5700" s="373">
        <f>'[11]Depr Exp'!K5700</f>
        <v>12.0465</v>
      </c>
      <c r="L5700" s="524">
        <f>'[11]Depr Exp'!L5700</f>
        <v>0</v>
      </c>
      <c r="M5700" s="144"/>
      <c r="N5700" s="144"/>
    </row>
    <row r="5701" spans="1:14">
      <c r="A5701" s="144" t="str">
        <f>'[11]Depr Exp'!A5701</f>
        <v>E3911 GEN Off Furn &amp; Eq, MTF OP</v>
      </c>
      <c r="B5701" s="144" t="str">
        <f>'[11]Depr Exp'!B5701</f>
        <v>E3911 GEN Off Furn &amp; Eq, MTF OP-2</v>
      </c>
      <c r="C5701" s="144" t="str">
        <f>'[11]Depr Exp'!C5701</f>
        <v>403E</v>
      </c>
      <c r="D5701" s="144"/>
      <c r="E5701" s="282">
        <f>'[11]Depr Exp'!E5701</f>
        <v>43159</v>
      </c>
      <c r="F5701" s="523">
        <f>'[11]Depr Exp'!F5701</f>
        <v>2891.16</v>
      </c>
      <c r="G5701" s="305">
        <f>'[11]Depr Exp'!G5701</f>
        <v>0.05</v>
      </c>
      <c r="H5701" s="524">
        <f>'[11]Depr Exp'!H5701</f>
        <v>12.05</v>
      </c>
      <c r="I5701" s="523">
        <f>'[11]Depr Exp'!I5701</f>
        <v>2891.16</v>
      </c>
      <c r="J5701" s="305">
        <f>'[11]Depr Exp'!J5701</f>
        <v>0.05</v>
      </c>
      <c r="K5701" s="373">
        <f>'[11]Depr Exp'!K5701</f>
        <v>12.0465</v>
      </c>
      <c r="L5701" s="524">
        <f>'[11]Depr Exp'!L5701</f>
        <v>0</v>
      </c>
      <c r="M5701" s="144"/>
      <c r="N5701" s="144"/>
    </row>
    <row r="5702" spans="1:14">
      <c r="A5702" s="144" t="str">
        <f>'[11]Depr Exp'!A5702</f>
        <v>E3911 GEN Off Furn &amp; Eq, MTF OP</v>
      </c>
      <c r="B5702" s="144" t="str">
        <f>'[11]Depr Exp'!B5702</f>
        <v>E3911 GEN Off Furn &amp; Eq, MTF OP-3</v>
      </c>
      <c r="C5702" s="144" t="str">
        <f>'[11]Depr Exp'!C5702</f>
        <v>403E</v>
      </c>
      <c r="D5702" s="144"/>
      <c r="E5702" s="282">
        <f>'[11]Depr Exp'!E5702</f>
        <v>43190</v>
      </c>
      <c r="F5702" s="523">
        <f>'[11]Depr Exp'!F5702</f>
        <v>2891.16</v>
      </c>
      <c r="G5702" s="305">
        <f>'[11]Depr Exp'!G5702</f>
        <v>0.05</v>
      </c>
      <c r="H5702" s="524">
        <f>'[11]Depr Exp'!H5702</f>
        <v>12.05</v>
      </c>
      <c r="I5702" s="523">
        <f>'[11]Depr Exp'!I5702</f>
        <v>2891.16</v>
      </c>
      <c r="J5702" s="305">
        <f>'[11]Depr Exp'!J5702</f>
        <v>0.05</v>
      </c>
      <c r="K5702" s="373">
        <f>'[11]Depr Exp'!K5702</f>
        <v>12.0465</v>
      </c>
      <c r="L5702" s="524">
        <f>'[11]Depr Exp'!L5702</f>
        <v>0</v>
      </c>
      <c r="M5702" s="144"/>
      <c r="N5702" s="144"/>
    </row>
    <row r="5703" spans="1:14">
      <c r="A5703" s="144" t="str">
        <f>'[11]Depr Exp'!A5703</f>
        <v>E3911 GEN Off Furn &amp; Eq, MTF OP</v>
      </c>
      <c r="B5703" s="144" t="str">
        <f>'[11]Depr Exp'!B5703</f>
        <v>E3911 GEN Off Furn &amp; Eq, MTF OP-4</v>
      </c>
      <c r="C5703" s="144" t="str">
        <f>'[11]Depr Exp'!C5703</f>
        <v>403E</v>
      </c>
      <c r="D5703" s="144"/>
      <c r="E5703" s="282">
        <f>'[11]Depr Exp'!E5703</f>
        <v>43220</v>
      </c>
      <c r="F5703" s="523">
        <f>'[11]Depr Exp'!F5703</f>
        <v>2891.16</v>
      </c>
      <c r="G5703" s="305">
        <f>'[11]Depr Exp'!G5703</f>
        <v>0.05</v>
      </c>
      <c r="H5703" s="524">
        <f>'[11]Depr Exp'!H5703</f>
        <v>12.05</v>
      </c>
      <c r="I5703" s="523">
        <f>'[11]Depr Exp'!I5703</f>
        <v>2891.16</v>
      </c>
      <c r="J5703" s="305">
        <f>'[11]Depr Exp'!J5703</f>
        <v>0.05</v>
      </c>
      <c r="K5703" s="373">
        <f>'[11]Depr Exp'!K5703</f>
        <v>12.0465</v>
      </c>
      <c r="L5703" s="524">
        <f>'[11]Depr Exp'!L5703</f>
        <v>0</v>
      </c>
      <c r="M5703" s="144"/>
      <c r="N5703" s="144"/>
    </row>
    <row r="5704" spans="1:14">
      <c r="A5704" s="144" t="str">
        <f>'[11]Depr Exp'!A5704</f>
        <v>E3911 GEN Off Furn &amp; Eq, MTF OP</v>
      </c>
      <c r="B5704" s="144" t="str">
        <f>'[11]Depr Exp'!B5704</f>
        <v>E3911 GEN Off Furn &amp; Eq, MTF OP-5</v>
      </c>
      <c r="C5704" s="144" t="str">
        <f>'[11]Depr Exp'!C5704</f>
        <v>403E</v>
      </c>
      <c r="D5704" s="144"/>
      <c r="E5704" s="282">
        <f>'[11]Depr Exp'!E5704</f>
        <v>43251</v>
      </c>
      <c r="F5704" s="523">
        <f>'[11]Depr Exp'!F5704</f>
        <v>2891.16</v>
      </c>
      <c r="G5704" s="305">
        <f>'[11]Depr Exp'!G5704</f>
        <v>0.05</v>
      </c>
      <c r="H5704" s="524">
        <f>'[11]Depr Exp'!H5704</f>
        <v>12.05</v>
      </c>
      <c r="I5704" s="523">
        <f>'[11]Depr Exp'!I5704</f>
        <v>2891.16</v>
      </c>
      <c r="J5704" s="305">
        <f>'[11]Depr Exp'!J5704</f>
        <v>0.05</v>
      </c>
      <c r="K5704" s="373">
        <f>'[11]Depr Exp'!K5704</f>
        <v>12.0465</v>
      </c>
      <c r="L5704" s="524">
        <f>'[11]Depr Exp'!L5704</f>
        <v>0</v>
      </c>
      <c r="M5704" s="144"/>
      <c r="N5704" s="144"/>
    </row>
    <row r="5705" spans="1:14">
      <c r="A5705" s="144" t="str">
        <f>'[11]Depr Exp'!A5705</f>
        <v>E3911 GEN Off Furn &amp; Eq, MTF OP</v>
      </c>
      <c r="B5705" s="144" t="str">
        <f>'[11]Depr Exp'!B5705</f>
        <v>E3911 GEN Off Furn &amp; Eq, MTF OP-6</v>
      </c>
      <c r="C5705" s="144" t="str">
        <f>'[11]Depr Exp'!C5705</f>
        <v>403E</v>
      </c>
      <c r="D5705" s="144"/>
      <c r="E5705" s="282">
        <f>'[11]Depr Exp'!E5705</f>
        <v>43281</v>
      </c>
      <c r="F5705" s="523">
        <f>'[11]Depr Exp'!F5705</f>
        <v>2891.16</v>
      </c>
      <c r="G5705" s="305">
        <f>'[11]Depr Exp'!G5705</f>
        <v>0.05</v>
      </c>
      <c r="H5705" s="524">
        <f>'[11]Depr Exp'!H5705</f>
        <v>12.05</v>
      </c>
      <c r="I5705" s="523">
        <f>'[11]Depr Exp'!I5705</f>
        <v>2891.16</v>
      </c>
      <c r="J5705" s="305">
        <f>'[11]Depr Exp'!J5705</f>
        <v>0.05</v>
      </c>
      <c r="K5705" s="373">
        <f>'[11]Depr Exp'!K5705</f>
        <v>12.0465</v>
      </c>
      <c r="L5705" s="524">
        <f>'[11]Depr Exp'!L5705</f>
        <v>0</v>
      </c>
      <c r="M5705" s="144"/>
      <c r="N5705" s="144"/>
    </row>
    <row r="5706" spans="1:14">
      <c r="A5706" s="144" t="str">
        <f>'[11]Depr Exp'!A5706</f>
        <v>E3911 GEN Off Furn &amp; Eq, MTF OP</v>
      </c>
      <c r="B5706" s="144" t="str">
        <f>'[11]Depr Exp'!B5706</f>
        <v>E3911 GEN Off Furn &amp; Eq, MTF OP-7</v>
      </c>
      <c r="C5706" s="144" t="str">
        <f>'[11]Depr Exp'!C5706</f>
        <v>403E</v>
      </c>
      <c r="D5706" s="144"/>
      <c r="E5706" s="282">
        <f>'[11]Depr Exp'!E5706</f>
        <v>43312</v>
      </c>
      <c r="F5706" s="523">
        <f>'[11]Depr Exp'!F5706</f>
        <v>2891.16</v>
      </c>
      <c r="G5706" s="305">
        <f>'[11]Depr Exp'!G5706</f>
        <v>0.05</v>
      </c>
      <c r="H5706" s="524">
        <f>'[11]Depr Exp'!H5706</f>
        <v>12.05</v>
      </c>
      <c r="I5706" s="523">
        <f>'[11]Depr Exp'!I5706</f>
        <v>2891.16</v>
      </c>
      <c r="J5706" s="305">
        <f>'[11]Depr Exp'!J5706</f>
        <v>0.05</v>
      </c>
      <c r="K5706" s="373">
        <f>'[11]Depr Exp'!K5706</f>
        <v>12.0465</v>
      </c>
      <c r="L5706" s="524">
        <f>'[11]Depr Exp'!L5706</f>
        <v>0</v>
      </c>
      <c r="M5706" s="144"/>
      <c r="N5706" s="144"/>
    </row>
    <row r="5707" spans="1:14">
      <c r="A5707" s="144" t="str">
        <f>'[11]Depr Exp'!A5707</f>
        <v>E3911 GEN Off Furn &amp; Eq, MTF OP</v>
      </c>
      <c r="B5707" s="144" t="str">
        <f>'[11]Depr Exp'!B5707</f>
        <v>E3911 GEN Off Furn &amp; Eq, MTF OP-8</v>
      </c>
      <c r="C5707" s="144" t="str">
        <f>'[11]Depr Exp'!C5707</f>
        <v>403E</v>
      </c>
      <c r="D5707" s="144"/>
      <c r="E5707" s="282">
        <f>'[11]Depr Exp'!E5707</f>
        <v>43343</v>
      </c>
      <c r="F5707" s="523">
        <f>'[11]Depr Exp'!F5707</f>
        <v>2891.16</v>
      </c>
      <c r="G5707" s="305">
        <f>'[11]Depr Exp'!G5707</f>
        <v>0.05</v>
      </c>
      <c r="H5707" s="524">
        <f>'[11]Depr Exp'!H5707</f>
        <v>12.05</v>
      </c>
      <c r="I5707" s="523">
        <f>'[11]Depr Exp'!I5707</f>
        <v>2891.16</v>
      </c>
      <c r="J5707" s="305">
        <f>'[11]Depr Exp'!J5707</f>
        <v>0.05</v>
      </c>
      <c r="K5707" s="373">
        <f>'[11]Depr Exp'!K5707</f>
        <v>12.0465</v>
      </c>
      <c r="L5707" s="524">
        <f>'[11]Depr Exp'!L5707</f>
        <v>0</v>
      </c>
      <c r="M5707" s="144"/>
      <c r="N5707" s="144"/>
    </row>
    <row r="5708" spans="1:14">
      <c r="A5708" s="144" t="str">
        <f>'[11]Depr Exp'!A5708</f>
        <v>E3911 GEN Off Furn &amp; Eq, MTF OP</v>
      </c>
      <c r="B5708" s="144" t="str">
        <f>'[11]Depr Exp'!B5708</f>
        <v>E3911 GEN Off Furn &amp; Eq, MTF OP-9</v>
      </c>
      <c r="C5708" s="144" t="str">
        <f>'[11]Depr Exp'!C5708</f>
        <v>403E</v>
      </c>
      <c r="D5708" s="144"/>
      <c r="E5708" s="282">
        <f>'[11]Depr Exp'!E5708</f>
        <v>43373</v>
      </c>
      <c r="F5708" s="523">
        <f>'[11]Depr Exp'!F5708</f>
        <v>2891.16</v>
      </c>
      <c r="G5708" s="305">
        <f>'[11]Depr Exp'!G5708</f>
        <v>0.05</v>
      </c>
      <c r="H5708" s="524">
        <f>'[11]Depr Exp'!H5708</f>
        <v>12.05</v>
      </c>
      <c r="I5708" s="523">
        <f>'[11]Depr Exp'!I5708</f>
        <v>2891.16</v>
      </c>
      <c r="J5708" s="305">
        <f>'[11]Depr Exp'!J5708</f>
        <v>0.05</v>
      </c>
      <c r="K5708" s="373">
        <f>'[11]Depr Exp'!K5708</f>
        <v>12.0465</v>
      </c>
      <c r="L5708" s="524">
        <f>'[11]Depr Exp'!L5708</f>
        <v>0</v>
      </c>
      <c r="M5708" s="144"/>
      <c r="N5708" s="144"/>
    </row>
    <row r="5709" spans="1:14">
      <c r="A5709" s="144" t="str">
        <f>'[11]Depr Exp'!A5709</f>
        <v>E3911 GEN Off Furn &amp; Eq, MTF OP</v>
      </c>
      <c r="B5709" s="144" t="str">
        <f>'[11]Depr Exp'!B5709</f>
        <v>E3911 GEN Off Furn &amp; Eq, MTF OP-10</v>
      </c>
      <c r="C5709" s="144" t="str">
        <f>'[11]Depr Exp'!C5709</f>
        <v>403E</v>
      </c>
      <c r="D5709" s="144"/>
      <c r="E5709" s="282">
        <f>'[11]Depr Exp'!E5709</f>
        <v>43404</v>
      </c>
      <c r="F5709" s="523">
        <f>'[11]Depr Exp'!F5709</f>
        <v>2891.16</v>
      </c>
      <c r="G5709" s="305">
        <f>'[11]Depr Exp'!G5709</f>
        <v>0.05</v>
      </c>
      <c r="H5709" s="524">
        <f>'[11]Depr Exp'!H5709</f>
        <v>12.05</v>
      </c>
      <c r="I5709" s="523">
        <f>'[11]Depr Exp'!I5709</f>
        <v>2891.16</v>
      </c>
      <c r="J5709" s="305">
        <f>'[11]Depr Exp'!J5709</f>
        <v>0.05</v>
      </c>
      <c r="K5709" s="373">
        <f>'[11]Depr Exp'!K5709</f>
        <v>12.0465</v>
      </c>
      <c r="L5709" s="524">
        <f>'[11]Depr Exp'!L5709</f>
        <v>0</v>
      </c>
      <c r="M5709" s="144"/>
      <c r="N5709" s="144"/>
    </row>
    <row r="5710" spans="1:14">
      <c r="A5710" s="144" t="str">
        <f>'[11]Depr Exp'!A5710</f>
        <v>E3911 GEN Off Furn &amp; Eq, MTF OP</v>
      </c>
      <c r="B5710" s="144" t="str">
        <f>'[11]Depr Exp'!B5710</f>
        <v>E3911 GEN Off Furn &amp; Eq, MTF OP-11</v>
      </c>
      <c r="C5710" s="144" t="str">
        <f>'[11]Depr Exp'!C5710</f>
        <v>403E</v>
      </c>
      <c r="D5710" s="144"/>
      <c r="E5710" s="282">
        <f>'[11]Depr Exp'!E5710</f>
        <v>43434</v>
      </c>
      <c r="F5710" s="523">
        <f>'[11]Depr Exp'!F5710</f>
        <v>2891.16</v>
      </c>
      <c r="G5710" s="305">
        <f>'[11]Depr Exp'!G5710</f>
        <v>0.05</v>
      </c>
      <c r="H5710" s="524">
        <f>'[11]Depr Exp'!H5710</f>
        <v>12.05</v>
      </c>
      <c r="I5710" s="523">
        <f>'[11]Depr Exp'!I5710</f>
        <v>2891.16</v>
      </c>
      <c r="J5710" s="305">
        <f>'[11]Depr Exp'!J5710</f>
        <v>0.05</v>
      </c>
      <c r="K5710" s="373">
        <f>'[11]Depr Exp'!K5710</f>
        <v>12.0465</v>
      </c>
      <c r="L5710" s="524">
        <f>'[11]Depr Exp'!L5710</f>
        <v>0</v>
      </c>
      <c r="M5710" s="144"/>
      <c r="N5710" s="144"/>
    </row>
    <row r="5711" spans="1:14">
      <c r="A5711" s="144" t="str">
        <f>'[11]Depr Exp'!A5711</f>
        <v>E3911 GEN Off Furn &amp; Eq, MTF OP</v>
      </c>
      <c r="B5711" s="144" t="str">
        <f>'[11]Depr Exp'!B5711</f>
        <v>E3911 GEN Off Furn &amp; Eq, MTF OP-12</v>
      </c>
      <c r="C5711" s="144" t="str">
        <f>'[11]Depr Exp'!C5711</f>
        <v>403E</v>
      </c>
      <c r="D5711" s="144"/>
      <c r="E5711" s="282">
        <f>'[11]Depr Exp'!E5711</f>
        <v>43465</v>
      </c>
      <c r="F5711" s="523">
        <f>'[11]Depr Exp'!F5711</f>
        <v>2891.16</v>
      </c>
      <c r="G5711" s="305">
        <f>'[11]Depr Exp'!G5711</f>
        <v>0.05</v>
      </c>
      <c r="H5711" s="524">
        <f>'[11]Depr Exp'!H5711</f>
        <v>12.05</v>
      </c>
      <c r="I5711" s="523">
        <f>'[11]Depr Exp'!I5711</f>
        <v>2891.16</v>
      </c>
      <c r="J5711" s="305">
        <f>'[11]Depr Exp'!J5711</f>
        <v>0.05</v>
      </c>
      <c r="K5711" s="373">
        <f>'[11]Depr Exp'!K5711</f>
        <v>12.0465</v>
      </c>
      <c r="L5711" s="524">
        <f>'[11]Depr Exp'!L5711</f>
        <v>0</v>
      </c>
      <c r="M5711" s="144"/>
      <c r="N5711" s="144"/>
    </row>
    <row r="5712" spans="1:14" ht="15.75" thickBot="1">
      <c r="A5712" s="159" t="str">
        <f>'[11]Depr Exp'!A5712</f>
        <v>E3911 GEN Off Furn &amp; Eq, MTF OP Total</v>
      </c>
      <c r="B5712" s="144">
        <f>'[11]Depr Exp'!B5712</f>
        <v>0</v>
      </c>
      <c r="C5712" s="502" t="str">
        <f>'[11]Depr Exp'!C5712</f>
        <v>EGEN</v>
      </c>
      <c r="D5712" s="144"/>
      <c r="E5712" s="281" t="str">
        <f>'[11]Depr Exp'!E5712</f>
        <v>Total</v>
      </c>
      <c r="F5712" s="141">
        <f>'[11]Depr Exp'!F5712</f>
        <v>0</v>
      </c>
      <c r="G5712" s="252">
        <f>'[11]Depr Exp'!G5712</f>
        <v>0</v>
      </c>
      <c r="H5712" s="286">
        <f>'[11]Depr Exp'!H5712</f>
        <v>144.6</v>
      </c>
      <c r="I5712" s="141">
        <f>'[11]Depr Exp'!I5712</f>
        <v>0</v>
      </c>
      <c r="J5712" s="252">
        <f>'[11]Depr Exp'!J5712</f>
        <v>0</v>
      </c>
      <c r="K5712" s="286">
        <f>'[11]Depr Exp'!K5712</f>
        <v>144.55799999999999</v>
      </c>
      <c r="L5712" s="286">
        <f>'[11]Depr Exp'!L5712</f>
        <v>-0.04</v>
      </c>
      <c r="M5712" s="144"/>
      <c r="N5712" s="144"/>
    </row>
    <row r="5713" spans="1:14" ht="13.5" thickTop="1">
      <c r="A5713" s="144" t="str">
        <f>'[11]Depr Exp'!A5713</f>
        <v>E3911 GEN Off Furn &amp; Eq, WildHorse</v>
      </c>
      <c r="B5713" s="144" t="str">
        <f>'[11]Depr Exp'!B5713</f>
        <v>E3911 GEN Off Furn &amp; Eq, WildHorse-1</v>
      </c>
      <c r="C5713" s="144" t="str">
        <f>'[11]Depr Exp'!C5713</f>
        <v>403E</v>
      </c>
      <c r="D5713" s="144"/>
      <c r="E5713" s="282">
        <f>'[11]Depr Exp'!E5713</f>
        <v>43131</v>
      </c>
      <c r="F5713" s="523">
        <f>'[11]Depr Exp'!F5713</f>
        <v>6823.61</v>
      </c>
      <c r="G5713" s="305">
        <f>'[11]Depr Exp'!G5713</f>
        <v>0.05</v>
      </c>
      <c r="H5713" s="524">
        <f>'[11]Depr Exp'!H5713</f>
        <v>28.43</v>
      </c>
      <c r="I5713" s="523">
        <f>'[11]Depr Exp'!I5713</f>
        <v>6823.61</v>
      </c>
      <c r="J5713" s="305">
        <f>'[11]Depr Exp'!J5713</f>
        <v>0.05</v>
      </c>
      <c r="K5713" s="373">
        <f>'[11]Depr Exp'!K5713</f>
        <v>28.431708333333333</v>
      </c>
      <c r="L5713" s="524">
        <f>'[11]Depr Exp'!L5713</f>
        <v>0</v>
      </c>
      <c r="M5713" s="144"/>
      <c r="N5713" s="144"/>
    </row>
    <row r="5714" spans="1:14">
      <c r="A5714" s="144" t="str">
        <f>'[11]Depr Exp'!A5714</f>
        <v>E3911 GEN Off Furn &amp; Eq, WildHorse</v>
      </c>
      <c r="B5714" s="144" t="str">
        <f>'[11]Depr Exp'!B5714</f>
        <v>E3911 GEN Off Furn &amp; Eq, WildHorse-2</v>
      </c>
      <c r="C5714" s="144" t="str">
        <f>'[11]Depr Exp'!C5714</f>
        <v>403E</v>
      </c>
      <c r="D5714" s="144"/>
      <c r="E5714" s="282">
        <f>'[11]Depr Exp'!E5714</f>
        <v>43159</v>
      </c>
      <c r="F5714" s="523">
        <f>'[11]Depr Exp'!F5714</f>
        <v>6823.61</v>
      </c>
      <c r="G5714" s="305">
        <f>'[11]Depr Exp'!G5714</f>
        <v>0.05</v>
      </c>
      <c r="H5714" s="524">
        <f>'[11]Depr Exp'!H5714</f>
        <v>28.43</v>
      </c>
      <c r="I5714" s="523">
        <f>'[11]Depr Exp'!I5714</f>
        <v>6823.61</v>
      </c>
      <c r="J5714" s="305">
        <f>'[11]Depr Exp'!J5714</f>
        <v>0.05</v>
      </c>
      <c r="K5714" s="373">
        <f>'[11]Depr Exp'!K5714</f>
        <v>28.431708333333333</v>
      </c>
      <c r="L5714" s="524">
        <f>'[11]Depr Exp'!L5714</f>
        <v>0</v>
      </c>
      <c r="M5714" s="144"/>
      <c r="N5714" s="144"/>
    </row>
    <row r="5715" spans="1:14">
      <c r="A5715" s="144" t="str">
        <f>'[11]Depr Exp'!A5715</f>
        <v>E3911 GEN Off Furn &amp; Eq, WildHorse</v>
      </c>
      <c r="B5715" s="144" t="str">
        <f>'[11]Depr Exp'!B5715</f>
        <v>E3911 GEN Off Furn &amp; Eq, WildHorse-3</v>
      </c>
      <c r="C5715" s="144" t="str">
        <f>'[11]Depr Exp'!C5715</f>
        <v>403E</v>
      </c>
      <c r="D5715" s="144"/>
      <c r="E5715" s="282">
        <f>'[11]Depr Exp'!E5715</f>
        <v>43190</v>
      </c>
      <c r="F5715" s="523">
        <f>'[11]Depr Exp'!F5715</f>
        <v>6823.61</v>
      </c>
      <c r="G5715" s="305">
        <f>'[11]Depr Exp'!G5715</f>
        <v>0.05</v>
      </c>
      <c r="H5715" s="524">
        <f>'[11]Depr Exp'!H5715</f>
        <v>28.43</v>
      </c>
      <c r="I5715" s="523">
        <f>'[11]Depr Exp'!I5715</f>
        <v>6823.61</v>
      </c>
      <c r="J5715" s="305">
        <f>'[11]Depr Exp'!J5715</f>
        <v>0.05</v>
      </c>
      <c r="K5715" s="373">
        <f>'[11]Depr Exp'!K5715</f>
        <v>28.431708333333333</v>
      </c>
      <c r="L5715" s="524">
        <f>'[11]Depr Exp'!L5715</f>
        <v>0</v>
      </c>
      <c r="M5715" s="144"/>
      <c r="N5715" s="144"/>
    </row>
    <row r="5716" spans="1:14">
      <c r="A5716" s="144" t="str">
        <f>'[11]Depr Exp'!A5716</f>
        <v>E3911 GEN Off Furn &amp; Eq, WildHorse</v>
      </c>
      <c r="B5716" s="144" t="str">
        <f>'[11]Depr Exp'!B5716</f>
        <v>E3911 GEN Off Furn &amp; Eq, WildHorse-4</v>
      </c>
      <c r="C5716" s="144" t="str">
        <f>'[11]Depr Exp'!C5716</f>
        <v>403E</v>
      </c>
      <c r="D5716" s="144"/>
      <c r="E5716" s="282">
        <f>'[11]Depr Exp'!E5716</f>
        <v>43220</v>
      </c>
      <c r="F5716" s="523">
        <f>'[11]Depr Exp'!F5716</f>
        <v>6823.61</v>
      </c>
      <c r="G5716" s="305">
        <f>'[11]Depr Exp'!G5716</f>
        <v>0.05</v>
      </c>
      <c r="H5716" s="524">
        <f>'[11]Depr Exp'!H5716</f>
        <v>28.43</v>
      </c>
      <c r="I5716" s="523">
        <f>'[11]Depr Exp'!I5716</f>
        <v>6823.61</v>
      </c>
      <c r="J5716" s="305">
        <f>'[11]Depr Exp'!J5716</f>
        <v>0.05</v>
      </c>
      <c r="K5716" s="373">
        <f>'[11]Depr Exp'!K5716</f>
        <v>28.431708333333333</v>
      </c>
      <c r="L5716" s="524">
        <f>'[11]Depr Exp'!L5716</f>
        <v>0</v>
      </c>
      <c r="M5716" s="144"/>
      <c r="N5716" s="144"/>
    </row>
    <row r="5717" spans="1:14">
      <c r="A5717" s="144" t="str">
        <f>'[11]Depr Exp'!A5717</f>
        <v>E3911 GEN Off Furn &amp; Eq, WildHorse</v>
      </c>
      <c r="B5717" s="144" t="str">
        <f>'[11]Depr Exp'!B5717</f>
        <v>E3911 GEN Off Furn &amp; Eq, WildHorse-5</v>
      </c>
      <c r="C5717" s="144" t="str">
        <f>'[11]Depr Exp'!C5717</f>
        <v>403E</v>
      </c>
      <c r="D5717" s="144"/>
      <c r="E5717" s="282">
        <f>'[11]Depr Exp'!E5717</f>
        <v>43251</v>
      </c>
      <c r="F5717" s="523">
        <f>'[11]Depr Exp'!F5717</f>
        <v>6823.61</v>
      </c>
      <c r="G5717" s="305">
        <f>'[11]Depr Exp'!G5717</f>
        <v>0.05</v>
      </c>
      <c r="H5717" s="524">
        <f>'[11]Depr Exp'!H5717</f>
        <v>28.43</v>
      </c>
      <c r="I5717" s="523">
        <f>'[11]Depr Exp'!I5717</f>
        <v>6823.61</v>
      </c>
      <c r="J5717" s="305">
        <f>'[11]Depr Exp'!J5717</f>
        <v>0.05</v>
      </c>
      <c r="K5717" s="373">
        <f>'[11]Depr Exp'!K5717</f>
        <v>28.431708333333333</v>
      </c>
      <c r="L5717" s="524">
        <f>'[11]Depr Exp'!L5717</f>
        <v>0</v>
      </c>
      <c r="M5717" s="144"/>
      <c r="N5717" s="144"/>
    </row>
    <row r="5718" spans="1:14">
      <c r="A5718" s="144" t="str">
        <f>'[11]Depr Exp'!A5718</f>
        <v>E3911 GEN Off Furn &amp; Eq, WildHorse</v>
      </c>
      <c r="B5718" s="144" t="str">
        <f>'[11]Depr Exp'!B5718</f>
        <v>E3911 GEN Off Furn &amp; Eq, WildHorse-6</v>
      </c>
      <c r="C5718" s="144" t="str">
        <f>'[11]Depr Exp'!C5718</f>
        <v>403E</v>
      </c>
      <c r="D5718" s="144"/>
      <c r="E5718" s="282">
        <f>'[11]Depr Exp'!E5718</f>
        <v>43281</v>
      </c>
      <c r="F5718" s="523">
        <f>'[11]Depr Exp'!F5718</f>
        <v>6823.61</v>
      </c>
      <c r="G5718" s="305">
        <f>'[11]Depr Exp'!G5718</f>
        <v>0.05</v>
      </c>
      <c r="H5718" s="524">
        <f>'[11]Depr Exp'!H5718</f>
        <v>28.43</v>
      </c>
      <c r="I5718" s="523">
        <f>'[11]Depr Exp'!I5718</f>
        <v>6823.61</v>
      </c>
      <c r="J5718" s="305">
        <f>'[11]Depr Exp'!J5718</f>
        <v>0.05</v>
      </c>
      <c r="K5718" s="373">
        <f>'[11]Depr Exp'!K5718</f>
        <v>28.431708333333333</v>
      </c>
      <c r="L5718" s="524">
        <f>'[11]Depr Exp'!L5718</f>
        <v>0</v>
      </c>
      <c r="M5718" s="144"/>
      <c r="N5718" s="144"/>
    </row>
    <row r="5719" spans="1:14">
      <c r="A5719" s="144" t="str">
        <f>'[11]Depr Exp'!A5719</f>
        <v>E3911 GEN Off Furn &amp; Eq, WildHorse</v>
      </c>
      <c r="B5719" s="144" t="str">
        <f>'[11]Depr Exp'!B5719</f>
        <v>E3911 GEN Off Furn &amp; Eq, WildHorse-7</v>
      </c>
      <c r="C5719" s="144" t="str">
        <f>'[11]Depr Exp'!C5719</f>
        <v>403E</v>
      </c>
      <c r="D5719" s="144"/>
      <c r="E5719" s="282">
        <f>'[11]Depr Exp'!E5719</f>
        <v>43312</v>
      </c>
      <c r="F5719" s="523">
        <f>'[11]Depr Exp'!F5719</f>
        <v>6823.61</v>
      </c>
      <c r="G5719" s="305">
        <f>'[11]Depr Exp'!G5719</f>
        <v>0.05</v>
      </c>
      <c r="H5719" s="524">
        <f>'[11]Depr Exp'!H5719</f>
        <v>28.43</v>
      </c>
      <c r="I5719" s="523">
        <f>'[11]Depr Exp'!I5719</f>
        <v>6823.61</v>
      </c>
      <c r="J5719" s="305">
        <f>'[11]Depr Exp'!J5719</f>
        <v>0.05</v>
      </c>
      <c r="K5719" s="373">
        <f>'[11]Depr Exp'!K5719</f>
        <v>28.431708333333333</v>
      </c>
      <c r="L5719" s="524">
        <f>'[11]Depr Exp'!L5719</f>
        <v>0</v>
      </c>
      <c r="M5719" s="144"/>
      <c r="N5719" s="144"/>
    </row>
    <row r="5720" spans="1:14">
      <c r="A5720" s="144" t="str">
        <f>'[11]Depr Exp'!A5720</f>
        <v>E3911 GEN Off Furn &amp; Eq, WildHorse</v>
      </c>
      <c r="B5720" s="144" t="str">
        <f>'[11]Depr Exp'!B5720</f>
        <v>E3911 GEN Off Furn &amp; Eq, WildHorse-8</v>
      </c>
      <c r="C5720" s="144" t="str">
        <f>'[11]Depr Exp'!C5720</f>
        <v>403E</v>
      </c>
      <c r="D5720" s="144"/>
      <c r="E5720" s="282">
        <f>'[11]Depr Exp'!E5720</f>
        <v>43343</v>
      </c>
      <c r="F5720" s="523">
        <f>'[11]Depr Exp'!F5720</f>
        <v>6823.61</v>
      </c>
      <c r="G5720" s="305">
        <f>'[11]Depr Exp'!G5720</f>
        <v>0.05</v>
      </c>
      <c r="H5720" s="524">
        <f>'[11]Depr Exp'!H5720</f>
        <v>28.43</v>
      </c>
      <c r="I5720" s="523">
        <f>'[11]Depr Exp'!I5720</f>
        <v>6823.61</v>
      </c>
      <c r="J5720" s="305">
        <f>'[11]Depr Exp'!J5720</f>
        <v>0.05</v>
      </c>
      <c r="K5720" s="373">
        <f>'[11]Depr Exp'!K5720</f>
        <v>28.431708333333333</v>
      </c>
      <c r="L5720" s="524">
        <f>'[11]Depr Exp'!L5720</f>
        <v>0</v>
      </c>
      <c r="M5720" s="144"/>
      <c r="N5720" s="144"/>
    </row>
    <row r="5721" spans="1:14">
      <c r="A5721" s="144" t="str">
        <f>'[11]Depr Exp'!A5721</f>
        <v>E3911 GEN Off Furn &amp; Eq, WildHorse</v>
      </c>
      <c r="B5721" s="144" t="str">
        <f>'[11]Depr Exp'!B5721</f>
        <v>E3911 GEN Off Furn &amp; Eq, WildHorse-9</v>
      </c>
      <c r="C5721" s="144" t="str">
        <f>'[11]Depr Exp'!C5721</f>
        <v>403E</v>
      </c>
      <c r="D5721" s="144"/>
      <c r="E5721" s="282">
        <f>'[11]Depr Exp'!E5721</f>
        <v>43373</v>
      </c>
      <c r="F5721" s="523">
        <f>'[11]Depr Exp'!F5721</f>
        <v>6823.61</v>
      </c>
      <c r="G5721" s="305">
        <f>'[11]Depr Exp'!G5721</f>
        <v>0.05</v>
      </c>
      <c r="H5721" s="524">
        <f>'[11]Depr Exp'!H5721</f>
        <v>28.43</v>
      </c>
      <c r="I5721" s="523">
        <f>'[11]Depr Exp'!I5721</f>
        <v>6823.61</v>
      </c>
      <c r="J5721" s="305">
        <f>'[11]Depr Exp'!J5721</f>
        <v>0.05</v>
      </c>
      <c r="K5721" s="373">
        <f>'[11]Depr Exp'!K5721</f>
        <v>28.431708333333333</v>
      </c>
      <c r="L5721" s="524">
        <f>'[11]Depr Exp'!L5721</f>
        <v>0</v>
      </c>
      <c r="M5721" s="144"/>
      <c r="N5721" s="144"/>
    </row>
    <row r="5722" spans="1:14">
      <c r="A5722" s="144" t="str">
        <f>'[11]Depr Exp'!A5722</f>
        <v>E3911 GEN Off Furn &amp; Eq, WildHorse</v>
      </c>
      <c r="B5722" s="144" t="str">
        <f>'[11]Depr Exp'!B5722</f>
        <v>E3911 GEN Off Furn &amp; Eq, WildHorse-10</v>
      </c>
      <c r="C5722" s="144" t="str">
        <f>'[11]Depr Exp'!C5722</f>
        <v>403E</v>
      </c>
      <c r="D5722" s="144"/>
      <c r="E5722" s="282">
        <f>'[11]Depr Exp'!E5722</f>
        <v>43404</v>
      </c>
      <c r="F5722" s="523">
        <f>'[11]Depr Exp'!F5722</f>
        <v>6823.61</v>
      </c>
      <c r="G5722" s="305">
        <f>'[11]Depr Exp'!G5722</f>
        <v>0.05</v>
      </c>
      <c r="H5722" s="524">
        <f>'[11]Depr Exp'!H5722</f>
        <v>28.43</v>
      </c>
      <c r="I5722" s="523">
        <f>'[11]Depr Exp'!I5722</f>
        <v>6823.61</v>
      </c>
      <c r="J5722" s="305">
        <f>'[11]Depr Exp'!J5722</f>
        <v>0.05</v>
      </c>
      <c r="K5722" s="373">
        <f>'[11]Depr Exp'!K5722</f>
        <v>28.431708333333333</v>
      </c>
      <c r="L5722" s="524">
        <f>'[11]Depr Exp'!L5722</f>
        <v>0</v>
      </c>
      <c r="M5722" s="144"/>
      <c r="N5722" s="144"/>
    </row>
    <row r="5723" spans="1:14">
      <c r="A5723" s="144" t="str">
        <f>'[11]Depr Exp'!A5723</f>
        <v>E3911 GEN Off Furn &amp; Eq, WildHorse</v>
      </c>
      <c r="B5723" s="144" t="str">
        <f>'[11]Depr Exp'!B5723</f>
        <v>E3911 GEN Off Furn &amp; Eq, WildHorse-11</v>
      </c>
      <c r="C5723" s="144" t="str">
        <f>'[11]Depr Exp'!C5723</f>
        <v>403E</v>
      </c>
      <c r="D5723" s="144"/>
      <c r="E5723" s="282">
        <f>'[11]Depr Exp'!E5723</f>
        <v>43434</v>
      </c>
      <c r="F5723" s="523">
        <f>'[11]Depr Exp'!F5723</f>
        <v>6823.61</v>
      </c>
      <c r="G5723" s="305">
        <f>'[11]Depr Exp'!G5723</f>
        <v>0.05</v>
      </c>
      <c r="H5723" s="524">
        <f>'[11]Depr Exp'!H5723</f>
        <v>28.43</v>
      </c>
      <c r="I5723" s="523">
        <f>'[11]Depr Exp'!I5723</f>
        <v>6823.61</v>
      </c>
      <c r="J5723" s="305">
        <f>'[11]Depr Exp'!J5723</f>
        <v>0.05</v>
      </c>
      <c r="K5723" s="373">
        <f>'[11]Depr Exp'!K5723</f>
        <v>28.431708333333333</v>
      </c>
      <c r="L5723" s="524">
        <f>'[11]Depr Exp'!L5723</f>
        <v>0</v>
      </c>
      <c r="M5723" s="144"/>
      <c r="N5723" s="144"/>
    </row>
    <row r="5724" spans="1:14">
      <c r="A5724" s="144" t="str">
        <f>'[11]Depr Exp'!A5724</f>
        <v>E3911 GEN Off Furn &amp; Eq, WildHorse</v>
      </c>
      <c r="B5724" s="144" t="str">
        <f>'[11]Depr Exp'!B5724</f>
        <v>E3911 GEN Off Furn &amp; Eq, WildHorse-12</v>
      </c>
      <c r="C5724" s="144" t="str">
        <f>'[11]Depr Exp'!C5724</f>
        <v>403E</v>
      </c>
      <c r="D5724" s="144"/>
      <c r="E5724" s="282">
        <f>'[11]Depr Exp'!E5724</f>
        <v>43465</v>
      </c>
      <c r="F5724" s="523">
        <f>'[11]Depr Exp'!F5724</f>
        <v>6823.61</v>
      </c>
      <c r="G5724" s="305">
        <f>'[11]Depr Exp'!G5724</f>
        <v>0.05</v>
      </c>
      <c r="H5724" s="524">
        <f>'[11]Depr Exp'!H5724</f>
        <v>28.43</v>
      </c>
      <c r="I5724" s="523">
        <f>'[11]Depr Exp'!I5724</f>
        <v>6823.61</v>
      </c>
      <c r="J5724" s="305">
        <f>'[11]Depr Exp'!J5724</f>
        <v>0.05</v>
      </c>
      <c r="K5724" s="373">
        <f>'[11]Depr Exp'!K5724</f>
        <v>28.431708333333333</v>
      </c>
      <c r="L5724" s="524">
        <f>'[11]Depr Exp'!L5724</f>
        <v>0</v>
      </c>
      <c r="M5724" s="144"/>
      <c r="N5724" s="144"/>
    </row>
    <row r="5725" spans="1:14" ht="15.75" thickBot="1">
      <c r="A5725" s="159" t="str">
        <f>'[11]Depr Exp'!A5725</f>
        <v>E3911 GEN Off Furn &amp; Eq, WildHorse Total</v>
      </c>
      <c r="B5725" s="144">
        <f>'[11]Depr Exp'!B5725</f>
        <v>0</v>
      </c>
      <c r="C5725" s="502" t="str">
        <f>'[11]Depr Exp'!C5725</f>
        <v>EGEN</v>
      </c>
      <c r="D5725" s="144"/>
      <c r="E5725" s="281" t="str">
        <f>'[11]Depr Exp'!E5725</f>
        <v>Total</v>
      </c>
      <c r="F5725" s="141">
        <f>'[11]Depr Exp'!F5725</f>
        <v>0</v>
      </c>
      <c r="G5725" s="252">
        <f>'[11]Depr Exp'!G5725</f>
        <v>0</v>
      </c>
      <c r="H5725" s="286">
        <f>'[11]Depr Exp'!H5725</f>
        <v>341.16</v>
      </c>
      <c r="I5725" s="141">
        <f>'[11]Depr Exp'!I5725</f>
        <v>0</v>
      </c>
      <c r="J5725" s="252">
        <f>'[11]Depr Exp'!J5725</f>
        <v>0</v>
      </c>
      <c r="K5725" s="286">
        <f>'[11]Depr Exp'!K5725</f>
        <v>341.18050000000011</v>
      </c>
      <c r="L5725" s="286">
        <f>'[11]Depr Exp'!L5725</f>
        <v>0.02</v>
      </c>
      <c r="M5725" s="144"/>
      <c r="N5725" s="144"/>
    </row>
    <row r="5726" spans="1:14" ht="13.5" thickTop="1">
      <c r="A5726" s="144" t="str">
        <f>'[11]Depr Exp'!A5726</f>
        <v>E3911 GEN Off Furn &amp; Eq,Sumas</v>
      </c>
      <c r="B5726" s="144" t="str">
        <f>'[11]Depr Exp'!B5726</f>
        <v>E3911 GEN Off Furn &amp; Eq,Sumas-1</v>
      </c>
      <c r="C5726" s="144" t="str">
        <f>'[11]Depr Exp'!C5726</f>
        <v>403E</v>
      </c>
      <c r="D5726" s="144"/>
      <c r="E5726" s="282">
        <f>'[11]Depr Exp'!E5726</f>
        <v>43131</v>
      </c>
      <c r="F5726" s="523">
        <f>'[11]Depr Exp'!F5726</f>
        <v>0</v>
      </c>
      <c r="G5726" s="305">
        <f>'[11]Depr Exp'!G5726</f>
        <v>0.05</v>
      </c>
      <c r="H5726" s="524">
        <f>'[11]Depr Exp'!H5726</f>
        <v>0</v>
      </c>
      <c r="I5726" s="523">
        <f>'[11]Depr Exp'!I5726</f>
        <v>105000</v>
      </c>
      <c r="J5726" s="305">
        <f>'[11]Depr Exp'!J5726</f>
        <v>0.05</v>
      </c>
      <c r="K5726" s="373">
        <f>'[11]Depr Exp'!K5726</f>
        <v>437.5</v>
      </c>
      <c r="L5726" s="524">
        <f>'[11]Depr Exp'!L5726</f>
        <v>437.5</v>
      </c>
      <c r="M5726" s="144"/>
      <c r="N5726" s="144"/>
    </row>
    <row r="5727" spans="1:14">
      <c r="A5727" s="144" t="str">
        <f>'[11]Depr Exp'!A5727</f>
        <v>E3911 GEN Off Furn &amp; Eq,Sumas</v>
      </c>
      <c r="B5727" s="144" t="str">
        <f>'[11]Depr Exp'!B5727</f>
        <v>E3911 GEN Off Furn &amp; Eq,Sumas-2</v>
      </c>
      <c r="C5727" s="144" t="str">
        <f>'[11]Depr Exp'!C5727</f>
        <v>403E</v>
      </c>
      <c r="D5727" s="144"/>
      <c r="E5727" s="282">
        <f>'[11]Depr Exp'!E5727</f>
        <v>43159</v>
      </c>
      <c r="F5727" s="523">
        <f>'[11]Depr Exp'!F5727</f>
        <v>0</v>
      </c>
      <c r="G5727" s="305">
        <f>'[11]Depr Exp'!G5727</f>
        <v>0.05</v>
      </c>
      <c r="H5727" s="524">
        <f>'[11]Depr Exp'!H5727</f>
        <v>0</v>
      </c>
      <c r="I5727" s="523">
        <f>'[11]Depr Exp'!I5727</f>
        <v>105000</v>
      </c>
      <c r="J5727" s="305">
        <f>'[11]Depr Exp'!J5727</f>
        <v>0.05</v>
      </c>
      <c r="K5727" s="373">
        <f>'[11]Depr Exp'!K5727</f>
        <v>437.5</v>
      </c>
      <c r="L5727" s="524">
        <f>'[11]Depr Exp'!L5727</f>
        <v>437.5</v>
      </c>
      <c r="M5727" s="144"/>
      <c r="N5727" s="144"/>
    </row>
    <row r="5728" spans="1:14">
      <c r="A5728" s="144" t="str">
        <f>'[11]Depr Exp'!A5728</f>
        <v>E3911 GEN Off Furn &amp; Eq,Sumas</v>
      </c>
      <c r="B5728" s="144" t="str">
        <f>'[11]Depr Exp'!B5728</f>
        <v>E3911 GEN Off Furn &amp; Eq,Sumas-3</v>
      </c>
      <c r="C5728" s="144" t="str">
        <f>'[11]Depr Exp'!C5728</f>
        <v>403E</v>
      </c>
      <c r="D5728" s="144"/>
      <c r="E5728" s="282">
        <f>'[11]Depr Exp'!E5728</f>
        <v>43190</v>
      </c>
      <c r="F5728" s="523">
        <f>'[11]Depr Exp'!F5728</f>
        <v>0</v>
      </c>
      <c r="G5728" s="305">
        <f>'[11]Depr Exp'!G5728</f>
        <v>0.05</v>
      </c>
      <c r="H5728" s="524">
        <f>'[11]Depr Exp'!H5728</f>
        <v>0</v>
      </c>
      <c r="I5728" s="523">
        <f>'[11]Depr Exp'!I5728</f>
        <v>105000</v>
      </c>
      <c r="J5728" s="305">
        <f>'[11]Depr Exp'!J5728</f>
        <v>0.05</v>
      </c>
      <c r="K5728" s="373">
        <f>'[11]Depr Exp'!K5728</f>
        <v>437.5</v>
      </c>
      <c r="L5728" s="524">
        <f>'[11]Depr Exp'!L5728</f>
        <v>437.5</v>
      </c>
      <c r="M5728" s="144"/>
      <c r="N5728" s="144"/>
    </row>
    <row r="5729" spans="1:14">
      <c r="A5729" s="144" t="str">
        <f>'[11]Depr Exp'!A5729</f>
        <v>E3911 GEN Off Furn &amp; Eq,Sumas</v>
      </c>
      <c r="B5729" s="144" t="str">
        <f>'[11]Depr Exp'!B5729</f>
        <v>E3911 GEN Off Furn &amp; Eq,Sumas-4</v>
      </c>
      <c r="C5729" s="144" t="str">
        <f>'[11]Depr Exp'!C5729</f>
        <v>403E</v>
      </c>
      <c r="D5729" s="144"/>
      <c r="E5729" s="282">
        <f>'[11]Depr Exp'!E5729</f>
        <v>43220</v>
      </c>
      <c r="F5729" s="523">
        <f>'[11]Depr Exp'!F5729</f>
        <v>0</v>
      </c>
      <c r="G5729" s="305">
        <f>'[11]Depr Exp'!G5729</f>
        <v>0.05</v>
      </c>
      <c r="H5729" s="524">
        <f>'[11]Depr Exp'!H5729</f>
        <v>0</v>
      </c>
      <c r="I5729" s="523">
        <f>'[11]Depr Exp'!I5729</f>
        <v>105000</v>
      </c>
      <c r="J5729" s="305">
        <f>'[11]Depr Exp'!J5729</f>
        <v>0.05</v>
      </c>
      <c r="K5729" s="373">
        <f>'[11]Depr Exp'!K5729</f>
        <v>437.5</v>
      </c>
      <c r="L5729" s="524">
        <f>'[11]Depr Exp'!L5729</f>
        <v>437.5</v>
      </c>
      <c r="M5729" s="144"/>
      <c r="N5729" s="144"/>
    </row>
    <row r="5730" spans="1:14">
      <c r="A5730" s="144" t="str">
        <f>'[11]Depr Exp'!A5730</f>
        <v>E3911 GEN Off Furn &amp; Eq,Sumas</v>
      </c>
      <c r="B5730" s="144" t="str">
        <f>'[11]Depr Exp'!B5730</f>
        <v>E3911 GEN Off Furn &amp; Eq,Sumas-5</v>
      </c>
      <c r="C5730" s="144" t="str">
        <f>'[11]Depr Exp'!C5730</f>
        <v>403E</v>
      </c>
      <c r="D5730" s="144"/>
      <c r="E5730" s="282">
        <f>'[11]Depr Exp'!E5730</f>
        <v>43251</v>
      </c>
      <c r="F5730" s="523">
        <f>'[11]Depr Exp'!F5730</f>
        <v>0</v>
      </c>
      <c r="G5730" s="305">
        <f>'[11]Depr Exp'!G5730</f>
        <v>0.05</v>
      </c>
      <c r="H5730" s="524">
        <f>'[11]Depr Exp'!H5730</f>
        <v>0</v>
      </c>
      <c r="I5730" s="523">
        <f>'[11]Depr Exp'!I5730</f>
        <v>105000</v>
      </c>
      <c r="J5730" s="305">
        <f>'[11]Depr Exp'!J5730</f>
        <v>0.05</v>
      </c>
      <c r="K5730" s="373">
        <f>'[11]Depr Exp'!K5730</f>
        <v>437.5</v>
      </c>
      <c r="L5730" s="524">
        <f>'[11]Depr Exp'!L5730</f>
        <v>437.5</v>
      </c>
      <c r="M5730" s="144"/>
      <c r="N5730" s="144"/>
    </row>
    <row r="5731" spans="1:14">
      <c r="A5731" s="144" t="str">
        <f>'[11]Depr Exp'!A5731</f>
        <v>E3911 GEN Off Furn &amp; Eq,Sumas</v>
      </c>
      <c r="B5731" s="144" t="str">
        <f>'[11]Depr Exp'!B5731</f>
        <v>E3911 GEN Off Furn &amp; Eq,Sumas-6</v>
      </c>
      <c r="C5731" s="144" t="str">
        <f>'[11]Depr Exp'!C5731</f>
        <v>403E</v>
      </c>
      <c r="D5731" s="144"/>
      <c r="E5731" s="282">
        <f>'[11]Depr Exp'!E5731</f>
        <v>43281</v>
      </c>
      <c r="F5731" s="523">
        <f>'[11]Depr Exp'!F5731</f>
        <v>0</v>
      </c>
      <c r="G5731" s="305">
        <f>'[11]Depr Exp'!G5731</f>
        <v>0.05</v>
      </c>
      <c r="H5731" s="524">
        <f>'[11]Depr Exp'!H5731</f>
        <v>0</v>
      </c>
      <c r="I5731" s="523">
        <f>'[11]Depr Exp'!I5731</f>
        <v>105000</v>
      </c>
      <c r="J5731" s="305">
        <f>'[11]Depr Exp'!J5731</f>
        <v>0.05</v>
      </c>
      <c r="K5731" s="373">
        <f>'[11]Depr Exp'!K5731</f>
        <v>437.5</v>
      </c>
      <c r="L5731" s="524">
        <f>'[11]Depr Exp'!L5731</f>
        <v>437.5</v>
      </c>
      <c r="M5731" s="144"/>
      <c r="N5731" s="144"/>
    </row>
    <row r="5732" spans="1:14">
      <c r="A5732" s="144" t="str">
        <f>'[11]Depr Exp'!A5732</f>
        <v>E3911 GEN Off Furn &amp; Eq,Sumas</v>
      </c>
      <c r="B5732" s="144" t="str">
        <f>'[11]Depr Exp'!B5732</f>
        <v>E3911 GEN Off Furn &amp; Eq,Sumas-7</v>
      </c>
      <c r="C5732" s="144" t="str">
        <f>'[11]Depr Exp'!C5732</f>
        <v>403E</v>
      </c>
      <c r="D5732" s="144"/>
      <c r="E5732" s="282">
        <f>'[11]Depr Exp'!E5732</f>
        <v>43312</v>
      </c>
      <c r="F5732" s="523">
        <f>'[11]Depr Exp'!F5732</f>
        <v>105000</v>
      </c>
      <c r="G5732" s="305">
        <f>'[11]Depr Exp'!G5732</f>
        <v>0.05</v>
      </c>
      <c r="H5732" s="524">
        <f>'[11]Depr Exp'!H5732</f>
        <v>437.5</v>
      </c>
      <c r="I5732" s="523">
        <f>'[11]Depr Exp'!I5732</f>
        <v>105000</v>
      </c>
      <c r="J5732" s="305">
        <f>'[11]Depr Exp'!J5732</f>
        <v>0.05</v>
      </c>
      <c r="K5732" s="373">
        <f>'[11]Depr Exp'!K5732</f>
        <v>437.5</v>
      </c>
      <c r="L5732" s="524">
        <f>'[11]Depr Exp'!L5732</f>
        <v>0</v>
      </c>
      <c r="M5732" s="144"/>
      <c r="N5732" s="144"/>
    </row>
    <row r="5733" spans="1:14">
      <c r="A5733" s="144" t="str">
        <f>'[11]Depr Exp'!A5733</f>
        <v>E3911 GEN Off Furn &amp; Eq,Sumas</v>
      </c>
      <c r="B5733" s="144" t="str">
        <f>'[11]Depr Exp'!B5733</f>
        <v>E3911 GEN Off Furn &amp; Eq,Sumas-8</v>
      </c>
      <c r="C5733" s="144" t="str">
        <f>'[11]Depr Exp'!C5733</f>
        <v>403E</v>
      </c>
      <c r="D5733" s="144"/>
      <c r="E5733" s="282">
        <f>'[11]Depr Exp'!E5733</f>
        <v>43343</v>
      </c>
      <c r="F5733" s="523">
        <f>'[11]Depr Exp'!F5733</f>
        <v>105000</v>
      </c>
      <c r="G5733" s="305">
        <f>'[11]Depr Exp'!G5733</f>
        <v>0.05</v>
      </c>
      <c r="H5733" s="524">
        <f>'[11]Depr Exp'!H5733</f>
        <v>437.5</v>
      </c>
      <c r="I5733" s="523">
        <f>'[11]Depr Exp'!I5733</f>
        <v>105000</v>
      </c>
      <c r="J5733" s="305">
        <f>'[11]Depr Exp'!J5733</f>
        <v>0.05</v>
      </c>
      <c r="K5733" s="373">
        <f>'[11]Depr Exp'!K5733</f>
        <v>437.5</v>
      </c>
      <c r="L5733" s="524">
        <f>'[11]Depr Exp'!L5733</f>
        <v>0</v>
      </c>
      <c r="M5733" s="144"/>
      <c r="N5733" s="144"/>
    </row>
    <row r="5734" spans="1:14">
      <c r="A5734" s="144" t="str">
        <f>'[11]Depr Exp'!A5734</f>
        <v>E3911 GEN Off Furn &amp; Eq,Sumas</v>
      </c>
      <c r="B5734" s="144" t="str">
        <f>'[11]Depr Exp'!B5734</f>
        <v>E3911 GEN Off Furn &amp; Eq,Sumas-9</v>
      </c>
      <c r="C5734" s="144" t="str">
        <f>'[11]Depr Exp'!C5734</f>
        <v>403E</v>
      </c>
      <c r="D5734" s="144"/>
      <c r="E5734" s="282">
        <f>'[11]Depr Exp'!E5734</f>
        <v>43373</v>
      </c>
      <c r="F5734" s="523">
        <f>'[11]Depr Exp'!F5734</f>
        <v>105000</v>
      </c>
      <c r="G5734" s="305">
        <f>'[11]Depr Exp'!G5734</f>
        <v>0.05</v>
      </c>
      <c r="H5734" s="524">
        <f>'[11]Depr Exp'!H5734</f>
        <v>437.5</v>
      </c>
      <c r="I5734" s="523">
        <f>'[11]Depr Exp'!I5734</f>
        <v>105000</v>
      </c>
      <c r="J5734" s="305">
        <f>'[11]Depr Exp'!J5734</f>
        <v>0.05</v>
      </c>
      <c r="K5734" s="373">
        <f>'[11]Depr Exp'!K5734</f>
        <v>437.5</v>
      </c>
      <c r="L5734" s="524">
        <f>'[11]Depr Exp'!L5734</f>
        <v>0</v>
      </c>
      <c r="M5734" s="144"/>
      <c r="N5734" s="144"/>
    </row>
    <row r="5735" spans="1:14">
      <c r="A5735" s="144" t="str">
        <f>'[11]Depr Exp'!A5735</f>
        <v>E3911 GEN Off Furn &amp; Eq,Sumas</v>
      </c>
      <c r="B5735" s="144" t="str">
        <f>'[11]Depr Exp'!B5735</f>
        <v>E3911 GEN Off Furn &amp; Eq,Sumas-10</v>
      </c>
      <c r="C5735" s="144" t="str">
        <f>'[11]Depr Exp'!C5735</f>
        <v>403E</v>
      </c>
      <c r="D5735" s="144"/>
      <c r="E5735" s="282">
        <f>'[11]Depr Exp'!E5735</f>
        <v>43404</v>
      </c>
      <c r="F5735" s="523">
        <f>'[11]Depr Exp'!F5735</f>
        <v>105000</v>
      </c>
      <c r="G5735" s="305">
        <f>'[11]Depr Exp'!G5735</f>
        <v>0.05</v>
      </c>
      <c r="H5735" s="524">
        <f>'[11]Depr Exp'!H5735</f>
        <v>437.5</v>
      </c>
      <c r="I5735" s="523">
        <f>'[11]Depr Exp'!I5735</f>
        <v>105000</v>
      </c>
      <c r="J5735" s="305">
        <f>'[11]Depr Exp'!J5735</f>
        <v>0.05</v>
      </c>
      <c r="K5735" s="373">
        <f>'[11]Depr Exp'!K5735</f>
        <v>437.5</v>
      </c>
      <c r="L5735" s="524">
        <f>'[11]Depr Exp'!L5735</f>
        <v>0</v>
      </c>
      <c r="M5735" s="144"/>
      <c r="N5735" s="144"/>
    </row>
    <row r="5736" spans="1:14">
      <c r="A5736" s="144" t="str">
        <f>'[11]Depr Exp'!A5736</f>
        <v>E3911 GEN Off Furn &amp; Eq,Sumas</v>
      </c>
      <c r="B5736" s="144" t="str">
        <f>'[11]Depr Exp'!B5736</f>
        <v>E3911 GEN Off Furn &amp; Eq,Sumas-11</v>
      </c>
      <c r="C5736" s="144" t="str">
        <f>'[11]Depr Exp'!C5736</f>
        <v>403E</v>
      </c>
      <c r="D5736" s="144"/>
      <c r="E5736" s="282">
        <f>'[11]Depr Exp'!E5736</f>
        <v>43434</v>
      </c>
      <c r="F5736" s="523">
        <f>'[11]Depr Exp'!F5736</f>
        <v>105000</v>
      </c>
      <c r="G5736" s="305">
        <f>'[11]Depr Exp'!G5736</f>
        <v>0.05</v>
      </c>
      <c r="H5736" s="524">
        <f>'[11]Depr Exp'!H5736</f>
        <v>437.5</v>
      </c>
      <c r="I5736" s="523">
        <f>'[11]Depr Exp'!I5736</f>
        <v>105000</v>
      </c>
      <c r="J5736" s="305">
        <f>'[11]Depr Exp'!J5736</f>
        <v>0.05</v>
      </c>
      <c r="K5736" s="373">
        <f>'[11]Depr Exp'!K5736</f>
        <v>437.5</v>
      </c>
      <c r="L5736" s="524">
        <f>'[11]Depr Exp'!L5736</f>
        <v>0</v>
      </c>
      <c r="M5736" s="144"/>
      <c r="N5736" s="144"/>
    </row>
    <row r="5737" spans="1:14">
      <c r="A5737" s="144" t="str">
        <f>'[11]Depr Exp'!A5737</f>
        <v>E3911 GEN Off Furn &amp; Eq,Sumas</v>
      </c>
      <c r="B5737" s="144" t="str">
        <f>'[11]Depr Exp'!B5737</f>
        <v>E3911 GEN Off Furn &amp; Eq,Sumas-12</v>
      </c>
      <c r="C5737" s="144" t="str">
        <f>'[11]Depr Exp'!C5737</f>
        <v>403E</v>
      </c>
      <c r="D5737" s="144"/>
      <c r="E5737" s="282">
        <f>'[11]Depr Exp'!E5737</f>
        <v>43465</v>
      </c>
      <c r="F5737" s="523">
        <f>'[11]Depr Exp'!F5737</f>
        <v>105000</v>
      </c>
      <c r="G5737" s="305">
        <f>'[11]Depr Exp'!G5737</f>
        <v>0.05</v>
      </c>
      <c r="H5737" s="524">
        <f>'[11]Depr Exp'!H5737</f>
        <v>437.5</v>
      </c>
      <c r="I5737" s="523">
        <f>'[11]Depr Exp'!I5737</f>
        <v>105000</v>
      </c>
      <c r="J5737" s="305">
        <f>'[11]Depr Exp'!J5737</f>
        <v>0.05</v>
      </c>
      <c r="K5737" s="373">
        <f>'[11]Depr Exp'!K5737</f>
        <v>437.5</v>
      </c>
      <c r="L5737" s="524">
        <f>'[11]Depr Exp'!L5737</f>
        <v>0</v>
      </c>
      <c r="M5737" s="144"/>
      <c r="N5737" s="144"/>
    </row>
    <row r="5738" spans="1:14" ht="15.75" thickBot="1">
      <c r="A5738" s="159" t="str">
        <f>'[11]Depr Exp'!A5738</f>
        <v>E3911 GEN Off Furn &amp; Eq,Sumas Total</v>
      </c>
      <c r="B5738" s="144">
        <f>'[11]Depr Exp'!B5738</f>
        <v>0</v>
      </c>
      <c r="C5738" s="502" t="str">
        <f>'[11]Depr Exp'!C5738</f>
        <v>EGEN</v>
      </c>
      <c r="D5738" s="144"/>
      <c r="E5738" s="281" t="str">
        <f>'[11]Depr Exp'!E5738</f>
        <v>Total</v>
      </c>
      <c r="F5738" s="141">
        <f>'[11]Depr Exp'!F5738</f>
        <v>0</v>
      </c>
      <c r="G5738" s="252">
        <f>'[11]Depr Exp'!G5738</f>
        <v>0</v>
      </c>
      <c r="H5738" s="286">
        <f>'[11]Depr Exp'!H5738</f>
        <v>2625</v>
      </c>
      <c r="I5738" s="141">
        <f>'[11]Depr Exp'!I5738</f>
        <v>0</v>
      </c>
      <c r="J5738" s="252">
        <f>'[11]Depr Exp'!J5738</f>
        <v>0</v>
      </c>
      <c r="K5738" s="286">
        <f>'[11]Depr Exp'!K5738</f>
        <v>5250</v>
      </c>
      <c r="L5738" s="286">
        <f>'[11]Depr Exp'!L5738</f>
        <v>2625</v>
      </c>
      <c r="M5738" s="144"/>
      <c r="N5738" s="144"/>
    </row>
    <row r="5739" spans="1:14" ht="13.5" thickTop="1">
      <c r="A5739" s="529" t="str">
        <f>'[11]Depr Exp'!A5739</f>
        <v>E3911 GEN Office F&amp;E, GLD OP old</v>
      </c>
      <c r="B5739" s="529" t="str">
        <f>'[11]Depr Exp'!B5739</f>
        <v>E3911 GEN Office F&amp;E, GLD OP old-1</v>
      </c>
      <c r="C5739" s="529" t="str">
        <f>'[11]Depr Exp'!C5739</f>
        <v>403E</v>
      </c>
      <c r="D5739" s="529"/>
      <c r="E5739" s="530">
        <f>'[11]Depr Exp'!E5739</f>
        <v>43131</v>
      </c>
      <c r="F5739" s="531">
        <f>'[11]Depr Exp'!F5739</f>
        <v>13671.89</v>
      </c>
      <c r="G5739" s="532" t="str">
        <f>'[11]Depr Exp'!G5739</f>
        <v>End of Life</v>
      </c>
      <c r="H5739" s="533">
        <f>'[11]Depr Exp'!H5739</f>
        <v>227.86</v>
      </c>
      <c r="I5739" s="531">
        <f>'[11]Depr Exp'!I5739</f>
        <v>0</v>
      </c>
      <c r="J5739" s="532" t="str">
        <f>'[11]Depr Exp'!J5739</f>
        <v>End of Life</v>
      </c>
      <c r="K5739" s="534">
        <f>'[11]Depr Exp'!K5739</f>
        <v>0</v>
      </c>
      <c r="L5739" s="533">
        <f>'[11]Depr Exp'!L5739</f>
        <v>-227.86</v>
      </c>
      <c r="M5739" s="144"/>
      <c r="N5739" s="144"/>
    </row>
    <row r="5740" spans="1:14">
      <c r="A5740" s="529" t="str">
        <f>'[11]Depr Exp'!A5740</f>
        <v>E3911 GEN Office F&amp;E, GLD OP old</v>
      </c>
      <c r="B5740" s="529" t="str">
        <f>'[11]Depr Exp'!B5740</f>
        <v>E3911 GEN Office F&amp;E, GLD OP old-2</v>
      </c>
      <c r="C5740" s="529" t="str">
        <f>'[11]Depr Exp'!C5740</f>
        <v>403E</v>
      </c>
      <c r="D5740" s="529"/>
      <c r="E5740" s="530">
        <f>'[11]Depr Exp'!E5740</f>
        <v>43159</v>
      </c>
      <c r="F5740" s="531">
        <f>'[11]Depr Exp'!F5740</f>
        <v>13444.03</v>
      </c>
      <c r="G5740" s="532" t="str">
        <f>'[11]Depr Exp'!G5740</f>
        <v>End of Life</v>
      </c>
      <c r="H5740" s="533">
        <f>'[11]Depr Exp'!H5740</f>
        <v>227.86</v>
      </c>
      <c r="I5740" s="531">
        <f>'[11]Depr Exp'!I5740</f>
        <v>0</v>
      </c>
      <c r="J5740" s="532" t="str">
        <f>'[11]Depr Exp'!J5740</f>
        <v>End of Life</v>
      </c>
      <c r="K5740" s="534">
        <f>'[11]Depr Exp'!K5740</f>
        <v>0</v>
      </c>
      <c r="L5740" s="533">
        <f>'[11]Depr Exp'!L5740</f>
        <v>-227.86</v>
      </c>
      <c r="M5740" s="144"/>
      <c r="N5740" s="144"/>
    </row>
    <row r="5741" spans="1:14">
      <c r="A5741" s="529" t="str">
        <f>'[11]Depr Exp'!A5741</f>
        <v>E3911 GEN Office F&amp;E, GLD OP old</v>
      </c>
      <c r="B5741" s="529" t="str">
        <f>'[11]Depr Exp'!B5741</f>
        <v>E3911 GEN Office F&amp;E, GLD OP old-3</v>
      </c>
      <c r="C5741" s="529" t="str">
        <f>'[11]Depr Exp'!C5741</f>
        <v>403E</v>
      </c>
      <c r="D5741" s="529"/>
      <c r="E5741" s="530">
        <f>'[11]Depr Exp'!E5741</f>
        <v>43190</v>
      </c>
      <c r="F5741" s="531">
        <f>'[11]Depr Exp'!F5741</f>
        <v>13216.17</v>
      </c>
      <c r="G5741" s="532" t="str">
        <f>'[11]Depr Exp'!G5741</f>
        <v>End of Life</v>
      </c>
      <c r="H5741" s="533">
        <f>'[11]Depr Exp'!H5741</f>
        <v>227.87</v>
      </c>
      <c r="I5741" s="531">
        <f>'[11]Depr Exp'!I5741</f>
        <v>0</v>
      </c>
      <c r="J5741" s="532" t="str">
        <f>'[11]Depr Exp'!J5741</f>
        <v>End of Life</v>
      </c>
      <c r="K5741" s="534">
        <f>'[11]Depr Exp'!K5741</f>
        <v>0</v>
      </c>
      <c r="L5741" s="533">
        <f>'[11]Depr Exp'!L5741</f>
        <v>-227.87</v>
      </c>
      <c r="M5741" s="144"/>
      <c r="N5741" s="144"/>
    </row>
    <row r="5742" spans="1:14">
      <c r="A5742" s="529" t="str">
        <f>'[11]Depr Exp'!A5742</f>
        <v>E3911 GEN Office F&amp;E, GLD OP old</v>
      </c>
      <c r="B5742" s="529" t="str">
        <f>'[11]Depr Exp'!B5742</f>
        <v>E3911 GEN Office F&amp;E, GLD OP old-4</v>
      </c>
      <c r="C5742" s="529" t="str">
        <f>'[11]Depr Exp'!C5742</f>
        <v>403E</v>
      </c>
      <c r="D5742" s="529"/>
      <c r="E5742" s="530">
        <f>'[11]Depr Exp'!E5742</f>
        <v>43220</v>
      </c>
      <c r="F5742" s="531">
        <f>'[11]Depr Exp'!F5742</f>
        <v>12988.3</v>
      </c>
      <c r="G5742" s="532" t="str">
        <f>'[11]Depr Exp'!G5742</f>
        <v>End of Life</v>
      </c>
      <c r="H5742" s="533">
        <f>'[11]Depr Exp'!H5742</f>
        <v>227.86</v>
      </c>
      <c r="I5742" s="531">
        <f>'[11]Depr Exp'!I5742</f>
        <v>0</v>
      </c>
      <c r="J5742" s="532" t="str">
        <f>'[11]Depr Exp'!J5742</f>
        <v>End of Life</v>
      </c>
      <c r="K5742" s="534">
        <f>'[11]Depr Exp'!K5742</f>
        <v>0</v>
      </c>
      <c r="L5742" s="533">
        <f>'[11]Depr Exp'!L5742</f>
        <v>-227.86</v>
      </c>
      <c r="M5742" s="144"/>
      <c r="N5742" s="144"/>
    </row>
    <row r="5743" spans="1:14">
      <c r="A5743" s="529" t="str">
        <f>'[11]Depr Exp'!A5743</f>
        <v>E3911 GEN Office F&amp;E, GLD OP old</v>
      </c>
      <c r="B5743" s="529" t="str">
        <f>'[11]Depr Exp'!B5743</f>
        <v>E3911 GEN Office F&amp;E, GLD OP old-5</v>
      </c>
      <c r="C5743" s="529" t="str">
        <f>'[11]Depr Exp'!C5743</f>
        <v>403E</v>
      </c>
      <c r="D5743" s="529"/>
      <c r="E5743" s="530">
        <f>'[11]Depr Exp'!E5743</f>
        <v>43251</v>
      </c>
      <c r="F5743" s="531">
        <f>'[11]Depr Exp'!F5743</f>
        <v>12760.44</v>
      </c>
      <c r="G5743" s="532" t="str">
        <f>'[11]Depr Exp'!G5743</f>
        <v>End of Life</v>
      </c>
      <c r="H5743" s="533">
        <f>'[11]Depr Exp'!H5743</f>
        <v>227.87</v>
      </c>
      <c r="I5743" s="531">
        <f>'[11]Depr Exp'!I5743</f>
        <v>0</v>
      </c>
      <c r="J5743" s="532" t="str">
        <f>'[11]Depr Exp'!J5743</f>
        <v>End of Life</v>
      </c>
      <c r="K5743" s="534">
        <f>'[11]Depr Exp'!K5743</f>
        <v>0</v>
      </c>
      <c r="L5743" s="533">
        <f>'[11]Depr Exp'!L5743</f>
        <v>-227.87</v>
      </c>
      <c r="M5743" s="144"/>
      <c r="N5743" s="144"/>
    </row>
    <row r="5744" spans="1:14">
      <c r="A5744" s="529" t="str">
        <f>'[11]Depr Exp'!A5744</f>
        <v>E3911 GEN Office F&amp;E, GLD OP old</v>
      </c>
      <c r="B5744" s="529" t="str">
        <f>'[11]Depr Exp'!B5744</f>
        <v>E3911 GEN Office F&amp;E, GLD OP old-6</v>
      </c>
      <c r="C5744" s="529" t="str">
        <f>'[11]Depr Exp'!C5744</f>
        <v>403E</v>
      </c>
      <c r="D5744" s="529"/>
      <c r="E5744" s="530">
        <f>'[11]Depr Exp'!E5744</f>
        <v>43281</v>
      </c>
      <c r="F5744" s="531">
        <f>'[11]Depr Exp'!F5744</f>
        <v>12532.57</v>
      </c>
      <c r="G5744" s="532" t="str">
        <f>'[11]Depr Exp'!G5744</f>
        <v>End of Life</v>
      </c>
      <c r="H5744" s="533">
        <f>'[11]Depr Exp'!H5744</f>
        <v>227.86</v>
      </c>
      <c r="I5744" s="531">
        <f>'[11]Depr Exp'!I5744</f>
        <v>0</v>
      </c>
      <c r="J5744" s="532" t="str">
        <f>'[11]Depr Exp'!J5744</f>
        <v>End of Life</v>
      </c>
      <c r="K5744" s="534">
        <f>'[11]Depr Exp'!K5744</f>
        <v>0</v>
      </c>
      <c r="L5744" s="533">
        <f>'[11]Depr Exp'!L5744</f>
        <v>-227.86</v>
      </c>
      <c r="M5744" s="144"/>
      <c r="N5744" s="144"/>
    </row>
    <row r="5745" spans="1:14">
      <c r="A5745" s="529" t="str">
        <f>'[11]Depr Exp'!A5745</f>
        <v>E3911 GEN Office F&amp;E, GLD OP old</v>
      </c>
      <c r="B5745" s="529" t="str">
        <f>'[11]Depr Exp'!B5745</f>
        <v>E3911 GEN Office F&amp;E, GLD OP old-7</v>
      </c>
      <c r="C5745" s="529" t="str">
        <f>'[11]Depr Exp'!C5745</f>
        <v>403E</v>
      </c>
      <c r="D5745" s="529"/>
      <c r="E5745" s="530">
        <f>'[11]Depr Exp'!E5745</f>
        <v>43312</v>
      </c>
      <c r="F5745" s="531">
        <f>'[11]Depr Exp'!F5745</f>
        <v>0</v>
      </c>
      <c r="G5745" s="532" t="str">
        <f>'[11]Depr Exp'!G5745</f>
        <v>End of Life</v>
      </c>
      <c r="H5745" s="533">
        <f>'[11]Depr Exp'!H5745</f>
        <v>0</v>
      </c>
      <c r="I5745" s="531">
        <f>'[11]Depr Exp'!I5745</f>
        <v>0</v>
      </c>
      <c r="J5745" s="532" t="str">
        <f>'[11]Depr Exp'!J5745</f>
        <v>End of Life</v>
      </c>
      <c r="K5745" s="534">
        <f>'[11]Depr Exp'!K5745</f>
        <v>0</v>
      </c>
      <c r="L5745" s="533">
        <f>'[11]Depr Exp'!L5745</f>
        <v>0</v>
      </c>
      <c r="M5745" s="144"/>
      <c r="N5745" s="144"/>
    </row>
    <row r="5746" spans="1:14">
      <c r="A5746" s="529" t="str">
        <f>'[11]Depr Exp'!A5746</f>
        <v>E3911 GEN Office F&amp;E, GLD OP old</v>
      </c>
      <c r="B5746" s="529" t="str">
        <f>'[11]Depr Exp'!B5746</f>
        <v>E3911 GEN Office F&amp;E, GLD OP old-8</v>
      </c>
      <c r="C5746" s="529" t="str">
        <f>'[11]Depr Exp'!C5746</f>
        <v>403E</v>
      </c>
      <c r="D5746" s="529"/>
      <c r="E5746" s="530">
        <f>'[11]Depr Exp'!E5746</f>
        <v>43343</v>
      </c>
      <c r="F5746" s="531">
        <f>'[11]Depr Exp'!F5746</f>
        <v>0</v>
      </c>
      <c r="G5746" s="532" t="str">
        <f>'[11]Depr Exp'!G5746</f>
        <v>End of Life</v>
      </c>
      <c r="H5746" s="533">
        <f>'[11]Depr Exp'!H5746</f>
        <v>0</v>
      </c>
      <c r="I5746" s="531">
        <f>'[11]Depr Exp'!I5746</f>
        <v>0</v>
      </c>
      <c r="J5746" s="532" t="str">
        <f>'[11]Depr Exp'!J5746</f>
        <v>End of Life</v>
      </c>
      <c r="K5746" s="534">
        <f>'[11]Depr Exp'!K5746</f>
        <v>0</v>
      </c>
      <c r="L5746" s="533">
        <f>'[11]Depr Exp'!L5746</f>
        <v>0</v>
      </c>
      <c r="M5746" s="144"/>
      <c r="N5746" s="144"/>
    </row>
    <row r="5747" spans="1:14">
      <c r="A5747" s="529" t="str">
        <f>'[11]Depr Exp'!A5747</f>
        <v>E3911 GEN Office F&amp;E, GLD OP old</v>
      </c>
      <c r="B5747" s="529" t="str">
        <f>'[11]Depr Exp'!B5747</f>
        <v>E3911 GEN Office F&amp;E, GLD OP old-9</v>
      </c>
      <c r="C5747" s="529" t="str">
        <f>'[11]Depr Exp'!C5747</f>
        <v>403E</v>
      </c>
      <c r="D5747" s="529"/>
      <c r="E5747" s="530">
        <f>'[11]Depr Exp'!E5747</f>
        <v>43373</v>
      </c>
      <c r="F5747" s="531">
        <f>'[11]Depr Exp'!F5747</f>
        <v>0</v>
      </c>
      <c r="G5747" s="532" t="str">
        <f>'[11]Depr Exp'!G5747</f>
        <v>End of Life</v>
      </c>
      <c r="H5747" s="533">
        <f>'[11]Depr Exp'!H5747</f>
        <v>0</v>
      </c>
      <c r="I5747" s="531">
        <f>'[11]Depr Exp'!I5747</f>
        <v>0</v>
      </c>
      <c r="J5747" s="532" t="str">
        <f>'[11]Depr Exp'!J5747</f>
        <v>End of Life</v>
      </c>
      <c r="K5747" s="534">
        <f>'[11]Depr Exp'!K5747</f>
        <v>0</v>
      </c>
      <c r="L5747" s="533">
        <f>'[11]Depr Exp'!L5747</f>
        <v>0</v>
      </c>
      <c r="M5747" s="144"/>
      <c r="N5747" s="144"/>
    </row>
    <row r="5748" spans="1:14">
      <c r="A5748" s="529" t="str">
        <f>'[11]Depr Exp'!A5748</f>
        <v>E3911 GEN Office F&amp;E, GLD OP old</v>
      </c>
      <c r="B5748" s="529" t="str">
        <f>'[11]Depr Exp'!B5748</f>
        <v>E3911 GEN Office F&amp;E, GLD OP old-10</v>
      </c>
      <c r="C5748" s="529" t="str">
        <f>'[11]Depr Exp'!C5748</f>
        <v>403E</v>
      </c>
      <c r="D5748" s="529"/>
      <c r="E5748" s="530">
        <f>'[11]Depr Exp'!E5748</f>
        <v>43404</v>
      </c>
      <c r="F5748" s="531">
        <f>'[11]Depr Exp'!F5748</f>
        <v>0</v>
      </c>
      <c r="G5748" s="532" t="str">
        <f>'[11]Depr Exp'!G5748</f>
        <v>End of Life</v>
      </c>
      <c r="H5748" s="533">
        <f>'[11]Depr Exp'!H5748</f>
        <v>0</v>
      </c>
      <c r="I5748" s="531">
        <f>'[11]Depr Exp'!I5748</f>
        <v>0</v>
      </c>
      <c r="J5748" s="532" t="str">
        <f>'[11]Depr Exp'!J5748</f>
        <v>End of Life</v>
      </c>
      <c r="K5748" s="534">
        <f>'[11]Depr Exp'!K5748</f>
        <v>0</v>
      </c>
      <c r="L5748" s="533">
        <f>'[11]Depr Exp'!L5748</f>
        <v>0</v>
      </c>
      <c r="M5748" s="144"/>
      <c r="N5748" s="144"/>
    </row>
    <row r="5749" spans="1:14">
      <c r="A5749" s="529" t="str">
        <f>'[11]Depr Exp'!A5749</f>
        <v>E3911 GEN Office F&amp;E, GLD OP old</v>
      </c>
      <c r="B5749" s="529" t="str">
        <f>'[11]Depr Exp'!B5749</f>
        <v>E3911 GEN Office F&amp;E, GLD OP old-11</v>
      </c>
      <c r="C5749" s="529" t="str">
        <f>'[11]Depr Exp'!C5749</f>
        <v>403E</v>
      </c>
      <c r="D5749" s="529"/>
      <c r="E5749" s="530">
        <f>'[11]Depr Exp'!E5749</f>
        <v>43434</v>
      </c>
      <c r="F5749" s="531">
        <f>'[11]Depr Exp'!F5749</f>
        <v>0</v>
      </c>
      <c r="G5749" s="532" t="str">
        <f>'[11]Depr Exp'!G5749</f>
        <v>End of Life</v>
      </c>
      <c r="H5749" s="533">
        <f>'[11]Depr Exp'!H5749</f>
        <v>0</v>
      </c>
      <c r="I5749" s="531">
        <f>'[11]Depr Exp'!I5749</f>
        <v>0</v>
      </c>
      <c r="J5749" s="532" t="str">
        <f>'[11]Depr Exp'!J5749</f>
        <v>End of Life</v>
      </c>
      <c r="K5749" s="534">
        <f>'[11]Depr Exp'!K5749</f>
        <v>0</v>
      </c>
      <c r="L5749" s="533">
        <f>'[11]Depr Exp'!L5749</f>
        <v>0</v>
      </c>
      <c r="M5749" s="144"/>
      <c r="N5749" s="144"/>
    </row>
    <row r="5750" spans="1:14">
      <c r="A5750" s="529" t="str">
        <f>'[11]Depr Exp'!A5750</f>
        <v>E3911 GEN Office F&amp;E, GLD OP old</v>
      </c>
      <c r="B5750" s="529" t="str">
        <f>'[11]Depr Exp'!B5750</f>
        <v>E3911 GEN Office F&amp;E, GLD OP old-12</v>
      </c>
      <c r="C5750" s="529" t="str">
        <f>'[11]Depr Exp'!C5750</f>
        <v>403E</v>
      </c>
      <c r="D5750" s="529"/>
      <c r="E5750" s="530">
        <f>'[11]Depr Exp'!E5750</f>
        <v>43465</v>
      </c>
      <c r="F5750" s="531">
        <f>'[11]Depr Exp'!F5750</f>
        <v>0</v>
      </c>
      <c r="G5750" s="532" t="str">
        <f>'[11]Depr Exp'!G5750</f>
        <v>End of Life</v>
      </c>
      <c r="H5750" s="533">
        <f>'[11]Depr Exp'!H5750</f>
        <v>0</v>
      </c>
      <c r="I5750" s="531">
        <f>'[11]Depr Exp'!I5750</f>
        <v>0</v>
      </c>
      <c r="J5750" s="532" t="str">
        <f>'[11]Depr Exp'!J5750</f>
        <v>End of Life</v>
      </c>
      <c r="K5750" s="534">
        <f>'[11]Depr Exp'!K5750</f>
        <v>0</v>
      </c>
      <c r="L5750" s="533">
        <f>'[11]Depr Exp'!L5750</f>
        <v>0</v>
      </c>
      <c r="M5750" s="144"/>
      <c r="N5750" s="144"/>
    </row>
    <row r="5751" spans="1:14" ht="15.75" thickBot="1">
      <c r="A5751" s="280" t="str">
        <f>'[11]Depr Exp'!A5751</f>
        <v>E3911 GEN Office F&amp;E, GLD OP old Total</v>
      </c>
      <c r="B5751" s="143">
        <f>'[11]Depr Exp'!B5751</f>
        <v>0</v>
      </c>
      <c r="C5751" s="142" t="str">
        <f>'[11]Depr Exp'!C5751</f>
        <v>EGEN</v>
      </c>
      <c r="D5751" s="143"/>
      <c r="E5751" s="281" t="str">
        <f>'[11]Depr Exp'!E5751</f>
        <v>Total</v>
      </c>
      <c r="F5751" s="124">
        <f>'[11]Depr Exp'!F5751</f>
        <v>0</v>
      </c>
      <c r="G5751" s="143">
        <f>'[11]Depr Exp'!G5751</f>
        <v>0</v>
      </c>
      <c r="H5751" s="286">
        <f>'[11]Depr Exp'!H5751</f>
        <v>1367.1800000000003</v>
      </c>
      <c r="I5751" s="124">
        <f>'[11]Depr Exp'!I5751</f>
        <v>0</v>
      </c>
      <c r="J5751" s="143">
        <f>'[11]Depr Exp'!J5751</f>
        <v>0</v>
      </c>
      <c r="K5751" s="286">
        <f>'[11]Depr Exp'!K5751</f>
        <v>0</v>
      </c>
      <c r="L5751" s="286">
        <f>'[11]Depr Exp'!L5751</f>
        <v>-1367.18</v>
      </c>
      <c r="M5751" s="144"/>
      <c r="N5751" s="144"/>
    </row>
    <row r="5752" spans="1:14" ht="13.5" thickTop="1">
      <c r="A5752" s="144" t="str">
        <f>'[11]Depr Exp'!A5752</f>
        <v>E3911 GEN Office F&amp;E, LBK #3</v>
      </c>
      <c r="B5752" s="144" t="str">
        <f>'[11]Depr Exp'!B5752</f>
        <v>E3911 GEN Office F&amp;E, LBK #3-1</v>
      </c>
      <c r="C5752" s="144" t="str">
        <f>'[11]Depr Exp'!C5752</f>
        <v>403E</v>
      </c>
      <c r="D5752" s="144"/>
      <c r="E5752" s="282">
        <f>'[11]Depr Exp'!E5752</f>
        <v>43131</v>
      </c>
      <c r="F5752" s="523">
        <f>'[11]Depr Exp'!F5752</f>
        <v>45505.08</v>
      </c>
      <c r="G5752" s="305">
        <f>'[11]Depr Exp'!G5752</f>
        <v>0.05</v>
      </c>
      <c r="H5752" s="524">
        <f>'[11]Depr Exp'!H5752</f>
        <v>189.6</v>
      </c>
      <c r="I5752" s="523">
        <f>'[11]Depr Exp'!I5752</f>
        <v>45505.08</v>
      </c>
      <c r="J5752" s="305">
        <f>'[11]Depr Exp'!J5752</f>
        <v>0.05</v>
      </c>
      <c r="K5752" s="373">
        <f>'[11]Depr Exp'!K5752</f>
        <v>189.60450000000003</v>
      </c>
      <c r="L5752" s="524">
        <f>'[11]Depr Exp'!L5752</f>
        <v>0</v>
      </c>
      <c r="M5752" s="144"/>
      <c r="N5752" s="144"/>
    </row>
    <row r="5753" spans="1:14">
      <c r="A5753" s="144" t="str">
        <f>'[11]Depr Exp'!A5753</f>
        <v>E3911 GEN Office F&amp;E, LBK #3</v>
      </c>
      <c r="B5753" s="144" t="str">
        <f>'[11]Depr Exp'!B5753</f>
        <v>E3911 GEN Office F&amp;E, LBK #3-2</v>
      </c>
      <c r="C5753" s="144" t="str">
        <f>'[11]Depr Exp'!C5753</f>
        <v>403E</v>
      </c>
      <c r="D5753" s="144"/>
      <c r="E5753" s="282">
        <f>'[11]Depr Exp'!E5753</f>
        <v>43159</v>
      </c>
      <c r="F5753" s="523">
        <f>'[11]Depr Exp'!F5753</f>
        <v>45505.08</v>
      </c>
      <c r="G5753" s="305">
        <f>'[11]Depr Exp'!G5753</f>
        <v>0.05</v>
      </c>
      <c r="H5753" s="524">
        <f>'[11]Depr Exp'!H5753</f>
        <v>189.6</v>
      </c>
      <c r="I5753" s="523">
        <f>'[11]Depr Exp'!I5753</f>
        <v>45505.08</v>
      </c>
      <c r="J5753" s="305">
        <f>'[11]Depr Exp'!J5753</f>
        <v>0.05</v>
      </c>
      <c r="K5753" s="373">
        <f>'[11]Depr Exp'!K5753</f>
        <v>189.60450000000003</v>
      </c>
      <c r="L5753" s="524">
        <f>'[11]Depr Exp'!L5753</f>
        <v>0</v>
      </c>
      <c r="M5753" s="144"/>
      <c r="N5753" s="144"/>
    </row>
    <row r="5754" spans="1:14">
      <c r="A5754" s="144" t="str">
        <f>'[11]Depr Exp'!A5754</f>
        <v>E3911 GEN Office F&amp;E, LBK #3</v>
      </c>
      <c r="B5754" s="144" t="str">
        <f>'[11]Depr Exp'!B5754</f>
        <v>E3911 GEN Office F&amp;E, LBK #3-3</v>
      </c>
      <c r="C5754" s="144" t="str">
        <f>'[11]Depr Exp'!C5754</f>
        <v>403E</v>
      </c>
      <c r="D5754" s="144"/>
      <c r="E5754" s="282">
        <f>'[11]Depr Exp'!E5754</f>
        <v>43190</v>
      </c>
      <c r="F5754" s="523">
        <f>'[11]Depr Exp'!F5754</f>
        <v>45505.08</v>
      </c>
      <c r="G5754" s="305">
        <f>'[11]Depr Exp'!G5754</f>
        <v>0.05</v>
      </c>
      <c r="H5754" s="524">
        <f>'[11]Depr Exp'!H5754</f>
        <v>189.6</v>
      </c>
      <c r="I5754" s="523">
        <f>'[11]Depr Exp'!I5754</f>
        <v>45505.08</v>
      </c>
      <c r="J5754" s="305">
        <f>'[11]Depr Exp'!J5754</f>
        <v>0.05</v>
      </c>
      <c r="K5754" s="373">
        <f>'[11]Depr Exp'!K5754</f>
        <v>189.60450000000003</v>
      </c>
      <c r="L5754" s="524">
        <f>'[11]Depr Exp'!L5754</f>
        <v>0</v>
      </c>
      <c r="M5754" s="144"/>
      <c r="N5754" s="144"/>
    </row>
    <row r="5755" spans="1:14">
      <c r="A5755" s="144" t="str">
        <f>'[11]Depr Exp'!A5755</f>
        <v>E3911 GEN Office F&amp;E, LBK #3</v>
      </c>
      <c r="B5755" s="144" t="str">
        <f>'[11]Depr Exp'!B5755</f>
        <v>E3911 GEN Office F&amp;E, LBK #3-4</v>
      </c>
      <c r="C5755" s="144" t="str">
        <f>'[11]Depr Exp'!C5755</f>
        <v>403E</v>
      </c>
      <c r="D5755" s="144"/>
      <c r="E5755" s="282">
        <f>'[11]Depr Exp'!E5755</f>
        <v>43220</v>
      </c>
      <c r="F5755" s="523">
        <f>'[11]Depr Exp'!F5755</f>
        <v>45505.08</v>
      </c>
      <c r="G5755" s="305">
        <f>'[11]Depr Exp'!G5755</f>
        <v>0.05</v>
      </c>
      <c r="H5755" s="524">
        <f>'[11]Depr Exp'!H5755</f>
        <v>189.6</v>
      </c>
      <c r="I5755" s="523">
        <f>'[11]Depr Exp'!I5755</f>
        <v>45505.08</v>
      </c>
      <c r="J5755" s="305">
        <f>'[11]Depr Exp'!J5755</f>
        <v>0.05</v>
      </c>
      <c r="K5755" s="373">
        <f>'[11]Depr Exp'!K5755</f>
        <v>189.60450000000003</v>
      </c>
      <c r="L5755" s="524">
        <f>'[11]Depr Exp'!L5755</f>
        <v>0</v>
      </c>
      <c r="M5755" s="144"/>
      <c r="N5755" s="144"/>
    </row>
    <row r="5756" spans="1:14">
      <c r="A5756" s="144" t="str">
        <f>'[11]Depr Exp'!A5756</f>
        <v>E3911 GEN Office F&amp;E, LBK #3</v>
      </c>
      <c r="B5756" s="144" t="str">
        <f>'[11]Depr Exp'!B5756</f>
        <v>E3911 GEN Office F&amp;E, LBK #3-5</v>
      </c>
      <c r="C5756" s="144" t="str">
        <f>'[11]Depr Exp'!C5756</f>
        <v>403E</v>
      </c>
      <c r="D5756" s="144"/>
      <c r="E5756" s="282">
        <f>'[11]Depr Exp'!E5756</f>
        <v>43251</v>
      </c>
      <c r="F5756" s="523">
        <f>'[11]Depr Exp'!F5756</f>
        <v>45505.08</v>
      </c>
      <c r="G5756" s="305">
        <f>'[11]Depr Exp'!G5756</f>
        <v>0.05</v>
      </c>
      <c r="H5756" s="524">
        <f>'[11]Depr Exp'!H5756</f>
        <v>189.6</v>
      </c>
      <c r="I5756" s="523">
        <f>'[11]Depr Exp'!I5756</f>
        <v>45505.08</v>
      </c>
      <c r="J5756" s="305">
        <f>'[11]Depr Exp'!J5756</f>
        <v>0.05</v>
      </c>
      <c r="K5756" s="373">
        <f>'[11]Depr Exp'!K5756</f>
        <v>189.60450000000003</v>
      </c>
      <c r="L5756" s="524">
        <f>'[11]Depr Exp'!L5756</f>
        <v>0</v>
      </c>
      <c r="M5756" s="144"/>
      <c r="N5756" s="144"/>
    </row>
    <row r="5757" spans="1:14">
      <c r="A5757" s="144" t="str">
        <f>'[11]Depr Exp'!A5757</f>
        <v>E3911 GEN Office F&amp;E, LBK #3</v>
      </c>
      <c r="B5757" s="144" t="str">
        <f>'[11]Depr Exp'!B5757</f>
        <v>E3911 GEN Office F&amp;E, LBK #3-6</v>
      </c>
      <c r="C5757" s="144" t="str">
        <f>'[11]Depr Exp'!C5757</f>
        <v>403E</v>
      </c>
      <c r="D5757" s="144"/>
      <c r="E5757" s="282">
        <f>'[11]Depr Exp'!E5757</f>
        <v>43281</v>
      </c>
      <c r="F5757" s="523">
        <f>'[11]Depr Exp'!F5757</f>
        <v>45505.08</v>
      </c>
      <c r="G5757" s="305">
        <f>'[11]Depr Exp'!G5757</f>
        <v>0.05</v>
      </c>
      <c r="H5757" s="524">
        <f>'[11]Depr Exp'!H5757</f>
        <v>189.6</v>
      </c>
      <c r="I5757" s="523">
        <f>'[11]Depr Exp'!I5757</f>
        <v>45505.08</v>
      </c>
      <c r="J5757" s="305">
        <f>'[11]Depr Exp'!J5757</f>
        <v>0.05</v>
      </c>
      <c r="K5757" s="373">
        <f>'[11]Depr Exp'!K5757</f>
        <v>189.60450000000003</v>
      </c>
      <c r="L5757" s="524">
        <f>'[11]Depr Exp'!L5757</f>
        <v>0</v>
      </c>
      <c r="M5757" s="144"/>
      <c r="N5757" s="144"/>
    </row>
    <row r="5758" spans="1:14">
      <c r="A5758" s="144" t="str">
        <f>'[11]Depr Exp'!A5758</f>
        <v>E3911 GEN Office F&amp;E, LBK #3</v>
      </c>
      <c r="B5758" s="144" t="str">
        <f>'[11]Depr Exp'!B5758</f>
        <v>E3911 GEN Office F&amp;E, LBK #3-7</v>
      </c>
      <c r="C5758" s="144" t="str">
        <f>'[11]Depr Exp'!C5758</f>
        <v>403E</v>
      </c>
      <c r="D5758" s="144"/>
      <c r="E5758" s="282">
        <f>'[11]Depr Exp'!E5758</f>
        <v>43312</v>
      </c>
      <c r="F5758" s="523">
        <f>'[11]Depr Exp'!F5758</f>
        <v>45505.08</v>
      </c>
      <c r="G5758" s="305">
        <f>'[11]Depr Exp'!G5758</f>
        <v>0.05</v>
      </c>
      <c r="H5758" s="524">
        <f>'[11]Depr Exp'!H5758</f>
        <v>189.6</v>
      </c>
      <c r="I5758" s="523">
        <f>'[11]Depr Exp'!I5758</f>
        <v>45505.08</v>
      </c>
      <c r="J5758" s="305">
        <f>'[11]Depr Exp'!J5758</f>
        <v>0.05</v>
      </c>
      <c r="K5758" s="373">
        <f>'[11]Depr Exp'!K5758</f>
        <v>189.60450000000003</v>
      </c>
      <c r="L5758" s="524">
        <f>'[11]Depr Exp'!L5758</f>
        <v>0</v>
      </c>
      <c r="M5758" s="144"/>
      <c r="N5758" s="144"/>
    </row>
    <row r="5759" spans="1:14">
      <c r="A5759" s="144" t="str">
        <f>'[11]Depr Exp'!A5759</f>
        <v>E3911 GEN Office F&amp;E, LBK #3</v>
      </c>
      <c r="B5759" s="144" t="str">
        <f>'[11]Depr Exp'!B5759</f>
        <v>E3911 GEN Office F&amp;E, LBK #3-8</v>
      </c>
      <c r="C5759" s="144" t="str">
        <f>'[11]Depr Exp'!C5759</f>
        <v>403E</v>
      </c>
      <c r="D5759" s="144"/>
      <c r="E5759" s="282">
        <f>'[11]Depr Exp'!E5759</f>
        <v>43343</v>
      </c>
      <c r="F5759" s="523">
        <f>'[11]Depr Exp'!F5759</f>
        <v>45505.08</v>
      </c>
      <c r="G5759" s="305">
        <f>'[11]Depr Exp'!G5759</f>
        <v>0.05</v>
      </c>
      <c r="H5759" s="524">
        <f>'[11]Depr Exp'!H5759</f>
        <v>189.6</v>
      </c>
      <c r="I5759" s="523">
        <f>'[11]Depr Exp'!I5759</f>
        <v>45505.08</v>
      </c>
      <c r="J5759" s="305">
        <f>'[11]Depr Exp'!J5759</f>
        <v>0.05</v>
      </c>
      <c r="K5759" s="373">
        <f>'[11]Depr Exp'!K5759</f>
        <v>189.60450000000003</v>
      </c>
      <c r="L5759" s="524">
        <f>'[11]Depr Exp'!L5759</f>
        <v>0</v>
      </c>
      <c r="M5759" s="144"/>
      <c r="N5759" s="144"/>
    </row>
    <row r="5760" spans="1:14">
      <c r="A5760" s="144" t="str">
        <f>'[11]Depr Exp'!A5760</f>
        <v>E3911 GEN Office F&amp;E, LBK #3</v>
      </c>
      <c r="B5760" s="144" t="str">
        <f>'[11]Depr Exp'!B5760</f>
        <v>E3911 GEN Office F&amp;E, LBK #3-9</v>
      </c>
      <c r="C5760" s="144" t="str">
        <f>'[11]Depr Exp'!C5760</f>
        <v>403E</v>
      </c>
      <c r="D5760" s="144"/>
      <c r="E5760" s="282">
        <f>'[11]Depr Exp'!E5760</f>
        <v>43373</v>
      </c>
      <c r="F5760" s="523">
        <f>'[11]Depr Exp'!F5760</f>
        <v>45505.08</v>
      </c>
      <c r="G5760" s="305">
        <f>'[11]Depr Exp'!G5760</f>
        <v>0.05</v>
      </c>
      <c r="H5760" s="524">
        <f>'[11]Depr Exp'!H5760</f>
        <v>189.6</v>
      </c>
      <c r="I5760" s="523">
        <f>'[11]Depr Exp'!I5760</f>
        <v>45505.08</v>
      </c>
      <c r="J5760" s="305">
        <f>'[11]Depr Exp'!J5760</f>
        <v>0.05</v>
      </c>
      <c r="K5760" s="373">
        <f>'[11]Depr Exp'!K5760</f>
        <v>189.60450000000003</v>
      </c>
      <c r="L5760" s="524">
        <f>'[11]Depr Exp'!L5760</f>
        <v>0</v>
      </c>
      <c r="M5760" s="144"/>
      <c r="N5760" s="144"/>
    </row>
    <row r="5761" spans="1:14">
      <c r="A5761" s="144" t="str">
        <f>'[11]Depr Exp'!A5761</f>
        <v>E3911 GEN Office F&amp;E, LBK #3</v>
      </c>
      <c r="B5761" s="144" t="str">
        <f>'[11]Depr Exp'!B5761</f>
        <v>E3911 GEN Office F&amp;E, LBK #3-10</v>
      </c>
      <c r="C5761" s="144" t="str">
        <f>'[11]Depr Exp'!C5761</f>
        <v>403E</v>
      </c>
      <c r="D5761" s="144"/>
      <c r="E5761" s="282">
        <f>'[11]Depr Exp'!E5761</f>
        <v>43404</v>
      </c>
      <c r="F5761" s="523">
        <f>'[11]Depr Exp'!F5761</f>
        <v>45505.08</v>
      </c>
      <c r="G5761" s="305">
        <f>'[11]Depr Exp'!G5761</f>
        <v>0.05</v>
      </c>
      <c r="H5761" s="524">
        <f>'[11]Depr Exp'!H5761</f>
        <v>189.6</v>
      </c>
      <c r="I5761" s="523">
        <f>'[11]Depr Exp'!I5761</f>
        <v>45505.08</v>
      </c>
      <c r="J5761" s="305">
        <f>'[11]Depr Exp'!J5761</f>
        <v>0.05</v>
      </c>
      <c r="K5761" s="373">
        <f>'[11]Depr Exp'!K5761</f>
        <v>189.60450000000003</v>
      </c>
      <c r="L5761" s="524">
        <f>'[11]Depr Exp'!L5761</f>
        <v>0</v>
      </c>
      <c r="M5761" s="144"/>
      <c r="N5761" s="144"/>
    </row>
    <row r="5762" spans="1:14">
      <c r="A5762" s="144" t="str">
        <f>'[11]Depr Exp'!A5762</f>
        <v>E3911 GEN Office F&amp;E, LBK #3</v>
      </c>
      <c r="B5762" s="144" t="str">
        <f>'[11]Depr Exp'!B5762</f>
        <v>E3911 GEN Office F&amp;E, LBK #3-11</v>
      </c>
      <c r="C5762" s="144" t="str">
        <f>'[11]Depr Exp'!C5762</f>
        <v>403E</v>
      </c>
      <c r="D5762" s="144"/>
      <c r="E5762" s="282">
        <f>'[11]Depr Exp'!E5762</f>
        <v>43434</v>
      </c>
      <c r="F5762" s="523">
        <f>'[11]Depr Exp'!F5762</f>
        <v>45505.08</v>
      </c>
      <c r="G5762" s="305">
        <f>'[11]Depr Exp'!G5762</f>
        <v>0.05</v>
      </c>
      <c r="H5762" s="524">
        <f>'[11]Depr Exp'!H5762</f>
        <v>189.6</v>
      </c>
      <c r="I5762" s="523">
        <f>'[11]Depr Exp'!I5762</f>
        <v>45505.08</v>
      </c>
      <c r="J5762" s="305">
        <f>'[11]Depr Exp'!J5762</f>
        <v>0.05</v>
      </c>
      <c r="K5762" s="373">
        <f>'[11]Depr Exp'!K5762</f>
        <v>189.60450000000003</v>
      </c>
      <c r="L5762" s="524">
        <f>'[11]Depr Exp'!L5762</f>
        <v>0</v>
      </c>
      <c r="M5762" s="144"/>
      <c r="N5762" s="144"/>
    </row>
    <row r="5763" spans="1:14">
      <c r="A5763" s="144" t="str">
        <f>'[11]Depr Exp'!A5763</f>
        <v>E3911 GEN Office F&amp;E, LBK #3</v>
      </c>
      <c r="B5763" s="144" t="str">
        <f>'[11]Depr Exp'!B5763</f>
        <v>E3911 GEN Office F&amp;E, LBK #3-12</v>
      </c>
      <c r="C5763" s="144" t="str">
        <f>'[11]Depr Exp'!C5763</f>
        <v>403E</v>
      </c>
      <c r="D5763" s="144"/>
      <c r="E5763" s="282">
        <f>'[11]Depr Exp'!E5763</f>
        <v>43465</v>
      </c>
      <c r="F5763" s="523">
        <f>'[11]Depr Exp'!F5763</f>
        <v>45505.08</v>
      </c>
      <c r="G5763" s="305">
        <f>'[11]Depr Exp'!G5763</f>
        <v>0.05</v>
      </c>
      <c r="H5763" s="524">
        <f>'[11]Depr Exp'!H5763</f>
        <v>189.6</v>
      </c>
      <c r="I5763" s="523">
        <f>'[11]Depr Exp'!I5763</f>
        <v>45505.08</v>
      </c>
      <c r="J5763" s="305">
        <f>'[11]Depr Exp'!J5763</f>
        <v>0.05</v>
      </c>
      <c r="K5763" s="373">
        <f>'[11]Depr Exp'!K5763</f>
        <v>189.60450000000003</v>
      </c>
      <c r="L5763" s="524">
        <f>'[11]Depr Exp'!L5763</f>
        <v>0</v>
      </c>
      <c r="M5763" s="144"/>
      <c r="N5763" s="144"/>
    </row>
    <row r="5764" spans="1:14" ht="15.75" thickBot="1">
      <c r="A5764" s="159" t="str">
        <f>'[11]Depr Exp'!A5764</f>
        <v>E3911 GEN Office F&amp;E, LBK #3 Total</v>
      </c>
      <c r="B5764" s="144">
        <f>'[11]Depr Exp'!B5764</f>
        <v>0</v>
      </c>
      <c r="C5764" s="502" t="str">
        <f>'[11]Depr Exp'!C5764</f>
        <v>EGEN</v>
      </c>
      <c r="D5764" s="144"/>
      <c r="E5764" s="281" t="str">
        <f>'[11]Depr Exp'!E5764</f>
        <v>Total</v>
      </c>
      <c r="F5764" s="141">
        <f>'[11]Depr Exp'!F5764</f>
        <v>0</v>
      </c>
      <c r="G5764" s="252">
        <f>'[11]Depr Exp'!G5764</f>
        <v>0</v>
      </c>
      <c r="H5764" s="286">
        <f>'[11]Depr Exp'!H5764</f>
        <v>2275.1999999999994</v>
      </c>
      <c r="I5764" s="141">
        <f>'[11]Depr Exp'!I5764</f>
        <v>0</v>
      </c>
      <c r="J5764" s="252">
        <f>'[11]Depr Exp'!J5764</f>
        <v>0</v>
      </c>
      <c r="K5764" s="286">
        <f>'[11]Depr Exp'!K5764</f>
        <v>2275.2539999999999</v>
      </c>
      <c r="L5764" s="286">
        <f>'[11]Depr Exp'!L5764</f>
        <v>0.05</v>
      </c>
      <c r="M5764" s="144"/>
      <c r="N5764" s="144"/>
    </row>
    <row r="5765" spans="1:14" ht="13.5" thickTop="1">
      <c r="A5765" s="144" t="str">
        <f>'[11]Depr Exp'!A5765</f>
        <v>E3911 GEN Office F&amp;E, Snoqualmie 1</v>
      </c>
      <c r="B5765" s="144" t="str">
        <f>'[11]Depr Exp'!B5765</f>
        <v>E3911 GEN Office F&amp;E, Snoqualmie 1-1</v>
      </c>
      <c r="C5765" s="144" t="str">
        <f>'[11]Depr Exp'!C5765</f>
        <v>403E</v>
      </c>
      <c r="D5765" s="144"/>
      <c r="E5765" s="282">
        <f>'[11]Depr Exp'!E5765</f>
        <v>43131</v>
      </c>
      <c r="F5765" s="523">
        <f>'[11]Depr Exp'!F5765</f>
        <v>21742.799999999999</v>
      </c>
      <c r="G5765" s="305">
        <f>'[11]Depr Exp'!G5765</f>
        <v>0.05</v>
      </c>
      <c r="H5765" s="524">
        <f>'[11]Depr Exp'!H5765</f>
        <v>90.6</v>
      </c>
      <c r="I5765" s="523">
        <f>'[11]Depr Exp'!I5765</f>
        <v>211697.27</v>
      </c>
      <c r="J5765" s="305">
        <f>'[11]Depr Exp'!J5765</f>
        <v>0.05</v>
      </c>
      <c r="K5765" s="373">
        <f>'[11]Depr Exp'!K5765</f>
        <v>882.07195833333333</v>
      </c>
      <c r="L5765" s="524">
        <f>'[11]Depr Exp'!L5765</f>
        <v>791.47</v>
      </c>
      <c r="M5765" s="144"/>
      <c r="N5765" s="144"/>
    </row>
    <row r="5766" spans="1:14">
      <c r="A5766" s="144" t="str">
        <f>'[11]Depr Exp'!A5766</f>
        <v>E3911 GEN Office F&amp;E, Snoqualmie 1</v>
      </c>
      <c r="B5766" s="144" t="str">
        <f>'[11]Depr Exp'!B5766</f>
        <v>E3911 GEN Office F&amp;E, Snoqualmie 1-2</v>
      </c>
      <c r="C5766" s="144" t="str">
        <f>'[11]Depr Exp'!C5766</f>
        <v>403E</v>
      </c>
      <c r="D5766" s="144"/>
      <c r="E5766" s="282">
        <f>'[11]Depr Exp'!E5766</f>
        <v>43159</v>
      </c>
      <c r="F5766" s="523">
        <f>'[11]Depr Exp'!F5766</f>
        <v>21742.799999999999</v>
      </c>
      <c r="G5766" s="305">
        <f>'[11]Depr Exp'!G5766</f>
        <v>0.05</v>
      </c>
      <c r="H5766" s="524">
        <f>'[11]Depr Exp'!H5766</f>
        <v>90.6</v>
      </c>
      <c r="I5766" s="523">
        <f>'[11]Depr Exp'!I5766</f>
        <v>211697.27</v>
      </c>
      <c r="J5766" s="305">
        <f>'[11]Depr Exp'!J5766</f>
        <v>0.05</v>
      </c>
      <c r="K5766" s="373">
        <f>'[11]Depr Exp'!K5766</f>
        <v>882.07195833333333</v>
      </c>
      <c r="L5766" s="524">
        <f>'[11]Depr Exp'!L5766</f>
        <v>791.47</v>
      </c>
      <c r="M5766" s="144"/>
      <c r="N5766" s="144"/>
    </row>
    <row r="5767" spans="1:14">
      <c r="A5767" s="144" t="str">
        <f>'[11]Depr Exp'!A5767</f>
        <v>E3911 GEN Office F&amp;E, Snoqualmie 1</v>
      </c>
      <c r="B5767" s="144" t="str">
        <f>'[11]Depr Exp'!B5767</f>
        <v>E3911 GEN Office F&amp;E, Snoqualmie 1-3</v>
      </c>
      <c r="C5767" s="144" t="str">
        <f>'[11]Depr Exp'!C5767</f>
        <v>403E</v>
      </c>
      <c r="D5767" s="144"/>
      <c r="E5767" s="282">
        <f>'[11]Depr Exp'!E5767</f>
        <v>43190</v>
      </c>
      <c r="F5767" s="523">
        <f>'[11]Depr Exp'!F5767</f>
        <v>21742.799999999999</v>
      </c>
      <c r="G5767" s="305">
        <f>'[11]Depr Exp'!G5767</f>
        <v>0.05</v>
      </c>
      <c r="H5767" s="524">
        <f>'[11]Depr Exp'!H5767</f>
        <v>90.6</v>
      </c>
      <c r="I5767" s="523">
        <f>'[11]Depr Exp'!I5767</f>
        <v>211697.27</v>
      </c>
      <c r="J5767" s="305">
        <f>'[11]Depr Exp'!J5767</f>
        <v>0.05</v>
      </c>
      <c r="K5767" s="373">
        <f>'[11]Depr Exp'!K5767</f>
        <v>882.07195833333333</v>
      </c>
      <c r="L5767" s="524">
        <f>'[11]Depr Exp'!L5767</f>
        <v>791.47</v>
      </c>
      <c r="M5767" s="144"/>
      <c r="N5767" s="144"/>
    </row>
    <row r="5768" spans="1:14">
      <c r="A5768" s="144" t="str">
        <f>'[11]Depr Exp'!A5768</f>
        <v>E3911 GEN Office F&amp;E, Snoqualmie 1</v>
      </c>
      <c r="B5768" s="144" t="str">
        <f>'[11]Depr Exp'!B5768</f>
        <v>E3911 GEN Office F&amp;E, Snoqualmie 1-4</v>
      </c>
      <c r="C5768" s="144" t="str">
        <f>'[11]Depr Exp'!C5768</f>
        <v>403E</v>
      </c>
      <c r="D5768" s="144"/>
      <c r="E5768" s="282">
        <f>'[11]Depr Exp'!E5768</f>
        <v>43220</v>
      </c>
      <c r="F5768" s="523">
        <f>'[11]Depr Exp'!F5768</f>
        <v>21742.799999999999</v>
      </c>
      <c r="G5768" s="305">
        <f>'[11]Depr Exp'!G5768</f>
        <v>0.05</v>
      </c>
      <c r="H5768" s="524">
        <f>'[11]Depr Exp'!H5768</f>
        <v>90.6</v>
      </c>
      <c r="I5768" s="523">
        <f>'[11]Depr Exp'!I5768</f>
        <v>211697.27</v>
      </c>
      <c r="J5768" s="305">
        <f>'[11]Depr Exp'!J5768</f>
        <v>0.05</v>
      </c>
      <c r="K5768" s="373">
        <f>'[11]Depr Exp'!K5768</f>
        <v>882.07195833333333</v>
      </c>
      <c r="L5768" s="524">
        <f>'[11]Depr Exp'!L5768</f>
        <v>791.47</v>
      </c>
      <c r="M5768" s="144"/>
      <c r="N5768" s="144"/>
    </row>
    <row r="5769" spans="1:14">
      <c r="A5769" s="144" t="str">
        <f>'[11]Depr Exp'!A5769</f>
        <v>E3911 GEN Office F&amp;E, Snoqualmie 1</v>
      </c>
      <c r="B5769" s="144" t="str">
        <f>'[11]Depr Exp'!B5769</f>
        <v>E3911 GEN Office F&amp;E, Snoqualmie 1-5</v>
      </c>
      <c r="C5769" s="144" t="str">
        <f>'[11]Depr Exp'!C5769</f>
        <v>403E</v>
      </c>
      <c r="D5769" s="144"/>
      <c r="E5769" s="282">
        <f>'[11]Depr Exp'!E5769</f>
        <v>43251</v>
      </c>
      <c r="F5769" s="523">
        <f>'[11]Depr Exp'!F5769</f>
        <v>21742.799999999999</v>
      </c>
      <c r="G5769" s="305">
        <f>'[11]Depr Exp'!G5769</f>
        <v>0.05</v>
      </c>
      <c r="H5769" s="524">
        <f>'[11]Depr Exp'!H5769</f>
        <v>90.6</v>
      </c>
      <c r="I5769" s="523">
        <f>'[11]Depr Exp'!I5769</f>
        <v>211697.27</v>
      </c>
      <c r="J5769" s="305">
        <f>'[11]Depr Exp'!J5769</f>
        <v>0.05</v>
      </c>
      <c r="K5769" s="373">
        <f>'[11]Depr Exp'!K5769</f>
        <v>882.07195833333333</v>
      </c>
      <c r="L5769" s="524">
        <f>'[11]Depr Exp'!L5769</f>
        <v>791.47</v>
      </c>
      <c r="M5769" s="144"/>
      <c r="N5769" s="144"/>
    </row>
    <row r="5770" spans="1:14">
      <c r="A5770" s="144" t="str">
        <f>'[11]Depr Exp'!A5770</f>
        <v>E3911 GEN Office F&amp;E, Snoqualmie 1</v>
      </c>
      <c r="B5770" s="144" t="str">
        <f>'[11]Depr Exp'!B5770</f>
        <v>E3911 GEN Office F&amp;E, Snoqualmie 1-6</v>
      </c>
      <c r="C5770" s="144" t="str">
        <f>'[11]Depr Exp'!C5770</f>
        <v>403E</v>
      </c>
      <c r="D5770" s="144"/>
      <c r="E5770" s="282">
        <f>'[11]Depr Exp'!E5770</f>
        <v>43281</v>
      </c>
      <c r="F5770" s="523">
        <f>'[11]Depr Exp'!F5770</f>
        <v>21742.799999999999</v>
      </c>
      <c r="G5770" s="305">
        <f>'[11]Depr Exp'!G5770</f>
        <v>0.05</v>
      </c>
      <c r="H5770" s="524">
        <f>'[11]Depr Exp'!H5770</f>
        <v>90.6</v>
      </c>
      <c r="I5770" s="523">
        <f>'[11]Depr Exp'!I5770</f>
        <v>211697.27</v>
      </c>
      <c r="J5770" s="305">
        <f>'[11]Depr Exp'!J5770</f>
        <v>0.05</v>
      </c>
      <c r="K5770" s="373">
        <f>'[11]Depr Exp'!K5770</f>
        <v>882.07195833333333</v>
      </c>
      <c r="L5770" s="524">
        <f>'[11]Depr Exp'!L5770</f>
        <v>791.47</v>
      </c>
      <c r="M5770" s="144"/>
      <c r="N5770" s="144"/>
    </row>
    <row r="5771" spans="1:14">
      <c r="A5771" s="144" t="str">
        <f>'[11]Depr Exp'!A5771</f>
        <v>E3911 GEN Office F&amp;E, Snoqualmie 1</v>
      </c>
      <c r="B5771" s="144" t="str">
        <f>'[11]Depr Exp'!B5771</f>
        <v>E3911 GEN Office F&amp;E, Snoqualmie 1-7</v>
      </c>
      <c r="C5771" s="144" t="str">
        <f>'[11]Depr Exp'!C5771</f>
        <v>403E</v>
      </c>
      <c r="D5771" s="144"/>
      <c r="E5771" s="282">
        <f>'[11]Depr Exp'!E5771</f>
        <v>43312</v>
      </c>
      <c r="F5771" s="523">
        <f>'[11]Depr Exp'!F5771</f>
        <v>211697.27</v>
      </c>
      <c r="G5771" s="305">
        <f>'[11]Depr Exp'!G5771</f>
        <v>0.05</v>
      </c>
      <c r="H5771" s="524">
        <f>'[11]Depr Exp'!H5771</f>
        <v>882.07</v>
      </c>
      <c r="I5771" s="523">
        <f>'[11]Depr Exp'!I5771</f>
        <v>211697.27</v>
      </c>
      <c r="J5771" s="305">
        <f>'[11]Depr Exp'!J5771</f>
        <v>0.05</v>
      </c>
      <c r="K5771" s="373">
        <f>'[11]Depr Exp'!K5771</f>
        <v>882.07195833333333</v>
      </c>
      <c r="L5771" s="524">
        <f>'[11]Depr Exp'!L5771</f>
        <v>0</v>
      </c>
      <c r="M5771" s="144"/>
      <c r="N5771" s="144"/>
    </row>
    <row r="5772" spans="1:14">
      <c r="A5772" s="144" t="str">
        <f>'[11]Depr Exp'!A5772</f>
        <v>E3911 GEN Office F&amp;E, Snoqualmie 1</v>
      </c>
      <c r="B5772" s="144" t="str">
        <f>'[11]Depr Exp'!B5772</f>
        <v>E3911 GEN Office F&amp;E, Snoqualmie 1-8</v>
      </c>
      <c r="C5772" s="144" t="str">
        <f>'[11]Depr Exp'!C5772</f>
        <v>403E</v>
      </c>
      <c r="D5772" s="144"/>
      <c r="E5772" s="282">
        <f>'[11]Depr Exp'!E5772</f>
        <v>43343</v>
      </c>
      <c r="F5772" s="523">
        <f>'[11]Depr Exp'!F5772</f>
        <v>211697.27</v>
      </c>
      <c r="G5772" s="305">
        <f>'[11]Depr Exp'!G5772</f>
        <v>0.05</v>
      </c>
      <c r="H5772" s="524">
        <f>'[11]Depr Exp'!H5772</f>
        <v>882.07</v>
      </c>
      <c r="I5772" s="523">
        <f>'[11]Depr Exp'!I5772</f>
        <v>211697.27</v>
      </c>
      <c r="J5772" s="305">
        <f>'[11]Depr Exp'!J5772</f>
        <v>0.05</v>
      </c>
      <c r="K5772" s="373">
        <f>'[11]Depr Exp'!K5772</f>
        <v>882.07195833333333</v>
      </c>
      <c r="L5772" s="524">
        <f>'[11]Depr Exp'!L5772</f>
        <v>0</v>
      </c>
      <c r="M5772" s="144"/>
      <c r="N5772" s="144"/>
    </row>
    <row r="5773" spans="1:14">
      <c r="A5773" s="144" t="str">
        <f>'[11]Depr Exp'!A5773</f>
        <v>E3911 GEN Office F&amp;E, Snoqualmie 1</v>
      </c>
      <c r="B5773" s="144" t="str">
        <f>'[11]Depr Exp'!B5773</f>
        <v>E3911 GEN Office F&amp;E, Snoqualmie 1-9</v>
      </c>
      <c r="C5773" s="144" t="str">
        <f>'[11]Depr Exp'!C5773</f>
        <v>403E</v>
      </c>
      <c r="D5773" s="144"/>
      <c r="E5773" s="282">
        <f>'[11]Depr Exp'!E5773</f>
        <v>43373</v>
      </c>
      <c r="F5773" s="523">
        <f>'[11]Depr Exp'!F5773</f>
        <v>211697.27</v>
      </c>
      <c r="G5773" s="305">
        <f>'[11]Depr Exp'!G5773</f>
        <v>0.05</v>
      </c>
      <c r="H5773" s="524">
        <f>'[11]Depr Exp'!H5773</f>
        <v>882.07</v>
      </c>
      <c r="I5773" s="523">
        <f>'[11]Depr Exp'!I5773</f>
        <v>211697.27</v>
      </c>
      <c r="J5773" s="305">
        <f>'[11]Depr Exp'!J5773</f>
        <v>0.05</v>
      </c>
      <c r="K5773" s="373">
        <f>'[11]Depr Exp'!K5773</f>
        <v>882.07195833333333</v>
      </c>
      <c r="L5773" s="524">
        <f>'[11]Depr Exp'!L5773</f>
        <v>0</v>
      </c>
      <c r="M5773" s="144"/>
      <c r="N5773" s="144"/>
    </row>
    <row r="5774" spans="1:14">
      <c r="A5774" s="144" t="str">
        <f>'[11]Depr Exp'!A5774</f>
        <v>E3911 GEN Office F&amp;E, Snoqualmie 1</v>
      </c>
      <c r="B5774" s="144" t="str">
        <f>'[11]Depr Exp'!B5774</f>
        <v>E3911 GEN Office F&amp;E, Snoqualmie 1-10</v>
      </c>
      <c r="C5774" s="144" t="str">
        <f>'[11]Depr Exp'!C5774</f>
        <v>403E</v>
      </c>
      <c r="D5774" s="144"/>
      <c r="E5774" s="282">
        <f>'[11]Depr Exp'!E5774</f>
        <v>43404</v>
      </c>
      <c r="F5774" s="523">
        <f>'[11]Depr Exp'!F5774</f>
        <v>211697.27</v>
      </c>
      <c r="G5774" s="305">
        <f>'[11]Depr Exp'!G5774</f>
        <v>0.05</v>
      </c>
      <c r="H5774" s="524">
        <f>'[11]Depr Exp'!H5774</f>
        <v>882.07</v>
      </c>
      <c r="I5774" s="523">
        <f>'[11]Depr Exp'!I5774</f>
        <v>211697.27</v>
      </c>
      <c r="J5774" s="305">
        <f>'[11]Depr Exp'!J5774</f>
        <v>0.05</v>
      </c>
      <c r="K5774" s="373">
        <f>'[11]Depr Exp'!K5774</f>
        <v>882.07195833333333</v>
      </c>
      <c r="L5774" s="524">
        <f>'[11]Depr Exp'!L5774</f>
        <v>0</v>
      </c>
      <c r="M5774" s="144"/>
      <c r="N5774" s="144"/>
    </row>
    <row r="5775" spans="1:14">
      <c r="A5775" s="144" t="str">
        <f>'[11]Depr Exp'!A5775</f>
        <v>E3911 GEN Office F&amp;E, Snoqualmie 1</v>
      </c>
      <c r="B5775" s="144" t="str">
        <f>'[11]Depr Exp'!B5775</f>
        <v>E3911 GEN Office F&amp;E, Snoqualmie 1-11</v>
      </c>
      <c r="C5775" s="144" t="str">
        <f>'[11]Depr Exp'!C5775</f>
        <v>403E</v>
      </c>
      <c r="D5775" s="144"/>
      <c r="E5775" s="282">
        <f>'[11]Depr Exp'!E5775</f>
        <v>43434</v>
      </c>
      <c r="F5775" s="523">
        <f>'[11]Depr Exp'!F5775</f>
        <v>211697.27</v>
      </c>
      <c r="G5775" s="305">
        <f>'[11]Depr Exp'!G5775</f>
        <v>0.05</v>
      </c>
      <c r="H5775" s="524">
        <f>'[11]Depr Exp'!H5775</f>
        <v>882.07</v>
      </c>
      <c r="I5775" s="523">
        <f>'[11]Depr Exp'!I5775</f>
        <v>211697.27</v>
      </c>
      <c r="J5775" s="305">
        <f>'[11]Depr Exp'!J5775</f>
        <v>0.05</v>
      </c>
      <c r="K5775" s="373">
        <f>'[11]Depr Exp'!K5775</f>
        <v>882.07195833333333</v>
      </c>
      <c r="L5775" s="524">
        <f>'[11]Depr Exp'!L5775</f>
        <v>0</v>
      </c>
      <c r="M5775" s="144"/>
      <c r="N5775" s="144"/>
    </row>
    <row r="5776" spans="1:14">
      <c r="A5776" s="144" t="str">
        <f>'[11]Depr Exp'!A5776</f>
        <v>E3911 GEN Office F&amp;E, Snoqualmie 1</v>
      </c>
      <c r="B5776" s="144" t="str">
        <f>'[11]Depr Exp'!B5776</f>
        <v>E3911 GEN Office F&amp;E, Snoqualmie 1-12</v>
      </c>
      <c r="C5776" s="144" t="str">
        <f>'[11]Depr Exp'!C5776</f>
        <v>403E</v>
      </c>
      <c r="D5776" s="144"/>
      <c r="E5776" s="282">
        <f>'[11]Depr Exp'!E5776</f>
        <v>43465</v>
      </c>
      <c r="F5776" s="523">
        <f>'[11]Depr Exp'!F5776</f>
        <v>211697.27</v>
      </c>
      <c r="G5776" s="305">
        <f>'[11]Depr Exp'!G5776</f>
        <v>0.05</v>
      </c>
      <c r="H5776" s="524">
        <f>'[11]Depr Exp'!H5776</f>
        <v>882.07</v>
      </c>
      <c r="I5776" s="523">
        <f>'[11]Depr Exp'!I5776</f>
        <v>211697.27</v>
      </c>
      <c r="J5776" s="305">
        <f>'[11]Depr Exp'!J5776</f>
        <v>0.05</v>
      </c>
      <c r="K5776" s="373">
        <f>'[11]Depr Exp'!K5776</f>
        <v>882.07195833333333</v>
      </c>
      <c r="L5776" s="524">
        <f>'[11]Depr Exp'!L5776</f>
        <v>0</v>
      </c>
      <c r="M5776" s="144"/>
      <c r="N5776" s="144"/>
    </row>
    <row r="5777" spans="1:14" ht="15.75" thickBot="1">
      <c r="A5777" s="159" t="str">
        <f>'[11]Depr Exp'!A5777</f>
        <v>E3911 GEN Office F&amp;E, Snoqualmie 1 Total</v>
      </c>
      <c r="B5777" s="144">
        <f>'[11]Depr Exp'!B5777</f>
        <v>0</v>
      </c>
      <c r="C5777" s="502" t="str">
        <f>'[11]Depr Exp'!C5777</f>
        <v>EGEN</v>
      </c>
      <c r="D5777" s="144"/>
      <c r="E5777" s="281" t="str">
        <f>'[11]Depr Exp'!E5777</f>
        <v>Total</v>
      </c>
      <c r="F5777" s="141">
        <f>'[11]Depr Exp'!F5777</f>
        <v>0</v>
      </c>
      <c r="G5777" s="252">
        <f>'[11]Depr Exp'!G5777</f>
        <v>0</v>
      </c>
      <c r="H5777" s="286">
        <f>'[11]Depr Exp'!H5777</f>
        <v>5836.02</v>
      </c>
      <c r="I5777" s="141">
        <f>'[11]Depr Exp'!I5777</f>
        <v>0</v>
      </c>
      <c r="J5777" s="252">
        <f>'[11]Depr Exp'!J5777</f>
        <v>0</v>
      </c>
      <c r="K5777" s="286">
        <f>'[11]Depr Exp'!K5777</f>
        <v>10584.863499999999</v>
      </c>
      <c r="L5777" s="286">
        <f>'[11]Depr Exp'!L5777</f>
        <v>4748.84</v>
      </c>
      <c r="M5777" s="144"/>
      <c r="N5777" s="144"/>
    </row>
    <row r="5778" spans="1:14" ht="13.5" thickTop="1">
      <c r="A5778" s="144" t="str">
        <f>'[11]Depr Exp'!A5778</f>
        <v>E3911 GEN Office Furn &amp; Eq, Gold</v>
      </c>
      <c r="B5778" s="144" t="str">
        <f>'[11]Depr Exp'!B5778</f>
        <v>E3911 GEN Office Furn &amp; Eq, Gold-1</v>
      </c>
      <c r="C5778" s="144" t="str">
        <f>'[11]Depr Exp'!C5778</f>
        <v>403E</v>
      </c>
      <c r="D5778" s="144"/>
      <c r="E5778" s="282">
        <f>'[11]Depr Exp'!E5778</f>
        <v>43131</v>
      </c>
      <c r="F5778" s="523">
        <f>'[11]Depr Exp'!F5778</f>
        <v>20255.07</v>
      </c>
      <c r="G5778" s="305">
        <f>'[11]Depr Exp'!G5778</f>
        <v>0.05</v>
      </c>
      <c r="H5778" s="524">
        <f>'[11]Depr Exp'!H5778</f>
        <v>84.4</v>
      </c>
      <c r="I5778" s="523">
        <f>'[11]Depr Exp'!I5778</f>
        <v>45420.07</v>
      </c>
      <c r="J5778" s="305">
        <f>'[11]Depr Exp'!J5778</f>
        <v>0.05</v>
      </c>
      <c r="K5778" s="373">
        <f>'[11]Depr Exp'!K5778</f>
        <v>189.2502916666667</v>
      </c>
      <c r="L5778" s="524">
        <f>'[11]Depr Exp'!L5778</f>
        <v>104.85</v>
      </c>
      <c r="M5778" s="144"/>
      <c r="N5778" s="144"/>
    </row>
    <row r="5779" spans="1:14">
      <c r="A5779" s="144" t="str">
        <f>'[11]Depr Exp'!A5779</f>
        <v>E3911 GEN Office Furn &amp; Eq, Gold</v>
      </c>
      <c r="B5779" s="144" t="str">
        <f>'[11]Depr Exp'!B5779</f>
        <v>E3911 GEN Office Furn &amp; Eq, Gold-2</v>
      </c>
      <c r="C5779" s="144" t="str">
        <f>'[11]Depr Exp'!C5779</f>
        <v>403E</v>
      </c>
      <c r="D5779" s="144"/>
      <c r="E5779" s="282">
        <f>'[11]Depr Exp'!E5779</f>
        <v>43159</v>
      </c>
      <c r="F5779" s="523">
        <f>'[11]Depr Exp'!F5779</f>
        <v>20255.07</v>
      </c>
      <c r="G5779" s="305">
        <f>'[11]Depr Exp'!G5779</f>
        <v>0.05</v>
      </c>
      <c r="H5779" s="524">
        <f>'[11]Depr Exp'!H5779</f>
        <v>84.4</v>
      </c>
      <c r="I5779" s="523">
        <f>'[11]Depr Exp'!I5779</f>
        <v>45420.07</v>
      </c>
      <c r="J5779" s="305">
        <f>'[11]Depr Exp'!J5779</f>
        <v>0.05</v>
      </c>
      <c r="K5779" s="373">
        <f>'[11]Depr Exp'!K5779</f>
        <v>189.2502916666667</v>
      </c>
      <c r="L5779" s="524">
        <f>'[11]Depr Exp'!L5779</f>
        <v>104.85</v>
      </c>
      <c r="M5779" s="144"/>
      <c r="N5779" s="144"/>
    </row>
    <row r="5780" spans="1:14">
      <c r="A5780" s="144" t="str">
        <f>'[11]Depr Exp'!A5780</f>
        <v>E3911 GEN Office Furn &amp; Eq, Gold</v>
      </c>
      <c r="B5780" s="144" t="str">
        <f>'[11]Depr Exp'!B5780</f>
        <v>E3911 GEN Office Furn &amp; Eq, Gold-3</v>
      </c>
      <c r="C5780" s="144" t="str">
        <f>'[11]Depr Exp'!C5780</f>
        <v>403E</v>
      </c>
      <c r="D5780" s="144"/>
      <c r="E5780" s="282">
        <f>'[11]Depr Exp'!E5780</f>
        <v>43190</v>
      </c>
      <c r="F5780" s="523">
        <f>'[11]Depr Exp'!F5780</f>
        <v>20255.07</v>
      </c>
      <c r="G5780" s="305">
        <f>'[11]Depr Exp'!G5780</f>
        <v>0.05</v>
      </c>
      <c r="H5780" s="524">
        <f>'[11]Depr Exp'!H5780</f>
        <v>84.4</v>
      </c>
      <c r="I5780" s="523">
        <f>'[11]Depr Exp'!I5780</f>
        <v>45420.07</v>
      </c>
      <c r="J5780" s="305">
        <f>'[11]Depr Exp'!J5780</f>
        <v>0.05</v>
      </c>
      <c r="K5780" s="373">
        <f>'[11]Depr Exp'!K5780</f>
        <v>189.2502916666667</v>
      </c>
      <c r="L5780" s="524">
        <f>'[11]Depr Exp'!L5780</f>
        <v>104.85</v>
      </c>
      <c r="M5780" s="144"/>
      <c r="N5780" s="144"/>
    </row>
    <row r="5781" spans="1:14">
      <c r="A5781" s="144" t="str">
        <f>'[11]Depr Exp'!A5781</f>
        <v>E3911 GEN Office Furn &amp; Eq, Gold</v>
      </c>
      <c r="B5781" s="144" t="str">
        <f>'[11]Depr Exp'!B5781</f>
        <v>E3911 GEN Office Furn &amp; Eq, Gold-4</v>
      </c>
      <c r="C5781" s="144" t="str">
        <f>'[11]Depr Exp'!C5781</f>
        <v>403E</v>
      </c>
      <c r="D5781" s="144"/>
      <c r="E5781" s="282">
        <f>'[11]Depr Exp'!E5781</f>
        <v>43220</v>
      </c>
      <c r="F5781" s="523">
        <f>'[11]Depr Exp'!F5781</f>
        <v>20255.07</v>
      </c>
      <c r="G5781" s="305">
        <f>'[11]Depr Exp'!G5781</f>
        <v>0.05</v>
      </c>
      <c r="H5781" s="524">
        <f>'[11]Depr Exp'!H5781</f>
        <v>84.4</v>
      </c>
      <c r="I5781" s="523">
        <f>'[11]Depr Exp'!I5781</f>
        <v>45420.07</v>
      </c>
      <c r="J5781" s="305">
        <f>'[11]Depr Exp'!J5781</f>
        <v>0.05</v>
      </c>
      <c r="K5781" s="373">
        <f>'[11]Depr Exp'!K5781</f>
        <v>189.2502916666667</v>
      </c>
      <c r="L5781" s="524">
        <f>'[11]Depr Exp'!L5781</f>
        <v>104.85</v>
      </c>
      <c r="M5781" s="144"/>
      <c r="N5781" s="144"/>
    </row>
    <row r="5782" spans="1:14">
      <c r="A5782" s="144" t="str">
        <f>'[11]Depr Exp'!A5782</f>
        <v>E3911 GEN Office Furn &amp; Eq, Gold</v>
      </c>
      <c r="B5782" s="144" t="str">
        <f>'[11]Depr Exp'!B5782</f>
        <v>E3911 GEN Office Furn &amp; Eq, Gold-5</v>
      </c>
      <c r="C5782" s="144" t="str">
        <f>'[11]Depr Exp'!C5782</f>
        <v>403E</v>
      </c>
      <c r="D5782" s="144"/>
      <c r="E5782" s="282">
        <f>'[11]Depr Exp'!E5782</f>
        <v>43251</v>
      </c>
      <c r="F5782" s="523">
        <f>'[11]Depr Exp'!F5782</f>
        <v>20255.07</v>
      </c>
      <c r="G5782" s="305">
        <f>'[11]Depr Exp'!G5782</f>
        <v>0.05</v>
      </c>
      <c r="H5782" s="524">
        <f>'[11]Depr Exp'!H5782</f>
        <v>84.4</v>
      </c>
      <c r="I5782" s="523">
        <f>'[11]Depr Exp'!I5782</f>
        <v>45420.07</v>
      </c>
      <c r="J5782" s="305">
        <f>'[11]Depr Exp'!J5782</f>
        <v>0.05</v>
      </c>
      <c r="K5782" s="373">
        <f>'[11]Depr Exp'!K5782</f>
        <v>189.2502916666667</v>
      </c>
      <c r="L5782" s="524">
        <f>'[11]Depr Exp'!L5782</f>
        <v>104.85</v>
      </c>
      <c r="M5782" s="144"/>
      <c r="N5782" s="144"/>
    </row>
    <row r="5783" spans="1:14">
      <c r="A5783" s="144" t="str">
        <f>'[11]Depr Exp'!A5783</f>
        <v>E3911 GEN Office Furn &amp; Eq, Gold</v>
      </c>
      <c r="B5783" s="144" t="str">
        <f>'[11]Depr Exp'!B5783</f>
        <v>E3911 GEN Office Furn &amp; Eq, Gold-6</v>
      </c>
      <c r="C5783" s="144" t="str">
        <f>'[11]Depr Exp'!C5783</f>
        <v>403E</v>
      </c>
      <c r="D5783" s="144"/>
      <c r="E5783" s="282">
        <f>'[11]Depr Exp'!E5783</f>
        <v>43281</v>
      </c>
      <c r="F5783" s="523">
        <f>'[11]Depr Exp'!F5783</f>
        <v>20255.07</v>
      </c>
      <c r="G5783" s="305">
        <f>'[11]Depr Exp'!G5783</f>
        <v>0.05</v>
      </c>
      <c r="H5783" s="524">
        <f>'[11]Depr Exp'!H5783</f>
        <v>84.4</v>
      </c>
      <c r="I5783" s="523">
        <f>'[11]Depr Exp'!I5783</f>
        <v>45420.07</v>
      </c>
      <c r="J5783" s="305">
        <f>'[11]Depr Exp'!J5783</f>
        <v>0.05</v>
      </c>
      <c r="K5783" s="373">
        <f>'[11]Depr Exp'!K5783</f>
        <v>189.2502916666667</v>
      </c>
      <c r="L5783" s="524">
        <f>'[11]Depr Exp'!L5783</f>
        <v>104.85</v>
      </c>
      <c r="M5783" s="144"/>
      <c r="N5783" s="144"/>
    </row>
    <row r="5784" spans="1:14">
      <c r="A5784" s="144" t="str">
        <f>'[11]Depr Exp'!A5784</f>
        <v>E3911 GEN Office Furn &amp; Eq, Gold</v>
      </c>
      <c r="B5784" s="144" t="str">
        <f>'[11]Depr Exp'!B5784</f>
        <v>E3911 GEN Office Furn &amp; Eq, Gold-7</v>
      </c>
      <c r="C5784" s="144" t="str">
        <f>'[11]Depr Exp'!C5784</f>
        <v>403E</v>
      </c>
      <c r="D5784" s="144"/>
      <c r="E5784" s="282">
        <f>'[11]Depr Exp'!E5784</f>
        <v>43312</v>
      </c>
      <c r="F5784" s="523">
        <f>'[11]Depr Exp'!F5784</f>
        <v>45420.07</v>
      </c>
      <c r="G5784" s="305">
        <f>'[11]Depr Exp'!G5784</f>
        <v>0.05</v>
      </c>
      <c r="H5784" s="524">
        <f>'[11]Depr Exp'!H5784</f>
        <v>189.25</v>
      </c>
      <c r="I5784" s="523">
        <f>'[11]Depr Exp'!I5784</f>
        <v>45420.07</v>
      </c>
      <c r="J5784" s="305">
        <f>'[11]Depr Exp'!J5784</f>
        <v>0.05</v>
      </c>
      <c r="K5784" s="373">
        <f>'[11]Depr Exp'!K5784</f>
        <v>189.2502916666667</v>
      </c>
      <c r="L5784" s="524">
        <f>'[11]Depr Exp'!L5784</f>
        <v>0</v>
      </c>
      <c r="M5784" s="144"/>
      <c r="N5784" s="144"/>
    </row>
    <row r="5785" spans="1:14">
      <c r="A5785" s="144" t="str">
        <f>'[11]Depr Exp'!A5785</f>
        <v>E3911 GEN Office Furn &amp; Eq, Gold</v>
      </c>
      <c r="B5785" s="144" t="str">
        <f>'[11]Depr Exp'!B5785</f>
        <v>E3911 GEN Office Furn &amp; Eq, Gold-8</v>
      </c>
      <c r="C5785" s="144" t="str">
        <f>'[11]Depr Exp'!C5785</f>
        <v>403E</v>
      </c>
      <c r="D5785" s="144"/>
      <c r="E5785" s="282">
        <f>'[11]Depr Exp'!E5785</f>
        <v>43343</v>
      </c>
      <c r="F5785" s="523">
        <f>'[11]Depr Exp'!F5785</f>
        <v>45420.07</v>
      </c>
      <c r="G5785" s="305">
        <f>'[11]Depr Exp'!G5785</f>
        <v>0.05</v>
      </c>
      <c r="H5785" s="524">
        <f>'[11]Depr Exp'!H5785</f>
        <v>189.25</v>
      </c>
      <c r="I5785" s="523">
        <f>'[11]Depr Exp'!I5785</f>
        <v>45420.07</v>
      </c>
      <c r="J5785" s="305">
        <f>'[11]Depr Exp'!J5785</f>
        <v>0.05</v>
      </c>
      <c r="K5785" s="373">
        <f>'[11]Depr Exp'!K5785</f>
        <v>189.2502916666667</v>
      </c>
      <c r="L5785" s="524">
        <f>'[11]Depr Exp'!L5785</f>
        <v>0</v>
      </c>
      <c r="M5785" s="144"/>
      <c r="N5785" s="144"/>
    </row>
    <row r="5786" spans="1:14">
      <c r="A5786" s="144" t="str">
        <f>'[11]Depr Exp'!A5786</f>
        <v>E3911 GEN Office Furn &amp; Eq, Gold</v>
      </c>
      <c r="B5786" s="144" t="str">
        <f>'[11]Depr Exp'!B5786</f>
        <v>E3911 GEN Office Furn &amp; Eq, Gold-9</v>
      </c>
      <c r="C5786" s="144" t="str">
        <f>'[11]Depr Exp'!C5786</f>
        <v>403E</v>
      </c>
      <c r="D5786" s="144"/>
      <c r="E5786" s="282">
        <f>'[11]Depr Exp'!E5786</f>
        <v>43373</v>
      </c>
      <c r="F5786" s="523">
        <f>'[11]Depr Exp'!F5786</f>
        <v>45420.07</v>
      </c>
      <c r="G5786" s="305">
        <f>'[11]Depr Exp'!G5786</f>
        <v>0.05</v>
      </c>
      <c r="H5786" s="524">
        <f>'[11]Depr Exp'!H5786</f>
        <v>189.25</v>
      </c>
      <c r="I5786" s="523">
        <f>'[11]Depr Exp'!I5786</f>
        <v>45420.07</v>
      </c>
      <c r="J5786" s="305">
        <f>'[11]Depr Exp'!J5786</f>
        <v>0.05</v>
      </c>
      <c r="K5786" s="373">
        <f>'[11]Depr Exp'!K5786</f>
        <v>189.2502916666667</v>
      </c>
      <c r="L5786" s="524">
        <f>'[11]Depr Exp'!L5786</f>
        <v>0</v>
      </c>
      <c r="M5786" s="144"/>
      <c r="N5786" s="144"/>
    </row>
    <row r="5787" spans="1:14">
      <c r="A5787" s="144" t="str">
        <f>'[11]Depr Exp'!A5787</f>
        <v>E3911 GEN Office Furn &amp; Eq, Gold</v>
      </c>
      <c r="B5787" s="144" t="str">
        <f>'[11]Depr Exp'!B5787</f>
        <v>E3911 GEN Office Furn &amp; Eq, Gold-10</v>
      </c>
      <c r="C5787" s="144" t="str">
        <f>'[11]Depr Exp'!C5787</f>
        <v>403E</v>
      </c>
      <c r="D5787" s="144"/>
      <c r="E5787" s="282">
        <f>'[11]Depr Exp'!E5787</f>
        <v>43404</v>
      </c>
      <c r="F5787" s="523">
        <f>'[11]Depr Exp'!F5787</f>
        <v>45420.07</v>
      </c>
      <c r="G5787" s="305">
        <f>'[11]Depr Exp'!G5787</f>
        <v>0.05</v>
      </c>
      <c r="H5787" s="524">
        <f>'[11]Depr Exp'!H5787</f>
        <v>189.25</v>
      </c>
      <c r="I5787" s="523">
        <f>'[11]Depr Exp'!I5787</f>
        <v>45420.07</v>
      </c>
      <c r="J5787" s="305">
        <f>'[11]Depr Exp'!J5787</f>
        <v>0.05</v>
      </c>
      <c r="K5787" s="373">
        <f>'[11]Depr Exp'!K5787</f>
        <v>189.2502916666667</v>
      </c>
      <c r="L5787" s="524">
        <f>'[11]Depr Exp'!L5787</f>
        <v>0</v>
      </c>
      <c r="M5787" s="144"/>
      <c r="N5787" s="144"/>
    </row>
    <row r="5788" spans="1:14">
      <c r="A5788" s="144" t="str">
        <f>'[11]Depr Exp'!A5788</f>
        <v>E3911 GEN Office Furn &amp; Eq, Gold</v>
      </c>
      <c r="B5788" s="144" t="str">
        <f>'[11]Depr Exp'!B5788</f>
        <v>E3911 GEN Office Furn &amp; Eq, Gold-11</v>
      </c>
      <c r="C5788" s="144" t="str">
        <f>'[11]Depr Exp'!C5788</f>
        <v>403E</v>
      </c>
      <c r="D5788" s="144"/>
      <c r="E5788" s="282">
        <f>'[11]Depr Exp'!E5788</f>
        <v>43434</v>
      </c>
      <c r="F5788" s="523">
        <f>'[11]Depr Exp'!F5788</f>
        <v>45420.07</v>
      </c>
      <c r="G5788" s="305">
        <f>'[11]Depr Exp'!G5788</f>
        <v>0.05</v>
      </c>
      <c r="H5788" s="524">
        <f>'[11]Depr Exp'!H5788</f>
        <v>189.25</v>
      </c>
      <c r="I5788" s="523">
        <f>'[11]Depr Exp'!I5788</f>
        <v>45420.07</v>
      </c>
      <c r="J5788" s="305">
        <f>'[11]Depr Exp'!J5788</f>
        <v>0.05</v>
      </c>
      <c r="K5788" s="373">
        <f>'[11]Depr Exp'!K5788</f>
        <v>189.2502916666667</v>
      </c>
      <c r="L5788" s="524">
        <f>'[11]Depr Exp'!L5788</f>
        <v>0</v>
      </c>
      <c r="M5788" s="144"/>
      <c r="N5788" s="144"/>
    </row>
    <row r="5789" spans="1:14">
      <c r="A5789" s="144" t="str">
        <f>'[11]Depr Exp'!A5789</f>
        <v>E3911 GEN Office Furn &amp; Eq, Gold</v>
      </c>
      <c r="B5789" s="144" t="str">
        <f>'[11]Depr Exp'!B5789</f>
        <v>E3911 GEN Office Furn &amp; Eq, Gold-12</v>
      </c>
      <c r="C5789" s="144" t="str">
        <f>'[11]Depr Exp'!C5789</f>
        <v>403E</v>
      </c>
      <c r="D5789" s="144"/>
      <c r="E5789" s="282">
        <f>'[11]Depr Exp'!E5789</f>
        <v>43465</v>
      </c>
      <c r="F5789" s="523">
        <f>'[11]Depr Exp'!F5789</f>
        <v>45420.07</v>
      </c>
      <c r="G5789" s="305">
        <f>'[11]Depr Exp'!G5789</f>
        <v>0.05</v>
      </c>
      <c r="H5789" s="524">
        <f>'[11]Depr Exp'!H5789</f>
        <v>189.25</v>
      </c>
      <c r="I5789" s="523">
        <f>'[11]Depr Exp'!I5789</f>
        <v>45420.07</v>
      </c>
      <c r="J5789" s="305">
        <f>'[11]Depr Exp'!J5789</f>
        <v>0.05</v>
      </c>
      <c r="K5789" s="373">
        <f>'[11]Depr Exp'!K5789</f>
        <v>189.2502916666667</v>
      </c>
      <c r="L5789" s="524">
        <f>'[11]Depr Exp'!L5789</f>
        <v>0</v>
      </c>
      <c r="M5789" s="144"/>
      <c r="N5789" s="144"/>
    </row>
    <row r="5790" spans="1:14" ht="15.75" thickBot="1">
      <c r="A5790" s="159" t="str">
        <f>'[11]Depr Exp'!A5790</f>
        <v>E3911 GEN Office Furn &amp; Eq, Gold Total</v>
      </c>
      <c r="B5790" s="144">
        <f>'[11]Depr Exp'!B5790</f>
        <v>0</v>
      </c>
      <c r="C5790" s="502" t="str">
        <f>'[11]Depr Exp'!C5790</f>
        <v>EGEN</v>
      </c>
      <c r="D5790" s="144"/>
      <c r="E5790" s="281" t="str">
        <f>'[11]Depr Exp'!E5790</f>
        <v>Total</v>
      </c>
      <c r="F5790" s="141">
        <f>'[11]Depr Exp'!F5790</f>
        <v>0</v>
      </c>
      <c r="G5790" s="252">
        <f>'[11]Depr Exp'!G5790</f>
        <v>0</v>
      </c>
      <c r="H5790" s="286">
        <f>'[11]Depr Exp'!H5790</f>
        <v>1641.9</v>
      </c>
      <c r="I5790" s="141">
        <f>'[11]Depr Exp'!I5790</f>
        <v>0</v>
      </c>
      <c r="J5790" s="252">
        <f>'[11]Depr Exp'!J5790</f>
        <v>0</v>
      </c>
      <c r="K5790" s="286">
        <f>'[11]Depr Exp'!K5790</f>
        <v>2271.0035000000003</v>
      </c>
      <c r="L5790" s="286">
        <f>'[11]Depr Exp'!L5790</f>
        <v>629.1</v>
      </c>
      <c r="M5790" s="144"/>
      <c r="N5790" s="144"/>
    </row>
    <row r="5791" spans="1:14" ht="13.5" thickTop="1">
      <c r="A5791" s="529" t="str">
        <f>'[11]Depr Exp'!A5791</f>
        <v>E3911 GEN Office Furn &amp; Eq, new</v>
      </c>
      <c r="B5791" s="529" t="str">
        <f>'[11]Depr Exp'!B5791</f>
        <v>E3911 GEN Office Furn &amp; Eq, new-1</v>
      </c>
      <c r="C5791" s="529" t="str">
        <f>'[11]Depr Exp'!C5791</f>
        <v>403E</v>
      </c>
      <c r="D5791" s="529"/>
      <c r="E5791" s="530">
        <f>'[11]Depr Exp'!E5791</f>
        <v>43131</v>
      </c>
      <c r="F5791" s="531">
        <f>'[11]Depr Exp'!F5791</f>
        <v>970573.97</v>
      </c>
      <c r="G5791" s="541">
        <f>'[11]Depr Exp'!G5791</f>
        <v>0.05</v>
      </c>
      <c r="H5791" s="533">
        <f>'[11]Depr Exp'!H5791</f>
        <v>4044.06</v>
      </c>
      <c r="I5791" s="531">
        <f>'[11]Depr Exp'!I5791</f>
        <v>3036991.37</v>
      </c>
      <c r="J5791" s="541">
        <f>'[11]Depr Exp'!J5791</f>
        <v>0.05</v>
      </c>
      <c r="K5791" s="534">
        <f>'[11]Depr Exp'!K5791</f>
        <v>17784.64</v>
      </c>
      <c r="L5791" s="533">
        <f>'[11]Depr Exp'!L5791</f>
        <v>13740.58</v>
      </c>
      <c r="M5791" s="144"/>
      <c r="N5791" s="144"/>
    </row>
    <row r="5792" spans="1:14">
      <c r="A5792" s="529" t="str">
        <f>'[11]Depr Exp'!A5792</f>
        <v>E3911 GEN Office Furn &amp; Eq, new</v>
      </c>
      <c r="B5792" s="529" t="str">
        <f>'[11]Depr Exp'!B5792</f>
        <v>E3911 GEN Office Furn &amp; Eq, new-2</v>
      </c>
      <c r="C5792" s="529" t="str">
        <f>'[11]Depr Exp'!C5792</f>
        <v>403E</v>
      </c>
      <c r="D5792" s="529"/>
      <c r="E5792" s="530">
        <f>'[11]Depr Exp'!E5792</f>
        <v>43159</v>
      </c>
      <c r="F5792" s="531">
        <f>'[11]Depr Exp'!F5792</f>
        <v>970573.97</v>
      </c>
      <c r="G5792" s="541">
        <f>'[11]Depr Exp'!G5792</f>
        <v>0.05</v>
      </c>
      <c r="H5792" s="533">
        <f>'[11]Depr Exp'!H5792</f>
        <v>4044.06</v>
      </c>
      <c r="I5792" s="531">
        <f>'[11]Depr Exp'!I5792</f>
        <v>3036991.37</v>
      </c>
      <c r="J5792" s="541">
        <f>'[11]Depr Exp'!J5792</f>
        <v>0.05</v>
      </c>
      <c r="K5792" s="534">
        <f>'[11]Depr Exp'!K5792</f>
        <v>17784.64</v>
      </c>
      <c r="L5792" s="533">
        <f>'[11]Depr Exp'!L5792</f>
        <v>13740.58</v>
      </c>
      <c r="M5792" s="144"/>
      <c r="N5792" s="144"/>
    </row>
    <row r="5793" spans="1:14">
      <c r="A5793" s="529" t="str">
        <f>'[11]Depr Exp'!A5793</f>
        <v>E3911 GEN Office Furn &amp; Eq, new</v>
      </c>
      <c r="B5793" s="529" t="str">
        <f>'[11]Depr Exp'!B5793</f>
        <v>E3911 GEN Office Furn &amp; Eq, new-3</v>
      </c>
      <c r="C5793" s="529" t="str">
        <f>'[11]Depr Exp'!C5793</f>
        <v>403E</v>
      </c>
      <c r="D5793" s="529"/>
      <c r="E5793" s="530">
        <f>'[11]Depr Exp'!E5793</f>
        <v>43190</v>
      </c>
      <c r="F5793" s="531">
        <f>'[11]Depr Exp'!F5793</f>
        <v>970573.97</v>
      </c>
      <c r="G5793" s="541">
        <f>'[11]Depr Exp'!G5793</f>
        <v>0.05</v>
      </c>
      <c r="H5793" s="533">
        <f>'[11]Depr Exp'!H5793</f>
        <v>4044.06</v>
      </c>
      <c r="I5793" s="531">
        <f>'[11]Depr Exp'!I5793</f>
        <v>3036991.37</v>
      </c>
      <c r="J5793" s="541">
        <f>'[11]Depr Exp'!J5793</f>
        <v>0.05</v>
      </c>
      <c r="K5793" s="534">
        <f>'[11]Depr Exp'!K5793</f>
        <v>17784.64</v>
      </c>
      <c r="L5793" s="533">
        <f>'[11]Depr Exp'!L5793</f>
        <v>13740.58</v>
      </c>
      <c r="M5793" s="144"/>
      <c r="N5793" s="144"/>
    </row>
    <row r="5794" spans="1:14">
      <c r="A5794" s="529" t="str">
        <f>'[11]Depr Exp'!A5794</f>
        <v>E3911 GEN Office Furn &amp; Eq, new</v>
      </c>
      <c r="B5794" s="529" t="str">
        <f>'[11]Depr Exp'!B5794</f>
        <v>E3911 GEN Office Furn &amp; Eq, new-4</v>
      </c>
      <c r="C5794" s="529" t="str">
        <f>'[11]Depr Exp'!C5794</f>
        <v>403E</v>
      </c>
      <c r="D5794" s="529"/>
      <c r="E5794" s="530">
        <f>'[11]Depr Exp'!E5794</f>
        <v>43220</v>
      </c>
      <c r="F5794" s="531">
        <f>'[11]Depr Exp'!F5794</f>
        <v>970573.97</v>
      </c>
      <c r="G5794" s="541">
        <f>'[11]Depr Exp'!G5794</f>
        <v>0.05</v>
      </c>
      <c r="H5794" s="533">
        <f>'[11]Depr Exp'!H5794</f>
        <v>4044.06</v>
      </c>
      <c r="I5794" s="531">
        <f>'[11]Depr Exp'!I5794</f>
        <v>3036991.37</v>
      </c>
      <c r="J5794" s="541">
        <f>'[11]Depr Exp'!J5794</f>
        <v>0.05</v>
      </c>
      <c r="K5794" s="534">
        <f>'[11]Depr Exp'!K5794</f>
        <v>17784.64</v>
      </c>
      <c r="L5794" s="533">
        <f>'[11]Depr Exp'!L5794</f>
        <v>13740.58</v>
      </c>
      <c r="M5794" s="144"/>
      <c r="N5794" s="144"/>
    </row>
    <row r="5795" spans="1:14">
      <c r="A5795" s="529" t="str">
        <f>'[11]Depr Exp'!A5795</f>
        <v>E3911 GEN Office Furn &amp; Eq, new</v>
      </c>
      <c r="B5795" s="529" t="str">
        <f>'[11]Depr Exp'!B5795</f>
        <v>E3911 GEN Office Furn &amp; Eq, new-5</v>
      </c>
      <c r="C5795" s="529" t="str">
        <f>'[11]Depr Exp'!C5795</f>
        <v>403E</v>
      </c>
      <c r="D5795" s="529"/>
      <c r="E5795" s="530">
        <f>'[11]Depr Exp'!E5795</f>
        <v>43251</v>
      </c>
      <c r="F5795" s="531">
        <f>'[11]Depr Exp'!F5795</f>
        <v>970573.97</v>
      </c>
      <c r="G5795" s="541">
        <f>'[11]Depr Exp'!G5795</f>
        <v>0.05</v>
      </c>
      <c r="H5795" s="533">
        <f>'[11]Depr Exp'!H5795</f>
        <v>4044.06</v>
      </c>
      <c r="I5795" s="531">
        <f>'[11]Depr Exp'!I5795</f>
        <v>3036991.37</v>
      </c>
      <c r="J5795" s="541">
        <f>'[11]Depr Exp'!J5795</f>
        <v>0.05</v>
      </c>
      <c r="K5795" s="534">
        <f>'[11]Depr Exp'!K5795</f>
        <v>17784.64</v>
      </c>
      <c r="L5795" s="533">
        <f>'[11]Depr Exp'!L5795</f>
        <v>13740.58</v>
      </c>
      <c r="M5795" s="144"/>
      <c r="N5795" s="144"/>
    </row>
    <row r="5796" spans="1:14">
      <c r="A5796" s="529" t="str">
        <f>'[11]Depr Exp'!A5796</f>
        <v>E3911 GEN Office Furn &amp; Eq, new</v>
      </c>
      <c r="B5796" s="529" t="str">
        <f>'[11]Depr Exp'!B5796</f>
        <v>E3911 GEN Office Furn &amp; Eq, new-6</v>
      </c>
      <c r="C5796" s="529" t="str">
        <f>'[11]Depr Exp'!C5796</f>
        <v>403E</v>
      </c>
      <c r="D5796" s="529"/>
      <c r="E5796" s="530">
        <f>'[11]Depr Exp'!E5796</f>
        <v>43281</v>
      </c>
      <c r="F5796" s="531">
        <f>'[11]Depr Exp'!F5796</f>
        <v>970573.97</v>
      </c>
      <c r="G5796" s="541">
        <f>'[11]Depr Exp'!G5796</f>
        <v>0.05</v>
      </c>
      <c r="H5796" s="533">
        <f>'[11]Depr Exp'!H5796</f>
        <v>4044.06</v>
      </c>
      <c r="I5796" s="531">
        <f>'[11]Depr Exp'!I5796</f>
        <v>3036991.37</v>
      </c>
      <c r="J5796" s="541">
        <f>'[11]Depr Exp'!J5796</f>
        <v>0.05</v>
      </c>
      <c r="K5796" s="534">
        <f>'[11]Depr Exp'!K5796</f>
        <v>17784.64</v>
      </c>
      <c r="L5796" s="533">
        <f>'[11]Depr Exp'!L5796</f>
        <v>13740.58</v>
      </c>
      <c r="M5796" s="144"/>
      <c r="N5796" s="144"/>
    </row>
    <row r="5797" spans="1:14">
      <c r="A5797" s="529" t="str">
        <f>'[11]Depr Exp'!A5797</f>
        <v>E3911 GEN Office Furn &amp; Eq, new</v>
      </c>
      <c r="B5797" s="529" t="str">
        <f>'[11]Depr Exp'!B5797</f>
        <v>E3911 GEN Office Furn &amp; Eq, new-7</v>
      </c>
      <c r="C5797" s="529" t="str">
        <f>'[11]Depr Exp'!C5797</f>
        <v>403E</v>
      </c>
      <c r="D5797" s="529"/>
      <c r="E5797" s="530">
        <f>'[11]Depr Exp'!E5797</f>
        <v>43312</v>
      </c>
      <c r="F5797" s="531">
        <f>'[11]Depr Exp'!F5797</f>
        <v>3340198.82</v>
      </c>
      <c r="G5797" s="541">
        <f>'[11]Depr Exp'!G5797</f>
        <v>0.05</v>
      </c>
      <c r="H5797" s="533">
        <f>'[11]Depr Exp'!H5797</f>
        <v>-229301.27</v>
      </c>
      <c r="I5797" s="531">
        <f>'[11]Depr Exp'!I5797</f>
        <v>3036991.37</v>
      </c>
      <c r="J5797" s="541">
        <f>'[11]Depr Exp'!J5797</f>
        <v>0.05</v>
      </c>
      <c r="K5797" s="534">
        <f>'[11]Depr Exp'!K5797</f>
        <v>17784.64</v>
      </c>
      <c r="L5797" s="533">
        <f>'[11]Depr Exp'!L5797</f>
        <v>247085.91</v>
      </c>
      <c r="M5797" s="144"/>
      <c r="N5797" s="144"/>
    </row>
    <row r="5798" spans="1:14">
      <c r="A5798" s="529" t="str">
        <f>'[11]Depr Exp'!A5798</f>
        <v>E3911 GEN Office Furn &amp; Eq, new</v>
      </c>
      <c r="B5798" s="529" t="str">
        <f>'[11]Depr Exp'!B5798</f>
        <v>E3911 GEN Office Furn &amp; Eq, new-8</v>
      </c>
      <c r="C5798" s="529" t="str">
        <f>'[11]Depr Exp'!C5798</f>
        <v>403E</v>
      </c>
      <c r="D5798" s="529"/>
      <c r="E5798" s="530">
        <f>'[11]Depr Exp'!E5798</f>
        <v>43343</v>
      </c>
      <c r="F5798" s="531">
        <f>'[11]Depr Exp'!F5798</f>
        <v>3340198.82</v>
      </c>
      <c r="G5798" s="541">
        <f>'[11]Depr Exp'!G5798</f>
        <v>0.05</v>
      </c>
      <c r="H5798" s="533">
        <f>'[11]Depr Exp'!H5798</f>
        <v>24178.52</v>
      </c>
      <c r="I5798" s="531">
        <f>'[11]Depr Exp'!I5798</f>
        <v>3036991.37</v>
      </c>
      <c r="J5798" s="541">
        <f>'[11]Depr Exp'!J5798</f>
        <v>0.05</v>
      </c>
      <c r="K5798" s="534">
        <f>'[11]Depr Exp'!K5798</f>
        <v>17784.64</v>
      </c>
      <c r="L5798" s="533">
        <f>'[11]Depr Exp'!L5798</f>
        <v>-6393.88</v>
      </c>
      <c r="M5798" s="144"/>
      <c r="N5798" s="144"/>
    </row>
    <row r="5799" spans="1:14">
      <c r="A5799" s="529" t="str">
        <f>'[11]Depr Exp'!A5799</f>
        <v>E3911 GEN Office Furn &amp; Eq, new</v>
      </c>
      <c r="B5799" s="529" t="str">
        <f>'[11]Depr Exp'!B5799</f>
        <v>E3911 GEN Office Furn &amp; Eq, new-9</v>
      </c>
      <c r="C5799" s="529" t="str">
        <f>'[11]Depr Exp'!C5799</f>
        <v>403E</v>
      </c>
      <c r="D5799" s="529"/>
      <c r="E5799" s="530">
        <f>'[11]Depr Exp'!E5799</f>
        <v>43373</v>
      </c>
      <c r="F5799" s="531">
        <f>'[11]Depr Exp'!F5799</f>
        <v>3188595.1</v>
      </c>
      <c r="G5799" s="541">
        <f>'[11]Depr Exp'!G5799</f>
        <v>0.05</v>
      </c>
      <c r="H5799" s="533">
        <f>'[11]Depr Exp'!H5799</f>
        <v>18416.32</v>
      </c>
      <c r="I5799" s="531">
        <f>'[11]Depr Exp'!I5799</f>
        <v>3036991.37</v>
      </c>
      <c r="J5799" s="541">
        <f>'[11]Depr Exp'!J5799</f>
        <v>0.05</v>
      </c>
      <c r="K5799" s="534">
        <f>'[11]Depr Exp'!K5799</f>
        <v>17784.64</v>
      </c>
      <c r="L5799" s="533">
        <f>'[11]Depr Exp'!L5799</f>
        <v>-631.67999999999995</v>
      </c>
      <c r="M5799" s="144"/>
      <c r="N5799" s="144"/>
    </row>
    <row r="5800" spans="1:14">
      <c r="A5800" s="529" t="str">
        <f>'[11]Depr Exp'!A5800</f>
        <v>E3911 GEN Office Furn &amp; Eq, new</v>
      </c>
      <c r="B5800" s="529" t="str">
        <f>'[11]Depr Exp'!B5800</f>
        <v>E3911 GEN Office Furn &amp; Eq, new-10</v>
      </c>
      <c r="C5800" s="529" t="str">
        <f>'[11]Depr Exp'!C5800</f>
        <v>403E</v>
      </c>
      <c r="D5800" s="529"/>
      <c r="E5800" s="530">
        <f>'[11]Depr Exp'!E5800</f>
        <v>43404</v>
      </c>
      <c r="F5800" s="531">
        <f>'[11]Depr Exp'!F5800</f>
        <v>3036991.37</v>
      </c>
      <c r="G5800" s="541">
        <f>'[11]Depr Exp'!G5800</f>
        <v>0.05</v>
      </c>
      <c r="H5800" s="533">
        <f>'[11]Depr Exp'!H5800</f>
        <v>17784.64</v>
      </c>
      <c r="I5800" s="531">
        <f>'[11]Depr Exp'!I5800</f>
        <v>3036991.37</v>
      </c>
      <c r="J5800" s="541">
        <f>'[11]Depr Exp'!J5800</f>
        <v>0.05</v>
      </c>
      <c r="K5800" s="534">
        <f>'[11]Depr Exp'!K5800</f>
        <v>17784.64</v>
      </c>
      <c r="L5800" s="533">
        <f>'[11]Depr Exp'!L5800</f>
        <v>0</v>
      </c>
      <c r="M5800" s="144"/>
      <c r="N5800" s="144"/>
    </row>
    <row r="5801" spans="1:14">
      <c r="A5801" s="529" t="str">
        <f>'[11]Depr Exp'!A5801</f>
        <v>E3911 GEN Office Furn &amp; Eq, new</v>
      </c>
      <c r="B5801" s="529" t="str">
        <f>'[11]Depr Exp'!B5801</f>
        <v>E3911 GEN Office Furn &amp; Eq, new-11</v>
      </c>
      <c r="C5801" s="529" t="str">
        <f>'[11]Depr Exp'!C5801</f>
        <v>403E</v>
      </c>
      <c r="D5801" s="529"/>
      <c r="E5801" s="530">
        <f>'[11]Depr Exp'!E5801</f>
        <v>43434</v>
      </c>
      <c r="F5801" s="531">
        <f>'[11]Depr Exp'!F5801</f>
        <v>3036991.37</v>
      </c>
      <c r="G5801" s="541">
        <f>'[11]Depr Exp'!G5801</f>
        <v>0.05</v>
      </c>
      <c r="H5801" s="533">
        <f>'[11]Depr Exp'!H5801</f>
        <v>17784.64</v>
      </c>
      <c r="I5801" s="531">
        <f>'[11]Depr Exp'!I5801</f>
        <v>3036991.37</v>
      </c>
      <c r="J5801" s="541">
        <f>'[11]Depr Exp'!J5801</f>
        <v>0.05</v>
      </c>
      <c r="K5801" s="534">
        <f>'[11]Depr Exp'!K5801</f>
        <v>17784.64</v>
      </c>
      <c r="L5801" s="533">
        <f>'[11]Depr Exp'!L5801</f>
        <v>0</v>
      </c>
      <c r="M5801" s="144"/>
      <c r="N5801" s="144"/>
    </row>
    <row r="5802" spans="1:14">
      <c r="A5802" s="529" t="str">
        <f>'[11]Depr Exp'!A5802</f>
        <v>E3911 GEN Office Furn &amp; Eq, new</v>
      </c>
      <c r="B5802" s="529" t="str">
        <f>'[11]Depr Exp'!B5802</f>
        <v>E3911 GEN Office Furn &amp; Eq, new-12</v>
      </c>
      <c r="C5802" s="529" t="str">
        <f>'[11]Depr Exp'!C5802</f>
        <v>403E</v>
      </c>
      <c r="D5802" s="529"/>
      <c r="E5802" s="530">
        <f>'[11]Depr Exp'!E5802</f>
        <v>43465</v>
      </c>
      <c r="F5802" s="531">
        <f>'[11]Depr Exp'!F5802</f>
        <v>3036991.37</v>
      </c>
      <c r="G5802" s="541">
        <f>'[11]Depr Exp'!G5802</f>
        <v>0.05</v>
      </c>
      <c r="H5802" s="533">
        <f>'[11]Depr Exp'!H5802</f>
        <v>17784.64</v>
      </c>
      <c r="I5802" s="531">
        <f>'[11]Depr Exp'!I5802</f>
        <v>3036991.37</v>
      </c>
      <c r="J5802" s="541">
        <f>'[11]Depr Exp'!J5802</f>
        <v>0.05</v>
      </c>
      <c r="K5802" s="534">
        <f>'[11]Depr Exp'!K5802</f>
        <v>17784.64</v>
      </c>
      <c r="L5802" s="533">
        <f>'[11]Depr Exp'!L5802</f>
        <v>0</v>
      </c>
      <c r="M5802" s="144"/>
      <c r="N5802" s="144"/>
    </row>
    <row r="5803" spans="1:14" ht="15.75" thickBot="1">
      <c r="A5803" s="159" t="str">
        <f>'[11]Depr Exp'!A5803</f>
        <v>E3911 GEN Office Furn &amp; Eq, new Total</v>
      </c>
      <c r="B5803" s="144">
        <f>'[11]Depr Exp'!B5803</f>
        <v>0</v>
      </c>
      <c r="C5803" s="502" t="str">
        <f>'[11]Depr Exp'!C5803</f>
        <v>EGEN</v>
      </c>
      <c r="D5803" s="144"/>
      <c r="E5803" s="281" t="str">
        <f>'[11]Depr Exp'!E5803</f>
        <v>Total</v>
      </c>
      <c r="F5803" s="141">
        <f>'[11]Depr Exp'!F5803</f>
        <v>0</v>
      </c>
      <c r="G5803" s="252">
        <f>'[11]Depr Exp'!G5803</f>
        <v>0</v>
      </c>
      <c r="H5803" s="286">
        <f>'[11]Depr Exp'!H5803</f>
        <v>-109088.15</v>
      </c>
      <c r="I5803" s="141">
        <f>'[11]Depr Exp'!I5803</f>
        <v>0</v>
      </c>
      <c r="J5803" s="252">
        <f>'[11]Depr Exp'!J5803</f>
        <v>0</v>
      </c>
      <c r="K5803" s="286">
        <f>'[11]Depr Exp'!K5803</f>
        <v>213415.68000000005</v>
      </c>
      <c r="L5803" s="286">
        <f>'[11]Depr Exp'!L5803</f>
        <v>322503.83</v>
      </c>
      <c r="M5803" s="144"/>
      <c r="N5803" s="144"/>
    </row>
    <row r="5804" spans="1:14" ht="13.5" thickTop="1">
      <c r="A5804" s="529" t="str">
        <f>'[11]Depr Exp'!A5804</f>
        <v>E3911 GEN Office Furn &amp; Eq, old</v>
      </c>
      <c r="B5804" s="529" t="str">
        <f>'[11]Depr Exp'!B5804</f>
        <v>E3911 GEN Office Furn &amp; Eq, old-1</v>
      </c>
      <c r="C5804" s="529" t="str">
        <f>'[11]Depr Exp'!C5804</f>
        <v>403E</v>
      </c>
      <c r="D5804" s="529"/>
      <c r="E5804" s="530">
        <f>'[11]Depr Exp'!E5804</f>
        <v>43131</v>
      </c>
      <c r="F5804" s="531">
        <f>'[11]Depr Exp'!F5804</f>
        <v>2845896.61</v>
      </c>
      <c r="G5804" s="532" t="str">
        <f>'[11]Depr Exp'!G5804</f>
        <v>End of Life</v>
      </c>
      <c r="H5804" s="533">
        <f>'[11]Depr Exp'!H5804</f>
        <v>47431.17</v>
      </c>
      <c r="I5804" s="531">
        <f>'[11]Depr Exp'!I5804</f>
        <v>0</v>
      </c>
      <c r="J5804" s="532" t="str">
        <f>'[11]Depr Exp'!J5804</f>
        <v>End of Life</v>
      </c>
      <c r="K5804" s="534">
        <f>'[11]Depr Exp'!K5804</f>
        <v>0</v>
      </c>
      <c r="L5804" s="533">
        <f>'[11]Depr Exp'!L5804</f>
        <v>-47431.17</v>
      </c>
      <c r="M5804" s="144"/>
      <c r="N5804" s="144"/>
    </row>
    <row r="5805" spans="1:14">
      <c r="A5805" s="529" t="str">
        <f>'[11]Depr Exp'!A5805</f>
        <v>E3911 GEN Office Furn &amp; Eq, old</v>
      </c>
      <c r="B5805" s="529" t="str">
        <f>'[11]Depr Exp'!B5805</f>
        <v>E3911 GEN Office Furn &amp; Eq, old-2</v>
      </c>
      <c r="C5805" s="529" t="str">
        <f>'[11]Depr Exp'!C5805</f>
        <v>403E</v>
      </c>
      <c r="D5805" s="529"/>
      <c r="E5805" s="530">
        <f>'[11]Depr Exp'!E5805</f>
        <v>43159</v>
      </c>
      <c r="F5805" s="531">
        <f>'[11]Depr Exp'!F5805</f>
        <v>2798465</v>
      </c>
      <c r="G5805" s="532" t="str">
        <f>'[11]Depr Exp'!G5805</f>
        <v>End of Life</v>
      </c>
      <c r="H5805" s="533">
        <f>'[11]Depr Exp'!H5805</f>
        <v>47431.17</v>
      </c>
      <c r="I5805" s="531">
        <f>'[11]Depr Exp'!I5805</f>
        <v>0</v>
      </c>
      <c r="J5805" s="532" t="str">
        <f>'[11]Depr Exp'!J5805</f>
        <v>End of Life</v>
      </c>
      <c r="K5805" s="534">
        <f>'[11]Depr Exp'!K5805</f>
        <v>0</v>
      </c>
      <c r="L5805" s="533">
        <f>'[11]Depr Exp'!L5805</f>
        <v>-47431.17</v>
      </c>
      <c r="M5805" s="144"/>
      <c r="N5805" s="144"/>
    </row>
    <row r="5806" spans="1:14">
      <c r="A5806" s="529" t="str">
        <f>'[11]Depr Exp'!A5806</f>
        <v>E3911 GEN Office Furn &amp; Eq, old</v>
      </c>
      <c r="B5806" s="529" t="str">
        <f>'[11]Depr Exp'!B5806</f>
        <v>E3911 GEN Office Furn &amp; Eq, old-3</v>
      </c>
      <c r="C5806" s="529" t="str">
        <f>'[11]Depr Exp'!C5806</f>
        <v>403E</v>
      </c>
      <c r="D5806" s="529"/>
      <c r="E5806" s="530">
        <f>'[11]Depr Exp'!E5806</f>
        <v>43190</v>
      </c>
      <c r="F5806" s="531">
        <f>'[11]Depr Exp'!F5806</f>
        <v>2751033.39</v>
      </c>
      <c r="G5806" s="532" t="str">
        <f>'[11]Depr Exp'!G5806</f>
        <v>End of Life</v>
      </c>
      <c r="H5806" s="533">
        <f>'[11]Depr Exp'!H5806</f>
        <v>47431.17</v>
      </c>
      <c r="I5806" s="531">
        <f>'[11]Depr Exp'!I5806</f>
        <v>0</v>
      </c>
      <c r="J5806" s="532" t="str">
        <f>'[11]Depr Exp'!J5806</f>
        <v>End of Life</v>
      </c>
      <c r="K5806" s="534">
        <f>'[11]Depr Exp'!K5806</f>
        <v>0</v>
      </c>
      <c r="L5806" s="533">
        <f>'[11]Depr Exp'!L5806</f>
        <v>-47431.17</v>
      </c>
      <c r="M5806" s="144"/>
      <c r="N5806" s="144"/>
    </row>
    <row r="5807" spans="1:14">
      <c r="A5807" s="529" t="str">
        <f>'[11]Depr Exp'!A5807</f>
        <v>E3911 GEN Office Furn &amp; Eq, old</v>
      </c>
      <c r="B5807" s="529" t="str">
        <f>'[11]Depr Exp'!B5807</f>
        <v>E3911 GEN Office Furn &amp; Eq, old-4</v>
      </c>
      <c r="C5807" s="529" t="str">
        <f>'[11]Depr Exp'!C5807</f>
        <v>403E</v>
      </c>
      <c r="D5807" s="529"/>
      <c r="E5807" s="530">
        <f>'[11]Depr Exp'!E5807</f>
        <v>43220</v>
      </c>
      <c r="F5807" s="531">
        <f>'[11]Depr Exp'!F5807</f>
        <v>2703601.78</v>
      </c>
      <c r="G5807" s="532" t="str">
        <f>'[11]Depr Exp'!G5807</f>
        <v>End of Life</v>
      </c>
      <c r="H5807" s="533">
        <f>'[11]Depr Exp'!H5807</f>
        <v>47431.17</v>
      </c>
      <c r="I5807" s="531">
        <f>'[11]Depr Exp'!I5807</f>
        <v>0</v>
      </c>
      <c r="J5807" s="532" t="str">
        <f>'[11]Depr Exp'!J5807</f>
        <v>End of Life</v>
      </c>
      <c r="K5807" s="534">
        <f>'[11]Depr Exp'!K5807</f>
        <v>0</v>
      </c>
      <c r="L5807" s="533">
        <f>'[11]Depr Exp'!L5807</f>
        <v>-47431.17</v>
      </c>
      <c r="M5807" s="144"/>
      <c r="N5807" s="144"/>
    </row>
    <row r="5808" spans="1:14">
      <c r="A5808" s="529" t="str">
        <f>'[11]Depr Exp'!A5808</f>
        <v>E3911 GEN Office Furn &amp; Eq, old</v>
      </c>
      <c r="B5808" s="529" t="str">
        <f>'[11]Depr Exp'!B5808</f>
        <v>E3911 GEN Office Furn &amp; Eq, old-5</v>
      </c>
      <c r="C5808" s="529" t="str">
        <f>'[11]Depr Exp'!C5808</f>
        <v>403E</v>
      </c>
      <c r="D5808" s="529"/>
      <c r="E5808" s="530">
        <f>'[11]Depr Exp'!E5808</f>
        <v>43251</v>
      </c>
      <c r="F5808" s="531">
        <f>'[11]Depr Exp'!F5808</f>
        <v>2656170.17</v>
      </c>
      <c r="G5808" s="532" t="str">
        <f>'[11]Depr Exp'!G5808</f>
        <v>End of Life</v>
      </c>
      <c r="H5808" s="533">
        <f>'[11]Depr Exp'!H5808</f>
        <v>47431.16</v>
      </c>
      <c r="I5808" s="531">
        <f>'[11]Depr Exp'!I5808</f>
        <v>0</v>
      </c>
      <c r="J5808" s="532" t="str">
        <f>'[11]Depr Exp'!J5808</f>
        <v>End of Life</v>
      </c>
      <c r="K5808" s="534">
        <f>'[11]Depr Exp'!K5808</f>
        <v>0</v>
      </c>
      <c r="L5808" s="533">
        <f>'[11]Depr Exp'!L5808</f>
        <v>-47431.16</v>
      </c>
      <c r="M5808" s="144"/>
      <c r="N5808" s="144"/>
    </row>
    <row r="5809" spans="1:14">
      <c r="A5809" s="529" t="str">
        <f>'[11]Depr Exp'!A5809</f>
        <v>E3911 GEN Office Furn &amp; Eq, old</v>
      </c>
      <c r="B5809" s="529" t="str">
        <f>'[11]Depr Exp'!B5809</f>
        <v>E3911 GEN Office Furn &amp; Eq, old-6</v>
      </c>
      <c r="C5809" s="529" t="str">
        <f>'[11]Depr Exp'!C5809</f>
        <v>403E</v>
      </c>
      <c r="D5809" s="529"/>
      <c r="E5809" s="530">
        <f>'[11]Depr Exp'!E5809</f>
        <v>43281</v>
      </c>
      <c r="F5809" s="531">
        <f>'[11]Depr Exp'!F5809</f>
        <v>2608738.56</v>
      </c>
      <c r="G5809" s="532" t="str">
        <f>'[11]Depr Exp'!G5809</f>
        <v>End of Life</v>
      </c>
      <c r="H5809" s="533">
        <f>'[11]Depr Exp'!H5809</f>
        <v>47431.17</v>
      </c>
      <c r="I5809" s="531">
        <f>'[11]Depr Exp'!I5809</f>
        <v>0</v>
      </c>
      <c r="J5809" s="532" t="str">
        <f>'[11]Depr Exp'!J5809</f>
        <v>End of Life</v>
      </c>
      <c r="K5809" s="534">
        <f>'[11]Depr Exp'!K5809</f>
        <v>0</v>
      </c>
      <c r="L5809" s="533">
        <f>'[11]Depr Exp'!L5809</f>
        <v>-47431.17</v>
      </c>
      <c r="M5809" s="144"/>
      <c r="N5809" s="144"/>
    </row>
    <row r="5810" spans="1:14">
      <c r="A5810" s="529" t="str">
        <f>'[11]Depr Exp'!A5810</f>
        <v>E3911 GEN Office Furn &amp; Eq, old</v>
      </c>
      <c r="B5810" s="529" t="str">
        <f>'[11]Depr Exp'!B5810</f>
        <v>E3911 GEN Office Furn &amp; Eq, old-7</v>
      </c>
      <c r="C5810" s="529" t="str">
        <f>'[11]Depr Exp'!C5810</f>
        <v>403E</v>
      </c>
      <c r="D5810" s="529"/>
      <c r="E5810" s="530">
        <f>'[11]Depr Exp'!E5810</f>
        <v>43312</v>
      </c>
      <c r="F5810" s="531">
        <f>'[11]Depr Exp'!F5810</f>
        <v>0.04</v>
      </c>
      <c r="G5810" s="532" t="str">
        <f>'[11]Depr Exp'!G5810</f>
        <v>End of Life</v>
      </c>
      <c r="H5810" s="533">
        <f>'[11]Depr Exp'!H5810</f>
        <v>0</v>
      </c>
      <c r="I5810" s="531">
        <f>'[11]Depr Exp'!I5810</f>
        <v>0</v>
      </c>
      <c r="J5810" s="532" t="str">
        <f>'[11]Depr Exp'!J5810</f>
        <v>End of Life</v>
      </c>
      <c r="K5810" s="534">
        <f>'[11]Depr Exp'!K5810</f>
        <v>0</v>
      </c>
      <c r="L5810" s="533">
        <f>'[11]Depr Exp'!L5810</f>
        <v>0</v>
      </c>
      <c r="M5810" s="144"/>
      <c r="N5810" s="144"/>
    </row>
    <row r="5811" spans="1:14">
      <c r="A5811" s="529" t="str">
        <f>'[11]Depr Exp'!A5811</f>
        <v>E3911 GEN Office Furn &amp; Eq, old</v>
      </c>
      <c r="B5811" s="529" t="str">
        <f>'[11]Depr Exp'!B5811</f>
        <v>E3911 GEN Office Furn &amp; Eq, old-8</v>
      </c>
      <c r="C5811" s="529" t="str">
        <f>'[11]Depr Exp'!C5811</f>
        <v>403E</v>
      </c>
      <c r="D5811" s="529"/>
      <c r="E5811" s="530">
        <f>'[11]Depr Exp'!E5811</f>
        <v>43343</v>
      </c>
      <c r="F5811" s="531">
        <f>'[11]Depr Exp'!F5811</f>
        <v>0.04</v>
      </c>
      <c r="G5811" s="532" t="str">
        <f>'[11]Depr Exp'!G5811</f>
        <v>End of Life</v>
      </c>
      <c r="H5811" s="533">
        <f>'[11]Depr Exp'!H5811</f>
        <v>0</v>
      </c>
      <c r="I5811" s="531">
        <f>'[11]Depr Exp'!I5811</f>
        <v>0</v>
      </c>
      <c r="J5811" s="532" t="str">
        <f>'[11]Depr Exp'!J5811</f>
        <v>End of Life</v>
      </c>
      <c r="K5811" s="534">
        <f>'[11]Depr Exp'!K5811</f>
        <v>0</v>
      </c>
      <c r="L5811" s="533">
        <f>'[11]Depr Exp'!L5811</f>
        <v>0</v>
      </c>
      <c r="M5811" s="144"/>
      <c r="N5811" s="144"/>
    </row>
    <row r="5812" spans="1:14">
      <c r="A5812" s="529" t="str">
        <f>'[11]Depr Exp'!A5812</f>
        <v>E3911 GEN Office Furn &amp; Eq, old</v>
      </c>
      <c r="B5812" s="529" t="str">
        <f>'[11]Depr Exp'!B5812</f>
        <v>E3911 GEN Office Furn &amp; Eq, old-9</v>
      </c>
      <c r="C5812" s="529" t="str">
        <f>'[11]Depr Exp'!C5812</f>
        <v>403E</v>
      </c>
      <c r="D5812" s="529"/>
      <c r="E5812" s="530">
        <f>'[11]Depr Exp'!E5812</f>
        <v>43373</v>
      </c>
      <c r="F5812" s="531">
        <f>'[11]Depr Exp'!F5812</f>
        <v>0.04</v>
      </c>
      <c r="G5812" s="532" t="str">
        <f>'[11]Depr Exp'!G5812</f>
        <v>End of Life</v>
      </c>
      <c r="H5812" s="533">
        <f>'[11]Depr Exp'!H5812</f>
        <v>0</v>
      </c>
      <c r="I5812" s="531">
        <f>'[11]Depr Exp'!I5812</f>
        <v>0</v>
      </c>
      <c r="J5812" s="532" t="str">
        <f>'[11]Depr Exp'!J5812</f>
        <v>End of Life</v>
      </c>
      <c r="K5812" s="534">
        <f>'[11]Depr Exp'!K5812</f>
        <v>0</v>
      </c>
      <c r="L5812" s="533">
        <f>'[11]Depr Exp'!L5812</f>
        <v>0</v>
      </c>
      <c r="M5812" s="144"/>
      <c r="N5812" s="144"/>
    </row>
    <row r="5813" spans="1:14">
      <c r="A5813" s="529" t="str">
        <f>'[11]Depr Exp'!A5813</f>
        <v>E3911 GEN Office Furn &amp; Eq, old</v>
      </c>
      <c r="B5813" s="529" t="str">
        <f>'[11]Depr Exp'!B5813</f>
        <v>E3911 GEN Office Furn &amp; Eq, old-10</v>
      </c>
      <c r="C5813" s="529" t="str">
        <f>'[11]Depr Exp'!C5813</f>
        <v>403E</v>
      </c>
      <c r="D5813" s="529"/>
      <c r="E5813" s="530">
        <f>'[11]Depr Exp'!E5813</f>
        <v>43404</v>
      </c>
      <c r="F5813" s="531">
        <f>'[11]Depr Exp'!F5813</f>
        <v>0.04</v>
      </c>
      <c r="G5813" s="532" t="str">
        <f>'[11]Depr Exp'!G5813</f>
        <v>End of Life</v>
      </c>
      <c r="H5813" s="533">
        <f>'[11]Depr Exp'!H5813</f>
        <v>0</v>
      </c>
      <c r="I5813" s="531">
        <f>'[11]Depr Exp'!I5813</f>
        <v>0</v>
      </c>
      <c r="J5813" s="532" t="str">
        <f>'[11]Depr Exp'!J5813</f>
        <v>End of Life</v>
      </c>
      <c r="K5813" s="534">
        <f>'[11]Depr Exp'!K5813</f>
        <v>0</v>
      </c>
      <c r="L5813" s="533">
        <f>'[11]Depr Exp'!L5813</f>
        <v>0</v>
      </c>
      <c r="M5813" s="144"/>
      <c r="N5813" s="144"/>
    </row>
    <row r="5814" spans="1:14">
      <c r="A5814" s="529" t="str">
        <f>'[11]Depr Exp'!A5814</f>
        <v>E3911 GEN Office Furn &amp; Eq, old</v>
      </c>
      <c r="B5814" s="529" t="str">
        <f>'[11]Depr Exp'!B5814</f>
        <v>E3911 GEN Office Furn &amp; Eq, old-11</v>
      </c>
      <c r="C5814" s="529" t="str">
        <f>'[11]Depr Exp'!C5814</f>
        <v>403E</v>
      </c>
      <c r="D5814" s="529"/>
      <c r="E5814" s="530">
        <f>'[11]Depr Exp'!E5814</f>
        <v>43434</v>
      </c>
      <c r="F5814" s="531">
        <f>'[11]Depr Exp'!F5814</f>
        <v>0.02</v>
      </c>
      <c r="G5814" s="532" t="str">
        <f>'[11]Depr Exp'!G5814</f>
        <v>End of Life</v>
      </c>
      <c r="H5814" s="533">
        <f>'[11]Depr Exp'!H5814</f>
        <v>0</v>
      </c>
      <c r="I5814" s="531">
        <f>'[11]Depr Exp'!I5814</f>
        <v>0</v>
      </c>
      <c r="J5814" s="532" t="str">
        <f>'[11]Depr Exp'!J5814</f>
        <v>End of Life</v>
      </c>
      <c r="K5814" s="534">
        <f>'[11]Depr Exp'!K5814</f>
        <v>0</v>
      </c>
      <c r="L5814" s="533">
        <f>'[11]Depr Exp'!L5814</f>
        <v>0</v>
      </c>
      <c r="M5814" s="144"/>
      <c r="N5814" s="144"/>
    </row>
    <row r="5815" spans="1:14">
      <c r="A5815" s="529" t="str">
        <f>'[11]Depr Exp'!A5815</f>
        <v>E3911 GEN Office Furn &amp; Eq, old</v>
      </c>
      <c r="B5815" s="529" t="str">
        <f>'[11]Depr Exp'!B5815</f>
        <v>E3911 GEN Office Furn &amp; Eq, old-12</v>
      </c>
      <c r="C5815" s="529" t="str">
        <f>'[11]Depr Exp'!C5815</f>
        <v>403E</v>
      </c>
      <c r="D5815" s="529"/>
      <c r="E5815" s="530">
        <f>'[11]Depr Exp'!E5815</f>
        <v>43465</v>
      </c>
      <c r="F5815" s="531">
        <f>'[11]Depr Exp'!F5815</f>
        <v>0</v>
      </c>
      <c r="G5815" s="532" t="str">
        <f>'[11]Depr Exp'!G5815</f>
        <v>End of Life</v>
      </c>
      <c r="H5815" s="533">
        <f>'[11]Depr Exp'!H5815</f>
        <v>0</v>
      </c>
      <c r="I5815" s="531">
        <f>'[11]Depr Exp'!I5815</f>
        <v>0</v>
      </c>
      <c r="J5815" s="532" t="str">
        <f>'[11]Depr Exp'!J5815</f>
        <v>End of Life</v>
      </c>
      <c r="K5815" s="534">
        <f>'[11]Depr Exp'!K5815</f>
        <v>0</v>
      </c>
      <c r="L5815" s="533">
        <f>'[11]Depr Exp'!L5815</f>
        <v>0</v>
      </c>
      <c r="M5815" s="144"/>
      <c r="N5815" s="144"/>
    </row>
    <row r="5816" spans="1:14" ht="15.75" thickBot="1">
      <c r="A5816" s="280" t="str">
        <f>'[11]Depr Exp'!A5816</f>
        <v>E3911 GEN Office Furn &amp; Eq, old Total</v>
      </c>
      <c r="B5816" s="143">
        <f>'[11]Depr Exp'!B5816</f>
        <v>0</v>
      </c>
      <c r="C5816" s="142" t="str">
        <f>'[11]Depr Exp'!C5816</f>
        <v>EGEN</v>
      </c>
      <c r="D5816" s="143"/>
      <c r="E5816" s="281" t="str">
        <f>'[11]Depr Exp'!E5816</f>
        <v>Total</v>
      </c>
      <c r="F5816" s="124">
        <f>'[11]Depr Exp'!F5816</f>
        <v>0</v>
      </c>
      <c r="G5816" s="143">
        <f>'[11]Depr Exp'!G5816</f>
        <v>0</v>
      </c>
      <c r="H5816" s="287">
        <f>'[11]Depr Exp'!H5816</f>
        <v>284587.01</v>
      </c>
      <c r="I5816" s="124">
        <f>'[11]Depr Exp'!I5816</f>
        <v>0</v>
      </c>
      <c r="J5816" s="143">
        <f>'[11]Depr Exp'!J5816</f>
        <v>0</v>
      </c>
      <c r="K5816" s="286">
        <f>'[11]Depr Exp'!K5816</f>
        <v>0</v>
      </c>
      <c r="L5816" s="286">
        <f>'[11]Depr Exp'!L5816</f>
        <v>-284587.01</v>
      </c>
      <c r="M5816" s="144"/>
      <c r="N5816" s="144"/>
    </row>
    <row r="5817" spans="1:14" ht="13.5" thickTop="1">
      <c r="A5817" s="144" t="str">
        <f>'[11]Depr Exp'!A5817</f>
        <v>E3911 GEN Office Furn &amp; Eq, UBK</v>
      </c>
      <c r="B5817" s="144" t="str">
        <f>'[11]Depr Exp'!B5817</f>
        <v>E3911 GEN Office Furn &amp; Eq, UBK-1</v>
      </c>
      <c r="C5817" s="144" t="str">
        <f>'[11]Depr Exp'!C5817</f>
        <v>403E</v>
      </c>
      <c r="D5817" s="144"/>
      <c r="E5817" s="282">
        <f>'[11]Depr Exp'!E5817</f>
        <v>43131</v>
      </c>
      <c r="F5817" s="523">
        <f>'[11]Depr Exp'!F5817</f>
        <v>21564.25</v>
      </c>
      <c r="G5817" s="305">
        <f>'[11]Depr Exp'!G5817</f>
        <v>0.05</v>
      </c>
      <c r="H5817" s="524">
        <f>'[11]Depr Exp'!H5817</f>
        <v>89.85</v>
      </c>
      <c r="I5817" s="523">
        <f>'[11]Depr Exp'!I5817</f>
        <v>24584.98</v>
      </c>
      <c r="J5817" s="305">
        <f>'[11]Depr Exp'!J5817</f>
        <v>0.05</v>
      </c>
      <c r="K5817" s="373">
        <f>'[11]Depr Exp'!K5817</f>
        <v>102.43741666666666</v>
      </c>
      <c r="L5817" s="524">
        <f>'[11]Depr Exp'!L5817</f>
        <v>12.59</v>
      </c>
      <c r="M5817" s="144"/>
      <c r="N5817" s="144"/>
    </row>
    <row r="5818" spans="1:14">
      <c r="A5818" s="144" t="str">
        <f>'[11]Depr Exp'!A5818</f>
        <v>E3911 GEN Office Furn &amp; Eq, UBK</v>
      </c>
      <c r="B5818" s="144" t="str">
        <f>'[11]Depr Exp'!B5818</f>
        <v>E3911 GEN Office Furn &amp; Eq, UBK-2</v>
      </c>
      <c r="C5818" s="144" t="str">
        <f>'[11]Depr Exp'!C5818</f>
        <v>403E</v>
      </c>
      <c r="D5818" s="144"/>
      <c r="E5818" s="282">
        <f>'[11]Depr Exp'!E5818</f>
        <v>43159</v>
      </c>
      <c r="F5818" s="523">
        <f>'[11]Depr Exp'!F5818</f>
        <v>21564.25</v>
      </c>
      <c r="G5818" s="305">
        <f>'[11]Depr Exp'!G5818</f>
        <v>0.05</v>
      </c>
      <c r="H5818" s="524">
        <f>'[11]Depr Exp'!H5818</f>
        <v>89.85</v>
      </c>
      <c r="I5818" s="523">
        <f>'[11]Depr Exp'!I5818</f>
        <v>24584.98</v>
      </c>
      <c r="J5818" s="305">
        <f>'[11]Depr Exp'!J5818</f>
        <v>0.05</v>
      </c>
      <c r="K5818" s="373">
        <f>'[11]Depr Exp'!K5818</f>
        <v>102.43741666666666</v>
      </c>
      <c r="L5818" s="524">
        <f>'[11]Depr Exp'!L5818</f>
        <v>12.59</v>
      </c>
      <c r="M5818" s="144"/>
      <c r="N5818" s="144"/>
    </row>
    <row r="5819" spans="1:14">
      <c r="A5819" s="144" t="str">
        <f>'[11]Depr Exp'!A5819</f>
        <v>E3911 GEN Office Furn &amp; Eq, UBK</v>
      </c>
      <c r="B5819" s="144" t="str">
        <f>'[11]Depr Exp'!B5819</f>
        <v>E3911 GEN Office Furn &amp; Eq, UBK-3</v>
      </c>
      <c r="C5819" s="144" t="str">
        <f>'[11]Depr Exp'!C5819</f>
        <v>403E</v>
      </c>
      <c r="D5819" s="144"/>
      <c r="E5819" s="282">
        <f>'[11]Depr Exp'!E5819</f>
        <v>43190</v>
      </c>
      <c r="F5819" s="523">
        <f>'[11]Depr Exp'!F5819</f>
        <v>21564.25</v>
      </c>
      <c r="G5819" s="305">
        <f>'[11]Depr Exp'!G5819</f>
        <v>0.05</v>
      </c>
      <c r="H5819" s="524">
        <f>'[11]Depr Exp'!H5819</f>
        <v>89.85</v>
      </c>
      <c r="I5819" s="523">
        <f>'[11]Depr Exp'!I5819</f>
        <v>24584.98</v>
      </c>
      <c r="J5819" s="305">
        <f>'[11]Depr Exp'!J5819</f>
        <v>0.05</v>
      </c>
      <c r="K5819" s="373">
        <f>'[11]Depr Exp'!K5819</f>
        <v>102.43741666666666</v>
      </c>
      <c r="L5819" s="524">
        <f>'[11]Depr Exp'!L5819</f>
        <v>12.59</v>
      </c>
      <c r="M5819" s="144"/>
      <c r="N5819" s="144"/>
    </row>
    <row r="5820" spans="1:14">
      <c r="A5820" s="144" t="str">
        <f>'[11]Depr Exp'!A5820</f>
        <v>E3911 GEN Office Furn &amp; Eq, UBK</v>
      </c>
      <c r="B5820" s="144" t="str">
        <f>'[11]Depr Exp'!B5820</f>
        <v>E3911 GEN Office Furn &amp; Eq, UBK-4</v>
      </c>
      <c r="C5820" s="144" t="str">
        <f>'[11]Depr Exp'!C5820</f>
        <v>403E</v>
      </c>
      <c r="D5820" s="144"/>
      <c r="E5820" s="282">
        <f>'[11]Depr Exp'!E5820</f>
        <v>43220</v>
      </c>
      <c r="F5820" s="523">
        <f>'[11]Depr Exp'!F5820</f>
        <v>21564.25</v>
      </c>
      <c r="G5820" s="305">
        <f>'[11]Depr Exp'!G5820</f>
        <v>0.05</v>
      </c>
      <c r="H5820" s="524">
        <f>'[11]Depr Exp'!H5820</f>
        <v>89.85</v>
      </c>
      <c r="I5820" s="523">
        <f>'[11]Depr Exp'!I5820</f>
        <v>24584.98</v>
      </c>
      <c r="J5820" s="305">
        <f>'[11]Depr Exp'!J5820</f>
        <v>0.05</v>
      </c>
      <c r="K5820" s="373">
        <f>'[11]Depr Exp'!K5820</f>
        <v>102.43741666666666</v>
      </c>
      <c r="L5820" s="524">
        <f>'[11]Depr Exp'!L5820</f>
        <v>12.59</v>
      </c>
      <c r="M5820" s="144"/>
      <c r="N5820" s="144"/>
    </row>
    <row r="5821" spans="1:14">
      <c r="A5821" s="144" t="str">
        <f>'[11]Depr Exp'!A5821</f>
        <v>E3911 GEN Office Furn &amp; Eq, UBK</v>
      </c>
      <c r="B5821" s="144" t="str">
        <f>'[11]Depr Exp'!B5821</f>
        <v>E3911 GEN Office Furn &amp; Eq, UBK-5</v>
      </c>
      <c r="C5821" s="144" t="str">
        <f>'[11]Depr Exp'!C5821</f>
        <v>403E</v>
      </c>
      <c r="D5821" s="144"/>
      <c r="E5821" s="282">
        <f>'[11]Depr Exp'!E5821</f>
        <v>43251</v>
      </c>
      <c r="F5821" s="523">
        <f>'[11]Depr Exp'!F5821</f>
        <v>21564.25</v>
      </c>
      <c r="G5821" s="305">
        <f>'[11]Depr Exp'!G5821</f>
        <v>0.05</v>
      </c>
      <c r="H5821" s="524">
        <f>'[11]Depr Exp'!H5821</f>
        <v>89.85</v>
      </c>
      <c r="I5821" s="523">
        <f>'[11]Depr Exp'!I5821</f>
        <v>24584.98</v>
      </c>
      <c r="J5821" s="305">
        <f>'[11]Depr Exp'!J5821</f>
        <v>0.05</v>
      </c>
      <c r="K5821" s="373">
        <f>'[11]Depr Exp'!K5821</f>
        <v>102.43741666666666</v>
      </c>
      <c r="L5821" s="524">
        <f>'[11]Depr Exp'!L5821</f>
        <v>12.59</v>
      </c>
      <c r="M5821" s="144"/>
      <c r="N5821" s="144"/>
    </row>
    <row r="5822" spans="1:14">
      <c r="A5822" s="144" t="str">
        <f>'[11]Depr Exp'!A5822</f>
        <v>E3911 GEN Office Furn &amp; Eq, UBK</v>
      </c>
      <c r="B5822" s="144" t="str">
        <f>'[11]Depr Exp'!B5822</f>
        <v>E3911 GEN Office Furn &amp; Eq, UBK-6</v>
      </c>
      <c r="C5822" s="144" t="str">
        <f>'[11]Depr Exp'!C5822</f>
        <v>403E</v>
      </c>
      <c r="D5822" s="144"/>
      <c r="E5822" s="282">
        <f>'[11]Depr Exp'!E5822</f>
        <v>43281</v>
      </c>
      <c r="F5822" s="523">
        <f>'[11]Depr Exp'!F5822</f>
        <v>21564.25</v>
      </c>
      <c r="G5822" s="305">
        <f>'[11]Depr Exp'!G5822</f>
        <v>0.05</v>
      </c>
      <c r="H5822" s="524">
        <f>'[11]Depr Exp'!H5822</f>
        <v>89.85</v>
      </c>
      <c r="I5822" s="523">
        <f>'[11]Depr Exp'!I5822</f>
        <v>24584.98</v>
      </c>
      <c r="J5822" s="305">
        <f>'[11]Depr Exp'!J5822</f>
        <v>0.05</v>
      </c>
      <c r="K5822" s="373">
        <f>'[11]Depr Exp'!K5822</f>
        <v>102.43741666666666</v>
      </c>
      <c r="L5822" s="524">
        <f>'[11]Depr Exp'!L5822</f>
        <v>12.59</v>
      </c>
      <c r="M5822" s="144"/>
      <c r="N5822" s="144"/>
    </row>
    <row r="5823" spans="1:14">
      <c r="A5823" s="144" t="str">
        <f>'[11]Depr Exp'!A5823</f>
        <v>E3911 GEN Office Furn &amp; Eq, UBK</v>
      </c>
      <c r="B5823" s="144" t="str">
        <f>'[11]Depr Exp'!B5823</f>
        <v>E3911 GEN Office Furn &amp; Eq, UBK-7</v>
      </c>
      <c r="C5823" s="144" t="str">
        <f>'[11]Depr Exp'!C5823</f>
        <v>403E</v>
      </c>
      <c r="D5823" s="144"/>
      <c r="E5823" s="282">
        <f>'[11]Depr Exp'!E5823</f>
        <v>43312</v>
      </c>
      <c r="F5823" s="523">
        <f>'[11]Depr Exp'!F5823</f>
        <v>24584.98</v>
      </c>
      <c r="G5823" s="305">
        <f>'[11]Depr Exp'!G5823</f>
        <v>0.05</v>
      </c>
      <c r="H5823" s="524">
        <f>'[11]Depr Exp'!H5823</f>
        <v>102.44</v>
      </c>
      <c r="I5823" s="523">
        <f>'[11]Depr Exp'!I5823</f>
        <v>24584.98</v>
      </c>
      <c r="J5823" s="305">
        <f>'[11]Depr Exp'!J5823</f>
        <v>0.05</v>
      </c>
      <c r="K5823" s="373">
        <f>'[11]Depr Exp'!K5823</f>
        <v>102.43741666666666</v>
      </c>
      <c r="L5823" s="524">
        <f>'[11]Depr Exp'!L5823</f>
        <v>0</v>
      </c>
      <c r="M5823" s="144"/>
      <c r="N5823" s="144"/>
    </row>
    <row r="5824" spans="1:14">
      <c r="A5824" s="144" t="str">
        <f>'[11]Depr Exp'!A5824</f>
        <v>E3911 GEN Office Furn &amp; Eq, UBK</v>
      </c>
      <c r="B5824" s="144" t="str">
        <f>'[11]Depr Exp'!B5824</f>
        <v>E3911 GEN Office Furn &amp; Eq, UBK-8</v>
      </c>
      <c r="C5824" s="144" t="str">
        <f>'[11]Depr Exp'!C5824</f>
        <v>403E</v>
      </c>
      <c r="D5824" s="144"/>
      <c r="E5824" s="282">
        <f>'[11]Depr Exp'!E5824</f>
        <v>43343</v>
      </c>
      <c r="F5824" s="523">
        <f>'[11]Depr Exp'!F5824</f>
        <v>24584.98</v>
      </c>
      <c r="G5824" s="305">
        <f>'[11]Depr Exp'!G5824</f>
        <v>0.05</v>
      </c>
      <c r="H5824" s="524">
        <f>'[11]Depr Exp'!H5824</f>
        <v>102.44</v>
      </c>
      <c r="I5824" s="523">
        <f>'[11]Depr Exp'!I5824</f>
        <v>24584.98</v>
      </c>
      <c r="J5824" s="305">
        <f>'[11]Depr Exp'!J5824</f>
        <v>0.05</v>
      </c>
      <c r="K5824" s="373">
        <f>'[11]Depr Exp'!K5824</f>
        <v>102.43741666666666</v>
      </c>
      <c r="L5824" s="524">
        <f>'[11]Depr Exp'!L5824</f>
        <v>0</v>
      </c>
      <c r="M5824" s="144"/>
      <c r="N5824" s="144"/>
    </row>
    <row r="5825" spans="1:14">
      <c r="A5825" s="144" t="str">
        <f>'[11]Depr Exp'!A5825</f>
        <v>E3911 GEN Office Furn &amp; Eq, UBK</v>
      </c>
      <c r="B5825" s="144" t="str">
        <f>'[11]Depr Exp'!B5825</f>
        <v>E3911 GEN Office Furn &amp; Eq, UBK-9</v>
      </c>
      <c r="C5825" s="144" t="str">
        <f>'[11]Depr Exp'!C5825</f>
        <v>403E</v>
      </c>
      <c r="D5825" s="144"/>
      <c r="E5825" s="282">
        <f>'[11]Depr Exp'!E5825</f>
        <v>43373</v>
      </c>
      <c r="F5825" s="523">
        <f>'[11]Depr Exp'!F5825</f>
        <v>24584.98</v>
      </c>
      <c r="G5825" s="305">
        <f>'[11]Depr Exp'!G5825</f>
        <v>0.05</v>
      </c>
      <c r="H5825" s="524">
        <f>'[11]Depr Exp'!H5825</f>
        <v>102.44</v>
      </c>
      <c r="I5825" s="523">
        <f>'[11]Depr Exp'!I5825</f>
        <v>24584.98</v>
      </c>
      <c r="J5825" s="305">
        <f>'[11]Depr Exp'!J5825</f>
        <v>0.05</v>
      </c>
      <c r="K5825" s="373">
        <f>'[11]Depr Exp'!K5825</f>
        <v>102.43741666666666</v>
      </c>
      <c r="L5825" s="524">
        <f>'[11]Depr Exp'!L5825</f>
        <v>0</v>
      </c>
      <c r="M5825" s="144"/>
      <c r="N5825" s="144"/>
    </row>
    <row r="5826" spans="1:14">
      <c r="A5826" s="144" t="str">
        <f>'[11]Depr Exp'!A5826</f>
        <v>E3911 GEN Office Furn &amp; Eq, UBK</v>
      </c>
      <c r="B5826" s="144" t="str">
        <f>'[11]Depr Exp'!B5826</f>
        <v>E3911 GEN Office Furn &amp; Eq, UBK-10</v>
      </c>
      <c r="C5826" s="144" t="str">
        <f>'[11]Depr Exp'!C5826</f>
        <v>403E</v>
      </c>
      <c r="D5826" s="144"/>
      <c r="E5826" s="282">
        <f>'[11]Depr Exp'!E5826</f>
        <v>43404</v>
      </c>
      <c r="F5826" s="523">
        <f>'[11]Depr Exp'!F5826</f>
        <v>24584.98</v>
      </c>
      <c r="G5826" s="305">
        <f>'[11]Depr Exp'!G5826</f>
        <v>0.05</v>
      </c>
      <c r="H5826" s="524">
        <f>'[11]Depr Exp'!H5826</f>
        <v>102.44</v>
      </c>
      <c r="I5826" s="523">
        <f>'[11]Depr Exp'!I5826</f>
        <v>24584.98</v>
      </c>
      <c r="J5826" s="305">
        <f>'[11]Depr Exp'!J5826</f>
        <v>0.05</v>
      </c>
      <c r="K5826" s="373">
        <f>'[11]Depr Exp'!K5826</f>
        <v>102.43741666666666</v>
      </c>
      <c r="L5826" s="524">
        <f>'[11]Depr Exp'!L5826</f>
        <v>0</v>
      </c>
      <c r="M5826" s="144"/>
      <c r="N5826" s="144"/>
    </row>
    <row r="5827" spans="1:14">
      <c r="A5827" s="144" t="str">
        <f>'[11]Depr Exp'!A5827</f>
        <v>E3911 GEN Office Furn &amp; Eq, UBK</v>
      </c>
      <c r="B5827" s="144" t="str">
        <f>'[11]Depr Exp'!B5827</f>
        <v>E3911 GEN Office Furn &amp; Eq, UBK-11</v>
      </c>
      <c r="C5827" s="144" t="str">
        <f>'[11]Depr Exp'!C5827</f>
        <v>403E</v>
      </c>
      <c r="D5827" s="144"/>
      <c r="E5827" s="282">
        <f>'[11]Depr Exp'!E5827</f>
        <v>43434</v>
      </c>
      <c r="F5827" s="523">
        <f>'[11]Depr Exp'!F5827</f>
        <v>24584.98</v>
      </c>
      <c r="G5827" s="305">
        <f>'[11]Depr Exp'!G5827</f>
        <v>0.05</v>
      </c>
      <c r="H5827" s="524">
        <f>'[11]Depr Exp'!H5827</f>
        <v>102.44</v>
      </c>
      <c r="I5827" s="523">
        <f>'[11]Depr Exp'!I5827</f>
        <v>24584.98</v>
      </c>
      <c r="J5827" s="305">
        <f>'[11]Depr Exp'!J5827</f>
        <v>0.05</v>
      </c>
      <c r="K5827" s="373">
        <f>'[11]Depr Exp'!K5827</f>
        <v>102.43741666666666</v>
      </c>
      <c r="L5827" s="524">
        <f>'[11]Depr Exp'!L5827</f>
        <v>0</v>
      </c>
      <c r="M5827" s="144"/>
      <c r="N5827" s="144"/>
    </row>
    <row r="5828" spans="1:14">
      <c r="A5828" s="144" t="str">
        <f>'[11]Depr Exp'!A5828</f>
        <v>E3911 GEN Office Furn &amp; Eq, UBK</v>
      </c>
      <c r="B5828" s="144" t="str">
        <f>'[11]Depr Exp'!B5828</f>
        <v>E3911 GEN Office Furn &amp; Eq, UBK-12</v>
      </c>
      <c r="C5828" s="144" t="str">
        <f>'[11]Depr Exp'!C5828</f>
        <v>403E</v>
      </c>
      <c r="D5828" s="144"/>
      <c r="E5828" s="282">
        <f>'[11]Depr Exp'!E5828</f>
        <v>43465</v>
      </c>
      <c r="F5828" s="523">
        <f>'[11]Depr Exp'!F5828</f>
        <v>24584.98</v>
      </c>
      <c r="G5828" s="305">
        <f>'[11]Depr Exp'!G5828</f>
        <v>0.05</v>
      </c>
      <c r="H5828" s="524">
        <f>'[11]Depr Exp'!H5828</f>
        <v>102.44</v>
      </c>
      <c r="I5828" s="523">
        <f>'[11]Depr Exp'!I5828</f>
        <v>24584.98</v>
      </c>
      <c r="J5828" s="305">
        <f>'[11]Depr Exp'!J5828</f>
        <v>0.05</v>
      </c>
      <c r="K5828" s="373">
        <f>'[11]Depr Exp'!K5828</f>
        <v>102.43741666666666</v>
      </c>
      <c r="L5828" s="524">
        <f>'[11]Depr Exp'!L5828</f>
        <v>0</v>
      </c>
      <c r="M5828" s="144"/>
      <c r="N5828" s="144"/>
    </row>
    <row r="5829" spans="1:14" ht="15.75" thickBot="1">
      <c r="A5829" s="159" t="str">
        <f>'[11]Depr Exp'!A5829</f>
        <v>E3911 GEN Office Furn &amp; Eq, UBK Total</v>
      </c>
      <c r="B5829" s="144">
        <f>'[11]Depr Exp'!B5829</f>
        <v>0</v>
      </c>
      <c r="C5829" s="502" t="str">
        <f>'[11]Depr Exp'!C5829</f>
        <v>EGEN</v>
      </c>
      <c r="D5829" s="144"/>
      <c r="E5829" s="281" t="str">
        <f>'[11]Depr Exp'!E5829</f>
        <v>Total</v>
      </c>
      <c r="F5829" s="141">
        <f>'[11]Depr Exp'!F5829</f>
        <v>0</v>
      </c>
      <c r="G5829" s="252">
        <f>'[11]Depr Exp'!G5829</f>
        <v>0</v>
      </c>
      <c r="H5829" s="286">
        <f>'[11]Depr Exp'!H5829</f>
        <v>1153.7400000000002</v>
      </c>
      <c r="I5829" s="141">
        <f>'[11]Depr Exp'!I5829</f>
        <v>0</v>
      </c>
      <c r="J5829" s="252">
        <f>'[11]Depr Exp'!J5829</f>
        <v>0</v>
      </c>
      <c r="K5829" s="286">
        <f>'[11]Depr Exp'!K5829</f>
        <v>1229.249</v>
      </c>
      <c r="L5829" s="286">
        <f>'[11]Depr Exp'!L5829</f>
        <v>75.510000000000005</v>
      </c>
      <c r="M5829" s="144"/>
      <c r="N5829" s="144"/>
    </row>
    <row r="5830" spans="1:14" ht="13.5" thickTop="1">
      <c r="A5830" s="144" t="str">
        <f>'[11]Depr Exp'!A5830</f>
        <v>E3912 GEN Computer Eq, Encogen</v>
      </c>
      <c r="B5830" s="144" t="str">
        <f>'[11]Depr Exp'!B5830</f>
        <v>E3912 GEN Computer Eq, Encogen-1</v>
      </c>
      <c r="C5830" s="144" t="str">
        <f>'[11]Depr Exp'!C5830</f>
        <v>403E</v>
      </c>
      <c r="D5830" s="144"/>
      <c r="E5830" s="282">
        <f>'[11]Depr Exp'!E5830</f>
        <v>43131</v>
      </c>
      <c r="F5830" s="523">
        <f>'[11]Depr Exp'!F5830</f>
        <v>1855126.65</v>
      </c>
      <c r="G5830" s="305">
        <f>'[11]Depr Exp'!G5830</f>
        <v>0.2</v>
      </c>
      <c r="H5830" s="524">
        <f>'[11]Depr Exp'!H5830</f>
        <v>30918.78</v>
      </c>
      <c r="I5830" s="523">
        <f>'[11]Depr Exp'!I5830</f>
        <v>927563.33</v>
      </c>
      <c r="J5830" s="305">
        <f>'[11]Depr Exp'!J5830</f>
        <v>0.2</v>
      </c>
      <c r="K5830" s="373">
        <f>'[11]Depr Exp'!K5830</f>
        <v>15459.388833333333</v>
      </c>
      <c r="L5830" s="524">
        <f>'[11]Depr Exp'!L5830</f>
        <v>-15459.39</v>
      </c>
      <c r="M5830" s="144"/>
      <c r="N5830" s="144"/>
    </row>
    <row r="5831" spans="1:14">
      <c r="A5831" s="144" t="str">
        <f>'[11]Depr Exp'!A5831</f>
        <v>E3912 GEN Computer Eq, Encogen</v>
      </c>
      <c r="B5831" s="144" t="str">
        <f>'[11]Depr Exp'!B5831</f>
        <v>E3912 GEN Computer Eq, Encogen-2</v>
      </c>
      <c r="C5831" s="144" t="str">
        <f>'[11]Depr Exp'!C5831</f>
        <v>403E</v>
      </c>
      <c r="D5831" s="144"/>
      <c r="E5831" s="282">
        <f>'[11]Depr Exp'!E5831</f>
        <v>43159</v>
      </c>
      <c r="F5831" s="523">
        <f>'[11]Depr Exp'!F5831</f>
        <v>1855126.65</v>
      </c>
      <c r="G5831" s="305">
        <f>'[11]Depr Exp'!G5831</f>
        <v>0.2</v>
      </c>
      <c r="H5831" s="524">
        <f>'[11]Depr Exp'!H5831</f>
        <v>30918.78</v>
      </c>
      <c r="I5831" s="523">
        <f>'[11]Depr Exp'!I5831</f>
        <v>927563.33</v>
      </c>
      <c r="J5831" s="305">
        <f>'[11]Depr Exp'!J5831</f>
        <v>0.2</v>
      </c>
      <c r="K5831" s="373">
        <f>'[11]Depr Exp'!K5831</f>
        <v>15459.388833333333</v>
      </c>
      <c r="L5831" s="524">
        <f>'[11]Depr Exp'!L5831</f>
        <v>-15459.39</v>
      </c>
      <c r="M5831" s="144"/>
      <c r="N5831" s="144"/>
    </row>
    <row r="5832" spans="1:14">
      <c r="A5832" s="144" t="str">
        <f>'[11]Depr Exp'!A5832</f>
        <v>E3912 GEN Computer Eq, Encogen</v>
      </c>
      <c r="B5832" s="144" t="str">
        <f>'[11]Depr Exp'!B5832</f>
        <v>E3912 GEN Computer Eq, Encogen-3</v>
      </c>
      <c r="C5832" s="144" t="str">
        <f>'[11]Depr Exp'!C5832</f>
        <v>403E</v>
      </c>
      <c r="D5832" s="144"/>
      <c r="E5832" s="282">
        <f>'[11]Depr Exp'!E5832</f>
        <v>43190</v>
      </c>
      <c r="F5832" s="523">
        <f>'[11]Depr Exp'!F5832</f>
        <v>1855126.65</v>
      </c>
      <c r="G5832" s="305">
        <f>'[11]Depr Exp'!G5832</f>
        <v>0.2</v>
      </c>
      <c r="H5832" s="524">
        <f>'[11]Depr Exp'!H5832</f>
        <v>30918.78</v>
      </c>
      <c r="I5832" s="523">
        <f>'[11]Depr Exp'!I5832</f>
        <v>927563.33</v>
      </c>
      <c r="J5832" s="305">
        <f>'[11]Depr Exp'!J5832</f>
        <v>0.2</v>
      </c>
      <c r="K5832" s="373">
        <f>'[11]Depr Exp'!K5832</f>
        <v>15459.388833333333</v>
      </c>
      <c r="L5832" s="524">
        <f>'[11]Depr Exp'!L5832</f>
        <v>-15459.39</v>
      </c>
      <c r="M5832" s="144"/>
      <c r="N5832" s="144"/>
    </row>
    <row r="5833" spans="1:14">
      <c r="A5833" s="144" t="str">
        <f>'[11]Depr Exp'!A5833</f>
        <v>E3912 GEN Computer Eq, Encogen</v>
      </c>
      <c r="B5833" s="144" t="str">
        <f>'[11]Depr Exp'!B5833</f>
        <v>E3912 GEN Computer Eq, Encogen-4</v>
      </c>
      <c r="C5833" s="144" t="str">
        <f>'[11]Depr Exp'!C5833</f>
        <v>403E</v>
      </c>
      <c r="D5833" s="144"/>
      <c r="E5833" s="282">
        <f>'[11]Depr Exp'!E5833</f>
        <v>43220</v>
      </c>
      <c r="F5833" s="523">
        <f>'[11]Depr Exp'!F5833</f>
        <v>1855126.65</v>
      </c>
      <c r="G5833" s="305">
        <f>'[11]Depr Exp'!G5833</f>
        <v>0.2</v>
      </c>
      <c r="H5833" s="524">
        <f>'[11]Depr Exp'!H5833</f>
        <v>30918.78</v>
      </c>
      <c r="I5833" s="523">
        <f>'[11]Depr Exp'!I5833</f>
        <v>927563.33</v>
      </c>
      <c r="J5833" s="305">
        <f>'[11]Depr Exp'!J5833</f>
        <v>0.2</v>
      </c>
      <c r="K5833" s="373">
        <f>'[11]Depr Exp'!K5833</f>
        <v>15459.388833333333</v>
      </c>
      <c r="L5833" s="524">
        <f>'[11]Depr Exp'!L5833</f>
        <v>-15459.39</v>
      </c>
      <c r="M5833" s="144"/>
      <c r="N5833" s="144"/>
    </row>
    <row r="5834" spans="1:14">
      <c r="A5834" s="144" t="str">
        <f>'[11]Depr Exp'!A5834</f>
        <v>E3912 GEN Computer Eq, Encogen</v>
      </c>
      <c r="B5834" s="144" t="str">
        <f>'[11]Depr Exp'!B5834</f>
        <v>E3912 GEN Computer Eq, Encogen-5</v>
      </c>
      <c r="C5834" s="144" t="str">
        <f>'[11]Depr Exp'!C5834</f>
        <v>403E</v>
      </c>
      <c r="D5834" s="144"/>
      <c r="E5834" s="282">
        <f>'[11]Depr Exp'!E5834</f>
        <v>43251</v>
      </c>
      <c r="F5834" s="523">
        <f>'[11]Depr Exp'!F5834</f>
        <v>1855126.65</v>
      </c>
      <c r="G5834" s="305">
        <f>'[11]Depr Exp'!G5834</f>
        <v>0.2</v>
      </c>
      <c r="H5834" s="524">
        <f>'[11]Depr Exp'!H5834</f>
        <v>30918.78</v>
      </c>
      <c r="I5834" s="523">
        <f>'[11]Depr Exp'!I5834</f>
        <v>927563.33</v>
      </c>
      <c r="J5834" s="305">
        <f>'[11]Depr Exp'!J5834</f>
        <v>0.2</v>
      </c>
      <c r="K5834" s="373">
        <f>'[11]Depr Exp'!K5834</f>
        <v>15459.388833333333</v>
      </c>
      <c r="L5834" s="524">
        <f>'[11]Depr Exp'!L5834</f>
        <v>-15459.39</v>
      </c>
      <c r="M5834" s="144"/>
      <c r="N5834" s="144"/>
    </row>
    <row r="5835" spans="1:14">
      <c r="A5835" s="144" t="str">
        <f>'[11]Depr Exp'!A5835</f>
        <v>E3912 GEN Computer Eq, Encogen</v>
      </c>
      <c r="B5835" s="144" t="str">
        <f>'[11]Depr Exp'!B5835</f>
        <v>E3912 GEN Computer Eq, Encogen-6</v>
      </c>
      <c r="C5835" s="144" t="str">
        <f>'[11]Depr Exp'!C5835</f>
        <v>403E</v>
      </c>
      <c r="D5835" s="144"/>
      <c r="E5835" s="282">
        <f>'[11]Depr Exp'!E5835</f>
        <v>43281</v>
      </c>
      <c r="F5835" s="523">
        <f>'[11]Depr Exp'!F5835</f>
        <v>1855126.65</v>
      </c>
      <c r="G5835" s="305">
        <f>'[11]Depr Exp'!G5835</f>
        <v>0.2</v>
      </c>
      <c r="H5835" s="524">
        <f>'[11]Depr Exp'!H5835</f>
        <v>30918.78</v>
      </c>
      <c r="I5835" s="523">
        <f>'[11]Depr Exp'!I5835</f>
        <v>927563.33</v>
      </c>
      <c r="J5835" s="305">
        <f>'[11]Depr Exp'!J5835</f>
        <v>0.2</v>
      </c>
      <c r="K5835" s="373">
        <f>'[11]Depr Exp'!K5835</f>
        <v>15459.388833333333</v>
      </c>
      <c r="L5835" s="524">
        <f>'[11]Depr Exp'!L5835</f>
        <v>-15459.39</v>
      </c>
      <c r="M5835" s="144"/>
      <c r="N5835" s="144"/>
    </row>
    <row r="5836" spans="1:14">
      <c r="A5836" s="144" t="str">
        <f>'[11]Depr Exp'!A5836</f>
        <v>E3912 GEN Computer Eq, Encogen</v>
      </c>
      <c r="B5836" s="144" t="str">
        <f>'[11]Depr Exp'!B5836</f>
        <v>E3912 GEN Computer Eq, Encogen-7</v>
      </c>
      <c r="C5836" s="144" t="str">
        <f>'[11]Depr Exp'!C5836</f>
        <v>403E</v>
      </c>
      <c r="D5836" s="144"/>
      <c r="E5836" s="282">
        <f>'[11]Depr Exp'!E5836</f>
        <v>43312</v>
      </c>
      <c r="F5836" s="523">
        <f>'[11]Depr Exp'!F5836</f>
        <v>1855126.65</v>
      </c>
      <c r="G5836" s="305">
        <f>'[11]Depr Exp'!G5836</f>
        <v>0.2</v>
      </c>
      <c r="H5836" s="524">
        <f>'[11]Depr Exp'!H5836</f>
        <v>30918.78</v>
      </c>
      <c r="I5836" s="523">
        <f>'[11]Depr Exp'!I5836</f>
        <v>927563.33</v>
      </c>
      <c r="J5836" s="305">
        <f>'[11]Depr Exp'!J5836</f>
        <v>0.2</v>
      </c>
      <c r="K5836" s="373">
        <f>'[11]Depr Exp'!K5836</f>
        <v>15459.388833333333</v>
      </c>
      <c r="L5836" s="524">
        <f>'[11]Depr Exp'!L5836</f>
        <v>-15459.39</v>
      </c>
      <c r="M5836" s="144"/>
      <c r="N5836" s="144"/>
    </row>
    <row r="5837" spans="1:14">
      <c r="A5837" s="144" t="str">
        <f>'[11]Depr Exp'!A5837</f>
        <v>E3912 GEN Computer Eq, Encogen</v>
      </c>
      <c r="B5837" s="144" t="str">
        <f>'[11]Depr Exp'!B5837</f>
        <v>E3912 GEN Computer Eq, Encogen-8</v>
      </c>
      <c r="C5837" s="144" t="str">
        <f>'[11]Depr Exp'!C5837</f>
        <v>403E</v>
      </c>
      <c r="D5837" s="144"/>
      <c r="E5837" s="282">
        <f>'[11]Depr Exp'!E5837</f>
        <v>43343</v>
      </c>
      <c r="F5837" s="523">
        <f>'[11]Depr Exp'!F5837</f>
        <v>1855126.65</v>
      </c>
      <c r="G5837" s="305">
        <f>'[11]Depr Exp'!G5837</f>
        <v>0.2</v>
      </c>
      <c r="H5837" s="524">
        <f>'[11]Depr Exp'!H5837</f>
        <v>30918.78</v>
      </c>
      <c r="I5837" s="523">
        <f>'[11]Depr Exp'!I5837</f>
        <v>927563.33</v>
      </c>
      <c r="J5837" s="305">
        <f>'[11]Depr Exp'!J5837</f>
        <v>0.2</v>
      </c>
      <c r="K5837" s="373">
        <f>'[11]Depr Exp'!K5837</f>
        <v>15459.388833333333</v>
      </c>
      <c r="L5837" s="524">
        <f>'[11]Depr Exp'!L5837</f>
        <v>-15459.39</v>
      </c>
      <c r="M5837" s="144"/>
      <c r="N5837" s="144"/>
    </row>
    <row r="5838" spans="1:14">
      <c r="A5838" s="144" t="str">
        <f>'[11]Depr Exp'!A5838</f>
        <v>E3912 GEN Computer Eq, Encogen</v>
      </c>
      <c r="B5838" s="144" t="str">
        <f>'[11]Depr Exp'!B5838</f>
        <v>E3912 GEN Computer Eq, Encogen-9</v>
      </c>
      <c r="C5838" s="144" t="str">
        <f>'[11]Depr Exp'!C5838</f>
        <v>403E</v>
      </c>
      <c r="D5838" s="144"/>
      <c r="E5838" s="282">
        <f>'[11]Depr Exp'!E5838</f>
        <v>43373</v>
      </c>
      <c r="F5838" s="523">
        <f>'[11]Depr Exp'!F5838</f>
        <v>1855126.65</v>
      </c>
      <c r="G5838" s="305">
        <f>'[11]Depr Exp'!G5838</f>
        <v>0.2</v>
      </c>
      <c r="H5838" s="524">
        <f>'[11]Depr Exp'!H5838</f>
        <v>30918.78</v>
      </c>
      <c r="I5838" s="523">
        <f>'[11]Depr Exp'!I5838</f>
        <v>927563.33</v>
      </c>
      <c r="J5838" s="305">
        <f>'[11]Depr Exp'!J5838</f>
        <v>0.2</v>
      </c>
      <c r="K5838" s="373">
        <f>'[11]Depr Exp'!K5838</f>
        <v>15459.388833333333</v>
      </c>
      <c r="L5838" s="524">
        <f>'[11]Depr Exp'!L5838</f>
        <v>-15459.39</v>
      </c>
      <c r="M5838" s="144"/>
      <c r="N5838" s="144"/>
    </row>
    <row r="5839" spans="1:14">
      <c r="A5839" s="144" t="str">
        <f>'[11]Depr Exp'!A5839</f>
        <v>E3912 GEN Computer Eq, Encogen</v>
      </c>
      <c r="B5839" s="144" t="str">
        <f>'[11]Depr Exp'!B5839</f>
        <v>E3912 GEN Computer Eq, Encogen-10</v>
      </c>
      <c r="C5839" s="144" t="str">
        <f>'[11]Depr Exp'!C5839</f>
        <v>403E</v>
      </c>
      <c r="D5839" s="144"/>
      <c r="E5839" s="282">
        <f>'[11]Depr Exp'!E5839</f>
        <v>43404</v>
      </c>
      <c r="F5839" s="523">
        <f>'[11]Depr Exp'!F5839</f>
        <v>1855126.65</v>
      </c>
      <c r="G5839" s="305">
        <f>'[11]Depr Exp'!G5839</f>
        <v>0.2</v>
      </c>
      <c r="H5839" s="524">
        <f>'[11]Depr Exp'!H5839</f>
        <v>30918.78</v>
      </c>
      <c r="I5839" s="523">
        <f>'[11]Depr Exp'!I5839</f>
        <v>927563.33</v>
      </c>
      <c r="J5839" s="305">
        <f>'[11]Depr Exp'!J5839</f>
        <v>0.2</v>
      </c>
      <c r="K5839" s="373">
        <f>'[11]Depr Exp'!K5839</f>
        <v>15459.388833333333</v>
      </c>
      <c r="L5839" s="524">
        <f>'[11]Depr Exp'!L5839</f>
        <v>-15459.39</v>
      </c>
      <c r="M5839" s="144"/>
      <c r="N5839" s="144"/>
    </row>
    <row r="5840" spans="1:14">
      <c r="A5840" s="144" t="str">
        <f>'[11]Depr Exp'!A5840</f>
        <v>E3912 GEN Computer Eq, Encogen</v>
      </c>
      <c r="B5840" s="144" t="str">
        <f>'[11]Depr Exp'!B5840</f>
        <v>E3912 GEN Computer Eq, Encogen-11</v>
      </c>
      <c r="C5840" s="144" t="str">
        <f>'[11]Depr Exp'!C5840</f>
        <v>403E</v>
      </c>
      <c r="D5840" s="144"/>
      <c r="E5840" s="282">
        <f>'[11]Depr Exp'!E5840</f>
        <v>43434</v>
      </c>
      <c r="F5840" s="523">
        <f>'[11]Depr Exp'!F5840</f>
        <v>1855126.65</v>
      </c>
      <c r="G5840" s="305">
        <f>'[11]Depr Exp'!G5840</f>
        <v>0.2</v>
      </c>
      <c r="H5840" s="524">
        <f>'[11]Depr Exp'!H5840</f>
        <v>30918.78</v>
      </c>
      <c r="I5840" s="523">
        <f>'[11]Depr Exp'!I5840</f>
        <v>927563.33</v>
      </c>
      <c r="J5840" s="305">
        <f>'[11]Depr Exp'!J5840</f>
        <v>0.2</v>
      </c>
      <c r="K5840" s="373">
        <f>'[11]Depr Exp'!K5840</f>
        <v>15459.388833333333</v>
      </c>
      <c r="L5840" s="524">
        <f>'[11]Depr Exp'!L5840</f>
        <v>-15459.39</v>
      </c>
      <c r="M5840" s="144"/>
      <c r="N5840" s="144"/>
    </row>
    <row r="5841" spans="1:14">
      <c r="A5841" s="144" t="str">
        <f>'[11]Depr Exp'!A5841</f>
        <v>E3912 GEN Computer Eq, Encogen</v>
      </c>
      <c r="B5841" s="144" t="str">
        <f>'[11]Depr Exp'!B5841</f>
        <v>E3912 GEN Computer Eq, Encogen-12</v>
      </c>
      <c r="C5841" s="144" t="str">
        <f>'[11]Depr Exp'!C5841</f>
        <v>403E</v>
      </c>
      <c r="D5841" s="144"/>
      <c r="E5841" s="282">
        <f>'[11]Depr Exp'!E5841</f>
        <v>43465</v>
      </c>
      <c r="F5841" s="523">
        <f>'[11]Depr Exp'!F5841</f>
        <v>927563.33</v>
      </c>
      <c r="G5841" s="305">
        <f>'[11]Depr Exp'!G5841</f>
        <v>0.2</v>
      </c>
      <c r="H5841" s="524">
        <f>'[11]Depr Exp'!H5841</f>
        <v>15459.39</v>
      </c>
      <c r="I5841" s="523">
        <f>'[11]Depr Exp'!I5841</f>
        <v>927563.33</v>
      </c>
      <c r="J5841" s="305">
        <f>'[11]Depr Exp'!J5841</f>
        <v>0.2</v>
      </c>
      <c r="K5841" s="373">
        <f>'[11]Depr Exp'!K5841</f>
        <v>15459.388833333333</v>
      </c>
      <c r="L5841" s="524">
        <f>'[11]Depr Exp'!L5841</f>
        <v>0</v>
      </c>
      <c r="M5841" s="144"/>
      <c r="N5841" s="144"/>
    </row>
    <row r="5842" spans="1:14" ht="15.75" thickBot="1">
      <c r="A5842" s="159" t="str">
        <f>'[11]Depr Exp'!A5842</f>
        <v>E3912 GEN Computer Eq, Encogen Total</v>
      </c>
      <c r="B5842" s="144">
        <f>'[11]Depr Exp'!B5842</f>
        <v>0</v>
      </c>
      <c r="C5842" s="502" t="str">
        <f>'[11]Depr Exp'!C5842</f>
        <v>EGEN</v>
      </c>
      <c r="D5842" s="144"/>
      <c r="E5842" s="281" t="str">
        <f>'[11]Depr Exp'!E5842</f>
        <v>Total</v>
      </c>
      <c r="F5842" s="141">
        <f>'[11]Depr Exp'!F5842</f>
        <v>0</v>
      </c>
      <c r="G5842" s="252">
        <f>'[11]Depr Exp'!G5842</f>
        <v>0</v>
      </c>
      <c r="H5842" s="286">
        <f>'[11]Depr Exp'!H5842</f>
        <v>355565.97000000009</v>
      </c>
      <c r="I5842" s="141">
        <f>'[11]Depr Exp'!I5842</f>
        <v>0</v>
      </c>
      <c r="J5842" s="252">
        <f>'[11]Depr Exp'!J5842</f>
        <v>0</v>
      </c>
      <c r="K5842" s="286">
        <f>'[11]Depr Exp'!K5842</f>
        <v>185512.666</v>
      </c>
      <c r="L5842" s="286">
        <f>'[11]Depr Exp'!L5842</f>
        <v>-170053.3</v>
      </c>
      <c r="M5842" s="144"/>
      <c r="N5842" s="144"/>
    </row>
    <row r="5843" spans="1:14" ht="13.5" thickTop="1">
      <c r="A5843" s="144" t="str">
        <f>'[11]Depr Exp'!A5843</f>
        <v>E3912 GEN Computer Eq, Frederickson</v>
      </c>
      <c r="B5843" s="144" t="str">
        <f>'[11]Depr Exp'!B5843</f>
        <v>E3912 GEN Computer Eq, Frederickson-1</v>
      </c>
      <c r="C5843" s="144" t="str">
        <f>'[11]Depr Exp'!C5843</f>
        <v>403E</v>
      </c>
      <c r="D5843" s="144"/>
      <c r="E5843" s="282">
        <f>'[11]Depr Exp'!E5843</f>
        <v>43131</v>
      </c>
      <c r="F5843" s="523">
        <f>'[11]Depr Exp'!F5843</f>
        <v>83653.789999999994</v>
      </c>
      <c r="G5843" s="305">
        <f>'[11]Depr Exp'!G5843</f>
        <v>0.2</v>
      </c>
      <c r="H5843" s="524">
        <f>'[11]Depr Exp'!H5843</f>
        <v>1394.23</v>
      </c>
      <c r="I5843" s="523">
        <f>'[11]Depr Exp'!I5843</f>
        <v>83653.789999999994</v>
      </c>
      <c r="J5843" s="305">
        <f>'[11]Depr Exp'!J5843</f>
        <v>0.2</v>
      </c>
      <c r="K5843" s="373">
        <f>'[11]Depr Exp'!K5843</f>
        <v>1394.2298333333331</v>
      </c>
      <c r="L5843" s="524">
        <f>'[11]Depr Exp'!L5843</f>
        <v>0</v>
      </c>
      <c r="M5843" s="144"/>
      <c r="N5843" s="144"/>
    </row>
    <row r="5844" spans="1:14">
      <c r="A5844" s="144" t="str">
        <f>'[11]Depr Exp'!A5844</f>
        <v>E3912 GEN Computer Eq, Frederickson</v>
      </c>
      <c r="B5844" s="144" t="str">
        <f>'[11]Depr Exp'!B5844</f>
        <v>E3912 GEN Computer Eq, Frederickson-2</v>
      </c>
      <c r="C5844" s="144" t="str">
        <f>'[11]Depr Exp'!C5844</f>
        <v>403E</v>
      </c>
      <c r="D5844" s="144"/>
      <c r="E5844" s="282">
        <f>'[11]Depr Exp'!E5844</f>
        <v>43159</v>
      </c>
      <c r="F5844" s="523">
        <f>'[11]Depr Exp'!F5844</f>
        <v>83653.789999999994</v>
      </c>
      <c r="G5844" s="305">
        <f>'[11]Depr Exp'!G5844</f>
        <v>0.2</v>
      </c>
      <c r="H5844" s="524">
        <f>'[11]Depr Exp'!H5844</f>
        <v>1394.23</v>
      </c>
      <c r="I5844" s="523">
        <f>'[11]Depr Exp'!I5844</f>
        <v>83653.789999999994</v>
      </c>
      <c r="J5844" s="305">
        <f>'[11]Depr Exp'!J5844</f>
        <v>0.2</v>
      </c>
      <c r="K5844" s="373">
        <f>'[11]Depr Exp'!K5844</f>
        <v>1394.2298333333331</v>
      </c>
      <c r="L5844" s="524">
        <f>'[11]Depr Exp'!L5844</f>
        <v>0</v>
      </c>
      <c r="M5844" s="144"/>
      <c r="N5844" s="144"/>
    </row>
    <row r="5845" spans="1:14">
      <c r="A5845" s="144" t="str">
        <f>'[11]Depr Exp'!A5845</f>
        <v>E3912 GEN Computer Eq, Frederickson</v>
      </c>
      <c r="B5845" s="144" t="str">
        <f>'[11]Depr Exp'!B5845</f>
        <v>E3912 GEN Computer Eq, Frederickson-3</v>
      </c>
      <c r="C5845" s="144" t="str">
        <f>'[11]Depr Exp'!C5845</f>
        <v>403E</v>
      </c>
      <c r="D5845" s="144"/>
      <c r="E5845" s="282">
        <f>'[11]Depr Exp'!E5845</f>
        <v>43190</v>
      </c>
      <c r="F5845" s="523">
        <f>'[11]Depr Exp'!F5845</f>
        <v>83653.789999999994</v>
      </c>
      <c r="G5845" s="305">
        <f>'[11]Depr Exp'!G5845</f>
        <v>0.2</v>
      </c>
      <c r="H5845" s="524">
        <f>'[11]Depr Exp'!H5845</f>
        <v>1394.23</v>
      </c>
      <c r="I5845" s="523">
        <f>'[11]Depr Exp'!I5845</f>
        <v>83653.789999999994</v>
      </c>
      <c r="J5845" s="305">
        <f>'[11]Depr Exp'!J5845</f>
        <v>0.2</v>
      </c>
      <c r="K5845" s="373">
        <f>'[11]Depr Exp'!K5845</f>
        <v>1394.2298333333331</v>
      </c>
      <c r="L5845" s="524">
        <f>'[11]Depr Exp'!L5845</f>
        <v>0</v>
      </c>
      <c r="M5845" s="144"/>
      <c r="N5845" s="144"/>
    </row>
    <row r="5846" spans="1:14">
      <c r="A5846" s="144" t="str">
        <f>'[11]Depr Exp'!A5846</f>
        <v>E3912 GEN Computer Eq, Frederickson</v>
      </c>
      <c r="B5846" s="144" t="str">
        <f>'[11]Depr Exp'!B5846</f>
        <v>E3912 GEN Computer Eq, Frederickson-4</v>
      </c>
      <c r="C5846" s="144" t="str">
        <f>'[11]Depr Exp'!C5846</f>
        <v>403E</v>
      </c>
      <c r="D5846" s="144"/>
      <c r="E5846" s="282">
        <f>'[11]Depr Exp'!E5846</f>
        <v>43220</v>
      </c>
      <c r="F5846" s="523">
        <f>'[11]Depr Exp'!F5846</f>
        <v>83653.789999999994</v>
      </c>
      <c r="G5846" s="305">
        <f>'[11]Depr Exp'!G5846</f>
        <v>0.2</v>
      </c>
      <c r="H5846" s="524">
        <f>'[11]Depr Exp'!H5846</f>
        <v>1394.23</v>
      </c>
      <c r="I5846" s="523">
        <f>'[11]Depr Exp'!I5846</f>
        <v>83653.789999999994</v>
      </c>
      <c r="J5846" s="305">
        <f>'[11]Depr Exp'!J5846</f>
        <v>0.2</v>
      </c>
      <c r="K5846" s="373">
        <f>'[11]Depr Exp'!K5846</f>
        <v>1394.2298333333331</v>
      </c>
      <c r="L5846" s="524">
        <f>'[11]Depr Exp'!L5846</f>
        <v>0</v>
      </c>
      <c r="M5846" s="144"/>
      <c r="N5846" s="144"/>
    </row>
    <row r="5847" spans="1:14">
      <c r="A5847" s="144" t="str">
        <f>'[11]Depr Exp'!A5847</f>
        <v>E3912 GEN Computer Eq, Frederickson</v>
      </c>
      <c r="B5847" s="144" t="str">
        <f>'[11]Depr Exp'!B5847</f>
        <v>E3912 GEN Computer Eq, Frederickson-5</v>
      </c>
      <c r="C5847" s="144" t="str">
        <f>'[11]Depr Exp'!C5847</f>
        <v>403E</v>
      </c>
      <c r="D5847" s="144"/>
      <c r="E5847" s="282">
        <f>'[11]Depr Exp'!E5847</f>
        <v>43251</v>
      </c>
      <c r="F5847" s="523">
        <f>'[11]Depr Exp'!F5847</f>
        <v>83653.789999999994</v>
      </c>
      <c r="G5847" s="305">
        <f>'[11]Depr Exp'!G5847</f>
        <v>0.2</v>
      </c>
      <c r="H5847" s="524">
        <f>'[11]Depr Exp'!H5847</f>
        <v>1394.23</v>
      </c>
      <c r="I5847" s="523">
        <f>'[11]Depr Exp'!I5847</f>
        <v>83653.789999999994</v>
      </c>
      <c r="J5847" s="305">
        <f>'[11]Depr Exp'!J5847</f>
        <v>0.2</v>
      </c>
      <c r="K5847" s="373">
        <f>'[11]Depr Exp'!K5847</f>
        <v>1394.2298333333331</v>
      </c>
      <c r="L5847" s="524">
        <f>'[11]Depr Exp'!L5847</f>
        <v>0</v>
      </c>
      <c r="M5847" s="144"/>
      <c r="N5847" s="144"/>
    </row>
    <row r="5848" spans="1:14">
      <c r="A5848" s="144" t="str">
        <f>'[11]Depr Exp'!A5848</f>
        <v>E3912 GEN Computer Eq, Frederickson</v>
      </c>
      <c r="B5848" s="144" t="str">
        <f>'[11]Depr Exp'!B5848</f>
        <v>E3912 GEN Computer Eq, Frederickson-6</v>
      </c>
      <c r="C5848" s="144" t="str">
        <f>'[11]Depr Exp'!C5848</f>
        <v>403E</v>
      </c>
      <c r="D5848" s="144"/>
      <c r="E5848" s="282">
        <f>'[11]Depr Exp'!E5848</f>
        <v>43281</v>
      </c>
      <c r="F5848" s="523">
        <f>'[11]Depr Exp'!F5848</f>
        <v>83653.789999999994</v>
      </c>
      <c r="G5848" s="305">
        <f>'[11]Depr Exp'!G5848</f>
        <v>0.2</v>
      </c>
      <c r="H5848" s="524">
        <f>'[11]Depr Exp'!H5848</f>
        <v>1394.23</v>
      </c>
      <c r="I5848" s="523">
        <f>'[11]Depr Exp'!I5848</f>
        <v>83653.789999999994</v>
      </c>
      <c r="J5848" s="305">
        <f>'[11]Depr Exp'!J5848</f>
        <v>0.2</v>
      </c>
      <c r="K5848" s="373">
        <f>'[11]Depr Exp'!K5848</f>
        <v>1394.2298333333331</v>
      </c>
      <c r="L5848" s="524">
        <f>'[11]Depr Exp'!L5848</f>
        <v>0</v>
      </c>
      <c r="M5848" s="144"/>
      <c r="N5848" s="144"/>
    </row>
    <row r="5849" spans="1:14">
      <c r="A5849" s="144" t="str">
        <f>'[11]Depr Exp'!A5849</f>
        <v>E3912 GEN Computer Eq, Frederickson</v>
      </c>
      <c r="B5849" s="144" t="str">
        <f>'[11]Depr Exp'!B5849</f>
        <v>E3912 GEN Computer Eq, Frederickson-7</v>
      </c>
      <c r="C5849" s="144" t="str">
        <f>'[11]Depr Exp'!C5849</f>
        <v>403E</v>
      </c>
      <c r="D5849" s="144"/>
      <c r="E5849" s="282">
        <f>'[11]Depr Exp'!E5849</f>
        <v>43312</v>
      </c>
      <c r="F5849" s="523">
        <f>'[11]Depr Exp'!F5849</f>
        <v>83653.789999999994</v>
      </c>
      <c r="G5849" s="305">
        <f>'[11]Depr Exp'!G5849</f>
        <v>0.2</v>
      </c>
      <c r="H5849" s="524">
        <f>'[11]Depr Exp'!H5849</f>
        <v>1394.23</v>
      </c>
      <c r="I5849" s="523">
        <f>'[11]Depr Exp'!I5849</f>
        <v>83653.789999999994</v>
      </c>
      <c r="J5849" s="305">
        <f>'[11]Depr Exp'!J5849</f>
        <v>0.2</v>
      </c>
      <c r="K5849" s="373">
        <f>'[11]Depr Exp'!K5849</f>
        <v>1394.2298333333331</v>
      </c>
      <c r="L5849" s="524">
        <f>'[11]Depr Exp'!L5849</f>
        <v>0</v>
      </c>
      <c r="M5849" s="144"/>
      <c r="N5849" s="144"/>
    </row>
    <row r="5850" spans="1:14">
      <c r="A5850" s="144" t="str">
        <f>'[11]Depr Exp'!A5850</f>
        <v>E3912 GEN Computer Eq, Frederickson</v>
      </c>
      <c r="B5850" s="144" t="str">
        <f>'[11]Depr Exp'!B5850</f>
        <v>E3912 GEN Computer Eq, Frederickson-8</v>
      </c>
      <c r="C5850" s="144" t="str">
        <f>'[11]Depr Exp'!C5850</f>
        <v>403E</v>
      </c>
      <c r="D5850" s="144"/>
      <c r="E5850" s="282">
        <f>'[11]Depr Exp'!E5850</f>
        <v>43343</v>
      </c>
      <c r="F5850" s="523">
        <f>'[11]Depr Exp'!F5850</f>
        <v>83653.789999999994</v>
      </c>
      <c r="G5850" s="305">
        <f>'[11]Depr Exp'!G5850</f>
        <v>0.2</v>
      </c>
      <c r="H5850" s="524">
        <f>'[11]Depr Exp'!H5850</f>
        <v>1394.23</v>
      </c>
      <c r="I5850" s="523">
        <f>'[11]Depr Exp'!I5850</f>
        <v>83653.789999999994</v>
      </c>
      <c r="J5850" s="305">
        <f>'[11]Depr Exp'!J5850</f>
        <v>0.2</v>
      </c>
      <c r="K5850" s="373">
        <f>'[11]Depr Exp'!K5850</f>
        <v>1394.2298333333331</v>
      </c>
      <c r="L5850" s="524">
        <f>'[11]Depr Exp'!L5850</f>
        <v>0</v>
      </c>
      <c r="M5850" s="144"/>
      <c r="N5850" s="144"/>
    </row>
    <row r="5851" spans="1:14">
      <c r="A5851" s="144" t="str">
        <f>'[11]Depr Exp'!A5851</f>
        <v>E3912 GEN Computer Eq, Frederickson</v>
      </c>
      <c r="B5851" s="144" t="str">
        <f>'[11]Depr Exp'!B5851</f>
        <v>E3912 GEN Computer Eq, Frederickson-9</v>
      </c>
      <c r="C5851" s="144" t="str">
        <f>'[11]Depr Exp'!C5851</f>
        <v>403E</v>
      </c>
      <c r="D5851" s="144"/>
      <c r="E5851" s="282">
        <f>'[11]Depr Exp'!E5851</f>
        <v>43373</v>
      </c>
      <c r="F5851" s="523">
        <f>'[11]Depr Exp'!F5851</f>
        <v>83653.789999999994</v>
      </c>
      <c r="G5851" s="305">
        <f>'[11]Depr Exp'!G5851</f>
        <v>0.2</v>
      </c>
      <c r="H5851" s="524">
        <f>'[11]Depr Exp'!H5851</f>
        <v>1394.23</v>
      </c>
      <c r="I5851" s="523">
        <f>'[11]Depr Exp'!I5851</f>
        <v>83653.789999999994</v>
      </c>
      <c r="J5851" s="305">
        <f>'[11]Depr Exp'!J5851</f>
        <v>0.2</v>
      </c>
      <c r="K5851" s="373">
        <f>'[11]Depr Exp'!K5851</f>
        <v>1394.2298333333331</v>
      </c>
      <c r="L5851" s="524">
        <f>'[11]Depr Exp'!L5851</f>
        <v>0</v>
      </c>
      <c r="M5851" s="144"/>
      <c r="N5851" s="144"/>
    </row>
    <row r="5852" spans="1:14">
      <c r="A5852" s="144" t="str">
        <f>'[11]Depr Exp'!A5852</f>
        <v>E3912 GEN Computer Eq, Frederickson</v>
      </c>
      <c r="B5852" s="144" t="str">
        <f>'[11]Depr Exp'!B5852</f>
        <v>E3912 GEN Computer Eq, Frederickson-10</v>
      </c>
      <c r="C5852" s="144" t="str">
        <f>'[11]Depr Exp'!C5852</f>
        <v>403E</v>
      </c>
      <c r="D5852" s="144"/>
      <c r="E5852" s="282">
        <f>'[11]Depr Exp'!E5852</f>
        <v>43404</v>
      </c>
      <c r="F5852" s="523">
        <f>'[11]Depr Exp'!F5852</f>
        <v>83653.789999999994</v>
      </c>
      <c r="G5852" s="305">
        <f>'[11]Depr Exp'!G5852</f>
        <v>0.2</v>
      </c>
      <c r="H5852" s="524">
        <f>'[11]Depr Exp'!H5852</f>
        <v>1394.23</v>
      </c>
      <c r="I5852" s="523">
        <f>'[11]Depr Exp'!I5852</f>
        <v>83653.789999999994</v>
      </c>
      <c r="J5852" s="305">
        <f>'[11]Depr Exp'!J5852</f>
        <v>0.2</v>
      </c>
      <c r="K5852" s="373">
        <f>'[11]Depr Exp'!K5852</f>
        <v>1394.2298333333331</v>
      </c>
      <c r="L5852" s="524">
        <f>'[11]Depr Exp'!L5852</f>
        <v>0</v>
      </c>
      <c r="M5852" s="144"/>
      <c r="N5852" s="144"/>
    </row>
    <row r="5853" spans="1:14">
      <c r="A5853" s="144" t="str">
        <f>'[11]Depr Exp'!A5853</f>
        <v>E3912 GEN Computer Eq, Frederickson</v>
      </c>
      <c r="B5853" s="144" t="str">
        <f>'[11]Depr Exp'!B5853</f>
        <v>E3912 GEN Computer Eq, Frederickson-11</v>
      </c>
      <c r="C5853" s="144" t="str">
        <f>'[11]Depr Exp'!C5853</f>
        <v>403E</v>
      </c>
      <c r="D5853" s="144"/>
      <c r="E5853" s="282">
        <f>'[11]Depr Exp'!E5853</f>
        <v>43434</v>
      </c>
      <c r="F5853" s="523">
        <f>'[11]Depr Exp'!F5853</f>
        <v>83653.789999999994</v>
      </c>
      <c r="G5853" s="305">
        <f>'[11]Depr Exp'!G5853</f>
        <v>0.2</v>
      </c>
      <c r="H5853" s="524">
        <f>'[11]Depr Exp'!H5853</f>
        <v>1394.23</v>
      </c>
      <c r="I5853" s="523">
        <f>'[11]Depr Exp'!I5853</f>
        <v>83653.789999999994</v>
      </c>
      <c r="J5853" s="305">
        <f>'[11]Depr Exp'!J5853</f>
        <v>0.2</v>
      </c>
      <c r="K5853" s="373">
        <f>'[11]Depr Exp'!K5853</f>
        <v>1394.2298333333331</v>
      </c>
      <c r="L5853" s="524">
        <f>'[11]Depr Exp'!L5853</f>
        <v>0</v>
      </c>
      <c r="M5853" s="144"/>
      <c r="N5853" s="144"/>
    </row>
    <row r="5854" spans="1:14">
      <c r="A5854" s="144" t="str">
        <f>'[11]Depr Exp'!A5854</f>
        <v>E3912 GEN Computer Eq, Frederickson</v>
      </c>
      <c r="B5854" s="144" t="str">
        <f>'[11]Depr Exp'!B5854</f>
        <v>E3912 GEN Computer Eq, Frederickson-12</v>
      </c>
      <c r="C5854" s="144" t="str">
        <f>'[11]Depr Exp'!C5854</f>
        <v>403E</v>
      </c>
      <c r="D5854" s="144"/>
      <c r="E5854" s="282">
        <f>'[11]Depr Exp'!E5854</f>
        <v>43465</v>
      </c>
      <c r="F5854" s="523">
        <f>'[11]Depr Exp'!F5854</f>
        <v>83653.789999999994</v>
      </c>
      <c r="G5854" s="305">
        <f>'[11]Depr Exp'!G5854</f>
        <v>0.2</v>
      </c>
      <c r="H5854" s="524">
        <f>'[11]Depr Exp'!H5854</f>
        <v>1394.23</v>
      </c>
      <c r="I5854" s="523">
        <f>'[11]Depr Exp'!I5854</f>
        <v>83653.789999999994</v>
      </c>
      <c r="J5854" s="305">
        <f>'[11]Depr Exp'!J5854</f>
        <v>0.2</v>
      </c>
      <c r="K5854" s="373">
        <f>'[11]Depr Exp'!K5854</f>
        <v>1394.2298333333331</v>
      </c>
      <c r="L5854" s="524">
        <f>'[11]Depr Exp'!L5854</f>
        <v>0</v>
      </c>
      <c r="M5854" s="144"/>
      <c r="N5854" s="144"/>
    </row>
    <row r="5855" spans="1:14" ht="15.75" thickBot="1">
      <c r="A5855" s="159" t="str">
        <f>'[11]Depr Exp'!A5855</f>
        <v>E3912 GEN Computer Eq, Frederickson Total</v>
      </c>
      <c r="B5855" s="144">
        <f>'[11]Depr Exp'!B5855</f>
        <v>0</v>
      </c>
      <c r="C5855" s="502" t="str">
        <f>'[11]Depr Exp'!C5855</f>
        <v>EGEN</v>
      </c>
      <c r="D5855" s="144"/>
      <c r="E5855" s="281" t="str">
        <f>'[11]Depr Exp'!E5855</f>
        <v>Total</v>
      </c>
      <c r="F5855" s="141">
        <f>'[11]Depr Exp'!F5855</f>
        <v>0</v>
      </c>
      <c r="G5855" s="252">
        <f>'[11]Depr Exp'!G5855</f>
        <v>0</v>
      </c>
      <c r="H5855" s="286">
        <f>'[11]Depr Exp'!H5855</f>
        <v>16730.759999999998</v>
      </c>
      <c r="I5855" s="141">
        <f>'[11]Depr Exp'!I5855</f>
        <v>0</v>
      </c>
      <c r="J5855" s="252">
        <f>'[11]Depr Exp'!J5855</f>
        <v>0</v>
      </c>
      <c r="K5855" s="286">
        <f>'[11]Depr Exp'!K5855</f>
        <v>16730.757999999998</v>
      </c>
      <c r="L5855" s="286">
        <f>'[11]Depr Exp'!L5855</f>
        <v>0</v>
      </c>
      <c r="M5855" s="144"/>
      <c r="N5855" s="144"/>
    </row>
    <row r="5856" spans="1:14" ht="13.5" thickTop="1">
      <c r="A5856" s="144" t="str">
        <f>'[11]Depr Exp'!A5856</f>
        <v>E3912 GEN Computer Eq, Fredonia</v>
      </c>
      <c r="B5856" s="144" t="str">
        <f>'[11]Depr Exp'!B5856</f>
        <v>E3912 GEN Computer Eq, Fredonia-1</v>
      </c>
      <c r="C5856" s="144" t="str">
        <f>'[11]Depr Exp'!C5856</f>
        <v>403E</v>
      </c>
      <c r="D5856" s="144"/>
      <c r="E5856" s="282">
        <f>'[11]Depr Exp'!E5856</f>
        <v>43131</v>
      </c>
      <c r="F5856" s="523">
        <f>'[11]Depr Exp'!F5856</f>
        <v>1652544.66</v>
      </c>
      <c r="G5856" s="305">
        <f>'[11]Depr Exp'!G5856</f>
        <v>0.2</v>
      </c>
      <c r="H5856" s="524">
        <f>'[11]Depr Exp'!H5856</f>
        <v>27542.41</v>
      </c>
      <c r="I5856" s="523">
        <f>'[11]Depr Exp'!I5856</f>
        <v>0</v>
      </c>
      <c r="J5856" s="305">
        <f>'[11]Depr Exp'!J5856</f>
        <v>0.2</v>
      </c>
      <c r="K5856" s="373">
        <f>'[11]Depr Exp'!K5856</f>
        <v>0</v>
      </c>
      <c r="L5856" s="524">
        <f>'[11]Depr Exp'!L5856</f>
        <v>-27542.41</v>
      </c>
      <c r="M5856" s="144"/>
      <c r="N5856" s="144"/>
    </row>
    <row r="5857" spans="1:14">
      <c r="A5857" s="144" t="str">
        <f>'[11]Depr Exp'!A5857</f>
        <v>E3912 GEN Computer Eq, Fredonia</v>
      </c>
      <c r="B5857" s="144" t="str">
        <f>'[11]Depr Exp'!B5857</f>
        <v>E3912 GEN Computer Eq, Fredonia-2</v>
      </c>
      <c r="C5857" s="144" t="str">
        <f>'[11]Depr Exp'!C5857</f>
        <v>403E</v>
      </c>
      <c r="D5857" s="144"/>
      <c r="E5857" s="282">
        <f>'[11]Depr Exp'!E5857</f>
        <v>43159</v>
      </c>
      <c r="F5857" s="523">
        <f>'[11]Depr Exp'!F5857</f>
        <v>1652544.66</v>
      </c>
      <c r="G5857" s="305">
        <f>'[11]Depr Exp'!G5857</f>
        <v>0.2</v>
      </c>
      <c r="H5857" s="524">
        <f>'[11]Depr Exp'!H5857</f>
        <v>27542.41</v>
      </c>
      <c r="I5857" s="523">
        <f>'[11]Depr Exp'!I5857</f>
        <v>0</v>
      </c>
      <c r="J5857" s="305">
        <f>'[11]Depr Exp'!J5857</f>
        <v>0.2</v>
      </c>
      <c r="K5857" s="373">
        <f>'[11]Depr Exp'!K5857</f>
        <v>0</v>
      </c>
      <c r="L5857" s="524">
        <f>'[11]Depr Exp'!L5857</f>
        <v>-27542.41</v>
      </c>
      <c r="M5857" s="144"/>
      <c r="N5857" s="144"/>
    </row>
    <row r="5858" spans="1:14">
      <c r="A5858" s="144" t="str">
        <f>'[11]Depr Exp'!A5858</f>
        <v>E3912 GEN Computer Eq, Fredonia</v>
      </c>
      <c r="B5858" s="144" t="str">
        <f>'[11]Depr Exp'!B5858</f>
        <v>E3912 GEN Computer Eq, Fredonia-3</v>
      </c>
      <c r="C5858" s="144" t="str">
        <f>'[11]Depr Exp'!C5858</f>
        <v>403E</v>
      </c>
      <c r="D5858" s="144"/>
      <c r="E5858" s="282">
        <f>'[11]Depr Exp'!E5858</f>
        <v>43190</v>
      </c>
      <c r="F5858" s="523">
        <f>'[11]Depr Exp'!F5858</f>
        <v>1652544.66</v>
      </c>
      <c r="G5858" s="305">
        <f>'[11]Depr Exp'!G5858</f>
        <v>0.2</v>
      </c>
      <c r="H5858" s="524">
        <f>'[11]Depr Exp'!H5858</f>
        <v>27542.41</v>
      </c>
      <c r="I5858" s="523">
        <f>'[11]Depr Exp'!I5858</f>
        <v>0</v>
      </c>
      <c r="J5858" s="305">
        <f>'[11]Depr Exp'!J5858</f>
        <v>0.2</v>
      </c>
      <c r="K5858" s="373">
        <f>'[11]Depr Exp'!K5858</f>
        <v>0</v>
      </c>
      <c r="L5858" s="524">
        <f>'[11]Depr Exp'!L5858</f>
        <v>-27542.41</v>
      </c>
      <c r="M5858" s="144"/>
      <c r="N5858" s="144"/>
    </row>
    <row r="5859" spans="1:14">
      <c r="A5859" s="144" t="str">
        <f>'[11]Depr Exp'!A5859</f>
        <v>E3912 GEN Computer Eq, Fredonia</v>
      </c>
      <c r="B5859" s="144" t="str">
        <f>'[11]Depr Exp'!B5859</f>
        <v>E3912 GEN Computer Eq, Fredonia-4</v>
      </c>
      <c r="C5859" s="144" t="str">
        <f>'[11]Depr Exp'!C5859</f>
        <v>403E</v>
      </c>
      <c r="D5859" s="144"/>
      <c r="E5859" s="282">
        <f>'[11]Depr Exp'!E5859</f>
        <v>43220</v>
      </c>
      <c r="F5859" s="523">
        <f>'[11]Depr Exp'!F5859</f>
        <v>1652544.66</v>
      </c>
      <c r="G5859" s="305">
        <f>'[11]Depr Exp'!G5859</f>
        <v>0.2</v>
      </c>
      <c r="H5859" s="524">
        <f>'[11]Depr Exp'!H5859</f>
        <v>27542.41</v>
      </c>
      <c r="I5859" s="523">
        <f>'[11]Depr Exp'!I5859</f>
        <v>0</v>
      </c>
      <c r="J5859" s="305">
        <f>'[11]Depr Exp'!J5859</f>
        <v>0.2</v>
      </c>
      <c r="K5859" s="373">
        <f>'[11]Depr Exp'!K5859</f>
        <v>0</v>
      </c>
      <c r="L5859" s="524">
        <f>'[11]Depr Exp'!L5859</f>
        <v>-27542.41</v>
      </c>
      <c r="M5859" s="144"/>
      <c r="N5859" s="144"/>
    </row>
    <row r="5860" spans="1:14">
      <c r="A5860" s="144" t="str">
        <f>'[11]Depr Exp'!A5860</f>
        <v>E3912 GEN Computer Eq, Fredonia</v>
      </c>
      <c r="B5860" s="144" t="str">
        <f>'[11]Depr Exp'!B5860</f>
        <v>E3912 GEN Computer Eq, Fredonia-5</v>
      </c>
      <c r="C5860" s="144" t="str">
        <f>'[11]Depr Exp'!C5860</f>
        <v>403E</v>
      </c>
      <c r="D5860" s="144"/>
      <c r="E5860" s="282">
        <f>'[11]Depr Exp'!E5860</f>
        <v>43251</v>
      </c>
      <c r="F5860" s="523">
        <f>'[11]Depr Exp'!F5860</f>
        <v>1652544.66</v>
      </c>
      <c r="G5860" s="305">
        <f>'[11]Depr Exp'!G5860</f>
        <v>0.2</v>
      </c>
      <c r="H5860" s="524">
        <f>'[11]Depr Exp'!H5860</f>
        <v>27542.41</v>
      </c>
      <c r="I5860" s="523">
        <f>'[11]Depr Exp'!I5860</f>
        <v>0</v>
      </c>
      <c r="J5860" s="305">
        <f>'[11]Depr Exp'!J5860</f>
        <v>0.2</v>
      </c>
      <c r="K5860" s="373">
        <f>'[11]Depr Exp'!K5860</f>
        <v>0</v>
      </c>
      <c r="L5860" s="524">
        <f>'[11]Depr Exp'!L5860</f>
        <v>-27542.41</v>
      </c>
      <c r="M5860" s="144"/>
      <c r="N5860" s="144"/>
    </row>
    <row r="5861" spans="1:14">
      <c r="A5861" s="144" t="str">
        <f>'[11]Depr Exp'!A5861</f>
        <v>E3912 GEN Computer Eq, Fredonia</v>
      </c>
      <c r="B5861" s="144" t="str">
        <f>'[11]Depr Exp'!B5861</f>
        <v>E3912 GEN Computer Eq, Fredonia-6</v>
      </c>
      <c r="C5861" s="144" t="str">
        <f>'[11]Depr Exp'!C5861</f>
        <v>403E</v>
      </c>
      <c r="D5861" s="144"/>
      <c r="E5861" s="282">
        <f>'[11]Depr Exp'!E5861</f>
        <v>43281</v>
      </c>
      <c r="F5861" s="523">
        <f>'[11]Depr Exp'!F5861</f>
        <v>1652544.66</v>
      </c>
      <c r="G5861" s="305">
        <f>'[11]Depr Exp'!G5861</f>
        <v>0.2</v>
      </c>
      <c r="H5861" s="524">
        <f>'[11]Depr Exp'!H5861</f>
        <v>27542.41</v>
      </c>
      <c r="I5861" s="523">
        <f>'[11]Depr Exp'!I5861</f>
        <v>0</v>
      </c>
      <c r="J5861" s="305">
        <f>'[11]Depr Exp'!J5861</f>
        <v>0.2</v>
      </c>
      <c r="K5861" s="373">
        <f>'[11]Depr Exp'!K5861</f>
        <v>0</v>
      </c>
      <c r="L5861" s="524">
        <f>'[11]Depr Exp'!L5861</f>
        <v>-27542.41</v>
      </c>
      <c r="M5861" s="144"/>
      <c r="N5861" s="144"/>
    </row>
    <row r="5862" spans="1:14">
      <c r="A5862" s="144" t="str">
        <f>'[11]Depr Exp'!A5862</f>
        <v>E3912 GEN Computer Eq, Fredonia</v>
      </c>
      <c r="B5862" s="144" t="str">
        <f>'[11]Depr Exp'!B5862</f>
        <v>E3912 GEN Computer Eq, Fredonia-7</v>
      </c>
      <c r="C5862" s="144" t="str">
        <f>'[11]Depr Exp'!C5862</f>
        <v>403E</v>
      </c>
      <c r="D5862" s="144"/>
      <c r="E5862" s="282">
        <f>'[11]Depr Exp'!E5862</f>
        <v>43312</v>
      </c>
      <c r="F5862" s="523">
        <f>'[11]Depr Exp'!F5862</f>
        <v>826272.33</v>
      </c>
      <c r="G5862" s="305">
        <f>'[11]Depr Exp'!G5862</f>
        <v>0.2</v>
      </c>
      <c r="H5862" s="524">
        <f>'[11]Depr Exp'!H5862</f>
        <v>13771.21</v>
      </c>
      <c r="I5862" s="523">
        <f>'[11]Depr Exp'!I5862</f>
        <v>0</v>
      </c>
      <c r="J5862" s="305">
        <f>'[11]Depr Exp'!J5862</f>
        <v>0.2</v>
      </c>
      <c r="K5862" s="373">
        <f>'[11]Depr Exp'!K5862</f>
        <v>0</v>
      </c>
      <c r="L5862" s="524">
        <f>'[11]Depr Exp'!L5862</f>
        <v>-13771.21</v>
      </c>
      <c r="M5862" s="144"/>
      <c r="N5862" s="144"/>
    </row>
    <row r="5863" spans="1:14">
      <c r="A5863" s="144" t="str">
        <f>'[11]Depr Exp'!A5863</f>
        <v>E3912 GEN Computer Eq, Fredonia</v>
      </c>
      <c r="B5863" s="144" t="str">
        <f>'[11]Depr Exp'!B5863</f>
        <v>E3912 GEN Computer Eq, Fredonia-8</v>
      </c>
      <c r="C5863" s="144" t="str">
        <f>'[11]Depr Exp'!C5863</f>
        <v>403E</v>
      </c>
      <c r="D5863" s="144"/>
      <c r="E5863" s="282">
        <f>'[11]Depr Exp'!E5863</f>
        <v>43343</v>
      </c>
      <c r="F5863" s="523">
        <f>'[11]Depr Exp'!F5863</f>
        <v>0</v>
      </c>
      <c r="G5863" s="305">
        <f>'[11]Depr Exp'!G5863</f>
        <v>0.2</v>
      </c>
      <c r="H5863" s="524">
        <f>'[11]Depr Exp'!H5863</f>
        <v>0</v>
      </c>
      <c r="I5863" s="523">
        <f>'[11]Depr Exp'!I5863</f>
        <v>0</v>
      </c>
      <c r="J5863" s="305">
        <f>'[11]Depr Exp'!J5863</f>
        <v>0.2</v>
      </c>
      <c r="K5863" s="373">
        <f>'[11]Depr Exp'!K5863</f>
        <v>0</v>
      </c>
      <c r="L5863" s="524">
        <f>'[11]Depr Exp'!L5863</f>
        <v>0</v>
      </c>
      <c r="M5863" s="144"/>
      <c r="N5863" s="144"/>
    </row>
    <row r="5864" spans="1:14">
      <c r="A5864" s="144" t="str">
        <f>'[11]Depr Exp'!A5864</f>
        <v>E3912 GEN Computer Eq, Fredonia</v>
      </c>
      <c r="B5864" s="144" t="str">
        <f>'[11]Depr Exp'!B5864</f>
        <v>E3912 GEN Computer Eq, Fredonia-9</v>
      </c>
      <c r="C5864" s="144" t="str">
        <f>'[11]Depr Exp'!C5864</f>
        <v>403E</v>
      </c>
      <c r="D5864" s="144"/>
      <c r="E5864" s="282">
        <f>'[11]Depr Exp'!E5864</f>
        <v>43373</v>
      </c>
      <c r="F5864" s="523">
        <f>'[11]Depr Exp'!F5864</f>
        <v>0</v>
      </c>
      <c r="G5864" s="305">
        <f>'[11]Depr Exp'!G5864</f>
        <v>0.2</v>
      </c>
      <c r="H5864" s="524">
        <f>'[11]Depr Exp'!H5864</f>
        <v>0</v>
      </c>
      <c r="I5864" s="523">
        <f>'[11]Depr Exp'!I5864</f>
        <v>0</v>
      </c>
      <c r="J5864" s="305">
        <f>'[11]Depr Exp'!J5864</f>
        <v>0.2</v>
      </c>
      <c r="K5864" s="373">
        <f>'[11]Depr Exp'!K5864</f>
        <v>0</v>
      </c>
      <c r="L5864" s="524">
        <f>'[11]Depr Exp'!L5864</f>
        <v>0</v>
      </c>
      <c r="M5864" s="144"/>
      <c r="N5864" s="144"/>
    </row>
    <row r="5865" spans="1:14">
      <c r="A5865" s="144" t="str">
        <f>'[11]Depr Exp'!A5865</f>
        <v>E3912 GEN Computer Eq, Fredonia</v>
      </c>
      <c r="B5865" s="144" t="str">
        <f>'[11]Depr Exp'!B5865</f>
        <v>E3912 GEN Computer Eq, Fredonia-10</v>
      </c>
      <c r="C5865" s="144" t="str">
        <f>'[11]Depr Exp'!C5865</f>
        <v>403E</v>
      </c>
      <c r="D5865" s="144"/>
      <c r="E5865" s="282">
        <f>'[11]Depr Exp'!E5865</f>
        <v>43404</v>
      </c>
      <c r="F5865" s="523">
        <f>'[11]Depr Exp'!F5865</f>
        <v>0</v>
      </c>
      <c r="G5865" s="305">
        <f>'[11]Depr Exp'!G5865</f>
        <v>0.2</v>
      </c>
      <c r="H5865" s="524">
        <f>'[11]Depr Exp'!H5865</f>
        <v>0</v>
      </c>
      <c r="I5865" s="523">
        <f>'[11]Depr Exp'!I5865</f>
        <v>0</v>
      </c>
      <c r="J5865" s="305">
        <f>'[11]Depr Exp'!J5865</f>
        <v>0.2</v>
      </c>
      <c r="K5865" s="373">
        <f>'[11]Depr Exp'!K5865</f>
        <v>0</v>
      </c>
      <c r="L5865" s="524">
        <f>'[11]Depr Exp'!L5865</f>
        <v>0</v>
      </c>
      <c r="M5865" s="144"/>
      <c r="N5865" s="144"/>
    </row>
    <row r="5866" spans="1:14">
      <c r="A5866" s="144" t="str">
        <f>'[11]Depr Exp'!A5866</f>
        <v>E3912 GEN Computer Eq, Fredonia</v>
      </c>
      <c r="B5866" s="144" t="str">
        <f>'[11]Depr Exp'!B5866</f>
        <v>E3912 GEN Computer Eq, Fredonia-11</v>
      </c>
      <c r="C5866" s="144" t="str">
        <f>'[11]Depr Exp'!C5866</f>
        <v>403E</v>
      </c>
      <c r="D5866" s="144"/>
      <c r="E5866" s="282">
        <f>'[11]Depr Exp'!E5866</f>
        <v>43434</v>
      </c>
      <c r="F5866" s="523">
        <f>'[11]Depr Exp'!F5866</f>
        <v>0</v>
      </c>
      <c r="G5866" s="305">
        <f>'[11]Depr Exp'!G5866</f>
        <v>0.2</v>
      </c>
      <c r="H5866" s="524">
        <f>'[11]Depr Exp'!H5866</f>
        <v>0</v>
      </c>
      <c r="I5866" s="523">
        <f>'[11]Depr Exp'!I5866</f>
        <v>0</v>
      </c>
      <c r="J5866" s="305">
        <f>'[11]Depr Exp'!J5866</f>
        <v>0.2</v>
      </c>
      <c r="K5866" s="373">
        <f>'[11]Depr Exp'!K5866</f>
        <v>0</v>
      </c>
      <c r="L5866" s="524">
        <f>'[11]Depr Exp'!L5866</f>
        <v>0</v>
      </c>
      <c r="M5866" s="144"/>
      <c r="N5866" s="144"/>
    </row>
    <row r="5867" spans="1:14">
      <c r="A5867" s="144" t="str">
        <f>'[11]Depr Exp'!A5867</f>
        <v>E3912 GEN Computer Eq, Fredonia</v>
      </c>
      <c r="B5867" s="144" t="str">
        <f>'[11]Depr Exp'!B5867</f>
        <v>E3912 GEN Computer Eq, Fredonia-12</v>
      </c>
      <c r="C5867" s="144" t="str">
        <f>'[11]Depr Exp'!C5867</f>
        <v>403E</v>
      </c>
      <c r="D5867" s="144"/>
      <c r="E5867" s="282">
        <f>'[11]Depr Exp'!E5867</f>
        <v>43465</v>
      </c>
      <c r="F5867" s="523">
        <f>'[11]Depr Exp'!F5867</f>
        <v>0</v>
      </c>
      <c r="G5867" s="305">
        <f>'[11]Depr Exp'!G5867</f>
        <v>0.2</v>
      </c>
      <c r="H5867" s="524">
        <f>'[11]Depr Exp'!H5867</f>
        <v>0</v>
      </c>
      <c r="I5867" s="523">
        <f>'[11]Depr Exp'!I5867</f>
        <v>0</v>
      </c>
      <c r="J5867" s="305">
        <f>'[11]Depr Exp'!J5867</f>
        <v>0.2</v>
      </c>
      <c r="K5867" s="373">
        <f>'[11]Depr Exp'!K5867</f>
        <v>0</v>
      </c>
      <c r="L5867" s="524">
        <f>'[11]Depr Exp'!L5867</f>
        <v>0</v>
      </c>
      <c r="M5867" s="144"/>
      <c r="N5867" s="144"/>
    </row>
    <row r="5868" spans="1:14" ht="15.75" thickBot="1">
      <c r="A5868" s="159" t="str">
        <f>'[11]Depr Exp'!A5868</f>
        <v>E3912 GEN Computer Eq, Fredonia Total</v>
      </c>
      <c r="B5868" s="144">
        <f>'[11]Depr Exp'!B5868</f>
        <v>0</v>
      </c>
      <c r="C5868" s="502" t="str">
        <f>'[11]Depr Exp'!C5868</f>
        <v>EGEN</v>
      </c>
      <c r="D5868" s="144"/>
      <c r="E5868" s="281" t="str">
        <f>'[11]Depr Exp'!E5868</f>
        <v>Total</v>
      </c>
      <c r="F5868" s="141">
        <f>'[11]Depr Exp'!F5868</f>
        <v>0</v>
      </c>
      <c r="G5868" s="252">
        <f>'[11]Depr Exp'!G5868</f>
        <v>0</v>
      </c>
      <c r="H5868" s="286">
        <f>'[11]Depr Exp'!H5868</f>
        <v>179025.66999999998</v>
      </c>
      <c r="I5868" s="141">
        <f>'[11]Depr Exp'!I5868</f>
        <v>0</v>
      </c>
      <c r="J5868" s="252">
        <f>'[11]Depr Exp'!J5868</f>
        <v>0</v>
      </c>
      <c r="K5868" s="286">
        <f>'[11]Depr Exp'!K5868</f>
        <v>0</v>
      </c>
      <c r="L5868" s="286">
        <f>'[11]Depr Exp'!L5868</f>
        <v>-179025.67</v>
      </c>
      <c r="M5868" s="144"/>
      <c r="N5868" s="144"/>
    </row>
    <row r="5869" spans="1:14" ht="13.5" thickTop="1">
      <c r="A5869" s="144" t="str">
        <f>'[11]Depr Exp'!A5869</f>
        <v>E3912 GEN Computer Eq, Goldendale</v>
      </c>
      <c r="B5869" s="144" t="str">
        <f>'[11]Depr Exp'!B5869</f>
        <v>E3912 GEN Computer Eq, Goldendale-1</v>
      </c>
      <c r="C5869" s="144" t="str">
        <f>'[11]Depr Exp'!C5869</f>
        <v>403E</v>
      </c>
      <c r="D5869" s="144"/>
      <c r="E5869" s="282">
        <f>'[11]Depr Exp'!E5869</f>
        <v>43131</v>
      </c>
      <c r="F5869" s="523">
        <f>'[11]Depr Exp'!F5869</f>
        <v>719553.92</v>
      </c>
      <c r="G5869" s="305">
        <f>'[11]Depr Exp'!G5869</f>
        <v>0.2</v>
      </c>
      <c r="H5869" s="524">
        <f>'[11]Depr Exp'!H5869</f>
        <v>11992.57</v>
      </c>
      <c r="I5869" s="523">
        <f>'[11]Depr Exp'!I5869</f>
        <v>212938.73</v>
      </c>
      <c r="J5869" s="305">
        <f>'[11]Depr Exp'!J5869</f>
        <v>0.2</v>
      </c>
      <c r="K5869" s="373">
        <f>'[11]Depr Exp'!K5869</f>
        <v>3548.978833333334</v>
      </c>
      <c r="L5869" s="524">
        <f>'[11]Depr Exp'!L5869</f>
        <v>-8443.59</v>
      </c>
      <c r="M5869" s="144"/>
      <c r="N5869" s="144"/>
    </row>
    <row r="5870" spans="1:14">
      <c r="A5870" s="144" t="str">
        <f>'[11]Depr Exp'!A5870</f>
        <v>E3912 GEN Computer Eq, Goldendale</v>
      </c>
      <c r="B5870" s="144" t="str">
        <f>'[11]Depr Exp'!B5870</f>
        <v>E3912 GEN Computer Eq, Goldendale-2</v>
      </c>
      <c r="C5870" s="144" t="str">
        <f>'[11]Depr Exp'!C5870</f>
        <v>403E</v>
      </c>
      <c r="D5870" s="144"/>
      <c r="E5870" s="282">
        <f>'[11]Depr Exp'!E5870</f>
        <v>43159</v>
      </c>
      <c r="F5870" s="523">
        <f>'[11]Depr Exp'!F5870</f>
        <v>719553.92</v>
      </c>
      <c r="G5870" s="305">
        <f>'[11]Depr Exp'!G5870</f>
        <v>0.2</v>
      </c>
      <c r="H5870" s="524">
        <f>'[11]Depr Exp'!H5870</f>
        <v>11992.57</v>
      </c>
      <c r="I5870" s="523">
        <f>'[11]Depr Exp'!I5870</f>
        <v>212938.73</v>
      </c>
      <c r="J5870" s="305">
        <f>'[11]Depr Exp'!J5870</f>
        <v>0.2</v>
      </c>
      <c r="K5870" s="373">
        <f>'[11]Depr Exp'!K5870</f>
        <v>3548.978833333334</v>
      </c>
      <c r="L5870" s="524">
        <f>'[11]Depr Exp'!L5870</f>
        <v>-8443.59</v>
      </c>
      <c r="M5870" s="144"/>
      <c r="N5870" s="144"/>
    </row>
    <row r="5871" spans="1:14">
      <c r="A5871" s="144" t="str">
        <f>'[11]Depr Exp'!A5871</f>
        <v>E3912 GEN Computer Eq, Goldendale</v>
      </c>
      <c r="B5871" s="144" t="str">
        <f>'[11]Depr Exp'!B5871</f>
        <v>E3912 GEN Computer Eq, Goldendale-3</v>
      </c>
      <c r="C5871" s="144" t="str">
        <f>'[11]Depr Exp'!C5871</f>
        <v>403E</v>
      </c>
      <c r="D5871" s="144"/>
      <c r="E5871" s="282">
        <f>'[11]Depr Exp'!E5871</f>
        <v>43190</v>
      </c>
      <c r="F5871" s="523">
        <f>'[11]Depr Exp'!F5871</f>
        <v>719553.92</v>
      </c>
      <c r="G5871" s="305">
        <f>'[11]Depr Exp'!G5871</f>
        <v>0.2</v>
      </c>
      <c r="H5871" s="524">
        <f>'[11]Depr Exp'!H5871</f>
        <v>11992.57</v>
      </c>
      <c r="I5871" s="523">
        <f>'[11]Depr Exp'!I5871</f>
        <v>212938.73</v>
      </c>
      <c r="J5871" s="305">
        <f>'[11]Depr Exp'!J5871</f>
        <v>0.2</v>
      </c>
      <c r="K5871" s="373">
        <f>'[11]Depr Exp'!K5871</f>
        <v>3548.978833333334</v>
      </c>
      <c r="L5871" s="524">
        <f>'[11]Depr Exp'!L5871</f>
        <v>-8443.59</v>
      </c>
      <c r="M5871" s="144"/>
      <c r="N5871" s="144"/>
    </row>
    <row r="5872" spans="1:14">
      <c r="A5872" s="144" t="str">
        <f>'[11]Depr Exp'!A5872</f>
        <v>E3912 GEN Computer Eq, Goldendale</v>
      </c>
      <c r="B5872" s="144" t="str">
        <f>'[11]Depr Exp'!B5872</f>
        <v>E3912 GEN Computer Eq, Goldendale-4</v>
      </c>
      <c r="C5872" s="144" t="str">
        <f>'[11]Depr Exp'!C5872</f>
        <v>403E</v>
      </c>
      <c r="D5872" s="144"/>
      <c r="E5872" s="282">
        <f>'[11]Depr Exp'!E5872</f>
        <v>43220</v>
      </c>
      <c r="F5872" s="523">
        <f>'[11]Depr Exp'!F5872</f>
        <v>719553.92</v>
      </c>
      <c r="G5872" s="305">
        <f>'[11]Depr Exp'!G5872</f>
        <v>0.2</v>
      </c>
      <c r="H5872" s="524">
        <f>'[11]Depr Exp'!H5872</f>
        <v>11992.57</v>
      </c>
      <c r="I5872" s="523">
        <f>'[11]Depr Exp'!I5872</f>
        <v>212938.73</v>
      </c>
      <c r="J5872" s="305">
        <f>'[11]Depr Exp'!J5872</f>
        <v>0.2</v>
      </c>
      <c r="K5872" s="373">
        <f>'[11]Depr Exp'!K5872</f>
        <v>3548.978833333334</v>
      </c>
      <c r="L5872" s="524">
        <f>'[11]Depr Exp'!L5872</f>
        <v>-8443.59</v>
      </c>
      <c r="M5872" s="144"/>
      <c r="N5872" s="144"/>
    </row>
    <row r="5873" spans="1:14">
      <c r="A5873" s="144" t="str">
        <f>'[11]Depr Exp'!A5873</f>
        <v>E3912 GEN Computer Eq, Goldendale</v>
      </c>
      <c r="B5873" s="144" t="str">
        <f>'[11]Depr Exp'!B5873</f>
        <v>E3912 GEN Computer Eq, Goldendale-5</v>
      </c>
      <c r="C5873" s="144" t="str">
        <f>'[11]Depr Exp'!C5873</f>
        <v>403E</v>
      </c>
      <c r="D5873" s="144"/>
      <c r="E5873" s="282">
        <f>'[11]Depr Exp'!E5873</f>
        <v>43251</v>
      </c>
      <c r="F5873" s="523">
        <f>'[11]Depr Exp'!F5873</f>
        <v>719553.92</v>
      </c>
      <c r="G5873" s="305">
        <f>'[11]Depr Exp'!G5873</f>
        <v>0.2</v>
      </c>
      <c r="H5873" s="524">
        <f>'[11]Depr Exp'!H5873</f>
        <v>11992.57</v>
      </c>
      <c r="I5873" s="523">
        <f>'[11]Depr Exp'!I5873</f>
        <v>212938.73</v>
      </c>
      <c r="J5873" s="305">
        <f>'[11]Depr Exp'!J5873</f>
        <v>0.2</v>
      </c>
      <c r="K5873" s="373">
        <f>'[11]Depr Exp'!K5873</f>
        <v>3548.978833333334</v>
      </c>
      <c r="L5873" s="524">
        <f>'[11]Depr Exp'!L5873</f>
        <v>-8443.59</v>
      </c>
      <c r="M5873" s="144"/>
      <c r="N5873" s="144"/>
    </row>
    <row r="5874" spans="1:14">
      <c r="A5874" s="144" t="str">
        <f>'[11]Depr Exp'!A5874</f>
        <v>E3912 GEN Computer Eq, Goldendale</v>
      </c>
      <c r="B5874" s="144" t="str">
        <f>'[11]Depr Exp'!B5874</f>
        <v>E3912 GEN Computer Eq, Goldendale-6</v>
      </c>
      <c r="C5874" s="144" t="str">
        <f>'[11]Depr Exp'!C5874</f>
        <v>403E</v>
      </c>
      <c r="D5874" s="144"/>
      <c r="E5874" s="282">
        <f>'[11]Depr Exp'!E5874</f>
        <v>43281</v>
      </c>
      <c r="F5874" s="523">
        <f>'[11]Depr Exp'!F5874</f>
        <v>477322.09</v>
      </c>
      <c r="G5874" s="305">
        <f>'[11]Depr Exp'!G5874</f>
        <v>0.2</v>
      </c>
      <c r="H5874" s="524">
        <f>'[11]Depr Exp'!H5874</f>
        <v>7955.37</v>
      </c>
      <c r="I5874" s="523">
        <f>'[11]Depr Exp'!I5874</f>
        <v>212938.73</v>
      </c>
      <c r="J5874" s="305">
        <f>'[11]Depr Exp'!J5874</f>
        <v>0.2</v>
      </c>
      <c r="K5874" s="373">
        <f>'[11]Depr Exp'!K5874</f>
        <v>3548.978833333334</v>
      </c>
      <c r="L5874" s="524">
        <f>'[11]Depr Exp'!L5874</f>
        <v>-4406.3900000000003</v>
      </c>
      <c r="M5874" s="144"/>
      <c r="N5874" s="144"/>
    </row>
    <row r="5875" spans="1:14">
      <c r="A5875" s="144" t="str">
        <f>'[11]Depr Exp'!A5875</f>
        <v>E3912 GEN Computer Eq, Goldendale</v>
      </c>
      <c r="B5875" s="144" t="str">
        <f>'[11]Depr Exp'!B5875</f>
        <v>E3912 GEN Computer Eq, Goldendale-7</v>
      </c>
      <c r="C5875" s="144" t="str">
        <f>'[11]Depr Exp'!C5875</f>
        <v>403E</v>
      </c>
      <c r="D5875" s="144"/>
      <c r="E5875" s="282">
        <f>'[11]Depr Exp'!E5875</f>
        <v>43312</v>
      </c>
      <c r="F5875" s="523">
        <f>'[11]Depr Exp'!F5875</f>
        <v>235090.26</v>
      </c>
      <c r="G5875" s="305">
        <f>'[11]Depr Exp'!G5875</f>
        <v>0.2</v>
      </c>
      <c r="H5875" s="524">
        <f>'[11]Depr Exp'!H5875</f>
        <v>3918.17</v>
      </c>
      <c r="I5875" s="523">
        <f>'[11]Depr Exp'!I5875</f>
        <v>212938.73</v>
      </c>
      <c r="J5875" s="305">
        <f>'[11]Depr Exp'!J5875</f>
        <v>0.2</v>
      </c>
      <c r="K5875" s="373">
        <f>'[11]Depr Exp'!K5875</f>
        <v>3548.978833333334</v>
      </c>
      <c r="L5875" s="524">
        <f>'[11]Depr Exp'!L5875</f>
        <v>-369.19</v>
      </c>
      <c r="M5875" s="144"/>
      <c r="N5875" s="144"/>
    </row>
    <row r="5876" spans="1:14">
      <c r="A5876" s="144" t="str">
        <f>'[11]Depr Exp'!A5876</f>
        <v>E3912 GEN Computer Eq, Goldendale</v>
      </c>
      <c r="B5876" s="144" t="str">
        <f>'[11]Depr Exp'!B5876</f>
        <v>E3912 GEN Computer Eq, Goldendale-8</v>
      </c>
      <c r="C5876" s="144" t="str">
        <f>'[11]Depr Exp'!C5876</f>
        <v>403E</v>
      </c>
      <c r="D5876" s="144"/>
      <c r="E5876" s="282">
        <f>'[11]Depr Exp'!E5876</f>
        <v>43343</v>
      </c>
      <c r="F5876" s="523">
        <f>'[11]Depr Exp'!F5876</f>
        <v>235090.26</v>
      </c>
      <c r="G5876" s="305">
        <f>'[11]Depr Exp'!G5876</f>
        <v>0.2</v>
      </c>
      <c r="H5876" s="524">
        <f>'[11]Depr Exp'!H5876</f>
        <v>3918.17</v>
      </c>
      <c r="I5876" s="523">
        <f>'[11]Depr Exp'!I5876</f>
        <v>212938.73</v>
      </c>
      <c r="J5876" s="305">
        <f>'[11]Depr Exp'!J5876</f>
        <v>0.2</v>
      </c>
      <c r="K5876" s="373">
        <f>'[11]Depr Exp'!K5876</f>
        <v>3548.978833333334</v>
      </c>
      <c r="L5876" s="524">
        <f>'[11]Depr Exp'!L5876</f>
        <v>-369.19</v>
      </c>
      <c r="M5876" s="144"/>
      <c r="N5876" s="144"/>
    </row>
    <row r="5877" spans="1:14">
      <c r="A5877" s="144" t="str">
        <f>'[11]Depr Exp'!A5877</f>
        <v>E3912 GEN Computer Eq, Goldendale</v>
      </c>
      <c r="B5877" s="144" t="str">
        <f>'[11]Depr Exp'!B5877</f>
        <v>E3912 GEN Computer Eq, Goldendale-9</v>
      </c>
      <c r="C5877" s="144" t="str">
        <f>'[11]Depr Exp'!C5877</f>
        <v>403E</v>
      </c>
      <c r="D5877" s="144"/>
      <c r="E5877" s="282">
        <f>'[11]Depr Exp'!E5877</f>
        <v>43373</v>
      </c>
      <c r="F5877" s="523">
        <f>'[11]Depr Exp'!F5877</f>
        <v>235090.26</v>
      </c>
      <c r="G5877" s="305">
        <f>'[11]Depr Exp'!G5877</f>
        <v>0.2</v>
      </c>
      <c r="H5877" s="524">
        <f>'[11]Depr Exp'!H5877</f>
        <v>3918.17</v>
      </c>
      <c r="I5877" s="523">
        <f>'[11]Depr Exp'!I5877</f>
        <v>212938.73</v>
      </c>
      <c r="J5877" s="305">
        <f>'[11]Depr Exp'!J5877</f>
        <v>0.2</v>
      </c>
      <c r="K5877" s="373">
        <f>'[11]Depr Exp'!K5877</f>
        <v>3548.978833333334</v>
      </c>
      <c r="L5877" s="524">
        <f>'[11]Depr Exp'!L5877</f>
        <v>-369.19</v>
      </c>
      <c r="M5877" s="144"/>
      <c r="N5877" s="144"/>
    </row>
    <row r="5878" spans="1:14">
      <c r="A5878" s="144" t="str">
        <f>'[11]Depr Exp'!A5878</f>
        <v>E3912 GEN Computer Eq, Goldendale</v>
      </c>
      <c r="B5878" s="144" t="str">
        <f>'[11]Depr Exp'!B5878</f>
        <v>E3912 GEN Computer Eq, Goldendale-10</v>
      </c>
      <c r="C5878" s="144" t="str">
        <f>'[11]Depr Exp'!C5878</f>
        <v>403E</v>
      </c>
      <c r="D5878" s="144"/>
      <c r="E5878" s="282">
        <f>'[11]Depr Exp'!E5878</f>
        <v>43404</v>
      </c>
      <c r="F5878" s="523">
        <f>'[11]Depr Exp'!F5878</f>
        <v>235090.26</v>
      </c>
      <c r="G5878" s="305">
        <f>'[11]Depr Exp'!G5878</f>
        <v>0.2</v>
      </c>
      <c r="H5878" s="524">
        <f>'[11]Depr Exp'!H5878</f>
        <v>3918.17</v>
      </c>
      <c r="I5878" s="523">
        <f>'[11]Depr Exp'!I5878</f>
        <v>212938.73</v>
      </c>
      <c r="J5878" s="305">
        <f>'[11]Depr Exp'!J5878</f>
        <v>0.2</v>
      </c>
      <c r="K5878" s="373">
        <f>'[11]Depr Exp'!K5878</f>
        <v>3548.978833333334</v>
      </c>
      <c r="L5878" s="524">
        <f>'[11]Depr Exp'!L5878</f>
        <v>-369.19</v>
      </c>
      <c r="M5878" s="144"/>
      <c r="N5878" s="144"/>
    </row>
    <row r="5879" spans="1:14">
      <c r="A5879" s="144" t="str">
        <f>'[11]Depr Exp'!A5879</f>
        <v>E3912 GEN Computer Eq, Goldendale</v>
      </c>
      <c r="B5879" s="144" t="str">
        <f>'[11]Depr Exp'!B5879</f>
        <v>E3912 GEN Computer Eq, Goldendale-11</v>
      </c>
      <c r="C5879" s="144" t="str">
        <f>'[11]Depr Exp'!C5879</f>
        <v>403E</v>
      </c>
      <c r="D5879" s="144"/>
      <c r="E5879" s="282">
        <f>'[11]Depr Exp'!E5879</f>
        <v>43434</v>
      </c>
      <c r="F5879" s="523">
        <f>'[11]Depr Exp'!F5879</f>
        <v>235090.26</v>
      </c>
      <c r="G5879" s="305">
        <f>'[11]Depr Exp'!G5879</f>
        <v>0.2</v>
      </c>
      <c r="H5879" s="524">
        <f>'[11]Depr Exp'!H5879</f>
        <v>3918.17</v>
      </c>
      <c r="I5879" s="523">
        <f>'[11]Depr Exp'!I5879</f>
        <v>212938.73</v>
      </c>
      <c r="J5879" s="305">
        <f>'[11]Depr Exp'!J5879</f>
        <v>0.2</v>
      </c>
      <c r="K5879" s="373">
        <f>'[11]Depr Exp'!K5879</f>
        <v>3548.978833333334</v>
      </c>
      <c r="L5879" s="524">
        <f>'[11]Depr Exp'!L5879</f>
        <v>-369.19</v>
      </c>
      <c r="M5879" s="144"/>
      <c r="N5879" s="144"/>
    </row>
    <row r="5880" spans="1:14">
      <c r="A5880" s="144" t="str">
        <f>'[11]Depr Exp'!A5880</f>
        <v>E3912 GEN Computer Eq, Goldendale</v>
      </c>
      <c r="B5880" s="144" t="str">
        <f>'[11]Depr Exp'!B5880</f>
        <v>E3912 GEN Computer Eq, Goldendale-12</v>
      </c>
      <c r="C5880" s="144" t="str">
        <f>'[11]Depr Exp'!C5880</f>
        <v>403E</v>
      </c>
      <c r="D5880" s="144"/>
      <c r="E5880" s="282">
        <f>'[11]Depr Exp'!E5880</f>
        <v>43465</v>
      </c>
      <c r="F5880" s="523">
        <f>'[11]Depr Exp'!F5880</f>
        <v>212938.73</v>
      </c>
      <c r="G5880" s="305">
        <f>'[11]Depr Exp'!G5880</f>
        <v>0.2</v>
      </c>
      <c r="H5880" s="524">
        <f>'[11]Depr Exp'!H5880</f>
        <v>3548.98</v>
      </c>
      <c r="I5880" s="523">
        <f>'[11]Depr Exp'!I5880</f>
        <v>212938.73</v>
      </c>
      <c r="J5880" s="305">
        <f>'[11]Depr Exp'!J5880</f>
        <v>0.2</v>
      </c>
      <c r="K5880" s="373">
        <f>'[11]Depr Exp'!K5880</f>
        <v>3548.978833333334</v>
      </c>
      <c r="L5880" s="524">
        <f>'[11]Depr Exp'!L5880</f>
        <v>0</v>
      </c>
      <c r="M5880" s="144"/>
      <c r="N5880" s="144"/>
    </row>
    <row r="5881" spans="1:14" ht="15.75" thickBot="1">
      <c r="A5881" s="159" t="str">
        <f>'[11]Depr Exp'!A5881</f>
        <v>E3912 GEN Computer Eq, Goldendale Total</v>
      </c>
      <c r="B5881" s="144">
        <f>'[11]Depr Exp'!B5881</f>
        <v>0</v>
      </c>
      <c r="C5881" s="502" t="str">
        <f>'[11]Depr Exp'!C5881</f>
        <v>EGEN</v>
      </c>
      <c r="D5881" s="144"/>
      <c r="E5881" s="281" t="str">
        <f>'[11]Depr Exp'!E5881</f>
        <v>Total</v>
      </c>
      <c r="F5881" s="141">
        <f>'[11]Depr Exp'!F5881</f>
        <v>0</v>
      </c>
      <c r="G5881" s="252">
        <f>'[11]Depr Exp'!G5881</f>
        <v>0</v>
      </c>
      <c r="H5881" s="286">
        <f>'[11]Depr Exp'!H5881</f>
        <v>91058.049999999988</v>
      </c>
      <c r="I5881" s="141">
        <f>'[11]Depr Exp'!I5881</f>
        <v>0</v>
      </c>
      <c r="J5881" s="252">
        <f>'[11]Depr Exp'!J5881</f>
        <v>0</v>
      </c>
      <c r="K5881" s="286">
        <f>'[11]Depr Exp'!K5881</f>
        <v>42587.746000000006</v>
      </c>
      <c r="L5881" s="286">
        <f>'[11]Depr Exp'!L5881</f>
        <v>-48470.3</v>
      </c>
      <c r="M5881" s="144"/>
      <c r="N5881" s="144"/>
    </row>
    <row r="5882" spans="1:14" ht="13.5" thickTop="1">
      <c r="A5882" s="144" t="str">
        <f>'[11]Depr Exp'!A5882</f>
        <v>E3912 GEN Computer Eq, HPK Ridge</v>
      </c>
      <c r="B5882" s="144" t="str">
        <f>'[11]Depr Exp'!B5882</f>
        <v>E3912 GEN Computer Eq, HPK Ridge-1</v>
      </c>
      <c r="C5882" s="144" t="str">
        <f>'[11]Depr Exp'!C5882</f>
        <v>403E</v>
      </c>
      <c r="D5882" s="144"/>
      <c r="E5882" s="282">
        <f>'[11]Depr Exp'!E5882</f>
        <v>43131</v>
      </c>
      <c r="F5882" s="523">
        <f>'[11]Depr Exp'!F5882</f>
        <v>-16899.87</v>
      </c>
      <c r="G5882" s="305">
        <f>'[11]Depr Exp'!G5882</f>
        <v>0.2</v>
      </c>
      <c r="H5882" s="524">
        <f>'[11]Depr Exp'!H5882</f>
        <v>-281.66000000000003</v>
      </c>
      <c r="I5882" s="523">
        <f>'[11]Depr Exp'!I5882</f>
        <v>34821.67</v>
      </c>
      <c r="J5882" s="305">
        <f>'[11]Depr Exp'!J5882</f>
        <v>0.2</v>
      </c>
      <c r="K5882" s="373">
        <f>'[11]Depr Exp'!K5882</f>
        <v>580.36116666666669</v>
      </c>
      <c r="L5882" s="524">
        <f>'[11]Depr Exp'!L5882</f>
        <v>862.02</v>
      </c>
      <c r="M5882" s="144"/>
      <c r="N5882" s="144"/>
    </row>
    <row r="5883" spans="1:14">
      <c r="A5883" s="144" t="str">
        <f>'[11]Depr Exp'!A5883</f>
        <v>E3912 GEN Computer Eq, HPK Ridge</v>
      </c>
      <c r="B5883" s="144" t="str">
        <f>'[11]Depr Exp'!B5883</f>
        <v>E3912 GEN Computer Eq, HPK Ridge-2</v>
      </c>
      <c r="C5883" s="144" t="str">
        <f>'[11]Depr Exp'!C5883</f>
        <v>403E</v>
      </c>
      <c r="D5883" s="144"/>
      <c r="E5883" s="282">
        <f>'[11]Depr Exp'!E5883</f>
        <v>43159</v>
      </c>
      <c r="F5883" s="523">
        <f>'[11]Depr Exp'!F5883</f>
        <v>-16899.87</v>
      </c>
      <c r="G5883" s="305">
        <f>'[11]Depr Exp'!G5883</f>
        <v>0.2</v>
      </c>
      <c r="H5883" s="524">
        <f>'[11]Depr Exp'!H5883</f>
        <v>-281.66000000000003</v>
      </c>
      <c r="I5883" s="523">
        <f>'[11]Depr Exp'!I5883</f>
        <v>34821.67</v>
      </c>
      <c r="J5883" s="305">
        <f>'[11]Depr Exp'!J5883</f>
        <v>0.2</v>
      </c>
      <c r="K5883" s="373">
        <f>'[11]Depr Exp'!K5883</f>
        <v>580.36116666666669</v>
      </c>
      <c r="L5883" s="524">
        <f>'[11]Depr Exp'!L5883</f>
        <v>862.02</v>
      </c>
      <c r="M5883" s="144"/>
      <c r="N5883" s="144"/>
    </row>
    <row r="5884" spans="1:14">
      <c r="A5884" s="144" t="str">
        <f>'[11]Depr Exp'!A5884</f>
        <v>E3912 GEN Computer Eq, HPK Ridge</v>
      </c>
      <c r="B5884" s="144" t="str">
        <f>'[11]Depr Exp'!B5884</f>
        <v>E3912 GEN Computer Eq, HPK Ridge-3</v>
      </c>
      <c r="C5884" s="144" t="str">
        <f>'[11]Depr Exp'!C5884</f>
        <v>403E</v>
      </c>
      <c r="D5884" s="144"/>
      <c r="E5884" s="282">
        <f>'[11]Depr Exp'!E5884</f>
        <v>43190</v>
      </c>
      <c r="F5884" s="523">
        <f>'[11]Depr Exp'!F5884</f>
        <v>21891.29</v>
      </c>
      <c r="G5884" s="305">
        <f>'[11]Depr Exp'!G5884</f>
        <v>0.2</v>
      </c>
      <c r="H5884" s="524">
        <f>'[11]Depr Exp'!H5884</f>
        <v>364.85</v>
      </c>
      <c r="I5884" s="523">
        <f>'[11]Depr Exp'!I5884</f>
        <v>34821.67</v>
      </c>
      <c r="J5884" s="305">
        <f>'[11]Depr Exp'!J5884</f>
        <v>0.2</v>
      </c>
      <c r="K5884" s="373">
        <f>'[11]Depr Exp'!K5884</f>
        <v>580.36116666666669</v>
      </c>
      <c r="L5884" s="524">
        <f>'[11]Depr Exp'!L5884</f>
        <v>215.51</v>
      </c>
      <c r="M5884" s="144"/>
      <c r="N5884" s="144"/>
    </row>
    <row r="5885" spans="1:14">
      <c r="A5885" s="144" t="str">
        <f>'[11]Depr Exp'!A5885</f>
        <v>E3912 GEN Computer Eq, HPK Ridge</v>
      </c>
      <c r="B5885" s="144" t="str">
        <f>'[11]Depr Exp'!B5885</f>
        <v>E3912 GEN Computer Eq, HPK Ridge-4</v>
      </c>
      <c r="C5885" s="144" t="str">
        <f>'[11]Depr Exp'!C5885</f>
        <v>403E</v>
      </c>
      <c r="D5885" s="144"/>
      <c r="E5885" s="282">
        <f>'[11]Depr Exp'!E5885</f>
        <v>43220</v>
      </c>
      <c r="F5885" s="523">
        <f>'[11]Depr Exp'!F5885</f>
        <v>34821.67</v>
      </c>
      <c r="G5885" s="305">
        <f>'[11]Depr Exp'!G5885</f>
        <v>0.2</v>
      </c>
      <c r="H5885" s="524">
        <f>'[11]Depr Exp'!H5885</f>
        <v>580.36</v>
      </c>
      <c r="I5885" s="523">
        <f>'[11]Depr Exp'!I5885</f>
        <v>34821.67</v>
      </c>
      <c r="J5885" s="305">
        <f>'[11]Depr Exp'!J5885</f>
        <v>0.2</v>
      </c>
      <c r="K5885" s="373">
        <f>'[11]Depr Exp'!K5885</f>
        <v>580.36116666666669</v>
      </c>
      <c r="L5885" s="524">
        <f>'[11]Depr Exp'!L5885</f>
        <v>0</v>
      </c>
      <c r="M5885" s="144"/>
      <c r="N5885" s="144"/>
    </row>
    <row r="5886" spans="1:14">
      <c r="A5886" s="144" t="str">
        <f>'[11]Depr Exp'!A5886</f>
        <v>E3912 GEN Computer Eq, HPK Ridge</v>
      </c>
      <c r="B5886" s="144" t="str">
        <f>'[11]Depr Exp'!B5886</f>
        <v>E3912 GEN Computer Eq, HPK Ridge-5</v>
      </c>
      <c r="C5886" s="144" t="str">
        <f>'[11]Depr Exp'!C5886</f>
        <v>403E</v>
      </c>
      <c r="D5886" s="144"/>
      <c r="E5886" s="282">
        <f>'[11]Depr Exp'!E5886</f>
        <v>43251</v>
      </c>
      <c r="F5886" s="523">
        <f>'[11]Depr Exp'!F5886</f>
        <v>34821.67</v>
      </c>
      <c r="G5886" s="305">
        <f>'[11]Depr Exp'!G5886</f>
        <v>0.2</v>
      </c>
      <c r="H5886" s="524">
        <f>'[11]Depr Exp'!H5886</f>
        <v>580.36</v>
      </c>
      <c r="I5886" s="523">
        <f>'[11]Depr Exp'!I5886</f>
        <v>34821.67</v>
      </c>
      <c r="J5886" s="305">
        <f>'[11]Depr Exp'!J5886</f>
        <v>0.2</v>
      </c>
      <c r="K5886" s="373">
        <f>'[11]Depr Exp'!K5886</f>
        <v>580.36116666666669</v>
      </c>
      <c r="L5886" s="524">
        <f>'[11]Depr Exp'!L5886</f>
        <v>0</v>
      </c>
      <c r="M5886" s="144"/>
      <c r="N5886" s="144"/>
    </row>
    <row r="5887" spans="1:14">
      <c r="A5887" s="144" t="str">
        <f>'[11]Depr Exp'!A5887</f>
        <v>E3912 GEN Computer Eq, HPK Ridge</v>
      </c>
      <c r="B5887" s="144" t="str">
        <f>'[11]Depr Exp'!B5887</f>
        <v>E3912 GEN Computer Eq, HPK Ridge-6</v>
      </c>
      <c r="C5887" s="144" t="str">
        <f>'[11]Depr Exp'!C5887</f>
        <v>403E</v>
      </c>
      <c r="D5887" s="144"/>
      <c r="E5887" s="282">
        <f>'[11]Depr Exp'!E5887</f>
        <v>43281</v>
      </c>
      <c r="F5887" s="523">
        <f>'[11]Depr Exp'!F5887</f>
        <v>34821.67</v>
      </c>
      <c r="G5887" s="305">
        <f>'[11]Depr Exp'!G5887</f>
        <v>0.2</v>
      </c>
      <c r="H5887" s="524">
        <f>'[11]Depr Exp'!H5887</f>
        <v>580.36</v>
      </c>
      <c r="I5887" s="523">
        <f>'[11]Depr Exp'!I5887</f>
        <v>34821.67</v>
      </c>
      <c r="J5887" s="305">
        <f>'[11]Depr Exp'!J5887</f>
        <v>0.2</v>
      </c>
      <c r="K5887" s="373">
        <f>'[11]Depr Exp'!K5887</f>
        <v>580.36116666666669</v>
      </c>
      <c r="L5887" s="524">
        <f>'[11]Depr Exp'!L5887</f>
        <v>0</v>
      </c>
      <c r="M5887" s="144"/>
      <c r="N5887" s="144"/>
    </row>
    <row r="5888" spans="1:14">
      <c r="A5888" s="144" t="str">
        <f>'[11]Depr Exp'!A5888</f>
        <v>E3912 GEN Computer Eq, HPK Ridge</v>
      </c>
      <c r="B5888" s="144" t="str">
        <f>'[11]Depr Exp'!B5888</f>
        <v>E3912 GEN Computer Eq, HPK Ridge-7</v>
      </c>
      <c r="C5888" s="144" t="str">
        <f>'[11]Depr Exp'!C5888</f>
        <v>403E</v>
      </c>
      <c r="D5888" s="144"/>
      <c r="E5888" s="282">
        <f>'[11]Depr Exp'!E5888</f>
        <v>43312</v>
      </c>
      <c r="F5888" s="523">
        <f>'[11]Depr Exp'!F5888</f>
        <v>34821.67</v>
      </c>
      <c r="G5888" s="305">
        <f>'[11]Depr Exp'!G5888</f>
        <v>0.2</v>
      </c>
      <c r="H5888" s="524">
        <f>'[11]Depr Exp'!H5888</f>
        <v>580.36</v>
      </c>
      <c r="I5888" s="523">
        <f>'[11]Depr Exp'!I5888</f>
        <v>34821.67</v>
      </c>
      <c r="J5888" s="305">
        <f>'[11]Depr Exp'!J5888</f>
        <v>0.2</v>
      </c>
      <c r="K5888" s="373">
        <f>'[11]Depr Exp'!K5888</f>
        <v>580.36116666666669</v>
      </c>
      <c r="L5888" s="524">
        <f>'[11]Depr Exp'!L5888</f>
        <v>0</v>
      </c>
      <c r="M5888" s="144"/>
      <c r="N5888" s="144"/>
    </row>
    <row r="5889" spans="1:14">
      <c r="A5889" s="144" t="str">
        <f>'[11]Depr Exp'!A5889</f>
        <v>E3912 GEN Computer Eq, HPK Ridge</v>
      </c>
      <c r="B5889" s="144" t="str">
        <f>'[11]Depr Exp'!B5889</f>
        <v>E3912 GEN Computer Eq, HPK Ridge-8</v>
      </c>
      <c r="C5889" s="144" t="str">
        <f>'[11]Depr Exp'!C5889</f>
        <v>403E</v>
      </c>
      <c r="D5889" s="144"/>
      <c r="E5889" s="282">
        <f>'[11]Depr Exp'!E5889</f>
        <v>43343</v>
      </c>
      <c r="F5889" s="523">
        <f>'[11]Depr Exp'!F5889</f>
        <v>34821.67</v>
      </c>
      <c r="G5889" s="305">
        <f>'[11]Depr Exp'!G5889</f>
        <v>0.2</v>
      </c>
      <c r="H5889" s="524">
        <f>'[11]Depr Exp'!H5889</f>
        <v>580.36</v>
      </c>
      <c r="I5889" s="523">
        <f>'[11]Depr Exp'!I5889</f>
        <v>34821.67</v>
      </c>
      <c r="J5889" s="305">
        <f>'[11]Depr Exp'!J5889</f>
        <v>0.2</v>
      </c>
      <c r="K5889" s="373">
        <f>'[11]Depr Exp'!K5889</f>
        <v>580.36116666666669</v>
      </c>
      <c r="L5889" s="524">
        <f>'[11]Depr Exp'!L5889</f>
        <v>0</v>
      </c>
      <c r="M5889" s="144"/>
      <c r="N5889" s="144"/>
    </row>
    <row r="5890" spans="1:14">
      <c r="A5890" s="144" t="str">
        <f>'[11]Depr Exp'!A5890</f>
        <v>E3912 GEN Computer Eq, HPK Ridge</v>
      </c>
      <c r="B5890" s="144" t="str">
        <f>'[11]Depr Exp'!B5890</f>
        <v>E3912 GEN Computer Eq, HPK Ridge-9</v>
      </c>
      <c r="C5890" s="144" t="str">
        <f>'[11]Depr Exp'!C5890</f>
        <v>403E</v>
      </c>
      <c r="D5890" s="144"/>
      <c r="E5890" s="282">
        <f>'[11]Depr Exp'!E5890</f>
        <v>43373</v>
      </c>
      <c r="F5890" s="523">
        <f>'[11]Depr Exp'!F5890</f>
        <v>34821.67</v>
      </c>
      <c r="G5890" s="305">
        <f>'[11]Depr Exp'!G5890</f>
        <v>0.2</v>
      </c>
      <c r="H5890" s="524">
        <f>'[11]Depr Exp'!H5890</f>
        <v>580.36</v>
      </c>
      <c r="I5890" s="523">
        <f>'[11]Depr Exp'!I5890</f>
        <v>34821.67</v>
      </c>
      <c r="J5890" s="305">
        <f>'[11]Depr Exp'!J5890</f>
        <v>0.2</v>
      </c>
      <c r="K5890" s="373">
        <f>'[11]Depr Exp'!K5890</f>
        <v>580.36116666666669</v>
      </c>
      <c r="L5890" s="524">
        <f>'[11]Depr Exp'!L5890</f>
        <v>0</v>
      </c>
      <c r="M5890" s="144"/>
      <c r="N5890" s="144"/>
    </row>
    <row r="5891" spans="1:14">
      <c r="A5891" s="144" t="str">
        <f>'[11]Depr Exp'!A5891</f>
        <v>E3912 GEN Computer Eq, HPK Ridge</v>
      </c>
      <c r="B5891" s="144" t="str">
        <f>'[11]Depr Exp'!B5891</f>
        <v>E3912 GEN Computer Eq, HPK Ridge-10</v>
      </c>
      <c r="C5891" s="144" t="str">
        <f>'[11]Depr Exp'!C5891</f>
        <v>403E</v>
      </c>
      <c r="D5891" s="144"/>
      <c r="E5891" s="282">
        <f>'[11]Depr Exp'!E5891</f>
        <v>43404</v>
      </c>
      <c r="F5891" s="523">
        <f>'[11]Depr Exp'!F5891</f>
        <v>34821.67</v>
      </c>
      <c r="G5891" s="305">
        <f>'[11]Depr Exp'!G5891</f>
        <v>0.2</v>
      </c>
      <c r="H5891" s="524">
        <f>'[11]Depr Exp'!H5891</f>
        <v>580.36</v>
      </c>
      <c r="I5891" s="523">
        <f>'[11]Depr Exp'!I5891</f>
        <v>34821.67</v>
      </c>
      <c r="J5891" s="305">
        <f>'[11]Depr Exp'!J5891</f>
        <v>0.2</v>
      </c>
      <c r="K5891" s="373">
        <f>'[11]Depr Exp'!K5891</f>
        <v>580.36116666666669</v>
      </c>
      <c r="L5891" s="524">
        <f>'[11]Depr Exp'!L5891</f>
        <v>0</v>
      </c>
      <c r="M5891" s="144"/>
      <c r="N5891" s="144"/>
    </row>
    <row r="5892" spans="1:14">
      <c r="A5892" s="144" t="str">
        <f>'[11]Depr Exp'!A5892</f>
        <v>E3912 GEN Computer Eq, HPK Ridge</v>
      </c>
      <c r="B5892" s="144" t="str">
        <f>'[11]Depr Exp'!B5892</f>
        <v>E3912 GEN Computer Eq, HPK Ridge-11</v>
      </c>
      <c r="C5892" s="144" t="str">
        <f>'[11]Depr Exp'!C5892</f>
        <v>403E</v>
      </c>
      <c r="D5892" s="144"/>
      <c r="E5892" s="282">
        <f>'[11]Depr Exp'!E5892</f>
        <v>43434</v>
      </c>
      <c r="F5892" s="523">
        <f>'[11]Depr Exp'!F5892</f>
        <v>34821.67</v>
      </c>
      <c r="G5892" s="305">
        <f>'[11]Depr Exp'!G5892</f>
        <v>0.2</v>
      </c>
      <c r="H5892" s="524">
        <f>'[11]Depr Exp'!H5892</f>
        <v>580.36</v>
      </c>
      <c r="I5892" s="523">
        <f>'[11]Depr Exp'!I5892</f>
        <v>34821.67</v>
      </c>
      <c r="J5892" s="305">
        <f>'[11]Depr Exp'!J5892</f>
        <v>0.2</v>
      </c>
      <c r="K5892" s="373">
        <f>'[11]Depr Exp'!K5892</f>
        <v>580.36116666666669</v>
      </c>
      <c r="L5892" s="524">
        <f>'[11]Depr Exp'!L5892</f>
        <v>0</v>
      </c>
      <c r="M5892" s="144"/>
      <c r="N5892" s="144"/>
    </row>
    <row r="5893" spans="1:14">
      <c r="A5893" s="144" t="str">
        <f>'[11]Depr Exp'!A5893</f>
        <v>E3912 GEN Computer Eq, HPK Ridge</v>
      </c>
      <c r="B5893" s="144" t="str">
        <f>'[11]Depr Exp'!B5893</f>
        <v>E3912 GEN Computer Eq, HPK Ridge-12</v>
      </c>
      <c r="C5893" s="144" t="str">
        <f>'[11]Depr Exp'!C5893</f>
        <v>403E</v>
      </c>
      <c r="D5893" s="144"/>
      <c r="E5893" s="282">
        <f>'[11]Depr Exp'!E5893</f>
        <v>43465</v>
      </c>
      <c r="F5893" s="523">
        <f>'[11]Depr Exp'!F5893</f>
        <v>34821.67</v>
      </c>
      <c r="G5893" s="305">
        <f>'[11]Depr Exp'!G5893</f>
        <v>0.2</v>
      </c>
      <c r="H5893" s="524">
        <f>'[11]Depr Exp'!H5893</f>
        <v>580.36</v>
      </c>
      <c r="I5893" s="523">
        <f>'[11]Depr Exp'!I5893</f>
        <v>34821.67</v>
      </c>
      <c r="J5893" s="305">
        <f>'[11]Depr Exp'!J5893</f>
        <v>0.2</v>
      </c>
      <c r="K5893" s="373">
        <f>'[11]Depr Exp'!K5893</f>
        <v>580.36116666666669</v>
      </c>
      <c r="L5893" s="524">
        <f>'[11]Depr Exp'!L5893</f>
        <v>0</v>
      </c>
      <c r="M5893" s="144"/>
      <c r="N5893" s="144"/>
    </row>
    <row r="5894" spans="1:14" ht="15.75" thickBot="1">
      <c r="A5894" s="159" t="str">
        <f>'[11]Depr Exp'!A5894</f>
        <v>E3912 GEN Computer Eq, HPK Ridge Total</v>
      </c>
      <c r="B5894" s="144">
        <f>'[11]Depr Exp'!B5894</f>
        <v>0</v>
      </c>
      <c r="C5894" s="502" t="str">
        <f>'[11]Depr Exp'!C5894</f>
        <v>EGEN</v>
      </c>
      <c r="D5894" s="144"/>
      <c r="E5894" s="281" t="str">
        <f>'[11]Depr Exp'!E5894</f>
        <v>Total</v>
      </c>
      <c r="F5894" s="141">
        <f>'[11]Depr Exp'!F5894</f>
        <v>0</v>
      </c>
      <c r="G5894" s="252">
        <f>'[11]Depr Exp'!G5894</f>
        <v>0</v>
      </c>
      <c r="H5894" s="286">
        <f>'[11]Depr Exp'!H5894</f>
        <v>5024.7700000000004</v>
      </c>
      <c r="I5894" s="141">
        <f>'[11]Depr Exp'!I5894</f>
        <v>0</v>
      </c>
      <c r="J5894" s="252">
        <f>'[11]Depr Exp'!J5894</f>
        <v>0</v>
      </c>
      <c r="K5894" s="286">
        <f>'[11]Depr Exp'!K5894</f>
        <v>6964.3339999999998</v>
      </c>
      <c r="L5894" s="286">
        <f>'[11]Depr Exp'!L5894</f>
        <v>1939.56</v>
      </c>
      <c r="M5894" s="144"/>
      <c r="N5894" s="144"/>
    </row>
    <row r="5895" spans="1:14" ht="13.5" thickTop="1">
      <c r="A5895" s="144" t="str">
        <f>'[11]Depr Exp'!A5895</f>
        <v>E3912 GEN Computer Eq, LB#4-2013</v>
      </c>
      <c r="B5895" s="144" t="str">
        <f>'[11]Depr Exp'!B5895</f>
        <v>E3912 GEN Computer Eq, LB#4-2013-1</v>
      </c>
      <c r="C5895" s="144" t="str">
        <f>'[11]Depr Exp'!C5895</f>
        <v>403E</v>
      </c>
      <c r="D5895" s="144"/>
      <c r="E5895" s="282">
        <f>'[11]Depr Exp'!E5895</f>
        <v>43131</v>
      </c>
      <c r="F5895" s="523">
        <f>'[11]Depr Exp'!F5895</f>
        <v>27446.73</v>
      </c>
      <c r="G5895" s="305">
        <f>'[11]Depr Exp'!G5895</f>
        <v>0.2</v>
      </c>
      <c r="H5895" s="524">
        <f>'[11]Depr Exp'!H5895</f>
        <v>457.45</v>
      </c>
      <c r="I5895" s="523">
        <f>'[11]Depr Exp'!I5895</f>
        <v>0</v>
      </c>
      <c r="J5895" s="305">
        <f>'[11]Depr Exp'!J5895</f>
        <v>0.2</v>
      </c>
      <c r="K5895" s="373">
        <f>'[11]Depr Exp'!K5895</f>
        <v>0</v>
      </c>
      <c r="L5895" s="524">
        <f>'[11]Depr Exp'!L5895</f>
        <v>-457.45</v>
      </c>
      <c r="M5895" s="144"/>
      <c r="N5895" s="144"/>
    </row>
    <row r="5896" spans="1:14">
      <c r="A5896" s="144" t="str">
        <f>'[11]Depr Exp'!A5896</f>
        <v>E3912 GEN Computer Eq, LB#4-2013</v>
      </c>
      <c r="B5896" s="144" t="str">
        <f>'[11]Depr Exp'!B5896</f>
        <v>E3912 GEN Computer Eq, LB#4-2013-2</v>
      </c>
      <c r="C5896" s="144" t="str">
        <f>'[11]Depr Exp'!C5896</f>
        <v>403E</v>
      </c>
      <c r="D5896" s="144"/>
      <c r="E5896" s="282">
        <f>'[11]Depr Exp'!E5896</f>
        <v>43159</v>
      </c>
      <c r="F5896" s="523">
        <f>'[11]Depr Exp'!F5896</f>
        <v>27446.73</v>
      </c>
      <c r="G5896" s="305">
        <f>'[11]Depr Exp'!G5896</f>
        <v>0.2</v>
      </c>
      <c r="H5896" s="524">
        <f>'[11]Depr Exp'!H5896</f>
        <v>457.45</v>
      </c>
      <c r="I5896" s="523">
        <f>'[11]Depr Exp'!I5896</f>
        <v>0</v>
      </c>
      <c r="J5896" s="305">
        <f>'[11]Depr Exp'!J5896</f>
        <v>0.2</v>
      </c>
      <c r="K5896" s="373">
        <f>'[11]Depr Exp'!K5896</f>
        <v>0</v>
      </c>
      <c r="L5896" s="524">
        <f>'[11]Depr Exp'!L5896</f>
        <v>-457.45</v>
      </c>
      <c r="M5896" s="144"/>
      <c r="N5896" s="144"/>
    </row>
    <row r="5897" spans="1:14">
      <c r="A5897" s="144" t="str">
        <f>'[11]Depr Exp'!A5897</f>
        <v>E3912 GEN Computer Eq, LB#4-2013</v>
      </c>
      <c r="B5897" s="144" t="str">
        <f>'[11]Depr Exp'!B5897</f>
        <v>E3912 GEN Computer Eq, LB#4-2013-3</v>
      </c>
      <c r="C5897" s="144" t="str">
        <f>'[11]Depr Exp'!C5897</f>
        <v>403E</v>
      </c>
      <c r="D5897" s="144"/>
      <c r="E5897" s="282">
        <f>'[11]Depr Exp'!E5897</f>
        <v>43190</v>
      </c>
      <c r="F5897" s="523">
        <f>'[11]Depr Exp'!F5897</f>
        <v>27446.73</v>
      </c>
      <c r="G5897" s="305">
        <f>'[11]Depr Exp'!G5897</f>
        <v>0.2</v>
      </c>
      <c r="H5897" s="524">
        <f>'[11]Depr Exp'!H5897</f>
        <v>457.45</v>
      </c>
      <c r="I5897" s="523">
        <f>'[11]Depr Exp'!I5897</f>
        <v>0</v>
      </c>
      <c r="J5897" s="305">
        <f>'[11]Depr Exp'!J5897</f>
        <v>0.2</v>
      </c>
      <c r="K5897" s="373">
        <f>'[11]Depr Exp'!K5897</f>
        <v>0</v>
      </c>
      <c r="L5897" s="524">
        <f>'[11]Depr Exp'!L5897</f>
        <v>-457.45</v>
      </c>
      <c r="M5897" s="144"/>
      <c r="N5897" s="144"/>
    </row>
    <row r="5898" spans="1:14">
      <c r="A5898" s="144" t="str">
        <f>'[11]Depr Exp'!A5898</f>
        <v>E3912 GEN Computer Eq, LB#4-2013</v>
      </c>
      <c r="B5898" s="144" t="str">
        <f>'[11]Depr Exp'!B5898</f>
        <v>E3912 GEN Computer Eq, LB#4-2013-4</v>
      </c>
      <c r="C5898" s="144" t="str">
        <f>'[11]Depr Exp'!C5898</f>
        <v>403E</v>
      </c>
      <c r="D5898" s="144"/>
      <c r="E5898" s="282">
        <f>'[11]Depr Exp'!E5898</f>
        <v>43220</v>
      </c>
      <c r="F5898" s="523">
        <f>'[11]Depr Exp'!F5898</f>
        <v>27446.73</v>
      </c>
      <c r="G5898" s="305">
        <f>'[11]Depr Exp'!G5898</f>
        <v>0.2</v>
      </c>
      <c r="H5898" s="524">
        <f>'[11]Depr Exp'!H5898</f>
        <v>457.45</v>
      </c>
      <c r="I5898" s="523">
        <f>'[11]Depr Exp'!I5898</f>
        <v>0</v>
      </c>
      <c r="J5898" s="305">
        <f>'[11]Depr Exp'!J5898</f>
        <v>0.2</v>
      </c>
      <c r="K5898" s="373">
        <f>'[11]Depr Exp'!K5898</f>
        <v>0</v>
      </c>
      <c r="L5898" s="524">
        <f>'[11]Depr Exp'!L5898</f>
        <v>-457.45</v>
      </c>
      <c r="M5898" s="144"/>
      <c r="N5898" s="144"/>
    </row>
    <row r="5899" spans="1:14">
      <c r="A5899" s="144" t="str">
        <f>'[11]Depr Exp'!A5899</f>
        <v>E3912 GEN Computer Eq, LB#4-2013</v>
      </c>
      <c r="B5899" s="144" t="str">
        <f>'[11]Depr Exp'!B5899</f>
        <v>E3912 GEN Computer Eq, LB#4-2013-5</v>
      </c>
      <c r="C5899" s="144" t="str">
        <f>'[11]Depr Exp'!C5899</f>
        <v>403E</v>
      </c>
      <c r="D5899" s="144"/>
      <c r="E5899" s="282">
        <f>'[11]Depr Exp'!E5899</f>
        <v>43251</v>
      </c>
      <c r="F5899" s="523">
        <f>'[11]Depr Exp'!F5899</f>
        <v>27446.73</v>
      </c>
      <c r="G5899" s="305">
        <f>'[11]Depr Exp'!G5899</f>
        <v>0.2</v>
      </c>
      <c r="H5899" s="524">
        <f>'[11]Depr Exp'!H5899</f>
        <v>457.45</v>
      </c>
      <c r="I5899" s="523">
        <f>'[11]Depr Exp'!I5899</f>
        <v>0</v>
      </c>
      <c r="J5899" s="305">
        <f>'[11]Depr Exp'!J5899</f>
        <v>0.2</v>
      </c>
      <c r="K5899" s="373">
        <f>'[11]Depr Exp'!K5899</f>
        <v>0</v>
      </c>
      <c r="L5899" s="524">
        <f>'[11]Depr Exp'!L5899</f>
        <v>-457.45</v>
      </c>
      <c r="M5899" s="144"/>
      <c r="N5899" s="144"/>
    </row>
    <row r="5900" spans="1:14">
      <c r="A5900" s="144" t="str">
        <f>'[11]Depr Exp'!A5900</f>
        <v>E3912 GEN Computer Eq, LB#4-2013</v>
      </c>
      <c r="B5900" s="144" t="str">
        <f>'[11]Depr Exp'!B5900</f>
        <v>E3912 GEN Computer Eq, LB#4-2013-6</v>
      </c>
      <c r="C5900" s="144" t="str">
        <f>'[11]Depr Exp'!C5900</f>
        <v>403E</v>
      </c>
      <c r="D5900" s="144"/>
      <c r="E5900" s="282">
        <f>'[11]Depr Exp'!E5900</f>
        <v>43281</v>
      </c>
      <c r="F5900" s="523">
        <f>'[11]Depr Exp'!F5900</f>
        <v>27446.73</v>
      </c>
      <c r="G5900" s="305">
        <f>'[11]Depr Exp'!G5900</f>
        <v>0.2</v>
      </c>
      <c r="H5900" s="524">
        <f>'[11]Depr Exp'!H5900</f>
        <v>457.45</v>
      </c>
      <c r="I5900" s="523">
        <f>'[11]Depr Exp'!I5900</f>
        <v>0</v>
      </c>
      <c r="J5900" s="305">
        <f>'[11]Depr Exp'!J5900</f>
        <v>0.2</v>
      </c>
      <c r="K5900" s="373">
        <f>'[11]Depr Exp'!K5900</f>
        <v>0</v>
      </c>
      <c r="L5900" s="524">
        <f>'[11]Depr Exp'!L5900</f>
        <v>-457.45</v>
      </c>
      <c r="M5900" s="144"/>
      <c r="N5900" s="144"/>
    </row>
    <row r="5901" spans="1:14">
      <c r="A5901" s="144" t="str">
        <f>'[11]Depr Exp'!A5901</f>
        <v>E3912 GEN Computer Eq, LB#4-2013</v>
      </c>
      <c r="B5901" s="144" t="str">
        <f>'[11]Depr Exp'!B5901</f>
        <v>E3912 GEN Computer Eq, LB#4-2013-7</v>
      </c>
      <c r="C5901" s="144" t="str">
        <f>'[11]Depr Exp'!C5901</f>
        <v>403E</v>
      </c>
      <c r="D5901" s="144"/>
      <c r="E5901" s="282">
        <f>'[11]Depr Exp'!E5901</f>
        <v>43312</v>
      </c>
      <c r="F5901" s="523">
        <f>'[11]Depr Exp'!F5901</f>
        <v>13723.37</v>
      </c>
      <c r="G5901" s="305">
        <f>'[11]Depr Exp'!G5901</f>
        <v>0.2</v>
      </c>
      <c r="H5901" s="524">
        <f>'[11]Depr Exp'!H5901</f>
        <v>228.72</v>
      </c>
      <c r="I5901" s="523">
        <f>'[11]Depr Exp'!I5901</f>
        <v>0</v>
      </c>
      <c r="J5901" s="305">
        <f>'[11]Depr Exp'!J5901</f>
        <v>0.2</v>
      </c>
      <c r="K5901" s="373">
        <f>'[11]Depr Exp'!K5901</f>
        <v>0</v>
      </c>
      <c r="L5901" s="524">
        <f>'[11]Depr Exp'!L5901</f>
        <v>-228.72</v>
      </c>
      <c r="M5901" s="144"/>
      <c r="N5901" s="144"/>
    </row>
    <row r="5902" spans="1:14">
      <c r="A5902" s="144" t="str">
        <f>'[11]Depr Exp'!A5902</f>
        <v>E3912 GEN Computer Eq, LB#4-2013</v>
      </c>
      <c r="B5902" s="144" t="str">
        <f>'[11]Depr Exp'!B5902</f>
        <v>E3912 GEN Computer Eq, LB#4-2013-8</v>
      </c>
      <c r="C5902" s="144" t="str">
        <f>'[11]Depr Exp'!C5902</f>
        <v>403E</v>
      </c>
      <c r="D5902" s="144"/>
      <c r="E5902" s="282">
        <f>'[11]Depr Exp'!E5902</f>
        <v>43343</v>
      </c>
      <c r="F5902" s="523">
        <f>'[11]Depr Exp'!F5902</f>
        <v>0</v>
      </c>
      <c r="G5902" s="305">
        <f>'[11]Depr Exp'!G5902</f>
        <v>0.2</v>
      </c>
      <c r="H5902" s="524">
        <f>'[11]Depr Exp'!H5902</f>
        <v>0</v>
      </c>
      <c r="I5902" s="523">
        <f>'[11]Depr Exp'!I5902</f>
        <v>0</v>
      </c>
      <c r="J5902" s="305">
        <f>'[11]Depr Exp'!J5902</f>
        <v>0.2</v>
      </c>
      <c r="K5902" s="373">
        <f>'[11]Depr Exp'!K5902</f>
        <v>0</v>
      </c>
      <c r="L5902" s="524">
        <f>'[11]Depr Exp'!L5902</f>
        <v>0</v>
      </c>
      <c r="M5902" s="144"/>
      <c r="N5902" s="144"/>
    </row>
    <row r="5903" spans="1:14">
      <c r="A5903" s="144" t="str">
        <f>'[11]Depr Exp'!A5903</f>
        <v>E3912 GEN Computer Eq, LB#4-2013</v>
      </c>
      <c r="B5903" s="144" t="str">
        <f>'[11]Depr Exp'!B5903</f>
        <v>E3912 GEN Computer Eq, LB#4-2013-9</v>
      </c>
      <c r="C5903" s="144" t="str">
        <f>'[11]Depr Exp'!C5903</f>
        <v>403E</v>
      </c>
      <c r="D5903" s="144"/>
      <c r="E5903" s="282">
        <f>'[11]Depr Exp'!E5903</f>
        <v>43373</v>
      </c>
      <c r="F5903" s="523">
        <f>'[11]Depr Exp'!F5903</f>
        <v>0</v>
      </c>
      <c r="G5903" s="305">
        <f>'[11]Depr Exp'!G5903</f>
        <v>0.2</v>
      </c>
      <c r="H5903" s="524">
        <f>'[11]Depr Exp'!H5903</f>
        <v>0</v>
      </c>
      <c r="I5903" s="523">
        <f>'[11]Depr Exp'!I5903</f>
        <v>0</v>
      </c>
      <c r="J5903" s="305">
        <f>'[11]Depr Exp'!J5903</f>
        <v>0.2</v>
      </c>
      <c r="K5903" s="373">
        <f>'[11]Depr Exp'!K5903</f>
        <v>0</v>
      </c>
      <c r="L5903" s="524">
        <f>'[11]Depr Exp'!L5903</f>
        <v>0</v>
      </c>
      <c r="M5903" s="144"/>
      <c r="N5903" s="144"/>
    </row>
    <row r="5904" spans="1:14">
      <c r="A5904" s="144" t="str">
        <f>'[11]Depr Exp'!A5904</f>
        <v>E3912 GEN Computer Eq, LB#4-2013</v>
      </c>
      <c r="B5904" s="144" t="str">
        <f>'[11]Depr Exp'!B5904</f>
        <v>E3912 GEN Computer Eq, LB#4-2013-10</v>
      </c>
      <c r="C5904" s="144" t="str">
        <f>'[11]Depr Exp'!C5904</f>
        <v>403E</v>
      </c>
      <c r="D5904" s="144"/>
      <c r="E5904" s="282">
        <f>'[11]Depr Exp'!E5904</f>
        <v>43404</v>
      </c>
      <c r="F5904" s="523">
        <f>'[11]Depr Exp'!F5904</f>
        <v>0</v>
      </c>
      <c r="G5904" s="305">
        <f>'[11]Depr Exp'!G5904</f>
        <v>0.2</v>
      </c>
      <c r="H5904" s="524">
        <f>'[11]Depr Exp'!H5904</f>
        <v>0</v>
      </c>
      <c r="I5904" s="523">
        <f>'[11]Depr Exp'!I5904</f>
        <v>0</v>
      </c>
      <c r="J5904" s="305">
        <f>'[11]Depr Exp'!J5904</f>
        <v>0.2</v>
      </c>
      <c r="K5904" s="373">
        <f>'[11]Depr Exp'!K5904</f>
        <v>0</v>
      </c>
      <c r="L5904" s="524">
        <f>'[11]Depr Exp'!L5904</f>
        <v>0</v>
      </c>
      <c r="M5904" s="144"/>
      <c r="N5904" s="144"/>
    </row>
    <row r="5905" spans="1:14">
      <c r="A5905" s="144" t="str">
        <f>'[11]Depr Exp'!A5905</f>
        <v>E3912 GEN Computer Eq, LB#4-2013</v>
      </c>
      <c r="B5905" s="144" t="str">
        <f>'[11]Depr Exp'!B5905</f>
        <v>E3912 GEN Computer Eq, LB#4-2013-11</v>
      </c>
      <c r="C5905" s="144" t="str">
        <f>'[11]Depr Exp'!C5905</f>
        <v>403E</v>
      </c>
      <c r="D5905" s="144"/>
      <c r="E5905" s="282">
        <f>'[11]Depr Exp'!E5905</f>
        <v>43434</v>
      </c>
      <c r="F5905" s="523">
        <f>'[11]Depr Exp'!F5905</f>
        <v>0</v>
      </c>
      <c r="G5905" s="305">
        <f>'[11]Depr Exp'!G5905</f>
        <v>0.2</v>
      </c>
      <c r="H5905" s="524">
        <f>'[11]Depr Exp'!H5905</f>
        <v>0</v>
      </c>
      <c r="I5905" s="523">
        <f>'[11]Depr Exp'!I5905</f>
        <v>0</v>
      </c>
      <c r="J5905" s="305">
        <f>'[11]Depr Exp'!J5905</f>
        <v>0.2</v>
      </c>
      <c r="K5905" s="373">
        <f>'[11]Depr Exp'!K5905</f>
        <v>0</v>
      </c>
      <c r="L5905" s="524">
        <f>'[11]Depr Exp'!L5905</f>
        <v>0</v>
      </c>
      <c r="M5905" s="144"/>
      <c r="N5905" s="144"/>
    </row>
    <row r="5906" spans="1:14">
      <c r="A5906" s="144" t="str">
        <f>'[11]Depr Exp'!A5906</f>
        <v>E3912 GEN Computer Eq, LB#4-2013</v>
      </c>
      <c r="B5906" s="144" t="str">
        <f>'[11]Depr Exp'!B5906</f>
        <v>E3912 GEN Computer Eq, LB#4-2013-12</v>
      </c>
      <c r="C5906" s="144" t="str">
        <f>'[11]Depr Exp'!C5906</f>
        <v>403E</v>
      </c>
      <c r="D5906" s="144"/>
      <c r="E5906" s="282">
        <f>'[11]Depr Exp'!E5906</f>
        <v>43465</v>
      </c>
      <c r="F5906" s="523">
        <f>'[11]Depr Exp'!F5906</f>
        <v>0</v>
      </c>
      <c r="G5906" s="305">
        <f>'[11]Depr Exp'!G5906</f>
        <v>0.2</v>
      </c>
      <c r="H5906" s="524">
        <f>'[11]Depr Exp'!H5906</f>
        <v>0</v>
      </c>
      <c r="I5906" s="523">
        <f>'[11]Depr Exp'!I5906</f>
        <v>0</v>
      </c>
      <c r="J5906" s="305">
        <f>'[11]Depr Exp'!J5906</f>
        <v>0.2</v>
      </c>
      <c r="K5906" s="373">
        <f>'[11]Depr Exp'!K5906</f>
        <v>0</v>
      </c>
      <c r="L5906" s="524">
        <f>'[11]Depr Exp'!L5906</f>
        <v>0</v>
      </c>
      <c r="M5906" s="144"/>
      <c r="N5906" s="144"/>
    </row>
    <row r="5907" spans="1:14" ht="15.75" thickBot="1">
      <c r="A5907" s="159" t="str">
        <f>'[11]Depr Exp'!A5907</f>
        <v>E3912 GEN Computer Eq, LB#4-2013 Total</v>
      </c>
      <c r="B5907" s="144">
        <f>'[11]Depr Exp'!B5907</f>
        <v>0</v>
      </c>
      <c r="C5907" s="502" t="str">
        <f>'[11]Depr Exp'!C5907</f>
        <v>EGEN</v>
      </c>
      <c r="D5907" s="144"/>
      <c r="E5907" s="281" t="str">
        <f>'[11]Depr Exp'!E5907</f>
        <v>Total</v>
      </c>
      <c r="F5907" s="141">
        <f>'[11]Depr Exp'!F5907</f>
        <v>0</v>
      </c>
      <c r="G5907" s="252">
        <f>'[11]Depr Exp'!G5907</f>
        <v>0</v>
      </c>
      <c r="H5907" s="286">
        <f>'[11]Depr Exp'!H5907</f>
        <v>2973.4199999999996</v>
      </c>
      <c r="I5907" s="141">
        <f>'[11]Depr Exp'!I5907</f>
        <v>0</v>
      </c>
      <c r="J5907" s="252">
        <f>'[11]Depr Exp'!J5907</f>
        <v>0</v>
      </c>
      <c r="K5907" s="286">
        <f>'[11]Depr Exp'!K5907</f>
        <v>0</v>
      </c>
      <c r="L5907" s="286">
        <f>'[11]Depr Exp'!L5907</f>
        <v>-2973.42</v>
      </c>
      <c r="M5907" s="144"/>
      <c r="N5907" s="144"/>
    </row>
    <row r="5908" spans="1:14" ht="13.5" thickTop="1">
      <c r="A5908" s="144" t="str">
        <f>'[11]Depr Exp'!A5908</f>
        <v>E3912 GEN Computer Eq, LBK FSC</v>
      </c>
      <c r="B5908" s="144" t="str">
        <f>'[11]Depr Exp'!B5908</f>
        <v>E3912 GEN Computer Eq, LBK FSC-1</v>
      </c>
      <c r="C5908" s="144" t="str">
        <f>'[11]Depr Exp'!C5908</f>
        <v>403E</v>
      </c>
      <c r="D5908" s="144"/>
      <c r="E5908" s="282">
        <f>'[11]Depr Exp'!E5908</f>
        <v>43131</v>
      </c>
      <c r="F5908" s="523">
        <f>'[11]Depr Exp'!F5908</f>
        <v>64068.08</v>
      </c>
      <c r="G5908" s="305">
        <f>'[11]Depr Exp'!G5908</f>
        <v>0.2</v>
      </c>
      <c r="H5908" s="524">
        <f>'[11]Depr Exp'!H5908</f>
        <v>1067.8</v>
      </c>
      <c r="I5908" s="523">
        <f>'[11]Depr Exp'!I5908</f>
        <v>0</v>
      </c>
      <c r="J5908" s="305">
        <f>'[11]Depr Exp'!J5908</f>
        <v>0.2</v>
      </c>
      <c r="K5908" s="373">
        <f>'[11]Depr Exp'!K5908</f>
        <v>0</v>
      </c>
      <c r="L5908" s="524">
        <f>'[11]Depr Exp'!L5908</f>
        <v>-1067.8</v>
      </c>
      <c r="M5908" s="144"/>
      <c r="N5908" s="144"/>
    </row>
    <row r="5909" spans="1:14">
      <c r="A5909" s="144" t="str">
        <f>'[11]Depr Exp'!A5909</f>
        <v>E3912 GEN Computer Eq, LBK FSC</v>
      </c>
      <c r="B5909" s="144" t="str">
        <f>'[11]Depr Exp'!B5909</f>
        <v>E3912 GEN Computer Eq, LBK FSC-2</v>
      </c>
      <c r="C5909" s="144" t="str">
        <f>'[11]Depr Exp'!C5909</f>
        <v>403E</v>
      </c>
      <c r="D5909" s="144"/>
      <c r="E5909" s="282">
        <f>'[11]Depr Exp'!E5909</f>
        <v>43159</v>
      </c>
      <c r="F5909" s="523">
        <f>'[11]Depr Exp'!F5909</f>
        <v>64068.08</v>
      </c>
      <c r="G5909" s="305">
        <f>'[11]Depr Exp'!G5909</f>
        <v>0.2</v>
      </c>
      <c r="H5909" s="524">
        <f>'[11]Depr Exp'!H5909</f>
        <v>1067.8</v>
      </c>
      <c r="I5909" s="523">
        <f>'[11]Depr Exp'!I5909</f>
        <v>0</v>
      </c>
      <c r="J5909" s="305">
        <f>'[11]Depr Exp'!J5909</f>
        <v>0.2</v>
      </c>
      <c r="K5909" s="373">
        <f>'[11]Depr Exp'!K5909</f>
        <v>0</v>
      </c>
      <c r="L5909" s="524">
        <f>'[11]Depr Exp'!L5909</f>
        <v>-1067.8</v>
      </c>
      <c r="M5909" s="144"/>
      <c r="N5909" s="144"/>
    </row>
    <row r="5910" spans="1:14">
      <c r="A5910" s="144" t="str">
        <f>'[11]Depr Exp'!A5910</f>
        <v>E3912 GEN Computer Eq, LBK FSC</v>
      </c>
      <c r="B5910" s="144" t="str">
        <f>'[11]Depr Exp'!B5910</f>
        <v>E3912 GEN Computer Eq, LBK FSC-3</v>
      </c>
      <c r="C5910" s="144" t="str">
        <f>'[11]Depr Exp'!C5910</f>
        <v>403E</v>
      </c>
      <c r="D5910" s="144"/>
      <c r="E5910" s="282">
        <f>'[11]Depr Exp'!E5910</f>
        <v>43190</v>
      </c>
      <c r="F5910" s="523">
        <f>'[11]Depr Exp'!F5910</f>
        <v>64068.08</v>
      </c>
      <c r="G5910" s="305">
        <f>'[11]Depr Exp'!G5910</f>
        <v>0.2</v>
      </c>
      <c r="H5910" s="524">
        <f>'[11]Depr Exp'!H5910</f>
        <v>1067.8</v>
      </c>
      <c r="I5910" s="523">
        <f>'[11]Depr Exp'!I5910</f>
        <v>0</v>
      </c>
      <c r="J5910" s="305">
        <f>'[11]Depr Exp'!J5910</f>
        <v>0.2</v>
      </c>
      <c r="K5910" s="373">
        <f>'[11]Depr Exp'!K5910</f>
        <v>0</v>
      </c>
      <c r="L5910" s="524">
        <f>'[11]Depr Exp'!L5910</f>
        <v>-1067.8</v>
      </c>
      <c r="M5910" s="144"/>
      <c r="N5910" s="144"/>
    </row>
    <row r="5911" spans="1:14">
      <c r="A5911" s="144" t="str">
        <f>'[11]Depr Exp'!A5911</f>
        <v>E3912 GEN Computer Eq, LBK FSC</v>
      </c>
      <c r="B5911" s="144" t="str">
        <f>'[11]Depr Exp'!B5911</f>
        <v>E3912 GEN Computer Eq, LBK FSC-4</v>
      </c>
      <c r="C5911" s="144" t="str">
        <f>'[11]Depr Exp'!C5911</f>
        <v>403E</v>
      </c>
      <c r="D5911" s="144"/>
      <c r="E5911" s="282">
        <f>'[11]Depr Exp'!E5911</f>
        <v>43220</v>
      </c>
      <c r="F5911" s="523">
        <f>'[11]Depr Exp'!F5911</f>
        <v>64068.08</v>
      </c>
      <c r="G5911" s="305">
        <f>'[11]Depr Exp'!G5911</f>
        <v>0.2</v>
      </c>
      <c r="H5911" s="524">
        <f>'[11]Depr Exp'!H5911</f>
        <v>1067.8</v>
      </c>
      <c r="I5911" s="523">
        <f>'[11]Depr Exp'!I5911</f>
        <v>0</v>
      </c>
      <c r="J5911" s="305">
        <f>'[11]Depr Exp'!J5911</f>
        <v>0.2</v>
      </c>
      <c r="K5911" s="373">
        <f>'[11]Depr Exp'!K5911</f>
        <v>0</v>
      </c>
      <c r="L5911" s="524">
        <f>'[11]Depr Exp'!L5911</f>
        <v>-1067.8</v>
      </c>
      <c r="M5911" s="144"/>
      <c r="N5911" s="144"/>
    </row>
    <row r="5912" spans="1:14">
      <c r="A5912" s="144" t="str">
        <f>'[11]Depr Exp'!A5912</f>
        <v>E3912 GEN Computer Eq, LBK FSC</v>
      </c>
      <c r="B5912" s="144" t="str">
        <f>'[11]Depr Exp'!B5912</f>
        <v>E3912 GEN Computer Eq, LBK FSC-5</v>
      </c>
      <c r="C5912" s="144" t="str">
        <f>'[11]Depr Exp'!C5912</f>
        <v>403E</v>
      </c>
      <c r="D5912" s="144"/>
      <c r="E5912" s="282">
        <f>'[11]Depr Exp'!E5912</f>
        <v>43251</v>
      </c>
      <c r="F5912" s="523">
        <f>'[11]Depr Exp'!F5912</f>
        <v>64068.08</v>
      </c>
      <c r="G5912" s="305">
        <f>'[11]Depr Exp'!G5912</f>
        <v>0.2</v>
      </c>
      <c r="H5912" s="524">
        <f>'[11]Depr Exp'!H5912</f>
        <v>1067.8</v>
      </c>
      <c r="I5912" s="523">
        <f>'[11]Depr Exp'!I5912</f>
        <v>0</v>
      </c>
      <c r="J5912" s="305">
        <f>'[11]Depr Exp'!J5912</f>
        <v>0.2</v>
      </c>
      <c r="K5912" s="373">
        <f>'[11]Depr Exp'!K5912</f>
        <v>0</v>
      </c>
      <c r="L5912" s="524">
        <f>'[11]Depr Exp'!L5912</f>
        <v>-1067.8</v>
      </c>
      <c r="M5912" s="144"/>
      <c r="N5912" s="144"/>
    </row>
    <row r="5913" spans="1:14">
      <c r="A5913" s="144" t="str">
        <f>'[11]Depr Exp'!A5913</f>
        <v>E3912 GEN Computer Eq, LBK FSC</v>
      </c>
      <c r="B5913" s="144" t="str">
        <f>'[11]Depr Exp'!B5913</f>
        <v>E3912 GEN Computer Eq, LBK FSC-6</v>
      </c>
      <c r="C5913" s="144" t="str">
        <f>'[11]Depr Exp'!C5913</f>
        <v>403E</v>
      </c>
      <c r="D5913" s="144"/>
      <c r="E5913" s="282">
        <f>'[11]Depr Exp'!E5913</f>
        <v>43281</v>
      </c>
      <c r="F5913" s="523">
        <f>'[11]Depr Exp'!F5913</f>
        <v>32035.71</v>
      </c>
      <c r="G5913" s="305">
        <f>'[11]Depr Exp'!G5913</f>
        <v>0.2</v>
      </c>
      <c r="H5913" s="524">
        <f>'[11]Depr Exp'!H5913</f>
        <v>533.92999999999995</v>
      </c>
      <c r="I5913" s="523">
        <f>'[11]Depr Exp'!I5913</f>
        <v>0</v>
      </c>
      <c r="J5913" s="305">
        <f>'[11]Depr Exp'!J5913</f>
        <v>0.2</v>
      </c>
      <c r="K5913" s="373">
        <f>'[11]Depr Exp'!K5913</f>
        <v>0</v>
      </c>
      <c r="L5913" s="524">
        <f>'[11]Depr Exp'!L5913</f>
        <v>-533.92999999999995</v>
      </c>
      <c r="M5913" s="144"/>
      <c r="N5913" s="144"/>
    </row>
    <row r="5914" spans="1:14">
      <c r="A5914" s="144" t="str">
        <f>'[11]Depr Exp'!A5914</f>
        <v>E3912 GEN Computer Eq, LBK FSC</v>
      </c>
      <c r="B5914" s="144" t="str">
        <f>'[11]Depr Exp'!B5914</f>
        <v>E3912 GEN Computer Eq, LBK FSC-7</v>
      </c>
      <c r="C5914" s="144" t="str">
        <f>'[11]Depr Exp'!C5914</f>
        <v>403E</v>
      </c>
      <c r="D5914" s="144"/>
      <c r="E5914" s="282">
        <f>'[11]Depr Exp'!E5914</f>
        <v>43312</v>
      </c>
      <c r="F5914" s="523">
        <f>'[11]Depr Exp'!F5914</f>
        <v>3.33</v>
      </c>
      <c r="G5914" s="305">
        <f>'[11]Depr Exp'!G5914</f>
        <v>0.2</v>
      </c>
      <c r="H5914" s="524">
        <f>'[11]Depr Exp'!H5914</f>
        <v>0.06</v>
      </c>
      <c r="I5914" s="523">
        <f>'[11]Depr Exp'!I5914</f>
        <v>0</v>
      </c>
      <c r="J5914" s="305">
        <f>'[11]Depr Exp'!J5914</f>
        <v>0.2</v>
      </c>
      <c r="K5914" s="373">
        <f>'[11]Depr Exp'!K5914</f>
        <v>0</v>
      </c>
      <c r="L5914" s="524">
        <f>'[11]Depr Exp'!L5914</f>
        <v>-0.06</v>
      </c>
      <c r="M5914" s="144"/>
      <c r="N5914" s="144"/>
    </row>
    <row r="5915" spans="1:14">
      <c r="A5915" s="144" t="str">
        <f>'[11]Depr Exp'!A5915</f>
        <v>E3912 GEN Computer Eq, LBK FSC</v>
      </c>
      <c r="B5915" s="144" t="str">
        <f>'[11]Depr Exp'!B5915</f>
        <v>E3912 GEN Computer Eq, LBK FSC-8</v>
      </c>
      <c r="C5915" s="144" t="str">
        <f>'[11]Depr Exp'!C5915</f>
        <v>403E</v>
      </c>
      <c r="D5915" s="144"/>
      <c r="E5915" s="282">
        <f>'[11]Depr Exp'!E5915</f>
        <v>43343</v>
      </c>
      <c r="F5915" s="523">
        <f>'[11]Depr Exp'!F5915</f>
        <v>3.33</v>
      </c>
      <c r="G5915" s="305">
        <f>'[11]Depr Exp'!G5915</f>
        <v>0.2</v>
      </c>
      <c r="H5915" s="524">
        <f>'[11]Depr Exp'!H5915</f>
        <v>0.06</v>
      </c>
      <c r="I5915" s="523">
        <f>'[11]Depr Exp'!I5915</f>
        <v>0</v>
      </c>
      <c r="J5915" s="305">
        <f>'[11]Depr Exp'!J5915</f>
        <v>0.2</v>
      </c>
      <c r="K5915" s="373">
        <f>'[11]Depr Exp'!K5915</f>
        <v>0</v>
      </c>
      <c r="L5915" s="524">
        <f>'[11]Depr Exp'!L5915</f>
        <v>-0.06</v>
      </c>
      <c r="M5915" s="144"/>
      <c r="N5915" s="144"/>
    </row>
    <row r="5916" spans="1:14">
      <c r="A5916" s="144" t="str">
        <f>'[11]Depr Exp'!A5916</f>
        <v>E3912 GEN Computer Eq, LBK FSC</v>
      </c>
      <c r="B5916" s="144" t="str">
        <f>'[11]Depr Exp'!B5916</f>
        <v>E3912 GEN Computer Eq, LBK FSC-9</v>
      </c>
      <c r="C5916" s="144" t="str">
        <f>'[11]Depr Exp'!C5916</f>
        <v>403E</v>
      </c>
      <c r="D5916" s="144"/>
      <c r="E5916" s="282">
        <f>'[11]Depr Exp'!E5916</f>
        <v>43373</v>
      </c>
      <c r="F5916" s="523">
        <f>'[11]Depr Exp'!F5916</f>
        <v>3.33</v>
      </c>
      <c r="G5916" s="305">
        <f>'[11]Depr Exp'!G5916</f>
        <v>0.2</v>
      </c>
      <c r="H5916" s="524">
        <f>'[11]Depr Exp'!H5916</f>
        <v>0.06</v>
      </c>
      <c r="I5916" s="523">
        <f>'[11]Depr Exp'!I5916</f>
        <v>0</v>
      </c>
      <c r="J5916" s="305">
        <f>'[11]Depr Exp'!J5916</f>
        <v>0.2</v>
      </c>
      <c r="K5916" s="373">
        <f>'[11]Depr Exp'!K5916</f>
        <v>0</v>
      </c>
      <c r="L5916" s="524">
        <f>'[11]Depr Exp'!L5916</f>
        <v>-0.06</v>
      </c>
      <c r="M5916" s="144"/>
      <c r="N5916" s="144"/>
    </row>
    <row r="5917" spans="1:14">
      <c r="A5917" s="144" t="str">
        <f>'[11]Depr Exp'!A5917</f>
        <v>E3912 GEN Computer Eq, LBK FSC</v>
      </c>
      <c r="B5917" s="144" t="str">
        <f>'[11]Depr Exp'!B5917</f>
        <v>E3912 GEN Computer Eq, LBK FSC-10</v>
      </c>
      <c r="C5917" s="144" t="str">
        <f>'[11]Depr Exp'!C5917</f>
        <v>403E</v>
      </c>
      <c r="D5917" s="144"/>
      <c r="E5917" s="282">
        <f>'[11]Depr Exp'!E5917</f>
        <v>43404</v>
      </c>
      <c r="F5917" s="523">
        <f>'[11]Depr Exp'!F5917</f>
        <v>1.67</v>
      </c>
      <c r="G5917" s="305">
        <f>'[11]Depr Exp'!G5917</f>
        <v>0.2</v>
      </c>
      <c r="H5917" s="524">
        <f>'[11]Depr Exp'!H5917</f>
        <v>0.03</v>
      </c>
      <c r="I5917" s="523">
        <f>'[11]Depr Exp'!I5917</f>
        <v>0</v>
      </c>
      <c r="J5917" s="305">
        <f>'[11]Depr Exp'!J5917</f>
        <v>0.2</v>
      </c>
      <c r="K5917" s="373">
        <f>'[11]Depr Exp'!K5917</f>
        <v>0</v>
      </c>
      <c r="L5917" s="524">
        <f>'[11]Depr Exp'!L5917</f>
        <v>-0.03</v>
      </c>
      <c r="M5917" s="144"/>
      <c r="N5917" s="144"/>
    </row>
    <row r="5918" spans="1:14">
      <c r="A5918" s="144" t="str">
        <f>'[11]Depr Exp'!A5918</f>
        <v>E3912 GEN Computer Eq, LBK FSC</v>
      </c>
      <c r="B5918" s="144" t="str">
        <f>'[11]Depr Exp'!B5918</f>
        <v>E3912 GEN Computer Eq, LBK FSC-11</v>
      </c>
      <c r="C5918" s="144" t="str">
        <f>'[11]Depr Exp'!C5918</f>
        <v>403E</v>
      </c>
      <c r="D5918" s="144"/>
      <c r="E5918" s="282">
        <f>'[11]Depr Exp'!E5918</f>
        <v>43434</v>
      </c>
      <c r="F5918" s="523">
        <f>'[11]Depr Exp'!F5918</f>
        <v>0</v>
      </c>
      <c r="G5918" s="305">
        <f>'[11]Depr Exp'!G5918</f>
        <v>0.2</v>
      </c>
      <c r="H5918" s="524">
        <f>'[11]Depr Exp'!H5918</f>
        <v>0</v>
      </c>
      <c r="I5918" s="523">
        <f>'[11]Depr Exp'!I5918</f>
        <v>0</v>
      </c>
      <c r="J5918" s="305">
        <f>'[11]Depr Exp'!J5918</f>
        <v>0.2</v>
      </c>
      <c r="K5918" s="373">
        <f>'[11]Depr Exp'!K5918</f>
        <v>0</v>
      </c>
      <c r="L5918" s="524">
        <f>'[11]Depr Exp'!L5918</f>
        <v>0</v>
      </c>
      <c r="M5918" s="144"/>
      <c r="N5918" s="144"/>
    </row>
    <row r="5919" spans="1:14">
      <c r="A5919" s="144" t="str">
        <f>'[11]Depr Exp'!A5919</f>
        <v>E3912 GEN Computer Eq, LBK FSC</v>
      </c>
      <c r="B5919" s="144" t="str">
        <f>'[11]Depr Exp'!B5919</f>
        <v>E3912 GEN Computer Eq, LBK FSC-12</v>
      </c>
      <c r="C5919" s="144" t="str">
        <f>'[11]Depr Exp'!C5919</f>
        <v>403E</v>
      </c>
      <c r="D5919" s="144"/>
      <c r="E5919" s="282">
        <f>'[11]Depr Exp'!E5919</f>
        <v>43465</v>
      </c>
      <c r="F5919" s="523">
        <f>'[11]Depr Exp'!F5919</f>
        <v>0</v>
      </c>
      <c r="G5919" s="305">
        <f>'[11]Depr Exp'!G5919</f>
        <v>0.2</v>
      </c>
      <c r="H5919" s="524">
        <f>'[11]Depr Exp'!H5919</f>
        <v>0</v>
      </c>
      <c r="I5919" s="523">
        <f>'[11]Depr Exp'!I5919</f>
        <v>0</v>
      </c>
      <c r="J5919" s="305">
        <f>'[11]Depr Exp'!J5919</f>
        <v>0.2</v>
      </c>
      <c r="K5919" s="373">
        <f>'[11]Depr Exp'!K5919</f>
        <v>0</v>
      </c>
      <c r="L5919" s="524">
        <f>'[11]Depr Exp'!L5919</f>
        <v>0</v>
      </c>
      <c r="M5919" s="144"/>
      <c r="N5919" s="144"/>
    </row>
    <row r="5920" spans="1:14" ht="15.75" thickBot="1">
      <c r="A5920" s="159" t="str">
        <f>'[11]Depr Exp'!A5920</f>
        <v>E3912 GEN Computer Eq, LBK FSC Total</v>
      </c>
      <c r="B5920" s="144">
        <f>'[11]Depr Exp'!B5920</f>
        <v>0</v>
      </c>
      <c r="C5920" s="502" t="str">
        <f>'[11]Depr Exp'!C5920</f>
        <v>EGEN</v>
      </c>
      <c r="D5920" s="144"/>
      <c r="E5920" s="281" t="str">
        <f>'[11]Depr Exp'!E5920</f>
        <v>Total</v>
      </c>
      <c r="F5920" s="141">
        <f>'[11]Depr Exp'!F5920</f>
        <v>0</v>
      </c>
      <c r="G5920" s="252">
        <f>'[11]Depr Exp'!G5920</f>
        <v>0</v>
      </c>
      <c r="H5920" s="286">
        <f>'[11]Depr Exp'!H5920</f>
        <v>5873.1400000000012</v>
      </c>
      <c r="I5920" s="141">
        <f>'[11]Depr Exp'!I5920</f>
        <v>0</v>
      </c>
      <c r="J5920" s="252">
        <f>'[11]Depr Exp'!J5920</f>
        <v>0</v>
      </c>
      <c r="K5920" s="286">
        <f>'[11]Depr Exp'!K5920</f>
        <v>0</v>
      </c>
      <c r="L5920" s="286">
        <f>'[11]Depr Exp'!L5920</f>
        <v>-5873.14</v>
      </c>
      <c r="M5920" s="144"/>
      <c r="N5920" s="144"/>
    </row>
    <row r="5921" spans="1:14" ht="13.5" thickTop="1">
      <c r="A5921" s="144" t="str">
        <f>'[11]Depr Exp'!A5921</f>
        <v>E3912 GEN Computer Eq, Mint Farm</v>
      </c>
      <c r="B5921" s="144" t="str">
        <f>'[11]Depr Exp'!B5921</f>
        <v>E3912 GEN Computer Eq, Mint Farm-1</v>
      </c>
      <c r="C5921" s="144" t="str">
        <f>'[11]Depr Exp'!C5921</f>
        <v>403E</v>
      </c>
      <c r="D5921" s="144"/>
      <c r="E5921" s="282">
        <f>'[11]Depr Exp'!E5921</f>
        <v>43131</v>
      </c>
      <c r="F5921" s="523">
        <f>'[11]Depr Exp'!F5921</f>
        <v>571306.84</v>
      </c>
      <c r="G5921" s="305">
        <f>'[11]Depr Exp'!G5921</f>
        <v>0.2</v>
      </c>
      <c r="H5921" s="524">
        <f>'[11]Depr Exp'!H5921</f>
        <v>9521.7800000000007</v>
      </c>
      <c r="I5921" s="523">
        <f>'[11]Depr Exp'!I5921</f>
        <v>0</v>
      </c>
      <c r="J5921" s="305">
        <f>'[11]Depr Exp'!J5921</f>
        <v>0.2</v>
      </c>
      <c r="K5921" s="373">
        <f>'[11]Depr Exp'!K5921</f>
        <v>0</v>
      </c>
      <c r="L5921" s="524">
        <f>'[11]Depr Exp'!L5921</f>
        <v>-9521.7800000000007</v>
      </c>
      <c r="M5921" s="144"/>
      <c r="N5921" s="144"/>
    </row>
    <row r="5922" spans="1:14">
      <c r="A5922" s="144" t="str">
        <f>'[11]Depr Exp'!A5922</f>
        <v>E3912 GEN Computer Eq, Mint Farm</v>
      </c>
      <c r="B5922" s="144" t="str">
        <f>'[11]Depr Exp'!B5922</f>
        <v>E3912 GEN Computer Eq, Mint Farm-2</v>
      </c>
      <c r="C5922" s="144" t="str">
        <f>'[11]Depr Exp'!C5922</f>
        <v>403E</v>
      </c>
      <c r="D5922" s="144"/>
      <c r="E5922" s="282">
        <f>'[11]Depr Exp'!E5922</f>
        <v>43159</v>
      </c>
      <c r="F5922" s="523">
        <f>'[11]Depr Exp'!F5922</f>
        <v>571306.84</v>
      </c>
      <c r="G5922" s="305">
        <f>'[11]Depr Exp'!G5922</f>
        <v>0.2</v>
      </c>
      <c r="H5922" s="524">
        <f>'[11]Depr Exp'!H5922</f>
        <v>9521.7800000000007</v>
      </c>
      <c r="I5922" s="523">
        <f>'[11]Depr Exp'!I5922</f>
        <v>0</v>
      </c>
      <c r="J5922" s="305">
        <f>'[11]Depr Exp'!J5922</f>
        <v>0.2</v>
      </c>
      <c r="K5922" s="373">
        <f>'[11]Depr Exp'!K5922</f>
        <v>0</v>
      </c>
      <c r="L5922" s="524">
        <f>'[11]Depr Exp'!L5922</f>
        <v>-9521.7800000000007</v>
      </c>
      <c r="M5922" s="144"/>
      <c r="N5922" s="144"/>
    </row>
    <row r="5923" spans="1:14">
      <c r="A5923" s="144" t="str">
        <f>'[11]Depr Exp'!A5923</f>
        <v>E3912 GEN Computer Eq, Mint Farm</v>
      </c>
      <c r="B5923" s="144" t="str">
        <f>'[11]Depr Exp'!B5923</f>
        <v>E3912 GEN Computer Eq, Mint Farm-3</v>
      </c>
      <c r="C5923" s="144" t="str">
        <f>'[11]Depr Exp'!C5923</f>
        <v>403E</v>
      </c>
      <c r="D5923" s="144"/>
      <c r="E5923" s="282">
        <f>'[11]Depr Exp'!E5923</f>
        <v>43190</v>
      </c>
      <c r="F5923" s="523">
        <f>'[11]Depr Exp'!F5923</f>
        <v>571306.84</v>
      </c>
      <c r="G5923" s="305">
        <f>'[11]Depr Exp'!G5923</f>
        <v>0.2</v>
      </c>
      <c r="H5923" s="524">
        <f>'[11]Depr Exp'!H5923</f>
        <v>9521.7800000000007</v>
      </c>
      <c r="I5923" s="523">
        <f>'[11]Depr Exp'!I5923</f>
        <v>0</v>
      </c>
      <c r="J5923" s="305">
        <f>'[11]Depr Exp'!J5923</f>
        <v>0.2</v>
      </c>
      <c r="K5923" s="373">
        <f>'[11]Depr Exp'!K5923</f>
        <v>0</v>
      </c>
      <c r="L5923" s="524">
        <f>'[11]Depr Exp'!L5923</f>
        <v>-9521.7800000000007</v>
      </c>
      <c r="M5923" s="144"/>
      <c r="N5923" s="144"/>
    </row>
    <row r="5924" spans="1:14">
      <c r="A5924" s="144" t="str">
        <f>'[11]Depr Exp'!A5924</f>
        <v>E3912 GEN Computer Eq, Mint Farm</v>
      </c>
      <c r="B5924" s="144" t="str">
        <f>'[11]Depr Exp'!B5924</f>
        <v>E3912 GEN Computer Eq, Mint Farm-4</v>
      </c>
      <c r="C5924" s="144" t="str">
        <f>'[11]Depr Exp'!C5924</f>
        <v>403E</v>
      </c>
      <c r="D5924" s="144"/>
      <c r="E5924" s="282">
        <f>'[11]Depr Exp'!E5924</f>
        <v>43220</v>
      </c>
      <c r="F5924" s="523">
        <f>'[11]Depr Exp'!F5924</f>
        <v>571306.84</v>
      </c>
      <c r="G5924" s="305">
        <f>'[11]Depr Exp'!G5924</f>
        <v>0.2</v>
      </c>
      <c r="H5924" s="524">
        <f>'[11]Depr Exp'!H5924</f>
        <v>9521.7800000000007</v>
      </c>
      <c r="I5924" s="523">
        <f>'[11]Depr Exp'!I5924</f>
        <v>0</v>
      </c>
      <c r="J5924" s="305">
        <f>'[11]Depr Exp'!J5924</f>
        <v>0.2</v>
      </c>
      <c r="K5924" s="373">
        <f>'[11]Depr Exp'!K5924</f>
        <v>0</v>
      </c>
      <c r="L5924" s="524">
        <f>'[11]Depr Exp'!L5924</f>
        <v>-9521.7800000000007</v>
      </c>
      <c r="M5924" s="144"/>
      <c r="N5924" s="144"/>
    </row>
    <row r="5925" spans="1:14">
      <c r="A5925" s="144" t="str">
        <f>'[11]Depr Exp'!A5925</f>
        <v>E3912 GEN Computer Eq, Mint Farm</v>
      </c>
      <c r="B5925" s="144" t="str">
        <f>'[11]Depr Exp'!B5925</f>
        <v>E3912 GEN Computer Eq, Mint Farm-5</v>
      </c>
      <c r="C5925" s="144" t="str">
        <f>'[11]Depr Exp'!C5925</f>
        <v>403E</v>
      </c>
      <c r="D5925" s="144"/>
      <c r="E5925" s="282">
        <f>'[11]Depr Exp'!E5925</f>
        <v>43251</v>
      </c>
      <c r="F5925" s="523">
        <f>'[11]Depr Exp'!F5925</f>
        <v>571306.84</v>
      </c>
      <c r="G5925" s="305">
        <f>'[11]Depr Exp'!G5925</f>
        <v>0.2</v>
      </c>
      <c r="H5925" s="524">
        <f>'[11]Depr Exp'!H5925</f>
        <v>9521.7800000000007</v>
      </c>
      <c r="I5925" s="523">
        <f>'[11]Depr Exp'!I5925</f>
        <v>0</v>
      </c>
      <c r="J5925" s="305">
        <f>'[11]Depr Exp'!J5925</f>
        <v>0.2</v>
      </c>
      <c r="K5925" s="373">
        <f>'[11]Depr Exp'!K5925</f>
        <v>0</v>
      </c>
      <c r="L5925" s="524">
        <f>'[11]Depr Exp'!L5925</f>
        <v>-9521.7800000000007</v>
      </c>
      <c r="M5925" s="144"/>
      <c r="N5925" s="144"/>
    </row>
    <row r="5926" spans="1:14">
      <c r="A5926" s="144" t="str">
        <f>'[11]Depr Exp'!A5926</f>
        <v>E3912 GEN Computer Eq, Mint Farm</v>
      </c>
      <c r="B5926" s="144" t="str">
        <f>'[11]Depr Exp'!B5926</f>
        <v>E3912 GEN Computer Eq, Mint Farm-6</v>
      </c>
      <c r="C5926" s="144" t="str">
        <f>'[11]Depr Exp'!C5926</f>
        <v>403E</v>
      </c>
      <c r="D5926" s="144"/>
      <c r="E5926" s="282">
        <f>'[11]Depr Exp'!E5926</f>
        <v>43281</v>
      </c>
      <c r="F5926" s="523">
        <f>'[11]Depr Exp'!F5926</f>
        <v>287813.49</v>
      </c>
      <c r="G5926" s="305">
        <f>'[11]Depr Exp'!G5926</f>
        <v>0.2</v>
      </c>
      <c r="H5926" s="524">
        <f>'[11]Depr Exp'!H5926</f>
        <v>4796.8900000000003</v>
      </c>
      <c r="I5926" s="523">
        <f>'[11]Depr Exp'!I5926</f>
        <v>0</v>
      </c>
      <c r="J5926" s="305">
        <f>'[11]Depr Exp'!J5926</f>
        <v>0.2</v>
      </c>
      <c r="K5926" s="373">
        <f>'[11]Depr Exp'!K5926</f>
        <v>0</v>
      </c>
      <c r="L5926" s="524">
        <f>'[11]Depr Exp'!L5926</f>
        <v>-4796.8900000000003</v>
      </c>
      <c r="M5926" s="144"/>
      <c r="N5926" s="144"/>
    </row>
    <row r="5927" spans="1:14">
      <c r="A5927" s="144" t="str">
        <f>'[11]Depr Exp'!A5927</f>
        <v>E3912 GEN Computer Eq, Mint Farm</v>
      </c>
      <c r="B5927" s="144" t="str">
        <f>'[11]Depr Exp'!B5927</f>
        <v>E3912 GEN Computer Eq, Mint Farm-7</v>
      </c>
      <c r="C5927" s="144" t="str">
        <f>'[11]Depr Exp'!C5927</f>
        <v>403E</v>
      </c>
      <c r="D5927" s="144"/>
      <c r="E5927" s="282">
        <f>'[11]Depr Exp'!E5927</f>
        <v>43312</v>
      </c>
      <c r="F5927" s="523">
        <f>'[11]Depr Exp'!F5927</f>
        <v>4320.13</v>
      </c>
      <c r="G5927" s="305">
        <f>'[11]Depr Exp'!G5927</f>
        <v>0.2</v>
      </c>
      <c r="H5927" s="524">
        <f>'[11]Depr Exp'!H5927</f>
        <v>72</v>
      </c>
      <c r="I5927" s="523">
        <f>'[11]Depr Exp'!I5927</f>
        <v>0</v>
      </c>
      <c r="J5927" s="305">
        <f>'[11]Depr Exp'!J5927</f>
        <v>0.2</v>
      </c>
      <c r="K5927" s="373">
        <f>'[11]Depr Exp'!K5927</f>
        <v>0</v>
      </c>
      <c r="L5927" s="524">
        <f>'[11]Depr Exp'!L5927</f>
        <v>-72</v>
      </c>
      <c r="M5927" s="144"/>
      <c r="N5927" s="144"/>
    </row>
    <row r="5928" spans="1:14">
      <c r="A5928" s="144" t="str">
        <f>'[11]Depr Exp'!A5928</f>
        <v>E3912 GEN Computer Eq, Mint Farm</v>
      </c>
      <c r="B5928" s="144" t="str">
        <f>'[11]Depr Exp'!B5928</f>
        <v>E3912 GEN Computer Eq, Mint Farm-8</v>
      </c>
      <c r="C5928" s="144" t="str">
        <f>'[11]Depr Exp'!C5928</f>
        <v>403E</v>
      </c>
      <c r="D5928" s="144"/>
      <c r="E5928" s="282">
        <f>'[11]Depr Exp'!E5928</f>
        <v>43343</v>
      </c>
      <c r="F5928" s="523">
        <f>'[11]Depr Exp'!F5928</f>
        <v>2160.0700000000002</v>
      </c>
      <c r="G5928" s="305">
        <f>'[11]Depr Exp'!G5928</f>
        <v>0.2</v>
      </c>
      <c r="H5928" s="524">
        <f>'[11]Depr Exp'!H5928</f>
        <v>36</v>
      </c>
      <c r="I5928" s="523">
        <f>'[11]Depr Exp'!I5928</f>
        <v>0</v>
      </c>
      <c r="J5928" s="305">
        <f>'[11]Depr Exp'!J5928</f>
        <v>0.2</v>
      </c>
      <c r="K5928" s="373">
        <f>'[11]Depr Exp'!K5928</f>
        <v>0</v>
      </c>
      <c r="L5928" s="524">
        <f>'[11]Depr Exp'!L5928</f>
        <v>-36</v>
      </c>
      <c r="M5928" s="144"/>
      <c r="N5928" s="144"/>
    </row>
    <row r="5929" spans="1:14">
      <c r="A5929" s="144" t="str">
        <f>'[11]Depr Exp'!A5929</f>
        <v>E3912 GEN Computer Eq, Mint Farm</v>
      </c>
      <c r="B5929" s="144" t="str">
        <f>'[11]Depr Exp'!B5929</f>
        <v>E3912 GEN Computer Eq, Mint Farm-9</v>
      </c>
      <c r="C5929" s="144" t="str">
        <f>'[11]Depr Exp'!C5929</f>
        <v>403E</v>
      </c>
      <c r="D5929" s="144"/>
      <c r="E5929" s="282">
        <f>'[11]Depr Exp'!E5929</f>
        <v>43373</v>
      </c>
      <c r="F5929" s="523">
        <f>'[11]Depr Exp'!F5929</f>
        <v>0</v>
      </c>
      <c r="G5929" s="305">
        <f>'[11]Depr Exp'!G5929</f>
        <v>0.2</v>
      </c>
      <c r="H5929" s="524">
        <f>'[11]Depr Exp'!H5929</f>
        <v>0</v>
      </c>
      <c r="I5929" s="523">
        <f>'[11]Depr Exp'!I5929</f>
        <v>0</v>
      </c>
      <c r="J5929" s="305">
        <f>'[11]Depr Exp'!J5929</f>
        <v>0.2</v>
      </c>
      <c r="K5929" s="373">
        <f>'[11]Depr Exp'!K5929</f>
        <v>0</v>
      </c>
      <c r="L5929" s="524">
        <f>'[11]Depr Exp'!L5929</f>
        <v>0</v>
      </c>
      <c r="M5929" s="144"/>
      <c r="N5929" s="144"/>
    </row>
    <row r="5930" spans="1:14">
      <c r="A5930" s="144" t="str">
        <f>'[11]Depr Exp'!A5930</f>
        <v>E3912 GEN Computer Eq, Mint Farm</v>
      </c>
      <c r="B5930" s="144" t="str">
        <f>'[11]Depr Exp'!B5930</f>
        <v>E3912 GEN Computer Eq, Mint Farm-10</v>
      </c>
      <c r="C5930" s="144" t="str">
        <f>'[11]Depr Exp'!C5930</f>
        <v>403E</v>
      </c>
      <c r="D5930" s="144"/>
      <c r="E5930" s="282">
        <f>'[11]Depr Exp'!E5930</f>
        <v>43404</v>
      </c>
      <c r="F5930" s="523">
        <f>'[11]Depr Exp'!F5930</f>
        <v>0</v>
      </c>
      <c r="G5930" s="305">
        <f>'[11]Depr Exp'!G5930</f>
        <v>0.2</v>
      </c>
      <c r="H5930" s="524">
        <f>'[11]Depr Exp'!H5930</f>
        <v>0</v>
      </c>
      <c r="I5930" s="523">
        <f>'[11]Depr Exp'!I5930</f>
        <v>0</v>
      </c>
      <c r="J5930" s="305">
        <f>'[11]Depr Exp'!J5930</f>
        <v>0.2</v>
      </c>
      <c r="K5930" s="373">
        <f>'[11]Depr Exp'!K5930</f>
        <v>0</v>
      </c>
      <c r="L5930" s="524">
        <f>'[11]Depr Exp'!L5930</f>
        <v>0</v>
      </c>
      <c r="M5930" s="144"/>
      <c r="N5930" s="144"/>
    </row>
    <row r="5931" spans="1:14">
      <c r="A5931" s="144" t="str">
        <f>'[11]Depr Exp'!A5931</f>
        <v>E3912 GEN Computer Eq, Mint Farm</v>
      </c>
      <c r="B5931" s="144" t="str">
        <f>'[11]Depr Exp'!B5931</f>
        <v>E3912 GEN Computer Eq, Mint Farm-11</v>
      </c>
      <c r="C5931" s="144" t="str">
        <f>'[11]Depr Exp'!C5931</f>
        <v>403E</v>
      </c>
      <c r="D5931" s="144"/>
      <c r="E5931" s="282">
        <f>'[11]Depr Exp'!E5931</f>
        <v>43434</v>
      </c>
      <c r="F5931" s="523">
        <f>'[11]Depr Exp'!F5931</f>
        <v>0</v>
      </c>
      <c r="G5931" s="305">
        <f>'[11]Depr Exp'!G5931</f>
        <v>0.2</v>
      </c>
      <c r="H5931" s="524">
        <f>'[11]Depr Exp'!H5931</f>
        <v>0</v>
      </c>
      <c r="I5931" s="523">
        <f>'[11]Depr Exp'!I5931</f>
        <v>0</v>
      </c>
      <c r="J5931" s="305">
        <f>'[11]Depr Exp'!J5931</f>
        <v>0.2</v>
      </c>
      <c r="K5931" s="373">
        <f>'[11]Depr Exp'!K5931</f>
        <v>0</v>
      </c>
      <c r="L5931" s="524">
        <f>'[11]Depr Exp'!L5931</f>
        <v>0</v>
      </c>
      <c r="M5931" s="144"/>
      <c r="N5931" s="144"/>
    </row>
    <row r="5932" spans="1:14">
      <c r="A5932" s="144" t="str">
        <f>'[11]Depr Exp'!A5932</f>
        <v>E3912 GEN Computer Eq, Mint Farm</v>
      </c>
      <c r="B5932" s="144" t="str">
        <f>'[11]Depr Exp'!B5932</f>
        <v>E3912 GEN Computer Eq, Mint Farm-12</v>
      </c>
      <c r="C5932" s="144" t="str">
        <f>'[11]Depr Exp'!C5932</f>
        <v>403E</v>
      </c>
      <c r="D5932" s="144"/>
      <c r="E5932" s="282">
        <f>'[11]Depr Exp'!E5932</f>
        <v>43465</v>
      </c>
      <c r="F5932" s="523">
        <f>'[11]Depr Exp'!F5932</f>
        <v>0</v>
      </c>
      <c r="G5932" s="305">
        <f>'[11]Depr Exp'!G5932</f>
        <v>0.2</v>
      </c>
      <c r="H5932" s="524">
        <f>'[11]Depr Exp'!H5932</f>
        <v>0</v>
      </c>
      <c r="I5932" s="523">
        <f>'[11]Depr Exp'!I5932</f>
        <v>0</v>
      </c>
      <c r="J5932" s="305">
        <f>'[11]Depr Exp'!J5932</f>
        <v>0.2</v>
      </c>
      <c r="K5932" s="373">
        <f>'[11]Depr Exp'!K5932</f>
        <v>0</v>
      </c>
      <c r="L5932" s="524">
        <f>'[11]Depr Exp'!L5932</f>
        <v>0</v>
      </c>
      <c r="M5932" s="144"/>
      <c r="N5932" s="144"/>
    </row>
    <row r="5933" spans="1:14" ht="15.75" thickBot="1">
      <c r="A5933" s="159" t="str">
        <f>'[11]Depr Exp'!A5933</f>
        <v>E3912 GEN Computer Eq, Mint Farm Total</v>
      </c>
      <c r="B5933" s="144">
        <f>'[11]Depr Exp'!B5933</f>
        <v>0</v>
      </c>
      <c r="C5933" s="502" t="str">
        <f>'[11]Depr Exp'!C5933</f>
        <v>EGEN</v>
      </c>
      <c r="D5933" s="144"/>
      <c r="E5933" s="281" t="str">
        <f>'[11]Depr Exp'!E5933</f>
        <v>Total</v>
      </c>
      <c r="F5933" s="141">
        <f>'[11]Depr Exp'!F5933</f>
        <v>0</v>
      </c>
      <c r="G5933" s="252">
        <f>'[11]Depr Exp'!G5933</f>
        <v>0</v>
      </c>
      <c r="H5933" s="286">
        <f>'[11]Depr Exp'!H5933</f>
        <v>52513.79</v>
      </c>
      <c r="I5933" s="141">
        <f>'[11]Depr Exp'!I5933</f>
        <v>0</v>
      </c>
      <c r="J5933" s="252">
        <f>'[11]Depr Exp'!J5933</f>
        <v>0</v>
      </c>
      <c r="K5933" s="286">
        <f>'[11]Depr Exp'!K5933</f>
        <v>0</v>
      </c>
      <c r="L5933" s="286">
        <f>'[11]Depr Exp'!L5933</f>
        <v>-52513.79</v>
      </c>
      <c r="M5933" s="144"/>
      <c r="N5933" s="144"/>
    </row>
    <row r="5934" spans="1:14" ht="13.5" thickTop="1">
      <c r="A5934" s="144" t="str">
        <f>'[11]Depr Exp'!A5934</f>
        <v>E3912 GEN Computer Eq, new</v>
      </c>
      <c r="B5934" s="144" t="str">
        <f>'[11]Depr Exp'!B5934</f>
        <v>E3912 GEN Computer Eq, new-1</v>
      </c>
      <c r="C5934" s="144" t="str">
        <f>'[11]Depr Exp'!C5934</f>
        <v>403E</v>
      </c>
      <c r="D5934" s="144"/>
      <c r="E5934" s="282">
        <f>'[11]Depr Exp'!E5934</f>
        <v>43131</v>
      </c>
      <c r="F5934" s="523">
        <f>'[11]Depr Exp'!F5934</f>
        <v>16788604.59</v>
      </c>
      <c r="G5934" s="305">
        <f>'[11]Depr Exp'!G5934</f>
        <v>0.2</v>
      </c>
      <c r="H5934" s="524">
        <f>'[11]Depr Exp'!H5934</f>
        <v>279810.08</v>
      </c>
      <c r="I5934" s="523">
        <f>'[11]Depr Exp'!I5934</f>
        <v>16154703.060000001</v>
      </c>
      <c r="J5934" s="305">
        <f>'[11]Depr Exp'!J5934</f>
        <v>0.2</v>
      </c>
      <c r="K5934" s="373">
        <f>'[11]Depr Exp'!K5934</f>
        <v>269245.05100000004</v>
      </c>
      <c r="L5934" s="524">
        <f>'[11]Depr Exp'!L5934</f>
        <v>-10565.03</v>
      </c>
      <c r="M5934" s="144"/>
      <c r="N5934" s="144"/>
    </row>
    <row r="5935" spans="1:14">
      <c r="A5935" s="144" t="str">
        <f>'[11]Depr Exp'!A5935</f>
        <v>E3912 GEN Computer Eq, new</v>
      </c>
      <c r="B5935" s="144" t="str">
        <f>'[11]Depr Exp'!B5935</f>
        <v>E3912 GEN Computer Eq, new-2</v>
      </c>
      <c r="C5935" s="144" t="str">
        <f>'[11]Depr Exp'!C5935</f>
        <v>403E</v>
      </c>
      <c r="D5935" s="144"/>
      <c r="E5935" s="282">
        <f>'[11]Depr Exp'!E5935</f>
        <v>43159</v>
      </c>
      <c r="F5935" s="523">
        <f>'[11]Depr Exp'!F5935</f>
        <v>16908076.170000002</v>
      </c>
      <c r="G5935" s="305">
        <f>'[11]Depr Exp'!G5935</f>
        <v>0.2</v>
      </c>
      <c r="H5935" s="524">
        <f>'[11]Depr Exp'!H5935</f>
        <v>281801.27</v>
      </c>
      <c r="I5935" s="523">
        <f>'[11]Depr Exp'!I5935</f>
        <v>16154703.060000001</v>
      </c>
      <c r="J5935" s="305">
        <f>'[11]Depr Exp'!J5935</f>
        <v>0.2</v>
      </c>
      <c r="K5935" s="373">
        <f>'[11]Depr Exp'!K5935</f>
        <v>269245.05100000004</v>
      </c>
      <c r="L5935" s="524">
        <f>'[11]Depr Exp'!L5935</f>
        <v>-12556.22</v>
      </c>
      <c r="M5935" s="144"/>
      <c r="N5935" s="144"/>
    </row>
    <row r="5936" spans="1:14">
      <c r="A5936" s="144" t="str">
        <f>'[11]Depr Exp'!A5936</f>
        <v>E3912 GEN Computer Eq, new</v>
      </c>
      <c r="B5936" s="144" t="str">
        <f>'[11]Depr Exp'!B5936</f>
        <v>E3912 GEN Computer Eq, new-3</v>
      </c>
      <c r="C5936" s="144" t="str">
        <f>'[11]Depr Exp'!C5936</f>
        <v>403E</v>
      </c>
      <c r="D5936" s="144"/>
      <c r="E5936" s="282">
        <f>'[11]Depr Exp'!E5936</f>
        <v>43190</v>
      </c>
      <c r="F5936" s="523">
        <f>'[11]Depr Exp'!F5936</f>
        <v>17133969.710000001</v>
      </c>
      <c r="G5936" s="305">
        <f>'[11]Depr Exp'!G5936</f>
        <v>0.2</v>
      </c>
      <c r="H5936" s="524">
        <f>'[11]Depr Exp'!H5936</f>
        <v>285566.15999999997</v>
      </c>
      <c r="I5936" s="523">
        <f>'[11]Depr Exp'!I5936</f>
        <v>16154703.060000001</v>
      </c>
      <c r="J5936" s="305">
        <f>'[11]Depr Exp'!J5936</f>
        <v>0.2</v>
      </c>
      <c r="K5936" s="373">
        <f>'[11]Depr Exp'!K5936</f>
        <v>269245.05100000004</v>
      </c>
      <c r="L5936" s="524">
        <f>'[11]Depr Exp'!L5936</f>
        <v>-16321.11</v>
      </c>
      <c r="M5936" s="144"/>
      <c r="N5936" s="144"/>
    </row>
    <row r="5937" spans="1:14">
      <c r="A5937" s="144" t="str">
        <f>'[11]Depr Exp'!A5937</f>
        <v>E3912 GEN Computer Eq, new</v>
      </c>
      <c r="B5937" s="144" t="str">
        <f>'[11]Depr Exp'!B5937</f>
        <v>E3912 GEN Computer Eq, new-4</v>
      </c>
      <c r="C5937" s="144" t="str">
        <f>'[11]Depr Exp'!C5937</f>
        <v>403E</v>
      </c>
      <c r="D5937" s="144"/>
      <c r="E5937" s="282">
        <f>'[11]Depr Exp'!E5937</f>
        <v>43220</v>
      </c>
      <c r="F5937" s="523">
        <f>'[11]Depr Exp'!F5937</f>
        <v>17189041.829999998</v>
      </c>
      <c r="G5937" s="305">
        <f>'[11]Depr Exp'!G5937</f>
        <v>0.2</v>
      </c>
      <c r="H5937" s="524">
        <f>'[11]Depr Exp'!H5937</f>
        <v>286484.03000000003</v>
      </c>
      <c r="I5937" s="523">
        <f>'[11]Depr Exp'!I5937</f>
        <v>16154703.060000001</v>
      </c>
      <c r="J5937" s="305">
        <f>'[11]Depr Exp'!J5937</f>
        <v>0.2</v>
      </c>
      <c r="K5937" s="373">
        <f>'[11]Depr Exp'!K5937</f>
        <v>269245.05100000004</v>
      </c>
      <c r="L5937" s="524">
        <f>'[11]Depr Exp'!L5937</f>
        <v>-17238.98</v>
      </c>
      <c r="M5937" s="144"/>
      <c r="N5937" s="144"/>
    </row>
    <row r="5938" spans="1:14">
      <c r="A5938" s="144" t="str">
        <f>'[11]Depr Exp'!A5938</f>
        <v>E3912 GEN Computer Eq, new</v>
      </c>
      <c r="B5938" s="144" t="str">
        <f>'[11]Depr Exp'!B5938</f>
        <v>E3912 GEN Computer Eq, new-5</v>
      </c>
      <c r="C5938" s="144" t="str">
        <f>'[11]Depr Exp'!C5938</f>
        <v>403E</v>
      </c>
      <c r="D5938" s="144"/>
      <c r="E5938" s="282">
        <f>'[11]Depr Exp'!E5938</f>
        <v>43251</v>
      </c>
      <c r="F5938" s="523">
        <f>'[11]Depr Exp'!F5938</f>
        <v>15117676.49</v>
      </c>
      <c r="G5938" s="305">
        <f>'[11]Depr Exp'!G5938</f>
        <v>0.2</v>
      </c>
      <c r="H5938" s="524">
        <f>'[11]Depr Exp'!H5938</f>
        <v>251961.27</v>
      </c>
      <c r="I5938" s="523">
        <f>'[11]Depr Exp'!I5938</f>
        <v>16154703.060000001</v>
      </c>
      <c r="J5938" s="305">
        <f>'[11]Depr Exp'!J5938</f>
        <v>0.2</v>
      </c>
      <c r="K5938" s="373">
        <f>'[11]Depr Exp'!K5938</f>
        <v>269245.05100000004</v>
      </c>
      <c r="L5938" s="524">
        <f>'[11]Depr Exp'!L5938</f>
        <v>17283.78</v>
      </c>
      <c r="M5938" s="144"/>
      <c r="N5938" s="144"/>
    </row>
    <row r="5939" spans="1:14">
      <c r="A5939" s="144" t="str">
        <f>'[11]Depr Exp'!A5939</f>
        <v>E3912 GEN Computer Eq, new</v>
      </c>
      <c r="B5939" s="144" t="str">
        <f>'[11]Depr Exp'!B5939</f>
        <v>E3912 GEN Computer Eq, new-6</v>
      </c>
      <c r="C5939" s="144" t="str">
        <f>'[11]Depr Exp'!C5939</f>
        <v>403E</v>
      </c>
      <c r="D5939" s="144"/>
      <c r="E5939" s="282">
        <f>'[11]Depr Exp'!E5939</f>
        <v>43281</v>
      </c>
      <c r="F5939" s="523">
        <f>'[11]Depr Exp'!F5939</f>
        <v>13131697.82</v>
      </c>
      <c r="G5939" s="305">
        <f>'[11]Depr Exp'!G5939</f>
        <v>0.2</v>
      </c>
      <c r="H5939" s="524">
        <f>'[11]Depr Exp'!H5939</f>
        <v>218861.63</v>
      </c>
      <c r="I5939" s="523">
        <f>'[11]Depr Exp'!I5939</f>
        <v>16154703.060000001</v>
      </c>
      <c r="J5939" s="305">
        <f>'[11]Depr Exp'!J5939</f>
        <v>0.2</v>
      </c>
      <c r="K5939" s="373">
        <f>'[11]Depr Exp'!K5939</f>
        <v>269245.05100000004</v>
      </c>
      <c r="L5939" s="524">
        <f>'[11]Depr Exp'!L5939</f>
        <v>50383.42</v>
      </c>
      <c r="M5939" s="144"/>
      <c r="N5939" s="144"/>
    </row>
    <row r="5940" spans="1:14">
      <c r="A5940" s="144" t="str">
        <f>'[11]Depr Exp'!A5940</f>
        <v>E3912 GEN Computer Eq, new</v>
      </c>
      <c r="B5940" s="144" t="str">
        <f>'[11]Depr Exp'!B5940</f>
        <v>E3912 GEN Computer Eq, new-7</v>
      </c>
      <c r="C5940" s="144" t="str">
        <f>'[11]Depr Exp'!C5940</f>
        <v>403E</v>
      </c>
      <c r="D5940" s="144"/>
      <c r="E5940" s="282">
        <f>'[11]Depr Exp'!E5940</f>
        <v>43312</v>
      </c>
      <c r="F5940" s="523">
        <f>'[11]Depr Exp'!F5940</f>
        <v>13418027.970000001</v>
      </c>
      <c r="G5940" s="305">
        <f>'[11]Depr Exp'!G5940</f>
        <v>0.2</v>
      </c>
      <c r="H5940" s="524">
        <f>'[11]Depr Exp'!H5940</f>
        <v>223633.8</v>
      </c>
      <c r="I5940" s="523">
        <f>'[11]Depr Exp'!I5940</f>
        <v>16154703.060000001</v>
      </c>
      <c r="J5940" s="305">
        <f>'[11]Depr Exp'!J5940</f>
        <v>0.2</v>
      </c>
      <c r="K5940" s="373">
        <f>'[11]Depr Exp'!K5940</f>
        <v>269245.05100000004</v>
      </c>
      <c r="L5940" s="524">
        <f>'[11]Depr Exp'!L5940</f>
        <v>45611.25</v>
      </c>
      <c r="M5940" s="144"/>
      <c r="N5940" s="144"/>
    </row>
    <row r="5941" spans="1:14">
      <c r="A5941" s="144" t="str">
        <f>'[11]Depr Exp'!A5941</f>
        <v>E3912 GEN Computer Eq, new</v>
      </c>
      <c r="B5941" s="144" t="str">
        <f>'[11]Depr Exp'!B5941</f>
        <v>E3912 GEN Computer Eq, new-8</v>
      </c>
      <c r="C5941" s="144" t="str">
        <f>'[11]Depr Exp'!C5941</f>
        <v>403E</v>
      </c>
      <c r="D5941" s="144"/>
      <c r="E5941" s="282">
        <f>'[11]Depr Exp'!E5941</f>
        <v>43343</v>
      </c>
      <c r="F5941" s="523">
        <f>'[11]Depr Exp'!F5941</f>
        <v>13885539.220000001</v>
      </c>
      <c r="G5941" s="305">
        <f>'[11]Depr Exp'!G5941</f>
        <v>0.2</v>
      </c>
      <c r="H5941" s="524">
        <f>'[11]Depr Exp'!H5941</f>
        <v>231425.65</v>
      </c>
      <c r="I5941" s="523">
        <f>'[11]Depr Exp'!I5941</f>
        <v>16154703.060000001</v>
      </c>
      <c r="J5941" s="305">
        <f>'[11]Depr Exp'!J5941</f>
        <v>0.2</v>
      </c>
      <c r="K5941" s="373">
        <f>'[11]Depr Exp'!K5941</f>
        <v>269245.05100000004</v>
      </c>
      <c r="L5941" s="524">
        <f>'[11]Depr Exp'!L5941</f>
        <v>37819.4</v>
      </c>
      <c r="M5941" s="144"/>
      <c r="N5941" s="144"/>
    </row>
    <row r="5942" spans="1:14">
      <c r="A5942" s="144" t="str">
        <f>'[11]Depr Exp'!A5942</f>
        <v>E3912 GEN Computer Eq, new</v>
      </c>
      <c r="B5942" s="144" t="str">
        <f>'[11]Depr Exp'!B5942</f>
        <v>E3912 GEN Computer Eq, new-9</v>
      </c>
      <c r="C5942" s="144" t="str">
        <f>'[11]Depr Exp'!C5942</f>
        <v>403E</v>
      </c>
      <c r="D5942" s="144"/>
      <c r="E5942" s="282">
        <f>'[11]Depr Exp'!E5942</f>
        <v>43373</v>
      </c>
      <c r="F5942" s="523">
        <f>'[11]Depr Exp'!F5942</f>
        <v>14617485.380000001</v>
      </c>
      <c r="G5942" s="305">
        <f>'[11]Depr Exp'!G5942</f>
        <v>0.2</v>
      </c>
      <c r="H5942" s="524">
        <f>'[11]Depr Exp'!H5942</f>
        <v>243624.76</v>
      </c>
      <c r="I5942" s="523">
        <f>'[11]Depr Exp'!I5942</f>
        <v>16154703.060000001</v>
      </c>
      <c r="J5942" s="305">
        <f>'[11]Depr Exp'!J5942</f>
        <v>0.2</v>
      </c>
      <c r="K5942" s="373">
        <f>'[11]Depr Exp'!K5942</f>
        <v>269245.05100000004</v>
      </c>
      <c r="L5942" s="524">
        <f>'[11]Depr Exp'!L5942</f>
        <v>25620.29</v>
      </c>
      <c r="M5942" s="144"/>
      <c r="N5942" s="144"/>
    </row>
    <row r="5943" spans="1:14">
      <c r="A5943" s="144" t="str">
        <f>'[11]Depr Exp'!A5943</f>
        <v>E3912 GEN Computer Eq, new</v>
      </c>
      <c r="B5943" s="144" t="str">
        <f>'[11]Depr Exp'!B5943</f>
        <v>E3912 GEN Computer Eq, new-10</v>
      </c>
      <c r="C5943" s="144" t="str">
        <f>'[11]Depr Exp'!C5943</f>
        <v>403E</v>
      </c>
      <c r="D5943" s="144"/>
      <c r="E5943" s="282">
        <f>'[11]Depr Exp'!E5943</f>
        <v>43404</v>
      </c>
      <c r="F5943" s="523">
        <f>'[11]Depr Exp'!F5943</f>
        <v>15570129.33</v>
      </c>
      <c r="G5943" s="305">
        <f>'[11]Depr Exp'!G5943</f>
        <v>0.2</v>
      </c>
      <c r="H5943" s="524">
        <f>'[11]Depr Exp'!H5943</f>
        <v>259502.16</v>
      </c>
      <c r="I5943" s="523">
        <f>'[11]Depr Exp'!I5943</f>
        <v>16154703.060000001</v>
      </c>
      <c r="J5943" s="305">
        <f>'[11]Depr Exp'!J5943</f>
        <v>0.2</v>
      </c>
      <c r="K5943" s="373">
        <f>'[11]Depr Exp'!K5943</f>
        <v>269245.05100000004</v>
      </c>
      <c r="L5943" s="524">
        <f>'[11]Depr Exp'!L5943</f>
        <v>9742.89</v>
      </c>
      <c r="M5943" s="144"/>
      <c r="N5943" s="144"/>
    </row>
    <row r="5944" spans="1:14">
      <c r="A5944" s="144" t="str">
        <f>'[11]Depr Exp'!A5944</f>
        <v>E3912 GEN Computer Eq, new</v>
      </c>
      <c r="B5944" s="144" t="str">
        <f>'[11]Depr Exp'!B5944</f>
        <v>E3912 GEN Computer Eq, new-11</v>
      </c>
      <c r="C5944" s="144" t="str">
        <f>'[11]Depr Exp'!C5944</f>
        <v>403E</v>
      </c>
      <c r="D5944" s="144"/>
      <c r="E5944" s="282">
        <f>'[11]Depr Exp'!E5944</f>
        <v>43434</v>
      </c>
      <c r="F5944" s="523">
        <f>'[11]Depr Exp'!F5944</f>
        <v>16415429.470000001</v>
      </c>
      <c r="G5944" s="305">
        <f>'[11]Depr Exp'!G5944</f>
        <v>0.2</v>
      </c>
      <c r="H5944" s="524">
        <f>'[11]Depr Exp'!H5944</f>
        <v>273590.49</v>
      </c>
      <c r="I5944" s="523">
        <f>'[11]Depr Exp'!I5944</f>
        <v>16154703.060000001</v>
      </c>
      <c r="J5944" s="305">
        <f>'[11]Depr Exp'!J5944</f>
        <v>0.2</v>
      </c>
      <c r="K5944" s="373">
        <f>'[11]Depr Exp'!K5944</f>
        <v>269245.05100000004</v>
      </c>
      <c r="L5944" s="524">
        <f>'[11]Depr Exp'!L5944</f>
        <v>-4345.4399999999996</v>
      </c>
      <c r="M5944" s="144"/>
      <c r="N5944" s="144"/>
    </row>
    <row r="5945" spans="1:14">
      <c r="A5945" s="144" t="str">
        <f>'[11]Depr Exp'!A5945</f>
        <v>E3912 GEN Computer Eq, new</v>
      </c>
      <c r="B5945" s="144" t="str">
        <f>'[11]Depr Exp'!B5945</f>
        <v>E3912 GEN Computer Eq, new-12</v>
      </c>
      <c r="C5945" s="144" t="str">
        <f>'[11]Depr Exp'!C5945</f>
        <v>403E</v>
      </c>
      <c r="D5945" s="144"/>
      <c r="E5945" s="282">
        <f>'[11]Depr Exp'!E5945</f>
        <v>43465</v>
      </c>
      <c r="F5945" s="523">
        <f>'[11]Depr Exp'!F5945</f>
        <v>16154703.060000001</v>
      </c>
      <c r="G5945" s="305">
        <f>'[11]Depr Exp'!G5945</f>
        <v>0.2</v>
      </c>
      <c r="H5945" s="524">
        <f>'[11]Depr Exp'!H5945</f>
        <v>269245.05</v>
      </c>
      <c r="I5945" s="523">
        <f>'[11]Depr Exp'!I5945</f>
        <v>16154703.060000001</v>
      </c>
      <c r="J5945" s="305">
        <f>'[11]Depr Exp'!J5945</f>
        <v>0.2</v>
      </c>
      <c r="K5945" s="373">
        <f>'[11]Depr Exp'!K5945</f>
        <v>269245.05100000004</v>
      </c>
      <c r="L5945" s="524">
        <f>'[11]Depr Exp'!L5945</f>
        <v>0</v>
      </c>
      <c r="M5945" s="144"/>
      <c r="N5945" s="144"/>
    </row>
    <row r="5946" spans="1:14" ht="15.75" thickBot="1">
      <c r="A5946" s="159" t="str">
        <f>'[11]Depr Exp'!A5946</f>
        <v>E3912 GEN Computer Eq, new Total</v>
      </c>
      <c r="B5946" s="144">
        <f>'[11]Depr Exp'!B5946</f>
        <v>0</v>
      </c>
      <c r="C5946" s="502" t="str">
        <f>'[11]Depr Exp'!C5946</f>
        <v>EGEN</v>
      </c>
      <c r="D5946" s="144"/>
      <c r="E5946" s="281" t="str">
        <f>'[11]Depr Exp'!E5946</f>
        <v>Total</v>
      </c>
      <c r="F5946" s="141">
        <f>'[11]Depr Exp'!F5946</f>
        <v>0</v>
      </c>
      <c r="G5946" s="252">
        <f>'[11]Depr Exp'!G5946</f>
        <v>0</v>
      </c>
      <c r="H5946" s="286">
        <f>'[11]Depr Exp'!H5946</f>
        <v>3105506.3499999996</v>
      </c>
      <c r="I5946" s="141">
        <f>'[11]Depr Exp'!I5946</f>
        <v>0</v>
      </c>
      <c r="J5946" s="252">
        <f>'[11]Depr Exp'!J5946</f>
        <v>0</v>
      </c>
      <c r="K5946" s="286">
        <f>'[11]Depr Exp'!K5946</f>
        <v>3230940.6120000002</v>
      </c>
      <c r="L5946" s="286">
        <f>'[11]Depr Exp'!L5946</f>
        <v>125434.26</v>
      </c>
      <c r="M5946" s="144"/>
      <c r="N5946" s="144"/>
    </row>
    <row r="5947" spans="1:14" ht="13.5" thickTop="1">
      <c r="A5947" s="144" t="str">
        <f>'[11]Depr Exp'!A5947</f>
        <v>E3912 GEN Computer Eq, Snoqualmie 1</v>
      </c>
      <c r="B5947" s="144" t="str">
        <f>'[11]Depr Exp'!B5947</f>
        <v>E3912 GEN Computer Eq, Snoqualmie 1-1</v>
      </c>
      <c r="C5947" s="144" t="str">
        <f>'[11]Depr Exp'!C5947</f>
        <v>403E</v>
      </c>
      <c r="D5947" s="144"/>
      <c r="E5947" s="282">
        <f>'[11]Depr Exp'!E5947</f>
        <v>43131</v>
      </c>
      <c r="F5947" s="523">
        <f>'[11]Depr Exp'!F5947</f>
        <v>61994.98</v>
      </c>
      <c r="G5947" s="305">
        <f>'[11]Depr Exp'!G5947</f>
        <v>0.2</v>
      </c>
      <c r="H5947" s="524">
        <f>'[11]Depr Exp'!H5947</f>
        <v>1033.25</v>
      </c>
      <c r="I5947" s="523">
        <f>'[11]Depr Exp'!I5947</f>
        <v>30997.49</v>
      </c>
      <c r="J5947" s="305">
        <f>'[11]Depr Exp'!J5947</f>
        <v>0.2</v>
      </c>
      <c r="K5947" s="373">
        <f>'[11]Depr Exp'!K5947</f>
        <v>516.62483333333341</v>
      </c>
      <c r="L5947" s="524">
        <f>'[11]Depr Exp'!L5947</f>
        <v>-516.63</v>
      </c>
      <c r="M5947" s="144"/>
      <c r="N5947" s="144"/>
    </row>
    <row r="5948" spans="1:14">
      <c r="A5948" s="144" t="str">
        <f>'[11]Depr Exp'!A5948</f>
        <v>E3912 GEN Computer Eq, Snoqualmie 1</v>
      </c>
      <c r="B5948" s="144" t="str">
        <f>'[11]Depr Exp'!B5948</f>
        <v>E3912 GEN Computer Eq, Snoqualmie 1-2</v>
      </c>
      <c r="C5948" s="144" t="str">
        <f>'[11]Depr Exp'!C5948</f>
        <v>403E</v>
      </c>
      <c r="D5948" s="144"/>
      <c r="E5948" s="282">
        <f>'[11]Depr Exp'!E5948</f>
        <v>43159</v>
      </c>
      <c r="F5948" s="523">
        <f>'[11]Depr Exp'!F5948</f>
        <v>61994.98</v>
      </c>
      <c r="G5948" s="305">
        <f>'[11]Depr Exp'!G5948</f>
        <v>0.2</v>
      </c>
      <c r="H5948" s="524">
        <f>'[11]Depr Exp'!H5948</f>
        <v>1033.25</v>
      </c>
      <c r="I5948" s="523">
        <f>'[11]Depr Exp'!I5948</f>
        <v>30997.49</v>
      </c>
      <c r="J5948" s="305">
        <f>'[11]Depr Exp'!J5948</f>
        <v>0.2</v>
      </c>
      <c r="K5948" s="373">
        <f>'[11]Depr Exp'!K5948</f>
        <v>516.62483333333341</v>
      </c>
      <c r="L5948" s="524">
        <f>'[11]Depr Exp'!L5948</f>
        <v>-516.63</v>
      </c>
      <c r="M5948" s="144"/>
      <c r="N5948" s="144"/>
    </row>
    <row r="5949" spans="1:14">
      <c r="A5949" s="144" t="str">
        <f>'[11]Depr Exp'!A5949</f>
        <v>E3912 GEN Computer Eq, Snoqualmie 1</v>
      </c>
      <c r="B5949" s="144" t="str">
        <f>'[11]Depr Exp'!B5949</f>
        <v>E3912 GEN Computer Eq, Snoqualmie 1-3</v>
      </c>
      <c r="C5949" s="144" t="str">
        <f>'[11]Depr Exp'!C5949</f>
        <v>403E</v>
      </c>
      <c r="D5949" s="144"/>
      <c r="E5949" s="282">
        <f>'[11]Depr Exp'!E5949</f>
        <v>43190</v>
      </c>
      <c r="F5949" s="523">
        <f>'[11]Depr Exp'!F5949</f>
        <v>61994.98</v>
      </c>
      <c r="G5949" s="305">
        <f>'[11]Depr Exp'!G5949</f>
        <v>0.2</v>
      </c>
      <c r="H5949" s="524">
        <f>'[11]Depr Exp'!H5949</f>
        <v>1033.25</v>
      </c>
      <c r="I5949" s="523">
        <f>'[11]Depr Exp'!I5949</f>
        <v>30997.49</v>
      </c>
      <c r="J5949" s="305">
        <f>'[11]Depr Exp'!J5949</f>
        <v>0.2</v>
      </c>
      <c r="K5949" s="373">
        <f>'[11]Depr Exp'!K5949</f>
        <v>516.62483333333341</v>
      </c>
      <c r="L5949" s="524">
        <f>'[11]Depr Exp'!L5949</f>
        <v>-516.63</v>
      </c>
      <c r="M5949" s="144"/>
      <c r="N5949" s="144"/>
    </row>
    <row r="5950" spans="1:14">
      <c r="A5950" s="144" t="str">
        <f>'[11]Depr Exp'!A5950</f>
        <v>E3912 GEN Computer Eq, Snoqualmie 1</v>
      </c>
      <c r="B5950" s="144" t="str">
        <f>'[11]Depr Exp'!B5950</f>
        <v>E3912 GEN Computer Eq, Snoqualmie 1-4</v>
      </c>
      <c r="C5950" s="144" t="str">
        <f>'[11]Depr Exp'!C5950</f>
        <v>403E</v>
      </c>
      <c r="D5950" s="144"/>
      <c r="E5950" s="282">
        <f>'[11]Depr Exp'!E5950</f>
        <v>43220</v>
      </c>
      <c r="F5950" s="523">
        <f>'[11]Depr Exp'!F5950</f>
        <v>61994.98</v>
      </c>
      <c r="G5950" s="305">
        <f>'[11]Depr Exp'!G5950</f>
        <v>0.2</v>
      </c>
      <c r="H5950" s="524">
        <f>'[11]Depr Exp'!H5950</f>
        <v>1033.25</v>
      </c>
      <c r="I5950" s="523">
        <f>'[11]Depr Exp'!I5950</f>
        <v>30997.49</v>
      </c>
      <c r="J5950" s="305">
        <f>'[11]Depr Exp'!J5950</f>
        <v>0.2</v>
      </c>
      <c r="K5950" s="373">
        <f>'[11]Depr Exp'!K5950</f>
        <v>516.62483333333341</v>
      </c>
      <c r="L5950" s="524">
        <f>'[11]Depr Exp'!L5950</f>
        <v>-516.63</v>
      </c>
      <c r="M5950" s="144"/>
      <c r="N5950" s="144"/>
    </row>
    <row r="5951" spans="1:14">
      <c r="A5951" s="144" t="str">
        <f>'[11]Depr Exp'!A5951</f>
        <v>E3912 GEN Computer Eq, Snoqualmie 1</v>
      </c>
      <c r="B5951" s="144" t="str">
        <f>'[11]Depr Exp'!B5951</f>
        <v>E3912 GEN Computer Eq, Snoqualmie 1-5</v>
      </c>
      <c r="C5951" s="144" t="str">
        <f>'[11]Depr Exp'!C5951</f>
        <v>403E</v>
      </c>
      <c r="D5951" s="144"/>
      <c r="E5951" s="282">
        <f>'[11]Depr Exp'!E5951</f>
        <v>43251</v>
      </c>
      <c r="F5951" s="523">
        <f>'[11]Depr Exp'!F5951</f>
        <v>61994.98</v>
      </c>
      <c r="G5951" s="305">
        <f>'[11]Depr Exp'!G5951</f>
        <v>0.2</v>
      </c>
      <c r="H5951" s="524">
        <f>'[11]Depr Exp'!H5951</f>
        <v>1033.25</v>
      </c>
      <c r="I5951" s="523">
        <f>'[11]Depr Exp'!I5951</f>
        <v>30997.49</v>
      </c>
      <c r="J5951" s="305">
        <f>'[11]Depr Exp'!J5951</f>
        <v>0.2</v>
      </c>
      <c r="K5951" s="373">
        <f>'[11]Depr Exp'!K5951</f>
        <v>516.62483333333341</v>
      </c>
      <c r="L5951" s="524">
        <f>'[11]Depr Exp'!L5951</f>
        <v>-516.63</v>
      </c>
      <c r="M5951" s="144"/>
      <c r="N5951" s="144"/>
    </row>
    <row r="5952" spans="1:14">
      <c r="A5952" s="144" t="str">
        <f>'[11]Depr Exp'!A5952</f>
        <v>E3912 GEN Computer Eq, Snoqualmie 1</v>
      </c>
      <c r="B5952" s="144" t="str">
        <f>'[11]Depr Exp'!B5952</f>
        <v>E3912 GEN Computer Eq, Snoqualmie 1-6</v>
      </c>
      <c r="C5952" s="144" t="str">
        <f>'[11]Depr Exp'!C5952</f>
        <v>403E</v>
      </c>
      <c r="D5952" s="144"/>
      <c r="E5952" s="282">
        <f>'[11]Depr Exp'!E5952</f>
        <v>43281</v>
      </c>
      <c r="F5952" s="523">
        <f>'[11]Depr Exp'!F5952</f>
        <v>61994.98</v>
      </c>
      <c r="G5952" s="305">
        <f>'[11]Depr Exp'!G5952</f>
        <v>0.2</v>
      </c>
      <c r="H5952" s="524">
        <f>'[11]Depr Exp'!H5952</f>
        <v>1033.25</v>
      </c>
      <c r="I5952" s="523">
        <f>'[11]Depr Exp'!I5952</f>
        <v>30997.49</v>
      </c>
      <c r="J5952" s="305">
        <f>'[11]Depr Exp'!J5952</f>
        <v>0.2</v>
      </c>
      <c r="K5952" s="373">
        <f>'[11]Depr Exp'!K5952</f>
        <v>516.62483333333341</v>
      </c>
      <c r="L5952" s="524">
        <f>'[11]Depr Exp'!L5952</f>
        <v>-516.63</v>
      </c>
      <c r="M5952" s="144"/>
      <c r="N5952" s="144"/>
    </row>
    <row r="5953" spans="1:14">
      <c r="A5953" s="144" t="str">
        <f>'[11]Depr Exp'!A5953</f>
        <v>E3912 GEN Computer Eq, Snoqualmie 1</v>
      </c>
      <c r="B5953" s="144" t="str">
        <f>'[11]Depr Exp'!B5953</f>
        <v>E3912 GEN Computer Eq, Snoqualmie 1-7</v>
      </c>
      <c r="C5953" s="144" t="str">
        <f>'[11]Depr Exp'!C5953</f>
        <v>403E</v>
      </c>
      <c r="D5953" s="144"/>
      <c r="E5953" s="282">
        <f>'[11]Depr Exp'!E5953</f>
        <v>43312</v>
      </c>
      <c r="F5953" s="523">
        <f>'[11]Depr Exp'!F5953</f>
        <v>61994.98</v>
      </c>
      <c r="G5953" s="305">
        <f>'[11]Depr Exp'!G5953</f>
        <v>0.2</v>
      </c>
      <c r="H5953" s="524">
        <f>'[11]Depr Exp'!H5953</f>
        <v>1033.25</v>
      </c>
      <c r="I5953" s="523">
        <f>'[11]Depr Exp'!I5953</f>
        <v>30997.49</v>
      </c>
      <c r="J5953" s="305">
        <f>'[11]Depr Exp'!J5953</f>
        <v>0.2</v>
      </c>
      <c r="K5953" s="373">
        <f>'[11]Depr Exp'!K5953</f>
        <v>516.62483333333341</v>
      </c>
      <c r="L5953" s="524">
        <f>'[11]Depr Exp'!L5953</f>
        <v>-516.63</v>
      </c>
      <c r="M5953" s="144"/>
      <c r="N5953" s="144"/>
    </row>
    <row r="5954" spans="1:14">
      <c r="A5954" s="144" t="str">
        <f>'[11]Depr Exp'!A5954</f>
        <v>E3912 GEN Computer Eq, Snoqualmie 1</v>
      </c>
      <c r="B5954" s="144" t="str">
        <f>'[11]Depr Exp'!B5954</f>
        <v>E3912 GEN Computer Eq, Snoqualmie 1-8</v>
      </c>
      <c r="C5954" s="144" t="str">
        <f>'[11]Depr Exp'!C5954</f>
        <v>403E</v>
      </c>
      <c r="D5954" s="144"/>
      <c r="E5954" s="282">
        <f>'[11]Depr Exp'!E5954</f>
        <v>43343</v>
      </c>
      <c r="F5954" s="523">
        <f>'[11]Depr Exp'!F5954</f>
        <v>61994.98</v>
      </c>
      <c r="G5954" s="305">
        <f>'[11]Depr Exp'!G5954</f>
        <v>0.2</v>
      </c>
      <c r="H5954" s="524">
        <f>'[11]Depr Exp'!H5954</f>
        <v>1033.25</v>
      </c>
      <c r="I5954" s="523">
        <f>'[11]Depr Exp'!I5954</f>
        <v>30997.49</v>
      </c>
      <c r="J5954" s="305">
        <f>'[11]Depr Exp'!J5954</f>
        <v>0.2</v>
      </c>
      <c r="K5954" s="373">
        <f>'[11]Depr Exp'!K5954</f>
        <v>516.62483333333341</v>
      </c>
      <c r="L5954" s="524">
        <f>'[11]Depr Exp'!L5954</f>
        <v>-516.63</v>
      </c>
      <c r="M5954" s="144"/>
      <c r="N5954" s="144"/>
    </row>
    <row r="5955" spans="1:14">
      <c r="A5955" s="144" t="str">
        <f>'[11]Depr Exp'!A5955</f>
        <v>E3912 GEN Computer Eq, Snoqualmie 1</v>
      </c>
      <c r="B5955" s="144" t="str">
        <f>'[11]Depr Exp'!B5955</f>
        <v>E3912 GEN Computer Eq, Snoqualmie 1-9</v>
      </c>
      <c r="C5955" s="144" t="str">
        <f>'[11]Depr Exp'!C5955</f>
        <v>403E</v>
      </c>
      <c r="D5955" s="144"/>
      <c r="E5955" s="282">
        <f>'[11]Depr Exp'!E5955</f>
        <v>43373</v>
      </c>
      <c r="F5955" s="523">
        <f>'[11]Depr Exp'!F5955</f>
        <v>61994.98</v>
      </c>
      <c r="G5955" s="305">
        <f>'[11]Depr Exp'!G5955</f>
        <v>0.2</v>
      </c>
      <c r="H5955" s="524">
        <f>'[11]Depr Exp'!H5955</f>
        <v>1033.25</v>
      </c>
      <c r="I5955" s="523">
        <f>'[11]Depr Exp'!I5955</f>
        <v>30997.49</v>
      </c>
      <c r="J5955" s="305">
        <f>'[11]Depr Exp'!J5955</f>
        <v>0.2</v>
      </c>
      <c r="K5955" s="373">
        <f>'[11]Depr Exp'!K5955</f>
        <v>516.62483333333341</v>
      </c>
      <c r="L5955" s="524">
        <f>'[11]Depr Exp'!L5955</f>
        <v>-516.63</v>
      </c>
      <c r="M5955" s="144"/>
      <c r="N5955" s="144"/>
    </row>
    <row r="5956" spans="1:14">
      <c r="A5956" s="144" t="str">
        <f>'[11]Depr Exp'!A5956</f>
        <v>E3912 GEN Computer Eq, Snoqualmie 1</v>
      </c>
      <c r="B5956" s="144" t="str">
        <f>'[11]Depr Exp'!B5956</f>
        <v>E3912 GEN Computer Eq, Snoqualmie 1-10</v>
      </c>
      <c r="C5956" s="144" t="str">
        <f>'[11]Depr Exp'!C5956</f>
        <v>403E</v>
      </c>
      <c r="D5956" s="144"/>
      <c r="E5956" s="282">
        <f>'[11]Depr Exp'!E5956</f>
        <v>43404</v>
      </c>
      <c r="F5956" s="523">
        <f>'[11]Depr Exp'!F5956</f>
        <v>61994.98</v>
      </c>
      <c r="G5956" s="305">
        <f>'[11]Depr Exp'!G5956</f>
        <v>0.2</v>
      </c>
      <c r="H5956" s="524">
        <f>'[11]Depr Exp'!H5956</f>
        <v>1033.25</v>
      </c>
      <c r="I5956" s="523">
        <f>'[11]Depr Exp'!I5956</f>
        <v>30997.49</v>
      </c>
      <c r="J5956" s="305">
        <f>'[11]Depr Exp'!J5956</f>
        <v>0.2</v>
      </c>
      <c r="K5956" s="373">
        <f>'[11]Depr Exp'!K5956</f>
        <v>516.62483333333341</v>
      </c>
      <c r="L5956" s="524">
        <f>'[11]Depr Exp'!L5956</f>
        <v>-516.63</v>
      </c>
      <c r="M5956" s="144"/>
      <c r="N5956" s="144"/>
    </row>
    <row r="5957" spans="1:14">
      <c r="A5957" s="144" t="str">
        <f>'[11]Depr Exp'!A5957</f>
        <v>E3912 GEN Computer Eq, Snoqualmie 1</v>
      </c>
      <c r="B5957" s="144" t="str">
        <f>'[11]Depr Exp'!B5957</f>
        <v>E3912 GEN Computer Eq, Snoqualmie 1-11</v>
      </c>
      <c r="C5957" s="144" t="str">
        <f>'[11]Depr Exp'!C5957</f>
        <v>403E</v>
      </c>
      <c r="D5957" s="144"/>
      <c r="E5957" s="282">
        <f>'[11]Depr Exp'!E5957</f>
        <v>43434</v>
      </c>
      <c r="F5957" s="523">
        <f>'[11]Depr Exp'!F5957</f>
        <v>61994.98</v>
      </c>
      <c r="G5957" s="305">
        <f>'[11]Depr Exp'!G5957</f>
        <v>0.2</v>
      </c>
      <c r="H5957" s="524">
        <f>'[11]Depr Exp'!H5957</f>
        <v>1033.25</v>
      </c>
      <c r="I5957" s="523">
        <f>'[11]Depr Exp'!I5957</f>
        <v>30997.49</v>
      </c>
      <c r="J5957" s="305">
        <f>'[11]Depr Exp'!J5957</f>
        <v>0.2</v>
      </c>
      <c r="K5957" s="373">
        <f>'[11]Depr Exp'!K5957</f>
        <v>516.62483333333341</v>
      </c>
      <c r="L5957" s="524">
        <f>'[11]Depr Exp'!L5957</f>
        <v>-516.63</v>
      </c>
      <c r="M5957" s="144"/>
      <c r="N5957" s="144"/>
    </row>
    <row r="5958" spans="1:14">
      <c r="A5958" s="144" t="str">
        <f>'[11]Depr Exp'!A5958</f>
        <v>E3912 GEN Computer Eq, Snoqualmie 1</v>
      </c>
      <c r="B5958" s="144" t="str">
        <f>'[11]Depr Exp'!B5958</f>
        <v>E3912 GEN Computer Eq, Snoqualmie 1-12</v>
      </c>
      <c r="C5958" s="144" t="str">
        <f>'[11]Depr Exp'!C5958</f>
        <v>403E</v>
      </c>
      <c r="D5958" s="144"/>
      <c r="E5958" s="282">
        <f>'[11]Depr Exp'!E5958</f>
        <v>43465</v>
      </c>
      <c r="F5958" s="523">
        <f>'[11]Depr Exp'!F5958</f>
        <v>30997.49</v>
      </c>
      <c r="G5958" s="305">
        <f>'[11]Depr Exp'!G5958</f>
        <v>0.2</v>
      </c>
      <c r="H5958" s="524">
        <f>'[11]Depr Exp'!H5958</f>
        <v>516.62</v>
      </c>
      <c r="I5958" s="523">
        <f>'[11]Depr Exp'!I5958</f>
        <v>30997.49</v>
      </c>
      <c r="J5958" s="305">
        <f>'[11]Depr Exp'!J5958</f>
        <v>0.2</v>
      </c>
      <c r="K5958" s="373">
        <f>'[11]Depr Exp'!K5958</f>
        <v>516.62483333333341</v>
      </c>
      <c r="L5958" s="524">
        <f>'[11]Depr Exp'!L5958</f>
        <v>0</v>
      </c>
      <c r="M5958" s="144"/>
      <c r="N5958" s="144"/>
    </row>
    <row r="5959" spans="1:14" ht="15.75" thickBot="1">
      <c r="A5959" s="159" t="str">
        <f>'[11]Depr Exp'!A5959</f>
        <v>E3912 GEN Computer Eq, Snoqualmie 1 Total</v>
      </c>
      <c r="B5959" s="144">
        <f>'[11]Depr Exp'!B5959</f>
        <v>0</v>
      </c>
      <c r="C5959" s="502" t="str">
        <f>'[11]Depr Exp'!C5959</f>
        <v>EGEN</v>
      </c>
      <c r="D5959" s="144"/>
      <c r="E5959" s="281" t="str">
        <f>'[11]Depr Exp'!E5959</f>
        <v>Total</v>
      </c>
      <c r="F5959" s="141">
        <f>'[11]Depr Exp'!F5959</f>
        <v>0</v>
      </c>
      <c r="G5959" s="252">
        <f>'[11]Depr Exp'!G5959</f>
        <v>0</v>
      </c>
      <c r="H5959" s="286">
        <f>'[11]Depr Exp'!H5959</f>
        <v>11882.37</v>
      </c>
      <c r="I5959" s="141">
        <f>'[11]Depr Exp'!I5959</f>
        <v>0</v>
      </c>
      <c r="J5959" s="252">
        <f>'[11]Depr Exp'!J5959</f>
        <v>0</v>
      </c>
      <c r="K5959" s="286">
        <f>'[11]Depr Exp'!K5959</f>
        <v>6199.4980000000005</v>
      </c>
      <c r="L5959" s="286">
        <f>'[11]Depr Exp'!L5959</f>
        <v>-5682.87</v>
      </c>
      <c r="M5959" s="144"/>
      <c r="N5959" s="144"/>
    </row>
    <row r="5960" spans="1:14" ht="13.5" thickTop="1">
      <c r="A5960" s="144" t="str">
        <f>'[11]Depr Exp'!A5960</f>
        <v>E3912 GEN Computer Eq, Snoqualmie 2</v>
      </c>
      <c r="B5960" s="144" t="str">
        <f>'[11]Depr Exp'!B5960</f>
        <v>E3912 GEN Computer Eq, Snoqualmie 2-1</v>
      </c>
      <c r="C5960" s="144" t="str">
        <f>'[11]Depr Exp'!C5960</f>
        <v>403E</v>
      </c>
      <c r="D5960" s="144"/>
      <c r="E5960" s="282">
        <f>'[11]Depr Exp'!E5960</f>
        <v>43131</v>
      </c>
      <c r="F5960" s="523">
        <f>'[11]Depr Exp'!F5960</f>
        <v>46768.12</v>
      </c>
      <c r="G5960" s="305">
        <f>'[11]Depr Exp'!G5960</f>
        <v>0.2</v>
      </c>
      <c r="H5960" s="524">
        <f>'[11]Depr Exp'!H5960</f>
        <v>779.47</v>
      </c>
      <c r="I5960" s="523">
        <f>'[11]Depr Exp'!I5960</f>
        <v>23384.06</v>
      </c>
      <c r="J5960" s="305">
        <f>'[11]Depr Exp'!J5960</f>
        <v>0.2</v>
      </c>
      <c r="K5960" s="373">
        <f>'[11]Depr Exp'!K5960</f>
        <v>389.73433333333338</v>
      </c>
      <c r="L5960" s="524">
        <f>'[11]Depr Exp'!L5960</f>
        <v>-389.74</v>
      </c>
      <c r="M5960" s="144"/>
      <c r="N5960" s="144"/>
    </row>
    <row r="5961" spans="1:14">
      <c r="A5961" s="144" t="str">
        <f>'[11]Depr Exp'!A5961</f>
        <v>E3912 GEN Computer Eq, Snoqualmie 2</v>
      </c>
      <c r="B5961" s="144" t="str">
        <f>'[11]Depr Exp'!B5961</f>
        <v>E3912 GEN Computer Eq, Snoqualmie 2-2</v>
      </c>
      <c r="C5961" s="144" t="str">
        <f>'[11]Depr Exp'!C5961</f>
        <v>403E</v>
      </c>
      <c r="D5961" s="144"/>
      <c r="E5961" s="282">
        <f>'[11]Depr Exp'!E5961</f>
        <v>43159</v>
      </c>
      <c r="F5961" s="523">
        <f>'[11]Depr Exp'!F5961</f>
        <v>46768.12</v>
      </c>
      <c r="G5961" s="305">
        <f>'[11]Depr Exp'!G5961</f>
        <v>0.2</v>
      </c>
      <c r="H5961" s="524">
        <f>'[11]Depr Exp'!H5961</f>
        <v>779.47</v>
      </c>
      <c r="I5961" s="523">
        <f>'[11]Depr Exp'!I5961</f>
        <v>23384.06</v>
      </c>
      <c r="J5961" s="305">
        <f>'[11]Depr Exp'!J5961</f>
        <v>0.2</v>
      </c>
      <c r="K5961" s="373">
        <f>'[11]Depr Exp'!K5961</f>
        <v>389.73433333333338</v>
      </c>
      <c r="L5961" s="524">
        <f>'[11]Depr Exp'!L5961</f>
        <v>-389.74</v>
      </c>
      <c r="M5961" s="144"/>
      <c r="N5961" s="144"/>
    </row>
    <row r="5962" spans="1:14">
      <c r="A5962" s="144" t="str">
        <f>'[11]Depr Exp'!A5962</f>
        <v>E3912 GEN Computer Eq, Snoqualmie 2</v>
      </c>
      <c r="B5962" s="144" t="str">
        <f>'[11]Depr Exp'!B5962</f>
        <v>E3912 GEN Computer Eq, Snoqualmie 2-3</v>
      </c>
      <c r="C5962" s="144" t="str">
        <f>'[11]Depr Exp'!C5962</f>
        <v>403E</v>
      </c>
      <c r="D5962" s="144"/>
      <c r="E5962" s="282">
        <f>'[11]Depr Exp'!E5962</f>
        <v>43190</v>
      </c>
      <c r="F5962" s="523">
        <f>'[11]Depr Exp'!F5962</f>
        <v>46768.12</v>
      </c>
      <c r="G5962" s="305">
        <f>'[11]Depr Exp'!G5962</f>
        <v>0.2</v>
      </c>
      <c r="H5962" s="524">
        <f>'[11]Depr Exp'!H5962</f>
        <v>779.47</v>
      </c>
      <c r="I5962" s="523">
        <f>'[11]Depr Exp'!I5962</f>
        <v>23384.06</v>
      </c>
      <c r="J5962" s="305">
        <f>'[11]Depr Exp'!J5962</f>
        <v>0.2</v>
      </c>
      <c r="K5962" s="373">
        <f>'[11]Depr Exp'!K5962</f>
        <v>389.73433333333338</v>
      </c>
      <c r="L5962" s="524">
        <f>'[11]Depr Exp'!L5962</f>
        <v>-389.74</v>
      </c>
      <c r="M5962" s="144"/>
      <c r="N5962" s="144"/>
    </row>
    <row r="5963" spans="1:14">
      <c r="A5963" s="144" t="str">
        <f>'[11]Depr Exp'!A5963</f>
        <v>E3912 GEN Computer Eq, Snoqualmie 2</v>
      </c>
      <c r="B5963" s="144" t="str">
        <f>'[11]Depr Exp'!B5963</f>
        <v>E3912 GEN Computer Eq, Snoqualmie 2-4</v>
      </c>
      <c r="C5963" s="144" t="str">
        <f>'[11]Depr Exp'!C5963</f>
        <v>403E</v>
      </c>
      <c r="D5963" s="144"/>
      <c r="E5963" s="282">
        <f>'[11]Depr Exp'!E5963</f>
        <v>43220</v>
      </c>
      <c r="F5963" s="523">
        <f>'[11]Depr Exp'!F5963</f>
        <v>46768.12</v>
      </c>
      <c r="G5963" s="305">
        <f>'[11]Depr Exp'!G5963</f>
        <v>0.2</v>
      </c>
      <c r="H5963" s="524">
        <f>'[11]Depr Exp'!H5963</f>
        <v>779.47</v>
      </c>
      <c r="I5963" s="523">
        <f>'[11]Depr Exp'!I5963</f>
        <v>23384.06</v>
      </c>
      <c r="J5963" s="305">
        <f>'[11]Depr Exp'!J5963</f>
        <v>0.2</v>
      </c>
      <c r="K5963" s="373">
        <f>'[11]Depr Exp'!K5963</f>
        <v>389.73433333333338</v>
      </c>
      <c r="L5963" s="524">
        <f>'[11]Depr Exp'!L5963</f>
        <v>-389.74</v>
      </c>
      <c r="M5963" s="144"/>
      <c r="N5963" s="144"/>
    </row>
    <row r="5964" spans="1:14">
      <c r="A5964" s="144" t="str">
        <f>'[11]Depr Exp'!A5964</f>
        <v>E3912 GEN Computer Eq, Snoqualmie 2</v>
      </c>
      <c r="B5964" s="144" t="str">
        <f>'[11]Depr Exp'!B5964</f>
        <v>E3912 GEN Computer Eq, Snoqualmie 2-5</v>
      </c>
      <c r="C5964" s="144" t="str">
        <f>'[11]Depr Exp'!C5964</f>
        <v>403E</v>
      </c>
      <c r="D5964" s="144"/>
      <c r="E5964" s="282">
        <f>'[11]Depr Exp'!E5964</f>
        <v>43251</v>
      </c>
      <c r="F5964" s="523">
        <f>'[11]Depr Exp'!F5964</f>
        <v>46768.12</v>
      </c>
      <c r="G5964" s="305">
        <f>'[11]Depr Exp'!G5964</f>
        <v>0.2</v>
      </c>
      <c r="H5964" s="524">
        <f>'[11]Depr Exp'!H5964</f>
        <v>779.47</v>
      </c>
      <c r="I5964" s="523">
        <f>'[11]Depr Exp'!I5964</f>
        <v>23384.06</v>
      </c>
      <c r="J5964" s="305">
        <f>'[11]Depr Exp'!J5964</f>
        <v>0.2</v>
      </c>
      <c r="K5964" s="373">
        <f>'[11]Depr Exp'!K5964</f>
        <v>389.73433333333338</v>
      </c>
      <c r="L5964" s="524">
        <f>'[11]Depr Exp'!L5964</f>
        <v>-389.74</v>
      </c>
      <c r="M5964" s="144"/>
      <c r="N5964" s="144"/>
    </row>
    <row r="5965" spans="1:14">
      <c r="A5965" s="144" t="str">
        <f>'[11]Depr Exp'!A5965</f>
        <v>E3912 GEN Computer Eq, Snoqualmie 2</v>
      </c>
      <c r="B5965" s="144" t="str">
        <f>'[11]Depr Exp'!B5965</f>
        <v>E3912 GEN Computer Eq, Snoqualmie 2-6</v>
      </c>
      <c r="C5965" s="144" t="str">
        <f>'[11]Depr Exp'!C5965</f>
        <v>403E</v>
      </c>
      <c r="D5965" s="144"/>
      <c r="E5965" s="282">
        <f>'[11]Depr Exp'!E5965</f>
        <v>43281</v>
      </c>
      <c r="F5965" s="523">
        <f>'[11]Depr Exp'!F5965</f>
        <v>46768.12</v>
      </c>
      <c r="G5965" s="305">
        <f>'[11]Depr Exp'!G5965</f>
        <v>0.2</v>
      </c>
      <c r="H5965" s="524">
        <f>'[11]Depr Exp'!H5965</f>
        <v>779.47</v>
      </c>
      <c r="I5965" s="523">
        <f>'[11]Depr Exp'!I5965</f>
        <v>23384.06</v>
      </c>
      <c r="J5965" s="305">
        <f>'[11]Depr Exp'!J5965</f>
        <v>0.2</v>
      </c>
      <c r="K5965" s="373">
        <f>'[11]Depr Exp'!K5965</f>
        <v>389.73433333333338</v>
      </c>
      <c r="L5965" s="524">
        <f>'[11]Depr Exp'!L5965</f>
        <v>-389.74</v>
      </c>
      <c r="M5965" s="144"/>
      <c r="N5965" s="144"/>
    </row>
    <row r="5966" spans="1:14">
      <c r="A5966" s="144" t="str">
        <f>'[11]Depr Exp'!A5966</f>
        <v>E3912 GEN Computer Eq, Snoqualmie 2</v>
      </c>
      <c r="B5966" s="144" t="str">
        <f>'[11]Depr Exp'!B5966</f>
        <v>E3912 GEN Computer Eq, Snoqualmie 2-7</v>
      </c>
      <c r="C5966" s="144" t="str">
        <f>'[11]Depr Exp'!C5966</f>
        <v>403E</v>
      </c>
      <c r="D5966" s="144"/>
      <c r="E5966" s="282">
        <f>'[11]Depr Exp'!E5966</f>
        <v>43312</v>
      </c>
      <c r="F5966" s="523">
        <f>'[11]Depr Exp'!F5966</f>
        <v>46768.12</v>
      </c>
      <c r="G5966" s="305">
        <f>'[11]Depr Exp'!G5966</f>
        <v>0.2</v>
      </c>
      <c r="H5966" s="524">
        <f>'[11]Depr Exp'!H5966</f>
        <v>779.47</v>
      </c>
      <c r="I5966" s="523">
        <f>'[11]Depr Exp'!I5966</f>
        <v>23384.06</v>
      </c>
      <c r="J5966" s="305">
        <f>'[11]Depr Exp'!J5966</f>
        <v>0.2</v>
      </c>
      <c r="K5966" s="373">
        <f>'[11]Depr Exp'!K5966</f>
        <v>389.73433333333338</v>
      </c>
      <c r="L5966" s="524">
        <f>'[11]Depr Exp'!L5966</f>
        <v>-389.74</v>
      </c>
      <c r="M5966" s="144"/>
      <c r="N5966" s="144"/>
    </row>
    <row r="5967" spans="1:14">
      <c r="A5967" s="144" t="str">
        <f>'[11]Depr Exp'!A5967</f>
        <v>E3912 GEN Computer Eq, Snoqualmie 2</v>
      </c>
      <c r="B5967" s="144" t="str">
        <f>'[11]Depr Exp'!B5967</f>
        <v>E3912 GEN Computer Eq, Snoqualmie 2-8</v>
      </c>
      <c r="C5967" s="144" t="str">
        <f>'[11]Depr Exp'!C5967</f>
        <v>403E</v>
      </c>
      <c r="D5967" s="144"/>
      <c r="E5967" s="282">
        <f>'[11]Depr Exp'!E5967</f>
        <v>43343</v>
      </c>
      <c r="F5967" s="523">
        <f>'[11]Depr Exp'!F5967</f>
        <v>46768.12</v>
      </c>
      <c r="G5967" s="305">
        <f>'[11]Depr Exp'!G5967</f>
        <v>0.2</v>
      </c>
      <c r="H5967" s="524">
        <f>'[11]Depr Exp'!H5967</f>
        <v>779.47</v>
      </c>
      <c r="I5967" s="523">
        <f>'[11]Depr Exp'!I5967</f>
        <v>23384.06</v>
      </c>
      <c r="J5967" s="305">
        <f>'[11]Depr Exp'!J5967</f>
        <v>0.2</v>
      </c>
      <c r="K5967" s="373">
        <f>'[11]Depr Exp'!K5967</f>
        <v>389.73433333333338</v>
      </c>
      <c r="L5967" s="524">
        <f>'[11]Depr Exp'!L5967</f>
        <v>-389.74</v>
      </c>
      <c r="M5967" s="144"/>
      <c r="N5967" s="144"/>
    </row>
    <row r="5968" spans="1:14">
      <c r="A5968" s="144" t="str">
        <f>'[11]Depr Exp'!A5968</f>
        <v>E3912 GEN Computer Eq, Snoqualmie 2</v>
      </c>
      <c r="B5968" s="144" t="str">
        <f>'[11]Depr Exp'!B5968</f>
        <v>E3912 GEN Computer Eq, Snoqualmie 2-9</v>
      </c>
      <c r="C5968" s="144" t="str">
        <f>'[11]Depr Exp'!C5968</f>
        <v>403E</v>
      </c>
      <c r="D5968" s="144"/>
      <c r="E5968" s="282">
        <f>'[11]Depr Exp'!E5968</f>
        <v>43373</v>
      </c>
      <c r="F5968" s="523">
        <f>'[11]Depr Exp'!F5968</f>
        <v>46768.12</v>
      </c>
      <c r="G5968" s="305">
        <f>'[11]Depr Exp'!G5968</f>
        <v>0.2</v>
      </c>
      <c r="H5968" s="524">
        <f>'[11]Depr Exp'!H5968</f>
        <v>779.47</v>
      </c>
      <c r="I5968" s="523">
        <f>'[11]Depr Exp'!I5968</f>
        <v>23384.06</v>
      </c>
      <c r="J5968" s="305">
        <f>'[11]Depr Exp'!J5968</f>
        <v>0.2</v>
      </c>
      <c r="K5968" s="373">
        <f>'[11]Depr Exp'!K5968</f>
        <v>389.73433333333338</v>
      </c>
      <c r="L5968" s="524">
        <f>'[11]Depr Exp'!L5968</f>
        <v>-389.74</v>
      </c>
      <c r="M5968" s="144"/>
      <c r="N5968" s="144"/>
    </row>
    <row r="5969" spans="1:14">
      <c r="A5969" s="144" t="str">
        <f>'[11]Depr Exp'!A5969</f>
        <v>E3912 GEN Computer Eq, Snoqualmie 2</v>
      </c>
      <c r="B5969" s="144" t="str">
        <f>'[11]Depr Exp'!B5969</f>
        <v>E3912 GEN Computer Eq, Snoqualmie 2-10</v>
      </c>
      <c r="C5969" s="144" t="str">
        <f>'[11]Depr Exp'!C5969</f>
        <v>403E</v>
      </c>
      <c r="D5969" s="144"/>
      <c r="E5969" s="282">
        <f>'[11]Depr Exp'!E5969</f>
        <v>43404</v>
      </c>
      <c r="F5969" s="523">
        <f>'[11]Depr Exp'!F5969</f>
        <v>46768.12</v>
      </c>
      <c r="G5969" s="305">
        <f>'[11]Depr Exp'!G5969</f>
        <v>0.2</v>
      </c>
      <c r="H5969" s="524">
        <f>'[11]Depr Exp'!H5969</f>
        <v>779.47</v>
      </c>
      <c r="I5969" s="523">
        <f>'[11]Depr Exp'!I5969</f>
        <v>23384.06</v>
      </c>
      <c r="J5969" s="305">
        <f>'[11]Depr Exp'!J5969</f>
        <v>0.2</v>
      </c>
      <c r="K5969" s="373">
        <f>'[11]Depr Exp'!K5969</f>
        <v>389.73433333333338</v>
      </c>
      <c r="L5969" s="524">
        <f>'[11]Depr Exp'!L5969</f>
        <v>-389.74</v>
      </c>
      <c r="M5969" s="144"/>
      <c r="N5969" s="144"/>
    </row>
    <row r="5970" spans="1:14">
      <c r="A5970" s="144" t="str">
        <f>'[11]Depr Exp'!A5970</f>
        <v>E3912 GEN Computer Eq, Snoqualmie 2</v>
      </c>
      <c r="B5970" s="144" t="str">
        <f>'[11]Depr Exp'!B5970</f>
        <v>E3912 GEN Computer Eq, Snoqualmie 2-11</v>
      </c>
      <c r="C5970" s="144" t="str">
        <f>'[11]Depr Exp'!C5970</f>
        <v>403E</v>
      </c>
      <c r="D5970" s="144"/>
      <c r="E5970" s="282">
        <f>'[11]Depr Exp'!E5970</f>
        <v>43434</v>
      </c>
      <c r="F5970" s="523">
        <f>'[11]Depr Exp'!F5970</f>
        <v>46768.12</v>
      </c>
      <c r="G5970" s="305">
        <f>'[11]Depr Exp'!G5970</f>
        <v>0.2</v>
      </c>
      <c r="H5970" s="524">
        <f>'[11]Depr Exp'!H5970</f>
        <v>779.47</v>
      </c>
      <c r="I5970" s="523">
        <f>'[11]Depr Exp'!I5970</f>
        <v>23384.06</v>
      </c>
      <c r="J5970" s="305">
        <f>'[11]Depr Exp'!J5970</f>
        <v>0.2</v>
      </c>
      <c r="K5970" s="373">
        <f>'[11]Depr Exp'!K5970</f>
        <v>389.73433333333338</v>
      </c>
      <c r="L5970" s="524">
        <f>'[11]Depr Exp'!L5970</f>
        <v>-389.74</v>
      </c>
      <c r="M5970" s="144"/>
      <c r="N5970" s="144"/>
    </row>
    <row r="5971" spans="1:14">
      <c r="A5971" s="144" t="str">
        <f>'[11]Depr Exp'!A5971</f>
        <v>E3912 GEN Computer Eq, Snoqualmie 2</v>
      </c>
      <c r="B5971" s="144" t="str">
        <f>'[11]Depr Exp'!B5971</f>
        <v>E3912 GEN Computer Eq, Snoqualmie 2-12</v>
      </c>
      <c r="C5971" s="144" t="str">
        <f>'[11]Depr Exp'!C5971</f>
        <v>403E</v>
      </c>
      <c r="D5971" s="144"/>
      <c r="E5971" s="282">
        <f>'[11]Depr Exp'!E5971</f>
        <v>43465</v>
      </c>
      <c r="F5971" s="523">
        <f>'[11]Depr Exp'!F5971</f>
        <v>23384.06</v>
      </c>
      <c r="G5971" s="305">
        <f>'[11]Depr Exp'!G5971</f>
        <v>0.2</v>
      </c>
      <c r="H5971" s="524">
        <f>'[11]Depr Exp'!H5971</f>
        <v>389.73</v>
      </c>
      <c r="I5971" s="523">
        <f>'[11]Depr Exp'!I5971</f>
        <v>23384.06</v>
      </c>
      <c r="J5971" s="305">
        <f>'[11]Depr Exp'!J5971</f>
        <v>0.2</v>
      </c>
      <c r="K5971" s="373">
        <f>'[11]Depr Exp'!K5971</f>
        <v>389.73433333333338</v>
      </c>
      <c r="L5971" s="524">
        <f>'[11]Depr Exp'!L5971</f>
        <v>0</v>
      </c>
      <c r="M5971" s="144"/>
      <c r="N5971" s="144"/>
    </row>
    <row r="5972" spans="1:14" ht="15.75" thickBot="1">
      <c r="A5972" s="159" t="str">
        <f>'[11]Depr Exp'!A5972</f>
        <v>E3912 GEN Computer Eq, Snoqualmie 2 Total</v>
      </c>
      <c r="B5972" s="144">
        <f>'[11]Depr Exp'!B5972</f>
        <v>0</v>
      </c>
      <c r="C5972" s="502" t="str">
        <f>'[11]Depr Exp'!C5972</f>
        <v>EGEN</v>
      </c>
      <c r="D5972" s="144"/>
      <c r="E5972" s="281" t="str">
        <f>'[11]Depr Exp'!E5972</f>
        <v>Total</v>
      </c>
      <c r="F5972" s="141">
        <f>'[11]Depr Exp'!F5972</f>
        <v>0</v>
      </c>
      <c r="G5972" s="252">
        <f>'[11]Depr Exp'!G5972</f>
        <v>0</v>
      </c>
      <c r="H5972" s="286">
        <f>'[11]Depr Exp'!H5972</f>
        <v>8963.9000000000015</v>
      </c>
      <c r="I5972" s="141">
        <f>'[11]Depr Exp'!I5972</f>
        <v>0</v>
      </c>
      <c r="J5972" s="252">
        <f>'[11]Depr Exp'!J5972</f>
        <v>0</v>
      </c>
      <c r="K5972" s="286">
        <f>'[11]Depr Exp'!K5972</f>
        <v>4676.8120000000008</v>
      </c>
      <c r="L5972" s="286">
        <f>'[11]Depr Exp'!L5972</f>
        <v>-4287.09</v>
      </c>
      <c r="M5972" s="144"/>
      <c r="N5972" s="144"/>
    </row>
    <row r="5973" spans="1:14" ht="13.5" thickTop="1">
      <c r="A5973" s="144" t="str">
        <f>'[11]Depr Exp'!A5973</f>
        <v>E3912 GEN Computer Eq, WHH #2-3</v>
      </c>
      <c r="B5973" s="144" t="str">
        <f>'[11]Depr Exp'!B5973</f>
        <v>E3912 GEN Computer Eq, WHH #2-3-1</v>
      </c>
      <c r="C5973" s="144" t="str">
        <f>'[11]Depr Exp'!C5973</f>
        <v>403E</v>
      </c>
      <c r="D5973" s="144"/>
      <c r="E5973" s="282">
        <f>'[11]Depr Exp'!E5973</f>
        <v>43131</v>
      </c>
      <c r="F5973" s="523">
        <f>'[11]Depr Exp'!F5973</f>
        <v>71743.63</v>
      </c>
      <c r="G5973" s="305">
        <f>'[11]Depr Exp'!G5973</f>
        <v>0.2</v>
      </c>
      <c r="H5973" s="524">
        <f>'[11]Depr Exp'!H5973</f>
        <v>1195.73</v>
      </c>
      <c r="I5973" s="523">
        <f>'[11]Depr Exp'!I5973</f>
        <v>71743.63</v>
      </c>
      <c r="J5973" s="305">
        <f>'[11]Depr Exp'!J5973</f>
        <v>0.2</v>
      </c>
      <c r="K5973" s="373">
        <f>'[11]Depr Exp'!K5973</f>
        <v>1195.7271666666668</v>
      </c>
      <c r="L5973" s="524">
        <f>'[11]Depr Exp'!L5973</f>
        <v>0</v>
      </c>
      <c r="M5973" s="144"/>
      <c r="N5973" s="144"/>
    </row>
    <row r="5974" spans="1:14">
      <c r="A5974" s="144" t="str">
        <f>'[11]Depr Exp'!A5974</f>
        <v>E3912 GEN Computer Eq, WHH #2-3</v>
      </c>
      <c r="B5974" s="144" t="str">
        <f>'[11]Depr Exp'!B5974</f>
        <v>E3912 GEN Computer Eq, WHH #2-3-2</v>
      </c>
      <c r="C5974" s="144" t="str">
        <f>'[11]Depr Exp'!C5974</f>
        <v>403E</v>
      </c>
      <c r="D5974" s="144"/>
      <c r="E5974" s="282">
        <f>'[11]Depr Exp'!E5974</f>
        <v>43159</v>
      </c>
      <c r="F5974" s="523">
        <f>'[11]Depr Exp'!F5974</f>
        <v>71743.63</v>
      </c>
      <c r="G5974" s="305">
        <f>'[11]Depr Exp'!G5974</f>
        <v>0.2</v>
      </c>
      <c r="H5974" s="524">
        <f>'[11]Depr Exp'!H5974</f>
        <v>1195.73</v>
      </c>
      <c r="I5974" s="523">
        <f>'[11]Depr Exp'!I5974</f>
        <v>71743.63</v>
      </c>
      <c r="J5974" s="305">
        <f>'[11]Depr Exp'!J5974</f>
        <v>0.2</v>
      </c>
      <c r="K5974" s="373">
        <f>'[11]Depr Exp'!K5974</f>
        <v>1195.7271666666668</v>
      </c>
      <c r="L5974" s="524">
        <f>'[11]Depr Exp'!L5974</f>
        <v>0</v>
      </c>
      <c r="M5974" s="144"/>
      <c r="N5974" s="144"/>
    </row>
    <row r="5975" spans="1:14">
      <c r="A5975" s="144" t="str">
        <f>'[11]Depr Exp'!A5975</f>
        <v>E3912 GEN Computer Eq, WHH #2-3</v>
      </c>
      <c r="B5975" s="144" t="str">
        <f>'[11]Depr Exp'!B5975</f>
        <v>E3912 GEN Computer Eq, WHH #2-3-3</v>
      </c>
      <c r="C5975" s="144" t="str">
        <f>'[11]Depr Exp'!C5975</f>
        <v>403E</v>
      </c>
      <c r="D5975" s="144"/>
      <c r="E5975" s="282">
        <f>'[11]Depr Exp'!E5975</f>
        <v>43190</v>
      </c>
      <c r="F5975" s="523">
        <f>'[11]Depr Exp'!F5975</f>
        <v>71743.63</v>
      </c>
      <c r="G5975" s="305">
        <f>'[11]Depr Exp'!G5975</f>
        <v>0.2</v>
      </c>
      <c r="H5975" s="524">
        <f>'[11]Depr Exp'!H5975</f>
        <v>1195.73</v>
      </c>
      <c r="I5975" s="523">
        <f>'[11]Depr Exp'!I5975</f>
        <v>71743.63</v>
      </c>
      <c r="J5975" s="305">
        <f>'[11]Depr Exp'!J5975</f>
        <v>0.2</v>
      </c>
      <c r="K5975" s="373">
        <f>'[11]Depr Exp'!K5975</f>
        <v>1195.7271666666668</v>
      </c>
      <c r="L5975" s="524">
        <f>'[11]Depr Exp'!L5975</f>
        <v>0</v>
      </c>
      <c r="M5975" s="144"/>
      <c r="N5975" s="144"/>
    </row>
    <row r="5976" spans="1:14">
      <c r="A5976" s="144" t="str">
        <f>'[11]Depr Exp'!A5976</f>
        <v>E3912 GEN Computer Eq, WHH #2-3</v>
      </c>
      <c r="B5976" s="144" t="str">
        <f>'[11]Depr Exp'!B5976</f>
        <v>E3912 GEN Computer Eq, WHH #2-3-4</v>
      </c>
      <c r="C5976" s="144" t="str">
        <f>'[11]Depr Exp'!C5976</f>
        <v>403E</v>
      </c>
      <c r="D5976" s="144"/>
      <c r="E5976" s="282">
        <f>'[11]Depr Exp'!E5976</f>
        <v>43220</v>
      </c>
      <c r="F5976" s="523">
        <f>'[11]Depr Exp'!F5976</f>
        <v>71743.63</v>
      </c>
      <c r="G5976" s="305">
        <f>'[11]Depr Exp'!G5976</f>
        <v>0.2</v>
      </c>
      <c r="H5976" s="524">
        <f>'[11]Depr Exp'!H5976</f>
        <v>1195.73</v>
      </c>
      <c r="I5976" s="523">
        <f>'[11]Depr Exp'!I5976</f>
        <v>71743.63</v>
      </c>
      <c r="J5976" s="305">
        <f>'[11]Depr Exp'!J5976</f>
        <v>0.2</v>
      </c>
      <c r="K5976" s="373">
        <f>'[11]Depr Exp'!K5976</f>
        <v>1195.7271666666668</v>
      </c>
      <c r="L5976" s="524">
        <f>'[11]Depr Exp'!L5976</f>
        <v>0</v>
      </c>
      <c r="M5976" s="144"/>
      <c r="N5976" s="144"/>
    </row>
    <row r="5977" spans="1:14">
      <c r="A5977" s="144" t="str">
        <f>'[11]Depr Exp'!A5977</f>
        <v>E3912 GEN Computer Eq, WHH #2-3</v>
      </c>
      <c r="B5977" s="144" t="str">
        <f>'[11]Depr Exp'!B5977</f>
        <v>E3912 GEN Computer Eq, WHH #2-3-5</v>
      </c>
      <c r="C5977" s="144" t="str">
        <f>'[11]Depr Exp'!C5977</f>
        <v>403E</v>
      </c>
      <c r="D5977" s="144"/>
      <c r="E5977" s="282">
        <f>'[11]Depr Exp'!E5977</f>
        <v>43251</v>
      </c>
      <c r="F5977" s="523">
        <f>'[11]Depr Exp'!F5977</f>
        <v>71743.63</v>
      </c>
      <c r="G5977" s="305">
        <f>'[11]Depr Exp'!G5977</f>
        <v>0.2</v>
      </c>
      <c r="H5977" s="524">
        <f>'[11]Depr Exp'!H5977</f>
        <v>1195.73</v>
      </c>
      <c r="I5977" s="523">
        <f>'[11]Depr Exp'!I5977</f>
        <v>71743.63</v>
      </c>
      <c r="J5977" s="305">
        <f>'[11]Depr Exp'!J5977</f>
        <v>0.2</v>
      </c>
      <c r="K5977" s="373">
        <f>'[11]Depr Exp'!K5977</f>
        <v>1195.7271666666668</v>
      </c>
      <c r="L5977" s="524">
        <f>'[11]Depr Exp'!L5977</f>
        <v>0</v>
      </c>
      <c r="M5977" s="144"/>
      <c r="N5977" s="144"/>
    </row>
    <row r="5978" spans="1:14">
      <c r="A5978" s="144" t="str">
        <f>'[11]Depr Exp'!A5978</f>
        <v>E3912 GEN Computer Eq, WHH #2-3</v>
      </c>
      <c r="B5978" s="144" t="str">
        <f>'[11]Depr Exp'!B5978</f>
        <v>E3912 GEN Computer Eq, WHH #2-3-6</v>
      </c>
      <c r="C5978" s="144" t="str">
        <f>'[11]Depr Exp'!C5978</f>
        <v>403E</v>
      </c>
      <c r="D5978" s="144"/>
      <c r="E5978" s="282">
        <f>'[11]Depr Exp'!E5978</f>
        <v>43281</v>
      </c>
      <c r="F5978" s="523">
        <f>'[11]Depr Exp'!F5978</f>
        <v>71743.63</v>
      </c>
      <c r="G5978" s="305">
        <f>'[11]Depr Exp'!G5978</f>
        <v>0.2</v>
      </c>
      <c r="H5978" s="524">
        <f>'[11]Depr Exp'!H5978</f>
        <v>1195.73</v>
      </c>
      <c r="I5978" s="523">
        <f>'[11]Depr Exp'!I5978</f>
        <v>71743.63</v>
      </c>
      <c r="J5978" s="305">
        <f>'[11]Depr Exp'!J5978</f>
        <v>0.2</v>
      </c>
      <c r="K5978" s="373">
        <f>'[11]Depr Exp'!K5978</f>
        <v>1195.7271666666668</v>
      </c>
      <c r="L5978" s="524">
        <f>'[11]Depr Exp'!L5978</f>
        <v>0</v>
      </c>
      <c r="M5978" s="144"/>
      <c r="N5978" s="144"/>
    </row>
    <row r="5979" spans="1:14">
      <c r="A5979" s="144" t="str">
        <f>'[11]Depr Exp'!A5979</f>
        <v>E3912 GEN Computer Eq, WHH #2-3</v>
      </c>
      <c r="B5979" s="144" t="str">
        <f>'[11]Depr Exp'!B5979</f>
        <v>E3912 GEN Computer Eq, WHH #2-3-7</v>
      </c>
      <c r="C5979" s="144" t="str">
        <f>'[11]Depr Exp'!C5979</f>
        <v>403E</v>
      </c>
      <c r="D5979" s="144"/>
      <c r="E5979" s="282">
        <f>'[11]Depr Exp'!E5979</f>
        <v>43312</v>
      </c>
      <c r="F5979" s="523">
        <f>'[11]Depr Exp'!F5979</f>
        <v>71743.63</v>
      </c>
      <c r="G5979" s="305">
        <f>'[11]Depr Exp'!G5979</f>
        <v>0.2</v>
      </c>
      <c r="H5979" s="524">
        <f>'[11]Depr Exp'!H5979</f>
        <v>1195.73</v>
      </c>
      <c r="I5979" s="523">
        <f>'[11]Depr Exp'!I5979</f>
        <v>71743.63</v>
      </c>
      <c r="J5979" s="305">
        <f>'[11]Depr Exp'!J5979</f>
        <v>0.2</v>
      </c>
      <c r="K5979" s="373">
        <f>'[11]Depr Exp'!K5979</f>
        <v>1195.7271666666668</v>
      </c>
      <c r="L5979" s="524">
        <f>'[11]Depr Exp'!L5979</f>
        <v>0</v>
      </c>
      <c r="M5979" s="144"/>
      <c r="N5979" s="144"/>
    </row>
    <row r="5980" spans="1:14">
      <c r="A5980" s="144" t="str">
        <f>'[11]Depr Exp'!A5980</f>
        <v>E3912 GEN Computer Eq, WHH #2-3</v>
      </c>
      <c r="B5980" s="144" t="str">
        <f>'[11]Depr Exp'!B5980</f>
        <v>E3912 GEN Computer Eq, WHH #2-3-8</v>
      </c>
      <c r="C5980" s="144" t="str">
        <f>'[11]Depr Exp'!C5980</f>
        <v>403E</v>
      </c>
      <c r="D5980" s="144"/>
      <c r="E5980" s="282">
        <f>'[11]Depr Exp'!E5980</f>
        <v>43343</v>
      </c>
      <c r="F5980" s="523">
        <f>'[11]Depr Exp'!F5980</f>
        <v>71743.63</v>
      </c>
      <c r="G5980" s="305">
        <f>'[11]Depr Exp'!G5980</f>
        <v>0.2</v>
      </c>
      <c r="H5980" s="524">
        <f>'[11]Depr Exp'!H5980</f>
        <v>1195.73</v>
      </c>
      <c r="I5980" s="523">
        <f>'[11]Depr Exp'!I5980</f>
        <v>71743.63</v>
      </c>
      <c r="J5980" s="305">
        <f>'[11]Depr Exp'!J5980</f>
        <v>0.2</v>
      </c>
      <c r="K5980" s="373">
        <f>'[11]Depr Exp'!K5980</f>
        <v>1195.7271666666668</v>
      </c>
      <c r="L5980" s="524">
        <f>'[11]Depr Exp'!L5980</f>
        <v>0</v>
      </c>
      <c r="M5980" s="144"/>
      <c r="N5980" s="144"/>
    </row>
    <row r="5981" spans="1:14">
      <c r="A5981" s="144" t="str">
        <f>'[11]Depr Exp'!A5981</f>
        <v>E3912 GEN Computer Eq, WHH #2-3</v>
      </c>
      <c r="B5981" s="144" t="str">
        <f>'[11]Depr Exp'!B5981</f>
        <v>E3912 GEN Computer Eq, WHH #2-3-9</v>
      </c>
      <c r="C5981" s="144" t="str">
        <f>'[11]Depr Exp'!C5981</f>
        <v>403E</v>
      </c>
      <c r="D5981" s="144"/>
      <c r="E5981" s="282">
        <f>'[11]Depr Exp'!E5981</f>
        <v>43373</v>
      </c>
      <c r="F5981" s="523">
        <f>'[11]Depr Exp'!F5981</f>
        <v>71743.63</v>
      </c>
      <c r="G5981" s="305">
        <f>'[11]Depr Exp'!G5981</f>
        <v>0.2</v>
      </c>
      <c r="H5981" s="524">
        <f>'[11]Depr Exp'!H5981</f>
        <v>1195.73</v>
      </c>
      <c r="I5981" s="523">
        <f>'[11]Depr Exp'!I5981</f>
        <v>71743.63</v>
      </c>
      <c r="J5981" s="305">
        <f>'[11]Depr Exp'!J5981</f>
        <v>0.2</v>
      </c>
      <c r="K5981" s="373">
        <f>'[11]Depr Exp'!K5981</f>
        <v>1195.7271666666668</v>
      </c>
      <c r="L5981" s="524">
        <f>'[11]Depr Exp'!L5981</f>
        <v>0</v>
      </c>
      <c r="M5981" s="144"/>
      <c r="N5981" s="144"/>
    </row>
    <row r="5982" spans="1:14">
      <c r="A5982" s="144" t="str">
        <f>'[11]Depr Exp'!A5982</f>
        <v>E3912 GEN Computer Eq, WHH #2-3</v>
      </c>
      <c r="B5982" s="144" t="str">
        <f>'[11]Depr Exp'!B5982</f>
        <v>E3912 GEN Computer Eq, WHH #2-3-10</v>
      </c>
      <c r="C5982" s="144" t="str">
        <f>'[11]Depr Exp'!C5982</f>
        <v>403E</v>
      </c>
      <c r="D5982" s="144"/>
      <c r="E5982" s="282">
        <f>'[11]Depr Exp'!E5982</f>
        <v>43404</v>
      </c>
      <c r="F5982" s="523">
        <f>'[11]Depr Exp'!F5982</f>
        <v>71743.63</v>
      </c>
      <c r="G5982" s="305">
        <f>'[11]Depr Exp'!G5982</f>
        <v>0.2</v>
      </c>
      <c r="H5982" s="524">
        <f>'[11]Depr Exp'!H5982</f>
        <v>1195.73</v>
      </c>
      <c r="I5982" s="523">
        <f>'[11]Depr Exp'!I5982</f>
        <v>71743.63</v>
      </c>
      <c r="J5982" s="305">
        <f>'[11]Depr Exp'!J5982</f>
        <v>0.2</v>
      </c>
      <c r="K5982" s="373">
        <f>'[11]Depr Exp'!K5982</f>
        <v>1195.7271666666668</v>
      </c>
      <c r="L5982" s="524">
        <f>'[11]Depr Exp'!L5982</f>
        <v>0</v>
      </c>
      <c r="M5982" s="144"/>
      <c r="N5982" s="144"/>
    </row>
    <row r="5983" spans="1:14">
      <c r="A5983" s="144" t="str">
        <f>'[11]Depr Exp'!A5983</f>
        <v>E3912 GEN Computer Eq, WHH #2-3</v>
      </c>
      <c r="B5983" s="144" t="str">
        <f>'[11]Depr Exp'!B5983</f>
        <v>E3912 GEN Computer Eq, WHH #2-3-11</v>
      </c>
      <c r="C5983" s="144" t="str">
        <f>'[11]Depr Exp'!C5983</f>
        <v>403E</v>
      </c>
      <c r="D5983" s="144"/>
      <c r="E5983" s="282">
        <f>'[11]Depr Exp'!E5983</f>
        <v>43434</v>
      </c>
      <c r="F5983" s="523">
        <f>'[11]Depr Exp'!F5983</f>
        <v>71743.63</v>
      </c>
      <c r="G5983" s="305">
        <f>'[11]Depr Exp'!G5983</f>
        <v>0.2</v>
      </c>
      <c r="H5983" s="524">
        <f>'[11]Depr Exp'!H5983</f>
        <v>1195.73</v>
      </c>
      <c r="I5983" s="523">
        <f>'[11]Depr Exp'!I5983</f>
        <v>71743.63</v>
      </c>
      <c r="J5983" s="305">
        <f>'[11]Depr Exp'!J5983</f>
        <v>0.2</v>
      </c>
      <c r="K5983" s="373">
        <f>'[11]Depr Exp'!K5983</f>
        <v>1195.7271666666668</v>
      </c>
      <c r="L5983" s="524">
        <f>'[11]Depr Exp'!L5983</f>
        <v>0</v>
      </c>
      <c r="M5983" s="144"/>
      <c r="N5983" s="144"/>
    </row>
    <row r="5984" spans="1:14">
      <c r="A5984" s="144" t="str">
        <f>'[11]Depr Exp'!A5984</f>
        <v>E3912 GEN Computer Eq, WHH #2-3</v>
      </c>
      <c r="B5984" s="144" t="str">
        <f>'[11]Depr Exp'!B5984</f>
        <v>E3912 GEN Computer Eq, WHH #2-3-12</v>
      </c>
      <c r="C5984" s="144" t="str">
        <f>'[11]Depr Exp'!C5984</f>
        <v>403E</v>
      </c>
      <c r="D5984" s="144"/>
      <c r="E5984" s="282">
        <f>'[11]Depr Exp'!E5984</f>
        <v>43465</v>
      </c>
      <c r="F5984" s="523">
        <f>'[11]Depr Exp'!F5984</f>
        <v>71743.63</v>
      </c>
      <c r="G5984" s="305">
        <f>'[11]Depr Exp'!G5984</f>
        <v>0.2</v>
      </c>
      <c r="H5984" s="524">
        <f>'[11]Depr Exp'!H5984</f>
        <v>1195.73</v>
      </c>
      <c r="I5984" s="523">
        <f>'[11]Depr Exp'!I5984</f>
        <v>71743.63</v>
      </c>
      <c r="J5984" s="305">
        <f>'[11]Depr Exp'!J5984</f>
        <v>0.2</v>
      </c>
      <c r="K5984" s="373">
        <f>'[11]Depr Exp'!K5984</f>
        <v>1195.7271666666668</v>
      </c>
      <c r="L5984" s="524">
        <f>'[11]Depr Exp'!L5984</f>
        <v>0</v>
      </c>
      <c r="M5984" s="144"/>
      <c r="N5984" s="144"/>
    </row>
    <row r="5985" spans="1:14" ht="15.75" thickBot="1">
      <c r="A5985" s="159" t="str">
        <f>'[11]Depr Exp'!A5985</f>
        <v>E3912 GEN Computer Eq, WHH #2-3 Total</v>
      </c>
      <c r="B5985" s="144">
        <f>'[11]Depr Exp'!B5985</f>
        <v>0</v>
      </c>
      <c r="C5985" s="502" t="str">
        <f>'[11]Depr Exp'!C5985</f>
        <v>EGEN</v>
      </c>
      <c r="D5985" s="144"/>
      <c r="E5985" s="281" t="str">
        <f>'[11]Depr Exp'!E5985</f>
        <v>Total</v>
      </c>
      <c r="F5985" s="141">
        <f>'[11]Depr Exp'!F5985</f>
        <v>0</v>
      </c>
      <c r="G5985" s="252">
        <f>'[11]Depr Exp'!G5985</f>
        <v>0</v>
      </c>
      <c r="H5985" s="286">
        <f>'[11]Depr Exp'!H5985</f>
        <v>14348.759999999997</v>
      </c>
      <c r="I5985" s="141">
        <f>'[11]Depr Exp'!I5985</f>
        <v>0</v>
      </c>
      <c r="J5985" s="252">
        <f>'[11]Depr Exp'!J5985</f>
        <v>0</v>
      </c>
      <c r="K5985" s="286">
        <f>'[11]Depr Exp'!K5985</f>
        <v>14348.726000000004</v>
      </c>
      <c r="L5985" s="286">
        <f>'[11]Depr Exp'!L5985</f>
        <v>-0.03</v>
      </c>
      <c r="M5985" s="144"/>
      <c r="N5985" s="144"/>
    </row>
    <row r="5986" spans="1:14" ht="13.5" thickTop="1">
      <c r="A5986" s="144" t="str">
        <f>'[11]Depr Exp'!A5986</f>
        <v>E3912 GEN Computer Eq, Wild Horse</v>
      </c>
      <c r="B5986" s="144" t="str">
        <f>'[11]Depr Exp'!B5986</f>
        <v>E3912 GEN Computer Eq, Wild Horse-1</v>
      </c>
      <c r="C5986" s="144" t="str">
        <f>'[11]Depr Exp'!C5986</f>
        <v>403E</v>
      </c>
      <c r="D5986" s="144"/>
      <c r="E5986" s="282">
        <f>'[11]Depr Exp'!E5986</f>
        <v>43131</v>
      </c>
      <c r="F5986" s="523">
        <f>'[11]Depr Exp'!F5986</f>
        <v>4880.75</v>
      </c>
      <c r="G5986" s="305">
        <f>'[11]Depr Exp'!G5986</f>
        <v>0.2</v>
      </c>
      <c r="H5986" s="524">
        <f>'[11]Depr Exp'!H5986</f>
        <v>81.349999999999994</v>
      </c>
      <c r="I5986" s="523">
        <f>'[11]Depr Exp'!I5986</f>
        <v>4880.75</v>
      </c>
      <c r="J5986" s="305">
        <f>'[11]Depr Exp'!J5986</f>
        <v>0.2</v>
      </c>
      <c r="K5986" s="373">
        <f>'[11]Depr Exp'!K5986</f>
        <v>81.345833333333346</v>
      </c>
      <c r="L5986" s="524">
        <f>'[11]Depr Exp'!L5986</f>
        <v>0</v>
      </c>
      <c r="M5986" s="144"/>
      <c r="N5986" s="144"/>
    </row>
    <row r="5987" spans="1:14">
      <c r="A5987" s="144" t="str">
        <f>'[11]Depr Exp'!A5987</f>
        <v>E3912 GEN Computer Eq, Wild Horse</v>
      </c>
      <c r="B5987" s="144" t="str">
        <f>'[11]Depr Exp'!B5987</f>
        <v>E3912 GEN Computer Eq, Wild Horse-2</v>
      </c>
      <c r="C5987" s="144" t="str">
        <f>'[11]Depr Exp'!C5987</f>
        <v>403E</v>
      </c>
      <c r="D5987" s="144"/>
      <c r="E5987" s="282">
        <f>'[11]Depr Exp'!E5987</f>
        <v>43159</v>
      </c>
      <c r="F5987" s="523">
        <f>'[11]Depr Exp'!F5987</f>
        <v>4880.75</v>
      </c>
      <c r="G5987" s="305">
        <f>'[11]Depr Exp'!G5987</f>
        <v>0.2</v>
      </c>
      <c r="H5987" s="524">
        <f>'[11]Depr Exp'!H5987</f>
        <v>81.349999999999994</v>
      </c>
      <c r="I5987" s="523">
        <f>'[11]Depr Exp'!I5987</f>
        <v>4880.75</v>
      </c>
      <c r="J5987" s="305">
        <f>'[11]Depr Exp'!J5987</f>
        <v>0.2</v>
      </c>
      <c r="K5987" s="373">
        <f>'[11]Depr Exp'!K5987</f>
        <v>81.345833333333346</v>
      </c>
      <c r="L5987" s="524">
        <f>'[11]Depr Exp'!L5987</f>
        <v>0</v>
      </c>
      <c r="M5987" s="144"/>
      <c r="N5987" s="144"/>
    </row>
    <row r="5988" spans="1:14">
      <c r="A5988" s="144" t="str">
        <f>'[11]Depr Exp'!A5988</f>
        <v>E3912 GEN Computer Eq, Wild Horse</v>
      </c>
      <c r="B5988" s="144" t="str">
        <f>'[11]Depr Exp'!B5988</f>
        <v>E3912 GEN Computer Eq, Wild Horse-3</v>
      </c>
      <c r="C5988" s="144" t="str">
        <f>'[11]Depr Exp'!C5988</f>
        <v>403E</v>
      </c>
      <c r="D5988" s="144"/>
      <c r="E5988" s="282">
        <f>'[11]Depr Exp'!E5988</f>
        <v>43190</v>
      </c>
      <c r="F5988" s="523">
        <f>'[11]Depr Exp'!F5988</f>
        <v>4880.75</v>
      </c>
      <c r="G5988" s="305">
        <f>'[11]Depr Exp'!G5988</f>
        <v>0.2</v>
      </c>
      <c r="H5988" s="524">
        <f>'[11]Depr Exp'!H5988</f>
        <v>81.349999999999994</v>
      </c>
      <c r="I5988" s="523">
        <f>'[11]Depr Exp'!I5988</f>
        <v>4880.75</v>
      </c>
      <c r="J5988" s="305">
        <f>'[11]Depr Exp'!J5988</f>
        <v>0.2</v>
      </c>
      <c r="K5988" s="373">
        <f>'[11]Depr Exp'!K5988</f>
        <v>81.345833333333346</v>
      </c>
      <c r="L5988" s="524">
        <f>'[11]Depr Exp'!L5988</f>
        <v>0</v>
      </c>
      <c r="M5988" s="144"/>
      <c r="N5988" s="144"/>
    </row>
    <row r="5989" spans="1:14">
      <c r="A5989" s="144" t="str">
        <f>'[11]Depr Exp'!A5989</f>
        <v>E3912 GEN Computer Eq, Wild Horse</v>
      </c>
      <c r="B5989" s="144" t="str">
        <f>'[11]Depr Exp'!B5989</f>
        <v>E3912 GEN Computer Eq, Wild Horse-4</v>
      </c>
      <c r="C5989" s="144" t="str">
        <f>'[11]Depr Exp'!C5989</f>
        <v>403E</v>
      </c>
      <c r="D5989" s="144"/>
      <c r="E5989" s="282">
        <f>'[11]Depr Exp'!E5989</f>
        <v>43220</v>
      </c>
      <c r="F5989" s="523">
        <f>'[11]Depr Exp'!F5989</f>
        <v>4880.75</v>
      </c>
      <c r="G5989" s="305">
        <f>'[11]Depr Exp'!G5989</f>
        <v>0.2</v>
      </c>
      <c r="H5989" s="524">
        <f>'[11]Depr Exp'!H5989</f>
        <v>81.349999999999994</v>
      </c>
      <c r="I5989" s="523">
        <f>'[11]Depr Exp'!I5989</f>
        <v>4880.75</v>
      </c>
      <c r="J5989" s="305">
        <f>'[11]Depr Exp'!J5989</f>
        <v>0.2</v>
      </c>
      <c r="K5989" s="373">
        <f>'[11]Depr Exp'!K5989</f>
        <v>81.345833333333346</v>
      </c>
      <c r="L5989" s="524">
        <f>'[11]Depr Exp'!L5989</f>
        <v>0</v>
      </c>
      <c r="M5989" s="144"/>
      <c r="N5989" s="144"/>
    </row>
    <row r="5990" spans="1:14">
      <c r="A5990" s="144" t="str">
        <f>'[11]Depr Exp'!A5990</f>
        <v>E3912 GEN Computer Eq, Wild Horse</v>
      </c>
      <c r="B5990" s="144" t="str">
        <f>'[11]Depr Exp'!B5990</f>
        <v>E3912 GEN Computer Eq, Wild Horse-5</v>
      </c>
      <c r="C5990" s="144" t="str">
        <f>'[11]Depr Exp'!C5990</f>
        <v>403E</v>
      </c>
      <c r="D5990" s="144"/>
      <c r="E5990" s="282">
        <f>'[11]Depr Exp'!E5990</f>
        <v>43251</v>
      </c>
      <c r="F5990" s="523">
        <f>'[11]Depr Exp'!F5990</f>
        <v>4880.75</v>
      </c>
      <c r="G5990" s="305">
        <f>'[11]Depr Exp'!G5990</f>
        <v>0.2</v>
      </c>
      <c r="H5990" s="524">
        <f>'[11]Depr Exp'!H5990</f>
        <v>81.349999999999994</v>
      </c>
      <c r="I5990" s="523">
        <f>'[11]Depr Exp'!I5990</f>
        <v>4880.75</v>
      </c>
      <c r="J5990" s="305">
        <f>'[11]Depr Exp'!J5990</f>
        <v>0.2</v>
      </c>
      <c r="K5990" s="373">
        <f>'[11]Depr Exp'!K5990</f>
        <v>81.345833333333346</v>
      </c>
      <c r="L5990" s="524">
        <f>'[11]Depr Exp'!L5990</f>
        <v>0</v>
      </c>
      <c r="M5990" s="144"/>
      <c r="N5990" s="144"/>
    </row>
    <row r="5991" spans="1:14">
      <c r="A5991" s="144" t="str">
        <f>'[11]Depr Exp'!A5991</f>
        <v>E3912 GEN Computer Eq, Wild Horse</v>
      </c>
      <c r="B5991" s="144" t="str">
        <f>'[11]Depr Exp'!B5991</f>
        <v>E3912 GEN Computer Eq, Wild Horse-6</v>
      </c>
      <c r="C5991" s="144" t="str">
        <f>'[11]Depr Exp'!C5991</f>
        <v>403E</v>
      </c>
      <c r="D5991" s="144"/>
      <c r="E5991" s="282">
        <f>'[11]Depr Exp'!E5991</f>
        <v>43281</v>
      </c>
      <c r="F5991" s="523">
        <f>'[11]Depr Exp'!F5991</f>
        <v>4880.75</v>
      </c>
      <c r="G5991" s="305">
        <f>'[11]Depr Exp'!G5991</f>
        <v>0.2</v>
      </c>
      <c r="H5991" s="524">
        <f>'[11]Depr Exp'!H5991</f>
        <v>81.349999999999994</v>
      </c>
      <c r="I5991" s="523">
        <f>'[11]Depr Exp'!I5991</f>
        <v>4880.75</v>
      </c>
      <c r="J5991" s="305">
        <f>'[11]Depr Exp'!J5991</f>
        <v>0.2</v>
      </c>
      <c r="K5991" s="373">
        <f>'[11]Depr Exp'!K5991</f>
        <v>81.345833333333346</v>
      </c>
      <c r="L5991" s="524">
        <f>'[11]Depr Exp'!L5991</f>
        <v>0</v>
      </c>
      <c r="M5991" s="144"/>
      <c r="N5991" s="144"/>
    </row>
    <row r="5992" spans="1:14">
      <c r="A5992" s="144" t="str">
        <f>'[11]Depr Exp'!A5992</f>
        <v>E3912 GEN Computer Eq, Wild Horse</v>
      </c>
      <c r="B5992" s="144" t="str">
        <f>'[11]Depr Exp'!B5992</f>
        <v>E3912 GEN Computer Eq, Wild Horse-7</v>
      </c>
      <c r="C5992" s="144" t="str">
        <f>'[11]Depr Exp'!C5992</f>
        <v>403E</v>
      </c>
      <c r="D5992" s="144"/>
      <c r="E5992" s="282">
        <f>'[11]Depr Exp'!E5992</f>
        <v>43312</v>
      </c>
      <c r="F5992" s="523">
        <f>'[11]Depr Exp'!F5992</f>
        <v>4880.75</v>
      </c>
      <c r="G5992" s="305">
        <f>'[11]Depr Exp'!G5992</f>
        <v>0.2</v>
      </c>
      <c r="H5992" s="524">
        <f>'[11]Depr Exp'!H5992</f>
        <v>81.349999999999994</v>
      </c>
      <c r="I5992" s="523">
        <f>'[11]Depr Exp'!I5992</f>
        <v>4880.75</v>
      </c>
      <c r="J5992" s="305">
        <f>'[11]Depr Exp'!J5992</f>
        <v>0.2</v>
      </c>
      <c r="K5992" s="373">
        <f>'[11]Depr Exp'!K5992</f>
        <v>81.345833333333346</v>
      </c>
      <c r="L5992" s="524">
        <f>'[11]Depr Exp'!L5992</f>
        <v>0</v>
      </c>
      <c r="M5992" s="144"/>
      <c r="N5992" s="144"/>
    </row>
    <row r="5993" spans="1:14">
      <c r="A5993" s="144" t="str">
        <f>'[11]Depr Exp'!A5993</f>
        <v>E3912 GEN Computer Eq, Wild Horse</v>
      </c>
      <c r="B5993" s="144" t="str">
        <f>'[11]Depr Exp'!B5993</f>
        <v>E3912 GEN Computer Eq, Wild Horse-8</v>
      </c>
      <c r="C5993" s="144" t="str">
        <f>'[11]Depr Exp'!C5993</f>
        <v>403E</v>
      </c>
      <c r="D5993" s="144"/>
      <c r="E5993" s="282">
        <f>'[11]Depr Exp'!E5993</f>
        <v>43343</v>
      </c>
      <c r="F5993" s="523">
        <f>'[11]Depr Exp'!F5993</f>
        <v>4880.75</v>
      </c>
      <c r="G5993" s="305">
        <f>'[11]Depr Exp'!G5993</f>
        <v>0.2</v>
      </c>
      <c r="H5993" s="524">
        <f>'[11]Depr Exp'!H5993</f>
        <v>81.349999999999994</v>
      </c>
      <c r="I5993" s="523">
        <f>'[11]Depr Exp'!I5993</f>
        <v>4880.75</v>
      </c>
      <c r="J5993" s="305">
        <f>'[11]Depr Exp'!J5993</f>
        <v>0.2</v>
      </c>
      <c r="K5993" s="373">
        <f>'[11]Depr Exp'!K5993</f>
        <v>81.345833333333346</v>
      </c>
      <c r="L5993" s="524">
        <f>'[11]Depr Exp'!L5993</f>
        <v>0</v>
      </c>
      <c r="M5993" s="144"/>
      <c r="N5993" s="144"/>
    </row>
    <row r="5994" spans="1:14">
      <c r="A5994" s="144" t="str">
        <f>'[11]Depr Exp'!A5994</f>
        <v>E3912 GEN Computer Eq, Wild Horse</v>
      </c>
      <c r="B5994" s="144" t="str">
        <f>'[11]Depr Exp'!B5994</f>
        <v>E3912 GEN Computer Eq, Wild Horse-9</v>
      </c>
      <c r="C5994" s="144" t="str">
        <f>'[11]Depr Exp'!C5994</f>
        <v>403E</v>
      </c>
      <c r="D5994" s="144"/>
      <c r="E5994" s="282">
        <f>'[11]Depr Exp'!E5994</f>
        <v>43373</v>
      </c>
      <c r="F5994" s="523">
        <f>'[11]Depr Exp'!F5994</f>
        <v>4880.75</v>
      </c>
      <c r="G5994" s="305">
        <f>'[11]Depr Exp'!G5994</f>
        <v>0.2</v>
      </c>
      <c r="H5994" s="524">
        <f>'[11]Depr Exp'!H5994</f>
        <v>81.349999999999994</v>
      </c>
      <c r="I5994" s="523">
        <f>'[11]Depr Exp'!I5994</f>
        <v>4880.75</v>
      </c>
      <c r="J5994" s="305">
        <f>'[11]Depr Exp'!J5994</f>
        <v>0.2</v>
      </c>
      <c r="K5994" s="373">
        <f>'[11]Depr Exp'!K5994</f>
        <v>81.345833333333346</v>
      </c>
      <c r="L5994" s="524">
        <f>'[11]Depr Exp'!L5994</f>
        <v>0</v>
      </c>
      <c r="M5994" s="144"/>
      <c r="N5994" s="144"/>
    </row>
    <row r="5995" spans="1:14">
      <c r="A5995" s="144" t="str">
        <f>'[11]Depr Exp'!A5995</f>
        <v>E3912 GEN Computer Eq, Wild Horse</v>
      </c>
      <c r="B5995" s="144" t="str">
        <f>'[11]Depr Exp'!B5995</f>
        <v>E3912 GEN Computer Eq, Wild Horse-10</v>
      </c>
      <c r="C5995" s="144" t="str">
        <f>'[11]Depr Exp'!C5995</f>
        <v>403E</v>
      </c>
      <c r="D5995" s="144"/>
      <c r="E5995" s="282">
        <f>'[11]Depr Exp'!E5995</f>
        <v>43404</v>
      </c>
      <c r="F5995" s="523">
        <f>'[11]Depr Exp'!F5995</f>
        <v>4880.75</v>
      </c>
      <c r="G5995" s="305">
        <f>'[11]Depr Exp'!G5995</f>
        <v>0.2</v>
      </c>
      <c r="H5995" s="524">
        <f>'[11]Depr Exp'!H5995</f>
        <v>81.349999999999994</v>
      </c>
      <c r="I5995" s="523">
        <f>'[11]Depr Exp'!I5995</f>
        <v>4880.75</v>
      </c>
      <c r="J5995" s="305">
        <f>'[11]Depr Exp'!J5995</f>
        <v>0.2</v>
      </c>
      <c r="K5995" s="373">
        <f>'[11]Depr Exp'!K5995</f>
        <v>81.345833333333346</v>
      </c>
      <c r="L5995" s="524">
        <f>'[11]Depr Exp'!L5995</f>
        <v>0</v>
      </c>
      <c r="M5995" s="144"/>
      <c r="N5995" s="144"/>
    </row>
    <row r="5996" spans="1:14">
      <c r="A5996" s="144" t="str">
        <f>'[11]Depr Exp'!A5996</f>
        <v>E3912 GEN Computer Eq, Wild Horse</v>
      </c>
      <c r="B5996" s="144" t="str">
        <f>'[11]Depr Exp'!B5996</f>
        <v>E3912 GEN Computer Eq, Wild Horse-11</v>
      </c>
      <c r="C5996" s="144" t="str">
        <f>'[11]Depr Exp'!C5996</f>
        <v>403E</v>
      </c>
      <c r="D5996" s="144"/>
      <c r="E5996" s="282">
        <f>'[11]Depr Exp'!E5996</f>
        <v>43434</v>
      </c>
      <c r="F5996" s="523">
        <f>'[11]Depr Exp'!F5996</f>
        <v>4880.75</v>
      </c>
      <c r="G5996" s="305">
        <f>'[11]Depr Exp'!G5996</f>
        <v>0.2</v>
      </c>
      <c r="H5996" s="524">
        <f>'[11]Depr Exp'!H5996</f>
        <v>81.349999999999994</v>
      </c>
      <c r="I5996" s="523">
        <f>'[11]Depr Exp'!I5996</f>
        <v>4880.75</v>
      </c>
      <c r="J5996" s="305">
        <f>'[11]Depr Exp'!J5996</f>
        <v>0.2</v>
      </c>
      <c r="K5996" s="373">
        <f>'[11]Depr Exp'!K5996</f>
        <v>81.345833333333346</v>
      </c>
      <c r="L5996" s="524">
        <f>'[11]Depr Exp'!L5996</f>
        <v>0</v>
      </c>
      <c r="M5996" s="144"/>
      <c r="N5996" s="144"/>
    </row>
    <row r="5997" spans="1:14">
      <c r="A5997" s="144" t="str">
        <f>'[11]Depr Exp'!A5997</f>
        <v>E3912 GEN Computer Eq, Wild Horse</v>
      </c>
      <c r="B5997" s="144" t="str">
        <f>'[11]Depr Exp'!B5997</f>
        <v>E3912 GEN Computer Eq, Wild Horse-12</v>
      </c>
      <c r="C5997" s="144" t="str">
        <f>'[11]Depr Exp'!C5997</f>
        <v>403E</v>
      </c>
      <c r="D5997" s="144"/>
      <c r="E5997" s="282">
        <f>'[11]Depr Exp'!E5997</f>
        <v>43465</v>
      </c>
      <c r="F5997" s="523">
        <f>'[11]Depr Exp'!F5997</f>
        <v>4880.75</v>
      </c>
      <c r="G5997" s="305">
        <f>'[11]Depr Exp'!G5997</f>
        <v>0.2</v>
      </c>
      <c r="H5997" s="524">
        <f>'[11]Depr Exp'!H5997</f>
        <v>81.349999999999994</v>
      </c>
      <c r="I5997" s="523">
        <f>'[11]Depr Exp'!I5997</f>
        <v>4880.75</v>
      </c>
      <c r="J5997" s="305">
        <f>'[11]Depr Exp'!J5997</f>
        <v>0.2</v>
      </c>
      <c r="K5997" s="373">
        <f>'[11]Depr Exp'!K5997</f>
        <v>81.345833333333346</v>
      </c>
      <c r="L5997" s="524">
        <f>'[11]Depr Exp'!L5997</f>
        <v>0</v>
      </c>
      <c r="M5997" s="144"/>
      <c r="N5997" s="144"/>
    </row>
    <row r="5998" spans="1:14" ht="15.75" thickBot="1">
      <c r="A5998" s="159" t="str">
        <f>'[11]Depr Exp'!A5998</f>
        <v>E3912 GEN Computer Eq, Wild Horse Total</v>
      </c>
      <c r="B5998" s="144">
        <f>'[11]Depr Exp'!B5998</f>
        <v>0</v>
      </c>
      <c r="C5998" s="502" t="str">
        <f>'[11]Depr Exp'!C5998</f>
        <v>EGEN</v>
      </c>
      <c r="D5998" s="144"/>
      <c r="E5998" s="281" t="str">
        <f>'[11]Depr Exp'!E5998</f>
        <v>Total</v>
      </c>
      <c r="F5998" s="141">
        <f>'[11]Depr Exp'!F5998</f>
        <v>0</v>
      </c>
      <c r="G5998" s="252">
        <f>'[11]Depr Exp'!G5998</f>
        <v>0</v>
      </c>
      <c r="H5998" s="286">
        <f>'[11]Depr Exp'!H5998</f>
        <v>976.20000000000016</v>
      </c>
      <c r="I5998" s="141">
        <f>'[11]Depr Exp'!I5998</f>
        <v>0</v>
      </c>
      <c r="J5998" s="252">
        <f>'[11]Depr Exp'!J5998</f>
        <v>0</v>
      </c>
      <c r="K5998" s="286">
        <f>'[11]Depr Exp'!K5998</f>
        <v>976.15</v>
      </c>
      <c r="L5998" s="286">
        <f>'[11]Depr Exp'!L5998</f>
        <v>-0.05</v>
      </c>
      <c r="M5998" s="144"/>
      <c r="N5998" s="144"/>
    </row>
    <row r="5999" spans="1:14" ht="13.5" thickTop="1">
      <c r="A5999" s="144" t="str">
        <f>'[11]Depr Exp'!A5999</f>
        <v>E3912 GEN Computer Eq, Wild Hrs Exp</v>
      </c>
      <c r="B5999" s="144" t="str">
        <f>'[11]Depr Exp'!B5999</f>
        <v>E3912 GEN Computer Eq, Wild Hrs Exp-1</v>
      </c>
      <c r="C5999" s="144" t="str">
        <f>'[11]Depr Exp'!C5999</f>
        <v>403E</v>
      </c>
      <c r="D5999" s="144"/>
      <c r="E5999" s="282">
        <f>'[11]Depr Exp'!E5999</f>
        <v>43131</v>
      </c>
      <c r="F5999" s="523">
        <f>'[11]Depr Exp'!F5999</f>
        <v>53223.95</v>
      </c>
      <c r="G5999" s="305">
        <f>'[11]Depr Exp'!G5999</f>
        <v>0.2</v>
      </c>
      <c r="H5999" s="524">
        <f>'[11]Depr Exp'!H5999</f>
        <v>887.07</v>
      </c>
      <c r="I5999" s="523">
        <f>'[11]Depr Exp'!I5999</f>
        <v>53223.95</v>
      </c>
      <c r="J5999" s="305">
        <f>'[11]Depr Exp'!J5999</f>
        <v>0.2</v>
      </c>
      <c r="K5999" s="373">
        <f>'[11]Depr Exp'!K5999</f>
        <v>887.06583333333344</v>
      </c>
      <c r="L5999" s="524">
        <f>'[11]Depr Exp'!L5999</f>
        <v>0</v>
      </c>
      <c r="M5999" s="144"/>
      <c r="N5999" s="144"/>
    </row>
    <row r="6000" spans="1:14">
      <c r="A6000" s="144" t="str">
        <f>'[11]Depr Exp'!A6000</f>
        <v>E3912 GEN Computer Eq, Wild Hrs Exp</v>
      </c>
      <c r="B6000" s="144" t="str">
        <f>'[11]Depr Exp'!B6000</f>
        <v>E3912 GEN Computer Eq, Wild Hrs Exp-2</v>
      </c>
      <c r="C6000" s="144" t="str">
        <f>'[11]Depr Exp'!C6000</f>
        <v>403E</v>
      </c>
      <c r="D6000" s="144"/>
      <c r="E6000" s="282">
        <f>'[11]Depr Exp'!E6000</f>
        <v>43159</v>
      </c>
      <c r="F6000" s="523">
        <f>'[11]Depr Exp'!F6000</f>
        <v>53223.95</v>
      </c>
      <c r="G6000" s="305">
        <f>'[11]Depr Exp'!G6000</f>
        <v>0.2</v>
      </c>
      <c r="H6000" s="524">
        <f>'[11]Depr Exp'!H6000</f>
        <v>887.07</v>
      </c>
      <c r="I6000" s="523">
        <f>'[11]Depr Exp'!I6000</f>
        <v>53223.95</v>
      </c>
      <c r="J6000" s="305">
        <f>'[11]Depr Exp'!J6000</f>
        <v>0.2</v>
      </c>
      <c r="K6000" s="373">
        <f>'[11]Depr Exp'!K6000</f>
        <v>887.06583333333344</v>
      </c>
      <c r="L6000" s="524">
        <f>'[11]Depr Exp'!L6000</f>
        <v>0</v>
      </c>
      <c r="M6000" s="144"/>
      <c r="N6000" s="144"/>
    </row>
    <row r="6001" spans="1:14">
      <c r="A6001" s="144" t="str">
        <f>'[11]Depr Exp'!A6001</f>
        <v>E3912 GEN Computer Eq, Wild Hrs Exp</v>
      </c>
      <c r="B6001" s="144" t="str">
        <f>'[11]Depr Exp'!B6001</f>
        <v>E3912 GEN Computer Eq, Wild Hrs Exp-3</v>
      </c>
      <c r="C6001" s="144" t="str">
        <f>'[11]Depr Exp'!C6001</f>
        <v>403E</v>
      </c>
      <c r="D6001" s="144"/>
      <c r="E6001" s="282">
        <f>'[11]Depr Exp'!E6001</f>
        <v>43190</v>
      </c>
      <c r="F6001" s="523">
        <f>'[11]Depr Exp'!F6001</f>
        <v>53223.95</v>
      </c>
      <c r="G6001" s="305">
        <f>'[11]Depr Exp'!G6001</f>
        <v>0.2</v>
      </c>
      <c r="H6001" s="524">
        <f>'[11]Depr Exp'!H6001</f>
        <v>887.07</v>
      </c>
      <c r="I6001" s="523">
        <f>'[11]Depr Exp'!I6001</f>
        <v>53223.95</v>
      </c>
      <c r="J6001" s="305">
        <f>'[11]Depr Exp'!J6001</f>
        <v>0.2</v>
      </c>
      <c r="K6001" s="373">
        <f>'[11]Depr Exp'!K6001</f>
        <v>887.06583333333344</v>
      </c>
      <c r="L6001" s="524">
        <f>'[11]Depr Exp'!L6001</f>
        <v>0</v>
      </c>
      <c r="M6001" s="144"/>
      <c r="N6001" s="144"/>
    </row>
    <row r="6002" spans="1:14">
      <c r="A6002" s="144" t="str">
        <f>'[11]Depr Exp'!A6002</f>
        <v>E3912 GEN Computer Eq, Wild Hrs Exp</v>
      </c>
      <c r="B6002" s="144" t="str">
        <f>'[11]Depr Exp'!B6002</f>
        <v>E3912 GEN Computer Eq, Wild Hrs Exp-4</v>
      </c>
      <c r="C6002" s="144" t="str">
        <f>'[11]Depr Exp'!C6002</f>
        <v>403E</v>
      </c>
      <c r="D6002" s="144"/>
      <c r="E6002" s="282">
        <f>'[11]Depr Exp'!E6002</f>
        <v>43220</v>
      </c>
      <c r="F6002" s="523">
        <f>'[11]Depr Exp'!F6002</f>
        <v>53223.95</v>
      </c>
      <c r="G6002" s="305">
        <f>'[11]Depr Exp'!G6002</f>
        <v>0.2</v>
      </c>
      <c r="H6002" s="524">
        <f>'[11]Depr Exp'!H6002</f>
        <v>887.07</v>
      </c>
      <c r="I6002" s="523">
        <f>'[11]Depr Exp'!I6002</f>
        <v>53223.95</v>
      </c>
      <c r="J6002" s="305">
        <f>'[11]Depr Exp'!J6002</f>
        <v>0.2</v>
      </c>
      <c r="K6002" s="373">
        <f>'[11]Depr Exp'!K6002</f>
        <v>887.06583333333344</v>
      </c>
      <c r="L6002" s="524">
        <f>'[11]Depr Exp'!L6002</f>
        <v>0</v>
      </c>
      <c r="M6002" s="144"/>
      <c r="N6002" s="144"/>
    </row>
    <row r="6003" spans="1:14">
      <c r="A6003" s="144" t="str">
        <f>'[11]Depr Exp'!A6003</f>
        <v>E3912 GEN Computer Eq, Wild Hrs Exp</v>
      </c>
      <c r="B6003" s="144" t="str">
        <f>'[11]Depr Exp'!B6003</f>
        <v>E3912 GEN Computer Eq, Wild Hrs Exp-5</v>
      </c>
      <c r="C6003" s="144" t="str">
        <f>'[11]Depr Exp'!C6003</f>
        <v>403E</v>
      </c>
      <c r="D6003" s="144"/>
      <c r="E6003" s="282">
        <f>'[11]Depr Exp'!E6003</f>
        <v>43251</v>
      </c>
      <c r="F6003" s="523">
        <f>'[11]Depr Exp'!F6003</f>
        <v>53223.95</v>
      </c>
      <c r="G6003" s="305">
        <f>'[11]Depr Exp'!G6003</f>
        <v>0.2</v>
      </c>
      <c r="H6003" s="524">
        <f>'[11]Depr Exp'!H6003</f>
        <v>887.07</v>
      </c>
      <c r="I6003" s="523">
        <f>'[11]Depr Exp'!I6003</f>
        <v>53223.95</v>
      </c>
      <c r="J6003" s="305">
        <f>'[11]Depr Exp'!J6003</f>
        <v>0.2</v>
      </c>
      <c r="K6003" s="373">
        <f>'[11]Depr Exp'!K6003</f>
        <v>887.06583333333344</v>
      </c>
      <c r="L6003" s="524">
        <f>'[11]Depr Exp'!L6003</f>
        <v>0</v>
      </c>
      <c r="M6003" s="144"/>
      <c r="N6003" s="144"/>
    </row>
    <row r="6004" spans="1:14">
      <c r="A6004" s="144" t="str">
        <f>'[11]Depr Exp'!A6004</f>
        <v>E3912 GEN Computer Eq, Wild Hrs Exp</v>
      </c>
      <c r="B6004" s="144" t="str">
        <f>'[11]Depr Exp'!B6004</f>
        <v>E3912 GEN Computer Eq, Wild Hrs Exp-6</v>
      </c>
      <c r="C6004" s="144" t="str">
        <f>'[11]Depr Exp'!C6004</f>
        <v>403E</v>
      </c>
      <c r="D6004" s="144"/>
      <c r="E6004" s="282">
        <f>'[11]Depr Exp'!E6004</f>
        <v>43281</v>
      </c>
      <c r="F6004" s="523">
        <f>'[11]Depr Exp'!F6004</f>
        <v>53223.95</v>
      </c>
      <c r="G6004" s="305">
        <f>'[11]Depr Exp'!G6004</f>
        <v>0.2</v>
      </c>
      <c r="H6004" s="524">
        <f>'[11]Depr Exp'!H6004</f>
        <v>887.07</v>
      </c>
      <c r="I6004" s="523">
        <f>'[11]Depr Exp'!I6004</f>
        <v>53223.95</v>
      </c>
      <c r="J6004" s="305">
        <f>'[11]Depr Exp'!J6004</f>
        <v>0.2</v>
      </c>
      <c r="K6004" s="373">
        <f>'[11]Depr Exp'!K6004</f>
        <v>887.06583333333344</v>
      </c>
      <c r="L6004" s="524">
        <f>'[11]Depr Exp'!L6004</f>
        <v>0</v>
      </c>
      <c r="M6004" s="144"/>
      <c r="N6004" s="144"/>
    </row>
    <row r="6005" spans="1:14">
      <c r="A6005" s="144" t="str">
        <f>'[11]Depr Exp'!A6005</f>
        <v>E3912 GEN Computer Eq, Wild Hrs Exp</v>
      </c>
      <c r="B6005" s="144" t="str">
        <f>'[11]Depr Exp'!B6005</f>
        <v>E3912 GEN Computer Eq, Wild Hrs Exp-7</v>
      </c>
      <c r="C6005" s="144" t="str">
        <f>'[11]Depr Exp'!C6005</f>
        <v>403E</v>
      </c>
      <c r="D6005" s="144"/>
      <c r="E6005" s="282">
        <f>'[11]Depr Exp'!E6005</f>
        <v>43312</v>
      </c>
      <c r="F6005" s="523">
        <f>'[11]Depr Exp'!F6005</f>
        <v>53223.95</v>
      </c>
      <c r="G6005" s="305">
        <f>'[11]Depr Exp'!G6005</f>
        <v>0.2</v>
      </c>
      <c r="H6005" s="524">
        <f>'[11]Depr Exp'!H6005</f>
        <v>887.07</v>
      </c>
      <c r="I6005" s="523">
        <f>'[11]Depr Exp'!I6005</f>
        <v>53223.95</v>
      </c>
      <c r="J6005" s="305">
        <f>'[11]Depr Exp'!J6005</f>
        <v>0.2</v>
      </c>
      <c r="K6005" s="373">
        <f>'[11]Depr Exp'!K6005</f>
        <v>887.06583333333344</v>
      </c>
      <c r="L6005" s="524">
        <f>'[11]Depr Exp'!L6005</f>
        <v>0</v>
      </c>
      <c r="M6005" s="144"/>
      <c r="N6005" s="144"/>
    </row>
    <row r="6006" spans="1:14">
      <c r="A6006" s="144" t="str">
        <f>'[11]Depr Exp'!A6006</f>
        <v>E3912 GEN Computer Eq, Wild Hrs Exp</v>
      </c>
      <c r="B6006" s="144" t="str">
        <f>'[11]Depr Exp'!B6006</f>
        <v>E3912 GEN Computer Eq, Wild Hrs Exp-8</v>
      </c>
      <c r="C6006" s="144" t="str">
        <f>'[11]Depr Exp'!C6006</f>
        <v>403E</v>
      </c>
      <c r="D6006" s="144"/>
      <c r="E6006" s="282">
        <f>'[11]Depr Exp'!E6006</f>
        <v>43343</v>
      </c>
      <c r="F6006" s="523">
        <f>'[11]Depr Exp'!F6006</f>
        <v>53223.95</v>
      </c>
      <c r="G6006" s="305">
        <f>'[11]Depr Exp'!G6006</f>
        <v>0.2</v>
      </c>
      <c r="H6006" s="524">
        <f>'[11]Depr Exp'!H6006</f>
        <v>887.07</v>
      </c>
      <c r="I6006" s="523">
        <f>'[11]Depr Exp'!I6006</f>
        <v>53223.95</v>
      </c>
      <c r="J6006" s="305">
        <f>'[11]Depr Exp'!J6006</f>
        <v>0.2</v>
      </c>
      <c r="K6006" s="373">
        <f>'[11]Depr Exp'!K6006</f>
        <v>887.06583333333344</v>
      </c>
      <c r="L6006" s="524">
        <f>'[11]Depr Exp'!L6006</f>
        <v>0</v>
      </c>
      <c r="M6006" s="144"/>
      <c r="N6006" s="144"/>
    </row>
    <row r="6007" spans="1:14">
      <c r="A6007" s="144" t="str">
        <f>'[11]Depr Exp'!A6007</f>
        <v>E3912 GEN Computer Eq, Wild Hrs Exp</v>
      </c>
      <c r="B6007" s="144" t="str">
        <f>'[11]Depr Exp'!B6007</f>
        <v>E3912 GEN Computer Eq, Wild Hrs Exp-9</v>
      </c>
      <c r="C6007" s="144" t="str">
        <f>'[11]Depr Exp'!C6007</f>
        <v>403E</v>
      </c>
      <c r="D6007" s="144"/>
      <c r="E6007" s="282">
        <f>'[11]Depr Exp'!E6007</f>
        <v>43373</v>
      </c>
      <c r="F6007" s="523">
        <f>'[11]Depr Exp'!F6007</f>
        <v>53223.95</v>
      </c>
      <c r="G6007" s="305">
        <f>'[11]Depr Exp'!G6007</f>
        <v>0.2</v>
      </c>
      <c r="H6007" s="524">
        <f>'[11]Depr Exp'!H6007</f>
        <v>887.07</v>
      </c>
      <c r="I6007" s="523">
        <f>'[11]Depr Exp'!I6007</f>
        <v>53223.95</v>
      </c>
      <c r="J6007" s="305">
        <f>'[11]Depr Exp'!J6007</f>
        <v>0.2</v>
      </c>
      <c r="K6007" s="373">
        <f>'[11]Depr Exp'!K6007</f>
        <v>887.06583333333344</v>
      </c>
      <c r="L6007" s="524">
        <f>'[11]Depr Exp'!L6007</f>
        <v>0</v>
      </c>
      <c r="M6007" s="144"/>
      <c r="N6007" s="144"/>
    </row>
    <row r="6008" spans="1:14">
      <c r="A6008" s="144" t="str">
        <f>'[11]Depr Exp'!A6008</f>
        <v>E3912 GEN Computer Eq, Wild Hrs Exp</v>
      </c>
      <c r="B6008" s="144" t="str">
        <f>'[11]Depr Exp'!B6008</f>
        <v>E3912 GEN Computer Eq, Wild Hrs Exp-10</v>
      </c>
      <c r="C6008" s="144" t="str">
        <f>'[11]Depr Exp'!C6008</f>
        <v>403E</v>
      </c>
      <c r="D6008" s="144"/>
      <c r="E6008" s="282">
        <f>'[11]Depr Exp'!E6008</f>
        <v>43404</v>
      </c>
      <c r="F6008" s="523">
        <f>'[11]Depr Exp'!F6008</f>
        <v>53223.95</v>
      </c>
      <c r="G6008" s="305">
        <f>'[11]Depr Exp'!G6008</f>
        <v>0.2</v>
      </c>
      <c r="H6008" s="524">
        <f>'[11]Depr Exp'!H6008</f>
        <v>887.07</v>
      </c>
      <c r="I6008" s="523">
        <f>'[11]Depr Exp'!I6008</f>
        <v>53223.95</v>
      </c>
      <c r="J6008" s="305">
        <f>'[11]Depr Exp'!J6008</f>
        <v>0.2</v>
      </c>
      <c r="K6008" s="373">
        <f>'[11]Depr Exp'!K6008</f>
        <v>887.06583333333344</v>
      </c>
      <c r="L6008" s="524">
        <f>'[11]Depr Exp'!L6008</f>
        <v>0</v>
      </c>
      <c r="M6008" s="144"/>
      <c r="N6008" s="144"/>
    </row>
    <row r="6009" spans="1:14">
      <c r="A6009" s="144" t="str">
        <f>'[11]Depr Exp'!A6009</f>
        <v>E3912 GEN Computer Eq, Wild Hrs Exp</v>
      </c>
      <c r="B6009" s="144" t="str">
        <f>'[11]Depr Exp'!B6009</f>
        <v>E3912 GEN Computer Eq, Wild Hrs Exp-11</v>
      </c>
      <c r="C6009" s="144" t="str">
        <f>'[11]Depr Exp'!C6009</f>
        <v>403E</v>
      </c>
      <c r="D6009" s="144"/>
      <c r="E6009" s="282">
        <f>'[11]Depr Exp'!E6009</f>
        <v>43434</v>
      </c>
      <c r="F6009" s="523">
        <f>'[11]Depr Exp'!F6009</f>
        <v>53223.95</v>
      </c>
      <c r="G6009" s="305">
        <f>'[11]Depr Exp'!G6009</f>
        <v>0.2</v>
      </c>
      <c r="H6009" s="524">
        <f>'[11]Depr Exp'!H6009</f>
        <v>887.07</v>
      </c>
      <c r="I6009" s="523">
        <f>'[11]Depr Exp'!I6009</f>
        <v>53223.95</v>
      </c>
      <c r="J6009" s="305">
        <f>'[11]Depr Exp'!J6009</f>
        <v>0.2</v>
      </c>
      <c r="K6009" s="373">
        <f>'[11]Depr Exp'!K6009</f>
        <v>887.06583333333344</v>
      </c>
      <c r="L6009" s="524">
        <f>'[11]Depr Exp'!L6009</f>
        <v>0</v>
      </c>
      <c r="M6009" s="144"/>
      <c r="N6009" s="144"/>
    </row>
    <row r="6010" spans="1:14">
      <c r="A6010" s="144" t="str">
        <f>'[11]Depr Exp'!A6010</f>
        <v>E3912 GEN Computer Eq, Wild Hrs Exp</v>
      </c>
      <c r="B6010" s="144" t="str">
        <f>'[11]Depr Exp'!B6010</f>
        <v>E3912 GEN Computer Eq, Wild Hrs Exp-12</v>
      </c>
      <c r="C6010" s="144" t="str">
        <f>'[11]Depr Exp'!C6010</f>
        <v>403E</v>
      </c>
      <c r="D6010" s="144"/>
      <c r="E6010" s="282">
        <f>'[11]Depr Exp'!E6010</f>
        <v>43465</v>
      </c>
      <c r="F6010" s="523">
        <f>'[11]Depr Exp'!F6010</f>
        <v>53223.95</v>
      </c>
      <c r="G6010" s="305">
        <f>'[11]Depr Exp'!G6010</f>
        <v>0.2</v>
      </c>
      <c r="H6010" s="524">
        <f>'[11]Depr Exp'!H6010</f>
        <v>887.07</v>
      </c>
      <c r="I6010" s="523">
        <f>'[11]Depr Exp'!I6010</f>
        <v>53223.95</v>
      </c>
      <c r="J6010" s="305">
        <f>'[11]Depr Exp'!J6010</f>
        <v>0.2</v>
      </c>
      <c r="K6010" s="373">
        <f>'[11]Depr Exp'!K6010</f>
        <v>887.06583333333344</v>
      </c>
      <c r="L6010" s="524">
        <f>'[11]Depr Exp'!L6010</f>
        <v>0</v>
      </c>
      <c r="M6010" s="144"/>
      <c r="N6010" s="144"/>
    </row>
    <row r="6011" spans="1:14" ht="15.75" thickBot="1">
      <c r="A6011" s="159" t="str">
        <f>'[11]Depr Exp'!A6011</f>
        <v>E3912 GEN Computer Eq, Wild Hrs Exp Total</v>
      </c>
      <c r="B6011" s="144">
        <f>'[11]Depr Exp'!B6011</f>
        <v>0</v>
      </c>
      <c r="C6011" s="502" t="str">
        <f>'[11]Depr Exp'!C6011</f>
        <v>EGEN</v>
      </c>
      <c r="D6011" s="144"/>
      <c r="E6011" s="281" t="str">
        <f>'[11]Depr Exp'!E6011</f>
        <v>Total</v>
      </c>
      <c r="F6011" s="141">
        <f>'[11]Depr Exp'!F6011</f>
        <v>0</v>
      </c>
      <c r="G6011" s="252">
        <f>'[11]Depr Exp'!G6011</f>
        <v>0</v>
      </c>
      <c r="H6011" s="286">
        <f>'[11]Depr Exp'!H6011</f>
        <v>10644.839999999998</v>
      </c>
      <c r="I6011" s="141">
        <f>'[11]Depr Exp'!I6011</f>
        <v>0</v>
      </c>
      <c r="J6011" s="252">
        <f>'[11]Depr Exp'!J6011</f>
        <v>0</v>
      </c>
      <c r="K6011" s="286">
        <f>'[11]Depr Exp'!K6011</f>
        <v>10644.79</v>
      </c>
      <c r="L6011" s="286">
        <f>'[11]Depr Exp'!L6011</f>
        <v>-0.05</v>
      </c>
      <c r="M6011" s="144"/>
      <c r="N6011" s="144"/>
    </row>
    <row r="6012" spans="1:14" ht="13.5" thickTop="1">
      <c r="A6012" s="144" t="str">
        <f>'[11]Depr Exp'!A6012</f>
        <v>E3912 GEN Computer Equip, UBK</v>
      </c>
      <c r="B6012" s="144" t="str">
        <f>'[11]Depr Exp'!B6012</f>
        <v>E3912 GEN Computer Equip, UBK-1</v>
      </c>
      <c r="C6012" s="144" t="str">
        <f>'[11]Depr Exp'!C6012</f>
        <v>403E</v>
      </c>
      <c r="D6012" s="144"/>
      <c r="E6012" s="282">
        <f>'[11]Depr Exp'!E6012</f>
        <v>43131</v>
      </c>
      <c r="F6012" s="523">
        <f>'[11]Depr Exp'!F6012</f>
        <v>555346.68000000005</v>
      </c>
      <c r="G6012" s="305">
        <f>'[11]Depr Exp'!G6012</f>
        <v>0.2</v>
      </c>
      <c r="H6012" s="524">
        <f>'[11]Depr Exp'!H6012</f>
        <v>9255.7800000000007</v>
      </c>
      <c r="I6012" s="523">
        <f>'[11]Depr Exp'!I6012</f>
        <v>555346.68000000005</v>
      </c>
      <c r="J6012" s="305">
        <f>'[11]Depr Exp'!J6012</f>
        <v>0.2</v>
      </c>
      <c r="K6012" s="373">
        <f>'[11]Depr Exp'!K6012</f>
        <v>9255.7780000000002</v>
      </c>
      <c r="L6012" s="524">
        <f>'[11]Depr Exp'!L6012</f>
        <v>0</v>
      </c>
      <c r="M6012" s="144"/>
      <c r="N6012" s="144"/>
    </row>
    <row r="6013" spans="1:14">
      <c r="A6013" s="144" t="str">
        <f>'[11]Depr Exp'!A6013</f>
        <v>E3912 GEN Computer Equip, UBK</v>
      </c>
      <c r="B6013" s="144" t="str">
        <f>'[11]Depr Exp'!B6013</f>
        <v>E3912 GEN Computer Equip, UBK-2</v>
      </c>
      <c r="C6013" s="144" t="str">
        <f>'[11]Depr Exp'!C6013</f>
        <v>403E</v>
      </c>
      <c r="D6013" s="144"/>
      <c r="E6013" s="282">
        <f>'[11]Depr Exp'!E6013</f>
        <v>43159</v>
      </c>
      <c r="F6013" s="523">
        <f>'[11]Depr Exp'!F6013</f>
        <v>555346.68000000005</v>
      </c>
      <c r="G6013" s="305">
        <f>'[11]Depr Exp'!G6013</f>
        <v>0.2</v>
      </c>
      <c r="H6013" s="524">
        <f>'[11]Depr Exp'!H6013</f>
        <v>9255.7800000000007</v>
      </c>
      <c r="I6013" s="523">
        <f>'[11]Depr Exp'!I6013</f>
        <v>555346.68000000005</v>
      </c>
      <c r="J6013" s="305">
        <f>'[11]Depr Exp'!J6013</f>
        <v>0.2</v>
      </c>
      <c r="K6013" s="373">
        <f>'[11]Depr Exp'!K6013</f>
        <v>9255.7780000000002</v>
      </c>
      <c r="L6013" s="524">
        <f>'[11]Depr Exp'!L6013</f>
        <v>0</v>
      </c>
      <c r="M6013" s="144"/>
      <c r="N6013" s="144"/>
    </row>
    <row r="6014" spans="1:14">
      <c r="A6014" s="144" t="str">
        <f>'[11]Depr Exp'!A6014</f>
        <v>E3912 GEN Computer Equip, UBK</v>
      </c>
      <c r="B6014" s="144" t="str">
        <f>'[11]Depr Exp'!B6014</f>
        <v>E3912 GEN Computer Equip, UBK-3</v>
      </c>
      <c r="C6014" s="144" t="str">
        <f>'[11]Depr Exp'!C6014</f>
        <v>403E</v>
      </c>
      <c r="D6014" s="144"/>
      <c r="E6014" s="282">
        <f>'[11]Depr Exp'!E6014</f>
        <v>43190</v>
      </c>
      <c r="F6014" s="523">
        <f>'[11]Depr Exp'!F6014</f>
        <v>555346.68000000005</v>
      </c>
      <c r="G6014" s="305">
        <f>'[11]Depr Exp'!G6014</f>
        <v>0.2</v>
      </c>
      <c r="H6014" s="524">
        <f>'[11]Depr Exp'!H6014</f>
        <v>9255.7800000000007</v>
      </c>
      <c r="I6014" s="523">
        <f>'[11]Depr Exp'!I6014</f>
        <v>555346.68000000005</v>
      </c>
      <c r="J6014" s="305">
        <f>'[11]Depr Exp'!J6014</f>
        <v>0.2</v>
      </c>
      <c r="K6014" s="373">
        <f>'[11]Depr Exp'!K6014</f>
        <v>9255.7780000000002</v>
      </c>
      <c r="L6014" s="524">
        <f>'[11]Depr Exp'!L6014</f>
        <v>0</v>
      </c>
      <c r="M6014" s="144"/>
      <c r="N6014" s="144"/>
    </row>
    <row r="6015" spans="1:14">
      <c r="A6015" s="144" t="str">
        <f>'[11]Depr Exp'!A6015</f>
        <v>E3912 GEN Computer Equip, UBK</v>
      </c>
      <c r="B6015" s="144" t="str">
        <f>'[11]Depr Exp'!B6015</f>
        <v>E3912 GEN Computer Equip, UBK-4</v>
      </c>
      <c r="C6015" s="144" t="str">
        <f>'[11]Depr Exp'!C6015</f>
        <v>403E</v>
      </c>
      <c r="D6015" s="144"/>
      <c r="E6015" s="282">
        <f>'[11]Depr Exp'!E6015</f>
        <v>43220</v>
      </c>
      <c r="F6015" s="523">
        <f>'[11]Depr Exp'!F6015</f>
        <v>555346.68000000005</v>
      </c>
      <c r="G6015" s="305">
        <f>'[11]Depr Exp'!G6015</f>
        <v>0.2</v>
      </c>
      <c r="H6015" s="524">
        <f>'[11]Depr Exp'!H6015</f>
        <v>9255.7800000000007</v>
      </c>
      <c r="I6015" s="523">
        <f>'[11]Depr Exp'!I6015</f>
        <v>555346.68000000005</v>
      </c>
      <c r="J6015" s="305">
        <f>'[11]Depr Exp'!J6015</f>
        <v>0.2</v>
      </c>
      <c r="K6015" s="373">
        <f>'[11]Depr Exp'!K6015</f>
        <v>9255.7780000000002</v>
      </c>
      <c r="L6015" s="524">
        <f>'[11]Depr Exp'!L6015</f>
        <v>0</v>
      </c>
      <c r="M6015" s="144"/>
      <c r="N6015" s="144"/>
    </row>
    <row r="6016" spans="1:14">
      <c r="A6016" s="144" t="str">
        <f>'[11]Depr Exp'!A6016</f>
        <v>E3912 GEN Computer Equip, UBK</v>
      </c>
      <c r="B6016" s="144" t="str">
        <f>'[11]Depr Exp'!B6016</f>
        <v>E3912 GEN Computer Equip, UBK-5</v>
      </c>
      <c r="C6016" s="144" t="str">
        <f>'[11]Depr Exp'!C6016</f>
        <v>403E</v>
      </c>
      <c r="D6016" s="144"/>
      <c r="E6016" s="282">
        <f>'[11]Depr Exp'!E6016</f>
        <v>43251</v>
      </c>
      <c r="F6016" s="523">
        <f>'[11]Depr Exp'!F6016</f>
        <v>555346.68000000005</v>
      </c>
      <c r="G6016" s="305">
        <f>'[11]Depr Exp'!G6016</f>
        <v>0.2</v>
      </c>
      <c r="H6016" s="524">
        <f>'[11]Depr Exp'!H6016</f>
        <v>9255.7800000000007</v>
      </c>
      <c r="I6016" s="523">
        <f>'[11]Depr Exp'!I6016</f>
        <v>555346.68000000005</v>
      </c>
      <c r="J6016" s="305">
        <f>'[11]Depr Exp'!J6016</f>
        <v>0.2</v>
      </c>
      <c r="K6016" s="373">
        <f>'[11]Depr Exp'!K6016</f>
        <v>9255.7780000000002</v>
      </c>
      <c r="L6016" s="524">
        <f>'[11]Depr Exp'!L6016</f>
        <v>0</v>
      </c>
      <c r="M6016" s="144"/>
      <c r="N6016" s="144"/>
    </row>
    <row r="6017" spans="1:14">
      <c r="A6017" s="144" t="str">
        <f>'[11]Depr Exp'!A6017</f>
        <v>E3912 GEN Computer Equip, UBK</v>
      </c>
      <c r="B6017" s="144" t="str">
        <f>'[11]Depr Exp'!B6017</f>
        <v>E3912 GEN Computer Equip, UBK-6</v>
      </c>
      <c r="C6017" s="144" t="str">
        <f>'[11]Depr Exp'!C6017</f>
        <v>403E</v>
      </c>
      <c r="D6017" s="144"/>
      <c r="E6017" s="282">
        <f>'[11]Depr Exp'!E6017</f>
        <v>43281</v>
      </c>
      <c r="F6017" s="523">
        <f>'[11]Depr Exp'!F6017</f>
        <v>555346.68000000005</v>
      </c>
      <c r="G6017" s="305">
        <f>'[11]Depr Exp'!G6017</f>
        <v>0.2</v>
      </c>
      <c r="H6017" s="524">
        <f>'[11]Depr Exp'!H6017</f>
        <v>9255.7800000000007</v>
      </c>
      <c r="I6017" s="523">
        <f>'[11]Depr Exp'!I6017</f>
        <v>555346.68000000005</v>
      </c>
      <c r="J6017" s="305">
        <f>'[11]Depr Exp'!J6017</f>
        <v>0.2</v>
      </c>
      <c r="K6017" s="373">
        <f>'[11]Depr Exp'!K6017</f>
        <v>9255.7780000000002</v>
      </c>
      <c r="L6017" s="524">
        <f>'[11]Depr Exp'!L6017</f>
        <v>0</v>
      </c>
      <c r="M6017" s="144"/>
      <c r="N6017" s="144"/>
    </row>
    <row r="6018" spans="1:14">
      <c r="A6018" s="144" t="str">
        <f>'[11]Depr Exp'!A6018</f>
        <v>E3912 GEN Computer Equip, UBK</v>
      </c>
      <c r="B6018" s="144" t="str">
        <f>'[11]Depr Exp'!B6018</f>
        <v>E3912 GEN Computer Equip, UBK-7</v>
      </c>
      <c r="C6018" s="144" t="str">
        <f>'[11]Depr Exp'!C6018</f>
        <v>403E</v>
      </c>
      <c r="D6018" s="144"/>
      <c r="E6018" s="282">
        <f>'[11]Depr Exp'!E6018</f>
        <v>43312</v>
      </c>
      <c r="F6018" s="523">
        <f>'[11]Depr Exp'!F6018</f>
        <v>555346.68000000005</v>
      </c>
      <c r="G6018" s="305">
        <f>'[11]Depr Exp'!G6018</f>
        <v>0.2</v>
      </c>
      <c r="H6018" s="524">
        <f>'[11]Depr Exp'!H6018</f>
        <v>9255.7800000000007</v>
      </c>
      <c r="I6018" s="523">
        <f>'[11]Depr Exp'!I6018</f>
        <v>555346.68000000005</v>
      </c>
      <c r="J6018" s="305">
        <f>'[11]Depr Exp'!J6018</f>
        <v>0.2</v>
      </c>
      <c r="K6018" s="373">
        <f>'[11]Depr Exp'!K6018</f>
        <v>9255.7780000000002</v>
      </c>
      <c r="L6018" s="524">
        <f>'[11]Depr Exp'!L6018</f>
        <v>0</v>
      </c>
      <c r="M6018" s="144"/>
      <c r="N6018" s="144"/>
    </row>
    <row r="6019" spans="1:14">
      <c r="A6019" s="144" t="str">
        <f>'[11]Depr Exp'!A6019</f>
        <v>E3912 GEN Computer Equip, UBK</v>
      </c>
      <c r="B6019" s="144" t="str">
        <f>'[11]Depr Exp'!B6019</f>
        <v>E3912 GEN Computer Equip, UBK-8</v>
      </c>
      <c r="C6019" s="144" t="str">
        <f>'[11]Depr Exp'!C6019</f>
        <v>403E</v>
      </c>
      <c r="D6019" s="144"/>
      <c r="E6019" s="282">
        <f>'[11]Depr Exp'!E6019</f>
        <v>43343</v>
      </c>
      <c r="F6019" s="523">
        <f>'[11]Depr Exp'!F6019</f>
        <v>555346.68000000005</v>
      </c>
      <c r="G6019" s="305">
        <f>'[11]Depr Exp'!G6019</f>
        <v>0.2</v>
      </c>
      <c r="H6019" s="524">
        <f>'[11]Depr Exp'!H6019</f>
        <v>9255.7800000000007</v>
      </c>
      <c r="I6019" s="523">
        <f>'[11]Depr Exp'!I6019</f>
        <v>555346.68000000005</v>
      </c>
      <c r="J6019" s="305">
        <f>'[11]Depr Exp'!J6019</f>
        <v>0.2</v>
      </c>
      <c r="K6019" s="373">
        <f>'[11]Depr Exp'!K6019</f>
        <v>9255.7780000000002</v>
      </c>
      <c r="L6019" s="524">
        <f>'[11]Depr Exp'!L6019</f>
        <v>0</v>
      </c>
      <c r="M6019" s="144"/>
      <c r="N6019" s="144"/>
    </row>
    <row r="6020" spans="1:14">
      <c r="A6020" s="144" t="str">
        <f>'[11]Depr Exp'!A6020</f>
        <v>E3912 GEN Computer Equip, UBK</v>
      </c>
      <c r="B6020" s="144" t="str">
        <f>'[11]Depr Exp'!B6020</f>
        <v>E3912 GEN Computer Equip, UBK-9</v>
      </c>
      <c r="C6020" s="144" t="str">
        <f>'[11]Depr Exp'!C6020</f>
        <v>403E</v>
      </c>
      <c r="D6020" s="144"/>
      <c r="E6020" s="282">
        <f>'[11]Depr Exp'!E6020</f>
        <v>43373</v>
      </c>
      <c r="F6020" s="523">
        <f>'[11]Depr Exp'!F6020</f>
        <v>555346.68000000005</v>
      </c>
      <c r="G6020" s="305">
        <f>'[11]Depr Exp'!G6020</f>
        <v>0.2</v>
      </c>
      <c r="H6020" s="524">
        <f>'[11]Depr Exp'!H6020</f>
        <v>9255.7800000000007</v>
      </c>
      <c r="I6020" s="523">
        <f>'[11]Depr Exp'!I6020</f>
        <v>555346.68000000005</v>
      </c>
      <c r="J6020" s="305">
        <f>'[11]Depr Exp'!J6020</f>
        <v>0.2</v>
      </c>
      <c r="K6020" s="373">
        <f>'[11]Depr Exp'!K6020</f>
        <v>9255.7780000000002</v>
      </c>
      <c r="L6020" s="524">
        <f>'[11]Depr Exp'!L6020</f>
        <v>0</v>
      </c>
      <c r="M6020" s="144"/>
      <c r="N6020" s="144"/>
    </row>
    <row r="6021" spans="1:14">
      <c r="A6021" s="144" t="str">
        <f>'[11]Depr Exp'!A6021</f>
        <v>E3912 GEN Computer Equip, UBK</v>
      </c>
      <c r="B6021" s="144" t="str">
        <f>'[11]Depr Exp'!B6021</f>
        <v>E3912 GEN Computer Equip, UBK-10</v>
      </c>
      <c r="C6021" s="144" t="str">
        <f>'[11]Depr Exp'!C6021</f>
        <v>403E</v>
      </c>
      <c r="D6021" s="144"/>
      <c r="E6021" s="282">
        <f>'[11]Depr Exp'!E6021</f>
        <v>43404</v>
      </c>
      <c r="F6021" s="523">
        <f>'[11]Depr Exp'!F6021</f>
        <v>555346.68000000005</v>
      </c>
      <c r="G6021" s="305">
        <f>'[11]Depr Exp'!G6021</f>
        <v>0.2</v>
      </c>
      <c r="H6021" s="524">
        <f>'[11]Depr Exp'!H6021</f>
        <v>9255.7800000000007</v>
      </c>
      <c r="I6021" s="523">
        <f>'[11]Depr Exp'!I6021</f>
        <v>555346.68000000005</v>
      </c>
      <c r="J6021" s="305">
        <f>'[11]Depr Exp'!J6021</f>
        <v>0.2</v>
      </c>
      <c r="K6021" s="373">
        <f>'[11]Depr Exp'!K6021</f>
        <v>9255.7780000000002</v>
      </c>
      <c r="L6021" s="524">
        <f>'[11]Depr Exp'!L6021</f>
        <v>0</v>
      </c>
      <c r="M6021" s="144"/>
      <c r="N6021" s="144"/>
    </row>
    <row r="6022" spans="1:14">
      <c r="A6022" s="144" t="str">
        <f>'[11]Depr Exp'!A6022</f>
        <v>E3912 GEN Computer Equip, UBK</v>
      </c>
      <c r="B6022" s="144" t="str">
        <f>'[11]Depr Exp'!B6022</f>
        <v>E3912 GEN Computer Equip, UBK-11</v>
      </c>
      <c r="C6022" s="144" t="str">
        <f>'[11]Depr Exp'!C6022</f>
        <v>403E</v>
      </c>
      <c r="D6022" s="144"/>
      <c r="E6022" s="282">
        <f>'[11]Depr Exp'!E6022</f>
        <v>43434</v>
      </c>
      <c r="F6022" s="523">
        <f>'[11]Depr Exp'!F6022</f>
        <v>555346.68000000005</v>
      </c>
      <c r="G6022" s="305">
        <f>'[11]Depr Exp'!G6022</f>
        <v>0.2</v>
      </c>
      <c r="H6022" s="524">
        <f>'[11]Depr Exp'!H6022</f>
        <v>9255.7800000000007</v>
      </c>
      <c r="I6022" s="523">
        <f>'[11]Depr Exp'!I6022</f>
        <v>555346.68000000005</v>
      </c>
      <c r="J6022" s="305">
        <f>'[11]Depr Exp'!J6022</f>
        <v>0.2</v>
      </c>
      <c r="K6022" s="373">
        <f>'[11]Depr Exp'!K6022</f>
        <v>9255.7780000000002</v>
      </c>
      <c r="L6022" s="524">
        <f>'[11]Depr Exp'!L6022</f>
        <v>0</v>
      </c>
      <c r="M6022" s="144"/>
      <c r="N6022" s="144"/>
    </row>
    <row r="6023" spans="1:14">
      <c r="A6023" s="144" t="str">
        <f>'[11]Depr Exp'!A6023</f>
        <v>E3912 GEN Computer Equip, UBK</v>
      </c>
      <c r="B6023" s="144" t="str">
        <f>'[11]Depr Exp'!B6023</f>
        <v>E3912 GEN Computer Equip, UBK-12</v>
      </c>
      <c r="C6023" s="144" t="str">
        <f>'[11]Depr Exp'!C6023</f>
        <v>403E</v>
      </c>
      <c r="D6023" s="144"/>
      <c r="E6023" s="282">
        <f>'[11]Depr Exp'!E6023</f>
        <v>43465</v>
      </c>
      <c r="F6023" s="523">
        <f>'[11]Depr Exp'!F6023</f>
        <v>555346.68000000005</v>
      </c>
      <c r="G6023" s="305">
        <f>'[11]Depr Exp'!G6023</f>
        <v>0.2</v>
      </c>
      <c r="H6023" s="524">
        <f>'[11]Depr Exp'!H6023</f>
        <v>9255.7800000000007</v>
      </c>
      <c r="I6023" s="523">
        <f>'[11]Depr Exp'!I6023</f>
        <v>555346.68000000005</v>
      </c>
      <c r="J6023" s="305">
        <f>'[11]Depr Exp'!J6023</f>
        <v>0.2</v>
      </c>
      <c r="K6023" s="373">
        <f>'[11]Depr Exp'!K6023</f>
        <v>9255.7780000000002</v>
      </c>
      <c r="L6023" s="524">
        <f>'[11]Depr Exp'!L6023</f>
        <v>0</v>
      </c>
      <c r="M6023" s="144"/>
      <c r="N6023" s="144"/>
    </row>
    <row r="6024" spans="1:14" ht="15.75" thickBot="1">
      <c r="A6024" s="159" t="str">
        <f>'[11]Depr Exp'!A6024</f>
        <v>E3912 GEN Computer Equip, UBK Total</v>
      </c>
      <c r="B6024" s="144">
        <f>'[11]Depr Exp'!B6024</f>
        <v>0</v>
      </c>
      <c r="C6024" s="502" t="str">
        <f>'[11]Depr Exp'!C6024</f>
        <v>EGEN</v>
      </c>
      <c r="D6024" s="144"/>
      <c r="E6024" s="281" t="str">
        <f>'[11]Depr Exp'!E6024</f>
        <v>Total</v>
      </c>
      <c r="F6024" s="141">
        <f>'[11]Depr Exp'!F6024</f>
        <v>0</v>
      </c>
      <c r="G6024" s="252">
        <f>'[11]Depr Exp'!G6024</f>
        <v>0</v>
      </c>
      <c r="H6024" s="286">
        <f>'[11]Depr Exp'!H6024</f>
        <v>111069.36</v>
      </c>
      <c r="I6024" s="141">
        <f>'[11]Depr Exp'!I6024</f>
        <v>0</v>
      </c>
      <c r="J6024" s="252">
        <f>'[11]Depr Exp'!J6024</f>
        <v>0</v>
      </c>
      <c r="K6024" s="286">
        <f>'[11]Depr Exp'!K6024</f>
        <v>111069.33600000002</v>
      </c>
      <c r="L6024" s="286">
        <f>'[11]Depr Exp'!L6024</f>
        <v>-0.02</v>
      </c>
      <c r="M6024" s="144"/>
      <c r="N6024" s="144"/>
    </row>
    <row r="6025" spans="1:14" ht="13.5" thickTop="1">
      <c r="A6025" s="144" t="str">
        <f>'[11]Depr Exp'!A6025</f>
        <v>E392 GEN Trans Equip, Colstrip 1</v>
      </c>
      <c r="B6025" s="144" t="str">
        <f>'[11]Depr Exp'!B6025</f>
        <v>E392 GEN Trans Equip, Colstrip 1-1</v>
      </c>
      <c r="C6025" s="144" t="str">
        <f>'[11]Depr Exp'!C6025</f>
        <v>403E</v>
      </c>
      <c r="D6025" s="144"/>
      <c r="E6025" s="282">
        <f>'[11]Depr Exp'!E6025</f>
        <v>43131</v>
      </c>
      <c r="F6025" s="523">
        <f>'[11]Depr Exp'!F6025</f>
        <v>99422.89</v>
      </c>
      <c r="G6025" s="305">
        <f>'[11]Depr Exp'!G6025</f>
        <v>5.2499999999999998E-2</v>
      </c>
      <c r="H6025" s="524">
        <f>'[11]Depr Exp'!H6025</f>
        <v>434.98</v>
      </c>
      <c r="I6025" s="523">
        <f>'[11]Depr Exp'!I6025</f>
        <v>151677.92000000001</v>
      </c>
      <c r="J6025" s="305">
        <f>'[11]Depr Exp'!J6025</f>
        <v>5.2499999999999998E-2</v>
      </c>
      <c r="K6025" s="373">
        <f>'[11]Depr Exp'!K6025</f>
        <v>663.59090000000003</v>
      </c>
      <c r="L6025" s="524">
        <f>'[11]Depr Exp'!L6025</f>
        <v>228.61</v>
      </c>
      <c r="M6025" s="144"/>
      <c r="N6025" s="144"/>
    </row>
    <row r="6026" spans="1:14">
      <c r="A6026" s="144" t="str">
        <f>'[11]Depr Exp'!A6026</f>
        <v>E392 GEN Trans Equip, Colstrip 1</v>
      </c>
      <c r="B6026" s="144" t="str">
        <f>'[11]Depr Exp'!B6026</f>
        <v>E392 GEN Trans Equip, Colstrip 1-2</v>
      </c>
      <c r="C6026" s="144" t="str">
        <f>'[11]Depr Exp'!C6026</f>
        <v>403E</v>
      </c>
      <c r="D6026" s="144"/>
      <c r="E6026" s="282">
        <f>'[11]Depr Exp'!E6026</f>
        <v>43159</v>
      </c>
      <c r="F6026" s="523">
        <f>'[11]Depr Exp'!F6026</f>
        <v>99445.01</v>
      </c>
      <c r="G6026" s="305">
        <f>'[11]Depr Exp'!G6026</f>
        <v>5.2499999999999998E-2</v>
      </c>
      <c r="H6026" s="524">
        <f>'[11]Depr Exp'!H6026</f>
        <v>435.07</v>
      </c>
      <c r="I6026" s="523">
        <f>'[11]Depr Exp'!I6026</f>
        <v>151677.92000000001</v>
      </c>
      <c r="J6026" s="305">
        <f>'[11]Depr Exp'!J6026</f>
        <v>5.2499999999999998E-2</v>
      </c>
      <c r="K6026" s="373">
        <f>'[11]Depr Exp'!K6026</f>
        <v>663.59090000000003</v>
      </c>
      <c r="L6026" s="524">
        <f>'[11]Depr Exp'!L6026</f>
        <v>228.52</v>
      </c>
      <c r="M6026" s="144"/>
      <c r="N6026" s="144"/>
    </row>
    <row r="6027" spans="1:14">
      <c r="A6027" s="144" t="str">
        <f>'[11]Depr Exp'!A6027</f>
        <v>E392 GEN Trans Equip, Colstrip 1</v>
      </c>
      <c r="B6027" s="144" t="str">
        <f>'[11]Depr Exp'!B6027</f>
        <v>E392 GEN Trans Equip, Colstrip 1-3</v>
      </c>
      <c r="C6027" s="144" t="str">
        <f>'[11]Depr Exp'!C6027</f>
        <v>403E</v>
      </c>
      <c r="D6027" s="144"/>
      <c r="E6027" s="282">
        <f>'[11]Depr Exp'!E6027</f>
        <v>43190</v>
      </c>
      <c r="F6027" s="523">
        <f>'[11]Depr Exp'!F6027</f>
        <v>144868.53</v>
      </c>
      <c r="G6027" s="305">
        <f>'[11]Depr Exp'!G6027</f>
        <v>5.2499999999999998E-2</v>
      </c>
      <c r="H6027" s="524">
        <f>'[11]Depr Exp'!H6027</f>
        <v>633.79999999999995</v>
      </c>
      <c r="I6027" s="523">
        <f>'[11]Depr Exp'!I6027</f>
        <v>151677.92000000001</v>
      </c>
      <c r="J6027" s="305">
        <f>'[11]Depr Exp'!J6027</f>
        <v>5.2499999999999998E-2</v>
      </c>
      <c r="K6027" s="373">
        <f>'[11]Depr Exp'!K6027</f>
        <v>663.59090000000003</v>
      </c>
      <c r="L6027" s="524">
        <f>'[11]Depr Exp'!L6027</f>
        <v>29.79</v>
      </c>
      <c r="M6027" s="144"/>
      <c r="N6027" s="144"/>
    </row>
    <row r="6028" spans="1:14">
      <c r="A6028" s="144" t="str">
        <f>'[11]Depr Exp'!A6028</f>
        <v>E392 GEN Trans Equip, Colstrip 1</v>
      </c>
      <c r="B6028" s="144" t="str">
        <f>'[11]Depr Exp'!B6028</f>
        <v>E392 GEN Trans Equip, Colstrip 1-4</v>
      </c>
      <c r="C6028" s="144" t="str">
        <f>'[11]Depr Exp'!C6028</f>
        <v>403E</v>
      </c>
      <c r="D6028" s="144"/>
      <c r="E6028" s="282">
        <f>'[11]Depr Exp'!E6028</f>
        <v>43220</v>
      </c>
      <c r="F6028" s="523">
        <f>'[11]Depr Exp'!F6028</f>
        <v>144868.53</v>
      </c>
      <c r="G6028" s="305">
        <f>'[11]Depr Exp'!G6028</f>
        <v>5.2499999999999998E-2</v>
      </c>
      <c r="H6028" s="524">
        <f>'[11]Depr Exp'!H6028</f>
        <v>633.79999999999995</v>
      </c>
      <c r="I6028" s="523">
        <f>'[11]Depr Exp'!I6028</f>
        <v>151677.92000000001</v>
      </c>
      <c r="J6028" s="305">
        <f>'[11]Depr Exp'!J6028</f>
        <v>5.2499999999999998E-2</v>
      </c>
      <c r="K6028" s="373">
        <f>'[11]Depr Exp'!K6028</f>
        <v>663.59090000000003</v>
      </c>
      <c r="L6028" s="524">
        <f>'[11]Depr Exp'!L6028</f>
        <v>29.79</v>
      </c>
      <c r="M6028" s="144"/>
      <c r="N6028" s="144"/>
    </row>
    <row r="6029" spans="1:14">
      <c r="A6029" s="144" t="str">
        <f>'[11]Depr Exp'!A6029</f>
        <v>E392 GEN Trans Equip, Colstrip 1</v>
      </c>
      <c r="B6029" s="144" t="str">
        <f>'[11]Depr Exp'!B6029</f>
        <v>E392 GEN Trans Equip, Colstrip 1-5</v>
      </c>
      <c r="C6029" s="144" t="str">
        <f>'[11]Depr Exp'!C6029</f>
        <v>403E</v>
      </c>
      <c r="D6029" s="144"/>
      <c r="E6029" s="282">
        <f>'[11]Depr Exp'!E6029</f>
        <v>43251</v>
      </c>
      <c r="F6029" s="523">
        <f>'[11]Depr Exp'!F6029</f>
        <v>144868.53</v>
      </c>
      <c r="G6029" s="305">
        <f>'[11]Depr Exp'!G6029</f>
        <v>5.2499999999999998E-2</v>
      </c>
      <c r="H6029" s="524">
        <f>'[11]Depr Exp'!H6029</f>
        <v>633.79999999999995</v>
      </c>
      <c r="I6029" s="523">
        <f>'[11]Depr Exp'!I6029</f>
        <v>151677.92000000001</v>
      </c>
      <c r="J6029" s="305">
        <f>'[11]Depr Exp'!J6029</f>
        <v>5.2499999999999998E-2</v>
      </c>
      <c r="K6029" s="373">
        <f>'[11]Depr Exp'!K6029</f>
        <v>663.59090000000003</v>
      </c>
      <c r="L6029" s="524">
        <f>'[11]Depr Exp'!L6029</f>
        <v>29.79</v>
      </c>
      <c r="M6029" s="144"/>
      <c r="N6029" s="144"/>
    </row>
    <row r="6030" spans="1:14">
      <c r="A6030" s="144" t="str">
        <f>'[11]Depr Exp'!A6030</f>
        <v>E392 GEN Trans Equip, Colstrip 1</v>
      </c>
      <c r="B6030" s="144" t="str">
        <f>'[11]Depr Exp'!B6030</f>
        <v>E392 GEN Trans Equip, Colstrip 1-6</v>
      </c>
      <c r="C6030" s="144" t="str">
        <f>'[11]Depr Exp'!C6030</f>
        <v>403E</v>
      </c>
      <c r="D6030" s="144"/>
      <c r="E6030" s="282">
        <f>'[11]Depr Exp'!E6030</f>
        <v>43281</v>
      </c>
      <c r="F6030" s="523">
        <f>'[11]Depr Exp'!F6030</f>
        <v>144868.53</v>
      </c>
      <c r="G6030" s="305">
        <f>'[11]Depr Exp'!G6030</f>
        <v>5.2499999999999998E-2</v>
      </c>
      <c r="H6030" s="524">
        <f>'[11]Depr Exp'!H6030</f>
        <v>633.79999999999995</v>
      </c>
      <c r="I6030" s="523">
        <f>'[11]Depr Exp'!I6030</f>
        <v>151677.92000000001</v>
      </c>
      <c r="J6030" s="305">
        <f>'[11]Depr Exp'!J6030</f>
        <v>5.2499999999999998E-2</v>
      </c>
      <c r="K6030" s="373">
        <f>'[11]Depr Exp'!K6030</f>
        <v>663.59090000000003</v>
      </c>
      <c r="L6030" s="524">
        <f>'[11]Depr Exp'!L6030</f>
        <v>29.79</v>
      </c>
      <c r="M6030" s="144"/>
      <c r="N6030" s="144"/>
    </row>
    <row r="6031" spans="1:14">
      <c r="A6031" s="144" t="str">
        <f>'[11]Depr Exp'!A6031</f>
        <v>E392 GEN Trans Equip, Colstrip 1</v>
      </c>
      <c r="B6031" s="144" t="str">
        <f>'[11]Depr Exp'!B6031</f>
        <v>E392 GEN Trans Equip, Colstrip 1-7</v>
      </c>
      <c r="C6031" s="144" t="str">
        <f>'[11]Depr Exp'!C6031</f>
        <v>403E</v>
      </c>
      <c r="D6031" s="144"/>
      <c r="E6031" s="282">
        <f>'[11]Depr Exp'!E6031</f>
        <v>43312</v>
      </c>
      <c r="F6031" s="523">
        <f>'[11]Depr Exp'!F6031</f>
        <v>144868.53</v>
      </c>
      <c r="G6031" s="305">
        <f>'[11]Depr Exp'!G6031</f>
        <v>5.2499999999999998E-2</v>
      </c>
      <c r="H6031" s="524">
        <f>'[11]Depr Exp'!H6031</f>
        <v>633.79999999999995</v>
      </c>
      <c r="I6031" s="523">
        <f>'[11]Depr Exp'!I6031</f>
        <v>151677.92000000001</v>
      </c>
      <c r="J6031" s="305">
        <f>'[11]Depr Exp'!J6031</f>
        <v>5.2499999999999998E-2</v>
      </c>
      <c r="K6031" s="373">
        <f>'[11]Depr Exp'!K6031</f>
        <v>663.59090000000003</v>
      </c>
      <c r="L6031" s="524">
        <f>'[11]Depr Exp'!L6031</f>
        <v>29.79</v>
      </c>
      <c r="M6031" s="144"/>
      <c r="N6031" s="144"/>
    </row>
    <row r="6032" spans="1:14">
      <c r="A6032" s="144" t="str">
        <f>'[11]Depr Exp'!A6032</f>
        <v>E392 GEN Trans Equip, Colstrip 1</v>
      </c>
      <c r="B6032" s="144" t="str">
        <f>'[11]Depr Exp'!B6032</f>
        <v>E392 GEN Trans Equip, Colstrip 1-8</v>
      </c>
      <c r="C6032" s="144" t="str">
        <f>'[11]Depr Exp'!C6032</f>
        <v>403E</v>
      </c>
      <c r="D6032" s="144"/>
      <c r="E6032" s="282">
        <f>'[11]Depr Exp'!E6032</f>
        <v>43343</v>
      </c>
      <c r="F6032" s="523">
        <f>'[11]Depr Exp'!F6032</f>
        <v>144868.53</v>
      </c>
      <c r="G6032" s="305">
        <f>'[11]Depr Exp'!G6032</f>
        <v>5.2499999999999998E-2</v>
      </c>
      <c r="H6032" s="524">
        <f>'[11]Depr Exp'!H6032</f>
        <v>633.79999999999995</v>
      </c>
      <c r="I6032" s="523">
        <f>'[11]Depr Exp'!I6032</f>
        <v>151677.92000000001</v>
      </c>
      <c r="J6032" s="305">
        <f>'[11]Depr Exp'!J6032</f>
        <v>5.2499999999999998E-2</v>
      </c>
      <c r="K6032" s="373">
        <f>'[11]Depr Exp'!K6032</f>
        <v>663.59090000000003</v>
      </c>
      <c r="L6032" s="524">
        <f>'[11]Depr Exp'!L6032</f>
        <v>29.79</v>
      </c>
      <c r="M6032" s="144"/>
      <c r="N6032" s="144"/>
    </row>
    <row r="6033" spans="1:14">
      <c r="A6033" s="144" t="str">
        <f>'[11]Depr Exp'!A6033</f>
        <v>E392 GEN Trans Equip, Colstrip 1</v>
      </c>
      <c r="B6033" s="144" t="str">
        <f>'[11]Depr Exp'!B6033</f>
        <v>E392 GEN Trans Equip, Colstrip 1-9</v>
      </c>
      <c r="C6033" s="144" t="str">
        <f>'[11]Depr Exp'!C6033</f>
        <v>403E</v>
      </c>
      <c r="D6033" s="144"/>
      <c r="E6033" s="282">
        <f>'[11]Depr Exp'!E6033</f>
        <v>43373</v>
      </c>
      <c r="F6033" s="523">
        <f>'[11]Depr Exp'!F6033</f>
        <v>146675.82</v>
      </c>
      <c r="G6033" s="305">
        <f>'[11]Depr Exp'!G6033</f>
        <v>5.2499999999999998E-2</v>
      </c>
      <c r="H6033" s="524">
        <f>'[11]Depr Exp'!H6033</f>
        <v>641.71</v>
      </c>
      <c r="I6033" s="523">
        <f>'[11]Depr Exp'!I6033</f>
        <v>151677.92000000001</v>
      </c>
      <c r="J6033" s="305">
        <f>'[11]Depr Exp'!J6033</f>
        <v>5.2499999999999998E-2</v>
      </c>
      <c r="K6033" s="373">
        <f>'[11]Depr Exp'!K6033</f>
        <v>663.59090000000003</v>
      </c>
      <c r="L6033" s="524">
        <f>'[11]Depr Exp'!L6033</f>
        <v>21.88</v>
      </c>
      <c r="M6033" s="144"/>
      <c r="N6033" s="144"/>
    </row>
    <row r="6034" spans="1:14">
      <c r="A6034" s="144" t="str">
        <f>'[11]Depr Exp'!A6034</f>
        <v>E392 GEN Trans Equip, Colstrip 1</v>
      </c>
      <c r="B6034" s="144" t="str">
        <f>'[11]Depr Exp'!B6034</f>
        <v>E392 GEN Trans Equip, Colstrip 1-10</v>
      </c>
      <c r="C6034" s="144" t="str">
        <f>'[11]Depr Exp'!C6034</f>
        <v>403E</v>
      </c>
      <c r="D6034" s="144"/>
      <c r="E6034" s="282">
        <f>'[11]Depr Exp'!E6034</f>
        <v>43404</v>
      </c>
      <c r="F6034" s="523">
        <f>'[11]Depr Exp'!F6034</f>
        <v>150080.51</v>
      </c>
      <c r="G6034" s="305">
        <f>'[11]Depr Exp'!G6034</f>
        <v>5.2499999999999998E-2</v>
      </c>
      <c r="H6034" s="524">
        <f>'[11]Depr Exp'!H6034</f>
        <v>656.6</v>
      </c>
      <c r="I6034" s="523">
        <f>'[11]Depr Exp'!I6034</f>
        <v>151677.92000000001</v>
      </c>
      <c r="J6034" s="305">
        <f>'[11]Depr Exp'!J6034</f>
        <v>5.2499999999999998E-2</v>
      </c>
      <c r="K6034" s="373">
        <f>'[11]Depr Exp'!K6034</f>
        <v>663.59090000000003</v>
      </c>
      <c r="L6034" s="524">
        <f>'[11]Depr Exp'!L6034</f>
        <v>6.99</v>
      </c>
      <c r="M6034" s="144"/>
      <c r="N6034" s="144"/>
    </row>
    <row r="6035" spans="1:14">
      <c r="A6035" s="144" t="str">
        <f>'[11]Depr Exp'!A6035</f>
        <v>E392 GEN Trans Equip, Colstrip 1</v>
      </c>
      <c r="B6035" s="144" t="str">
        <f>'[11]Depr Exp'!B6035</f>
        <v>E392 GEN Trans Equip, Colstrip 1-11</v>
      </c>
      <c r="C6035" s="144" t="str">
        <f>'[11]Depr Exp'!C6035</f>
        <v>403E</v>
      </c>
      <c r="D6035" s="144"/>
      <c r="E6035" s="282">
        <f>'[11]Depr Exp'!E6035</f>
        <v>43434</v>
      </c>
      <c r="F6035" s="523">
        <f>'[11]Depr Exp'!F6035</f>
        <v>151677.92000000001</v>
      </c>
      <c r="G6035" s="305">
        <f>'[11]Depr Exp'!G6035</f>
        <v>5.2499999999999998E-2</v>
      </c>
      <c r="H6035" s="524">
        <f>'[11]Depr Exp'!H6035</f>
        <v>663.59</v>
      </c>
      <c r="I6035" s="523">
        <f>'[11]Depr Exp'!I6035</f>
        <v>151677.92000000001</v>
      </c>
      <c r="J6035" s="305">
        <f>'[11]Depr Exp'!J6035</f>
        <v>5.2499999999999998E-2</v>
      </c>
      <c r="K6035" s="373">
        <f>'[11]Depr Exp'!K6035</f>
        <v>663.59090000000003</v>
      </c>
      <c r="L6035" s="524">
        <f>'[11]Depr Exp'!L6035</f>
        <v>0</v>
      </c>
      <c r="M6035" s="144"/>
      <c r="N6035" s="144"/>
    </row>
    <row r="6036" spans="1:14">
      <c r="A6036" s="144" t="str">
        <f>'[11]Depr Exp'!A6036</f>
        <v>E392 GEN Trans Equip, Colstrip 1</v>
      </c>
      <c r="B6036" s="144" t="str">
        <f>'[11]Depr Exp'!B6036</f>
        <v>E392 GEN Trans Equip, Colstrip 1-12</v>
      </c>
      <c r="C6036" s="144" t="str">
        <f>'[11]Depr Exp'!C6036</f>
        <v>403E</v>
      </c>
      <c r="D6036" s="144"/>
      <c r="E6036" s="282">
        <f>'[11]Depr Exp'!E6036</f>
        <v>43465</v>
      </c>
      <c r="F6036" s="523">
        <f>'[11]Depr Exp'!F6036</f>
        <v>151677.92000000001</v>
      </c>
      <c r="G6036" s="305">
        <f>'[11]Depr Exp'!G6036</f>
        <v>5.2499999999999998E-2</v>
      </c>
      <c r="H6036" s="524">
        <f>'[11]Depr Exp'!H6036</f>
        <v>663.59</v>
      </c>
      <c r="I6036" s="523">
        <f>'[11]Depr Exp'!I6036</f>
        <v>151677.92000000001</v>
      </c>
      <c r="J6036" s="305">
        <f>'[11]Depr Exp'!J6036</f>
        <v>5.2499999999999998E-2</v>
      </c>
      <c r="K6036" s="373">
        <f>'[11]Depr Exp'!K6036</f>
        <v>663.59090000000003</v>
      </c>
      <c r="L6036" s="524">
        <f>'[11]Depr Exp'!L6036</f>
        <v>0</v>
      </c>
      <c r="M6036" s="144"/>
      <c r="N6036" s="144"/>
    </row>
    <row r="6037" spans="1:14" ht="15.75" thickBot="1">
      <c r="A6037" s="159" t="str">
        <f>'[11]Depr Exp'!A6037</f>
        <v>E392 GEN Trans Equip, Colstrip 1 Total</v>
      </c>
      <c r="B6037" s="144">
        <f>'[11]Depr Exp'!B6037</f>
        <v>0</v>
      </c>
      <c r="C6037" s="502" t="str">
        <f>'[11]Depr Exp'!C6037</f>
        <v>EGEN</v>
      </c>
      <c r="D6037" s="144"/>
      <c r="E6037" s="281" t="str">
        <f>'[11]Depr Exp'!E6037</f>
        <v>Total</v>
      </c>
      <c r="F6037" s="141">
        <f>'[11]Depr Exp'!F6037</f>
        <v>0</v>
      </c>
      <c r="G6037" s="252">
        <f>'[11]Depr Exp'!G6037</f>
        <v>0</v>
      </c>
      <c r="H6037" s="286">
        <f>'[11]Depr Exp'!H6037</f>
        <v>7298.3400000000011</v>
      </c>
      <c r="I6037" s="141">
        <f>'[11]Depr Exp'!I6037</f>
        <v>0</v>
      </c>
      <c r="J6037" s="252">
        <f>'[11]Depr Exp'!J6037</f>
        <v>0</v>
      </c>
      <c r="K6037" s="286">
        <f>'[11]Depr Exp'!K6037</f>
        <v>7963.0908000000009</v>
      </c>
      <c r="L6037" s="286">
        <f>'[11]Depr Exp'!L6037</f>
        <v>664.75</v>
      </c>
      <c r="M6037" s="144"/>
      <c r="N6037" s="144"/>
    </row>
    <row r="6038" spans="1:14" ht="13.5" thickTop="1">
      <c r="A6038" s="144" t="str">
        <f>'[11]Depr Exp'!A6038</f>
        <v>E392 GEN Trans Equip, Colstrip 2</v>
      </c>
      <c r="B6038" s="144" t="str">
        <f>'[11]Depr Exp'!B6038</f>
        <v>E392 GEN Trans Equip, Colstrip 2-1</v>
      </c>
      <c r="C6038" s="144" t="str">
        <f>'[11]Depr Exp'!C6038</f>
        <v>403E</v>
      </c>
      <c r="D6038" s="144"/>
      <c r="E6038" s="282">
        <f>'[11]Depr Exp'!E6038</f>
        <v>43131</v>
      </c>
      <c r="F6038" s="523">
        <f>'[11]Depr Exp'!F6038</f>
        <v>99422.89</v>
      </c>
      <c r="G6038" s="305">
        <f>'[11]Depr Exp'!G6038</f>
        <v>5.2499999999999998E-2</v>
      </c>
      <c r="H6038" s="524">
        <f>'[11]Depr Exp'!H6038</f>
        <v>434.98</v>
      </c>
      <c r="I6038" s="523">
        <f>'[11]Depr Exp'!I6038</f>
        <v>151677.93</v>
      </c>
      <c r="J6038" s="305">
        <f>'[11]Depr Exp'!J6038</f>
        <v>5.2499999999999998E-2</v>
      </c>
      <c r="K6038" s="373">
        <f>'[11]Depr Exp'!K6038</f>
        <v>663.59094374999995</v>
      </c>
      <c r="L6038" s="524">
        <f>'[11]Depr Exp'!L6038</f>
        <v>228.61</v>
      </c>
      <c r="M6038" s="144"/>
      <c r="N6038" s="144"/>
    </row>
    <row r="6039" spans="1:14">
      <c r="A6039" s="144" t="str">
        <f>'[11]Depr Exp'!A6039</f>
        <v>E392 GEN Trans Equip, Colstrip 2</v>
      </c>
      <c r="B6039" s="144" t="str">
        <f>'[11]Depr Exp'!B6039</f>
        <v>E392 GEN Trans Equip, Colstrip 2-2</v>
      </c>
      <c r="C6039" s="144" t="str">
        <f>'[11]Depr Exp'!C6039</f>
        <v>403E</v>
      </c>
      <c r="D6039" s="144"/>
      <c r="E6039" s="282">
        <f>'[11]Depr Exp'!E6039</f>
        <v>43159</v>
      </c>
      <c r="F6039" s="523">
        <f>'[11]Depr Exp'!F6039</f>
        <v>99445.01</v>
      </c>
      <c r="G6039" s="305">
        <f>'[11]Depr Exp'!G6039</f>
        <v>5.2499999999999998E-2</v>
      </c>
      <c r="H6039" s="524">
        <f>'[11]Depr Exp'!H6039</f>
        <v>435.07</v>
      </c>
      <c r="I6039" s="523">
        <f>'[11]Depr Exp'!I6039</f>
        <v>151677.93</v>
      </c>
      <c r="J6039" s="305">
        <f>'[11]Depr Exp'!J6039</f>
        <v>5.2499999999999998E-2</v>
      </c>
      <c r="K6039" s="373">
        <f>'[11]Depr Exp'!K6039</f>
        <v>663.59094374999995</v>
      </c>
      <c r="L6039" s="524">
        <f>'[11]Depr Exp'!L6039</f>
        <v>228.52</v>
      </c>
      <c r="M6039" s="144"/>
      <c r="N6039" s="144"/>
    </row>
    <row r="6040" spans="1:14">
      <c r="A6040" s="144" t="str">
        <f>'[11]Depr Exp'!A6040</f>
        <v>E392 GEN Trans Equip, Colstrip 2</v>
      </c>
      <c r="B6040" s="144" t="str">
        <f>'[11]Depr Exp'!B6040</f>
        <v>E392 GEN Trans Equip, Colstrip 2-3</v>
      </c>
      <c r="C6040" s="144" t="str">
        <f>'[11]Depr Exp'!C6040</f>
        <v>403E</v>
      </c>
      <c r="D6040" s="144"/>
      <c r="E6040" s="282">
        <f>'[11]Depr Exp'!E6040</f>
        <v>43190</v>
      </c>
      <c r="F6040" s="523">
        <f>'[11]Depr Exp'!F6040</f>
        <v>144868.53</v>
      </c>
      <c r="G6040" s="305">
        <f>'[11]Depr Exp'!G6040</f>
        <v>5.2499999999999998E-2</v>
      </c>
      <c r="H6040" s="524">
        <f>'[11]Depr Exp'!H6040</f>
        <v>633.79999999999995</v>
      </c>
      <c r="I6040" s="523">
        <f>'[11]Depr Exp'!I6040</f>
        <v>151677.93</v>
      </c>
      <c r="J6040" s="305">
        <f>'[11]Depr Exp'!J6040</f>
        <v>5.2499999999999998E-2</v>
      </c>
      <c r="K6040" s="373">
        <f>'[11]Depr Exp'!K6040</f>
        <v>663.59094374999995</v>
      </c>
      <c r="L6040" s="524">
        <f>'[11]Depr Exp'!L6040</f>
        <v>29.79</v>
      </c>
      <c r="M6040" s="144"/>
      <c r="N6040" s="144"/>
    </row>
    <row r="6041" spans="1:14">
      <c r="A6041" s="144" t="str">
        <f>'[11]Depr Exp'!A6041</f>
        <v>E392 GEN Trans Equip, Colstrip 2</v>
      </c>
      <c r="B6041" s="144" t="str">
        <f>'[11]Depr Exp'!B6041</f>
        <v>E392 GEN Trans Equip, Colstrip 2-4</v>
      </c>
      <c r="C6041" s="144" t="str">
        <f>'[11]Depr Exp'!C6041</f>
        <v>403E</v>
      </c>
      <c r="D6041" s="144"/>
      <c r="E6041" s="282">
        <f>'[11]Depr Exp'!E6041</f>
        <v>43220</v>
      </c>
      <c r="F6041" s="523">
        <f>'[11]Depr Exp'!F6041</f>
        <v>144868.53</v>
      </c>
      <c r="G6041" s="305">
        <f>'[11]Depr Exp'!G6041</f>
        <v>5.2499999999999998E-2</v>
      </c>
      <c r="H6041" s="524">
        <f>'[11]Depr Exp'!H6041</f>
        <v>633.79999999999995</v>
      </c>
      <c r="I6041" s="523">
        <f>'[11]Depr Exp'!I6041</f>
        <v>151677.93</v>
      </c>
      <c r="J6041" s="305">
        <f>'[11]Depr Exp'!J6041</f>
        <v>5.2499999999999998E-2</v>
      </c>
      <c r="K6041" s="373">
        <f>'[11]Depr Exp'!K6041</f>
        <v>663.59094374999995</v>
      </c>
      <c r="L6041" s="524">
        <f>'[11]Depr Exp'!L6041</f>
        <v>29.79</v>
      </c>
      <c r="M6041" s="144"/>
      <c r="N6041" s="144"/>
    </row>
    <row r="6042" spans="1:14">
      <c r="A6042" s="144" t="str">
        <f>'[11]Depr Exp'!A6042</f>
        <v>E392 GEN Trans Equip, Colstrip 2</v>
      </c>
      <c r="B6042" s="144" t="str">
        <f>'[11]Depr Exp'!B6042</f>
        <v>E392 GEN Trans Equip, Colstrip 2-5</v>
      </c>
      <c r="C6042" s="144" t="str">
        <f>'[11]Depr Exp'!C6042</f>
        <v>403E</v>
      </c>
      <c r="D6042" s="144"/>
      <c r="E6042" s="282">
        <f>'[11]Depr Exp'!E6042</f>
        <v>43251</v>
      </c>
      <c r="F6042" s="523">
        <f>'[11]Depr Exp'!F6042</f>
        <v>144868.53</v>
      </c>
      <c r="G6042" s="305">
        <f>'[11]Depr Exp'!G6042</f>
        <v>5.2499999999999998E-2</v>
      </c>
      <c r="H6042" s="524">
        <f>'[11]Depr Exp'!H6042</f>
        <v>633.79999999999995</v>
      </c>
      <c r="I6042" s="523">
        <f>'[11]Depr Exp'!I6042</f>
        <v>151677.93</v>
      </c>
      <c r="J6042" s="305">
        <f>'[11]Depr Exp'!J6042</f>
        <v>5.2499999999999998E-2</v>
      </c>
      <c r="K6042" s="373">
        <f>'[11]Depr Exp'!K6042</f>
        <v>663.59094374999995</v>
      </c>
      <c r="L6042" s="524">
        <f>'[11]Depr Exp'!L6042</f>
        <v>29.79</v>
      </c>
      <c r="M6042" s="144"/>
      <c r="N6042" s="144"/>
    </row>
    <row r="6043" spans="1:14">
      <c r="A6043" s="144" t="str">
        <f>'[11]Depr Exp'!A6043</f>
        <v>E392 GEN Trans Equip, Colstrip 2</v>
      </c>
      <c r="B6043" s="144" t="str">
        <f>'[11]Depr Exp'!B6043</f>
        <v>E392 GEN Trans Equip, Colstrip 2-6</v>
      </c>
      <c r="C6043" s="144" t="str">
        <f>'[11]Depr Exp'!C6043</f>
        <v>403E</v>
      </c>
      <c r="D6043" s="144"/>
      <c r="E6043" s="282">
        <f>'[11]Depr Exp'!E6043</f>
        <v>43281</v>
      </c>
      <c r="F6043" s="523">
        <f>'[11]Depr Exp'!F6043</f>
        <v>144868.53</v>
      </c>
      <c r="G6043" s="305">
        <f>'[11]Depr Exp'!G6043</f>
        <v>5.2499999999999998E-2</v>
      </c>
      <c r="H6043" s="524">
        <f>'[11]Depr Exp'!H6043</f>
        <v>633.79999999999995</v>
      </c>
      <c r="I6043" s="523">
        <f>'[11]Depr Exp'!I6043</f>
        <v>151677.93</v>
      </c>
      <c r="J6043" s="305">
        <f>'[11]Depr Exp'!J6043</f>
        <v>5.2499999999999998E-2</v>
      </c>
      <c r="K6043" s="373">
        <f>'[11]Depr Exp'!K6043</f>
        <v>663.59094374999995</v>
      </c>
      <c r="L6043" s="524">
        <f>'[11]Depr Exp'!L6043</f>
        <v>29.79</v>
      </c>
      <c r="M6043" s="144"/>
      <c r="N6043" s="144"/>
    </row>
    <row r="6044" spans="1:14">
      <c r="A6044" s="144" t="str">
        <f>'[11]Depr Exp'!A6044</f>
        <v>E392 GEN Trans Equip, Colstrip 2</v>
      </c>
      <c r="B6044" s="144" t="str">
        <f>'[11]Depr Exp'!B6044</f>
        <v>E392 GEN Trans Equip, Colstrip 2-7</v>
      </c>
      <c r="C6044" s="144" t="str">
        <f>'[11]Depr Exp'!C6044</f>
        <v>403E</v>
      </c>
      <c r="D6044" s="144"/>
      <c r="E6044" s="282">
        <f>'[11]Depr Exp'!E6044</f>
        <v>43312</v>
      </c>
      <c r="F6044" s="523">
        <f>'[11]Depr Exp'!F6044</f>
        <v>144868.53</v>
      </c>
      <c r="G6044" s="305">
        <f>'[11]Depr Exp'!G6044</f>
        <v>5.2499999999999998E-2</v>
      </c>
      <c r="H6044" s="524">
        <f>'[11]Depr Exp'!H6044</f>
        <v>633.79999999999995</v>
      </c>
      <c r="I6044" s="523">
        <f>'[11]Depr Exp'!I6044</f>
        <v>151677.93</v>
      </c>
      <c r="J6044" s="305">
        <f>'[11]Depr Exp'!J6044</f>
        <v>5.2499999999999998E-2</v>
      </c>
      <c r="K6044" s="373">
        <f>'[11]Depr Exp'!K6044</f>
        <v>663.59094374999995</v>
      </c>
      <c r="L6044" s="524">
        <f>'[11]Depr Exp'!L6044</f>
        <v>29.79</v>
      </c>
      <c r="M6044" s="144"/>
      <c r="N6044" s="144"/>
    </row>
    <row r="6045" spans="1:14">
      <c r="A6045" s="144" t="str">
        <f>'[11]Depr Exp'!A6045</f>
        <v>E392 GEN Trans Equip, Colstrip 2</v>
      </c>
      <c r="B6045" s="144" t="str">
        <f>'[11]Depr Exp'!B6045</f>
        <v>E392 GEN Trans Equip, Colstrip 2-8</v>
      </c>
      <c r="C6045" s="144" t="str">
        <f>'[11]Depr Exp'!C6045</f>
        <v>403E</v>
      </c>
      <c r="D6045" s="144"/>
      <c r="E6045" s="282">
        <f>'[11]Depr Exp'!E6045</f>
        <v>43343</v>
      </c>
      <c r="F6045" s="523">
        <f>'[11]Depr Exp'!F6045</f>
        <v>144868.53</v>
      </c>
      <c r="G6045" s="305">
        <f>'[11]Depr Exp'!G6045</f>
        <v>5.2499999999999998E-2</v>
      </c>
      <c r="H6045" s="524">
        <f>'[11]Depr Exp'!H6045</f>
        <v>633.79999999999995</v>
      </c>
      <c r="I6045" s="523">
        <f>'[11]Depr Exp'!I6045</f>
        <v>151677.93</v>
      </c>
      <c r="J6045" s="305">
        <f>'[11]Depr Exp'!J6045</f>
        <v>5.2499999999999998E-2</v>
      </c>
      <c r="K6045" s="373">
        <f>'[11]Depr Exp'!K6045</f>
        <v>663.59094374999995</v>
      </c>
      <c r="L6045" s="524">
        <f>'[11]Depr Exp'!L6045</f>
        <v>29.79</v>
      </c>
      <c r="M6045" s="144"/>
      <c r="N6045" s="144"/>
    </row>
    <row r="6046" spans="1:14">
      <c r="A6046" s="144" t="str">
        <f>'[11]Depr Exp'!A6046</f>
        <v>E392 GEN Trans Equip, Colstrip 2</v>
      </c>
      <c r="B6046" s="144" t="str">
        <f>'[11]Depr Exp'!B6046</f>
        <v>E392 GEN Trans Equip, Colstrip 2-9</v>
      </c>
      <c r="C6046" s="144" t="str">
        <f>'[11]Depr Exp'!C6046</f>
        <v>403E</v>
      </c>
      <c r="D6046" s="144"/>
      <c r="E6046" s="282">
        <f>'[11]Depr Exp'!E6046</f>
        <v>43373</v>
      </c>
      <c r="F6046" s="523">
        <f>'[11]Depr Exp'!F6046</f>
        <v>146675.82</v>
      </c>
      <c r="G6046" s="305">
        <f>'[11]Depr Exp'!G6046</f>
        <v>5.2499999999999998E-2</v>
      </c>
      <c r="H6046" s="524">
        <f>'[11]Depr Exp'!H6046</f>
        <v>641.71</v>
      </c>
      <c r="I6046" s="523">
        <f>'[11]Depr Exp'!I6046</f>
        <v>151677.93</v>
      </c>
      <c r="J6046" s="305">
        <f>'[11]Depr Exp'!J6046</f>
        <v>5.2499999999999998E-2</v>
      </c>
      <c r="K6046" s="373">
        <f>'[11]Depr Exp'!K6046</f>
        <v>663.59094374999995</v>
      </c>
      <c r="L6046" s="524">
        <f>'[11]Depr Exp'!L6046</f>
        <v>21.88</v>
      </c>
      <c r="M6046" s="144"/>
      <c r="N6046" s="144"/>
    </row>
    <row r="6047" spans="1:14">
      <c r="A6047" s="144" t="str">
        <f>'[11]Depr Exp'!A6047</f>
        <v>E392 GEN Trans Equip, Colstrip 2</v>
      </c>
      <c r="B6047" s="144" t="str">
        <f>'[11]Depr Exp'!B6047</f>
        <v>E392 GEN Trans Equip, Colstrip 2-10</v>
      </c>
      <c r="C6047" s="144" t="str">
        <f>'[11]Depr Exp'!C6047</f>
        <v>403E</v>
      </c>
      <c r="D6047" s="144"/>
      <c r="E6047" s="282">
        <f>'[11]Depr Exp'!E6047</f>
        <v>43404</v>
      </c>
      <c r="F6047" s="523">
        <f>'[11]Depr Exp'!F6047</f>
        <v>150080.51999999999</v>
      </c>
      <c r="G6047" s="305">
        <f>'[11]Depr Exp'!G6047</f>
        <v>5.2499999999999998E-2</v>
      </c>
      <c r="H6047" s="524">
        <f>'[11]Depr Exp'!H6047</f>
        <v>656.6</v>
      </c>
      <c r="I6047" s="523">
        <f>'[11]Depr Exp'!I6047</f>
        <v>151677.93</v>
      </c>
      <c r="J6047" s="305">
        <f>'[11]Depr Exp'!J6047</f>
        <v>5.2499999999999998E-2</v>
      </c>
      <c r="K6047" s="373">
        <f>'[11]Depr Exp'!K6047</f>
        <v>663.59094374999995</v>
      </c>
      <c r="L6047" s="524">
        <f>'[11]Depr Exp'!L6047</f>
        <v>6.99</v>
      </c>
      <c r="M6047" s="144"/>
      <c r="N6047" s="144"/>
    </row>
    <row r="6048" spans="1:14">
      <c r="A6048" s="144" t="str">
        <f>'[11]Depr Exp'!A6048</f>
        <v>E392 GEN Trans Equip, Colstrip 2</v>
      </c>
      <c r="B6048" s="144" t="str">
        <f>'[11]Depr Exp'!B6048</f>
        <v>E392 GEN Trans Equip, Colstrip 2-11</v>
      </c>
      <c r="C6048" s="144" t="str">
        <f>'[11]Depr Exp'!C6048</f>
        <v>403E</v>
      </c>
      <c r="D6048" s="144"/>
      <c r="E6048" s="282">
        <f>'[11]Depr Exp'!E6048</f>
        <v>43434</v>
      </c>
      <c r="F6048" s="523">
        <f>'[11]Depr Exp'!F6048</f>
        <v>151677.93</v>
      </c>
      <c r="G6048" s="305">
        <f>'[11]Depr Exp'!G6048</f>
        <v>5.2499999999999998E-2</v>
      </c>
      <c r="H6048" s="524">
        <f>'[11]Depr Exp'!H6048</f>
        <v>663.59</v>
      </c>
      <c r="I6048" s="523">
        <f>'[11]Depr Exp'!I6048</f>
        <v>151677.93</v>
      </c>
      <c r="J6048" s="305">
        <f>'[11]Depr Exp'!J6048</f>
        <v>5.2499999999999998E-2</v>
      </c>
      <c r="K6048" s="373">
        <f>'[11]Depr Exp'!K6048</f>
        <v>663.59094374999995</v>
      </c>
      <c r="L6048" s="524">
        <f>'[11]Depr Exp'!L6048</f>
        <v>0</v>
      </c>
      <c r="M6048" s="144"/>
      <c r="N6048" s="144"/>
    </row>
    <row r="6049" spans="1:14">
      <c r="A6049" s="144" t="str">
        <f>'[11]Depr Exp'!A6049</f>
        <v>E392 GEN Trans Equip, Colstrip 2</v>
      </c>
      <c r="B6049" s="144" t="str">
        <f>'[11]Depr Exp'!B6049</f>
        <v>E392 GEN Trans Equip, Colstrip 2-12</v>
      </c>
      <c r="C6049" s="144" t="str">
        <f>'[11]Depr Exp'!C6049</f>
        <v>403E</v>
      </c>
      <c r="D6049" s="144"/>
      <c r="E6049" s="282">
        <f>'[11]Depr Exp'!E6049</f>
        <v>43465</v>
      </c>
      <c r="F6049" s="523">
        <f>'[11]Depr Exp'!F6049</f>
        <v>151677.93</v>
      </c>
      <c r="G6049" s="305">
        <f>'[11]Depr Exp'!G6049</f>
        <v>5.2499999999999998E-2</v>
      </c>
      <c r="H6049" s="524">
        <f>'[11]Depr Exp'!H6049</f>
        <v>663.59</v>
      </c>
      <c r="I6049" s="523">
        <f>'[11]Depr Exp'!I6049</f>
        <v>151677.93</v>
      </c>
      <c r="J6049" s="305">
        <f>'[11]Depr Exp'!J6049</f>
        <v>5.2499999999999998E-2</v>
      </c>
      <c r="K6049" s="373">
        <f>'[11]Depr Exp'!K6049</f>
        <v>663.59094374999995</v>
      </c>
      <c r="L6049" s="524">
        <f>'[11]Depr Exp'!L6049</f>
        <v>0</v>
      </c>
      <c r="M6049" s="144"/>
      <c r="N6049" s="144"/>
    </row>
    <row r="6050" spans="1:14" ht="15.75" thickBot="1">
      <c r="A6050" s="159" t="str">
        <f>'[11]Depr Exp'!A6050</f>
        <v>E392 GEN Trans Equip, Colstrip 2 Total</v>
      </c>
      <c r="B6050" s="144">
        <f>'[11]Depr Exp'!B6050</f>
        <v>0</v>
      </c>
      <c r="C6050" s="502" t="str">
        <f>'[11]Depr Exp'!C6050</f>
        <v>EGEN</v>
      </c>
      <c r="D6050" s="144"/>
      <c r="E6050" s="281" t="str">
        <f>'[11]Depr Exp'!E6050</f>
        <v>Total</v>
      </c>
      <c r="F6050" s="141">
        <f>'[11]Depr Exp'!F6050</f>
        <v>0</v>
      </c>
      <c r="G6050" s="252">
        <f>'[11]Depr Exp'!G6050</f>
        <v>0</v>
      </c>
      <c r="H6050" s="286">
        <f>'[11]Depr Exp'!H6050</f>
        <v>7298.3400000000011</v>
      </c>
      <c r="I6050" s="141">
        <f>'[11]Depr Exp'!I6050</f>
        <v>0</v>
      </c>
      <c r="J6050" s="252">
        <f>'[11]Depr Exp'!J6050</f>
        <v>0</v>
      </c>
      <c r="K6050" s="286">
        <f>'[11]Depr Exp'!K6050</f>
        <v>7963.0913249999976</v>
      </c>
      <c r="L6050" s="286">
        <f>'[11]Depr Exp'!L6050</f>
        <v>664.75</v>
      </c>
      <c r="M6050" s="144"/>
      <c r="N6050" s="144"/>
    </row>
    <row r="6051" spans="1:14" ht="13.5" thickTop="1">
      <c r="A6051" s="144" t="str">
        <f>'[11]Depr Exp'!A6051</f>
        <v>E392 GEN Trans Equip, Colstrip 3</v>
      </c>
      <c r="B6051" s="144" t="str">
        <f>'[11]Depr Exp'!B6051</f>
        <v>E392 GEN Trans Equip, Colstrip 3-1</v>
      </c>
      <c r="C6051" s="144" t="str">
        <f>'[11]Depr Exp'!C6051</f>
        <v>403E</v>
      </c>
      <c r="D6051" s="144"/>
      <c r="E6051" s="282">
        <f>'[11]Depr Exp'!E6051</f>
        <v>43131</v>
      </c>
      <c r="F6051" s="523">
        <f>'[11]Depr Exp'!F6051</f>
        <v>63183.61</v>
      </c>
      <c r="G6051" s="305">
        <f>'[11]Depr Exp'!G6051</f>
        <v>5.2499999999999998E-2</v>
      </c>
      <c r="H6051" s="524">
        <f>'[11]Depr Exp'!H6051</f>
        <v>276.43</v>
      </c>
      <c r="I6051" s="523">
        <f>'[11]Depr Exp'!I6051</f>
        <v>101508.46</v>
      </c>
      <c r="J6051" s="305">
        <f>'[11]Depr Exp'!J6051</f>
        <v>5.2499999999999998E-2</v>
      </c>
      <c r="K6051" s="373">
        <f>'[11]Depr Exp'!K6051</f>
        <v>444.0995125</v>
      </c>
      <c r="L6051" s="524">
        <f>'[11]Depr Exp'!L6051</f>
        <v>167.67</v>
      </c>
      <c r="M6051" s="144"/>
      <c r="N6051" s="144"/>
    </row>
    <row r="6052" spans="1:14">
      <c r="A6052" s="144" t="str">
        <f>'[11]Depr Exp'!A6052</f>
        <v>E392 GEN Trans Equip, Colstrip 3</v>
      </c>
      <c r="B6052" s="144" t="str">
        <f>'[11]Depr Exp'!B6052</f>
        <v>E392 GEN Trans Equip, Colstrip 3-2</v>
      </c>
      <c r="C6052" s="144" t="str">
        <f>'[11]Depr Exp'!C6052</f>
        <v>403E</v>
      </c>
      <c r="D6052" s="144"/>
      <c r="E6052" s="282">
        <f>'[11]Depr Exp'!E6052</f>
        <v>43159</v>
      </c>
      <c r="F6052" s="523">
        <f>'[11]Depr Exp'!F6052</f>
        <v>63183.61</v>
      </c>
      <c r="G6052" s="305">
        <f>'[11]Depr Exp'!G6052</f>
        <v>5.2499999999999998E-2</v>
      </c>
      <c r="H6052" s="524">
        <f>'[11]Depr Exp'!H6052</f>
        <v>276.43</v>
      </c>
      <c r="I6052" s="523">
        <f>'[11]Depr Exp'!I6052</f>
        <v>101508.46</v>
      </c>
      <c r="J6052" s="305">
        <f>'[11]Depr Exp'!J6052</f>
        <v>5.2499999999999998E-2</v>
      </c>
      <c r="K6052" s="373">
        <f>'[11]Depr Exp'!K6052</f>
        <v>444.0995125</v>
      </c>
      <c r="L6052" s="524">
        <f>'[11]Depr Exp'!L6052</f>
        <v>167.67</v>
      </c>
      <c r="M6052" s="144"/>
      <c r="N6052" s="144"/>
    </row>
    <row r="6053" spans="1:14">
      <c r="A6053" s="144" t="str">
        <f>'[11]Depr Exp'!A6053</f>
        <v>E392 GEN Trans Equip, Colstrip 3</v>
      </c>
      <c r="B6053" s="144" t="str">
        <f>'[11]Depr Exp'!B6053</f>
        <v>E392 GEN Trans Equip, Colstrip 3-3</v>
      </c>
      <c r="C6053" s="144" t="str">
        <f>'[11]Depr Exp'!C6053</f>
        <v>403E</v>
      </c>
      <c r="D6053" s="144"/>
      <c r="E6053" s="282">
        <f>'[11]Depr Exp'!E6053</f>
        <v>43190</v>
      </c>
      <c r="F6053" s="523">
        <f>'[11]Depr Exp'!F6053</f>
        <v>97175.2</v>
      </c>
      <c r="G6053" s="305">
        <f>'[11]Depr Exp'!G6053</f>
        <v>5.2499999999999998E-2</v>
      </c>
      <c r="H6053" s="524">
        <f>'[11]Depr Exp'!H6053</f>
        <v>425.14</v>
      </c>
      <c r="I6053" s="523">
        <f>'[11]Depr Exp'!I6053</f>
        <v>101508.46</v>
      </c>
      <c r="J6053" s="305">
        <f>'[11]Depr Exp'!J6053</f>
        <v>5.2499999999999998E-2</v>
      </c>
      <c r="K6053" s="373">
        <f>'[11]Depr Exp'!K6053</f>
        <v>444.0995125</v>
      </c>
      <c r="L6053" s="524">
        <f>'[11]Depr Exp'!L6053</f>
        <v>18.96</v>
      </c>
      <c r="M6053" s="144"/>
      <c r="N6053" s="144"/>
    </row>
    <row r="6054" spans="1:14">
      <c r="A6054" s="144" t="str">
        <f>'[11]Depr Exp'!A6054</f>
        <v>E392 GEN Trans Equip, Colstrip 3</v>
      </c>
      <c r="B6054" s="144" t="str">
        <f>'[11]Depr Exp'!B6054</f>
        <v>E392 GEN Trans Equip, Colstrip 3-4</v>
      </c>
      <c r="C6054" s="144" t="str">
        <f>'[11]Depr Exp'!C6054</f>
        <v>403E</v>
      </c>
      <c r="D6054" s="144"/>
      <c r="E6054" s="282">
        <f>'[11]Depr Exp'!E6054</f>
        <v>43220</v>
      </c>
      <c r="F6054" s="523">
        <f>'[11]Depr Exp'!F6054</f>
        <v>97175.2</v>
      </c>
      <c r="G6054" s="305">
        <f>'[11]Depr Exp'!G6054</f>
        <v>5.2499999999999998E-2</v>
      </c>
      <c r="H6054" s="524">
        <f>'[11]Depr Exp'!H6054</f>
        <v>425.14</v>
      </c>
      <c r="I6054" s="523">
        <f>'[11]Depr Exp'!I6054</f>
        <v>101508.46</v>
      </c>
      <c r="J6054" s="305">
        <f>'[11]Depr Exp'!J6054</f>
        <v>5.2499999999999998E-2</v>
      </c>
      <c r="K6054" s="373">
        <f>'[11]Depr Exp'!K6054</f>
        <v>444.0995125</v>
      </c>
      <c r="L6054" s="524">
        <f>'[11]Depr Exp'!L6054</f>
        <v>18.96</v>
      </c>
      <c r="M6054" s="144"/>
      <c r="N6054" s="144"/>
    </row>
    <row r="6055" spans="1:14">
      <c r="A6055" s="144" t="str">
        <f>'[11]Depr Exp'!A6055</f>
        <v>E392 GEN Trans Equip, Colstrip 3</v>
      </c>
      <c r="B6055" s="144" t="str">
        <f>'[11]Depr Exp'!B6055</f>
        <v>E392 GEN Trans Equip, Colstrip 3-5</v>
      </c>
      <c r="C6055" s="144" t="str">
        <f>'[11]Depr Exp'!C6055</f>
        <v>403E</v>
      </c>
      <c r="D6055" s="144"/>
      <c r="E6055" s="282">
        <f>'[11]Depr Exp'!E6055</f>
        <v>43251</v>
      </c>
      <c r="F6055" s="523">
        <f>'[11]Depr Exp'!F6055</f>
        <v>97175.2</v>
      </c>
      <c r="G6055" s="305">
        <f>'[11]Depr Exp'!G6055</f>
        <v>5.2499999999999998E-2</v>
      </c>
      <c r="H6055" s="524">
        <f>'[11]Depr Exp'!H6055</f>
        <v>425.14</v>
      </c>
      <c r="I6055" s="523">
        <f>'[11]Depr Exp'!I6055</f>
        <v>101508.46</v>
      </c>
      <c r="J6055" s="305">
        <f>'[11]Depr Exp'!J6055</f>
        <v>5.2499999999999998E-2</v>
      </c>
      <c r="K6055" s="373">
        <f>'[11]Depr Exp'!K6055</f>
        <v>444.0995125</v>
      </c>
      <c r="L6055" s="524">
        <f>'[11]Depr Exp'!L6055</f>
        <v>18.96</v>
      </c>
      <c r="M6055" s="144"/>
      <c r="N6055" s="144"/>
    </row>
    <row r="6056" spans="1:14">
      <c r="A6056" s="144" t="str">
        <f>'[11]Depr Exp'!A6056</f>
        <v>E392 GEN Trans Equip, Colstrip 3</v>
      </c>
      <c r="B6056" s="144" t="str">
        <f>'[11]Depr Exp'!B6056</f>
        <v>E392 GEN Trans Equip, Colstrip 3-6</v>
      </c>
      <c r="C6056" s="144" t="str">
        <f>'[11]Depr Exp'!C6056</f>
        <v>403E</v>
      </c>
      <c r="D6056" s="144"/>
      <c r="E6056" s="282">
        <f>'[11]Depr Exp'!E6056</f>
        <v>43281</v>
      </c>
      <c r="F6056" s="523">
        <f>'[11]Depr Exp'!F6056</f>
        <v>97175.2</v>
      </c>
      <c r="G6056" s="305">
        <f>'[11]Depr Exp'!G6056</f>
        <v>5.2499999999999998E-2</v>
      </c>
      <c r="H6056" s="524">
        <f>'[11]Depr Exp'!H6056</f>
        <v>425.14</v>
      </c>
      <c r="I6056" s="523">
        <f>'[11]Depr Exp'!I6056</f>
        <v>101508.46</v>
      </c>
      <c r="J6056" s="305">
        <f>'[11]Depr Exp'!J6056</f>
        <v>5.2499999999999998E-2</v>
      </c>
      <c r="K6056" s="373">
        <f>'[11]Depr Exp'!K6056</f>
        <v>444.0995125</v>
      </c>
      <c r="L6056" s="524">
        <f>'[11]Depr Exp'!L6056</f>
        <v>18.96</v>
      </c>
      <c r="M6056" s="144"/>
      <c r="N6056" s="144"/>
    </row>
    <row r="6057" spans="1:14">
      <c r="A6057" s="144" t="str">
        <f>'[11]Depr Exp'!A6057</f>
        <v>E392 GEN Trans Equip, Colstrip 3</v>
      </c>
      <c r="B6057" s="144" t="str">
        <f>'[11]Depr Exp'!B6057</f>
        <v>E392 GEN Trans Equip, Colstrip 3-7</v>
      </c>
      <c r="C6057" s="144" t="str">
        <f>'[11]Depr Exp'!C6057</f>
        <v>403E</v>
      </c>
      <c r="D6057" s="144"/>
      <c r="E6057" s="282">
        <f>'[11]Depr Exp'!E6057</f>
        <v>43312</v>
      </c>
      <c r="F6057" s="523">
        <f>'[11]Depr Exp'!F6057</f>
        <v>97175.2</v>
      </c>
      <c r="G6057" s="305">
        <f>'[11]Depr Exp'!G6057</f>
        <v>5.2499999999999998E-2</v>
      </c>
      <c r="H6057" s="524">
        <f>'[11]Depr Exp'!H6057</f>
        <v>425.14</v>
      </c>
      <c r="I6057" s="523">
        <f>'[11]Depr Exp'!I6057</f>
        <v>101508.46</v>
      </c>
      <c r="J6057" s="305">
        <f>'[11]Depr Exp'!J6057</f>
        <v>5.2499999999999998E-2</v>
      </c>
      <c r="K6057" s="373">
        <f>'[11]Depr Exp'!K6057</f>
        <v>444.0995125</v>
      </c>
      <c r="L6057" s="524">
        <f>'[11]Depr Exp'!L6057</f>
        <v>18.96</v>
      </c>
      <c r="M6057" s="144"/>
      <c r="N6057" s="144"/>
    </row>
    <row r="6058" spans="1:14">
      <c r="A6058" s="144" t="str">
        <f>'[11]Depr Exp'!A6058</f>
        <v>E392 GEN Trans Equip, Colstrip 3</v>
      </c>
      <c r="B6058" s="144" t="str">
        <f>'[11]Depr Exp'!B6058</f>
        <v>E392 GEN Trans Equip, Colstrip 3-8</v>
      </c>
      <c r="C6058" s="144" t="str">
        <f>'[11]Depr Exp'!C6058</f>
        <v>403E</v>
      </c>
      <c r="D6058" s="144"/>
      <c r="E6058" s="282">
        <f>'[11]Depr Exp'!E6058</f>
        <v>43343</v>
      </c>
      <c r="F6058" s="523">
        <f>'[11]Depr Exp'!F6058</f>
        <v>97175.2</v>
      </c>
      <c r="G6058" s="305">
        <f>'[11]Depr Exp'!G6058</f>
        <v>5.2499999999999998E-2</v>
      </c>
      <c r="H6058" s="524">
        <f>'[11]Depr Exp'!H6058</f>
        <v>425.14</v>
      </c>
      <c r="I6058" s="523">
        <f>'[11]Depr Exp'!I6058</f>
        <v>101508.46</v>
      </c>
      <c r="J6058" s="305">
        <f>'[11]Depr Exp'!J6058</f>
        <v>5.2499999999999998E-2</v>
      </c>
      <c r="K6058" s="373">
        <f>'[11]Depr Exp'!K6058</f>
        <v>444.0995125</v>
      </c>
      <c r="L6058" s="524">
        <f>'[11]Depr Exp'!L6058</f>
        <v>18.96</v>
      </c>
      <c r="M6058" s="144"/>
      <c r="N6058" s="144"/>
    </row>
    <row r="6059" spans="1:14">
      <c r="A6059" s="144" t="str">
        <f>'[11]Depr Exp'!A6059</f>
        <v>E392 GEN Trans Equip, Colstrip 3</v>
      </c>
      <c r="B6059" s="144" t="str">
        <f>'[11]Depr Exp'!B6059</f>
        <v>E392 GEN Trans Equip, Colstrip 3-9</v>
      </c>
      <c r="C6059" s="144" t="str">
        <f>'[11]Depr Exp'!C6059</f>
        <v>403E</v>
      </c>
      <c r="D6059" s="144"/>
      <c r="E6059" s="282">
        <f>'[11]Depr Exp'!E6059</f>
        <v>43373</v>
      </c>
      <c r="F6059" s="523">
        <f>'[11]Depr Exp'!F6059</f>
        <v>98325.29</v>
      </c>
      <c r="G6059" s="305">
        <f>'[11]Depr Exp'!G6059</f>
        <v>5.2499999999999998E-2</v>
      </c>
      <c r="H6059" s="524">
        <f>'[11]Depr Exp'!H6059</f>
        <v>430.17</v>
      </c>
      <c r="I6059" s="523">
        <f>'[11]Depr Exp'!I6059</f>
        <v>101508.46</v>
      </c>
      <c r="J6059" s="305">
        <f>'[11]Depr Exp'!J6059</f>
        <v>5.2499999999999998E-2</v>
      </c>
      <c r="K6059" s="373">
        <f>'[11]Depr Exp'!K6059</f>
        <v>444.0995125</v>
      </c>
      <c r="L6059" s="524">
        <f>'[11]Depr Exp'!L6059</f>
        <v>13.93</v>
      </c>
      <c r="M6059" s="144"/>
      <c r="N6059" s="144"/>
    </row>
    <row r="6060" spans="1:14">
      <c r="A6060" s="144" t="str">
        <f>'[11]Depr Exp'!A6060</f>
        <v>E392 GEN Trans Equip, Colstrip 3</v>
      </c>
      <c r="B6060" s="144" t="str">
        <f>'[11]Depr Exp'!B6060</f>
        <v>E392 GEN Trans Equip, Colstrip 3-10</v>
      </c>
      <c r="C6060" s="144" t="str">
        <f>'[11]Depr Exp'!C6060</f>
        <v>403E</v>
      </c>
      <c r="D6060" s="144"/>
      <c r="E6060" s="282">
        <f>'[11]Depr Exp'!E6060</f>
        <v>43404</v>
      </c>
      <c r="F6060" s="523">
        <f>'[11]Depr Exp'!F6060</f>
        <v>100491.92</v>
      </c>
      <c r="G6060" s="305">
        <f>'[11]Depr Exp'!G6060</f>
        <v>5.2499999999999998E-2</v>
      </c>
      <c r="H6060" s="524">
        <f>'[11]Depr Exp'!H6060</f>
        <v>439.65</v>
      </c>
      <c r="I6060" s="523">
        <f>'[11]Depr Exp'!I6060</f>
        <v>101508.46</v>
      </c>
      <c r="J6060" s="305">
        <f>'[11]Depr Exp'!J6060</f>
        <v>5.2499999999999998E-2</v>
      </c>
      <c r="K6060" s="373">
        <f>'[11]Depr Exp'!K6060</f>
        <v>444.0995125</v>
      </c>
      <c r="L6060" s="524">
        <f>'[11]Depr Exp'!L6060</f>
        <v>4.45</v>
      </c>
      <c r="M6060" s="144"/>
      <c r="N6060" s="144"/>
    </row>
    <row r="6061" spans="1:14">
      <c r="A6061" s="144" t="str">
        <f>'[11]Depr Exp'!A6061</f>
        <v>E392 GEN Trans Equip, Colstrip 3</v>
      </c>
      <c r="B6061" s="144" t="str">
        <f>'[11]Depr Exp'!B6061</f>
        <v>E392 GEN Trans Equip, Colstrip 3-11</v>
      </c>
      <c r="C6061" s="144" t="str">
        <f>'[11]Depr Exp'!C6061</f>
        <v>403E</v>
      </c>
      <c r="D6061" s="144"/>
      <c r="E6061" s="282">
        <f>'[11]Depr Exp'!E6061</f>
        <v>43434</v>
      </c>
      <c r="F6061" s="523">
        <f>'[11]Depr Exp'!F6061</f>
        <v>101508.46</v>
      </c>
      <c r="G6061" s="305">
        <f>'[11]Depr Exp'!G6061</f>
        <v>5.2499999999999998E-2</v>
      </c>
      <c r="H6061" s="524">
        <f>'[11]Depr Exp'!H6061</f>
        <v>444.1</v>
      </c>
      <c r="I6061" s="523">
        <f>'[11]Depr Exp'!I6061</f>
        <v>101508.46</v>
      </c>
      <c r="J6061" s="305">
        <f>'[11]Depr Exp'!J6061</f>
        <v>5.2499999999999998E-2</v>
      </c>
      <c r="K6061" s="373">
        <f>'[11]Depr Exp'!K6061</f>
        <v>444.0995125</v>
      </c>
      <c r="L6061" s="524">
        <f>'[11]Depr Exp'!L6061</f>
        <v>0</v>
      </c>
      <c r="M6061" s="144"/>
      <c r="N6061" s="144"/>
    </row>
    <row r="6062" spans="1:14">
      <c r="A6062" s="144" t="str">
        <f>'[11]Depr Exp'!A6062</f>
        <v>E392 GEN Trans Equip, Colstrip 3</v>
      </c>
      <c r="B6062" s="144" t="str">
        <f>'[11]Depr Exp'!B6062</f>
        <v>E392 GEN Trans Equip, Colstrip 3-12</v>
      </c>
      <c r="C6062" s="144" t="str">
        <f>'[11]Depr Exp'!C6062</f>
        <v>403E</v>
      </c>
      <c r="D6062" s="144"/>
      <c r="E6062" s="282">
        <f>'[11]Depr Exp'!E6062</f>
        <v>43465</v>
      </c>
      <c r="F6062" s="523">
        <f>'[11]Depr Exp'!F6062</f>
        <v>101508.46</v>
      </c>
      <c r="G6062" s="305">
        <f>'[11]Depr Exp'!G6062</f>
        <v>5.2499999999999998E-2</v>
      </c>
      <c r="H6062" s="524">
        <f>'[11]Depr Exp'!H6062</f>
        <v>444.1</v>
      </c>
      <c r="I6062" s="523">
        <f>'[11]Depr Exp'!I6062</f>
        <v>101508.46</v>
      </c>
      <c r="J6062" s="305">
        <f>'[11]Depr Exp'!J6062</f>
        <v>5.2499999999999998E-2</v>
      </c>
      <c r="K6062" s="373">
        <f>'[11]Depr Exp'!K6062</f>
        <v>444.0995125</v>
      </c>
      <c r="L6062" s="524">
        <f>'[11]Depr Exp'!L6062</f>
        <v>0</v>
      </c>
      <c r="M6062" s="144"/>
      <c r="N6062" s="144"/>
    </row>
    <row r="6063" spans="1:14" ht="15.75" thickBot="1">
      <c r="A6063" s="159" t="str">
        <f>'[11]Depr Exp'!A6063</f>
        <v>E392 GEN Trans Equip, Colstrip 3 Total</v>
      </c>
      <c r="B6063" s="144">
        <f>'[11]Depr Exp'!B6063</f>
        <v>0</v>
      </c>
      <c r="C6063" s="502" t="str">
        <f>'[11]Depr Exp'!C6063</f>
        <v>EGEN</v>
      </c>
      <c r="D6063" s="144"/>
      <c r="E6063" s="281" t="str">
        <f>'[11]Depr Exp'!E6063</f>
        <v>Total</v>
      </c>
      <c r="F6063" s="141">
        <f>'[11]Depr Exp'!F6063</f>
        <v>0</v>
      </c>
      <c r="G6063" s="252">
        <f>'[11]Depr Exp'!G6063</f>
        <v>0</v>
      </c>
      <c r="H6063" s="286">
        <f>'[11]Depr Exp'!H6063</f>
        <v>4861.72</v>
      </c>
      <c r="I6063" s="141">
        <f>'[11]Depr Exp'!I6063</f>
        <v>0</v>
      </c>
      <c r="J6063" s="252">
        <f>'[11]Depr Exp'!J6063</f>
        <v>0</v>
      </c>
      <c r="K6063" s="286">
        <f>'[11]Depr Exp'!K6063</f>
        <v>5329.1941500000003</v>
      </c>
      <c r="L6063" s="286">
        <f>'[11]Depr Exp'!L6063</f>
        <v>467.47</v>
      </c>
      <c r="M6063" s="144"/>
      <c r="N6063" s="144"/>
    </row>
    <row r="6064" spans="1:14" ht="13.5" thickTop="1">
      <c r="A6064" s="144" t="str">
        <f>'[11]Depr Exp'!A6064</f>
        <v>E392 GEN Trans Equip, Colstrip 4</v>
      </c>
      <c r="B6064" s="144" t="str">
        <f>'[11]Depr Exp'!B6064</f>
        <v>E392 GEN Trans Equip, Colstrip 4-1</v>
      </c>
      <c r="C6064" s="144" t="str">
        <f>'[11]Depr Exp'!C6064</f>
        <v>403E</v>
      </c>
      <c r="D6064" s="144"/>
      <c r="E6064" s="282">
        <f>'[11]Depr Exp'!E6064</f>
        <v>43131</v>
      </c>
      <c r="F6064" s="523">
        <f>'[11]Depr Exp'!F6064</f>
        <v>63182.21</v>
      </c>
      <c r="G6064" s="305">
        <f>'[11]Depr Exp'!G6064</f>
        <v>5.2499999999999998E-2</v>
      </c>
      <c r="H6064" s="524">
        <f>'[11]Depr Exp'!H6064</f>
        <v>276.42</v>
      </c>
      <c r="I6064" s="523">
        <f>'[11]Depr Exp'!I6064</f>
        <v>96049.06</v>
      </c>
      <c r="J6064" s="305">
        <f>'[11]Depr Exp'!J6064</f>
        <v>5.2499999999999998E-2</v>
      </c>
      <c r="K6064" s="373">
        <f>'[11]Depr Exp'!K6064</f>
        <v>420.21463749999998</v>
      </c>
      <c r="L6064" s="524">
        <f>'[11]Depr Exp'!L6064</f>
        <v>143.79</v>
      </c>
      <c r="M6064" s="144"/>
      <c r="N6064" s="144"/>
    </row>
    <row r="6065" spans="1:14">
      <c r="A6065" s="144" t="str">
        <f>'[11]Depr Exp'!A6065</f>
        <v>E392 GEN Trans Equip, Colstrip 4</v>
      </c>
      <c r="B6065" s="144" t="str">
        <f>'[11]Depr Exp'!B6065</f>
        <v>E392 GEN Trans Equip, Colstrip 4-2</v>
      </c>
      <c r="C6065" s="144" t="str">
        <f>'[11]Depr Exp'!C6065</f>
        <v>403E</v>
      </c>
      <c r="D6065" s="144"/>
      <c r="E6065" s="282">
        <f>'[11]Depr Exp'!E6065</f>
        <v>43159</v>
      </c>
      <c r="F6065" s="523">
        <f>'[11]Depr Exp'!F6065</f>
        <v>63182.21</v>
      </c>
      <c r="G6065" s="305">
        <f>'[11]Depr Exp'!G6065</f>
        <v>5.2499999999999998E-2</v>
      </c>
      <c r="H6065" s="524">
        <f>'[11]Depr Exp'!H6065</f>
        <v>276.42</v>
      </c>
      <c r="I6065" s="523">
        <f>'[11]Depr Exp'!I6065</f>
        <v>96049.06</v>
      </c>
      <c r="J6065" s="305">
        <f>'[11]Depr Exp'!J6065</f>
        <v>5.2499999999999998E-2</v>
      </c>
      <c r="K6065" s="373">
        <f>'[11]Depr Exp'!K6065</f>
        <v>420.21463749999998</v>
      </c>
      <c r="L6065" s="524">
        <f>'[11]Depr Exp'!L6065</f>
        <v>143.79</v>
      </c>
      <c r="M6065" s="144"/>
      <c r="N6065" s="144"/>
    </row>
    <row r="6066" spans="1:14">
      <c r="A6066" s="144" t="str">
        <f>'[11]Depr Exp'!A6066</f>
        <v>E392 GEN Trans Equip, Colstrip 4</v>
      </c>
      <c r="B6066" s="144" t="str">
        <f>'[11]Depr Exp'!B6066</f>
        <v>E392 GEN Trans Equip, Colstrip 4-3</v>
      </c>
      <c r="C6066" s="144" t="str">
        <f>'[11]Depr Exp'!C6066</f>
        <v>403E</v>
      </c>
      <c r="D6066" s="144"/>
      <c r="E6066" s="282">
        <f>'[11]Depr Exp'!E6066</f>
        <v>43190</v>
      </c>
      <c r="F6066" s="523">
        <f>'[11]Depr Exp'!F6066</f>
        <v>91715.8</v>
      </c>
      <c r="G6066" s="305">
        <f>'[11]Depr Exp'!G6066</f>
        <v>5.2499999999999998E-2</v>
      </c>
      <c r="H6066" s="524">
        <f>'[11]Depr Exp'!H6066</f>
        <v>401.26</v>
      </c>
      <c r="I6066" s="523">
        <f>'[11]Depr Exp'!I6066</f>
        <v>96049.06</v>
      </c>
      <c r="J6066" s="305">
        <f>'[11]Depr Exp'!J6066</f>
        <v>5.2499999999999998E-2</v>
      </c>
      <c r="K6066" s="373">
        <f>'[11]Depr Exp'!K6066</f>
        <v>420.21463749999998</v>
      </c>
      <c r="L6066" s="524">
        <f>'[11]Depr Exp'!L6066</f>
        <v>18.95</v>
      </c>
      <c r="M6066" s="144"/>
      <c r="N6066" s="144"/>
    </row>
    <row r="6067" spans="1:14">
      <c r="A6067" s="144" t="str">
        <f>'[11]Depr Exp'!A6067</f>
        <v>E392 GEN Trans Equip, Colstrip 4</v>
      </c>
      <c r="B6067" s="144" t="str">
        <f>'[11]Depr Exp'!B6067</f>
        <v>E392 GEN Trans Equip, Colstrip 4-4</v>
      </c>
      <c r="C6067" s="144" t="str">
        <f>'[11]Depr Exp'!C6067</f>
        <v>403E</v>
      </c>
      <c r="D6067" s="144"/>
      <c r="E6067" s="282">
        <f>'[11]Depr Exp'!E6067</f>
        <v>43220</v>
      </c>
      <c r="F6067" s="523">
        <f>'[11]Depr Exp'!F6067</f>
        <v>91715.8</v>
      </c>
      <c r="G6067" s="305">
        <f>'[11]Depr Exp'!G6067</f>
        <v>5.2499999999999998E-2</v>
      </c>
      <c r="H6067" s="524">
        <f>'[11]Depr Exp'!H6067</f>
        <v>401.26</v>
      </c>
      <c r="I6067" s="523">
        <f>'[11]Depr Exp'!I6067</f>
        <v>96049.06</v>
      </c>
      <c r="J6067" s="305">
        <f>'[11]Depr Exp'!J6067</f>
        <v>5.2499999999999998E-2</v>
      </c>
      <c r="K6067" s="373">
        <f>'[11]Depr Exp'!K6067</f>
        <v>420.21463749999998</v>
      </c>
      <c r="L6067" s="524">
        <f>'[11]Depr Exp'!L6067</f>
        <v>18.95</v>
      </c>
      <c r="M6067" s="144"/>
      <c r="N6067" s="144"/>
    </row>
    <row r="6068" spans="1:14">
      <c r="A6068" s="144" t="str">
        <f>'[11]Depr Exp'!A6068</f>
        <v>E392 GEN Trans Equip, Colstrip 4</v>
      </c>
      <c r="B6068" s="144" t="str">
        <f>'[11]Depr Exp'!B6068</f>
        <v>E392 GEN Trans Equip, Colstrip 4-5</v>
      </c>
      <c r="C6068" s="144" t="str">
        <f>'[11]Depr Exp'!C6068</f>
        <v>403E</v>
      </c>
      <c r="D6068" s="144"/>
      <c r="E6068" s="282">
        <f>'[11]Depr Exp'!E6068</f>
        <v>43251</v>
      </c>
      <c r="F6068" s="523">
        <f>'[11]Depr Exp'!F6068</f>
        <v>91715.8</v>
      </c>
      <c r="G6068" s="305">
        <f>'[11]Depr Exp'!G6068</f>
        <v>5.2499999999999998E-2</v>
      </c>
      <c r="H6068" s="524">
        <f>'[11]Depr Exp'!H6068</f>
        <v>401.26</v>
      </c>
      <c r="I6068" s="523">
        <f>'[11]Depr Exp'!I6068</f>
        <v>96049.06</v>
      </c>
      <c r="J6068" s="305">
        <f>'[11]Depr Exp'!J6068</f>
        <v>5.2499999999999998E-2</v>
      </c>
      <c r="K6068" s="373">
        <f>'[11]Depr Exp'!K6068</f>
        <v>420.21463749999998</v>
      </c>
      <c r="L6068" s="524">
        <f>'[11]Depr Exp'!L6068</f>
        <v>18.95</v>
      </c>
      <c r="M6068" s="144"/>
      <c r="N6068" s="144"/>
    </row>
    <row r="6069" spans="1:14">
      <c r="A6069" s="144" t="str">
        <f>'[11]Depr Exp'!A6069</f>
        <v>E392 GEN Trans Equip, Colstrip 4</v>
      </c>
      <c r="B6069" s="144" t="str">
        <f>'[11]Depr Exp'!B6069</f>
        <v>E392 GEN Trans Equip, Colstrip 4-6</v>
      </c>
      <c r="C6069" s="144" t="str">
        <f>'[11]Depr Exp'!C6069</f>
        <v>403E</v>
      </c>
      <c r="D6069" s="144"/>
      <c r="E6069" s="282">
        <f>'[11]Depr Exp'!E6069</f>
        <v>43281</v>
      </c>
      <c r="F6069" s="523">
        <f>'[11]Depr Exp'!F6069</f>
        <v>91715.8</v>
      </c>
      <c r="G6069" s="305">
        <f>'[11]Depr Exp'!G6069</f>
        <v>5.2499999999999998E-2</v>
      </c>
      <c r="H6069" s="524">
        <f>'[11]Depr Exp'!H6069</f>
        <v>401.26</v>
      </c>
      <c r="I6069" s="523">
        <f>'[11]Depr Exp'!I6069</f>
        <v>96049.06</v>
      </c>
      <c r="J6069" s="305">
        <f>'[11]Depr Exp'!J6069</f>
        <v>5.2499999999999998E-2</v>
      </c>
      <c r="K6069" s="373">
        <f>'[11]Depr Exp'!K6069</f>
        <v>420.21463749999998</v>
      </c>
      <c r="L6069" s="524">
        <f>'[11]Depr Exp'!L6069</f>
        <v>18.95</v>
      </c>
      <c r="M6069" s="144"/>
      <c r="N6069" s="144"/>
    </row>
    <row r="6070" spans="1:14">
      <c r="A6070" s="144" t="str">
        <f>'[11]Depr Exp'!A6070</f>
        <v>E392 GEN Trans Equip, Colstrip 4</v>
      </c>
      <c r="B6070" s="144" t="str">
        <f>'[11]Depr Exp'!B6070</f>
        <v>E392 GEN Trans Equip, Colstrip 4-7</v>
      </c>
      <c r="C6070" s="144" t="str">
        <f>'[11]Depr Exp'!C6070</f>
        <v>403E</v>
      </c>
      <c r="D6070" s="144"/>
      <c r="E6070" s="282">
        <f>'[11]Depr Exp'!E6070</f>
        <v>43312</v>
      </c>
      <c r="F6070" s="523">
        <f>'[11]Depr Exp'!F6070</f>
        <v>91715.8</v>
      </c>
      <c r="G6070" s="305">
        <f>'[11]Depr Exp'!G6070</f>
        <v>5.2499999999999998E-2</v>
      </c>
      <c r="H6070" s="524">
        <f>'[11]Depr Exp'!H6070</f>
        <v>401.26</v>
      </c>
      <c r="I6070" s="523">
        <f>'[11]Depr Exp'!I6070</f>
        <v>96049.06</v>
      </c>
      <c r="J6070" s="305">
        <f>'[11]Depr Exp'!J6070</f>
        <v>5.2499999999999998E-2</v>
      </c>
      <c r="K6070" s="373">
        <f>'[11]Depr Exp'!K6070</f>
        <v>420.21463749999998</v>
      </c>
      <c r="L6070" s="524">
        <f>'[11]Depr Exp'!L6070</f>
        <v>18.95</v>
      </c>
      <c r="M6070" s="144"/>
      <c r="N6070" s="144"/>
    </row>
    <row r="6071" spans="1:14">
      <c r="A6071" s="144" t="str">
        <f>'[11]Depr Exp'!A6071</f>
        <v>E392 GEN Trans Equip, Colstrip 4</v>
      </c>
      <c r="B6071" s="144" t="str">
        <f>'[11]Depr Exp'!B6071</f>
        <v>E392 GEN Trans Equip, Colstrip 4-8</v>
      </c>
      <c r="C6071" s="144" t="str">
        <f>'[11]Depr Exp'!C6071</f>
        <v>403E</v>
      </c>
      <c r="D6071" s="144"/>
      <c r="E6071" s="282">
        <f>'[11]Depr Exp'!E6071</f>
        <v>43343</v>
      </c>
      <c r="F6071" s="523">
        <f>'[11]Depr Exp'!F6071</f>
        <v>91715.8</v>
      </c>
      <c r="G6071" s="305">
        <f>'[11]Depr Exp'!G6071</f>
        <v>5.2499999999999998E-2</v>
      </c>
      <c r="H6071" s="524">
        <f>'[11]Depr Exp'!H6071</f>
        <v>401.26</v>
      </c>
      <c r="I6071" s="523">
        <f>'[11]Depr Exp'!I6071</f>
        <v>96049.06</v>
      </c>
      <c r="J6071" s="305">
        <f>'[11]Depr Exp'!J6071</f>
        <v>5.2499999999999998E-2</v>
      </c>
      <c r="K6071" s="373">
        <f>'[11]Depr Exp'!K6071</f>
        <v>420.21463749999998</v>
      </c>
      <c r="L6071" s="524">
        <f>'[11]Depr Exp'!L6071</f>
        <v>18.95</v>
      </c>
      <c r="M6071" s="144"/>
      <c r="N6071" s="144"/>
    </row>
    <row r="6072" spans="1:14">
      <c r="A6072" s="144" t="str">
        <f>'[11]Depr Exp'!A6072</f>
        <v>E392 GEN Trans Equip, Colstrip 4</v>
      </c>
      <c r="B6072" s="144" t="str">
        <f>'[11]Depr Exp'!B6072</f>
        <v>E392 GEN Trans Equip, Colstrip 4-9</v>
      </c>
      <c r="C6072" s="144" t="str">
        <f>'[11]Depr Exp'!C6072</f>
        <v>403E</v>
      </c>
      <c r="D6072" s="144"/>
      <c r="E6072" s="282">
        <f>'[11]Depr Exp'!E6072</f>
        <v>43373</v>
      </c>
      <c r="F6072" s="523">
        <f>'[11]Depr Exp'!F6072</f>
        <v>92865.89</v>
      </c>
      <c r="G6072" s="305">
        <f>'[11]Depr Exp'!G6072</f>
        <v>5.2499999999999998E-2</v>
      </c>
      <c r="H6072" s="524">
        <f>'[11]Depr Exp'!H6072</f>
        <v>406.29</v>
      </c>
      <c r="I6072" s="523">
        <f>'[11]Depr Exp'!I6072</f>
        <v>96049.06</v>
      </c>
      <c r="J6072" s="305">
        <f>'[11]Depr Exp'!J6072</f>
        <v>5.2499999999999998E-2</v>
      </c>
      <c r="K6072" s="373">
        <f>'[11]Depr Exp'!K6072</f>
        <v>420.21463749999998</v>
      </c>
      <c r="L6072" s="524">
        <f>'[11]Depr Exp'!L6072</f>
        <v>13.92</v>
      </c>
      <c r="M6072" s="144"/>
      <c r="N6072" s="144"/>
    </row>
    <row r="6073" spans="1:14">
      <c r="A6073" s="144" t="str">
        <f>'[11]Depr Exp'!A6073</f>
        <v>E392 GEN Trans Equip, Colstrip 4</v>
      </c>
      <c r="B6073" s="144" t="str">
        <f>'[11]Depr Exp'!B6073</f>
        <v>E392 GEN Trans Equip, Colstrip 4-10</v>
      </c>
      <c r="C6073" s="144" t="str">
        <f>'[11]Depr Exp'!C6073</f>
        <v>403E</v>
      </c>
      <c r="D6073" s="144"/>
      <c r="E6073" s="282">
        <f>'[11]Depr Exp'!E6073</f>
        <v>43404</v>
      </c>
      <c r="F6073" s="523">
        <f>'[11]Depr Exp'!F6073</f>
        <v>95032.52</v>
      </c>
      <c r="G6073" s="305">
        <f>'[11]Depr Exp'!G6073</f>
        <v>5.2499999999999998E-2</v>
      </c>
      <c r="H6073" s="524">
        <f>'[11]Depr Exp'!H6073</f>
        <v>415.77</v>
      </c>
      <c r="I6073" s="523">
        <f>'[11]Depr Exp'!I6073</f>
        <v>96049.06</v>
      </c>
      <c r="J6073" s="305">
        <f>'[11]Depr Exp'!J6073</f>
        <v>5.2499999999999998E-2</v>
      </c>
      <c r="K6073" s="373">
        <f>'[11]Depr Exp'!K6073</f>
        <v>420.21463749999998</v>
      </c>
      <c r="L6073" s="524">
        <f>'[11]Depr Exp'!L6073</f>
        <v>4.4400000000000004</v>
      </c>
      <c r="M6073" s="144"/>
      <c r="N6073" s="144"/>
    </row>
    <row r="6074" spans="1:14">
      <c r="A6074" s="144" t="str">
        <f>'[11]Depr Exp'!A6074</f>
        <v>E392 GEN Trans Equip, Colstrip 4</v>
      </c>
      <c r="B6074" s="144" t="str">
        <f>'[11]Depr Exp'!B6074</f>
        <v>E392 GEN Trans Equip, Colstrip 4-11</v>
      </c>
      <c r="C6074" s="144" t="str">
        <f>'[11]Depr Exp'!C6074</f>
        <v>403E</v>
      </c>
      <c r="D6074" s="144"/>
      <c r="E6074" s="282">
        <f>'[11]Depr Exp'!E6074</f>
        <v>43434</v>
      </c>
      <c r="F6074" s="523">
        <f>'[11]Depr Exp'!F6074</f>
        <v>96049.06</v>
      </c>
      <c r="G6074" s="305">
        <f>'[11]Depr Exp'!G6074</f>
        <v>5.2499999999999998E-2</v>
      </c>
      <c r="H6074" s="524">
        <f>'[11]Depr Exp'!H6074</f>
        <v>420.21</v>
      </c>
      <c r="I6074" s="523">
        <f>'[11]Depr Exp'!I6074</f>
        <v>96049.06</v>
      </c>
      <c r="J6074" s="305">
        <f>'[11]Depr Exp'!J6074</f>
        <v>5.2499999999999998E-2</v>
      </c>
      <c r="K6074" s="373">
        <f>'[11]Depr Exp'!K6074</f>
        <v>420.21463749999998</v>
      </c>
      <c r="L6074" s="524">
        <f>'[11]Depr Exp'!L6074</f>
        <v>0</v>
      </c>
      <c r="M6074" s="144"/>
      <c r="N6074" s="144"/>
    </row>
    <row r="6075" spans="1:14">
      <c r="A6075" s="144" t="str">
        <f>'[11]Depr Exp'!A6075</f>
        <v>E392 GEN Trans Equip, Colstrip 4</v>
      </c>
      <c r="B6075" s="144" t="str">
        <f>'[11]Depr Exp'!B6075</f>
        <v>E392 GEN Trans Equip, Colstrip 4-12</v>
      </c>
      <c r="C6075" s="144" t="str">
        <f>'[11]Depr Exp'!C6075</f>
        <v>403E</v>
      </c>
      <c r="D6075" s="144"/>
      <c r="E6075" s="282">
        <f>'[11]Depr Exp'!E6075</f>
        <v>43465</v>
      </c>
      <c r="F6075" s="523">
        <f>'[11]Depr Exp'!F6075</f>
        <v>96049.06</v>
      </c>
      <c r="G6075" s="305">
        <f>'[11]Depr Exp'!G6075</f>
        <v>5.2499999999999998E-2</v>
      </c>
      <c r="H6075" s="524">
        <f>'[11]Depr Exp'!H6075</f>
        <v>420.21</v>
      </c>
      <c r="I6075" s="523">
        <f>'[11]Depr Exp'!I6075</f>
        <v>96049.06</v>
      </c>
      <c r="J6075" s="305">
        <f>'[11]Depr Exp'!J6075</f>
        <v>5.2499999999999998E-2</v>
      </c>
      <c r="K6075" s="373">
        <f>'[11]Depr Exp'!K6075</f>
        <v>420.21463749999998</v>
      </c>
      <c r="L6075" s="524">
        <f>'[11]Depr Exp'!L6075</f>
        <v>0</v>
      </c>
      <c r="M6075" s="144"/>
      <c r="N6075" s="144"/>
    </row>
    <row r="6076" spans="1:14" ht="15.75" thickBot="1">
      <c r="A6076" s="159" t="str">
        <f>'[11]Depr Exp'!A6076</f>
        <v>E392 GEN Trans Equip, Colstrip 4 Total</v>
      </c>
      <c r="B6076" s="144">
        <f>'[11]Depr Exp'!B6076</f>
        <v>0</v>
      </c>
      <c r="C6076" s="502" t="str">
        <f>'[11]Depr Exp'!C6076</f>
        <v>EGEN</v>
      </c>
      <c r="D6076" s="144"/>
      <c r="E6076" s="281" t="str">
        <f>'[11]Depr Exp'!E6076</f>
        <v>Total</v>
      </c>
      <c r="F6076" s="141">
        <f>'[11]Depr Exp'!F6076</f>
        <v>0</v>
      </c>
      <c r="G6076" s="252">
        <f>'[11]Depr Exp'!G6076</f>
        <v>0</v>
      </c>
      <c r="H6076" s="286">
        <f>'[11]Depr Exp'!H6076</f>
        <v>4622.88</v>
      </c>
      <c r="I6076" s="141">
        <f>'[11]Depr Exp'!I6076</f>
        <v>0</v>
      </c>
      <c r="J6076" s="252">
        <f>'[11]Depr Exp'!J6076</f>
        <v>0</v>
      </c>
      <c r="K6076" s="286">
        <f>'[11]Depr Exp'!K6076</f>
        <v>5042.5756500000016</v>
      </c>
      <c r="L6076" s="286">
        <f>'[11]Depr Exp'!L6076</f>
        <v>419.7</v>
      </c>
      <c r="M6076" s="144"/>
      <c r="N6076" s="144"/>
    </row>
    <row r="6077" spans="1:14" ht="13.5" thickTop="1">
      <c r="A6077" s="144" t="str">
        <f>'[11]Depr Exp'!A6077</f>
        <v>E392 GEN Trans Equip, new</v>
      </c>
      <c r="B6077" s="144" t="str">
        <f>'[11]Depr Exp'!B6077</f>
        <v>E392 GEN Trans Equip, new-1</v>
      </c>
      <c r="C6077" s="144" t="str">
        <f>'[11]Depr Exp'!C6077</f>
        <v>403E</v>
      </c>
      <c r="D6077" s="144"/>
      <c r="E6077" s="282">
        <f>'[11]Depr Exp'!E6077</f>
        <v>43131</v>
      </c>
      <c r="F6077" s="523">
        <f>'[11]Depr Exp'!F6077</f>
        <v>9042706.9299999997</v>
      </c>
      <c r="G6077" s="305">
        <f>'[11]Depr Exp'!G6077</f>
        <v>5.2499999999999998E-2</v>
      </c>
      <c r="H6077" s="524">
        <f>'[11]Depr Exp'!H6077</f>
        <v>39561.839999999997</v>
      </c>
      <c r="I6077" s="523">
        <f>'[11]Depr Exp'!I6077</f>
        <v>10650960.449999999</v>
      </c>
      <c r="J6077" s="305">
        <f>'[11]Depr Exp'!J6077</f>
        <v>5.2499999999999998E-2</v>
      </c>
      <c r="K6077" s="373">
        <f>'[11]Depr Exp'!K6077</f>
        <v>46597.951968749992</v>
      </c>
      <c r="L6077" s="524">
        <f>'[11]Depr Exp'!L6077</f>
        <v>7036.11</v>
      </c>
      <c r="M6077" s="144"/>
      <c r="N6077" s="144"/>
    </row>
    <row r="6078" spans="1:14">
      <c r="A6078" s="144" t="str">
        <f>'[11]Depr Exp'!A6078</f>
        <v>E392 GEN Trans Equip, new</v>
      </c>
      <c r="B6078" s="144" t="str">
        <f>'[11]Depr Exp'!B6078</f>
        <v>E392 GEN Trans Equip, new-2</v>
      </c>
      <c r="C6078" s="144" t="str">
        <f>'[11]Depr Exp'!C6078</f>
        <v>403E</v>
      </c>
      <c r="D6078" s="144"/>
      <c r="E6078" s="282">
        <f>'[11]Depr Exp'!E6078</f>
        <v>43159</v>
      </c>
      <c r="F6078" s="523">
        <f>'[11]Depr Exp'!F6078</f>
        <v>9042706.9299999997</v>
      </c>
      <c r="G6078" s="305">
        <f>'[11]Depr Exp'!G6078</f>
        <v>5.2499999999999998E-2</v>
      </c>
      <c r="H6078" s="524">
        <f>'[11]Depr Exp'!H6078</f>
        <v>39561.839999999997</v>
      </c>
      <c r="I6078" s="523">
        <f>'[11]Depr Exp'!I6078</f>
        <v>10650960.449999999</v>
      </c>
      <c r="J6078" s="305">
        <f>'[11]Depr Exp'!J6078</f>
        <v>5.2499999999999998E-2</v>
      </c>
      <c r="K6078" s="373">
        <f>'[11]Depr Exp'!K6078</f>
        <v>46597.951968749992</v>
      </c>
      <c r="L6078" s="524">
        <f>'[11]Depr Exp'!L6078</f>
        <v>7036.11</v>
      </c>
      <c r="M6078" s="144"/>
      <c r="N6078" s="144"/>
    </row>
    <row r="6079" spans="1:14">
      <c r="A6079" s="144" t="str">
        <f>'[11]Depr Exp'!A6079</f>
        <v>E392 GEN Trans Equip, new</v>
      </c>
      <c r="B6079" s="144" t="str">
        <f>'[11]Depr Exp'!B6079</f>
        <v>E392 GEN Trans Equip, new-3</v>
      </c>
      <c r="C6079" s="144" t="str">
        <f>'[11]Depr Exp'!C6079</f>
        <v>403E</v>
      </c>
      <c r="D6079" s="144"/>
      <c r="E6079" s="282">
        <f>'[11]Depr Exp'!E6079</f>
        <v>43190</v>
      </c>
      <c r="F6079" s="523">
        <f>'[11]Depr Exp'!F6079</f>
        <v>10514173.130000001</v>
      </c>
      <c r="G6079" s="305">
        <f>'[11]Depr Exp'!G6079</f>
        <v>5.2499999999999998E-2</v>
      </c>
      <c r="H6079" s="524">
        <f>'[11]Depr Exp'!H6079</f>
        <v>45999.51</v>
      </c>
      <c r="I6079" s="523">
        <f>'[11]Depr Exp'!I6079</f>
        <v>10650960.449999999</v>
      </c>
      <c r="J6079" s="305">
        <f>'[11]Depr Exp'!J6079</f>
        <v>5.2499999999999998E-2</v>
      </c>
      <c r="K6079" s="373">
        <f>'[11]Depr Exp'!K6079</f>
        <v>46597.951968749992</v>
      </c>
      <c r="L6079" s="524">
        <f>'[11]Depr Exp'!L6079</f>
        <v>598.44000000000005</v>
      </c>
      <c r="M6079" s="144"/>
      <c r="N6079" s="144"/>
    </row>
    <row r="6080" spans="1:14">
      <c r="A6080" s="144" t="str">
        <f>'[11]Depr Exp'!A6080</f>
        <v>E392 GEN Trans Equip, new</v>
      </c>
      <c r="B6080" s="144" t="str">
        <f>'[11]Depr Exp'!B6080</f>
        <v>E392 GEN Trans Equip, new-4</v>
      </c>
      <c r="C6080" s="144" t="str">
        <f>'[11]Depr Exp'!C6080</f>
        <v>403E</v>
      </c>
      <c r="D6080" s="144"/>
      <c r="E6080" s="282">
        <f>'[11]Depr Exp'!E6080</f>
        <v>43220</v>
      </c>
      <c r="F6080" s="523">
        <f>'[11]Depr Exp'!F6080</f>
        <v>10462921.810000001</v>
      </c>
      <c r="G6080" s="305">
        <f>'[11]Depr Exp'!G6080</f>
        <v>5.2499999999999998E-2</v>
      </c>
      <c r="H6080" s="524">
        <f>'[11]Depr Exp'!H6080</f>
        <v>45775.28</v>
      </c>
      <c r="I6080" s="523">
        <f>'[11]Depr Exp'!I6080</f>
        <v>10650960.449999999</v>
      </c>
      <c r="J6080" s="305">
        <f>'[11]Depr Exp'!J6080</f>
        <v>5.2499999999999998E-2</v>
      </c>
      <c r="K6080" s="373">
        <f>'[11]Depr Exp'!K6080</f>
        <v>46597.951968749992</v>
      </c>
      <c r="L6080" s="524">
        <f>'[11]Depr Exp'!L6080</f>
        <v>822.67</v>
      </c>
      <c r="M6080" s="144"/>
      <c r="N6080" s="144"/>
    </row>
    <row r="6081" spans="1:14">
      <c r="A6081" s="144" t="str">
        <f>'[11]Depr Exp'!A6081</f>
        <v>E392 GEN Trans Equip, new</v>
      </c>
      <c r="B6081" s="144" t="str">
        <f>'[11]Depr Exp'!B6081</f>
        <v>E392 GEN Trans Equip, new-5</v>
      </c>
      <c r="C6081" s="144" t="str">
        <f>'[11]Depr Exp'!C6081</f>
        <v>403E</v>
      </c>
      <c r="D6081" s="144"/>
      <c r="E6081" s="282">
        <f>'[11]Depr Exp'!E6081</f>
        <v>43251</v>
      </c>
      <c r="F6081" s="523">
        <f>'[11]Depr Exp'!F6081</f>
        <v>10462921.810000001</v>
      </c>
      <c r="G6081" s="305">
        <f>'[11]Depr Exp'!G6081</f>
        <v>5.2499999999999998E-2</v>
      </c>
      <c r="H6081" s="524">
        <f>'[11]Depr Exp'!H6081</f>
        <v>45775.28</v>
      </c>
      <c r="I6081" s="523">
        <f>'[11]Depr Exp'!I6081</f>
        <v>10650960.449999999</v>
      </c>
      <c r="J6081" s="305">
        <f>'[11]Depr Exp'!J6081</f>
        <v>5.2499999999999998E-2</v>
      </c>
      <c r="K6081" s="373">
        <f>'[11]Depr Exp'!K6081</f>
        <v>46597.951968749992</v>
      </c>
      <c r="L6081" s="524">
        <f>'[11]Depr Exp'!L6081</f>
        <v>822.67</v>
      </c>
      <c r="M6081" s="144"/>
      <c r="N6081" s="144"/>
    </row>
    <row r="6082" spans="1:14">
      <c r="A6082" s="144" t="str">
        <f>'[11]Depr Exp'!A6082</f>
        <v>E392 GEN Trans Equip, new</v>
      </c>
      <c r="B6082" s="144" t="str">
        <f>'[11]Depr Exp'!B6082</f>
        <v>E392 GEN Trans Equip, new-6</v>
      </c>
      <c r="C6082" s="144" t="str">
        <f>'[11]Depr Exp'!C6082</f>
        <v>403E</v>
      </c>
      <c r="D6082" s="144"/>
      <c r="E6082" s="282">
        <f>'[11]Depr Exp'!E6082</f>
        <v>43281</v>
      </c>
      <c r="F6082" s="523">
        <f>'[11]Depr Exp'!F6082</f>
        <v>10462921.810000001</v>
      </c>
      <c r="G6082" s="305">
        <f>'[11]Depr Exp'!G6082</f>
        <v>5.2499999999999998E-2</v>
      </c>
      <c r="H6082" s="524">
        <f>'[11]Depr Exp'!H6082</f>
        <v>45775.28</v>
      </c>
      <c r="I6082" s="523">
        <f>'[11]Depr Exp'!I6082</f>
        <v>10650960.449999999</v>
      </c>
      <c r="J6082" s="305">
        <f>'[11]Depr Exp'!J6082</f>
        <v>5.2499999999999998E-2</v>
      </c>
      <c r="K6082" s="373">
        <f>'[11]Depr Exp'!K6082</f>
        <v>46597.951968749992</v>
      </c>
      <c r="L6082" s="524">
        <f>'[11]Depr Exp'!L6082</f>
        <v>822.67</v>
      </c>
      <c r="M6082" s="144"/>
      <c r="N6082" s="144"/>
    </row>
    <row r="6083" spans="1:14">
      <c r="A6083" s="144" t="str">
        <f>'[11]Depr Exp'!A6083</f>
        <v>E392 GEN Trans Equip, new</v>
      </c>
      <c r="B6083" s="144" t="str">
        <f>'[11]Depr Exp'!B6083</f>
        <v>E392 GEN Trans Equip, new-7</v>
      </c>
      <c r="C6083" s="144" t="str">
        <f>'[11]Depr Exp'!C6083</f>
        <v>403E</v>
      </c>
      <c r="D6083" s="144"/>
      <c r="E6083" s="282">
        <f>'[11]Depr Exp'!E6083</f>
        <v>43312</v>
      </c>
      <c r="F6083" s="523">
        <f>'[11]Depr Exp'!F6083</f>
        <v>10481175.289999999</v>
      </c>
      <c r="G6083" s="305">
        <f>'[11]Depr Exp'!G6083</f>
        <v>5.2499999999999998E-2</v>
      </c>
      <c r="H6083" s="524">
        <f>'[11]Depr Exp'!H6083</f>
        <v>45855.14</v>
      </c>
      <c r="I6083" s="523">
        <f>'[11]Depr Exp'!I6083</f>
        <v>10650960.449999999</v>
      </c>
      <c r="J6083" s="305">
        <f>'[11]Depr Exp'!J6083</f>
        <v>5.2499999999999998E-2</v>
      </c>
      <c r="K6083" s="373">
        <f>'[11]Depr Exp'!K6083</f>
        <v>46597.951968749992</v>
      </c>
      <c r="L6083" s="524">
        <f>'[11]Depr Exp'!L6083</f>
        <v>742.81</v>
      </c>
      <c r="M6083" s="144"/>
      <c r="N6083" s="144"/>
    </row>
    <row r="6084" spans="1:14">
      <c r="A6084" s="144" t="str">
        <f>'[11]Depr Exp'!A6084</f>
        <v>E392 GEN Trans Equip, new</v>
      </c>
      <c r="B6084" s="144" t="str">
        <f>'[11]Depr Exp'!B6084</f>
        <v>E392 GEN Trans Equip, new-8</v>
      </c>
      <c r="C6084" s="144" t="str">
        <f>'[11]Depr Exp'!C6084</f>
        <v>403E</v>
      </c>
      <c r="D6084" s="144"/>
      <c r="E6084" s="282">
        <f>'[11]Depr Exp'!E6084</f>
        <v>43343</v>
      </c>
      <c r="F6084" s="523">
        <f>'[11]Depr Exp'!F6084</f>
        <v>10499295.16</v>
      </c>
      <c r="G6084" s="305">
        <f>'[11]Depr Exp'!G6084</f>
        <v>5.2499999999999998E-2</v>
      </c>
      <c r="H6084" s="524">
        <f>'[11]Depr Exp'!H6084</f>
        <v>45934.42</v>
      </c>
      <c r="I6084" s="523">
        <f>'[11]Depr Exp'!I6084</f>
        <v>10650960.449999999</v>
      </c>
      <c r="J6084" s="305">
        <f>'[11]Depr Exp'!J6084</f>
        <v>5.2499999999999998E-2</v>
      </c>
      <c r="K6084" s="373">
        <f>'[11]Depr Exp'!K6084</f>
        <v>46597.951968749992</v>
      </c>
      <c r="L6084" s="524">
        <f>'[11]Depr Exp'!L6084</f>
        <v>663.53</v>
      </c>
      <c r="M6084" s="144"/>
      <c r="N6084" s="144"/>
    </row>
    <row r="6085" spans="1:14">
      <c r="A6085" s="144" t="str">
        <f>'[11]Depr Exp'!A6085</f>
        <v>E392 GEN Trans Equip, new</v>
      </c>
      <c r="B6085" s="144" t="str">
        <f>'[11]Depr Exp'!B6085</f>
        <v>E392 GEN Trans Equip, new-9</v>
      </c>
      <c r="C6085" s="144" t="str">
        <f>'[11]Depr Exp'!C6085</f>
        <v>403E</v>
      </c>
      <c r="D6085" s="144"/>
      <c r="E6085" s="282">
        <f>'[11]Depr Exp'!E6085</f>
        <v>43373</v>
      </c>
      <c r="F6085" s="523">
        <f>'[11]Depr Exp'!F6085</f>
        <v>10499295.16</v>
      </c>
      <c r="G6085" s="305">
        <f>'[11]Depr Exp'!G6085</f>
        <v>5.2499999999999998E-2</v>
      </c>
      <c r="H6085" s="524">
        <f>'[11]Depr Exp'!H6085</f>
        <v>45934.42</v>
      </c>
      <c r="I6085" s="523">
        <f>'[11]Depr Exp'!I6085</f>
        <v>10650960.449999999</v>
      </c>
      <c r="J6085" s="305">
        <f>'[11]Depr Exp'!J6085</f>
        <v>5.2499999999999998E-2</v>
      </c>
      <c r="K6085" s="373">
        <f>'[11]Depr Exp'!K6085</f>
        <v>46597.951968749992</v>
      </c>
      <c r="L6085" s="524">
        <f>'[11]Depr Exp'!L6085</f>
        <v>663.53</v>
      </c>
      <c r="M6085" s="144"/>
      <c r="N6085" s="144"/>
    </row>
    <row r="6086" spans="1:14">
      <c r="A6086" s="144" t="str">
        <f>'[11]Depr Exp'!A6086</f>
        <v>E392 GEN Trans Equip, new</v>
      </c>
      <c r="B6086" s="144" t="str">
        <f>'[11]Depr Exp'!B6086</f>
        <v>E392 GEN Trans Equip, new-10</v>
      </c>
      <c r="C6086" s="144" t="str">
        <f>'[11]Depr Exp'!C6086</f>
        <v>403E</v>
      </c>
      <c r="D6086" s="144"/>
      <c r="E6086" s="282">
        <f>'[11]Depr Exp'!E6086</f>
        <v>43404</v>
      </c>
      <c r="F6086" s="523">
        <f>'[11]Depr Exp'!F6086</f>
        <v>10507248.310000001</v>
      </c>
      <c r="G6086" s="305">
        <f>'[11]Depr Exp'!G6086</f>
        <v>5.2499999999999998E-2</v>
      </c>
      <c r="H6086" s="524">
        <f>'[11]Depr Exp'!H6086</f>
        <v>45969.21</v>
      </c>
      <c r="I6086" s="523">
        <f>'[11]Depr Exp'!I6086</f>
        <v>10650960.449999999</v>
      </c>
      <c r="J6086" s="305">
        <f>'[11]Depr Exp'!J6086</f>
        <v>5.2499999999999998E-2</v>
      </c>
      <c r="K6086" s="373">
        <f>'[11]Depr Exp'!K6086</f>
        <v>46597.951968749992</v>
      </c>
      <c r="L6086" s="524">
        <f>'[11]Depr Exp'!L6086</f>
        <v>628.74</v>
      </c>
      <c r="M6086" s="144"/>
      <c r="N6086" s="144"/>
    </row>
    <row r="6087" spans="1:14">
      <c r="A6087" s="144" t="str">
        <f>'[11]Depr Exp'!A6087</f>
        <v>E392 GEN Trans Equip, new</v>
      </c>
      <c r="B6087" s="144" t="str">
        <f>'[11]Depr Exp'!B6087</f>
        <v>E392 GEN Trans Equip, new-11</v>
      </c>
      <c r="C6087" s="144" t="str">
        <f>'[11]Depr Exp'!C6087</f>
        <v>403E</v>
      </c>
      <c r="D6087" s="144"/>
      <c r="E6087" s="282">
        <f>'[11]Depr Exp'!E6087</f>
        <v>43434</v>
      </c>
      <c r="F6087" s="523">
        <f>'[11]Depr Exp'!F6087</f>
        <v>10569004.039999999</v>
      </c>
      <c r="G6087" s="305">
        <f>'[11]Depr Exp'!G6087</f>
        <v>5.2499999999999998E-2</v>
      </c>
      <c r="H6087" s="524">
        <f>'[11]Depr Exp'!H6087</f>
        <v>46239.39</v>
      </c>
      <c r="I6087" s="523">
        <f>'[11]Depr Exp'!I6087</f>
        <v>10650960.449999999</v>
      </c>
      <c r="J6087" s="305">
        <f>'[11]Depr Exp'!J6087</f>
        <v>5.2499999999999998E-2</v>
      </c>
      <c r="K6087" s="373">
        <f>'[11]Depr Exp'!K6087</f>
        <v>46597.951968749992</v>
      </c>
      <c r="L6087" s="524">
        <f>'[11]Depr Exp'!L6087</f>
        <v>358.56</v>
      </c>
      <c r="M6087" s="144"/>
      <c r="N6087" s="144"/>
    </row>
    <row r="6088" spans="1:14">
      <c r="A6088" s="144" t="str">
        <f>'[11]Depr Exp'!A6088</f>
        <v>E392 GEN Trans Equip, new</v>
      </c>
      <c r="B6088" s="144" t="str">
        <f>'[11]Depr Exp'!B6088</f>
        <v>E392 GEN Trans Equip, new-12</v>
      </c>
      <c r="C6088" s="144" t="str">
        <f>'[11]Depr Exp'!C6088</f>
        <v>403E</v>
      </c>
      <c r="D6088" s="144"/>
      <c r="E6088" s="282">
        <f>'[11]Depr Exp'!E6088</f>
        <v>43465</v>
      </c>
      <c r="F6088" s="523">
        <f>'[11]Depr Exp'!F6088</f>
        <v>10650960.449999999</v>
      </c>
      <c r="G6088" s="305">
        <f>'[11]Depr Exp'!G6088</f>
        <v>5.2499999999999998E-2</v>
      </c>
      <c r="H6088" s="524">
        <f>'[11]Depr Exp'!H6088</f>
        <v>46597.95</v>
      </c>
      <c r="I6088" s="523">
        <f>'[11]Depr Exp'!I6088</f>
        <v>10650960.449999999</v>
      </c>
      <c r="J6088" s="305">
        <f>'[11]Depr Exp'!J6088</f>
        <v>5.2499999999999998E-2</v>
      </c>
      <c r="K6088" s="373">
        <f>'[11]Depr Exp'!K6088</f>
        <v>46597.951968749992</v>
      </c>
      <c r="L6088" s="524">
        <f>'[11]Depr Exp'!L6088</f>
        <v>0</v>
      </c>
      <c r="M6088" s="144"/>
      <c r="N6088" s="144"/>
    </row>
    <row r="6089" spans="1:14" ht="15.75" thickBot="1">
      <c r="A6089" s="159" t="str">
        <f>'[11]Depr Exp'!A6089</f>
        <v>E392 GEN Trans Equip, new Total</v>
      </c>
      <c r="B6089" s="144">
        <f>'[11]Depr Exp'!B6089</f>
        <v>0</v>
      </c>
      <c r="C6089" s="502" t="str">
        <f>'[11]Depr Exp'!C6089</f>
        <v>EGEN</v>
      </c>
      <c r="D6089" s="144"/>
      <c r="E6089" s="281" t="str">
        <f>'[11]Depr Exp'!E6089</f>
        <v>Total</v>
      </c>
      <c r="F6089" s="141">
        <f>'[11]Depr Exp'!F6089</f>
        <v>0</v>
      </c>
      <c r="G6089" s="252">
        <f>'[11]Depr Exp'!G6089</f>
        <v>0</v>
      </c>
      <c r="H6089" s="286">
        <f>'[11]Depr Exp'!H6089</f>
        <v>538979.56000000006</v>
      </c>
      <c r="I6089" s="141">
        <f>'[11]Depr Exp'!I6089</f>
        <v>0</v>
      </c>
      <c r="J6089" s="252">
        <f>'[11]Depr Exp'!J6089</f>
        <v>0</v>
      </c>
      <c r="K6089" s="286">
        <f>'[11]Depr Exp'!K6089</f>
        <v>559175.42362499994</v>
      </c>
      <c r="L6089" s="286">
        <f>'[11]Depr Exp'!L6089</f>
        <v>20195.86</v>
      </c>
      <c r="M6089" s="144"/>
      <c r="N6089" s="144"/>
    </row>
    <row r="6090" spans="1:14" ht="13.5" thickTop="1">
      <c r="A6090" s="529" t="str">
        <f>'[11]Depr Exp'!A6090</f>
        <v>E392 GEN Trans Equip, old</v>
      </c>
      <c r="B6090" s="529" t="str">
        <f>'[11]Depr Exp'!B6090</f>
        <v>E392 GEN Trans Equip, old-1</v>
      </c>
      <c r="C6090" s="529" t="str">
        <f>'[11]Depr Exp'!C6090</f>
        <v>403E</v>
      </c>
      <c r="D6090" s="529"/>
      <c r="E6090" s="530">
        <f>'[11]Depr Exp'!E6090</f>
        <v>43131</v>
      </c>
      <c r="F6090" s="531">
        <f>'[11]Depr Exp'!F6090</f>
        <v>20.04</v>
      </c>
      <c r="G6090" s="532" t="str">
        <f>'[11]Depr Exp'!G6090</f>
        <v>End of Life</v>
      </c>
      <c r="H6090" s="533">
        <f>'[11]Depr Exp'!H6090</f>
        <v>0.33</v>
      </c>
      <c r="I6090" s="531">
        <f>'[11]Depr Exp'!I6090</f>
        <v>0</v>
      </c>
      <c r="J6090" s="532" t="str">
        <f>'[11]Depr Exp'!J6090</f>
        <v>End of Life</v>
      </c>
      <c r="K6090" s="534">
        <f>'[11]Depr Exp'!K6090</f>
        <v>0</v>
      </c>
      <c r="L6090" s="533">
        <f>'[11]Depr Exp'!L6090</f>
        <v>-0.33</v>
      </c>
      <c r="M6090" s="144"/>
      <c r="N6090" s="144"/>
    </row>
    <row r="6091" spans="1:14">
      <c r="A6091" s="529" t="str">
        <f>'[11]Depr Exp'!A6091</f>
        <v>E392 GEN Trans Equip, old</v>
      </c>
      <c r="B6091" s="529" t="str">
        <f>'[11]Depr Exp'!B6091</f>
        <v>E392 GEN Trans Equip, old-2</v>
      </c>
      <c r="C6091" s="529" t="str">
        <f>'[11]Depr Exp'!C6091</f>
        <v>403E</v>
      </c>
      <c r="D6091" s="529"/>
      <c r="E6091" s="530">
        <f>'[11]Depr Exp'!E6091</f>
        <v>43159</v>
      </c>
      <c r="F6091" s="531">
        <f>'[11]Depr Exp'!F6091</f>
        <v>19.71</v>
      </c>
      <c r="G6091" s="532" t="str">
        <f>'[11]Depr Exp'!G6091</f>
        <v>End of Life</v>
      </c>
      <c r="H6091" s="533">
        <f>'[11]Depr Exp'!H6091</f>
        <v>0.33</v>
      </c>
      <c r="I6091" s="531">
        <f>'[11]Depr Exp'!I6091</f>
        <v>0</v>
      </c>
      <c r="J6091" s="532" t="str">
        <f>'[11]Depr Exp'!J6091</f>
        <v>End of Life</v>
      </c>
      <c r="K6091" s="534">
        <f>'[11]Depr Exp'!K6091</f>
        <v>0</v>
      </c>
      <c r="L6091" s="533">
        <f>'[11]Depr Exp'!L6091</f>
        <v>-0.33</v>
      </c>
      <c r="M6091" s="144"/>
      <c r="N6091" s="144"/>
    </row>
    <row r="6092" spans="1:14">
      <c r="A6092" s="529" t="str">
        <f>'[11]Depr Exp'!A6092</f>
        <v>E392 GEN Trans Equip, old</v>
      </c>
      <c r="B6092" s="529" t="str">
        <f>'[11]Depr Exp'!B6092</f>
        <v>E392 GEN Trans Equip, old-3</v>
      </c>
      <c r="C6092" s="529" t="str">
        <f>'[11]Depr Exp'!C6092</f>
        <v>403E</v>
      </c>
      <c r="D6092" s="529"/>
      <c r="E6092" s="530">
        <f>'[11]Depr Exp'!E6092</f>
        <v>43190</v>
      </c>
      <c r="F6092" s="531">
        <f>'[11]Depr Exp'!F6092</f>
        <v>19.38</v>
      </c>
      <c r="G6092" s="532" t="str">
        <f>'[11]Depr Exp'!G6092</f>
        <v>End of Life</v>
      </c>
      <c r="H6092" s="533">
        <f>'[11]Depr Exp'!H6092</f>
        <v>0.33</v>
      </c>
      <c r="I6092" s="531">
        <f>'[11]Depr Exp'!I6092</f>
        <v>0</v>
      </c>
      <c r="J6092" s="532" t="str">
        <f>'[11]Depr Exp'!J6092</f>
        <v>End of Life</v>
      </c>
      <c r="K6092" s="534">
        <f>'[11]Depr Exp'!K6092</f>
        <v>0</v>
      </c>
      <c r="L6092" s="533">
        <f>'[11]Depr Exp'!L6092</f>
        <v>-0.33</v>
      </c>
      <c r="M6092" s="144"/>
      <c r="N6092" s="144"/>
    </row>
    <row r="6093" spans="1:14">
      <c r="A6093" s="529" t="str">
        <f>'[11]Depr Exp'!A6093</f>
        <v>E392 GEN Trans Equip, old</v>
      </c>
      <c r="B6093" s="529" t="str">
        <f>'[11]Depr Exp'!B6093</f>
        <v>E392 GEN Trans Equip, old-4</v>
      </c>
      <c r="C6093" s="529" t="str">
        <f>'[11]Depr Exp'!C6093</f>
        <v>403E</v>
      </c>
      <c r="D6093" s="529"/>
      <c r="E6093" s="530">
        <f>'[11]Depr Exp'!E6093</f>
        <v>43220</v>
      </c>
      <c r="F6093" s="531">
        <f>'[11]Depr Exp'!F6093</f>
        <v>19.05</v>
      </c>
      <c r="G6093" s="532" t="str">
        <f>'[11]Depr Exp'!G6093</f>
        <v>End of Life</v>
      </c>
      <c r="H6093" s="533">
        <f>'[11]Depr Exp'!H6093</f>
        <v>0.33</v>
      </c>
      <c r="I6093" s="531">
        <f>'[11]Depr Exp'!I6093</f>
        <v>0</v>
      </c>
      <c r="J6093" s="532" t="str">
        <f>'[11]Depr Exp'!J6093</f>
        <v>End of Life</v>
      </c>
      <c r="K6093" s="534">
        <f>'[11]Depr Exp'!K6093</f>
        <v>0</v>
      </c>
      <c r="L6093" s="533">
        <f>'[11]Depr Exp'!L6093</f>
        <v>-0.33</v>
      </c>
      <c r="M6093" s="144"/>
      <c r="N6093" s="144"/>
    </row>
    <row r="6094" spans="1:14">
      <c r="A6094" s="529" t="str">
        <f>'[11]Depr Exp'!A6094</f>
        <v>E392 GEN Trans Equip, old</v>
      </c>
      <c r="B6094" s="529" t="str">
        <f>'[11]Depr Exp'!B6094</f>
        <v>E392 GEN Trans Equip, old-5</v>
      </c>
      <c r="C6094" s="529" t="str">
        <f>'[11]Depr Exp'!C6094</f>
        <v>403E</v>
      </c>
      <c r="D6094" s="529"/>
      <c r="E6094" s="530">
        <f>'[11]Depr Exp'!E6094</f>
        <v>43251</v>
      </c>
      <c r="F6094" s="531">
        <f>'[11]Depr Exp'!F6094</f>
        <v>18.72</v>
      </c>
      <c r="G6094" s="532" t="str">
        <f>'[11]Depr Exp'!G6094</f>
        <v>End of Life</v>
      </c>
      <c r="H6094" s="533">
        <f>'[11]Depr Exp'!H6094</f>
        <v>0.33</v>
      </c>
      <c r="I6094" s="531">
        <f>'[11]Depr Exp'!I6094</f>
        <v>0</v>
      </c>
      <c r="J6094" s="532" t="str">
        <f>'[11]Depr Exp'!J6094</f>
        <v>End of Life</v>
      </c>
      <c r="K6094" s="534">
        <f>'[11]Depr Exp'!K6094</f>
        <v>0</v>
      </c>
      <c r="L6094" s="533">
        <f>'[11]Depr Exp'!L6094</f>
        <v>-0.33</v>
      </c>
      <c r="M6094" s="144"/>
      <c r="N6094" s="144"/>
    </row>
    <row r="6095" spans="1:14">
      <c r="A6095" s="529" t="str">
        <f>'[11]Depr Exp'!A6095</f>
        <v>E392 GEN Trans Equip, old</v>
      </c>
      <c r="B6095" s="529" t="str">
        <f>'[11]Depr Exp'!B6095</f>
        <v>E392 GEN Trans Equip, old-6</v>
      </c>
      <c r="C6095" s="529" t="str">
        <f>'[11]Depr Exp'!C6095</f>
        <v>403E</v>
      </c>
      <c r="D6095" s="529"/>
      <c r="E6095" s="530">
        <f>'[11]Depr Exp'!E6095</f>
        <v>43281</v>
      </c>
      <c r="F6095" s="531">
        <f>'[11]Depr Exp'!F6095</f>
        <v>18.39</v>
      </c>
      <c r="G6095" s="532" t="str">
        <f>'[11]Depr Exp'!G6095</f>
        <v>End of Life</v>
      </c>
      <c r="H6095" s="533">
        <f>'[11]Depr Exp'!H6095</f>
        <v>0.33</v>
      </c>
      <c r="I6095" s="531">
        <f>'[11]Depr Exp'!I6095</f>
        <v>0</v>
      </c>
      <c r="J6095" s="532" t="str">
        <f>'[11]Depr Exp'!J6095</f>
        <v>End of Life</v>
      </c>
      <c r="K6095" s="534">
        <f>'[11]Depr Exp'!K6095</f>
        <v>0</v>
      </c>
      <c r="L6095" s="533">
        <f>'[11]Depr Exp'!L6095</f>
        <v>-0.33</v>
      </c>
      <c r="M6095" s="144"/>
      <c r="N6095" s="144"/>
    </row>
    <row r="6096" spans="1:14">
      <c r="A6096" s="529" t="str">
        <f>'[11]Depr Exp'!A6096</f>
        <v>E392 GEN Trans Equip, old</v>
      </c>
      <c r="B6096" s="529" t="str">
        <f>'[11]Depr Exp'!B6096</f>
        <v>E392 GEN Trans Equip, old-7</v>
      </c>
      <c r="C6096" s="529" t="str">
        <f>'[11]Depr Exp'!C6096</f>
        <v>403E</v>
      </c>
      <c r="D6096" s="529"/>
      <c r="E6096" s="530">
        <f>'[11]Depr Exp'!E6096</f>
        <v>43312</v>
      </c>
      <c r="F6096" s="531">
        <f>'[11]Depr Exp'!F6096</f>
        <v>0</v>
      </c>
      <c r="G6096" s="532" t="str">
        <f>'[11]Depr Exp'!G6096</f>
        <v>End of Life</v>
      </c>
      <c r="H6096" s="533">
        <f>'[11]Depr Exp'!H6096</f>
        <v>0</v>
      </c>
      <c r="I6096" s="531">
        <f>'[11]Depr Exp'!I6096</f>
        <v>0</v>
      </c>
      <c r="J6096" s="532" t="str">
        <f>'[11]Depr Exp'!J6096</f>
        <v>End of Life</v>
      </c>
      <c r="K6096" s="534">
        <f>'[11]Depr Exp'!K6096</f>
        <v>0</v>
      </c>
      <c r="L6096" s="533">
        <f>'[11]Depr Exp'!L6096</f>
        <v>0</v>
      </c>
      <c r="M6096" s="144"/>
      <c r="N6096" s="144"/>
    </row>
    <row r="6097" spans="1:14">
      <c r="A6097" s="529" t="str">
        <f>'[11]Depr Exp'!A6097</f>
        <v>E392 GEN Trans Equip, old</v>
      </c>
      <c r="B6097" s="529" t="str">
        <f>'[11]Depr Exp'!B6097</f>
        <v>E392 GEN Trans Equip, old-8</v>
      </c>
      <c r="C6097" s="529" t="str">
        <f>'[11]Depr Exp'!C6097</f>
        <v>403E</v>
      </c>
      <c r="D6097" s="529"/>
      <c r="E6097" s="530">
        <f>'[11]Depr Exp'!E6097</f>
        <v>43343</v>
      </c>
      <c r="F6097" s="531">
        <f>'[11]Depr Exp'!F6097</f>
        <v>0</v>
      </c>
      <c r="G6097" s="532" t="str">
        <f>'[11]Depr Exp'!G6097</f>
        <v>End of Life</v>
      </c>
      <c r="H6097" s="533">
        <f>'[11]Depr Exp'!H6097</f>
        <v>0</v>
      </c>
      <c r="I6097" s="531">
        <f>'[11]Depr Exp'!I6097</f>
        <v>0</v>
      </c>
      <c r="J6097" s="532" t="str">
        <f>'[11]Depr Exp'!J6097</f>
        <v>End of Life</v>
      </c>
      <c r="K6097" s="534">
        <f>'[11]Depr Exp'!K6097</f>
        <v>0</v>
      </c>
      <c r="L6097" s="533">
        <f>'[11]Depr Exp'!L6097</f>
        <v>0</v>
      </c>
      <c r="M6097" s="144"/>
      <c r="N6097" s="144"/>
    </row>
    <row r="6098" spans="1:14">
      <c r="A6098" s="529" t="str">
        <f>'[11]Depr Exp'!A6098</f>
        <v>E392 GEN Trans Equip, old</v>
      </c>
      <c r="B6098" s="529" t="str">
        <f>'[11]Depr Exp'!B6098</f>
        <v>E392 GEN Trans Equip, old-9</v>
      </c>
      <c r="C6098" s="529" t="str">
        <f>'[11]Depr Exp'!C6098</f>
        <v>403E</v>
      </c>
      <c r="D6098" s="529"/>
      <c r="E6098" s="530">
        <f>'[11]Depr Exp'!E6098</f>
        <v>43373</v>
      </c>
      <c r="F6098" s="531">
        <f>'[11]Depr Exp'!F6098</f>
        <v>0</v>
      </c>
      <c r="G6098" s="532" t="str">
        <f>'[11]Depr Exp'!G6098</f>
        <v>End of Life</v>
      </c>
      <c r="H6098" s="533">
        <f>'[11]Depr Exp'!H6098</f>
        <v>0</v>
      </c>
      <c r="I6098" s="531">
        <f>'[11]Depr Exp'!I6098</f>
        <v>0</v>
      </c>
      <c r="J6098" s="532" t="str">
        <f>'[11]Depr Exp'!J6098</f>
        <v>End of Life</v>
      </c>
      <c r="K6098" s="534">
        <f>'[11]Depr Exp'!K6098</f>
        <v>0</v>
      </c>
      <c r="L6098" s="533">
        <f>'[11]Depr Exp'!L6098</f>
        <v>0</v>
      </c>
      <c r="M6098" s="144"/>
      <c r="N6098" s="144"/>
    </row>
    <row r="6099" spans="1:14">
      <c r="A6099" s="529" t="str">
        <f>'[11]Depr Exp'!A6099</f>
        <v>E392 GEN Trans Equip, old</v>
      </c>
      <c r="B6099" s="529" t="str">
        <f>'[11]Depr Exp'!B6099</f>
        <v>E392 GEN Trans Equip, old-10</v>
      </c>
      <c r="C6099" s="529" t="str">
        <f>'[11]Depr Exp'!C6099</f>
        <v>403E</v>
      </c>
      <c r="D6099" s="529"/>
      <c r="E6099" s="530">
        <f>'[11]Depr Exp'!E6099</f>
        <v>43404</v>
      </c>
      <c r="F6099" s="531">
        <f>'[11]Depr Exp'!F6099</f>
        <v>0</v>
      </c>
      <c r="G6099" s="532" t="str">
        <f>'[11]Depr Exp'!G6099</f>
        <v>End of Life</v>
      </c>
      <c r="H6099" s="533">
        <f>'[11]Depr Exp'!H6099</f>
        <v>0</v>
      </c>
      <c r="I6099" s="531">
        <f>'[11]Depr Exp'!I6099</f>
        <v>0</v>
      </c>
      <c r="J6099" s="532" t="str">
        <f>'[11]Depr Exp'!J6099</f>
        <v>End of Life</v>
      </c>
      <c r="K6099" s="534">
        <f>'[11]Depr Exp'!K6099</f>
        <v>0</v>
      </c>
      <c r="L6099" s="533">
        <f>'[11]Depr Exp'!L6099</f>
        <v>0</v>
      </c>
      <c r="M6099" s="144"/>
      <c r="N6099" s="144"/>
    </row>
    <row r="6100" spans="1:14">
      <c r="A6100" s="529" t="str">
        <f>'[11]Depr Exp'!A6100</f>
        <v>E392 GEN Trans Equip, old</v>
      </c>
      <c r="B6100" s="529" t="str">
        <f>'[11]Depr Exp'!B6100</f>
        <v>E392 GEN Trans Equip, old-11</v>
      </c>
      <c r="C6100" s="529" t="str">
        <f>'[11]Depr Exp'!C6100</f>
        <v>403E</v>
      </c>
      <c r="D6100" s="529"/>
      <c r="E6100" s="530">
        <f>'[11]Depr Exp'!E6100</f>
        <v>43434</v>
      </c>
      <c r="F6100" s="531">
        <f>'[11]Depr Exp'!F6100</f>
        <v>0</v>
      </c>
      <c r="G6100" s="532" t="str">
        <f>'[11]Depr Exp'!G6100</f>
        <v>End of Life</v>
      </c>
      <c r="H6100" s="533">
        <f>'[11]Depr Exp'!H6100</f>
        <v>0</v>
      </c>
      <c r="I6100" s="531">
        <f>'[11]Depr Exp'!I6100</f>
        <v>0</v>
      </c>
      <c r="J6100" s="532" t="str">
        <f>'[11]Depr Exp'!J6100</f>
        <v>End of Life</v>
      </c>
      <c r="K6100" s="534">
        <f>'[11]Depr Exp'!K6100</f>
        <v>0</v>
      </c>
      <c r="L6100" s="533">
        <f>'[11]Depr Exp'!L6100</f>
        <v>0</v>
      </c>
      <c r="M6100" s="144"/>
      <c r="N6100" s="144"/>
    </row>
    <row r="6101" spans="1:14">
      <c r="A6101" s="529" t="str">
        <f>'[11]Depr Exp'!A6101</f>
        <v>E392 GEN Trans Equip, old</v>
      </c>
      <c r="B6101" s="529" t="str">
        <f>'[11]Depr Exp'!B6101</f>
        <v>E392 GEN Trans Equip, old-12</v>
      </c>
      <c r="C6101" s="529" t="str">
        <f>'[11]Depr Exp'!C6101</f>
        <v>403E</v>
      </c>
      <c r="D6101" s="529"/>
      <c r="E6101" s="530">
        <f>'[11]Depr Exp'!E6101</f>
        <v>43465</v>
      </c>
      <c r="F6101" s="531">
        <f>'[11]Depr Exp'!F6101</f>
        <v>0</v>
      </c>
      <c r="G6101" s="532" t="str">
        <f>'[11]Depr Exp'!G6101</f>
        <v>End of Life</v>
      </c>
      <c r="H6101" s="533">
        <f>'[11]Depr Exp'!H6101</f>
        <v>0</v>
      </c>
      <c r="I6101" s="531">
        <f>'[11]Depr Exp'!I6101</f>
        <v>0</v>
      </c>
      <c r="J6101" s="532" t="str">
        <f>'[11]Depr Exp'!J6101</f>
        <v>End of Life</v>
      </c>
      <c r="K6101" s="534">
        <f>'[11]Depr Exp'!K6101</f>
        <v>0</v>
      </c>
      <c r="L6101" s="533">
        <f>'[11]Depr Exp'!L6101</f>
        <v>0</v>
      </c>
      <c r="M6101" s="144"/>
      <c r="N6101" s="144"/>
    </row>
    <row r="6102" spans="1:14" ht="15.75" thickBot="1">
      <c r="A6102" s="280" t="str">
        <f>'[11]Depr Exp'!A6102</f>
        <v>E392 GEN Trans Equip, old Total</v>
      </c>
      <c r="B6102" s="143">
        <f>'[11]Depr Exp'!B6102</f>
        <v>0</v>
      </c>
      <c r="C6102" s="142" t="str">
        <f>'[11]Depr Exp'!C6102</f>
        <v>EGEN</v>
      </c>
      <c r="D6102" s="143"/>
      <c r="E6102" s="281" t="str">
        <f>'[11]Depr Exp'!E6102</f>
        <v>Total</v>
      </c>
      <c r="F6102" s="124">
        <f>'[11]Depr Exp'!F6102</f>
        <v>0</v>
      </c>
      <c r="G6102" s="143">
        <f>'[11]Depr Exp'!G6102</f>
        <v>0</v>
      </c>
      <c r="H6102" s="287">
        <f>'[11]Depr Exp'!H6102</f>
        <v>1.9800000000000002</v>
      </c>
      <c r="I6102" s="124">
        <f>'[11]Depr Exp'!I6102</f>
        <v>0</v>
      </c>
      <c r="J6102" s="143">
        <f>'[11]Depr Exp'!J6102</f>
        <v>0</v>
      </c>
      <c r="K6102" s="286">
        <f>'[11]Depr Exp'!K6102</f>
        <v>0</v>
      </c>
      <c r="L6102" s="286">
        <f>'[11]Depr Exp'!L6102</f>
        <v>-1.98</v>
      </c>
      <c r="M6102" s="144"/>
      <c r="N6102" s="144"/>
    </row>
    <row r="6103" spans="1:14" ht="13.5" thickTop="1">
      <c r="A6103" s="144" t="str">
        <f>'[11]Depr Exp'!A6103</f>
        <v>E392 GEN Trans Equip, Snoq Park</v>
      </c>
      <c r="B6103" s="144" t="str">
        <f>'[11]Depr Exp'!B6103</f>
        <v>E392 GEN Trans Equip, Snoq Park-1</v>
      </c>
      <c r="C6103" s="144" t="str">
        <f>'[11]Depr Exp'!C6103</f>
        <v>403E</v>
      </c>
      <c r="D6103" s="144"/>
      <c r="E6103" s="282">
        <f>'[11]Depr Exp'!E6103</f>
        <v>43131</v>
      </c>
      <c r="F6103" s="523">
        <f>'[11]Depr Exp'!F6103</f>
        <v>22993.91</v>
      </c>
      <c r="G6103" s="305">
        <f>'[11]Depr Exp'!G6103</f>
        <v>5.2499999999999998E-2</v>
      </c>
      <c r="H6103" s="524">
        <f>'[11]Depr Exp'!H6103</f>
        <v>100.6</v>
      </c>
      <c r="I6103" s="523">
        <f>'[11]Depr Exp'!I6103</f>
        <v>22993.91</v>
      </c>
      <c r="J6103" s="305">
        <f>'[11]Depr Exp'!J6103</f>
        <v>5.2499999999999998E-2</v>
      </c>
      <c r="K6103" s="373">
        <f>'[11]Depr Exp'!K6103</f>
        <v>100.59835624999999</v>
      </c>
      <c r="L6103" s="524">
        <f>'[11]Depr Exp'!L6103</f>
        <v>0</v>
      </c>
      <c r="M6103" s="144"/>
      <c r="N6103" s="144"/>
    </row>
    <row r="6104" spans="1:14">
      <c r="A6104" s="144" t="str">
        <f>'[11]Depr Exp'!A6104</f>
        <v>E392 GEN Trans Equip, Snoq Park</v>
      </c>
      <c r="B6104" s="144" t="str">
        <f>'[11]Depr Exp'!B6104</f>
        <v>E392 GEN Trans Equip, Snoq Park-2</v>
      </c>
      <c r="C6104" s="144" t="str">
        <f>'[11]Depr Exp'!C6104</f>
        <v>403E</v>
      </c>
      <c r="D6104" s="144"/>
      <c r="E6104" s="282">
        <f>'[11]Depr Exp'!E6104</f>
        <v>43159</v>
      </c>
      <c r="F6104" s="523">
        <f>'[11]Depr Exp'!F6104</f>
        <v>22993.91</v>
      </c>
      <c r="G6104" s="305">
        <f>'[11]Depr Exp'!G6104</f>
        <v>5.2499999999999998E-2</v>
      </c>
      <c r="H6104" s="524">
        <f>'[11]Depr Exp'!H6104</f>
        <v>100.6</v>
      </c>
      <c r="I6104" s="523">
        <f>'[11]Depr Exp'!I6104</f>
        <v>22993.91</v>
      </c>
      <c r="J6104" s="305">
        <f>'[11]Depr Exp'!J6104</f>
        <v>5.2499999999999998E-2</v>
      </c>
      <c r="K6104" s="373">
        <f>'[11]Depr Exp'!K6104</f>
        <v>100.59835624999999</v>
      </c>
      <c r="L6104" s="524">
        <f>'[11]Depr Exp'!L6104</f>
        <v>0</v>
      </c>
      <c r="M6104" s="144"/>
      <c r="N6104" s="144"/>
    </row>
    <row r="6105" spans="1:14">
      <c r="A6105" s="144" t="str">
        <f>'[11]Depr Exp'!A6105</f>
        <v>E392 GEN Trans Equip, Snoq Park</v>
      </c>
      <c r="B6105" s="144" t="str">
        <f>'[11]Depr Exp'!B6105</f>
        <v>E392 GEN Trans Equip, Snoq Park-3</v>
      </c>
      <c r="C6105" s="144" t="str">
        <f>'[11]Depr Exp'!C6105</f>
        <v>403E</v>
      </c>
      <c r="D6105" s="144"/>
      <c r="E6105" s="282">
        <f>'[11]Depr Exp'!E6105</f>
        <v>43190</v>
      </c>
      <c r="F6105" s="523">
        <f>'[11]Depr Exp'!F6105</f>
        <v>22993.91</v>
      </c>
      <c r="G6105" s="305">
        <f>'[11]Depr Exp'!G6105</f>
        <v>5.2499999999999998E-2</v>
      </c>
      <c r="H6105" s="524">
        <f>'[11]Depr Exp'!H6105</f>
        <v>100.6</v>
      </c>
      <c r="I6105" s="523">
        <f>'[11]Depr Exp'!I6105</f>
        <v>22993.91</v>
      </c>
      <c r="J6105" s="305">
        <f>'[11]Depr Exp'!J6105</f>
        <v>5.2499999999999998E-2</v>
      </c>
      <c r="K6105" s="373">
        <f>'[11]Depr Exp'!K6105</f>
        <v>100.59835624999999</v>
      </c>
      <c r="L6105" s="524">
        <f>'[11]Depr Exp'!L6105</f>
        <v>0</v>
      </c>
      <c r="M6105" s="144"/>
      <c r="N6105" s="144"/>
    </row>
    <row r="6106" spans="1:14">
      <c r="A6106" s="144" t="str">
        <f>'[11]Depr Exp'!A6106</f>
        <v>E392 GEN Trans Equip, Snoq Park</v>
      </c>
      <c r="B6106" s="144" t="str">
        <f>'[11]Depr Exp'!B6106</f>
        <v>E392 GEN Trans Equip, Snoq Park-4</v>
      </c>
      <c r="C6106" s="144" t="str">
        <f>'[11]Depr Exp'!C6106</f>
        <v>403E</v>
      </c>
      <c r="D6106" s="144"/>
      <c r="E6106" s="282">
        <f>'[11]Depr Exp'!E6106</f>
        <v>43220</v>
      </c>
      <c r="F6106" s="523">
        <f>'[11]Depr Exp'!F6106</f>
        <v>22993.91</v>
      </c>
      <c r="G6106" s="305">
        <f>'[11]Depr Exp'!G6106</f>
        <v>5.2499999999999998E-2</v>
      </c>
      <c r="H6106" s="524">
        <f>'[11]Depr Exp'!H6106</f>
        <v>100.6</v>
      </c>
      <c r="I6106" s="523">
        <f>'[11]Depr Exp'!I6106</f>
        <v>22993.91</v>
      </c>
      <c r="J6106" s="305">
        <f>'[11]Depr Exp'!J6106</f>
        <v>5.2499999999999998E-2</v>
      </c>
      <c r="K6106" s="373">
        <f>'[11]Depr Exp'!K6106</f>
        <v>100.59835624999999</v>
      </c>
      <c r="L6106" s="524">
        <f>'[11]Depr Exp'!L6106</f>
        <v>0</v>
      </c>
      <c r="M6106" s="144"/>
      <c r="N6106" s="144"/>
    </row>
    <row r="6107" spans="1:14">
      <c r="A6107" s="144" t="str">
        <f>'[11]Depr Exp'!A6107</f>
        <v>E392 GEN Trans Equip, Snoq Park</v>
      </c>
      <c r="B6107" s="144" t="str">
        <f>'[11]Depr Exp'!B6107</f>
        <v>E392 GEN Trans Equip, Snoq Park-5</v>
      </c>
      <c r="C6107" s="144" t="str">
        <f>'[11]Depr Exp'!C6107</f>
        <v>403E</v>
      </c>
      <c r="D6107" s="144"/>
      <c r="E6107" s="282">
        <f>'[11]Depr Exp'!E6107</f>
        <v>43251</v>
      </c>
      <c r="F6107" s="523">
        <f>'[11]Depr Exp'!F6107</f>
        <v>22993.91</v>
      </c>
      <c r="G6107" s="305">
        <f>'[11]Depr Exp'!G6107</f>
        <v>5.2499999999999998E-2</v>
      </c>
      <c r="H6107" s="524">
        <f>'[11]Depr Exp'!H6107</f>
        <v>100.6</v>
      </c>
      <c r="I6107" s="523">
        <f>'[11]Depr Exp'!I6107</f>
        <v>22993.91</v>
      </c>
      <c r="J6107" s="305">
        <f>'[11]Depr Exp'!J6107</f>
        <v>5.2499999999999998E-2</v>
      </c>
      <c r="K6107" s="373">
        <f>'[11]Depr Exp'!K6107</f>
        <v>100.59835624999999</v>
      </c>
      <c r="L6107" s="524">
        <f>'[11]Depr Exp'!L6107</f>
        <v>0</v>
      </c>
      <c r="M6107" s="144"/>
      <c r="N6107" s="144"/>
    </row>
    <row r="6108" spans="1:14">
      <c r="A6108" s="144" t="str">
        <f>'[11]Depr Exp'!A6108</f>
        <v>E392 GEN Trans Equip, Snoq Park</v>
      </c>
      <c r="B6108" s="144" t="str">
        <f>'[11]Depr Exp'!B6108</f>
        <v>E392 GEN Trans Equip, Snoq Park-6</v>
      </c>
      <c r="C6108" s="144" t="str">
        <f>'[11]Depr Exp'!C6108</f>
        <v>403E</v>
      </c>
      <c r="D6108" s="144"/>
      <c r="E6108" s="282">
        <f>'[11]Depr Exp'!E6108</f>
        <v>43281</v>
      </c>
      <c r="F6108" s="523">
        <f>'[11]Depr Exp'!F6108</f>
        <v>22993.91</v>
      </c>
      <c r="G6108" s="305">
        <f>'[11]Depr Exp'!G6108</f>
        <v>5.2499999999999998E-2</v>
      </c>
      <c r="H6108" s="524">
        <f>'[11]Depr Exp'!H6108</f>
        <v>100.6</v>
      </c>
      <c r="I6108" s="523">
        <f>'[11]Depr Exp'!I6108</f>
        <v>22993.91</v>
      </c>
      <c r="J6108" s="305">
        <f>'[11]Depr Exp'!J6108</f>
        <v>5.2499999999999998E-2</v>
      </c>
      <c r="K6108" s="373">
        <f>'[11]Depr Exp'!K6108</f>
        <v>100.59835624999999</v>
      </c>
      <c r="L6108" s="524">
        <f>'[11]Depr Exp'!L6108</f>
        <v>0</v>
      </c>
      <c r="M6108" s="144"/>
      <c r="N6108" s="144"/>
    </row>
    <row r="6109" spans="1:14">
      <c r="A6109" s="144" t="str">
        <f>'[11]Depr Exp'!A6109</f>
        <v>E392 GEN Trans Equip, Snoq Park</v>
      </c>
      <c r="B6109" s="144" t="str">
        <f>'[11]Depr Exp'!B6109</f>
        <v>E392 GEN Trans Equip, Snoq Park-7</v>
      </c>
      <c r="C6109" s="144" t="str">
        <f>'[11]Depr Exp'!C6109</f>
        <v>403E</v>
      </c>
      <c r="D6109" s="144"/>
      <c r="E6109" s="282">
        <f>'[11]Depr Exp'!E6109</f>
        <v>43312</v>
      </c>
      <c r="F6109" s="523">
        <f>'[11]Depr Exp'!F6109</f>
        <v>22993.91</v>
      </c>
      <c r="G6109" s="305">
        <f>'[11]Depr Exp'!G6109</f>
        <v>5.2499999999999998E-2</v>
      </c>
      <c r="H6109" s="524">
        <f>'[11]Depr Exp'!H6109</f>
        <v>100.6</v>
      </c>
      <c r="I6109" s="523">
        <f>'[11]Depr Exp'!I6109</f>
        <v>22993.91</v>
      </c>
      <c r="J6109" s="305">
        <f>'[11]Depr Exp'!J6109</f>
        <v>5.2499999999999998E-2</v>
      </c>
      <c r="K6109" s="373">
        <f>'[11]Depr Exp'!K6109</f>
        <v>100.59835624999999</v>
      </c>
      <c r="L6109" s="524">
        <f>'[11]Depr Exp'!L6109</f>
        <v>0</v>
      </c>
      <c r="M6109" s="144"/>
      <c r="N6109" s="144"/>
    </row>
    <row r="6110" spans="1:14">
      <c r="A6110" s="144" t="str">
        <f>'[11]Depr Exp'!A6110</f>
        <v>E392 GEN Trans Equip, Snoq Park</v>
      </c>
      <c r="B6110" s="144" t="str">
        <f>'[11]Depr Exp'!B6110</f>
        <v>E392 GEN Trans Equip, Snoq Park-8</v>
      </c>
      <c r="C6110" s="144" t="str">
        <f>'[11]Depr Exp'!C6110</f>
        <v>403E</v>
      </c>
      <c r="D6110" s="144"/>
      <c r="E6110" s="282">
        <f>'[11]Depr Exp'!E6110</f>
        <v>43343</v>
      </c>
      <c r="F6110" s="523">
        <f>'[11]Depr Exp'!F6110</f>
        <v>22993.91</v>
      </c>
      <c r="G6110" s="305">
        <f>'[11]Depr Exp'!G6110</f>
        <v>5.2499999999999998E-2</v>
      </c>
      <c r="H6110" s="524">
        <f>'[11]Depr Exp'!H6110</f>
        <v>100.6</v>
      </c>
      <c r="I6110" s="523">
        <f>'[11]Depr Exp'!I6110</f>
        <v>22993.91</v>
      </c>
      <c r="J6110" s="305">
        <f>'[11]Depr Exp'!J6110</f>
        <v>5.2499999999999998E-2</v>
      </c>
      <c r="K6110" s="373">
        <f>'[11]Depr Exp'!K6110</f>
        <v>100.59835624999999</v>
      </c>
      <c r="L6110" s="524">
        <f>'[11]Depr Exp'!L6110</f>
        <v>0</v>
      </c>
      <c r="M6110" s="144"/>
      <c r="N6110" s="144"/>
    </row>
    <row r="6111" spans="1:14">
      <c r="A6111" s="144" t="str">
        <f>'[11]Depr Exp'!A6111</f>
        <v>E392 GEN Trans Equip, Snoq Park</v>
      </c>
      <c r="B6111" s="144" t="str">
        <f>'[11]Depr Exp'!B6111</f>
        <v>E392 GEN Trans Equip, Snoq Park-9</v>
      </c>
      <c r="C6111" s="144" t="str">
        <f>'[11]Depr Exp'!C6111</f>
        <v>403E</v>
      </c>
      <c r="D6111" s="144"/>
      <c r="E6111" s="282">
        <f>'[11]Depr Exp'!E6111</f>
        <v>43373</v>
      </c>
      <c r="F6111" s="523">
        <f>'[11]Depr Exp'!F6111</f>
        <v>22993.91</v>
      </c>
      <c r="G6111" s="305">
        <f>'[11]Depr Exp'!G6111</f>
        <v>5.2499999999999998E-2</v>
      </c>
      <c r="H6111" s="524">
        <f>'[11]Depr Exp'!H6111</f>
        <v>100.6</v>
      </c>
      <c r="I6111" s="523">
        <f>'[11]Depr Exp'!I6111</f>
        <v>22993.91</v>
      </c>
      <c r="J6111" s="305">
        <f>'[11]Depr Exp'!J6111</f>
        <v>5.2499999999999998E-2</v>
      </c>
      <c r="K6111" s="373">
        <f>'[11]Depr Exp'!K6111</f>
        <v>100.59835624999999</v>
      </c>
      <c r="L6111" s="524">
        <f>'[11]Depr Exp'!L6111</f>
        <v>0</v>
      </c>
      <c r="M6111" s="144"/>
      <c r="N6111" s="144"/>
    </row>
    <row r="6112" spans="1:14">
      <c r="A6112" s="144" t="str">
        <f>'[11]Depr Exp'!A6112</f>
        <v>E392 GEN Trans Equip, Snoq Park</v>
      </c>
      <c r="B6112" s="144" t="str">
        <f>'[11]Depr Exp'!B6112</f>
        <v>E392 GEN Trans Equip, Snoq Park-10</v>
      </c>
      <c r="C6112" s="144" t="str">
        <f>'[11]Depr Exp'!C6112</f>
        <v>403E</v>
      </c>
      <c r="D6112" s="144"/>
      <c r="E6112" s="282">
        <f>'[11]Depr Exp'!E6112</f>
        <v>43404</v>
      </c>
      <c r="F6112" s="523">
        <f>'[11]Depr Exp'!F6112</f>
        <v>22993.91</v>
      </c>
      <c r="G6112" s="305">
        <f>'[11]Depr Exp'!G6112</f>
        <v>5.2499999999999998E-2</v>
      </c>
      <c r="H6112" s="524">
        <f>'[11]Depr Exp'!H6112</f>
        <v>100.6</v>
      </c>
      <c r="I6112" s="523">
        <f>'[11]Depr Exp'!I6112</f>
        <v>22993.91</v>
      </c>
      <c r="J6112" s="305">
        <f>'[11]Depr Exp'!J6112</f>
        <v>5.2499999999999998E-2</v>
      </c>
      <c r="K6112" s="373">
        <f>'[11]Depr Exp'!K6112</f>
        <v>100.59835624999999</v>
      </c>
      <c r="L6112" s="524">
        <f>'[11]Depr Exp'!L6112</f>
        <v>0</v>
      </c>
      <c r="M6112" s="144"/>
      <c r="N6112" s="144"/>
    </row>
    <row r="6113" spans="1:14">
      <c r="A6113" s="144" t="str">
        <f>'[11]Depr Exp'!A6113</f>
        <v>E392 GEN Trans Equip, Snoq Park</v>
      </c>
      <c r="B6113" s="144" t="str">
        <f>'[11]Depr Exp'!B6113</f>
        <v>E392 GEN Trans Equip, Snoq Park-11</v>
      </c>
      <c r="C6113" s="144" t="str">
        <f>'[11]Depr Exp'!C6113</f>
        <v>403E</v>
      </c>
      <c r="D6113" s="144"/>
      <c r="E6113" s="282">
        <f>'[11]Depr Exp'!E6113</f>
        <v>43434</v>
      </c>
      <c r="F6113" s="523">
        <f>'[11]Depr Exp'!F6113</f>
        <v>22993.91</v>
      </c>
      <c r="G6113" s="305">
        <f>'[11]Depr Exp'!G6113</f>
        <v>5.2499999999999998E-2</v>
      </c>
      <c r="H6113" s="524">
        <f>'[11]Depr Exp'!H6113</f>
        <v>100.6</v>
      </c>
      <c r="I6113" s="523">
        <f>'[11]Depr Exp'!I6113</f>
        <v>22993.91</v>
      </c>
      <c r="J6113" s="305">
        <f>'[11]Depr Exp'!J6113</f>
        <v>5.2499999999999998E-2</v>
      </c>
      <c r="K6113" s="373">
        <f>'[11]Depr Exp'!K6113</f>
        <v>100.59835624999999</v>
      </c>
      <c r="L6113" s="524">
        <f>'[11]Depr Exp'!L6113</f>
        <v>0</v>
      </c>
      <c r="M6113" s="144"/>
      <c r="N6113" s="144"/>
    </row>
    <row r="6114" spans="1:14">
      <c r="A6114" s="144" t="str">
        <f>'[11]Depr Exp'!A6114</f>
        <v>E392 GEN Trans Equip, Snoq Park</v>
      </c>
      <c r="B6114" s="144" t="str">
        <f>'[11]Depr Exp'!B6114</f>
        <v>E392 GEN Trans Equip, Snoq Park-12</v>
      </c>
      <c r="C6114" s="144" t="str">
        <f>'[11]Depr Exp'!C6114</f>
        <v>403E</v>
      </c>
      <c r="D6114" s="144"/>
      <c r="E6114" s="282">
        <f>'[11]Depr Exp'!E6114</f>
        <v>43465</v>
      </c>
      <c r="F6114" s="523">
        <f>'[11]Depr Exp'!F6114</f>
        <v>22993.91</v>
      </c>
      <c r="G6114" s="305">
        <f>'[11]Depr Exp'!G6114</f>
        <v>5.2499999999999998E-2</v>
      </c>
      <c r="H6114" s="524">
        <f>'[11]Depr Exp'!H6114</f>
        <v>100.6</v>
      </c>
      <c r="I6114" s="523">
        <f>'[11]Depr Exp'!I6114</f>
        <v>22993.91</v>
      </c>
      <c r="J6114" s="305">
        <f>'[11]Depr Exp'!J6114</f>
        <v>5.2499999999999998E-2</v>
      </c>
      <c r="K6114" s="373">
        <f>'[11]Depr Exp'!K6114</f>
        <v>100.59835624999999</v>
      </c>
      <c r="L6114" s="524">
        <f>'[11]Depr Exp'!L6114</f>
        <v>0</v>
      </c>
      <c r="M6114" s="144"/>
      <c r="N6114" s="144"/>
    </row>
    <row r="6115" spans="1:14" ht="15.75" thickBot="1">
      <c r="A6115" s="159" t="str">
        <f>'[11]Depr Exp'!A6115</f>
        <v>E392 GEN Trans Equip, Snoq Park Total</v>
      </c>
      <c r="B6115" s="144">
        <f>'[11]Depr Exp'!B6115</f>
        <v>0</v>
      </c>
      <c r="C6115" s="502" t="str">
        <f>'[11]Depr Exp'!C6115</f>
        <v>EGEN</v>
      </c>
      <c r="D6115" s="144"/>
      <c r="E6115" s="281" t="str">
        <f>'[11]Depr Exp'!E6115</f>
        <v>Total</v>
      </c>
      <c r="F6115" s="141">
        <f>'[11]Depr Exp'!F6115</f>
        <v>0</v>
      </c>
      <c r="G6115" s="252">
        <f>'[11]Depr Exp'!G6115</f>
        <v>0</v>
      </c>
      <c r="H6115" s="286">
        <f>'[11]Depr Exp'!H6115</f>
        <v>1207.2</v>
      </c>
      <c r="I6115" s="141">
        <f>'[11]Depr Exp'!I6115</f>
        <v>0</v>
      </c>
      <c r="J6115" s="252">
        <f>'[11]Depr Exp'!J6115</f>
        <v>0</v>
      </c>
      <c r="K6115" s="286">
        <f>'[11]Depr Exp'!K6115</f>
        <v>1207.1802750000002</v>
      </c>
      <c r="L6115" s="286">
        <f>'[11]Depr Exp'!L6115</f>
        <v>-0.02</v>
      </c>
      <c r="M6115" s="144"/>
      <c r="N6115" s="144"/>
    </row>
    <row r="6116" spans="1:14" ht="13.5" thickTop="1">
      <c r="A6116" s="264" t="str">
        <f>'[11]Depr Exp'!A6116</f>
        <v>E392 GEN Transp Eq, Encogen old</v>
      </c>
      <c r="B6116" s="264" t="str">
        <f>'[11]Depr Exp'!B6116</f>
        <v>E392 GEN Transp Eq, Encogen old-1</v>
      </c>
      <c r="C6116" s="264" t="str">
        <f>'[11]Depr Exp'!C6116</f>
        <v>403E</v>
      </c>
      <c r="D6116" s="264"/>
      <c r="E6116" s="283">
        <f>'[11]Depr Exp'!E6116</f>
        <v>43131</v>
      </c>
      <c r="F6116" s="525">
        <f>'[11]Depr Exp'!F6116</f>
        <v>4801.84</v>
      </c>
      <c r="G6116" s="526" t="str">
        <f>'[11]Depr Exp'!G6116</f>
        <v>End of Life</v>
      </c>
      <c r="H6116" s="527">
        <f>'[11]Depr Exp'!H6116</f>
        <v>80.03</v>
      </c>
      <c r="I6116" s="525">
        <f>'[11]Depr Exp'!I6116</f>
        <v>0</v>
      </c>
      <c r="J6116" s="526" t="str">
        <f>'[11]Depr Exp'!J6116</f>
        <v>End of Life</v>
      </c>
      <c r="K6116" s="528">
        <f>'[11]Depr Exp'!K6116</f>
        <v>80.03</v>
      </c>
      <c r="L6116" s="527">
        <f>'[11]Depr Exp'!L6116</f>
        <v>0</v>
      </c>
      <c r="M6116" s="144"/>
      <c r="N6116" s="144"/>
    </row>
    <row r="6117" spans="1:14">
      <c r="A6117" s="264" t="str">
        <f>'[11]Depr Exp'!A6117</f>
        <v>E392 GEN Transp Eq, Encogen old</v>
      </c>
      <c r="B6117" s="264" t="str">
        <f>'[11]Depr Exp'!B6117</f>
        <v>E392 GEN Transp Eq, Encogen old-2</v>
      </c>
      <c r="C6117" s="264" t="str">
        <f>'[11]Depr Exp'!C6117</f>
        <v>403E</v>
      </c>
      <c r="D6117" s="264"/>
      <c r="E6117" s="283">
        <f>'[11]Depr Exp'!E6117</f>
        <v>43159</v>
      </c>
      <c r="F6117" s="525">
        <f>'[11]Depr Exp'!F6117</f>
        <v>0</v>
      </c>
      <c r="G6117" s="526" t="str">
        <f>'[11]Depr Exp'!G6117</f>
        <v>End of Life</v>
      </c>
      <c r="H6117" s="527">
        <f>'[11]Depr Exp'!H6117</f>
        <v>0</v>
      </c>
      <c r="I6117" s="525">
        <f>'[11]Depr Exp'!I6117</f>
        <v>0</v>
      </c>
      <c r="J6117" s="526" t="str">
        <f>'[11]Depr Exp'!J6117</f>
        <v>End of Life</v>
      </c>
      <c r="K6117" s="528">
        <f>'[11]Depr Exp'!K6117</f>
        <v>0</v>
      </c>
      <c r="L6117" s="527">
        <f>'[11]Depr Exp'!L6117</f>
        <v>0</v>
      </c>
      <c r="M6117" s="144"/>
      <c r="N6117" s="144"/>
    </row>
    <row r="6118" spans="1:14">
      <c r="A6118" s="264" t="str">
        <f>'[11]Depr Exp'!A6118</f>
        <v>E392 GEN Transp Eq, Encogen old</v>
      </c>
      <c r="B6118" s="264" t="str">
        <f>'[11]Depr Exp'!B6118</f>
        <v>E392 GEN Transp Eq, Encogen old-3</v>
      </c>
      <c r="C6118" s="264" t="str">
        <f>'[11]Depr Exp'!C6118</f>
        <v>403E</v>
      </c>
      <c r="D6118" s="264"/>
      <c r="E6118" s="283">
        <f>'[11]Depr Exp'!E6118</f>
        <v>43190</v>
      </c>
      <c r="F6118" s="525">
        <f>'[11]Depr Exp'!F6118</f>
        <v>4721.8100000000004</v>
      </c>
      <c r="G6118" s="526" t="str">
        <f>'[11]Depr Exp'!G6118</f>
        <v>End of Life</v>
      </c>
      <c r="H6118" s="527">
        <f>'[11]Depr Exp'!H6118</f>
        <v>162.82</v>
      </c>
      <c r="I6118" s="525">
        <f>'[11]Depr Exp'!I6118</f>
        <v>0</v>
      </c>
      <c r="J6118" s="526" t="str">
        <f>'[11]Depr Exp'!J6118</f>
        <v>End of Life</v>
      </c>
      <c r="K6118" s="528">
        <f>'[11]Depr Exp'!K6118</f>
        <v>162.82</v>
      </c>
      <c r="L6118" s="527">
        <f>'[11]Depr Exp'!L6118</f>
        <v>0</v>
      </c>
      <c r="M6118" s="144"/>
      <c r="N6118" s="144"/>
    </row>
    <row r="6119" spans="1:14">
      <c r="A6119" s="264" t="str">
        <f>'[11]Depr Exp'!A6119</f>
        <v>E392 GEN Transp Eq, Encogen old</v>
      </c>
      <c r="B6119" s="264" t="str">
        <f>'[11]Depr Exp'!B6119</f>
        <v>E392 GEN Transp Eq, Encogen old-4</v>
      </c>
      <c r="C6119" s="264" t="str">
        <f>'[11]Depr Exp'!C6119</f>
        <v>403E</v>
      </c>
      <c r="D6119" s="264"/>
      <c r="E6119" s="283">
        <f>'[11]Depr Exp'!E6119</f>
        <v>43220</v>
      </c>
      <c r="F6119" s="525">
        <f>'[11]Depr Exp'!F6119</f>
        <v>4558.99</v>
      </c>
      <c r="G6119" s="526" t="str">
        <f>'[11]Depr Exp'!G6119</f>
        <v>End of Life</v>
      </c>
      <c r="H6119" s="527">
        <f>'[11]Depr Exp'!H6119</f>
        <v>79.98</v>
      </c>
      <c r="I6119" s="525">
        <f>'[11]Depr Exp'!I6119</f>
        <v>0</v>
      </c>
      <c r="J6119" s="526" t="str">
        <f>'[11]Depr Exp'!J6119</f>
        <v>End of Life</v>
      </c>
      <c r="K6119" s="528">
        <f>'[11]Depr Exp'!K6119</f>
        <v>79.98</v>
      </c>
      <c r="L6119" s="527">
        <f>'[11]Depr Exp'!L6119</f>
        <v>0</v>
      </c>
      <c r="M6119" s="144"/>
      <c r="N6119" s="144"/>
    </row>
    <row r="6120" spans="1:14">
      <c r="A6120" s="264" t="str">
        <f>'[11]Depr Exp'!A6120</f>
        <v>E392 GEN Transp Eq, Encogen old</v>
      </c>
      <c r="B6120" s="264" t="str">
        <f>'[11]Depr Exp'!B6120</f>
        <v>E392 GEN Transp Eq, Encogen old-5</v>
      </c>
      <c r="C6120" s="264" t="str">
        <f>'[11]Depr Exp'!C6120</f>
        <v>403E</v>
      </c>
      <c r="D6120" s="264"/>
      <c r="E6120" s="283">
        <f>'[11]Depr Exp'!E6120</f>
        <v>43251</v>
      </c>
      <c r="F6120" s="525">
        <f>'[11]Depr Exp'!F6120</f>
        <v>4479.01</v>
      </c>
      <c r="G6120" s="526" t="str">
        <f>'[11]Depr Exp'!G6120</f>
        <v>End of Life</v>
      </c>
      <c r="H6120" s="527">
        <f>'[11]Depr Exp'!H6120</f>
        <v>79.98</v>
      </c>
      <c r="I6120" s="525">
        <f>'[11]Depr Exp'!I6120</f>
        <v>0</v>
      </c>
      <c r="J6120" s="526" t="str">
        <f>'[11]Depr Exp'!J6120</f>
        <v>End of Life</v>
      </c>
      <c r="K6120" s="528">
        <f>'[11]Depr Exp'!K6120</f>
        <v>79.98</v>
      </c>
      <c r="L6120" s="527">
        <f>'[11]Depr Exp'!L6120</f>
        <v>0</v>
      </c>
      <c r="M6120" s="144"/>
      <c r="N6120" s="144"/>
    </row>
    <row r="6121" spans="1:14">
      <c r="A6121" s="264" t="str">
        <f>'[11]Depr Exp'!A6121</f>
        <v>E392 GEN Transp Eq, Encogen old</v>
      </c>
      <c r="B6121" s="264" t="str">
        <f>'[11]Depr Exp'!B6121</f>
        <v>E392 GEN Transp Eq, Encogen old-6</v>
      </c>
      <c r="C6121" s="264" t="str">
        <f>'[11]Depr Exp'!C6121</f>
        <v>403E</v>
      </c>
      <c r="D6121" s="264"/>
      <c r="E6121" s="283">
        <f>'[11]Depr Exp'!E6121</f>
        <v>43281</v>
      </c>
      <c r="F6121" s="525">
        <f>'[11]Depr Exp'!F6121</f>
        <v>4399.03</v>
      </c>
      <c r="G6121" s="526" t="str">
        <f>'[11]Depr Exp'!G6121</f>
        <v>End of Life</v>
      </c>
      <c r="H6121" s="527">
        <f>'[11]Depr Exp'!H6121</f>
        <v>79.98</v>
      </c>
      <c r="I6121" s="525">
        <f>'[11]Depr Exp'!I6121</f>
        <v>0</v>
      </c>
      <c r="J6121" s="526" t="str">
        <f>'[11]Depr Exp'!J6121</f>
        <v>End of Life</v>
      </c>
      <c r="K6121" s="528">
        <f>'[11]Depr Exp'!K6121</f>
        <v>79.98</v>
      </c>
      <c r="L6121" s="527">
        <f>'[11]Depr Exp'!L6121</f>
        <v>0</v>
      </c>
      <c r="M6121" s="144"/>
      <c r="N6121" s="144"/>
    </row>
    <row r="6122" spans="1:14">
      <c r="A6122" s="264" t="str">
        <f>'[11]Depr Exp'!A6122</f>
        <v>E392 GEN Transp Eq, Encogen old</v>
      </c>
      <c r="B6122" s="264" t="str">
        <f>'[11]Depr Exp'!B6122</f>
        <v>E392 GEN Transp Eq, Encogen old-7</v>
      </c>
      <c r="C6122" s="264" t="str">
        <f>'[11]Depr Exp'!C6122</f>
        <v>403E</v>
      </c>
      <c r="D6122" s="264"/>
      <c r="E6122" s="283">
        <f>'[11]Depr Exp'!E6122</f>
        <v>43312</v>
      </c>
      <c r="F6122" s="525">
        <f>'[11]Depr Exp'!F6122</f>
        <v>4319.05</v>
      </c>
      <c r="G6122" s="526" t="str">
        <f>'[11]Depr Exp'!G6122</f>
        <v>End of Life</v>
      </c>
      <c r="H6122" s="527">
        <f>'[11]Depr Exp'!H6122</f>
        <v>79.98</v>
      </c>
      <c r="I6122" s="525">
        <f>'[11]Depr Exp'!I6122</f>
        <v>0</v>
      </c>
      <c r="J6122" s="526" t="str">
        <f>'[11]Depr Exp'!J6122</f>
        <v>End of Life</v>
      </c>
      <c r="K6122" s="528">
        <f>'[11]Depr Exp'!K6122</f>
        <v>79.98</v>
      </c>
      <c r="L6122" s="527">
        <f>'[11]Depr Exp'!L6122</f>
        <v>0</v>
      </c>
      <c r="M6122" s="144"/>
      <c r="N6122" s="144"/>
    </row>
    <row r="6123" spans="1:14">
      <c r="A6123" s="264" t="str">
        <f>'[11]Depr Exp'!A6123</f>
        <v>E392 GEN Transp Eq, Encogen old</v>
      </c>
      <c r="B6123" s="264" t="str">
        <f>'[11]Depr Exp'!B6123</f>
        <v>E392 GEN Transp Eq, Encogen old-8</v>
      </c>
      <c r="C6123" s="264" t="str">
        <f>'[11]Depr Exp'!C6123</f>
        <v>403E</v>
      </c>
      <c r="D6123" s="264"/>
      <c r="E6123" s="283">
        <f>'[11]Depr Exp'!E6123</f>
        <v>43343</v>
      </c>
      <c r="F6123" s="525">
        <f>'[11]Depr Exp'!F6123</f>
        <v>4239.07</v>
      </c>
      <c r="G6123" s="526" t="str">
        <f>'[11]Depr Exp'!G6123</f>
        <v>End of Life</v>
      </c>
      <c r="H6123" s="527">
        <f>'[11]Depr Exp'!H6123</f>
        <v>79.98</v>
      </c>
      <c r="I6123" s="525">
        <f>'[11]Depr Exp'!I6123</f>
        <v>0</v>
      </c>
      <c r="J6123" s="526" t="str">
        <f>'[11]Depr Exp'!J6123</f>
        <v>End of Life</v>
      </c>
      <c r="K6123" s="528">
        <f>'[11]Depr Exp'!K6123</f>
        <v>79.98</v>
      </c>
      <c r="L6123" s="527">
        <f>'[11]Depr Exp'!L6123</f>
        <v>0</v>
      </c>
      <c r="M6123" s="144"/>
      <c r="N6123" s="144"/>
    </row>
    <row r="6124" spans="1:14">
      <c r="A6124" s="264" t="str">
        <f>'[11]Depr Exp'!A6124</f>
        <v>E392 GEN Transp Eq, Encogen old</v>
      </c>
      <c r="B6124" s="264" t="str">
        <f>'[11]Depr Exp'!B6124</f>
        <v>E392 GEN Transp Eq, Encogen old-9</v>
      </c>
      <c r="C6124" s="264" t="str">
        <f>'[11]Depr Exp'!C6124</f>
        <v>403E</v>
      </c>
      <c r="D6124" s="264"/>
      <c r="E6124" s="283">
        <f>'[11]Depr Exp'!E6124</f>
        <v>43373</v>
      </c>
      <c r="F6124" s="525">
        <f>'[11]Depr Exp'!F6124</f>
        <v>4159.09</v>
      </c>
      <c r="G6124" s="526" t="str">
        <f>'[11]Depr Exp'!G6124</f>
        <v>End of Life</v>
      </c>
      <c r="H6124" s="527">
        <f>'[11]Depr Exp'!H6124</f>
        <v>79.98</v>
      </c>
      <c r="I6124" s="525">
        <f>'[11]Depr Exp'!I6124</f>
        <v>0</v>
      </c>
      <c r="J6124" s="526" t="str">
        <f>'[11]Depr Exp'!J6124</f>
        <v>End of Life</v>
      </c>
      <c r="K6124" s="528">
        <f>'[11]Depr Exp'!K6124</f>
        <v>79.98</v>
      </c>
      <c r="L6124" s="527">
        <f>'[11]Depr Exp'!L6124</f>
        <v>0</v>
      </c>
      <c r="M6124" s="144"/>
      <c r="N6124" s="144"/>
    </row>
    <row r="6125" spans="1:14">
      <c r="A6125" s="264" t="str">
        <f>'[11]Depr Exp'!A6125</f>
        <v>E392 GEN Transp Eq, Encogen old</v>
      </c>
      <c r="B6125" s="264" t="str">
        <f>'[11]Depr Exp'!B6125</f>
        <v>E392 GEN Transp Eq, Encogen old-10</v>
      </c>
      <c r="C6125" s="264" t="str">
        <f>'[11]Depr Exp'!C6125</f>
        <v>403E</v>
      </c>
      <c r="D6125" s="264"/>
      <c r="E6125" s="283">
        <f>'[11]Depr Exp'!E6125</f>
        <v>43404</v>
      </c>
      <c r="F6125" s="525">
        <f>'[11]Depr Exp'!F6125</f>
        <v>4079.11</v>
      </c>
      <c r="G6125" s="526" t="str">
        <f>'[11]Depr Exp'!G6125</f>
        <v>End of Life</v>
      </c>
      <c r="H6125" s="527">
        <f>'[11]Depr Exp'!H6125</f>
        <v>79.98</v>
      </c>
      <c r="I6125" s="525">
        <f>'[11]Depr Exp'!I6125</f>
        <v>0</v>
      </c>
      <c r="J6125" s="526" t="str">
        <f>'[11]Depr Exp'!J6125</f>
        <v>End of Life</v>
      </c>
      <c r="K6125" s="528">
        <f>'[11]Depr Exp'!K6125</f>
        <v>79.98</v>
      </c>
      <c r="L6125" s="527">
        <f>'[11]Depr Exp'!L6125</f>
        <v>0</v>
      </c>
      <c r="M6125" s="144"/>
      <c r="N6125" s="144"/>
    </row>
    <row r="6126" spans="1:14">
      <c r="A6126" s="264" t="str">
        <f>'[11]Depr Exp'!A6126</f>
        <v>E392 GEN Transp Eq, Encogen old</v>
      </c>
      <c r="B6126" s="264" t="str">
        <f>'[11]Depr Exp'!B6126</f>
        <v>E392 GEN Transp Eq, Encogen old-11</v>
      </c>
      <c r="C6126" s="264" t="str">
        <f>'[11]Depr Exp'!C6126</f>
        <v>403E</v>
      </c>
      <c r="D6126" s="264"/>
      <c r="E6126" s="283">
        <f>'[11]Depr Exp'!E6126</f>
        <v>43434</v>
      </c>
      <c r="F6126" s="525">
        <f>'[11]Depr Exp'!F6126</f>
        <v>3999.13</v>
      </c>
      <c r="G6126" s="526" t="str">
        <f>'[11]Depr Exp'!G6126</f>
        <v>End of Life</v>
      </c>
      <c r="H6126" s="527">
        <f>'[11]Depr Exp'!H6126</f>
        <v>79.98</v>
      </c>
      <c r="I6126" s="525">
        <f>'[11]Depr Exp'!I6126</f>
        <v>0</v>
      </c>
      <c r="J6126" s="526" t="str">
        <f>'[11]Depr Exp'!J6126</f>
        <v>End of Life</v>
      </c>
      <c r="K6126" s="528">
        <f>'[11]Depr Exp'!K6126</f>
        <v>79.98</v>
      </c>
      <c r="L6126" s="527">
        <f>'[11]Depr Exp'!L6126</f>
        <v>0</v>
      </c>
      <c r="M6126" s="144"/>
      <c r="N6126" s="144"/>
    </row>
    <row r="6127" spans="1:14">
      <c r="A6127" s="264" t="str">
        <f>'[11]Depr Exp'!A6127</f>
        <v>E392 GEN Transp Eq, Encogen old</v>
      </c>
      <c r="B6127" s="264" t="str">
        <f>'[11]Depr Exp'!B6127</f>
        <v>E392 GEN Transp Eq, Encogen old-12</v>
      </c>
      <c r="C6127" s="264" t="str">
        <f>'[11]Depr Exp'!C6127</f>
        <v>403E</v>
      </c>
      <c r="D6127" s="264"/>
      <c r="E6127" s="283">
        <f>'[11]Depr Exp'!E6127</f>
        <v>43465</v>
      </c>
      <c r="F6127" s="525">
        <f>'[11]Depr Exp'!F6127</f>
        <v>3919.15</v>
      </c>
      <c r="G6127" s="526" t="str">
        <f>'[11]Depr Exp'!G6127</f>
        <v>End of Life</v>
      </c>
      <c r="H6127" s="527">
        <f>'[11]Depr Exp'!H6127</f>
        <v>79.98</v>
      </c>
      <c r="I6127" s="525">
        <f>'[11]Depr Exp'!I6127</f>
        <v>0</v>
      </c>
      <c r="J6127" s="526" t="str">
        <f>'[11]Depr Exp'!J6127</f>
        <v>End of Life</v>
      </c>
      <c r="K6127" s="528">
        <f>'[11]Depr Exp'!K6127</f>
        <v>79.98</v>
      </c>
      <c r="L6127" s="527">
        <f>'[11]Depr Exp'!L6127</f>
        <v>0</v>
      </c>
      <c r="M6127" s="144"/>
      <c r="N6127" s="144"/>
    </row>
    <row r="6128" spans="1:14" ht="15.75" thickBot="1">
      <c r="A6128" s="280" t="str">
        <f>'[11]Depr Exp'!A6128</f>
        <v>E392 GEN Transp Eq, Encogen old Total</v>
      </c>
      <c r="B6128" s="143">
        <f>'[11]Depr Exp'!B6128</f>
        <v>0</v>
      </c>
      <c r="C6128" s="142" t="str">
        <f>'[11]Depr Exp'!C6128</f>
        <v>EGEN</v>
      </c>
      <c r="D6128" s="143"/>
      <c r="E6128" s="281" t="str">
        <f>'[11]Depr Exp'!E6128</f>
        <v>Total</v>
      </c>
      <c r="F6128" s="124">
        <f>'[11]Depr Exp'!F6128</f>
        <v>0</v>
      </c>
      <c r="G6128" s="143">
        <f>'[11]Depr Exp'!G6128</f>
        <v>0</v>
      </c>
      <c r="H6128" s="286">
        <f>'[11]Depr Exp'!H6128</f>
        <v>962.67000000000007</v>
      </c>
      <c r="I6128" s="124">
        <f>'[11]Depr Exp'!I6128</f>
        <v>0</v>
      </c>
      <c r="J6128" s="143">
        <f>'[11]Depr Exp'!J6128</f>
        <v>0</v>
      </c>
      <c r="K6128" s="286">
        <f>'[11]Depr Exp'!K6128</f>
        <v>962.67000000000007</v>
      </c>
      <c r="L6128" s="286">
        <f>'[11]Depr Exp'!L6128</f>
        <v>0</v>
      </c>
      <c r="M6128" s="144"/>
      <c r="N6128" s="144"/>
    </row>
    <row r="6129" spans="1:14" ht="13.5" thickTop="1">
      <c r="A6129" s="529" t="str">
        <f>'[11]Depr Exp'!A6129</f>
        <v>E3930 GEN Stores Equip, new</v>
      </c>
      <c r="B6129" s="529" t="str">
        <f>'[11]Depr Exp'!B6129</f>
        <v>E3930 GEN Stores Equip, new-1</v>
      </c>
      <c r="C6129" s="529" t="str">
        <f>'[11]Depr Exp'!C6129</f>
        <v>403E</v>
      </c>
      <c r="D6129" s="529"/>
      <c r="E6129" s="530">
        <f>'[11]Depr Exp'!E6129</f>
        <v>43131</v>
      </c>
      <c r="F6129" s="531">
        <f>'[11]Depr Exp'!F6129</f>
        <v>170596.46</v>
      </c>
      <c r="G6129" s="541">
        <f>'[11]Depr Exp'!G6129</f>
        <v>0.05</v>
      </c>
      <c r="H6129" s="533">
        <f>'[11]Depr Exp'!H6129</f>
        <v>710.82</v>
      </c>
      <c r="I6129" s="531">
        <f>'[11]Depr Exp'!I6129</f>
        <v>170596.46</v>
      </c>
      <c r="J6129" s="541">
        <f>'[11]Depr Exp'!J6129</f>
        <v>0.05</v>
      </c>
      <c r="K6129" s="534">
        <f>'[11]Depr Exp'!K6129</f>
        <v>844.31000000000006</v>
      </c>
      <c r="L6129" s="533">
        <f>'[11]Depr Exp'!L6129</f>
        <v>133.49</v>
      </c>
      <c r="M6129" s="144"/>
      <c r="N6129" s="144"/>
    </row>
    <row r="6130" spans="1:14">
      <c r="A6130" s="529" t="str">
        <f>'[11]Depr Exp'!A6130</f>
        <v>E3930 GEN Stores Equip, new</v>
      </c>
      <c r="B6130" s="529" t="str">
        <f>'[11]Depr Exp'!B6130</f>
        <v>E3930 GEN Stores Equip, new-2</v>
      </c>
      <c r="C6130" s="529" t="str">
        <f>'[11]Depr Exp'!C6130</f>
        <v>403E</v>
      </c>
      <c r="D6130" s="529"/>
      <c r="E6130" s="530">
        <f>'[11]Depr Exp'!E6130</f>
        <v>43159</v>
      </c>
      <c r="F6130" s="531">
        <f>'[11]Depr Exp'!F6130</f>
        <v>170596.46</v>
      </c>
      <c r="G6130" s="541">
        <f>'[11]Depr Exp'!G6130</f>
        <v>0.05</v>
      </c>
      <c r="H6130" s="533">
        <f>'[11]Depr Exp'!H6130</f>
        <v>710.82</v>
      </c>
      <c r="I6130" s="531">
        <f>'[11]Depr Exp'!I6130</f>
        <v>170596.46</v>
      </c>
      <c r="J6130" s="541">
        <f>'[11]Depr Exp'!J6130</f>
        <v>0.05</v>
      </c>
      <c r="K6130" s="534">
        <f>'[11]Depr Exp'!K6130</f>
        <v>844.31000000000006</v>
      </c>
      <c r="L6130" s="533">
        <f>'[11]Depr Exp'!L6130</f>
        <v>133.49</v>
      </c>
      <c r="M6130" s="144"/>
      <c r="N6130" s="144"/>
    </row>
    <row r="6131" spans="1:14">
      <c r="A6131" s="529" t="str">
        <f>'[11]Depr Exp'!A6131</f>
        <v>E3930 GEN Stores Equip, new</v>
      </c>
      <c r="B6131" s="529" t="str">
        <f>'[11]Depr Exp'!B6131</f>
        <v>E3930 GEN Stores Equip, new-3</v>
      </c>
      <c r="C6131" s="529" t="str">
        <f>'[11]Depr Exp'!C6131</f>
        <v>403E</v>
      </c>
      <c r="D6131" s="529"/>
      <c r="E6131" s="530">
        <f>'[11]Depr Exp'!E6131</f>
        <v>43190</v>
      </c>
      <c r="F6131" s="531">
        <f>'[11]Depr Exp'!F6131</f>
        <v>170596.46</v>
      </c>
      <c r="G6131" s="541">
        <f>'[11]Depr Exp'!G6131</f>
        <v>0.05</v>
      </c>
      <c r="H6131" s="533">
        <f>'[11]Depr Exp'!H6131</f>
        <v>710.82</v>
      </c>
      <c r="I6131" s="531">
        <f>'[11]Depr Exp'!I6131</f>
        <v>170596.46</v>
      </c>
      <c r="J6131" s="541">
        <f>'[11]Depr Exp'!J6131</f>
        <v>0.05</v>
      </c>
      <c r="K6131" s="534">
        <f>'[11]Depr Exp'!K6131</f>
        <v>844.31000000000006</v>
      </c>
      <c r="L6131" s="533">
        <f>'[11]Depr Exp'!L6131</f>
        <v>133.49</v>
      </c>
      <c r="M6131" s="144"/>
      <c r="N6131" s="144"/>
    </row>
    <row r="6132" spans="1:14">
      <c r="A6132" s="529" t="str">
        <f>'[11]Depr Exp'!A6132</f>
        <v>E3930 GEN Stores Equip, new</v>
      </c>
      <c r="B6132" s="529" t="str">
        <f>'[11]Depr Exp'!B6132</f>
        <v>E3930 GEN Stores Equip, new-4</v>
      </c>
      <c r="C6132" s="529" t="str">
        <f>'[11]Depr Exp'!C6132</f>
        <v>403E</v>
      </c>
      <c r="D6132" s="529"/>
      <c r="E6132" s="530">
        <f>'[11]Depr Exp'!E6132</f>
        <v>43220</v>
      </c>
      <c r="F6132" s="531">
        <f>'[11]Depr Exp'!F6132</f>
        <v>170596.46</v>
      </c>
      <c r="G6132" s="541">
        <f>'[11]Depr Exp'!G6132</f>
        <v>0.05</v>
      </c>
      <c r="H6132" s="533">
        <f>'[11]Depr Exp'!H6132</f>
        <v>710.82</v>
      </c>
      <c r="I6132" s="531">
        <f>'[11]Depr Exp'!I6132</f>
        <v>170596.46</v>
      </c>
      <c r="J6132" s="541">
        <f>'[11]Depr Exp'!J6132</f>
        <v>0.05</v>
      </c>
      <c r="K6132" s="534">
        <f>'[11]Depr Exp'!K6132</f>
        <v>844.31000000000006</v>
      </c>
      <c r="L6132" s="533">
        <f>'[11]Depr Exp'!L6132</f>
        <v>133.49</v>
      </c>
      <c r="M6132" s="144"/>
      <c r="N6132" s="144"/>
    </row>
    <row r="6133" spans="1:14">
      <c r="A6133" s="529" t="str">
        <f>'[11]Depr Exp'!A6133</f>
        <v>E3930 GEN Stores Equip, new</v>
      </c>
      <c r="B6133" s="529" t="str">
        <f>'[11]Depr Exp'!B6133</f>
        <v>E3930 GEN Stores Equip, new-5</v>
      </c>
      <c r="C6133" s="529" t="str">
        <f>'[11]Depr Exp'!C6133</f>
        <v>403E</v>
      </c>
      <c r="D6133" s="529"/>
      <c r="E6133" s="530">
        <f>'[11]Depr Exp'!E6133</f>
        <v>43251</v>
      </c>
      <c r="F6133" s="531">
        <f>'[11]Depr Exp'!F6133</f>
        <v>170596.46</v>
      </c>
      <c r="G6133" s="541">
        <f>'[11]Depr Exp'!G6133</f>
        <v>0.05</v>
      </c>
      <c r="H6133" s="533">
        <f>'[11]Depr Exp'!H6133</f>
        <v>710.82</v>
      </c>
      <c r="I6133" s="531">
        <f>'[11]Depr Exp'!I6133</f>
        <v>170596.46</v>
      </c>
      <c r="J6133" s="541">
        <f>'[11]Depr Exp'!J6133</f>
        <v>0.05</v>
      </c>
      <c r="K6133" s="534">
        <f>'[11]Depr Exp'!K6133</f>
        <v>844.31000000000006</v>
      </c>
      <c r="L6133" s="533">
        <f>'[11]Depr Exp'!L6133</f>
        <v>133.49</v>
      </c>
      <c r="M6133" s="144"/>
      <c r="N6133" s="144"/>
    </row>
    <row r="6134" spans="1:14">
      <c r="A6134" s="529" t="str">
        <f>'[11]Depr Exp'!A6134</f>
        <v>E3930 GEN Stores Equip, new</v>
      </c>
      <c r="B6134" s="529" t="str">
        <f>'[11]Depr Exp'!B6134</f>
        <v>E3930 GEN Stores Equip, new-6</v>
      </c>
      <c r="C6134" s="529" t="str">
        <f>'[11]Depr Exp'!C6134</f>
        <v>403E</v>
      </c>
      <c r="D6134" s="529"/>
      <c r="E6134" s="530">
        <f>'[11]Depr Exp'!E6134</f>
        <v>43281</v>
      </c>
      <c r="F6134" s="531">
        <f>'[11]Depr Exp'!F6134</f>
        <v>170596.46</v>
      </c>
      <c r="G6134" s="541">
        <f>'[11]Depr Exp'!G6134</f>
        <v>0.05</v>
      </c>
      <c r="H6134" s="533">
        <f>'[11]Depr Exp'!H6134</f>
        <v>710.82</v>
      </c>
      <c r="I6134" s="531">
        <f>'[11]Depr Exp'!I6134</f>
        <v>170596.46</v>
      </c>
      <c r="J6134" s="541">
        <f>'[11]Depr Exp'!J6134</f>
        <v>0.05</v>
      </c>
      <c r="K6134" s="534">
        <f>'[11]Depr Exp'!K6134</f>
        <v>844.31000000000006</v>
      </c>
      <c r="L6134" s="533">
        <f>'[11]Depr Exp'!L6134</f>
        <v>133.49</v>
      </c>
      <c r="M6134" s="144"/>
      <c r="N6134" s="144"/>
    </row>
    <row r="6135" spans="1:14">
      <c r="A6135" s="529" t="str">
        <f>'[11]Depr Exp'!A6135</f>
        <v>E3930 GEN Stores Equip, new</v>
      </c>
      <c r="B6135" s="529" t="str">
        <f>'[11]Depr Exp'!B6135</f>
        <v>E3930 GEN Stores Equip, new-7</v>
      </c>
      <c r="C6135" s="529" t="str">
        <f>'[11]Depr Exp'!C6135</f>
        <v>403E</v>
      </c>
      <c r="D6135" s="529"/>
      <c r="E6135" s="530">
        <f>'[11]Depr Exp'!E6135</f>
        <v>43312</v>
      </c>
      <c r="F6135" s="531">
        <f>'[11]Depr Exp'!F6135</f>
        <v>170596.46</v>
      </c>
      <c r="G6135" s="541">
        <f>'[11]Depr Exp'!G6135</f>
        <v>0.05</v>
      </c>
      <c r="H6135" s="533">
        <f>'[11]Depr Exp'!H6135</f>
        <v>-3702.31</v>
      </c>
      <c r="I6135" s="531">
        <f>'[11]Depr Exp'!I6135</f>
        <v>170596.46</v>
      </c>
      <c r="J6135" s="541">
        <f>'[11]Depr Exp'!J6135</f>
        <v>0.05</v>
      </c>
      <c r="K6135" s="534">
        <f>'[11]Depr Exp'!K6135</f>
        <v>844.31000000000006</v>
      </c>
      <c r="L6135" s="533">
        <f>'[11]Depr Exp'!L6135</f>
        <v>4546.62</v>
      </c>
      <c r="M6135" s="144"/>
      <c r="N6135" s="144"/>
    </row>
    <row r="6136" spans="1:14">
      <c r="A6136" s="529" t="str">
        <f>'[11]Depr Exp'!A6136</f>
        <v>E3930 GEN Stores Equip, new</v>
      </c>
      <c r="B6136" s="529" t="str">
        <f>'[11]Depr Exp'!B6136</f>
        <v>E3930 GEN Stores Equip, new-8</v>
      </c>
      <c r="C6136" s="529" t="str">
        <f>'[11]Depr Exp'!C6136</f>
        <v>403E</v>
      </c>
      <c r="D6136" s="529"/>
      <c r="E6136" s="530">
        <f>'[11]Depr Exp'!E6136</f>
        <v>43343</v>
      </c>
      <c r="F6136" s="531">
        <f>'[11]Depr Exp'!F6136</f>
        <v>170596.46</v>
      </c>
      <c r="G6136" s="541">
        <f>'[11]Depr Exp'!G6136</f>
        <v>0.05</v>
      </c>
      <c r="H6136" s="533">
        <f>'[11]Depr Exp'!H6136</f>
        <v>977.80000000000007</v>
      </c>
      <c r="I6136" s="531">
        <f>'[11]Depr Exp'!I6136</f>
        <v>170596.46</v>
      </c>
      <c r="J6136" s="541">
        <f>'[11]Depr Exp'!J6136</f>
        <v>0.05</v>
      </c>
      <c r="K6136" s="534">
        <f>'[11]Depr Exp'!K6136</f>
        <v>844.31000000000006</v>
      </c>
      <c r="L6136" s="533">
        <f>'[11]Depr Exp'!L6136</f>
        <v>-133.49</v>
      </c>
      <c r="M6136" s="144"/>
      <c r="N6136" s="144"/>
    </row>
    <row r="6137" spans="1:14">
      <c r="A6137" s="529" t="str">
        <f>'[11]Depr Exp'!A6137</f>
        <v>E3930 GEN Stores Equip, new</v>
      </c>
      <c r="B6137" s="529" t="str">
        <f>'[11]Depr Exp'!B6137</f>
        <v>E3930 GEN Stores Equip, new-9</v>
      </c>
      <c r="C6137" s="529" t="str">
        <f>'[11]Depr Exp'!C6137</f>
        <v>403E</v>
      </c>
      <c r="D6137" s="529"/>
      <c r="E6137" s="530">
        <f>'[11]Depr Exp'!E6137</f>
        <v>43373</v>
      </c>
      <c r="F6137" s="531">
        <f>'[11]Depr Exp'!F6137</f>
        <v>170596.46</v>
      </c>
      <c r="G6137" s="541">
        <f>'[11]Depr Exp'!G6137</f>
        <v>0.05</v>
      </c>
      <c r="H6137" s="533">
        <f>'[11]Depr Exp'!H6137</f>
        <v>844.31000000000006</v>
      </c>
      <c r="I6137" s="531">
        <f>'[11]Depr Exp'!I6137</f>
        <v>170596.46</v>
      </c>
      <c r="J6137" s="541">
        <f>'[11]Depr Exp'!J6137</f>
        <v>0.05</v>
      </c>
      <c r="K6137" s="534">
        <f>'[11]Depr Exp'!K6137</f>
        <v>844.31000000000006</v>
      </c>
      <c r="L6137" s="533">
        <f>'[11]Depr Exp'!L6137</f>
        <v>0</v>
      </c>
      <c r="M6137" s="144"/>
      <c r="N6137" s="144"/>
    </row>
    <row r="6138" spans="1:14">
      <c r="A6138" s="529" t="str">
        <f>'[11]Depr Exp'!A6138</f>
        <v>E3930 GEN Stores Equip, new</v>
      </c>
      <c r="B6138" s="529" t="str">
        <f>'[11]Depr Exp'!B6138</f>
        <v>E3930 GEN Stores Equip, new-10</v>
      </c>
      <c r="C6138" s="529" t="str">
        <f>'[11]Depr Exp'!C6138</f>
        <v>403E</v>
      </c>
      <c r="D6138" s="529"/>
      <c r="E6138" s="530">
        <f>'[11]Depr Exp'!E6138</f>
        <v>43404</v>
      </c>
      <c r="F6138" s="531">
        <f>'[11]Depr Exp'!F6138</f>
        <v>170596.46</v>
      </c>
      <c r="G6138" s="541">
        <f>'[11]Depr Exp'!G6138</f>
        <v>0.05</v>
      </c>
      <c r="H6138" s="533">
        <f>'[11]Depr Exp'!H6138</f>
        <v>844.31000000000006</v>
      </c>
      <c r="I6138" s="531">
        <f>'[11]Depr Exp'!I6138</f>
        <v>170596.46</v>
      </c>
      <c r="J6138" s="541">
        <f>'[11]Depr Exp'!J6138</f>
        <v>0.05</v>
      </c>
      <c r="K6138" s="534">
        <f>'[11]Depr Exp'!K6138</f>
        <v>844.31000000000006</v>
      </c>
      <c r="L6138" s="533">
        <f>'[11]Depr Exp'!L6138</f>
        <v>0</v>
      </c>
      <c r="M6138" s="144"/>
      <c r="N6138" s="144"/>
    </row>
    <row r="6139" spans="1:14">
      <c r="A6139" s="529" t="str">
        <f>'[11]Depr Exp'!A6139</f>
        <v>E3930 GEN Stores Equip, new</v>
      </c>
      <c r="B6139" s="529" t="str">
        <f>'[11]Depr Exp'!B6139</f>
        <v>E3930 GEN Stores Equip, new-11</v>
      </c>
      <c r="C6139" s="529" t="str">
        <f>'[11]Depr Exp'!C6139</f>
        <v>403E</v>
      </c>
      <c r="D6139" s="529"/>
      <c r="E6139" s="530">
        <f>'[11]Depr Exp'!E6139</f>
        <v>43434</v>
      </c>
      <c r="F6139" s="531">
        <f>'[11]Depr Exp'!F6139</f>
        <v>170596.46</v>
      </c>
      <c r="G6139" s="541">
        <f>'[11]Depr Exp'!G6139</f>
        <v>0.05</v>
      </c>
      <c r="H6139" s="533">
        <f>'[11]Depr Exp'!H6139</f>
        <v>844.31000000000006</v>
      </c>
      <c r="I6139" s="531">
        <f>'[11]Depr Exp'!I6139</f>
        <v>170596.46</v>
      </c>
      <c r="J6139" s="541">
        <f>'[11]Depr Exp'!J6139</f>
        <v>0.05</v>
      </c>
      <c r="K6139" s="534">
        <f>'[11]Depr Exp'!K6139</f>
        <v>844.31000000000006</v>
      </c>
      <c r="L6139" s="533">
        <f>'[11]Depr Exp'!L6139</f>
        <v>0</v>
      </c>
      <c r="M6139" s="144"/>
      <c r="N6139" s="144"/>
    </row>
    <row r="6140" spans="1:14">
      <c r="A6140" s="529" t="str">
        <f>'[11]Depr Exp'!A6140</f>
        <v>E3930 GEN Stores Equip, new</v>
      </c>
      <c r="B6140" s="529" t="str">
        <f>'[11]Depr Exp'!B6140</f>
        <v>E3930 GEN Stores Equip, new-12</v>
      </c>
      <c r="C6140" s="529" t="str">
        <f>'[11]Depr Exp'!C6140</f>
        <v>403E</v>
      </c>
      <c r="D6140" s="529"/>
      <c r="E6140" s="530">
        <f>'[11]Depr Exp'!E6140</f>
        <v>43465</v>
      </c>
      <c r="F6140" s="531">
        <f>'[11]Depr Exp'!F6140</f>
        <v>170596.46</v>
      </c>
      <c r="G6140" s="541">
        <f>'[11]Depr Exp'!G6140</f>
        <v>0.05</v>
      </c>
      <c r="H6140" s="533">
        <f>'[11]Depr Exp'!H6140</f>
        <v>844.31000000000006</v>
      </c>
      <c r="I6140" s="531">
        <f>'[11]Depr Exp'!I6140</f>
        <v>170596.46</v>
      </c>
      <c r="J6140" s="541">
        <f>'[11]Depr Exp'!J6140</f>
        <v>0.05</v>
      </c>
      <c r="K6140" s="534">
        <f>'[11]Depr Exp'!K6140</f>
        <v>844.31000000000006</v>
      </c>
      <c r="L6140" s="533">
        <f>'[11]Depr Exp'!L6140</f>
        <v>0</v>
      </c>
      <c r="M6140" s="144"/>
      <c r="N6140" s="144"/>
    </row>
    <row r="6141" spans="1:14" ht="15.75" thickBot="1">
      <c r="A6141" s="159" t="str">
        <f>'[11]Depr Exp'!A6141</f>
        <v>E3930 GEN Stores Equip, new Total</v>
      </c>
      <c r="B6141" s="144">
        <f>'[11]Depr Exp'!B6141</f>
        <v>0</v>
      </c>
      <c r="C6141" s="502" t="str">
        <f>'[11]Depr Exp'!C6141</f>
        <v>EGEN</v>
      </c>
      <c r="D6141" s="144"/>
      <c r="E6141" s="281" t="str">
        <f>'[11]Depr Exp'!E6141</f>
        <v>Total</v>
      </c>
      <c r="F6141" s="141">
        <f>'[11]Depr Exp'!F6141</f>
        <v>0</v>
      </c>
      <c r="G6141" s="252">
        <f>'[11]Depr Exp'!G6141</f>
        <v>0</v>
      </c>
      <c r="H6141" s="286">
        <f>'[11]Depr Exp'!H6141</f>
        <v>4917.6500000000005</v>
      </c>
      <c r="I6141" s="141">
        <f>'[11]Depr Exp'!I6141</f>
        <v>0</v>
      </c>
      <c r="J6141" s="252">
        <f>'[11]Depr Exp'!J6141</f>
        <v>0</v>
      </c>
      <c r="K6141" s="286">
        <f>'[11]Depr Exp'!K6141</f>
        <v>10131.720000000001</v>
      </c>
      <c r="L6141" s="286">
        <f>'[11]Depr Exp'!L6141</f>
        <v>5214.07</v>
      </c>
      <c r="M6141" s="144"/>
      <c r="N6141" s="144"/>
    </row>
    <row r="6142" spans="1:14" ht="13.5" thickTop="1">
      <c r="A6142" s="264" t="str">
        <f>'[11]Depr Exp'!A6142</f>
        <v>E3930 GEN Stores Equip, old</v>
      </c>
      <c r="B6142" s="264" t="str">
        <f>'[11]Depr Exp'!B6142</f>
        <v>E3930 GEN Stores Equip, old-1</v>
      </c>
      <c r="C6142" s="264" t="str">
        <f>'[11]Depr Exp'!C6142</f>
        <v>403E</v>
      </c>
      <c r="D6142" s="264"/>
      <c r="E6142" s="283">
        <f>'[11]Depr Exp'!E6142</f>
        <v>43131</v>
      </c>
      <c r="F6142" s="525">
        <f>'[11]Depr Exp'!F6142</f>
        <v>338487.03</v>
      </c>
      <c r="G6142" s="526" t="str">
        <f>'[11]Depr Exp'!G6142</f>
        <v>End of Life</v>
      </c>
      <c r="H6142" s="527">
        <f>'[11]Depr Exp'!H6142</f>
        <v>5641.45</v>
      </c>
      <c r="I6142" s="525">
        <f>'[11]Depr Exp'!I6142</f>
        <v>0</v>
      </c>
      <c r="J6142" s="526" t="str">
        <f>'[11]Depr Exp'!J6142</f>
        <v>End of Life</v>
      </c>
      <c r="K6142" s="528">
        <f>'[11]Depr Exp'!K6142</f>
        <v>5641.45</v>
      </c>
      <c r="L6142" s="527">
        <f>'[11]Depr Exp'!L6142</f>
        <v>0</v>
      </c>
      <c r="M6142" s="144"/>
      <c r="N6142" s="144"/>
    </row>
    <row r="6143" spans="1:14">
      <c r="A6143" s="264" t="str">
        <f>'[11]Depr Exp'!A6143</f>
        <v>E3930 GEN Stores Equip, old</v>
      </c>
      <c r="B6143" s="264" t="str">
        <f>'[11]Depr Exp'!B6143</f>
        <v>E3930 GEN Stores Equip, old-2</v>
      </c>
      <c r="C6143" s="264" t="str">
        <f>'[11]Depr Exp'!C6143</f>
        <v>403E</v>
      </c>
      <c r="D6143" s="264"/>
      <c r="E6143" s="283">
        <f>'[11]Depr Exp'!E6143</f>
        <v>43159</v>
      </c>
      <c r="F6143" s="525">
        <f>'[11]Depr Exp'!F6143</f>
        <v>-5641.45</v>
      </c>
      <c r="G6143" s="526" t="str">
        <f>'[11]Depr Exp'!G6143</f>
        <v>End of Life</v>
      </c>
      <c r="H6143" s="527">
        <f>'[11]Depr Exp'!H6143</f>
        <v>5545.83</v>
      </c>
      <c r="I6143" s="525">
        <f>'[11]Depr Exp'!I6143</f>
        <v>0</v>
      </c>
      <c r="J6143" s="526" t="str">
        <f>'[11]Depr Exp'!J6143</f>
        <v>End of Life</v>
      </c>
      <c r="K6143" s="528">
        <f>'[11]Depr Exp'!K6143</f>
        <v>5545.83</v>
      </c>
      <c r="L6143" s="527">
        <f>'[11]Depr Exp'!L6143</f>
        <v>0</v>
      </c>
      <c r="M6143" s="144"/>
      <c r="N6143" s="144"/>
    </row>
    <row r="6144" spans="1:14">
      <c r="A6144" s="264" t="str">
        <f>'[11]Depr Exp'!A6144</f>
        <v>E3930 GEN Stores Equip, old</v>
      </c>
      <c r="B6144" s="264" t="str">
        <f>'[11]Depr Exp'!B6144</f>
        <v>E3930 GEN Stores Equip, old-3</v>
      </c>
      <c r="C6144" s="264" t="str">
        <f>'[11]Depr Exp'!C6144</f>
        <v>403E</v>
      </c>
      <c r="D6144" s="264"/>
      <c r="E6144" s="283">
        <f>'[11]Depr Exp'!E6144</f>
        <v>43190</v>
      </c>
      <c r="F6144" s="525">
        <f>'[11]Depr Exp'!F6144</f>
        <v>327299.75</v>
      </c>
      <c r="G6144" s="526" t="str">
        <f>'[11]Depr Exp'!G6144</f>
        <v>End of Life</v>
      </c>
      <c r="H6144" s="527">
        <f>'[11]Depr Exp'!H6144</f>
        <v>5643.1</v>
      </c>
      <c r="I6144" s="525">
        <f>'[11]Depr Exp'!I6144</f>
        <v>0</v>
      </c>
      <c r="J6144" s="526" t="str">
        <f>'[11]Depr Exp'!J6144</f>
        <v>End of Life</v>
      </c>
      <c r="K6144" s="528">
        <f>'[11]Depr Exp'!K6144</f>
        <v>5643.1</v>
      </c>
      <c r="L6144" s="527">
        <f>'[11]Depr Exp'!L6144</f>
        <v>0</v>
      </c>
      <c r="M6144" s="144"/>
      <c r="N6144" s="144"/>
    </row>
    <row r="6145" spans="1:14">
      <c r="A6145" s="264" t="str">
        <f>'[11]Depr Exp'!A6145</f>
        <v>E3930 GEN Stores Equip, old</v>
      </c>
      <c r="B6145" s="264" t="str">
        <f>'[11]Depr Exp'!B6145</f>
        <v>E3930 GEN Stores Equip, old-4</v>
      </c>
      <c r="C6145" s="264" t="str">
        <f>'[11]Depr Exp'!C6145</f>
        <v>403E</v>
      </c>
      <c r="D6145" s="264"/>
      <c r="E6145" s="283">
        <f>'[11]Depr Exp'!E6145</f>
        <v>43220</v>
      </c>
      <c r="F6145" s="525">
        <f>'[11]Depr Exp'!F6145</f>
        <v>321656.65000000002</v>
      </c>
      <c r="G6145" s="526" t="str">
        <f>'[11]Depr Exp'!G6145</f>
        <v>End of Life</v>
      </c>
      <c r="H6145" s="527">
        <f>'[11]Depr Exp'!H6145</f>
        <v>5643.1</v>
      </c>
      <c r="I6145" s="525">
        <f>'[11]Depr Exp'!I6145</f>
        <v>0</v>
      </c>
      <c r="J6145" s="526" t="str">
        <f>'[11]Depr Exp'!J6145</f>
        <v>End of Life</v>
      </c>
      <c r="K6145" s="528">
        <f>'[11]Depr Exp'!K6145</f>
        <v>5643.1</v>
      </c>
      <c r="L6145" s="527">
        <f>'[11]Depr Exp'!L6145</f>
        <v>0</v>
      </c>
      <c r="M6145" s="144"/>
      <c r="N6145" s="144"/>
    </row>
    <row r="6146" spans="1:14">
      <c r="A6146" s="264" t="str">
        <f>'[11]Depr Exp'!A6146</f>
        <v>E3930 GEN Stores Equip, old</v>
      </c>
      <c r="B6146" s="264" t="str">
        <f>'[11]Depr Exp'!B6146</f>
        <v>E3930 GEN Stores Equip, old-5</v>
      </c>
      <c r="C6146" s="264" t="str">
        <f>'[11]Depr Exp'!C6146</f>
        <v>403E</v>
      </c>
      <c r="D6146" s="264"/>
      <c r="E6146" s="283">
        <f>'[11]Depr Exp'!E6146</f>
        <v>43251</v>
      </c>
      <c r="F6146" s="525">
        <f>'[11]Depr Exp'!F6146</f>
        <v>316013.55</v>
      </c>
      <c r="G6146" s="526" t="str">
        <f>'[11]Depr Exp'!G6146</f>
        <v>End of Life</v>
      </c>
      <c r="H6146" s="527">
        <f>'[11]Depr Exp'!H6146</f>
        <v>5643.1</v>
      </c>
      <c r="I6146" s="525">
        <f>'[11]Depr Exp'!I6146</f>
        <v>0</v>
      </c>
      <c r="J6146" s="526" t="str">
        <f>'[11]Depr Exp'!J6146</f>
        <v>End of Life</v>
      </c>
      <c r="K6146" s="528">
        <f>'[11]Depr Exp'!K6146</f>
        <v>5643.1</v>
      </c>
      <c r="L6146" s="527">
        <f>'[11]Depr Exp'!L6146</f>
        <v>0</v>
      </c>
      <c r="M6146" s="144"/>
      <c r="N6146" s="144"/>
    </row>
    <row r="6147" spans="1:14">
      <c r="A6147" s="264" t="str">
        <f>'[11]Depr Exp'!A6147</f>
        <v>E3930 GEN Stores Equip, old</v>
      </c>
      <c r="B6147" s="264" t="str">
        <f>'[11]Depr Exp'!B6147</f>
        <v>E3930 GEN Stores Equip, old-6</v>
      </c>
      <c r="C6147" s="264" t="str">
        <f>'[11]Depr Exp'!C6147</f>
        <v>403E</v>
      </c>
      <c r="D6147" s="264"/>
      <c r="E6147" s="283">
        <f>'[11]Depr Exp'!E6147</f>
        <v>43281</v>
      </c>
      <c r="F6147" s="525">
        <f>'[11]Depr Exp'!F6147</f>
        <v>310370.45</v>
      </c>
      <c r="G6147" s="526" t="str">
        <f>'[11]Depr Exp'!G6147</f>
        <v>End of Life</v>
      </c>
      <c r="H6147" s="527">
        <f>'[11]Depr Exp'!H6147</f>
        <v>5643.1</v>
      </c>
      <c r="I6147" s="525">
        <f>'[11]Depr Exp'!I6147</f>
        <v>0</v>
      </c>
      <c r="J6147" s="526" t="str">
        <f>'[11]Depr Exp'!J6147</f>
        <v>End of Life</v>
      </c>
      <c r="K6147" s="528">
        <f>'[11]Depr Exp'!K6147</f>
        <v>5643.1</v>
      </c>
      <c r="L6147" s="527">
        <f>'[11]Depr Exp'!L6147</f>
        <v>0</v>
      </c>
      <c r="M6147" s="144"/>
      <c r="N6147" s="144"/>
    </row>
    <row r="6148" spans="1:14">
      <c r="A6148" s="264" t="str">
        <f>'[11]Depr Exp'!A6148</f>
        <v>E3930 GEN Stores Equip, old</v>
      </c>
      <c r="B6148" s="264" t="str">
        <f>'[11]Depr Exp'!B6148</f>
        <v>E3930 GEN Stores Equip, old-7</v>
      </c>
      <c r="C6148" s="264" t="str">
        <f>'[11]Depr Exp'!C6148</f>
        <v>403E</v>
      </c>
      <c r="D6148" s="264"/>
      <c r="E6148" s="283">
        <f>'[11]Depr Exp'!E6148</f>
        <v>43312</v>
      </c>
      <c r="F6148" s="525">
        <f>'[11]Depr Exp'!F6148</f>
        <v>304727.34999999998</v>
      </c>
      <c r="G6148" s="526" t="str">
        <f>'[11]Depr Exp'!G6148</f>
        <v>End of Life</v>
      </c>
      <c r="H6148" s="527">
        <f>'[11]Depr Exp'!H6148</f>
        <v>5643.1</v>
      </c>
      <c r="I6148" s="525">
        <f>'[11]Depr Exp'!I6148</f>
        <v>0</v>
      </c>
      <c r="J6148" s="526" t="str">
        <f>'[11]Depr Exp'!J6148</f>
        <v>End of Life</v>
      </c>
      <c r="K6148" s="528">
        <f>'[11]Depr Exp'!K6148</f>
        <v>5643.1</v>
      </c>
      <c r="L6148" s="527">
        <f>'[11]Depr Exp'!L6148</f>
        <v>0</v>
      </c>
      <c r="M6148" s="144"/>
      <c r="N6148" s="144"/>
    </row>
    <row r="6149" spans="1:14">
      <c r="A6149" s="264" t="str">
        <f>'[11]Depr Exp'!A6149</f>
        <v>E3930 GEN Stores Equip, old</v>
      </c>
      <c r="B6149" s="264" t="str">
        <f>'[11]Depr Exp'!B6149</f>
        <v>E3930 GEN Stores Equip, old-8</v>
      </c>
      <c r="C6149" s="264" t="str">
        <f>'[11]Depr Exp'!C6149</f>
        <v>403E</v>
      </c>
      <c r="D6149" s="264"/>
      <c r="E6149" s="283">
        <f>'[11]Depr Exp'!E6149</f>
        <v>43343</v>
      </c>
      <c r="F6149" s="525">
        <f>'[11]Depr Exp'!F6149</f>
        <v>299084.25</v>
      </c>
      <c r="G6149" s="526" t="str">
        <f>'[11]Depr Exp'!G6149</f>
        <v>End of Life</v>
      </c>
      <c r="H6149" s="527">
        <f>'[11]Depr Exp'!H6149</f>
        <v>5643.1</v>
      </c>
      <c r="I6149" s="525">
        <f>'[11]Depr Exp'!I6149</f>
        <v>0</v>
      </c>
      <c r="J6149" s="526" t="str">
        <f>'[11]Depr Exp'!J6149</f>
        <v>End of Life</v>
      </c>
      <c r="K6149" s="528">
        <f>'[11]Depr Exp'!K6149</f>
        <v>5643.1</v>
      </c>
      <c r="L6149" s="527">
        <f>'[11]Depr Exp'!L6149</f>
        <v>0</v>
      </c>
      <c r="M6149" s="144"/>
      <c r="N6149" s="144"/>
    </row>
    <row r="6150" spans="1:14">
      <c r="A6150" s="264" t="str">
        <f>'[11]Depr Exp'!A6150</f>
        <v>E3930 GEN Stores Equip, old</v>
      </c>
      <c r="B6150" s="264" t="str">
        <f>'[11]Depr Exp'!B6150</f>
        <v>E3930 GEN Stores Equip, old-9</v>
      </c>
      <c r="C6150" s="264" t="str">
        <f>'[11]Depr Exp'!C6150</f>
        <v>403E</v>
      </c>
      <c r="D6150" s="264"/>
      <c r="E6150" s="283">
        <f>'[11]Depr Exp'!E6150</f>
        <v>43373</v>
      </c>
      <c r="F6150" s="525">
        <f>'[11]Depr Exp'!F6150</f>
        <v>293441.15000000002</v>
      </c>
      <c r="G6150" s="526" t="str">
        <f>'[11]Depr Exp'!G6150</f>
        <v>End of Life</v>
      </c>
      <c r="H6150" s="527">
        <f>'[11]Depr Exp'!H6150</f>
        <v>5643.1</v>
      </c>
      <c r="I6150" s="525">
        <f>'[11]Depr Exp'!I6150</f>
        <v>0</v>
      </c>
      <c r="J6150" s="526" t="str">
        <f>'[11]Depr Exp'!J6150</f>
        <v>End of Life</v>
      </c>
      <c r="K6150" s="528">
        <f>'[11]Depr Exp'!K6150</f>
        <v>5643.1</v>
      </c>
      <c r="L6150" s="527">
        <f>'[11]Depr Exp'!L6150</f>
        <v>0</v>
      </c>
      <c r="M6150" s="144"/>
      <c r="N6150" s="144"/>
    </row>
    <row r="6151" spans="1:14">
      <c r="A6151" s="264" t="str">
        <f>'[11]Depr Exp'!A6151</f>
        <v>E3930 GEN Stores Equip, old</v>
      </c>
      <c r="B6151" s="264" t="str">
        <f>'[11]Depr Exp'!B6151</f>
        <v>E3930 GEN Stores Equip, old-10</v>
      </c>
      <c r="C6151" s="264" t="str">
        <f>'[11]Depr Exp'!C6151</f>
        <v>403E</v>
      </c>
      <c r="D6151" s="264"/>
      <c r="E6151" s="283">
        <f>'[11]Depr Exp'!E6151</f>
        <v>43404</v>
      </c>
      <c r="F6151" s="525">
        <f>'[11]Depr Exp'!F6151</f>
        <v>287798.05</v>
      </c>
      <c r="G6151" s="526" t="str">
        <f>'[11]Depr Exp'!G6151</f>
        <v>End of Life</v>
      </c>
      <c r="H6151" s="527">
        <f>'[11]Depr Exp'!H6151</f>
        <v>5643.1</v>
      </c>
      <c r="I6151" s="525">
        <f>'[11]Depr Exp'!I6151</f>
        <v>0</v>
      </c>
      <c r="J6151" s="526" t="str">
        <f>'[11]Depr Exp'!J6151</f>
        <v>End of Life</v>
      </c>
      <c r="K6151" s="528">
        <f>'[11]Depr Exp'!K6151</f>
        <v>5643.1</v>
      </c>
      <c r="L6151" s="527">
        <f>'[11]Depr Exp'!L6151</f>
        <v>0</v>
      </c>
      <c r="M6151" s="144"/>
      <c r="N6151" s="144"/>
    </row>
    <row r="6152" spans="1:14">
      <c r="A6152" s="264" t="str">
        <f>'[11]Depr Exp'!A6152</f>
        <v>E3930 GEN Stores Equip, old</v>
      </c>
      <c r="B6152" s="264" t="str">
        <f>'[11]Depr Exp'!B6152</f>
        <v>E3930 GEN Stores Equip, old-11</v>
      </c>
      <c r="C6152" s="264" t="str">
        <f>'[11]Depr Exp'!C6152</f>
        <v>403E</v>
      </c>
      <c r="D6152" s="264"/>
      <c r="E6152" s="283">
        <f>'[11]Depr Exp'!E6152</f>
        <v>43434</v>
      </c>
      <c r="F6152" s="525">
        <f>'[11]Depr Exp'!F6152</f>
        <v>282154.95</v>
      </c>
      <c r="G6152" s="526" t="str">
        <f>'[11]Depr Exp'!G6152</f>
        <v>End of Life</v>
      </c>
      <c r="H6152" s="527">
        <f>'[11]Depr Exp'!H6152</f>
        <v>5643.1</v>
      </c>
      <c r="I6152" s="525">
        <f>'[11]Depr Exp'!I6152</f>
        <v>0</v>
      </c>
      <c r="J6152" s="526" t="str">
        <f>'[11]Depr Exp'!J6152</f>
        <v>End of Life</v>
      </c>
      <c r="K6152" s="528">
        <f>'[11]Depr Exp'!K6152</f>
        <v>5643.1</v>
      </c>
      <c r="L6152" s="527">
        <f>'[11]Depr Exp'!L6152</f>
        <v>0</v>
      </c>
      <c r="M6152" s="144"/>
      <c r="N6152" s="144"/>
    </row>
    <row r="6153" spans="1:14">
      <c r="A6153" s="264" t="str">
        <f>'[11]Depr Exp'!A6153</f>
        <v>E3930 GEN Stores Equip, old</v>
      </c>
      <c r="B6153" s="264" t="str">
        <f>'[11]Depr Exp'!B6153</f>
        <v>E3930 GEN Stores Equip, old-12</v>
      </c>
      <c r="C6153" s="264" t="str">
        <f>'[11]Depr Exp'!C6153</f>
        <v>403E</v>
      </c>
      <c r="D6153" s="264"/>
      <c r="E6153" s="283">
        <f>'[11]Depr Exp'!E6153</f>
        <v>43465</v>
      </c>
      <c r="F6153" s="525">
        <f>'[11]Depr Exp'!F6153</f>
        <v>276511.84999999998</v>
      </c>
      <c r="G6153" s="526" t="str">
        <f>'[11]Depr Exp'!G6153</f>
        <v>End of Life</v>
      </c>
      <c r="H6153" s="527">
        <f>'[11]Depr Exp'!H6153</f>
        <v>5643.1</v>
      </c>
      <c r="I6153" s="525">
        <f>'[11]Depr Exp'!I6153</f>
        <v>0</v>
      </c>
      <c r="J6153" s="526" t="str">
        <f>'[11]Depr Exp'!J6153</f>
        <v>End of Life</v>
      </c>
      <c r="K6153" s="528">
        <f>'[11]Depr Exp'!K6153</f>
        <v>5643.1</v>
      </c>
      <c r="L6153" s="527">
        <f>'[11]Depr Exp'!L6153</f>
        <v>0</v>
      </c>
      <c r="M6153" s="144"/>
      <c r="N6153" s="144"/>
    </row>
    <row r="6154" spans="1:14" ht="15.75" thickBot="1">
      <c r="A6154" s="280" t="str">
        <f>'[11]Depr Exp'!A6154</f>
        <v>E3930 GEN Stores Equip, old Total</v>
      </c>
      <c r="B6154" s="143">
        <f>'[11]Depr Exp'!B6154</f>
        <v>0</v>
      </c>
      <c r="C6154" s="142" t="str">
        <f>'[11]Depr Exp'!C6154</f>
        <v>EGEN</v>
      </c>
      <c r="D6154" s="143"/>
      <c r="E6154" s="281" t="str">
        <f>'[11]Depr Exp'!E6154</f>
        <v>Total</v>
      </c>
      <c r="F6154" s="124">
        <f>'[11]Depr Exp'!F6154</f>
        <v>0</v>
      </c>
      <c r="G6154" s="143">
        <f>'[11]Depr Exp'!G6154</f>
        <v>0</v>
      </c>
      <c r="H6154" s="286">
        <f>'[11]Depr Exp'!H6154</f>
        <v>67618.279999999984</v>
      </c>
      <c r="I6154" s="124">
        <f>'[11]Depr Exp'!I6154</f>
        <v>0</v>
      </c>
      <c r="J6154" s="143">
        <f>'[11]Depr Exp'!J6154</f>
        <v>0</v>
      </c>
      <c r="K6154" s="286">
        <f>'[11]Depr Exp'!K6154</f>
        <v>67618.279999999984</v>
      </c>
      <c r="L6154" s="286">
        <f>'[11]Depr Exp'!L6154</f>
        <v>0</v>
      </c>
      <c r="M6154" s="144"/>
      <c r="N6154" s="144"/>
    </row>
    <row r="6155" spans="1:14" ht="13.5" thickTop="1">
      <c r="A6155" s="144" t="str">
        <f>'[11]Depr Exp'!A6155</f>
        <v>E3940 GEN Tools Hopkins Ridge, new</v>
      </c>
      <c r="B6155" s="144" t="str">
        <f>'[11]Depr Exp'!B6155</f>
        <v>E3940 GEN Tools Hopkins Ridge, new-1</v>
      </c>
      <c r="C6155" s="144" t="str">
        <f>'[11]Depr Exp'!C6155</f>
        <v>403E</v>
      </c>
      <c r="D6155" s="144"/>
      <c r="E6155" s="282">
        <f>'[11]Depr Exp'!E6155</f>
        <v>43131</v>
      </c>
      <c r="F6155" s="523">
        <f>'[11]Depr Exp'!F6155</f>
        <v>23785.3</v>
      </c>
      <c r="G6155" s="305">
        <f>'[11]Depr Exp'!G6155</f>
        <v>0.05</v>
      </c>
      <c r="H6155" s="524">
        <f>'[11]Depr Exp'!H6155</f>
        <v>99.11</v>
      </c>
      <c r="I6155" s="523">
        <f>'[11]Depr Exp'!I6155</f>
        <v>23785.3</v>
      </c>
      <c r="J6155" s="305">
        <f>'[11]Depr Exp'!J6155</f>
        <v>0.05</v>
      </c>
      <c r="K6155" s="373">
        <f>'[11]Depr Exp'!K6155</f>
        <v>99.10541666666667</v>
      </c>
      <c r="L6155" s="524">
        <f>'[11]Depr Exp'!L6155</f>
        <v>0</v>
      </c>
      <c r="M6155" s="144"/>
      <c r="N6155" s="144"/>
    </row>
    <row r="6156" spans="1:14">
      <c r="A6156" s="144" t="str">
        <f>'[11]Depr Exp'!A6156</f>
        <v>E3940 GEN Tools Hopkins Ridge, new</v>
      </c>
      <c r="B6156" s="144" t="str">
        <f>'[11]Depr Exp'!B6156</f>
        <v>E3940 GEN Tools Hopkins Ridge, new-2</v>
      </c>
      <c r="C6156" s="144" t="str">
        <f>'[11]Depr Exp'!C6156</f>
        <v>403E</v>
      </c>
      <c r="D6156" s="144"/>
      <c r="E6156" s="282">
        <f>'[11]Depr Exp'!E6156</f>
        <v>43159</v>
      </c>
      <c r="F6156" s="523">
        <f>'[11]Depr Exp'!F6156</f>
        <v>23785.3</v>
      </c>
      <c r="G6156" s="305">
        <f>'[11]Depr Exp'!G6156</f>
        <v>0.05</v>
      </c>
      <c r="H6156" s="524">
        <f>'[11]Depr Exp'!H6156</f>
        <v>99.11</v>
      </c>
      <c r="I6156" s="523">
        <f>'[11]Depr Exp'!I6156</f>
        <v>23785.3</v>
      </c>
      <c r="J6156" s="305">
        <f>'[11]Depr Exp'!J6156</f>
        <v>0.05</v>
      </c>
      <c r="K6156" s="373">
        <f>'[11]Depr Exp'!K6156</f>
        <v>99.10541666666667</v>
      </c>
      <c r="L6156" s="524">
        <f>'[11]Depr Exp'!L6156</f>
        <v>0</v>
      </c>
      <c r="M6156" s="144"/>
      <c r="N6156" s="144"/>
    </row>
    <row r="6157" spans="1:14">
      <c r="A6157" s="144" t="str">
        <f>'[11]Depr Exp'!A6157</f>
        <v>E3940 GEN Tools Hopkins Ridge, new</v>
      </c>
      <c r="B6157" s="144" t="str">
        <f>'[11]Depr Exp'!B6157</f>
        <v>E3940 GEN Tools Hopkins Ridge, new-3</v>
      </c>
      <c r="C6157" s="144" t="str">
        <f>'[11]Depr Exp'!C6157</f>
        <v>403E</v>
      </c>
      <c r="D6157" s="144"/>
      <c r="E6157" s="282">
        <f>'[11]Depr Exp'!E6157</f>
        <v>43190</v>
      </c>
      <c r="F6157" s="523">
        <f>'[11]Depr Exp'!F6157</f>
        <v>23785.3</v>
      </c>
      <c r="G6157" s="305">
        <f>'[11]Depr Exp'!G6157</f>
        <v>0.05</v>
      </c>
      <c r="H6157" s="524">
        <f>'[11]Depr Exp'!H6157</f>
        <v>99.11</v>
      </c>
      <c r="I6157" s="523">
        <f>'[11]Depr Exp'!I6157</f>
        <v>23785.3</v>
      </c>
      <c r="J6157" s="305">
        <f>'[11]Depr Exp'!J6157</f>
        <v>0.05</v>
      </c>
      <c r="K6157" s="373">
        <f>'[11]Depr Exp'!K6157</f>
        <v>99.10541666666667</v>
      </c>
      <c r="L6157" s="524">
        <f>'[11]Depr Exp'!L6157</f>
        <v>0</v>
      </c>
      <c r="M6157" s="144"/>
      <c r="N6157" s="144"/>
    </row>
    <row r="6158" spans="1:14">
      <c r="A6158" s="144" t="str">
        <f>'[11]Depr Exp'!A6158</f>
        <v>E3940 GEN Tools Hopkins Ridge, new</v>
      </c>
      <c r="B6158" s="144" t="str">
        <f>'[11]Depr Exp'!B6158</f>
        <v>E3940 GEN Tools Hopkins Ridge, new-4</v>
      </c>
      <c r="C6158" s="144" t="str">
        <f>'[11]Depr Exp'!C6158</f>
        <v>403E</v>
      </c>
      <c r="D6158" s="144"/>
      <c r="E6158" s="282">
        <f>'[11]Depr Exp'!E6158</f>
        <v>43220</v>
      </c>
      <c r="F6158" s="523">
        <f>'[11]Depr Exp'!F6158</f>
        <v>23785.3</v>
      </c>
      <c r="G6158" s="305">
        <f>'[11]Depr Exp'!G6158</f>
        <v>0.05</v>
      </c>
      <c r="H6158" s="524">
        <f>'[11]Depr Exp'!H6158</f>
        <v>99.11</v>
      </c>
      <c r="I6158" s="523">
        <f>'[11]Depr Exp'!I6158</f>
        <v>23785.3</v>
      </c>
      <c r="J6158" s="305">
        <f>'[11]Depr Exp'!J6158</f>
        <v>0.05</v>
      </c>
      <c r="K6158" s="373">
        <f>'[11]Depr Exp'!K6158</f>
        <v>99.10541666666667</v>
      </c>
      <c r="L6158" s="524">
        <f>'[11]Depr Exp'!L6158</f>
        <v>0</v>
      </c>
      <c r="M6158" s="144"/>
      <c r="N6158" s="144"/>
    </row>
    <row r="6159" spans="1:14">
      <c r="A6159" s="144" t="str">
        <f>'[11]Depr Exp'!A6159</f>
        <v>E3940 GEN Tools Hopkins Ridge, new</v>
      </c>
      <c r="B6159" s="144" t="str">
        <f>'[11]Depr Exp'!B6159</f>
        <v>E3940 GEN Tools Hopkins Ridge, new-5</v>
      </c>
      <c r="C6159" s="144" t="str">
        <f>'[11]Depr Exp'!C6159</f>
        <v>403E</v>
      </c>
      <c r="D6159" s="144"/>
      <c r="E6159" s="282">
        <f>'[11]Depr Exp'!E6159</f>
        <v>43251</v>
      </c>
      <c r="F6159" s="523">
        <f>'[11]Depr Exp'!F6159</f>
        <v>23785.3</v>
      </c>
      <c r="G6159" s="305">
        <f>'[11]Depr Exp'!G6159</f>
        <v>0.05</v>
      </c>
      <c r="H6159" s="524">
        <f>'[11]Depr Exp'!H6159</f>
        <v>99.11</v>
      </c>
      <c r="I6159" s="523">
        <f>'[11]Depr Exp'!I6159</f>
        <v>23785.3</v>
      </c>
      <c r="J6159" s="305">
        <f>'[11]Depr Exp'!J6159</f>
        <v>0.05</v>
      </c>
      <c r="K6159" s="373">
        <f>'[11]Depr Exp'!K6159</f>
        <v>99.10541666666667</v>
      </c>
      <c r="L6159" s="524">
        <f>'[11]Depr Exp'!L6159</f>
        <v>0</v>
      </c>
      <c r="M6159" s="144"/>
      <c r="N6159" s="144"/>
    </row>
    <row r="6160" spans="1:14">
      <c r="A6160" s="144" t="str">
        <f>'[11]Depr Exp'!A6160</f>
        <v>E3940 GEN Tools Hopkins Ridge, new</v>
      </c>
      <c r="B6160" s="144" t="str">
        <f>'[11]Depr Exp'!B6160</f>
        <v>E3940 GEN Tools Hopkins Ridge, new-6</v>
      </c>
      <c r="C6160" s="144" t="str">
        <f>'[11]Depr Exp'!C6160</f>
        <v>403E</v>
      </c>
      <c r="D6160" s="144"/>
      <c r="E6160" s="282">
        <f>'[11]Depr Exp'!E6160</f>
        <v>43281</v>
      </c>
      <c r="F6160" s="523">
        <f>'[11]Depr Exp'!F6160</f>
        <v>23785.3</v>
      </c>
      <c r="G6160" s="305">
        <f>'[11]Depr Exp'!G6160</f>
        <v>0.05</v>
      </c>
      <c r="H6160" s="524">
        <f>'[11]Depr Exp'!H6160</f>
        <v>99.11</v>
      </c>
      <c r="I6160" s="523">
        <f>'[11]Depr Exp'!I6160</f>
        <v>23785.3</v>
      </c>
      <c r="J6160" s="305">
        <f>'[11]Depr Exp'!J6160</f>
        <v>0.05</v>
      </c>
      <c r="K6160" s="373">
        <f>'[11]Depr Exp'!K6160</f>
        <v>99.10541666666667</v>
      </c>
      <c r="L6160" s="524">
        <f>'[11]Depr Exp'!L6160</f>
        <v>0</v>
      </c>
      <c r="M6160" s="144"/>
      <c r="N6160" s="144"/>
    </row>
    <row r="6161" spans="1:14">
      <c r="A6161" s="144" t="str">
        <f>'[11]Depr Exp'!A6161</f>
        <v>E3940 GEN Tools Hopkins Ridge, new</v>
      </c>
      <c r="B6161" s="144" t="str">
        <f>'[11]Depr Exp'!B6161</f>
        <v>E3940 GEN Tools Hopkins Ridge, new-7</v>
      </c>
      <c r="C6161" s="144" t="str">
        <f>'[11]Depr Exp'!C6161</f>
        <v>403E</v>
      </c>
      <c r="D6161" s="144"/>
      <c r="E6161" s="282">
        <f>'[11]Depr Exp'!E6161</f>
        <v>43312</v>
      </c>
      <c r="F6161" s="523">
        <f>'[11]Depr Exp'!F6161</f>
        <v>23785.3</v>
      </c>
      <c r="G6161" s="305">
        <f>'[11]Depr Exp'!G6161</f>
        <v>0.05</v>
      </c>
      <c r="H6161" s="524">
        <f>'[11]Depr Exp'!H6161</f>
        <v>99.11</v>
      </c>
      <c r="I6161" s="523">
        <f>'[11]Depr Exp'!I6161</f>
        <v>23785.3</v>
      </c>
      <c r="J6161" s="305">
        <f>'[11]Depr Exp'!J6161</f>
        <v>0.05</v>
      </c>
      <c r="K6161" s="373">
        <f>'[11]Depr Exp'!K6161</f>
        <v>99.10541666666667</v>
      </c>
      <c r="L6161" s="524">
        <f>'[11]Depr Exp'!L6161</f>
        <v>0</v>
      </c>
      <c r="M6161" s="144"/>
      <c r="N6161" s="144"/>
    </row>
    <row r="6162" spans="1:14">
      <c r="A6162" s="144" t="str">
        <f>'[11]Depr Exp'!A6162</f>
        <v>E3940 GEN Tools Hopkins Ridge, new</v>
      </c>
      <c r="B6162" s="144" t="str">
        <f>'[11]Depr Exp'!B6162</f>
        <v>E3940 GEN Tools Hopkins Ridge, new-8</v>
      </c>
      <c r="C6162" s="144" t="str">
        <f>'[11]Depr Exp'!C6162</f>
        <v>403E</v>
      </c>
      <c r="D6162" s="144"/>
      <c r="E6162" s="282">
        <f>'[11]Depr Exp'!E6162</f>
        <v>43343</v>
      </c>
      <c r="F6162" s="523">
        <f>'[11]Depr Exp'!F6162</f>
        <v>23785.3</v>
      </c>
      <c r="G6162" s="305">
        <f>'[11]Depr Exp'!G6162</f>
        <v>0.05</v>
      </c>
      <c r="H6162" s="524">
        <f>'[11]Depr Exp'!H6162</f>
        <v>99.11</v>
      </c>
      <c r="I6162" s="523">
        <f>'[11]Depr Exp'!I6162</f>
        <v>23785.3</v>
      </c>
      <c r="J6162" s="305">
        <f>'[11]Depr Exp'!J6162</f>
        <v>0.05</v>
      </c>
      <c r="K6162" s="373">
        <f>'[11]Depr Exp'!K6162</f>
        <v>99.10541666666667</v>
      </c>
      <c r="L6162" s="524">
        <f>'[11]Depr Exp'!L6162</f>
        <v>0</v>
      </c>
      <c r="M6162" s="144"/>
      <c r="N6162" s="144"/>
    </row>
    <row r="6163" spans="1:14">
      <c r="A6163" s="144" t="str">
        <f>'[11]Depr Exp'!A6163</f>
        <v>E3940 GEN Tools Hopkins Ridge, new</v>
      </c>
      <c r="B6163" s="144" t="str">
        <f>'[11]Depr Exp'!B6163</f>
        <v>E3940 GEN Tools Hopkins Ridge, new-9</v>
      </c>
      <c r="C6163" s="144" t="str">
        <f>'[11]Depr Exp'!C6163</f>
        <v>403E</v>
      </c>
      <c r="D6163" s="144"/>
      <c r="E6163" s="282">
        <f>'[11]Depr Exp'!E6163</f>
        <v>43373</v>
      </c>
      <c r="F6163" s="523">
        <f>'[11]Depr Exp'!F6163</f>
        <v>23785.3</v>
      </c>
      <c r="G6163" s="305">
        <f>'[11]Depr Exp'!G6163</f>
        <v>0.05</v>
      </c>
      <c r="H6163" s="524">
        <f>'[11]Depr Exp'!H6163</f>
        <v>99.11</v>
      </c>
      <c r="I6163" s="523">
        <f>'[11]Depr Exp'!I6163</f>
        <v>23785.3</v>
      </c>
      <c r="J6163" s="305">
        <f>'[11]Depr Exp'!J6163</f>
        <v>0.05</v>
      </c>
      <c r="K6163" s="373">
        <f>'[11]Depr Exp'!K6163</f>
        <v>99.10541666666667</v>
      </c>
      <c r="L6163" s="524">
        <f>'[11]Depr Exp'!L6163</f>
        <v>0</v>
      </c>
      <c r="M6163" s="144"/>
      <c r="N6163" s="144"/>
    </row>
    <row r="6164" spans="1:14">
      <c r="A6164" s="144" t="str">
        <f>'[11]Depr Exp'!A6164</f>
        <v>E3940 GEN Tools Hopkins Ridge, new</v>
      </c>
      <c r="B6164" s="144" t="str">
        <f>'[11]Depr Exp'!B6164</f>
        <v>E3940 GEN Tools Hopkins Ridge, new-10</v>
      </c>
      <c r="C6164" s="144" t="str">
        <f>'[11]Depr Exp'!C6164</f>
        <v>403E</v>
      </c>
      <c r="D6164" s="144"/>
      <c r="E6164" s="282">
        <f>'[11]Depr Exp'!E6164</f>
        <v>43404</v>
      </c>
      <c r="F6164" s="523">
        <f>'[11]Depr Exp'!F6164</f>
        <v>23785.3</v>
      </c>
      <c r="G6164" s="305">
        <f>'[11]Depr Exp'!G6164</f>
        <v>0.05</v>
      </c>
      <c r="H6164" s="524">
        <f>'[11]Depr Exp'!H6164</f>
        <v>99.11</v>
      </c>
      <c r="I6164" s="523">
        <f>'[11]Depr Exp'!I6164</f>
        <v>23785.3</v>
      </c>
      <c r="J6164" s="305">
        <f>'[11]Depr Exp'!J6164</f>
        <v>0.05</v>
      </c>
      <c r="K6164" s="373">
        <f>'[11]Depr Exp'!K6164</f>
        <v>99.10541666666667</v>
      </c>
      <c r="L6164" s="524">
        <f>'[11]Depr Exp'!L6164</f>
        <v>0</v>
      </c>
      <c r="M6164" s="144"/>
      <c r="N6164" s="144"/>
    </row>
    <row r="6165" spans="1:14">
      <c r="A6165" s="144" t="str">
        <f>'[11]Depr Exp'!A6165</f>
        <v>E3940 GEN Tools Hopkins Ridge, new</v>
      </c>
      <c r="B6165" s="144" t="str">
        <f>'[11]Depr Exp'!B6165</f>
        <v>E3940 GEN Tools Hopkins Ridge, new-11</v>
      </c>
      <c r="C6165" s="144" t="str">
        <f>'[11]Depr Exp'!C6165</f>
        <v>403E</v>
      </c>
      <c r="D6165" s="144"/>
      <c r="E6165" s="282">
        <f>'[11]Depr Exp'!E6165</f>
        <v>43434</v>
      </c>
      <c r="F6165" s="523">
        <f>'[11]Depr Exp'!F6165</f>
        <v>23785.3</v>
      </c>
      <c r="G6165" s="305">
        <f>'[11]Depr Exp'!G6165</f>
        <v>0.05</v>
      </c>
      <c r="H6165" s="524">
        <f>'[11]Depr Exp'!H6165</f>
        <v>99.11</v>
      </c>
      <c r="I6165" s="523">
        <f>'[11]Depr Exp'!I6165</f>
        <v>23785.3</v>
      </c>
      <c r="J6165" s="305">
        <f>'[11]Depr Exp'!J6165</f>
        <v>0.05</v>
      </c>
      <c r="K6165" s="373">
        <f>'[11]Depr Exp'!K6165</f>
        <v>99.10541666666667</v>
      </c>
      <c r="L6165" s="524">
        <f>'[11]Depr Exp'!L6165</f>
        <v>0</v>
      </c>
      <c r="M6165" s="144"/>
      <c r="N6165" s="144"/>
    </row>
    <row r="6166" spans="1:14">
      <c r="A6166" s="144" t="str">
        <f>'[11]Depr Exp'!A6166</f>
        <v>E3940 GEN Tools Hopkins Ridge, new</v>
      </c>
      <c r="B6166" s="144" t="str">
        <f>'[11]Depr Exp'!B6166</f>
        <v>E3940 GEN Tools Hopkins Ridge, new-12</v>
      </c>
      <c r="C6166" s="144" t="str">
        <f>'[11]Depr Exp'!C6166</f>
        <v>403E</v>
      </c>
      <c r="D6166" s="144"/>
      <c r="E6166" s="282">
        <f>'[11]Depr Exp'!E6166</f>
        <v>43465</v>
      </c>
      <c r="F6166" s="523">
        <f>'[11]Depr Exp'!F6166</f>
        <v>23785.3</v>
      </c>
      <c r="G6166" s="305">
        <f>'[11]Depr Exp'!G6166</f>
        <v>0.05</v>
      </c>
      <c r="H6166" s="524">
        <f>'[11]Depr Exp'!H6166</f>
        <v>99.11</v>
      </c>
      <c r="I6166" s="523">
        <f>'[11]Depr Exp'!I6166</f>
        <v>23785.3</v>
      </c>
      <c r="J6166" s="305">
        <f>'[11]Depr Exp'!J6166</f>
        <v>0.05</v>
      </c>
      <c r="K6166" s="373">
        <f>'[11]Depr Exp'!K6166</f>
        <v>99.10541666666667</v>
      </c>
      <c r="L6166" s="524">
        <f>'[11]Depr Exp'!L6166</f>
        <v>0</v>
      </c>
      <c r="M6166" s="144"/>
      <c r="N6166" s="144"/>
    </row>
    <row r="6167" spans="1:14" ht="15.75" thickBot="1">
      <c r="A6167" s="159" t="str">
        <f>'[11]Depr Exp'!A6167</f>
        <v>E3940 GEN Tools Hopkins Ridge, new Total</v>
      </c>
      <c r="B6167" s="144">
        <f>'[11]Depr Exp'!B6167</f>
        <v>0</v>
      </c>
      <c r="C6167" s="502" t="str">
        <f>'[11]Depr Exp'!C6167</f>
        <v>EGEN</v>
      </c>
      <c r="D6167" s="144"/>
      <c r="E6167" s="281" t="str">
        <f>'[11]Depr Exp'!E6167</f>
        <v>Total</v>
      </c>
      <c r="F6167" s="141">
        <f>'[11]Depr Exp'!F6167</f>
        <v>0</v>
      </c>
      <c r="G6167" s="252">
        <f>'[11]Depr Exp'!G6167</f>
        <v>0</v>
      </c>
      <c r="H6167" s="286">
        <f>'[11]Depr Exp'!H6167</f>
        <v>1189.32</v>
      </c>
      <c r="I6167" s="141">
        <f>'[11]Depr Exp'!I6167</f>
        <v>0</v>
      </c>
      <c r="J6167" s="252">
        <f>'[11]Depr Exp'!J6167</f>
        <v>0</v>
      </c>
      <c r="K6167" s="286">
        <f>'[11]Depr Exp'!K6167</f>
        <v>1189.2650000000001</v>
      </c>
      <c r="L6167" s="286">
        <f>'[11]Depr Exp'!L6167</f>
        <v>-0.05</v>
      </c>
      <c r="M6167" s="144"/>
      <c r="N6167" s="144"/>
    </row>
    <row r="6168" spans="1:14" ht="13.5" thickTop="1">
      <c r="A6168" s="144" t="str">
        <f>'[11]Depr Exp'!A6168</f>
        <v>E3940 GEN Tools LSR</v>
      </c>
      <c r="B6168" s="144" t="str">
        <f>'[11]Depr Exp'!B6168</f>
        <v>E3940 GEN Tools LSR-1</v>
      </c>
      <c r="C6168" s="144" t="str">
        <f>'[11]Depr Exp'!C6168</f>
        <v>403E</v>
      </c>
      <c r="D6168" s="144"/>
      <c r="E6168" s="282">
        <f>'[11]Depr Exp'!E6168</f>
        <v>43131</v>
      </c>
      <c r="F6168" s="523">
        <f>'[11]Depr Exp'!F6168</f>
        <v>312542.48</v>
      </c>
      <c r="G6168" s="305">
        <f>'[11]Depr Exp'!G6168</f>
        <v>0.05</v>
      </c>
      <c r="H6168" s="524">
        <f>'[11]Depr Exp'!H6168</f>
        <v>1302.26</v>
      </c>
      <c r="I6168" s="523">
        <f>'[11]Depr Exp'!I6168</f>
        <v>312542.48</v>
      </c>
      <c r="J6168" s="305">
        <f>'[11]Depr Exp'!J6168</f>
        <v>0.05</v>
      </c>
      <c r="K6168" s="373">
        <f>'[11]Depr Exp'!K6168</f>
        <v>1302.2603333333334</v>
      </c>
      <c r="L6168" s="524">
        <f>'[11]Depr Exp'!L6168</f>
        <v>0</v>
      </c>
      <c r="M6168" s="144"/>
      <c r="N6168" s="144"/>
    </row>
    <row r="6169" spans="1:14">
      <c r="A6169" s="144" t="str">
        <f>'[11]Depr Exp'!A6169</f>
        <v>E3940 GEN Tools LSR</v>
      </c>
      <c r="B6169" s="144" t="str">
        <f>'[11]Depr Exp'!B6169</f>
        <v>E3940 GEN Tools LSR-2</v>
      </c>
      <c r="C6169" s="144" t="str">
        <f>'[11]Depr Exp'!C6169</f>
        <v>403E</v>
      </c>
      <c r="D6169" s="144"/>
      <c r="E6169" s="282">
        <f>'[11]Depr Exp'!E6169</f>
        <v>43159</v>
      </c>
      <c r="F6169" s="523">
        <f>'[11]Depr Exp'!F6169</f>
        <v>312542.48</v>
      </c>
      <c r="G6169" s="305">
        <f>'[11]Depr Exp'!G6169</f>
        <v>0.05</v>
      </c>
      <c r="H6169" s="524">
        <f>'[11]Depr Exp'!H6169</f>
        <v>1302.26</v>
      </c>
      <c r="I6169" s="523">
        <f>'[11]Depr Exp'!I6169</f>
        <v>312542.48</v>
      </c>
      <c r="J6169" s="305">
        <f>'[11]Depr Exp'!J6169</f>
        <v>0.05</v>
      </c>
      <c r="K6169" s="373">
        <f>'[11]Depr Exp'!K6169</f>
        <v>1302.2603333333334</v>
      </c>
      <c r="L6169" s="524">
        <f>'[11]Depr Exp'!L6169</f>
        <v>0</v>
      </c>
      <c r="M6169" s="144"/>
      <c r="N6169" s="144"/>
    </row>
    <row r="6170" spans="1:14">
      <c r="A6170" s="144" t="str">
        <f>'[11]Depr Exp'!A6170</f>
        <v>E3940 GEN Tools LSR</v>
      </c>
      <c r="B6170" s="144" t="str">
        <f>'[11]Depr Exp'!B6170</f>
        <v>E3940 GEN Tools LSR-3</v>
      </c>
      <c r="C6170" s="144" t="str">
        <f>'[11]Depr Exp'!C6170</f>
        <v>403E</v>
      </c>
      <c r="D6170" s="144"/>
      <c r="E6170" s="282">
        <f>'[11]Depr Exp'!E6170</f>
        <v>43190</v>
      </c>
      <c r="F6170" s="523">
        <f>'[11]Depr Exp'!F6170</f>
        <v>312542.48</v>
      </c>
      <c r="G6170" s="305">
        <f>'[11]Depr Exp'!G6170</f>
        <v>0.05</v>
      </c>
      <c r="H6170" s="524">
        <f>'[11]Depr Exp'!H6170</f>
        <v>1302.26</v>
      </c>
      <c r="I6170" s="523">
        <f>'[11]Depr Exp'!I6170</f>
        <v>312542.48</v>
      </c>
      <c r="J6170" s="305">
        <f>'[11]Depr Exp'!J6170</f>
        <v>0.05</v>
      </c>
      <c r="K6170" s="373">
        <f>'[11]Depr Exp'!K6170</f>
        <v>1302.2603333333334</v>
      </c>
      <c r="L6170" s="524">
        <f>'[11]Depr Exp'!L6170</f>
        <v>0</v>
      </c>
      <c r="M6170" s="144"/>
      <c r="N6170" s="144"/>
    </row>
    <row r="6171" spans="1:14">
      <c r="A6171" s="144" t="str">
        <f>'[11]Depr Exp'!A6171</f>
        <v>E3940 GEN Tools LSR</v>
      </c>
      <c r="B6171" s="144" t="str">
        <f>'[11]Depr Exp'!B6171</f>
        <v>E3940 GEN Tools LSR-4</v>
      </c>
      <c r="C6171" s="144" t="str">
        <f>'[11]Depr Exp'!C6171</f>
        <v>403E</v>
      </c>
      <c r="D6171" s="144"/>
      <c r="E6171" s="282">
        <f>'[11]Depr Exp'!E6171</f>
        <v>43220</v>
      </c>
      <c r="F6171" s="523">
        <f>'[11]Depr Exp'!F6171</f>
        <v>312542.48</v>
      </c>
      <c r="G6171" s="305">
        <f>'[11]Depr Exp'!G6171</f>
        <v>0.05</v>
      </c>
      <c r="H6171" s="524">
        <f>'[11]Depr Exp'!H6171</f>
        <v>1302.26</v>
      </c>
      <c r="I6171" s="523">
        <f>'[11]Depr Exp'!I6171</f>
        <v>312542.48</v>
      </c>
      <c r="J6171" s="305">
        <f>'[11]Depr Exp'!J6171</f>
        <v>0.05</v>
      </c>
      <c r="K6171" s="373">
        <f>'[11]Depr Exp'!K6171</f>
        <v>1302.2603333333334</v>
      </c>
      <c r="L6171" s="524">
        <f>'[11]Depr Exp'!L6171</f>
        <v>0</v>
      </c>
      <c r="M6171" s="144"/>
      <c r="N6171" s="144"/>
    </row>
    <row r="6172" spans="1:14">
      <c r="A6172" s="144" t="str">
        <f>'[11]Depr Exp'!A6172</f>
        <v>E3940 GEN Tools LSR</v>
      </c>
      <c r="B6172" s="144" t="str">
        <f>'[11]Depr Exp'!B6172</f>
        <v>E3940 GEN Tools LSR-5</v>
      </c>
      <c r="C6172" s="144" t="str">
        <f>'[11]Depr Exp'!C6172</f>
        <v>403E</v>
      </c>
      <c r="D6172" s="144"/>
      <c r="E6172" s="282">
        <f>'[11]Depr Exp'!E6172</f>
        <v>43251</v>
      </c>
      <c r="F6172" s="523">
        <f>'[11]Depr Exp'!F6172</f>
        <v>312542.48</v>
      </c>
      <c r="G6172" s="305">
        <f>'[11]Depr Exp'!G6172</f>
        <v>0.05</v>
      </c>
      <c r="H6172" s="524">
        <f>'[11]Depr Exp'!H6172</f>
        <v>1302.26</v>
      </c>
      <c r="I6172" s="523">
        <f>'[11]Depr Exp'!I6172</f>
        <v>312542.48</v>
      </c>
      <c r="J6172" s="305">
        <f>'[11]Depr Exp'!J6172</f>
        <v>0.05</v>
      </c>
      <c r="K6172" s="373">
        <f>'[11]Depr Exp'!K6172</f>
        <v>1302.2603333333334</v>
      </c>
      <c r="L6172" s="524">
        <f>'[11]Depr Exp'!L6172</f>
        <v>0</v>
      </c>
      <c r="M6172" s="144"/>
      <c r="N6172" s="144"/>
    </row>
    <row r="6173" spans="1:14">
      <c r="A6173" s="144" t="str">
        <f>'[11]Depr Exp'!A6173</f>
        <v>E3940 GEN Tools LSR</v>
      </c>
      <c r="B6173" s="144" t="str">
        <f>'[11]Depr Exp'!B6173</f>
        <v>E3940 GEN Tools LSR-6</v>
      </c>
      <c r="C6173" s="144" t="str">
        <f>'[11]Depr Exp'!C6173</f>
        <v>403E</v>
      </c>
      <c r="D6173" s="144"/>
      <c r="E6173" s="282">
        <f>'[11]Depr Exp'!E6173</f>
        <v>43281</v>
      </c>
      <c r="F6173" s="523">
        <f>'[11]Depr Exp'!F6173</f>
        <v>312542.48</v>
      </c>
      <c r="G6173" s="305">
        <f>'[11]Depr Exp'!G6173</f>
        <v>0.05</v>
      </c>
      <c r="H6173" s="524">
        <f>'[11]Depr Exp'!H6173</f>
        <v>1302.26</v>
      </c>
      <c r="I6173" s="523">
        <f>'[11]Depr Exp'!I6173</f>
        <v>312542.48</v>
      </c>
      <c r="J6173" s="305">
        <f>'[11]Depr Exp'!J6173</f>
        <v>0.05</v>
      </c>
      <c r="K6173" s="373">
        <f>'[11]Depr Exp'!K6173</f>
        <v>1302.2603333333334</v>
      </c>
      <c r="L6173" s="524">
        <f>'[11]Depr Exp'!L6173</f>
        <v>0</v>
      </c>
      <c r="M6173" s="144"/>
      <c r="N6173" s="144"/>
    </row>
    <row r="6174" spans="1:14">
      <c r="A6174" s="144" t="str">
        <f>'[11]Depr Exp'!A6174</f>
        <v>E3940 GEN Tools LSR</v>
      </c>
      <c r="B6174" s="144" t="str">
        <f>'[11]Depr Exp'!B6174</f>
        <v>E3940 GEN Tools LSR-7</v>
      </c>
      <c r="C6174" s="144" t="str">
        <f>'[11]Depr Exp'!C6174</f>
        <v>403E</v>
      </c>
      <c r="D6174" s="144"/>
      <c r="E6174" s="282">
        <f>'[11]Depr Exp'!E6174</f>
        <v>43312</v>
      </c>
      <c r="F6174" s="523">
        <f>'[11]Depr Exp'!F6174</f>
        <v>312542.48</v>
      </c>
      <c r="G6174" s="305">
        <f>'[11]Depr Exp'!G6174</f>
        <v>0.05</v>
      </c>
      <c r="H6174" s="524">
        <f>'[11]Depr Exp'!H6174</f>
        <v>1302.26</v>
      </c>
      <c r="I6174" s="523">
        <f>'[11]Depr Exp'!I6174</f>
        <v>312542.48</v>
      </c>
      <c r="J6174" s="305">
        <f>'[11]Depr Exp'!J6174</f>
        <v>0.05</v>
      </c>
      <c r="K6174" s="373">
        <f>'[11]Depr Exp'!K6174</f>
        <v>1302.2603333333334</v>
      </c>
      <c r="L6174" s="524">
        <f>'[11]Depr Exp'!L6174</f>
        <v>0</v>
      </c>
      <c r="M6174" s="144"/>
      <c r="N6174" s="144"/>
    </row>
    <row r="6175" spans="1:14">
      <c r="A6175" s="144" t="str">
        <f>'[11]Depr Exp'!A6175</f>
        <v>E3940 GEN Tools LSR</v>
      </c>
      <c r="B6175" s="144" t="str">
        <f>'[11]Depr Exp'!B6175</f>
        <v>E3940 GEN Tools LSR-8</v>
      </c>
      <c r="C6175" s="144" t="str">
        <f>'[11]Depr Exp'!C6175</f>
        <v>403E</v>
      </c>
      <c r="D6175" s="144"/>
      <c r="E6175" s="282">
        <f>'[11]Depr Exp'!E6175</f>
        <v>43343</v>
      </c>
      <c r="F6175" s="523">
        <f>'[11]Depr Exp'!F6175</f>
        <v>312542.48</v>
      </c>
      <c r="G6175" s="305">
        <f>'[11]Depr Exp'!G6175</f>
        <v>0.05</v>
      </c>
      <c r="H6175" s="524">
        <f>'[11]Depr Exp'!H6175</f>
        <v>1302.26</v>
      </c>
      <c r="I6175" s="523">
        <f>'[11]Depr Exp'!I6175</f>
        <v>312542.48</v>
      </c>
      <c r="J6175" s="305">
        <f>'[11]Depr Exp'!J6175</f>
        <v>0.05</v>
      </c>
      <c r="K6175" s="373">
        <f>'[11]Depr Exp'!K6175</f>
        <v>1302.2603333333334</v>
      </c>
      <c r="L6175" s="524">
        <f>'[11]Depr Exp'!L6175</f>
        <v>0</v>
      </c>
      <c r="M6175" s="144"/>
      <c r="N6175" s="144"/>
    </row>
    <row r="6176" spans="1:14">
      <c r="A6176" s="144" t="str">
        <f>'[11]Depr Exp'!A6176</f>
        <v>E3940 GEN Tools LSR</v>
      </c>
      <c r="B6176" s="144" t="str">
        <f>'[11]Depr Exp'!B6176</f>
        <v>E3940 GEN Tools LSR-9</v>
      </c>
      <c r="C6176" s="144" t="str">
        <f>'[11]Depr Exp'!C6176</f>
        <v>403E</v>
      </c>
      <c r="D6176" s="144"/>
      <c r="E6176" s="282">
        <f>'[11]Depr Exp'!E6176</f>
        <v>43373</v>
      </c>
      <c r="F6176" s="523">
        <f>'[11]Depr Exp'!F6176</f>
        <v>312542.48</v>
      </c>
      <c r="G6176" s="305">
        <f>'[11]Depr Exp'!G6176</f>
        <v>0.05</v>
      </c>
      <c r="H6176" s="524">
        <f>'[11]Depr Exp'!H6176</f>
        <v>1302.26</v>
      </c>
      <c r="I6176" s="523">
        <f>'[11]Depr Exp'!I6176</f>
        <v>312542.48</v>
      </c>
      <c r="J6176" s="305">
        <f>'[11]Depr Exp'!J6176</f>
        <v>0.05</v>
      </c>
      <c r="K6176" s="373">
        <f>'[11]Depr Exp'!K6176</f>
        <v>1302.2603333333334</v>
      </c>
      <c r="L6176" s="524">
        <f>'[11]Depr Exp'!L6176</f>
        <v>0</v>
      </c>
      <c r="M6176" s="144"/>
      <c r="N6176" s="144"/>
    </row>
    <row r="6177" spans="1:14">
      <c r="A6177" s="144" t="str">
        <f>'[11]Depr Exp'!A6177</f>
        <v>E3940 GEN Tools LSR</v>
      </c>
      <c r="B6177" s="144" t="str">
        <f>'[11]Depr Exp'!B6177</f>
        <v>E3940 GEN Tools LSR-10</v>
      </c>
      <c r="C6177" s="144" t="str">
        <f>'[11]Depr Exp'!C6177</f>
        <v>403E</v>
      </c>
      <c r="D6177" s="144"/>
      <c r="E6177" s="282">
        <f>'[11]Depr Exp'!E6177</f>
        <v>43404</v>
      </c>
      <c r="F6177" s="523">
        <f>'[11]Depr Exp'!F6177</f>
        <v>312542.48</v>
      </c>
      <c r="G6177" s="305">
        <f>'[11]Depr Exp'!G6177</f>
        <v>0.05</v>
      </c>
      <c r="H6177" s="524">
        <f>'[11]Depr Exp'!H6177</f>
        <v>1302.26</v>
      </c>
      <c r="I6177" s="523">
        <f>'[11]Depr Exp'!I6177</f>
        <v>312542.48</v>
      </c>
      <c r="J6177" s="305">
        <f>'[11]Depr Exp'!J6177</f>
        <v>0.05</v>
      </c>
      <c r="K6177" s="373">
        <f>'[11]Depr Exp'!K6177</f>
        <v>1302.2603333333334</v>
      </c>
      <c r="L6177" s="524">
        <f>'[11]Depr Exp'!L6177</f>
        <v>0</v>
      </c>
      <c r="M6177" s="144"/>
      <c r="N6177" s="144"/>
    </row>
    <row r="6178" spans="1:14">
      <c r="A6178" s="144" t="str">
        <f>'[11]Depr Exp'!A6178</f>
        <v>E3940 GEN Tools LSR</v>
      </c>
      <c r="B6178" s="144" t="str">
        <f>'[11]Depr Exp'!B6178</f>
        <v>E3940 GEN Tools LSR-11</v>
      </c>
      <c r="C6178" s="144" t="str">
        <f>'[11]Depr Exp'!C6178</f>
        <v>403E</v>
      </c>
      <c r="D6178" s="144"/>
      <c r="E6178" s="282">
        <f>'[11]Depr Exp'!E6178</f>
        <v>43434</v>
      </c>
      <c r="F6178" s="523">
        <f>'[11]Depr Exp'!F6178</f>
        <v>312542.48</v>
      </c>
      <c r="G6178" s="305">
        <f>'[11]Depr Exp'!G6178</f>
        <v>0.05</v>
      </c>
      <c r="H6178" s="524">
        <f>'[11]Depr Exp'!H6178</f>
        <v>1302.26</v>
      </c>
      <c r="I6178" s="523">
        <f>'[11]Depr Exp'!I6178</f>
        <v>312542.48</v>
      </c>
      <c r="J6178" s="305">
        <f>'[11]Depr Exp'!J6178</f>
        <v>0.05</v>
      </c>
      <c r="K6178" s="373">
        <f>'[11]Depr Exp'!K6178</f>
        <v>1302.2603333333334</v>
      </c>
      <c r="L6178" s="524">
        <f>'[11]Depr Exp'!L6178</f>
        <v>0</v>
      </c>
      <c r="M6178" s="144"/>
      <c r="N6178" s="144"/>
    </row>
    <row r="6179" spans="1:14">
      <c r="A6179" s="144" t="str">
        <f>'[11]Depr Exp'!A6179</f>
        <v>E3940 GEN Tools LSR</v>
      </c>
      <c r="B6179" s="144" t="str">
        <f>'[11]Depr Exp'!B6179</f>
        <v>E3940 GEN Tools LSR-12</v>
      </c>
      <c r="C6179" s="144" t="str">
        <f>'[11]Depr Exp'!C6179</f>
        <v>403E</v>
      </c>
      <c r="D6179" s="144"/>
      <c r="E6179" s="282">
        <f>'[11]Depr Exp'!E6179</f>
        <v>43465</v>
      </c>
      <c r="F6179" s="523">
        <f>'[11]Depr Exp'!F6179</f>
        <v>312542.48</v>
      </c>
      <c r="G6179" s="305">
        <f>'[11]Depr Exp'!G6179</f>
        <v>0.05</v>
      </c>
      <c r="H6179" s="524">
        <f>'[11]Depr Exp'!H6179</f>
        <v>1302.26</v>
      </c>
      <c r="I6179" s="523">
        <f>'[11]Depr Exp'!I6179</f>
        <v>312542.48</v>
      </c>
      <c r="J6179" s="305">
        <f>'[11]Depr Exp'!J6179</f>
        <v>0.05</v>
      </c>
      <c r="K6179" s="373">
        <f>'[11]Depr Exp'!K6179</f>
        <v>1302.2603333333334</v>
      </c>
      <c r="L6179" s="524">
        <f>'[11]Depr Exp'!L6179</f>
        <v>0</v>
      </c>
      <c r="M6179" s="144"/>
      <c r="N6179" s="144"/>
    </row>
    <row r="6180" spans="1:14" ht="15.75" thickBot="1">
      <c r="A6180" s="159" t="str">
        <f>'[11]Depr Exp'!A6180</f>
        <v>E3940 GEN Tools LSR Total</v>
      </c>
      <c r="B6180" s="144">
        <f>'[11]Depr Exp'!B6180</f>
        <v>0</v>
      </c>
      <c r="C6180" s="502" t="str">
        <f>'[11]Depr Exp'!C6180</f>
        <v>EGEN</v>
      </c>
      <c r="D6180" s="144"/>
      <c r="E6180" s="281" t="str">
        <f>'[11]Depr Exp'!E6180</f>
        <v>Total</v>
      </c>
      <c r="F6180" s="141">
        <f>'[11]Depr Exp'!F6180</f>
        <v>0</v>
      </c>
      <c r="G6180" s="252">
        <f>'[11]Depr Exp'!G6180</f>
        <v>0</v>
      </c>
      <c r="H6180" s="286">
        <f>'[11]Depr Exp'!H6180</f>
        <v>15627.12</v>
      </c>
      <c r="I6180" s="141">
        <f>'[11]Depr Exp'!I6180</f>
        <v>0</v>
      </c>
      <c r="J6180" s="252">
        <f>'[11]Depr Exp'!J6180</f>
        <v>0</v>
      </c>
      <c r="K6180" s="286">
        <f>'[11]Depr Exp'!K6180</f>
        <v>15627.124000000002</v>
      </c>
      <c r="L6180" s="286">
        <f>'[11]Depr Exp'!L6180</f>
        <v>0</v>
      </c>
      <c r="M6180" s="144"/>
      <c r="N6180" s="144"/>
    </row>
    <row r="6181" spans="1:14" ht="13.5" thickTop="1">
      <c r="A6181" s="144" t="str">
        <f>'[11]Depr Exp'!A6181</f>
        <v>E3940 GEN Tools, Colstrip 1</v>
      </c>
      <c r="B6181" s="144" t="str">
        <f>'[11]Depr Exp'!B6181</f>
        <v>E3940 GEN Tools, Colstrip 1-1</v>
      </c>
      <c r="C6181" s="144" t="str">
        <f>'[11]Depr Exp'!C6181</f>
        <v>403E</v>
      </c>
      <c r="D6181" s="144"/>
      <c r="E6181" s="282">
        <f>'[11]Depr Exp'!E6181</f>
        <v>43131</v>
      </c>
      <c r="F6181" s="523">
        <f>'[11]Depr Exp'!F6181</f>
        <v>198968</v>
      </c>
      <c r="G6181" s="305">
        <f>'[11]Depr Exp'!G6181</f>
        <v>0.05</v>
      </c>
      <c r="H6181" s="524">
        <f>'[11]Depr Exp'!H6181</f>
        <v>829.03</v>
      </c>
      <c r="I6181" s="523">
        <f>'[11]Depr Exp'!I6181</f>
        <v>204468.53</v>
      </c>
      <c r="J6181" s="305">
        <f>'[11]Depr Exp'!J6181</f>
        <v>0.05</v>
      </c>
      <c r="K6181" s="373">
        <f>'[11]Depr Exp'!K6181</f>
        <v>851.95220833333349</v>
      </c>
      <c r="L6181" s="524">
        <f>'[11]Depr Exp'!L6181</f>
        <v>22.92</v>
      </c>
      <c r="M6181" s="144"/>
      <c r="N6181" s="144"/>
    </row>
    <row r="6182" spans="1:14">
      <c r="A6182" s="144" t="str">
        <f>'[11]Depr Exp'!A6182</f>
        <v>E3940 GEN Tools, Colstrip 1</v>
      </c>
      <c r="B6182" s="144" t="str">
        <f>'[11]Depr Exp'!B6182</f>
        <v>E3940 GEN Tools, Colstrip 1-2</v>
      </c>
      <c r="C6182" s="144" t="str">
        <f>'[11]Depr Exp'!C6182</f>
        <v>403E</v>
      </c>
      <c r="D6182" s="144"/>
      <c r="E6182" s="282">
        <f>'[11]Depr Exp'!E6182</f>
        <v>43159</v>
      </c>
      <c r="F6182" s="523">
        <f>'[11]Depr Exp'!F6182</f>
        <v>200090.81</v>
      </c>
      <c r="G6182" s="305">
        <f>'[11]Depr Exp'!G6182</f>
        <v>0.05</v>
      </c>
      <c r="H6182" s="524">
        <f>'[11]Depr Exp'!H6182</f>
        <v>833.71</v>
      </c>
      <c r="I6182" s="523">
        <f>'[11]Depr Exp'!I6182</f>
        <v>204468.53</v>
      </c>
      <c r="J6182" s="305">
        <f>'[11]Depr Exp'!J6182</f>
        <v>0.05</v>
      </c>
      <c r="K6182" s="373">
        <f>'[11]Depr Exp'!K6182</f>
        <v>851.95220833333349</v>
      </c>
      <c r="L6182" s="524">
        <f>'[11]Depr Exp'!L6182</f>
        <v>18.239999999999998</v>
      </c>
      <c r="M6182" s="144"/>
      <c r="N6182" s="144"/>
    </row>
    <row r="6183" spans="1:14">
      <c r="A6183" s="144" t="str">
        <f>'[11]Depr Exp'!A6183</f>
        <v>E3940 GEN Tools, Colstrip 1</v>
      </c>
      <c r="B6183" s="144" t="str">
        <f>'[11]Depr Exp'!B6183</f>
        <v>E3940 GEN Tools, Colstrip 1-3</v>
      </c>
      <c r="C6183" s="144" t="str">
        <f>'[11]Depr Exp'!C6183</f>
        <v>403E</v>
      </c>
      <c r="D6183" s="144"/>
      <c r="E6183" s="282">
        <f>'[11]Depr Exp'!E6183</f>
        <v>43190</v>
      </c>
      <c r="F6183" s="523">
        <f>'[11]Depr Exp'!F6183</f>
        <v>201030.32</v>
      </c>
      <c r="G6183" s="305">
        <f>'[11]Depr Exp'!G6183</f>
        <v>0.05</v>
      </c>
      <c r="H6183" s="524">
        <f>'[11]Depr Exp'!H6183</f>
        <v>837.63</v>
      </c>
      <c r="I6183" s="523">
        <f>'[11]Depr Exp'!I6183</f>
        <v>204468.53</v>
      </c>
      <c r="J6183" s="305">
        <f>'[11]Depr Exp'!J6183</f>
        <v>0.05</v>
      </c>
      <c r="K6183" s="373">
        <f>'[11]Depr Exp'!K6183</f>
        <v>851.95220833333349</v>
      </c>
      <c r="L6183" s="524">
        <f>'[11]Depr Exp'!L6183</f>
        <v>14.32</v>
      </c>
      <c r="M6183" s="144"/>
      <c r="N6183" s="144"/>
    </row>
    <row r="6184" spans="1:14">
      <c r="A6184" s="144" t="str">
        <f>'[11]Depr Exp'!A6184</f>
        <v>E3940 GEN Tools, Colstrip 1</v>
      </c>
      <c r="B6184" s="144" t="str">
        <f>'[11]Depr Exp'!B6184</f>
        <v>E3940 GEN Tools, Colstrip 1-4</v>
      </c>
      <c r="C6184" s="144" t="str">
        <f>'[11]Depr Exp'!C6184</f>
        <v>403E</v>
      </c>
      <c r="D6184" s="144"/>
      <c r="E6184" s="282">
        <f>'[11]Depr Exp'!E6184</f>
        <v>43220</v>
      </c>
      <c r="F6184" s="523">
        <f>'[11]Depr Exp'!F6184</f>
        <v>201468.71</v>
      </c>
      <c r="G6184" s="305">
        <f>'[11]Depr Exp'!G6184</f>
        <v>0.05</v>
      </c>
      <c r="H6184" s="524">
        <f>'[11]Depr Exp'!H6184</f>
        <v>839.45</v>
      </c>
      <c r="I6184" s="523">
        <f>'[11]Depr Exp'!I6184</f>
        <v>204468.53</v>
      </c>
      <c r="J6184" s="305">
        <f>'[11]Depr Exp'!J6184</f>
        <v>0.05</v>
      </c>
      <c r="K6184" s="373">
        <f>'[11]Depr Exp'!K6184</f>
        <v>851.95220833333349</v>
      </c>
      <c r="L6184" s="524">
        <f>'[11]Depr Exp'!L6184</f>
        <v>12.5</v>
      </c>
      <c r="M6184" s="144"/>
      <c r="N6184" s="144"/>
    </row>
    <row r="6185" spans="1:14">
      <c r="A6185" s="144" t="str">
        <f>'[11]Depr Exp'!A6185</f>
        <v>E3940 GEN Tools, Colstrip 1</v>
      </c>
      <c r="B6185" s="144" t="str">
        <f>'[11]Depr Exp'!B6185</f>
        <v>E3940 GEN Tools, Colstrip 1-5</v>
      </c>
      <c r="C6185" s="144" t="str">
        <f>'[11]Depr Exp'!C6185</f>
        <v>403E</v>
      </c>
      <c r="D6185" s="144"/>
      <c r="E6185" s="282">
        <f>'[11]Depr Exp'!E6185</f>
        <v>43251</v>
      </c>
      <c r="F6185" s="523">
        <f>'[11]Depr Exp'!F6185</f>
        <v>201468.71</v>
      </c>
      <c r="G6185" s="305">
        <f>'[11]Depr Exp'!G6185</f>
        <v>0.05</v>
      </c>
      <c r="H6185" s="524">
        <f>'[11]Depr Exp'!H6185</f>
        <v>839.45</v>
      </c>
      <c r="I6185" s="523">
        <f>'[11]Depr Exp'!I6185</f>
        <v>204468.53</v>
      </c>
      <c r="J6185" s="305">
        <f>'[11]Depr Exp'!J6185</f>
        <v>0.05</v>
      </c>
      <c r="K6185" s="373">
        <f>'[11]Depr Exp'!K6185</f>
        <v>851.95220833333349</v>
      </c>
      <c r="L6185" s="524">
        <f>'[11]Depr Exp'!L6185</f>
        <v>12.5</v>
      </c>
      <c r="M6185" s="144"/>
      <c r="N6185" s="144"/>
    </row>
    <row r="6186" spans="1:14">
      <c r="A6186" s="144" t="str">
        <f>'[11]Depr Exp'!A6186</f>
        <v>E3940 GEN Tools, Colstrip 1</v>
      </c>
      <c r="B6186" s="144" t="str">
        <f>'[11]Depr Exp'!B6186</f>
        <v>E3940 GEN Tools, Colstrip 1-6</v>
      </c>
      <c r="C6186" s="144" t="str">
        <f>'[11]Depr Exp'!C6186</f>
        <v>403E</v>
      </c>
      <c r="D6186" s="144"/>
      <c r="E6186" s="282">
        <f>'[11]Depr Exp'!E6186</f>
        <v>43281</v>
      </c>
      <c r="F6186" s="523">
        <f>'[11]Depr Exp'!F6186</f>
        <v>201468.71</v>
      </c>
      <c r="G6186" s="305">
        <f>'[11]Depr Exp'!G6186</f>
        <v>0.05</v>
      </c>
      <c r="H6186" s="524">
        <f>'[11]Depr Exp'!H6186</f>
        <v>839.45</v>
      </c>
      <c r="I6186" s="523">
        <f>'[11]Depr Exp'!I6186</f>
        <v>204468.53</v>
      </c>
      <c r="J6186" s="305">
        <f>'[11]Depr Exp'!J6186</f>
        <v>0.05</v>
      </c>
      <c r="K6186" s="373">
        <f>'[11]Depr Exp'!K6186</f>
        <v>851.95220833333349</v>
      </c>
      <c r="L6186" s="524">
        <f>'[11]Depr Exp'!L6186</f>
        <v>12.5</v>
      </c>
      <c r="M6186" s="144"/>
      <c r="N6186" s="144"/>
    </row>
    <row r="6187" spans="1:14">
      <c r="A6187" s="144" t="str">
        <f>'[11]Depr Exp'!A6187</f>
        <v>E3940 GEN Tools, Colstrip 1</v>
      </c>
      <c r="B6187" s="144" t="str">
        <f>'[11]Depr Exp'!B6187</f>
        <v>E3940 GEN Tools, Colstrip 1-7</v>
      </c>
      <c r="C6187" s="144" t="str">
        <f>'[11]Depr Exp'!C6187</f>
        <v>403E</v>
      </c>
      <c r="D6187" s="144"/>
      <c r="E6187" s="282">
        <f>'[11]Depr Exp'!E6187</f>
        <v>43312</v>
      </c>
      <c r="F6187" s="523">
        <f>'[11]Depr Exp'!F6187</f>
        <v>201468.71</v>
      </c>
      <c r="G6187" s="305">
        <f>'[11]Depr Exp'!G6187</f>
        <v>0.05</v>
      </c>
      <c r="H6187" s="524">
        <f>'[11]Depr Exp'!H6187</f>
        <v>839.45</v>
      </c>
      <c r="I6187" s="523">
        <f>'[11]Depr Exp'!I6187</f>
        <v>204468.53</v>
      </c>
      <c r="J6187" s="305">
        <f>'[11]Depr Exp'!J6187</f>
        <v>0.05</v>
      </c>
      <c r="K6187" s="373">
        <f>'[11]Depr Exp'!K6187</f>
        <v>851.95220833333349</v>
      </c>
      <c r="L6187" s="524">
        <f>'[11]Depr Exp'!L6187</f>
        <v>12.5</v>
      </c>
      <c r="M6187" s="144"/>
      <c r="N6187" s="144"/>
    </row>
    <row r="6188" spans="1:14">
      <c r="A6188" s="144" t="str">
        <f>'[11]Depr Exp'!A6188</f>
        <v>E3940 GEN Tools, Colstrip 1</v>
      </c>
      <c r="B6188" s="144" t="str">
        <f>'[11]Depr Exp'!B6188</f>
        <v>E3940 GEN Tools, Colstrip 1-8</v>
      </c>
      <c r="C6188" s="144" t="str">
        <f>'[11]Depr Exp'!C6188</f>
        <v>403E</v>
      </c>
      <c r="D6188" s="144"/>
      <c r="E6188" s="282">
        <f>'[11]Depr Exp'!E6188</f>
        <v>43343</v>
      </c>
      <c r="F6188" s="523">
        <f>'[11]Depr Exp'!F6188</f>
        <v>201468.71</v>
      </c>
      <c r="G6188" s="305">
        <f>'[11]Depr Exp'!G6188</f>
        <v>0.05</v>
      </c>
      <c r="H6188" s="524">
        <f>'[11]Depr Exp'!H6188</f>
        <v>839.45</v>
      </c>
      <c r="I6188" s="523">
        <f>'[11]Depr Exp'!I6188</f>
        <v>204468.53</v>
      </c>
      <c r="J6188" s="305">
        <f>'[11]Depr Exp'!J6188</f>
        <v>0.05</v>
      </c>
      <c r="K6188" s="373">
        <f>'[11]Depr Exp'!K6188</f>
        <v>851.95220833333349</v>
      </c>
      <c r="L6188" s="524">
        <f>'[11]Depr Exp'!L6188</f>
        <v>12.5</v>
      </c>
      <c r="M6188" s="144"/>
      <c r="N6188" s="144"/>
    </row>
    <row r="6189" spans="1:14">
      <c r="A6189" s="144" t="str">
        <f>'[11]Depr Exp'!A6189</f>
        <v>E3940 GEN Tools, Colstrip 1</v>
      </c>
      <c r="B6189" s="144" t="str">
        <f>'[11]Depr Exp'!B6189</f>
        <v>E3940 GEN Tools, Colstrip 1-9</v>
      </c>
      <c r="C6189" s="144" t="str">
        <f>'[11]Depr Exp'!C6189</f>
        <v>403E</v>
      </c>
      <c r="D6189" s="144"/>
      <c r="E6189" s="282">
        <f>'[11]Depr Exp'!E6189</f>
        <v>43373</v>
      </c>
      <c r="F6189" s="523">
        <f>'[11]Depr Exp'!F6189</f>
        <v>202968.62</v>
      </c>
      <c r="G6189" s="305">
        <f>'[11]Depr Exp'!G6189</f>
        <v>0.05</v>
      </c>
      <c r="H6189" s="524">
        <f>'[11]Depr Exp'!H6189</f>
        <v>845.7</v>
      </c>
      <c r="I6189" s="523">
        <f>'[11]Depr Exp'!I6189</f>
        <v>204468.53</v>
      </c>
      <c r="J6189" s="305">
        <f>'[11]Depr Exp'!J6189</f>
        <v>0.05</v>
      </c>
      <c r="K6189" s="373">
        <f>'[11]Depr Exp'!K6189</f>
        <v>851.95220833333349</v>
      </c>
      <c r="L6189" s="524">
        <f>'[11]Depr Exp'!L6189</f>
        <v>6.25</v>
      </c>
      <c r="M6189" s="144"/>
      <c r="N6189" s="144"/>
    </row>
    <row r="6190" spans="1:14">
      <c r="A6190" s="144" t="str">
        <f>'[11]Depr Exp'!A6190</f>
        <v>E3940 GEN Tools, Colstrip 1</v>
      </c>
      <c r="B6190" s="144" t="str">
        <f>'[11]Depr Exp'!B6190</f>
        <v>E3940 GEN Tools, Colstrip 1-10</v>
      </c>
      <c r="C6190" s="144" t="str">
        <f>'[11]Depr Exp'!C6190</f>
        <v>403E</v>
      </c>
      <c r="D6190" s="144"/>
      <c r="E6190" s="282">
        <f>'[11]Depr Exp'!E6190</f>
        <v>43404</v>
      </c>
      <c r="F6190" s="523">
        <f>'[11]Depr Exp'!F6190</f>
        <v>204468.53</v>
      </c>
      <c r="G6190" s="305">
        <f>'[11]Depr Exp'!G6190</f>
        <v>0.05</v>
      </c>
      <c r="H6190" s="524">
        <f>'[11]Depr Exp'!H6190</f>
        <v>851.95</v>
      </c>
      <c r="I6190" s="523">
        <f>'[11]Depr Exp'!I6190</f>
        <v>204468.53</v>
      </c>
      <c r="J6190" s="305">
        <f>'[11]Depr Exp'!J6190</f>
        <v>0.05</v>
      </c>
      <c r="K6190" s="373">
        <f>'[11]Depr Exp'!K6190</f>
        <v>851.95220833333349</v>
      </c>
      <c r="L6190" s="524">
        <f>'[11]Depr Exp'!L6190</f>
        <v>0</v>
      </c>
      <c r="M6190" s="144"/>
      <c r="N6190" s="144"/>
    </row>
    <row r="6191" spans="1:14">
      <c r="A6191" s="144" t="str">
        <f>'[11]Depr Exp'!A6191</f>
        <v>E3940 GEN Tools, Colstrip 1</v>
      </c>
      <c r="B6191" s="144" t="str">
        <f>'[11]Depr Exp'!B6191</f>
        <v>E3940 GEN Tools, Colstrip 1-11</v>
      </c>
      <c r="C6191" s="144" t="str">
        <f>'[11]Depr Exp'!C6191</f>
        <v>403E</v>
      </c>
      <c r="D6191" s="144"/>
      <c r="E6191" s="282">
        <f>'[11]Depr Exp'!E6191</f>
        <v>43434</v>
      </c>
      <c r="F6191" s="523">
        <f>'[11]Depr Exp'!F6191</f>
        <v>204468.53</v>
      </c>
      <c r="G6191" s="305">
        <f>'[11]Depr Exp'!G6191</f>
        <v>0.05</v>
      </c>
      <c r="H6191" s="524">
        <f>'[11]Depr Exp'!H6191</f>
        <v>851.95</v>
      </c>
      <c r="I6191" s="523">
        <f>'[11]Depr Exp'!I6191</f>
        <v>204468.53</v>
      </c>
      <c r="J6191" s="305">
        <f>'[11]Depr Exp'!J6191</f>
        <v>0.05</v>
      </c>
      <c r="K6191" s="373">
        <f>'[11]Depr Exp'!K6191</f>
        <v>851.95220833333349</v>
      </c>
      <c r="L6191" s="524">
        <f>'[11]Depr Exp'!L6191</f>
        <v>0</v>
      </c>
      <c r="M6191" s="144"/>
      <c r="N6191" s="144"/>
    </row>
    <row r="6192" spans="1:14">
      <c r="A6192" s="144" t="str">
        <f>'[11]Depr Exp'!A6192</f>
        <v>E3940 GEN Tools, Colstrip 1</v>
      </c>
      <c r="B6192" s="144" t="str">
        <f>'[11]Depr Exp'!B6192</f>
        <v>E3940 GEN Tools, Colstrip 1-12</v>
      </c>
      <c r="C6192" s="144" t="str">
        <f>'[11]Depr Exp'!C6192</f>
        <v>403E</v>
      </c>
      <c r="D6192" s="144"/>
      <c r="E6192" s="282">
        <f>'[11]Depr Exp'!E6192</f>
        <v>43465</v>
      </c>
      <c r="F6192" s="523">
        <f>'[11]Depr Exp'!F6192</f>
        <v>204468.53</v>
      </c>
      <c r="G6192" s="305">
        <f>'[11]Depr Exp'!G6192</f>
        <v>0.05</v>
      </c>
      <c r="H6192" s="524">
        <f>'[11]Depr Exp'!H6192</f>
        <v>851.95</v>
      </c>
      <c r="I6192" s="523">
        <f>'[11]Depr Exp'!I6192</f>
        <v>204468.53</v>
      </c>
      <c r="J6192" s="305">
        <f>'[11]Depr Exp'!J6192</f>
        <v>0.05</v>
      </c>
      <c r="K6192" s="373">
        <f>'[11]Depr Exp'!K6192</f>
        <v>851.95220833333349</v>
      </c>
      <c r="L6192" s="524">
        <f>'[11]Depr Exp'!L6192</f>
        <v>0</v>
      </c>
      <c r="M6192" s="144"/>
      <c r="N6192" s="144"/>
    </row>
    <row r="6193" spans="1:14" ht="15.75" thickBot="1">
      <c r="A6193" s="159" t="str">
        <f>'[11]Depr Exp'!A6193</f>
        <v>E3940 GEN Tools, Colstrip 1 Total</v>
      </c>
      <c r="B6193" s="144">
        <f>'[11]Depr Exp'!B6193</f>
        <v>0</v>
      </c>
      <c r="C6193" s="502" t="str">
        <f>'[11]Depr Exp'!C6193</f>
        <v>EGEN</v>
      </c>
      <c r="D6193" s="144"/>
      <c r="E6193" s="281" t="str">
        <f>'[11]Depr Exp'!E6193</f>
        <v>Total</v>
      </c>
      <c r="F6193" s="141">
        <f>'[11]Depr Exp'!F6193</f>
        <v>0</v>
      </c>
      <c r="G6193" s="252">
        <f>'[11]Depr Exp'!G6193</f>
        <v>0</v>
      </c>
      <c r="H6193" s="286">
        <f>'[11]Depr Exp'!H6193</f>
        <v>10099.17</v>
      </c>
      <c r="I6193" s="141">
        <f>'[11]Depr Exp'!I6193</f>
        <v>0</v>
      </c>
      <c r="J6193" s="252">
        <f>'[11]Depr Exp'!J6193</f>
        <v>0</v>
      </c>
      <c r="K6193" s="286">
        <f>'[11]Depr Exp'!K6193</f>
        <v>10223.426500000001</v>
      </c>
      <c r="L6193" s="286">
        <f>'[11]Depr Exp'!L6193</f>
        <v>124.26</v>
      </c>
      <c r="M6193" s="144"/>
      <c r="N6193" s="144"/>
    </row>
    <row r="6194" spans="1:14" ht="13.5" thickTop="1">
      <c r="A6194" s="144" t="str">
        <f>'[11]Depr Exp'!A6194</f>
        <v>E3940 GEN Tools, Colstrip 2</v>
      </c>
      <c r="B6194" s="144" t="str">
        <f>'[11]Depr Exp'!B6194</f>
        <v>E3940 GEN Tools, Colstrip 2-1</v>
      </c>
      <c r="C6194" s="144" t="str">
        <f>'[11]Depr Exp'!C6194</f>
        <v>403E</v>
      </c>
      <c r="D6194" s="144"/>
      <c r="E6194" s="282">
        <f>'[11]Depr Exp'!E6194</f>
        <v>43131</v>
      </c>
      <c r="F6194" s="523">
        <f>'[11]Depr Exp'!F6194</f>
        <v>185351.15</v>
      </c>
      <c r="G6194" s="305">
        <f>'[11]Depr Exp'!G6194</f>
        <v>0.05</v>
      </c>
      <c r="H6194" s="524">
        <f>'[11]Depr Exp'!H6194</f>
        <v>772.3</v>
      </c>
      <c r="I6194" s="523">
        <f>'[11]Depr Exp'!I6194</f>
        <v>190851.64</v>
      </c>
      <c r="J6194" s="305">
        <f>'[11]Depr Exp'!J6194</f>
        <v>0.05</v>
      </c>
      <c r="K6194" s="373">
        <f>'[11]Depr Exp'!K6194</f>
        <v>795.21516666666673</v>
      </c>
      <c r="L6194" s="524">
        <f>'[11]Depr Exp'!L6194</f>
        <v>22.92</v>
      </c>
      <c r="M6194" s="144"/>
      <c r="N6194" s="144"/>
    </row>
    <row r="6195" spans="1:14">
      <c r="A6195" s="144" t="str">
        <f>'[11]Depr Exp'!A6195</f>
        <v>E3940 GEN Tools, Colstrip 2</v>
      </c>
      <c r="B6195" s="144" t="str">
        <f>'[11]Depr Exp'!B6195</f>
        <v>E3940 GEN Tools, Colstrip 2-2</v>
      </c>
      <c r="C6195" s="144" t="str">
        <f>'[11]Depr Exp'!C6195</f>
        <v>403E</v>
      </c>
      <c r="D6195" s="144"/>
      <c r="E6195" s="282">
        <f>'[11]Depr Exp'!E6195</f>
        <v>43159</v>
      </c>
      <c r="F6195" s="523">
        <f>'[11]Depr Exp'!F6195</f>
        <v>186473.95</v>
      </c>
      <c r="G6195" s="305">
        <f>'[11]Depr Exp'!G6195</f>
        <v>0.05</v>
      </c>
      <c r="H6195" s="524">
        <f>'[11]Depr Exp'!H6195</f>
        <v>776.97</v>
      </c>
      <c r="I6195" s="523">
        <f>'[11]Depr Exp'!I6195</f>
        <v>190851.64</v>
      </c>
      <c r="J6195" s="305">
        <f>'[11]Depr Exp'!J6195</f>
        <v>0.05</v>
      </c>
      <c r="K6195" s="373">
        <f>'[11]Depr Exp'!K6195</f>
        <v>795.21516666666673</v>
      </c>
      <c r="L6195" s="524">
        <f>'[11]Depr Exp'!L6195</f>
        <v>18.25</v>
      </c>
      <c r="M6195" s="144"/>
      <c r="N6195" s="144"/>
    </row>
    <row r="6196" spans="1:14">
      <c r="A6196" s="144" t="str">
        <f>'[11]Depr Exp'!A6196</f>
        <v>E3940 GEN Tools, Colstrip 2</v>
      </c>
      <c r="B6196" s="144" t="str">
        <f>'[11]Depr Exp'!B6196</f>
        <v>E3940 GEN Tools, Colstrip 2-3</v>
      </c>
      <c r="C6196" s="144" t="str">
        <f>'[11]Depr Exp'!C6196</f>
        <v>403E</v>
      </c>
      <c r="D6196" s="144"/>
      <c r="E6196" s="282">
        <f>'[11]Depr Exp'!E6196</f>
        <v>43190</v>
      </c>
      <c r="F6196" s="523">
        <f>'[11]Depr Exp'!F6196</f>
        <v>187413.45</v>
      </c>
      <c r="G6196" s="305">
        <f>'[11]Depr Exp'!G6196</f>
        <v>0.05</v>
      </c>
      <c r="H6196" s="524">
        <f>'[11]Depr Exp'!H6196</f>
        <v>780.89</v>
      </c>
      <c r="I6196" s="523">
        <f>'[11]Depr Exp'!I6196</f>
        <v>190851.64</v>
      </c>
      <c r="J6196" s="305">
        <f>'[11]Depr Exp'!J6196</f>
        <v>0.05</v>
      </c>
      <c r="K6196" s="373">
        <f>'[11]Depr Exp'!K6196</f>
        <v>795.21516666666673</v>
      </c>
      <c r="L6196" s="524">
        <f>'[11]Depr Exp'!L6196</f>
        <v>14.33</v>
      </c>
      <c r="M6196" s="144"/>
      <c r="N6196" s="144"/>
    </row>
    <row r="6197" spans="1:14">
      <c r="A6197" s="144" t="str">
        <f>'[11]Depr Exp'!A6197</f>
        <v>E3940 GEN Tools, Colstrip 2</v>
      </c>
      <c r="B6197" s="144" t="str">
        <f>'[11]Depr Exp'!B6197</f>
        <v>E3940 GEN Tools, Colstrip 2-4</v>
      </c>
      <c r="C6197" s="144" t="str">
        <f>'[11]Depr Exp'!C6197</f>
        <v>403E</v>
      </c>
      <c r="D6197" s="144"/>
      <c r="E6197" s="282">
        <f>'[11]Depr Exp'!E6197</f>
        <v>43220</v>
      </c>
      <c r="F6197" s="523">
        <f>'[11]Depr Exp'!F6197</f>
        <v>187851.84</v>
      </c>
      <c r="G6197" s="305">
        <f>'[11]Depr Exp'!G6197</f>
        <v>0.05</v>
      </c>
      <c r="H6197" s="524">
        <f>'[11]Depr Exp'!H6197</f>
        <v>782.72</v>
      </c>
      <c r="I6197" s="523">
        <f>'[11]Depr Exp'!I6197</f>
        <v>190851.64</v>
      </c>
      <c r="J6197" s="305">
        <f>'[11]Depr Exp'!J6197</f>
        <v>0.05</v>
      </c>
      <c r="K6197" s="373">
        <f>'[11]Depr Exp'!K6197</f>
        <v>795.21516666666673</v>
      </c>
      <c r="L6197" s="524">
        <f>'[11]Depr Exp'!L6197</f>
        <v>12.5</v>
      </c>
      <c r="M6197" s="144"/>
      <c r="N6197" s="144"/>
    </row>
    <row r="6198" spans="1:14">
      <c r="A6198" s="144" t="str">
        <f>'[11]Depr Exp'!A6198</f>
        <v>E3940 GEN Tools, Colstrip 2</v>
      </c>
      <c r="B6198" s="144" t="str">
        <f>'[11]Depr Exp'!B6198</f>
        <v>E3940 GEN Tools, Colstrip 2-5</v>
      </c>
      <c r="C6198" s="144" t="str">
        <f>'[11]Depr Exp'!C6198</f>
        <v>403E</v>
      </c>
      <c r="D6198" s="144"/>
      <c r="E6198" s="282">
        <f>'[11]Depr Exp'!E6198</f>
        <v>43251</v>
      </c>
      <c r="F6198" s="523">
        <f>'[11]Depr Exp'!F6198</f>
        <v>187851.84</v>
      </c>
      <c r="G6198" s="305">
        <f>'[11]Depr Exp'!G6198</f>
        <v>0.05</v>
      </c>
      <c r="H6198" s="524">
        <f>'[11]Depr Exp'!H6198</f>
        <v>782.72</v>
      </c>
      <c r="I6198" s="523">
        <f>'[11]Depr Exp'!I6198</f>
        <v>190851.64</v>
      </c>
      <c r="J6198" s="305">
        <f>'[11]Depr Exp'!J6198</f>
        <v>0.05</v>
      </c>
      <c r="K6198" s="373">
        <f>'[11]Depr Exp'!K6198</f>
        <v>795.21516666666673</v>
      </c>
      <c r="L6198" s="524">
        <f>'[11]Depr Exp'!L6198</f>
        <v>12.5</v>
      </c>
      <c r="M6198" s="144"/>
      <c r="N6198" s="144"/>
    </row>
    <row r="6199" spans="1:14">
      <c r="A6199" s="144" t="str">
        <f>'[11]Depr Exp'!A6199</f>
        <v>E3940 GEN Tools, Colstrip 2</v>
      </c>
      <c r="B6199" s="144" t="str">
        <f>'[11]Depr Exp'!B6199</f>
        <v>E3940 GEN Tools, Colstrip 2-6</v>
      </c>
      <c r="C6199" s="144" t="str">
        <f>'[11]Depr Exp'!C6199</f>
        <v>403E</v>
      </c>
      <c r="D6199" s="144"/>
      <c r="E6199" s="282">
        <f>'[11]Depr Exp'!E6199</f>
        <v>43281</v>
      </c>
      <c r="F6199" s="523">
        <f>'[11]Depr Exp'!F6199</f>
        <v>187851.84</v>
      </c>
      <c r="G6199" s="305">
        <f>'[11]Depr Exp'!G6199</f>
        <v>0.05</v>
      </c>
      <c r="H6199" s="524">
        <f>'[11]Depr Exp'!H6199</f>
        <v>782.72</v>
      </c>
      <c r="I6199" s="523">
        <f>'[11]Depr Exp'!I6199</f>
        <v>190851.64</v>
      </c>
      <c r="J6199" s="305">
        <f>'[11]Depr Exp'!J6199</f>
        <v>0.05</v>
      </c>
      <c r="K6199" s="373">
        <f>'[11]Depr Exp'!K6199</f>
        <v>795.21516666666673</v>
      </c>
      <c r="L6199" s="524">
        <f>'[11]Depr Exp'!L6199</f>
        <v>12.5</v>
      </c>
      <c r="M6199" s="144"/>
      <c r="N6199" s="144"/>
    </row>
    <row r="6200" spans="1:14">
      <c r="A6200" s="144" t="str">
        <f>'[11]Depr Exp'!A6200</f>
        <v>E3940 GEN Tools, Colstrip 2</v>
      </c>
      <c r="B6200" s="144" t="str">
        <f>'[11]Depr Exp'!B6200</f>
        <v>E3940 GEN Tools, Colstrip 2-7</v>
      </c>
      <c r="C6200" s="144" t="str">
        <f>'[11]Depr Exp'!C6200</f>
        <v>403E</v>
      </c>
      <c r="D6200" s="144"/>
      <c r="E6200" s="282">
        <f>'[11]Depr Exp'!E6200</f>
        <v>43312</v>
      </c>
      <c r="F6200" s="523">
        <f>'[11]Depr Exp'!F6200</f>
        <v>187851.84</v>
      </c>
      <c r="G6200" s="305">
        <f>'[11]Depr Exp'!G6200</f>
        <v>0.05</v>
      </c>
      <c r="H6200" s="524">
        <f>'[11]Depr Exp'!H6200</f>
        <v>782.72</v>
      </c>
      <c r="I6200" s="523">
        <f>'[11]Depr Exp'!I6200</f>
        <v>190851.64</v>
      </c>
      <c r="J6200" s="305">
        <f>'[11]Depr Exp'!J6200</f>
        <v>0.05</v>
      </c>
      <c r="K6200" s="373">
        <f>'[11]Depr Exp'!K6200</f>
        <v>795.21516666666673</v>
      </c>
      <c r="L6200" s="524">
        <f>'[11]Depr Exp'!L6200</f>
        <v>12.5</v>
      </c>
      <c r="M6200" s="144"/>
      <c r="N6200" s="144"/>
    </row>
    <row r="6201" spans="1:14">
      <c r="A6201" s="144" t="str">
        <f>'[11]Depr Exp'!A6201</f>
        <v>E3940 GEN Tools, Colstrip 2</v>
      </c>
      <c r="B6201" s="144" t="str">
        <f>'[11]Depr Exp'!B6201</f>
        <v>E3940 GEN Tools, Colstrip 2-8</v>
      </c>
      <c r="C6201" s="144" t="str">
        <f>'[11]Depr Exp'!C6201</f>
        <v>403E</v>
      </c>
      <c r="D6201" s="144"/>
      <c r="E6201" s="282">
        <f>'[11]Depr Exp'!E6201</f>
        <v>43343</v>
      </c>
      <c r="F6201" s="523">
        <f>'[11]Depr Exp'!F6201</f>
        <v>187851.84</v>
      </c>
      <c r="G6201" s="305">
        <f>'[11]Depr Exp'!G6201</f>
        <v>0.05</v>
      </c>
      <c r="H6201" s="524">
        <f>'[11]Depr Exp'!H6201</f>
        <v>782.72</v>
      </c>
      <c r="I6201" s="523">
        <f>'[11]Depr Exp'!I6201</f>
        <v>190851.64</v>
      </c>
      <c r="J6201" s="305">
        <f>'[11]Depr Exp'!J6201</f>
        <v>0.05</v>
      </c>
      <c r="K6201" s="373">
        <f>'[11]Depr Exp'!K6201</f>
        <v>795.21516666666673</v>
      </c>
      <c r="L6201" s="524">
        <f>'[11]Depr Exp'!L6201</f>
        <v>12.5</v>
      </c>
      <c r="M6201" s="144"/>
      <c r="N6201" s="144"/>
    </row>
    <row r="6202" spans="1:14">
      <c r="A6202" s="144" t="str">
        <f>'[11]Depr Exp'!A6202</f>
        <v>E3940 GEN Tools, Colstrip 2</v>
      </c>
      <c r="B6202" s="144" t="str">
        <f>'[11]Depr Exp'!B6202</f>
        <v>E3940 GEN Tools, Colstrip 2-9</v>
      </c>
      <c r="C6202" s="144" t="str">
        <f>'[11]Depr Exp'!C6202</f>
        <v>403E</v>
      </c>
      <c r="D6202" s="144"/>
      <c r="E6202" s="282">
        <f>'[11]Depr Exp'!E6202</f>
        <v>43373</v>
      </c>
      <c r="F6202" s="523">
        <f>'[11]Depr Exp'!F6202</f>
        <v>189351.74</v>
      </c>
      <c r="G6202" s="305">
        <f>'[11]Depr Exp'!G6202</f>
        <v>0.05</v>
      </c>
      <c r="H6202" s="524">
        <f>'[11]Depr Exp'!H6202</f>
        <v>788.97</v>
      </c>
      <c r="I6202" s="523">
        <f>'[11]Depr Exp'!I6202</f>
        <v>190851.64</v>
      </c>
      <c r="J6202" s="305">
        <f>'[11]Depr Exp'!J6202</f>
        <v>0.05</v>
      </c>
      <c r="K6202" s="373">
        <f>'[11]Depr Exp'!K6202</f>
        <v>795.21516666666673</v>
      </c>
      <c r="L6202" s="524">
        <f>'[11]Depr Exp'!L6202</f>
        <v>6.25</v>
      </c>
      <c r="M6202" s="144"/>
      <c r="N6202" s="144"/>
    </row>
    <row r="6203" spans="1:14">
      <c r="A6203" s="144" t="str">
        <f>'[11]Depr Exp'!A6203</f>
        <v>E3940 GEN Tools, Colstrip 2</v>
      </c>
      <c r="B6203" s="144" t="str">
        <f>'[11]Depr Exp'!B6203</f>
        <v>E3940 GEN Tools, Colstrip 2-10</v>
      </c>
      <c r="C6203" s="144" t="str">
        <f>'[11]Depr Exp'!C6203</f>
        <v>403E</v>
      </c>
      <c r="D6203" s="144"/>
      <c r="E6203" s="282">
        <f>'[11]Depr Exp'!E6203</f>
        <v>43404</v>
      </c>
      <c r="F6203" s="523">
        <f>'[11]Depr Exp'!F6203</f>
        <v>190851.64</v>
      </c>
      <c r="G6203" s="305">
        <f>'[11]Depr Exp'!G6203</f>
        <v>0.05</v>
      </c>
      <c r="H6203" s="524">
        <f>'[11]Depr Exp'!H6203</f>
        <v>795.22</v>
      </c>
      <c r="I6203" s="523">
        <f>'[11]Depr Exp'!I6203</f>
        <v>190851.64</v>
      </c>
      <c r="J6203" s="305">
        <f>'[11]Depr Exp'!J6203</f>
        <v>0.05</v>
      </c>
      <c r="K6203" s="373">
        <f>'[11]Depr Exp'!K6203</f>
        <v>795.21516666666673</v>
      </c>
      <c r="L6203" s="524">
        <f>'[11]Depr Exp'!L6203</f>
        <v>0</v>
      </c>
      <c r="M6203" s="144"/>
      <c r="N6203" s="144"/>
    </row>
    <row r="6204" spans="1:14">
      <c r="A6204" s="144" t="str">
        <f>'[11]Depr Exp'!A6204</f>
        <v>E3940 GEN Tools, Colstrip 2</v>
      </c>
      <c r="B6204" s="144" t="str">
        <f>'[11]Depr Exp'!B6204</f>
        <v>E3940 GEN Tools, Colstrip 2-11</v>
      </c>
      <c r="C6204" s="144" t="str">
        <f>'[11]Depr Exp'!C6204</f>
        <v>403E</v>
      </c>
      <c r="D6204" s="144"/>
      <c r="E6204" s="282">
        <f>'[11]Depr Exp'!E6204</f>
        <v>43434</v>
      </c>
      <c r="F6204" s="523">
        <f>'[11]Depr Exp'!F6204</f>
        <v>190851.64</v>
      </c>
      <c r="G6204" s="305">
        <f>'[11]Depr Exp'!G6204</f>
        <v>0.05</v>
      </c>
      <c r="H6204" s="524">
        <f>'[11]Depr Exp'!H6204</f>
        <v>795.22</v>
      </c>
      <c r="I6204" s="523">
        <f>'[11]Depr Exp'!I6204</f>
        <v>190851.64</v>
      </c>
      <c r="J6204" s="305">
        <f>'[11]Depr Exp'!J6204</f>
        <v>0.05</v>
      </c>
      <c r="K6204" s="373">
        <f>'[11]Depr Exp'!K6204</f>
        <v>795.21516666666673</v>
      </c>
      <c r="L6204" s="524">
        <f>'[11]Depr Exp'!L6204</f>
        <v>0</v>
      </c>
      <c r="M6204" s="144"/>
      <c r="N6204" s="144"/>
    </row>
    <row r="6205" spans="1:14">
      <c r="A6205" s="144" t="str">
        <f>'[11]Depr Exp'!A6205</f>
        <v>E3940 GEN Tools, Colstrip 2</v>
      </c>
      <c r="B6205" s="144" t="str">
        <f>'[11]Depr Exp'!B6205</f>
        <v>E3940 GEN Tools, Colstrip 2-12</v>
      </c>
      <c r="C6205" s="144" t="str">
        <f>'[11]Depr Exp'!C6205</f>
        <v>403E</v>
      </c>
      <c r="D6205" s="144"/>
      <c r="E6205" s="282">
        <f>'[11]Depr Exp'!E6205</f>
        <v>43465</v>
      </c>
      <c r="F6205" s="523">
        <f>'[11]Depr Exp'!F6205</f>
        <v>190851.64</v>
      </c>
      <c r="G6205" s="305">
        <f>'[11]Depr Exp'!G6205</f>
        <v>0.05</v>
      </c>
      <c r="H6205" s="524">
        <f>'[11]Depr Exp'!H6205</f>
        <v>795.22</v>
      </c>
      <c r="I6205" s="523">
        <f>'[11]Depr Exp'!I6205</f>
        <v>190851.64</v>
      </c>
      <c r="J6205" s="305">
        <f>'[11]Depr Exp'!J6205</f>
        <v>0.05</v>
      </c>
      <c r="K6205" s="373">
        <f>'[11]Depr Exp'!K6205</f>
        <v>795.21516666666673</v>
      </c>
      <c r="L6205" s="524">
        <f>'[11]Depr Exp'!L6205</f>
        <v>0</v>
      </c>
      <c r="M6205" s="144"/>
      <c r="N6205" s="144"/>
    </row>
    <row r="6206" spans="1:14" ht="15.75" thickBot="1">
      <c r="A6206" s="159" t="str">
        <f>'[11]Depr Exp'!A6206</f>
        <v>E3940 GEN Tools, Colstrip 2 Total</v>
      </c>
      <c r="B6206" s="144">
        <f>'[11]Depr Exp'!B6206</f>
        <v>0</v>
      </c>
      <c r="C6206" s="502" t="str">
        <f>'[11]Depr Exp'!C6206</f>
        <v>EGEN</v>
      </c>
      <c r="D6206" s="144"/>
      <c r="E6206" s="281" t="str">
        <f>'[11]Depr Exp'!E6206</f>
        <v>Total</v>
      </c>
      <c r="F6206" s="141">
        <f>'[11]Depr Exp'!F6206</f>
        <v>0</v>
      </c>
      <c r="G6206" s="252">
        <f>'[11]Depr Exp'!G6206</f>
        <v>0</v>
      </c>
      <c r="H6206" s="286">
        <f>'[11]Depr Exp'!H6206</f>
        <v>9418.3900000000012</v>
      </c>
      <c r="I6206" s="141">
        <f>'[11]Depr Exp'!I6206</f>
        <v>0</v>
      </c>
      <c r="J6206" s="252">
        <f>'[11]Depr Exp'!J6206</f>
        <v>0</v>
      </c>
      <c r="K6206" s="286">
        <f>'[11]Depr Exp'!K6206</f>
        <v>9542.5820000000003</v>
      </c>
      <c r="L6206" s="286">
        <f>'[11]Depr Exp'!L6206</f>
        <v>124.19</v>
      </c>
      <c r="M6206" s="144"/>
      <c r="N6206" s="144"/>
    </row>
    <row r="6207" spans="1:14" ht="13.5" thickTop="1">
      <c r="A6207" s="144" t="str">
        <f>'[11]Depr Exp'!A6207</f>
        <v>E3940 GEN Tools, Colstrip 3</v>
      </c>
      <c r="B6207" s="144" t="str">
        <f>'[11]Depr Exp'!B6207</f>
        <v>E3940 GEN Tools, Colstrip 3-1</v>
      </c>
      <c r="C6207" s="144" t="str">
        <f>'[11]Depr Exp'!C6207</f>
        <v>403E</v>
      </c>
      <c r="D6207" s="144"/>
      <c r="E6207" s="282">
        <f>'[11]Depr Exp'!E6207</f>
        <v>43131</v>
      </c>
      <c r="F6207" s="523">
        <f>'[11]Depr Exp'!F6207</f>
        <v>143812.38</v>
      </c>
      <c r="G6207" s="305">
        <f>'[11]Depr Exp'!G6207</f>
        <v>0.05</v>
      </c>
      <c r="H6207" s="524">
        <f>'[11]Depr Exp'!H6207</f>
        <v>599.22</v>
      </c>
      <c r="I6207" s="523">
        <f>'[11]Depr Exp'!I6207</f>
        <v>147012.28</v>
      </c>
      <c r="J6207" s="305">
        <f>'[11]Depr Exp'!J6207</f>
        <v>0.05</v>
      </c>
      <c r="K6207" s="373">
        <f>'[11]Depr Exp'!K6207</f>
        <v>612.55116666666675</v>
      </c>
      <c r="L6207" s="524">
        <f>'[11]Depr Exp'!L6207</f>
        <v>13.33</v>
      </c>
      <c r="M6207" s="144"/>
      <c r="N6207" s="144"/>
    </row>
    <row r="6208" spans="1:14">
      <c r="A6208" s="144" t="str">
        <f>'[11]Depr Exp'!A6208</f>
        <v>E3940 GEN Tools, Colstrip 3</v>
      </c>
      <c r="B6208" s="144" t="str">
        <f>'[11]Depr Exp'!B6208</f>
        <v>E3940 GEN Tools, Colstrip 3-2</v>
      </c>
      <c r="C6208" s="144" t="str">
        <f>'[11]Depr Exp'!C6208</f>
        <v>403E</v>
      </c>
      <c r="D6208" s="144"/>
      <c r="E6208" s="282">
        <f>'[11]Depr Exp'!E6208</f>
        <v>43159</v>
      </c>
      <c r="F6208" s="523">
        <f>'[11]Depr Exp'!F6208</f>
        <v>144563.95000000001</v>
      </c>
      <c r="G6208" s="305">
        <f>'[11]Depr Exp'!G6208</f>
        <v>0.05</v>
      </c>
      <c r="H6208" s="524">
        <f>'[11]Depr Exp'!H6208</f>
        <v>602.35</v>
      </c>
      <c r="I6208" s="523">
        <f>'[11]Depr Exp'!I6208</f>
        <v>147012.28</v>
      </c>
      <c r="J6208" s="305">
        <f>'[11]Depr Exp'!J6208</f>
        <v>0.05</v>
      </c>
      <c r="K6208" s="373">
        <f>'[11]Depr Exp'!K6208</f>
        <v>612.55116666666675</v>
      </c>
      <c r="L6208" s="524">
        <f>'[11]Depr Exp'!L6208</f>
        <v>10.199999999999999</v>
      </c>
      <c r="M6208" s="144"/>
      <c r="N6208" s="144"/>
    </row>
    <row r="6209" spans="1:14">
      <c r="A6209" s="144" t="str">
        <f>'[11]Depr Exp'!A6209</f>
        <v>E3940 GEN Tools, Colstrip 3</v>
      </c>
      <c r="B6209" s="144" t="str">
        <f>'[11]Depr Exp'!B6209</f>
        <v>E3940 GEN Tools, Colstrip 3-3</v>
      </c>
      <c r="C6209" s="144" t="str">
        <f>'[11]Depr Exp'!C6209</f>
        <v>403E</v>
      </c>
      <c r="D6209" s="144"/>
      <c r="E6209" s="282">
        <f>'[11]Depr Exp'!E6209</f>
        <v>43190</v>
      </c>
      <c r="F6209" s="523">
        <f>'[11]Depr Exp'!F6209</f>
        <v>145210.53</v>
      </c>
      <c r="G6209" s="305">
        <f>'[11]Depr Exp'!G6209</f>
        <v>0.05</v>
      </c>
      <c r="H6209" s="524">
        <f>'[11]Depr Exp'!H6209</f>
        <v>605.04</v>
      </c>
      <c r="I6209" s="523">
        <f>'[11]Depr Exp'!I6209</f>
        <v>147012.28</v>
      </c>
      <c r="J6209" s="305">
        <f>'[11]Depr Exp'!J6209</f>
        <v>0.05</v>
      </c>
      <c r="K6209" s="373">
        <f>'[11]Depr Exp'!K6209</f>
        <v>612.55116666666675</v>
      </c>
      <c r="L6209" s="524">
        <f>'[11]Depr Exp'!L6209</f>
        <v>7.51</v>
      </c>
      <c r="M6209" s="144"/>
      <c r="N6209" s="144"/>
    </row>
    <row r="6210" spans="1:14">
      <c r="A6210" s="144" t="str">
        <f>'[11]Depr Exp'!A6210</f>
        <v>E3940 GEN Tools, Colstrip 3</v>
      </c>
      <c r="B6210" s="144" t="str">
        <f>'[11]Depr Exp'!B6210</f>
        <v>E3940 GEN Tools, Colstrip 3-4</v>
      </c>
      <c r="C6210" s="144" t="str">
        <f>'[11]Depr Exp'!C6210</f>
        <v>403E</v>
      </c>
      <c r="D6210" s="144"/>
      <c r="E6210" s="282">
        <f>'[11]Depr Exp'!E6210</f>
        <v>43220</v>
      </c>
      <c r="F6210" s="523">
        <f>'[11]Depr Exp'!F6210</f>
        <v>145512.24</v>
      </c>
      <c r="G6210" s="305">
        <f>'[11]Depr Exp'!G6210</f>
        <v>0.05</v>
      </c>
      <c r="H6210" s="524">
        <f>'[11]Depr Exp'!H6210</f>
        <v>606.29999999999995</v>
      </c>
      <c r="I6210" s="523">
        <f>'[11]Depr Exp'!I6210</f>
        <v>147012.28</v>
      </c>
      <c r="J6210" s="305">
        <f>'[11]Depr Exp'!J6210</f>
        <v>0.05</v>
      </c>
      <c r="K6210" s="373">
        <f>'[11]Depr Exp'!K6210</f>
        <v>612.55116666666675</v>
      </c>
      <c r="L6210" s="524">
        <f>'[11]Depr Exp'!L6210</f>
        <v>6.25</v>
      </c>
      <c r="M6210" s="144"/>
      <c r="N6210" s="144"/>
    </row>
    <row r="6211" spans="1:14">
      <c r="A6211" s="144" t="str">
        <f>'[11]Depr Exp'!A6211</f>
        <v>E3940 GEN Tools, Colstrip 3</v>
      </c>
      <c r="B6211" s="144" t="str">
        <f>'[11]Depr Exp'!B6211</f>
        <v>E3940 GEN Tools, Colstrip 3-5</v>
      </c>
      <c r="C6211" s="144" t="str">
        <f>'[11]Depr Exp'!C6211</f>
        <v>403E</v>
      </c>
      <c r="D6211" s="144"/>
      <c r="E6211" s="282">
        <f>'[11]Depr Exp'!E6211</f>
        <v>43251</v>
      </c>
      <c r="F6211" s="523">
        <f>'[11]Depr Exp'!F6211</f>
        <v>145512.24</v>
      </c>
      <c r="G6211" s="305">
        <f>'[11]Depr Exp'!G6211</f>
        <v>0.05</v>
      </c>
      <c r="H6211" s="524">
        <f>'[11]Depr Exp'!H6211</f>
        <v>606.29999999999995</v>
      </c>
      <c r="I6211" s="523">
        <f>'[11]Depr Exp'!I6211</f>
        <v>147012.28</v>
      </c>
      <c r="J6211" s="305">
        <f>'[11]Depr Exp'!J6211</f>
        <v>0.05</v>
      </c>
      <c r="K6211" s="373">
        <f>'[11]Depr Exp'!K6211</f>
        <v>612.55116666666675</v>
      </c>
      <c r="L6211" s="524">
        <f>'[11]Depr Exp'!L6211</f>
        <v>6.25</v>
      </c>
      <c r="M6211" s="144"/>
      <c r="N6211" s="144"/>
    </row>
    <row r="6212" spans="1:14">
      <c r="A6212" s="144" t="str">
        <f>'[11]Depr Exp'!A6212</f>
        <v>E3940 GEN Tools, Colstrip 3</v>
      </c>
      <c r="B6212" s="144" t="str">
        <f>'[11]Depr Exp'!B6212</f>
        <v>E3940 GEN Tools, Colstrip 3-6</v>
      </c>
      <c r="C6212" s="144" t="str">
        <f>'[11]Depr Exp'!C6212</f>
        <v>403E</v>
      </c>
      <c r="D6212" s="144"/>
      <c r="E6212" s="282">
        <f>'[11]Depr Exp'!E6212</f>
        <v>43281</v>
      </c>
      <c r="F6212" s="523">
        <f>'[11]Depr Exp'!F6212</f>
        <v>145512.24</v>
      </c>
      <c r="G6212" s="305">
        <f>'[11]Depr Exp'!G6212</f>
        <v>0.05</v>
      </c>
      <c r="H6212" s="524">
        <f>'[11]Depr Exp'!H6212</f>
        <v>606.29999999999995</v>
      </c>
      <c r="I6212" s="523">
        <f>'[11]Depr Exp'!I6212</f>
        <v>147012.28</v>
      </c>
      <c r="J6212" s="305">
        <f>'[11]Depr Exp'!J6212</f>
        <v>0.05</v>
      </c>
      <c r="K6212" s="373">
        <f>'[11]Depr Exp'!K6212</f>
        <v>612.55116666666675</v>
      </c>
      <c r="L6212" s="524">
        <f>'[11]Depr Exp'!L6212</f>
        <v>6.25</v>
      </c>
      <c r="M6212" s="144"/>
      <c r="N6212" s="144"/>
    </row>
    <row r="6213" spans="1:14">
      <c r="A6213" s="144" t="str">
        <f>'[11]Depr Exp'!A6213</f>
        <v>E3940 GEN Tools, Colstrip 3</v>
      </c>
      <c r="B6213" s="144" t="str">
        <f>'[11]Depr Exp'!B6213</f>
        <v>E3940 GEN Tools, Colstrip 3-7</v>
      </c>
      <c r="C6213" s="144" t="str">
        <f>'[11]Depr Exp'!C6213</f>
        <v>403E</v>
      </c>
      <c r="D6213" s="144"/>
      <c r="E6213" s="282">
        <f>'[11]Depr Exp'!E6213</f>
        <v>43312</v>
      </c>
      <c r="F6213" s="523">
        <f>'[11]Depr Exp'!F6213</f>
        <v>145512.24</v>
      </c>
      <c r="G6213" s="305">
        <f>'[11]Depr Exp'!G6213</f>
        <v>0.05</v>
      </c>
      <c r="H6213" s="524">
        <f>'[11]Depr Exp'!H6213</f>
        <v>606.29999999999995</v>
      </c>
      <c r="I6213" s="523">
        <f>'[11]Depr Exp'!I6213</f>
        <v>147012.28</v>
      </c>
      <c r="J6213" s="305">
        <f>'[11]Depr Exp'!J6213</f>
        <v>0.05</v>
      </c>
      <c r="K6213" s="373">
        <f>'[11]Depr Exp'!K6213</f>
        <v>612.55116666666675</v>
      </c>
      <c r="L6213" s="524">
        <f>'[11]Depr Exp'!L6213</f>
        <v>6.25</v>
      </c>
      <c r="M6213" s="144"/>
      <c r="N6213" s="144"/>
    </row>
    <row r="6214" spans="1:14">
      <c r="A6214" s="144" t="str">
        <f>'[11]Depr Exp'!A6214</f>
        <v>E3940 GEN Tools, Colstrip 3</v>
      </c>
      <c r="B6214" s="144" t="str">
        <f>'[11]Depr Exp'!B6214</f>
        <v>E3940 GEN Tools, Colstrip 3-8</v>
      </c>
      <c r="C6214" s="144" t="str">
        <f>'[11]Depr Exp'!C6214</f>
        <v>403E</v>
      </c>
      <c r="D6214" s="144"/>
      <c r="E6214" s="282">
        <f>'[11]Depr Exp'!E6214</f>
        <v>43343</v>
      </c>
      <c r="F6214" s="523">
        <f>'[11]Depr Exp'!F6214</f>
        <v>146118.95000000001</v>
      </c>
      <c r="G6214" s="305">
        <f>'[11]Depr Exp'!G6214</f>
        <v>0.05</v>
      </c>
      <c r="H6214" s="524">
        <f>'[11]Depr Exp'!H6214</f>
        <v>608.83000000000004</v>
      </c>
      <c r="I6214" s="523">
        <f>'[11]Depr Exp'!I6214</f>
        <v>147012.28</v>
      </c>
      <c r="J6214" s="305">
        <f>'[11]Depr Exp'!J6214</f>
        <v>0.05</v>
      </c>
      <c r="K6214" s="373">
        <f>'[11]Depr Exp'!K6214</f>
        <v>612.55116666666675</v>
      </c>
      <c r="L6214" s="524">
        <f>'[11]Depr Exp'!L6214</f>
        <v>3.72</v>
      </c>
      <c r="M6214" s="144"/>
      <c r="N6214" s="144"/>
    </row>
    <row r="6215" spans="1:14">
      <c r="A6215" s="144" t="str">
        <f>'[11]Depr Exp'!A6215</f>
        <v>E3940 GEN Tools, Colstrip 3</v>
      </c>
      <c r="B6215" s="144" t="str">
        <f>'[11]Depr Exp'!B6215</f>
        <v>E3940 GEN Tools, Colstrip 3-9</v>
      </c>
      <c r="C6215" s="144" t="str">
        <f>'[11]Depr Exp'!C6215</f>
        <v>403E</v>
      </c>
      <c r="D6215" s="144"/>
      <c r="E6215" s="282">
        <f>'[11]Depr Exp'!E6215</f>
        <v>43373</v>
      </c>
      <c r="F6215" s="523">
        <f>'[11]Depr Exp'!F6215</f>
        <v>146868.97</v>
      </c>
      <c r="G6215" s="305">
        <f>'[11]Depr Exp'!G6215</f>
        <v>0.05</v>
      </c>
      <c r="H6215" s="524">
        <f>'[11]Depr Exp'!H6215</f>
        <v>611.95000000000005</v>
      </c>
      <c r="I6215" s="523">
        <f>'[11]Depr Exp'!I6215</f>
        <v>147012.28</v>
      </c>
      <c r="J6215" s="305">
        <f>'[11]Depr Exp'!J6215</f>
        <v>0.05</v>
      </c>
      <c r="K6215" s="373">
        <f>'[11]Depr Exp'!K6215</f>
        <v>612.55116666666675</v>
      </c>
      <c r="L6215" s="524">
        <f>'[11]Depr Exp'!L6215</f>
        <v>0.6</v>
      </c>
      <c r="M6215" s="144"/>
      <c r="N6215" s="144"/>
    </row>
    <row r="6216" spans="1:14">
      <c r="A6216" s="144" t="str">
        <f>'[11]Depr Exp'!A6216</f>
        <v>E3940 GEN Tools, Colstrip 3</v>
      </c>
      <c r="B6216" s="144" t="str">
        <f>'[11]Depr Exp'!B6216</f>
        <v>E3940 GEN Tools, Colstrip 3-10</v>
      </c>
      <c r="C6216" s="144" t="str">
        <f>'[11]Depr Exp'!C6216</f>
        <v>403E</v>
      </c>
      <c r="D6216" s="144"/>
      <c r="E6216" s="282">
        <f>'[11]Depr Exp'!E6216</f>
        <v>43404</v>
      </c>
      <c r="F6216" s="523">
        <f>'[11]Depr Exp'!F6216</f>
        <v>147012.28</v>
      </c>
      <c r="G6216" s="305">
        <f>'[11]Depr Exp'!G6216</f>
        <v>0.05</v>
      </c>
      <c r="H6216" s="524">
        <f>'[11]Depr Exp'!H6216</f>
        <v>612.54999999999995</v>
      </c>
      <c r="I6216" s="523">
        <f>'[11]Depr Exp'!I6216</f>
        <v>147012.28</v>
      </c>
      <c r="J6216" s="305">
        <f>'[11]Depr Exp'!J6216</f>
        <v>0.05</v>
      </c>
      <c r="K6216" s="373">
        <f>'[11]Depr Exp'!K6216</f>
        <v>612.55116666666675</v>
      </c>
      <c r="L6216" s="524">
        <f>'[11]Depr Exp'!L6216</f>
        <v>0</v>
      </c>
      <c r="M6216" s="144"/>
      <c r="N6216" s="144"/>
    </row>
    <row r="6217" spans="1:14">
      <c r="A6217" s="144" t="str">
        <f>'[11]Depr Exp'!A6217</f>
        <v>E3940 GEN Tools, Colstrip 3</v>
      </c>
      <c r="B6217" s="144" t="str">
        <f>'[11]Depr Exp'!B6217</f>
        <v>E3940 GEN Tools, Colstrip 3-11</v>
      </c>
      <c r="C6217" s="144" t="str">
        <f>'[11]Depr Exp'!C6217</f>
        <v>403E</v>
      </c>
      <c r="D6217" s="144"/>
      <c r="E6217" s="282">
        <f>'[11]Depr Exp'!E6217</f>
        <v>43434</v>
      </c>
      <c r="F6217" s="523">
        <f>'[11]Depr Exp'!F6217</f>
        <v>147012.28</v>
      </c>
      <c r="G6217" s="305">
        <f>'[11]Depr Exp'!G6217</f>
        <v>0.05</v>
      </c>
      <c r="H6217" s="524">
        <f>'[11]Depr Exp'!H6217</f>
        <v>612.54999999999995</v>
      </c>
      <c r="I6217" s="523">
        <f>'[11]Depr Exp'!I6217</f>
        <v>147012.28</v>
      </c>
      <c r="J6217" s="305">
        <f>'[11]Depr Exp'!J6217</f>
        <v>0.05</v>
      </c>
      <c r="K6217" s="373">
        <f>'[11]Depr Exp'!K6217</f>
        <v>612.55116666666675</v>
      </c>
      <c r="L6217" s="524">
        <f>'[11]Depr Exp'!L6217</f>
        <v>0</v>
      </c>
      <c r="M6217" s="144"/>
      <c r="N6217" s="144"/>
    </row>
    <row r="6218" spans="1:14">
      <c r="A6218" s="144" t="str">
        <f>'[11]Depr Exp'!A6218</f>
        <v>E3940 GEN Tools, Colstrip 3</v>
      </c>
      <c r="B6218" s="144" t="str">
        <f>'[11]Depr Exp'!B6218</f>
        <v>E3940 GEN Tools, Colstrip 3-12</v>
      </c>
      <c r="C6218" s="144" t="str">
        <f>'[11]Depr Exp'!C6218</f>
        <v>403E</v>
      </c>
      <c r="D6218" s="144"/>
      <c r="E6218" s="282">
        <f>'[11]Depr Exp'!E6218</f>
        <v>43465</v>
      </c>
      <c r="F6218" s="523">
        <f>'[11]Depr Exp'!F6218</f>
        <v>147012.28</v>
      </c>
      <c r="G6218" s="305">
        <f>'[11]Depr Exp'!G6218</f>
        <v>0.05</v>
      </c>
      <c r="H6218" s="524">
        <f>'[11]Depr Exp'!H6218</f>
        <v>612.54999999999995</v>
      </c>
      <c r="I6218" s="523">
        <f>'[11]Depr Exp'!I6218</f>
        <v>147012.28</v>
      </c>
      <c r="J6218" s="305">
        <f>'[11]Depr Exp'!J6218</f>
        <v>0.05</v>
      </c>
      <c r="K6218" s="373">
        <f>'[11]Depr Exp'!K6218</f>
        <v>612.55116666666675</v>
      </c>
      <c r="L6218" s="524">
        <f>'[11]Depr Exp'!L6218</f>
        <v>0</v>
      </c>
      <c r="M6218" s="144"/>
      <c r="N6218" s="144"/>
    </row>
    <row r="6219" spans="1:14" ht="15.75" thickBot="1">
      <c r="A6219" s="159" t="str">
        <f>'[11]Depr Exp'!A6219</f>
        <v>E3940 GEN Tools, Colstrip 3 Total</v>
      </c>
      <c r="B6219" s="144">
        <f>'[11]Depr Exp'!B6219</f>
        <v>0</v>
      </c>
      <c r="C6219" s="502" t="str">
        <f>'[11]Depr Exp'!C6219</f>
        <v>EGEN</v>
      </c>
      <c r="D6219" s="144"/>
      <c r="E6219" s="281" t="str">
        <f>'[11]Depr Exp'!E6219</f>
        <v>Total</v>
      </c>
      <c r="F6219" s="141">
        <f>'[11]Depr Exp'!F6219</f>
        <v>0</v>
      </c>
      <c r="G6219" s="252">
        <f>'[11]Depr Exp'!G6219</f>
        <v>0</v>
      </c>
      <c r="H6219" s="286">
        <f>'[11]Depr Exp'!H6219</f>
        <v>7290.2400000000007</v>
      </c>
      <c r="I6219" s="141">
        <f>'[11]Depr Exp'!I6219</f>
        <v>0</v>
      </c>
      <c r="J6219" s="252">
        <f>'[11]Depr Exp'!J6219</f>
        <v>0</v>
      </c>
      <c r="K6219" s="286">
        <f>'[11]Depr Exp'!K6219</f>
        <v>7350.6140000000023</v>
      </c>
      <c r="L6219" s="286">
        <f>'[11]Depr Exp'!L6219</f>
        <v>60.37</v>
      </c>
      <c r="M6219" s="144"/>
      <c r="N6219" s="144"/>
    </row>
    <row r="6220" spans="1:14" ht="13.5" thickTop="1">
      <c r="A6220" s="144" t="str">
        <f>'[11]Depr Exp'!A6220</f>
        <v>E3940 GEN Tools, Colstrip 4</v>
      </c>
      <c r="B6220" s="144" t="str">
        <f>'[11]Depr Exp'!B6220</f>
        <v>E3940 GEN Tools, Colstrip 4-1</v>
      </c>
      <c r="C6220" s="144" t="str">
        <f>'[11]Depr Exp'!C6220</f>
        <v>403E</v>
      </c>
      <c r="D6220" s="144"/>
      <c r="E6220" s="282">
        <f>'[11]Depr Exp'!E6220</f>
        <v>43131</v>
      </c>
      <c r="F6220" s="523">
        <f>'[11]Depr Exp'!F6220</f>
        <v>137034.45000000001</v>
      </c>
      <c r="G6220" s="305">
        <f>'[11]Depr Exp'!G6220</f>
        <v>0.05</v>
      </c>
      <c r="H6220" s="524">
        <f>'[11]Depr Exp'!H6220</f>
        <v>570.98</v>
      </c>
      <c r="I6220" s="523">
        <f>'[11]Depr Exp'!I6220</f>
        <v>140234.32</v>
      </c>
      <c r="J6220" s="305">
        <f>'[11]Depr Exp'!J6220</f>
        <v>0.05</v>
      </c>
      <c r="K6220" s="373">
        <f>'[11]Depr Exp'!K6220</f>
        <v>584.30966666666666</v>
      </c>
      <c r="L6220" s="524">
        <f>'[11]Depr Exp'!L6220</f>
        <v>13.33</v>
      </c>
      <c r="M6220" s="144"/>
      <c r="N6220" s="144"/>
    </row>
    <row r="6221" spans="1:14">
      <c r="A6221" s="144" t="str">
        <f>'[11]Depr Exp'!A6221</f>
        <v>E3940 GEN Tools, Colstrip 4</v>
      </c>
      <c r="B6221" s="144" t="str">
        <f>'[11]Depr Exp'!B6221</f>
        <v>E3940 GEN Tools, Colstrip 4-2</v>
      </c>
      <c r="C6221" s="144" t="str">
        <f>'[11]Depr Exp'!C6221</f>
        <v>403E</v>
      </c>
      <c r="D6221" s="144"/>
      <c r="E6221" s="282">
        <f>'[11]Depr Exp'!E6221</f>
        <v>43159</v>
      </c>
      <c r="F6221" s="523">
        <f>'[11]Depr Exp'!F6221</f>
        <v>137786.01999999999</v>
      </c>
      <c r="G6221" s="305">
        <f>'[11]Depr Exp'!G6221</f>
        <v>0.05</v>
      </c>
      <c r="H6221" s="524">
        <f>'[11]Depr Exp'!H6221</f>
        <v>574.11</v>
      </c>
      <c r="I6221" s="523">
        <f>'[11]Depr Exp'!I6221</f>
        <v>140234.32</v>
      </c>
      <c r="J6221" s="305">
        <f>'[11]Depr Exp'!J6221</f>
        <v>0.05</v>
      </c>
      <c r="K6221" s="373">
        <f>'[11]Depr Exp'!K6221</f>
        <v>584.30966666666666</v>
      </c>
      <c r="L6221" s="524">
        <f>'[11]Depr Exp'!L6221</f>
        <v>10.199999999999999</v>
      </c>
      <c r="M6221" s="144"/>
      <c r="N6221" s="144"/>
    </row>
    <row r="6222" spans="1:14">
      <c r="A6222" s="144" t="str">
        <f>'[11]Depr Exp'!A6222</f>
        <v>E3940 GEN Tools, Colstrip 4</v>
      </c>
      <c r="B6222" s="144" t="str">
        <f>'[11]Depr Exp'!B6222</f>
        <v>E3940 GEN Tools, Colstrip 4-3</v>
      </c>
      <c r="C6222" s="144" t="str">
        <f>'[11]Depr Exp'!C6222</f>
        <v>403E</v>
      </c>
      <c r="D6222" s="144"/>
      <c r="E6222" s="282">
        <f>'[11]Depr Exp'!E6222</f>
        <v>43190</v>
      </c>
      <c r="F6222" s="523">
        <f>'[11]Depr Exp'!F6222</f>
        <v>138432.59</v>
      </c>
      <c r="G6222" s="305">
        <f>'[11]Depr Exp'!G6222</f>
        <v>0.05</v>
      </c>
      <c r="H6222" s="524">
        <f>'[11]Depr Exp'!H6222</f>
        <v>576.79999999999995</v>
      </c>
      <c r="I6222" s="523">
        <f>'[11]Depr Exp'!I6222</f>
        <v>140234.32</v>
      </c>
      <c r="J6222" s="305">
        <f>'[11]Depr Exp'!J6222</f>
        <v>0.05</v>
      </c>
      <c r="K6222" s="373">
        <f>'[11]Depr Exp'!K6222</f>
        <v>584.30966666666666</v>
      </c>
      <c r="L6222" s="524">
        <f>'[11]Depr Exp'!L6222</f>
        <v>7.51</v>
      </c>
      <c r="M6222" s="144"/>
      <c r="N6222" s="144"/>
    </row>
    <row r="6223" spans="1:14">
      <c r="A6223" s="144" t="str">
        <f>'[11]Depr Exp'!A6223</f>
        <v>E3940 GEN Tools, Colstrip 4</v>
      </c>
      <c r="B6223" s="144" t="str">
        <f>'[11]Depr Exp'!B6223</f>
        <v>E3940 GEN Tools, Colstrip 4-4</v>
      </c>
      <c r="C6223" s="144" t="str">
        <f>'[11]Depr Exp'!C6223</f>
        <v>403E</v>
      </c>
      <c r="D6223" s="144"/>
      <c r="E6223" s="282">
        <f>'[11]Depr Exp'!E6223</f>
        <v>43220</v>
      </c>
      <c r="F6223" s="523">
        <f>'[11]Depr Exp'!F6223</f>
        <v>138734.28</v>
      </c>
      <c r="G6223" s="305">
        <f>'[11]Depr Exp'!G6223</f>
        <v>0.05</v>
      </c>
      <c r="H6223" s="524">
        <f>'[11]Depr Exp'!H6223</f>
        <v>578.05999999999995</v>
      </c>
      <c r="I6223" s="523">
        <f>'[11]Depr Exp'!I6223</f>
        <v>140234.32</v>
      </c>
      <c r="J6223" s="305">
        <f>'[11]Depr Exp'!J6223</f>
        <v>0.05</v>
      </c>
      <c r="K6223" s="373">
        <f>'[11]Depr Exp'!K6223</f>
        <v>584.30966666666666</v>
      </c>
      <c r="L6223" s="524">
        <f>'[11]Depr Exp'!L6223</f>
        <v>6.25</v>
      </c>
      <c r="M6223" s="144"/>
      <c r="N6223" s="144"/>
    </row>
    <row r="6224" spans="1:14">
      <c r="A6224" s="144" t="str">
        <f>'[11]Depr Exp'!A6224</f>
        <v>E3940 GEN Tools, Colstrip 4</v>
      </c>
      <c r="B6224" s="144" t="str">
        <f>'[11]Depr Exp'!B6224</f>
        <v>E3940 GEN Tools, Colstrip 4-5</v>
      </c>
      <c r="C6224" s="144" t="str">
        <f>'[11]Depr Exp'!C6224</f>
        <v>403E</v>
      </c>
      <c r="D6224" s="144"/>
      <c r="E6224" s="282">
        <f>'[11]Depr Exp'!E6224</f>
        <v>43251</v>
      </c>
      <c r="F6224" s="523">
        <f>'[11]Depr Exp'!F6224</f>
        <v>138734.28</v>
      </c>
      <c r="G6224" s="305">
        <f>'[11]Depr Exp'!G6224</f>
        <v>0.05</v>
      </c>
      <c r="H6224" s="524">
        <f>'[11]Depr Exp'!H6224</f>
        <v>578.05999999999995</v>
      </c>
      <c r="I6224" s="523">
        <f>'[11]Depr Exp'!I6224</f>
        <v>140234.32</v>
      </c>
      <c r="J6224" s="305">
        <f>'[11]Depr Exp'!J6224</f>
        <v>0.05</v>
      </c>
      <c r="K6224" s="373">
        <f>'[11]Depr Exp'!K6224</f>
        <v>584.30966666666666</v>
      </c>
      <c r="L6224" s="524">
        <f>'[11]Depr Exp'!L6224</f>
        <v>6.25</v>
      </c>
      <c r="M6224" s="144"/>
      <c r="N6224" s="144"/>
    </row>
    <row r="6225" spans="1:14">
      <c r="A6225" s="144" t="str">
        <f>'[11]Depr Exp'!A6225</f>
        <v>E3940 GEN Tools, Colstrip 4</v>
      </c>
      <c r="B6225" s="144" t="str">
        <f>'[11]Depr Exp'!B6225</f>
        <v>E3940 GEN Tools, Colstrip 4-6</v>
      </c>
      <c r="C6225" s="144" t="str">
        <f>'[11]Depr Exp'!C6225</f>
        <v>403E</v>
      </c>
      <c r="D6225" s="144"/>
      <c r="E6225" s="282">
        <f>'[11]Depr Exp'!E6225</f>
        <v>43281</v>
      </c>
      <c r="F6225" s="523">
        <f>'[11]Depr Exp'!F6225</f>
        <v>138734.28</v>
      </c>
      <c r="G6225" s="305">
        <f>'[11]Depr Exp'!G6225</f>
        <v>0.05</v>
      </c>
      <c r="H6225" s="524">
        <f>'[11]Depr Exp'!H6225</f>
        <v>578.05999999999995</v>
      </c>
      <c r="I6225" s="523">
        <f>'[11]Depr Exp'!I6225</f>
        <v>140234.32</v>
      </c>
      <c r="J6225" s="305">
        <f>'[11]Depr Exp'!J6225</f>
        <v>0.05</v>
      </c>
      <c r="K6225" s="373">
        <f>'[11]Depr Exp'!K6225</f>
        <v>584.30966666666666</v>
      </c>
      <c r="L6225" s="524">
        <f>'[11]Depr Exp'!L6225</f>
        <v>6.25</v>
      </c>
      <c r="M6225" s="144"/>
      <c r="N6225" s="144"/>
    </row>
    <row r="6226" spans="1:14">
      <c r="A6226" s="144" t="str">
        <f>'[11]Depr Exp'!A6226</f>
        <v>E3940 GEN Tools, Colstrip 4</v>
      </c>
      <c r="B6226" s="144" t="str">
        <f>'[11]Depr Exp'!B6226</f>
        <v>E3940 GEN Tools, Colstrip 4-7</v>
      </c>
      <c r="C6226" s="144" t="str">
        <f>'[11]Depr Exp'!C6226</f>
        <v>403E</v>
      </c>
      <c r="D6226" s="144"/>
      <c r="E6226" s="282">
        <f>'[11]Depr Exp'!E6226</f>
        <v>43312</v>
      </c>
      <c r="F6226" s="523">
        <f>'[11]Depr Exp'!F6226</f>
        <v>138734.28</v>
      </c>
      <c r="G6226" s="305">
        <f>'[11]Depr Exp'!G6226</f>
        <v>0.05</v>
      </c>
      <c r="H6226" s="524">
        <f>'[11]Depr Exp'!H6226</f>
        <v>578.05999999999995</v>
      </c>
      <c r="I6226" s="523">
        <f>'[11]Depr Exp'!I6226</f>
        <v>140234.32</v>
      </c>
      <c r="J6226" s="305">
        <f>'[11]Depr Exp'!J6226</f>
        <v>0.05</v>
      </c>
      <c r="K6226" s="373">
        <f>'[11]Depr Exp'!K6226</f>
        <v>584.30966666666666</v>
      </c>
      <c r="L6226" s="524">
        <f>'[11]Depr Exp'!L6226</f>
        <v>6.25</v>
      </c>
      <c r="M6226" s="144"/>
      <c r="N6226" s="144"/>
    </row>
    <row r="6227" spans="1:14">
      <c r="A6227" s="144" t="str">
        <f>'[11]Depr Exp'!A6227</f>
        <v>E3940 GEN Tools, Colstrip 4</v>
      </c>
      <c r="B6227" s="144" t="str">
        <f>'[11]Depr Exp'!B6227</f>
        <v>E3940 GEN Tools, Colstrip 4-8</v>
      </c>
      <c r="C6227" s="144" t="str">
        <f>'[11]Depr Exp'!C6227</f>
        <v>403E</v>
      </c>
      <c r="D6227" s="144"/>
      <c r="E6227" s="282">
        <f>'[11]Depr Exp'!E6227</f>
        <v>43343</v>
      </c>
      <c r="F6227" s="523">
        <f>'[11]Depr Exp'!F6227</f>
        <v>139340.99</v>
      </c>
      <c r="G6227" s="305">
        <f>'[11]Depr Exp'!G6227</f>
        <v>0.05</v>
      </c>
      <c r="H6227" s="524">
        <f>'[11]Depr Exp'!H6227</f>
        <v>580.59</v>
      </c>
      <c r="I6227" s="523">
        <f>'[11]Depr Exp'!I6227</f>
        <v>140234.32</v>
      </c>
      <c r="J6227" s="305">
        <f>'[11]Depr Exp'!J6227</f>
        <v>0.05</v>
      </c>
      <c r="K6227" s="373">
        <f>'[11]Depr Exp'!K6227</f>
        <v>584.30966666666666</v>
      </c>
      <c r="L6227" s="524">
        <f>'[11]Depr Exp'!L6227</f>
        <v>3.72</v>
      </c>
      <c r="M6227" s="144"/>
      <c r="N6227" s="144"/>
    </row>
    <row r="6228" spans="1:14">
      <c r="A6228" s="144" t="str">
        <f>'[11]Depr Exp'!A6228</f>
        <v>E3940 GEN Tools, Colstrip 4</v>
      </c>
      <c r="B6228" s="144" t="str">
        <f>'[11]Depr Exp'!B6228</f>
        <v>E3940 GEN Tools, Colstrip 4-9</v>
      </c>
      <c r="C6228" s="144" t="str">
        <f>'[11]Depr Exp'!C6228</f>
        <v>403E</v>
      </c>
      <c r="D6228" s="144"/>
      <c r="E6228" s="282">
        <f>'[11]Depr Exp'!E6228</f>
        <v>43373</v>
      </c>
      <c r="F6228" s="523">
        <f>'[11]Depr Exp'!F6228</f>
        <v>140091.01</v>
      </c>
      <c r="G6228" s="305">
        <f>'[11]Depr Exp'!G6228</f>
        <v>0.05</v>
      </c>
      <c r="H6228" s="524">
        <f>'[11]Depr Exp'!H6228</f>
        <v>583.71</v>
      </c>
      <c r="I6228" s="523">
        <f>'[11]Depr Exp'!I6228</f>
        <v>140234.32</v>
      </c>
      <c r="J6228" s="305">
        <f>'[11]Depr Exp'!J6228</f>
        <v>0.05</v>
      </c>
      <c r="K6228" s="373">
        <f>'[11]Depr Exp'!K6228</f>
        <v>584.30966666666666</v>
      </c>
      <c r="L6228" s="524">
        <f>'[11]Depr Exp'!L6228</f>
        <v>0.6</v>
      </c>
      <c r="M6228" s="144"/>
      <c r="N6228" s="144"/>
    </row>
    <row r="6229" spans="1:14">
      <c r="A6229" s="144" t="str">
        <f>'[11]Depr Exp'!A6229</f>
        <v>E3940 GEN Tools, Colstrip 4</v>
      </c>
      <c r="B6229" s="144" t="str">
        <f>'[11]Depr Exp'!B6229</f>
        <v>E3940 GEN Tools, Colstrip 4-10</v>
      </c>
      <c r="C6229" s="144" t="str">
        <f>'[11]Depr Exp'!C6229</f>
        <v>403E</v>
      </c>
      <c r="D6229" s="144"/>
      <c r="E6229" s="282">
        <f>'[11]Depr Exp'!E6229</f>
        <v>43404</v>
      </c>
      <c r="F6229" s="523">
        <f>'[11]Depr Exp'!F6229</f>
        <v>140234.32</v>
      </c>
      <c r="G6229" s="305">
        <f>'[11]Depr Exp'!G6229</f>
        <v>0.05</v>
      </c>
      <c r="H6229" s="524">
        <f>'[11]Depr Exp'!H6229</f>
        <v>584.30999999999995</v>
      </c>
      <c r="I6229" s="523">
        <f>'[11]Depr Exp'!I6229</f>
        <v>140234.32</v>
      </c>
      <c r="J6229" s="305">
        <f>'[11]Depr Exp'!J6229</f>
        <v>0.05</v>
      </c>
      <c r="K6229" s="373">
        <f>'[11]Depr Exp'!K6229</f>
        <v>584.30966666666666</v>
      </c>
      <c r="L6229" s="524">
        <f>'[11]Depr Exp'!L6229</f>
        <v>0</v>
      </c>
      <c r="M6229" s="144"/>
      <c r="N6229" s="144"/>
    </row>
    <row r="6230" spans="1:14">
      <c r="A6230" s="144" t="str">
        <f>'[11]Depr Exp'!A6230</f>
        <v>E3940 GEN Tools, Colstrip 4</v>
      </c>
      <c r="B6230" s="144" t="str">
        <f>'[11]Depr Exp'!B6230</f>
        <v>E3940 GEN Tools, Colstrip 4-11</v>
      </c>
      <c r="C6230" s="144" t="str">
        <f>'[11]Depr Exp'!C6230</f>
        <v>403E</v>
      </c>
      <c r="D6230" s="144"/>
      <c r="E6230" s="282">
        <f>'[11]Depr Exp'!E6230</f>
        <v>43434</v>
      </c>
      <c r="F6230" s="523">
        <f>'[11]Depr Exp'!F6230</f>
        <v>140234.32</v>
      </c>
      <c r="G6230" s="305">
        <f>'[11]Depr Exp'!G6230</f>
        <v>0.05</v>
      </c>
      <c r="H6230" s="524">
        <f>'[11]Depr Exp'!H6230</f>
        <v>584.30999999999995</v>
      </c>
      <c r="I6230" s="523">
        <f>'[11]Depr Exp'!I6230</f>
        <v>140234.32</v>
      </c>
      <c r="J6230" s="305">
        <f>'[11]Depr Exp'!J6230</f>
        <v>0.05</v>
      </c>
      <c r="K6230" s="373">
        <f>'[11]Depr Exp'!K6230</f>
        <v>584.30966666666666</v>
      </c>
      <c r="L6230" s="524">
        <f>'[11]Depr Exp'!L6230</f>
        <v>0</v>
      </c>
      <c r="M6230" s="144"/>
      <c r="N6230" s="144"/>
    </row>
    <row r="6231" spans="1:14">
      <c r="A6231" s="144" t="str">
        <f>'[11]Depr Exp'!A6231</f>
        <v>E3940 GEN Tools, Colstrip 4</v>
      </c>
      <c r="B6231" s="144" t="str">
        <f>'[11]Depr Exp'!B6231</f>
        <v>E3940 GEN Tools, Colstrip 4-12</v>
      </c>
      <c r="C6231" s="144" t="str">
        <f>'[11]Depr Exp'!C6231</f>
        <v>403E</v>
      </c>
      <c r="D6231" s="144"/>
      <c r="E6231" s="282">
        <f>'[11]Depr Exp'!E6231</f>
        <v>43465</v>
      </c>
      <c r="F6231" s="523">
        <f>'[11]Depr Exp'!F6231</f>
        <v>140234.32</v>
      </c>
      <c r="G6231" s="305">
        <f>'[11]Depr Exp'!G6231</f>
        <v>0.05</v>
      </c>
      <c r="H6231" s="524">
        <f>'[11]Depr Exp'!H6231</f>
        <v>584.30999999999995</v>
      </c>
      <c r="I6231" s="523">
        <f>'[11]Depr Exp'!I6231</f>
        <v>140234.32</v>
      </c>
      <c r="J6231" s="305">
        <f>'[11]Depr Exp'!J6231</f>
        <v>0.05</v>
      </c>
      <c r="K6231" s="373">
        <f>'[11]Depr Exp'!K6231</f>
        <v>584.30966666666666</v>
      </c>
      <c r="L6231" s="524">
        <f>'[11]Depr Exp'!L6231</f>
        <v>0</v>
      </c>
      <c r="M6231" s="144"/>
      <c r="N6231" s="144"/>
    </row>
    <row r="6232" spans="1:14" ht="15.75" thickBot="1">
      <c r="A6232" s="159" t="str">
        <f>'[11]Depr Exp'!A6232</f>
        <v>E3940 GEN Tools, Colstrip 4 Total</v>
      </c>
      <c r="B6232" s="144">
        <f>'[11]Depr Exp'!B6232</f>
        <v>0</v>
      </c>
      <c r="C6232" s="502" t="str">
        <f>'[11]Depr Exp'!C6232</f>
        <v>EGEN</v>
      </c>
      <c r="D6232" s="144"/>
      <c r="E6232" s="281" t="str">
        <f>'[11]Depr Exp'!E6232</f>
        <v>Total</v>
      </c>
      <c r="F6232" s="141">
        <f>'[11]Depr Exp'!F6232</f>
        <v>0</v>
      </c>
      <c r="G6232" s="252">
        <f>'[11]Depr Exp'!G6232</f>
        <v>0</v>
      </c>
      <c r="H6232" s="286">
        <f>'[11]Depr Exp'!H6232</f>
        <v>6951.3599999999988</v>
      </c>
      <c r="I6232" s="141">
        <f>'[11]Depr Exp'!I6232</f>
        <v>0</v>
      </c>
      <c r="J6232" s="252">
        <f>'[11]Depr Exp'!J6232</f>
        <v>0</v>
      </c>
      <c r="K6232" s="286">
        <f>'[11]Depr Exp'!K6232</f>
        <v>7011.7160000000013</v>
      </c>
      <c r="L6232" s="286">
        <f>'[11]Depr Exp'!L6232</f>
        <v>60.36</v>
      </c>
      <c r="M6232" s="144"/>
      <c r="N6232" s="144"/>
    </row>
    <row r="6233" spans="1:14" ht="13.5" thickTop="1">
      <c r="A6233" s="144" t="str">
        <f>'[11]Depr Exp'!A6233</f>
        <v>E3940 GEN Tools/Garage,  MTF OP</v>
      </c>
      <c r="B6233" s="144" t="str">
        <f>'[11]Depr Exp'!B6233</f>
        <v>E3940 GEN Tools/Garage,  MTF OP-1</v>
      </c>
      <c r="C6233" s="144" t="str">
        <f>'[11]Depr Exp'!C6233</f>
        <v>403E</v>
      </c>
      <c r="D6233" s="144"/>
      <c r="E6233" s="282">
        <f>'[11]Depr Exp'!E6233</f>
        <v>43131</v>
      </c>
      <c r="F6233" s="523">
        <f>'[11]Depr Exp'!F6233</f>
        <v>49485.85</v>
      </c>
      <c r="G6233" s="305">
        <f>'[11]Depr Exp'!G6233</f>
        <v>0.05</v>
      </c>
      <c r="H6233" s="524">
        <f>'[11]Depr Exp'!H6233</f>
        <v>206.19</v>
      </c>
      <c r="I6233" s="523">
        <f>'[11]Depr Exp'!I6233</f>
        <v>49485.85</v>
      </c>
      <c r="J6233" s="305">
        <f>'[11]Depr Exp'!J6233</f>
        <v>0.05</v>
      </c>
      <c r="K6233" s="373">
        <f>'[11]Depr Exp'!K6233</f>
        <v>206.19104166666668</v>
      </c>
      <c r="L6233" s="524">
        <f>'[11]Depr Exp'!L6233</f>
        <v>0</v>
      </c>
      <c r="M6233" s="144"/>
      <c r="N6233" s="144"/>
    </row>
    <row r="6234" spans="1:14">
      <c r="A6234" s="144" t="str">
        <f>'[11]Depr Exp'!A6234</f>
        <v>E3940 GEN Tools/Garage,  MTF OP</v>
      </c>
      <c r="B6234" s="144" t="str">
        <f>'[11]Depr Exp'!B6234</f>
        <v>E3940 GEN Tools/Garage,  MTF OP-2</v>
      </c>
      <c r="C6234" s="144" t="str">
        <f>'[11]Depr Exp'!C6234</f>
        <v>403E</v>
      </c>
      <c r="D6234" s="144"/>
      <c r="E6234" s="282">
        <f>'[11]Depr Exp'!E6234</f>
        <v>43159</v>
      </c>
      <c r="F6234" s="523">
        <f>'[11]Depr Exp'!F6234</f>
        <v>49485.85</v>
      </c>
      <c r="G6234" s="305">
        <f>'[11]Depr Exp'!G6234</f>
        <v>0.05</v>
      </c>
      <c r="H6234" s="524">
        <f>'[11]Depr Exp'!H6234</f>
        <v>206.19</v>
      </c>
      <c r="I6234" s="523">
        <f>'[11]Depr Exp'!I6234</f>
        <v>49485.85</v>
      </c>
      <c r="J6234" s="305">
        <f>'[11]Depr Exp'!J6234</f>
        <v>0.05</v>
      </c>
      <c r="K6234" s="373">
        <f>'[11]Depr Exp'!K6234</f>
        <v>206.19104166666668</v>
      </c>
      <c r="L6234" s="524">
        <f>'[11]Depr Exp'!L6234</f>
        <v>0</v>
      </c>
      <c r="M6234" s="144"/>
      <c r="N6234" s="144"/>
    </row>
    <row r="6235" spans="1:14">
      <c r="A6235" s="144" t="str">
        <f>'[11]Depr Exp'!A6235</f>
        <v>E3940 GEN Tools/Garage,  MTF OP</v>
      </c>
      <c r="B6235" s="144" t="str">
        <f>'[11]Depr Exp'!B6235</f>
        <v>E3940 GEN Tools/Garage,  MTF OP-3</v>
      </c>
      <c r="C6235" s="144" t="str">
        <f>'[11]Depr Exp'!C6235</f>
        <v>403E</v>
      </c>
      <c r="D6235" s="144"/>
      <c r="E6235" s="282">
        <f>'[11]Depr Exp'!E6235</f>
        <v>43190</v>
      </c>
      <c r="F6235" s="523">
        <f>'[11]Depr Exp'!F6235</f>
        <v>49485.85</v>
      </c>
      <c r="G6235" s="305">
        <f>'[11]Depr Exp'!G6235</f>
        <v>0.05</v>
      </c>
      <c r="H6235" s="524">
        <f>'[11]Depr Exp'!H6235</f>
        <v>206.19</v>
      </c>
      <c r="I6235" s="523">
        <f>'[11]Depr Exp'!I6235</f>
        <v>49485.85</v>
      </c>
      <c r="J6235" s="305">
        <f>'[11]Depr Exp'!J6235</f>
        <v>0.05</v>
      </c>
      <c r="K6235" s="373">
        <f>'[11]Depr Exp'!K6235</f>
        <v>206.19104166666668</v>
      </c>
      <c r="L6235" s="524">
        <f>'[11]Depr Exp'!L6235</f>
        <v>0</v>
      </c>
      <c r="M6235" s="144"/>
      <c r="N6235" s="144"/>
    </row>
    <row r="6236" spans="1:14">
      <c r="A6236" s="144" t="str">
        <f>'[11]Depr Exp'!A6236</f>
        <v>E3940 GEN Tools/Garage,  MTF OP</v>
      </c>
      <c r="B6236" s="144" t="str">
        <f>'[11]Depr Exp'!B6236</f>
        <v>E3940 GEN Tools/Garage,  MTF OP-4</v>
      </c>
      <c r="C6236" s="144" t="str">
        <f>'[11]Depr Exp'!C6236</f>
        <v>403E</v>
      </c>
      <c r="D6236" s="144"/>
      <c r="E6236" s="282">
        <f>'[11]Depr Exp'!E6236</f>
        <v>43220</v>
      </c>
      <c r="F6236" s="523">
        <f>'[11]Depr Exp'!F6236</f>
        <v>49485.85</v>
      </c>
      <c r="G6236" s="305">
        <f>'[11]Depr Exp'!G6236</f>
        <v>0.05</v>
      </c>
      <c r="H6236" s="524">
        <f>'[11]Depr Exp'!H6236</f>
        <v>206.19</v>
      </c>
      <c r="I6236" s="523">
        <f>'[11]Depr Exp'!I6236</f>
        <v>49485.85</v>
      </c>
      <c r="J6236" s="305">
        <f>'[11]Depr Exp'!J6236</f>
        <v>0.05</v>
      </c>
      <c r="K6236" s="373">
        <f>'[11]Depr Exp'!K6236</f>
        <v>206.19104166666668</v>
      </c>
      <c r="L6236" s="524">
        <f>'[11]Depr Exp'!L6236</f>
        <v>0</v>
      </c>
      <c r="M6236" s="144"/>
      <c r="N6236" s="144"/>
    </row>
    <row r="6237" spans="1:14">
      <c r="A6237" s="144" t="str">
        <f>'[11]Depr Exp'!A6237</f>
        <v>E3940 GEN Tools/Garage,  MTF OP</v>
      </c>
      <c r="B6237" s="144" t="str">
        <f>'[11]Depr Exp'!B6237</f>
        <v>E3940 GEN Tools/Garage,  MTF OP-5</v>
      </c>
      <c r="C6237" s="144" t="str">
        <f>'[11]Depr Exp'!C6237</f>
        <v>403E</v>
      </c>
      <c r="D6237" s="144"/>
      <c r="E6237" s="282">
        <f>'[11]Depr Exp'!E6237</f>
        <v>43251</v>
      </c>
      <c r="F6237" s="523">
        <f>'[11]Depr Exp'!F6237</f>
        <v>49485.85</v>
      </c>
      <c r="G6237" s="305">
        <f>'[11]Depr Exp'!G6237</f>
        <v>0.05</v>
      </c>
      <c r="H6237" s="524">
        <f>'[11]Depr Exp'!H6237</f>
        <v>206.19</v>
      </c>
      <c r="I6237" s="523">
        <f>'[11]Depr Exp'!I6237</f>
        <v>49485.85</v>
      </c>
      <c r="J6237" s="305">
        <f>'[11]Depr Exp'!J6237</f>
        <v>0.05</v>
      </c>
      <c r="K6237" s="373">
        <f>'[11]Depr Exp'!K6237</f>
        <v>206.19104166666668</v>
      </c>
      <c r="L6237" s="524">
        <f>'[11]Depr Exp'!L6237</f>
        <v>0</v>
      </c>
      <c r="M6237" s="144"/>
      <c r="N6237" s="144"/>
    </row>
    <row r="6238" spans="1:14">
      <c r="A6238" s="144" t="str">
        <f>'[11]Depr Exp'!A6238</f>
        <v>E3940 GEN Tools/Garage,  MTF OP</v>
      </c>
      <c r="B6238" s="144" t="str">
        <f>'[11]Depr Exp'!B6238</f>
        <v>E3940 GEN Tools/Garage,  MTF OP-6</v>
      </c>
      <c r="C6238" s="144" t="str">
        <f>'[11]Depr Exp'!C6238</f>
        <v>403E</v>
      </c>
      <c r="D6238" s="144"/>
      <c r="E6238" s="282">
        <f>'[11]Depr Exp'!E6238</f>
        <v>43281</v>
      </c>
      <c r="F6238" s="523">
        <f>'[11]Depr Exp'!F6238</f>
        <v>49485.85</v>
      </c>
      <c r="G6238" s="305">
        <f>'[11]Depr Exp'!G6238</f>
        <v>0.05</v>
      </c>
      <c r="H6238" s="524">
        <f>'[11]Depr Exp'!H6238</f>
        <v>206.19</v>
      </c>
      <c r="I6238" s="523">
        <f>'[11]Depr Exp'!I6238</f>
        <v>49485.85</v>
      </c>
      <c r="J6238" s="305">
        <f>'[11]Depr Exp'!J6238</f>
        <v>0.05</v>
      </c>
      <c r="K6238" s="373">
        <f>'[11]Depr Exp'!K6238</f>
        <v>206.19104166666668</v>
      </c>
      <c r="L6238" s="524">
        <f>'[11]Depr Exp'!L6238</f>
        <v>0</v>
      </c>
      <c r="M6238" s="144"/>
      <c r="N6238" s="144"/>
    </row>
    <row r="6239" spans="1:14">
      <c r="A6239" s="144" t="str">
        <f>'[11]Depr Exp'!A6239</f>
        <v>E3940 GEN Tools/Garage,  MTF OP</v>
      </c>
      <c r="B6239" s="144" t="str">
        <f>'[11]Depr Exp'!B6239</f>
        <v>E3940 GEN Tools/Garage,  MTF OP-7</v>
      </c>
      <c r="C6239" s="144" t="str">
        <f>'[11]Depr Exp'!C6239</f>
        <v>403E</v>
      </c>
      <c r="D6239" s="144"/>
      <c r="E6239" s="282">
        <f>'[11]Depr Exp'!E6239</f>
        <v>43312</v>
      </c>
      <c r="F6239" s="523">
        <f>'[11]Depr Exp'!F6239</f>
        <v>49485.85</v>
      </c>
      <c r="G6239" s="305">
        <f>'[11]Depr Exp'!G6239</f>
        <v>0.05</v>
      </c>
      <c r="H6239" s="524">
        <f>'[11]Depr Exp'!H6239</f>
        <v>206.19</v>
      </c>
      <c r="I6239" s="523">
        <f>'[11]Depr Exp'!I6239</f>
        <v>49485.85</v>
      </c>
      <c r="J6239" s="305">
        <f>'[11]Depr Exp'!J6239</f>
        <v>0.05</v>
      </c>
      <c r="K6239" s="373">
        <f>'[11]Depr Exp'!K6239</f>
        <v>206.19104166666668</v>
      </c>
      <c r="L6239" s="524">
        <f>'[11]Depr Exp'!L6239</f>
        <v>0</v>
      </c>
      <c r="M6239" s="144"/>
      <c r="N6239" s="144"/>
    </row>
    <row r="6240" spans="1:14">
      <c r="A6240" s="144" t="str">
        <f>'[11]Depr Exp'!A6240</f>
        <v>E3940 GEN Tools/Garage,  MTF OP</v>
      </c>
      <c r="B6240" s="144" t="str">
        <f>'[11]Depr Exp'!B6240</f>
        <v>E3940 GEN Tools/Garage,  MTF OP-8</v>
      </c>
      <c r="C6240" s="144" t="str">
        <f>'[11]Depr Exp'!C6240</f>
        <v>403E</v>
      </c>
      <c r="D6240" s="144"/>
      <c r="E6240" s="282">
        <f>'[11]Depr Exp'!E6240</f>
        <v>43343</v>
      </c>
      <c r="F6240" s="523">
        <f>'[11]Depr Exp'!F6240</f>
        <v>49485.85</v>
      </c>
      <c r="G6240" s="305">
        <f>'[11]Depr Exp'!G6240</f>
        <v>0.05</v>
      </c>
      <c r="H6240" s="524">
        <f>'[11]Depr Exp'!H6240</f>
        <v>206.19</v>
      </c>
      <c r="I6240" s="523">
        <f>'[11]Depr Exp'!I6240</f>
        <v>49485.85</v>
      </c>
      <c r="J6240" s="305">
        <f>'[11]Depr Exp'!J6240</f>
        <v>0.05</v>
      </c>
      <c r="K6240" s="373">
        <f>'[11]Depr Exp'!K6240</f>
        <v>206.19104166666668</v>
      </c>
      <c r="L6240" s="524">
        <f>'[11]Depr Exp'!L6240</f>
        <v>0</v>
      </c>
      <c r="M6240" s="144"/>
      <c r="N6240" s="144"/>
    </row>
    <row r="6241" spans="1:14">
      <c r="A6241" s="144" t="str">
        <f>'[11]Depr Exp'!A6241</f>
        <v>E3940 GEN Tools/Garage,  MTF OP</v>
      </c>
      <c r="B6241" s="144" t="str">
        <f>'[11]Depr Exp'!B6241</f>
        <v>E3940 GEN Tools/Garage,  MTF OP-9</v>
      </c>
      <c r="C6241" s="144" t="str">
        <f>'[11]Depr Exp'!C6241</f>
        <v>403E</v>
      </c>
      <c r="D6241" s="144"/>
      <c r="E6241" s="282">
        <f>'[11]Depr Exp'!E6241</f>
        <v>43373</v>
      </c>
      <c r="F6241" s="523">
        <f>'[11]Depr Exp'!F6241</f>
        <v>49485.85</v>
      </c>
      <c r="G6241" s="305">
        <f>'[11]Depr Exp'!G6241</f>
        <v>0.05</v>
      </c>
      <c r="H6241" s="524">
        <f>'[11]Depr Exp'!H6241</f>
        <v>206.19</v>
      </c>
      <c r="I6241" s="523">
        <f>'[11]Depr Exp'!I6241</f>
        <v>49485.85</v>
      </c>
      <c r="J6241" s="305">
        <f>'[11]Depr Exp'!J6241</f>
        <v>0.05</v>
      </c>
      <c r="K6241" s="373">
        <f>'[11]Depr Exp'!K6241</f>
        <v>206.19104166666668</v>
      </c>
      <c r="L6241" s="524">
        <f>'[11]Depr Exp'!L6241</f>
        <v>0</v>
      </c>
      <c r="M6241" s="144"/>
      <c r="N6241" s="144"/>
    </row>
    <row r="6242" spans="1:14">
      <c r="A6242" s="144" t="str">
        <f>'[11]Depr Exp'!A6242</f>
        <v>E3940 GEN Tools/Garage,  MTF OP</v>
      </c>
      <c r="B6242" s="144" t="str">
        <f>'[11]Depr Exp'!B6242</f>
        <v>E3940 GEN Tools/Garage,  MTF OP-10</v>
      </c>
      <c r="C6242" s="144" t="str">
        <f>'[11]Depr Exp'!C6242</f>
        <v>403E</v>
      </c>
      <c r="D6242" s="144"/>
      <c r="E6242" s="282">
        <f>'[11]Depr Exp'!E6242</f>
        <v>43404</v>
      </c>
      <c r="F6242" s="523">
        <f>'[11]Depr Exp'!F6242</f>
        <v>49485.85</v>
      </c>
      <c r="G6242" s="305">
        <f>'[11]Depr Exp'!G6242</f>
        <v>0.05</v>
      </c>
      <c r="H6242" s="524">
        <f>'[11]Depr Exp'!H6242</f>
        <v>206.19</v>
      </c>
      <c r="I6242" s="523">
        <f>'[11]Depr Exp'!I6242</f>
        <v>49485.85</v>
      </c>
      <c r="J6242" s="305">
        <f>'[11]Depr Exp'!J6242</f>
        <v>0.05</v>
      </c>
      <c r="K6242" s="373">
        <f>'[11]Depr Exp'!K6242</f>
        <v>206.19104166666668</v>
      </c>
      <c r="L6242" s="524">
        <f>'[11]Depr Exp'!L6242</f>
        <v>0</v>
      </c>
      <c r="M6242" s="144"/>
      <c r="N6242" s="144"/>
    </row>
    <row r="6243" spans="1:14">
      <c r="A6243" s="144" t="str">
        <f>'[11]Depr Exp'!A6243</f>
        <v>E3940 GEN Tools/Garage,  MTF OP</v>
      </c>
      <c r="B6243" s="144" t="str">
        <f>'[11]Depr Exp'!B6243</f>
        <v>E3940 GEN Tools/Garage,  MTF OP-11</v>
      </c>
      <c r="C6243" s="144" t="str">
        <f>'[11]Depr Exp'!C6243</f>
        <v>403E</v>
      </c>
      <c r="D6243" s="144"/>
      <c r="E6243" s="282">
        <f>'[11]Depr Exp'!E6243</f>
        <v>43434</v>
      </c>
      <c r="F6243" s="523">
        <f>'[11]Depr Exp'!F6243</f>
        <v>49485.85</v>
      </c>
      <c r="G6243" s="305">
        <f>'[11]Depr Exp'!G6243</f>
        <v>0.05</v>
      </c>
      <c r="H6243" s="524">
        <f>'[11]Depr Exp'!H6243</f>
        <v>206.19</v>
      </c>
      <c r="I6243" s="523">
        <f>'[11]Depr Exp'!I6243</f>
        <v>49485.85</v>
      </c>
      <c r="J6243" s="305">
        <f>'[11]Depr Exp'!J6243</f>
        <v>0.05</v>
      </c>
      <c r="K6243" s="373">
        <f>'[11]Depr Exp'!K6243</f>
        <v>206.19104166666668</v>
      </c>
      <c r="L6243" s="524">
        <f>'[11]Depr Exp'!L6243</f>
        <v>0</v>
      </c>
      <c r="M6243" s="144"/>
      <c r="N6243" s="144"/>
    </row>
    <row r="6244" spans="1:14">
      <c r="A6244" s="144" t="str">
        <f>'[11]Depr Exp'!A6244</f>
        <v>E3940 GEN Tools/Garage,  MTF OP</v>
      </c>
      <c r="B6244" s="144" t="str">
        <f>'[11]Depr Exp'!B6244</f>
        <v>E3940 GEN Tools/Garage,  MTF OP-12</v>
      </c>
      <c r="C6244" s="144" t="str">
        <f>'[11]Depr Exp'!C6244</f>
        <v>403E</v>
      </c>
      <c r="D6244" s="144"/>
      <c r="E6244" s="282">
        <f>'[11]Depr Exp'!E6244</f>
        <v>43465</v>
      </c>
      <c r="F6244" s="523">
        <f>'[11]Depr Exp'!F6244</f>
        <v>49485.85</v>
      </c>
      <c r="G6244" s="305">
        <f>'[11]Depr Exp'!G6244</f>
        <v>0.05</v>
      </c>
      <c r="H6244" s="524">
        <f>'[11]Depr Exp'!H6244</f>
        <v>206.19</v>
      </c>
      <c r="I6244" s="523">
        <f>'[11]Depr Exp'!I6244</f>
        <v>49485.85</v>
      </c>
      <c r="J6244" s="305">
        <f>'[11]Depr Exp'!J6244</f>
        <v>0.05</v>
      </c>
      <c r="K6244" s="373">
        <f>'[11]Depr Exp'!K6244</f>
        <v>206.19104166666668</v>
      </c>
      <c r="L6244" s="524">
        <f>'[11]Depr Exp'!L6244</f>
        <v>0</v>
      </c>
      <c r="M6244" s="144"/>
      <c r="N6244" s="144"/>
    </row>
    <row r="6245" spans="1:14" ht="15.75" thickBot="1">
      <c r="A6245" s="159" t="str">
        <f>'[11]Depr Exp'!A6245</f>
        <v>E3940 GEN Tools/Garage,  MTF OP Total</v>
      </c>
      <c r="B6245" s="144">
        <f>'[11]Depr Exp'!B6245</f>
        <v>0</v>
      </c>
      <c r="C6245" s="502" t="str">
        <f>'[11]Depr Exp'!C6245</f>
        <v>EGEN</v>
      </c>
      <c r="D6245" s="144"/>
      <c r="E6245" s="281" t="str">
        <f>'[11]Depr Exp'!E6245</f>
        <v>Total</v>
      </c>
      <c r="F6245" s="141">
        <f>'[11]Depr Exp'!F6245</f>
        <v>0</v>
      </c>
      <c r="G6245" s="252">
        <f>'[11]Depr Exp'!G6245</f>
        <v>0</v>
      </c>
      <c r="H6245" s="286">
        <f>'[11]Depr Exp'!H6245</f>
        <v>2474.2800000000002</v>
      </c>
      <c r="I6245" s="141">
        <f>'[11]Depr Exp'!I6245</f>
        <v>0</v>
      </c>
      <c r="J6245" s="252">
        <f>'[11]Depr Exp'!J6245</f>
        <v>0</v>
      </c>
      <c r="K6245" s="286">
        <f>'[11]Depr Exp'!K6245</f>
        <v>2474.2924999999996</v>
      </c>
      <c r="L6245" s="286">
        <f>'[11]Depr Exp'!L6245</f>
        <v>0.01</v>
      </c>
      <c r="M6245" s="144"/>
      <c r="N6245" s="144"/>
    </row>
    <row r="6246" spans="1:14" ht="13.5" thickTop="1">
      <c r="A6246" s="144" t="str">
        <f>'[11]Depr Exp'!A6246</f>
        <v>E3940 GEN Tools/Garage, MTF new</v>
      </c>
      <c r="B6246" s="144" t="str">
        <f>'[11]Depr Exp'!B6246</f>
        <v>E3940 GEN Tools/Garage, MTF new-1</v>
      </c>
      <c r="C6246" s="144" t="str">
        <f>'[11]Depr Exp'!C6246</f>
        <v>403E</v>
      </c>
      <c r="D6246" s="144"/>
      <c r="E6246" s="282">
        <f>'[11]Depr Exp'!E6246</f>
        <v>43131</v>
      </c>
      <c r="F6246" s="523">
        <f>'[11]Depr Exp'!F6246</f>
        <v>0</v>
      </c>
      <c r="G6246" s="305">
        <f>'[11]Depr Exp'!G6246</f>
        <v>0.05</v>
      </c>
      <c r="H6246" s="524">
        <f>'[11]Depr Exp'!H6246</f>
        <v>0</v>
      </c>
      <c r="I6246" s="523">
        <f>'[11]Depr Exp'!I6246</f>
        <v>0</v>
      </c>
      <c r="J6246" s="305">
        <f>'[11]Depr Exp'!J6246</f>
        <v>0.05</v>
      </c>
      <c r="K6246" s="373">
        <f>'[11]Depr Exp'!K6246</f>
        <v>0</v>
      </c>
      <c r="L6246" s="524">
        <f>'[11]Depr Exp'!L6246</f>
        <v>0</v>
      </c>
      <c r="M6246" s="144"/>
      <c r="N6246" s="144"/>
    </row>
    <row r="6247" spans="1:14">
      <c r="A6247" s="144" t="str">
        <f>'[11]Depr Exp'!A6247</f>
        <v>E3940 GEN Tools/Garage, MTF new</v>
      </c>
      <c r="B6247" s="144" t="str">
        <f>'[11]Depr Exp'!B6247</f>
        <v>E3940 GEN Tools/Garage, MTF new-2</v>
      </c>
      <c r="C6247" s="144" t="str">
        <f>'[11]Depr Exp'!C6247</f>
        <v>403E</v>
      </c>
      <c r="D6247" s="144"/>
      <c r="E6247" s="282">
        <f>'[11]Depr Exp'!E6247</f>
        <v>43159</v>
      </c>
      <c r="F6247" s="523">
        <f>'[11]Depr Exp'!F6247</f>
        <v>0</v>
      </c>
      <c r="G6247" s="305">
        <f>'[11]Depr Exp'!G6247</f>
        <v>0.05</v>
      </c>
      <c r="H6247" s="524">
        <f>'[11]Depr Exp'!H6247</f>
        <v>0</v>
      </c>
      <c r="I6247" s="523">
        <f>'[11]Depr Exp'!I6247</f>
        <v>0</v>
      </c>
      <c r="J6247" s="305">
        <f>'[11]Depr Exp'!J6247</f>
        <v>0.05</v>
      </c>
      <c r="K6247" s="373">
        <f>'[11]Depr Exp'!K6247</f>
        <v>0</v>
      </c>
      <c r="L6247" s="524">
        <f>'[11]Depr Exp'!L6247</f>
        <v>0</v>
      </c>
      <c r="M6247" s="144"/>
      <c r="N6247" s="144"/>
    </row>
    <row r="6248" spans="1:14">
      <c r="A6248" s="144" t="str">
        <f>'[11]Depr Exp'!A6248</f>
        <v>E3940 GEN Tools/Garage, MTF new</v>
      </c>
      <c r="B6248" s="144" t="str">
        <f>'[11]Depr Exp'!B6248</f>
        <v>E3940 GEN Tools/Garage, MTF new-3</v>
      </c>
      <c r="C6248" s="144" t="str">
        <f>'[11]Depr Exp'!C6248</f>
        <v>403E</v>
      </c>
      <c r="D6248" s="144"/>
      <c r="E6248" s="282">
        <f>'[11]Depr Exp'!E6248</f>
        <v>43190</v>
      </c>
      <c r="F6248" s="523">
        <f>'[11]Depr Exp'!F6248</f>
        <v>0</v>
      </c>
      <c r="G6248" s="305">
        <f>'[11]Depr Exp'!G6248</f>
        <v>0.05</v>
      </c>
      <c r="H6248" s="524">
        <f>'[11]Depr Exp'!H6248</f>
        <v>0</v>
      </c>
      <c r="I6248" s="523">
        <f>'[11]Depr Exp'!I6248</f>
        <v>0</v>
      </c>
      <c r="J6248" s="305">
        <f>'[11]Depr Exp'!J6248</f>
        <v>0.05</v>
      </c>
      <c r="K6248" s="373">
        <f>'[11]Depr Exp'!K6248</f>
        <v>0</v>
      </c>
      <c r="L6248" s="524">
        <f>'[11]Depr Exp'!L6248</f>
        <v>0</v>
      </c>
      <c r="M6248" s="144"/>
      <c r="N6248" s="144"/>
    </row>
    <row r="6249" spans="1:14">
      <c r="A6249" s="144" t="str">
        <f>'[11]Depr Exp'!A6249</f>
        <v>E3940 GEN Tools/Garage, MTF new</v>
      </c>
      <c r="B6249" s="144" t="str">
        <f>'[11]Depr Exp'!B6249</f>
        <v>E3940 GEN Tools/Garage, MTF new-4</v>
      </c>
      <c r="C6249" s="144" t="str">
        <f>'[11]Depr Exp'!C6249</f>
        <v>403E</v>
      </c>
      <c r="D6249" s="144"/>
      <c r="E6249" s="282">
        <f>'[11]Depr Exp'!E6249</f>
        <v>43220</v>
      </c>
      <c r="F6249" s="523">
        <f>'[11]Depr Exp'!F6249</f>
        <v>0</v>
      </c>
      <c r="G6249" s="305">
        <f>'[11]Depr Exp'!G6249</f>
        <v>0.05</v>
      </c>
      <c r="H6249" s="524">
        <f>'[11]Depr Exp'!H6249</f>
        <v>0</v>
      </c>
      <c r="I6249" s="523">
        <f>'[11]Depr Exp'!I6249</f>
        <v>0</v>
      </c>
      <c r="J6249" s="305">
        <f>'[11]Depr Exp'!J6249</f>
        <v>0.05</v>
      </c>
      <c r="K6249" s="373">
        <f>'[11]Depr Exp'!K6249</f>
        <v>0</v>
      </c>
      <c r="L6249" s="524">
        <f>'[11]Depr Exp'!L6249</f>
        <v>0</v>
      </c>
      <c r="M6249" s="144"/>
      <c r="N6249" s="144"/>
    </row>
    <row r="6250" spans="1:14">
      <c r="A6250" s="144" t="str">
        <f>'[11]Depr Exp'!A6250</f>
        <v>E3940 GEN Tools/Garage, MTF new</v>
      </c>
      <c r="B6250" s="144" t="str">
        <f>'[11]Depr Exp'!B6250</f>
        <v>E3940 GEN Tools/Garage, MTF new-5</v>
      </c>
      <c r="C6250" s="144" t="str">
        <f>'[11]Depr Exp'!C6250</f>
        <v>403E</v>
      </c>
      <c r="D6250" s="144"/>
      <c r="E6250" s="282">
        <f>'[11]Depr Exp'!E6250</f>
        <v>43251</v>
      </c>
      <c r="F6250" s="523">
        <f>'[11]Depr Exp'!F6250</f>
        <v>0</v>
      </c>
      <c r="G6250" s="305">
        <f>'[11]Depr Exp'!G6250</f>
        <v>0.05</v>
      </c>
      <c r="H6250" s="524">
        <f>'[11]Depr Exp'!H6250</f>
        <v>0</v>
      </c>
      <c r="I6250" s="523">
        <f>'[11]Depr Exp'!I6250</f>
        <v>0</v>
      </c>
      <c r="J6250" s="305">
        <f>'[11]Depr Exp'!J6250</f>
        <v>0.05</v>
      </c>
      <c r="K6250" s="373">
        <f>'[11]Depr Exp'!K6250</f>
        <v>0</v>
      </c>
      <c r="L6250" s="524">
        <f>'[11]Depr Exp'!L6250</f>
        <v>0</v>
      </c>
      <c r="M6250" s="144"/>
      <c r="N6250" s="144"/>
    </row>
    <row r="6251" spans="1:14">
      <c r="A6251" s="144" t="str">
        <f>'[11]Depr Exp'!A6251</f>
        <v>E3940 GEN Tools/Garage, MTF new</v>
      </c>
      <c r="B6251" s="144" t="str">
        <f>'[11]Depr Exp'!B6251</f>
        <v>E3940 GEN Tools/Garage, MTF new-6</v>
      </c>
      <c r="C6251" s="144" t="str">
        <f>'[11]Depr Exp'!C6251</f>
        <v>403E</v>
      </c>
      <c r="D6251" s="144"/>
      <c r="E6251" s="282">
        <f>'[11]Depr Exp'!E6251</f>
        <v>43281</v>
      </c>
      <c r="F6251" s="523">
        <f>'[11]Depr Exp'!F6251</f>
        <v>0</v>
      </c>
      <c r="G6251" s="305">
        <f>'[11]Depr Exp'!G6251</f>
        <v>0.05</v>
      </c>
      <c r="H6251" s="524">
        <f>'[11]Depr Exp'!H6251</f>
        <v>0</v>
      </c>
      <c r="I6251" s="523">
        <f>'[11]Depr Exp'!I6251</f>
        <v>0</v>
      </c>
      <c r="J6251" s="305">
        <f>'[11]Depr Exp'!J6251</f>
        <v>0.05</v>
      </c>
      <c r="K6251" s="373">
        <f>'[11]Depr Exp'!K6251</f>
        <v>0</v>
      </c>
      <c r="L6251" s="524">
        <f>'[11]Depr Exp'!L6251</f>
        <v>0</v>
      </c>
      <c r="M6251" s="144"/>
      <c r="N6251" s="144"/>
    </row>
    <row r="6252" spans="1:14">
      <c r="A6252" s="144" t="str">
        <f>'[11]Depr Exp'!A6252</f>
        <v>E3940 GEN Tools/Garage, MTF new</v>
      </c>
      <c r="B6252" s="144" t="str">
        <f>'[11]Depr Exp'!B6252</f>
        <v>E3940 GEN Tools/Garage, MTF new-7</v>
      </c>
      <c r="C6252" s="144" t="str">
        <f>'[11]Depr Exp'!C6252</f>
        <v>403E</v>
      </c>
      <c r="D6252" s="144"/>
      <c r="E6252" s="282">
        <f>'[11]Depr Exp'!E6252</f>
        <v>43312</v>
      </c>
      <c r="F6252" s="523">
        <f>'[11]Depr Exp'!F6252</f>
        <v>0</v>
      </c>
      <c r="G6252" s="305">
        <f>'[11]Depr Exp'!G6252</f>
        <v>0.05</v>
      </c>
      <c r="H6252" s="524">
        <f>'[11]Depr Exp'!H6252</f>
        <v>0</v>
      </c>
      <c r="I6252" s="523">
        <f>'[11]Depr Exp'!I6252</f>
        <v>0</v>
      </c>
      <c r="J6252" s="305">
        <f>'[11]Depr Exp'!J6252</f>
        <v>0.05</v>
      </c>
      <c r="K6252" s="373">
        <f>'[11]Depr Exp'!K6252</f>
        <v>0</v>
      </c>
      <c r="L6252" s="524">
        <f>'[11]Depr Exp'!L6252</f>
        <v>0</v>
      </c>
      <c r="M6252" s="144"/>
      <c r="N6252" s="144"/>
    </row>
    <row r="6253" spans="1:14">
      <c r="A6253" s="144" t="str">
        <f>'[11]Depr Exp'!A6253</f>
        <v>E3940 GEN Tools/Garage, MTF new</v>
      </c>
      <c r="B6253" s="144" t="str">
        <f>'[11]Depr Exp'!B6253</f>
        <v>E3940 GEN Tools/Garage, MTF new-8</v>
      </c>
      <c r="C6253" s="144" t="str">
        <f>'[11]Depr Exp'!C6253</f>
        <v>403E</v>
      </c>
      <c r="D6253" s="144"/>
      <c r="E6253" s="282">
        <f>'[11]Depr Exp'!E6253</f>
        <v>43343</v>
      </c>
      <c r="F6253" s="523">
        <f>'[11]Depr Exp'!F6253</f>
        <v>0</v>
      </c>
      <c r="G6253" s="305">
        <f>'[11]Depr Exp'!G6253</f>
        <v>0.05</v>
      </c>
      <c r="H6253" s="524">
        <f>'[11]Depr Exp'!H6253</f>
        <v>0</v>
      </c>
      <c r="I6253" s="523">
        <f>'[11]Depr Exp'!I6253</f>
        <v>0</v>
      </c>
      <c r="J6253" s="305">
        <f>'[11]Depr Exp'!J6253</f>
        <v>0.05</v>
      </c>
      <c r="K6253" s="373">
        <f>'[11]Depr Exp'!K6253</f>
        <v>0</v>
      </c>
      <c r="L6253" s="524">
        <f>'[11]Depr Exp'!L6253</f>
        <v>0</v>
      </c>
      <c r="M6253" s="144"/>
      <c r="N6253" s="144"/>
    </row>
    <row r="6254" spans="1:14">
      <c r="A6254" s="144" t="str">
        <f>'[11]Depr Exp'!A6254</f>
        <v>E3940 GEN Tools/Garage, MTF new</v>
      </c>
      <c r="B6254" s="144" t="str">
        <f>'[11]Depr Exp'!B6254</f>
        <v>E3940 GEN Tools/Garage, MTF new-9</v>
      </c>
      <c r="C6254" s="144" t="str">
        <f>'[11]Depr Exp'!C6254</f>
        <v>403E</v>
      </c>
      <c r="D6254" s="144"/>
      <c r="E6254" s="282">
        <f>'[11]Depr Exp'!E6254</f>
        <v>43373</v>
      </c>
      <c r="F6254" s="523">
        <f>'[11]Depr Exp'!F6254</f>
        <v>0</v>
      </c>
      <c r="G6254" s="305">
        <f>'[11]Depr Exp'!G6254</f>
        <v>0.05</v>
      </c>
      <c r="H6254" s="524">
        <f>'[11]Depr Exp'!H6254</f>
        <v>9484.2000000000007</v>
      </c>
      <c r="I6254" s="523">
        <f>'[11]Depr Exp'!I6254</f>
        <v>0</v>
      </c>
      <c r="J6254" s="305">
        <f>'[11]Depr Exp'!J6254</f>
        <v>0.05</v>
      </c>
      <c r="K6254" s="373">
        <f>'[11]Depr Exp'!K6254</f>
        <v>0</v>
      </c>
      <c r="L6254" s="524">
        <f>'[11]Depr Exp'!L6254</f>
        <v>-9484.2000000000007</v>
      </c>
      <c r="M6254" s="144"/>
      <c r="N6254" s="144"/>
    </row>
    <row r="6255" spans="1:14">
      <c r="A6255" s="144" t="str">
        <f>'[11]Depr Exp'!A6255</f>
        <v>E3940 GEN Tools/Garage, MTF new</v>
      </c>
      <c r="B6255" s="144" t="str">
        <f>'[11]Depr Exp'!B6255</f>
        <v>E3940 GEN Tools/Garage, MTF new-10</v>
      </c>
      <c r="C6255" s="144" t="str">
        <f>'[11]Depr Exp'!C6255</f>
        <v>403E</v>
      </c>
      <c r="D6255" s="144"/>
      <c r="E6255" s="282">
        <f>'[11]Depr Exp'!E6255</f>
        <v>43404</v>
      </c>
      <c r="F6255" s="523">
        <f>'[11]Depr Exp'!F6255</f>
        <v>0</v>
      </c>
      <c r="G6255" s="305">
        <f>'[11]Depr Exp'!G6255</f>
        <v>0.05</v>
      </c>
      <c r="H6255" s="524">
        <f>'[11]Depr Exp'!H6255</f>
        <v>9484.2000000000007</v>
      </c>
      <c r="I6255" s="523">
        <f>'[11]Depr Exp'!I6255</f>
        <v>0</v>
      </c>
      <c r="J6255" s="305">
        <f>'[11]Depr Exp'!J6255</f>
        <v>0.05</v>
      </c>
      <c r="K6255" s="373">
        <f>'[11]Depr Exp'!K6255</f>
        <v>0</v>
      </c>
      <c r="L6255" s="524">
        <f>'[11]Depr Exp'!L6255</f>
        <v>-9484.2000000000007</v>
      </c>
      <c r="M6255" s="144"/>
      <c r="N6255" s="144"/>
    </row>
    <row r="6256" spans="1:14">
      <c r="A6256" s="144" t="str">
        <f>'[11]Depr Exp'!A6256</f>
        <v>E3940 GEN Tools/Garage, MTF new</v>
      </c>
      <c r="B6256" s="144" t="str">
        <f>'[11]Depr Exp'!B6256</f>
        <v>E3940 GEN Tools/Garage, MTF new-11</v>
      </c>
      <c r="C6256" s="144" t="str">
        <f>'[11]Depr Exp'!C6256</f>
        <v>403E</v>
      </c>
      <c r="D6256" s="144"/>
      <c r="E6256" s="282">
        <f>'[11]Depr Exp'!E6256</f>
        <v>43434</v>
      </c>
      <c r="F6256" s="523">
        <f>'[11]Depr Exp'!F6256</f>
        <v>0</v>
      </c>
      <c r="G6256" s="305">
        <f>'[11]Depr Exp'!G6256</f>
        <v>0.05</v>
      </c>
      <c r="H6256" s="524">
        <f>'[11]Depr Exp'!H6256</f>
        <v>9484.2000000000007</v>
      </c>
      <c r="I6256" s="523">
        <f>'[11]Depr Exp'!I6256</f>
        <v>0</v>
      </c>
      <c r="J6256" s="305">
        <f>'[11]Depr Exp'!J6256</f>
        <v>0.05</v>
      </c>
      <c r="K6256" s="373">
        <f>'[11]Depr Exp'!K6256</f>
        <v>0</v>
      </c>
      <c r="L6256" s="524">
        <f>'[11]Depr Exp'!L6256</f>
        <v>-9484.2000000000007</v>
      </c>
      <c r="M6256" s="144"/>
      <c r="N6256" s="144"/>
    </row>
    <row r="6257" spans="1:14">
      <c r="A6257" s="144" t="str">
        <f>'[11]Depr Exp'!A6257</f>
        <v>E3940 GEN Tools/Garage, MTF new</v>
      </c>
      <c r="B6257" s="144" t="str">
        <f>'[11]Depr Exp'!B6257</f>
        <v>E3940 GEN Tools/Garage, MTF new-12</v>
      </c>
      <c r="C6257" s="144" t="str">
        <f>'[11]Depr Exp'!C6257</f>
        <v>403E</v>
      </c>
      <c r="D6257" s="144"/>
      <c r="E6257" s="282">
        <f>'[11]Depr Exp'!E6257</f>
        <v>43465</v>
      </c>
      <c r="F6257" s="523">
        <f>'[11]Depr Exp'!F6257</f>
        <v>0</v>
      </c>
      <c r="G6257" s="305">
        <f>'[11]Depr Exp'!G6257</f>
        <v>0.05</v>
      </c>
      <c r="H6257" s="524">
        <f>'[11]Depr Exp'!H6257</f>
        <v>-28452.6</v>
      </c>
      <c r="I6257" s="523">
        <f>'[11]Depr Exp'!I6257</f>
        <v>0</v>
      </c>
      <c r="J6257" s="305">
        <f>'[11]Depr Exp'!J6257</f>
        <v>0.05</v>
      </c>
      <c r="K6257" s="373">
        <f>'[11]Depr Exp'!K6257</f>
        <v>0</v>
      </c>
      <c r="L6257" s="524">
        <f>'[11]Depr Exp'!L6257</f>
        <v>28452.6</v>
      </c>
      <c r="M6257" s="144"/>
      <c r="N6257" s="144"/>
    </row>
    <row r="6258" spans="1:14" ht="15.75" thickBot="1">
      <c r="A6258" s="159" t="str">
        <f>'[11]Depr Exp'!A6258</f>
        <v>E3940 GEN Tools/Garage, MTF new Total</v>
      </c>
      <c r="B6258" s="144">
        <f>'[11]Depr Exp'!B6258</f>
        <v>0</v>
      </c>
      <c r="C6258" s="502" t="str">
        <f>'[11]Depr Exp'!C6258</f>
        <v>EGEN</v>
      </c>
      <c r="D6258" s="144"/>
      <c r="E6258" s="281" t="str">
        <f>'[11]Depr Exp'!E6258</f>
        <v>Total</v>
      </c>
      <c r="F6258" s="141">
        <f>'[11]Depr Exp'!F6258</f>
        <v>0</v>
      </c>
      <c r="G6258" s="252">
        <f>'[11]Depr Exp'!G6258</f>
        <v>0</v>
      </c>
      <c r="H6258" s="286">
        <f>'[11]Depr Exp'!H6258</f>
        <v>0</v>
      </c>
      <c r="I6258" s="141">
        <f>'[11]Depr Exp'!I6258</f>
        <v>0</v>
      </c>
      <c r="J6258" s="252">
        <f>'[11]Depr Exp'!J6258</f>
        <v>0</v>
      </c>
      <c r="K6258" s="286">
        <f>'[11]Depr Exp'!K6258</f>
        <v>0</v>
      </c>
      <c r="L6258" s="286">
        <f>'[11]Depr Exp'!L6258</f>
        <v>0</v>
      </c>
      <c r="M6258" s="144"/>
      <c r="N6258" s="144"/>
    </row>
    <row r="6259" spans="1:14" ht="13.5" thickTop="1">
      <c r="A6259" s="529" t="str">
        <f>'[11]Depr Exp'!A6259</f>
        <v>E3940 GEN Tools/Garage/Shop, new</v>
      </c>
      <c r="B6259" s="529" t="str">
        <f>'[11]Depr Exp'!B6259</f>
        <v>E3940 GEN Tools/Garage/Shop, new-1</v>
      </c>
      <c r="C6259" s="529" t="str">
        <f>'[11]Depr Exp'!C6259</f>
        <v>403E</v>
      </c>
      <c r="D6259" s="529"/>
      <c r="E6259" s="530">
        <f>'[11]Depr Exp'!E6259</f>
        <v>43131</v>
      </c>
      <c r="F6259" s="531">
        <f>'[11]Depr Exp'!F6259</f>
        <v>9579221.5199999996</v>
      </c>
      <c r="G6259" s="541">
        <f>'[11]Depr Exp'!G6259</f>
        <v>0.05</v>
      </c>
      <c r="H6259" s="533">
        <f>'[11]Depr Exp'!H6259</f>
        <v>39913.42</v>
      </c>
      <c r="I6259" s="531">
        <f>'[11]Depr Exp'!I6259</f>
        <v>11152310.98</v>
      </c>
      <c r="J6259" s="541">
        <f>'[11]Depr Exp'!J6259</f>
        <v>0.05</v>
      </c>
      <c r="K6259" s="534">
        <f>'[11]Depr Exp'!K6259</f>
        <v>55952.160000000003</v>
      </c>
      <c r="L6259" s="533">
        <f>'[11]Depr Exp'!L6259</f>
        <v>16038.74</v>
      </c>
      <c r="M6259" s="144"/>
      <c r="N6259" s="144"/>
    </row>
    <row r="6260" spans="1:14">
      <c r="A6260" s="529" t="str">
        <f>'[11]Depr Exp'!A6260</f>
        <v>E3940 GEN Tools/Garage/Shop, new</v>
      </c>
      <c r="B6260" s="529" t="str">
        <f>'[11]Depr Exp'!B6260</f>
        <v>E3940 GEN Tools/Garage/Shop, new-2</v>
      </c>
      <c r="C6260" s="529" t="str">
        <f>'[11]Depr Exp'!C6260</f>
        <v>403E</v>
      </c>
      <c r="D6260" s="529"/>
      <c r="E6260" s="530">
        <f>'[11]Depr Exp'!E6260</f>
        <v>43159</v>
      </c>
      <c r="F6260" s="531">
        <f>'[11]Depr Exp'!F6260</f>
        <v>9361962.25</v>
      </c>
      <c r="G6260" s="541">
        <f>'[11]Depr Exp'!G6260</f>
        <v>0.05</v>
      </c>
      <c r="H6260" s="533">
        <f>'[11]Depr Exp'!H6260</f>
        <v>39008.18</v>
      </c>
      <c r="I6260" s="531">
        <f>'[11]Depr Exp'!I6260</f>
        <v>11152310.98</v>
      </c>
      <c r="J6260" s="541">
        <f>'[11]Depr Exp'!J6260</f>
        <v>0.05</v>
      </c>
      <c r="K6260" s="534">
        <f>'[11]Depr Exp'!K6260</f>
        <v>55952.160000000003</v>
      </c>
      <c r="L6260" s="533">
        <f>'[11]Depr Exp'!L6260</f>
        <v>16943.98</v>
      </c>
      <c r="M6260" s="144"/>
      <c r="N6260" s="144"/>
    </row>
    <row r="6261" spans="1:14">
      <c r="A6261" s="529" t="str">
        <f>'[11]Depr Exp'!A6261</f>
        <v>E3940 GEN Tools/Garage/Shop, new</v>
      </c>
      <c r="B6261" s="529" t="str">
        <f>'[11]Depr Exp'!B6261</f>
        <v>E3940 GEN Tools/Garage/Shop, new-3</v>
      </c>
      <c r="C6261" s="529" t="str">
        <f>'[11]Depr Exp'!C6261</f>
        <v>403E</v>
      </c>
      <c r="D6261" s="529"/>
      <c r="E6261" s="530">
        <f>'[11]Depr Exp'!E6261</f>
        <v>43190</v>
      </c>
      <c r="F6261" s="531">
        <f>'[11]Depr Exp'!F6261</f>
        <v>9364631.3800000008</v>
      </c>
      <c r="G6261" s="541">
        <f>'[11]Depr Exp'!G6261</f>
        <v>0.05</v>
      </c>
      <c r="H6261" s="533">
        <f>'[11]Depr Exp'!H6261</f>
        <v>39019.300000000003</v>
      </c>
      <c r="I6261" s="531">
        <f>'[11]Depr Exp'!I6261</f>
        <v>11152310.98</v>
      </c>
      <c r="J6261" s="541">
        <f>'[11]Depr Exp'!J6261</f>
        <v>0.05</v>
      </c>
      <c r="K6261" s="534">
        <f>'[11]Depr Exp'!K6261</f>
        <v>55952.160000000003</v>
      </c>
      <c r="L6261" s="533">
        <f>'[11]Depr Exp'!L6261</f>
        <v>16932.86</v>
      </c>
      <c r="M6261" s="144"/>
      <c r="N6261" s="144"/>
    </row>
    <row r="6262" spans="1:14">
      <c r="A6262" s="529" t="str">
        <f>'[11]Depr Exp'!A6262</f>
        <v>E3940 GEN Tools/Garage/Shop, new</v>
      </c>
      <c r="B6262" s="529" t="str">
        <f>'[11]Depr Exp'!B6262</f>
        <v>E3940 GEN Tools/Garage/Shop, new-4</v>
      </c>
      <c r="C6262" s="529" t="str">
        <f>'[11]Depr Exp'!C6262</f>
        <v>403E</v>
      </c>
      <c r="D6262" s="529"/>
      <c r="E6262" s="530">
        <f>'[11]Depr Exp'!E6262</f>
        <v>43220</v>
      </c>
      <c r="F6262" s="531">
        <f>'[11]Depr Exp'!F6262</f>
        <v>9367312.0999999996</v>
      </c>
      <c r="G6262" s="541">
        <f>'[11]Depr Exp'!G6262</f>
        <v>0.05</v>
      </c>
      <c r="H6262" s="533">
        <f>'[11]Depr Exp'!H6262</f>
        <v>39030.47</v>
      </c>
      <c r="I6262" s="531">
        <f>'[11]Depr Exp'!I6262</f>
        <v>11152310.98</v>
      </c>
      <c r="J6262" s="541">
        <f>'[11]Depr Exp'!J6262</f>
        <v>0.05</v>
      </c>
      <c r="K6262" s="534">
        <f>'[11]Depr Exp'!K6262</f>
        <v>55952.160000000003</v>
      </c>
      <c r="L6262" s="533">
        <f>'[11]Depr Exp'!L6262</f>
        <v>16921.689999999999</v>
      </c>
      <c r="M6262" s="144"/>
      <c r="N6262" s="144"/>
    </row>
    <row r="6263" spans="1:14">
      <c r="A6263" s="529" t="str">
        <f>'[11]Depr Exp'!A6263</f>
        <v>E3940 GEN Tools/Garage/Shop, new</v>
      </c>
      <c r="B6263" s="529" t="str">
        <f>'[11]Depr Exp'!B6263</f>
        <v>E3940 GEN Tools/Garage/Shop, new-5</v>
      </c>
      <c r="C6263" s="529" t="str">
        <f>'[11]Depr Exp'!C6263</f>
        <v>403E</v>
      </c>
      <c r="D6263" s="529"/>
      <c r="E6263" s="530">
        <f>'[11]Depr Exp'!E6263</f>
        <v>43251</v>
      </c>
      <c r="F6263" s="531">
        <f>'[11]Depr Exp'!F6263</f>
        <v>9367312.0999999996</v>
      </c>
      <c r="G6263" s="541">
        <f>'[11]Depr Exp'!G6263</f>
        <v>0.05</v>
      </c>
      <c r="H6263" s="533">
        <f>'[11]Depr Exp'!H6263</f>
        <v>39030.47</v>
      </c>
      <c r="I6263" s="531">
        <f>'[11]Depr Exp'!I6263</f>
        <v>11152310.98</v>
      </c>
      <c r="J6263" s="541">
        <f>'[11]Depr Exp'!J6263</f>
        <v>0.05</v>
      </c>
      <c r="K6263" s="534">
        <f>'[11]Depr Exp'!K6263</f>
        <v>55952.160000000003</v>
      </c>
      <c r="L6263" s="533">
        <f>'[11]Depr Exp'!L6263</f>
        <v>16921.689999999999</v>
      </c>
      <c r="M6263" s="144"/>
      <c r="N6263" s="144"/>
    </row>
    <row r="6264" spans="1:14">
      <c r="A6264" s="529" t="str">
        <f>'[11]Depr Exp'!A6264</f>
        <v>E3940 GEN Tools/Garage/Shop, new</v>
      </c>
      <c r="B6264" s="529" t="str">
        <f>'[11]Depr Exp'!B6264</f>
        <v>E3940 GEN Tools/Garage/Shop, new-6</v>
      </c>
      <c r="C6264" s="529" t="str">
        <f>'[11]Depr Exp'!C6264</f>
        <v>403E</v>
      </c>
      <c r="D6264" s="529"/>
      <c r="E6264" s="530">
        <f>'[11]Depr Exp'!E6264</f>
        <v>43281</v>
      </c>
      <c r="F6264" s="531">
        <f>'[11]Depr Exp'!F6264</f>
        <v>9367312.0999999996</v>
      </c>
      <c r="G6264" s="541">
        <f>'[11]Depr Exp'!G6264</f>
        <v>0.05</v>
      </c>
      <c r="H6264" s="533">
        <f>'[11]Depr Exp'!H6264</f>
        <v>39030.47</v>
      </c>
      <c r="I6264" s="531">
        <f>'[11]Depr Exp'!I6264</f>
        <v>11152310.98</v>
      </c>
      <c r="J6264" s="541">
        <f>'[11]Depr Exp'!J6264</f>
        <v>0.05</v>
      </c>
      <c r="K6264" s="534">
        <f>'[11]Depr Exp'!K6264</f>
        <v>55952.160000000003</v>
      </c>
      <c r="L6264" s="533">
        <f>'[11]Depr Exp'!L6264</f>
        <v>16921.689999999999</v>
      </c>
      <c r="M6264" s="144"/>
      <c r="N6264" s="144"/>
    </row>
    <row r="6265" spans="1:14">
      <c r="A6265" s="529" t="str">
        <f>'[11]Depr Exp'!A6265</f>
        <v>E3940 GEN Tools/Garage/Shop, new</v>
      </c>
      <c r="B6265" s="529" t="str">
        <f>'[11]Depr Exp'!B6265</f>
        <v>E3940 GEN Tools/Garage/Shop, new-7</v>
      </c>
      <c r="C6265" s="529" t="str">
        <f>'[11]Depr Exp'!C6265</f>
        <v>403E</v>
      </c>
      <c r="D6265" s="529"/>
      <c r="E6265" s="530">
        <f>'[11]Depr Exp'!E6265</f>
        <v>43312</v>
      </c>
      <c r="F6265" s="531">
        <f>'[11]Depr Exp'!F6265</f>
        <v>10130380.01</v>
      </c>
      <c r="G6265" s="541">
        <f>'[11]Depr Exp'!G6265</f>
        <v>0.05</v>
      </c>
      <c r="H6265" s="533">
        <f>'[11]Depr Exp'!H6265</f>
        <v>-32141.25</v>
      </c>
      <c r="I6265" s="531">
        <f>'[11]Depr Exp'!I6265</f>
        <v>11152310.98</v>
      </c>
      <c r="J6265" s="541">
        <f>'[11]Depr Exp'!J6265</f>
        <v>0.05</v>
      </c>
      <c r="K6265" s="534">
        <f>'[11]Depr Exp'!K6265</f>
        <v>55952.160000000003</v>
      </c>
      <c r="L6265" s="533">
        <f>'[11]Depr Exp'!L6265</f>
        <v>88093.41</v>
      </c>
      <c r="M6265" s="144"/>
      <c r="N6265" s="144"/>
    </row>
    <row r="6266" spans="1:14">
      <c r="A6266" s="529" t="str">
        <f>'[11]Depr Exp'!A6266</f>
        <v>E3940 GEN Tools/Garage/Shop, new</v>
      </c>
      <c r="B6266" s="529" t="str">
        <f>'[11]Depr Exp'!B6266</f>
        <v>E3940 GEN Tools/Garage/Shop, new-8</v>
      </c>
      <c r="C6266" s="529" t="str">
        <f>'[11]Depr Exp'!C6266</f>
        <v>403E</v>
      </c>
      <c r="D6266" s="529"/>
      <c r="E6266" s="530">
        <f>'[11]Depr Exp'!E6266</f>
        <v>43343</v>
      </c>
      <c r="F6266" s="531">
        <f>'[11]Depr Exp'!F6266</f>
        <v>10130380.01</v>
      </c>
      <c r="G6266" s="541">
        <f>'[11]Depr Exp'!G6266</f>
        <v>0.05</v>
      </c>
      <c r="H6266" s="533">
        <f>'[11]Depr Exp'!H6266</f>
        <v>61178.32</v>
      </c>
      <c r="I6266" s="531">
        <f>'[11]Depr Exp'!I6266</f>
        <v>11152310.98</v>
      </c>
      <c r="J6266" s="541">
        <f>'[11]Depr Exp'!J6266</f>
        <v>0.05</v>
      </c>
      <c r="K6266" s="534">
        <f>'[11]Depr Exp'!K6266</f>
        <v>55952.160000000003</v>
      </c>
      <c r="L6266" s="533">
        <f>'[11]Depr Exp'!L6266</f>
        <v>-5226.16</v>
      </c>
      <c r="M6266" s="144"/>
      <c r="N6266" s="144"/>
    </row>
    <row r="6267" spans="1:14">
      <c r="A6267" s="529" t="str">
        <f>'[11]Depr Exp'!A6267</f>
        <v>E3940 GEN Tools/Garage/Shop, new</v>
      </c>
      <c r="B6267" s="529" t="str">
        <f>'[11]Depr Exp'!B6267</f>
        <v>E3940 GEN Tools/Garage/Shop, new-9</v>
      </c>
      <c r="C6267" s="529" t="str">
        <f>'[11]Depr Exp'!C6267</f>
        <v>403E</v>
      </c>
      <c r="D6267" s="529"/>
      <c r="E6267" s="530">
        <f>'[11]Depr Exp'!E6267</f>
        <v>43373</v>
      </c>
      <c r="F6267" s="531">
        <f>'[11]Depr Exp'!F6267</f>
        <v>10128785.6</v>
      </c>
      <c r="G6267" s="541">
        <f>'[11]Depr Exp'!G6267</f>
        <v>0.05</v>
      </c>
      <c r="H6267" s="533">
        <f>'[11]Depr Exp'!H6267</f>
        <v>51687.47</v>
      </c>
      <c r="I6267" s="531">
        <f>'[11]Depr Exp'!I6267</f>
        <v>11152310.98</v>
      </c>
      <c r="J6267" s="541">
        <f>'[11]Depr Exp'!J6267</f>
        <v>0.05</v>
      </c>
      <c r="K6267" s="534">
        <f>'[11]Depr Exp'!K6267</f>
        <v>55952.160000000003</v>
      </c>
      <c r="L6267" s="533">
        <f>'[11]Depr Exp'!L6267</f>
        <v>4264.6899999999996</v>
      </c>
      <c r="M6267" s="144"/>
      <c r="N6267" s="144"/>
    </row>
    <row r="6268" spans="1:14">
      <c r="A6268" s="529" t="str">
        <f>'[11]Depr Exp'!A6268</f>
        <v>E3940 GEN Tools/Garage/Shop, new</v>
      </c>
      <c r="B6268" s="529" t="str">
        <f>'[11]Depr Exp'!B6268</f>
        <v>E3940 GEN Tools/Garage/Shop, new-10</v>
      </c>
      <c r="C6268" s="529" t="str">
        <f>'[11]Depr Exp'!C6268</f>
        <v>403E</v>
      </c>
      <c r="D6268" s="529"/>
      <c r="E6268" s="530">
        <f>'[11]Depr Exp'!E6268</f>
        <v>43404</v>
      </c>
      <c r="F6268" s="531">
        <f>'[11]Depr Exp'!F6268</f>
        <v>10127191.18</v>
      </c>
      <c r="G6268" s="541">
        <f>'[11]Depr Exp'!G6268</f>
        <v>0.05</v>
      </c>
      <c r="H6268" s="533">
        <f>'[11]Depr Exp'!H6268</f>
        <v>51680.83</v>
      </c>
      <c r="I6268" s="531">
        <f>'[11]Depr Exp'!I6268</f>
        <v>11152310.98</v>
      </c>
      <c r="J6268" s="541">
        <f>'[11]Depr Exp'!J6268</f>
        <v>0.05</v>
      </c>
      <c r="K6268" s="534">
        <f>'[11]Depr Exp'!K6268</f>
        <v>55952.160000000003</v>
      </c>
      <c r="L6268" s="533">
        <f>'[11]Depr Exp'!L6268</f>
        <v>4271.33</v>
      </c>
      <c r="M6268" s="144"/>
      <c r="N6268" s="144"/>
    </row>
    <row r="6269" spans="1:14">
      <c r="A6269" s="529" t="str">
        <f>'[11]Depr Exp'!A6269</f>
        <v>E3940 GEN Tools/Garage/Shop, new</v>
      </c>
      <c r="B6269" s="529" t="str">
        <f>'[11]Depr Exp'!B6269</f>
        <v>E3940 GEN Tools/Garage/Shop, new-11</v>
      </c>
      <c r="C6269" s="529" t="str">
        <f>'[11]Depr Exp'!C6269</f>
        <v>403E</v>
      </c>
      <c r="D6269" s="529"/>
      <c r="E6269" s="530">
        <f>'[11]Depr Exp'!E6269</f>
        <v>43434</v>
      </c>
      <c r="F6269" s="531">
        <f>'[11]Depr Exp'!F6269</f>
        <v>10134966.09</v>
      </c>
      <c r="G6269" s="541">
        <f>'[11]Depr Exp'!G6269</f>
        <v>0.05</v>
      </c>
      <c r="H6269" s="533">
        <f>'[11]Depr Exp'!H6269</f>
        <v>51713.229999999996</v>
      </c>
      <c r="I6269" s="531">
        <f>'[11]Depr Exp'!I6269</f>
        <v>11152310.98</v>
      </c>
      <c r="J6269" s="541">
        <f>'[11]Depr Exp'!J6269</f>
        <v>0.05</v>
      </c>
      <c r="K6269" s="534">
        <f>'[11]Depr Exp'!K6269</f>
        <v>55952.160000000003</v>
      </c>
      <c r="L6269" s="533">
        <f>'[11]Depr Exp'!L6269</f>
        <v>4238.93</v>
      </c>
      <c r="M6269" s="144"/>
      <c r="N6269" s="144"/>
    </row>
    <row r="6270" spans="1:14">
      <c r="A6270" s="529" t="str">
        <f>'[11]Depr Exp'!A6270</f>
        <v>E3940 GEN Tools/Garage/Shop, new</v>
      </c>
      <c r="B6270" s="529" t="str">
        <f>'[11]Depr Exp'!B6270</f>
        <v>E3940 GEN Tools/Garage/Shop, new-12</v>
      </c>
      <c r="C6270" s="529" t="str">
        <f>'[11]Depr Exp'!C6270</f>
        <v>403E</v>
      </c>
      <c r="D6270" s="529"/>
      <c r="E6270" s="530">
        <f>'[11]Depr Exp'!E6270</f>
        <v>43465</v>
      </c>
      <c r="F6270" s="531">
        <f>'[11]Depr Exp'!F6270</f>
        <v>11152310.98</v>
      </c>
      <c r="G6270" s="541">
        <f>'[11]Depr Exp'!G6270</f>
        <v>0.05</v>
      </c>
      <c r="H6270" s="533">
        <f>'[11]Depr Exp'!H6270</f>
        <v>55952.160000000003</v>
      </c>
      <c r="I6270" s="531">
        <f>'[11]Depr Exp'!I6270</f>
        <v>11152310.98</v>
      </c>
      <c r="J6270" s="541">
        <f>'[11]Depr Exp'!J6270</f>
        <v>0.05</v>
      </c>
      <c r="K6270" s="534">
        <f>'[11]Depr Exp'!K6270</f>
        <v>55952.160000000003</v>
      </c>
      <c r="L6270" s="533">
        <f>'[11]Depr Exp'!L6270</f>
        <v>0</v>
      </c>
      <c r="M6270" s="144"/>
      <c r="N6270" s="144"/>
    </row>
    <row r="6271" spans="1:14" ht="15.75" thickBot="1">
      <c r="A6271" s="159" t="str">
        <f>'[11]Depr Exp'!A6271</f>
        <v>E3940 GEN Tools/Garage/Shop, new Total</v>
      </c>
      <c r="B6271" s="144">
        <f>'[11]Depr Exp'!B6271</f>
        <v>0</v>
      </c>
      <c r="C6271" s="502" t="str">
        <f>'[11]Depr Exp'!C6271</f>
        <v>EGEN</v>
      </c>
      <c r="D6271" s="144"/>
      <c r="E6271" s="281" t="str">
        <f>'[11]Depr Exp'!E6271</f>
        <v>Total</v>
      </c>
      <c r="F6271" s="141">
        <f>'[11]Depr Exp'!F6271</f>
        <v>0</v>
      </c>
      <c r="G6271" s="252">
        <f>'[11]Depr Exp'!G6271</f>
        <v>0</v>
      </c>
      <c r="H6271" s="286">
        <f>'[11]Depr Exp'!H6271</f>
        <v>475103.06999999995</v>
      </c>
      <c r="I6271" s="141">
        <f>'[11]Depr Exp'!I6271</f>
        <v>0</v>
      </c>
      <c r="J6271" s="252">
        <f>'[11]Depr Exp'!J6271</f>
        <v>0</v>
      </c>
      <c r="K6271" s="286">
        <f>'[11]Depr Exp'!K6271</f>
        <v>671425.92000000027</v>
      </c>
      <c r="L6271" s="286">
        <f>'[11]Depr Exp'!L6271</f>
        <v>196322.85</v>
      </c>
      <c r="M6271" s="144"/>
      <c r="N6271" s="144"/>
    </row>
    <row r="6272" spans="1:14" ht="13.5" thickTop="1">
      <c r="A6272" s="529" t="str">
        <f>'[11]Depr Exp'!A6272</f>
        <v>E3940 GEN Tools/Garage/Shop, old</v>
      </c>
      <c r="B6272" s="529" t="str">
        <f>'[11]Depr Exp'!B6272</f>
        <v>E3940 GEN Tools/Garage/Shop, old-1</v>
      </c>
      <c r="C6272" s="529" t="str">
        <f>'[11]Depr Exp'!C6272</f>
        <v>403E</v>
      </c>
      <c r="D6272" s="529"/>
      <c r="E6272" s="530">
        <f>'[11]Depr Exp'!E6272</f>
        <v>43131</v>
      </c>
      <c r="F6272" s="531">
        <f>'[11]Depr Exp'!F6272</f>
        <v>894857.77</v>
      </c>
      <c r="G6272" s="532" t="str">
        <f>'[11]Depr Exp'!G6272</f>
        <v>End of Life</v>
      </c>
      <c r="H6272" s="533">
        <f>'[11]Depr Exp'!H6272</f>
        <v>14914.3</v>
      </c>
      <c r="I6272" s="531">
        <f>'[11]Depr Exp'!I6272</f>
        <v>0</v>
      </c>
      <c r="J6272" s="532" t="str">
        <f>'[11]Depr Exp'!J6272</f>
        <v>End of Life</v>
      </c>
      <c r="K6272" s="534">
        <f>'[11]Depr Exp'!K6272</f>
        <v>0</v>
      </c>
      <c r="L6272" s="533">
        <f>'[11]Depr Exp'!L6272</f>
        <v>-14914.3</v>
      </c>
      <c r="M6272" s="144"/>
      <c r="N6272" s="144"/>
    </row>
    <row r="6273" spans="1:14">
      <c r="A6273" s="529" t="str">
        <f>'[11]Depr Exp'!A6273</f>
        <v>E3940 GEN Tools/Garage/Shop, old</v>
      </c>
      <c r="B6273" s="529" t="str">
        <f>'[11]Depr Exp'!B6273</f>
        <v>E3940 GEN Tools/Garage/Shop, old-2</v>
      </c>
      <c r="C6273" s="529" t="str">
        <f>'[11]Depr Exp'!C6273</f>
        <v>403E</v>
      </c>
      <c r="D6273" s="529"/>
      <c r="E6273" s="530">
        <f>'[11]Depr Exp'!E6273</f>
        <v>43159</v>
      </c>
      <c r="F6273" s="531">
        <f>'[11]Depr Exp'!F6273</f>
        <v>879943.47</v>
      </c>
      <c r="G6273" s="532" t="str">
        <f>'[11]Depr Exp'!G6273</f>
        <v>End of Life</v>
      </c>
      <c r="H6273" s="533">
        <f>'[11]Depr Exp'!H6273</f>
        <v>14914.3</v>
      </c>
      <c r="I6273" s="531">
        <f>'[11]Depr Exp'!I6273</f>
        <v>0</v>
      </c>
      <c r="J6273" s="532" t="str">
        <f>'[11]Depr Exp'!J6273</f>
        <v>End of Life</v>
      </c>
      <c r="K6273" s="534">
        <f>'[11]Depr Exp'!K6273</f>
        <v>0</v>
      </c>
      <c r="L6273" s="533">
        <f>'[11]Depr Exp'!L6273</f>
        <v>-14914.3</v>
      </c>
      <c r="M6273" s="144"/>
      <c r="N6273" s="144"/>
    </row>
    <row r="6274" spans="1:14">
      <c r="A6274" s="529" t="str">
        <f>'[11]Depr Exp'!A6274</f>
        <v>E3940 GEN Tools/Garage/Shop, old</v>
      </c>
      <c r="B6274" s="529" t="str">
        <f>'[11]Depr Exp'!B6274</f>
        <v>E3940 GEN Tools/Garage/Shop, old-3</v>
      </c>
      <c r="C6274" s="529" t="str">
        <f>'[11]Depr Exp'!C6274</f>
        <v>403E</v>
      </c>
      <c r="D6274" s="529"/>
      <c r="E6274" s="530">
        <f>'[11]Depr Exp'!E6274</f>
        <v>43190</v>
      </c>
      <c r="F6274" s="531">
        <f>'[11]Depr Exp'!F6274</f>
        <v>865029.17</v>
      </c>
      <c r="G6274" s="532" t="str">
        <f>'[11]Depr Exp'!G6274</f>
        <v>End of Life</v>
      </c>
      <c r="H6274" s="533">
        <f>'[11]Depr Exp'!H6274</f>
        <v>14914.3</v>
      </c>
      <c r="I6274" s="531">
        <f>'[11]Depr Exp'!I6274</f>
        <v>0</v>
      </c>
      <c r="J6274" s="532" t="str">
        <f>'[11]Depr Exp'!J6274</f>
        <v>End of Life</v>
      </c>
      <c r="K6274" s="534">
        <f>'[11]Depr Exp'!K6274</f>
        <v>0</v>
      </c>
      <c r="L6274" s="533">
        <f>'[11]Depr Exp'!L6274</f>
        <v>-14914.3</v>
      </c>
      <c r="M6274" s="144"/>
      <c r="N6274" s="144"/>
    </row>
    <row r="6275" spans="1:14">
      <c r="A6275" s="529" t="str">
        <f>'[11]Depr Exp'!A6275</f>
        <v>E3940 GEN Tools/Garage/Shop, old</v>
      </c>
      <c r="B6275" s="529" t="str">
        <f>'[11]Depr Exp'!B6275</f>
        <v>E3940 GEN Tools/Garage/Shop, old-4</v>
      </c>
      <c r="C6275" s="529" t="str">
        <f>'[11]Depr Exp'!C6275</f>
        <v>403E</v>
      </c>
      <c r="D6275" s="529"/>
      <c r="E6275" s="530">
        <f>'[11]Depr Exp'!E6275</f>
        <v>43220</v>
      </c>
      <c r="F6275" s="531">
        <f>'[11]Depr Exp'!F6275</f>
        <v>850114.87</v>
      </c>
      <c r="G6275" s="532" t="str">
        <f>'[11]Depr Exp'!G6275</f>
        <v>End of Life</v>
      </c>
      <c r="H6275" s="533">
        <f>'[11]Depr Exp'!H6275</f>
        <v>14914.3</v>
      </c>
      <c r="I6275" s="531">
        <f>'[11]Depr Exp'!I6275</f>
        <v>0</v>
      </c>
      <c r="J6275" s="532" t="str">
        <f>'[11]Depr Exp'!J6275</f>
        <v>End of Life</v>
      </c>
      <c r="K6275" s="534">
        <f>'[11]Depr Exp'!K6275</f>
        <v>0</v>
      </c>
      <c r="L6275" s="533">
        <f>'[11]Depr Exp'!L6275</f>
        <v>-14914.3</v>
      </c>
      <c r="M6275" s="144"/>
      <c r="N6275" s="144"/>
    </row>
    <row r="6276" spans="1:14">
      <c r="A6276" s="529" t="str">
        <f>'[11]Depr Exp'!A6276</f>
        <v>E3940 GEN Tools/Garage/Shop, old</v>
      </c>
      <c r="B6276" s="529" t="str">
        <f>'[11]Depr Exp'!B6276</f>
        <v>E3940 GEN Tools/Garage/Shop, old-5</v>
      </c>
      <c r="C6276" s="529" t="str">
        <f>'[11]Depr Exp'!C6276</f>
        <v>403E</v>
      </c>
      <c r="D6276" s="529"/>
      <c r="E6276" s="530">
        <f>'[11]Depr Exp'!E6276</f>
        <v>43251</v>
      </c>
      <c r="F6276" s="531">
        <f>'[11]Depr Exp'!F6276</f>
        <v>835200.57</v>
      </c>
      <c r="G6276" s="532" t="str">
        <f>'[11]Depr Exp'!G6276</f>
        <v>End of Life</v>
      </c>
      <c r="H6276" s="533">
        <f>'[11]Depr Exp'!H6276</f>
        <v>14914.3</v>
      </c>
      <c r="I6276" s="531">
        <f>'[11]Depr Exp'!I6276</f>
        <v>0</v>
      </c>
      <c r="J6276" s="532" t="str">
        <f>'[11]Depr Exp'!J6276</f>
        <v>End of Life</v>
      </c>
      <c r="K6276" s="534">
        <f>'[11]Depr Exp'!K6276</f>
        <v>0</v>
      </c>
      <c r="L6276" s="533">
        <f>'[11]Depr Exp'!L6276</f>
        <v>-14914.3</v>
      </c>
      <c r="M6276" s="144"/>
      <c r="N6276" s="144"/>
    </row>
    <row r="6277" spans="1:14">
      <c r="A6277" s="529" t="str">
        <f>'[11]Depr Exp'!A6277</f>
        <v>E3940 GEN Tools/Garage/Shop, old</v>
      </c>
      <c r="B6277" s="529" t="str">
        <f>'[11]Depr Exp'!B6277</f>
        <v>E3940 GEN Tools/Garage/Shop, old-6</v>
      </c>
      <c r="C6277" s="529" t="str">
        <f>'[11]Depr Exp'!C6277</f>
        <v>403E</v>
      </c>
      <c r="D6277" s="529"/>
      <c r="E6277" s="530">
        <f>'[11]Depr Exp'!E6277</f>
        <v>43281</v>
      </c>
      <c r="F6277" s="531">
        <f>'[11]Depr Exp'!F6277</f>
        <v>820286.27</v>
      </c>
      <c r="G6277" s="532" t="str">
        <f>'[11]Depr Exp'!G6277</f>
        <v>End of Life</v>
      </c>
      <c r="H6277" s="533">
        <f>'[11]Depr Exp'!H6277</f>
        <v>14914.3</v>
      </c>
      <c r="I6277" s="531">
        <f>'[11]Depr Exp'!I6277</f>
        <v>0</v>
      </c>
      <c r="J6277" s="532" t="str">
        <f>'[11]Depr Exp'!J6277</f>
        <v>End of Life</v>
      </c>
      <c r="K6277" s="534">
        <f>'[11]Depr Exp'!K6277</f>
        <v>0</v>
      </c>
      <c r="L6277" s="533">
        <f>'[11]Depr Exp'!L6277</f>
        <v>-14914.3</v>
      </c>
      <c r="M6277" s="144"/>
      <c r="N6277" s="144"/>
    </row>
    <row r="6278" spans="1:14">
      <c r="A6278" s="529" t="str">
        <f>'[11]Depr Exp'!A6278</f>
        <v>E3940 GEN Tools/Garage/Shop, old</v>
      </c>
      <c r="B6278" s="529" t="str">
        <f>'[11]Depr Exp'!B6278</f>
        <v>E3940 GEN Tools/Garage/Shop, old-7</v>
      </c>
      <c r="C6278" s="529" t="str">
        <f>'[11]Depr Exp'!C6278</f>
        <v>403E</v>
      </c>
      <c r="D6278" s="529"/>
      <c r="E6278" s="530">
        <f>'[11]Depr Exp'!E6278</f>
        <v>43312</v>
      </c>
      <c r="F6278" s="531">
        <f>'[11]Depr Exp'!F6278</f>
        <v>0</v>
      </c>
      <c r="G6278" s="532" t="str">
        <f>'[11]Depr Exp'!G6278</f>
        <v>End of Life</v>
      </c>
      <c r="H6278" s="533">
        <f>'[11]Depr Exp'!H6278</f>
        <v>0</v>
      </c>
      <c r="I6278" s="531">
        <f>'[11]Depr Exp'!I6278</f>
        <v>0</v>
      </c>
      <c r="J6278" s="532" t="str">
        <f>'[11]Depr Exp'!J6278</f>
        <v>End of Life</v>
      </c>
      <c r="K6278" s="534">
        <f>'[11]Depr Exp'!K6278</f>
        <v>0</v>
      </c>
      <c r="L6278" s="533">
        <f>'[11]Depr Exp'!L6278</f>
        <v>0</v>
      </c>
      <c r="M6278" s="144"/>
      <c r="N6278" s="144"/>
    </row>
    <row r="6279" spans="1:14">
      <c r="A6279" s="529" t="str">
        <f>'[11]Depr Exp'!A6279</f>
        <v>E3940 GEN Tools/Garage/Shop, old</v>
      </c>
      <c r="B6279" s="529" t="str">
        <f>'[11]Depr Exp'!B6279</f>
        <v>E3940 GEN Tools/Garage/Shop, old-8</v>
      </c>
      <c r="C6279" s="529" t="str">
        <f>'[11]Depr Exp'!C6279</f>
        <v>403E</v>
      </c>
      <c r="D6279" s="529"/>
      <c r="E6279" s="530">
        <f>'[11]Depr Exp'!E6279</f>
        <v>43343</v>
      </c>
      <c r="F6279" s="531">
        <f>'[11]Depr Exp'!F6279</f>
        <v>0</v>
      </c>
      <c r="G6279" s="532" t="str">
        <f>'[11]Depr Exp'!G6279</f>
        <v>End of Life</v>
      </c>
      <c r="H6279" s="533">
        <f>'[11]Depr Exp'!H6279</f>
        <v>0</v>
      </c>
      <c r="I6279" s="531">
        <f>'[11]Depr Exp'!I6279</f>
        <v>0</v>
      </c>
      <c r="J6279" s="532" t="str">
        <f>'[11]Depr Exp'!J6279</f>
        <v>End of Life</v>
      </c>
      <c r="K6279" s="534">
        <f>'[11]Depr Exp'!K6279</f>
        <v>0</v>
      </c>
      <c r="L6279" s="533">
        <f>'[11]Depr Exp'!L6279</f>
        <v>0</v>
      </c>
      <c r="M6279" s="144"/>
      <c r="N6279" s="144"/>
    </row>
    <row r="6280" spans="1:14">
      <c r="A6280" s="529" t="str">
        <f>'[11]Depr Exp'!A6280</f>
        <v>E3940 GEN Tools/Garage/Shop, old</v>
      </c>
      <c r="B6280" s="529" t="str">
        <f>'[11]Depr Exp'!B6280</f>
        <v>E3940 GEN Tools/Garage/Shop, old-9</v>
      </c>
      <c r="C6280" s="529" t="str">
        <f>'[11]Depr Exp'!C6280</f>
        <v>403E</v>
      </c>
      <c r="D6280" s="529"/>
      <c r="E6280" s="530">
        <f>'[11]Depr Exp'!E6280</f>
        <v>43373</v>
      </c>
      <c r="F6280" s="531">
        <f>'[11]Depr Exp'!F6280</f>
        <v>0</v>
      </c>
      <c r="G6280" s="532" t="str">
        <f>'[11]Depr Exp'!G6280</f>
        <v>End of Life</v>
      </c>
      <c r="H6280" s="533">
        <f>'[11]Depr Exp'!H6280</f>
        <v>0</v>
      </c>
      <c r="I6280" s="531">
        <f>'[11]Depr Exp'!I6280</f>
        <v>0</v>
      </c>
      <c r="J6280" s="532" t="str">
        <f>'[11]Depr Exp'!J6280</f>
        <v>End of Life</v>
      </c>
      <c r="K6280" s="534">
        <f>'[11]Depr Exp'!K6280</f>
        <v>0</v>
      </c>
      <c r="L6280" s="533">
        <f>'[11]Depr Exp'!L6280</f>
        <v>0</v>
      </c>
      <c r="M6280" s="144"/>
      <c r="N6280" s="144"/>
    </row>
    <row r="6281" spans="1:14">
      <c r="A6281" s="529" t="str">
        <f>'[11]Depr Exp'!A6281</f>
        <v>E3940 GEN Tools/Garage/Shop, old</v>
      </c>
      <c r="B6281" s="529" t="str">
        <f>'[11]Depr Exp'!B6281</f>
        <v>E3940 GEN Tools/Garage/Shop, old-10</v>
      </c>
      <c r="C6281" s="529" t="str">
        <f>'[11]Depr Exp'!C6281</f>
        <v>403E</v>
      </c>
      <c r="D6281" s="529"/>
      <c r="E6281" s="530">
        <f>'[11]Depr Exp'!E6281</f>
        <v>43404</v>
      </c>
      <c r="F6281" s="531">
        <f>'[11]Depr Exp'!F6281</f>
        <v>0</v>
      </c>
      <c r="G6281" s="532" t="str">
        <f>'[11]Depr Exp'!G6281</f>
        <v>End of Life</v>
      </c>
      <c r="H6281" s="533">
        <f>'[11]Depr Exp'!H6281</f>
        <v>0</v>
      </c>
      <c r="I6281" s="531">
        <f>'[11]Depr Exp'!I6281</f>
        <v>0</v>
      </c>
      <c r="J6281" s="532" t="str">
        <f>'[11]Depr Exp'!J6281</f>
        <v>End of Life</v>
      </c>
      <c r="K6281" s="534">
        <f>'[11]Depr Exp'!K6281</f>
        <v>0</v>
      </c>
      <c r="L6281" s="533">
        <f>'[11]Depr Exp'!L6281</f>
        <v>0</v>
      </c>
      <c r="M6281" s="144"/>
      <c r="N6281" s="144"/>
    </row>
    <row r="6282" spans="1:14">
      <c r="A6282" s="529" t="str">
        <f>'[11]Depr Exp'!A6282</f>
        <v>E3940 GEN Tools/Garage/Shop, old</v>
      </c>
      <c r="B6282" s="529" t="str">
        <f>'[11]Depr Exp'!B6282</f>
        <v>E3940 GEN Tools/Garage/Shop, old-11</v>
      </c>
      <c r="C6282" s="529" t="str">
        <f>'[11]Depr Exp'!C6282</f>
        <v>403E</v>
      </c>
      <c r="D6282" s="529"/>
      <c r="E6282" s="530">
        <f>'[11]Depr Exp'!E6282</f>
        <v>43434</v>
      </c>
      <c r="F6282" s="531">
        <f>'[11]Depr Exp'!F6282</f>
        <v>0</v>
      </c>
      <c r="G6282" s="532" t="str">
        <f>'[11]Depr Exp'!G6282</f>
        <v>End of Life</v>
      </c>
      <c r="H6282" s="533">
        <f>'[11]Depr Exp'!H6282</f>
        <v>0</v>
      </c>
      <c r="I6282" s="531">
        <f>'[11]Depr Exp'!I6282</f>
        <v>0</v>
      </c>
      <c r="J6282" s="532" t="str">
        <f>'[11]Depr Exp'!J6282</f>
        <v>End of Life</v>
      </c>
      <c r="K6282" s="534">
        <f>'[11]Depr Exp'!K6282</f>
        <v>0</v>
      </c>
      <c r="L6282" s="533">
        <f>'[11]Depr Exp'!L6282</f>
        <v>0</v>
      </c>
      <c r="M6282" s="144"/>
      <c r="N6282" s="144"/>
    </row>
    <row r="6283" spans="1:14">
      <c r="A6283" s="529" t="str">
        <f>'[11]Depr Exp'!A6283</f>
        <v>E3940 GEN Tools/Garage/Shop, old</v>
      </c>
      <c r="B6283" s="529" t="str">
        <f>'[11]Depr Exp'!B6283</f>
        <v>E3940 GEN Tools/Garage/Shop, old-12</v>
      </c>
      <c r="C6283" s="529" t="str">
        <f>'[11]Depr Exp'!C6283</f>
        <v>403E</v>
      </c>
      <c r="D6283" s="529"/>
      <c r="E6283" s="530">
        <f>'[11]Depr Exp'!E6283</f>
        <v>43465</v>
      </c>
      <c r="F6283" s="531">
        <f>'[11]Depr Exp'!F6283</f>
        <v>0</v>
      </c>
      <c r="G6283" s="532" t="str">
        <f>'[11]Depr Exp'!G6283</f>
        <v>End of Life</v>
      </c>
      <c r="H6283" s="533">
        <f>'[11]Depr Exp'!H6283</f>
        <v>0</v>
      </c>
      <c r="I6283" s="531">
        <f>'[11]Depr Exp'!I6283</f>
        <v>0</v>
      </c>
      <c r="J6283" s="532" t="str">
        <f>'[11]Depr Exp'!J6283</f>
        <v>End of Life</v>
      </c>
      <c r="K6283" s="534">
        <f>'[11]Depr Exp'!K6283</f>
        <v>0</v>
      </c>
      <c r="L6283" s="533">
        <f>'[11]Depr Exp'!L6283</f>
        <v>0</v>
      </c>
      <c r="M6283" s="144"/>
      <c r="N6283" s="144"/>
    </row>
    <row r="6284" spans="1:14" ht="15.75" thickBot="1">
      <c r="A6284" s="280" t="str">
        <f>'[11]Depr Exp'!A6284</f>
        <v>E3940 GEN Tools/Garage/Shop, old Total</v>
      </c>
      <c r="B6284" s="143">
        <f>'[11]Depr Exp'!B6284</f>
        <v>0</v>
      </c>
      <c r="C6284" s="142" t="str">
        <f>'[11]Depr Exp'!C6284</f>
        <v>EGEN</v>
      </c>
      <c r="D6284" s="143"/>
      <c r="E6284" s="281" t="str">
        <f>'[11]Depr Exp'!E6284</f>
        <v>Total</v>
      </c>
      <c r="F6284" s="124">
        <f>'[11]Depr Exp'!F6284</f>
        <v>0</v>
      </c>
      <c r="G6284" s="143">
        <f>'[11]Depr Exp'!G6284</f>
        <v>0</v>
      </c>
      <c r="H6284" s="286">
        <f>'[11]Depr Exp'!H6284</f>
        <v>89485.8</v>
      </c>
      <c r="I6284" s="124">
        <f>'[11]Depr Exp'!I6284</f>
        <v>0</v>
      </c>
      <c r="J6284" s="143">
        <f>'[11]Depr Exp'!J6284</f>
        <v>0</v>
      </c>
      <c r="K6284" s="286">
        <f>'[11]Depr Exp'!K6284</f>
        <v>0</v>
      </c>
      <c r="L6284" s="286">
        <f>'[11]Depr Exp'!L6284</f>
        <v>-89485.8</v>
      </c>
      <c r="M6284" s="144"/>
      <c r="N6284" s="144"/>
    </row>
    <row r="6285" spans="1:14" ht="13.5" thickTop="1">
      <c r="A6285" s="529" t="str">
        <f>'[11]Depr Exp'!A6285</f>
        <v>E3950 GEN Laboratory Equip, new</v>
      </c>
      <c r="B6285" s="529" t="str">
        <f>'[11]Depr Exp'!B6285</f>
        <v>E3950 GEN Laboratory Equip, new-1</v>
      </c>
      <c r="C6285" s="529" t="str">
        <f>'[11]Depr Exp'!C6285</f>
        <v>403E</v>
      </c>
      <c r="D6285" s="529"/>
      <c r="E6285" s="530">
        <f>'[11]Depr Exp'!E6285</f>
        <v>43131</v>
      </c>
      <c r="F6285" s="531">
        <f>'[11]Depr Exp'!F6285</f>
        <v>3096458.34</v>
      </c>
      <c r="G6285" s="541">
        <f>'[11]Depr Exp'!G6285</f>
        <v>0.05</v>
      </c>
      <c r="H6285" s="533">
        <f>'[11]Depr Exp'!H6285</f>
        <v>12901.91</v>
      </c>
      <c r="I6285" s="531">
        <f>'[11]Depr Exp'!I6285</f>
        <v>7819786.7800000003</v>
      </c>
      <c r="J6285" s="541">
        <f>'[11]Depr Exp'!J6285</f>
        <v>0.05</v>
      </c>
      <c r="K6285" s="534">
        <f>'[11]Depr Exp'!K6285</f>
        <v>24389.39</v>
      </c>
      <c r="L6285" s="533">
        <f>'[11]Depr Exp'!L6285</f>
        <v>11487.48</v>
      </c>
      <c r="M6285" s="144"/>
      <c r="N6285" s="144"/>
    </row>
    <row r="6286" spans="1:14">
      <c r="A6286" s="529" t="str">
        <f>'[11]Depr Exp'!A6286</f>
        <v>E3950 GEN Laboratory Equip, new</v>
      </c>
      <c r="B6286" s="529" t="str">
        <f>'[11]Depr Exp'!B6286</f>
        <v>E3950 GEN Laboratory Equip, new-2</v>
      </c>
      <c r="C6286" s="529" t="str">
        <f>'[11]Depr Exp'!C6286</f>
        <v>403E</v>
      </c>
      <c r="D6286" s="529"/>
      <c r="E6286" s="530">
        <f>'[11]Depr Exp'!E6286</f>
        <v>43159</v>
      </c>
      <c r="F6286" s="531">
        <f>'[11]Depr Exp'!F6286</f>
        <v>3096485.06</v>
      </c>
      <c r="G6286" s="541">
        <f>'[11]Depr Exp'!G6286</f>
        <v>0.05</v>
      </c>
      <c r="H6286" s="533">
        <f>'[11]Depr Exp'!H6286</f>
        <v>12902.02</v>
      </c>
      <c r="I6286" s="531">
        <f>'[11]Depr Exp'!I6286</f>
        <v>7819786.7800000003</v>
      </c>
      <c r="J6286" s="541">
        <f>'[11]Depr Exp'!J6286</f>
        <v>0.05</v>
      </c>
      <c r="K6286" s="534">
        <f>'[11]Depr Exp'!K6286</f>
        <v>24389.39</v>
      </c>
      <c r="L6286" s="533">
        <f>'[11]Depr Exp'!L6286</f>
        <v>11487.37</v>
      </c>
      <c r="M6286" s="144"/>
      <c r="N6286" s="144"/>
    </row>
    <row r="6287" spans="1:14">
      <c r="A6287" s="529" t="str">
        <f>'[11]Depr Exp'!A6287</f>
        <v>E3950 GEN Laboratory Equip, new</v>
      </c>
      <c r="B6287" s="529" t="str">
        <f>'[11]Depr Exp'!B6287</f>
        <v>E3950 GEN Laboratory Equip, new-3</v>
      </c>
      <c r="C6287" s="529" t="str">
        <f>'[11]Depr Exp'!C6287</f>
        <v>403E</v>
      </c>
      <c r="D6287" s="529"/>
      <c r="E6287" s="530">
        <f>'[11]Depr Exp'!E6287</f>
        <v>43190</v>
      </c>
      <c r="F6287" s="531">
        <f>'[11]Depr Exp'!F6287</f>
        <v>3096511.78</v>
      </c>
      <c r="G6287" s="541">
        <f>'[11]Depr Exp'!G6287</f>
        <v>0.05</v>
      </c>
      <c r="H6287" s="533">
        <f>'[11]Depr Exp'!H6287</f>
        <v>12902.13</v>
      </c>
      <c r="I6287" s="531">
        <f>'[11]Depr Exp'!I6287</f>
        <v>7819786.7800000003</v>
      </c>
      <c r="J6287" s="541">
        <f>'[11]Depr Exp'!J6287</f>
        <v>0.05</v>
      </c>
      <c r="K6287" s="534">
        <f>'[11]Depr Exp'!K6287</f>
        <v>24389.39</v>
      </c>
      <c r="L6287" s="533">
        <f>'[11]Depr Exp'!L6287</f>
        <v>11487.26</v>
      </c>
      <c r="M6287" s="144"/>
      <c r="N6287" s="144"/>
    </row>
    <row r="6288" spans="1:14">
      <c r="A6288" s="529" t="str">
        <f>'[11]Depr Exp'!A6288</f>
        <v>E3950 GEN Laboratory Equip, new</v>
      </c>
      <c r="B6288" s="529" t="str">
        <f>'[11]Depr Exp'!B6288</f>
        <v>E3950 GEN Laboratory Equip, new-4</v>
      </c>
      <c r="C6288" s="529" t="str">
        <f>'[11]Depr Exp'!C6288</f>
        <v>403E</v>
      </c>
      <c r="D6288" s="529"/>
      <c r="E6288" s="530">
        <f>'[11]Depr Exp'!E6288</f>
        <v>43220</v>
      </c>
      <c r="F6288" s="531">
        <f>'[11]Depr Exp'!F6288</f>
        <v>3096511.78</v>
      </c>
      <c r="G6288" s="541">
        <f>'[11]Depr Exp'!G6288</f>
        <v>0.05</v>
      </c>
      <c r="H6288" s="533">
        <f>'[11]Depr Exp'!H6288</f>
        <v>12902.13</v>
      </c>
      <c r="I6288" s="531">
        <f>'[11]Depr Exp'!I6288</f>
        <v>7819786.7800000003</v>
      </c>
      <c r="J6288" s="541">
        <f>'[11]Depr Exp'!J6288</f>
        <v>0.05</v>
      </c>
      <c r="K6288" s="534">
        <f>'[11]Depr Exp'!K6288</f>
        <v>24389.39</v>
      </c>
      <c r="L6288" s="533">
        <f>'[11]Depr Exp'!L6288</f>
        <v>11487.26</v>
      </c>
      <c r="M6288" s="144"/>
      <c r="N6288" s="144"/>
    </row>
    <row r="6289" spans="1:14">
      <c r="A6289" s="529" t="str">
        <f>'[11]Depr Exp'!A6289</f>
        <v>E3950 GEN Laboratory Equip, new</v>
      </c>
      <c r="B6289" s="529" t="str">
        <f>'[11]Depr Exp'!B6289</f>
        <v>E3950 GEN Laboratory Equip, new-5</v>
      </c>
      <c r="C6289" s="529" t="str">
        <f>'[11]Depr Exp'!C6289</f>
        <v>403E</v>
      </c>
      <c r="D6289" s="529"/>
      <c r="E6289" s="530">
        <f>'[11]Depr Exp'!E6289</f>
        <v>43251</v>
      </c>
      <c r="F6289" s="531">
        <f>'[11]Depr Exp'!F6289</f>
        <v>3096511.78</v>
      </c>
      <c r="G6289" s="541">
        <f>'[11]Depr Exp'!G6289</f>
        <v>0.05</v>
      </c>
      <c r="H6289" s="533">
        <f>'[11]Depr Exp'!H6289</f>
        <v>12902.13</v>
      </c>
      <c r="I6289" s="531">
        <f>'[11]Depr Exp'!I6289</f>
        <v>7819786.7800000003</v>
      </c>
      <c r="J6289" s="541">
        <f>'[11]Depr Exp'!J6289</f>
        <v>0.05</v>
      </c>
      <c r="K6289" s="534">
        <f>'[11]Depr Exp'!K6289</f>
        <v>24389.39</v>
      </c>
      <c r="L6289" s="533">
        <f>'[11]Depr Exp'!L6289</f>
        <v>11487.26</v>
      </c>
      <c r="M6289" s="144"/>
      <c r="N6289" s="144"/>
    </row>
    <row r="6290" spans="1:14">
      <c r="A6290" s="529" t="str">
        <f>'[11]Depr Exp'!A6290</f>
        <v>E3950 GEN Laboratory Equip, new</v>
      </c>
      <c r="B6290" s="529" t="str">
        <f>'[11]Depr Exp'!B6290</f>
        <v>E3950 GEN Laboratory Equip, new-6</v>
      </c>
      <c r="C6290" s="529" t="str">
        <f>'[11]Depr Exp'!C6290</f>
        <v>403E</v>
      </c>
      <c r="D6290" s="529"/>
      <c r="E6290" s="530">
        <f>'[11]Depr Exp'!E6290</f>
        <v>43281</v>
      </c>
      <c r="F6290" s="531">
        <f>'[11]Depr Exp'!F6290</f>
        <v>3096511.78</v>
      </c>
      <c r="G6290" s="541">
        <f>'[11]Depr Exp'!G6290</f>
        <v>0.05</v>
      </c>
      <c r="H6290" s="533">
        <f>'[11]Depr Exp'!H6290</f>
        <v>12902.13</v>
      </c>
      <c r="I6290" s="531">
        <f>'[11]Depr Exp'!I6290</f>
        <v>7819786.7800000003</v>
      </c>
      <c r="J6290" s="541">
        <f>'[11]Depr Exp'!J6290</f>
        <v>0.05</v>
      </c>
      <c r="K6290" s="534">
        <f>'[11]Depr Exp'!K6290</f>
        <v>24389.39</v>
      </c>
      <c r="L6290" s="533">
        <f>'[11]Depr Exp'!L6290</f>
        <v>11487.26</v>
      </c>
      <c r="M6290" s="144"/>
      <c r="N6290" s="144"/>
    </row>
    <row r="6291" spans="1:14">
      <c r="A6291" s="529" t="str">
        <f>'[11]Depr Exp'!A6291</f>
        <v>E3950 GEN Laboratory Equip, new</v>
      </c>
      <c r="B6291" s="529" t="str">
        <f>'[11]Depr Exp'!B6291</f>
        <v>E3950 GEN Laboratory Equip, new-7</v>
      </c>
      <c r="C6291" s="529" t="str">
        <f>'[11]Depr Exp'!C6291</f>
        <v>403E</v>
      </c>
      <c r="D6291" s="529"/>
      <c r="E6291" s="530">
        <f>'[11]Depr Exp'!E6291</f>
        <v>43312</v>
      </c>
      <c r="F6291" s="531">
        <f>'[11]Depr Exp'!F6291</f>
        <v>8009016.1699999999</v>
      </c>
      <c r="G6291" s="541">
        <f>'[11]Depr Exp'!G6291</f>
        <v>0.05</v>
      </c>
      <c r="H6291" s="533">
        <f>'[11]Depr Exp'!H6291</f>
        <v>-337384.26999999996</v>
      </c>
      <c r="I6291" s="531">
        <f>'[11]Depr Exp'!I6291</f>
        <v>7819786.7800000003</v>
      </c>
      <c r="J6291" s="541">
        <f>'[11]Depr Exp'!J6291</f>
        <v>0.05</v>
      </c>
      <c r="K6291" s="534">
        <f>'[11]Depr Exp'!K6291</f>
        <v>24389.39</v>
      </c>
      <c r="L6291" s="533">
        <f>'[11]Depr Exp'!L6291</f>
        <v>361773.66</v>
      </c>
      <c r="M6291" s="144"/>
      <c r="N6291" s="144"/>
    </row>
    <row r="6292" spans="1:14">
      <c r="A6292" s="529" t="str">
        <f>'[11]Depr Exp'!A6292</f>
        <v>E3950 GEN Laboratory Equip, new</v>
      </c>
      <c r="B6292" s="529" t="str">
        <f>'[11]Depr Exp'!B6292</f>
        <v>E3950 GEN Laboratory Equip, new-8</v>
      </c>
      <c r="C6292" s="529" t="str">
        <f>'[11]Depr Exp'!C6292</f>
        <v>403E</v>
      </c>
      <c r="D6292" s="529"/>
      <c r="E6292" s="530">
        <f>'[11]Depr Exp'!E6292</f>
        <v>43343</v>
      </c>
      <c r="F6292" s="531">
        <f>'[11]Depr Exp'!F6292</f>
        <v>8009016.1699999999</v>
      </c>
      <c r="G6292" s="541">
        <f>'[11]Depr Exp'!G6292</f>
        <v>0.05</v>
      </c>
      <c r="H6292" s="533">
        <f>'[11]Depr Exp'!H6292</f>
        <v>16984.800000000003</v>
      </c>
      <c r="I6292" s="531">
        <f>'[11]Depr Exp'!I6292</f>
        <v>7819786.7800000003</v>
      </c>
      <c r="J6292" s="541">
        <f>'[11]Depr Exp'!J6292</f>
        <v>0.05</v>
      </c>
      <c r="K6292" s="534">
        <f>'[11]Depr Exp'!K6292</f>
        <v>24389.39</v>
      </c>
      <c r="L6292" s="533">
        <f>'[11]Depr Exp'!L6292</f>
        <v>7404.59</v>
      </c>
      <c r="M6292" s="144"/>
      <c r="N6292" s="144"/>
    </row>
    <row r="6293" spans="1:14">
      <c r="A6293" s="529" t="str">
        <f>'[11]Depr Exp'!A6293</f>
        <v>E3950 GEN Laboratory Equip, new</v>
      </c>
      <c r="B6293" s="529" t="str">
        <f>'[11]Depr Exp'!B6293</f>
        <v>E3950 GEN Laboratory Equip, new-9</v>
      </c>
      <c r="C6293" s="529" t="str">
        <f>'[11]Depr Exp'!C6293</f>
        <v>403E</v>
      </c>
      <c r="D6293" s="529"/>
      <c r="E6293" s="530">
        <f>'[11]Depr Exp'!E6293</f>
        <v>43373</v>
      </c>
      <c r="F6293" s="531">
        <f>'[11]Depr Exp'!F6293</f>
        <v>7914401.4800000004</v>
      </c>
      <c r="G6293" s="541">
        <f>'[11]Depr Exp'!G6293</f>
        <v>0.05</v>
      </c>
      <c r="H6293" s="533">
        <f>'[11]Depr Exp'!H6293</f>
        <v>24783.62</v>
      </c>
      <c r="I6293" s="531">
        <f>'[11]Depr Exp'!I6293</f>
        <v>7819786.7800000003</v>
      </c>
      <c r="J6293" s="541">
        <f>'[11]Depr Exp'!J6293</f>
        <v>0.05</v>
      </c>
      <c r="K6293" s="534">
        <f>'[11]Depr Exp'!K6293</f>
        <v>24389.39</v>
      </c>
      <c r="L6293" s="533">
        <f>'[11]Depr Exp'!L6293</f>
        <v>-394.23</v>
      </c>
      <c r="M6293" s="144"/>
      <c r="N6293" s="144"/>
    </row>
    <row r="6294" spans="1:14">
      <c r="A6294" s="529" t="str">
        <f>'[11]Depr Exp'!A6294</f>
        <v>E3950 GEN Laboratory Equip, new</v>
      </c>
      <c r="B6294" s="529" t="str">
        <f>'[11]Depr Exp'!B6294</f>
        <v>E3950 GEN Laboratory Equip, new-10</v>
      </c>
      <c r="C6294" s="529" t="str">
        <f>'[11]Depr Exp'!C6294</f>
        <v>403E</v>
      </c>
      <c r="D6294" s="529"/>
      <c r="E6294" s="530">
        <f>'[11]Depr Exp'!E6294</f>
        <v>43404</v>
      </c>
      <c r="F6294" s="531">
        <f>'[11]Depr Exp'!F6294</f>
        <v>7819786.7800000003</v>
      </c>
      <c r="G6294" s="541">
        <f>'[11]Depr Exp'!G6294</f>
        <v>0.05</v>
      </c>
      <c r="H6294" s="533">
        <f>'[11]Depr Exp'!H6294</f>
        <v>24389.39</v>
      </c>
      <c r="I6294" s="531">
        <f>'[11]Depr Exp'!I6294</f>
        <v>7819786.7800000003</v>
      </c>
      <c r="J6294" s="541">
        <f>'[11]Depr Exp'!J6294</f>
        <v>0.05</v>
      </c>
      <c r="K6294" s="534">
        <f>'[11]Depr Exp'!K6294</f>
        <v>24389.39</v>
      </c>
      <c r="L6294" s="533">
        <f>'[11]Depr Exp'!L6294</f>
        <v>0</v>
      </c>
      <c r="M6294" s="144"/>
      <c r="N6294" s="144"/>
    </row>
    <row r="6295" spans="1:14">
      <c r="A6295" s="529" t="str">
        <f>'[11]Depr Exp'!A6295</f>
        <v>E3950 GEN Laboratory Equip, new</v>
      </c>
      <c r="B6295" s="529" t="str">
        <f>'[11]Depr Exp'!B6295</f>
        <v>E3950 GEN Laboratory Equip, new-11</v>
      </c>
      <c r="C6295" s="529" t="str">
        <f>'[11]Depr Exp'!C6295</f>
        <v>403E</v>
      </c>
      <c r="D6295" s="529"/>
      <c r="E6295" s="530">
        <f>'[11]Depr Exp'!E6295</f>
        <v>43434</v>
      </c>
      <c r="F6295" s="531">
        <f>'[11]Depr Exp'!F6295</f>
        <v>7819786.7800000003</v>
      </c>
      <c r="G6295" s="541">
        <f>'[11]Depr Exp'!G6295</f>
        <v>0.05</v>
      </c>
      <c r="H6295" s="533">
        <f>'[11]Depr Exp'!H6295</f>
        <v>24389.39</v>
      </c>
      <c r="I6295" s="531">
        <f>'[11]Depr Exp'!I6295</f>
        <v>7819786.7800000003</v>
      </c>
      <c r="J6295" s="541">
        <f>'[11]Depr Exp'!J6295</f>
        <v>0.05</v>
      </c>
      <c r="K6295" s="534">
        <f>'[11]Depr Exp'!K6295</f>
        <v>24389.39</v>
      </c>
      <c r="L6295" s="533">
        <f>'[11]Depr Exp'!L6295</f>
        <v>0</v>
      </c>
      <c r="M6295" s="144"/>
      <c r="N6295" s="144"/>
    </row>
    <row r="6296" spans="1:14">
      <c r="A6296" s="529" t="str">
        <f>'[11]Depr Exp'!A6296</f>
        <v>E3950 GEN Laboratory Equip, new</v>
      </c>
      <c r="B6296" s="529" t="str">
        <f>'[11]Depr Exp'!B6296</f>
        <v>E3950 GEN Laboratory Equip, new-12</v>
      </c>
      <c r="C6296" s="529" t="str">
        <f>'[11]Depr Exp'!C6296</f>
        <v>403E</v>
      </c>
      <c r="D6296" s="529"/>
      <c r="E6296" s="530">
        <f>'[11]Depr Exp'!E6296</f>
        <v>43465</v>
      </c>
      <c r="F6296" s="531">
        <f>'[11]Depr Exp'!F6296</f>
        <v>7819786.7800000003</v>
      </c>
      <c r="G6296" s="541">
        <f>'[11]Depr Exp'!G6296</f>
        <v>0.05</v>
      </c>
      <c r="H6296" s="533">
        <f>'[11]Depr Exp'!H6296</f>
        <v>24389.39</v>
      </c>
      <c r="I6296" s="531">
        <f>'[11]Depr Exp'!I6296</f>
        <v>7819786.7800000003</v>
      </c>
      <c r="J6296" s="541">
        <f>'[11]Depr Exp'!J6296</f>
        <v>0.05</v>
      </c>
      <c r="K6296" s="534">
        <f>'[11]Depr Exp'!K6296</f>
        <v>24389.39</v>
      </c>
      <c r="L6296" s="533">
        <f>'[11]Depr Exp'!L6296</f>
        <v>0</v>
      </c>
      <c r="M6296" s="144"/>
      <c r="N6296" s="144"/>
    </row>
    <row r="6297" spans="1:14" ht="15.75" thickBot="1">
      <c r="A6297" s="159" t="str">
        <f>'[11]Depr Exp'!A6297</f>
        <v>E3950 GEN Laboratory Equip, new Total</v>
      </c>
      <c r="B6297" s="144">
        <f>'[11]Depr Exp'!B6297</f>
        <v>0</v>
      </c>
      <c r="C6297" s="502" t="str">
        <f>'[11]Depr Exp'!C6297</f>
        <v>EGEN</v>
      </c>
      <c r="D6297" s="144"/>
      <c r="E6297" s="281" t="str">
        <f>'[11]Depr Exp'!E6297</f>
        <v>Total</v>
      </c>
      <c r="F6297" s="141">
        <f>'[11]Depr Exp'!F6297</f>
        <v>0</v>
      </c>
      <c r="G6297" s="252">
        <f>'[11]Depr Exp'!G6297</f>
        <v>0</v>
      </c>
      <c r="H6297" s="286">
        <f>'[11]Depr Exp'!H6297</f>
        <v>-145035.22999999992</v>
      </c>
      <c r="I6297" s="141">
        <f>'[11]Depr Exp'!I6297</f>
        <v>0</v>
      </c>
      <c r="J6297" s="252">
        <f>'[11]Depr Exp'!J6297</f>
        <v>0</v>
      </c>
      <c r="K6297" s="286">
        <f>'[11]Depr Exp'!K6297</f>
        <v>292672.68000000005</v>
      </c>
      <c r="L6297" s="286">
        <f>'[11]Depr Exp'!L6297</f>
        <v>437707.91</v>
      </c>
      <c r="M6297" s="144"/>
      <c r="N6297" s="144"/>
    </row>
    <row r="6298" spans="1:14" ht="13.5" thickTop="1">
      <c r="A6298" s="529" t="str">
        <f>'[11]Depr Exp'!A6298</f>
        <v>E3950 GEN Laboratory Equip, old</v>
      </c>
      <c r="B6298" s="529" t="str">
        <f>'[11]Depr Exp'!B6298</f>
        <v>E3950 GEN Laboratory Equip, old-1</v>
      </c>
      <c r="C6298" s="529" t="str">
        <f>'[11]Depr Exp'!C6298</f>
        <v>403E</v>
      </c>
      <c r="D6298" s="529"/>
      <c r="E6298" s="530">
        <f>'[11]Depr Exp'!E6298</f>
        <v>43131</v>
      </c>
      <c r="F6298" s="531">
        <f>'[11]Depr Exp'!F6298</f>
        <v>4486835.03</v>
      </c>
      <c r="G6298" s="532" t="str">
        <f>'[11]Depr Exp'!G6298</f>
        <v>End of Life</v>
      </c>
      <c r="H6298" s="533">
        <f>'[11]Depr Exp'!H6298</f>
        <v>74779.45</v>
      </c>
      <c r="I6298" s="531">
        <f>'[11]Depr Exp'!I6298</f>
        <v>0</v>
      </c>
      <c r="J6298" s="532" t="str">
        <f>'[11]Depr Exp'!J6298</f>
        <v>End of Life</v>
      </c>
      <c r="K6298" s="534">
        <f>'[11]Depr Exp'!K6298</f>
        <v>0</v>
      </c>
      <c r="L6298" s="533">
        <f>'[11]Depr Exp'!L6298</f>
        <v>-74779.45</v>
      </c>
      <c r="M6298" s="144"/>
      <c r="N6298" s="144"/>
    </row>
    <row r="6299" spans="1:14">
      <c r="A6299" s="529" t="str">
        <f>'[11]Depr Exp'!A6299</f>
        <v>E3950 GEN Laboratory Equip, old</v>
      </c>
      <c r="B6299" s="529" t="str">
        <f>'[11]Depr Exp'!B6299</f>
        <v>E3950 GEN Laboratory Equip, old-2</v>
      </c>
      <c r="C6299" s="529" t="str">
        <f>'[11]Depr Exp'!C6299</f>
        <v>403E</v>
      </c>
      <c r="D6299" s="529"/>
      <c r="E6299" s="530">
        <f>'[11]Depr Exp'!E6299</f>
        <v>43159</v>
      </c>
      <c r="F6299" s="531">
        <f>'[11]Depr Exp'!F6299</f>
        <v>4412054.45</v>
      </c>
      <c r="G6299" s="532" t="str">
        <f>'[11]Depr Exp'!G6299</f>
        <v>End of Life</v>
      </c>
      <c r="H6299" s="533">
        <f>'[11]Depr Exp'!H6299</f>
        <v>74779.45</v>
      </c>
      <c r="I6299" s="531">
        <f>'[11]Depr Exp'!I6299</f>
        <v>0</v>
      </c>
      <c r="J6299" s="532" t="str">
        <f>'[11]Depr Exp'!J6299</f>
        <v>End of Life</v>
      </c>
      <c r="K6299" s="534">
        <f>'[11]Depr Exp'!K6299</f>
        <v>0</v>
      </c>
      <c r="L6299" s="533">
        <f>'[11]Depr Exp'!L6299</f>
        <v>-74779.45</v>
      </c>
      <c r="M6299" s="144"/>
      <c r="N6299" s="144"/>
    </row>
    <row r="6300" spans="1:14">
      <c r="A6300" s="529" t="str">
        <f>'[11]Depr Exp'!A6300</f>
        <v>E3950 GEN Laboratory Equip, old</v>
      </c>
      <c r="B6300" s="529" t="str">
        <f>'[11]Depr Exp'!B6300</f>
        <v>E3950 GEN Laboratory Equip, old-3</v>
      </c>
      <c r="C6300" s="529" t="str">
        <f>'[11]Depr Exp'!C6300</f>
        <v>403E</v>
      </c>
      <c r="D6300" s="529"/>
      <c r="E6300" s="530">
        <f>'[11]Depr Exp'!E6300</f>
        <v>43190</v>
      </c>
      <c r="F6300" s="531">
        <f>'[11]Depr Exp'!F6300</f>
        <v>4337273.87</v>
      </c>
      <c r="G6300" s="532" t="str">
        <f>'[11]Depr Exp'!G6300</f>
        <v>End of Life</v>
      </c>
      <c r="H6300" s="533">
        <f>'[11]Depr Exp'!H6300</f>
        <v>74779.45</v>
      </c>
      <c r="I6300" s="531">
        <f>'[11]Depr Exp'!I6300</f>
        <v>0</v>
      </c>
      <c r="J6300" s="532" t="str">
        <f>'[11]Depr Exp'!J6300</f>
        <v>End of Life</v>
      </c>
      <c r="K6300" s="534">
        <f>'[11]Depr Exp'!K6300</f>
        <v>0</v>
      </c>
      <c r="L6300" s="533">
        <f>'[11]Depr Exp'!L6300</f>
        <v>-74779.45</v>
      </c>
      <c r="M6300" s="144"/>
      <c r="N6300" s="144"/>
    </row>
    <row r="6301" spans="1:14">
      <c r="A6301" s="529" t="str">
        <f>'[11]Depr Exp'!A6301</f>
        <v>E3950 GEN Laboratory Equip, old</v>
      </c>
      <c r="B6301" s="529" t="str">
        <f>'[11]Depr Exp'!B6301</f>
        <v>E3950 GEN Laboratory Equip, old-4</v>
      </c>
      <c r="C6301" s="529" t="str">
        <f>'[11]Depr Exp'!C6301</f>
        <v>403E</v>
      </c>
      <c r="D6301" s="529"/>
      <c r="E6301" s="530">
        <f>'[11]Depr Exp'!E6301</f>
        <v>43220</v>
      </c>
      <c r="F6301" s="531">
        <f>'[11]Depr Exp'!F6301</f>
        <v>4262493.29</v>
      </c>
      <c r="G6301" s="532" t="str">
        <f>'[11]Depr Exp'!G6301</f>
        <v>End of Life</v>
      </c>
      <c r="H6301" s="533">
        <f>'[11]Depr Exp'!H6301</f>
        <v>74779.45</v>
      </c>
      <c r="I6301" s="531">
        <f>'[11]Depr Exp'!I6301</f>
        <v>0</v>
      </c>
      <c r="J6301" s="532" t="str">
        <f>'[11]Depr Exp'!J6301</f>
        <v>End of Life</v>
      </c>
      <c r="K6301" s="534">
        <f>'[11]Depr Exp'!K6301</f>
        <v>0</v>
      </c>
      <c r="L6301" s="533">
        <f>'[11]Depr Exp'!L6301</f>
        <v>-74779.45</v>
      </c>
      <c r="M6301" s="144"/>
      <c r="N6301" s="144"/>
    </row>
    <row r="6302" spans="1:14">
      <c r="A6302" s="529" t="str">
        <f>'[11]Depr Exp'!A6302</f>
        <v>E3950 GEN Laboratory Equip, old</v>
      </c>
      <c r="B6302" s="529" t="str">
        <f>'[11]Depr Exp'!B6302</f>
        <v>E3950 GEN Laboratory Equip, old-5</v>
      </c>
      <c r="C6302" s="529" t="str">
        <f>'[11]Depr Exp'!C6302</f>
        <v>403E</v>
      </c>
      <c r="D6302" s="529"/>
      <c r="E6302" s="530">
        <f>'[11]Depr Exp'!E6302</f>
        <v>43251</v>
      </c>
      <c r="F6302" s="531">
        <f>'[11]Depr Exp'!F6302</f>
        <v>4187712.71</v>
      </c>
      <c r="G6302" s="532" t="str">
        <f>'[11]Depr Exp'!G6302</f>
        <v>End of Life</v>
      </c>
      <c r="H6302" s="533">
        <f>'[11]Depr Exp'!H6302</f>
        <v>74779.45</v>
      </c>
      <c r="I6302" s="531">
        <f>'[11]Depr Exp'!I6302</f>
        <v>0</v>
      </c>
      <c r="J6302" s="532" t="str">
        <f>'[11]Depr Exp'!J6302</f>
        <v>End of Life</v>
      </c>
      <c r="K6302" s="534">
        <f>'[11]Depr Exp'!K6302</f>
        <v>0</v>
      </c>
      <c r="L6302" s="533">
        <f>'[11]Depr Exp'!L6302</f>
        <v>-74779.45</v>
      </c>
      <c r="M6302" s="144"/>
      <c r="N6302" s="144"/>
    </row>
    <row r="6303" spans="1:14">
      <c r="A6303" s="529" t="str">
        <f>'[11]Depr Exp'!A6303</f>
        <v>E3950 GEN Laboratory Equip, old</v>
      </c>
      <c r="B6303" s="529" t="str">
        <f>'[11]Depr Exp'!B6303</f>
        <v>E3950 GEN Laboratory Equip, old-6</v>
      </c>
      <c r="C6303" s="529" t="str">
        <f>'[11]Depr Exp'!C6303</f>
        <v>403E</v>
      </c>
      <c r="D6303" s="529"/>
      <c r="E6303" s="530">
        <f>'[11]Depr Exp'!E6303</f>
        <v>43281</v>
      </c>
      <c r="F6303" s="531">
        <f>'[11]Depr Exp'!F6303</f>
        <v>4112932.13</v>
      </c>
      <c r="G6303" s="532" t="str">
        <f>'[11]Depr Exp'!G6303</f>
        <v>End of Life</v>
      </c>
      <c r="H6303" s="533">
        <f>'[11]Depr Exp'!H6303</f>
        <v>74779.45</v>
      </c>
      <c r="I6303" s="531">
        <f>'[11]Depr Exp'!I6303</f>
        <v>0</v>
      </c>
      <c r="J6303" s="532" t="str">
        <f>'[11]Depr Exp'!J6303</f>
        <v>End of Life</v>
      </c>
      <c r="K6303" s="534">
        <f>'[11]Depr Exp'!K6303</f>
        <v>0</v>
      </c>
      <c r="L6303" s="533">
        <f>'[11]Depr Exp'!L6303</f>
        <v>-74779.45</v>
      </c>
      <c r="M6303" s="144"/>
      <c r="N6303" s="144"/>
    </row>
    <row r="6304" spans="1:14">
      <c r="A6304" s="529" t="str">
        <f>'[11]Depr Exp'!A6304</f>
        <v>E3950 GEN Laboratory Equip, old</v>
      </c>
      <c r="B6304" s="529" t="str">
        <f>'[11]Depr Exp'!B6304</f>
        <v>E3950 GEN Laboratory Equip, old-7</v>
      </c>
      <c r="C6304" s="529" t="str">
        <f>'[11]Depr Exp'!C6304</f>
        <v>403E</v>
      </c>
      <c r="D6304" s="529"/>
      <c r="E6304" s="530">
        <f>'[11]Depr Exp'!E6304</f>
        <v>43312</v>
      </c>
      <c r="F6304" s="531">
        <f>'[11]Depr Exp'!F6304</f>
        <v>-0.02</v>
      </c>
      <c r="G6304" s="532" t="str">
        <f>'[11]Depr Exp'!G6304</f>
        <v>End of Life</v>
      </c>
      <c r="H6304" s="533">
        <f>'[11]Depr Exp'!H6304</f>
        <v>0</v>
      </c>
      <c r="I6304" s="531">
        <f>'[11]Depr Exp'!I6304</f>
        <v>0</v>
      </c>
      <c r="J6304" s="532" t="str">
        <f>'[11]Depr Exp'!J6304</f>
        <v>End of Life</v>
      </c>
      <c r="K6304" s="534">
        <f>'[11]Depr Exp'!K6304</f>
        <v>0</v>
      </c>
      <c r="L6304" s="533">
        <f>'[11]Depr Exp'!L6304</f>
        <v>0</v>
      </c>
      <c r="M6304" s="144"/>
      <c r="N6304" s="144"/>
    </row>
    <row r="6305" spans="1:14">
      <c r="A6305" s="529" t="str">
        <f>'[11]Depr Exp'!A6305</f>
        <v>E3950 GEN Laboratory Equip, old</v>
      </c>
      <c r="B6305" s="529" t="str">
        <f>'[11]Depr Exp'!B6305</f>
        <v>E3950 GEN Laboratory Equip, old-8</v>
      </c>
      <c r="C6305" s="529" t="str">
        <f>'[11]Depr Exp'!C6305</f>
        <v>403E</v>
      </c>
      <c r="D6305" s="529"/>
      <c r="E6305" s="530">
        <f>'[11]Depr Exp'!E6305</f>
        <v>43343</v>
      </c>
      <c r="F6305" s="531">
        <f>'[11]Depr Exp'!F6305</f>
        <v>-0.02</v>
      </c>
      <c r="G6305" s="532" t="str">
        <f>'[11]Depr Exp'!G6305</f>
        <v>End of Life</v>
      </c>
      <c r="H6305" s="533">
        <f>'[11]Depr Exp'!H6305</f>
        <v>0</v>
      </c>
      <c r="I6305" s="531">
        <f>'[11]Depr Exp'!I6305</f>
        <v>0</v>
      </c>
      <c r="J6305" s="532" t="str">
        <f>'[11]Depr Exp'!J6305</f>
        <v>End of Life</v>
      </c>
      <c r="K6305" s="534">
        <f>'[11]Depr Exp'!K6305</f>
        <v>0</v>
      </c>
      <c r="L6305" s="533">
        <f>'[11]Depr Exp'!L6305</f>
        <v>0</v>
      </c>
      <c r="M6305" s="144"/>
      <c r="N6305" s="144"/>
    </row>
    <row r="6306" spans="1:14">
      <c r="A6306" s="529" t="str">
        <f>'[11]Depr Exp'!A6306</f>
        <v>E3950 GEN Laboratory Equip, old</v>
      </c>
      <c r="B6306" s="529" t="str">
        <f>'[11]Depr Exp'!B6306</f>
        <v>E3950 GEN Laboratory Equip, old-9</v>
      </c>
      <c r="C6306" s="529" t="str">
        <f>'[11]Depr Exp'!C6306</f>
        <v>403E</v>
      </c>
      <c r="D6306" s="529"/>
      <c r="E6306" s="530">
        <f>'[11]Depr Exp'!E6306</f>
        <v>43373</v>
      </c>
      <c r="F6306" s="531">
        <f>'[11]Depr Exp'!F6306</f>
        <v>-0.02</v>
      </c>
      <c r="G6306" s="532" t="str">
        <f>'[11]Depr Exp'!G6306</f>
        <v>End of Life</v>
      </c>
      <c r="H6306" s="533">
        <f>'[11]Depr Exp'!H6306</f>
        <v>0</v>
      </c>
      <c r="I6306" s="531">
        <f>'[11]Depr Exp'!I6306</f>
        <v>0</v>
      </c>
      <c r="J6306" s="532" t="str">
        <f>'[11]Depr Exp'!J6306</f>
        <v>End of Life</v>
      </c>
      <c r="K6306" s="534">
        <f>'[11]Depr Exp'!K6306</f>
        <v>0</v>
      </c>
      <c r="L6306" s="533">
        <f>'[11]Depr Exp'!L6306</f>
        <v>0</v>
      </c>
      <c r="M6306" s="144"/>
      <c r="N6306" s="144"/>
    </row>
    <row r="6307" spans="1:14">
      <c r="A6307" s="529" t="str">
        <f>'[11]Depr Exp'!A6307</f>
        <v>E3950 GEN Laboratory Equip, old</v>
      </c>
      <c r="B6307" s="529" t="str">
        <f>'[11]Depr Exp'!B6307</f>
        <v>E3950 GEN Laboratory Equip, old-10</v>
      </c>
      <c r="C6307" s="529" t="str">
        <f>'[11]Depr Exp'!C6307</f>
        <v>403E</v>
      </c>
      <c r="D6307" s="529"/>
      <c r="E6307" s="530">
        <f>'[11]Depr Exp'!E6307</f>
        <v>43404</v>
      </c>
      <c r="F6307" s="531">
        <f>'[11]Depr Exp'!F6307</f>
        <v>-0.02</v>
      </c>
      <c r="G6307" s="532" t="str">
        <f>'[11]Depr Exp'!G6307</f>
        <v>End of Life</v>
      </c>
      <c r="H6307" s="533">
        <f>'[11]Depr Exp'!H6307</f>
        <v>0</v>
      </c>
      <c r="I6307" s="531">
        <f>'[11]Depr Exp'!I6307</f>
        <v>0</v>
      </c>
      <c r="J6307" s="532" t="str">
        <f>'[11]Depr Exp'!J6307</f>
        <v>End of Life</v>
      </c>
      <c r="K6307" s="534">
        <f>'[11]Depr Exp'!K6307</f>
        <v>0</v>
      </c>
      <c r="L6307" s="533">
        <f>'[11]Depr Exp'!L6307</f>
        <v>0</v>
      </c>
      <c r="M6307" s="144"/>
      <c r="N6307" s="144"/>
    </row>
    <row r="6308" spans="1:14">
      <c r="A6308" s="529" t="str">
        <f>'[11]Depr Exp'!A6308</f>
        <v>E3950 GEN Laboratory Equip, old</v>
      </c>
      <c r="B6308" s="529" t="str">
        <f>'[11]Depr Exp'!B6308</f>
        <v>E3950 GEN Laboratory Equip, old-11</v>
      </c>
      <c r="C6308" s="529" t="str">
        <f>'[11]Depr Exp'!C6308</f>
        <v>403E</v>
      </c>
      <c r="D6308" s="529"/>
      <c r="E6308" s="530">
        <f>'[11]Depr Exp'!E6308</f>
        <v>43434</v>
      </c>
      <c r="F6308" s="531">
        <f>'[11]Depr Exp'!F6308</f>
        <v>-0.02</v>
      </c>
      <c r="G6308" s="532" t="str">
        <f>'[11]Depr Exp'!G6308</f>
        <v>End of Life</v>
      </c>
      <c r="H6308" s="533">
        <f>'[11]Depr Exp'!H6308</f>
        <v>0</v>
      </c>
      <c r="I6308" s="531">
        <f>'[11]Depr Exp'!I6308</f>
        <v>0</v>
      </c>
      <c r="J6308" s="532" t="str">
        <f>'[11]Depr Exp'!J6308</f>
        <v>End of Life</v>
      </c>
      <c r="K6308" s="534">
        <f>'[11]Depr Exp'!K6308</f>
        <v>0</v>
      </c>
      <c r="L6308" s="533">
        <f>'[11]Depr Exp'!L6308</f>
        <v>0</v>
      </c>
      <c r="M6308" s="144"/>
      <c r="N6308" s="144"/>
    </row>
    <row r="6309" spans="1:14">
      <c r="A6309" s="529" t="str">
        <f>'[11]Depr Exp'!A6309</f>
        <v>E3950 GEN Laboratory Equip, old</v>
      </c>
      <c r="B6309" s="529" t="str">
        <f>'[11]Depr Exp'!B6309</f>
        <v>E3950 GEN Laboratory Equip, old-12</v>
      </c>
      <c r="C6309" s="529" t="str">
        <f>'[11]Depr Exp'!C6309</f>
        <v>403E</v>
      </c>
      <c r="D6309" s="529"/>
      <c r="E6309" s="530">
        <f>'[11]Depr Exp'!E6309</f>
        <v>43465</v>
      </c>
      <c r="F6309" s="531">
        <f>'[11]Depr Exp'!F6309</f>
        <v>-0.02</v>
      </c>
      <c r="G6309" s="532" t="str">
        <f>'[11]Depr Exp'!G6309</f>
        <v>End of Life</v>
      </c>
      <c r="H6309" s="533">
        <f>'[11]Depr Exp'!H6309</f>
        <v>0</v>
      </c>
      <c r="I6309" s="531">
        <f>'[11]Depr Exp'!I6309</f>
        <v>0</v>
      </c>
      <c r="J6309" s="532" t="str">
        <f>'[11]Depr Exp'!J6309</f>
        <v>End of Life</v>
      </c>
      <c r="K6309" s="534">
        <f>'[11]Depr Exp'!K6309</f>
        <v>0</v>
      </c>
      <c r="L6309" s="533">
        <f>'[11]Depr Exp'!L6309</f>
        <v>0</v>
      </c>
      <c r="M6309" s="144"/>
      <c r="N6309" s="144"/>
    </row>
    <row r="6310" spans="1:14" ht="15.75" thickBot="1">
      <c r="A6310" s="280" t="str">
        <f>'[11]Depr Exp'!A6310</f>
        <v>E3950 GEN Laboratory Equip, old Total</v>
      </c>
      <c r="B6310" s="143">
        <f>'[11]Depr Exp'!B6310</f>
        <v>0</v>
      </c>
      <c r="C6310" s="142" t="str">
        <f>'[11]Depr Exp'!C6310</f>
        <v>EGEN</v>
      </c>
      <c r="D6310" s="143"/>
      <c r="E6310" s="281" t="str">
        <f>'[11]Depr Exp'!E6310</f>
        <v>Total</v>
      </c>
      <c r="F6310" s="124">
        <f>'[11]Depr Exp'!F6310</f>
        <v>0</v>
      </c>
      <c r="G6310" s="143">
        <f>'[11]Depr Exp'!G6310</f>
        <v>0</v>
      </c>
      <c r="H6310" s="286">
        <f>'[11]Depr Exp'!H6310</f>
        <v>448676.7</v>
      </c>
      <c r="I6310" s="124">
        <f>'[11]Depr Exp'!I6310</f>
        <v>0</v>
      </c>
      <c r="J6310" s="143">
        <f>'[11]Depr Exp'!J6310</f>
        <v>0</v>
      </c>
      <c r="K6310" s="286">
        <f>'[11]Depr Exp'!K6310</f>
        <v>0</v>
      </c>
      <c r="L6310" s="286">
        <f>'[11]Depr Exp'!L6310</f>
        <v>-448676.7</v>
      </c>
      <c r="M6310" s="144"/>
      <c r="N6310" s="144"/>
    </row>
    <row r="6311" spans="1:14" ht="13.5" thickTop="1">
      <c r="A6311" s="144" t="str">
        <f>'[11]Depr Exp'!A6311</f>
        <v>E396 GEN Power-Op Equip, Colstrip 1</v>
      </c>
      <c r="B6311" s="144" t="str">
        <f>'[11]Depr Exp'!B6311</f>
        <v>E396 GEN Power-Op Equip, Colstrip 1-1</v>
      </c>
      <c r="C6311" s="144" t="str">
        <f>'[11]Depr Exp'!C6311</f>
        <v>403E</v>
      </c>
      <c r="D6311" s="144"/>
      <c r="E6311" s="282">
        <f>'[11]Depr Exp'!E6311</f>
        <v>43131</v>
      </c>
      <c r="F6311" s="523">
        <f>'[11]Depr Exp'!F6311</f>
        <v>173190.66</v>
      </c>
      <c r="G6311" s="305">
        <f>'[11]Depr Exp'!G6311</f>
        <v>6.5799999999999997E-2</v>
      </c>
      <c r="H6311" s="524">
        <f>'[11]Depr Exp'!H6311</f>
        <v>949.66</v>
      </c>
      <c r="I6311" s="523">
        <f>'[11]Depr Exp'!I6311</f>
        <v>140845.07999999999</v>
      </c>
      <c r="J6311" s="305">
        <f>'[11]Depr Exp'!J6311</f>
        <v>6.5799999999999997E-2</v>
      </c>
      <c r="K6311" s="373">
        <f>'[11]Depr Exp'!K6311</f>
        <v>772.30052199999989</v>
      </c>
      <c r="L6311" s="524">
        <f>'[11]Depr Exp'!L6311</f>
        <v>-177.36</v>
      </c>
      <c r="M6311" s="144"/>
      <c r="N6311" s="144"/>
    </row>
    <row r="6312" spans="1:14">
      <c r="A6312" s="144" t="str">
        <f>'[11]Depr Exp'!A6312</f>
        <v>E396 GEN Power-Op Equip, Colstrip 1</v>
      </c>
      <c r="B6312" s="144" t="str">
        <f>'[11]Depr Exp'!B6312</f>
        <v>E396 GEN Power-Op Equip, Colstrip 1-2</v>
      </c>
      <c r="C6312" s="144" t="str">
        <f>'[11]Depr Exp'!C6312</f>
        <v>403E</v>
      </c>
      <c r="D6312" s="144"/>
      <c r="E6312" s="282">
        <f>'[11]Depr Exp'!E6312</f>
        <v>43159</v>
      </c>
      <c r="F6312" s="523">
        <f>'[11]Depr Exp'!F6312</f>
        <v>177399.57</v>
      </c>
      <c r="G6312" s="305">
        <f>'[11]Depr Exp'!G6312</f>
        <v>6.5799999999999997E-2</v>
      </c>
      <c r="H6312" s="524">
        <f>'[11]Depr Exp'!H6312</f>
        <v>972.74</v>
      </c>
      <c r="I6312" s="523">
        <f>'[11]Depr Exp'!I6312</f>
        <v>140845.07999999999</v>
      </c>
      <c r="J6312" s="305">
        <f>'[11]Depr Exp'!J6312</f>
        <v>6.5799999999999997E-2</v>
      </c>
      <c r="K6312" s="373">
        <f>'[11]Depr Exp'!K6312</f>
        <v>772.30052199999989</v>
      </c>
      <c r="L6312" s="524">
        <f>'[11]Depr Exp'!L6312</f>
        <v>-200.44</v>
      </c>
      <c r="M6312" s="144"/>
      <c r="N6312" s="144"/>
    </row>
    <row r="6313" spans="1:14">
      <c r="A6313" s="144" t="str">
        <f>'[11]Depr Exp'!A6313</f>
        <v>E396 GEN Power-Op Equip, Colstrip 1</v>
      </c>
      <c r="B6313" s="144" t="str">
        <f>'[11]Depr Exp'!B6313</f>
        <v>E396 GEN Power-Op Equip, Colstrip 1-3</v>
      </c>
      <c r="C6313" s="144" t="str">
        <f>'[11]Depr Exp'!C6313</f>
        <v>403E</v>
      </c>
      <c r="D6313" s="144"/>
      <c r="E6313" s="282">
        <f>'[11]Depr Exp'!E6313</f>
        <v>43190</v>
      </c>
      <c r="F6313" s="523">
        <f>'[11]Depr Exp'!F6313</f>
        <v>131994.51</v>
      </c>
      <c r="G6313" s="305">
        <f>'[11]Depr Exp'!G6313</f>
        <v>6.5799999999999997E-2</v>
      </c>
      <c r="H6313" s="524">
        <f>'[11]Depr Exp'!H6313</f>
        <v>723.77</v>
      </c>
      <c r="I6313" s="523">
        <f>'[11]Depr Exp'!I6313</f>
        <v>140845.07999999999</v>
      </c>
      <c r="J6313" s="305">
        <f>'[11]Depr Exp'!J6313</f>
        <v>6.5799999999999997E-2</v>
      </c>
      <c r="K6313" s="373">
        <f>'[11]Depr Exp'!K6313</f>
        <v>772.30052199999989</v>
      </c>
      <c r="L6313" s="524">
        <f>'[11]Depr Exp'!L6313</f>
        <v>48.53</v>
      </c>
      <c r="M6313" s="144"/>
      <c r="N6313" s="144"/>
    </row>
    <row r="6314" spans="1:14">
      <c r="A6314" s="144" t="str">
        <f>'[11]Depr Exp'!A6314</f>
        <v>E396 GEN Power-Op Equip, Colstrip 1</v>
      </c>
      <c r="B6314" s="144" t="str">
        <f>'[11]Depr Exp'!B6314</f>
        <v>E396 GEN Power-Op Equip, Colstrip 1-4</v>
      </c>
      <c r="C6314" s="144" t="str">
        <f>'[11]Depr Exp'!C6314</f>
        <v>403E</v>
      </c>
      <c r="D6314" s="144"/>
      <c r="E6314" s="282">
        <f>'[11]Depr Exp'!E6314</f>
        <v>43220</v>
      </c>
      <c r="F6314" s="523">
        <f>'[11]Depr Exp'!F6314</f>
        <v>131994.51</v>
      </c>
      <c r="G6314" s="305">
        <f>'[11]Depr Exp'!G6314</f>
        <v>6.5799999999999997E-2</v>
      </c>
      <c r="H6314" s="524">
        <f>'[11]Depr Exp'!H6314</f>
        <v>723.77</v>
      </c>
      <c r="I6314" s="523">
        <f>'[11]Depr Exp'!I6314</f>
        <v>140845.07999999999</v>
      </c>
      <c r="J6314" s="305">
        <f>'[11]Depr Exp'!J6314</f>
        <v>6.5799999999999997E-2</v>
      </c>
      <c r="K6314" s="373">
        <f>'[11]Depr Exp'!K6314</f>
        <v>772.30052199999989</v>
      </c>
      <c r="L6314" s="524">
        <f>'[11]Depr Exp'!L6314</f>
        <v>48.53</v>
      </c>
      <c r="M6314" s="144"/>
      <c r="N6314" s="144"/>
    </row>
    <row r="6315" spans="1:14">
      <c r="A6315" s="144" t="str">
        <f>'[11]Depr Exp'!A6315</f>
        <v>E396 GEN Power-Op Equip, Colstrip 1</v>
      </c>
      <c r="B6315" s="144" t="str">
        <f>'[11]Depr Exp'!B6315</f>
        <v>E396 GEN Power-Op Equip, Colstrip 1-5</v>
      </c>
      <c r="C6315" s="144" t="str">
        <f>'[11]Depr Exp'!C6315</f>
        <v>403E</v>
      </c>
      <c r="D6315" s="144"/>
      <c r="E6315" s="282">
        <f>'[11]Depr Exp'!E6315</f>
        <v>43251</v>
      </c>
      <c r="F6315" s="523">
        <f>'[11]Depr Exp'!F6315</f>
        <v>131994.51</v>
      </c>
      <c r="G6315" s="305">
        <f>'[11]Depr Exp'!G6315</f>
        <v>6.5799999999999997E-2</v>
      </c>
      <c r="H6315" s="524">
        <f>'[11]Depr Exp'!H6315</f>
        <v>723.77</v>
      </c>
      <c r="I6315" s="523">
        <f>'[11]Depr Exp'!I6315</f>
        <v>140845.07999999999</v>
      </c>
      <c r="J6315" s="305">
        <f>'[11]Depr Exp'!J6315</f>
        <v>6.5799999999999997E-2</v>
      </c>
      <c r="K6315" s="373">
        <f>'[11]Depr Exp'!K6315</f>
        <v>772.30052199999989</v>
      </c>
      <c r="L6315" s="524">
        <f>'[11]Depr Exp'!L6315</f>
        <v>48.53</v>
      </c>
      <c r="M6315" s="144"/>
      <c r="N6315" s="144"/>
    </row>
    <row r="6316" spans="1:14">
      <c r="A6316" s="144" t="str">
        <f>'[11]Depr Exp'!A6316</f>
        <v>E396 GEN Power-Op Equip, Colstrip 1</v>
      </c>
      <c r="B6316" s="144" t="str">
        <f>'[11]Depr Exp'!B6316</f>
        <v>E396 GEN Power-Op Equip, Colstrip 1-6</v>
      </c>
      <c r="C6316" s="144" t="str">
        <f>'[11]Depr Exp'!C6316</f>
        <v>403E</v>
      </c>
      <c r="D6316" s="144"/>
      <c r="E6316" s="282">
        <f>'[11]Depr Exp'!E6316</f>
        <v>43281</v>
      </c>
      <c r="F6316" s="523">
        <f>'[11]Depr Exp'!F6316</f>
        <v>135539.26999999999</v>
      </c>
      <c r="G6316" s="305">
        <f>'[11]Depr Exp'!G6316</f>
        <v>6.5799999999999997E-2</v>
      </c>
      <c r="H6316" s="524">
        <f>'[11]Depr Exp'!H6316</f>
        <v>743.21</v>
      </c>
      <c r="I6316" s="523">
        <f>'[11]Depr Exp'!I6316</f>
        <v>140845.07999999999</v>
      </c>
      <c r="J6316" s="305">
        <f>'[11]Depr Exp'!J6316</f>
        <v>6.5799999999999997E-2</v>
      </c>
      <c r="K6316" s="373">
        <f>'[11]Depr Exp'!K6316</f>
        <v>772.30052199999989</v>
      </c>
      <c r="L6316" s="524">
        <f>'[11]Depr Exp'!L6316</f>
        <v>29.09</v>
      </c>
      <c r="M6316" s="144"/>
      <c r="N6316" s="144"/>
    </row>
    <row r="6317" spans="1:14">
      <c r="A6317" s="144" t="str">
        <f>'[11]Depr Exp'!A6317</f>
        <v>E396 GEN Power-Op Equip, Colstrip 1</v>
      </c>
      <c r="B6317" s="144" t="str">
        <f>'[11]Depr Exp'!B6317</f>
        <v>E396 GEN Power-Op Equip, Colstrip 1-7</v>
      </c>
      <c r="C6317" s="144" t="str">
        <f>'[11]Depr Exp'!C6317</f>
        <v>403E</v>
      </c>
      <c r="D6317" s="144"/>
      <c r="E6317" s="282">
        <f>'[11]Depr Exp'!E6317</f>
        <v>43312</v>
      </c>
      <c r="F6317" s="523">
        <f>'[11]Depr Exp'!F6317</f>
        <v>139084.03</v>
      </c>
      <c r="G6317" s="305">
        <f>'[11]Depr Exp'!G6317</f>
        <v>6.5799999999999997E-2</v>
      </c>
      <c r="H6317" s="524">
        <f>'[11]Depr Exp'!H6317</f>
        <v>762.64</v>
      </c>
      <c r="I6317" s="523">
        <f>'[11]Depr Exp'!I6317</f>
        <v>140845.07999999999</v>
      </c>
      <c r="J6317" s="305">
        <f>'[11]Depr Exp'!J6317</f>
        <v>6.5799999999999997E-2</v>
      </c>
      <c r="K6317" s="373">
        <f>'[11]Depr Exp'!K6317</f>
        <v>772.30052199999989</v>
      </c>
      <c r="L6317" s="524">
        <f>'[11]Depr Exp'!L6317</f>
        <v>9.66</v>
      </c>
      <c r="M6317" s="144"/>
      <c r="N6317" s="144"/>
    </row>
    <row r="6318" spans="1:14">
      <c r="A6318" s="144" t="str">
        <f>'[11]Depr Exp'!A6318</f>
        <v>E396 GEN Power-Op Equip, Colstrip 1</v>
      </c>
      <c r="B6318" s="144" t="str">
        <f>'[11]Depr Exp'!B6318</f>
        <v>E396 GEN Power-Op Equip, Colstrip 1-8</v>
      </c>
      <c r="C6318" s="144" t="str">
        <f>'[11]Depr Exp'!C6318</f>
        <v>403E</v>
      </c>
      <c r="D6318" s="144"/>
      <c r="E6318" s="282">
        <f>'[11]Depr Exp'!E6318</f>
        <v>43343</v>
      </c>
      <c r="F6318" s="523">
        <f>'[11]Depr Exp'!F6318</f>
        <v>139084.03</v>
      </c>
      <c r="G6318" s="305">
        <f>'[11]Depr Exp'!G6318</f>
        <v>6.5799999999999997E-2</v>
      </c>
      <c r="H6318" s="524">
        <f>'[11]Depr Exp'!H6318</f>
        <v>762.64</v>
      </c>
      <c r="I6318" s="523">
        <f>'[11]Depr Exp'!I6318</f>
        <v>140845.07999999999</v>
      </c>
      <c r="J6318" s="305">
        <f>'[11]Depr Exp'!J6318</f>
        <v>6.5799999999999997E-2</v>
      </c>
      <c r="K6318" s="373">
        <f>'[11]Depr Exp'!K6318</f>
        <v>772.30052199999989</v>
      </c>
      <c r="L6318" s="524">
        <f>'[11]Depr Exp'!L6318</f>
        <v>9.66</v>
      </c>
      <c r="M6318" s="144"/>
      <c r="N6318" s="144"/>
    </row>
    <row r="6319" spans="1:14">
      <c r="A6319" s="144" t="str">
        <f>'[11]Depr Exp'!A6319</f>
        <v>E396 GEN Power-Op Equip, Colstrip 1</v>
      </c>
      <c r="B6319" s="144" t="str">
        <f>'[11]Depr Exp'!B6319</f>
        <v>E396 GEN Power-Op Equip, Colstrip 1-9</v>
      </c>
      <c r="C6319" s="144" t="str">
        <f>'[11]Depr Exp'!C6319</f>
        <v>403E</v>
      </c>
      <c r="D6319" s="144"/>
      <c r="E6319" s="282">
        <f>'[11]Depr Exp'!E6319</f>
        <v>43373</v>
      </c>
      <c r="F6319" s="523">
        <f>'[11]Depr Exp'!F6319</f>
        <v>139084.03</v>
      </c>
      <c r="G6319" s="305">
        <f>'[11]Depr Exp'!G6319</f>
        <v>6.5799999999999997E-2</v>
      </c>
      <c r="H6319" s="524">
        <f>'[11]Depr Exp'!H6319</f>
        <v>762.64</v>
      </c>
      <c r="I6319" s="523">
        <f>'[11]Depr Exp'!I6319</f>
        <v>140845.07999999999</v>
      </c>
      <c r="J6319" s="305">
        <f>'[11]Depr Exp'!J6319</f>
        <v>6.5799999999999997E-2</v>
      </c>
      <c r="K6319" s="373">
        <f>'[11]Depr Exp'!K6319</f>
        <v>772.30052199999989</v>
      </c>
      <c r="L6319" s="524">
        <f>'[11]Depr Exp'!L6319</f>
        <v>9.66</v>
      </c>
      <c r="M6319" s="144"/>
      <c r="N6319" s="144"/>
    </row>
    <row r="6320" spans="1:14">
      <c r="A6320" s="144" t="str">
        <f>'[11]Depr Exp'!A6320</f>
        <v>E396 GEN Power-Op Equip, Colstrip 1</v>
      </c>
      <c r="B6320" s="144" t="str">
        <f>'[11]Depr Exp'!B6320</f>
        <v>E396 GEN Power-Op Equip, Colstrip 1-10</v>
      </c>
      <c r="C6320" s="144" t="str">
        <f>'[11]Depr Exp'!C6320</f>
        <v>403E</v>
      </c>
      <c r="D6320" s="144"/>
      <c r="E6320" s="282">
        <f>'[11]Depr Exp'!E6320</f>
        <v>43404</v>
      </c>
      <c r="F6320" s="523">
        <f>'[11]Depr Exp'!F6320</f>
        <v>139084.03</v>
      </c>
      <c r="G6320" s="305">
        <f>'[11]Depr Exp'!G6320</f>
        <v>6.5799999999999997E-2</v>
      </c>
      <c r="H6320" s="524">
        <f>'[11]Depr Exp'!H6320</f>
        <v>762.64</v>
      </c>
      <c r="I6320" s="523">
        <f>'[11]Depr Exp'!I6320</f>
        <v>140845.07999999999</v>
      </c>
      <c r="J6320" s="305">
        <f>'[11]Depr Exp'!J6320</f>
        <v>6.5799999999999997E-2</v>
      </c>
      <c r="K6320" s="373">
        <f>'[11]Depr Exp'!K6320</f>
        <v>772.30052199999989</v>
      </c>
      <c r="L6320" s="524">
        <f>'[11]Depr Exp'!L6320</f>
        <v>9.66</v>
      </c>
      <c r="M6320" s="144"/>
      <c r="N6320" s="144"/>
    </row>
    <row r="6321" spans="1:14">
      <c r="A6321" s="144" t="str">
        <f>'[11]Depr Exp'!A6321</f>
        <v>E396 GEN Power-Op Equip, Colstrip 1</v>
      </c>
      <c r="B6321" s="144" t="str">
        <f>'[11]Depr Exp'!B6321</f>
        <v>E396 GEN Power-Op Equip, Colstrip 1-11</v>
      </c>
      <c r="C6321" s="144" t="str">
        <f>'[11]Depr Exp'!C6321</f>
        <v>403E</v>
      </c>
      <c r="D6321" s="144"/>
      <c r="E6321" s="282">
        <f>'[11]Depr Exp'!E6321</f>
        <v>43434</v>
      </c>
      <c r="F6321" s="523">
        <f>'[11]Depr Exp'!F6321</f>
        <v>139964.56</v>
      </c>
      <c r="G6321" s="305">
        <f>'[11]Depr Exp'!G6321</f>
        <v>6.5799999999999997E-2</v>
      </c>
      <c r="H6321" s="524">
        <f>'[11]Depr Exp'!H6321</f>
        <v>767.47</v>
      </c>
      <c r="I6321" s="523">
        <f>'[11]Depr Exp'!I6321</f>
        <v>140845.07999999999</v>
      </c>
      <c r="J6321" s="305">
        <f>'[11]Depr Exp'!J6321</f>
        <v>6.5799999999999997E-2</v>
      </c>
      <c r="K6321" s="373">
        <f>'[11]Depr Exp'!K6321</f>
        <v>772.30052199999989</v>
      </c>
      <c r="L6321" s="524">
        <f>'[11]Depr Exp'!L6321</f>
        <v>4.83</v>
      </c>
      <c r="M6321" s="144"/>
      <c r="N6321" s="144"/>
    </row>
    <row r="6322" spans="1:14">
      <c r="A6322" s="144" t="str">
        <f>'[11]Depr Exp'!A6322</f>
        <v>E396 GEN Power-Op Equip, Colstrip 1</v>
      </c>
      <c r="B6322" s="144" t="str">
        <f>'[11]Depr Exp'!B6322</f>
        <v>E396 GEN Power-Op Equip, Colstrip 1-12</v>
      </c>
      <c r="C6322" s="144" t="str">
        <f>'[11]Depr Exp'!C6322</f>
        <v>403E</v>
      </c>
      <c r="D6322" s="144"/>
      <c r="E6322" s="282">
        <f>'[11]Depr Exp'!E6322</f>
        <v>43465</v>
      </c>
      <c r="F6322" s="523">
        <f>'[11]Depr Exp'!F6322</f>
        <v>140845.07999999999</v>
      </c>
      <c r="G6322" s="305">
        <f>'[11]Depr Exp'!G6322</f>
        <v>6.5799999999999997E-2</v>
      </c>
      <c r="H6322" s="524">
        <f>'[11]Depr Exp'!H6322</f>
        <v>772.3</v>
      </c>
      <c r="I6322" s="523">
        <f>'[11]Depr Exp'!I6322</f>
        <v>140845.07999999999</v>
      </c>
      <c r="J6322" s="305">
        <f>'[11]Depr Exp'!J6322</f>
        <v>6.5799999999999997E-2</v>
      </c>
      <c r="K6322" s="373">
        <f>'[11]Depr Exp'!K6322</f>
        <v>772.30052199999989</v>
      </c>
      <c r="L6322" s="524">
        <f>'[11]Depr Exp'!L6322</f>
        <v>0</v>
      </c>
      <c r="M6322" s="144"/>
      <c r="N6322" s="144"/>
    </row>
    <row r="6323" spans="1:14" ht="15.75" thickBot="1">
      <c r="A6323" s="159" t="str">
        <f>'[11]Depr Exp'!A6323</f>
        <v>E396 GEN Power-Op Equip, Colstrip 1 Total</v>
      </c>
      <c r="B6323" s="144">
        <f>'[11]Depr Exp'!B6323</f>
        <v>0</v>
      </c>
      <c r="C6323" s="502" t="str">
        <f>'[11]Depr Exp'!C6323</f>
        <v>EGEN</v>
      </c>
      <c r="D6323" s="144"/>
      <c r="E6323" s="281" t="str">
        <f>'[11]Depr Exp'!E6323</f>
        <v>Total</v>
      </c>
      <c r="F6323" s="141">
        <f>'[11]Depr Exp'!F6323</f>
        <v>0</v>
      </c>
      <c r="G6323" s="252">
        <f>'[11]Depr Exp'!G6323</f>
        <v>0</v>
      </c>
      <c r="H6323" s="286">
        <f>'[11]Depr Exp'!H6323</f>
        <v>9427.25</v>
      </c>
      <c r="I6323" s="141">
        <f>'[11]Depr Exp'!I6323</f>
        <v>0</v>
      </c>
      <c r="J6323" s="252">
        <f>'[11]Depr Exp'!J6323</f>
        <v>0</v>
      </c>
      <c r="K6323" s="286">
        <f>'[11]Depr Exp'!K6323</f>
        <v>9267.6062639999964</v>
      </c>
      <c r="L6323" s="286">
        <f>'[11]Depr Exp'!L6323</f>
        <v>-159.63999999999999</v>
      </c>
      <c r="M6323" s="144"/>
      <c r="N6323" s="144"/>
    </row>
    <row r="6324" spans="1:14" ht="13.5" thickTop="1">
      <c r="A6324" s="144" t="str">
        <f>'[11]Depr Exp'!A6324</f>
        <v>E396 GEN Power-Op Equip, Colstrip 2</v>
      </c>
      <c r="B6324" s="144" t="str">
        <f>'[11]Depr Exp'!B6324</f>
        <v>E396 GEN Power-Op Equip, Colstrip 2-1</v>
      </c>
      <c r="C6324" s="144" t="str">
        <f>'[11]Depr Exp'!C6324</f>
        <v>403E</v>
      </c>
      <c r="D6324" s="144"/>
      <c r="E6324" s="282">
        <f>'[11]Depr Exp'!E6324</f>
        <v>43131</v>
      </c>
      <c r="F6324" s="523">
        <f>'[11]Depr Exp'!F6324</f>
        <v>173189.87</v>
      </c>
      <c r="G6324" s="305">
        <f>'[11]Depr Exp'!G6324</f>
        <v>6.5799999999999997E-2</v>
      </c>
      <c r="H6324" s="524">
        <f>'[11]Depr Exp'!H6324</f>
        <v>949.66</v>
      </c>
      <c r="I6324" s="523">
        <f>'[11]Depr Exp'!I6324</f>
        <v>140844.29</v>
      </c>
      <c r="J6324" s="305">
        <f>'[11]Depr Exp'!J6324</f>
        <v>6.5799999999999997E-2</v>
      </c>
      <c r="K6324" s="373">
        <f>'[11]Depr Exp'!K6324</f>
        <v>772.29619016666675</v>
      </c>
      <c r="L6324" s="524">
        <f>'[11]Depr Exp'!L6324</f>
        <v>-177.36</v>
      </c>
      <c r="M6324" s="144"/>
      <c r="N6324" s="144"/>
    </row>
    <row r="6325" spans="1:14">
      <c r="A6325" s="144" t="str">
        <f>'[11]Depr Exp'!A6325</f>
        <v>E396 GEN Power-Op Equip, Colstrip 2</v>
      </c>
      <c r="B6325" s="144" t="str">
        <f>'[11]Depr Exp'!B6325</f>
        <v>E396 GEN Power-Op Equip, Colstrip 2-2</v>
      </c>
      <c r="C6325" s="144" t="str">
        <f>'[11]Depr Exp'!C6325</f>
        <v>403E</v>
      </c>
      <c r="D6325" s="144"/>
      <c r="E6325" s="282">
        <f>'[11]Depr Exp'!E6325</f>
        <v>43159</v>
      </c>
      <c r="F6325" s="523">
        <f>'[11]Depr Exp'!F6325</f>
        <v>177398.78</v>
      </c>
      <c r="G6325" s="305">
        <f>'[11]Depr Exp'!G6325</f>
        <v>6.5799999999999997E-2</v>
      </c>
      <c r="H6325" s="524">
        <f>'[11]Depr Exp'!H6325</f>
        <v>972.74</v>
      </c>
      <c r="I6325" s="523">
        <f>'[11]Depr Exp'!I6325</f>
        <v>140844.29</v>
      </c>
      <c r="J6325" s="305">
        <f>'[11]Depr Exp'!J6325</f>
        <v>6.5799999999999997E-2</v>
      </c>
      <c r="K6325" s="373">
        <f>'[11]Depr Exp'!K6325</f>
        <v>772.29619016666675</v>
      </c>
      <c r="L6325" s="524">
        <f>'[11]Depr Exp'!L6325</f>
        <v>-200.44</v>
      </c>
      <c r="M6325" s="144"/>
      <c r="N6325" s="144"/>
    </row>
    <row r="6326" spans="1:14">
      <c r="A6326" s="144" t="str">
        <f>'[11]Depr Exp'!A6326</f>
        <v>E396 GEN Power-Op Equip, Colstrip 2</v>
      </c>
      <c r="B6326" s="144" t="str">
        <f>'[11]Depr Exp'!B6326</f>
        <v>E396 GEN Power-Op Equip, Colstrip 2-3</v>
      </c>
      <c r="C6326" s="144" t="str">
        <f>'[11]Depr Exp'!C6326</f>
        <v>403E</v>
      </c>
      <c r="D6326" s="144"/>
      <c r="E6326" s="282">
        <f>'[11]Depr Exp'!E6326</f>
        <v>43190</v>
      </c>
      <c r="F6326" s="523">
        <f>'[11]Depr Exp'!F6326</f>
        <v>131993.72</v>
      </c>
      <c r="G6326" s="305">
        <f>'[11]Depr Exp'!G6326</f>
        <v>6.5799999999999997E-2</v>
      </c>
      <c r="H6326" s="524">
        <f>'[11]Depr Exp'!H6326</f>
        <v>723.77</v>
      </c>
      <c r="I6326" s="523">
        <f>'[11]Depr Exp'!I6326</f>
        <v>140844.29</v>
      </c>
      <c r="J6326" s="305">
        <f>'[11]Depr Exp'!J6326</f>
        <v>6.5799999999999997E-2</v>
      </c>
      <c r="K6326" s="373">
        <f>'[11]Depr Exp'!K6326</f>
        <v>772.29619016666675</v>
      </c>
      <c r="L6326" s="524">
        <f>'[11]Depr Exp'!L6326</f>
        <v>48.53</v>
      </c>
      <c r="M6326" s="144"/>
      <c r="N6326" s="144"/>
    </row>
    <row r="6327" spans="1:14">
      <c r="A6327" s="144" t="str">
        <f>'[11]Depr Exp'!A6327</f>
        <v>E396 GEN Power-Op Equip, Colstrip 2</v>
      </c>
      <c r="B6327" s="144" t="str">
        <f>'[11]Depr Exp'!B6327</f>
        <v>E396 GEN Power-Op Equip, Colstrip 2-4</v>
      </c>
      <c r="C6327" s="144" t="str">
        <f>'[11]Depr Exp'!C6327</f>
        <v>403E</v>
      </c>
      <c r="D6327" s="144"/>
      <c r="E6327" s="282">
        <f>'[11]Depr Exp'!E6327</f>
        <v>43220</v>
      </c>
      <c r="F6327" s="523">
        <f>'[11]Depr Exp'!F6327</f>
        <v>131993.72</v>
      </c>
      <c r="G6327" s="305">
        <f>'[11]Depr Exp'!G6327</f>
        <v>6.5799999999999997E-2</v>
      </c>
      <c r="H6327" s="524">
        <f>'[11]Depr Exp'!H6327</f>
        <v>723.77</v>
      </c>
      <c r="I6327" s="523">
        <f>'[11]Depr Exp'!I6327</f>
        <v>140844.29</v>
      </c>
      <c r="J6327" s="305">
        <f>'[11]Depr Exp'!J6327</f>
        <v>6.5799999999999997E-2</v>
      </c>
      <c r="K6327" s="373">
        <f>'[11]Depr Exp'!K6327</f>
        <v>772.29619016666675</v>
      </c>
      <c r="L6327" s="524">
        <f>'[11]Depr Exp'!L6327</f>
        <v>48.53</v>
      </c>
      <c r="M6327" s="144"/>
      <c r="N6327" s="144"/>
    </row>
    <row r="6328" spans="1:14">
      <c r="A6328" s="144" t="str">
        <f>'[11]Depr Exp'!A6328</f>
        <v>E396 GEN Power-Op Equip, Colstrip 2</v>
      </c>
      <c r="B6328" s="144" t="str">
        <f>'[11]Depr Exp'!B6328</f>
        <v>E396 GEN Power-Op Equip, Colstrip 2-5</v>
      </c>
      <c r="C6328" s="144" t="str">
        <f>'[11]Depr Exp'!C6328</f>
        <v>403E</v>
      </c>
      <c r="D6328" s="144"/>
      <c r="E6328" s="282">
        <f>'[11]Depr Exp'!E6328</f>
        <v>43251</v>
      </c>
      <c r="F6328" s="523">
        <f>'[11]Depr Exp'!F6328</f>
        <v>131993.72</v>
      </c>
      <c r="G6328" s="305">
        <f>'[11]Depr Exp'!G6328</f>
        <v>6.5799999999999997E-2</v>
      </c>
      <c r="H6328" s="524">
        <f>'[11]Depr Exp'!H6328</f>
        <v>723.77</v>
      </c>
      <c r="I6328" s="523">
        <f>'[11]Depr Exp'!I6328</f>
        <v>140844.29</v>
      </c>
      <c r="J6328" s="305">
        <f>'[11]Depr Exp'!J6328</f>
        <v>6.5799999999999997E-2</v>
      </c>
      <c r="K6328" s="373">
        <f>'[11]Depr Exp'!K6328</f>
        <v>772.29619016666675</v>
      </c>
      <c r="L6328" s="524">
        <f>'[11]Depr Exp'!L6328</f>
        <v>48.53</v>
      </c>
      <c r="M6328" s="144"/>
      <c r="N6328" s="144"/>
    </row>
    <row r="6329" spans="1:14">
      <c r="A6329" s="144" t="str">
        <f>'[11]Depr Exp'!A6329</f>
        <v>E396 GEN Power-Op Equip, Colstrip 2</v>
      </c>
      <c r="B6329" s="144" t="str">
        <f>'[11]Depr Exp'!B6329</f>
        <v>E396 GEN Power-Op Equip, Colstrip 2-6</v>
      </c>
      <c r="C6329" s="144" t="str">
        <f>'[11]Depr Exp'!C6329</f>
        <v>403E</v>
      </c>
      <c r="D6329" s="144"/>
      <c r="E6329" s="282">
        <f>'[11]Depr Exp'!E6329</f>
        <v>43281</v>
      </c>
      <c r="F6329" s="523">
        <f>'[11]Depr Exp'!F6329</f>
        <v>135538.48000000001</v>
      </c>
      <c r="G6329" s="305">
        <f>'[11]Depr Exp'!G6329</f>
        <v>6.5799999999999997E-2</v>
      </c>
      <c r="H6329" s="524">
        <f>'[11]Depr Exp'!H6329</f>
        <v>743.2</v>
      </c>
      <c r="I6329" s="523">
        <f>'[11]Depr Exp'!I6329</f>
        <v>140844.29</v>
      </c>
      <c r="J6329" s="305">
        <f>'[11]Depr Exp'!J6329</f>
        <v>6.5799999999999997E-2</v>
      </c>
      <c r="K6329" s="373">
        <f>'[11]Depr Exp'!K6329</f>
        <v>772.29619016666675</v>
      </c>
      <c r="L6329" s="524">
        <f>'[11]Depr Exp'!L6329</f>
        <v>29.1</v>
      </c>
      <c r="M6329" s="144"/>
      <c r="N6329" s="144"/>
    </row>
    <row r="6330" spans="1:14">
      <c r="A6330" s="144" t="str">
        <f>'[11]Depr Exp'!A6330</f>
        <v>E396 GEN Power-Op Equip, Colstrip 2</v>
      </c>
      <c r="B6330" s="144" t="str">
        <f>'[11]Depr Exp'!B6330</f>
        <v>E396 GEN Power-Op Equip, Colstrip 2-7</v>
      </c>
      <c r="C6330" s="144" t="str">
        <f>'[11]Depr Exp'!C6330</f>
        <v>403E</v>
      </c>
      <c r="D6330" s="144"/>
      <c r="E6330" s="282">
        <f>'[11]Depr Exp'!E6330</f>
        <v>43312</v>
      </c>
      <c r="F6330" s="523">
        <f>'[11]Depr Exp'!F6330</f>
        <v>139083.24</v>
      </c>
      <c r="G6330" s="305">
        <f>'[11]Depr Exp'!G6330</f>
        <v>6.5799999999999997E-2</v>
      </c>
      <c r="H6330" s="524">
        <f>'[11]Depr Exp'!H6330</f>
        <v>762.64</v>
      </c>
      <c r="I6330" s="523">
        <f>'[11]Depr Exp'!I6330</f>
        <v>140844.29</v>
      </c>
      <c r="J6330" s="305">
        <f>'[11]Depr Exp'!J6330</f>
        <v>6.5799999999999997E-2</v>
      </c>
      <c r="K6330" s="373">
        <f>'[11]Depr Exp'!K6330</f>
        <v>772.29619016666675</v>
      </c>
      <c r="L6330" s="524">
        <f>'[11]Depr Exp'!L6330</f>
        <v>9.66</v>
      </c>
      <c r="M6330" s="144"/>
      <c r="N6330" s="144"/>
    </row>
    <row r="6331" spans="1:14">
      <c r="A6331" s="144" t="str">
        <f>'[11]Depr Exp'!A6331</f>
        <v>E396 GEN Power-Op Equip, Colstrip 2</v>
      </c>
      <c r="B6331" s="144" t="str">
        <f>'[11]Depr Exp'!B6331</f>
        <v>E396 GEN Power-Op Equip, Colstrip 2-8</v>
      </c>
      <c r="C6331" s="144" t="str">
        <f>'[11]Depr Exp'!C6331</f>
        <v>403E</v>
      </c>
      <c r="D6331" s="144"/>
      <c r="E6331" s="282">
        <f>'[11]Depr Exp'!E6331</f>
        <v>43343</v>
      </c>
      <c r="F6331" s="523">
        <f>'[11]Depr Exp'!F6331</f>
        <v>139083.24</v>
      </c>
      <c r="G6331" s="305">
        <f>'[11]Depr Exp'!G6331</f>
        <v>6.5799999999999997E-2</v>
      </c>
      <c r="H6331" s="524">
        <f>'[11]Depr Exp'!H6331</f>
        <v>762.64</v>
      </c>
      <c r="I6331" s="523">
        <f>'[11]Depr Exp'!I6331</f>
        <v>140844.29</v>
      </c>
      <c r="J6331" s="305">
        <f>'[11]Depr Exp'!J6331</f>
        <v>6.5799999999999997E-2</v>
      </c>
      <c r="K6331" s="373">
        <f>'[11]Depr Exp'!K6331</f>
        <v>772.29619016666675</v>
      </c>
      <c r="L6331" s="524">
        <f>'[11]Depr Exp'!L6331</f>
        <v>9.66</v>
      </c>
      <c r="M6331" s="144"/>
      <c r="N6331" s="144"/>
    </row>
    <row r="6332" spans="1:14">
      <c r="A6332" s="144" t="str">
        <f>'[11]Depr Exp'!A6332</f>
        <v>E396 GEN Power-Op Equip, Colstrip 2</v>
      </c>
      <c r="B6332" s="144" t="str">
        <f>'[11]Depr Exp'!B6332</f>
        <v>E396 GEN Power-Op Equip, Colstrip 2-9</v>
      </c>
      <c r="C6332" s="144" t="str">
        <f>'[11]Depr Exp'!C6332</f>
        <v>403E</v>
      </c>
      <c r="D6332" s="144"/>
      <c r="E6332" s="282">
        <f>'[11]Depr Exp'!E6332</f>
        <v>43373</v>
      </c>
      <c r="F6332" s="523">
        <f>'[11]Depr Exp'!F6332</f>
        <v>139083.24</v>
      </c>
      <c r="G6332" s="305">
        <f>'[11]Depr Exp'!G6332</f>
        <v>6.5799999999999997E-2</v>
      </c>
      <c r="H6332" s="524">
        <f>'[11]Depr Exp'!H6332</f>
        <v>762.64</v>
      </c>
      <c r="I6332" s="523">
        <f>'[11]Depr Exp'!I6332</f>
        <v>140844.29</v>
      </c>
      <c r="J6332" s="305">
        <f>'[11]Depr Exp'!J6332</f>
        <v>6.5799999999999997E-2</v>
      </c>
      <c r="K6332" s="373">
        <f>'[11]Depr Exp'!K6332</f>
        <v>772.29619016666675</v>
      </c>
      <c r="L6332" s="524">
        <f>'[11]Depr Exp'!L6332</f>
        <v>9.66</v>
      </c>
      <c r="M6332" s="144"/>
      <c r="N6332" s="144"/>
    </row>
    <row r="6333" spans="1:14">
      <c r="A6333" s="144" t="str">
        <f>'[11]Depr Exp'!A6333</f>
        <v>E396 GEN Power-Op Equip, Colstrip 2</v>
      </c>
      <c r="B6333" s="144" t="str">
        <f>'[11]Depr Exp'!B6333</f>
        <v>E396 GEN Power-Op Equip, Colstrip 2-10</v>
      </c>
      <c r="C6333" s="144" t="str">
        <f>'[11]Depr Exp'!C6333</f>
        <v>403E</v>
      </c>
      <c r="D6333" s="144"/>
      <c r="E6333" s="282">
        <f>'[11]Depr Exp'!E6333</f>
        <v>43404</v>
      </c>
      <c r="F6333" s="523">
        <f>'[11]Depr Exp'!F6333</f>
        <v>139083.24</v>
      </c>
      <c r="G6333" s="305">
        <f>'[11]Depr Exp'!G6333</f>
        <v>6.5799999999999997E-2</v>
      </c>
      <c r="H6333" s="524">
        <f>'[11]Depr Exp'!H6333</f>
        <v>762.64</v>
      </c>
      <c r="I6333" s="523">
        <f>'[11]Depr Exp'!I6333</f>
        <v>140844.29</v>
      </c>
      <c r="J6333" s="305">
        <f>'[11]Depr Exp'!J6333</f>
        <v>6.5799999999999997E-2</v>
      </c>
      <c r="K6333" s="373">
        <f>'[11]Depr Exp'!K6333</f>
        <v>772.29619016666675</v>
      </c>
      <c r="L6333" s="524">
        <f>'[11]Depr Exp'!L6333</f>
        <v>9.66</v>
      </c>
      <c r="M6333" s="144"/>
      <c r="N6333" s="144"/>
    </row>
    <row r="6334" spans="1:14">
      <c r="A6334" s="144" t="str">
        <f>'[11]Depr Exp'!A6334</f>
        <v>E396 GEN Power-Op Equip, Colstrip 2</v>
      </c>
      <c r="B6334" s="144" t="str">
        <f>'[11]Depr Exp'!B6334</f>
        <v>E396 GEN Power-Op Equip, Colstrip 2-11</v>
      </c>
      <c r="C6334" s="144" t="str">
        <f>'[11]Depr Exp'!C6334</f>
        <v>403E</v>
      </c>
      <c r="D6334" s="144"/>
      <c r="E6334" s="282">
        <f>'[11]Depr Exp'!E6334</f>
        <v>43434</v>
      </c>
      <c r="F6334" s="523">
        <f>'[11]Depr Exp'!F6334</f>
        <v>139963.76999999999</v>
      </c>
      <c r="G6334" s="305">
        <f>'[11]Depr Exp'!G6334</f>
        <v>6.5799999999999997E-2</v>
      </c>
      <c r="H6334" s="524">
        <f>'[11]Depr Exp'!H6334</f>
        <v>767.47</v>
      </c>
      <c r="I6334" s="523">
        <f>'[11]Depr Exp'!I6334</f>
        <v>140844.29</v>
      </c>
      <c r="J6334" s="305">
        <f>'[11]Depr Exp'!J6334</f>
        <v>6.5799999999999997E-2</v>
      </c>
      <c r="K6334" s="373">
        <f>'[11]Depr Exp'!K6334</f>
        <v>772.29619016666675</v>
      </c>
      <c r="L6334" s="524">
        <f>'[11]Depr Exp'!L6334</f>
        <v>4.83</v>
      </c>
      <c r="M6334" s="144"/>
      <c r="N6334" s="144"/>
    </row>
    <row r="6335" spans="1:14">
      <c r="A6335" s="144" t="str">
        <f>'[11]Depr Exp'!A6335</f>
        <v>E396 GEN Power-Op Equip, Colstrip 2</v>
      </c>
      <c r="B6335" s="144" t="str">
        <f>'[11]Depr Exp'!B6335</f>
        <v>E396 GEN Power-Op Equip, Colstrip 2-12</v>
      </c>
      <c r="C6335" s="144" t="str">
        <f>'[11]Depr Exp'!C6335</f>
        <v>403E</v>
      </c>
      <c r="D6335" s="144"/>
      <c r="E6335" s="282">
        <f>'[11]Depr Exp'!E6335</f>
        <v>43465</v>
      </c>
      <c r="F6335" s="523">
        <f>'[11]Depr Exp'!F6335</f>
        <v>140844.29</v>
      </c>
      <c r="G6335" s="305">
        <f>'[11]Depr Exp'!G6335</f>
        <v>6.5799999999999997E-2</v>
      </c>
      <c r="H6335" s="524">
        <f>'[11]Depr Exp'!H6335</f>
        <v>772.3</v>
      </c>
      <c r="I6335" s="523">
        <f>'[11]Depr Exp'!I6335</f>
        <v>140844.29</v>
      </c>
      <c r="J6335" s="305">
        <f>'[11]Depr Exp'!J6335</f>
        <v>6.5799999999999997E-2</v>
      </c>
      <c r="K6335" s="373">
        <f>'[11]Depr Exp'!K6335</f>
        <v>772.29619016666675</v>
      </c>
      <c r="L6335" s="524">
        <f>'[11]Depr Exp'!L6335</f>
        <v>0</v>
      </c>
      <c r="M6335" s="144"/>
      <c r="N6335" s="144"/>
    </row>
    <row r="6336" spans="1:14" ht="15.75" thickBot="1">
      <c r="A6336" s="159" t="str">
        <f>'[11]Depr Exp'!A6336</f>
        <v>E396 GEN Power-Op Equip, Colstrip 2 Total</v>
      </c>
      <c r="B6336" s="144">
        <f>'[11]Depr Exp'!B6336</f>
        <v>0</v>
      </c>
      <c r="C6336" s="502" t="str">
        <f>'[11]Depr Exp'!C6336</f>
        <v>EGEN</v>
      </c>
      <c r="D6336" s="144"/>
      <c r="E6336" s="281" t="str">
        <f>'[11]Depr Exp'!E6336</f>
        <v>Total</v>
      </c>
      <c r="F6336" s="141">
        <f>'[11]Depr Exp'!F6336</f>
        <v>0</v>
      </c>
      <c r="G6336" s="252">
        <f>'[11]Depr Exp'!G6336</f>
        <v>0</v>
      </c>
      <c r="H6336" s="286">
        <f>'[11]Depr Exp'!H6336</f>
        <v>9427.24</v>
      </c>
      <c r="I6336" s="141">
        <f>'[11]Depr Exp'!I6336</f>
        <v>0</v>
      </c>
      <c r="J6336" s="252">
        <f>'[11]Depr Exp'!J6336</f>
        <v>0</v>
      </c>
      <c r="K6336" s="286">
        <f>'[11]Depr Exp'!K6336</f>
        <v>9267.554282000001</v>
      </c>
      <c r="L6336" s="286">
        <f>'[11]Depr Exp'!L6336</f>
        <v>-159.69</v>
      </c>
      <c r="M6336" s="144"/>
      <c r="N6336" s="144"/>
    </row>
    <row r="6337" spans="1:14" ht="13.5" thickTop="1">
      <c r="A6337" s="144" t="str">
        <f>'[11]Depr Exp'!A6337</f>
        <v>E396 GEN Power-Op Equip, Colstrip 3</v>
      </c>
      <c r="B6337" s="144" t="str">
        <f>'[11]Depr Exp'!B6337</f>
        <v>E396 GEN Power-Op Equip, Colstrip 3-1</v>
      </c>
      <c r="C6337" s="144" t="str">
        <f>'[11]Depr Exp'!C6337</f>
        <v>403E</v>
      </c>
      <c r="D6337" s="144"/>
      <c r="E6337" s="282">
        <f>'[11]Depr Exp'!E6337</f>
        <v>43131</v>
      </c>
      <c r="F6337" s="523">
        <f>'[11]Depr Exp'!F6337</f>
        <v>113465</v>
      </c>
      <c r="G6337" s="305">
        <f>'[11]Depr Exp'!G6337</f>
        <v>6.5799999999999997E-2</v>
      </c>
      <c r="H6337" s="524">
        <f>'[11]Depr Exp'!H6337</f>
        <v>622.16999999999996</v>
      </c>
      <c r="I6337" s="523">
        <f>'[11]Depr Exp'!I6337</f>
        <v>87975.47</v>
      </c>
      <c r="J6337" s="305">
        <f>'[11]Depr Exp'!J6337</f>
        <v>6.5799999999999997E-2</v>
      </c>
      <c r="K6337" s="373">
        <f>'[11]Depr Exp'!K6337</f>
        <v>482.39882716666665</v>
      </c>
      <c r="L6337" s="524">
        <f>'[11]Depr Exp'!L6337</f>
        <v>-139.77000000000001</v>
      </c>
      <c r="M6337" s="144"/>
      <c r="N6337" s="144"/>
    </row>
    <row r="6338" spans="1:14">
      <c r="A6338" s="144" t="str">
        <f>'[11]Depr Exp'!A6338</f>
        <v>E396 GEN Power-Op Equip, Colstrip 3</v>
      </c>
      <c r="B6338" s="144" t="str">
        <f>'[11]Depr Exp'!B6338</f>
        <v>E396 GEN Power-Op Equip, Colstrip 3-2</v>
      </c>
      <c r="C6338" s="144" t="str">
        <f>'[11]Depr Exp'!C6338</f>
        <v>403E</v>
      </c>
      <c r="D6338" s="144"/>
      <c r="E6338" s="282">
        <f>'[11]Depr Exp'!E6338</f>
        <v>43159</v>
      </c>
      <c r="F6338" s="523">
        <f>'[11]Depr Exp'!F6338</f>
        <v>116352.12</v>
      </c>
      <c r="G6338" s="305">
        <f>'[11]Depr Exp'!G6338</f>
        <v>6.5799999999999997E-2</v>
      </c>
      <c r="H6338" s="524">
        <f>'[11]Depr Exp'!H6338</f>
        <v>638</v>
      </c>
      <c r="I6338" s="523">
        <f>'[11]Depr Exp'!I6338</f>
        <v>87975.47</v>
      </c>
      <c r="J6338" s="305">
        <f>'[11]Depr Exp'!J6338</f>
        <v>6.5799999999999997E-2</v>
      </c>
      <c r="K6338" s="373">
        <f>'[11]Depr Exp'!K6338</f>
        <v>482.39882716666665</v>
      </c>
      <c r="L6338" s="524">
        <f>'[11]Depr Exp'!L6338</f>
        <v>-155.6</v>
      </c>
      <c r="M6338" s="144"/>
      <c r="N6338" s="144"/>
    </row>
    <row r="6339" spans="1:14">
      <c r="A6339" s="144" t="str">
        <f>'[11]Depr Exp'!A6339</f>
        <v>E396 GEN Power-Op Equip, Colstrip 3</v>
      </c>
      <c r="B6339" s="144" t="str">
        <f>'[11]Depr Exp'!B6339</f>
        <v>E396 GEN Power-Op Equip, Colstrip 3-3</v>
      </c>
      <c r="C6339" s="144" t="str">
        <f>'[11]Depr Exp'!C6339</f>
        <v>403E</v>
      </c>
      <c r="D6339" s="144"/>
      <c r="E6339" s="282">
        <f>'[11]Depr Exp'!E6339</f>
        <v>43190</v>
      </c>
      <c r="F6339" s="523">
        <f>'[11]Depr Exp'!F6339</f>
        <v>82373.23</v>
      </c>
      <c r="G6339" s="305">
        <f>'[11]Depr Exp'!G6339</f>
        <v>6.5799999999999997E-2</v>
      </c>
      <c r="H6339" s="524">
        <f>'[11]Depr Exp'!H6339</f>
        <v>451.68</v>
      </c>
      <c r="I6339" s="523">
        <f>'[11]Depr Exp'!I6339</f>
        <v>87975.47</v>
      </c>
      <c r="J6339" s="305">
        <f>'[11]Depr Exp'!J6339</f>
        <v>6.5799999999999997E-2</v>
      </c>
      <c r="K6339" s="373">
        <f>'[11]Depr Exp'!K6339</f>
        <v>482.39882716666665</v>
      </c>
      <c r="L6339" s="524">
        <f>'[11]Depr Exp'!L6339</f>
        <v>30.72</v>
      </c>
      <c r="M6339" s="144"/>
      <c r="N6339" s="144"/>
    </row>
    <row r="6340" spans="1:14">
      <c r="A6340" s="144" t="str">
        <f>'[11]Depr Exp'!A6340</f>
        <v>E396 GEN Power-Op Equip, Colstrip 3</v>
      </c>
      <c r="B6340" s="144" t="str">
        <f>'[11]Depr Exp'!B6340</f>
        <v>E396 GEN Power-Op Equip, Colstrip 3-4</v>
      </c>
      <c r="C6340" s="144" t="str">
        <f>'[11]Depr Exp'!C6340</f>
        <v>403E</v>
      </c>
      <c r="D6340" s="144"/>
      <c r="E6340" s="282">
        <f>'[11]Depr Exp'!E6340</f>
        <v>43220</v>
      </c>
      <c r="F6340" s="523">
        <f>'[11]Depr Exp'!F6340</f>
        <v>82373.23</v>
      </c>
      <c r="G6340" s="305">
        <f>'[11]Depr Exp'!G6340</f>
        <v>6.5799999999999997E-2</v>
      </c>
      <c r="H6340" s="524">
        <f>'[11]Depr Exp'!H6340</f>
        <v>451.68</v>
      </c>
      <c r="I6340" s="523">
        <f>'[11]Depr Exp'!I6340</f>
        <v>87975.47</v>
      </c>
      <c r="J6340" s="305">
        <f>'[11]Depr Exp'!J6340</f>
        <v>6.5799999999999997E-2</v>
      </c>
      <c r="K6340" s="373">
        <f>'[11]Depr Exp'!K6340</f>
        <v>482.39882716666665</v>
      </c>
      <c r="L6340" s="524">
        <f>'[11]Depr Exp'!L6340</f>
        <v>30.72</v>
      </c>
      <c r="M6340" s="144"/>
      <c r="N6340" s="144"/>
    </row>
    <row r="6341" spans="1:14">
      <c r="A6341" s="144" t="str">
        <f>'[11]Depr Exp'!A6341</f>
        <v>E396 GEN Power-Op Equip, Colstrip 3</v>
      </c>
      <c r="B6341" s="144" t="str">
        <f>'[11]Depr Exp'!B6341</f>
        <v>E396 GEN Power-Op Equip, Colstrip 3-5</v>
      </c>
      <c r="C6341" s="144" t="str">
        <f>'[11]Depr Exp'!C6341</f>
        <v>403E</v>
      </c>
      <c r="D6341" s="144"/>
      <c r="E6341" s="282">
        <f>'[11]Depr Exp'!E6341</f>
        <v>43251</v>
      </c>
      <c r="F6341" s="523">
        <f>'[11]Depr Exp'!F6341</f>
        <v>82373.23</v>
      </c>
      <c r="G6341" s="305">
        <f>'[11]Depr Exp'!G6341</f>
        <v>6.5799999999999997E-2</v>
      </c>
      <c r="H6341" s="524">
        <f>'[11]Depr Exp'!H6341</f>
        <v>451.68</v>
      </c>
      <c r="I6341" s="523">
        <f>'[11]Depr Exp'!I6341</f>
        <v>87975.47</v>
      </c>
      <c r="J6341" s="305">
        <f>'[11]Depr Exp'!J6341</f>
        <v>6.5799999999999997E-2</v>
      </c>
      <c r="K6341" s="373">
        <f>'[11]Depr Exp'!K6341</f>
        <v>482.39882716666665</v>
      </c>
      <c r="L6341" s="524">
        <f>'[11]Depr Exp'!L6341</f>
        <v>30.72</v>
      </c>
      <c r="M6341" s="144"/>
      <c r="N6341" s="144"/>
    </row>
    <row r="6342" spans="1:14">
      <c r="A6342" s="144" t="str">
        <f>'[11]Depr Exp'!A6342</f>
        <v>E396 GEN Power-Op Equip, Colstrip 3</v>
      </c>
      <c r="B6342" s="144" t="str">
        <f>'[11]Depr Exp'!B6342</f>
        <v>E396 GEN Power-Op Equip, Colstrip 3-6</v>
      </c>
      <c r="C6342" s="144" t="str">
        <f>'[11]Depr Exp'!C6342</f>
        <v>403E</v>
      </c>
      <c r="D6342" s="144"/>
      <c r="E6342" s="282">
        <f>'[11]Depr Exp'!E6342</f>
        <v>43281</v>
      </c>
      <c r="F6342" s="523">
        <f>'[11]Depr Exp'!F6342</f>
        <v>84812.78</v>
      </c>
      <c r="G6342" s="305">
        <f>'[11]Depr Exp'!G6342</f>
        <v>6.5799999999999997E-2</v>
      </c>
      <c r="H6342" s="524">
        <f>'[11]Depr Exp'!H6342</f>
        <v>465.06</v>
      </c>
      <c r="I6342" s="523">
        <f>'[11]Depr Exp'!I6342</f>
        <v>87975.47</v>
      </c>
      <c r="J6342" s="305">
        <f>'[11]Depr Exp'!J6342</f>
        <v>6.5799999999999997E-2</v>
      </c>
      <c r="K6342" s="373">
        <f>'[11]Depr Exp'!K6342</f>
        <v>482.39882716666665</v>
      </c>
      <c r="L6342" s="524">
        <f>'[11]Depr Exp'!L6342</f>
        <v>17.34</v>
      </c>
      <c r="M6342" s="144"/>
      <c r="N6342" s="144"/>
    </row>
    <row r="6343" spans="1:14">
      <c r="A6343" s="144" t="str">
        <f>'[11]Depr Exp'!A6343</f>
        <v>E396 GEN Power-Op Equip, Colstrip 3</v>
      </c>
      <c r="B6343" s="144" t="str">
        <f>'[11]Depr Exp'!B6343</f>
        <v>E396 GEN Power-Op Equip, Colstrip 3-7</v>
      </c>
      <c r="C6343" s="144" t="str">
        <f>'[11]Depr Exp'!C6343</f>
        <v>403E</v>
      </c>
      <c r="D6343" s="144"/>
      <c r="E6343" s="282">
        <f>'[11]Depr Exp'!E6343</f>
        <v>43312</v>
      </c>
      <c r="F6343" s="523">
        <f>'[11]Depr Exp'!F6343</f>
        <v>87252.33</v>
      </c>
      <c r="G6343" s="305">
        <f>'[11]Depr Exp'!G6343</f>
        <v>6.5799999999999997E-2</v>
      </c>
      <c r="H6343" s="524">
        <f>'[11]Depr Exp'!H6343</f>
        <v>478.43</v>
      </c>
      <c r="I6343" s="523">
        <f>'[11]Depr Exp'!I6343</f>
        <v>87975.47</v>
      </c>
      <c r="J6343" s="305">
        <f>'[11]Depr Exp'!J6343</f>
        <v>6.5799999999999997E-2</v>
      </c>
      <c r="K6343" s="373">
        <f>'[11]Depr Exp'!K6343</f>
        <v>482.39882716666665</v>
      </c>
      <c r="L6343" s="524">
        <f>'[11]Depr Exp'!L6343</f>
        <v>3.97</v>
      </c>
      <c r="M6343" s="144"/>
      <c r="N6343" s="144"/>
    </row>
    <row r="6344" spans="1:14">
      <c r="A6344" s="144" t="str">
        <f>'[11]Depr Exp'!A6344</f>
        <v>E396 GEN Power-Op Equip, Colstrip 3</v>
      </c>
      <c r="B6344" s="144" t="str">
        <f>'[11]Depr Exp'!B6344</f>
        <v>E396 GEN Power-Op Equip, Colstrip 3-8</v>
      </c>
      <c r="C6344" s="144" t="str">
        <f>'[11]Depr Exp'!C6344</f>
        <v>403E</v>
      </c>
      <c r="D6344" s="144"/>
      <c r="E6344" s="282">
        <f>'[11]Depr Exp'!E6344</f>
        <v>43343</v>
      </c>
      <c r="F6344" s="523">
        <f>'[11]Depr Exp'!F6344</f>
        <v>87252.33</v>
      </c>
      <c r="G6344" s="305">
        <f>'[11]Depr Exp'!G6344</f>
        <v>6.5799999999999997E-2</v>
      </c>
      <c r="H6344" s="524">
        <f>'[11]Depr Exp'!H6344</f>
        <v>478.43</v>
      </c>
      <c r="I6344" s="523">
        <f>'[11]Depr Exp'!I6344</f>
        <v>87975.47</v>
      </c>
      <c r="J6344" s="305">
        <f>'[11]Depr Exp'!J6344</f>
        <v>6.5799999999999997E-2</v>
      </c>
      <c r="K6344" s="373">
        <f>'[11]Depr Exp'!K6344</f>
        <v>482.39882716666665</v>
      </c>
      <c r="L6344" s="524">
        <f>'[11]Depr Exp'!L6344</f>
        <v>3.97</v>
      </c>
      <c r="M6344" s="144"/>
      <c r="N6344" s="144"/>
    </row>
    <row r="6345" spans="1:14">
      <c r="A6345" s="144" t="str">
        <f>'[11]Depr Exp'!A6345</f>
        <v>E396 GEN Power-Op Equip, Colstrip 3</v>
      </c>
      <c r="B6345" s="144" t="str">
        <f>'[11]Depr Exp'!B6345</f>
        <v>E396 GEN Power-Op Equip, Colstrip 3-9</v>
      </c>
      <c r="C6345" s="144" t="str">
        <f>'[11]Depr Exp'!C6345</f>
        <v>403E</v>
      </c>
      <c r="D6345" s="144"/>
      <c r="E6345" s="282">
        <f>'[11]Depr Exp'!E6345</f>
        <v>43373</v>
      </c>
      <c r="F6345" s="523">
        <f>'[11]Depr Exp'!F6345</f>
        <v>87252.33</v>
      </c>
      <c r="G6345" s="305">
        <f>'[11]Depr Exp'!G6345</f>
        <v>6.5799999999999997E-2</v>
      </c>
      <c r="H6345" s="524">
        <f>'[11]Depr Exp'!H6345</f>
        <v>478.43</v>
      </c>
      <c r="I6345" s="523">
        <f>'[11]Depr Exp'!I6345</f>
        <v>87975.47</v>
      </c>
      <c r="J6345" s="305">
        <f>'[11]Depr Exp'!J6345</f>
        <v>6.5799999999999997E-2</v>
      </c>
      <c r="K6345" s="373">
        <f>'[11]Depr Exp'!K6345</f>
        <v>482.39882716666665</v>
      </c>
      <c r="L6345" s="524">
        <f>'[11]Depr Exp'!L6345</f>
        <v>3.97</v>
      </c>
      <c r="M6345" s="144"/>
      <c r="N6345" s="144"/>
    </row>
    <row r="6346" spans="1:14">
      <c r="A6346" s="144" t="str">
        <f>'[11]Depr Exp'!A6346</f>
        <v>E396 GEN Power-Op Equip, Colstrip 3</v>
      </c>
      <c r="B6346" s="144" t="str">
        <f>'[11]Depr Exp'!B6346</f>
        <v>E396 GEN Power-Op Equip, Colstrip 3-10</v>
      </c>
      <c r="C6346" s="144" t="str">
        <f>'[11]Depr Exp'!C6346</f>
        <v>403E</v>
      </c>
      <c r="D6346" s="144"/>
      <c r="E6346" s="282">
        <f>'[11]Depr Exp'!E6346</f>
        <v>43404</v>
      </c>
      <c r="F6346" s="523">
        <f>'[11]Depr Exp'!F6346</f>
        <v>87252.33</v>
      </c>
      <c r="G6346" s="305">
        <f>'[11]Depr Exp'!G6346</f>
        <v>6.5799999999999997E-2</v>
      </c>
      <c r="H6346" s="524">
        <f>'[11]Depr Exp'!H6346</f>
        <v>478.43</v>
      </c>
      <c r="I6346" s="523">
        <f>'[11]Depr Exp'!I6346</f>
        <v>87975.47</v>
      </c>
      <c r="J6346" s="305">
        <f>'[11]Depr Exp'!J6346</f>
        <v>6.5799999999999997E-2</v>
      </c>
      <c r="K6346" s="373">
        <f>'[11]Depr Exp'!K6346</f>
        <v>482.39882716666665</v>
      </c>
      <c r="L6346" s="524">
        <f>'[11]Depr Exp'!L6346</f>
        <v>3.97</v>
      </c>
      <c r="M6346" s="144"/>
      <c r="N6346" s="144"/>
    </row>
    <row r="6347" spans="1:14">
      <c r="A6347" s="144" t="str">
        <f>'[11]Depr Exp'!A6347</f>
        <v>E396 GEN Power-Op Equip, Colstrip 3</v>
      </c>
      <c r="B6347" s="144" t="str">
        <f>'[11]Depr Exp'!B6347</f>
        <v>E396 GEN Power-Op Equip, Colstrip 3-11</v>
      </c>
      <c r="C6347" s="144" t="str">
        <f>'[11]Depr Exp'!C6347</f>
        <v>403E</v>
      </c>
      <c r="D6347" s="144"/>
      <c r="E6347" s="282">
        <f>'[11]Depr Exp'!E6347</f>
        <v>43434</v>
      </c>
      <c r="F6347" s="523">
        <f>'[11]Depr Exp'!F6347</f>
        <v>87252.33</v>
      </c>
      <c r="G6347" s="305">
        <f>'[11]Depr Exp'!G6347</f>
        <v>6.5799999999999997E-2</v>
      </c>
      <c r="H6347" s="524">
        <f>'[11]Depr Exp'!H6347</f>
        <v>478.43</v>
      </c>
      <c r="I6347" s="523">
        <f>'[11]Depr Exp'!I6347</f>
        <v>87975.47</v>
      </c>
      <c r="J6347" s="305">
        <f>'[11]Depr Exp'!J6347</f>
        <v>6.5799999999999997E-2</v>
      </c>
      <c r="K6347" s="373">
        <f>'[11]Depr Exp'!K6347</f>
        <v>482.39882716666665</v>
      </c>
      <c r="L6347" s="524">
        <f>'[11]Depr Exp'!L6347</f>
        <v>3.97</v>
      </c>
      <c r="M6347" s="144"/>
      <c r="N6347" s="144"/>
    </row>
    <row r="6348" spans="1:14">
      <c r="A6348" s="144" t="str">
        <f>'[11]Depr Exp'!A6348</f>
        <v>E396 GEN Power-Op Equip, Colstrip 3</v>
      </c>
      <c r="B6348" s="144" t="str">
        <f>'[11]Depr Exp'!B6348</f>
        <v>E396 GEN Power-Op Equip, Colstrip 3-12</v>
      </c>
      <c r="C6348" s="144" t="str">
        <f>'[11]Depr Exp'!C6348</f>
        <v>403E</v>
      </c>
      <c r="D6348" s="144"/>
      <c r="E6348" s="282">
        <f>'[11]Depr Exp'!E6348</f>
        <v>43465</v>
      </c>
      <c r="F6348" s="523">
        <f>'[11]Depr Exp'!F6348</f>
        <v>87975.47</v>
      </c>
      <c r="G6348" s="305">
        <f>'[11]Depr Exp'!G6348</f>
        <v>6.5799999999999997E-2</v>
      </c>
      <c r="H6348" s="524">
        <f>'[11]Depr Exp'!H6348</f>
        <v>482.4</v>
      </c>
      <c r="I6348" s="523">
        <f>'[11]Depr Exp'!I6348</f>
        <v>87975.47</v>
      </c>
      <c r="J6348" s="305">
        <f>'[11]Depr Exp'!J6348</f>
        <v>6.5799999999999997E-2</v>
      </c>
      <c r="K6348" s="373">
        <f>'[11]Depr Exp'!K6348</f>
        <v>482.39882716666665</v>
      </c>
      <c r="L6348" s="524">
        <f>'[11]Depr Exp'!L6348</f>
        <v>0</v>
      </c>
      <c r="M6348" s="144"/>
      <c r="N6348" s="144"/>
    </row>
    <row r="6349" spans="1:14" ht="15.75" thickBot="1">
      <c r="A6349" s="159" t="str">
        <f>'[11]Depr Exp'!A6349</f>
        <v>E396 GEN Power-Op Equip, Colstrip 3 Total</v>
      </c>
      <c r="B6349" s="144">
        <f>'[11]Depr Exp'!B6349</f>
        <v>0</v>
      </c>
      <c r="C6349" s="502" t="str">
        <f>'[11]Depr Exp'!C6349</f>
        <v>EGEN</v>
      </c>
      <c r="D6349" s="144"/>
      <c r="E6349" s="281" t="str">
        <f>'[11]Depr Exp'!E6349</f>
        <v>Total</v>
      </c>
      <c r="F6349" s="141">
        <f>'[11]Depr Exp'!F6349</f>
        <v>0</v>
      </c>
      <c r="G6349" s="252">
        <f>'[11]Depr Exp'!G6349</f>
        <v>0</v>
      </c>
      <c r="H6349" s="286">
        <f>'[11]Depr Exp'!H6349</f>
        <v>5954.82</v>
      </c>
      <c r="I6349" s="141">
        <f>'[11]Depr Exp'!I6349</f>
        <v>0</v>
      </c>
      <c r="J6349" s="252">
        <f>'[11]Depr Exp'!J6349</f>
        <v>0</v>
      </c>
      <c r="K6349" s="286">
        <f>'[11]Depr Exp'!K6349</f>
        <v>5788.7859259999996</v>
      </c>
      <c r="L6349" s="286">
        <f>'[11]Depr Exp'!L6349</f>
        <v>-166.03</v>
      </c>
      <c r="M6349" s="144"/>
      <c r="N6349" s="144"/>
    </row>
    <row r="6350" spans="1:14" ht="13.5" thickTop="1">
      <c r="A6350" s="144" t="str">
        <f>'[11]Depr Exp'!A6350</f>
        <v>E396 GEN Power-Op Equip, Colstrip 4</v>
      </c>
      <c r="B6350" s="144" t="str">
        <f>'[11]Depr Exp'!B6350</f>
        <v>E396 GEN Power-Op Equip, Colstrip 4-1</v>
      </c>
      <c r="C6350" s="144" t="str">
        <f>'[11]Depr Exp'!C6350</f>
        <v>403E</v>
      </c>
      <c r="D6350" s="144"/>
      <c r="E6350" s="282">
        <f>'[11]Depr Exp'!E6350</f>
        <v>43131</v>
      </c>
      <c r="F6350" s="523">
        <f>'[11]Depr Exp'!F6350</f>
        <v>114524.42</v>
      </c>
      <c r="G6350" s="305">
        <f>'[11]Depr Exp'!G6350</f>
        <v>6.5799999999999997E-2</v>
      </c>
      <c r="H6350" s="524">
        <f>'[11]Depr Exp'!H6350</f>
        <v>627.98</v>
      </c>
      <c r="I6350" s="523">
        <f>'[11]Depr Exp'!I6350</f>
        <v>94492.88</v>
      </c>
      <c r="J6350" s="305">
        <f>'[11]Depr Exp'!J6350</f>
        <v>6.5799999999999997E-2</v>
      </c>
      <c r="K6350" s="373">
        <f>'[11]Depr Exp'!K6350</f>
        <v>518.13595866666662</v>
      </c>
      <c r="L6350" s="524">
        <f>'[11]Depr Exp'!L6350</f>
        <v>-109.84</v>
      </c>
      <c r="M6350" s="144"/>
      <c r="N6350" s="144"/>
    </row>
    <row r="6351" spans="1:14">
      <c r="A6351" s="144" t="str">
        <f>'[11]Depr Exp'!A6351</f>
        <v>E396 GEN Power-Op Equip, Colstrip 4</v>
      </c>
      <c r="B6351" s="144" t="str">
        <f>'[11]Depr Exp'!B6351</f>
        <v>E396 GEN Power-Op Equip, Colstrip 4-2</v>
      </c>
      <c r="C6351" s="144" t="str">
        <f>'[11]Depr Exp'!C6351</f>
        <v>403E</v>
      </c>
      <c r="D6351" s="144"/>
      <c r="E6351" s="282">
        <f>'[11]Depr Exp'!E6351</f>
        <v>43159</v>
      </c>
      <c r="F6351" s="523">
        <f>'[11]Depr Exp'!F6351</f>
        <v>117411.53</v>
      </c>
      <c r="G6351" s="305">
        <f>'[11]Depr Exp'!G6351</f>
        <v>6.5799999999999997E-2</v>
      </c>
      <c r="H6351" s="524">
        <f>'[11]Depr Exp'!H6351</f>
        <v>643.80999999999995</v>
      </c>
      <c r="I6351" s="523">
        <f>'[11]Depr Exp'!I6351</f>
        <v>94492.88</v>
      </c>
      <c r="J6351" s="305">
        <f>'[11]Depr Exp'!J6351</f>
        <v>6.5799999999999997E-2</v>
      </c>
      <c r="K6351" s="373">
        <f>'[11]Depr Exp'!K6351</f>
        <v>518.13595866666662</v>
      </c>
      <c r="L6351" s="524">
        <f>'[11]Depr Exp'!L6351</f>
        <v>-125.67</v>
      </c>
      <c r="M6351" s="144"/>
      <c r="N6351" s="144"/>
    </row>
    <row r="6352" spans="1:14">
      <c r="A6352" s="144" t="str">
        <f>'[11]Depr Exp'!A6352</f>
        <v>E396 GEN Power-Op Equip, Colstrip 4</v>
      </c>
      <c r="B6352" s="144" t="str">
        <f>'[11]Depr Exp'!B6352</f>
        <v>E396 GEN Power-Op Equip, Colstrip 4-3</v>
      </c>
      <c r="C6352" s="144" t="str">
        <f>'[11]Depr Exp'!C6352</f>
        <v>403E</v>
      </c>
      <c r="D6352" s="144"/>
      <c r="E6352" s="282">
        <f>'[11]Depr Exp'!E6352</f>
        <v>43190</v>
      </c>
      <c r="F6352" s="523">
        <f>'[11]Depr Exp'!F6352</f>
        <v>88890.64</v>
      </c>
      <c r="G6352" s="305">
        <f>'[11]Depr Exp'!G6352</f>
        <v>6.5799999999999997E-2</v>
      </c>
      <c r="H6352" s="524">
        <f>'[11]Depr Exp'!H6352</f>
        <v>487.42</v>
      </c>
      <c r="I6352" s="523">
        <f>'[11]Depr Exp'!I6352</f>
        <v>94492.88</v>
      </c>
      <c r="J6352" s="305">
        <f>'[11]Depr Exp'!J6352</f>
        <v>6.5799999999999997E-2</v>
      </c>
      <c r="K6352" s="373">
        <f>'[11]Depr Exp'!K6352</f>
        <v>518.13595866666662</v>
      </c>
      <c r="L6352" s="524">
        <f>'[11]Depr Exp'!L6352</f>
        <v>30.72</v>
      </c>
      <c r="M6352" s="144"/>
      <c r="N6352" s="144"/>
    </row>
    <row r="6353" spans="1:14">
      <c r="A6353" s="144" t="str">
        <f>'[11]Depr Exp'!A6353</f>
        <v>E396 GEN Power-Op Equip, Colstrip 4</v>
      </c>
      <c r="B6353" s="144" t="str">
        <f>'[11]Depr Exp'!B6353</f>
        <v>E396 GEN Power-Op Equip, Colstrip 4-4</v>
      </c>
      <c r="C6353" s="144" t="str">
        <f>'[11]Depr Exp'!C6353</f>
        <v>403E</v>
      </c>
      <c r="D6353" s="144"/>
      <c r="E6353" s="282">
        <f>'[11]Depr Exp'!E6353</f>
        <v>43220</v>
      </c>
      <c r="F6353" s="523">
        <f>'[11]Depr Exp'!F6353</f>
        <v>88890.64</v>
      </c>
      <c r="G6353" s="305">
        <f>'[11]Depr Exp'!G6353</f>
        <v>6.5799999999999997E-2</v>
      </c>
      <c r="H6353" s="524">
        <f>'[11]Depr Exp'!H6353</f>
        <v>487.42</v>
      </c>
      <c r="I6353" s="523">
        <f>'[11]Depr Exp'!I6353</f>
        <v>94492.88</v>
      </c>
      <c r="J6353" s="305">
        <f>'[11]Depr Exp'!J6353</f>
        <v>6.5799999999999997E-2</v>
      </c>
      <c r="K6353" s="373">
        <f>'[11]Depr Exp'!K6353</f>
        <v>518.13595866666662</v>
      </c>
      <c r="L6353" s="524">
        <f>'[11]Depr Exp'!L6353</f>
        <v>30.72</v>
      </c>
      <c r="M6353" s="144"/>
      <c r="N6353" s="144"/>
    </row>
    <row r="6354" spans="1:14">
      <c r="A6354" s="144" t="str">
        <f>'[11]Depr Exp'!A6354</f>
        <v>E396 GEN Power-Op Equip, Colstrip 4</v>
      </c>
      <c r="B6354" s="144" t="str">
        <f>'[11]Depr Exp'!B6354</f>
        <v>E396 GEN Power-Op Equip, Colstrip 4-5</v>
      </c>
      <c r="C6354" s="144" t="str">
        <f>'[11]Depr Exp'!C6354</f>
        <v>403E</v>
      </c>
      <c r="D6354" s="144"/>
      <c r="E6354" s="282">
        <f>'[11]Depr Exp'!E6354</f>
        <v>43251</v>
      </c>
      <c r="F6354" s="523">
        <f>'[11]Depr Exp'!F6354</f>
        <v>88890.64</v>
      </c>
      <c r="G6354" s="305">
        <f>'[11]Depr Exp'!G6354</f>
        <v>6.5799999999999997E-2</v>
      </c>
      <c r="H6354" s="524">
        <f>'[11]Depr Exp'!H6354</f>
        <v>487.42</v>
      </c>
      <c r="I6354" s="523">
        <f>'[11]Depr Exp'!I6354</f>
        <v>94492.88</v>
      </c>
      <c r="J6354" s="305">
        <f>'[11]Depr Exp'!J6354</f>
        <v>6.5799999999999997E-2</v>
      </c>
      <c r="K6354" s="373">
        <f>'[11]Depr Exp'!K6354</f>
        <v>518.13595866666662</v>
      </c>
      <c r="L6354" s="524">
        <f>'[11]Depr Exp'!L6354</f>
        <v>30.72</v>
      </c>
      <c r="M6354" s="144"/>
      <c r="N6354" s="144"/>
    </row>
    <row r="6355" spans="1:14">
      <c r="A6355" s="144" t="str">
        <f>'[11]Depr Exp'!A6355</f>
        <v>E396 GEN Power-Op Equip, Colstrip 4</v>
      </c>
      <c r="B6355" s="144" t="str">
        <f>'[11]Depr Exp'!B6355</f>
        <v>E396 GEN Power-Op Equip, Colstrip 4-6</v>
      </c>
      <c r="C6355" s="144" t="str">
        <f>'[11]Depr Exp'!C6355</f>
        <v>403E</v>
      </c>
      <c r="D6355" s="144"/>
      <c r="E6355" s="282">
        <f>'[11]Depr Exp'!E6355</f>
        <v>43281</v>
      </c>
      <c r="F6355" s="523">
        <f>'[11]Depr Exp'!F6355</f>
        <v>91330.19</v>
      </c>
      <c r="G6355" s="305">
        <f>'[11]Depr Exp'!G6355</f>
        <v>6.5799999999999997E-2</v>
      </c>
      <c r="H6355" s="524">
        <f>'[11]Depr Exp'!H6355</f>
        <v>500.79</v>
      </c>
      <c r="I6355" s="523">
        <f>'[11]Depr Exp'!I6355</f>
        <v>94492.88</v>
      </c>
      <c r="J6355" s="305">
        <f>'[11]Depr Exp'!J6355</f>
        <v>6.5799999999999997E-2</v>
      </c>
      <c r="K6355" s="373">
        <f>'[11]Depr Exp'!K6355</f>
        <v>518.13595866666662</v>
      </c>
      <c r="L6355" s="524">
        <f>'[11]Depr Exp'!L6355</f>
        <v>17.350000000000001</v>
      </c>
      <c r="M6355" s="144"/>
      <c r="N6355" s="144"/>
    </row>
    <row r="6356" spans="1:14">
      <c r="A6356" s="144" t="str">
        <f>'[11]Depr Exp'!A6356</f>
        <v>E396 GEN Power-Op Equip, Colstrip 4</v>
      </c>
      <c r="B6356" s="144" t="str">
        <f>'[11]Depr Exp'!B6356</f>
        <v>E396 GEN Power-Op Equip, Colstrip 4-7</v>
      </c>
      <c r="C6356" s="144" t="str">
        <f>'[11]Depr Exp'!C6356</f>
        <v>403E</v>
      </c>
      <c r="D6356" s="144"/>
      <c r="E6356" s="282">
        <f>'[11]Depr Exp'!E6356</f>
        <v>43312</v>
      </c>
      <c r="F6356" s="523">
        <f>'[11]Depr Exp'!F6356</f>
        <v>93769.74</v>
      </c>
      <c r="G6356" s="305">
        <f>'[11]Depr Exp'!G6356</f>
        <v>6.5799999999999997E-2</v>
      </c>
      <c r="H6356" s="524">
        <f>'[11]Depr Exp'!H6356</f>
        <v>514.16999999999996</v>
      </c>
      <c r="I6356" s="523">
        <f>'[11]Depr Exp'!I6356</f>
        <v>94492.88</v>
      </c>
      <c r="J6356" s="305">
        <f>'[11]Depr Exp'!J6356</f>
        <v>6.5799999999999997E-2</v>
      </c>
      <c r="K6356" s="373">
        <f>'[11]Depr Exp'!K6356</f>
        <v>518.13595866666662</v>
      </c>
      <c r="L6356" s="524">
        <f>'[11]Depr Exp'!L6356</f>
        <v>3.97</v>
      </c>
      <c r="M6356" s="144"/>
      <c r="N6356" s="144"/>
    </row>
    <row r="6357" spans="1:14">
      <c r="A6357" s="144" t="str">
        <f>'[11]Depr Exp'!A6357</f>
        <v>E396 GEN Power-Op Equip, Colstrip 4</v>
      </c>
      <c r="B6357" s="144" t="str">
        <f>'[11]Depr Exp'!B6357</f>
        <v>E396 GEN Power-Op Equip, Colstrip 4-8</v>
      </c>
      <c r="C6357" s="144" t="str">
        <f>'[11]Depr Exp'!C6357</f>
        <v>403E</v>
      </c>
      <c r="D6357" s="144"/>
      <c r="E6357" s="282">
        <f>'[11]Depr Exp'!E6357</f>
        <v>43343</v>
      </c>
      <c r="F6357" s="523">
        <f>'[11]Depr Exp'!F6357</f>
        <v>93769.74</v>
      </c>
      <c r="G6357" s="305">
        <f>'[11]Depr Exp'!G6357</f>
        <v>6.5799999999999997E-2</v>
      </c>
      <c r="H6357" s="524">
        <f>'[11]Depr Exp'!H6357</f>
        <v>514.16999999999996</v>
      </c>
      <c r="I6357" s="523">
        <f>'[11]Depr Exp'!I6357</f>
        <v>94492.88</v>
      </c>
      <c r="J6357" s="305">
        <f>'[11]Depr Exp'!J6357</f>
        <v>6.5799999999999997E-2</v>
      </c>
      <c r="K6357" s="373">
        <f>'[11]Depr Exp'!K6357</f>
        <v>518.13595866666662</v>
      </c>
      <c r="L6357" s="524">
        <f>'[11]Depr Exp'!L6357</f>
        <v>3.97</v>
      </c>
      <c r="M6357" s="144"/>
      <c r="N6357" s="144"/>
    </row>
    <row r="6358" spans="1:14">
      <c r="A6358" s="144" t="str">
        <f>'[11]Depr Exp'!A6358</f>
        <v>E396 GEN Power-Op Equip, Colstrip 4</v>
      </c>
      <c r="B6358" s="144" t="str">
        <f>'[11]Depr Exp'!B6358</f>
        <v>E396 GEN Power-Op Equip, Colstrip 4-9</v>
      </c>
      <c r="C6358" s="144" t="str">
        <f>'[11]Depr Exp'!C6358</f>
        <v>403E</v>
      </c>
      <c r="D6358" s="144"/>
      <c r="E6358" s="282">
        <f>'[11]Depr Exp'!E6358</f>
        <v>43373</v>
      </c>
      <c r="F6358" s="523">
        <f>'[11]Depr Exp'!F6358</f>
        <v>93769.74</v>
      </c>
      <c r="G6358" s="305">
        <f>'[11]Depr Exp'!G6358</f>
        <v>6.5799999999999997E-2</v>
      </c>
      <c r="H6358" s="524">
        <f>'[11]Depr Exp'!H6358</f>
        <v>514.16999999999996</v>
      </c>
      <c r="I6358" s="523">
        <f>'[11]Depr Exp'!I6358</f>
        <v>94492.88</v>
      </c>
      <c r="J6358" s="305">
        <f>'[11]Depr Exp'!J6358</f>
        <v>6.5799999999999997E-2</v>
      </c>
      <c r="K6358" s="373">
        <f>'[11]Depr Exp'!K6358</f>
        <v>518.13595866666662</v>
      </c>
      <c r="L6358" s="524">
        <f>'[11]Depr Exp'!L6358</f>
        <v>3.97</v>
      </c>
      <c r="M6358" s="144"/>
      <c r="N6358" s="144"/>
    </row>
    <row r="6359" spans="1:14">
      <c r="A6359" s="144" t="str">
        <f>'[11]Depr Exp'!A6359</f>
        <v>E396 GEN Power-Op Equip, Colstrip 4</v>
      </c>
      <c r="B6359" s="144" t="str">
        <f>'[11]Depr Exp'!B6359</f>
        <v>E396 GEN Power-Op Equip, Colstrip 4-10</v>
      </c>
      <c r="C6359" s="144" t="str">
        <f>'[11]Depr Exp'!C6359</f>
        <v>403E</v>
      </c>
      <c r="D6359" s="144"/>
      <c r="E6359" s="282">
        <f>'[11]Depr Exp'!E6359</f>
        <v>43404</v>
      </c>
      <c r="F6359" s="523">
        <f>'[11]Depr Exp'!F6359</f>
        <v>93769.74</v>
      </c>
      <c r="G6359" s="305">
        <f>'[11]Depr Exp'!G6359</f>
        <v>6.5799999999999997E-2</v>
      </c>
      <c r="H6359" s="524">
        <f>'[11]Depr Exp'!H6359</f>
        <v>514.16999999999996</v>
      </c>
      <c r="I6359" s="523">
        <f>'[11]Depr Exp'!I6359</f>
        <v>94492.88</v>
      </c>
      <c r="J6359" s="305">
        <f>'[11]Depr Exp'!J6359</f>
        <v>6.5799999999999997E-2</v>
      </c>
      <c r="K6359" s="373">
        <f>'[11]Depr Exp'!K6359</f>
        <v>518.13595866666662</v>
      </c>
      <c r="L6359" s="524">
        <f>'[11]Depr Exp'!L6359</f>
        <v>3.97</v>
      </c>
      <c r="M6359" s="144"/>
      <c r="N6359" s="144"/>
    </row>
    <row r="6360" spans="1:14">
      <c r="A6360" s="144" t="str">
        <f>'[11]Depr Exp'!A6360</f>
        <v>E396 GEN Power-Op Equip, Colstrip 4</v>
      </c>
      <c r="B6360" s="144" t="str">
        <f>'[11]Depr Exp'!B6360</f>
        <v>E396 GEN Power-Op Equip, Colstrip 4-11</v>
      </c>
      <c r="C6360" s="144" t="str">
        <f>'[11]Depr Exp'!C6360</f>
        <v>403E</v>
      </c>
      <c r="D6360" s="144"/>
      <c r="E6360" s="282">
        <f>'[11]Depr Exp'!E6360</f>
        <v>43434</v>
      </c>
      <c r="F6360" s="523">
        <f>'[11]Depr Exp'!F6360</f>
        <v>93769.74</v>
      </c>
      <c r="G6360" s="305">
        <f>'[11]Depr Exp'!G6360</f>
        <v>6.5799999999999997E-2</v>
      </c>
      <c r="H6360" s="524">
        <f>'[11]Depr Exp'!H6360</f>
        <v>514.16999999999996</v>
      </c>
      <c r="I6360" s="523">
        <f>'[11]Depr Exp'!I6360</f>
        <v>94492.88</v>
      </c>
      <c r="J6360" s="305">
        <f>'[11]Depr Exp'!J6360</f>
        <v>6.5799999999999997E-2</v>
      </c>
      <c r="K6360" s="373">
        <f>'[11]Depr Exp'!K6360</f>
        <v>518.13595866666662</v>
      </c>
      <c r="L6360" s="524">
        <f>'[11]Depr Exp'!L6360</f>
        <v>3.97</v>
      </c>
      <c r="M6360" s="144"/>
      <c r="N6360" s="144"/>
    </row>
    <row r="6361" spans="1:14">
      <c r="A6361" s="144" t="str">
        <f>'[11]Depr Exp'!A6361</f>
        <v>E396 GEN Power-Op Equip, Colstrip 4</v>
      </c>
      <c r="B6361" s="144" t="str">
        <f>'[11]Depr Exp'!B6361</f>
        <v>E396 GEN Power-Op Equip, Colstrip 4-12</v>
      </c>
      <c r="C6361" s="144" t="str">
        <f>'[11]Depr Exp'!C6361</f>
        <v>403E</v>
      </c>
      <c r="D6361" s="144"/>
      <c r="E6361" s="282">
        <f>'[11]Depr Exp'!E6361</f>
        <v>43465</v>
      </c>
      <c r="F6361" s="523">
        <f>'[11]Depr Exp'!F6361</f>
        <v>94492.88</v>
      </c>
      <c r="G6361" s="305">
        <f>'[11]Depr Exp'!G6361</f>
        <v>6.5799999999999997E-2</v>
      </c>
      <c r="H6361" s="524">
        <f>'[11]Depr Exp'!H6361</f>
        <v>518.14</v>
      </c>
      <c r="I6361" s="523">
        <f>'[11]Depr Exp'!I6361</f>
        <v>94492.88</v>
      </c>
      <c r="J6361" s="305">
        <f>'[11]Depr Exp'!J6361</f>
        <v>6.5799999999999997E-2</v>
      </c>
      <c r="K6361" s="373">
        <f>'[11]Depr Exp'!K6361</f>
        <v>518.13595866666662</v>
      </c>
      <c r="L6361" s="524">
        <f>'[11]Depr Exp'!L6361</f>
        <v>0</v>
      </c>
      <c r="M6361" s="144"/>
      <c r="N6361" s="144"/>
    </row>
    <row r="6362" spans="1:14" ht="15.75" thickBot="1">
      <c r="A6362" s="159" t="str">
        <f>'[11]Depr Exp'!A6362</f>
        <v>E396 GEN Power-Op Equip, Colstrip 4 Total</v>
      </c>
      <c r="B6362" s="144">
        <f>'[11]Depr Exp'!B6362</f>
        <v>0</v>
      </c>
      <c r="C6362" s="502" t="str">
        <f>'[11]Depr Exp'!C6362</f>
        <v>EGEN</v>
      </c>
      <c r="D6362" s="144"/>
      <c r="E6362" s="281" t="str">
        <f>'[11]Depr Exp'!E6362</f>
        <v>Total</v>
      </c>
      <c r="F6362" s="141">
        <f>'[11]Depr Exp'!F6362</f>
        <v>0</v>
      </c>
      <c r="G6362" s="252">
        <f>'[11]Depr Exp'!G6362</f>
        <v>0</v>
      </c>
      <c r="H6362" s="286">
        <f>'[11]Depr Exp'!H6362</f>
        <v>6323.8300000000008</v>
      </c>
      <c r="I6362" s="141">
        <f>'[11]Depr Exp'!I6362</f>
        <v>0</v>
      </c>
      <c r="J6362" s="252">
        <f>'[11]Depr Exp'!J6362</f>
        <v>0</v>
      </c>
      <c r="K6362" s="286">
        <f>'[11]Depr Exp'!K6362</f>
        <v>6217.6315039999999</v>
      </c>
      <c r="L6362" s="286">
        <f>'[11]Depr Exp'!L6362</f>
        <v>-106.2</v>
      </c>
      <c r="M6362" s="144"/>
      <c r="N6362" s="144"/>
    </row>
    <row r="6363" spans="1:14" ht="15.75" thickTop="1">
      <c r="A6363" s="564" t="str">
        <f>'[11]Depr Exp'!A6363</f>
        <v>E396 GEN Power-Op Equip, new</v>
      </c>
      <c r="B6363" s="564" t="str">
        <f>'[11]Depr Exp'!B6363</f>
        <v>E396 GEN Power-Op Equip, new-1</v>
      </c>
      <c r="C6363" s="564" t="str">
        <f>'[11]Depr Exp'!C6363</f>
        <v>403E</v>
      </c>
      <c r="D6363" s="564"/>
      <c r="E6363" s="565">
        <f>'[11]Depr Exp'!E6363</f>
        <v>43131</v>
      </c>
      <c r="F6363" s="566">
        <f>'[11]Depr Exp'!F6363</f>
        <v>5662316.54</v>
      </c>
      <c r="G6363" s="567">
        <f>'[11]Depr Exp'!G6363</f>
        <v>6.5799999999999997E-2</v>
      </c>
      <c r="H6363" s="568">
        <f>'[11]Depr Exp'!H6363</f>
        <v>31048.37</v>
      </c>
      <c r="I6363" s="566">
        <f>'[11]Depr Exp'!I6363</f>
        <v>4340861.21</v>
      </c>
      <c r="J6363" s="567">
        <f>'[11]Depr Exp'!J6363</f>
        <v>6.5799999999999997E-2</v>
      </c>
      <c r="K6363" s="569">
        <f>'[11]Depr Exp'!K6363</f>
        <v>20164.18</v>
      </c>
      <c r="L6363" s="568">
        <f>'[11]Depr Exp'!L6363</f>
        <v>-10884.19</v>
      </c>
      <c r="M6363" s="144"/>
      <c r="N6363" s="144"/>
    </row>
    <row r="6364" spans="1:14" ht="15">
      <c r="A6364" s="564" t="str">
        <f>'[11]Depr Exp'!A6364</f>
        <v>E396 GEN Power-Op Equip, new</v>
      </c>
      <c r="B6364" s="564" t="str">
        <f>'[11]Depr Exp'!B6364</f>
        <v>E396 GEN Power-Op Equip, new-2</v>
      </c>
      <c r="C6364" s="564" t="str">
        <f>'[11]Depr Exp'!C6364</f>
        <v>403E</v>
      </c>
      <c r="D6364" s="564"/>
      <c r="E6364" s="565">
        <f>'[11]Depr Exp'!E6364</f>
        <v>43159</v>
      </c>
      <c r="F6364" s="566">
        <f>'[11]Depr Exp'!F6364</f>
        <v>5662316.54</v>
      </c>
      <c r="G6364" s="567">
        <f>'[11]Depr Exp'!G6364</f>
        <v>6.5799999999999997E-2</v>
      </c>
      <c r="H6364" s="568">
        <f>'[11]Depr Exp'!H6364</f>
        <v>31048.37</v>
      </c>
      <c r="I6364" s="566">
        <f>'[11]Depr Exp'!I6364</f>
        <v>4340861.21</v>
      </c>
      <c r="J6364" s="567">
        <f>'[11]Depr Exp'!J6364</f>
        <v>6.5799999999999997E-2</v>
      </c>
      <c r="K6364" s="569">
        <f>'[11]Depr Exp'!K6364</f>
        <v>20164.18</v>
      </c>
      <c r="L6364" s="568">
        <f>'[11]Depr Exp'!L6364</f>
        <v>-10884.19</v>
      </c>
      <c r="M6364" s="144"/>
      <c r="N6364" s="144"/>
    </row>
    <row r="6365" spans="1:14" ht="15">
      <c r="A6365" s="564" t="str">
        <f>'[11]Depr Exp'!A6365</f>
        <v>E396 GEN Power-Op Equip, new</v>
      </c>
      <c r="B6365" s="564" t="str">
        <f>'[11]Depr Exp'!B6365</f>
        <v>E396 GEN Power-Op Equip, new-3</v>
      </c>
      <c r="C6365" s="564" t="str">
        <f>'[11]Depr Exp'!C6365</f>
        <v>403E</v>
      </c>
      <c r="D6365" s="564"/>
      <c r="E6365" s="565">
        <f>'[11]Depr Exp'!E6365</f>
        <v>43190</v>
      </c>
      <c r="F6365" s="566">
        <f>'[11]Depr Exp'!F6365</f>
        <v>4190850.34</v>
      </c>
      <c r="G6365" s="567">
        <f>'[11]Depr Exp'!G6365</f>
        <v>6.5799999999999997E-2</v>
      </c>
      <c r="H6365" s="568">
        <f>'[11]Depr Exp'!H6365</f>
        <v>22979.83</v>
      </c>
      <c r="I6365" s="566">
        <f>'[11]Depr Exp'!I6365</f>
        <v>4340861.21</v>
      </c>
      <c r="J6365" s="567">
        <f>'[11]Depr Exp'!J6365</f>
        <v>6.5799999999999997E-2</v>
      </c>
      <c r="K6365" s="569">
        <f>'[11]Depr Exp'!K6365</f>
        <v>20164.18</v>
      </c>
      <c r="L6365" s="568">
        <f>'[11]Depr Exp'!L6365</f>
        <v>-2815.65</v>
      </c>
      <c r="M6365" s="144"/>
      <c r="N6365" s="144"/>
    </row>
    <row r="6366" spans="1:14" ht="15">
      <c r="A6366" s="564" t="str">
        <f>'[11]Depr Exp'!A6366</f>
        <v>E396 GEN Power-Op Equip, new</v>
      </c>
      <c r="B6366" s="564" t="str">
        <f>'[11]Depr Exp'!B6366</f>
        <v>E396 GEN Power-Op Equip, new-4</v>
      </c>
      <c r="C6366" s="564" t="str">
        <f>'[11]Depr Exp'!C6366</f>
        <v>403E</v>
      </c>
      <c r="D6366" s="564"/>
      <c r="E6366" s="565">
        <f>'[11]Depr Exp'!E6366</f>
        <v>43220</v>
      </c>
      <c r="F6366" s="566">
        <f>'[11]Depr Exp'!F6366</f>
        <v>4242101.66</v>
      </c>
      <c r="G6366" s="567">
        <f>'[11]Depr Exp'!G6366</f>
        <v>6.5799999999999997E-2</v>
      </c>
      <c r="H6366" s="568">
        <f>'[11]Depr Exp'!H6366</f>
        <v>23260.86</v>
      </c>
      <c r="I6366" s="566">
        <f>'[11]Depr Exp'!I6366</f>
        <v>4340861.21</v>
      </c>
      <c r="J6366" s="567">
        <f>'[11]Depr Exp'!J6366</f>
        <v>6.5799999999999997E-2</v>
      </c>
      <c r="K6366" s="569">
        <f>'[11]Depr Exp'!K6366</f>
        <v>20164.18</v>
      </c>
      <c r="L6366" s="568">
        <f>'[11]Depr Exp'!L6366</f>
        <v>-3096.68</v>
      </c>
      <c r="M6366" s="144"/>
      <c r="N6366" s="144"/>
    </row>
    <row r="6367" spans="1:14" ht="15">
      <c r="A6367" s="564" t="str">
        <f>'[11]Depr Exp'!A6367</f>
        <v>E396 GEN Power-Op Equip, new</v>
      </c>
      <c r="B6367" s="564" t="str">
        <f>'[11]Depr Exp'!B6367</f>
        <v>E396 GEN Power-Op Equip, new-5</v>
      </c>
      <c r="C6367" s="564" t="str">
        <f>'[11]Depr Exp'!C6367</f>
        <v>403E</v>
      </c>
      <c r="D6367" s="564"/>
      <c r="E6367" s="565">
        <f>'[11]Depr Exp'!E6367</f>
        <v>43251</v>
      </c>
      <c r="F6367" s="566">
        <f>'[11]Depr Exp'!F6367</f>
        <v>4242101.66</v>
      </c>
      <c r="G6367" s="567">
        <f>'[11]Depr Exp'!G6367</f>
        <v>6.5799999999999997E-2</v>
      </c>
      <c r="H6367" s="568">
        <f>'[11]Depr Exp'!H6367</f>
        <v>23260.86</v>
      </c>
      <c r="I6367" s="566">
        <f>'[11]Depr Exp'!I6367</f>
        <v>4340861.21</v>
      </c>
      <c r="J6367" s="567">
        <f>'[11]Depr Exp'!J6367</f>
        <v>6.5799999999999997E-2</v>
      </c>
      <c r="K6367" s="569">
        <f>'[11]Depr Exp'!K6367</f>
        <v>20164.18</v>
      </c>
      <c r="L6367" s="568">
        <f>'[11]Depr Exp'!L6367</f>
        <v>-3096.68</v>
      </c>
      <c r="M6367" s="144"/>
      <c r="N6367" s="144"/>
    </row>
    <row r="6368" spans="1:14" ht="15">
      <c r="A6368" s="564" t="str">
        <f>'[11]Depr Exp'!A6368</f>
        <v>E396 GEN Power-Op Equip, new</v>
      </c>
      <c r="B6368" s="564" t="str">
        <f>'[11]Depr Exp'!B6368</f>
        <v>E396 GEN Power-Op Equip, new-6</v>
      </c>
      <c r="C6368" s="564" t="str">
        <f>'[11]Depr Exp'!C6368</f>
        <v>403E</v>
      </c>
      <c r="D6368" s="564"/>
      <c r="E6368" s="565">
        <f>'[11]Depr Exp'!E6368</f>
        <v>43281</v>
      </c>
      <c r="F6368" s="566">
        <f>'[11]Depr Exp'!F6368</f>
        <v>4242101.66</v>
      </c>
      <c r="G6368" s="567">
        <f>'[11]Depr Exp'!G6368</f>
        <v>6.5799999999999997E-2</v>
      </c>
      <c r="H6368" s="568">
        <f>'[11]Depr Exp'!H6368</f>
        <v>23260.86</v>
      </c>
      <c r="I6368" s="566">
        <f>'[11]Depr Exp'!I6368</f>
        <v>4340861.21</v>
      </c>
      <c r="J6368" s="567">
        <f>'[11]Depr Exp'!J6368</f>
        <v>6.5799999999999997E-2</v>
      </c>
      <c r="K6368" s="569">
        <f>'[11]Depr Exp'!K6368</f>
        <v>20164.18</v>
      </c>
      <c r="L6368" s="568">
        <f>'[11]Depr Exp'!L6368</f>
        <v>-3096.68</v>
      </c>
      <c r="M6368" s="144"/>
      <c r="N6368" s="144"/>
    </row>
    <row r="6369" spans="1:14" ht="15">
      <c r="A6369" s="564" t="str">
        <f>'[11]Depr Exp'!A6369</f>
        <v>E396 GEN Power-Op Equip, new</v>
      </c>
      <c r="B6369" s="564" t="str">
        <f>'[11]Depr Exp'!B6369</f>
        <v>E396 GEN Power-Op Equip, new-7</v>
      </c>
      <c r="C6369" s="564" t="str">
        <f>'[11]Depr Exp'!C6369</f>
        <v>403E</v>
      </c>
      <c r="D6369" s="564"/>
      <c r="E6369" s="565">
        <f>'[11]Depr Exp'!E6369</f>
        <v>43312</v>
      </c>
      <c r="F6369" s="566">
        <f>'[11]Depr Exp'!F6369</f>
        <v>4254181.59</v>
      </c>
      <c r="G6369" s="567">
        <f>'[11]Depr Exp'!G6369</f>
        <v>6.5799999999999997E-2</v>
      </c>
      <c r="H6369" s="568">
        <f>'[11]Depr Exp'!H6369</f>
        <v>23327.1</v>
      </c>
      <c r="I6369" s="566">
        <f>'[11]Depr Exp'!I6369</f>
        <v>4340861.21</v>
      </c>
      <c r="J6369" s="567">
        <f>'[11]Depr Exp'!J6369</f>
        <v>6.5799999999999997E-2</v>
      </c>
      <c r="K6369" s="569">
        <f>'[11]Depr Exp'!K6369</f>
        <v>20164.18</v>
      </c>
      <c r="L6369" s="568">
        <f>'[11]Depr Exp'!L6369</f>
        <v>-3162.92</v>
      </c>
      <c r="M6369" s="144"/>
      <c r="N6369" s="144"/>
    </row>
    <row r="6370" spans="1:14" ht="15">
      <c r="A6370" s="564" t="str">
        <f>'[11]Depr Exp'!A6370</f>
        <v>E396 GEN Power-Op Equip, new</v>
      </c>
      <c r="B6370" s="564" t="str">
        <f>'[11]Depr Exp'!B6370</f>
        <v>E396 GEN Power-Op Equip, new-8</v>
      </c>
      <c r="C6370" s="564" t="str">
        <f>'[11]Depr Exp'!C6370</f>
        <v>403E</v>
      </c>
      <c r="D6370" s="564"/>
      <c r="E6370" s="565">
        <f>'[11]Depr Exp'!E6370</f>
        <v>43343</v>
      </c>
      <c r="F6370" s="566">
        <f>'[11]Depr Exp'!F6370</f>
        <v>4266261.51</v>
      </c>
      <c r="G6370" s="567">
        <f>'[11]Depr Exp'!G6370</f>
        <v>6.5799999999999997E-2</v>
      </c>
      <c r="H6370" s="568">
        <f>'[11]Depr Exp'!H6370</f>
        <v>16116.910000000002</v>
      </c>
      <c r="I6370" s="566">
        <f>'[11]Depr Exp'!I6370</f>
        <v>4340861.21</v>
      </c>
      <c r="J6370" s="567">
        <f>'[11]Depr Exp'!J6370</f>
        <v>6.5799999999999997E-2</v>
      </c>
      <c r="K6370" s="569">
        <f>'[11]Depr Exp'!K6370</f>
        <v>20164.18</v>
      </c>
      <c r="L6370" s="568">
        <f>'[11]Depr Exp'!L6370</f>
        <v>4047.27</v>
      </c>
      <c r="M6370" s="144"/>
      <c r="N6370" s="144"/>
    </row>
    <row r="6371" spans="1:14" ht="15">
      <c r="A6371" s="564" t="str">
        <f>'[11]Depr Exp'!A6371</f>
        <v>E396 GEN Power-Op Equip, new</v>
      </c>
      <c r="B6371" s="564" t="str">
        <f>'[11]Depr Exp'!B6371</f>
        <v>E396 GEN Power-Op Equip, new-9</v>
      </c>
      <c r="C6371" s="564" t="str">
        <f>'[11]Depr Exp'!C6371</f>
        <v>403E</v>
      </c>
      <c r="D6371" s="564"/>
      <c r="E6371" s="565">
        <f>'[11]Depr Exp'!E6371</f>
        <v>43373</v>
      </c>
      <c r="F6371" s="566">
        <f>'[11]Depr Exp'!F6371</f>
        <v>4266261.51</v>
      </c>
      <c r="G6371" s="567">
        <f>'[11]Depr Exp'!G6371</f>
        <v>6.5799999999999997E-2</v>
      </c>
      <c r="H6371" s="568">
        <f>'[11]Depr Exp'!H6371</f>
        <v>19755.120000000003</v>
      </c>
      <c r="I6371" s="566">
        <f>'[11]Depr Exp'!I6371</f>
        <v>4340861.21</v>
      </c>
      <c r="J6371" s="567">
        <f>'[11]Depr Exp'!J6371</f>
        <v>6.5799999999999997E-2</v>
      </c>
      <c r="K6371" s="569">
        <f>'[11]Depr Exp'!K6371</f>
        <v>20164.18</v>
      </c>
      <c r="L6371" s="568">
        <f>'[11]Depr Exp'!L6371</f>
        <v>409.06</v>
      </c>
      <c r="M6371" s="144"/>
      <c r="N6371" s="144"/>
    </row>
    <row r="6372" spans="1:14" ht="15">
      <c r="A6372" s="564" t="str">
        <f>'[11]Depr Exp'!A6372</f>
        <v>E396 GEN Power-Op Equip, new</v>
      </c>
      <c r="B6372" s="564" t="str">
        <f>'[11]Depr Exp'!B6372</f>
        <v>E396 GEN Power-Op Equip, new-10</v>
      </c>
      <c r="C6372" s="564" t="str">
        <f>'[11]Depr Exp'!C6372</f>
        <v>403E</v>
      </c>
      <c r="D6372" s="564"/>
      <c r="E6372" s="565">
        <f>'[11]Depr Exp'!E6372</f>
        <v>43404</v>
      </c>
      <c r="F6372" s="566">
        <f>'[11]Depr Exp'!F6372</f>
        <v>4258308.37</v>
      </c>
      <c r="G6372" s="567">
        <f>'[11]Depr Exp'!G6372</f>
        <v>6.5799999999999997E-2</v>
      </c>
      <c r="H6372" s="568">
        <f>'[11]Depr Exp'!H6372</f>
        <v>19711.510000000002</v>
      </c>
      <c r="I6372" s="566">
        <f>'[11]Depr Exp'!I6372</f>
        <v>4340861.21</v>
      </c>
      <c r="J6372" s="567">
        <f>'[11]Depr Exp'!J6372</f>
        <v>6.5799999999999997E-2</v>
      </c>
      <c r="K6372" s="569">
        <f>'[11]Depr Exp'!K6372</f>
        <v>20164.18</v>
      </c>
      <c r="L6372" s="568">
        <f>'[11]Depr Exp'!L6372</f>
        <v>452.67</v>
      </c>
      <c r="M6372" s="144"/>
      <c r="N6372" s="144"/>
    </row>
    <row r="6373" spans="1:14" ht="15">
      <c r="A6373" s="564" t="str">
        <f>'[11]Depr Exp'!A6373</f>
        <v>E396 GEN Power-Op Equip, new</v>
      </c>
      <c r="B6373" s="564" t="str">
        <f>'[11]Depr Exp'!B6373</f>
        <v>E396 GEN Power-Op Equip, new-11</v>
      </c>
      <c r="C6373" s="564" t="str">
        <f>'[11]Depr Exp'!C6373</f>
        <v>403E</v>
      </c>
      <c r="D6373" s="564"/>
      <c r="E6373" s="565">
        <f>'[11]Depr Exp'!E6373</f>
        <v>43434</v>
      </c>
      <c r="F6373" s="566">
        <f>'[11]Depr Exp'!F6373</f>
        <v>4286223.6100000003</v>
      </c>
      <c r="G6373" s="567">
        <f>'[11]Depr Exp'!G6373</f>
        <v>6.5799999999999997E-2</v>
      </c>
      <c r="H6373" s="568">
        <f>'[11]Depr Exp'!H6373</f>
        <v>19864.580000000002</v>
      </c>
      <c r="I6373" s="566">
        <f>'[11]Depr Exp'!I6373</f>
        <v>4340861.21</v>
      </c>
      <c r="J6373" s="567">
        <f>'[11]Depr Exp'!J6373</f>
        <v>6.5799999999999997E-2</v>
      </c>
      <c r="K6373" s="569">
        <f>'[11]Depr Exp'!K6373</f>
        <v>20164.18</v>
      </c>
      <c r="L6373" s="568">
        <f>'[11]Depr Exp'!L6373</f>
        <v>299.60000000000002</v>
      </c>
      <c r="M6373" s="144"/>
      <c r="N6373" s="144"/>
    </row>
    <row r="6374" spans="1:14" ht="15">
      <c r="A6374" s="564" t="str">
        <f>'[11]Depr Exp'!A6374</f>
        <v>E396 GEN Power-Op Equip, new</v>
      </c>
      <c r="B6374" s="564" t="str">
        <f>'[11]Depr Exp'!B6374</f>
        <v>E396 GEN Power-Op Equip, new-12</v>
      </c>
      <c r="C6374" s="564" t="str">
        <f>'[11]Depr Exp'!C6374</f>
        <v>403E</v>
      </c>
      <c r="D6374" s="564"/>
      <c r="E6374" s="565">
        <f>'[11]Depr Exp'!E6374</f>
        <v>43465</v>
      </c>
      <c r="F6374" s="566">
        <f>'[11]Depr Exp'!F6374</f>
        <v>4340861.21</v>
      </c>
      <c r="G6374" s="567">
        <f>'[11]Depr Exp'!G6374</f>
        <v>6.5799999999999997E-2</v>
      </c>
      <c r="H6374" s="568">
        <f>'[11]Depr Exp'!H6374</f>
        <v>20164.18</v>
      </c>
      <c r="I6374" s="566">
        <f>'[11]Depr Exp'!I6374</f>
        <v>4340861.21</v>
      </c>
      <c r="J6374" s="567">
        <f>'[11]Depr Exp'!J6374</f>
        <v>6.5799999999999997E-2</v>
      </c>
      <c r="K6374" s="569">
        <f>'[11]Depr Exp'!K6374</f>
        <v>20164.18</v>
      </c>
      <c r="L6374" s="568">
        <f>'[11]Depr Exp'!L6374</f>
        <v>0</v>
      </c>
      <c r="M6374" s="144"/>
      <c r="N6374" s="144"/>
    </row>
    <row r="6375" spans="1:14" ht="15.75" thickBot="1">
      <c r="A6375" s="159" t="str">
        <f>'[11]Depr Exp'!A6375</f>
        <v>E396 GEN Power-Op Equip, new Total</v>
      </c>
      <c r="B6375" s="144">
        <f>'[11]Depr Exp'!B6375</f>
        <v>0</v>
      </c>
      <c r="C6375" s="502" t="str">
        <f>'[11]Depr Exp'!C6375</f>
        <v>EGEN</v>
      </c>
      <c r="D6375" s="144"/>
      <c r="E6375" s="281" t="str">
        <f>'[11]Depr Exp'!E6375</f>
        <v>Total</v>
      </c>
      <c r="F6375" s="141">
        <f>'[11]Depr Exp'!F6375</f>
        <v>0</v>
      </c>
      <c r="G6375" s="252">
        <f>'[11]Depr Exp'!G6375</f>
        <v>0</v>
      </c>
      <c r="H6375" s="286">
        <f>'[11]Depr Exp'!H6375</f>
        <v>273798.55000000005</v>
      </c>
      <c r="I6375" s="141">
        <f>'[11]Depr Exp'!I6375</f>
        <v>0</v>
      </c>
      <c r="J6375" s="252">
        <f>'[11]Depr Exp'!J6375</f>
        <v>0</v>
      </c>
      <c r="K6375" s="286">
        <f>'[11]Depr Exp'!K6375</f>
        <v>241970.15999999995</v>
      </c>
      <c r="L6375" s="286">
        <f>'[11]Depr Exp'!L6375</f>
        <v>-31828.39</v>
      </c>
      <c r="M6375" s="144"/>
      <c r="N6375" s="144"/>
    </row>
    <row r="6376" spans="1:14" ht="13.5" thickTop="1">
      <c r="A6376" s="529" t="str">
        <f>'[11]Depr Exp'!A6376</f>
        <v>E3970 GEN Comm Equip, new</v>
      </c>
      <c r="B6376" s="529" t="str">
        <f>'[11]Depr Exp'!B6376</f>
        <v>E3970 GEN Comm Equip, new-1</v>
      </c>
      <c r="C6376" s="529" t="str">
        <f>'[11]Depr Exp'!C6376</f>
        <v>403E</v>
      </c>
      <c r="D6376" s="529"/>
      <c r="E6376" s="530">
        <f>'[11]Depr Exp'!E6376</f>
        <v>43131</v>
      </c>
      <c r="F6376" s="531">
        <f>'[11]Depr Exp'!F6376</f>
        <v>56416713.539999999</v>
      </c>
      <c r="G6376" s="541">
        <f>'[11]Depr Exp'!G6376</f>
        <v>6.6699999999999995E-2</v>
      </c>
      <c r="H6376" s="533">
        <f>'[11]Depr Exp'!H6376</f>
        <v>313582.90000000002</v>
      </c>
      <c r="I6376" s="531">
        <f>'[11]Depr Exp'!I6376</f>
        <v>64769558.609999999</v>
      </c>
      <c r="J6376" s="541">
        <f>'[11]Depr Exp'!J6376</f>
        <v>6.6699999999999995E-2</v>
      </c>
      <c r="K6376" s="534">
        <f>'[11]Depr Exp'!K6376</f>
        <v>351954.26999999996</v>
      </c>
      <c r="L6376" s="533">
        <f>'[11]Depr Exp'!L6376</f>
        <v>38371.370000000003</v>
      </c>
      <c r="M6376" s="144"/>
      <c r="N6376" s="144"/>
    </row>
    <row r="6377" spans="1:14">
      <c r="A6377" s="529" t="str">
        <f>'[11]Depr Exp'!A6377</f>
        <v>E3970 GEN Comm Equip, new</v>
      </c>
      <c r="B6377" s="529" t="str">
        <f>'[11]Depr Exp'!B6377</f>
        <v>E3970 GEN Comm Equip, new-2</v>
      </c>
      <c r="C6377" s="529" t="str">
        <f>'[11]Depr Exp'!C6377</f>
        <v>403E</v>
      </c>
      <c r="D6377" s="529"/>
      <c r="E6377" s="530">
        <f>'[11]Depr Exp'!E6377</f>
        <v>43159</v>
      </c>
      <c r="F6377" s="531">
        <f>'[11]Depr Exp'!F6377</f>
        <v>56683841.530000001</v>
      </c>
      <c r="G6377" s="541">
        <f>'[11]Depr Exp'!G6377</f>
        <v>6.6699999999999995E-2</v>
      </c>
      <c r="H6377" s="533">
        <f>'[11]Depr Exp'!H6377</f>
        <v>315067.69</v>
      </c>
      <c r="I6377" s="531">
        <f>'[11]Depr Exp'!I6377</f>
        <v>64769558.609999999</v>
      </c>
      <c r="J6377" s="541">
        <f>'[11]Depr Exp'!J6377</f>
        <v>6.6699999999999995E-2</v>
      </c>
      <c r="K6377" s="534">
        <f>'[11]Depr Exp'!K6377</f>
        <v>351954.26999999996</v>
      </c>
      <c r="L6377" s="533">
        <f>'[11]Depr Exp'!L6377</f>
        <v>36886.58</v>
      </c>
      <c r="M6377" s="144"/>
      <c r="N6377" s="144"/>
    </row>
    <row r="6378" spans="1:14">
      <c r="A6378" s="529" t="str">
        <f>'[11]Depr Exp'!A6378</f>
        <v>E3970 GEN Comm Equip, new</v>
      </c>
      <c r="B6378" s="529" t="str">
        <f>'[11]Depr Exp'!B6378</f>
        <v>E3970 GEN Comm Equip, new-3</v>
      </c>
      <c r="C6378" s="529" t="str">
        <f>'[11]Depr Exp'!C6378</f>
        <v>403E</v>
      </c>
      <c r="D6378" s="529"/>
      <c r="E6378" s="530">
        <f>'[11]Depr Exp'!E6378</f>
        <v>43190</v>
      </c>
      <c r="F6378" s="531">
        <f>'[11]Depr Exp'!F6378</f>
        <v>56860725.259999998</v>
      </c>
      <c r="G6378" s="541">
        <f>'[11]Depr Exp'!G6378</f>
        <v>6.6699999999999995E-2</v>
      </c>
      <c r="H6378" s="533">
        <f>'[11]Depr Exp'!H6378</f>
        <v>316050.86</v>
      </c>
      <c r="I6378" s="531">
        <f>'[11]Depr Exp'!I6378</f>
        <v>64769558.609999999</v>
      </c>
      <c r="J6378" s="541">
        <f>'[11]Depr Exp'!J6378</f>
        <v>6.6699999999999995E-2</v>
      </c>
      <c r="K6378" s="534">
        <f>'[11]Depr Exp'!K6378</f>
        <v>351954.26999999996</v>
      </c>
      <c r="L6378" s="533">
        <f>'[11]Depr Exp'!L6378</f>
        <v>35903.410000000003</v>
      </c>
      <c r="M6378" s="144"/>
      <c r="N6378" s="144"/>
    </row>
    <row r="6379" spans="1:14">
      <c r="A6379" s="529" t="str">
        <f>'[11]Depr Exp'!A6379</f>
        <v>E3970 GEN Comm Equip, new</v>
      </c>
      <c r="B6379" s="529" t="str">
        <f>'[11]Depr Exp'!B6379</f>
        <v>E3970 GEN Comm Equip, new-4</v>
      </c>
      <c r="C6379" s="529" t="str">
        <f>'[11]Depr Exp'!C6379</f>
        <v>403E</v>
      </c>
      <c r="D6379" s="529"/>
      <c r="E6379" s="530">
        <f>'[11]Depr Exp'!E6379</f>
        <v>43220</v>
      </c>
      <c r="F6379" s="531">
        <f>'[11]Depr Exp'!F6379</f>
        <v>56904882.719999999</v>
      </c>
      <c r="G6379" s="541">
        <f>'[11]Depr Exp'!G6379</f>
        <v>6.6699999999999995E-2</v>
      </c>
      <c r="H6379" s="533">
        <f>'[11]Depr Exp'!H6379</f>
        <v>316296.31</v>
      </c>
      <c r="I6379" s="531">
        <f>'[11]Depr Exp'!I6379</f>
        <v>64769558.609999999</v>
      </c>
      <c r="J6379" s="541">
        <f>'[11]Depr Exp'!J6379</f>
        <v>6.6699999999999995E-2</v>
      </c>
      <c r="K6379" s="534">
        <f>'[11]Depr Exp'!K6379</f>
        <v>351954.26999999996</v>
      </c>
      <c r="L6379" s="533">
        <f>'[11]Depr Exp'!L6379</f>
        <v>35657.96</v>
      </c>
      <c r="M6379" s="144"/>
      <c r="N6379" s="144"/>
    </row>
    <row r="6380" spans="1:14">
      <c r="A6380" s="529" t="str">
        <f>'[11]Depr Exp'!A6380</f>
        <v>E3970 GEN Comm Equip, new</v>
      </c>
      <c r="B6380" s="529" t="str">
        <f>'[11]Depr Exp'!B6380</f>
        <v>E3970 GEN Comm Equip, new-5</v>
      </c>
      <c r="C6380" s="529" t="str">
        <f>'[11]Depr Exp'!C6380</f>
        <v>403E</v>
      </c>
      <c r="D6380" s="529"/>
      <c r="E6380" s="530">
        <f>'[11]Depr Exp'!E6380</f>
        <v>43251</v>
      </c>
      <c r="F6380" s="531">
        <f>'[11]Depr Exp'!F6380</f>
        <v>56925002.07</v>
      </c>
      <c r="G6380" s="541">
        <f>'[11]Depr Exp'!G6380</f>
        <v>6.6699999999999995E-2</v>
      </c>
      <c r="H6380" s="533">
        <f>'[11]Depr Exp'!H6380</f>
        <v>316408.14</v>
      </c>
      <c r="I6380" s="531">
        <f>'[11]Depr Exp'!I6380</f>
        <v>64769558.609999999</v>
      </c>
      <c r="J6380" s="541">
        <f>'[11]Depr Exp'!J6380</f>
        <v>6.6699999999999995E-2</v>
      </c>
      <c r="K6380" s="534">
        <f>'[11]Depr Exp'!K6380</f>
        <v>351954.26999999996</v>
      </c>
      <c r="L6380" s="533">
        <f>'[11]Depr Exp'!L6380</f>
        <v>35546.129999999997</v>
      </c>
      <c r="M6380" s="144"/>
      <c r="N6380" s="144"/>
    </row>
    <row r="6381" spans="1:14">
      <c r="A6381" s="529" t="str">
        <f>'[11]Depr Exp'!A6381</f>
        <v>E3970 GEN Comm Equip, new</v>
      </c>
      <c r="B6381" s="529" t="str">
        <f>'[11]Depr Exp'!B6381</f>
        <v>E3970 GEN Comm Equip, new-6</v>
      </c>
      <c r="C6381" s="529" t="str">
        <f>'[11]Depr Exp'!C6381</f>
        <v>403E</v>
      </c>
      <c r="D6381" s="529"/>
      <c r="E6381" s="530">
        <f>'[11]Depr Exp'!E6381</f>
        <v>43281</v>
      </c>
      <c r="F6381" s="531">
        <f>'[11]Depr Exp'!F6381</f>
        <v>56936335.590000004</v>
      </c>
      <c r="G6381" s="541">
        <f>'[11]Depr Exp'!G6381</f>
        <v>6.6699999999999995E-2</v>
      </c>
      <c r="H6381" s="533">
        <f>'[11]Depr Exp'!H6381</f>
        <v>316471.13</v>
      </c>
      <c r="I6381" s="531">
        <f>'[11]Depr Exp'!I6381</f>
        <v>64769558.609999999</v>
      </c>
      <c r="J6381" s="541">
        <f>'[11]Depr Exp'!J6381</f>
        <v>6.6699999999999995E-2</v>
      </c>
      <c r="K6381" s="534">
        <f>'[11]Depr Exp'!K6381</f>
        <v>351954.26999999996</v>
      </c>
      <c r="L6381" s="533">
        <f>'[11]Depr Exp'!L6381</f>
        <v>35483.14</v>
      </c>
      <c r="M6381" s="144"/>
      <c r="N6381" s="144"/>
    </row>
    <row r="6382" spans="1:14">
      <c r="A6382" s="529" t="str">
        <f>'[11]Depr Exp'!A6382</f>
        <v>E3970 GEN Comm Equip, new</v>
      </c>
      <c r="B6382" s="529" t="str">
        <f>'[11]Depr Exp'!B6382</f>
        <v>E3970 GEN Comm Equip, new-7</v>
      </c>
      <c r="C6382" s="529" t="str">
        <f>'[11]Depr Exp'!C6382</f>
        <v>403E</v>
      </c>
      <c r="D6382" s="529"/>
      <c r="E6382" s="530">
        <f>'[11]Depr Exp'!E6382</f>
        <v>43312</v>
      </c>
      <c r="F6382" s="531">
        <f>'[11]Depr Exp'!F6382</f>
        <v>63900835.810000002</v>
      </c>
      <c r="G6382" s="541">
        <f>'[11]Depr Exp'!G6382</f>
        <v>6.6699999999999995E-2</v>
      </c>
      <c r="H6382" s="533">
        <f>'[11]Depr Exp'!H6382</f>
        <v>-123365.40999999997</v>
      </c>
      <c r="I6382" s="531">
        <f>'[11]Depr Exp'!I6382</f>
        <v>64769558.609999999</v>
      </c>
      <c r="J6382" s="541">
        <f>'[11]Depr Exp'!J6382</f>
        <v>6.6699999999999995E-2</v>
      </c>
      <c r="K6382" s="534">
        <f>'[11]Depr Exp'!K6382</f>
        <v>351954.26999999996</v>
      </c>
      <c r="L6382" s="533">
        <f>'[11]Depr Exp'!L6382</f>
        <v>475319.68</v>
      </c>
      <c r="M6382" s="144"/>
      <c r="N6382" s="144"/>
    </row>
    <row r="6383" spans="1:14">
      <c r="A6383" s="529" t="str">
        <f>'[11]Depr Exp'!A6383</f>
        <v>E3970 GEN Comm Equip, new</v>
      </c>
      <c r="B6383" s="529" t="str">
        <f>'[11]Depr Exp'!B6383</f>
        <v>E3970 GEN Comm Equip, new-8</v>
      </c>
      <c r="C6383" s="529" t="str">
        <f>'[11]Depr Exp'!C6383</f>
        <v>403E</v>
      </c>
      <c r="D6383" s="529"/>
      <c r="E6383" s="530">
        <f>'[11]Depr Exp'!E6383</f>
        <v>43343</v>
      </c>
      <c r="F6383" s="531">
        <f>'[11]Depr Exp'!F6383</f>
        <v>64062492.039999999</v>
      </c>
      <c r="G6383" s="541">
        <f>'[11]Depr Exp'!G6383</f>
        <v>6.6699999999999995E-2</v>
      </c>
      <c r="H6383" s="533">
        <f>'[11]Depr Exp'!H6383</f>
        <v>339967.62</v>
      </c>
      <c r="I6383" s="531">
        <f>'[11]Depr Exp'!I6383</f>
        <v>64769558.609999999</v>
      </c>
      <c r="J6383" s="541">
        <f>'[11]Depr Exp'!J6383</f>
        <v>6.6699999999999995E-2</v>
      </c>
      <c r="K6383" s="534">
        <f>'[11]Depr Exp'!K6383</f>
        <v>351954.26999999996</v>
      </c>
      <c r="L6383" s="533">
        <f>'[11]Depr Exp'!L6383</f>
        <v>11986.65</v>
      </c>
      <c r="M6383" s="144"/>
      <c r="N6383" s="144"/>
    </row>
    <row r="6384" spans="1:14">
      <c r="A6384" s="529" t="str">
        <f>'[11]Depr Exp'!A6384</f>
        <v>E3970 GEN Comm Equip, new</v>
      </c>
      <c r="B6384" s="529" t="str">
        <f>'[11]Depr Exp'!B6384</f>
        <v>E3970 GEN Comm Equip, new-9</v>
      </c>
      <c r="C6384" s="529" t="str">
        <f>'[11]Depr Exp'!C6384</f>
        <v>403E</v>
      </c>
      <c r="D6384" s="529"/>
      <c r="E6384" s="530">
        <f>'[11]Depr Exp'!E6384</f>
        <v>43373</v>
      </c>
      <c r="F6384" s="531">
        <f>'[11]Depr Exp'!F6384</f>
        <v>64233604.909999996</v>
      </c>
      <c r="G6384" s="541">
        <f>'[11]Depr Exp'!G6384</f>
        <v>6.6699999999999995E-2</v>
      </c>
      <c r="H6384" s="533">
        <f>'[11]Depr Exp'!H6384</f>
        <v>348975.25999999995</v>
      </c>
      <c r="I6384" s="531">
        <f>'[11]Depr Exp'!I6384</f>
        <v>64769558.609999999</v>
      </c>
      <c r="J6384" s="541">
        <f>'[11]Depr Exp'!J6384</f>
        <v>6.6699999999999995E-2</v>
      </c>
      <c r="K6384" s="534">
        <f>'[11]Depr Exp'!K6384</f>
        <v>351954.26999999996</v>
      </c>
      <c r="L6384" s="533">
        <f>'[11]Depr Exp'!L6384</f>
        <v>2979.01</v>
      </c>
      <c r="M6384" s="144"/>
      <c r="N6384" s="144"/>
    </row>
    <row r="6385" spans="1:14">
      <c r="A6385" s="529" t="str">
        <f>'[11]Depr Exp'!A6385</f>
        <v>E3970 GEN Comm Equip, new</v>
      </c>
      <c r="B6385" s="529" t="str">
        <f>'[11]Depr Exp'!B6385</f>
        <v>E3970 GEN Comm Equip, new-10</v>
      </c>
      <c r="C6385" s="529" t="str">
        <f>'[11]Depr Exp'!C6385</f>
        <v>403E</v>
      </c>
      <c r="D6385" s="529"/>
      <c r="E6385" s="530">
        <f>'[11]Depr Exp'!E6385</f>
        <v>43404</v>
      </c>
      <c r="F6385" s="531">
        <f>'[11]Depr Exp'!F6385</f>
        <v>64455773.020000003</v>
      </c>
      <c r="G6385" s="541">
        <f>'[11]Depr Exp'!G6385</f>
        <v>6.6699999999999995E-2</v>
      </c>
      <c r="H6385" s="533">
        <f>'[11]Depr Exp'!H6385</f>
        <v>350210.13999999996</v>
      </c>
      <c r="I6385" s="531">
        <f>'[11]Depr Exp'!I6385</f>
        <v>64769558.609999999</v>
      </c>
      <c r="J6385" s="541">
        <f>'[11]Depr Exp'!J6385</f>
        <v>6.6699999999999995E-2</v>
      </c>
      <c r="K6385" s="534">
        <f>'[11]Depr Exp'!K6385</f>
        <v>351954.26999999996</v>
      </c>
      <c r="L6385" s="533">
        <f>'[11]Depr Exp'!L6385</f>
        <v>1744.13</v>
      </c>
      <c r="M6385" s="144"/>
      <c r="N6385" s="144"/>
    </row>
    <row r="6386" spans="1:14">
      <c r="A6386" s="529" t="str">
        <f>'[11]Depr Exp'!A6386</f>
        <v>E3970 GEN Comm Equip, new</v>
      </c>
      <c r="B6386" s="529" t="str">
        <f>'[11]Depr Exp'!B6386</f>
        <v>E3970 GEN Comm Equip, new-11</v>
      </c>
      <c r="C6386" s="529" t="str">
        <f>'[11]Depr Exp'!C6386</f>
        <v>403E</v>
      </c>
      <c r="D6386" s="529"/>
      <c r="E6386" s="530">
        <f>'[11]Depr Exp'!E6386</f>
        <v>43434</v>
      </c>
      <c r="F6386" s="531">
        <f>'[11]Depr Exp'!F6386</f>
        <v>64652488.25</v>
      </c>
      <c r="G6386" s="541">
        <f>'[11]Depr Exp'!G6386</f>
        <v>6.6699999999999995E-2</v>
      </c>
      <c r="H6386" s="533">
        <f>'[11]Depr Exp'!H6386</f>
        <v>351303.55</v>
      </c>
      <c r="I6386" s="531">
        <f>'[11]Depr Exp'!I6386</f>
        <v>64769558.609999999</v>
      </c>
      <c r="J6386" s="541">
        <f>'[11]Depr Exp'!J6386</f>
        <v>6.6699999999999995E-2</v>
      </c>
      <c r="K6386" s="534">
        <f>'[11]Depr Exp'!K6386</f>
        <v>351954.26999999996</v>
      </c>
      <c r="L6386" s="533">
        <f>'[11]Depr Exp'!L6386</f>
        <v>650.72</v>
      </c>
      <c r="M6386" s="144"/>
      <c r="N6386" s="144"/>
    </row>
    <row r="6387" spans="1:14">
      <c r="A6387" s="529" t="str">
        <f>'[11]Depr Exp'!A6387</f>
        <v>E3970 GEN Comm Equip, new</v>
      </c>
      <c r="B6387" s="529" t="str">
        <f>'[11]Depr Exp'!B6387</f>
        <v>E3970 GEN Comm Equip, new-12</v>
      </c>
      <c r="C6387" s="529" t="str">
        <f>'[11]Depr Exp'!C6387</f>
        <v>403E</v>
      </c>
      <c r="D6387" s="529"/>
      <c r="E6387" s="530">
        <f>'[11]Depr Exp'!E6387</f>
        <v>43465</v>
      </c>
      <c r="F6387" s="531">
        <f>'[11]Depr Exp'!F6387</f>
        <v>64769558.609999999</v>
      </c>
      <c r="G6387" s="541">
        <f>'[11]Depr Exp'!G6387</f>
        <v>6.6699999999999995E-2</v>
      </c>
      <c r="H6387" s="533">
        <f>'[11]Depr Exp'!H6387</f>
        <v>351954.26999999996</v>
      </c>
      <c r="I6387" s="531">
        <f>'[11]Depr Exp'!I6387</f>
        <v>64769558.609999999</v>
      </c>
      <c r="J6387" s="541">
        <f>'[11]Depr Exp'!J6387</f>
        <v>6.6699999999999995E-2</v>
      </c>
      <c r="K6387" s="534">
        <f>'[11]Depr Exp'!K6387</f>
        <v>351954.26999999996</v>
      </c>
      <c r="L6387" s="533">
        <f>'[11]Depr Exp'!L6387</f>
        <v>0</v>
      </c>
      <c r="M6387" s="144"/>
      <c r="N6387" s="144"/>
    </row>
    <row r="6388" spans="1:14" ht="15.75" thickBot="1">
      <c r="A6388" s="159" t="str">
        <f>'[11]Depr Exp'!A6388</f>
        <v>E3970 GEN Comm Equip, new Total</v>
      </c>
      <c r="B6388" s="144">
        <f>'[11]Depr Exp'!B6388</f>
        <v>0</v>
      </c>
      <c r="C6388" s="502" t="str">
        <f>'[11]Depr Exp'!C6388</f>
        <v>EGEN</v>
      </c>
      <c r="D6388" s="144"/>
      <c r="E6388" s="281" t="str">
        <f>'[11]Depr Exp'!E6388</f>
        <v>Total</v>
      </c>
      <c r="F6388" s="141">
        <f>'[11]Depr Exp'!F6388</f>
        <v>0</v>
      </c>
      <c r="G6388" s="252">
        <f>'[11]Depr Exp'!G6388</f>
        <v>0</v>
      </c>
      <c r="H6388" s="286">
        <f>'[11]Depr Exp'!H6388</f>
        <v>3512922.4599999995</v>
      </c>
      <c r="I6388" s="141">
        <f>'[11]Depr Exp'!I6388</f>
        <v>0</v>
      </c>
      <c r="J6388" s="252">
        <f>'[11]Depr Exp'!J6388</f>
        <v>0</v>
      </c>
      <c r="K6388" s="286">
        <f>'[11]Depr Exp'!K6388</f>
        <v>4223451.2399999993</v>
      </c>
      <c r="L6388" s="286">
        <f>'[11]Depr Exp'!L6388</f>
        <v>710528.78</v>
      </c>
      <c r="M6388" s="144"/>
      <c r="N6388" s="144"/>
    </row>
    <row r="6389" spans="1:14" ht="13.5" thickTop="1">
      <c r="A6389" s="529" t="str">
        <f>'[11]Depr Exp'!A6389</f>
        <v>E3970 GEN Comm Equip, old</v>
      </c>
      <c r="B6389" s="529" t="str">
        <f>'[11]Depr Exp'!B6389</f>
        <v>E3970 GEN Comm Equip, old-1</v>
      </c>
      <c r="C6389" s="529" t="str">
        <f>'[11]Depr Exp'!C6389</f>
        <v>403E</v>
      </c>
      <c r="D6389" s="529"/>
      <c r="E6389" s="530">
        <f>'[11]Depr Exp'!E6389</f>
        <v>43131</v>
      </c>
      <c r="F6389" s="531">
        <f>'[11]Depr Exp'!F6389</f>
        <v>6494687.7599999998</v>
      </c>
      <c r="G6389" s="532" t="str">
        <f>'[11]Depr Exp'!G6389</f>
        <v>End of Life</v>
      </c>
      <c r="H6389" s="533">
        <f>'[11]Depr Exp'!H6389</f>
        <v>108193.33</v>
      </c>
      <c r="I6389" s="531">
        <f>'[11]Depr Exp'!I6389</f>
        <v>0</v>
      </c>
      <c r="J6389" s="532" t="str">
        <f>'[11]Depr Exp'!J6389</f>
        <v>End of Life</v>
      </c>
      <c r="K6389" s="534">
        <f>'[11]Depr Exp'!K6389</f>
        <v>0</v>
      </c>
      <c r="L6389" s="533">
        <f>'[11]Depr Exp'!L6389</f>
        <v>-108193.33</v>
      </c>
      <c r="M6389" s="144"/>
      <c r="N6389" s="144"/>
    </row>
    <row r="6390" spans="1:14">
      <c r="A6390" s="529" t="str">
        <f>'[11]Depr Exp'!A6390</f>
        <v>E3970 GEN Comm Equip, old</v>
      </c>
      <c r="B6390" s="529" t="str">
        <f>'[11]Depr Exp'!B6390</f>
        <v>E3970 GEN Comm Equip, old-2</v>
      </c>
      <c r="C6390" s="529" t="str">
        <f>'[11]Depr Exp'!C6390</f>
        <v>403E</v>
      </c>
      <c r="D6390" s="529"/>
      <c r="E6390" s="530">
        <f>'[11]Depr Exp'!E6390</f>
        <v>43159</v>
      </c>
      <c r="F6390" s="531">
        <f>'[11]Depr Exp'!F6390</f>
        <v>6386442.96</v>
      </c>
      <c r="G6390" s="532" t="str">
        <f>'[11]Depr Exp'!G6390</f>
        <v>End of Life</v>
      </c>
      <c r="H6390" s="533">
        <f>'[11]Depr Exp'!H6390</f>
        <v>108193.33</v>
      </c>
      <c r="I6390" s="531">
        <f>'[11]Depr Exp'!I6390</f>
        <v>0</v>
      </c>
      <c r="J6390" s="532" t="str">
        <f>'[11]Depr Exp'!J6390</f>
        <v>End of Life</v>
      </c>
      <c r="K6390" s="534">
        <f>'[11]Depr Exp'!K6390</f>
        <v>0</v>
      </c>
      <c r="L6390" s="533">
        <f>'[11]Depr Exp'!L6390</f>
        <v>-108193.33</v>
      </c>
      <c r="M6390" s="144"/>
      <c r="N6390" s="144"/>
    </row>
    <row r="6391" spans="1:14">
      <c r="A6391" s="529" t="str">
        <f>'[11]Depr Exp'!A6391</f>
        <v>E3970 GEN Comm Equip, old</v>
      </c>
      <c r="B6391" s="529" t="str">
        <f>'[11]Depr Exp'!B6391</f>
        <v>E3970 GEN Comm Equip, old-3</v>
      </c>
      <c r="C6391" s="529" t="str">
        <f>'[11]Depr Exp'!C6391</f>
        <v>403E</v>
      </c>
      <c r="D6391" s="529"/>
      <c r="E6391" s="530">
        <f>'[11]Depr Exp'!E6391</f>
        <v>43190</v>
      </c>
      <c r="F6391" s="531">
        <f>'[11]Depr Exp'!F6391</f>
        <v>6278198.1600000001</v>
      </c>
      <c r="G6391" s="532" t="str">
        <f>'[11]Depr Exp'!G6391</f>
        <v>End of Life</v>
      </c>
      <c r="H6391" s="533">
        <f>'[11]Depr Exp'!H6391</f>
        <v>108193.33</v>
      </c>
      <c r="I6391" s="531">
        <f>'[11]Depr Exp'!I6391</f>
        <v>0</v>
      </c>
      <c r="J6391" s="532" t="str">
        <f>'[11]Depr Exp'!J6391</f>
        <v>End of Life</v>
      </c>
      <c r="K6391" s="534">
        <f>'[11]Depr Exp'!K6391</f>
        <v>0</v>
      </c>
      <c r="L6391" s="533">
        <f>'[11]Depr Exp'!L6391</f>
        <v>-108193.33</v>
      </c>
      <c r="M6391" s="144"/>
      <c r="N6391" s="144"/>
    </row>
    <row r="6392" spans="1:14">
      <c r="A6392" s="529" t="str">
        <f>'[11]Depr Exp'!A6392</f>
        <v>E3970 GEN Comm Equip, old</v>
      </c>
      <c r="B6392" s="529" t="str">
        <f>'[11]Depr Exp'!B6392</f>
        <v>E3970 GEN Comm Equip, old-4</v>
      </c>
      <c r="C6392" s="529" t="str">
        <f>'[11]Depr Exp'!C6392</f>
        <v>403E</v>
      </c>
      <c r="D6392" s="529"/>
      <c r="E6392" s="530">
        <f>'[11]Depr Exp'!E6392</f>
        <v>43220</v>
      </c>
      <c r="F6392" s="531">
        <f>'[11]Depr Exp'!F6392</f>
        <v>6169953.3600000003</v>
      </c>
      <c r="G6392" s="532" t="str">
        <f>'[11]Depr Exp'!G6392</f>
        <v>End of Life</v>
      </c>
      <c r="H6392" s="533">
        <f>'[11]Depr Exp'!H6392</f>
        <v>108193.33</v>
      </c>
      <c r="I6392" s="531">
        <f>'[11]Depr Exp'!I6392</f>
        <v>0</v>
      </c>
      <c r="J6392" s="532" t="str">
        <f>'[11]Depr Exp'!J6392</f>
        <v>End of Life</v>
      </c>
      <c r="K6392" s="534">
        <f>'[11]Depr Exp'!K6392</f>
        <v>0</v>
      </c>
      <c r="L6392" s="533">
        <f>'[11]Depr Exp'!L6392</f>
        <v>-108193.33</v>
      </c>
      <c r="M6392" s="144"/>
      <c r="N6392" s="144"/>
    </row>
    <row r="6393" spans="1:14">
      <c r="A6393" s="529" t="str">
        <f>'[11]Depr Exp'!A6393</f>
        <v>E3970 GEN Comm Equip, old</v>
      </c>
      <c r="B6393" s="529" t="str">
        <f>'[11]Depr Exp'!B6393</f>
        <v>E3970 GEN Comm Equip, old-5</v>
      </c>
      <c r="C6393" s="529" t="str">
        <f>'[11]Depr Exp'!C6393</f>
        <v>403E</v>
      </c>
      <c r="D6393" s="529"/>
      <c r="E6393" s="530">
        <f>'[11]Depr Exp'!E6393</f>
        <v>43251</v>
      </c>
      <c r="F6393" s="531">
        <f>'[11]Depr Exp'!F6393</f>
        <v>6058467.1500000004</v>
      </c>
      <c r="G6393" s="532" t="str">
        <f>'[11]Depr Exp'!G6393</f>
        <v>End of Life</v>
      </c>
      <c r="H6393" s="533">
        <f>'[11]Depr Exp'!H6393</f>
        <v>108135.2</v>
      </c>
      <c r="I6393" s="531">
        <f>'[11]Depr Exp'!I6393</f>
        <v>0</v>
      </c>
      <c r="J6393" s="532" t="str">
        <f>'[11]Depr Exp'!J6393</f>
        <v>End of Life</v>
      </c>
      <c r="K6393" s="534">
        <f>'[11]Depr Exp'!K6393</f>
        <v>0</v>
      </c>
      <c r="L6393" s="533">
        <f>'[11]Depr Exp'!L6393</f>
        <v>-108135.2</v>
      </c>
      <c r="M6393" s="144"/>
      <c r="N6393" s="144"/>
    </row>
    <row r="6394" spans="1:14">
      <c r="A6394" s="529" t="str">
        <f>'[11]Depr Exp'!A6394</f>
        <v>E3970 GEN Comm Equip, old</v>
      </c>
      <c r="B6394" s="529" t="str">
        <f>'[11]Depr Exp'!B6394</f>
        <v>E3970 GEN Comm Equip, old-6</v>
      </c>
      <c r="C6394" s="529" t="str">
        <f>'[11]Depr Exp'!C6394</f>
        <v>403E</v>
      </c>
      <c r="D6394" s="529"/>
      <c r="E6394" s="530">
        <f>'[11]Depr Exp'!E6394</f>
        <v>43281</v>
      </c>
      <c r="F6394" s="531">
        <f>'[11]Depr Exp'!F6394</f>
        <v>5950280.2400000002</v>
      </c>
      <c r="G6394" s="532" t="str">
        <f>'[11]Depr Exp'!G6394</f>
        <v>End of Life</v>
      </c>
      <c r="H6394" s="533">
        <f>'[11]Depr Exp'!H6394</f>
        <v>108135.2</v>
      </c>
      <c r="I6394" s="531">
        <f>'[11]Depr Exp'!I6394</f>
        <v>0</v>
      </c>
      <c r="J6394" s="532" t="str">
        <f>'[11]Depr Exp'!J6394</f>
        <v>End of Life</v>
      </c>
      <c r="K6394" s="534">
        <f>'[11]Depr Exp'!K6394</f>
        <v>0</v>
      </c>
      <c r="L6394" s="533">
        <f>'[11]Depr Exp'!L6394</f>
        <v>-108135.2</v>
      </c>
      <c r="M6394" s="144"/>
      <c r="N6394" s="144"/>
    </row>
    <row r="6395" spans="1:14">
      <c r="A6395" s="529" t="str">
        <f>'[11]Depr Exp'!A6395</f>
        <v>E3970 GEN Comm Equip, old</v>
      </c>
      <c r="B6395" s="529" t="str">
        <f>'[11]Depr Exp'!B6395</f>
        <v>E3970 GEN Comm Equip, old-7</v>
      </c>
      <c r="C6395" s="529" t="str">
        <f>'[11]Depr Exp'!C6395</f>
        <v>403E</v>
      </c>
      <c r="D6395" s="529"/>
      <c r="E6395" s="530">
        <f>'[11]Depr Exp'!E6395</f>
        <v>43312</v>
      </c>
      <c r="F6395" s="531">
        <f>'[11]Depr Exp'!F6395</f>
        <v>0.03</v>
      </c>
      <c r="G6395" s="532" t="str">
        <f>'[11]Depr Exp'!G6395</f>
        <v>End of Life</v>
      </c>
      <c r="H6395" s="533">
        <f>'[11]Depr Exp'!H6395</f>
        <v>0</v>
      </c>
      <c r="I6395" s="531">
        <f>'[11]Depr Exp'!I6395</f>
        <v>0</v>
      </c>
      <c r="J6395" s="532" t="str">
        <f>'[11]Depr Exp'!J6395</f>
        <v>End of Life</v>
      </c>
      <c r="K6395" s="534">
        <f>'[11]Depr Exp'!K6395</f>
        <v>0</v>
      </c>
      <c r="L6395" s="533">
        <f>'[11]Depr Exp'!L6395</f>
        <v>0</v>
      </c>
      <c r="M6395" s="144"/>
      <c r="N6395" s="144"/>
    </row>
    <row r="6396" spans="1:14">
      <c r="A6396" s="529" t="str">
        <f>'[11]Depr Exp'!A6396</f>
        <v>E3970 GEN Comm Equip, old</v>
      </c>
      <c r="B6396" s="529" t="str">
        <f>'[11]Depr Exp'!B6396</f>
        <v>E3970 GEN Comm Equip, old-8</v>
      </c>
      <c r="C6396" s="529" t="str">
        <f>'[11]Depr Exp'!C6396</f>
        <v>403E</v>
      </c>
      <c r="D6396" s="529"/>
      <c r="E6396" s="530">
        <f>'[11]Depr Exp'!E6396</f>
        <v>43343</v>
      </c>
      <c r="F6396" s="531">
        <f>'[11]Depr Exp'!F6396</f>
        <v>0.03</v>
      </c>
      <c r="G6396" s="532" t="str">
        <f>'[11]Depr Exp'!G6396</f>
        <v>End of Life</v>
      </c>
      <c r="H6396" s="533">
        <f>'[11]Depr Exp'!H6396</f>
        <v>0</v>
      </c>
      <c r="I6396" s="531">
        <f>'[11]Depr Exp'!I6396</f>
        <v>0</v>
      </c>
      <c r="J6396" s="532" t="str">
        <f>'[11]Depr Exp'!J6396</f>
        <v>End of Life</v>
      </c>
      <c r="K6396" s="534">
        <f>'[11]Depr Exp'!K6396</f>
        <v>0</v>
      </c>
      <c r="L6396" s="533">
        <f>'[11]Depr Exp'!L6396</f>
        <v>0</v>
      </c>
      <c r="M6396" s="144"/>
      <c r="N6396" s="144"/>
    </row>
    <row r="6397" spans="1:14">
      <c r="A6397" s="529" t="str">
        <f>'[11]Depr Exp'!A6397</f>
        <v>E3970 GEN Comm Equip, old</v>
      </c>
      <c r="B6397" s="529" t="str">
        <f>'[11]Depr Exp'!B6397</f>
        <v>E3970 GEN Comm Equip, old-9</v>
      </c>
      <c r="C6397" s="529" t="str">
        <f>'[11]Depr Exp'!C6397</f>
        <v>403E</v>
      </c>
      <c r="D6397" s="529"/>
      <c r="E6397" s="530">
        <f>'[11]Depr Exp'!E6397</f>
        <v>43373</v>
      </c>
      <c r="F6397" s="531">
        <f>'[11]Depr Exp'!F6397</f>
        <v>0.03</v>
      </c>
      <c r="G6397" s="532" t="str">
        <f>'[11]Depr Exp'!G6397</f>
        <v>End of Life</v>
      </c>
      <c r="H6397" s="533">
        <f>'[11]Depr Exp'!H6397</f>
        <v>0</v>
      </c>
      <c r="I6397" s="531">
        <f>'[11]Depr Exp'!I6397</f>
        <v>0</v>
      </c>
      <c r="J6397" s="532" t="str">
        <f>'[11]Depr Exp'!J6397</f>
        <v>End of Life</v>
      </c>
      <c r="K6397" s="534">
        <f>'[11]Depr Exp'!K6397</f>
        <v>0</v>
      </c>
      <c r="L6397" s="533">
        <f>'[11]Depr Exp'!L6397</f>
        <v>0</v>
      </c>
      <c r="M6397" s="144"/>
      <c r="N6397" s="144"/>
    </row>
    <row r="6398" spans="1:14">
      <c r="A6398" s="529" t="str">
        <f>'[11]Depr Exp'!A6398</f>
        <v>E3970 GEN Comm Equip, old</v>
      </c>
      <c r="B6398" s="529" t="str">
        <f>'[11]Depr Exp'!B6398</f>
        <v>E3970 GEN Comm Equip, old-10</v>
      </c>
      <c r="C6398" s="529" t="str">
        <f>'[11]Depr Exp'!C6398</f>
        <v>403E</v>
      </c>
      <c r="D6398" s="529"/>
      <c r="E6398" s="530">
        <f>'[11]Depr Exp'!E6398</f>
        <v>43404</v>
      </c>
      <c r="F6398" s="531">
        <f>'[11]Depr Exp'!F6398</f>
        <v>0.03</v>
      </c>
      <c r="G6398" s="532" t="str">
        <f>'[11]Depr Exp'!G6398</f>
        <v>End of Life</v>
      </c>
      <c r="H6398" s="533">
        <f>'[11]Depr Exp'!H6398</f>
        <v>0</v>
      </c>
      <c r="I6398" s="531">
        <f>'[11]Depr Exp'!I6398</f>
        <v>0</v>
      </c>
      <c r="J6398" s="532" t="str">
        <f>'[11]Depr Exp'!J6398</f>
        <v>End of Life</v>
      </c>
      <c r="K6398" s="534">
        <f>'[11]Depr Exp'!K6398</f>
        <v>0</v>
      </c>
      <c r="L6398" s="533">
        <f>'[11]Depr Exp'!L6398</f>
        <v>0</v>
      </c>
      <c r="M6398" s="144"/>
      <c r="N6398" s="144"/>
    </row>
    <row r="6399" spans="1:14">
      <c r="A6399" s="529" t="str">
        <f>'[11]Depr Exp'!A6399</f>
        <v>E3970 GEN Comm Equip, old</v>
      </c>
      <c r="B6399" s="529" t="str">
        <f>'[11]Depr Exp'!B6399</f>
        <v>E3970 GEN Comm Equip, old-11</v>
      </c>
      <c r="C6399" s="529" t="str">
        <f>'[11]Depr Exp'!C6399</f>
        <v>403E</v>
      </c>
      <c r="D6399" s="529"/>
      <c r="E6399" s="530">
        <f>'[11]Depr Exp'!E6399</f>
        <v>43434</v>
      </c>
      <c r="F6399" s="531">
        <f>'[11]Depr Exp'!F6399</f>
        <v>0.02</v>
      </c>
      <c r="G6399" s="532" t="str">
        <f>'[11]Depr Exp'!G6399</f>
        <v>End of Life</v>
      </c>
      <c r="H6399" s="533">
        <f>'[11]Depr Exp'!H6399</f>
        <v>0</v>
      </c>
      <c r="I6399" s="531">
        <f>'[11]Depr Exp'!I6399</f>
        <v>0</v>
      </c>
      <c r="J6399" s="532" t="str">
        <f>'[11]Depr Exp'!J6399</f>
        <v>End of Life</v>
      </c>
      <c r="K6399" s="534">
        <f>'[11]Depr Exp'!K6399</f>
        <v>0</v>
      </c>
      <c r="L6399" s="533">
        <f>'[11]Depr Exp'!L6399</f>
        <v>0</v>
      </c>
      <c r="M6399" s="144"/>
      <c r="N6399" s="144"/>
    </row>
    <row r="6400" spans="1:14">
      <c r="A6400" s="529" t="str">
        <f>'[11]Depr Exp'!A6400</f>
        <v>E3970 GEN Comm Equip, old</v>
      </c>
      <c r="B6400" s="529" t="str">
        <f>'[11]Depr Exp'!B6400</f>
        <v>E3970 GEN Comm Equip, old-12</v>
      </c>
      <c r="C6400" s="529" t="str">
        <f>'[11]Depr Exp'!C6400</f>
        <v>403E</v>
      </c>
      <c r="D6400" s="529"/>
      <c r="E6400" s="530">
        <f>'[11]Depr Exp'!E6400</f>
        <v>43465</v>
      </c>
      <c r="F6400" s="531">
        <f>'[11]Depr Exp'!F6400</f>
        <v>0</v>
      </c>
      <c r="G6400" s="532" t="str">
        <f>'[11]Depr Exp'!G6400</f>
        <v>End of Life</v>
      </c>
      <c r="H6400" s="533">
        <f>'[11]Depr Exp'!H6400</f>
        <v>0</v>
      </c>
      <c r="I6400" s="531">
        <f>'[11]Depr Exp'!I6400</f>
        <v>0</v>
      </c>
      <c r="J6400" s="532" t="str">
        <f>'[11]Depr Exp'!J6400</f>
        <v>End of Life</v>
      </c>
      <c r="K6400" s="534">
        <f>'[11]Depr Exp'!K6400</f>
        <v>0</v>
      </c>
      <c r="L6400" s="533">
        <f>'[11]Depr Exp'!L6400</f>
        <v>0</v>
      </c>
      <c r="M6400" s="144"/>
      <c r="N6400" s="144"/>
    </row>
    <row r="6401" spans="1:14" ht="15.75" thickBot="1">
      <c r="A6401" s="280" t="str">
        <f>'[11]Depr Exp'!A6401</f>
        <v>E3970 GEN Comm Equip, old Total</v>
      </c>
      <c r="B6401" s="143">
        <f>'[11]Depr Exp'!B6401</f>
        <v>0</v>
      </c>
      <c r="C6401" s="142" t="str">
        <f>'[11]Depr Exp'!C6401</f>
        <v>EGEN</v>
      </c>
      <c r="D6401" s="143"/>
      <c r="E6401" s="281" t="str">
        <f>'[11]Depr Exp'!E6401</f>
        <v>Total</v>
      </c>
      <c r="F6401" s="124">
        <f>'[11]Depr Exp'!F6401</f>
        <v>0</v>
      </c>
      <c r="G6401" s="143">
        <f>'[11]Depr Exp'!G6401</f>
        <v>0</v>
      </c>
      <c r="H6401" s="286">
        <f>'[11]Depr Exp'!H6401</f>
        <v>649043.72</v>
      </c>
      <c r="I6401" s="124">
        <f>'[11]Depr Exp'!I6401</f>
        <v>0</v>
      </c>
      <c r="J6401" s="143">
        <f>'[11]Depr Exp'!J6401</f>
        <v>0</v>
      </c>
      <c r="K6401" s="286">
        <f>'[11]Depr Exp'!K6401</f>
        <v>0</v>
      </c>
      <c r="L6401" s="286">
        <f>'[11]Depr Exp'!L6401</f>
        <v>-649043.72</v>
      </c>
      <c r="M6401" s="144"/>
      <c r="N6401" s="144"/>
    </row>
    <row r="6402" spans="1:14" ht="13.5" thickTop="1">
      <c r="A6402" s="144" t="str">
        <f>'[11]Depr Exp'!A6402</f>
        <v>E3970 GEN Comm Equip, Snoqualmie 1</v>
      </c>
      <c r="B6402" s="144" t="str">
        <f>'[11]Depr Exp'!B6402</f>
        <v>E3970 GEN Comm Equip, Snoqualmie 1-1</v>
      </c>
      <c r="C6402" s="144" t="str">
        <f>'[11]Depr Exp'!C6402</f>
        <v>403E</v>
      </c>
      <c r="D6402" s="144"/>
      <c r="E6402" s="282">
        <f>'[11]Depr Exp'!E6402</f>
        <v>43131</v>
      </c>
      <c r="F6402" s="523">
        <f>'[11]Depr Exp'!F6402</f>
        <v>748902.69</v>
      </c>
      <c r="G6402" s="305">
        <f>'[11]Depr Exp'!G6402</f>
        <v>6.6699999999999995E-2</v>
      </c>
      <c r="H6402" s="524">
        <f>'[11]Depr Exp'!H6402</f>
        <v>4162.6499999999996</v>
      </c>
      <c r="I6402" s="523">
        <f>'[11]Depr Exp'!I6402</f>
        <v>748902.69</v>
      </c>
      <c r="J6402" s="305">
        <f>'[11]Depr Exp'!J6402</f>
        <v>6.6699999999999995E-2</v>
      </c>
      <c r="K6402" s="373">
        <f>'[11]Depr Exp'!K6402</f>
        <v>4162.650785249999</v>
      </c>
      <c r="L6402" s="524">
        <f>'[11]Depr Exp'!L6402</f>
        <v>0</v>
      </c>
      <c r="M6402" s="144"/>
      <c r="N6402" s="144"/>
    </row>
    <row r="6403" spans="1:14">
      <c r="A6403" s="144" t="str">
        <f>'[11]Depr Exp'!A6403</f>
        <v>E3970 GEN Comm Equip, Snoqualmie 1</v>
      </c>
      <c r="B6403" s="144" t="str">
        <f>'[11]Depr Exp'!B6403</f>
        <v>E3970 GEN Comm Equip, Snoqualmie 1-2</v>
      </c>
      <c r="C6403" s="144" t="str">
        <f>'[11]Depr Exp'!C6403</f>
        <v>403E</v>
      </c>
      <c r="D6403" s="144"/>
      <c r="E6403" s="282">
        <f>'[11]Depr Exp'!E6403</f>
        <v>43159</v>
      </c>
      <c r="F6403" s="523">
        <f>'[11]Depr Exp'!F6403</f>
        <v>748902.69</v>
      </c>
      <c r="G6403" s="305">
        <f>'[11]Depr Exp'!G6403</f>
        <v>6.6699999999999995E-2</v>
      </c>
      <c r="H6403" s="524">
        <f>'[11]Depr Exp'!H6403</f>
        <v>4162.6499999999996</v>
      </c>
      <c r="I6403" s="523">
        <f>'[11]Depr Exp'!I6403</f>
        <v>748902.69</v>
      </c>
      <c r="J6403" s="305">
        <f>'[11]Depr Exp'!J6403</f>
        <v>6.6699999999999995E-2</v>
      </c>
      <c r="K6403" s="373">
        <f>'[11]Depr Exp'!K6403</f>
        <v>4162.650785249999</v>
      </c>
      <c r="L6403" s="524">
        <f>'[11]Depr Exp'!L6403</f>
        <v>0</v>
      </c>
      <c r="M6403" s="144"/>
      <c r="N6403" s="144"/>
    </row>
    <row r="6404" spans="1:14">
      <c r="A6404" s="144" t="str">
        <f>'[11]Depr Exp'!A6404</f>
        <v>E3970 GEN Comm Equip, Snoqualmie 1</v>
      </c>
      <c r="B6404" s="144" t="str">
        <f>'[11]Depr Exp'!B6404</f>
        <v>E3970 GEN Comm Equip, Snoqualmie 1-3</v>
      </c>
      <c r="C6404" s="144" t="str">
        <f>'[11]Depr Exp'!C6404</f>
        <v>403E</v>
      </c>
      <c r="D6404" s="144"/>
      <c r="E6404" s="282">
        <f>'[11]Depr Exp'!E6404</f>
        <v>43190</v>
      </c>
      <c r="F6404" s="523">
        <f>'[11]Depr Exp'!F6404</f>
        <v>748902.69</v>
      </c>
      <c r="G6404" s="305">
        <f>'[11]Depr Exp'!G6404</f>
        <v>6.6699999999999995E-2</v>
      </c>
      <c r="H6404" s="524">
        <f>'[11]Depr Exp'!H6404</f>
        <v>4162.6499999999996</v>
      </c>
      <c r="I6404" s="523">
        <f>'[11]Depr Exp'!I6404</f>
        <v>748902.69</v>
      </c>
      <c r="J6404" s="305">
        <f>'[11]Depr Exp'!J6404</f>
        <v>6.6699999999999995E-2</v>
      </c>
      <c r="K6404" s="373">
        <f>'[11]Depr Exp'!K6404</f>
        <v>4162.650785249999</v>
      </c>
      <c r="L6404" s="524">
        <f>'[11]Depr Exp'!L6404</f>
        <v>0</v>
      </c>
      <c r="M6404" s="144"/>
      <c r="N6404" s="144"/>
    </row>
    <row r="6405" spans="1:14">
      <c r="A6405" s="144" t="str">
        <f>'[11]Depr Exp'!A6405</f>
        <v>E3970 GEN Comm Equip, Snoqualmie 1</v>
      </c>
      <c r="B6405" s="144" t="str">
        <f>'[11]Depr Exp'!B6405</f>
        <v>E3970 GEN Comm Equip, Snoqualmie 1-4</v>
      </c>
      <c r="C6405" s="144" t="str">
        <f>'[11]Depr Exp'!C6405</f>
        <v>403E</v>
      </c>
      <c r="D6405" s="144"/>
      <c r="E6405" s="282">
        <f>'[11]Depr Exp'!E6405</f>
        <v>43220</v>
      </c>
      <c r="F6405" s="523">
        <f>'[11]Depr Exp'!F6405</f>
        <v>748902.69</v>
      </c>
      <c r="G6405" s="305">
        <f>'[11]Depr Exp'!G6405</f>
        <v>6.6699999999999995E-2</v>
      </c>
      <c r="H6405" s="524">
        <f>'[11]Depr Exp'!H6405</f>
        <v>4162.6499999999996</v>
      </c>
      <c r="I6405" s="523">
        <f>'[11]Depr Exp'!I6405</f>
        <v>748902.69</v>
      </c>
      <c r="J6405" s="305">
        <f>'[11]Depr Exp'!J6405</f>
        <v>6.6699999999999995E-2</v>
      </c>
      <c r="K6405" s="373">
        <f>'[11]Depr Exp'!K6405</f>
        <v>4162.650785249999</v>
      </c>
      <c r="L6405" s="524">
        <f>'[11]Depr Exp'!L6405</f>
        <v>0</v>
      </c>
      <c r="M6405" s="144"/>
      <c r="N6405" s="144"/>
    </row>
    <row r="6406" spans="1:14">
      <c r="A6406" s="144" t="str">
        <f>'[11]Depr Exp'!A6406</f>
        <v>E3970 GEN Comm Equip, Snoqualmie 1</v>
      </c>
      <c r="B6406" s="144" t="str">
        <f>'[11]Depr Exp'!B6406</f>
        <v>E3970 GEN Comm Equip, Snoqualmie 1-5</v>
      </c>
      <c r="C6406" s="144" t="str">
        <f>'[11]Depr Exp'!C6406</f>
        <v>403E</v>
      </c>
      <c r="D6406" s="144"/>
      <c r="E6406" s="282">
        <f>'[11]Depr Exp'!E6406</f>
        <v>43251</v>
      </c>
      <c r="F6406" s="523">
        <f>'[11]Depr Exp'!F6406</f>
        <v>748902.69</v>
      </c>
      <c r="G6406" s="305">
        <f>'[11]Depr Exp'!G6406</f>
        <v>6.6699999999999995E-2</v>
      </c>
      <c r="H6406" s="524">
        <f>'[11]Depr Exp'!H6406</f>
        <v>4162.6499999999996</v>
      </c>
      <c r="I6406" s="523">
        <f>'[11]Depr Exp'!I6406</f>
        <v>748902.69</v>
      </c>
      <c r="J6406" s="305">
        <f>'[11]Depr Exp'!J6406</f>
        <v>6.6699999999999995E-2</v>
      </c>
      <c r="K6406" s="373">
        <f>'[11]Depr Exp'!K6406</f>
        <v>4162.650785249999</v>
      </c>
      <c r="L6406" s="524">
        <f>'[11]Depr Exp'!L6406</f>
        <v>0</v>
      </c>
      <c r="M6406" s="144"/>
      <c r="N6406" s="144"/>
    </row>
    <row r="6407" spans="1:14">
      <c r="A6407" s="144" t="str">
        <f>'[11]Depr Exp'!A6407</f>
        <v>E3970 GEN Comm Equip, Snoqualmie 1</v>
      </c>
      <c r="B6407" s="144" t="str">
        <f>'[11]Depr Exp'!B6407</f>
        <v>E3970 GEN Comm Equip, Snoqualmie 1-6</v>
      </c>
      <c r="C6407" s="144" t="str">
        <f>'[11]Depr Exp'!C6407</f>
        <v>403E</v>
      </c>
      <c r="D6407" s="144"/>
      <c r="E6407" s="282">
        <f>'[11]Depr Exp'!E6407</f>
        <v>43281</v>
      </c>
      <c r="F6407" s="523">
        <f>'[11]Depr Exp'!F6407</f>
        <v>748902.69</v>
      </c>
      <c r="G6407" s="305">
        <f>'[11]Depr Exp'!G6407</f>
        <v>6.6699999999999995E-2</v>
      </c>
      <c r="H6407" s="524">
        <f>'[11]Depr Exp'!H6407</f>
        <v>4162.6499999999996</v>
      </c>
      <c r="I6407" s="523">
        <f>'[11]Depr Exp'!I6407</f>
        <v>748902.69</v>
      </c>
      <c r="J6407" s="305">
        <f>'[11]Depr Exp'!J6407</f>
        <v>6.6699999999999995E-2</v>
      </c>
      <c r="K6407" s="373">
        <f>'[11]Depr Exp'!K6407</f>
        <v>4162.650785249999</v>
      </c>
      <c r="L6407" s="524">
        <f>'[11]Depr Exp'!L6407</f>
        <v>0</v>
      </c>
      <c r="M6407" s="144"/>
      <c r="N6407" s="144"/>
    </row>
    <row r="6408" spans="1:14">
      <c r="A6408" s="144" t="str">
        <f>'[11]Depr Exp'!A6408</f>
        <v>E3970 GEN Comm Equip, Snoqualmie 1</v>
      </c>
      <c r="B6408" s="144" t="str">
        <f>'[11]Depr Exp'!B6408</f>
        <v>E3970 GEN Comm Equip, Snoqualmie 1-7</v>
      </c>
      <c r="C6408" s="144" t="str">
        <f>'[11]Depr Exp'!C6408</f>
        <v>403E</v>
      </c>
      <c r="D6408" s="144"/>
      <c r="E6408" s="282">
        <f>'[11]Depr Exp'!E6408</f>
        <v>43312</v>
      </c>
      <c r="F6408" s="523">
        <f>'[11]Depr Exp'!F6408</f>
        <v>748902.69</v>
      </c>
      <c r="G6408" s="305">
        <f>'[11]Depr Exp'!G6408</f>
        <v>6.6699999999999995E-2</v>
      </c>
      <c r="H6408" s="524">
        <f>'[11]Depr Exp'!H6408</f>
        <v>4162.6499999999996</v>
      </c>
      <c r="I6408" s="523">
        <f>'[11]Depr Exp'!I6408</f>
        <v>748902.69</v>
      </c>
      <c r="J6408" s="305">
        <f>'[11]Depr Exp'!J6408</f>
        <v>6.6699999999999995E-2</v>
      </c>
      <c r="K6408" s="373">
        <f>'[11]Depr Exp'!K6408</f>
        <v>4162.650785249999</v>
      </c>
      <c r="L6408" s="524">
        <f>'[11]Depr Exp'!L6408</f>
        <v>0</v>
      </c>
      <c r="M6408" s="144"/>
      <c r="N6408" s="144"/>
    </row>
    <row r="6409" spans="1:14">
      <c r="A6409" s="144" t="str">
        <f>'[11]Depr Exp'!A6409</f>
        <v>E3970 GEN Comm Equip, Snoqualmie 1</v>
      </c>
      <c r="B6409" s="144" t="str">
        <f>'[11]Depr Exp'!B6409</f>
        <v>E3970 GEN Comm Equip, Snoqualmie 1-8</v>
      </c>
      <c r="C6409" s="144" t="str">
        <f>'[11]Depr Exp'!C6409</f>
        <v>403E</v>
      </c>
      <c r="D6409" s="144"/>
      <c r="E6409" s="282">
        <f>'[11]Depr Exp'!E6409</f>
        <v>43343</v>
      </c>
      <c r="F6409" s="523">
        <f>'[11]Depr Exp'!F6409</f>
        <v>748902.69</v>
      </c>
      <c r="G6409" s="305">
        <f>'[11]Depr Exp'!G6409</f>
        <v>6.6699999999999995E-2</v>
      </c>
      <c r="H6409" s="524">
        <f>'[11]Depr Exp'!H6409</f>
        <v>4162.6499999999996</v>
      </c>
      <c r="I6409" s="523">
        <f>'[11]Depr Exp'!I6409</f>
        <v>748902.69</v>
      </c>
      <c r="J6409" s="305">
        <f>'[11]Depr Exp'!J6409</f>
        <v>6.6699999999999995E-2</v>
      </c>
      <c r="K6409" s="373">
        <f>'[11]Depr Exp'!K6409</f>
        <v>4162.650785249999</v>
      </c>
      <c r="L6409" s="524">
        <f>'[11]Depr Exp'!L6409</f>
        <v>0</v>
      </c>
      <c r="M6409" s="144"/>
      <c r="N6409" s="144"/>
    </row>
    <row r="6410" spans="1:14">
      <c r="A6410" s="144" t="str">
        <f>'[11]Depr Exp'!A6410</f>
        <v>E3970 GEN Comm Equip, Snoqualmie 1</v>
      </c>
      <c r="B6410" s="144" t="str">
        <f>'[11]Depr Exp'!B6410</f>
        <v>E3970 GEN Comm Equip, Snoqualmie 1-9</v>
      </c>
      <c r="C6410" s="144" t="str">
        <f>'[11]Depr Exp'!C6410</f>
        <v>403E</v>
      </c>
      <c r="D6410" s="144"/>
      <c r="E6410" s="282">
        <f>'[11]Depr Exp'!E6410</f>
        <v>43373</v>
      </c>
      <c r="F6410" s="523">
        <f>'[11]Depr Exp'!F6410</f>
        <v>748902.69</v>
      </c>
      <c r="G6410" s="305">
        <f>'[11]Depr Exp'!G6410</f>
        <v>6.6699999999999995E-2</v>
      </c>
      <c r="H6410" s="524">
        <f>'[11]Depr Exp'!H6410</f>
        <v>4162.6499999999996</v>
      </c>
      <c r="I6410" s="523">
        <f>'[11]Depr Exp'!I6410</f>
        <v>748902.69</v>
      </c>
      <c r="J6410" s="305">
        <f>'[11]Depr Exp'!J6410</f>
        <v>6.6699999999999995E-2</v>
      </c>
      <c r="K6410" s="373">
        <f>'[11]Depr Exp'!K6410</f>
        <v>4162.650785249999</v>
      </c>
      <c r="L6410" s="524">
        <f>'[11]Depr Exp'!L6410</f>
        <v>0</v>
      </c>
      <c r="M6410" s="144"/>
      <c r="N6410" s="144"/>
    </row>
    <row r="6411" spans="1:14">
      <c r="A6411" s="144" t="str">
        <f>'[11]Depr Exp'!A6411</f>
        <v>E3970 GEN Comm Equip, Snoqualmie 1</v>
      </c>
      <c r="B6411" s="144" t="str">
        <f>'[11]Depr Exp'!B6411</f>
        <v>E3970 GEN Comm Equip, Snoqualmie 1-10</v>
      </c>
      <c r="C6411" s="144" t="str">
        <f>'[11]Depr Exp'!C6411</f>
        <v>403E</v>
      </c>
      <c r="D6411" s="144"/>
      <c r="E6411" s="282">
        <f>'[11]Depr Exp'!E6411</f>
        <v>43404</v>
      </c>
      <c r="F6411" s="523">
        <f>'[11]Depr Exp'!F6411</f>
        <v>748902.69</v>
      </c>
      <c r="G6411" s="305">
        <f>'[11]Depr Exp'!G6411</f>
        <v>6.6699999999999995E-2</v>
      </c>
      <c r="H6411" s="524">
        <f>'[11]Depr Exp'!H6411</f>
        <v>4162.6499999999996</v>
      </c>
      <c r="I6411" s="523">
        <f>'[11]Depr Exp'!I6411</f>
        <v>748902.69</v>
      </c>
      <c r="J6411" s="305">
        <f>'[11]Depr Exp'!J6411</f>
        <v>6.6699999999999995E-2</v>
      </c>
      <c r="K6411" s="373">
        <f>'[11]Depr Exp'!K6411</f>
        <v>4162.650785249999</v>
      </c>
      <c r="L6411" s="524">
        <f>'[11]Depr Exp'!L6411</f>
        <v>0</v>
      </c>
      <c r="M6411" s="144"/>
      <c r="N6411" s="144"/>
    </row>
    <row r="6412" spans="1:14">
      <c r="A6412" s="144" t="str">
        <f>'[11]Depr Exp'!A6412</f>
        <v>E3970 GEN Comm Equip, Snoqualmie 1</v>
      </c>
      <c r="B6412" s="144" t="str">
        <f>'[11]Depr Exp'!B6412</f>
        <v>E3970 GEN Comm Equip, Snoqualmie 1-11</v>
      </c>
      <c r="C6412" s="144" t="str">
        <f>'[11]Depr Exp'!C6412</f>
        <v>403E</v>
      </c>
      <c r="D6412" s="144"/>
      <c r="E6412" s="282">
        <f>'[11]Depr Exp'!E6412</f>
        <v>43434</v>
      </c>
      <c r="F6412" s="523">
        <f>'[11]Depr Exp'!F6412</f>
        <v>748902.69</v>
      </c>
      <c r="G6412" s="305">
        <f>'[11]Depr Exp'!G6412</f>
        <v>6.6699999999999995E-2</v>
      </c>
      <c r="H6412" s="524">
        <f>'[11]Depr Exp'!H6412</f>
        <v>4162.6499999999996</v>
      </c>
      <c r="I6412" s="523">
        <f>'[11]Depr Exp'!I6412</f>
        <v>748902.69</v>
      </c>
      <c r="J6412" s="305">
        <f>'[11]Depr Exp'!J6412</f>
        <v>6.6699999999999995E-2</v>
      </c>
      <c r="K6412" s="373">
        <f>'[11]Depr Exp'!K6412</f>
        <v>4162.650785249999</v>
      </c>
      <c r="L6412" s="524">
        <f>'[11]Depr Exp'!L6412</f>
        <v>0</v>
      </c>
      <c r="M6412" s="144"/>
      <c r="N6412" s="144"/>
    </row>
    <row r="6413" spans="1:14">
      <c r="A6413" s="144" t="str">
        <f>'[11]Depr Exp'!A6413</f>
        <v>E3970 GEN Comm Equip, Snoqualmie 1</v>
      </c>
      <c r="B6413" s="144" t="str">
        <f>'[11]Depr Exp'!B6413</f>
        <v>E3970 GEN Comm Equip, Snoqualmie 1-12</v>
      </c>
      <c r="C6413" s="144" t="str">
        <f>'[11]Depr Exp'!C6413</f>
        <v>403E</v>
      </c>
      <c r="D6413" s="144"/>
      <c r="E6413" s="282">
        <f>'[11]Depr Exp'!E6413</f>
        <v>43465</v>
      </c>
      <c r="F6413" s="523">
        <f>'[11]Depr Exp'!F6413</f>
        <v>748902.69</v>
      </c>
      <c r="G6413" s="305">
        <f>'[11]Depr Exp'!G6413</f>
        <v>6.6699999999999995E-2</v>
      </c>
      <c r="H6413" s="524">
        <f>'[11]Depr Exp'!H6413</f>
        <v>4162.6499999999996</v>
      </c>
      <c r="I6413" s="523">
        <f>'[11]Depr Exp'!I6413</f>
        <v>748902.69</v>
      </c>
      <c r="J6413" s="305">
        <f>'[11]Depr Exp'!J6413</f>
        <v>6.6699999999999995E-2</v>
      </c>
      <c r="K6413" s="373">
        <f>'[11]Depr Exp'!K6413</f>
        <v>4162.650785249999</v>
      </c>
      <c r="L6413" s="524">
        <f>'[11]Depr Exp'!L6413</f>
        <v>0</v>
      </c>
      <c r="M6413" s="144"/>
      <c r="N6413" s="144"/>
    </row>
    <row r="6414" spans="1:14" ht="15.75" thickBot="1">
      <c r="A6414" s="159" t="str">
        <f>'[11]Depr Exp'!A6414</f>
        <v>E3970 GEN Comm Equip, Snoqualmie 1 Total</v>
      </c>
      <c r="B6414" s="144">
        <f>'[11]Depr Exp'!B6414</f>
        <v>0</v>
      </c>
      <c r="C6414" s="502" t="str">
        <f>'[11]Depr Exp'!C6414</f>
        <v>EGEN</v>
      </c>
      <c r="D6414" s="144"/>
      <c r="E6414" s="281" t="str">
        <f>'[11]Depr Exp'!E6414</f>
        <v>Total</v>
      </c>
      <c r="F6414" s="141">
        <f>'[11]Depr Exp'!F6414</f>
        <v>0</v>
      </c>
      <c r="G6414" s="252">
        <f>'[11]Depr Exp'!G6414</f>
        <v>0</v>
      </c>
      <c r="H6414" s="286">
        <f>'[11]Depr Exp'!H6414</f>
        <v>49951.80000000001</v>
      </c>
      <c r="I6414" s="141">
        <f>'[11]Depr Exp'!I6414</f>
        <v>0</v>
      </c>
      <c r="J6414" s="252">
        <f>'[11]Depr Exp'!J6414</f>
        <v>0</v>
      </c>
      <c r="K6414" s="286">
        <f>'[11]Depr Exp'!K6414</f>
        <v>49951.809422999992</v>
      </c>
      <c r="L6414" s="286">
        <f>'[11]Depr Exp'!L6414</f>
        <v>0.01</v>
      </c>
      <c r="M6414" s="144"/>
      <c r="N6414" s="144"/>
    </row>
    <row r="6415" spans="1:14" ht="13.5" thickTop="1">
      <c r="A6415" s="144" t="str">
        <f>'[11]Depr Exp'!A6415</f>
        <v>E3970 GEN CommEq, 3rd AC new</v>
      </c>
      <c r="B6415" s="144" t="str">
        <f>'[11]Depr Exp'!B6415</f>
        <v>E3970 GEN CommEq, 3rd AC new-1</v>
      </c>
      <c r="C6415" s="144" t="str">
        <f>'[11]Depr Exp'!C6415</f>
        <v>403E</v>
      </c>
      <c r="D6415" s="144"/>
      <c r="E6415" s="282">
        <f>'[11]Depr Exp'!E6415</f>
        <v>43131</v>
      </c>
      <c r="F6415" s="523">
        <f>'[11]Depr Exp'!F6415</f>
        <v>85202.98</v>
      </c>
      <c r="G6415" s="305">
        <f>'[11]Depr Exp'!G6415</f>
        <v>6.6699999999999995E-2</v>
      </c>
      <c r="H6415" s="524">
        <f>'[11]Depr Exp'!H6415</f>
        <v>473.59</v>
      </c>
      <c r="I6415" s="523">
        <f>'[11]Depr Exp'!I6415</f>
        <v>85202.98</v>
      </c>
      <c r="J6415" s="305">
        <f>'[11]Depr Exp'!J6415</f>
        <v>6.6699999999999995E-2</v>
      </c>
      <c r="K6415" s="373">
        <f>'[11]Depr Exp'!K6415</f>
        <v>473.58656383333329</v>
      </c>
      <c r="L6415" s="524">
        <f>'[11]Depr Exp'!L6415</f>
        <v>0</v>
      </c>
      <c r="M6415" s="144"/>
      <c r="N6415" s="144"/>
    </row>
    <row r="6416" spans="1:14">
      <c r="A6416" s="144" t="str">
        <f>'[11]Depr Exp'!A6416</f>
        <v>E3970 GEN CommEq, 3rd AC new</v>
      </c>
      <c r="B6416" s="144" t="str">
        <f>'[11]Depr Exp'!B6416</f>
        <v>E3970 GEN CommEq, 3rd AC new-2</v>
      </c>
      <c r="C6416" s="144" t="str">
        <f>'[11]Depr Exp'!C6416</f>
        <v>403E</v>
      </c>
      <c r="D6416" s="144"/>
      <c r="E6416" s="282">
        <f>'[11]Depr Exp'!E6416</f>
        <v>43159</v>
      </c>
      <c r="F6416" s="523">
        <f>'[11]Depr Exp'!F6416</f>
        <v>85202.98</v>
      </c>
      <c r="G6416" s="305">
        <f>'[11]Depr Exp'!G6416</f>
        <v>6.6699999999999995E-2</v>
      </c>
      <c r="H6416" s="524">
        <f>'[11]Depr Exp'!H6416</f>
        <v>473.59</v>
      </c>
      <c r="I6416" s="523">
        <f>'[11]Depr Exp'!I6416</f>
        <v>85202.98</v>
      </c>
      <c r="J6416" s="305">
        <f>'[11]Depr Exp'!J6416</f>
        <v>6.6699999999999995E-2</v>
      </c>
      <c r="K6416" s="373">
        <f>'[11]Depr Exp'!K6416</f>
        <v>473.58656383333329</v>
      </c>
      <c r="L6416" s="524">
        <f>'[11]Depr Exp'!L6416</f>
        <v>0</v>
      </c>
      <c r="M6416" s="144"/>
      <c r="N6416" s="144"/>
    </row>
    <row r="6417" spans="1:14">
      <c r="A6417" s="144" t="str">
        <f>'[11]Depr Exp'!A6417</f>
        <v>E3970 GEN CommEq, 3rd AC new</v>
      </c>
      <c r="B6417" s="144" t="str">
        <f>'[11]Depr Exp'!B6417</f>
        <v>E3970 GEN CommEq, 3rd AC new-3</v>
      </c>
      <c r="C6417" s="144" t="str">
        <f>'[11]Depr Exp'!C6417</f>
        <v>403E</v>
      </c>
      <c r="D6417" s="144"/>
      <c r="E6417" s="282">
        <f>'[11]Depr Exp'!E6417</f>
        <v>43190</v>
      </c>
      <c r="F6417" s="523">
        <f>'[11]Depr Exp'!F6417</f>
        <v>85202.98</v>
      </c>
      <c r="G6417" s="305">
        <f>'[11]Depr Exp'!G6417</f>
        <v>6.6699999999999995E-2</v>
      </c>
      <c r="H6417" s="524">
        <f>'[11]Depr Exp'!H6417</f>
        <v>473.59</v>
      </c>
      <c r="I6417" s="523">
        <f>'[11]Depr Exp'!I6417</f>
        <v>85202.98</v>
      </c>
      <c r="J6417" s="305">
        <f>'[11]Depr Exp'!J6417</f>
        <v>6.6699999999999995E-2</v>
      </c>
      <c r="K6417" s="373">
        <f>'[11]Depr Exp'!K6417</f>
        <v>473.58656383333329</v>
      </c>
      <c r="L6417" s="524">
        <f>'[11]Depr Exp'!L6417</f>
        <v>0</v>
      </c>
      <c r="M6417" s="144"/>
      <c r="N6417" s="144"/>
    </row>
    <row r="6418" spans="1:14">
      <c r="A6418" s="144" t="str">
        <f>'[11]Depr Exp'!A6418</f>
        <v>E3970 GEN CommEq, 3rd AC new</v>
      </c>
      <c r="B6418" s="144" t="str">
        <f>'[11]Depr Exp'!B6418</f>
        <v>E3970 GEN CommEq, 3rd AC new-4</v>
      </c>
      <c r="C6418" s="144" t="str">
        <f>'[11]Depr Exp'!C6418</f>
        <v>403E</v>
      </c>
      <c r="D6418" s="144"/>
      <c r="E6418" s="282">
        <f>'[11]Depr Exp'!E6418</f>
        <v>43220</v>
      </c>
      <c r="F6418" s="523">
        <f>'[11]Depr Exp'!F6418</f>
        <v>85202.98</v>
      </c>
      <c r="G6418" s="305">
        <f>'[11]Depr Exp'!G6418</f>
        <v>6.6699999999999995E-2</v>
      </c>
      <c r="H6418" s="524">
        <f>'[11]Depr Exp'!H6418</f>
        <v>473.59</v>
      </c>
      <c r="I6418" s="523">
        <f>'[11]Depr Exp'!I6418</f>
        <v>85202.98</v>
      </c>
      <c r="J6418" s="305">
        <f>'[11]Depr Exp'!J6418</f>
        <v>6.6699999999999995E-2</v>
      </c>
      <c r="K6418" s="373">
        <f>'[11]Depr Exp'!K6418</f>
        <v>473.58656383333329</v>
      </c>
      <c r="L6418" s="524">
        <f>'[11]Depr Exp'!L6418</f>
        <v>0</v>
      </c>
      <c r="M6418" s="144"/>
      <c r="N6418" s="144"/>
    </row>
    <row r="6419" spans="1:14">
      <c r="A6419" s="144" t="str">
        <f>'[11]Depr Exp'!A6419</f>
        <v>E3970 GEN CommEq, 3rd AC new</v>
      </c>
      <c r="B6419" s="144" t="str">
        <f>'[11]Depr Exp'!B6419</f>
        <v>E3970 GEN CommEq, 3rd AC new-5</v>
      </c>
      <c r="C6419" s="144" t="str">
        <f>'[11]Depr Exp'!C6419</f>
        <v>403E</v>
      </c>
      <c r="D6419" s="144"/>
      <c r="E6419" s="282">
        <f>'[11]Depr Exp'!E6419</f>
        <v>43251</v>
      </c>
      <c r="F6419" s="523">
        <f>'[11]Depr Exp'!F6419</f>
        <v>85202.98</v>
      </c>
      <c r="G6419" s="305">
        <f>'[11]Depr Exp'!G6419</f>
        <v>6.6699999999999995E-2</v>
      </c>
      <c r="H6419" s="524">
        <f>'[11]Depr Exp'!H6419</f>
        <v>473.59</v>
      </c>
      <c r="I6419" s="523">
        <f>'[11]Depr Exp'!I6419</f>
        <v>85202.98</v>
      </c>
      <c r="J6419" s="305">
        <f>'[11]Depr Exp'!J6419</f>
        <v>6.6699999999999995E-2</v>
      </c>
      <c r="K6419" s="373">
        <f>'[11]Depr Exp'!K6419</f>
        <v>473.58656383333329</v>
      </c>
      <c r="L6419" s="524">
        <f>'[11]Depr Exp'!L6419</f>
        <v>0</v>
      </c>
      <c r="M6419" s="144"/>
      <c r="N6419" s="144"/>
    </row>
    <row r="6420" spans="1:14">
      <c r="A6420" s="144" t="str">
        <f>'[11]Depr Exp'!A6420</f>
        <v>E3970 GEN CommEq, 3rd AC new</v>
      </c>
      <c r="B6420" s="144" t="str">
        <f>'[11]Depr Exp'!B6420</f>
        <v>E3970 GEN CommEq, 3rd AC new-6</v>
      </c>
      <c r="C6420" s="144" t="str">
        <f>'[11]Depr Exp'!C6420</f>
        <v>403E</v>
      </c>
      <c r="D6420" s="144"/>
      <c r="E6420" s="282">
        <f>'[11]Depr Exp'!E6420</f>
        <v>43281</v>
      </c>
      <c r="F6420" s="523">
        <f>'[11]Depr Exp'!F6420</f>
        <v>85202.98</v>
      </c>
      <c r="G6420" s="305">
        <f>'[11]Depr Exp'!G6420</f>
        <v>6.6699999999999995E-2</v>
      </c>
      <c r="H6420" s="524">
        <f>'[11]Depr Exp'!H6420</f>
        <v>473.59</v>
      </c>
      <c r="I6420" s="523">
        <f>'[11]Depr Exp'!I6420</f>
        <v>85202.98</v>
      </c>
      <c r="J6420" s="305">
        <f>'[11]Depr Exp'!J6420</f>
        <v>6.6699999999999995E-2</v>
      </c>
      <c r="K6420" s="373">
        <f>'[11]Depr Exp'!K6420</f>
        <v>473.58656383333329</v>
      </c>
      <c r="L6420" s="524">
        <f>'[11]Depr Exp'!L6420</f>
        <v>0</v>
      </c>
      <c r="M6420" s="144"/>
      <c r="N6420" s="144"/>
    </row>
    <row r="6421" spans="1:14">
      <c r="A6421" s="144" t="str">
        <f>'[11]Depr Exp'!A6421</f>
        <v>E3970 GEN CommEq, 3rd AC new</v>
      </c>
      <c r="B6421" s="144" t="str">
        <f>'[11]Depr Exp'!B6421</f>
        <v>E3970 GEN CommEq, 3rd AC new-7</v>
      </c>
      <c r="C6421" s="144" t="str">
        <f>'[11]Depr Exp'!C6421</f>
        <v>403E</v>
      </c>
      <c r="D6421" s="144"/>
      <c r="E6421" s="282">
        <f>'[11]Depr Exp'!E6421</f>
        <v>43312</v>
      </c>
      <c r="F6421" s="523">
        <f>'[11]Depr Exp'!F6421</f>
        <v>85202.98</v>
      </c>
      <c r="G6421" s="305">
        <f>'[11]Depr Exp'!G6421</f>
        <v>6.6699999999999995E-2</v>
      </c>
      <c r="H6421" s="524">
        <f>'[11]Depr Exp'!H6421</f>
        <v>473.59</v>
      </c>
      <c r="I6421" s="523">
        <f>'[11]Depr Exp'!I6421</f>
        <v>85202.98</v>
      </c>
      <c r="J6421" s="305">
        <f>'[11]Depr Exp'!J6421</f>
        <v>6.6699999999999995E-2</v>
      </c>
      <c r="K6421" s="373">
        <f>'[11]Depr Exp'!K6421</f>
        <v>473.58656383333329</v>
      </c>
      <c r="L6421" s="524">
        <f>'[11]Depr Exp'!L6421</f>
        <v>0</v>
      </c>
      <c r="M6421" s="144"/>
      <c r="N6421" s="144"/>
    </row>
    <row r="6422" spans="1:14">
      <c r="A6422" s="144" t="str">
        <f>'[11]Depr Exp'!A6422</f>
        <v>E3970 GEN CommEq, 3rd AC new</v>
      </c>
      <c r="B6422" s="144" t="str">
        <f>'[11]Depr Exp'!B6422</f>
        <v>E3970 GEN CommEq, 3rd AC new-8</v>
      </c>
      <c r="C6422" s="144" t="str">
        <f>'[11]Depr Exp'!C6422</f>
        <v>403E</v>
      </c>
      <c r="D6422" s="144"/>
      <c r="E6422" s="282">
        <f>'[11]Depr Exp'!E6422</f>
        <v>43343</v>
      </c>
      <c r="F6422" s="523">
        <f>'[11]Depr Exp'!F6422</f>
        <v>85202.98</v>
      </c>
      <c r="G6422" s="305">
        <f>'[11]Depr Exp'!G6422</f>
        <v>6.6699999999999995E-2</v>
      </c>
      <c r="H6422" s="524">
        <f>'[11]Depr Exp'!H6422</f>
        <v>473.59</v>
      </c>
      <c r="I6422" s="523">
        <f>'[11]Depr Exp'!I6422</f>
        <v>85202.98</v>
      </c>
      <c r="J6422" s="305">
        <f>'[11]Depr Exp'!J6422</f>
        <v>6.6699999999999995E-2</v>
      </c>
      <c r="K6422" s="373">
        <f>'[11]Depr Exp'!K6422</f>
        <v>473.58656383333329</v>
      </c>
      <c r="L6422" s="524">
        <f>'[11]Depr Exp'!L6422</f>
        <v>0</v>
      </c>
      <c r="M6422" s="144"/>
      <c r="N6422" s="144"/>
    </row>
    <row r="6423" spans="1:14">
      <c r="A6423" s="144" t="str">
        <f>'[11]Depr Exp'!A6423</f>
        <v>E3970 GEN CommEq, 3rd AC new</v>
      </c>
      <c r="B6423" s="144" t="str">
        <f>'[11]Depr Exp'!B6423</f>
        <v>E3970 GEN CommEq, 3rd AC new-9</v>
      </c>
      <c r="C6423" s="144" t="str">
        <f>'[11]Depr Exp'!C6423</f>
        <v>403E</v>
      </c>
      <c r="D6423" s="144"/>
      <c r="E6423" s="282">
        <f>'[11]Depr Exp'!E6423</f>
        <v>43373</v>
      </c>
      <c r="F6423" s="523">
        <f>'[11]Depr Exp'!F6423</f>
        <v>85202.98</v>
      </c>
      <c r="G6423" s="305">
        <f>'[11]Depr Exp'!G6423</f>
        <v>6.6699999999999995E-2</v>
      </c>
      <c r="H6423" s="524">
        <f>'[11]Depr Exp'!H6423</f>
        <v>473.59</v>
      </c>
      <c r="I6423" s="523">
        <f>'[11]Depr Exp'!I6423</f>
        <v>85202.98</v>
      </c>
      <c r="J6423" s="305">
        <f>'[11]Depr Exp'!J6423</f>
        <v>6.6699999999999995E-2</v>
      </c>
      <c r="K6423" s="373">
        <f>'[11]Depr Exp'!K6423</f>
        <v>473.58656383333329</v>
      </c>
      <c r="L6423" s="524">
        <f>'[11]Depr Exp'!L6423</f>
        <v>0</v>
      </c>
      <c r="M6423" s="144"/>
      <c r="N6423" s="144"/>
    </row>
    <row r="6424" spans="1:14">
      <c r="A6424" s="144" t="str">
        <f>'[11]Depr Exp'!A6424</f>
        <v>E3970 GEN CommEq, 3rd AC new</v>
      </c>
      <c r="B6424" s="144" t="str">
        <f>'[11]Depr Exp'!B6424</f>
        <v>E3970 GEN CommEq, 3rd AC new-10</v>
      </c>
      <c r="C6424" s="144" t="str">
        <f>'[11]Depr Exp'!C6424</f>
        <v>403E</v>
      </c>
      <c r="D6424" s="144"/>
      <c r="E6424" s="282">
        <f>'[11]Depr Exp'!E6424</f>
        <v>43404</v>
      </c>
      <c r="F6424" s="523">
        <f>'[11]Depr Exp'!F6424</f>
        <v>85202.98</v>
      </c>
      <c r="G6424" s="305">
        <f>'[11]Depr Exp'!G6424</f>
        <v>6.6699999999999995E-2</v>
      </c>
      <c r="H6424" s="524">
        <f>'[11]Depr Exp'!H6424</f>
        <v>473.59</v>
      </c>
      <c r="I6424" s="523">
        <f>'[11]Depr Exp'!I6424</f>
        <v>85202.98</v>
      </c>
      <c r="J6424" s="305">
        <f>'[11]Depr Exp'!J6424</f>
        <v>6.6699999999999995E-2</v>
      </c>
      <c r="K6424" s="373">
        <f>'[11]Depr Exp'!K6424</f>
        <v>473.58656383333329</v>
      </c>
      <c r="L6424" s="524">
        <f>'[11]Depr Exp'!L6424</f>
        <v>0</v>
      </c>
      <c r="M6424" s="144"/>
      <c r="N6424" s="144"/>
    </row>
    <row r="6425" spans="1:14">
      <c r="A6425" s="144" t="str">
        <f>'[11]Depr Exp'!A6425</f>
        <v>E3970 GEN CommEq, 3rd AC new</v>
      </c>
      <c r="B6425" s="144" t="str">
        <f>'[11]Depr Exp'!B6425</f>
        <v>E3970 GEN CommEq, 3rd AC new-11</v>
      </c>
      <c r="C6425" s="144" t="str">
        <f>'[11]Depr Exp'!C6425</f>
        <v>403E</v>
      </c>
      <c r="D6425" s="144"/>
      <c r="E6425" s="282">
        <f>'[11]Depr Exp'!E6425</f>
        <v>43434</v>
      </c>
      <c r="F6425" s="523">
        <f>'[11]Depr Exp'!F6425</f>
        <v>85202.98</v>
      </c>
      <c r="G6425" s="305">
        <f>'[11]Depr Exp'!G6425</f>
        <v>6.6699999999999995E-2</v>
      </c>
      <c r="H6425" s="524">
        <f>'[11]Depr Exp'!H6425</f>
        <v>473.59</v>
      </c>
      <c r="I6425" s="523">
        <f>'[11]Depr Exp'!I6425</f>
        <v>85202.98</v>
      </c>
      <c r="J6425" s="305">
        <f>'[11]Depr Exp'!J6425</f>
        <v>6.6699999999999995E-2</v>
      </c>
      <c r="K6425" s="373">
        <f>'[11]Depr Exp'!K6425</f>
        <v>473.58656383333329</v>
      </c>
      <c r="L6425" s="524">
        <f>'[11]Depr Exp'!L6425</f>
        <v>0</v>
      </c>
      <c r="M6425" s="144"/>
      <c r="N6425" s="144"/>
    </row>
    <row r="6426" spans="1:14">
      <c r="A6426" s="144" t="str">
        <f>'[11]Depr Exp'!A6426</f>
        <v>E3970 GEN CommEq, 3rd AC new</v>
      </c>
      <c r="B6426" s="144" t="str">
        <f>'[11]Depr Exp'!B6426</f>
        <v>E3970 GEN CommEq, 3rd AC new-12</v>
      </c>
      <c r="C6426" s="144" t="str">
        <f>'[11]Depr Exp'!C6426</f>
        <v>403E</v>
      </c>
      <c r="D6426" s="144"/>
      <c r="E6426" s="282">
        <f>'[11]Depr Exp'!E6426</f>
        <v>43465</v>
      </c>
      <c r="F6426" s="523">
        <f>'[11]Depr Exp'!F6426</f>
        <v>85202.98</v>
      </c>
      <c r="G6426" s="305">
        <f>'[11]Depr Exp'!G6426</f>
        <v>6.6699999999999995E-2</v>
      </c>
      <c r="H6426" s="524">
        <f>'[11]Depr Exp'!H6426</f>
        <v>473.59</v>
      </c>
      <c r="I6426" s="523">
        <f>'[11]Depr Exp'!I6426</f>
        <v>85202.98</v>
      </c>
      <c r="J6426" s="305">
        <f>'[11]Depr Exp'!J6426</f>
        <v>6.6699999999999995E-2</v>
      </c>
      <c r="K6426" s="373">
        <f>'[11]Depr Exp'!K6426</f>
        <v>473.58656383333329</v>
      </c>
      <c r="L6426" s="524">
        <f>'[11]Depr Exp'!L6426</f>
        <v>0</v>
      </c>
      <c r="M6426" s="144"/>
      <c r="N6426" s="144"/>
    </row>
    <row r="6427" spans="1:14" ht="15.75" thickBot="1">
      <c r="A6427" s="159" t="str">
        <f>'[11]Depr Exp'!A6427</f>
        <v>E3970 GEN CommEq, 3rd AC new Total</v>
      </c>
      <c r="B6427" s="144">
        <f>'[11]Depr Exp'!B6427</f>
        <v>0</v>
      </c>
      <c r="C6427" s="502" t="str">
        <f>'[11]Depr Exp'!C6427</f>
        <v>EGEN</v>
      </c>
      <c r="D6427" s="144"/>
      <c r="E6427" s="281" t="str">
        <f>'[11]Depr Exp'!E6427</f>
        <v>Total</v>
      </c>
      <c r="F6427" s="141">
        <f>'[11]Depr Exp'!F6427</f>
        <v>0</v>
      </c>
      <c r="G6427" s="252">
        <f>'[11]Depr Exp'!G6427</f>
        <v>0</v>
      </c>
      <c r="H6427" s="286">
        <f>'[11]Depr Exp'!H6427</f>
        <v>5683.0800000000008</v>
      </c>
      <c r="I6427" s="141">
        <f>'[11]Depr Exp'!I6427</f>
        <v>0</v>
      </c>
      <c r="J6427" s="252">
        <f>'[11]Depr Exp'!J6427</f>
        <v>0</v>
      </c>
      <c r="K6427" s="286">
        <f>'[11]Depr Exp'!K6427</f>
        <v>5683.0387660000006</v>
      </c>
      <c r="L6427" s="286">
        <f>'[11]Depr Exp'!L6427</f>
        <v>-0.04</v>
      </c>
      <c r="M6427" s="144"/>
      <c r="N6427" s="144"/>
    </row>
    <row r="6428" spans="1:14" ht="13.5" thickTop="1">
      <c r="A6428" s="264" t="str">
        <f>'[11]Depr Exp'!A6428</f>
        <v>E3970 GEN CommEq, 3rd AC old</v>
      </c>
      <c r="B6428" s="264" t="str">
        <f>'[11]Depr Exp'!B6428</f>
        <v>E3970 GEN CommEq, 3rd AC old-1</v>
      </c>
      <c r="C6428" s="264" t="str">
        <f>'[11]Depr Exp'!C6428</f>
        <v>403E</v>
      </c>
      <c r="D6428" s="264"/>
      <c r="E6428" s="283">
        <f>'[11]Depr Exp'!E6428</f>
        <v>43131</v>
      </c>
      <c r="F6428" s="525">
        <f>'[11]Depr Exp'!F6428</f>
        <v>733688.97</v>
      </c>
      <c r="G6428" s="526" t="str">
        <f>'[11]Depr Exp'!G6428</f>
        <v>End of Life</v>
      </c>
      <c r="H6428" s="527">
        <f>'[11]Depr Exp'!H6428</f>
        <v>12234.73</v>
      </c>
      <c r="I6428" s="525">
        <f>'[11]Depr Exp'!I6428</f>
        <v>0</v>
      </c>
      <c r="J6428" s="526" t="str">
        <f>'[11]Depr Exp'!J6428</f>
        <v>End of Life</v>
      </c>
      <c r="K6428" s="528">
        <f>'[11]Depr Exp'!K6428</f>
        <v>12234.73</v>
      </c>
      <c r="L6428" s="527">
        <f>'[11]Depr Exp'!L6428</f>
        <v>0</v>
      </c>
      <c r="M6428" s="144"/>
      <c r="N6428" s="144"/>
    </row>
    <row r="6429" spans="1:14">
      <c r="A6429" s="264" t="str">
        <f>'[11]Depr Exp'!A6429</f>
        <v>E3970 GEN CommEq, 3rd AC old</v>
      </c>
      <c r="B6429" s="264" t="str">
        <f>'[11]Depr Exp'!B6429</f>
        <v>E3970 GEN CommEq, 3rd AC old-2</v>
      </c>
      <c r="C6429" s="264" t="str">
        <f>'[11]Depr Exp'!C6429</f>
        <v>403E</v>
      </c>
      <c r="D6429" s="264"/>
      <c r="E6429" s="283">
        <f>'[11]Depr Exp'!E6429</f>
        <v>43159</v>
      </c>
      <c r="F6429" s="525">
        <f>'[11]Depr Exp'!F6429</f>
        <v>-12228.15</v>
      </c>
      <c r="G6429" s="526" t="str">
        <f>'[11]Depr Exp'!G6429</f>
        <v>End of Life</v>
      </c>
      <c r="H6429" s="527">
        <f>'[11]Depr Exp'!H6429</f>
        <v>12027.359999999999</v>
      </c>
      <c r="I6429" s="525">
        <f>'[11]Depr Exp'!I6429</f>
        <v>0</v>
      </c>
      <c r="J6429" s="526" t="str">
        <f>'[11]Depr Exp'!J6429</f>
        <v>End of Life</v>
      </c>
      <c r="K6429" s="528">
        <f>'[11]Depr Exp'!K6429</f>
        <v>12027.359999999999</v>
      </c>
      <c r="L6429" s="527">
        <f>'[11]Depr Exp'!L6429</f>
        <v>0</v>
      </c>
      <c r="M6429" s="144"/>
      <c r="N6429" s="144"/>
    </row>
    <row r="6430" spans="1:14">
      <c r="A6430" s="264" t="str">
        <f>'[11]Depr Exp'!A6430</f>
        <v>E3970 GEN CommEq, 3rd AC old</v>
      </c>
      <c r="B6430" s="264" t="str">
        <f>'[11]Depr Exp'!B6430</f>
        <v>E3970 GEN CommEq, 3rd AC old-3</v>
      </c>
      <c r="C6430" s="264" t="str">
        <f>'[11]Depr Exp'!C6430</f>
        <v>403E</v>
      </c>
      <c r="D6430" s="264"/>
      <c r="E6430" s="283">
        <f>'[11]Depr Exp'!E6430</f>
        <v>43190</v>
      </c>
      <c r="F6430" s="525">
        <f>'[11]Depr Exp'!F6430</f>
        <v>709433.35</v>
      </c>
      <c r="G6430" s="526" t="str">
        <f>'[11]Depr Exp'!G6430</f>
        <v>End of Life</v>
      </c>
      <c r="H6430" s="527">
        <f>'[11]Depr Exp'!H6430</f>
        <v>12238.310000000001</v>
      </c>
      <c r="I6430" s="525">
        <f>'[11]Depr Exp'!I6430</f>
        <v>0</v>
      </c>
      <c r="J6430" s="526" t="str">
        <f>'[11]Depr Exp'!J6430</f>
        <v>End of Life</v>
      </c>
      <c r="K6430" s="528">
        <f>'[11]Depr Exp'!K6430</f>
        <v>12238.310000000001</v>
      </c>
      <c r="L6430" s="527">
        <f>'[11]Depr Exp'!L6430</f>
        <v>0</v>
      </c>
      <c r="M6430" s="144"/>
      <c r="N6430" s="144"/>
    </row>
    <row r="6431" spans="1:14">
      <c r="A6431" s="264" t="str">
        <f>'[11]Depr Exp'!A6431</f>
        <v>E3970 GEN CommEq, 3rd AC old</v>
      </c>
      <c r="B6431" s="264" t="str">
        <f>'[11]Depr Exp'!B6431</f>
        <v>E3970 GEN CommEq, 3rd AC old-4</v>
      </c>
      <c r="C6431" s="264" t="str">
        <f>'[11]Depr Exp'!C6431</f>
        <v>403E</v>
      </c>
      <c r="D6431" s="264"/>
      <c r="E6431" s="283">
        <f>'[11]Depr Exp'!E6431</f>
        <v>43220</v>
      </c>
      <c r="F6431" s="525">
        <f>'[11]Depr Exp'!F6431</f>
        <v>697201.74</v>
      </c>
      <c r="G6431" s="526" t="str">
        <f>'[11]Depr Exp'!G6431</f>
        <v>End of Life</v>
      </c>
      <c r="H6431" s="527">
        <f>'[11]Depr Exp'!H6431</f>
        <v>12238.310000000001</v>
      </c>
      <c r="I6431" s="525">
        <f>'[11]Depr Exp'!I6431</f>
        <v>0</v>
      </c>
      <c r="J6431" s="526" t="str">
        <f>'[11]Depr Exp'!J6431</f>
        <v>End of Life</v>
      </c>
      <c r="K6431" s="528">
        <f>'[11]Depr Exp'!K6431</f>
        <v>12238.310000000001</v>
      </c>
      <c r="L6431" s="527">
        <f>'[11]Depr Exp'!L6431</f>
        <v>0</v>
      </c>
      <c r="M6431" s="144"/>
      <c r="N6431" s="144"/>
    </row>
    <row r="6432" spans="1:14">
      <c r="A6432" s="264" t="str">
        <f>'[11]Depr Exp'!A6432</f>
        <v>E3970 GEN CommEq, 3rd AC old</v>
      </c>
      <c r="B6432" s="264" t="str">
        <f>'[11]Depr Exp'!B6432</f>
        <v>E3970 GEN CommEq, 3rd AC old-5</v>
      </c>
      <c r="C6432" s="264" t="str">
        <f>'[11]Depr Exp'!C6432</f>
        <v>403E</v>
      </c>
      <c r="D6432" s="264"/>
      <c r="E6432" s="283">
        <f>'[11]Depr Exp'!E6432</f>
        <v>43251</v>
      </c>
      <c r="F6432" s="525">
        <f>'[11]Depr Exp'!F6432</f>
        <v>684970.13</v>
      </c>
      <c r="G6432" s="526" t="str">
        <f>'[11]Depr Exp'!G6432</f>
        <v>End of Life</v>
      </c>
      <c r="H6432" s="527">
        <f>'[11]Depr Exp'!H6432</f>
        <v>12238.310000000001</v>
      </c>
      <c r="I6432" s="525">
        <f>'[11]Depr Exp'!I6432</f>
        <v>0</v>
      </c>
      <c r="J6432" s="526" t="str">
        <f>'[11]Depr Exp'!J6432</f>
        <v>End of Life</v>
      </c>
      <c r="K6432" s="528">
        <f>'[11]Depr Exp'!K6432</f>
        <v>12238.310000000001</v>
      </c>
      <c r="L6432" s="527">
        <f>'[11]Depr Exp'!L6432</f>
        <v>0</v>
      </c>
      <c r="M6432" s="144"/>
      <c r="N6432" s="144"/>
    </row>
    <row r="6433" spans="1:14">
      <c r="A6433" s="264" t="str">
        <f>'[11]Depr Exp'!A6433</f>
        <v>E3970 GEN CommEq, 3rd AC old</v>
      </c>
      <c r="B6433" s="264" t="str">
        <f>'[11]Depr Exp'!B6433</f>
        <v>E3970 GEN CommEq, 3rd AC old-6</v>
      </c>
      <c r="C6433" s="264" t="str">
        <f>'[11]Depr Exp'!C6433</f>
        <v>403E</v>
      </c>
      <c r="D6433" s="264"/>
      <c r="E6433" s="283">
        <f>'[11]Depr Exp'!E6433</f>
        <v>43281</v>
      </c>
      <c r="F6433" s="525">
        <f>'[11]Depr Exp'!F6433</f>
        <v>672738.52</v>
      </c>
      <c r="G6433" s="526" t="str">
        <f>'[11]Depr Exp'!G6433</f>
        <v>End of Life</v>
      </c>
      <c r="H6433" s="527">
        <f>'[11]Depr Exp'!H6433</f>
        <v>12238.310000000001</v>
      </c>
      <c r="I6433" s="525">
        <f>'[11]Depr Exp'!I6433</f>
        <v>0</v>
      </c>
      <c r="J6433" s="526" t="str">
        <f>'[11]Depr Exp'!J6433</f>
        <v>End of Life</v>
      </c>
      <c r="K6433" s="528">
        <f>'[11]Depr Exp'!K6433</f>
        <v>12238.310000000001</v>
      </c>
      <c r="L6433" s="527">
        <f>'[11]Depr Exp'!L6433</f>
        <v>0</v>
      </c>
      <c r="M6433" s="144"/>
      <c r="N6433" s="144"/>
    </row>
    <row r="6434" spans="1:14">
      <c r="A6434" s="264" t="str">
        <f>'[11]Depr Exp'!A6434</f>
        <v>E3970 GEN CommEq, 3rd AC old</v>
      </c>
      <c r="B6434" s="264" t="str">
        <f>'[11]Depr Exp'!B6434</f>
        <v>E3970 GEN CommEq, 3rd AC old-7</v>
      </c>
      <c r="C6434" s="264" t="str">
        <f>'[11]Depr Exp'!C6434</f>
        <v>403E</v>
      </c>
      <c r="D6434" s="264"/>
      <c r="E6434" s="283">
        <f>'[11]Depr Exp'!E6434</f>
        <v>43312</v>
      </c>
      <c r="F6434" s="525">
        <f>'[11]Depr Exp'!F6434</f>
        <v>660506.91</v>
      </c>
      <c r="G6434" s="526" t="str">
        <f>'[11]Depr Exp'!G6434</f>
        <v>End of Life</v>
      </c>
      <c r="H6434" s="527">
        <f>'[11]Depr Exp'!H6434</f>
        <v>12238.310000000001</v>
      </c>
      <c r="I6434" s="525">
        <f>'[11]Depr Exp'!I6434</f>
        <v>0</v>
      </c>
      <c r="J6434" s="526" t="str">
        <f>'[11]Depr Exp'!J6434</f>
        <v>End of Life</v>
      </c>
      <c r="K6434" s="528">
        <f>'[11]Depr Exp'!K6434</f>
        <v>12238.310000000001</v>
      </c>
      <c r="L6434" s="527">
        <f>'[11]Depr Exp'!L6434</f>
        <v>0</v>
      </c>
      <c r="M6434" s="144"/>
      <c r="N6434" s="144"/>
    </row>
    <row r="6435" spans="1:14">
      <c r="A6435" s="264" t="str">
        <f>'[11]Depr Exp'!A6435</f>
        <v>E3970 GEN CommEq, 3rd AC old</v>
      </c>
      <c r="B6435" s="264" t="str">
        <f>'[11]Depr Exp'!B6435</f>
        <v>E3970 GEN CommEq, 3rd AC old-8</v>
      </c>
      <c r="C6435" s="264" t="str">
        <f>'[11]Depr Exp'!C6435</f>
        <v>403E</v>
      </c>
      <c r="D6435" s="264"/>
      <c r="E6435" s="283">
        <f>'[11]Depr Exp'!E6435</f>
        <v>43343</v>
      </c>
      <c r="F6435" s="525">
        <f>'[11]Depr Exp'!F6435</f>
        <v>648275.30000000005</v>
      </c>
      <c r="G6435" s="526" t="str">
        <f>'[11]Depr Exp'!G6435</f>
        <v>End of Life</v>
      </c>
      <c r="H6435" s="527">
        <f>'[11]Depr Exp'!H6435</f>
        <v>12238.310000000001</v>
      </c>
      <c r="I6435" s="525">
        <f>'[11]Depr Exp'!I6435</f>
        <v>0</v>
      </c>
      <c r="J6435" s="526" t="str">
        <f>'[11]Depr Exp'!J6435</f>
        <v>End of Life</v>
      </c>
      <c r="K6435" s="528">
        <f>'[11]Depr Exp'!K6435</f>
        <v>12238.310000000001</v>
      </c>
      <c r="L6435" s="527">
        <f>'[11]Depr Exp'!L6435</f>
        <v>0</v>
      </c>
      <c r="M6435" s="144"/>
      <c r="N6435" s="144"/>
    </row>
    <row r="6436" spans="1:14">
      <c r="A6436" s="264" t="str">
        <f>'[11]Depr Exp'!A6436</f>
        <v>E3970 GEN CommEq, 3rd AC old</v>
      </c>
      <c r="B6436" s="264" t="str">
        <f>'[11]Depr Exp'!B6436</f>
        <v>E3970 GEN CommEq, 3rd AC old-9</v>
      </c>
      <c r="C6436" s="264" t="str">
        <f>'[11]Depr Exp'!C6436</f>
        <v>403E</v>
      </c>
      <c r="D6436" s="264"/>
      <c r="E6436" s="283">
        <f>'[11]Depr Exp'!E6436</f>
        <v>43373</v>
      </c>
      <c r="F6436" s="525">
        <f>'[11]Depr Exp'!F6436</f>
        <v>636043.68999999994</v>
      </c>
      <c r="G6436" s="526" t="str">
        <f>'[11]Depr Exp'!G6436</f>
        <v>End of Life</v>
      </c>
      <c r="H6436" s="527">
        <f>'[11]Depr Exp'!H6436</f>
        <v>12238.310000000001</v>
      </c>
      <c r="I6436" s="525">
        <f>'[11]Depr Exp'!I6436</f>
        <v>0</v>
      </c>
      <c r="J6436" s="526" t="str">
        <f>'[11]Depr Exp'!J6436</f>
        <v>End of Life</v>
      </c>
      <c r="K6436" s="528">
        <f>'[11]Depr Exp'!K6436</f>
        <v>12238.310000000001</v>
      </c>
      <c r="L6436" s="527">
        <f>'[11]Depr Exp'!L6436</f>
        <v>0</v>
      </c>
      <c r="M6436" s="144"/>
      <c r="N6436" s="144"/>
    </row>
    <row r="6437" spans="1:14">
      <c r="A6437" s="264" t="str">
        <f>'[11]Depr Exp'!A6437</f>
        <v>E3970 GEN CommEq, 3rd AC old</v>
      </c>
      <c r="B6437" s="264" t="str">
        <f>'[11]Depr Exp'!B6437</f>
        <v>E3970 GEN CommEq, 3rd AC old-10</v>
      </c>
      <c r="C6437" s="264" t="str">
        <f>'[11]Depr Exp'!C6437</f>
        <v>403E</v>
      </c>
      <c r="D6437" s="264"/>
      <c r="E6437" s="283">
        <f>'[11]Depr Exp'!E6437</f>
        <v>43404</v>
      </c>
      <c r="F6437" s="525">
        <f>'[11]Depr Exp'!F6437</f>
        <v>623812.07999999996</v>
      </c>
      <c r="G6437" s="526" t="str">
        <f>'[11]Depr Exp'!G6437</f>
        <v>End of Life</v>
      </c>
      <c r="H6437" s="527">
        <f>'[11]Depr Exp'!H6437</f>
        <v>12238.310000000001</v>
      </c>
      <c r="I6437" s="525">
        <f>'[11]Depr Exp'!I6437</f>
        <v>0</v>
      </c>
      <c r="J6437" s="526" t="str">
        <f>'[11]Depr Exp'!J6437</f>
        <v>End of Life</v>
      </c>
      <c r="K6437" s="528">
        <f>'[11]Depr Exp'!K6437</f>
        <v>12238.310000000001</v>
      </c>
      <c r="L6437" s="527">
        <f>'[11]Depr Exp'!L6437</f>
        <v>0</v>
      </c>
      <c r="M6437" s="144"/>
      <c r="N6437" s="144"/>
    </row>
    <row r="6438" spans="1:14">
      <c r="A6438" s="264" t="str">
        <f>'[11]Depr Exp'!A6438</f>
        <v>E3970 GEN CommEq, 3rd AC old</v>
      </c>
      <c r="B6438" s="264" t="str">
        <f>'[11]Depr Exp'!B6438</f>
        <v>E3970 GEN CommEq, 3rd AC old-11</v>
      </c>
      <c r="C6438" s="264" t="str">
        <f>'[11]Depr Exp'!C6438</f>
        <v>403E</v>
      </c>
      <c r="D6438" s="264"/>
      <c r="E6438" s="283">
        <f>'[11]Depr Exp'!E6438</f>
        <v>43434</v>
      </c>
      <c r="F6438" s="525">
        <f>'[11]Depr Exp'!F6438</f>
        <v>611580.47</v>
      </c>
      <c r="G6438" s="526" t="str">
        <f>'[11]Depr Exp'!G6438</f>
        <v>End of Life</v>
      </c>
      <c r="H6438" s="527">
        <f>'[11]Depr Exp'!H6438</f>
        <v>12238.310000000001</v>
      </c>
      <c r="I6438" s="525">
        <f>'[11]Depr Exp'!I6438</f>
        <v>0</v>
      </c>
      <c r="J6438" s="526" t="str">
        <f>'[11]Depr Exp'!J6438</f>
        <v>End of Life</v>
      </c>
      <c r="K6438" s="528">
        <f>'[11]Depr Exp'!K6438</f>
        <v>12238.310000000001</v>
      </c>
      <c r="L6438" s="527">
        <f>'[11]Depr Exp'!L6438</f>
        <v>0</v>
      </c>
      <c r="M6438" s="144"/>
      <c r="N6438" s="144"/>
    </row>
    <row r="6439" spans="1:14">
      <c r="A6439" s="264" t="str">
        <f>'[11]Depr Exp'!A6439</f>
        <v>E3970 GEN CommEq, 3rd AC old</v>
      </c>
      <c r="B6439" s="264" t="str">
        <f>'[11]Depr Exp'!B6439</f>
        <v>E3970 GEN CommEq, 3rd AC old-12</v>
      </c>
      <c r="C6439" s="264" t="str">
        <f>'[11]Depr Exp'!C6439</f>
        <v>403E</v>
      </c>
      <c r="D6439" s="264"/>
      <c r="E6439" s="283">
        <f>'[11]Depr Exp'!E6439</f>
        <v>43465</v>
      </c>
      <c r="F6439" s="525">
        <f>'[11]Depr Exp'!F6439</f>
        <v>599348.86</v>
      </c>
      <c r="G6439" s="526" t="str">
        <f>'[11]Depr Exp'!G6439</f>
        <v>End of Life</v>
      </c>
      <c r="H6439" s="527">
        <f>'[11]Depr Exp'!H6439</f>
        <v>12238.310000000001</v>
      </c>
      <c r="I6439" s="525">
        <f>'[11]Depr Exp'!I6439</f>
        <v>0</v>
      </c>
      <c r="J6439" s="526" t="str">
        <f>'[11]Depr Exp'!J6439</f>
        <v>End of Life</v>
      </c>
      <c r="K6439" s="528">
        <f>'[11]Depr Exp'!K6439</f>
        <v>12238.310000000001</v>
      </c>
      <c r="L6439" s="527">
        <f>'[11]Depr Exp'!L6439</f>
        <v>0</v>
      </c>
      <c r="M6439" s="144"/>
      <c r="N6439" s="144"/>
    </row>
    <row r="6440" spans="1:14" ht="15.75" thickBot="1">
      <c r="A6440" s="280" t="str">
        <f>'[11]Depr Exp'!A6440</f>
        <v>E3970 GEN CommEq, 3rd AC old Total</v>
      </c>
      <c r="B6440" s="143">
        <f>'[11]Depr Exp'!B6440</f>
        <v>0</v>
      </c>
      <c r="C6440" s="142" t="str">
        <f>'[11]Depr Exp'!C6440</f>
        <v>EGEN</v>
      </c>
      <c r="D6440" s="143"/>
      <c r="E6440" s="281" t="str">
        <f>'[11]Depr Exp'!E6440</f>
        <v>Total</v>
      </c>
      <c r="F6440" s="124">
        <f>'[11]Depr Exp'!F6440</f>
        <v>0</v>
      </c>
      <c r="G6440" s="143">
        <f>'[11]Depr Exp'!G6440</f>
        <v>0</v>
      </c>
      <c r="H6440" s="286">
        <f>'[11]Depr Exp'!H6440</f>
        <v>146645.18999999997</v>
      </c>
      <c r="I6440" s="124">
        <f>'[11]Depr Exp'!I6440</f>
        <v>0</v>
      </c>
      <c r="J6440" s="143">
        <f>'[11]Depr Exp'!J6440</f>
        <v>0</v>
      </c>
      <c r="K6440" s="286">
        <f>'[11]Depr Exp'!K6440</f>
        <v>146645.18999999997</v>
      </c>
      <c r="L6440" s="286">
        <f>'[11]Depr Exp'!L6440</f>
        <v>0</v>
      </c>
      <c r="M6440" s="144"/>
      <c r="N6440" s="144"/>
    </row>
    <row r="6441" spans="1:14" ht="13.5" thickTop="1">
      <c r="A6441" s="264" t="str">
        <f>'[11]Depr Exp'!A6441</f>
        <v>E3970 GEN CommEq, Colstrip 1-2 old</v>
      </c>
      <c r="B6441" s="264" t="str">
        <f>'[11]Depr Exp'!B6441</f>
        <v>E3970 GEN CommEq, Colstrip 1-2 old-1</v>
      </c>
      <c r="C6441" s="264" t="str">
        <f>'[11]Depr Exp'!C6441</f>
        <v>403E</v>
      </c>
      <c r="D6441" s="264"/>
      <c r="E6441" s="283">
        <f>'[11]Depr Exp'!E6441</f>
        <v>43131</v>
      </c>
      <c r="F6441" s="525">
        <f>'[11]Depr Exp'!F6441</f>
        <v>2584.5100000000002</v>
      </c>
      <c r="G6441" s="526" t="str">
        <f>'[11]Depr Exp'!G6441</f>
        <v>End of Life</v>
      </c>
      <c r="H6441" s="527">
        <f>'[11]Depr Exp'!H6441</f>
        <v>43.269999999999996</v>
      </c>
      <c r="I6441" s="525">
        <f>'[11]Depr Exp'!I6441</f>
        <v>0</v>
      </c>
      <c r="J6441" s="526" t="str">
        <f>'[11]Depr Exp'!J6441</f>
        <v>End of Life</v>
      </c>
      <c r="K6441" s="528">
        <f>'[11]Depr Exp'!K6441</f>
        <v>43.269999999999996</v>
      </c>
      <c r="L6441" s="527">
        <f>'[11]Depr Exp'!L6441</f>
        <v>0</v>
      </c>
      <c r="M6441" s="144"/>
      <c r="N6441" s="144"/>
    </row>
    <row r="6442" spans="1:14">
      <c r="A6442" s="264" t="str">
        <f>'[11]Depr Exp'!A6442</f>
        <v>E3970 GEN CommEq, Colstrip 1-2 old</v>
      </c>
      <c r="B6442" s="264" t="str">
        <f>'[11]Depr Exp'!B6442</f>
        <v>E3970 GEN CommEq, Colstrip 1-2 old-2</v>
      </c>
      <c r="C6442" s="264" t="str">
        <f>'[11]Depr Exp'!C6442</f>
        <v>403E</v>
      </c>
      <c r="D6442" s="264"/>
      <c r="E6442" s="283">
        <f>'[11]Depr Exp'!E6442</f>
        <v>43159</v>
      </c>
      <c r="F6442" s="525">
        <f>'[11]Depr Exp'!F6442</f>
        <v>2541.4299999999998</v>
      </c>
      <c r="G6442" s="526" t="str">
        <f>'[11]Depr Exp'!G6442</f>
        <v>End of Life</v>
      </c>
      <c r="H6442" s="527">
        <f>'[11]Depr Exp'!H6442</f>
        <v>43.269999999999996</v>
      </c>
      <c r="I6442" s="525">
        <f>'[11]Depr Exp'!I6442</f>
        <v>0</v>
      </c>
      <c r="J6442" s="526" t="str">
        <f>'[11]Depr Exp'!J6442</f>
        <v>End of Life</v>
      </c>
      <c r="K6442" s="528">
        <f>'[11]Depr Exp'!K6442</f>
        <v>43.269999999999996</v>
      </c>
      <c r="L6442" s="527">
        <f>'[11]Depr Exp'!L6442</f>
        <v>0</v>
      </c>
      <c r="M6442" s="144"/>
      <c r="N6442" s="144"/>
    </row>
    <row r="6443" spans="1:14">
      <c r="A6443" s="264" t="str">
        <f>'[11]Depr Exp'!A6443</f>
        <v>E3970 GEN CommEq, Colstrip 1-2 old</v>
      </c>
      <c r="B6443" s="264" t="str">
        <f>'[11]Depr Exp'!B6443</f>
        <v>E3970 GEN CommEq, Colstrip 1-2 old-3</v>
      </c>
      <c r="C6443" s="264" t="str">
        <f>'[11]Depr Exp'!C6443</f>
        <v>403E</v>
      </c>
      <c r="D6443" s="264"/>
      <c r="E6443" s="283">
        <f>'[11]Depr Exp'!E6443</f>
        <v>43190</v>
      </c>
      <c r="F6443" s="525">
        <f>'[11]Depr Exp'!F6443</f>
        <v>2498.35</v>
      </c>
      <c r="G6443" s="526" t="str">
        <f>'[11]Depr Exp'!G6443</f>
        <v>End of Life</v>
      </c>
      <c r="H6443" s="527">
        <f>'[11]Depr Exp'!H6443</f>
        <v>43.269999999999996</v>
      </c>
      <c r="I6443" s="525">
        <f>'[11]Depr Exp'!I6443</f>
        <v>0</v>
      </c>
      <c r="J6443" s="526" t="str">
        <f>'[11]Depr Exp'!J6443</f>
        <v>End of Life</v>
      </c>
      <c r="K6443" s="528">
        <f>'[11]Depr Exp'!K6443</f>
        <v>43.269999999999996</v>
      </c>
      <c r="L6443" s="527">
        <f>'[11]Depr Exp'!L6443</f>
        <v>0</v>
      </c>
      <c r="M6443" s="144"/>
      <c r="N6443" s="144"/>
    </row>
    <row r="6444" spans="1:14">
      <c r="A6444" s="264" t="str">
        <f>'[11]Depr Exp'!A6444</f>
        <v>E3970 GEN CommEq, Colstrip 1-2 old</v>
      </c>
      <c r="B6444" s="264" t="str">
        <f>'[11]Depr Exp'!B6444</f>
        <v>E3970 GEN CommEq, Colstrip 1-2 old-4</v>
      </c>
      <c r="C6444" s="264" t="str">
        <f>'[11]Depr Exp'!C6444</f>
        <v>403E</v>
      </c>
      <c r="D6444" s="264"/>
      <c r="E6444" s="283">
        <f>'[11]Depr Exp'!E6444</f>
        <v>43220</v>
      </c>
      <c r="F6444" s="525">
        <f>'[11]Depr Exp'!F6444</f>
        <v>2455.27</v>
      </c>
      <c r="G6444" s="526" t="str">
        <f>'[11]Depr Exp'!G6444</f>
        <v>End of Life</v>
      </c>
      <c r="H6444" s="527">
        <f>'[11]Depr Exp'!H6444</f>
        <v>43.26</v>
      </c>
      <c r="I6444" s="525">
        <f>'[11]Depr Exp'!I6444</f>
        <v>0</v>
      </c>
      <c r="J6444" s="526" t="str">
        <f>'[11]Depr Exp'!J6444</f>
        <v>End of Life</v>
      </c>
      <c r="K6444" s="528">
        <f>'[11]Depr Exp'!K6444</f>
        <v>43.26</v>
      </c>
      <c r="L6444" s="527">
        <f>'[11]Depr Exp'!L6444</f>
        <v>0</v>
      </c>
      <c r="M6444" s="144"/>
      <c r="N6444" s="144"/>
    </row>
    <row r="6445" spans="1:14">
      <c r="A6445" s="264" t="str">
        <f>'[11]Depr Exp'!A6445</f>
        <v>E3970 GEN CommEq, Colstrip 1-2 old</v>
      </c>
      <c r="B6445" s="264" t="str">
        <f>'[11]Depr Exp'!B6445</f>
        <v>E3970 GEN CommEq, Colstrip 1-2 old-5</v>
      </c>
      <c r="C6445" s="264" t="str">
        <f>'[11]Depr Exp'!C6445</f>
        <v>403E</v>
      </c>
      <c r="D6445" s="264"/>
      <c r="E6445" s="283">
        <f>'[11]Depr Exp'!E6445</f>
        <v>43251</v>
      </c>
      <c r="F6445" s="525">
        <f>'[11]Depr Exp'!F6445</f>
        <v>2412.1999999999998</v>
      </c>
      <c r="G6445" s="526" t="str">
        <f>'[11]Depr Exp'!G6445</f>
        <v>End of Life</v>
      </c>
      <c r="H6445" s="527">
        <f>'[11]Depr Exp'!H6445</f>
        <v>43.269999999999996</v>
      </c>
      <c r="I6445" s="525">
        <f>'[11]Depr Exp'!I6445</f>
        <v>0</v>
      </c>
      <c r="J6445" s="526" t="str">
        <f>'[11]Depr Exp'!J6445</f>
        <v>End of Life</v>
      </c>
      <c r="K6445" s="528">
        <f>'[11]Depr Exp'!K6445</f>
        <v>43.269999999999996</v>
      </c>
      <c r="L6445" s="527">
        <f>'[11]Depr Exp'!L6445</f>
        <v>0</v>
      </c>
      <c r="M6445" s="144"/>
      <c r="N6445" s="144"/>
    </row>
    <row r="6446" spans="1:14">
      <c r="A6446" s="264" t="str">
        <f>'[11]Depr Exp'!A6446</f>
        <v>E3970 GEN CommEq, Colstrip 1-2 old</v>
      </c>
      <c r="B6446" s="264" t="str">
        <f>'[11]Depr Exp'!B6446</f>
        <v>E3970 GEN CommEq, Colstrip 1-2 old-6</v>
      </c>
      <c r="C6446" s="264" t="str">
        <f>'[11]Depr Exp'!C6446</f>
        <v>403E</v>
      </c>
      <c r="D6446" s="264"/>
      <c r="E6446" s="283">
        <f>'[11]Depr Exp'!E6446</f>
        <v>43281</v>
      </c>
      <c r="F6446" s="525">
        <f>'[11]Depr Exp'!F6446</f>
        <v>2369.12</v>
      </c>
      <c r="G6446" s="526" t="str">
        <f>'[11]Depr Exp'!G6446</f>
        <v>End of Life</v>
      </c>
      <c r="H6446" s="527">
        <f>'[11]Depr Exp'!H6446</f>
        <v>43.26</v>
      </c>
      <c r="I6446" s="525">
        <f>'[11]Depr Exp'!I6446</f>
        <v>0</v>
      </c>
      <c r="J6446" s="526" t="str">
        <f>'[11]Depr Exp'!J6446</f>
        <v>End of Life</v>
      </c>
      <c r="K6446" s="528">
        <f>'[11]Depr Exp'!K6446</f>
        <v>43.26</v>
      </c>
      <c r="L6446" s="527">
        <f>'[11]Depr Exp'!L6446</f>
        <v>0</v>
      </c>
      <c r="M6446" s="144"/>
      <c r="N6446" s="144"/>
    </row>
    <row r="6447" spans="1:14">
      <c r="A6447" s="264" t="str">
        <f>'[11]Depr Exp'!A6447</f>
        <v>E3970 GEN CommEq, Colstrip 1-2 old</v>
      </c>
      <c r="B6447" s="264" t="str">
        <f>'[11]Depr Exp'!B6447</f>
        <v>E3970 GEN CommEq, Colstrip 1-2 old-7</v>
      </c>
      <c r="C6447" s="264" t="str">
        <f>'[11]Depr Exp'!C6447</f>
        <v>403E</v>
      </c>
      <c r="D6447" s="264"/>
      <c r="E6447" s="283">
        <f>'[11]Depr Exp'!E6447</f>
        <v>43312</v>
      </c>
      <c r="F6447" s="525">
        <f>'[11]Depr Exp'!F6447</f>
        <v>2326.0500000000002</v>
      </c>
      <c r="G6447" s="526" t="str">
        <f>'[11]Depr Exp'!G6447</f>
        <v>End of Life</v>
      </c>
      <c r="H6447" s="527">
        <f>'[11]Depr Exp'!H6447</f>
        <v>43.269999999999996</v>
      </c>
      <c r="I6447" s="525">
        <f>'[11]Depr Exp'!I6447</f>
        <v>0</v>
      </c>
      <c r="J6447" s="526" t="str">
        <f>'[11]Depr Exp'!J6447</f>
        <v>End of Life</v>
      </c>
      <c r="K6447" s="528">
        <f>'[11]Depr Exp'!K6447</f>
        <v>43.269999999999996</v>
      </c>
      <c r="L6447" s="527">
        <f>'[11]Depr Exp'!L6447</f>
        <v>0</v>
      </c>
      <c r="M6447" s="144"/>
      <c r="N6447" s="144"/>
    </row>
    <row r="6448" spans="1:14">
      <c r="A6448" s="264" t="str">
        <f>'[11]Depr Exp'!A6448</f>
        <v>E3970 GEN CommEq, Colstrip 1-2 old</v>
      </c>
      <c r="B6448" s="264" t="str">
        <f>'[11]Depr Exp'!B6448</f>
        <v>E3970 GEN CommEq, Colstrip 1-2 old-8</v>
      </c>
      <c r="C6448" s="264" t="str">
        <f>'[11]Depr Exp'!C6448</f>
        <v>403E</v>
      </c>
      <c r="D6448" s="264"/>
      <c r="E6448" s="283">
        <f>'[11]Depr Exp'!E6448</f>
        <v>43343</v>
      </c>
      <c r="F6448" s="525">
        <f>'[11]Depr Exp'!F6448</f>
        <v>2282.9699999999998</v>
      </c>
      <c r="G6448" s="526" t="str">
        <f>'[11]Depr Exp'!G6448</f>
        <v>End of Life</v>
      </c>
      <c r="H6448" s="527">
        <f>'[11]Depr Exp'!H6448</f>
        <v>43.26</v>
      </c>
      <c r="I6448" s="525">
        <f>'[11]Depr Exp'!I6448</f>
        <v>0</v>
      </c>
      <c r="J6448" s="526" t="str">
        <f>'[11]Depr Exp'!J6448</f>
        <v>End of Life</v>
      </c>
      <c r="K6448" s="528">
        <f>'[11]Depr Exp'!K6448</f>
        <v>43.26</v>
      </c>
      <c r="L6448" s="527">
        <f>'[11]Depr Exp'!L6448</f>
        <v>0</v>
      </c>
      <c r="M6448" s="144"/>
      <c r="N6448" s="144"/>
    </row>
    <row r="6449" spans="1:14">
      <c r="A6449" s="264" t="str">
        <f>'[11]Depr Exp'!A6449</f>
        <v>E3970 GEN CommEq, Colstrip 1-2 old</v>
      </c>
      <c r="B6449" s="264" t="str">
        <f>'[11]Depr Exp'!B6449</f>
        <v>E3970 GEN CommEq, Colstrip 1-2 old-9</v>
      </c>
      <c r="C6449" s="264" t="str">
        <f>'[11]Depr Exp'!C6449</f>
        <v>403E</v>
      </c>
      <c r="D6449" s="264"/>
      <c r="E6449" s="283">
        <f>'[11]Depr Exp'!E6449</f>
        <v>43373</v>
      </c>
      <c r="F6449" s="525">
        <f>'[11]Depr Exp'!F6449</f>
        <v>2239.9</v>
      </c>
      <c r="G6449" s="526" t="str">
        <f>'[11]Depr Exp'!G6449</f>
        <v>End of Life</v>
      </c>
      <c r="H6449" s="527">
        <f>'[11]Depr Exp'!H6449</f>
        <v>43.269999999999996</v>
      </c>
      <c r="I6449" s="525">
        <f>'[11]Depr Exp'!I6449</f>
        <v>0</v>
      </c>
      <c r="J6449" s="526" t="str">
        <f>'[11]Depr Exp'!J6449</f>
        <v>End of Life</v>
      </c>
      <c r="K6449" s="528">
        <f>'[11]Depr Exp'!K6449</f>
        <v>43.269999999999996</v>
      </c>
      <c r="L6449" s="527">
        <f>'[11]Depr Exp'!L6449</f>
        <v>0</v>
      </c>
      <c r="M6449" s="144"/>
      <c r="N6449" s="144"/>
    </row>
    <row r="6450" spans="1:14">
      <c r="A6450" s="264" t="str">
        <f>'[11]Depr Exp'!A6450</f>
        <v>E3970 GEN CommEq, Colstrip 1-2 old</v>
      </c>
      <c r="B6450" s="264" t="str">
        <f>'[11]Depr Exp'!B6450</f>
        <v>E3970 GEN CommEq, Colstrip 1-2 old-10</v>
      </c>
      <c r="C6450" s="264" t="str">
        <f>'[11]Depr Exp'!C6450</f>
        <v>403E</v>
      </c>
      <c r="D6450" s="264"/>
      <c r="E6450" s="283">
        <f>'[11]Depr Exp'!E6450</f>
        <v>43404</v>
      </c>
      <c r="F6450" s="525">
        <f>'[11]Depr Exp'!F6450</f>
        <v>2196.8200000000002</v>
      </c>
      <c r="G6450" s="526" t="str">
        <f>'[11]Depr Exp'!G6450</f>
        <v>End of Life</v>
      </c>
      <c r="H6450" s="527">
        <f>'[11]Depr Exp'!H6450</f>
        <v>43.26</v>
      </c>
      <c r="I6450" s="525">
        <f>'[11]Depr Exp'!I6450</f>
        <v>0</v>
      </c>
      <c r="J6450" s="526" t="str">
        <f>'[11]Depr Exp'!J6450</f>
        <v>End of Life</v>
      </c>
      <c r="K6450" s="528">
        <f>'[11]Depr Exp'!K6450</f>
        <v>43.26</v>
      </c>
      <c r="L6450" s="527">
        <f>'[11]Depr Exp'!L6450</f>
        <v>0</v>
      </c>
      <c r="M6450" s="144"/>
      <c r="N6450" s="144"/>
    </row>
    <row r="6451" spans="1:14">
      <c r="A6451" s="264" t="str">
        <f>'[11]Depr Exp'!A6451</f>
        <v>E3970 GEN CommEq, Colstrip 1-2 old</v>
      </c>
      <c r="B6451" s="264" t="str">
        <f>'[11]Depr Exp'!B6451</f>
        <v>E3970 GEN CommEq, Colstrip 1-2 old-11</v>
      </c>
      <c r="C6451" s="264" t="str">
        <f>'[11]Depr Exp'!C6451</f>
        <v>403E</v>
      </c>
      <c r="D6451" s="264"/>
      <c r="E6451" s="283">
        <f>'[11]Depr Exp'!E6451</f>
        <v>43434</v>
      </c>
      <c r="F6451" s="525">
        <f>'[11]Depr Exp'!F6451</f>
        <v>2153.75</v>
      </c>
      <c r="G6451" s="526" t="str">
        <f>'[11]Depr Exp'!G6451</f>
        <v>End of Life</v>
      </c>
      <c r="H6451" s="527">
        <f>'[11]Depr Exp'!H6451</f>
        <v>43.269999999999996</v>
      </c>
      <c r="I6451" s="525">
        <f>'[11]Depr Exp'!I6451</f>
        <v>0</v>
      </c>
      <c r="J6451" s="526" t="str">
        <f>'[11]Depr Exp'!J6451</f>
        <v>End of Life</v>
      </c>
      <c r="K6451" s="528">
        <f>'[11]Depr Exp'!K6451</f>
        <v>43.269999999999996</v>
      </c>
      <c r="L6451" s="527">
        <f>'[11]Depr Exp'!L6451</f>
        <v>0</v>
      </c>
      <c r="M6451" s="144"/>
      <c r="N6451" s="144"/>
    </row>
    <row r="6452" spans="1:14">
      <c r="A6452" s="264" t="str">
        <f>'[11]Depr Exp'!A6452</f>
        <v>E3970 GEN CommEq, Colstrip 1-2 old</v>
      </c>
      <c r="B6452" s="264" t="str">
        <f>'[11]Depr Exp'!B6452</f>
        <v>E3970 GEN CommEq, Colstrip 1-2 old-12</v>
      </c>
      <c r="C6452" s="264" t="str">
        <f>'[11]Depr Exp'!C6452</f>
        <v>403E</v>
      </c>
      <c r="D6452" s="264"/>
      <c r="E6452" s="283">
        <f>'[11]Depr Exp'!E6452</f>
        <v>43465</v>
      </c>
      <c r="F6452" s="525">
        <f>'[11]Depr Exp'!F6452</f>
        <v>2110.67</v>
      </c>
      <c r="G6452" s="526" t="str">
        <f>'[11]Depr Exp'!G6452</f>
        <v>End of Life</v>
      </c>
      <c r="H6452" s="527">
        <f>'[11]Depr Exp'!H6452</f>
        <v>43.26</v>
      </c>
      <c r="I6452" s="525">
        <f>'[11]Depr Exp'!I6452</f>
        <v>0</v>
      </c>
      <c r="J6452" s="526" t="str">
        <f>'[11]Depr Exp'!J6452</f>
        <v>End of Life</v>
      </c>
      <c r="K6452" s="528">
        <f>'[11]Depr Exp'!K6452</f>
        <v>43.26</v>
      </c>
      <c r="L6452" s="527">
        <f>'[11]Depr Exp'!L6452</f>
        <v>0</v>
      </c>
      <c r="M6452" s="144"/>
      <c r="N6452" s="144"/>
    </row>
    <row r="6453" spans="1:14" ht="15.75" thickBot="1">
      <c r="A6453" s="280" t="str">
        <f>'[11]Depr Exp'!A6453</f>
        <v>E3970 GEN CommEq, Colstrip 1-2 old Total</v>
      </c>
      <c r="B6453" s="143">
        <f>'[11]Depr Exp'!B6453</f>
        <v>0</v>
      </c>
      <c r="C6453" s="142" t="str">
        <f>'[11]Depr Exp'!C6453</f>
        <v>EGEN</v>
      </c>
      <c r="D6453" s="143"/>
      <c r="E6453" s="281" t="str">
        <f>'[11]Depr Exp'!E6453</f>
        <v>Total</v>
      </c>
      <c r="F6453" s="124">
        <f>'[11]Depr Exp'!F6453</f>
        <v>0</v>
      </c>
      <c r="G6453" s="143">
        <f>'[11]Depr Exp'!G6453</f>
        <v>0</v>
      </c>
      <c r="H6453" s="287">
        <f>'[11]Depr Exp'!H6453</f>
        <v>519.18999999999994</v>
      </c>
      <c r="I6453" s="124">
        <f>'[11]Depr Exp'!I6453</f>
        <v>0</v>
      </c>
      <c r="J6453" s="143">
        <f>'[11]Depr Exp'!J6453</f>
        <v>0</v>
      </c>
      <c r="K6453" s="286">
        <f>'[11]Depr Exp'!K6453</f>
        <v>519.18999999999994</v>
      </c>
      <c r="L6453" s="286">
        <f>'[11]Depr Exp'!L6453</f>
        <v>0</v>
      </c>
      <c r="M6453" s="144"/>
      <c r="N6453" s="144"/>
    </row>
    <row r="6454" spans="1:14" ht="13.5" thickTop="1">
      <c r="A6454" s="144" t="str">
        <f>'[11]Depr Exp'!A6454</f>
        <v>E3970 GEN CommEq, Colstrip 1-4 new</v>
      </c>
      <c r="B6454" s="144" t="str">
        <f>'[11]Depr Exp'!B6454</f>
        <v>E3970 GEN CommEq, Colstrip 1-4 new-1</v>
      </c>
      <c r="C6454" s="144" t="str">
        <f>'[11]Depr Exp'!C6454</f>
        <v>403E</v>
      </c>
      <c r="D6454" s="144"/>
      <c r="E6454" s="282">
        <f>'[11]Depr Exp'!E6454</f>
        <v>43131</v>
      </c>
      <c r="F6454" s="523">
        <f>'[11]Depr Exp'!F6454</f>
        <v>1411661.86</v>
      </c>
      <c r="G6454" s="305">
        <f>'[11]Depr Exp'!G6454</f>
        <v>6.6699999999999995E-2</v>
      </c>
      <c r="H6454" s="524">
        <f>'[11]Depr Exp'!H6454</f>
        <v>7846.49</v>
      </c>
      <c r="I6454" s="523">
        <f>'[11]Depr Exp'!I6454</f>
        <v>1902286.74</v>
      </c>
      <c r="J6454" s="305">
        <f>'[11]Depr Exp'!J6454</f>
        <v>6.6699999999999995E-2</v>
      </c>
      <c r="K6454" s="373">
        <f>'[11]Depr Exp'!K6454</f>
        <v>10573.5437965</v>
      </c>
      <c r="L6454" s="524">
        <f>'[11]Depr Exp'!L6454</f>
        <v>2727.05</v>
      </c>
      <c r="M6454" s="144"/>
      <c r="N6454" s="144"/>
    </row>
    <row r="6455" spans="1:14">
      <c r="A6455" s="144" t="str">
        <f>'[11]Depr Exp'!A6455</f>
        <v>E3970 GEN CommEq, Colstrip 1-4 new</v>
      </c>
      <c r="B6455" s="144" t="str">
        <f>'[11]Depr Exp'!B6455</f>
        <v>E3970 GEN CommEq, Colstrip 1-4 new-2</v>
      </c>
      <c r="C6455" s="144" t="str">
        <f>'[11]Depr Exp'!C6455</f>
        <v>403E</v>
      </c>
      <c r="D6455" s="144"/>
      <c r="E6455" s="282">
        <f>'[11]Depr Exp'!E6455</f>
        <v>43159</v>
      </c>
      <c r="F6455" s="523">
        <f>'[11]Depr Exp'!F6455</f>
        <v>1411661.86</v>
      </c>
      <c r="G6455" s="305">
        <f>'[11]Depr Exp'!G6455</f>
        <v>6.6699999999999995E-2</v>
      </c>
      <c r="H6455" s="524">
        <f>'[11]Depr Exp'!H6455</f>
        <v>7846.49</v>
      </c>
      <c r="I6455" s="523">
        <f>'[11]Depr Exp'!I6455</f>
        <v>1902286.74</v>
      </c>
      <c r="J6455" s="305">
        <f>'[11]Depr Exp'!J6455</f>
        <v>6.6699999999999995E-2</v>
      </c>
      <c r="K6455" s="373">
        <f>'[11]Depr Exp'!K6455</f>
        <v>10573.5437965</v>
      </c>
      <c r="L6455" s="524">
        <f>'[11]Depr Exp'!L6455</f>
        <v>2727.05</v>
      </c>
      <c r="M6455" s="144"/>
      <c r="N6455" s="144"/>
    </row>
    <row r="6456" spans="1:14">
      <c r="A6456" s="144" t="str">
        <f>'[11]Depr Exp'!A6456</f>
        <v>E3970 GEN CommEq, Colstrip 1-4 new</v>
      </c>
      <c r="B6456" s="144" t="str">
        <f>'[11]Depr Exp'!B6456</f>
        <v>E3970 GEN CommEq, Colstrip 1-4 new-3</v>
      </c>
      <c r="C6456" s="144" t="str">
        <f>'[11]Depr Exp'!C6456</f>
        <v>403E</v>
      </c>
      <c r="D6456" s="144"/>
      <c r="E6456" s="282">
        <f>'[11]Depr Exp'!E6456</f>
        <v>43190</v>
      </c>
      <c r="F6456" s="523">
        <f>'[11]Depr Exp'!F6456</f>
        <v>1411661.86</v>
      </c>
      <c r="G6456" s="305">
        <f>'[11]Depr Exp'!G6456</f>
        <v>6.6699999999999995E-2</v>
      </c>
      <c r="H6456" s="524">
        <f>'[11]Depr Exp'!H6456</f>
        <v>7846.49</v>
      </c>
      <c r="I6456" s="523">
        <f>'[11]Depr Exp'!I6456</f>
        <v>1902286.74</v>
      </c>
      <c r="J6456" s="305">
        <f>'[11]Depr Exp'!J6456</f>
        <v>6.6699999999999995E-2</v>
      </c>
      <c r="K6456" s="373">
        <f>'[11]Depr Exp'!K6456</f>
        <v>10573.5437965</v>
      </c>
      <c r="L6456" s="524">
        <f>'[11]Depr Exp'!L6456</f>
        <v>2727.05</v>
      </c>
      <c r="M6456" s="144"/>
      <c r="N6456" s="144"/>
    </row>
    <row r="6457" spans="1:14">
      <c r="A6457" s="144" t="str">
        <f>'[11]Depr Exp'!A6457</f>
        <v>E3970 GEN CommEq, Colstrip 1-4 new</v>
      </c>
      <c r="B6457" s="144" t="str">
        <f>'[11]Depr Exp'!B6457</f>
        <v>E3970 GEN CommEq, Colstrip 1-4 new-4</v>
      </c>
      <c r="C6457" s="144" t="str">
        <f>'[11]Depr Exp'!C6457</f>
        <v>403E</v>
      </c>
      <c r="D6457" s="144"/>
      <c r="E6457" s="282">
        <f>'[11]Depr Exp'!E6457</f>
        <v>43220</v>
      </c>
      <c r="F6457" s="523">
        <f>'[11]Depr Exp'!F6457</f>
        <v>1411661.86</v>
      </c>
      <c r="G6457" s="305">
        <f>'[11]Depr Exp'!G6457</f>
        <v>6.6699999999999995E-2</v>
      </c>
      <c r="H6457" s="524">
        <f>'[11]Depr Exp'!H6457</f>
        <v>7846.49</v>
      </c>
      <c r="I6457" s="523">
        <f>'[11]Depr Exp'!I6457</f>
        <v>1902286.74</v>
      </c>
      <c r="J6457" s="305">
        <f>'[11]Depr Exp'!J6457</f>
        <v>6.6699999999999995E-2</v>
      </c>
      <c r="K6457" s="373">
        <f>'[11]Depr Exp'!K6457</f>
        <v>10573.5437965</v>
      </c>
      <c r="L6457" s="524">
        <f>'[11]Depr Exp'!L6457</f>
        <v>2727.05</v>
      </c>
      <c r="M6457" s="144"/>
      <c r="N6457" s="144"/>
    </row>
    <row r="6458" spans="1:14">
      <c r="A6458" s="144" t="str">
        <f>'[11]Depr Exp'!A6458</f>
        <v>E3970 GEN CommEq, Colstrip 1-4 new</v>
      </c>
      <c r="B6458" s="144" t="str">
        <f>'[11]Depr Exp'!B6458</f>
        <v>E3970 GEN CommEq, Colstrip 1-4 new-5</v>
      </c>
      <c r="C6458" s="144" t="str">
        <f>'[11]Depr Exp'!C6458</f>
        <v>403E</v>
      </c>
      <c r="D6458" s="144"/>
      <c r="E6458" s="282">
        <f>'[11]Depr Exp'!E6458</f>
        <v>43251</v>
      </c>
      <c r="F6458" s="523">
        <f>'[11]Depr Exp'!F6458</f>
        <v>1411661.86</v>
      </c>
      <c r="G6458" s="305">
        <f>'[11]Depr Exp'!G6458</f>
        <v>6.6699999999999995E-2</v>
      </c>
      <c r="H6458" s="524">
        <f>'[11]Depr Exp'!H6458</f>
        <v>7846.49</v>
      </c>
      <c r="I6458" s="523">
        <f>'[11]Depr Exp'!I6458</f>
        <v>1902286.74</v>
      </c>
      <c r="J6458" s="305">
        <f>'[11]Depr Exp'!J6458</f>
        <v>6.6699999999999995E-2</v>
      </c>
      <c r="K6458" s="373">
        <f>'[11]Depr Exp'!K6458</f>
        <v>10573.5437965</v>
      </c>
      <c r="L6458" s="524">
        <f>'[11]Depr Exp'!L6458</f>
        <v>2727.05</v>
      </c>
      <c r="M6458" s="144"/>
      <c r="N6458" s="144"/>
    </row>
    <row r="6459" spans="1:14">
      <c r="A6459" s="144" t="str">
        <f>'[11]Depr Exp'!A6459</f>
        <v>E3970 GEN CommEq, Colstrip 1-4 new</v>
      </c>
      <c r="B6459" s="144" t="str">
        <f>'[11]Depr Exp'!B6459</f>
        <v>E3970 GEN CommEq, Colstrip 1-4 new-6</v>
      </c>
      <c r="C6459" s="144" t="str">
        <f>'[11]Depr Exp'!C6459</f>
        <v>403E</v>
      </c>
      <c r="D6459" s="144"/>
      <c r="E6459" s="282">
        <f>'[11]Depr Exp'!E6459</f>
        <v>43281</v>
      </c>
      <c r="F6459" s="523">
        <f>'[11]Depr Exp'!F6459</f>
        <v>1411661.86</v>
      </c>
      <c r="G6459" s="305">
        <f>'[11]Depr Exp'!G6459</f>
        <v>6.6699999999999995E-2</v>
      </c>
      <c r="H6459" s="524">
        <f>'[11]Depr Exp'!H6459</f>
        <v>7846.49</v>
      </c>
      <c r="I6459" s="523">
        <f>'[11]Depr Exp'!I6459</f>
        <v>1902286.74</v>
      </c>
      <c r="J6459" s="305">
        <f>'[11]Depr Exp'!J6459</f>
        <v>6.6699999999999995E-2</v>
      </c>
      <c r="K6459" s="373">
        <f>'[11]Depr Exp'!K6459</f>
        <v>10573.5437965</v>
      </c>
      <c r="L6459" s="524">
        <f>'[11]Depr Exp'!L6459</f>
        <v>2727.05</v>
      </c>
      <c r="M6459" s="144"/>
      <c r="N6459" s="144"/>
    </row>
    <row r="6460" spans="1:14">
      <c r="A6460" s="144" t="str">
        <f>'[11]Depr Exp'!A6460</f>
        <v>E3970 GEN CommEq, Colstrip 1-4 new</v>
      </c>
      <c r="B6460" s="144" t="str">
        <f>'[11]Depr Exp'!B6460</f>
        <v>E3970 GEN CommEq, Colstrip 1-4 new-7</v>
      </c>
      <c r="C6460" s="144" t="str">
        <f>'[11]Depr Exp'!C6460</f>
        <v>403E</v>
      </c>
      <c r="D6460" s="144"/>
      <c r="E6460" s="282">
        <f>'[11]Depr Exp'!E6460</f>
        <v>43312</v>
      </c>
      <c r="F6460" s="523">
        <f>'[11]Depr Exp'!F6460</f>
        <v>1902286.74</v>
      </c>
      <c r="G6460" s="305">
        <f>'[11]Depr Exp'!G6460</f>
        <v>6.6699999999999995E-2</v>
      </c>
      <c r="H6460" s="524">
        <f>'[11]Depr Exp'!H6460</f>
        <v>10573.54</v>
      </c>
      <c r="I6460" s="523">
        <f>'[11]Depr Exp'!I6460</f>
        <v>1902286.74</v>
      </c>
      <c r="J6460" s="305">
        <f>'[11]Depr Exp'!J6460</f>
        <v>6.6699999999999995E-2</v>
      </c>
      <c r="K6460" s="373">
        <f>'[11]Depr Exp'!K6460</f>
        <v>10573.5437965</v>
      </c>
      <c r="L6460" s="524">
        <f>'[11]Depr Exp'!L6460</f>
        <v>0</v>
      </c>
      <c r="M6460" s="144"/>
      <c r="N6460" s="144"/>
    </row>
    <row r="6461" spans="1:14">
      <c r="A6461" s="144" t="str">
        <f>'[11]Depr Exp'!A6461</f>
        <v>E3970 GEN CommEq, Colstrip 1-4 new</v>
      </c>
      <c r="B6461" s="144" t="str">
        <f>'[11]Depr Exp'!B6461</f>
        <v>E3970 GEN CommEq, Colstrip 1-4 new-8</v>
      </c>
      <c r="C6461" s="144" t="str">
        <f>'[11]Depr Exp'!C6461</f>
        <v>403E</v>
      </c>
      <c r="D6461" s="144"/>
      <c r="E6461" s="282">
        <f>'[11]Depr Exp'!E6461</f>
        <v>43343</v>
      </c>
      <c r="F6461" s="523">
        <f>'[11]Depr Exp'!F6461</f>
        <v>1902286.74</v>
      </c>
      <c r="G6461" s="305">
        <f>'[11]Depr Exp'!G6461</f>
        <v>6.6699999999999995E-2</v>
      </c>
      <c r="H6461" s="524">
        <f>'[11]Depr Exp'!H6461</f>
        <v>10573.54</v>
      </c>
      <c r="I6461" s="523">
        <f>'[11]Depr Exp'!I6461</f>
        <v>1902286.74</v>
      </c>
      <c r="J6461" s="305">
        <f>'[11]Depr Exp'!J6461</f>
        <v>6.6699999999999995E-2</v>
      </c>
      <c r="K6461" s="373">
        <f>'[11]Depr Exp'!K6461</f>
        <v>10573.5437965</v>
      </c>
      <c r="L6461" s="524">
        <f>'[11]Depr Exp'!L6461</f>
        <v>0</v>
      </c>
      <c r="M6461" s="144"/>
      <c r="N6461" s="144"/>
    </row>
    <row r="6462" spans="1:14">
      <c r="A6462" s="144" t="str">
        <f>'[11]Depr Exp'!A6462</f>
        <v>E3970 GEN CommEq, Colstrip 1-4 new</v>
      </c>
      <c r="B6462" s="144" t="str">
        <f>'[11]Depr Exp'!B6462</f>
        <v>E3970 GEN CommEq, Colstrip 1-4 new-9</v>
      </c>
      <c r="C6462" s="144" t="str">
        <f>'[11]Depr Exp'!C6462</f>
        <v>403E</v>
      </c>
      <c r="D6462" s="144"/>
      <c r="E6462" s="282">
        <f>'[11]Depr Exp'!E6462</f>
        <v>43373</v>
      </c>
      <c r="F6462" s="523">
        <f>'[11]Depr Exp'!F6462</f>
        <v>1902286.74</v>
      </c>
      <c r="G6462" s="305">
        <f>'[11]Depr Exp'!G6462</f>
        <v>6.6699999999999995E-2</v>
      </c>
      <c r="H6462" s="524">
        <f>'[11]Depr Exp'!H6462</f>
        <v>10573.54</v>
      </c>
      <c r="I6462" s="523">
        <f>'[11]Depr Exp'!I6462</f>
        <v>1902286.74</v>
      </c>
      <c r="J6462" s="305">
        <f>'[11]Depr Exp'!J6462</f>
        <v>6.6699999999999995E-2</v>
      </c>
      <c r="K6462" s="373">
        <f>'[11]Depr Exp'!K6462</f>
        <v>10573.5437965</v>
      </c>
      <c r="L6462" s="524">
        <f>'[11]Depr Exp'!L6462</f>
        <v>0</v>
      </c>
      <c r="M6462" s="144"/>
      <c r="N6462" s="144"/>
    </row>
    <row r="6463" spans="1:14">
      <c r="A6463" s="144" t="str">
        <f>'[11]Depr Exp'!A6463</f>
        <v>E3970 GEN CommEq, Colstrip 1-4 new</v>
      </c>
      <c r="B6463" s="144" t="str">
        <f>'[11]Depr Exp'!B6463</f>
        <v>E3970 GEN CommEq, Colstrip 1-4 new-10</v>
      </c>
      <c r="C6463" s="144" t="str">
        <f>'[11]Depr Exp'!C6463</f>
        <v>403E</v>
      </c>
      <c r="D6463" s="144"/>
      <c r="E6463" s="282">
        <f>'[11]Depr Exp'!E6463</f>
        <v>43404</v>
      </c>
      <c r="F6463" s="523">
        <f>'[11]Depr Exp'!F6463</f>
        <v>1902286.74</v>
      </c>
      <c r="G6463" s="305">
        <f>'[11]Depr Exp'!G6463</f>
        <v>6.6699999999999995E-2</v>
      </c>
      <c r="H6463" s="524">
        <f>'[11]Depr Exp'!H6463</f>
        <v>10573.54</v>
      </c>
      <c r="I6463" s="523">
        <f>'[11]Depr Exp'!I6463</f>
        <v>1902286.74</v>
      </c>
      <c r="J6463" s="305">
        <f>'[11]Depr Exp'!J6463</f>
        <v>6.6699999999999995E-2</v>
      </c>
      <c r="K6463" s="373">
        <f>'[11]Depr Exp'!K6463</f>
        <v>10573.5437965</v>
      </c>
      <c r="L6463" s="524">
        <f>'[11]Depr Exp'!L6463</f>
        <v>0</v>
      </c>
      <c r="M6463" s="144"/>
      <c r="N6463" s="144"/>
    </row>
    <row r="6464" spans="1:14">
      <c r="A6464" s="144" t="str">
        <f>'[11]Depr Exp'!A6464</f>
        <v>E3970 GEN CommEq, Colstrip 1-4 new</v>
      </c>
      <c r="B6464" s="144" t="str">
        <f>'[11]Depr Exp'!B6464</f>
        <v>E3970 GEN CommEq, Colstrip 1-4 new-11</v>
      </c>
      <c r="C6464" s="144" t="str">
        <f>'[11]Depr Exp'!C6464</f>
        <v>403E</v>
      </c>
      <c r="D6464" s="144"/>
      <c r="E6464" s="282">
        <f>'[11]Depr Exp'!E6464</f>
        <v>43434</v>
      </c>
      <c r="F6464" s="523">
        <f>'[11]Depr Exp'!F6464</f>
        <v>1902286.74</v>
      </c>
      <c r="G6464" s="305">
        <f>'[11]Depr Exp'!G6464</f>
        <v>6.6699999999999995E-2</v>
      </c>
      <c r="H6464" s="524">
        <f>'[11]Depr Exp'!H6464</f>
        <v>10573.54</v>
      </c>
      <c r="I6464" s="523">
        <f>'[11]Depr Exp'!I6464</f>
        <v>1902286.74</v>
      </c>
      <c r="J6464" s="305">
        <f>'[11]Depr Exp'!J6464</f>
        <v>6.6699999999999995E-2</v>
      </c>
      <c r="K6464" s="373">
        <f>'[11]Depr Exp'!K6464</f>
        <v>10573.5437965</v>
      </c>
      <c r="L6464" s="524">
        <f>'[11]Depr Exp'!L6464</f>
        <v>0</v>
      </c>
      <c r="M6464" s="144"/>
      <c r="N6464" s="144"/>
    </row>
    <row r="6465" spans="1:14">
      <c r="A6465" s="144" t="str">
        <f>'[11]Depr Exp'!A6465</f>
        <v>E3970 GEN CommEq, Colstrip 1-4 new</v>
      </c>
      <c r="B6465" s="144" t="str">
        <f>'[11]Depr Exp'!B6465</f>
        <v>E3970 GEN CommEq, Colstrip 1-4 new-12</v>
      </c>
      <c r="C6465" s="144" t="str">
        <f>'[11]Depr Exp'!C6465</f>
        <v>403E</v>
      </c>
      <c r="D6465" s="144"/>
      <c r="E6465" s="282">
        <f>'[11]Depr Exp'!E6465</f>
        <v>43465</v>
      </c>
      <c r="F6465" s="523">
        <f>'[11]Depr Exp'!F6465</f>
        <v>1902286.74</v>
      </c>
      <c r="G6465" s="305">
        <f>'[11]Depr Exp'!G6465</f>
        <v>6.6699999999999995E-2</v>
      </c>
      <c r="H6465" s="524">
        <f>'[11]Depr Exp'!H6465</f>
        <v>10573.54</v>
      </c>
      <c r="I6465" s="523">
        <f>'[11]Depr Exp'!I6465</f>
        <v>1902286.74</v>
      </c>
      <c r="J6465" s="305">
        <f>'[11]Depr Exp'!J6465</f>
        <v>6.6699999999999995E-2</v>
      </c>
      <c r="K6465" s="373">
        <f>'[11]Depr Exp'!K6465</f>
        <v>10573.5437965</v>
      </c>
      <c r="L6465" s="524">
        <f>'[11]Depr Exp'!L6465</f>
        <v>0</v>
      </c>
      <c r="M6465" s="144"/>
      <c r="N6465" s="144"/>
    </row>
    <row r="6466" spans="1:14" ht="15.75" thickBot="1">
      <c r="A6466" s="159" t="str">
        <f>'[11]Depr Exp'!A6466</f>
        <v>E3970 GEN CommEq, Colstrip 1-4 new Total</v>
      </c>
      <c r="B6466" s="144">
        <f>'[11]Depr Exp'!B6466</f>
        <v>0</v>
      </c>
      <c r="C6466" s="502" t="str">
        <f>'[11]Depr Exp'!C6466</f>
        <v>EGEN</v>
      </c>
      <c r="D6466" s="144"/>
      <c r="E6466" s="281" t="str">
        <f>'[11]Depr Exp'!E6466</f>
        <v>Total</v>
      </c>
      <c r="F6466" s="141">
        <f>'[11]Depr Exp'!F6466</f>
        <v>0</v>
      </c>
      <c r="G6466" s="252">
        <f>'[11]Depr Exp'!G6466</f>
        <v>0</v>
      </c>
      <c r="H6466" s="286">
        <f>'[11]Depr Exp'!H6466</f>
        <v>110520.18000000002</v>
      </c>
      <c r="I6466" s="141">
        <f>'[11]Depr Exp'!I6466</f>
        <v>0</v>
      </c>
      <c r="J6466" s="252">
        <f>'[11]Depr Exp'!J6466</f>
        <v>0</v>
      </c>
      <c r="K6466" s="286">
        <f>'[11]Depr Exp'!K6466</f>
        <v>126882.52555800001</v>
      </c>
      <c r="L6466" s="286">
        <f>'[11]Depr Exp'!L6466</f>
        <v>16362.35</v>
      </c>
      <c r="M6466" s="144"/>
      <c r="N6466" s="144"/>
    </row>
    <row r="6467" spans="1:14" ht="13.5" thickTop="1">
      <c r="A6467" s="529" t="str">
        <f>'[11]Depr Exp'!A6467</f>
        <v>E3970 GEN CommEq, Colstrip 1-4 old</v>
      </c>
      <c r="B6467" s="529" t="str">
        <f>'[11]Depr Exp'!B6467</f>
        <v>E3970 GEN CommEq, Colstrip 1-4 old-1</v>
      </c>
      <c r="C6467" s="529" t="str">
        <f>'[11]Depr Exp'!C6467</f>
        <v>403E</v>
      </c>
      <c r="D6467" s="529"/>
      <c r="E6467" s="530">
        <f>'[11]Depr Exp'!E6467</f>
        <v>43131</v>
      </c>
      <c r="F6467" s="531">
        <f>'[11]Depr Exp'!F6467</f>
        <v>266466.84000000003</v>
      </c>
      <c r="G6467" s="532" t="str">
        <f>'[11]Depr Exp'!G6467</f>
        <v>End of Life</v>
      </c>
      <c r="H6467" s="533">
        <f>'[11]Depr Exp'!H6467</f>
        <v>4445.1799999999994</v>
      </c>
      <c r="I6467" s="531">
        <f>'[11]Depr Exp'!I6467</f>
        <v>0</v>
      </c>
      <c r="J6467" s="532" t="str">
        <f>'[11]Depr Exp'!J6467</f>
        <v>End of Life</v>
      </c>
      <c r="K6467" s="534">
        <f>'[11]Depr Exp'!K6467</f>
        <v>0</v>
      </c>
      <c r="L6467" s="533">
        <f>'[11]Depr Exp'!L6467</f>
        <v>-4445.18</v>
      </c>
      <c r="M6467" s="144"/>
      <c r="N6467" s="144"/>
    </row>
    <row r="6468" spans="1:14">
      <c r="A6468" s="529" t="str">
        <f>'[11]Depr Exp'!A6468</f>
        <v>E3970 GEN CommEq, Colstrip 1-4 old</v>
      </c>
      <c r="B6468" s="529" t="str">
        <f>'[11]Depr Exp'!B6468</f>
        <v>E3970 GEN CommEq, Colstrip 1-4 old-2</v>
      </c>
      <c r="C6468" s="529" t="str">
        <f>'[11]Depr Exp'!C6468</f>
        <v>403E</v>
      </c>
      <c r="D6468" s="529"/>
      <c r="E6468" s="530">
        <f>'[11]Depr Exp'!E6468</f>
        <v>43159</v>
      </c>
      <c r="F6468" s="531">
        <f>'[11]Depr Exp'!F6468</f>
        <v>262025.73</v>
      </c>
      <c r="G6468" s="532" t="str">
        <f>'[11]Depr Exp'!G6468</f>
        <v>End of Life</v>
      </c>
      <c r="H6468" s="533">
        <f>'[11]Depr Exp'!H6468</f>
        <v>4445.1799999999994</v>
      </c>
      <c r="I6468" s="531">
        <f>'[11]Depr Exp'!I6468</f>
        <v>0</v>
      </c>
      <c r="J6468" s="532" t="str">
        <f>'[11]Depr Exp'!J6468</f>
        <v>End of Life</v>
      </c>
      <c r="K6468" s="534">
        <f>'[11]Depr Exp'!K6468</f>
        <v>0</v>
      </c>
      <c r="L6468" s="533">
        <f>'[11]Depr Exp'!L6468</f>
        <v>-4445.18</v>
      </c>
      <c r="M6468" s="144"/>
      <c r="N6468" s="144"/>
    </row>
    <row r="6469" spans="1:14">
      <c r="A6469" s="529" t="str">
        <f>'[11]Depr Exp'!A6469</f>
        <v>E3970 GEN CommEq, Colstrip 1-4 old</v>
      </c>
      <c r="B6469" s="529" t="str">
        <f>'[11]Depr Exp'!B6469</f>
        <v>E3970 GEN CommEq, Colstrip 1-4 old-3</v>
      </c>
      <c r="C6469" s="529" t="str">
        <f>'[11]Depr Exp'!C6469</f>
        <v>403E</v>
      </c>
      <c r="D6469" s="529"/>
      <c r="E6469" s="530">
        <f>'[11]Depr Exp'!E6469</f>
        <v>43190</v>
      </c>
      <c r="F6469" s="531">
        <f>'[11]Depr Exp'!F6469</f>
        <v>257584.62</v>
      </c>
      <c r="G6469" s="532" t="str">
        <f>'[11]Depr Exp'!G6469</f>
        <v>End of Life</v>
      </c>
      <c r="H6469" s="533">
        <f>'[11]Depr Exp'!H6469</f>
        <v>4445.1799999999994</v>
      </c>
      <c r="I6469" s="531">
        <f>'[11]Depr Exp'!I6469</f>
        <v>0</v>
      </c>
      <c r="J6469" s="532" t="str">
        <f>'[11]Depr Exp'!J6469</f>
        <v>End of Life</v>
      </c>
      <c r="K6469" s="534">
        <f>'[11]Depr Exp'!K6469</f>
        <v>0</v>
      </c>
      <c r="L6469" s="533">
        <f>'[11]Depr Exp'!L6469</f>
        <v>-4445.18</v>
      </c>
      <c r="M6469" s="144"/>
      <c r="N6469" s="144"/>
    </row>
    <row r="6470" spans="1:14">
      <c r="A6470" s="529" t="str">
        <f>'[11]Depr Exp'!A6470</f>
        <v>E3970 GEN CommEq, Colstrip 1-4 old</v>
      </c>
      <c r="B6470" s="529" t="str">
        <f>'[11]Depr Exp'!B6470</f>
        <v>E3970 GEN CommEq, Colstrip 1-4 old-4</v>
      </c>
      <c r="C6470" s="529" t="str">
        <f>'[11]Depr Exp'!C6470</f>
        <v>403E</v>
      </c>
      <c r="D6470" s="529"/>
      <c r="E6470" s="530">
        <f>'[11]Depr Exp'!E6470</f>
        <v>43220</v>
      </c>
      <c r="F6470" s="531">
        <f>'[11]Depr Exp'!F6470</f>
        <v>253143.51</v>
      </c>
      <c r="G6470" s="532" t="str">
        <f>'[11]Depr Exp'!G6470</f>
        <v>End of Life</v>
      </c>
      <c r="H6470" s="533">
        <f>'[11]Depr Exp'!H6470</f>
        <v>4445.1799999999994</v>
      </c>
      <c r="I6470" s="531">
        <f>'[11]Depr Exp'!I6470</f>
        <v>0</v>
      </c>
      <c r="J6470" s="532" t="str">
        <f>'[11]Depr Exp'!J6470</f>
        <v>End of Life</v>
      </c>
      <c r="K6470" s="534">
        <f>'[11]Depr Exp'!K6470</f>
        <v>0</v>
      </c>
      <c r="L6470" s="533">
        <f>'[11]Depr Exp'!L6470</f>
        <v>-4445.18</v>
      </c>
      <c r="M6470" s="144"/>
      <c r="N6470" s="144"/>
    </row>
    <row r="6471" spans="1:14">
      <c r="A6471" s="529" t="str">
        <f>'[11]Depr Exp'!A6471</f>
        <v>E3970 GEN CommEq, Colstrip 1-4 old</v>
      </c>
      <c r="B6471" s="529" t="str">
        <f>'[11]Depr Exp'!B6471</f>
        <v>E3970 GEN CommEq, Colstrip 1-4 old-5</v>
      </c>
      <c r="C6471" s="529" t="str">
        <f>'[11]Depr Exp'!C6471</f>
        <v>403E</v>
      </c>
      <c r="D6471" s="529"/>
      <c r="E6471" s="530">
        <f>'[11]Depr Exp'!E6471</f>
        <v>43251</v>
      </c>
      <c r="F6471" s="531">
        <f>'[11]Depr Exp'!F6471</f>
        <v>248702.4</v>
      </c>
      <c r="G6471" s="532" t="str">
        <f>'[11]Depr Exp'!G6471</f>
        <v>End of Life</v>
      </c>
      <c r="H6471" s="533">
        <f>'[11]Depr Exp'!H6471</f>
        <v>4445.1799999999994</v>
      </c>
      <c r="I6471" s="531">
        <f>'[11]Depr Exp'!I6471</f>
        <v>0</v>
      </c>
      <c r="J6471" s="532" t="str">
        <f>'[11]Depr Exp'!J6471</f>
        <v>End of Life</v>
      </c>
      <c r="K6471" s="534">
        <f>'[11]Depr Exp'!K6471</f>
        <v>0</v>
      </c>
      <c r="L6471" s="533">
        <f>'[11]Depr Exp'!L6471</f>
        <v>-4445.18</v>
      </c>
      <c r="M6471" s="144"/>
      <c r="N6471" s="144"/>
    </row>
    <row r="6472" spans="1:14">
      <c r="A6472" s="529" t="str">
        <f>'[11]Depr Exp'!A6472</f>
        <v>E3970 GEN CommEq, Colstrip 1-4 old</v>
      </c>
      <c r="B6472" s="529" t="str">
        <f>'[11]Depr Exp'!B6472</f>
        <v>E3970 GEN CommEq, Colstrip 1-4 old-6</v>
      </c>
      <c r="C6472" s="529" t="str">
        <f>'[11]Depr Exp'!C6472</f>
        <v>403E</v>
      </c>
      <c r="D6472" s="529"/>
      <c r="E6472" s="530">
        <f>'[11]Depr Exp'!E6472</f>
        <v>43281</v>
      </c>
      <c r="F6472" s="531">
        <f>'[11]Depr Exp'!F6472</f>
        <v>244261.29</v>
      </c>
      <c r="G6472" s="532" t="str">
        <f>'[11]Depr Exp'!G6472</f>
        <v>End of Life</v>
      </c>
      <c r="H6472" s="533">
        <f>'[11]Depr Exp'!H6472</f>
        <v>4445.1799999999994</v>
      </c>
      <c r="I6472" s="531">
        <f>'[11]Depr Exp'!I6472</f>
        <v>0</v>
      </c>
      <c r="J6472" s="532" t="str">
        <f>'[11]Depr Exp'!J6472</f>
        <v>End of Life</v>
      </c>
      <c r="K6472" s="534">
        <f>'[11]Depr Exp'!K6472</f>
        <v>0</v>
      </c>
      <c r="L6472" s="533">
        <f>'[11]Depr Exp'!L6472</f>
        <v>-4445.18</v>
      </c>
      <c r="M6472" s="144"/>
      <c r="N6472" s="144"/>
    </row>
    <row r="6473" spans="1:14">
      <c r="A6473" s="529" t="str">
        <f>'[11]Depr Exp'!A6473</f>
        <v>E3970 GEN CommEq, Colstrip 1-4 old</v>
      </c>
      <c r="B6473" s="529" t="str">
        <f>'[11]Depr Exp'!B6473</f>
        <v>E3970 GEN CommEq, Colstrip 1-4 old-7</v>
      </c>
      <c r="C6473" s="529" t="str">
        <f>'[11]Depr Exp'!C6473</f>
        <v>403E</v>
      </c>
      <c r="D6473" s="529"/>
      <c r="E6473" s="530">
        <f>'[11]Depr Exp'!E6473</f>
        <v>43312</v>
      </c>
      <c r="F6473" s="531">
        <f>'[11]Depr Exp'!F6473</f>
        <v>0.03</v>
      </c>
      <c r="G6473" s="532" t="str">
        <f>'[11]Depr Exp'!G6473</f>
        <v>End of Life</v>
      </c>
      <c r="H6473" s="533">
        <f>'[11]Depr Exp'!H6473</f>
        <v>0</v>
      </c>
      <c r="I6473" s="531">
        <f>'[11]Depr Exp'!I6473</f>
        <v>0</v>
      </c>
      <c r="J6473" s="532" t="str">
        <f>'[11]Depr Exp'!J6473</f>
        <v>End of Life</v>
      </c>
      <c r="K6473" s="534">
        <f>'[11]Depr Exp'!K6473</f>
        <v>0</v>
      </c>
      <c r="L6473" s="533">
        <f>'[11]Depr Exp'!L6473</f>
        <v>0</v>
      </c>
      <c r="M6473" s="144"/>
      <c r="N6473" s="144"/>
    </row>
    <row r="6474" spans="1:14">
      <c r="A6474" s="529" t="str">
        <f>'[11]Depr Exp'!A6474</f>
        <v>E3970 GEN CommEq, Colstrip 1-4 old</v>
      </c>
      <c r="B6474" s="529" t="str">
        <f>'[11]Depr Exp'!B6474</f>
        <v>E3970 GEN CommEq, Colstrip 1-4 old-8</v>
      </c>
      <c r="C6474" s="529" t="str">
        <f>'[11]Depr Exp'!C6474</f>
        <v>403E</v>
      </c>
      <c r="D6474" s="529"/>
      <c r="E6474" s="530">
        <f>'[11]Depr Exp'!E6474</f>
        <v>43343</v>
      </c>
      <c r="F6474" s="531">
        <f>'[11]Depr Exp'!F6474</f>
        <v>0.03</v>
      </c>
      <c r="G6474" s="532" t="str">
        <f>'[11]Depr Exp'!G6474</f>
        <v>End of Life</v>
      </c>
      <c r="H6474" s="533">
        <f>'[11]Depr Exp'!H6474</f>
        <v>0</v>
      </c>
      <c r="I6474" s="531">
        <f>'[11]Depr Exp'!I6474</f>
        <v>0</v>
      </c>
      <c r="J6474" s="532" t="str">
        <f>'[11]Depr Exp'!J6474</f>
        <v>End of Life</v>
      </c>
      <c r="K6474" s="534">
        <f>'[11]Depr Exp'!K6474</f>
        <v>0</v>
      </c>
      <c r="L6474" s="533">
        <f>'[11]Depr Exp'!L6474</f>
        <v>0</v>
      </c>
      <c r="M6474" s="144"/>
      <c r="N6474" s="144"/>
    </row>
    <row r="6475" spans="1:14">
      <c r="A6475" s="529" t="str">
        <f>'[11]Depr Exp'!A6475</f>
        <v>E3970 GEN CommEq, Colstrip 1-4 old</v>
      </c>
      <c r="B6475" s="529" t="str">
        <f>'[11]Depr Exp'!B6475</f>
        <v>E3970 GEN CommEq, Colstrip 1-4 old-9</v>
      </c>
      <c r="C6475" s="529" t="str">
        <f>'[11]Depr Exp'!C6475</f>
        <v>403E</v>
      </c>
      <c r="D6475" s="529"/>
      <c r="E6475" s="530">
        <f>'[11]Depr Exp'!E6475</f>
        <v>43373</v>
      </c>
      <c r="F6475" s="531">
        <f>'[11]Depr Exp'!F6475</f>
        <v>0.03</v>
      </c>
      <c r="G6475" s="532" t="str">
        <f>'[11]Depr Exp'!G6475</f>
        <v>End of Life</v>
      </c>
      <c r="H6475" s="533">
        <f>'[11]Depr Exp'!H6475</f>
        <v>0</v>
      </c>
      <c r="I6475" s="531">
        <f>'[11]Depr Exp'!I6475</f>
        <v>0</v>
      </c>
      <c r="J6475" s="532" t="str">
        <f>'[11]Depr Exp'!J6475</f>
        <v>End of Life</v>
      </c>
      <c r="K6475" s="534">
        <f>'[11]Depr Exp'!K6475</f>
        <v>0</v>
      </c>
      <c r="L6475" s="533">
        <f>'[11]Depr Exp'!L6475</f>
        <v>0</v>
      </c>
      <c r="M6475" s="144"/>
      <c r="N6475" s="144"/>
    </row>
    <row r="6476" spans="1:14">
      <c r="A6476" s="529" t="str">
        <f>'[11]Depr Exp'!A6476</f>
        <v>E3970 GEN CommEq, Colstrip 1-4 old</v>
      </c>
      <c r="B6476" s="529" t="str">
        <f>'[11]Depr Exp'!B6476</f>
        <v>E3970 GEN CommEq, Colstrip 1-4 old-10</v>
      </c>
      <c r="C6476" s="529" t="str">
        <f>'[11]Depr Exp'!C6476</f>
        <v>403E</v>
      </c>
      <c r="D6476" s="529"/>
      <c r="E6476" s="530">
        <f>'[11]Depr Exp'!E6476</f>
        <v>43404</v>
      </c>
      <c r="F6476" s="531">
        <f>'[11]Depr Exp'!F6476</f>
        <v>0.03</v>
      </c>
      <c r="G6476" s="532" t="str">
        <f>'[11]Depr Exp'!G6476</f>
        <v>End of Life</v>
      </c>
      <c r="H6476" s="533">
        <f>'[11]Depr Exp'!H6476</f>
        <v>0</v>
      </c>
      <c r="I6476" s="531">
        <f>'[11]Depr Exp'!I6476</f>
        <v>0</v>
      </c>
      <c r="J6476" s="532" t="str">
        <f>'[11]Depr Exp'!J6476</f>
        <v>End of Life</v>
      </c>
      <c r="K6476" s="534">
        <f>'[11]Depr Exp'!K6476</f>
        <v>0</v>
      </c>
      <c r="L6476" s="533">
        <f>'[11]Depr Exp'!L6476</f>
        <v>0</v>
      </c>
      <c r="M6476" s="144"/>
      <c r="N6476" s="144"/>
    </row>
    <row r="6477" spans="1:14">
      <c r="A6477" s="529" t="str">
        <f>'[11]Depr Exp'!A6477</f>
        <v>E3970 GEN CommEq, Colstrip 1-4 old</v>
      </c>
      <c r="B6477" s="529" t="str">
        <f>'[11]Depr Exp'!B6477</f>
        <v>E3970 GEN CommEq, Colstrip 1-4 old-11</v>
      </c>
      <c r="C6477" s="529" t="str">
        <f>'[11]Depr Exp'!C6477</f>
        <v>403E</v>
      </c>
      <c r="D6477" s="529"/>
      <c r="E6477" s="530">
        <f>'[11]Depr Exp'!E6477</f>
        <v>43434</v>
      </c>
      <c r="F6477" s="531">
        <f>'[11]Depr Exp'!F6477</f>
        <v>0.02</v>
      </c>
      <c r="G6477" s="532" t="str">
        <f>'[11]Depr Exp'!G6477</f>
        <v>End of Life</v>
      </c>
      <c r="H6477" s="533">
        <f>'[11]Depr Exp'!H6477</f>
        <v>0</v>
      </c>
      <c r="I6477" s="531">
        <f>'[11]Depr Exp'!I6477</f>
        <v>0</v>
      </c>
      <c r="J6477" s="532" t="str">
        <f>'[11]Depr Exp'!J6477</f>
        <v>End of Life</v>
      </c>
      <c r="K6477" s="534">
        <f>'[11]Depr Exp'!K6477</f>
        <v>0</v>
      </c>
      <c r="L6477" s="533">
        <f>'[11]Depr Exp'!L6477</f>
        <v>0</v>
      </c>
      <c r="M6477" s="144"/>
      <c r="N6477" s="144"/>
    </row>
    <row r="6478" spans="1:14">
      <c r="A6478" s="529" t="str">
        <f>'[11]Depr Exp'!A6478</f>
        <v>E3970 GEN CommEq, Colstrip 1-4 old</v>
      </c>
      <c r="B6478" s="529" t="str">
        <f>'[11]Depr Exp'!B6478</f>
        <v>E3970 GEN CommEq, Colstrip 1-4 old-12</v>
      </c>
      <c r="C6478" s="529" t="str">
        <f>'[11]Depr Exp'!C6478</f>
        <v>403E</v>
      </c>
      <c r="D6478" s="529"/>
      <c r="E6478" s="530">
        <f>'[11]Depr Exp'!E6478</f>
        <v>43465</v>
      </c>
      <c r="F6478" s="531">
        <f>'[11]Depr Exp'!F6478</f>
        <v>0</v>
      </c>
      <c r="G6478" s="532" t="str">
        <f>'[11]Depr Exp'!G6478</f>
        <v>End of Life</v>
      </c>
      <c r="H6478" s="533">
        <f>'[11]Depr Exp'!H6478</f>
        <v>0</v>
      </c>
      <c r="I6478" s="531">
        <f>'[11]Depr Exp'!I6478</f>
        <v>0</v>
      </c>
      <c r="J6478" s="532" t="str">
        <f>'[11]Depr Exp'!J6478</f>
        <v>End of Life</v>
      </c>
      <c r="K6478" s="534">
        <f>'[11]Depr Exp'!K6478</f>
        <v>0</v>
      </c>
      <c r="L6478" s="533">
        <f>'[11]Depr Exp'!L6478</f>
        <v>0</v>
      </c>
      <c r="M6478" s="144"/>
      <c r="N6478" s="144"/>
    </row>
    <row r="6479" spans="1:14" ht="15.75" thickBot="1">
      <c r="A6479" s="280" t="str">
        <f>'[11]Depr Exp'!A6479</f>
        <v>E3970 GEN CommEq, Colstrip 1-4 old Total</v>
      </c>
      <c r="B6479" s="143">
        <f>'[11]Depr Exp'!B6479</f>
        <v>0</v>
      </c>
      <c r="C6479" s="142" t="str">
        <f>'[11]Depr Exp'!C6479</f>
        <v>EGEN</v>
      </c>
      <c r="D6479" s="143"/>
      <c r="E6479" s="281" t="str">
        <f>'[11]Depr Exp'!E6479</f>
        <v>Total</v>
      </c>
      <c r="F6479" s="124">
        <f>'[11]Depr Exp'!F6479</f>
        <v>0</v>
      </c>
      <c r="G6479" s="143">
        <f>'[11]Depr Exp'!G6479</f>
        <v>0</v>
      </c>
      <c r="H6479" s="286">
        <f>'[11]Depr Exp'!H6479</f>
        <v>26671.079999999998</v>
      </c>
      <c r="I6479" s="124">
        <f>'[11]Depr Exp'!I6479</f>
        <v>0</v>
      </c>
      <c r="J6479" s="143">
        <f>'[11]Depr Exp'!J6479</f>
        <v>0</v>
      </c>
      <c r="K6479" s="286">
        <f>'[11]Depr Exp'!K6479</f>
        <v>0</v>
      </c>
      <c r="L6479" s="286">
        <f>'[11]Depr Exp'!L6479</f>
        <v>-26671.08</v>
      </c>
      <c r="M6479" s="144"/>
      <c r="N6479" s="144"/>
    </row>
    <row r="6480" spans="1:14" ht="13.5" thickTop="1">
      <c r="A6480" s="144" t="str">
        <f>'[11]Depr Exp'!A6480</f>
        <v>E3970 GEN CommEq, Encogen</v>
      </c>
      <c r="B6480" s="144" t="str">
        <f>'[11]Depr Exp'!B6480</f>
        <v>E3970 GEN CommEq, Encogen-1</v>
      </c>
      <c r="C6480" s="144" t="str">
        <f>'[11]Depr Exp'!C6480</f>
        <v>403E</v>
      </c>
      <c r="D6480" s="144"/>
      <c r="E6480" s="282">
        <f>'[11]Depr Exp'!E6480</f>
        <v>43131</v>
      </c>
      <c r="F6480" s="523">
        <f>'[11]Depr Exp'!F6480</f>
        <v>11651.42</v>
      </c>
      <c r="G6480" s="305">
        <f>'[11]Depr Exp'!G6480</f>
        <v>6.6699999999999995E-2</v>
      </c>
      <c r="H6480" s="524">
        <f>'[11]Depr Exp'!H6480</f>
        <v>64.760000000000005</v>
      </c>
      <c r="I6480" s="523">
        <f>'[11]Depr Exp'!I6480</f>
        <v>69064.55</v>
      </c>
      <c r="J6480" s="305">
        <f>'[11]Depr Exp'!J6480</f>
        <v>6.6699999999999995E-2</v>
      </c>
      <c r="K6480" s="373">
        <f>'[11]Depr Exp'!K6480</f>
        <v>383.88379041666667</v>
      </c>
      <c r="L6480" s="524">
        <f>'[11]Depr Exp'!L6480</f>
        <v>319.12</v>
      </c>
      <c r="M6480" s="144"/>
      <c r="N6480" s="144"/>
    </row>
    <row r="6481" spans="1:14">
      <c r="A6481" s="144" t="str">
        <f>'[11]Depr Exp'!A6481</f>
        <v>E3970 GEN CommEq, Encogen</v>
      </c>
      <c r="B6481" s="144" t="str">
        <f>'[11]Depr Exp'!B6481</f>
        <v>E3970 GEN CommEq, Encogen-2</v>
      </c>
      <c r="C6481" s="144" t="str">
        <f>'[11]Depr Exp'!C6481</f>
        <v>403E</v>
      </c>
      <c r="D6481" s="144"/>
      <c r="E6481" s="282">
        <f>'[11]Depr Exp'!E6481</f>
        <v>43159</v>
      </c>
      <c r="F6481" s="523">
        <f>'[11]Depr Exp'!F6481</f>
        <v>11651.42</v>
      </c>
      <c r="G6481" s="305">
        <f>'[11]Depr Exp'!G6481</f>
        <v>6.6699999999999995E-2</v>
      </c>
      <c r="H6481" s="524">
        <f>'[11]Depr Exp'!H6481</f>
        <v>64.760000000000005</v>
      </c>
      <c r="I6481" s="523">
        <f>'[11]Depr Exp'!I6481</f>
        <v>69064.55</v>
      </c>
      <c r="J6481" s="305">
        <f>'[11]Depr Exp'!J6481</f>
        <v>6.6699999999999995E-2</v>
      </c>
      <c r="K6481" s="373">
        <f>'[11]Depr Exp'!K6481</f>
        <v>383.88379041666667</v>
      </c>
      <c r="L6481" s="524">
        <f>'[11]Depr Exp'!L6481</f>
        <v>319.12</v>
      </c>
      <c r="M6481" s="144"/>
      <c r="N6481" s="144"/>
    </row>
    <row r="6482" spans="1:14">
      <c r="A6482" s="144" t="str">
        <f>'[11]Depr Exp'!A6482</f>
        <v>E3970 GEN CommEq, Encogen</v>
      </c>
      <c r="B6482" s="144" t="str">
        <f>'[11]Depr Exp'!B6482</f>
        <v>E3970 GEN CommEq, Encogen-3</v>
      </c>
      <c r="C6482" s="144" t="str">
        <f>'[11]Depr Exp'!C6482</f>
        <v>403E</v>
      </c>
      <c r="D6482" s="144"/>
      <c r="E6482" s="282">
        <f>'[11]Depr Exp'!E6482</f>
        <v>43190</v>
      </c>
      <c r="F6482" s="523">
        <f>'[11]Depr Exp'!F6482</f>
        <v>11651.42</v>
      </c>
      <c r="G6482" s="305">
        <f>'[11]Depr Exp'!G6482</f>
        <v>6.6699999999999995E-2</v>
      </c>
      <c r="H6482" s="524">
        <f>'[11]Depr Exp'!H6482</f>
        <v>64.760000000000005</v>
      </c>
      <c r="I6482" s="523">
        <f>'[11]Depr Exp'!I6482</f>
        <v>69064.55</v>
      </c>
      <c r="J6482" s="305">
        <f>'[11]Depr Exp'!J6482</f>
        <v>6.6699999999999995E-2</v>
      </c>
      <c r="K6482" s="373">
        <f>'[11]Depr Exp'!K6482</f>
        <v>383.88379041666667</v>
      </c>
      <c r="L6482" s="524">
        <f>'[11]Depr Exp'!L6482</f>
        <v>319.12</v>
      </c>
      <c r="M6482" s="144"/>
      <c r="N6482" s="144"/>
    </row>
    <row r="6483" spans="1:14">
      <c r="A6483" s="144" t="str">
        <f>'[11]Depr Exp'!A6483</f>
        <v>E3970 GEN CommEq, Encogen</v>
      </c>
      <c r="B6483" s="144" t="str">
        <f>'[11]Depr Exp'!B6483</f>
        <v>E3970 GEN CommEq, Encogen-4</v>
      </c>
      <c r="C6483" s="144" t="str">
        <f>'[11]Depr Exp'!C6483</f>
        <v>403E</v>
      </c>
      <c r="D6483" s="144"/>
      <c r="E6483" s="282">
        <f>'[11]Depr Exp'!E6483</f>
        <v>43220</v>
      </c>
      <c r="F6483" s="523">
        <f>'[11]Depr Exp'!F6483</f>
        <v>11651.42</v>
      </c>
      <c r="G6483" s="305">
        <f>'[11]Depr Exp'!G6483</f>
        <v>6.6699999999999995E-2</v>
      </c>
      <c r="H6483" s="524">
        <f>'[11]Depr Exp'!H6483</f>
        <v>64.760000000000005</v>
      </c>
      <c r="I6483" s="523">
        <f>'[11]Depr Exp'!I6483</f>
        <v>69064.55</v>
      </c>
      <c r="J6483" s="305">
        <f>'[11]Depr Exp'!J6483</f>
        <v>6.6699999999999995E-2</v>
      </c>
      <c r="K6483" s="373">
        <f>'[11]Depr Exp'!K6483</f>
        <v>383.88379041666667</v>
      </c>
      <c r="L6483" s="524">
        <f>'[11]Depr Exp'!L6483</f>
        <v>319.12</v>
      </c>
      <c r="M6483" s="144"/>
      <c r="N6483" s="144"/>
    </row>
    <row r="6484" spans="1:14">
      <c r="A6484" s="144" t="str">
        <f>'[11]Depr Exp'!A6484</f>
        <v>E3970 GEN CommEq, Encogen</v>
      </c>
      <c r="B6484" s="144" t="str">
        <f>'[11]Depr Exp'!B6484</f>
        <v>E3970 GEN CommEq, Encogen-5</v>
      </c>
      <c r="C6484" s="144" t="str">
        <f>'[11]Depr Exp'!C6484</f>
        <v>403E</v>
      </c>
      <c r="D6484" s="144"/>
      <c r="E6484" s="282">
        <f>'[11]Depr Exp'!E6484</f>
        <v>43251</v>
      </c>
      <c r="F6484" s="523">
        <f>'[11]Depr Exp'!F6484</f>
        <v>11651.42</v>
      </c>
      <c r="G6484" s="305">
        <f>'[11]Depr Exp'!G6484</f>
        <v>6.6699999999999995E-2</v>
      </c>
      <c r="H6484" s="524">
        <f>'[11]Depr Exp'!H6484</f>
        <v>64.760000000000005</v>
      </c>
      <c r="I6484" s="523">
        <f>'[11]Depr Exp'!I6484</f>
        <v>69064.55</v>
      </c>
      <c r="J6484" s="305">
        <f>'[11]Depr Exp'!J6484</f>
        <v>6.6699999999999995E-2</v>
      </c>
      <c r="K6484" s="373">
        <f>'[11]Depr Exp'!K6484</f>
        <v>383.88379041666667</v>
      </c>
      <c r="L6484" s="524">
        <f>'[11]Depr Exp'!L6484</f>
        <v>319.12</v>
      </c>
      <c r="M6484" s="144"/>
      <c r="N6484" s="144"/>
    </row>
    <row r="6485" spans="1:14">
      <c r="A6485" s="144" t="str">
        <f>'[11]Depr Exp'!A6485</f>
        <v>E3970 GEN CommEq, Encogen</v>
      </c>
      <c r="B6485" s="144" t="str">
        <f>'[11]Depr Exp'!B6485</f>
        <v>E3970 GEN CommEq, Encogen-6</v>
      </c>
      <c r="C6485" s="144" t="str">
        <f>'[11]Depr Exp'!C6485</f>
        <v>403E</v>
      </c>
      <c r="D6485" s="144"/>
      <c r="E6485" s="282">
        <f>'[11]Depr Exp'!E6485</f>
        <v>43281</v>
      </c>
      <c r="F6485" s="523">
        <f>'[11]Depr Exp'!F6485</f>
        <v>11651.42</v>
      </c>
      <c r="G6485" s="305">
        <f>'[11]Depr Exp'!G6485</f>
        <v>6.6699999999999995E-2</v>
      </c>
      <c r="H6485" s="524">
        <f>'[11]Depr Exp'!H6485</f>
        <v>64.760000000000005</v>
      </c>
      <c r="I6485" s="523">
        <f>'[11]Depr Exp'!I6485</f>
        <v>69064.55</v>
      </c>
      <c r="J6485" s="305">
        <f>'[11]Depr Exp'!J6485</f>
        <v>6.6699999999999995E-2</v>
      </c>
      <c r="K6485" s="373">
        <f>'[11]Depr Exp'!K6485</f>
        <v>383.88379041666667</v>
      </c>
      <c r="L6485" s="524">
        <f>'[11]Depr Exp'!L6485</f>
        <v>319.12</v>
      </c>
      <c r="M6485" s="144"/>
      <c r="N6485" s="144"/>
    </row>
    <row r="6486" spans="1:14">
      <c r="A6486" s="144" t="str">
        <f>'[11]Depr Exp'!A6486</f>
        <v>E3970 GEN CommEq, Encogen</v>
      </c>
      <c r="B6486" s="144" t="str">
        <f>'[11]Depr Exp'!B6486</f>
        <v>E3970 GEN CommEq, Encogen-7</v>
      </c>
      <c r="C6486" s="144" t="str">
        <f>'[11]Depr Exp'!C6486</f>
        <v>403E</v>
      </c>
      <c r="D6486" s="144"/>
      <c r="E6486" s="282">
        <f>'[11]Depr Exp'!E6486</f>
        <v>43312</v>
      </c>
      <c r="F6486" s="523">
        <f>'[11]Depr Exp'!F6486</f>
        <v>69064.55</v>
      </c>
      <c r="G6486" s="305">
        <f>'[11]Depr Exp'!G6486</f>
        <v>6.6699999999999995E-2</v>
      </c>
      <c r="H6486" s="524">
        <f>'[11]Depr Exp'!H6486</f>
        <v>383.88</v>
      </c>
      <c r="I6486" s="523">
        <f>'[11]Depr Exp'!I6486</f>
        <v>69064.55</v>
      </c>
      <c r="J6486" s="305">
        <f>'[11]Depr Exp'!J6486</f>
        <v>6.6699999999999995E-2</v>
      </c>
      <c r="K6486" s="373">
        <f>'[11]Depr Exp'!K6486</f>
        <v>383.88379041666667</v>
      </c>
      <c r="L6486" s="524">
        <f>'[11]Depr Exp'!L6486</f>
        <v>0</v>
      </c>
      <c r="M6486" s="144"/>
      <c r="N6486" s="144"/>
    </row>
    <row r="6487" spans="1:14">
      <c r="A6487" s="144" t="str">
        <f>'[11]Depr Exp'!A6487</f>
        <v>E3970 GEN CommEq, Encogen</v>
      </c>
      <c r="B6487" s="144" t="str">
        <f>'[11]Depr Exp'!B6487</f>
        <v>E3970 GEN CommEq, Encogen-8</v>
      </c>
      <c r="C6487" s="144" t="str">
        <f>'[11]Depr Exp'!C6487</f>
        <v>403E</v>
      </c>
      <c r="D6487" s="144"/>
      <c r="E6487" s="282">
        <f>'[11]Depr Exp'!E6487</f>
        <v>43343</v>
      </c>
      <c r="F6487" s="523">
        <f>'[11]Depr Exp'!F6487</f>
        <v>69064.55</v>
      </c>
      <c r="G6487" s="305">
        <f>'[11]Depr Exp'!G6487</f>
        <v>6.6699999999999995E-2</v>
      </c>
      <c r="H6487" s="524">
        <f>'[11]Depr Exp'!H6487</f>
        <v>383.88</v>
      </c>
      <c r="I6487" s="523">
        <f>'[11]Depr Exp'!I6487</f>
        <v>69064.55</v>
      </c>
      <c r="J6487" s="305">
        <f>'[11]Depr Exp'!J6487</f>
        <v>6.6699999999999995E-2</v>
      </c>
      <c r="K6487" s="373">
        <f>'[11]Depr Exp'!K6487</f>
        <v>383.88379041666667</v>
      </c>
      <c r="L6487" s="524">
        <f>'[11]Depr Exp'!L6487</f>
        <v>0</v>
      </c>
      <c r="M6487" s="144"/>
      <c r="N6487" s="144"/>
    </row>
    <row r="6488" spans="1:14">
      <c r="A6488" s="144" t="str">
        <f>'[11]Depr Exp'!A6488</f>
        <v>E3970 GEN CommEq, Encogen</v>
      </c>
      <c r="B6488" s="144" t="str">
        <f>'[11]Depr Exp'!B6488</f>
        <v>E3970 GEN CommEq, Encogen-9</v>
      </c>
      <c r="C6488" s="144" t="str">
        <f>'[11]Depr Exp'!C6488</f>
        <v>403E</v>
      </c>
      <c r="D6488" s="144"/>
      <c r="E6488" s="282">
        <f>'[11]Depr Exp'!E6488</f>
        <v>43373</v>
      </c>
      <c r="F6488" s="523">
        <f>'[11]Depr Exp'!F6488</f>
        <v>69064.55</v>
      </c>
      <c r="G6488" s="305">
        <f>'[11]Depr Exp'!G6488</f>
        <v>6.6699999999999995E-2</v>
      </c>
      <c r="H6488" s="524">
        <f>'[11]Depr Exp'!H6488</f>
        <v>383.88</v>
      </c>
      <c r="I6488" s="523">
        <f>'[11]Depr Exp'!I6488</f>
        <v>69064.55</v>
      </c>
      <c r="J6488" s="305">
        <f>'[11]Depr Exp'!J6488</f>
        <v>6.6699999999999995E-2</v>
      </c>
      <c r="K6488" s="373">
        <f>'[11]Depr Exp'!K6488</f>
        <v>383.88379041666667</v>
      </c>
      <c r="L6488" s="524">
        <f>'[11]Depr Exp'!L6488</f>
        <v>0</v>
      </c>
      <c r="M6488" s="144"/>
      <c r="N6488" s="144"/>
    </row>
    <row r="6489" spans="1:14">
      <c r="A6489" s="144" t="str">
        <f>'[11]Depr Exp'!A6489</f>
        <v>E3970 GEN CommEq, Encogen</v>
      </c>
      <c r="B6489" s="144" t="str">
        <f>'[11]Depr Exp'!B6489</f>
        <v>E3970 GEN CommEq, Encogen-10</v>
      </c>
      <c r="C6489" s="144" t="str">
        <f>'[11]Depr Exp'!C6489</f>
        <v>403E</v>
      </c>
      <c r="D6489" s="144"/>
      <c r="E6489" s="282">
        <f>'[11]Depr Exp'!E6489</f>
        <v>43404</v>
      </c>
      <c r="F6489" s="523">
        <f>'[11]Depr Exp'!F6489</f>
        <v>69064.55</v>
      </c>
      <c r="G6489" s="305">
        <f>'[11]Depr Exp'!G6489</f>
        <v>6.6699999999999995E-2</v>
      </c>
      <c r="H6489" s="524">
        <f>'[11]Depr Exp'!H6489</f>
        <v>383.88</v>
      </c>
      <c r="I6489" s="523">
        <f>'[11]Depr Exp'!I6489</f>
        <v>69064.55</v>
      </c>
      <c r="J6489" s="305">
        <f>'[11]Depr Exp'!J6489</f>
        <v>6.6699999999999995E-2</v>
      </c>
      <c r="K6489" s="373">
        <f>'[11]Depr Exp'!K6489</f>
        <v>383.88379041666667</v>
      </c>
      <c r="L6489" s="524">
        <f>'[11]Depr Exp'!L6489</f>
        <v>0</v>
      </c>
      <c r="M6489" s="144"/>
      <c r="N6489" s="144"/>
    </row>
    <row r="6490" spans="1:14">
      <c r="A6490" s="144" t="str">
        <f>'[11]Depr Exp'!A6490</f>
        <v>E3970 GEN CommEq, Encogen</v>
      </c>
      <c r="B6490" s="144" t="str">
        <f>'[11]Depr Exp'!B6490</f>
        <v>E3970 GEN CommEq, Encogen-11</v>
      </c>
      <c r="C6490" s="144" t="str">
        <f>'[11]Depr Exp'!C6490</f>
        <v>403E</v>
      </c>
      <c r="D6490" s="144"/>
      <c r="E6490" s="282">
        <f>'[11]Depr Exp'!E6490</f>
        <v>43434</v>
      </c>
      <c r="F6490" s="523">
        <f>'[11]Depr Exp'!F6490</f>
        <v>69064.55</v>
      </c>
      <c r="G6490" s="305">
        <f>'[11]Depr Exp'!G6490</f>
        <v>6.6699999999999995E-2</v>
      </c>
      <c r="H6490" s="524">
        <f>'[11]Depr Exp'!H6490</f>
        <v>383.88</v>
      </c>
      <c r="I6490" s="523">
        <f>'[11]Depr Exp'!I6490</f>
        <v>69064.55</v>
      </c>
      <c r="J6490" s="305">
        <f>'[11]Depr Exp'!J6490</f>
        <v>6.6699999999999995E-2</v>
      </c>
      <c r="K6490" s="373">
        <f>'[11]Depr Exp'!K6490</f>
        <v>383.88379041666667</v>
      </c>
      <c r="L6490" s="524">
        <f>'[11]Depr Exp'!L6490</f>
        <v>0</v>
      </c>
      <c r="M6490" s="144"/>
      <c r="N6490" s="144"/>
    </row>
    <row r="6491" spans="1:14">
      <c r="A6491" s="144" t="str">
        <f>'[11]Depr Exp'!A6491</f>
        <v>E3970 GEN CommEq, Encogen</v>
      </c>
      <c r="B6491" s="144" t="str">
        <f>'[11]Depr Exp'!B6491</f>
        <v>E3970 GEN CommEq, Encogen-12</v>
      </c>
      <c r="C6491" s="144" t="str">
        <f>'[11]Depr Exp'!C6491</f>
        <v>403E</v>
      </c>
      <c r="D6491" s="144"/>
      <c r="E6491" s="282">
        <f>'[11]Depr Exp'!E6491</f>
        <v>43465</v>
      </c>
      <c r="F6491" s="523">
        <f>'[11]Depr Exp'!F6491</f>
        <v>69064.55</v>
      </c>
      <c r="G6491" s="305">
        <f>'[11]Depr Exp'!G6491</f>
        <v>6.6699999999999995E-2</v>
      </c>
      <c r="H6491" s="524">
        <f>'[11]Depr Exp'!H6491</f>
        <v>383.88</v>
      </c>
      <c r="I6491" s="523">
        <f>'[11]Depr Exp'!I6491</f>
        <v>69064.55</v>
      </c>
      <c r="J6491" s="305">
        <f>'[11]Depr Exp'!J6491</f>
        <v>6.6699999999999995E-2</v>
      </c>
      <c r="K6491" s="373">
        <f>'[11]Depr Exp'!K6491</f>
        <v>383.88379041666667</v>
      </c>
      <c r="L6491" s="524">
        <f>'[11]Depr Exp'!L6491</f>
        <v>0</v>
      </c>
      <c r="M6491" s="144"/>
      <c r="N6491" s="144"/>
    </row>
    <row r="6492" spans="1:14" ht="15.75" thickBot="1">
      <c r="A6492" s="159" t="str">
        <f>'[11]Depr Exp'!A6492</f>
        <v>E3970 GEN CommEq, Encogen Total</v>
      </c>
      <c r="B6492" s="144">
        <f>'[11]Depr Exp'!B6492</f>
        <v>0</v>
      </c>
      <c r="C6492" s="502" t="str">
        <f>'[11]Depr Exp'!C6492</f>
        <v>EGEN</v>
      </c>
      <c r="D6492" s="144"/>
      <c r="E6492" s="281" t="str">
        <f>'[11]Depr Exp'!E6492</f>
        <v>Total</v>
      </c>
      <c r="F6492" s="141">
        <f>'[11]Depr Exp'!F6492</f>
        <v>0</v>
      </c>
      <c r="G6492" s="252">
        <f>'[11]Depr Exp'!G6492</f>
        <v>0</v>
      </c>
      <c r="H6492" s="286">
        <f>'[11]Depr Exp'!H6492</f>
        <v>2691.8400000000006</v>
      </c>
      <c r="I6492" s="141">
        <f>'[11]Depr Exp'!I6492</f>
        <v>0</v>
      </c>
      <c r="J6492" s="252">
        <f>'[11]Depr Exp'!J6492</f>
        <v>0</v>
      </c>
      <c r="K6492" s="286">
        <f>'[11]Depr Exp'!K6492</f>
        <v>4606.605485</v>
      </c>
      <c r="L6492" s="286">
        <f>'[11]Depr Exp'!L6492</f>
        <v>1914.77</v>
      </c>
      <c r="M6492" s="144"/>
      <c r="N6492" s="144"/>
    </row>
    <row r="6493" spans="1:14" ht="13.5" thickTop="1">
      <c r="A6493" s="144" t="str">
        <f>'[11]Depr Exp'!A6493</f>
        <v>E3970 GEN CommEq, Fred 1/APC new</v>
      </c>
      <c r="B6493" s="144" t="str">
        <f>'[11]Depr Exp'!B6493</f>
        <v>E3970 GEN CommEq, Fred 1/APC new-1</v>
      </c>
      <c r="C6493" s="144" t="str">
        <f>'[11]Depr Exp'!C6493</f>
        <v>403E</v>
      </c>
      <c r="D6493" s="144"/>
      <c r="E6493" s="282">
        <f>'[11]Depr Exp'!E6493</f>
        <v>43131</v>
      </c>
      <c r="F6493" s="523">
        <f>'[11]Depr Exp'!F6493</f>
        <v>1087.67</v>
      </c>
      <c r="G6493" s="305">
        <f>'[11]Depr Exp'!G6493</f>
        <v>6.6699999999999995E-2</v>
      </c>
      <c r="H6493" s="524">
        <f>'[11]Depr Exp'!H6493</f>
        <v>6.05</v>
      </c>
      <c r="I6493" s="523">
        <f>'[11]Depr Exp'!I6493</f>
        <v>204038.9</v>
      </c>
      <c r="J6493" s="305">
        <f>'[11]Depr Exp'!J6493</f>
        <v>6.6699999999999995E-2</v>
      </c>
      <c r="K6493" s="373">
        <f>'[11]Depr Exp'!K6493</f>
        <v>1134.1162191666665</v>
      </c>
      <c r="L6493" s="524">
        <f>'[11]Depr Exp'!L6493</f>
        <v>1128.07</v>
      </c>
      <c r="M6493" s="144"/>
      <c r="N6493" s="144"/>
    </row>
    <row r="6494" spans="1:14">
      <c r="A6494" s="144" t="str">
        <f>'[11]Depr Exp'!A6494</f>
        <v>E3970 GEN CommEq, Fred 1/APC new</v>
      </c>
      <c r="B6494" s="144" t="str">
        <f>'[11]Depr Exp'!B6494</f>
        <v>E3970 GEN CommEq, Fred 1/APC new-2</v>
      </c>
      <c r="C6494" s="144" t="str">
        <f>'[11]Depr Exp'!C6494</f>
        <v>403E</v>
      </c>
      <c r="D6494" s="144"/>
      <c r="E6494" s="282">
        <f>'[11]Depr Exp'!E6494</f>
        <v>43159</v>
      </c>
      <c r="F6494" s="523">
        <f>'[11]Depr Exp'!F6494</f>
        <v>1087.67</v>
      </c>
      <c r="G6494" s="305">
        <f>'[11]Depr Exp'!G6494</f>
        <v>6.6699999999999995E-2</v>
      </c>
      <c r="H6494" s="524">
        <f>'[11]Depr Exp'!H6494</f>
        <v>6.05</v>
      </c>
      <c r="I6494" s="523">
        <f>'[11]Depr Exp'!I6494</f>
        <v>204038.9</v>
      </c>
      <c r="J6494" s="305">
        <f>'[11]Depr Exp'!J6494</f>
        <v>6.6699999999999995E-2</v>
      </c>
      <c r="K6494" s="373">
        <f>'[11]Depr Exp'!K6494</f>
        <v>1134.1162191666665</v>
      </c>
      <c r="L6494" s="524">
        <f>'[11]Depr Exp'!L6494</f>
        <v>1128.07</v>
      </c>
      <c r="M6494" s="144"/>
      <c r="N6494" s="144"/>
    </row>
    <row r="6495" spans="1:14">
      <c r="A6495" s="144" t="str">
        <f>'[11]Depr Exp'!A6495</f>
        <v>E3970 GEN CommEq, Fred 1/APC new</v>
      </c>
      <c r="B6495" s="144" t="str">
        <f>'[11]Depr Exp'!B6495</f>
        <v>E3970 GEN CommEq, Fred 1/APC new-3</v>
      </c>
      <c r="C6495" s="144" t="str">
        <f>'[11]Depr Exp'!C6495</f>
        <v>403E</v>
      </c>
      <c r="D6495" s="144"/>
      <c r="E6495" s="282">
        <f>'[11]Depr Exp'!E6495</f>
        <v>43190</v>
      </c>
      <c r="F6495" s="523">
        <f>'[11]Depr Exp'!F6495</f>
        <v>1087.67</v>
      </c>
      <c r="G6495" s="305">
        <f>'[11]Depr Exp'!G6495</f>
        <v>6.6699999999999995E-2</v>
      </c>
      <c r="H6495" s="524">
        <f>'[11]Depr Exp'!H6495</f>
        <v>6.05</v>
      </c>
      <c r="I6495" s="523">
        <f>'[11]Depr Exp'!I6495</f>
        <v>204038.9</v>
      </c>
      <c r="J6495" s="305">
        <f>'[11]Depr Exp'!J6495</f>
        <v>6.6699999999999995E-2</v>
      </c>
      <c r="K6495" s="373">
        <f>'[11]Depr Exp'!K6495</f>
        <v>1134.1162191666665</v>
      </c>
      <c r="L6495" s="524">
        <f>'[11]Depr Exp'!L6495</f>
        <v>1128.07</v>
      </c>
      <c r="M6495" s="144"/>
      <c r="N6495" s="144"/>
    </row>
    <row r="6496" spans="1:14">
      <c r="A6496" s="144" t="str">
        <f>'[11]Depr Exp'!A6496</f>
        <v>E3970 GEN CommEq, Fred 1/APC new</v>
      </c>
      <c r="B6496" s="144" t="str">
        <f>'[11]Depr Exp'!B6496</f>
        <v>E3970 GEN CommEq, Fred 1/APC new-4</v>
      </c>
      <c r="C6496" s="144" t="str">
        <f>'[11]Depr Exp'!C6496</f>
        <v>403E</v>
      </c>
      <c r="D6496" s="144"/>
      <c r="E6496" s="282">
        <f>'[11]Depr Exp'!E6496</f>
        <v>43220</v>
      </c>
      <c r="F6496" s="523">
        <f>'[11]Depr Exp'!F6496</f>
        <v>1087.67</v>
      </c>
      <c r="G6496" s="305">
        <f>'[11]Depr Exp'!G6496</f>
        <v>6.6699999999999995E-2</v>
      </c>
      <c r="H6496" s="524">
        <f>'[11]Depr Exp'!H6496</f>
        <v>6.05</v>
      </c>
      <c r="I6496" s="523">
        <f>'[11]Depr Exp'!I6496</f>
        <v>204038.9</v>
      </c>
      <c r="J6496" s="305">
        <f>'[11]Depr Exp'!J6496</f>
        <v>6.6699999999999995E-2</v>
      </c>
      <c r="K6496" s="373">
        <f>'[11]Depr Exp'!K6496</f>
        <v>1134.1162191666665</v>
      </c>
      <c r="L6496" s="524">
        <f>'[11]Depr Exp'!L6496</f>
        <v>1128.07</v>
      </c>
      <c r="M6496" s="144"/>
      <c r="N6496" s="144"/>
    </row>
    <row r="6497" spans="1:14">
      <c r="A6497" s="144" t="str">
        <f>'[11]Depr Exp'!A6497</f>
        <v>E3970 GEN CommEq, Fred 1/APC new</v>
      </c>
      <c r="B6497" s="144" t="str">
        <f>'[11]Depr Exp'!B6497</f>
        <v>E3970 GEN CommEq, Fred 1/APC new-5</v>
      </c>
      <c r="C6497" s="144" t="str">
        <f>'[11]Depr Exp'!C6497</f>
        <v>403E</v>
      </c>
      <c r="D6497" s="144"/>
      <c r="E6497" s="282">
        <f>'[11]Depr Exp'!E6497</f>
        <v>43251</v>
      </c>
      <c r="F6497" s="523">
        <f>'[11]Depr Exp'!F6497</f>
        <v>1087.67</v>
      </c>
      <c r="G6497" s="305">
        <f>'[11]Depr Exp'!G6497</f>
        <v>6.6699999999999995E-2</v>
      </c>
      <c r="H6497" s="524">
        <f>'[11]Depr Exp'!H6497</f>
        <v>6.05</v>
      </c>
      <c r="I6497" s="523">
        <f>'[11]Depr Exp'!I6497</f>
        <v>204038.9</v>
      </c>
      <c r="J6497" s="305">
        <f>'[11]Depr Exp'!J6497</f>
        <v>6.6699999999999995E-2</v>
      </c>
      <c r="K6497" s="373">
        <f>'[11]Depr Exp'!K6497</f>
        <v>1134.1162191666665</v>
      </c>
      <c r="L6497" s="524">
        <f>'[11]Depr Exp'!L6497</f>
        <v>1128.07</v>
      </c>
      <c r="M6497" s="144"/>
      <c r="N6497" s="144"/>
    </row>
    <row r="6498" spans="1:14">
      <c r="A6498" s="144" t="str">
        <f>'[11]Depr Exp'!A6498</f>
        <v>E3970 GEN CommEq, Fred 1/APC new</v>
      </c>
      <c r="B6498" s="144" t="str">
        <f>'[11]Depr Exp'!B6498</f>
        <v>E3970 GEN CommEq, Fred 1/APC new-6</v>
      </c>
      <c r="C6498" s="144" t="str">
        <f>'[11]Depr Exp'!C6498</f>
        <v>403E</v>
      </c>
      <c r="D6498" s="144"/>
      <c r="E6498" s="282">
        <f>'[11]Depr Exp'!E6498</f>
        <v>43281</v>
      </c>
      <c r="F6498" s="523">
        <f>'[11]Depr Exp'!F6498</f>
        <v>1087.67</v>
      </c>
      <c r="G6498" s="305">
        <f>'[11]Depr Exp'!G6498</f>
        <v>6.6699999999999995E-2</v>
      </c>
      <c r="H6498" s="524">
        <f>'[11]Depr Exp'!H6498</f>
        <v>6.05</v>
      </c>
      <c r="I6498" s="523">
        <f>'[11]Depr Exp'!I6498</f>
        <v>204038.9</v>
      </c>
      <c r="J6498" s="305">
        <f>'[11]Depr Exp'!J6498</f>
        <v>6.6699999999999995E-2</v>
      </c>
      <c r="K6498" s="373">
        <f>'[11]Depr Exp'!K6498</f>
        <v>1134.1162191666665</v>
      </c>
      <c r="L6498" s="524">
        <f>'[11]Depr Exp'!L6498</f>
        <v>1128.07</v>
      </c>
      <c r="M6498" s="144"/>
      <c r="N6498" s="144"/>
    </row>
    <row r="6499" spans="1:14">
      <c r="A6499" s="144" t="str">
        <f>'[11]Depr Exp'!A6499</f>
        <v>E3970 GEN CommEq, Fred 1/APC new</v>
      </c>
      <c r="B6499" s="144" t="str">
        <f>'[11]Depr Exp'!B6499</f>
        <v>E3970 GEN CommEq, Fred 1/APC new-7</v>
      </c>
      <c r="C6499" s="144" t="str">
        <f>'[11]Depr Exp'!C6499</f>
        <v>403E</v>
      </c>
      <c r="D6499" s="144"/>
      <c r="E6499" s="282">
        <f>'[11]Depr Exp'!E6499</f>
        <v>43312</v>
      </c>
      <c r="F6499" s="523">
        <f>'[11]Depr Exp'!F6499</f>
        <v>204038.9</v>
      </c>
      <c r="G6499" s="305">
        <f>'[11]Depr Exp'!G6499</f>
        <v>6.6699999999999995E-2</v>
      </c>
      <c r="H6499" s="524">
        <f>'[11]Depr Exp'!H6499</f>
        <v>1134.1199999999999</v>
      </c>
      <c r="I6499" s="523">
        <f>'[11]Depr Exp'!I6499</f>
        <v>204038.9</v>
      </c>
      <c r="J6499" s="305">
        <f>'[11]Depr Exp'!J6499</f>
        <v>6.6699999999999995E-2</v>
      </c>
      <c r="K6499" s="373">
        <f>'[11]Depr Exp'!K6499</f>
        <v>1134.1162191666665</v>
      </c>
      <c r="L6499" s="524">
        <f>'[11]Depr Exp'!L6499</f>
        <v>0</v>
      </c>
      <c r="M6499" s="144"/>
      <c r="N6499" s="144"/>
    </row>
    <row r="6500" spans="1:14">
      <c r="A6500" s="144" t="str">
        <f>'[11]Depr Exp'!A6500</f>
        <v>E3970 GEN CommEq, Fred 1/APC new</v>
      </c>
      <c r="B6500" s="144" t="str">
        <f>'[11]Depr Exp'!B6500</f>
        <v>E3970 GEN CommEq, Fred 1/APC new-8</v>
      </c>
      <c r="C6500" s="144" t="str">
        <f>'[11]Depr Exp'!C6500</f>
        <v>403E</v>
      </c>
      <c r="D6500" s="144"/>
      <c r="E6500" s="282">
        <f>'[11]Depr Exp'!E6500</f>
        <v>43343</v>
      </c>
      <c r="F6500" s="523">
        <f>'[11]Depr Exp'!F6500</f>
        <v>204038.9</v>
      </c>
      <c r="G6500" s="305">
        <f>'[11]Depr Exp'!G6500</f>
        <v>6.6699999999999995E-2</v>
      </c>
      <c r="H6500" s="524">
        <f>'[11]Depr Exp'!H6500</f>
        <v>1134.1199999999999</v>
      </c>
      <c r="I6500" s="523">
        <f>'[11]Depr Exp'!I6500</f>
        <v>204038.9</v>
      </c>
      <c r="J6500" s="305">
        <f>'[11]Depr Exp'!J6500</f>
        <v>6.6699999999999995E-2</v>
      </c>
      <c r="K6500" s="373">
        <f>'[11]Depr Exp'!K6500</f>
        <v>1134.1162191666665</v>
      </c>
      <c r="L6500" s="524">
        <f>'[11]Depr Exp'!L6500</f>
        <v>0</v>
      </c>
      <c r="M6500" s="144"/>
      <c r="N6500" s="144"/>
    </row>
    <row r="6501" spans="1:14">
      <c r="A6501" s="144" t="str">
        <f>'[11]Depr Exp'!A6501</f>
        <v>E3970 GEN CommEq, Fred 1/APC new</v>
      </c>
      <c r="B6501" s="144" t="str">
        <f>'[11]Depr Exp'!B6501</f>
        <v>E3970 GEN CommEq, Fred 1/APC new-9</v>
      </c>
      <c r="C6501" s="144" t="str">
        <f>'[11]Depr Exp'!C6501</f>
        <v>403E</v>
      </c>
      <c r="D6501" s="144"/>
      <c r="E6501" s="282">
        <f>'[11]Depr Exp'!E6501</f>
        <v>43373</v>
      </c>
      <c r="F6501" s="523">
        <f>'[11]Depr Exp'!F6501</f>
        <v>204038.9</v>
      </c>
      <c r="G6501" s="305">
        <f>'[11]Depr Exp'!G6501</f>
        <v>6.6699999999999995E-2</v>
      </c>
      <c r="H6501" s="524">
        <f>'[11]Depr Exp'!H6501</f>
        <v>1134.1199999999999</v>
      </c>
      <c r="I6501" s="523">
        <f>'[11]Depr Exp'!I6501</f>
        <v>204038.9</v>
      </c>
      <c r="J6501" s="305">
        <f>'[11]Depr Exp'!J6501</f>
        <v>6.6699999999999995E-2</v>
      </c>
      <c r="K6501" s="373">
        <f>'[11]Depr Exp'!K6501</f>
        <v>1134.1162191666665</v>
      </c>
      <c r="L6501" s="524">
        <f>'[11]Depr Exp'!L6501</f>
        <v>0</v>
      </c>
      <c r="M6501" s="144"/>
      <c r="N6501" s="144"/>
    </row>
    <row r="6502" spans="1:14">
      <c r="A6502" s="144" t="str">
        <f>'[11]Depr Exp'!A6502</f>
        <v>E3970 GEN CommEq, Fred 1/APC new</v>
      </c>
      <c r="B6502" s="144" t="str">
        <f>'[11]Depr Exp'!B6502</f>
        <v>E3970 GEN CommEq, Fred 1/APC new-10</v>
      </c>
      <c r="C6502" s="144" t="str">
        <f>'[11]Depr Exp'!C6502</f>
        <v>403E</v>
      </c>
      <c r="D6502" s="144"/>
      <c r="E6502" s="282">
        <f>'[11]Depr Exp'!E6502</f>
        <v>43404</v>
      </c>
      <c r="F6502" s="523">
        <f>'[11]Depr Exp'!F6502</f>
        <v>204038.9</v>
      </c>
      <c r="G6502" s="305">
        <f>'[11]Depr Exp'!G6502</f>
        <v>6.6699999999999995E-2</v>
      </c>
      <c r="H6502" s="524">
        <f>'[11]Depr Exp'!H6502</f>
        <v>1134.1199999999999</v>
      </c>
      <c r="I6502" s="523">
        <f>'[11]Depr Exp'!I6502</f>
        <v>204038.9</v>
      </c>
      <c r="J6502" s="305">
        <f>'[11]Depr Exp'!J6502</f>
        <v>6.6699999999999995E-2</v>
      </c>
      <c r="K6502" s="373">
        <f>'[11]Depr Exp'!K6502</f>
        <v>1134.1162191666665</v>
      </c>
      <c r="L6502" s="524">
        <f>'[11]Depr Exp'!L6502</f>
        <v>0</v>
      </c>
      <c r="M6502" s="144"/>
      <c r="N6502" s="144"/>
    </row>
    <row r="6503" spans="1:14">
      <c r="A6503" s="144" t="str">
        <f>'[11]Depr Exp'!A6503</f>
        <v>E3970 GEN CommEq, Fred 1/APC new</v>
      </c>
      <c r="B6503" s="144" t="str">
        <f>'[11]Depr Exp'!B6503</f>
        <v>E3970 GEN CommEq, Fred 1/APC new-11</v>
      </c>
      <c r="C6503" s="144" t="str">
        <f>'[11]Depr Exp'!C6503</f>
        <v>403E</v>
      </c>
      <c r="D6503" s="144"/>
      <c r="E6503" s="282">
        <f>'[11]Depr Exp'!E6503</f>
        <v>43434</v>
      </c>
      <c r="F6503" s="523">
        <f>'[11]Depr Exp'!F6503</f>
        <v>204038.9</v>
      </c>
      <c r="G6503" s="305">
        <f>'[11]Depr Exp'!G6503</f>
        <v>6.6699999999999995E-2</v>
      </c>
      <c r="H6503" s="524">
        <f>'[11]Depr Exp'!H6503</f>
        <v>1134.1199999999999</v>
      </c>
      <c r="I6503" s="523">
        <f>'[11]Depr Exp'!I6503</f>
        <v>204038.9</v>
      </c>
      <c r="J6503" s="305">
        <f>'[11]Depr Exp'!J6503</f>
        <v>6.6699999999999995E-2</v>
      </c>
      <c r="K6503" s="373">
        <f>'[11]Depr Exp'!K6503</f>
        <v>1134.1162191666665</v>
      </c>
      <c r="L6503" s="524">
        <f>'[11]Depr Exp'!L6503</f>
        <v>0</v>
      </c>
      <c r="M6503" s="144"/>
      <c r="N6503" s="144"/>
    </row>
    <row r="6504" spans="1:14">
      <c r="A6504" s="144" t="str">
        <f>'[11]Depr Exp'!A6504</f>
        <v>E3970 GEN CommEq, Fred 1/APC new</v>
      </c>
      <c r="B6504" s="144" t="str">
        <f>'[11]Depr Exp'!B6504</f>
        <v>E3970 GEN CommEq, Fred 1/APC new-12</v>
      </c>
      <c r="C6504" s="144" t="str">
        <f>'[11]Depr Exp'!C6504</f>
        <v>403E</v>
      </c>
      <c r="D6504" s="144"/>
      <c r="E6504" s="282">
        <f>'[11]Depr Exp'!E6504</f>
        <v>43465</v>
      </c>
      <c r="F6504" s="523">
        <f>'[11]Depr Exp'!F6504</f>
        <v>204038.9</v>
      </c>
      <c r="G6504" s="305">
        <f>'[11]Depr Exp'!G6504</f>
        <v>6.6699999999999995E-2</v>
      </c>
      <c r="H6504" s="524">
        <f>'[11]Depr Exp'!H6504</f>
        <v>1134.1199999999999</v>
      </c>
      <c r="I6504" s="523">
        <f>'[11]Depr Exp'!I6504</f>
        <v>204038.9</v>
      </c>
      <c r="J6504" s="305">
        <f>'[11]Depr Exp'!J6504</f>
        <v>6.6699999999999995E-2</v>
      </c>
      <c r="K6504" s="373">
        <f>'[11]Depr Exp'!K6504</f>
        <v>1134.1162191666665</v>
      </c>
      <c r="L6504" s="524">
        <f>'[11]Depr Exp'!L6504</f>
        <v>0</v>
      </c>
      <c r="M6504" s="144"/>
      <c r="N6504" s="144"/>
    </row>
    <row r="6505" spans="1:14" ht="15.75" thickBot="1">
      <c r="A6505" s="159" t="str">
        <f>'[11]Depr Exp'!A6505</f>
        <v>E3970 GEN CommEq, Fred 1/APC new Total</v>
      </c>
      <c r="B6505" s="144">
        <f>'[11]Depr Exp'!B6505</f>
        <v>0</v>
      </c>
      <c r="C6505" s="502" t="str">
        <f>'[11]Depr Exp'!C6505</f>
        <v>EGEN</v>
      </c>
      <c r="D6505" s="144"/>
      <c r="E6505" s="281" t="str">
        <f>'[11]Depr Exp'!E6505</f>
        <v>Total</v>
      </c>
      <c r="F6505" s="141">
        <f>'[11]Depr Exp'!F6505</f>
        <v>0</v>
      </c>
      <c r="G6505" s="252">
        <f>'[11]Depr Exp'!G6505</f>
        <v>0</v>
      </c>
      <c r="H6505" s="286">
        <f>'[11]Depr Exp'!H6505</f>
        <v>6841.0199999999995</v>
      </c>
      <c r="I6505" s="141">
        <f>'[11]Depr Exp'!I6505</f>
        <v>0</v>
      </c>
      <c r="J6505" s="252">
        <f>'[11]Depr Exp'!J6505</f>
        <v>0</v>
      </c>
      <c r="K6505" s="286">
        <f>'[11]Depr Exp'!K6505</f>
        <v>13609.394629999997</v>
      </c>
      <c r="L6505" s="286">
        <f>'[11]Depr Exp'!L6505</f>
        <v>6768.37</v>
      </c>
      <c r="M6505" s="144"/>
      <c r="N6505" s="144"/>
    </row>
    <row r="6506" spans="1:14" ht="13.5" thickTop="1">
      <c r="A6506" s="529" t="str">
        <f>'[11]Depr Exp'!A6506</f>
        <v>E3970 GEN CommEq, Fred 1/APC old</v>
      </c>
      <c r="B6506" s="529" t="str">
        <f>'[11]Depr Exp'!B6506</f>
        <v>E3970 GEN CommEq, Fred 1/APC old-1</v>
      </c>
      <c r="C6506" s="529" t="str">
        <f>'[11]Depr Exp'!C6506</f>
        <v>403E</v>
      </c>
      <c r="D6506" s="529"/>
      <c r="E6506" s="530">
        <f>'[11]Depr Exp'!E6506</f>
        <v>43131</v>
      </c>
      <c r="F6506" s="531">
        <f>'[11]Depr Exp'!F6506</f>
        <v>87156.89</v>
      </c>
      <c r="G6506" s="532" t="str">
        <f>'[11]Depr Exp'!G6506</f>
        <v>End of Life</v>
      </c>
      <c r="H6506" s="533">
        <f>'[11]Depr Exp'!H6506</f>
        <v>1452.99</v>
      </c>
      <c r="I6506" s="531">
        <f>'[11]Depr Exp'!I6506</f>
        <v>0</v>
      </c>
      <c r="J6506" s="532" t="str">
        <f>'[11]Depr Exp'!J6506</f>
        <v>End of Life</v>
      </c>
      <c r="K6506" s="534">
        <f>'[11]Depr Exp'!K6506</f>
        <v>0</v>
      </c>
      <c r="L6506" s="533">
        <f>'[11]Depr Exp'!L6506</f>
        <v>-1452.99</v>
      </c>
      <c r="M6506" s="144"/>
      <c r="N6506" s="144"/>
    </row>
    <row r="6507" spans="1:14">
      <c r="A6507" s="529" t="str">
        <f>'[11]Depr Exp'!A6507</f>
        <v>E3970 GEN CommEq, Fred 1/APC old</v>
      </c>
      <c r="B6507" s="529" t="str">
        <f>'[11]Depr Exp'!B6507</f>
        <v>E3970 GEN CommEq, Fred 1/APC old-2</v>
      </c>
      <c r="C6507" s="529" t="str">
        <f>'[11]Depr Exp'!C6507</f>
        <v>403E</v>
      </c>
      <c r="D6507" s="529"/>
      <c r="E6507" s="530">
        <f>'[11]Depr Exp'!E6507</f>
        <v>43159</v>
      </c>
      <c r="F6507" s="531">
        <f>'[11]Depr Exp'!F6507</f>
        <v>85704.28</v>
      </c>
      <c r="G6507" s="532" t="str">
        <f>'[11]Depr Exp'!G6507</f>
        <v>End of Life</v>
      </c>
      <c r="H6507" s="533">
        <f>'[11]Depr Exp'!H6507</f>
        <v>1452.99</v>
      </c>
      <c r="I6507" s="531">
        <f>'[11]Depr Exp'!I6507</f>
        <v>0</v>
      </c>
      <c r="J6507" s="532" t="str">
        <f>'[11]Depr Exp'!J6507</f>
        <v>End of Life</v>
      </c>
      <c r="K6507" s="534">
        <f>'[11]Depr Exp'!K6507</f>
        <v>0</v>
      </c>
      <c r="L6507" s="533">
        <f>'[11]Depr Exp'!L6507</f>
        <v>-1452.99</v>
      </c>
      <c r="M6507" s="144"/>
      <c r="N6507" s="144"/>
    </row>
    <row r="6508" spans="1:14">
      <c r="A6508" s="529" t="str">
        <f>'[11]Depr Exp'!A6508</f>
        <v>E3970 GEN CommEq, Fred 1/APC old</v>
      </c>
      <c r="B6508" s="529" t="str">
        <f>'[11]Depr Exp'!B6508</f>
        <v>E3970 GEN CommEq, Fred 1/APC old-3</v>
      </c>
      <c r="C6508" s="529" t="str">
        <f>'[11]Depr Exp'!C6508</f>
        <v>403E</v>
      </c>
      <c r="D6508" s="529"/>
      <c r="E6508" s="530">
        <f>'[11]Depr Exp'!E6508</f>
        <v>43190</v>
      </c>
      <c r="F6508" s="531">
        <f>'[11]Depr Exp'!F6508</f>
        <v>84251.67</v>
      </c>
      <c r="G6508" s="532" t="str">
        <f>'[11]Depr Exp'!G6508</f>
        <v>End of Life</v>
      </c>
      <c r="H6508" s="533">
        <f>'[11]Depr Exp'!H6508</f>
        <v>1453</v>
      </c>
      <c r="I6508" s="531">
        <f>'[11]Depr Exp'!I6508</f>
        <v>0</v>
      </c>
      <c r="J6508" s="532" t="str">
        <f>'[11]Depr Exp'!J6508</f>
        <v>End of Life</v>
      </c>
      <c r="K6508" s="534">
        <f>'[11]Depr Exp'!K6508</f>
        <v>0</v>
      </c>
      <c r="L6508" s="533">
        <f>'[11]Depr Exp'!L6508</f>
        <v>-1453</v>
      </c>
      <c r="M6508" s="144"/>
      <c r="N6508" s="144"/>
    </row>
    <row r="6509" spans="1:14">
      <c r="A6509" s="529" t="str">
        <f>'[11]Depr Exp'!A6509</f>
        <v>E3970 GEN CommEq, Fred 1/APC old</v>
      </c>
      <c r="B6509" s="529" t="str">
        <f>'[11]Depr Exp'!B6509</f>
        <v>E3970 GEN CommEq, Fred 1/APC old-4</v>
      </c>
      <c r="C6509" s="529" t="str">
        <f>'[11]Depr Exp'!C6509</f>
        <v>403E</v>
      </c>
      <c r="D6509" s="529"/>
      <c r="E6509" s="530">
        <f>'[11]Depr Exp'!E6509</f>
        <v>43220</v>
      </c>
      <c r="F6509" s="531">
        <f>'[11]Depr Exp'!F6509</f>
        <v>82799.05</v>
      </c>
      <c r="G6509" s="532" t="str">
        <f>'[11]Depr Exp'!G6509</f>
        <v>End of Life</v>
      </c>
      <c r="H6509" s="533">
        <f>'[11]Depr Exp'!H6509</f>
        <v>1452.99</v>
      </c>
      <c r="I6509" s="531">
        <f>'[11]Depr Exp'!I6509</f>
        <v>0</v>
      </c>
      <c r="J6509" s="532" t="str">
        <f>'[11]Depr Exp'!J6509</f>
        <v>End of Life</v>
      </c>
      <c r="K6509" s="534">
        <f>'[11]Depr Exp'!K6509</f>
        <v>0</v>
      </c>
      <c r="L6509" s="533">
        <f>'[11]Depr Exp'!L6509</f>
        <v>-1452.99</v>
      </c>
      <c r="M6509" s="144"/>
      <c r="N6509" s="144"/>
    </row>
    <row r="6510" spans="1:14">
      <c r="A6510" s="529" t="str">
        <f>'[11]Depr Exp'!A6510</f>
        <v>E3970 GEN CommEq, Fred 1/APC old</v>
      </c>
      <c r="B6510" s="529" t="str">
        <f>'[11]Depr Exp'!B6510</f>
        <v>E3970 GEN CommEq, Fred 1/APC old-5</v>
      </c>
      <c r="C6510" s="529" t="str">
        <f>'[11]Depr Exp'!C6510</f>
        <v>403E</v>
      </c>
      <c r="D6510" s="529"/>
      <c r="E6510" s="530">
        <f>'[11]Depr Exp'!E6510</f>
        <v>43251</v>
      </c>
      <c r="F6510" s="531">
        <f>'[11]Depr Exp'!F6510</f>
        <v>81346.44</v>
      </c>
      <c r="G6510" s="532" t="str">
        <f>'[11]Depr Exp'!G6510</f>
        <v>End of Life</v>
      </c>
      <c r="H6510" s="533">
        <f>'[11]Depr Exp'!H6510</f>
        <v>1453</v>
      </c>
      <c r="I6510" s="531">
        <f>'[11]Depr Exp'!I6510</f>
        <v>0</v>
      </c>
      <c r="J6510" s="532" t="str">
        <f>'[11]Depr Exp'!J6510</f>
        <v>End of Life</v>
      </c>
      <c r="K6510" s="534">
        <f>'[11]Depr Exp'!K6510</f>
        <v>0</v>
      </c>
      <c r="L6510" s="533">
        <f>'[11]Depr Exp'!L6510</f>
        <v>-1453</v>
      </c>
      <c r="M6510" s="144"/>
      <c r="N6510" s="144"/>
    </row>
    <row r="6511" spans="1:14">
      <c r="A6511" s="529" t="str">
        <f>'[11]Depr Exp'!A6511</f>
        <v>E3970 GEN CommEq, Fred 1/APC old</v>
      </c>
      <c r="B6511" s="529" t="str">
        <f>'[11]Depr Exp'!B6511</f>
        <v>E3970 GEN CommEq, Fred 1/APC old-6</v>
      </c>
      <c r="C6511" s="529" t="str">
        <f>'[11]Depr Exp'!C6511</f>
        <v>403E</v>
      </c>
      <c r="D6511" s="529"/>
      <c r="E6511" s="530">
        <f>'[11]Depr Exp'!E6511</f>
        <v>43281</v>
      </c>
      <c r="F6511" s="531">
        <f>'[11]Depr Exp'!F6511</f>
        <v>79893.820000000007</v>
      </c>
      <c r="G6511" s="532" t="str">
        <f>'[11]Depr Exp'!G6511</f>
        <v>End of Life</v>
      </c>
      <c r="H6511" s="533">
        <f>'[11]Depr Exp'!H6511</f>
        <v>1452.99</v>
      </c>
      <c r="I6511" s="531">
        <f>'[11]Depr Exp'!I6511</f>
        <v>0</v>
      </c>
      <c r="J6511" s="532" t="str">
        <f>'[11]Depr Exp'!J6511</f>
        <v>End of Life</v>
      </c>
      <c r="K6511" s="534">
        <f>'[11]Depr Exp'!K6511</f>
        <v>0</v>
      </c>
      <c r="L6511" s="533">
        <f>'[11]Depr Exp'!L6511</f>
        <v>-1452.99</v>
      </c>
      <c r="M6511" s="144"/>
      <c r="N6511" s="144"/>
    </row>
    <row r="6512" spans="1:14">
      <c r="A6512" s="529" t="str">
        <f>'[11]Depr Exp'!A6512</f>
        <v>E3970 GEN CommEq, Fred 1/APC old</v>
      </c>
      <c r="B6512" s="529" t="str">
        <f>'[11]Depr Exp'!B6512</f>
        <v>E3970 GEN CommEq, Fred 1/APC old-7</v>
      </c>
      <c r="C6512" s="529" t="str">
        <f>'[11]Depr Exp'!C6512</f>
        <v>403E</v>
      </c>
      <c r="D6512" s="529"/>
      <c r="E6512" s="530">
        <f>'[11]Depr Exp'!E6512</f>
        <v>43312</v>
      </c>
      <c r="F6512" s="531">
        <f>'[11]Depr Exp'!F6512</f>
        <v>0.01</v>
      </c>
      <c r="G6512" s="532" t="str">
        <f>'[11]Depr Exp'!G6512</f>
        <v>End of Life</v>
      </c>
      <c r="H6512" s="533">
        <f>'[11]Depr Exp'!H6512</f>
        <v>0</v>
      </c>
      <c r="I6512" s="531">
        <f>'[11]Depr Exp'!I6512</f>
        <v>0</v>
      </c>
      <c r="J6512" s="532" t="str">
        <f>'[11]Depr Exp'!J6512</f>
        <v>End of Life</v>
      </c>
      <c r="K6512" s="534">
        <f>'[11]Depr Exp'!K6512</f>
        <v>0</v>
      </c>
      <c r="L6512" s="533">
        <f>'[11]Depr Exp'!L6512</f>
        <v>0</v>
      </c>
      <c r="M6512" s="144"/>
      <c r="N6512" s="144"/>
    </row>
    <row r="6513" spans="1:14">
      <c r="A6513" s="529" t="str">
        <f>'[11]Depr Exp'!A6513</f>
        <v>E3970 GEN CommEq, Fred 1/APC old</v>
      </c>
      <c r="B6513" s="529" t="str">
        <f>'[11]Depr Exp'!B6513</f>
        <v>E3970 GEN CommEq, Fred 1/APC old-8</v>
      </c>
      <c r="C6513" s="529" t="str">
        <f>'[11]Depr Exp'!C6513</f>
        <v>403E</v>
      </c>
      <c r="D6513" s="529"/>
      <c r="E6513" s="530">
        <f>'[11]Depr Exp'!E6513</f>
        <v>43343</v>
      </c>
      <c r="F6513" s="531">
        <f>'[11]Depr Exp'!F6513</f>
        <v>0.01</v>
      </c>
      <c r="G6513" s="532" t="str">
        <f>'[11]Depr Exp'!G6513</f>
        <v>End of Life</v>
      </c>
      <c r="H6513" s="533">
        <f>'[11]Depr Exp'!H6513</f>
        <v>0</v>
      </c>
      <c r="I6513" s="531">
        <f>'[11]Depr Exp'!I6513</f>
        <v>0</v>
      </c>
      <c r="J6513" s="532" t="str">
        <f>'[11]Depr Exp'!J6513</f>
        <v>End of Life</v>
      </c>
      <c r="K6513" s="534">
        <f>'[11]Depr Exp'!K6513</f>
        <v>0</v>
      </c>
      <c r="L6513" s="533">
        <f>'[11]Depr Exp'!L6513</f>
        <v>0</v>
      </c>
      <c r="M6513" s="144"/>
      <c r="N6513" s="144"/>
    </row>
    <row r="6514" spans="1:14">
      <c r="A6514" s="529" t="str">
        <f>'[11]Depr Exp'!A6514</f>
        <v>E3970 GEN CommEq, Fred 1/APC old</v>
      </c>
      <c r="B6514" s="529" t="str">
        <f>'[11]Depr Exp'!B6514</f>
        <v>E3970 GEN CommEq, Fred 1/APC old-9</v>
      </c>
      <c r="C6514" s="529" t="str">
        <f>'[11]Depr Exp'!C6514</f>
        <v>403E</v>
      </c>
      <c r="D6514" s="529"/>
      <c r="E6514" s="530">
        <f>'[11]Depr Exp'!E6514</f>
        <v>43373</v>
      </c>
      <c r="F6514" s="531">
        <f>'[11]Depr Exp'!F6514</f>
        <v>0.01</v>
      </c>
      <c r="G6514" s="532" t="str">
        <f>'[11]Depr Exp'!G6514</f>
        <v>End of Life</v>
      </c>
      <c r="H6514" s="533">
        <f>'[11]Depr Exp'!H6514</f>
        <v>0</v>
      </c>
      <c r="I6514" s="531">
        <f>'[11]Depr Exp'!I6514</f>
        <v>0</v>
      </c>
      <c r="J6514" s="532" t="str">
        <f>'[11]Depr Exp'!J6514</f>
        <v>End of Life</v>
      </c>
      <c r="K6514" s="534">
        <f>'[11]Depr Exp'!K6514</f>
        <v>0</v>
      </c>
      <c r="L6514" s="533">
        <f>'[11]Depr Exp'!L6514</f>
        <v>0</v>
      </c>
      <c r="M6514" s="144"/>
      <c r="N6514" s="144"/>
    </row>
    <row r="6515" spans="1:14">
      <c r="A6515" s="529" t="str">
        <f>'[11]Depr Exp'!A6515</f>
        <v>E3970 GEN CommEq, Fred 1/APC old</v>
      </c>
      <c r="B6515" s="529" t="str">
        <f>'[11]Depr Exp'!B6515</f>
        <v>E3970 GEN CommEq, Fred 1/APC old-10</v>
      </c>
      <c r="C6515" s="529" t="str">
        <f>'[11]Depr Exp'!C6515</f>
        <v>403E</v>
      </c>
      <c r="D6515" s="529"/>
      <c r="E6515" s="530">
        <f>'[11]Depr Exp'!E6515</f>
        <v>43404</v>
      </c>
      <c r="F6515" s="531">
        <f>'[11]Depr Exp'!F6515</f>
        <v>0.01</v>
      </c>
      <c r="G6515" s="532" t="str">
        <f>'[11]Depr Exp'!G6515</f>
        <v>End of Life</v>
      </c>
      <c r="H6515" s="533">
        <f>'[11]Depr Exp'!H6515</f>
        <v>0</v>
      </c>
      <c r="I6515" s="531">
        <f>'[11]Depr Exp'!I6515</f>
        <v>0</v>
      </c>
      <c r="J6515" s="532" t="str">
        <f>'[11]Depr Exp'!J6515</f>
        <v>End of Life</v>
      </c>
      <c r="K6515" s="534">
        <f>'[11]Depr Exp'!K6515</f>
        <v>0</v>
      </c>
      <c r="L6515" s="533">
        <f>'[11]Depr Exp'!L6515</f>
        <v>0</v>
      </c>
      <c r="M6515" s="144"/>
      <c r="N6515" s="144"/>
    </row>
    <row r="6516" spans="1:14">
      <c r="A6516" s="529" t="str">
        <f>'[11]Depr Exp'!A6516</f>
        <v>E3970 GEN CommEq, Fred 1/APC old</v>
      </c>
      <c r="B6516" s="529" t="str">
        <f>'[11]Depr Exp'!B6516</f>
        <v>E3970 GEN CommEq, Fred 1/APC old-11</v>
      </c>
      <c r="C6516" s="529" t="str">
        <f>'[11]Depr Exp'!C6516</f>
        <v>403E</v>
      </c>
      <c r="D6516" s="529"/>
      <c r="E6516" s="530">
        <f>'[11]Depr Exp'!E6516</f>
        <v>43434</v>
      </c>
      <c r="F6516" s="531">
        <f>'[11]Depr Exp'!F6516</f>
        <v>0.01</v>
      </c>
      <c r="G6516" s="532" t="str">
        <f>'[11]Depr Exp'!G6516</f>
        <v>End of Life</v>
      </c>
      <c r="H6516" s="533">
        <f>'[11]Depr Exp'!H6516</f>
        <v>0</v>
      </c>
      <c r="I6516" s="531">
        <f>'[11]Depr Exp'!I6516</f>
        <v>0</v>
      </c>
      <c r="J6516" s="532" t="str">
        <f>'[11]Depr Exp'!J6516</f>
        <v>End of Life</v>
      </c>
      <c r="K6516" s="534">
        <f>'[11]Depr Exp'!K6516</f>
        <v>0</v>
      </c>
      <c r="L6516" s="533">
        <f>'[11]Depr Exp'!L6516</f>
        <v>0</v>
      </c>
      <c r="M6516" s="144"/>
      <c r="N6516" s="144"/>
    </row>
    <row r="6517" spans="1:14">
      <c r="A6517" s="529" t="str">
        <f>'[11]Depr Exp'!A6517</f>
        <v>E3970 GEN CommEq, Fred 1/APC old</v>
      </c>
      <c r="B6517" s="529" t="str">
        <f>'[11]Depr Exp'!B6517</f>
        <v>E3970 GEN CommEq, Fred 1/APC old-12</v>
      </c>
      <c r="C6517" s="529" t="str">
        <f>'[11]Depr Exp'!C6517</f>
        <v>403E</v>
      </c>
      <c r="D6517" s="529"/>
      <c r="E6517" s="530">
        <f>'[11]Depr Exp'!E6517</f>
        <v>43465</v>
      </c>
      <c r="F6517" s="531">
        <f>'[11]Depr Exp'!F6517</f>
        <v>0</v>
      </c>
      <c r="G6517" s="532" t="str">
        <f>'[11]Depr Exp'!G6517</f>
        <v>End of Life</v>
      </c>
      <c r="H6517" s="533">
        <f>'[11]Depr Exp'!H6517</f>
        <v>0</v>
      </c>
      <c r="I6517" s="531">
        <f>'[11]Depr Exp'!I6517</f>
        <v>0</v>
      </c>
      <c r="J6517" s="532" t="str">
        <f>'[11]Depr Exp'!J6517</f>
        <v>End of Life</v>
      </c>
      <c r="K6517" s="534">
        <f>'[11]Depr Exp'!K6517</f>
        <v>0</v>
      </c>
      <c r="L6517" s="533">
        <f>'[11]Depr Exp'!L6517</f>
        <v>0</v>
      </c>
      <c r="M6517" s="144"/>
      <c r="N6517" s="144"/>
    </row>
    <row r="6518" spans="1:14" ht="15.75" thickBot="1">
      <c r="A6518" s="280" t="str">
        <f>'[11]Depr Exp'!A6518</f>
        <v>E3970 GEN CommEq, Fred 1/APC old Total</v>
      </c>
      <c r="B6518" s="143">
        <f>'[11]Depr Exp'!B6518</f>
        <v>0</v>
      </c>
      <c r="C6518" s="142" t="str">
        <f>'[11]Depr Exp'!C6518</f>
        <v>EGEN</v>
      </c>
      <c r="D6518" s="143"/>
      <c r="E6518" s="281" t="str">
        <f>'[11]Depr Exp'!E6518</f>
        <v>Total</v>
      </c>
      <c r="F6518" s="124">
        <f>'[11]Depr Exp'!F6518</f>
        <v>0</v>
      </c>
      <c r="G6518" s="143">
        <f>'[11]Depr Exp'!G6518</f>
        <v>0</v>
      </c>
      <c r="H6518" s="286">
        <f>'[11]Depr Exp'!H6518</f>
        <v>8717.9599999999991</v>
      </c>
      <c r="I6518" s="124">
        <f>'[11]Depr Exp'!I6518</f>
        <v>0</v>
      </c>
      <c r="J6518" s="143">
        <f>'[11]Depr Exp'!J6518</f>
        <v>0</v>
      </c>
      <c r="K6518" s="286">
        <f>'[11]Depr Exp'!K6518</f>
        <v>0</v>
      </c>
      <c r="L6518" s="286">
        <f>'[11]Depr Exp'!L6518</f>
        <v>-8717.9599999999991</v>
      </c>
      <c r="M6518" s="144"/>
      <c r="N6518" s="144"/>
    </row>
    <row r="6519" spans="1:14" ht="13.5" thickTop="1">
      <c r="A6519" s="144" t="str">
        <f>'[11]Depr Exp'!A6519</f>
        <v>E3970 GEN CommEq, Frederickson</v>
      </c>
      <c r="B6519" s="144" t="str">
        <f>'[11]Depr Exp'!B6519</f>
        <v>E3970 GEN CommEq, Frederickson-1</v>
      </c>
      <c r="C6519" s="144" t="str">
        <f>'[11]Depr Exp'!C6519</f>
        <v>403E</v>
      </c>
      <c r="D6519" s="144"/>
      <c r="E6519" s="282">
        <f>'[11]Depr Exp'!E6519</f>
        <v>43131</v>
      </c>
      <c r="F6519" s="523">
        <f>'[11]Depr Exp'!F6519</f>
        <v>556689.61</v>
      </c>
      <c r="G6519" s="305">
        <f>'[11]Depr Exp'!G6519</f>
        <v>6.6699999999999995E-2</v>
      </c>
      <c r="H6519" s="524">
        <f>'[11]Depr Exp'!H6519</f>
        <v>3094.27</v>
      </c>
      <c r="I6519" s="523">
        <f>'[11]Depr Exp'!I6519</f>
        <v>556689.61</v>
      </c>
      <c r="J6519" s="305">
        <f>'[11]Depr Exp'!J6519</f>
        <v>6.6699999999999995E-2</v>
      </c>
      <c r="K6519" s="373">
        <f>'[11]Depr Exp'!K6519</f>
        <v>3094.2664155833331</v>
      </c>
      <c r="L6519" s="524">
        <f>'[11]Depr Exp'!L6519</f>
        <v>0</v>
      </c>
      <c r="M6519" s="144"/>
      <c r="N6519" s="144"/>
    </row>
    <row r="6520" spans="1:14">
      <c r="A6520" s="144" t="str">
        <f>'[11]Depr Exp'!A6520</f>
        <v>E3970 GEN CommEq, Frederickson</v>
      </c>
      <c r="B6520" s="144" t="str">
        <f>'[11]Depr Exp'!B6520</f>
        <v>E3970 GEN CommEq, Frederickson-2</v>
      </c>
      <c r="C6520" s="144" t="str">
        <f>'[11]Depr Exp'!C6520</f>
        <v>403E</v>
      </c>
      <c r="D6520" s="144"/>
      <c r="E6520" s="282">
        <f>'[11]Depr Exp'!E6520</f>
        <v>43159</v>
      </c>
      <c r="F6520" s="523">
        <f>'[11]Depr Exp'!F6520</f>
        <v>556689.61</v>
      </c>
      <c r="G6520" s="305">
        <f>'[11]Depr Exp'!G6520</f>
        <v>6.6699999999999995E-2</v>
      </c>
      <c r="H6520" s="524">
        <f>'[11]Depr Exp'!H6520</f>
        <v>3094.27</v>
      </c>
      <c r="I6520" s="523">
        <f>'[11]Depr Exp'!I6520</f>
        <v>556689.61</v>
      </c>
      <c r="J6520" s="305">
        <f>'[11]Depr Exp'!J6520</f>
        <v>6.6699999999999995E-2</v>
      </c>
      <c r="K6520" s="373">
        <f>'[11]Depr Exp'!K6520</f>
        <v>3094.2664155833331</v>
      </c>
      <c r="L6520" s="524">
        <f>'[11]Depr Exp'!L6520</f>
        <v>0</v>
      </c>
      <c r="M6520" s="144"/>
      <c r="N6520" s="144"/>
    </row>
    <row r="6521" spans="1:14">
      <c r="A6521" s="144" t="str">
        <f>'[11]Depr Exp'!A6521</f>
        <v>E3970 GEN CommEq, Frederickson</v>
      </c>
      <c r="B6521" s="144" t="str">
        <f>'[11]Depr Exp'!B6521</f>
        <v>E3970 GEN CommEq, Frederickson-3</v>
      </c>
      <c r="C6521" s="144" t="str">
        <f>'[11]Depr Exp'!C6521</f>
        <v>403E</v>
      </c>
      <c r="D6521" s="144"/>
      <c r="E6521" s="282">
        <f>'[11]Depr Exp'!E6521</f>
        <v>43190</v>
      </c>
      <c r="F6521" s="523">
        <f>'[11]Depr Exp'!F6521</f>
        <v>556689.61</v>
      </c>
      <c r="G6521" s="305">
        <f>'[11]Depr Exp'!G6521</f>
        <v>6.6699999999999995E-2</v>
      </c>
      <c r="H6521" s="524">
        <f>'[11]Depr Exp'!H6521</f>
        <v>3094.27</v>
      </c>
      <c r="I6521" s="523">
        <f>'[11]Depr Exp'!I6521</f>
        <v>556689.61</v>
      </c>
      <c r="J6521" s="305">
        <f>'[11]Depr Exp'!J6521</f>
        <v>6.6699999999999995E-2</v>
      </c>
      <c r="K6521" s="373">
        <f>'[11]Depr Exp'!K6521</f>
        <v>3094.2664155833331</v>
      </c>
      <c r="L6521" s="524">
        <f>'[11]Depr Exp'!L6521</f>
        <v>0</v>
      </c>
      <c r="M6521" s="144"/>
      <c r="N6521" s="144"/>
    </row>
    <row r="6522" spans="1:14">
      <c r="A6522" s="144" t="str">
        <f>'[11]Depr Exp'!A6522</f>
        <v>E3970 GEN CommEq, Frederickson</v>
      </c>
      <c r="B6522" s="144" t="str">
        <f>'[11]Depr Exp'!B6522</f>
        <v>E3970 GEN CommEq, Frederickson-4</v>
      </c>
      <c r="C6522" s="144" t="str">
        <f>'[11]Depr Exp'!C6522</f>
        <v>403E</v>
      </c>
      <c r="D6522" s="144"/>
      <c r="E6522" s="282">
        <f>'[11]Depr Exp'!E6522</f>
        <v>43220</v>
      </c>
      <c r="F6522" s="523">
        <f>'[11]Depr Exp'!F6522</f>
        <v>556689.61</v>
      </c>
      <c r="G6522" s="305">
        <f>'[11]Depr Exp'!G6522</f>
        <v>6.6699999999999995E-2</v>
      </c>
      <c r="H6522" s="524">
        <f>'[11]Depr Exp'!H6522</f>
        <v>3094.27</v>
      </c>
      <c r="I6522" s="523">
        <f>'[11]Depr Exp'!I6522</f>
        <v>556689.61</v>
      </c>
      <c r="J6522" s="305">
        <f>'[11]Depr Exp'!J6522</f>
        <v>6.6699999999999995E-2</v>
      </c>
      <c r="K6522" s="373">
        <f>'[11]Depr Exp'!K6522</f>
        <v>3094.2664155833331</v>
      </c>
      <c r="L6522" s="524">
        <f>'[11]Depr Exp'!L6522</f>
        <v>0</v>
      </c>
      <c r="M6522" s="144"/>
      <c r="N6522" s="144"/>
    </row>
    <row r="6523" spans="1:14">
      <c r="A6523" s="144" t="str">
        <f>'[11]Depr Exp'!A6523</f>
        <v>E3970 GEN CommEq, Frederickson</v>
      </c>
      <c r="B6523" s="144" t="str">
        <f>'[11]Depr Exp'!B6523</f>
        <v>E3970 GEN CommEq, Frederickson-5</v>
      </c>
      <c r="C6523" s="144" t="str">
        <f>'[11]Depr Exp'!C6523</f>
        <v>403E</v>
      </c>
      <c r="D6523" s="144"/>
      <c r="E6523" s="282">
        <f>'[11]Depr Exp'!E6523</f>
        <v>43251</v>
      </c>
      <c r="F6523" s="523">
        <f>'[11]Depr Exp'!F6523</f>
        <v>556689.61</v>
      </c>
      <c r="G6523" s="305">
        <f>'[11]Depr Exp'!G6523</f>
        <v>6.6699999999999995E-2</v>
      </c>
      <c r="H6523" s="524">
        <f>'[11]Depr Exp'!H6523</f>
        <v>3094.27</v>
      </c>
      <c r="I6523" s="523">
        <f>'[11]Depr Exp'!I6523</f>
        <v>556689.61</v>
      </c>
      <c r="J6523" s="305">
        <f>'[11]Depr Exp'!J6523</f>
        <v>6.6699999999999995E-2</v>
      </c>
      <c r="K6523" s="373">
        <f>'[11]Depr Exp'!K6523</f>
        <v>3094.2664155833331</v>
      </c>
      <c r="L6523" s="524">
        <f>'[11]Depr Exp'!L6523</f>
        <v>0</v>
      </c>
      <c r="M6523" s="144"/>
      <c r="N6523" s="144"/>
    </row>
    <row r="6524" spans="1:14">
      <c r="A6524" s="144" t="str">
        <f>'[11]Depr Exp'!A6524</f>
        <v>E3970 GEN CommEq, Frederickson</v>
      </c>
      <c r="B6524" s="144" t="str">
        <f>'[11]Depr Exp'!B6524</f>
        <v>E3970 GEN CommEq, Frederickson-6</v>
      </c>
      <c r="C6524" s="144" t="str">
        <f>'[11]Depr Exp'!C6524</f>
        <v>403E</v>
      </c>
      <c r="D6524" s="144"/>
      <c r="E6524" s="282">
        <f>'[11]Depr Exp'!E6524</f>
        <v>43281</v>
      </c>
      <c r="F6524" s="523">
        <f>'[11]Depr Exp'!F6524</f>
        <v>556689.61</v>
      </c>
      <c r="G6524" s="305">
        <f>'[11]Depr Exp'!G6524</f>
        <v>6.6699999999999995E-2</v>
      </c>
      <c r="H6524" s="524">
        <f>'[11]Depr Exp'!H6524</f>
        <v>3094.27</v>
      </c>
      <c r="I6524" s="523">
        <f>'[11]Depr Exp'!I6524</f>
        <v>556689.61</v>
      </c>
      <c r="J6524" s="305">
        <f>'[11]Depr Exp'!J6524</f>
        <v>6.6699999999999995E-2</v>
      </c>
      <c r="K6524" s="373">
        <f>'[11]Depr Exp'!K6524</f>
        <v>3094.2664155833331</v>
      </c>
      <c r="L6524" s="524">
        <f>'[11]Depr Exp'!L6524</f>
        <v>0</v>
      </c>
      <c r="M6524" s="144"/>
      <c r="N6524" s="144"/>
    </row>
    <row r="6525" spans="1:14">
      <c r="A6525" s="144" t="str">
        <f>'[11]Depr Exp'!A6525</f>
        <v>E3970 GEN CommEq, Frederickson</v>
      </c>
      <c r="B6525" s="144" t="str">
        <f>'[11]Depr Exp'!B6525</f>
        <v>E3970 GEN CommEq, Frederickson-7</v>
      </c>
      <c r="C6525" s="144" t="str">
        <f>'[11]Depr Exp'!C6525</f>
        <v>403E</v>
      </c>
      <c r="D6525" s="144"/>
      <c r="E6525" s="282">
        <f>'[11]Depr Exp'!E6525</f>
        <v>43312</v>
      </c>
      <c r="F6525" s="523">
        <f>'[11]Depr Exp'!F6525</f>
        <v>556689.61</v>
      </c>
      <c r="G6525" s="305">
        <f>'[11]Depr Exp'!G6525</f>
        <v>6.6699999999999995E-2</v>
      </c>
      <c r="H6525" s="524">
        <f>'[11]Depr Exp'!H6525</f>
        <v>3094.27</v>
      </c>
      <c r="I6525" s="523">
        <f>'[11]Depr Exp'!I6525</f>
        <v>556689.61</v>
      </c>
      <c r="J6525" s="305">
        <f>'[11]Depr Exp'!J6525</f>
        <v>6.6699999999999995E-2</v>
      </c>
      <c r="K6525" s="373">
        <f>'[11]Depr Exp'!K6525</f>
        <v>3094.2664155833331</v>
      </c>
      <c r="L6525" s="524">
        <f>'[11]Depr Exp'!L6525</f>
        <v>0</v>
      </c>
      <c r="M6525" s="144"/>
      <c r="N6525" s="144"/>
    </row>
    <row r="6526" spans="1:14">
      <c r="A6526" s="144" t="str">
        <f>'[11]Depr Exp'!A6526</f>
        <v>E3970 GEN CommEq, Frederickson</v>
      </c>
      <c r="B6526" s="144" t="str">
        <f>'[11]Depr Exp'!B6526</f>
        <v>E3970 GEN CommEq, Frederickson-8</v>
      </c>
      <c r="C6526" s="144" t="str">
        <f>'[11]Depr Exp'!C6526</f>
        <v>403E</v>
      </c>
      <c r="D6526" s="144"/>
      <c r="E6526" s="282">
        <f>'[11]Depr Exp'!E6526</f>
        <v>43343</v>
      </c>
      <c r="F6526" s="523">
        <f>'[11]Depr Exp'!F6526</f>
        <v>556689.61</v>
      </c>
      <c r="G6526" s="305">
        <f>'[11]Depr Exp'!G6526</f>
        <v>6.6699999999999995E-2</v>
      </c>
      <c r="H6526" s="524">
        <f>'[11]Depr Exp'!H6526</f>
        <v>3094.27</v>
      </c>
      <c r="I6526" s="523">
        <f>'[11]Depr Exp'!I6526</f>
        <v>556689.61</v>
      </c>
      <c r="J6526" s="305">
        <f>'[11]Depr Exp'!J6526</f>
        <v>6.6699999999999995E-2</v>
      </c>
      <c r="K6526" s="373">
        <f>'[11]Depr Exp'!K6526</f>
        <v>3094.2664155833331</v>
      </c>
      <c r="L6526" s="524">
        <f>'[11]Depr Exp'!L6526</f>
        <v>0</v>
      </c>
      <c r="M6526" s="144"/>
      <c r="N6526" s="144"/>
    </row>
    <row r="6527" spans="1:14">
      <c r="A6527" s="144" t="str">
        <f>'[11]Depr Exp'!A6527</f>
        <v>E3970 GEN CommEq, Frederickson</v>
      </c>
      <c r="B6527" s="144" t="str">
        <f>'[11]Depr Exp'!B6527</f>
        <v>E3970 GEN CommEq, Frederickson-9</v>
      </c>
      <c r="C6527" s="144" t="str">
        <f>'[11]Depr Exp'!C6527</f>
        <v>403E</v>
      </c>
      <c r="D6527" s="144"/>
      <c r="E6527" s="282">
        <f>'[11]Depr Exp'!E6527</f>
        <v>43373</v>
      </c>
      <c r="F6527" s="523">
        <f>'[11]Depr Exp'!F6527</f>
        <v>556689.61</v>
      </c>
      <c r="G6527" s="305">
        <f>'[11]Depr Exp'!G6527</f>
        <v>6.6699999999999995E-2</v>
      </c>
      <c r="H6527" s="524">
        <f>'[11]Depr Exp'!H6527</f>
        <v>3094.27</v>
      </c>
      <c r="I6527" s="523">
        <f>'[11]Depr Exp'!I6527</f>
        <v>556689.61</v>
      </c>
      <c r="J6527" s="305">
        <f>'[11]Depr Exp'!J6527</f>
        <v>6.6699999999999995E-2</v>
      </c>
      <c r="K6527" s="373">
        <f>'[11]Depr Exp'!K6527</f>
        <v>3094.2664155833331</v>
      </c>
      <c r="L6527" s="524">
        <f>'[11]Depr Exp'!L6527</f>
        <v>0</v>
      </c>
      <c r="M6527" s="144"/>
      <c r="N6527" s="144"/>
    </row>
    <row r="6528" spans="1:14">
      <c r="A6528" s="144" t="str">
        <f>'[11]Depr Exp'!A6528</f>
        <v>E3970 GEN CommEq, Frederickson</v>
      </c>
      <c r="B6528" s="144" t="str">
        <f>'[11]Depr Exp'!B6528</f>
        <v>E3970 GEN CommEq, Frederickson-10</v>
      </c>
      <c r="C6528" s="144" t="str">
        <f>'[11]Depr Exp'!C6528</f>
        <v>403E</v>
      </c>
      <c r="D6528" s="144"/>
      <c r="E6528" s="282">
        <f>'[11]Depr Exp'!E6528</f>
        <v>43404</v>
      </c>
      <c r="F6528" s="523">
        <f>'[11]Depr Exp'!F6528</f>
        <v>556689.61</v>
      </c>
      <c r="G6528" s="305">
        <f>'[11]Depr Exp'!G6528</f>
        <v>6.6699999999999995E-2</v>
      </c>
      <c r="H6528" s="524">
        <f>'[11]Depr Exp'!H6528</f>
        <v>3094.27</v>
      </c>
      <c r="I6528" s="523">
        <f>'[11]Depr Exp'!I6528</f>
        <v>556689.61</v>
      </c>
      <c r="J6528" s="305">
        <f>'[11]Depr Exp'!J6528</f>
        <v>6.6699999999999995E-2</v>
      </c>
      <c r="K6528" s="373">
        <f>'[11]Depr Exp'!K6528</f>
        <v>3094.2664155833331</v>
      </c>
      <c r="L6528" s="524">
        <f>'[11]Depr Exp'!L6528</f>
        <v>0</v>
      </c>
      <c r="M6528" s="144"/>
      <c r="N6528" s="144"/>
    </row>
    <row r="6529" spans="1:14">
      <c r="A6529" s="144" t="str">
        <f>'[11]Depr Exp'!A6529</f>
        <v>E3970 GEN CommEq, Frederickson</v>
      </c>
      <c r="B6529" s="144" t="str">
        <f>'[11]Depr Exp'!B6529</f>
        <v>E3970 GEN CommEq, Frederickson-11</v>
      </c>
      <c r="C6529" s="144" t="str">
        <f>'[11]Depr Exp'!C6529</f>
        <v>403E</v>
      </c>
      <c r="D6529" s="144"/>
      <c r="E6529" s="282">
        <f>'[11]Depr Exp'!E6529</f>
        <v>43434</v>
      </c>
      <c r="F6529" s="523">
        <f>'[11]Depr Exp'!F6529</f>
        <v>556689.61</v>
      </c>
      <c r="G6529" s="305">
        <f>'[11]Depr Exp'!G6529</f>
        <v>6.6699999999999995E-2</v>
      </c>
      <c r="H6529" s="524">
        <f>'[11]Depr Exp'!H6529</f>
        <v>3094.27</v>
      </c>
      <c r="I6529" s="523">
        <f>'[11]Depr Exp'!I6529</f>
        <v>556689.61</v>
      </c>
      <c r="J6529" s="305">
        <f>'[11]Depr Exp'!J6529</f>
        <v>6.6699999999999995E-2</v>
      </c>
      <c r="K6529" s="373">
        <f>'[11]Depr Exp'!K6529</f>
        <v>3094.2664155833331</v>
      </c>
      <c r="L6529" s="524">
        <f>'[11]Depr Exp'!L6529</f>
        <v>0</v>
      </c>
      <c r="M6529" s="144"/>
      <c r="N6529" s="144"/>
    </row>
    <row r="6530" spans="1:14">
      <c r="A6530" s="144" t="str">
        <f>'[11]Depr Exp'!A6530</f>
        <v>E3970 GEN CommEq, Frederickson</v>
      </c>
      <c r="B6530" s="144" t="str">
        <f>'[11]Depr Exp'!B6530</f>
        <v>E3970 GEN CommEq, Frederickson-12</v>
      </c>
      <c r="C6530" s="144" t="str">
        <f>'[11]Depr Exp'!C6530</f>
        <v>403E</v>
      </c>
      <c r="D6530" s="144"/>
      <c r="E6530" s="282">
        <f>'[11]Depr Exp'!E6530</f>
        <v>43465</v>
      </c>
      <c r="F6530" s="523">
        <f>'[11]Depr Exp'!F6530</f>
        <v>556689.61</v>
      </c>
      <c r="G6530" s="305">
        <f>'[11]Depr Exp'!G6530</f>
        <v>6.6699999999999995E-2</v>
      </c>
      <c r="H6530" s="524">
        <f>'[11]Depr Exp'!H6530</f>
        <v>3094.27</v>
      </c>
      <c r="I6530" s="523">
        <f>'[11]Depr Exp'!I6530</f>
        <v>556689.61</v>
      </c>
      <c r="J6530" s="305">
        <f>'[11]Depr Exp'!J6530</f>
        <v>6.6699999999999995E-2</v>
      </c>
      <c r="K6530" s="373">
        <f>'[11]Depr Exp'!K6530</f>
        <v>3094.2664155833331</v>
      </c>
      <c r="L6530" s="524">
        <f>'[11]Depr Exp'!L6530</f>
        <v>0</v>
      </c>
      <c r="M6530" s="144"/>
      <c r="N6530" s="144"/>
    </row>
    <row r="6531" spans="1:14" ht="15.75" thickBot="1">
      <c r="A6531" s="159" t="str">
        <f>'[11]Depr Exp'!A6531</f>
        <v>E3970 GEN CommEq, Frederickson Total</v>
      </c>
      <c r="B6531" s="144">
        <f>'[11]Depr Exp'!B6531</f>
        <v>0</v>
      </c>
      <c r="C6531" s="502" t="str">
        <f>'[11]Depr Exp'!C6531</f>
        <v>EGEN</v>
      </c>
      <c r="D6531" s="144"/>
      <c r="E6531" s="281" t="str">
        <f>'[11]Depr Exp'!E6531</f>
        <v>Total</v>
      </c>
      <c r="F6531" s="141">
        <f>'[11]Depr Exp'!F6531</f>
        <v>0</v>
      </c>
      <c r="G6531" s="252">
        <f>'[11]Depr Exp'!G6531</f>
        <v>0</v>
      </c>
      <c r="H6531" s="286">
        <f>'[11]Depr Exp'!H6531</f>
        <v>37131.24</v>
      </c>
      <c r="I6531" s="141">
        <f>'[11]Depr Exp'!I6531</f>
        <v>0</v>
      </c>
      <c r="J6531" s="252">
        <f>'[11]Depr Exp'!J6531</f>
        <v>0</v>
      </c>
      <c r="K6531" s="286">
        <f>'[11]Depr Exp'!K6531</f>
        <v>37131.196986999996</v>
      </c>
      <c r="L6531" s="286">
        <f>'[11]Depr Exp'!L6531</f>
        <v>-0.04</v>
      </c>
      <c r="M6531" s="144"/>
      <c r="N6531" s="144"/>
    </row>
    <row r="6532" spans="1:14" ht="13.5" thickTop="1">
      <c r="A6532" s="529" t="str">
        <f>'[11]Depr Exp'!A6532</f>
        <v>E3970 GEN CommEq, GLD OP old</v>
      </c>
      <c r="B6532" s="529" t="str">
        <f>'[11]Depr Exp'!B6532</f>
        <v>E3970 GEN CommEq, GLD OP old-1</v>
      </c>
      <c r="C6532" s="529" t="str">
        <f>'[11]Depr Exp'!C6532</f>
        <v>403E</v>
      </c>
      <c r="D6532" s="529"/>
      <c r="E6532" s="530">
        <f>'[11]Depr Exp'!E6532</f>
        <v>43131</v>
      </c>
      <c r="F6532" s="531">
        <f>'[11]Depr Exp'!F6532</f>
        <v>3743.01</v>
      </c>
      <c r="G6532" s="532" t="str">
        <f>'[11]Depr Exp'!G6532</f>
        <v>End of Life</v>
      </c>
      <c r="H6532" s="533">
        <f>'[11]Depr Exp'!H6532</f>
        <v>62.38</v>
      </c>
      <c r="I6532" s="531">
        <f>'[11]Depr Exp'!I6532</f>
        <v>0</v>
      </c>
      <c r="J6532" s="532" t="str">
        <f>'[11]Depr Exp'!J6532</f>
        <v>End of Life</v>
      </c>
      <c r="K6532" s="534">
        <f>'[11]Depr Exp'!K6532</f>
        <v>0</v>
      </c>
      <c r="L6532" s="533">
        <f>'[11]Depr Exp'!L6532</f>
        <v>-62.38</v>
      </c>
      <c r="M6532" s="144"/>
      <c r="N6532" s="144"/>
    </row>
    <row r="6533" spans="1:14">
      <c r="A6533" s="529" t="str">
        <f>'[11]Depr Exp'!A6533</f>
        <v>E3970 GEN CommEq, GLD OP old</v>
      </c>
      <c r="B6533" s="529" t="str">
        <f>'[11]Depr Exp'!B6533</f>
        <v>E3970 GEN CommEq, GLD OP old-2</v>
      </c>
      <c r="C6533" s="529" t="str">
        <f>'[11]Depr Exp'!C6533</f>
        <v>403E</v>
      </c>
      <c r="D6533" s="529"/>
      <c r="E6533" s="530">
        <f>'[11]Depr Exp'!E6533</f>
        <v>43159</v>
      </c>
      <c r="F6533" s="531">
        <f>'[11]Depr Exp'!F6533</f>
        <v>3680.63</v>
      </c>
      <c r="G6533" s="532" t="str">
        <f>'[11]Depr Exp'!G6533</f>
        <v>End of Life</v>
      </c>
      <c r="H6533" s="533">
        <f>'[11]Depr Exp'!H6533</f>
        <v>62.38</v>
      </c>
      <c r="I6533" s="531">
        <f>'[11]Depr Exp'!I6533</f>
        <v>0</v>
      </c>
      <c r="J6533" s="532" t="str">
        <f>'[11]Depr Exp'!J6533</f>
        <v>End of Life</v>
      </c>
      <c r="K6533" s="534">
        <f>'[11]Depr Exp'!K6533</f>
        <v>0</v>
      </c>
      <c r="L6533" s="533">
        <f>'[11]Depr Exp'!L6533</f>
        <v>-62.38</v>
      </c>
      <c r="M6533" s="144"/>
      <c r="N6533" s="144"/>
    </row>
    <row r="6534" spans="1:14">
      <c r="A6534" s="529" t="str">
        <f>'[11]Depr Exp'!A6534</f>
        <v>E3970 GEN CommEq, GLD OP old</v>
      </c>
      <c r="B6534" s="529" t="str">
        <f>'[11]Depr Exp'!B6534</f>
        <v>E3970 GEN CommEq, GLD OP old-3</v>
      </c>
      <c r="C6534" s="529" t="str">
        <f>'[11]Depr Exp'!C6534</f>
        <v>403E</v>
      </c>
      <c r="D6534" s="529"/>
      <c r="E6534" s="530">
        <f>'[11]Depr Exp'!E6534</f>
        <v>43190</v>
      </c>
      <c r="F6534" s="531">
        <f>'[11]Depr Exp'!F6534</f>
        <v>3618.25</v>
      </c>
      <c r="G6534" s="532" t="str">
        <f>'[11]Depr Exp'!G6534</f>
        <v>End of Life</v>
      </c>
      <c r="H6534" s="533">
        <f>'[11]Depr Exp'!H6534</f>
        <v>62.38</v>
      </c>
      <c r="I6534" s="531">
        <f>'[11]Depr Exp'!I6534</f>
        <v>0</v>
      </c>
      <c r="J6534" s="532" t="str">
        <f>'[11]Depr Exp'!J6534</f>
        <v>End of Life</v>
      </c>
      <c r="K6534" s="534">
        <f>'[11]Depr Exp'!K6534</f>
        <v>0</v>
      </c>
      <c r="L6534" s="533">
        <f>'[11]Depr Exp'!L6534</f>
        <v>-62.38</v>
      </c>
      <c r="M6534" s="144"/>
      <c r="N6534" s="144"/>
    </row>
    <row r="6535" spans="1:14">
      <c r="A6535" s="529" t="str">
        <f>'[11]Depr Exp'!A6535</f>
        <v>E3970 GEN CommEq, GLD OP old</v>
      </c>
      <c r="B6535" s="529" t="str">
        <f>'[11]Depr Exp'!B6535</f>
        <v>E3970 GEN CommEq, GLD OP old-4</v>
      </c>
      <c r="C6535" s="529" t="str">
        <f>'[11]Depr Exp'!C6535</f>
        <v>403E</v>
      </c>
      <c r="D6535" s="529"/>
      <c r="E6535" s="530">
        <f>'[11]Depr Exp'!E6535</f>
        <v>43220</v>
      </c>
      <c r="F6535" s="531">
        <f>'[11]Depr Exp'!F6535</f>
        <v>3555.87</v>
      </c>
      <c r="G6535" s="532" t="str">
        <f>'[11]Depr Exp'!G6535</f>
        <v>End of Life</v>
      </c>
      <c r="H6535" s="533">
        <f>'[11]Depr Exp'!H6535</f>
        <v>62.38</v>
      </c>
      <c r="I6535" s="531">
        <f>'[11]Depr Exp'!I6535</f>
        <v>0</v>
      </c>
      <c r="J6535" s="532" t="str">
        <f>'[11]Depr Exp'!J6535</f>
        <v>End of Life</v>
      </c>
      <c r="K6535" s="534">
        <f>'[11]Depr Exp'!K6535</f>
        <v>0</v>
      </c>
      <c r="L6535" s="533">
        <f>'[11]Depr Exp'!L6535</f>
        <v>-62.38</v>
      </c>
      <c r="M6535" s="144"/>
      <c r="N6535" s="144"/>
    </row>
    <row r="6536" spans="1:14">
      <c r="A6536" s="529" t="str">
        <f>'[11]Depr Exp'!A6536</f>
        <v>E3970 GEN CommEq, GLD OP old</v>
      </c>
      <c r="B6536" s="529" t="str">
        <f>'[11]Depr Exp'!B6536</f>
        <v>E3970 GEN CommEq, GLD OP old-5</v>
      </c>
      <c r="C6536" s="529" t="str">
        <f>'[11]Depr Exp'!C6536</f>
        <v>403E</v>
      </c>
      <c r="D6536" s="529"/>
      <c r="E6536" s="530">
        <f>'[11]Depr Exp'!E6536</f>
        <v>43251</v>
      </c>
      <c r="F6536" s="531">
        <f>'[11]Depr Exp'!F6536</f>
        <v>3493.49</v>
      </c>
      <c r="G6536" s="532" t="str">
        <f>'[11]Depr Exp'!G6536</f>
        <v>End of Life</v>
      </c>
      <c r="H6536" s="533">
        <f>'[11]Depr Exp'!H6536</f>
        <v>62.38</v>
      </c>
      <c r="I6536" s="531">
        <f>'[11]Depr Exp'!I6536</f>
        <v>0</v>
      </c>
      <c r="J6536" s="532" t="str">
        <f>'[11]Depr Exp'!J6536</f>
        <v>End of Life</v>
      </c>
      <c r="K6536" s="534">
        <f>'[11]Depr Exp'!K6536</f>
        <v>0</v>
      </c>
      <c r="L6536" s="533">
        <f>'[11]Depr Exp'!L6536</f>
        <v>-62.38</v>
      </c>
      <c r="M6536" s="144"/>
      <c r="N6536" s="144"/>
    </row>
    <row r="6537" spans="1:14">
      <c r="A6537" s="529" t="str">
        <f>'[11]Depr Exp'!A6537</f>
        <v>E3970 GEN CommEq, GLD OP old</v>
      </c>
      <c r="B6537" s="529" t="str">
        <f>'[11]Depr Exp'!B6537</f>
        <v>E3970 GEN CommEq, GLD OP old-6</v>
      </c>
      <c r="C6537" s="529" t="str">
        <f>'[11]Depr Exp'!C6537</f>
        <v>403E</v>
      </c>
      <c r="D6537" s="529"/>
      <c r="E6537" s="530">
        <f>'[11]Depr Exp'!E6537</f>
        <v>43281</v>
      </c>
      <c r="F6537" s="531">
        <f>'[11]Depr Exp'!F6537</f>
        <v>3431.11</v>
      </c>
      <c r="G6537" s="532" t="str">
        <f>'[11]Depr Exp'!G6537</f>
        <v>End of Life</v>
      </c>
      <c r="H6537" s="533">
        <f>'[11]Depr Exp'!H6537</f>
        <v>62.38</v>
      </c>
      <c r="I6537" s="531">
        <f>'[11]Depr Exp'!I6537</f>
        <v>0</v>
      </c>
      <c r="J6537" s="532" t="str">
        <f>'[11]Depr Exp'!J6537</f>
        <v>End of Life</v>
      </c>
      <c r="K6537" s="534">
        <f>'[11]Depr Exp'!K6537</f>
        <v>0</v>
      </c>
      <c r="L6537" s="533">
        <f>'[11]Depr Exp'!L6537</f>
        <v>-62.38</v>
      </c>
      <c r="M6537" s="144"/>
      <c r="N6537" s="144"/>
    </row>
    <row r="6538" spans="1:14">
      <c r="A6538" s="529" t="str">
        <f>'[11]Depr Exp'!A6538</f>
        <v>E3970 GEN CommEq, GLD OP old</v>
      </c>
      <c r="B6538" s="529" t="str">
        <f>'[11]Depr Exp'!B6538</f>
        <v>E3970 GEN CommEq, GLD OP old-7</v>
      </c>
      <c r="C6538" s="529" t="str">
        <f>'[11]Depr Exp'!C6538</f>
        <v>403E</v>
      </c>
      <c r="D6538" s="529"/>
      <c r="E6538" s="530">
        <f>'[11]Depr Exp'!E6538</f>
        <v>43312</v>
      </c>
      <c r="F6538" s="531">
        <f>'[11]Depr Exp'!F6538</f>
        <v>0</v>
      </c>
      <c r="G6538" s="532" t="str">
        <f>'[11]Depr Exp'!G6538</f>
        <v>End of Life</v>
      </c>
      <c r="H6538" s="533">
        <f>'[11]Depr Exp'!H6538</f>
        <v>0</v>
      </c>
      <c r="I6538" s="531">
        <f>'[11]Depr Exp'!I6538</f>
        <v>0</v>
      </c>
      <c r="J6538" s="532" t="str">
        <f>'[11]Depr Exp'!J6538</f>
        <v>End of Life</v>
      </c>
      <c r="K6538" s="534">
        <f>'[11]Depr Exp'!K6538</f>
        <v>0</v>
      </c>
      <c r="L6538" s="533">
        <f>'[11]Depr Exp'!L6538</f>
        <v>0</v>
      </c>
      <c r="M6538" s="144"/>
      <c r="N6538" s="144"/>
    </row>
    <row r="6539" spans="1:14">
      <c r="A6539" s="529" t="str">
        <f>'[11]Depr Exp'!A6539</f>
        <v>E3970 GEN CommEq, GLD OP old</v>
      </c>
      <c r="B6539" s="529" t="str">
        <f>'[11]Depr Exp'!B6539</f>
        <v>E3970 GEN CommEq, GLD OP old-8</v>
      </c>
      <c r="C6539" s="529" t="str">
        <f>'[11]Depr Exp'!C6539</f>
        <v>403E</v>
      </c>
      <c r="D6539" s="529"/>
      <c r="E6539" s="530">
        <f>'[11]Depr Exp'!E6539</f>
        <v>43343</v>
      </c>
      <c r="F6539" s="531">
        <f>'[11]Depr Exp'!F6539</f>
        <v>0</v>
      </c>
      <c r="G6539" s="532" t="str">
        <f>'[11]Depr Exp'!G6539</f>
        <v>End of Life</v>
      </c>
      <c r="H6539" s="533">
        <f>'[11]Depr Exp'!H6539</f>
        <v>0</v>
      </c>
      <c r="I6539" s="531">
        <f>'[11]Depr Exp'!I6539</f>
        <v>0</v>
      </c>
      <c r="J6539" s="532" t="str">
        <f>'[11]Depr Exp'!J6539</f>
        <v>End of Life</v>
      </c>
      <c r="K6539" s="534">
        <f>'[11]Depr Exp'!K6539</f>
        <v>0</v>
      </c>
      <c r="L6539" s="533">
        <f>'[11]Depr Exp'!L6539</f>
        <v>0</v>
      </c>
      <c r="M6539" s="144"/>
      <c r="N6539" s="144"/>
    </row>
    <row r="6540" spans="1:14">
      <c r="A6540" s="529" t="str">
        <f>'[11]Depr Exp'!A6540</f>
        <v>E3970 GEN CommEq, GLD OP old</v>
      </c>
      <c r="B6540" s="529" t="str">
        <f>'[11]Depr Exp'!B6540</f>
        <v>E3970 GEN CommEq, GLD OP old-9</v>
      </c>
      <c r="C6540" s="529" t="str">
        <f>'[11]Depr Exp'!C6540</f>
        <v>403E</v>
      </c>
      <c r="D6540" s="529"/>
      <c r="E6540" s="530">
        <f>'[11]Depr Exp'!E6540</f>
        <v>43373</v>
      </c>
      <c r="F6540" s="531">
        <f>'[11]Depr Exp'!F6540</f>
        <v>0</v>
      </c>
      <c r="G6540" s="532" t="str">
        <f>'[11]Depr Exp'!G6540</f>
        <v>End of Life</v>
      </c>
      <c r="H6540" s="533">
        <f>'[11]Depr Exp'!H6540</f>
        <v>0</v>
      </c>
      <c r="I6540" s="531">
        <f>'[11]Depr Exp'!I6540</f>
        <v>0</v>
      </c>
      <c r="J6540" s="532" t="str">
        <f>'[11]Depr Exp'!J6540</f>
        <v>End of Life</v>
      </c>
      <c r="K6540" s="534">
        <f>'[11]Depr Exp'!K6540</f>
        <v>0</v>
      </c>
      <c r="L6540" s="533">
        <f>'[11]Depr Exp'!L6540</f>
        <v>0</v>
      </c>
      <c r="M6540" s="144"/>
      <c r="N6540" s="144"/>
    </row>
    <row r="6541" spans="1:14">
      <c r="A6541" s="529" t="str">
        <f>'[11]Depr Exp'!A6541</f>
        <v>E3970 GEN CommEq, GLD OP old</v>
      </c>
      <c r="B6541" s="529" t="str">
        <f>'[11]Depr Exp'!B6541</f>
        <v>E3970 GEN CommEq, GLD OP old-10</v>
      </c>
      <c r="C6541" s="529" t="str">
        <f>'[11]Depr Exp'!C6541</f>
        <v>403E</v>
      </c>
      <c r="D6541" s="529"/>
      <c r="E6541" s="530">
        <f>'[11]Depr Exp'!E6541</f>
        <v>43404</v>
      </c>
      <c r="F6541" s="531">
        <f>'[11]Depr Exp'!F6541</f>
        <v>0</v>
      </c>
      <c r="G6541" s="532" t="str">
        <f>'[11]Depr Exp'!G6541</f>
        <v>End of Life</v>
      </c>
      <c r="H6541" s="533">
        <f>'[11]Depr Exp'!H6541</f>
        <v>0</v>
      </c>
      <c r="I6541" s="531">
        <f>'[11]Depr Exp'!I6541</f>
        <v>0</v>
      </c>
      <c r="J6541" s="532" t="str">
        <f>'[11]Depr Exp'!J6541</f>
        <v>End of Life</v>
      </c>
      <c r="K6541" s="534">
        <f>'[11]Depr Exp'!K6541</f>
        <v>0</v>
      </c>
      <c r="L6541" s="533">
        <f>'[11]Depr Exp'!L6541</f>
        <v>0</v>
      </c>
      <c r="M6541" s="144"/>
      <c r="N6541" s="144"/>
    </row>
    <row r="6542" spans="1:14">
      <c r="A6542" s="529" t="str">
        <f>'[11]Depr Exp'!A6542</f>
        <v>E3970 GEN CommEq, GLD OP old</v>
      </c>
      <c r="B6542" s="529" t="str">
        <f>'[11]Depr Exp'!B6542</f>
        <v>E3970 GEN CommEq, GLD OP old-11</v>
      </c>
      <c r="C6542" s="529" t="str">
        <f>'[11]Depr Exp'!C6542</f>
        <v>403E</v>
      </c>
      <c r="D6542" s="529"/>
      <c r="E6542" s="530">
        <f>'[11]Depr Exp'!E6542</f>
        <v>43434</v>
      </c>
      <c r="F6542" s="531">
        <f>'[11]Depr Exp'!F6542</f>
        <v>0</v>
      </c>
      <c r="G6542" s="532" t="str">
        <f>'[11]Depr Exp'!G6542</f>
        <v>End of Life</v>
      </c>
      <c r="H6542" s="533">
        <f>'[11]Depr Exp'!H6542</f>
        <v>0</v>
      </c>
      <c r="I6542" s="531">
        <f>'[11]Depr Exp'!I6542</f>
        <v>0</v>
      </c>
      <c r="J6542" s="532" t="str">
        <f>'[11]Depr Exp'!J6542</f>
        <v>End of Life</v>
      </c>
      <c r="K6542" s="534">
        <f>'[11]Depr Exp'!K6542</f>
        <v>0</v>
      </c>
      <c r="L6542" s="533">
        <f>'[11]Depr Exp'!L6542</f>
        <v>0</v>
      </c>
      <c r="M6542" s="144"/>
      <c r="N6542" s="144"/>
    </row>
    <row r="6543" spans="1:14">
      <c r="A6543" s="529" t="str">
        <f>'[11]Depr Exp'!A6543</f>
        <v>E3970 GEN CommEq, GLD OP old</v>
      </c>
      <c r="B6543" s="529" t="str">
        <f>'[11]Depr Exp'!B6543</f>
        <v>E3970 GEN CommEq, GLD OP old-12</v>
      </c>
      <c r="C6543" s="529" t="str">
        <f>'[11]Depr Exp'!C6543</f>
        <v>403E</v>
      </c>
      <c r="D6543" s="529"/>
      <c r="E6543" s="530">
        <f>'[11]Depr Exp'!E6543</f>
        <v>43465</v>
      </c>
      <c r="F6543" s="531">
        <f>'[11]Depr Exp'!F6543</f>
        <v>0</v>
      </c>
      <c r="G6543" s="532" t="str">
        <f>'[11]Depr Exp'!G6543</f>
        <v>End of Life</v>
      </c>
      <c r="H6543" s="533">
        <f>'[11]Depr Exp'!H6543</f>
        <v>0</v>
      </c>
      <c r="I6543" s="531">
        <f>'[11]Depr Exp'!I6543</f>
        <v>0</v>
      </c>
      <c r="J6543" s="532" t="str">
        <f>'[11]Depr Exp'!J6543</f>
        <v>End of Life</v>
      </c>
      <c r="K6543" s="534">
        <f>'[11]Depr Exp'!K6543</f>
        <v>0</v>
      </c>
      <c r="L6543" s="533">
        <f>'[11]Depr Exp'!L6543</f>
        <v>0</v>
      </c>
      <c r="M6543" s="144"/>
      <c r="N6543" s="144"/>
    </row>
    <row r="6544" spans="1:14" ht="15.75" thickBot="1">
      <c r="A6544" s="280" t="str">
        <f>'[11]Depr Exp'!A6544</f>
        <v>E3970 GEN CommEq, GLD OP old Total</v>
      </c>
      <c r="B6544" s="143">
        <f>'[11]Depr Exp'!B6544</f>
        <v>0</v>
      </c>
      <c r="C6544" s="142" t="str">
        <f>'[11]Depr Exp'!C6544</f>
        <v>EGEN</v>
      </c>
      <c r="D6544" s="143"/>
      <c r="E6544" s="281" t="str">
        <f>'[11]Depr Exp'!E6544</f>
        <v>Total</v>
      </c>
      <c r="F6544" s="124">
        <f>'[11]Depr Exp'!F6544</f>
        <v>0</v>
      </c>
      <c r="G6544" s="143">
        <f>'[11]Depr Exp'!G6544</f>
        <v>0</v>
      </c>
      <c r="H6544" s="286">
        <f>'[11]Depr Exp'!H6544</f>
        <v>374.28000000000003</v>
      </c>
      <c r="I6544" s="124">
        <f>'[11]Depr Exp'!I6544</f>
        <v>0</v>
      </c>
      <c r="J6544" s="143">
        <f>'[11]Depr Exp'!J6544</f>
        <v>0</v>
      </c>
      <c r="K6544" s="286">
        <f>'[11]Depr Exp'!K6544</f>
        <v>0</v>
      </c>
      <c r="L6544" s="286">
        <f>'[11]Depr Exp'!L6544</f>
        <v>-374.28</v>
      </c>
      <c r="M6544" s="144"/>
      <c r="N6544" s="144"/>
    </row>
    <row r="6545" spans="1:14" ht="13.5" thickTop="1">
      <c r="A6545" s="144" t="str">
        <f>'[11]Depr Exp'!A6545</f>
        <v>E3970 GEN CommEq, Goldendale new</v>
      </c>
      <c r="B6545" s="144" t="str">
        <f>'[11]Depr Exp'!B6545</f>
        <v>E3970 GEN CommEq, Goldendale new-1</v>
      </c>
      <c r="C6545" s="144" t="str">
        <f>'[11]Depr Exp'!C6545</f>
        <v>403E</v>
      </c>
      <c r="D6545" s="144"/>
      <c r="E6545" s="282">
        <f>'[11]Depr Exp'!E6545</f>
        <v>43131</v>
      </c>
      <c r="F6545" s="523">
        <f>'[11]Depr Exp'!F6545</f>
        <v>100536.76</v>
      </c>
      <c r="G6545" s="305">
        <f>'[11]Depr Exp'!G6545</f>
        <v>6.6699999999999995E-2</v>
      </c>
      <c r="H6545" s="524">
        <f>'[11]Depr Exp'!H6545</f>
        <v>558.82000000000005</v>
      </c>
      <c r="I6545" s="523">
        <f>'[11]Depr Exp'!I6545</f>
        <v>109779.76</v>
      </c>
      <c r="J6545" s="305">
        <f>'[11]Depr Exp'!J6545</f>
        <v>6.6699999999999995E-2</v>
      </c>
      <c r="K6545" s="373">
        <f>'[11]Depr Exp'!K6545</f>
        <v>610.19249933333333</v>
      </c>
      <c r="L6545" s="524">
        <f>'[11]Depr Exp'!L6545</f>
        <v>51.37</v>
      </c>
      <c r="M6545" s="144"/>
      <c r="N6545" s="144"/>
    </row>
    <row r="6546" spans="1:14">
      <c r="A6546" s="144" t="str">
        <f>'[11]Depr Exp'!A6546</f>
        <v>E3970 GEN CommEq, Goldendale new</v>
      </c>
      <c r="B6546" s="144" t="str">
        <f>'[11]Depr Exp'!B6546</f>
        <v>E3970 GEN CommEq, Goldendale new-2</v>
      </c>
      <c r="C6546" s="144" t="str">
        <f>'[11]Depr Exp'!C6546</f>
        <v>403E</v>
      </c>
      <c r="D6546" s="144"/>
      <c r="E6546" s="282">
        <f>'[11]Depr Exp'!E6546</f>
        <v>43159</v>
      </c>
      <c r="F6546" s="523">
        <f>'[11]Depr Exp'!F6546</f>
        <v>100536.76</v>
      </c>
      <c r="G6546" s="305">
        <f>'[11]Depr Exp'!G6546</f>
        <v>6.6699999999999995E-2</v>
      </c>
      <c r="H6546" s="524">
        <f>'[11]Depr Exp'!H6546</f>
        <v>558.82000000000005</v>
      </c>
      <c r="I6546" s="523">
        <f>'[11]Depr Exp'!I6546</f>
        <v>109779.76</v>
      </c>
      <c r="J6546" s="305">
        <f>'[11]Depr Exp'!J6546</f>
        <v>6.6699999999999995E-2</v>
      </c>
      <c r="K6546" s="373">
        <f>'[11]Depr Exp'!K6546</f>
        <v>610.19249933333333</v>
      </c>
      <c r="L6546" s="524">
        <f>'[11]Depr Exp'!L6546</f>
        <v>51.37</v>
      </c>
      <c r="M6546" s="144"/>
      <c r="N6546" s="144"/>
    </row>
    <row r="6547" spans="1:14">
      <c r="A6547" s="144" t="str">
        <f>'[11]Depr Exp'!A6547</f>
        <v>E3970 GEN CommEq, Goldendale new</v>
      </c>
      <c r="B6547" s="144" t="str">
        <f>'[11]Depr Exp'!B6547</f>
        <v>E3970 GEN CommEq, Goldendale new-3</v>
      </c>
      <c r="C6547" s="144" t="str">
        <f>'[11]Depr Exp'!C6547</f>
        <v>403E</v>
      </c>
      <c r="D6547" s="144"/>
      <c r="E6547" s="282">
        <f>'[11]Depr Exp'!E6547</f>
        <v>43190</v>
      </c>
      <c r="F6547" s="523">
        <f>'[11]Depr Exp'!F6547</f>
        <v>100536.76</v>
      </c>
      <c r="G6547" s="305">
        <f>'[11]Depr Exp'!G6547</f>
        <v>6.6699999999999995E-2</v>
      </c>
      <c r="H6547" s="524">
        <f>'[11]Depr Exp'!H6547</f>
        <v>558.82000000000005</v>
      </c>
      <c r="I6547" s="523">
        <f>'[11]Depr Exp'!I6547</f>
        <v>109779.76</v>
      </c>
      <c r="J6547" s="305">
        <f>'[11]Depr Exp'!J6547</f>
        <v>6.6699999999999995E-2</v>
      </c>
      <c r="K6547" s="373">
        <f>'[11]Depr Exp'!K6547</f>
        <v>610.19249933333333</v>
      </c>
      <c r="L6547" s="524">
        <f>'[11]Depr Exp'!L6547</f>
        <v>51.37</v>
      </c>
      <c r="M6547" s="144"/>
      <c r="N6547" s="144"/>
    </row>
    <row r="6548" spans="1:14">
      <c r="A6548" s="144" t="str">
        <f>'[11]Depr Exp'!A6548</f>
        <v>E3970 GEN CommEq, Goldendale new</v>
      </c>
      <c r="B6548" s="144" t="str">
        <f>'[11]Depr Exp'!B6548</f>
        <v>E3970 GEN CommEq, Goldendale new-4</v>
      </c>
      <c r="C6548" s="144" t="str">
        <f>'[11]Depr Exp'!C6548</f>
        <v>403E</v>
      </c>
      <c r="D6548" s="144"/>
      <c r="E6548" s="282">
        <f>'[11]Depr Exp'!E6548</f>
        <v>43220</v>
      </c>
      <c r="F6548" s="523">
        <f>'[11]Depr Exp'!F6548</f>
        <v>100536.76</v>
      </c>
      <c r="G6548" s="305">
        <f>'[11]Depr Exp'!G6548</f>
        <v>6.6699999999999995E-2</v>
      </c>
      <c r="H6548" s="524">
        <f>'[11]Depr Exp'!H6548</f>
        <v>558.82000000000005</v>
      </c>
      <c r="I6548" s="523">
        <f>'[11]Depr Exp'!I6548</f>
        <v>109779.76</v>
      </c>
      <c r="J6548" s="305">
        <f>'[11]Depr Exp'!J6548</f>
        <v>6.6699999999999995E-2</v>
      </c>
      <c r="K6548" s="373">
        <f>'[11]Depr Exp'!K6548</f>
        <v>610.19249933333333</v>
      </c>
      <c r="L6548" s="524">
        <f>'[11]Depr Exp'!L6548</f>
        <v>51.37</v>
      </c>
      <c r="M6548" s="144"/>
      <c r="N6548" s="144"/>
    </row>
    <row r="6549" spans="1:14">
      <c r="A6549" s="144" t="str">
        <f>'[11]Depr Exp'!A6549</f>
        <v>E3970 GEN CommEq, Goldendale new</v>
      </c>
      <c r="B6549" s="144" t="str">
        <f>'[11]Depr Exp'!B6549</f>
        <v>E3970 GEN CommEq, Goldendale new-5</v>
      </c>
      <c r="C6549" s="144" t="str">
        <f>'[11]Depr Exp'!C6549</f>
        <v>403E</v>
      </c>
      <c r="D6549" s="144"/>
      <c r="E6549" s="282">
        <f>'[11]Depr Exp'!E6549</f>
        <v>43251</v>
      </c>
      <c r="F6549" s="523">
        <f>'[11]Depr Exp'!F6549</f>
        <v>100536.76</v>
      </c>
      <c r="G6549" s="305">
        <f>'[11]Depr Exp'!G6549</f>
        <v>6.6699999999999995E-2</v>
      </c>
      <c r="H6549" s="524">
        <f>'[11]Depr Exp'!H6549</f>
        <v>558.82000000000005</v>
      </c>
      <c r="I6549" s="523">
        <f>'[11]Depr Exp'!I6549</f>
        <v>109779.76</v>
      </c>
      <c r="J6549" s="305">
        <f>'[11]Depr Exp'!J6549</f>
        <v>6.6699999999999995E-2</v>
      </c>
      <c r="K6549" s="373">
        <f>'[11]Depr Exp'!K6549</f>
        <v>610.19249933333333</v>
      </c>
      <c r="L6549" s="524">
        <f>'[11]Depr Exp'!L6549</f>
        <v>51.37</v>
      </c>
      <c r="M6549" s="144"/>
      <c r="N6549" s="144"/>
    </row>
    <row r="6550" spans="1:14">
      <c r="A6550" s="144" t="str">
        <f>'[11]Depr Exp'!A6550</f>
        <v>E3970 GEN CommEq, Goldendale new</v>
      </c>
      <c r="B6550" s="144" t="str">
        <f>'[11]Depr Exp'!B6550</f>
        <v>E3970 GEN CommEq, Goldendale new-6</v>
      </c>
      <c r="C6550" s="144" t="str">
        <f>'[11]Depr Exp'!C6550</f>
        <v>403E</v>
      </c>
      <c r="D6550" s="144"/>
      <c r="E6550" s="282">
        <f>'[11]Depr Exp'!E6550</f>
        <v>43281</v>
      </c>
      <c r="F6550" s="523">
        <f>'[11]Depr Exp'!F6550</f>
        <v>100536.76</v>
      </c>
      <c r="G6550" s="305">
        <f>'[11]Depr Exp'!G6550</f>
        <v>6.6699999999999995E-2</v>
      </c>
      <c r="H6550" s="524">
        <f>'[11]Depr Exp'!H6550</f>
        <v>558.82000000000005</v>
      </c>
      <c r="I6550" s="523">
        <f>'[11]Depr Exp'!I6550</f>
        <v>109779.76</v>
      </c>
      <c r="J6550" s="305">
        <f>'[11]Depr Exp'!J6550</f>
        <v>6.6699999999999995E-2</v>
      </c>
      <c r="K6550" s="373">
        <f>'[11]Depr Exp'!K6550</f>
        <v>610.19249933333333</v>
      </c>
      <c r="L6550" s="524">
        <f>'[11]Depr Exp'!L6550</f>
        <v>51.37</v>
      </c>
      <c r="M6550" s="144"/>
      <c r="N6550" s="144"/>
    </row>
    <row r="6551" spans="1:14">
      <c r="A6551" s="144" t="str">
        <f>'[11]Depr Exp'!A6551</f>
        <v>E3970 GEN CommEq, Goldendale new</v>
      </c>
      <c r="B6551" s="144" t="str">
        <f>'[11]Depr Exp'!B6551</f>
        <v>E3970 GEN CommEq, Goldendale new-7</v>
      </c>
      <c r="C6551" s="144" t="str">
        <f>'[11]Depr Exp'!C6551</f>
        <v>403E</v>
      </c>
      <c r="D6551" s="144"/>
      <c r="E6551" s="282">
        <f>'[11]Depr Exp'!E6551</f>
        <v>43312</v>
      </c>
      <c r="F6551" s="523">
        <f>'[11]Depr Exp'!F6551</f>
        <v>109779.76</v>
      </c>
      <c r="G6551" s="305">
        <f>'[11]Depr Exp'!G6551</f>
        <v>6.6699999999999995E-2</v>
      </c>
      <c r="H6551" s="524">
        <f>'[11]Depr Exp'!H6551</f>
        <v>610.19000000000005</v>
      </c>
      <c r="I6551" s="523">
        <f>'[11]Depr Exp'!I6551</f>
        <v>109779.76</v>
      </c>
      <c r="J6551" s="305">
        <f>'[11]Depr Exp'!J6551</f>
        <v>6.6699999999999995E-2</v>
      </c>
      <c r="K6551" s="373">
        <f>'[11]Depr Exp'!K6551</f>
        <v>610.19249933333333</v>
      </c>
      <c r="L6551" s="524">
        <f>'[11]Depr Exp'!L6551</f>
        <v>0</v>
      </c>
      <c r="M6551" s="144"/>
      <c r="N6551" s="144"/>
    </row>
    <row r="6552" spans="1:14">
      <c r="A6552" s="144" t="str">
        <f>'[11]Depr Exp'!A6552</f>
        <v>E3970 GEN CommEq, Goldendale new</v>
      </c>
      <c r="B6552" s="144" t="str">
        <f>'[11]Depr Exp'!B6552</f>
        <v>E3970 GEN CommEq, Goldendale new-8</v>
      </c>
      <c r="C6552" s="144" t="str">
        <f>'[11]Depr Exp'!C6552</f>
        <v>403E</v>
      </c>
      <c r="D6552" s="144"/>
      <c r="E6552" s="282">
        <f>'[11]Depr Exp'!E6552</f>
        <v>43343</v>
      </c>
      <c r="F6552" s="523">
        <f>'[11]Depr Exp'!F6552</f>
        <v>109779.76</v>
      </c>
      <c r="G6552" s="305">
        <f>'[11]Depr Exp'!G6552</f>
        <v>6.6699999999999995E-2</v>
      </c>
      <c r="H6552" s="524">
        <f>'[11]Depr Exp'!H6552</f>
        <v>610.19000000000005</v>
      </c>
      <c r="I6552" s="523">
        <f>'[11]Depr Exp'!I6552</f>
        <v>109779.76</v>
      </c>
      <c r="J6552" s="305">
        <f>'[11]Depr Exp'!J6552</f>
        <v>6.6699999999999995E-2</v>
      </c>
      <c r="K6552" s="373">
        <f>'[11]Depr Exp'!K6552</f>
        <v>610.19249933333333</v>
      </c>
      <c r="L6552" s="524">
        <f>'[11]Depr Exp'!L6552</f>
        <v>0</v>
      </c>
      <c r="M6552" s="144"/>
      <c r="N6552" s="144"/>
    </row>
    <row r="6553" spans="1:14">
      <c r="A6553" s="144" t="str">
        <f>'[11]Depr Exp'!A6553</f>
        <v>E3970 GEN CommEq, Goldendale new</v>
      </c>
      <c r="B6553" s="144" t="str">
        <f>'[11]Depr Exp'!B6553</f>
        <v>E3970 GEN CommEq, Goldendale new-9</v>
      </c>
      <c r="C6553" s="144" t="str">
        <f>'[11]Depr Exp'!C6553</f>
        <v>403E</v>
      </c>
      <c r="D6553" s="144"/>
      <c r="E6553" s="282">
        <f>'[11]Depr Exp'!E6553</f>
        <v>43373</v>
      </c>
      <c r="F6553" s="523">
        <f>'[11]Depr Exp'!F6553</f>
        <v>109779.76</v>
      </c>
      <c r="G6553" s="305">
        <f>'[11]Depr Exp'!G6553</f>
        <v>6.6699999999999995E-2</v>
      </c>
      <c r="H6553" s="524">
        <f>'[11]Depr Exp'!H6553</f>
        <v>610.19000000000005</v>
      </c>
      <c r="I6553" s="523">
        <f>'[11]Depr Exp'!I6553</f>
        <v>109779.76</v>
      </c>
      <c r="J6553" s="305">
        <f>'[11]Depr Exp'!J6553</f>
        <v>6.6699999999999995E-2</v>
      </c>
      <c r="K6553" s="373">
        <f>'[11]Depr Exp'!K6553</f>
        <v>610.19249933333333</v>
      </c>
      <c r="L6553" s="524">
        <f>'[11]Depr Exp'!L6553</f>
        <v>0</v>
      </c>
      <c r="M6553" s="144"/>
      <c r="N6553" s="144"/>
    </row>
    <row r="6554" spans="1:14">
      <c r="A6554" s="144" t="str">
        <f>'[11]Depr Exp'!A6554</f>
        <v>E3970 GEN CommEq, Goldendale new</v>
      </c>
      <c r="B6554" s="144" t="str">
        <f>'[11]Depr Exp'!B6554</f>
        <v>E3970 GEN CommEq, Goldendale new-10</v>
      </c>
      <c r="C6554" s="144" t="str">
        <f>'[11]Depr Exp'!C6554</f>
        <v>403E</v>
      </c>
      <c r="D6554" s="144"/>
      <c r="E6554" s="282">
        <f>'[11]Depr Exp'!E6554</f>
        <v>43404</v>
      </c>
      <c r="F6554" s="523">
        <f>'[11]Depr Exp'!F6554</f>
        <v>109779.76</v>
      </c>
      <c r="G6554" s="305">
        <f>'[11]Depr Exp'!G6554</f>
        <v>6.6699999999999995E-2</v>
      </c>
      <c r="H6554" s="524">
        <f>'[11]Depr Exp'!H6554</f>
        <v>610.19000000000005</v>
      </c>
      <c r="I6554" s="523">
        <f>'[11]Depr Exp'!I6554</f>
        <v>109779.76</v>
      </c>
      <c r="J6554" s="305">
        <f>'[11]Depr Exp'!J6554</f>
        <v>6.6699999999999995E-2</v>
      </c>
      <c r="K6554" s="373">
        <f>'[11]Depr Exp'!K6554</f>
        <v>610.19249933333333</v>
      </c>
      <c r="L6554" s="524">
        <f>'[11]Depr Exp'!L6554</f>
        <v>0</v>
      </c>
      <c r="M6554" s="144"/>
      <c r="N6554" s="144"/>
    </row>
    <row r="6555" spans="1:14">
      <c r="A6555" s="144" t="str">
        <f>'[11]Depr Exp'!A6555</f>
        <v>E3970 GEN CommEq, Goldendale new</v>
      </c>
      <c r="B6555" s="144" t="str">
        <f>'[11]Depr Exp'!B6555</f>
        <v>E3970 GEN CommEq, Goldendale new-11</v>
      </c>
      <c r="C6555" s="144" t="str">
        <f>'[11]Depr Exp'!C6555</f>
        <v>403E</v>
      </c>
      <c r="D6555" s="144"/>
      <c r="E6555" s="282">
        <f>'[11]Depr Exp'!E6555</f>
        <v>43434</v>
      </c>
      <c r="F6555" s="523">
        <f>'[11]Depr Exp'!F6555</f>
        <v>109779.76</v>
      </c>
      <c r="G6555" s="305">
        <f>'[11]Depr Exp'!G6555</f>
        <v>6.6699999999999995E-2</v>
      </c>
      <c r="H6555" s="524">
        <f>'[11]Depr Exp'!H6555</f>
        <v>610.19000000000005</v>
      </c>
      <c r="I6555" s="523">
        <f>'[11]Depr Exp'!I6555</f>
        <v>109779.76</v>
      </c>
      <c r="J6555" s="305">
        <f>'[11]Depr Exp'!J6555</f>
        <v>6.6699999999999995E-2</v>
      </c>
      <c r="K6555" s="373">
        <f>'[11]Depr Exp'!K6555</f>
        <v>610.19249933333333</v>
      </c>
      <c r="L6555" s="524">
        <f>'[11]Depr Exp'!L6555</f>
        <v>0</v>
      </c>
      <c r="M6555" s="144"/>
      <c r="N6555" s="144"/>
    </row>
    <row r="6556" spans="1:14">
      <c r="A6556" s="144" t="str">
        <f>'[11]Depr Exp'!A6556</f>
        <v>E3970 GEN CommEq, Goldendale new</v>
      </c>
      <c r="B6556" s="144" t="str">
        <f>'[11]Depr Exp'!B6556</f>
        <v>E3970 GEN CommEq, Goldendale new-12</v>
      </c>
      <c r="C6556" s="144" t="str">
        <f>'[11]Depr Exp'!C6556</f>
        <v>403E</v>
      </c>
      <c r="D6556" s="144"/>
      <c r="E6556" s="282">
        <f>'[11]Depr Exp'!E6556</f>
        <v>43465</v>
      </c>
      <c r="F6556" s="523">
        <f>'[11]Depr Exp'!F6556</f>
        <v>109779.76</v>
      </c>
      <c r="G6556" s="305">
        <f>'[11]Depr Exp'!G6556</f>
        <v>6.6699999999999995E-2</v>
      </c>
      <c r="H6556" s="524">
        <f>'[11]Depr Exp'!H6556</f>
        <v>610.19000000000005</v>
      </c>
      <c r="I6556" s="523">
        <f>'[11]Depr Exp'!I6556</f>
        <v>109779.76</v>
      </c>
      <c r="J6556" s="305">
        <f>'[11]Depr Exp'!J6556</f>
        <v>6.6699999999999995E-2</v>
      </c>
      <c r="K6556" s="373">
        <f>'[11]Depr Exp'!K6556</f>
        <v>610.19249933333333</v>
      </c>
      <c r="L6556" s="524">
        <f>'[11]Depr Exp'!L6556</f>
        <v>0</v>
      </c>
      <c r="M6556" s="144"/>
      <c r="N6556" s="144"/>
    </row>
    <row r="6557" spans="1:14" ht="15.75" thickBot="1">
      <c r="A6557" s="159" t="str">
        <f>'[11]Depr Exp'!A6557</f>
        <v>E3970 GEN CommEq, Goldendale new Total</v>
      </c>
      <c r="B6557" s="144">
        <f>'[11]Depr Exp'!B6557</f>
        <v>0</v>
      </c>
      <c r="C6557" s="502" t="str">
        <f>'[11]Depr Exp'!C6557</f>
        <v>EGEN</v>
      </c>
      <c r="D6557" s="144"/>
      <c r="E6557" s="281" t="str">
        <f>'[11]Depr Exp'!E6557</f>
        <v>Total</v>
      </c>
      <c r="F6557" s="141">
        <f>'[11]Depr Exp'!F6557</f>
        <v>0</v>
      </c>
      <c r="G6557" s="252">
        <f>'[11]Depr Exp'!G6557</f>
        <v>0</v>
      </c>
      <c r="H6557" s="286">
        <f>'[11]Depr Exp'!H6557</f>
        <v>7014.0600000000031</v>
      </c>
      <c r="I6557" s="141">
        <f>'[11]Depr Exp'!I6557</f>
        <v>0</v>
      </c>
      <c r="J6557" s="252">
        <f>'[11]Depr Exp'!J6557</f>
        <v>0</v>
      </c>
      <c r="K6557" s="286">
        <f>'[11]Depr Exp'!K6557</f>
        <v>7322.3099919999995</v>
      </c>
      <c r="L6557" s="286">
        <f>'[11]Depr Exp'!L6557</f>
        <v>308.25</v>
      </c>
      <c r="M6557" s="144"/>
      <c r="N6557" s="144"/>
    </row>
    <row r="6558" spans="1:14" ht="13.5" thickTop="1">
      <c r="A6558" s="144" t="str">
        <f>'[11]Depr Exp'!A6558</f>
        <v>E3970 GEN CommEq, Hopkins Exp</v>
      </c>
      <c r="B6558" s="144" t="str">
        <f>'[11]Depr Exp'!B6558</f>
        <v>E3970 GEN CommEq, Hopkins Exp-1</v>
      </c>
      <c r="C6558" s="144" t="str">
        <f>'[11]Depr Exp'!C6558</f>
        <v>403E</v>
      </c>
      <c r="D6558" s="144"/>
      <c r="E6558" s="282">
        <f>'[11]Depr Exp'!E6558</f>
        <v>43131</v>
      </c>
      <c r="F6558" s="523">
        <f>'[11]Depr Exp'!F6558</f>
        <v>32608.86</v>
      </c>
      <c r="G6558" s="305">
        <f>'[11]Depr Exp'!G6558</f>
        <v>6.6699999999999995E-2</v>
      </c>
      <c r="H6558" s="524">
        <f>'[11]Depr Exp'!H6558</f>
        <v>181.25</v>
      </c>
      <c r="I6558" s="523">
        <f>'[11]Depr Exp'!I6558</f>
        <v>32608.86</v>
      </c>
      <c r="J6558" s="305">
        <f>'[11]Depr Exp'!J6558</f>
        <v>6.6699999999999995E-2</v>
      </c>
      <c r="K6558" s="373">
        <f>'[11]Depr Exp'!K6558</f>
        <v>181.2509135</v>
      </c>
      <c r="L6558" s="524">
        <f>'[11]Depr Exp'!L6558</f>
        <v>0</v>
      </c>
      <c r="M6558" s="144"/>
      <c r="N6558" s="144"/>
    </row>
    <row r="6559" spans="1:14">
      <c r="A6559" s="144" t="str">
        <f>'[11]Depr Exp'!A6559</f>
        <v>E3970 GEN CommEq, Hopkins Exp</v>
      </c>
      <c r="B6559" s="144" t="str">
        <f>'[11]Depr Exp'!B6559</f>
        <v>E3970 GEN CommEq, Hopkins Exp-2</v>
      </c>
      <c r="C6559" s="144" t="str">
        <f>'[11]Depr Exp'!C6559</f>
        <v>403E</v>
      </c>
      <c r="D6559" s="144"/>
      <c r="E6559" s="282">
        <f>'[11]Depr Exp'!E6559</f>
        <v>43159</v>
      </c>
      <c r="F6559" s="523">
        <f>'[11]Depr Exp'!F6559</f>
        <v>32608.86</v>
      </c>
      <c r="G6559" s="305">
        <f>'[11]Depr Exp'!G6559</f>
        <v>6.6699999999999995E-2</v>
      </c>
      <c r="H6559" s="524">
        <f>'[11]Depr Exp'!H6559</f>
        <v>181.25</v>
      </c>
      <c r="I6559" s="523">
        <f>'[11]Depr Exp'!I6559</f>
        <v>32608.86</v>
      </c>
      <c r="J6559" s="305">
        <f>'[11]Depr Exp'!J6559</f>
        <v>6.6699999999999995E-2</v>
      </c>
      <c r="K6559" s="373">
        <f>'[11]Depr Exp'!K6559</f>
        <v>181.2509135</v>
      </c>
      <c r="L6559" s="524">
        <f>'[11]Depr Exp'!L6559</f>
        <v>0</v>
      </c>
      <c r="M6559" s="144"/>
      <c r="N6559" s="144"/>
    </row>
    <row r="6560" spans="1:14">
      <c r="A6560" s="144" t="str">
        <f>'[11]Depr Exp'!A6560</f>
        <v>E3970 GEN CommEq, Hopkins Exp</v>
      </c>
      <c r="B6560" s="144" t="str">
        <f>'[11]Depr Exp'!B6560</f>
        <v>E3970 GEN CommEq, Hopkins Exp-3</v>
      </c>
      <c r="C6560" s="144" t="str">
        <f>'[11]Depr Exp'!C6560</f>
        <v>403E</v>
      </c>
      <c r="D6560" s="144"/>
      <c r="E6560" s="282">
        <f>'[11]Depr Exp'!E6560</f>
        <v>43190</v>
      </c>
      <c r="F6560" s="523">
        <f>'[11]Depr Exp'!F6560</f>
        <v>32608.86</v>
      </c>
      <c r="G6560" s="305">
        <f>'[11]Depr Exp'!G6560</f>
        <v>6.6699999999999995E-2</v>
      </c>
      <c r="H6560" s="524">
        <f>'[11]Depr Exp'!H6560</f>
        <v>181.25</v>
      </c>
      <c r="I6560" s="523">
        <f>'[11]Depr Exp'!I6560</f>
        <v>32608.86</v>
      </c>
      <c r="J6560" s="305">
        <f>'[11]Depr Exp'!J6560</f>
        <v>6.6699999999999995E-2</v>
      </c>
      <c r="K6560" s="373">
        <f>'[11]Depr Exp'!K6560</f>
        <v>181.2509135</v>
      </c>
      <c r="L6560" s="524">
        <f>'[11]Depr Exp'!L6560</f>
        <v>0</v>
      </c>
      <c r="M6560" s="144"/>
      <c r="N6560" s="144"/>
    </row>
    <row r="6561" spans="1:14">
      <c r="A6561" s="144" t="str">
        <f>'[11]Depr Exp'!A6561</f>
        <v>E3970 GEN CommEq, Hopkins Exp</v>
      </c>
      <c r="B6561" s="144" t="str">
        <f>'[11]Depr Exp'!B6561</f>
        <v>E3970 GEN CommEq, Hopkins Exp-4</v>
      </c>
      <c r="C6561" s="144" t="str">
        <f>'[11]Depr Exp'!C6561</f>
        <v>403E</v>
      </c>
      <c r="D6561" s="144"/>
      <c r="E6561" s="282">
        <f>'[11]Depr Exp'!E6561</f>
        <v>43220</v>
      </c>
      <c r="F6561" s="523">
        <f>'[11]Depr Exp'!F6561</f>
        <v>32608.86</v>
      </c>
      <c r="G6561" s="305">
        <f>'[11]Depr Exp'!G6561</f>
        <v>6.6699999999999995E-2</v>
      </c>
      <c r="H6561" s="524">
        <f>'[11]Depr Exp'!H6561</f>
        <v>181.25</v>
      </c>
      <c r="I6561" s="523">
        <f>'[11]Depr Exp'!I6561</f>
        <v>32608.86</v>
      </c>
      <c r="J6561" s="305">
        <f>'[11]Depr Exp'!J6561</f>
        <v>6.6699999999999995E-2</v>
      </c>
      <c r="K6561" s="373">
        <f>'[11]Depr Exp'!K6561</f>
        <v>181.2509135</v>
      </c>
      <c r="L6561" s="524">
        <f>'[11]Depr Exp'!L6561</f>
        <v>0</v>
      </c>
      <c r="M6561" s="144"/>
      <c r="N6561" s="144"/>
    </row>
    <row r="6562" spans="1:14">
      <c r="A6562" s="144" t="str">
        <f>'[11]Depr Exp'!A6562</f>
        <v>E3970 GEN CommEq, Hopkins Exp</v>
      </c>
      <c r="B6562" s="144" t="str">
        <f>'[11]Depr Exp'!B6562</f>
        <v>E3970 GEN CommEq, Hopkins Exp-5</v>
      </c>
      <c r="C6562" s="144" t="str">
        <f>'[11]Depr Exp'!C6562</f>
        <v>403E</v>
      </c>
      <c r="D6562" s="144"/>
      <c r="E6562" s="282">
        <f>'[11]Depr Exp'!E6562</f>
        <v>43251</v>
      </c>
      <c r="F6562" s="523">
        <f>'[11]Depr Exp'!F6562</f>
        <v>32608.86</v>
      </c>
      <c r="G6562" s="305">
        <f>'[11]Depr Exp'!G6562</f>
        <v>6.6699999999999995E-2</v>
      </c>
      <c r="H6562" s="524">
        <f>'[11]Depr Exp'!H6562</f>
        <v>181.25</v>
      </c>
      <c r="I6562" s="523">
        <f>'[11]Depr Exp'!I6562</f>
        <v>32608.86</v>
      </c>
      <c r="J6562" s="305">
        <f>'[11]Depr Exp'!J6562</f>
        <v>6.6699999999999995E-2</v>
      </c>
      <c r="K6562" s="373">
        <f>'[11]Depr Exp'!K6562</f>
        <v>181.2509135</v>
      </c>
      <c r="L6562" s="524">
        <f>'[11]Depr Exp'!L6562</f>
        <v>0</v>
      </c>
      <c r="M6562" s="144"/>
      <c r="N6562" s="144"/>
    </row>
    <row r="6563" spans="1:14">
      <c r="A6563" s="144" t="str">
        <f>'[11]Depr Exp'!A6563</f>
        <v>E3970 GEN CommEq, Hopkins Exp</v>
      </c>
      <c r="B6563" s="144" t="str">
        <f>'[11]Depr Exp'!B6563</f>
        <v>E3970 GEN CommEq, Hopkins Exp-6</v>
      </c>
      <c r="C6563" s="144" t="str">
        <f>'[11]Depr Exp'!C6563</f>
        <v>403E</v>
      </c>
      <c r="D6563" s="144"/>
      <c r="E6563" s="282">
        <f>'[11]Depr Exp'!E6563</f>
        <v>43281</v>
      </c>
      <c r="F6563" s="523">
        <f>'[11]Depr Exp'!F6563</f>
        <v>32608.86</v>
      </c>
      <c r="G6563" s="305">
        <f>'[11]Depr Exp'!G6563</f>
        <v>6.6699999999999995E-2</v>
      </c>
      <c r="H6563" s="524">
        <f>'[11]Depr Exp'!H6563</f>
        <v>181.25</v>
      </c>
      <c r="I6563" s="523">
        <f>'[11]Depr Exp'!I6563</f>
        <v>32608.86</v>
      </c>
      <c r="J6563" s="305">
        <f>'[11]Depr Exp'!J6563</f>
        <v>6.6699999999999995E-2</v>
      </c>
      <c r="K6563" s="373">
        <f>'[11]Depr Exp'!K6563</f>
        <v>181.2509135</v>
      </c>
      <c r="L6563" s="524">
        <f>'[11]Depr Exp'!L6563</f>
        <v>0</v>
      </c>
      <c r="M6563" s="144"/>
      <c r="N6563" s="144"/>
    </row>
    <row r="6564" spans="1:14">
      <c r="A6564" s="144" t="str">
        <f>'[11]Depr Exp'!A6564</f>
        <v>E3970 GEN CommEq, Hopkins Exp</v>
      </c>
      <c r="B6564" s="144" t="str">
        <f>'[11]Depr Exp'!B6564</f>
        <v>E3970 GEN CommEq, Hopkins Exp-7</v>
      </c>
      <c r="C6564" s="144" t="str">
        <f>'[11]Depr Exp'!C6564</f>
        <v>403E</v>
      </c>
      <c r="D6564" s="144"/>
      <c r="E6564" s="282">
        <f>'[11]Depr Exp'!E6564</f>
        <v>43312</v>
      </c>
      <c r="F6564" s="523">
        <f>'[11]Depr Exp'!F6564</f>
        <v>32608.86</v>
      </c>
      <c r="G6564" s="305">
        <f>'[11]Depr Exp'!G6564</f>
        <v>6.6699999999999995E-2</v>
      </c>
      <c r="H6564" s="524">
        <f>'[11]Depr Exp'!H6564</f>
        <v>181.25</v>
      </c>
      <c r="I6564" s="523">
        <f>'[11]Depr Exp'!I6564</f>
        <v>32608.86</v>
      </c>
      <c r="J6564" s="305">
        <f>'[11]Depr Exp'!J6564</f>
        <v>6.6699999999999995E-2</v>
      </c>
      <c r="K6564" s="373">
        <f>'[11]Depr Exp'!K6564</f>
        <v>181.2509135</v>
      </c>
      <c r="L6564" s="524">
        <f>'[11]Depr Exp'!L6564</f>
        <v>0</v>
      </c>
      <c r="M6564" s="144"/>
      <c r="N6564" s="144"/>
    </row>
    <row r="6565" spans="1:14">
      <c r="A6565" s="144" t="str">
        <f>'[11]Depr Exp'!A6565</f>
        <v>E3970 GEN CommEq, Hopkins Exp</v>
      </c>
      <c r="B6565" s="144" t="str">
        <f>'[11]Depr Exp'!B6565</f>
        <v>E3970 GEN CommEq, Hopkins Exp-8</v>
      </c>
      <c r="C6565" s="144" t="str">
        <f>'[11]Depr Exp'!C6565</f>
        <v>403E</v>
      </c>
      <c r="D6565" s="144"/>
      <c r="E6565" s="282">
        <f>'[11]Depr Exp'!E6565</f>
        <v>43343</v>
      </c>
      <c r="F6565" s="523">
        <f>'[11]Depr Exp'!F6565</f>
        <v>32608.86</v>
      </c>
      <c r="G6565" s="305">
        <f>'[11]Depr Exp'!G6565</f>
        <v>6.6699999999999995E-2</v>
      </c>
      <c r="H6565" s="524">
        <f>'[11]Depr Exp'!H6565</f>
        <v>181.25</v>
      </c>
      <c r="I6565" s="523">
        <f>'[11]Depr Exp'!I6565</f>
        <v>32608.86</v>
      </c>
      <c r="J6565" s="305">
        <f>'[11]Depr Exp'!J6565</f>
        <v>6.6699999999999995E-2</v>
      </c>
      <c r="K6565" s="373">
        <f>'[11]Depr Exp'!K6565</f>
        <v>181.2509135</v>
      </c>
      <c r="L6565" s="524">
        <f>'[11]Depr Exp'!L6565</f>
        <v>0</v>
      </c>
      <c r="M6565" s="144"/>
      <c r="N6565" s="144"/>
    </row>
    <row r="6566" spans="1:14">
      <c r="A6566" s="144" t="str">
        <f>'[11]Depr Exp'!A6566</f>
        <v>E3970 GEN CommEq, Hopkins Exp</v>
      </c>
      <c r="B6566" s="144" t="str">
        <f>'[11]Depr Exp'!B6566</f>
        <v>E3970 GEN CommEq, Hopkins Exp-9</v>
      </c>
      <c r="C6566" s="144" t="str">
        <f>'[11]Depr Exp'!C6566</f>
        <v>403E</v>
      </c>
      <c r="D6566" s="144"/>
      <c r="E6566" s="282">
        <f>'[11]Depr Exp'!E6566</f>
        <v>43373</v>
      </c>
      <c r="F6566" s="523">
        <f>'[11]Depr Exp'!F6566</f>
        <v>32608.86</v>
      </c>
      <c r="G6566" s="305">
        <f>'[11]Depr Exp'!G6566</f>
        <v>6.6699999999999995E-2</v>
      </c>
      <c r="H6566" s="524">
        <f>'[11]Depr Exp'!H6566</f>
        <v>181.25</v>
      </c>
      <c r="I6566" s="523">
        <f>'[11]Depr Exp'!I6566</f>
        <v>32608.86</v>
      </c>
      <c r="J6566" s="305">
        <f>'[11]Depr Exp'!J6566</f>
        <v>6.6699999999999995E-2</v>
      </c>
      <c r="K6566" s="373">
        <f>'[11]Depr Exp'!K6566</f>
        <v>181.2509135</v>
      </c>
      <c r="L6566" s="524">
        <f>'[11]Depr Exp'!L6566</f>
        <v>0</v>
      </c>
      <c r="M6566" s="144"/>
      <c r="N6566" s="144"/>
    </row>
    <row r="6567" spans="1:14">
      <c r="A6567" s="144" t="str">
        <f>'[11]Depr Exp'!A6567</f>
        <v>E3970 GEN CommEq, Hopkins Exp</v>
      </c>
      <c r="B6567" s="144" t="str">
        <f>'[11]Depr Exp'!B6567</f>
        <v>E3970 GEN CommEq, Hopkins Exp-10</v>
      </c>
      <c r="C6567" s="144" t="str">
        <f>'[11]Depr Exp'!C6567</f>
        <v>403E</v>
      </c>
      <c r="D6567" s="144"/>
      <c r="E6567" s="282">
        <f>'[11]Depr Exp'!E6567</f>
        <v>43404</v>
      </c>
      <c r="F6567" s="523">
        <f>'[11]Depr Exp'!F6567</f>
        <v>32608.86</v>
      </c>
      <c r="G6567" s="305">
        <f>'[11]Depr Exp'!G6567</f>
        <v>6.6699999999999995E-2</v>
      </c>
      <c r="H6567" s="524">
        <f>'[11]Depr Exp'!H6567</f>
        <v>181.25</v>
      </c>
      <c r="I6567" s="523">
        <f>'[11]Depr Exp'!I6567</f>
        <v>32608.86</v>
      </c>
      <c r="J6567" s="305">
        <f>'[11]Depr Exp'!J6567</f>
        <v>6.6699999999999995E-2</v>
      </c>
      <c r="K6567" s="373">
        <f>'[11]Depr Exp'!K6567</f>
        <v>181.2509135</v>
      </c>
      <c r="L6567" s="524">
        <f>'[11]Depr Exp'!L6567</f>
        <v>0</v>
      </c>
      <c r="M6567" s="144"/>
      <c r="N6567" s="144"/>
    </row>
    <row r="6568" spans="1:14">
      <c r="A6568" s="144" t="str">
        <f>'[11]Depr Exp'!A6568</f>
        <v>E3970 GEN CommEq, Hopkins Exp</v>
      </c>
      <c r="B6568" s="144" t="str">
        <f>'[11]Depr Exp'!B6568</f>
        <v>E3970 GEN CommEq, Hopkins Exp-11</v>
      </c>
      <c r="C6568" s="144" t="str">
        <f>'[11]Depr Exp'!C6568</f>
        <v>403E</v>
      </c>
      <c r="D6568" s="144"/>
      <c r="E6568" s="282">
        <f>'[11]Depr Exp'!E6568</f>
        <v>43434</v>
      </c>
      <c r="F6568" s="523">
        <f>'[11]Depr Exp'!F6568</f>
        <v>32608.86</v>
      </c>
      <c r="G6568" s="305">
        <f>'[11]Depr Exp'!G6568</f>
        <v>6.6699999999999995E-2</v>
      </c>
      <c r="H6568" s="524">
        <f>'[11]Depr Exp'!H6568</f>
        <v>181.25</v>
      </c>
      <c r="I6568" s="523">
        <f>'[11]Depr Exp'!I6568</f>
        <v>32608.86</v>
      </c>
      <c r="J6568" s="305">
        <f>'[11]Depr Exp'!J6568</f>
        <v>6.6699999999999995E-2</v>
      </c>
      <c r="K6568" s="373">
        <f>'[11]Depr Exp'!K6568</f>
        <v>181.2509135</v>
      </c>
      <c r="L6568" s="524">
        <f>'[11]Depr Exp'!L6568</f>
        <v>0</v>
      </c>
      <c r="M6568" s="144"/>
      <c r="N6568" s="144"/>
    </row>
    <row r="6569" spans="1:14">
      <c r="A6569" s="144" t="str">
        <f>'[11]Depr Exp'!A6569</f>
        <v>E3970 GEN CommEq, Hopkins Exp</v>
      </c>
      <c r="B6569" s="144" t="str">
        <f>'[11]Depr Exp'!B6569</f>
        <v>E3970 GEN CommEq, Hopkins Exp-12</v>
      </c>
      <c r="C6569" s="144" t="str">
        <f>'[11]Depr Exp'!C6569</f>
        <v>403E</v>
      </c>
      <c r="D6569" s="144"/>
      <c r="E6569" s="282">
        <f>'[11]Depr Exp'!E6569</f>
        <v>43465</v>
      </c>
      <c r="F6569" s="523">
        <f>'[11]Depr Exp'!F6569</f>
        <v>32608.86</v>
      </c>
      <c r="G6569" s="305">
        <f>'[11]Depr Exp'!G6569</f>
        <v>6.6699999999999995E-2</v>
      </c>
      <c r="H6569" s="524">
        <f>'[11]Depr Exp'!H6569</f>
        <v>181.25</v>
      </c>
      <c r="I6569" s="523">
        <f>'[11]Depr Exp'!I6569</f>
        <v>32608.86</v>
      </c>
      <c r="J6569" s="305">
        <f>'[11]Depr Exp'!J6569</f>
        <v>6.6699999999999995E-2</v>
      </c>
      <c r="K6569" s="373">
        <f>'[11]Depr Exp'!K6569</f>
        <v>181.2509135</v>
      </c>
      <c r="L6569" s="524">
        <f>'[11]Depr Exp'!L6569</f>
        <v>0</v>
      </c>
      <c r="M6569" s="144"/>
      <c r="N6569" s="144"/>
    </row>
    <row r="6570" spans="1:14" ht="15.75" thickBot="1">
      <c r="A6570" s="159" t="str">
        <f>'[11]Depr Exp'!A6570</f>
        <v>E3970 GEN CommEq, Hopkins Exp Total</v>
      </c>
      <c r="B6570" s="144">
        <f>'[11]Depr Exp'!B6570</f>
        <v>0</v>
      </c>
      <c r="C6570" s="502" t="str">
        <f>'[11]Depr Exp'!C6570</f>
        <v>EGEN</v>
      </c>
      <c r="D6570" s="144"/>
      <c r="E6570" s="281" t="str">
        <f>'[11]Depr Exp'!E6570</f>
        <v>Total</v>
      </c>
      <c r="F6570" s="141">
        <f>'[11]Depr Exp'!F6570</f>
        <v>0</v>
      </c>
      <c r="G6570" s="252">
        <f>'[11]Depr Exp'!G6570</f>
        <v>0</v>
      </c>
      <c r="H6570" s="286">
        <f>'[11]Depr Exp'!H6570</f>
        <v>2175</v>
      </c>
      <c r="I6570" s="141">
        <f>'[11]Depr Exp'!I6570</f>
        <v>0</v>
      </c>
      <c r="J6570" s="252">
        <f>'[11]Depr Exp'!J6570</f>
        <v>0</v>
      </c>
      <c r="K6570" s="286">
        <f>'[11]Depr Exp'!K6570</f>
        <v>2175.0109619999998</v>
      </c>
      <c r="L6570" s="286">
        <f>'[11]Depr Exp'!L6570</f>
        <v>0.01</v>
      </c>
      <c r="M6570" s="144"/>
      <c r="N6570" s="144"/>
    </row>
    <row r="6571" spans="1:14" ht="13.5" thickTop="1">
      <c r="A6571" s="144" t="str">
        <f>'[11]Depr Exp'!A6571</f>
        <v>E3970 GEN CommEq, Hopkins Ridge new</v>
      </c>
      <c r="B6571" s="144" t="str">
        <f>'[11]Depr Exp'!B6571</f>
        <v>E3970 GEN CommEq, Hopkins Ridge new-1</v>
      </c>
      <c r="C6571" s="144" t="str">
        <f>'[11]Depr Exp'!C6571</f>
        <v>403E</v>
      </c>
      <c r="D6571" s="144"/>
      <c r="E6571" s="282">
        <f>'[11]Depr Exp'!E6571</f>
        <v>43131</v>
      </c>
      <c r="F6571" s="523">
        <f>'[11]Depr Exp'!F6571</f>
        <v>245418.47</v>
      </c>
      <c r="G6571" s="305">
        <f>'[11]Depr Exp'!G6571</f>
        <v>6.6699999999999995E-2</v>
      </c>
      <c r="H6571" s="524">
        <f>'[11]Depr Exp'!H6571</f>
        <v>1364.12</v>
      </c>
      <c r="I6571" s="523">
        <f>'[11]Depr Exp'!I6571</f>
        <v>2348301.9700000002</v>
      </c>
      <c r="J6571" s="305">
        <f>'[11]Depr Exp'!J6571</f>
        <v>6.6699999999999995E-2</v>
      </c>
      <c r="K6571" s="373">
        <f>'[11]Depr Exp'!K6571</f>
        <v>13052.645116583333</v>
      </c>
      <c r="L6571" s="524">
        <f>'[11]Depr Exp'!L6571</f>
        <v>11688.53</v>
      </c>
      <c r="M6571" s="144"/>
      <c r="N6571" s="144"/>
    </row>
    <row r="6572" spans="1:14">
      <c r="A6572" s="144" t="str">
        <f>'[11]Depr Exp'!A6572</f>
        <v>E3970 GEN CommEq, Hopkins Ridge new</v>
      </c>
      <c r="B6572" s="144" t="str">
        <f>'[11]Depr Exp'!B6572</f>
        <v>E3970 GEN CommEq, Hopkins Ridge new-2</v>
      </c>
      <c r="C6572" s="144" t="str">
        <f>'[11]Depr Exp'!C6572</f>
        <v>403E</v>
      </c>
      <c r="D6572" s="144"/>
      <c r="E6572" s="282">
        <f>'[11]Depr Exp'!E6572</f>
        <v>43159</v>
      </c>
      <c r="F6572" s="523">
        <f>'[11]Depr Exp'!F6572</f>
        <v>245418.47</v>
      </c>
      <c r="G6572" s="305">
        <f>'[11]Depr Exp'!G6572</f>
        <v>6.6699999999999995E-2</v>
      </c>
      <c r="H6572" s="524">
        <f>'[11]Depr Exp'!H6572</f>
        <v>1364.12</v>
      </c>
      <c r="I6572" s="523">
        <f>'[11]Depr Exp'!I6572</f>
        <v>2348301.9700000002</v>
      </c>
      <c r="J6572" s="305">
        <f>'[11]Depr Exp'!J6572</f>
        <v>6.6699999999999995E-2</v>
      </c>
      <c r="K6572" s="373">
        <f>'[11]Depr Exp'!K6572</f>
        <v>13052.645116583333</v>
      </c>
      <c r="L6572" s="524">
        <f>'[11]Depr Exp'!L6572</f>
        <v>11688.53</v>
      </c>
      <c r="M6572" s="144"/>
      <c r="N6572" s="144"/>
    </row>
    <row r="6573" spans="1:14">
      <c r="A6573" s="144" t="str">
        <f>'[11]Depr Exp'!A6573</f>
        <v>E3970 GEN CommEq, Hopkins Ridge new</v>
      </c>
      <c r="B6573" s="144" t="str">
        <f>'[11]Depr Exp'!B6573</f>
        <v>E3970 GEN CommEq, Hopkins Ridge new-3</v>
      </c>
      <c r="C6573" s="144" t="str">
        <f>'[11]Depr Exp'!C6573</f>
        <v>403E</v>
      </c>
      <c r="D6573" s="144"/>
      <c r="E6573" s="282">
        <f>'[11]Depr Exp'!E6573</f>
        <v>43190</v>
      </c>
      <c r="F6573" s="523">
        <f>'[11]Depr Exp'!F6573</f>
        <v>245418.47</v>
      </c>
      <c r="G6573" s="305">
        <f>'[11]Depr Exp'!G6573</f>
        <v>6.6699999999999995E-2</v>
      </c>
      <c r="H6573" s="524">
        <f>'[11]Depr Exp'!H6573</f>
        <v>1364.12</v>
      </c>
      <c r="I6573" s="523">
        <f>'[11]Depr Exp'!I6573</f>
        <v>2348301.9700000002</v>
      </c>
      <c r="J6573" s="305">
        <f>'[11]Depr Exp'!J6573</f>
        <v>6.6699999999999995E-2</v>
      </c>
      <c r="K6573" s="373">
        <f>'[11]Depr Exp'!K6573</f>
        <v>13052.645116583333</v>
      </c>
      <c r="L6573" s="524">
        <f>'[11]Depr Exp'!L6573</f>
        <v>11688.53</v>
      </c>
      <c r="M6573" s="144"/>
      <c r="N6573" s="144"/>
    </row>
    <row r="6574" spans="1:14">
      <c r="A6574" s="144" t="str">
        <f>'[11]Depr Exp'!A6574</f>
        <v>E3970 GEN CommEq, Hopkins Ridge new</v>
      </c>
      <c r="B6574" s="144" t="str">
        <f>'[11]Depr Exp'!B6574</f>
        <v>E3970 GEN CommEq, Hopkins Ridge new-4</v>
      </c>
      <c r="C6574" s="144" t="str">
        <f>'[11]Depr Exp'!C6574</f>
        <v>403E</v>
      </c>
      <c r="D6574" s="144"/>
      <c r="E6574" s="282">
        <f>'[11]Depr Exp'!E6574</f>
        <v>43220</v>
      </c>
      <c r="F6574" s="523">
        <f>'[11]Depr Exp'!F6574</f>
        <v>245418.47</v>
      </c>
      <c r="G6574" s="305">
        <f>'[11]Depr Exp'!G6574</f>
        <v>6.6699999999999995E-2</v>
      </c>
      <c r="H6574" s="524">
        <f>'[11]Depr Exp'!H6574</f>
        <v>1364.12</v>
      </c>
      <c r="I6574" s="523">
        <f>'[11]Depr Exp'!I6574</f>
        <v>2348301.9700000002</v>
      </c>
      <c r="J6574" s="305">
        <f>'[11]Depr Exp'!J6574</f>
        <v>6.6699999999999995E-2</v>
      </c>
      <c r="K6574" s="373">
        <f>'[11]Depr Exp'!K6574</f>
        <v>13052.645116583333</v>
      </c>
      <c r="L6574" s="524">
        <f>'[11]Depr Exp'!L6574</f>
        <v>11688.53</v>
      </c>
      <c r="M6574" s="144"/>
      <c r="N6574" s="144"/>
    </row>
    <row r="6575" spans="1:14">
      <c r="A6575" s="144" t="str">
        <f>'[11]Depr Exp'!A6575</f>
        <v>E3970 GEN CommEq, Hopkins Ridge new</v>
      </c>
      <c r="B6575" s="144" t="str">
        <f>'[11]Depr Exp'!B6575</f>
        <v>E3970 GEN CommEq, Hopkins Ridge new-5</v>
      </c>
      <c r="C6575" s="144" t="str">
        <f>'[11]Depr Exp'!C6575</f>
        <v>403E</v>
      </c>
      <c r="D6575" s="144"/>
      <c r="E6575" s="282">
        <f>'[11]Depr Exp'!E6575</f>
        <v>43251</v>
      </c>
      <c r="F6575" s="523">
        <f>'[11]Depr Exp'!F6575</f>
        <v>245418.47</v>
      </c>
      <c r="G6575" s="305">
        <f>'[11]Depr Exp'!G6575</f>
        <v>6.6699999999999995E-2</v>
      </c>
      <c r="H6575" s="524">
        <f>'[11]Depr Exp'!H6575</f>
        <v>1364.12</v>
      </c>
      <c r="I6575" s="523">
        <f>'[11]Depr Exp'!I6575</f>
        <v>2348301.9700000002</v>
      </c>
      <c r="J6575" s="305">
        <f>'[11]Depr Exp'!J6575</f>
        <v>6.6699999999999995E-2</v>
      </c>
      <c r="K6575" s="373">
        <f>'[11]Depr Exp'!K6575</f>
        <v>13052.645116583333</v>
      </c>
      <c r="L6575" s="524">
        <f>'[11]Depr Exp'!L6575</f>
        <v>11688.53</v>
      </c>
      <c r="M6575" s="144"/>
      <c r="N6575" s="144"/>
    </row>
    <row r="6576" spans="1:14">
      <c r="A6576" s="144" t="str">
        <f>'[11]Depr Exp'!A6576</f>
        <v>E3970 GEN CommEq, Hopkins Ridge new</v>
      </c>
      <c r="B6576" s="144" t="str">
        <f>'[11]Depr Exp'!B6576</f>
        <v>E3970 GEN CommEq, Hopkins Ridge new-6</v>
      </c>
      <c r="C6576" s="144" t="str">
        <f>'[11]Depr Exp'!C6576</f>
        <v>403E</v>
      </c>
      <c r="D6576" s="144"/>
      <c r="E6576" s="282">
        <f>'[11]Depr Exp'!E6576</f>
        <v>43281</v>
      </c>
      <c r="F6576" s="523">
        <f>'[11]Depr Exp'!F6576</f>
        <v>245418.47</v>
      </c>
      <c r="G6576" s="305">
        <f>'[11]Depr Exp'!G6576</f>
        <v>6.6699999999999995E-2</v>
      </c>
      <c r="H6576" s="524">
        <f>'[11]Depr Exp'!H6576</f>
        <v>1364.12</v>
      </c>
      <c r="I6576" s="523">
        <f>'[11]Depr Exp'!I6576</f>
        <v>2348301.9700000002</v>
      </c>
      <c r="J6576" s="305">
        <f>'[11]Depr Exp'!J6576</f>
        <v>6.6699999999999995E-2</v>
      </c>
      <c r="K6576" s="373">
        <f>'[11]Depr Exp'!K6576</f>
        <v>13052.645116583333</v>
      </c>
      <c r="L6576" s="524">
        <f>'[11]Depr Exp'!L6576</f>
        <v>11688.53</v>
      </c>
      <c r="M6576" s="144"/>
      <c r="N6576" s="144"/>
    </row>
    <row r="6577" spans="1:14">
      <c r="A6577" s="144" t="str">
        <f>'[11]Depr Exp'!A6577</f>
        <v>E3970 GEN CommEq, Hopkins Ridge new</v>
      </c>
      <c r="B6577" s="144" t="str">
        <f>'[11]Depr Exp'!B6577</f>
        <v>E3970 GEN CommEq, Hopkins Ridge new-7</v>
      </c>
      <c r="C6577" s="144" t="str">
        <f>'[11]Depr Exp'!C6577</f>
        <v>403E</v>
      </c>
      <c r="D6577" s="144"/>
      <c r="E6577" s="282">
        <f>'[11]Depr Exp'!E6577</f>
        <v>43312</v>
      </c>
      <c r="F6577" s="523">
        <f>'[11]Depr Exp'!F6577</f>
        <v>2348301.9700000002</v>
      </c>
      <c r="G6577" s="305">
        <f>'[11]Depr Exp'!G6577</f>
        <v>6.6699999999999995E-2</v>
      </c>
      <c r="H6577" s="524">
        <f>'[11]Depr Exp'!H6577</f>
        <v>13052.65</v>
      </c>
      <c r="I6577" s="523">
        <f>'[11]Depr Exp'!I6577</f>
        <v>2348301.9700000002</v>
      </c>
      <c r="J6577" s="305">
        <f>'[11]Depr Exp'!J6577</f>
        <v>6.6699999999999995E-2</v>
      </c>
      <c r="K6577" s="373">
        <f>'[11]Depr Exp'!K6577</f>
        <v>13052.645116583333</v>
      </c>
      <c r="L6577" s="524">
        <f>'[11]Depr Exp'!L6577</f>
        <v>0</v>
      </c>
      <c r="M6577" s="144"/>
      <c r="N6577" s="144"/>
    </row>
    <row r="6578" spans="1:14">
      <c r="A6578" s="144" t="str">
        <f>'[11]Depr Exp'!A6578</f>
        <v>E3970 GEN CommEq, Hopkins Ridge new</v>
      </c>
      <c r="B6578" s="144" t="str">
        <f>'[11]Depr Exp'!B6578</f>
        <v>E3970 GEN CommEq, Hopkins Ridge new-8</v>
      </c>
      <c r="C6578" s="144" t="str">
        <f>'[11]Depr Exp'!C6578</f>
        <v>403E</v>
      </c>
      <c r="D6578" s="144"/>
      <c r="E6578" s="282">
        <f>'[11]Depr Exp'!E6578</f>
        <v>43343</v>
      </c>
      <c r="F6578" s="523">
        <f>'[11]Depr Exp'!F6578</f>
        <v>2348301.9700000002</v>
      </c>
      <c r="G6578" s="305">
        <f>'[11]Depr Exp'!G6578</f>
        <v>6.6699999999999995E-2</v>
      </c>
      <c r="H6578" s="524">
        <f>'[11]Depr Exp'!H6578</f>
        <v>13052.65</v>
      </c>
      <c r="I6578" s="523">
        <f>'[11]Depr Exp'!I6578</f>
        <v>2348301.9700000002</v>
      </c>
      <c r="J6578" s="305">
        <f>'[11]Depr Exp'!J6578</f>
        <v>6.6699999999999995E-2</v>
      </c>
      <c r="K6578" s="373">
        <f>'[11]Depr Exp'!K6578</f>
        <v>13052.645116583333</v>
      </c>
      <c r="L6578" s="524">
        <f>'[11]Depr Exp'!L6578</f>
        <v>0</v>
      </c>
      <c r="M6578" s="144"/>
      <c r="N6578" s="144"/>
    </row>
    <row r="6579" spans="1:14">
      <c r="A6579" s="144" t="str">
        <f>'[11]Depr Exp'!A6579</f>
        <v>E3970 GEN CommEq, Hopkins Ridge new</v>
      </c>
      <c r="B6579" s="144" t="str">
        <f>'[11]Depr Exp'!B6579</f>
        <v>E3970 GEN CommEq, Hopkins Ridge new-9</v>
      </c>
      <c r="C6579" s="144" t="str">
        <f>'[11]Depr Exp'!C6579</f>
        <v>403E</v>
      </c>
      <c r="D6579" s="144"/>
      <c r="E6579" s="282">
        <f>'[11]Depr Exp'!E6579</f>
        <v>43373</v>
      </c>
      <c r="F6579" s="523">
        <f>'[11]Depr Exp'!F6579</f>
        <v>2348301.9700000002</v>
      </c>
      <c r="G6579" s="305">
        <f>'[11]Depr Exp'!G6579</f>
        <v>6.6699999999999995E-2</v>
      </c>
      <c r="H6579" s="524">
        <f>'[11]Depr Exp'!H6579</f>
        <v>13052.65</v>
      </c>
      <c r="I6579" s="523">
        <f>'[11]Depr Exp'!I6579</f>
        <v>2348301.9700000002</v>
      </c>
      <c r="J6579" s="305">
        <f>'[11]Depr Exp'!J6579</f>
        <v>6.6699999999999995E-2</v>
      </c>
      <c r="K6579" s="373">
        <f>'[11]Depr Exp'!K6579</f>
        <v>13052.645116583333</v>
      </c>
      <c r="L6579" s="524">
        <f>'[11]Depr Exp'!L6579</f>
        <v>0</v>
      </c>
      <c r="M6579" s="144"/>
      <c r="N6579" s="144"/>
    </row>
    <row r="6580" spans="1:14">
      <c r="A6580" s="144" t="str">
        <f>'[11]Depr Exp'!A6580</f>
        <v>E3970 GEN CommEq, Hopkins Ridge new</v>
      </c>
      <c r="B6580" s="144" t="str">
        <f>'[11]Depr Exp'!B6580</f>
        <v>E3970 GEN CommEq, Hopkins Ridge new-10</v>
      </c>
      <c r="C6580" s="144" t="str">
        <f>'[11]Depr Exp'!C6580</f>
        <v>403E</v>
      </c>
      <c r="D6580" s="144"/>
      <c r="E6580" s="282">
        <f>'[11]Depr Exp'!E6580</f>
        <v>43404</v>
      </c>
      <c r="F6580" s="523">
        <f>'[11]Depr Exp'!F6580</f>
        <v>2348301.9700000002</v>
      </c>
      <c r="G6580" s="305">
        <f>'[11]Depr Exp'!G6580</f>
        <v>6.6699999999999995E-2</v>
      </c>
      <c r="H6580" s="524">
        <f>'[11]Depr Exp'!H6580</f>
        <v>13052.65</v>
      </c>
      <c r="I6580" s="523">
        <f>'[11]Depr Exp'!I6580</f>
        <v>2348301.9700000002</v>
      </c>
      <c r="J6580" s="305">
        <f>'[11]Depr Exp'!J6580</f>
        <v>6.6699999999999995E-2</v>
      </c>
      <c r="K6580" s="373">
        <f>'[11]Depr Exp'!K6580</f>
        <v>13052.645116583333</v>
      </c>
      <c r="L6580" s="524">
        <f>'[11]Depr Exp'!L6580</f>
        <v>0</v>
      </c>
      <c r="M6580" s="144"/>
      <c r="N6580" s="144"/>
    </row>
    <row r="6581" spans="1:14">
      <c r="A6581" s="144" t="str">
        <f>'[11]Depr Exp'!A6581</f>
        <v>E3970 GEN CommEq, Hopkins Ridge new</v>
      </c>
      <c r="B6581" s="144" t="str">
        <f>'[11]Depr Exp'!B6581</f>
        <v>E3970 GEN CommEq, Hopkins Ridge new-11</v>
      </c>
      <c r="C6581" s="144" t="str">
        <f>'[11]Depr Exp'!C6581</f>
        <v>403E</v>
      </c>
      <c r="D6581" s="144"/>
      <c r="E6581" s="282">
        <f>'[11]Depr Exp'!E6581</f>
        <v>43434</v>
      </c>
      <c r="F6581" s="523">
        <f>'[11]Depr Exp'!F6581</f>
        <v>2348301.9700000002</v>
      </c>
      <c r="G6581" s="305">
        <f>'[11]Depr Exp'!G6581</f>
        <v>6.6699999999999995E-2</v>
      </c>
      <c r="H6581" s="524">
        <f>'[11]Depr Exp'!H6581</f>
        <v>13052.65</v>
      </c>
      <c r="I6581" s="523">
        <f>'[11]Depr Exp'!I6581</f>
        <v>2348301.9700000002</v>
      </c>
      <c r="J6581" s="305">
        <f>'[11]Depr Exp'!J6581</f>
        <v>6.6699999999999995E-2</v>
      </c>
      <c r="K6581" s="373">
        <f>'[11]Depr Exp'!K6581</f>
        <v>13052.645116583333</v>
      </c>
      <c r="L6581" s="524">
        <f>'[11]Depr Exp'!L6581</f>
        <v>0</v>
      </c>
      <c r="M6581" s="144"/>
      <c r="N6581" s="144"/>
    </row>
    <row r="6582" spans="1:14">
      <c r="A6582" s="144" t="str">
        <f>'[11]Depr Exp'!A6582</f>
        <v>E3970 GEN CommEq, Hopkins Ridge new</v>
      </c>
      <c r="B6582" s="144" t="str">
        <f>'[11]Depr Exp'!B6582</f>
        <v>E3970 GEN CommEq, Hopkins Ridge new-12</v>
      </c>
      <c r="C6582" s="144" t="str">
        <f>'[11]Depr Exp'!C6582</f>
        <v>403E</v>
      </c>
      <c r="D6582" s="144"/>
      <c r="E6582" s="282">
        <f>'[11]Depr Exp'!E6582</f>
        <v>43465</v>
      </c>
      <c r="F6582" s="523">
        <f>'[11]Depr Exp'!F6582</f>
        <v>2348301.9700000002</v>
      </c>
      <c r="G6582" s="305">
        <f>'[11]Depr Exp'!G6582</f>
        <v>6.6699999999999995E-2</v>
      </c>
      <c r="H6582" s="524">
        <f>'[11]Depr Exp'!H6582</f>
        <v>13052.65</v>
      </c>
      <c r="I6582" s="523">
        <f>'[11]Depr Exp'!I6582</f>
        <v>2348301.9700000002</v>
      </c>
      <c r="J6582" s="305">
        <f>'[11]Depr Exp'!J6582</f>
        <v>6.6699999999999995E-2</v>
      </c>
      <c r="K6582" s="373">
        <f>'[11]Depr Exp'!K6582</f>
        <v>13052.645116583333</v>
      </c>
      <c r="L6582" s="524">
        <f>'[11]Depr Exp'!L6582</f>
        <v>0</v>
      </c>
      <c r="M6582" s="144"/>
      <c r="N6582" s="144"/>
    </row>
    <row r="6583" spans="1:14" ht="15.75" thickBot="1">
      <c r="A6583" s="159" t="str">
        <f>'[11]Depr Exp'!A6583</f>
        <v>E3970 GEN CommEq, Hopkins Ridge new Total</v>
      </c>
      <c r="B6583" s="144">
        <f>'[11]Depr Exp'!B6583</f>
        <v>0</v>
      </c>
      <c r="C6583" s="502" t="str">
        <f>'[11]Depr Exp'!C6583</f>
        <v>EGEN</v>
      </c>
      <c r="D6583" s="144"/>
      <c r="E6583" s="281" t="str">
        <f>'[11]Depr Exp'!E6583</f>
        <v>Total</v>
      </c>
      <c r="F6583" s="141">
        <f>'[11]Depr Exp'!F6583</f>
        <v>0</v>
      </c>
      <c r="G6583" s="252">
        <f>'[11]Depr Exp'!G6583</f>
        <v>0</v>
      </c>
      <c r="H6583" s="286">
        <f>'[11]Depr Exp'!H6583</f>
        <v>86500.62</v>
      </c>
      <c r="I6583" s="141">
        <f>'[11]Depr Exp'!I6583</f>
        <v>0</v>
      </c>
      <c r="J6583" s="252">
        <f>'[11]Depr Exp'!J6583</f>
        <v>0</v>
      </c>
      <c r="K6583" s="286">
        <f>'[11]Depr Exp'!K6583</f>
        <v>156631.74139899996</v>
      </c>
      <c r="L6583" s="286">
        <f>'[11]Depr Exp'!L6583</f>
        <v>70131.12</v>
      </c>
      <c r="M6583" s="144"/>
      <c r="N6583" s="144"/>
    </row>
    <row r="6584" spans="1:14" ht="13.5" thickTop="1">
      <c r="A6584" s="529" t="str">
        <f>'[11]Depr Exp'!A6584</f>
        <v>E3970 GEN CommEq, Hopkins Ridge old</v>
      </c>
      <c r="B6584" s="529" t="str">
        <f>'[11]Depr Exp'!B6584</f>
        <v>E3970 GEN CommEq, Hopkins Ridge old-1</v>
      </c>
      <c r="C6584" s="529" t="str">
        <f>'[11]Depr Exp'!C6584</f>
        <v>403E</v>
      </c>
      <c r="D6584" s="529"/>
      <c r="E6584" s="530">
        <f>'[11]Depr Exp'!E6584</f>
        <v>43131</v>
      </c>
      <c r="F6584" s="531">
        <f>'[11]Depr Exp'!F6584</f>
        <v>892985.04</v>
      </c>
      <c r="G6584" s="532" t="str">
        <f>'[11]Depr Exp'!G6584</f>
        <v>End of Life</v>
      </c>
      <c r="H6584" s="533">
        <f>'[11]Depr Exp'!H6584</f>
        <v>14890.69</v>
      </c>
      <c r="I6584" s="531">
        <f>'[11]Depr Exp'!I6584</f>
        <v>0</v>
      </c>
      <c r="J6584" s="532" t="str">
        <f>'[11]Depr Exp'!J6584</f>
        <v>End of Life</v>
      </c>
      <c r="K6584" s="534">
        <f>'[11]Depr Exp'!K6584</f>
        <v>0</v>
      </c>
      <c r="L6584" s="533">
        <f>'[11]Depr Exp'!L6584</f>
        <v>-14890.69</v>
      </c>
      <c r="M6584" s="144"/>
      <c r="N6584" s="144"/>
    </row>
    <row r="6585" spans="1:14">
      <c r="A6585" s="529" t="str">
        <f>'[11]Depr Exp'!A6585</f>
        <v>E3970 GEN CommEq, Hopkins Ridge old</v>
      </c>
      <c r="B6585" s="529" t="str">
        <f>'[11]Depr Exp'!B6585</f>
        <v>E3970 GEN CommEq, Hopkins Ridge old-2</v>
      </c>
      <c r="C6585" s="529" t="str">
        <f>'[11]Depr Exp'!C6585</f>
        <v>403E</v>
      </c>
      <c r="D6585" s="529"/>
      <c r="E6585" s="530">
        <f>'[11]Depr Exp'!E6585</f>
        <v>43159</v>
      </c>
      <c r="F6585" s="531">
        <f>'[11]Depr Exp'!F6585</f>
        <v>878101.96</v>
      </c>
      <c r="G6585" s="532" t="str">
        <f>'[11]Depr Exp'!G6585</f>
        <v>End of Life</v>
      </c>
      <c r="H6585" s="533">
        <f>'[11]Depr Exp'!H6585</f>
        <v>14890.69</v>
      </c>
      <c r="I6585" s="531">
        <f>'[11]Depr Exp'!I6585</f>
        <v>0</v>
      </c>
      <c r="J6585" s="532" t="str">
        <f>'[11]Depr Exp'!J6585</f>
        <v>End of Life</v>
      </c>
      <c r="K6585" s="534">
        <f>'[11]Depr Exp'!K6585</f>
        <v>0</v>
      </c>
      <c r="L6585" s="533">
        <f>'[11]Depr Exp'!L6585</f>
        <v>-14890.69</v>
      </c>
      <c r="M6585" s="144"/>
      <c r="N6585" s="144"/>
    </row>
    <row r="6586" spans="1:14">
      <c r="A6586" s="529" t="str">
        <f>'[11]Depr Exp'!A6586</f>
        <v>E3970 GEN CommEq, Hopkins Ridge old</v>
      </c>
      <c r="B6586" s="529" t="str">
        <f>'[11]Depr Exp'!B6586</f>
        <v>E3970 GEN CommEq, Hopkins Ridge old-3</v>
      </c>
      <c r="C6586" s="529" t="str">
        <f>'[11]Depr Exp'!C6586</f>
        <v>403E</v>
      </c>
      <c r="D6586" s="529"/>
      <c r="E6586" s="530">
        <f>'[11]Depr Exp'!E6586</f>
        <v>43190</v>
      </c>
      <c r="F6586" s="531">
        <f>'[11]Depr Exp'!F6586</f>
        <v>863218.88</v>
      </c>
      <c r="G6586" s="532" t="str">
        <f>'[11]Depr Exp'!G6586</f>
        <v>End of Life</v>
      </c>
      <c r="H6586" s="533">
        <f>'[11]Depr Exp'!H6586</f>
        <v>14890.69</v>
      </c>
      <c r="I6586" s="531">
        <f>'[11]Depr Exp'!I6586</f>
        <v>0</v>
      </c>
      <c r="J6586" s="532" t="str">
        <f>'[11]Depr Exp'!J6586</f>
        <v>End of Life</v>
      </c>
      <c r="K6586" s="534">
        <f>'[11]Depr Exp'!K6586</f>
        <v>0</v>
      </c>
      <c r="L6586" s="533">
        <f>'[11]Depr Exp'!L6586</f>
        <v>-14890.69</v>
      </c>
      <c r="M6586" s="144"/>
      <c r="N6586" s="144"/>
    </row>
    <row r="6587" spans="1:14">
      <c r="A6587" s="529" t="str">
        <f>'[11]Depr Exp'!A6587</f>
        <v>E3970 GEN CommEq, Hopkins Ridge old</v>
      </c>
      <c r="B6587" s="529" t="str">
        <f>'[11]Depr Exp'!B6587</f>
        <v>E3970 GEN CommEq, Hopkins Ridge old-4</v>
      </c>
      <c r="C6587" s="529" t="str">
        <f>'[11]Depr Exp'!C6587</f>
        <v>403E</v>
      </c>
      <c r="D6587" s="529"/>
      <c r="E6587" s="530">
        <f>'[11]Depr Exp'!E6587</f>
        <v>43220</v>
      </c>
      <c r="F6587" s="531">
        <f>'[11]Depr Exp'!F6587</f>
        <v>848335.8</v>
      </c>
      <c r="G6587" s="532" t="str">
        <f>'[11]Depr Exp'!G6587</f>
        <v>End of Life</v>
      </c>
      <c r="H6587" s="533">
        <f>'[11]Depr Exp'!H6587</f>
        <v>14890.69</v>
      </c>
      <c r="I6587" s="531">
        <f>'[11]Depr Exp'!I6587</f>
        <v>0</v>
      </c>
      <c r="J6587" s="532" t="str">
        <f>'[11]Depr Exp'!J6587</f>
        <v>End of Life</v>
      </c>
      <c r="K6587" s="534">
        <f>'[11]Depr Exp'!K6587</f>
        <v>0</v>
      </c>
      <c r="L6587" s="533">
        <f>'[11]Depr Exp'!L6587</f>
        <v>-14890.69</v>
      </c>
      <c r="M6587" s="144"/>
      <c r="N6587" s="144"/>
    </row>
    <row r="6588" spans="1:14">
      <c r="A6588" s="529" t="str">
        <f>'[11]Depr Exp'!A6588</f>
        <v>E3970 GEN CommEq, Hopkins Ridge old</v>
      </c>
      <c r="B6588" s="529" t="str">
        <f>'[11]Depr Exp'!B6588</f>
        <v>E3970 GEN CommEq, Hopkins Ridge old-5</v>
      </c>
      <c r="C6588" s="529" t="str">
        <f>'[11]Depr Exp'!C6588</f>
        <v>403E</v>
      </c>
      <c r="D6588" s="529"/>
      <c r="E6588" s="530">
        <f>'[11]Depr Exp'!E6588</f>
        <v>43251</v>
      </c>
      <c r="F6588" s="531">
        <f>'[11]Depr Exp'!F6588</f>
        <v>833452.72</v>
      </c>
      <c r="G6588" s="532" t="str">
        <f>'[11]Depr Exp'!G6588</f>
        <v>End of Life</v>
      </c>
      <c r="H6588" s="533">
        <f>'[11]Depr Exp'!H6588</f>
        <v>14890.69</v>
      </c>
      <c r="I6588" s="531">
        <f>'[11]Depr Exp'!I6588</f>
        <v>0</v>
      </c>
      <c r="J6588" s="532" t="str">
        <f>'[11]Depr Exp'!J6588</f>
        <v>End of Life</v>
      </c>
      <c r="K6588" s="534">
        <f>'[11]Depr Exp'!K6588</f>
        <v>0</v>
      </c>
      <c r="L6588" s="533">
        <f>'[11]Depr Exp'!L6588</f>
        <v>-14890.69</v>
      </c>
      <c r="M6588" s="144"/>
      <c r="N6588" s="144"/>
    </row>
    <row r="6589" spans="1:14">
      <c r="A6589" s="529" t="str">
        <f>'[11]Depr Exp'!A6589</f>
        <v>E3970 GEN CommEq, Hopkins Ridge old</v>
      </c>
      <c r="B6589" s="529" t="str">
        <f>'[11]Depr Exp'!B6589</f>
        <v>E3970 GEN CommEq, Hopkins Ridge old-6</v>
      </c>
      <c r="C6589" s="529" t="str">
        <f>'[11]Depr Exp'!C6589</f>
        <v>403E</v>
      </c>
      <c r="D6589" s="529"/>
      <c r="E6589" s="530">
        <f>'[11]Depr Exp'!E6589</f>
        <v>43281</v>
      </c>
      <c r="F6589" s="531">
        <f>'[11]Depr Exp'!F6589</f>
        <v>818569.64</v>
      </c>
      <c r="G6589" s="532" t="str">
        <f>'[11]Depr Exp'!G6589</f>
        <v>End of Life</v>
      </c>
      <c r="H6589" s="533">
        <f>'[11]Depr Exp'!H6589</f>
        <v>14890.69</v>
      </c>
      <c r="I6589" s="531">
        <f>'[11]Depr Exp'!I6589</f>
        <v>0</v>
      </c>
      <c r="J6589" s="532" t="str">
        <f>'[11]Depr Exp'!J6589</f>
        <v>End of Life</v>
      </c>
      <c r="K6589" s="534">
        <f>'[11]Depr Exp'!K6589</f>
        <v>0</v>
      </c>
      <c r="L6589" s="533">
        <f>'[11]Depr Exp'!L6589</f>
        <v>-14890.69</v>
      </c>
      <c r="M6589" s="144"/>
      <c r="N6589" s="144"/>
    </row>
    <row r="6590" spans="1:14">
      <c r="A6590" s="529" t="str">
        <f>'[11]Depr Exp'!A6590</f>
        <v>E3970 GEN CommEq, Hopkins Ridge old</v>
      </c>
      <c r="B6590" s="529" t="str">
        <f>'[11]Depr Exp'!B6590</f>
        <v>E3970 GEN CommEq, Hopkins Ridge old-7</v>
      </c>
      <c r="C6590" s="529" t="str">
        <f>'[11]Depr Exp'!C6590</f>
        <v>403E</v>
      </c>
      <c r="D6590" s="529"/>
      <c r="E6590" s="530">
        <f>'[11]Depr Exp'!E6590</f>
        <v>43312</v>
      </c>
      <c r="F6590" s="531">
        <f>'[11]Depr Exp'!F6590</f>
        <v>0</v>
      </c>
      <c r="G6590" s="532" t="str">
        <f>'[11]Depr Exp'!G6590</f>
        <v>End of Life</v>
      </c>
      <c r="H6590" s="533">
        <f>'[11]Depr Exp'!H6590</f>
        <v>0</v>
      </c>
      <c r="I6590" s="531">
        <f>'[11]Depr Exp'!I6590</f>
        <v>0</v>
      </c>
      <c r="J6590" s="532" t="str">
        <f>'[11]Depr Exp'!J6590</f>
        <v>End of Life</v>
      </c>
      <c r="K6590" s="534">
        <f>'[11]Depr Exp'!K6590</f>
        <v>0</v>
      </c>
      <c r="L6590" s="533">
        <f>'[11]Depr Exp'!L6590</f>
        <v>0</v>
      </c>
      <c r="M6590" s="144"/>
      <c r="N6590" s="144"/>
    </row>
    <row r="6591" spans="1:14">
      <c r="A6591" s="529" t="str">
        <f>'[11]Depr Exp'!A6591</f>
        <v>E3970 GEN CommEq, Hopkins Ridge old</v>
      </c>
      <c r="B6591" s="529" t="str">
        <f>'[11]Depr Exp'!B6591</f>
        <v>E3970 GEN CommEq, Hopkins Ridge old-8</v>
      </c>
      <c r="C6591" s="529" t="str">
        <f>'[11]Depr Exp'!C6591</f>
        <v>403E</v>
      </c>
      <c r="D6591" s="529"/>
      <c r="E6591" s="530">
        <f>'[11]Depr Exp'!E6591</f>
        <v>43343</v>
      </c>
      <c r="F6591" s="531">
        <f>'[11]Depr Exp'!F6591</f>
        <v>0</v>
      </c>
      <c r="G6591" s="532" t="str">
        <f>'[11]Depr Exp'!G6591</f>
        <v>End of Life</v>
      </c>
      <c r="H6591" s="533">
        <f>'[11]Depr Exp'!H6591</f>
        <v>0</v>
      </c>
      <c r="I6591" s="531">
        <f>'[11]Depr Exp'!I6591</f>
        <v>0</v>
      </c>
      <c r="J6591" s="532" t="str">
        <f>'[11]Depr Exp'!J6591</f>
        <v>End of Life</v>
      </c>
      <c r="K6591" s="534">
        <f>'[11]Depr Exp'!K6591</f>
        <v>0</v>
      </c>
      <c r="L6591" s="533">
        <f>'[11]Depr Exp'!L6591</f>
        <v>0</v>
      </c>
      <c r="M6591" s="144"/>
      <c r="N6591" s="144"/>
    </row>
    <row r="6592" spans="1:14">
      <c r="A6592" s="529" t="str">
        <f>'[11]Depr Exp'!A6592</f>
        <v>E3970 GEN CommEq, Hopkins Ridge old</v>
      </c>
      <c r="B6592" s="529" t="str">
        <f>'[11]Depr Exp'!B6592</f>
        <v>E3970 GEN CommEq, Hopkins Ridge old-9</v>
      </c>
      <c r="C6592" s="529" t="str">
        <f>'[11]Depr Exp'!C6592</f>
        <v>403E</v>
      </c>
      <c r="D6592" s="529"/>
      <c r="E6592" s="530">
        <f>'[11]Depr Exp'!E6592</f>
        <v>43373</v>
      </c>
      <c r="F6592" s="531">
        <f>'[11]Depr Exp'!F6592</f>
        <v>0</v>
      </c>
      <c r="G6592" s="532" t="str">
        <f>'[11]Depr Exp'!G6592</f>
        <v>End of Life</v>
      </c>
      <c r="H6592" s="533">
        <f>'[11]Depr Exp'!H6592</f>
        <v>0</v>
      </c>
      <c r="I6592" s="531">
        <f>'[11]Depr Exp'!I6592</f>
        <v>0</v>
      </c>
      <c r="J6592" s="532" t="str">
        <f>'[11]Depr Exp'!J6592</f>
        <v>End of Life</v>
      </c>
      <c r="K6592" s="534">
        <f>'[11]Depr Exp'!K6592</f>
        <v>0</v>
      </c>
      <c r="L6592" s="533">
        <f>'[11]Depr Exp'!L6592</f>
        <v>0</v>
      </c>
      <c r="M6592" s="144"/>
      <c r="N6592" s="144"/>
    </row>
    <row r="6593" spans="1:14">
      <c r="A6593" s="529" t="str">
        <f>'[11]Depr Exp'!A6593</f>
        <v>E3970 GEN CommEq, Hopkins Ridge old</v>
      </c>
      <c r="B6593" s="529" t="str">
        <f>'[11]Depr Exp'!B6593</f>
        <v>E3970 GEN CommEq, Hopkins Ridge old-10</v>
      </c>
      <c r="C6593" s="529" t="str">
        <f>'[11]Depr Exp'!C6593</f>
        <v>403E</v>
      </c>
      <c r="D6593" s="529"/>
      <c r="E6593" s="530">
        <f>'[11]Depr Exp'!E6593</f>
        <v>43404</v>
      </c>
      <c r="F6593" s="531">
        <f>'[11]Depr Exp'!F6593</f>
        <v>0</v>
      </c>
      <c r="G6593" s="532" t="str">
        <f>'[11]Depr Exp'!G6593</f>
        <v>End of Life</v>
      </c>
      <c r="H6593" s="533">
        <f>'[11]Depr Exp'!H6593</f>
        <v>0</v>
      </c>
      <c r="I6593" s="531">
        <f>'[11]Depr Exp'!I6593</f>
        <v>0</v>
      </c>
      <c r="J6593" s="532" t="str">
        <f>'[11]Depr Exp'!J6593</f>
        <v>End of Life</v>
      </c>
      <c r="K6593" s="534">
        <f>'[11]Depr Exp'!K6593</f>
        <v>0</v>
      </c>
      <c r="L6593" s="533">
        <f>'[11]Depr Exp'!L6593</f>
        <v>0</v>
      </c>
      <c r="M6593" s="144"/>
      <c r="N6593" s="144"/>
    </row>
    <row r="6594" spans="1:14">
      <c r="A6594" s="529" t="str">
        <f>'[11]Depr Exp'!A6594</f>
        <v>E3970 GEN CommEq, Hopkins Ridge old</v>
      </c>
      <c r="B6594" s="529" t="str">
        <f>'[11]Depr Exp'!B6594</f>
        <v>E3970 GEN CommEq, Hopkins Ridge old-11</v>
      </c>
      <c r="C6594" s="529" t="str">
        <f>'[11]Depr Exp'!C6594</f>
        <v>403E</v>
      </c>
      <c r="D6594" s="529"/>
      <c r="E6594" s="530">
        <f>'[11]Depr Exp'!E6594</f>
        <v>43434</v>
      </c>
      <c r="F6594" s="531">
        <f>'[11]Depr Exp'!F6594</f>
        <v>0</v>
      </c>
      <c r="G6594" s="532" t="str">
        <f>'[11]Depr Exp'!G6594</f>
        <v>End of Life</v>
      </c>
      <c r="H6594" s="533">
        <f>'[11]Depr Exp'!H6594</f>
        <v>0</v>
      </c>
      <c r="I6594" s="531">
        <f>'[11]Depr Exp'!I6594</f>
        <v>0</v>
      </c>
      <c r="J6594" s="532" t="str">
        <f>'[11]Depr Exp'!J6594</f>
        <v>End of Life</v>
      </c>
      <c r="K6594" s="534">
        <f>'[11]Depr Exp'!K6594</f>
        <v>0</v>
      </c>
      <c r="L6594" s="533">
        <f>'[11]Depr Exp'!L6594</f>
        <v>0</v>
      </c>
      <c r="M6594" s="144"/>
      <c r="N6594" s="144"/>
    </row>
    <row r="6595" spans="1:14">
      <c r="A6595" s="529" t="str">
        <f>'[11]Depr Exp'!A6595</f>
        <v>E3970 GEN CommEq, Hopkins Ridge old</v>
      </c>
      <c r="B6595" s="529" t="str">
        <f>'[11]Depr Exp'!B6595</f>
        <v>E3970 GEN CommEq, Hopkins Ridge old-12</v>
      </c>
      <c r="C6595" s="529" t="str">
        <f>'[11]Depr Exp'!C6595</f>
        <v>403E</v>
      </c>
      <c r="D6595" s="529"/>
      <c r="E6595" s="530">
        <f>'[11]Depr Exp'!E6595</f>
        <v>43465</v>
      </c>
      <c r="F6595" s="531">
        <f>'[11]Depr Exp'!F6595</f>
        <v>0</v>
      </c>
      <c r="G6595" s="532" t="str">
        <f>'[11]Depr Exp'!G6595</f>
        <v>End of Life</v>
      </c>
      <c r="H6595" s="533">
        <f>'[11]Depr Exp'!H6595</f>
        <v>0</v>
      </c>
      <c r="I6595" s="531">
        <f>'[11]Depr Exp'!I6595</f>
        <v>0</v>
      </c>
      <c r="J6595" s="532" t="str">
        <f>'[11]Depr Exp'!J6595</f>
        <v>End of Life</v>
      </c>
      <c r="K6595" s="534">
        <f>'[11]Depr Exp'!K6595</f>
        <v>0</v>
      </c>
      <c r="L6595" s="533">
        <f>'[11]Depr Exp'!L6595</f>
        <v>0</v>
      </c>
      <c r="M6595" s="144"/>
      <c r="N6595" s="144"/>
    </row>
    <row r="6596" spans="1:14" ht="15.75" thickBot="1">
      <c r="A6596" s="280" t="str">
        <f>'[11]Depr Exp'!A6596</f>
        <v>E3970 GEN CommEq, Hopkins Ridge old Total</v>
      </c>
      <c r="B6596" s="143">
        <f>'[11]Depr Exp'!B6596</f>
        <v>0</v>
      </c>
      <c r="C6596" s="142" t="str">
        <f>'[11]Depr Exp'!C6596</f>
        <v>EGEN</v>
      </c>
      <c r="D6596" s="143"/>
      <c r="E6596" s="281" t="str">
        <f>'[11]Depr Exp'!E6596</f>
        <v>Total</v>
      </c>
      <c r="F6596" s="124">
        <f>'[11]Depr Exp'!F6596</f>
        <v>0</v>
      </c>
      <c r="G6596" s="143">
        <f>'[11]Depr Exp'!G6596</f>
        <v>0</v>
      </c>
      <c r="H6596" s="287">
        <f>'[11]Depr Exp'!H6596</f>
        <v>89344.14</v>
      </c>
      <c r="I6596" s="124">
        <f>'[11]Depr Exp'!I6596</f>
        <v>0</v>
      </c>
      <c r="J6596" s="143">
        <f>'[11]Depr Exp'!J6596</f>
        <v>0</v>
      </c>
      <c r="K6596" s="287">
        <f>'[11]Depr Exp'!K6596</f>
        <v>0</v>
      </c>
      <c r="L6596" s="287">
        <f>'[11]Depr Exp'!L6596</f>
        <v>-89344.14</v>
      </c>
      <c r="M6596" s="144"/>
      <c r="N6596" s="144"/>
    </row>
    <row r="6597" spans="1:14" ht="13.5" thickTop="1">
      <c r="A6597" s="144" t="str">
        <f>'[11]Depr Exp'!A6597</f>
        <v>E3970 GEN CommEq, LB #3</v>
      </c>
      <c r="B6597" s="144" t="str">
        <f>'[11]Depr Exp'!B6597</f>
        <v>E3970 GEN CommEq, LB #3-1</v>
      </c>
      <c r="C6597" s="144" t="str">
        <f>'[11]Depr Exp'!C6597</f>
        <v>403E</v>
      </c>
      <c r="D6597" s="144"/>
      <c r="E6597" s="282">
        <f>'[11]Depr Exp'!E6597</f>
        <v>43131</v>
      </c>
      <c r="F6597" s="523">
        <f>'[11]Depr Exp'!F6597</f>
        <v>69877.240000000005</v>
      </c>
      <c r="G6597" s="305">
        <f>'[11]Depr Exp'!G6597</f>
        <v>6.6699999999999995E-2</v>
      </c>
      <c r="H6597" s="524">
        <f>'[11]Depr Exp'!H6597</f>
        <v>388.4</v>
      </c>
      <c r="I6597" s="523">
        <f>'[11]Depr Exp'!I6597</f>
        <v>123635.4</v>
      </c>
      <c r="J6597" s="305">
        <f>'[11]Depr Exp'!J6597</f>
        <v>6.6699999999999995E-2</v>
      </c>
      <c r="K6597" s="373">
        <f>'[11]Depr Exp'!K6597</f>
        <v>687.2067649999999</v>
      </c>
      <c r="L6597" s="524">
        <f>'[11]Depr Exp'!L6597</f>
        <v>298.81</v>
      </c>
      <c r="M6597" s="144"/>
      <c r="N6597" s="144"/>
    </row>
    <row r="6598" spans="1:14">
      <c r="A6598" s="144" t="str">
        <f>'[11]Depr Exp'!A6598</f>
        <v>E3970 GEN CommEq, LB #3</v>
      </c>
      <c r="B6598" s="144" t="str">
        <f>'[11]Depr Exp'!B6598</f>
        <v>E3970 GEN CommEq, LB #3-2</v>
      </c>
      <c r="C6598" s="144" t="str">
        <f>'[11]Depr Exp'!C6598</f>
        <v>403E</v>
      </c>
      <c r="D6598" s="144"/>
      <c r="E6598" s="282">
        <f>'[11]Depr Exp'!E6598</f>
        <v>43159</v>
      </c>
      <c r="F6598" s="523">
        <f>'[11]Depr Exp'!F6598</f>
        <v>69877.240000000005</v>
      </c>
      <c r="G6598" s="305">
        <f>'[11]Depr Exp'!G6598</f>
        <v>6.6699999999999995E-2</v>
      </c>
      <c r="H6598" s="524">
        <f>'[11]Depr Exp'!H6598</f>
        <v>388.4</v>
      </c>
      <c r="I6598" s="523">
        <f>'[11]Depr Exp'!I6598</f>
        <v>123635.4</v>
      </c>
      <c r="J6598" s="305">
        <f>'[11]Depr Exp'!J6598</f>
        <v>6.6699999999999995E-2</v>
      </c>
      <c r="K6598" s="373">
        <f>'[11]Depr Exp'!K6598</f>
        <v>687.2067649999999</v>
      </c>
      <c r="L6598" s="524">
        <f>'[11]Depr Exp'!L6598</f>
        <v>298.81</v>
      </c>
      <c r="M6598" s="144"/>
      <c r="N6598" s="144"/>
    </row>
    <row r="6599" spans="1:14">
      <c r="A6599" s="144" t="str">
        <f>'[11]Depr Exp'!A6599</f>
        <v>E3970 GEN CommEq, LB #3</v>
      </c>
      <c r="B6599" s="144" t="str">
        <f>'[11]Depr Exp'!B6599</f>
        <v>E3970 GEN CommEq, LB #3-3</v>
      </c>
      <c r="C6599" s="144" t="str">
        <f>'[11]Depr Exp'!C6599</f>
        <v>403E</v>
      </c>
      <c r="D6599" s="144"/>
      <c r="E6599" s="282">
        <f>'[11]Depr Exp'!E6599</f>
        <v>43190</v>
      </c>
      <c r="F6599" s="523">
        <f>'[11]Depr Exp'!F6599</f>
        <v>69877.240000000005</v>
      </c>
      <c r="G6599" s="305">
        <f>'[11]Depr Exp'!G6599</f>
        <v>6.6699999999999995E-2</v>
      </c>
      <c r="H6599" s="524">
        <f>'[11]Depr Exp'!H6599</f>
        <v>388.4</v>
      </c>
      <c r="I6599" s="523">
        <f>'[11]Depr Exp'!I6599</f>
        <v>123635.4</v>
      </c>
      <c r="J6599" s="305">
        <f>'[11]Depr Exp'!J6599</f>
        <v>6.6699999999999995E-2</v>
      </c>
      <c r="K6599" s="373">
        <f>'[11]Depr Exp'!K6599</f>
        <v>687.2067649999999</v>
      </c>
      <c r="L6599" s="524">
        <f>'[11]Depr Exp'!L6599</f>
        <v>298.81</v>
      </c>
      <c r="M6599" s="144"/>
      <c r="N6599" s="144"/>
    </row>
    <row r="6600" spans="1:14">
      <c r="A6600" s="144" t="str">
        <f>'[11]Depr Exp'!A6600</f>
        <v>E3970 GEN CommEq, LB #3</v>
      </c>
      <c r="B6600" s="144" t="str">
        <f>'[11]Depr Exp'!B6600</f>
        <v>E3970 GEN CommEq, LB #3-4</v>
      </c>
      <c r="C6600" s="144" t="str">
        <f>'[11]Depr Exp'!C6600</f>
        <v>403E</v>
      </c>
      <c r="D6600" s="144"/>
      <c r="E6600" s="282">
        <f>'[11]Depr Exp'!E6600</f>
        <v>43220</v>
      </c>
      <c r="F6600" s="523">
        <f>'[11]Depr Exp'!F6600</f>
        <v>69877.240000000005</v>
      </c>
      <c r="G6600" s="305">
        <f>'[11]Depr Exp'!G6600</f>
        <v>6.6699999999999995E-2</v>
      </c>
      <c r="H6600" s="524">
        <f>'[11]Depr Exp'!H6600</f>
        <v>388.4</v>
      </c>
      <c r="I6600" s="523">
        <f>'[11]Depr Exp'!I6600</f>
        <v>123635.4</v>
      </c>
      <c r="J6600" s="305">
        <f>'[11]Depr Exp'!J6600</f>
        <v>6.6699999999999995E-2</v>
      </c>
      <c r="K6600" s="373">
        <f>'[11]Depr Exp'!K6600</f>
        <v>687.2067649999999</v>
      </c>
      <c r="L6600" s="524">
        <f>'[11]Depr Exp'!L6600</f>
        <v>298.81</v>
      </c>
      <c r="M6600" s="144"/>
      <c r="N6600" s="144"/>
    </row>
    <row r="6601" spans="1:14">
      <c r="A6601" s="144" t="str">
        <f>'[11]Depr Exp'!A6601</f>
        <v>E3970 GEN CommEq, LB #3</v>
      </c>
      <c r="B6601" s="144" t="str">
        <f>'[11]Depr Exp'!B6601</f>
        <v>E3970 GEN CommEq, LB #3-5</v>
      </c>
      <c r="C6601" s="144" t="str">
        <f>'[11]Depr Exp'!C6601</f>
        <v>403E</v>
      </c>
      <c r="D6601" s="144"/>
      <c r="E6601" s="282">
        <f>'[11]Depr Exp'!E6601</f>
        <v>43251</v>
      </c>
      <c r="F6601" s="523">
        <f>'[11]Depr Exp'!F6601</f>
        <v>69877.240000000005</v>
      </c>
      <c r="G6601" s="305">
        <f>'[11]Depr Exp'!G6601</f>
        <v>6.6699999999999995E-2</v>
      </c>
      <c r="H6601" s="524">
        <f>'[11]Depr Exp'!H6601</f>
        <v>388.4</v>
      </c>
      <c r="I6601" s="523">
        <f>'[11]Depr Exp'!I6601</f>
        <v>123635.4</v>
      </c>
      <c r="J6601" s="305">
        <f>'[11]Depr Exp'!J6601</f>
        <v>6.6699999999999995E-2</v>
      </c>
      <c r="K6601" s="373">
        <f>'[11]Depr Exp'!K6601</f>
        <v>687.2067649999999</v>
      </c>
      <c r="L6601" s="524">
        <f>'[11]Depr Exp'!L6601</f>
        <v>298.81</v>
      </c>
      <c r="M6601" s="144"/>
      <c r="N6601" s="144"/>
    </row>
    <row r="6602" spans="1:14">
      <c r="A6602" s="144" t="str">
        <f>'[11]Depr Exp'!A6602</f>
        <v>E3970 GEN CommEq, LB #3</v>
      </c>
      <c r="B6602" s="144" t="str">
        <f>'[11]Depr Exp'!B6602</f>
        <v>E3970 GEN CommEq, LB #3-6</v>
      </c>
      <c r="C6602" s="144" t="str">
        <f>'[11]Depr Exp'!C6602</f>
        <v>403E</v>
      </c>
      <c r="D6602" s="144"/>
      <c r="E6602" s="282">
        <f>'[11]Depr Exp'!E6602</f>
        <v>43281</v>
      </c>
      <c r="F6602" s="523">
        <f>'[11]Depr Exp'!F6602</f>
        <v>69877.240000000005</v>
      </c>
      <c r="G6602" s="305">
        <f>'[11]Depr Exp'!G6602</f>
        <v>6.6699999999999995E-2</v>
      </c>
      <c r="H6602" s="524">
        <f>'[11]Depr Exp'!H6602</f>
        <v>388.4</v>
      </c>
      <c r="I6602" s="523">
        <f>'[11]Depr Exp'!I6602</f>
        <v>123635.4</v>
      </c>
      <c r="J6602" s="305">
        <f>'[11]Depr Exp'!J6602</f>
        <v>6.6699999999999995E-2</v>
      </c>
      <c r="K6602" s="373">
        <f>'[11]Depr Exp'!K6602</f>
        <v>687.2067649999999</v>
      </c>
      <c r="L6602" s="524">
        <f>'[11]Depr Exp'!L6602</f>
        <v>298.81</v>
      </c>
      <c r="M6602" s="144"/>
      <c r="N6602" s="144"/>
    </row>
    <row r="6603" spans="1:14">
      <c r="A6603" s="144" t="str">
        <f>'[11]Depr Exp'!A6603</f>
        <v>E3970 GEN CommEq, LB #3</v>
      </c>
      <c r="B6603" s="144" t="str">
        <f>'[11]Depr Exp'!B6603</f>
        <v>E3970 GEN CommEq, LB #3-7</v>
      </c>
      <c r="C6603" s="144" t="str">
        <f>'[11]Depr Exp'!C6603</f>
        <v>403E</v>
      </c>
      <c r="D6603" s="144"/>
      <c r="E6603" s="282">
        <f>'[11]Depr Exp'!E6603</f>
        <v>43312</v>
      </c>
      <c r="F6603" s="523">
        <f>'[11]Depr Exp'!F6603</f>
        <v>123635.4</v>
      </c>
      <c r="G6603" s="305">
        <f>'[11]Depr Exp'!G6603</f>
        <v>6.6699999999999995E-2</v>
      </c>
      <c r="H6603" s="524">
        <f>'[11]Depr Exp'!H6603</f>
        <v>687.21</v>
      </c>
      <c r="I6603" s="523">
        <f>'[11]Depr Exp'!I6603</f>
        <v>123635.4</v>
      </c>
      <c r="J6603" s="305">
        <f>'[11]Depr Exp'!J6603</f>
        <v>6.6699999999999995E-2</v>
      </c>
      <c r="K6603" s="373">
        <f>'[11]Depr Exp'!K6603</f>
        <v>687.2067649999999</v>
      </c>
      <c r="L6603" s="524">
        <f>'[11]Depr Exp'!L6603</f>
        <v>0</v>
      </c>
      <c r="M6603" s="144"/>
      <c r="N6603" s="144"/>
    </row>
    <row r="6604" spans="1:14">
      <c r="A6604" s="144" t="str">
        <f>'[11]Depr Exp'!A6604</f>
        <v>E3970 GEN CommEq, LB #3</v>
      </c>
      <c r="B6604" s="144" t="str">
        <f>'[11]Depr Exp'!B6604</f>
        <v>E3970 GEN CommEq, LB #3-8</v>
      </c>
      <c r="C6604" s="144" t="str">
        <f>'[11]Depr Exp'!C6604</f>
        <v>403E</v>
      </c>
      <c r="D6604" s="144"/>
      <c r="E6604" s="282">
        <f>'[11]Depr Exp'!E6604</f>
        <v>43343</v>
      </c>
      <c r="F6604" s="523">
        <f>'[11]Depr Exp'!F6604</f>
        <v>123635.4</v>
      </c>
      <c r="G6604" s="305">
        <f>'[11]Depr Exp'!G6604</f>
        <v>6.6699999999999995E-2</v>
      </c>
      <c r="H6604" s="524">
        <f>'[11]Depr Exp'!H6604</f>
        <v>687.21</v>
      </c>
      <c r="I6604" s="523">
        <f>'[11]Depr Exp'!I6604</f>
        <v>123635.4</v>
      </c>
      <c r="J6604" s="305">
        <f>'[11]Depr Exp'!J6604</f>
        <v>6.6699999999999995E-2</v>
      </c>
      <c r="K6604" s="373">
        <f>'[11]Depr Exp'!K6604</f>
        <v>687.2067649999999</v>
      </c>
      <c r="L6604" s="524">
        <f>'[11]Depr Exp'!L6604</f>
        <v>0</v>
      </c>
      <c r="M6604" s="144"/>
      <c r="N6604" s="144"/>
    </row>
    <row r="6605" spans="1:14">
      <c r="A6605" s="144" t="str">
        <f>'[11]Depr Exp'!A6605</f>
        <v>E3970 GEN CommEq, LB #3</v>
      </c>
      <c r="B6605" s="144" t="str">
        <f>'[11]Depr Exp'!B6605</f>
        <v>E3970 GEN CommEq, LB #3-9</v>
      </c>
      <c r="C6605" s="144" t="str">
        <f>'[11]Depr Exp'!C6605</f>
        <v>403E</v>
      </c>
      <c r="D6605" s="144"/>
      <c r="E6605" s="282">
        <f>'[11]Depr Exp'!E6605</f>
        <v>43373</v>
      </c>
      <c r="F6605" s="523">
        <f>'[11]Depr Exp'!F6605</f>
        <v>123635.4</v>
      </c>
      <c r="G6605" s="305">
        <f>'[11]Depr Exp'!G6605</f>
        <v>6.6699999999999995E-2</v>
      </c>
      <c r="H6605" s="524">
        <f>'[11]Depr Exp'!H6605</f>
        <v>687.21</v>
      </c>
      <c r="I6605" s="523">
        <f>'[11]Depr Exp'!I6605</f>
        <v>123635.4</v>
      </c>
      <c r="J6605" s="305">
        <f>'[11]Depr Exp'!J6605</f>
        <v>6.6699999999999995E-2</v>
      </c>
      <c r="K6605" s="373">
        <f>'[11]Depr Exp'!K6605</f>
        <v>687.2067649999999</v>
      </c>
      <c r="L6605" s="524">
        <f>'[11]Depr Exp'!L6605</f>
        <v>0</v>
      </c>
      <c r="M6605" s="144"/>
      <c r="N6605" s="144"/>
    </row>
    <row r="6606" spans="1:14">
      <c r="A6606" s="144" t="str">
        <f>'[11]Depr Exp'!A6606</f>
        <v>E3970 GEN CommEq, LB #3</v>
      </c>
      <c r="B6606" s="144" t="str">
        <f>'[11]Depr Exp'!B6606</f>
        <v>E3970 GEN CommEq, LB #3-10</v>
      </c>
      <c r="C6606" s="144" t="str">
        <f>'[11]Depr Exp'!C6606</f>
        <v>403E</v>
      </c>
      <c r="D6606" s="144"/>
      <c r="E6606" s="282">
        <f>'[11]Depr Exp'!E6606</f>
        <v>43404</v>
      </c>
      <c r="F6606" s="523">
        <f>'[11]Depr Exp'!F6606</f>
        <v>123635.4</v>
      </c>
      <c r="G6606" s="305">
        <f>'[11]Depr Exp'!G6606</f>
        <v>6.6699999999999995E-2</v>
      </c>
      <c r="H6606" s="524">
        <f>'[11]Depr Exp'!H6606</f>
        <v>687.21</v>
      </c>
      <c r="I6606" s="523">
        <f>'[11]Depr Exp'!I6606</f>
        <v>123635.4</v>
      </c>
      <c r="J6606" s="305">
        <f>'[11]Depr Exp'!J6606</f>
        <v>6.6699999999999995E-2</v>
      </c>
      <c r="K6606" s="373">
        <f>'[11]Depr Exp'!K6606</f>
        <v>687.2067649999999</v>
      </c>
      <c r="L6606" s="524">
        <f>'[11]Depr Exp'!L6606</f>
        <v>0</v>
      </c>
      <c r="M6606" s="144"/>
      <c r="N6606" s="144"/>
    </row>
    <row r="6607" spans="1:14">
      <c r="A6607" s="144" t="str">
        <f>'[11]Depr Exp'!A6607</f>
        <v>E3970 GEN CommEq, LB #3</v>
      </c>
      <c r="B6607" s="144" t="str">
        <f>'[11]Depr Exp'!B6607</f>
        <v>E3970 GEN CommEq, LB #3-11</v>
      </c>
      <c r="C6607" s="144" t="str">
        <f>'[11]Depr Exp'!C6607</f>
        <v>403E</v>
      </c>
      <c r="D6607" s="144"/>
      <c r="E6607" s="282">
        <f>'[11]Depr Exp'!E6607</f>
        <v>43434</v>
      </c>
      <c r="F6607" s="523">
        <f>'[11]Depr Exp'!F6607</f>
        <v>123635.4</v>
      </c>
      <c r="G6607" s="305">
        <f>'[11]Depr Exp'!G6607</f>
        <v>6.6699999999999995E-2</v>
      </c>
      <c r="H6607" s="524">
        <f>'[11]Depr Exp'!H6607</f>
        <v>687.21</v>
      </c>
      <c r="I6607" s="523">
        <f>'[11]Depr Exp'!I6607</f>
        <v>123635.4</v>
      </c>
      <c r="J6607" s="305">
        <f>'[11]Depr Exp'!J6607</f>
        <v>6.6699999999999995E-2</v>
      </c>
      <c r="K6607" s="373">
        <f>'[11]Depr Exp'!K6607</f>
        <v>687.2067649999999</v>
      </c>
      <c r="L6607" s="524">
        <f>'[11]Depr Exp'!L6607</f>
        <v>0</v>
      </c>
      <c r="M6607" s="144"/>
      <c r="N6607" s="144"/>
    </row>
    <row r="6608" spans="1:14">
      <c r="A6608" s="144" t="str">
        <f>'[11]Depr Exp'!A6608</f>
        <v>E3970 GEN CommEq, LB #3</v>
      </c>
      <c r="B6608" s="144" t="str">
        <f>'[11]Depr Exp'!B6608</f>
        <v>E3970 GEN CommEq, LB #3-12</v>
      </c>
      <c r="C6608" s="144" t="str">
        <f>'[11]Depr Exp'!C6608</f>
        <v>403E</v>
      </c>
      <c r="D6608" s="144"/>
      <c r="E6608" s="282">
        <f>'[11]Depr Exp'!E6608</f>
        <v>43465</v>
      </c>
      <c r="F6608" s="523">
        <f>'[11]Depr Exp'!F6608</f>
        <v>123635.4</v>
      </c>
      <c r="G6608" s="305">
        <f>'[11]Depr Exp'!G6608</f>
        <v>6.6699999999999995E-2</v>
      </c>
      <c r="H6608" s="524">
        <f>'[11]Depr Exp'!H6608</f>
        <v>687.21</v>
      </c>
      <c r="I6608" s="523">
        <f>'[11]Depr Exp'!I6608</f>
        <v>123635.4</v>
      </c>
      <c r="J6608" s="305">
        <f>'[11]Depr Exp'!J6608</f>
        <v>6.6699999999999995E-2</v>
      </c>
      <c r="K6608" s="373">
        <f>'[11]Depr Exp'!K6608</f>
        <v>687.2067649999999</v>
      </c>
      <c r="L6608" s="524">
        <f>'[11]Depr Exp'!L6608</f>
        <v>0</v>
      </c>
      <c r="M6608" s="144"/>
      <c r="N6608" s="144"/>
    </row>
    <row r="6609" spans="1:14" ht="15.75" thickBot="1">
      <c r="A6609" s="159" t="str">
        <f>'[11]Depr Exp'!A6609</f>
        <v>E3970 GEN CommEq, LB #3 Total</v>
      </c>
      <c r="B6609" s="144">
        <f>'[11]Depr Exp'!B6609</f>
        <v>0</v>
      </c>
      <c r="C6609" s="502" t="str">
        <f>'[11]Depr Exp'!C6609</f>
        <v>EGEN</v>
      </c>
      <c r="D6609" s="144"/>
      <c r="E6609" s="281" t="str">
        <f>'[11]Depr Exp'!E6609</f>
        <v>Total</v>
      </c>
      <c r="F6609" s="141">
        <f>'[11]Depr Exp'!F6609</f>
        <v>0</v>
      </c>
      <c r="G6609" s="252">
        <f>'[11]Depr Exp'!G6609</f>
        <v>0</v>
      </c>
      <c r="H6609" s="286">
        <f>'[11]Depr Exp'!H6609</f>
        <v>6453.6600000000008</v>
      </c>
      <c r="I6609" s="141">
        <f>'[11]Depr Exp'!I6609</f>
        <v>0</v>
      </c>
      <c r="J6609" s="252">
        <f>'[11]Depr Exp'!J6609</f>
        <v>0</v>
      </c>
      <c r="K6609" s="286">
        <f>'[11]Depr Exp'!K6609</f>
        <v>8246.4811799999989</v>
      </c>
      <c r="L6609" s="286">
        <f>'[11]Depr Exp'!L6609</f>
        <v>1792.82</v>
      </c>
      <c r="M6609" s="144"/>
      <c r="N6609" s="144"/>
    </row>
    <row r="6610" spans="1:14" ht="13.5" thickTop="1">
      <c r="A6610" s="144" t="str">
        <f>'[11]Depr Exp'!A6610</f>
        <v>E3970 GEN CommEq, LB#4-2013</v>
      </c>
      <c r="B6610" s="144" t="str">
        <f>'[11]Depr Exp'!B6610</f>
        <v>E3970 GEN CommEq, LB#4-2013-1</v>
      </c>
      <c r="C6610" s="144" t="str">
        <f>'[11]Depr Exp'!C6610</f>
        <v>403E</v>
      </c>
      <c r="D6610" s="144"/>
      <c r="E6610" s="282">
        <f>'[11]Depr Exp'!E6610</f>
        <v>43131</v>
      </c>
      <c r="F6610" s="523">
        <f>'[11]Depr Exp'!F6610</f>
        <v>1655836.72</v>
      </c>
      <c r="G6610" s="305">
        <f>'[11]Depr Exp'!G6610</f>
        <v>6.6699999999999995E-2</v>
      </c>
      <c r="H6610" s="524">
        <f>'[11]Depr Exp'!H6610</f>
        <v>9203.69</v>
      </c>
      <c r="I6610" s="523">
        <f>'[11]Depr Exp'!I6610</f>
        <v>1655836.72</v>
      </c>
      <c r="J6610" s="305">
        <f>'[11]Depr Exp'!J6610</f>
        <v>6.6699999999999995E-2</v>
      </c>
      <c r="K6610" s="373">
        <f>'[11]Depr Exp'!K6610</f>
        <v>9203.6924353333325</v>
      </c>
      <c r="L6610" s="524">
        <f>'[11]Depr Exp'!L6610</f>
        <v>0</v>
      </c>
      <c r="M6610" s="144"/>
      <c r="N6610" s="144"/>
    </row>
    <row r="6611" spans="1:14">
      <c r="A6611" s="144" t="str">
        <f>'[11]Depr Exp'!A6611</f>
        <v>E3970 GEN CommEq, LB#4-2013</v>
      </c>
      <c r="B6611" s="144" t="str">
        <f>'[11]Depr Exp'!B6611</f>
        <v>E3970 GEN CommEq, LB#4-2013-2</v>
      </c>
      <c r="C6611" s="144" t="str">
        <f>'[11]Depr Exp'!C6611</f>
        <v>403E</v>
      </c>
      <c r="D6611" s="144"/>
      <c r="E6611" s="282">
        <f>'[11]Depr Exp'!E6611</f>
        <v>43159</v>
      </c>
      <c r="F6611" s="523">
        <f>'[11]Depr Exp'!F6611</f>
        <v>1655836.72</v>
      </c>
      <c r="G6611" s="305">
        <f>'[11]Depr Exp'!G6611</f>
        <v>6.6699999999999995E-2</v>
      </c>
      <c r="H6611" s="524">
        <f>'[11]Depr Exp'!H6611</f>
        <v>9203.69</v>
      </c>
      <c r="I6611" s="523">
        <f>'[11]Depr Exp'!I6611</f>
        <v>1655836.72</v>
      </c>
      <c r="J6611" s="305">
        <f>'[11]Depr Exp'!J6611</f>
        <v>6.6699999999999995E-2</v>
      </c>
      <c r="K6611" s="373">
        <f>'[11]Depr Exp'!K6611</f>
        <v>9203.6924353333325</v>
      </c>
      <c r="L6611" s="524">
        <f>'[11]Depr Exp'!L6611</f>
        <v>0</v>
      </c>
      <c r="M6611" s="144"/>
      <c r="N6611" s="144"/>
    </row>
    <row r="6612" spans="1:14">
      <c r="A6612" s="144" t="str">
        <f>'[11]Depr Exp'!A6612</f>
        <v>E3970 GEN CommEq, LB#4-2013</v>
      </c>
      <c r="B6612" s="144" t="str">
        <f>'[11]Depr Exp'!B6612</f>
        <v>E3970 GEN CommEq, LB#4-2013-3</v>
      </c>
      <c r="C6612" s="144" t="str">
        <f>'[11]Depr Exp'!C6612</f>
        <v>403E</v>
      </c>
      <c r="D6612" s="144"/>
      <c r="E6612" s="282">
        <f>'[11]Depr Exp'!E6612</f>
        <v>43190</v>
      </c>
      <c r="F6612" s="523">
        <f>'[11]Depr Exp'!F6612</f>
        <v>1655836.72</v>
      </c>
      <c r="G6612" s="305">
        <f>'[11]Depr Exp'!G6612</f>
        <v>6.6699999999999995E-2</v>
      </c>
      <c r="H6612" s="524">
        <f>'[11]Depr Exp'!H6612</f>
        <v>9203.69</v>
      </c>
      <c r="I6612" s="523">
        <f>'[11]Depr Exp'!I6612</f>
        <v>1655836.72</v>
      </c>
      <c r="J6612" s="305">
        <f>'[11]Depr Exp'!J6612</f>
        <v>6.6699999999999995E-2</v>
      </c>
      <c r="K6612" s="373">
        <f>'[11]Depr Exp'!K6612</f>
        <v>9203.6924353333325</v>
      </c>
      <c r="L6612" s="524">
        <f>'[11]Depr Exp'!L6612</f>
        <v>0</v>
      </c>
      <c r="M6612" s="144"/>
      <c r="N6612" s="144"/>
    </row>
    <row r="6613" spans="1:14">
      <c r="A6613" s="144" t="str">
        <f>'[11]Depr Exp'!A6613</f>
        <v>E3970 GEN CommEq, LB#4-2013</v>
      </c>
      <c r="B6613" s="144" t="str">
        <f>'[11]Depr Exp'!B6613</f>
        <v>E3970 GEN CommEq, LB#4-2013-4</v>
      </c>
      <c r="C6613" s="144" t="str">
        <f>'[11]Depr Exp'!C6613</f>
        <v>403E</v>
      </c>
      <c r="D6613" s="144"/>
      <c r="E6613" s="282">
        <f>'[11]Depr Exp'!E6613</f>
        <v>43220</v>
      </c>
      <c r="F6613" s="523">
        <f>'[11]Depr Exp'!F6613</f>
        <v>1655836.72</v>
      </c>
      <c r="G6613" s="305">
        <f>'[11]Depr Exp'!G6613</f>
        <v>6.6699999999999995E-2</v>
      </c>
      <c r="H6613" s="524">
        <f>'[11]Depr Exp'!H6613</f>
        <v>9203.69</v>
      </c>
      <c r="I6613" s="523">
        <f>'[11]Depr Exp'!I6613</f>
        <v>1655836.72</v>
      </c>
      <c r="J6613" s="305">
        <f>'[11]Depr Exp'!J6613</f>
        <v>6.6699999999999995E-2</v>
      </c>
      <c r="K6613" s="373">
        <f>'[11]Depr Exp'!K6613</f>
        <v>9203.6924353333325</v>
      </c>
      <c r="L6613" s="524">
        <f>'[11]Depr Exp'!L6613</f>
        <v>0</v>
      </c>
      <c r="M6613" s="144"/>
      <c r="N6613" s="144"/>
    </row>
    <row r="6614" spans="1:14">
      <c r="A6614" s="144" t="str">
        <f>'[11]Depr Exp'!A6614</f>
        <v>E3970 GEN CommEq, LB#4-2013</v>
      </c>
      <c r="B6614" s="144" t="str">
        <f>'[11]Depr Exp'!B6614</f>
        <v>E3970 GEN CommEq, LB#4-2013-5</v>
      </c>
      <c r="C6614" s="144" t="str">
        <f>'[11]Depr Exp'!C6614</f>
        <v>403E</v>
      </c>
      <c r="D6614" s="144"/>
      <c r="E6614" s="282">
        <f>'[11]Depr Exp'!E6614</f>
        <v>43251</v>
      </c>
      <c r="F6614" s="523">
        <f>'[11]Depr Exp'!F6614</f>
        <v>1655836.72</v>
      </c>
      <c r="G6614" s="305">
        <f>'[11]Depr Exp'!G6614</f>
        <v>6.6699999999999995E-2</v>
      </c>
      <c r="H6614" s="524">
        <f>'[11]Depr Exp'!H6614</f>
        <v>9203.69</v>
      </c>
      <c r="I6614" s="523">
        <f>'[11]Depr Exp'!I6614</f>
        <v>1655836.72</v>
      </c>
      <c r="J6614" s="305">
        <f>'[11]Depr Exp'!J6614</f>
        <v>6.6699999999999995E-2</v>
      </c>
      <c r="K6614" s="373">
        <f>'[11]Depr Exp'!K6614</f>
        <v>9203.6924353333325</v>
      </c>
      <c r="L6614" s="524">
        <f>'[11]Depr Exp'!L6614</f>
        <v>0</v>
      </c>
      <c r="M6614" s="144"/>
      <c r="N6614" s="144"/>
    </row>
    <row r="6615" spans="1:14">
      <c r="A6615" s="144" t="str">
        <f>'[11]Depr Exp'!A6615</f>
        <v>E3970 GEN CommEq, LB#4-2013</v>
      </c>
      <c r="B6615" s="144" t="str">
        <f>'[11]Depr Exp'!B6615</f>
        <v>E3970 GEN CommEq, LB#4-2013-6</v>
      </c>
      <c r="C6615" s="144" t="str">
        <f>'[11]Depr Exp'!C6615</f>
        <v>403E</v>
      </c>
      <c r="D6615" s="144"/>
      <c r="E6615" s="282">
        <f>'[11]Depr Exp'!E6615</f>
        <v>43281</v>
      </c>
      <c r="F6615" s="523">
        <f>'[11]Depr Exp'!F6615</f>
        <v>1655836.72</v>
      </c>
      <c r="G6615" s="305">
        <f>'[11]Depr Exp'!G6615</f>
        <v>6.6699999999999995E-2</v>
      </c>
      <c r="H6615" s="524">
        <f>'[11]Depr Exp'!H6615</f>
        <v>9203.69</v>
      </c>
      <c r="I6615" s="523">
        <f>'[11]Depr Exp'!I6615</f>
        <v>1655836.72</v>
      </c>
      <c r="J6615" s="305">
        <f>'[11]Depr Exp'!J6615</f>
        <v>6.6699999999999995E-2</v>
      </c>
      <c r="K6615" s="373">
        <f>'[11]Depr Exp'!K6615</f>
        <v>9203.6924353333325</v>
      </c>
      <c r="L6615" s="524">
        <f>'[11]Depr Exp'!L6615</f>
        <v>0</v>
      </c>
      <c r="M6615" s="144"/>
      <c r="N6615" s="144"/>
    </row>
    <row r="6616" spans="1:14">
      <c r="A6616" s="144" t="str">
        <f>'[11]Depr Exp'!A6616</f>
        <v>E3970 GEN CommEq, LB#4-2013</v>
      </c>
      <c r="B6616" s="144" t="str">
        <f>'[11]Depr Exp'!B6616</f>
        <v>E3970 GEN CommEq, LB#4-2013-7</v>
      </c>
      <c r="C6616" s="144" t="str">
        <f>'[11]Depr Exp'!C6616</f>
        <v>403E</v>
      </c>
      <c r="D6616" s="144"/>
      <c r="E6616" s="282">
        <f>'[11]Depr Exp'!E6616</f>
        <v>43312</v>
      </c>
      <c r="F6616" s="523">
        <f>'[11]Depr Exp'!F6616</f>
        <v>1655836.72</v>
      </c>
      <c r="G6616" s="305">
        <f>'[11]Depr Exp'!G6616</f>
        <v>6.6699999999999995E-2</v>
      </c>
      <c r="H6616" s="524">
        <f>'[11]Depr Exp'!H6616</f>
        <v>9203.69</v>
      </c>
      <c r="I6616" s="523">
        <f>'[11]Depr Exp'!I6616</f>
        <v>1655836.72</v>
      </c>
      <c r="J6616" s="305">
        <f>'[11]Depr Exp'!J6616</f>
        <v>6.6699999999999995E-2</v>
      </c>
      <c r="K6616" s="373">
        <f>'[11]Depr Exp'!K6616</f>
        <v>9203.6924353333325</v>
      </c>
      <c r="L6616" s="524">
        <f>'[11]Depr Exp'!L6616</f>
        <v>0</v>
      </c>
      <c r="M6616" s="144"/>
      <c r="N6616" s="144"/>
    </row>
    <row r="6617" spans="1:14">
      <c r="A6617" s="144" t="str">
        <f>'[11]Depr Exp'!A6617</f>
        <v>E3970 GEN CommEq, LB#4-2013</v>
      </c>
      <c r="B6617" s="144" t="str">
        <f>'[11]Depr Exp'!B6617</f>
        <v>E3970 GEN CommEq, LB#4-2013-8</v>
      </c>
      <c r="C6617" s="144" t="str">
        <f>'[11]Depr Exp'!C6617</f>
        <v>403E</v>
      </c>
      <c r="D6617" s="144"/>
      <c r="E6617" s="282">
        <f>'[11]Depr Exp'!E6617</f>
        <v>43343</v>
      </c>
      <c r="F6617" s="523">
        <f>'[11]Depr Exp'!F6617</f>
        <v>1655836.72</v>
      </c>
      <c r="G6617" s="305">
        <f>'[11]Depr Exp'!G6617</f>
        <v>6.6699999999999995E-2</v>
      </c>
      <c r="H6617" s="524">
        <f>'[11]Depr Exp'!H6617</f>
        <v>9203.69</v>
      </c>
      <c r="I6617" s="523">
        <f>'[11]Depr Exp'!I6617</f>
        <v>1655836.72</v>
      </c>
      <c r="J6617" s="305">
        <f>'[11]Depr Exp'!J6617</f>
        <v>6.6699999999999995E-2</v>
      </c>
      <c r="K6617" s="373">
        <f>'[11]Depr Exp'!K6617</f>
        <v>9203.6924353333325</v>
      </c>
      <c r="L6617" s="524">
        <f>'[11]Depr Exp'!L6617</f>
        <v>0</v>
      </c>
      <c r="M6617" s="144"/>
      <c r="N6617" s="144"/>
    </row>
    <row r="6618" spans="1:14">
      <c r="A6618" s="144" t="str">
        <f>'[11]Depr Exp'!A6618</f>
        <v>E3970 GEN CommEq, LB#4-2013</v>
      </c>
      <c r="B6618" s="144" t="str">
        <f>'[11]Depr Exp'!B6618</f>
        <v>E3970 GEN CommEq, LB#4-2013-9</v>
      </c>
      <c r="C6618" s="144" t="str">
        <f>'[11]Depr Exp'!C6618</f>
        <v>403E</v>
      </c>
      <c r="D6618" s="144"/>
      <c r="E6618" s="282">
        <f>'[11]Depr Exp'!E6618</f>
        <v>43373</v>
      </c>
      <c r="F6618" s="523">
        <f>'[11]Depr Exp'!F6618</f>
        <v>1655836.72</v>
      </c>
      <c r="G6618" s="305">
        <f>'[11]Depr Exp'!G6618</f>
        <v>6.6699999999999995E-2</v>
      </c>
      <c r="H6618" s="524">
        <f>'[11]Depr Exp'!H6618</f>
        <v>9203.69</v>
      </c>
      <c r="I6618" s="523">
        <f>'[11]Depr Exp'!I6618</f>
        <v>1655836.72</v>
      </c>
      <c r="J6618" s="305">
        <f>'[11]Depr Exp'!J6618</f>
        <v>6.6699999999999995E-2</v>
      </c>
      <c r="K6618" s="373">
        <f>'[11]Depr Exp'!K6618</f>
        <v>9203.6924353333325</v>
      </c>
      <c r="L6618" s="524">
        <f>'[11]Depr Exp'!L6618</f>
        <v>0</v>
      </c>
      <c r="M6618" s="144"/>
      <c r="N6618" s="144"/>
    </row>
    <row r="6619" spans="1:14">
      <c r="A6619" s="144" t="str">
        <f>'[11]Depr Exp'!A6619</f>
        <v>E3970 GEN CommEq, LB#4-2013</v>
      </c>
      <c r="B6619" s="144" t="str">
        <f>'[11]Depr Exp'!B6619</f>
        <v>E3970 GEN CommEq, LB#4-2013-10</v>
      </c>
      <c r="C6619" s="144" t="str">
        <f>'[11]Depr Exp'!C6619</f>
        <v>403E</v>
      </c>
      <c r="D6619" s="144"/>
      <c r="E6619" s="282">
        <f>'[11]Depr Exp'!E6619</f>
        <v>43404</v>
      </c>
      <c r="F6619" s="523">
        <f>'[11]Depr Exp'!F6619</f>
        <v>1655836.72</v>
      </c>
      <c r="G6619" s="305">
        <f>'[11]Depr Exp'!G6619</f>
        <v>6.6699999999999995E-2</v>
      </c>
      <c r="H6619" s="524">
        <f>'[11]Depr Exp'!H6619</f>
        <v>9203.69</v>
      </c>
      <c r="I6619" s="523">
        <f>'[11]Depr Exp'!I6619</f>
        <v>1655836.72</v>
      </c>
      <c r="J6619" s="305">
        <f>'[11]Depr Exp'!J6619</f>
        <v>6.6699999999999995E-2</v>
      </c>
      <c r="K6619" s="373">
        <f>'[11]Depr Exp'!K6619</f>
        <v>9203.6924353333325</v>
      </c>
      <c r="L6619" s="524">
        <f>'[11]Depr Exp'!L6619</f>
        <v>0</v>
      </c>
      <c r="M6619" s="144"/>
      <c r="N6619" s="144"/>
    </row>
    <row r="6620" spans="1:14">
      <c r="A6620" s="144" t="str">
        <f>'[11]Depr Exp'!A6620</f>
        <v>E3970 GEN CommEq, LB#4-2013</v>
      </c>
      <c r="B6620" s="144" t="str">
        <f>'[11]Depr Exp'!B6620</f>
        <v>E3970 GEN CommEq, LB#4-2013-11</v>
      </c>
      <c r="C6620" s="144" t="str">
        <f>'[11]Depr Exp'!C6620</f>
        <v>403E</v>
      </c>
      <c r="D6620" s="144"/>
      <c r="E6620" s="282">
        <f>'[11]Depr Exp'!E6620</f>
        <v>43434</v>
      </c>
      <c r="F6620" s="523">
        <f>'[11]Depr Exp'!F6620</f>
        <v>1655836.72</v>
      </c>
      <c r="G6620" s="305">
        <f>'[11]Depr Exp'!G6620</f>
        <v>6.6699999999999995E-2</v>
      </c>
      <c r="H6620" s="524">
        <f>'[11]Depr Exp'!H6620</f>
        <v>9203.69</v>
      </c>
      <c r="I6620" s="523">
        <f>'[11]Depr Exp'!I6620</f>
        <v>1655836.72</v>
      </c>
      <c r="J6620" s="305">
        <f>'[11]Depr Exp'!J6620</f>
        <v>6.6699999999999995E-2</v>
      </c>
      <c r="K6620" s="373">
        <f>'[11]Depr Exp'!K6620</f>
        <v>9203.6924353333325</v>
      </c>
      <c r="L6620" s="524">
        <f>'[11]Depr Exp'!L6620</f>
        <v>0</v>
      </c>
      <c r="M6620" s="144"/>
      <c r="N6620" s="144"/>
    </row>
    <row r="6621" spans="1:14">
      <c r="A6621" s="144" t="str">
        <f>'[11]Depr Exp'!A6621</f>
        <v>E3970 GEN CommEq, LB#4-2013</v>
      </c>
      <c r="B6621" s="144" t="str">
        <f>'[11]Depr Exp'!B6621</f>
        <v>E3970 GEN CommEq, LB#4-2013-12</v>
      </c>
      <c r="C6621" s="144" t="str">
        <f>'[11]Depr Exp'!C6621</f>
        <v>403E</v>
      </c>
      <c r="D6621" s="144"/>
      <c r="E6621" s="282">
        <f>'[11]Depr Exp'!E6621</f>
        <v>43465</v>
      </c>
      <c r="F6621" s="523">
        <f>'[11]Depr Exp'!F6621</f>
        <v>1655836.72</v>
      </c>
      <c r="G6621" s="305">
        <f>'[11]Depr Exp'!G6621</f>
        <v>6.6699999999999995E-2</v>
      </c>
      <c r="H6621" s="524">
        <f>'[11]Depr Exp'!H6621</f>
        <v>9203.69</v>
      </c>
      <c r="I6621" s="523">
        <f>'[11]Depr Exp'!I6621</f>
        <v>1655836.72</v>
      </c>
      <c r="J6621" s="305">
        <f>'[11]Depr Exp'!J6621</f>
        <v>6.6699999999999995E-2</v>
      </c>
      <c r="K6621" s="373">
        <f>'[11]Depr Exp'!K6621</f>
        <v>9203.6924353333325</v>
      </c>
      <c r="L6621" s="524">
        <f>'[11]Depr Exp'!L6621</f>
        <v>0</v>
      </c>
      <c r="M6621" s="144"/>
      <c r="N6621" s="144"/>
    </row>
    <row r="6622" spans="1:14" ht="15.75" thickBot="1">
      <c r="A6622" s="159" t="str">
        <f>'[11]Depr Exp'!A6622</f>
        <v>E3970 GEN CommEq, LB#4-2013 Total</v>
      </c>
      <c r="B6622" s="144">
        <f>'[11]Depr Exp'!B6622</f>
        <v>0</v>
      </c>
      <c r="C6622" s="502" t="str">
        <f>'[11]Depr Exp'!C6622</f>
        <v>EGEN</v>
      </c>
      <c r="D6622" s="144"/>
      <c r="E6622" s="281" t="str">
        <f>'[11]Depr Exp'!E6622</f>
        <v>Total</v>
      </c>
      <c r="F6622" s="141">
        <f>'[11]Depr Exp'!F6622</f>
        <v>0</v>
      </c>
      <c r="G6622" s="252">
        <f>'[11]Depr Exp'!G6622</f>
        <v>0</v>
      </c>
      <c r="H6622" s="286">
        <f>'[11]Depr Exp'!H6622</f>
        <v>110444.28000000001</v>
      </c>
      <c r="I6622" s="141">
        <f>'[11]Depr Exp'!I6622</f>
        <v>0</v>
      </c>
      <c r="J6622" s="252">
        <f>'[11]Depr Exp'!J6622</f>
        <v>0</v>
      </c>
      <c r="K6622" s="286">
        <f>'[11]Depr Exp'!K6622</f>
        <v>110444.30922399998</v>
      </c>
      <c r="L6622" s="286">
        <f>'[11]Depr Exp'!L6622</f>
        <v>0.03</v>
      </c>
      <c r="M6622" s="144"/>
      <c r="N6622" s="144"/>
    </row>
    <row r="6623" spans="1:14" ht="13.5" thickTop="1">
      <c r="A6623" s="144" t="str">
        <f>'[11]Depr Exp'!A6623</f>
        <v>E3970 GEN CommEq, LSR</v>
      </c>
      <c r="B6623" s="144" t="str">
        <f>'[11]Depr Exp'!B6623</f>
        <v>E3970 GEN CommEq, LSR-1</v>
      </c>
      <c r="C6623" s="144" t="str">
        <f>'[11]Depr Exp'!C6623</f>
        <v>403E</v>
      </c>
      <c r="D6623" s="144"/>
      <c r="E6623" s="282">
        <f>'[11]Depr Exp'!E6623</f>
        <v>43131</v>
      </c>
      <c r="F6623" s="523">
        <f>'[11]Depr Exp'!F6623</f>
        <v>15927851.470000001</v>
      </c>
      <c r="G6623" s="305">
        <f>'[11]Depr Exp'!G6623</f>
        <v>6.6699999999999995E-2</v>
      </c>
      <c r="H6623" s="524">
        <f>'[11]Depr Exp'!H6623</f>
        <v>88532.31</v>
      </c>
      <c r="I6623" s="523">
        <f>'[11]Depr Exp'!I6623</f>
        <v>15927851.470000001</v>
      </c>
      <c r="J6623" s="305">
        <f>'[11]Depr Exp'!J6623</f>
        <v>6.6699999999999995E-2</v>
      </c>
      <c r="K6623" s="373">
        <f>'[11]Depr Exp'!K6623</f>
        <v>88532.307754083318</v>
      </c>
      <c r="L6623" s="524">
        <f>'[11]Depr Exp'!L6623</f>
        <v>0</v>
      </c>
      <c r="M6623" s="144"/>
      <c r="N6623" s="144"/>
    </row>
    <row r="6624" spans="1:14">
      <c r="A6624" s="144" t="str">
        <f>'[11]Depr Exp'!A6624</f>
        <v>E3970 GEN CommEq, LSR</v>
      </c>
      <c r="B6624" s="144" t="str">
        <f>'[11]Depr Exp'!B6624</f>
        <v>E3970 GEN CommEq, LSR-2</v>
      </c>
      <c r="C6624" s="144" t="str">
        <f>'[11]Depr Exp'!C6624</f>
        <v>403E</v>
      </c>
      <c r="D6624" s="144"/>
      <c r="E6624" s="282">
        <f>'[11]Depr Exp'!E6624</f>
        <v>43159</v>
      </c>
      <c r="F6624" s="523">
        <f>'[11]Depr Exp'!F6624</f>
        <v>15927851.470000001</v>
      </c>
      <c r="G6624" s="305">
        <f>'[11]Depr Exp'!G6624</f>
        <v>6.6699999999999995E-2</v>
      </c>
      <c r="H6624" s="524">
        <f>'[11]Depr Exp'!H6624</f>
        <v>88532.31</v>
      </c>
      <c r="I6624" s="523">
        <f>'[11]Depr Exp'!I6624</f>
        <v>15927851.470000001</v>
      </c>
      <c r="J6624" s="305">
        <f>'[11]Depr Exp'!J6624</f>
        <v>6.6699999999999995E-2</v>
      </c>
      <c r="K6624" s="373">
        <f>'[11]Depr Exp'!K6624</f>
        <v>88532.307754083318</v>
      </c>
      <c r="L6624" s="524">
        <f>'[11]Depr Exp'!L6624</f>
        <v>0</v>
      </c>
      <c r="M6624" s="144"/>
      <c r="N6624" s="144"/>
    </row>
    <row r="6625" spans="1:14">
      <c r="A6625" s="144" t="str">
        <f>'[11]Depr Exp'!A6625</f>
        <v>E3970 GEN CommEq, LSR</v>
      </c>
      <c r="B6625" s="144" t="str">
        <f>'[11]Depr Exp'!B6625</f>
        <v>E3970 GEN CommEq, LSR-3</v>
      </c>
      <c r="C6625" s="144" t="str">
        <f>'[11]Depr Exp'!C6625</f>
        <v>403E</v>
      </c>
      <c r="D6625" s="144"/>
      <c r="E6625" s="282">
        <f>'[11]Depr Exp'!E6625</f>
        <v>43190</v>
      </c>
      <c r="F6625" s="523">
        <f>'[11]Depr Exp'!F6625</f>
        <v>15927851.470000001</v>
      </c>
      <c r="G6625" s="305">
        <f>'[11]Depr Exp'!G6625</f>
        <v>6.6699999999999995E-2</v>
      </c>
      <c r="H6625" s="524">
        <f>'[11]Depr Exp'!H6625</f>
        <v>88532.31</v>
      </c>
      <c r="I6625" s="523">
        <f>'[11]Depr Exp'!I6625</f>
        <v>15927851.470000001</v>
      </c>
      <c r="J6625" s="305">
        <f>'[11]Depr Exp'!J6625</f>
        <v>6.6699999999999995E-2</v>
      </c>
      <c r="K6625" s="373">
        <f>'[11]Depr Exp'!K6625</f>
        <v>88532.307754083318</v>
      </c>
      <c r="L6625" s="524">
        <f>'[11]Depr Exp'!L6625</f>
        <v>0</v>
      </c>
      <c r="M6625" s="144"/>
      <c r="N6625" s="144"/>
    </row>
    <row r="6626" spans="1:14">
      <c r="A6626" s="144" t="str">
        <f>'[11]Depr Exp'!A6626</f>
        <v>E3970 GEN CommEq, LSR</v>
      </c>
      <c r="B6626" s="144" t="str">
        <f>'[11]Depr Exp'!B6626</f>
        <v>E3970 GEN CommEq, LSR-4</v>
      </c>
      <c r="C6626" s="144" t="str">
        <f>'[11]Depr Exp'!C6626</f>
        <v>403E</v>
      </c>
      <c r="D6626" s="144"/>
      <c r="E6626" s="282">
        <f>'[11]Depr Exp'!E6626</f>
        <v>43220</v>
      </c>
      <c r="F6626" s="523">
        <f>'[11]Depr Exp'!F6626</f>
        <v>15927851.470000001</v>
      </c>
      <c r="G6626" s="305">
        <f>'[11]Depr Exp'!G6626</f>
        <v>6.6699999999999995E-2</v>
      </c>
      <c r="H6626" s="524">
        <f>'[11]Depr Exp'!H6626</f>
        <v>88532.31</v>
      </c>
      <c r="I6626" s="523">
        <f>'[11]Depr Exp'!I6626</f>
        <v>15927851.470000001</v>
      </c>
      <c r="J6626" s="305">
        <f>'[11]Depr Exp'!J6626</f>
        <v>6.6699999999999995E-2</v>
      </c>
      <c r="K6626" s="373">
        <f>'[11]Depr Exp'!K6626</f>
        <v>88532.307754083318</v>
      </c>
      <c r="L6626" s="524">
        <f>'[11]Depr Exp'!L6626</f>
        <v>0</v>
      </c>
      <c r="M6626" s="144"/>
      <c r="N6626" s="144"/>
    </row>
    <row r="6627" spans="1:14">
      <c r="A6627" s="144" t="str">
        <f>'[11]Depr Exp'!A6627</f>
        <v>E3970 GEN CommEq, LSR</v>
      </c>
      <c r="B6627" s="144" t="str">
        <f>'[11]Depr Exp'!B6627</f>
        <v>E3970 GEN CommEq, LSR-5</v>
      </c>
      <c r="C6627" s="144" t="str">
        <f>'[11]Depr Exp'!C6627</f>
        <v>403E</v>
      </c>
      <c r="D6627" s="144"/>
      <c r="E6627" s="282">
        <f>'[11]Depr Exp'!E6627</f>
        <v>43251</v>
      </c>
      <c r="F6627" s="523">
        <f>'[11]Depr Exp'!F6627</f>
        <v>15927851.470000001</v>
      </c>
      <c r="G6627" s="305">
        <f>'[11]Depr Exp'!G6627</f>
        <v>6.6699999999999995E-2</v>
      </c>
      <c r="H6627" s="524">
        <f>'[11]Depr Exp'!H6627</f>
        <v>88532.31</v>
      </c>
      <c r="I6627" s="523">
        <f>'[11]Depr Exp'!I6627</f>
        <v>15927851.470000001</v>
      </c>
      <c r="J6627" s="305">
        <f>'[11]Depr Exp'!J6627</f>
        <v>6.6699999999999995E-2</v>
      </c>
      <c r="K6627" s="373">
        <f>'[11]Depr Exp'!K6627</f>
        <v>88532.307754083318</v>
      </c>
      <c r="L6627" s="524">
        <f>'[11]Depr Exp'!L6627</f>
        <v>0</v>
      </c>
      <c r="M6627" s="144"/>
      <c r="N6627" s="144"/>
    </row>
    <row r="6628" spans="1:14">
      <c r="A6628" s="144" t="str">
        <f>'[11]Depr Exp'!A6628</f>
        <v>E3970 GEN CommEq, LSR</v>
      </c>
      <c r="B6628" s="144" t="str">
        <f>'[11]Depr Exp'!B6628</f>
        <v>E3970 GEN CommEq, LSR-6</v>
      </c>
      <c r="C6628" s="144" t="str">
        <f>'[11]Depr Exp'!C6628</f>
        <v>403E</v>
      </c>
      <c r="D6628" s="144"/>
      <c r="E6628" s="282">
        <f>'[11]Depr Exp'!E6628</f>
        <v>43281</v>
      </c>
      <c r="F6628" s="523">
        <f>'[11]Depr Exp'!F6628</f>
        <v>15927851.470000001</v>
      </c>
      <c r="G6628" s="305">
        <f>'[11]Depr Exp'!G6628</f>
        <v>6.6699999999999995E-2</v>
      </c>
      <c r="H6628" s="524">
        <f>'[11]Depr Exp'!H6628</f>
        <v>88532.31</v>
      </c>
      <c r="I6628" s="523">
        <f>'[11]Depr Exp'!I6628</f>
        <v>15927851.470000001</v>
      </c>
      <c r="J6628" s="305">
        <f>'[11]Depr Exp'!J6628</f>
        <v>6.6699999999999995E-2</v>
      </c>
      <c r="K6628" s="373">
        <f>'[11]Depr Exp'!K6628</f>
        <v>88532.307754083318</v>
      </c>
      <c r="L6628" s="524">
        <f>'[11]Depr Exp'!L6628</f>
        <v>0</v>
      </c>
      <c r="M6628" s="144"/>
      <c r="N6628" s="144"/>
    </row>
    <row r="6629" spans="1:14">
      <c r="A6629" s="144" t="str">
        <f>'[11]Depr Exp'!A6629</f>
        <v>E3970 GEN CommEq, LSR</v>
      </c>
      <c r="B6629" s="144" t="str">
        <f>'[11]Depr Exp'!B6629</f>
        <v>E3970 GEN CommEq, LSR-7</v>
      </c>
      <c r="C6629" s="144" t="str">
        <f>'[11]Depr Exp'!C6629</f>
        <v>403E</v>
      </c>
      <c r="D6629" s="144"/>
      <c r="E6629" s="282">
        <f>'[11]Depr Exp'!E6629</f>
        <v>43312</v>
      </c>
      <c r="F6629" s="523">
        <f>'[11]Depr Exp'!F6629</f>
        <v>15927851.470000001</v>
      </c>
      <c r="G6629" s="305">
        <f>'[11]Depr Exp'!G6629</f>
        <v>6.6699999999999995E-2</v>
      </c>
      <c r="H6629" s="524">
        <f>'[11]Depr Exp'!H6629</f>
        <v>88532.31</v>
      </c>
      <c r="I6629" s="523">
        <f>'[11]Depr Exp'!I6629</f>
        <v>15927851.470000001</v>
      </c>
      <c r="J6629" s="305">
        <f>'[11]Depr Exp'!J6629</f>
        <v>6.6699999999999995E-2</v>
      </c>
      <c r="K6629" s="373">
        <f>'[11]Depr Exp'!K6629</f>
        <v>88532.307754083318</v>
      </c>
      <c r="L6629" s="524">
        <f>'[11]Depr Exp'!L6629</f>
        <v>0</v>
      </c>
      <c r="M6629" s="144"/>
      <c r="N6629" s="144"/>
    </row>
    <row r="6630" spans="1:14">
      <c r="A6630" s="144" t="str">
        <f>'[11]Depr Exp'!A6630</f>
        <v>E3970 GEN CommEq, LSR</v>
      </c>
      <c r="B6630" s="144" t="str">
        <f>'[11]Depr Exp'!B6630</f>
        <v>E3970 GEN CommEq, LSR-8</v>
      </c>
      <c r="C6630" s="144" t="str">
        <f>'[11]Depr Exp'!C6630</f>
        <v>403E</v>
      </c>
      <c r="D6630" s="144"/>
      <c r="E6630" s="282">
        <f>'[11]Depr Exp'!E6630</f>
        <v>43343</v>
      </c>
      <c r="F6630" s="523">
        <f>'[11]Depr Exp'!F6630</f>
        <v>15927851.470000001</v>
      </c>
      <c r="G6630" s="305">
        <f>'[11]Depr Exp'!G6630</f>
        <v>6.6699999999999995E-2</v>
      </c>
      <c r="H6630" s="524">
        <f>'[11]Depr Exp'!H6630</f>
        <v>88532.31</v>
      </c>
      <c r="I6630" s="523">
        <f>'[11]Depr Exp'!I6630</f>
        <v>15927851.470000001</v>
      </c>
      <c r="J6630" s="305">
        <f>'[11]Depr Exp'!J6630</f>
        <v>6.6699999999999995E-2</v>
      </c>
      <c r="K6630" s="373">
        <f>'[11]Depr Exp'!K6630</f>
        <v>88532.307754083318</v>
      </c>
      <c r="L6630" s="524">
        <f>'[11]Depr Exp'!L6630</f>
        <v>0</v>
      </c>
      <c r="M6630" s="144"/>
      <c r="N6630" s="144"/>
    </row>
    <row r="6631" spans="1:14">
      <c r="A6631" s="144" t="str">
        <f>'[11]Depr Exp'!A6631</f>
        <v>E3970 GEN CommEq, LSR</v>
      </c>
      <c r="B6631" s="144" t="str">
        <f>'[11]Depr Exp'!B6631</f>
        <v>E3970 GEN CommEq, LSR-9</v>
      </c>
      <c r="C6631" s="144" t="str">
        <f>'[11]Depr Exp'!C6631</f>
        <v>403E</v>
      </c>
      <c r="D6631" s="144"/>
      <c r="E6631" s="282">
        <f>'[11]Depr Exp'!E6631</f>
        <v>43373</v>
      </c>
      <c r="F6631" s="523">
        <f>'[11]Depr Exp'!F6631</f>
        <v>15927851.470000001</v>
      </c>
      <c r="G6631" s="305">
        <f>'[11]Depr Exp'!G6631</f>
        <v>6.6699999999999995E-2</v>
      </c>
      <c r="H6631" s="524">
        <f>'[11]Depr Exp'!H6631</f>
        <v>88532.31</v>
      </c>
      <c r="I6631" s="523">
        <f>'[11]Depr Exp'!I6631</f>
        <v>15927851.470000001</v>
      </c>
      <c r="J6631" s="305">
        <f>'[11]Depr Exp'!J6631</f>
        <v>6.6699999999999995E-2</v>
      </c>
      <c r="K6631" s="373">
        <f>'[11]Depr Exp'!K6631</f>
        <v>88532.307754083318</v>
      </c>
      <c r="L6631" s="524">
        <f>'[11]Depr Exp'!L6631</f>
        <v>0</v>
      </c>
      <c r="M6631" s="144"/>
      <c r="N6631" s="144"/>
    </row>
    <row r="6632" spans="1:14">
      <c r="A6632" s="144" t="str">
        <f>'[11]Depr Exp'!A6632</f>
        <v>E3970 GEN CommEq, LSR</v>
      </c>
      <c r="B6632" s="144" t="str">
        <f>'[11]Depr Exp'!B6632</f>
        <v>E3970 GEN CommEq, LSR-10</v>
      </c>
      <c r="C6632" s="144" t="str">
        <f>'[11]Depr Exp'!C6632</f>
        <v>403E</v>
      </c>
      <c r="D6632" s="144"/>
      <c r="E6632" s="282">
        <f>'[11]Depr Exp'!E6632</f>
        <v>43404</v>
      </c>
      <c r="F6632" s="523">
        <f>'[11]Depr Exp'!F6632</f>
        <v>15927851.470000001</v>
      </c>
      <c r="G6632" s="305">
        <f>'[11]Depr Exp'!G6632</f>
        <v>6.6699999999999995E-2</v>
      </c>
      <c r="H6632" s="524">
        <f>'[11]Depr Exp'!H6632</f>
        <v>88532.31</v>
      </c>
      <c r="I6632" s="523">
        <f>'[11]Depr Exp'!I6632</f>
        <v>15927851.470000001</v>
      </c>
      <c r="J6632" s="305">
        <f>'[11]Depr Exp'!J6632</f>
        <v>6.6699999999999995E-2</v>
      </c>
      <c r="K6632" s="373">
        <f>'[11]Depr Exp'!K6632</f>
        <v>88532.307754083318</v>
      </c>
      <c r="L6632" s="524">
        <f>'[11]Depr Exp'!L6632</f>
        <v>0</v>
      </c>
      <c r="M6632" s="144"/>
      <c r="N6632" s="144"/>
    </row>
    <row r="6633" spans="1:14">
      <c r="A6633" s="144" t="str">
        <f>'[11]Depr Exp'!A6633</f>
        <v>E3970 GEN CommEq, LSR</v>
      </c>
      <c r="B6633" s="144" t="str">
        <f>'[11]Depr Exp'!B6633</f>
        <v>E3970 GEN CommEq, LSR-11</v>
      </c>
      <c r="C6633" s="144" t="str">
        <f>'[11]Depr Exp'!C6633</f>
        <v>403E</v>
      </c>
      <c r="D6633" s="144"/>
      <c r="E6633" s="282">
        <f>'[11]Depr Exp'!E6633</f>
        <v>43434</v>
      </c>
      <c r="F6633" s="523">
        <f>'[11]Depr Exp'!F6633</f>
        <v>15927851.470000001</v>
      </c>
      <c r="G6633" s="305">
        <f>'[11]Depr Exp'!G6633</f>
        <v>6.6699999999999995E-2</v>
      </c>
      <c r="H6633" s="524">
        <f>'[11]Depr Exp'!H6633</f>
        <v>88532.31</v>
      </c>
      <c r="I6633" s="523">
        <f>'[11]Depr Exp'!I6633</f>
        <v>15927851.470000001</v>
      </c>
      <c r="J6633" s="305">
        <f>'[11]Depr Exp'!J6633</f>
        <v>6.6699999999999995E-2</v>
      </c>
      <c r="K6633" s="373">
        <f>'[11]Depr Exp'!K6633</f>
        <v>88532.307754083318</v>
      </c>
      <c r="L6633" s="524">
        <f>'[11]Depr Exp'!L6633</f>
        <v>0</v>
      </c>
      <c r="M6633" s="144"/>
      <c r="N6633" s="144"/>
    </row>
    <row r="6634" spans="1:14">
      <c r="A6634" s="144" t="str">
        <f>'[11]Depr Exp'!A6634</f>
        <v>E3970 GEN CommEq, LSR</v>
      </c>
      <c r="B6634" s="144" t="str">
        <f>'[11]Depr Exp'!B6634</f>
        <v>E3970 GEN CommEq, LSR-12</v>
      </c>
      <c r="C6634" s="144" t="str">
        <f>'[11]Depr Exp'!C6634</f>
        <v>403E</v>
      </c>
      <c r="D6634" s="144"/>
      <c r="E6634" s="282">
        <f>'[11]Depr Exp'!E6634</f>
        <v>43465</v>
      </c>
      <c r="F6634" s="523">
        <f>'[11]Depr Exp'!F6634</f>
        <v>15927851.470000001</v>
      </c>
      <c r="G6634" s="305">
        <f>'[11]Depr Exp'!G6634</f>
        <v>6.6699999999999995E-2</v>
      </c>
      <c r="H6634" s="524">
        <f>'[11]Depr Exp'!H6634</f>
        <v>88532.31</v>
      </c>
      <c r="I6634" s="523">
        <f>'[11]Depr Exp'!I6634</f>
        <v>15927851.470000001</v>
      </c>
      <c r="J6634" s="305">
        <f>'[11]Depr Exp'!J6634</f>
        <v>6.6699999999999995E-2</v>
      </c>
      <c r="K6634" s="373">
        <f>'[11]Depr Exp'!K6634</f>
        <v>88532.307754083318</v>
      </c>
      <c r="L6634" s="524">
        <f>'[11]Depr Exp'!L6634</f>
        <v>0</v>
      </c>
      <c r="M6634" s="144"/>
      <c r="N6634" s="144"/>
    </row>
    <row r="6635" spans="1:14" ht="15.75" thickBot="1">
      <c r="A6635" s="159" t="str">
        <f>'[11]Depr Exp'!A6635</f>
        <v>E3970 GEN CommEq, LSR Total</v>
      </c>
      <c r="B6635" s="144">
        <f>'[11]Depr Exp'!B6635</f>
        <v>0</v>
      </c>
      <c r="C6635" s="502" t="str">
        <f>'[11]Depr Exp'!C6635</f>
        <v>EGEN</v>
      </c>
      <c r="D6635" s="144"/>
      <c r="E6635" s="281" t="str">
        <f>'[11]Depr Exp'!E6635</f>
        <v>Total</v>
      </c>
      <c r="F6635" s="141">
        <f>'[11]Depr Exp'!F6635</f>
        <v>0</v>
      </c>
      <c r="G6635" s="252">
        <f>'[11]Depr Exp'!G6635</f>
        <v>0</v>
      </c>
      <c r="H6635" s="286">
        <f>'[11]Depr Exp'!H6635</f>
        <v>1062387.7200000002</v>
      </c>
      <c r="I6635" s="141">
        <f>'[11]Depr Exp'!I6635</f>
        <v>0</v>
      </c>
      <c r="J6635" s="252">
        <f>'[11]Depr Exp'!J6635</f>
        <v>0</v>
      </c>
      <c r="K6635" s="286">
        <f>'[11]Depr Exp'!K6635</f>
        <v>1062387.6930489999</v>
      </c>
      <c r="L6635" s="286">
        <f>'[11]Depr Exp'!L6635</f>
        <v>-0.03</v>
      </c>
      <c r="M6635" s="144"/>
      <c r="N6635" s="144"/>
    </row>
    <row r="6636" spans="1:14" ht="13.5" thickTop="1">
      <c r="A6636" s="144" t="str">
        <f>'[11]Depr Exp'!A6636</f>
        <v>E3970 GEN CommEq, MFT OP</v>
      </c>
      <c r="B6636" s="144" t="str">
        <f>'[11]Depr Exp'!B6636</f>
        <v>E3970 GEN CommEq, MFT OP-1</v>
      </c>
      <c r="C6636" s="144" t="str">
        <f>'[11]Depr Exp'!C6636</f>
        <v>403E</v>
      </c>
      <c r="D6636" s="144"/>
      <c r="E6636" s="282">
        <f>'[11]Depr Exp'!E6636</f>
        <v>43131</v>
      </c>
      <c r="F6636" s="523">
        <f>'[11]Depr Exp'!F6636</f>
        <v>2655.41</v>
      </c>
      <c r="G6636" s="305">
        <f>'[11]Depr Exp'!G6636</f>
        <v>6.6699999999999995E-2</v>
      </c>
      <c r="H6636" s="524">
        <f>'[11]Depr Exp'!H6636</f>
        <v>14.76</v>
      </c>
      <c r="I6636" s="523">
        <f>'[11]Depr Exp'!I6636</f>
        <v>2655.41</v>
      </c>
      <c r="J6636" s="305">
        <f>'[11]Depr Exp'!J6636</f>
        <v>6.6699999999999995E-2</v>
      </c>
      <c r="K6636" s="373">
        <f>'[11]Depr Exp'!K6636</f>
        <v>14.759653916666664</v>
      </c>
      <c r="L6636" s="524">
        <f>'[11]Depr Exp'!L6636</f>
        <v>0</v>
      </c>
      <c r="M6636" s="144"/>
      <c r="N6636" s="144"/>
    </row>
    <row r="6637" spans="1:14">
      <c r="A6637" s="144" t="str">
        <f>'[11]Depr Exp'!A6637</f>
        <v>E3970 GEN CommEq, MFT OP</v>
      </c>
      <c r="B6637" s="144" t="str">
        <f>'[11]Depr Exp'!B6637</f>
        <v>E3970 GEN CommEq, MFT OP-2</v>
      </c>
      <c r="C6637" s="144" t="str">
        <f>'[11]Depr Exp'!C6637</f>
        <v>403E</v>
      </c>
      <c r="D6637" s="144"/>
      <c r="E6637" s="282">
        <f>'[11]Depr Exp'!E6637</f>
        <v>43159</v>
      </c>
      <c r="F6637" s="523">
        <f>'[11]Depr Exp'!F6637</f>
        <v>2655.41</v>
      </c>
      <c r="G6637" s="305">
        <f>'[11]Depr Exp'!G6637</f>
        <v>6.6699999999999995E-2</v>
      </c>
      <c r="H6637" s="524">
        <f>'[11]Depr Exp'!H6637</f>
        <v>14.76</v>
      </c>
      <c r="I6637" s="523">
        <f>'[11]Depr Exp'!I6637</f>
        <v>2655.41</v>
      </c>
      <c r="J6637" s="305">
        <f>'[11]Depr Exp'!J6637</f>
        <v>6.6699999999999995E-2</v>
      </c>
      <c r="K6637" s="373">
        <f>'[11]Depr Exp'!K6637</f>
        <v>14.759653916666664</v>
      </c>
      <c r="L6637" s="524">
        <f>'[11]Depr Exp'!L6637</f>
        <v>0</v>
      </c>
      <c r="M6637" s="144"/>
      <c r="N6637" s="144"/>
    </row>
    <row r="6638" spans="1:14">
      <c r="A6638" s="144" t="str">
        <f>'[11]Depr Exp'!A6638</f>
        <v>E3970 GEN CommEq, MFT OP</v>
      </c>
      <c r="B6638" s="144" t="str">
        <f>'[11]Depr Exp'!B6638</f>
        <v>E3970 GEN CommEq, MFT OP-3</v>
      </c>
      <c r="C6638" s="144" t="str">
        <f>'[11]Depr Exp'!C6638</f>
        <v>403E</v>
      </c>
      <c r="D6638" s="144"/>
      <c r="E6638" s="282">
        <f>'[11]Depr Exp'!E6638</f>
        <v>43190</v>
      </c>
      <c r="F6638" s="523">
        <f>'[11]Depr Exp'!F6638</f>
        <v>2655.41</v>
      </c>
      <c r="G6638" s="305">
        <f>'[11]Depr Exp'!G6638</f>
        <v>6.6699999999999995E-2</v>
      </c>
      <c r="H6638" s="524">
        <f>'[11]Depr Exp'!H6638</f>
        <v>14.76</v>
      </c>
      <c r="I6638" s="523">
        <f>'[11]Depr Exp'!I6638</f>
        <v>2655.41</v>
      </c>
      <c r="J6638" s="305">
        <f>'[11]Depr Exp'!J6638</f>
        <v>6.6699999999999995E-2</v>
      </c>
      <c r="K6638" s="373">
        <f>'[11]Depr Exp'!K6638</f>
        <v>14.759653916666664</v>
      </c>
      <c r="L6638" s="524">
        <f>'[11]Depr Exp'!L6638</f>
        <v>0</v>
      </c>
      <c r="M6638" s="144"/>
      <c r="N6638" s="144"/>
    </row>
    <row r="6639" spans="1:14">
      <c r="A6639" s="144" t="str">
        <f>'[11]Depr Exp'!A6639</f>
        <v>E3970 GEN CommEq, MFT OP</v>
      </c>
      <c r="B6639" s="144" t="str">
        <f>'[11]Depr Exp'!B6639</f>
        <v>E3970 GEN CommEq, MFT OP-4</v>
      </c>
      <c r="C6639" s="144" t="str">
        <f>'[11]Depr Exp'!C6639</f>
        <v>403E</v>
      </c>
      <c r="D6639" s="144"/>
      <c r="E6639" s="282">
        <f>'[11]Depr Exp'!E6639</f>
        <v>43220</v>
      </c>
      <c r="F6639" s="523">
        <f>'[11]Depr Exp'!F6639</f>
        <v>2655.41</v>
      </c>
      <c r="G6639" s="305">
        <f>'[11]Depr Exp'!G6639</f>
        <v>6.6699999999999995E-2</v>
      </c>
      <c r="H6639" s="524">
        <f>'[11]Depr Exp'!H6639</f>
        <v>14.76</v>
      </c>
      <c r="I6639" s="523">
        <f>'[11]Depr Exp'!I6639</f>
        <v>2655.41</v>
      </c>
      <c r="J6639" s="305">
        <f>'[11]Depr Exp'!J6639</f>
        <v>6.6699999999999995E-2</v>
      </c>
      <c r="K6639" s="373">
        <f>'[11]Depr Exp'!K6639</f>
        <v>14.759653916666664</v>
      </c>
      <c r="L6639" s="524">
        <f>'[11]Depr Exp'!L6639</f>
        <v>0</v>
      </c>
      <c r="M6639" s="144"/>
      <c r="N6639" s="144"/>
    </row>
    <row r="6640" spans="1:14">
      <c r="A6640" s="144" t="str">
        <f>'[11]Depr Exp'!A6640</f>
        <v>E3970 GEN CommEq, MFT OP</v>
      </c>
      <c r="B6640" s="144" t="str">
        <f>'[11]Depr Exp'!B6640</f>
        <v>E3970 GEN CommEq, MFT OP-5</v>
      </c>
      <c r="C6640" s="144" t="str">
        <f>'[11]Depr Exp'!C6640</f>
        <v>403E</v>
      </c>
      <c r="D6640" s="144"/>
      <c r="E6640" s="282">
        <f>'[11]Depr Exp'!E6640</f>
        <v>43251</v>
      </c>
      <c r="F6640" s="523">
        <f>'[11]Depr Exp'!F6640</f>
        <v>2655.41</v>
      </c>
      <c r="G6640" s="305">
        <f>'[11]Depr Exp'!G6640</f>
        <v>6.6699999999999995E-2</v>
      </c>
      <c r="H6640" s="524">
        <f>'[11]Depr Exp'!H6640</f>
        <v>14.76</v>
      </c>
      <c r="I6640" s="523">
        <f>'[11]Depr Exp'!I6640</f>
        <v>2655.41</v>
      </c>
      <c r="J6640" s="305">
        <f>'[11]Depr Exp'!J6640</f>
        <v>6.6699999999999995E-2</v>
      </c>
      <c r="K6640" s="373">
        <f>'[11]Depr Exp'!K6640</f>
        <v>14.759653916666664</v>
      </c>
      <c r="L6640" s="524">
        <f>'[11]Depr Exp'!L6640</f>
        <v>0</v>
      </c>
      <c r="M6640" s="144"/>
      <c r="N6640" s="144"/>
    </row>
    <row r="6641" spans="1:14">
      <c r="A6641" s="144" t="str">
        <f>'[11]Depr Exp'!A6641</f>
        <v>E3970 GEN CommEq, MFT OP</v>
      </c>
      <c r="B6641" s="144" t="str">
        <f>'[11]Depr Exp'!B6641</f>
        <v>E3970 GEN CommEq, MFT OP-6</v>
      </c>
      <c r="C6641" s="144" t="str">
        <f>'[11]Depr Exp'!C6641</f>
        <v>403E</v>
      </c>
      <c r="D6641" s="144"/>
      <c r="E6641" s="282">
        <f>'[11]Depr Exp'!E6641</f>
        <v>43281</v>
      </c>
      <c r="F6641" s="523">
        <f>'[11]Depr Exp'!F6641</f>
        <v>2655.41</v>
      </c>
      <c r="G6641" s="305">
        <f>'[11]Depr Exp'!G6641</f>
        <v>6.6699999999999995E-2</v>
      </c>
      <c r="H6641" s="524">
        <f>'[11]Depr Exp'!H6641</f>
        <v>14.76</v>
      </c>
      <c r="I6641" s="523">
        <f>'[11]Depr Exp'!I6641</f>
        <v>2655.41</v>
      </c>
      <c r="J6641" s="305">
        <f>'[11]Depr Exp'!J6641</f>
        <v>6.6699999999999995E-2</v>
      </c>
      <c r="K6641" s="373">
        <f>'[11]Depr Exp'!K6641</f>
        <v>14.759653916666664</v>
      </c>
      <c r="L6641" s="524">
        <f>'[11]Depr Exp'!L6641</f>
        <v>0</v>
      </c>
      <c r="M6641" s="144"/>
      <c r="N6641" s="144"/>
    </row>
    <row r="6642" spans="1:14">
      <c r="A6642" s="144" t="str">
        <f>'[11]Depr Exp'!A6642</f>
        <v>E3970 GEN CommEq, MFT OP</v>
      </c>
      <c r="B6642" s="144" t="str">
        <f>'[11]Depr Exp'!B6642</f>
        <v>E3970 GEN CommEq, MFT OP-7</v>
      </c>
      <c r="C6642" s="144" t="str">
        <f>'[11]Depr Exp'!C6642</f>
        <v>403E</v>
      </c>
      <c r="D6642" s="144"/>
      <c r="E6642" s="282">
        <f>'[11]Depr Exp'!E6642</f>
        <v>43312</v>
      </c>
      <c r="F6642" s="523">
        <f>'[11]Depr Exp'!F6642</f>
        <v>2655.41</v>
      </c>
      <c r="G6642" s="305">
        <f>'[11]Depr Exp'!G6642</f>
        <v>6.6699999999999995E-2</v>
      </c>
      <c r="H6642" s="524">
        <f>'[11]Depr Exp'!H6642</f>
        <v>14.76</v>
      </c>
      <c r="I6642" s="523">
        <f>'[11]Depr Exp'!I6642</f>
        <v>2655.41</v>
      </c>
      <c r="J6642" s="305">
        <f>'[11]Depr Exp'!J6642</f>
        <v>6.6699999999999995E-2</v>
      </c>
      <c r="K6642" s="373">
        <f>'[11]Depr Exp'!K6642</f>
        <v>14.759653916666664</v>
      </c>
      <c r="L6642" s="524">
        <f>'[11]Depr Exp'!L6642</f>
        <v>0</v>
      </c>
      <c r="M6642" s="144"/>
      <c r="N6642" s="144"/>
    </row>
    <row r="6643" spans="1:14">
      <c r="A6643" s="144" t="str">
        <f>'[11]Depr Exp'!A6643</f>
        <v>E3970 GEN CommEq, MFT OP</v>
      </c>
      <c r="B6643" s="144" t="str">
        <f>'[11]Depr Exp'!B6643</f>
        <v>E3970 GEN CommEq, MFT OP-8</v>
      </c>
      <c r="C6643" s="144" t="str">
        <f>'[11]Depr Exp'!C6643</f>
        <v>403E</v>
      </c>
      <c r="D6643" s="144"/>
      <c r="E6643" s="282">
        <f>'[11]Depr Exp'!E6643</f>
        <v>43343</v>
      </c>
      <c r="F6643" s="523">
        <f>'[11]Depr Exp'!F6643</f>
        <v>2655.41</v>
      </c>
      <c r="G6643" s="305">
        <f>'[11]Depr Exp'!G6643</f>
        <v>6.6699999999999995E-2</v>
      </c>
      <c r="H6643" s="524">
        <f>'[11]Depr Exp'!H6643</f>
        <v>14.76</v>
      </c>
      <c r="I6643" s="523">
        <f>'[11]Depr Exp'!I6643</f>
        <v>2655.41</v>
      </c>
      <c r="J6643" s="305">
        <f>'[11]Depr Exp'!J6643</f>
        <v>6.6699999999999995E-2</v>
      </c>
      <c r="K6643" s="373">
        <f>'[11]Depr Exp'!K6643</f>
        <v>14.759653916666664</v>
      </c>
      <c r="L6643" s="524">
        <f>'[11]Depr Exp'!L6643</f>
        <v>0</v>
      </c>
      <c r="M6643" s="144"/>
      <c r="N6643" s="144"/>
    </row>
    <row r="6644" spans="1:14">
      <c r="A6644" s="144" t="str">
        <f>'[11]Depr Exp'!A6644</f>
        <v>E3970 GEN CommEq, MFT OP</v>
      </c>
      <c r="B6644" s="144" t="str">
        <f>'[11]Depr Exp'!B6644</f>
        <v>E3970 GEN CommEq, MFT OP-9</v>
      </c>
      <c r="C6644" s="144" t="str">
        <f>'[11]Depr Exp'!C6644</f>
        <v>403E</v>
      </c>
      <c r="D6644" s="144"/>
      <c r="E6644" s="282">
        <f>'[11]Depr Exp'!E6644</f>
        <v>43373</v>
      </c>
      <c r="F6644" s="523">
        <f>'[11]Depr Exp'!F6644</f>
        <v>2655.41</v>
      </c>
      <c r="G6644" s="305">
        <f>'[11]Depr Exp'!G6644</f>
        <v>6.6699999999999995E-2</v>
      </c>
      <c r="H6644" s="524">
        <f>'[11]Depr Exp'!H6644</f>
        <v>14.76</v>
      </c>
      <c r="I6644" s="523">
        <f>'[11]Depr Exp'!I6644</f>
        <v>2655.41</v>
      </c>
      <c r="J6644" s="305">
        <f>'[11]Depr Exp'!J6644</f>
        <v>6.6699999999999995E-2</v>
      </c>
      <c r="K6644" s="373">
        <f>'[11]Depr Exp'!K6644</f>
        <v>14.759653916666664</v>
      </c>
      <c r="L6644" s="524">
        <f>'[11]Depr Exp'!L6644</f>
        <v>0</v>
      </c>
      <c r="M6644" s="144"/>
      <c r="N6644" s="144"/>
    </row>
    <row r="6645" spans="1:14">
      <c r="A6645" s="144" t="str">
        <f>'[11]Depr Exp'!A6645</f>
        <v>E3970 GEN CommEq, MFT OP</v>
      </c>
      <c r="B6645" s="144" t="str">
        <f>'[11]Depr Exp'!B6645</f>
        <v>E3970 GEN CommEq, MFT OP-10</v>
      </c>
      <c r="C6645" s="144" t="str">
        <f>'[11]Depr Exp'!C6645</f>
        <v>403E</v>
      </c>
      <c r="D6645" s="144"/>
      <c r="E6645" s="282">
        <f>'[11]Depr Exp'!E6645</f>
        <v>43404</v>
      </c>
      <c r="F6645" s="523">
        <f>'[11]Depr Exp'!F6645</f>
        <v>2655.41</v>
      </c>
      <c r="G6645" s="305">
        <f>'[11]Depr Exp'!G6645</f>
        <v>6.6699999999999995E-2</v>
      </c>
      <c r="H6645" s="524">
        <f>'[11]Depr Exp'!H6645</f>
        <v>14.76</v>
      </c>
      <c r="I6645" s="523">
        <f>'[11]Depr Exp'!I6645</f>
        <v>2655.41</v>
      </c>
      <c r="J6645" s="305">
        <f>'[11]Depr Exp'!J6645</f>
        <v>6.6699999999999995E-2</v>
      </c>
      <c r="K6645" s="373">
        <f>'[11]Depr Exp'!K6645</f>
        <v>14.759653916666664</v>
      </c>
      <c r="L6645" s="524">
        <f>'[11]Depr Exp'!L6645</f>
        <v>0</v>
      </c>
      <c r="M6645" s="144"/>
      <c r="N6645" s="144"/>
    </row>
    <row r="6646" spans="1:14">
      <c r="A6646" s="144" t="str">
        <f>'[11]Depr Exp'!A6646</f>
        <v>E3970 GEN CommEq, MFT OP</v>
      </c>
      <c r="B6646" s="144" t="str">
        <f>'[11]Depr Exp'!B6646</f>
        <v>E3970 GEN CommEq, MFT OP-11</v>
      </c>
      <c r="C6646" s="144" t="str">
        <f>'[11]Depr Exp'!C6646</f>
        <v>403E</v>
      </c>
      <c r="D6646" s="144"/>
      <c r="E6646" s="282">
        <f>'[11]Depr Exp'!E6646</f>
        <v>43434</v>
      </c>
      <c r="F6646" s="523">
        <f>'[11]Depr Exp'!F6646</f>
        <v>2655.41</v>
      </c>
      <c r="G6646" s="305">
        <f>'[11]Depr Exp'!G6646</f>
        <v>6.6699999999999995E-2</v>
      </c>
      <c r="H6646" s="524">
        <f>'[11]Depr Exp'!H6646</f>
        <v>14.76</v>
      </c>
      <c r="I6646" s="523">
        <f>'[11]Depr Exp'!I6646</f>
        <v>2655.41</v>
      </c>
      <c r="J6646" s="305">
        <f>'[11]Depr Exp'!J6646</f>
        <v>6.6699999999999995E-2</v>
      </c>
      <c r="K6646" s="373">
        <f>'[11]Depr Exp'!K6646</f>
        <v>14.759653916666664</v>
      </c>
      <c r="L6646" s="524">
        <f>'[11]Depr Exp'!L6646</f>
        <v>0</v>
      </c>
      <c r="M6646" s="144"/>
      <c r="N6646" s="144"/>
    </row>
    <row r="6647" spans="1:14">
      <c r="A6647" s="144" t="str">
        <f>'[11]Depr Exp'!A6647</f>
        <v>E3970 GEN CommEq, MFT OP</v>
      </c>
      <c r="B6647" s="144" t="str">
        <f>'[11]Depr Exp'!B6647</f>
        <v>E3970 GEN CommEq, MFT OP-12</v>
      </c>
      <c r="C6647" s="144" t="str">
        <f>'[11]Depr Exp'!C6647</f>
        <v>403E</v>
      </c>
      <c r="D6647" s="144"/>
      <c r="E6647" s="282">
        <f>'[11]Depr Exp'!E6647</f>
        <v>43465</v>
      </c>
      <c r="F6647" s="523">
        <f>'[11]Depr Exp'!F6647</f>
        <v>2655.41</v>
      </c>
      <c r="G6647" s="305">
        <f>'[11]Depr Exp'!G6647</f>
        <v>6.6699999999999995E-2</v>
      </c>
      <c r="H6647" s="524">
        <f>'[11]Depr Exp'!H6647</f>
        <v>14.76</v>
      </c>
      <c r="I6647" s="523">
        <f>'[11]Depr Exp'!I6647</f>
        <v>2655.41</v>
      </c>
      <c r="J6647" s="305">
        <f>'[11]Depr Exp'!J6647</f>
        <v>6.6699999999999995E-2</v>
      </c>
      <c r="K6647" s="373">
        <f>'[11]Depr Exp'!K6647</f>
        <v>14.759653916666664</v>
      </c>
      <c r="L6647" s="524">
        <f>'[11]Depr Exp'!L6647</f>
        <v>0</v>
      </c>
      <c r="M6647" s="144"/>
      <c r="N6647" s="144"/>
    </row>
    <row r="6648" spans="1:14" ht="15.75" thickBot="1">
      <c r="A6648" s="159" t="str">
        <f>'[11]Depr Exp'!A6648</f>
        <v>E3970 GEN CommEq, MFT OP Total</v>
      </c>
      <c r="B6648" s="144">
        <f>'[11]Depr Exp'!B6648</f>
        <v>0</v>
      </c>
      <c r="C6648" s="502" t="str">
        <f>'[11]Depr Exp'!C6648</f>
        <v>EGEN</v>
      </c>
      <c r="D6648" s="144"/>
      <c r="E6648" s="281" t="str">
        <f>'[11]Depr Exp'!E6648</f>
        <v>Total</v>
      </c>
      <c r="F6648" s="141">
        <f>'[11]Depr Exp'!F6648</f>
        <v>0</v>
      </c>
      <c r="G6648" s="252">
        <f>'[11]Depr Exp'!G6648</f>
        <v>0</v>
      </c>
      <c r="H6648" s="286">
        <f>'[11]Depr Exp'!H6648</f>
        <v>177.11999999999998</v>
      </c>
      <c r="I6648" s="141">
        <f>'[11]Depr Exp'!I6648</f>
        <v>0</v>
      </c>
      <c r="J6648" s="252">
        <f>'[11]Depr Exp'!J6648</f>
        <v>0</v>
      </c>
      <c r="K6648" s="286">
        <f>'[11]Depr Exp'!K6648</f>
        <v>177.11584699999992</v>
      </c>
      <c r="L6648" s="286">
        <f>'[11]Depr Exp'!L6648</f>
        <v>0</v>
      </c>
      <c r="M6648" s="144"/>
      <c r="N6648" s="144"/>
    </row>
    <row r="6649" spans="1:14" ht="13.5" thickTop="1">
      <c r="A6649" s="144" t="str">
        <f>'[11]Depr Exp'!A6649</f>
        <v>E3970 GEN CommEq, Mint Farm</v>
      </c>
      <c r="B6649" s="144" t="str">
        <f>'[11]Depr Exp'!B6649</f>
        <v>E3970 GEN CommEq, Mint Farm-1</v>
      </c>
      <c r="C6649" s="144" t="str">
        <f>'[11]Depr Exp'!C6649</f>
        <v>403E</v>
      </c>
      <c r="D6649" s="144"/>
      <c r="E6649" s="282">
        <f>'[11]Depr Exp'!E6649</f>
        <v>43131</v>
      </c>
      <c r="F6649" s="523">
        <f>'[11]Depr Exp'!F6649</f>
        <v>298561.40000000002</v>
      </c>
      <c r="G6649" s="305">
        <f>'[11]Depr Exp'!G6649</f>
        <v>6.6699999999999995E-2</v>
      </c>
      <c r="H6649" s="524">
        <f>'[11]Depr Exp'!H6649</f>
        <v>1659.5</v>
      </c>
      <c r="I6649" s="523">
        <f>'[11]Depr Exp'!I6649</f>
        <v>298561.40000000002</v>
      </c>
      <c r="J6649" s="305">
        <f>'[11]Depr Exp'!J6649</f>
        <v>6.6699999999999995E-2</v>
      </c>
      <c r="K6649" s="373">
        <f>'[11]Depr Exp'!K6649</f>
        <v>1659.5037816666666</v>
      </c>
      <c r="L6649" s="524">
        <f>'[11]Depr Exp'!L6649</f>
        <v>0</v>
      </c>
      <c r="M6649" s="144"/>
      <c r="N6649" s="144"/>
    </row>
    <row r="6650" spans="1:14">
      <c r="A6650" s="144" t="str">
        <f>'[11]Depr Exp'!A6650</f>
        <v>E3970 GEN CommEq, Mint Farm</v>
      </c>
      <c r="B6650" s="144" t="str">
        <f>'[11]Depr Exp'!B6650</f>
        <v>E3970 GEN CommEq, Mint Farm-2</v>
      </c>
      <c r="C6650" s="144" t="str">
        <f>'[11]Depr Exp'!C6650</f>
        <v>403E</v>
      </c>
      <c r="D6650" s="144"/>
      <c r="E6650" s="282">
        <f>'[11]Depr Exp'!E6650</f>
        <v>43159</v>
      </c>
      <c r="F6650" s="523">
        <f>'[11]Depr Exp'!F6650</f>
        <v>298561.40000000002</v>
      </c>
      <c r="G6650" s="305">
        <f>'[11]Depr Exp'!G6650</f>
        <v>6.6699999999999995E-2</v>
      </c>
      <c r="H6650" s="524">
        <f>'[11]Depr Exp'!H6650</f>
        <v>1659.5</v>
      </c>
      <c r="I6650" s="523">
        <f>'[11]Depr Exp'!I6650</f>
        <v>298561.40000000002</v>
      </c>
      <c r="J6650" s="305">
        <f>'[11]Depr Exp'!J6650</f>
        <v>6.6699999999999995E-2</v>
      </c>
      <c r="K6650" s="373">
        <f>'[11]Depr Exp'!K6650</f>
        <v>1659.5037816666666</v>
      </c>
      <c r="L6650" s="524">
        <f>'[11]Depr Exp'!L6650</f>
        <v>0</v>
      </c>
      <c r="M6650" s="144"/>
      <c r="N6650" s="144"/>
    </row>
    <row r="6651" spans="1:14">
      <c r="A6651" s="144" t="str">
        <f>'[11]Depr Exp'!A6651</f>
        <v>E3970 GEN CommEq, Mint Farm</v>
      </c>
      <c r="B6651" s="144" t="str">
        <f>'[11]Depr Exp'!B6651</f>
        <v>E3970 GEN CommEq, Mint Farm-3</v>
      </c>
      <c r="C6651" s="144" t="str">
        <f>'[11]Depr Exp'!C6651</f>
        <v>403E</v>
      </c>
      <c r="D6651" s="144"/>
      <c r="E6651" s="282">
        <f>'[11]Depr Exp'!E6651</f>
        <v>43190</v>
      </c>
      <c r="F6651" s="523">
        <f>'[11]Depr Exp'!F6651</f>
        <v>298561.40000000002</v>
      </c>
      <c r="G6651" s="305">
        <f>'[11]Depr Exp'!G6651</f>
        <v>6.6699999999999995E-2</v>
      </c>
      <c r="H6651" s="524">
        <f>'[11]Depr Exp'!H6651</f>
        <v>1659.5</v>
      </c>
      <c r="I6651" s="523">
        <f>'[11]Depr Exp'!I6651</f>
        <v>298561.40000000002</v>
      </c>
      <c r="J6651" s="305">
        <f>'[11]Depr Exp'!J6651</f>
        <v>6.6699999999999995E-2</v>
      </c>
      <c r="K6651" s="373">
        <f>'[11]Depr Exp'!K6651</f>
        <v>1659.5037816666666</v>
      </c>
      <c r="L6651" s="524">
        <f>'[11]Depr Exp'!L6651</f>
        <v>0</v>
      </c>
      <c r="M6651" s="144"/>
      <c r="N6651" s="144"/>
    </row>
    <row r="6652" spans="1:14">
      <c r="A6652" s="144" t="str">
        <f>'[11]Depr Exp'!A6652</f>
        <v>E3970 GEN CommEq, Mint Farm</v>
      </c>
      <c r="B6652" s="144" t="str">
        <f>'[11]Depr Exp'!B6652</f>
        <v>E3970 GEN CommEq, Mint Farm-4</v>
      </c>
      <c r="C6652" s="144" t="str">
        <f>'[11]Depr Exp'!C6652</f>
        <v>403E</v>
      </c>
      <c r="D6652" s="144"/>
      <c r="E6652" s="282">
        <f>'[11]Depr Exp'!E6652</f>
        <v>43220</v>
      </c>
      <c r="F6652" s="523">
        <f>'[11]Depr Exp'!F6652</f>
        <v>298561.40000000002</v>
      </c>
      <c r="G6652" s="305">
        <f>'[11]Depr Exp'!G6652</f>
        <v>6.6699999999999995E-2</v>
      </c>
      <c r="H6652" s="524">
        <f>'[11]Depr Exp'!H6652</f>
        <v>1659.5</v>
      </c>
      <c r="I6652" s="523">
        <f>'[11]Depr Exp'!I6652</f>
        <v>298561.40000000002</v>
      </c>
      <c r="J6652" s="305">
        <f>'[11]Depr Exp'!J6652</f>
        <v>6.6699999999999995E-2</v>
      </c>
      <c r="K6652" s="373">
        <f>'[11]Depr Exp'!K6652</f>
        <v>1659.5037816666666</v>
      </c>
      <c r="L6652" s="524">
        <f>'[11]Depr Exp'!L6652</f>
        <v>0</v>
      </c>
      <c r="M6652" s="144"/>
      <c r="N6652" s="144"/>
    </row>
    <row r="6653" spans="1:14">
      <c r="A6653" s="144" t="str">
        <f>'[11]Depr Exp'!A6653</f>
        <v>E3970 GEN CommEq, Mint Farm</v>
      </c>
      <c r="B6653" s="144" t="str">
        <f>'[11]Depr Exp'!B6653</f>
        <v>E3970 GEN CommEq, Mint Farm-5</v>
      </c>
      <c r="C6653" s="144" t="str">
        <f>'[11]Depr Exp'!C6653</f>
        <v>403E</v>
      </c>
      <c r="D6653" s="144"/>
      <c r="E6653" s="282">
        <f>'[11]Depr Exp'!E6653</f>
        <v>43251</v>
      </c>
      <c r="F6653" s="523">
        <f>'[11]Depr Exp'!F6653</f>
        <v>298561.40000000002</v>
      </c>
      <c r="G6653" s="305">
        <f>'[11]Depr Exp'!G6653</f>
        <v>6.6699999999999995E-2</v>
      </c>
      <c r="H6653" s="524">
        <f>'[11]Depr Exp'!H6653</f>
        <v>1659.5</v>
      </c>
      <c r="I6653" s="523">
        <f>'[11]Depr Exp'!I6653</f>
        <v>298561.40000000002</v>
      </c>
      <c r="J6653" s="305">
        <f>'[11]Depr Exp'!J6653</f>
        <v>6.6699999999999995E-2</v>
      </c>
      <c r="K6653" s="373">
        <f>'[11]Depr Exp'!K6653</f>
        <v>1659.5037816666666</v>
      </c>
      <c r="L6653" s="524">
        <f>'[11]Depr Exp'!L6653</f>
        <v>0</v>
      </c>
      <c r="M6653" s="144"/>
      <c r="N6653" s="144"/>
    </row>
    <row r="6654" spans="1:14">
      <c r="A6654" s="144" t="str">
        <f>'[11]Depr Exp'!A6654</f>
        <v>E3970 GEN CommEq, Mint Farm</v>
      </c>
      <c r="B6654" s="144" t="str">
        <f>'[11]Depr Exp'!B6654</f>
        <v>E3970 GEN CommEq, Mint Farm-6</v>
      </c>
      <c r="C6654" s="144" t="str">
        <f>'[11]Depr Exp'!C6654</f>
        <v>403E</v>
      </c>
      <c r="D6654" s="144"/>
      <c r="E6654" s="282">
        <f>'[11]Depr Exp'!E6654</f>
        <v>43281</v>
      </c>
      <c r="F6654" s="523">
        <f>'[11]Depr Exp'!F6654</f>
        <v>298561.40000000002</v>
      </c>
      <c r="G6654" s="305">
        <f>'[11]Depr Exp'!G6654</f>
        <v>6.6699999999999995E-2</v>
      </c>
      <c r="H6654" s="524">
        <f>'[11]Depr Exp'!H6654</f>
        <v>1659.5</v>
      </c>
      <c r="I6654" s="523">
        <f>'[11]Depr Exp'!I6654</f>
        <v>298561.40000000002</v>
      </c>
      <c r="J6654" s="305">
        <f>'[11]Depr Exp'!J6654</f>
        <v>6.6699999999999995E-2</v>
      </c>
      <c r="K6654" s="373">
        <f>'[11]Depr Exp'!K6654</f>
        <v>1659.5037816666666</v>
      </c>
      <c r="L6654" s="524">
        <f>'[11]Depr Exp'!L6654</f>
        <v>0</v>
      </c>
      <c r="M6654" s="144"/>
      <c r="N6654" s="144"/>
    </row>
    <row r="6655" spans="1:14">
      <c r="A6655" s="144" t="str">
        <f>'[11]Depr Exp'!A6655</f>
        <v>E3970 GEN CommEq, Mint Farm</v>
      </c>
      <c r="B6655" s="144" t="str">
        <f>'[11]Depr Exp'!B6655</f>
        <v>E3970 GEN CommEq, Mint Farm-7</v>
      </c>
      <c r="C6655" s="144" t="str">
        <f>'[11]Depr Exp'!C6655</f>
        <v>403E</v>
      </c>
      <c r="D6655" s="144"/>
      <c r="E6655" s="282">
        <f>'[11]Depr Exp'!E6655</f>
        <v>43312</v>
      </c>
      <c r="F6655" s="523">
        <f>'[11]Depr Exp'!F6655</f>
        <v>298561.40000000002</v>
      </c>
      <c r="G6655" s="305">
        <f>'[11]Depr Exp'!G6655</f>
        <v>6.6699999999999995E-2</v>
      </c>
      <c r="H6655" s="524">
        <f>'[11]Depr Exp'!H6655</f>
        <v>1659.5</v>
      </c>
      <c r="I6655" s="523">
        <f>'[11]Depr Exp'!I6655</f>
        <v>298561.40000000002</v>
      </c>
      <c r="J6655" s="305">
        <f>'[11]Depr Exp'!J6655</f>
        <v>6.6699999999999995E-2</v>
      </c>
      <c r="K6655" s="373">
        <f>'[11]Depr Exp'!K6655</f>
        <v>1659.5037816666666</v>
      </c>
      <c r="L6655" s="524">
        <f>'[11]Depr Exp'!L6655</f>
        <v>0</v>
      </c>
      <c r="M6655" s="144"/>
      <c r="N6655" s="144"/>
    </row>
    <row r="6656" spans="1:14">
      <c r="A6656" s="144" t="str">
        <f>'[11]Depr Exp'!A6656</f>
        <v>E3970 GEN CommEq, Mint Farm</v>
      </c>
      <c r="B6656" s="144" t="str">
        <f>'[11]Depr Exp'!B6656</f>
        <v>E3970 GEN CommEq, Mint Farm-8</v>
      </c>
      <c r="C6656" s="144" t="str">
        <f>'[11]Depr Exp'!C6656</f>
        <v>403E</v>
      </c>
      <c r="D6656" s="144"/>
      <c r="E6656" s="282">
        <f>'[11]Depr Exp'!E6656</f>
        <v>43343</v>
      </c>
      <c r="F6656" s="523">
        <f>'[11]Depr Exp'!F6656</f>
        <v>298561.40000000002</v>
      </c>
      <c r="G6656" s="305">
        <f>'[11]Depr Exp'!G6656</f>
        <v>6.6699999999999995E-2</v>
      </c>
      <c r="H6656" s="524">
        <f>'[11]Depr Exp'!H6656</f>
        <v>1659.5</v>
      </c>
      <c r="I6656" s="523">
        <f>'[11]Depr Exp'!I6656</f>
        <v>298561.40000000002</v>
      </c>
      <c r="J6656" s="305">
        <f>'[11]Depr Exp'!J6656</f>
        <v>6.6699999999999995E-2</v>
      </c>
      <c r="K6656" s="373">
        <f>'[11]Depr Exp'!K6656</f>
        <v>1659.5037816666666</v>
      </c>
      <c r="L6656" s="524">
        <f>'[11]Depr Exp'!L6656</f>
        <v>0</v>
      </c>
      <c r="M6656" s="144"/>
      <c r="N6656" s="144"/>
    </row>
    <row r="6657" spans="1:14">
      <c r="A6657" s="144" t="str">
        <f>'[11]Depr Exp'!A6657</f>
        <v>E3970 GEN CommEq, Mint Farm</v>
      </c>
      <c r="B6657" s="144" t="str">
        <f>'[11]Depr Exp'!B6657</f>
        <v>E3970 GEN CommEq, Mint Farm-9</v>
      </c>
      <c r="C6657" s="144" t="str">
        <f>'[11]Depr Exp'!C6657</f>
        <v>403E</v>
      </c>
      <c r="D6657" s="144"/>
      <c r="E6657" s="282">
        <f>'[11]Depr Exp'!E6657</f>
        <v>43373</v>
      </c>
      <c r="F6657" s="523">
        <f>'[11]Depr Exp'!F6657</f>
        <v>298561.40000000002</v>
      </c>
      <c r="G6657" s="305">
        <f>'[11]Depr Exp'!G6657</f>
        <v>6.6699999999999995E-2</v>
      </c>
      <c r="H6657" s="524">
        <f>'[11]Depr Exp'!H6657</f>
        <v>1659.5</v>
      </c>
      <c r="I6657" s="523">
        <f>'[11]Depr Exp'!I6657</f>
        <v>298561.40000000002</v>
      </c>
      <c r="J6657" s="305">
        <f>'[11]Depr Exp'!J6657</f>
        <v>6.6699999999999995E-2</v>
      </c>
      <c r="K6657" s="373">
        <f>'[11]Depr Exp'!K6657</f>
        <v>1659.5037816666666</v>
      </c>
      <c r="L6657" s="524">
        <f>'[11]Depr Exp'!L6657</f>
        <v>0</v>
      </c>
      <c r="M6657" s="144"/>
      <c r="N6657" s="144"/>
    </row>
    <row r="6658" spans="1:14">
      <c r="A6658" s="144" t="str">
        <f>'[11]Depr Exp'!A6658</f>
        <v>E3970 GEN CommEq, Mint Farm</v>
      </c>
      <c r="B6658" s="144" t="str">
        <f>'[11]Depr Exp'!B6658</f>
        <v>E3970 GEN CommEq, Mint Farm-10</v>
      </c>
      <c r="C6658" s="144" t="str">
        <f>'[11]Depr Exp'!C6658</f>
        <v>403E</v>
      </c>
      <c r="D6658" s="144"/>
      <c r="E6658" s="282">
        <f>'[11]Depr Exp'!E6658</f>
        <v>43404</v>
      </c>
      <c r="F6658" s="523">
        <f>'[11]Depr Exp'!F6658</f>
        <v>298561.40000000002</v>
      </c>
      <c r="G6658" s="305">
        <f>'[11]Depr Exp'!G6658</f>
        <v>6.6699999999999995E-2</v>
      </c>
      <c r="H6658" s="524">
        <f>'[11]Depr Exp'!H6658</f>
        <v>1659.5</v>
      </c>
      <c r="I6658" s="523">
        <f>'[11]Depr Exp'!I6658</f>
        <v>298561.40000000002</v>
      </c>
      <c r="J6658" s="305">
        <f>'[11]Depr Exp'!J6658</f>
        <v>6.6699999999999995E-2</v>
      </c>
      <c r="K6658" s="373">
        <f>'[11]Depr Exp'!K6658</f>
        <v>1659.5037816666666</v>
      </c>
      <c r="L6658" s="524">
        <f>'[11]Depr Exp'!L6658</f>
        <v>0</v>
      </c>
      <c r="M6658" s="144"/>
      <c r="N6658" s="144"/>
    </row>
    <row r="6659" spans="1:14">
      <c r="A6659" s="144" t="str">
        <f>'[11]Depr Exp'!A6659</f>
        <v>E3970 GEN CommEq, Mint Farm</v>
      </c>
      <c r="B6659" s="144" t="str">
        <f>'[11]Depr Exp'!B6659</f>
        <v>E3970 GEN CommEq, Mint Farm-11</v>
      </c>
      <c r="C6659" s="144" t="str">
        <f>'[11]Depr Exp'!C6659</f>
        <v>403E</v>
      </c>
      <c r="D6659" s="144"/>
      <c r="E6659" s="282">
        <f>'[11]Depr Exp'!E6659</f>
        <v>43434</v>
      </c>
      <c r="F6659" s="523">
        <f>'[11]Depr Exp'!F6659</f>
        <v>298561.40000000002</v>
      </c>
      <c r="G6659" s="305">
        <f>'[11]Depr Exp'!G6659</f>
        <v>6.6699999999999995E-2</v>
      </c>
      <c r="H6659" s="524">
        <f>'[11]Depr Exp'!H6659</f>
        <v>1659.5</v>
      </c>
      <c r="I6659" s="523">
        <f>'[11]Depr Exp'!I6659</f>
        <v>298561.40000000002</v>
      </c>
      <c r="J6659" s="305">
        <f>'[11]Depr Exp'!J6659</f>
        <v>6.6699999999999995E-2</v>
      </c>
      <c r="K6659" s="373">
        <f>'[11]Depr Exp'!K6659</f>
        <v>1659.5037816666666</v>
      </c>
      <c r="L6659" s="524">
        <f>'[11]Depr Exp'!L6659</f>
        <v>0</v>
      </c>
      <c r="M6659" s="144"/>
      <c r="N6659" s="144"/>
    </row>
    <row r="6660" spans="1:14">
      <c r="A6660" s="144" t="str">
        <f>'[11]Depr Exp'!A6660</f>
        <v>E3970 GEN CommEq, Mint Farm</v>
      </c>
      <c r="B6660" s="144" t="str">
        <f>'[11]Depr Exp'!B6660</f>
        <v>E3970 GEN CommEq, Mint Farm-12</v>
      </c>
      <c r="C6660" s="144" t="str">
        <f>'[11]Depr Exp'!C6660</f>
        <v>403E</v>
      </c>
      <c r="D6660" s="144"/>
      <c r="E6660" s="282">
        <f>'[11]Depr Exp'!E6660</f>
        <v>43465</v>
      </c>
      <c r="F6660" s="523">
        <f>'[11]Depr Exp'!F6660</f>
        <v>298561.40000000002</v>
      </c>
      <c r="G6660" s="305">
        <f>'[11]Depr Exp'!G6660</f>
        <v>6.6699999999999995E-2</v>
      </c>
      <c r="H6660" s="524">
        <f>'[11]Depr Exp'!H6660</f>
        <v>1659.5</v>
      </c>
      <c r="I6660" s="523">
        <f>'[11]Depr Exp'!I6660</f>
        <v>298561.40000000002</v>
      </c>
      <c r="J6660" s="305">
        <f>'[11]Depr Exp'!J6660</f>
        <v>6.6699999999999995E-2</v>
      </c>
      <c r="K6660" s="373">
        <f>'[11]Depr Exp'!K6660</f>
        <v>1659.5037816666666</v>
      </c>
      <c r="L6660" s="524">
        <f>'[11]Depr Exp'!L6660</f>
        <v>0</v>
      </c>
      <c r="M6660" s="144"/>
      <c r="N6660" s="144"/>
    </row>
    <row r="6661" spans="1:14" ht="15.75" thickBot="1">
      <c r="A6661" s="159" t="str">
        <f>'[11]Depr Exp'!A6661</f>
        <v>E3970 GEN CommEq, Mint Farm Total</v>
      </c>
      <c r="B6661" s="144">
        <f>'[11]Depr Exp'!B6661</f>
        <v>0</v>
      </c>
      <c r="C6661" s="502" t="str">
        <f>'[11]Depr Exp'!C6661</f>
        <v>EGEN</v>
      </c>
      <c r="D6661" s="144"/>
      <c r="E6661" s="281" t="str">
        <f>'[11]Depr Exp'!E6661</f>
        <v>Total</v>
      </c>
      <c r="F6661" s="141">
        <f>'[11]Depr Exp'!F6661</f>
        <v>0</v>
      </c>
      <c r="G6661" s="252">
        <f>'[11]Depr Exp'!G6661</f>
        <v>0</v>
      </c>
      <c r="H6661" s="286">
        <f>'[11]Depr Exp'!H6661</f>
        <v>19914</v>
      </c>
      <c r="I6661" s="141">
        <f>'[11]Depr Exp'!I6661</f>
        <v>0</v>
      </c>
      <c r="J6661" s="252">
        <f>'[11]Depr Exp'!J6661</f>
        <v>0</v>
      </c>
      <c r="K6661" s="286">
        <f>'[11]Depr Exp'!K6661</f>
        <v>19914.04538</v>
      </c>
      <c r="L6661" s="286">
        <f>'[11]Depr Exp'!L6661</f>
        <v>0.05</v>
      </c>
      <c r="M6661" s="144"/>
      <c r="N6661" s="144"/>
    </row>
    <row r="6662" spans="1:14" ht="13.5" thickTop="1">
      <c r="A6662" s="144" t="str">
        <f>'[11]Depr Exp'!A6662</f>
        <v>E3970 GEN CommEq, Sumas new</v>
      </c>
      <c r="B6662" s="144" t="str">
        <f>'[11]Depr Exp'!B6662</f>
        <v>E3970 GEN CommEq, Sumas new-1</v>
      </c>
      <c r="C6662" s="144" t="str">
        <f>'[11]Depr Exp'!C6662</f>
        <v>403E</v>
      </c>
      <c r="D6662" s="144"/>
      <c r="E6662" s="282">
        <f>'[11]Depr Exp'!E6662</f>
        <v>43131</v>
      </c>
      <c r="F6662" s="523">
        <f>'[11]Depr Exp'!F6662</f>
        <v>150384.59</v>
      </c>
      <c r="G6662" s="305">
        <f>'[11]Depr Exp'!G6662</f>
        <v>6.6699999999999995E-2</v>
      </c>
      <c r="H6662" s="524">
        <f>'[11]Depr Exp'!H6662</f>
        <v>835.89</v>
      </c>
      <c r="I6662" s="523">
        <f>'[11]Depr Exp'!I6662</f>
        <v>150384.59</v>
      </c>
      <c r="J6662" s="305">
        <f>'[11]Depr Exp'!J6662</f>
        <v>6.6699999999999995E-2</v>
      </c>
      <c r="K6662" s="373">
        <f>'[11]Depr Exp'!K6662</f>
        <v>835.88767941666663</v>
      </c>
      <c r="L6662" s="524">
        <f>'[11]Depr Exp'!L6662</f>
        <v>0</v>
      </c>
      <c r="M6662" s="144"/>
      <c r="N6662" s="144"/>
    </row>
    <row r="6663" spans="1:14">
      <c r="A6663" s="144" t="str">
        <f>'[11]Depr Exp'!A6663</f>
        <v>E3970 GEN CommEq, Sumas new</v>
      </c>
      <c r="B6663" s="144" t="str">
        <f>'[11]Depr Exp'!B6663</f>
        <v>E3970 GEN CommEq, Sumas new-2</v>
      </c>
      <c r="C6663" s="144" t="str">
        <f>'[11]Depr Exp'!C6663</f>
        <v>403E</v>
      </c>
      <c r="D6663" s="144"/>
      <c r="E6663" s="282">
        <f>'[11]Depr Exp'!E6663</f>
        <v>43159</v>
      </c>
      <c r="F6663" s="523">
        <f>'[11]Depr Exp'!F6663</f>
        <v>150384.59</v>
      </c>
      <c r="G6663" s="305">
        <f>'[11]Depr Exp'!G6663</f>
        <v>6.6699999999999995E-2</v>
      </c>
      <c r="H6663" s="524">
        <f>'[11]Depr Exp'!H6663</f>
        <v>835.89</v>
      </c>
      <c r="I6663" s="523">
        <f>'[11]Depr Exp'!I6663</f>
        <v>150384.59</v>
      </c>
      <c r="J6663" s="305">
        <f>'[11]Depr Exp'!J6663</f>
        <v>6.6699999999999995E-2</v>
      </c>
      <c r="K6663" s="373">
        <f>'[11]Depr Exp'!K6663</f>
        <v>835.88767941666663</v>
      </c>
      <c r="L6663" s="524">
        <f>'[11]Depr Exp'!L6663</f>
        <v>0</v>
      </c>
      <c r="M6663" s="144"/>
      <c r="N6663" s="144"/>
    </row>
    <row r="6664" spans="1:14">
      <c r="A6664" s="144" t="str">
        <f>'[11]Depr Exp'!A6664</f>
        <v>E3970 GEN CommEq, Sumas new</v>
      </c>
      <c r="B6664" s="144" t="str">
        <f>'[11]Depr Exp'!B6664</f>
        <v>E3970 GEN CommEq, Sumas new-3</v>
      </c>
      <c r="C6664" s="144" t="str">
        <f>'[11]Depr Exp'!C6664</f>
        <v>403E</v>
      </c>
      <c r="D6664" s="144"/>
      <c r="E6664" s="282">
        <f>'[11]Depr Exp'!E6664</f>
        <v>43190</v>
      </c>
      <c r="F6664" s="523">
        <f>'[11]Depr Exp'!F6664</f>
        <v>150384.59</v>
      </c>
      <c r="G6664" s="305">
        <f>'[11]Depr Exp'!G6664</f>
        <v>6.6699999999999995E-2</v>
      </c>
      <c r="H6664" s="524">
        <f>'[11]Depr Exp'!H6664</f>
        <v>835.89</v>
      </c>
      <c r="I6664" s="523">
        <f>'[11]Depr Exp'!I6664</f>
        <v>150384.59</v>
      </c>
      <c r="J6664" s="305">
        <f>'[11]Depr Exp'!J6664</f>
        <v>6.6699999999999995E-2</v>
      </c>
      <c r="K6664" s="373">
        <f>'[11]Depr Exp'!K6664</f>
        <v>835.88767941666663</v>
      </c>
      <c r="L6664" s="524">
        <f>'[11]Depr Exp'!L6664</f>
        <v>0</v>
      </c>
      <c r="M6664" s="144"/>
      <c r="N6664" s="144"/>
    </row>
    <row r="6665" spans="1:14">
      <c r="A6665" s="144" t="str">
        <f>'[11]Depr Exp'!A6665</f>
        <v>E3970 GEN CommEq, Sumas new</v>
      </c>
      <c r="B6665" s="144" t="str">
        <f>'[11]Depr Exp'!B6665</f>
        <v>E3970 GEN CommEq, Sumas new-4</v>
      </c>
      <c r="C6665" s="144" t="str">
        <f>'[11]Depr Exp'!C6665</f>
        <v>403E</v>
      </c>
      <c r="D6665" s="144"/>
      <c r="E6665" s="282">
        <f>'[11]Depr Exp'!E6665</f>
        <v>43220</v>
      </c>
      <c r="F6665" s="523">
        <f>'[11]Depr Exp'!F6665</f>
        <v>150384.59</v>
      </c>
      <c r="G6665" s="305">
        <f>'[11]Depr Exp'!G6665</f>
        <v>6.6699999999999995E-2</v>
      </c>
      <c r="H6665" s="524">
        <f>'[11]Depr Exp'!H6665</f>
        <v>835.89</v>
      </c>
      <c r="I6665" s="523">
        <f>'[11]Depr Exp'!I6665</f>
        <v>150384.59</v>
      </c>
      <c r="J6665" s="305">
        <f>'[11]Depr Exp'!J6665</f>
        <v>6.6699999999999995E-2</v>
      </c>
      <c r="K6665" s="373">
        <f>'[11]Depr Exp'!K6665</f>
        <v>835.88767941666663</v>
      </c>
      <c r="L6665" s="524">
        <f>'[11]Depr Exp'!L6665</f>
        <v>0</v>
      </c>
      <c r="M6665" s="144"/>
      <c r="N6665" s="144"/>
    </row>
    <row r="6666" spans="1:14">
      <c r="A6666" s="144" t="str">
        <f>'[11]Depr Exp'!A6666</f>
        <v>E3970 GEN CommEq, Sumas new</v>
      </c>
      <c r="B6666" s="144" t="str">
        <f>'[11]Depr Exp'!B6666</f>
        <v>E3970 GEN CommEq, Sumas new-5</v>
      </c>
      <c r="C6666" s="144" t="str">
        <f>'[11]Depr Exp'!C6666</f>
        <v>403E</v>
      </c>
      <c r="D6666" s="144"/>
      <c r="E6666" s="282">
        <f>'[11]Depr Exp'!E6666</f>
        <v>43251</v>
      </c>
      <c r="F6666" s="523">
        <f>'[11]Depr Exp'!F6666</f>
        <v>150384.59</v>
      </c>
      <c r="G6666" s="305">
        <f>'[11]Depr Exp'!G6666</f>
        <v>6.6699999999999995E-2</v>
      </c>
      <c r="H6666" s="524">
        <f>'[11]Depr Exp'!H6666</f>
        <v>835.89</v>
      </c>
      <c r="I6666" s="523">
        <f>'[11]Depr Exp'!I6666</f>
        <v>150384.59</v>
      </c>
      <c r="J6666" s="305">
        <f>'[11]Depr Exp'!J6666</f>
        <v>6.6699999999999995E-2</v>
      </c>
      <c r="K6666" s="373">
        <f>'[11]Depr Exp'!K6666</f>
        <v>835.88767941666663</v>
      </c>
      <c r="L6666" s="524">
        <f>'[11]Depr Exp'!L6666</f>
        <v>0</v>
      </c>
      <c r="M6666" s="144"/>
      <c r="N6666" s="144"/>
    </row>
    <row r="6667" spans="1:14">
      <c r="A6667" s="144" t="str">
        <f>'[11]Depr Exp'!A6667</f>
        <v>E3970 GEN CommEq, Sumas new</v>
      </c>
      <c r="B6667" s="144" t="str">
        <f>'[11]Depr Exp'!B6667</f>
        <v>E3970 GEN CommEq, Sumas new-6</v>
      </c>
      <c r="C6667" s="144" t="str">
        <f>'[11]Depr Exp'!C6667</f>
        <v>403E</v>
      </c>
      <c r="D6667" s="144"/>
      <c r="E6667" s="282">
        <f>'[11]Depr Exp'!E6667</f>
        <v>43281</v>
      </c>
      <c r="F6667" s="523">
        <f>'[11]Depr Exp'!F6667</f>
        <v>150384.59</v>
      </c>
      <c r="G6667" s="305">
        <f>'[11]Depr Exp'!G6667</f>
        <v>6.6699999999999995E-2</v>
      </c>
      <c r="H6667" s="524">
        <f>'[11]Depr Exp'!H6667</f>
        <v>835.89</v>
      </c>
      <c r="I6667" s="523">
        <f>'[11]Depr Exp'!I6667</f>
        <v>150384.59</v>
      </c>
      <c r="J6667" s="305">
        <f>'[11]Depr Exp'!J6667</f>
        <v>6.6699999999999995E-2</v>
      </c>
      <c r="K6667" s="373">
        <f>'[11]Depr Exp'!K6667</f>
        <v>835.88767941666663</v>
      </c>
      <c r="L6667" s="524">
        <f>'[11]Depr Exp'!L6667</f>
        <v>0</v>
      </c>
      <c r="M6667" s="144"/>
      <c r="N6667" s="144"/>
    </row>
    <row r="6668" spans="1:14">
      <c r="A6668" s="144" t="str">
        <f>'[11]Depr Exp'!A6668</f>
        <v>E3970 GEN CommEq, Sumas new</v>
      </c>
      <c r="B6668" s="144" t="str">
        <f>'[11]Depr Exp'!B6668</f>
        <v>E3970 GEN CommEq, Sumas new-7</v>
      </c>
      <c r="C6668" s="144" t="str">
        <f>'[11]Depr Exp'!C6668</f>
        <v>403E</v>
      </c>
      <c r="D6668" s="144"/>
      <c r="E6668" s="282">
        <f>'[11]Depr Exp'!E6668</f>
        <v>43312</v>
      </c>
      <c r="F6668" s="523">
        <f>'[11]Depr Exp'!F6668</f>
        <v>150384.59</v>
      </c>
      <c r="G6668" s="305">
        <f>'[11]Depr Exp'!G6668</f>
        <v>6.6699999999999995E-2</v>
      </c>
      <c r="H6668" s="524">
        <f>'[11]Depr Exp'!H6668</f>
        <v>835.89</v>
      </c>
      <c r="I6668" s="523">
        <f>'[11]Depr Exp'!I6668</f>
        <v>150384.59</v>
      </c>
      <c r="J6668" s="305">
        <f>'[11]Depr Exp'!J6668</f>
        <v>6.6699999999999995E-2</v>
      </c>
      <c r="K6668" s="373">
        <f>'[11]Depr Exp'!K6668</f>
        <v>835.88767941666663</v>
      </c>
      <c r="L6668" s="524">
        <f>'[11]Depr Exp'!L6668</f>
        <v>0</v>
      </c>
      <c r="M6668" s="144"/>
      <c r="N6668" s="144"/>
    </row>
    <row r="6669" spans="1:14">
      <c r="A6669" s="144" t="str">
        <f>'[11]Depr Exp'!A6669</f>
        <v>E3970 GEN CommEq, Sumas new</v>
      </c>
      <c r="B6669" s="144" t="str">
        <f>'[11]Depr Exp'!B6669</f>
        <v>E3970 GEN CommEq, Sumas new-8</v>
      </c>
      <c r="C6669" s="144" t="str">
        <f>'[11]Depr Exp'!C6669</f>
        <v>403E</v>
      </c>
      <c r="D6669" s="144"/>
      <c r="E6669" s="282">
        <f>'[11]Depr Exp'!E6669</f>
        <v>43343</v>
      </c>
      <c r="F6669" s="523">
        <f>'[11]Depr Exp'!F6669</f>
        <v>150384.59</v>
      </c>
      <c r="G6669" s="305">
        <f>'[11]Depr Exp'!G6669</f>
        <v>6.6699999999999995E-2</v>
      </c>
      <c r="H6669" s="524">
        <f>'[11]Depr Exp'!H6669</f>
        <v>835.89</v>
      </c>
      <c r="I6669" s="523">
        <f>'[11]Depr Exp'!I6669</f>
        <v>150384.59</v>
      </c>
      <c r="J6669" s="305">
        <f>'[11]Depr Exp'!J6669</f>
        <v>6.6699999999999995E-2</v>
      </c>
      <c r="K6669" s="373">
        <f>'[11]Depr Exp'!K6669</f>
        <v>835.88767941666663</v>
      </c>
      <c r="L6669" s="524">
        <f>'[11]Depr Exp'!L6669</f>
        <v>0</v>
      </c>
      <c r="M6669" s="144"/>
      <c r="N6669" s="144"/>
    </row>
    <row r="6670" spans="1:14">
      <c r="A6670" s="144" t="str">
        <f>'[11]Depr Exp'!A6670</f>
        <v>E3970 GEN CommEq, Sumas new</v>
      </c>
      <c r="B6670" s="144" t="str">
        <f>'[11]Depr Exp'!B6670</f>
        <v>E3970 GEN CommEq, Sumas new-9</v>
      </c>
      <c r="C6670" s="144" t="str">
        <f>'[11]Depr Exp'!C6670</f>
        <v>403E</v>
      </c>
      <c r="D6670" s="144"/>
      <c r="E6670" s="282">
        <f>'[11]Depr Exp'!E6670</f>
        <v>43373</v>
      </c>
      <c r="F6670" s="523">
        <f>'[11]Depr Exp'!F6670</f>
        <v>150384.59</v>
      </c>
      <c r="G6670" s="305">
        <f>'[11]Depr Exp'!G6670</f>
        <v>6.6699999999999995E-2</v>
      </c>
      <c r="H6670" s="524">
        <f>'[11]Depr Exp'!H6670</f>
        <v>835.89</v>
      </c>
      <c r="I6670" s="523">
        <f>'[11]Depr Exp'!I6670</f>
        <v>150384.59</v>
      </c>
      <c r="J6670" s="305">
        <f>'[11]Depr Exp'!J6670</f>
        <v>6.6699999999999995E-2</v>
      </c>
      <c r="K6670" s="373">
        <f>'[11]Depr Exp'!K6670</f>
        <v>835.88767941666663</v>
      </c>
      <c r="L6670" s="524">
        <f>'[11]Depr Exp'!L6670</f>
        <v>0</v>
      </c>
      <c r="M6670" s="144"/>
      <c r="N6670" s="144"/>
    </row>
    <row r="6671" spans="1:14">
      <c r="A6671" s="144" t="str">
        <f>'[11]Depr Exp'!A6671</f>
        <v>E3970 GEN CommEq, Sumas new</v>
      </c>
      <c r="B6671" s="144" t="str">
        <f>'[11]Depr Exp'!B6671</f>
        <v>E3970 GEN CommEq, Sumas new-10</v>
      </c>
      <c r="C6671" s="144" t="str">
        <f>'[11]Depr Exp'!C6671</f>
        <v>403E</v>
      </c>
      <c r="D6671" s="144"/>
      <c r="E6671" s="282">
        <f>'[11]Depr Exp'!E6671</f>
        <v>43404</v>
      </c>
      <c r="F6671" s="523">
        <f>'[11]Depr Exp'!F6671</f>
        <v>150384.59</v>
      </c>
      <c r="G6671" s="305">
        <f>'[11]Depr Exp'!G6671</f>
        <v>6.6699999999999995E-2</v>
      </c>
      <c r="H6671" s="524">
        <f>'[11]Depr Exp'!H6671</f>
        <v>835.89</v>
      </c>
      <c r="I6671" s="523">
        <f>'[11]Depr Exp'!I6671</f>
        <v>150384.59</v>
      </c>
      <c r="J6671" s="305">
        <f>'[11]Depr Exp'!J6671</f>
        <v>6.6699999999999995E-2</v>
      </c>
      <c r="K6671" s="373">
        <f>'[11]Depr Exp'!K6671</f>
        <v>835.88767941666663</v>
      </c>
      <c r="L6671" s="524">
        <f>'[11]Depr Exp'!L6671</f>
        <v>0</v>
      </c>
      <c r="M6671" s="144"/>
      <c r="N6671" s="144"/>
    </row>
    <row r="6672" spans="1:14">
      <c r="A6672" s="144" t="str">
        <f>'[11]Depr Exp'!A6672</f>
        <v>E3970 GEN CommEq, Sumas new</v>
      </c>
      <c r="B6672" s="144" t="str">
        <f>'[11]Depr Exp'!B6672</f>
        <v>E3970 GEN CommEq, Sumas new-11</v>
      </c>
      <c r="C6672" s="144" t="str">
        <f>'[11]Depr Exp'!C6672</f>
        <v>403E</v>
      </c>
      <c r="D6672" s="144"/>
      <c r="E6672" s="282">
        <f>'[11]Depr Exp'!E6672</f>
        <v>43434</v>
      </c>
      <c r="F6672" s="523">
        <f>'[11]Depr Exp'!F6672</f>
        <v>150384.59</v>
      </c>
      <c r="G6672" s="305">
        <f>'[11]Depr Exp'!G6672</f>
        <v>6.6699999999999995E-2</v>
      </c>
      <c r="H6672" s="524">
        <f>'[11]Depr Exp'!H6672</f>
        <v>835.89</v>
      </c>
      <c r="I6672" s="523">
        <f>'[11]Depr Exp'!I6672</f>
        <v>150384.59</v>
      </c>
      <c r="J6672" s="305">
        <f>'[11]Depr Exp'!J6672</f>
        <v>6.6699999999999995E-2</v>
      </c>
      <c r="K6672" s="373">
        <f>'[11]Depr Exp'!K6672</f>
        <v>835.88767941666663</v>
      </c>
      <c r="L6672" s="524">
        <f>'[11]Depr Exp'!L6672</f>
        <v>0</v>
      </c>
      <c r="M6672" s="144"/>
      <c r="N6672" s="144"/>
    </row>
    <row r="6673" spans="1:14">
      <c r="A6673" s="144" t="str">
        <f>'[11]Depr Exp'!A6673</f>
        <v>E3970 GEN CommEq, Sumas new</v>
      </c>
      <c r="B6673" s="144" t="str">
        <f>'[11]Depr Exp'!B6673</f>
        <v>E3970 GEN CommEq, Sumas new-12</v>
      </c>
      <c r="C6673" s="144" t="str">
        <f>'[11]Depr Exp'!C6673</f>
        <v>403E</v>
      </c>
      <c r="D6673" s="144"/>
      <c r="E6673" s="282">
        <f>'[11]Depr Exp'!E6673</f>
        <v>43465</v>
      </c>
      <c r="F6673" s="523">
        <f>'[11]Depr Exp'!F6673</f>
        <v>150384.59</v>
      </c>
      <c r="G6673" s="305">
        <f>'[11]Depr Exp'!G6673</f>
        <v>6.6699999999999995E-2</v>
      </c>
      <c r="H6673" s="524">
        <f>'[11]Depr Exp'!H6673</f>
        <v>835.89</v>
      </c>
      <c r="I6673" s="523">
        <f>'[11]Depr Exp'!I6673</f>
        <v>150384.59</v>
      </c>
      <c r="J6673" s="305">
        <f>'[11]Depr Exp'!J6673</f>
        <v>6.6699999999999995E-2</v>
      </c>
      <c r="K6673" s="373">
        <f>'[11]Depr Exp'!K6673</f>
        <v>835.88767941666663</v>
      </c>
      <c r="L6673" s="524">
        <f>'[11]Depr Exp'!L6673</f>
        <v>0</v>
      </c>
      <c r="M6673" s="144"/>
      <c r="N6673" s="144"/>
    </row>
    <row r="6674" spans="1:14" ht="15.75" thickBot="1">
      <c r="A6674" s="159" t="str">
        <f>'[11]Depr Exp'!A6674</f>
        <v>E3970 GEN CommEq, Sumas new Total</v>
      </c>
      <c r="B6674" s="144">
        <f>'[11]Depr Exp'!B6674</f>
        <v>0</v>
      </c>
      <c r="C6674" s="502" t="str">
        <f>'[11]Depr Exp'!C6674</f>
        <v>EGEN</v>
      </c>
      <c r="D6674" s="144"/>
      <c r="E6674" s="281" t="str">
        <f>'[11]Depr Exp'!E6674</f>
        <v>Total</v>
      </c>
      <c r="F6674" s="141">
        <f>'[11]Depr Exp'!F6674</f>
        <v>0</v>
      </c>
      <c r="G6674" s="252">
        <f>'[11]Depr Exp'!G6674</f>
        <v>0</v>
      </c>
      <c r="H6674" s="286">
        <f>'[11]Depr Exp'!H6674</f>
        <v>10030.68</v>
      </c>
      <c r="I6674" s="141">
        <f>'[11]Depr Exp'!I6674</f>
        <v>0</v>
      </c>
      <c r="J6674" s="252">
        <f>'[11]Depr Exp'!J6674</f>
        <v>0</v>
      </c>
      <c r="K6674" s="286">
        <f>'[11]Depr Exp'!K6674</f>
        <v>10030.652152999997</v>
      </c>
      <c r="L6674" s="286">
        <f>'[11]Depr Exp'!L6674</f>
        <v>-0.03</v>
      </c>
      <c r="M6674" s="144"/>
      <c r="N6674" s="144"/>
    </row>
    <row r="6675" spans="1:14" ht="13.5" thickTop="1">
      <c r="A6675" s="144" t="str">
        <f>'[11]Depr Exp'!A6675</f>
        <v>E3970 GEN CommEq, UBK</v>
      </c>
      <c r="B6675" s="144" t="str">
        <f>'[11]Depr Exp'!B6675</f>
        <v>E3970 GEN CommEq, UBK-1</v>
      </c>
      <c r="C6675" s="144" t="str">
        <f>'[11]Depr Exp'!C6675</f>
        <v>403E</v>
      </c>
      <c r="D6675" s="144"/>
      <c r="E6675" s="282">
        <f>'[11]Depr Exp'!E6675</f>
        <v>43131</v>
      </c>
      <c r="F6675" s="523">
        <f>'[11]Depr Exp'!F6675</f>
        <v>69830.179999999993</v>
      </c>
      <c r="G6675" s="305">
        <f>'[11]Depr Exp'!G6675</f>
        <v>6.6699999999999995E-2</v>
      </c>
      <c r="H6675" s="524">
        <f>'[11]Depr Exp'!H6675</f>
        <v>388.14</v>
      </c>
      <c r="I6675" s="523">
        <f>'[11]Depr Exp'!I6675</f>
        <v>425915.8</v>
      </c>
      <c r="J6675" s="305">
        <f>'[11]Depr Exp'!J6675</f>
        <v>6.6699999999999995E-2</v>
      </c>
      <c r="K6675" s="373">
        <f>'[11]Depr Exp'!K6675</f>
        <v>2367.3819883333331</v>
      </c>
      <c r="L6675" s="524">
        <f>'[11]Depr Exp'!L6675</f>
        <v>1979.24</v>
      </c>
      <c r="M6675" s="144"/>
      <c r="N6675" s="144"/>
    </row>
    <row r="6676" spans="1:14">
      <c r="A6676" s="144" t="str">
        <f>'[11]Depr Exp'!A6676</f>
        <v>E3970 GEN CommEq, UBK</v>
      </c>
      <c r="B6676" s="144" t="str">
        <f>'[11]Depr Exp'!B6676</f>
        <v>E3970 GEN CommEq, UBK-2</v>
      </c>
      <c r="C6676" s="144" t="str">
        <f>'[11]Depr Exp'!C6676</f>
        <v>403E</v>
      </c>
      <c r="D6676" s="144"/>
      <c r="E6676" s="282">
        <f>'[11]Depr Exp'!E6676</f>
        <v>43159</v>
      </c>
      <c r="F6676" s="523">
        <f>'[11]Depr Exp'!F6676</f>
        <v>69830.179999999993</v>
      </c>
      <c r="G6676" s="305">
        <f>'[11]Depr Exp'!G6676</f>
        <v>6.6699999999999995E-2</v>
      </c>
      <c r="H6676" s="524">
        <f>'[11]Depr Exp'!H6676</f>
        <v>388.14</v>
      </c>
      <c r="I6676" s="523">
        <f>'[11]Depr Exp'!I6676</f>
        <v>425915.8</v>
      </c>
      <c r="J6676" s="305">
        <f>'[11]Depr Exp'!J6676</f>
        <v>6.6699999999999995E-2</v>
      </c>
      <c r="K6676" s="373">
        <f>'[11]Depr Exp'!K6676</f>
        <v>2367.3819883333331</v>
      </c>
      <c r="L6676" s="524">
        <f>'[11]Depr Exp'!L6676</f>
        <v>1979.24</v>
      </c>
      <c r="M6676" s="144"/>
      <c r="N6676" s="144"/>
    </row>
    <row r="6677" spans="1:14">
      <c r="A6677" s="144" t="str">
        <f>'[11]Depr Exp'!A6677</f>
        <v>E3970 GEN CommEq, UBK</v>
      </c>
      <c r="B6677" s="144" t="str">
        <f>'[11]Depr Exp'!B6677</f>
        <v>E3970 GEN CommEq, UBK-3</v>
      </c>
      <c r="C6677" s="144" t="str">
        <f>'[11]Depr Exp'!C6677</f>
        <v>403E</v>
      </c>
      <c r="D6677" s="144"/>
      <c r="E6677" s="282">
        <f>'[11]Depr Exp'!E6677</f>
        <v>43190</v>
      </c>
      <c r="F6677" s="523">
        <f>'[11]Depr Exp'!F6677</f>
        <v>69830.179999999993</v>
      </c>
      <c r="G6677" s="305">
        <f>'[11]Depr Exp'!G6677</f>
        <v>6.6699999999999995E-2</v>
      </c>
      <c r="H6677" s="524">
        <f>'[11]Depr Exp'!H6677</f>
        <v>388.14</v>
      </c>
      <c r="I6677" s="523">
        <f>'[11]Depr Exp'!I6677</f>
        <v>425915.8</v>
      </c>
      <c r="J6677" s="305">
        <f>'[11]Depr Exp'!J6677</f>
        <v>6.6699999999999995E-2</v>
      </c>
      <c r="K6677" s="373">
        <f>'[11]Depr Exp'!K6677</f>
        <v>2367.3819883333331</v>
      </c>
      <c r="L6677" s="524">
        <f>'[11]Depr Exp'!L6677</f>
        <v>1979.24</v>
      </c>
      <c r="M6677" s="144"/>
      <c r="N6677" s="144"/>
    </row>
    <row r="6678" spans="1:14">
      <c r="A6678" s="144" t="str">
        <f>'[11]Depr Exp'!A6678</f>
        <v>E3970 GEN CommEq, UBK</v>
      </c>
      <c r="B6678" s="144" t="str">
        <f>'[11]Depr Exp'!B6678</f>
        <v>E3970 GEN CommEq, UBK-4</v>
      </c>
      <c r="C6678" s="144" t="str">
        <f>'[11]Depr Exp'!C6678</f>
        <v>403E</v>
      </c>
      <c r="D6678" s="144"/>
      <c r="E6678" s="282">
        <f>'[11]Depr Exp'!E6678</f>
        <v>43220</v>
      </c>
      <c r="F6678" s="523">
        <f>'[11]Depr Exp'!F6678</f>
        <v>69830.179999999993</v>
      </c>
      <c r="G6678" s="305">
        <f>'[11]Depr Exp'!G6678</f>
        <v>6.6699999999999995E-2</v>
      </c>
      <c r="H6678" s="524">
        <f>'[11]Depr Exp'!H6678</f>
        <v>388.14</v>
      </c>
      <c r="I6678" s="523">
        <f>'[11]Depr Exp'!I6678</f>
        <v>425915.8</v>
      </c>
      <c r="J6678" s="305">
        <f>'[11]Depr Exp'!J6678</f>
        <v>6.6699999999999995E-2</v>
      </c>
      <c r="K6678" s="373">
        <f>'[11]Depr Exp'!K6678</f>
        <v>2367.3819883333331</v>
      </c>
      <c r="L6678" s="524">
        <f>'[11]Depr Exp'!L6678</f>
        <v>1979.24</v>
      </c>
      <c r="M6678" s="144"/>
      <c r="N6678" s="144"/>
    </row>
    <row r="6679" spans="1:14">
      <c r="A6679" s="144" t="str">
        <f>'[11]Depr Exp'!A6679</f>
        <v>E3970 GEN CommEq, UBK</v>
      </c>
      <c r="B6679" s="144" t="str">
        <f>'[11]Depr Exp'!B6679</f>
        <v>E3970 GEN CommEq, UBK-5</v>
      </c>
      <c r="C6679" s="144" t="str">
        <f>'[11]Depr Exp'!C6679</f>
        <v>403E</v>
      </c>
      <c r="D6679" s="144"/>
      <c r="E6679" s="282">
        <f>'[11]Depr Exp'!E6679</f>
        <v>43251</v>
      </c>
      <c r="F6679" s="523">
        <f>'[11]Depr Exp'!F6679</f>
        <v>69830.179999999993</v>
      </c>
      <c r="G6679" s="305">
        <f>'[11]Depr Exp'!G6679</f>
        <v>6.6699999999999995E-2</v>
      </c>
      <c r="H6679" s="524">
        <f>'[11]Depr Exp'!H6679</f>
        <v>388.14</v>
      </c>
      <c r="I6679" s="523">
        <f>'[11]Depr Exp'!I6679</f>
        <v>425915.8</v>
      </c>
      <c r="J6679" s="305">
        <f>'[11]Depr Exp'!J6679</f>
        <v>6.6699999999999995E-2</v>
      </c>
      <c r="K6679" s="373">
        <f>'[11]Depr Exp'!K6679</f>
        <v>2367.3819883333331</v>
      </c>
      <c r="L6679" s="524">
        <f>'[11]Depr Exp'!L6679</f>
        <v>1979.24</v>
      </c>
      <c r="M6679" s="144"/>
      <c r="N6679" s="144"/>
    </row>
    <row r="6680" spans="1:14">
      <c r="A6680" s="144" t="str">
        <f>'[11]Depr Exp'!A6680</f>
        <v>E3970 GEN CommEq, UBK</v>
      </c>
      <c r="B6680" s="144" t="str">
        <f>'[11]Depr Exp'!B6680</f>
        <v>E3970 GEN CommEq, UBK-6</v>
      </c>
      <c r="C6680" s="144" t="str">
        <f>'[11]Depr Exp'!C6680</f>
        <v>403E</v>
      </c>
      <c r="D6680" s="144"/>
      <c r="E6680" s="282">
        <f>'[11]Depr Exp'!E6680</f>
        <v>43281</v>
      </c>
      <c r="F6680" s="523">
        <f>'[11]Depr Exp'!F6680</f>
        <v>69830.179999999993</v>
      </c>
      <c r="G6680" s="305">
        <f>'[11]Depr Exp'!G6680</f>
        <v>6.6699999999999995E-2</v>
      </c>
      <c r="H6680" s="524">
        <f>'[11]Depr Exp'!H6680</f>
        <v>388.14</v>
      </c>
      <c r="I6680" s="523">
        <f>'[11]Depr Exp'!I6680</f>
        <v>425915.8</v>
      </c>
      <c r="J6680" s="305">
        <f>'[11]Depr Exp'!J6680</f>
        <v>6.6699999999999995E-2</v>
      </c>
      <c r="K6680" s="373">
        <f>'[11]Depr Exp'!K6680</f>
        <v>2367.3819883333331</v>
      </c>
      <c r="L6680" s="524">
        <f>'[11]Depr Exp'!L6680</f>
        <v>1979.24</v>
      </c>
      <c r="M6680" s="144"/>
      <c r="N6680" s="144"/>
    </row>
    <row r="6681" spans="1:14">
      <c r="A6681" s="144" t="str">
        <f>'[11]Depr Exp'!A6681</f>
        <v>E3970 GEN CommEq, UBK</v>
      </c>
      <c r="B6681" s="144" t="str">
        <f>'[11]Depr Exp'!B6681</f>
        <v>E3970 GEN CommEq, UBK-7</v>
      </c>
      <c r="C6681" s="144" t="str">
        <f>'[11]Depr Exp'!C6681</f>
        <v>403E</v>
      </c>
      <c r="D6681" s="144"/>
      <c r="E6681" s="282">
        <f>'[11]Depr Exp'!E6681</f>
        <v>43312</v>
      </c>
      <c r="F6681" s="523">
        <f>'[11]Depr Exp'!F6681</f>
        <v>425915.8</v>
      </c>
      <c r="G6681" s="305">
        <f>'[11]Depr Exp'!G6681</f>
        <v>6.6699999999999995E-2</v>
      </c>
      <c r="H6681" s="524">
        <f>'[11]Depr Exp'!H6681</f>
        <v>2367.38</v>
      </c>
      <c r="I6681" s="523">
        <f>'[11]Depr Exp'!I6681</f>
        <v>425915.8</v>
      </c>
      <c r="J6681" s="305">
        <f>'[11]Depr Exp'!J6681</f>
        <v>6.6699999999999995E-2</v>
      </c>
      <c r="K6681" s="373">
        <f>'[11]Depr Exp'!K6681</f>
        <v>2367.3819883333331</v>
      </c>
      <c r="L6681" s="524">
        <f>'[11]Depr Exp'!L6681</f>
        <v>0</v>
      </c>
      <c r="M6681" s="144"/>
      <c r="N6681" s="144"/>
    </row>
    <row r="6682" spans="1:14">
      <c r="A6682" s="144" t="str">
        <f>'[11]Depr Exp'!A6682</f>
        <v>E3970 GEN CommEq, UBK</v>
      </c>
      <c r="B6682" s="144" t="str">
        <f>'[11]Depr Exp'!B6682</f>
        <v>E3970 GEN CommEq, UBK-8</v>
      </c>
      <c r="C6682" s="144" t="str">
        <f>'[11]Depr Exp'!C6682</f>
        <v>403E</v>
      </c>
      <c r="D6682" s="144"/>
      <c r="E6682" s="282">
        <f>'[11]Depr Exp'!E6682</f>
        <v>43343</v>
      </c>
      <c r="F6682" s="523">
        <f>'[11]Depr Exp'!F6682</f>
        <v>425915.8</v>
      </c>
      <c r="G6682" s="305">
        <f>'[11]Depr Exp'!G6682</f>
        <v>6.6699999999999995E-2</v>
      </c>
      <c r="H6682" s="524">
        <f>'[11]Depr Exp'!H6682</f>
        <v>2367.38</v>
      </c>
      <c r="I6682" s="523">
        <f>'[11]Depr Exp'!I6682</f>
        <v>425915.8</v>
      </c>
      <c r="J6682" s="305">
        <f>'[11]Depr Exp'!J6682</f>
        <v>6.6699999999999995E-2</v>
      </c>
      <c r="K6682" s="373">
        <f>'[11]Depr Exp'!K6682</f>
        <v>2367.3819883333331</v>
      </c>
      <c r="L6682" s="524">
        <f>'[11]Depr Exp'!L6682</f>
        <v>0</v>
      </c>
      <c r="M6682" s="144"/>
      <c r="N6682" s="144"/>
    </row>
    <row r="6683" spans="1:14">
      <c r="A6683" s="144" t="str">
        <f>'[11]Depr Exp'!A6683</f>
        <v>E3970 GEN CommEq, UBK</v>
      </c>
      <c r="B6683" s="144" t="str">
        <f>'[11]Depr Exp'!B6683</f>
        <v>E3970 GEN CommEq, UBK-9</v>
      </c>
      <c r="C6683" s="144" t="str">
        <f>'[11]Depr Exp'!C6683</f>
        <v>403E</v>
      </c>
      <c r="D6683" s="144"/>
      <c r="E6683" s="282">
        <f>'[11]Depr Exp'!E6683</f>
        <v>43373</v>
      </c>
      <c r="F6683" s="523">
        <f>'[11]Depr Exp'!F6683</f>
        <v>425915.8</v>
      </c>
      <c r="G6683" s="305">
        <f>'[11]Depr Exp'!G6683</f>
        <v>6.6699999999999995E-2</v>
      </c>
      <c r="H6683" s="524">
        <f>'[11]Depr Exp'!H6683</f>
        <v>2367.38</v>
      </c>
      <c r="I6683" s="523">
        <f>'[11]Depr Exp'!I6683</f>
        <v>425915.8</v>
      </c>
      <c r="J6683" s="305">
        <f>'[11]Depr Exp'!J6683</f>
        <v>6.6699999999999995E-2</v>
      </c>
      <c r="K6683" s="373">
        <f>'[11]Depr Exp'!K6683</f>
        <v>2367.3819883333331</v>
      </c>
      <c r="L6683" s="524">
        <f>'[11]Depr Exp'!L6683</f>
        <v>0</v>
      </c>
      <c r="M6683" s="144"/>
      <c r="N6683" s="144"/>
    </row>
    <row r="6684" spans="1:14">
      <c r="A6684" s="144" t="str">
        <f>'[11]Depr Exp'!A6684</f>
        <v>E3970 GEN CommEq, UBK</v>
      </c>
      <c r="B6684" s="144" t="str">
        <f>'[11]Depr Exp'!B6684</f>
        <v>E3970 GEN CommEq, UBK-10</v>
      </c>
      <c r="C6684" s="144" t="str">
        <f>'[11]Depr Exp'!C6684</f>
        <v>403E</v>
      </c>
      <c r="D6684" s="144"/>
      <c r="E6684" s="282">
        <f>'[11]Depr Exp'!E6684</f>
        <v>43404</v>
      </c>
      <c r="F6684" s="523">
        <f>'[11]Depr Exp'!F6684</f>
        <v>425915.8</v>
      </c>
      <c r="G6684" s="305">
        <f>'[11]Depr Exp'!G6684</f>
        <v>6.6699999999999995E-2</v>
      </c>
      <c r="H6684" s="524">
        <f>'[11]Depr Exp'!H6684</f>
        <v>2367.38</v>
      </c>
      <c r="I6684" s="523">
        <f>'[11]Depr Exp'!I6684</f>
        <v>425915.8</v>
      </c>
      <c r="J6684" s="305">
        <f>'[11]Depr Exp'!J6684</f>
        <v>6.6699999999999995E-2</v>
      </c>
      <c r="K6684" s="373">
        <f>'[11]Depr Exp'!K6684</f>
        <v>2367.3819883333331</v>
      </c>
      <c r="L6684" s="524">
        <f>'[11]Depr Exp'!L6684</f>
        <v>0</v>
      </c>
      <c r="M6684" s="144"/>
      <c r="N6684" s="144"/>
    </row>
    <row r="6685" spans="1:14">
      <c r="A6685" s="144" t="str">
        <f>'[11]Depr Exp'!A6685</f>
        <v>E3970 GEN CommEq, UBK</v>
      </c>
      <c r="B6685" s="144" t="str">
        <f>'[11]Depr Exp'!B6685</f>
        <v>E3970 GEN CommEq, UBK-11</v>
      </c>
      <c r="C6685" s="144" t="str">
        <f>'[11]Depr Exp'!C6685</f>
        <v>403E</v>
      </c>
      <c r="D6685" s="144"/>
      <c r="E6685" s="282">
        <f>'[11]Depr Exp'!E6685</f>
        <v>43434</v>
      </c>
      <c r="F6685" s="523">
        <f>'[11]Depr Exp'!F6685</f>
        <v>425915.8</v>
      </c>
      <c r="G6685" s="305">
        <f>'[11]Depr Exp'!G6685</f>
        <v>6.6699999999999995E-2</v>
      </c>
      <c r="H6685" s="524">
        <f>'[11]Depr Exp'!H6685</f>
        <v>2367.38</v>
      </c>
      <c r="I6685" s="523">
        <f>'[11]Depr Exp'!I6685</f>
        <v>425915.8</v>
      </c>
      <c r="J6685" s="305">
        <f>'[11]Depr Exp'!J6685</f>
        <v>6.6699999999999995E-2</v>
      </c>
      <c r="K6685" s="373">
        <f>'[11]Depr Exp'!K6685</f>
        <v>2367.3819883333331</v>
      </c>
      <c r="L6685" s="524">
        <f>'[11]Depr Exp'!L6685</f>
        <v>0</v>
      </c>
      <c r="M6685" s="144"/>
      <c r="N6685" s="144"/>
    </row>
    <row r="6686" spans="1:14">
      <c r="A6686" s="144" t="str">
        <f>'[11]Depr Exp'!A6686</f>
        <v>E3970 GEN CommEq, UBK</v>
      </c>
      <c r="B6686" s="144" t="str">
        <f>'[11]Depr Exp'!B6686</f>
        <v>E3970 GEN CommEq, UBK-12</v>
      </c>
      <c r="C6686" s="144" t="str">
        <f>'[11]Depr Exp'!C6686</f>
        <v>403E</v>
      </c>
      <c r="D6686" s="144"/>
      <c r="E6686" s="282">
        <f>'[11]Depr Exp'!E6686</f>
        <v>43465</v>
      </c>
      <c r="F6686" s="523">
        <f>'[11]Depr Exp'!F6686</f>
        <v>425915.8</v>
      </c>
      <c r="G6686" s="305">
        <f>'[11]Depr Exp'!G6686</f>
        <v>6.6699999999999995E-2</v>
      </c>
      <c r="H6686" s="524">
        <f>'[11]Depr Exp'!H6686</f>
        <v>2367.38</v>
      </c>
      <c r="I6686" s="523">
        <f>'[11]Depr Exp'!I6686</f>
        <v>425915.8</v>
      </c>
      <c r="J6686" s="305">
        <f>'[11]Depr Exp'!J6686</f>
        <v>6.6699999999999995E-2</v>
      </c>
      <c r="K6686" s="373">
        <f>'[11]Depr Exp'!K6686</f>
        <v>2367.3819883333331</v>
      </c>
      <c r="L6686" s="524">
        <f>'[11]Depr Exp'!L6686</f>
        <v>0</v>
      </c>
      <c r="M6686" s="144"/>
      <c r="N6686" s="144"/>
    </row>
    <row r="6687" spans="1:14" ht="15.75" thickBot="1">
      <c r="A6687" s="159" t="str">
        <f>'[11]Depr Exp'!A6687</f>
        <v>E3970 GEN CommEq, UBK Total</v>
      </c>
      <c r="B6687" s="144">
        <f>'[11]Depr Exp'!B6687</f>
        <v>0</v>
      </c>
      <c r="C6687" s="502" t="str">
        <f>'[11]Depr Exp'!C6687</f>
        <v>EGEN</v>
      </c>
      <c r="D6687" s="144"/>
      <c r="E6687" s="281" t="str">
        <f>'[11]Depr Exp'!E6687</f>
        <v>Total</v>
      </c>
      <c r="F6687" s="141">
        <f>'[11]Depr Exp'!F6687</f>
        <v>0</v>
      </c>
      <c r="G6687" s="252">
        <f>'[11]Depr Exp'!G6687</f>
        <v>0</v>
      </c>
      <c r="H6687" s="286">
        <f>'[11]Depr Exp'!H6687</f>
        <v>16533.120000000003</v>
      </c>
      <c r="I6687" s="141">
        <f>'[11]Depr Exp'!I6687</f>
        <v>0</v>
      </c>
      <c r="J6687" s="252">
        <f>'[11]Depr Exp'!J6687</f>
        <v>0</v>
      </c>
      <c r="K6687" s="286">
        <f>'[11]Depr Exp'!K6687</f>
        <v>28408.583860000002</v>
      </c>
      <c r="L6687" s="286">
        <f>'[11]Depr Exp'!L6687</f>
        <v>11875.46</v>
      </c>
      <c r="M6687" s="144"/>
      <c r="N6687" s="144"/>
    </row>
    <row r="6688" spans="1:14" ht="13.5" thickTop="1">
      <c r="A6688" s="144" t="str">
        <f>'[11]Depr Exp'!A6688</f>
        <v>E3970 GEN CommEq, Wild Horse new</v>
      </c>
      <c r="B6688" s="144" t="str">
        <f>'[11]Depr Exp'!B6688</f>
        <v>E3970 GEN CommEq, Wild Horse new-1</v>
      </c>
      <c r="C6688" s="144" t="str">
        <f>'[11]Depr Exp'!C6688</f>
        <v>403E</v>
      </c>
      <c r="D6688" s="144"/>
      <c r="E6688" s="282">
        <f>'[11]Depr Exp'!E6688</f>
        <v>43131</v>
      </c>
      <c r="F6688" s="523">
        <f>'[11]Depr Exp'!F6688</f>
        <v>805300.48</v>
      </c>
      <c r="G6688" s="305">
        <f>'[11]Depr Exp'!G6688</f>
        <v>6.6699999999999995E-2</v>
      </c>
      <c r="H6688" s="524">
        <f>'[11]Depr Exp'!H6688</f>
        <v>4476.13</v>
      </c>
      <c r="I6688" s="523">
        <f>'[11]Depr Exp'!I6688</f>
        <v>2618640.02</v>
      </c>
      <c r="J6688" s="305">
        <f>'[11]Depr Exp'!J6688</f>
        <v>6.6699999999999995E-2</v>
      </c>
      <c r="K6688" s="373">
        <f>'[11]Depr Exp'!K6688</f>
        <v>14555.274111166667</v>
      </c>
      <c r="L6688" s="524">
        <f>'[11]Depr Exp'!L6688</f>
        <v>10079.14</v>
      </c>
      <c r="M6688" s="144"/>
      <c r="N6688" s="144"/>
    </row>
    <row r="6689" spans="1:14">
      <c r="A6689" s="144" t="str">
        <f>'[11]Depr Exp'!A6689</f>
        <v>E3970 GEN CommEq, Wild Horse new</v>
      </c>
      <c r="B6689" s="144" t="str">
        <f>'[11]Depr Exp'!B6689</f>
        <v>E3970 GEN CommEq, Wild Horse new-2</v>
      </c>
      <c r="C6689" s="144" t="str">
        <f>'[11]Depr Exp'!C6689</f>
        <v>403E</v>
      </c>
      <c r="D6689" s="144"/>
      <c r="E6689" s="282">
        <f>'[11]Depr Exp'!E6689</f>
        <v>43159</v>
      </c>
      <c r="F6689" s="523">
        <f>'[11]Depr Exp'!F6689</f>
        <v>805300.48</v>
      </c>
      <c r="G6689" s="305">
        <f>'[11]Depr Exp'!G6689</f>
        <v>6.6699999999999995E-2</v>
      </c>
      <c r="H6689" s="524">
        <f>'[11]Depr Exp'!H6689</f>
        <v>4476.13</v>
      </c>
      <c r="I6689" s="523">
        <f>'[11]Depr Exp'!I6689</f>
        <v>2618640.02</v>
      </c>
      <c r="J6689" s="305">
        <f>'[11]Depr Exp'!J6689</f>
        <v>6.6699999999999995E-2</v>
      </c>
      <c r="K6689" s="373">
        <f>'[11]Depr Exp'!K6689</f>
        <v>14555.274111166667</v>
      </c>
      <c r="L6689" s="524">
        <f>'[11]Depr Exp'!L6689</f>
        <v>10079.14</v>
      </c>
      <c r="M6689" s="144"/>
      <c r="N6689" s="144"/>
    </row>
    <row r="6690" spans="1:14">
      <c r="A6690" s="144" t="str">
        <f>'[11]Depr Exp'!A6690</f>
        <v>E3970 GEN CommEq, Wild Horse new</v>
      </c>
      <c r="B6690" s="144" t="str">
        <f>'[11]Depr Exp'!B6690</f>
        <v>E3970 GEN CommEq, Wild Horse new-3</v>
      </c>
      <c r="C6690" s="144" t="str">
        <f>'[11]Depr Exp'!C6690</f>
        <v>403E</v>
      </c>
      <c r="D6690" s="144"/>
      <c r="E6690" s="282">
        <f>'[11]Depr Exp'!E6690</f>
        <v>43190</v>
      </c>
      <c r="F6690" s="523">
        <f>'[11]Depr Exp'!F6690</f>
        <v>805300.48</v>
      </c>
      <c r="G6690" s="305">
        <f>'[11]Depr Exp'!G6690</f>
        <v>6.6699999999999995E-2</v>
      </c>
      <c r="H6690" s="524">
        <f>'[11]Depr Exp'!H6690</f>
        <v>4476.13</v>
      </c>
      <c r="I6690" s="523">
        <f>'[11]Depr Exp'!I6690</f>
        <v>2618640.02</v>
      </c>
      <c r="J6690" s="305">
        <f>'[11]Depr Exp'!J6690</f>
        <v>6.6699999999999995E-2</v>
      </c>
      <c r="K6690" s="373">
        <f>'[11]Depr Exp'!K6690</f>
        <v>14555.274111166667</v>
      </c>
      <c r="L6690" s="524">
        <f>'[11]Depr Exp'!L6690</f>
        <v>10079.14</v>
      </c>
      <c r="M6690" s="144"/>
      <c r="N6690" s="144"/>
    </row>
    <row r="6691" spans="1:14">
      <c r="A6691" s="144" t="str">
        <f>'[11]Depr Exp'!A6691</f>
        <v>E3970 GEN CommEq, Wild Horse new</v>
      </c>
      <c r="B6691" s="144" t="str">
        <f>'[11]Depr Exp'!B6691</f>
        <v>E3970 GEN CommEq, Wild Horse new-4</v>
      </c>
      <c r="C6691" s="144" t="str">
        <f>'[11]Depr Exp'!C6691</f>
        <v>403E</v>
      </c>
      <c r="D6691" s="144"/>
      <c r="E6691" s="282">
        <f>'[11]Depr Exp'!E6691</f>
        <v>43220</v>
      </c>
      <c r="F6691" s="523">
        <f>'[11]Depr Exp'!F6691</f>
        <v>805300.48</v>
      </c>
      <c r="G6691" s="305">
        <f>'[11]Depr Exp'!G6691</f>
        <v>6.6699999999999995E-2</v>
      </c>
      <c r="H6691" s="524">
        <f>'[11]Depr Exp'!H6691</f>
        <v>4476.13</v>
      </c>
      <c r="I6691" s="523">
        <f>'[11]Depr Exp'!I6691</f>
        <v>2618640.02</v>
      </c>
      <c r="J6691" s="305">
        <f>'[11]Depr Exp'!J6691</f>
        <v>6.6699999999999995E-2</v>
      </c>
      <c r="K6691" s="373">
        <f>'[11]Depr Exp'!K6691</f>
        <v>14555.274111166667</v>
      </c>
      <c r="L6691" s="524">
        <f>'[11]Depr Exp'!L6691</f>
        <v>10079.14</v>
      </c>
      <c r="M6691" s="144"/>
      <c r="N6691" s="144"/>
    </row>
    <row r="6692" spans="1:14">
      <c r="A6692" s="144" t="str">
        <f>'[11]Depr Exp'!A6692</f>
        <v>E3970 GEN CommEq, Wild Horse new</v>
      </c>
      <c r="B6692" s="144" t="str">
        <f>'[11]Depr Exp'!B6692</f>
        <v>E3970 GEN CommEq, Wild Horse new-5</v>
      </c>
      <c r="C6692" s="144" t="str">
        <f>'[11]Depr Exp'!C6692</f>
        <v>403E</v>
      </c>
      <c r="D6692" s="144"/>
      <c r="E6692" s="282">
        <f>'[11]Depr Exp'!E6692</f>
        <v>43251</v>
      </c>
      <c r="F6692" s="523">
        <f>'[11]Depr Exp'!F6692</f>
        <v>805639.25</v>
      </c>
      <c r="G6692" s="305">
        <f>'[11]Depr Exp'!G6692</f>
        <v>6.6699999999999995E-2</v>
      </c>
      <c r="H6692" s="524">
        <f>'[11]Depr Exp'!H6692</f>
        <v>4478.01</v>
      </c>
      <c r="I6692" s="523">
        <f>'[11]Depr Exp'!I6692</f>
        <v>2618640.02</v>
      </c>
      <c r="J6692" s="305">
        <f>'[11]Depr Exp'!J6692</f>
        <v>6.6699999999999995E-2</v>
      </c>
      <c r="K6692" s="373">
        <f>'[11]Depr Exp'!K6692</f>
        <v>14555.274111166667</v>
      </c>
      <c r="L6692" s="524">
        <f>'[11]Depr Exp'!L6692</f>
        <v>10077.26</v>
      </c>
      <c r="M6692" s="144"/>
      <c r="N6692" s="144"/>
    </row>
    <row r="6693" spans="1:14">
      <c r="A6693" s="144" t="str">
        <f>'[11]Depr Exp'!A6693</f>
        <v>E3970 GEN CommEq, Wild Horse new</v>
      </c>
      <c r="B6693" s="144" t="str">
        <f>'[11]Depr Exp'!B6693</f>
        <v>E3970 GEN CommEq, Wild Horse new-6</v>
      </c>
      <c r="C6693" s="144" t="str">
        <f>'[11]Depr Exp'!C6693</f>
        <v>403E</v>
      </c>
      <c r="D6693" s="144"/>
      <c r="E6693" s="282">
        <f>'[11]Depr Exp'!E6693</f>
        <v>43281</v>
      </c>
      <c r="F6693" s="523">
        <f>'[11]Depr Exp'!F6693</f>
        <v>805978.01</v>
      </c>
      <c r="G6693" s="305">
        <f>'[11]Depr Exp'!G6693</f>
        <v>6.6699999999999995E-2</v>
      </c>
      <c r="H6693" s="524">
        <f>'[11]Depr Exp'!H6693</f>
        <v>4479.8900000000003</v>
      </c>
      <c r="I6693" s="523">
        <f>'[11]Depr Exp'!I6693</f>
        <v>2618640.02</v>
      </c>
      <c r="J6693" s="305">
        <f>'[11]Depr Exp'!J6693</f>
        <v>6.6699999999999995E-2</v>
      </c>
      <c r="K6693" s="373">
        <f>'[11]Depr Exp'!K6693</f>
        <v>14555.274111166667</v>
      </c>
      <c r="L6693" s="524">
        <f>'[11]Depr Exp'!L6693</f>
        <v>10075.379999999999</v>
      </c>
      <c r="M6693" s="144"/>
      <c r="N6693" s="144"/>
    </row>
    <row r="6694" spans="1:14">
      <c r="A6694" s="144" t="str">
        <f>'[11]Depr Exp'!A6694</f>
        <v>E3970 GEN CommEq, Wild Horse new</v>
      </c>
      <c r="B6694" s="144" t="str">
        <f>'[11]Depr Exp'!B6694</f>
        <v>E3970 GEN CommEq, Wild Horse new-7</v>
      </c>
      <c r="C6694" s="144" t="str">
        <f>'[11]Depr Exp'!C6694</f>
        <v>403E</v>
      </c>
      <c r="D6694" s="144"/>
      <c r="E6694" s="282">
        <f>'[11]Depr Exp'!E6694</f>
        <v>43312</v>
      </c>
      <c r="F6694" s="523">
        <f>'[11]Depr Exp'!F6694</f>
        <v>2618640.02</v>
      </c>
      <c r="G6694" s="305">
        <f>'[11]Depr Exp'!G6694</f>
        <v>6.6699999999999995E-2</v>
      </c>
      <c r="H6694" s="524">
        <f>'[11]Depr Exp'!H6694</f>
        <v>14555.27</v>
      </c>
      <c r="I6694" s="523">
        <f>'[11]Depr Exp'!I6694</f>
        <v>2618640.02</v>
      </c>
      <c r="J6694" s="305">
        <f>'[11]Depr Exp'!J6694</f>
        <v>6.6699999999999995E-2</v>
      </c>
      <c r="K6694" s="373">
        <f>'[11]Depr Exp'!K6694</f>
        <v>14555.274111166667</v>
      </c>
      <c r="L6694" s="524">
        <f>'[11]Depr Exp'!L6694</f>
        <v>0</v>
      </c>
      <c r="M6694" s="144"/>
      <c r="N6694" s="144"/>
    </row>
    <row r="6695" spans="1:14">
      <c r="A6695" s="144" t="str">
        <f>'[11]Depr Exp'!A6695</f>
        <v>E3970 GEN CommEq, Wild Horse new</v>
      </c>
      <c r="B6695" s="144" t="str">
        <f>'[11]Depr Exp'!B6695</f>
        <v>E3970 GEN CommEq, Wild Horse new-8</v>
      </c>
      <c r="C6695" s="144" t="str">
        <f>'[11]Depr Exp'!C6695</f>
        <v>403E</v>
      </c>
      <c r="D6695" s="144"/>
      <c r="E6695" s="282">
        <f>'[11]Depr Exp'!E6695</f>
        <v>43343</v>
      </c>
      <c r="F6695" s="523">
        <f>'[11]Depr Exp'!F6695</f>
        <v>2618640.02</v>
      </c>
      <c r="G6695" s="305">
        <f>'[11]Depr Exp'!G6695</f>
        <v>6.6699999999999995E-2</v>
      </c>
      <c r="H6695" s="524">
        <f>'[11]Depr Exp'!H6695</f>
        <v>14555.27</v>
      </c>
      <c r="I6695" s="523">
        <f>'[11]Depr Exp'!I6695</f>
        <v>2618640.02</v>
      </c>
      <c r="J6695" s="305">
        <f>'[11]Depr Exp'!J6695</f>
        <v>6.6699999999999995E-2</v>
      </c>
      <c r="K6695" s="373">
        <f>'[11]Depr Exp'!K6695</f>
        <v>14555.274111166667</v>
      </c>
      <c r="L6695" s="524">
        <f>'[11]Depr Exp'!L6695</f>
        <v>0</v>
      </c>
      <c r="M6695" s="144"/>
      <c r="N6695" s="144"/>
    </row>
    <row r="6696" spans="1:14">
      <c r="A6696" s="144" t="str">
        <f>'[11]Depr Exp'!A6696</f>
        <v>E3970 GEN CommEq, Wild Horse new</v>
      </c>
      <c r="B6696" s="144" t="str">
        <f>'[11]Depr Exp'!B6696</f>
        <v>E3970 GEN CommEq, Wild Horse new-9</v>
      </c>
      <c r="C6696" s="144" t="str">
        <f>'[11]Depr Exp'!C6696</f>
        <v>403E</v>
      </c>
      <c r="D6696" s="144"/>
      <c r="E6696" s="282">
        <f>'[11]Depr Exp'!E6696</f>
        <v>43373</v>
      </c>
      <c r="F6696" s="523">
        <f>'[11]Depr Exp'!F6696</f>
        <v>2618640.02</v>
      </c>
      <c r="G6696" s="305">
        <f>'[11]Depr Exp'!G6696</f>
        <v>6.6699999999999995E-2</v>
      </c>
      <c r="H6696" s="524">
        <f>'[11]Depr Exp'!H6696</f>
        <v>14555.27</v>
      </c>
      <c r="I6696" s="523">
        <f>'[11]Depr Exp'!I6696</f>
        <v>2618640.02</v>
      </c>
      <c r="J6696" s="305">
        <f>'[11]Depr Exp'!J6696</f>
        <v>6.6699999999999995E-2</v>
      </c>
      <c r="K6696" s="373">
        <f>'[11]Depr Exp'!K6696</f>
        <v>14555.274111166667</v>
      </c>
      <c r="L6696" s="524">
        <f>'[11]Depr Exp'!L6696</f>
        <v>0</v>
      </c>
      <c r="M6696" s="144"/>
      <c r="N6696" s="144"/>
    </row>
    <row r="6697" spans="1:14">
      <c r="A6697" s="144" t="str">
        <f>'[11]Depr Exp'!A6697</f>
        <v>E3970 GEN CommEq, Wild Horse new</v>
      </c>
      <c r="B6697" s="144" t="str">
        <f>'[11]Depr Exp'!B6697</f>
        <v>E3970 GEN CommEq, Wild Horse new-10</v>
      </c>
      <c r="C6697" s="144" t="str">
        <f>'[11]Depr Exp'!C6697</f>
        <v>403E</v>
      </c>
      <c r="D6697" s="144"/>
      <c r="E6697" s="282">
        <f>'[11]Depr Exp'!E6697</f>
        <v>43404</v>
      </c>
      <c r="F6697" s="523">
        <f>'[11]Depr Exp'!F6697</f>
        <v>2618640.02</v>
      </c>
      <c r="G6697" s="305">
        <f>'[11]Depr Exp'!G6697</f>
        <v>6.6699999999999995E-2</v>
      </c>
      <c r="H6697" s="524">
        <f>'[11]Depr Exp'!H6697</f>
        <v>14555.27</v>
      </c>
      <c r="I6697" s="523">
        <f>'[11]Depr Exp'!I6697</f>
        <v>2618640.02</v>
      </c>
      <c r="J6697" s="305">
        <f>'[11]Depr Exp'!J6697</f>
        <v>6.6699999999999995E-2</v>
      </c>
      <c r="K6697" s="373">
        <f>'[11]Depr Exp'!K6697</f>
        <v>14555.274111166667</v>
      </c>
      <c r="L6697" s="524">
        <f>'[11]Depr Exp'!L6697</f>
        <v>0</v>
      </c>
      <c r="M6697" s="144"/>
      <c r="N6697" s="144"/>
    </row>
    <row r="6698" spans="1:14">
      <c r="A6698" s="144" t="str">
        <f>'[11]Depr Exp'!A6698</f>
        <v>E3970 GEN CommEq, Wild Horse new</v>
      </c>
      <c r="B6698" s="144" t="str">
        <f>'[11]Depr Exp'!B6698</f>
        <v>E3970 GEN CommEq, Wild Horse new-11</v>
      </c>
      <c r="C6698" s="144" t="str">
        <f>'[11]Depr Exp'!C6698</f>
        <v>403E</v>
      </c>
      <c r="D6698" s="144"/>
      <c r="E6698" s="282">
        <f>'[11]Depr Exp'!E6698</f>
        <v>43434</v>
      </c>
      <c r="F6698" s="523">
        <f>'[11]Depr Exp'!F6698</f>
        <v>2618640.02</v>
      </c>
      <c r="G6698" s="305">
        <f>'[11]Depr Exp'!G6698</f>
        <v>6.6699999999999995E-2</v>
      </c>
      <c r="H6698" s="524">
        <f>'[11]Depr Exp'!H6698</f>
        <v>14555.27</v>
      </c>
      <c r="I6698" s="523">
        <f>'[11]Depr Exp'!I6698</f>
        <v>2618640.02</v>
      </c>
      <c r="J6698" s="305">
        <f>'[11]Depr Exp'!J6698</f>
        <v>6.6699999999999995E-2</v>
      </c>
      <c r="K6698" s="373">
        <f>'[11]Depr Exp'!K6698</f>
        <v>14555.274111166667</v>
      </c>
      <c r="L6698" s="524">
        <f>'[11]Depr Exp'!L6698</f>
        <v>0</v>
      </c>
      <c r="M6698" s="144"/>
      <c r="N6698" s="144"/>
    </row>
    <row r="6699" spans="1:14">
      <c r="A6699" s="144" t="str">
        <f>'[11]Depr Exp'!A6699</f>
        <v>E3970 GEN CommEq, Wild Horse new</v>
      </c>
      <c r="B6699" s="144" t="str">
        <f>'[11]Depr Exp'!B6699</f>
        <v>E3970 GEN CommEq, Wild Horse new-12</v>
      </c>
      <c r="C6699" s="144" t="str">
        <f>'[11]Depr Exp'!C6699</f>
        <v>403E</v>
      </c>
      <c r="D6699" s="144"/>
      <c r="E6699" s="282">
        <f>'[11]Depr Exp'!E6699</f>
        <v>43465</v>
      </c>
      <c r="F6699" s="523">
        <f>'[11]Depr Exp'!F6699</f>
        <v>2618640.02</v>
      </c>
      <c r="G6699" s="305">
        <f>'[11]Depr Exp'!G6699</f>
        <v>6.6699999999999995E-2</v>
      </c>
      <c r="H6699" s="524">
        <f>'[11]Depr Exp'!H6699</f>
        <v>14555.27</v>
      </c>
      <c r="I6699" s="523">
        <f>'[11]Depr Exp'!I6699</f>
        <v>2618640.02</v>
      </c>
      <c r="J6699" s="305">
        <f>'[11]Depr Exp'!J6699</f>
        <v>6.6699999999999995E-2</v>
      </c>
      <c r="K6699" s="373">
        <f>'[11]Depr Exp'!K6699</f>
        <v>14555.274111166667</v>
      </c>
      <c r="L6699" s="524">
        <f>'[11]Depr Exp'!L6699</f>
        <v>0</v>
      </c>
      <c r="M6699" s="144"/>
      <c r="N6699" s="144"/>
    </row>
    <row r="6700" spans="1:14" ht="15.75" thickBot="1">
      <c r="A6700" s="159" t="str">
        <f>'[11]Depr Exp'!A6700</f>
        <v>E3970 GEN CommEq, Wild Horse new Total</v>
      </c>
      <c r="B6700" s="144">
        <f>'[11]Depr Exp'!B6700</f>
        <v>0</v>
      </c>
      <c r="C6700" s="502" t="str">
        <f>'[11]Depr Exp'!C6700</f>
        <v>EGEN</v>
      </c>
      <c r="D6700" s="144"/>
      <c r="E6700" s="281" t="str">
        <f>'[11]Depr Exp'!E6700</f>
        <v>Total</v>
      </c>
      <c r="F6700" s="141">
        <f>'[11]Depr Exp'!F6700</f>
        <v>0</v>
      </c>
      <c r="G6700" s="252">
        <f>'[11]Depr Exp'!G6700</f>
        <v>0</v>
      </c>
      <c r="H6700" s="286">
        <f>'[11]Depr Exp'!H6700</f>
        <v>114194.04000000002</v>
      </c>
      <c r="I6700" s="141">
        <f>'[11]Depr Exp'!I6700</f>
        <v>0</v>
      </c>
      <c r="J6700" s="252">
        <f>'[11]Depr Exp'!J6700</f>
        <v>0</v>
      </c>
      <c r="K6700" s="286">
        <f>'[11]Depr Exp'!K6700</f>
        <v>174663.28933399997</v>
      </c>
      <c r="L6700" s="286">
        <f>'[11]Depr Exp'!L6700</f>
        <v>60469.25</v>
      </c>
      <c r="M6700" s="144"/>
      <c r="N6700" s="144"/>
    </row>
    <row r="6701" spans="1:14" ht="13.5" thickTop="1">
      <c r="A6701" s="529" t="str">
        <f>'[11]Depr Exp'!A6701</f>
        <v>E3970 GEN CommEq, Wild Horse old</v>
      </c>
      <c r="B6701" s="529" t="str">
        <f>'[11]Depr Exp'!B6701</f>
        <v>E3970 GEN CommEq, Wild Horse old-1</v>
      </c>
      <c r="C6701" s="529" t="str">
        <f>'[11]Depr Exp'!C6701</f>
        <v>403E</v>
      </c>
      <c r="D6701" s="529"/>
      <c r="E6701" s="530">
        <f>'[11]Depr Exp'!E6701</f>
        <v>43131</v>
      </c>
      <c r="F6701" s="531">
        <f>'[11]Depr Exp'!F6701</f>
        <v>728178.99</v>
      </c>
      <c r="G6701" s="532" t="str">
        <f>'[11]Depr Exp'!G6701</f>
        <v>End of Life</v>
      </c>
      <c r="H6701" s="533">
        <f>'[11]Depr Exp'!H6701</f>
        <v>12138.539999999999</v>
      </c>
      <c r="I6701" s="531">
        <f>'[11]Depr Exp'!I6701</f>
        <v>0</v>
      </c>
      <c r="J6701" s="532" t="str">
        <f>'[11]Depr Exp'!J6701</f>
        <v>End of Life</v>
      </c>
      <c r="K6701" s="534">
        <f>'[11]Depr Exp'!K6701</f>
        <v>0</v>
      </c>
      <c r="L6701" s="533">
        <f>'[11]Depr Exp'!L6701</f>
        <v>-12138.54</v>
      </c>
      <c r="M6701" s="144"/>
      <c r="N6701" s="144"/>
    </row>
    <row r="6702" spans="1:14">
      <c r="A6702" s="529" t="str">
        <f>'[11]Depr Exp'!A6702</f>
        <v>E3970 GEN CommEq, Wild Horse old</v>
      </c>
      <c r="B6702" s="529" t="str">
        <f>'[11]Depr Exp'!B6702</f>
        <v>E3970 GEN CommEq, Wild Horse old-2</v>
      </c>
      <c r="C6702" s="529" t="str">
        <f>'[11]Depr Exp'!C6702</f>
        <v>403E</v>
      </c>
      <c r="D6702" s="529"/>
      <c r="E6702" s="530">
        <f>'[11]Depr Exp'!E6702</f>
        <v>43159</v>
      </c>
      <c r="F6702" s="531">
        <f>'[11]Depr Exp'!F6702</f>
        <v>716042.67</v>
      </c>
      <c r="G6702" s="532" t="str">
        <f>'[11]Depr Exp'!G6702</f>
        <v>End of Life</v>
      </c>
      <c r="H6702" s="533">
        <f>'[11]Depr Exp'!H6702</f>
        <v>12138.539999999999</v>
      </c>
      <c r="I6702" s="531">
        <f>'[11]Depr Exp'!I6702</f>
        <v>0</v>
      </c>
      <c r="J6702" s="532" t="str">
        <f>'[11]Depr Exp'!J6702</f>
        <v>End of Life</v>
      </c>
      <c r="K6702" s="534">
        <f>'[11]Depr Exp'!K6702</f>
        <v>0</v>
      </c>
      <c r="L6702" s="533">
        <f>'[11]Depr Exp'!L6702</f>
        <v>-12138.54</v>
      </c>
      <c r="M6702" s="144"/>
      <c r="N6702" s="144"/>
    </row>
    <row r="6703" spans="1:14">
      <c r="A6703" s="529" t="str">
        <f>'[11]Depr Exp'!A6703</f>
        <v>E3970 GEN CommEq, Wild Horse old</v>
      </c>
      <c r="B6703" s="529" t="str">
        <f>'[11]Depr Exp'!B6703</f>
        <v>E3970 GEN CommEq, Wild Horse old-3</v>
      </c>
      <c r="C6703" s="529" t="str">
        <f>'[11]Depr Exp'!C6703</f>
        <v>403E</v>
      </c>
      <c r="D6703" s="529"/>
      <c r="E6703" s="530">
        <f>'[11]Depr Exp'!E6703</f>
        <v>43190</v>
      </c>
      <c r="F6703" s="531">
        <f>'[11]Depr Exp'!F6703</f>
        <v>703906.35</v>
      </c>
      <c r="G6703" s="532" t="str">
        <f>'[11]Depr Exp'!G6703</f>
        <v>End of Life</v>
      </c>
      <c r="H6703" s="533">
        <f>'[11]Depr Exp'!H6703</f>
        <v>12138.539999999999</v>
      </c>
      <c r="I6703" s="531">
        <f>'[11]Depr Exp'!I6703</f>
        <v>0</v>
      </c>
      <c r="J6703" s="532" t="str">
        <f>'[11]Depr Exp'!J6703</f>
        <v>End of Life</v>
      </c>
      <c r="K6703" s="534">
        <f>'[11]Depr Exp'!K6703</f>
        <v>0</v>
      </c>
      <c r="L6703" s="533">
        <f>'[11]Depr Exp'!L6703</f>
        <v>-12138.54</v>
      </c>
      <c r="M6703" s="144"/>
      <c r="N6703" s="144"/>
    </row>
    <row r="6704" spans="1:14">
      <c r="A6704" s="529" t="str">
        <f>'[11]Depr Exp'!A6704</f>
        <v>E3970 GEN CommEq, Wild Horse old</v>
      </c>
      <c r="B6704" s="529" t="str">
        <f>'[11]Depr Exp'!B6704</f>
        <v>E3970 GEN CommEq, Wild Horse old-4</v>
      </c>
      <c r="C6704" s="529" t="str">
        <f>'[11]Depr Exp'!C6704</f>
        <v>403E</v>
      </c>
      <c r="D6704" s="529"/>
      <c r="E6704" s="530">
        <f>'[11]Depr Exp'!E6704</f>
        <v>43220</v>
      </c>
      <c r="F6704" s="531">
        <f>'[11]Depr Exp'!F6704</f>
        <v>691770.03</v>
      </c>
      <c r="G6704" s="532" t="str">
        <f>'[11]Depr Exp'!G6704</f>
        <v>End of Life</v>
      </c>
      <c r="H6704" s="533">
        <f>'[11]Depr Exp'!H6704</f>
        <v>12138.539999999999</v>
      </c>
      <c r="I6704" s="531">
        <f>'[11]Depr Exp'!I6704</f>
        <v>0</v>
      </c>
      <c r="J6704" s="532" t="str">
        <f>'[11]Depr Exp'!J6704</f>
        <v>End of Life</v>
      </c>
      <c r="K6704" s="534">
        <f>'[11]Depr Exp'!K6704</f>
        <v>0</v>
      </c>
      <c r="L6704" s="533">
        <f>'[11]Depr Exp'!L6704</f>
        <v>-12138.54</v>
      </c>
      <c r="M6704" s="144"/>
      <c r="N6704" s="144"/>
    </row>
    <row r="6705" spans="1:14">
      <c r="A6705" s="529" t="str">
        <f>'[11]Depr Exp'!A6705</f>
        <v>E3970 GEN CommEq, Wild Horse old</v>
      </c>
      <c r="B6705" s="529" t="str">
        <f>'[11]Depr Exp'!B6705</f>
        <v>E3970 GEN CommEq, Wild Horse old-5</v>
      </c>
      <c r="C6705" s="529" t="str">
        <f>'[11]Depr Exp'!C6705</f>
        <v>403E</v>
      </c>
      <c r="D6705" s="529"/>
      <c r="E6705" s="530">
        <f>'[11]Depr Exp'!E6705</f>
        <v>43251</v>
      </c>
      <c r="F6705" s="531">
        <f>'[11]Depr Exp'!F6705</f>
        <v>679633.71</v>
      </c>
      <c r="G6705" s="532" t="str">
        <f>'[11]Depr Exp'!G6705</f>
        <v>End of Life</v>
      </c>
      <c r="H6705" s="533">
        <f>'[11]Depr Exp'!H6705</f>
        <v>12138.539999999999</v>
      </c>
      <c r="I6705" s="531">
        <f>'[11]Depr Exp'!I6705</f>
        <v>0</v>
      </c>
      <c r="J6705" s="532" t="str">
        <f>'[11]Depr Exp'!J6705</f>
        <v>End of Life</v>
      </c>
      <c r="K6705" s="534">
        <f>'[11]Depr Exp'!K6705</f>
        <v>0</v>
      </c>
      <c r="L6705" s="533">
        <f>'[11]Depr Exp'!L6705</f>
        <v>-12138.54</v>
      </c>
      <c r="M6705" s="144"/>
      <c r="N6705" s="144"/>
    </row>
    <row r="6706" spans="1:14">
      <c r="A6706" s="529" t="str">
        <f>'[11]Depr Exp'!A6706</f>
        <v>E3970 GEN CommEq, Wild Horse old</v>
      </c>
      <c r="B6706" s="529" t="str">
        <f>'[11]Depr Exp'!B6706</f>
        <v>E3970 GEN CommEq, Wild Horse old-6</v>
      </c>
      <c r="C6706" s="529" t="str">
        <f>'[11]Depr Exp'!C6706</f>
        <v>403E</v>
      </c>
      <c r="D6706" s="529"/>
      <c r="E6706" s="530">
        <f>'[11]Depr Exp'!E6706</f>
        <v>43281</v>
      </c>
      <c r="F6706" s="531">
        <f>'[11]Depr Exp'!F6706</f>
        <v>667497.39</v>
      </c>
      <c r="G6706" s="532" t="str">
        <f>'[11]Depr Exp'!G6706</f>
        <v>End of Life</v>
      </c>
      <c r="H6706" s="533">
        <f>'[11]Depr Exp'!H6706</f>
        <v>12138.539999999999</v>
      </c>
      <c r="I6706" s="531">
        <f>'[11]Depr Exp'!I6706</f>
        <v>0</v>
      </c>
      <c r="J6706" s="532" t="str">
        <f>'[11]Depr Exp'!J6706</f>
        <v>End of Life</v>
      </c>
      <c r="K6706" s="534">
        <f>'[11]Depr Exp'!K6706</f>
        <v>0</v>
      </c>
      <c r="L6706" s="533">
        <f>'[11]Depr Exp'!L6706</f>
        <v>-12138.54</v>
      </c>
      <c r="M6706" s="144"/>
      <c r="N6706" s="144"/>
    </row>
    <row r="6707" spans="1:14">
      <c r="A6707" s="529" t="str">
        <f>'[11]Depr Exp'!A6707</f>
        <v>E3970 GEN CommEq, Wild Horse old</v>
      </c>
      <c r="B6707" s="529" t="str">
        <f>'[11]Depr Exp'!B6707</f>
        <v>E3970 GEN CommEq, Wild Horse old-7</v>
      </c>
      <c r="C6707" s="529" t="str">
        <f>'[11]Depr Exp'!C6707</f>
        <v>403E</v>
      </c>
      <c r="D6707" s="529"/>
      <c r="E6707" s="530">
        <f>'[11]Depr Exp'!E6707</f>
        <v>43312</v>
      </c>
      <c r="F6707" s="531">
        <f>'[11]Depr Exp'!F6707</f>
        <v>-0.01</v>
      </c>
      <c r="G6707" s="532" t="str">
        <f>'[11]Depr Exp'!G6707</f>
        <v>End of Life</v>
      </c>
      <c r="H6707" s="533">
        <f>'[11]Depr Exp'!H6707</f>
        <v>0</v>
      </c>
      <c r="I6707" s="531">
        <f>'[11]Depr Exp'!I6707</f>
        <v>0</v>
      </c>
      <c r="J6707" s="532" t="str">
        <f>'[11]Depr Exp'!J6707</f>
        <v>End of Life</v>
      </c>
      <c r="K6707" s="534">
        <f>'[11]Depr Exp'!K6707</f>
        <v>0</v>
      </c>
      <c r="L6707" s="533">
        <f>'[11]Depr Exp'!L6707</f>
        <v>0</v>
      </c>
      <c r="M6707" s="144"/>
      <c r="N6707" s="144"/>
    </row>
    <row r="6708" spans="1:14">
      <c r="A6708" s="529" t="str">
        <f>'[11]Depr Exp'!A6708</f>
        <v>E3970 GEN CommEq, Wild Horse old</v>
      </c>
      <c r="B6708" s="529" t="str">
        <f>'[11]Depr Exp'!B6708</f>
        <v>E3970 GEN CommEq, Wild Horse old-8</v>
      </c>
      <c r="C6708" s="529" t="str">
        <f>'[11]Depr Exp'!C6708</f>
        <v>403E</v>
      </c>
      <c r="D6708" s="529"/>
      <c r="E6708" s="530">
        <f>'[11]Depr Exp'!E6708</f>
        <v>43343</v>
      </c>
      <c r="F6708" s="531">
        <f>'[11]Depr Exp'!F6708</f>
        <v>-0.01</v>
      </c>
      <c r="G6708" s="532" t="str">
        <f>'[11]Depr Exp'!G6708</f>
        <v>End of Life</v>
      </c>
      <c r="H6708" s="533">
        <f>'[11]Depr Exp'!H6708</f>
        <v>0</v>
      </c>
      <c r="I6708" s="531">
        <f>'[11]Depr Exp'!I6708</f>
        <v>0</v>
      </c>
      <c r="J6708" s="532" t="str">
        <f>'[11]Depr Exp'!J6708</f>
        <v>End of Life</v>
      </c>
      <c r="K6708" s="534">
        <f>'[11]Depr Exp'!K6708</f>
        <v>0</v>
      </c>
      <c r="L6708" s="533">
        <f>'[11]Depr Exp'!L6708</f>
        <v>0</v>
      </c>
      <c r="M6708" s="144"/>
      <c r="N6708" s="144"/>
    </row>
    <row r="6709" spans="1:14">
      <c r="A6709" s="529" t="str">
        <f>'[11]Depr Exp'!A6709</f>
        <v>E3970 GEN CommEq, Wild Horse old</v>
      </c>
      <c r="B6709" s="529" t="str">
        <f>'[11]Depr Exp'!B6709</f>
        <v>E3970 GEN CommEq, Wild Horse old-9</v>
      </c>
      <c r="C6709" s="529" t="str">
        <f>'[11]Depr Exp'!C6709</f>
        <v>403E</v>
      </c>
      <c r="D6709" s="529"/>
      <c r="E6709" s="530">
        <f>'[11]Depr Exp'!E6709</f>
        <v>43373</v>
      </c>
      <c r="F6709" s="531">
        <f>'[11]Depr Exp'!F6709</f>
        <v>-0.01</v>
      </c>
      <c r="G6709" s="532" t="str">
        <f>'[11]Depr Exp'!G6709</f>
        <v>End of Life</v>
      </c>
      <c r="H6709" s="533">
        <f>'[11]Depr Exp'!H6709</f>
        <v>0</v>
      </c>
      <c r="I6709" s="531">
        <f>'[11]Depr Exp'!I6709</f>
        <v>0</v>
      </c>
      <c r="J6709" s="532" t="str">
        <f>'[11]Depr Exp'!J6709</f>
        <v>End of Life</v>
      </c>
      <c r="K6709" s="534">
        <f>'[11]Depr Exp'!K6709</f>
        <v>0</v>
      </c>
      <c r="L6709" s="533">
        <f>'[11]Depr Exp'!L6709</f>
        <v>0</v>
      </c>
      <c r="M6709" s="144"/>
      <c r="N6709" s="144"/>
    </row>
    <row r="6710" spans="1:14">
      <c r="A6710" s="529" t="str">
        <f>'[11]Depr Exp'!A6710</f>
        <v>E3970 GEN CommEq, Wild Horse old</v>
      </c>
      <c r="B6710" s="529" t="str">
        <f>'[11]Depr Exp'!B6710</f>
        <v>E3970 GEN CommEq, Wild Horse old-10</v>
      </c>
      <c r="C6710" s="529" t="str">
        <f>'[11]Depr Exp'!C6710</f>
        <v>403E</v>
      </c>
      <c r="D6710" s="529"/>
      <c r="E6710" s="530">
        <f>'[11]Depr Exp'!E6710</f>
        <v>43404</v>
      </c>
      <c r="F6710" s="531">
        <f>'[11]Depr Exp'!F6710</f>
        <v>-0.01</v>
      </c>
      <c r="G6710" s="532" t="str">
        <f>'[11]Depr Exp'!G6710</f>
        <v>End of Life</v>
      </c>
      <c r="H6710" s="533">
        <f>'[11]Depr Exp'!H6710</f>
        <v>0</v>
      </c>
      <c r="I6710" s="531">
        <f>'[11]Depr Exp'!I6710</f>
        <v>0</v>
      </c>
      <c r="J6710" s="532" t="str">
        <f>'[11]Depr Exp'!J6710</f>
        <v>End of Life</v>
      </c>
      <c r="K6710" s="534">
        <f>'[11]Depr Exp'!K6710</f>
        <v>0</v>
      </c>
      <c r="L6710" s="533">
        <f>'[11]Depr Exp'!L6710</f>
        <v>0</v>
      </c>
      <c r="M6710" s="144"/>
      <c r="N6710" s="144"/>
    </row>
    <row r="6711" spans="1:14">
      <c r="A6711" s="529" t="str">
        <f>'[11]Depr Exp'!A6711</f>
        <v>E3970 GEN CommEq, Wild Horse old</v>
      </c>
      <c r="B6711" s="529" t="str">
        <f>'[11]Depr Exp'!B6711</f>
        <v>E3970 GEN CommEq, Wild Horse old-11</v>
      </c>
      <c r="C6711" s="529" t="str">
        <f>'[11]Depr Exp'!C6711</f>
        <v>403E</v>
      </c>
      <c r="D6711" s="529"/>
      <c r="E6711" s="530">
        <f>'[11]Depr Exp'!E6711</f>
        <v>43434</v>
      </c>
      <c r="F6711" s="531">
        <f>'[11]Depr Exp'!F6711</f>
        <v>-0.01</v>
      </c>
      <c r="G6711" s="532" t="str">
        <f>'[11]Depr Exp'!G6711</f>
        <v>End of Life</v>
      </c>
      <c r="H6711" s="533">
        <f>'[11]Depr Exp'!H6711</f>
        <v>0</v>
      </c>
      <c r="I6711" s="531">
        <f>'[11]Depr Exp'!I6711</f>
        <v>0</v>
      </c>
      <c r="J6711" s="532" t="str">
        <f>'[11]Depr Exp'!J6711</f>
        <v>End of Life</v>
      </c>
      <c r="K6711" s="534">
        <f>'[11]Depr Exp'!K6711</f>
        <v>0</v>
      </c>
      <c r="L6711" s="533">
        <f>'[11]Depr Exp'!L6711</f>
        <v>0</v>
      </c>
      <c r="M6711" s="144"/>
      <c r="N6711" s="144"/>
    </row>
    <row r="6712" spans="1:14">
      <c r="A6712" s="529" t="str">
        <f>'[11]Depr Exp'!A6712</f>
        <v>E3970 GEN CommEq, Wild Horse old</v>
      </c>
      <c r="B6712" s="529" t="str">
        <f>'[11]Depr Exp'!B6712</f>
        <v>E3970 GEN CommEq, Wild Horse old-12</v>
      </c>
      <c r="C6712" s="529" t="str">
        <f>'[11]Depr Exp'!C6712</f>
        <v>403E</v>
      </c>
      <c r="D6712" s="529"/>
      <c r="E6712" s="530">
        <f>'[11]Depr Exp'!E6712</f>
        <v>43465</v>
      </c>
      <c r="F6712" s="531">
        <f>'[11]Depr Exp'!F6712</f>
        <v>-0.01</v>
      </c>
      <c r="G6712" s="532" t="str">
        <f>'[11]Depr Exp'!G6712</f>
        <v>End of Life</v>
      </c>
      <c r="H6712" s="533">
        <f>'[11]Depr Exp'!H6712</f>
        <v>0</v>
      </c>
      <c r="I6712" s="531">
        <f>'[11]Depr Exp'!I6712</f>
        <v>0</v>
      </c>
      <c r="J6712" s="532" t="str">
        <f>'[11]Depr Exp'!J6712</f>
        <v>End of Life</v>
      </c>
      <c r="K6712" s="534">
        <f>'[11]Depr Exp'!K6712</f>
        <v>0</v>
      </c>
      <c r="L6712" s="533">
        <f>'[11]Depr Exp'!L6712</f>
        <v>0</v>
      </c>
      <c r="M6712" s="144"/>
      <c r="N6712" s="144"/>
    </row>
    <row r="6713" spans="1:14" ht="15.75" thickBot="1">
      <c r="A6713" s="280" t="str">
        <f>'[11]Depr Exp'!A6713</f>
        <v>E3970 GEN CommEq, Wild Horse old Total</v>
      </c>
      <c r="B6713" s="143">
        <f>'[11]Depr Exp'!B6713</f>
        <v>0</v>
      </c>
      <c r="C6713" s="142" t="str">
        <f>'[11]Depr Exp'!C6713</f>
        <v>EGEN</v>
      </c>
      <c r="D6713" s="143"/>
      <c r="E6713" s="281" t="str">
        <f>'[11]Depr Exp'!E6713</f>
        <v>Total</v>
      </c>
      <c r="F6713" s="124">
        <f>'[11]Depr Exp'!F6713</f>
        <v>0</v>
      </c>
      <c r="G6713" s="143">
        <f>'[11]Depr Exp'!G6713</f>
        <v>0</v>
      </c>
      <c r="H6713" s="286">
        <f>'[11]Depr Exp'!H6713</f>
        <v>72831.239999999991</v>
      </c>
      <c r="I6713" s="124">
        <f>'[11]Depr Exp'!I6713</f>
        <v>0</v>
      </c>
      <c r="J6713" s="143">
        <f>'[11]Depr Exp'!J6713</f>
        <v>0</v>
      </c>
      <c r="K6713" s="286">
        <f>'[11]Depr Exp'!K6713</f>
        <v>0</v>
      </c>
      <c r="L6713" s="286">
        <f>'[11]Depr Exp'!L6713</f>
        <v>-72831.240000000005</v>
      </c>
      <c r="M6713" s="144"/>
      <c r="N6713" s="144"/>
    </row>
    <row r="6714" spans="1:14" ht="13.5" thickTop="1">
      <c r="A6714" s="144" t="str">
        <f>'[11]Depr Exp'!A6714</f>
        <v>E3980 GEN Misc Equip, Encogen</v>
      </c>
      <c r="B6714" s="144" t="str">
        <f>'[11]Depr Exp'!B6714</f>
        <v>E3980 GEN Misc Equip, Encogen-1</v>
      </c>
      <c r="C6714" s="144" t="str">
        <f>'[11]Depr Exp'!C6714</f>
        <v>403E</v>
      </c>
      <c r="D6714" s="144"/>
      <c r="E6714" s="282">
        <f>'[11]Depr Exp'!E6714</f>
        <v>43131</v>
      </c>
      <c r="F6714" s="523">
        <f>'[11]Depr Exp'!F6714</f>
        <v>0</v>
      </c>
      <c r="G6714" s="305">
        <f>'[11]Depr Exp'!G6714</f>
        <v>6.6699999999999995E-2</v>
      </c>
      <c r="H6714" s="524">
        <f>'[11]Depr Exp'!H6714</f>
        <v>0</v>
      </c>
      <c r="I6714" s="523">
        <f>'[11]Depr Exp'!I6714</f>
        <v>617.83000000000004</v>
      </c>
      <c r="J6714" s="305">
        <f>'[11]Depr Exp'!J6714</f>
        <v>6.6699999999999995E-2</v>
      </c>
      <c r="K6714" s="373">
        <f>'[11]Depr Exp'!K6714</f>
        <v>3.4341050833333333</v>
      </c>
      <c r="L6714" s="524">
        <f>'[11]Depr Exp'!L6714</f>
        <v>3.43</v>
      </c>
      <c r="M6714" s="144"/>
      <c r="N6714" s="144"/>
    </row>
    <row r="6715" spans="1:14">
      <c r="A6715" s="144" t="str">
        <f>'[11]Depr Exp'!A6715</f>
        <v>E3980 GEN Misc Equip, Encogen</v>
      </c>
      <c r="B6715" s="144" t="str">
        <f>'[11]Depr Exp'!B6715</f>
        <v>E3980 GEN Misc Equip, Encogen-2</v>
      </c>
      <c r="C6715" s="144" t="str">
        <f>'[11]Depr Exp'!C6715</f>
        <v>403E</v>
      </c>
      <c r="D6715" s="144"/>
      <c r="E6715" s="282">
        <f>'[11]Depr Exp'!E6715</f>
        <v>43159</v>
      </c>
      <c r="F6715" s="523">
        <f>'[11]Depr Exp'!F6715</f>
        <v>0</v>
      </c>
      <c r="G6715" s="305">
        <f>'[11]Depr Exp'!G6715</f>
        <v>6.6699999999999995E-2</v>
      </c>
      <c r="H6715" s="524">
        <f>'[11]Depr Exp'!H6715</f>
        <v>0</v>
      </c>
      <c r="I6715" s="523">
        <f>'[11]Depr Exp'!I6715</f>
        <v>617.83000000000004</v>
      </c>
      <c r="J6715" s="305">
        <f>'[11]Depr Exp'!J6715</f>
        <v>6.6699999999999995E-2</v>
      </c>
      <c r="K6715" s="373">
        <f>'[11]Depr Exp'!K6715</f>
        <v>3.4341050833333333</v>
      </c>
      <c r="L6715" s="524">
        <f>'[11]Depr Exp'!L6715</f>
        <v>3.43</v>
      </c>
      <c r="M6715" s="144"/>
      <c r="N6715" s="144"/>
    </row>
    <row r="6716" spans="1:14">
      <c r="A6716" s="144" t="str">
        <f>'[11]Depr Exp'!A6716</f>
        <v>E3980 GEN Misc Equip, Encogen</v>
      </c>
      <c r="B6716" s="144" t="str">
        <f>'[11]Depr Exp'!B6716</f>
        <v>E3980 GEN Misc Equip, Encogen-3</v>
      </c>
      <c r="C6716" s="144" t="str">
        <f>'[11]Depr Exp'!C6716</f>
        <v>403E</v>
      </c>
      <c r="D6716" s="144"/>
      <c r="E6716" s="282">
        <f>'[11]Depr Exp'!E6716</f>
        <v>43190</v>
      </c>
      <c r="F6716" s="523">
        <f>'[11]Depr Exp'!F6716</f>
        <v>0</v>
      </c>
      <c r="G6716" s="305">
        <f>'[11]Depr Exp'!G6716</f>
        <v>6.6699999999999995E-2</v>
      </c>
      <c r="H6716" s="524">
        <f>'[11]Depr Exp'!H6716</f>
        <v>0</v>
      </c>
      <c r="I6716" s="523">
        <f>'[11]Depr Exp'!I6716</f>
        <v>617.83000000000004</v>
      </c>
      <c r="J6716" s="305">
        <f>'[11]Depr Exp'!J6716</f>
        <v>6.6699999999999995E-2</v>
      </c>
      <c r="K6716" s="373">
        <f>'[11]Depr Exp'!K6716</f>
        <v>3.4341050833333333</v>
      </c>
      <c r="L6716" s="524">
        <f>'[11]Depr Exp'!L6716</f>
        <v>3.43</v>
      </c>
      <c r="M6716" s="144"/>
      <c r="N6716" s="144"/>
    </row>
    <row r="6717" spans="1:14">
      <c r="A6717" s="144" t="str">
        <f>'[11]Depr Exp'!A6717</f>
        <v>E3980 GEN Misc Equip, Encogen</v>
      </c>
      <c r="B6717" s="144" t="str">
        <f>'[11]Depr Exp'!B6717</f>
        <v>E3980 GEN Misc Equip, Encogen-4</v>
      </c>
      <c r="C6717" s="144" t="str">
        <f>'[11]Depr Exp'!C6717</f>
        <v>403E</v>
      </c>
      <c r="D6717" s="144"/>
      <c r="E6717" s="282">
        <f>'[11]Depr Exp'!E6717</f>
        <v>43220</v>
      </c>
      <c r="F6717" s="523">
        <f>'[11]Depr Exp'!F6717</f>
        <v>0</v>
      </c>
      <c r="G6717" s="305">
        <f>'[11]Depr Exp'!G6717</f>
        <v>6.6699999999999995E-2</v>
      </c>
      <c r="H6717" s="524">
        <f>'[11]Depr Exp'!H6717</f>
        <v>0</v>
      </c>
      <c r="I6717" s="523">
        <f>'[11]Depr Exp'!I6717</f>
        <v>617.83000000000004</v>
      </c>
      <c r="J6717" s="305">
        <f>'[11]Depr Exp'!J6717</f>
        <v>6.6699999999999995E-2</v>
      </c>
      <c r="K6717" s="373">
        <f>'[11]Depr Exp'!K6717</f>
        <v>3.4341050833333333</v>
      </c>
      <c r="L6717" s="524">
        <f>'[11]Depr Exp'!L6717</f>
        <v>3.43</v>
      </c>
      <c r="M6717" s="144"/>
      <c r="N6717" s="144"/>
    </row>
    <row r="6718" spans="1:14">
      <c r="A6718" s="144" t="str">
        <f>'[11]Depr Exp'!A6718</f>
        <v>E3980 GEN Misc Equip, Encogen</v>
      </c>
      <c r="B6718" s="144" t="str">
        <f>'[11]Depr Exp'!B6718</f>
        <v>E3980 GEN Misc Equip, Encogen-5</v>
      </c>
      <c r="C6718" s="144" t="str">
        <f>'[11]Depr Exp'!C6718</f>
        <v>403E</v>
      </c>
      <c r="D6718" s="144"/>
      <c r="E6718" s="282">
        <f>'[11]Depr Exp'!E6718</f>
        <v>43251</v>
      </c>
      <c r="F6718" s="523">
        <f>'[11]Depr Exp'!F6718</f>
        <v>0</v>
      </c>
      <c r="G6718" s="305">
        <f>'[11]Depr Exp'!G6718</f>
        <v>6.6699999999999995E-2</v>
      </c>
      <c r="H6718" s="524">
        <f>'[11]Depr Exp'!H6718</f>
        <v>0</v>
      </c>
      <c r="I6718" s="523">
        <f>'[11]Depr Exp'!I6718</f>
        <v>617.83000000000004</v>
      </c>
      <c r="J6718" s="305">
        <f>'[11]Depr Exp'!J6718</f>
        <v>6.6699999999999995E-2</v>
      </c>
      <c r="K6718" s="373">
        <f>'[11]Depr Exp'!K6718</f>
        <v>3.4341050833333333</v>
      </c>
      <c r="L6718" s="524">
        <f>'[11]Depr Exp'!L6718</f>
        <v>3.43</v>
      </c>
      <c r="M6718" s="144"/>
      <c r="N6718" s="144"/>
    </row>
    <row r="6719" spans="1:14">
      <c r="A6719" s="144" t="str">
        <f>'[11]Depr Exp'!A6719</f>
        <v>E3980 GEN Misc Equip, Encogen</v>
      </c>
      <c r="B6719" s="144" t="str">
        <f>'[11]Depr Exp'!B6719</f>
        <v>E3980 GEN Misc Equip, Encogen-6</v>
      </c>
      <c r="C6719" s="144" t="str">
        <f>'[11]Depr Exp'!C6719</f>
        <v>403E</v>
      </c>
      <c r="D6719" s="144"/>
      <c r="E6719" s="282">
        <f>'[11]Depr Exp'!E6719</f>
        <v>43281</v>
      </c>
      <c r="F6719" s="523">
        <f>'[11]Depr Exp'!F6719</f>
        <v>0</v>
      </c>
      <c r="G6719" s="305">
        <f>'[11]Depr Exp'!G6719</f>
        <v>6.6699999999999995E-2</v>
      </c>
      <c r="H6719" s="524">
        <f>'[11]Depr Exp'!H6719</f>
        <v>0</v>
      </c>
      <c r="I6719" s="523">
        <f>'[11]Depr Exp'!I6719</f>
        <v>617.83000000000004</v>
      </c>
      <c r="J6719" s="305">
        <f>'[11]Depr Exp'!J6719</f>
        <v>6.6699999999999995E-2</v>
      </c>
      <c r="K6719" s="373">
        <f>'[11]Depr Exp'!K6719</f>
        <v>3.4341050833333333</v>
      </c>
      <c r="L6719" s="524">
        <f>'[11]Depr Exp'!L6719</f>
        <v>3.43</v>
      </c>
      <c r="M6719" s="144"/>
      <c r="N6719" s="144"/>
    </row>
    <row r="6720" spans="1:14">
      <c r="A6720" s="144" t="str">
        <f>'[11]Depr Exp'!A6720</f>
        <v>E3980 GEN Misc Equip, Encogen</v>
      </c>
      <c r="B6720" s="144" t="str">
        <f>'[11]Depr Exp'!B6720</f>
        <v>E3980 GEN Misc Equip, Encogen-7</v>
      </c>
      <c r="C6720" s="144" t="str">
        <f>'[11]Depr Exp'!C6720</f>
        <v>403E</v>
      </c>
      <c r="D6720" s="144"/>
      <c r="E6720" s="282">
        <f>'[11]Depr Exp'!E6720</f>
        <v>43312</v>
      </c>
      <c r="F6720" s="523">
        <f>'[11]Depr Exp'!F6720</f>
        <v>617.83000000000004</v>
      </c>
      <c r="G6720" s="305">
        <f>'[11]Depr Exp'!G6720</f>
        <v>6.6699999999999995E-2</v>
      </c>
      <c r="H6720" s="524">
        <f>'[11]Depr Exp'!H6720</f>
        <v>3.43</v>
      </c>
      <c r="I6720" s="523">
        <f>'[11]Depr Exp'!I6720</f>
        <v>617.83000000000004</v>
      </c>
      <c r="J6720" s="305">
        <f>'[11]Depr Exp'!J6720</f>
        <v>6.6699999999999995E-2</v>
      </c>
      <c r="K6720" s="373">
        <f>'[11]Depr Exp'!K6720</f>
        <v>3.4341050833333333</v>
      </c>
      <c r="L6720" s="524">
        <f>'[11]Depr Exp'!L6720</f>
        <v>0</v>
      </c>
      <c r="M6720" s="144"/>
      <c r="N6720" s="144"/>
    </row>
    <row r="6721" spans="1:14">
      <c r="A6721" s="144" t="str">
        <f>'[11]Depr Exp'!A6721</f>
        <v>E3980 GEN Misc Equip, Encogen</v>
      </c>
      <c r="B6721" s="144" t="str">
        <f>'[11]Depr Exp'!B6721</f>
        <v>E3980 GEN Misc Equip, Encogen-8</v>
      </c>
      <c r="C6721" s="144" t="str">
        <f>'[11]Depr Exp'!C6721</f>
        <v>403E</v>
      </c>
      <c r="D6721" s="144"/>
      <c r="E6721" s="282">
        <f>'[11]Depr Exp'!E6721</f>
        <v>43343</v>
      </c>
      <c r="F6721" s="523">
        <f>'[11]Depr Exp'!F6721</f>
        <v>617.83000000000004</v>
      </c>
      <c r="G6721" s="305">
        <f>'[11]Depr Exp'!G6721</f>
        <v>6.6699999999999995E-2</v>
      </c>
      <c r="H6721" s="524">
        <f>'[11]Depr Exp'!H6721</f>
        <v>3.43</v>
      </c>
      <c r="I6721" s="523">
        <f>'[11]Depr Exp'!I6721</f>
        <v>617.83000000000004</v>
      </c>
      <c r="J6721" s="305">
        <f>'[11]Depr Exp'!J6721</f>
        <v>6.6699999999999995E-2</v>
      </c>
      <c r="K6721" s="373">
        <f>'[11]Depr Exp'!K6721</f>
        <v>3.4341050833333333</v>
      </c>
      <c r="L6721" s="524">
        <f>'[11]Depr Exp'!L6721</f>
        <v>0</v>
      </c>
      <c r="M6721" s="144"/>
      <c r="N6721" s="144"/>
    </row>
    <row r="6722" spans="1:14">
      <c r="A6722" s="144" t="str">
        <f>'[11]Depr Exp'!A6722</f>
        <v>E3980 GEN Misc Equip, Encogen</v>
      </c>
      <c r="B6722" s="144" t="str">
        <f>'[11]Depr Exp'!B6722</f>
        <v>E3980 GEN Misc Equip, Encogen-9</v>
      </c>
      <c r="C6722" s="144" t="str">
        <f>'[11]Depr Exp'!C6722</f>
        <v>403E</v>
      </c>
      <c r="D6722" s="144"/>
      <c r="E6722" s="282">
        <f>'[11]Depr Exp'!E6722</f>
        <v>43373</v>
      </c>
      <c r="F6722" s="523">
        <f>'[11]Depr Exp'!F6722</f>
        <v>617.83000000000004</v>
      </c>
      <c r="G6722" s="305">
        <f>'[11]Depr Exp'!G6722</f>
        <v>6.6699999999999995E-2</v>
      </c>
      <c r="H6722" s="524">
        <f>'[11]Depr Exp'!H6722</f>
        <v>3.43</v>
      </c>
      <c r="I6722" s="523">
        <f>'[11]Depr Exp'!I6722</f>
        <v>617.83000000000004</v>
      </c>
      <c r="J6722" s="305">
        <f>'[11]Depr Exp'!J6722</f>
        <v>6.6699999999999995E-2</v>
      </c>
      <c r="K6722" s="373">
        <f>'[11]Depr Exp'!K6722</f>
        <v>3.4341050833333333</v>
      </c>
      <c r="L6722" s="524">
        <f>'[11]Depr Exp'!L6722</f>
        <v>0</v>
      </c>
      <c r="M6722" s="144"/>
      <c r="N6722" s="144"/>
    </row>
    <row r="6723" spans="1:14">
      <c r="A6723" s="144" t="str">
        <f>'[11]Depr Exp'!A6723</f>
        <v>E3980 GEN Misc Equip, Encogen</v>
      </c>
      <c r="B6723" s="144" t="str">
        <f>'[11]Depr Exp'!B6723</f>
        <v>E3980 GEN Misc Equip, Encogen-10</v>
      </c>
      <c r="C6723" s="144" t="str">
        <f>'[11]Depr Exp'!C6723</f>
        <v>403E</v>
      </c>
      <c r="D6723" s="144"/>
      <c r="E6723" s="282">
        <f>'[11]Depr Exp'!E6723</f>
        <v>43404</v>
      </c>
      <c r="F6723" s="523">
        <f>'[11]Depr Exp'!F6723</f>
        <v>617.83000000000004</v>
      </c>
      <c r="G6723" s="305">
        <f>'[11]Depr Exp'!G6723</f>
        <v>6.6699999999999995E-2</v>
      </c>
      <c r="H6723" s="524">
        <f>'[11]Depr Exp'!H6723</f>
        <v>3.43</v>
      </c>
      <c r="I6723" s="523">
        <f>'[11]Depr Exp'!I6723</f>
        <v>617.83000000000004</v>
      </c>
      <c r="J6723" s="305">
        <f>'[11]Depr Exp'!J6723</f>
        <v>6.6699999999999995E-2</v>
      </c>
      <c r="K6723" s="373">
        <f>'[11]Depr Exp'!K6723</f>
        <v>3.4341050833333333</v>
      </c>
      <c r="L6723" s="524">
        <f>'[11]Depr Exp'!L6723</f>
        <v>0</v>
      </c>
      <c r="M6723" s="144"/>
      <c r="N6723" s="144"/>
    </row>
    <row r="6724" spans="1:14">
      <c r="A6724" s="144" t="str">
        <f>'[11]Depr Exp'!A6724</f>
        <v>E3980 GEN Misc Equip, Encogen</v>
      </c>
      <c r="B6724" s="144" t="str">
        <f>'[11]Depr Exp'!B6724</f>
        <v>E3980 GEN Misc Equip, Encogen-11</v>
      </c>
      <c r="C6724" s="144" t="str">
        <f>'[11]Depr Exp'!C6724</f>
        <v>403E</v>
      </c>
      <c r="D6724" s="144"/>
      <c r="E6724" s="282">
        <f>'[11]Depr Exp'!E6724</f>
        <v>43434</v>
      </c>
      <c r="F6724" s="523">
        <f>'[11]Depr Exp'!F6724</f>
        <v>617.83000000000004</v>
      </c>
      <c r="G6724" s="305">
        <f>'[11]Depr Exp'!G6724</f>
        <v>6.6699999999999995E-2</v>
      </c>
      <c r="H6724" s="524">
        <f>'[11]Depr Exp'!H6724</f>
        <v>3.43</v>
      </c>
      <c r="I6724" s="523">
        <f>'[11]Depr Exp'!I6724</f>
        <v>617.83000000000004</v>
      </c>
      <c r="J6724" s="305">
        <f>'[11]Depr Exp'!J6724</f>
        <v>6.6699999999999995E-2</v>
      </c>
      <c r="K6724" s="373">
        <f>'[11]Depr Exp'!K6724</f>
        <v>3.4341050833333333</v>
      </c>
      <c r="L6724" s="524">
        <f>'[11]Depr Exp'!L6724</f>
        <v>0</v>
      </c>
      <c r="M6724" s="144"/>
      <c r="N6724" s="144"/>
    </row>
    <row r="6725" spans="1:14">
      <c r="A6725" s="144" t="str">
        <f>'[11]Depr Exp'!A6725</f>
        <v>E3980 GEN Misc Equip, Encogen</v>
      </c>
      <c r="B6725" s="144" t="str">
        <f>'[11]Depr Exp'!B6725</f>
        <v>E3980 GEN Misc Equip, Encogen-12</v>
      </c>
      <c r="C6725" s="144" t="str">
        <f>'[11]Depr Exp'!C6725</f>
        <v>403E</v>
      </c>
      <c r="D6725" s="144"/>
      <c r="E6725" s="282">
        <f>'[11]Depr Exp'!E6725</f>
        <v>43465</v>
      </c>
      <c r="F6725" s="523">
        <f>'[11]Depr Exp'!F6725</f>
        <v>617.83000000000004</v>
      </c>
      <c r="G6725" s="305">
        <f>'[11]Depr Exp'!G6725</f>
        <v>6.6699999999999995E-2</v>
      </c>
      <c r="H6725" s="524">
        <f>'[11]Depr Exp'!H6725</f>
        <v>3.43</v>
      </c>
      <c r="I6725" s="523">
        <f>'[11]Depr Exp'!I6725</f>
        <v>617.83000000000004</v>
      </c>
      <c r="J6725" s="305">
        <f>'[11]Depr Exp'!J6725</f>
        <v>6.6699999999999995E-2</v>
      </c>
      <c r="K6725" s="373">
        <f>'[11]Depr Exp'!K6725</f>
        <v>3.4341050833333333</v>
      </c>
      <c r="L6725" s="524">
        <f>'[11]Depr Exp'!L6725</f>
        <v>0</v>
      </c>
      <c r="M6725" s="144"/>
      <c r="N6725" s="144"/>
    </row>
    <row r="6726" spans="1:14" ht="15.75" thickBot="1">
      <c r="A6726" s="159" t="str">
        <f>'[11]Depr Exp'!A6726</f>
        <v>E3980 GEN Misc Equip, Encogen Total</v>
      </c>
      <c r="B6726" s="144">
        <f>'[11]Depr Exp'!B6726</f>
        <v>0</v>
      </c>
      <c r="C6726" s="502" t="str">
        <f>'[11]Depr Exp'!C6726</f>
        <v>EGEN</v>
      </c>
      <c r="D6726" s="144"/>
      <c r="E6726" s="281" t="str">
        <f>'[11]Depr Exp'!E6726</f>
        <v>Total</v>
      </c>
      <c r="F6726" s="141">
        <f>'[11]Depr Exp'!F6726</f>
        <v>0</v>
      </c>
      <c r="G6726" s="252">
        <f>'[11]Depr Exp'!G6726</f>
        <v>0</v>
      </c>
      <c r="H6726" s="286">
        <f>'[11]Depr Exp'!H6726</f>
        <v>20.580000000000002</v>
      </c>
      <c r="I6726" s="141">
        <f>'[11]Depr Exp'!I6726</f>
        <v>0</v>
      </c>
      <c r="J6726" s="252">
        <f>'[11]Depr Exp'!J6726</f>
        <v>0</v>
      </c>
      <c r="K6726" s="286">
        <f>'[11]Depr Exp'!K6726</f>
        <v>41.209260999999998</v>
      </c>
      <c r="L6726" s="286">
        <f>'[11]Depr Exp'!L6726</f>
        <v>20.63</v>
      </c>
      <c r="M6726" s="144"/>
      <c r="N6726" s="144"/>
    </row>
    <row r="6727" spans="1:14" ht="13.5" thickTop="1">
      <c r="A6727" s="144" t="str">
        <f>'[11]Depr Exp'!A6727</f>
        <v>E3980 GEN Misc Equip, Frederick</v>
      </c>
      <c r="B6727" s="144" t="str">
        <f>'[11]Depr Exp'!B6727</f>
        <v>E3980 GEN Misc Equip, Frederick-1</v>
      </c>
      <c r="C6727" s="144" t="str">
        <f>'[11]Depr Exp'!C6727</f>
        <v>403E</v>
      </c>
      <c r="D6727" s="144"/>
      <c r="E6727" s="282">
        <f>'[11]Depr Exp'!E6727</f>
        <v>43131</v>
      </c>
      <c r="F6727" s="523">
        <f>'[11]Depr Exp'!F6727</f>
        <v>1389.79</v>
      </c>
      <c r="G6727" s="305">
        <f>'[11]Depr Exp'!G6727</f>
        <v>6.6699999999999995E-2</v>
      </c>
      <c r="H6727" s="524">
        <f>'[11]Depr Exp'!H6727</f>
        <v>7.72</v>
      </c>
      <c r="I6727" s="523">
        <f>'[11]Depr Exp'!I6727</f>
        <v>1389.79</v>
      </c>
      <c r="J6727" s="305">
        <f>'[11]Depr Exp'!J6727</f>
        <v>6.6699999999999995E-2</v>
      </c>
      <c r="K6727" s="373">
        <f>'[11]Depr Exp'!K6727</f>
        <v>7.7249160833333326</v>
      </c>
      <c r="L6727" s="524">
        <f>'[11]Depr Exp'!L6727</f>
        <v>0</v>
      </c>
      <c r="M6727" s="144"/>
      <c r="N6727" s="144"/>
    </row>
    <row r="6728" spans="1:14">
      <c r="A6728" s="144" t="str">
        <f>'[11]Depr Exp'!A6728</f>
        <v>E3980 GEN Misc Equip, Frederick</v>
      </c>
      <c r="B6728" s="144" t="str">
        <f>'[11]Depr Exp'!B6728</f>
        <v>E3980 GEN Misc Equip, Frederick-2</v>
      </c>
      <c r="C6728" s="144" t="str">
        <f>'[11]Depr Exp'!C6728</f>
        <v>403E</v>
      </c>
      <c r="D6728" s="144"/>
      <c r="E6728" s="282">
        <f>'[11]Depr Exp'!E6728</f>
        <v>43159</v>
      </c>
      <c r="F6728" s="523">
        <f>'[11]Depr Exp'!F6728</f>
        <v>1389.79</v>
      </c>
      <c r="G6728" s="305">
        <f>'[11]Depr Exp'!G6728</f>
        <v>6.6699999999999995E-2</v>
      </c>
      <c r="H6728" s="524">
        <f>'[11]Depr Exp'!H6728</f>
        <v>7.72</v>
      </c>
      <c r="I6728" s="523">
        <f>'[11]Depr Exp'!I6728</f>
        <v>1389.79</v>
      </c>
      <c r="J6728" s="305">
        <f>'[11]Depr Exp'!J6728</f>
        <v>6.6699999999999995E-2</v>
      </c>
      <c r="K6728" s="373">
        <f>'[11]Depr Exp'!K6728</f>
        <v>7.7249160833333326</v>
      </c>
      <c r="L6728" s="524">
        <f>'[11]Depr Exp'!L6728</f>
        <v>0</v>
      </c>
      <c r="M6728" s="144"/>
      <c r="N6728" s="144"/>
    </row>
    <row r="6729" spans="1:14">
      <c r="A6729" s="144" t="str">
        <f>'[11]Depr Exp'!A6729</f>
        <v>E3980 GEN Misc Equip, Frederick</v>
      </c>
      <c r="B6729" s="144" t="str">
        <f>'[11]Depr Exp'!B6729</f>
        <v>E3980 GEN Misc Equip, Frederick-3</v>
      </c>
      <c r="C6729" s="144" t="str">
        <f>'[11]Depr Exp'!C6729</f>
        <v>403E</v>
      </c>
      <c r="D6729" s="144"/>
      <c r="E6729" s="282">
        <f>'[11]Depr Exp'!E6729</f>
        <v>43190</v>
      </c>
      <c r="F6729" s="523">
        <f>'[11]Depr Exp'!F6729</f>
        <v>1389.79</v>
      </c>
      <c r="G6729" s="305">
        <f>'[11]Depr Exp'!G6729</f>
        <v>6.6699999999999995E-2</v>
      </c>
      <c r="H6729" s="524">
        <f>'[11]Depr Exp'!H6729</f>
        <v>7.72</v>
      </c>
      <c r="I6729" s="523">
        <f>'[11]Depr Exp'!I6729</f>
        <v>1389.79</v>
      </c>
      <c r="J6729" s="305">
        <f>'[11]Depr Exp'!J6729</f>
        <v>6.6699999999999995E-2</v>
      </c>
      <c r="K6729" s="373">
        <f>'[11]Depr Exp'!K6729</f>
        <v>7.7249160833333326</v>
      </c>
      <c r="L6729" s="524">
        <f>'[11]Depr Exp'!L6729</f>
        <v>0</v>
      </c>
      <c r="M6729" s="144"/>
      <c r="N6729" s="144"/>
    </row>
    <row r="6730" spans="1:14">
      <c r="A6730" s="144" t="str">
        <f>'[11]Depr Exp'!A6730</f>
        <v>E3980 GEN Misc Equip, Frederick</v>
      </c>
      <c r="B6730" s="144" t="str">
        <f>'[11]Depr Exp'!B6730</f>
        <v>E3980 GEN Misc Equip, Frederick-4</v>
      </c>
      <c r="C6730" s="144" t="str">
        <f>'[11]Depr Exp'!C6730</f>
        <v>403E</v>
      </c>
      <c r="D6730" s="144"/>
      <c r="E6730" s="282">
        <f>'[11]Depr Exp'!E6730</f>
        <v>43220</v>
      </c>
      <c r="F6730" s="523">
        <f>'[11]Depr Exp'!F6730</f>
        <v>1389.79</v>
      </c>
      <c r="G6730" s="305">
        <f>'[11]Depr Exp'!G6730</f>
        <v>6.6699999999999995E-2</v>
      </c>
      <c r="H6730" s="524">
        <f>'[11]Depr Exp'!H6730</f>
        <v>7.72</v>
      </c>
      <c r="I6730" s="523">
        <f>'[11]Depr Exp'!I6730</f>
        <v>1389.79</v>
      </c>
      <c r="J6730" s="305">
        <f>'[11]Depr Exp'!J6730</f>
        <v>6.6699999999999995E-2</v>
      </c>
      <c r="K6730" s="373">
        <f>'[11]Depr Exp'!K6730</f>
        <v>7.7249160833333326</v>
      </c>
      <c r="L6730" s="524">
        <f>'[11]Depr Exp'!L6730</f>
        <v>0</v>
      </c>
      <c r="M6730" s="144"/>
      <c r="N6730" s="144"/>
    </row>
    <row r="6731" spans="1:14">
      <c r="A6731" s="144" t="str">
        <f>'[11]Depr Exp'!A6731</f>
        <v>E3980 GEN Misc Equip, Frederick</v>
      </c>
      <c r="B6731" s="144" t="str">
        <f>'[11]Depr Exp'!B6731</f>
        <v>E3980 GEN Misc Equip, Frederick-5</v>
      </c>
      <c r="C6731" s="144" t="str">
        <f>'[11]Depr Exp'!C6731</f>
        <v>403E</v>
      </c>
      <c r="D6731" s="144"/>
      <c r="E6731" s="282">
        <f>'[11]Depr Exp'!E6731</f>
        <v>43251</v>
      </c>
      <c r="F6731" s="523">
        <f>'[11]Depr Exp'!F6731</f>
        <v>1389.79</v>
      </c>
      <c r="G6731" s="305">
        <f>'[11]Depr Exp'!G6731</f>
        <v>6.6699999999999995E-2</v>
      </c>
      <c r="H6731" s="524">
        <f>'[11]Depr Exp'!H6731</f>
        <v>7.72</v>
      </c>
      <c r="I6731" s="523">
        <f>'[11]Depr Exp'!I6731</f>
        <v>1389.79</v>
      </c>
      <c r="J6731" s="305">
        <f>'[11]Depr Exp'!J6731</f>
        <v>6.6699999999999995E-2</v>
      </c>
      <c r="K6731" s="373">
        <f>'[11]Depr Exp'!K6731</f>
        <v>7.7249160833333326</v>
      </c>
      <c r="L6731" s="524">
        <f>'[11]Depr Exp'!L6731</f>
        <v>0</v>
      </c>
      <c r="M6731" s="144"/>
      <c r="N6731" s="144"/>
    </row>
    <row r="6732" spans="1:14">
      <c r="A6732" s="144" t="str">
        <f>'[11]Depr Exp'!A6732</f>
        <v>E3980 GEN Misc Equip, Frederick</v>
      </c>
      <c r="B6732" s="144" t="str">
        <f>'[11]Depr Exp'!B6732</f>
        <v>E3980 GEN Misc Equip, Frederick-6</v>
      </c>
      <c r="C6732" s="144" t="str">
        <f>'[11]Depr Exp'!C6732</f>
        <v>403E</v>
      </c>
      <c r="D6732" s="144"/>
      <c r="E6732" s="282">
        <f>'[11]Depr Exp'!E6732</f>
        <v>43281</v>
      </c>
      <c r="F6732" s="523">
        <f>'[11]Depr Exp'!F6732</f>
        <v>1389.79</v>
      </c>
      <c r="G6732" s="305">
        <f>'[11]Depr Exp'!G6732</f>
        <v>6.6699999999999995E-2</v>
      </c>
      <c r="H6732" s="524">
        <f>'[11]Depr Exp'!H6732</f>
        <v>7.72</v>
      </c>
      <c r="I6732" s="523">
        <f>'[11]Depr Exp'!I6732</f>
        <v>1389.79</v>
      </c>
      <c r="J6732" s="305">
        <f>'[11]Depr Exp'!J6732</f>
        <v>6.6699999999999995E-2</v>
      </c>
      <c r="K6732" s="373">
        <f>'[11]Depr Exp'!K6732</f>
        <v>7.7249160833333326</v>
      </c>
      <c r="L6732" s="524">
        <f>'[11]Depr Exp'!L6732</f>
        <v>0</v>
      </c>
      <c r="M6732" s="144"/>
      <c r="N6732" s="144"/>
    </row>
    <row r="6733" spans="1:14">
      <c r="A6733" s="144" t="str">
        <f>'[11]Depr Exp'!A6733</f>
        <v>E3980 GEN Misc Equip, Frederick</v>
      </c>
      <c r="B6733" s="144" t="str">
        <f>'[11]Depr Exp'!B6733</f>
        <v>E3980 GEN Misc Equip, Frederick-7</v>
      </c>
      <c r="C6733" s="144" t="str">
        <f>'[11]Depr Exp'!C6733</f>
        <v>403E</v>
      </c>
      <c r="D6733" s="144"/>
      <c r="E6733" s="282">
        <f>'[11]Depr Exp'!E6733</f>
        <v>43312</v>
      </c>
      <c r="F6733" s="523">
        <f>'[11]Depr Exp'!F6733</f>
        <v>1389.79</v>
      </c>
      <c r="G6733" s="305">
        <f>'[11]Depr Exp'!G6733</f>
        <v>6.6699999999999995E-2</v>
      </c>
      <c r="H6733" s="524">
        <f>'[11]Depr Exp'!H6733</f>
        <v>7.72</v>
      </c>
      <c r="I6733" s="523">
        <f>'[11]Depr Exp'!I6733</f>
        <v>1389.79</v>
      </c>
      <c r="J6733" s="305">
        <f>'[11]Depr Exp'!J6733</f>
        <v>6.6699999999999995E-2</v>
      </c>
      <c r="K6733" s="373">
        <f>'[11]Depr Exp'!K6733</f>
        <v>7.7249160833333326</v>
      </c>
      <c r="L6733" s="524">
        <f>'[11]Depr Exp'!L6733</f>
        <v>0</v>
      </c>
      <c r="M6733" s="144"/>
      <c r="N6733" s="144"/>
    </row>
    <row r="6734" spans="1:14">
      <c r="A6734" s="144" t="str">
        <f>'[11]Depr Exp'!A6734</f>
        <v>E3980 GEN Misc Equip, Frederick</v>
      </c>
      <c r="B6734" s="144" t="str">
        <f>'[11]Depr Exp'!B6734</f>
        <v>E3980 GEN Misc Equip, Frederick-8</v>
      </c>
      <c r="C6734" s="144" t="str">
        <f>'[11]Depr Exp'!C6734</f>
        <v>403E</v>
      </c>
      <c r="D6734" s="144"/>
      <c r="E6734" s="282">
        <f>'[11]Depr Exp'!E6734</f>
        <v>43343</v>
      </c>
      <c r="F6734" s="523">
        <f>'[11]Depr Exp'!F6734</f>
        <v>1389.79</v>
      </c>
      <c r="G6734" s="305">
        <f>'[11]Depr Exp'!G6734</f>
        <v>6.6699999999999995E-2</v>
      </c>
      <c r="H6734" s="524">
        <f>'[11]Depr Exp'!H6734</f>
        <v>7.72</v>
      </c>
      <c r="I6734" s="523">
        <f>'[11]Depr Exp'!I6734</f>
        <v>1389.79</v>
      </c>
      <c r="J6734" s="305">
        <f>'[11]Depr Exp'!J6734</f>
        <v>6.6699999999999995E-2</v>
      </c>
      <c r="K6734" s="373">
        <f>'[11]Depr Exp'!K6734</f>
        <v>7.7249160833333326</v>
      </c>
      <c r="L6734" s="524">
        <f>'[11]Depr Exp'!L6734</f>
        <v>0</v>
      </c>
      <c r="M6734" s="144"/>
      <c r="N6734" s="144"/>
    </row>
    <row r="6735" spans="1:14">
      <c r="A6735" s="144" t="str">
        <f>'[11]Depr Exp'!A6735</f>
        <v>E3980 GEN Misc Equip, Frederick</v>
      </c>
      <c r="B6735" s="144" t="str">
        <f>'[11]Depr Exp'!B6735</f>
        <v>E3980 GEN Misc Equip, Frederick-9</v>
      </c>
      <c r="C6735" s="144" t="str">
        <f>'[11]Depr Exp'!C6735</f>
        <v>403E</v>
      </c>
      <c r="D6735" s="144"/>
      <c r="E6735" s="282">
        <f>'[11]Depr Exp'!E6735</f>
        <v>43373</v>
      </c>
      <c r="F6735" s="523">
        <f>'[11]Depr Exp'!F6735</f>
        <v>1389.79</v>
      </c>
      <c r="G6735" s="305">
        <f>'[11]Depr Exp'!G6735</f>
        <v>6.6699999999999995E-2</v>
      </c>
      <c r="H6735" s="524">
        <f>'[11]Depr Exp'!H6735</f>
        <v>7.72</v>
      </c>
      <c r="I6735" s="523">
        <f>'[11]Depr Exp'!I6735</f>
        <v>1389.79</v>
      </c>
      <c r="J6735" s="305">
        <f>'[11]Depr Exp'!J6735</f>
        <v>6.6699999999999995E-2</v>
      </c>
      <c r="K6735" s="373">
        <f>'[11]Depr Exp'!K6735</f>
        <v>7.7249160833333326</v>
      </c>
      <c r="L6735" s="524">
        <f>'[11]Depr Exp'!L6735</f>
        <v>0</v>
      </c>
      <c r="M6735" s="144"/>
      <c r="N6735" s="144"/>
    </row>
    <row r="6736" spans="1:14">
      <c r="A6736" s="144" t="str">
        <f>'[11]Depr Exp'!A6736</f>
        <v>E3980 GEN Misc Equip, Frederick</v>
      </c>
      <c r="B6736" s="144" t="str">
        <f>'[11]Depr Exp'!B6736</f>
        <v>E3980 GEN Misc Equip, Frederick-10</v>
      </c>
      <c r="C6736" s="144" t="str">
        <f>'[11]Depr Exp'!C6736</f>
        <v>403E</v>
      </c>
      <c r="D6736" s="144"/>
      <c r="E6736" s="282">
        <f>'[11]Depr Exp'!E6736</f>
        <v>43404</v>
      </c>
      <c r="F6736" s="523">
        <f>'[11]Depr Exp'!F6736</f>
        <v>1389.79</v>
      </c>
      <c r="G6736" s="305">
        <f>'[11]Depr Exp'!G6736</f>
        <v>6.6699999999999995E-2</v>
      </c>
      <c r="H6736" s="524">
        <f>'[11]Depr Exp'!H6736</f>
        <v>7.72</v>
      </c>
      <c r="I6736" s="523">
        <f>'[11]Depr Exp'!I6736</f>
        <v>1389.79</v>
      </c>
      <c r="J6736" s="305">
        <f>'[11]Depr Exp'!J6736</f>
        <v>6.6699999999999995E-2</v>
      </c>
      <c r="K6736" s="373">
        <f>'[11]Depr Exp'!K6736</f>
        <v>7.7249160833333326</v>
      </c>
      <c r="L6736" s="524">
        <f>'[11]Depr Exp'!L6736</f>
        <v>0</v>
      </c>
      <c r="M6736" s="144"/>
      <c r="N6736" s="144"/>
    </row>
    <row r="6737" spans="1:14">
      <c r="A6737" s="144" t="str">
        <f>'[11]Depr Exp'!A6737</f>
        <v>E3980 GEN Misc Equip, Frederick</v>
      </c>
      <c r="B6737" s="144" t="str">
        <f>'[11]Depr Exp'!B6737</f>
        <v>E3980 GEN Misc Equip, Frederick-11</v>
      </c>
      <c r="C6737" s="144" t="str">
        <f>'[11]Depr Exp'!C6737</f>
        <v>403E</v>
      </c>
      <c r="D6737" s="144"/>
      <c r="E6737" s="282">
        <f>'[11]Depr Exp'!E6737</f>
        <v>43434</v>
      </c>
      <c r="F6737" s="523">
        <f>'[11]Depr Exp'!F6737</f>
        <v>1389.79</v>
      </c>
      <c r="G6737" s="305">
        <f>'[11]Depr Exp'!G6737</f>
        <v>6.6699999999999995E-2</v>
      </c>
      <c r="H6737" s="524">
        <f>'[11]Depr Exp'!H6737</f>
        <v>7.72</v>
      </c>
      <c r="I6737" s="523">
        <f>'[11]Depr Exp'!I6737</f>
        <v>1389.79</v>
      </c>
      <c r="J6737" s="305">
        <f>'[11]Depr Exp'!J6737</f>
        <v>6.6699999999999995E-2</v>
      </c>
      <c r="K6737" s="373">
        <f>'[11]Depr Exp'!K6737</f>
        <v>7.7249160833333326</v>
      </c>
      <c r="L6737" s="524">
        <f>'[11]Depr Exp'!L6737</f>
        <v>0</v>
      </c>
      <c r="M6737" s="144"/>
      <c r="N6737" s="144"/>
    </row>
    <row r="6738" spans="1:14">
      <c r="A6738" s="144" t="str">
        <f>'[11]Depr Exp'!A6738</f>
        <v>E3980 GEN Misc Equip, Frederick</v>
      </c>
      <c r="B6738" s="144" t="str">
        <f>'[11]Depr Exp'!B6738</f>
        <v>E3980 GEN Misc Equip, Frederick-12</v>
      </c>
      <c r="C6738" s="144" t="str">
        <f>'[11]Depr Exp'!C6738</f>
        <v>403E</v>
      </c>
      <c r="D6738" s="144"/>
      <c r="E6738" s="282">
        <f>'[11]Depr Exp'!E6738</f>
        <v>43465</v>
      </c>
      <c r="F6738" s="523">
        <f>'[11]Depr Exp'!F6738</f>
        <v>1389.79</v>
      </c>
      <c r="G6738" s="305">
        <f>'[11]Depr Exp'!G6738</f>
        <v>6.6699999999999995E-2</v>
      </c>
      <c r="H6738" s="524">
        <f>'[11]Depr Exp'!H6738</f>
        <v>7.72</v>
      </c>
      <c r="I6738" s="523">
        <f>'[11]Depr Exp'!I6738</f>
        <v>1389.79</v>
      </c>
      <c r="J6738" s="305">
        <f>'[11]Depr Exp'!J6738</f>
        <v>6.6699999999999995E-2</v>
      </c>
      <c r="K6738" s="373">
        <f>'[11]Depr Exp'!K6738</f>
        <v>7.7249160833333326</v>
      </c>
      <c r="L6738" s="524">
        <f>'[11]Depr Exp'!L6738</f>
        <v>0</v>
      </c>
      <c r="M6738" s="144"/>
      <c r="N6738" s="144"/>
    </row>
    <row r="6739" spans="1:14" ht="15.75" thickBot="1">
      <c r="A6739" s="159" t="str">
        <f>'[11]Depr Exp'!A6739</f>
        <v>E3980 GEN Misc Equip, Frederick Total</v>
      </c>
      <c r="B6739" s="144">
        <f>'[11]Depr Exp'!B6739</f>
        <v>0</v>
      </c>
      <c r="C6739" s="502" t="str">
        <f>'[11]Depr Exp'!C6739</f>
        <v>EGEN</v>
      </c>
      <c r="D6739" s="144"/>
      <c r="E6739" s="281" t="str">
        <f>'[11]Depr Exp'!E6739</f>
        <v>Total</v>
      </c>
      <c r="F6739" s="141">
        <f>'[11]Depr Exp'!F6739</f>
        <v>0</v>
      </c>
      <c r="G6739" s="252">
        <f>'[11]Depr Exp'!G6739</f>
        <v>0</v>
      </c>
      <c r="H6739" s="286">
        <f>'[11]Depr Exp'!H6739</f>
        <v>92.64</v>
      </c>
      <c r="I6739" s="141">
        <f>'[11]Depr Exp'!I6739</f>
        <v>0</v>
      </c>
      <c r="J6739" s="252">
        <f>'[11]Depr Exp'!J6739</f>
        <v>0</v>
      </c>
      <c r="K6739" s="286">
        <f>'[11]Depr Exp'!K6739</f>
        <v>92.698992999999973</v>
      </c>
      <c r="L6739" s="286">
        <f>'[11]Depr Exp'!L6739</f>
        <v>0.06</v>
      </c>
      <c r="M6739" s="144"/>
      <c r="N6739" s="144"/>
    </row>
    <row r="6740" spans="1:14" ht="13.5" thickTop="1">
      <c r="A6740" s="529" t="str">
        <f>'[11]Depr Exp'!A6740</f>
        <v>E3980 GEN Misc Equipment, new</v>
      </c>
      <c r="B6740" s="529" t="str">
        <f>'[11]Depr Exp'!B6740</f>
        <v>E3980 GEN Misc Equipment, new-1</v>
      </c>
      <c r="C6740" s="529" t="str">
        <f>'[11]Depr Exp'!C6740</f>
        <v>403E</v>
      </c>
      <c r="D6740" s="529"/>
      <c r="E6740" s="530">
        <f>'[11]Depr Exp'!E6740</f>
        <v>43131</v>
      </c>
      <c r="F6740" s="531">
        <f>'[11]Depr Exp'!F6740</f>
        <v>230643.89</v>
      </c>
      <c r="G6740" s="541">
        <f>'[11]Depr Exp'!G6740</f>
        <v>6.6699999999999995E-2</v>
      </c>
      <c r="H6740" s="533">
        <f>'[11]Depr Exp'!H6740</f>
        <v>1282</v>
      </c>
      <c r="I6740" s="531">
        <f>'[11]Depr Exp'!I6740</f>
        <v>269155.84999999998</v>
      </c>
      <c r="J6740" s="541">
        <f>'[11]Depr Exp'!J6740</f>
        <v>6.6699999999999995E-2</v>
      </c>
      <c r="K6740" s="534">
        <f>'[11]Depr Exp'!K6740</f>
        <v>2020.25</v>
      </c>
      <c r="L6740" s="533">
        <f>'[11]Depr Exp'!L6740</f>
        <v>738.25</v>
      </c>
      <c r="M6740" s="144"/>
      <c r="N6740" s="144"/>
    </row>
    <row r="6741" spans="1:14">
      <c r="A6741" s="529" t="str">
        <f>'[11]Depr Exp'!A6741</f>
        <v>E3980 GEN Misc Equipment, new</v>
      </c>
      <c r="B6741" s="529" t="str">
        <f>'[11]Depr Exp'!B6741</f>
        <v>E3980 GEN Misc Equipment, new-2</v>
      </c>
      <c r="C6741" s="529" t="str">
        <f>'[11]Depr Exp'!C6741</f>
        <v>403E</v>
      </c>
      <c r="D6741" s="529"/>
      <c r="E6741" s="530">
        <f>'[11]Depr Exp'!E6741</f>
        <v>43159</v>
      </c>
      <c r="F6741" s="531">
        <f>'[11]Depr Exp'!F6741</f>
        <v>230643.89</v>
      </c>
      <c r="G6741" s="541">
        <f>'[11]Depr Exp'!G6741</f>
        <v>6.6699999999999995E-2</v>
      </c>
      <c r="H6741" s="533">
        <f>'[11]Depr Exp'!H6741</f>
        <v>1282</v>
      </c>
      <c r="I6741" s="531">
        <f>'[11]Depr Exp'!I6741</f>
        <v>269155.84999999998</v>
      </c>
      <c r="J6741" s="541">
        <f>'[11]Depr Exp'!J6741</f>
        <v>6.6699999999999995E-2</v>
      </c>
      <c r="K6741" s="534">
        <f>'[11]Depr Exp'!K6741</f>
        <v>2020.25</v>
      </c>
      <c r="L6741" s="533">
        <f>'[11]Depr Exp'!L6741</f>
        <v>738.25</v>
      </c>
      <c r="M6741" s="144"/>
      <c r="N6741" s="144"/>
    </row>
    <row r="6742" spans="1:14">
      <c r="A6742" s="529" t="str">
        <f>'[11]Depr Exp'!A6742</f>
        <v>E3980 GEN Misc Equipment, new</v>
      </c>
      <c r="B6742" s="529" t="str">
        <f>'[11]Depr Exp'!B6742</f>
        <v>E3980 GEN Misc Equipment, new-3</v>
      </c>
      <c r="C6742" s="529" t="str">
        <f>'[11]Depr Exp'!C6742</f>
        <v>403E</v>
      </c>
      <c r="D6742" s="529"/>
      <c r="E6742" s="530">
        <f>'[11]Depr Exp'!E6742</f>
        <v>43190</v>
      </c>
      <c r="F6742" s="531">
        <f>'[11]Depr Exp'!F6742</f>
        <v>230643.89</v>
      </c>
      <c r="G6742" s="541">
        <f>'[11]Depr Exp'!G6742</f>
        <v>6.6699999999999995E-2</v>
      </c>
      <c r="H6742" s="533">
        <f>'[11]Depr Exp'!H6742</f>
        <v>1282</v>
      </c>
      <c r="I6742" s="531">
        <f>'[11]Depr Exp'!I6742</f>
        <v>269155.84999999998</v>
      </c>
      <c r="J6742" s="541">
        <f>'[11]Depr Exp'!J6742</f>
        <v>6.6699999999999995E-2</v>
      </c>
      <c r="K6742" s="534">
        <f>'[11]Depr Exp'!K6742</f>
        <v>2020.25</v>
      </c>
      <c r="L6742" s="533">
        <f>'[11]Depr Exp'!L6742</f>
        <v>738.25</v>
      </c>
      <c r="M6742" s="144"/>
      <c r="N6742" s="144"/>
    </row>
    <row r="6743" spans="1:14">
      <c r="A6743" s="529" t="str">
        <f>'[11]Depr Exp'!A6743</f>
        <v>E3980 GEN Misc Equipment, new</v>
      </c>
      <c r="B6743" s="529" t="str">
        <f>'[11]Depr Exp'!B6743</f>
        <v>E3980 GEN Misc Equipment, new-4</v>
      </c>
      <c r="C6743" s="529" t="str">
        <f>'[11]Depr Exp'!C6743</f>
        <v>403E</v>
      </c>
      <c r="D6743" s="529"/>
      <c r="E6743" s="530">
        <f>'[11]Depr Exp'!E6743</f>
        <v>43220</v>
      </c>
      <c r="F6743" s="531">
        <f>'[11]Depr Exp'!F6743</f>
        <v>230643.89</v>
      </c>
      <c r="G6743" s="541">
        <f>'[11]Depr Exp'!G6743</f>
        <v>6.6699999999999995E-2</v>
      </c>
      <c r="H6743" s="533">
        <f>'[11]Depr Exp'!H6743</f>
        <v>1282</v>
      </c>
      <c r="I6743" s="531">
        <f>'[11]Depr Exp'!I6743</f>
        <v>269155.84999999998</v>
      </c>
      <c r="J6743" s="541">
        <f>'[11]Depr Exp'!J6743</f>
        <v>6.6699999999999995E-2</v>
      </c>
      <c r="K6743" s="534">
        <f>'[11]Depr Exp'!K6743</f>
        <v>2020.25</v>
      </c>
      <c r="L6743" s="533">
        <f>'[11]Depr Exp'!L6743</f>
        <v>738.25</v>
      </c>
      <c r="M6743" s="144"/>
      <c r="N6743" s="144"/>
    </row>
    <row r="6744" spans="1:14">
      <c r="A6744" s="529" t="str">
        <f>'[11]Depr Exp'!A6744</f>
        <v>E3980 GEN Misc Equipment, new</v>
      </c>
      <c r="B6744" s="529" t="str">
        <f>'[11]Depr Exp'!B6744</f>
        <v>E3980 GEN Misc Equipment, new-5</v>
      </c>
      <c r="C6744" s="529" t="str">
        <f>'[11]Depr Exp'!C6744</f>
        <v>403E</v>
      </c>
      <c r="D6744" s="529"/>
      <c r="E6744" s="530">
        <f>'[11]Depr Exp'!E6744</f>
        <v>43251</v>
      </c>
      <c r="F6744" s="531">
        <f>'[11]Depr Exp'!F6744</f>
        <v>230643.89</v>
      </c>
      <c r="G6744" s="541">
        <f>'[11]Depr Exp'!G6744</f>
        <v>6.6699999999999995E-2</v>
      </c>
      <c r="H6744" s="533">
        <f>'[11]Depr Exp'!H6744</f>
        <v>1282</v>
      </c>
      <c r="I6744" s="531">
        <f>'[11]Depr Exp'!I6744</f>
        <v>269155.84999999998</v>
      </c>
      <c r="J6744" s="541">
        <f>'[11]Depr Exp'!J6744</f>
        <v>6.6699999999999995E-2</v>
      </c>
      <c r="K6744" s="534">
        <f>'[11]Depr Exp'!K6744</f>
        <v>2020.25</v>
      </c>
      <c r="L6744" s="533">
        <f>'[11]Depr Exp'!L6744</f>
        <v>738.25</v>
      </c>
      <c r="M6744" s="144"/>
      <c r="N6744" s="144"/>
    </row>
    <row r="6745" spans="1:14">
      <c r="A6745" s="529" t="str">
        <f>'[11]Depr Exp'!A6745</f>
        <v>E3980 GEN Misc Equipment, new</v>
      </c>
      <c r="B6745" s="529" t="str">
        <f>'[11]Depr Exp'!B6745</f>
        <v>E3980 GEN Misc Equipment, new-6</v>
      </c>
      <c r="C6745" s="529" t="str">
        <f>'[11]Depr Exp'!C6745</f>
        <v>403E</v>
      </c>
      <c r="D6745" s="529"/>
      <c r="E6745" s="530">
        <f>'[11]Depr Exp'!E6745</f>
        <v>43281</v>
      </c>
      <c r="F6745" s="531">
        <f>'[11]Depr Exp'!F6745</f>
        <v>230643.89</v>
      </c>
      <c r="G6745" s="541">
        <f>'[11]Depr Exp'!G6745</f>
        <v>6.6699999999999995E-2</v>
      </c>
      <c r="H6745" s="533">
        <f>'[11]Depr Exp'!H6745</f>
        <v>1282</v>
      </c>
      <c r="I6745" s="531">
        <f>'[11]Depr Exp'!I6745</f>
        <v>269155.84999999998</v>
      </c>
      <c r="J6745" s="541">
        <f>'[11]Depr Exp'!J6745</f>
        <v>6.6699999999999995E-2</v>
      </c>
      <c r="K6745" s="534">
        <f>'[11]Depr Exp'!K6745</f>
        <v>2020.25</v>
      </c>
      <c r="L6745" s="533">
        <f>'[11]Depr Exp'!L6745</f>
        <v>738.25</v>
      </c>
      <c r="M6745" s="144"/>
      <c r="N6745" s="144"/>
    </row>
    <row r="6746" spans="1:14">
      <c r="A6746" s="529" t="str">
        <f>'[11]Depr Exp'!A6746</f>
        <v>E3980 GEN Misc Equipment, new</v>
      </c>
      <c r="B6746" s="529" t="str">
        <f>'[11]Depr Exp'!B6746</f>
        <v>E3980 GEN Misc Equipment, new-7</v>
      </c>
      <c r="C6746" s="529" t="str">
        <f>'[11]Depr Exp'!C6746</f>
        <v>403E</v>
      </c>
      <c r="D6746" s="529"/>
      <c r="E6746" s="530">
        <f>'[11]Depr Exp'!E6746</f>
        <v>43312</v>
      </c>
      <c r="F6746" s="531">
        <f>'[11]Depr Exp'!F6746</f>
        <v>269155.84999999998</v>
      </c>
      <c r="G6746" s="541">
        <f>'[11]Depr Exp'!G6746</f>
        <v>6.6699999999999995E-2</v>
      </c>
      <c r="H6746" s="533">
        <f>'[11]Depr Exp'!H6746</f>
        <v>-2909.15</v>
      </c>
      <c r="I6746" s="531">
        <f>'[11]Depr Exp'!I6746</f>
        <v>269155.84999999998</v>
      </c>
      <c r="J6746" s="541">
        <f>'[11]Depr Exp'!J6746</f>
        <v>6.6699999999999995E-2</v>
      </c>
      <c r="K6746" s="534">
        <f>'[11]Depr Exp'!K6746</f>
        <v>2020.25</v>
      </c>
      <c r="L6746" s="533">
        <f>'[11]Depr Exp'!L6746</f>
        <v>4929.3999999999996</v>
      </c>
      <c r="M6746" s="144"/>
      <c r="N6746" s="144"/>
    </row>
    <row r="6747" spans="1:14">
      <c r="A6747" s="529" t="str">
        <f>'[11]Depr Exp'!A6747</f>
        <v>E3980 GEN Misc Equipment, new</v>
      </c>
      <c r="B6747" s="529" t="str">
        <f>'[11]Depr Exp'!B6747</f>
        <v>E3980 GEN Misc Equipment, new-8</v>
      </c>
      <c r="C6747" s="529" t="str">
        <f>'[11]Depr Exp'!C6747</f>
        <v>403E</v>
      </c>
      <c r="D6747" s="529"/>
      <c r="E6747" s="530">
        <f>'[11]Depr Exp'!E6747</f>
        <v>43343</v>
      </c>
      <c r="F6747" s="531">
        <f>'[11]Depr Exp'!F6747</f>
        <v>269155.84999999998</v>
      </c>
      <c r="G6747" s="541">
        <f>'[11]Depr Exp'!G6747</f>
        <v>6.6699999999999995E-2</v>
      </c>
      <c r="H6747" s="533">
        <f>'[11]Depr Exp'!H6747</f>
        <v>2544.44</v>
      </c>
      <c r="I6747" s="531">
        <f>'[11]Depr Exp'!I6747</f>
        <v>269155.84999999998</v>
      </c>
      <c r="J6747" s="541">
        <f>'[11]Depr Exp'!J6747</f>
        <v>6.6699999999999995E-2</v>
      </c>
      <c r="K6747" s="534">
        <f>'[11]Depr Exp'!K6747</f>
        <v>2020.25</v>
      </c>
      <c r="L6747" s="533">
        <f>'[11]Depr Exp'!L6747</f>
        <v>-524.19000000000005</v>
      </c>
      <c r="M6747" s="144"/>
      <c r="N6747" s="144"/>
    </row>
    <row r="6748" spans="1:14">
      <c r="A6748" s="529" t="str">
        <f>'[11]Depr Exp'!A6748</f>
        <v>E3980 GEN Misc Equipment, new</v>
      </c>
      <c r="B6748" s="529" t="str">
        <f>'[11]Depr Exp'!B6748</f>
        <v>E3980 GEN Misc Equipment, new-9</v>
      </c>
      <c r="C6748" s="529" t="str">
        <f>'[11]Depr Exp'!C6748</f>
        <v>403E</v>
      </c>
      <c r="D6748" s="529"/>
      <c r="E6748" s="530">
        <f>'[11]Depr Exp'!E6748</f>
        <v>43373</v>
      </c>
      <c r="F6748" s="531">
        <f>'[11]Depr Exp'!F6748</f>
        <v>269155.84999999998</v>
      </c>
      <c r="G6748" s="541">
        <f>'[11]Depr Exp'!G6748</f>
        <v>6.6699999999999995E-2</v>
      </c>
      <c r="H6748" s="533">
        <f>'[11]Depr Exp'!H6748</f>
        <v>2020.25</v>
      </c>
      <c r="I6748" s="531">
        <f>'[11]Depr Exp'!I6748</f>
        <v>269155.84999999998</v>
      </c>
      <c r="J6748" s="541">
        <f>'[11]Depr Exp'!J6748</f>
        <v>6.6699999999999995E-2</v>
      </c>
      <c r="K6748" s="534">
        <f>'[11]Depr Exp'!K6748</f>
        <v>2020.25</v>
      </c>
      <c r="L6748" s="533">
        <f>'[11]Depr Exp'!L6748</f>
        <v>0</v>
      </c>
      <c r="M6748" s="144"/>
      <c r="N6748" s="144"/>
    </row>
    <row r="6749" spans="1:14">
      <c r="A6749" s="529" t="str">
        <f>'[11]Depr Exp'!A6749</f>
        <v>E3980 GEN Misc Equipment, new</v>
      </c>
      <c r="B6749" s="529" t="str">
        <f>'[11]Depr Exp'!B6749</f>
        <v>E3980 GEN Misc Equipment, new-10</v>
      </c>
      <c r="C6749" s="529" t="str">
        <f>'[11]Depr Exp'!C6749</f>
        <v>403E</v>
      </c>
      <c r="D6749" s="529"/>
      <c r="E6749" s="530">
        <f>'[11]Depr Exp'!E6749</f>
        <v>43404</v>
      </c>
      <c r="F6749" s="531">
        <f>'[11]Depr Exp'!F6749</f>
        <v>269155.84999999998</v>
      </c>
      <c r="G6749" s="541">
        <f>'[11]Depr Exp'!G6749</f>
        <v>6.6699999999999995E-2</v>
      </c>
      <c r="H6749" s="533">
        <f>'[11]Depr Exp'!H6749</f>
        <v>2020.25</v>
      </c>
      <c r="I6749" s="531">
        <f>'[11]Depr Exp'!I6749</f>
        <v>269155.84999999998</v>
      </c>
      <c r="J6749" s="541">
        <f>'[11]Depr Exp'!J6749</f>
        <v>6.6699999999999995E-2</v>
      </c>
      <c r="K6749" s="534">
        <f>'[11]Depr Exp'!K6749</f>
        <v>2020.25</v>
      </c>
      <c r="L6749" s="533">
        <f>'[11]Depr Exp'!L6749</f>
        <v>0</v>
      </c>
      <c r="M6749" s="144"/>
      <c r="N6749" s="144"/>
    </row>
    <row r="6750" spans="1:14">
      <c r="A6750" s="529" t="str">
        <f>'[11]Depr Exp'!A6750</f>
        <v>E3980 GEN Misc Equipment, new</v>
      </c>
      <c r="B6750" s="529" t="str">
        <f>'[11]Depr Exp'!B6750</f>
        <v>E3980 GEN Misc Equipment, new-11</v>
      </c>
      <c r="C6750" s="529" t="str">
        <f>'[11]Depr Exp'!C6750</f>
        <v>403E</v>
      </c>
      <c r="D6750" s="529"/>
      <c r="E6750" s="530">
        <f>'[11]Depr Exp'!E6750</f>
        <v>43434</v>
      </c>
      <c r="F6750" s="531">
        <f>'[11]Depr Exp'!F6750</f>
        <v>269155.84999999998</v>
      </c>
      <c r="G6750" s="541">
        <f>'[11]Depr Exp'!G6750</f>
        <v>6.6699999999999995E-2</v>
      </c>
      <c r="H6750" s="533">
        <f>'[11]Depr Exp'!H6750</f>
        <v>2020.25</v>
      </c>
      <c r="I6750" s="531">
        <f>'[11]Depr Exp'!I6750</f>
        <v>269155.84999999998</v>
      </c>
      <c r="J6750" s="541">
        <f>'[11]Depr Exp'!J6750</f>
        <v>6.6699999999999995E-2</v>
      </c>
      <c r="K6750" s="534">
        <f>'[11]Depr Exp'!K6750</f>
        <v>2020.25</v>
      </c>
      <c r="L6750" s="533">
        <f>'[11]Depr Exp'!L6750</f>
        <v>0</v>
      </c>
      <c r="M6750" s="144"/>
      <c r="N6750" s="144"/>
    </row>
    <row r="6751" spans="1:14">
      <c r="A6751" s="529" t="str">
        <f>'[11]Depr Exp'!A6751</f>
        <v>E3980 GEN Misc Equipment, new</v>
      </c>
      <c r="B6751" s="529" t="str">
        <f>'[11]Depr Exp'!B6751</f>
        <v>E3980 GEN Misc Equipment, new-12</v>
      </c>
      <c r="C6751" s="529" t="str">
        <f>'[11]Depr Exp'!C6751</f>
        <v>403E</v>
      </c>
      <c r="D6751" s="529"/>
      <c r="E6751" s="530">
        <f>'[11]Depr Exp'!E6751</f>
        <v>43465</v>
      </c>
      <c r="F6751" s="531">
        <f>'[11]Depr Exp'!F6751</f>
        <v>269155.84999999998</v>
      </c>
      <c r="G6751" s="541">
        <f>'[11]Depr Exp'!G6751</f>
        <v>6.6699999999999995E-2</v>
      </c>
      <c r="H6751" s="533">
        <f>'[11]Depr Exp'!H6751</f>
        <v>2020.25</v>
      </c>
      <c r="I6751" s="531">
        <f>'[11]Depr Exp'!I6751</f>
        <v>269155.84999999998</v>
      </c>
      <c r="J6751" s="541">
        <f>'[11]Depr Exp'!J6751</f>
        <v>6.6699999999999995E-2</v>
      </c>
      <c r="K6751" s="534">
        <f>'[11]Depr Exp'!K6751</f>
        <v>2020.25</v>
      </c>
      <c r="L6751" s="533">
        <f>'[11]Depr Exp'!L6751</f>
        <v>0</v>
      </c>
      <c r="M6751" s="144"/>
      <c r="N6751" s="144"/>
    </row>
    <row r="6752" spans="1:14" ht="15.75" thickBot="1">
      <c r="A6752" s="159" t="str">
        <f>'[11]Depr Exp'!A6752</f>
        <v>E3980 GEN Misc Equipment, new Total</v>
      </c>
      <c r="B6752" s="144">
        <f>'[11]Depr Exp'!B6752</f>
        <v>0</v>
      </c>
      <c r="C6752" s="502" t="str">
        <f>'[11]Depr Exp'!C6752</f>
        <v>EGEN</v>
      </c>
      <c r="D6752" s="144"/>
      <c r="E6752" s="281" t="str">
        <f>'[11]Depr Exp'!E6752</f>
        <v>Total</v>
      </c>
      <c r="F6752" s="141">
        <f>'[11]Depr Exp'!F6752</f>
        <v>0</v>
      </c>
      <c r="G6752" s="252">
        <f>'[11]Depr Exp'!G6752</f>
        <v>0</v>
      </c>
      <c r="H6752" s="286">
        <f>'[11]Depr Exp'!H6752</f>
        <v>15408.29</v>
      </c>
      <c r="I6752" s="141">
        <f>'[11]Depr Exp'!I6752</f>
        <v>0</v>
      </c>
      <c r="J6752" s="252">
        <f>'[11]Depr Exp'!J6752</f>
        <v>0</v>
      </c>
      <c r="K6752" s="286">
        <f>'[11]Depr Exp'!K6752</f>
        <v>24243</v>
      </c>
      <c r="L6752" s="286">
        <f>'[11]Depr Exp'!L6752</f>
        <v>8834.7099999999991</v>
      </c>
      <c r="M6752" s="144"/>
      <c r="N6752" s="144"/>
    </row>
    <row r="6753" spans="1:14" ht="13.5" thickTop="1">
      <c r="A6753" s="529" t="str">
        <f>'[11]Depr Exp'!A6753</f>
        <v>E3980 GEN Misc Equipment, old</v>
      </c>
      <c r="B6753" s="529" t="str">
        <f>'[11]Depr Exp'!B6753</f>
        <v>E3980 GEN Misc Equipment, old-1</v>
      </c>
      <c r="C6753" s="529" t="str">
        <f>'[11]Depr Exp'!C6753</f>
        <v>403E</v>
      </c>
      <c r="D6753" s="529"/>
      <c r="E6753" s="530">
        <f>'[11]Depr Exp'!E6753</f>
        <v>43131</v>
      </c>
      <c r="F6753" s="531">
        <f>'[11]Depr Exp'!F6753</f>
        <v>55298.68</v>
      </c>
      <c r="G6753" s="532" t="str">
        <f>'[11]Depr Exp'!G6753</f>
        <v>End of Life</v>
      </c>
      <c r="H6753" s="533">
        <f>'[11]Depr Exp'!H6753</f>
        <v>921.6</v>
      </c>
      <c r="I6753" s="531">
        <f>'[11]Depr Exp'!I6753</f>
        <v>0</v>
      </c>
      <c r="J6753" s="532" t="str">
        <f>'[11]Depr Exp'!J6753</f>
        <v>End of Life</v>
      </c>
      <c r="K6753" s="534">
        <f>'[11]Depr Exp'!K6753</f>
        <v>0</v>
      </c>
      <c r="L6753" s="533">
        <f>'[11]Depr Exp'!L6753</f>
        <v>-921.6</v>
      </c>
      <c r="M6753" s="144"/>
      <c r="N6753" s="144"/>
    </row>
    <row r="6754" spans="1:14">
      <c r="A6754" s="529" t="str">
        <f>'[11]Depr Exp'!A6754</f>
        <v>E3980 GEN Misc Equipment, old</v>
      </c>
      <c r="B6754" s="529" t="str">
        <f>'[11]Depr Exp'!B6754</f>
        <v>E3980 GEN Misc Equipment, old-2</v>
      </c>
      <c r="C6754" s="529" t="str">
        <f>'[11]Depr Exp'!C6754</f>
        <v>403E</v>
      </c>
      <c r="D6754" s="529"/>
      <c r="E6754" s="530">
        <f>'[11]Depr Exp'!E6754</f>
        <v>43159</v>
      </c>
      <c r="F6754" s="531">
        <f>'[11]Depr Exp'!F6754</f>
        <v>54377.04</v>
      </c>
      <c r="G6754" s="532" t="str">
        <f>'[11]Depr Exp'!G6754</f>
        <v>End of Life</v>
      </c>
      <c r="H6754" s="533">
        <f>'[11]Depr Exp'!H6754</f>
        <v>921.6</v>
      </c>
      <c r="I6754" s="531">
        <f>'[11]Depr Exp'!I6754</f>
        <v>0</v>
      </c>
      <c r="J6754" s="532" t="str">
        <f>'[11]Depr Exp'!J6754</f>
        <v>End of Life</v>
      </c>
      <c r="K6754" s="534">
        <f>'[11]Depr Exp'!K6754</f>
        <v>0</v>
      </c>
      <c r="L6754" s="533">
        <f>'[11]Depr Exp'!L6754</f>
        <v>-921.6</v>
      </c>
      <c r="M6754" s="144"/>
      <c r="N6754" s="144"/>
    </row>
    <row r="6755" spans="1:14">
      <c r="A6755" s="529" t="str">
        <f>'[11]Depr Exp'!A6755</f>
        <v>E3980 GEN Misc Equipment, old</v>
      </c>
      <c r="B6755" s="529" t="str">
        <f>'[11]Depr Exp'!B6755</f>
        <v>E3980 GEN Misc Equipment, old-3</v>
      </c>
      <c r="C6755" s="529" t="str">
        <f>'[11]Depr Exp'!C6755</f>
        <v>403E</v>
      </c>
      <c r="D6755" s="529"/>
      <c r="E6755" s="530">
        <f>'[11]Depr Exp'!E6755</f>
        <v>43190</v>
      </c>
      <c r="F6755" s="531">
        <f>'[11]Depr Exp'!F6755</f>
        <v>53455.4</v>
      </c>
      <c r="G6755" s="532" t="str">
        <f>'[11]Depr Exp'!G6755</f>
        <v>End of Life</v>
      </c>
      <c r="H6755" s="533">
        <f>'[11]Depr Exp'!H6755</f>
        <v>921.6</v>
      </c>
      <c r="I6755" s="531">
        <f>'[11]Depr Exp'!I6755</f>
        <v>0</v>
      </c>
      <c r="J6755" s="532" t="str">
        <f>'[11]Depr Exp'!J6755</f>
        <v>End of Life</v>
      </c>
      <c r="K6755" s="534">
        <f>'[11]Depr Exp'!K6755</f>
        <v>0</v>
      </c>
      <c r="L6755" s="533">
        <f>'[11]Depr Exp'!L6755</f>
        <v>-921.6</v>
      </c>
      <c r="M6755" s="144"/>
      <c r="N6755" s="144"/>
    </row>
    <row r="6756" spans="1:14">
      <c r="A6756" s="529" t="str">
        <f>'[11]Depr Exp'!A6756</f>
        <v>E3980 GEN Misc Equipment, old</v>
      </c>
      <c r="B6756" s="529" t="str">
        <f>'[11]Depr Exp'!B6756</f>
        <v>E3980 GEN Misc Equipment, old-4</v>
      </c>
      <c r="C6756" s="529" t="str">
        <f>'[11]Depr Exp'!C6756</f>
        <v>403E</v>
      </c>
      <c r="D6756" s="529"/>
      <c r="E6756" s="530">
        <f>'[11]Depr Exp'!E6756</f>
        <v>43220</v>
      </c>
      <c r="F6756" s="531">
        <f>'[11]Depr Exp'!F6756</f>
        <v>52533.760000000002</v>
      </c>
      <c r="G6756" s="532" t="str">
        <f>'[11]Depr Exp'!G6756</f>
        <v>End of Life</v>
      </c>
      <c r="H6756" s="533">
        <f>'[11]Depr Exp'!H6756</f>
        <v>921.6</v>
      </c>
      <c r="I6756" s="531">
        <f>'[11]Depr Exp'!I6756</f>
        <v>0</v>
      </c>
      <c r="J6756" s="532" t="str">
        <f>'[11]Depr Exp'!J6756</f>
        <v>End of Life</v>
      </c>
      <c r="K6756" s="534">
        <f>'[11]Depr Exp'!K6756</f>
        <v>0</v>
      </c>
      <c r="L6756" s="533">
        <f>'[11]Depr Exp'!L6756</f>
        <v>-921.6</v>
      </c>
      <c r="M6756" s="144"/>
      <c r="N6756" s="144"/>
    </row>
    <row r="6757" spans="1:14">
      <c r="A6757" s="529" t="str">
        <f>'[11]Depr Exp'!A6757</f>
        <v>E3980 GEN Misc Equipment, old</v>
      </c>
      <c r="B6757" s="529" t="str">
        <f>'[11]Depr Exp'!B6757</f>
        <v>E3980 GEN Misc Equipment, old-5</v>
      </c>
      <c r="C6757" s="529" t="str">
        <f>'[11]Depr Exp'!C6757</f>
        <v>403E</v>
      </c>
      <c r="D6757" s="529"/>
      <c r="E6757" s="530">
        <f>'[11]Depr Exp'!E6757</f>
        <v>43251</v>
      </c>
      <c r="F6757" s="531">
        <f>'[11]Depr Exp'!F6757</f>
        <v>51612.12</v>
      </c>
      <c r="G6757" s="532" t="str">
        <f>'[11]Depr Exp'!G6757</f>
        <v>End of Life</v>
      </c>
      <c r="H6757" s="533">
        <f>'[11]Depr Exp'!H6757</f>
        <v>921.61</v>
      </c>
      <c r="I6757" s="531">
        <f>'[11]Depr Exp'!I6757</f>
        <v>0</v>
      </c>
      <c r="J6757" s="532" t="str">
        <f>'[11]Depr Exp'!J6757</f>
        <v>End of Life</v>
      </c>
      <c r="K6757" s="534">
        <f>'[11]Depr Exp'!K6757</f>
        <v>0</v>
      </c>
      <c r="L6757" s="533">
        <f>'[11]Depr Exp'!L6757</f>
        <v>-921.61</v>
      </c>
      <c r="M6757" s="144"/>
      <c r="N6757" s="144"/>
    </row>
    <row r="6758" spans="1:14">
      <c r="A6758" s="529" t="str">
        <f>'[11]Depr Exp'!A6758</f>
        <v>E3980 GEN Misc Equipment, old</v>
      </c>
      <c r="B6758" s="529" t="str">
        <f>'[11]Depr Exp'!B6758</f>
        <v>E3980 GEN Misc Equipment, old-6</v>
      </c>
      <c r="C6758" s="529" t="str">
        <f>'[11]Depr Exp'!C6758</f>
        <v>403E</v>
      </c>
      <c r="D6758" s="529"/>
      <c r="E6758" s="530">
        <f>'[11]Depr Exp'!E6758</f>
        <v>43281</v>
      </c>
      <c r="F6758" s="531">
        <f>'[11]Depr Exp'!F6758</f>
        <v>50690.47</v>
      </c>
      <c r="G6758" s="532" t="str">
        <f>'[11]Depr Exp'!G6758</f>
        <v>End of Life</v>
      </c>
      <c r="H6758" s="533">
        <f>'[11]Depr Exp'!H6758</f>
        <v>921.6</v>
      </c>
      <c r="I6758" s="531">
        <f>'[11]Depr Exp'!I6758</f>
        <v>0</v>
      </c>
      <c r="J6758" s="532" t="str">
        <f>'[11]Depr Exp'!J6758</f>
        <v>End of Life</v>
      </c>
      <c r="K6758" s="534">
        <f>'[11]Depr Exp'!K6758</f>
        <v>0</v>
      </c>
      <c r="L6758" s="533">
        <f>'[11]Depr Exp'!L6758</f>
        <v>-921.6</v>
      </c>
      <c r="M6758" s="144"/>
      <c r="N6758" s="144"/>
    </row>
    <row r="6759" spans="1:14">
      <c r="A6759" s="529" t="str">
        <f>'[11]Depr Exp'!A6759</f>
        <v>E3980 GEN Misc Equipment, old</v>
      </c>
      <c r="B6759" s="529" t="str">
        <f>'[11]Depr Exp'!B6759</f>
        <v>E3980 GEN Misc Equipment, old-7</v>
      </c>
      <c r="C6759" s="529" t="str">
        <f>'[11]Depr Exp'!C6759</f>
        <v>403E</v>
      </c>
      <c r="D6759" s="529"/>
      <c r="E6759" s="530">
        <f>'[11]Depr Exp'!E6759</f>
        <v>43312</v>
      </c>
      <c r="F6759" s="531">
        <f>'[11]Depr Exp'!F6759</f>
        <v>0.01</v>
      </c>
      <c r="G6759" s="532" t="str">
        <f>'[11]Depr Exp'!G6759</f>
        <v>End of Life</v>
      </c>
      <c r="H6759" s="533">
        <f>'[11]Depr Exp'!H6759</f>
        <v>0</v>
      </c>
      <c r="I6759" s="531">
        <f>'[11]Depr Exp'!I6759</f>
        <v>0</v>
      </c>
      <c r="J6759" s="532" t="str">
        <f>'[11]Depr Exp'!J6759</f>
        <v>End of Life</v>
      </c>
      <c r="K6759" s="534">
        <f>'[11]Depr Exp'!K6759</f>
        <v>0</v>
      </c>
      <c r="L6759" s="533">
        <f>'[11]Depr Exp'!L6759</f>
        <v>0</v>
      </c>
      <c r="M6759" s="144"/>
      <c r="N6759" s="144"/>
    </row>
    <row r="6760" spans="1:14">
      <c r="A6760" s="529" t="str">
        <f>'[11]Depr Exp'!A6760</f>
        <v>E3980 GEN Misc Equipment, old</v>
      </c>
      <c r="B6760" s="529" t="str">
        <f>'[11]Depr Exp'!B6760</f>
        <v>E3980 GEN Misc Equipment, old-8</v>
      </c>
      <c r="C6760" s="529" t="str">
        <f>'[11]Depr Exp'!C6760</f>
        <v>403E</v>
      </c>
      <c r="D6760" s="529"/>
      <c r="E6760" s="530">
        <f>'[11]Depr Exp'!E6760</f>
        <v>43343</v>
      </c>
      <c r="F6760" s="531">
        <f>'[11]Depr Exp'!F6760</f>
        <v>0.01</v>
      </c>
      <c r="G6760" s="532" t="str">
        <f>'[11]Depr Exp'!G6760</f>
        <v>End of Life</v>
      </c>
      <c r="H6760" s="533">
        <f>'[11]Depr Exp'!H6760</f>
        <v>0</v>
      </c>
      <c r="I6760" s="531">
        <f>'[11]Depr Exp'!I6760</f>
        <v>0</v>
      </c>
      <c r="J6760" s="532" t="str">
        <f>'[11]Depr Exp'!J6760</f>
        <v>End of Life</v>
      </c>
      <c r="K6760" s="534">
        <f>'[11]Depr Exp'!K6760</f>
        <v>0</v>
      </c>
      <c r="L6760" s="533">
        <f>'[11]Depr Exp'!L6760</f>
        <v>0</v>
      </c>
      <c r="M6760" s="144"/>
      <c r="N6760" s="144"/>
    </row>
    <row r="6761" spans="1:14">
      <c r="A6761" s="529" t="str">
        <f>'[11]Depr Exp'!A6761</f>
        <v>E3980 GEN Misc Equipment, old</v>
      </c>
      <c r="B6761" s="529" t="str">
        <f>'[11]Depr Exp'!B6761</f>
        <v>E3980 GEN Misc Equipment, old-9</v>
      </c>
      <c r="C6761" s="529" t="str">
        <f>'[11]Depr Exp'!C6761</f>
        <v>403E</v>
      </c>
      <c r="D6761" s="529"/>
      <c r="E6761" s="530">
        <f>'[11]Depr Exp'!E6761</f>
        <v>43373</v>
      </c>
      <c r="F6761" s="531">
        <f>'[11]Depr Exp'!F6761</f>
        <v>0.01</v>
      </c>
      <c r="G6761" s="532" t="str">
        <f>'[11]Depr Exp'!G6761</f>
        <v>End of Life</v>
      </c>
      <c r="H6761" s="533">
        <f>'[11]Depr Exp'!H6761</f>
        <v>0</v>
      </c>
      <c r="I6761" s="531">
        <f>'[11]Depr Exp'!I6761</f>
        <v>0</v>
      </c>
      <c r="J6761" s="532" t="str">
        <f>'[11]Depr Exp'!J6761</f>
        <v>End of Life</v>
      </c>
      <c r="K6761" s="534">
        <f>'[11]Depr Exp'!K6761</f>
        <v>0</v>
      </c>
      <c r="L6761" s="533">
        <f>'[11]Depr Exp'!L6761</f>
        <v>0</v>
      </c>
      <c r="M6761" s="144"/>
      <c r="N6761" s="144"/>
    </row>
    <row r="6762" spans="1:14">
      <c r="A6762" s="529" t="str">
        <f>'[11]Depr Exp'!A6762</f>
        <v>E3980 GEN Misc Equipment, old</v>
      </c>
      <c r="B6762" s="529" t="str">
        <f>'[11]Depr Exp'!B6762</f>
        <v>E3980 GEN Misc Equipment, old-10</v>
      </c>
      <c r="C6762" s="529" t="str">
        <f>'[11]Depr Exp'!C6762</f>
        <v>403E</v>
      </c>
      <c r="D6762" s="529"/>
      <c r="E6762" s="530">
        <f>'[11]Depr Exp'!E6762</f>
        <v>43404</v>
      </c>
      <c r="F6762" s="531">
        <f>'[11]Depr Exp'!F6762</f>
        <v>0.01</v>
      </c>
      <c r="G6762" s="532" t="str">
        <f>'[11]Depr Exp'!G6762</f>
        <v>End of Life</v>
      </c>
      <c r="H6762" s="533">
        <f>'[11]Depr Exp'!H6762</f>
        <v>0</v>
      </c>
      <c r="I6762" s="531">
        <f>'[11]Depr Exp'!I6762</f>
        <v>0</v>
      </c>
      <c r="J6762" s="532" t="str">
        <f>'[11]Depr Exp'!J6762</f>
        <v>End of Life</v>
      </c>
      <c r="K6762" s="534">
        <f>'[11]Depr Exp'!K6762</f>
        <v>0</v>
      </c>
      <c r="L6762" s="533">
        <f>'[11]Depr Exp'!L6762</f>
        <v>0</v>
      </c>
      <c r="M6762" s="144"/>
      <c r="N6762" s="144"/>
    </row>
    <row r="6763" spans="1:14">
      <c r="A6763" s="529" t="str">
        <f>'[11]Depr Exp'!A6763</f>
        <v>E3980 GEN Misc Equipment, old</v>
      </c>
      <c r="B6763" s="529" t="str">
        <f>'[11]Depr Exp'!B6763</f>
        <v>E3980 GEN Misc Equipment, old-11</v>
      </c>
      <c r="C6763" s="529" t="str">
        <f>'[11]Depr Exp'!C6763</f>
        <v>403E</v>
      </c>
      <c r="D6763" s="529"/>
      <c r="E6763" s="530">
        <f>'[11]Depr Exp'!E6763</f>
        <v>43434</v>
      </c>
      <c r="F6763" s="531">
        <f>'[11]Depr Exp'!F6763</f>
        <v>0.01</v>
      </c>
      <c r="G6763" s="532" t="str">
        <f>'[11]Depr Exp'!G6763</f>
        <v>End of Life</v>
      </c>
      <c r="H6763" s="533">
        <f>'[11]Depr Exp'!H6763</f>
        <v>0</v>
      </c>
      <c r="I6763" s="531">
        <f>'[11]Depr Exp'!I6763</f>
        <v>0</v>
      </c>
      <c r="J6763" s="532" t="str">
        <f>'[11]Depr Exp'!J6763</f>
        <v>End of Life</v>
      </c>
      <c r="K6763" s="534">
        <f>'[11]Depr Exp'!K6763</f>
        <v>0</v>
      </c>
      <c r="L6763" s="533">
        <f>'[11]Depr Exp'!L6763</f>
        <v>0</v>
      </c>
      <c r="M6763" s="144"/>
      <c r="N6763" s="144"/>
    </row>
    <row r="6764" spans="1:14">
      <c r="A6764" s="529" t="str">
        <f>'[11]Depr Exp'!A6764</f>
        <v>E3980 GEN Misc Equipment, old</v>
      </c>
      <c r="B6764" s="529" t="str">
        <f>'[11]Depr Exp'!B6764</f>
        <v>E3980 GEN Misc Equipment, old-12</v>
      </c>
      <c r="C6764" s="529" t="str">
        <f>'[11]Depr Exp'!C6764</f>
        <v>403E</v>
      </c>
      <c r="D6764" s="529"/>
      <c r="E6764" s="530">
        <f>'[11]Depr Exp'!E6764</f>
        <v>43465</v>
      </c>
      <c r="F6764" s="531">
        <f>'[11]Depr Exp'!F6764</f>
        <v>0.01</v>
      </c>
      <c r="G6764" s="532" t="str">
        <f>'[11]Depr Exp'!G6764</f>
        <v>End of Life</v>
      </c>
      <c r="H6764" s="533">
        <f>'[11]Depr Exp'!H6764</f>
        <v>0</v>
      </c>
      <c r="I6764" s="531">
        <f>'[11]Depr Exp'!I6764</f>
        <v>0</v>
      </c>
      <c r="J6764" s="532" t="str">
        <f>'[11]Depr Exp'!J6764</f>
        <v>End of Life</v>
      </c>
      <c r="K6764" s="534">
        <f>'[11]Depr Exp'!K6764</f>
        <v>0</v>
      </c>
      <c r="L6764" s="533">
        <f>'[11]Depr Exp'!L6764</f>
        <v>0</v>
      </c>
      <c r="M6764" s="144"/>
      <c r="N6764" s="144"/>
    </row>
    <row r="6765" spans="1:14" ht="15.75" thickBot="1">
      <c r="A6765" s="280" t="str">
        <f>'[11]Depr Exp'!A6765</f>
        <v>E3980 GEN Misc Equipment, old Total</v>
      </c>
      <c r="B6765" s="143">
        <f>'[11]Depr Exp'!B6765</f>
        <v>0</v>
      </c>
      <c r="C6765" s="142" t="str">
        <f>'[11]Depr Exp'!C6765</f>
        <v>EGEN</v>
      </c>
      <c r="D6765" s="143"/>
      <c r="E6765" s="281" t="str">
        <f>'[11]Depr Exp'!E6765</f>
        <v>Total</v>
      </c>
      <c r="F6765" s="124">
        <f>'[11]Depr Exp'!F6765</f>
        <v>0</v>
      </c>
      <c r="G6765" s="143">
        <f>'[11]Depr Exp'!G6765</f>
        <v>0</v>
      </c>
      <c r="H6765" s="286">
        <f>'[11]Depr Exp'!H6765</f>
        <v>5529.6100000000006</v>
      </c>
      <c r="I6765" s="124">
        <f>'[11]Depr Exp'!I6765</f>
        <v>0</v>
      </c>
      <c r="J6765" s="143">
        <f>'[11]Depr Exp'!J6765</f>
        <v>0</v>
      </c>
      <c r="K6765" s="286">
        <f>'[11]Depr Exp'!K6765</f>
        <v>0</v>
      </c>
      <c r="L6765" s="286">
        <f>'[11]Depr Exp'!L6765</f>
        <v>-5529.61</v>
      </c>
      <c r="M6765" s="144"/>
      <c r="N6765" s="144"/>
    </row>
    <row r="6766" spans="1:14" ht="13.5" thickTop="1">
      <c r="A6766" s="144" t="str">
        <f>'[11]Depr Exp'!A6766</f>
        <v>E3980 GEN Misc Equipment, Sumas</v>
      </c>
      <c r="B6766" s="144" t="str">
        <f>'[11]Depr Exp'!B6766</f>
        <v>E3980 GEN Misc Equipment, Sumas-1</v>
      </c>
      <c r="C6766" s="144" t="str">
        <f>'[11]Depr Exp'!C6766</f>
        <v>403E</v>
      </c>
      <c r="D6766" s="144"/>
      <c r="E6766" s="282">
        <f>'[11]Depr Exp'!E6766</f>
        <v>43131</v>
      </c>
      <c r="F6766" s="523">
        <f>'[11]Depr Exp'!F6766</f>
        <v>1306.76</v>
      </c>
      <c r="G6766" s="305">
        <f>'[11]Depr Exp'!G6766</f>
        <v>6.6699999999999995E-2</v>
      </c>
      <c r="H6766" s="524">
        <f>'[11]Depr Exp'!H6766</f>
        <v>7.26</v>
      </c>
      <c r="I6766" s="523">
        <f>'[11]Depr Exp'!I6766</f>
        <v>1306.76</v>
      </c>
      <c r="J6766" s="305">
        <f>'[11]Depr Exp'!J6766</f>
        <v>6.6699999999999995E-2</v>
      </c>
      <c r="K6766" s="373">
        <f>'[11]Depr Exp'!K6766</f>
        <v>7.2634076666666658</v>
      </c>
      <c r="L6766" s="524">
        <f>'[11]Depr Exp'!L6766</f>
        <v>0</v>
      </c>
      <c r="M6766" s="144"/>
      <c r="N6766" s="144"/>
    </row>
    <row r="6767" spans="1:14">
      <c r="A6767" s="144" t="str">
        <f>'[11]Depr Exp'!A6767</f>
        <v>E3980 GEN Misc Equipment, Sumas</v>
      </c>
      <c r="B6767" s="144" t="str">
        <f>'[11]Depr Exp'!B6767</f>
        <v>E3980 GEN Misc Equipment, Sumas-2</v>
      </c>
      <c r="C6767" s="144" t="str">
        <f>'[11]Depr Exp'!C6767</f>
        <v>403E</v>
      </c>
      <c r="D6767" s="144"/>
      <c r="E6767" s="282">
        <f>'[11]Depr Exp'!E6767</f>
        <v>43159</v>
      </c>
      <c r="F6767" s="523">
        <f>'[11]Depr Exp'!F6767</f>
        <v>1306.76</v>
      </c>
      <c r="G6767" s="305">
        <f>'[11]Depr Exp'!G6767</f>
        <v>6.6699999999999995E-2</v>
      </c>
      <c r="H6767" s="524">
        <f>'[11]Depr Exp'!H6767</f>
        <v>7.26</v>
      </c>
      <c r="I6767" s="523">
        <f>'[11]Depr Exp'!I6767</f>
        <v>1306.76</v>
      </c>
      <c r="J6767" s="305">
        <f>'[11]Depr Exp'!J6767</f>
        <v>6.6699999999999995E-2</v>
      </c>
      <c r="K6767" s="373">
        <f>'[11]Depr Exp'!K6767</f>
        <v>7.2634076666666658</v>
      </c>
      <c r="L6767" s="524">
        <f>'[11]Depr Exp'!L6767</f>
        <v>0</v>
      </c>
      <c r="M6767" s="144"/>
      <c r="N6767" s="144"/>
    </row>
    <row r="6768" spans="1:14">
      <c r="A6768" s="144" t="str">
        <f>'[11]Depr Exp'!A6768</f>
        <v>E3980 GEN Misc Equipment, Sumas</v>
      </c>
      <c r="B6768" s="144" t="str">
        <f>'[11]Depr Exp'!B6768</f>
        <v>E3980 GEN Misc Equipment, Sumas-3</v>
      </c>
      <c r="C6768" s="144" t="str">
        <f>'[11]Depr Exp'!C6768</f>
        <v>403E</v>
      </c>
      <c r="D6768" s="144"/>
      <c r="E6768" s="282">
        <f>'[11]Depr Exp'!E6768</f>
        <v>43190</v>
      </c>
      <c r="F6768" s="523">
        <f>'[11]Depr Exp'!F6768</f>
        <v>1306.76</v>
      </c>
      <c r="G6768" s="305">
        <f>'[11]Depr Exp'!G6768</f>
        <v>6.6699999999999995E-2</v>
      </c>
      <c r="H6768" s="524">
        <f>'[11]Depr Exp'!H6768</f>
        <v>7.26</v>
      </c>
      <c r="I6768" s="523">
        <f>'[11]Depr Exp'!I6768</f>
        <v>1306.76</v>
      </c>
      <c r="J6768" s="305">
        <f>'[11]Depr Exp'!J6768</f>
        <v>6.6699999999999995E-2</v>
      </c>
      <c r="K6768" s="373">
        <f>'[11]Depr Exp'!K6768</f>
        <v>7.2634076666666658</v>
      </c>
      <c r="L6768" s="524">
        <f>'[11]Depr Exp'!L6768</f>
        <v>0</v>
      </c>
      <c r="M6768" s="144"/>
      <c r="N6768" s="144"/>
    </row>
    <row r="6769" spans="1:14">
      <c r="A6769" s="144" t="str">
        <f>'[11]Depr Exp'!A6769</f>
        <v>E3980 GEN Misc Equipment, Sumas</v>
      </c>
      <c r="B6769" s="144" t="str">
        <f>'[11]Depr Exp'!B6769</f>
        <v>E3980 GEN Misc Equipment, Sumas-4</v>
      </c>
      <c r="C6769" s="144" t="str">
        <f>'[11]Depr Exp'!C6769</f>
        <v>403E</v>
      </c>
      <c r="D6769" s="144"/>
      <c r="E6769" s="282">
        <f>'[11]Depr Exp'!E6769</f>
        <v>43220</v>
      </c>
      <c r="F6769" s="523">
        <f>'[11]Depr Exp'!F6769</f>
        <v>1306.76</v>
      </c>
      <c r="G6769" s="305">
        <f>'[11]Depr Exp'!G6769</f>
        <v>6.6699999999999995E-2</v>
      </c>
      <c r="H6769" s="524">
        <f>'[11]Depr Exp'!H6769</f>
        <v>7.26</v>
      </c>
      <c r="I6769" s="523">
        <f>'[11]Depr Exp'!I6769</f>
        <v>1306.76</v>
      </c>
      <c r="J6769" s="305">
        <f>'[11]Depr Exp'!J6769</f>
        <v>6.6699999999999995E-2</v>
      </c>
      <c r="K6769" s="373">
        <f>'[11]Depr Exp'!K6769</f>
        <v>7.2634076666666658</v>
      </c>
      <c r="L6769" s="524">
        <f>'[11]Depr Exp'!L6769</f>
        <v>0</v>
      </c>
      <c r="M6769" s="144"/>
      <c r="N6769" s="144"/>
    </row>
    <row r="6770" spans="1:14">
      <c r="A6770" s="144" t="str">
        <f>'[11]Depr Exp'!A6770</f>
        <v>E3980 GEN Misc Equipment, Sumas</v>
      </c>
      <c r="B6770" s="144" t="str">
        <f>'[11]Depr Exp'!B6770</f>
        <v>E3980 GEN Misc Equipment, Sumas-5</v>
      </c>
      <c r="C6770" s="144" t="str">
        <f>'[11]Depr Exp'!C6770</f>
        <v>403E</v>
      </c>
      <c r="D6770" s="144"/>
      <c r="E6770" s="282">
        <f>'[11]Depr Exp'!E6770</f>
        <v>43251</v>
      </c>
      <c r="F6770" s="523">
        <f>'[11]Depr Exp'!F6770</f>
        <v>1306.76</v>
      </c>
      <c r="G6770" s="305">
        <f>'[11]Depr Exp'!G6770</f>
        <v>6.6699999999999995E-2</v>
      </c>
      <c r="H6770" s="524">
        <f>'[11]Depr Exp'!H6770</f>
        <v>7.26</v>
      </c>
      <c r="I6770" s="523">
        <f>'[11]Depr Exp'!I6770</f>
        <v>1306.76</v>
      </c>
      <c r="J6770" s="305">
        <f>'[11]Depr Exp'!J6770</f>
        <v>6.6699999999999995E-2</v>
      </c>
      <c r="K6770" s="373">
        <f>'[11]Depr Exp'!K6770</f>
        <v>7.2634076666666658</v>
      </c>
      <c r="L6770" s="524">
        <f>'[11]Depr Exp'!L6770</f>
        <v>0</v>
      </c>
      <c r="M6770" s="144"/>
      <c r="N6770" s="144"/>
    </row>
    <row r="6771" spans="1:14">
      <c r="A6771" s="144" t="str">
        <f>'[11]Depr Exp'!A6771</f>
        <v>E3980 GEN Misc Equipment, Sumas</v>
      </c>
      <c r="B6771" s="144" t="str">
        <f>'[11]Depr Exp'!B6771</f>
        <v>E3980 GEN Misc Equipment, Sumas-6</v>
      </c>
      <c r="C6771" s="144" t="str">
        <f>'[11]Depr Exp'!C6771</f>
        <v>403E</v>
      </c>
      <c r="D6771" s="144"/>
      <c r="E6771" s="282">
        <f>'[11]Depr Exp'!E6771</f>
        <v>43281</v>
      </c>
      <c r="F6771" s="523">
        <f>'[11]Depr Exp'!F6771</f>
        <v>1306.76</v>
      </c>
      <c r="G6771" s="305">
        <f>'[11]Depr Exp'!G6771</f>
        <v>6.6699999999999995E-2</v>
      </c>
      <c r="H6771" s="524">
        <f>'[11]Depr Exp'!H6771</f>
        <v>7.26</v>
      </c>
      <c r="I6771" s="523">
        <f>'[11]Depr Exp'!I6771</f>
        <v>1306.76</v>
      </c>
      <c r="J6771" s="305">
        <f>'[11]Depr Exp'!J6771</f>
        <v>6.6699999999999995E-2</v>
      </c>
      <c r="K6771" s="373">
        <f>'[11]Depr Exp'!K6771</f>
        <v>7.2634076666666658</v>
      </c>
      <c r="L6771" s="524">
        <f>'[11]Depr Exp'!L6771</f>
        <v>0</v>
      </c>
      <c r="M6771" s="144"/>
      <c r="N6771" s="144"/>
    </row>
    <row r="6772" spans="1:14">
      <c r="A6772" s="144" t="str">
        <f>'[11]Depr Exp'!A6772</f>
        <v>E3980 GEN Misc Equipment, Sumas</v>
      </c>
      <c r="B6772" s="144" t="str">
        <f>'[11]Depr Exp'!B6772</f>
        <v>E3980 GEN Misc Equipment, Sumas-7</v>
      </c>
      <c r="C6772" s="144" t="str">
        <f>'[11]Depr Exp'!C6772</f>
        <v>403E</v>
      </c>
      <c r="D6772" s="144"/>
      <c r="E6772" s="282">
        <f>'[11]Depr Exp'!E6772</f>
        <v>43312</v>
      </c>
      <c r="F6772" s="523">
        <f>'[11]Depr Exp'!F6772</f>
        <v>1306.76</v>
      </c>
      <c r="G6772" s="305">
        <f>'[11]Depr Exp'!G6772</f>
        <v>6.6699999999999995E-2</v>
      </c>
      <c r="H6772" s="524">
        <f>'[11]Depr Exp'!H6772</f>
        <v>7.26</v>
      </c>
      <c r="I6772" s="523">
        <f>'[11]Depr Exp'!I6772</f>
        <v>1306.76</v>
      </c>
      <c r="J6772" s="305">
        <f>'[11]Depr Exp'!J6772</f>
        <v>6.6699999999999995E-2</v>
      </c>
      <c r="K6772" s="373">
        <f>'[11]Depr Exp'!K6772</f>
        <v>7.2634076666666658</v>
      </c>
      <c r="L6772" s="524">
        <f>'[11]Depr Exp'!L6772</f>
        <v>0</v>
      </c>
      <c r="M6772" s="144"/>
      <c r="N6772" s="144"/>
    </row>
    <row r="6773" spans="1:14">
      <c r="A6773" s="144" t="str">
        <f>'[11]Depr Exp'!A6773</f>
        <v>E3980 GEN Misc Equipment, Sumas</v>
      </c>
      <c r="B6773" s="144" t="str">
        <f>'[11]Depr Exp'!B6773</f>
        <v>E3980 GEN Misc Equipment, Sumas-8</v>
      </c>
      <c r="C6773" s="144" t="str">
        <f>'[11]Depr Exp'!C6773</f>
        <v>403E</v>
      </c>
      <c r="D6773" s="144"/>
      <c r="E6773" s="282">
        <f>'[11]Depr Exp'!E6773</f>
        <v>43343</v>
      </c>
      <c r="F6773" s="523">
        <f>'[11]Depr Exp'!F6773</f>
        <v>1306.76</v>
      </c>
      <c r="G6773" s="305">
        <f>'[11]Depr Exp'!G6773</f>
        <v>6.6699999999999995E-2</v>
      </c>
      <c r="H6773" s="524">
        <f>'[11]Depr Exp'!H6773</f>
        <v>7.26</v>
      </c>
      <c r="I6773" s="523">
        <f>'[11]Depr Exp'!I6773</f>
        <v>1306.76</v>
      </c>
      <c r="J6773" s="305">
        <f>'[11]Depr Exp'!J6773</f>
        <v>6.6699999999999995E-2</v>
      </c>
      <c r="K6773" s="373">
        <f>'[11]Depr Exp'!K6773</f>
        <v>7.2634076666666658</v>
      </c>
      <c r="L6773" s="524">
        <f>'[11]Depr Exp'!L6773</f>
        <v>0</v>
      </c>
      <c r="M6773" s="144"/>
      <c r="N6773" s="144"/>
    </row>
    <row r="6774" spans="1:14">
      <c r="A6774" s="144" t="str">
        <f>'[11]Depr Exp'!A6774</f>
        <v>E3980 GEN Misc Equipment, Sumas</v>
      </c>
      <c r="B6774" s="144" t="str">
        <f>'[11]Depr Exp'!B6774</f>
        <v>E3980 GEN Misc Equipment, Sumas-9</v>
      </c>
      <c r="C6774" s="144" t="str">
        <f>'[11]Depr Exp'!C6774</f>
        <v>403E</v>
      </c>
      <c r="D6774" s="144"/>
      <c r="E6774" s="282">
        <f>'[11]Depr Exp'!E6774</f>
        <v>43373</v>
      </c>
      <c r="F6774" s="523">
        <f>'[11]Depr Exp'!F6774</f>
        <v>1306.76</v>
      </c>
      <c r="G6774" s="305">
        <f>'[11]Depr Exp'!G6774</f>
        <v>6.6699999999999995E-2</v>
      </c>
      <c r="H6774" s="524">
        <f>'[11]Depr Exp'!H6774</f>
        <v>7.26</v>
      </c>
      <c r="I6774" s="523">
        <f>'[11]Depr Exp'!I6774</f>
        <v>1306.76</v>
      </c>
      <c r="J6774" s="305">
        <f>'[11]Depr Exp'!J6774</f>
        <v>6.6699999999999995E-2</v>
      </c>
      <c r="K6774" s="373">
        <f>'[11]Depr Exp'!K6774</f>
        <v>7.2634076666666658</v>
      </c>
      <c r="L6774" s="524">
        <f>'[11]Depr Exp'!L6774</f>
        <v>0</v>
      </c>
      <c r="M6774" s="144"/>
      <c r="N6774" s="144"/>
    </row>
    <row r="6775" spans="1:14">
      <c r="A6775" s="144" t="str">
        <f>'[11]Depr Exp'!A6775</f>
        <v>E3980 GEN Misc Equipment, Sumas</v>
      </c>
      <c r="B6775" s="144" t="str">
        <f>'[11]Depr Exp'!B6775</f>
        <v>E3980 GEN Misc Equipment, Sumas-10</v>
      </c>
      <c r="C6775" s="144" t="str">
        <f>'[11]Depr Exp'!C6775</f>
        <v>403E</v>
      </c>
      <c r="D6775" s="144"/>
      <c r="E6775" s="282">
        <f>'[11]Depr Exp'!E6775</f>
        <v>43404</v>
      </c>
      <c r="F6775" s="523">
        <f>'[11]Depr Exp'!F6775</f>
        <v>1306.76</v>
      </c>
      <c r="G6775" s="305">
        <f>'[11]Depr Exp'!G6775</f>
        <v>6.6699999999999995E-2</v>
      </c>
      <c r="H6775" s="524">
        <f>'[11]Depr Exp'!H6775</f>
        <v>7.26</v>
      </c>
      <c r="I6775" s="523">
        <f>'[11]Depr Exp'!I6775</f>
        <v>1306.76</v>
      </c>
      <c r="J6775" s="305">
        <f>'[11]Depr Exp'!J6775</f>
        <v>6.6699999999999995E-2</v>
      </c>
      <c r="K6775" s="373">
        <f>'[11]Depr Exp'!K6775</f>
        <v>7.2634076666666658</v>
      </c>
      <c r="L6775" s="524">
        <f>'[11]Depr Exp'!L6775</f>
        <v>0</v>
      </c>
      <c r="M6775" s="144"/>
      <c r="N6775" s="144"/>
    </row>
    <row r="6776" spans="1:14">
      <c r="A6776" s="144" t="str">
        <f>'[11]Depr Exp'!A6776</f>
        <v>E3980 GEN Misc Equipment, Sumas</v>
      </c>
      <c r="B6776" s="144" t="str">
        <f>'[11]Depr Exp'!B6776</f>
        <v>E3980 GEN Misc Equipment, Sumas-11</v>
      </c>
      <c r="C6776" s="144" t="str">
        <f>'[11]Depr Exp'!C6776</f>
        <v>403E</v>
      </c>
      <c r="D6776" s="144"/>
      <c r="E6776" s="282">
        <f>'[11]Depr Exp'!E6776</f>
        <v>43434</v>
      </c>
      <c r="F6776" s="523">
        <f>'[11]Depr Exp'!F6776</f>
        <v>1306.76</v>
      </c>
      <c r="G6776" s="305">
        <f>'[11]Depr Exp'!G6776</f>
        <v>6.6699999999999995E-2</v>
      </c>
      <c r="H6776" s="524">
        <f>'[11]Depr Exp'!H6776</f>
        <v>7.26</v>
      </c>
      <c r="I6776" s="523">
        <f>'[11]Depr Exp'!I6776</f>
        <v>1306.76</v>
      </c>
      <c r="J6776" s="305">
        <f>'[11]Depr Exp'!J6776</f>
        <v>6.6699999999999995E-2</v>
      </c>
      <c r="K6776" s="373">
        <f>'[11]Depr Exp'!K6776</f>
        <v>7.2634076666666658</v>
      </c>
      <c r="L6776" s="524">
        <f>'[11]Depr Exp'!L6776</f>
        <v>0</v>
      </c>
      <c r="M6776" s="144"/>
      <c r="N6776" s="144"/>
    </row>
    <row r="6777" spans="1:14">
      <c r="A6777" s="144" t="str">
        <f>'[11]Depr Exp'!A6777</f>
        <v>E3980 GEN Misc Equipment, Sumas</v>
      </c>
      <c r="B6777" s="144" t="str">
        <f>'[11]Depr Exp'!B6777</f>
        <v>E3980 GEN Misc Equipment, Sumas-12</v>
      </c>
      <c r="C6777" s="144" t="str">
        <f>'[11]Depr Exp'!C6777</f>
        <v>403E</v>
      </c>
      <c r="D6777" s="144"/>
      <c r="E6777" s="282">
        <f>'[11]Depr Exp'!E6777</f>
        <v>43465</v>
      </c>
      <c r="F6777" s="523">
        <f>'[11]Depr Exp'!F6777</f>
        <v>1306.76</v>
      </c>
      <c r="G6777" s="305">
        <f>'[11]Depr Exp'!G6777</f>
        <v>6.6699999999999995E-2</v>
      </c>
      <c r="H6777" s="524">
        <f>'[11]Depr Exp'!H6777</f>
        <v>7.26</v>
      </c>
      <c r="I6777" s="523">
        <f>'[11]Depr Exp'!I6777</f>
        <v>1306.76</v>
      </c>
      <c r="J6777" s="305">
        <f>'[11]Depr Exp'!J6777</f>
        <v>6.6699999999999995E-2</v>
      </c>
      <c r="K6777" s="373">
        <f>'[11]Depr Exp'!K6777</f>
        <v>7.2634076666666658</v>
      </c>
      <c r="L6777" s="524">
        <f>'[11]Depr Exp'!L6777</f>
        <v>0</v>
      </c>
      <c r="M6777" s="144"/>
      <c r="N6777" s="144"/>
    </row>
    <row r="6778" spans="1:14" ht="15.75" thickBot="1">
      <c r="A6778" s="159" t="str">
        <f>'[11]Depr Exp'!A6778</f>
        <v>E3980 GEN Misc Equipment, Sumas Total</v>
      </c>
      <c r="B6778" s="144">
        <f>'[11]Depr Exp'!B6778</f>
        <v>0</v>
      </c>
      <c r="C6778" s="502" t="str">
        <f>'[11]Depr Exp'!C6778</f>
        <v>EGEN</v>
      </c>
      <c r="D6778" s="144"/>
      <c r="E6778" s="281" t="str">
        <f>'[11]Depr Exp'!E6778</f>
        <v>Total</v>
      </c>
      <c r="F6778" s="141">
        <f>'[11]Depr Exp'!F6778</f>
        <v>0</v>
      </c>
      <c r="G6778" s="252">
        <f>'[11]Depr Exp'!G6778</f>
        <v>0</v>
      </c>
      <c r="H6778" s="286">
        <f>'[11]Depr Exp'!H6778</f>
        <v>87.12</v>
      </c>
      <c r="I6778" s="141">
        <f>'[11]Depr Exp'!I6778</f>
        <v>0</v>
      </c>
      <c r="J6778" s="252">
        <f>'[11]Depr Exp'!J6778</f>
        <v>0</v>
      </c>
      <c r="K6778" s="286">
        <f>'[11]Depr Exp'!K6778</f>
        <v>87.16089199999999</v>
      </c>
      <c r="L6778" s="286">
        <f>'[11]Depr Exp'!L6778</f>
        <v>0.04</v>
      </c>
      <c r="M6778" s="144"/>
      <c r="N6778" s="144"/>
    </row>
    <row r="6779" spans="1:14" ht="13.5" thickTop="1">
      <c r="A6779" s="144" t="str">
        <f>'[11]Depr Exp'!A6779</f>
        <v>E3980 GEN Misc Equipment, UBK</v>
      </c>
      <c r="B6779" s="144" t="str">
        <f>'[11]Depr Exp'!B6779</f>
        <v>E3980 GEN Misc Equipment, UBK-1</v>
      </c>
      <c r="C6779" s="144" t="str">
        <f>'[11]Depr Exp'!C6779</f>
        <v>403E</v>
      </c>
      <c r="D6779" s="144"/>
      <c r="E6779" s="282">
        <f>'[11]Depr Exp'!E6779</f>
        <v>43131</v>
      </c>
      <c r="F6779" s="523">
        <f>'[11]Depr Exp'!F6779</f>
        <v>1024.92</v>
      </c>
      <c r="G6779" s="305">
        <f>'[11]Depr Exp'!G6779</f>
        <v>6.6699999999999995E-2</v>
      </c>
      <c r="H6779" s="524">
        <f>'[11]Depr Exp'!H6779</f>
        <v>5.7</v>
      </c>
      <c r="I6779" s="523">
        <f>'[11]Depr Exp'!I6779</f>
        <v>4921.83</v>
      </c>
      <c r="J6779" s="305">
        <f>'[11]Depr Exp'!J6779</f>
        <v>6.6699999999999995E-2</v>
      </c>
      <c r="K6779" s="373">
        <f>'[11]Depr Exp'!K6779</f>
        <v>27.357171749999996</v>
      </c>
      <c r="L6779" s="524">
        <f>'[11]Depr Exp'!L6779</f>
        <v>21.66</v>
      </c>
      <c r="M6779" s="144"/>
      <c r="N6779" s="144"/>
    </row>
    <row r="6780" spans="1:14">
      <c r="A6780" s="144" t="str">
        <f>'[11]Depr Exp'!A6780</f>
        <v>E3980 GEN Misc Equipment, UBK</v>
      </c>
      <c r="B6780" s="144" t="str">
        <f>'[11]Depr Exp'!B6780</f>
        <v>E3980 GEN Misc Equipment, UBK-2</v>
      </c>
      <c r="C6780" s="144" t="str">
        <f>'[11]Depr Exp'!C6780</f>
        <v>403E</v>
      </c>
      <c r="D6780" s="144"/>
      <c r="E6780" s="282">
        <f>'[11]Depr Exp'!E6780</f>
        <v>43159</v>
      </c>
      <c r="F6780" s="523">
        <f>'[11]Depr Exp'!F6780</f>
        <v>1024.92</v>
      </c>
      <c r="G6780" s="305">
        <f>'[11]Depr Exp'!G6780</f>
        <v>6.6699999999999995E-2</v>
      </c>
      <c r="H6780" s="524">
        <f>'[11]Depr Exp'!H6780</f>
        <v>5.7</v>
      </c>
      <c r="I6780" s="523">
        <f>'[11]Depr Exp'!I6780</f>
        <v>4921.83</v>
      </c>
      <c r="J6780" s="305">
        <f>'[11]Depr Exp'!J6780</f>
        <v>6.6699999999999995E-2</v>
      </c>
      <c r="K6780" s="373">
        <f>'[11]Depr Exp'!K6780</f>
        <v>27.357171749999996</v>
      </c>
      <c r="L6780" s="524">
        <f>'[11]Depr Exp'!L6780</f>
        <v>21.66</v>
      </c>
      <c r="M6780" s="144"/>
      <c r="N6780" s="144"/>
    </row>
    <row r="6781" spans="1:14">
      <c r="A6781" s="144" t="str">
        <f>'[11]Depr Exp'!A6781</f>
        <v>E3980 GEN Misc Equipment, UBK</v>
      </c>
      <c r="B6781" s="144" t="str">
        <f>'[11]Depr Exp'!B6781</f>
        <v>E3980 GEN Misc Equipment, UBK-3</v>
      </c>
      <c r="C6781" s="144" t="str">
        <f>'[11]Depr Exp'!C6781</f>
        <v>403E</v>
      </c>
      <c r="D6781" s="144"/>
      <c r="E6781" s="282">
        <f>'[11]Depr Exp'!E6781</f>
        <v>43190</v>
      </c>
      <c r="F6781" s="523">
        <f>'[11]Depr Exp'!F6781</f>
        <v>1024.92</v>
      </c>
      <c r="G6781" s="305">
        <f>'[11]Depr Exp'!G6781</f>
        <v>6.6699999999999995E-2</v>
      </c>
      <c r="H6781" s="524">
        <f>'[11]Depr Exp'!H6781</f>
        <v>5.7</v>
      </c>
      <c r="I6781" s="523">
        <f>'[11]Depr Exp'!I6781</f>
        <v>4921.83</v>
      </c>
      <c r="J6781" s="305">
        <f>'[11]Depr Exp'!J6781</f>
        <v>6.6699999999999995E-2</v>
      </c>
      <c r="K6781" s="373">
        <f>'[11]Depr Exp'!K6781</f>
        <v>27.357171749999996</v>
      </c>
      <c r="L6781" s="524">
        <f>'[11]Depr Exp'!L6781</f>
        <v>21.66</v>
      </c>
      <c r="M6781" s="144"/>
      <c r="N6781" s="144"/>
    </row>
    <row r="6782" spans="1:14">
      <c r="A6782" s="144" t="str">
        <f>'[11]Depr Exp'!A6782</f>
        <v>E3980 GEN Misc Equipment, UBK</v>
      </c>
      <c r="B6782" s="144" t="str">
        <f>'[11]Depr Exp'!B6782</f>
        <v>E3980 GEN Misc Equipment, UBK-4</v>
      </c>
      <c r="C6782" s="144" t="str">
        <f>'[11]Depr Exp'!C6782</f>
        <v>403E</v>
      </c>
      <c r="D6782" s="144"/>
      <c r="E6782" s="282">
        <f>'[11]Depr Exp'!E6782</f>
        <v>43220</v>
      </c>
      <c r="F6782" s="523">
        <f>'[11]Depr Exp'!F6782</f>
        <v>1024.92</v>
      </c>
      <c r="G6782" s="305">
        <f>'[11]Depr Exp'!G6782</f>
        <v>6.6699999999999995E-2</v>
      </c>
      <c r="H6782" s="524">
        <f>'[11]Depr Exp'!H6782</f>
        <v>5.7</v>
      </c>
      <c r="I6782" s="523">
        <f>'[11]Depr Exp'!I6782</f>
        <v>4921.83</v>
      </c>
      <c r="J6782" s="305">
        <f>'[11]Depr Exp'!J6782</f>
        <v>6.6699999999999995E-2</v>
      </c>
      <c r="K6782" s="373">
        <f>'[11]Depr Exp'!K6782</f>
        <v>27.357171749999996</v>
      </c>
      <c r="L6782" s="524">
        <f>'[11]Depr Exp'!L6782</f>
        <v>21.66</v>
      </c>
      <c r="M6782" s="144"/>
      <c r="N6782" s="144"/>
    </row>
    <row r="6783" spans="1:14">
      <c r="A6783" s="144" t="str">
        <f>'[11]Depr Exp'!A6783</f>
        <v>E3980 GEN Misc Equipment, UBK</v>
      </c>
      <c r="B6783" s="144" t="str">
        <f>'[11]Depr Exp'!B6783</f>
        <v>E3980 GEN Misc Equipment, UBK-5</v>
      </c>
      <c r="C6783" s="144" t="str">
        <f>'[11]Depr Exp'!C6783</f>
        <v>403E</v>
      </c>
      <c r="D6783" s="144"/>
      <c r="E6783" s="282">
        <f>'[11]Depr Exp'!E6783</f>
        <v>43251</v>
      </c>
      <c r="F6783" s="523">
        <f>'[11]Depr Exp'!F6783</f>
        <v>1024.92</v>
      </c>
      <c r="G6783" s="305">
        <f>'[11]Depr Exp'!G6783</f>
        <v>6.6699999999999995E-2</v>
      </c>
      <c r="H6783" s="524">
        <f>'[11]Depr Exp'!H6783</f>
        <v>5.7</v>
      </c>
      <c r="I6783" s="523">
        <f>'[11]Depr Exp'!I6783</f>
        <v>4921.83</v>
      </c>
      <c r="J6783" s="305">
        <f>'[11]Depr Exp'!J6783</f>
        <v>6.6699999999999995E-2</v>
      </c>
      <c r="K6783" s="373">
        <f>'[11]Depr Exp'!K6783</f>
        <v>27.357171749999996</v>
      </c>
      <c r="L6783" s="524">
        <f>'[11]Depr Exp'!L6783</f>
        <v>21.66</v>
      </c>
      <c r="M6783" s="144"/>
      <c r="N6783" s="144"/>
    </row>
    <row r="6784" spans="1:14">
      <c r="A6784" s="144" t="str">
        <f>'[11]Depr Exp'!A6784</f>
        <v>E3980 GEN Misc Equipment, UBK</v>
      </c>
      <c r="B6784" s="144" t="str">
        <f>'[11]Depr Exp'!B6784</f>
        <v>E3980 GEN Misc Equipment, UBK-6</v>
      </c>
      <c r="C6784" s="144" t="str">
        <f>'[11]Depr Exp'!C6784</f>
        <v>403E</v>
      </c>
      <c r="D6784" s="144"/>
      <c r="E6784" s="282">
        <f>'[11]Depr Exp'!E6784</f>
        <v>43281</v>
      </c>
      <c r="F6784" s="523">
        <f>'[11]Depr Exp'!F6784</f>
        <v>1024.92</v>
      </c>
      <c r="G6784" s="305">
        <f>'[11]Depr Exp'!G6784</f>
        <v>6.6699999999999995E-2</v>
      </c>
      <c r="H6784" s="524">
        <f>'[11]Depr Exp'!H6784</f>
        <v>5.7</v>
      </c>
      <c r="I6784" s="523">
        <f>'[11]Depr Exp'!I6784</f>
        <v>4921.83</v>
      </c>
      <c r="J6784" s="305">
        <f>'[11]Depr Exp'!J6784</f>
        <v>6.6699999999999995E-2</v>
      </c>
      <c r="K6784" s="373">
        <f>'[11]Depr Exp'!K6784</f>
        <v>27.357171749999996</v>
      </c>
      <c r="L6784" s="524">
        <f>'[11]Depr Exp'!L6784</f>
        <v>21.66</v>
      </c>
      <c r="M6784" s="144"/>
      <c r="N6784" s="144"/>
    </row>
    <row r="6785" spans="1:14">
      <c r="A6785" s="144" t="str">
        <f>'[11]Depr Exp'!A6785</f>
        <v>E3980 GEN Misc Equipment, UBK</v>
      </c>
      <c r="B6785" s="144" t="str">
        <f>'[11]Depr Exp'!B6785</f>
        <v>E3980 GEN Misc Equipment, UBK-7</v>
      </c>
      <c r="C6785" s="144" t="str">
        <f>'[11]Depr Exp'!C6785</f>
        <v>403E</v>
      </c>
      <c r="D6785" s="144"/>
      <c r="E6785" s="282">
        <f>'[11]Depr Exp'!E6785</f>
        <v>43312</v>
      </c>
      <c r="F6785" s="523">
        <f>'[11]Depr Exp'!F6785</f>
        <v>4921.83</v>
      </c>
      <c r="G6785" s="305">
        <f>'[11]Depr Exp'!G6785</f>
        <v>6.6699999999999995E-2</v>
      </c>
      <c r="H6785" s="524">
        <f>'[11]Depr Exp'!H6785</f>
        <v>27.36</v>
      </c>
      <c r="I6785" s="523">
        <f>'[11]Depr Exp'!I6785</f>
        <v>4921.83</v>
      </c>
      <c r="J6785" s="305">
        <f>'[11]Depr Exp'!J6785</f>
        <v>6.6699999999999995E-2</v>
      </c>
      <c r="K6785" s="373">
        <f>'[11]Depr Exp'!K6785</f>
        <v>27.357171749999996</v>
      </c>
      <c r="L6785" s="524">
        <f>'[11]Depr Exp'!L6785</f>
        <v>0</v>
      </c>
      <c r="M6785" s="144"/>
      <c r="N6785" s="144"/>
    </row>
    <row r="6786" spans="1:14">
      <c r="A6786" s="144" t="str">
        <f>'[11]Depr Exp'!A6786</f>
        <v>E3980 GEN Misc Equipment, UBK</v>
      </c>
      <c r="B6786" s="144" t="str">
        <f>'[11]Depr Exp'!B6786</f>
        <v>E3980 GEN Misc Equipment, UBK-8</v>
      </c>
      <c r="C6786" s="144" t="str">
        <f>'[11]Depr Exp'!C6786</f>
        <v>403E</v>
      </c>
      <c r="D6786" s="144"/>
      <c r="E6786" s="282">
        <f>'[11]Depr Exp'!E6786</f>
        <v>43343</v>
      </c>
      <c r="F6786" s="523">
        <f>'[11]Depr Exp'!F6786</f>
        <v>4921.83</v>
      </c>
      <c r="G6786" s="305">
        <f>'[11]Depr Exp'!G6786</f>
        <v>6.6699999999999995E-2</v>
      </c>
      <c r="H6786" s="524">
        <f>'[11]Depr Exp'!H6786</f>
        <v>27.36</v>
      </c>
      <c r="I6786" s="523">
        <f>'[11]Depr Exp'!I6786</f>
        <v>4921.83</v>
      </c>
      <c r="J6786" s="305">
        <f>'[11]Depr Exp'!J6786</f>
        <v>6.6699999999999995E-2</v>
      </c>
      <c r="K6786" s="373">
        <f>'[11]Depr Exp'!K6786</f>
        <v>27.357171749999996</v>
      </c>
      <c r="L6786" s="524">
        <f>'[11]Depr Exp'!L6786</f>
        <v>0</v>
      </c>
      <c r="M6786" s="144"/>
      <c r="N6786" s="144"/>
    </row>
    <row r="6787" spans="1:14">
      <c r="A6787" s="144" t="str">
        <f>'[11]Depr Exp'!A6787</f>
        <v>E3980 GEN Misc Equipment, UBK</v>
      </c>
      <c r="B6787" s="144" t="str">
        <f>'[11]Depr Exp'!B6787</f>
        <v>E3980 GEN Misc Equipment, UBK-9</v>
      </c>
      <c r="C6787" s="144" t="str">
        <f>'[11]Depr Exp'!C6787</f>
        <v>403E</v>
      </c>
      <c r="D6787" s="144"/>
      <c r="E6787" s="282">
        <f>'[11]Depr Exp'!E6787</f>
        <v>43373</v>
      </c>
      <c r="F6787" s="523">
        <f>'[11]Depr Exp'!F6787</f>
        <v>4921.83</v>
      </c>
      <c r="G6787" s="305">
        <f>'[11]Depr Exp'!G6787</f>
        <v>6.6699999999999995E-2</v>
      </c>
      <c r="H6787" s="524">
        <f>'[11]Depr Exp'!H6787</f>
        <v>27.36</v>
      </c>
      <c r="I6787" s="523">
        <f>'[11]Depr Exp'!I6787</f>
        <v>4921.83</v>
      </c>
      <c r="J6787" s="305">
        <f>'[11]Depr Exp'!J6787</f>
        <v>6.6699999999999995E-2</v>
      </c>
      <c r="K6787" s="373">
        <f>'[11]Depr Exp'!K6787</f>
        <v>27.357171749999996</v>
      </c>
      <c r="L6787" s="524">
        <f>'[11]Depr Exp'!L6787</f>
        <v>0</v>
      </c>
      <c r="M6787" s="144"/>
      <c r="N6787" s="144"/>
    </row>
    <row r="6788" spans="1:14">
      <c r="A6788" s="144" t="str">
        <f>'[11]Depr Exp'!A6788</f>
        <v>E3980 GEN Misc Equipment, UBK</v>
      </c>
      <c r="B6788" s="144" t="str">
        <f>'[11]Depr Exp'!B6788</f>
        <v>E3980 GEN Misc Equipment, UBK-10</v>
      </c>
      <c r="C6788" s="144" t="str">
        <f>'[11]Depr Exp'!C6788</f>
        <v>403E</v>
      </c>
      <c r="D6788" s="144"/>
      <c r="E6788" s="282">
        <f>'[11]Depr Exp'!E6788</f>
        <v>43404</v>
      </c>
      <c r="F6788" s="523">
        <f>'[11]Depr Exp'!F6788</f>
        <v>4921.83</v>
      </c>
      <c r="G6788" s="305">
        <f>'[11]Depr Exp'!G6788</f>
        <v>6.6699999999999995E-2</v>
      </c>
      <c r="H6788" s="524">
        <f>'[11]Depr Exp'!H6788</f>
        <v>27.36</v>
      </c>
      <c r="I6788" s="523">
        <f>'[11]Depr Exp'!I6788</f>
        <v>4921.83</v>
      </c>
      <c r="J6788" s="305">
        <f>'[11]Depr Exp'!J6788</f>
        <v>6.6699999999999995E-2</v>
      </c>
      <c r="K6788" s="373">
        <f>'[11]Depr Exp'!K6788</f>
        <v>27.357171749999996</v>
      </c>
      <c r="L6788" s="524">
        <f>'[11]Depr Exp'!L6788</f>
        <v>0</v>
      </c>
      <c r="M6788" s="144"/>
      <c r="N6788" s="144"/>
    </row>
    <row r="6789" spans="1:14">
      <c r="A6789" s="144" t="str">
        <f>'[11]Depr Exp'!A6789</f>
        <v>E3980 GEN Misc Equipment, UBK</v>
      </c>
      <c r="B6789" s="144" t="str">
        <f>'[11]Depr Exp'!B6789</f>
        <v>E3980 GEN Misc Equipment, UBK-11</v>
      </c>
      <c r="C6789" s="144" t="str">
        <f>'[11]Depr Exp'!C6789</f>
        <v>403E</v>
      </c>
      <c r="D6789" s="144"/>
      <c r="E6789" s="282">
        <f>'[11]Depr Exp'!E6789</f>
        <v>43434</v>
      </c>
      <c r="F6789" s="523">
        <f>'[11]Depr Exp'!F6789</f>
        <v>4921.83</v>
      </c>
      <c r="G6789" s="305">
        <f>'[11]Depr Exp'!G6789</f>
        <v>6.6699999999999995E-2</v>
      </c>
      <c r="H6789" s="524">
        <f>'[11]Depr Exp'!H6789</f>
        <v>27.36</v>
      </c>
      <c r="I6789" s="523">
        <f>'[11]Depr Exp'!I6789</f>
        <v>4921.83</v>
      </c>
      <c r="J6789" s="305">
        <f>'[11]Depr Exp'!J6789</f>
        <v>6.6699999999999995E-2</v>
      </c>
      <c r="K6789" s="373">
        <f>'[11]Depr Exp'!K6789</f>
        <v>27.357171749999996</v>
      </c>
      <c r="L6789" s="524">
        <f>'[11]Depr Exp'!L6789</f>
        <v>0</v>
      </c>
      <c r="M6789" s="144"/>
      <c r="N6789" s="144"/>
    </row>
    <row r="6790" spans="1:14">
      <c r="A6790" s="144" t="str">
        <f>'[11]Depr Exp'!A6790</f>
        <v>E3980 GEN Misc Equipment, UBK</v>
      </c>
      <c r="B6790" s="144" t="str">
        <f>'[11]Depr Exp'!B6790</f>
        <v>E3980 GEN Misc Equipment, UBK-12</v>
      </c>
      <c r="C6790" s="144" t="str">
        <f>'[11]Depr Exp'!C6790</f>
        <v>403E</v>
      </c>
      <c r="D6790" s="144"/>
      <c r="E6790" s="282">
        <f>'[11]Depr Exp'!E6790</f>
        <v>43465</v>
      </c>
      <c r="F6790" s="523">
        <f>'[11]Depr Exp'!F6790</f>
        <v>4921.83</v>
      </c>
      <c r="G6790" s="305">
        <f>'[11]Depr Exp'!G6790</f>
        <v>6.6699999999999995E-2</v>
      </c>
      <c r="H6790" s="524">
        <f>'[11]Depr Exp'!H6790</f>
        <v>27.36</v>
      </c>
      <c r="I6790" s="523">
        <f>'[11]Depr Exp'!I6790</f>
        <v>4921.83</v>
      </c>
      <c r="J6790" s="305">
        <f>'[11]Depr Exp'!J6790</f>
        <v>6.6699999999999995E-2</v>
      </c>
      <c r="K6790" s="373">
        <f>'[11]Depr Exp'!K6790</f>
        <v>27.357171749999996</v>
      </c>
      <c r="L6790" s="524">
        <f>'[11]Depr Exp'!L6790</f>
        <v>0</v>
      </c>
      <c r="M6790" s="144"/>
      <c r="N6790" s="144"/>
    </row>
    <row r="6791" spans="1:14" ht="15.75" thickBot="1">
      <c r="A6791" s="159" t="str">
        <f>'[11]Depr Exp'!A6791</f>
        <v>E3980 GEN Misc Equipment, UBK Total</v>
      </c>
      <c r="B6791" s="144">
        <f>'[11]Depr Exp'!B6791</f>
        <v>0</v>
      </c>
      <c r="C6791" s="502" t="str">
        <f>'[11]Depr Exp'!C6791</f>
        <v>EGEN</v>
      </c>
      <c r="D6791" s="144"/>
      <c r="E6791" s="281" t="str">
        <f>'[11]Depr Exp'!E6791</f>
        <v>Total</v>
      </c>
      <c r="F6791" s="141">
        <f>'[11]Depr Exp'!F6791</f>
        <v>0</v>
      </c>
      <c r="G6791" s="252">
        <f>'[11]Depr Exp'!G6791</f>
        <v>0</v>
      </c>
      <c r="H6791" s="286">
        <f>'[11]Depr Exp'!H6791</f>
        <v>198.36</v>
      </c>
      <c r="I6791" s="141">
        <f>'[11]Depr Exp'!I6791</f>
        <v>0</v>
      </c>
      <c r="J6791" s="252">
        <f>'[11]Depr Exp'!J6791</f>
        <v>0</v>
      </c>
      <c r="K6791" s="286">
        <f>'[11]Depr Exp'!K6791</f>
        <v>328.28606100000002</v>
      </c>
      <c r="L6791" s="286">
        <f>'[11]Depr Exp'!L6791</f>
        <v>129.93</v>
      </c>
      <c r="M6791" s="144"/>
      <c r="N6791" s="144"/>
    </row>
    <row r="6792" spans="1:14" ht="13.5" thickTop="1">
      <c r="A6792" s="258" t="str">
        <f>'[11]Depr Exp'!A6792</f>
        <v>G302 INT Franchises &amp; Consents</v>
      </c>
      <c r="B6792" s="258" t="str">
        <f>'[11]Depr Exp'!B6792</f>
        <v>G302 INT Franchises &amp; Consents-1</v>
      </c>
      <c r="C6792" s="258" t="str">
        <f>'[11]Depr Exp'!C6792</f>
        <v>404G</v>
      </c>
      <c r="D6792" s="258"/>
      <c r="E6792" s="279">
        <f>'[11]Depr Exp'!E6792</f>
        <v>43131</v>
      </c>
      <c r="F6792" s="517">
        <f>'[11]Depr Exp'!F6792</f>
        <v>277783.26</v>
      </c>
      <c r="G6792" s="518">
        <f>'[11]Depr Exp'!G6792</f>
        <v>0</v>
      </c>
      <c r="H6792" s="519">
        <f>'[11]Depr Exp'!H6792</f>
        <v>3200.57</v>
      </c>
      <c r="I6792" s="517">
        <f>'[11]Depr Exp'!I6792</f>
        <v>0</v>
      </c>
      <c r="J6792" s="518">
        <f>'[11]Depr Exp'!J6792</f>
        <v>0</v>
      </c>
      <c r="K6792" s="520">
        <f>'[11]Depr Exp'!K6792</f>
        <v>3145.44</v>
      </c>
      <c r="L6792" s="519">
        <f>'[11]Depr Exp'!L6792</f>
        <v>-55.13</v>
      </c>
      <c r="M6792" s="144"/>
      <c r="N6792" s="144"/>
    </row>
    <row r="6793" spans="1:14">
      <c r="A6793" s="258" t="str">
        <f>'[11]Depr Exp'!A6793</f>
        <v>G302 INT Franchises &amp; Consents</v>
      </c>
      <c r="B6793" s="258" t="str">
        <f>'[11]Depr Exp'!B6793</f>
        <v>G302 INT Franchises &amp; Consents-2</v>
      </c>
      <c r="C6793" s="258" t="str">
        <f>'[11]Depr Exp'!C6793</f>
        <v>404G</v>
      </c>
      <c r="D6793" s="258"/>
      <c r="E6793" s="279">
        <f>'[11]Depr Exp'!E6793</f>
        <v>43159</v>
      </c>
      <c r="F6793" s="517">
        <f>'[11]Depr Exp'!F6793</f>
        <v>274582.69</v>
      </c>
      <c r="G6793" s="518">
        <f>'[11]Depr Exp'!G6793</f>
        <v>0</v>
      </c>
      <c r="H6793" s="519">
        <f>'[11]Depr Exp'!H6793</f>
        <v>3200.54</v>
      </c>
      <c r="I6793" s="517">
        <f>'[11]Depr Exp'!I6793</f>
        <v>0</v>
      </c>
      <c r="J6793" s="518">
        <f>'[11]Depr Exp'!J6793</f>
        <v>0</v>
      </c>
      <c r="K6793" s="520">
        <f>'[11]Depr Exp'!K6793</f>
        <v>3145.44</v>
      </c>
      <c r="L6793" s="519">
        <f>'[11]Depr Exp'!L6793</f>
        <v>-55.1</v>
      </c>
      <c r="M6793" s="144"/>
      <c r="N6793" s="144"/>
    </row>
    <row r="6794" spans="1:14">
      <c r="A6794" s="258" t="str">
        <f>'[11]Depr Exp'!A6794</f>
        <v>G302 INT Franchises &amp; Consents</v>
      </c>
      <c r="B6794" s="258" t="str">
        <f>'[11]Depr Exp'!B6794</f>
        <v>G302 INT Franchises &amp; Consents-3</v>
      </c>
      <c r="C6794" s="258" t="str">
        <f>'[11]Depr Exp'!C6794</f>
        <v>404G</v>
      </c>
      <c r="D6794" s="258"/>
      <c r="E6794" s="279">
        <f>'[11]Depr Exp'!E6794</f>
        <v>43190</v>
      </c>
      <c r="F6794" s="517">
        <f>'[11]Depr Exp'!F6794</f>
        <v>271382.15000000002</v>
      </c>
      <c r="G6794" s="518">
        <f>'[11]Depr Exp'!G6794</f>
        <v>0</v>
      </c>
      <c r="H6794" s="519">
        <f>'[11]Depr Exp'!H6794</f>
        <v>3200.57</v>
      </c>
      <c r="I6794" s="517">
        <f>'[11]Depr Exp'!I6794</f>
        <v>0</v>
      </c>
      <c r="J6794" s="518">
        <f>'[11]Depr Exp'!J6794</f>
        <v>0</v>
      </c>
      <c r="K6794" s="520">
        <f>'[11]Depr Exp'!K6794</f>
        <v>3145.44</v>
      </c>
      <c r="L6794" s="519">
        <f>'[11]Depr Exp'!L6794</f>
        <v>-55.13</v>
      </c>
      <c r="M6794" s="144"/>
      <c r="N6794" s="144"/>
    </row>
    <row r="6795" spans="1:14">
      <c r="A6795" s="258" t="str">
        <f>'[11]Depr Exp'!A6795</f>
        <v>G302 INT Franchises &amp; Consents</v>
      </c>
      <c r="B6795" s="258" t="str">
        <f>'[11]Depr Exp'!B6795</f>
        <v>G302 INT Franchises &amp; Consents-4</v>
      </c>
      <c r="C6795" s="258" t="str">
        <f>'[11]Depr Exp'!C6795</f>
        <v>404G</v>
      </c>
      <c r="D6795" s="258"/>
      <c r="E6795" s="279">
        <f>'[11]Depr Exp'!E6795</f>
        <v>43220</v>
      </c>
      <c r="F6795" s="517">
        <f>'[11]Depr Exp'!F6795</f>
        <v>268181.58</v>
      </c>
      <c r="G6795" s="518">
        <f>'[11]Depr Exp'!G6795</f>
        <v>0</v>
      </c>
      <c r="H6795" s="519">
        <f>'[11]Depr Exp'!H6795</f>
        <v>3200.54</v>
      </c>
      <c r="I6795" s="517">
        <f>'[11]Depr Exp'!I6795</f>
        <v>0</v>
      </c>
      <c r="J6795" s="518">
        <f>'[11]Depr Exp'!J6795</f>
        <v>0</v>
      </c>
      <c r="K6795" s="520">
        <f>'[11]Depr Exp'!K6795</f>
        <v>3145.44</v>
      </c>
      <c r="L6795" s="519">
        <f>'[11]Depr Exp'!L6795</f>
        <v>-55.1</v>
      </c>
      <c r="M6795" s="144"/>
      <c r="N6795" s="144"/>
    </row>
    <row r="6796" spans="1:14">
      <c r="A6796" s="258" t="str">
        <f>'[11]Depr Exp'!A6796</f>
        <v>G302 INT Franchises &amp; Consents</v>
      </c>
      <c r="B6796" s="258" t="str">
        <f>'[11]Depr Exp'!B6796</f>
        <v>G302 INT Franchises &amp; Consents-5</v>
      </c>
      <c r="C6796" s="258" t="str">
        <f>'[11]Depr Exp'!C6796</f>
        <v>404G</v>
      </c>
      <c r="D6796" s="258"/>
      <c r="E6796" s="279">
        <f>'[11]Depr Exp'!E6796</f>
        <v>43251</v>
      </c>
      <c r="F6796" s="517">
        <f>'[11]Depr Exp'!F6796</f>
        <v>264981.03999999998</v>
      </c>
      <c r="G6796" s="518">
        <f>'[11]Depr Exp'!G6796</f>
        <v>0</v>
      </c>
      <c r="H6796" s="519">
        <f>'[11]Depr Exp'!H6796</f>
        <v>3200.57</v>
      </c>
      <c r="I6796" s="517">
        <f>'[11]Depr Exp'!I6796</f>
        <v>0</v>
      </c>
      <c r="J6796" s="518">
        <f>'[11]Depr Exp'!J6796</f>
        <v>0</v>
      </c>
      <c r="K6796" s="520">
        <f>'[11]Depr Exp'!K6796</f>
        <v>3145.44</v>
      </c>
      <c r="L6796" s="519">
        <f>'[11]Depr Exp'!L6796</f>
        <v>-55.13</v>
      </c>
      <c r="M6796" s="144"/>
      <c r="N6796" s="144"/>
    </row>
    <row r="6797" spans="1:14">
      <c r="A6797" s="258" t="str">
        <f>'[11]Depr Exp'!A6797</f>
        <v>G302 INT Franchises &amp; Consents</v>
      </c>
      <c r="B6797" s="258" t="str">
        <f>'[11]Depr Exp'!B6797</f>
        <v>G302 INT Franchises &amp; Consents-6</v>
      </c>
      <c r="C6797" s="258" t="str">
        <f>'[11]Depr Exp'!C6797</f>
        <v>404G</v>
      </c>
      <c r="D6797" s="258"/>
      <c r="E6797" s="279">
        <f>'[11]Depr Exp'!E6797</f>
        <v>43281</v>
      </c>
      <c r="F6797" s="517">
        <f>'[11]Depr Exp'!F6797</f>
        <v>261780.47</v>
      </c>
      <c r="G6797" s="518">
        <f>'[11]Depr Exp'!G6797</f>
        <v>0</v>
      </c>
      <c r="H6797" s="519">
        <f>'[11]Depr Exp'!H6797</f>
        <v>3200.52</v>
      </c>
      <c r="I6797" s="517">
        <f>'[11]Depr Exp'!I6797</f>
        <v>0</v>
      </c>
      <c r="J6797" s="518">
        <f>'[11]Depr Exp'!J6797</f>
        <v>0</v>
      </c>
      <c r="K6797" s="520">
        <f>'[11]Depr Exp'!K6797</f>
        <v>3145.44</v>
      </c>
      <c r="L6797" s="519">
        <f>'[11]Depr Exp'!L6797</f>
        <v>-55.08</v>
      </c>
      <c r="M6797" s="144"/>
      <c r="N6797" s="144"/>
    </row>
    <row r="6798" spans="1:14">
      <c r="A6798" s="258" t="str">
        <f>'[11]Depr Exp'!A6798</f>
        <v>G302 INT Franchises &amp; Consents</v>
      </c>
      <c r="B6798" s="258" t="str">
        <f>'[11]Depr Exp'!B6798</f>
        <v>G302 INT Franchises &amp; Consents-7</v>
      </c>
      <c r="C6798" s="258" t="str">
        <f>'[11]Depr Exp'!C6798</f>
        <v>404G</v>
      </c>
      <c r="D6798" s="258"/>
      <c r="E6798" s="279">
        <f>'[11]Depr Exp'!E6798</f>
        <v>43312</v>
      </c>
      <c r="F6798" s="517">
        <f>'[11]Depr Exp'!F6798</f>
        <v>258579.95</v>
      </c>
      <c r="G6798" s="518">
        <f>'[11]Depr Exp'!G6798</f>
        <v>0</v>
      </c>
      <c r="H6798" s="519">
        <f>'[11]Depr Exp'!H6798</f>
        <v>3200.57</v>
      </c>
      <c r="I6798" s="517">
        <f>'[11]Depr Exp'!I6798</f>
        <v>0</v>
      </c>
      <c r="J6798" s="518">
        <f>'[11]Depr Exp'!J6798</f>
        <v>0</v>
      </c>
      <c r="K6798" s="520">
        <f>'[11]Depr Exp'!K6798</f>
        <v>3145.44</v>
      </c>
      <c r="L6798" s="519">
        <f>'[11]Depr Exp'!L6798</f>
        <v>-55.13</v>
      </c>
      <c r="M6798" s="144"/>
      <c r="N6798" s="144"/>
    </row>
    <row r="6799" spans="1:14">
      <c r="A6799" s="258" t="str">
        <f>'[11]Depr Exp'!A6799</f>
        <v>G302 INT Franchises &amp; Consents</v>
      </c>
      <c r="B6799" s="258" t="str">
        <f>'[11]Depr Exp'!B6799</f>
        <v>G302 INT Franchises &amp; Consents-8</v>
      </c>
      <c r="C6799" s="258" t="str">
        <f>'[11]Depr Exp'!C6799</f>
        <v>404G</v>
      </c>
      <c r="D6799" s="258"/>
      <c r="E6799" s="279">
        <f>'[11]Depr Exp'!E6799</f>
        <v>43343</v>
      </c>
      <c r="F6799" s="517">
        <f>'[11]Depr Exp'!F6799</f>
        <v>255379.38</v>
      </c>
      <c r="G6799" s="518">
        <f>'[11]Depr Exp'!G6799</f>
        <v>0</v>
      </c>
      <c r="H6799" s="519">
        <f>'[11]Depr Exp'!H6799</f>
        <v>3200.54</v>
      </c>
      <c r="I6799" s="517">
        <f>'[11]Depr Exp'!I6799</f>
        <v>0</v>
      </c>
      <c r="J6799" s="518">
        <f>'[11]Depr Exp'!J6799</f>
        <v>0</v>
      </c>
      <c r="K6799" s="520">
        <f>'[11]Depr Exp'!K6799</f>
        <v>3145.44</v>
      </c>
      <c r="L6799" s="519">
        <f>'[11]Depr Exp'!L6799</f>
        <v>-55.1</v>
      </c>
      <c r="M6799" s="144"/>
      <c r="N6799" s="144"/>
    </row>
    <row r="6800" spans="1:14">
      <c r="A6800" s="258" t="str">
        <f>'[11]Depr Exp'!A6800</f>
        <v>G302 INT Franchises &amp; Consents</v>
      </c>
      <c r="B6800" s="258" t="str">
        <f>'[11]Depr Exp'!B6800</f>
        <v>G302 INT Franchises &amp; Consents-9</v>
      </c>
      <c r="C6800" s="258" t="str">
        <f>'[11]Depr Exp'!C6800</f>
        <v>404G</v>
      </c>
      <c r="D6800" s="258"/>
      <c r="E6800" s="279">
        <f>'[11]Depr Exp'!E6800</f>
        <v>43373</v>
      </c>
      <c r="F6800" s="517">
        <f>'[11]Depr Exp'!F6800</f>
        <v>252178.84</v>
      </c>
      <c r="G6800" s="518">
        <f>'[11]Depr Exp'!G6800</f>
        <v>0</v>
      </c>
      <c r="H6800" s="519">
        <f>'[11]Depr Exp'!H6800</f>
        <v>3200.57</v>
      </c>
      <c r="I6800" s="517">
        <f>'[11]Depr Exp'!I6800</f>
        <v>0</v>
      </c>
      <c r="J6800" s="518">
        <f>'[11]Depr Exp'!J6800</f>
        <v>0</v>
      </c>
      <c r="K6800" s="520">
        <f>'[11]Depr Exp'!K6800</f>
        <v>3145.44</v>
      </c>
      <c r="L6800" s="519">
        <f>'[11]Depr Exp'!L6800</f>
        <v>-55.13</v>
      </c>
      <c r="M6800" s="144"/>
      <c r="N6800" s="144"/>
    </row>
    <row r="6801" spans="1:14">
      <c r="A6801" s="258" t="str">
        <f>'[11]Depr Exp'!A6801</f>
        <v>G302 INT Franchises &amp; Consents</v>
      </c>
      <c r="B6801" s="258" t="str">
        <f>'[11]Depr Exp'!B6801</f>
        <v>G302 INT Franchises &amp; Consents-10</v>
      </c>
      <c r="C6801" s="258" t="str">
        <f>'[11]Depr Exp'!C6801</f>
        <v>404G</v>
      </c>
      <c r="D6801" s="258"/>
      <c r="E6801" s="279">
        <f>'[11]Depr Exp'!E6801</f>
        <v>43404</v>
      </c>
      <c r="F6801" s="517">
        <f>'[11]Depr Exp'!F6801</f>
        <v>248978.27</v>
      </c>
      <c r="G6801" s="518">
        <f>'[11]Depr Exp'!G6801</f>
        <v>0</v>
      </c>
      <c r="H6801" s="519">
        <f>'[11]Depr Exp'!H6801</f>
        <v>3200.53</v>
      </c>
      <c r="I6801" s="517">
        <f>'[11]Depr Exp'!I6801</f>
        <v>0</v>
      </c>
      <c r="J6801" s="518">
        <f>'[11]Depr Exp'!J6801</f>
        <v>0</v>
      </c>
      <c r="K6801" s="520">
        <f>'[11]Depr Exp'!K6801</f>
        <v>3145.44</v>
      </c>
      <c r="L6801" s="519">
        <f>'[11]Depr Exp'!L6801</f>
        <v>-55.09</v>
      </c>
      <c r="M6801" s="144"/>
      <c r="N6801" s="144"/>
    </row>
    <row r="6802" spans="1:14">
      <c r="A6802" s="258" t="str">
        <f>'[11]Depr Exp'!A6802</f>
        <v>G302 INT Franchises &amp; Consents</v>
      </c>
      <c r="B6802" s="258" t="str">
        <f>'[11]Depr Exp'!B6802</f>
        <v>G302 INT Franchises &amp; Consents-11</v>
      </c>
      <c r="C6802" s="258" t="str">
        <f>'[11]Depr Exp'!C6802</f>
        <v>404G</v>
      </c>
      <c r="D6802" s="258"/>
      <c r="E6802" s="279">
        <f>'[11]Depr Exp'!E6802</f>
        <v>43434</v>
      </c>
      <c r="F6802" s="517">
        <f>'[11]Depr Exp'!F6802</f>
        <v>245777.74</v>
      </c>
      <c r="G6802" s="518">
        <f>'[11]Depr Exp'!G6802</f>
        <v>0</v>
      </c>
      <c r="H6802" s="519">
        <f>'[11]Depr Exp'!H6802</f>
        <v>3200.58</v>
      </c>
      <c r="I6802" s="517">
        <f>'[11]Depr Exp'!I6802</f>
        <v>0</v>
      </c>
      <c r="J6802" s="518">
        <f>'[11]Depr Exp'!J6802</f>
        <v>0</v>
      </c>
      <c r="K6802" s="520">
        <f>'[11]Depr Exp'!K6802</f>
        <v>3145.44</v>
      </c>
      <c r="L6802" s="519">
        <f>'[11]Depr Exp'!L6802</f>
        <v>-55.14</v>
      </c>
      <c r="M6802" s="144"/>
      <c r="N6802" s="144"/>
    </row>
    <row r="6803" spans="1:14">
      <c r="A6803" s="258" t="str">
        <f>'[11]Depr Exp'!A6803</f>
        <v>G302 INT Franchises &amp; Consents</v>
      </c>
      <c r="B6803" s="258" t="str">
        <f>'[11]Depr Exp'!B6803</f>
        <v>G302 INT Franchises &amp; Consents-12</v>
      </c>
      <c r="C6803" s="258" t="str">
        <f>'[11]Depr Exp'!C6803</f>
        <v>404G</v>
      </c>
      <c r="D6803" s="258"/>
      <c r="E6803" s="279">
        <f>'[11]Depr Exp'!E6803</f>
        <v>43465</v>
      </c>
      <c r="F6803" s="517">
        <f>'[11]Depr Exp'!F6803</f>
        <v>242577.16</v>
      </c>
      <c r="G6803" s="518">
        <f>'[11]Depr Exp'!G6803</f>
        <v>0</v>
      </c>
      <c r="H6803" s="519">
        <f>'[11]Depr Exp'!H6803</f>
        <v>3145.44</v>
      </c>
      <c r="I6803" s="517">
        <f>'[11]Depr Exp'!I6803</f>
        <v>0</v>
      </c>
      <c r="J6803" s="518">
        <f>'[11]Depr Exp'!J6803</f>
        <v>0</v>
      </c>
      <c r="K6803" s="520">
        <f>'[11]Depr Exp'!K6803</f>
        <v>3145.44</v>
      </c>
      <c r="L6803" s="519">
        <f>'[11]Depr Exp'!L6803</f>
        <v>0</v>
      </c>
      <c r="M6803" s="144"/>
      <c r="N6803" s="144"/>
    </row>
    <row r="6804" spans="1:14" ht="15.75" thickBot="1">
      <c r="A6804" s="159" t="str">
        <f>'[11]Depr Exp'!A6804</f>
        <v>G302 INT Franchises &amp; Consents Total</v>
      </c>
      <c r="B6804" s="144">
        <f>'[11]Depr Exp'!B6804</f>
        <v>0</v>
      </c>
      <c r="C6804" s="502" t="str">
        <f>'[11]Depr Exp'!C6804</f>
        <v>GINT</v>
      </c>
      <c r="D6804" s="144"/>
      <c r="E6804" s="281" t="str">
        <f>'[11]Depr Exp'!E6804</f>
        <v>Total</v>
      </c>
      <c r="F6804" s="141">
        <f>'[11]Depr Exp'!F6804</f>
        <v>0</v>
      </c>
      <c r="G6804" s="252">
        <f>'[11]Depr Exp'!G6804</f>
        <v>0</v>
      </c>
      <c r="H6804" s="286">
        <f>'[11]Depr Exp'!H6804</f>
        <v>38351.54</v>
      </c>
      <c r="I6804" s="141">
        <f>'[11]Depr Exp'!I6804</f>
        <v>0</v>
      </c>
      <c r="J6804" s="252">
        <f>'[11]Depr Exp'!J6804</f>
        <v>0</v>
      </c>
      <c r="K6804" s="286">
        <f>'[11]Depr Exp'!K6804</f>
        <v>37745.279999999999</v>
      </c>
      <c r="L6804" s="286">
        <f>'[11]Depr Exp'!L6804</f>
        <v>-606.26</v>
      </c>
      <c r="M6804" s="144"/>
      <c r="N6804" s="144"/>
    </row>
    <row r="6805" spans="1:14" ht="13.5" thickTop="1">
      <c r="A6805" s="258" t="str">
        <f>'[11]Depr Exp'!A6805</f>
        <v>G303 INT Misc Intangible Plant</v>
      </c>
      <c r="B6805" s="258" t="str">
        <f>'[11]Depr Exp'!B6805</f>
        <v>G303 INT Misc Intangible Plant-1</v>
      </c>
      <c r="C6805" s="258" t="str">
        <f>'[11]Depr Exp'!C6805</f>
        <v>404G</v>
      </c>
      <c r="D6805" s="258"/>
      <c r="E6805" s="279">
        <f>'[11]Depr Exp'!E6805</f>
        <v>43131</v>
      </c>
      <c r="F6805" s="517">
        <f>'[11]Depr Exp'!F6805</f>
        <v>16740147.869999999</v>
      </c>
      <c r="G6805" s="518">
        <f>'[11]Depr Exp'!G6805</f>
        <v>0</v>
      </c>
      <c r="H6805" s="519">
        <f>'[11]Depr Exp'!H6805</f>
        <v>269807.09999999998</v>
      </c>
      <c r="I6805" s="517">
        <f>'[11]Depr Exp'!I6805</f>
        <v>0</v>
      </c>
      <c r="J6805" s="518">
        <f>'[11]Depr Exp'!J6805</f>
        <v>0</v>
      </c>
      <c r="K6805" s="520">
        <f>'[11]Depr Exp'!K6805</f>
        <v>283697.71999999997</v>
      </c>
      <c r="L6805" s="519">
        <f>'[11]Depr Exp'!L6805</f>
        <v>13890.62</v>
      </c>
      <c r="M6805" s="144"/>
      <c r="N6805" s="144"/>
    </row>
    <row r="6806" spans="1:14">
      <c r="A6806" s="258" t="str">
        <f>'[11]Depr Exp'!A6806</f>
        <v>G303 INT Misc Intangible Plant</v>
      </c>
      <c r="B6806" s="258" t="str">
        <f>'[11]Depr Exp'!B6806</f>
        <v>G303 INT Misc Intangible Plant-2</v>
      </c>
      <c r="C6806" s="258" t="str">
        <f>'[11]Depr Exp'!C6806</f>
        <v>404G</v>
      </c>
      <c r="D6806" s="258"/>
      <c r="E6806" s="279">
        <f>'[11]Depr Exp'!E6806</f>
        <v>43159</v>
      </c>
      <c r="F6806" s="517">
        <f>'[11]Depr Exp'!F6806</f>
        <v>16485055.220000001</v>
      </c>
      <c r="G6806" s="518">
        <f>'[11]Depr Exp'!G6806</f>
        <v>0</v>
      </c>
      <c r="H6806" s="519">
        <f>'[11]Depr Exp'!H6806</f>
        <v>270052.36</v>
      </c>
      <c r="I6806" s="517">
        <f>'[11]Depr Exp'!I6806</f>
        <v>0</v>
      </c>
      <c r="J6806" s="518">
        <f>'[11]Depr Exp'!J6806</f>
        <v>0</v>
      </c>
      <c r="K6806" s="520">
        <f>'[11]Depr Exp'!K6806</f>
        <v>283697.71999999997</v>
      </c>
      <c r="L6806" s="519">
        <f>'[11]Depr Exp'!L6806</f>
        <v>13645.36</v>
      </c>
      <c r="M6806" s="144"/>
      <c r="N6806" s="144"/>
    </row>
    <row r="6807" spans="1:14">
      <c r="A6807" s="258" t="str">
        <f>'[11]Depr Exp'!A6807</f>
        <v>G303 INT Misc Intangible Plant</v>
      </c>
      <c r="B6807" s="258" t="str">
        <f>'[11]Depr Exp'!B6807</f>
        <v>G303 INT Misc Intangible Plant-3</v>
      </c>
      <c r="C6807" s="258" t="str">
        <f>'[11]Depr Exp'!C6807</f>
        <v>404G</v>
      </c>
      <c r="D6807" s="258"/>
      <c r="E6807" s="279">
        <f>'[11]Depr Exp'!E6807</f>
        <v>43190</v>
      </c>
      <c r="F6807" s="517">
        <f>'[11]Depr Exp'!F6807</f>
        <v>16215002.859999999</v>
      </c>
      <c r="G6807" s="518">
        <f>'[11]Depr Exp'!G6807</f>
        <v>0</v>
      </c>
      <c r="H6807" s="519">
        <f>'[11]Depr Exp'!H6807</f>
        <v>270052.37</v>
      </c>
      <c r="I6807" s="517">
        <f>'[11]Depr Exp'!I6807</f>
        <v>0</v>
      </c>
      <c r="J6807" s="518">
        <f>'[11]Depr Exp'!J6807</f>
        <v>0</v>
      </c>
      <c r="K6807" s="520">
        <f>'[11]Depr Exp'!K6807</f>
        <v>283697.71999999997</v>
      </c>
      <c r="L6807" s="519">
        <f>'[11]Depr Exp'!L6807</f>
        <v>13645.35</v>
      </c>
      <c r="M6807" s="144"/>
      <c r="N6807" s="144"/>
    </row>
    <row r="6808" spans="1:14">
      <c r="A6808" s="258" t="str">
        <f>'[11]Depr Exp'!A6808</f>
        <v>G303 INT Misc Intangible Plant</v>
      </c>
      <c r="B6808" s="258" t="str">
        <f>'[11]Depr Exp'!B6808</f>
        <v>G303 INT Misc Intangible Plant-4</v>
      </c>
      <c r="C6808" s="258" t="str">
        <f>'[11]Depr Exp'!C6808</f>
        <v>404G</v>
      </c>
      <c r="D6808" s="258"/>
      <c r="E6808" s="279">
        <f>'[11]Depr Exp'!E6808</f>
        <v>43220</v>
      </c>
      <c r="F6808" s="517">
        <f>'[11]Depr Exp'!F6808</f>
        <v>15944950.49</v>
      </c>
      <c r="G6808" s="518">
        <f>'[11]Depr Exp'!G6808</f>
        <v>0</v>
      </c>
      <c r="H6808" s="519">
        <f>'[11]Depr Exp'!H6808</f>
        <v>270052.36</v>
      </c>
      <c r="I6808" s="517">
        <f>'[11]Depr Exp'!I6808</f>
        <v>0</v>
      </c>
      <c r="J6808" s="518">
        <f>'[11]Depr Exp'!J6808</f>
        <v>0</v>
      </c>
      <c r="K6808" s="520">
        <f>'[11]Depr Exp'!K6808</f>
        <v>283697.71999999997</v>
      </c>
      <c r="L6808" s="519">
        <f>'[11]Depr Exp'!L6808</f>
        <v>13645.36</v>
      </c>
      <c r="M6808" s="144"/>
      <c r="N6808" s="144"/>
    </row>
    <row r="6809" spans="1:14">
      <c r="A6809" s="258" t="str">
        <f>'[11]Depr Exp'!A6809</f>
        <v>G303 INT Misc Intangible Plant</v>
      </c>
      <c r="B6809" s="258" t="str">
        <f>'[11]Depr Exp'!B6809</f>
        <v>G303 INT Misc Intangible Plant-5</v>
      </c>
      <c r="C6809" s="258" t="str">
        <f>'[11]Depr Exp'!C6809</f>
        <v>404G</v>
      </c>
      <c r="D6809" s="258"/>
      <c r="E6809" s="279">
        <f>'[11]Depr Exp'!E6809</f>
        <v>43251</v>
      </c>
      <c r="F6809" s="517">
        <f>'[11]Depr Exp'!F6809</f>
        <v>15674898.130000001</v>
      </c>
      <c r="G6809" s="518">
        <f>'[11]Depr Exp'!G6809</f>
        <v>0</v>
      </c>
      <c r="H6809" s="519">
        <f>'[11]Depr Exp'!H6809</f>
        <v>270052.34000000003</v>
      </c>
      <c r="I6809" s="517">
        <f>'[11]Depr Exp'!I6809</f>
        <v>0</v>
      </c>
      <c r="J6809" s="518">
        <f>'[11]Depr Exp'!J6809</f>
        <v>0</v>
      </c>
      <c r="K6809" s="520">
        <f>'[11]Depr Exp'!K6809</f>
        <v>283697.71999999997</v>
      </c>
      <c r="L6809" s="519">
        <f>'[11]Depr Exp'!L6809</f>
        <v>13645.38</v>
      </c>
      <c r="M6809" s="144"/>
      <c r="N6809" s="144"/>
    </row>
    <row r="6810" spans="1:14">
      <c r="A6810" s="258" t="str">
        <f>'[11]Depr Exp'!A6810</f>
        <v>G303 INT Misc Intangible Plant</v>
      </c>
      <c r="B6810" s="258" t="str">
        <f>'[11]Depr Exp'!B6810</f>
        <v>G303 INT Misc Intangible Plant-6</v>
      </c>
      <c r="C6810" s="258" t="str">
        <f>'[11]Depr Exp'!C6810</f>
        <v>404G</v>
      </c>
      <c r="D6810" s="258"/>
      <c r="E6810" s="279">
        <f>'[11]Depr Exp'!E6810</f>
        <v>43281</v>
      </c>
      <c r="F6810" s="517">
        <f>'[11]Depr Exp'!F6810</f>
        <v>15404845.789999999</v>
      </c>
      <c r="G6810" s="518">
        <f>'[11]Depr Exp'!G6810</f>
        <v>0</v>
      </c>
      <c r="H6810" s="519">
        <f>'[11]Depr Exp'!H6810</f>
        <v>270052.3</v>
      </c>
      <c r="I6810" s="517">
        <f>'[11]Depr Exp'!I6810</f>
        <v>0</v>
      </c>
      <c r="J6810" s="518">
        <f>'[11]Depr Exp'!J6810</f>
        <v>0</v>
      </c>
      <c r="K6810" s="520">
        <f>'[11]Depr Exp'!K6810</f>
        <v>283697.71999999997</v>
      </c>
      <c r="L6810" s="519">
        <f>'[11]Depr Exp'!L6810</f>
        <v>13645.42</v>
      </c>
      <c r="M6810" s="144"/>
      <c r="N6810" s="144"/>
    </row>
    <row r="6811" spans="1:14">
      <c r="A6811" s="258" t="str">
        <f>'[11]Depr Exp'!A6811</f>
        <v>G303 INT Misc Intangible Plant</v>
      </c>
      <c r="B6811" s="258" t="str">
        <f>'[11]Depr Exp'!B6811</f>
        <v>G303 INT Misc Intangible Plant-7</v>
      </c>
      <c r="C6811" s="258" t="str">
        <f>'[11]Depr Exp'!C6811</f>
        <v>404G</v>
      </c>
      <c r="D6811" s="258"/>
      <c r="E6811" s="279">
        <f>'[11]Depr Exp'!E6811</f>
        <v>43312</v>
      </c>
      <c r="F6811" s="517">
        <f>'[11]Depr Exp'!F6811</f>
        <v>15134793.49</v>
      </c>
      <c r="G6811" s="518">
        <f>'[11]Depr Exp'!G6811</f>
        <v>0</v>
      </c>
      <c r="H6811" s="519">
        <f>'[11]Depr Exp'!H6811</f>
        <v>270052.34999999998</v>
      </c>
      <c r="I6811" s="517">
        <f>'[11]Depr Exp'!I6811</f>
        <v>0</v>
      </c>
      <c r="J6811" s="518">
        <f>'[11]Depr Exp'!J6811</f>
        <v>0</v>
      </c>
      <c r="K6811" s="520">
        <f>'[11]Depr Exp'!K6811</f>
        <v>283697.71999999997</v>
      </c>
      <c r="L6811" s="519">
        <f>'[11]Depr Exp'!L6811</f>
        <v>13645.37</v>
      </c>
      <c r="M6811" s="144"/>
      <c r="N6811" s="144"/>
    </row>
    <row r="6812" spans="1:14">
      <c r="A6812" s="258" t="str">
        <f>'[11]Depr Exp'!A6812</f>
        <v>G303 INT Misc Intangible Plant</v>
      </c>
      <c r="B6812" s="258" t="str">
        <f>'[11]Depr Exp'!B6812</f>
        <v>G303 INT Misc Intangible Plant-8</v>
      </c>
      <c r="C6812" s="258" t="str">
        <f>'[11]Depr Exp'!C6812</f>
        <v>404G</v>
      </c>
      <c r="D6812" s="258"/>
      <c r="E6812" s="279">
        <f>'[11]Depr Exp'!E6812</f>
        <v>43343</v>
      </c>
      <c r="F6812" s="517">
        <f>'[11]Depr Exp'!F6812</f>
        <v>14864741.140000001</v>
      </c>
      <c r="G6812" s="518">
        <f>'[11]Depr Exp'!G6812</f>
        <v>0</v>
      </c>
      <c r="H6812" s="519">
        <f>'[11]Depr Exp'!H6812</f>
        <v>270052.31</v>
      </c>
      <c r="I6812" s="517">
        <f>'[11]Depr Exp'!I6812</f>
        <v>0</v>
      </c>
      <c r="J6812" s="518">
        <f>'[11]Depr Exp'!J6812</f>
        <v>0</v>
      </c>
      <c r="K6812" s="520">
        <f>'[11]Depr Exp'!K6812</f>
        <v>283697.71999999997</v>
      </c>
      <c r="L6812" s="519">
        <f>'[11]Depr Exp'!L6812</f>
        <v>13645.41</v>
      </c>
      <c r="M6812" s="144"/>
      <c r="N6812" s="144"/>
    </row>
    <row r="6813" spans="1:14">
      <c r="A6813" s="258" t="str">
        <f>'[11]Depr Exp'!A6813</f>
        <v>G303 INT Misc Intangible Plant</v>
      </c>
      <c r="B6813" s="258" t="str">
        <f>'[11]Depr Exp'!B6813</f>
        <v>G303 INT Misc Intangible Plant-9</v>
      </c>
      <c r="C6813" s="258" t="str">
        <f>'[11]Depr Exp'!C6813</f>
        <v>404G</v>
      </c>
      <c r="D6813" s="258"/>
      <c r="E6813" s="279">
        <f>'[11]Depr Exp'!E6813</f>
        <v>43373</v>
      </c>
      <c r="F6813" s="517">
        <f>'[11]Depr Exp'!F6813</f>
        <v>14594688.83</v>
      </c>
      <c r="G6813" s="518">
        <f>'[11]Depr Exp'!G6813</f>
        <v>0</v>
      </c>
      <c r="H6813" s="519">
        <f>'[11]Depr Exp'!H6813</f>
        <v>270052.32</v>
      </c>
      <c r="I6813" s="517">
        <f>'[11]Depr Exp'!I6813</f>
        <v>0</v>
      </c>
      <c r="J6813" s="518">
        <f>'[11]Depr Exp'!J6813</f>
        <v>0</v>
      </c>
      <c r="K6813" s="520">
        <f>'[11]Depr Exp'!K6813</f>
        <v>283697.71999999997</v>
      </c>
      <c r="L6813" s="519">
        <f>'[11]Depr Exp'!L6813</f>
        <v>13645.4</v>
      </c>
      <c r="M6813" s="144"/>
      <c r="N6813" s="144"/>
    </row>
    <row r="6814" spans="1:14">
      <c r="A6814" s="258" t="str">
        <f>'[11]Depr Exp'!A6814</f>
        <v>G303 INT Misc Intangible Plant</v>
      </c>
      <c r="B6814" s="258" t="str">
        <f>'[11]Depr Exp'!B6814</f>
        <v>G303 INT Misc Intangible Plant-10</v>
      </c>
      <c r="C6814" s="258" t="str">
        <f>'[11]Depr Exp'!C6814</f>
        <v>404G</v>
      </c>
      <c r="D6814" s="258"/>
      <c r="E6814" s="279">
        <f>'[11]Depr Exp'!E6814</f>
        <v>43404</v>
      </c>
      <c r="F6814" s="517">
        <f>'[11]Depr Exp'!F6814</f>
        <v>14324636.51</v>
      </c>
      <c r="G6814" s="518">
        <f>'[11]Depr Exp'!G6814</f>
        <v>0</v>
      </c>
      <c r="H6814" s="519">
        <f>'[11]Depr Exp'!H6814</f>
        <v>270052.33</v>
      </c>
      <c r="I6814" s="517">
        <f>'[11]Depr Exp'!I6814</f>
        <v>0</v>
      </c>
      <c r="J6814" s="518">
        <f>'[11]Depr Exp'!J6814</f>
        <v>0</v>
      </c>
      <c r="K6814" s="520">
        <f>'[11]Depr Exp'!K6814</f>
        <v>283697.71999999997</v>
      </c>
      <c r="L6814" s="519">
        <f>'[11]Depr Exp'!L6814</f>
        <v>13645.39</v>
      </c>
      <c r="M6814" s="144"/>
      <c r="N6814" s="144"/>
    </row>
    <row r="6815" spans="1:14">
      <c r="A6815" s="258" t="str">
        <f>'[11]Depr Exp'!A6815</f>
        <v>G303 INT Misc Intangible Plant</v>
      </c>
      <c r="B6815" s="258" t="str">
        <f>'[11]Depr Exp'!B6815</f>
        <v>G303 INT Misc Intangible Plant-11</v>
      </c>
      <c r="C6815" s="258" t="str">
        <f>'[11]Depr Exp'!C6815</f>
        <v>404G</v>
      </c>
      <c r="D6815" s="258"/>
      <c r="E6815" s="279">
        <f>'[11]Depr Exp'!E6815</f>
        <v>43434</v>
      </c>
      <c r="F6815" s="517">
        <f>'[11]Depr Exp'!F6815</f>
        <v>14083581.359999999</v>
      </c>
      <c r="G6815" s="518">
        <f>'[11]Depr Exp'!G6815</f>
        <v>0</v>
      </c>
      <c r="H6815" s="519">
        <f>'[11]Depr Exp'!H6815</f>
        <v>270612.19</v>
      </c>
      <c r="I6815" s="517">
        <f>'[11]Depr Exp'!I6815</f>
        <v>0</v>
      </c>
      <c r="J6815" s="518">
        <f>'[11]Depr Exp'!J6815</f>
        <v>0</v>
      </c>
      <c r="K6815" s="520">
        <f>'[11]Depr Exp'!K6815</f>
        <v>283697.71999999997</v>
      </c>
      <c r="L6815" s="519">
        <f>'[11]Depr Exp'!L6815</f>
        <v>13085.53</v>
      </c>
      <c r="M6815" s="144"/>
      <c r="N6815" s="144"/>
    </row>
    <row r="6816" spans="1:14">
      <c r="A6816" s="258" t="str">
        <f>'[11]Depr Exp'!A6816</f>
        <v>G303 INT Misc Intangible Plant</v>
      </c>
      <c r="B6816" s="258" t="str">
        <f>'[11]Depr Exp'!B6816</f>
        <v>G303 INT Misc Intangible Plant-12</v>
      </c>
      <c r="C6816" s="258" t="str">
        <f>'[11]Depr Exp'!C6816</f>
        <v>404G</v>
      </c>
      <c r="D6816" s="258"/>
      <c r="E6816" s="279">
        <f>'[11]Depr Exp'!E6816</f>
        <v>43465</v>
      </c>
      <c r="F6816" s="517">
        <f>'[11]Depr Exp'!F6816</f>
        <v>14292891.73</v>
      </c>
      <c r="G6816" s="518">
        <f>'[11]Depr Exp'!G6816</f>
        <v>0</v>
      </c>
      <c r="H6816" s="519">
        <f>'[11]Depr Exp'!H6816</f>
        <v>283697.71999999997</v>
      </c>
      <c r="I6816" s="517">
        <f>'[11]Depr Exp'!I6816</f>
        <v>0</v>
      </c>
      <c r="J6816" s="518">
        <f>'[11]Depr Exp'!J6816</f>
        <v>0</v>
      </c>
      <c r="K6816" s="520">
        <f>'[11]Depr Exp'!K6816</f>
        <v>283697.71999999997</v>
      </c>
      <c r="L6816" s="519">
        <f>'[11]Depr Exp'!L6816</f>
        <v>0</v>
      </c>
      <c r="M6816" s="144"/>
      <c r="N6816" s="144"/>
    </row>
    <row r="6817" spans="1:14" ht="15.75" thickBot="1">
      <c r="A6817" s="159" t="str">
        <f>'[11]Depr Exp'!A6817</f>
        <v>G303 INT Misc Intangible Plant Total</v>
      </c>
      <c r="B6817" s="144">
        <f>'[11]Depr Exp'!B6817</f>
        <v>0</v>
      </c>
      <c r="C6817" s="502" t="str">
        <f>'[11]Depr Exp'!C6817</f>
        <v>GINT</v>
      </c>
      <c r="D6817" s="144"/>
      <c r="E6817" s="281" t="str">
        <f>'[11]Depr Exp'!E6817</f>
        <v>Total</v>
      </c>
      <c r="F6817" s="141">
        <f>'[11]Depr Exp'!F6817</f>
        <v>0</v>
      </c>
      <c r="G6817" s="252">
        <f>'[11]Depr Exp'!G6817</f>
        <v>0</v>
      </c>
      <c r="H6817" s="286">
        <f>'[11]Depr Exp'!H6817</f>
        <v>3254588.05</v>
      </c>
      <c r="I6817" s="141">
        <f>'[11]Depr Exp'!I6817</f>
        <v>0</v>
      </c>
      <c r="J6817" s="252">
        <f>'[11]Depr Exp'!J6817</f>
        <v>0</v>
      </c>
      <c r="K6817" s="286">
        <f>'[11]Depr Exp'!K6817</f>
        <v>3404372.6399999987</v>
      </c>
      <c r="L6817" s="286">
        <f>'[11]Depr Exp'!L6817</f>
        <v>149784.59</v>
      </c>
      <c r="M6817" s="144"/>
      <c r="N6817" s="144"/>
    </row>
    <row r="6818" spans="1:14" ht="13.5" thickTop="1">
      <c r="A6818" s="144" t="str">
        <f>'[11]Depr Exp'!A6818</f>
        <v>G305 PRD Str/Impv, Dieringer</v>
      </c>
      <c r="B6818" s="144" t="str">
        <f>'[11]Depr Exp'!B6818</f>
        <v>G305 PRD Str/Impv, Dieringer-1</v>
      </c>
      <c r="C6818" s="143" t="str">
        <f>'[11]Depr Exp'!C6818</f>
        <v>403G</v>
      </c>
      <c r="D6818" s="144"/>
      <c r="E6818" s="282">
        <f>'[11]Depr Exp'!E6818</f>
        <v>43131</v>
      </c>
      <c r="F6818" s="523">
        <f>'[11]Depr Exp'!F6818</f>
        <v>43406.61</v>
      </c>
      <c r="G6818" s="305">
        <f>'[11]Depr Exp'!G6818</f>
        <v>1.38E-2</v>
      </c>
      <c r="H6818" s="524">
        <f>'[11]Depr Exp'!H6818</f>
        <v>49.92</v>
      </c>
      <c r="I6818" s="523">
        <f>'[11]Depr Exp'!I6818</f>
        <v>43406.61</v>
      </c>
      <c r="J6818" s="305">
        <f>'[11]Depr Exp'!J6818</f>
        <v>1.38E-2</v>
      </c>
      <c r="K6818" s="373">
        <f>'[11]Depr Exp'!K6818</f>
        <v>49.917601499999996</v>
      </c>
      <c r="L6818" s="524">
        <f>'[11]Depr Exp'!L6818</f>
        <v>0</v>
      </c>
      <c r="M6818" s="144"/>
      <c r="N6818" s="144"/>
    </row>
    <row r="6819" spans="1:14">
      <c r="A6819" s="144" t="str">
        <f>'[11]Depr Exp'!A6819</f>
        <v>G305 PRD Str/Impv, Dieringer</v>
      </c>
      <c r="B6819" s="144" t="str">
        <f>'[11]Depr Exp'!B6819</f>
        <v>G305 PRD Str/Impv, Dieringer-2</v>
      </c>
      <c r="C6819" s="143" t="str">
        <f>'[11]Depr Exp'!C6819</f>
        <v>403G</v>
      </c>
      <c r="D6819" s="144"/>
      <c r="E6819" s="282">
        <f>'[11]Depr Exp'!E6819</f>
        <v>43159</v>
      </c>
      <c r="F6819" s="523">
        <f>'[11]Depr Exp'!F6819</f>
        <v>43406.61</v>
      </c>
      <c r="G6819" s="305">
        <f>'[11]Depr Exp'!G6819</f>
        <v>1.38E-2</v>
      </c>
      <c r="H6819" s="524">
        <f>'[11]Depr Exp'!H6819</f>
        <v>49.92</v>
      </c>
      <c r="I6819" s="523">
        <f>'[11]Depr Exp'!I6819</f>
        <v>43406.61</v>
      </c>
      <c r="J6819" s="305">
        <f>'[11]Depr Exp'!J6819</f>
        <v>1.38E-2</v>
      </c>
      <c r="K6819" s="373">
        <f>'[11]Depr Exp'!K6819</f>
        <v>49.917601499999996</v>
      </c>
      <c r="L6819" s="524">
        <f>'[11]Depr Exp'!L6819</f>
        <v>0</v>
      </c>
      <c r="M6819" s="144"/>
      <c r="N6819" s="144"/>
    </row>
    <row r="6820" spans="1:14">
      <c r="A6820" s="144" t="str">
        <f>'[11]Depr Exp'!A6820</f>
        <v>G305 PRD Str/Impv, Dieringer</v>
      </c>
      <c r="B6820" s="144" t="str">
        <f>'[11]Depr Exp'!B6820</f>
        <v>G305 PRD Str/Impv, Dieringer-3</v>
      </c>
      <c r="C6820" s="143" t="str">
        <f>'[11]Depr Exp'!C6820</f>
        <v>403G</v>
      </c>
      <c r="D6820" s="144"/>
      <c r="E6820" s="282">
        <f>'[11]Depr Exp'!E6820</f>
        <v>43190</v>
      </c>
      <c r="F6820" s="523">
        <f>'[11]Depr Exp'!F6820</f>
        <v>43406.61</v>
      </c>
      <c r="G6820" s="305">
        <f>'[11]Depr Exp'!G6820</f>
        <v>1.38E-2</v>
      </c>
      <c r="H6820" s="524">
        <f>'[11]Depr Exp'!H6820</f>
        <v>49.92</v>
      </c>
      <c r="I6820" s="523">
        <f>'[11]Depr Exp'!I6820</f>
        <v>43406.61</v>
      </c>
      <c r="J6820" s="305">
        <f>'[11]Depr Exp'!J6820</f>
        <v>1.38E-2</v>
      </c>
      <c r="K6820" s="373">
        <f>'[11]Depr Exp'!K6820</f>
        <v>49.917601499999996</v>
      </c>
      <c r="L6820" s="524">
        <f>'[11]Depr Exp'!L6820</f>
        <v>0</v>
      </c>
      <c r="M6820" s="144"/>
      <c r="N6820" s="144"/>
    </row>
    <row r="6821" spans="1:14">
      <c r="A6821" s="144" t="str">
        <f>'[11]Depr Exp'!A6821</f>
        <v>G305 PRD Str/Impv, Dieringer</v>
      </c>
      <c r="B6821" s="144" t="str">
        <f>'[11]Depr Exp'!B6821</f>
        <v>G305 PRD Str/Impv, Dieringer-4</v>
      </c>
      <c r="C6821" s="143" t="str">
        <f>'[11]Depr Exp'!C6821</f>
        <v>403G</v>
      </c>
      <c r="D6821" s="144"/>
      <c r="E6821" s="282">
        <f>'[11]Depr Exp'!E6821</f>
        <v>43220</v>
      </c>
      <c r="F6821" s="523">
        <f>'[11]Depr Exp'!F6821</f>
        <v>43406.61</v>
      </c>
      <c r="G6821" s="305">
        <f>'[11]Depr Exp'!G6821</f>
        <v>1.38E-2</v>
      </c>
      <c r="H6821" s="524">
        <f>'[11]Depr Exp'!H6821</f>
        <v>49.92</v>
      </c>
      <c r="I6821" s="523">
        <f>'[11]Depr Exp'!I6821</f>
        <v>43406.61</v>
      </c>
      <c r="J6821" s="305">
        <f>'[11]Depr Exp'!J6821</f>
        <v>1.38E-2</v>
      </c>
      <c r="K6821" s="373">
        <f>'[11]Depr Exp'!K6821</f>
        <v>49.917601499999996</v>
      </c>
      <c r="L6821" s="524">
        <f>'[11]Depr Exp'!L6821</f>
        <v>0</v>
      </c>
      <c r="M6821" s="144"/>
      <c r="N6821" s="144"/>
    </row>
    <row r="6822" spans="1:14">
      <c r="A6822" s="144" t="str">
        <f>'[11]Depr Exp'!A6822</f>
        <v>G305 PRD Str/Impv, Dieringer</v>
      </c>
      <c r="B6822" s="144" t="str">
        <f>'[11]Depr Exp'!B6822</f>
        <v>G305 PRD Str/Impv, Dieringer-5</v>
      </c>
      <c r="C6822" s="143" t="str">
        <f>'[11]Depr Exp'!C6822</f>
        <v>403G</v>
      </c>
      <c r="D6822" s="144"/>
      <c r="E6822" s="282">
        <f>'[11]Depr Exp'!E6822</f>
        <v>43251</v>
      </c>
      <c r="F6822" s="523">
        <f>'[11]Depr Exp'!F6822</f>
        <v>43406.61</v>
      </c>
      <c r="G6822" s="305">
        <f>'[11]Depr Exp'!G6822</f>
        <v>1.38E-2</v>
      </c>
      <c r="H6822" s="524">
        <f>'[11]Depr Exp'!H6822</f>
        <v>49.92</v>
      </c>
      <c r="I6822" s="523">
        <f>'[11]Depr Exp'!I6822</f>
        <v>43406.61</v>
      </c>
      <c r="J6822" s="305">
        <f>'[11]Depr Exp'!J6822</f>
        <v>1.38E-2</v>
      </c>
      <c r="K6822" s="373">
        <f>'[11]Depr Exp'!K6822</f>
        <v>49.917601499999996</v>
      </c>
      <c r="L6822" s="524">
        <f>'[11]Depr Exp'!L6822</f>
        <v>0</v>
      </c>
      <c r="M6822" s="144"/>
      <c r="N6822" s="144"/>
    </row>
    <row r="6823" spans="1:14">
      <c r="A6823" s="144" t="str">
        <f>'[11]Depr Exp'!A6823</f>
        <v>G305 PRD Str/Impv, Dieringer</v>
      </c>
      <c r="B6823" s="144" t="str">
        <f>'[11]Depr Exp'!B6823</f>
        <v>G305 PRD Str/Impv, Dieringer-6</v>
      </c>
      <c r="C6823" s="143" t="str">
        <f>'[11]Depr Exp'!C6823</f>
        <v>403G</v>
      </c>
      <c r="D6823" s="144"/>
      <c r="E6823" s="282">
        <f>'[11]Depr Exp'!E6823</f>
        <v>43281</v>
      </c>
      <c r="F6823" s="523">
        <f>'[11]Depr Exp'!F6823</f>
        <v>43406.61</v>
      </c>
      <c r="G6823" s="305">
        <f>'[11]Depr Exp'!G6823</f>
        <v>1.38E-2</v>
      </c>
      <c r="H6823" s="524">
        <f>'[11]Depr Exp'!H6823</f>
        <v>49.92</v>
      </c>
      <c r="I6823" s="523">
        <f>'[11]Depr Exp'!I6823</f>
        <v>43406.61</v>
      </c>
      <c r="J6823" s="305">
        <f>'[11]Depr Exp'!J6823</f>
        <v>1.38E-2</v>
      </c>
      <c r="K6823" s="373">
        <f>'[11]Depr Exp'!K6823</f>
        <v>49.917601499999996</v>
      </c>
      <c r="L6823" s="524">
        <f>'[11]Depr Exp'!L6823</f>
        <v>0</v>
      </c>
      <c r="M6823" s="144"/>
      <c r="N6823" s="144"/>
    </row>
    <row r="6824" spans="1:14">
      <c r="A6824" s="144" t="str">
        <f>'[11]Depr Exp'!A6824</f>
        <v>G305 PRD Str/Impv, Dieringer</v>
      </c>
      <c r="B6824" s="144" t="str">
        <f>'[11]Depr Exp'!B6824</f>
        <v>G305 PRD Str/Impv, Dieringer-7</v>
      </c>
      <c r="C6824" s="143" t="str">
        <f>'[11]Depr Exp'!C6824</f>
        <v>403G</v>
      </c>
      <c r="D6824" s="144"/>
      <c r="E6824" s="282">
        <f>'[11]Depr Exp'!E6824</f>
        <v>43312</v>
      </c>
      <c r="F6824" s="523">
        <f>'[11]Depr Exp'!F6824</f>
        <v>43406.61</v>
      </c>
      <c r="G6824" s="305">
        <f>'[11]Depr Exp'!G6824</f>
        <v>1.38E-2</v>
      </c>
      <c r="H6824" s="524">
        <f>'[11]Depr Exp'!H6824</f>
        <v>49.92</v>
      </c>
      <c r="I6824" s="523">
        <f>'[11]Depr Exp'!I6824</f>
        <v>43406.61</v>
      </c>
      <c r="J6824" s="305">
        <f>'[11]Depr Exp'!J6824</f>
        <v>1.38E-2</v>
      </c>
      <c r="K6824" s="373">
        <f>'[11]Depr Exp'!K6824</f>
        <v>49.917601499999996</v>
      </c>
      <c r="L6824" s="524">
        <f>'[11]Depr Exp'!L6824</f>
        <v>0</v>
      </c>
      <c r="M6824" s="144"/>
      <c r="N6824" s="144"/>
    </row>
    <row r="6825" spans="1:14">
      <c r="A6825" s="144" t="str">
        <f>'[11]Depr Exp'!A6825</f>
        <v>G305 PRD Str/Impv, Dieringer</v>
      </c>
      <c r="B6825" s="144" t="str">
        <f>'[11]Depr Exp'!B6825</f>
        <v>G305 PRD Str/Impv, Dieringer-8</v>
      </c>
      <c r="C6825" s="143" t="str">
        <f>'[11]Depr Exp'!C6825</f>
        <v>403G</v>
      </c>
      <c r="D6825" s="144"/>
      <c r="E6825" s="282">
        <f>'[11]Depr Exp'!E6825</f>
        <v>43343</v>
      </c>
      <c r="F6825" s="523">
        <f>'[11]Depr Exp'!F6825</f>
        <v>43406.61</v>
      </c>
      <c r="G6825" s="305">
        <f>'[11]Depr Exp'!G6825</f>
        <v>1.38E-2</v>
      </c>
      <c r="H6825" s="524">
        <f>'[11]Depr Exp'!H6825</f>
        <v>49.92</v>
      </c>
      <c r="I6825" s="523">
        <f>'[11]Depr Exp'!I6825</f>
        <v>43406.61</v>
      </c>
      <c r="J6825" s="305">
        <f>'[11]Depr Exp'!J6825</f>
        <v>1.38E-2</v>
      </c>
      <c r="K6825" s="373">
        <f>'[11]Depr Exp'!K6825</f>
        <v>49.917601499999996</v>
      </c>
      <c r="L6825" s="524">
        <f>'[11]Depr Exp'!L6825</f>
        <v>0</v>
      </c>
      <c r="M6825" s="144"/>
      <c r="N6825" s="144"/>
    </row>
    <row r="6826" spans="1:14">
      <c r="A6826" s="144" t="str">
        <f>'[11]Depr Exp'!A6826</f>
        <v>G305 PRD Str/Impv, Dieringer</v>
      </c>
      <c r="B6826" s="144" t="str">
        <f>'[11]Depr Exp'!B6826</f>
        <v>G305 PRD Str/Impv, Dieringer-9</v>
      </c>
      <c r="C6826" s="143" t="str">
        <f>'[11]Depr Exp'!C6826</f>
        <v>403G</v>
      </c>
      <c r="D6826" s="144"/>
      <c r="E6826" s="282">
        <f>'[11]Depr Exp'!E6826</f>
        <v>43373</v>
      </c>
      <c r="F6826" s="523">
        <f>'[11]Depr Exp'!F6826</f>
        <v>43406.61</v>
      </c>
      <c r="G6826" s="305">
        <f>'[11]Depr Exp'!G6826</f>
        <v>1.38E-2</v>
      </c>
      <c r="H6826" s="524">
        <f>'[11]Depr Exp'!H6826</f>
        <v>49.92</v>
      </c>
      <c r="I6826" s="523">
        <f>'[11]Depr Exp'!I6826</f>
        <v>43406.61</v>
      </c>
      <c r="J6826" s="305">
        <f>'[11]Depr Exp'!J6826</f>
        <v>1.38E-2</v>
      </c>
      <c r="K6826" s="373">
        <f>'[11]Depr Exp'!K6826</f>
        <v>49.917601499999996</v>
      </c>
      <c r="L6826" s="524">
        <f>'[11]Depr Exp'!L6826</f>
        <v>0</v>
      </c>
      <c r="M6826" s="144"/>
      <c r="N6826" s="144"/>
    </row>
    <row r="6827" spans="1:14">
      <c r="A6827" s="144" t="str">
        <f>'[11]Depr Exp'!A6827</f>
        <v>G305 PRD Str/Impv, Dieringer</v>
      </c>
      <c r="B6827" s="144" t="str">
        <f>'[11]Depr Exp'!B6827</f>
        <v>G305 PRD Str/Impv, Dieringer-10</v>
      </c>
      <c r="C6827" s="143" t="str">
        <f>'[11]Depr Exp'!C6827</f>
        <v>403G</v>
      </c>
      <c r="D6827" s="144"/>
      <c r="E6827" s="282">
        <f>'[11]Depr Exp'!E6827</f>
        <v>43404</v>
      </c>
      <c r="F6827" s="523">
        <f>'[11]Depr Exp'!F6827</f>
        <v>43406.61</v>
      </c>
      <c r="G6827" s="305">
        <f>'[11]Depr Exp'!G6827</f>
        <v>1.38E-2</v>
      </c>
      <c r="H6827" s="524">
        <f>'[11]Depr Exp'!H6827</f>
        <v>49.92</v>
      </c>
      <c r="I6827" s="523">
        <f>'[11]Depr Exp'!I6827</f>
        <v>43406.61</v>
      </c>
      <c r="J6827" s="305">
        <f>'[11]Depr Exp'!J6827</f>
        <v>1.38E-2</v>
      </c>
      <c r="K6827" s="373">
        <f>'[11]Depr Exp'!K6827</f>
        <v>49.917601499999996</v>
      </c>
      <c r="L6827" s="524">
        <f>'[11]Depr Exp'!L6827</f>
        <v>0</v>
      </c>
      <c r="M6827" s="144"/>
      <c r="N6827" s="144"/>
    </row>
    <row r="6828" spans="1:14">
      <c r="A6828" s="144" t="str">
        <f>'[11]Depr Exp'!A6828</f>
        <v>G305 PRD Str/Impv, Dieringer</v>
      </c>
      <c r="B6828" s="144" t="str">
        <f>'[11]Depr Exp'!B6828</f>
        <v>G305 PRD Str/Impv, Dieringer-11</v>
      </c>
      <c r="C6828" s="143" t="str">
        <f>'[11]Depr Exp'!C6828</f>
        <v>403G</v>
      </c>
      <c r="D6828" s="144"/>
      <c r="E6828" s="282">
        <f>'[11]Depr Exp'!E6828</f>
        <v>43434</v>
      </c>
      <c r="F6828" s="523">
        <f>'[11]Depr Exp'!F6828</f>
        <v>43406.61</v>
      </c>
      <c r="G6828" s="305">
        <f>'[11]Depr Exp'!G6828</f>
        <v>1.38E-2</v>
      </c>
      <c r="H6828" s="524">
        <f>'[11]Depr Exp'!H6828</f>
        <v>49.92</v>
      </c>
      <c r="I6828" s="523">
        <f>'[11]Depr Exp'!I6828</f>
        <v>43406.61</v>
      </c>
      <c r="J6828" s="305">
        <f>'[11]Depr Exp'!J6828</f>
        <v>1.38E-2</v>
      </c>
      <c r="K6828" s="373">
        <f>'[11]Depr Exp'!K6828</f>
        <v>49.917601499999996</v>
      </c>
      <c r="L6828" s="524">
        <f>'[11]Depr Exp'!L6828</f>
        <v>0</v>
      </c>
      <c r="M6828" s="144"/>
      <c r="N6828" s="144"/>
    </row>
    <row r="6829" spans="1:14">
      <c r="A6829" s="144" t="str">
        <f>'[11]Depr Exp'!A6829</f>
        <v>G305 PRD Str/Impv, Dieringer</v>
      </c>
      <c r="B6829" s="144" t="str">
        <f>'[11]Depr Exp'!B6829</f>
        <v>G305 PRD Str/Impv, Dieringer-12</v>
      </c>
      <c r="C6829" s="143" t="str">
        <f>'[11]Depr Exp'!C6829</f>
        <v>403G</v>
      </c>
      <c r="D6829" s="144"/>
      <c r="E6829" s="282">
        <f>'[11]Depr Exp'!E6829</f>
        <v>43465</v>
      </c>
      <c r="F6829" s="523">
        <f>'[11]Depr Exp'!F6829</f>
        <v>43406.61</v>
      </c>
      <c r="G6829" s="305">
        <f>'[11]Depr Exp'!G6829</f>
        <v>1.38E-2</v>
      </c>
      <c r="H6829" s="524">
        <f>'[11]Depr Exp'!H6829</f>
        <v>49.92</v>
      </c>
      <c r="I6829" s="523">
        <f>'[11]Depr Exp'!I6829</f>
        <v>43406.61</v>
      </c>
      <c r="J6829" s="305">
        <f>'[11]Depr Exp'!J6829</f>
        <v>1.38E-2</v>
      </c>
      <c r="K6829" s="373">
        <f>'[11]Depr Exp'!K6829</f>
        <v>49.917601499999996</v>
      </c>
      <c r="L6829" s="524">
        <f>'[11]Depr Exp'!L6829</f>
        <v>0</v>
      </c>
      <c r="M6829" s="144"/>
      <c r="N6829" s="144"/>
    </row>
    <row r="6830" spans="1:14" ht="15.75" thickBot="1">
      <c r="A6830" s="159" t="str">
        <f>'[11]Depr Exp'!A6830</f>
        <v>G305 PRD Str/Impv, Dieringer Total</v>
      </c>
      <c r="B6830" s="144">
        <f>'[11]Depr Exp'!B6830</f>
        <v>0</v>
      </c>
      <c r="C6830" s="502" t="str">
        <f>'[11]Depr Exp'!C6830</f>
        <v>GPRD</v>
      </c>
      <c r="D6830" s="144"/>
      <c r="E6830" s="281" t="str">
        <f>'[11]Depr Exp'!E6830</f>
        <v>Total</v>
      </c>
      <c r="F6830" s="141">
        <f>'[11]Depr Exp'!F6830</f>
        <v>0</v>
      </c>
      <c r="G6830" s="252">
        <f>'[11]Depr Exp'!G6830</f>
        <v>0</v>
      </c>
      <c r="H6830" s="286">
        <f>'[11]Depr Exp'!H6830</f>
        <v>599.04000000000008</v>
      </c>
      <c r="I6830" s="141">
        <f>'[11]Depr Exp'!I6830</f>
        <v>0</v>
      </c>
      <c r="J6830" s="252">
        <f>'[11]Depr Exp'!J6830</f>
        <v>0</v>
      </c>
      <c r="K6830" s="286">
        <f>'[11]Depr Exp'!K6830</f>
        <v>599.01121799999999</v>
      </c>
      <c r="L6830" s="286">
        <f>'[11]Depr Exp'!L6830</f>
        <v>-0.03</v>
      </c>
      <c r="M6830" s="144"/>
      <c r="N6830" s="144"/>
    </row>
    <row r="6831" spans="1:14" ht="13.5" thickTop="1">
      <c r="A6831" s="144" t="str">
        <f>'[11]Depr Exp'!A6831</f>
        <v>G305 PRD Str/Impv, Swarr</v>
      </c>
      <c r="B6831" s="144" t="str">
        <f>'[11]Depr Exp'!B6831</f>
        <v>G305 PRD Str/Impv, Swarr-1</v>
      </c>
      <c r="C6831" s="143" t="str">
        <f>'[11]Depr Exp'!C6831</f>
        <v>403G</v>
      </c>
      <c r="D6831" s="144"/>
      <c r="E6831" s="282">
        <f>'[11]Depr Exp'!E6831</f>
        <v>43131</v>
      </c>
      <c r="F6831" s="523">
        <f>'[11]Depr Exp'!F6831</f>
        <v>465330.71</v>
      </c>
      <c r="G6831" s="305">
        <f>'[11]Depr Exp'!G6831</f>
        <v>1.8E-3</v>
      </c>
      <c r="H6831" s="524">
        <f>'[11]Depr Exp'!H6831</f>
        <v>69.8</v>
      </c>
      <c r="I6831" s="523">
        <f>'[11]Depr Exp'!I6831</f>
        <v>465330.71</v>
      </c>
      <c r="J6831" s="305">
        <f>'[11]Depr Exp'!J6831</f>
        <v>1.8E-3</v>
      </c>
      <c r="K6831" s="373">
        <f>'[11]Depr Exp'!K6831</f>
        <v>69.799606499999996</v>
      </c>
      <c r="L6831" s="524">
        <f>'[11]Depr Exp'!L6831</f>
        <v>0</v>
      </c>
      <c r="M6831" s="144"/>
      <c r="N6831" s="144"/>
    </row>
    <row r="6832" spans="1:14">
      <c r="A6832" s="144" t="str">
        <f>'[11]Depr Exp'!A6832</f>
        <v>G305 PRD Str/Impv, Swarr</v>
      </c>
      <c r="B6832" s="144" t="str">
        <f>'[11]Depr Exp'!B6832</f>
        <v>G305 PRD Str/Impv, Swarr-2</v>
      </c>
      <c r="C6832" s="143" t="str">
        <f>'[11]Depr Exp'!C6832</f>
        <v>403G</v>
      </c>
      <c r="D6832" s="144"/>
      <c r="E6832" s="282">
        <f>'[11]Depr Exp'!E6832</f>
        <v>43159</v>
      </c>
      <c r="F6832" s="523">
        <f>'[11]Depr Exp'!F6832</f>
        <v>465330.71</v>
      </c>
      <c r="G6832" s="305">
        <f>'[11]Depr Exp'!G6832</f>
        <v>1.8E-3</v>
      </c>
      <c r="H6832" s="524">
        <f>'[11]Depr Exp'!H6832</f>
        <v>69.8</v>
      </c>
      <c r="I6832" s="523">
        <f>'[11]Depr Exp'!I6832</f>
        <v>465330.71</v>
      </c>
      <c r="J6832" s="305">
        <f>'[11]Depr Exp'!J6832</f>
        <v>1.8E-3</v>
      </c>
      <c r="K6832" s="373">
        <f>'[11]Depr Exp'!K6832</f>
        <v>69.799606499999996</v>
      </c>
      <c r="L6832" s="524">
        <f>'[11]Depr Exp'!L6832</f>
        <v>0</v>
      </c>
      <c r="M6832" s="144"/>
      <c r="N6832" s="144"/>
    </row>
    <row r="6833" spans="1:14">
      <c r="A6833" s="144" t="str">
        <f>'[11]Depr Exp'!A6833</f>
        <v>G305 PRD Str/Impv, Swarr</v>
      </c>
      <c r="B6833" s="144" t="str">
        <f>'[11]Depr Exp'!B6833</f>
        <v>G305 PRD Str/Impv, Swarr-3</v>
      </c>
      <c r="C6833" s="143" t="str">
        <f>'[11]Depr Exp'!C6833</f>
        <v>403G</v>
      </c>
      <c r="D6833" s="144"/>
      <c r="E6833" s="282">
        <f>'[11]Depr Exp'!E6833</f>
        <v>43190</v>
      </c>
      <c r="F6833" s="523">
        <f>'[11]Depr Exp'!F6833</f>
        <v>465330.71</v>
      </c>
      <c r="G6833" s="305">
        <f>'[11]Depr Exp'!G6833</f>
        <v>1.8E-3</v>
      </c>
      <c r="H6833" s="524">
        <f>'[11]Depr Exp'!H6833</f>
        <v>69.8</v>
      </c>
      <c r="I6833" s="523">
        <f>'[11]Depr Exp'!I6833</f>
        <v>465330.71</v>
      </c>
      <c r="J6833" s="305">
        <f>'[11]Depr Exp'!J6833</f>
        <v>1.8E-3</v>
      </c>
      <c r="K6833" s="373">
        <f>'[11]Depr Exp'!K6833</f>
        <v>69.799606499999996</v>
      </c>
      <c r="L6833" s="524">
        <f>'[11]Depr Exp'!L6833</f>
        <v>0</v>
      </c>
      <c r="M6833" s="144"/>
      <c r="N6833" s="144"/>
    </row>
    <row r="6834" spans="1:14">
      <c r="A6834" s="144" t="str">
        <f>'[11]Depr Exp'!A6834</f>
        <v>G305 PRD Str/Impv, Swarr</v>
      </c>
      <c r="B6834" s="144" t="str">
        <f>'[11]Depr Exp'!B6834</f>
        <v>G305 PRD Str/Impv, Swarr-4</v>
      </c>
      <c r="C6834" s="143" t="str">
        <f>'[11]Depr Exp'!C6834</f>
        <v>403G</v>
      </c>
      <c r="D6834" s="144"/>
      <c r="E6834" s="282">
        <f>'[11]Depr Exp'!E6834</f>
        <v>43220</v>
      </c>
      <c r="F6834" s="523">
        <f>'[11]Depr Exp'!F6834</f>
        <v>465330.71</v>
      </c>
      <c r="G6834" s="305">
        <f>'[11]Depr Exp'!G6834</f>
        <v>1.8E-3</v>
      </c>
      <c r="H6834" s="524">
        <f>'[11]Depr Exp'!H6834</f>
        <v>69.8</v>
      </c>
      <c r="I6834" s="523">
        <f>'[11]Depr Exp'!I6834</f>
        <v>465330.71</v>
      </c>
      <c r="J6834" s="305">
        <f>'[11]Depr Exp'!J6834</f>
        <v>1.8E-3</v>
      </c>
      <c r="K6834" s="373">
        <f>'[11]Depr Exp'!K6834</f>
        <v>69.799606499999996</v>
      </c>
      <c r="L6834" s="524">
        <f>'[11]Depr Exp'!L6834</f>
        <v>0</v>
      </c>
      <c r="M6834" s="144"/>
      <c r="N6834" s="144"/>
    </row>
    <row r="6835" spans="1:14">
      <c r="A6835" s="144" t="str">
        <f>'[11]Depr Exp'!A6835</f>
        <v>G305 PRD Str/Impv, Swarr</v>
      </c>
      <c r="B6835" s="144" t="str">
        <f>'[11]Depr Exp'!B6835</f>
        <v>G305 PRD Str/Impv, Swarr-5</v>
      </c>
      <c r="C6835" s="143" t="str">
        <f>'[11]Depr Exp'!C6835</f>
        <v>403G</v>
      </c>
      <c r="D6835" s="144"/>
      <c r="E6835" s="282">
        <f>'[11]Depr Exp'!E6835</f>
        <v>43251</v>
      </c>
      <c r="F6835" s="523">
        <f>'[11]Depr Exp'!F6835</f>
        <v>465330.71</v>
      </c>
      <c r="G6835" s="305">
        <f>'[11]Depr Exp'!G6835</f>
        <v>1.8E-3</v>
      </c>
      <c r="H6835" s="524">
        <f>'[11]Depr Exp'!H6835</f>
        <v>69.8</v>
      </c>
      <c r="I6835" s="523">
        <f>'[11]Depr Exp'!I6835</f>
        <v>465330.71</v>
      </c>
      <c r="J6835" s="305">
        <f>'[11]Depr Exp'!J6835</f>
        <v>1.8E-3</v>
      </c>
      <c r="K6835" s="373">
        <f>'[11]Depr Exp'!K6835</f>
        <v>69.799606499999996</v>
      </c>
      <c r="L6835" s="524">
        <f>'[11]Depr Exp'!L6835</f>
        <v>0</v>
      </c>
      <c r="M6835" s="144"/>
      <c r="N6835" s="144"/>
    </row>
    <row r="6836" spans="1:14">
      <c r="A6836" s="144" t="str">
        <f>'[11]Depr Exp'!A6836</f>
        <v>G305 PRD Str/Impv, Swarr</v>
      </c>
      <c r="B6836" s="144" t="str">
        <f>'[11]Depr Exp'!B6836</f>
        <v>G305 PRD Str/Impv, Swarr-6</v>
      </c>
      <c r="C6836" s="143" t="str">
        <f>'[11]Depr Exp'!C6836</f>
        <v>403G</v>
      </c>
      <c r="D6836" s="144"/>
      <c r="E6836" s="282">
        <f>'[11]Depr Exp'!E6836</f>
        <v>43281</v>
      </c>
      <c r="F6836" s="523">
        <f>'[11]Depr Exp'!F6836</f>
        <v>465330.71</v>
      </c>
      <c r="G6836" s="305">
        <f>'[11]Depr Exp'!G6836</f>
        <v>1.8E-3</v>
      </c>
      <c r="H6836" s="524">
        <f>'[11]Depr Exp'!H6836</f>
        <v>69.8</v>
      </c>
      <c r="I6836" s="523">
        <f>'[11]Depr Exp'!I6836</f>
        <v>465330.71</v>
      </c>
      <c r="J6836" s="305">
        <f>'[11]Depr Exp'!J6836</f>
        <v>1.8E-3</v>
      </c>
      <c r="K6836" s="373">
        <f>'[11]Depr Exp'!K6836</f>
        <v>69.799606499999996</v>
      </c>
      <c r="L6836" s="524">
        <f>'[11]Depr Exp'!L6836</f>
        <v>0</v>
      </c>
      <c r="M6836" s="144"/>
      <c r="N6836" s="144"/>
    </row>
    <row r="6837" spans="1:14">
      <c r="A6837" s="144" t="str">
        <f>'[11]Depr Exp'!A6837</f>
        <v>G305 PRD Str/Impv, Swarr</v>
      </c>
      <c r="B6837" s="144" t="str">
        <f>'[11]Depr Exp'!B6837</f>
        <v>G305 PRD Str/Impv, Swarr-7</v>
      </c>
      <c r="C6837" s="143" t="str">
        <f>'[11]Depr Exp'!C6837</f>
        <v>403G</v>
      </c>
      <c r="D6837" s="144"/>
      <c r="E6837" s="282">
        <f>'[11]Depr Exp'!E6837</f>
        <v>43312</v>
      </c>
      <c r="F6837" s="523">
        <f>'[11]Depr Exp'!F6837</f>
        <v>465330.71</v>
      </c>
      <c r="G6837" s="305">
        <f>'[11]Depr Exp'!G6837</f>
        <v>1.8E-3</v>
      </c>
      <c r="H6837" s="524">
        <f>'[11]Depr Exp'!H6837</f>
        <v>69.8</v>
      </c>
      <c r="I6837" s="523">
        <f>'[11]Depr Exp'!I6837</f>
        <v>465330.71</v>
      </c>
      <c r="J6837" s="305">
        <f>'[11]Depr Exp'!J6837</f>
        <v>1.8E-3</v>
      </c>
      <c r="K6837" s="373">
        <f>'[11]Depr Exp'!K6837</f>
        <v>69.799606499999996</v>
      </c>
      <c r="L6837" s="524">
        <f>'[11]Depr Exp'!L6837</f>
        <v>0</v>
      </c>
      <c r="M6837" s="144"/>
      <c r="N6837" s="144"/>
    </row>
    <row r="6838" spans="1:14">
      <c r="A6838" s="144" t="str">
        <f>'[11]Depr Exp'!A6838</f>
        <v>G305 PRD Str/Impv, Swarr</v>
      </c>
      <c r="B6838" s="144" t="str">
        <f>'[11]Depr Exp'!B6838</f>
        <v>G305 PRD Str/Impv, Swarr-8</v>
      </c>
      <c r="C6838" s="143" t="str">
        <f>'[11]Depr Exp'!C6838</f>
        <v>403G</v>
      </c>
      <c r="D6838" s="144"/>
      <c r="E6838" s="282">
        <f>'[11]Depr Exp'!E6838</f>
        <v>43343</v>
      </c>
      <c r="F6838" s="523">
        <f>'[11]Depr Exp'!F6838</f>
        <v>465330.71</v>
      </c>
      <c r="G6838" s="305">
        <f>'[11]Depr Exp'!G6838</f>
        <v>1.8E-3</v>
      </c>
      <c r="H6838" s="524">
        <f>'[11]Depr Exp'!H6838</f>
        <v>69.8</v>
      </c>
      <c r="I6838" s="523">
        <f>'[11]Depr Exp'!I6838</f>
        <v>465330.71</v>
      </c>
      <c r="J6838" s="305">
        <f>'[11]Depr Exp'!J6838</f>
        <v>1.8E-3</v>
      </c>
      <c r="K6838" s="373">
        <f>'[11]Depr Exp'!K6838</f>
        <v>69.799606499999996</v>
      </c>
      <c r="L6838" s="524">
        <f>'[11]Depr Exp'!L6838</f>
        <v>0</v>
      </c>
      <c r="M6838" s="144"/>
      <c r="N6838" s="144"/>
    </row>
    <row r="6839" spans="1:14">
      <c r="A6839" s="144" t="str">
        <f>'[11]Depr Exp'!A6839</f>
        <v>G305 PRD Str/Impv, Swarr</v>
      </c>
      <c r="B6839" s="144" t="str">
        <f>'[11]Depr Exp'!B6839</f>
        <v>G305 PRD Str/Impv, Swarr-9</v>
      </c>
      <c r="C6839" s="143" t="str">
        <f>'[11]Depr Exp'!C6839</f>
        <v>403G</v>
      </c>
      <c r="D6839" s="144"/>
      <c r="E6839" s="282">
        <f>'[11]Depr Exp'!E6839</f>
        <v>43373</v>
      </c>
      <c r="F6839" s="523">
        <f>'[11]Depr Exp'!F6839</f>
        <v>465330.71</v>
      </c>
      <c r="G6839" s="305">
        <f>'[11]Depr Exp'!G6839</f>
        <v>1.8E-3</v>
      </c>
      <c r="H6839" s="524">
        <f>'[11]Depr Exp'!H6839</f>
        <v>69.8</v>
      </c>
      <c r="I6839" s="523">
        <f>'[11]Depr Exp'!I6839</f>
        <v>465330.71</v>
      </c>
      <c r="J6839" s="305">
        <f>'[11]Depr Exp'!J6839</f>
        <v>1.8E-3</v>
      </c>
      <c r="K6839" s="373">
        <f>'[11]Depr Exp'!K6839</f>
        <v>69.799606499999996</v>
      </c>
      <c r="L6839" s="524">
        <f>'[11]Depr Exp'!L6839</f>
        <v>0</v>
      </c>
      <c r="M6839" s="144"/>
      <c r="N6839" s="144"/>
    </row>
    <row r="6840" spans="1:14">
      <c r="A6840" s="144" t="str">
        <f>'[11]Depr Exp'!A6840</f>
        <v>G305 PRD Str/Impv, Swarr</v>
      </c>
      <c r="B6840" s="144" t="str">
        <f>'[11]Depr Exp'!B6840</f>
        <v>G305 PRD Str/Impv, Swarr-10</v>
      </c>
      <c r="C6840" s="143" t="str">
        <f>'[11]Depr Exp'!C6840</f>
        <v>403G</v>
      </c>
      <c r="D6840" s="144"/>
      <c r="E6840" s="282">
        <f>'[11]Depr Exp'!E6840</f>
        <v>43404</v>
      </c>
      <c r="F6840" s="523">
        <f>'[11]Depr Exp'!F6840</f>
        <v>465330.71</v>
      </c>
      <c r="G6840" s="305">
        <f>'[11]Depr Exp'!G6840</f>
        <v>1.8E-3</v>
      </c>
      <c r="H6840" s="524">
        <f>'[11]Depr Exp'!H6840</f>
        <v>69.8</v>
      </c>
      <c r="I6840" s="523">
        <f>'[11]Depr Exp'!I6840</f>
        <v>465330.71</v>
      </c>
      <c r="J6840" s="305">
        <f>'[11]Depr Exp'!J6840</f>
        <v>1.8E-3</v>
      </c>
      <c r="K6840" s="373">
        <f>'[11]Depr Exp'!K6840</f>
        <v>69.799606499999996</v>
      </c>
      <c r="L6840" s="524">
        <f>'[11]Depr Exp'!L6840</f>
        <v>0</v>
      </c>
      <c r="M6840" s="144"/>
      <c r="N6840" s="144"/>
    </row>
    <row r="6841" spans="1:14">
      <c r="A6841" s="144" t="str">
        <f>'[11]Depr Exp'!A6841</f>
        <v>G305 PRD Str/Impv, Swarr</v>
      </c>
      <c r="B6841" s="144" t="str">
        <f>'[11]Depr Exp'!B6841</f>
        <v>G305 PRD Str/Impv, Swarr-11</v>
      </c>
      <c r="C6841" s="143" t="str">
        <f>'[11]Depr Exp'!C6841</f>
        <v>403G</v>
      </c>
      <c r="D6841" s="144"/>
      <c r="E6841" s="282">
        <f>'[11]Depr Exp'!E6841</f>
        <v>43434</v>
      </c>
      <c r="F6841" s="523">
        <f>'[11]Depr Exp'!F6841</f>
        <v>465330.71</v>
      </c>
      <c r="G6841" s="305">
        <f>'[11]Depr Exp'!G6841</f>
        <v>1.8E-3</v>
      </c>
      <c r="H6841" s="524">
        <f>'[11]Depr Exp'!H6841</f>
        <v>69.8</v>
      </c>
      <c r="I6841" s="523">
        <f>'[11]Depr Exp'!I6841</f>
        <v>465330.71</v>
      </c>
      <c r="J6841" s="305">
        <f>'[11]Depr Exp'!J6841</f>
        <v>1.8E-3</v>
      </c>
      <c r="K6841" s="373">
        <f>'[11]Depr Exp'!K6841</f>
        <v>69.799606499999996</v>
      </c>
      <c r="L6841" s="524">
        <f>'[11]Depr Exp'!L6841</f>
        <v>0</v>
      </c>
      <c r="M6841" s="144"/>
      <c r="N6841" s="144"/>
    </row>
    <row r="6842" spans="1:14">
      <c r="A6842" s="144" t="str">
        <f>'[11]Depr Exp'!A6842</f>
        <v>G305 PRD Str/Impv, Swarr</v>
      </c>
      <c r="B6842" s="144" t="str">
        <f>'[11]Depr Exp'!B6842</f>
        <v>G305 PRD Str/Impv, Swarr-12</v>
      </c>
      <c r="C6842" s="143" t="str">
        <f>'[11]Depr Exp'!C6842</f>
        <v>403G</v>
      </c>
      <c r="D6842" s="144"/>
      <c r="E6842" s="282">
        <f>'[11]Depr Exp'!E6842</f>
        <v>43465</v>
      </c>
      <c r="F6842" s="523">
        <f>'[11]Depr Exp'!F6842</f>
        <v>465330.71</v>
      </c>
      <c r="G6842" s="305">
        <f>'[11]Depr Exp'!G6842</f>
        <v>1.8E-3</v>
      </c>
      <c r="H6842" s="524">
        <f>'[11]Depr Exp'!H6842</f>
        <v>69.8</v>
      </c>
      <c r="I6842" s="523">
        <f>'[11]Depr Exp'!I6842</f>
        <v>465330.71</v>
      </c>
      <c r="J6842" s="305">
        <f>'[11]Depr Exp'!J6842</f>
        <v>1.8E-3</v>
      </c>
      <c r="K6842" s="373">
        <f>'[11]Depr Exp'!K6842</f>
        <v>69.799606499999996</v>
      </c>
      <c r="L6842" s="524">
        <f>'[11]Depr Exp'!L6842</f>
        <v>0</v>
      </c>
      <c r="M6842" s="144"/>
      <c r="N6842" s="144"/>
    </row>
    <row r="6843" spans="1:14" ht="15.75" thickBot="1">
      <c r="A6843" s="159" t="str">
        <f>'[11]Depr Exp'!A6843</f>
        <v>G305 PRD Str/Impv, Swarr Total</v>
      </c>
      <c r="B6843" s="144">
        <f>'[11]Depr Exp'!B6843</f>
        <v>0</v>
      </c>
      <c r="C6843" s="502" t="str">
        <f>'[11]Depr Exp'!C6843</f>
        <v>GPRD</v>
      </c>
      <c r="D6843" s="144"/>
      <c r="E6843" s="281" t="str">
        <f>'[11]Depr Exp'!E6843</f>
        <v>Total</v>
      </c>
      <c r="F6843" s="141">
        <f>'[11]Depr Exp'!F6843</f>
        <v>0</v>
      </c>
      <c r="G6843" s="252">
        <f>'[11]Depr Exp'!G6843</f>
        <v>0</v>
      </c>
      <c r="H6843" s="570">
        <f>'[11]Depr Exp'!H6843</f>
        <v>837.5999999999998</v>
      </c>
      <c r="I6843" s="141">
        <f>'[11]Depr Exp'!I6843</f>
        <v>0</v>
      </c>
      <c r="J6843" s="252">
        <f>'[11]Depr Exp'!J6843</f>
        <v>0</v>
      </c>
      <c r="K6843" s="570">
        <f>'[11]Depr Exp'!K6843</f>
        <v>837.59527799999989</v>
      </c>
      <c r="L6843" s="570">
        <f>'[11]Depr Exp'!L6843</f>
        <v>0</v>
      </c>
      <c r="M6843" s="144"/>
      <c r="N6843" s="144"/>
    </row>
    <row r="6844" spans="1:14">
      <c r="A6844" s="144" t="str">
        <f>'[11]Depr Exp'!A6844</f>
        <v>G311 PRD Liq Gas Equip, Dieringer</v>
      </c>
      <c r="B6844" s="144" t="str">
        <f>'[11]Depr Exp'!B6844</f>
        <v>G311 PRD Liq Gas Equip, Dieringer-1</v>
      </c>
      <c r="C6844" s="143" t="str">
        <f>'[11]Depr Exp'!C6844</f>
        <v>403G</v>
      </c>
      <c r="D6844" s="144"/>
      <c r="E6844" s="282">
        <f>'[11]Depr Exp'!E6844</f>
        <v>43131</v>
      </c>
      <c r="F6844" s="544">
        <f>'[11]Depr Exp'!F6844</f>
        <v>685182.6</v>
      </c>
      <c r="G6844" s="545">
        <f>'[11]Depr Exp'!G6844</f>
        <v>8.0000000000000002E-3</v>
      </c>
      <c r="H6844" s="546">
        <f>'[11]Depr Exp'!H6844</f>
        <v>456.78999999999996</v>
      </c>
      <c r="I6844" s="544">
        <f>'[11]Depr Exp'!I6844</f>
        <v>685182.6</v>
      </c>
      <c r="J6844" s="545">
        <f>'[11]Depr Exp'!J6844</f>
        <v>8.0000000000000002E-3</v>
      </c>
      <c r="K6844" s="547">
        <f>'[11]Depr Exp'!K6844</f>
        <v>456.78839999999997</v>
      </c>
      <c r="L6844" s="546">
        <f>'[11]Depr Exp'!L6844</f>
        <v>0</v>
      </c>
      <c r="M6844" s="144"/>
      <c r="N6844" s="144"/>
    </row>
    <row r="6845" spans="1:14">
      <c r="A6845" s="144" t="str">
        <f>'[11]Depr Exp'!A6845</f>
        <v>G311 PRD Liq Gas Equip, Dieringer</v>
      </c>
      <c r="B6845" s="144" t="str">
        <f>'[11]Depr Exp'!B6845</f>
        <v>G311 PRD Liq Gas Equip, Dieringer-2</v>
      </c>
      <c r="C6845" s="143" t="str">
        <f>'[11]Depr Exp'!C6845</f>
        <v>403G</v>
      </c>
      <c r="D6845" s="144"/>
      <c r="E6845" s="282">
        <f>'[11]Depr Exp'!E6845</f>
        <v>43159</v>
      </c>
      <c r="F6845" s="548">
        <f>'[11]Depr Exp'!F6845</f>
        <v>685182.6</v>
      </c>
      <c r="G6845" s="305">
        <f>'[11]Depr Exp'!G6845</f>
        <v>8.0000000000000002E-3</v>
      </c>
      <c r="H6845" s="549">
        <f>'[11]Depr Exp'!H6845</f>
        <v>456.78999999999996</v>
      </c>
      <c r="I6845" s="548">
        <f>'[11]Depr Exp'!I6845</f>
        <v>685182.6</v>
      </c>
      <c r="J6845" s="305">
        <f>'[11]Depr Exp'!J6845</f>
        <v>8.0000000000000002E-3</v>
      </c>
      <c r="K6845" s="373">
        <f>'[11]Depr Exp'!K6845</f>
        <v>456.78839999999997</v>
      </c>
      <c r="L6845" s="549">
        <f>'[11]Depr Exp'!L6845</f>
        <v>0</v>
      </c>
      <c r="M6845" s="144"/>
      <c r="N6845" s="144"/>
    </row>
    <row r="6846" spans="1:14">
      <c r="A6846" s="144" t="str">
        <f>'[11]Depr Exp'!A6846</f>
        <v>G311 PRD Liq Gas Equip, Dieringer</v>
      </c>
      <c r="B6846" s="144" t="str">
        <f>'[11]Depr Exp'!B6846</f>
        <v>G311 PRD Liq Gas Equip, Dieringer-3</v>
      </c>
      <c r="C6846" s="143" t="str">
        <f>'[11]Depr Exp'!C6846</f>
        <v>403G</v>
      </c>
      <c r="D6846" s="144"/>
      <c r="E6846" s="282">
        <f>'[11]Depr Exp'!E6846</f>
        <v>43190</v>
      </c>
      <c r="F6846" s="548">
        <f>'[11]Depr Exp'!F6846</f>
        <v>685182.6</v>
      </c>
      <c r="G6846" s="305">
        <f>'[11]Depr Exp'!G6846</f>
        <v>8.0000000000000002E-3</v>
      </c>
      <c r="H6846" s="549">
        <f>'[11]Depr Exp'!H6846</f>
        <v>456.78999999999996</v>
      </c>
      <c r="I6846" s="548">
        <f>'[11]Depr Exp'!I6846</f>
        <v>685182.6</v>
      </c>
      <c r="J6846" s="305">
        <f>'[11]Depr Exp'!J6846</f>
        <v>8.0000000000000002E-3</v>
      </c>
      <c r="K6846" s="373">
        <f>'[11]Depr Exp'!K6846</f>
        <v>456.78839999999997</v>
      </c>
      <c r="L6846" s="549">
        <f>'[11]Depr Exp'!L6846</f>
        <v>0</v>
      </c>
      <c r="M6846" s="144"/>
      <c r="N6846" s="144"/>
    </row>
    <row r="6847" spans="1:14">
      <c r="A6847" s="144" t="str">
        <f>'[11]Depr Exp'!A6847</f>
        <v>G311 PRD Liq Gas Equip, Dieringer</v>
      </c>
      <c r="B6847" s="144" t="str">
        <f>'[11]Depr Exp'!B6847</f>
        <v>G311 PRD Liq Gas Equip, Dieringer-4</v>
      </c>
      <c r="C6847" s="143" t="str">
        <f>'[11]Depr Exp'!C6847</f>
        <v>403G</v>
      </c>
      <c r="D6847" s="144"/>
      <c r="E6847" s="282">
        <f>'[11]Depr Exp'!E6847</f>
        <v>43220</v>
      </c>
      <c r="F6847" s="548">
        <f>'[11]Depr Exp'!F6847</f>
        <v>685182.6</v>
      </c>
      <c r="G6847" s="305">
        <f>'[11]Depr Exp'!G6847</f>
        <v>8.0000000000000002E-3</v>
      </c>
      <c r="H6847" s="549">
        <f>'[11]Depr Exp'!H6847</f>
        <v>456.78999999999996</v>
      </c>
      <c r="I6847" s="548">
        <f>'[11]Depr Exp'!I6847</f>
        <v>685182.6</v>
      </c>
      <c r="J6847" s="305">
        <f>'[11]Depr Exp'!J6847</f>
        <v>8.0000000000000002E-3</v>
      </c>
      <c r="K6847" s="373">
        <f>'[11]Depr Exp'!K6847</f>
        <v>456.78839999999997</v>
      </c>
      <c r="L6847" s="549">
        <f>'[11]Depr Exp'!L6847</f>
        <v>0</v>
      </c>
      <c r="M6847" s="144"/>
      <c r="N6847" s="144"/>
    </row>
    <row r="6848" spans="1:14">
      <c r="A6848" s="144" t="str">
        <f>'[11]Depr Exp'!A6848</f>
        <v>G311 PRD Liq Gas Equip, Dieringer</v>
      </c>
      <c r="B6848" s="144" t="str">
        <f>'[11]Depr Exp'!B6848</f>
        <v>G311 PRD Liq Gas Equip, Dieringer-5</v>
      </c>
      <c r="C6848" s="143" t="str">
        <f>'[11]Depr Exp'!C6848</f>
        <v>403G</v>
      </c>
      <c r="D6848" s="144"/>
      <c r="E6848" s="282">
        <f>'[11]Depr Exp'!E6848</f>
        <v>43251</v>
      </c>
      <c r="F6848" s="548">
        <f>'[11]Depr Exp'!F6848</f>
        <v>685182.6</v>
      </c>
      <c r="G6848" s="305">
        <f>'[11]Depr Exp'!G6848</f>
        <v>8.0000000000000002E-3</v>
      </c>
      <c r="H6848" s="549">
        <f>'[11]Depr Exp'!H6848</f>
        <v>456.78999999999996</v>
      </c>
      <c r="I6848" s="548">
        <f>'[11]Depr Exp'!I6848</f>
        <v>685182.6</v>
      </c>
      <c r="J6848" s="305">
        <f>'[11]Depr Exp'!J6848</f>
        <v>8.0000000000000002E-3</v>
      </c>
      <c r="K6848" s="373">
        <f>'[11]Depr Exp'!K6848</f>
        <v>456.78839999999997</v>
      </c>
      <c r="L6848" s="549">
        <f>'[11]Depr Exp'!L6848</f>
        <v>0</v>
      </c>
      <c r="M6848" s="144"/>
      <c r="N6848" s="144"/>
    </row>
    <row r="6849" spans="1:14">
      <c r="A6849" s="144" t="str">
        <f>'[11]Depr Exp'!A6849</f>
        <v>G311 PRD Liq Gas Equip, Dieringer</v>
      </c>
      <c r="B6849" s="144" t="str">
        <f>'[11]Depr Exp'!B6849</f>
        <v>G311 PRD Liq Gas Equip, Dieringer-6</v>
      </c>
      <c r="C6849" s="143" t="str">
        <f>'[11]Depr Exp'!C6849</f>
        <v>403G</v>
      </c>
      <c r="D6849" s="144"/>
      <c r="E6849" s="282">
        <f>'[11]Depr Exp'!E6849</f>
        <v>43281</v>
      </c>
      <c r="F6849" s="548">
        <f>'[11]Depr Exp'!F6849</f>
        <v>685182.6</v>
      </c>
      <c r="G6849" s="305">
        <f>'[11]Depr Exp'!G6849</f>
        <v>8.0000000000000002E-3</v>
      </c>
      <c r="H6849" s="549">
        <f>'[11]Depr Exp'!H6849</f>
        <v>456.78999999999996</v>
      </c>
      <c r="I6849" s="548">
        <f>'[11]Depr Exp'!I6849</f>
        <v>685182.6</v>
      </c>
      <c r="J6849" s="305">
        <f>'[11]Depr Exp'!J6849</f>
        <v>8.0000000000000002E-3</v>
      </c>
      <c r="K6849" s="373">
        <f>'[11]Depr Exp'!K6849</f>
        <v>456.78839999999997</v>
      </c>
      <c r="L6849" s="549">
        <f>'[11]Depr Exp'!L6849</f>
        <v>0</v>
      </c>
      <c r="M6849" s="144"/>
      <c r="N6849" s="144"/>
    </row>
    <row r="6850" spans="1:14">
      <c r="A6850" s="144" t="str">
        <f>'[11]Depr Exp'!A6850</f>
        <v>G311 PRD Liq Gas Equip, Dieringer</v>
      </c>
      <c r="B6850" s="144" t="str">
        <f>'[11]Depr Exp'!B6850</f>
        <v>G311 PRD Liq Gas Equip, Dieringer-7</v>
      </c>
      <c r="C6850" s="143" t="str">
        <f>'[11]Depr Exp'!C6850</f>
        <v>403G</v>
      </c>
      <c r="D6850" s="144"/>
      <c r="E6850" s="282">
        <f>'[11]Depr Exp'!E6850</f>
        <v>43312</v>
      </c>
      <c r="F6850" s="548">
        <f>'[11]Depr Exp'!F6850</f>
        <v>685182.6</v>
      </c>
      <c r="G6850" s="305">
        <f>'[11]Depr Exp'!G6850</f>
        <v>8.0000000000000002E-3</v>
      </c>
      <c r="H6850" s="549">
        <f>'[11]Depr Exp'!H6850</f>
        <v>456.78999999999996</v>
      </c>
      <c r="I6850" s="548">
        <f>'[11]Depr Exp'!I6850</f>
        <v>685182.6</v>
      </c>
      <c r="J6850" s="305">
        <f>'[11]Depr Exp'!J6850</f>
        <v>8.0000000000000002E-3</v>
      </c>
      <c r="K6850" s="373">
        <f>'[11]Depr Exp'!K6850</f>
        <v>456.78839999999997</v>
      </c>
      <c r="L6850" s="549">
        <f>'[11]Depr Exp'!L6850</f>
        <v>0</v>
      </c>
      <c r="M6850" s="144"/>
      <c r="N6850" s="144"/>
    </row>
    <row r="6851" spans="1:14">
      <c r="A6851" s="144" t="str">
        <f>'[11]Depr Exp'!A6851</f>
        <v>G311 PRD Liq Gas Equip, Dieringer</v>
      </c>
      <c r="B6851" s="144" t="str">
        <f>'[11]Depr Exp'!B6851</f>
        <v>G311 PRD Liq Gas Equip, Dieringer-8</v>
      </c>
      <c r="C6851" s="143" t="str">
        <f>'[11]Depr Exp'!C6851</f>
        <v>403G</v>
      </c>
      <c r="D6851" s="144"/>
      <c r="E6851" s="282">
        <f>'[11]Depr Exp'!E6851</f>
        <v>43343</v>
      </c>
      <c r="F6851" s="548">
        <f>'[11]Depr Exp'!F6851</f>
        <v>685182.6</v>
      </c>
      <c r="G6851" s="305">
        <f>'[11]Depr Exp'!G6851</f>
        <v>8.0000000000000002E-3</v>
      </c>
      <c r="H6851" s="549">
        <f>'[11]Depr Exp'!H6851</f>
        <v>456.78999999999996</v>
      </c>
      <c r="I6851" s="548">
        <f>'[11]Depr Exp'!I6851</f>
        <v>685182.6</v>
      </c>
      <c r="J6851" s="305">
        <f>'[11]Depr Exp'!J6851</f>
        <v>8.0000000000000002E-3</v>
      </c>
      <c r="K6851" s="373">
        <f>'[11]Depr Exp'!K6851</f>
        <v>456.78839999999997</v>
      </c>
      <c r="L6851" s="549">
        <f>'[11]Depr Exp'!L6851</f>
        <v>0</v>
      </c>
      <c r="M6851" s="144"/>
      <c r="N6851" s="144"/>
    </row>
    <row r="6852" spans="1:14">
      <c r="A6852" s="144" t="str">
        <f>'[11]Depr Exp'!A6852</f>
        <v>G311 PRD Liq Gas Equip, Dieringer</v>
      </c>
      <c r="B6852" s="144" t="str">
        <f>'[11]Depr Exp'!B6852</f>
        <v>G311 PRD Liq Gas Equip, Dieringer-9</v>
      </c>
      <c r="C6852" s="143" t="str">
        <f>'[11]Depr Exp'!C6852</f>
        <v>403G</v>
      </c>
      <c r="D6852" s="144"/>
      <c r="E6852" s="282">
        <f>'[11]Depr Exp'!E6852</f>
        <v>43373</v>
      </c>
      <c r="F6852" s="548">
        <f>'[11]Depr Exp'!F6852</f>
        <v>685182.6</v>
      </c>
      <c r="G6852" s="305">
        <f>'[11]Depr Exp'!G6852</f>
        <v>8.0000000000000002E-3</v>
      </c>
      <c r="H6852" s="549">
        <f>'[11]Depr Exp'!H6852</f>
        <v>456.78999999999996</v>
      </c>
      <c r="I6852" s="548">
        <f>'[11]Depr Exp'!I6852</f>
        <v>685182.6</v>
      </c>
      <c r="J6852" s="305">
        <f>'[11]Depr Exp'!J6852</f>
        <v>8.0000000000000002E-3</v>
      </c>
      <c r="K6852" s="373">
        <f>'[11]Depr Exp'!K6852</f>
        <v>456.78839999999997</v>
      </c>
      <c r="L6852" s="549">
        <f>'[11]Depr Exp'!L6852</f>
        <v>0</v>
      </c>
      <c r="M6852" s="144"/>
      <c r="N6852" s="144"/>
    </row>
    <row r="6853" spans="1:14">
      <c r="A6853" s="144" t="str">
        <f>'[11]Depr Exp'!A6853</f>
        <v>G311 PRD Liq Gas Equip, Dieringer</v>
      </c>
      <c r="B6853" s="144" t="str">
        <f>'[11]Depr Exp'!B6853</f>
        <v>G311 PRD Liq Gas Equip, Dieringer-10</v>
      </c>
      <c r="C6853" s="143" t="str">
        <f>'[11]Depr Exp'!C6853</f>
        <v>403G</v>
      </c>
      <c r="D6853" s="144"/>
      <c r="E6853" s="282">
        <f>'[11]Depr Exp'!E6853</f>
        <v>43404</v>
      </c>
      <c r="F6853" s="548">
        <f>'[11]Depr Exp'!F6853</f>
        <v>685182.6</v>
      </c>
      <c r="G6853" s="305">
        <f>'[11]Depr Exp'!G6853</f>
        <v>8.0000000000000002E-3</v>
      </c>
      <c r="H6853" s="549">
        <f>'[11]Depr Exp'!H6853</f>
        <v>456.78999999999996</v>
      </c>
      <c r="I6853" s="548">
        <f>'[11]Depr Exp'!I6853</f>
        <v>685182.6</v>
      </c>
      <c r="J6853" s="305">
        <f>'[11]Depr Exp'!J6853</f>
        <v>8.0000000000000002E-3</v>
      </c>
      <c r="K6853" s="373">
        <f>'[11]Depr Exp'!K6853</f>
        <v>456.78839999999997</v>
      </c>
      <c r="L6853" s="549">
        <f>'[11]Depr Exp'!L6853</f>
        <v>0</v>
      </c>
      <c r="M6853" s="144"/>
      <c r="N6853" s="144"/>
    </row>
    <row r="6854" spans="1:14">
      <c r="A6854" s="144" t="str">
        <f>'[11]Depr Exp'!A6854</f>
        <v>G311 PRD Liq Gas Equip, Dieringer</v>
      </c>
      <c r="B6854" s="144" t="str">
        <f>'[11]Depr Exp'!B6854</f>
        <v>G311 PRD Liq Gas Equip, Dieringer-11</v>
      </c>
      <c r="C6854" s="143" t="str">
        <f>'[11]Depr Exp'!C6854</f>
        <v>403G</v>
      </c>
      <c r="D6854" s="144"/>
      <c r="E6854" s="282">
        <f>'[11]Depr Exp'!E6854</f>
        <v>43434</v>
      </c>
      <c r="F6854" s="548">
        <f>'[11]Depr Exp'!F6854</f>
        <v>685182.6</v>
      </c>
      <c r="G6854" s="305">
        <f>'[11]Depr Exp'!G6854</f>
        <v>8.0000000000000002E-3</v>
      </c>
      <c r="H6854" s="549">
        <f>'[11]Depr Exp'!H6854</f>
        <v>456.78999999999996</v>
      </c>
      <c r="I6854" s="548">
        <f>'[11]Depr Exp'!I6854</f>
        <v>685182.6</v>
      </c>
      <c r="J6854" s="305">
        <f>'[11]Depr Exp'!J6854</f>
        <v>8.0000000000000002E-3</v>
      </c>
      <c r="K6854" s="373">
        <f>'[11]Depr Exp'!K6854</f>
        <v>456.78839999999997</v>
      </c>
      <c r="L6854" s="549">
        <f>'[11]Depr Exp'!L6854</f>
        <v>0</v>
      </c>
      <c r="M6854" s="144"/>
      <c r="N6854" s="144"/>
    </row>
    <row r="6855" spans="1:14">
      <c r="A6855" s="144" t="str">
        <f>'[11]Depr Exp'!A6855</f>
        <v>G311 PRD Liq Gas Equip, Dieringer</v>
      </c>
      <c r="B6855" s="144" t="str">
        <f>'[11]Depr Exp'!B6855</f>
        <v>G311 PRD Liq Gas Equip, Dieringer-12</v>
      </c>
      <c r="C6855" s="143" t="str">
        <f>'[11]Depr Exp'!C6855</f>
        <v>403G</v>
      </c>
      <c r="D6855" s="144"/>
      <c r="E6855" s="282">
        <f>'[11]Depr Exp'!E6855</f>
        <v>43465</v>
      </c>
      <c r="F6855" s="548">
        <f>'[11]Depr Exp'!F6855</f>
        <v>685182.6</v>
      </c>
      <c r="G6855" s="305">
        <f>'[11]Depr Exp'!G6855</f>
        <v>8.0000000000000002E-3</v>
      </c>
      <c r="H6855" s="549">
        <f>'[11]Depr Exp'!H6855</f>
        <v>456.78999999999996</v>
      </c>
      <c r="I6855" s="548">
        <f>'[11]Depr Exp'!I6855</f>
        <v>685182.6</v>
      </c>
      <c r="J6855" s="305">
        <f>'[11]Depr Exp'!J6855</f>
        <v>8.0000000000000002E-3</v>
      </c>
      <c r="K6855" s="373">
        <f>'[11]Depr Exp'!K6855</f>
        <v>456.78839999999997</v>
      </c>
      <c r="L6855" s="549">
        <f>'[11]Depr Exp'!L6855</f>
        <v>0</v>
      </c>
      <c r="M6855" s="144"/>
      <c r="N6855" s="144"/>
    </row>
    <row r="6856" spans="1:14" ht="15.75" thickBot="1">
      <c r="A6856" s="159" t="str">
        <f>'[11]Depr Exp'!A6856</f>
        <v>G311 PRD Liq Gas Equip, Dieringer Total</v>
      </c>
      <c r="B6856" s="144">
        <f>'[11]Depr Exp'!B6856</f>
        <v>0</v>
      </c>
      <c r="C6856" s="502" t="str">
        <f>'[11]Depr Exp'!C6856</f>
        <v>GPRD</v>
      </c>
      <c r="D6856" s="144"/>
      <c r="E6856" s="281" t="str">
        <f>'[11]Depr Exp'!E6856</f>
        <v>Total</v>
      </c>
      <c r="F6856" s="548">
        <f>'[11]Depr Exp'!F6856</f>
        <v>0</v>
      </c>
      <c r="G6856" s="305">
        <f>'[11]Depr Exp'!G6856</f>
        <v>0</v>
      </c>
      <c r="H6856" s="571">
        <f>'[11]Depr Exp'!H6856</f>
        <v>5481.48</v>
      </c>
      <c r="I6856" s="548">
        <f>'[11]Depr Exp'!I6856</f>
        <v>0</v>
      </c>
      <c r="J6856" s="305">
        <f>'[11]Depr Exp'!J6856</f>
        <v>0</v>
      </c>
      <c r="K6856" s="286">
        <f>'[11]Depr Exp'!K6856</f>
        <v>5481.4608000000007</v>
      </c>
      <c r="L6856" s="571">
        <f>'[11]Depr Exp'!L6856</f>
        <v>-0.02</v>
      </c>
      <c r="M6856" s="144"/>
      <c r="N6856" s="144"/>
    </row>
    <row r="6857" spans="1:14" ht="13.5" thickTop="1">
      <c r="A6857" s="144" t="str">
        <f>'[11]Depr Exp'!A6857</f>
        <v>G311 PRD Liq Gas Equip, Swarr</v>
      </c>
      <c r="B6857" s="144" t="str">
        <f>'[11]Depr Exp'!B6857</f>
        <v>G311 PRD Liq Gas Equip, Swarr-1</v>
      </c>
      <c r="C6857" s="143" t="str">
        <f>'[11]Depr Exp'!C6857</f>
        <v>403G</v>
      </c>
      <c r="D6857" s="144"/>
      <c r="E6857" s="282">
        <f>'[11]Depr Exp'!E6857</f>
        <v>43131</v>
      </c>
      <c r="F6857" s="548">
        <f>'[11]Depr Exp'!F6857</f>
        <v>5385099.4299999997</v>
      </c>
      <c r="G6857" s="305">
        <f>'[11]Depr Exp'!G6857</f>
        <v>5.4999999999999997E-3</v>
      </c>
      <c r="H6857" s="549">
        <f>'[11]Depr Exp'!H6857</f>
        <v>2468.17</v>
      </c>
      <c r="I6857" s="548">
        <f>'[11]Depr Exp'!I6857</f>
        <v>5385099.4299999997</v>
      </c>
      <c r="J6857" s="305">
        <f>'[11]Depr Exp'!J6857</f>
        <v>5.4999999999999997E-3</v>
      </c>
      <c r="K6857" s="373">
        <f>'[11]Depr Exp'!K6857</f>
        <v>2468.1705720833329</v>
      </c>
      <c r="L6857" s="549">
        <f>'[11]Depr Exp'!L6857</f>
        <v>0</v>
      </c>
      <c r="M6857" s="144"/>
      <c r="N6857" s="144"/>
    </row>
    <row r="6858" spans="1:14">
      <c r="A6858" s="144" t="str">
        <f>'[11]Depr Exp'!A6858</f>
        <v>G311 PRD Liq Gas Equip, Swarr</v>
      </c>
      <c r="B6858" s="144" t="str">
        <f>'[11]Depr Exp'!B6858</f>
        <v>G311 PRD Liq Gas Equip, Swarr-2</v>
      </c>
      <c r="C6858" s="143" t="str">
        <f>'[11]Depr Exp'!C6858</f>
        <v>403G</v>
      </c>
      <c r="D6858" s="144"/>
      <c r="E6858" s="282">
        <f>'[11]Depr Exp'!E6858</f>
        <v>43159</v>
      </c>
      <c r="F6858" s="548">
        <f>'[11]Depr Exp'!F6858</f>
        <v>5385099.4299999997</v>
      </c>
      <c r="G6858" s="305">
        <f>'[11]Depr Exp'!G6858</f>
        <v>5.4999999999999997E-3</v>
      </c>
      <c r="H6858" s="549">
        <f>'[11]Depr Exp'!H6858</f>
        <v>2468.17</v>
      </c>
      <c r="I6858" s="548">
        <f>'[11]Depr Exp'!I6858</f>
        <v>5385099.4299999997</v>
      </c>
      <c r="J6858" s="305">
        <f>'[11]Depr Exp'!J6858</f>
        <v>5.4999999999999997E-3</v>
      </c>
      <c r="K6858" s="373">
        <f>'[11]Depr Exp'!K6858</f>
        <v>2468.1705720833329</v>
      </c>
      <c r="L6858" s="549">
        <f>'[11]Depr Exp'!L6858</f>
        <v>0</v>
      </c>
      <c r="M6858" s="144"/>
      <c r="N6858" s="144"/>
    </row>
    <row r="6859" spans="1:14">
      <c r="A6859" s="144" t="str">
        <f>'[11]Depr Exp'!A6859</f>
        <v>G311 PRD Liq Gas Equip, Swarr</v>
      </c>
      <c r="B6859" s="144" t="str">
        <f>'[11]Depr Exp'!B6859</f>
        <v>G311 PRD Liq Gas Equip, Swarr-3</v>
      </c>
      <c r="C6859" s="143" t="str">
        <f>'[11]Depr Exp'!C6859</f>
        <v>403G</v>
      </c>
      <c r="D6859" s="144"/>
      <c r="E6859" s="282">
        <f>'[11]Depr Exp'!E6859</f>
        <v>43190</v>
      </c>
      <c r="F6859" s="548">
        <f>'[11]Depr Exp'!F6859</f>
        <v>5385099.4299999997</v>
      </c>
      <c r="G6859" s="305">
        <f>'[11]Depr Exp'!G6859</f>
        <v>5.4999999999999997E-3</v>
      </c>
      <c r="H6859" s="549">
        <f>'[11]Depr Exp'!H6859</f>
        <v>2468.17</v>
      </c>
      <c r="I6859" s="548">
        <f>'[11]Depr Exp'!I6859</f>
        <v>5385099.4299999997</v>
      </c>
      <c r="J6859" s="305">
        <f>'[11]Depr Exp'!J6859</f>
        <v>5.4999999999999997E-3</v>
      </c>
      <c r="K6859" s="373">
        <f>'[11]Depr Exp'!K6859</f>
        <v>2468.1705720833329</v>
      </c>
      <c r="L6859" s="549">
        <f>'[11]Depr Exp'!L6859</f>
        <v>0</v>
      </c>
      <c r="M6859" s="144"/>
      <c r="N6859" s="144"/>
    </row>
    <row r="6860" spans="1:14">
      <c r="A6860" s="144" t="str">
        <f>'[11]Depr Exp'!A6860</f>
        <v>G311 PRD Liq Gas Equip, Swarr</v>
      </c>
      <c r="B6860" s="144" t="str">
        <f>'[11]Depr Exp'!B6860</f>
        <v>G311 PRD Liq Gas Equip, Swarr-4</v>
      </c>
      <c r="C6860" s="143" t="str">
        <f>'[11]Depr Exp'!C6860</f>
        <v>403G</v>
      </c>
      <c r="D6860" s="144"/>
      <c r="E6860" s="282">
        <f>'[11]Depr Exp'!E6860</f>
        <v>43220</v>
      </c>
      <c r="F6860" s="548">
        <f>'[11]Depr Exp'!F6860</f>
        <v>5385099.4299999997</v>
      </c>
      <c r="G6860" s="305">
        <f>'[11]Depr Exp'!G6860</f>
        <v>5.4999999999999997E-3</v>
      </c>
      <c r="H6860" s="549">
        <f>'[11]Depr Exp'!H6860</f>
        <v>2468.17</v>
      </c>
      <c r="I6860" s="548">
        <f>'[11]Depr Exp'!I6860</f>
        <v>5385099.4299999997</v>
      </c>
      <c r="J6860" s="305">
        <f>'[11]Depr Exp'!J6860</f>
        <v>5.4999999999999997E-3</v>
      </c>
      <c r="K6860" s="373">
        <f>'[11]Depr Exp'!K6860</f>
        <v>2468.1705720833329</v>
      </c>
      <c r="L6860" s="549">
        <f>'[11]Depr Exp'!L6860</f>
        <v>0</v>
      </c>
      <c r="M6860" s="144"/>
      <c r="N6860" s="144"/>
    </row>
    <row r="6861" spans="1:14">
      <c r="A6861" s="144" t="str">
        <f>'[11]Depr Exp'!A6861</f>
        <v>G311 PRD Liq Gas Equip, Swarr</v>
      </c>
      <c r="B6861" s="144" t="str">
        <f>'[11]Depr Exp'!B6861</f>
        <v>G311 PRD Liq Gas Equip, Swarr-5</v>
      </c>
      <c r="C6861" s="143" t="str">
        <f>'[11]Depr Exp'!C6861</f>
        <v>403G</v>
      </c>
      <c r="D6861" s="144"/>
      <c r="E6861" s="282">
        <f>'[11]Depr Exp'!E6861</f>
        <v>43251</v>
      </c>
      <c r="F6861" s="548">
        <f>'[11]Depr Exp'!F6861</f>
        <v>5385099.4299999997</v>
      </c>
      <c r="G6861" s="305">
        <f>'[11]Depr Exp'!G6861</f>
        <v>5.4999999999999997E-3</v>
      </c>
      <c r="H6861" s="549">
        <f>'[11]Depr Exp'!H6861</f>
        <v>2468.17</v>
      </c>
      <c r="I6861" s="548">
        <f>'[11]Depr Exp'!I6861</f>
        <v>5385099.4299999997</v>
      </c>
      <c r="J6861" s="305">
        <f>'[11]Depr Exp'!J6861</f>
        <v>5.4999999999999997E-3</v>
      </c>
      <c r="K6861" s="373">
        <f>'[11]Depr Exp'!K6861</f>
        <v>2468.1705720833329</v>
      </c>
      <c r="L6861" s="549">
        <f>'[11]Depr Exp'!L6861</f>
        <v>0</v>
      </c>
      <c r="M6861" s="144"/>
      <c r="N6861" s="144"/>
    </row>
    <row r="6862" spans="1:14">
      <c r="A6862" s="144" t="str">
        <f>'[11]Depr Exp'!A6862</f>
        <v>G311 PRD Liq Gas Equip, Swarr</v>
      </c>
      <c r="B6862" s="144" t="str">
        <f>'[11]Depr Exp'!B6862</f>
        <v>G311 PRD Liq Gas Equip, Swarr-6</v>
      </c>
      <c r="C6862" s="143" t="str">
        <f>'[11]Depr Exp'!C6862</f>
        <v>403G</v>
      </c>
      <c r="D6862" s="144"/>
      <c r="E6862" s="282">
        <f>'[11]Depr Exp'!E6862</f>
        <v>43281</v>
      </c>
      <c r="F6862" s="548">
        <f>'[11]Depr Exp'!F6862</f>
        <v>5385099.4299999997</v>
      </c>
      <c r="G6862" s="305">
        <f>'[11]Depr Exp'!G6862</f>
        <v>5.4999999999999997E-3</v>
      </c>
      <c r="H6862" s="549">
        <f>'[11]Depr Exp'!H6862</f>
        <v>2468.17</v>
      </c>
      <c r="I6862" s="548">
        <f>'[11]Depr Exp'!I6862</f>
        <v>5385099.4299999997</v>
      </c>
      <c r="J6862" s="305">
        <f>'[11]Depr Exp'!J6862</f>
        <v>5.4999999999999997E-3</v>
      </c>
      <c r="K6862" s="373">
        <f>'[11]Depr Exp'!K6862</f>
        <v>2468.1705720833329</v>
      </c>
      <c r="L6862" s="549">
        <f>'[11]Depr Exp'!L6862</f>
        <v>0</v>
      </c>
      <c r="M6862" s="144"/>
      <c r="N6862" s="144"/>
    </row>
    <row r="6863" spans="1:14">
      <c r="A6863" s="144" t="str">
        <f>'[11]Depr Exp'!A6863</f>
        <v>G311 PRD Liq Gas Equip, Swarr</v>
      </c>
      <c r="B6863" s="144" t="str">
        <f>'[11]Depr Exp'!B6863</f>
        <v>G311 PRD Liq Gas Equip, Swarr-7</v>
      </c>
      <c r="C6863" s="143" t="str">
        <f>'[11]Depr Exp'!C6863</f>
        <v>403G</v>
      </c>
      <c r="D6863" s="144"/>
      <c r="E6863" s="282">
        <f>'[11]Depr Exp'!E6863</f>
        <v>43312</v>
      </c>
      <c r="F6863" s="548">
        <f>'[11]Depr Exp'!F6863</f>
        <v>5385099.4299999997</v>
      </c>
      <c r="G6863" s="305">
        <f>'[11]Depr Exp'!G6863</f>
        <v>5.4999999999999997E-3</v>
      </c>
      <c r="H6863" s="549">
        <f>'[11]Depr Exp'!H6863</f>
        <v>2468.17</v>
      </c>
      <c r="I6863" s="548">
        <f>'[11]Depr Exp'!I6863</f>
        <v>5385099.4299999997</v>
      </c>
      <c r="J6863" s="305">
        <f>'[11]Depr Exp'!J6863</f>
        <v>5.4999999999999997E-3</v>
      </c>
      <c r="K6863" s="373">
        <f>'[11]Depr Exp'!K6863</f>
        <v>2468.1705720833329</v>
      </c>
      <c r="L6863" s="549">
        <f>'[11]Depr Exp'!L6863</f>
        <v>0</v>
      </c>
      <c r="M6863" s="144"/>
      <c r="N6863" s="144"/>
    </row>
    <row r="6864" spans="1:14">
      <c r="A6864" s="144" t="str">
        <f>'[11]Depr Exp'!A6864</f>
        <v>G311 PRD Liq Gas Equip, Swarr</v>
      </c>
      <c r="B6864" s="144" t="str">
        <f>'[11]Depr Exp'!B6864</f>
        <v>G311 PRD Liq Gas Equip, Swarr-8</v>
      </c>
      <c r="C6864" s="143" t="str">
        <f>'[11]Depr Exp'!C6864</f>
        <v>403G</v>
      </c>
      <c r="D6864" s="144"/>
      <c r="E6864" s="282">
        <f>'[11]Depr Exp'!E6864</f>
        <v>43343</v>
      </c>
      <c r="F6864" s="548">
        <f>'[11]Depr Exp'!F6864</f>
        <v>5385099.4299999997</v>
      </c>
      <c r="G6864" s="305">
        <f>'[11]Depr Exp'!G6864</f>
        <v>5.4999999999999997E-3</v>
      </c>
      <c r="H6864" s="549">
        <f>'[11]Depr Exp'!H6864</f>
        <v>2468.17</v>
      </c>
      <c r="I6864" s="548">
        <f>'[11]Depr Exp'!I6864</f>
        <v>5385099.4299999997</v>
      </c>
      <c r="J6864" s="305">
        <f>'[11]Depr Exp'!J6864</f>
        <v>5.4999999999999997E-3</v>
      </c>
      <c r="K6864" s="373">
        <f>'[11]Depr Exp'!K6864</f>
        <v>2468.1705720833329</v>
      </c>
      <c r="L6864" s="549">
        <f>'[11]Depr Exp'!L6864</f>
        <v>0</v>
      </c>
      <c r="M6864" s="144"/>
      <c r="N6864" s="144"/>
    </row>
    <row r="6865" spans="1:14">
      <c r="A6865" s="144" t="str">
        <f>'[11]Depr Exp'!A6865</f>
        <v>G311 PRD Liq Gas Equip, Swarr</v>
      </c>
      <c r="B6865" s="144" t="str">
        <f>'[11]Depr Exp'!B6865</f>
        <v>G311 PRD Liq Gas Equip, Swarr-9</v>
      </c>
      <c r="C6865" s="143" t="str">
        <f>'[11]Depr Exp'!C6865</f>
        <v>403G</v>
      </c>
      <c r="D6865" s="144"/>
      <c r="E6865" s="282">
        <f>'[11]Depr Exp'!E6865</f>
        <v>43373</v>
      </c>
      <c r="F6865" s="548">
        <f>'[11]Depr Exp'!F6865</f>
        <v>5385099.4299999997</v>
      </c>
      <c r="G6865" s="305">
        <f>'[11]Depr Exp'!G6865</f>
        <v>5.4999999999999997E-3</v>
      </c>
      <c r="H6865" s="549">
        <f>'[11]Depr Exp'!H6865</f>
        <v>2468.17</v>
      </c>
      <c r="I6865" s="548">
        <f>'[11]Depr Exp'!I6865</f>
        <v>5385099.4299999997</v>
      </c>
      <c r="J6865" s="305">
        <f>'[11]Depr Exp'!J6865</f>
        <v>5.4999999999999997E-3</v>
      </c>
      <c r="K6865" s="373">
        <f>'[11]Depr Exp'!K6865</f>
        <v>2468.1705720833329</v>
      </c>
      <c r="L6865" s="549">
        <f>'[11]Depr Exp'!L6865</f>
        <v>0</v>
      </c>
      <c r="M6865" s="144"/>
      <c r="N6865" s="144"/>
    </row>
    <row r="6866" spans="1:14">
      <c r="A6866" s="144" t="str">
        <f>'[11]Depr Exp'!A6866</f>
        <v>G311 PRD Liq Gas Equip, Swarr</v>
      </c>
      <c r="B6866" s="144" t="str">
        <f>'[11]Depr Exp'!B6866</f>
        <v>G311 PRD Liq Gas Equip, Swarr-10</v>
      </c>
      <c r="C6866" s="143" t="str">
        <f>'[11]Depr Exp'!C6866</f>
        <v>403G</v>
      </c>
      <c r="D6866" s="144"/>
      <c r="E6866" s="282">
        <f>'[11]Depr Exp'!E6866</f>
        <v>43404</v>
      </c>
      <c r="F6866" s="548">
        <f>'[11]Depr Exp'!F6866</f>
        <v>5385099.4299999997</v>
      </c>
      <c r="G6866" s="305">
        <f>'[11]Depr Exp'!G6866</f>
        <v>5.4999999999999997E-3</v>
      </c>
      <c r="H6866" s="549">
        <f>'[11]Depr Exp'!H6866</f>
        <v>2468.17</v>
      </c>
      <c r="I6866" s="548">
        <f>'[11]Depr Exp'!I6866</f>
        <v>5385099.4299999997</v>
      </c>
      <c r="J6866" s="305">
        <f>'[11]Depr Exp'!J6866</f>
        <v>5.4999999999999997E-3</v>
      </c>
      <c r="K6866" s="373">
        <f>'[11]Depr Exp'!K6866</f>
        <v>2468.1705720833329</v>
      </c>
      <c r="L6866" s="549">
        <f>'[11]Depr Exp'!L6866</f>
        <v>0</v>
      </c>
      <c r="M6866" s="144"/>
      <c r="N6866" s="144"/>
    </row>
    <row r="6867" spans="1:14">
      <c r="A6867" s="144" t="str">
        <f>'[11]Depr Exp'!A6867</f>
        <v>G311 PRD Liq Gas Equip, Swarr</v>
      </c>
      <c r="B6867" s="144" t="str">
        <f>'[11]Depr Exp'!B6867</f>
        <v>G311 PRD Liq Gas Equip, Swarr-11</v>
      </c>
      <c r="C6867" s="143" t="str">
        <f>'[11]Depr Exp'!C6867</f>
        <v>403G</v>
      </c>
      <c r="D6867" s="144"/>
      <c r="E6867" s="282">
        <f>'[11]Depr Exp'!E6867</f>
        <v>43434</v>
      </c>
      <c r="F6867" s="548">
        <f>'[11]Depr Exp'!F6867</f>
        <v>5385099.4299999997</v>
      </c>
      <c r="G6867" s="305">
        <f>'[11]Depr Exp'!G6867</f>
        <v>5.4999999999999997E-3</v>
      </c>
      <c r="H6867" s="549">
        <f>'[11]Depr Exp'!H6867</f>
        <v>2468.17</v>
      </c>
      <c r="I6867" s="548">
        <f>'[11]Depr Exp'!I6867</f>
        <v>5385099.4299999997</v>
      </c>
      <c r="J6867" s="305">
        <f>'[11]Depr Exp'!J6867</f>
        <v>5.4999999999999997E-3</v>
      </c>
      <c r="K6867" s="373">
        <f>'[11]Depr Exp'!K6867</f>
        <v>2468.1705720833329</v>
      </c>
      <c r="L6867" s="549">
        <f>'[11]Depr Exp'!L6867</f>
        <v>0</v>
      </c>
      <c r="M6867" s="144"/>
      <c r="N6867" s="144"/>
    </row>
    <row r="6868" spans="1:14">
      <c r="A6868" s="144" t="str">
        <f>'[11]Depr Exp'!A6868</f>
        <v>G311 PRD Liq Gas Equip, Swarr</v>
      </c>
      <c r="B6868" s="144" t="str">
        <f>'[11]Depr Exp'!B6868</f>
        <v>G311 PRD Liq Gas Equip, Swarr-12</v>
      </c>
      <c r="C6868" s="143" t="str">
        <f>'[11]Depr Exp'!C6868</f>
        <v>403G</v>
      </c>
      <c r="D6868" s="144"/>
      <c r="E6868" s="282">
        <f>'[11]Depr Exp'!E6868</f>
        <v>43465</v>
      </c>
      <c r="F6868" s="548">
        <f>'[11]Depr Exp'!F6868</f>
        <v>5385099.4299999997</v>
      </c>
      <c r="G6868" s="305">
        <f>'[11]Depr Exp'!G6868</f>
        <v>5.4999999999999997E-3</v>
      </c>
      <c r="H6868" s="549">
        <f>'[11]Depr Exp'!H6868</f>
        <v>2468.17</v>
      </c>
      <c r="I6868" s="548">
        <f>'[11]Depr Exp'!I6868</f>
        <v>5385099.4299999997</v>
      </c>
      <c r="J6868" s="305">
        <f>'[11]Depr Exp'!J6868</f>
        <v>5.4999999999999997E-3</v>
      </c>
      <c r="K6868" s="373">
        <f>'[11]Depr Exp'!K6868</f>
        <v>2468.1705720833329</v>
      </c>
      <c r="L6868" s="549">
        <f>'[11]Depr Exp'!L6868</f>
        <v>0</v>
      </c>
      <c r="M6868" s="144"/>
      <c r="N6868" s="144"/>
    </row>
    <row r="6869" spans="1:14" ht="15.75" thickBot="1">
      <c r="A6869" s="159" t="str">
        <f>'[11]Depr Exp'!A6869</f>
        <v>G311 PRD Liq Gas Equip, Swarr Total</v>
      </c>
      <c r="B6869" s="144">
        <f>'[11]Depr Exp'!B6869</f>
        <v>0</v>
      </c>
      <c r="C6869" s="502" t="str">
        <f>'[11]Depr Exp'!C6869</f>
        <v>GPRD</v>
      </c>
      <c r="D6869" s="144"/>
      <c r="E6869" s="281" t="str">
        <f>'[11]Depr Exp'!E6869</f>
        <v>Total</v>
      </c>
      <c r="F6869" s="558">
        <f>'[11]Depr Exp'!F6869</f>
        <v>0</v>
      </c>
      <c r="G6869" s="559">
        <f>'[11]Depr Exp'!G6869</f>
        <v>0</v>
      </c>
      <c r="H6869" s="572">
        <f>'[11]Depr Exp'!H6869</f>
        <v>29618.039999999994</v>
      </c>
      <c r="I6869" s="558">
        <f>'[11]Depr Exp'!I6869</f>
        <v>0</v>
      </c>
      <c r="J6869" s="559">
        <f>'[11]Depr Exp'!J6869</f>
        <v>0</v>
      </c>
      <c r="K6869" s="573">
        <f>'[11]Depr Exp'!K6869</f>
        <v>29618.046865</v>
      </c>
      <c r="L6869" s="572">
        <f>'[11]Depr Exp'!L6869</f>
        <v>0.01</v>
      </c>
      <c r="M6869" s="144"/>
      <c r="N6869" s="144"/>
    </row>
    <row r="6870" spans="1:14">
      <c r="A6870" s="144" t="str">
        <f>'[11]Depr Exp'!A6870</f>
        <v>G320 PRD Other Equipment</v>
      </c>
      <c r="B6870" s="144" t="str">
        <f>'[11]Depr Exp'!B6870</f>
        <v>G320 PRD Other Equipment-1</v>
      </c>
      <c r="C6870" s="143" t="str">
        <f>'[11]Depr Exp'!C6870</f>
        <v>403G</v>
      </c>
      <c r="D6870" s="144"/>
      <c r="E6870" s="282">
        <f>'[11]Depr Exp'!E6870</f>
        <v>43131</v>
      </c>
      <c r="F6870" s="523">
        <f>'[11]Depr Exp'!F6870</f>
        <v>4852.88</v>
      </c>
      <c r="G6870" s="305">
        <f>'[11]Depr Exp'!G6870</f>
        <v>4.9700000000000001E-2</v>
      </c>
      <c r="H6870" s="524">
        <f>'[11]Depr Exp'!H6870</f>
        <v>20.100000000000001</v>
      </c>
      <c r="I6870" s="523">
        <f>'[11]Depr Exp'!I6870</f>
        <v>4852.88</v>
      </c>
      <c r="J6870" s="305">
        <f>'[11]Depr Exp'!J6870</f>
        <v>4.9700000000000001E-2</v>
      </c>
      <c r="K6870" s="373">
        <f>'[11]Depr Exp'!K6870</f>
        <v>20.099011333333333</v>
      </c>
      <c r="L6870" s="524">
        <f>'[11]Depr Exp'!L6870</f>
        <v>0</v>
      </c>
      <c r="M6870" s="144"/>
      <c r="N6870" s="144"/>
    </row>
    <row r="6871" spans="1:14">
      <c r="A6871" s="144" t="str">
        <f>'[11]Depr Exp'!A6871</f>
        <v>G320 PRD Other Equipment</v>
      </c>
      <c r="B6871" s="144" t="str">
        <f>'[11]Depr Exp'!B6871</f>
        <v>G320 PRD Other Equipment-2</v>
      </c>
      <c r="C6871" s="143" t="str">
        <f>'[11]Depr Exp'!C6871</f>
        <v>403G</v>
      </c>
      <c r="D6871" s="144"/>
      <c r="E6871" s="282">
        <f>'[11]Depr Exp'!E6871</f>
        <v>43159</v>
      </c>
      <c r="F6871" s="523">
        <f>'[11]Depr Exp'!F6871</f>
        <v>4852.88</v>
      </c>
      <c r="G6871" s="305">
        <f>'[11]Depr Exp'!G6871</f>
        <v>4.9700000000000001E-2</v>
      </c>
      <c r="H6871" s="524">
        <f>'[11]Depr Exp'!H6871</f>
        <v>20.100000000000001</v>
      </c>
      <c r="I6871" s="523">
        <f>'[11]Depr Exp'!I6871</f>
        <v>4852.88</v>
      </c>
      <c r="J6871" s="305">
        <f>'[11]Depr Exp'!J6871</f>
        <v>4.9700000000000001E-2</v>
      </c>
      <c r="K6871" s="373">
        <f>'[11]Depr Exp'!K6871</f>
        <v>20.099011333333333</v>
      </c>
      <c r="L6871" s="524">
        <f>'[11]Depr Exp'!L6871</f>
        <v>0</v>
      </c>
      <c r="M6871" s="144"/>
      <c r="N6871" s="144"/>
    </row>
    <row r="6872" spans="1:14">
      <c r="A6872" s="144" t="str">
        <f>'[11]Depr Exp'!A6872</f>
        <v>G320 PRD Other Equipment</v>
      </c>
      <c r="B6872" s="144" t="str">
        <f>'[11]Depr Exp'!B6872</f>
        <v>G320 PRD Other Equipment-3</v>
      </c>
      <c r="C6872" s="143" t="str">
        <f>'[11]Depr Exp'!C6872</f>
        <v>403G</v>
      </c>
      <c r="D6872" s="144"/>
      <c r="E6872" s="282">
        <f>'[11]Depr Exp'!E6872</f>
        <v>43190</v>
      </c>
      <c r="F6872" s="523">
        <f>'[11]Depr Exp'!F6872</f>
        <v>4852.88</v>
      </c>
      <c r="G6872" s="305">
        <f>'[11]Depr Exp'!G6872</f>
        <v>4.9700000000000001E-2</v>
      </c>
      <c r="H6872" s="524">
        <f>'[11]Depr Exp'!H6872</f>
        <v>20.100000000000001</v>
      </c>
      <c r="I6872" s="523">
        <f>'[11]Depr Exp'!I6872</f>
        <v>4852.88</v>
      </c>
      <c r="J6872" s="305">
        <f>'[11]Depr Exp'!J6872</f>
        <v>4.9700000000000001E-2</v>
      </c>
      <c r="K6872" s="373">
        <f>'[11]Depr Exp'!K6872</f>
        <v>20.099011333333333</v>
      </c>
      <c r="L6872" s="524">
        <f>'[11]Depr Exp'!L6872</f>
        <v>0</v>
      </c>
      <c r="M6872" s="144"/>
      <c r="N6872" s="144"/>
    </row>
    <row r="6873" spans="1:14">
      <c r="A6873" s="144" t="str">
        <f>'[11]Depr Exp'!A6873</f>
        <v>G320 PRD Other Equipment</v>
      </c>
      <c r="B6873" s="144" t="str">
        <f>'[11]Depr Exp'!B6873</f>
        <v>G320 PRD Other Equipment-4</v>
      </c>
      <c r="C6873" s="143" t="str">
        <f>'[11]Depr Exp'!C6873</f>
        <v>403G</v>
      </c>
      <c r="D6873" s="144"/>
      <c r="E6873" s="282">
        <f>'[11]Depr Exp'!E6873</f>
        <v>43220</v>
      </c>
      <c r="F6873" s="523">
        <f>'[11]Depr Exp'!F6873</f>
        <v>4852.88</v>
      </c>
      <c r="G6873" s="305">
        <f>'[11]Depr Exp'!G6873</f>
        <v>4.9700000000000001E-2</v>
      </c>
      <c r="H6873" s="524">
        <f>'[11]Depr Exp'!H6873</f>
        <v>20.100000000000001</v>
      </c>
      <c r="I6873" s="523">
        <f>'[11]Depr Exp'!I6873</f>
        <v>4852.88</v>
      </c>
      <c r="J6873" s="305">
        <f>'[11]Depr Exp'!J6873</f>
        <v>4.9700000000000001E-2</v>
      </c>
      <c r="K6873" s="373">
        <f>'[11]Depr Exp'!K6873</f>
        <v>20.099011333333333</v>
      </c>
      <c r="L6873" s="524">
        <f>'[11]Depr Exp'!L6873</f>
        <v>0</v>
      </c>
      <c r="M6873" s="144"/>
      <c r="N6873" s="144"/>
    </row>
    <row r="6874" spans="1:14">
      <c r="A6874" s="144" t="str">
        <f>'[11]Depr Exp'!A6874</f>
        <v>G320 PRD Other Equipment</v>
      </c>
      <c r="B6874" s="144" t="str">
        <f>'[11]Depr Exp'!B6874</f>
        <v>G320 PRD Other Equipment-5</v>
      </c>
      <c r="C6874" s="143" t="str">
        <f>'[11]Depr Exp'!C6874</f>
        <v>403G</v>
      </c>
      <c r="D6874" s="144"/>
      <c r="E6874" s="282">
        <f>'[11]Depr Exp'!E6874</f>
        <v>43251</v>
      </c>
      <c r="F6874" s="523">
        <f>'[11]Depr Exp'!F6874</f>
        <v>4852.88</v>
      </c>
      <c r="G6874" s="305">
        <f>'[11]Depr Exp'!G6874</f>
        <v>4.9700000000000001E-2</v>
      </c>
      <c r="H6874" s="524">
        <f>'[11]Depr Exp'!H6874</f>
        <v>20.100000000000001</v>
      </c>
      <c r="I6874" s="523">
        <f>'[11]Depr Exp'!I6874</f>
        <v>4852.88</v>
      </c>
      <c r="J6874" s="305">
        <f>'[11]Depr Exp'!J6874</f>
        <v>4.9700000000000001E-2</v>
      </c>
      <c r="K6874" s="373">
        <f>'[11]Depr Exp'!K6874</f>
        <v>20.099011333333333</v>
      </c>
      <c r="L6874" s="524">
        <f>'[11]Depr Exp'!L6874</f>
        <v>0</v>
      </c>
      <c r="M6874" s="144"/>
      <c r="N6874" s="144"/>
    </row>
    <row r="6875" spans="1:14">
      <c r="A6875" s="144" t="str">
        <f>'[11]Depr Exp'!A6875</f>
        <v>G320 PRD Other Equipment</v>
      </c>
      <c r="B6875" s="144" t="str">
        <f>'[11]Depr Exp'!B6875</f>
        <v>G320 PRD Other Equipment-6</v>
      </c>
      <c r="C6875" s="143" t="str">
        <f>'[11]Depr Exp'!C6875</f>
        <v>403G</v>
      </c>
      <c r="D6875" s="144"/>
      <c r="E6875" s="282">
        <f>'[11]Depr Exp'!E6875</f>
        <v>43281</v>
      </c>
      <c r="F6875" s="523">
        <f>'[11]Depr Exp'!F6875</f>
        <v>4852.88</v>
      </c>
      <c r="G6875" s="305">
        <f>'[11]Depr Exp'!G6875</f>
        <v>4.9700000000000001E-2</v>
      </c>
      <c r="H6875" s="524">
        <f>'[11]Depr Exp'!H6875</f>
        <v>20.100000000000001</v>
      </c>
      <c r="I6875" s="523">
        <f>'[11]Depr Exp'!I6875</f>
        <v>4852.88</v>
      </c>
      <c r="J6875" s="305">
        <f>'[11]Depr Exp'!J6875</f>
        <v>4.9700000000000001E-2</v>
      </c>
      <c r="K6875" s="373">
        <f>'[11]Depr Exp'!K6875</f>
        <v>20.099011333333333</v>
      </c>
      <c r="L6875" s="524">
        <f>'[11]Depr Exp'!L6875</f>
        <v>0</v>
      </c>
      <c r="M6875" s="144"/>
      <c r="N6875" s="144"/>
    </row>
    <row r="6876" spans="1:14">
      <c r="A6876" s="144" t="str">
        <f>'[11]Depr Exp'!A6876</f>
        <v>G320 PRD Other Equipment</v>
      </c>
      <c r="B6876" s="144" t="str">
        <f>'[11]Depr Exp'!B6876</f>
        <v>G320 PRD Other Equipment-7</v>
      </c>
      <c r="C6876" s="143" t="str">
        <f>'[11]Depr Exp'!C6876</f>
        <v>403G</v>
      </c>
      <c r="D6876" s="144"/>
      <c r="E6876" s="282">
        <f>'[11]Depr Exp'!E6876</f>
        <v>43312</v>
      </c>
      <c r="F6876" s="523">
        <f>'[11]Depr Exp'!F6876</f>
        <v>4852.88</v>
      </c>
      <c r="G6876" s="305">
        <f>'[11]Depr Exp'!G6876</f>
        <v>4.9700000000000001E-2</v>
      </c>
      <c r="H6876" s="524">
        <f>'[11]Depr Exp'!H6876</f>
        <v>20.100000000000001</v>
      </c>
      <c r="I6876" s="523">
        <f>'[11]Depr Exp'!I6876</f>
        <v>4852.88</v>
      </c>
      <c r="J6876" s="305">
        <f>'[11]Depr Exp'!J6876</f>
        <v>4.9700000000000001E-2</v>
      </c>
      <c r="K6876" s="373">
        <f>'[11]Depr Exp'!K6876</f>
        <v>20.099011333333333</v>
      </c>
      <c r="L6876" s="524">
        <f>'[11]Depr Exp'!L6876</f>
        <v>0</v>
      </c>
      <c r="M6876" s="144"/>
      <c r="N6876" s="144"/>
    </row>
    <row r="6877" spans="1:14">
      <c r="A6877" s="144" t="str">
        <f>'[11]Depr Exp'!A6877</f>
        <v>G320 PRD Other Equipment</v>
      </c>
      <c r="B6877" s="144" t="str">
        <f>'[11]Depr Exp'!B6877</f>
        <v>G320 PRD Other Equipment-8</v>
      </c>
      <c r="C6877" s="143" t="str">
        <f>'[11]Depr Exp'!C6877</f>
        <v>403G</v>
      </c>
      <c r="D6877" s="144"/>
      <c r="E6877" s="282">
        <f>'[11]Depr Exp'!E6877</f>
        <v>43343</v>
      </c>
      <c r="F6877" s="523">
        <f>'[11]Depr Exp'!F6877</f>
        <v>4852.88</v>
      </c>
      <c r="G6877" s="305">
        <f>'[11]Depr Exp'!G6877</f>
        <v>4.9700000000000001E-2</v>
      </c>
      <c r="H6877" s="524">
        <f>'[11]Depr Exp'!H6877</f>
        <v>20.100000000000001</v>
      </c>
      <c r="I6877" s="523">
        <f>'[11]Depr Exp'!I6877</f>
        <v>4852.88</v>
      </c>
      <c r="J6877" s="305">
        <f>'[11]Depr Exp'!J6877</f>
        <v>4.9700000000000001E-2</v>
      </c>
      <c r="K6877" s="373">
        <f>'[11]Depr Exp'!K6877</f>
        <v>20.099011333333333</v>
      </c>
      <c r="L6877" s="524">
        <f>'[11]Depr Exp'!L6877</f>
        <v>0</v>
      </c>
      <c r="M6877" s="144"/>
      <c r="N6877" s="144"/>
    </row>
    <row r="6878" spans="1:14">
      <c r="A6878" s="144" t="str">
        <f>'[11]Depr Exp'!A6878</f>
        <v>G320 PRD Other Equipment</v>
      </c>
      <c r="B6878" s="144" t="str">
        <f>'[11]Depr Exp'!B6878</f>
        <v>G320 PRD Other Equipment-9</v>
      </c>
      <c r="C6878" s="143" t="str">
        <f>'[11]Depr Exp'!C6878</f>
        <v>403G</v>
      </c>
      <c r="D6878" s="144"/>
      <c r="E6878" s="282">
        <f>'[11]Depr Exp'!E6878</f>
        <v>43373</v>
      </c>
      <c r="F6878" s="523">
        <f>'[11]Depr Exp'!F6878</f>
        <v>4852.88</v>
      </c>
      <c r="G6878" s="305">
        <f>'[11]Depr Exp'!G6878</f>
        <v>4.9700000000000001E-2</v>
      </c>
      <c r="H6878" s="524">
        <f>'[11]Depr Exp'!H6878</f>
        <v>20.100000000000001</v>
      </c>
      <c r="I6878" s="523">
        <f>'[11]Depr Exp'!I6878</f>
        <v>4852.88</v>
      </c>
      <c r="J6878" s="305">
        <f>'[11]Depr Exp'!J6878</f>
        <v>4.9700000000000001E-2</v>
      </c>
      <c r="K6878" s="373">
        <f>'[11]Depr Exp'!K6878</f>
        <v>20.099011333333333</v>
      </c>
      <c r="L6878" s="524">
        <f>'[11]Depr Exp'!L6878</f>
        <v>0</v>
      </c>
      <c r="M6878" s="144"/>
      <c r="N6878" s="144"/>
    </row>
    <row r="6879" spans="1:14">
      <c r="A6879" s="144" t="str">
        <f>'[11]Depr Exp'!A6879</f>
        <v>G320 PRD Other Equipment</v>
      </c>
      <c r="B6879" s="144" t="str">
        <f>'[11]Depr Exp'!B6879</f>
        <v>G320 PRD Other Equipment-10</v>
      </c>
      <c r="C6879" s="143" t="str">
        <f>'[11]Depr Exp'!C6879</f>
        <v>403G</v>
      </c>
      <c r="D6879" s="144"/>
      <c r="E6879" s="282">
        <f>'[11]Depr Exp'!E6879</f>
        <v>43404</v>
      </c>
      <c r="F6879" s="523">
        <f>'[11]Depr Exp'!F6879</f>
        <v>4852.88</v>
      </c>
      <c r="G6879" s="305">
        <f>'[11]Depr Exp'!G6879</f>
        <v>4.9700000000000001E-2</v>
      </c>
      <c r="H6879" s="524">
        <f>'[11]Depr Exp'!H6879</f>
        <v>20.100000000000001</v>
      </c>
      <c r="I6879" s="523">
        <f>'[11]Depr Exp'!I6879</f>
        <v>4852.88</v>
      </c>
      <c r="J6879" s="305">
        <f>'[11]Depr Exp'!J6879</f>
        <v>4.9700000000000001E-2</v>
      </c>
      <c r="K6879" s="373">
        <f>'[11]Depr Exp'!K6879</f>
        <v>20.099011333333333</v>
      </c>
      <c r="L6879" s="524">
        <f>'[11]Depr Exp'!L6879</f>
        <v>0</v>
      </c>
      <c r="M6879" s="144"/>
      <c r="N6879" s="144"/>
    </row>
    <row r="6880" spans="1:14">
      <c r="A6880" s="144" t="str">
        <f>'[11]Depr Exp'!A6880</f>
        <v>G320 PRD Other Equipment</v>
      </c>
      <c r="B6880" s="144" t="str">
        <f>'[11]Depr Exp'!B6880</f>
        <v>G320 PRD Other Equipment-11</v>
      </c>
      <c r="C6880" s="143" t="str">
        <f>'[11]Depr Exp'!C6880</f>
        <v>403G</v>
      </c>
      <c r="D6880" s="144"/>
      <c r="E6880" s="282">
        <f>'[11]Depr Exp'!E6880</f>
        <v>43434</v>
      </c>
      <c r="F6880" s="523">
        <f>'[11]Depr Exp'!F6880</f>
        <v>4852.88</v>
      </c>
      <c r="G6880" s="305">
        <f>'[11]Depr Exp'!G6880</f>
        <v>4.9700000000000001E-2</v>
      </c>
      <c r="H6880" s="524">
        <f>'[11]Depr Exp'!H6880</f>
        <v>20.100000000000001</v>
      </c>
      <c r="I6880" s="523">
        <f>'[11]Depr Exp'!I6880</f>
        <v>4852.88</v>
      </c>
      <c r="J6880" s="305">
        <f>'[11]Depr Exp'!J6880</f>
        <v>4.9700000000000001E-2</v>
      </c>
      <c r="K6880" s="373">
        <f>'[11]Depr Exp'!K6880</f>
        <v>20.099011333333333</v>
      </c>
      <c r="L6880" s="524">
        <f>'[11]Depr Exp'!L6880</f>
        <v>0</v>
      </c>
      <c r="M6880" s="144"/>
      <c r="N6880" s="144"/>
    </row>
    <row r="6881" spans="1:14">
      <c r="A6881" s="144" t="str">
        <f>'[11]Depr Exp'!A6881</f>
        <v>G320 PRD Other Equipment</v>
      </c>
      <c r="B6881" s="144" t="str">
        <f>'[11]Depr Exp'!B6881</f>
        <v>G320 PRD Other Equipment-12</v>
      </c>
      <c r="C6881" s="143" t="str">
        <f>'[11]Depr Exp'!C6881</f>
        <v>403G</v>
      </c>
      <c r="D6881" s="144"/>
      <c r="E6881" s="282">
        <f>'[11]Depr Exp'!E6881</f>
        <v>43465</v>
      </c>
      <c r="F6881" s="523">
        <f>'[11]Depr Exp'!F6881</f>
        <v>4852.88</v>
      </c>
      <c r="G6881" s="305">
        <f>'[11]Depr Exp'!G6881</f>
        <v>4.9700000000000001E-2</v>
      </c>
      <c r="H6881" s="524">
        <f>'[11]Depr Exp'!H6881</f>
        <v>20.100000000000001</v>
      </c>
      <c r="I6881" s="523">
        <f>'[11]Depr Exp'!I6881</f>
        <v>4852.88</v>
      </c>
      <c r="J6881" s="305">
        <f>'[11]Depr Exp'!J6881</f>
        <v>4.9700000000000001E-2</v>
      </c>
      <c r="K6881" s="373">
        <f>'[11]Depr Exp'!K6881</f>
        <v>20.099011333333333</v>
      </c>
      <c r="L6881" s="524">
        <f>'[11]Depr Exp'!L6881</f>
        <v>0</v>
      </c>
      <c r="M6881" s="144"/>
      <c r="N6881" s="144"/>
    </row>
    <row r="6882" spans="1:14" ht="15.75" thickBot="1">
      <c r="A6882" s="159" t="str">
        <f>'[11]Depr Exp'!A6882</f>
        <v>G320 PRD Other Equipment Total</v>
      </c>
      <c r="B6882" s="144">
        <f>'[11]Depr Exp'!B6882</f>
        <v>0</v>
      </c>
      <c r="C6882" s="502" t="str">
        <f>'[11]Depr Exp'!C6882</f>
        <v>GPRD</v>
      </c>
      <c r="D6882" s="144"/>
      <c r="E6882" s="281" t="str">
        <f>'[11]Depr Exp'!E6882</f>
        <v>Total</v>
      </c>
      <c r="F6882" s="141">
        <f>'[11]Depr Exp'!F6882</f>
        <v>0</v>
      </c>
      <c r="G6882" s="252">
        <f>'[11]Depr Exp'!G6882</f>
        <v>0</v>
      </c>
      <c r="H6882" s="286">
        <f>'[11]Depr Exp'!H6882</f>
        <v>241.19999999999996</v>
      </c>
      <c r="I6882" s="141">
        <f>'[11]Depr Exp'!I6882</f>
        <v>0</v>
      </c>
      <c r="J6882" s="252">
        <f>'[11]Depr Exp'!J6882</f>
        <v>0</v>
      </c>
      <c r="K6882" s="286">
        <f>'[11]Depr Exp'!K6882</f>
        <v>241.18813599999996</v>
      </c>
      <c r="L6882" s="286">
        <f>'[11]Depr Exp'!L6882</f>
        <v>-0.01</v>
      </c>
      <c r="M6882" s="144"/>
      <c r="N6882" s="144"/>
    </row>
    <row r="6883" spans="1:14" ht="13.5" thickTop="1">
      <c r="A6883" s="258" t="str">
        <f>'[11]Depr Exp'!A6883</f>
        <v>G3502 UGS Right of Way</v>
      </c>
      <c r="B6883" s="258" t="str">
        <f>'[11]Depr Exp'!B6883</f>
        <v>G3502 UGS Right of Way-1</v>
      </c>
      <c r="C6883" s="258" t="str">
        <f>'[11]Depr Exp'!C6883</f>
        <v>403G</v>
      </c>
      <c r="D6883" s="258"/>
      <c r="E6883" s="279">
        <f>'[11]Depr Exp'!E6883</f>
        <v>43131</v>
      </c>
      <c r="F6883" s="517">
        <f>'[11]Depr Exp'!F6883</f>
        <v>3436.65</v>
      </c>
      <c r="G6883" s="518">
        <f>'[11]Depr Exp'!G6883</f>
        <v>3.2800000000000003E-2</v>
      </c>
      <c r="H6883" s="519">
        <f>'[11]Depr Exp'!H6883</f>
        <v>9.39</v>
      </c>
      <c r="I6883" s="517">
        <f>'[11]Depr Exp'!I6883</f>
        <v>0</v>
      </c>
      <c r="J6883" s="518">
        <f>'[11]Depr Exp'!J6883</f>
        <v>3.2800000000000003E-2</v>
      </c>
      <c r="K6883" s="520">
        <f>'[11]Depr Exp'!K6883</f>
        <v>9.39</v>
      </c>
      <c r="L6883" s="519">
        <f>'[11]Depr Exp'!L6883</f>
        <v>0</v>
      </c>
      <c r="M6883" s="144"/>
      <c r="N6883" s="144"/>
    </row>
    <row r="6884" spans="1:14">
      <c r="A6884" s="258" t="str">
        <f>'[11]Depr Exp'!A6884</f>
        <v>G3502 UGS Right of Way</v>
      </c>
      <c r="B6884" s="258" t="str">
        <f>'[11]Depr Exp'!B6884</f>
        <v>G3502 UGS Right of Way-2</v>
      </c>
      <c r="C6884" s="258" t="str">
        <f>'[11]Depr Exp'!C6884</f>
        <v>403G</v>
      </c>
      <c r="D6884" s="258"/>
      <c r="E6884" s="279">
        <f>'[11]Depr Exp'!E6884</f>
        <v>43159</v>
      </c>
      <c r="F6884" s="517">
        <f>'[11]Depr Exp'!F6884</f>
        <v>3436.65</v>
      </c>
      <c r="G6884" s="518">
        <f>'[11]Depr Exp'!G6884</f>
        <v>3.2800000000000003E-2</v>
      </c>
      <c r="H6884" s="519">
        <f>'[11]Depr Exp'!H6884</f>
        <v>9.39</v>
      </c>
      <c r="I6884" s="517">
        <f>'[11]Depr Exp'!I6884</f>
        <v>0</v>
      </c>
      <c r="J6884" s="518">
        <f>'[11]Depr Exp'!J6884</f>
        <v>3.2800000000000003E-2</v>
      </c>
      <c r="K6884" s="520">
        <f>'[11]Depr Exp'!K6884</f>
        <v>9.39</v>
      </c>
      <c r="L6884" s="519">
        <f>'[11]Depr Exp'!L6884</f>
        <v>0</v>
      </c>
      <c r="M6884" s="144"/>
      <c r="N6884" s="144"/>
    </row>
    <row r="6885" spans="1:14">
      <c r="A6885" s="258" t="str">
        <f>'[11]Depr Exp'!A6885</f>
        <v>G3502 UGS Right of Way</v>
      </c>
      <c r="B6885" s="258" t="str">
        <f>'[11]Depr Exp'!B6885</f>
        <v>G3502 UGS Right of Way-3</v>
      </c>
      <c r="C6885" s="258" t="str">
        <f>'[11]Depr Exp'!C6885</f>
        <v>403G</v>
      </c>
      <c r="D6885" s="258"/>
      <c r="E6885" s="279">
        <f>'[11]Depr Exp'!E6885</f>
        <v>43190</v>
      </c>
      <c r="F6885" s="517">
        <f>'[11]Depr Exp'!F6885</f>
        <v>3436.65</v>
      </c>
      <c r="G6885" s="518">
        <f>'[11]Depr Exp'!G6885</f>
        <v>3.2800000000000003E-2</v>
      </c>
      <c r="H6885" s="519">
        <f>'[11]Depr Exp'!H6885</f>
        <v>9.39</v>
      </c>
      <c r="I6885" s="517">
        <f>'[11]Depr Exp'!I6885</f>
        <v>0</v>
      </c>
      <c r="J6885" s="518">
        <f>'[11]Depr Exp'!J6885</f>
        <v>3.2800000000000003E-2</v>
      </c>
      <c r="K6885" s="520">
        <f>'[11]Depr Exp'!K6885</f>
        <v>9.39</v>
      </c>
      <c r="L6885" s="519">
        <f>'[11]Depr Exp'!L6885</f>
        <v>0</v>
      </c>
      <c r="M6885" s="144"/>
      <c r="N6885" s="144"/>
    </row>
    <row r="6886" spans="1:14">
      <c r="A6886" s="258" t="str">
        <f>'[11]Depr Exp'!A6886</f>
        <v>G3502 UGS Right of Way</v>
      </c>
      <c r="B6886" s="258" t="str">
        <f>'[11]Depr Exp'!B6886</f>
        <v>G3502 UGS Right of Way-4</v>
      </c>
      <c r="C6886" s="258" t="str">
        <f>'[11]Depr Exp'!C6886</f>
        <v>403G</v>
      </c>
      <c r="D6886" s="258"/>
      <c r="E6886" s="279">
        <f>'[11]Depr Exp'!E6886</f>
        <v>43220</v>
      </c>
      <c r="F6886" s="517">
        <f>'[11]Depr Exp'!F6886</f>
        <v>3436.65</v>
      </c>
      <c r="G6886" s="518">
        <f>'[11]Depr Exp'!G6886</f>
        <v>3.2800000000000003E-2</v>
      </c>
      <c r="H6886" s="519">
        <f>'[11]Depr Exp'!H6886</f>
        <v>9.39</v>
      </c>
      <c r="I6886" s="517">
        <f>'[11]Depr Exp'!I6886</f>
        <v>0</v>
      </c>
      <c r="J6886" s="518">
        <f>'[11]Depr Exp'!J6886</f>
        <v>3.2800000000000003E-2</v>
      </c>
      <c r="K6886" s="520">
        <f>'[11]Depr Exp'!K6886</f>
        <v>9.39</v>
      </c>
      <c r="L6886" s="519">
        <f>'[11]Depr Exp'!L6886</f>
        <v>0</v>
      </c>
      <c r="M6886" s="144"/>
      <c r="N6886" s="144"/>
    </row>
    <row r="6887" spans="1:14">
      <c r="A6887" s="258" t="str">
        <f>'[11]Depr Exp'!A6887</f>
        <v>G3502 UGS Right of Way</v>
      </c>
      <c r="B6887" s="258" t="str">
        <f>'[11]Depr Exp'!B6887</f>
        <v>G3502 UGS Right of Way-5</v>
      </c>
      <c r="C6887" s="258" t="str">
        <f>'[11]Depr Exp'!C6887</f>
        <v>403G</v>
      </c>
      <c r="D6887" s="258"/>
      <c r="E6887" s="279">
        <f>'[11]Depr Exp'!E6887</f>
        <v>43251</v>
      </c>
      <c r="F6887" s="517">
        <f>'[11]Depr Exp'!F6887</f>
        <v>3436.65</v>
      </c>
      <c r="G6887" s="518">
        <f>'[11]Depr Exp'!G6887</f>
        <v>3.2800000000000003E-2</v>
      </c>
      <c r="H6887" s="519">
        <f>'[11]Depr Exp'!H6887</f>
        <v>9.39</v>
      </c>
      <c r="I6887" s="517">
        <f>'[11]Depr Exp'!I6887</f>
        <v>0</v>
      </c>
      <c r="J6887" s="518">
        <f>'[11]Depr Exp'!J6887</f>
        <v>3.2800000000000003E-2</v>
      </c>
      <c r="K6887" s="520">
        <f>'[11]Depr Exp'!K6887</f>
        <v>9.39</v>
      </c>
      <c r="L6887" s="519">
        <f>'[11]Depr Exp'!L6887</f>
        <v>0</v>
      </c>
      <c r="M6887" s="144"/>
      <c r="N6887" s="144"/>
    </row>
    <row r="6888" spans="1:14">
      <c r="A6888" s="258" t="str">
        <f>'[11]Depr Exp'!A6888</f>
        <v>G3502 UGS Right of Way</v>
      </c>
      <c r="B6888" s="258" t="str">
        <f>'[11]Depr Exp'!B6888</f>
        <v>G3502 UGS Right of Way-6</v>
      </c>
      <c r="C6888" s="258" t="str">
        <f>'[11]Depr Exp'!C6888</f>
        <v>403G</v>
      </c>
      <c r="D6888" s="258"/>
      <c r="E6888" s="279">
        <f>'[11]Depr Exp'!E6888</f>
        <v>43281</v>
      </c>
      <c r="F6888" s="517">
        <f>'[11]Depr Exp'!F6888</f>
        <v>3436.65</v>
      </c>
      <c r="G6888" s="518">
        <f>'[11]Depr Exp'!G6888</f>
        <v>3.2800000000000003E-2</v>
      </c>
      <c r="H6888" s="519">
        <f>'[11]Depr Exp'!H6888</f>
        <v>9.39</v>
      </c>
      <c r="I6888" s="517">
        <f>'[11]Depr Exp'!I6888</f>
        <v>0</v>
      </c>
      <c r="J6888" s="518">
        <f>'[11]Depr Exp'!J6888</f>
        <v>3.2800000000000003E-2</v>
      </c>
      <c r="K6888" s="520">
        <f>'[11]Depr Exp'!K6888</f>
        <v>9.39</v>
      </c>
      <c r="L6888" s="519">
        <f>'[11]Depr Exp'!L6888</f>
        <v>0</v>
      </c>
      <c r="M6888" s="144"/>
      <c r="N6888" s="144"/>
    </row>
    <row r="6889" spans="1:14">
      <c r="A6889" s="258" t="str">
        <f>'[11]Depr Exp'!A6889</f>
        <v>G3502 UGS Right of Way</v>
      </c>
      <c r="B6889" s="258" t="str">
        <f>'[11]Depr Exp'!B6889</f>
        <v>G3502 UGS Right of Way-7</v>
      </c>
      <c r="C6889" s="258" t="str">
        <f>'[11]Depr Exp'!C6889</f>
        <v>403G</v>
      </c>
      <c r="D6889" s="258"/>
      <c r="E6889" s="279">
        <f>'[11]Depr Exp'!E6889</f>
        <v>43312</v>
      </c>
      <c r="F6889" s="517">
        <f>'[11]Depr Exp'!F6889</f>
        <v>3436.65</v>
      </c>
      <c r="G6889" s="518">
        <f>'[11]Depr Exp'!G6889</f>
        <v>3.2800000000000003E-2</v>
      </c>
      <c r="H6889" s="519">
        <f>'[11]Depr Exp'!H6889</f>
        <v>9.39</v>
      </c>
      <c r="I6889" s="517">
        <f>'[11]Depr Exp'!I6889</f>
        <v>0</v>
      </c>
      <c r="J6889" s="518">
        <f>'[11]Depr Exp'!J6889</f>
        <v>3.2800000000000003E-2</v>
      </c>
      <c r="K6889" s="520">
        <f>'[11]Depr Exp'!K6889</f>
        <v>9.39</v>
      </c>
      <c r="L6889" s="519">
        <f>'[11]Depr Exp'!L6889</f>
        <v>0</v>
      </c>
      <c r="M6889" s="144"/>
      <c r="N6889" s="144"/>
    </row>
    <row r="6890" spans="1:14">
      <c r="A6890" s="258" t="str">
        <f>'[11]Depr Exp'!A6890</f>
        <v>G3502 UGS Right of Way</v>
      </c>
      <c r="B6890" s="258" t="str">
        <f>'[11]Depr Exp'!B6890</f>
        <v>G3502 UGS Right of Way-8</v>
      </c>
      <c r="C6890" s="258" t="str">
        <f>'[11]Depr Exp'!C6890</f>
        <v>403G</v>
      </c>
      <c r="D6890" s="258"/>
      <c r="E6890" s="279">
        <f>'[11]Depr Exp'!E6890</f>
        <v>43343</v>
      </c>
      <c r="F6890" s="517">
        <f>'[11]Depr Exp'!F6890</f>
        <v>3436.65</v>
      </c>
      <c r="G6890" s="518">
        <f>'[11]Depr Exp'!G6890</f>
        <v>3.2800000000000003E-2</v>
      </c>
      <c r="H6890" s="519">
        <f>'[11]Depr Exp'!H6890</f>
        <v>9.39</v>
      </c>
      <c r="I6890" s="517">
        <f>'[11]Depr Exp'!I6890</f>
        <v>0</v>
      </c>
      <c r="J6890" s="518">
        <f>'[11]Depr Exp'!J6890</f>
        <v>3.2800000000000003E-2</v>
      </c>
      <c r="K6890" s="520">
        <f>'[11]Depr Exp'!K6890</f>
        <v>9.39</v>
      </c>
      <c r="L6890" s="519">
        <f>'[11]Depr Exp'!L6890</f>
        <v>0</v>
      </c>
      <c r="M6890" s="144"/>
      <c r="N6890" s="144"/>
    </row>
    <row r="6891" spans="1:14">
      <c r="A6891" s="258" t="str">
        <f>'[11]Depr Exp'!A6891</f>
        <v>G3502 UGS Right of Way</v>
      </c>
      <c r="B6891" s="258" t="str">
        <f>'[11]Depr Exp'!B6891</f>
        <v>G3502 UGS Right of Way-9</v>
      </c>
      <c r="C6891" s="258" t="str">
        <f>'[11]Depr Exp'!C6891</f>
        <v>403G</v>
      </c>
      <c r="D6891" s="258"/>
      <c r="E6891" s="279">
        <f>'[11]Depr Exp'!E6891</f>
        <v>43373</v>
      </c>
      <c r="F6891" s="517">
        <f>'[11]Depr Exp'!F6891</f>
        <v>3436.65</v>
      </c>
      <c r="G6891" s="518">
        <f>'[11]Depr Exp'!G6891</f>
        <v>3.2800000000000003E-2</v>
      </c>
      <c r="H6891" s="519">
        <f>'[11]Depr Exp'!H6891</f>
        <v>9.39</v>
      </c>
      <c r="I6891" s="517">
        <f>'[11]Depr Exp'!I6891</f>
        <v>0</v>
      </c>
      <c r="J6891" s="518">
        <f>'[11]Depr Exp'!J6891</f>
        <v>3.2800000000000003E-2</v>
      </c>
      <c r="K6891" s="520">
        <f>'[11]Depr Exp'!K6891</f>
        <v>9.39</v>
      </c>
      <c r="L6891" s="519">
        <f>'[11]Depr Exp'!L6891</f>
        <v>0</v>
      </c>
      <c r="M6891" s="144"/>
      <c r="N6891" s="144"/>
    </row>
    <row r="6892" spans="1:14">
      <c r="A6892" s="258" t="str">
        <f>'[11]Depr Exp'!A6892</f>
        <v>G3502 UGS Right of Way</v>
      </c>
      <c r="B6892" s="258" t="str">
        <f>'[11]Depr Exp'!B6892</f>
        <v>G3502 UGS Right of Way-10</v>
      </c>
      <c r="C6892" s="258" t="str">
        <f>'[11]Depr Exp'!C6892</f>
        <v>403G</v>
      </c>
      <c r="D6892" s="258"/>
      <c r="E6892" s="279">
        <f>'[11]Depr Exp'!E6892</f>
        <v>43404</v>
      </c>
      <c r="F6892" s="517">
        <f>'[11]Depr Exp'!F6892</f>
        <v>3436.65</v>
      </c>
      <c r="G6892" s="518">
        <f>'[11]Depr Exp'!G6892</f>
        <v>3.2800000000000003E-2</v>
      </c>
      <c r="H6892" s="519">
        <f>'[11]Depr Exp'!H6892</f>
        <v>9.39</v>
      </c>
      <c r="I6892" s="517">
        <f>'[11]Depr Exp'!I6892</f>
        <v>0</v>
      </c>
      <c r="J6892" s="518">
        <f>'[11]Depr Exp'!J6892</f>
        <v>3.2800000000000003E-2</v>
      </c>
      <c r="K6892" s="520">
        <f>'[11]Depr Exp'!K6892</f>
        <v>9.39</v>
      </c>
      <c r="L6892" s="519">
        <f>'[11]Depr Exp'!L6892</f>
        <v>0</v>
      </c>
      <c r="M6892" s="144"/>
      <c r="N6892" s="144"/>
    </row>
    <row r="6893" spans="1:14">
      <c r="A6893" s="258" t="str">
        <f>'[11]Depr Exp'!A6893</f>
        <v>G3502 UGS Right of Way</v>
      </c>
      <c r="B6893" s="258" t="str">
        <f>'[11]Depr Exp'!B6893</f>
        <v>G3502 UGS Right of Way-11</v>
      </c>
      <c r="C6893" s="258" t="str">
        <f>'[11]Depr Exp'!C6893</f>
        <v>403G</v>
      </c>
      <c r="D6893" s="258"/>
      <c r="E6893" s="279">
        <f>'[11]Depr Exp'!E6893</f>
        <v>43434</v>
      </c>
      <c r="F6893" s="517">
        <f>'[11]Depr Exp'!F6893</f>
        <v>3436.65</v>
      </c>
      <c r="G6893" s="518">
        <f>'[11]Depr Exp'!G6893</f>
        <v>3.2800000000000003E-2</v>
      </c>
      <c r="H6893" s="519">
        <f>'[11]Depr Exp'!H6893</f>
        <v>9.39</v>
      </c>
      <c r="I6893" s="517">
        <f>'[11]Depr Exp'!I6893</f>
        <v>0</v>
      </c>
      <c r="J6893" s="518">
        <f>'[11]Depr Exp'!J6893</f>
        <v>3.2800000000000003E-2</v>
      </c>
      <c r="K6893" s="520">
        <f>'[11]Depr Exp'!K6893</f>
        <v>9.39</v>
      </c>
      <c r="L6893" s="519">
        <f>'[11]Depr Exp'!L6893</f>
        <v>0</v>
      </c>
      <c r="M6893" s="144"/>
      <c r="N6893" s="144"/>
    </row>
    <row r="6894" spans="1:14">
      <c r="A6894" s="258" t="str">
        <f>'[11]Depr Exp'!A6894</f>
        <v>G3502 UGS Right of Way</v>
      </c>
      <c r="B6894" s="258" t="str">
        <f>'[11]Depr Exp'!B6894</f>
        <v>G3502 UGS Right of Way-12</v>
      </c>
      <c r="C6894" s="258" t="str">
        <f>'[11]Depr Exp'!C6894</f>
        <v>403G</v>
      </c>
      <c r="D6894" s="258"/>
      <c r="E6894" s="279">
        <f>'[11]Depr Exp'!E6894</f>
        <v>43465</v>
      </c>
      <c r="F6894" s="517">
        <f>'[11]Depr Exp'!F6894</f>
        <v>3436.65</v>
      </c>
      <c r="G6894" s="518">
        <f>'[11]Depr Exp'!G6894</f>
        <v>3.2800000000000003E-2</v>
      </c>
      <c r="H6894" s="519">
        <f>'[11]Depr Exp'!H6894</f>
        <v>9.39</v>
      </c>
      <c r="I6894" s="517">
        <f>'[11]Depr Exp'!I6894</f>
        <v>0</v>
      </c>
      <c r="J6894" s="518">
        <f>'[11]Depr Exp'!J6894</f>
        <v>3.2800000000000003E-2</v>
      </c>
      <c r="K6894" s="520">
        <f>'[11]Depr Exp'!K6894</f>
        <v>9.39</v>
      </c>
      <c r="L6894" s="519">
        <f>'[11]Depr Exp'!L6894</f>
        <v>0</v>
      </c>
      <c r="M6894" s="144"/>
      <c r="N6894" s="144"/>
    </row>
    <row r="6895" spans="1:14" ht="15.75" thickBot="1">
      <c r="A6895" s="159" t="str">
        <f>'[11]Depr Exp'!A6895</f>
        <v>G3502 UGS Right of Way Total</v>
      </c>
      <c r="B6895" s="144">
        <f>'[11]Depr Exp'!B6895</f>
        <v>0</v>
      </c>
      <c r="C6895" s="502" t="str">
        <f>'[11]Depr Exp'!C6895</f>
        <v>GUGS</v>
      </c>
      <c r="D6895" s="144"/>
      <c r="E6895" s="281" t="str">
        <f>'[11]Depr Exp'!E6895</f>
        <v>Total</v>
      </c>
      <c r="F6895" s="141">
        <f>'[11]Depr Exp'!F6895</f>
        <v>0</v>
      </c>
      <c r="G6895" s="252">
        <f>'[11]Depr Exp'!G6895</f>
        <v>0</v>
      </c>
      <c r="H6895" s="286">
        <f>'[11]Depr Exp'!H6895</f>
        <v>112.68</v>
      </c>
      <c r="I6895" s="141">
        <f>'[11]Depr Exp'!I6895</f>
        <v>0</v>
      </c>
      <c r="J6895" s="252">
        <f>'[11]Depr Exp'!J6895</f>
        <v>0</v>
      </c>
      <c r="K6895" s="286">
        <f>'[11]Depr Exp'!K6895</f>
        <v>112.68</v>
      </c>
      <c r="L6895" s="286">
        <f>'[11]Depr Exp'!L6895</f>
        <v>0</v>
      </c>
      <c r="M6895" s="144"/>
      <c r="N6895" s="144"/>
    </row>
    <row r="6896" spans="1:14" ht="13.5" thickTop="1">
      <c r="A6896" s="144" t="str">
        <f>'[11]Depr Exp'!A6896</f>
        <v>G3504 UGS Easement</v>
      </c>
      <c r="B6896" s="144" t="str">
        <f>'[11]Depr Exp'!B6896</f>
        <v>G3504 UGS Easement-1</v>
      </c>
      <c r="C6896" s="143" t="str">
        <f>'[11]Depr Exp'!C6896</f>
        <v>403G</v>
      </c>
      <c r="D6896" s="144"/>
      <c r="E6896" s="282">
        <f>'[11]Depr Exp'!E6896</f>
        <v>43131</v>
      </c>
      <c r="F6896" s="523">
        <f>'[11]Depr Exp'!F6896</f>
        <v>33641.1</v>
      </c>
      <c r="G6896" s="305">
        <f>'[11]Depr Exp'!G6896</f>
        <v>3.2800000000000003E-2</v>
      </c>
      <c r="H6896" s="524">
        <f>'[11]Depr Exp'!H6896</f>
        <v>91.95</v>
      </c>
      <c r="I6896" s="523">
        <f>'[11]Depr Exp'!I6896</f>
        <v>33641.1</v>
      </c>
      <c r="J6896" s="305">
        <f>'[11]Depr Exp'!J6896</f>
        <v>3.2800000000000003E-2</v>
      </c>
      <c r="K6896" s="373">
        <f>'[11]Depr Exp'!K6896</f>
        <v>91.952340000000007</v>
      </c>
      <c r="L6896" s="524">
        <f>'[11]Depr Exp'!L6896</f>
        <v>0</v>
      </c>
      <c r="M6896" s="144"/>
      <c r="N6896" s="144"/>
    </row>
    <row r="6897" spans="1:14">
      <c r="A6897" s="144" t="str">
        <f>'[11]Depr Exp'!A6897</f>
        <v>G3504 UGS Easement</v>
      </c>
      <c r="B6897" s="144" t="str">
        <f>'[11]Depr Exp'!B6897</f>
        <v>G3504 UGS Easement-2</v>
      </c>
      <c r="C6897" s="143" t="str">
        <f>'[11]Depr Exp'!C6897</f>
        <v>403G</v>
      </c>
      <c r="D6897" s="144"/>
      <c r="E6897" s="282">
        <f>'[11]Depr Exp'!E6897</f>
        <v>43159</v>
      </c>
      <c r="F6897" s="523">
        <f>'[11]Depr Exp'!F6897</f>
        <v>33641.1</v>
      </c>
      <c r="G6897" s="305">
        <f>'[11]Depr Exp'!G6897</f>
        <v>3.2800000000000003E-2</v>
      </c>
      <c r="H6897" s="524">
        <f>'[11]Depr Exp'!H6897</f>
        <v>91.95</v>
      </c>
      <c r="I6897" s="523">
        <f>'[11]Depr Exp'!I6897</f>
        <v>33641.1</v>
      </c>
      <c r="J6897" s="305">
        <f>'[11]Depr Exp'!J6897</f>
        <v>3.2800000000000003E-2</v>
      </c>
      <c r="K6897" s="373">
        <f>'[11]Depr Exp'!K6897</f>
        <v>91.952340000000007</v>
      </c>
      <c r="L6897" s="524">
        <f>'[11]Depr Exp'!L6897</f>
        <v>0</v>
      </c>
      <c r="M6897" s="144"/>
      <c r="N6897" s="144"/>
    </row>
    <row r="6898" spans="1:14">
      <c r="A6898" s="144" t="str">
        <f>'[11]Depr Exp'!A6898</f>
        <v>G3504 UGS Easement</v>
      </c>
      <c r="B6898" s="144" t="str">
        <f>'[11]Depr Exp'!B6898</f>
        <v>G3504 UGS Easement-3</v>
      </c>
      <c r="C6898" s="143" t="str">
        <f>'[11]Depr Exp'!C6898</f>
        <v>403G</v>
      </c>
      <c r="D6898" s="144"/>
      <c r="E6898" s="282">
        <f>'[11]Depr Exp'!E6898</f>
        <v>43190</v>
      </c>
      <c r="F6898" s="523">
        <f>'[11]Depr Exp'!F6898</f>
        <v>33641.1</v>
      </c>
      <c r="G6898" s="305">
        <f>'[11]Depr Exp'!G6898</f>
        <v>3.2800000000000003E-2</v>
      </c>
      <c r="H6898" s="524">
        <f>'[11]Depr Exp'!H6898</f>
        <v>91.95</v>
      </c>
      <c r="I6898" s="523">
        <f>'[11]Depr Exp'!I6898</f>
        <v>33641.1</v>
      </c>
      <c r="J6898" s="305">
        <f>'[11]Depr Exp'!J6898</f>
        <v>3.2800000000000003E-2</v>
      </c>
      <c r="K6898" s="373">
        <f>'[11]Depr Exp'!K6898</f>
        <v>91.952340000000007</v>
      </c>
      <c r="L6898" s="524">
        <f>'[11]Depr Exp'!L6898</f>
        <v>0</v>
      </c>
      <c r="M6898" s="144"/>
      <c r="N6898" s="144"/>
    </row>
    <row r="6899" spans="1:14">
      <c r="A6899" s="144" t="str">
        <f>'[11]Depr Exp'!A6899</f>
        <v>G3504 UGS Easement</v>
      </c>
      <c r="B6899" s="144" t="str">
        <f>'[11]Depr Exp'!B6899</f>
        <v>G3504 UGS Easement-4</v>
      </c>
      <c r="C6899" s="143" t="str">
        <f>'[11]Depr Exp'!C6899</f>
        <v>403G</v>
      </c>
      <c r="D6899" s="144"/>
      <c r="E6899" s="282">
        <f>'[11]Depr Exp'!E6899</f>
        <v>43220</v>
      </c>
      <c r="F6899" s="523">
        <f>'[11]Depr Exp'!F6899</f>
        <v>33641.1</v>
      </c>
      <c r="G6899" s="305">
        <f>'[11]Depr Exp'!G6899</f>
        <v>3.2800000000000003E-2</v>
      </c>
      <c r="H6899" s="524">
        <f>'[11]Depr Exp'!H6899</f>
        <v>91.95</v>
      </c>
      <c r="I6899" s="523">
        <f>'[11]Depr Exp'!I6899</f>
        <v>33641.1</v>
      </c>
      <c r="J6899" s="305">
        <f>'[11]Depr Exp'!J6899</f>
        <v>3.2800000000000003E-2</v>
      </c>
      <c r="K6899" s="373">
        <f>'[11]Depr Exp'!K6899</f>
        <v>91.952340000000007</v>
      </c>
      <c r="L6899" s="524">
        <f>'[11]Depr Exp'!L6899</f>
        <v>0</v>
      </c>
      <c r="M6899" s="144"/>
      <c r="N6899" s="144"/>
    </row>
    <row r="6900" spans="1:14">
      <c r="A6900" s="144" t="str">
        <f>'[11]Depr Exp'!A6900</f>
        <v>G3504 UGS Easement</v>
      </c>
      <c r="B6900" s="144" t="str">
        <f>'[11]Depr Exp'!B6900</f>
        <v>G3504 UGS Easement-5</v>
      </c>
      <c r="C6900" s="143" t="str">
        <f>'[11]Depr Exp'!C6900</f>
        <v>403G</v>
      </c>
      <c r="D6900" s="144"/>
      <c r="E6900" s="282">
        <f>'[11]Depr Exp'!E6900</f>
        <v>43251</v>
      </c>
      <c r="F6900" s="523">
        <f>'[11]Depr Exp'!F6900</f>
        <v>33641.1</v>
      </c>
      <c r="G6900" s="305">
        <f>'[11]Depr Exp'!G6900</f>
        <v>3.2800000000000003E-2</v>
      </c>
      <c r="H6900" s="524">
        <f>'[11]Depr Exp'!H6900</f>
        <v>91.95</v>
      </c>
      <c r="I6900" s="523">
        <f>'[11]Depr Exp'!I6900</f>
        <v>33641.1</v>
      </c>
      <c r="J6900" s="305">
        <f>'[11]Depr Exp'!J6900</f>
        <v>3.2800000000000003E-2</v>
      </c>
      <c r="K6900" s="373">
        <f>'[11]Depr Exp'!K6900</f>
        <v>91.952340000000007</v>
      </c>
      <c r="L6900" s="524">
        <f>'[11]Depr Exp'!L6900</f>
        <v>0</v>
      </c>
      <c r="M6900" s="144"/>
      <c r="N6900" s="144"/>
    </row>
    <row r="6901" spans="1:14">
      <c r="A6901" s="144" t="str">
        <f>'[11]Depr Exp'!A6901</f>
        <v>G3504 UGS Easement</v>
      </c>
      <c r="B6901" s="144" t="str">
        <f>'[11]Depr Exp'!B6901</f>
        <v>G3504 UGS Easement-6</v>
      </c>
      <c r="C6901" s="143" t="str">
        <f>'[11]Depr Exp'!C6901</f>
        <v>403G</v>
      </c>
      <c r="D6901" s="144"/>
      <c r="E6901" s="282">
        <f>'[11]Depr Exp'!E6901</f>
        <v>43281</v>
      </c>
      <c r="F6901" s="523">
        <f>'[11]Depr Exp'!F6901</f>
        <v>33641.1</v>
      </c>
      <c r="G6901" s="305">
        <f>'[11]Depr Exp'!G6901</f>
        <v>3.2800000000000003E-2</v>
      </c>
      <c r="H6901" s="524">
        <f>'[11]Depr Exp'!H6901</f>
        <v>91.95</v>
      </c>
      <c r="I6901" s="523">
        <f>'[11]Depr Exp'!I6901</f>
        <v>33641.1</v>
      </c>
      <c r="J6901" s="305">
        <f>'[11]Depr Exp'!J6901</f>
        <v>3.2800000000000003E-2</v>
      </c>
      <c r="K6901" s="373">
        <f>'[11]Depr Exp'!K6901</f>
        <v>91.952340000000007</v>
      </c>
      <c r="L6901" s="524">
        <f>'[11]Depr Exp'!L6901</f>
        <v>0</v>
      </c>
      <c r="M6901" s="144"/>
      <c r="N6901" s="144"/>
    </row>
    <row r="6902" spans="1:14">
      <c r="A6902" s="144" t="str">
        <f>'[11]Depr Exp'!A6902</f>
        <v>G3504 UGS Easement</v>
      </c>
      <c r="B6902" s="144" t="str">
        <f>'[11]Depr Exp'!B6902</f>
        <v>G3504 UGS Easement-7</v>
      </c>
      <c r="C6902" s="143" t="str">
        <f>'[11]Depr Exp'!C6902</f>
        <v>403G</v>
      </c>
      <c r="D6902" s="144"/>
      <c r="E6902" s="282">
        <f>'[11]Depr Exp'!E6902</f>
        <v>43312</v>
      </c>
      <c r="F6902" s="523">
        <f>'[11]Depr Exp'!F6902</f>
        <v>33641.1</v>
      </c>
      <c r="G6902" s="305">
        <f>'[11]Depr Exp'!G6902</f>
        <v>3.2800000000000003E-2</v>
      </c>
      <c r="H6902" s="524">
        <f>'[11]Depr Exp'!H6902</f>
        <v>91.95</v>
      </c>
      <c r="I6902" s="523">
        <f>'[11]Depr Exp'!I6902</f>
        <v>33641.1</v>
      </c>
      <c r="J6902" s="305">
        <f>'[11]Depr Exp'!J6902</f>
        <v>3.2800000000000003E-2</v>
      </c>
      <c r="K6902" s="373">
        <f>'[11]Depr Exp'!K6902</f>
        <v>91.952340000000007</v>
      </c>
      <c r="L6902" s="524">
        <f>'[11]Depr Exp'!L6902</f>
        <v>0</v>
      </c>
      <c r="M6902" s="144"/>
      <c r="N6902" s="144"/>
    </row>
    <row r="6903" spans="1:14">
      <c r="A6903" s="144" t="str">
        <f>'[11]Depr Exp'!A6903</f>
        <v>G3504 UGS Easement</v>
      </c>
      <c r="B6903" s="144" t="str">
        <f>'[11]Depr Exp'!B6903</f>
        <v>G3504 UGS Easement-8</v>
      </c>
      <c r="C6903" s="143" t="str">
        <f>'[11]Depr Exp'!C6903</f>
        <v>403G</v>
      </c>
      <c r="D6903" s="144"/>
      <c r="E6903" s="282">
        <f>'[11]Depr Exp'!E6903</f>
        <v>43343</v>
      </c>
      <c r="F6903" s="523">
        <f>'[11]Depr Exp'!F6903</f>
        <v>33641.1</v>
      </c>
      <c r="G6903" s="305">
        <f>'[11]Depr Exp'!G6903</f>
        <v>3.2800000000000003E-2</v>
      </c>
      <c r="H6903" s="524">
        <f>'[11]Depr Exp'!H6903</f>
        <v>91.95</v>
      </c>
      <c r="I6903" s="523">
        <f>'[11]Depr Exp'!I6903</f>
        <v>33641.1</v>
      </c>
      <c r="J6903" s="305">
        <f>'[11]Depr Exp'!J6903</f>
        <v>3.2800000000000003E-2</v>
      </c>
      <c r="K6903" s="373">
        <f>'[11]Depr Exp'!K6903</f>
        <v>91.952340000000007</v>
      </c>
      <c r="L6903" s="524">
        <f>'[11]Depr Exp'!L6903</f>
        <v>0</v>
      </c>
      <c r="M6903" s="144"/>
      <c r="N6903" s="144"/>
    </row>
    <row r="6904" spans="1:14">
      <c r="A6904" s="144" t="str">
        <f>'[11]Depr Exp'!A6904</f>
        <v>G3504 UGS Easement</v>
      </c>
      <c r="B6904" s="144" t="str">
        <f>'[11]Depr Exp'!B6904</f>
        <v>G3504 UGS Easement-9</v>
      </c>
      <c r="C6904" s="143" t="str">
        <f>'[11]Depr Exp'!C6904</f>
        <v>403G</v>
      </c>
      <c r="D6904" s="144"/>
      <c r="E6904" s="282">
        <f>'[11]Depr Exp'!E6904</f>
        <v>43373</v>
      </c>
      <c r="F6904" s="523">
        <f>'[11]Depr Exp'!F6904</f>
        <v>33641.1</v>
      </c>
      <c r="G6904" s="305">
        <f>'[11]Depr Exp'!G6904</f>
        <v>3.2800000000000003E-2</v>
      </c>
      <c r="H6904" s="524">
        <f>'[11]Depr Exp'!H6904</f>
        <v>91.95</v>
      </c>
      <c r="I6904" s="523">
        <f>'[11]Depr Exp'!I6904</f>
        <v>33641.1</v>
      </c>
      <c r="J6904" s="305">
        <f>'[11]Depr Exp'!J6904</f>
        <v>3.2800000000000003E-2</v>
      </c>
      <c r="K6904" s="373">
        <f>'[11]Depr Exp'!K6904</f>
        <v>91.952340000000007</v>
      </c>
      <c r="L6904" s="524">
        <f>'[11]Depr Exp'!L6904</f>
        <v>0</v>
      </c>
      <c r="M6904" s="144"/>
      <c r="N6904" s="144"/>
    </row>
    <row r="6905" spans="1:14">
      <c r="A6905" s="144" t="str">
        <f>'[11]Depr Exp'!A6905</f>
        <v>G3504 UGS Easement</v>
      </c>
      <c r="B6905" s="144" t="str">
        <f>'[11]Depr Exp'!B6905</f>
        <v>G3504 UGS Easement-10</v>
      </c>
      <c r="C6905" s="143" t="str">
        <f>'[11]Depr Exp'!C6905</f>
        <v>403G</v>
      </c>
      <c r="D6905" s="144"/>
      <c r="E6905" s="282">
        <f>'[11]Depr Exp'!E6905</f>
        <v>43404</v>
      </c>
      <c r="F6905" s="523">
        <f>'[11]Depr Exp'!F6905</f>
        <v>33641.1</v>
      </c>
      <c r="G6905" s="305">
        <f>'[11]Depr Exp'!G6905</f>
        <v>3.2800000000000003E-2</v>
      </c>
      <c r="H6905" s="524">
        <f>'[11]Depr Exp'!H6905</f>
        <v>91.95</v>
      </c>
      <c r="I6905" s="523">
        <f>'[11]Depr Exp'!I6905</f>
        <v>33641.1</v>
      </c>
      <c r="J6905" s="305">
        <f>'[11]Depr Exp'!J6905</f>
        <v>3.2800000000000003E-2</v>
      </c>
      <c r="K6905" s="373">
        <f>'[11]Depr Exp'!K6905</f>
        <v>91.952340000000007</v>
      </c>
      <c r="L6905" s="524">
        <f>'[11]Depr Exp'!L6905</f>
        <v>0</v>
      </c>
      <c r="M6905" s="144"/>
      <c r="N6905" s="144"/>
    </row>
    <row r="6906" spans="1:14">
      <c r="A6906" s="144" t="str">
        <f>'[11]Depr Exp'!A6906</f>
        <v>G3504 UGS Easement</v>
      </c>
      <c r="B6906" s="144" t="str">
        <f>'[11]Depr Exp'!B6906</f>
        <v>G3504 UGS Easement-11</v>
      </c>
      <c r="C6906" s="143" t="str">
        <f>'[11]Depr Exp'!C6906</f>
        <v>403G</v>
      </c>
      <c r="D6906" s="144"/>
      <c r="E6906" s="282">
        <f>'[11]Depr Exp'!E6906</f>
        <v>43434</v>
      </c>
      <c r="F6906" s="523">
        <f>'[11]Depr Exp'!F6906</f>
        <v>33641.1</v>
      </c>
      <c r="G6906" s="305">
        <f>'[11]Depr Exp'!G6906</f>
        <v>3.2800000000000003E-2</v>
      </c>
      <c r="H6906" s="524">
        <f>'[11]Depr Exp'!H6906</f>
        <v>91.95</v>
      </c>
      <c r="I6906" s="523">
        <f>'[11]Depr Exp'!I6906</f>
        <v>33641.1</v>
      </c>
      <c r="J6906" s="305">
        <f>'[11]Depr Exp'!J6906</f>
        <v>3.2800000000000003E-2</v>
      </c>
      <c r="K6906" s="373">
        <f>'[11]Depr Exp'!K6906</f>
        <v>91.952340000000007</v>
      </c>
      <c r="L6906" s="524">
        <f>'[11]Depr Exp'!L6906</f>
        <v>0</v>
      </c>
      <c r="M6906" s="144"/>
      <c r="N6906" s="144"/>
    </row>
    <row r="6907" spans="1:14">
      <c r="A6907" s="144" t="str">
        <f>'[11]Depr Exp'!A6907</f>
        <v>G3504 UGS Easement</v>
      </c>
      <c r="B6907" s="144" t="str">
        <f>'[11]Depr Exp'!B6907</f>
        <v>G3504 UGS Easement-12</v>
      </c>
      <c r="C6907" s="143" t="str">
        <f>'[11]Depr Exp'!C6907</f>
        <v>403G</v>
      </c>
      <c r="D6907" s="144"/>
      <c r="E6907" s="282">
        <f>'[11]Depr Exp'!E6907</f>
        <v>43465</v>
      </c>
      <c r="F6907" s="523">
        <f>'[11]Depr Exp'!F6907</f>
        <v>33641.1</v>
      </c>
      <c r="G6907" s="305">
        <f>'[11]Depr Exp'!G6907</f>
        <v>3.2800000000000003E-2</v>
      </c>
      <c r="H6907" s="524">
        <f>'[11]Depr Exp'!H6907</f>
        <v>91.95</v>
      </c>
      <c r="I6907" s="523">
        <f>'[11]Depr Exp'!I6907</f>
        <v>33641.1</v>
      </c>
      <c r="J6907" s="305">
        <f>'[11]Depr Exp'!J6907</f>
        <v>3.2800000000000003E-2</v>
      </c>
      <c r="K6907" s="373">
        <f>'[11]Depr Exp'!K6907</f>
        <v>91.952340000000007</v>
      </c>
      <c r="L6907" s="524">
        <f>'[11]Depr Exp'!L6907</f>
        <v>0</v>
      </c>
      <c r="M6907" s="144"/>
      <c r="N6907" s="144"/>
    </row>
    <row r="6908" spans="1:14" ht="15.75" thickBot="1">
      <c r="A6908" s="159" t="str">
        <f>'[11]Depr Exp'!A6908</f>
        <v>G3504 UGS Easement Total</v>
      </c>
      <c r="B6908" s="144">
        <f>'[11]Depr Exp'!B6908</f>
        <v>0</v>
      </c>
      <c r="C6908" s="502" t="str">
        <f>'[11]Depr Exp'!C6908</f>
        <v>GUGS</v>
      </c>
      <c r="D6908" s="144"/>
      <c r="E6908" s="281" t="str">
        <f>'[11]Depr Exp'!E6908</f>
        <v>Total</v>
      </c>
      <c r="F6908" s="141">
        <f>'[11]Depr Exp'!F6908</f>
        <v>0</v>
      </c>
      <c r="G6908" s="252">
        <f>'[11]Depr Exp'!G6908</f>
        <v>0</v>
      </c>
      <c r="H6908" s="286">
        <f>'[11]Depr Exp'!H6908</f>
        <v>1103.4000000000003</v>
      </c>
      <c r="I6908" s="141">
        <f>'[11]Depr Exp'!I6908</f>
        <v>0</v>
      </c>
      <c r="J6908" s="252">
        <f>'[11]Depr Exp'!J6908</f>
        <v>0</v>
      </c>
      <c r="K6908" s="286">
        <f>'[11]Depr Exp'!K6908</f>
        <v>1103.4280800000004</v>
      </c>
      <c r="L6908" s="286">
        <f>'[11]Depr Exp'!L6908</f>
        <v>0.03</v>
      </c>
      <c r="M6908" s="144"/>
      <c r="N6908" s="144"/>
    </row>
    <row r="6909" spans="1:14" ht="13.5" thickTop="1">
      <c r="A6909" s="144" t="str">
        <f>'[11]Depr Exp'!A6909</f>
        <v>G3511 UGS Well Structures</v>
      </c>
      <c r="B6909" s="144" t="str">
        <f>'[11]Depr Exp'!B6909</f>
        <v>G3511 UGS Well Structures-1</v>
      </c>
      <c r="C6909" s="143" t="str">
        <f>'[11]Depr Exp'!C6909</f>
        <v>403G</v>
      </c>
      <c r="D6909" s="144"/>
      <c r="E6909" s="282">
        <f>'[11]Depr Exp'!E6909</f>
        <v>43131</v>
      </c>
      <c r="F6909" s="523">
        <f>'[11]Depr Exp'!F6909</f>
        <v>230122.07</v>
      </c>
      <c r="G6909" s="305">
        <f>'[11]Depr Exp'!G6909</f>
        <v>1.6299999999999999E-2</v>
      </c>
      <c r="H6909" s="524">
        <f>'[11]Depr Exp'!H6909</f>
        <v>312.58</v>
      </c>
      <c r="I6909" s="523">
        <f>'[11]Depr Exp'!I6909</f>
        <v>301192.86</v>
      </c>
      <c r="J6909" s="305">
        <f>'[11]Depr Exp'!J6909</f>
        <v>1.6299999999999999E-2</v>
      </c>
      <c r="K6909" s="373">
        <f>'[11]Depr Exp'!K6909</f>
        <v>409.12030149999993</v>
      </c>
      <c r="L6909" s="524">
        <f>'[11]Depr Exp'!L6909</f>
        <v>96.54</v>
      </c>
      <c r="M6909" s="144"/>
      <c r="N6909" s="144"/>
    </row>
    <row r="6910" spans="1:14">
      <c r="A6910" s="144" t="str">
        <f>'[11]Depr Exp'!A6910</f>
        <v>G3511 UGS Well Structures</v>
      </c>
      <c r="B6910" s="144" t="str">
        <f>'[11]Depr Exp'!B6910</f>
        <v>G3511 UGS Well Structures-2</v>
      </c>
      <c r="C6910" s="143" t="str">
        <f>'[11]Depr Exp'!C6910</f>
        <v>403G</v>
      </c>
      <c r="D6910" s="144"/>
      <c r="E6910" s="282">
        <f>'[11]Depr Exp'!E6910</f>
        <v>43159</v>
      </c>
      <c r="F6910" s="523">
        <f>'[11]Depr Exp'!F6910</f>
        <v>230122.07</v>
      </c>
      <c r="G6910" s="305">
        <f>'[11]Depr Exp'!G6910</f>
        <v>1.6299999999999999E-2</v>
      </c>
      <c r="H6910" s="524">
        <f>'[11]Depr Exp'!H6910</f>
        <v>312.58</v>
      </c>
      <c r="I6910" s="523">
        <f>'[11]Depr Exp'!I6910</f>
        <v>301192.86</v>
      </c>
      <c r="J6910" s="305">
        <f>'[11]Depr Exp'!J6910</f>
        <v>1.6299999999999999E-2</v>
      </c>
      <c r="K6910" s="373">
        <f>'[11]Depr Exp'!K6910</f>
        <v>409.12030149999993</v>
      </c>
      <c r="L6910" s="524">
        <f>'[11]Depr Exp'!L6910</f>
        <v>96.54</v>
      </c>
      <c r="M6910" s="144"/>
      <c r="N6910" s="144"/>
    </row>
    <row r="6911" spans="1:14">
      <c r="A6911" s="144" t="str">
        <f>'[11]Depr Exp'!A6911</f>
        <v>G3511 UGS Well Structures</v>
      </c>
      <c r="B6911" s="144" t="str">
        <f>'[11]Depr Exp'!B6911</f>
        <v>G3511 UGS Well Structures-3</v>
      </c>
      <c r="C6911" s="143" t="str">
        <f>'[11]Depr Exp'!C6911</f>
        <v>403G</v>
      </c>
      <c r="D6911" s="144"/>
      <c r="E6911" s="282">
        <f>'[11]Depr Exp'!E6911</f>
        <v>43190</v>
      </c>
      <c r="F6911" s="523">
        <f>'[11]Depr Exp'!F6911</f>
        <v>230122.07</v>
      </c>
      <c r="G6911" s="305">
        <f>'[11]Depr Exp'!G6911</f>
        <v>1.6299999999999999E-2</v>
      </c>
      <c r="H6911" s="524">
        <f>'[11]Depr Exp'!H6911</f>
        <v>312.58</v>
      </c>
      <c r="I6911" s="523">
        <f>'[11]Depr Exp'!I6911</f>
        <v>301192.86</v>
      </c>
      <c r="J6911" s="305">
        <f>'[11]Depr Exp'!J6911</f>
        <v>1.6299999999999999E-2</v>
      </c>
      <c r="K6911" s="373">
        <f>'[11]Depr Exp'!K6911</f>
        <v>409.12030149999993</v>
      </c>
      <c r="L6911" s="524">
        <f>'[11]Depr Exp'!L6911</f>
        <v>96.54</v>
      </c>
      <c r="M6911" s="144"/>
      <c r="N6911" s="144"/>
    </row>
    <row r="6912" spans="1:14">
      <c r="A6912" s="144" t="str">
        <f>'[11]Depr Exp'!A6912</f>
        <v>G3511 UGS Well Structures</v>
      </c>
      <c r="B6912" s="144" t="str">
        <f>'[11]Depr Exp'!B6912</f>
        <v>G3511 UGS Well Structures-4</v>
      </c>
      <c r="C6912" s="143" t="str">
        <f>'[11]Depr Exp'!C6912</f>
        <v>403G</v>
      </c>
      <c r="D6912" s="144"/>
      <c r="E6912" s="282">
        <f>'[11]Depr Exp'!E6912</f>
        <v>43220</v>
      </c>
      <c r="F6912" s="523">
        <f>'[11]Depr Exp'!F6912</f>
        <v>230122.07</v>
      </c>
      <c r="G6912" s="305">
        <f>'[11]Depr Exp'!G6912</f>
        <v>1.6299999999999999E-2</v>
      </c>
      <c r="H6912" s="524">
        <f>'[11]Depr Exp'!H6912</f>
        <v>312.58</v>
      </c>
      <c r="I6912" s="523">
        <f>'[11]Depr Exp'!I6912</f>
        <v>301192.86</v>
      </c>
      <c r="J6912" s="305">
        <f>'[11]Depr Exp'!J6912</f>
        <v>1.6299999999999999E-2</v>
      </c>
      <c r="K6912" s="373">
        <f>'[11]Depr Exp'!K6912</f>
        <v>409.12030149999993</v>
      </c>
      <c r="L6912" s="524">
        <f>'[11]Depr Exp'!L6912</f>
        <v>96.54</v>
      </c>
      <c r="M6912" s="144"/>
      <c r="N6912" s="144"/>
    </row>
    <row r="6913" spans="1:14">
      <c r="A6913" s="144" t="str">
        <f>'[11]Depr Exp'!A6913</f>
        <v>G3511 UGS Well Structures</v>
      </c>
      <c r="B6913" s="144" t="str">
        <f>'[11]Depr Exp'!B6913</f>
        <v>G3511 UGS Well Structures-5</v>
      </c>
      <c r="C6913" s="143" t="str">
        <f>'[11]Depr Exp'!C6913</f>
        <v>403G</v>
      </c>
      <c r="D6913" s="144"/>
      <c r="E6913" s="282">
        <f>'[11]Depr Exp'!E6913</f>
        <v>43251</v>
      </c>
      <c r="F6913" s="523">
        <f>'[11]Depr Exp'!F6913</f>
        <v>230122.07</v>
      </c>
      <c r="G6913" s="305">
        <f>'[11]Depr Exp'!G6913</f>
        <v>1.6299999999999999E-2</v>
      </c>
      <c r="H6913" s="524">
        <f>'[11]Depr Exp'!H6913</f>
        <v>312.58</v>
      </c>
      <c r="I6913" s="523">
        <f>'[11]Depr Exp'!I6913</f>
        <v>301192.86</v>
      </c>
      <c r="J6913" s="305">
        <f>'[11]Depr Exp'!J6913</f>
        <v>1.6299999999999999E-2</v>
      </c>
      <c r="K6913" s="373">
        <f>'[11]Depr Exp'!K6913</f>
        <v>409.12030149999993</v>
      </c>
      <c r="L6913" s="524">
        <f>'[11]Depr Exp'!L6913</f>
        <v>96.54</v>
      </c>
      <c r="M6913" s="144"/>
      <c r="N6913" s="144"/>
    </row>
    <row r="6914" spans="1:14">
      <c r="A6914" s="144" t="str">
        <f>'[11]Depr Exp'!A6914</f>
        <v>G3511 UGS Well Structures</v>
      </c>
      <c r="B6914" s="144" t="str">
        <f>'[11]Depr Exp'!B6914</f>
        <v>G3511 UGS Well Structures-6</v>
      </c>
      <c r="C6914" s="143" t="str">
        <f>'[11]Depr Exp'!C6914</f>
        <v>403G</v>
      </c>
      <c r="D6914" s="144"/>
      <c r="E6914" s="282">
        <f>'[11]Depr Exp'!E6914</f>
        <v>43281</v>
      </c>
      <c r="F6914" s="523">
        <f>'[11]Depr Exp'!F6914</f>
        <v>230122.07</v>
      </c>
      <c r="G6914" s="305">
        <f>'[11]Depr Exp'!G6914</f>
        <v>1.6299999999999999E-2</v>
      </c>
      <c r="H6914" s="524">
        <f>'[11]Depr Exp'!H6914</f>
        <v>312.58</v>
      </c>
      <c r="I6914" s="523">
        <f>'[11]Depr Exp'!I6914</f>
        <v>301192.86</v>
      </c>
      <c r="J6914" s="305">
        <f>'[11]Depr Exp'!J6914</f>
        <v>1.6299999999999999E-2</v>
      </c>
      <c r="K6914" s="373">
        <f>'[11]Depr Exp'!K6914</f>
        <v>409.12030149999993</v>
      </c>
      <c r="L6914" s="524">
        <f>'[11]Depr Exp'!L6914</f>
        <v>96.54</v>
      </c>
      <c r="M6914" s="144"/>
      <c r="N6914" s="144"/>
    </row>
    <row r="6915" spans="1:14">
      <c r="A6915" s="144" t="str">
        <f>'[11]Depr Exp'!A6915</f>
        <v>G3511 UGS Well Structures</v>
      </c>
      <c r="B6915" s="144" t="str">
        <f>'[11]Depr Exp'!B6915</f>
        <v>G3511 UGS Well Structures-7</v>
      </c>
      <c r="C6915" s="143" t="str">
        <f>'[11]Depr Exp'!C6915</f>
        <v>403G</v>
      </c>
      <c r="D6915" s="144"/>
      <c r="E6915" s="282">
        <f>'[11]Depr Exp'!E6915</f>
        <v>43312</v>
      </c>
      <c r="F6915" s="523">
        <f>'[11]Depr Exp'!F6915</f>
        <v>230122.07</v>
      </c>
      <c r="G6915" s="305">
        <f>'[11]Depr Exp'!G6915</f>
        <v>1.6299999999999999E-2</v>
      </c>
      <c r="H6915" s="524">
        <f>'[11]Depr Exp'!H6915</f>
        <v>312.58</v>
      </c>
      <c r="I6915" s="523">
        <f>'[11]Depr Exp'!I6915</f>
        <v>301192.86</v>
      </c>
      <c r="J6915" s="305">
        <f>'[11]Depr Exp'!J6915</f>
        <v>1.6299999999999999E-2</v>
      </c>
      <c r="K6915" s="373">
        <f>'[11]Depr Exp'!K6915</f>
        <v>409.12030149999993</v>
      </c>
      <c r="L6915" s="524">
        <f>'[11]Depr Exp'!L6915</f>
        <v>96.54</v>
      </c>
      <c r="M6915" s="144"/>
      <c r="N6915" s="144"/>
    </row>
    <row r="6916" spans="1:14">
      <c r="A6916" s="144" t="str">
        <f>'[11]Depr Exp'!A6916</f>
        <v>G3511 UGS Well Structures</v>
      </c>
      <c r="B6916" s="144" t="str">
        <f>'[11]Depr Exp'!B6916</f>
        <v>G3511 UGS Well Structures-8</v>
      </c>
      <c r="C6916" s="143" t="str">
        <f>'[11]Depr Exp'!C6916</f>
        <v>403G</v>
      </c>
      <c r="D6916" s="144"/>
      <c r="E6916" s="282">
        <f>'[11]Depr Exp'!E6916</f>
        <v>43343</v>
      </c>
      <c r="F6916" s="523">
        <f>'[11]Depr Exp'!F6916</f>
        <v>230122.07</v>
      </c>
      <c r="G6916" s="305">
        <f>'[11]Depr Exp'!G6916</f>
        <v>1.6299999999999999E-2</v>
      </c>
      <c r="H6916" s="524">
        <f>'[11]Depr Exp'!H6916</f>
        <v>312.58</v>
      </c>
      <c r="I6916" s="523">
        <f>'[11]Depr Exp'!I6916</f>
        <v>301192.86</v>
      </c>
      <c r="J6916" s="305">
        <f>'[11]Depr Exp'!J6916</f>
        <v>1.6299999999999999E-2</v>
      </c>
      <c r="K6916" s="373">
        <f>'[11]Depr Exp'!K6916</f>
        <v>409.12030149999993</v>
      </c>
      <c r="L6916" s="524">
        <f>'[11]Depr Exp'!L6916</f>
        <v>96.54</v>
      </c>
      <c r="M6916" s="144"/>
      <c r="N6916" s="144"/>
    </row>
    <row r="6917" spans="1:14">
      <c r="A6917" s="144" t="str">
        <f>'[11]Depr Exp'!A6917</f>
        <v>G3511 UGS Well Structures</v>
      </c>
      <c r="B6917" s="144" t="str">
        <f>'[11]Depr Exp'!B6917</f>
        <v>G3511 UGS Well Structures-9</v>
      </c>
      <c r="C6917" s="143" t="str">
        <f>'[11]Depr Exp'!C6917</f>
        <v>403G</v>
      </c>
      <c r="D6917" s="144"/>
      <c r="E6917" s="282">
        <f>'[11]Depr Exp'!E6917</f>
        <v>43373</v>
      </c>
      <c r="F6917" s="523">
        <f>'[11]Depr Exp'!F6917</f>
        <v>230122.07</v>
      </c>
      <c r="G6917" s="305">
        <f>'[11]Depr Exp'!G6917</f>
        <v>1.6299999999999999E-2</v>
      </c>
      <c r="H6917" s="524">
        <f>'[11]Depr Exp'!H6917</f>
        <v>312.58</v>
      </c>
      <c r="I6917" s="523">
        <f>'[11]Depr Exp'!I6917</f>
        <v>301192.86</v>
      </c>
      <c r="J6917" s="305">
        <f>'[11]Depr Exp'!J6917</f>
        <v>1.6299999999999999E-2</v>
      </c>
      <c r="K6917" s="373">
        <f>'[11]Depr Exp'!K6917</f>
        <v>409.12030149999993</v>
      </c>
      <c r="L6917" s="524">
        <f>'[11]Depr Exp'!L6917</f>
        <v>96.54</v>
      </c>
      <c r="M6917" s="144"/>
      <c r="N6917" s="144"/>
    </row>
    <row r="6918" spans="1:14">
      <c r="A6918" s="144" t="str">
        <f>'[11]Depr Exp'!A6918</f>
        <v>G3511 UGS Well Structures</v>
      </c>
      <c r="B6918" s="144" t="str">
        <f>'[11]Depr Exp'!B6918</f>
        <v>G3511 UGS Well Structures-10</v>
      </c>
      <c r="C6918" s="143" t="str">
        <f>'[11]Depr Exp'!C6918</f>
        <v>403G</v>
      </c>
      <c r="D6918" s="144"/>
      <c r="E6918" s="282">
        <f>'[11]Depr Exp'!E6918</f>
        <v>43404</v>
      </c>
      <c r="F6918" s="523">
        <f>'[11]Depr Exp'!F6918</f>
        <v>265657.46999999997</v>
      </c>
      <c r="G6918" s="305">
        <f>'[11]Depr Exp'!G6918</f>
        <v>1.6299999999999999E-2</v>
      </c>
      <c r="H6918" s="524">
        <f>'[11]Depr Exp'!H6918</f>
        <v>360.84999999999997</v>
      </c>
      <c r="I6918" s="523">
        <f>'[11]Depr Exp'!I6918</f>
        <v>301192.86</v>
      </c>
      <c r="J6918" s="305">
        <f>'[11]Depr Exp'!J6918</f>
        <v>1.6299999999999999E-2</v>
      </c>
      <c r="K6918" s="373">
        <f>'[11]Depr Exp'!K6918</f>
        <v>409.12030149999993</v>
      </c>
      <c r="L6918" s="524">
        <f>'[11]Depr Exp'!L6918</f>
        <v>48.27</v>
      </c>
      <c r="M6918" s="144"/>
      <c r="N6918" s="144"/>
    </row>
    <row r="6919" spans="1:14">
      <c r="A6919" s="144" t="str">
        <f>'[11]Depr Exp'!A6919</f>
        <v>G3511 UGS Well Structures</v>
      </c>
      <c r="B6919" s="144" t="str">
        <f>'[11]Depr Exp'!B6919</f>
        <v>G3511 UGS Well Structures-11</v>
      </c>
      <c r="C6919" s="143" t="str">
        <f>'[11]Depr Exp'!C6919</f>
        <v>403G</v>
      </c>
      <c r="D6919" s="144"/>
      <c r="E6919" s="282">
        <f>'[11]Depr Exp'!E6919</f>
        <v>43434</v>
      </c>
      <c r="F6919" s="523">
        <f>'[11]Depr Exp'!F6919</f>
        <v>301192.86</v>
      </c>
      <c r="G6919" s="305">
        <f>'[11]Depr Exp'!G6919</f>
        <v>1.6299999999999999E-2</v>
      </c>
      <c r="H6919" s="524">
        <f>'[11]Depr Exp'!H6919</f>
        <v>409.12</v>
      </c>
      <c r="I6919" s="523">
        <f>'[11]Depr Exp'!I6919</f>
        <v>301192.86</v>
      </c>
      <c r="J6919" s="305">
        <f>'[11]Depr Exp'!J6919</f>
        <v>1.6299999999999999E-2</v>
      </c>
      <c r="K6919" s="373">
        <f>'[11]Depr Exp'!K6919</f>
        <v>409.12030149999993</v>
      </c>
      <c r="L6919" s="524">
        <f>'[11]Depr Exp'!L6919</f>
        <v>0</v>
      </c>
      <c r="M6919" s="144"/>
      <c r="N6919" s="144"/>
    </row>
    <row r="6920" spans="1:14">
      <c r="A6920" s="144" t="str">
        <f>'[11]Depr Exp'!A6920</f>
        <v>G3511 UGS Well Structures</v>
      </c>
      <c r="B6920" s="144" t="str">
        <f>'[11]Depr Exp'!B6920</f>
        <v>G3511 UGS Well Structures-12</v>
      </c>
      <c r="C6920" s="143" t="str">
        <f>'[11]Depr Exp'!C6920</f>
        <v>403G</v>
      </c>
      <c r="D6920" s="144"/>
      <c r="E6920" s="282">
        <f>'[11]Depr Exp'!E6920</f>
        <v>43465</v>
      </c>
      <c r="F6920" s="523">
        <f>'[11]Depr Exp'!F6920</f>
        <v>301192.86</v>
      </c>
      <c r="G6920" s="305">
        <f>'[11]Depr Exp'!G6920</f>
        <v>1.6299999999999999E-2</v>
      </c>
      <c r="H6920" s="524">
        <f>'[11]Depr Exp'!H6920</f>
        <v>409.12</v>
      </c>
      <c r="I6920" s="523">
        <f>'[11]Depr Exp'!I6920</f>
        <v>301192.86</v>
      </c>
      <c r="J6920" s="305">
        <f>'[11]Depr Exp'!J6920</f>
        <v>1.6299999999999999E-2</v>
      </c>
      <c r="K6920" s="373">
        <f>'[11]Depr Exp'!K6920</f>
        <v>409.12030149999993</v>
      </c>
      <c r="L6920" s="524">
        <f>'[11]Depr Exp'!L6920</f>
        <v>0</v>
      </c>
      <c r="M6920" s="144"/>
      <c r="N6920" s="144"/>
    </row>
    <row r="6921" spans="1:14" ht="15.75" thickBot="1">
      <c r="A6921" s="159" t="str">
        <f>'[11]Depr Exp'!A6921</f>
        <v>G3511 UGS Well Structures Total</v>
      </c>
      <c r="B6921" s="144">
        <f>'[11]Depr Exp'!B6921</f>
        <v>0</v>
      </c>
      <c r="C6921" s="502" t="str">
        <f>'[11]Depr Exp'!C6921</f>
        <v>GUGS</v>
      </c>
      <c r="D6921" s="144"/>
      <c r="E6921" s="281" t="str">
        <f>'[11]Depr Exp'!E6921</f>
        <v>Total</v>
      </c>
      <c r="F6921" s="141">
        <f>'[11]Depr Exp'!F6921</f>
        <v>0</v>
      </c>
      <c r="G6921" s="252">
        <f>'[11]Depr Exp'!G6921</f>
        <v>0</v>
      </c>
      <c r="H6921" s="286">
        <f>'[11]Depr Exp'!H6921</f>
        <v>3992.3099999999995</v>
      </c>
      <c r="I6921" s="141">
        <f>'[11]Depr Exp'!I6921</f>
        <v>0</v>
      </c>
      <c r="J6921" s="252">
        <f>'[11]Depr Exp'!J6921</f>
        <v>0</v>
      </c>
      <c r="K6921" s="286">
        <f>'[11]Depr Exp'!K6921</f>
        <v>4909.4436180000002</v>
      </c>
      <c r="L6921" s="286">
        <f>'[11]Depr Exp'!L6921</f>
        <v>917.13</v>
      </c>
      <c r="M6921" s="144"/>
      <c r="N6921" s="144"/>
    </row>
    <row r="6922" spans="1:14" ht="13.5" thickTop="1">
      <c r="A6922" s="144" t="str">
        <f>'[11]Depr Exp'!A6922</f>
        <v>G3512 UGS Compressor Sta Structures</v>
      </c>
      <c r="B6922" s="144" t="str">
        <f>'[11]Depr Exp'!B6922</f>
        <v>G3512 UGS Compressor Sta Structures-1</v>
      </c>
      <c r="C6922" s="143" t="str">
        <f>'[11]Depr Exp'!C6922</f>
        <v>403G</v>
      </c>
      <c r="D6922" s="144"/>
      <c r="E6922" s="282">
        <f>'[11]Depr Exp'!E6922</f>
        <v>43131</v>
      </c>
      <c r="F6922" s="523">
        <f>'[11]Depr Exp'!F6922</f>
        <v>515123.63</v>
      </c>
      <c r="G6922" s="305">
        <f>'[11]Depr Exp'!G6922</f>
        <v>2.5100000000000001E-2</v>
      </c>
      <c r="H6922" s="524">
        <f>'[11]Depr Exp'!H6922</f>
        <v>1077.46</v>
      </c>
      <c r="I6922" s="523">
        <f>'[11]Depr Exp'!I6922</f>
        <v>558789.35</v>
      </c>
      <c r="J6922" s="305">
        <f>'[11]Depr Exp'!J6922</f>
        <v>2.5100000000000001E-2</v>
      </c>
      <c r="K6922" s="373">
        <f>'[11]Depr Exp'!K6922</f>
        <v>1168.8010570833333</v>
      </c>
      <c r="L6922" s="524">
        <f>'[11]Depr Exp'!L6922</f>
        <v>91.34</v>
      </c>
      <c r="M6922" s="144"/>
      <c r="N6922" s="144"/>
    </row>
    <row r="6923" spans="1:14">
      <c r="A6923" s="144" t="str">
        <f>'[11]Depr Exp'!A6923</f>
        <v>G3512 UGS Compressor Sta Structures</v>
      </c>
      <c r="B6923" s="144" t="str">
        <f>'[11]Depr Exp'!B6923</f>
        <v>G3512 UGS Compressor Sta Structures-2</v>
      </c>
      <c r="C6923" s="143" t="str">
        <f>'[11]Depr Exp'!C6923</f>
        <v>403G</v>
      </c>
      <c r="D6923" s="144"/>
      <c r="E6923" s="282">
        <f>'[11]Depr Exp'!E6923</f>
        <v>43159</v>
      </c>
      <c r="F6923" s="523">
        <f>'[11]Depr Exp'!F6923</f>
        <v>560679.94999999995</v>
      </c>
      <c r="G6923" s="305">
        <f>'[11]Depr Exp'!G6923</f>
        <v>2.5100000000000001E-2</v>
      </c>
      <c r="H6923" s="524">
        <f>'[11]Depr Exp'!H6923</f>
        <v>1172.76</v>
      </c>
      <c r="I6923" s="523">
        <f>'[11]Depr Exp'!I6923</f>
        <v>558789.35</v>
      </c>
      <c r="J6923" s="305">
        <f>'[11]Depr Exp'!J6923</f>
        <v>2.5100000000000001E-2</v>
      </c>
      <c r="K6923" s="373">
        <f>'[11]Depr Exp'!K6923</f>
        <v>1168.8010570833333</v>
      </c>
      <c r="L6923" s="524">
        <f>'[11]Depr Exp'!L6923</f>
        <v>-3.96</v>
      </c>
      <c r="M6923" s="144"/>
      <c r="N6923" s="144"/>
    </row>
    <row r="6924" spans="1:14">
      <c r="A6924" s="144" t="str">
        <f>'[11]Depr Exp'!A6924</f>
        <v>G3512 UGS Compressor Sta Structures</v>
      </c>
      <c r="B6924" s="144" t="str">
        <f>'[11]Depr Exp'!B6924</f>
        <v>G3512 UGS Compressor Sta Structures-3</v>
      </c>
      <c r="C6924" s="143" t="str">
        <f>'[11]Depr Exp'!C6924</f>
        <v>403G</v>
      </c>
      <c r="D6924" s="144"/>
      <c r="E6924" s="282">
        <f>'[11]Depr Exp'!E6924</f>
        <v>43190</v>
      </c>
      <c r="F6924" s="523">
        <f>'[11]Depr Exp'!F6924</f>
        <v>560679.94999999995</v>
      </c>
      <c r="G6924" s="305">
        <f>'[11]Depr Exp'!G6924</f>
        <v>2.5100000000000001E-2</v>
      </c>
      <c r="H6924" s="524">
        <f>'[11]Depr Exp'!H6924</f>
        <v>1172.76</v>
      </c>
      <c r="I6924" s="523">
        <f>'[11]Depr Exp'!I6924</f>
        <v>558789.35</v>
      </c>
      <c r="J6924" s="305">
        <f>'[11]Depr Exp'!J6924</f>
        <v>2.5100000000000001E-2</v>
      </c>
      <c r="K6924" s="373">
        <f>'[11]Depr Exp'!K6924</f>
        <v>1168.8010570833333</v>
      </c>
      <c r="L6924" s="524">
        <f>'[11]Depr Exp'!L6924</f>
        <v>-3.96</v>
      </c>
      <c r="M6924" s="144"/>
      <c r="N6924" s="144"/>
    </row>
    <row r="6925" spans="1:14">
      <c r="A6925" s="144" t="str">
        <f>'[11]Depr Exp'!A6925</f>
        <v>G3512 UGS Compressor Sta Structures</v>
      </c>
      <c r="B6925" s="144" t="str">
        <f>'[11]Depr Exp'!B6925</f>
        <v>G3512 UGS Compressor Sta Structures-4</v>
      </c>
      <c r="C6925" s="143" t="str">
        <f>'[11]Depr Exp'!C6925</f>
        <v>403G</v>
      </c>
      <c r="D6925" s="144"/>
      <c r="E6925" s="282">
        <f>'[11]Depr Exp'!E6925</f>
        <v>43220</v>
      </c>
      <c r="F6925" s="523">
        <f>'[11]Depr Exp'!F6925</f>
        <v>559734.65</v>
      </c>
      <c r="G6925" s="305">
        <f>'[11]Depr Exp'!G6925</f>
        <v>2.5100000000000001E-2</v>
      </c>
      <c r="H6925" s="524">
        <f>'[11]Depr Exp'!H6925</f>
        <v>1170.77</v>
      </c>
      <c r="I6925" s="523">
        <f>'[11]Depr Exp'!I6925</f>
        <v>558789.35</v>
      </c>
      <c r="J6925" s="305">
        <f>'[11]Depr Exp'!J6925</f>
        <v>2.5100000000000001E-2</v>
      </c>
      <c r="K6925" s="373">
        <f>'[11]Depr Exp'!K6925</f>
        <v>1168.8010570833333</v>
      </c>
      <c r="L6925" s="524">
        <f>'[11]Depr Exp'!L6925</f>
        <v>-1.97</v>
      </c>
      <c r="M6925" s="144"/>
      <c r="N6925" s="144"/>
    </row>
    <row r="6926" spans="1:14">
      <c r="A6926" s="144" t="str">
        <f>'[11]Depr Exp'!A6926</f>
        <v>G3512 UGS Compressor Sta Structures</v>
      </c>
      <c r="B6926" s="144" t="str">
        <f>'[11]Depr Exp'!B6926</f>
        <v>G3512 UGS Compressor Sta Structures-5</v>
      </c>
      <c r="C6926" s="143" t="str">
        <f>'[11]Depr Exp'!C6926</f>
        <v>403G</v>
      </c>
      <c r="D6926" s="144"/>
      <c r="E6926" s="282">
        <f>'[11]Depr Exp'!E6926</f>
        <v>43251</v>
      </c>
      <c r="F6926" s="523">
        <f>'[11]Depr Exp'!F6926</f>
        <v>558789.35</v>
      </c>
      <c r="G6926" s="305">
        <f>'[11]Depr Exp'!G6926</f>
        <v>2.5100000000000001E-2</v>
      </c>
      <c r="H6926" s="524">
        <f>'[11]Depr Exp'!H6926</f>
        <v>1168.8000000000002</v>
      </c>
      <c r="I6926" s="523">
        <f>'[11]Depr Exp'!I6926</f>
        <v>558789.35</v>
      </c>
      <c r="J6926" s="305">
        <f>'[11]Depr Exp'!J6926</f>
        <v>2.5100000000000001E-2</v>
      </c>
      <c r="K6926" s="373">
        <f>'[11]Depr Exp'!K6926</f>
        <v>1168.8010570833333</v>
      </c>
      <c r="L6926" s="524">
        <f>'[11]Depr Exp'!L6926</f>
        <v>0</v>
      </c>
      <c r="M6926" s="144"/>
      <c r="N6926" s="144"/>
    </row>
    <row r="6927" spans="1:14">
      <c r="A6927" s="144" t="str">
        <f>'[11]Depr Exp'!A6927</f>
        <v>G3512 UGS Compressor Sta Structures</v>
      </c>
      <c r="B6927" s="144" t="str">
        <f>'[11]Depr Exp'!B6927</f>
        <v>G3512 UGS Compressor Sta Structures-6</v>
      </c>
      <c r="C6927" s="143" t="str">
        <f>'[11]Depr Exp'!C6927</f>
        <v>403G</v>
      </c>
      <c r="D6927" s="144"/>
      <c r="E6927" s="282">
        <f>'[11]Depr Exp'!E6927</f>
        <v>43281</v>
      </c>
      <c r="F6927" s="523">
        <f>'[11]Depr Exp'!F6927</f>
        <v>558789.35</v>
      </c>
      <c r="G6927" s="305">
        <f>'[11]Depr Exp'!G6927</f>
        <v>2.5100000000000001E-2</v>
      </c>
      <c r="H6927" s="524">
        <f>'[11]Depr Exp'!H6927</f>
        <v>1168.8000000000002</v>
      </c>
      <c r="I6927" s="523">
        <f>'[11]Depr Exp'!I6927</f>
        <v>558789.35</v>
      </c>
      <c r="J6927" s="305">
        <f>'[11]Depr Exp'!J6927</f>
        <v>2.5100000000000001E-2</v>
      </c>
      <c r="K6927" s="373">
        <f>'[11]Depr Exp'!K6927</f>
        <v>1168.8010570833333</v>
      </c>
      <c r="L6927" s="524">
        <f>'[11]Depr Exp'!L6927</f>
        <v>0</v>
      </c>
      <c r="M6927" s="144"/>
      <c r="N6927" s="144"/>
    </row>
    <row r="6928" spans="1:14">
      <c r="A6928" s="144" t="str">
        <f>'[11]Depr Exp'!A6928</f>
        <v>G3512 UGS Compressor Sta Structures</v>
      </c>
      <c r="B6928" s="144" t="str">
        <f>'[11]Depr Exp'!B6928</f>
        <v>G3512 UGS Compressor Sta Structures-7</v>
      </c>
      <c r="C6928" s="143" t="str">
        <f>'[11]Depr Exp'!C6928</f>
        <v>403G</v>
      </c>
      <c r="D6928" s="144"/>
      <c r="E6928" s="282">
        <f>'[11]Depr Exp'!E6928</f>
        <v>43312</v>
      </c>
      <c r="F6928" s="523">
        <f>'[11]Depr Exp'!F6928</f>
        <v>558789.35</v>
      </c>
      <c r="G6928" s="305">
        <f>'[11]Depr Exp'!G6928</f>
        <v>2.5100000000000001E-2</v>
      </c>
      <c r="H6928" s="524">
        <f>'[11]Depr Exp'!H6928</f>
        <v>1168.8000000000002</v>
      </c>
      <c r="I6928" s="523">
        <f>'[11]Depr Exp'!I6928</f>
        <v>558789.35</v>
      </c>
      <c r="J6928" s="305">
        <f>'[11]Depr Exp'!J6928</f>
        <v>2.5100000000000001E-2</v>
      </c>
      <c r="K6928" s="373">
        <f>'[11]Depr Exp'!K6928</f>
        <v>1168.8010570833333</v>
      </c>
      <c r="L6928" s="524">
        <f>'[11]Depr Exp'!L6928</f>
        <v>0</v>
      </c>
      <c r="M6928" s="144"/>
      <c r="N6928" s="144"/>
    </row>
    <row r="6929" spans="1:14">
      <c r="A6929" s="144" t="str">
        <f>'[11]Depr Exp'!A6929</f>
        <v>G3512 UGS Compressor Sta Structures</v>
      </c>
      <c r="B6929" s="144" t="str">
        <f>'[11]Depr Exp'!B6929</f>
        <v>G3512 UGS Compressor Sta Structures-8</v>
      </c>
      <c r="C6929" s="143" t="str">
        <f>'[11]Depr Exp'!C6929</f>
        <v>403G</v>
      </c>
      <c r="D6929" s="144"/>
      <c r="E6929" s="282">
        <f>'[11]Depr Exp'!E6929</f>
        <v>43343</v>
      </c>
      <c r="F6929" s="523">
        <f>'[11]Depr Exp'!F6929</f>
        <v>558789.35</v>
      </c>
      <c r="G6929" s="305">
        <f>'[11]Depr Exp'!G6929</f>
        <v>2.5100000000000001E-2</v>
      </c>
      <c r="H6929" s="524">
        <f>'[11]Depr Exp'!H6929</f>
        <v>1168.8000000000002</v>
      </c>
      <c r="I6929" s="523">
        <f>'[11]Depr Exp'!I6929</f>
        <v>558789.35</v>
      </c>
      <c r="J6929" s="305">
        <f>'[11]Depr Exp'!J6929</f>
        <v>2.5100000000000001E-2</v>
      </c>
      <c r="K6929" s="373">
        <f>'[11]Depr Exp'!K6929</f>
        <v>1168.8010570833333</v>
      </c>
      <c r="L6929" s="524">
        <f>'[11]Depr Exp'!L6929</f>
        <v>0</v>
      </c>
      <c r="M6929" s="144"/>
      <c r="N6929" s="144"/>
    </row>
    <row r="6930" spans="1:14">
      <c r="A6930" s="144" t="str">
        <f>'[11]Depr Exp'!A6930</f>
        <v>G3512 UGS Compressor Sta Structures</v>
      </c>
      <c r="B6930" s="144" t="str">
        <f>'[11]Depr Exp'!B6930</f>
        <v>G3512 UGS Compressor Sta Structures-9</v>
      </c>
      <c r="C6930" s="143" t="str">
        <f>'[11]Depr Exp'!C6930</f>
        <v>403G</v>
      </c>
      <c r="D6930" s="144"/>
      <c r="E6930" s="282">
        <f>'[11]Depr Exp'!E6930</f>
        <v>43373</v>
      </c>
      <c r="F6930" s="523">
        <f>'[11]Depr Exp'!F6930</f>
        <v>558789.35</v>
      </c>
      <c r="G6930" s="305">
        <f>'[11]Depr Exp'!G6930</f>
        <v>2.5100000000000001E-2</v>
      </c>
      <c r="H6930" s="524">
        <f>'[11]Depr Exp'!H6930</f>
        <v>1168.8000000000002</v>
      </c>
      <c r="I6930" s="523">
        <f>'[11]Depr Exp'!I6930</f>
        <v>558789.35</v>
      </c>
      <c r="J6930" s="305">
        <f>'[11]Depr Exp'!J6930</f>
        <v>2.5100000000000001E-2</v>
      </c>
      <c r="K6930" s="373">
        <f>'[11]Depr Exp'!K6930</f>
        <v>1168.8010570833333</v>
      </c>
      <c r="L6930" s="524">
        <f>'[11]Depr Exp'!L6930</f>
        <v>0</v>
      </c>
      <c r="M6930" s="144"/>
      <c r="N6930" s="144"/>
    </row>
    <row r="6931" spans="1:14">
      <c r="A6931" s="144" t="str">
        <f>'[11]Depr Exp'!A6931</f>
        <v>G3512 UGS Compressor Sta Structures</v>
      </c>
      <c r="B6931" s="144" t="str">
        <f>'[11]Depr Exp'!B6931</f>
        <v>G3512 UGS Compressor Sta Structures-10</v>
      </c>
      <c r="C6931" s="143" t="str">
        <f>'[11]Depr Exp'!C6931</f>
        <v>403G</v>
      </c>
      <c r="D6931" s="144"/>
      <c r="E6931" s="282">
        <f>'[11]Depr Exp'!E6931</f>
        <v>43404</v>
      </c>
      <c r="F6931" s="523">
        <f>'[11]Depr Exp'!F6931</f>
        <v>558789.35</v>
      </c>
      <c r="G6931" s="305">
        <f>'[11]Depr Exp'!G6931</f>
        <v>2.5100000000000001E-2</v>
      </c>
      <c r="H6931" s="524">
        <f>'[11]Depr Exp'!H6931</f>
        <v>1168.8000000000002</v>
      </c>
      <c r="I6931" s="523">
        <f>'[11]Depr Exp'!I6931</f>
        <v>558789.35</v>
      </c>
      <c r="J6931" s="305">
        <f>'[11]Depr Exp'!J6931</f>
        <v>2.5100000000000001E-2</v>
      </c>
      <c r="K6931" s="373">
        <f>'[11]Depr Exp'!K6931</f>
        <v>1168.8010570833333</v>
      </c>
      <c r="L6931" s="524">
        <f>'[11]Depr Exp'!L6931</f>
        <v>0</v>
      </c>
      <c r="M6931" s="144"/>
      <c r="N6931" s="144"/>
    </row>
    <row r="6932" spans="1:14">
      <c r="A6932" s="144" t="str">
        <f>'[11]Depr Exp'!A6932</f>
        <v>G3512 UGS Compressor Sta Structures</v>
      </c>
      <c r="B6932" s="144" t="str">
        <f>'[11]Depr Exp'!B6932</f>
        <v>G3512 UGS Compressor Sta Structures-11</v>
      </c>
      <c r="C6932" s="143" t="str">
        <f>'[11]Depr Exp'!C6932</f>
        <v>403G</v>
      </c>
      <c r="D6932" s="144"/>
      <c r="E6932" s="282">
        <f>'[11]Depr Exp'!E6932</f>
        <v>43434</v>
      </c>
      <c r="F6932" s="523">
        <f>'[11]Depr Exp'!F6932</f>
        <v>558789.35</v>
      </c>
      <c r="G6932" s="305">
        <f>'[11]Depr Exp'!G6932</f>
        <v>2.5100000000000001E-2</v>
      </c>
      <c r="H6932" s="524">
        <f>'[11]Depr Exp'!H6932</f>
        <v>1168.8000000000002</v>
      </c>
      <c r="I6932" s="523">
        <f>'[11]Depr Exp'!I6932</f>
        <v>558789.35</v>
      </c>
      <c r="J6932" s="305">
        <f>'[11]Depr Exp'!J6932</f>
        <v>2.5100000000000001E-2</v>
      </c>
      <c r="K6932" s="373">
        <f>'[11]Depr Exp'!K6932</f>
        <v>1168.8010570833333</v>
      </c>
      <c r="L6932" s="524">
        <f>'[11]Depr Exp'!L6932</f>
        <v>0</v>
      </c>
      <c r="M6932" s="144"/>
      <c r="N6932" s="144"/>
    </row>
    <row r="6933" spans="1:14">
      <c r="A6933" s="144" t="str">
        <f>'[11]Depr Exp'!A6933</f>
        <v>G3512 UGS Compressor Sta Structures</v>
      </c>
      <c r="B6933" s="144" t="str">
        <f>'[11]Depr Exp'!B6933</f>
        <v>G3512 UGS Compressor Sta Structures-12</v>
      </c>
      <c r="C6933" s="143" t="str">
        <f>'[11]Depr Exp'!C6933</f>
        <v>403G</v>
      </c>
      <c r="D6933" s="144"/>
      <c r="E6933" s="282">
        <f>'[11]Depr Exp'!E6933</f>
        <v>43465</v>
      </c>
      <c r="F6933" s="523">
        <f>'[11]Depr Exp'!F6933</f>
        <v>558789.35</v>
      </c>
      <c r="G6933" s="305">
        <f>'[11]Depr Exp'!G6933</f>
        <v>2.5100000000000001E-2</v>
      </c>
      <c r="H6933" s="524">
        <f>'[11]Depr Exp'!H6933</f>
        <v>1168.8000000000002</v>
      </c>
      <c r="I6933" s="523">
        <f>'[11]Depr Exp'!I6933</f>
        <v>558789.35</v>
      </c>
      <c r="J6933" s="305">
        <f>'[11]Depr Exp'!J6933</f>
        <v>2.5100000000000001E-2</v>
      </c>
      <c r="K6933" s="373">
        <f>'[11]Depr Exp'!K6933</f>
        <v>1168.8010570833333</v>
      </c>
      <c r="L6933" s="524">
        <f>'[11]Depr Exp'!L6933</f>
        <v>0</v>
      </c>
      <c r="M6933" s="144"/>
      <c r="N6933" s="144"/>
    </row>
    <row r="6934" spans="1:14" ht="15.75" thickBot="1">
      <c r="A6934" s="159" t="str">
        <f>'[11]Depr Exp'!A6934</f>
        <v>G3512 UGS Compressor Sta Structures Total</v>
      </c>
      <c r="B6934" s="144">
        <f>'[11]Depr Exp'!B6934</f>
        <v>0</v>
      </c>
      <c r="C6934" s="502" t="str">
        <f>'[11]Depr Exp'!C6934</f>
        <v>GUGS</v>
      </c>
      <c r="D6934" s="144"/>
      <c r="E6934" s="281" t="str">
        <f>'[11]Depr Exp'!E6934</f>
        <v>Total</v>
      </c>
      <c r="F6934" s="141">
        <f>'[11]Depr Exp'!F6934</f>
        <v>0</v>
      </c>
      <c r="G6934" s="252">
        <f>'[11]Depr Exp'!G6934</f>
        <v>0</v>
      </c>
      <c r="H6934" s="286">
        <f>'[11]Depr Exp'!H6934</f>
        <v>13944.149999999998</v>
      </c>
      <c r="I6934" s="141">
        <f>'[11]Depr Exp'!I6934</f>
        <v>0</v>
      </c>
      <c r="J6934" s="252">
        <f>'[11]Depr Exp'!J6934</f>
        <v>0</v>
      </c>
      <c r="K6934" s="286">
        <f>'[11]Depr Exp'!K6934</f>
        <v>14025.612685000002</v>
      </c>
      <c r="L6934" s="286">
        <f>'[11]Depr Exp'!L6934</f>
        <v>81.459999999999994</v>
      </c>
      <c r="M6934" s="144"/>
      <c r="N6934" s="144"/>
    </row>
    <row r="6935" spans="1:14" ht="13.5" thickTop="1">
      <c r="A6935" s="144" t="str">
        <f>'[11]Depr Exp'!A6935</f>
        <v>G3513 UGS Regulator Sta Structures</v>
      </c>
      <c r="B6935" s="144" t="str">
        <f>'[11]Depr Exp'!B6935</f>
        <v>G3513 UGS Regulator Sta Structures-1</v>
      </c>
      <c r="C6935" s="143" t="str">
        <f>'[11]Depr Exp'!C6935</f>
        <v>403G</v>
      </c>
      <c r="D6935" s="144"/>
      <c r="E6935" s="282">
        <f>'[11]Depr Exp'!E6935</f>
        <v>43131</v>
      </c>
      <c r="F6935" s="523">
        <f>'[11]Depr Exp'!F6935</f>
        <v>2244.87</v>
      </c>
      <c r="G6935" s="305">
        <f>'[11]Depr Exp'!G6935</f>
        <v>1.83E-2</v>
      </c>
      <c r="H6935" s="524">
        <f>'[11]Depr Exp'!H6935</f>
        <v>3.4299999999999997</v>
      </c>
      <c r="I6935" s="523">
        <f>'[11]Depr Exp'!I6935</f>
        <v>2244.87</v>
      </c>
      <c r="J6935" s="305">
        <f>'[11]Depr Exp'!J6935</f>
        <v>1.83E-2</v>
      </c>
      <c r="K6935" s="373">
        <f>'[11]Depr Exp'!K6935</f>
        <v>3.4234267499999995</v>
      </c>
      <c r="L6935" s="524">
        <f>'[11]Depr Exp'!L6935</f>
        <v>-0.01</v>
      </c>
      <c r="M6935" s="144"/>
      <c r="N6935" s="144"/>
    </row>
    <row r="6936" spans="1:14">
      <c r="A6936" s="144" t="str">
        <f>'[11]Depr Exp'!A6936</f>
        <v>G3513 UGS Regulator Sta Structures</v>
      </c>
      <c r="B6936" s="144" t="str">
        <f>'[11]Depr Exp'!B6936</f>
        <v>G3513 UGS Regulator Sta Structures-2</v>
      </c>
      <c r="C6936" s="143" t="str">
        <f>'[11]Depr Exp'!C6936</f>
        <v>403G</v>
      </c>
      <c r="D6936" s="144"/>
      <c r="E6936" s="282">
        <f>'[11]Depr Exp'!E6936</f>
        <v>43159</v>
      </c>
      <c r="F6936" s="523">
        <f>'[11]Depr Exp'!F6936</f>
        <v>2244.87</v>
      </c>
      <c r="G6936" s="305">
        <f>'[11]Depr Exp'!G6936</f>
        <v>1.83E-2</v>
      </c>
      <c r="H6936" s="524">
        <f>'[11]Depr Exp'!H6936</f>
        <v>3.4299999999999997</v>
      </c>
      <c r="I6936" s="523">
        <f>'[11]Depr Exp'!I6936</f>
        <v>2244.87</v>
      </c>
      <c r="J6936" s="305">
        <f>'[11]Depr Exp'!J6936</f>
        <v>1.83E-2</v>
      </c>
      <c r="K6936" s="373">
        <f>'[11]Depr Exp'!K6936</f>
        <v>3.4234267499999995</v>
      </c>
      <c r="L6936" s="524">
        <f>'[11]Depr Exp'!L6936</f>
        <v>-0.01</v>
      </c>
      <c r="M6936" s="144"/>
      <c r="N6936" s="144"/>
    </row>
    <row r="6937" spans="1:14">
      <c r="A6937" s="144" t="str">
        <f>'[11]Depr Exp'!A6937</f>
        <v>G3513 UGS Regulator Sta Structures</v>
      </c>
      <c r="B6937" s="144" t="str">
        <f>'[11]Depr Exp'!B6937</f>
        <v>G3513 UGS Regulator Sta Structures-3</v>
      </c>
      <c r="C6937" s="143" t="str">
        <f>'[11]Depr Exp'!C6937</f>
        <v>403G</v>
      </c>
      <c r="D6937" s="144"/>
      <c r="E6937" s="282">
        <f>'[11]Depr Exp'!E6937</f>
        <v>43190</v>
      </c>
      <c r="F6937" s="523">
        <f>'[11]Depr Exp'!F6937</f>
        <v>2244.87</v>
      </c>
      <c r="G6937" s="305">
        <f>'[11]Depr Exp'!G6937</f>
        <v>1.83E-2</v>
      </c>
      <c r="H6937" s="524">
        <f>'[11]Depr Exp'!H6937</f>
        <v>3.4299999999999997</v>
      </c>
      <c r="I6937" s="523">
        <f>'[11]Depr Exp'!I6937</f>
        <v>2244.87</v>
      </c>
      <c r="J6937" s="305">
        <f>'[11]Depr Exp'!J6937</f>
        <v>1.83E-2</v>
      </c>
      <c r="K6937" s="373">
        <f>'[11]Depr Exp'!K6937</f>
        <v>3.4234267499999995</v>
      </c>
      <c r="L6937" s="524">
        <f>'[11]Depr Exp'!L6937</f>
        <v>-0.01</v>
      </c>
      <c r="M6937" s="144"/>
      <c r="N6937" s="144"/>
    </row>
    <row r="6938" spans="1:14">
      <c r="A6938" s="144" t="str">
        <f>'[11]Depr Exp'!A6938</f>
        <v>G3513 UGS Regulator Sta Structures</v>
      </c>
      <c r="B6938" s="144" t="str">
        <f>'[11]Depr Exp'!B6938</f>
        <v>G3513 UGS Regulator Sta Structures-4</v>
      </c>
      <c r="C6938" s="143" t="str">
        <f>'[11]Depr Exp'!C6938</f>
        <v>403G</v>
      </c>
      <c r="D6938" s="144"/>
      <c r="E6938" s="282">
        <f>'[11]Depr Exp'!E6938</f>
        <v>43220</v>
      </c>
      <c r="F6938" s="523">
        <f>'[11]Depr Exp'!F6938</f>
        <v>2244.87</v>
      </c>
      <c r="G6938" s="305">
        <f>'[11]Depr Exp'!G6938</f>
        <v>1.83E-2</v>
      </c>
      <c r="H6938" s="524">
        <f>'[11]Depr Exp'!H6938</f>
        <v>3.4299999999999997</v>
      </c>
      <c r="I6938" s="523">
        <f>'[11]Depr Exp'!I6938</f>
        <v>2244.87</v>
      </c>
      <c r="J6938" s="305">
        <f>'[11]Depr Exp'!J6938</f>
        <v>1.83E-2</v>
      </c>
      <c r="K6938" s="373">
        <f>'[11]Depr Exp'!K6938</f>
        <v>3.4234267499999995</v>
      </c>
      <c r="L6938" s="524">
        <f>'[11]Depr Exp'!L6938</f>
        <v>-0.01</v>
      </c>
      <c r="M6938" s="144"/>
      <c r="N6938" s="144"/>
    </row>
    <row r="6939" spans="1:14">
      <c r="A6939" s="144" t="str">
        <f>'[11]Depr Exp'!A6939</f>
        <v>G3513 UGS Regulator Sta Structures</v>
      </c>
      <c r="B6939" s="144" t="str">
        <f>'[11]Depr Exp'!B6939</f>
        <v>G3513 UGS Regulator Sta Structures-5</v>
      </c>
      <c r="C6939" s="143" t="str">
        <f>'[11]Depr Exp'!C6939</f>
        <v>403G</v>
      </c>
      <c r="D6939" s="144"/>
      <c r="E6939" s="282">
        <f>'[11]Depr Exp'!E6939</f>
        <v>43251</v>
      </c>
      <c r="F6939" s="523">
        <f>'[11]Depr Exp'!F6939</f>
        <v>2244.87</v>
      </c>
      <c r="G6939" s="305">
        <f>'[11]Depr Exp'!G6939</f>
        <v>1.83E-2</v>
      </c>
      <c r="H6939" s="524">
        <f>'[11]Depr Exp'!H6939</f>
        <v>3.4299999999999997</v>
      </c>
      <c r="I6939" s="523">
        <f>'[11]Depr Exp'!I6939</f>
        <v>2244.87</v>
      </c>
      <c r="J6939" s="305">
        <f>'[11]Depr Exp'!J6939</f>
        <v>1.83E-2</v>
      </c>
      <c r="K6939" s="373">
        <f>'[11]Depr Exp'!K6939</f>
        <v>3.4234267499999995</v>
      </c>
      <c r="L6939" s="524">
        <f>'[11]Depr Exp'!L6939</f>
        <v>-0.01</v>
      </c>
      <c r="M6939" s="144"/>
      <c r="N6939" s="144"/>
    </row>
    <row r="6940" spans="1:14">
      <c r="A6940" s="144" t="str">
        <f>'[11]Depr Exp'!A6940</f>
        <v>G3513 UGS Regulator Sta Structures</v>
      </c>
      <c r="B6940" s="144" t="str">
        <f>'[11]Depr Exp'!B6940</f>
        <v>G3513 UGS Regulator Sta Structures-6</v>
      </c>
      <c r="C6940" s="143" t="str">
        <f>'[11]Depr Exp'!C6940</f>
        <v>403G</v>
      </c>
      <c r="D6940" s="144"/>
      <c r="E6940" s="282">
        <f>'[11]Depr Exp'!E6940</f>
        <v>43281</v>
      </c>
      <c r="F6940" s="523">
        <f>'[11]Depr Exp'!F6940</f>
        <v>2244.87</v>
      </c>
      <c r="G6940" s="305">
        <f>'[11]Depr Exp'!G6940</f>
        <v>1.83E-2</v>
      </c>
      <c r="H6940" s="524">
        <f>'[11]Depr Exp'!H6940</f>
        <v>3.4299999999999997</v>
      </c>
      <c r="I6940" s="523">
        <f>'[11]Depr Exp'!I6940</f>
        <v>2244.87</v>
      </c>
      <c r="J6940" s="305">
        <f>'[11]Depr Exp'!J6940</f>
        <v>1.83E-2</v>
      </c>
      <c r="K6940" s="373">
        <f>'[11]Depr Exp'!K6940</f>
        <v>3.4234267499999995</v>
      </c>
      <c r="L6940" s="524">
        <f>'[11]Depr Exp'!L6940</f>
        <v>-0.01</v>
      </c>
      <c r="M6940" s="144"/>
      <c r="N6940" s="144"/>
    </row>
    <row r="6941" spans="1:14">
      <c r="A6941" s="144" t="str">
        <f>'[11]Depr Exp'!A6941</f>
        <v>G3513 UGS Regulator Sta Structures</v>
      </c>
      <c r="B6941" s="144" t="str">
        <f>'[11]Depr Exp'!B6941</f>
        <v>G3513 UGS Regulator Sta Structures-7</v>
      </c>
      <c r="C6941" s="143" t="str">
        <f>'[11]Depr Exp'!C6941</f>
        <v>403G</v>
      </c>
      <c r="D6941" s="144"/>
      <c r="E6941" s="282">
        <f>'[11]Depr Exp'!E6941</f>
        <v>43312</v>
      </c>
      <c r="F6941" s="523">
        <f>'[11]Depr Exp'!F6941</f>
        <v>2244.87</v>
      </c>
      <c r="G6941" s="305">
        <f>'[11]Depr Exp'!G6941</f>
        <v>1.83E-2</v>
      </c>
      <c r="H6941" s="524">
        <f>'[11]Depr Exp'!H6941</f>
        <v>3.4299999999999997</v>
      </c>
      <c r="I6941" s="523">
        <f>'[11]Depr Exp'!I6941</f>
        <v>2244.87</v>
      </c>
      <c r="J6941" s="305">
        <f>'[11]Depr Exp'!J6941</f>
        <v>1.83E-2</v>
      </c>
      <c r="K6941" s="373">
        <f>'[11]Depr Exp'!K6941</f>
        <v>3.4234267499999995</v>
      </c>
      <c r="L6941" s="524">
        <f>'[11]Depr Exp'!L6941</f>
        <v>-0.01</v>
      </c>
      <c r="M6941" s="144"/>
      <c r="N6941" s="144"/>
    </row>
    <row r="6942" spans="1:14">
      <c r="A6942" s="144" t="str">
        <f>'[11]Depr Exp'!A6942</f>
        <v>G3513 UGS Regulator Sta Structures</v>
      </c>
      <c r="B6942" s="144" t="str">
        <f>'[11]Depr Exp'!B6942</f>
        <v>G3513 UGS Regulator Sta Structures-8</v>
      </c>
      <c r="C6942" s="143" t="str">
        <f>'[11]Depr Exp'!C6942</f>
        <v>403G</v>
      </c>
      <c r="D6942" s="144"/>
      <c r="E6942" s="282">
        <f>'[11]Depr Exp'!E6942</f>
        <v>43343</v>
      </c>
      <c r="F6942" s="523">
        <f>'[11]Depr Exp'!F6942</f>
        <v>2244.87</v>
      </c>
      <c r="G6942" s="305">
        <f>'[11]Depr Exp'!G6942</f>
        <v>1.83E-2</v>
      </c>
      <c r="H6942" s="524">
        <f>'[11]Depr Exp'!H6942</f>
        <v>3.4299999999999997</v>
      </c>
      <c r="I6942" s="523">
        <f>'[11]Depr Exp'!I6942</f>
        <v>2244.87</v>
      </c>
      <c r="J6942" s="305">
        <f>'[11]Depr Exp'!J6942</f>
        <v>1.83E-2</v>
      </c>
      <c r="K6942" s="373">
        <f>'[11]Depr Exp'!K6942</f>
        <v>3.4234267499999995</v>
      </c>
      <c r="L6942" s="524">
        <f>'[11]Depr Exp'!L6942</f>
        <v>-0.01</v>
      </c>
      <c r="M6942" s="144"/>
      <c r="N6942" s="144"/>
    </row>
    <row r="6943" spans="1:14">
      <c r="A6943" s="144" t="str">
        <f>'[11]Depr Exp'!A6943</f>
        <v>G3513 UGS Regulator Sta Structures</v>
      </c>
      <c r="B6943" s="144" t="str">
        <f>'[11]Depr Exp'!B6943</f>
        <v>G3513 UGS Regulator Sta Structures-9</v>
      </c>
      <c r="C6943" s="143" t="str">
        <f>'[11]Depr Exp'!C6943</f>
        <v>403G</v>
      </c>
      <c r="D6943" s="144"/>
      <c r="E6943" s="282">
        <f>'[11]Depr Exp'!E6943</f>
        <v>43373</v>
      </c>
      <c r="F6943" s="523">
        <f>'[11]Depr Exp'!F6943</f>
        <v>2244.87</v>
      </c>
      <c r="G6943" s="305">
        <f>'[11]Depr Exp'!G6943</f>
        <v>1.83E-2</v>
      </c>
      <c r="H6943" s="524">
        <f>'[11]Depr Exp'!H6943</f>
        <v>3.4299999999999997</v>
      </c>
      <c r="I6943" s="523">
        <f>'[11]Depr Exp'!I6943</f>
        <v>2244.87</v>
      </c>
      <c r="J6943" s="305">
        <f>'[11]Depr Exp'!J6943</f>
        <v>1.83E-2</v>
      </c>
      <c r="K6943" s="373">
        <f>'[11]Depr Exp'!K6943</f>
        <v>3.4234267499999995</v>
      </c>
      <c r="L6943" s="524">
        <f>'[11]Depr Exp'!L6943</f>
        <v>-0.01</v>
      </c>
      <c r="M6943" s="144"/>
      <c r="N6943" s="144"/>
    </row>
    <row r="6944" spans="1:14">
      <c r="A6944" s="144" t="str">
        <f>'[11]Depr Exp'!A6944</f>
        <v>G3513 UGS Regulator Sta Structures</v>
      </c>
      <c r="B6944" s="144" t="str">
        <f>'[11]Depr Exp'!B6944</f>
        <v>G3513 UGS Regulator Sta Structures-10</v>
      </c>
      <c r="C6944" s="143" t="str">
        <f>'[11]Depr Exp'!C6944</f>
        <v>403G</v>
      </c>
      <c r="D6944" s="144"/>
      <c r="E6944" s="282">
        <f>'[11]Depr Exp'!E6944</f>
        <v>43404</v>
      </c>
      <c r="F6944" s="523">
        <f>'[11]Depr Exp'!F6944</f>
        <v>2244.87</v>
      </c>
      <c r="G6944" s="305">
        <f>'[11]Depr Exp'!G6944</f>
        <v>1.83E-2</v>
      </c>
      <c r="H6944" s="524">
        <f>'[11]Depr Exp'!H6944</f>
        <v>3.4299999999999997</v>
      </c>
      <c r="I6944" s="523">
        <f>'[11]Depr Exp'!I6944</f>
        <v>2244.87</v>
      </c>
      <c r="J6944" s="305">
        <f>'[11]Depr Exp'!J6944</f>
        <v>1.83E-2</v>
      </c>
      <c r="K6944" s="373">
        <f>'[11]Depr Exp'!K6944</f>
        <v>3.4234267499999995</v>
      </c>
      <c r="L6944" s="524">
        <f>'[11]Depr Exp'!L6944</f>
        <v>-0.01</v>
      </c>
      <c r="M6944" s="144"/>
      <c r="N6944" s="144"/>
    </row>
    <row r="6945" spans="1:14">
      <c r="A6945" s="144" t="str">
        <f>'[11]Depr Exp'!A6945</f>
        <v>G3513 UGS Regulator Sta Structures</v>
      </c>
      <c r="B6945" s="144" t="str">
        <f>'[11]Depr Exp'!B6945</f>
        <v>G3513 UGS Regulator Sta Structures-11</v>
      </c>
      <c r="C6945" s="143" t="str">
        <f>'[11]Depr Exp'!C6945</f>
        <v>403G</v>
      </c>
      <c r="D6945" s="144"/>
      <c r="E6945" s="282">
        <f>'[11]Depr Exp'!E6945</f>
        <v>43434</v>
      </c>
      <c r="F6945" s="523">
        <f>'[11]Depr Exp'!F6945</f>
        <v>2244.87</v>
      </c>
      <c r="G6945" s="305">
        <f>'[11]Depr Exp'!G6945</f>
        <v>1.83E-2</v>
      </c>
      <c r="H6945" s="524">
        <f>'[11]Depr Exp'!H6945</f>
        <v>3.4299999999999997</v>
      </c>
      <c r="I6945" s="523">
        <f>'[11]Depr Exp'!I6945</f>
        <v>2244.87</v>
      </c>
      <c r="J6945" s="305">
        <f>'[11]Depr Exp'!J6945</f>
        <v>1.83E-2</v>
      </c>
      <c r="K6945" s="373">
        <f>'[11]Depr Exp'!K6945</f>
        <v>3.4234267499999995</v>
      </c>
      <c r="L6945" s="524">
        <f>'[11]Depr Exp'!L6945</f>
        <v>-0.01</v>
      </c>
      <c r="M6945" s="144"/>
      <c r="N6945" s="144"/>
    </row>
    <row r="6946" spans="1:14">
      <c r="A6946" s="144" t="str">
        <f>'[11]Depr Exp'!A6946</f>
        <v>G3513 UGS Regulator Sta Structures</v>
      </c>
      <c r="B6946" s="144" t="str">
        <f>'[11]Depr Exp'!B6946</f>
        <v>G3513 UGS Regulator Sta Structures-12</v>
      </c>
      <c r="C6946" s="143" t="str">
        <f>'[11]Depr Exp'!C6946</f>
        <v>403G</v>
      </c>
      <c r="D6946" s="144"/>
      <c r="E6946" s="282">
        <f>'[11]Depr Exp'!E6946</f>
        <v>43465</v>
      </c>
      <c r="F6946" s="523">
        <f>'[11]Depr Exp'!F6946</f>
        <v>2244.87</v>
      </c>
      <c r="G6946" s="305">
        <f>'[11]Depr Exp'!G6946</f>
        <v>1.83E-2</v>
      </c>
      <c r="H6946" s="524">
        <f>'[11]Depr Exp'!H6946</f>
        <v>3.4299999999999997</v>
      </c>
      <c r="I6946" s="523">
        <f>'[11]Depr Exp'!I6946</f>
        <v>2244.87</v>
      </c>
      <c r="J6946" s="305">
        <f>'[11]Depr Exp'!J6946</f>
        <v>1.83E-2</v>
      </c>
      <c r="K6946" s="373">
        <f>'[11]Depr Exp'!K6946</f>
        <v>3.4234267499999995</v>
      </c>
      <c r="L6946" s="524">
        <f>'[11]Depr Exp'!L6946</f>
        <v>-0.01</v>
      </c>
      <c r="M6946" s="144"/>
      <c r="N6946" s="144"/>
    </row>
    <row r="6947" spans="1:14" ht="15.75" thickBot="1">
      <c r="A6947" s="159" t="str">
        <f>'[11]Depr Exp'!A6947</f>
        <v>G3513 UGS Regulator Sta Structures Total</v>
      </c>
      <c r="B6947" s="144">
        <f>'[11]Depr Exp'!B6947</f>
        <v>0</v>
      </c>
      <c r="C6947" s="502" t="str">
        <f>'[11]Depr Exp'!C6947</f>
        <v>GUGS</v>
      </c>
      <c r="D6947" s="144"/>
      <c r="E6947" s="281" t="str">
        <f>'[11]Depr Exp'!E6947</f>
        <v>Total</v>
      </c>
      <c r="F6947" s="141">
        <f>'[11]Depr Exp'!F6947</f>
        <v>0</v>
      </c>
      <c r="G6947" s="252">
        <f>'[11]Depr Exp'!G6947</f>
        <v>0</v>
      </c>
      <c r="H6947" s="286">
        <f>'[11]Depr Exp'!H6947</f>
        <v>41.16</v>
      </c>
      <c r="I6947" s="141">
        <f>'[11]Depr Exp'!I6947</f>
        <v>0</v>
      </c>
      <c r="J6947" s="252">
        <f>'[11]Depr Exp'!J6947</f>
        <v>0</v>
      </c>
      <c r="K6947" s="286">
        <f>'[11]Depr Exp'!K6947</f>
        <v>41.081120999999996</v>
      </c>
      <c r="L6947" s="286">
        <f>'[11]Depr Exp'!L6947</f>
        <v>-0.08</v>
      </c>
      <c r="M6947" s="144"/>
      <c r="N6947" s="144"/>
    </row>
    <row r="6948" spans="1:14" ht="13.5" thickTop="1">
      <c r="A6948" s="144" t="str">
        <f>'[11]Depr Exp'!A6948</f>
        <v>G3514 UGS Other Structures</v>
      </c>
      <c r="B6948" s="144" t="str">
        <f>'[11]Depr Exp'!B6948</f>
        <v>G3514 UGS Other Structures-1</v>
      </c>
      <c r="C6948" s="143" t="str">
        <f>'[11]Depr Exp'!C6948</f>
        <v>403G</v>
      </c>
      <c r="D6948" s="144"/>
      <c r="E6948" s="282">
        <f>'[11]Depr Exp'!E6948</f>
        <v>43131</v>
      </c>
      <c r="F6948" s="523">
        <f>'[11]Depr Exp'!F6948</f>
        <v>199398.21</v>
      </c>
      <c r="G6948" s="305">
        <f>'[11]Depr Exp'!G6948</f>
        <v>2.8000000000000001E-2</v>
      </c>
      <c r="H6948" s="524">
        <f>'[11]Depr Exp'!H6948</f>
        <v>465.26000000000005</v>
      </c>
      <c r="I6948" s="523">
        <f>'[11]Depr Exp'!I6948</f>
        <v>232604.97</v>
      </c>
      <c r="J6948" s="305">
        <f>'[11]Depr Exp'!J6948</f>
        <v>2.8000000000000001E-2</v>
      </c>
      <c r="K6948" s="373">
        <f>'[11]Depr Exp'!K6948</f>
        <v>542.74492999999995</v>
      </c>
      <c r="L6948" s="524">
        <f>'[11]Depr Exp'!L6948</f>
        <v>77.48</v>
      </c>
      <c r="M6948" s="144"/>
      <c r="N6948" s="144"/>
    </row>
    <row r="6949" spans="1:14">
      <c r="A6949" s="144" t="str">
        <f>'[11]Depr Exp'!A6949</f>
        <v>G3514 UGS Other Structures</v>
      </c>
      <c r="B6949" s="144" t="str">
        <f>'[11]Depr Exp'!B6949</f>
        <v>G3514 UGS Other Structures-2</v>
      </c>
      <c r="C6949" s="143" t="str">
        <f>'[11]Depr Exp'!C6949</f>
        <v>403G</v>
      </c>
      <c r="D6949" s="144"/>
      <c r="E6949" s="282">
        <f>'[11]Depr Exp'!E6949</f>
        <v>43159</v>
      </c>
      <c r="F6949" s="523">
        <f>'[11]Depr Exp'!F6949</f>
        <v>233700.65</v>
      </c>
      <c r="G6949" s="305">
        <f>'[11]Depr Exp'!G6949</f>
        <v>2.8000000000000001E-2</v>
      </c>
      <c r="H6949" s="524">
        <f>'[11]Depr Exp'!H6949</f>
        <v>545.30000000000007</v>
      </c>
      <c r="I6949" s="523">
        <f>'[11]Depr Exp'!I6949</f>
        <v>232604.97</v>
      </c>
      <c r="J6949" s="305">
        <f>'[11]Depr Exp'!J6949</f>
        <v>2.8000000000000001E-2</v>
      </c>
      <c r="K6949" s="373">
        <f>'[11]Depr Exp'!K6949</f>
        <v>542.74492999999995</v>
      </c>
      <c r="L6949" s="524">
        <f>'[11]Depr Exp'!L6949</f>
        <v>-2.56</v>
      </c>
      <c r="M6949" s="144"/>
      <c r="N6949" s="144"/>
    </row>
    <row r="6950" spans="1:14">
      <c r="A6950" s="144" t="str">
        <f>'[11]Depr Exp'!A6950</f>
        <v>G3514 UGS Other Structures</v>
      </c>
      <c r="B6950" s="144" t="str">
        <f>'[11]Depr Exp'!B6950</f>
        <v>G3514 UGS Other Structures-3</v>
      </c>
      <c r="C6950" s="143" t="str">
        <f>'[11]Depr Exp'!C6950</f>
        <v>403G</v>
      </c>
      <c r="D6950" s="144"/>
      <c r="E6950" s="282">
        <f>'[11]Depr Exp'!E6950</f>
        <v>43190</v>
      </c>
      <c r="F6950" s="523">
        <f>'[11]Depr Exp'!F6950</f>
        <v>233700.65</v>
      </c>
      <c r="G6950" s="305">
        <f>'[11]Depr Exp'!G6950</f>
        <v>2.8000000000000001E-2</v>
      </c>
      <c r="H6950" s="524">
        <f>'[11]Depr Exp'!H6950</f>
        <v>545.30000000000007</v>
      </c>
      <c r="I6950" s="523">
        <f>'[11]Depr Exp'!I6950</f>
        <v>232604.97</v>
      </c>
      <c r="J6950" s="305">
        <f>'[11]Depr Exp'!J6950</f>
        <v>2.8000000000000001E-2</v>
      </c>
      <c r="K6950" s="373">
        <f>'[11]Depr Exp'!K6950</f>
        <v>542.74492999999995</v>
      </c>
      <c r="L6950" s="524">
        <f>'[11]Depr Exp'!L6950</f>
        <v>-2.56</v>
      </c>
      <c r="M6950" s="144"/>
      <c r="N6950" s="144"/>
    </row>
    <row r="6951" spans="1:14">
      <c r="A6951" s="144" t="str">
        <f>'[11]Depr Exp'!A6951</f>
        <v>G3514 UGS Other Structures</v>
      </c>
      <c r="B6951" s="144" t="str">
        <f>'[11]Depr Exp'!B6951</f>
        <v>G3514 UGS Other Structures-4</v>
      </c>
      <c r="C6951" s="143" t="str">
        <f>'[11]Depr Exp'!C6951</f>
        <v>403G</v>
      </c>
      <c r="D6951" s="144"/>
      <c r="E6951" s="282">
        <f>'[11]Depr Exp'!E6951</f>
        <v>43220</v>
      </c>
      <c r="F6951" s="523">
        <f>'[11]Depr Exp'!F6951</f>
        <v>233152.81</v>
      </c>
      <c r="G6951" s="305">
        <f>'[11]Depr Exp'!G6951</f>
        <v>2.8000000000000001E-2</v>
      </c>
      <c r="H6951" s="524">
        <f>'[11]Depr Exp'!H6951</f>
        <v>544.03</v>
      </c>
      <c r="I6951" s="523">
        <f>'[11]Depr Exp'!I6951</f>
        <v>232604.97</v>
      </c>
      <c r="J6951" s="305">
        <f>'[11]Depr Exp'!J6951</f>
        <v>2.8000000000000001E-2</v>
      </c>
      <c r="K6951" s="373">
        <f>'[11]Depr Exp'!K6951</f>
        <v>542.74492999999995</v>
      </c>
      <c r="L6951" s="524">
        <f>'[11]Depr Exp'!L6951</f>
        <v>-1.29</v>
      </c>
      <c r="M6951" s="144"/>
      <c r="N6951" s="144"/>
    </row>
    <row r="6952" spans="1:14">
      <c r="A6952" s="144" t="str">
        <f>'[11]Depr Exp'!A6952</f>
        <v>G3514 UGS Other Structures</v>
      </c>
      <c r="B6952" s="144" t="str">
        <f>'[11]Depr Exp'!B6952</f>
        <v>G3514 UGS Other Structures-5</v>
      </c>
      <c r="C6952" s="143" t="str">
        <f>'[11]Depr Exp'!C6952</f>
        <v>403G</v>
      </c>
      <c r="D6952" s="144"/>
      <c r="E6952" s="282">
        <f>'[11]Depr Exp'!E6952</f>
        <v>43251</v>
      </c>
      <c r="F6952" s="523">
        <f>'[11]Depr Exp'!F6952</f>
        <v>232604.97</v>
      </c>
      <c r="G6952" s="305">
        <f>'[11]Depr Exp'!G6952</f>
        <v>2.8000000000000001E-2</v>
      </c>
      <c r="H6952" s="524">
        <f>'[11]Depr Exp'!H6952</f>
        <v>542.75</v>
      </c>
      <c r="I6952" s="523">
        <f>'[11]Depr Exp'!I6952</f>
        <v>232604.97</v>
      </c>
      <c r="J6952" s="305">
        <f>'[11]Depr Exp'!J6952</f>
        <v>2.8000000000000001E-2</v>
      </c>
      <c r="K6952" s="373">
        <f>'[11]Depr Exp'!K6952</f>
        <v>542.74492999999995</v>
      </c>
      <c r="L6952" s="524">
        <f>'[11]Depr Exp'!L6952</f>
        <v>-0.01</v>
      </c>
      <c r="M6952" s="144"/>
      <c r="N6952" s="144"/>
    </row>
    <row r="6953" spans="1:14">
      <c r="A6953" s="144" t="str">
        <f>'[11]Depr Exp'!A6953</f>
        <v>G3514 UGS Other Structures</v>
      </c>
      <c r="B6953" s="144" t="str">
        <f>'[11]Depr Exp'!B6953</f>
        <v>G3514 UGS Other Structures-6</v>
      </c>
      <c r="C6953" s="143" t="str">
        <f>'[11]Depr Exp'!C6953</f>
        <v>403G</v>
      </c>
      <c r="D6953" s="144"/>
      <c r="E6953" s="282">
        <f>'[11]Depr Exp'!E6953</f>
        <v>43281</v>
      </c>
      <c r="F6953" s="523">
        <f>'[11]Depr Exp'!F6953</f>
        <v>232604.97</v>
      </c>
      <c r="G6953" s="305">
        <f>'[11]Depr Exp'!G6953</f>
        <v>2.8000000000000001E-2</v>
      </c>
      <c r="H6953" s="524">
        <f>'[11]Depr Exp'!H6953</f>
        <v>542.75</v>
      </c>
      <c r="I6953" s="523">
        <f>'[11]Depr Exp'!I6953</f>
        <v>232604.97</v>
      </c>
      <c r="J6953" s="305">
        <f>'[11]Depr Exp'!J6953</f>
        <v>2.8000000000000001E-2</v>
      </c>
      <c r="K6953" s="373">
        <f>'[11]Depr Exp'!K6953</f>
        <v>542.74492999999995</v>
      </c>
      <c r="L6953" s="524">
        <f>'[11]Depr Exp'!L6953</f>
        <v>-0.01</v>
      </c>
      <c r="M6953" s="144"/>
      <c r="N6953" s="144"/>
    </row>
    <row r="6954" spans="1:14">
      <c r="A6954" s="144" t="str">
        <f>'[11]Depr Exp'!A6954</f>
        <v>G3514 UGS Other Structures</v>
      </c>
      <c r="B6954" s="144" t="str">
        <f>'[11]Depr Exp'!B6954</f>
        <v>G3514 UGS Other Structures-7</v>
      </c>
      <c r="C6954" s="143" t="str">
        <f>'[11]Depr Exp'!C6954</f>
        <v>403G</v>
      </c>
      <c r="D6954" s="144"/>
      <c r="E6954" s="282">
        <f>'[11]Depr Exp'!E6954</f>
        <v>43312</v>
      </c>
      <c r="F6954" s="523">
        <f>'[11]Depr Exp'!F6954</f>
        <v>232604.97</v>
      </c>
      <c r="G6954" s="305">
        <f>'[11]Depr Exp'!G6954</f>
        <v>2.8000000000000001E-2</v>
      </c>
      <c r="H6954" s="524">
        <f>'[11]Depr Exp'!H6954</f>
        <v>542.75</v>
      </c>
      <c r="I6954" s="523">
        <f>'[11]Depr Exp'!I6954</f>
        <v>232604.97</v>
      </c>
      <c r="J6954" s="305">
        <f>'[11]Depr Exp'!J6954</f>
        <v>2.8000000000000001E-2</v>
      </c>
      <c r="K6954" s="373">
        <f>'[11]Depr Exp'!K6954</f>
        <v>542.74492999999995</v>
      </c>
      <c r="L6954" s="524">
        <f>'[11]Depr Exp'!L6954</f>
        <v>-0.01</v>
      </c>
      <c r="M6954" s="144"/>
      <c r="N6954" s="144"/>
    </row>
    <row r="6955" spans="1:14">
      <c r="A6955" s="144" t="str">
        <f>'[11]Depr Exp'!A6955</f>
        <v>G3514 UGS Other Structures</v>
      </c>
      <c r="B6955" s="144" t="str">
        <f>'[11]Depr Exp'!B6955</f>
        <v>G3514 UGS Other Structures-8</v>
      </c>
      <c r="C6955" s="143" t="str">
        <f>'[11]Depr Exp'!C6955</f>
        <v>403G</v>
      </c>
      <c r="D6955" s="144"/>
      <c r="E6955" s="282">
        <f>'[11]Depr Exp'!E6955</f>
        <v>43343</v>
      </c>
      <c r="F6955" s="523">
        <f>'[11]Depr Exp'!F6955</f>
        <v>232604.97</v>
      </c>
      <c r="G6955" s="305">
        <f>'[11]Depr Exp'!G6955</f>
        <v>2.8000000000000001E-2</v>
      </c>
      <c r="H6955" s="524">
        <f>'[11]Depr Exp'!H6955</f>
        <v>542.75</v>
      </c>
      <c r="I6955" s="523">
        <f>'[11]Depr Exp'!I6955</f>
        <v>232604.97</v>
      </c>
      <c r="J6955" s="305">
        <f>'[11]Depr Exp'!J6955</f>
        <v>2.8000000000000001E-2</v>
      </c>
      <c r="K6955" s="373">
        <f>'[11]Depr Exp'!K6955</f>
        <v>542.74492999999995</v>
      </c>
      <c r="L6955" s="524">
        <f>'[11]Depr Exp'!L6955</f>
        <v>-0.01</v>
      </c>
      <c r="M6955" s="144"/>
      <c r="N6955" s="144"/>
    </row>
    <row r="6956" spans="1:14">
      <c r="A6956" s="144" t="str">
        <f>'[11]Depr Exp'!A6956</f>
        <v>G3514 UGS Other Structures</v>
      </c>
      <c r="B6956" s="144" t="str">
        <f>'[11]Depr Exp'!B6956</f>
        <v>G3514 UGS Other Structures-9</v>
      </c>
      <c r="C6956" s="143" t="str">
        <f>'[11]Depr Exp'!C6956</f>
        <v>403G</v>
      </c>
      <c r="D6956" s="144"/>
      <c r="E6956" s="282">
        <f>'[11]Depr Exp'!E6956</f>
        <v>43373</v>
      </c>
      <c r="F6956" s="523">
        <f>'[11]Depr Exp'!F6956</f>
        <v>232604.97</v>
      </c>
      <c r="G6956" s="305">
        <f>'[11]Depr Exp'!G6956</f>
        <v>2.8000000000000001E-2</v>
      </c>
      <c r="H6956" s="524">
        <f>'[11]Depr Exp'!H6956</f>
        <v>542.75</v>
      </c>
      <c r="I6956" s="523">
        <f>'[11]Depr Exp'!I6956</f>
        <v>232604.97</v>
      </c>
      <c r="J6956" s="305">
        <f>'[11]Depr Exp'!J6956</f>
        <v>2.8000000000000001E-2</v>
      </c>
      <c r="K6956" s="373">
        <f>'[11]Depr Exp'!K6956</f>
        <v>542.74492999999995</v>
      </c>
      <c r="L6956" s="524">
        <f>'[11]Depr Exp'!L6956</f>
        <v>-0.01</v>
      </c>
      <c r="M6956" s="144"/>
      <c r="N6956" s="144"/>
    </row>
    <row r="6957" spans="1:14">
      <c r="A6957" s="144" t="str">
        <f>'[11]Depr Exp'!A6957</f>
        <v>G3514 UGS Other Structures</v>
      </c>
      <c r="B6957" s="144" t="str">
        <f>'[11]Depr Exp'!B6957</f>
        <v>G3514 UGS Other Structures-10</v>
      </c>
      <c r="C6957" s="143" t="str">
        <f>'[11]Depr Exp'!C6957</f>
        <v>403G</v>
      </c>
      <c r="D6957" s="144"/>
      <c r="E6957" s="282">
        <f>'[11]Depr Exp'!E6957</f>
        <v>43404</v>
      </c>
      <c r="F6957" s="523">
        <f>'[11]Depr Exp'!F6957</f>
        <v>232604.97</v>
      </c>
      <c r="G6957" s="305">
        <f>'[11]Depr Exp'!G6957</f>
        <v>2.8000000000000001E-2</v>
      </c>
      <c r="H6957" s="524">
        <f>'[11]Depr Exp'!H6957</f>
        <v>542.75</v>
      </c>
      <c r="I6957" s="523">
        <f>'[11]Depr Exp'!I6957</f>
        <v>232604.97</v>
      </c>
      <c r="J6957" s="305">
        <f>'[11]Depr Exp'!J6957</f>
        <v>2.8000000000000001E-2</v>
      </c>
      <c r="K6957" s="373">
        <f>'[11]Depr Exp'!K6957</f>
        <v>542.74492999999995</v>
      </c>
      <c r="L6957" s="524">
        <f>'[11]Depr Exp'!L6957</f>
        <v>-0.01</v>
      </c>
      <c r="M6957" s="144"/>
      <c r="N6957" s="144"/>
    </row>
    <row r="6958" spans="1:14">
      <c r="A6958" s="144" t="str">
        <f>'[11]Depr Exp'!A6958</f>
        <v>G3514 UGS Other Structures</v>
      </c>
      <c r="B6958" s="144" t="str">
        <f>'[11]Depr Exp'!B6958</f>
        <v>G3514 UGS Other Structures-11</v>
      </c>
      <c r="C6958" s="143" t="str">
        <f>'[11]Depr Exp'!C6958</f>
        <v>403G</v>
      </c>
      <c r="D6958" s="144"/>
      <c r="E6958" s="282">
        <f>'[11]Depr Exp'!E6958</f>
        <v>43434</v>
      </c>
      <c r="F6958" s="523">
        <f>'[11]Depr Exp'!F6958</f>
        <v>232604.97</v>
      </c>
      <c r="G6958" s="305">
        <f>'[11]Depr Exp'!G6958</f>
        <v>2.8000000000000001E-2</v>
      </c>
      <c r="H6958" s="524">
        <f>'[11]Depr Exp'!H6958</f>
        <v>542.75</v>
      </c>
      <c r="I6958" s="523">
        <f>'[11]Depr Exp'!I6958</f>
        <v>232604.97</v>
      </c>
      <c r="J6958" s="305">
        <f>'[11]Depr Exp'!J6958</f>
        <v>2.8000000000000001E-2</v>
      </c>
      <c r="K6958" s="373">
        <f>'[11]Depr Exp'!K6958</f>
        <v>542.74492999999995</v>
      </c>
      <c r="L6958" s="524">
        <f>'[11]Depr Exp'!L6958</f>
        <v>-0.01</v>
      </c>
      <c r="M6958" s="144"/>
      <c r="N6958" s="144"/>
    </row>
    <row r="6959" spans="1:14">
      <c r="A6959" s="144" t="str">
        <f>'[11]Depr Exp'!A6959</f>
        <v>G3514 UGS Other Structures</v>
      </c>
      <c r="B6959" s="144" t="str">
        <f>'[11]Depr Exp'!B6959</f>
        <v>G3514 UGS Other Structures-12</v>
      </c>
      <c r="C6959" s="143" t="str">
        <f>'[11]Depr Exp'!C6959</f>
        <v>403G</v>
      </c>
      <c r="D6959" s="144"/>
      <c r="E6959" s="282">
        <f>'[11]Depr Exp'!E6959</f>
        <v>43465</v>
      </c>
      <c r="F6959" s="523">
        <f>'[11]Depr Exp'!F6959</f>
        <v>232604.97</v>
      </c>
      <c r="G6959" s="305">
        <f>'[11]Depr Exp'!G6959</f>
        <v>2.8000000000000001E-2</v>
      </c>
      <c r="H6959" s="524">
        <f>'[11]Depr Exp'!H6959</f>
        <v>542.75</v>
      </c>
      <c r="I6959" s="523">
        <f>'[11]Depr Exp'!I6959</f>
        <v>232604.97</v>
      </c>
      <c r="J6959" s="305">
        <f>'[11]Depr Exp'!J6959</f>
        <v>2.8000000000000001E-2</v>
      </c>
      <c r="K6959" s="373">
        <f>'[11]Depr Exp'!K6959</f>
        <v>542.74492999999995</v>
      </c>
      <c r="L6959" s="524">
        <f>'[11]Depr Exp'!L6959</f>
        <v>-0.01</v>
      </c>
      <c r="M6959" s="144"/>
      <c r="N6959" s="144"/>
    </row>
    <row r="6960" spans="1:14" ht="15.75" thickBot="1">
      <c r="A6960" s="159" t="str">
        <f>'[11]Depr Exp'!A6960</f>
        <v>G3514 UGS Other Structures Total</v>
      </c>
      <c r="B6960" s="144">
        <f>'[11]Depr Exp'!B6960</f>
        <v>0</v>
      </c>
      <c r="C6960" s="502" t="str">
        <f>'[11]Depr Exp'!C6960</f>
        <v>GUGS</v>
      </c>
      <c r="D6960" s="144"/>
      <c r="E6960" s="281" t="str">
        <f>'[11]Depr Exp'!E6960</f>
        <v>Total</v>
      </c>
      <c r="F6960" s="141">
        <f>'[11]Depr Exp'!F6960</f>
        <v>0</v>
      </c>
      <c r="G6960" s="252">
        <f>'[11]Depr Exp'!G6960</f>
        <v>0</v>
      </c>
      <c r="H6960" s="286">
        <f>'[11]Depr Exp'!H6960</f>
        <v>6441.89</v>
      </c>
      <c r="I6960" s="141">
        <f>'[11]Depr Exp'!I6960</f>
        <v>0</v>
      </c>
      <c r="J6960" s="252">
        <f>'[11]Depr Exp'!J6960</f>
        <v>0</v>
      </c>
      <c r="K6960" s="286">
        <f>'[11]Depr Exp'!K6960</f>
        <v>6512.939159999999</v>
      </c>
      <c r="L6960" s="286">
        <f>'[11]Depr Exp'!L6960</f>
        <v>71.05</v>
      </c>
      <c r="M6960" s="144"/>
      <c r="N6960" s="144"/>
    </row>
    <row r="6961" spans="1:14" ht="13.5" thickTop="1">
      <c r="A6961" s="144" t="str">
        <f>'[11]Depr Exp'!A6961</f>
        <v>G3520 UGS Wells</v>
      </c>
      <c r="B6961" s="144" t="str">
        <f>'[11]Depr Exp'!B6961</f>
        <v>G3520 UGS Wells-1</v>
      </c>
      <c r="C6961" s="143" t="str">
        <f>'[11]Depr Exp'!C6961</f>
        <v>403G</v>
      </c>
      <c r="D6961" s="144"/>
      <c r="E6961" s="282">
        <f>'[11]Depr Exp'!E6961</f>
        <v>43131</v>
      </c>
      <c r="F6961" s="523">
        <f>'[11]Depr Exp'!F6961</f>
        <v>12072569.23</v>
      </c>
      <c r="G6961" s="305">
        <f>'[11]Depr Exp'!G6961</f>
        <v>1.8000000000000002E-2</v>
      </c>
      <c r="H6961" s="524">
        <f>'[11]Depr Exp'!H6961</f>
        <v>18108.849999999999</v>
      </c>
      <c r="I6961" s="523">
        <f>'[11]Depr Exp'!I6961</f>
        <v>13536946.49</v>
      </c>
      <c r="J6961" s="305">
        <f>'[11]Depr Exp'!J6961</f>
        <v>1.8000000000000002E-2</v>
      </c>
      <c r="K6961" s="373">
        <f>'[11]Depr Exp'!K6961</f>
        <v>20305.419735000003</v>
      </c>
      <c r="L6961" s="524">
        <f>'[11]Depr Exp'!L6961</f>
        <v>2196.5700000000002</v>
      </c>
      <c r="M6961" s="144"/>
      <c r="N6961" s="144"/>
    </row>
    <row r="6962" spans="1:14">
      <c r="A6962" s="144" t="str">
        <f>'[11]Depr Exp'!A6962</f>
        <v>G3520 UGS Wells</v>
      </c>
      <c r="B6962" s="144" t="str">
        <f>'[11]Depr Exp'!B6962</f>
        <v>G3520 UGS Wells-2</v>
      </c>
      <c r="C6962" s="143" t="str">
        <f>'[11]Depr Exp'!C6962</f>
        <v>403G</v>
      </c>
      <c r="D6962" s="144"/>
      <c r="E6962" s="282">
        <f>'[11]Depr Exp'!E6962</f>
        <v>43159</v>
      </c>
      <c r="F6962" s="523">
        <f>'[11]Depr Exp'!F6962</f>
        <v>12095984.939999999</v>
      </c>
      <c r="G6962" s="305">
        <f>'[11]Depr Exp'!G6962</f>
        <v>1.8000000000000002E-2</v>
      </c>
      <c r="H6962" s="524">
        <f>'[11]Depr Exp'!H6962</f>
        <v>18143.98</v>
      </c>
      <c r="I6962" s="523">
        <f>'[11]Depr Exp'!I6962</f>
        <v>13536946.49</v>
      </c>
      <c r="J6962" s="305">
        <f>'[11]Depr Exp'!J6962</f>
        <v>1.8000000000000002E-2</v>
      </c>
      <c r="K6962" s="373">
        <f>'[11]Depr Exp'!K6962</f>
        <v>20305.419735000003</v>
      </c>
      <c r="L6962" s="524">
        <f>'[11]Depr Exp'!L6962</f>
        <v>2161.44</v>
      </c>
      <c r="M6962" s="144"/>
      <c r="N6962" s="144"/>
    </row>
    <row r="6963" spans="1:14">
      <c r="A6963" s="144" t="str">
        <f>'[11]Depr Exp'!A6963</f>
        <v>G3520 UGS Wells</v>
      </c>
      <c r="B6963" s="144" t="str">
        <f>'[11]Depr Exp'!B6963</f>
        <v>G3520 UGS Wells-3</v>
      </c>
      <c r="C6963" s="143" t="str">
        <f>'[11]Depr Exp'!C6963</f>
        <v>403G</v>
      </c>
      <c r="D6963" s="144"/>
      <c r="E6963" s="282">
        <f>'[11]Depr Exp'!E6963</f>
        <v>43190</v>
      </c>
      <c r="F6963" s="523">
        <f>'[11]Depr Exp'!F6963</f>
        <v>12095984.939999999</v>
      </c>
      <c r="G6963" s="305">
        <f>'[11]Depr Exp'!G6963</f>
        <v>1.8000000000000002E-2</v>
      </c>
      <c r="H6963" s="524">
        <f>'[11]Depr Exp'!H6963</f>
        <v>18143.98</v>
      </c>
      <c r="I6963" s="523">
        <f>'[11]Depr Exp'!I6963</f>
        <v>13536946.49</v>
      </c>
      <c r="J6963" s="305">
        <f>'[11]Depr Exp'!J6963</f>
        <v>1.8000000000000002E-2</v>
      </c>
      <c r="K6963" s="373">
        <f>'[11]Depr Exp'!K6963</f>
        <v>20305.419735000003</v>
      </c>
      <c r="L6963" s="524">
        <f>'[11]Depr Exp'!L6963</f>
        <v>2161.44</v>
      </c>
      <c r="M6963" s="144"/>
      <c r="N6963" s="144"/>
    </row>
    <row r="6964" spans="1:14">
      <c r="A6964" s="144" t="str">
        <f>'[11]Depr Exp'!A6964</f>
        <v>G3520 UGS Wells</v>
      </c>
      <c r="B6964" s="144" t="str">
        <f>'[11]Depr Exp'!B6964</f>
        <v>G3520 UGS Wells-4</v>
      </c>
      <c r="C6964" s="143" t="str">
        <f>'[11]Depr Exp'!C6964</f>
        <v>403G</v>
      </c>
      <c r="D6964" s="144"/>
      <c r="E6964" s="282">
        <f>'[11]Depr Exp'!E6964</f>
        <v>43220</v>
      </c>
      <c r="F6964" s="523">
        <f>'[11]Depr Exp'!F6964</f>
        <v>12095765.26</v>
      </c>
      <c r="G6964" s="305">
        <f>'[11]Depr Exp'!G6964</f>
        <v>1.8000000000000002E-2</v>
      </c>
      <c r="H6964" s="524">
        <f>'[11]Depr Exp'!H6964</f>
        <v>18143.650000000001</v>
      </c>
      <c r="I6964" s="523">
        <f>'[11]Depr Exp'!I6964</f>
        <v>13536946.49</v>
      </c>
      <c r="J6964" s="305">
        <f>'[11]Depr Exp'!J6964</f>
        <v>1.8000000000000002E-2</v>
      </c>
      <c r="K6964" s="373">
        <f>'[11]Depr Exp'!K6964</f>
        <v>20305.419735000003</v>
      </c>
      <c r="L6964" s="524">
        <f>'[11]Depr Exp'!L6964</f>
        <v>2161.77</v>
      </c>
      <c r="M6964" s="144"/>
      <c r="N6964" s="144"/>
    </row>
    <row r="6965" spans="1:14">
      <c r="A6965" s="144" t="str">
        <f>'[11]Depr Exp'!A6965</f>
        <v>G3520 UGS Wells</v>
      </c>
      <c r="B6965" s="144" t="str">
        <f>'[11]Depr Exp'!B6965</f>
        <v>G3520 UGS Wells-5</v>
      </c>
      <c r="C6965" s="143" t="str">
        <f>'[11]Depr Exp'!C6965</f>
        <v>403G</v>
      </c>
      <c r="D6965" s="144"/>
      <c r="E6965" s="282">
        <f>'[11]Depr Exp'!E6965</f>
        <v>43251</v>
      </c>
      <c r="F6965" s="523">
        <f>'[11]Depr Exp'!F6965</f>
        <v>12095545.58</v>
      </c>
      <c r="G6965" s="305">
        <f>'[11]Depr Exp'!G6965</f>
        <v>1.8000000000000002E-2</v>
      </c>
      <c r="H6965" s="524">
        <f>'[11]Depr Exp'!H6965</f>
        <v>18143.32</v>
      </c>
      <c r="I6965" s="523">
        <f>'[11]Depr Exp'!I6965</f>
        <v>13536946.49</v>
      </c>
      <c r="J6965" s="305">
        <f>'[11]Depr Exp'!J6965</f>
        <v>1.8000000000000002E-2</v>
      </c>
      <c r="K6965" s="373">
        <f>'[11]Depr Exp'!K6965</f>
        <v>20305.419735000003</v>
      </c>
      <c r="L6965" s="524">
        <f>'[11]Depr Exp'!L6965</f>
        <v>2162.1</v>
      </c>
      <c r="M6965" s="144"/>
      <c r="N6965" s="144"/>
    </row>
    <row r="6966" spans="1:14">
      <c r="A6966" s="144" t="str">
        <f>'[11]Depr Exp'!A6966</f>
        <v>G3520 UGS Wells</v>
      </c>
      <c r="B6966" s="144" t="str">
        <f>'[11]Depr Exp'!B6966</f>
        <v>G3520 UGS Wells-6</v>
      </c>
      <c r="C6966" s="143" t="str">
        <f>'[11]Depr Exp'!C6966</f>
        <v>403G</v>
      </c>
      <c r="D6966" s="144"/>
      <c r="E6966" s="282">
        <f>'[11]Depr Exp'!E6966</f>
        <v>43281</v>
      </c>
      <c r="F6966" s="523">
        <f>'[11]Depr Exp'!F6966</f>
        <v>12095545.58</v>
      </c>
      <c r="G6966" s="305">
        <f>'[11]Depr Exp'!G6966</f>
        <v>1.8000000000000002E-2</v>
      </c>
      <c r="H6966" s="524">
        <f>'[11]Depr Exp'!H6966</f>
        <v>18143.32</v>
      </c>
      <c r="I6966" s="523">
        <f>'[11]Depr Exp'!I6966</f>
        <v>13536946.49</v>
      </c>
      <c r="J6966" s="305">
        <f>'[11]Depr Exp'!J6966</f>
        <v>1.8000000000000002E-2</v>
      </c>
      <c r="K6966" s="373">
        <f>'[11]Depr Exp'!K6966</f>
        <v>20305.419735000003</v>
      </c>
      <c r="L6966" s="524">
        <f>'[11]Depr Exp'!L6966</f>
        <v>2162.1</v>
      </c>
      <c r="M6966" s="144"/>
      <c r="N6966" s="144"/>
    </row>
    <row r="6967" spans="1:14">
      <c r="A6967" s="144" t="str">
        <f>'[11]Depr Exp'!A6967</f>
        <v>G3520 UGS Wells</v>
      </c>
      <c r="B6967" s="144" t="str">
        <f>'[11]Depr Exp'!B6967</f>
        <v>G3520 UGS Wells-7</v>
      </c>
      <c r="C6967" s="143" t="str">
        <f>'[11]Depr Exp'!C6967</f>
        <v>403G</v>
      </c>
      <c r="D6967" s="144"/>
      <c r="E6967" s="282">
        <f>'[11]Depr Exp'!E6967</f>
        <v>43312</v>
      </c>
      <c r="F6967" s="523">
        <f>'[11]Depr Exp'!F6967</f>
        <v>12095545.58</v>
      </c>
      <c r="G6967" s="305">
        <f>'[11]Depr Exp'!G6967</f>
        <v>1.8000000000000002E-2</v>
      </c>
      <c r="H6967" s="524">
        <f>'[11]Depr Exp'!H6967</f>
        <v>18143.32</v>
      </c>
      <c r="I6967" s="523">
        <f>'[11]Depr Exp'!I6967</f>
        <v>13536946.49</v>
      </c>
      <c r="J6967" s="305">
        <f>'[11]Depr Exp'!J6967</f>
        <v>1.8000000000000002E-2</v>
      </c>
      <c r="K6967" s="373">
        <f>'[11]Depr Exp'!K6967</f>
        <v>20305.419735000003</v>
      </c>
      <c r="L6967" s="524">
        <f>'[11]Depr Exp'!L6967</f>
        <v>2162.1</v>
      </c>
      <c r="M6967" s="144"/>
      <c r="N6967" s="144"/>
    </row>
    <row r="6968" spans="1:14">
      <c r="A6968" s="144" t="str">
        <f>'[11]Depr Exp'!A6968</f>
        <v>G3520 UGS Wells</v>
      </c>
      <c r="B6968" s="144" t="str">
        <f>'[11]Depr Exp'!B6968</f>
        <v>G3520 UGS Wells-8</v>
      </c>
      <c r="C6968" s="143" t="str">
        <f>'[11]Depr Exp'!C6968</f>
        <v>403G</v>
      </c>
      <c r="D6968" s="144"/>
      <c r="E6968" s="282">
        <f>'[11]Depr Exp'!E6968</f>
        <v>43343</v>
      </c>
      <c r="F6968" s="523">
        <f>'[11]Depr Exp'!F6968</f>
        <v>12095545.58</v>
      </c>
      <c r="G6968" s="305">
        <f>'[11]Depr Exp'!G6968</f>
        <v>1.8000000000000002E-2</v>
      </c>
      <c r="H6968" s="524">
        <f>'[11]Depr Exp'!H6968</f>
        <v>18143.32</v>
      </c>
      <c r="I6968" s="523">
        <f>'[11]Depr Exp'!I6968</f>
        <v>13536946.49</v>
      </c>
      <c r="J6968" s="305">
        <f>'[11]Depr Exp'!J6968</f>
        <v>1.8000000000000002E-2</v>
      </c>
      <c r="K6968" s="373">
        <f>'[11]Depr Exp'!K6968</f>
        <v>20305.419735000003</v>
      </c>
      <c r="L6968" s="524">
        <f>'[11]Depr Exp'!L6968</f>
        <v>2162.1</v>
      </c>
      <c r="M6968" s="144"/>
      <c r="N6968" s="144"/>
    </row>
    <row r="6969" spans="1:14">
      <c r="A6969" s="144" t="str">
        <f>'[11]Depr Exp'!A6969</f>
        <v>G3520 UGS Wells</v>
      </c>
      <c r="B6969" s="144" t="str">
        <f>'[11]Depr Exp'!B6969</f>
        <v>G3520 UGS Wells-9</v>
      </c>
      <c r="C6969" s="143" t="str">
        <f>'[11]Depr Exp'!C6969</f>
        <v>403G</v>
      </c>
      <c r="D6969" s="144"/>
      <c r="E6969" s="282">
        <f>'[11]Depr Exp'!E6969</f>
        <v>43373</v>
      </c>
      <c r="F6969" s="523">
        <f>'[11]Depr Exp'!F6969</f>
        <v>12095545.58</v>
      </c>
      <c r="G6969" s="305">
        <f>'[11]Depr Exp'!G6969</f>
        <v>1.8000000000000002E-2</v>
      </c>
      <c r="H6969" s="524">
        <f>'[11]Depr Exp'!H6969</f>
        <v>18143.32</v>
      </c>
      <c r="I6969" s="523">
        <f>'[11]Depr Exp'!I6969</f>
        <v>13536946.49</v>
      </c>
      <c r="J6969" s="305">
        <f>'[11]Depr Exp'!J6969</f>
        <v>1.8000000000000002E-2</v>
      </c>
      <c r="K6969" s="373">
        <f>'[11]Depr Exp'!K6969</f>
        <v>20305.419735000003</v>
      </c>
      <c r="L6969" s="524">
        <f>'[11]Depr Exp'!L6969</f>
        <v>2162.1</v>
      </c>
      <c r="M6969" s="144"/>
      <c r="N6969" s="144"/>
    </row>
    <row r="6970" spans="1:14">
      <c r="A6970" s="144" t="str">
        <f>'[11]Depr Exp'!A6970</f>
        <v>G3520 UGS Wells</v>
      </c>
      <c r="B6970" s="144" t="str">
        <f>'[11]Depr Exp'!B6970</f>
        <v>G3520 UGS Wells-10</v>
      </c>
      <c r="C6970" s="143" t="str">
        <f>'[11]Depr Exp'!C6970</f>
        <v>403G</v>
      </c>
      <c r="D6970" s="144"/>
      <c r="E6970" s="282">
        <f>'[11]Depr Exp'!E6970</f>
        <v>43404</v>
      </c>
      <c r="F6970" s="523">
        <f>'[11]Depr Exp'!F6970</f>
        <v>12802814.359999999</v>
      </c>
      <c r="G6970" s="305">
        <f>'[11]Depr Exp'!G6970</f>
        <v>1.8000000000000002E-2</v>
      </c>
      <c r="H6970" s="524">
        <f>'[11]Depr Exp'!H6970</f>
        <v>19204.219999999998</v>
      </c>
      <c r="I6970" s="523">
        <f>'[11]Depr Exp'!I6970</f>
        <v>13536946.49</v>
      </c>
      <c r="J6970" s="305">
        <f>'[11]Depr Exp'!J6970</f>
        <v>1.8000000000000002E-2</v>
      </c>
      <c r="K6970" s="373">
        <f>'[11]Depr Exp'!K6970</f>
        <v>20305.419735000003</v>
      </c>
      <c r="L6970" s="524">
        <f>'[11]Depr Exp'!L6970</f>
        <v>1101.2</v>
      </c>
      <c r="M6970" s="144"/>
      <c r="N6970" s="144"/>
    </row>
    <row r="6971" spans="1:14">
      <c r="A6971" s="144" t="str">
        <f>'[11]Depr Exp'!A6971</f>
        <v>G3520 UGS Wells</v>
      </c>
      <c r="B6971" s="144" t="str">
        <f>'[11]Depr Exp'!B6971</f>
        <v>G3520 UGS Wells-11</v>
      </c>
      <c r="C6971" s="143" t="str">
        <f>'[11]Depr Exp'!C6971</f>
        <v>403G</v>
      </c>
      <c r="D6971" s="144"/>
      <c r="E6971" s="282">
        <f>'[11]Depr Exp'!E6971</f>
        <v>43434</v>
      </c>
      <c r="F6971" s="523">
        <f>'[11]Depr Exp'!F6971</f>
        <v>13523045.369999999</v>
      </c>
      <c r="G6971" s="305">
        <f>'[11]Depr Exp'!G6971</f>
        <v>1.8000000000000002E-2</v>
      </c>
      <c r="H6971" s="524">
        <f>'[11]Depr Exp'!H6971</f>
        <v>20284.57</v>
      </c>
      <c r="I6971" s="523">
        <f>'[11]Depr Exp'!I6971</f>
        <v>13536946.49</v>
      </c>
      <c r="J6971" s="305">
        <f>'[11]Depr Exp'!J6971</f>
        <v>1.8000000000000002E-2</v>
      </c>
      <c r="K6971" s="373">
        <f>'[11]Depr Exp'!K6971</f>
        <v>20305.419735000003</v>
      </c>
      <c r="L6971" s="524">
        <f>'[11]Depr Exp'!L6971</f>
        <v>20.85</v>
      </c>
      <c r="M6971" s="144"/>
      <c r="N6971" s="144"/>
    </row>
    <row r="6972" spans="1:14">
      <c r="A6972" s="144" t="str">
        <f>'[11]Depr Exp'!A6972</f>
        <v>G3520 UGS Wells</v>
      </c>
      <c r="B6972" s="144" t="str">
        <f>'[11]Depr Exp'!B6972</f>
        <v>G3520 UGS Wells-12</v>
      </c>
      <c r="C6972" s="143" t="str">
        <f>'[11]Depr Exp'!C6972</f>
        <v>403G</v>
      </c>
      <c r="D6972" s="144"/>
      <c r="E6972" s="282">
        <f>'[11]Depr Exp'!E6972</f>
        <v>43465</v>
      </c>
      <c r="F6972" s="523">
        <f>'[11]Depr Exp'!F6972</f>
        <v>13536946.49</v>
      </c>
      <c r="G6972" s="305">
        <f>'[11]Depr Exp'!G6972</f>
        <v>1.8000000000000002E-2</v>
      </c>
      <c r="H6972" s="524">
        <f>'[11]Depr Exp'!H6972</f>
        <v>20305.420000000002</v>
      </c>
      <c r="I6972" s="523">
        <f>'[11]Depr Exp'!I6972</f>
        <v>13536946.49</v>
      </c>
      <c r="J6972" s="305">
        <f>'[11]Depr Exp'!J6972</f>
        <v>1.8000000000000002E-2</v>
      </c>
      <c r="K6972" s="373">
        <f>'[11]Depr Exp'!K6972</f>
        <v>20305.419735000003</v>
      </c>
      <c r="L6972" s="524">
        <f>'[11]Depr Exp'!L6972</f>
        <v>0</v>
      </c>
      <c r="M6972" s="144"/>
      <c r="N6972" s="144"/>
    </row>
    <row r="6973" spans="1:14" ht="15.75" thickBot="1">
      <c r="A6973" s="159" t="str">
        <f>'[11]Depr Exp'!A6973</f>
        <v>G3520 UGS Wells Total</v>
      </c>
      <c r="B6973" s="144">
        <f>'[11]Depr Exp'!B6973</f>
        <v>0</v>
      </c>
      <c r="C6973" s="502" t="str">
        <f>'[11]Depr Exp'!C6973</f>
        <v>GUGS</v>
      </c>
      <c r="D6973" s="144"/>
      <c r="E6973" s="281" t="str">
        <f>'[11]Depr Exp'!E6973</f>
        <v>Total</v>
      </c>
      <c r="F6973" s="141">
        <f>'[11]Depr Exp'!F6973</f>
        <v>0</v>
      </c>
      <c r="G6973" s="252">
        <f>'[11]Depr Exp'!G6973</f>
        <v>0</v>
      </c>
      <c r="H6973" s="286">
        <f>'[11]Depr Exp'!H6973</f>
        <v>223051.27000000005</v>
      </c>
      <c r="I6973" s="141">
        <f>'[11]Depr Exp'!I6973</f>
        <v>0</v>
      </c>
      <c r="J6973" s="252">
        <f>'[11]Depr Exp'!J6973</f>
        <v>0</v>
      </c>
      <c r="K6973" s="286">
        <f>'[11]Depr Exp'!K6973</f>
        <v>243665.03682000004</v>
      </c>
      <c r="L6973" s="286">
        <f>'[11]Depr Exp'!L6973</f>
        <v>20613.77</v>
      </c>
      <c r="M6973" s="144"/>
      <c r="N6973" s="144"/>
    </row>
    <row r="6974" spans="1:14" ht="13.5" thickTop="1">
      <c r="A6974" s="144" t="str">
        <f>'[11]Depr Exp'!A6974</f>
        <v>G3522 UGS Reservoirs</v>
      </c>
      <c r="B6974" s="144" t="str">
        <f>'[11]Depr Exp'!B6974</f>
        <v>G3522 UGS Reservoirs-1</v>
      </c>
      <c r="C6974" s="143" t="str">
        <f>'[11]Depr Exp'!C6974</f>
        <v>403G</v>
      </c>
      <c r="D6974" s="144"/>
      <c r="E6974" s="282">
        <f>'[11]Depr Exp'!E6974</f>
        <v>43131</v>
      </c>
      <c r="F6974" s="523">
        <f>'[11]Depr Exp'!F6974</f>
        <v>1757701.36</v>
      </c>
      <c r="G6974" s="305">
        <f>'[11]Depr Exp'!G6974</f>
        <v>1.49E-2</v>
      </c>
      <c r="H6974" s="524">
        <f>'[11]Depr Exp'!H6974</f>
        <v>2182.48</v>
      </c>
      <c r="I6974" s="523">
        <f>'[11]Depr Exp'!I6974</f>
        <v>1757701.36</v>
      </c>
      <c r="J6974" s="305">
        <f>'[11]Depr Exp'!J6974</f>
        <v>1.49E-2</v>
      </c>
      <c r="K6974" s="373">
        <f>'[11]Depr Exp'!K6974</f>
        <v>2182.4791886666667</v>
      </c>
      <c r="L6974" s="524">
        <f>'[11]Depr Exp'!L6974</f>
        <v>0</v>
      </c>
      <c r="M6974" s="144"/>
      <c r="N6974" s="144"/>
    </row>
    <row r="6975" spans="1:14">
      <c r="A6975" s="144" t="str">
        <f>'[11]Depr Exp'!A6975</f>
        <v>G3522 UGS Reservoirs</v>
      </c>
      <c r="B6975" s="144" t="str">
        <f>'[11]Depr Exp'!B6975</f>
        <v>G3522 UGS Reservoirs-2</v>
      </c>
      <c r="C6975" s="143" t="str">
        <f>'[11]Depr Exp'!C6975</f>
        <v>403G</v>
      </c>
      <c r="D6975" s="144"/>
      <c r="E6975" s="282">
        <f>'[11]Depr Exp'!E6975</f>
        <v>43159</v>
      </c>
      <c r="F6975" s="523">
        <f>'[11]Depr Exp'!F6975</f>
        <v>1757701.36</v>
      </c>
      <c r="G6975" s="305">
        <f>'[11]Depr Exp'!G6975</f>
        <v>1.49E-2</v>
      </c>
      <c r="H6975" s="524">
        <f>'[11]Depr Exp'!H6975</f>
        <v>2182.48</v>
      </c>
      <c r="I6975" s="523">
        <f>'[11]Depr Exp'!I6975</f>
        <v>1757701.36</v>
      </c>
      <c r="J6975" s="305">
        <f>'[11]Depr Exp'!J6975</f>
        <v>1.49E-2</v>
      </c>
      <c r="K6975" s="373">
        <f>'[11]Depr Exp'!K6975</f>
        <v>2182.4791886666667</v>
      </c>
      <c r="L6975" s="524">
        <f>'[11]Depr Exp'!L6975</f>
        <v>0</v>
      </c>
      <c r="M6975" s="144"/>
      <c r="N6975" s="144"/>
    </row>
    <row r="6976" spans="1:14">
      <c r="A6976" s="144" t="str">
        <f>'[11]Depr Exp'!A6976</f>
        <v>G3522 UGS Reservoirs</v>
      </c>
      <c r="B6976" s="144" t="str">
        <f>'[11]Depr Exp'!B6976</f>
        <v>G3522 UGS Reservoirs-3</v>
      </c>
      <c r="C6976" s="143" t="str">
        <f>'[11]Depr Exp'!C6976</f>
        <v>403G</v>
      </c>
      <c r="D6976" s="144"/>
      <c r="E6976" s="282">
        <f>'[11]Depr Exp'!E6976</f>
        <v>43190</v>
      </c>
      <c r="F6976" s="523">
        <f>'[11]Depr Exp'!F6976</f>
        <v>1757701.36</v>
      </c>
      <c r="G6976" s="305">
        <f>'[11]Depr Exp'!G6976</f>
        <v>1.49E-2</v>
      </c>
      <c r="H6976" s="524">
        <f>'[11]Depr Exp'!H6976</f>
        <v>2182.48</v>
      </c>
      <c r="I6976" s="523">
        <f>'[11]Depr Exp'!I6976</f>
        <v>1757701.36</v>
      </c>
      <c r="J6976" s="305">
        <f>'[11]Depr Exp'!J6976</f>
        <v>1.49E-2</v>
      </c>
      <c r="K6976" s="373">
        <f>'[11]Depr Exp'!K6976</f>
        <v>2182.4791886666667</v>
      </c>
      <c r="L6976" s="524">
        <f>'[11]Depr Exp'!L6976</f>
        <v>0</v>
      </c>
      <c r="M6976" s="144"/>
      <c r="N6976" s="144"/>
    </row>
    <row r="6977" spans="1:14">
      <c r="A6977" s="144" t="str">
        <f>'[11]Depr Exp'!A6977</f>
        <v>G3522 UGS Reservoirs</v>
      </c>
      <c r="B6977" s="144" t="str">
        <f>'[11]Depr Exp'!B6977</f>
        <v>G3522 UGS Reservoirs-4</v>
      </c>
      <c r="C6977" s="143" t="str">
        <f>'[11]Depr Exp'!C6977</f>
        <v>403G</v>
      </c>
      <c r="D6977" s="144"/>
      <c r="E6977" s="282">
        <f>'[11]Depr Exp'!E6977</f>
        <v>43220</v>
      </c>
      <c r="F6977" s="523">
        <f>'[11]Depr Exp'!F6977</f>
        <v>1757701.36</v>
      </c>
      <c r="G6977" s="305">
        <f>'[11]Depr Exp'!G6977</f>
        <v>1.49E-2</v>
      </c>
      <c r="H6977" s="524">
        <f>'[11]Depr Exp'!H6977</f>
        <v>2182.48</v>
      </c>
      <c r="I6977" s="523">
        <f>'[11]Depr Exp'!I6977</f>
        <v>1757701.36</v>
      </c>
      <c r="J6977" s="305">
        <f>'[11]Depr Exp'!J6977</f>
        <v>1.49E-2</v>
      </c>
      <c r="K6977" s="373">
        <f>'[11]Depr Exp'!K6977</f>
        <v>2182.4791886666667</v>
      </c>
      <c r="L6977" s="524">
        <f>'[11]Depr Exp'!L6977</f>
        <v>0</v>
      </c>
      <c r="M6977" s="144"/>
      <c r="N6977" s="144"/>
    </row>
    <row r="6978" spans="1:14">
      <c r="A6978" s="144" t="str">
        <f>'[11]Depr Exp'!A6978</f>
        <v>G3522 UGS Reservoirs</v>
      </c>
      <c r="B6978" s="144" t="str">
        <f>'[11]Depr Exp'!B6978</f>
        <v>G3522 UGS Reservoirs-5</v>
      </c>
      <c r="C6978" s="143" t="str">
        <f>'[11]Depr Exp'!C6978</f>
        <v>403G</v>
      </c>
      <c r="D6978" s="144"/>
      <c r="E6978" s="282">
        <f>'[11]Depr Exp'!E6978</f>
        <v>43251</v>
      </c>
      <c r="F6978" s="523">
        <f>'[11]Depr Exp'!F6978</f>
        <v>1757701.36</v>
      </c>
      <c r="G6978" s="305">
        <f>'[11]Depr Exp'!G6978</f>
        <v>1.49E-2</v>
      </c>
      <c r="H6978" s="524">
        <f>'[11]Depr Exp'!H6978</f>
        <v>2182.48</v>
      </c>
      <c r="I6978" s="523">
        <f>'[11]Depr Exp'!I6978</f>
        <v>1757701.36</v>
      </c>
      <c r="J6978" s="305">
        <f>'[11]Depr Exp'!J6978</f>
        <v>1.49E-2</v>
      </c>
      <c r="K6978" s="373">
        <f>'[11]Depr Exp'!K6978</f>
        <v>2182.4791886666667</v>
      </c>
      <c r="L6978" s="524">
        <f>'[11]Depr Exp'!L6978</f>
        <v>0</v>
      </c>
      <c r="M6978" s="144"/>
      <c r="N6978" s="144"/>
    </row>
    <row r="6979" spans="1:14">
      <c r="A6979" s="144" t="str">
        <f>'[11]Depr Exp'!A6979</f>
        <v>G3522 UGS Reservoirs</v>
      </c>
      <c r="B6979" s="144" t="str">
        <f>'[11]Depr Exp'!B6979</f>
        <v>G3522 UGS Reservoirs-6</v>
      </c>
      <c r="C6979" s="143" t="str">
        <f>'[11]Depr Exp'!C6979</f>
        <v>403G</v>
      </c>
      <c r="D6979" s="144"/>
      <c r="E6979" s="282">
        <f>'[11]Depr Exp'!E6979</f>
        <v>43281</v>
      </c>
      <c r="F6979" s="523">
        <f>'[11]Depr Exp'!F6979</f>
        <v>1757701.36</v>
      </c>
      <c r="G6979" s="305">
        <f>'[11]Depr Exp'!G6979</f>
        <v>1.49E-2</v>
      </c>
      <c r="H6979" s="524">
        <f>'[11]Depr Exp'!H6979</f>
        <v>2182.48</v>
      </c>
      <c r="I6979" s="523">
        <f>'[11]Depr Exp'!I6979</f>
        <v>1757701.36</v>
      </c>
      <c r="J6979" s="305">
        <f>'[11]Depr Exp'!J6979</f>
        <v>1.49E-2</v>
      </c>
      <c r="K6979" s="373">
        <f>'[11]Depr Exp'!K6979</f>
        <v>2182.4791886666667</v>
      </c>
      <c r="L6979" s="524">
        <f>'[11]Depr Exp'!L6979</f>
        <v>0</v>
      </c>
      <c r="M6979" s="144"/>
      <c r="N6979" s="144"/>
    </row>
    <row r="6980" spans="1:14">
      <c r="A6980" s="144" t="str">
        <f>'[11]Depr Exp'!A6980</f>
        <v>G3522 UGS Reservoirs</v>
      </c>
      <c r="B6980" s="144" t="str">
        <f>'[11]Depr Exp'!B6980</f>
        <v>G3522 UGS Reservoirs-7</v>
      </c>
      <c r="C6980" s="143" t="str">
        <f>'[11]Depr Exp'!C6980</f>
        <v>403G</v>
      </c>
      <c r="D6980" s="144"/>
      <c r="E6980" s="282">
        <f>'[11]Depr Exp'!E6980</f>
        <v>43312</v>
      </c>
      <c r="F6980" s="523">
        <f>'[11]Depr Exp'!F6980</f>
        <v>1757701.36</v>
      </c>
      <c r="G6980" s="305">
        <f>'[11]Depr Exp'!G6980</f>
        <v>1.49E-2</v>
      </c>
      <c r="H6980" s="524">
        <f>'[11]Depr Exp'!H6980</f>
        <v>2182.48</v>
      </c>
      <c r="I6980" s="523">
        <f>'[11]Depr Exp'!I6980</f>
        <v>1757701.36</v>
      </c>
      <c r="J6980" s="305">
        <f>'[11]Depr Exp'!J6980</f>
        <v>1.49E-2</v>
      </c>
      <c r="K6980" s="373">
        <f>'[11]Depr Exp'!K6980</f>
        <v>2182.4791886666667</v>
      </c>
      <c r="L6980" s="524">
        <f>'[11]Depr Exp'!L6980</f>
        <v>0</v>
      </c>
      <c r="M6980" s="144"/>
      <c r="N6980" s="144"/>
    </row>
    <row r="6981" spans="1:14">
      <c r="A6981" s="144" t="str">
        <f>'[11]Depr Exp'!A6981</f>
        <v>G3522 UGS Reservoirs</v>
      </c>
      <c r="B6981" s="144" t="str">
        <f>'[11]Depr Exp'!B6981</f>
        <v>G3522 UGS Reservoirs-8</v>
      </c>
      <c r="C6981" s="143" t="str">
        <f>'[11]Depr Exp'!C6981</f>
        <v>403G</v>
      </c>
      <c r="D6981" s="144"/>
      <c r="E6981" s="282">
        <f>'[11]Depr Exp'!E6981</f>
        <v>43343</v>
      </c>
      <c r="F6981" s="523">
        <f>'[11]Depr Exp'!F6981</f>
        <v>1757701.36</v>
      </c>
      <c r="G6981" s="305">
        <f>'[11]Depr Exp'!G6981</f>
        <v>1.49E-2</v>
      </c>
      <c r="H6981" s="524">
        <f>'[11]Depr Exp'!H6981</f>
        <v>2182.48</v>
      </c>
      <c r="I6981" s="523">
        <f>'[11]Depr Exp'!I6981</f>
        <v>1757701.36</v>
      </c>
      <c r="J6981" s="305">
        <f>'[11]Depr Exp'!J6981</f>
        <v>1.49E-2</v>
      </c>
      <c r="K6981" s="373">
        <f>'[11]Depr Exp'!K6981</f>
        <v>2182.4791886666667</v>
      </c>
      <c r="L6981" s="524">
        <f>'[11]Depr Exp'!L6981</f>
        <v>0</v>
      </c>
      <c r="M6981" s="144"/>
      <c r="N6981" s="144"/>
    </row>
    <row r="6982" spans="1:14">
      <c r="A6982" s="144" t="str">
        <f>'[11]Depr Exp'!A6982</f>
        <v>G3522 UGS Reservoirs</v>
      </c>
      <c r="B6982" s="144" t="str">
        <f>'[11]Depr Exp'!B6982</f>
        <v>G3522 UGS Reservoirs-9</v>
      </c>
      <c r="C6982" s="143" t="str">
        <f>'[11]Depr Exp'!C6982</f>
        <v>403G</v>
      </c>
      <c r="D6982" s="144"/>
      <c r="E6982" s="282">
        <f>'[11]Depr Exp'!E6982</f>
        <v>43373</v>
      </c>
      <c r="F6982" s="523">
        <f>'[11]Depr Exp'!F6982</f>
        <v>1757701.36</v>
      </c>
      <c r="G6982" s="305">
        <f>'[11]Depr Exp'!G6982</f>
        <v>1.49E-2</v>
      </c>
      <c r="H6982" s="524">
        <f>'[11]Depr Exp'!H6982</f>
        <v>2182.48</v>
      </c>
      <c r="I6982" s="523">
        <f>'[11]Depr Exp'!I6982</f>
        <v>1757701.36</v>
      </c>
      <c r="J6982" s="305">
        <f>'[11]Depr Exp'!J6982</f>
        <v>1.49E-2</v>
      </c>
      <c r="K6982" s="373">
        <f>'[11]Depr Exp'!K6982</f>
        <v>2182.4791886666667</v>
      </c>
      <c r="L6982" s="524">
        <f>'[11]Depr Exp'!L6982</f>
        <v>0</v>
      </c>
      <c r="M6982" s="144"/>
      <c r="N6982" s="144"/>
    </row>
    <row r="6983" spans="1:14">
      <c r="A6983" s="144" t="str">
        <f>'[11]Depr Exp'!A6983</f>
        <v>G3522 UGS Reservoirs</v>
      </c>
      <c r="B6983" s="144" t="str">
        <f>'[11]Depr Exp'!B6983</f>
        <v>G3522 UGS Reservoirs-10</v>
      </c>
      <c r="C6983" s="143" t="str">
        <f>'[11]Depr Exp'!C6983</f>
        <v>403G</v>
      </c>
      <c r="D6983" s="144"/>
      <c r="E6983" s="282">
        <f>'[11]Depr Exp'!E6983</f>
        <v>43404</v>
      </c>
      <c r="F6983" s="523">
        <f>'[11]Depr Exp'!F6983</f>
        <v>1757701.36</v>
      </c>
      <c r="G6983" s="305">
        <f>'[11]Depr Exp'!G6983</f>
        <v>1.49E-2</v>
      </c>
      <c r="H6983" s="524">
        <f>'[11]Depr Exp'!H6983</f>
        <v>2182.48</v>
      </c>
      <c r="I6983" s="523">
        <f>'[11]Depr Exp'!I6983</f>
        <v>1757701.36</v>
      </c>
      <c r="J6983" s="305">
        <f>'[11]Depr Exp'!J6983</f>
        <v>1.49E-2</v>
      </c>
      <c r="K6983" s="373">
        <f>'[11]Depr Exp'!K6983</f>
        <v>2182.4791886666667</v>
      </c>
      <c r="L6983" s="524">
        <f>'[11]Depr Exp'!L6983</f>
        <v>0</v>
      </c>
      <c r="M6983" s="144"/>
      <c r="N6983" s="144"/>
    </row>
    <row r="6984" spans="1:14">
      <c r="A6984" s="144" t="str">
        <f>'[11]Depr Exp'!A6984</f>
        <v>G3522 UGS Reservoirs</v>
      </c>
      <c r="B6984" s="144" t="str">
        <f>'[11]Depr Exp'!B6984</f>
        <v>G3522 UGS Reservoirs-11</v>
      </c>
      <c r="C6984" s="143" t="str">
        <f>'[11]Depr Exp'!C6984</f>
        <v>403G</v>
      </c>
      <c r="D6984" s="144"/>
      <c r="E6984" s="282">
        <f>'[11]Depr Exp'!E6984</f>
        <v>43434</v>
      </c>
      <c r="F6984" s="523">
        <f>'[11]Depr Exp'!F6984</f>
        <v>1757701.36</v>
      </c>
      <c r="G6984" s="305">
        <f>'[11]Depr Exp'!G6984</f>
        <v>1.49E-2</v>
      </c>
      <c r="H6984" s="524">
        <f>'[11]Depr Exp'!H6984</f>
        <v>2182.48</v>
      </c>
      <c r="I6984" s="523">
        <f>'[11]Depr Exp'!I6984</f>
        <v>1757701.36</v>
      </c>
      <c r="J6984" s="305">
        <f>'[11]Depr Exp'!J6984</f>
        <v>1.49E-2</v>
      </c>
      <c r="K6984" s="373">
        <f>'[11]Depr Exp'!K6984</f>
        <v>2182.4791886666667</v>
      </c>
      <c r="L6984" s="524">
        <f>'[11]Depr Exp'!L6984</f>
        <v>0</v>
      </c>
      <c r="M6984" s="144"/>
      <c r="N6984" s="144"/>
    </row>
    <row r="6985" spans="1:14">
      <c r="A6985" s="144" t="str">
        <f>'[11]Depr Exp'!A6985</f>
        <v>G3522 UGS Reservoirs</v>
      </c>
      <c r="B6985" s="144" t="str">
        <f>'[11]Depr Exp'!B6985</f>
        <v>G3522 UGS Reservoirs-12</v>
      </c>
      <c r="C6985" s="143" t="str">
        <f>'[11]Depr Exp'!C6985</f>
        <v>403G</v>
      </c>
      <c r="D6985" s="144"/>
      <c r="E6985" s="282">
        <f>'[11]Depr Exp'!E6985</f>
        <v>43465</v>
      </c>
      <c r="F6985" s="523">
        <f>'[11]Depr Exp'!F6985</f>
        <v>1757701.36</v>
      </c>
      <c r="G6985" s="305">
        <f>'[11]Depr Exp'!G6985</f>
        <v>1.49E-2</v>
      </c>
      <c r="H6985" s="524">
        <f>'[11]Depr Exp'!H6985</f>
        <v>2182.48</v>
      </c>
      <c r="I6985" s="523">
        <f>'[11]Depr Exp'!I6985</f>
        <v>1757701.36</v>
      </c>
      <c r="J6985" s="305">
        <f>'[11]Depr Exp'!J6985</f>
        <v>1.49E-2</v>
      </c>
      <c r="K6985" s="373">
        <f>'[11]Depr Exp'!K6985</f>
        <v>2182.4791886666667</v>
      </c>
      <c r="L6985" s="524">
        <f>'[11]Depr Exp'!L6985</f>
        <v>0</v>
      </c>
      <c r="M6985" s="144"/>
      <c r="N6985" s="144"/>
    </row>
    <row r="6986" spans="1:14" ht="15.75" thickBot="1">
      <c r="A6986" s="159" t="str">
        <f>'[11]Depr Exp'!A6986</f>
        <v>G3522 UGS Reservoirs Total</v>
      </c>
      <c r="B6986" s="144">
        <f>'[11]Depr Exp'!B6986</f>
        <v>0</v>
      </c>
      <c r="C6986" s="502" t="str">
        <f>'[11]Depr Exp'!C6986</f>
        <v>GUGS</v>
      </c>
      <c r="D6986" s="144"/>
      <c r="E6986" s="281" t="str">
        <f>'[11]Depr Exp'!E6986</f>
        <v>Total</v>
      </c>
      <c r="F6986" s="141">
        <f>'[11]Depr Exp'!F6986</f>
        <v>0</v>
      </c>
      <c r="G6986" s="252">
        <f>'[11]Depr Exp'!G6986</f>
        <v>0</v>
      </c>
      <c r="H6986" s="286">
        <f>'[11]Depr Exp'!H6986</f>
        <v>26189.759999999998</v>
      </c>
      <c r="I6986" s="141">
        <f>'[11]Depr Exp'!I6986</f>
        <v>0</v>
      </c>
      <c r="J6986" s="252">
        <f>'[11]Depr Exp'!J6986</f>
        <v>0</v>
      </c>
      <c r="K6986" s="286">
        <f>'[11]Depr Exp'!K6986</f>
        <v>26189.750264000006</v>
      </c>
      <c r="L6986" s="286">
        <f>'[11]Depr Exp'!L6986</f>
        <v>-0.01</v>
      </c>
      <c r="M6986" s="144"/>
      <c r="N6986" s="144"/>
    </row>
    <row r="6987" spans="1:14" ht="13.5" thickTop="1">
      <c r="A6987" s="144" t="str">
        <f>'[11]Depr Exp'!A6987</f>
        <v>G3523 UGS Cushion Gas</v>
      </c>
      <c r="B6987" s="144" t="str">
        <f>'[11]Depr Exp'!B6987</f>
        <v>G3523 UGS Cushion Gas-1</v>
      </c>
      <c r="C6987" s="143" t="str">
        <f>'[11]Depr Exp'!C6987</f>
        <v>403G</v>
      </c>
      <c r="D6987" s="144"/>
      <c r="E6987" s="282">
        <f>'[11]Depr Exp'!E6987</f>
        <v>43131</v>
      </c>
      <c r="F6987" s="523">
        <f>'[11]Depr Exp'!F6987</f>
        <v>4185430.83</v>
      </c>
      <c r="G6987" s="305">
        <f>'[11]Depr Exp'!G6987</f>
        <v>1.8800000000000001E-2</v>
      </c>
      <c r="H6987" s="524">
        <f>'[11]Depr Exp'!H6987</f>
        <v>6557.17</v>
      </c>
      <c r="I6987" s="523">
        <f>'[11]Depr Exp'!I6987</f>
        <v>4185430.83</v>
      </c>
      <c r="J6987" s="305">
        <f>'[11]Depr Exp'!J6987</f>
        <v>1.8800000000000001E-2</v>
      </c>
      <c r="K6987" s="373">
        <f>'[11]Depr Exp'!K6987</f>
        <v>6557.1749669999999</v>
      </c>
      <c r="L6987" s="524">
        <f>'[11]Depr Exp'!L6987</f>
        <v>0</v>
      </c>
      <c r="M6987" s="144"/>
      <c r="N6987" s="144"/>
    </row>
    <row r="6988" spans="1:14">
      <c r="A6988" s="144" t="str">
        <f>'[11]Depr Exp'!A6988</f>
        <v>G3523 UGS Cushion Gas</v>
      </c>
      <c r="B6988" s="144" t="str">
        <f>'[11]Depr Exp'!B6988</f>
        <v>G3523 UGS Cushion Gas-2</v>
      </c>
      <c r="C6988" s="143" t="str">
        <f>'[11]Depr Exp'!C6988</f>
        <v>403G</v>
      </c>
      <c r="D6988" s="144"/>
      <c r="E6988" s="282">
        <f>'[11]Depr Exp'!E6988</f>
        <v>43159</v>
      </c>
      <c r="F6988" s="523">
        <f>'[11]Depr Exp'!F6988</f>
        <v>4185430.83</v>
      </c>
      <c r="G6988" s="305">
        <f>'[11]Depr Exp'!G6988</f>
        <v>1.8800000000000001E-2</v>
      </c>
      <c r="H6988" s="524">
        <f>'[11]Depr Exp'!H6988</f>
        <v>6557.17</v>
      </c>
      <c r="I6988" s="523">
        <f>'[11]Depr Exp'!I6988</f>
        <v>4185430.83</v>
      </c>
      <c r="J6988" s="305">
        <f>'[11]Depr Exp'!J6988</f>
        <v>1.8800000000000001E-2</v>
      </c>
      <c r="K6988" s="373">
        <f>'[11]Depr Exp'!K6988</f>
        <v>6557.1749669999999</v>
      </c>
      <c r="L6988" s="524">
        <f>'[11]Depr Exp'!L6988</f>
        <v>0</v>
      </c>
      <c r="M6988" s="144"/>
      <c r="N6988" s="144"/>
    </row>
    <row r="6989" spans="1:14">
      <c r="A6989" s="144" t="str">
        <f>'[11]Depr Exp'!A6989</f>
        <v>G3523 UGS Cushion Gas</v>
      </c>
      <c r="B6989" s="144" t="str">
        <f>'[11]Depr Exp'!B6989</f>
        <v>G3523 UGS Cushion Gas-3</v>
      </c>
      <c r="C6989" s="143" t="str">
        <f>'[11]Depr Exp'!C6989</f>
        <v>403G</v>
      </c>
      <c r="D6989" s="144"/>
      <c r="E6989" s="282">
        <f>'[11]Depr Exp'!E6989</f>
        <v>43190</v>
      </c>
      <c r="F6989" s="523">
        <f>'[11]Depr Exp'!F6989</f>
        <v>4185430.83</v>
      </c>
      <c r="G6989" s="305">
        <f>'[11]Depr Exp'!G6989</f>
        <v>1.8800000000000001E-2</v>
      </c>
      <c r="H6989" s="524">
        <f>'[11]Depr Exp'!H6989</f>
        <v>6557.17</v>
      </c>
      <c r="I6989" s="523">
        <f>'[11]Depr Exp'!I6989</f>
        <v>4185430.83</v>
      </c>
      <c r="J6989" s="305">
        <f>'[11]Depr Exp'!J6989</f>
        <v>1.8800000000000001E-2</v>
      </c>
      <c r="K6989" s="373">
        <f>'[11]Depr Exp'!K6989</f>
        <v>6557.1749669999999</v>
      </c>
      <c r="L6989" s="524">
        <f>'[11]Depr Exp'!L6989</f>
        <v>0</v>
      </c>
      <c r="M6989" s="144"/>
      <c r="N6989" s="144"/>
    </row>
    <row r="6990" spans="1:14">
      <c r="A6990" s="144" t="str">
        <f>'[11]Depr Exp'!A6990</f>
        <v>G3523 UGS Cushion Gas</v>
      </c>
      <c r="B6990" s="144" t="str">
        <f>'[11]Depr Exp'!B6990</f>
        <v>G3523 UGS Cushion Gas-4</v>
      </c>
      <c r="C6990" s="143" t="str">
        <f>'[11]Depr Exp'!C6990</f>
        <v>403G</v>
      </c>
      <c r="D6990" s="144"/>
      <c r="E6990" s="282">
        <f>'[11]Depr Exp'!E6990</f>
        <v>43220</v>
      </c>
      <c r="F6990" s="523">
        <f>'[11]Depr Exp'!F6990</f>
        <v>4185430.83</v>
      </c>
      <c r="G6990" s="305">
        <f>'[11]Depr Exp'!G6990</f>
        <v>1.8800000000000001E-2</v>
      </c>
      <c r="H6990" s="524">
        <f>'[11]Depr Exp'!H6990</f>
        <v>6557.17</v>
      </c>
      <c r="I6990" s="523">
        <f>'[11]Depr Exp'!I6990</f>
        <v>4185430.83</v>
      </c>
      <c r="J6990" s="305">
        <f>'[11]Depr Exp'!J6990</f>
        <v>1.8800000000000001E-2</v>
      </c>
      <c r="K6990" s="373">
        <f>'[11]Depr Exp'!K6990</f>
        <v>6557.1749669999999</v>
      </c>
      <c r="L6990" s="524">
        <f>'[11]Depr Exp'!L6990</f>
        <v>0</v>
      </c>
      <c r="M6990" s="144"/>
      <c r="N6990" s="144"/>
    </row>
    <row r="6991" spans="1:14">
      <c r="A6991" s="144" t="str">
        <f>'[11]Depr Exp'!A6991</f>
        <v>G3523 UGS Cushion Gas</v>
      </c>
      <c r="B6991" s="144" t="str">
        <f>'[11]Depr Exp'!B6991</f>
        <v>G3523 UGS Cushion Gas-5</v>
      </c>
      <c r="C6991" s="143" t="str">
        <f>'[11]Depr Exp'!C6991</f>
        <v>403G</v>
      </c>
      <c r="D6991" s="144"/>
      <c r="E6991" s="282">
        <f>'[11]Depr Exp'!E6991</f>
        <v>43251</v>
      </c>
      <c r="F6991" s="523">
        <f>'[11]Depr Exp'!F6991</f>
        <v>4185430.83</v>
      </c>
      <c r="G6991" s="305">
        <f>'[11]Depr Exp'!G6991</f>
        <v>1.8800000000000001E-2</v>
      </c>
      <c r="H6991" s="524">
        <f>'[11]Depr Exp'!H6991</f>
        <v>6557.17</v>
      </c>
      <c r="I6991" s="523">
        <f>'[11]Depr Exp'!I6991</f>
        <v>4185430.83</v>
      </c>
      <c r="J6991" s="305">
        <f>'[11]Depr Exp'!J6991</f>
        <v>1.8800000000000001E-2</v>
      </c>
      <c r="K6991" s="373">
        <f>'[11]Depr Exp'!K6991</f>
        <v>6557.1749669999999</v>
      </c>
      <c r="L6991" s="524">
        <f>'[11]Depr Exp'!L6991</f>
        <v>0</v>
      </c>
      <c r="M6991" s="144"/>
      <c r="N6991" s="144"/>
    </row>
    <row r="6992" spans="1:14">
      <c r="A6992" s="144" t="str">
        <f>'[11]Depr Exp'!A6992</f>
        <v>G3523 UGS Cushion Gas</v>
      </c>
      <c r="B6992" s="144" t="str">
        <f>'[11]Depr Exp'!B6992</f>
        <v>G3523 UGS Cushion Gas-6</v>
      </c>
      <c r="C6992" s="143" t="str">
        <f>'[11]Depr Exp'!C6992</f>
        <v>403G</v>
      </c>
      <c r="D6992" s="144"/>
      <c r="E6992" s="282">
        <f>'[11]Depr Exp'!E6992</f>
        <v>43281</v>
      </c>
      <c r="F6992" s="523">
        <f>'[11]Depr Exp'!F6992</f>
        <v>4185430.83</v>
      </c>
      <c r="G6992" s="305">
        <f>'[11]Depr Exp'!G6992</f>
        <v>1.8800000000000001E-2</v>
      </c>
      <c r="H6992" s="524">
        <f>'[11]Depr Exp'!H6992</f>
        <v>6557.17</v>
      </c>
      <c r="I6992" s="523">
        <f>'[11]Depr Exp'!I6992</f>
        <v>4185430.83</v>
      </c>
      <c r="J6992" s="305">
        <f>'[11]Depr Exp'!J6992</f>
        <v>1.8800000000000001E-2</v>
      </c>
      <c r="K6992" s="373">
        <f>'[11]Depr Exp'!K6992</f>
        <v>6557.1749669999999</v>
      </c>
      <c r="L6992" s="524">
        <f>'[11]Depr Exp'!L6992</f>
        <v>0</v>
      </c>
      <c r="M6992" s="144"/>
      <c r="N6992" s="144"/>
    </row>
    <row r="6993" spans="1:14">
      <c r="A6993" s="144" t="str">
        <f>'[11]Depr Exp'!A6993</f>
        <v>G3523 UGS Cushion Gas</v>
      </c>
      <c r="B6993" s="144" t="str">
        <f>'[11]Depr Exp'!B6993</f>
        <v>G3523 UGS Cushion Gas-7</v>
      </c>
      <c r="C6993" s="143" t="str">
        <f>'[11]Depr Exp'!C6993</f>
        <v>403G</v>
      </c>
      <c r="D6993" s="144"/>
      <c r="E6993" s="282">
        <f>'[11]Depr Exp'!E6993</f>
        <v>43312</v>
      </c>
      <c r="F6993" s="523">
        <f>'[11]Depr Exp'!F6993</f>
        <v>4185430.83</v>
      </c>
      <c r="G6993" s="305">
        <f>'[11]Depr Exp'!G6993</f>
        <v>1.8800000000000001E-2</v>
      </c>
      <c r="H6993" s="524">
        <f>'[11]Depr Exp'!H6993</f>
        <v>6557.17</v>
      </c>
      <c r="I6993" s="523">
        <f>'[11]Depr Exp'!I6993</f>
        <v>4185430.83</v>
      </c>
      <c r="J6993" s="305">
        <f>'[11]Depr Exp'!J6993</f>
        <v>1.8800000000000001E-2</v>
      </c>
      <c r="K6993" s="373">
        <f>'[11]Depr Exp'!K6993</f>
        <v>6557.1749669999999</v>
      </c>
      <c r="L6993" s="524">
        <f>'[11]Depr Exp'!L6993</f>
        <v>0</v>
      </c>
      <c r="M6993" s="144"/>
      <c r="N6993" s="144"/>
    </row>
    <row r="6994" spans="1:14">
      <c r="A6994" s="144" t="str">
        <f>'[11]Depr Exp'!A6994</f>
        <v>G3523 UGS Cushion Gas</v>
      </c>
      <c r="B6994" s="144" t="str">
        <f>'[11]Depr Exp'!B6994</f>
        <v>G3523 UGS Cushion Gas-8</v>
      </c>
      <c r="C6994" s="143" t="str">
        <f>'[11]Depr Exp'!C6994</f>
        <v>403G</v>
      </c>
      <c r="D6994" s="144"/>
      <c r="E6994" s="282">
        <f>'[11]Depr Exp'!E6994</f>
        <v>43343</v>
      </c>
      <c r="F6994" s="523">
        <f>'[11]Depr Exp'!F6994</f>
        <v>4185430.83</v>
      </c>
      <c r="G6994" s="305">
        <f>'[11]Depr Exp'!G6994</f>
        <v>1.8800000000000001E-2</v>
      </c>
      <c r="H6994" s="524">
        <f>'[11]Depr Exp'!H6994</f>
        <v>6557.17</v>
      </c>
      <c r="I6994" s="523">
        <f>'[11]Depr Exp'!I6994</f>
        <v>4185430.83</v>
      </c>
      <c r="J6994" s="305">
        <f>'[11]Depr Exp'!J6994</f>
        <v>1.8800000000000001E-2</v>
      </c>
      <c r="K6994" s="373">
        <f>'[11]Depr Exp'!K6994</f>
        <v>6557.1749669999999</v>
      </c>
      <c r="L6994" s="524">
        <f>'[11]Depr Exp'!L6994</f>
        <v>0</v>
      </c>
      <c r="M6994" s="144"/>
      <c r="N6994" s="144"/>
    </row>
    <row r="6995" spans="1:14">
      <c r="A6995" s="144" t="str">
        <f>'[11]Depr Exp'!A6995</f>
        <v>G3523 UGS Cushion Gas</v>
      </c>
      <c r="B6995" s="144" t="str">
        <f>'[11]Depr Exp'!B6995</f>
        <v>G3523 UGS Cushion Gas-9</v>
      </c>
      <c r="C6995" s="143" t="str">
        <f>'[11]Depr Exp'!C6995</f>
        <v>403G</v>
      </c>
      <c r="D6995" s="144"/>
      <c r="E6995" s="282">
        <f>'[11]Depr Exp'!E6995</f>
        <v>43373</v>
      </c>
      <c r="F6995" s="523">
        <f>'[11]Depr Exp'!F6995</f>
        <v>4185430.83</v>
      </c>
      <c r="G6995" s="305">
        <f>'[11]Depr Exp'!G6995</f>
        <v>1.8800000000000001E-2</v>
      </c>
      <c r="H6995" s="524">
        <f>'[11]Depr Exp'!H6995</f>
        <v>6557.17</v>
      </c>
      <c r="I6995" s="523">
        <f>'[11]Depr Exp'!I6995</f>
        <v>4185430.83</v>
      </c>
      <c r="J6995" s="305">
        <f>'[11]Depr Exp'!J6995</f>
        <v>1.8800000000000001E-2</v>
      </c>
      <c r="K6995" s="373">
        <f>'[11]Depr Exp'!K6995</f>
        <v>6557.1749669999999</v>
      </c>
      <c r="L6995" s="524">
        <f>'[11]Depr Exp'!L6995</f>
        <v>0</v>
      </c>
      <c r="M6995" s="144"/>
      <c r="N6995" s="144"/>
    </row>
    <row r="6996" spans="1:14">
      <c r="A6996" s="144" t="str">
        <f>'[11]Depr Exp'!A6996</f>
        <v>G3523 UGS Cushion Gas</v>
      </c>
      <c r="B6996" s="144" t="str">
        <f>'[11]Depr Exp'!B6996</f>
        <v>G3523 UGS Cushion Gas-10</v>
      </c>
      <c r="C6996" s="143" t="str">
        <f>'[11]Depr Exp'!C6996</f>
        <v>403G</v>
      </c>
      <c r="D6996" s="144"/>
      <c r="E6996" s="282">
        <f>'[11]Depr Exp'!E6996</f>
        <v>43404</v>
      </c>
      <c r="F6996" s="523">
        <f>'[11]Depr Exp'!F6996</f>
        <v>4185430.83</v>
      </c>
      <c r="G6996" s="305">
        <f>'[11]Depr Exp'!G6996</f>
        <v>1.8800000000000001E-2</v>
      </c>
      <c r="H6996" s="524">
        <f>'[11]Depr Exp'!H6996</f>
        <v>6557.17</v>
      </c>
      <c r="I6996" s="523">
        <f>'[11]Depr Exp'!I6996</f>
        <v>4185430.83</v>
      </c>
      <c r="J6996" s="305">
        <f>'[11]Depr Exp'!J6996</f>
        <v>1.8800000000000001E-2</v>
      </c>
      <c r="K6996" s="373">
        <f>'[11]Depr Exp'!K6996</f>
        <v>6557.1749669999999</v>
      </c>
      <c r="L6996" s="524">
        <f>'[11]Depr Exp'!L6996</f>
        <v>0</v>
      </c>
      <c r="M6996" s="144"/>
      <c r="N6996" s="144"/>
    </row>
    <row r="6997" spans="1:14">
      <c r="A6997" s="144" t="str">
        <f>'[11]Depr Exp'!A6997</f>
        <v>G3523 UGS Cushion Gas</v>
      </c>
      <c r="B6997" s="144" t="str">
        <f>'[11]Depr Exp'!B6997</f>
        <v>G3523 UGS Cushion Gas-11</v>
      </c>
      <c r="C6997" s="143" t="str">
        <f>'[11]Depr Exp'!C6997</f>
        <v>403G</v>
      </c>
      <c r="D6997" s="144"/>
      <c r="E6997" s="282">
        <f>'[11]Depr Exp'!E6997</f>
        <v>43434</v>
      </c>
      <c r="F6997" s="523">
        <f>'[11]Depr Exp'!F6997</f>
        <v>4185430.83</v>
      </c>
      <c r="G6997" s="305">
        <f>'[11]Depr Exp'!G6997</f>
        <v>1.8800000000000001E-2</v>
      </c>
      <c r="H6997" s="524">
        <f>'[11]Depr Exp'!H6997</f>
        <v>6557.17</v>
      </c>
      <c r="I6997" s="523">
        <f>'[11]Depr Exp'!I6997</f>
        <v>4185430.83</v>
      </c>
      <c r="J6997" s="305">
        <f>'[11]Depr Exp'!J6997</f>
        <v>1.8800000000000001E-2</v>
      </c>
      <c r="K6997" s="373">
        <f>'[11]Depr Exp'!K6997</f>
        <v>6557.1749669999999</v>
      </c>
      <c r="L6997" s="524">
        <f>'[11]Depr Exp'!L6997</f>
        <v>0</v>
      </c>
      <c r="M6997" s="144"/>
      <c r="N6997" s="144"/>
    </row>
    <row r="6998" spans="1:14">
      <c r="A6998" s="144" t="str">
        <f>'[11]Depr Exp'!A6998</f>
        <v>G3523 UGS Cushion Gas</v>
      </c>
      <c r="B6998" s="144" t="str">
        <f>'[11]Depr Exp'!B6998</f>
        <v>G3523 UGS Cushion Gas-12</v>
      </c>
      <c r="C6998" s="143" t="str">
        <f>'[11]Depr Exp'!C6998</f>
        <v>403G</v>
      </c>
      <c r="D6998" s="144"/>
      <c r="E6998" s="282">
        <f>'[11]Depr Exp'!E6998</f>
        <v>43465</v>
      </c>
      <c r="F6998" s="523">
        <f>'[11]Depr Exp'!F6998</f>
        <v>4185430.83</v>
      </c>
      <c r="G6998" s="305">
        <f>'[11]Depr Exp'!G6998</f>
        <v>1.8800000000000001E-2</v>
      </c>
      <c r="H6998" s="524">
        <f>'[11]Depr Exp'!H6998</f>
        <v>6557.17</v>
      </c>
      <c r="I6998" s="523">
        <f>'[11]Depr Exp'!I6998</f>
        <v>4185430.83</v>
      </c>
      <c r="J6998" s="305">
        <f>'[11]Depr Exp'!J6998</f>
        <v>1.8800000000000001E-2</v>
      </c>
      <c r="K6998" s="373">
        <f>'[11]Depr Exp'!K6998</f>
        <v>6557.1749669999999</v>
      </c>
      <c r="L6998" s="524">
        <f>'[11]Depr Exp'!L6998</f>
        <v>0</v>
      </c>
      <c r="M6998" s="144"/>
      <c r="N6998" s="144"/>
    </row>
    <row r="6999" spans="1:14" ht="15.75" thickBot="1">
      <c r="A6999" s="159" t="str">
        <f>'[11]Depr Exp'!A6999</f>
        <v>G3523 UGS Cushion Gas Total</v>
      </c>
      <c r="B6999" s="144">
        <f>'[11]Depr Exp'!B6999</f>
        <v>0</v>
      </c>
      <c r="C6999" s="502" t="str">
        <f>'[11]Depr Exp'!C6999</f>
        <v>GUGS</v>
      </c>
      <c r="D6999" s="144"/>
      <c r="E6999" s="281" t="str">
        <f>'[11]Depr Exp'!E6999</f>
        <v>Total</v>
      </c>
      <c r="F6999" s="141">
        <f>'[11]Depr Exp'!F6999</f>
        <v>0</v>
      </c>
      <c r="G6999" s="252">
        <f>'[11]Depr Exp'!G6999</f>
        <v>0</v>
      </c>
      <c r="H6999" s="286">
        <f>'[11]Depr Exp'!H6999</f>
        <v>78686.039999999994</v>
      </c>
      <c r="I6999" s="141">
        <f>'[11]Depr Exp'!I6999</f>
        <v>0</v>
      </c>
      <c r="J6999" s="252">
        <f>'[11]Depr Exp'!J6999</f>
        <v>0</v>
      </c>
      <c r="K6999" s="286">
        <f>'[11]Depr Exp'!K6999</f>
        <v>78686.099604000003</v>
      </c>
      <c r="L6999" s="286">
        <f>'[11]Depr Exp'!L6999</f>
        <v>0.06</v>
      </c>
      <c r="M6999" s="144"/>
      <c r="N6999" s="144"/>
    </row>
    <row r="7000" spans="1:14" ht="13.5" thickTop="1">
      <c r="A7000" s="144" t="str">
        <f>'[11]Depr Exp'!A7000</f>
        <v>G353 UGS Lines</v>
      </c>
      <c r="B7000" s="144" t="str">
        <f>'[11]Depr Exp'!B7000</f>
        <v>G353 UGS Lines-1</v>
      </c>
      <c r="C7000" s="143" t="str">
        <f>'[11]Depr Exp'!C7000</f>
        <v>403G</v>
      </c>
      <c r="D7000" s="144"/>
      <c r="E7000" s="282">
        <f>'[11]Depr Exp'!E7000</f>
        <v>43131</v>
      </c>
      <c r="F7000" s="523">
        <f>'[11]Depr Exp'!F7000</f>
        <v>3152757.94</v>
      </c>
      <c r="G7000" s="305">
        <f>'[11]Depr Exp'!G7000</f>
        <v>2.2499999999999999E-2</v>
      </c>
      <c r="H7000" s="524">
        <f>'[11]Depr Exp'!H7000</f>
        <v>5911.42</v>
      </c>
      <c r="I7000" s="523">
        <f>'[11]Depr Exp'!I7000</f>
        <v>3153551.68</v>
      </c>
      <c r="J7000" s="305">
        <f>'[11]Depr Exp'!J7000</f>
        <v>2.2499999999999999E-2</v>
      </c>
      <c r="K7000" s="373">
        <f>'[11]Depr Exp'!K7000</f>
        <v>5912.9094000000005</v>
      </c>
      <c r="L7000" s="524">
        <f>'[11]Depr Exp'!L7000</f>
        <v>1.49</v>
      </c>
      <c r="M7000" s="144"/>
      <c r="N7000" s="144"/>
    </row>
    <row r="7001" spans="1:14">
      <c r="A7001" s="144" t="str">
        <f>'[11]Depr Exp'!A7001</f>
        <v>G353 UGS Lines</v>
      </c>
      <c r="B7001" s="144" t="str">
        <f>'[11]Depr Exp'!B7001</f>
        <v>G353 UGS Lines-2</v>
      </c>
      <c r="C7001" s="143" t="str">
        <f>'[11]Depr Exp'!C7001</f>
        <v>403G</v>
      </c>
      <c r="D7001" s="144"/>
      <c r="E7001" s="282">
        <f>'[11]Depr Exp'!E7001</f>
        <v>43159</v>
      </c>
      <c r="F7001" s="523">
        <f>'[11]Depr Exp'!F7001</f>
        <v>3153548.18</v>
      </c>
      <c r="G7001" s="305">
        <f>'[11]Depr Exp'!G7001</f>
        <v>2.2499999999999999E-2</v>
      </c>
      <c r="H7001" s="524">
        <f>'[11]Depr Exp'!H7001</f>
        <v>5912.9000000000005</v>
      </c>
      <c r="I7001" s="523">
        <f>'[11]Depr Exp'!I7001</f>
        <v>3153551.68</v>
      </c>
      <c r="J7001" s="305">
        <f>'[11]Depr Exp'!J7001</f>
        <v>2.2499999999999999E-2</v>
      </c>
      <c r="K7001" s="373">
        <f>'[11]Depr Exp'!K7001</f>
        <v>5912.9094000000005</v>
      </c>
      <c r="L7001" s="524">
        <f>'[11]Depr Exp'!L7001</f>
        <v>0.01</v>
      </c>
      <c r="M7001" s="144"/>
      <c r="N7001" s="144"/>
    </row>
    <row r="7002" spans="1:14">
      <c r="A7002" s="144" t="str">
        <f>'[11]Depr Exp'!A7002</f>
        <v>G353 UGS Lines</v>
      </c>
      <c r="B7002" s="144" t="str">
        <f>'[11]Depr Exp'!B7002</f>
        <v>G353 UGS Lines-3</v>
      </c>
      <c r="C7002" s="143" t="str">
        <f>'[11]Depr Exp'!C7002</f>
        <v>403G</v>
      </c>
      <c r="D7002" s="144"/>
      <c r="E7002" s="282">
        <f>'[11]Depr Exp'!E7002</f>
        <v>43190</v>
      </c>
      <c r="F7002" s="523">
        <f>'[11]Depr Exp'!F7002</f>
        <v>3153551.68</v>
      </c>
      <c r="G7002" s="305">
        <f>'[11]Depr Exp'!G7002</f>
        <v>2.2499999999999999E-2</v>
      </c>
      <c r="H7002" s="524">
        <f>'[11]Depr Exp'!H7002</f>
        <v>5912.9100000000008</v>
      </c>
      <c r="I7002" s="523">
        <f>'[11]Depr Exp'!I7002</f>
        <v>3153551.68</v>
      </c>
      <c r="J7002" s="305">
        <f>'[11]Depr Exp'!J7002</f>
        <v>2.2499999999999999E-2</v>
      </c>
      <c r="K7002" s="373">
        <f>'[11]Depr Exp'!K7002</f>
        <v>5912.9094000000005</v>
      </c>
      <c r="L7002" s="524">
        <f>'[11]Depr Exp'!L7002</f>
        <v>0</v>
      </c>
      <c r="M7002" s="144"/>
      <c r="N7002" s="144"/>
    </row>
    <row r="7003" spans="1:14">
      <c r="A7003" s="144" t="str">
        <f>'[11]Depr Exp'!A7003</f>
        <v>G353 UGS Lines</v>
      </c>
      <c r="B7003" s="144" t="str">
        <f>'[11]Depr Exp'!B7003</f>
        <v>G353 UGS Lines-4</v>
      </c>
      <c r="C7003" s="143" t="str">
        <f>'[11]Depr Exp'!C7003</f>
        <v>403G</v>
      </c>
      <c r="D7003" s="144"/>
      <c r="E7003" s="282">
        <f>'[11]Depr Exp'!E7003</f>
        <v>43220</v>
      </c>
      <c r="F7003" s="523">
        <f>'[11]Depr Exp'!F7003</f>
        <v>3153551.68</v>
      </c>
      <c r="G7003" s="305">
        <f>'[11]Depr Exp'!G7003</f>
        <v>2.2499999999999999E-2</v>
      </c>
      <c r="H7003" s="524">
        <f>'[11]Depr Exp'!H7003</f>
        <v>5912.9100000000008</v>
      </c>
      <c r="I7003" s="523">
        <f>'[11]Depr Exp'!I7003</f>
        <v>3153551.68</v>
      </c>
      <c r="J7003" s="305">
        <f>'[11]Depr Exp'!J7003</f>
        <v>2.2499999999999999E-2</v>
      </c>
      <c r="K7003" s="373">
        <f>'[11]Depr Exp'!K7003</f>
        <v>5912.9094000000005</v>
      </c>
      <c r="L7003" s="524">
        <f>'[11]Depr Exp'!L7003</f>
        <v>0</v>
      </c>
      <c r="M7003" s="144"/>
      <c r="N7003" s="144"/>
    </row>
    <row r="7004" spans="1:14">
      <c r="A7004" s="144" t="str">
        <f>'[11]Depr Exp'!A7004</f>
        <v>G353 UGS Lines</v>
      </c>
      <c r="B7004" s="144" t="str">
        <f>'[11]Depr Exp'!B7004</f>
        <v>G353 UGS Lines-5</v>
      </c>
      <c r="C7004" s="143" t="str">
        <f>'[11]Depr Exp'!C7004</f>
        <v>403G</v>
      </c>
      <c r="D7004" s="144"/>
      <c r="E7004" s="282">
        <f>'[11]Depr Exp'!E7004</f>
        <v>43251</v>
      </c>
      <c r="F7004" s="523">
        <f>'[11]Depr Exp'!F7004</f>
        <v>3153551.68</v>
      </c>
      <c r="G7004" s="305">
        <f>'[11]Depr Exp'!G7004</f>
        <v>2.2499999999999999E-2</v>
      </c>
      <c r="H7004" s="524">
        <f>'[11]Depr Exp'!H7004</f>
        <v>5912.9100000000008</v>
      </c>
      <c r="I7004" s="523">
        <f>'[11]Depr Exp'!I7004</f>
        <v>3153551.68</v>
      </c>
      <c r="J7004" s="305">
        <f>'[11]Depr Exp'!J7004</f>
        <v>2.2499999999999999E-2</v>
      </c>
      <c r="K7004" s="373">
        <f>'[11]Depr Exp'!K7004</f>
        <v>5912.9094000000005</v>
      </c>
      <c r="L7004" s="524">
        <f>'[11]Depr Exp'!L7004</f>
        <v>0</v>
      </c>
      <c r="M7004" s="144"/>
      <c r="N7004" s="144"/>
    </row>
    <row r="7005" spans="1:14">
      <c r="A7005" s="144" t="str">
        <f>'[11]Depr Exp'!A7005</f>
        <v>G353 UGS Lines</v>
      </c>
      <c r="B7005" s="144" t="str">
        <f>'[11]Depr Exp'!B7005</f>
        <v>G353 UGS Lines-6</v>
      </c>
      <c r="C7005" s="143" t="str">
        <f>'[11]Depr Exp'!C7005</f>
        <v>403G</v>
      </c>
      <c r="D7005" s="144"/>
      <c r="E7005" s="282">
        <f>'[11]Depr Exp'!E7005</f>
        <v>43281</v>
      </c>
      <c r="F7005" s="523">
        <f>'[11]Depr Exp'!F7005</f>
        <v>3153551.68</v>
      </c>
      <c r="G7005" s="305">
        <f>'[11]Depr Exp'!G7005</f>
        <v>2.2499999999999999E-2</v>
      </c>
      <c r="H7005" s="524">
        <f>'[11]Depr Exp'!H7005</f>
        <v>5912.9100000000008</v>
      </c>
      <c r="I7005" s="523">
        <f>'[11]Depr Exp'!I7005</f>
        <v>3153551.68</v>
      </c>
      <c r="J7005" s="305">
        <f>'[11]Depr Exp'!J7005</f>
        <v>2.2499999999999999E-2</v>
      </c>
      <c r="K7005" s="373">
        <f>'[11]Depr Exp'!K7005</f>
        <v>5912.9094000000005</v>
      </c>
      <c r="L7005" s="524">
        <f>'[11]Depr Exp'!L7005</f>
        <v>0</v>
      </c>
      <c r="M7005" s="144"/>
      <c r="N7005" s="144"/>
    </row>
    <row r="7006" spans="1:14">
      <c r="A7006" s="144" t="str">
        <f>'[11]Depr Exp'!A7006</f>
        <v>G353 UGS Lines</v>
      </c>
      <c r="B7006" s="144" t="str">
        <f>'[11]Depr Exp'!B7006</f>
        <v>G353 UGS Lines-7</v>
      </c>
      <c r="C7006" s="143" t="str">
        <f>'[11]Depr Exp'!C7006</f>
        <v>403G</v>
      </c>
      <c r="D7006" s="144"/>
      <c r="E7006" s="282">
        <f>'[11]Depr Exp'!E7006</f>
        <v>43312</v>
      </c>
      <c r="F7006" s="523">
        <f>'[11]Depr Exp'!F7006</f>
        <v>3153551.68</v>
      </c>
      <c r="G7006" s="305">
        <f>'[11]Depr Exp'!G7006</f>
        <v>2.2499999999999999E-2</v>
      </c>
      <c r="H7006" s="524">
        <f>'[11]Depr Exp'!H7006</f>
        <v>5912.9100000000008</v>
      </c>
      <c r="I7006" s="523">
        <f>'[11]Depr Exp'!I7006</f>
        <v>3153551.68</v>
      </c>
      <c r="J7006" s="305">
        <f>'[11]Depr Exp'!J7006</f>
        <v>2.2499999999999999E-2</v>
      </c>
      <c r="K7006" s="373">
        <f>'[11]Depr Exp'!K7006</f>
        <v>5912.9094000000005</v>
      </c>
      <c r="L7006" s="524">
        <f>'[11]Depr Exp'!L7006</f>
        <v>0</v>
      </c>
      <c r="M7006" s="144"/>
      <c r="N7006" s="144"/>
    </row>
    <row r="7007" spans="1:14">
      <c r="A7007" s="144" t="str">
        <f>'[11]Depr Exp'!A7007</f>
        <v>G353 UGS Lines</v>
      </c>
      <c r="B7007" s="144" t="str">
        <f>'[11]Depr Exp'!B7007</f>
        <v>G353 UGS Lines-8</v>
      </c>
      <c r="C7007" s="143" t="str">
        <f>'[11]Depr Exp'!C7007</f>
        <v>403G</v>
      </c>
      <c r="D7007" s="144"/>
      <c r="E7007" s="282">
        <f>'[11]Depr Exp'!E7007</f>
        <v>43343</v>
      </c>
      <c r="F7007" s="523">
        <f>'[11]Depr Exp'!F7007</f>
        <v>3153551.68</v>
      </c>
      <c r="G7007" s="305">
        <f>'[11]Depr Exp'!G7007</f>
        <v>2.2499999999999999E-2</v>
      </c>
      <c r="H7007" s="524">
        <f>'[11]Depr Exp'!H7007</f>
        <v>5912.9100000000008</v>
      </c>
      <c r="I7007" s="523">
        <f>'[11]Depr Exp'!I7007</f>
        <v>3153551.68</v>
      </c>
      <c r="J7007" s="305">
        <f>'[11]Depr Exp'!J7007</f>
        <v>2.2499999999999999E-2</v>
      </c>
      <c r="K7007" s="373">
        <f>'[11]Depr Exp'!K7007</f>
        <v>5912.9094000000005</v>
      </c>
      <c r="L7007" s="524">
        <f>'[11]Depr Exp'!L7007</f>
        <v>0</v>
      </c>
      <c r="M7007" s="144"/>
      <c r="N7007" s="144"/>
    </row>
    <row r="7008" spans="1:14">
      <c r="A7008" s="144" t="str">
        <f>'[11]Depr Exp'!A7008</f>
        <v>G353 UGS Lines</v>
      </c>
      <c r="B7008" s="144" t="str">
        <f>'[11]Depr Exp'!B7008</f>
        <v>G353 UGS Lines-9</v>
      </c>
      <c r="C7008" s="143" t="str">
        <f>'[11]Depr Exp'!C7008</f>
        <v>403G</v>
      </c>
      <c r="D7008" s="144"/>
      <c r="E7008" s="282">
        <f>'[11]Depr Exp'!E7008</f>
        <v>43373</v>
      </c>
      <c r="F7008" s="523">
        <f>'[11]Depr Exp'!F7008</f>
        <v>3153551.68</v>
      </c>
      <c r="G7008" s="305">
        <f>'[11]Depr Exp'!G7008</f>
        <v>2.2499999999999999E-2</v>
      </c>
      <c r="H7008" s="524">
        <f>'[11]Depr Exp'!H7008</f>
        <v>5912.9100000000008</v>
      </c>
      <c r="I7008" s="523">
        <f>'[11]Depr Exp'!I7008</f>
        <v>3153551.68</v>
      </c>
      <c r="J7008" s="305">
        <f>'[11]Depr Exp'!J7008</f>
        <v>2.2499999999999999E-2</v>
      </c>
      <c r="K7008" s="373">
        <f>'[11]Depr Exp'!K7008</f>
        <v>5912.9094000000005</v>
      </c>
      <c r="L7008" s="524">
        <f>'[11]Depr Exp'!L7008</f>
        <v>0</v>
      </c>
      <c r="M7008" s="144"/>
      <c r="N7008" s="144"/>
    </row>
    <row r="7009" spans="1:14">
      <c r="A7009" s="144" t="str">
        <f>'[11]Depr Exp'!A7009</f>
        <v>G353 UGS Lines</v>
      </c>
      <c r="B7009" s="144" t="str">
        <f>'[11]Depr Exp'!B7009</f>
        <v>G353 UGS Lines-10</v>
      </c>
      <c r="C7009" s="143" t="str">
        <f>'[11]Depr Exp'!C7009</f>
        <v>403G</v>
      </c>
      <c r="D7009" s="144"/>
      <c r="E7009" s="282">
        <f>'[11]Depr Exp'!E7009</f>
        <v>43404</v>
      </c>
      <c r="F7009" s="523">
        <f>'[11]Depr Exp'!F7009</f>
        <v>3153551.68</v>
      </c>
      <c r="G7009" s="305">
        <f>'[11]Depr Exp'!G7009</f>
        <v>2.2499999999999999E-2</v>
      </c>
      <c r="H7009" s="524">
        <f>'[11]Depr Exp'!H7009</f>
        <v>5912.9100000000008</v>
      </c>
      <c r="I7009" s="523">
        <f>'[11]Depr Exp'!I7009</f>
        <v>3153551.68</v>
      </c>
      <c r="J7009" s="305">
        <f>'[11]Depr Exp'!J7009</f>
        <v>2.2499999999999999E-2</v>
      </c>
      <c r="K7009" s="373">
        <f>'[11]Depr Exp'!K7009</f>
        <v>5912.9094000000005</v>
      </c>
      <c r="L7009" s="524">
        <f>'[11]Depr Exp'!L7009</f>
        <v>0</v>
      </c>
      <c r="M7009" s="144"/>
      <c r="N7009" s="144"/>
    </row>
    <row r="7010" spans="1:14">
      <c r="A7010" s="144" t="str">
        <f>'[11]Depr Exp'!A7010</f>
        <v>G353 UGS Lines</v>
      </c>
      <c r="B7010" s="144" t="str">
        <f>'[11]Depr Exp'!B7010</f>
        <v>G353 UGS Lines-11</v>
      </c>
      <c r="C7010" s="143" t="str">
        <f>'[11]Depr Exp'!C7010</f>
        <v>403G</v>
      </c>
      <c r="D7010" s="144"/>
      <c r="E7010" s="282">
        <f>'[11]Depr Exp'!E7010</f>
        <v>43434</v>
      </c>
      <c r="F7010" s="523">
        <f>'[11]Depr Exp'!F7010</f>
        <v>3153551.68</v>
      </c>
      <c r="G7010" s="305">
        <f>'[11]Depr Exp'!G7010</f>
        <v>2.2499999999999999E-2</v>
      </c>
      <c r="H7010" s="524">
        <f>'[11]Depr Exp'!H7010</f>
        <v>5912.9100000000008</v>
      </c>
      <c r="I7010" s="523">
        <f>'[11]Depr Exp'!I7010</f>
        <v>3153551.68</v>
      </c>
      <c r="J7010" s="305">
        <f>'[11]Depr Exp'!J7010</f>
        <v>2.2499999999999999E-2</v>
      </c>
      <c r="K7010" s="373">
        <f>'[11]Depr Exp'!K7010</f>
        <v>5912.9094000000005</v>
      </c>
      <c r="L7010" s="524">
        <f>'[11]Depr Exp'!L7010</f>
        <v>0</v>
      </c>
      <c r="M7010" s="144"/>
      <c r="N7010" s="144"/>
    </row>
    <row r="7011" spans="1:14">
      <c r="A7011" s="144" t="str">
        <f>'[11]Depr Exp'!A7011</f>
        <v>G353 UGS Lines</v>
      </c>
      <c r="B7011" s="144" t="str">
        <f>'[11]Depr Exp'!B7011</f>
        <v>G353 UGS Lines-12</v>
      </c>
      <c r="C7011" s="143" t="str">
        <f>'[11]Depr Exp'!C7011</f>
        <v>403G</v>
      </c>
      <c r="D7011" s="144"/>
      <c r="E7011" s="282">
        <f>'[11]Depr Exp'!E7011</f>
        <v>43465</v>
      </c>
      <c r="F7011" s="523">
        <f>'[11]Depr Exp'!F7011</f>
        <v>3153551.68</v>
      </c>
      <c r="G7011" s="305">
        <f>'[11]Depr Exp'!G7011</f>
        <v>2.2499999999999999E-2</v>
      </c>
      <c r="H7011" s="524">
        <f>'[11]Depr Exp'!H7011</f>
        <v>5912.9100000000008</v>
      </c>
      <c r="I7011" s="523">
        <f>'[11]Depr Exp'!I7011</f>
        <v>3153551.68</v>
      </c>
      <c r="J7011" s="305">
        <f>'[11]Depr Exp'!J7011</f>
        <v>2.2499999999999999E-2</v>
      </c>
      <c r="K7011" s="373">
        <f>'[11]Depr Exp'!K7011</f>
        <v>5912.9094000000005</v>
      </c>
      <c r="L7011" s="524">
        <f>'[11]Depr Exp'!L7011</f>
        <v>0</v>
      </c>
      <c r="M7011" s="144"/>
      <c r="N7011" s="144"/>
    </row>
    <row r="7012" spans="1:14" ht="15.75" thickBot="1">
      <c r="A7012" s="159" t="str">
        <f>'[11]Depr Exp'!A7012</f>
        <v>G353 UGS Lines Total</v>
      </c>
      <c r="B7012" s="144">
        <f>'[11]Depr Exp'!B7012</f>
        <v>0</v>
      </c>
      <c r="C7012" s="502" t="str">
        <f>'[11]Depr Exp'!C7012</f>
        <v>GUGS</v>
      </c>
      <c r="D7012" s="144"/>
      <c r="E7012" s="281" t="str">
        <f>'[11]Depr Exp'!E7012</f>
        <v>Total</v>
      </c>
      <c r="F7012" s="141">
        <f>'[11]Depr Exp'!F7012</f>
        <v>0</v>
      </c>
      <c r="G7012" s="252">
        <f>'[11]Depr Exp'!G7012</f>
        <v>0</v>
      </c>
      <c r="H7012" s="286">
        <f>'[11]Depr Exp'!H7012</f>
        <v>70953.420000000013</v>
      </c>
      <c r="I7012" s="141">
        <f>'[11]Depr Exp'!I7012</f>
        <v>0</v>
      </c>
      <c r="J7012" s="252">
        <f>'[11]Depr Exp'!J7012</f>
        <v>0</v>
      </c>
      <c r="K7012" s="286">
        <f>'[11]Depr Exp'!K7012</f>
        <v>70954.91280000002</v>
      </c>
      <c r="L7012" s="286">
        <f>'[11]Depr Exp'!L7012</f>
        <v>1.49</v>
      </c>
      <c r="M7012" s="144"/>
      <c r="N7012" s="144"/>
    </row>
    <row r="7013" spans="1:14" ht="13.5" thickTop="1">
      <c r="A7013" s="144" t="str">
        <f>'[11]Depr Exp'!A7013</f>
        <v>G354 UGS Compressor Station</v>
      </c>
      <c r="B7013" s="144" t="str">
        <f>'[11]Depr Exp'!B7013</f>
        <v>G354 UGS Compressor Station-1</v>
      </c>
      <c r="C7013" s="143" t="str">
        <f>'[11]Depr Exp'!C7013</f>
        <v>403G</v>
      </c>
      <c r="D7013" s="144"/>
      <c r="E7013" s="282">
        <f>'[11]Depr Exp'!E7013</f>
        <v>43131</v>
      </c>
      <c r="F7013" s="523">
        <f>'[11]Depr Exp'!F7013</f>
        <v>18575852.550000001</v>
      </c>
      <c r="G7013" s="305">
        <f>'[11]Depr Exp'!G7013</f>
        <v>3.0599999999999999E-2</v>
      </c>
      <c r="H7013" s="524">
        <f>'[11]Depr Exp'!H7013</f>
        <v>47368.43</v>
      </c>
      <c r="I7013" s="523">
        <f>'[11]Depr Exp'!I7013</f>
        <v>18974904.399999999</v>
      </c>
      <c r="J7013" s="305">
        <f>'[11]Depr Exp'!J7013</f>
        <v>3.0599999999999999E-2</v>
      </c>
      <c r="K7013" s="373">
        <f>'[11]Depr Exp'!K7013</f>
        <v>48386.006219999988</v>
      </c>
      <c r="L7013" s="524">
        <f>'[11]Depr Exp'!L7013</f>
        <v>1017.58</v>
      </c>
      <c r="M7013" s="144"/>
      <c r="N7013" s="144"/>
    </row>
    <row r="7014" spans="1:14">
      <c r="A7014" s="144" t="str">
        <f>'[11]Depr Exp'!A7014</f>
        <v>G354 UGS Compressor Station</v>
      </c>
      <c r="B7014" s="144" t="str">
        <f>'[11]Depr Exp'!B7014</f>
        <v>G354 UGS Compressor Station-2</v>
      </c>
      <c r="C7014" s="143" t="str">
        <f>'[11]Depr Exp'!C7014</f>
        <v>403G</v>
      </c>
      <c r="D7014" s="144"/>
      <c r="E7014" s="282">
        <f>'[11]Depr Exp'!E7014</f>
        <v>43159</v>
      </c>
      <c r="F7014" s="523">
        <f>'[11]Depr Exp'!F7014</f>
        <v>18800538.98</v>
      </c>
      <c r="G7014" s="305">
        <f>'[11]Depr Exp'!G7014</f>
        <v>3.0599999999999999E-2</v>
      </c>
      <c r="H7014" s="524">
        <f>'[11]Depr Exp'!H7014</f>
        <v>47941.37</v>
      </c>
      <c r="I7014" s="523">
        <f>'[11]Depr Exp'!I7014</f>
        <v>18974904.399999999</v>
      </c>
      <c r="J7014" s="305">
        <f>'[11]Depr Exp'!J7014</f>
        <v>3.0599999999999999E-2</v>
      </c>
      <c r="K7014" s="373">
        <f>'[11]Depr Exp'!K7014</f>
        <v>48386.006219999988</v>
      </c>
      <c r="L7014" s="524">
        <f>'[11]Depr Exp'!L7014</f>
        <v>444.64</v>
      </c>
      <c r="M7014" s="144"/>
      <c r="N7014" s="144"/>
    </row>
    <row r="7015" spans="1:14">
      <c r="A7015" s="144" t="str">
        <f>'[11]Depr Exp'!A7015</f>
        <v>G354 UGS Compressor Station</v>
      </c>
      <c r="B7015" s="144" t="str">
        <f>'[11]Depr Exp'!B7015</f>
        <v>G354 UGS Compressor Station-3</v>
      </c>
      <c r="C7015" s="143" t="str">
        <f>'[11]Depr Exp'!C7015</f>
        <v>403G</v>
      </c>
      <c r="D7015" s="144"/>
      <c r="E7015" s="282">
        <f>'[11]Depr Exp'!E7015</f>
        <v>43190</v>
      </c>
      <c r="F7015" s="523">
        <f>'[11]Depr Exp'!F7015</f>
        <v>18814153.969999999</v>
      </c>
      <c r="G7015" s="305">
        <f>'[11]Depr Exp'!G7015</f>
        <v>3.0599999999999999E-2</v>
      </c>
      <c r="H7015" s="524">
        <f>'[11]Depr Exp'!H7015</f>
        <v>47976.090000000004</v>
      </c>
      <c r="I7015" s="523">
        <f>'[11]Depr Exp'!I7015</f>
        <v>18974904.399999999</v>
      </c>
      <c r="J7015" s="305">
        <f>'[11]Depr Exp'!J7015</f>
        <v>3.0599999999999999E-2</v>
      </c>
      <c r="K7015" s="373">
        <f>'[11]Depr Exp'!K7015</f>
        <v>48386.006219999988</v>
      </c>
      <c r="L7015" s="524">
        <f>'[11]Depr Exp'!L7015</f>
        <v>409.92</v>
      </c>
      <c r="M7015" s="144"/>
      <c r="N7015" s="144"/>
    </row>
    <row r="7016" spans="1:14">
      <c r="A7016" s="144" t="str">
        <f>'[11]Depr Exp'!A7016</f>
        <v>G354 UGS Compressor Station</v>
      </c>
      <c r="B7016" s="144" t="str">
        <f>'[11]Depr Exp'!B7016</f>
        <v>G354 UGS Compressor Station-4</v>
      </c>
      <c r="C7016" s="143" t="str">
        <f>'[11]Depr Exp'!C7016</f>
        <v>403G</v>
      </c>
      <c r="D7016" s="144"/>
      <c r="E7016" s="282">
        <f>'[11]Depr Exp'!E7016</f>
        <v>43220</v>
      </c>
      <c r="F7016" s="523">
        <f>'[11]Depr Exp'!F7016</f>
        <v>18831245.77</v>
      </c>
      <c r="G7016" s="305">
        <f>'[11]Depr Exp'!G7016</f>
        <v>3.0599999999999999E-2</v>
      </c>
      <c r="H7016" s="524">
        <f>'[11]Depr Exp'!H7016</f>
        <v>48019.68</v>
      </c>
      <c r="I7016" s="523">
        <f>'[11]Depr Exp'!I7016</f>
        <v>18974904.399999999</v>
      </c>
      <c r="J7016" s="305">
        <f>'[11]Depr Exp'!J7016</f>
        <v>3.0599999999999999E-2</v>
      </c>
      <c r="K7016" s="373">
        <f>'[11]Depr Exp'!K7016</f>
        <v>48386.006219999988</v>
      </c>
      <c r="L7016" s="524">
        <f>'[11]Depr Exp'!L7016</f>
        <v>366.33</v>
      </c>
      <c r="M7016" s="144"/>
      <c r="N7016" s="144"/>
    </row>
    <row r="7017" spans="1:14">
      <c r="A7017" s="144" t="str">
        <f>'[11]Depr Exp'!A7017</f>
        <v>G354 UGS Compressor Station</v>
      </c>
      <c r="B7017" s="144" t="str">
        <f>'[11]Depr Exp'!B7017</f>
        <v>G354 UGS Compressor Station-5</v>
      </c>
      <c r="C7017" s="143" t="str">
        <f>'[11]Depr Exp'!C7017</f>
        <v>403G</v>
      </c>
      <c r="D7017" s="144"/>
      <c r="E7017" s="282">
        <f>'[11]Depr Exp'!E7017</f>
        <v>43251</v>
      </c>
      <c r="F7017" s="523">
        <f>'[11]Depr Exp'!F7017</f>
        <v>18829900.600000001</v>
      </c>
      <c r="G7017" s="305">
        <f>'[11]Depr Exp'!G7017</f>
        <v>3.0599999999999999E-2</v>
      </c>
      <c r="H7017" s="524">
        <f>'[11]Depr Exp'!H7017</f>
        <v>48016.24</v>
      </c>
      <c r="I7017" s="523">
        <f>'[11]Depr Exp'!I7017</f>
        <v>18974904.399999999</v>
      </c>
      <c r="J7017" s="305">
        <f>'[11]Depr Exp'!J7017</f>
        <v>3.0599999999999999E-2</v>
      </c>
      <c r="K7017" s="373">
        <f>'[11]Depr Exp'!K7017</f>
        <v>48386.006219999988</v>
      </c>
      <c r="L7017" s="524">
        <f>'[11]Depr Exp'!L7017</f>
        <v>369.77</v>
      </c>
      <c r="M7017" s="144"/>
      <c r="N7017" s="144"/>
    </row>
    <row r="7018" spans="1:14">
      <c r="A7018" s="144" t="str">
        <f>'[11]Depr Exp'!A7018</f>
        <v>G354 UGS Compressor Station</v>
      </c>
      <c r="B7018" s="144" t="str">
        <f>'[11]Depr Exp'!B7018</f>
        <v>G354 UGS Compressor Station-6</v>
      </c>
      <c r="C7018" s="143" t="str">
        <f>'[11]Depr Exp'!C7018</f>
        <v>403G</v>
      </c>
      <c r="D7018" s="144"/>
      <c r="E7018" s="282">
        <f>'[11]Depr Exp'!E7018</f>
        <v>43281</v>
      </c>
      <c r="F7018" s="523">
        <f>'[11]Depr Exp'!F7018</f>
        <v>18823289.09</v>
      </c>
      <c r="G7018" s="305">
        <f>'[11]Depr Exp'!G7018</f>
        <v>3.0599999999999999E-2</v>
      </c>
      <c r="H7018" s="524">
        <f>'[11]Depr Exp'!H7018</f>
        <v>47999.39</v>
      </c>
      <c r="I7018" s="523">
        <f>'[11]Depr Exp'!I7018</f>
        <v>18974904.399999999</v>
      </c>
      <c r="J7018" s="305">
        <f>'[11]Depr Exp'!J7018</f>
        <v>3.0599999999999999E-2</v>
      </c>
      <c r="K7018" s="373">
        <f>'[11]Depr Exp'!K7018</f>
        <v>48386.006219999988</v>
      </c>
      <c r="L7018" s="524">
        <f>'[11]Depr Exp'!L7018</f>
        <v>386.62</v>
      </c>
      <c r="M7018" s="144"/>
      <c r="N7018" s="144"/>
    </row>
    <row r="7019" spans="1:14">
      <c r="A7019" s="144" t="str">
        <f>'[11]Depr Exp'!A7019</f>
        <v>G354 UGS Compressor Station</v>
      </c>
      <c r="B7019" s="144" t="str">
        <f>'[11]Depr Exp'!B7019</f>
        <v>G354 UGS Compressor Station-7</v>
      </c>
      <c r="C7019" s="143" t="str">
        <f>'[11]Depr Exp'!C7019</f>
        <v>403G</v>
      </c>
      <c r="D7019" s="144"/>
      <c r="E7019" s="282">
        <f>'[11]Depr Exp'!E7019</f>
        <v>43312</v>
      </c>
      <c r="F7019" s="523">
        <f>'[11]Depr Exp'!F7019</f>
        <v>18823289.09</v>
      </c>
      <c r="G7019" s="305">
        <f>'[11]Depr Exp'!G7019</f>
        <v>3.0599999999999999E-2</v>
      </c>
      <c r="H7019" s="524">
        <f>'[11]Depr Exp'!H7019</f>
        <v>47999.39</v>
      </c>
      <c r="I7019" s="523">
        <f>'[11]Depr Exp'!I7019</f>
        <v>18974904.399999999</v>
      </c>
      <c r="J7019" s="305">
        <f>'[11]Depr Exp'!J7019</f>
        <v>3.0599999999999999E-2</v>
      </c>
      <c r="K7019" s="373">
        <f>'[11]Depr Exp'!K7019</f>
        <v>48386.006219999988</v>
      </c>
      <c r="L7019" s="524">
        <f>'[11]Depr Exp'!L7019</f>
        <v>386.62</v>
      </c>
      <c r="M7019" s="144"/>
      <c r="N7019" s="144"/>
    </row>
    <row r="7020" spans="1:14">
      <c r="A7020" s="144" t="str">
        <f>'[11]Depr Exp'!A7020</f>
        <v>G354 UGS Compressor Station</v>
      </c>
      <c r="B7020" s="144" t="str">
        <f>'[11]Depr Exp'!B7020</f>
        <v>G354 UGS Compressor Station-8</v>
      </c>
      <c r="C7020" s="143" t="str">
        <f>'[11]Depr Exp'!C7020</f>
        <v>403G</v>
      </c>
      <c r="D7020" s="144"/>
      <c r="E7020" s="282">
        <f>'[11]Depr Exp'!E7020</f>
        <v>43343</v>
      </c>
      <c r="F7020" s="523">
        <f>'[11]Depr Exp'!F7020</f>
        <v>18823289.09</v>
      </c>
      <c r="G7020" s="305">
        <f>'[11]Depr Exp'!G7020</f>
        <v>3.0599999999999999E-2</v>
      </c>
      <c r="H7020" s="524">
        <f>'[11]Depr Exp'!H7020</f>
        <v>47999.39</v>
      </c>
      <c r="I7020" s="523">
        <f>'[11]Depr Exp'!I7020</f>
        <v>18974904.399999999</v>
      </c>
      <c r="J7020" s="305">
        <f>'[11]Depr Exp'!J7020</f>
        <v>3.0599999999999999E-2</v>
      </c>
      <c r="K7020" s="373">
        <f>'[11]Depr Exp'!K7020</f>
        <v>48386.006219999988</v>
      </c>
      <c r="L7020" s="524">
        <f>'[11]Depr Exp'!L7020</f>
        <v>386.62</v>
      </c>
      <c r="M7020" s="144"/>
      <c r="N7020" s="144"/>
    </row>
    <row r="7021" spans="1:14">
      <c r="A7021" s="144" t="str">
        <f>'[11]Depr Exp'!A7021</f>
        <v>G354 UGS Compressor Station</v>
      </c>
      <c r="B7021" s="144" t="str">
        <f>'[11]Depr Exp'!B7021</f>
        <v>G354 UGS Compressor Station-9</v>
      </c>
      <c r="C7021" s="143" t="str">
        <f>'[11]Depr Exp'!C7021</f>
        <v>403G</v>
      </c>
      <c r="D7021" s="144"/>
      <c r="E7021" s="282">
        <f>'[11]Depr Exp'!E7021</f>
        <v>43373</v>
      </c>
      <c r="F7021" s="523">
        <f>'[11]Depr Exp'!F7021</f>
        <v>18823289.09</v>
      </c>
      <c r="G7021" s="305">
        <f>'[11]Depr Exp'!G7021</f>
        <v>3.0599999999999999E-2</v>
      </c>
      <c r="H7021" s="524">
        <f>'[11]Depr Exp'!H7021</f>
        <v>47999.39</v>
      </c>
      <c r="I7021" s="523">
        <f>'[11]Depr Exp'!I7021</f>
        <v>18974904.399999999</v>
      </c>
      <c r="J7021" s="305">
        <f>'[11]Depr Exp'!J7021</f>
        <v>3.0599999999999999E-2</v>
      </c>
      <c r="K7021" s="373">
        <f>'[11]Depr Exp'!K7021</f>
        <v>48386.006219999988</v>
      </c>
      <c r="L7021" s="524">
        <f>'[11]Depr Exp'!L7021</f>
        <v>386.62</v>
      </c>
      <c r="M7021" s="144"/>
      <c r="N7021" s="144"/>
    </row>
    <row r="7022" spans="1:14">
      <c r="A7022" s="144" t="str">
        <f>'[11]Depr Exp'!A7022</f>
        <v>G354 UGS Compressor Station</v>
      </c>
      <c r="B7022" s="144" t="str">
        <f>'[11]Depr Exp'!B7022</f>
        <v>G354 UGS Compressor Station-10</v>
      </c>
      <c r="C7022" s="143" t="str">
        <f>'[11]Depr Exp'!C7022</f>
        <v>403G</v>
      </c>
      <c r="D7022" s="144"/>
      <c r="E7022" s="282">
        <f>'[11]Depr Exp'!E7022</f>
        <v>43404</v>
      </c>
      <c r="F7022" s="523">
        <f>'[11]Depr Exp'!F7022</f>
        <v>18863166.859999999</v>
      </c>
      <c r="G7022" s="305">
        <f>'[11]Depr Exp'!G7022</f>
        <v>3.0599999999999999E-2</v>
      </c>
      <c r="H7022" s="524">
        <f>'[11]Depr Exp'!H7022</f>
        <v>48101.08</v>
      </c>
      <c r="I7022" s="523">
        <f>'[11]Depr Exp'!I7022</f>
        <v>18974904.399999999</v>
      </c>
      <c r="J7022" s="305">
        <f>'[11]Depr Exp'!J7022</f>
        <v>3.0599999999999999E-2</v>
      </c>
      <c r="K7022" s="373">
        <f>'[11]Depr Exp'!K7022</f>
        <v>48386.006219999988</v>
      </c>
      <c r="L7022" s="524">
        <f>'[11]Depr Exp'!L7022</f>
        <v>284.93</v>
      </c>
      <c r="M7022" s="144"/>
      <c r="N7022" s="144"/>
    </row>
    <row r="7023" spans="1:14">
      <c r="A7023" s="144" t="str">
        <f>'[11]Depr Exp'!A7023</f>
        <v>G354 UGS Compressor Station</v>
      </c>
      <c r="B7023" s="144" t="str">
        <f>'[11]Depr Exp'!B7023</f>
        <v>G354 UGS Compressor Station-11</v>
      </c>
      <c r="C7023" s="143" t="str">
        <f>'[11]Depr Exp'!C7023</f>
        <v>403G</v>
      </c>
      <c r="D7023" s="144"/>
      <c r="E7023" s="282">
        <f>'[11]Depr Exp'!E7023</f>
        <v>43434</v>
      </c>
      <c r="F7023" s="523">
        <f>'[11]Depr Exp'!F7023</f>
        <v>18903044.629999999</v>
      </c>
      <c r="G7023" s="305">
        <f>'[11]Depr Exp'!G7023</f>
        <v>3.0599999999999999E-2</v>
      </c>
      <c r="H7023" s="524">
        <f>'[11]Depr Exp'!H7023</f>
        <v>48202.76</v>
      </c>
      <c r="I7023" s="523">
        <f>'[11]Depr Exp'!I7023</f>
        <v>18974904.399999999</v>
      </c>
      <c r="J7023" s="305">
        <f>'[11]Depr Exp'!J7023</f>
        <v>3.0599999999999999E-2</v>
      </c>
      <c r="K7023" s="373">
        <f>'[11]Depr Exp'!K7023</f>
        <v>48386.006219999988</v>
      </c>
      <c r="L7023" s="524">
        <f>'[11]Depr Exp'!L7023</f>
        <v>183.25</v>
      </c>
      <c r="M7023" s="144"/>
      <c r="N7023" s="144"/>
    </row>
    <row r="7024" spans="1:14">
      <c r="A7024" s="144" t="str">
        <f>'[11]Depr Exp'!A7024</f>
        <v>G354 UGS Compressor Station</v>
      </c>
      <c r="B7024" s="144" t="str">
        <f>'[11]Depr Exp'!B7024</f>
        <v>G354 UGS Compressor Station-12</v>
      </c>
      <c r="C7024" s="143" t="str">
        <f>'[11]Depr Exp'!C7024</f>
        <v>403G</v>
      </c>
      <c r="D7024" s="144"/>
      <c r="E7024" s="282">
        <f>'[11]Depr Exp'!E7024</f>
        <v>43465</v>
      </c>
      <c r="F7024" s="523">
        <f>'[11]Depr Exp'!F7024</f>
        <v>18974904.399999999</v>
      </c>
      <c r="G7024" s="305">
        <f>'[11]Depr Exp'!G7024</f>
        <v>3.0599999999999999E-2</v>
      </c>
      <c r="H7024" s="524">
        <f>'[11]Depr Exp'!H7024</f>
        <v>48386.009999999995</v>
      </c>
      <c r="I7024" s="523">
        <f>'[11]Depr Exp'!I7024</f>
        <v>18974904.399999999</v>
      </c>
      <c r="J7024" s="305">
        <f>'[11]Depr Exp'!J7024</f>
        <v>3.0599999999999999E-2</v>
      </c>
      <c r="K7024" s="373">
        <f>'[11]Depr Exp'!K7024</f>
        <v>48386.006219999988</v>
      </c>
      <c r="L7024" s="524">
        <f>'[11]Depr Exp'!L7024</f>
        <v>0</v>
      </c>
      <c r="M7024" s="144"/>
      <c r="N7024" s="144"/>
    </row>
    <row r="7025" spans="1:14" ht="15.75" thickBot="1">
      <c r="A7025" s="159" t="str">
        <f>'[11]Depr Exp'!A7025</f>
        <v>G354 UGS Compressor Station Total</v>
      </c>
      <c r="B7025" s="144">
        <f>'[11]Depr Exp'!B7025</f>
        <v>0</v>
      </c>
      <c r="C7025" s="502" t="str">
        <f>'[11]Depr Exp'!C7025</f>
        <v>GUGS</v>
      </c>
      <c r="D7025" s="144"/>
      <c r="E7025" s="281" t="str">
        <f>'[11]Depr Exp'!E7025</f>
        <v>Total</v>
      </c>
      <c r="F7025" s="141">
        <f>'[11]Depr Exp'!F7025</f>
        <v>0</v>
      </c>
      <c r="G7025" s="252">
        <f>'[11]Depr Exp'!G7025</f>
        <v>0</v>
      </c>
      <c r="H7025" s="286">
        <f>'[11]Depr Exp'!H7025</f>
        <v>576009.22000000009</v>
      </c>
      <c r="I7025" s="141">
        <f>'[11]Depr Exp'!I7025</f>
        <v>0</v>
      </c>
      <c r="J7025" s="252">
        <f>'[11]Depr Exp'!J7025</f>
        <v>0</v>
      </c>
      <c r="K7025" s="286">
        <f>'[11]Depr Exp'!K7025</f>
        <v>580632.07463999989</v>
      </c>
      <c r="L7025" s="286">
        <f>'[11]Depr Exp'!L7025</f>
        <v>4622.8500000000004</v>
      </c>
      <c r="M7025" s="144"/>
      <c r="N7025" s="144"/>
    </row>
    <row r="7026" spans="1:14" ht="13.5" thickTop="1">
      <c r="A7026" s="144" t="str">
        <f>'[11]Depr Exp'!A7026</f>
        <v>G355 UGS Regulating Station</v>
      </c>
      <c r="B7026" s="144" t="str">
        <f>'[11]Depr Exp'!B7026</f>
        <v>G355 UGS Regulating Station-1</v>
      </c>
      <c r="C7026" s="143" t="str">
        <f>'[11]Depr Exp'!C7026</f>
        <v>403G</v>
      </c>
      <c r="D7026" s="144"/>
      <c r="E7026" s="282">
        <f>'[11]Depr Exp'!E7026</f>
        <v>43131</v>
      </c>
      <c r="F7026" s="523">
        <f>'[11]Depr Exp'!F7026</f>
        <v>570995.1</v>
      </c>
      <c r="G7026" s="305">
        <f>'[11]Depr Exp'!G7026</f>
        <v>4.2099999999999999E-2</v>
      </c>
      <c r="H7026" s="524">
        <f>'[11]Depr Exp'!H7026</f>
        <v>2003.25</v>
      </c>
      <c r="I7026" s="523">
        <f>'[11]Depr Exp'!I7026</f>
        <v>570995.1</v>
      </c>
      <c r="J7026" s="305">
        <f>'[11]Depr Exp'!J7026</f>
        <v>4.2099999999999999E-2</v>
      </c>
      <c r="K7026" s="373">
        <f>'[11]Depr Exp'!K7026</f>
        <v>2003.2411424999998</v>
      </c>
      <c r="L7026" s="524">
        <f>'[11]Depr Exp'!L7026</f>
        <v>-0.01</v>
      </c>
      <c r="M7026" s="144"/>
      <c r="N7026" s="144"/>
    </row>
    <row r="7027" spans="1:14">
      <c r="A7027" s="144" t="str">
        <f>'[11]Depr Exp'!A7027</f>
        <v>G355 UGS Regulating Station</v>
      </c>
      <c r="B7027" s="144" t="str">
        <f>'[11]Depr Exp'!B7027</f>
        <v>G355 UGS Regulating Station-2</v>
      </c>
      <c r="C7027" s="143" t="str">
        <f>'[11]Depr Exp'!C7027</f>
        <v>403G</v>
      </c>
      <c r="D7027" s="144"/>
      <c r="E7027" s="282">
        <f>'[11]Depr Exp'!E7027</f>
        <v>43159</v>
      </c>
      <c r="F7027" s="523">
        <f>'[11]Depr Exp'!F7027</f>
        <v>570995.1</v>
      </c>
      <c r="G7027" s="305">
        <f>'[11]Depr Exp'!G7027</f>
        <v>4.2099999999999999E-2</v>
      </c>
      <c r="H7027" s="524">
        <f>'[11]Depr Exp'!H7027</f>
        <v>2003.25</v>
      </c>
      <c r="I7027" s="523">
        <f>'[11]Depr Exp'!I7027</f>
        <v>570995.1</v>
      </c>
      <c r="J7027" s="305">
        <f>'[11]Depr Exp'!J7027</f>
        <v>4.2099999999999999E-2</v>
      </c>
      <c r="K7027" s="373">
        <f>'[11]Depr Exp'!K7027</f>
        <v>2003.2411424999998</v>
      </c>
      <c r="L7027" s="524">
        <f>'[11]Depr Exp'!L7027</f>
        <v>-0.01</v>
      </c>
      <c r="M7027" s="144"/>
      <c r="N7027" s="144"/>
    </row>
    <row r="7028" spans="1:14">
      <c r="A7028" s="144" t="str">
        <f>'[11]Depr Exp'!A7028</f>
        <v>G355 UGS Regulating Station</v>
      </c>
      <c r="B7028" s="144" t="str">
        <f>'[11]Depr Exp'!B7028</f>
        <v>G355 UGS Regulating Station-3</v>
      </c>
      <c r="C7028" s="143" t="str">
        <f>'[11]Depr Exp'!C7028</f>
        <v>403G</v>
      </c>
      <c r="D7028" s="144"/>
      <c r="E7028" s="282">
        <f>'[11]Depr Exp'!E7028</f>
        <v>43190</v>
      </c>
      <c r="F7028" s="523">
        <f>'[11]Depr Exp'!F7028</f>
        <v>570995.1</v>
      </c>
      <c r="G7028" s="305">
        <f>'[11]Depr Exp'!G7028</f>
        <v>4.2099999999999999E-2</v>
      </c>
      <c r="H7028" s="524">
        <f>'[11]Depr Exp'!H7028</f>
        <v>2003.25</v>
      </c>
      <c r="I7028" s="523">
        <f>'[11]Depr Exp'!I7028</f>
        <v>570995.1</v>
      </c>
      <c r="J7028" s="305">
        <f>'[11]Depr Exp'!J7028</f>
        <v>4.2099999999999999E-2</v>
      </c>
      <c r="K7028" s="373">
        <f>'[11]Depr Exp'!K7028</f>
        <v>2003.2411424999998</v>
      </c>
      <c r="L7028" s="524">
        <f>'[11]Depr Exp'!L7028</f>
        <v>-0.01</v>
      </c>
      <c r="M7028" s="144"/>
      <c r="N7028" s="144"/>
    </row>
    <row r="7029" spans="1:14">
      <c r="A7029" s="144" t="str">
        <f>'[11]Depr Exp'!A7029</f>
        <v>G355 UGS Regulating Station</v>
      </c>
      <c r="B7029" s="144" t="str">
        <f>'[11]Depr Exp'!B7029</f>
        <v>G355 UGS Regulating Station-4</v>
      </c>
      <c r="C7029" s="143" t="str">
        <f>'[11]Depr Exp'!C7029</f>
        <v>403G</v>
      </c>
      <c r="D7029" s="144"/>
      <c r="E7029" s="282">
        <f>'[11]Depr Exp'!E7029</f>
        <v>43220</v>
      </c>
      <c r="F7029" s="523">
        <f>'[11]Depr Exp'!F7029</f>
        <v>570995.1</v>
      </c>
      <c r="G7029" s="305">
        <f>'[11]Depr Exp'!G7029</f>
        <v>4.2099999999999999E-2</v>
      </c>
      <c r="H7029" s="524">
        <f>'[11]Depr Exp'!H7029</f>
        <v>2003.25</v>
      </c>
      <c r="I7029" s="523">
        <f>'[11]Depr Exp'!I7029</f>
        <v>570995.1</v>
      </c>
      <c r="J7029" s="305">
        <f>'[11]Depr Exp'!J7029</f>
        <v>4.2099999999999999E-2</v>
      </c>
      <c r="K7029" s="373">
        <f>'[11]Depr Exp'!K7029</f>
        <v>2003.2411424999998</v>
      </c>
      <c r="L7029" s="524">
        <f>'[11]Depr Exp'!L7029</f>
        <v>-0.01</v>
      </c>
      <c r="M7029" s="144"/>
      <c r="N7029" s="144"/>
    </row>
    <row r="7030" spans="1:14">
      <c r="A7030" s="144" t="str">
        <f>'[11]Depr Exp'!A7030</f>
        <v>G355 UGS Regulating Station</v>
      </c>
      <c r="B7030" s="144" t="str">
        <f>'[11]Depr Exp'!B7030</f>
        <v>G355 UGS Regulating Station-5</v>
      </c>
      <c r="C7030" s="143" t="str">
        <f>'[11]Depr Exp'!C7030</f>
        <v>403G</v>
      </c>
      <c r="D7030" s="144"/>
      <c r="E7030" s="282">
        <f>'[11]Depr Exp'!E7030</f>
        <v>43251</v>
      </c>
      <c r="F7030" s="523">
        <f>'[11]Depr Exp'!F7030</f>
        <v>570995.1</v>
      </c>
      <c r="G7030" s="305">
        <f>'[11]Depr Exp'!G7030</f>
        <v>4.2099999999999999E-2</v>
      </c>
      <c r="H7030" s="524">
        <f>'[11]Depr Exp'!H7030</f>
        <v>2003.25</v>
      </c>
      <c r="I7030" s="523">
        <f>'[11]Depr Exp'!I7030</f>
        <v>570995.1</v>
      </c>
      <c r="J7030" s="305">
        <f>'[11]Depr Exp'!J7030</f>
        <v>4.2099999999999999E-2</v>
      </c>
      <c r="K7030" s="373">
        <f>'[11]Depr Exp'!K7030</f>
        <v>2003.2411424999998</v>
      </c>
      <c r="L7030" s="524">
        <f>'[11]Depr Exp'!L7030</f>
        <v>-0.01</v>
      </c>
      <c r="M7030" s="144"/>
      <c r="N7030" s="144"/>
    </row>
    <row r="7031" spans="1:14">
      <c r="A7031" s="144" t="str">
        <f>'[11]Depr Exp'!A7031</f>
        <v>G355 UGS Regulating Station</v>
      </c>
      <c r="B7031" s="144" t="str">
        <f>'[11]Depr Exp'!B7031</f>
        <v>G355 UGS Regulating Station-6</v>
      </c>
      <c r="C7031" s="143" t="str">
        <f>'[11]Depr Exp'!C7031</f>
        <v>403G</v>
      </c>
      <c r="D7031" s="144"/>
      <c r="E7031" s="282">
        <f>'[11]Depr Exp'!E7031</f>
        <v>43281</v>
      </c>
      <c r="F7031" s="523">
        <f>'[11]Depr Exp'!F7031</f>
        <v>570995.1</v>
      </c>
      <c r="G7031" s="305">
        <f>'[11]Depr Exp'!G7031</f>
        <v>4.2099999999999999E-2</v>
      </c>
      <c r="H7031" s="524">
        <f>'[11]Depr Exp'!H7031</f>
        <v>2003.25</v>
      </c>
      <c r="I7031" s="523">
        <f>'[11]Depr Exp'!I7031</f>
        <v>570995.1</v>
      </c>
      <c r="J7031" s="305">
        <f>'[11]Depr Exp'!J7031</f>
        <v>4.2099999999999999E-2</v>
      </c>
      <c r="K7031" s="373">
        <f>'[11]Depr Exp'!K7031</f>
        <v>2003.2411424999998</v>
      </c>
      <c r="L7031" s="524">
        <f>'[11]Depr Exp'!L7031</f>
        <v>-0.01</v>
      </c>
      <c r="M7031" s="144"/>
      <c r="N7031" s="144"/>
    </row>
    <row r="7032" spans="1:14">
      <c r="A7032" s="144" t="str">
        <f>'[11]Depr Exp'!A7032</f>
        <v>G355 UGS Regulating Station</v>
      </c>
      <c r="B7032" s="144" t="str">
        <f>'[11]Depr Exp'!B7032</f>
        <v>G355 UGS Regulating Station-7</v>
      </c>
      <c r="C7032" s="143" t="str">
        <f>'[11]Depr Exp'!C7032</f>
        <v>403G</v>
      </c>
      <c r="D7032" s="144"/>
      <c r="E7032" s="282">
        <f>'[11]Depr Exp'!E7032</f>
        <v>43312</v>
      </c>
      <c r="F7032" s="523">
        <f>'[11]Depr Exp'!F7032</f>
        <v>570995.1</v>
      </c>
      <c r="G7032" s="305">
        <f>'[11]Depr Exp'!G7032</f>
        <v>4.2099999999999999E-2</v>
      </c>
      <c r="H7032" s="524">
        <f>'[11]Depr Exp'!H7032</f>
        <v>2003.25</v>
      </c>
      <c r="I7032" s="523">
        <f>'[11]Depr Exp'!I7032</f>
        <v>570995.1</v>
      </c>
      <c r="J7032" s="305">
        <f>'[11]Depr Exp'!J7032</f>
        <v>4.2099999999999999E-2</v>
      </c>
      <c r="K7032" s="373">
        <f>'[11]Depr Exp'!K7032</f>
        <v>2003.2411424999998</v>
      </c>
      <c r="L7032" s="524">
        <f>'[11]Depr Exp'!L7032</f>
        <v>-0.01</v>
      </c>
      <c r="M7032" s="144"/>
      <c r="N7032" s="144"/>
    </row>
    <row r="7033" spans="1:14">
      <c r="A7033" s="144" t="str">
        <f>'[11]Depr Exp'!A7033</f>
        <v>G355 UGS Regulating Station</v>
      </c>
      <c r="B7033" s="144" t="str">
        <f>'[11]Depr Exp'!B7033</f>
        <v>G355 UGS Regulating Station-8</v>
      </c>
      <c r="C7033" s="143" t="str">
        <f>'[11]Depr Exp'!C7033</f>
        <v>403G</v>
      </c>
      <c r="D7033" s="144"/>
      <c r="E7033" s="282">
        <f>'[11]Depr Exp'!E7033</f>
        <v>43343</v>
      </c>
      <c r="F7033" s="523">
        <f>'[11]Depr Exp'!F7033</f>
        <v>570995.1</v>
      </c>
      <c r="G7033" s="305">
        <f>'[11]Depr Exp'!G7033</f>
        <v>4.2099999999999999E-2</v>
      </c>
      <c r="H7033" s="524">
        <f>'[11]Depr Exp'!H7033</f>
        <v>2003.25</v>
      </c>
      <c r="I7033" s="523">
        <f>'[11]Depr Exp'!I7033</f>
        <v>570995.1</v>
      </c>
      <c r="J7033" s="305">
        <f>'[11]Depr Exp'!J7033</f>
        <v>4.2099999999999999E-2</v>
      </c>
      <c r="K7033" s="373">
        <f>'[11]Depr Exp'!K7033</f>
        <v>2003.2411424999998</v>
      </c>
      <c r="L7033" s="524">
        <f>'[11]Depr Exp'!L7033</f>
        <v>-0.01</v>
      </c>
      <c r="M7033" s="144"/>
      <c r="N7033" s="144"/>
    </row>
    <row r="7034" spans="1:14">
      <c r="A7034" s="144" t="str">
        <f>'[11]Depr Exp'!A7034</f>
        <v>G355 UGS Regulating Station</v>
      </c>
      <c r="B7034" s="144" t="str">
        <f>'[11]Depr Exp'!B7034</f>
        <v>G355 UGS Regulating Station-9</v>
      </c>
      <c r="C7034" s="143" t="str">
        <f>'[11]Depr Exp'!C7034</f>
        <v>403G</v>
      </c>
      <c r="D7034" s="144"/>
      <c r="E7034" s="282">
        <f>'[11]Depr Exp'!E7034</f>
        <v>43373</v>
      </c>
      <c r="F7034" s="523">
        <f>'[11]Depr Exp'!F7034</f>
        <v>570995.1</v>
      </c>
      <c r="G7034" s="305">
        <f>'[11]Depr Exp'!G7034</f>
        <v>4.2099999999999999E-2</v>
      </c>
      <c r="H7034" s="524">
        <f>'[11]Depr Exp'!H7034</f>
        <v>2003.25</v>
      </c>
      <c r="I7034" s="523">
        <f>'[11]Depr Exp'!I7034</f>
        <v>570995.1</v>
      </c>
      <c r="J7034" s="305">
        <f>'[11]Depr Exp'!J7034</f>
        <v>4.2099999999999999E-2</v>
      </c>
      <c r="K7034" s="373">
        <f>'[11]Depr Exp'!K7034</f>
        <v>2003.2411424999998</v>
      </c>
      <c r="L7034" s="524">
        <f>'[11]Depr Exp'!L7034</f>
        <v>-0.01</v>
      </c>
      <c r="M7034" s="144"/>
      <c r="N7034" s="144"/>
    </row>
    <row r="7035" spans="1:14">
      <c r="A7035" s="144" t="str">
        <f>'[11]Depr Exp'!A7035</f>
        <v>G355 UGS Regulating Station</v>
      </c>
      <c r="B7035" s="144" t="str">
        <f>'[11]Depr Exp'!B7035</f>
        <v>G355 UGS Regulating Station-10</v>
      </c>
      <c r="C7035" s="143" t="str">
        <f>'[11]Depr Exp'!C7035</f>
        <v>403G</v>
      </c>
      <c r="D7035" s="144"/>
      <c r="E7035" s="282">
        <f>'[11]Depr Exp'!E7035</f>
        <v>43404</v>
      </c>
      <c r="F7035" s="523">
        <f>'[11]Depr Exp'!F7035</f>
        <v>570995.1</v>
      </c>
      <c r="G7035" s="305">
        <f>'[11]Depr Exp'!G7035</f>
        <v>4.2099999999999999E-2</v>
      </c>
      <c r="H7035" s="524">
        <f>'[11]Depr Exp'!H7035</f>
        <v>2003.25</v>
      </c>
      <c r="I7035" s="523">
        <f>'[11]Depr Exp'!I7035</f>
        <v>570995.1</v>
      </c>
      <c r="J7035" s="305">
        <f>'[11]Depr Exp'!J7035</f>
        <v>4.2099999999999999E-2</v>
      </c>
      <c r="K7035" s="373">
        <f>'[11]Depr Exp'!K7035</f>
        <v>2003.2411424999998</v>
      </c>
      <c r="L7035" s="524">
        <f>'[11]Depr Exp'!L7035</f>
        <v>-0.01</v>
      </c>
      <c r="M7035" s="144"/>
      <c r="N7035" s="144"/>
    </row>
    <row r="7036" spans="1:14">
      <c r="A7036" s="144" t="str">
        <f>'[11]Depr Exp'!A7036</f>
        <v>G355 UGS Regulating Station</v>
      </c>
      <c r="B7036" s="144" t="str">
        <f>'[11]Depr Exp'!B7036</f>
        <v>G355 UGS Regulating Station-11</v>
      </c>
      <c r="C7036" s="143" t="str">
        <f>'[11]Depr Exp'!C7036</f>
        <v>403G</v>
      </c>
      <c r="D7036" s="144"/>
      <c r="E7036" s="282">
        <f>'[11]Depr Exp'!E7036</f>
        <v>43434</v>
      </c>
      <c r="F7036" s="523">
        <f>'[11]Depr Exp'!F7036</f>
        <v>570995.1</v>
      </c>
      <c r="G7036" s="305">
        <f>'[11]Depr Exp'!G7036</f>
        <v>4.2099999999999999E-2</v>
      </c>
      <c r="H7036" s="524">
        <f>'[11]Depr Exp'!H7036</f>
        <v>2003.25</v>
      </c>
      <c r="I7036" s="523">
        <f>'[11]Depr Exp'!I7036</f>
        <v>570995.1</v>
      </c>
      <c r="J7036" s="305">
        <f>'[11]Depr Exp'!J7036</f>
        <v>4.2099999999999999E-2</v>
      </c>
      <c r="K7036" s="373">
        <f>'[11]Depr Exp'!K7036</f>
        <v>2003.2411424999998</v>
      </c>
      <c r="L7036" s="524">
        <f>'[11]Depr Exp'!L7036</f>
        <v>-0.01</v>
      </c>
      <c r="M7036" s="144"/>
      <c r="N7036" s="144"/>
    </row>
    <row r="7037" spans="1:14">
      <c r="A7037" s="144" t="str">
        <f>'[11]Depr Exp'!A7037</f>
        <v>G355 UGS Regulating Station</v>
      </c>
      <c r="B7037" s="144" t="str">
        <f>'[11]Depr Exp'!B7037</f>
        <v>G355 UGS Regulating Station-12</v>
      </c>
      <c r="C7037" s="143" t="str">
        <f>'[11]Depr Exp'!C7037</f>
        <v>403G</v>
      </c>
      <c r="D7037" s="144"/>
      <c r="E7037" s="282">
        <f>'[11]Depr Exp'!E7037</f>
        <v>43465</v>
      </c>
      <c r="F7037" s="523">
        <f>'[11]Depr Exp'!F7037</f>
        <v>570995.1</v>
      </c>
      <c r="G7037" s="305">
        <f>'[11]Depr Exp'!G7037</f>
        <v>4.2099999999999999E-2</v>
      </c>
      <c r="H7037" s="524">
        <f>'[11]Depr Exp'!H7037</f>
        <v>2003.25</v>
      </c>
      <c r="I7037" s="523">
        <f>'[11]Depr Exp'!I7037</f>
        <v>570995.1</v>
      </c>
      <c r="J7037" s="305">
        <f>'[11]Depr Exp'!J7037</f>
        <v>4.2099999999999999E-2</v>
      </c>
      <c r="K7037" s="373">
        <f>'[11]Depr Exp'!K7037</f>
        <v>2003.2411424999998</v>
      </c>
      <c r="L7037" s="524">
        <f>'[11]Depr Exp'!L7037</f>
        <v>-0.01</v>
      </c>
      <c r="M7037" s="144"/>
      <c r="N7037" s="144"/>
    </row>
    <row r="7038" spans="1:14" ht="15.75" thickBot="1">
      <c r="A7038" s="159" t="str">
        <f>'[11]Depr Exp'!A7038</f>
        <v>G355 UGS Regulating Station Total</v>
      </c>
      <c r="B7038" s="144">
        <f>'[11]Depr Exp'!B7038</f>
        <v>0</v>
      </c>
      <c r="C7038" s="502" t="str">
        <f>'[11]Depr Exp'!C7038</f>
        <v>GUGS</v>
      </c>
      <c r="D7038" s="144"/>
      <c r="E7038" s="281" t="str">
        <f>'[11]Depr Exp'!E7038</f>
        <v>Total</v>
      </c>
      <c r="F7038" s="141">
        <f>'[11]Depr Exp'!F7038</f>
        <v>0</v>
      </c>
      <c r="G7038" s="252">
        <f>'[11]Depr Exp'!G7038</f>
        <v>0</v>
      </c>
      <c r="H7038" s="286">
        <f>'[11]Depr Exp'!H7038</f>
        <v>24039</v>
      </c>
      <c r="I7038" s="141">
        <f>'[11]Depr Exp'!I7038</f>
        <v>0</v>
      </c>
      <c r="J7038" s="252">
        <f>'[11]Depr Exp'!J7038</f>
        <v>0</v>
      </c>
      <c r="K7038" s="286">
        <f>'[11]Depr Exp'!K7038</f>
        <v>24038.893709999993</v>
      </c>
      <c r="L7038" s="286">
        <f>'[11]Depr Exp'!L7038</f>
        <v>-0.11</v>
      </c>
      <c r="M7038" s="144"/>
      <c r="N7038" s="144"/>
    </row>
    <row r="7039" spans="1:14" ht="13.5" thickTop="1">
      <c r="A7039" s="144" t="str">
        <f>'[11]Depr Exp'!A7039</f>
        <v>G356 UGS Purification Equipment</v>
      </c>
      <c r="B7039" s="144" t="str">
        <f>'[11]Depr Exp'!B7039</f>
        <v>G356 UGS Purification Equipment-1</v>
      </c>
      <c r="C7039" s="143" t="str">
        <f>'[11]Depr Exp'!C7039</f>
        <v>403G</v>
      </c>
      <c r="D7039" s="144"/>
      <c r="E7039" s="282">
        <f>'[11]Depr Exp'!E7039</f>
        <v>43131</v>
      </c>
      <c r="F7039" s="523">
        <f>'[11]Depr Exp'!F7039</f>
        <v>2671474.79</v>
      </c>
      <c r="G7039" s="305">
        <f>'[11]Depr Exp'!G7039</f>
        <v>2.7299999999999998E-2</v>
      </c>
      <c r="H7039" s="524">
        <f>'[11]Depr Exp'!H7039</f>
        <v>6077.61</v>
      </c>
      <c r="I7039" s="523">
        <f>'[11]Depr Exp'!I7039</f>
        <v>2820592.13</v>
      </c>
      <c r="J7039" s="305">
        <f>'[11]Depr Exp'!J7039</f>
        <v>2.7299999999999998E-2</v>
      </c>
      <c r="K7039" s="373">
        <f>'[11]Depr Exp'!K7039</f>
        <v>6416.8470957499994</v>
      </c>
      <c r="L7039" s="524">
        <f>'[11]Depr Exp'!L7039</f>
        <v>339.24</v>
      </c>
      <c r="M7039" s="144"/>
      <c r="N7039" s="144"/>
    </row>
    <row r="7040" spans="1:14">
      <c r="A7040" s="144" t="str">
        <f>'[11]Depr Exp'!A7040</f>
        <v>G356 UGS Purification Equipment</v>
      </c>
      <c r="B7040" s="144" t="str">
        <f>'[11]Depr Exp'!B7040</f>
        <v>G356 UGS Purification Equipment-2</v>
      </c>
      <c r="C7040" s="143" t="str">
        <f>'[11]Depr Exp'!C7040</f>
        <v>403G</v>
      </c>
      <c r="D7040" s="144"/>
      <c r="E7040" s="282">
        <f>'[11]Depr Exp'!E7040</f>
        <v>43159</v>
      </c>
      <c r="F7040" s="523">
        <f>'[11]Depr Exp'!F7040</f>
        <v>2680302.81</v>
      </c>
      <c r="G7040" s="305">
        <f>'[11]Depr Exp'!G7040</f>
        <v>2.7299999999999998E-2</v>
      </c>
      <c r="H7040" s="524">
        <f>'[11]Depr Exp'!H7040</f>
        <v>6097.69</v>
      </c>
      <c r="I7040" s="523">
        <f>'[11]Depr Exp'!I7040</f>
        <v>2820592.13</v>
      </c>
      <c r="J7040" s="305">
        <f>'[11]Depr Exp'!J7040</f>
        <v>2.7299999999999998E-2</v>
      </c>
      <c r="K7040" s="373">
        <f>'[11]Depr Exp'!K7040</f>
        <v>6416.8470957499994</v>
      </c>
      <c r="L7040" s="524">
        <f>'[11]Depr Exp'!L7040</f>
        <v>319.16000000000003</v>
      </c>
      <c r="M7040" s="144"/>
      <c r="N7040" s="144"/>
    </row>
    <row r="7041" spans="1:14">
      <c r="A7041" s="144" t="str">
        <f>'[11]Depr Exp'!A7041</f>
        <v>G356 UGS Purification Equipment</v>
      </c>
      <c r="B7041" s="144" t="str">
        <f>'[11]Depr Exp'!B7041</f>
        <v>G356 UGS Purification Equipment-3</v>
      </c>
      <c r="C7041" s="143" t="str">
        <f>'[11]Depr Exp'!C7041</f>
        <v>403G</v>
      </c>
      <c r="D7041" s="144"/>
      <c r="E7041" s="282">
        <f>'[11]Depr Exp'!E7041</f>
        <v>43190</v>
      </c>
      <c r="F7041" s="523">
        <f>'[11]Depr Exp'!F7041</f>
        <v>2680302.81</v>
      </c>
      <c r="G7041" s="305">
        <f>'[11]Depr Exp'!G7041</f>
        <v>2.7299999999999998E-2</v>
      </c>
      <c r="H7041" s="524">
        <f>'[11]Depr Exp'!H7041</f>
        <v>6097.69</v>
      </c>
      <c r="I7041" s="523">
        <f>'[11]Depr Exp'!I7041</f>
        <v>2820592.13</v>
      </c>
      <c r="J7041" s="305">
        <f>'[11]Depr Exp'!J7041</f>
        <v>2.7299999999999998E-2</v>
      </c>
      <c r="K7041" s="373">
        <f>'[11]Depr Exp'!K7041</f>
        <v>6416.8470957499994</v>
      </c>
      <c r="L7041" s="524">
        <f>'[11]Depr Exp'!L7041</f>
        <v>319.16000000000003</v>
      </c>
      <c r="M7041" s="144"/>
      <c r="N7041" s="144"/>
    </row>
    <row r="7042" spans="1:14">
      <c r="A7042" s="144" t="str">
        <f>'[11]Depr Exp'!A7042</f>
        <v>G356 UGS Purification Equipment</v>
      </c>
      <c r="B7042" s="144" t="str">
        <f>'[11]Depr Exp'!B7042</f>
        <v>G356 UGS Purification Equipment-4</v>
      </c>
      <c r="C7042" s="143" t="str">
        <f>'[11]Depr Exp'!C7042</f>
        <v>403G</v>
      </c>
      <c r="D7042" s="144"/>
      <c r="E7042" s="282">
        <f>'[11]Depr Exp'!E7042</f>
        <v>43220</v>
      </c>
      <c r="F7042" s="523">
        <f>'[11]Depr Exp'!F7042</f>
        <v>2680115.64</v>
      </c>
      <c r="G7042" s="305">
        <f>'[11]Depr Exp'!G7042</f>
        <v>2.7299999999999998E-2</v>
      </c>
      <c r="H7042" s="524">
        <f>'[11]Depr Exp'!H7042</f>
        <v>6097.27</v>
      </c>
      <c r="I7042" s="523">
        <f>'[11]Depr Exp'!I7042</f>
        <v>2820592.13</v>
      </c>
      <c r="J7042" s="305">
        <f>'[11]Depr Exp'!J7042</f>
        <v>2.7299999999999998E-2</v>
      </c>
      <c r="K7042" s="373">
        <f>'[11]Depr Exp'!K7042</f>
        <v>6416.8470957499994</v>
      </c>
      <c r="L7042" s="524">
        <f>'[11]Depr Exp'!L7042</f>
        <v>319.58</v>
      </c>
      <c r="M7042" s="144"/>
      <c r="N7042" s="144"/>
    </row>
    <row r="7043" spans="1:14">
      <c r="A7043" s="144" t="str">
        <f>'[11]Depr Exp'!A7043</f>
        <v>G356 UGS Purification Equipment</v>
      </c>
      <c r="B7043" s="144" t="str">
        <f>'[11]Depr Exp'!B7043</f>
        <v>G356 UGS Purification Equipment-5</v>
      </c>
      <c r="C7043" s="143" t="str">
        <f>'[11]Depr Exp'!C7043</f>
        <v>403G</v>
      </c>
      <c r="D7043" s="144"/>
      <c r="E7043" s="282">
        <f>'[11]Depr Exp'!E7043</f>
        <v>43251</v>
      </c>
      <c r="F7043" s="523">
        <f>'[11]Depr Exp'!F7043</f>
        <v>2679928.46</v>
      </c>
      <c r="G7043" s="305">
        <f>'[11]Depr Exp'!G7043</f>
        <v>2.7299999999999998E-2</v>
      </c>
      <c r="H7043" s="524">
        <f>'[11]Depr Exp'!H7043</f>
        <v>6096.84</v>
      </c>
      <c r="I7043" s="523">
        <f>'[11]Depr Exp'!I7043</f>
        <v>2820592.13</v>
      </c>
      <c r="J7043" s="305">
        <f>'[11]Depr Exp'!J7043</f>
        <v>2.7299999999999998E-2</v>
      </c>
      <c r="K7043" s="373">
        <f>'[11]Depr Exp'!K7043</f>
        <v>6416.8470957499994</v>
      </c>
      <c r="L7043" s="524">
        <f>'[11]Depr Exp'!L7043</f>
        <v>320.01</v>
      </c>
      <c r="M7043" s="144"/>
      <c r="N7043" s="144"/>
    </row>
    <row r="7044" spans="1:14">
      <c r="A7044" s="144" t="str">
        <f>'[11]Depr Exp'!A7044</f>
        <v>G356 UGS Purification Equipment</v>
      </c>
      <c r="B7044" s="144" t="str">
        <f>'[11]Depr Exp'!B7044</f>
        <v>G356 UGS Purification Equipment-6</v>
      </c>
      <c r="C7044" s="143" t="str">
        <f>'[11]Depr Exp'!C7044</f>
        <v>403G</v>
      </c>
      <c r="D7044" s="144"/>
      <c r="E7044" s="282">
        <f>'[11]Depr Exp'!E7044</f>
        <v>43281</v>
      </c>
      <c r="F7044" s="523">
        <f>'[11]Depr Exp'!F7044</f>
        <v>2679928.46</v>
      </c>
      <c r="G7044" s="305">
        <f>'[11]Depr Exp'!G7044</f>
        <v>2.7299999999999998E-2</v>
      </c>
      <c r="H7044" s="524">
        <f>'[11]Depr Exp'!H7044</f>
        <v>6096.84</v>
      </c>
      <c r="I7044" s="523">
        <f>'[11]Depr Exp'!I7044</f>
        <v>2820592.13</v>
      </c>
      <c r="J7044" s="305">
        <f>'[11]Depr Exp'!J7044</f>
        <v>2.7299999999999998E-2</v>
      </c>
      <c r="K7044" s="373">
        <f>'[11]Depr Exp'!K7044</f>
        <v>6416.8470957499994</v>
      </c>
      <c r="L7044" s="524">
        <f>'[11]Depr Exp'!L7044</f>
        <v>320.01</v>
      </c>
      <c r="M7044" s="144"/>
      <c r="N7044" s="144"/>
    </row>
    <row r="7045" spans="1:14">
      <c r="A7045" s="144" t="str">
        <f>'[11]Depr Exp'!A7045</f>
        <v>G356 UGS Purification Equipment</v>
      </c>
      <c r="B7045" s="144" t="str">
        <f>'[11]Depr Exp'!B7045</f>
        <v>G356 UGS Purification Equipment-7</v>
      </c>
      <c r="C7045" s="143" t="str">
        <f>'[11]Depr Exp'!C7045</f>
        <v>403G</v>
      </c>
      <c r="D7045" s="144"/>
      <c r="E7045" s="282">
        <f>'[11]Depr Exp'!E7045</f>
        <v>43312</v>
      </c>
      <c r="F7045" s="523">
        <f>'[11]Depr Exp'!F7045</f>
        <v>2679928.46</v>
      </c>
      <c r="G7045" s="305">
        <f>'[11]Depr Exp'!G7045</f>
        <v>2.7299999999999998E-2</v>
      </c>
      <c r="H7045" s="524">
        <f>'[11]Depr Exp'!H7045</f>
        <v>6096.84</v>
      </c>
      <c r="I7045" s="523">
        <f>'[11]Depr Exp'!I7045</f>
        <v>2820592.13</v>
      </c>
      <c r="J7045" s="305">
        <f>'[11]Depr Exp'!J7045</f>
        <v>2.7299999999999998E-2</v>
      </c>
      <c r="K7045" s="373">
        <f>'[11]Depr Exp'!K7045</f>
        <v>6416.8470957499994</v>
      </c>
      <c r="L7045" s="524">
        <f>'[11]Depr Exp'!L7045</f>
        <v>320.01</v>
      </c>
      <c r="M7045" s="144"/>
      <c r="N7045" s="144"/>
    </row>
    <row r="7046" spans="1:14">
      <c r="A7046" s="144" t="str">
        <f>'[11]Depr Exp'!A7046</f>
        <v>G356 UGS Purification Equipment</v>
      </c>
      <c r="B7046" s="144" t="str">
        <f>'[11]Depr Exp'!B7046</f>
        <v>G356 UGS Purification Equipment-8</v>
      </c>
      <c r="C7046" s="143" t="str">
        <f>'[11]Depr Exp'!C7046</f>
        <v>403G</v>
      </c>
      <c r="D7046" s="144"/>
      <c r="E7046" s="282">
        <f>'[11]Depr Exp'!E7046</f>
        <v>43343</v>
      </c>
      <c r="F7046" s="523">
        <f>'[11]Depr Exp'!F7046</f>
        <v>2679928.46</v>
      </c>
      <c r="G7046" s="305">
        <f>'[11]Depr Exp'!G7046</f>
        <v>2.7299999999999998E-2</v>
      </c>
      <c r="H7046" s="524">
        <f>'[11]Depr Exp'!H7046</f>
        <v>6096.84</v>
      </c>
      <c r="I7046" s="523">
        <f>'[11]Depr Exp'!I7046</f>
        <v>2820592.13</v>
      </c>
      <c r="J7046" s="305">
        <f>'[11]Depr Exp'!J7046</f>
        <v>2.7299999999999998E-2</v>
      </c>
      <c r="K7046" s="373">
        <f>'[11]Depr Exp'!K7046</f>
        <v>6416.8470957499994</v>
      </c>
      <c r="L7046" s="524">
        <f>'[11]Depr Exp'!L7046</f>
        <v>320.01</v>
      </c>
      <c r="M7046" s="144"/>
      <c r="N7046" s="144"/>
    </row>
    <row r="7047" spans="1:14">
      <c r="A7047" s="144" t="str">
        <f>'[11]Depr Exp'!A7047</f>
        <v>G356 UGS Purification Equipment</v>
      </c>
      <c r="B7047" s="144" t="str">
        <f>'[11]Depr Exp'!B7047</f>
        <v>G356 UGS Purification Equipment-9</v>
      </c>
      <c r="C7047" s="143" t="str">
        <f>'[11]Depr Exp'!C7047</f>
        <v>403G</v>
      </c>
      <c r="D7047" s="144"/>
      <c r="E7047" s="282">
        <f>'[11]Depr Exp'!E7047</f>
        <v>43373</v>
      </c>
      <c r="F7047" s="523">
        <f>'[11]Depr Exp'!F7047</f>
        <v>2679928.46</v>
      </c>
      <c r="G7047" s="305">
        <f>'[11]Depr Exp'!G7047</f>
        <v>2.7299999999999998E-2</v>
      </c>
      <c r="H7047" s="524">
        <f>'[11]Depr Exp'!H7047</f>
        <v>6096.84</v>
      </c>
      <c r="I7047" s="523">
        <f>'[11]Depr Exp'!I7047</f>
        <v>2820592.13</v>
      </c>
      <c r="J7047" s="305">
        <f>'[11]Depr Exp'!J7047</f>
        <v>2.7299999999999998E-2</v>
      </c>
      <c r="K7047" s="373">
        <f>'[11]Depr Exp'!K7047</f>
        <v>6416.8470957499994</v>
      </c>
      <c r="L7047" s="524">
        <f>'[11]Depr Exp'!L7047</f>
        <v>320.01</v>
      </c>
      <c r="M7047" s="144"/>
      <c r="N7047" s="144"/>
    </row>
    <row r="7048" spans="1:14">
      <c r="A7048" s="144" t="str">
        <f>'[11]Depr Exp'!A7048</f>
        <v>G356 UGS Purification Equipment</v>
      </c>
      <c r="B7048" s="144" t="str">
        <f>'[11]Depr Exp'!B7048</f>
        <v>G356 UGS Purification Equipment-10</v>
      </c>
      <c r="C7048" s="143" t="str">
        <f>'[11]Depr Exp'!C7048</f>
        <v>403G</v>
      </c>
      <c r="D7048" s="144"/>
      <c r="E7048" s="282">
        <f>'[11]Depr Exp'!E7048</f>
        <v>43404</v>
      </c>
      <c r="F7048" s="523">
        <f>'[11]Depr Exp'!F7048</f>
        <v>2746649.04</v>
      </c>
      <c r="G7048" s="305">
        <f>'[11]Depr Exp'!G7048</f>
        <v>2.7299999999999998E-2</v>
      </c>
      <c r="H7048" s="524">
        <f>'[11]Depr Exp'!H7048</f>
        <v>6248.62</v>
      </c>
      <c r="I7048" s="523">
        <f>'[11]Depr Exp'!I7048</f>
        <v>2820592.13</v>
      </c>
      <c r="J7048" s="305">
        <f>'[11]Depr Exp'!J7048</f>
        <v>2.7299999999999998E-2</v>
      </c>
      <c r="K7048" s="373">
        <f>'[11]Depr Exp'!K7048</f>
        <v>6416.8470957499994</v>
      </c>
      <c r="L7048" s="524">
        <f>'[11]Depr Exp'!L7048</f>
        <v>168.23</v>
      </c>
      <c r="M7048" s="144"/>
      <c r="N7048" s="144"/>
    </row>
    <row r="7049" spans="1:14">
      <c r="A7049" s="144" t="str">
        <f>'[11]Depr Exp'!A7049</f>
        <v>G356 UGS Purification Equipment</v>
      </c>
      <c r="B7049" s="144" t="str">
        <f>'[11]Depr Exp'!B7049</f>
        <v>G356 UGS Purification Equipment-11</v>
      </c>
      <c r="C7049" s="143" t="str">
        <f>'[11]Depr Exp'!C7049</f>
        <v>403G</v>
      </c>
      <c r="D7049" s="144"/>
      <c r="E7049" s="282">
        <f>'[11]Depr Exp'!E7049</f>
        <v>43434</v>
      </c>
      <c r="F7049" s="523">
        <f>'[11]Depr Exp'!F7049</f>
        <v>2814560.29</v>
      </c>
      <c r="G7049" s="305">
        <f>'[11]Depr Exp'!G7049</f>
        <v>2.7299999999999998E-2</v>
      </c>
      <c r="H7049" s="524">
        <f>'[11]Depr Exp'!H7049</f>
        <v>6403.12</v>
      </c>
      <c r="I7049" s="523">
        <f>'[11]Depr Exp'!I7049</f>
        <v>2820592.13</v>
      </c>
      <c r="J7049" s="305">
        <f>'[11]Depr Exp'!J7049</f>
        <v>2.7299999999999998E-2</v>
      </c>
      <c r="K7049" s="373">
        <f>'[11]Depr Exp'!K7049</f>
        <v>6416.8470957499994</v>
      </c>
      <c r="L7049" s="524">
        <f>'[11]Depr Exp'!L7049</f>
        <v>13.73</v>
      </c>
      <c r="M7049" s="144"/>
      <c r="N7049" s="144"/>
    </row>
    <row r="7050" spans="1:14">
      <c r="A7050" s="144" t="str">
        <f>'[11]Depr Exp'!A7050</f>
        <v>G356 UGS Purification Equipment</v>
      </c>
      <c r="B7050" s="144" t="str">
        <f>'[11]Depr Exp'!B7050</f>
        <v>G356 UGS Purification Equipment-12</v>
      </c>
      <c r="C7050" s="143" t="str">
        <f>'[11]Depr Exp'!C7050</f>
        <v>403G</v>
      </c>
      <c r="D7050" s="144"/>
      <c r="E7050" s="282">
        <f>'[11]Depr Exp'!E7050</f>
        <v>43465</v>
      </c>
      <c r="F7050" s="523">
        <f>'[11]Depr Exp'!F7050</f>
        <v>2820592.13</v>
      </c>
      <c r="G7050" s="305">
        <f>'[11]Depr Exp'!G7050</f>
        <v>2.7299999999999998E-2</v>
      </c>
      <c r="H7050" s="524">
        <f>'[11]Depr Exp'!H7050</f>
        <v>6416.84</v>
      </c>
      <c r="I7050" s="523">
        <f>'[11]Depr Exp'!I7050</f>
        <v>2820592.13</v>
      </c>
      <c r="J7050" s="305">
        <f>'[11]Depr Exp'!J7050</f>
        <v>2.7299999999999998E-2</v>
      </c>
      <c r="K7050" s="373">
        <f>'[11]Depr Exp'!K7050</f>
        <v>6416.8470957499994</v>
      </c>
      <c r="L7050" s="524">
        <f>'[11]Depr Exp'!L7050</f>
        <v>0.01</v>
      </c>
      <c r="M7050" s="144"/>
      <c r="N7050" s="144"/>
    </row>
    <row r="7051" spans="1:14" ht="15.75" thickBot="1">
      <c r="A7051" s="159" t="str">
        <f>'[11]Depr Exp'!A7051</f>
        <v>G356 UGS Purification Equipment Total</v>
      </c>
      <c r="B7051" s="144">
        <f>'[11]Depr Exp'!B7051</f>
        <v>0</v>
      </c>
      <c r="C7051" s="502" t="str">
        <f>'[11]Depr Exp'!C7051</f>
        <v>GUGS</v>
      </c>
      <c r="D7051" s="144"/>
      <c r="E7051" s="281" t="str">
        <f>'[11]Depr Exp'!E7051</f>
        <v>Total</v>
      </c>
      <c r="F7051" s="141">
        <f>'[11]Depr Exp'!F7051</f>
        <v>0</v>
      </c>
      <c r="G7051" s="252">
        <f>'[11]Depr Exp'!G7051</f>
        <v>0</v>
      </c>
      <c r="H7051" s="286">
        <f>'[11]Depr Exp'!H7051</f>
        <v>73923.039999999994</v>
      </c>
      <c r="I7051" s="141">
        <f>'[11]Depr Exp'!I7051</f>
        <v>0</v>
      </c>
      <c r="J7051" s="252">
        <f>'[11]Depr Exp'!J7051</f>
        <v>0</v>
      </c>
      <c r="K7051" s="286">
        <f>'[11]Depr Exp'!K7051</f>
        <v>77002.165148999979</v>
      </c>
      <c r="L7051" s="286">
        <f>'[11]Depr Exp'!L7051</f>
        <v>3079.13</v>
      </c>
      <c r="M7051" s="144"/>
      <c r="N7051" s="144"/>
    </row>
    <row r="7052" spans="1:14" ht="13.5" thickTop="1">
      <c r="A7052" s="144" t="str">
        <f>'[11]Depr Exp'!A7052</f>
        <v>G357 UGS Other Equipment</v>
      </c>
      <c r="B7052" s="144" t="str">
        <f>'[11]Depr Exp'!B7052</f>
        <v>G357 UGS Other Equipment-1</v>
      </c>
      <c r="C7052" s="143" t="str">
        <f>'[11]Depr Exp'!C7052</f>
        <v>403G</v>
      </c>
      <c r="D7052" s="144"/>
      <c r="E7052" s="282">
        <f>'[11]Depr Exp'!E7052</f>
        <v>43131</v>
      </c>
      <c r="F7052" s="523">
        <f>'[11]Depr Exp'!F7052</f>
        <v>405791.83</v>
      </c>
      <c r="G7052" s="305">
        <f>'[11]Depr Exp'!G7052</f>
        <v>5.2400000000000002E-2</v>
      </c>
      <c r="H7052" s="524">
        <f>'[11]Depr Exp'!H7052</f>
        <v>1771.96</v>
      </c>
      <c r="I7052" s="523">
        <f>'[11]Depr Exp'!I7052</f>
        <v>422114.09</v>
      </c>
      <c r="J7052" s="305">
        <f>'[11]Depr Exp'!J7052</f>
        <v>5.2400000000000002E-2</v>
      </c>
      <c r="K7052" s="373">
        <f>'[11]Depr Exp'!K7052</f>
        <v>1843.2315263333337</v>
      </c>
      <c r="L7052" s="524">
        <f>'[11]Depr Exp'!L7052</f>
        <v>71.27</v>
      </c>
      <c r="M7052" s="144"/>
      <c r="N7052" s="144"/>
    </row>
    <row r="7053" spans="1:14">
      <c r="A7053" s="144" t="str">
        <f>'[11]Depr Exp'!A7053</f>
        <v>G357 UGS Other Equipment</v>
      </c>
      <c r="B7053" s="144" t="str">
        <f>'[11]Depr Exp'!B7053</f>
        <v>G357 UGS Other Equipment-2</v>
      </c>
      <c r="C7053" s="143" t="str">
        <f>'[11]Depr Exp'!C7053</f>
        <v>403G</v>
      </c>
      <c r="D7053" s="144"/>
      <c r="E7053" s="282">
        <f>'[11]Depr Exp'!E7053</f>
        <v>43159</v>
      </c>
      <c r="F7053" s="523">
        <f>'[11]Depr Exp'!F7053</f>
        <v>405791.83</v>
      </c>
      <c r="G7053" s="305">
        <f>'[11]Depr Exp'!G7053</f>
        <v>5.2400000000000002E-2</v>
      </c>
      <c r="H7053" s="524">
        <f>'[11]Depr Exp'!H7053</f>
        <v>1771.96</v>
      </c>
      <c r="I7053" s="523">
        <f>'[11]Depr Exp'!I7053</f>
        <v>422114.09</v>
      </c>
      <c r="J7053" s="305">
        <f>'[11]Depr Exp'!J7053</f>
        <v>5.2400000000000002E-2</v>
      </c>
      <c r="K7053" s="373">
        <f>'[11]Depr Exp'!K7053</f>
        <v>1843.2315263333337</v>
      </c>
      <c r="L7053" s="524">
        <f>'[11]Depr Exp'!L7053</f>
        <v>71.27</v>
      </c>
      <c r="M7053" s="144"/>
      <c r="N7053" s="144"/>
    </row>
    <row r="7054" spans="1:14">
      <c r="A7054" s="144" t="str">
        <f>'[11]Depr Exp'!A7054</f>
        <v>G357 UGS Other Equipment</v>
      </c>
      <c r="B7054" s="144" t="str">
        <f>'[11]Depr Exp'!B7054</f>
        <v>G357 UGS Other Equipment-3</v>
      </c>
      <c r="C7054" s="143" t="str">
        <f>'[11]Depr Exp'!C7054</f>
        <v>403G</v>
      </c>
      <c r="D7054" s="144"/>
      <c r="E7054" s="282">
        <f>'[11]Depr Exp'!E7054</f>
        <v>43190</v>
      </c>
      <c r="F7054" s="523">
        <f>'[11]Depr Exp'!F7054</f>
        <v>405791.83</v>
      </c>
      <c r="G7054" s="305">
        <f>'[11]Depr Exp'!G7054</f>
        <v>5.2400000000000002E-2</v>
      </c>
      <c r="H7054" s="524">
        <f>'[11]Depr Exp'!H7054</f>
        <v>1771.96</v>
      </c>
      <c r="I7054" s="523">
        <f>'[11]Depr Exp'!I7054</f>
        <v>422114.09</v>
      </c>
      <c r="J7054" s="305">
        <f>'[11]Depr Exp'!J7054</f>
        <v>5.2400000000000002E-2</v>
      </c>
      <c r="K7054" s="373">
        <f>'[11]Depr Exp'!K7054</f>
        <v>1843.2315263333337</v>
      </c>
      <c r="L7054" s="524">
        <f>'[11]Depr Exp'!L7054</f>
        <v>71.27</v>
      </c>
      <c r="M7054" s="144"/>
      <c r="N7054" s="144"/>
    </row>
    <row r="7055" spans="1:14">
      <c r="A7055" s="144" t="str">
        <f>'[11]Depr Exp'!A7055</f>
        <v>G357 UGS Other Equipment</v>
      </c>
      <c r="B7055" s="144" t="str">
        <f>'[11]Depr Exp'!B7055</f>
        <v>G357 UGS Other Equipment-4</v>
      </c>
      <c r="C7055" s="143" t="str">
        <f>'[11]Depr Exp'!C7055</f>
        <v>403G</v>
      </c>
      <c r="D7055" s="144"/>
      <c r="E7055" s="282">
        <f>'[11]Depr Exp'!E7055</f>
        <v>43220</v>
      </c>
      <c r="F7055" s="523">
        <f>'[11]Depr Exp'!F7055</f>
        <v>405791.83</v>
      </c>
      <c r="G7055" s="305">
        <f>'[11]Depr Exp'!G7055</f>
        <v>5.2400000000000002E-2</v>
      </c>
      <c r="H7055" s="524">
        <f>'[11]Depr Exp'!H7055</f>
        <v>1771.96</v>
      </c>
      <c r="I7055" s="523">
        <f>'[11]Depr Exp'!I7055</f>
        <v>422114.09</v>
      </c>
      <c r="J7055" s="305">
        <f>'[11]Depr Exp'!J7055</f>
        <v>5.2400000000000002E-2</v>
      </c>
      <c r="K7055" s="373">
        <f>'[11]Depr Exp'!K7055</f>
        <v>1843.2315263333337</v>
      </c>
      <c r="L7055" s="524">
        <f>'[11]Depr Exp'!L7055</f>
        <v>71.27</v>
      </c>
      <c r="M7055" s="144"/>
      <c r="N7055" s="144"/>
    </row>
    <row r="7056" spans="1:14">
      <c r="A7056" s="144" t="str">
        <f>'[11]Depr Exp'!A7056</f>
        <v>G357 UGS Other Equipment</v>
      </c>
      <c r="B7056" s="144" t="str">
        <f>'[11]Depr Exp'!B7056</f>
        <v>G357 UGS Other Equipment-5</v>
      </c>
      <c r="C7056" s="143" t="str">
        <f>'[11]Depr Exp'!C7056</f>
        <v>403G</v>
      </c>
      <c r="D7056" s="144"/>
      <c r="E7056" s="282">
        <f>'[11]Depr Exp'!E7056</f>
        <v>43251</v>
      </c>
      <c r="F7056" s="523">
        <f>'[11]Depr Exp'!F7056</f>
        <v>405791.83</v>
      </c>
      <c r="G7056" s="305">
        <f>'[11]Depr Exp'!G7056</f>
        <v>5.2400000000000002E-2</v>
      </c>
      <c r="H7056" s="524">
        <f>'[11]Depr Exp'!H7056</f>
        <v>1771.96</v>
      </c>
      <c r="I7056" s="523">
        <f>'[11]Depr Exp'!I7056</f>
        <v>422114.09</v>
      </c>
      <c r="J7056" s="305">
        <f>'[11]Depr Exp'!J7056</f>
        <v>5.2400000000000002E-2</v>
      </c>
      <c r="K7056" s="373">
        <f>'[11]Depr Exp'!K7056</f>
        <v>1843.2315263333337</v>
      </c>
      <c r="L7056" s="524">
        <f>'[11]Depr Exp'!L7056</f>
        <v>71.27</v>
      </c>
      <c r="M7056" s="144"/>
      <c r="N7056" s="144"/>
    </row>
    <row r="7057" spans="1:14">
      <c r="A7057" s="144" t="str">
        <f>'[11]Depr Exp'!A7057</f>
        <v>G357 UGS Other Equipment</v>
      </c>
      <c r="B7057" s="144" t="str">
        <f>'[11]Depr Exp'!B7057</f>
        <v>G357 UGS Other Equipment-6</v>
      </c>
      <c r="C7057" s="143" t="str">
        <f>'[11]Depr Exp'!C7057</f>
        <v>403G</v>
      </c>
      <c r="D7057" s="144"/>
      <c r="E7057" s="282">
        <f>'[11]Depr Exp'!E7057</f>
        <v>43281</v>
      </c>
      <c r="F7057" s="523">
        <f>'[11]Depr Exp'!F7057</f>
        <v>411059.8</v>
      </c>
      <c r="G7057" s="305">
        <f>'[11]Depr Exp'!G7057</f>
        <v>5.2400000000000002E-2</v>
      </c>
      <c r="H7057" s="524">
        <f>'[11]Depr Exp'!H7057</f>
        <v>1794.96</v>
      </c>
      <c r="I7057" s="523">
        <f>'[11]Depr Exp'!I7057</f>
        <v>422114.09</v>
      </c>
      <c r="J7057" s="305">
        <f>'[11]Depr Exp'!J7057</f>
        <v>5.2400000000000002E-2</v>
      </c>
      <c r="K7057" s="373">
        <f>'[11]Depr Exp'!K7057</f>
        <v>1843.2315263333337</v>
      </c>
      <c r="L7057" s="524">
        <f>'[11]Depr Exp'!L7057</f>
        <v>48.27</v>
      </c>
      <c r="M7057" s="144"/>
      <c r="N7057" s="144"/>
    </row>
    <row r="7058" spans="1:14">
      <c r="A7058" s="144" t="str">
        <f>'[11]Depr Exp'!A7058</f>
        <v>G357 UGS Other Equipment</v>
      </c>
      <c r="B7058" s="144" t="str">
        <f>'[11]Depr Exp'!B7058</f>
        <v>G357 UGS Other Equipment-7</v>
      </c>
      <c r="C7058" s="143" t="str">
        <f>'[11]Depr Exp'!C7058</f>
        <v>403G</v>
      </c>
      <c r="D7058" s="144"/>
      <c r="E7058" s="282">
        <f>'[11]Depr Exp'!E7058</f>
        <v>43312</v>
      </c>
      <c r="F7058" s="523">
        <f>'[11]Depr Exp'!F7058</f>
        <v>416327.76</v>
      </c>
      <c r="G7058" s="305">
        <f>'[11]Depr Exp'!G7058</f>
        <v>5.2400000000000002E-2</v>
      </c>
      <c r="H7058" s="524">
        <f>'[11]Depr Exp'!H7058</f>
        <v>1817.96</v>
      </c>
      <c r="I7058" s="523">
        <f>'[11]Depr Exp'!I7058</f>
        <v>422114.09</v>
      </c>
      <c r="J7058" s="305">
        <f>'[11]Depr Exp'!J7058</f>
        <v>5.2400000000000002E-2</v>
      </c>
      <c r="K7058" s="373">
        <f>'[11]Depr Exp'!K7058</f>
        <v>1843.2315263333337</v>
      </c>
      <c r="L7058" s="524">
        <f>'[11]Depr Exp'!L7058</f>
        <v>25.27</v>
      </c>
      <c r="M7058" s="144"/>
      <c r="N7058" s="144"/>
    </row>
    <row r="7059" spans="1:14">
      <c r="A7059" s="144" t="str">
        <f>'[11]Depr Exp'!A7059</f>
        <v>G357 UGS Other Equipment</v>
      </c>
      <c r="B7059" s="144" t="str">
        <f>'[11]Depr Exp'!B7059</f>
        <v>G357 UGS Other Equipment-8</v>
      </c>
      <c r="C7059" s="143" t="str">
        <f>'[11]Depr Exp'!C7059</f>
        <v>403G</v>
      </c>
      <c r="D7059" s="144"/>
      <c r="E7059" s="282">
        <f>'[11]Depr Exp'!E7059</f>
        <v>43343</v>
      </c>
      <c r="F7059" s="523">
        <f>'[11]Depr Exp'!F7059</f>
        <v>416327.76</v>
      </c>
      <c r="G7059" s="305">
        <f>'[11]Depr Exp'!G7059</f>
        <v>5.2400000000000002E-2</v>
      </c>
      <c r="H7059" s="524">
        <f>'[11]Depr Exp'!H7059</f>
        <v>1817.96</v>
      </c>
      <c r="I7059" s="523">
        <f>'[11]Depr Exp'!I7059</f>
        <v>422114.09</v>
      </c>
      <c r="J7059" s="305">
        <f>'[11]Depr Exp'!J7059</f>
        <v>5.2400000000000002E-2</v>
      </c>
      <c r="K7059" s="373">
        <f>'[11]Depr Exp'!K7059</f>
        <v>1843.2315263333337</v>
      </c>
      <c r="L7059" s="524">
        <f>'[11]Depr Exp'!L7059</f>
        <v>25.27</v>
      </c>
      <c r="M7059" s="144"/>
      <c r="N7059" s="144"/>
    </row>
    <row r="7060" spans="1:14">
      <c r="A7060" s="144" t="str">
        <f>'[11]Depr Exp'!A7060</f>
        <v>G357 UGS Other Equipment</v>
      </c>
      <c r="B7060" s="144" t="str">
        <f>'[11]Depr Exp'!B7060</f>
        <v>G357 UGS Other Equipment-9</v>
      </c>
      <c r="C7060" s="143" t="str">
        <f>'[11]Depr Exp'!C7060</f>
        <v>403G</v>
      </c>
      <c r="D7060" s="144"/>
      <c r="E7060" s="282">
        <f>'[11]Depr Exp'!E7060</f>
        <v>43373</v>
      </c>
      <c r="F7060" s="523">
        <f>'[11]Depr Exp'!F7060</f>
        <v>401954.92</v>
      </c>
      <c r="G7060" s="305">
        <f>'[11]Depr Exp'!G7060</f>
        <v>5.2400000000000002E-2</v>
      </c>
      <c r="H7060" s="524">
        <f>'[11]Depr Exp'!H7060</f>
        <v>1755.2</v>
      </c>
      <c r="I7060" s="523">
        <f>'[11]Depr Exp'!I7060</f>
        <v>422114.09</v>
      </c>
      <c r="J7060" s="305">
        <f>'[11]Depr Exp'!J7060</f>
        <v>5.2400000000000002E-2</v>
      </c>
      <c r="K7060" s="373">
        <f>'[11]Depr Exp'!K7060</f>
        <v>1843.2315263333337</v>
      </c>
      <c r="L7060" s="524">
        <f>'[11]Depr Exp'!L7060</f>
        <v>88.03</v>
      </c>
      <c r="M7060" s="144"/>
      <c r="N7060" s="144"/>
    </row>
    <row r="7061" spans="1:14">
      <c r="A7061" s="144" t="str">
        <f>'[11]Depr Exp'!A7061</f>
        <v>G357 UGS Other Equipment</v>
      </c>
      <c r="B7061" s="144" t="str">
        <f>'[11]Depr Exp'!B7061</f>
        <v>G357 UGS Other Equipment-10</v>
      </c>
      <c r="C7061" s="143" t="str">
        <f>'[11]Depr Exp'!C7061</f>
        <v>403G</v>
      </c>
      <c r="D7061" s="144"/>
      <c r="E7061" s="282">
        <f>'[11]Depr Exp'!E7061</f>
        <v>43404</v>
      </c>
      <c r="F7061" s="523">
        <f>'[11]Depr Exp'!F7061</f>
        <v>404848.08</v>
      </c>
      <c r="G7061" s="305">
        <f>'[11]Depr Exp'!G7061</f>
        <v>5.2400000000000002E-2</v>
      </c>
      <c r="H7061" s="524">
        <f>'[11]Depr Exp'!H7061</f>
        <v>1767.84</v>
      </c>
      <c r="I7061" s="523">
        <f>'[11]Depr Exp'!I7061</f>
        <v>422114.09</v>
      </c>
      <c r="J7061" s="305">
        <f>'[11]Depr Exp'!J7061</f>
        <v>5.2400000000000002E-2</v>
      </c>
      <c r="K7061" s="373">
        <f>'[11]Depr Exp'!K7061</f>
        <v>1843.2315263333337</v>
      </c>
      <c r="L7061" s="524">
        <f>'[11]Depr Exp'!L7061</f>
        <v>75.39</v>
      </c>
      <c r="M7061" s="144"/>
      <c r="N7061" s="144"/>
    </row>
    <row r="7062" spans="1:14">
      <c r="A7062" s="144" t="str">
        <f>'[11]Depr Exp'!A7062</f>
        <v>G357 UGS Other Equipment</v>
      </c>
      <c r="B7062" s="144" t="str">
        <f>'[11]Depr Exp'!B7062</f>
        <v>G357 UGS Other Equipment-11</v>
      </c>
      <c r="C7062" s="143" t="str">
        <f>'[11]Depr Exp'!C7062</f>
        <v>403G</v>
      </c>
      <c r="D7062" s="144"/>
      <c r="E7062" s="282">
        <f>'[11]Depr Exp'!E7062</f>
        <v>43434</v>
      </c>
      <c r="F7062" s="523">
        <f>'[11]Depr Exp'!F7062</f>
        <v>422114.09</v>
      </c>
      <c r="G7062" s="305">
        <f>'[11]Depr Exp'!G7062</f>
        <v>5.2400000000000002E-2</v>
      </c>
      <c r="H7062" s="524">
        <f>'[11]Depr Exp'!H7062</f>
        <v>1843.23</v>
      </c>
      <c r="I7062" s="523">
        <f>'[11]Depr Exp'!I7062</f>
        <v>422114.09</v>
      </c>
      <c r="J7062" s="305">
        <f>'[11]Depr Exp'!J7062</f>
        <v>5.2400000000000002E-2</v>
      </c>
      <c r="K7062" s="373">
        <f>'[11]Depr Exp'!K7062</f>
        <v>1843.2315263333337</v>
      </c>
      <c r="L7062" s="524">
        <f>'[11]Depr Exp'!L7062</f>
        <v>0</v>
      </c>
      <c r="M7062" s="144"/>
      <c r="N7062" s="144"/>
    </row>
    <row r="7063" spans="1:14">
      <c r="A7063" s="144" t="str">
        <f>'[11]Depr Exp'!A7063</f>
        <v>G357 UGS Other Equipment</v>
      </c>
      <c r="B7063" s="144" t="str">
        <f>'[11]Depr Exp'!B7063</f>
        <v>G357 UGS Other Equipment-12</v>
      </c>
      <c r="C7063" s="143" t="str">
        <f>'[11]Depr Exp'!C7063</f>
        <v>403G</v>
      </c>
      <c r="D7063" s="144"/>
      <c r="E7063" s="282">
        <f>'[11]Depr Exp'!E7063</f>
        <v>43465</v>
      </c>
      <c r="F7063" s="523">
        <f>'[11]Depr Exp'!F7063</f>
        <v>422114.09</v>
      </c>
      <c r="G7063" s="305">
        <f>'[11]Depr Exp'!G7063</f>
        <v>5.2400000000000002E-2</v>
      </c>
      <c r="H7063" s="524">
        <f>'[11]Depr Exp'!H7063</f>
        <v>1843.23</v>
      </c>
      <c r="I7063" s="523">
        <f>'[11]Depr Exp'!I7063</f>
        <v>422114.09</v>
      </c>
      <c r="J7063" s="305">
        <f>'[11]Depr Exp'!J7063</f>
        <v>5.2400000000000002E-2</v>
      </c>
      <c r="K7063" s="373">
        <f>'[11]Depr Exp'!K7063</f>
        <v>1843.2315263333337</v>
      </c>
      <c r="L7063" s="524">
        <f>'[11]Depr Exp'!L7063</f>
        <v>0</v>
      </c>
      <c r="M7063" s="144"/>
      <c r="N7063" s="144"/>
    </row>
    <row r="7064" spans="1:14" ht="15.75" thickBot="1">
      <c r="A7064" s="159" t="str">
        <f>'[11]Depr Exp'!A7064</f>
        <v>G357 UGS Other Equipment Total</v>
      </c>
      <c r="B7064" s="144">
        <f>'[11]Depr Exp'!B7064</f>
        <v>0</v>
      </c>
      <c r="C7064" s="502" t="str">
        <f>'[11]Depr Exp'!C7064</f>
        <v>GUGS</v>
      </c>
      <c r="D7064" s="144"/>
      <c r="E7064" s="281" t="str">
        <f>'[11]Depr Exp'!E7064</f>
        <v>Total</v>
      </c>
      <c r="F7064" s="141">
        <f>'[11]Depr Exp'!F7064</f>
        <v>0</v>
      </c>
      <c r="G7064" s="252">
        <f>'[11]Depr Exp'!G7064</f>
        <v>0</v>
      </c>
      <c r="H7064" s="286">
        <f>'[11]Depr Exp'!H7064</f>
        <v>21500.179999999997</v>
      </c>
      <c r="I7064" s="141">
        <f>'[11]Depr Exp'!I7064</f>
        <v>0</v>
      </c>
      <c r="J7064" s="252">
        <f>'[11]Depr Exp'!J7064</f>
        <v>0</v>
      </c>
      <c r="K7064" s="286">
        <f>'[11]Depr Exp'!K7064</f>
        <v>22118.778316</v>
      </c>
      <c r="L7064" s="286">
        <f>'[11]Depr Exp'!L7064</f>
        <v>618.6</v>
      </c>
      <c r="M7064" s="144"/>
      <c r="N7064" s="144"/>
    </row>
    <row r="7065" spans="1:14" ht="13.5" thickTop="1">
      <c r="A7065" s="144" t="str">
        <f>'[11]Depr Exp'!A7065</f>
        <v>G361 OSP Structures &amp; Improvements</v>
      </c>
      <c r="B7065" s="144" t="str">
        <f>'[11]Depr Exp'!B7065</f>
        <v>G361 OSP Structures &amp; Improvements-1</v>
      </c>
      <c r="C7065" s="143" t="str">
        <f>'[11]Depr Exp'!C7065</f>
        <v>403G</v>
      </c>
      <c r="D7065" s="144"/>
      <c r="E7065" s="282">
        <f>'[11]Depr Exp'!E7065</f>
        <v>43131</v>
      </c>
      <c r="F7065" s="523">
        <f>'[11]Depr Exp'!F7065</f>
        <v>4155602.12</v>
      </c>
      <c r="G7065" s="305">
        <f>'[11]Depr Exp'!G7065</f>
        <v>2.5000000000000001E-2</v>
      </c>
      <c r="H7065" s="524">
        <f>'[11]Depr Exp'!H7065</f>
        <v>8657.5</v>
      </c>
      <c r="I7065" s="523">
        <f>'[11]Depr Exp'!I7065</f>
        <v>4155602.12</v>
      </c>
      <c r="J7065" s="305">
        <f>'[11]Depr Exp'!J7065</f>
        <v>2.5000000000000001E-2</v>
      </c>
      <c r="K7065" s="373">
        <f>'[11]Depr Exp'!K7065</f>
        <v>8657.5044166666685</v>
      </c>
      <c r="L7065" s="524">
        <f>'[11]Depr Exp'!L7065</f>
        <v>0</v>
      </c>
      <c r="M7065" s="144"/>
      <c r="N7065" s="144"/>
    </row>
    <row r="7066" spans="1:14">
      <c r="A7066" s="144" t="str">
        <f>'[11]Depr Exp'!A7066</f>
        <v>G361 OSP Structures &amp; Improvements</v>
      </c>
      <c r="B7066" s="144" t="str">
        <f>'[11]Depr Exp'!B7066</f>
        <v>G361 OSP Structures &amp; Improvements-2</v>
      </c>
      <c r="C7066" s="143" t="str">
        <f>'[11]Depr Exp'!C7066</f>
        <v>403G</v>
      </c>
      <c r="D7066" s="144"/>
      <c r="E7066" s="282">
        <f>'[11]Depr Exp'!E7066</f>
        <v>43159</v>
      </c>
      <c r="F7066" s="523">
        <f>'[11]Depr Exp'!F7066</f>
        <v>4155602.12</v>
      </c>
      <c r="G7066" s="305">
        <f>'[11]Depr Exp'!G7066</f>
        <v>2.5000000000000001E-2</v>
      </c>
      <c r="H7066" s="524">
        <f>'[11]Depr Exp'!H7066</f>
        <v>8657.5</v>
      </c>
      <c r="I7066" s="523">
        <f>'[11]Depr Exp'!I7066</f>
        <v>4155602.12</v>
      </c>
      <c r="J7066" s="305">
        <f>'[11]Depr Exp'!J7066</f>
        <v>2.5000000000000001E-2</v>
      </c>
      <c r="K7066" s="373">
        <f>'[11]Depr Exp'!K7066</f>
        <v>8657.5044166666685</v>
      </c>
      <c r="L7066" s="524">
        <f>'[11]Depr Exp'!L7066</f>
        <v>0</v>
      </c>
      <c r="M7066" s="144"/>
      <c r="N7066" s="144"/>
    </row>
    <row r="7067" spans="1:14">
      <c r="A7067" s="144" t="str">
        <f>'[11]Depr Exp'!A7067</f>
        <v>G361 OSP Structures &amp; Improvements</v>
      </c>
      <c r="B7067" s="144" t="str">
        <f>'[11]Depr Exp'!B7067</f>
        <v>G361 OSP Structures &amp; Improvements-3</v>
      </c>
      <c r="C7067" s="143" t="str">
        <f>'[11]Depr Exp'!C7067</f>
        <v>403G</v>
      </c>
      <c r="D7067" s="144"/>
      <c r="E7067" s="282">
        <f>'[11]Depr Exp'!E7067</f>
        <v>43190</v>
      </c>
      <c r="F7067" s="523">
        <f>'[11]Depr Exp'!F7067</f>
        <v>4155602.12</v>
      </c>
      <c r="G7067" s="305">
        <f>'[11]Depr Exp'!G7067</f>
        <v>2.5000000000000001E-2</v>
      </c>
      <c r="H7067" s="524">
        <f>'[11]Depr Exp'!H7067</f>
        <v>8657.5</v>
      </c>
      <c r="I7067" s="523">
        <f>'[11]Depr Exp'!I7067</f>
        <v>4155602.12</v>
      </c>
      <c r="J7067" s="305">
        <f>'[11]Depr Exp'!J7067</f>
        <v>2.5000000000000001E-2</v>
      </c>
      <c r="K7067" s="373">
        <f>'[11]Depr Exp'!K7067</f>
        <v>8657.5044166666685</v>
      </c>
      <c r="L7067" s="524">
        <f>'[11]Depr Exp'!L7067</f>
        <v>0</v>
      </c>
      <c r="M7067" s="144"/>
      <c r="N7067" s="144"/>
    </row>
    <row r="7068" spans="1:14">
      <c r="A7068" s="144" t="str">
        <f>'[11]Depr Exp'!A7068</f>
        <v>G361 OSP Structures &amp; Improvements</v>
      </c>
      <c r="B7068" s="144" t="str">
        <f>'[11]Depr Exp'!B7068</f>
        <v>G361 OSP Structures &amp; Improvements-4</v>
      </c>
      <c r="C7068" s="143" t="str">
        <f>'[11]Depr Exp'!C7068</f>
        <v>403G</v>
      </c>
      <c r="D7068" s="144"/>
      <c r="E7068" s="282">
        <f>'[11]Depr Exp'!E7068</f>
        <v>43220</v>
      </c>
      <c r="F7068" s="523">
        <f>'[11]Depr Exp'!F7068</f>
        <v>4155602.12</v>
      </c>
      <c r="G7068" s="305">
        <f>'[11]Depr Exp'!G7068</f>
        <v>2.5000000000000001E-2</v>
      </c>
      <c r="H7068" s="524">
        <f>'[11]Depr Exp'!H7068</f>
        <v>8657.5</v>
      </c>
      <c r="I7068" s="523">
        <f>'[11]Depr Exp'!I7068</f>
        <v>4155602.12</v>
      </c>
      <c r="J7068" s="305">
        <f>'[11]Depr Exp'!J7068</f>
        <v>2.5000000000000001E-2</v>
      </c>
      <c r="K7068" s="373">
        <f>'[11]Depr Exp'!K7068</f>
        <v>8657.5044166666685</v>
      </c>
      <c r="L7068" s="524">
        <f>'[11]Depr Exp'!L7068</f>
        <v>0</v>
      </c>
      <c r="M7068" s="144"/>
      <c r="N7068" s="144"/>
    </row>
    <row r="7069" spans="1:14">
      <c r="A7069" s="144" t="str">
        <f>'[11]Depr Exp'!A7069</f>
        <v>G361 OSP Structures &amp; Improvements</v>
      </c>
      <c r="B7069" s="144" t="str">
        <f>'[11]Depr Exp'!B7069</f>
        <v>G361 OSP Structures &amp; Improvements-5</v>
      </c>
      <c r="C7069" s="143" t="str">
        <f>'[11]Depr Exp'!C7069</f>
        <v>403G</v>
      </c>
      <c r="D7069" s="144"/>
      <c r="E7069" s="282">
        <f>'[11]Depr Exp'!E7069</f>
        <v>43251</v>
      </c>
      <c r="F7069" s="523">
        <f>'[11]Depr Exp'!F7069</f>
        <v>4155602.12</v>
      </c>
      <c r="G7069" s="305">
        <f>'[11]Depr Exp'!G7069</f>
        <v>2.5000000000000001E-2</v>
      </c>
      <c r="H7069" s="524">
        <f>'[11]Depr Exp'!H7069</f>
        <v>8657.5</v>
      </c>
      <c r="I7069" s="523">
        <f>'[11]Depr Exp'!I7069</f>
        <v>4155602.12</v>
      </c>
      <c r="J7069" s="305">
        <f>'[11]Depr Exp'!J7069</f>
        <v>2.5000000000000001E-2</v>
      </c>
      <c r="K7069" s="373">
        <f>'[11]Depr Exp'!K7069</f>
        <v>8657.5044166666685</v>
      </c>
      <c r="L7069" s="524">
        <f>'[11]Depr Exp'!L7069</f>
        <v>0</v>
      </c>
      <c r="M7069" s="144"/>
      <c r="N7069" s="144"/>
    </row>
    <row r="7070" spans="1:14">
      <c r="A7070" s="144" t="str">
        <f>'[11]Depr Exp'!A7070</f>
        <v>G361 OSP Structures &amp; Improvements</v>
      </c>
      <c r="B7070" s="144" t="str">
        <f>'[11]Depr Exp'!B7070</f>
        <v>G361 OSP Structures &amp; Improvements-6</v>
      </c>
      <c r="C7070" s="143" t="str">
        <f>'[11]Depr Exp'!C7070</f>
        <v>403G</v>
      </c>
      <c r="D7070" s="144"/>
      <c r="E7070" s="282">
        <f>'[11]Depr Exp'!E7070</f>
        <v>43281</v>
      </c>
      <c r="F7070" s="523">
        <f>'[11]Depr Exp'!F7070</f>
        <v>4155602.12</v>
      </c>
      <c r="G7070" s="305">
        <f>'[11]Depr Exp'!G7070</f>
        <v>2.5000000000000001E-2</v>
      </c>
      <c r="H7070" s="524">
        <f>'[11]Depr Exp'!H7070</f>
        <v>8657.5</v>
      </c>
      <c r="I7070" s="523">
        <f>'[11]Depr Exp'!I7070</f>
        <v>4155602.12</v>
      </c>
      <c r="J7070" s="305">
        <f>'[11]Depr Exp'!J7070</f>
        <v>2.5000000000000001E-2</v>
      </c>
      <c r="K7070" s="373">
        <f>'[11]Depr Exp'!K7070</f>
        <v>8657.5044166666685</v>
      </c>
      <c r="L7070" s="524">
        <f>'[11]Depr Exp'!L7070</f>
        <v>0</v>
      </c>
      <c r="M7070" s="144"/>
      <c r="N7070" s="144"/>
    </row>
    <row r="7071" spans="1:14">
      <c r="A7071" s="144" t="str">
        <f>'[11]Depr Exp'!A7071</f>
        <v>G361 OSP Structures &amp; Improvements</v>
      </c>
      <c r="B7071" s="144" t="str">
        <f>'[11]Depr Exp'!B7071</f>
        <v>G361 OSP Structures &amp; Improvements-7</v>
      </c>
      <c r="C7071" s="143" t="str">
        <f>'[11]Depr Exp'!C7071</f>
        <v>403G</v>
      </c>
      <c r="D7071" s="144"/>
      <c r="E7071" s="282">
        <f>'[11]Depr Exp'!E7071</f>
        <v>43312</v>
      </c>
      <c r="F7071" s="523">
        <f>'[11]Depr Exp'!F7071</f>
        <v>4155602.12</v>
      </c>
      <c r="G7071" s="305">
        <f>'[11]Depr Exp'!G7071</f>
        <v>2.5000000000000001E-2</v>
      </c>
      <c r="H7071" s="524">
        <f>'[11]Depr Exp'!H7071</f>
        <v>8657.5</v>
      </c>
      <c r="I7071" s="523">
        <f>'[11]Depr Exp'!I7071</f>
        <v>4155602.12</v>
      </c>
      <c r="J7071" s="305">
        <f>'[11]Depr Exp'!J7071</f>
        <v>2.5000000000000001E-2</v>
      </c>
      <c r="K7071" s="373">
        <f>'[11]Depr Exp'!K7071</f>
        <v>8657.5044166666685</v>
      </c>
      <c r="L7071" s="524">
        <f>'[11]Depr Exp'!L7071</f>
        <v>0</v>
      </c>
      <c r="M7071" s="144"/>
      <c r="N7071" s="144"/>
    </row>
    <row r="7072" spans="1:14">
      <c r="A7072" s="144" t="str">
        <f>'[11]Depr Exp'!A7072</f>
        <v>G361 OSP Structures &amp; Improvements</v>
      </c>
      <c r="B7072" s="144" t="str">
        <f>'[11]Depr Exp'!B7072</f>
        <v>G361 OSP Structures &amp; Improvements-8</v>
      </c>
      <c r="C7072" s="143" t="str">
        <f>'[11]Depr Exp'!C7072</f>
        <v>403G</v>
      </c>
      <c r="D7072" s="144"/>
      <c r="E7072" s="282">
        <f>'[11]Depr Exp'!E7072</f>
        <v>43343</v>
      </c>
      <c r="F7072" s="523">
        <f>'[11]Depr Exp'!F7072</f>
        <v>4155602.12</v>
      </c>
      <c r="G7072" s="305">
        <f>'[11]Depr Exp'!G7072</f>
        <v>2.5000000000000001E-2</v>
      </c>
      <c r="H7072" s="524">
        <f>'[11]Depr Exp'!H7072</f>
        <v>8657.5</v>
      </c>
      <c r="I7072" s="523">
        <f>'[11]Depr Exp'!I7072</f>
        <v>4155602.12</v>
      </c>
      <c r="J7072" s="305">
        <f>'[11]Depr Exp'!J7072</f>
        <v>2.5000000000000001E-2</v>
      </c>
      <c r="K7072" s="373">
        <f>'[11]Depr Exp'!K7072</f>
        <v>8657.5044166666685</v>
      </c>
      <c r="L7072" s="524">
        <f>'[11]Depr Exp'!L7072</f>
        <v>0</v>
      </c>
      <c r="M7072" s="144"/>
      <c r="N7072" s="144"/>
    </row>
    <row r="7073" spans="1:14">
      <c r="A7073" s="144" t="str">
        <f>'[11]Depr Exp'!A7073</f>
        <v>G361 OSP Structures &amp; Improvements</v>
      </c>
      <c r="B7073" s="144" t="str">
        <f>'[11]Depr Exp'!B7073</f>
        <v>G361 OSP Structures &amp; Improvements-9</v>
      </c>
      <c r="C7073" s="143" t="str">
        <f>'[11]Depr Exp'!C7073</f>
        <v>403G</v>
      </c>
      <c r="D7073" s="144"/>
      <c r="E7073" s="282">
        <f>'[11]Depr Exp'!E7073</f>
        <v>43373</v>
      </c>
      <c r="F7073" s="523">
        <f>'[11]Depr Exp'!F7073</f>
        <v>4155602.12</v>
      </c>
      <c r="G7073" s="305">
        <f>'[11]Depr Exp'!G7073</f>
        <v>2.5000000000000001E-2</v>
      </c>
      <c r="H7073" s="524">
        <f>'[11]Depr Exp'!H7073</f>
        <v>8657.5</v>
      </c>
      <c r="I7073" s="523">
        <f>'[11]Depr Exp'!I7073</f>
        <v>4155602.12</v>
      </c>
      <c r="J7073" s="305">
        <f>'[11]Depr Exp'!J7073</f>
        <v>2.5000000000000001E-2</v>
      </c>
      <c r="K7073" s="373">
        <f>'[11]Depr Exp'!K7073</f>
        <v>8657.5044166666685</v>
      </c>
      <c r="L7073" s="524">
        <f>'[11]Depr Exp'!L7073</f>
        <v>0</v>
      </c>
      <c r="M7073" s="144"/>
      <c r="N7073" s="144"/>
    </row>
    <row r="7074" spans="1:14">
      <c r="A7074" s="144" t="str">
        <f>'[11]Depr Exp'!A7074</f>
        <v>G361 OSP Structures &amp; Improvements</v>
      </c>
      <c r="B7074" s="144" t="str">
        <f>'[11]Depr Exp'!B7074</f>
        <v>G361 OSP Structures &amp; Improvements-10</v>
      </c>
      <c r="C7074" s="143" t="str">
        <f>'[11]Depr Exp'!C7074</f>
        <v>403G</v>
      </c>
      <c r="D7074" s="144"/>
      <c r="E7074" s="282">
        <f>'[11]Depr Exp'!E7074</f>
        <v>43404</v>
      </c>
      <c r="F7074" s="523">
        <f>'[11]Depr Exp'!F7074</f>
        <v>4155602.12</v>
      </c>
      <c r="G7074" s="305">
        <f>'[11]Depr Exp'!G7074</f>
        <v>2.5000000000000001E-2</v>
      </c>
      <c r="H7074" s="524">
        <f>'[11]Depr Exp'!H7074</f>
        <v>8657.5</v>
      </c>
      <c r="I7074" s="523">
        <f>'[11]Depr Exp'!I7074</f>
        <v>4155602.12</v>
      </c>
      <c r="J7074" s="305">
        <f>'[11]Depr Exp'!J7074</f>
        <v>2.5000000000000001E-2</v>
      </c>
      <c r="K7074" s="373">
        <f>'[11]Depr Exp'!K7074</f>
        <v>8657.5044166666685</v>
      </c>
      <c r="L7074" s="524">
        <f>'[11]Depr Exp'!L7074</f>
        <v>0</v>
      </c>
      <c r="M7074" s="144"/>
      <c r="N7074" s="144"/>
    </row>
    <row r="7075" spans="1:14">
      <c r="A7075" s="144" t="str">
        <f>'[11]Depr Exp'!A7075</f>
        <v>G361 OSP Structures &amp; Improvements</v>
      </c>
      <c r="B7075" s="144" t="str">
        <f>'[11]Depr Exp'!B7075</f>
        <v>G361 OSP Structures &amp; Improvements-11</v>
      </c>
      <c r="C7075" s="143" t="str">
        <f>'[11]Depr Exp'!C7075</f>
        <v>403G</v>
      </c>
      <c r="D7075" s="144"/>
      <c r="E7075" s="282">
        <f>'[11]Depr Exp'!E7075</f>
        <v>43434</v>
      </c>
      <c r="F7075" s="523">
        <f>'[11]Depr Exp'!F7075</f>
        <v>4155602.12</v>
      </c>
      <c r="G7075" s="305">
        <f>'[11]Depr Exp'!G7075</f>
        <v>2.5000000000000001E-2</v>
      </c>
      <c r="H7075" s="524">
        <f>'[11]Depr Exp'!H7075</f>
        <v>8657.5</v>
      </c>
      <c r="I7075" s="523">
        <f>'[11]Depr Exp'!I7075</f>
        <v>4155602.12</v>
      </c>
      <c r="J7075" s="305">
        <f>'[11]Depr Exp'!J7075</f>
        <v>2.5000000000000001E-2</v>
      </c>
      <c r="K7075" s="373">
        <f>'[11]Depr Exp'!K7075</f>
        <v>8657.5044166666685</v>
      </c>
      <c r="L7075" s="524">
        <f>'[11]Depr Exp'!L7075</f>
        <v>0</v>
      </c>
      <c r="M7075" s="144"/>
      <c r="N7075" s="144"/>
    </row>
    <row r="7076" spans="1:14">
      <c r="A7076" s="144" t="str">
        <f>'[11]Depr Exp'!A7076</f>
        <v>G361 OSP Structures &amp; Improvements</v>
      </c>
      <c r="B7076" s="144" t="str">
        <f>'[11]Depr Exp'!B7076</f>
        <v>G361 OSP Structures &amp; Improvements-12</v>
      </c>
      <c r="C7076" s="143" t="str">
        <f>'[11]Depr Exp'!C7076</f>
        <v>403G</v>
      </c>
      <c r="D7076" s="144"/>
      <c r="E7076" s="282">
        <f>'[11]Depr Exp'!E7076</f>
        <v>43465</v>
      </c>
      <c r="F7076" s="523">
        <f>'[11]Depr Exp'!F7076</f>
        <v>4155602.12</v>
      </c>
      <c r="G7076" s="305">
        <f>'[11]Depr Exp'!G7076</f>
        <v>2.5000000000000001E-2</v>
      </c>
      <c r="H7076" s="524">
        <f>'[11]Depr Exp'!H7076</f>
        <v>8657.5</v>
      </c>
      <c r="I7076" s="523">
        <f>'[11]Depr Exp'!I7076</f>
        <v>4155602.12</v>
      </c>
      <c r="J7076" s="305">
        <f>'[11]Depr Exp'!J7076</f>
        <v>2.5000000000000001E-2</v>
      </c>
      <c r="K7076" s="373">
        <f>'[11]Depr Exp'!K7076</f>
        <v>8657.5044166666685</v>
      </c>
      <c r="L7076" s="524">
        <f>'[11]Depr Exp'!L7076</f>
        <v>0</v>
      </c>
      <c r="M7076" s="144"/>
      <c r="N7076" s="144"/>
    </row>
    <row r="7077" spans="1:14" ht="15.75" thickBot="1">
      <c r="A7077" s="159" t="str">
        <f>'[11]Depr Exp'!A7077</f>
        <v>G361 OSP Structures &amp; Improvements Total</v>
      </c>
      <c r="B7077" s="144">
        <f>'[11]Depr Exp'!B7077</f>
        <v>0</v>
      </c>
      <c r="C7077" s="502" t="str">
        <f>'[11]Depr Exp'!C7077</f>
        <v>GOSP</v>
      </c>
      <c r="D7077" s="144"/>
      <c r="E7077" s="281" t="str">
        <f>'[11]Depr Exp'!E7077</f>
        <v>Total</v>
      </c>
      <c r="F7077" s="141">
        <f>'[11]Depr Exp'!F7077</f>
        <v>0</v>
      </c>
      <c r="G7077" s="252">
        <f>'[11]Depr Exp'!G7077</f>
        <v>0</v>
      </c>
      <c r="H7077" s="286">
        <f>'[11]Depr Exp'!H7077</f>
        <v>103890</v>
      </c>
      <c r="I7077" s="141">
        <f>'[11]Depr Exp'!I7077</f>
        <v>0</v>
      </c>
      <c r="J7077" s="252">
        <f>'[11]Depr Exp'!J7077</f>
        <v>0</v>
      </c>
      <c r="K7077" s="286">
        <f>'[11]Depr Exp'!K7077</f>
        <v>103890.053</v>
      </c>
      <c r="L7077" s="286">
        <f>'[11]Depr Exp'!L7077</f>
        <v>0.05</v>
      </c>
      <c r="M7077" s="144"/>
      <c r="N7077" s="144"/>
    </row>
    <row r="7078" spans="1:14" ht="13.5" thickTop="1">
      <c r="A7078" s="144" t="str">
        <f>'[11]Depr Exp'!A7078</f>
        <v>G362 OSP Gas Holders</v>
      </c>
      <c r="B7078" s="144" t="str">
        <f>'[11]Depr Exp'!B7078</f>
        <v>G362 OSP Gas Holders-1</v>
      </c>
      <c r="C7078" s="143" t="str">
        <f>'[11]Depr Exp'!C7078</f>
        <v>403G</v>
      </c>
      <c r="D7078" s="144"/>
      <c r="E7078" s="282">
        <f>'[11]Depr Exp'!E7078</f>
        <v>43131</v>
      </c>
      <c r="F7078" s="523">
        <f>'[11]Depr Exp'!F7078</f>
        <v>3683221.39</v>
      </c>
      <c r="G7078" s="305">
        <f>'[11]Depr Exp'!G7078</f>
        <v>3.4799999999999998E-2</v>
      </c>
      <c r="H7078" s="524">
        <f>'[11]Depr Exp'!H7078</f>
        <v>10681.34</v>
      </c>
      <c r="I7078" s="523">
        <f>'[11]Depr Exp'!I7078</f>
        <v>3683221.39</v>
      </c>
      <c r="J7078" s="305">
        <f>'[11]Depr Exp'!J7078</f>
        <v>3.4799999999999998E-2</v>
      </c>
      <c r="K7078" s="373">
        <f>'[11]Depr Exp'!K7078</f>
        <v>10681.342031</v>
      </c>
      <c r="L7078" s="524">
        <f>'[11]Depr Exp'!L7078</f>
        <v>0</v>
      </c>
      <c r="M7078" s="144"/>
      <c r="N7078" s="144"/>
    </row>
    <row r="7079" spans="1:14">
      <c r="A7079" s="144" t="str">
        <f>'[11]Depr Exp'!A7079</f>
        <v>G362 OSP Gas Holders</v>
      </c>
      <c r="B7079" s="144" t="str">
        <f>'[11]Depr Exp'!B7079</f>
        <v>G362 OSP Gas Holders-2</v>
      </c>
      <c r="C7079" s="143" t="str">
        <f>'[11]Depr Exp'!C7079</f>
        <v>403G</v>
      </c>
      <c r="D7079" s="144"/>
      <c r="E7079" s="282">
        <f>'[11]Depr Exp'!E7079</f>
        <v>43159</v>
      </c>
      <c r="F7079" s="523">
        <f>'[11]Depr Exp'!F7079</f>
        <v>3683221.39</v>
      </c>
      <c r="G7079" s="305">
        <f>'[11]Depr Exp'!G7079</f>
        <v>3.4799999999999998E-2</v>
      </c>
      <c r="H7079" s="524">
        <f>'[11]Depr Exp'!H7079</f>
        <v>10681.34</v>
      </c>
      <c r="I7079" s="523">
        <f>'[11]Depr Exp'!I7079</f>
        <v>3683221.39</v>
      </c>
      <c r="J7079" s="305">
        <f>'[11]Depr Exp'!J7079</f>
        <v>3.4799999999999998E-2</v>
      </c>
      <c r="K7079" s="373">
        <f>'[11]Depr Exp'!K7079</f>
        <v>10681.342031</v>
      </c>
      <c r="L7079" s="524">
        <f>'[11]Depr Exp'!L7079</f>
        <v>0</v>
      </c>
      <c r="M7079" s="144"/>
      <c r="N7079" s="144"/>
    </row>
    <row r="7080" spans="1:14">
      <c r="A7080" s="144" t="str">
        <f>'[11]Depr Exp'!A7080</f>
        <v>G362 OSP Gas Holders</v>
      </c>
      <c r="B7080" s="144" t="str">
        <f>'[11]Depr Exp'!B7080</f>
        <v>G362 OSP Gas Holders-3</v>
      </c>
      <c r="C7080" s="143" t="str">
        <f>'[11]Depr Exp'!C7080</f>
        <v>403G</v>
      </c>
      <c r="D7080" s="144"/>
      <c r="E7080" s="282">
        <f>'[11]Depr Exp'!E7080</f>
        <v>43190</v>
      </c>
      <c r="F7080" s="523">
        <f>'[11]Depr Exp'!F7080</f>
        <v>3683221.39</v>
      </c>
      <c r="G7080" s="305">
        <f>'[11]Depr Exp'!G7080</f>
        <v>3.4799999999999998E-2</v>
      </c>
      <c r="H7080" s="524">
        <f>'[11]Depr Exp'!H7080</f>
        <v>10681.34</v>
      </c>
      <c r="I7080" s="523">
        <f>'[11]Depr Exp'!I7080</f>
        <v>3683221.39</v>
      </c>
      <c r="J7080" s="305">
        <f>'[11]Depr Exp'!J7080</f>
        <v>3.4799999999999998E-2</v>
      </c>
      <c r="K7080" s="373">
        <f>'[11]Depr Exp'!K7080</f>
        <v>10681.342031</v>
      </c>
      <c r="L7080" s="524">
        <f>'[11]Depr Exp'!L7080</f>
        <v>0</v>
      </c>
      <c r="M7080" s="144"/>
      <c r="N7080" s="144"/>
    </row>
    <row r="7081" spans="1:14">
      <c r="A7081" s="144" t="str">
        <f>'[11]Depr Exp'!A7081</f>
        <v>G362 OSP Gas Holders</v>
      </c>
      <c r="B7081" s="144" t="str">
        <f>'[11]Depr Exp'!B7081</f>
        <v>G362 OSP Gas Holders-4</v>
      </c>
      <c r="C7081" s="143" t="str">
        <f>'[11]Depr Exp'!C7081</f>
        <v>403G</v>
      </c>
      <c r="D7081" s="144"/>
      <c r="E7081" s="282">
        <f>'[11]Depr Exp'!E7081</f>
        <v>43220</v>
      </c>
      <c r="F7081" s="523">
        <f>'[11]Depr Exp'!F7081</f>
        <v>3683221.39</v>
      </c>
      <c r="G7081" s="305">
        <f>'[11]Depr Exp'!G7081</f>
        <v>3.4799999999999998E-2</v>
      </c>
      <c r="H7081" s="524">
        <f>'[11]Depr Exp'!H7081</f>
        <v>10681.34</v>
      </c>
      <c r="I7081" s="523">
        <f>'[11]Depr Exp'!I7081</f>
        <v>3683221.39</v>
      </c>
      <c r="J7081" s="305">
        <f>'[11]Depr Exp'!J7081</f>
        <v>3.4799999999999998E-2</v>
      </c>
      <c r="K7081" s="373">
        <f>'[11]Depr Exp'!K7081</f>
        <v>10681.342031</v>
      </c>
      <c r="L7081" s="524">
        <f>'[11]Depr Exp'!L7081</f>
        <v>0</v>
      </c>
      <c r="M7081" s="144"/>
      <c r="N7081" s="144"/>
    </row>
    <row r="7082" spans="1:14">
      <c r="A7082" s="144" t="str">
        <f>'[11]Depr Exp'!A7082</f>
        <v>G362 OSP Gas Holders</v>
      </c>
      <c r="B7082" s="144" t="str">
        <f>'[11]Depr Exp'!B7082</f>
        <v>G362 OSP Gas Holders-5</v>
      </c>
      <c r="C7082" s="143" t="str">
        <f>'[11]Depr Exp'!C7082</f>
        <v>403G</v>
      </c>
      <c r="D7082" s="144"/>
      <c r="E7082" s="282">
        <f>'[11]Depr Exp'!E7082</f>
        <v>43251</v>
      </c>
      <c r="F7082" s="523">
        <f>'[11]Depr Exp'!F7082</f>
        <v>3683221.39</v>
      </c>
      <c r="G7082" s="305">
        <f>'[11]Depr Exp'!G7082</f>
        <v>3.4799999999999998E-2</v>
      </c>
      <c r="H7082" s="524">
        <f>'[11]Depr Exp'!H7082</f>
        <v>10681.34</v>
      </c>
      <c r="I7082" s="523">
        <f>'[11]Depr Exp'!I7082</f>
        <v>3683221.39</v>
      </c>
      <c r="J7082" s="305">
        <f>'[11]Depr Exp'!J7082</f>
        <v>3.4799999999999998E-2</v>
      </c>
      <c r="K7082" s="373">
        <f>'[11]Depr Exp'!K7082</f>
        <v>10681.342031</v>
      </c>
      <c r="L7082" s="524">
        <f>'[11]Depr Exp'!L7082</f>
        <v>0</v>
      </c>
      <c r="M7082" s="144"/>
      <c r="N7082" s="144"/>
    </row>
    <row r="7083" spans="1:14">
      <c r="A7083" s="144" t="str">
        <f>'[11]Depr Exp'!A7083</f>
        <v>G362 OSP Gas Holders</v>
      </c>
      <c r="B7083" s="144" t="str">
        <f>'[11]Depr Exp'!B7083</f>
        <v>G362 OSP Gas Holders-6</v>
      </c>
      <c r="C7083" s="143" t="str">
        <f>'[11]Depr Exp'!C7083</f>
        <v>403G</v>
      </c>
      <c r="D7083" s="144"/>
      <c r="E7083" s="282">
        <f>'[11]Depr Exp'!E7083</f>
        <v>43281</v>
      </c>
      <c r="F7083" s="523">
        <f>'[11]Depr Exp'!F7083</f>
        <v>3683221.39</v>
      </c>
      <c r="G7083" s="305">
        <f>'[11]Depr Exp'!G7083</f>
        <v>3.4799999999999998E-2</v>
      </c>
      <c r="H7083" s="524">
        <f>'[11]Depr Exp'!H7083</f>
        <v>10681.34</v>
      </c>
      <c r="I7083" s="523">
        <f>'[11]Depr Exp'!I7083</f>
        <v>3683221.39</v>
      </c>
      <c r="J7083" s="305">
        <f>'[11]Depr Exp'!J7083</f>
        <v>3.4799999999999998E-2</v>
      </c>
      <c r="K7083" s="373">
        <f>'[11]Depr Exp'!K7083</f>
        <v>10681.342031</v>
      </c>
      <c r="L7083" s="524">
        <f>'[11]Depr Exp'!L7083</f>
        <v>0</v>
      </c>
      <c r="M7083" s="144"/>
      <c r="N7083" s="144"/>
    </row>
    <row r="7084" spans="1:14">
      <c r="A7084" s="144" t="str">
        <f>'[11]Depr Exp'!A7084</f>
        <v>G362 OSP Gas Holders</v>
      </c>
      <c r="B7084" s="144" t="str">
        <f>'[11]Depr Exp'!B7084</f>
        <v>G362 OSP Gas Holders-7</v>
      </c>
      <c r="C7084" s="143" t="str">
        <f>'[11]Depr Exp'!C7084</f>
        <v>403G</v>
      </c>
      <c r="D7084" s="144"/>
      <c r="E7084" s="282">
        <f>'[11]Depr Exp'!E7084</f>
        <v>43312</v>
      </c>
      <c r="F7084" s="523">
        <f>'[11]Depr Exp'!F7084</f>
        <v>3683221.39</v>
      </c>
      <c r="G7084" s="305">
        <f>'[11]Depr Exp'!G7084</f>
        <v>3.4799999999999998E-2</v>
      </c>
      <c r="H7084" s="524">
        <f>'[11]Depr Exp'!H7084</f>
        <v>10681.34</v>
      </c>
      <c r="I7084" s="523">
        <f>'[11]Depr Exp'!I7084</f>
        <v>3683221.39</v>
      </c>
      <c r="J7084" s="305">
        <f>'[11]Depr Exp'!J7084</f>
        <v>3.4799999999999998E-2</v>
      </c>
      <c r="K7084" s="373">
        <f>'[11]Depr Exp'!K7084</f>
        <v>10681.342031</v>
      </c>
      <c r="L7084" s="524">
        <f>'[11]Depr Exp'!L7084</f>
        <v>0</v>
      </c>
      <c r="M7084" s="144"/>
      <c r="N7084" s="144"/>
    </row>
    <row r="7085" spans="1:14">
      <c r="A7085" s="144" t="str">
        <f>'[11]Depr Exp'!A7085</f>
        <v>G362 OSP Gas Holders</v>
      </c>
      <c r="B7085" s="144" t="str">
        <f>'[11]Depr Exp'!B7085</f>
        <v>G362 OSP Gas Holders-8</v>
      </c>
      <c r="C7085" s="143" t="str">
        <f>'[11]Depr Exp'!C7085</f>
        <v>403G</v>
      </c>
      <c r="D7085" s="144"/>
      <c r="E7085" s="282">
        <f>'[11]Depr Exp'!E7085</f>
        <v>43343</v>
      </c>
      <c r="F7085" s="523">
        <f>'[11]Depr Exp'!F7085</f>
        <v>3683221.39</v>
      </c>
      <c r="G7085" s="305">
        <f>'[11]Depr Exp'!G7085</f>
        <v>3.4799999999999998E-2</v>
      </c>
      <c r="H7085" s="524">
        <f>'[11]Depr Exp'!H7085</f>
        <v>10681.34</v>
      </c>
      <c r="I7085" s="523">
        <f>'[11]Depr Exp'!I7085</f>
        <v>3683221.39</v>
      </c>
      <c r="J7085" s="305">
        <f>'[11]Depr Exp'!J7085</f>
        <v>3.4799999999999998E-2</v>
      </c>
      <c r="K7085" s="373">
        <f>'[11]Depr Exp'!K7085</f>
        <v>10681.342031</v>
      </c>
      <c r="L7085" s="524">
        <f>'[11]Depr Exp'!L7085</f>
        <v>0</v>
      </c>
      <c r="M7085" s="144"/>
      <c r="N7085" s="144"/>
    </row>
    <row r="7086" spans="1:14">
      <c r="A7086" s="144" t="str">
        <f>'[11]Depr Exp'!A7086</f>
        <v>G362 OSP Gas Holders</v>
      </c>
      <c r="B7086" s="144" t="str">
        <f>'[11]Depr Exp'!B7086</f>
        <v>G362 OSP Gas Holders-9</v>
      </c>
      <c r="C7086" s="143" t="str">
        <f>'[11]Depr Exp'!C7086</f>
        <v>403G</v>
      </c>
      <c r="D7086" s="144"/>
      <c r="E7086" s="282">
        <f>'[11]Depr Exp'!E7086</f>
        <v>43373</v>
      </c>
      <c r="F7086" s="523">
        <f>'[11]Depr Exp'!F7086</f>
        <v>3683221.39</v>
      </c>
      <c r="G7086" s="305">
        <f>'[11]Depr Exp'!G7086</f>
        <v>3.4799999999999998E-2</v>
      </c>
      <c r="H7086" s="524">
        <f>'[11]Depr Exp'!H7086</f>
        <v>10681.34</v>
      </c>
      <c r="I7086" s="523">
        <f>'[11]Depr Exp'!I7086</f>
        <v>3683221.39</v>
      </c>
      <c r="J7086" s="305">
        <f>'[11]Depr Exp'!J7086</f>
        <v>3.4799999999999998E-2</v>
      </c>
      <c r="K7086" s="373">
        <f>'[11]Depr Exp'!K7086</f>
        <v>10681.342031</v>
      </c>
      <c r="L7086" s="524">
        <f>'[11]Depr Exp'!L7086</f>
        <v>0</v>
      </c>
      <c r="M7086" s="144"/>
      <c r="N7086" s="144"/>
    </row>
    <row r="7087" spans="1:14">
      <c r="A7087" s="144" t="str">
        <f>'[11]Depr Exp'!A7087</f>
        <v>G362 OSP Gas Holders</v>
      </c>
      <c r="B7087" s="144" t="str">
        <f>'[11]Depr Exp'!B7087</f>
        <v>G362 OSP Gas Holders-10</v>
      </c>
      <c r="C7087" s="143" t="str">
        <f>'[11]Depr Exp'!C7087</f>
        <v>403G</v>
      </c>
      <c r="D7087" s="144"/>
      <c r="E7087" s="282">
        <f>'[11]Depr Exp'!E7087</f>
        <v>43404</v>
      </c>
      <c r="F7087" s="523">
        <f>'[11]Depr Exp'!F7087</f>
        <v>3683221.39</v>
      </c>
      <c r="G7087" s="305">
        <f>'[11]Depr Exp'!G7087</f>
        <v>3.4799999999999998E-2</v>
      </c>
      <c r="H7087" s="524">
        <f>'[11]Depr Exp'!H7087</f>
        <v>10681.34</v>
      </c>
      <c r="I7087" s="523">
        <f>'[11]Depr Exp'!I7087</f>
        <v>3683221.39</v>
      </c>
      <c r="J7087" s="305">
        <f>'[11]Depr Exp'!J7087</f>
        <v>3.4799999999999998E-2</v>
      </c>
      <c r="K7087" s="373">
        <f>'[11]Depr Exp'!K7087</f>
        <v>10681.342031</v>
      </c>
      <c r="L7087" s="524">
        <f>'[11]Depr Exp'!L7087</f>
        <v>0</v>
      </c>
      <c r="M7087" s="144"/>
      <c r="N7087" s="144"/>
    </row>
    <row r="7088" spans="1:14">
      <c r="A7088" s="144" t="str">
        <f>'[11]Depr Exp'!A7088</f>
        <v>G362 OSP Gas Holders</v>
      </c>
      <c r="B7088" s="144" t="str">
        <f>'[11]Depr Exp'!B7088</f>
        <v>G362 OSP Gas Holders-11</v>
      </c>
      <c r="C7088" s="143" t="str">
        <f>'[11]Depr Exp'!C7088</f>
        <v>403G</v>
      </c>
      <c r="D7088" s="144"/>
      <c r="E7088" s="282">
        <f>'[11]Depr Exp'!E7088</f>
        <v>43434</v>
      </c>
      <c r="F7088" s="523">
        <f>'[11]Depr Exp'!F7088</f>
        <v>3683221.39</v>
      </c>
      <c r="G7088" s="305">
        <f>'[11]Depr Exp'!G7088</f>
        <v>3.4799999999999998E-2</v>
      </c>
      <c r="H7088" s="524">
        <f>'[11]Depr Exp'!H7088</f>
        <v>10681.34</v>
      </c>
      <c r="I7088" s="523">
        <f>'[11]Depr Exp'!I7088</f>
        <v>3683221.39</v>
      </c>
      <c r="J7088" s="305">
        <f>'[11]Depr Exp'!J7088</f>
        <v>3.4799999999999998E-2</v>
      </c>
      <c r="K7088" s="373">
        <f>'[11]Depr Exp'!K7088</f>
        <v>10681.342031</v>
      </c>
      <c r="L7088" s="524">
        <f>'[11]Depr Exp'!L7088</f>
        <v>0</v>
      </c>
      <c r="M7088" s="144"/>
      <c r="N7088" s="144"/>
    </row>
    <row r="7089" spans="1:14">
      <c r="A7089" s="144" t="str">
        <f>'[11]Depr Exp'!A7089</f>
        <v>G362 OSP Gas Holders</v>
      </c>
      <c r="B7089" s="144" t="str">
        <f>'[11]Depr Exp'!B7089</f>
        <v>G362 OSP Gas Holders-12</v>
      </c>
      <c r="C7089" s="143" t="str">
        <f>'[11]Depr Exp'!C7089</f>
        <v>403G</v>
      </c>
      <c r="D7089" s="144"/>
      <c r="E7089" s="282">
        <f>'[11]Depr Exp'!E7089</f>
        <v>43465</v>
      </c>
      <c r="F7089" s="523">
        <f>'[11]Depr Exp'!F7089</f>
        <v>3683221.39</v>
      </c>
      <c r="G7089" s="305">
        <f>'[11]Depr Exp'!G7089</f>
        <v>3.4799999999999998E-2</v>
      </c>
      <c r="H7089" s="524">
        <f>'[11]Depr Exp'!H7089</f>
        <v>10681.34</v>
      </c>
      <c r="I7089" s="523">
        <f>'[11]Depr Exp'!I7089</f>
        <v>3683221.39</v>
      </c>
      <c r="J7089" s="305">
        <f>'[11]Depr Exp'!J7089</f>
        <v>3.4799999999999998E-2</v>
      </c>
      <c r="K7089" s="373">
        <f>'[11]Depr Exp'!K7089</f>
        <v>10681.342031</v>
      </c>
      <c r="L7089" s="524">
        <f>'[11]Depr Exp'!L7089</f>
        <v>0</v>
      </c>
      <c r="M7089" s="144"/>
      <c r="N7089" s="144"/>
    </row>
    <row r="7090" spans="1:14" ht="15.75" thickBot="1">
      <c r="A7090" s="159" t="str">
        <f>'[11]Depr Exp'!A7090</f>
        <v>G362 OSP Gas Holders Total</v>
      </c>
      <c r="B7090" s="144">
        <f>'[11]Depr Exp'!B7090</f>
        <v>0</v>
      </c>
      <c r="C7090" s="502" t="str">
        <f>'[11]Depr Exp'!C7090</f>
        <v>GOSP</v>
      </c>
      <c r="D7090" s="144"/>
      <c r="E7090" s="281" t="str">
        <f>'[11]Depr Exp'!E7090</f>
        <v>Total</v>
      </c>
      <c r="F7090" s="141">
        <f>'[11]Depr Exp'!F7090</f>
        <v>0</v>
      </c>
      <c r="G7090" s="252">
        <f>'[11]Depr Exp'!G7090</f>
        <v>0</v>
      </c>
      <c r="H7090" s="286">
        <f>'[11]Depr Exp'!H7090</f>
        <v>128176.07999999997</v>
      </c>
      <c r="I7090" s="141">
        <f>'[11]Depr Exp'!I7090</f>
        <v>0</v>
      </c>
      <c r="J7090" s="252">
        <f>'[11]Depr Exp'!J7090</f>
        <v>0</v>
      </c>
      <c r="K7090" s="286">
        <f>'[11]Depr Exp'!K7090</f>
        <v>128176.10437200003</v>
      </c>
      <c r="L7090" s="286">
        <f>'[11]Depr Exp'!L7090</f>
        <v>0.02</v>
      </c>
      <c r="M7090" s="144"/>
      <c r="N7090" s="144"/>
    </row>
    <row r="7091" spans="1:14" ht="13.5" thickTop="1">
      <c r="A7091" s="144" t="str">
        <f>'[11]Depr Exp'!A7091</f>
        <v>G363 OSP Purification Equipment</v>
      </c>
      <c r="B7091" s="144" t="str">
        <f>'[11]Depr Exp'!B7091</f>
        <v>G363 OSP Purification Equipment-1</v>
      </c>
      <c r="C7091" s="143" t="str">
        <f>'[11]Depr Exp'!C7091</f>
        <v>403G</v>
      </c>
      <c r="D7091" s="144"/>
      <c r="E7091" s="282">
        <f>'[11]Depr Exp'!E7091</f>
        <v>43131</v>
      </c>
      <c r="F7091" s="523">
        <f>'[11]Depr Exp'!F7091</f>
        <v>3984038.93</v>
      </c>
      <c r="G7091" s="305">
        <f>'[11]Depr Exp'!G7091</f>
        <v>2.63E-2</v>
      </c>
      <c r="H7091" s="524">
        <f>'[11]Depr Exp'!H7091</f>
        <v>8731.68</v>
      </c>
      <c r="I7091" s="523">
        <f>'[11]Depr Exp'!I7091</f>
        <v>3984038.93</v>
      </c>
      <c r="J7091" s="305">
        <f>'[11]Depr Exp'!J7091</f>
        <v>2.63E-2</v>
      </c>
      <c r="K7091" s="373">
        <f>'[11]Depr Exp'!K7091</f>
        <v>8731.6853215833344</v>
      </c>
      <c r="L7091" s="524">
        <f>'[11]Depr Exp'!L7091</f>
        <v>0.01</v>
      </c>
      <c r="M7091" s="144"/>
      <c r="N7091" s="144"/>
    </row>
    <row r="7092" spans="1:14">
      <c r="A7092" s="144" t="str">
        <f>'[11]Depr Exp'!A7092</f>
        <v>G363 OSP Purification Equipment</v>
      </c>
      <c r="B7092" s="144" t="str">
        <f>'[11]Depr Exp'!B7092</f>
        <v>G363 OSP Purification Equipment-2</v>
      </c>
      <c r="C7092" s="143" t="str">
        <f>'[11]Depr Exp'!C7092</f>
        <v>403G</v>
      </c>
      <c r="D7092" s="144"/>
      <c r="E7092" s="282">
        <f>'[11]Depr Exp'!E7092</f>
        <v>43159</v>
      </c>
      <c r="F7092" s="523">
        <f>'[11]Depr Exp'!F7092</f>
        <v>3984038.93</v>
      </c>
      <c r="G7092" s="305">
        <f>'[11]Depr Exp'!G7092</f>
        <v>2.63E-2</v>
      </c>
      <c r="H7092" s="524">
        <f>'[11]Depr Exp'!H7092</f>
        <v>8731.68</v>
      </c>
      <c r="I7092" s="523">
        <f>'[11]Depr Exp'!I7092</f>
        <v>3984038.93</v>
      </c>
      <c r="J7092" s="305">
        <f>'[11]Depr Exp'!J7092</f>
        <v>2.63E-2</v>
      </c>
      <c r="K7092" s="373">
        <f>'[11]Depr Exp'!K7092</f>
        <v>8731.6853215833344</v>
      </c>
      <c r="L7092" s="524">
        <f>'[11]Depr Exp'!L7092</f>
        <v>0.01</v>
      </c>
      <c r="M7092" s="144"/>
      <c r="N7092" s="144"/>
    </row>
    <row r="7093" spans="1:14">
      <c r="A7093" s="144" t="str">
        <f>'[11]Depr Exp'!A7093</f>
        <v>G363 OSP Purification Equipment</v>
      </c>
      <c r="B7093" s="144" t="str">
        <f>'[11]Depr Exp'!B7093</f>
        <v>G363 OSP Purification Equipment-3</v>
      </c>
      <c r="C7093" s="143" t="str">
        <f>'[11]Depr Exp'!C7093</f>
        <v>403G</v>
      </c>
      <c r="D7093" s="144"/>
      <c r="E7093" s="282">
        <f>'[11]Depr Exp'!E7093</f>
        <v>43190</v>
      </c>
      <c r="F7093" s="523">
        <f>'[11]Depr Exp'!F7093</f>
        <v>3984038.93</v>
      </c>
      <c r="G7093" s="305">
        <f>'[11]Depr Exp'!G7093</f>
        <v>2.63E-2</v>
      </c>
      <c r="H7093" s="524">
        <f>'[11]Depr Exp'!H7093</f>
        <v>8731.68</v>
      </c>
      <c r="I7093" s="523">
        <f>'[11]Depr Exp'!I7093</f>
        <v>3984038.93</v>
      </c>
      <c r="J7093" s="305">
        <f>'[11]Depr Exp'!J7093</f>
        <v>2.63E-2</v>
      </c>
      <c r="K7093" s="373">
        <f>'[11]Depr Exp'!K7093</f>
        <v>8731.6853215833344</v>
      </c>
      <c r="L7093" s="524">
        <f>'[11]Depr Exp'!L7093</f>
        <v>0.01</v>
      </c>
      <c r="M7093" s="144"/>
      <c r="N7093" s="144"/>
    </row>
    <row r="7094" spans="1:14">
      <c r="A7094" s="144" t="str">
        <f>'[11]Depr Exp'!A7094</f>
        <v>G363 OSP Purification Equipment</v>
      </c>
      <c r="B7094" s="144" t="str">
        <f>'[11]Depr Exp'!B7094</f>
        <v>G363 OSP Purification Equipment-4</v>
      </c>
      <c r="C7094" s="143" t="str">
        <f>'[11]Depr Exp'!C7094</f>
        <v>403G</v>
      </c>
      <c r="D7094" s="144"/>
      <c r="E7094" s="282">
        <f>'[11]Depr Exp'!E7094</f>
        <v>43220</v>
      </c>
      <c r="F7094" s="523">
        <f>'[11]Depr Exp'!F7094</f>
        <v>3984038.93</v>
      </c>
      <c r="G7094" s="305">
        <f>'[11]Depr Exp'!G7094</f>
        <v>2.63E-2</v>
      </c>
      <c r="H7094" s="524">
        <f>'[11]Depr Exp'!H7094</f>
        <v>8731.68</v>
      </c>
      <c r="I7094" s="523">
        <f>'[11]Depr Exp'!I7094</f>
        <v>3984038.93</v>
      </c>
      <c r="J7094" s="305">
        <f>'[11]Depr Exp'!J7094</f>
        <v>2.63E-2</v>
      </c>
      <c r="K7094" s="373">
        <f>'[11]Depr Exp'!K7094</f>
        <v>8731.6853215833344</v>
      </c>
      <c r="L7094" s="524">
        <f>'[11]Depr Exp'!L7094</f>
        <v>0.01</v>
      </c>
      <c r="M7094" s="144"/>
      <c r="N7094" s="144"/>
    </row>
    <row r="7095" spans="1:14">
      <c r="A7095" s="144" t="str">
        <f>'[11]Depr Exp'!A7095</f>
        <v>G363 OSP Purification Equipment</v>
      </c>
      <c r="B7095" s="144" t="str">
        <f>'[11]Depr Exp'!B7095</f>
        <v>G363 OSP Purification Equipment-5</v>
      </c>
      <c r="C7095" s="143" t="str">
        <f>'[11]Depr Exp'!C7095</f>
        <v>403G</v>
      </c>
      <c r="D7095" s="144"/>
      <c r="E7095" s="282">
        <f>'[11]Depr Exp'!E7095</f>
        <v>43251</v>
      </c>
      <c r="F7095" s="523">
        <f>'[11]Depr Exp'!F7095</f>
        <v>3984038.93</v>
      </c>
      <c r="G7095" s="305">
        <f>'[11]Depr Exp'!G7095</f>
        <v>2.63E-2</v>
      </c>
      <c r="H7095" s="524">
        <f>'[11]Depr Exp'!H7095</f>
        <v>8731.68</v>
      </c>
      <c r="I7095" s="523">
        <f>'[11]Depr Exp'!I7095</f>
        <v>3984038.93</v>
      </c>
      <c r="J7095" s="305">
        <f>'[11]Depr Exp'!J7095</f>
        <v>2.63E-2</v>
      </c>
      <c r="K7095" s="373">
        <f>'[11]Depr Exp'!K7095</f>
        <v>8731.6853215833344</v>
      </c>
      <c r="L7095" s="524">
        <f>'[11]Depr Exp'!L7095</f>
        <v>0.01</v>
      </c>
      <c r="M7095" s="144"/>
      <c r="N7095" s="144"/>
    </row>
    <row r="7096" spans="1:14">
      <c r="A7096" s="144" t="str">
        <f>'[11]Depr Exp'!A7096</f>
        <v>G363 OSP Purification Equipment</v>
      </c>
      <c r="B7096" s="144" t="str">
        <f>'[11]Depr Exp'!B7096</f>
        <v>G363 OSP Purification Equipment-6</v>
      </c>
      <c r="C7096" s="143" t="str">
        <f>'[11]Depr Exp'!C7096</f>
        <v>403G</v>
      </c>
      <c r="D7096" s="144"/>
      <c r="E7096" s="282">
        <f>'[11]Depr Exp'!E7096</f>
        <v>43281</v>
      </c>
      <c r="F7096" s="523">
        <f>'[11]Depr Exp'!F7096</f>
        <v>3984038.93</v>
      </c>
      <c r="G7096" s="305">
        <f>'[11]Depr Exp'!G7096</f>
        <v>2.63E-2</v>
      </c>
      <c r="H7096" s="524">
        <f>'[11]Depr Exp'!H7096</f>
        <v>8731.68</v>
      </c>
      <c r="I7096" s="523">
        <f>'[11]Depr Exp'!I7096</f>
        <v>3984038.93</v>
      </c>
      <c r="J7096" s="305">
        <f>'[11]Depr Exp'!J7096</f>
        <v>2.63E-2</v>
      </c>
      <c r="K7096" s="373">
        <f>'[11]Depr Exp'!K7096</f>
        <v>8731.6853215833344</v>
      </c>
      <c r="L7096" s="524">
        <f>'[11]Depr Exp'!L7096</f>
        <v>0.01</v>
      </c>
      <c r="M7096" s="144"/>
      <c r="N7096" s="144"/>
    </row>
    <row r="7097" spans="1:14">
      <c r="A7097" s="144" t="str">
        <f>'[11]Depr Exp'!A7097</f>
        <v>G363 OSP Purification Equipment</v>
      </c>
      <c r="B7097" s="144" t="str">
        <f>'[11]Depr Exp'!B7097</f>
        <v>G363 OSP Purification Equipment-7</v>
      </c>
      <c r="C7097" s="143" t="str">
        <f>'[11]Depr Exp'!C7097</f>
        <v>403G</v>
      </c>
      <c r="D7097" s="144"/>
      <c r="E7097" s="282">
        <f>'[11]Depr Exp'!E7097</f>
        <v>43312</v>
      </c>
      <c r="F7097" s="523">
        <f>'[11]Depr Exp'!F7097</f>
        <v>3984038.93</v>
      </c>
      <c r="G7097" s="305">
        <f>'[11]Depr Exp'!G7097</f>
        <v>2.63E-2</v>
      </c>
      <c r="H7097" s="524">
        <f>'[11]Depr Exp'!H7097</f>
        <v>8731.68</v>
      </c>
      <c r="I7097" s="523">
        <f>'[11]Depr Exp'!I7097</f>
        <v>3984038.93</v>
      </c>
      <c r="J7097" s="305">
        <f>'[11]Depr Exp'!J7097</f>
        <v>2.63E-2</v>
      </c>
      <c r="K7097" s="373">
        <f>'[11]Depr Exp'!K7097</f>
        <v>8731.6853215833344</v>
      </c>
      <c r="L7097" s="524">
        <f>'[11]Depr Exp'!L7097</f>
        <v>0.01</v>
      </c>
      <c r="M7097" s="144"/>
      <c r="N7097" s="144"/>
    </row>
    <row r="7098" spans="1:14">
      <c r="A7098" s="144" t="str">
        <f>'[11]Depr Exp'!A7098</f>
        <v>G363 OSP Purification Equipment</v>
      </c>
      <c r="B7098" s="144" t="str">
        <f>'[11]Depr Exp'!B7098</f>
        <v>G363 OSP Purification Equipment-8</v>
      </c>
      <c r="C7098" s="143" t="str">
        <f>'[11]Depr Exp'!C7098</f>
        <v>403G</v>
      </c>
      <c r="D7098" s="144"/>
      <c r="E7098" s="282">
        <f>'[11]Depr Exp'!E7098</f>
        <v>43343</v>
      </c>
      <c r="F7098" s="523">
        <f>'[11]Depr Exp'!F7098</f>
        <v>3984038.93</v>
      </c>
      <c r="G7098" s="305">
        <f>'[11]Depr Exp'!G7098</f>
        <v>2.63E-2</v>
      </c>
      <c r="H7098" s="524">
        <f>'[11]Depr Exp'!H7098</f>
        <v>8731.68</v>
      </c>
      <c r="I7098" s="523">
        <f>'[11]Depr Exp'!I7098</f>
        <v>3984038.93</v>
      </c>
      <c r="J7098" s="305">
        <f>'[11]Depr Exp'!J7098</f>
        <v>2.63E-2</v>
      </c>
      <c r="K7098" s="373">
        <f>'[11]Depr Exp'!K7098</f>
        <v>8731.6853215833344</v>
      </c>
      <c r="L7098" s="524">
        <f>'[11]Depr Exp'!L7098</f>
        <v>0.01</v>
      </c>
      <c r="M7098" s="144"/>
      <c r="N7098" s="144"/>
    </row>
    <row r="7099" spans="1:14">
      <c r="A7099" s="144" t="str">
        <f>'[11]Depr Exp'!A7099</f>
        <v>G363 OSP Purification Equipment</v>
      </c>
      <c r="B7099" s="144" t="str">
        <f>'[11]Depr Exp'!B7099</f>
        <v>G363 OSP Purification Equipment-9</v>
      </c>
      <c r="C7099" s="143" t="str">
        <f>'[11]Depr Exp'!C7099</f>
        <v>403G</v>
      </c>
      <c r="D7099" s="144"/>
      <c r="E7099" s="282">
        <f>'[11]Depr Exp'!E7099</f>
        <v>43373</v>
      </c>
      <c r="F7099" s="523">
        <f>'[11]Depr Exp'!F7099</f>
        <v>3984038.93</v>
      </c>
      <c r="G7099" s="305">
        <f>'[11]Depr Exp'!G7099</f>
        <v>2.63E-2</v>
      </c>
      <c r="H7099" s="524">
        <f>'[11]Depr Exp'!H7099</f>
        <v>8731.68</v>
      </c>
      <c r="I7099" s="523">
        <f>'[11]Depr Exp'!I7099</f>
        <v>3984038.93</v>
      </c>
      <c r="J7099" s="305">
        <f>'[11]Depr Exp'!J7099</f>
        <v>2.63E-2</v>
      </c>
      <c r="K7099" s="373">
        <f>'[11]Depr Exp'!K7099</f>
        <v>8731.6853215833344</v>
      </c>
      <c r="L7099" s="524">
        <f>'[11]Depr Exp'!L7099</f>
        <v>0.01</v>
      </c>
      <c r="M7099" s="144"/>
      <c r="N7099" s="144"/>
    </row>
    <row r="7100" spans="1:14">
      <c r="A7100" s="144" t="str">
        <f>'[11]Depr Exp'!A7100</f>
        <v>G363 OSP Purification Equipment</v>
      </c>
      <c r="B7100" s="144" t="str">
        <f>'[11]Depr Exp'!B7100</f>
        <v>G363 OSP Purification Equipment-10</v>
      </c>
      <c r="C7100" s="143" t="str">
        <f>'[11]Depr Exp'!C7100</f>
        <v>403G</v>
      </c>
      <c r="D7100" s="144"/>
      <c r="E7100" s="282">
        <f>'[11]Depr Exp'!E7100</f>
        <v>43404</v>
      </c>
      <c r="F7100" s="523">
        <f>'[11]Depr Exp'!F7100</f>
        <v>3984038.93</v>
      </c>
      <c r="G7100" s="305">
        <f>'[11]Depr Exp'!G7100</f>
        <v>2.63E-2</v>
      </c>
      <c r="H7100" s="524">
        <f>'[11]Depr Exp'!H7100</f>
        <v>8731.68</v>
      </c>
      <c r="I7100" s="523">
        <f>'[11]Depr Exp'!I7100</f>
        <v>3984038.93</v>
      </c>
      <c r="J7100" s="305">
        <f>'[11]Depr Exp'!J7100</f>
        <v>2.63E-2</v>
      </c>
      <c r="K7100" s="373">
        <f>'[11]Depr Exp'!K7100</f>
        <v>8731.6853215833344</v>
      </c>
      <c r="L7100" s="524">
        <f>'[11]Depr Exp'!L7100</f>
        <v>0.01</v>
      </c>
      <c r="M7100" s="144"/>
      <c r="N7100" s="144"/>
    </row>
    <row r="7101" spans="1:14">
      <c r="A7101" s="144" t="str">
        <f>'[11]Depr Exp'!A7101</f>
        <v>G363 OSP Purification Equipment</v>
      </c>
      <c r="B7101" s="144" t="str">
        <f>'[11]Depr Exp'!B7101</f>
        <v>G363 OSP Purification Equipment-11</v>
      </c>
      <c r="C7101" s="143" t="str">
        <f>'[11]Depr Exp'!C7101</f>
        <v>403G</v>
      </c>
      <c r="D7101" s="144"/>
      <c r="E7101" s="282">
        <f>'[11]Depr Exp'!E7101</f>
        <v>43434</v>
      </c>
      <c r="F7101" s="523">
        <f>'[11]Depr Exp'!F7101</f>
        <v>3984038.93</v>
      </c>
      <c r="G7101" s="305">
        <f>'[11]Depr Exp'!G7101</f>
        <v>2.63E-2</v>
      </c>
      <c r="H7101" s="524">
        <f>'[11]Depr Exp'!H7101</f>
        <v>8731.68</v>
      </c>
      <c r="I7101" s="523">
        <f>'[11]Depr Exp'!I7101</f>
        <v>3984038.93</v>
      </c>
      <c r="J7101" s="305">
        <f>'[11]Depr Exp'!J7101</f>
        <v>2.63E-2</v>
      </c>
      <c r="K7101" s="373">
        <f>'[11]Depr Exp'!K7101</f>
        <v>8731.6853215833344</v>
      </c>
      <c r="L7101" s="524">
        <f>'[11]Depr Exp'!L7101</f>
        <v>0.01</v>
      </c>
      <c r="M7101" s="144"/>
      <c r="N7101" s="144"/>
    </row>
    <row r="7102" spans="1:14">
      <c r="A7102" s="144" t="str">
        <f>'[11]Depr Exp'!A7102</f>
        <v>G363 OSP Purification Equipment</v>
      </c>
      <c r="B7102" s="144" t="str">
        <f>'[11]Depr Exp'!B7102</f>
        <v>G363 OSP Purification Equipment-12</v>
      </c>
      <c r="C7102" s="143" t="str">
        <f>'[11]Depr Exp'!C7102</f>
        <v>403G</v>
      </c>
      <c r="D7102" s="144"/>
      <c r="E7102" s="282">
        <f>'[11]Depr Exp'!E7102</f>
        <v>43465</v>
      </c>
      <c r="F7102" s="523">
        <f>'[11]Depr Exp'!F7102</f>
        <v>3984038.93</v>
      </c>
      <c r="G7102" s="305">
        <f>'[11]Depr Exp'!G7102</f>
        <v>2.63E-2</v>
      </c>
      <c r="H7102" s="524">
        <f>'[11]Depr Exp'!H7102</f>
        <v>8731.68</v>
      </c>
      <c r="I7102" s="523">
        <f>'[11]Depr Exp'!I7102</f>
        <v>3984038.93</v>
      </c>
      <c r="J7102" s="305">
        <f>'[11]Depr Exp'!J7102</f>
        <v>2.63E-2</v>
      </c>
      <c r="K7102" s="373">
        <f>'[11]Depr Exp'!K7102</f>
        <v>8731.6853215833344</v>
      </c>
      <c r="L7102" s="524">
        <f>'[11]Depr Exp'!L7102</f>
        <v>0.01</v>
      </c>
      <c r="M7102" s="144"/>
      <c r="N7102" s="144"/>
    </row>
    <row r="7103" spans="1:14" ht="15.75" thickBot="1">
      <c r="A7103" s="159" t="str">
        <f>'[11]Depr Exp'!A7103</f>
        <v>G363 OSP Purification Equipment Total</v>
      </c>
      <c r="B7103" s="144">
        <f>'[11]Depr Exp'!B7103</f>
        <v>0</v>
      </c>
      <c r="C7103" s="502" t="str">
        <f>'[11]Depr Exp'!C7103</f>
        <v>GOSP</v>
      </c>
      <c r="D7103" s="144"/>
      <c r="E7103" s="281" t="str">
        <f>'[11]Depr Exp'!E7103</f>
        <v>Total</v>
      </c>
      <c r="F7103" s="141">
        <f>'[11]Depr Exp'!F7103</f>
        <v>0</v>
      </c>
      <c r="G7103" s="252">
        <f>'[11]Depr Exp'!G7103</f>
        <v>0</v>
      </c>
      <c r="H7103" s="286">
        <f>'[11]Depr Exp'!H7103</f>
        <v>104780.15999999997</v>
      </c>
      <c r="I7103" s="141">
        <f>'[11]Depr Exp'!I7103</f>
        <v>0</v>
      </c>
      <c r="J7103" s="252">
        <f>'[11]Depr Exp'!J7103</f>
        <v>0</v>
      </c>
      <c r="K7103" s="286">
        <f>'[11]Depr Exp'!K7103</f>
        <v>104780.22385900003</v>
      </c>
      <c r="L7103" s="286">
        <f>'[11]Depr Exp'!L7103</f>
        <v>0.06</v>
      </c>
      <c r="M7103" s="144"/>
      <c r="N7103" s="144"/>
    </row>
    <row r="7104" spans="1:14" ht="13.5" thickTop="1">
      <c r="A7104" s="535" t="str">
        <f>'[11]Depr Exp'!A7104</f>
        <v>G3644 LNG Transportation Equipment</v>
      </c>
      <c r="B7104" s="535" t="str">
        <f>'[11]Depr Exp'!B7104</f>
        <v>G3644 LNG Transportation Equipment-1</v>
      </c>
      <c r="C7104" s="535" t="str">
        <f>'[11]Depr Exp'!C7104</f>
        <v>403G</v>
      </c>
      <c r="D7104" s="535"/>
      <c r="E7104" s="536">
        <f>'[11]Depr Exp'!E7104</f>
        <v>43131</v>
      </c>
      <c r="F7104" s="537">
        <f>'[11]Depr Exp'!F7104</f>
        <v>970580.63</v>
      </c>
      <c r="G7104" s="542">
        <f>'[11]Depr Exp'!G7104</f>
        <v>2.3199999999999998E-2</v>
      </c>
      <c r="H7104" s="539">
        <f>'[11]Depr Exp'!H7104</f>
        <v>1876.46</v>
      </c>
      <c r="I7104" s="537">
        <f>'[11]Depr Exp'!I7104</f>
        <v>970580.63</v>
      </c>
      <c r="J7104" s="542">
        <f>'[11]Depr Exp'!J7104</f>
        <v>2.3199999999999998E-2</v>
      </c>
      <c r="K7104" s="540">
        <f>'[11]Depr Exp'!K7104</f>
        <v>1876.46</v>
      </c>
      <c r="L7104" s="539">
        <f>'[11]Depr Exp'!L7104</f>
        <v>0</v>
      </c>
      <c r="M7104" s="144"/>
      <c r="N7104" s="144"/>
    </row>
    <row r="7105" spans="1:14">
      <c r="A7105" s="535" t="str">
        <f>'[11]Depr Exp'!A7105</f>
        <v>G3644 LNG Transportation Equipment</v>
      </c>
      <c r="B7105" s="535" t="str">
        <f>'[11]Depr Exp'!B7105</f>
        <v>G3644 LNG Transportation Equipment-2</v>
      </c>
      <c r="C7105" s="535" t="str">
        <f>'[11]Depr Exp'!C7105</f>
        <v>403G</v>
      </c>
      <c r="D7105" s="535"/>
      <c r="E7105" s="536">
        <f>'[11]Depr Exp'!E7105</f>
        <v>43159</v>
      </c>
      <c r="F7105" s="537">
        <f>'[11]Depr Exp'!F7105</f>
        <v>970580.63</v>
      </c>
      <c r="G7105" s="542">
        <f>'[11]Depr Exp'!G7105</f>
        <v>2.3199999999999998E-2</v>
      </c>
      <c r="H7105" s="539">
        <f>'[11]Depr Exp'!H7105</f>
        <v>1876.46</v>
      </c>
      <c r="I7105" s="537">
        <f>'[11]Depr Exp'!I7105</f>
        <v>970580.63</v>
      </c>
      <c r="J7105" s="542">
        <f>'[11]Depr Exp'!J7105</f>
        <v>2.3199999999999998E-2</v>
      </c>
      <c r="K7105" s="540">
        <f>'[11]Depr Exp'!K7105</f>
        <v>1876.46</v>
      </c>
      <c r="L7105" s="539">
        <f>'[11]Depr Exp'!L7105</f>
        <v>0</v>
      </c>
      <c r="M7105" s="144"/>
      <c r="N7105" s="144"/>
    </row>
    <row r="7106" spans="1:14">
      <c r="A7106" s="535" t="str">
        <f>'[11]Depr Exp'!A7106</f>
        <v>G3644 LNG Transportation Equipment</v>
      </c>
      <c r="B7106" s="535" t="str">
        <f>'[11]Depr Exp'!B7106</f>
        <v>G3644 LNG Transportation Equipment-3</v>
      </c>
      <c r="C7106" s="535" t="str">
        <f>'[11]Depr Exp'!C7106</f>
        <v>403G</v>
      </c>
      <c r="D7106" s="535"/>
      <c r="E7106" s="536">
        <f>'[11]Depr Exp'!E7106</f>
        <v>43190</v>
      </c>
      <c r="F7106" s="537">
        <f>'[11]Depr Exp'!F7106</f>
        <v>970580.63</v>
      </c>
      <c r="G7106" s="542">
        <f>'[11]Depr Exp'!G7106</f>
        <v>2.3199999999999998E-2</v>
      </c>
      <c r="H7106" s="539">
        <f>'[11]Depr Exp'!H7106</f>
        <v>1876.46</v>
      </c>
      <c r="I7106" s="537">
        <f>'[11]Depr Exp'!I7106</f>
        <v>970580.63</v>
      </c>
      <c r="J7106" s="542">
        <f>'[11]Depr Exp'!J7106</f>
        <v>2.3199999999999998E-2</v>
      </c>
      <c r="K7106" s="540">
        <f>'[11]Depr Exp'!K7106</f>
        <v>1876.46</v>
      </c>
      <c r="L7106" s="539">
        <f>'[11]Depr Exp'!L7106</f>
        <v>0</v>
      </c>
      <c r="M7106" s="144"/>
      <c r="N7106" s="144"/>
    </row>
    <row r="7107" spans="1:14">
      <c r="A7107" s="535" t="str">
        <f>'[11]Depr Exp'!A7107</f>
        <v>G3644 LNG Transportation Equipment</v>
      </c>
      <c r="B7107" s="535" t="str">
        <f>'[11]Depr Exp'!B7107</f>
        <v>G3644 LNG Transportation Equipment-4</v>
      </c>
      <c r="C7107" s="535" t="str">
        <f>'[11]Depr Exp'!C7107</f>
        <v>403G</v>
      </c>
      <c r="D7107" s="535"/>
      <c r="E7107" s="536">
        <f>'[11]Depr Exp'!E7107</f>
        <v>43220</v>
      </c>
      <c r="F7107" s="537">
        <f>'[11]Depr Exp'!F7107</f>
        <v>970580.63</v>
      </c>
      <c r="G7107" s="542">
        <f>'[11]Depr Exp'!G7107</f>
        <v>2.3199999999999998E-2</v>
      </c>
      <c r="H7107" s="539">
        <f>'[11]Depr Exp'!H7107</f>
        <v>1876.46</v>
      </c>
      <c r="I7107" s="537">
        <f>'[11]Depr Exp'!I7107</f>
        <v>970580.63</v>
      </c>
      <c r="J7107" s="542">
        <f>'[11]Depr Exp'!J7107</f>
        <v>2.3199999999999998E-2</v>
      </c>
      <c r="K7107" s="540">
        <f>'[11]Depr Exp'!K7107</f>
        <v>1876.46</v>
      </c>
      <c r="L7107" s="539">
        <f>'[11]Depr Exp'!L7107</f>
        <v>0</v>
      </c>
      <c r="M7107" s="144"/>
      <c r="N7107" s="144"/>
    </row>
    <row r="7108" spans="1:14">
      <c r="A7108" s="535" t="str">
        <f>'[11]Depr Exp'!A7108</f>
        <v>G3644 LNG Transportation Equipment</v>
      </c>
      <c r="B7108" s="535" t="str">
        <f>'[11]Depr Exp'!B7108</f>
        <v>G3644 LNG Transportation Equipment-5</v>
      </c>
      <c r="C7108" s="535" t="str">
        <f>'[11]Depr Exp'!C7108</f>
        <v>403G</v>
      </c>
      <c r="D7108" s="535"/>
      <c r="E7108" s="536">
        <f>'[11]Depr Exp'!E7108</f>
        <v>43251</v>
      </c>
      <c r="F7108" s="537">
        <f>'[11]Depr Exp'!F7108</f>
        <v>970580.63</v>
      </c>
      <c r="G7108" s="542">
        <f>'[11]Depr Exp'!G7108</f>
        <v>2.3199999999999998E-2</v>
      </c>
      <c r="H7108" s="539">
        <f>'[11]Depr Exp'!H7108</f>
        <v>1876.46</v>
      </c>
      <c r="I7108" s="537">
        <f>'[11]Depr Exp'!I7108</f>
        <v>970580.63</v>
      </c>
      <c r="J7108" s="542">
        <f>'[11]Depr Exp'!J7108</f>
        <v>2.3199999999999998E-2</v>
      </c>
      <c r="K7108" s="540">
        <f>'[11]Depr Exp'!K7108</f>
        <v>1876.46</v>
      </c>
      <c r="L7108" s="539">
        <f>'[11]Depr Exp'!L7108</f>
        <v>0</v>
      </c>
      <c r="M7108" s="144"/>
      <c r="N7108" s="144"/>
    </row>
    <row r="7109" spans="1:14">
      <c r="A7109" s="535" t="str">
        <f>'[11]Depr Exp'!A7109</f>
        <v>G3644 LNG Transportation Equipment</v>
      </c>
      <c r="B7109" s="535" t="str">
        <f>'[11]Depr Exp'!B7109</f>
        <v>G3644 LNG Transportation Equipment-6</v>
      </c>
      <c r="C7109" s="535" t="str">
        <f>'[11]Depr Exp'!C7109</f>
        <v>403G</v>
      </c>
      <c r="D7109" s="535"/>
      <c r="E7109" s="536">
        <f>'[11]Depr Exp'!E7109</f>
        <v>43281</v>
      </c>
      <c r="F7109" s="537">
        <f>'[11]Depr Exp'!F7109</f>
        <v>970580.63</v>
      </c>
      <c r="G7109" s="542">
        <f>'[11]Depr Exp'!G7109</f>
        <v>2.3199999999999998E-2</v>
      </c>
      <c r="H7109" s="539">
        <f>'[11]Depr Exp'!H7109</f>
        <v>1876.46</v>
      </c>
      <c r="I7109" s="537">
        <f>'[11]Depr Exp'!I7109</f>
        <v>970580.63</v>
      </c>
      <c r="J7109" s="542">
        <f>'[11]Depr Exp'!J7109</f>
        <v>2.3199999999999998E-2</v>
      </c>
      <c r="K7109" s="540">
        <f>'[11]Depr Exp'!K7109</f>
        <v>1876.46</v>
      </c>
      <c r="L7109" s="539">
        <f>'[11]Depr Exp'!L7109</f>
        <v>0</v>
      </c>
      <c r="M7109" s="144"/>
      <c r="N7109" s="144"/>
    </row>
    <row r="7110" spans="1:14">
      <c r="A7110" s="535" t="str">
        <f>'[11]Depr Exp'!A7110</f>
        <v>G3644 LNG Transportation Equipment</v>
      </c>
      <c r="B7110" s="535" t="str">
        <f>'[11]Depr Exp'!B7110</f>
        <v>G3644 LNG Transportation Equipment-7</v>
      </c>
      <c r="C7110" s="535" t="str">
        <f>'[11]Depr Exp'!C7110</f>
        <v>403G</v>
      </c>
      <c r="D7110" s="535"/>
      <c r="E7110" s="536">
        <f>'[11]Depr Exp'!E7110</f>
        <v>43312</v>
      </c>
      <c r="F7110" s="537">
        <f>'[11]Depr Exp'!F7110</f>
        <v>970580.63</v>
      </c>
      <c r="G7110" s="542">
        <f>'[11]Depr Exp'!G7110</f>
        <v>2.3199999999999998E-2</v>
      </c>
      <c r="H7110" s="539">
        <f>'[11]Depr Exp'!H7110</f>
        <v>1876.46</v>
      </c>
      <c r="I7110" s="537">
        <f>'[11]Depr Exp'!I7110</f>
        <v>970580.63</v>
      </c>
      <c r="J7110" s="542">
        <f>'[11]Depr Exp'!J7110</f>
        <v>2.3199999999999998E-2</v>
      </c>
      <c r="K7110" s="540">
        <f>'[11]Depr Exp'!K7110</f>
        <v>1876.46</v>
      </c>
      <c r="L7110" s="539">
        <f>'[11]Depr Exp'!L7110</f>
        <v>0</v>
      </c>
      <c r="M7110" s="144"/>
      <c r="N7110" s="144"/>
    </row>
    <row r="7111" spans="1:14">
      <c r="A7111" s="535" t="str">
        <f>'[11]Depr Exp'!A7111</f>
        <v>G3644 LNG Transportation Equipment</v>
      </c>
      <c r="B7111" s="535" t="str">
        <f>'[11]Depr Exp'!B7111</f>
        <v>G3644 LNG Transportation Equipment-8</v>
      </c>
      <c r="C7111" s="535" t="str">
        <f>'[11]Depr Exp'!C7111</f>
        <v>403G</v>
      </c>
      <c r="D7111" s="535"/>
      <c r="E7111" s="536">
        <f>'[11]Depr Exp'!E7111</f>
        <v>43343</v>
      </c>
      <c r="F7111" s="537">
        <f>'[11]Depr Exp'!F7111</f>
        <v>970580.63</v>
      </c>
      <c r="G7111" s="542">
        <f>'[11]Depr Exp'!G7111</f>
        <v>2.3199999999999998E-2</v>
      </c>
      <c r="H7111" s="539">
        <f>'[11]Depr Exp'!H7111</f>
        <v>1876.46</v>
      </c>
      <c r="I7111" s="537">
        <f>'[11]Depr Exp'!I7111</f>
        <v>970580.63</v>
      </c>
      <c r="J7111" s="542">
        <f>'[11]Depr Exp'!J7111</f>
        <v>2.3199999999999998E-2</v>
      </c>
      <c r="K7111" s="540">
        <f>'[11]Depr Exp'!K7111</f>
        <v>1876.46</v>
      </c>
      <c r="L7111" s="539">
        <f>'[11]Depr Exp'!L7111</f>
        <v>0</v>
      </c>
      <c r="M7111" s="144"/>
      <c r="N7111" s="144"/>
    </row>
    <row r="7112" spans="1:14">
      <c r="A7112" s="535" t="str">
        <f>'[11]Depr Exp'!A7112</f>
        <v>G3644 LNG Transportation Equipment</v>
      </c>
      <c r="B7112" s="535" t="str">
        <f>'[11]Depr Exp'!B7112</f>
        <v>G3644 LNG Transportation Equipment-9</v>
      </c>
      <c r="C7112" s="535" t="str">
        <f>'[11]Depr Exp'!C7112</f>
        <v>403G</v>
      </c>
      <c r="D7112" s="535"/>
      <c r="E7112" s="536">
        <f>'[11]Depr Exp'!E7112</f>
        <v>43373</v>
      </c>
      <c r="F7112" s="537">
        <f>'[11]Depr Exp'!F7112</f>
        <v>970580.63</v>
      </c>
      <c r="G7112" s="542">
        <f>'[11]Depr Exp'!G7112</f>
        <v>2.3199999999999998E-2</v>
      </c>
      <c r="H7112" s="539">
        <f>'[11]Depr Exp'!H7112</f>
        <v>1876.46</v>
      </c>
      <c r="I7112" s="537">
        <f>'[11]Depr Exp'!I7112</f>
        <v>970580.63</v>
      </c>
      <c r="J7112" s="542">
        <f>'[11]Depr Exp'!J7112</f>
        <v>2.3199999999999998E-2</v>
      </c>
      <c r="K7112" s="540">
        <f>'[11]Depr Exp'!K7112</f>
        <v>1876.46</v>
      </c>
      <c r="L7112" s="539">
        <f>'[11]Depr Exp'!L7112</f>
        <v>0</v>
      </c>
      <c r="M7112" s="144"/>
      <c r="N7112" s="144"/>
    </row>
    <row r="7113" spans="1:14">
      <c r="A7113" s="535" t="str">
        <f>'[11]Depr Exp'!A7113</f>
        <v>G3644 LNG Transportation Equipment</v>
      </c>
      <c r="B7113" s="535" t="str">
        <f>'[11]Depr Exp'!B7113</f>
        <v>G3644 LNG Transportation Equipment-10</v>
      </c>
      <c r="C7113" s="535" t="str">
        <f>'[11]Depr Exp'!C7113</f>
        <v>403G</v>
      </c>
      <c r="D7113" s="535"/>
      <c r="E7113" s="536">
        <f>'[11]Depr Exp'!E7113</f>
        <v>43404</v>
      </c>
      <c r="F7113" s="537">
        <f>'[11]Depr Exp'!F7113</f>
        <v>970580.63</v>
      </c>
      <c r="G7113" s="542">
        <f>'[11]Depr Exp'!G7113</f>
        <v>2.3199999999999998E-2</v>
      </c>
      <c r="H7113" s="539">
        <f>'[11]Depr Exp'!H7113</f>
        <v>1876.46</v>
      </c>
      <c r="I7113" s="537">
        <f>'[11]Depr Exp'!I7113</f>
        <v>970580.63</v>
      </c>
      <c r="J7113" s="542">
        <f>'[11]Depr Exp'!J7113</f>
        <v>2.3199999999999998E-2</v>
      </c>
      <c r="K7113" s="540">
        <f>'[11]Depr Exp'!K7113</f>
        <v>1876.46</v>
      </c>
      <c r="L7113" s="539">
        <f>'[11]Depr Exp'!L7113</f>
        <v>0</v>
      </c>
      <c r="M7113" s="144"/>
      <c r="N7113" s="144"/>
    </row>
    <row r="7114" spans="1:14">
      <c r="A7114" s="535" t="str">
        <f>'[11]Depr Exp'!A7114</f>
        <v>G3644 LNG Transportation Equipment</v>
      </c>
      <c r="B7114" s="535" t="str">
        <f>'[11]Depr Exp'!B7114</f>
        <v>G3644 LNG Transportation Equipment-11</v>
      </c>
      <c r="C7114" s="535" t="str">
        <f>'[11]Depr Exp'!C7114</f>
        <v>403G</v>
      </c>
      <c r="D7114" s="535"/>
      <c r="E7114" s="536">
        <f>'[11]Depr Exp'!E7114</f>
        <v>43434</v>
      </c>
      <c r="F7114" s="537">
        <f>'[11]Depr Exp'!F7114</f>
        <v>970580.63</v>
      </c>
      <c r="G7114" s="542">
        <f>'[11]Depr Exp'!G7114</f>
        <v>2.3199999999999998E-2</v>
      </c>
      <c r="H7114" s="539">
        <f>'[11]Depr Exp'!H7114</f>
        <v>1876.46</v>
      </c>
      <c r="I7114" s="537">
        <f>'[11]Depr Exp'!I7114</f>
        <v>970580.63</v>
      </c>
      <c r="J7114" s="542">
        <f>'[11]Depr Exp'!J7114</f>
        <v>2.3199999999999998E-2</v>
      </c>
      <c r="K7114" s="540">
        <f>'[11]Depr Exp'!K7114</f>
        <v>1876.46</v>
      </c>
      <c r="L7114" s="539">
        <f>'[11]Depr Exp'!L7114</f>
        <v>0</v>
      </c>
      <c r="M7114" s="144"/>
      <c r="N7114" s="144"/>
    </row>
    <row r="7115" spans="1:14">
      <c r="A7115" s="535" t="str">
        <f>'[11]Depr Exp'!A7115</f>
        <v>G3644 LNG Transportation Equipment</v>
      </c>
      <c r="B7115" s="535" t="str">
        <f>'[11]Depr Exp'!B7115</f>
        <v>G3644 LNG Transportation Equipment-12</v>
      </c>
      <c r="C7115" s="535" t="str">
        <f>'[11]Depr Exp'!C7115</f>
        <v>403G</v>
      </c>
      <c r="D7115" s="535"/>
      <c r="E7115" s="536">
        <f>'[11]Depr Exp'!E7115</f>
        <v>43465</v>
      </c>
      <c r="F7115" s="537">
        <f>'[11]Depr Exp'!F7115</f>
        <v>970580.63</v>
      </c>
      <c r="G7115" s="542">
        <f>'[11]Depr Exp'!G7115</f>
        <v>2.3199999999999998E-2</v>
      </c>
      <c r="H7115" s="539">
        <f>'[11]Depr Exp'!H7115</f>
        <v>1876.46</v>
      </c>
      <c r="I7115" s="537">
        <f>'[11]Depr Exp'!I7115</f>
        <v>970580.63</v>
      </c>
      <c r="J7115" s="542">
        <f>'[11]Depr Exp'!J7115</f>
        <v>2.3199999999999998E-2</v>
      </c>
      <c r="K7115" s="540">
        <f>'[11]Depr Exp'!K7115</f>
        <v>1876.46</v>
      </c>
      <c r="L7115" s="539">
        <f>'[11]Depr Exp'!L7115</f>
        <v>0</v>
      </c>
      <c r="M7115" s="144"/>
      <c r="N7115" s="144"/>
    </row>
    <row r="7116" spans="1:14" ht="15.75" thickBot="1">
      <c r="A7116" s="159" t="str">
        <f>'[11]Depr Exp'!A7116</f>
        <v>G3644 LNG Transportation Equipment Total</v>
      </c>
      <c r="B7116" s="144">
        <f>'[11]Depr Exp'!B7116</f>
        <v>0</v>
      </c>
      <c r="C7116" s="502" t="str">
        <f>'[11]Depr Exp'!C7116</f>
        <v>GLNG</v>
      </c>
      <c r="D7116" s="144"/>
      <c r="E7116" s="281" t="str">
        <f>'[11]Depr Exp'!E7116</f>
        <v>Total</v>
      </c>
      <c r="F7116" s="141">
        <f>'[11]Depr Exp'!F7116</f>
        <v>0</v>
      </c>
      <c r="G7116" s="252">
        <f>'[11]Depr Exp'!G7116</f>
        <v>0</v>
      </c>
      <c r="H7116" s="286">
        <f>'[11]Depr Exp'!H7116</f>
        <v>22517.519999999993</v>
      </c>
      <c r="I7116" s="141">
        <f>'[11]Depr Exp'!I7116</f>
        <v>0</v>
      </c>
      <c r="J7116" s="252">
        <f>'[11]Depr Exp'!J7116</f>
        <v>0</v>
      </c>
      <c r="K7116" s="286">
        <f>'[11]Depr Exp'!K7116</f>
        <v>22517.519999999993</v>
      </c>
      <c r="L7116" s="286">
        <f>'[11]Depr Exp'!L7116</f>
        <v>0</v>
      </c>
      <c r="M7116" s="144"/>
      <c r="N7116" s="144"/>
    </row>
    <row r="7117" spans="1:14" ht="13.5" thickTop="1">
      <c r="A7117" s="258" t="str">
        <f>'[11]Depr Exp'!A7117</f>
        <v>G3649 PRD ARO LNG</v>
      </c>
      <c r="B7117" s="258" t="str">
        <f>'[11]Depr Exp'!B7117</f>
        <v>G3649 PRD ARO LNG-1</v>
      </c>
      <c r="C7117" s="258" t="str">
        <f>'[11]Depr Exp'!C7117</f>
        <v>403.1G</v>
      </c>
      <c r="D7117" s="258"/>
      <c r="E7117" s="279">
        <f>'[11]Depr Exp'!E7117</f>
        <v>43131</v>
      </c>
      <c r="F7117" s="517">
        <f>'[11]Depr Exp'!F7117</f>
        <v>2671112.88</v>
      </c>
      <c r="G7117" s="518">
        <f>'[11]Depr Exp'!G7117</f>
        <v>0</v>
      </c>
      <c r="H7117" s="519">
        <f>'[11]Depr Exp'!H7117</f>
        <v>13.100000000000364</v>
      </c>
      <c r="I7117" s="517">
        <f>'[11]Depr Exp'!I7117</f>
        <v>0</v>
      </c>
      <c r="J7117" s="518">
        <f>'[11]Depr Exp'!J7117</f>
        <v>0</v>
      </c>
      <c r="K7117" s="520">
        <f>'[11]Depr Exp'!K7117</f>
        <v>0</v>
      </c>
      <c r="L7117" s="519">
        <f>'[11]Depr Exp'!L7117</f>
        <v>-13.1</v>
      </c>
      <c r="M7117" s="144"/>
      <c r="N7117" s="144"/>
    </row>
    <row r="7118" spans="1:14">
      <c r="A7118" s="258" t="str">
        <f>'[11]Depr Exp'!A7118</f>
        <v>G3649 PRD ARO LNG</v>
      </c>
      <c r="B7118" s="258" t="str">
        <f>'[11]Depr Exp'!B7118</f>
        <v>G3649 PRD ARO LNG-2</v>
      </c>
      <c r="C7118" s="258" t="str">
        <f>'[11]Depr Exp'!C7118</f>
        <v>403.1G</v>
      </c>
      <c r="D7118" s="258"/>
      <c r="E7118" s="279">
        <f>'[11]Depr Exp'!E7118</f>
        <v>43159</v>
      </c>
      <c r="F7118" s="517">
        <f>'[11]Depr Exp'!F7118</f>
        <v>2666942.7999999998</v>
      </c>
      <c r="G7118" s="518">
        <f>'[11]Depr Exp'!G7118</f>
        <v>0</v>
      </c>
      <c r="H7118" s="519">
        <f>'[11]Depr Exp'!H7118</f>
        <v>-23.17</v>
      </c>
      <c r="I7118" s="517">
        <f>'[11]Depr Exp'!I7118</f>
        <v>0</v>
      </c>
      <c r="J7118" s="518">
        <f>'[11]Depr Exp'!J7118</f>
        <v>0</v>
      </c>
      <c r="K7118" s="520">
        <f>'[11]Depr Exp'!K7118</f>
        <v>0</v>
      </c>
      <c r="L7118" s="519">
        <f>'[11]Depr Exp'!L7118</f>
        <v>23.17</v>
      </c>
      <c r="M7118" s="144"/>
      <c r="N7118" s="144"/>
    </row>
    <row r="7119" spans="1:14">
      <c r="A7119" s="258" t="str">
        <f>'[11]Depr Exp'!A7119</f>
        <v>G3649 PRD ARO LNG</v>
      </c>
      <c r="B7119" s="258" t="str">
        <f>'[11]Depr Exp'!B7119</f>
        <v>G3649 PRD ARO LNG-3</v>
      </c>
      <c r="C7119" s="258" t="str">
        <f>'[11]Depr Exp'!C7119</f>
        <v>403.1G</v>
      </c>
      <c r="D7119" s="258"/>
      <c r="E7119" s="279">
        <f>'[11]Depr Exp'!E7119</f>
        <v>43190</v>
      </c>
      <c r="F7119" s="517">
        <f>'[11]Depr Exp'!F7119</f>
        <v>2844098.98</v>
      </c>
      <c r="G7119" s="518">
        <f>'[11]Depr Exp'!G7119</f>
        <v>0</v>
      </c>
      <c r="H7119" s="519">
        <f>'[11]Depr Exp'!H7119</f>
        <v>0</v>
      </c>
      <c r="I7119" s="517">
        <f>'[11]Depr Exp'!I7119</f>
        <v>0</v>
      </c>
      <c r="J7119" s="518">
        <f>'[11]Depr Exp'!J7119</f>
        <v>0</v>
      </c>
      <c r="K7119" s="520">
        <f>'[11]Depr Exp'!K7119</f>
        <v>0</v>
      </c>
      <c r="L7119" s="519">
        <f>'[11]Depr Exp'!L7119</f>
        <v>0</v>
      </c>
      <c r="M7119" s="144"/>
      <c r="N7119" s="144"/>
    </row>
    <row r="7120" spans="1:14">
      <c r="A7120" s="258" t="str">
        <f>'[11]Depr Exp'!A7120</f>
        <v>G3649 PRD ARO LNG</v>
      </c>
      <c r="B7120" s="258" t="str">
        <f>'[11]Depr Exp'!B7120</f>
        <v>G3649 PRD ARO LNG-4</v>
      </c>
      <c r="C7120" s="258" t="str">
        <f>'[11]Depr Exp'!C7120</f>
        <v>403.1G</v>
      </c>
      <c r="D7120" s="258"/>
      <c r="E7120" s="279">
        <f>'[11]Depr Exp'!E7120</f>
        <v>43220</v>
      </c>
      <c r="F7120" s="517">
        <f>'[11]Depr Exp'!F7120</f>
        <v>3021255.15</v>
      </c>
      <c r="G7120" s="518">
        <f>'[11]Depr Exp'!G7120</f>
        <v>0</v>
      </c>
      <c r="H7120" s="519">
        <f>'[11]Depr Exp'!H7120</f>
        <v>0</v>
      </c>
      <c r="I7120" s="517">
        <f>'[11]Depr Exp'!I7120</f>
        <v>0</v>
      </c>
      <c r="J7120" s="518">
        <f>'[11]Depr Exp'!J7120</f>
        <v>0</v>
      </c>
      <c r="K7120" s="520">
        <f>'[11]Depr Exp'!K7120</f>
        <v>0</v>
      </c>
      <c r="L7120" s="519">
        <f>'[11]Depr Exp'!L7120</f>
        <v>0</v>
      </c>
      <c r="M7120" s="144"/>
      <c r="N7120" s="144"/>
    </row>
    <row r="7121" spans="1:14">
      <c r="A7121" s="258" t="str">
        <f>'[11]Depr Exp'!A7121</f>
        <v>G3649 PRD ARO LNG</v>
      </c>
      <c r="B7121" s="258" t="str">
        <f>'[11]Depr Exp'!B7121</f>
        <v>G3649 PRD ARO LNG-5</v>
      </c>
      <c r="C7121" s="258" t="str">
        <f>'[11]Depr Exp'!C7121</f>
        <v>403.1G</v>
      </c>
      <c r="D7121" s="258"/>
      <c r="E7121" s="279">
        <f>'[11]Depr Exp'!E7121</f>
        <v>43251</v>
      </c>
      <c r="F7121" s="517">
        <f>'[11]Depr Exp'!F7121</f>
        <v>3021255.15</v>
      </c>
      <c r="G7121" s="518">
        <f>'[11]Depr Exp'!G7121</f>
        <v>0</v>
      </c>
      <c r="H7121" s="519">
        <f>'[11]Depr Exp'!H7121</f>
        <v>0</v>
      </c>
      <c r="I7121" s="517">
        <f>'[11]Depr Exp'!I7121</f>
        <v>0</v>
      </c>
      <c r="J7121" s="518">
        <f>'[11]Depr Exp'!J7121</f>
        <v>0</v>
      </c>
      <c r="K7121" s="520">
        <f>'[11]Depr Exp'!K7121</f>
        <v>0</v>
      </c>
      <c r="L7121" s="519">
        <f>'[11]Depr Exp'!L7121</f>
        <v>0</v>
      </c>
      <c r="M7121" s="144"/>
      <c r="N7121" s="144"/>
    </row>
    <row r="7122" spans="1:14">
      <c r="A7122" s="258" t="str">
        <f>'[11]Depr Exp'!A7122</f>
        <v>G3649 PRD ARO LNG</v>
      </c>
      <c r="B7122" s="258" t="str">
        <f>'[11]Depr Exp'!B7122</f>
        <v>G3649 PRD ARO LNG-6</v>
      </c>
      <c r="C7122" s="258" t="str">
        <f>'[11]Depr Exp'!C7122</f>
        <v>403.1G</v>
      </c>
      <c r="D7122" s="258"/>
      <c r="E7122" s="279">
        <f>'[11]Depr Exp'!E7122</f>
        <v>43281</v>
      </c>
      <c r="F7122" s="517">
        <f>'[11]Depr Exp'!F7122</f>
        <v>3090195.23</v>
      </c>
      <c r="G7122" s="518">
        <f>'[11]Depr Exp'!G7122</f>
        <v>0</v>
      </c>
      <c r="H7122" s="519">
        <f>'[11]Depr Exp'!H7122</f>
        <v>0</v>
      </c>
      <c r="I7122" s="517">
        <f>'[11]Depr Exp'!I7122</f>
        <v>0</v>
      </c>
      <c r="J7122" s="518">
        <f>'[11]Depr Exp'!J7122</f>
        <v>0</v>
      </c>
      <c r="K7122" s="520">
        <f>'[11]Depr Exp'!K7122</f>
        <v>0</v>
      </c>
      <c r="L7122" s="519">
        <f>'[11]Depr Exp'!L7122</f>
        <v>0</v>
      </c>
      <c r="M7122" s="144"/>
      <c r="N7122" s="144"/>
    </row>
    <row r="7123" spans="1:14">
      <c r="A7123" s="258" t="str">
        <f>'[11]Depr Exp'!A7123</f>
        <v>G3649 PRD ARO LNG</v>
      </c>
      <c r="B7123" s="258" t="str">
        <f>'[11]Depr Exp'!B7123</f>
        <v>G3649 PRD ARO LNG-7</v>
      </c>
      <c r="C7123" s="258" t="str">
        <f>'[11]Depr Exp'!C7123</f>
        <v>403.1G</v>
      </c>
      <c r="D7123" s="258"/>
      <c r="E7123" s="279">
        <f>'[11]Depr Exp'!E7123</f>
        <v>43312</v>
      </c>
      <c r="F7123" s="517">
        <f>'[11]Depr Exp'!F7123</f>
        <v>3159135.31</v>
      </c>
      <c r="G7123" s="518">
        <f>'[11]Depr Exp'!G7123</f>
        <v>0</v>
      </c>
      <c r="H7123" s="519">
        <f>'[11]Depr Exp'!H7123</f>
        <v>0</v>
      </c>
      <c r="I7123" s="517">
        <f>'[11]Depr Exp'!I7123</f>
        <v>0</v>
      </c>
      <c r="J7123" s="518">
        <f>'[11]Depr Exp'!J7123</f>
        <v>0</v>
      </c>
      <c r="K7123" s="520">
        <f>'[11]Depr Exp'!K7123</f>
        <v>0</v>
      </c>
      <c r="L7123" s="519">
        <f>'[11]Depr Exp'!L7123</f>
        <v>0</v>
      </c>
      <c r="M7123" s="144"/>
      <c r="N7123" s="144"/>
    </row>
    <row r="7124" spans="1:14">
      <c r="A7124" s="258" t="str">
        <f>'[11]Depr Exp'!A7124</f>
        <v>G3649 PRD ARO LNG</v>
      </c>
      <c r="B7124" s="258" t="str">
        <f>'[11]Depr Exp'!B7124</f>
        <v>G3649 PRD ARO LNG-8</v>
      </c>
      <c r="C7124" s="258" t="str">
        <f>'[11]Depr Exp'!C7124</f>
        <v>403.1G</v>
      </c>
      <c r="D7124" s="258"/>
      <c r="E7124" s="279">
        <f>'[11]Depr Exp'!E7124</f>
        <v>43343</v>
      </c>
      <c r="F7124" s="517">
        <f>'[11]Depr Exp'!F7124</f>
        <v>3159135.31</v>
      </c>
      <c r="G7124" s="518">
        <f>'[11]Depr Exp'!G7124</f>
        <v>0</v>
      </c>
      <c r="H7124" s="519">
        <f>'[11]Depr Exp'!H7124</f>
        <v>0</v>
      </c>
      <c r="I7124" s="517">
        <f>'[11]Depr Exp'!I7124</f>
        <v>0</v>
      </c>
      <c r="J7124" s="518">
        <f>'[11]Depr Exp'!J7124</f>
        <v>0</v>
      </c>
      <c r="K7124" s="520">
        <f>'[11]Depr Exp'!K7124</f>
        <v>0</v>
      </c>
      <c r="L7124" s="519">
        <f>'[11]Depr Exp'!L7124</f>
        <v>0</v>
      </c>
      <c r="M7124" s="144"/>
      <c r="N7124" s="144"/>
    </row>
    <row r="7125" spans="1:14">
      <c r="A7125" s="258" t="str">
        <f>'[11]Depr Exp'!A7125</f>
        <v>G3649 PRD ARO LNG</v>
      </c>
      <c r="B7125" s="258" t="str">
        <f>'[11]Depr Exp'!B7125</f>
        <v>G3649 PRD ARO LNG-9</v>
      </c>
      <c r="C7125" s="258" t="str">
        <f>'[11]Depr Exp'!C7125</f>
        <v>403.1G</v>
      </c>
      <c r="D7125" s="258"/>
      <c r="E7125" s="279">
        <f>'[11]Depr Exp'!E7125</f>
        <v>43373</v>
      </c>
      <c r="F7125" s="517">
        <f>'[11]Depr Exp'!F7125</f>
        <v>3186032.62</v>
      </c>
      <c r="G7125" s="518">
        <f>'[11]Depr Exp'!G7125</f>
        <v>0</v>
      </c>
      <c r="H7125" s="519">
        <f>'[11]Depr Exp'!H7125</f>
        <v>0</v>
      </c>
      <c r="I7125" s="517">
        <f>'[11]Depr Exp'!I7125</f>
        <v>0</v>
      </c>
      <c r="J7125" s="518">
        <f>'[11]Depr Exp'!J7125</f>
        <v>0</v>
      </c>
      <c r="K7125" s="520">
        <f>'[11]Depr Exp'!K7125</f>
        <v>0</v>
      </c>
      <c r="L7125" s="519">
        <f>'[11]Depr Exp'!L7125</f>
        <v>0</v>
      </c>
      <c r="M7125" s="144"/>
      <c r="N7125" s="144"/>
    </row>
    <row r="7126" spans="1:14">
      <c r="A7126" s="258" t="str">
        <f>'[11]Depr Exp'!A7126</f>
        <v>G3649 PRD ARO LNG</v>
      </c>
      <c r="B7126" s="258" t="str">
        <f>'[11]Depr Exp'!B7126</f>
        <v>G3649 PRD ARO LNG-10</v>
      </c>
      <c r="C7126" s="258" t="str">
        <f>'[11]Depr Exp'!C7126</f>
        <v>403.1G</v>
      </c>
      <c r="D7126" s="258"/>
      <c r="E7126" s="279">
        <f>'[11]Depr Exp'!E7126</f>
        <v>43404</v>
      </c>
      <c r="F7126" s="517">
        <f>'[11]Depr Exp'!F7126</f>
        <v>3212929.92</v>
      </c>
      <c r="G7126" s="518">
        <f>'[11]Depr Exp'!G7126</f>
        <v>0</v>
      </c>
      <c r="H7126" s="519">
        <f>'[11]Depr Exp'!H7126</f>
        <v>0</v>
      </c>
      <c r="I7126" s="517">
        <f>'[11]Depr Exp'!I7126</f>
        <v>0</v>
      </c>
      <c r="J7126" s="518">
        <f>'[11]Depr Exp'!J7126</f>
        <v>0</v>
      </c>
      <c r="K7126" s="520">
        <f>'[11]Depr Exp'!K7126</f>
        <v>0</v>
      </c>
      <c r="L7126" s="519">
        <f>'[11]Depr Exp'!L7126</f>
        <v>0</v>
      </c>
      <c r="M7126" s="144"/>
      <c r="N7126" s="144"/>
    </row>
    <row r="7127" spans="1:14">
      <c r="A7127" s="258" t="str">
        <f>'[11]Depr Exp'!A7127</f>
        <v>G3649 PRD ARO LNG</v>
      </c>
      <c r="B7127" s="258" t="str">
        <f>'[11]Depr Exp'!B7127</f>
        <v>G3649 PRD ARO LNG-11</v>
      </c>
      <c r="C7127" s="258" t="str">
        <f>'[11]Depr Exp'!C7127</f>
        <v>403.1G</v>
      </c>
      <c r="D7127" s="258"/>
      <c r="E7127" s="279">
        <f>'[11]Depr Exp'!E7127</f>
        <v>43434</v>
      </c>
      <c r="F7127" s="517">
        <f>'[11]Depr Exp'!F7127</f>
        <v>3212929.92</v>
      </c>
      <c r="G7127" s="518">
        <f>'[11]Depr Exp'!G7127</f>
        <v>0</v>
      </c>
      <c r="H7127" s="519">
        <f>'[11]Depr Exp'!H7127</f>
        <v>0</v>
      </c>
      <c r="I7127" s="517">
        <f>'[11]Depr Exp'!I7127</f>
        <v>0</v>
      </c>
      <c r="J7127" s="518">
        <f>'[11]Depr Exp'!J7127</f>
        <v>0</v>
      </c>
      <c r="K7127" s="520">
        <f>'[11]Depr Exp'!K7127</f>
        <v>0</v>
      </c>
      <c r="L7127" s="519">
        <f>'[11]Depr Exp'!L7127</f>
        <v>0</v>
      </c>
      <c r="M7127" s="144"/>
      <c r="N7127" s="144"/>
    </row>
    <row r="7128" spans="1:14">
      <c r="A7128" s="258" t="str">
        <f>'[11]Depr Exp'!A7128</f>
        <v>G3649 PRD ARO LNG</v>
      </c>
      <c r="B7128" s="258" t="str">
        <f>'[11]Depr Exp'!B7128</f>
        <v>G3649 PRD ARO LNG-12</v>
      </c>
      <c r="C7128" s="258" t="str">
        <f>'[11]Depr Exp'!C7128</f>
        <v>403.1G</v>
      </c>
      <c r="D7128" s="258"/>
      <c r="E7128" s="279">
        <f>'[11]Depr Exp'!E7128</f>
        <v>43465</v>
      </c>
      <c r="F7128" s="517">
        <f>'[11]Depr Exp'!F7128</f>
        <v>2429323.84</v>
      </c>
      <c r="G7128" s="518">
        <f>'[11]Depr Exp'!G7128</f>
        <v>0</v>
      </c>
      <c r="H7128" s="519">
        <f>'[11]Depr Exp'!H7128</f>
        <v>0</v>
      </c>
      <c r="I7128" s="517">
        <f>'[11]Depr Exp'!I7128</f>
        <v>0</v>
      </c>
      <c r="J7128" s="518">
        <f>'[11]Depr Exp'!J7128</f>
        <v>0</v>
      </c>
      <c r="K7128" s="520">
        <f>'[11]Depr Exp'!K7128</f>
        <v>0</v>
      </c>
      <c r="L7128" s="519">
        <f>'[11]Depr Exp'!L7128</f>
        <v>0</v>
      </c>
      <c r="M7128" s="144"/>
      <c r="N7128" s="144"/>
    </row>
    <row r="7129" spans="1:14" ht="15.75" thickBot="1">
      <c r="A7129" s="159" t="str">
        <f>'[11]Depr Exp'!A7129</f>
        <v>G3649 PRD ARO LNG Total</v>
      </c>
      <c r="B7129" s="144">
        <f>'[11]Depr Exp'!B7129</f>
        <v>0</v>
      </c>
      <c r="C7129" s="502" t="str">
        <f>'[11]Depr Exp'!C7129</f>
        <v>GLNG</v>
      </c>
      <c r="D7129" s="144"/>
      <c r="E7129" s="281" t="str">
        <f>'[11]Depr Exp'!E7129</f>
        <v>Total</v>
      </c>
      <c r="F7129" s="141">
        <f>'[11]Depr Exp'!F7129</f>
        <v>0</v>
      </c>
      <c r="G7129" s="252">
        <f>'[11]Depr Exp'!G7129</f>
        <v>0</v>
      </c>
      <c r="H7129" s="286">
        <f>'[11]Depr Exp'!H7129</f>
        <v>-10.069999999999638</v>
      </c>
      <c r="I7129" s="141">
        <f>'[11]Depr Exp'!I7129</f>
        <v>0</v>
      </c>
      <c r="J7129" s="252">
        <f>'[11]Depr Exp'!J7129</f>
        <v>0</v>
      </c>
      <c r="K7129" s="286">
        <f>'[11]Depr Exp'!K7129</f>
        <v>0</v>
      </c>
      <c r="L7129" s="286">
        <f>'[11]Depr Exp'!L7129</f>
        <v>10.07</v>
      </c>
      <c r="M7129" s="144"/>
      <c r="N7129" s="144"/>
    </row>
    <row r="7130" spans="1:14" ht="13.5" thickTop="1">
      <c r="A7130" s="144" t="str">
        <f>'[11]Depr Exp'!A7130</f>
        <v>G3742 DST Easements</v>
      </c>
      <c r="B7130" s="144" t="str">
        <f>'[11]Depr Exp'!B7130</f>
        <v>G3742 DST Easements-1</v>
      </c>
      <c r="C7130" s="143" t="str">
        <f>'[11]Depr Exp'!C7130</f>
        <v>403G</v>
      </c>
      <c r="D7130" s="144"/>
      <c r="E7130" s="282">
        <f>'[11]Depr Exp'!E7130</f>
        <v>43131</v>
      </c>
      <c r="F7130" s="523">
        <f>'[11]Depr Exp'!F7130</f>
        <v>5872610.5</v>
      </c>
      <c r="G7130" s="305">
        <f>'[11]Depr Exp'!G7130</f>
        <v>1.5800000000000002E-2</v>
      </c>
      <c r="H7130" s="524">
        <f>'[11]Depr Exp'!H7130</f>
        <v>7732.27</v>
      </c>
      <c r="I7130" s="523">
        <f>'[11]Depr Exp'!I7130</f>
        <v>5872627.7999999998</v>
      </c>
      <c r="J7130" s="305">
        <f>'[11]Depr Exp'!J7130</f>
        <v>1.5800000000000002E-2</v>
      </c>
      <c r="K7130" s="373">
        <f>'[11]Depr Exp'!K7130</f>
        <v>7732.293270000001</v>
      </c>
      <c r="L7130" s="524">
        <f>'[11]Depr Exp'!L7130</f>
        <v>0.02</v>
      </c>
      <c r="M7130" s="144"/>
      <c r="N7130" s="144"/>
    </row>
    <row r="7131" spans="1:14">
      <c r="A7131" s="144" t="str">
        <f>'[11]Depr Exp'!A7131</f>
        <v>G3742 DST Easements</v>
      </c>
      <c r="B7131" s="144" t="str">
        <f>'[11]Depr Exp'!B7131</f>
        <v>G3742 DST Easements-2</v>
      </c>
      <c r="C7131" s="143" t="str">
        <f>'[11]Depr Exp'!C7131</f>
        <v>403G</v>
      </c>
      <c r="D7131" s="144"/>
      <c r="E7131" s="282">
        <f>'[11]Depr Exp'!E7131</f>
        <v>43159</v>
      </c>
      <c r="F7131" s="523">
        <f>'[11]Depr Exp'!F7131</f>
        <v>5872610.5</v>
      </c>
      <c r="G7131" s="305">
        <f>'[11]Depr Exp'!G7131</f>
        <v>1.5800000000000002E-2</v>
      </c>
      <c r="H7131" s="524">
        <f>'[11]Depr Exp'!H7131</f>
        <v>7732.27</v>
      </c>
      <c r="I7131" s="523">
        <f>'[11]Depr Exp'!I7131</f>
        <v>5872627.7999999998</v>
      </c>
      <c r="J7131" s="305">
        <f>'[11]Depr Exp'!J7131</f>
        <v>1.5800000000000002E-2</v>
      </c>
      <c r="K7131" s="373">
        <f>'[11]Depr Exp'!K7131</f>
        <v>7732.293270000001</v>
      </c>
      <c r="L7131" s="524">
        <f>'[11]Depr Exp'!L7131</f>
        <v>0.02</v>
      </c>
      <c r="M7131" s="144"/>
      <c r="N7131" s="144"/>
    </row>
    <row r="7132" spans="1:14">
      <c r="A7132" s="144" t="str">
        <f>'[11]Depr Exp'!A7132</f>
        <v>G3742 DST Easements</v>
      </c>
      <c r="B7132" s="144" t="str">
        <f>'[11]Depr Exp'!B7132</f>
        <v>G3742 DST Easements-3</v>
      </c>
      <c r="C7132" s="143" t="str">
        <f>'[11]Depr Exp'!C7132</f>
        <v>403G</v>
      </c>
      <c r="D7132" s="144"/>
      <c r="E7132" s="282">
        <f>'[11]Depr Exp'!E7132</f>
        <v>43190</v>
      </c>
      <c r="F7132" s="523">
        <f>'[11]Depr Exp'!F7132</f>
        <v>5872610.5</v>
      </c>
      <c r="G7132" s="305">
        <f>'[11]Depr Exp'!G7132</f>
        <v>1.5800000000000002E-2</v>
      </c>
      <c r="H7132" s="524">
        <f>'[11]Depr Exp'!H7132</f>
        <v>7732.27</v>
      </c>
      <c r="I7132" s="523">
        <f>'[11]Depr Exp'!I7132</f>
        <v>5872627.7999999998</v>
      </c>
      <c r="J7132" s="305">
        <f>'[11]Depr Exp'!J7132</f>
        <v>1.5800000000000002E-2</v>
      </c>
      <c r="K7132" s="373">
        <f>'[11]Depr Exp'!K7132</f>
        <v>7732.293270000001</v>
      </c>
      <c r="L7132" s="524">
        <f>'[11]Depr Exp'!L7132</f>
        <v>0.02</v>
      </c>
      <c r="M7132" s="144"/>
      <c r="N7132" s="144"/>
    </row>
    <row r="7133" spans="1:14">
      <c r="A7133" s="144" t="str">
        <f>'[11]Depr Exp'!A7133</f>
        <v>G3742 DST Easements</v>
      </c>
      <c r="B7133" s="144" t="str">
        <f>'[11]Depr Exp'!B7133</f>
        <v>G3742 DST Easements-4</v>
      </c>
      <c r="C7133" s="143" t="str">
        <f>'[11]Depr Exp'!C7133</f>
        <v>403G</v>
      </c>
      <c r="D7133" s="144"/>
      <c r="E7133" s="282">
        <f>'[11]Depr Exp'!E7133</f>
        <v>43220</v>
      </c>
      <c r="F7133" s="523">
        <f>'[11]Depr Exp'!F7133</f>
        <v>5872610.5</v>
      </c>
      <c r="G7133" s="305">
        <f>'[11]Depr Exp'!G7133</f>
        <v>1.5800000000000002E-2</v>
      </c>
      <c r="H7133" s="524">
        <f>'[11]Depr Exp'!H7133</f>
        <v>7732.27</v>
      </c>
      <c r="I7133" s="523">
        <f>'[11]Depr Exp'!I7133</f>
        <v>5872627.7999999998</v>
      </c>
      <c r="J7133" s="305">
        <f>'[11]Depr Exp'!J7133</f>
        <v>1.5800000000000002E-2</v>
      </c>
      <c r="K7133" s="373">
        <f>'[11]Depr Exp'!K7133</f>
        <v>7732.293270000001</v>
      </c>
      <c r="L7133" s="524">
        <f>'[11]Depr Exp'!L7133</f>
        <v>0.02</v>
      </c>
      <c r="M7133" s="144"/>
      <c r="N7133" s="144"/>
    </row>
    <row r="7134" spans="1:14">
      <c r="A7134" s="144" t="str">
        <f>'[11]Depr Exp'!A7134</f>
        <v>G3742 DST Easements</v>
      </c>
      <c r="B7134" s="144" t="str">
        <f>'[11]Depr Exp'!B7134</f>
        <v>G3742 DST Easements-5</v>
      </c>
      <c r="C7134" s="143" t="str">
        <f>'[11]Depr Exp'!C7134</f>
        <v>403G</v>
      </c>
      <c r="D7134" s="144"/>
      <c r="E7134" s="282">
        <f>'[11]Depr Exp'!E7134</f>
        <v>43251</v>
      </c>
      <c r="F7134" s="523">
        <f>'[11]Depr Exp'!F7134</f>
        <v>5872610.5</v>
      </c>
      <c r="G7134" s="305">
        <f>'[11]Depr Exp'!G7134</f>
        <v>1.5800000000000002E-2</v>
      </c>
      <c r="H7134" s="524">
        <f>'[11]Depr Exp'!H7134</f>
        <v>7732.27</v>
      </c>
      <c r="I7134" s="523">
        <f>'[11]Depr Exp'!I7134</f>
        <v>5872627.7999999998</v>
      </c>
      <c r="J7134" s="305">
        <f>'[11]Depr Exp'!J7134</f>
        <v>1.5800000000000002E-2</v>
      </c>
      <c r="K7134" s="373">
        <f>'[11]Depr Exp'!K7134</f>
        <v>7732.293270000001</v>
      </c>
      <c r="L7134" s="524">
        <f>'[11]Depr Exp'!L7134</f>
        <v>0.02</v>
      </c>
      <c r="M7134" s="144"/>
      <c r="N7134" s="144"/>
    </row>
    <row r="7135" spans="1:14">
      <c r="A7135" s="144" t="str">
        <f>'[11]Depr Exp'!A7135</f>
        <v>G3742 DST Easements</v>
      </c>
      <c r="B7135" s="144" t="str">
        <f>'[11]Depr Exp'!B7135</f>
        <v>G3742 DST Easements-6</v>
      </c>
      <c r="C7135" s="143" t="str">
        <f>'[11]Depr Exp'!C7135</f>
        <v>403G</v>
      </c>
      <c r="D7135" s="144"/>
      <c r="E7135" s="282">
        <f>'[11]Depr Exp'!E7135</f>
        <v>43281</v>
      </c>
      <c r="F7135" s="523">
        <f>'[11]Depr Exp'!F7135</f>
        <v>5872610.5</v>
      </c>
      <c r="G7135" s="305">
        <f>'[11]Depr Exp'!G7135</f>
        <v>1.5800000000000002E-2</v>
      </c>
      <c r="H7135" s="524">
        <f>'[11]Depr Exp'!H7135</f>
        <v>7732.27</v>
      </c>
      <c r="I7135" s="523">
        <f>'[11]Depr Exp'!I7135</f>
        <v>5872627.7999999998</v>
      </c>
      <c r="J7135" s="305">
        <f>'[11]Depr Exp'!J7135</f>
        <v>1.5800000000000002E-2</v>
      </c>
      <c r="K7135" s="373">
        <f>'[11]Depr Exp'!K7135</f>
        <v>7732.293270000001</v>
      </c>
      <c r="L7135" s="524">
        <f>'[11]Depr Exp'!L7135</f>
        <v>0.02</v>
      </c>
      <c r="M7135" s="144"/>
      <c r="N7135" s="144"/>
    </row>
    <row r="7136" spans="1:14">
      <c r="A7136" s="144" t="str">
        <f>'[11]Depr Exp'!A7136</f>
        <v>G3742 DST Easements</v>
      </c>
      <c r="B7136" s="144" t="str">
        <f>'[11]Depr Exp'!B7136</f>
        <v>G3742 DST Easements-7</v>
      </c>
      <c r="C7136" s="143" t="str">
        <f>'[11]Depr Exp'!C7136</f>
        <v>403G</v>
      </c>
      <c r="D7136" s="144"/>
      <c r="E7136" s="282">
        <f>'[11]Depr Exp'!E7136</f>
        <v>43312</v>
      </c>
      <c r="F7136" s="523">
        <f>'[11]Depr Exp'!F7136</f>
        <v>5872610.5</v>
      </c>
      <c r="G7136" s="305">
        <f>'[11]Depr Exp'!G7136</f>
        <v>1.5800000000000002E-2</v>
      </c>
      <c r="H7136" s="524">
        <f>'[11]Depr Exp'!H7136</f>
        <v>7732.27</v>
      </c>
      <c r="I7136" s="523">
        <f>'[11]Depr Exp'!I7136</f>
        <v>5872627.7999999998</v>
      </c>
      <c r="J7136" s="305">
        <f>'[11]Depr Exp'!J7136</f>
        <v>1.5800000000000002E-2</v>
      </c>
      <c r="K7136" s="373">
        <f>'[11]Depr Exp'!K7136</f>
        <v>7732.293270000001</v>
      </c>
      <c r="L7136" s="524">
        <f>'[11]Depr Exp'!L7136</f>
        <v>0.02</v>
      </c>
      <c r="M7136" s="144"/>
      <c r="N7136" s="144"/>
    </row>
    <row r="7137" spans="1:14">
      <c r="A7137" s="144" t="str">
        <f>'[11]Depr Exp'!A7137</f>
        <v>G3742 DST Easements</v>
      </c>
      <c r="B7137" s="144" t="str">
        <f>'[11]Depr Exp'!B7137</f>
        <v>G3742 DST Easements-8</v>
      </c>
      <c r="C7137" s="143" t="str">
        <f>'[11]Depr Exp'!C7137</f>
        <v>403G</v>
      </c>
      <c r="D7137" s="144"/>
      <c r="E7137" s="282">
        <f>'[11]Depr Exp'!E7137</f>
        <v>43343</v>
      </c>
      <c r="F7137" s="523">
        <f>'[11]Depr Exp'!F7137</f>
        <v>5872610.5</v>
      </c>
      <c r="G7137" s="305">
        <f>'[11]Depr Exp'!G7137</f>
        <v>1.5800000000000002E-2</v>
      </c>
      <c r="H7137" s="524">
        <f>'[11]Depr Exp'!H7137</f>
        <v>7732.27</v>
      </c>
      <c r="I7137" s="523">
        <f>'[11]Depr Exp'!I7137</f>
        <v>5872627.7999999998</v>
      </c>
      <c r="J7137" s="305">
        <f>'[11]Depr Exp'!J7137</f>
        <v>1.5800000000000002E-2</v>
      </c>
      <c r="K7137" s="373">
        <f>'[11]Depr Exp'!K7137</f>
        <v>7732.293270000001</v>
      </c>
      <c r="L7137" s="524">
        <f>'[11]Depr Exp'!L7137</f>
        <v>0.02</v>
      </c>
      <c r="M7137" s="144"/>
      <c r="N7137" s="144"/>
    </row>
    <row r="7138" spans="1:14">
      <c r="A7138" s="144" t="str">
        <f>'[11]Depr Exp'!A7138</f>
        <v>G3742 DST Easements</v>
      </c>
      <c r="B7138" s="144" t="str">
        <f>'[11]Depr Exp'!B7138</f>
        <v>G3742 DST Easements-9</v>
      </c>
      <c r="C7138" s="143" t="str">
        <f>'[11]Depr Exp'!C7138</f>
        <v>403G</v>
      </c>
      <c r="D7138" s="144"/>
      <c r="E7138" s="282">
        <f>'[11]Depr Exp'!E7138</f>
        <v>43373</v>
      </c>
      <c r="F7138" s="523">
        <f>'[11]Depr Exp'!F7138</f>
        <v>5872610.5</v>
      </c>
      <c r="G7138" s="305">
        <f>'[11]Depr Exp'!G7138</f>
        <v>1.5800000000000002E-2</v>
      </c>
      <c r="H7138" s="524">
        <f>'[11]Depr Exp'!H7138</f>
        <v>7732.27</v>
      </c>
      <c r="I7138" s="523">
        <f>'[11]Depr Exp'!I7138</f>
        <v>5872627.7999999998</v>
      </c>
      <c r="J7138" s="305">
        <f>'[11]Depr Exp'!J7138</f>
        <v>1.5800000000000002E-2</v>
      </c>
      <c r="K7138" s="373">
        <f>'[11]Depr Exp'!K7138</f>
        <v>7732.293270000001</v>
      </c>
      <c r="L7138" s="524">
        <f>'[11]Depr Exp'!L7138</f>
        <v>0.02</v>
      </c>
      <c r="M7138" s="144"/>
      <c r="N7138" s="144"/>
    </row>
    <row r="7139" spans="1:14">
      <c r="A7139" s="144" t="str">
        <f>'[11]Depr Exp'!A7139</f>
        <v>G3742 DST Easements</v>
      </c>
      <c r="B7139" s="144" t="str">
        <f>'[11]Depr Exp'!B7139</f>
        <v>G3742 DST Easements-10</v>
      </c>
      <c r="C7139" s="143" t="str">
        <f>'[11]Depr Exp'!C7139</f>
        <v>403G</v>
      </c>
      <c r="D7139" s="144"/>
      <c r="E7139" s="282">
        <f>'[11]Depr Exp'!E7139</f>
        <v>43404</v>
      </c>
      <c r="F7139" s="523">
        <f>'[11]Depr Exp'!F7139</f>
        <v>5872619.1500000004</v>
      </c>
      <c r="G7139" s="305">
        <f>'[11]Depr Exp'!G7139</f>
        <v>1.5800000000000002E-2</v>
      </c>
      <c r="H7139" s="524">
        <f>'[11]Depr Exp'!H7139</f>
        <v>7732.28</v>
      </c>
      <c r="I7139" s="523">
        <f>'[11]Depr Exp'!I7139</f>
        <v>5872627.7999999998</v>
      </c>
      <c r="J7139" s="305">
        <f>'[11]Depr Exp'!J7139</f>
        <v>1.5800000000000002E-2</v>
      </c>
      <c r="K7139" s="373">
        <f>'[11]Depr Exp'!K7139</f>
        <v>7732.293270000001</v>
      </c>
      <c r="L7139" s="524">
        <f>'[11]Depr Exp'!L7139</f>
        <v>0.01</v>
      </c>
      <c r="M7139" s="144"/>
      <c r="N7139" s="144"/>
    </row>
    <row r="7140" spans="1:14">
      <c r="A7140" s="144" t="str">
        <f>'[11]Depr Exp'!A7140</f>
        <v>G3742 DST Easements</v>
      </c>
      <c r="B7140" s="144" t="str">
        <f>'[11]Depr Exp'!B7140</f>
        <v>G3742 DST Easements-11</v>
      </c>
      <c r="C7140" s="143" t="str">
        <f>'[11]Depr Exp'!C7140</f>
        <v>403G</v>
      </c>
      <c r="D7140" s="144"/>
      <c r="E7140" s="282">
        <f>'[11]Depr Exp'!E7140</f>
        <v>43434</v>
      </c>
      <c r="F7140" s="523">
        <f>'[11]Depr Exp'!F7140</f>
        <v>5872627.7999999998</v>
      </c>
      <c r="G7140" s="305">
        <f>'[11]Depr Exp'!G7140</f>
        <v>1.5800000000000002E-2</v>
      </c>
      <c r="H7140" s="524">
        <f>'[11]Depr Exp'!H7140</f>
        <v>7732.29</v>
      </c>
      <c r="I7140" s="523">
        <f>'[11]Depr Exp'!I7140</f>
        <v>5872627.7999999998</v>
      </c>
      <c r="J7140" s="305">
        <f>'[11]Depr Exp'!J7140</f>
        <v>1.5800000000000002E-2</v>
      </c>
      <c r="K7140" s="373">
        <f>'[11]Depr Exp'!K7140</f>
        <v>7732.293270000001</v>
      </c>
      <c r="L7140" s="524">
        <f>'[11]Depr Exp'!L7140</f>
        <v>0</v>
      </c>
      <c r="M7140" s="144"/>
      <c r="N7140" s="144"/>
    </row>
    <row r="7141" spans="1:14">
      <c r="A7141" s="144" t="str">
        <f>'[11]Depr Exp'!A7141</f>
        <v>G3742 DST Easements</v>
      </c>
      <c r="B7141" s="144" t="str">
        <f>'[11]Depr Exp'!B7141</f>
        <v>G3742 DST Easements-12</v>
      </c>
      <c r="C7141" s="143" t="str">
        <f>'[11]Depr Exp'!C7141</f>
        <v>403G</v>
      </c>
      <c r="D7141" s="144"/>
      <c r="E7141" s="282">
        <f>'[11]Depr Exp'!E7141</f>
        <v>43465</v>
      </c>
      <c r="F7141" s="523">
        <f>'[11]Depr Exp'!F7141</f>
        <v>5872627.7999999998</v>
      </c>
      <c r="G7141" s="305">
        <f>'[11]Depr Exp'!G7141</f>
        <v>1.5800000000000002E-2</v>
      </c>
      <c r="H7141" s="524">
        <f>'[11]Depr Exp'!H7141</f>
        <v>7732.29</v>
      </c>
      <c r="I7141" s="523">
        <f>'[11]Depr Exp'!I7141</f>
        <v>5872627.7999999998</v>
      </c>
      <c r="J7141" s="305">
        <f>'[11]Depr Exp'!J7141</f>
        <v>1.5800000000000002E-2</v>
      </c>
      <c r="K7141" s="373">
        <f>'[11]Depr Exp'!K7141</f>
        <v>7732.293270000001</v>
      </c>
      <c r="L7141" s="524">
        <f>'[11]Depr Exp'!L7141</f>
        <v>0</v>
      </c>
      <c r="M7141" s="144"/>
      <c r="N7141" s="144"/>
    </row>
    <row r="7142" spans="1:14" ht="15.75" thickBot="1">
      <c r="A7142" s="159" t="str">
        <f>'[11]Depr Exp'!A7142</f>
        <v>G3742 DST Easements Total</v>
      </c>
      <c r="B7142" s="144">
        <f>'[11]Depr Exp'!B7142</f>
        <v>0</v>
      </c>
      <c r="C7142" s="502" t="str">
        <f>'[11]Depr Exp'!C7142</f>
        <v>GDST</v>
      </c>
      <c r="D7142" s="144"/>
      <c r="E7142" s="281" t="str">
        <f>'[11]Depr Exp'!E7142</f>
        <v>Total</v>
      </c>
      <c r="F7142" s="141">
        <f>'[11]Depr Exp'!F7142</f>
        <v>0</v>
      </c>
      <c r="G7142" s="252">
        <f>'[11]Depr Exp'!G7142</f>
        <v>0</v>
      </c>
      <c r="H7142" s="286">
        <f>'[11]Depr Exp'!H7142</f>
        <v>92787.290000000008</v>
      </c>
      <c r="I7142" s="141">
        <f>'[11]Depr Exp'!I7142</f>
        <v>0</v>
      </c>
      <c r="J7142" s="252">
        <f>'[11]Depr Exp'!J7142</f>
        <v>0</v>
      </c>
      <c r="K7142" s="286">
        <f>'[11]Depr Exp'!K7142</f>
        <v>92787.519239999994</v>
      </c>
      <c r="L7142" s="286">
        <f>'[11]Depr Exp'!L7142</f>
        <v>0.23</v>
      </c>
      <c r="M7142" s="144"/>
      <c r="N7142" s="144"/>
    </row>
    <row r="7143" spans="1:14" ht="13.5" thickTop="1">
      <c r="A7143" s="144" t="str">
        <f>'[11]Depr Exp'!A7143</f>
        <v>G3743 DST Easements, From Transmsn</v>
      </c>
      <c r="B7143" s="144" t="str">
        <f>'[11]Depr Exp'!B7143</f>
        <v>G3743 DST Easements, From Transmsn-1</v>
      </c>
      <c r="C7143" s="143" t="str">
        <f>'[11]Depr Exp'!C7143</f>
        <v>403G</v>
      </c>
      <c r="D7143" s="144"/>
      <c r="E7143" s="282">
        <f>'[11]Depr Exp'!E7143</f>
        <v>43131</v>
      </c>
      <c r="F7143" s="523">
        <f>'[11]Depr Exp'!F7143</f>
        <v>4553839.45</v>
      </c>
      <c r="G7143" s="305">
        <f>'[11]Depr Exp'!G7143</f>
        <v>1.4500000000000001E-2</v>
      </c>
      <c r="H7143" s="524">
        <f>'[11]Depr Exp'!H7143</f>
        <v>5502.56</v>
      </c>
      <c r="I7143" s="523">
        <f>'[11]Depr Exp'!I7143</f>
        <v>4553839.45</v>
      </c>
      <c r="J7143" s="305">
        <f>'[11]Depr Exp'!J7143</f>
        <v>1.4500000000000001E-2</v>
      </c>
      <c r="K7143" s="373">
        <f>'[11]Depr Exp'!K7143</f>
        <v>5502.5560020833336</v>
      </c>
      <c r="L7143" s="524">
        <f>'[11]Depr Exp'!L7143</f>
        <v>0</v>
      </c>
      <c r="M7143" s="144"/>
      <c r="N7143" s="144"/>
    </row>
    <row r="7144" spans="1:14">
      <c r="A7144" s="144" t="str">
        <f>'[11]Depr Exp'!A7144</f>
        <v>G3743 DST Easements, From Transmsn</v>
      </c>
      <c r="B7144" s="144" t="str">
        <f>'[11]Depr Exp'!B7144</f>
        <v>G3743 DST Easements, From Transmsn-2</v>
      </c>
      <c r="C7144" s="143" t="str">
        <f>'[11]Depr Exp'!C7144</f>
        <v>403G</v>
      </c>
      <c r="D7144" s="144"/>
      <c r="E7144" s="282">
        <f>'[11]Depr Exp'!E7144</f>
        <v>43159</v>
      </c>
      <c r="F7144" s="523">
        <f>'[11]Depr Exp'!F7144</f>
        <v>4553839.45</v>
      </c>
      <c r="G7144" s="305">
        <f>'[11]Depr Exp'!G7144</f>
        <v>1.4500000000000001E-2</v>
      </c>
      <c r="H7144" s="524">
        <f>'[11]Depr Exp'!H7144</f>
        <v>5502.56</v>
      </c>
      <c r="I7144" s="523">
        <f>'[11]Depr Exp'!I7144</f>
        <v>4553839.45</v>
      </c>
      <c r="J7144" s="305">
        <f>'[11]Depr Exp'!J7144</f>
        <v>1.4500000000000001E-2</v>
      </c>
      <c r="K7144" s="373">
        <f>'[11]Depr Exp'!K7144</f>
        <v>5502.5560020833336</v>
      </c>
      <c r="L7144" s="524">
        <f>'[11]Depr Exp'!L7144</f>
        <v>0</v>
      </c>
      <c r="M7144" s="144"/>
      <c r="N7144" s="144"/>
    </row>
    <row r="7145" spans="1:14">
      <c r="A7145" s="144" t="str">
        <f>'[11]Depr Exp'!A7145</f>
        <v>G3743 DST Easements, From Transmsn</v>
      </c>
      <c r="B7145" s="144" t="str">
        <f>'[11]Depr Exp'!B7145</f>
        <v>G3743 DST Easements, From Transmsn-3</v>
      </c>
      <c r="C7145" s="143" t="str">
        <f>'[11]Depr Exp'!C7145</f>
        <v>403G</v>
      </c>
      <c r="D7145" s="144"/>
      <c r="E7145" s="282">
        <f>'[11]Depr Exp'!E7145</f>
        <v>43190</v>
      </c>
      <c r="F7145" s="523">
        <f>'[11]Depr Exp'!F7145</f>
        <v>4553839.45</v>
      </c>
      <c r="G7145" s="305">
        <f>'[11]Depr Exp'!G7145</f>
        <v>1.4500000000000001E-2</v>
      </c>
      <c r="H7145" s="524">
        <f>'[11]Depr Exp'!H7145</f>
        <v>5502.56</v>
      </c>
      <c r="I7145" s="523">
        <f>'[11]Depr Exp'!I7145</f>
        <v>4553839.45</v>
      </c>
      <c r="J7145" s="305">
        <f>'[11]Depr Exp'!J7145</f>
        <v>1.4500000000000001E-2</v>
      </c>
      <c r="K7145" s="373">
        <f>'[11]Depr Exp'!K7145</f>
        <v>5502.5560020833336</v>
      </c>
      <c r="L7145" s="524">
        <f>'[11]Depr Exp'!L7145</f>
        <v>0</v>
      </c>
      <c r="M7145" s="144"/>
      <c r="N7145" s="144"/>
    </row>
    <row r="7146" spans="1:14">
      <c r="A7146" s="144" t="str">
        <f>'[11]Depr Exp'!A7146</f>
        <v>G3743 DST Easements, From Transmsn</v>
      </c>
      <c r="B7146" s="144" t="str">
        <f>'[11]Depr Exp'!B7146</f>
        <v>G3743 DST Easements, From Transmsn-4</v>
      </c>
      <c r="C7146" s="143" t="str">
        <f>'[11]Depr Exp'!C7146</f>
        <v>403G</v>
      </c>
      <c r="D7146" s="144"/>
      <c r="E7146" s="282">
        <f>'[11]Depr Exp'!E7146</f>
        <v>43220</v>
      </c>
      <c r="F7146" s="523">
        <f>'[11]Depr Exp'!F7146</f>
        <v>4553839.45</v>
      </c>
      <c r="G7146" s="305">
        <f>'[11]Depr Exp'!G7146</f>
        <v>1.4500000000000001E-2</v>
      </c>
      <c r="H7146" s="524">
        <f>'[11]Depr Exp'!H7146</f>
        <v>5502.56</v>
      </c>
      <c r="I7146" s="523">
        <f>'[11]Depr Exp'!I7146</f>
        <v>4553839.45</v>
      </c>
      <c r="J7146" s="305">
        <f>'[11]Depr Exp'!J7146</f>
        <v>1.4500000000000001E-2</v>
      </c>
      <c r="K7146" s="373">
        <f>'[11]Depr Exp'!K7146</f>
        <v>5502.5560020833336</v>
      </c>
      <c r="L7146" s="524">
        <f>'[11]Depr Exp'!L7146</f>
        <v>0</v>
      </c>
      <c r="M7146" s="144"/>
      <c r="N7146" s="144"/>
    </row>
    <row r="7147" spans="1:14">
      <c r="A7147" s="144" t="str">
        <f>'[11]Depr Exp'!A7147</f>
        <v>G3743 DST Easements, From Transmsn</v>
      </c>
      <c r="B7147" s="144" t="str">
        <f>'[11]Depr Exp'!B7147</f>
        <v>G3743 DST Easements, From Transmsn-5</v>
      </c>
      <c r="C7147" s="143" t="str">
        <f>'[11]Depr Exp'!C7147</f>
        <v>403G</v>
      </c>
      <c r="D7147" s="144"/>
      <c r="E7147" s="282">
        <f>'[11]Depr Exp'!E7147</f>
        <v>43251</v>
      </c>
      <c r="F7147" s="523">
        <f>'[11]Depr Exp'!F7147</f>
        <v>4553839.45</v>
      </c>
      <c r="G7147" s="305">
        <f>'[11]Depr Exp'!G7147</f>
        <v>1.4500000000000001E-2</v>
      </c>
      <c r="H7147" s="524">
        <f>'[11]Depr Exp'!H7147</f>
        <v>5502.56</v>
      </c>
      <c r="I7147" s="523">
        <f>'[11]Depr Exp'!I7147</f>
        <v>4553839.45</v>
      </c>
      <c r="J7147" s="305">
        <f>'[11]Depr Exp'!J7147</f>
        <v>1.4500000000000001E-2</v>
      </c>
      <c r="K7147" s="373">
        <f>'[11]Depr Exp'!K7147</f>
        <v>5502.5560020833336</v>
      </c>
      <c r="L7147" s="524">
        <f>'[11]Depr Exp'!L7147</f>
        <v>0</v>
      </c>
      <c r="M7147" s="144"/>
      <c r="N7147" s="144"/>
    </row>
    <row r="7148" spans="1:14">
      <c r="A7148" s="144" t="str">
        <f>'[11]Depr Exp'!A7148</f>
        <v>G3743 DST Easements, From Transmsn</v>
      </c>
      <c r="B7148" s="144" t="str">
        <f>'[11]Depr Exp'!B7148</f>
        <v>G3743 DST Easements, From Transmsn-6</v>
      </c>
      <c r="C7148" s="143" t="str">
        <f>'[11]Depr Exp'!C7148</f>
        <v>403G</v>
      </c>
      <c r="D7148" s="144"/>
      <c r="E7148" s="282">
        <f>'[11]Depr Exp'!E7148</f>
        <v>43281</v>
      </c>
      <c r="F7148" s="523">
        <f>'[11]Depr Exp'!F7148</f>
        <v>4553839.45</v>
      </c>
      <c r="G7148" s="305">
        <f>'[11]Depr Exp'!G7148</f>
        <v>1.4500000000000001E-2</v>
      </c>
      <c r="H7148" s="524">
        <f>'[11]Depr Exp'!H7148</f>
        <v>5502.56</v>
      </c>
      <c r="I7148" s="523">
        <f>'[11]Depr Exp'!I7148</f>
        <v>4553839.45</v>
      </c>
      <c r="J7148" s="305">
        <f>'[11]Depr Exp'!J7148</f>
        <v>1.4500000000000001E-2</v>
      </c>
      <c r="K7148" s="373">
        <f>'[11]Depr Exp'!K7148</f>
        <v>5502.5560020833336</v>
      </c>
      <c r="L7148" s="524">
        <f>'[11]Depr Exp'!L7148</f>
        <v>0</v>
      </c>
      <c r="M7148" s="144"/>
      <c r="N7148" s="144"/>
    </row>
    <row r="7149" spans="1:14">
      <c r="A7149" s="144" t="str">
        <f>'[11]Depr Exp'!A7149</f>
        <v>G3743 DST Easements, From Transmsn</v>
      </c>
      <c r="B7149" s="144" t="str">
        <f>'[11]Depr Exp'!B7149</f>
        <v>G3743 DST Easements, From Transmsn-7</v>
      </c>
      <c r="C7149" s="143" t="str">
        <f>'[11]Depr Exp'!C7149</f>
        <v>403G</v>
      </c>
      <c r="D7149" s="144"/>
      <c r="E7149" s="282">
        <f>'[11]Depr Exp'!E7149</f>
        <v>43312</v>
      </c>
      <c r="F7149" s="523">
        <f>'[11]Depr Exp'!F7149</f>
        <v>4553839.45</v>
      </c>
      <c r="G7149" s="305">
        <f>'[11]Depr Exp'!G7149</f>
        <v>1.4500000000000001E-2</v>
      </c>
      <c r="H7149" s="524">
        <f>'[11]Depr Exp'!H7149</f>
        <v>5502.56</v>
      </c>
      <c r="I7149" s="523">
        <f>'[11]Depr Exp'!I7149</f>
        <v>4553839.45</v>
      </c>
      <c r="J7149" s="305">
        <f>'[11]Depr Exp'!J7149</f>
        <v>1.4500000000000001E-2</v>
      </c>
      <c r="K7149" s="373">
        <f>'[11]Depr Exp'!K7149</f>
        <v>5502.5560020833336</v>
      </c>
      <c r="L7149" s="524">
        <f>'[11]Depr Exp'!L7149</f>
        <v>0</v>
      </c>
      <c r="M7149" s="144"/>
      <c r="N7149" s="144"/>
    </row>
    <row r="7150" spans="1:14">
      <c r="A7150" s="144" t="str">
        <f>'[11]Depr Exp'!A7150</f>
        <v>G3743 DST Easements, From Transmsn</v>
      </c>
      <c r="B7150" s="144" t="str">
        <f>'[11]Depr Exp'!B7150</f>
        <v>G3743 DST Easements, From Transmsn-8</v>
      </c>
      <c r="C7150" s="143" t="str">
        <f>'[11]Depr Exp'!C7150</f>
        <v>403G</v>
      </c>
      <c r="D7150" s="144"/>
      <c r="E7150" s="282">
        <f>'[11]Depr Exp'!E7150</f>
        <v>43343</v>
      </c>
      <c r="F7150" s="523">
        <f>'[11]Depr Exp'!F7150</f>
        <v>4553839.45</v>
      </c>
      <c r="G7150" s="305">
        <f>'[11]Depr Exp'!G7150</f>
        <v>1.4500000000000001E-2</v>
      </c>
      <c r="H7150" s="524">
        <f>'[11]Depr Exp'!H7150</f>
        <v>5502.56</v>
      </c>
      <c r="I7150" s="523">
        <f>'[11]Depr Exp'!I7150</f>
        <v>4553839.45</v>
      </c>
      <c r="J7150" s="305">
        <f>'[11]Depr Exp'!J7150</f>
        <v>1.4500000000000001E-2</v>
      </c>
      <c r="K7150" s="373">
        <f>'[11]Depr Exp'!K7150</f>
        <v>5502.5560020833336</v>
      </c>
      <c r="L7150" s="524">
        <f>'[11]Depr Exp'!L7150</f>
        <v>0</v>
      </c>
      <c r="M7150" s="144"/>
      <c r="N7150" s="144"/>
    </row>
    <row r="7151" spans="1:14">
      <c r="A7151" s="144" t="str">
        <f>'[11]Depr Exp'!A7151</f>
        <v>G3743 DST Easements, From Transmsn</v>
      </c>
      <c r="B7151" s="144" t="str">
        <f>'[11]Depr Exp'!B7151</f>
        <v>G3743 DST Easements, From Transmsn-9</v>
      </c>
      <c r="C7151" s="143" t="str">
        <f>'[11]Depr Exp'!C7151</f>
        <v>403G</v>
      </c>
      <c r="D7151" s="144"/>
      <c r="E7151" s="282">
        <f>'[11]Depr Exp'!E7151</f>
        <v>43373</v>
      </c>
      <c r="F7151" s="523">
        <f>'[11]Depr Exp'!F7151</f>
        <v>4553839.45</v>
      </c>
      <c r="G7151" s="305">
        <f>'[11]Depr Exp'!G7151</f>
        <v>1.4500000000000001E-2</v>
      </c>
      <c r="H7151" s="524">
        <f>'[11]Depr Exp'!H7151</f>
        <v>5502.56</v>
      </c>
      <c r="I7151" s="523">
        <f>'[11]Depr Exp'!I7151</f>
        <v>4553839.45</v>
      </c>
      <c r="J7151" s="305">
        <f>'[11]Depr Exp'!J7151</f>
        <v>1.4500000000000001E-2</v>
      </c>
      <c r="K7151" s="373">
        <f>'[11]Depr Exp'!K7151</f>
        <v>5502.5560020833336</v>
      </c>
      <c r="L7151" s="524">
        <f>'[11]Depr Exp'!L7151</f>
        <v>0</v>
      </c>
      <c r="M7151" s="144"/>
      <c r="N7151" s="144"/>
    </row>
    <row r="7152" spans="1:14">
      <c r="A7152" s="144" t="str">
        <f>'[11]Depr Exp'!A7152</f>
        <v>G3743 DST Easements, From Transmsn</v>
      </c>
      <c r="B7152" s="144" t="str">
        <f>'[11]Depr Exp'!B7152</f>
        <v>G3743 DST Easements, From Transmsn-10</v>
      </c>
      <c r="C7152" s="143" t="str">
        <f>'[11]Depr Exp'!C7152</f>
        <v>403G</v>
      </c>
      <c r="D7152" s="144"/>
      <c r="E7152" s="282">
        <f>'[11]Depr Exp'!E7152</f>
        <v>43404</v>
      </c>
      <c r="F7152" s="523">
        <f>'[11]Depr Exp'!F7152</f>
        <v>4553839.45</v>
      </c>
      <c r="G7152" s="305">
        <f>'[11]Depr Exp'!G7152</f>
        <v>1.4500000000000001E-2</v>
      </c>
      <c r="H7152" s="524">
        <f>'[11]Depr Exp'!H7152</f>
        <v>5502.56</v>
      </c>
      <c r="I7152" s="523">
        <f>'[11]Depr Exp'!I7152</f>
        <v>4553839.45</v>
      </c>
      <c r="J7152" s="305">
        <f>'[11]Depr Exp'!J7152</f>
        <v>1.4500000000000001E-2</v>
      </c>
      <c r="K7152" s="373">
        <f>'[11]Depr Exp'!K7152</f>
        <v>5502.5560020833336</v>
      </c>
      <c r="L7152" s="524">
        <f>'[11]Depr Exp'!L7152</f>
        <v>0</v>
      </c>
      <c r="M7152" s="144"/>
      <c r="N7152" s="144"/>
    </row>
    <row r="7153" spans="1:14">
      <c r="A7153" s="144" t="str">
        <f>'[11]Depr Exp'!A7153</f>
        <v>G3743 DST Easements, From Transmsn</v>
      </c>
      <c r="B7153" s="144" t="str">
        <f>'[11]Depr Exp'!B7153</f>
        <v>G3743 DST Easements, From Transmsn-11</v>
      </c>
      <c r="C7153" s="143" t="str">
        <f>'[11]Depr Exp'!C7153</f>
        <v>403G</v>
      </c>
      <c r="D7153" s="144"/>
      <c r="E7153" s="282">
        <f>'[11]Depr Exp'!E7153</f>
        <v>43434</v>
      </c>
      <c r="F7153" s="523">
        <f>'[11]Depr Exp'!F7153</f>
        <v>4553839.45</v>
      </c>
      <c r="G7153" s="305">
        <f>'[11]Depr Exp'!G7153</f>
        <v>1.4500000000000001E-2</v>
      </c>
      <c r="H7153" s="524">
        <f>'[11]Depr Exp'!H7153</f>
        <v>5502.56</v>
      </c>
      <c r="I7153" s="523">
        <f>'[11]Depr Exp'!I7153</f>
        <v>4553839.45</v>
      </c>
      <c r="J7153" s="305">
        <f>'[11]Depr Exp'!J7153</f>
        <v>1.4500000000000001E-2</v>
      </c>
      <c r="K7153" s="373">
        <f>'[11]Depr Exp'!K7153</f>
        <v>5502.5560020833336</v>
      </c>
      <c r="L7153" s="524">
        <f>'[11]Depr Exp'!L7153</f>
        <v>0</v>
      </c>
      <c r="M7153" s="144"/>
      <c r="N7153" s="144"/>
    </row>
    <row r="7154" spans="1:14">
      <c r="A7154" s="144" t="str">
        <f>'[11]Depr Exp'!A7154</f>
        <v>G3743 DST Easements, From Transmsn</v>
      </c>
      <c r="B7154" s="144" t="str">
        <f>'[11]Depr Exp'!B7154</f>
        <v>G3743 DST Easements, From Transmsn-12</v>
      </c>
      <c r="C7154" s="143" t="str">
        <f>'[11]Depr Exp'!C7154</f>
        <v>403G</v>
      </c>
      <c r="D7154" s="144"/>
      <c r="E7154" s="282">
        <f>'[11]Depr Exp'!E7154</f>
        <v>43465</v>
      </c>
      <c r="F7154" s="523">
        <f>'[11]Depr Exp'!F7154</f>
        <v>4553839.45</v>
      </c>
      <c r="G7154" s="305">
        <f>'[11]Depr Exp'!G7154</f>
        <v>1.4500000000000001E-2</v>
      </c>
      <c r="H7154" s="524">
        <f>'[11]Depr Exp'!H7154</f>
        <v>5502.56</v>
      </c>
      <c r="I7154" s="523">
        <f>'[11]Depr Exp'!I7154</f>
        <v>4553839.45</v>
      </c>
      <c r="J7154" s="305">
        <f>'[11]Depr Exp'!J7154</f>
        <v>1.4500000000000001E-2</v>
      </c>
      <c r="K7154" s="373">
        <f>'[11]Depr Exp'!K7154</f>
        <v>5502.5560020833336</v>
      </c>
      <c r="L7154" s="524">
        <f>'[11]Depr Exp'!L7154</f>
        <v>0</v>
      </c>
      <c r="M7154" s="144"/>
      <c r="N7154" s="144"/>
    </row>
    <row r="7155" spans="1:14" ht="15.75" thickBot="1">
      <c r="A7155" s="159" t="str">
        <f>'[11]Depr Exp'!A7155</f>
        <v>G3743 DST Easements, From Transmsn Total</v>
      </c>
      <c r="B7155" s="144">
        <f>'[11]Depr Exp'!B7155</f>
        <v>0</v>
      </c>
      <c r="C7155" s="502" t="str">
        <f>'[11]Depr Exp'!C7155</f>
        <v>GDST</v>
      </c>
      <c r="D7155" s="144"/>
      <c r="E7155" s="281" t="str">
        <f>'[11]Depr Exp'!E7155</f>
        <v>Total</v>
      </c>
      <c r="F7155" s="141">
        <f>'[11]Depr Exp'!F7155</f>
        <v>0</v>
      </c>
      <c r="G7155" s="252">
        <f>'[11]Depr Exp'!G7155</f>
        <v>0</v>
      </c>
      <c r="H7155" s="286">
        <f>'[11]Depr Exp'!H7155</f>
        <v>66030.719999999987</v>
      </c>
      <c r="I7155" s="141">
        <f>'[11]Depr Exp'!I7155</f>
        <v>0</v>
      </c>
      <c r="J7155" s="252">
        <f>'[11]Depr Exp'!J7155</f>
        <v>0</v>
      </c>
      <c r="K7155" s="286">
        <f>'[11]Depr Exp'!K7155</f>
        <v>66030.672025000022</v>
      </c>
      <c r="L7155" s="286">
        <f>'[11]Depr Exp'!L7155</f>
        <v>-0.05</v>
      </c>
      <c r="M7155" s="144"/>
      <c r="N7155" s="144"/>
    </row>
    <row r="7156" spans="1:14" ht="13.5" thickTop="1">
      <c r="A7156" s="144" t="str">
        <f>'[11]Depr Exp'!A7156</f>
        <v>G3743 DST Easements, Trans, Everett</v>
      </c>
      <c r="B7156" s="144" t="str">
        <f>'[11]Depr Exp'!B7156</f>
        <v>G3743 DST Easements, Trans, Everett-1</v>
      </c>
      <c r="C7156" s="143" t="str">
        <f>'[11]Depr Exp'!C7156</f>
        <v>403G</v>
      </c>
      <c r="D7156" s="144"/>
      <c r="E7156" s="282">
        <f>'[11]Depr Exp'!E7156</f>
        <v>43131</v>
      </c>
      <c r="F7156" s="523">
        <f>'[11]Depr Exp'!F7156</f>
        <v>3444976.13</v>
      </c>
      <c r="G7156" s="305">
        <f>'[11]Depr Exp'!G7156</f>
        <v>1.4500000000000001E-2</v>
      </c>
      <c r="H7156" s="524">
        <f>'[11]Depr Exp'!H7156</f>
        <v>4162.68</v>
      </c>
      <c r="I7156" s="523">
        <f>'[11]Depr Exp'!I7156</f>
        <v>3444976.13</v>
      </c>
      <c r="J7156" s="305">
        <f>'[11]Depr Exp'!J7156</f>
        <v>1.4500000000000001E-2</v>
      </c>
      <c r="K7156" s="373">
        <f>'[11]Depr Exp'!K7156</f>
        <v>4162.6794904166663</v>
      </c>
      <c r="L7156" s="524">
        <f>'[11]Depr Exp'!L7156</f>
        <v>0</v>
      </c>
      <c r="M7156" s="144"/>
      <c r="N7156" s="144"/>
    </row>
    <row r="7157" spans="1:14">
      <c r="A7157" s="144" t="str">
        <f>'[11]Depr Exp'!A7157</f>
        <v>G3743 DST Easements, Trans, Everett</v>
      </c>
      <c r="B7157" s="144" t="str">
        <f>'[11]Depr Exp'!B7157</f>
        <v>G3743 DST Easements, Trans, Everett-2</v>
      </c>
      <c r="C7157" s="143" t="str">
        <f>'[11]Depr Exp'!C7157</f>
        <v>403G</v>
      </c>
      <c r="D7157" s="144"/>
      <c r="E7157" s="282">
        <f>'[11]Depr Exp'!E7157</f>
        <v>43159</v>
      </c>
      <c r="F7157" s="523">
        <f>'[11]Depr Exp'!F7157</f>
        <v>3444976.13</v>
      </c>
      <c r="G7157" s="305">
        <f>'[11]Depr Exp'!G7157</f>
        <v>1.4500000000000001E-2</v>
      </c>
      <c r="H7157" s="524">
        <f>'[11]Depr Exp'!H7157</f>
        <v>4162.68</v>
      </c>
      <c r="I7157" s="523">
        <f>'[11]Depr Exp'!I7157</f>
        <v>3444976.13</v>
      </c>
      <c r="J7157" s="305">
        <f>'[11]Depr Exp'!J7157</f>
        <v>1.4500000000000001E-2</v>
      </c>
      <c r="K7157" s="373">
        <f>'[11]Depr Exp'!K7157</f>
        <v>4162.6794904166663</v>
      </c>
      <c r="L7157" s="524">
        <f>'[11]Depr Exp'!L7157</f>
        <v>0</v>
      </c>
      <c r="M7157" s="144"/>
      <c r="N7157" s="144"/>
    </row>
    <row r="7158" spans="1:14">
      <c r="A7158" s="144" t="str">
        <f>'[11]Depr Exp'!A7158</f>
        <v>G3743 DST Easements, Trans, Everett</v>
      </c>
      <c r="B7158" s="144" t="str">
        <f>'[11]Depr Exp'!B7158</f>
        <v>G3743 DST Easements, Trans, Everett-3</v>
      </c>
      <c r="C7158" s="143" t="str">
        <f>'[11]Depr Exp'!C7158</f>
        <v>403G</v>
      </c>
      <c r="D7158" s="144"/>
      <c r="E7158" s="282">
        <f>'[11]Depr Exp'!E7158</f>
        <v>43190</v>
      </c>
      <c r="F7158" s="523">
        <f>'[11]Depr Exp'!F7158</f>
        <v>3444976.13</v>
      </c>
      <c r="G7158" s="305">
        <f>'[11]Depr Exp'!G7158</f>
        <v>1.4500000000000001E-2</v>
      </c>
      <c r="H7158" s="524">
        <f>'[11]Depr Exp'!H7158</f>
        <v>4162.68</v>
      </c>
      <c r="I7158" s="523">
        <f>'[11]Depr Exp'!I7158</f>
        <v>3444976.13</v>
      </c>
      <c r="J7158" s="305">
        <f>'[11]Depr Exp'!J7158</f>
        <v>1.4500000000000001E-2</v>
      </c>
      <c r="K7158" s="373">
        <f>'[11]Depr Exp'!K7158</f>
        <v>4162.6794904166663</v>
      </c>
      <c r="L7158" s="524">
        <f>'[11]Depr Exp'!L7158</f>
        <v>0</v>
      </c>
      <c r="M7158" s="144"/>
      <c r="N7158" s="144"/>
    </row>
    <row r="7159" spans="1:14">
      <c r="A7159" s="144" t="str">
        <f>'[11]Depr Exp'!A7159</f>
        <v>G3743 DST Easements, Trans, Everett</v>
      </c>
      <c r="B7159" s="144" t="str">
        <f>'[11]Depr Exp'!B7159</f>
        <v>G3743 DST Easements, Trans, Everett-4</v>
      </c>
      <c r="C7159" s="143" t="str">
        <f>'[11]Depr Exp'!C7159</f>
        <v>403G</v>
      </c>
      <c r="D7159" s="144"/>
      <c r="E7159" s="282">
        <f>'[11]Depr Exp'!E7159</f>
        <v>43220</v>
      </c>
      <c r="F7159" s="523">
        <f>'[11]Depr Exp'!F7159</f>
        <v>3444976.13</v>
      </c>
      <c r="G7159" s="305">
        <f>'[11]Depr Exp'!G7159</f>
        <v>1.4500000000000001E-2</v>
      </c>
      <c r="H7159" s="524">
        <f>'[11]Depr Exp'!H7159</f>
        <v>4162.68</v>
      </c>
      <c r="I7159" s="523">
        <f>'[11]Depr Exp'!I7159</f>
        <v>3444976.13</v>
      </c>
      <c r="J7159" s="305">
        <f>'[11]Depr Exp'!J7159</f>
        <v>1.4500000000000001E-2</v>
      </c>
      <c r="K7159" s="373">
        <f>'[11]Depr Exp'!K7159</f>
        <v>4162.6794904166663</v>
      </c>
      <c r="L7159" s="524">
        <f>'[11]Depr Exp'!L7159</f>
        <v>0</v>
      </c>
      <c r="M7159" s="144"/>
      <c r="N7159" s="144"/>
    </row>
    <row r="7160" spans="1:14">
      <c r="A7160" s="144" t="str">
        <f>'[11]Depr Exp'!A7160</f>
        <v>G3743 DST Easements, Trans, Everett</v>
      </c>
      <c r="B7160" s="144" t="str">
        <f>'[11]Depr Exp'!B7160</f>
        <v>G3743 DST Easements, Trans, Everett-5</v>
      </c>
      <c r="C7160" s="143" t="str">
        <f>'[11]Depr Exp'!C7160</f>
        <v>403G</v>
      </c>
      <c r="D7160" s="144"/>
      <c r="E7160" s="282">
        <f>'[11]Depr Exp'!E7160</f>
        <v>43251</v>
      </c>
      <c r="F7160" s="523">
        <f>'[11]Depr Exp'!F7160</f>
        <v>3444976.13</v>
      </c>
      <c r="G7160" s="305">
        <f>'[11]Depr Exp'!G7160</f>
        <v>1.4500000000000001E-2</v>
      </c>
      <c r="H7160" s="524">
        <f>'[11]Depr Exp'!H7160</f>
        <v>4162.68</v>
      </c>
      <c r="I7160" s="523">
        <f>'[11]Depr Exp'!I7160</f>
        <v>3444976.13</v>
      </c>
      <c r="J7160" s="305">
        <f>'[11]Depr Exp'!J7160</f>
        <v>1.4500000000000001E-2</v>
      </c>
      <c r="K7160" s="373">
        <f>'[11]Depr Exp'!K7160</f>
        <v>4162.6794904166663</v>
      </c>
      <c r="L7160" s="524">
        <f>'[11]Depr Exp'!L7160</f>
        <v>0</v>
      </c>
      <c r="M7160" s="144"/>
      <c r="N7160" s="144"/>
    </row>
    <row r="7161" spans="1:14">
      <c r="A7161" s="144" t="str">
        <f>'[11]Depr Exp'!A7161</f>
        <v>G3743 DST Easements, Trans, Everett</v>
      </c>
      <c r="B7161" s="144" t="str">
        <f>'[11]Depr Exp'!B7161</f>
        <v>G3743 DST Easements, Trans, Everett-6</v>
      </c>
      <c r="C7161" s="143" t="str">
        <f>'[11]Depr Exp'!C7161</f>
        <v>403G</v>
      </c>
      <c r="D7161" s="144"/>
      <c r="E7161" s="282">
        <f>'[11]Depr Exp'!E7161</f>
        <v>43281</v>
      </c>
      <c r="F7161" s="523">
        <f>'[11]Depr Exp'!F7161</f>
        <v>3444976.13</v>
      </c>
      <c r="G7161" s="305">
        <f>'[11]Depr Exp'!G7161</f>
        <v>1.4500000000000001E-2</v>
      </c>
      <c r="H7161" s="524">
        <f>'[11]Depr Exp'!H7161</f>
        <v>4162.68</v>
      </c>
      <c r="I7161" s="523">
        <f>'[11]Depr Exp'!I7161</f>
        <v>3444976.13</v>
      </c>
      <c r="J7161" s="305">
        <f>'[11]Depr Exp'!J7161</f>
        <v>1.4500000000000001E-2</v>
      </c>
      <c r="K7161" s="373">
        <f>'[11]Depr Exp'!K7161</f>
        <v>4162.6794904166663</v>
      </c>
      <c r="L7161" s="524">
        <f>'[11]Depr Exp'!L7161</f>
        <v>0</v>
      </c>
      <c r="M7161" s="144"/>
      <c r="N7161" s="144"/>
    </row>
    <row r="7162" spans="1:14">
      <c r="A7162" s="144" t="str">
        <f>'[11]Depr Exp'!A7162</f>
        <v>G3743 DST Easements, Trans, Everett</v>
      </c>
      <c r="B7162" s="144" t="str">
        <f>'[11]Depr Exp'!B7162</f>
        <v>G3743 DST Easements, Trans, Everett-7</v>
      </c>
      <c r="C7162" s="143" t="str">
        <f>'[11]Depr Exp'!C7162</f>
        <v>403G</v>
      </c>
      <c r="D7162" s="144"/>
      <c r="E7162" s="282">
        <f>'[11]Depr Exp'!E7162</f>
        <v>43312</v>
      </c>
      <c r="F7162" s="523">
        <f>'[11]Depr Exp'!F7162</f>
        <v>3444976.13</v>
      </c>
      <c r="G7162" s="305">
        <f>'[11]Depr Exp'!G7162</f>
        <v>1.4500000000000001E-2</v>
      </c>
      <c r="H7162" s="524">
        <f>'[11]Depr Exp'!H7162</f>
        <v>4162.68</v>
      </c>
      <c r="I7162" s="523">
        <f>'[11]Depr Exp'!I7162</f>
        <v>3444976.13</v>
      </c>
      <c r="J7162" s="305">
        <f>'[11]Depr Exp'!J7162</f>
        <v>1.4500000000000001E-2</v>
      </c>
      <c r="K7162" s="373">
        <f>'[11]Depr Exp'!K7162</f>
        <v>4162.6794904166663</v>
      </c>
      <c r="L7162" s="524">
        <f>'[11]Depr Exp'!L7162</f>
        <v>0</v>
      </c>
      <c r="M7162" s="144"/>
      <c r="N7162" s="144"/>
    </row>
    <row r="7163" spans="1:14">
      <c r="A7163" s="144" t="str">
        <f>'[11]Depr Exp'!A7163</f>
        <v>G3743 DST Easements, Trans, Everett</v>
      </c>
      <c r="B7163" s="144" t="str">
        <f>'[11]Depr Exp'!B7163</f>
        <v>G3743 DST Easements, Trans, Everett-8</v>
      </c>
      <c r="C7163" s="143" t="str">
        <f>'[11]Depr Exp'!C7163</f>
        <v>403G</v>
      </c>
      <c r="D7163" s="144"/>
      <c r="E7163" s="282">
        <f>'[11]Depr Exp'!E7163</f>
        <v>43343</v>
      </c>
      <c r="F7163" s="523">
        <f>'[11]Depr Exp'!F7163</f>
        <v>3444976.13</v>
      </c>
      <c r="G7163" s="305">
        <f>'[11]Depr Exp'!G7163</f>
        <v>1.4500000000000001E-2</v>
      </c>
      <c r="H7163" s="524">
        <f>'[11]Depr Exp'!H7163</f>
        <v>4162.68</v>
      </c>
      <c r="I7163" s="523">
        <f>'[11]Depr Exp'!I7163</f>
        <v>3444976.13</v>
      </c>
      <c r="J7163" s="305">
        <f>'[11]Depr Exp'!J7163</f>
        <v>1.4500000000000001E-2</v>
      </c>
      <c r="K7163" s="373">
        <f>'[11]Depr Exp'!K7163</f>
        <v>4162.6794904166663</v>
      </c>
      <c r="L7163" s="524">
        <f>'[11]Depr Exp'!L7163</f>
        <v>0</v>
      </c>
      <c r="M7163" s="144"/>
      <c r="N7163" s="144"/>
    </row>
    <row r="7164" spans="1:14">
      <c r="A7164" s="144" t="str">
        <f>'[11]Depr Exp'!A7164</f>
        <v>G3743 DST Easements, Trans, Everett</v>
      </c>
      <c r="B7164" s="144" t="str">
        <f>'[11]Depr Exp'!B7164</f>
        <v>G3743 DST Easements, Trans, Everett-9</v>
      </c>
      <c r="C7164" s="143" t="str">
        <f>'[11]Depr Exp'!C7164</f>
        <v>403G</v>
      </c>
      <c r="D7164" s="144"/>
      <c r="E7164" s="282">
        <f>'[11]Depr Exp'!E7164</f>
        <v>43373</v>
      </c>
      <c r="F7164" s="523">
        <f>'[11]Depr Exp'!F7164</f>
        <v>3444976.13</v>
      </c>
      <c r="G7164" s="305">
        <f>'[11]Depr Exp'!G7164</f>
        <v>1.4500000000000001E-2</v>
      </c>
      <c r="H7164" s="524">
        <f>'[11]Depr Exp'!H7164</f>
        <v>4162.68</v>
      </c>
      <c r="I7164" s="523">
        <f>'[11]Depr Exp'!I7164</f>
        <v>3444976.13</v>
      </c>
      <c r="J7164" s="305">
        <f>'[11]Depr Exp'!J7164</f>
        <v>1.4500000000000001E-2</v>
      </c>
      <c r="K7164" s="373">
        <f>'[11]Depr Exp'!K7164</f>
        <v>4162.6794904166663</v>
      </c>
      <c r="L7164" s="524">
        <f>'[11]Depr Exp'!L7164</f>
        <v>0</v>
      </c>
      <c r="M7164" s="144"/>
      <c r="N7164" s="144"/>
    </row>
    <row r="7165" spans="1:14">
      <c r="A7165" s="144" t="str">
        <f>'[11]Depr Exp'!A7165</f>
        <v>G3743 DST Easements, Trans, Everett</v>
      </c>
      <c r="B7165" s="144" t="str">
        <f>'[11]Depr Exp'!B7165</f>
        <v>G3743 DST Easements, Trans, Everett-10</v>
      </c>
      <c r="C7165" s="143" t="str">
        <f>'[11]Depr Exp'!C7165</f>
        <v>403G</v>
      </c>
      <c r="D7165" s="144"/>
      <c r="E7165" s="282">
        <f>'[11]Depr Exp'!E7165</f>
        <v>43404</v>
      </c>
      <c r="F7165" s="523">
        <f>'[11]Depr Exp'!F7165</f>
        <v>3444976.13</v>
      </c>
      <c r="G7165" s="305">
        <f>'[11]Depr Exp'!G7165</f>
        <v>1.4500000000000001E-2</v>
      </c>
      <c r="H7165" s="524">
        <f>'[11]Depr Exp'!H7165</f>
        <v>4162.68</v>
      </c>
      <c r="I7165" s="523">
        <f>'[11]Depr Exp'!I7165</f>
        <v>3444976.13</v>
      </c>
      <c r="J7165" s="305">
        <f>'[11]Depr Exp'!J7165</f>
        <v>1.4500000000000001E-2</v>
      </c>
      <c r="K7165" s="373">
        <f>'[11]Depr Exp'!K7165</f>
        <v>4162.6794904166663</v>
      </c>
      <c r="L7165" s="524">
        <f>'[11]Depr Exp'!L7165</f>
        <v>0</v>
      </c>
      <c r="M7165" s="144"/>
      <c r="N7165" s="144"/>
    </row>
    <row r="7166" spans="1:14">
      <c r="A7166" s="144" t="str">
        <f>'[11]Depr Exp'!A7166</f>
        <v>G3743 DST Easements, Trans, Everett</v>
      </c>
      <c r="B7166" s="144" t="str">
        <f>'[11]Depr Exp'!B7166</f>
        <v>G3743 DST Easements, Trans, Everett-11</v>
      </c>
      <c r="C7166" s="143" t="str">
        <f>'[11]Depr Exp'!C7166</f>
        <v>403G</v>
      </c>
      <c r="D7166" s="144"/>
      <c r="E7166" s="282">
        <f>'[11]Depr Exp'!E7166</f>
        <v>43434</v>
      </c>
      <c r="F7166" s="523">
        <f>'[11]Depr Exp'!F7166</f>
        <v>3444976.13</v>
      </c>
      <c r="G7166" s="305">
        <f>'[11]Depr Exp'!G7166</f>
        <v>1.4500000000000001E-2</v>
      </c>
      <c r="H7166" s="524">
        <f>'[11]Depr Exp'!H7166</f>
        <v>4162.68</v>
      </c>
      <c r="I7166" s="523">
        <f>'[11]Depr Exp'!I7166</f>
        <v>3444976.13</v>
      </c>
      <c r="J7166" s="305">
        <f>'[11]Depr Exp'!J7166</f>
        <v>1.4500000000000001E-2</v>
      </c>
      <c r="K7166" s="373">
        <f>'[11]Depr Exp'!K7166</f>
        <v>4162.6794904166663</v>
      </c>
      <c r="L7166" s="524">
        <f>'[11]Depr Exp'!L7166</f>
        <v>0</v>
      </c>
      <c r="M7166" s="144"/>
      <c r="N7166" s="144"/>
    </row>
    <row r="7167" spans="1:14">
      <c r="A7167" s="144" t="str">
        <f>'[11]Depr Exp'!A7167</f>
        <v>G3743 DST Easements, Trans, Everett</v>
      </c>
      <c r="B7167" s="144" t="str">
        <f>'[11]Depr Exp'!B7167</f>
        <v>G3743 DST Easements, Trans, Everett-12</v>
      </c>
      <c r="C7167" s="143" t="str">
        <f>'[11]Depr Exp'!C7167</f>
        <v>403G</v>
      </c>
      <c r="D7167" s="144"/>
      <c r="E7167" s="282">
        <f>'[11]Depr Exp'!E7167</f>
        <v>43465</v>
      </c>
      <c r="F7167" s="523">
        <f>'[11]Depr Exp'!F7167</f>
        <v>3444976.13</v>
      </c>
      <c r="G7167" s="305">
        <f>'[11]Depr Exp'!G7167</f>
        <v>1.4500000000000001E-2</v>
      </c>
      <c r="H7167" s="524">
        <f>'[11]Depr Exp'!H7167</f>
        <v>4162.68</v>
      </c>
      <c r="I7167" s="523">
        <f>'[11]Depr Exp'!I7167</f>
        <v>3444976.13</v>
      </c>
      <c r="J7167" s="305">
        <f>'[11]Depr Exp'!J7167</f>
        <v>1.4500000000000001E-2</v>
      </c>
      <c r="K7167" s="373">
        <f>'[11]Depr Exp'!K7167</f>
        <v>4162.6794904166663</v>
      </c>
      <c r="L7167" s="524">
        <f>'[11]Depr Exp'!L7167</f>
        <v>0</v>
      </c>
      <c r="M7167" s="144"/>
      <c r="N7167" s="144"/>
    </row>
    <row r="7168" spans="1:14" ht="15.75" thickBot="1">
      <c r="A7168" s="159" t="str">
        <f>'[11]Depr Exp'!A7168</f>
        <v>G3743 DST Easements, Trans, Everett Total</v>
      </c>
      <c r="B7168" s="144">
        <f>'[11]Depr Exp'!B7168</f>
        <v>0</v>
      </c>
      <c r="C7168" s="502" t="str">
        <f>'[11]Depr Exp'!C7168</f>
        <v>GDST</v>
      </c>
      <c r="D7168" s="144"/>
      <c r="E7168" s="281" t="str">
        <f>'[11]Depr Exp'!E7168</f>
        <v>Total</v>
      </c>
      <c r="F7168" s="141">
        <f>'[11]Depr Exp'!F7168</f>
        <v>0</v>
      </c>
      <c r="G7168" s="252">
        <f>'[11]Depr Exp'!G7168</f>
        <v>0</v>
      </c>
      <c r="H7168" s="286">
        <f>'[11]Depr Exp'!H7168</f>
        <v>49952.160000000003</v>
      </c>
      <c r="I7168" s="141">
        <f>'[11]Depr Exp'!I7168</f>
        <v>0</v>
      </c>
      <c r="J7168" s="252">
        <f>'[11]Depr Exp'!J7168</f>
        <v>0</v>
      </c>
      <c r="K7168" s="286">
        <f>'[11]Depr Exp'!K7168</f>
        <v>49952.153885</v>
      </c>
      <c r="L7168" s="286">
        <f>'[11]Depr Exp'!L7168</f>
        <v>-0.01</v>
      </c>
      <c r="M7168" s="144"/>
      <c r="N7168" s="144"/>
    </row>
    <row r="7169" spans="1:14" ht="13.5" thickTop="1">
      <c r="A7169" s="144" t="str">
        <f>'[11]Depr Exp'!A7169</f>
        <v>G3750 Centralia Office-RET</v>
      </c>
      <c r="B7169" s="144" t="str">
        <f>'[11]Depr Exp'!B7169</f>
        <v>G3750 Centralia Office-RET-1</v>
      </c>
      <c r="C7169" s="143" t="str">
        <f>'[11]Depr Exp'!C7169</f>
        <v>403G</v>
      </c>
      <c r="D7169" s="144"/>
      <c r="E7169" s="282">
        <f>'[11]Depr Exp'!E7169</f>
        <v>43131</v>
      </c>
      <c r="F7169" s="523">
        <f>'[11]Depr Exp'!F7169</f>
        <v>355786.03</v>
      </c>
      <c r="G7169" s="305">
        <f>'[11]Depr Exp'!G7169</f>
        <v>2.53E-2</v>
      </c>
      <c r="H7169" s="524">
        <f>'[11]Depr Exp'!H7169</f>
        <v>750.12</v>
      </c>
      <c r="I7169" s="523">
        <f>'[11]Depr Exp'!I7169</f>
        <v>0</v>
      </c>
      <c r="J7169" s="305">
        <f>'[11]Depr Exp'!J7169</f>
        <v>2.53E-2</v>
      </c>
      <c r="K7169" s="373">
        <f>'[11]Depr Exp'!K7169</f>
        <v>0</v>
      </c>
      <c r="L7169" s="524">
        <f>'[11]Depr Exp'!L7169</f>
        <v>-750.12</v>
      </c>
      <c r="M7169" s="144"/>
      <c r="N7169" s="144"/>
    </row>
    <row r="7170" spans="1:14">
      <c r="A7170" s="144" t="str">
        <f>'[11]Depr Exp'!A7170</f>
        <v>G3750 Centralia Office-RET</v>
      </c>
      <c r="B7170" s="144" t="str">
        <f>'[11]Depr Exp'!B7170</f>
        <v>G3750 Centralia Office-RET-2</v>
      </c>
      <c r="C7170" s="143" t="str">
        <f>'[11]Depr Exp'!C7170</f>
        <v>403G</v>
      </c>
      <c r="D7170" s="144"/>
      <c r="E7170" s="282">
        <f>'[11]Depr Exp'!E7170</f>
        <v>43159</v>
      </c>
      <c r="F7170" s="523">
        <f>'[11]Depr Exp'!F7170</f>
        <v>355786.03</v>
      </c>
      <c r="G7170" s="305">
        <f>'[11]Depr Exp'!G7170</f>
        <v>2.53E-2</v>
      </c>
      <c r="H7170" s="524">
        <f>'[11]Depr Exp'!H7170</f>
        <v>750.12</v>
      </c>
      <c r="I7170" s="523">
        <f>'[11]Depr Exp'!I7170</f>
        <v>0</v>
      </c>
      <c r="J7170" s="305">
        <f>'[11]Depr Exp'!J7170</f>
        <v>2.53E-2</v>
      </c>
      <c r="K7170" s="373">
        <f>'[11]Depr Exp'!K7170</f>
        <v>0</v>
      </c>
      <c r="L7170" s="524">
        <f>'[11]Depr Exp'!L7170</f>
        <v>-750.12</v>
      </c>
      <c r="M7170" s="144"/>
      <c r="N7170" s="144"/>
    </row>
    <row r="7171" spans="1:14">
      <c r="A7171" s="144" t="str">
        <f>'[11]Depr Exp'!A7171</f>
        <v>G3750 Centralia Office-RET</v>
      </c>
      <c r="B7171" s="144" t="str">
        <f>'[11]Depr Exp'!B7171</f>
        <v>G3750 Centralia Office-RET-3</v>
      </c>
      <c r="C7171" s="143" t="str">
        <f>'[11]Depr Exp'!C7171</f>
        <v>403G</v>
      </c>
      <c r="D7171" s="144"/>
      <c r="E7171" s="282">
        <f>'[11]Depr Exp'!E7171</f>
        <v>43190</v>
      </c>
      <c r="F7171" s="523">
        <f>'[11]Depr Exp'!F7171</f>
        <v>355786.03</v>
      </c>
      <c r="G7171" s="305">
        <f>'[11]Depr Exp'!G7171</f>
        <v>2.53E-2</v>
      </c>
      <c r="H7171" s="524">
        <f>'[11]Depr Exp'!H7171</f>
        <v>750.12</v>
      </c>
      <c r="I7171" s="523">
        <f>'[11]Depr Exp'!I7171</f>
        <v>0</v>
      </c>
      <c r="J7171" s="305">
        <f>'[11]Depr Exp'!J7171</f>
        <v>2.53E-2</v>
      </c>
      <c r="K7171" s="373">
        <f>'[11]Depr Exp'!K7171</f>
        <v>0</v>
      </c>
      <c r="L7171" s="524">
        <f>'[11]Depr Exp'!L7171</f>
        <v>-750.12</v>
      </c>
      <c r="M7171" s="144"/>
      <c r="N7171" s="144"/>
    </row>
    <row r="7172" spans="1:14">
      <c r="A7172" s="144" t="str">
        <f>'[11]Depr Exp'!A7172</f>
        <v>G3750 Centralia Office-RET</v>
      </c>
      <c r="B7172" s="144" t="str">
        <f>'[11]Depr Exp'!B7172</f>
        <v>G3750 Centralia Office-RET-4</v>
      </c>
      <c r="C7172" s="143" t="str">
        <f>'[11]Depr Exp'!C7172</f>
        <v>403G</v>
      </c>
      <c r="D7172" s="144"/>
      <c r="E7172" s="282">
        <f>'[11]Depr Exp'!E7172</f>
        <v>43220</v>
      </c>
      <c r="F7172" s="523">
        <f>'[11]Depr Exp'!F7172</f>
        <v>355786.03</v>
      </c>
      <c r="G7172" s="305">
        <f>'[11]Depr Exp'!G7172</f>
        <v>2.53E-2</v>
      </c>
      <c r="H7172" s="524">
        <f>'[11]Depr Exp'!H7172</f>
        <v>750.12</v>
      </c>
      <c r="I7172" s="523">
        <f>'[11]Depr Exp'!I7172</f>
        <v>0</v>
      </c>
      <c r="J7172" s="305">
        <f>'[11]Depr Exp'!J7172</f>
        <v>2.53E-2</v>
      </c>
      <c r="K7172" s="373">
        <f>'[11]Depr Exp'!K7172</f>
        <v>0</v>
      </c>
      <c r="L7172" s="524">
        <f>'[11]Depr Exp'!L7172</f>
        <v>-750.12</v>
      </c>
      <c r="M7172" s="144"/>
      <c r="N7172" s="144"/>
    </row>
    <row r="7173" spans="1:14">
      <c r="A7173" s="144" t="str">
        <f>'[11]Depr Exp'!A7173</f>
        <v>G3750 Centralia Office-RET</v>
      </c>
      <c r="B7173" s="144" t="str">
        <f>'[11]Depr Exp'!B7173</f>
        <v>G3750 Centralia Office-RET-5</v>
      </c>
      <c r="C7173" s="143" t="str">
        <f>'[11]Depr Exp'!C7173</f>
        <v>403G</v>
      </c>
      <c r="D7173" s="144"/>
      <c r="E7173" s="282">
        <f>'[11]Depr Exp'!E7173</f>
        <v>43251</v>
      </c>
      <c r="F7173" s="523">
        <f>'[11]Depr Exp'!F7173</f>
        <v>355786.03</v>
      </c>
      <c r="G7173" s="305">
        <f>'[11]Depr Exp'!G7173</f>
        <v>2.53E-2</v>
      </c>
      <c r="H7173" s="524">
        <f>'[11]Depr Exp'!H7173</f>
        <v>750.12</v>
      </c>
      <c r="I7173" s="523">
        <f>'[11]Depr Exp'!I7173</f>
        <v>0</v>
      </c>
      <c r="J7173" s="305">
        <f>'[11]Depr Exp'!J7173</f>
        <v>2.53E-2</v>
      </c>
      <c r="K7173" s="373">
        <f>'[11]Depr Exp'!K7173</f>
        <v>0</v>
      </c>
      <c r="L7173" s="524">
        <f>'[11]Depr Exp'!L7173</f>
        <v>-750.12</v>
      </c>
      <c r="M7173" s="144"/>
      <c r="N7173" s="144"/>
    </row>
    <row r="7174" spans="1:14">
      <c r="A7174" s="144" t="str">
        <f>'[11]Depr Exp'!A7174</f>
        <v>G3750 Centralia Office-RET</v>
      </c>
      <c r="B7174" s="144" t="str">
        <f>'[11]Depr Exp'!B7174</f>
        <v>G3750 Centralia Office-RET-6</v>
      </c>
      <c r="C7174" s="143" t="str">
        <f>'[11]Depr Exp'!C7174</f>
        <v>403G</v>
      </c>
      <c r="D7174" s="144"/>
      <c r="E7174" s="282">
        <f>'[11]Depr Exp'!E7174</f>
        <v>43281</v>
      </c>
      <c r="F7174" s="523">
        <f>'[11]Depr Exp'!F7174</f>
        <v>355786.03</v>
      </c>
      <c r="G7174" s="305">
        <f>'[11]Depr Exp'!G7174</f>
        <v>2.53E-2</v>
      </c>
      <c r="H7174" s="524">
        <f>'[11]Depr Exp'!H7174</f>
        <v>750.12</v>
      </c>
      <c r="I7174" s="523">
        <f>'[11]Depr Exp'!I7174</f>
        <v>0</v>
      </c>
      <c r="J7174" s="305">
        <f>'[11]Depr Exp'!J7174</f>
        <v>2.53E-2</v>
      </c>
      <c r="K7174" s="373">
        <f>'[11]Depr Exp'!K7174</f>
        <v>0</v>
      </c>
      <c r="L7174" s="524">
        <f>'[11]Depr Exp'!L7174</f>
        <v>-750.12</v>
      </c>
      <c r="M7174" s="144"/>
      <c r="N7174" s="144"/>
    </row>
    <row r="7175" spans="1:14">
      <c r="A7175" s="144" t="str">
        <f>'[11]Depr Exp'!A7175</f>
        <v>G3750 Centralia Office-RET</v>
      </c>
      <c r="B7175" s="144" t="str">
        <f>'[11]Depr Exp'!B7175</f>
        <v>G3750 Centralia Office-RET-7</v>
      </c>
      <c r="C7175" s="143" t="str">
        <f>'[11]Depr Exp'!C7175</f>
        <v>403G</v>
      </c>
      <c r="D7175" s="144"/>
      <c r="E7175" s="282">
        <f>'[11]Depr Exp'!E7175</f>
        <v>43312</v>
      </c>
      <c r="F7175" s="523">
        <f>'[11]Depr Exp'!F7175</f>
        <v>355786.03</v>
      </c>
      <c r="G7175" s="305">
        <f>'[11]Depr Exp'!G7175</f>
        <v>2.53E-2</v>
      </c>
      <c r="H7175" s="524">
        <f>'[11]Depr Exp'!H7175</f>
        <v>750.12</v>
      </c>
      <c r="I7175" s="523">
        <f>'[11]Depr Exp'!I7175</f>
        <v>0</v>
      </c>
      <c r="J7175" s="305">
        <f>'[11]Depr Exp'!J7175</f>
        <v>2.53E-2</v>
      </c>
      <c r="K7175" s="373">
        <f>'[11]Depr Exp'!K7175</f>
        <v>0</v>
      </c>
      <c r="L7175" s="524">
        <f>'[11]Depr Exp'!L7175</f>
        <v>-750.12</v>
      </c>
      <c r="M7175" s="144"/>
      <c r="N7175" s="144"/>
    </row>
    <row r="7176" spans="1:14">
      <c r="A7176" s="144" t="str">
        <f>'[11]Depr Exp'!A7176</f>
        <v>G3750 Centralia Office-RET</v>
      </c>
      <c r="B7176" s="144" t="str">
        <f>'[11]Depr Exp'!B7176</f>
        <v>G3750 Centralia Office-RET-8</v>
      </c>
      <c r="C7176" s="143" t="str">
        <f>'[11]Depr Exp'!C7176</f>
        <v>403G</v>
      </c>
      <c r="D7176" s="144"/>
      <c r="E7176" s="282">
        <f>'[11]Depr Exp'!E7176</f>
        <v>43343</v>
      </c>
      <c r="F7176" s="523">
        <f>'[11]Depr Exp'!F7176</f>
        <v>355786.03</v>
      </c>
      <c r="G7176" s="305">
        <f>'[11]Depr Exp'!G7176</f>
        <v>2.53E-2</v>
      </c>
      <c r="H7176" s="524">
        <f>'[11]Depr Exp'!H7176</f>
        <v>750.12</v>
      </c>
      <c r="I7176" s="523">
        <f>'[11]Depr Exp'!I7176</f>
        <v>0</v>
      </c>
      <c r="J7176" s="305">
        <f>'[11]Depr Exp'!J7176</f>
        <v>2.53E-2</v>
      </c>
      <c r="K7176" s="373">
        <f>'[11]Depr Exp'!K7176</f>
        <v>0</v>
      </c>
      <c r="L7176" s="524">
        <f>'[11]Depr Exp'!L7176</f>
        <v>-750.12</v>
      </c>
      <c r="M7176" s="144"/>
      <c r="N7176" s="144"/>
    </row>
    <row r="7177" spans="1:14">
      <c r="A7177" s="144" t="str">
        <f>'[11]Depr Exp'!A7177</f>
        <v>G3750 Centralia Office-RET</v>
      </c>
      <c r="B7177" s="144" t="str">
        <f>'[11]Depr Exp'!B7177</f>
        <v>G3750 Centralia Office-RET-9</v>
      </c>
      <c r="C7177" s="143" t="str">
        <f>'[11]Depr Exp'!C7177</f>
        <v>403G</v>
      </c>
      <c r="D7177" s="144"/>
      <c r="E7177" s="282">
        <f>'[11]Depr Exp'!E7177</f>
        <v>43373</v>
      </c>
      <c r="F7177" s="523">
        <f>'[11]Depr Exp'!F7177</f>
        <v>0</v>
      </c>
      <c r="G7177" s="305">
        <f>'[11]Depr Exp'!G7177</f>
        <v>0</v>
      </c>
      <c r="H7177" s="524">
        <f>'[11]Depr Exp'!H7177</f>
        <v>0</v>
      </c>
      <c r="I7177" s="523">
        <f>'[11]Depr Exp'!I7177</f>
        <v>0</v>
      </c>
      <c r="J7177" s="305">
        <f>'[11]Depr Exp'!J7177</f>
        <v>0</v>
      </c>
      <c r="K7177" s="373">
        <f>'[11]Depr Exp'!K7177</f>
        <v>0</v>
      </c>
      <c r="L7177" s="524">
        <f>'[11]Depr Exp'!L7177</f>
        <v>0</v>
      </c>
      <c r="M7177" s="144"/>
      <c r="N7177" s="144"/>
    </row>
    <row r="7178" spans="1:14">
      <c r="A7178" s="144" t="str">
        <f>'[11]Depr Exp'!A7178</f>
        <v>G3750 Centralia Office-RET</v>
      </c>
      <c r="B7178" s="144" t="str">
        <f>'[11]Depr Exp'!B7178</f>
        <v>G3750 Centralia Office-RET-10</v>
      </c>
      <c r="C7178" s="143" t="str">
        <f>'[11]Depr Exp'!C7178</f>
        <v>403G</v>
      </c>
      <c r="D7178" s="144"/>
      <c r="E7178" s="282">
        <f>'[11]Depr Exp'!E7178</f>
        <v>43404</v>
      </c>
      <c r="F7178" s="523">
        <f>'[11]Depr Exp'!F7178</f>
        <v>0</v>
      </c>
      <c r="G7178" s="305">
        <f>'[11]Depr Exp'!G7178</f>
        <v>0</v>
      </c>
      <c r="H7178" s="524">
        <f>'[11]Depr Exp'!H7178</f>
        <v>0</v>
      </c>
      <c r="I7178" s="523">
        <f>'[11]Depr Exp'!I7178</f>
        <v>0</v>
      </c>
      <c r="J7178" s="305">
        <f>'[11]Depr Exp'!J7178</f>
        <v>0</v>
      </c>
      <c r="K7178" s="373">
        <f>'[11]Depr Exp'!K7178</f>
        <v>0</v>
      </c>
      <c r="L7178" s="524">
        <f>'[11]Depr Exp'!L7178</f>
        <v>0</v>
      </c>
      <c r="M7178" s="144"/>
      <c r="N7178" s="144"/>
    </row>
    <row r="7179" spans="1:14">
      <c r="A7179" s="144" t="str">
        <f>'[11]Depr Exp'!A7179</f>
        <v>G3750 Centralia Office-RET</v>
      </c>
      <c r="B7179" s="144" t="str">
        <f>'[11]Depr Exp'!B7179</f>
        <v>G3750 Centralia Office-RET-11</v>
      </c>
      <c r="C7179" s="143" t="str">
        <f>'[11]Depr Exp'!C7179</f>
        <v>403G</v>
      </c>
      <c r="D7179" s="144"/>
      <c r="E7179" s="282">
        <f>'[11]Depr Exp'!E7179</f>
        <v>43434</v>
      </c>
      <c r="F7179" s="523">
        <f>'[11]Depr Exp'!F7179</f>
        <v>0</v>
      </c>
      <c r="G7179" s="305">
        <f>'[11]Depr Exp'!G7179</f>
        <v>0</v>
      </c>
      <c r="H7179" s="524">
        <f>'[11]Depr Exp'!H7179</f>
        <v>0</v>
      </c>
      <c r="I7179" s="523">
        <f>'[11]Depr Exp'!I7179</f>
        <v>0</v>
      </c>
      <c r="J7179" s="305">
        <f>'[11]Depr Exp'!J7179</f>
        <v>0</v>
      </c>
      <c r="K7179" s="373">
        <f>'[11]Depr Exp'!K7179</f>
        <v>0</v>
      </c>
      <c r="L7179" s="524">
        <f>'[11]Depr Exp'!L7179</f>
        <v>0</v>
      </c>
      <c r="M7179" s="144"/>
      <c r="N7179" s="144"/>
    </row>
    <row r="7180" spans="1:14">
      <c r="A7180" s="144" t="str">
        <f>'[11]Depr Exp'!A7180</f>
        <v>G3750 Centralia Office-RET</v>
      </c>
      <c r="B7180" s="144" t="str">
        <f>'[11]Depr Exp'!B7180</f>
        <v>G3750 Centralia Office-RET-12</v>
      </c>
      <c r="C7180" s="143" t="str">
        <f>'[11]Depr Exp'!C7180</f>
        <v>403G</v>
      </c>
      <c r="D7180" s="144"/>
      <c r="E7180" s="282">
        <f>'[11]Depr Exp'!E7180</f>
        <v>43465</v>
      </c>
      <c r="F7180" s="523">
        <f>'[11]Depr Exp'!F7180</f>
        <v>0</v>
      </c>
      <c r="G7180" s="305">
        <f>'[11]Depr Exp'!G7180</f>
        <v>0</v>
      </c>
      <c r="H7180" s="524">
        <f>'[11]Depr Exp'!H7180</f>
        <v>0</v>
      </c>
      <c r="I7180" s="523">
        <f>'[11]Depr Exp'!I7180</f>
        <v>0</v>
      </c>
      <c r="J7180" s="305">
        <f>'[11]Depr Exp'!J7180</f>
        <v>0</v>
      </c>
      <c r="K7180" s="373">
        <f>'[11]Depr Exp'!K7180</f>
        <v>0</v>
      </c>
      <c r="L7180" s="524">
        <f>'[11]Depr Exp'!L7180</f>
        <v>0</v>
      </c>
      <c r="M7180" s="144"/>
      <c r="N7180" s="144"/>
    </row>
    <row r="7181" spans="1:14" ht="15.75" thickBot="1">
      <c r="A7181" s="159" t="str">
        <f>'[11]Depr Exp'!A7181</f>
        <v>G3750 Centralia Office-RET Total</v>
      </c>
      <c r="B7181" s="144">
        <f>'[11]Depr Exp'!B7181</f>
        <v>0</v>
      </c>
      <c r="C7181" s="502" t="str">
        <f>'[11]Depr Exp'!C7181</f>
        <v>GDST</v>
      </c>
      <c r="D7181" s="144"/>
      <c r="E7181" s="281" t="str">
        <f>'[11]Depr Exp'!E7181</f>
        <v>Total</v>
      </c>
      <c r="F7181" s="141">
        <f>'[11]Depr Exp'!F7181</f>
        <v>0</v>
      </c>
      <c r="G7181" s="252">
        <f>'[11]Depr Exp'!G7181</f>
        <v>0</v>
      </c>
      <c r="H7181" s="286">
        <f>'[11]Depr Exp'!H7181</f>
        <v>6000.96</v>
      </c>
      <c r="I7181" s="141">
        <f>'[11]Depr Exp'!I7181</f>
        <v>0</v>
      </c>
      <c r="J7181" s="252">
        <f>'[11]Depr Exp'!J7181</f>
        <v>0</v>
      </c>
      <c r="K7181" s="286">
        <f>'[11]Depr Exp'!K7181</f>
        <v>0</v>
      </c>
      <c r="L7181" s="286">
        <f>'[11]Depr Exp'!L7181</f>
        <v>-6000.96</v>
      </c>
      <c r="M7181" s="144"/>
      <c r="N7181" s="144"/>
    </row>
    <row r="7182" spans="1:14" ht="13.5" thickTop="1">
      <c r="A7182" s="144" t="str">
        <f>'[11]Depr Exp'!A7182</f>
        <v>G3750 DST Structures &amp; Improvements</v>
      </c>
      <c r="B7182" s="144" t="str">
        <f>'[11]Depr Exp'!B7182</f>
        <v>G3750 DST Structures &amp; Improvements-1</v>
      </c>
      <c r="C7182" s="143" t="str">
        <f>'[11]Depr Exp'!C7182</f>
        <v>403G</v>
      </c>
      <c r="D7182" s="144"/>
      <c r="E7182" s="282">
        <f>'[11]Depr Exp'!E7182</f>
        <v>43131</v>
      </c>
      <c r="F7182" s="523">
        <f>'[11]Depr Exp'!F7182</f>
        <v>38974801.659999996</v>
      </c>
      <c r="G7182" s="305">
        <f>'[11]Depr Exp'!G7182</f>
        <v>2.53E-2</v>
      </c>
      <c r="H7182" s="524">
        <f>'[11]Depr Exp'!H7182</f>
        <v>82171.87</v>
      </c>
      <c r="I7182" s="523">
        <f>'[11]Depr Exp'!I7182</f>
        <v>36904387.57</v>
      </c>
      <c r="J7182" s="305">
        <f>'[11]Depr Exp'!J7182</f>
        <v>2.53E-2</v>
      </c>
      <c r="K7182" s="373">
        <f>'[11]Depr Exp'!K7182</f>
        <v>77806.750460083334</v>
      </c>
      <c r="L7182" s="524">
        <f>'[11]Depr Exp'!L7182</f>
        <v>-4365.12</v>
      </c>
      <c r="M7182" s="144"/>
      <c r="N7182" s="144"/>
    </row>
    <row r="7183" spans="1:14">
      <c r="A7183" s="144" t="str">
        <f>'[11]Depr Exp'!A7183</f>
        <v>G3750 DST Structures &amp; Improvements</v>
      </c>
      <c r="B7183" s="144" t="str">
        <f>'[11]Depr Exp'!B7183</f>
        <v>G3750 DST Structures &amp; Improvements-2</v>
      </c>
      <c r="C7183" s="143" t="str">
        <f>'[11]Depr Exp'!C7183</f>
        <v>403G</v>
      </c>
      <c r="D7183" s="144"/>
      <c r="E7183" s="282">
        <f>'[11]Depr Exp'!E7183</f>
        <v>43159</v>
      </c>
      <c r="F7183" s="523">
        <f>'[11]Depr Exp'!F7183</f>
        <v>38974801.659999996</v>
      </c>
      <c r="G7183" s="305">
        <f>'[11]Depr Exp'!G7183</f>
        <v>2.53E-2</v>
      </c>
      <c r="H7183" s="524">
        <f>'[11]Depr Exp'!H7183</f>
        <v>82171.87</v>
      </c>
      <c r="I7183" s="523">
        <f>'[11]Depr Exp'!I7183</f>
        <v>36904387.57</v>
      </c>
      <c r="J7183" s="305">
        <f>'[11]Depr Exp'!J7183</f>
        <v>2.53E-2</v>
      </c>
      <c r="K7183" s="373">
        <f>'[11]Depr Exp'!K7183</f>
        <v>77806.750460083334</v>
      </c>
      <c r="L7183" s="524">
        <f>'[11]Depr Exp'!L7183</f>
        <v>-4365.12</v>
      </c>
      <c r="M7183" s="144"/>
      <c r="N7183" s="144"/>
    </row>
    <row r="7184" spans="1:14">
      <c r="A7184" s="144" t="str">
        <f>'[11]Depr Exp'!A7184</f>
        <v>G3750 DST Structures &amp; Improvements</v>
      </c>
      <c r="B7184" s="144" t="str">
        <f>'[11]Depr Exp'!B7184</f>
        <v>G3750 DST Structures &amp; Improvements-3</v>
      </c>
      <c r="C7184" s="143" t="str">
        <f>'[11]Depr Exp'!C7184</f>
        <v>403G</v>
      </c>
      <c r="D7184" s="144"/>
      <c r="E7184" s="282">
        <f>'[11]Depr Exp'!E7184</f>
        <v>43190</v>
      </c>
      <c r="F7184" s="523">
        <f>'[11]Depr Exp'!F7184</f>
        <v>38974801.659999996</v>
      </c>
      <c r="G7184" s="305">
        <f>'[11]Depr Exp'!G7184</f>
        <v>2.53E-2</v>
      </c>
      <c r="H7184" s="524">
        <f>'[11]Depr Exp'!H7184</f>
        <v>82171.87</v>
      </c>
      <c r="I7184" s="523">
        <f>'[11]Depr Exp'!I7184</f>
        <v>36904387.57</v>
      </c>
      <c r="J7184" s="305">
        <f>'[11]Depr Exp'!J7184</f>
        <v>2.53E-2</v>
      </c>
      <c r="K7184" s="373">
        <f>'[11]Depr Exp'!K7184</f>
        <v>77806.750460083334</v>
      </c>
      <c r="L7184" s="524">
        <f>'[11]Depr Exp'!L7184</f>
        <v>-4365.12</v>
      </c>
      <c r="M7184" s="144"/>
      <c r="N7184" s="144"/>
    </row>
    <row r="7185" spans="1:14">
      <c r="A7185" s="144" t="str">
        <f>'[11]Depr Exp'!A7185</f>
        <v>G3750 DST Structures &amp; Improvements</v>
      </c>
      <c r="B7185" s="144" t="str">
        <f>'[11]Depr Exp'!B7185</f>
        <v>G3750 DST Structures &amp; Improvements-4</v>
      </c>
      <c r="C7185" s="143" t="str">
        <f>'[11]Depr Exp'!C7185</f>
        <v>403G</v>
      </c>
      <c r="D7185" s="144"/>
      <c r="E7185" s="282">
        <f>'[11]Depr Exp'!E7185</f>
        <v>43220</v>
      </c>
      <c r="F7185" s="523">
        <f>'[11]Depr Exp'!F7185</f>
        <v>38974801.659999996</v>
      </c>
      <c r="G7185" s="305">
        <f>'[11]Depr Exp'!G7185</f>
        <v>2.53E-2</v>
      </c>
      <c r="H7185" s="524">
        <f>'[11]Depr Exp'!H7185</f>
        <v>82171.87</v>
      </c>
      <c r="I7185" s="523">
        <f>'[11]Depr Exp'!I7185</f>
        <v>36904387.57</v>
      </c>
      <c r="J7185" s="305">
        <f>'[11]Depr Exp'!J7185</f>
        <v>2.53E-2</v>
      </c>
      <c r="K7185" s="373">
        <f>'[11]Depr Exp'!K7185</f>
        <v>77806.750460083334</v>
      </c>
      <c r="L7185" s="524">
        <f>'[11]Depr Exp'!L7185</f>
        <v>-4365.12</v>
      </c>
      <c r="M7185" s="144"/>
      <c r="N7185" s="144"/>
    </row>
    <row r="7186" spans="1:14">
      <c r="A7186" s="144" t="str">
        <f>'[11]Depr Exp'!A7186</f>
        <v>G3750 DST Structures &amp; Improvements</v>
      </c>
      <c r="B7186" s="144" t="str">
        <f>'[11]Depr Exp'!B7186</f>
        <v>G3750 DST Structures &amp; Improvements-5</v>
      </c>
      <c r="C7186" s="143" t="str">
        <f>'[11]Depr Exp'!C7186</f>
        <v>403G</v>
      </c>
      <c r="D7186" s="144"/>
      <c r="E7186" s="282">
        <f>'[11]Depr Exp'!E7186</f>
        <v>43251</v>
      </c>
      <c r="F7186" s="523">
        <f>'[11]Depr Exp'!F7186</f>
        <v>38974801.659999996</v>
      </c>
      <c r="G7186" s="305">
        <f>'[11]Depr Exp'!G7186</f>
        <v>2.53E-2</v>
      </c>
      <c r="H7186" s="524">
        <f>'[11]Depr Exp'!H7186</f>
        <v>82171.87</v>
      </c>
      <c r="I7186" s="523">
        <f>'[11]Depr Exp'!I7186</f>
        <v>36904387.57</v>
      </c>
      <c r="J7186" s="305">
        <f>'[11]Depr Exp'!J7186</f>
        <v>2.53E-2</v>
      </c>
      <c r="K7186" s="373">
        <f>'[11]Depr Exp'!K7186</f>
        <v>77806.750460083334</v>
      </c>
      <c r="L7186" s="524">
        <f>'[11]Depr Exp'!L7186</f>
        <v>-4365.12</v>
      </c>
      <c r="M7186" s="144"/>
      <c r="N7186" s="144"/>
    </row>
    <row r="7187" spans="1:14">
      <c r="A7187" s="144" t="str">
        <f>'[11]Depr Exp'!A7187</f>
        <v>G3750 DST Structures &amp; Improvements</v>
      </c>
      <c r="B7187" s="144" t="str">
        <f>'[11]Depr Exp'!B7187</f>
        <v>G3750 DST Structures &amp; Improvements-6</v>
      </c>
      <c r="C7187" s="143" t="str">
        <f>'[11]Depr Exp'!C7187</f>
        <v>403G</v>
      </c>
      <c r="D7187" s="144"/>
      <c r="E7187" s="282">
        <f>'[11]Depr Exp'!E7187</f>
        <v>43281</v>
      </c>
      <c r="F7187" s="523">
        <f>'[11]Depr Exp'!F7187</f>
        <v>38974801.659999996</v>
      </c>
      <c r="G7187" s="305">
        <f>'[11]Depr Exp'!G7187</f>
        <v>2.53E-2</v>
      </c>
      <c r="H7187" s="524">
        <f>'[11]Depr Exp'!H7187</f>
        <v>82171.87</v>
      </c>
      <c r="I7187" s="523">
        <f>'[11]Depr Exp'!I7187</f>
        <v>36904387.57</v>
      </c>
      <c r="J7187" s="305">
        <f>'[11]Depr Exp'!J7187</f>
        <v>2.53E-2</v>
      </c>
      <c r="K7187" s="373">
        <f>'[11]Depr Exp'!K7187</f>
        <v>77806.750460083334</v>
      </c>
      <c r="L7187" s="524">
        <f>'[11]Depr Exp'!L7187</f>
        <v>-4365.12</v>
      </c>
      <c r="M7187" s="144"/>
      <c r="N7187" s="144"/>
    </row>
    <row r="7188" spans="1:14">
      <c r="A7188" s="144" t="str">
        <f>'[11]Depr Exp'!A7188</f>
        <v>G3750 DST Structures &amp; Improvements</v>
      </c>
      <c r="B7188" s="144" t="str">
        <f>'[11]Depr Exp'!B7188</f>
        <v>G3750 DST Structures &amp; Improvements-7</v>
      </c>
      <c r="C7188" s="143" t="str">
        <f>'[11]Depr Exp'!C7188</f>
        <v>403G</v>
      </c>
      <c r="D7188" s="144"/>
      <c r="E7188" s="282">
        <f>'[11]Depr Exp'!E7188</f>
        <v>43312</v>
      </c>
      <c r="F7188" s="523">
        <f>'[11]Depr Exp'!F7188</f>
        <v>36904387.57</v>
      </c>
      <c r="G7188" s="305">
        <f>'[11]Depr Exp'!G7188</f>
        <v>2.53E-2</v>
      </c>
      <c r="H7188" s="524">
        <f>'[11]Depr Exp'!H7188</f>
        <v>77806.75</v>
      </c>
      <c r="I7188" s="523">
        <f>'[11]Depr Exp'!I7188</f>
        <v>36904387.57</v>
      </c>
      <c r="J7188" s="305">
        <f>'[11]Depr Exp'!J7188</f>
        <v>2.53E-2</v>
      </c>
      <c r="K7188" s="373">
        <f>'[11]Depr Exp'!K7188</f>
        <v>77806.750460083334</v>
      </c>
      <c r="L7188" s="524">
        <f>'[11]Depr Exp'!L7188</f>
        <v>0</v>
      </c>
      <c r="M7188" s="144"/>
      <c r="N7188" s="144"/>
    </row>
    <row r="7189" spans="1:14">
      <c r="A7189" s="144" t="str">
        <f>'[11]Depr Exp'!A7189</f>
        <v>G3750 DST Structures &amp; Improvements</v>
      </c>
      <c r="B7189" s="144" t="str">
        <f>'[11]Depr Exp'!B7189</f>
        <v>G3750 DST Structures &amp; Improvements-8</v>
      </c>
      <c r="C7189" s="143" t="str">
        <f>'[11]Depr Exp'!C7189</f>
        <v>403G</v>
      </c>
      <c r="D7189" s="144"/>
      <c r="E7189" s="282">
        <f>'[11]Depr Exp'!E7189</f>
        <v>43343</v>
      </c>
      <c r="F7189" s="523">
        <f>'[11]Depr Exp'!F7189</f>
        <v>36904387.57</v>
      </c>
      <c r="G7189" s="305">
        <f>'[11]Depr Exp'!G7189</f>
        <v>2.53E-2</v>
      </c>
      <c r="H7189" s="524">
        <f>'[11]Depr Exp'!H7189</f>
        <v>77806.75</v>
      </c>
      <c r="I7189" s="523">
        <f>'[11]Depr Exp'!I7189</f>
        <v>36904387.57</v>
      </c>
      <c r="J7189" s="305">
        <f>'[11]Depr Exp'!J7189</f>
        <v>2.53E-2</v>
      </c>
      <c r="K7189" s="373">
        <f>'[11]Depr Exp'!K7189</f>
        <v>77806.750460083334</v>
      </c>
      <c r="L7189" s="524">
        <f>'[11]Depr Exp'!L7189</f>
        <v>0</v>
      </c>
      <c r="M7189" s="144"/>
      <c r="N7189" s="144"/>
    </row>
    <row r="7190" spans="1:14">
      <c r="A7190" s="144" t="str">
        <f>'[11]Depr Exp'!A7190</f>
        <v>G3750 DST Structures &amp; Improvements</v>
      </c>
      <c r="B7190" s="144" t="str">
        <f>'[11]Depr Exp'!B7190</f>
        <v>G3750 DST Structures &amp; Improvements-9</v>
      </c>
      <c r="C7190" s="143" t="str">
        <f>'[11]Depr Exp'!C7190</f>
        <v>403G</v>
      </c>
      <c r="D7190" s="144"/>
      <c r="E7190" s="282">
        <f>'[11]Depr Exp'!E7190</f>
        <v>43373</v>
      </c>
      <c r="F7190" s="523">
        <f>'[11]Depr Exp'!F7190</f>
        <v>36904387.57</v>
      </c>
      <c r="G7190" s="305">
        <f>'[11]Depr Exp'!G7190</f>
        <v>2.53E-2</v>
      </c>
      <c r="H7190" s="524">
        <f>'[11]Depr Exp'!H7190</f>
        <v>77806.75</v>
      </c>
      <c r="I7190" s="523">
        <f>'[11]Depr Exp'!I7190</f>
        <v>36904387.57</v>
      </c>
      <c r="J7190" s="305">
        <f>'[11]Depr Exp'!J7190</f>
        <v>2.53E-2</v>
      </c>
      <c r="K7190" s="373">
        <f>'[11]Depr Exp'!K7190</f>
        <v>77806.750460083334</v>
      </c>
      <c r="L7190" s="524">
        <f>'[11]Depr Exp'!L7190</f>
        <v>0</v>
      </c>
      <c r="M7190" s="144"/>
      <c r="N7190" s="144"/>
    </row>
    <row r="7191" spans="1:14">
      <c r="A7191" s="144" t="str">
        <f>'[11]Depr Exp'!A7191</f>
        <v>G3750 DST Structures &amp; Improvements</v>
      </c>
      <c r="B7191" s="144" t="str">
        <f>'[11]Depr Exp'!B7191</f>
        <v>G3750 DST Structures &amp; Improvements-10</v>
      </c>
      <c r="C7191" s="143" t="str">
        <f>'[11]Depr Exp'!C7191</f>
        <v>403G</v>
      </c>
      <c r="D7191" s="144"/>
      <c r="E7191" s="282">
        <f>'[11]Depr Exp'!E7191</f>
        <v>43404</v>
      </c>
      <c r="F7191" s="523">
        <f>'[11]Depr Exp'!F7191</f>
        <v>36904387.57</v>
      </c>
      <c r="G7191" s="305">
        <f>'[11]Depr Exp'!G7191</f>
        <v>2.53E-2</v>
      </c>
      <c r="H7191" s="524">
        <f>'[11]Depr Exp'!H7191</f>
        <v>77806.75</v>
      </c>
      <c r="I7191" s="523">
        <f>'[11]Depr Exp'!I7191</f>
        <v>36904387.57</v>
      </c>
      <c r="J7191" s="305">
        <f>'[11]Depr Exp'!J7191</f>
        <v>2.53E-2</v>
      </c>
      <c r="K7191" s="373">
        <f>'[11]Depr Exp'!K7191</f>
        <v>77806.750460083334</v>
      </c>
      <c r="L7191" s="524">
        <f>'[11]Depr Exp'!L7191</f>
        <v>0</v>
      </c>
      <c r="M7191" s="144"/>
      <c r="N7191" s="144"/>
    </row>
    <row r="7192" spans="1:14">
      <c r="A7192" s="144" t="str">
        <f>'[11]Depr Exp'!A7192</f>
        <v>G3750 DST Structures &amp; Improvements</v>
      </c>
      <c r="B7192" s="144" t="str">
        <f>'[11]Depr Exp'!B7192</f>
        <v>G3750 DST Structures &amp; Improvements-11</v>
      </c>
      <c r="C7192" s="143" t="str">
        <f>'[11]Depr Exp'!C7192</f>
        <v>403G</v>
      </c>
      <c r="D7192" s="144"/>
      <c r="E7192" s="282">
        <f>'[11]Depr Exp'!E7192</f>
        <v>43434</v>
      </c>
      <c r="F7192" s="523">
        <f>'[11]Depr Exp'!F7192</f>
        <v>36904387.57</v>
      </c>
      <c r="G7192" s="305">
        <f>'[11]Depr Exp'!G7192</f>
        <v>2.53E-2</v>
      </c>
      <c r="H7192" s="524">
        <f>'[11]Depr Exp'!H7192</f>
        <v>77806.75</v>
      </c>
      <c r="I7192" s="523">
        <f>'[11]Depr Exp'!I7192</f>
        <v>36904387.57</v>
      </c>
      <c r="J7192" s="305">
        <f>'[11]Depr Exp'!J7192</f>
        <v>2.53E-2</v>
      </c>
      <c r="K7192" s="373">
        <f>'[11]Depr Exp'!K7192</f>
        <v>77806.750460083334</v>
      </c>
      <c r="L7192" s="524">
        <f>'[11]Depr Exp'!L7192</f>
        <v>0</v>
      </c>
      <c r="M7192" s="144"/>
      <c r="N7192" s="144"/>
    </row>
    <row r="7193" spans="1:14">
      <c r="A7193" s="144" t="str">
        <f>'[11]Depr Exp'!A7193</f>
        <v>G3750 DST Structures &amp; Improvements</v>
      </c>
      <c r="B7193" s="144" t="str">
        <f>'[11]Depr Exp'!B7193</f>
        <v>G3750 DST Structures &amp; Improvements-12</v>
      </c>
      <c r="C7193" s="143" t="str">
        <f>'[11]Depr Exp'!C7193</f>
        <v>403G</v>
      </c>
      <c r="D7193" s="144"/>
      <c r="E7193" s="282">
        <f>'[11]Depr Exp'!E7193</f>
        <v>43465</v>
      </c>
      <c r="F7193" s="523">
        <f>'[11]Depr Exp'!F7193</f>
        <v>36904387.57</v>
      </c>
      <c r="G7193" s="305">
        <f>'[11]Depr Exp'!G7193</f>
        <v>2.53E-2</v>
      </c>
      <c r="H7193" s="524">
        <f>'[11]Depr Exp'!H7193</f>
        <v>77806.75</v>
      </c>
      <c r="I7193" s="523">
        <f>'[11]Depr Exp'!I7193</f>
        <v>36904387.57</v>
      </c>
      <c r="J7193" s="305">
        <f>'[11]Depr Exp'!J7193</f>
        <v>2.53E-2</v>
      </c>
      <c r="K7193" s="373">
        <f>'[11]Depr Exp'!K7193</f>
        <v>77806.750460083334</v>
      </c>
      <c r="L7193" s="524">
        <f>'[11]Depr Exp'!L7193</f>
        <v>0</v>
      </c>
      <c r="M7193" s="144"/>
      <c r="N7193" s="144"/>
    </row>
    <row r="7194" spans="1:14" ht="15.75" thickBot="1">
      <c r="A7194" s="159" t="str">
        <f>'[11]Depr Exp'!A7194</f>
        <v>G3750 DST Structures &amp; Improvements Total</v>
      </c>
      <c r="B7194" s="144">
        <f>'[11]Depr Exp'!B7194</f>
        <v>0</v>
      </c>
      <c r="C7194" s="502" t="str">
        <f>'[11]Depr Exp'!C7194</f>
        <v>GDST</v>
      </c>
      <c r="D7194" s="144"/>
      <c r="E7194" s="281" t="str">
        <f>'[11]Depr Exp'!E7194</f>
        <v>Total</v>
      </c>
      <c r="F7194" s="141">
        <f>'[11]Depr Exp'!F7194</f>
        <v>0</v>
      </c>
      <c r="G7194" s="252">
        <f>'[11]Depr Exp'!G7194</f>
        <v>0</v>
      </c>
      <c r="H7194" s="286">
        <f>'[11]Depr Exp'!H7194</f>
        <v>959871.72</v>
      </c>
      <c r="I7194" s="141">
        <f>'[11]Depr Exp'!I7194</f>
        <v>0</v>
      </c>
      <c r="J7194" s="252">
        <f>'[11]Depr Exp'!J7194</f>
        <v>0</v>
      </c>
      <c r="K7194" s="286">
        <f>'[11]Depr Exp'!K7194</f>
        <v>933681.00552100025</v>
      </c>
      <c r="L7194" s="286">
        <f>'[11]Depr Exp'!L7194</f>
        <v>-26190.71</v>
      </c>
      <c r="M7194" s="144"/>
      <c r="N7194" s="144"/>
    </row>
    <row r="7195" spans="1:14" ht="13.5" thickTop="1">
      <c r="A7195" s="144" t="str">
        <f>'[11]Depr Exp'!A7195</f>
        <v>G3751 DST Structures &amp; Imprv, Trans</v>
      </c>
      <c r="B7195" s="144" t="str">
        <f>'[11]Depr Exp'!B7195</f>
        <v>G3751 DST Structures &amp; Imprv, Trans-1</v>
      </c>
      <c r="C7195" s="143" t="str">
        <f>'[11]Depr Exp'!C7195</f>
        <v>403G</v>
      </c>
      <c r="D7195" s="144"/>
      <c r="E7195" s="282">
        <f>'[11]Depr Exp'!E7195</f>
        <v>43131</v>
      </c>
      <c r="F7195" s="523">
        <f>'[11]Depr Exp'!F7195</f>
        <v>410556.01</v>
      </c>
      <c r="G7195" s="305">
        <f>'[11]Depr Exp'!G7195</f>
        <v>2.53E-2</v>
      </c>
      <c r="H7195" s="524">
        <f>'[11]Depr Exp'!H7195</f>
        <v>865.58999999999992</v>
      </c>
      <c r="I7195" s="523">
        <f>'[11]Depr Exp'!I7195</f>
        <v>410556.01</v>
      </c>
      <c r="J7195" s="305">
        <f>'[11]Depr Exp'!J7195</f>
        <v>2.53E-2</v>
      </c>
      <c r="K7195" s="373">
        <f>'[11]Depr Exp'!K7195</f>
        <v>865.58892108333339</v>
      </c>
      <c r="L7195" s="524">
        <f>'[11]Depr Exp'!L7195</f>
        <v>0</v>
      </c>
      <c r="M7195" s="144"/>
      <c r="N7195" s="144"/>
    </row>
    <row r="7196" spans="1:14">
      <c r="A7196" s="144" t="str">
        <f>'[11]Depr Exp'!A7196</f>
        <v>G3751 DST Structures &amp; Imprv, Trans</v>
      </c>
      <c r="B7196" s="144" t="str">
        <f>'[11]Depr Exp'!B7196</f>
        <v>G3751 DST Structures &amp; Imprv, Trans-2</v>
      </c>
      <c r="C7196" s="143" t="str">
        <f>'[11]Depr Exp'!C7196</f>
        <v>403G</v>
      </c>
      <c r="D7196" s="144"/>
      <c r="E7196" s="282">
        <f>'[11]Depr Exp'!E7196</f>
        <v>43159</v>
      </c>
      <c r="F7196" s="523">
        <f>'[11]Depr Exp'!F7196</f>
        <v>410556.01</v>
      </c>
      <c r="G7196" s="305">
        <f>'[11]Depr Exp'!G7196</f>
        <v>2.53E-2</v>
      </c>
      <c r="H7196" s="524">
        <f>'[11]Depr Exp'!H7196</f>
        <v>865.58999999999992</v>
      </c>
      <c r="I7196" s="523">
        <f>'[11]Depr Exp'!I7196</f>
        <v>410556.01</v>
      </c>
      <c r="J7196" s="305">
        <f>'[11]Depr Exp'!J7196</f>
        <v>2.53E-2</v>
      </c>
      <c r="K7196" s="373">
        <f>'[11]Depr Exp'!K7196</f>
        <v>865.58892108333339</v>
      </c>
      <c r="L7196" s="524">
        <f>'[11]Depr Exp'!L7196</f>
        <v>0</v>
      </c>
      <c r="M7196" s="144"/>
      <c r="N7196" s="144"/>
    </row>
    <row r="7197" spans="1:14">
      <c r="A7197" s="144" t="str">
        <f>'[11]Depr Exp'!A7197</f>
        <v>G3751 DST Structures &amp; Imprv, Trans</v>
      </c>
      <c r="B7197" s="144" t="str">
        <f>'[11]Depr Exp'!B7197</f>
        <v>G3751 DST Structures &amp; Imprv, Trans-3</v>
      </c>
      <c r="C7197" s="143" t="str">
        <f>'[11]Depr Exp'!C7197</f>
        <v>403G</v>
      </c>
      <c r="D7197" s="144"/>
      <c r="E7197" s="282">
        <f>'[11]Depr Exp'!E7197</f>
        <v>43190</v>
      </c>
      <c r="F7197" s="523">
        <f>'[11]Depr Exp'!F7197</f>
        <v>410556.01</v>
      </c>
      <c r="G7197" s="305">
        <f>'[11]Depr Exp'!G7197</f>
        <v>2.53E-2</v>
      </c>
      <c r="H7197" s="524">
        <f>'[11]Depr Exp'!H7197</f>
        <v>865.58999999999992</v>
      </c>
      <c r="I7197" s="523">
        <f>'[11]Depr Exp'!I7197</f>
        <v>410556.01</v>
      </c>
      <c r="J7197" s="305">
        <f>'[11]Depr Exp'!J7197</f>
        <v>2.53E-2</v>
      </c>
      <c r="K7197" s="373">
        <f>'[11]Depr Exp'!K7197</f>
        <v>865.58892108333339</v>
      </c>
      <c r="L7197" s="524">
        <f>'[11]Depr Exp'!L7197</f>
        <v>0</v>
      </c>
      <c r="M7197" s="144"/>
      <c r="N7197" s="144"/>
    </row>
    <row r="7198" spans="1:14">
      <c r="A7198" s="144" t="str">
        <f>'[11]Depr Exp'!A7198</f>
        <v>G3751 DST Structures &amp; Imprv, Trans</v>
      </c>
      <c r="B7198" s="144" t="str">
        <f>'[11]Depr Exp'!B7198</f>
        <v>G3751 DST Structures &amp; Imprv, Trans-4</v>
      </c>
      <c r="C7198" s="143" t="str">
        <f>'[11]Depr Exp'!C7198</f>
        <v>403G</v>
      </c>
      <c r="D7198" s="144"/>
      <c r="E7198" s="282">
        <f>'[11]Depr Exp'!E7198</f>
        <v>43220</v>
      </c>
      <c r="F7198" s="523">
        <f>'[11]Depr Exp'!F7198</f>
        <v>410556.01</v>
      </c>
      <c r="G7198" s="305">
        <f>'[11]Depr Exp'!G7198</f>
        <v>2.53E-2</v>
      </c>
      <c r="H7198" s="524">
        <f>'[11]Depr Exp'!H7198</f>
        <v>865.58999999999992</v>
      </c>
      <c r="I7198" s="523">
        <f>'[11]Depr Exp'!I7198</f>
        <v>410556.01</v>
      </c>
      <c r="J7198" s="305">
        <f>'[11]Depr Exp'!J7198</f>
        <v>2.53E-2</v>
      </c>
      <c r="K7198" s="373">
        <f>'[11]Depr Exp'!K7198</f>
        <v>865.58892108333339</v>
      </c>
      <c r="L7198" s="524">
        <f>'[11]Depr Exp'!L7198</f>
        <v>0</v>
      </c>
      <c r="M7198" s="144"/>
      <c r="N7198" s="144"/>
    </row>
    <row r="7199" spans="1:14">
      <c r="A7199" s="144" t="str">
        <f>'[11]Depr Exp'!A7199</f>
        <v>G3751 DST Structures &amp; Imprv, Trans</v>
      </c>
      <c r="B7199" s="144" t="str">
        <f>'[11]Depr Exp'!B7199</f>
        <v>G3751 DST Structures &amp; Imprv, Trans-5</v>
      </c>
      <c r="C7199" s="143" t="str">
        <f>'[11]Depr Exp'!C7199</f>
        <v>403G</v>
      </c>
      <c r="D7199" s="144"/>
      <c r="E7199" s="282">
        <f>'[11]Depr Exp'!E7199</f>
        <v>43251</v>
      </c>
      <c r="F7199" s="523">
        <f>'[11]Depr Exp'!F7199</f>
        <v>410556.01</v>
      </c>
      <c r="G7199" s="305">
        <f>'[11]Depr Exp'!G7199</f>
        <v>2.53E-2</v>
      </c>
      <c r="H7199" s="524">
        <f>'[11]Depr Exp'!H7199</f>
        <v>865.58999999999992</v>
      </c>
      <c r="I7199" s="523">
        <f>'[11]Depr Exp'!I7199</f>
        <v>410556.01</v>
      </c>
      <c r="J7199" s="305">
        <f>'[11]Depr Exp'!J7199</f>
        <v>2.53E-2</v>
      </c>
      <c r="K7199" s="373">
        <f>'[11]Depr Exp'!K7199</f>
        <v>865.58892108333339</v>
      </c>
      <c r="L7199" s="524">
        <f>'[11]Depr Exp'!L7199</f>
        <v>0</v>
      </c>
      <c r="M7199" s="144"/>
      <c r="N7199" s="144"/>
    </row>
    <row r="7200" spans="1:14">
      <c r="A7200" s="144" t="str">
        <f>'[11]Depr Exp'!A7200</f>
        <v>G3751 DST Structures &amp; Imprv, Trans</v>
      </c>
      <c r="B7200" s="144" t="str">
        <f>'[11]Depr Exp'!B7200</f>
        <v>G3751 DST Structures &amp; Imprv, Trans-6</v>
      </c>
      <c r="C7200" s="143" t="str">
        <f>'[11]Depr Exp'!C7200</f>
        <v>403G</v>
      </c>
      <c r="D7200" s="144"/>
      <c r="E7200" s="282">
        <f>'[11]Depr Exp'!E7200</f>
        <v>43281</v>
      </c>
      <c r="F7200" s="523">
        <f>'[11]Depr Exp'!F7200</f>
        <v>410556.01</v>
      </c>
      <c r="G7200" s="305">
        <f>'[11]Depr Exp'!G7200</f>
        <v>2.53E-2</v>
      </c>
      <c r="H7200" s="524">
        <f>'[11]Depr Exp'!H7200</f>
        <v>865.58999999999992</v>
      </c>
      <c r="I7200" s="523">
        <f>'[11]Depr Exp'!I7200</f>
        <v>410556.01</v>
      </c>
      <c r="J7200" s="305">
        <f>'[11]Depr Exp'!J7200</f>
        <v>2.53E-2</v>
      </c>
      <c r="K7200" s="373">
        <f>'[11]Depr Exp'!K7200</f>
        <v>865.58892108333339</v>
      </c>
      <c r="L7200" s="524">
        <f>'[11]Depr Exp'!L7200</f>
        <v>0</v>
      </c>
      <c r="M7200" s="144"/>
      <c r="N7200" s="144"/>
    </row>
    <row r="7201" spans="1:14">
      <c r="A7201" s="144" t="str">
        <f>'[11]Depr Exp'!A7201</f>
        <v>G3751 DST Structures &amp; Imprv, Trans</v>
      </c>
      <c r="B7201" s="144" t="str">
        <f>'[11]Depr Exp'!B7201</f>
        <v>G3751 DST Structures &amp; Imprv, Trans-7</v>
      </c>
      <c r="C7201" s="143" t="str">
        <f>'[11]Depr Exp'!C7201</f>
        <v>403G</v>
      </c>
      <c r="D7201" s="144"/>
      <c r="E7201" s="282">
        <f>'[11]Depr Exp'!E7201</f>
        <v>43312</v>
      </c>
      <c r="F7201" s="523">
        <f>'[11]Depr Exp'!F7201</f>
        <v>410556.01</v>
      </c>
      <c r="G7201" s="305">
        <f>'[11]Depr Exp'!G7201</f>
        <v>2.53E-2</v>
      </c>
      <c r="H7201" s="524">
        <f>'[11]Depr Exp'!H7201</f>
        <v>865.58999999999992</v>
      </c>
      <c r="I7201" s="523">
        <f>'[11]Depr Exp'!I7201</f>
        <v>410556.01</v>
      </c>
      <c r="J7201" s="305">
        <f>'[11]Depr Exp'!J7201</f>
        <v>2.53E-2</v>
      </c>
      <c r="K7201" s="373">
        <f>'[11]Depr Exp'!K7201</f>
        <v>865.58892108333339</v>
      </c>
      <c r="L7201" s="524">
        <f>'[11]Depr Exp'!L7201</f>
        <v>0</v>
      </c>
      <c r="M7201" s="144"/>
      <c r="N7201" s="144"/>
    </row>
    <row r="7202" spans="1:14">
      <c r="A7202" s="144" t="str">
        <f>'[11]Depr Exp'!A7202</f>
        <v>G3751 DST Structures &amp; Imprv, Trans</v>
      </c>
      <c r="B7202" s="144" t="str">
        <f>'[11]Depr Exp'!B7202</f>
        <v>G3751 DST Structures &amp; Imprv, Trans-8</v>
      </c>
      <c r="C7202" s="143" t="str">
        <f>'[11]Depr Exp'!C7202</f>
        <v>403G</v>
      </c>
      <c r="D7202" s="144"/>
      <c r="E7202" s="282">
        <f>'[11]Depr Exp'!E7202</f>
        <v>43343</v>
      </c>
      <c r="F7202" s="523">
        <f>'[11]Depr Exp'!F7202</f>
        <v>410556.01</v>
      </c>
      <c r="G7202" s="305">
        <f>'[11]Depr Exp'!G7202</f>
        <v>2.53E-2</v>
      </c>
      <c r="H7202" s="524">
        <f>'[11]Depr Exp'!H7202</f>
        <v>865.58999999999992</v>
      </c>
      <c r="I7202" s="523">
        <f>'[11]Depr Exp'!I7202</f>
        <v>410556.01</v>
      </c>
      <c r="J7202" s="305">
        <f>'[11]Depr Exp'!J7202</f>
        <v>2.53E-2</v>
      </c>
      <c r="K7202" s="373">
        <f>'[11]Depr Exp'!K7202</f>
        <v>865.58892108333339</v>
      </c>
      <c r="L7202" s="524">
        <f>'[11]Depr Exp'!L7202</f>
        <v>0</v>
      </c>
      <c r="M7202" s="144"/>
      <c r="N7202" s="144"/>
    </row>
    <row r="7203" spans="1:14">
      <c r="A7203" s="144" t="str">
        <f>'[11]Depr Exp'!A7203</f>
        <v>G3751 DST Structures &amp; Imprv, Trans</v>
      </c>
      <c r="B7203" s="144" t="str">
        <f>'[11]Depr Exp'!B7203</f>
        <v>G3751 DST Structures &amp; Imprv, Trans-9</v>
      </c>
      <c r="C7203" s="143" t="str">
        <f>'[11]Depr Exp'!C7203</f>
        <v>403G</v>
      </c>
      <c r="D7203" s="144"/>
      <c r="E7203" s="282">
        <f>'[11]Depr Exp'!E7203</f>
        <v>43373</v>
      </c>
      <c r="F7203" s="523">
        <f>'[11]Depr Exp'!F7203</f>
        <v>410556.01</v>
      </c>
      <c r="G7203" s="305">
        <f>'[11]Depr Exp'!G7203</f>
        <v>2.53E-2</v>
      </c>
      <c r="H7203" s="524">
        <f>'[11]Depr Exp'!H7203</f>
        <v>865.58999999999992</v>
      </c>
      <c r="I7203" s="523">
        <f>'[11]Depr Exp'!I7203</f>
        <v>410556.01</v>
      </c>
      <c r="J7203" s="305">
        <f>'[11]Depr Exp'!J7203</f>
        <v>2.53E-2</v>
      </c>
      <c r="K7203" s="373">
        <f>'[11]Depr Exp'!K7203</f>
        <v>865.58892108333339</v>
      </c>
      <c r="L7203" s="524">
        <f>'[11]Depr Exp'!L7203</f>
        <v>0</v>
      </c>
      <c r="M7203" s="144"/>
      <c r="N7203" s="144"/>
    </row>
    <row r="7204" spans="1:14">
      <c r="A7204" s="144" t="str">
        <f>'[11]Depr Exp'!A7204</f>
        <v>G3751 DST Structures &amp; Imprv, Trans</v>
      </c>
      <c r="B7204" s="144" t="str">
        <f>'[11]Depr Exp'!B7204</f>
        <v>G3751 DST Structures &amp; Imprv, Trans-10</v>
      </c>
      <c r="C7204" s="143" t="str">
        <f>'[11]Depr Exp'!C7204</f>
        <v>403G</v>
      </c>
      <c r="D7204" s="144"/>
      <c r="E7204" s="282">
        <f>'[11]Depr Exp'!E7204</f>
        <v>43404</v>
      </c>
      <c r="F7204" s="523">
        <f>'[11]Depr Exp'!F7204</f>
        <v>410556.01</v>
      </c>
      <c r="G7204" s="305">
        <f>'[11]Depr Exp'!G7204</f>
        <v>2.53E-2</v>
      </c>
      <c r="H7204" s="524">
        <f>'[11]Depr Exp'!H7204</f>
        <v>865.58999999999992</v>
      </c>
      <c r="I7204" s="523">
        <f>'[11]Depr Exp'!I7204</f>
        <v>410556.01</v>
      </c>
      <c r="J7204" s="305">
        <f>'[11]Depr Exp'!J7204</f>
        <v>2.53E-2</v>
      </c>
      <c r="K7204" s="373">
        <f>'[11]Depr Exp'!K7204</f>
        <v>865.58892108333339</v>
      </c>
      <c r="L7204" s="524">
        <f>'[11]Depr Exp'!L7204</f>
        <v>0</v>
      </c>
      <c r="M7204" s="144"/>
      <c r="N7204" s="144"/>
    </row>
    <row r="7205" spans="1:14">
      <c r="A7205" s="144" t="str">
        <f>'[11]Depr Exp'!A7205</f>
        <v>G3751 DST Structures &amp; Imprv, Trans</v>
      </c>
      <c r="B7205" s="144" t="str">
        <f>'[11]Depr Exp'!B7205</f>
        <v>G3751 DST Structures &amp; Imprv, Trans-11</v>
      </c>
      <c r="C7205" s="143" t="str">
        <f>'[11]Depr Exp'!C7205</f>
        <v>403G</v>
      </c>
      <c r="D7205" s="144"/>
      <c r="E7205" s="282">
        <f>'[11]Depr Exp'!E7205</f>
        <v>43434</v>
      </c>
      <c r="F7205" s="523">
        <f>'[11]Depr Exp'!F7205</f>
        <v>410556.01</v>
      </c>
      <c r="G7205" s="305">
        <f>'[11]Depr Exp'!G7205</f>
        <v>2.53E-2</v>
      </c>
      <c r="H7205" s="524">
        <f>'[11]Depr Exp'!H7205</f>
        <v>865.58999999999992</v>
      </c>
      <c r="I7205" s="523">
        <f>'[11]Depr Exp'!I7205</f>
        <v>410556.01</v>
      </c>
      <c r="J7205" s="305">
        <f>'[11]Depr Exp'!J7205</f>
        <v>2.53E-2</v>
      </c>
      <c r="K7205" s="373">
        <f>'[11]Depr Exp'!K7205</f>
        <v>865.58892108333339</v>
      </c>
      <c r="L7205" s="524">
        <f>'[11]Depr Exp'!L7205</f>
        <v>0</v>
      </c>
      <c r="M7205" s="144"/>
      <c r="N7205" s="144"/>
    </row>
    <row r="7206" spans="1:14">
      <c r="A7206" s="144" t="str">
        <f>'[11]Depr Exp'!A7206</f>
        <v>G3751 DST Structures &amp; Imprv, Trans</v>
      </c>
      <c r="B7206" s="144" t="str">
        <f>'[11]Depr Exp'!B7206</f>
        <v>G3751 DST Structures &amp; Imprv, Trans-12</v>
      </c>
      <c r="C7206" s="143" t="str">
        <f>'[11]Depr Exp'!C7206</f>
        <v>403G</v>
      </c>
      <c r="D7206" s="144"/>
      <c r="E7206" s="282">
        <f>'[11]Depr Exp'!E7206</f>
        <v>43465</v>
      </c>
      <c r="F7206" s="523">
        <f>'[11]Depr Exp'!F7206</f>
        <v>410556.01</v>
      </c>
      <c r="G7206" s="305">
        <f>'[11]Depr Exp'!G7206</f>
        <v>2.53E-2</v>
      </c>
      <c r="H7206" s="524">
        <f>'[11]Depr Exp'!H7206</f>
        <v>865.58999999999992</v>
      </c>
      <c r="I7206" s="523">
        <f>'[11]Depr Exp'!I7206</f>
        <v>410556.01</v>
      </c>
      <c r="J7206" s="305">
        <f>'[11]Depr Exp'!J7206</f>
        <v>2.53E-2</v>
      </c>
      <c r="K7206" s="373">
        <f>'[11]Depr Exp'!K7206</f>
        <v>865.58892108333339</v>
      </c>
      <c r="L7206" s="524">
        <f>'[11]Depr Exp'!L7206</f>
        <v>0</v>
      </c>
      <c r="M7206" s="144"/>
      <c r="N7206" s="144"/>
    </row>
    <row r="7207" spans="1:14" ht="15.75" thickBot="1">
      <c r="A7207" s="159" t="str">
        <f>'[11]Depr Exp'!A7207</f>
        <v>G3751 DST Structures &amp; Imprv, Trans Total</v>
      </c>
      <c r="B7207" s="144">
        <f>'[11]Depr Exp'!B7207</f>
        <v>0</v>
      </c>
      <c r="C7207" s="502" t="str">
        <f>'[11]Depr Exp'!C7207</f>
        <v>GDST</v>
      </c>
      <c r="D7207" s="144"/>
      <c r="E7207" s="281" t="str">
        <f>'[11]Depr Exp'!E7207</f>
        <v>Total</v>
      </c>
      <c r="F7207" s="141">
        <f>'[11]Depr Exp'!F7207</f>
        <v>0</v>
      </c>
      <c r="G7207" s="252">
        <f>'[11]Depr Exp'!G7207</f>
        <v>0</v>
      </c>
      <c r="H7207" s="286">
        <f>'[11]Depr Exp'!H7207</f>
        <v>10387.08</v>
      </c>
      <c r="I7207" s="141">
        <f>'[11]Depr Exp'!I7207</f>
        <v>0</v>
      </c>
      <c r="J7207" s="252">
        <f>'[11]Depr Exp'!J7207</f>
        <v>0</v>
      </c>
      <c r="K7207" s="286">
        <f>'[11]Depr Exp'!K7207</f>
        <v>10387.067053000004</v>
      </c>
      <c r="L7207" s="286">
        <f>'[11]Depr Exp'!L7207</f>
        <v>-0.01</v>
      </c>
      <c r="M7207" s="144"/>
      <c r="N7207" s="144"/>
    </row>
    <row r="7208" spans="1:14" ht="13.5" thickTop="1">
      <c r="A7208" s="535" t="str">
        <f>'[11]Depr Exp'!A7208</f>
        <v>G3762 DST Mains, Plastic</v>
      </c>
      <c r="B7208" s="535" t="str">
        <f>'[11]Depr Exp'!B7208</f>
        <v>G3762 DST Mains, Plastic-1</v>
      </c>
      <c r="C7208" s="535" t="str">
        <f>'[11]Depr Exp'!C7208</f>
        <v>403G</v>
      </c>
      <c r="D7208" s="535"/>
      <c r="E7208" s="536">
        <f>'[11]Depr Exp'!E7208</f>
        <v>43131</v>
      </c>
      <c r="F7208" s="537">
        <f>'[11]Depr Exp'!F7208</f>
        <v>1284116626.54</v>
      </c>
      <c r="G7208" s="542">
        <f>'[11]Depr Exp'!G7208</f>
        <v>2.4399999999999998E-2</v>
      </c>
      <c r="H7208" s="539">
        <f>'[11]Depr Exp'!H7208</f>
        <v>2591316.4</v>
      </c>
      <c r="I7208" s="537">
        <f>'[11]Depr Exp'!I7208</f>
        <v>1372943113.5699999</v>
      </c>
      <c r="J7208" s="542">
        <f>'[11]Depr Exp'!J7208</f>
        <v>2.4399999999999998E-2</v>
      </c>
      <c r="K7208" s="540">
        <f>'[11]Depr Exp'!K7208</f>
        <v>2778624.49</v>
      </c>
      <c r="L7208" s="539">
        <f>'[11]Depr Exp'!L7208</f>
        <v>187308.09</v>
      </c>
      <c r="M7208" s="144"/>
      <c r="N7208" s="144"/>
    </row>
    <row r="7209" spans="1:14">
      <c r="A7209" s="535" t="str">
        <f>'[11]Depr Exp'!A7209</f>
        <v>G3762 DST Mains, Plastic</v>
      </c>
      <c r="B7209" s="535" t="str">
        <f>'[11]Depr Exp'!B7209</f>
        <v>G3762 DST Mains, Plastic-2</v>
      </c>
      <c r="C7209" s="535" t="str">
        <f>'[11]Depr Exp'!C7209</f>
        <v>403G</v>
      </c>
      <c r="D7209" s="535"/>
      <c r="E7209" s="536">
        <f>'[11]Depr Exp'!E7209</f>
        <v>43159</v>
      </c>
      <c r="F7209" s="537">
        <f>'[11]Depr Exp'!F7209</f>
        <v>1288581960.01</v>
      </c>
      <c r="G7209" s="542">
        <f>'[11]Depr Exp'!G7209</f>
        <v>2.4399999999999998E-2</v>
      </c>
      <c r="H7209" s="539">
        <f>'[11]Depr Exp'!H7209</f>
        <v>2603382.0499999998</v>
      </c>
      <c r="I7209" s="537">
        <f>'[11]Depr Exp'!I7209</f>
        <v>1372943113.5699999</v>
      </c>
      <c r="J7209" s="542">
        <f>'[11]Depr Exp'!J7209</f>
        <v>2.4399999999999998E-2</v>
      </c>
      <c r="K7209" s="540">
        <f>'[11]Depr Exp'!K7209</f>
        <v>2778624.49</v>
      </c>
      <c r="L7209" s="539">
        <f>'[11]Depr Exp'!L7209</f>
        <v>175242.44</v>
      </c>
      <c r="M7209" s="144"/>
      <c r="N7209" s="144"/>
    </row>
    <row r="7210" spans="1:14">
      <c r="A7210" s="535" t="str">
        <f>'[11]Depr Exp'!A7210</f>
        <v>G3762 DST Mains, Plastic</v>
      </c>
      <c r="B7210" s="535" t="str">
        <f>'[11]Depr Exp'!B7210</f>
        <v>G3762 DST Mains, Plastic-3</v>
      </c>
      <c r="C7210" s="535" t="str">
        <f>'[11]Depr Exp'!C7210</f>
        <v>403G</v>
      </c>
      <c r="D7210" s="535"/>
      <c r="E7210" s="536">
        <f>'[11]Depr Exp'!E7210</f>
        <v>43190</v>
      </c>
      <c r="F7210" s="537">
        <f>'[11]Depr Exp'!F7210</f>
        <v>1293122606.46</v>
      </c>
      <c r="G7210" s="542">
        <f>'[11]Depr Exp'!G7210</f>
        <v>2.4399999999999998E-2</v>
      </c>
      <c r="H7210" s="539">
        <f>'[11]Depr Exp'!H7210</f>
        <v>2614589.1599999997</v>
      </c>
      <c r="I7210" s="537">
        <f>'[11]Depr Exp'!I7210</f>
        <v>1372943113.5699999</v>
      </c>
      <c r="J7210" s="542">
        <f>'[11]Depr Exp'!J7210</f>
        <v>2.4399999999999998E-2</v>
      </c>
      <c r="K7210" s="540">
        <f>'[11]Depr Exp'!K7210</f>
        <v>2778624.49</v>
      </c>
      <c r="L7210" s="539">
        <f>'[11]Depr Exp'!L7210</f>
        <v>164035.32999999999</v>
      </c>
      <c r="M7210" s="144"/>
      <c r="N7210" s="144"/>
    </row>
    <row r="7211" spans="1:14">
      <c r="A7211" s="535" t="str">
        <f>'[11]Depr Exp'!A7211</f>
        <v>G3762 DST Mains, Plastic</v>
      </c>
      <c r="B7211" s="535" t="str">
        <f>'[11]Depr Exp'!B7211</f>
        <v>G3762 DST Mains, Plastic-4</v>
      </c>
      <c r="C7211" s="535" t="str">
        <f>'[11]Depr Exp'!C7211</f>
        <v>403G</v>
      </c>
      <c r="D7211" s="535"/>
      <c r="E7211" s="536">
        <f>'[11]Depr Exp'!E7211</f>
        <v>43220</v>
      </c>
      <c r="F7211" s="537">
        <f>'[11]Depr Exp'!F7211</f>
        <v>1299258716.51</v>
      </c>
      <c r="G7211" s="542">
        <f>'[11]Depr Exp'!G7211</f>
        <v>2.4399999999999998E-2</v>
      </c>
      <c r="H7211" s="539">
        <f>'[11]Depr Exp'!H7211</f>
        <v>2627065.0100000002</v>
      </c>
      <c r="I7211" s="537">
        <f>'[11]Depr Exp'!I7211</f>
        <v>1372943113.5699999</v>
      </c>
      <c r="J7211" s="542">
        <f>'[11]Depr Exp'!J7211</f>
        <v>2.4399999999999998E-2</v>
      </c>
      <c r="K7211" s="540">
        <f>'[11]Depr Exp'!K7211</f>
        <v>2778624.49</v>
      </c>
      <c r="L7211" s="539">
        <f>'[11]Depr Exp'!L7211</f>
        <v>151559.48000000001</v>
      </c>
      <c r="M7211" s="144"/>
      <c r="N7211" s="144"/>
    </row>
    <row r="7212" spans="1:14">
      <c r="A7212" s="535" t="str">
        <f>'[11]Depr Exp'!A7212</f>
        <v>G3762 DST Mains, Plastic</v>
      </c>
      <c r="B7212" s="535" t="str">
        <f>'[11]Depr Exp'!B7212</f>
        <v>G3762 DST Mains, Plastic-5</v>
      </c>
      <c r="C7212" s="535" t="str">
        <f>'[11]Depr Exp'!C7212</f>
        <v>403G</v>
      </c>
      <c r="D7212" s="535"/>
      <c r="E7212" s="536">
        <f>'[11]Depr Exp'!E7212</f>
        <v>43251</v>
      </c>
      <c r="F7212" s="537">
        <f>'[11]Depr Exp'!F7212</f>
        <v>1306352017.6300001</v>
      </c>
      <c r="G7212" s="542">
        <f>'[11]Depr Exp'!G7212</f>
        <v>2.4399999999999998E-2</v>
      </c>
      <c r="H7212" s="539">
        <f>'[11]Depr Exp'!H7212</f>
        <v>2641487.2199999997</v>
      </c>
      <c r="I7212" s="537">
        <f>'[11]Depr Exp'!I7212</f>
        <v>1372943113.5699999</v>
      </c>
      <c r="J7212" s="542">
        <f>'[11]Depr Exp'!J7212</f>
        <v>2.4399999999999998E-2</v>
      </c>
      <c r="K7212" s="540">
        <f>'[11]Depr Exp'!K7212</f>
        <v>2778624.49</v>
      </c>
      <c r="L7212" s="539">
        <f>'[11]Depr Exp'!L7212</f>
        <v>137137.26999999999</v>
      </c>
      <c r="M7212" s="144"/>
      <c r="N7212" s="144"/>
    </row>
    <row r="7213" spans="1:14">
      <c r="A7213" s="535" t="str">
        <f>'[11]Depr Exp'!A7213</f>
        <v>G3762 DST Mains, Plastic</v>
      </c>
      <c r="B7213" s="535" t="str">
        <f>'[11]Depr Exp'!B7213</f>
        <v>G3762 DST Mains, Plastic-6</v>
      </c>
      <c r="C7213" s="535" t="str">
        <f>'[11]Depr Exp'!C7213</f>
        <v>403G</v>
      </c>
      <c r="D7213" s="535"/>
      <c r="E7213" s="536">
        <f>'[11]Depr Exp'!E7213</f>
        <v>43281</v>
      </c>
      <c r="F7213" s="537">
        <f>'[11]Depr Exp'!F7213</f>
        <v>1315216886.5599999</v>
      </c>
      <c r="G7213" s="542">
        <f>'[11]Depr Exp'!G7213</f>
        <v>2.4399999999999998E-2</v>
      </c>
      <c r="H7213" s="539">
        <f>'[11]Depr Exp'!H7213</f>
        <v>2659511.62</v>
      </c>
      <c r="I7213" s="537">
        <f>'[11]Depr Exp'!I7213</f>
        <v>1372943113.5699999</v>
      </c>
      <c r="J7213" s="542">
        <f>'[11]Depr Exp'!J7213</f>
        <v>2.4399999999999998E-2</v>
      </c>
      <c r="K7213" s="540">
        <f>'[11]Depr Exp'!K7213</f>
        <v>2778624.49</v>
      </c>
      <c r="L7213" s="539">
        <f>'[11]Depr Exp'!L7213</f>
        <v>119112.87</v>
      </c>
      <c r="M7213" s="144"/>
      <c r="N7213" s="144"/>
    </row>
    <row r="7214" spans="1:14">
      <c r="A7214" s="535" t="str">
        <f>'[11]Depr Exp'!A7214</f>
        <v>G3762 DST Mains, Plastic</v>
      </c>
      <c r="B7214" s="535" t="str">
        <f>'[11]Depr Exp'!B7214</f>
        <v>G3762 DST Mains, Plastic-7</v>
      </c>
      <c r="C7214" s="535" t="str">
        <f>'[11]Depr Exp'!C7214</f>
        <v>403G</v>
      </c>
      <c r="D7214" s="535"/>
      <c r="E7214" s="536">
        <f>'[11]Depr Exp'!E7214</f>
        <v>43312</v>
      </c>
      <c r="F7214" s="537">
        <f>'[11]Depr Exp'!F7214</f>
        <v>1323786700.9200001</v>
      </c>
      <c r="G7214" s="542">
        <f>'[11]Depr Exp'!G7214</f>
        <v>2.4399999999999998E-2</v>
      </c>
      <c r="H7214" s="539">
        <f>'[11]Depr Exp'!H7214</f>
        <v>2676935.94</v>
      </c>
      <c r="I7214" s="537">
        <f>'[11]Depr Exp'!I7214</f>
        <v>1372943113.5699999</v>
      </c>
      <c r="J7214" s="542">
        <f>'[11]Depr Exp'!J7214</f>
        <v>2.4399999999999998E-2</v>
      </c>
      <c r="K7214" s="540">
        <f>'[11]Depr Exp'!K7214</f>
        <v>2778624.49</v>
      </c>
      <c r="L7214" s="539">
        <f>'[11]Depr Exp'!L7214</f>
        <v>101688.55</v>
      </c>
      <c r="M7214" s="144"/>
      <c r="N7214" s="144"/>
    </row>
    <row r="7215" spans="1:14">
      <c r="A7215" s="535" t="str">
        <f>'[11]Depr Exp'!A7215</f>
        <v>G3762 DST Mains, Plastic</v>
      </c>
      <c r="B7215" s="535" t="str">
        <f>'[11]Depr Exp'!B7215</f>
        <v>G3762 DST Mains, Plastic-8</v>
      </c>
      <c r="C7215" s="535" t="str">
        <f>'[11]Depr Exp'!C7215</f>
        <v>403G</v>
      </c>
      <c r="D7215" s="535"/>
      <c r="E7215" s="536">
        <f>'[11]Depr Exp'!E7215</f>
        <v>43343</v>
      </c>
      <c r="F7215" s="537">
        <f>'[11]Depr Exp'!F7215</f>
        <v>1331181615.98</v>
      </c>
      <c r="G7215" s="542">
        <f>'[11]Depr Exp'!G7215</f>
        <v>2.4399999999999998E-2</v>
      </c>
      <c r="H7215" s="539">
        <f>'[11]Depr Exp'!H7215</f>
        <v>2691971.44</v>
      </c>
      <c r="I7215" s="537">
        <f>'[11]Depr Exp'!I7215</f>
        <v>1372943113.5699999</v>
      </c>
      <c r="J7215" s="542">
        <f>'[11]Depr Exp'!J7215</f>
        <v>2.4399999999999998E-2</v>
      </c>
      <c r="K7215" s="540">
        <f>'[11]Depr Exp'!K7215</f>
        <v>2778624.49</v>
      </c>
      <c r="L7215" s="539">
        <f>'[11]Depr Exp'!L7215</f>
        <v>86653.05</v>
      </c>
      <c r="M7215" s="144"/>
      <c r="N7215" s="144"/>
    </row>
    <row r="7216" spans="1:14">
      <c r="A7216" s="535" t="str">
        <f>'[11]Depr Exp'!A7216</f>
        <v>G3762 DST Mains, Plastic</v>
      </c>
      <c r="B7216" s="535" t="str">
        <f>'[11]Depr Exp'!B7216</f>
        <v>G3762 DST Mains, Plastic-9</v>
      </c>
      <c r="C7216" s="535" t="str">
        <f>'[11]Depr Exp'!C7216</f>
        <v>403G</v>
      </c>
      <c r="D7216" s="535"/>
      <c r="E7216" s="536">
        <f>'[11]Depr Exp'!E7216</f>
        <v>43373</v>
      </c>
      <c r="F7216" s="537">
        <f>'[11]Depr Exp'!F7216</f>
        <v>1339413821.0699999</v>
      </c>
      <c r="G7216" s="542">
        <f>'[11]Depr Exp'!G7216</f>
        <v>2.4399999999999998E-2</v>
      </c>
      <c r="H7216" s="539">
        <f>'[11]Depr Exp'!H7216</f>
        <v>2708709.38</v>
      </c>
      <c r="I7216" s="537">
        <f>'[11]Depr Exp'!I7216</f>
        <v>1372943113.5699999</v>
      </c>
      <c r="J7216" s="542">
        <f>'[11]Depr Exp'!J7216</f>
        <v>2.4399999999999998E-2</v>
      </c>
      <c r="K7216" s="540">
        <f>'[11]Depr Exp'!K7216</f>
        <v>2778624.49</v>
      </c>
      <c r="L7216" s="539">
        <f>'[11]Depr Exp'!L7216</f>
        <v>69915.11</v>
      </c>
      <c r="M7216" s="144"/>
      <c r="N7216" s="144"/>
    </row>
    <row r="7217" spans="1:14">
      <c r="A7217" s="535" t="str">
        <f>'[11]Depr Exp'!A7217</f>
        <v>G3762 DST Mains, Plastic</v>
      </c>
      <c r="B7217" s="535" t="str">
        <f>'[11]Depr Exp'!B7217</f>
        <v>G3762 DST Mains, Plastic-10</v>
      </c>
      <c r="C7217" s="535" t="str">
        <f>'[11]Depr Exp'!C7217</f>
        <v>403G</v>
      </c>
      <c r="D7217" s="535"/>
      <c r="E7217" s="536">
        <f>'[11]Depr Exp'!E7217</f>
        <v>43404</v>
      </c>
      <c r="F7217" s="537">
        <f>'[11]Depr Exp'!F7217</f>
        <v>1351082207.3599999</v>
      </c>
      <c r="G7217" s="542">
        <f>'[11]Depr Exp'!G7217</f>
        <v>2.4399999999999998E-2</v>
      </c>
      <c r="H7217" s="539">
        <f>'[11]Depr Exp'!H7217</f>
        <v>2732434.34</v>
      </c>
      <c r="I7217" s="537">
        <f>'[11]Depr Exp'!I7217</f>
        <v>1372943113.5699999</v>
      </c>
      <c r="J7217" s="542">
        <f>'[11]Depr Exp'!J7217</f>
        <v>2.4399999999999998E-2</v>
      </c>
      <c r="K7217" s="540">
        <f>'[11]Depr Exp'!K7217</f>
        <v>2778624.49</v>
      </c>
      <c r="L7217" s="539">
        <f>'[11]Depr Exp'!L7217</f>
        <v>46190.15</v>
      </c>
      <c r="M7217" s="144"/>
      <c r="N7217" s="144"/>
    </row>
    <row r="7218" spans="1:14">
      <c r="A7218" s="535" t="str">
        <f>'[11]Depr Exp'!A7218</f>
        <v>G3762 DST Mains, Plastic</v>
      </c>
      <c r="B7218" s="535" t="str">
        <f>'[11]Depr Exp'!B7218</f>
        <v>G3762 DST Mains, Plastic-11</v>
      </c>
      <c r="C7218" s="535" t="str">
        <f>'[11]Depr Exp'!C7218</f>
        <v>403G</v>
      </c>
      <c r="D7218" s="535"/>
      <c r="E7218" s="536">
        <f>'[11]Depr Exp'!E7218</f>
        <v>43434</v>
      </c>
      <c r="F7218" s="537">
        <f>'[11]Depr Exp'!F7218</f>
        <v>1362710705.6900001</v>
      </c>
      <c r="G7218" s="542">
        <f>'[11]Depr Exp'!G7218</f>
        <v>2.4399999999999998E-2</v>
      </c>
      <c r="H7218" s="539">
        <f>'[11]Depr Exp'!H7218</f>
        <v>2756083.81</v>
      </c>
      <c r="I7218" s="537">
        <f>'[11]Depr Exp'!I7218</f>
        <v>1372943113.5699999</v>
      </c>
      <c r="J7218" s="542">
        <f>'[11]Depr Exp'!J7218</f>
        <v>2.4399999999999998E-2</v>
      </c>
      <c r="K7218" s="540">
        <f>'[11]Depr Exp'!K7218</f>
        <v>2778624.49</v>
      </c>
      <c r="L7218" s="539">
        <f>'[11]Depr Exp'!L7218</f>
        <v>22540.68</v>
      </c>
      <c r="M7218" s="144"/>
      <c r="N7218" s="144"/>
    </row>
    <row r="7219" spans="1:14">
      <c r="A7219" s="535" t="str">
        <f>'[11]Depr Exp'!A7219</f>
        <v>G3762 DST Mains, Plastic</v>
      </c>
      <c r="B7219" s="535" t="str">
        <f>'[11]Depr Exp'!B7219</f>
        <v>G3762 DST Mains, Plastic-12</v>
      </c>
      <c r="C7219" s="535" t="str">
        <f>'[11]Depr Exp'!C7219</f>
        <v>403G</v>
      </c>
      <c r="D7219" s="535"/>
      <c r="E7219" s="536">
        <f>'[11]Depr Exp'!E7219</f>
        <v>43465</v>
      </c>
      <c r="F7219" s="537">
        <f>'[11]Depr Exp'!F7219</f>
        <v>1372943113.5699999</v>
      </c>
      <c r="G7219" s="542">
        <f>'[11]Depr Exp'!G7219</f>
        <v>2.4399999999999998E-2</v>
      </c>
      <c r="H7219" s="539">
        <f>'[11]Depr Exp'!H7219</f>
        <v>2778624.49</v>
      </c>
      <c r="I7219" s="537">
        <f>'[11]Depr Exp'!I7219</f>
        <v>1372943113.5699999</v>
      </c>
      <c r="J7219" s="542">
        <f>'[11]Depr Exp'!J7219</f>
        <v>2.4399999999999998E-2</v>
      </c>
      <c r="K7219" s="540">
        <f>'[11]Depr Exp'!K7219</f>
        <v>2778624.49</v>
      </c>
      <c r="L7219" s="539">
        <f>'[11]Depr Exp'!L7219</f>
        <v>0</v>
      </c>
      <c r="M7219" s="144"/>
      <c r="N7219" s="144"/>
    </row>
    <row r="7220" spans="1:14" ht="15.75" thickBot="1">
      <c r="A7220" s="159" t="str">
        <f>'[11]Depr Exp'!A7220</f>
        <v>G3762 DST Mains, Plastic Total</v>
      </c>
      <c r="B7220" s="144">
        <f>'[11]Depr Exp'!B7220</f>
        <v>0</v>
      </c>
      <c r="C7220" s="502" t="str">
        <f>'[11]Depr Exp'!C7220</f>
        <v>GDST</v>
      </c>
      <c r="D7220" s="144"/>
      <c r="E7220" s="281" t="str">
        <f>'[11]Depr Exp'!E7220</f>
        <v>Total</v>
      </c>
      <c r="F7220" s="141">
        <f>'[11]Depr Exp'!F7220</f>
        <v>0</v>
      </c>
      <c r="G7220" s="252">
        <f>'[11]Depr Exp'!G7220</f>
        <v>0</v>
      </c>
      <c r="H7220" s="286">
        <f>'[11]Depr Exp'!H7220</f>
        <v>32082110.859999999</v>
      </c>
      <c r="I7220" s="141">
        <f>'[11]Depr Exp'!I7220</f>
        <v>0</v>
      </c>
      <c r="J7220" s="252">
        <f>'[11]Depr Exp'!J7220</f>
        <v>0</v>
      </c>
      <c r="K7220" s="286">
        <f>'[11]Depr Exp'!K7220</f>
        <v>33343493.88000001</v>
      </c>
      <c r="L7220" s="286">
        <f>'[11]Depr Exp'!L7220</f>
        <v>1261383.02</v>
      </c>
      <c r="M7220" s="144"/>
      <c r="N7220" s="144"/>
    </row>
    <row r="7221" spans="1:14" ht="13.5" thickTop="1">
      <c r="A7221" s="144" t="str">
        <f>'[11]Depr Exp'!A7221</f>
        <v>G3764 DST Mains, Wrap Stl, Kittitas</v>
      </c>
      <c r="B7221" s="144" t="str">
        <f>'[11]Depr Exp'!B7221</f>
        <v>G3764 DST Mains, Wrap Stl, Kittitas-1</v>
      </c>
      <c r="C7221" s="143" t="str">
        <f>'[11]Depr Exp'!C7221</f>
        <v>403G</v>
      </c>
      <c r="D7221" s="144"/>
      <c r="E7221" s="282">
        <f>'[11]Depr Exp'!E7221</f>
        <v>43131</v>
      </c>
      <c r="F7221" s="523">
        <f>'[11]Depr Exp'!F7221</f>
        <v>33307946.449999999</v>
      </c>
      <c r="G7221" s="305">
        <f>'[11]Depr Exp'!G7221</f>
        <v>2.2100000000000002E-2</v>
      </c>
      <c r="H7221" s="524">
        <f>'[11]Depr Exp'!H7221</f>
        <v>61342.14</v>
      </c>
      <c r="I7221" s="523">
        <f>'[11]Depr Exp'!I7221</f>
        <v>33307946.449999999</v>
      </c>
      <c r="J7221" s="305">
        <f>'[11]Depr Exp'!J7221</f>
        <v>2.2100000000000002E-2</v>
      </c>
      <c r="K7221" s="373">
        <f>'[11]Depr Exp'!K7221</f>
        <v>61342.134712083331</v>
      </c>
      <c r="L7221" s="524">
        <f>'[11]Depr Exp'!L7221</f>
        <v>-0.01</v>
      </c>
      <c r="M7221" s="144"/>
      <c r="N7221" s="144"/>
    </row>
    <row r="7222" spans="1:14">
      <c r="A7222" s="144" t="str">
        <f>'[11]Depr Exp'!A7222</f>
        <v>G3764 DST Mains, Wrap Stl, Kittitas</v>
      </c>
      <c r="B7222" s="144" t="str">
        <f>'[11]Depr Exp'!B7222</f>
        <v>G3764 DST Mains, Wrap Stl, Kittitas-2</v>
      </c>
      <c r="C7222" s="143" t="str">
        <f>'[11]Depr Exp'!C7222</f>
        <v>403G</v>
      </c>
      <c r="D7222" s="144"/>
      <c r="E7222" s="282">
        <f>'[11]Depr Exp'!E7222</f>
        <v>43159</v>
      </c>
      <c r="F7222" s="523">
        <f>'[11]Depr Exp'!F7222</f>
        <v>33307946.449999999</v>
      </c>
      <c r="G7222" s="305">
        <f>'[11]Depr Exp'!G7222</f>
        <v>2.2100000000000002E-2</v>
      </c>
      <c r="H7222" s="524">
        <f>'[11]Depr Exp'!H7222</f>
        <v>61342.14</v>
      </c>
      <c r="I7222" s="523">
        <f>'[11]Depr Exp'!I7222</f>
        <v>33307946.449999999</v>
      </c>
      <c r="J7222" s="305">
        <f>'[11]Depr Exp'!J7222</f>
        <v>2.2100000000000002E-2</v>
      </c>
      <c r="K7222" s="373">
        <f>'[11]Depr Exp'!K7222</f>
        <v>61342.134712083331</v>
      </c>
      <c r="L7222" s="524">
        <f>'[11]Depr Exp'!L7222</f>
        <v>-0.01</v>
      </c>
      <c r="M7222" s="144"/>
      <c r="N7222" s="144"/>
    </row>
    <row r="7223" spans="1:14">
      <c r="A7223" s="144" t="str">
        <f>'[11]Depr Exp'!A7223</f>
        <v>G3764 DST Mains, Wrap Stl, Kittitas</v>
      </c>
      <c r="B7223" s="144" t="str">
        <f>'[11]Depr Exp'!B7223</f>
        <v>G3764 DST Mains, Wrap Stl, Kittitas-3</v>
      </c>
      <c r="C7223" s="143" t="str">
        <f>'[11]Depr Exp'!C7223</f>
        <v>403G</v>
      </c>
      <c r="D7223" s="144"/>
      <c r="E7223" s="282">
        <f>'[11]Depr Exp'!E7223</f>
        <v>43190</v>
      </c>
      <c r="F7223" s="523">
        <f>'[11]Depr Exp'!F7223</f>
        <v>33307946.449999999</v>
      </c>
      <c r="G7223" s="305">
        <f>'[11]Depr Exp'!G7223</f>
        <v>2.2100000000000002E-2</v>
      </c>
      <c r="H7223" s="524">
        <f>'[11]Depr Exp'!H7223</f>
        <v>61342.14</v>
      </c>
      <c r="I7223" s="523">
        <f>'[11]Depr Exp'!I7223</f>
        <v>33307946.449999999</v>
      </c>
      <c r="J7223" s="305">
        <f>'[11]Depr Exp'!J7223</f>
        <v>2.2100000000000002E-2</v>
      </c>
      <c r="K7223" s="373">
        <f>'[11]Depr Exp'!K7223</f>
        <v>61342.134712083331</v>
      </c>
      <c r="L7223" s="524">
        <f>'[11]Depr Exp'!L7223</f>
        <v>-0.01</v>
      </c>
      <c r="M7223" s="144"/>
      <c r="N7223" s="144"/>
    </row>
    <row r="7224" spans="1:14">
      <c r="A7224" s="144" t="str">
        <f>'[11]Depr Exp'!A7224</f>
        <v>G3764 DST Mains, Wrap Stl, Kittitas</v>
      </c>
      <c r="B7224" s="144" t="str">
        <f>'[11]Depr Exp'!B7224</f>
        <v>G3764 DST Mains, Wrap Stl, Kittitas-4</v>
      </c>
      <c r="C7224" s="143" t="str">
        <f>'[11]Depr Exp'!C7224</f>
        <v>403G</v>
      </c>
      <c r="D7224" s="144"/>
      <c r="E7224" s="282">
        <f>'[11]Depr Exp'!E7224</f>
        <v>43220</v>
      </c>
      <c r="F7224" s="523">
        <f>'[11]Depr Exp'!F7224</f>
        <v>33307946.449999999</v>
      </c>
      <c r="G7224" s="305">
        <f>'[11]Depr Exp'!G7224</f>
        <v>2.2100000000000002E-2</v>
      </c>
      <c r="H7224" s="524">
        <f>'[11]Depr Exp'!H7224</f>
        <v>61342.14</v>
      </c>
      <c r="I7224" s="523">
        <f>'[11]Depr Exp'!I7224</f>
        <v>33307946.449999999</v>
      </c>
      <c r="J7224" s="305">
        <f>'[11]Depr Exp'!J7224</f>
        <v>2.2100000000000002E-2</v>
      </c>
      <c r="K7224" s="373">
        <f>'[11]Depr Exp'!K7224</f>
        <v>61342.134712083331</v>
      </c>
      <c r="L7224" s="524">
        <f>'[11]Depr Exp'!L7224</f>
        <v>-0.01</v>
      </c>
      <c r="M7224" s="144"/>
      <c r="N7224" s="144"/>
    </row>
    <row r="7225" spans="1:14">
      <c r="A7225" s="144" t="str">
        <f>'[11]Depr Exp'!A7225</f>
        <v>G3764 DST Mains, Wrap Stl, Kittitas</v>
      </c>
      <c r="B7225" s="144" t="str">
        <f>'[11]Depr Exp'!B7225</f>
        <v>G3764 DST Mains, Wrap Stl, Kittitas-5</v>
      </c>
      <c r="C7225" s="143" t="str">
        <f>'[11]Depr Exp'!C7225</f>
        <v>403G</v>
      </c>
      <c r="D7225" s="144"/>
      <c r="E7225" s="282">
        <f>'[11]Depr Exp'!E7225</f>
        <v>43251</v>
      </c>
      <c r="F7225" s="523">
        <f>'[11]Depr Exp'!F7225</f>
        <v>33307946.449999999</v>
      </c>
      <c r="G7225" s="305">
        <f>'[11]Depr Exp'!G7225</f>
        <v>2.2100000000000002E-2</v>
      </c>
      <c r="H7225" s="524">
        <f>'[11]Depr Exp'!H7225</f>
        <v>61342.14</v>
      </c>
      <c r="I7225" s="523">
        <f>'[11]Depr Exp'!I7225</f>
        <v>33307946.449999999</v>
      </c>
      <c r="J7225" s="305">
        <f>'[11]Depr Exp'!J7225</f>
        <v>2.2100000000000002E-2</v>
      </c>
      <c r="K7225" s="373">
        <f>'[11]Depr Exp'!K7225</f>
        <v>61342.134712083331</v>
      </c>
      <c r="L7225" s="524">
        <f>'[11]Depr Exp'!L7225</f>
        <v>-0.01</v>
      </c>
      <c r="M7225" s="144"/>
      <c r="N7225" s="144"/>
    </row>
    <row r="7226" spans="1:14">
      <c r="A7226" s="144" t="str">
        <f>'[11]Depr Exp'!A7226</f>
        <v>G3764 DST Mains, Wrap Stl, Kittitas</v>
      </c>
      <c r="B7226" s="144" t="str">
        <f>'[11]Depr Exp'!B7226</f>
        <v>G3764 DST Mains, Wrap Stl, Kittitas-6</v>
      </c>
      <c r="C7226" s="143" t="str">
        <f>'[11]Depr Exp'!C7226</f>
        <v>403G</v>
      </c>
      <c r="D7226" s="144"/>
      <c r="E7226" s="282">
        <f>'[11]Depr Exp'!E7226</f>
        <v>43281</v>
      </c>
      <c r="F7226" s="523">
        <f>'[11]Depr Exp'!F7226</f>
        <v>33307946.449999999</v>
      </c>
      <c r="G7226" s="305">
        <f>'[11]Depr Exp'!G7226</f>
        <v>2.2100000000000002E-2</v>
      </c>
      <c r="H7226" s="524">
        <f>'[11]Depr Exp'!H7226</f>
        <v>61342.14</v>
      </c>
      <c r="I7226" s="523">
        <f>'[11]Depr Exp'!I7226</f>
        <v>33307946.449999999</v>
      </c>
      <c r="J7226" s="305">
        <f>'[11]Depr Exp'!J7226</f>
        <v>2.2100000000000002E-2</v>
      </c>
      <c r="K7226" s="373">
        <f>'[11]Depr Exp'!K7226</f>
        <v>61342.134712083331</v>
      </c>
      <c r="L7226" s="524">
        <f>'[11]Depr Exp'!L7226</f>
        <v>-0.01</v>
      </c>
      <c r="M7226" s="144"/>
      <c r="N7226" s="144"/>
    </row>
    <row r="7227" spans="1:14">
      <c r="A7227" s="144" t="str">
        <f>'[11]Depr Exp'!A7227</f>
        <v>G3764 DST Mains, Wrap Stl, Kittitas</v>
      </c>
      <c r="B7227" s="144" t="str">
        <f>'[11]Depr Exp'!B7227</f>
        <v>G3764 DST Mains, Wrap Stl, Kittitas-7</v>
      </c>
      <c r="C7227" s="143" t="str">
        <f>'[11]Depr Exp'!C7227</f>
        <v>403G</v>
      </c>
      <c r="D7227" s="144"/>
      <c r="E7227" s="282">
        <f>'[11]Depr Exp'!E7227</f>
        <v>43312</v>
      </c>
      <c r="F7227" s="523">
        <f>'[11]Depr Exp'!F7227</f>
        <v>33307946.449999999</v>
      </c>
      <c r="G7227" s="305">
        <f>'[11]Depr Exp'!G7227</f>
        <v>2.2100000000000002E-2</v>
      </c>
      <c r="H7227" s="524">
        <f>'[11]Depr Exp'!H7227</f>
        <v>61342.14</v>
      </c>
      <c r="I7227" s="523">
        <f>'[11]Depr Exp'!I7227</f>
        <v>33307946.449999999</v>
      </c>
      <c r="J7227" s="305">
        <f>'[11]Depr Exp'!J7227</f>
        <v>2.2100000000000002E-2</v>
      </c>
      <c r="K7227" s="373">
        <f>'[11]Depr Exp'!K7227</f>
        <v>61342.134712083331</v>
      </c>
      <c r="L7227" s="524">
        <f>'[11]Depr Exp'!L7227</f>
        <v>-0.01</v>
      </c>
      <c r="M7227" s="144"/>
      <c r="N7227" s="144"/>
    </row>
    <row r="7228" spans="1:14">
      <c r="A7228" s="144" t="str">
        <f>'[11]Depr Exp'!A7228</f>
        <v>G3764 DST Mains, Wrap Stl, Kittitas</v>
      </c>
      <c r="B7228" s="144" t="str">
        <f>'[11]Depr Exp'!B7228</f>
        <v>G3764 DST Mains, Wrap Stl, Kittitas-8</v>
      </c>
      <c r="C7228" s="143" t="str">
        <f>'[11]Depr Exp'!C7228</f>
        <v>403G</v>
      </c>
      <c r="D7228" s="144"/>
      <c r="E7228" s="282">
        <f>'[11]Depr Exp'!E7228</f>
        <v>43343</v>
      </c>
      <c r="F7228" s="523">
        <f>'[11]Depr Exp'!F7228</f>
        <v>33307946.449999999</v>
      </c>
      <c r="G7228" s="305">
        <f>'[11]Depr Exp'!G7228</f>
        <v>2.2100000000000002E-2</v>
      </c>
      <c r="H7228" s="524">
        <f>'[11]Depr Exp'!H7228</f>
        <v>61342.14</v>
      </c>
      <c r="I7228" s="523">
        <f>'[11]Depr Exp'!I7228</f>
        <v>33307946.449999999</v>
      </c>
      <c r="J7228" s="305">
        <f>'[11]Depr Exp'!J7228</f>
        <v>2.2100000000000002E-2</v>
      </c>
      <c r="K7228" s="373">
        <f>'[11]Depr Exp'!K7228</f>
        <v>61342.134712083331</v>
      </c>
      <c r="L7228" s="524">
        <f>'[11]Depr Exp'!L7228</f>
        <v>-0.01</v>
      </c>
      <c r="M7228" s="144"/>
      <c r="N7228" s="144"/>
    </row>
    <row r="7229" spans="1:14">
      <c r="A7229" s="144" t="str">
        <f>'[11]Depr Exp'!A7229</f>
        <v>G3764 DST Mains, Wrap Stl, Kittitas</v>
      </c>
      <c r="B7229" s="144" t="str">
        <f>'[11]Depr Exp'!B7229</f>
        <v>G3764 DST Mains, Wrap Stl, Kittitas-9</v>
      </c>
      <c r="C7229" s="143" t="str">
        <f>'[11]Depr Exp'!C7229</f>
        <v>403G</v>
      </c>
      <c r="D7229" s="144"/>
      <c r="E7229" s="282">
        <f>'[11]Depr Exp'!E7229</f>
        <v>43373</v>
      </c>
      <c r="F7229" s="523">
        <f>'[11]Depr Exp'!F7229</f>
        <v>33307946.449999999</v>
      </c>
      <c r="G7229" s="305">
        <f>'[11]Depr Exp'!G7229</f>
        <v>2.2100000000000002E-2</v>
      </c>
      <c r="H7229" s="524">
        <f>'[11]Depr Exp'!H7229</f>
        <v>61342.14</v>
      </c>
      <c r="I7229" s="523">
        <f>'[11]Depr Exp'!I7229</f>
        <v>33307946.449999999</v>
      </c>
      <c r="J7229" s="305">
        <f>'[11]Depr Exp'!J7229</f>
        <v>2.2100000000000002E-2</v>
      </c>
      <c r="K7229" s="373">
        <f>'[11]Depr Exp'!K7229</f>
        <v>61342.134712083331</v>
      </c>
      <c r="L7229" s="524">
        <f>'[11]Depr Exp'!L7229</f>
        <v>-0.01</v>
      </c>
      <c r="M7229" s="144"/>
      <c r="N7229" s="144"/>
    </row>
    <row r="7230" spans="1:14">
      <c r="A7230" s="144" t="str">
        <f>'[11]Depr Exp'!A7230</f>
        <v>G3764 DST Mains, Wrap Stl, Kittitas</v>
      </c>
      <c r="B7230" s="144" t="str">
        <f>'[11]Depr Exp'!B7230</f>
        <v>G3764 DST Mains, Wrap Stl, Kittitas-10</v>
      </c>
      <c r="C7230" s="143" t="str">
        <f>'[11]Depr Exp'!C7230</f>
        <v>403G</v>
      </c>
      <c r="D7230" s="144"/>
      <c r="E7230" s="282">
        <f>'[11]Depr Exp'!E7230</f>
        <v>43404</v>
      </c>
      <c r="F7230" s="523">
        <f>'[11]Depr Exp'!F7230</f>
        <v>33307946.449999999</v>
      </c>
      <c r="G7230" s="305">
        <f>'[11]Depr Exp'!G7230</f>
        <v>2.2100000000000002E-2</v>
      </c>
      <c r="H7230" s="524">
        <f>'[11]Depr Exp'!H7230</f>
        <v>61342.14</v>
      </c>
      <c r="I7230" s="523">
        <f>'[11]Depr Exp'!I7230</f>
        <v>33307946.449999999</v>
      </c>
      <c r="J7230" s="305">
        <f>'[11]Depr Exp'!J7230</f>
        <v>2.2100000000000002E-2</v>
      </c>
      <c r="K7230" s="373">
        <f>'[11]Depr Exp'!K7230</f>
        <v>61342.134712083331</v>
      </c>
      <c r="L7230" s="524">
        <f>'[11]Depr Exp'!L7230</f>
        <v>-0.01</v>
      </c>
      <c r="M7230" s="144"/>
      <c r="N7230" s="144"/>
    </row>
    <row r="7231" spans="1:14">
      <c r="A7231" s="144" t="str">
        <f>'[11]Depr Exp'!A7231</f>
        <v>G3764 DST Mains, Wrap Stl, Kittitas</v>
      </c>
      <c r="B7231" s="144" t="str">
        <f>'[11]Depr Exp'!B7231</f>
        <v>G3764 DST Mains, Wrap Stl, Kittitas-11</v>
      </c>
      <c r="C7231" s="143" t="str">
        <f>'[11]Depr Exp'!C7231</f>
        <v>403G</v>
      </c>
      <c r="D7231" s="144"/>
      <c r="E7231" s="282">
        <f>'[11]Depr Exp'!E7231</f>
        <v>43434</v>
      </c>
      <c r="F7231" s="523">
        <f>'[11]Depr Exp'!F7231</f>
        <v>33307946.449999999</v>
      </c>
      <c r="G7231" s="305">
        <f>'[11]Depr Exp'!G7231</f>
        <v>2.2100000000000002E-2</v>
      </c>
      <c r="H7231" s="524">
        <f>'[11]Depr Exp'!H7231</f>
        <v>61342.14</v>
      </c>
      <c r="I7231" s="523">
        <f>'[11]Depr Exp'!I7231</f>
        <v>33307946.449999999</v>
      </c>
      <c r="J7231" s="305">
        <f>'[11]Depr Exp'!J7231</f>
        <v>2.2100000000000002E-2</v>
      </c>
      <c r="K7231" s="373">
        <f>'[11]Depr Exp'!K7231</f>
        <v>61342.134712083331</v>
      </c>
      <c r="L7231" s="524">
        <f>'[11]Depr Exp'!L7231</f>
        <v>-0.01</v>
      </c>
      <c r="M7231" s="144"/>
      <c r="N7231" s="144"/>
    </row>
    <row r="7232" spans="1:14">
      <c r="A7232" s="144" t="str">
        <f>'[11]Depr Exp'!A7232</f>
        <v>G3764 DST Mains, Wrap Stl, Kittitas</v>
      </c>
      <c r="B7232" s="144" t="str">
        <f>'[11]Depr Exp'!B7232</f>
        <v>G3764 DST Mains, Wrap Stl, Kittitas-12</v>
      </c>
      <c r="C7232" s="143" t="str">
        <f>'[11]Depr Exp'!C7232</f>
        <v>403G</v>
      </c>
      <c r="D7232" s="144"/>
      <c r="E7232" s="282">
        <f>'[11]Depr Exp'!E7232</f>
        <v>43465</v>
      </c>
      <c r="F7232" s="523">
        <f>'[11]Depr Exp'!F7232</f>
        <v>33307946.449999999</v>
      </c>
      <c r="G7232" s="305">
        <f>'[11]Depr Exp'!G7232</f>
        <v>2.2100000000000002E-2</v>
      </c>
      <c r="H7232" s="524">
        <f>'[11]Depr Exp'!H7232</f>
        <v>61342.14</v>
      </c>
      <c r="I7232" s="523">
        <f>'[11]Depr Exp'!I7232</f>
        <v>33307946.449999999</v>
      </c>
      <c r="J7232" s="305">
        <f>'[11]Depr Exp'!J7232</f>
        <v>2.2100000000000002E-2</v>
      </c>
      <c r="K7232" s="373">
        <f>'[11]Depr Exp'!K7232</f>
        <v>61342.134712083331</v>
      </c>
      <c r="L7232" s="524">
        <f>'[11]Depr Exp'!L7232</f>
        <v>-0.01</v>
      </c>
      <c r="M7232" s="144"/>
      <c r="N7232" s="144"/>
    </row>
    <row r="7233" spans="1:14" ht="15.75" thickBot="1">
      <c r="A7233" s="159" t="str">
        <f>'[11]Depr Exp'!A7233</f>
        <v>G3764 DST Mains, Wrap Stl, Kittitas Total</v>
      </c>
      <c r="B7233" s="144">
        <f>'[11]Depr Exp'!B7233</f>
        <v>0</v>
      </c>
      <c r="C7233" s="502" t="str">
        <f>'[11]Depr Exp'!C7233</f>
        <v>GDST</v>
      </c>
      <c r="D7233" s="144"/>
      <c r="E7233" s="281" t="str">
        <f>'[11]Depr Exp'!E7233</f>
        <v>Total</v>
      </c>
      <c r="F7233" s="141">
        <f>'[11]Depr Exp'!F7233</f>
        <v>0</v>
      </c>
      <c r="G7233" s="252">
        <f>'[11]Depr Exp'!G7233</f>
        <v>0</v>
      </c>
      <c r="H7233" s="286">
        <f>'[11]Depr Exp'!H7233</f>
        <v>736105.68</v>
      </c>
      <c r="I7233" s="141">
        <f>'[11]Depr Exp'!I7233</f>
        <v>0</v>
      </c>
      <c r="J7233" s="252">
        <f>'[11]Depr Exp'!J7233</f>
        <v>0</v>
      </c>
      <c r="K7233" s="286">
        <f>'[11]Depr Exp'!K7233</f>
        <v>736105.61654500011</v>
      </c>
      <c r="L7233" s="286">
        <f>'[11]Depr Exp'!L7233</f>
        <v>-0.06</v>
      </c>
      <c r="M7233" s="144"/>
      <c r="N7233" s="144"/>
    </row>
    <row r="7234" spans="1:14" ht="13.5" thickTop="1">
      <c r="A7234" s="535" t="str">
        <f>'[11]Depr Exp'!A7234</f>
        <v>G3764 DST Mains, Wrapped Steel</v>
      </c>
      <c r="B7234" s="535" t="str">
        <f>'[11]Depr Exp'!B7234</f>
        <v>G3764 DST Mains, Wrapped Steel-1</v>
      </c>
      <c r="C7234" s="535" t="str">
        <f>'[11]Depr Exp'!C7234</f>
        <v>403G</v>
      </c>
      <c r="D7234" s="535"/>
      <c r="E7234" s="536">
        <f>'[11]Depr Exp'!E7234</f>
        <v>43131</v>
      </c>
      <c r="F7234" s="537">
        <f>'[11]Depr Exp'!F7234</f>
        <v>433629362.72000003</v>
      </c>
      <c r="G7234" s="542">
        <f>'[11]Depr Exp'!G7234</f>
        <v>2.2100000000000002E-2</v>
      </c>
      <c r="H7234" s="539">
        <f>'[11]Depr Exp'!H7234</f>
        <v>798600.74</v>
      </c>
      <c r="I7234" s="537">
        <f>'[11]Depr Exp'!I7234</f>
        <v>451395733.41000003</v>
      </c>
      <c r="J7234" s="542">
        <f>'[11]Depr Exp'!J7234</f>
        <v>2.2100000000000002E-2</v>
      </c>
      <c r="K7234" s="540">
        <f>'[11]Depr Exp'!K7234</f>
        <v>829268.97</v>
      </c>
      <c r="L7234" s="539">
        <f>'[11]Depr Exp'!L7234</f>
        <v>30668.23</v>
      </c>
      <c r="M7234" s="144"/>
      <c r="N7234" s="144"/>
    </row>
    <row r="7235" spans="1:14">
      <c r="A7235" s="535" t="str">
        <f>'[11]Depr Exp'!A7235</f>
        <v>G3764 DST Mains, Wrapped Steel</v>
      </c>
      <c r="B7235" s="535" t="str">
        <f>'[11]Depr Exp'!B7235</f>
        <v>G3764 DST Mains, Wrapped Steel-2</v>
      </c>
      <c r="C7235" s="535" t="str">
        <f>'[11]Depr Exp'!C7235</f>
        <v>403G</v>
      </c>
      <c r="D7235" s="535"/>
      <c r="E7235" s="536">
        <f>'[11]Depr Exp'!E7235</f>
        <v>43159</v>
      </c>
      <c r="F7235" s="537">
        <f>'[11]Depr Exp'!F7235</f>
        <v>432970985.33999997</v>
      </c>
      <c r="G7235" s="542">
        <f>'[11]Depr Exp'!G7235</f>
        <v>2.2100000000000002E-2</v>
      </c>
      <c r="H7235" s="539">
        <f>'[11]Depr Exp'!H7235</f>
        <v>797388.24</v>
      </c>
      <c r="I7235" s="537">
        <f>'[11]Depr Exp'!I7235</f>
        <v>451395733.41000003</v>
      </c>
      <c r="J7235" s="542">
        <f>'[11]Depr Exp'!J7235</f>
        <v>2.2100000000000002E-2</v>
      </c>
      <c r="K7235" s="540">
        <f>'[11]Depr Exp'!K7235</f>
        <v>829268.97</v>
      </c>
      <c r="L7235" s="539">
        <f>'[11]Depr Exp'!L7235</f>
        <v>31880.73</v>
      </c>
      <c r="M7235" s="144"/>
      <c r="N7235" s="144"/>
    </row>
    <row r="7236" spans="1:14">
      <c r="A7236" s="535" t="str">
        <f>'[11]Depr Exp'!A7236</f>
        <v>G3764 DST Mains, Wrapped Steel</v>
      </c>
      <c r="B7236" s="535" t="str">
        <f>'[11]Depr Exp'!B7236</f>
        <v>G3764 DST Mains, Wrapped Steel-3</v>
      </c>
      <c r="C7236" s="535" t="str">
        <f>'[11]Depr Exp'!C7236</f>
        <v>403G</v>
      </c>
      <c r="D7236" s="535"/>
      <c r="E7236" s="536">
        <f>'[11]Depr Exp'!E7236</f>
        <v>43190</v>
      </c>
      <c r="F7236" s="537">
        <f>'[11]Depr Exp'!F7236</f>
        <v>433218866.89999998</v>
      </c>
      <c r="G7236" s="542">
        <f>'[11]Depr Exp'!G7236</f>
        <v>2.2100000000000002E-2</v>
      </c>
      <c r="H7236" s="539">
        <f>'[11]Depr Exp'!H7236</f>
        <v>797844.74</v>
      </c>
      <c r="I7236" s="537">
        <f>'[11]Depr Exp'!I7236</f>
        <v>451395733.41000003</v>
      </c>
      <c r="J7236" s="542">
        <f>'[11]Depr Exp'!J7236</f>
        <v>2.2100000000000002E-2</v>
      </c>
      <c r="K7236" s="540">
        <f>'[11]Depr Exp'!K7236</f>
        <v>829268.97</v>
      </c>
      <c r="L7236" s="539">
        <f>'[11]Depr Exp'!L7236</f>
        <v>31424.23</v>
      </c>
      <c r="M7236" s="144"/>
      <c r="N7236" s="144"/>
    </row>
    <row r="7237" spans="1:14">
      <c r="A7237" s="535" t="str">
        <f>'[11]Depr Exp'!A7237</f>
        <v>G3764 DST Mains, Wrapped Steel</v>
      </c>
      <c r="B7237" s="535" t="str">
        <f>'[11]Depr Exp'!B7237</f>
        <v>G3764 DST Mains, Wrapped Steel-4</v>
      </c>
      <c r="C7237" s="535" t="str">
        <f>'[11]Depr Exp'!C7237</f>
        <v>403G</v>
      </c>
      <c r="D7237" s="535"/>
      <c r="E7237" s="536">
        <f>'[11]Depr Exp'!E7237</f>
        <v>43220</v>
      </c>
      <c r="F7237" s="537">
        <f>'[11]Depr Exp'!F7237</f>
        <v>434330070.25</v>
      </c>
      <c r="G7237" s="542">
        <f>'[11]Depr Exp'!G7237</f>
        <v>2.2100000000000002E-2</v>
      </c>
      <c r="H7237" s="539">
        <f>'[11]Depr Exp'!H7237</f>
        <v>799891.21</v>
      </c>
      <c r="I7237" s="537">
        <f>'[11]Depr Exp'!I7237</f>
        <v>451395733.41000003</v>
      </c>
      <c r="J7237" s="542">
        <f>'[11]Depr Exp'!J7237</f>
        <v>2.2100000000000002E-2</v>
      </c>
      <c r="K7237" s="540">
        <f>'[11]Depr Exp'!K7237</f>
        <v>829268.97</v>
      </c>
      <c r="L7237" s="539">
        <f>'[11]Depr Exp'!L7237</f>
        <v>29377.759999999998</v>
      </c>
      <c r="M7237" s="144"/>
      <c r="N7237" s="144"/>
    </row>
    <row r="7238" spans="1:14">
      <c r="A7238" s="535" t="str">
        <f>'[11]Depr Exp'!A7238</f>
        <v>G3764 DST Mains, Wrapped Steel</v>
      </c>
      <c r="B7238" s="535" t="str">
        <f>'[11]Depr Exp'!B7238</f>
        <v>G3764 DST Mains, Wrapped Steel-5</v>
      </c>
      <c r="C7238" s="535" t="str">
        <f>'[11]Depr Exp'!C7238</f>
        <v>403G</v>
      </c>
      <c r="D7238" s="535"/>
      <c r="E7238" s="536">
        <f>'[11]Depr Exp'!E7238</f>
        <v>43251</v>
      </c>
      <c r="F7238" s="537">
        <f>'[11]Depr Exp'!F7238</f>
        <v>436750930.14999998</v>
      </c>
      <c r="G7238" s="542">
        <f>'[11]Depr Exp'!G7238</f>
        <v>2.2100000000000002E-2</v>
      </c>
      <c r="H7238" s="539">
        <f>'[11]Depr Exp'!H7238</f>
        <v>804349.63000000012</v>
      </c>
      <c r="I7238" s="537">
        <f>'[11]Depr Exp'!I7238</f>
        <v>451395733.41000003</v>
      </c>
      <c r="J7238" s="542">
        <f>'[11]Depr Exp'!J7238</f>
        <v>2.2100000000000002E-2</v>
      </c>
      <c r="K7238" s="540">
        <f>'[11]Depr Exp'!K7238</f>
        <v>829268.97</v>
      </c>
      <c r="L7238" s="539">
        <f>'[11]Depr Exp'!L7238</f>
        <v>24919.34</v>
      </c>
      <c r="M7238" s="144"/>
      <c r="N7238" s="144"/>
    </row>
    <row r="7239" spans="1:14">
      <c r="A7239" s="535" t="str">
        <f>'[11]Depr Exp'!A7239</f>
        <v>G3764 DST Mains, Wrapped Steel</v>
      </c>
      <c r="B7239" s="535" t="str">
        <f>'[11]Depr Exp'!B7239</f>
        <v>G3764 DST Mains, Wrapped Steel-6</v>
      </c>
      <c r="C7239" s="535" t="str">
        <f>'[11]Depr Exp'!C7239</f>
        <v>403G</v>
      </c>
      <c r="D7239" s="535"/>
      <c r="E7239" s="536">
        <f>'[11]Depr Exp'!E7239</f>
        <v>43281</v>
      </c>
      <c r="F7239" s="537">
        <f>'[11]Depr Exp'!F7239</f>
        <v>438856734.17000002</v>
      </c>
      <c r="G7239" s="542">
        <f>'[11]Depr Exp'!G7239</f>
        <v>2.2100000000000002E-2</v>
      </c>
      <c r="H7239" s="539">
        <f>'[11]Depr Exp'!H7239</f>
        <v>808227.82000000007</v>
      </c>
      <c r="I7239" s="537">
        <f>'[11]Depr Exp'!I7239</f>
        <v>451395733.41000003</v>
      </c>
      <c r="J7239" s="542">
        <f>'[11]Depr Exp'!J7239</f>
        <v>2.2100000000000002E-2</v>
      </c>
      <c r="K7239" s="540">
        <f>'[11]Depr Exp'!K7239</f>
        <v>829268.97</v>
      </c>
      <c r="L7239" s="539">
        <f>'[11]Depr Exp'!L7239</f>
        <v>21041.15</v>
      </c>
      <c r="M7239" s="144"/>
      <c r="N7239" s="144"/>
    </row>
    <row r="7240" spans="1:14">
      <c r="A7240" s="535" t="str">
        <f>'[11]Depr Exp'!A7240</f>
        <v>G3764 DST Mains, Wrapped Steel</v>
      </c>
      <c r="B7240" s="535" t="str">
        <f>'[11]Depr Exp'!B7240</f>
        <v>G3764 DST Mains, Wrapped Steel-7</v>
      </c>
      <c r="C7240" s="535" t="str">
        <f>'[11]Depr Exp'!C7240</f>
        <v>403G</v>
      </c>
      <c r="D7240" s="535"/>
      <c r="E7240" s="536">
        <f>'[11]Depr Exp'!E7240</f>
        <v>43312</v>
      </c>
      <c r="F7240" s="537">
        <f>'[11]Depr Exp'!F7240</f>
        <v>439730424.14999998</v>
      </c>
      <c r="G7240" s="542">
        <f>'[11]Depr Exp'!G7240</f>
        <v>2.2100000000000002E-2</v>
      </c>
      <c r="H7240" s="539">
        <f>'[11]Depr Exp'!H7240</f>
        <v>809836.87</v>
      </c>
      <c r="I7240" s="537">
        <f>'[11]Depr Exp'!I7240</f>
        <v>451395733.41000003</v>
      </c>
      <c r="J7240" s="542">
        <f>'[11]Depr Exp'!J7240</f>
        <v>2.2100000000000002E-2</v>
      </c>
      <c r="K7240" s="540">
        <f>'[11]Depr Exp'!K7240</f>
        <v>829268.97</v>
      </c>
      <c r="L7240" s="539">
        <f>'[11]Depr Exp'!L7240</f>
        <v>19432.099999999999</v>
      </c>
      <c r="M7240" s="144"/>
      <c r="N7240" s="144"/>
    </row>
    <row r="7241" spans="1:14">
      <c r="A7241" s="535" t="str">
        <f>'[11]Depr Exp'!A7241</f>
        <v>G3764 DST Mains, Wrapped Steel</v>
      </c>
      <c r="B7241" s="535" t="str">
        <f>'[11]Depr Exp'!B7241</f>
        <v>G3764 DST Mains, Wrapped Steel-8</v>
      </c>
      <c r="C7241" s="535" t="str">
        <f>'[11]Depr Exp'!C7241</f>
        <v>403G</v>
      </c>
      <c r="D7241" s="535"/>
      <c r="E7241" s="536">
        <f>'[11]Depr Exp'!E7241</f>
        <v>43343</v>
      </c>
      <c r="F7241" s="537">
        <f>'[11]Depr Exp'!F7241</f>
        <v>439906983.30000001</v>
      </c>
      <c r="G7241" s="542">
        <f>'[11]Depr Exp'!G7241</f>
        <v>2.2100000000000002E-2</v>
      </c>
      <c r="H7241" s="539">
        <f>'[11]Depr Exp'!H7241</f>
        <v>810162.02</v>
      </c>
      <c r="I7241" s="537">
        <f>'[11]Depr Exp'!I7241</f>
        <v>451395733.41000003</v>
      </c>
      <c r="J7241" s="542">
        <f>'[11]Depr Exp'!J7241</f>
        <v>2.2100000000000002E-2</v>
      </c>
      <c r="K7241" s="540">
        <f>'[11]Depr Exp'!K7241</f>
        <v>829268.97</v>
      </c>
      <c r="L7241" s="539">
        <f>'[11]Depr Exp'!L7241</f>
        <v>19106.95</v>
      </c>
      <c r="M7241" s="144"/>
      <c r="N7241" s="144"/>
    </row>
    <row r="7242" spans="1:14">
      <c r="A7242" s="535" t="str">
        <f>'[11]Depr Exp'!A7242</f>
        <v>G3764 DST Mains, Wrapped Steel</v>
      </c>
      <c r="B7242" s="535" t="str">
        <f>'[11]Depr Exp'!B7242</f>
        <v>G3764 DST Mains, Wrapped Steel-9</v>
      </c>
      <c r="C7242" s="535" t="str">
        <f>'[11]Depr Exp'!C7242</f>
        <v>403G</v>
      </c>
      <c r="D7242" s="535"/>
      <c r="E7242" s="536">
        <f>'[11]Depr Exp'!E7242</f>
        <v>43373</v>
      </c>
      <c r="F7242" s="537">
        <f>'[11]Depr Exp'!F7242</f>
        <v>442300440.10000002</v>
      </c>
      <c r="G7242" s="542">
        <f>'[11]Depr Exp'!G7242</f>
        <v>2.2100000000000002E-2</v>
      </c>
      <c r="H7242" s="539">
        <f>'[11]Depr Exp'!H7242</f>
        <v>814569.98</v>
      </c>
      <c r="I7242" s="537">
        <f>'[11]Depr Exp'!I7242</f>
        <v>451395733.41000003</v>
      </c>
      <c r="J7242" s="542">
        <f>'[11]Depr Exp'!J7242</f>
        <v>2.2100000000000002E-2</v>
      </c>
      <c r="K7242" s="540">
        <f>'[11]Depr Exp'!K7242</f>
        <v>829268.97</v>
      </c>
      <c r="L7242" s="539">
        <f>'[11]Depr Exp'!L7242</f>
        <v>14698.99</v>
      </c>
      <c r="M7242" s="144"/>
      <c r="N7242" s="144"/>
    </row>
    <row r="7243" spans="1:14">
      <c r="A7243" s="535" t="str">
        <f>'[11]Depr Exp'!A7243</f>
        <v>G3764 DST Mains, Wrapped Steel</v>
      </c>
      <c r="B7243" s="535" t="str">
        <f>'[11]Depr Exp'!B7243</f>
        <v>G3764 DST Mains, Wrapped Steel-10</v>
      </c>
      <c r="C7243" s="535" t="str">
        <f>'[11]Depr Exp'!C7243</f>
        <v>403G</v>
      </c>
      <c r="D7243" s="535"/>
      <c r="E7243" s="536">
        <f>'[11]Depr Exp'!E7243</f>
        <v>43404</v>
      </c>
      <c r="F7243" s="537">
        <f>'[11]Depr Exp'!F7243</f>
        <v>445845066.19999999</v>
      </c>
      <c r="G7243" s="542">
        <f>'[11]Depr Exp'!G7243</f>
        <v>2.2100000000000002E-2</v>
      </c>
      <c r="H7243" s="539">
        <f>'[11]Depr Exp'!H7243</f>
        <v>821098</v>
      </c>
      <c r="I7243" s="537">
        <f>'[11]Depr Exp'!I7243</f>
        <v>451395733.41000003</v>
      </c>
      <c r="J7243" s="542">
        <f>'[11]Depr Exp'!J7243</f>
        <v>2.2100000000000002E-2</v>
      </c>
      <c r="K7243" s="540">
        <f>'[11]Depr Exp'!K7243</f>
        <v>829268.97</v>
      </c>
      <c r="L7243" s="539">
        <f>'[11]Depr Exp'!L7243</f>
        <v>8170.97</v>
      </c>
      <c r="M7243" s="144"/>
      <c r="N7243" s="144"/>
    </row>
    <row r="7244" spans="1:14">
      <c r="A7244" s="535" t="str">
        <f>'[11]Depr Exp'!A7244</f>
        <v>G3764 DST Mains, Wrapped Steel</v>
      </c>
      <c r="B7244" s="535" t="str">
        <f>'[11]Depr Exp'!B7244</f>
        <v>G3764 DST Mains, Wrapped Steel-11</v>
      </c>
      <c r="C7244" s="535" t="str">
        <f>'[11]Depr Exp'!C7244</f>
        <v>403G</v>
      </c>
      <c r="D7244" s="535"/>
      <c r="E7244" s="536">
        <f>'[11]Depr Exp'!E7244</f>
        <v>43434</v>
      </c>
      <c r="F7244" s="537">
        <f>'[11]Depr Exp'!F7244</f>
        <v>446716817.06</v>
      </c>
      <c r="G7244" s="542">
        <f>'[11]Depr Exp'!G7244</f>
        <v>2.2100000000000002E-2</v>
      </c>
      <c r="H7244" s="539">
        <f>'[11]Depr Exp'!H7244</f>
        <v>822703.47</v>
      </c>
      <c r="I7244" s="537">
        <f>'[11]Depr Exp'!I7244</f>
        <v>451395733.41000003</v>
      </c>
      <c r="J7244" s="542">
        <f>'[11]Depr Exp'!J7244</f>
        <v>2.2100000000000002E-2</v>
      </c>
      <c r="K7244" s="540">
        <f>'[11]Depr Exp'!K7244</f>
        <v>829268.97</v>
      </c>
      <c r="L7244" s="539">
        <f>'[11]Depr Exp'!L7244</f>
        <v>6565.5</v>
      </c>
      <c r="M7244" s="144"/>
      <c r="N7244" s="144"/>
    </row>
    <row r="7245" spans="1:14">
      <c r="A7245" s="535" t="str">
        <f>'[11]Depr Exp'!A7245</f>
        <v>G3764 DST Mains, Wrapped Steel</v>
      </c>
      <c r="B7245" s="535" t="str">
        <f>'[11]Depr Exp'!B7245</f>
        <v>G3764 DST Mains, Wrapped Steel-12</v>
      </c>
      <c r="C7245" s="535" t="str">
        <f>'[11]Depr Exp'!C7245</f>
        <v>403G</v>
      </c>
      <c r="D7245" s="535"/>
      <c r="E7245" s="536">
        <f>'[11]Depr Exp'!E7245</f>
        <v>43465</v>
      </c>
      <c r="F7245" s="537">
        <f>'[11]Depr Exp'!F7245</f>
        <v>451395733.41000003</v>
      </c>
      <c r="G7245" s="542">
        <f>'[11]Depr Exp'!G7245</f>
        <v>2.2100000000000002E-2</v>
      </c>
      <c r="H7245" s="539">
        <f>'[11]Depr Exp'!H7245</f>
        <v>829268.97</v>
      </c>
      <c r="I7245" s="537">
        <f>'[11]Depr Exp'!I7245</f>
        <v>451395733.41000003</v>
      </c>
      <c r="J7245" s="542">
        <f>'[11]Depr Exp'!J7245</f>
        <v>2.2100000000000002E-2</v>
      </c>
      <c r="K7245" s="540">
        <f>'[11]Depr Exp'!K7245</f>
        <v>829268.97</v>
      </c>
      <c r="L7245" s="539">
        <f>'[11]Depr Exp'!L7245</f>
        <v>0</v>
      </c>
      <c r="M7245" s="144"/>
      <c r="N7245" s="144"/>
    </row>
    <row r="7246" spans="1:14" ht="15.75" thickBot="1">
      <c r="A7246" s="159" t="str">
        <f>'[11]Depr Exp'!A7246</f>
        <v>G3764 DST Mains, Wrapped Steel Total</v>
      </c>
      <c r="B7246" s="144">
        <f>'[11]Depr Exp'!B7246</f>
        <v>0</v>
      </c>
      <c r="C7246" s="502" t="str">
        <f>'[11]Depr Exp'!C7246</f>
        <v>GDST</v>
      </c>
      <c r="D7246" s="144"/>
      <c r="E7246" s="281" t="str">
        <f>'[11]Depr Exp'!E7246</f>
        <v>Total</v>
      </c>
      <c r="F7246" s="141">
        <f>'[11]Depr Exp'!F7246</f>
        <v>0</v>
      </c>
      <c r="G7246" s="252">
        <f>'[11]Depr Exp'!G7246</f>
        <v>0</v>
      </c>
      <c r="H7246" s="286">
        <f>'[11]Depr Exp'!H7246</f>
        <v>9713941.6900000013</v>
      </c>
      <c r="I7246" s="141">
        <f>'[11]Depr Exp'!I7246</f>
        <v>0</v>
      </c>
      <c r="J7246" s="252">
        <f>'[11]Depr Exp'!J7246</f>
        <v>0</v>
      </c>
      <c r="K7246" s="286">
        <f>'[11]Depr Exp'!K7246</f>
        <v>9951227.6399999987</v>
      </c>
      <c r="L7246" s="286">
        <f>'[11]Depr Exp'!L7246</f>
        <v>237285.95</v>
      </c>
      <c r="M7246" s="144"/>
      <c r="N7246" s="144"/>
    </row>
    <row r="7247" spans="1:14" ht="13.5" thickTop="1">
      <c r="A7247" s="144" t="str">
        <f>'[11]Depr Exp'!A7247</f>
        <v>G3765 DST Mains, Cathodic Protectio</v>
      </c>
      <c r="B7247" s="144" t="str">
        <f>'[11]Depr Exp'!B7247</f>
        <v>G3765 DST Mains, Cathodic Protectio-1</v>
      </c>
      <c r="C7247" s="143" t="str">
        <f>'[11]Depr Exp'!C7247</f>
        <v>403G</v>
      </c>
      <c r="D7247" s="144"/>
      <c r="E7247" s="282">
        <f>'[11]Depr Exp'!E7247</f>
        <v>43131</v>
      </c>
      <c r="F7247" s="523">
        <f>'[11]Depr Exp'!F7247</f>
        <v>36721925.340000004</v>
      </c>
      <c r="G7247" s="305">
        <f>'[11]Depr Exp'!G7247</f>
        <v>3.5799999999999998E-2</v>
      </c>
      <c r="H7247" s="524">
        <f>'[11]Depr Exp'!H7247</f>
        <v>109553.74</v>
      </c>
      <c r="I7247" s="523">
        <f>'[11]Depr Exp'!I7247</f>
        <v>37162897.700000003</v>
      </c>
      <c r="J7247" s="305">
        <f>'[11]Depr Exp'!J7247</f>
        <v>3.5799999999999998E-2</v>
      </c>
      <c r="K7247" s="373">
        <f>'[11]Depr Exp'!K7247</f>
        <v>110869.31147166668</v>
      </c>
      <c r="L7247" s="524">
        <f>'[11]Depr Exp'!L7247</f>
        <v>1315.57</v>
      </c>
      <c r="M7247" s="144"/>
      <c r="N7247" s="144"/>
    </row>
    <row r="7248" spans="1:14">
      <c r="A7248" s="144" t="str">
        <f>'[11]Depr Exp'!A7248</f>
        <v>G3765 DST Mains, Cathodic Protectio</v>
      </c>
      <c r="B7248" s="144" t="str">
        <f>'[11]Depr Exp'!B7248</f>
        <v>G3765 DST Mains, Cathodic Protectio-2</v>
      </c>
      <c r="C7248" s="143" t="str">
        <f>'[11]Depr Exp'!C7248</f>
        <v>403G</v>
      </c>
      <c r="D7248" s="144"/>
      <c r="E7248" s="282">
        <f>'[11]Depr Exp'!E7248</f>
        <v>43159</v>
      </c>
      <c r="F7248" s="523">
        <f>'[11]Depr Exp'!F7248</f>
        <v>36819915.890000001</v>
      </c>
      <c r="G7248" s="305">
        <f>'[11]Depr Exp'!G7248</f>
        <v>3.5799999999999998E-2</v>
      </c>
      <c r="H7248" s="524">
        <f>'[11]Depr Exp'!H7248</f>
        <v>109846.08</v>
      </c>
      <c r="I7248" s="523">
        <f>'[11]Depr Exp'!I7248</f>
        <v>37162897.700000003</v>
      </c>
      <c r="J7248" s="305">
        <f>'[11]Depr Exp'!J7248</f>
        <v>3.5799999999999998E-2</v>
      </c>
      <c r="K7248" s="373">
        <f>'[11]Depr Exp'!K7248</f>
        <v>110869.31147166668</v>
      </c>
      <c r="L7248" s="524">
        <f>'[11]Depr Exp'!L7248</f>
        <v>1023.23</v>
      </c>
      <c r="M7248" s="144"/>
      <c r="N7248" s="144"/>
    </row>
    <row r="7249" spans="1:14">
      <c r="A7249" s="144" t="str">
        <f>'[11]Depr Exp'!A7249</f>
        <v>G3765 DST Mains, Cathodic Protectio</v>
      </c>
      <c r="B7249" s="144" t="str">
        <f>'[11]Depr Exp'!B7249</f>
        <v>G3765 DST Mains, Cathodic Protectio-3</v>
      </c>
      <c r="C7249" s="143" t="str">
        <f>'[11]Depr Exp'!C7249</f>
        <v>403G</v>
      </c>
      <c r="D7249" s="144"/>
      <c r="E7249" s="282">
        <f>'[11]Depr Exp'!E7249</f>
        <v>43190</v>
      </c>
      <c r="F7249" s="523">
        <f>'[11]Depr Exp'!F7249</f>
        <v>36883571.409999996</v>
      </c>
      <c r="G7249" s="305">
        <f>'[11]Depr Exp'!G7249</f>
        <v>3.5799999999999998E-2</v>
      </c>
      <c r="H7249" s="524">
        <f>'[11]Depr Exp'!H7249</f>
        <v>110035.99</v>
      </c>
      <c r="I7249" s="523">
        <f>'[11]Depr Exp'!I7249</f>
        <v>37162897.700000003</v>
      </c>
      <c r="J7249" s="305">
        <f>'[11]Depr Exp'!J7249</f>
        <v>3.5799999999999998E-2</v>
      </c>
      <c r="K7249" s="373">
        <f>'[11]Depr Exp'!K7249</f>
        <v>110869.31147166668</v>
      </c>
      <c r="L7249" s="524">
        <f>'[11]Depr Exp'!L7249</f>
        <v>833.32</v>
      </c>
      <c r="M7249" s="144"/>
      <c r="N7249" s="144"/>
    </row>
    <row r="7250" spans="1:14">
      <c r="A7250" s="144" t="str">
        <f>'[11]Depr Exp'!A7250</f>
        <v>G3765 DST Mains, Cathodic Protectio</v>
      </c>
      <c r="B7250" s="144" t="str">
        <f>'[11]Depr Exp'!B7250</f>
        <v>G3765 DST Mains, Cathodic Protectio-4</v>
      </c>
      <c r="C7250" s="143" t="str">
        <f>'[11]Depr Exp'!C7250</f>
        <v>403G</v>
      </c>
      <c r="D7250" s="144"/>
      <c r="E7250" s="282">
        <f>'[11]Depr Exp'!E7250</f>
        <v>43220</v>
      </c>
      <c r="F7250" s="523">
        <f>'[11]Depr Exp'!F7250</f>
        <v>36953660.579999998</v>
      </c>
      <c r="G7250" s="305">
        <f>'[11]Depr Exp'!G7250</f>
        <v>3.5799999999999998E-2</v>
      </c>
      <c r="H7250" s="524">
        <f>'[11]Depr Exp'!H7250</f>
        <v>110245.09</v>
      </c>
      <c r="I7250" s="523">
        <f>'[11]Depr Exp'!I7250</f>
        <v>37162897.700000003</v>
      </c>
      <c r="J7250" s="305">
        <f>'[11]Depr Exp'!J7250</f>
        <v>3.5799999999999998E-2</v>
      </c>
      <c r="K7250" s="373">
        <f>'[11]Depr Exp'!K7250</f>
        <v>110869.31147166668</v>
      </c>
      <c r="L7250" s="524">
        <f>'[11]Depr Exp'!L7250</f>
        <v>624.22</v>
      </c>
      <c r="M7250" s="144"/>
      <c r="N7250" s="144"/>
    </row>
    <row r="7251" spans="1:14">
      <c r="A7251" s="144" t="str">
        <f>'[11]Depr Exp'!A7251</f>
        <v>G3765 DST Mains, Cathodic Protectio</v>
      </c>
      <c r="B7251" s="144" t="str">
        <f>'[11]Depr Exp'!B7251</f>
        <v>G3765 DST Mains, Cathodic Protectio-5</v>
      </c>
      <c r="C7251" s="143" t="str">
        <f>'[11]Depr Exp'!C7251</f>
        <v>403G</v>
      </c>
      <c r="D7251" s="144"/>
      <c r="E7251" s="282">
        <f>'[11]Depr Exp'!E7251</f>
        <v>43251</v>
      </c>
      <c r="F7251" s="523">
        <f>'[11]Depr Exp'!F7251</f>
        <v>36973167.82</v>
      </c>
      <c r="G7251" s="305">
        <f>'[11]Depr Exp'!G7251</f>
        <v>3.5799999999999998E-2</v>
      </c>
      <c r="H7251" s="524">
        <f>'[11]Depr Exp'!H7251</f>
        <v>110303.28</v>
      </c>
      <c r="I7251" s="523">
        <f>'[11]Depr Exp'!I7251</f>
        <v>37162897.700000003</v>
      </c>
      <c r="J7251" s="305">
        <f>'[11]Depr Exp'!J7251</f>
        <v>3.5799999999999998E-2</v>
      </c>
      <c r="K7251" s="373">
        <f>'[11]Depr Exp'!K7251</f>
        <v>110869.31147166668</v>
      </c>
      <c r="L7251" s="524">
        <f>'[11]Depr Exp'!L7251</f>
        <v>566.03</v>
      </c>
      <c r="M7251" s="144"/>
      <c r="N7251" s="144"/>
    </row>
    <row r="7252" spans="1:14">
      <c r="A7252" s="144" t="str">
        <f>'[11]Depr Exp'!A7252</f>
        <v>G3765 DST Mains, Cathodic Protectio</v>
      </c>
      <c r="B7252" s="144" t="str">
        <f>'[11]Depr Exp'!B7252</f>
        <v>G3765 DST Mains, Cathodic Protectio-6</v>
      </c>
      <c r="C7252" s="143" t="str">
        <f>'[11]Depr Exp'!C7252</f>
        <v>403G</v>
      </c>
      <c r="D7252" s="144"/>
      <c r="E7252" s="282">
        <f>'[11]Depr Exp'!E7252</f>
        <v>43281</v>
      </c>
      <c r="F7252" s="523">
        <f>'[11]Depr Exp'!F7252</f>
        <v>37002118.850000001</v>
      </c>
      <c r="G7252" s="305">
        <f>'[11]Depr Exp'!G7252</f>
        <v>3.5799999999999998E-2</v>
      </c>
      <c r="H7252" s="524">
        <f>'[11]Depr Exp'!H7252</f>
        <v>110389.65</v>
      </c>
      <c r="I7252" s="523">
        <f>'[11]Depr Exp'!I7252</f>
        <v>37162897.700000003</v>
      </c>
      <c r="J7252" s="305">
        <f>'[11]Depr Exp'!J7252</f>
        <v>3.5799999999999998E-2</v>
      </c>
      <c r="K7252" s="373">
        <f>'[11]Depr Exp'!K7252</f>
        <v>110869.31147166668</v>
      </c>
      <c r="L7252" s="524">
        <f>'[11]Depr Exp'!L7252</f>
        <v>479.66</v>
      </c>
      <c r="M7252" s="144"/>
      <c r="N7252" s="144"/>
    </row>
    <row r="7253" spans="1:14">
      <c r="A7253" s="144" t="str">
        <f>'[11]Depr Exp'!A7253</f>
        <v>G3765 DST Mains, Cathodic Protectio</v>
      </c>
      <c r="B7253" s="144" t="str">
        <f>'[11]Depr Exp'!B7253</f>
        <v>G3765 DST Mains, Cathodic Protectio-7</v>
      </c>
      <c r="C7253" s="143" t="str">
        <f>'[11]Depr Exp'!C7253</f>
        <v>403G</v>
      </c>
      <c r="D7253" s="144"/>
      <c r="E7253" s="282">
        <f>'[11]Depr Exp'!E7253</f>
        <v>43312</v>
      </c>
      <c r="F7253" s="523">
        <f>'[11]Depr Exp'!F7253</f>
        <v>37008124.780000001</v>
      </c>
      <c r="G7253" s="305">
        <f>'[11]Depr Exp'!G7253</f>
        <v>3.5799999999999998E-2</v>
      </c>
      <c r="H7253" s="524">
        <f>'[11]Depr Exp'!H7253</f>
        <v>110407.57</v>
      </c>
      <c r="I7253" s="523">
        <f>'[11]Depr Exp'!I7253</f>
        <v>37162897.700000003</v>
      </c>
      <c r="J7253" s="305">
        <f>'[11]Depr Exp'!J7253</f>
        <v>3.5799999999999998E-2</v>
      </c>
      <c r="K7253" s="373">
        <f>'[11]Depr Exp'!K7253</f>
        <v>110869.31147166668</v>
      </c>
      <c r="L7253" s="524">
        <f>'[11]Depr Exp'!L7253</f>
        <v>461.74</v>
      </c>
      <c r="M7253" s="144"/>
      <c r="N7253" s="144"/>
    </row>
    <row r="7254" spans="1:14">
      <c r="A7254" s="144" t="str">
        <f>'[11]Depr Exp'!A7254</f>
        <v>G3765 DST Mains, Cathodic Protectio</v>
      </c>
      <c r="B7254" s="144" t="str">
        <f>'[11]Depr Exp'!B7254</f>
        <v>G3765 DST Mains, Cathodic Protectio-8</v>
      </c>
      <c r="C7254" s="143" t="str">
        <f>'[11]Depr Exp'!C7254</f>
        <v>403G</v>
      </c>
      <c r="D7254" s="144"/>
      <c r="E7254" s="282">
        <f>'[11]Depr Exp'!E7254</f>
        <v>43343</v>
      </c>
      <c r="F7254" s="523">
        <f>'[11]Depr Exp'!F7254</f>
        <v>36992787.880000003</v>
      </c>
      <c r="G7254" s="305">
        <f>'[11]Depr Exp'!G7254</f>
        <v>3.5799999999999998E-2</v>
      </c>
      <c r="H7254" s="524">
        <f>'[11]Depr Exp'!H7254</f>
        <v>110361.82</v>
      </c>
      <c r="I7254" s="523">
        <f>'[11]Depr Exp'!I7254</f>
        <v>37162897.700000003</v>
      </c>
      <c r="J7254" s="305">
        <f>'[11]Depr Exp'!J7254</f>
        <v>3.5799999999999998E-2</v>
      </c>
      <c r="K7254" s="373">
        <f>'[11]Depr Exp'!K7254</f>
        <v>110869.31147166668</v>
      </c>
      <c r="L7254" s="524">
        <f>'[11]Depr Exp'!L7254</f>
        <v>507.49</v>
      </c>
      <c r="M7254" s="144"/>
      <c r="N7254" s="144"/>
    </row>
    <row r="7255" spans="1:14">
      <c r="A7255" s="144" t="str">
        <f>'[11]Depr Exp'!A7255</f>
        <v>G3765 DST Mains, Cathodic Protectio</v>
      </c>
      <c r="B7255" s="144" t="str">
        <f>'[11]Depr Exp'!B7255</f>
        <v>G3765 DST Mains, Cathodic Protectio-9</v>
      </c>
      <c r="C7255" s="143" t="str">
        <f>'[11]Depr Exp'!C7255</f>
        <v>403G</v>
      </c>
      <c r="D7255" s="144"/>
      <c r="E7255" s="282">
        <f>'[11]Depr Exp'!E7255</f>
        <v>43373</v>
      </c>
      <c r="F7255" s="523">
        <f>'[11]Depr Exp'!F7255</f>
        <v>36949317.57</v>
      </c>
      <c r="G7255" s="305">
        <f>'[11]Depr Exp'!G7255</f>
        <v>3.5799999999999998E-2</v>
      </c>
      <c r="H7255" s="524">
        <f>'[11]Depr Exp'!H7255</f>
        <v>110232.13</v>
      </c>
      <c r="I7255" s="523">
        <f>'[11]Depr Exp'!I7255</f>
        <v>37162897.700000003</v>
      </c>
      <c r="J7255" s="305">
        <f>'[11]Depr Exp'!J7255</f>
        <v>3.5799999999999998E-2</v>
      </c>
      <c r="K7255" s="373">
        <f>'[11]Depr Exp'!K7255</f>
        <v>110869.31147166668</v>
      </c>
      <c r="L7255" s="524">
        <f>'[11]Depr Exp'!L7255</f>
        <v>637.17999999999995</v>
      </c>
      <c r="M7255" s="144"/>
      <c r="N7255" s="144"/>
    </row>
    <row r="7256" spans="1:14">
      <c r="A7256" s="144" t="str">
        <f>'[11]Depr Exp'!A7256</f>
        <v>G3765 DST Mains, Cathodic Protectio</v>
      </c>
      <c r="B7256" s="144" t="str">
        <f>'[11]Depr Exp'!B7256</f>
        <v>G3765 DST Mains, Cathodic Protectio-10</v>
      </c>
      <c r="C7256" s="143" t="str">
        <f>'[11]Depr Exp'!C7256</f>
        <v>403G</v>
      </c>
      <c r="D7256" s="144"/>
      <c r="E7256" s="282">
        <f>'[11]Depr Exp'!E7256</f>
        <v>43404</v>
      </c>
      <c r="F7256" s="523">
        <f>'[11]Depr Exp'!F7256</f>
        <v>36913654.490000002</v>
      </c>
      <c r="G7256" s="305">
        <f>'[11]Depr Exp'!G7256</f>
        <v>3.5799999999999998E-2</v>
      </c>
      <c r="H7256" s="524">
        <f>'[11]Depr Exp'!H7256</f>
        <v>110125.74</v>
      </c>
      <c r="I7256" s="523">
        <f>'[11]Depr Exp'!I7256</f>
        <v>37162897.700000003</v>
      </c>
      <c r="J7256" s="305">
        <f>'[11]Depr Exp'!J7256</f>
        <v>3.5799999999999998E-2</v>
      </c>
      <c r="K7256" s="373">
        <f>'[11]Depr Exp'!K7256</f>
        <v>110869.31147166668</v>
      </c>
      <c r="L7256" s="524">
        <f>'[11]Depr Exp'!L7256</f>
        <v>743.57</v>
      </c>
      <c r="M7256" s="144"/>
      <c r="N7256" s="144"/>
    </row>
    <row r="7257" spans="1:14">
      <c r="A7257" s="144" t="str">
        <f>'[11]Depr Exp'!A7257</f>
        <v>G3765 DST Mains, Cathodic Protectio</v>
      </c>
      <c r="B7257" s="144" t="str">
        <f>'[11]Depr Exp'!B7257</f>
        <v>G3765 DST Mains, Cathodic Protectio-11</v>
      </c>
      <c r="C7257" s="143" t="str">
        <f>'[11]Depr Exp'!C7257</f>
        <v>403G</v>
      </c>
      <c r="D7257" s="144"/>
      <c r="E7257" s="282">
        <f>'[11]Depr Exp'!E7257</f>
        <v>43434</v>
      </c>
      <c r="F7257" s="523">
        <f>'[11]Depr Exp'!F7257</f>
        <v>37027800.420000002</v>
      </c>
      <c r="G7257" s="305">
        <f>'[11]Depr Exp'!G7257</f>
        <v>3.5799999999999998E-2</v>
      </c>
      <c r="H7257" s="524">
        <f>'[11]Depr Exp'!H7257</f>
        <v>110504.96000000001</v>
      </c>
      <c r="I7257" s="523">
        <f>'[11]Depr Exp'!I7257</f>
        <v>37162897.700000003</v>
      </c>
      <c r="J7257" s="305">
        <f>'[11]Depr Exp'!J7257</f>
        <v>3.5799999999999998E-2</v>
      </c>
      <c r="K7257" s="373">
        <f>'[11]Depr Exp'!K7257</f>
        <v>110869.31147166668</v>
      </c>
      <c r="L7257" s="524">
        <f>'[11]Depr Exp'!L7257</f>
        <v>364.35</v>
      </c>
      <c r="M7257" s="144"/>
      <c r="N7257" s="144"/>
    </row>
    <row r="7258" spans="1:14">
      <c r="A7258" s="144" t="str">
        <f>'[11]Depr Exp'!A7258</f>
        <v>G3765 DST Mains, Cathodic Protectio</v>
      </c>
      <c r="B7258" s="144" t="str">
        <f>'[11]Depr Exp'!B7258</f>
        <v>G3765 DST Mains, Cathodic Protectio-12</v>
      </c>
      <c r="C7258" s="143" t="str">
        <f>'[11]Depr Exp'!C7258</f>
        <v>403G</v>
      </c>
      <c r="D7258" s="144"/>
      <c r="E7258" s="282">
        <f>'[11]Depr Exp'!E7258</f>
        <v>43465</v>
      </c>
      <c r="F7258" s="523">
        <f>'[11]Depr Exp'!F7258</f>
        <v>37162897.700000003</v>
      </c>
      <c r="G7258" s="305">
        <f>'[11]Depr Exp'!G7258</f>
        <v>3.5799999999999998E-2</v>
      </c>
      <c r="H7258" s="524">
        <f>'[11]Depr Exp'!H7258</f>
        <v>110869.31</v>
      </c>
      <c r="I7258" s="523">
        <f>'[11]Depr Exp'!I7258</f>
        <v>37162897.700000003</v>
      </c>
      <c r="J7258" s="305">
        <f>'[11]Depr Exp'!J7258</f>
        <v>3.5799999999999998E-2</v>
      </c>
      <c r="K7258" s="373">
        <f>'[11]Depr Exp'!K7258</f>
        <v>110869.31147166668</v>
      </c>
      <c r="L7258" s="524">
        <f>'[11]Depr Exp'!L7258</f>
        <v>0</v>
      </c>
      <c r="M7258" s="144"/>
      <c r="N7258" s="144"/>
    </row>
    <row r="7259" spans="1:14" ht="15.75" thickBot="1">
      <c r="A7259" s="159" t="str">
        <f>'[11]Depr Exp'!A7259</f>
        <v>G3765 DST Mains, Cathodic Protectio Total</v>
      </c>
      <c r="B7259" s="144">
        <f>'[11]Depr Exp'!B7259</f>
        <v>0</v>
      </c>
      <c r="C7259" s="502" t="str">
        <f>'[11]Depr Exp'!C7259</f>
        <v>GDST</v>
      </c>
      <c r="D7259" s="144"/>
      <c r="E7259" s="281" t="str">
        <f>'[11]Depr Exp'!E7259</f>
        <v>Total</v>
      </c>
      <c r="F7259" s="141">
        <f>'[11]Depr Exp'!F7259</f>
        <v>0</v>
      </c>
      <c r="G7259" s="252">
        <f>'[11]Depr Exp'!G7259</f>
        <v>0</v>
      </c>
      <c r="H7259" s="286">
        <f>'[11]Depr Exp'!H7259</f>
        <v>1322875.3600000003</v>
      </c>
      <c r="I7259" s="141">
        <f>'[11]Depr Exp'!I7259</f>
        <v>0</v>
      </c>
      <c r="J7259" s="252">
        <f>'[11]Depr Exp'!J7259</f>
        <v>0</v>
      </c>
      <c r="K7259" s="286">
        <f>'[11]Depr Exp'!K7259</f>
        <v>1330431.7376600001</v>
      </c>
      <c r="L7259" s="286">
        <f>'[11]Depr Exp'!L7259</f>
        <v>7556.38</v>
      </c>
      <c r="M7259" s="144"/>
      <c r="N7259" s="144"/>
    </row>
    <row r="7260" spans="1:14" ht="13.5" thickTop="1">
      <c r="A7260" s="144" t="str">
        <f>'[11]Depr Exp'!A7260</f>
        <v>G3766 DST Mains, Frm Trans, St Wrap</v>
      </c>
      <c r="B7260" s="144" t="str">
        <f>'[11]Depr Exp'!B7260</f>
        <v>G3766 DST Mains, Frm Trans, St Wrap-1</v>
      </c>
      <c r="C7260" s="143" t="str">
        <f>'[11]Depr Exp'!C7260</f>
        <v>403G</v>
      </c>
      <c r="D7260" s="144"/>
      <c r="E7260" s="282">
        <f>'[11]Depr Exp'!E7260</f>
        <v>43131</v>
      </c>
      <c r="F7260" s="523">
        <f>'[11]Depr Exp'!F7260</f>
        <v>85658213.180000007</v>
      </c>
      <c r="G7260" s="305">
        <f>'[11]Depr Exp'!G7260</f>
        <v>2.2100000000000002E-2</v>
      </c>
      <c r="H7260" s="524">
        <f>'[11]Depr Exp'!H7260</f>
        <v>157753.87</v>
      </c>
      <c r="I7260" s="523">
        <f>'[11]Depr Exp'!I7260</f>
        <v>85658213.180000007</v>
      </c>
      <c r="J7260" s="305">
        <f>'[11]Depr Exp'!J7260</f>
        <v>2.2100000000000002E-2</v>
      </c>
      <c r="K7260" s="373">
        <f>'[11]Depr Exp'!K7260</f>
        <v>157753.87593983335</v>
      </c>
      <c r="L7260" s="524">
        <f>'[11]Depr Exp'!L7260</f>
        <v>0.01</v>
      </c>
      <c r="M7260" s="144"/>
      <c r="N7260" s="144"/>
    </row>
    <row r="7261" spans="1:14">
      <c r="A7261" s="144" t="str">
        <f>'[11]Depr Exp'!A7261</f>
        <v>G3766 DST Mains, Frm Trans, St Wrap</v>
      </c>
      <c r="B7261" s="144" t="str">
        <f>'[11]Depr Exp'!B7261</f>
        <v>G3766 DST Mains, Frm Trans, St Wrap-2</v>
      </c>
      <c r="C7261" s="143" t="str">
        <f>'[11]Depr Exp'!C7261</f>
        <v>403G</v>
      </c>
      <c r="D7261" s="144"/>
      <c r="E7261" s="282">
        <f>'[11]Depr Exp'!E7261</f>
        <v>43159</v>
      </c>
      <c r="F7261" s="523">
        <f>'[11]Depr Exp'!F7261</f>
        <v>85658213.180000007</v>
      </c>
      <c r="G7261" s="305">
        <f>'[11]Depr Exp'!G7261</f>
        <v>2.2100000000000002E-2</v>
      </c>
      <c r="H7261" s="524">
        <f>'[11]Depr Exp'!H7261</f>
        <v>157753.87</v>
      </c>
      <c r="I7261" s="523">
        <f>'[11]Depr Exp'!I7261</f>
        <v>85658213.180000007</v>
      </c>
      <c r="J7261" s="305">
        <f>'[11]Depr Exp'!J7261</f>
        <v>2.2100000000000002E-2</v>
      </c>
      <c r="K7261" s="373">
        <f>'[11]Depr Exp'!K7261</f>
        <v>157753.87593983335</v>
      </c>
      <c r="L7261" s="524">
        <f>'[11]Depr Exp'!L7261</f>
        <v>0.01</v>
      </c>
      <c r="M7261" s="144"/>
      <c r="N7261" s="144"/>
    </row>
    <row r="7262" spans="1:14">
      <c r="A7262" s="144" t="str">
        <f>'[11]Depr Exp'!A7262</f>
        <v>G3766 DST Mains, Frm Trans, St Wrap</v>
      </c>
      <c r="B7262" s="144" t="str">
        <f>'[11]Depr Exp'!B7262</f>
        <v>G3766 DST Mains, Frm Trans, St Wrap-3</v>
      </c>
      <c r="C7262" s="143" t="str">
        <f>'[11]Depr Exp'!C7262</f>
        <v>403G</v>
      </c>
      <c r="D7262" s="144"/>
      <c r="E7262" s="282">
        <f>'[11]Depr Exp'!E7262</f>
        <v>43190</v>
      </c>
      <c r="F7262" s="523">
        <f>'[11]Depr Exp'!F7262</f>
        <v>85658213.180000007</v>
      </c>
      <c r="G7262" s="305">
        <f>'[11]Depr Exp'!G7262</f>
        <v>2.2100000000000002E-2</v>
      </c>
      <c r="H7262" s="524">
        <f>'[11]Depr Exp'!H7262</f>
        <v>157753.87</v>
      </c>
      <c r="I7262" s="523">
        <f>'[11]Depr Exp'!I7262</f>
        <v>85658213.180000007</v>
      </c>
      <c r="J7262" s="305">
        <f>'[11]Depr Exp'!J7262</f>
        <v>2.2100000000000002E-2</v>
      </c>
      <c r="K7262" s="373">
        <f>'[11]Depr Exp'!K7262</f>
        <v>157753.87593983335</v>
      </c>
      <c r="L7262" s="524">
        <f>'[11]Depr Exp'!L7262</f>
        <v>0.01</v>
      </c>
      <c r="M7262" s="144"/>
      <c r="N7262" s="144"/>
    </row>
    <row r="7263" spans="1:14">
      <c r="A7263" s="144" t="str">
        <f>'[11]Depr Exp'!A7263</f>
        <v>G3766 DST Mains, Frm Trans, St Wrap</v>
      </c>
      <c r="B7263" s="144" t="str">
        <f>'[11]Depr Exp'!B7263</f>
        <v>G3766 DST Mains, Frm Trans, St Wrap-4</v>
      </c>
      <c r="C7263" s="143" t="str">
        <f>'[11]Depr Exp'!C7263</f>
        <v>403G</v>
      </c>
      <c r="D7263" s="144"/>
      <c r="E7263" s="282">
        <f>'[11]Depr Exp'!E7263</f>
        <v>43220</v>
      </c>
      <c r="F7263" s="523">
        <f>'[11]Depr Exp'!F7263</f>
        <v>85658213.180000007</v>
      </c>
      <c r="G7263" s="305">
        <f>'[11]Depr Exp'!G7263</f>
        <v>2.2100000000000002E-2</v>
      </c>
      <c r="H7263" s="524">
        <f>'[11]Depr Exp'!H7263</f>
        <v>157753.87</v>
      </c>
      <c r="I7263" s="523">
        <f>'[11]Depr Exp'!I7263</f>
        <v>85658213.180000007</v>
      </c>
      <c r="J7263" s="305">
        <f>'[11]Depr Exp'!J7263</f>
        <v>2.2100000000000002E-2</v>
      </c>
      <c r="K7263" s="373">
        <f>'[11]Depr Exp'!K7263</f>
        <v>157753.87593983335</v>
      </c>
      <c r="L7263" s="524">
        <f>'[11]Depr Exp'!L7263</f>
        <v>0.01</v>
      </c>
      <c r="M7263" s="144"/>
      <c r="N7263" s="144"/>
    </row>
    <row r="7264" spans="1:14">
      <c r="A7264" s="144" t="str">
        <f>'[11]Depr Exp'!A7264</f>
        <v>G3766 DST Mains, Frm Trans, St Wrap</v>
      </c>
      <c r="B7264" s="144" t="str">
        <f>'[11]Depr Exp'!B7264</f>
        <v>G3766 DST Mains, Frm Trans, St Wrap-5</v>
      </c>
      <c r="C7264" s="143" t="str">
        <f>'[11]Depr Exp'!C7264</f>
        <v>403G</v>
      </c>
      <c r="D7264" s="144"/>
      <c r="E7264" s="282">
        <f>'[11]Depr Exp'!E7264</f>
        <v>43251</v>
      </c>
      <c r="F7264" s="523">
        <f>'[11]Depr Exp'!F7264</f>
        <v>85658213.180000007</v>
      </c>
      <c r="G7264" s="305">
        <f>'[11]Depr Exp'!G7264</f>
        <v>2.2100000000000002E-2</v>
      </c>
      <c r="H7264" s="524">
        <f>'[11]Depr Exp'!H7264</f>
        <v>157753.87</v>
      </c>
      <c r="I7264" s="523">
        <f>'[11]Depr Exp'!I7264</f>
        <v>85658213.180000007</v>
      </c>
      <c r="J7264" s="305">
        <f>'[11]Depr Exp'!J7264</f>
        <v>2.2100000000000002E-2</v>
      </c>
      <c r="K7264" s="373">
        <f>'[11]Depr Exp'!K7264</f>
        <v>157753.87593983335</v>
      </c>
      <c r="L7264" s="524">
        <f>'[11]Depr Exp'!L7264</f>
        <v>0.01</v>
      </c>
      <c r="M7264" s="144"/>
      <c r="N7264" s="144"/>
    </row>
    <row r="7265" spans="1:14">
      <c r="A7265" s="144" t="str">
        <f>'[11]Depr Exp'!A7265</f>
        <v>G3766 DST Mains, Frm Trans, St Wrap</v>
      </c>
      <c r="B7265" s="144" t="str">
        <f>'[11]Depr Exp'!B7265</f>
        <v>G3766 DST Mains, Frm Trans, St Wrap-6</v>
      </c>
      <c r="C7265" s="143" t="str">
        <f>'[11]Depr Exp'!C7265</f>
        <v>403G</v>
      </c>
      <c r="D7265" s="144"/>
      <c r="E7265" s="282">
        <f>'[11]Depr Exp'!E7265</f>
        <v>43281</v>
      </c>
      <c r="F7265" s="523">
        <f>'[11]Depr Exp'!F7265</f>
        <v>85658213.180000007</v>
      </c>
      <c r="G7265" s="305">
        <f>'[11]Depr Exp'!G7265</f>
        <v>2.2100000000000002E-2</v>
      </c>
      <c r="H7265" s="524">
        <f>'[11]Depr Exp'!H7265</f>
        <v>157753.87</v>
      </c>
      <c r="I7265" s="523">
        <f>'[11]Depr Exp'!I7265</f>
        <v>85658213.180000007</v>
      </c>
      <c r="J7265" s="305">
        <f>'[11]Depr Exp'!J7265</f>
        <v>2.2100000000000002E-2</v>
      </c>
      <c r="K7265" s="373">
        <f>'[11]Depr Exp'!K7265</f>
        <v>157753.87593983335</v>
      </c>
      <c r="L7265" s="524">
        <f>'[11]Depr Exp'!L7265</f>
        <v>0.01</v>
      </c>
      <c r="M7265" s="144"/>
      <c r="N7265" s="144"/>
    </row>
    <row r="7266" spans="1:14">
      <c r="A7266" s="144" t="str">
        <f>'[11]Depr Exp'!A7266</f>
        <v>G3766 DST Mains, Frm Trans, St Wrap</v>
      </c>
      <c r="B7266" s="144" t="str">
        <f>'[11]Depr Exp'!B7266</f>
        <v>G3766 DST Mains, Frm Trans, St Wrap-7</v>
      </c>
      <c r="C7266" s="143" t="str">
        <f>'[11]Depr Exp'!C7266</f>
        <v>403G</v>
      </c>
      <c r="D7266" s="144"/>
      <c r="E7266" s="282">
        <f>'[11]Depr Exp'!E7266</f>
        <v>43312</v>
      </c>
      <c r="F7266" s="523">
        <f>'[11]Depr Exp'!F7266</f>
        <v>85658213.180000007</v>
      </c>
      <c r="G7266" s="305">
        <f>'[11]Depr Exp'!G7266</f>
        <v>2.2100000000000002E-2</v>
      </c>
      <c r="H7266" s="524">
        <f>'[11]Depr Exp'!H7266</f>
        <v>157753.87</v>
      </c>
      <c r="I7266" s="523">
        <f>'[11]Depr Exp'!I7266</f>
        <v>85658213.180000007</v>
      </c>
      <c r="J7266" s="305">
        <f>'[11]Depr Exp'!J7266</f>
        <v>2.2100000000000002E-2</v>
      </c>
      <c r="K7266" s="373">
        <f>'[11]Depr Exp'!K7266</f>
        <v>157753.87593983335</v>
      </c>
      <c r="L7266" s="524">
        <f>'[11]Depr Exp'!L7266</f>
        <v>0.01</v>
      </c>
      <c r="M7266" s="144"/>
      <c r="N7266" s="144"/>
    </row>
    <row r="7267" spans="1:14">
      <c r="A7267" s="144" t="str">
        <f>'[11]Depr Exp'!A7267</f>
        <v>G3766 DST Mains, Frm Trans, St Wrap</v>
      </c>
      <c r="B7267" s="144" t="str">
        <f>'[11]Depr Exp'!B7267</f>
        <v>G3766 DST Mains, Frm Trans, St Wrap-8</v>
      </c>
      <c r="C7267" s="143" t="str">
        <f>'[11]Depr Exp'!C7267</f>
        <v>403G</v>
      </c>
      <c r="D7267" s="144"/>
      <c r="E7267" s="282">
        <f>'[11]Depr Exp'!E7267</f>
        <v>43343</v>
      </c>
      <c r="F7267" s="523">
        <f>'[11]Depr Exp'!F7267</f>
        <v>85658213.180000007</v>
      </c>
      <c r="G7267" s="305">
        <f>'[11]Depr Exp'!G7267</f>
        <v>2.2100000000000002E-2</v>
      </c>
      <c r="H7267" s="524">
        <f>'[11]Depr Exp'!H7267</f>
        <v>157753.87</v>
      </c>
      <c r="I7267" s="523">
        <f>'[11]Depr Exp'!I7267</f>
        <v>85658213.180000007</v>
      </c>
      <c r="J7267" s="305">
        <f>'[11]Depr Exp'!J7267</f>
        <v>2.2100000000000002E-2</v>
      </c>
      <c r="K7267" s="373">
        <f>'[11]Depr Exp'!K7267</f>
        <v>157753.87593983335</v>
      </c>
      <c r="L7267" s="524">
        <f>'[11]Depr Exp'!L7267</f>
        <v>0.01</v>
      </c>
      <c r="M7267" s="144"/>
      <c r="N7267" s="144"/>
    </row>
    <row r="7268" spans="1:14">
      <c r="A7268" s="144" t="str">
        <f>'[11]Depr Exp'!A7268</f>
        <v>G3766 DST Mains, Frm Trans, St Wrap</v>
      </c>
      <c r="B7268" s="144" t="str">
        <f>'[11]Depr Exp'!B7268</f>
        <v>G3766 DST Mains, Frm Trans, St Wrap-9</v>
      </c>
      <c r="C7268" s="143" t="str">
        <f>'[11]Depr Exp'!C7268</f>
        <v>403G</v>
      </c>
      <c r="D7268" s="144"/>
      <c r="E7268" s="282">
        <f>'[11]Depr Exp'!E7268</f>
        <v>43373</v>
      </c>
      <c r="F7268" s="523">
        <f>'[11]Depr Exp'!F7268</f>
        <v>85658213.180000007</v>
      </c>
      <c r="G7268" s="305">
        <f>'[11]Depr Exp'!G7268</f>
        <v>2.2100000000000002E-2</v>
      </c>
      <c r="H7268" s="524">
        <f>'[11]Depr Exp'!H7268</f>
        <v>157753.87</v>
      </c>
      <c r="I7268" s="523">
        <f>'[11]Depr Exp'!I7268</f>
        <v>85658213.180000007</v>
      </c>
      <c r="J7268" s="305">
        <f>'[11]Depr Exp'!J7268</f>
        <v>2.2100000000000002E-2</v>
      </c>
      <c r="K7268" s="373">
        <f>'[11]Depr Exp'!K7268</f>
        <v>157753.87593983335</v>
      </c>
      <c r="L7268" s="524">
        <f>'[11]Depr Exp'!L7268</f>
        <v>0.01</v>
      </c>
      <c r="M7268" s="144"/>
      <c r="N7268" s="144"/>
    </row>
    <row r="7269" spans="1:14">
      <c r="A7269" s="144" t="str">
        <f>'[11]Depr Exp'!A7269</f>
        <v>G3766 DST Mains, Frm Trans, St Wrap</v>
      </c>
      <c r="B7269" s="144" t="str">
        <f>'[11]Depr Exp'!B7269</f>
        <v>G3766 DST Mains, Frm Trans, St Wrap-10</v>
      </c>
      <c r="C7269" s="143" t="str">
        <f>'[11]Depr Exp'!C7269</f>
        <v>403G</v>
      </c>
      <c r="D7269" s="144"/>
      <c r="E7269" s="282">
        <f>'[11]Depr Exp'!E7269</f>
        <v>43404</v>
      </c>
      <c r="F7269" s="523">
        <f>'[11]Depr Exp'!F7269</f>
        <v>85658213.180000007</v>
      </c>
      <c r="G7269" s="305">
        <f>'[11]Depr Exp'!G7269</f>
        <v>2.2100000000000002E-2</v>
      </c>
      <c r="H7269" s="524">
        <f>'[11]Depr Exp'!H7269</f>
        <v>157753.87</v>
      </c>
      <c r="I7269" s="523">
        <f>'[11]Depr Exp'!I7269</f>
        <v>85658213.180000007</v>
      </c>
      <c r="J7269" s="305">
        <f>'[11]Depr Exp'!J7269</f>
        <v>2.2100000000000002E-2</v>
      </c>
      <c r="K7269" s="373">
        <f>'[11]Depr Exp'!K7269</f>
        <v>157753.87593983335</v>
      </c>
      <c r="L7269" s="524">
        <f>'[11]Depr Exp'!L7269</f>
        <v>0.01</v>
      </c>
      <c r="M7269" s="144"/>
      <c r="N7269" s="144"/>
    </row>
    <row r="7270" spans="1:14">
      <c r="A7270" s="144" t="str">
        <f>'[11]Depr Exp'!A7270</f>
        <v>G3766 DST Mains, Frm Trans, St Wrap</v>
      </c>
      <c r="B7270" s="144" t="str">
        <f>'[11]Depr Exp'!B7270</f>
        <v>G3766 DST Mains, Frm Trans, St Wrap-11</v>
      </c>
      <c r="C7270" s="143" t="str">
        <f>'[11]Depr Exp'!C7270</f>
        <v>403G</v>
      </c>
      <c r="D7270" s="144"/>
      <c r="E7270" s="282">
        <f>'[11]Depr Exp'!E7270</f>
        <v>43434</v>
      </c>
      <c r="F7270" s="523">
        <f>'[11]Depr Exp'!F7270</f>
        <v>85658213.180000007</v>
      </c>
      <c r="G7270" s="305">
        <f>'[11]Depr Exp'!G7270</f>
        <v>2.2100000000000002E-2</v>
      </c>
      <c r="H7270" s="524">
        <f>'[11]Depr Exp'!H7270</f>
        <v>157753.87</v>
      </c>
      <c r="I7270" s="523">
        <f>'[11]Depr Exp'!I7270</f>
        <v>85658213.180000007</v>
      </c>
      <c r="J7270" s="305">
        <f>'[11]Depr Exp'!J7270</f>
        <v>2.2100000000000002E-2</v>
      </c>
      <c r="K7270" s="373">
        <f>'[11]Depr Exp'!K7270</f>
        <v>157753.87593983335</v>
      </c>
      <c r="L7270" s="524">
        <f>'[11]Depr Exp'!L7270</f>
        <v>0.01</v>
      </c>
      <c r="M7270" s="144"/>
      <c r="N7270" s="144"/>
    </row>
    <row r="7271" spans="1:14">
      <c r="A7271" s="144" t="str">
        <f>'[11]Depr Exp'!A7271</f>
        <v>G3766 DST Mains, Frm Trans, St Wrap</v>
      </c>
      <c r="B7271" s="144" t="str">
        <f>'[11]Depr Exp'!B7271</f>
        <v>G3766 DST Mains, Frm Trans, St Wrap-12</v>
      </c>
      <c r="C7271" s="143" t="str">
        <f>'[11]Depr Exp'!C7271</f>
        <v>403G</v>
      </c>
      <c r="D7271" s="144"/>
      <c r="E7271" s="282">
        <f>'[11]Depr Exp'!E7271</f>
        <v>43465</v>
      </c>
      <c r="F7271" s="523">
        <f>'[11]Depr Exp'!F7271</f>
        <v>85658213.180000007</v>
      </c>
      <c r="G7271" s="305">
        <f>'[11]Depr Exp'!G7271</f>
        <v>2.2100000000000002E-2</v>
      </c>
      <c r="H7271" s="524">
        <f>'[11]Depr Exp'!H7271</f>
        <v>157753.87</v>
      </c>
      <c r="I7271" s="523">
        <f>'[11]Depr Exp'!I7271</f>
        <v>85658213.180000007</v>
      </c>
      <c r="J7271" s="305">
        <f>'[11]Depr Exp'!J7271</f>
        <v>2.2100000000000002E-2</v>
      </c>
      <c r="K7271" s="373">
        <f>'[11]Depr Exp'!K7271</f>
        <v>157753.87593983335</v>
      </c>
      <c r="L7271" s="524">
        <f>'[11]Depr Exp'!L7271</f>
        <v>0.01</v>
      </c>
      <c r="M7271" s="144"/>
      <c r="N7271" s="144"/>
    </row>
    <row r="7272" spans="1:14" ht="15.75" thickBot="1">
      <c r="A7272" s="159" t="str">
        <f>'[11]Depr Exp'!A7272</f>
        <v>G3766 DST Mains, Frm Trans, St Wrap Total</v>
      </c>
      <c r="B7272" s="144">
        <f>'[11]Depr Exp'!B7272</f>
        <v>0</v>
      </c>
      <c r="C7272" s="502" t="str">
        <f>'[11]Depr Exp'!C7272</f>
        <v>GDST</v>
      </c>
      <c r="D7272" s="144"/>
      <c r="E7272" s="281" t="str">
        <f>'[11]Depr Exp'!E7272</f>
        <v>Total</v>
      </c>
      <c r="F7272" s="141">
        <f>'[11]Depr Exp'!F7272</f>
        <v>0</v>
      </c>
      <c r="G7272" s="252">
        <f>'[11]Depr Exp'!G7272</f>
        <v>0</v>
      </c>
      <c r="H7272" s="286">
        <f>'[11]Depr Exp'!H7272</f>
        <v>1893046.4400000004</v>
      </c>
      <c r="I7272" s="141">
        <f>'[11]Depr Exp'!I7272</f>
        <v>0</v>
      </c>
      <c r="J7272" s="252">
        <f>'[11]Depr Exp'!J7272</f>
        <v>0</v>
      </c>
      <c r="K7272" s="286">
        <f>'[11]Depr Exp'!K7272</f>
        <v>1893046.5112780007</v>
      </c>
      <c r="L7272" s="286">
        <f>'[11]Depr Exp'!L7272</f>
        <v>7.0000000000000007E-2</v>
      </c>
      <c r="M7272" s="144"/>
      <c r="N7272" s="144"/>
    </row>
    <row r="7273" spans="1:14" ht="13.5" thickTop="1">
      <c r="A7273" s="144" t="str">
        <f>'[11]Depr Exp'!A7273</f>
        <v>G3766 DST Mains, Trans, Everett</v>
      </c>
      <c r="B7273" s="144" t="str">
        <f>'[11]Depr Exp'!B7273</f>
        <v>G3766 DST Mains, Trans, Everett-1</v>
      </c>
      <c r="C7273" s="143" t="str">
        <f>'[11]Depr Exp'!C7273</f>
        <v>403G</v>
      </c>
      <c r="D7273" s="144"/>
      <c r="E7273" s="282">
        <f>'[11]Depr Exp'!E7273</f>
        <v>43131</v>
      </c>
      <c r="F7273" s="523">
        <f>'[11]Depr Exp'!F7273</f>
        <v>27164307.780000001</v>
      </c>
      <c r="G7273" s="305">
        <f>'[11]Depr Exp'!G7273</f>
        <v>2.2100000000000002E-2</v>
      </c>
      <c r="H7273" s="524">
        <f>'[11]Depr Exp'!H7273</f>
        <v>50027.600000000006</v>
      </c>
      <c r="I7273" s="523">
        <f>'[11]Depr Exp'!I7273</f>
        <v>27164307.780000001</v>
      </c>
      <c r="J7273" s="305">
        <f>'[11]Depr Exp'!J7273</f>
        <v>2.2100000000000002E-2</v>
      </c>
      <c r="K7273" s="373">
        <f>'[11]Depr Exp'!K7273</f>
        <v>50027.600161500006</v>
      </c>
      <c r="L7273" s="524">
        <f>'[11]Depr Exp'!L7273</f>
        <v>0</v>
      </c>
      <c r="M7273" s="144"/>
      <c r="N7273" s="144"/>
    </row>
    <row r="7274" spans="1:14">
      <c r="A7274" s="144" t="str">
        <f>'[11]Depr Exp'!A7274</f>
        <v>G3766 DST Mains, Trans, Everett</v>
      </c>
      <c r="B7274" s="144" t="str">
        <f>'[11]Depr Exp'!B7274</f>
        <v>G3766 DST Mains, Trans, Everett-2</v>
      </c>
      <c r="C7274" s="143" t="str">
        <f>'[11]Depr Exp'!C7274</f>
        <v>403G</v>
      </c>
      <c r="D7274" s="144"/>
      <c r="E7274" s="282">
        <f>'[11]Depr Exp'!E7274</f>
        <v>43159</v>
      </c>
      <c r="F7274" s="523">
        <f>'[11]Depr Exp'!F7274</f>
        <v>27164307.780000001</v>
      </c>
      <c r="G7274" s="305">
        <f>'[11]Depr Exp'!G7274</f>
        <v>2.2100000000000002E-2</v>
      </c>
      <c r="H7274" s="524">
        <f>'[11]Depr Exp'!H7274</f>
        <v>50027.600000000006</v>
      </c>
      <c r="I7274" s="523">
        <f>'[11]Depr Exp'!I7274</f>
        <v>27164307.780000001</v>
      </c>
      <c r="J7274" s="305">
        <f>'[11]Depr Exp'!J7274</f>
        <v>2.2100000000000002E-2</v>
      </c>
      <c r="K7274" s="373">
        <f>'[11]Depr Exp'!K7274</f>
        <v>50027.600161500006</v>
      </c>
      <c r="L7274" s="524">
        <f>'[11]Depr Exp'!L7274</f>
        <v>0</v>
      </c>
      <c r="M7274" s="144"/>
      <c r="N7274" s="144"/>
    </row>
    <row r="7275" spans="1:14">
      <c r="A7275" s="144" t="str">
        <f>'[11]Depr Exp'!A7275</f>
        <v>G3766 DST Mains, Trans, Everett</v>
      </c>
      <c r="B7275" s="144" t="str">
        <f>'[11]Depr Exp'!B7275</f>
        <v>G3766 DST Mains, Trans, Everett-3</v>
      </c>
      <c r="C7275" s="143" t="str">
        <f>'[11]Depr Exp'!C7275</f>
        <v>403G</v>
      </c>
      <c r="D7275" s="144"/>
      <c r="E7275" s="282">
        <f>'[11]Depr Exp'!E7275</f>
        <v>43190</v>
      </c>
      <c r="F7275" s="523">
        <f>'[11]Depr Exp'!F7275</f>
        <v>27164307.780000001</v>
      </c>
      <c r="G7275" s="305">
        <f>'[11]Depr Exp'!G7275</f>
        <v>2.2100000000000002E-2</v>
      </c>
      <c r="H7275" s="524">
        <f>'[11]Depr Exp'!H7275</f>
        <v>50027.600000000006</v>
      </c>
      <c r="I7275" s="523">
        <f>'[11]Depr Exp'!I7275</f>
        <v>27164307.780000001</v>
      </c>
      <c r="J7275" s="305">
        <f>'[11]Depr Exp'!J7275</f>
        <v>2.2100000000000002E-2</v>
      </c>
      <c r="K7275" s="373">
        <f>'[11]Depr Exp'!K7275</f>
        <v>50027.600161500006</v>
      </c>
      <c r="L7275" s="524">
        <f>'[11]Depr Exp'!L7275</f>
        <v>0</v>
      </c>
      <c r="M7275" s="144"/>
      <c r="N7275" s="144"/>
    </row>
    <row r="7276" spans="1:14">
      <c r="A7276" s="144" t="str">
        <f>'[11]Depr Exp'!A7276</f>
        <v>G3766 DST Mains, Trans, Everett</v>
      </c>
      <c r="B7276" s="144" t="str">
        <f>'[11]Depr Exp'!B7276</f>
        <v>G3766 DST Mains, Trans, Everett-4</v>
      </c>
      <c r="C7276" s="143" t="str">
        <f>'[11]Depr Exp'!C7276</f>
        <v>403G</v>
      </c>
      <c r="D7276" s="144"/>
      <c r="E7276" s="282">
        <f>'[11]Depr Exp'!E7276</f>
        <v>43220</v>
      </c>
      <c r="F7276" s="523">
        <f>'[11]Depr Exp'!F7276</f>
        <v>27164307.780000001</v>
      </c>
      <c r="G7276" s="305">
        <f>'[11]Depr Exp'!G7276</f>
        <v>2.2100000000000002E-2</v>
      </c>
      <c r="H7276" s="524">
        <f>'[11]Depr Exp'!H7276</f>
        <v>50027.600000000006</v>
      </c>
      <c r="I7276" s="523">
        <f>'[11]Depr Exp'!I7276</f>
        <v>27164307.780000001</v>
      </c>
      <c r="J7276" s="305">
        <f>'[11]Depr Exp'!J7276</f>
        <v>2.2100000000000002E-2</v>
      </c>
      <c r="K7276" s="373">
        <f>'[11]Depr Exp'!K7276</f>
        <v>50027.600161500006</v>
      </c>
      <c r="L7276" s="524">
        <f>'[11]Depr Exp'!L7276</f>
        <v>0</v>
      </c>
      <c r="M7276" s="144"/>
      <c r="N7276" s="144"/>
    </row>
    <row r="7277" spans="1:14">
      <c r="A7277" s="144" t="str">
        <f>'[11]Depr Exp'!A7277</f>
        <v>G3766 DST Mains, Trans, Everett</v>
      </c>
      <c r="B7277" s="144" t="str">
        <f>'[11]Depr Exp'!B7277</f>
        <v>G3766 DST Mains, Trans, Everett-5</v>
      </c>
      <c r="C7277" s="143" t="str">
        <f>'[11]Depr Exp'!C7277</f>
        <v>403G</v>
      </c>
      <c r="D7277" s="144"/>
      <c r="E7277" s="282">
        <f>'[11]Depr Exp'!E7277</f>
        <v>43251</v>
      </c>
      <c r="F7277" s="523">
        <f>'[11]Depr Exp'!F7277</f>
        <v>27164307.780000001</v>
      </c>
      <c r="G7277" s="305">
        <f>'[11]Depr Exp'!G7277</f>
        <v>2.2100000000000002E-2</v>
      </c>
      <c r="H7277" s="524">
        <f>'[11]Depr Exp'!H7277</f>
        <v>50027.600000000006</v>
      </c>
      <c r="I7277" s="523">
        <f>'[11]Depr Exp'!I7277</f>
        <v>27164307.780000001</v>
      </c>
      <c r="J7277" s="305">
        <f>'[11]Depr Exp'!J7277</f>
        <v>2.2100000000000002E-2</v>
      </c>
      <c r="K7277" s="373">
        <f>'[11]Depr Exp'!K7277</f>
        <v>50027.600161500006</v>
      </c>
      <c r="L7277" s="524">
        <f>'[11]Depr Exp'!L7277</f>
        <v>0</v>
      </c>
      <c r="M7277" s="144"/>
      <c r="N7277" s="144"/>
    </row>
    <row r="7278" spans="1:14">
      <c r="A7278" s="144" t="str">
        <f>'[11]Depr Exp'!A7278</f>
        <v>G3766 DST Mains, Trans, Everett</v>
      </c>
      <c r="B7278" s="144" t="str">
        <f>'[11]Depr Exp'!B7278</f>
        <v>G3766 DST Mains, Trans, Everett-6</v>
      </c>
      <c r="C7278" s="143" t="str">
        <f>'[11]Depr Exp'!C7278</f>
        <v>403G</v>
      </c>
      <c r="D7278" s="144"/>
      <c r="E7278" s="282">
        <f>'[11]Depr Exp'!E7278</f>
        <v>43281</v>
      </c>
      <c r="F7278" s="523">
        <f>'[11]Depr Exp'!F7278</f>
        <v>27164307.780000001</v>
      </c>
      <c r="G7278" s="305">
        <f>'[11]Depr Exp'!G7278</f>
        <v>2.2100000000000002E-2</v>
      </c>
      <c r="H7278" s="524">
        <f>'[11]Depr Exp'!H7278</f>
        <v>50027.600000000006</v>
      </c>
      <c r="I7278" s="523">
        <f>'[11]Depr Exp'!I7278</f>
        <v>27164307.780000001</v>
      </c>
      <c r="J7278" s="305">
        <f>'[11]Depr Exp'!J7278</f>
        <v>2.2100000000000002E-2</v>
      </c>
      <c r="K7278" s="373">
        <f>'[11]Depr Exp'!K7278</f>
        <v>50027.600161500006</v>
      </c>
      <c r="L7278" s="524">
        <f>'[11]Depr Exp'!L7278</f>
        <v>0</v>
      </c>
      <c r="M7278" s="144"/>
      <c r="N7278" s="144"/>
    </row>
    <row r="7279" spans="1:14">
      <c r="A7279" s="144" t="str">
        <f>'[11]Depr Exp'!A7279</f>
        <v>G3766 DST Mains, Trans, Everett</v>
      </c>
      <c r="B7279" s="144" t="str">
        <f>'[11]Depr Exp'!B7279</f>
        <v>G3766 DST Mains, Trans, Everett-7</v>
      </c>
      <c r="C7279" s="143" t="str">
        <f>'[11]Depr Exp'!C7279</f>
        <v>403G</v>
      </c>
      <c r="D7279" s="144"/>
      <c r="E7279" s="282">
        <f>'[11]Depr Exp'!E7279</f>
        <v>43312</v>
      </c>
      <c r="F7279" s="523">
        <f>'[11]Depr Exp'!F7279</f>
        <v>27164307.780000001</v>
      </c>
      <c r="G7279" s="305">
        <f>'[11]Depr Exp'!G7279</f>
        <v>2.2100000000000002E-2</v>
      </c>
      <c r="H7279" s="524">
        <f>'[11]Depr Exp'!H7279</f>
        <v>50027.600000000006</v>
      </c>
      <c r="I7279" s="523">
        <f>'[11]Depr Exp'!I7279</f>
        <v>27164307.780000001</v>
      </c>
      <c r="J7279" s="305">
        <f>'[11]Depr Exp'!J7279</f>
        <v>2.2100000000000002E-2</v>
      </c>
      <c r="K7279" s="373">
        <f>'[11]Depr Exp'!K7279</f>
        <v>50027.600161500006</v>
      </c>
      <c r="L7279" s="524">
        <f>'[11]Depr Exp'!L7279</f>
        <v>0</v>
      </c>
      <c r="M7279" s="144"/>
      <c r="N7279" s="144"/>
    </row>
    <row r="7280" spans="1:14">
      <c r="A7280" s="144" t="str">
        <f>'[11]Depr Exp'!A7280</f>
        <v>G3766 DST Mains, Trans, Everett</v>
      </c>
      <c r="B7280" s="144" t="str">
        <f>'[11]Depr Exp'!B7280</f>
        <v>G3766 DST Mains, Trans, Everett-8</v>
      </c>
      <c r="C7280" s="143" t="str">
        <f>'[11]Depr Exp'!C7280</f>
        <v>403G</v>
      </c>
      <c r="D7280" s="144"/>
      <c r="E7280" s="282">
        <f>'[11]Depr Exp'!E7280</f>
        <v>43343</v>
      </c>
      <c r="F7280" s="523">
        <f>'[11]Depr Exp'!F7280</f>
        <v>27164307.780000001</v>
      </c>
      <c r="G7280" s="305">
        <f>'[11]Depr Exp'!G7280</f>
        <v>2.2100000000000002E-2</v>
      </c>
      <c r="H7280" s="524">
        <f>'[11]Depr Exp'!H7280</f>
        <v>50027.600000000006</v>
      </c>
      <c r="I7280" s="523">
        <f>'[11]Depr Exp'!I7280</f>
        <v>27164307.780000001</v>
      </c>
      <c r="J7280" s="305">
        <f>'[11]Depr Exp'!J7280</f>
        <v>2.2100000000000002E-2</v>
      </c>
      <c r="K7280" s="373">
        <f>'[11]Depr Exp'!K7280</f>
        <v>50027.600161500006</v>
      </c>
      <c r="L7280" s="524">
        <f>'[11]Depr Exp'!L7280</f>
        <v>0</v>
      </c>
      <c r="M7280" s="144"/>
      <c r="N7280" s="144"/>
    </row>
    <row r="7281" spans="1:14">
      <c r="A7281" s="144" t="str">
        <f>'[11]Depr Exp'!A7281</f>
        <v>G3766 DST Mains, Trans, Everett</v>
      </c>
      <c r="B7281" s="144" t="str">
        <f>'[11]Depr Exp'!B7281</f>
        <v>G3766 DST Mains, Trans, Everett-9</v>
      </c>
      <c r="C7281" s="143" t="str">
        <f>'[11]Depr Exp'!C7281</f>
        <v>403G</v>
      </c>
      <c r="D7281" s="144"/>
      <c r="E7281" s="282">
        <f>'[11]Depr Exp'!E7281</f>
        <v>43373</v>
      </c>
      <c r="F7281" s="523">
        <f>'[11]Depr Exp'!F7281</f>
        <v>27164307.780000001</v>
      </c>
      <c r="G7281" s="305">
        <f>'[11]Depr Exp'!G7281</f>
        <v>2.2100000000000002E-2</v>
      </c>
      <c r="H7281" s="524">
        <f>'[11]Depr Exp'!H7281</f>
        <v>50027.600000000006</v>
      </c>
      <c r="I7281" s="523">
        <f>'[11]Depr Exp'!I7281</f>
        <v>27164307.780000001</v>
      </c>
      <c r="J7281" s="305">
        <f>'[11]Depr Exp'!J7281</f>
        <v>2.2100000000000002E-2</v>
      </c>
      <c r="K7281" s="373">
        <f>'[11]Depr Exp'!K7281</f>
        <v>50027.600161500006</v>
      </c>
      <c r="L7281" s="524">
        <f>'[11]Depr Exp'!L7281</f>
        <v>0</v>
      </c>
      <c r="M7281" s="144"/>
      <c r="N7281" s="144"/>
    </row>
    <row r="7282" spans="1:14">
      <c r="A7282" s="144" t="str">
        <f>'[11]Depr Exp'!A7282</f>
        <v>G3766 DST Mains, Trans, Everett</v>
      </c>
      <c r="B7282" s="144" t="str">
        <f>'[11]Depr Exp'!B7282</f>
        <v>G3766 DST Mains, Trans, Everett-10</v>
      </c>
      <c r="C7282" s="143" t="str">
        <f>'[11]Depr Exp'!C7282</f>
        <v>403G</v>
      </c>
      <c r="D7282" s="144"/>
      <c r="E7282" s="282">
        <f>'[11]Depr Exp'!E7282</f>
        <v>43404</v>
      </c>
      <c r="F7282" s="523">
        <f>'[11]Depr Exp'!F7282</f>
        <v>27164307.780000001</v>
      </c>
      <c r="G7282" s="305">
        <f>'[11]Depr Exp'!G7282</f>
        <v>2.2100000000000002E-2</v>
      </c>
      <c r="H7282" s="524">
        <f>'[11]Depr Exp'!H7282</f>
        <v>50027.600000000006</v>
      </c>
      <c r="I7282" s="523">
        <f>'[11]Depr Exp'!I7282</f>
        <v>27164307.780000001</v>
      </c>
      <c r="J7282" s="305">
        <f>'[11]Depr Exp'!J7282</f>
        <v>2.2100000000000002E-2</v>
      </c>
      <c r="K7282" s="373">
        <f>'[11]Depr Exp'!K7282</f>
        <v>50027.600161500006</v>
      </c>
      <c r="L7282" s="524">
        <f>'[11]Depr Exp'!L7282</f>
        <v>0</v>
      </c>
      <c r="M7282" s="144"/>
      <c r="N7282" s="144"/>
    </row>
    <row r="7283" spans="1:14">
      <c r="A7283" s="144" t="str">
        <f>'[11]Depr Exp'!A7283</f>
        <v>G3766 DST Mains, Trans, Everett</v>
      </c>
      <c r="B7283" s="144" t="str">
        <f>'[11]Depr Exp'!B7283</f>
        <v>G3766 DST Mains, Trans, Everett-11</v>
      </c>
      <c r="C7283" s="143" t="str">
        <f>'[11]Depr Exp'!C7283</f>
        <v>403G</v>
      </c>
      <c r="D7283" s="144"/>
      <c r="E7283" s="282">
        <f>'[11]Depr Exp'!E7283</f>
        <v>43434</v>
      </c>
      <c r="F7283" s="523">
        <f>'[11]Depr Exp'!F7283</f>
        <v>27164307.780000001</v>
      </c>
      <c r="G7283" s="305">
        <f>'[11]Depr Exp'!G7283</f>
        <v>2.2100000000000002E-2</v>
      </c>
      <c r="H7283" s="524">
        <f>'[11]Depr Exp'!H7283</f>
        <v>50027.600000000006</v>
      </c>
      <c r="I7283" s="523">
        <f>'[11]Depr Exp'!I7283</f>
        <v>27164307.780000001</v>
      </c>
      <c r="J7283" s="305">
        <f>'[11]Depr Exp'!J7283</f>
        <v>2.2100000000000002E-2</v>
      </c>
      <c r="K7283" s="373">
        <f>'[11]Depr Exp'!K7283</f>
        <v>50027.600161500006</v>
      </c>
      <c r="L7283" s="524">
        <f>'[11]Depr Exp'!L7283</f>
        <v>0</v>
      </c>
      <c r="M7283" s="144"/>
      <c r="N7283" s="144"/>
    </row>
    <row r="7284" spans="1:14">
      <c r="A7284" s="144" t="str">
        <f>'[11]Depr Exp'!A7284</f>
        <v>G3766 DST Mains, Trans, Everett</v>
      </c>
      <c r="B7284" s="144" t="str">
        <f>'[11]Depr Exp'!B7284</f>
        <v>G3766 DST Mains, Trans, Everett-12</v>
      </c>
      <c r="C7284" s="143" t="str">
        <f>'[11]Depr Exp'!C7284</f>
        <v>403G</v>
      </c>
      <c r="D7284" s="144"/>
      <c r="E7284" s="282">
        <f>'[11]Depr Exp'!E7284</f>
        <v>43465</v>
      </c>
      <c r="F7284" s="523">
        <f>'[11]Depr Exp'!F7284</f>
        <v>27164307.780000001</v>
      </c>
      <c r="G7284" s="305">
        <f>'[11]Depr Exp'!G7284</f>
        <v>2.2100000000000002E-2</v>
      </c>
      <c r="H7284" s="524">
        <f>'[11]Depr Exp'!H7284</f>
        <v>50027.600000000006</v>
      </c>
      <c r="I7284" s="523">
        <f>'[11]Depr Exp'!I7284</f>
        <v>27164307.780000001</v>
      </c>
      <c r="J7284" s="305">
        <f>'[11]Depr Exp'!J7284</f>
        <v>2.2100000000000002E-2</v>
      </c>
      <c r="K7284" s="373">
        <f>'[11]Depr Exp'!K7284</f>
        <v>50027.600161500006</v>
      </c>
      <c r="L7284" s="524">
        <f>'[11]Depr Exp'!L7284</f>
        <v>0</v>
      </c>
      <c r="M7284" s="144"/>
      <c r="N7284" s="144"/>
    </row>
    <row r="7285" spans="1:14" ht="15.75" thickBot="1">
      <c r="A7285" s="159" t="str">
        <f>'[11]Depr Exp'!A7285</f>
        <v>G3766 DST Mains, Trans, Everett Total</v>
      </c>
      <c r="B7285" s="144">
        <f>'[11]Depr Exp'!B7285</f>
        <v>0</v>
      </c>
      <c r="C7285" s="502" t="str">
        <f>'[11]Depr Exp'!C7285</f>
        <v>GDST</v>
      </c>
      <c r="D7285" s="144"/>
      <c r="E7285" s="281" t="str">
        <f>'[11]Depr Exp'!E7285</f>
        <v>Total</v>
      </c>
      <c r="F7285" s="141">
        <f>'[11]Depr Exp'!F7285</f>
        <v>0</v>
      </c>
      <c r="G7285" s="252">
        <f>'[11]Depr Exp'!G7285</f>
        <v>0</v>
      </c>
      <c r="H7285" s="286">
        <f>'[11]Depr Exp'!H7285</f>
        <v>600331.19999999995</v>
      </c>
      <c r="I7285" s="141">
        <f>'[11]Depr Exp'!I7285</f>
        <v>0</v>
      </c>
      <c r="J7285" s="252">
        <f>'[11]Depr Exp'!J7285</f>
        <v>0</v>
      </c>
      <c r="K7285" s="286">
        <f>'[11]Depr Exp'!K7285</f>
        <v>600331.20193800004</v>
      </c>
      <c r="L7285" s="286">
        <f>'[11]Depr Exp'!L7285</f>
        <v>0</v>
      </c>
      <c r="M7285" s="144"/>
      <c r="N7285" s="144"/>
    </row>
    <row r="7286" spans="1:14" ht="13.5" thickTop="1">
      <c r="A7286" s="144" t="str">
        <f>'[11]Depr Exp'!A7286</f>
        <v>G3780 DST Measuring &amp; Reg Station</v>
      </c>
      <c r="B7286" s="144" t="str">
        <f>'[11]Depr Exp'!B7286</f>
        <v>G3780 DST Measuring &amp; Reg Station-1</v>
      </c>
      <c r="C7286" s="143" t="str">
        <f>'[11]Depr Exp'!C7286</f>
        <v>403G</v>
      </c>
      <c r="D7286" s="144"/>
      <c r="E7286" s="282">
        <f>'[11]Depr Exp'!E7286</f>
        <v>43131</v>
      </c>
      <c r="F7286" s="523">
        <f>'[11]Depr Exp'!F7286</f>
        <v>96321431.219999999</v>
      </c>
      <c r="G7286" s="305">
        <f>'[11]Depr Exp'!G7286</f>
        <v>4.1300000000000003E-2</v>
      </c>
      <c r="H7286" s="524">
        <f>'[11]Depr Exp'!H7286</f>
        <v>331506.26</v>
      </c>
      <c r="I7286" s="523">
        <f>'[11]Depr Exp'!I7286</f>
        <v>101785263.03</v>
      </c>
      <c r="J7286" s="305">
        <f>'[11]Depr Exp'!J7286</f>
        <v>4.1300000000000003E-2</v>
      </c>
      <c r="K7286" s="373">
        <f>'[11]Depr Exp'!K7286</f>
        <v>350310.94692825008</v>
      </c>
      <c r="L7286" s="524">
        <f>'[11]Depr Exp'!L7286</f>
        <v>18804.689999999999</v>
      </c>
      <c r="M7286" s="144"/>
      <c r="N7286" s="144"/>
    </row>
    <row r="7287" spans="1:14">
      <c r="A7287" s="144" t="str">
        <f>'[11]Depr Exp'!A7287</f>
        <v>G3780 DST Measuring &amp; Reg Station</v>
      </c>
      <c r="B7287" s="144" t="str">
        <f>'[11]Depr Exp'!B7287</f>
        <v>G3780 DST Measuring &amp; Reg Station-2</v>
      </c>
      <c r="C7287" s="143" t="str">
        <f>'[11]Depr Exp'!C7287</f>
        <v>403G</v>
      </c>
      <c r="D7287" s="144"/>
      <c r="E7287" s="282">
        <f>'[11]Depr Exp'!E7287</f>
        <v>43159</v>
      </c>
      <c r="F7287" s="523">
        <f>'[11]Depr Exp'!F7287</f>
        <v>96652788.510000005</v>
      </c>
      <c r="G7287" s="305">
        <f>'[11]Depr Exp'!G7287</f>
        <v>4.1300000000000003E-2</v>
      </c>
      <c r="H7287" s="524">
        <f>'[11]Depr Exp'!H7287</f>
        <v>332646.68</v>
      </c>
      <c r="I7287" s="523">
        <f>'[11]Depr Exp'!I7287</f>
        <v>101785263.03</v>
      </c>
      <c r="J7287" s="305">
        <f>'[11]Depr Exp'!J7287</f>
        <v>4.1300000000000003E-2</v>
      </c>
      <c r="K7287" s="373">
        <f>'[11]Depr Exp'!K7287</f>
        <v>350310.94692825008</v>
      </c>
      <c r="L7287" s="524">
        <f>'[11]Depr Exp'!L7287</f>
        <v>17664.27</v>
      </c>
      <c r="M7287" s="144"/>
      <c r="N7287" s="144"/>
    </row>
    <row r="7288" spans="1:14">
      <c r="A7288" s="144" t="str">
        <f>'[11]Depr Exp'!A7288</f>
        <v>G3780 DST Measuring &amp; Reg Station</v>
      </c>
      <c r="B7288" s="144" t="str">
        <f>'[11]Depr Exp'!B7288</f>
        <v>G3780 DST Measuring &amp; Reg Station-3</v>
      </c>
      <c r="C7288" s="143" t="str">
        <f>'[11]Depr Exp'!C7288</f>
        <v>403G</v>
      </c>
      <c r="D7288" s="144"/>
      <c r="E7288" s="282">
        <f>'[11]Depr Exp'!E7288</f>
        <v>43190</v>
      </c>
      <c r="F7288" s="523">
        <f>'[11]Depr Exp'!F7288</f>
        <v>96726033.409999996</v>
      </c>
      <c r="G7288" s="305">
        <f>'[11]Depr Exp'!G7288</f>
        <v>4.1300000000000003E-2</v>
      </c>
      <c r="H7288" s="524">
        <f>'[11]Depr Exp'!H7288</f>
        <v>332898.77</v>
      </c>
      <c r="I7288" s="523">
        <f>'[11]Depr Exp'!I7288</f>
        <v>101785263.03</v>
      </c>
      <c r="J7288" s="305">
        <f>'[11]Depr Exp'!J7288</f>
        <v>4.1300000000000003E-2</v>
      </c>
      <c r="K7288" s="373">
        <f>'[11]Depr Exp'!K7288</f>
        <v>350310.94692825008</v>
      </c>
      <c r="L7288" s="524">
        <f>'[11]Depr Exp'!L7288</f>
        <v>17412.18</v>
      </c>
      <c r="M7288" s="144"/>
      <c r="N7288" s="144"/>
    </row>
    <row r="7289" spans="1:14">
      <c r="A7289" s="144" t="str">
        <f>'[11]Depr Exp'!A7289</f>
        <v>G3780 DST Measuring &amp; Reg Station</v>
      </c>
      <c r="B7289" s="144" t="str">
        <f>'[11]Depr Exp'!B7289</f>
        <v>G3780 DST Measuring &amp; Reg Station-4</v>
      </c>
      <c r="C7289" s="143" t="str">
        <f>'[11]Depr Exp'!C7289</f>
        <v>403G</v>
      </c>
      <c r="D7289" s="144"/>
      <c r="E7289" s="282">
        <f>'[11]Depr Exp'!E7289</f>
        <v>43220</v>
      </c>
      <c r="F7289" s="523">
        <f>'[11]Depr Exp'!F7289</f>
        <v>96955244.200000003</v>
      </c>
      <c r="G7289" s="305">
        <f>'[11]Depr Exp'!G7289</f>
        <v>4.1300000000000003E-2</v>
      </c>
      <c r="H7289" s="524">
        <f>'[11]Depr Exp'!H7289</f>
        <v>333687.63</v>
      </c>
      <c r="I7289" s="523">
        <f>'[11]Depr Exp'!I7289</f>
        <v>101785263.03</v>
      </c>
      <c r="J7289" s="305">
        <f>'[11]Depr Exp'!J7289</f>
        <v>4.1300000000000003E-2</v>
      </c>
      <c r="K7289" s="373">
        <f>'[11]Depr Exp'!K7289</f>
        <v>350310.94692825008</v>
      </c>
      <c r="L7289" s="524">
        <f>'[11]Depr Exp'!L7289</f>
        <v>16623.32</v>
      </c>
      <c r="M7289" s="144"/>
      <c r="N7289" s="144"/>
    </row>
    <row r="7290" spans="1:14">
      <c r="A7290" s="144" t="str">
        <f>'[11]Depr Exp'!A7290</f>
        <v>G3780 DST Measuring &amp; Reg Station</v>
      </c>
      <c r="B7290" s="144" t="str">
        <f>'[11]Depr Exp'!B7290</f>
        <v>G3780 DST Measuring &amp; Reg Station-5</v>
      </c>
      <c r="C7290" s="143" t="str">
        <f>'[11]Depr Exp'!C7290</f>
        <v>403G</v>
      </c>
      <c r="D7290" s="144"/>
      <c r="E7290" s="282">
        <f>'[11]Depr Exp'!E7290</f>
        <v>43251</v>
      </c>
      <c r="F7290" s="523">
        <f>'[11]Depr Exp'!F7290</f>
        <v>97173559.560000002</v>
      </c>
      <c r="G7290" s="305">
        <f>'[11]Depr Exp'!G7290</f>
        <v>4.1300000000000003E-2</v>
      </c>
      <c r="H7290" s="524">
        <f>'[11]Depr Exp'!H7290</f>
        <v>334439</v>
      </c>
      <c r="I7290" s="523">
        <f>'[11]Depr Exp'!I7290</f>
        <v>101785263.03</v>
      </c>
      <c r="J7290" s="305">
        <f>'[11]Depr Exp'!J7290</f>
        <v>4.1300000000000003E-2</v>
      </c>
      <c r="K7290" s="373">
        <f>'[11]Depr Exp'!K7290</f>
        <v>350310.94692825008</v>
      </c>
      <c r="L7290" s="524">
        <f>'[11]Depr Exp'!L7290</f>
        <v>15871.95</v>
      </c>
      <c r="M7290" s="144"/>
      <c r="N7290" s="144"/>
    </row>
    <row r="7291" spans="1:14">
      <c r="A7291" s="144" t="str">
        <f>'[11]Depr Exp'!A7291</f>
        <v>G3780 DST Measuring &amp; Reg Station</v>
      </c>
      <c r="B7291" s="144" t="str">
        <f>'[11]Depr Exp'!B7291</f>
        <v>G3780 DST Measuring &amp; Reg Station-6</v>
      </c>
      <c r="C7291" s="143" t="str">
        <f>'[11]Depr Exp'!C7291</f>
        <v>403G</v>
      </c>
      <c r="D7291" s="144"/>
      <c r="E7291" s="282">
        <f>'[11]Depr Exp'!E7291</f>
        <v>43281</v>
      </c>
      <c r="F7291" s="523">
        <f>'[11]Depr Exp'!F7291</f>
        <v>97371674.480000004</v>
      </c>
      <c r="G7291" s="305">
        <f>'[11]Depr Exp'!G7291</f>
        <v>4.1300000000000003E-2</v>
      </c>
      <c r="H7291" s="524">
        <f>'[11]Depr Exp'!H7291</f>
        <v>335120.84999999998</v>
      </c>
      <c r="I7291" s="523">
        <f>'[11]Depr Exp'!I7291</f>
        <v>101785263.03</v>
      </c>
      <c r="J7291" s="305">
        <f>'[11]Depr Exp'!J7291</f>
        <v>4.1300000000000003E-2</v>
      </c>
      <c r="K7291" s="373">
        <f>'[11]Depr Exp'!K7291</f>
        <v>350310.94692825008</v>
      </c>
      <c r="L7291" s="524">
        <f>'[11]Depr Exp'!L7291</f>
        <v>15190.1</v>
      </c>
      <c r="M7291" s="144"/>
      <c r="N7291" s="144"/>
    </row>
    <row r="7292" spans="1:14">
      <c r="A7292" s="144" t="str">
        <f>'[11]Depr Exp'!A7292</f>
        <v>G3780 DST Measuring &amp; Reg Station</v>
      </c>
      <c r="B7292" s="144" t="str">
        <f>'[11]Depr Exp'!B7292</f>
        <v>G3780 DST Measuring &amp; Reg Station-7</v>
      </c>
      <c r="C7292" s="143" t="str">
        <f>'[11]Depr Exp'!C7292</f>
        <v>403G</v>
      </c>
      <c r="D7292" s="144"/>
      <c r="E7292" s="282">
        <f>'[11]Depr Exp'!E7292</f>
        <v>43312</v>
      </c>
      <c r="F7292" s="523">
        <f>'[11]Depr Exp'!F7292</f>
        <v>97698715.859999999</v>
      </c>
      <c r="G7292" s="305">
        <f>'[11]Depr Exp'!G7292</f>
        <v>4.1300000000000003E-2</v>
      </c>
      <c r="H7292" s="524">
        <f>'[11]Depr Exp'!H7292</f>
        <v>336246.42</v>
      </c>
      <c r="I7292" s="523">
        <f>'[11]Depr Exp'!I7292</f>
        <v>101785263.03</v>
      </c>
      <c r="J7292" s="305">
        <f>'[11]Depr Exp'!J7292</f>
        <v>4.1300000000000003E-2</v>
      </c>
      <c r="K7292" s="373">
        <f>'[11]Depr Exp'!K7292</f>
        <v>350310.94692825008</v>
      </c>
      <c r="L7292" s="524">
        <f>'[11]Depr Exp'!L7292</f>
        <v>14064.53</v>
      </c>
      <c r="M7292" s="144"/>
      <c r="N7292" s="144"/>
    </row>
    <row r="7293" spans="1:14">
      <c r="A7293" s="144" t="str">
        <f>'[11]Depr Exp'!A7293</f>
        <v>G3780 DST Measuring &amp; Reg Station</v>
      </c>
      <c r="B7293" s="144" t="str">
        <f>'[11]Depr Exp'!B7293</f>
        <v>G3780 DST Measuring &amp; Reg Station-8</v>
      </c>
      <c r="C7293" s="143" t="str">
        <f>'[11]Depr Exp'!C7293</f>
        <v>403G</v>
      </c>
      <c r="D7293" s="144"/>
      <c r="E7293" s="282">
        <f>'[11]Depr Exp'!E7293</f>
        <v>43343</v>
      </c>
      <c r="F7293" s="523">
        <f>'[11]Depr Exp'!F7293</f>
        <v>98445382.950000003</v>
      </c>
      <c r="G7293" s="305">
        <f>'[11]Depr Exp'!G7293</f>
        <v>4.1300000000000003E-2</v>
      </c>
      <c r="H7293" s="524">
        <f>'[11]Depr Exp'!H7293</f>
        <v>338816.2</v>
      </c>
      <c r="I7293" s="523">
        <f>'[11]Depr Exp'!I7293</f>
        <v>101785263.03</v>
      </c>
      <c r="J7293" s="305">
        <f>'[11]Depr Exp'!J7293</f>
        <v>4.1300000000000003E-2</v>
      </c>
      <c r="K7293" s="373">
        <f>'[11]Depr Exp'!K7293</f>
        <v>350310.94692825008</v>
      </c>
      <c r="L7293" s="524">
        <f>'[11]Depr Exp'!L7293</f>
        <v>11494.75</v>
      </c>
      <c r="M7293" s="144"/>
      <c r="N7293" s="144"/>
    </row>
    <row r="7294" spans="1:14">
      <c r="A7294" s="144" t="str">
        <f>'[11]Depr Exp'!A7294</f>
        <v>G3780 DST Measuring &amp; Reg Station</v>
      </c>
      <c r="B7294" s="144" t="str">
        <f>'[11]Depr Exp'!B7294</f>
        <v>G3780 DST Measuring &amp; Reg Station-9</v>
      </c>
      <c r="C7294" s="143" t="str">
        <f>'[11]Depr Exp'!C7294</f>
        <v>403G</v>
      </c>
      <c r="D7294" s="144"/>
      <c r="E7294" s="282">
        <f>'[11]Depr Exp'!E7294</f>
        <v>43373</v>
      </c>
      <c r="F7294" s="523">
        <f>'[11]Depr Exp'!F7294</f>
        <v>99293073.370000005</v>
      </c>
      <c r="G7294" s="305">
        <f>'[11]Depr Exp'!G7294</f>
        <v>4.1300000000000003E-2</v>
      </c>
      <c r="H7294" s="524">
        <f>'[11]Depr Exp'!H7294</f>
        <v>341733.66</v>
      </c>
      <c r="I7294" s="523">
        <f>'[11]Depr Exp'!I7294</f>
        <v>101785263.03</v>
      </c>
      <c r="J7294" s="305">
        <f>'[11]Depr Exp'!J7294</f>
        <v>4.1300000000000003E-2</v>
      </c>
      <c r="K7294" s="373">
        <f>'[11]Depr Exp'!K7294</f>
        <v>350310.94692825008</v>
      </c>
      <c r="L7294" s="524">
        <f>'[11]Depr Exp'!L7294</f>
        <v>8577.2900000000009</v>
      </c>
      <c r="M7294" s="144"/>
      <c r="N7294" s="144"/>
    </row>
    <row r="7295" spans="1:14">
      <c r="A7295" s="144" t="str">
        <f>'[11]Depr Exp'!A7295</f>
        <v>G3780 DST Measuring &amp; Reg Station</v>
      </c>
      <c r="B7295" s="144" t="str">
        <f>'[11]Depr Exp'!B7295</f>
        <v>G3780 DST Measuring &amp; Reg Station-10</v>
      </c>
      <c r="C7295" s="143" t="str">
        <f>'[11]Depr Exp'!C7295</f>
        <v>403G</v>
      </c>
      <c r="D7295" s="144"/>
      <c r="E7295" s="282">
        <f>'[11]Depr Exp'!E7295</f>
        <v>43404</v>
      </c>
      <c r="F7295" s="523">
        <f>'[11]Depr Exp'!F7295</f>
        <v>100165057.55</v>
      </c>
      <c r="G7295" s="305">
        <f>'[11]Depr Exp'!G7295</f>
        <v>4.1300000000000003E-2</v>
      </c>
      <c r="H7295" s="524">
        <f>'[11]Depr Exp'!H7295</f>
        <v>344734.74</v>
      </c>
      <c r="I7295" s="523">
        <f>'[11]Depr Exp'!I7295</f>
        <v>101785263.03</v>
      </c>
      <c r="J7295" s="305">
        <f>'[11]Depr Exp'!J7295</f>
        <v>4.1300000000000003E-2</v>
      </c>
      <c r="K7295" s="373">
        <f>'[11]Depr Exp'!K7295</f>
        <v>350310.94692825008</v>
      </c>
      <c r="L7295" s="524">
        <f>'[11]Depr Exp'!L7295</f>
        <v>5576.21</v>
      </c>
      <c r="M7295" s="144"/>
      <c r="N7295" s="144"/>
    </row>
    <row r="7296" spans="1:14">
      <c r="A7296" s="144" t="str">
        <f>'[11]Depr Exp'!A7296</f>
        <v>G3780 DST Measuring &amp; Reg Station</v>
      </c>
      <c r="B7296" s="144" t="str">
        <f>'[11]Depr Exp'!B7296</f>
        <v>G3780 DST Measuring &amp; Reg Station-11</v>
      </c>
      <c r="C7296" s="143" t="str">
        <f>'[11]Depr Exp'!C7296</f>
        <v>403G</v>
      </c>
      <c r="D7296" s="144"/>
      <c r="E7296" s="282">
        <f>'[11]Depr Exp'!E7296</f>
        <v>43434</v>
      </c>
      <c r="F7296" s="523">
        <f>'[11]Depr Exp'!F7296</f>
        <v>100998868.79000001</v>
      </c>
      <c r="G7296" s="305">
        <f>'[11]Depr Exp'!G7296</f>
        <v>4.1300000000000003E-2</v>
      </c>
      <c r="H7296" s="524">
        <f>'[11]Depr Exp'!H7296</f>
        <v>347604.44</v>
      </c>
      <c r="I7296" s="523">
        <f>'[11]Depr Exp'!I7296</f>
        <v>101785263.03</v>
      </c>
      <c r="J7296" s="305">
        <f>'[11]Depr Exp'!J7296</f>
        <v>4.1300000000000003E-2</v>
      </c>
      <c r="K7296" s="373">
        <f>'[11]Depr Exp'!K7296</f>
        <v>350310.94692825008</v>
      </c>
      <c r="L7296" s="524">
        <f>'[11]Depr Exp'!L7296</f>
        <v>2706.51</v>
      </c>
      <c r="M7296" s="144"/>
      <c r="N7296" s="144"/>
    </row>
    <row r="7297" spans="1:14">
      <c r="A7297" s="144" t="str">
        <f>'[11]Depr Exp'!A7297</f>
        <v>G3780 DST Measuring &amp; Reg Station</v>
      </c>
      <c r="B7297" s="144" t="str">
        <f>'[11]Depr Exp'!B7297</f>
        <v>G3780 DST Measuring &amp; Reg Station-12</v>
      </c>
      <c r="C7297" s="143" t="str">
        <f>'[11]Depr Exp'!C7297</f>
        <v>403G</v>
      </c>
      <c r="D7297" s="144"/>
      <c r="E7297" s="282">
        <f>'[11]Depr Exp'!E7297</f>
        <v>43465</v>
      </c>
      <c r="F7297" s="523">
        <f>'[11]Depr Exp'!F7297</f>
        <v>101785263.03</v>
      </c>
      <c r="G7297" s="305">
        <f>'[11]Depr Exp'!G7297</f>
        <v>4.1300000000000003E-2</v>
      </c>
      <c r="H7297" s="524">
        <f>'[11]Depr Exp'!H7297</f>
        <v>350310.94</v>
      </c>
      <c r="I7297" s="523">
        <f>'[11]Depr Exp'!I7297</f>
        <v>101785263.03</v>
      </c>
      <c r="J7297" s="305">
        <f>'[11]Depr Exp'!J7297</f>
        <v>4.1300000000000003E-2</v>
      </c>
      <c r="K7297" s="373">
        <f>'[11]Depr Exp'!K7297</f>
        <v>350310.94692825008</v>
      </c>
      <c r="L7297" s="524">
        <f>'[11]Depr Exp'!L7297</f>
        <v>0.01</v>
      </c>
      <c r="M7297" s="144"/>
      <c r="N7297" s="144"/>
    </row>
    <row r="7298" spans="1:14" ht="15.75" thickBot="1">
      <c r="A7298" s="159" t="str">
        <f>'[11]Depr Exp'!A7298</f>
        <v>G3780 DST Measuring &amp; Reg Station Total</v>
      </c>
      <c r="B7298" s="144">
        <f>'[11]Depr Exp'!B7298</f>
        <v>0</v>
      </c>
      <c r="C7298" s="502" t="str">
        <f>'[11]Depr Exp'!C7298</f>
        <v>GDST</v>
      </c>
      <c r="D7298" s="144"/>
      <c r="E7298" s="281" t="str">
        <f>'[11]Depr Exp'!E7298</f>
        <v>Total</v>
      </c>
      <c r="F7298" s="141">
        <f>'[11]Depr Exp'!F7298</f>
        <v>0</v>
      </c>
      <c r="G7298" s="252">
        <f>'[11]Depr Exp'!G7298</f>
        <v>0</v>
      </c>
      <c r="H7298" s="286">
        <f>'[11]Depr Exp'!H7298</f>
        <v>4059745.59</v>
      </c>
      <c r="I7298" s="141">
        <f>'[11]Depr Exp'!I7298</f>
        <v>0</v>
      </c>
      <c r="J7298" s="252">
        <f>'[11]Depr Exp'!J7298</f>
        <v>0</v>
      </c>
      <c r="K7298" s="286">
        <f>'[11]Depr Exp'!K7298</f>
        <v>4203731.3631390007</v>
      </c>
      <c r="L7298" s="286">
        <f>'[11]Depr Exp'!L7298</f>
        <v>143985.76999999999</v>
      </c>
      <c r="M7298" s="144"/>
      <c r="N7298" s="144"/>
    </row>
    <row r="7299" spans="1:14" ht="13.5" thickTop="1">
      <c r="A7299" s="144" t="str">
        <f>'[11]Depr Exp'!A7299</f>
        <v>G3781 DST Measuring &amp; Reg Sta, Tran</v>
      </c>
      <c r="B7299" s="144" t="str">
        <f>'[11]Depr Exp'!B7299</f>
        <v>G3781 DST Measuring &amp; Reg Sta, Tran-1</v>
      </c>
      <c r="C7299" s="143" t="str">
        <f>'[11]Depr Exp'!C7299</f>
        <v>403G</v>
      </c>
      <c r="D7299" s="144"/>
      <c r="E7299" s="282">
        <f>'[11]Depr Exp'!E7299</f>
        <v>43131</v>
      </c>
      <c r="F7299" s="523">
        <f>'[11]Depr Exp'!F7299</f>
        <v>24807187.93</v>
      </c>
      <c r="G7299" s="305">
        <f>'[11]Depr Exp'!G7299</f>
        <v>4.1300000000000003E-2</v>
      </c>
      <c r="H7299" s="524">
        <f>'[11]Depr Exp'!H7299</f>
        <v>85378.07</v>
      </c>
      <c r="I7299" s="523">
        <f>'[11]Depr Exp'!I7299</f>
        <v>24797648.870000001</v>
      </c>
      <c r="J7299" s="305">
        <f>'[11]Depr Exp'!J7299</f>
        <v>4.1300000000000003E-2</v>
      </c>
      <c r="K7299" s="373">
        <f>'[11]Depr Exp'!K7299</f>
        <v>85345.241527583348</v>
      </c>
      <c r="L7299" s="524">
        <f>'[11]Depr Exp'!L7299</f>
        <v>-32.83</v>
      </c>
      <c r="M7299" s="144"/>
      <c r="N7299" s="144"/>
    </row>
    <row r="7300" spans="1:14">
      <c r="A7300" s="144" t="str">
        <f>'[11]Depr Exp'!A7300</f>
        <v>G3781 DST Measuring &amp; Reg Sta, Tran</v>
      </c>
      <c r="B7300" s="144" t="str">
        <f>'[11]Depr Exp'!B7300</f>
        <v>G3781 DST Measuring &amp; Reg Sta, Tran-2</v>
      </c>
      <c r="C7300" s="143" t="str">
        <f>'[11]Depr Exp'!C7300</f>
        <v>403G</v>
      </c>
      <c r="D7300" s="144"/>
      <c r="E7300" s="282">
        <f>'[11]Depr Exp'!E7300</f>
        <v>43159</v>
      </c>
      <c r="F7300" s="523">
        <f>'[11]Depr Exp'!F7300</f>
        <v>24807187.93</v>
      </c>
      <c r="G7300" s="305">
        <f>'[11]Depr Exp'!G7300</f>
        <v>4.1300000000000003E-2</v>
      </c>
      <c r="H7300" s="524">
        <f>'[11]Depr Exp'!H7300</f>
        <v>85378.07</v>
      </c>
      <c r="I7300" s="523">
        <f>'[11]Depr Exp'!I7300</f>
        <v>24797648.870000001</v>
      </c>
      <c r="J7300" s="305">
        <f>'[11]Depr Exp'!J7300</f>
        <v>4.1300000000000003E-2</v>
      </c>
      <c r="K7300" s="373">
        <f>'[11]Depr Exp'!K7300</f>
        <v>85345.241527583348</v>
      </c>
      <c r="L7300" s="524">
        <f>'[11]Depr Exp'!L7300</f>
        <v>-32.83</v>
      </c>
      <c r="M7300" s="144"/>
      <c r="N7300" s="144"/>
    </row>
    <row r="7301" spans="1:14">
      <c r="A7301" s="144" t="str">
        <f>'[11]Depr Exp'!A7301</f>
        <v>G3781 DST Measuring &amp; Reg Sta, Tran</v>
      </c>
      <c r="B7301" s="144" t="str">
        <f>'[11]Depr Exp'!B7301</f>
        <v>G3781 DST Measuring &amp; Reg Sta, Tran-3</v>
      </c>
      <c r="C7301" s="143" t="str">
        <f>'[11]Depr Exp'!C7301</f>
        <v>403G</v>
      </c>
      <c r="D7301" s="144"/>
      <c r="E7301" s="282">
        <f>'[11]Depr Exp'!E7301</f>
        <v>43190</v>
      </c>
      <c r="F7301" s="523">
        <f>'[11]Depr Exp'!F7301</f>
        <v>24807187.93</v>
      </c>
      <c r="G7301" s="305">
        <f>'[11]Depr Exp'!G7301</f>
        <v>4.1300000000000003E-2</v>
      </c>
      <c r="H7301" s="524">
        <f>'[11]Depr Exp'!H7301</f>
        <v>85378.07</v>
      </c>
      <c r="I7301" s="523">
        <f>'[11]Depr Exp'!I7301</f>
        <v>24797648.870000001</v>
      </c>
      <c r="J7301" s="305">
        <f>'[11]Depr Exp'!J7301</f>
        <v>4.1300000000000003E-2</v>
      </c>
      <c r="K7301" s="373">
        <f>'[11]Depr Exp'!K7301</f>
        <v>85345.241527583348</v>
      </c>
      <c r="L7301" s="524">
        <f>'[11]Depr Exp'!L7301</f>
        <v>-32.83</v>
      </c>
      <c r="M7301" s="144"/>
      <c r="N7301" s="144"/>
    </row>
    <row r="7302" spans="1:14">
      <c r="A7302" s="144" t="str">
        <f>'[11]Depr Exp'!A7302</f>
        <v>G3781 DST Measuring &amp; Reg Sta, Tran</v>
      </c>
      <c r="B7302" s="144" t="str">
        <f>'[11]Depr Exp'!B7302</f>
        <v>G3781 DST Measuring &amp; Reg Sta, Tran-4</v>
      </c>
      <c r="C7302" s="143" t="str">
        <f>'[11]Depr Exp'!C7302</f>
        <v>403G</v>
      </c>
      <c r="D7302" s="144"/>
      <c r="E7302" s="282">
        <f>'[11]Depr Exp'!E7302</f>
        <v>43220</v>
      </c>
      <c r="F7302" s="523">
        <f>'[11]Depr Exp'!F7302</f>
        <v>24807187.93</v>
      </c>
      <c r="G7302" s="305">
        <f>'[11]Depr Exp'!G7302</f>
        <v>4.1300000000000003E-2</v>
      </c>
      <c r="H7302" s="524">
        <f>'[11]Depr Exp'!H7302</f>
        <v>85378.07</v>
      </c>
      <c r="I7302" s="523">
        <f>'[11]Depr Exp'!I7302</f>
        <v>24797648.870000001</v>
      </c>
      <c r="J7302" s="305">
        <f>'[11]Depr Exp'!J7302</f>
        <v>4.1300000000000003E-2</v>
      </c>
      <c r="K7302" s="373">
        <f>'[11]Depr Exp'!K7302</f>
        <v>85345.241527583348</v>
      </c>
      <c r="L7302" s="524">
        <f>'[11]Depr Exp'!L7302</f>
        <v>-32.83</v>
      </c>
      <c r="M7302" s="144"/>
      <c r="N7302" s="144"/>
    </row>
    <row r="7303" spans="1:14">
      <c r="A7303" s="144" t="str">
        <f>'[11]Depr Exp'!A7303</f>
        <v>G3781 DST Measuring &amp; Reg Sta, Tran</v>
      </c>
      <c r="B7303" s="144" t="str">
        <f>'[11]Depr Exp'!B7303</f>
        <v>G3781 DST Measuring &amp; Reg Sta, Tran-5</v>
      </c>
      <c r="C7303" s="143" t="str">
        <f>'[11]Depr Exp'!C7303</f>
        <v>403G</v>
      </c>
      <c r="D7303" s="144"/>
      <c r="E7303" s="282">
        <f>'[11]Depr Exp'!E7303</f>
        <v>43251</v>
      </c>
      <c r="F7303" s="523">
        <f>'[11]Depr Exp'!F7303</f>
        <v>24807187.93</v>
      </c>
      <c r="G7303" s="305">
        <f>'[11]Depr Exp'!G7303</f>
        <v>4.1300000000000003E-2</v>
      </c>
      <c r="H7303" s="524">
        <f>'[11]Depr Exp'!H7303</f>
        <v>85378.07</v>
      </c>
      <c r="I7303" s="523">
        <f>'[11]Depr Exp'!I7303</f>
        <v>24797648.870000001</v>
      </c>
      <c r="J7303" s="305">
        <f>'[11]Depr Exp'!J7303</f>
        <v>4.1300000000000003E-2</v>
      </c>
      <c r="K7303" s="373">
        <f>'[11]Depr Exp'!K7303</f>
        <v>85345.241527583348</v>
      </c>
      <c r="L7303" s="524">
        <f>'[11]Depr Exp'!L7303</f>
        <v>-32.83</v>
      </c>
      <c r="M7303" s="144"/>
      <c r="N7303" s="144"/>
    </row>
    <row r="7304" spans="1:14">
      <c r="A7304" s="144" t="str">
        <f>'[11]Depr Exp'!A7304</f>
        <v>G3781 DST Measuring &amp; Reg Sta, Tran</v>
      </c>
      <c r="B7304" s="144" t="str">
        <f>'[11]Depr Exp'!B7304</f>
        <v>G3781 DST Measuring &amp; Reg Sta, Tran-6</v>
      </c>
      <c r="C7304" s="143" t="str">
        <f>'[11]Depr Exp'!C7304</f>
        <v>403G</v>
      </c>
      <c r="D7304" s="144"/>
      <c r="E7304" s="282">
        <f>'[11]Depr Exp'!E7304</f>
        <v>43281</v>
      </c>
      <c r="F7304" s="523">
        <f>'[11]Depr Exp'!F7304</f>
        <v>24807187.93</v>
      </c>
      <c r="G7304" s="305">
        <f>'[11]Depr Exp'!G7304</f>
        <v>4.1300000000000003E-2</v>
      </c>
      <c r="H7304" s="524">
        <f>'[11]Depr Exp'!H7304</f>
        <v>85378.07</v>
      </c>
      <c r="I7304" s="523">
        <f>'[11]Depr Exp'!I7304</f>
        <v>24797648.870000001</v>
      </c>
      <c r="J7304" s="305">
        <f>'[11]Depr Exp'!J7304</f>
        <v>4.1300000000000003E-2</v>
      </c>
      <c r="K7304" s="373">
        <f>'[11]Depr Exp'!K7304</f>
        <v>85345.241527583348</v>
      </c>
      <c r="L7304" s="524">
        <f>'[11]Depr Exp'!L7304</f>
        <v>-32.83</v>
      </c>
      <c r="M7304" s="144"/>
      <c r="N7304" s="144"/>
    </row>
    <row r="7305" spans="1:14">
      <c r="A7305" s="144" t="str">
        <f>'[11]Depr Exp'!A7305</f>
        <v>G3781 DST Measuring &amp; Reg Sta, Tran</v>
      </c>
      <c r="B7305" s="144" t="str">
        <f>'[11]Depr Exp'!B7305</f>
        <v>G3781 DST Measuring &amp; Reg Sta, Tran-7</v>
      </c>
      <c r="C7305" s="143" t="str">
        <f>'[11]Depr Exp'!C7305</f>
        <v>403G</v>
      </c>
      <c r="D7305" s="144"/>
      <c r="E7305" s="282">
        <f>'[11]Depr Exp'!E7305</f>
        <v>43312</v>
      </c>
      <c r="F7305" s="523">
        <f>'[11]Depr Exp'!F7305</f>
        <v>24807187.93</v>
      </c>
      <c r="G7305" s="305">
        <f>'[11]Depr Exp'!G7305</f>
        <v>4.1300000000000003E-2</v>
      </c>
      <c r="H7305" s="524">
        <f>'[11]Depr Exp'!H7305</f>
        <v>85378.07</v>
      </c>
      <c r="I7305" s="523">
        <f>'[11]Depr Exp'!I7305</f>
        <v>24797648.870000001</v>
      </c>
      <c r="J7305" s="305">
        <f>'[11]Depr Exp'!J7305</f>
        <v>4.1300000000000003E-2</v>
      </c>
      <c r="K7305" s="373">
        <f>'[11]Depr Exp'!K7305</f>
        <v>85345.241527583348</v>
      </c>
      <c r="L7305" s="524">
        <f>'[11]Depr Exp'!L7305</f>
        <v>-32.83</v>
      </c>
      <c r="M7305" s="144"/>
      <c r="N7305" s="144"/>
    </row>
    <row r="7306" spans="1:14">
      <c r="A7306" s="144" t="str">
        <f>'[11]Depr Exp'!A7306</f>
        <v>G3781 DST Measuring &amp; Reg Sta, Tran</v>
      </c>
      <c r="B7306" s="144" t="str">
        <f>'[11]Depr Exp'!B7306</f>
        <v>G3781 DST Measuring &amp; Reg Sta, Tran-8</v>
      </c>
      <c r="C7306" s="143" t="str">
        <f>'[11]Depr Exp'!C7306</f>
        <v>403G</v>
      </c>
      <c r="D7306" s="144"/>
      <c r="E7306" s="282">
        <f>'[11]Depr Exp'!E7306</f>
        <v>43343</v>
      </c>
      <c r="F7306" s="523">
        <f>'[11]Depr Exp'!F7306</f>
        <v>24807187.93</v>
      </c>
      <c r="G7306" s="305">
        <f>'[11]Depr Exp'!G7306</f>
        <v>4.1300000000000003E-2</v>
      </c>
      <c r="H7306" s="524">
        <f>'[11]Depr Exp'!H7306</f>
        <v>85378.07</v>
      </c>
      <c r="I7306" s="523">
        <f>'[11]Depr Exp'!I7306</f>
        <v>24797648.870000001</v>
      </c>
      <c r="J7306" s="305">
        <f>'[11]Depr Exp'!J7306</f>
        <v>4.1300000000000003E-2</v>
      </c>
      <c r="K7306" s="373">
        <f>'[11]Depr Exp'!K7306</f>
        <v>85345.241527583348</v>
      </c>
      <c r="L7306" s="524">
        <f>'[11]Depr Exp'!L7306</f>
        <v>-32.83</v>
      </c>
      <c r="M7306" s="144"/>
      <c r="N7306" s="144"/>
    </row>
    <row r="7307" spans="1:14">
      <c r="A7307" s="144" t="str">
        <f>'[11]Depr Exp'!A7307</f>
        <v>G3781 DST Measuring &amp; Reg Sta, Tran</v>
      </c>
      <c r="B7307" s="144" t="str">
        <f>'[11]Depr Exp'!B7307</f>
        <v>G3781 DST Measuring &amp; Reg Sta, Tran-9</v>
      </c>
      <c r="C7307" s="143" t="str">
        <f>'[11]Depr Exp'!C7307</f>
        <v>403G</v>
      </c>
      <c r="D7307" s="144"/>
      <c r="E7307" s="282">
        <f>'[11]Depr Exp'!E7307</f>
        <v>43373</v>
      </c>
      <c r="F7307" s="523">
        <f>'[11]Depr Exp'!F7307</f>
        <v>24802418.399999999</v>
      </c>
      <c r="G7307" s="305">
        <f>'[11]Depr Exp'!G7307</f>
        <v>4.1300000000000003E-2</v>
      </c>
      <c r="H7307" s="524">
        <f>'[11]Depr Exp'!H7307</f>
        <v>85361.65</v>
      </c>
      <c r="I7307" s="523">
        <f>'[11]Depr Exp'!I7307</f>
        <v>24797648.870000001</v>
      </c>
      <c r="J7307" s="305">
        <f>'[11]Depr Exp'!J7307</f>
        <v>4.1300000000000003E-2</v>
      </c>
      <c r="K7307" s="373">
        <f>'[11]Depr Exp'!K7307</f>
        <v>85345.241527583348</v>
      </c>
      <c r="L7307" s="524">
        <f>'[11]Depr Exp'!L7307</f>
        <v>-16.41</v>
      </c>
      <c r="M7307" s="144"/>
      <c r="N7307" s="144"/>
    </row>
    <row r="7308" spans="1:14">
      <c r="A7308" s="144" t="str">
        <f>'[11]Depr Exp'!A7308</f>
        <v>G3781 DST Measuring &amp; Reg Sta, Tran</v>
      </c>
      <c r="B7308" s="144" t="str">
        <f>'[11]Depr Exp'!B7308</f>
        <v>G3781 DST Measuring &amp; Reg Sta, Tran-10</v>
      </c>
      <c r="C7308" s="143" t="str">
        <f>'[11]Depr Exp'!C7308</f>
        <v>403G</v>
      </c>
      <c r="D7308" s="144"/>
      <c r="E7308" s="282">
        <f>'[11]Depr Exp'!E7308</f>
        <v>43404</v>
      </c>
      <c r="F7308" s="523">
        <f>'[11]Depr Exp'!F7308</f>
        <v>24797648.870000001</v>
      </c>
      <c r="G7308" s="305">
        <f>'[11]Depr Exp'!G7308</f>
        <v>4.1300000000000003E-2</v>
      </c>
      <c r="H7308" s="524">
        <f>'[11]Depr Exp'!H7308</f>
        <v>85345.24</v>
      </c>
      <c r="I7308" s="523">
        <f>'[11]Depr Exp'!I7308</f>
        <v>24797648.870000001</v>
      </c>
      <c r="J7308" s="305">
        <f>'[11]Depr Exp'!J7308</f>
        <v>4.1300000000000003E-2</v>
      </c>
      <c r="K7308" s="373">
        <f>'[11]Depr Exp'!K7308</f>
        <v>85345.241527583348</v>
      </c>
      <c r="L7308" s="524">
        <f>'[11]Depr Exp'!L7308</f>
        <v>0</v>
      </c>
      <c r="M7308" s="144"/>
      <c r="N7308" s="144"/>
    </row>
    <row r="7309" spans="1:14">
      <c r="A7309" s="144" t="str">
        <f>'[11]Depr Exp'!A7309</f>
        <v>G3781 DST Measuring &amp; Reg Sta, Tran</v>
      </c>
      <c r="B7309" s="144" t="str">
        <f>'[11]Depr Exp'!B7309</f>
        <v>G3781 DST Measuring &amp; Reg Sta, Tran-11</v>
      </c>
      <c r="C7309" s="143" t="str">
        <f>'[11]Depr Exp'!C7309</f>
        <v>403G</v>
      </c>
      <c r="D7309" s="144"/>
      <c r="E7309" s="282">
        <f>'[11]Depr Exp'!E7309</f>
        <v>43434</v>
      </c>
      <c r="F7309" s="523">
        <f>'[11]Depr Exp'!F7309</f>
        <v>24797648.870000001</v>
      </c>
      <c r="G7309" s="305">
        <f>'[11]Depr Exp'!G7309</f>
        <v>4.1300000000000003E-2</v>
      </c>
      <c r="H7309" s="524">
        <f>'[11]Depr Exp'!H7309</f>
        <v>85345.24</v>
      </c>
      <c r="I7309" s="523">
        <f>'[11]Depr Exp'!I7309</f>
        <v>24797648.870000001</v>
      </c>
      <c r="J7309" s="305">
        <f>'[11]Depr Exp'!J7309</f>
        <v>4.1300000000000003E-2</v>
      </c>
      <c r="K7309" s="373">
        <f>'[11]Depr Exp'!K7309</f>
        <v>85345.241527583348</v>
      </c>
      <c r="L7309" s="524">
        <f>'[11]Depr Exp'!L7309</f>
        <v>0</v>
      </c>
      <c r="M7309" s="144"/>
      <c r="N7309" s="144"/>
    </row>
    <row r="7310" spans="1:14">
      <c r="A7310" s="144" t="str">
        <f>'[11]Depr Exp'!A7310</f>
        <v>G3781 DST Measuring &amp; Reg Sta, Tran</v>
      </c>
      <c r="B7310" s="144" t="str">
        <f>'[11]Depr Exp'!B7310</f>
        <v>G3781 DST Measuring &amp; Reg Sta, Tran-12</v>
      </c>
      <c r="C7310" s="143" t="str">
        <f>'[11]Depr Exp'!C7310</f>
        <v>403G</v>
      </c>
      <c r="D7310" s="144"/>
      <c r="E7310" s="282">
        <f>'[11]Depr Exp'!E7310</f>
        <v>43465</v>
      </c>
      <c r="F7310" s="523">
        <f>'[11]Depr Exp'!F7310</f>
        <v>24797648.870000001</v>
      </c>
      <c r="G7310" s="305">
        <f>'[11]Depr Exp'!G7310</f>
        <v>4.1300000000000003E-2</v>
      </c>
      <c r="H7310" s="524">
        <f>'[11]Depr Exp'!H7310</f>
        <v>85345.24</v>
      </c>
      <c r="I7310" s="523">
        <f>'[11]Depr Exp'!I7310</f>
        <v>24797648.870000001</v>
      </c>
      <c r="J7310" s="305">
        <f>'[11]Depr Exp'!J7310</f>
        <v>4.1300000000000003E-2</v>
      </c>
      <c r="K7310" s="373">
        <f>'[11]Depr Exp'!K7310</f>
        <v>85345.241527583348</v>
      </c>
      <c r="L7310" s="524">
        <f>'[11]Depr Exp'!L7310</f>
        <v>0</v>
      </c>
      <c r="M7310" s="144"/>
      <c r="N7310" s="144"/>
    </row>
    <row r="7311" spans="1:14" ht="15.75" thickBot="1">
      <c r="A7311" s="159" t="str">
        <f>'[11]Depr Exp'!A7311</f>
        <v>G3781 DST Measuring &amp; Reg Sta, Tran Total</v>
      </c>
      <c r="B7311" s="144">
        <f>'[11]Depr Exp'!B7311</f>
        <v>0</v>
      </c>
      <c r="C7311" s="502" t="str">
        <f>'[11]Depr Exp'!C7311</f>
        <v>GDST</v>
      </c>
      <c r="D7311" s="144"/>
      <c r="E7311" s="281" t="str">
        <f>'[11]Depr Exp'!E7311</f>
        <v>Total</v>
      </c>
      <c r="F7311" s="141">
        <f>'[11]Depr Exp'!F7311</f>
        <v>0</v>
      </c>
      <c r="G7311" s="252">
        <f>'[11]Depr Exp'!G7311</f>
        <v>0</v>
      </c>
      <c r="H7311" s="286">
        <f>'[11]Depr Exp'!H7311</f>
        <v>1024421.93</v>
      </c>
      <c r="I7311" s="141">
        <f>'[11]Depr Exp'!I7311</f>
        <v>0</v>
      </c>
      <c r="J7311" s="252">
        <f>'[11]Depr Exp'!J7311</f>
        <v>0</v>
      </c>
      <c r="K7311" s="286">
        <f>'[11]Depr Exp'!K7311</f>
        <v>1024142.8983310001</v>
      </c>
      <c r="L7311" s="286">
        <f>'[11]Depr Exp'!L7311</f>
        <v>-279.02999999999997</v>
      </c>
      <c r="M7311" s="144"/>
      <c r="N7311" s="144"/>
    </row>
    <row r="7312" spans="1:14" ht="13.5" thickTop="1">
      <c r="A7312" s="144" t="str">
        <f>'[11]Depr Exp'!A7312</f>
        <v>G3801 DST Services, Cathodic Protec</v>
      </c>
      <c r="B7312" s="144" t="str">
        <f>'[11]Depr Exp'!B7312</f>
        <v>G3801 DST Services, Cathodic Protec-1</v>
      </c>
      <c r="C7312" s="143" t="str">
        <f>'[11]Depr Exp'!C7312</f>
        <v>403G</v>
      </c>
      <c r="D7312" s="144"/>
      <c r="E7312" s="282">
        <f>'[11]Depr Exp'!E7312</f>
        <v>43131</v>
      </c>
      <c r="F7312" s="523">
        <f>'[11]Depr Exp'!F7312</f>
        <v>21195205.969999999</v>
      </c>
      <c r="G7312" s="305">
        <f>'[11]Depr Exp'!G7312</f>
        <v>3.5099999999999999E-2</v>
      </c>
      <c r="H7312" s="524">
        <f>'[11]Depr Exp'!H7312</f>
        <v>61995.98</v>
      </c>
      <c r="I7312" s="523">
        <f>'[11]Depr Exp'!I7312</f>
        <v>21327545.010000002</v>
      </c>
      <c r="J7312" s="305">
        <f>'[11]Depr Exp'!J7312</f>
        <v>3.5099999999999999E-2</v>
      </c>
      <c r="K7312" s="373">
        <f>'[11]Depr Exp'!K7312</f>
        <v>62383.069154249999</v>
      </c>
      <c r="L7312" s="524">
        <f>'[11]Depr Exp'!L7312</f>
        <v>387.09</v>
      </c>
      <c r="M7312" s="144"/>
      <c r="N7312" s="144"/>
    </row>
    <row r="7313" spans="1:14">
      <c r="A7313" s="144" t="str">
        <f>'[11]Depr Exp'!A7313</f>
        <v>G3801 DST Services, Cathodic Protec</v>
      </c>
      <c r="B7313" s="144" t="str">
        <f>'[11]Depr Exp'!B7313</f>
        <v>G3801 DST Services, Cathodic Protec-2</v>
      </c>
      <c r="C7313" s="143" t="str">
        <f>'[11]Depr Exp'!C7313</f>
        <v>403G</v>
      </c>
      <c r="D7313" s="144"/>
      <c r="E7313" s="282">
        <f>'[11]Depr Exp'!E7313</f>
        <v>43159</v>
      </c>
      <c r="F7313" s="523">
        <f>'[11]Depr Exp'!F7313</f>
        <v>21204322.920000002</v>
      </c>
      <c r="G7313" s="305">
        <f>'[11]Depr Exp'!G7313</f>
        <v>3.5099999999999999E-2</v>
      </c>
      <c r="H7313" s="524">
        <f>'[11]Depr Exp'!H7313</f>
        <v>62022.64</v>
      </c>
      <c r="I7313" s="523">
        <f>'[11]Depr Exp'!I7313</f>
        <v>21327545.010000002</v>
      </c>
      <c r="J7313" s="305">
        <f>'[11]Depr Exp'!J7313</f>
        <v>3.5099999999999999E-2</v>
      </c>
      <c r="K7313" s="373">
        <f>'[11]Depr Exp'!K7313</f>
        <v>62383.069154249999</v>
      </c>
      <c r="L7313" s="524">
        <f>'[11]Depr Exp'!L7313</f>
        <v>360.43</v>
      </c>
      <c r="M7313" s="144"/>
      <c r="N7313" s="144"/>
    </row>
    <row r="7314" spans="1:14">
      <c r="A7314" s="144" t="str">
        <f>'[11]Depr Exp'!A7314</f>
        <v>G3801 DST Services, Cathodic Protec</v>
      </c>
      <c r="B7314" s="144" t="str">
        <f>'[11]Depr Exp'!B7314</f>
        <v>G3801 DST Services, Cathodic Protec-3</v>
      </c>
      <c r="C7314" s="143" t="str">
        <f>'[11]Depr Exp'!C7314</f>
        <v>403G</v>
      </c>
      <c r="D7314" s="144"/>
      <c r="E7314" s="282">
        <f>'[11]Depr Exp'!E7314</f>
        <v>43190</v>
      </c>
      <c r="F7314" s="523">
        <f>'[11]Depr Exp'!F7314</f>
        <v>21215728.75</v>
      </c>
      <c r="G7314" s="305">
        <f>'[11]Depr Exp'!G7314</f>
        <v>3.5099999999999999E-2</v>
      </c>
      <c r="H7314" s="524">
        <f>'[11]Depr Exp'!H7314</f>
        <v>62056.01</v>
      </c>
      <c r="I7314" s="523">
        <f>'[11]Depr Exp'!I7314</f>
        <v>21327545.010000002</v>
      </c>
      <c r="J7314" s="305">
        <f>'[11]Depr Exp'!J7314</f>
        <v>3.5099999999999999E-2</v>
      </c>
      <c r="K7314" s="373">
        <f>'[11]Depr Exp'!K7314</f>
        <v>62383.069154249999</v>
      </c>
      <c r="L7314" s="524">
        <f>'[11]Depr Exp'!L7314</f>
        <v>327.06</v>
      </c>
      <c r="M7314" s="144"/>
      <c r="N7314" s="144"/>
    </row>
    <row r="7315" spans="1:14">
      <c r="A7315" s="144" t="str">
        <f>'[11]Depr Exp'!A7315</f>
        <v>G3801 DST Services, Cathodic Protec</v>
      </c>
      <c r="B7315" s="144" t="str">
        <f>'[11]Depr Exp'!B7315</f>
        <v>G3801 DST Services, Cathodic Protec-4</v>
      </c>
      <c r="C7315" s="143" t="str">
        <f>'[11]Depr Exp'!C7315</f>
        <v>403G</v>
      </c>
      <c r="D7315" s="144"/>
      <c r="E7315" s="282">
        <f>'[11]Depr Exp'!E7315</f>
        <v>43220</v>
      </c>
      <c r="F7315" s="523">
        <f>'[11]Depr Exp'!F7315</f>
        <v>21235827.059999999</v>
      </c>
      <c r="G7315" s="305">
        <f>'[11]Depr Exp'!G7315</f>
        <v>3.5099999999999999E-2</v>
      </c>
      <c r="H7315" s="524">
        <f>'[11]Depr Exp'!H7315</f>
        <v>62114.79</v>
      </c>
      <c r="I7315" s="523">
        <f>'[11]Depr Exp'!I7315</f>
        <v>21327545.010000002</v>
      </c>
      <c r="J7315" s="305">
        <f>'[11]Depr Exp'!J7315</f>
        <v>3.5099999999999999E-2</v>
      </c>
      <c r="K7315" s="373">
        <f>'[11]Depr Exp'!K7315</f>
        <v>62383.069154249999</v>
      </c>
      <c r="L7315" s="524">
        <f>'[11]Depr Exp'!L7315</f>
        <v>268.27999999999997</v>
      </c>
      <c r="M7315" s="144"/>
      <c r="N7315" s="144"/>
    </row>
    <row r="7316" spans="1:14">
      <c r="A7316" s="144" t="str">
        <f>'[11]Depr Exp'!A7316</f>
        <v>G3801 DST Services, Cathodic Protec</v>
      </c>
      <c r="B7316" s="144" t="str">
        <f>'[11]Depr Exp'!B7316</f>
        <v>G3801 DST Services, Cathodic Protec-5</v>
      </c>
      <c r="C7316" s="143" t="str">
        <f>'[11]Depr Exp'!C7316</f>
        <v>403G</v>
      </c>
      <c r="D7316" s="144"/>
      <c r="E7316" s="282">
        <f>'[11]Depr Exp'!E7316</f>
        <v>43251</v>
      </c>
      <c r="F7316" s="523">
        <f>'[11]Depr Exp'!F7316</f>
        <v>21284528.239999998</v>
      </c>
      <c r="G7316" s="305">
        <f>'[11]Depr Exp'!G7316</f>
        <v>3.5099999999999999E-2</v>
      </c>
      <c r="H7316" s="524">
        <f>'[11]Depr Exp'!H7316</f>
        <v>62257.25</v>
      </c>
      <c r="I7316" s="523">
        <f>'[11]Depr Exp'!I7316</f>
        <v>21327545.010000002</v>
      </c>
      <c r="J7316" s="305">
        <f>'[11]Depr Exp'!J7316</f>
        <v>3.5099999999999999E-2</v>
      </c>
      <c r="K7316" s="373">
        <f>'[11]Depr Exp'!K7316</f>
        <v>62383.069154249999</v>
      </c>
      <c r="L7316" s="524">
        <f>'[11]Depr Exp'!L7316</f>
        <v>125.82</v>
      </c>
      <c r="M7316" s="144"/>
      <c r="N7316" s="144"/>
    </row>
    <row r="7317" spans="1:14">
      <c r="A7317" s="144" t="str">
        <f>'[11]Depr Exp'!A7317</f>
        <v>G3801 DST Services, Cathodic Protec</v>
      </c>
      <c r="B7317" s="144" t="str">
        <f>'[11]Depr Exp'!B7317</f>
        <v>G3801 DST Services, Cathodic Protec-6</v>
      </c>
      <c r="C7317" s="143" t="str">
        <f>'[11]Depr Exp'!C7317</f>
        <v>403G</v>
      </c>
      <c r="D7317" s="144"/>
      <c r="E7317" s="282">
        <f>'[11]Depr Exp'!E7317</f>
        <v>43281</v>
      </c>
      <c r="F7317" s="523">
        <f>'[11]Depr Exp'!F7317</f>
        <v>21365256.829999998</v>
      </c>
      <c r="G7317" s="305">
        <f>'[11]Depr Exp'!G7317</f>
        <v>3.5099999999999999E-2</v>
      </c>
      <c r="H7317" s="524">
        <f>'[11]Depr Exp'!H7317</f>
        <v>62493.38</v>
      </c>
      <c r="I7317" s="523">
        <f>'[11]Depr Exp'!I7317</f>
        <v>21327545.010000002</v>
      </c>
      <c r="J7317" s="305">
        <f>'[11]Depr Exp'!J7317</f>
        <v>3.5099999999999999E-2</v>
      </c>
      <c r="K7317" s="373">
        <f>'[11]Depr Exp'!K7317</f>
        <v>62383.069154249999</v>
      </c>
      <c r="L7317" s="524">
        <f>'[11]Depr Exp'!L7317</f>
        <v>-110.31</v>
      </c>
      <c r="M7317" s="144"/>
      <c r="N7317" s="144"/>
    </row>
    <row r="7318" spans="1:14">
      <c r="A7318" s="144" t="str">
        <f>'[11]Depr Exp'!A7318</f>
        <v>G3801 DST Services, Cathodic Protec</v>
      </c>
      <c r="B7318" s="144" t="str">
        <f>'[11]Depr Exp'!B7318</f>
        <v>G3801 DST Services, Cathodic Protec-7</v>
      </c>
      <c r="C7318" s="143" t="str">
        <f>'[11]Depr Exp'!C7318</f>
        <v>403G</v>
      </c>
      <c r="D7318" s="144"/>
      <c r="E7318" s="282">
        <f>'[11]Depr Exp'!E7318</f>
        <v>43312</v>
      </c>
      <c r="F7318" s="523">
        <f>'[11]Depr Exp'!F7318</f>
        <v>21451962.899999999</v>
      </c>
      <c r="G7318" s="305">
        <f>'[11]Depr Exp'!G7318</f>
        <v>3.5099999999999999E-2</v>
      </c>
      <c r="H7318" s="524">
        <f>'[11]Depr Exp'!H7318</f>
        <v>62746.99</v>
      </c>
      <c r="I7318" s="523">
        <f>'[11]Depr Exp'!I7318</f>
        <v>21327545.010000002</v>
      </c>
      <c r="J7318" s="305">
        <f>'[11]Depr Exp'!J7318</f>
        <v>3.5099999999999999E-2</v>
      </c>
      <c r="K7318" s="373">
        <f>'[11]Depr Exp'!K7318</f>
        <v>62383.069154249999</v>
      </c>
      <c r="L7318" s="524">
        <f>'[11]Depr Exp'!L7318</f>
        <v>-363.92</v>
      </c>
      <c r="M7318" s="144"/>
      <c r="N7318" s="144"/>
    </row>
    <row r="7319" spans="1:14">
      <c r="A7319" s="144" t="str">
        <f>'[11]Depr Exp'!A7319</f>
        <v>G3801 DST Services, Cathodic Protec</v>
      </c>
      <c r="B7319" s="144" t="str">
        <f>'[11]Depr Exp'!B7319</f>
        <v>G3801 DST Services, Cathodic Protec-8</v>
      </c>
      <c r="C7319" s="143" t="str">
        <f>'[11]Depr Exp'!C7319</f>
        <v>403G</v>
      </c>
      <c r="D7319" s="144"/>
      <c r="E7319" s="282">
        <f>'[11]Depr Exp'!E7319</f>
        <v>43343</v>
      </c>
      <c r="F7319" s="523">
        <f>'[11]Depr Exp'!F7319</f>
        <v>21502298.809999999</v>
      </c>
      <c r="G7319" s="305">
        <f>'[11]Depr Exp'!G7319</f>
        <v>3.5099999999999999E-2</v>
      </c>
      <c r="H7319" s="524">
        <f>'[11]Depr Exp'!H7319</f>
        <v>62894.22</v>
      </c>
      <c r="I7319" s="523">
        <f>'[11]Depr Exp'!I7319</f>
        <v>21327545.010000002</v>
      </c>
      <c r="J7319" s="305">
        <f>'[11]Depr Exp'!J7319</f>
        <v>3.5099999999999999E-2</v>
      </c>
      <c r="K7319" s="373">
        <f>'[11]Depr Exp'!K7319</f>
        <v>62383.069154249999</v>
      </c>
      <c r="L7319" s="524">
        <f>'[11]Depr Exp'!L7319</f>
        <v>-511.15</v>
      </c>
      <c r="M7319" s="144"/>
      <c r="N7319" s="144"/>
    </row>
    <row r="7320" spans="1:14">
      <c r="A7320" s="144" t="str">
        <f>'[11]Depr Exp'!A7320</f>
        <v>G3801 DST Services, Cathodic Protec</v>
      </c>
      <c r="B7320" s="144" t="str">
        <f>'[11]Depr Exp'!B7320</f>
        <v>G3801 DST Services, Cathodic Protec-9</v>
      </c>
      <c r="C7320" s="143" t="str">
        <f>'[11]Depr Exp'!C7320</f>
        <v>403G</v>
      </c>
      <c r="D7320" s="144"/>
      <c r="E7320" s="282">
        <f>'[11]Depr Exp'!E7320</f>
        <v>43373</v>
      </c>
      <c r="F7320" s="523">
        <f>'[11]Depr Exp'!F7320</f>
        <v>21525288.48</v>
      </c>
      <c r="G7320" s="305">
        <f>'[11]Depr Exp'!G7320</f>
        <v>3.5099999999999999E-2</v>
      </c>
      <c r="H7320" s="524">
        <f>'[11]Depr Exp'!H7320</f>
        <v>62961.47</v>
      </c>
      <c r="I7320" s="523">
        <f>'[11]Depr Exp'!I7320</f>
        <v>21327545.010000002</v>
      </c>
      <c r="J7320" s="305">
        <f>'[11]Depr Exp'!J7320</f>
        <v>3.5099999999999999E-2</v>
      </c>
      <c r="K7320" s="373">
        <f>'[11]Depr Exp'!K7320</f>
        <v>62383.069154249999</v>
      </c>
      <c r="L7320" s="524">
        <f>'[11]Depr Exp'!L7320</f>
        <v>-578.4</v>
      </c>
      <c r="M7320" s="144"/>
      <c r="N7320" s="144"/>
    </row>
    <row r="7321" spans="1:14">
      <c r="A7321" s="144" t="str">
        <f>'[11]Depr Exp'!A7321</f>
        <v>G3801 DST Services, Cathodic Protec</v>
      </c>
      <c r="B7321" s="144" t="str">
        <f>'[11]Depr Exp'!B7321</f>
        <v>G3801 DST Services, Cathodic Protec-10</v>
      </c>
      <c r="C7321" s="143" t="str">
        <f>'[11]Depr Exp'!C7321</f>
        <v>403G</v>
      </c>
      <c r="D7321" s="144"/>
      <c r="E7321" s="282">
        <f>'[11]Depr Exp'!E7321</f>
        <v>43404</v>
      </c>
      <c r="F7321" s="523">
        <f>'[11]Depr Exp'!F7321</f>
        <v>21452748.489999998</v>
      </c>
      <c r="G7321" s="305">
        <f>'[11]Depr Exp'!G7321</f>
        <v>3.5099999999999999E-2</v>
      </c>
      <c r="H7321" s="524">
        <f>'[11]Depr Exp'!H7321</f>
        <v>62749.29</v>
      </c>
      <c r="I7321" s="523">
        <f>'[11]Depr Exp'!I7321</f>
        <v>21327545.010000002</v>
      </c>
      <c r="J7321" s="305">
        <f>'[11]Depr Exp'!J7321</f>
        <v>3.5099999999999999E-2</v>
      </c>
      <c r="K7321" s="373">
        <f>'[11]Depr Exp'!K7321</f>
        <v>62383.069154249999</v>
      </c>
      <c r="L7321" s="524">
        <f>'[11]Depr Exp'!L7321</f>
        <v>-366.22</v>
      </c>
      <c r="M7321" s="144"/>
      <c r="N7321" s="144"/>
    </row>
    <row r="7322" spans="1:14">
      <c r="A7322" s="144" t="str">
        <f>'[11]Depr Exp'!A7322</f>
        <v>G3801 DST Services, Cathodic Protec</v>
      </c>
      <c r="B7322" s="144" t="str">
        <f>'[11]Depr Exp'!B7322</f>
        <v>G3801 DST Services, Cathodic Protec-11</v>
      </c>
      <c r="C7322" s="143" t="str">
        <f>'[11]Depr Exp'!C7322</f>
        <v>403G</v>
      </c>
      <c r="D7322" s="144"/>
      <c r="E7322" s="282">
        <f>'[11]Depr Exp'!E7322</f>
        <v>43434</v>
      </c>
      <c r="F7322" s="523">
        <f>'[11]Depr Exp'!F7322</f>
        <v>21353593.969999999</v>
      </c>
      <c r="G7322" s="305">
        <f>'[11]Depr Exp'!G7322</f>
        <v>3.5099999999999999E-2</v>
      </c>
      <c r="H7322" s="524">
        <f>'[11]Depr Exp'!H7322</f>
        <v>62717</v>
      </c>
      <c r="I7322" s="523">
        <f>'[11]Depr Exp'!I7322</f>
        <v>21327545.010000002</v>
      </c>
      <c r="J7322" s="305">
        <f>'[11]Depr Exp'!J7322</f>
        <v>3.5099999999999999E-2</v>
      </c>
      <c r="K7322" s="373">
        <f>'[11]Depr Exp'!K7322</f>
        <v>62383.069154249999</v>
      </c>
      <c r="L7322" s="524">
        <f>'[11]Depr Exp'!L7322</f>
        <v>-333.93</v>
      </c>
      <c r="M7322" s="144"/>
      <c r="N7322" s="144"/>
    </row>
    <row r="7323" spans="1:14">
      <c r="A7323" s="144" t="str">
        <f>'[11]Depr Exp'!A7323</f>
        <v>G3801 DST Services, Cathodic Protec</v>
      </c>
      <c r="B7323" s="144" t="str">
        <f>'[11]Depr Exp'!B7323</f>
        <v>G3801 DST Services, Cathodic Protec-12</v>
      </c>
      <c r="C7323" s="143" t="str">
        <f>'[11]Depr Exp'!C7323</f>
        <v>403G</v>
      </c>
      <c r="D7323" s="144"/>
      <c r="E7323" s="282">
        <f>'[11]Depr Exp'!E7323</f>
        <v>43465</v>
      </c>
      <c r="F7323" s="523">
        <f>'[11]Depr Exp'!F7323</f>
        <v>21327545.010000002</v>
      </c>
      <c r="G7323" s="305">
        <f>'[11]Depr Exp'!G7323</f>
        <v>3.5099999999999999E-2</v>
      </c>
      <c r="H7323" s="524">
        <f>'[11]Depr Exp'!H7323</f>
        <v>62383.07</v>
      </c>
      <c r="I7323" s="523">
        <f>'[11]Depr Exp'!I7323</f>
        <v>21327545.010000002</v>
      </c>
      <c r="J7323" s="305">
        <f>'[11]Depr Exp'!J7323</f>
        <v>3.5099999999999999E-2</v>
      </c>
      <c r="K7323" s="373">
        <f>'[11]Depr Exp'!K7323</f>
        <v>62383.069154249999</v>
      </c>
      <c r="L7323" s="524">
        <f>'[11]Depr Exp'!L7323</f>
        <v>0</v>
      </c>
      <c r="M7323" s="144"/>
      <c r="N7323" s="144"/>
    </row>
    <row r="7324" spans="1:14" ht="15.75" thickBot="1">
      <c r="A7324" s="159" t="str">
        <f>'[11]Depr Exp'!A7324</f>
        <v>G3801 DST Services, Cathodic Protec Total</v>
      </c>
      <c r="B7324" s="144">
        <f>'[11]Depr Exp'!B7324</f>
        <v>0</v>
      </c>
      <c r="C7324" s="502" t="str">
        <f>'[11]Depr Exp'!C7324</f>
        <v>GDST</v>
      </c>
      <c r="D7324" s="144"/>
      <c r="E7324" s="281" t="str">
        <f>'[11]Depr Exp'!E7324</f>
        <v>Total</v>
      </c>
      <c r="F7324" s="141">
        <f>'[11]Depr Exp'!F7324</f>
        <v>0</v>
      </c>
      <c r="G7324" s="252">
        <f>'[11]Depr Exp'!G7324</f>
        <v>0</v>
      </c>
      <c r="H7324" s="286">
        <f>'[11]Depr Exp'!H7324</f>
        <v>749392.09</v>
      </c>
      <c r="I7324" s="141">
        <f>'[11]Depr Exp'!I7324</f>
        <v>0</v>
      </c>
      <c r="J7324" s="252">
        <f>'[11]Depr Exp'!J7324</f>
        <v>0</v>
      </c>
      <c r="K7324" s="286">
        <f>'[11]Depr Exp'!K7324</f>
        <v>748596.82985099975</v>
      </c>
      <c r="L7324" s="286">
        <f>'[11]Depr Exp'!L7324</f>
        <v>-795.26</v>
      </c>
      <c r="M7324" s="144"/>
      <c r="N7324" s="144"/>
    </row>
    <row r="7325" spans="1:14" ht="13.5" thickTop="1">
      <c r="A7325" s="144" t="str">
        <f>'[11]Depr Exp'!A7325</f>
        <v>G3802 DST Services, Plastic</v>
      </c>
      <c r="B7325" s="144" t="str">
        <f>'[11]Depr Exp'!B7325</f>
        <v>G3802 DST Services, Plastic-1</v>
      </c>
      <c r="C7325" s="143" t="str">
        <f>'[11]Depr Exp'!C7325</f>
        <v>403G</v>
      </c>
      <c r="D7325" s="144"/>
      <c r="E7325" s="282">
        <f>'[11]Depr Exp'!E7325</f>
        <v>43131</v>
      </c>
      <c r="F7325" s="523">
        <f>'[11]Depr Exp'!F7325</f>
        <v>1036634893.4299999</v>
      </c>
      <c r="G7325" s="305">
        <f>'[11]Depr Exp'!G7325</f>
        <v>3.2000000000000001E-2</v>
      </c>
      <c r="H7325" s="524">
        <f>'[11]Depr Exp'!H7325</f>
        <v>2764359.71</v>
      </c>
      <c r="I7325" s="523">
        <f>'[11]Depr Exp'!I7325</f>
        <v>1113538730.8299999</v>
      </c>
      <c r="J7325" s="305">
        <f>'[11]Depr Exp'!J7325</f>
        <v>3.2000000000000001E-2</v>
      </c>
      <c r="K7325" s="373">
        <f>'[11]Depr Exp'!K7325</f>
        <v>2969436.6155466666</v>
      </c>
      <c r="L7325" s="524">
        <f>'[11]Depr Exp'!L7325</f>
        <v>205076.91</v>
      </c>
      <c r="M7325" s="144"/>
      <c r="N7325" s="144"/>
    </row>
    <row r="7326" spans="1:14">
      <c r="A7326" s="144" t="str">
        <f>'[11]Depr Exp'!A7326</f>
        <v>G3802 DST Services, Plastic</v>
      </c>
      <c r="B7326" s="144" t="str">
        <f>'[11]Depr Exp'!B7326</f>
        <v>G3802 DST Services, Plastic-2</v>
      </c>
      <c r="C7326" s="143" t="str">
        <f>'[11]Depr Exp'!C7326</f>
        <v>403G</v>
      </c>
      <c r="D7326" s="144"/>
      <c r="E7326" s="282">
        <f>'[11]Depr Exp'!E7326</f>
        <v>43159</v>
      </c>
      <c r="F7326" s="523">
        <f>'[11]Depr Exp'!F7326</f>
        <v>1041654146.54</v>
      </c>
      <c r="G7326" s="305">
        <f>'[11]Depr Exp'!G7326</f>
        <v>3.2000000000000001E-2</v>
      </c>
      <c r="H7326" s="524">
        <f>'[11]Depr Exp'!H7326</f>
        <v>2777744.39</v>
      </c>
      <c r="I7326" s="523">
        <f>'[11]Depr Exp'!I7326</f>
        <v>1113538730.8299999</v>
      </c>
      <c r="J7326" s="305">
        <f>'[11]Depr Exp'!J7326</f>
        <v>3.2000000000000001E-2</v>
      </c>
      <c r="K7326" s="373">
        <f>'[11]Depr Exp'!K7326</f>
        <v>2969436.6155466666</v>
      </c>
      <c r="L7326" s="524">
        <f>'[11]Depr Exp'!L7326</f>
        <v>191692.23</v>
      </c>
      <c r="M7326" s="144"/>
      <c r="N7326" s="144"/>
    </row>
    <row r="7327" spans="1:14">
      <c r="A7327" s="144" t="str">
        <f>'[11]Depr Exp'!A7327</f>
        <v>G3802 DST Services, Plastic</v>
      </c>
      <c r="B7327" s="144" t="str">
        <f>'[11]Depr Exp'!B7327</f>
        <v>G3802 DST Services, Plastic-3</v>
      </c>
      <c r="C7327" s="143" t="str">
        <f>'[11]Depr Exp'!C7327</f>
        <v>403G</v>
      </c>
      <c r="D7327" s="144"/>
      <c r="E7327" s="282">
        <f>'[11]Depr Exp'!E7327</f>
        <v>43190</v>
      </c>
      <c r="F7327" s="523">
        <f>'[11]Depr Exp'!F7327</f>
        <v>1047235552.3200001</v>
      </c>
      <c r="G7327" s="305">
        <f>'[11]Depr Exp'!G7327</f>
        <v>3.2000000000000001E-2</v>
      </c>
      <c r="H7327" s="524">
        <f>'[11]Depr Exp'!H7327</f>
        <v>2792628.1399999997</v>
      </c>
      <c r="I7327" s="523">
        <f>'[11]Depr Exp'!I7327</f>
        <v>1113538730.8299999</v>
      </c>
      <c r="J7327" s="305">
        <f>'[11]Depr Exp'!J7327</f>
        <v>3.2000000000000001E-2</v>
      </c>
      <c r="K7327" s="373">
        <f>'[11]Depr Exp'!K7327</f>
        <v>2969436.6155466666</v>
      </c>
      <c r="L7327" s="524">
        <f>'[11]Depr Exp'!L7327</f>
        <v>176808.48</v>
      </c>
      <c r="M7327" s="144"/>
      <c r="N7327" s="144"/>
    </row>
    <row r="7328" spans="1:14">
      <c r="A7328" s="144" t="str">
        <f>'[11]Depr Exp'!A7328</f>
        <v>G3802 DST Services, Plastic</v>
      </c>
      <c r="B7328" s="144" t="str">
        <f>'[11]Depr Exp'!B7328</f>
        <v>G3802 DST Services, Plastic-4</v>
      </c>
      <c r="C7328" s="143" t="str">
        <f>'[11]Depr Exp'!C7328</f>
        <v>403G</v>
      </c>
      <c r="D7328" s="144"/>
      <c r="E7328" s="282">
        <f>'[11]Depr Exp'!E7328</f>
        <v>43220</v>
      </c>
      <c r="F7328" s="523">
        <f>'[11]Depr Exp'!F7328</f>
        <v>1053106479.0599999</v>
      </c>
      <c r="G7328" s="305">
        <f>'[11]Depr Exp'!G7328</f>
        <v>3.2000000000000001E-2</v>
      </c>
      <c r="H7328" s="524">
        <f>'[11]Depr Exp'!H7328</f>
        <v>2808283.94</v>
      </c>
      <c r="I7328" s="523">
        <f>'[11]Depr Exp'!I7328</f>
        <v>1113538730.8299999</v>
      </c>
      <c r="J7328" s="305">
        <f>'[11]Depr Exp'!J7328</f>
        <v>3.2000000000000001E-2</v>
      </c>
      <c r="K7328" s="373">
        <f>'[11]Depr Exp'!K7328</f>
        <v>2969436.6155466666</v>
      </c>
      <c r="L7328" s="524">
        <f>'[11]Depr Exp'!L7328</f>
        <v>161152.68</v>
      </c>
      <c r="M7328" s="144"/>
      <c r="N7328" s="144"/>
    </row>
    <row r="7329" spans="1:14">
      <c r="A7329" s="144" t="str">
        <f>'[11]Depr Exp'!A7329</f>
        <v>G3802 DST Services, Plastic</v>
      </c>
      <c r="B7329" s="144" t="str">
        <f>'[11]Depr Exp'!B7329</f>
        <v>G3802 DST Services, Plastic-5</v>
      </c>
      <c r="C7329" s="143" t="str">
        <f>'[11]Depr Exp'!C7329</f>
        <v>403G</v>
      </c>
      <c r="D7329" s="144"/>
      <c r="E7329" s="282">
        <f>'[11]Depr Exp'!E7329</f>
        <v>43251</v>
      </c>
      <c r="F7329" s="523">
        <f>'[11]Depr Exp'!F7329</f>
        <v>1057922720.09</v>
      </c>
      <c r="G7329" s="305">
        <f>'[11]Depr Exp'!G7329</f>
        <v>3.2000000000000001E-2</v>
      </c>
      <c r="H7329" s="524">
        <f>'[11]Depr Exp'!H7329</f>
        <v>2821127.26</v>
      </c>
      <c r="I7329" s="523">
        <f>'[11]Depr Exp'!I7329</f>
        <v>1113538730.8299999</v>
      </c>
      <c r="J7329" s="305">
        <f>'[11]Depr Exp'!J7329</f>
        <v>3.2000000000000001E-2</v>
      </c>
      <c r="K7329" s="373">
        <f>'[11]Depr Exp'!K7329</f>
        <v>2969436.6155466666</v>
      </c>
      <c r="L7329" s="524">
        <f>'[11]Depr Exp'!L7329</f>
        <v>148309.35999999999</v>
      </c>
      <c r="M7329" s="144"/>
      <c r="N7329" s="144"/>
    </row>
    <row r="7330" spans="1:14">
      <c r="A7330" s="144" t="str">
        <f>'[11]Depr Exp'!A7330</f>
        <v>G3802 DST Services, Plastic</v>
      </c>
      <c r="B7330" s="144" t="str">
        <f>'[11]Depr Exp'!B7330</f>
        <v>G3802 DST Services, Plastic-6</v>
      </c>
      <c r="C7330" s="143" t="str">
        <f>'[11]Depr Exp'!C7330</f>
        <v>403G</v>
      </c>
      <c r="D7330" s="144"/>
      <c r="E7330" s="282">
        <f>'[11]Depr Exp'!E7330</f>
        <v>43281</v>
      </c>
      <c r="F7330" s="523">
        <f>'[11]Depr Exp'!F7330</f>
        <v>1063916250.4400001</v>
      </c>
      <c r="G7330" s="305">
        <f>'[11]Depr Exp'!G7330</f>
        <v>3.2000000000000001E-2</v>
      </c>
      <c r="H7330" s="524">
        <f>'[11]Depr Exp'!H7330</f>
        <v>2837110</v>
      </c>
      <c r="I7330" s="523">
        <f>'[11]Depr Exp'!I7330</f>
        <v>1113538730.8299999</v>
      </c>
      <c r="J7330" s="305">
        <f>'[11]Depr Exp'!J7330</f>
        <v>3.2000000000000001E-2</v>
      </c>
      <c r="K7330" s="373">
        <f>'[11]Depr Exp'!K7330</f>
        <v>2969436.6155466666</v>
      </c>
      <c r="L7330" s="524">
        <f>'[11]Depr Exp'!L7330</f>
        <v>132326.62</v>
      </c>
      <c r="M7330" s="144"/>
      <c r="N7330" s="144"/>
    </row>
    <row r="7331" spans="1:14">
      <c r="A7331" s="144" t="str">
        <f>'[11]Depr Exp'!A7331</f>
        <v>G3802 DST Services, Plastic</v>
      </c>
      <c r="B7331" s="144" t="str">
        <f>'[11]Depr Exp'!B7331</f>
        <v>G3802 DST Services, Plastic-7</v>
      </c>
      <c r="C7331" s="143" t="str">
        <f>'[11]Depr Exp'!C7331</f>
        <v>403G</v>
      </c>
      <c r="D7331" s="144"/>
      <c r="E7331" s="282">
        <f>'[11]Depr Exp'!E7331</f>
        <v>43312</v>
      </c>
      <c r="F7331" s="523">
        <f>'[11]Depr Exp'!F7331</f>
        <v>1069996355.88</v>
      </c>
      <c r="G7331" s="305">
        <f>'[11]Depr Exp'!G7331</f>
        <v>3.2000000000000001E-2</v>
      </c>
      <c r="H7331" s="524">
        <f>'[11]Depr Exp'!H7331</f>
        <v>2853323.61</v>
      </c>
      <c r="I7331" s="523">
        <f>'[11]Depr Exp'!I7331</f>
        <v>1113538730.8299999</v>
      </c>
      <c r="J7331" s="305">
        <f>'[11]Depr Exp'!J7331</f>
        <v>3.2000000000000001E-2</v>
      </c>
      <c r="K7331" s="373">
        <f>'[11]Depr Exp'!K7331</f>
        <v>2969436.6155466666</v>
      </c>
      <c r="L7331" s="524">
        <f>'[11]Depr Exp'!L7331</f>
        <v>116113.01</v>
      </c>
      <c r="M7331" s="144"/>
      <c r="N7331" s="144"/>
    </row>
    <row r="7332" spans="1:14">
      <c r="A7332" s="144" t="str">
        <f>'[11]Depr Exp'!A7332</f>
        <v>G3802 DST Services, Plastic</v>
      </c>
      <c r="B7332" s="144" t="str">
        <f>'[11]Depr Exp'!B7332</f>
        <v>G3802 DST Services, Plastic-8</v>
      </c>
      <c r="C7332" s="143" t="str">
        <f>'[11]Depr Exp'!C7332</f>
        <v>403G</v>
      </c>
      <c r="D7332" s="144"/>
      <c r="E7332" s="282">
        <f>'[11]Depr Exp'!E7332</f>
        <v>43343</v>
      </c>
      <c r="F7332" s="523">
        <f>'[11]Depr Exp'!F7332</f>
        <v>1075081278.96</v>
      </c>
      <c r="G7332" s="305">
        <f>'[11]Depr Exp'!G7332</f>
        <v>3.2000000000000001E-2</v>
      </c>
      <c r="H7332" s="524">
        <f>'[11]Depr Exp'!H7332</f>
        <v>2866883.41</v>
      </c>
      <c r="I7332" s="523">
        <f>'[11]Depr Exp'!I7332</f>
        <v>1113538730.8299999</v>
      </c>
      <c r="J7332" s="305">
        <f>'[11]Depr Exp'!J7332</f>
        <v>3.2000000000000001E-2</v>
      </c>
      <c r="K7332" s="373">
        <f>'[11]Depr Exp'!K7332</f>
        <v>2969436.6155466666</v>
      </c>
      <c r="L7332" s="524">
        <f>'[11]Depr Exp'!L7332</f>
        <v>102553.21</v>
      </c>
      <c r="M7332" s="144"/>
      <c r="N7332" s="144"/>
    </row>
    <row r="7333" spans="1:14">
      <c r="A7333" s="144" t="str">
        <f>'[11]Depr Exp'!A7333</f>
        <v>G3802 DST Services, Plastic</v>
      </c>
      <c r="B7333" s="144" t="str">
        <f>'[11]Depr Exp'!B7333</f>
        <v>G3802 DST Services, Plastic-9</v>
      </c>
      <c r="C7333" s="143" t="str">
        <f>'[11]Depr Exp'!C7333</f>
        <v>403G</v>
      </c>
      <c r="D7333" s="144"/>
      <c r="E7333" s="282">
        <f>'[11]Depr Exp'!E7333</f>
        <v>43373</v>
      </c>
      <c r="F7333" s="523">
        <f>'[11]Depr Exp'!F7333</f>
        <v>1080926456.3</v>
      </c>
      <c r="G7333" s="305">
        <f>'[11]Depr Exp'!G7333</f>
        <v>3.2000000000000001E-2</v>
      </c>
      <c r="H7333" s="524">
        <f>'[11]Depr Exp'!H7333</f>
        <v>2882470.55</v>
      </c>
      <c r="I7333" s="523">
        <f>'[11]Depr Exp'!I7333</f>
        <v>1113538730.8299999</v>
      </c>
      <c r="J7333" s="305">
        <f>'[11]Depr Exp'!J7333</f>
        <v>3.2000000000000001E-2</v>
      </c>
      <c r="K7333" s="373">
        <f>'[11]Depr Exp'!K7333</f>
        <v>2969436.6155466666</v>
      </c>
      <c r="L7333" s="524">
        <f>'[11]Depr Exp'!L7333</f>
        <v>86966.07</v>
      </c>
      <c r="M7333" s="144"/>
      <c r="N7333" s="144"/>
    </row>
    <row r="7334" spans="1:14">
      <c r="A7334" s="144" t="str">
        <f>'[11]Depr Exp'!A7334</f>
        <v>G3802 DST Services, Plastic</v>
      </c>
      <c r="B7334" s="144" t="str">
        <f>'[11]Depr Exp'!B7334</f>
        <v>G3802 DST Services, Plastic-10</v>
      </c>
      <c r="C7334" s="143" t="str">
        <f>'[11]Depr Exp'!C7334</f>
        <v>403G</v>
      </c>
      <c r="D7334" s="144"/>
      <c r="E7334" s="282">
        <f>'[11]Depr Exp'!E7334</f>
        <v>43404</v>
      </c>
      <c r="F7334" s="523">
        <f>'[11]Depr Exp'!F7334</f>
        <v>1094729998.75</v>
      </c>
      <c r="G7334" s="305">
        <f>'[11]Depr Exp'!G7334</f>
        <v>3.2000000000000001E-2</v>
      </c>
      <c r="H7334" s="524">
        <f>'[11]Depr Exp'!H7334</f>
        <v>2919280</v>
      </c>
      <c r="I7334" s="523">
        <f>'[11]Depr Exp'!I7334</f>
        <v>1113538730.8299999</v>
      </c>
      <c r="J7334" s="305">
        <f>'[11]Depr Exp'!J7334</f>
        <v>3.2000000000000001E-2</v>
      </c>
      <c r="K7334" s="373">
        <f>'[11]Depr Exp'!K7334</f>
        <v>2969436.6155466666</v>
      </c>
      <c r="L7334" s="524">
        <f>'[11]Depr Exp'!L7334</f>
        <v>50156.62</v>
      </c>
      <c r="M7334" s="144"/>
      <c r="N7334" s="144"/>
    </row>
    <row r="7335" spans="1:14">
      <c r="A7335" s="144" t="str">
        <f>'[11]Depr Exp'!A7335</f>
        <v>G3802 DST Services, Plastic</v>
      </c>
      <c r="B7335" s="144" t="str">
        <f>'[11]Depr Exp'!B7335</f>
        <v>G3802 DST Services, Plastic-11</v>
      </c>
      <c r="C7335" s="143" t="str">
        <f>'[11]Depr Exp'!C7335</f>
        <v>403G</v>
      </c>
      <c r="D7335" s="144"/>
      <c r="E7335" s="282">
        <f>'[11]Depr Exp'!E7335</f>
        <v>43434</v>
      </c>
      <c r="F7335" s="523">
        <f>'[11]Depr Exp'!F7335</f>
        <v>1108010215.6300001</v>
      </c>
      <c r="G7335" s="305">
        <f>'[11]Depr Exp'!G7335</f>
        <v>3.2000000000000001E-2</v>
      </c>
      <c r="H7335" s="524">
        <f>'[11]Depr Exp'!H7335</f>
        <v>3444023.42</v>
      </c>
      <c r="I7335" s="523">
        <f>'[11]Depr Exp'!I7335</f>
        <v>1113538730.8299999</v>
      </c>
      <c r="J7335" s="305">
        <f>'[11]Depr Exp'!J7335</f>
        <v>3.2000000000000001E-2</v>
      </c>
      <c r="K7335" s="373">
        <f>'[11]Depr Exp'!K7335</f>
        <v>2969436.6155466666</v>
      </c>
      <c r="L7335" s="524">
        <f>'[11]Depr Exp'!L7335</f>
        <v>-474586.8</v>
      </c>
      <c r="M7335" s="144"/>
      <c r="N7335" s="144"/>
    </row>
    <row r="7336" spans="1:14">
      <c r="A7336" s="144" t="str">
        <f>'[11]Depr Exp'!A7336</f>
        <v>G3802 DST Services, Plastic</v>
      </c>
      <c r="B7336" s="144" t="str">
        <f>'[11]Depr Exp'!B7336</f>
        <v>G3802 DST Services, Plastic-12</v>
      </c>
      <c r="C7336" s="143" t="str">
        <f>'[11]Depr Exp'!C7336</f>
        <v>403G</v>
      </c>
      <c r="D7336" s="144"/>
      <c r="E7336" s="282">
        <f>'[11]Depr Exp'!E7336</f>
        <v>43465</v>
      </c>
      <c r="F7336" s="523">
        <f>'[11]Depr Exp'!F7336</f>
        <v>1113538730.8299999</v>
      </c>
      <c r="G7336" s="305">
        <f>'[11]Depr Exp'!G7336</f>
        <v>3.2000000000000001E-2</v>
      </c>
      <c r="H7336" s="524">
        <f>'[11]Depr Exp'!H7336</f>
        <v>2969436.6100000003</v>
      </c>
      <c r="I7336" s="523">
        <f>'[11]Depr Exp'!I7336</f>
        <v>1113538730.8299999</v>
      </c>
      <c r="J7336" s="305">
        <f>'[11]Depr Exp'!J7336</f>
        <v>3.2000000000000001E-2</v>
      </c>
      <c r="K7336" s="373">
        <f>'[11]Depr Exp'!K7336</f>
        <v>2969436.6155466666</v>
      </c>
      <c r="L7336" s="524">
        <f>'[11]Depr Exp'!L7336</f>
        <v>0.01</v>
      </c>
      <c r="M7336" s="144"/>
      <c r="N7336" s="144"/>
    </row>
    <row r="7337" spans="1:14" ht="15.75" thickBot="1">
      <c r="A7337" s="159" t="str">
        <f>'[11]Depr Exp'!A7337</f>
        <v>G3802 DST Services, Plastic Total</v>
      </c>
      <c r="B7337" s="144">
        <f>'[11]Depr Exp'!B7337</f>
        <v>0</v>
      </c>
      <c r="C7337" s="502" t="str">
        <f>'[11]Depr Exp'!C7337</f>
        <v>GDST</v>
      </c>
      <c r="D7337" s="144"/>
      <c r="E7337" s="281" t="str">
        <f>'[11]Depr Exp'!E7337</f>
        <v>Total</v>
      </c>
      <c r="F7337" s="141">
        <f>'[11]Depr Exp'!F7337</f>
        <v>0</v>
      </c>
      <c r="G7337" s="252">
        <f>'[11]Depr Exp'!G7337</f>
        <v>0</v>
      </c>
      <c r="H7337" s="286">
        <f>'[11]Depr Exp'!H7337</f>
        <v>34736671.039999999</v>
      </c>
      <c r="I7337" s="141">
        <f>'[11]Depr Exp'!I7337</f>
        <v>0</v>
      </c>
      <c r="J7337" s="252">
        <f>'[11]Depr Exp'!J7337</f>
        <v>0</v>
      </c>
      <c r="K7337" s="286">
        <f>'[11]Depr Exp'!K7337</f>
        <v>35633239.38656</v>
      </c>
      <c r="L7337" s="286">
        <f>'[11]Depr Exp'!L7337</f>
        <v>896568.35</v>
      </c>
      <c r="M7337" s="144"/>
      <c r="N7337" s="144"/>
    </row>
    <row r="7338" spans="1:14" ht="13.5" thickTop="1">
      <c r="A7338" s="144" t="str">
        <f>'[11]Depr Exp'!A7338</f>
        <v>G3803 DST Services, Steel Wrapped</v>
      </c>
      <c r="B7338" s="144" t="str">
        <f>'[11]Depr Exp'!B7338</f>
        <v>G3803 DST Services, Steel Wrapped-1</v>
      </c>
      <c r="C7338" s="143" t="str">
        <f>'[11]Depr Exp'!C7338</f>
        <v>403G</v>
      </c>
      <c r="D7338" s="144"/>
      <c r="E7338" s="282">
        <f>'[11]Depr Exp'!E7338</f>
        <v>43131</v>
      </c>
      <c r="F7338" s="523">
        <f>'[11]Depr Exp'!F7338</f>
        <v>38605819.920000002</v>
      </c>
      <c r="G7338" s="305">
        <f>'[11]Depr Exp'!G7338</f>
        <v>3.9399999999999998E-2</v>
      </c>
      <c r="H7338" s="524">
        <f>'[11]Depr Exp'!H7338</f>
        <v>126755.77</v>
      </c>
      <c r="I7338" s="523">
        <f>'[11]Depr Exp'!I7338</f>
        <v>38626131.75</v>
      </c>
      <c r="J7338" s="305">
        <f>'[11]Depr Exp'!J7338</f>
        <v>3.9399999999999998E-2</v>
      </c>
      <c r="K7338" s="373">
        <f>'[11]Depr Exp'!K7338</f>
        <v>126822.46591249999</v>
      </c>
      <c r="L7338" s="524">
        <f>'[11]Depr Exp'!L7338</f>
        <v>66.7</v>
      </c>
      <c r="M7338" s="144"/>
      <c r="N7338" s="144"/>
    </row>
    <row r="7339" spans="1:14">
      <c r="A7339" s="144" t="str">
        <f>'[11]Depr Exp'!A7339</f>
        <v>G3803 DST Services, Steel Wrapped</v>
      </c>
      <c r="B7339" s="144" t="str">
        <f>'[11]Depr Exp'!B7339</f>
        <v>G3803 DST Services, Steel Wrapped-2</v>
      </c>
      <c r="C7339" s="143" t="str">
        <f>'[11]Depr Exp'!C7339</f>
        <v>403G</v>
      </c>
      <c r="D7339" s="144"/>
      <c r="E7339" s="282">
        <f>'[11]Depr Exp'!E7339</f>
        <v>43159</v>
      </c>
      <c r="F7339" s="523">
        <f>'[11]Depr Exp'!F7339</f>
        <v>38594144.200000003</v>
      </c>
      <c r="G7339" s="305">
        <f>'[11]Depr Exp'!G7339</f>
        <v>3.9399999999999998E-2</v>
      </c>
      <c r="H7339" s="524">
        <f>'[11]Depr Exp'!H7339</f>
        <v>126717.44</v>
      </c>
      <c r="I7339" s="523">
        <f>'[11]Depr Exp'!I7339</f>
        <v>38626131.75</v>
      </c>
      <c r="J7339" s="305">
        <f>'[11]Depr Exp'!J7339</f>
        <v>3.9399999999999998E-2</v>
      </c>
      <c r="K7339" s="373">
        <f>'[11]Depr Exp'!K7339</f>
        <v>126822.46591249999</v>
      </c>
      <c r="L7339" s="524">
        <f>'[11]Depr Exp'!L7339</f>
        <v>105.03</v>
      </c>
      <c r="M7339" s="144"/>
      <c r="N7339" s="144"/>
    </row>
    <row r="7340" spans="1:14">
      <c r="A7340" s="144" t="str">
        <f>'[11]Depr Exp'!A7340</f>
        <v>G3803 DST Services, Steel Wrapped</v>
      </c>
      <c r="B7340" s="144" t="str">
        <f>'[11]Depr Exp'!B7340</f>
        <v>G3803 DST Services, Steel Wrapped-3</v>
      </c>
      <c r="C7340" s="143" t="str">
        <f>'[11]Depr Exp'!C7340</f>
        <v>403G</v>
      </c>
      <c r="D7340" s="144"/>
      <c r="E7340" s="282">
        <f>'[11]Depr Exp'!E7340</f>
        <v>43190</v>
      </c>
      <c r="F7340" s="523">
        <f>'[11]Depr Exp'!F7340</f>
        <v>38595257.380000003</v>
      </c>
      <c r="G7340" s="305">
        <f>'[11]Depr Exp'!G7340</f>
        <v>3.9399999999999998E-2</v>
      </c>
      <c r="H7340" s="524">
        <f>'[11]Depr Exp'!H7340</f>
        <v>126721.1</v>
      </c>
      <c r="I7340" s="523">
        <f>'[11]Depr Exp'!I7340</f>
        <v>38626131.75</v>
      </c>
      <c r="J7340" s="305">
        <f>'[11]Depr Exp'!J7340</f>
        <v>3.9399999999999998E-2</v>
      </c>
      <c r="K7340" s="373">
        <f>'[11]Depr Exp'!K7340</f>
        <v>126822.46591249999</v>
      </c>
      <c r="L7340" s="524">
        <f>'[11]Depr Exp'!L7340</f>
        <v>101.37</v>
      </c>
      <c r="M7340" s="144"/>
      <c r="N7340" s="144"/>
    </row>
    <row r="7341" spans="1:14">
      <c r="A7341" s="144" t="str">
        <f>'[11]Depr Exp'!A7341</f>
        <v>G3803 DST Services, Steel Wrapped</v>
      </c>
      <c r="B7341" s="144" t="str">
        <f>'[11]Depr Exp'!B7341</f>
        <v>G3803 DST Services, Steel Wrapped-4</v>
      </c>
      <c r="C7341" s="143" t="str">
        <f>'[11]Depr Exp'!C7341</f>
        <v>403G</v>
      </c>
      <c r="D7341" s="144"/>
      <c r="E7341" s="282">
        <f>'[11]Depr Exp'!E7341</f>
        <v>43220</v>
      </c>
      <c r="F7341" s="523">
        <f>'[11]Depr Exp'!F7341</f>
        <v>38534330.390000001</v>
      </c>
      <c r="G7341" s="305">
        <f>'[11]Depr Exp'!G7341</f>
        <v>3.9399999999999998E-2</v>
      </c>
      <c r="H7341" s="524">
        <f>'[11]Depr Exp'!H7341</f>
        <v>126521.04999999999</v>
      </c>
      <c r="I7341" s="523">
        <f>'[11]Depr Exp'!I7341</f>
        <v>38626131.75</v>
      </c>
      <c r="J7341" s="305">
        <f>'[11]Depr Exp'!J7341</f>
        <v>3.9399999999999998E-2</v>
      </c>
      <c r="K7341" s="373">
        <f>'[11]Depr Exp'!K7341</f>
        <v>126822.46591249999</v>
      </c>
      <c r="L7341" s="524">
        <f>'[11]Depr Exp'!L7341</f>
        <v>301.42</v>
      </c>
      <c r="M7341" s="144"/>
      <c r="N7341" s="144"/>
    </row>
    <row r="7342" spans="1:14">
      <c r="A7342" s="144" t="str">
        <f>'[11]Depr Exp'!A7342</f>
        <v>G3803 DST Services, Steel Wrapped</v>
      </c>
      <c r="B7342" s="144" t="str">
        <f>'[11]Depr Exp'!B7342</f>
        <v>G3803 DST Services, Steel Wrapped-5</v>
      </c>
      <c r="C7342" s="143" t="str">
        <f>'[11]Depr Exp'!C7342</f>
        <v>403G</v>
      </c>
      <c r="D7342" s="144"/>
      <c r="E7342" s="282">
        <f>'[11]Depr Exp'!E7342</f>
        <v>43251</v>
      </c>
      <c r="F7342" s="523">
        <f>'[11]Depr Exp'!F7342</f>
        <v>38489496.409999996</v>
      </c>
      <c r="G7342" s="305">
        <f>'[11]Depr Exp'!G7342</f>
        <v>3.9399999999999998E-2</v>
      </c>
      <c r="H7342" s="524">
        <f>'[11]Depr Exp'!H7342</f>
        <v>126373.85</v>
      </c>
      <c r="I7342" s="523">
        <f>'[11]Depr Exp'!I7342</f>
        <v>38626131.75</v>
      </c>
      <c r="J7342" s="305">
        <f>'[11]Depr Exp'!J7342</f>
        <v>3.9399999999999998E-2</v>
      </c>
      <c r="K7342" s="373">
        <f>'[11]Depr Exp'!K7342</f>
        <v>126822.46591249999</v>
      </c>
      <c r="L7342" s="524">
        <f>'[11]Depr Exp'!L7342</f>
        <v>448.62</v>
      </c>
      <c r="M7342" s="144"/>
      <c r="N7342" s="144"/>
    </row>
    <row r="7343" spans="1:14">
      <c r="A7343" s="144" t="str">
        <f>'[11]Depr Exp'!A7343</f>
        <v>G3803 DST Services, Steel Wrapped</v>
      </c>
      <c r="B7343" s="144" t="str">
        <f>'[11]Depr Exp'!B7343</f>
        <v>G3803 DST Services, Steel Wrapped-6</v>
      </c>
      <c r="C7343" s="143" t="str">
        <f>'[11]Depr Exp'!C7343</f>
        <v>403G</v>
      </c>
      <c r="D7343" s="144"/>
      <c r="E7343" s="282">
        <f>'[11]Depr Exp'!E7343</f>
        <v>43281</v>
      </c>
      <c r="F7343" s="523">
        <f>'[11]Depr Exp'!F7343</f>
        <v>38435567.979999997</v>
      </c>
      <c r="G7343" s="305">
        <f>'[11]Depr Exp'!G7343</f>
        <v>3.9399999999999998E-2</v>
      </c>
      <c r="H7343" s="524">
        <f>'[11]Depr Exp'!H7343</f>
        <v>126196.78</v>
      </c>
      <c r="I7343" s="523">
        <f>'[11]Depr Exp'!I7343</f>
        <v>38626131.75</v>
      </c>
      <c r="J7343" s="305">
        <f>'[11]Depr Exp'!J7343</f>
        <v>3.9399999999999998E-2</v>
      </c>
      <c r="K7343" s="373">
        <f>'[11]Depr Exp'!K7343</f>
        <v>126822.46591249999</v>
      </c>
      <c r="L7343" s="524">
        <f>'[11]Depr Exp'!L7343</f>
        <v>625.69000000000005</v>
      </c>
      <c r="M7343" s="144"/>
      <c r="N7343" s="144"/>
    </row>
    <row r="7344" spans="1:14">
      <c r="A7344" s="144" t="str">
        <f>'[11]Depr Exp'!A7344</f>
        <v>G3803 DST Services, Steel Wrapped</v>
      </c>
      <c r="B7344" s="144" t="str">
        <f>'[11]Depr Exp'!B7344</f>
        <v>G3803 DST Services, Steel Wrapped-7</v>
      </c>
      <c r="C7344" s="143" t="str">
        <f>'[11]Depr Exp'!C7344</f>
        <v>403G</v>
      </c>
      <c r="D7344" s="144"/>
      <c r="E7344" s="282">
        <f>'[11]Depr Exp'!E7344</f>
        <v>43312</v>
      </c>
      <c r="F7344" s="523">
        <f>'[11]Depr Exp'!F7344</f>
        <v>38420760.890000001</v>
      </c>
      <c r="G7344" s="305">
        <f>'[11]Depr Exp'!G7344</f>
        <v>3.9399999999999998E-2</v>
      </c>
      <c r="H7344" s="524">
        <f>'[11]Depr Exp'!H7344</f>
        <v>126148.16999999998</v>
      </c>
      <c r="I7344" s="523">
        <f>'[11]Depr Exp'!I7344</f>
        <v>38626131.75</v>
      </c>
      <c r="J7344" s="305">
        <f>'[11]Depr Exp'!J7344</f>
        <v>3.9399999999999998E-2</v>
      </c>
      <c r="K7344" s="373">
        <f>'[11]Depr Exp'!K7344</f>
        <v>126822.46591249999</v>
      </c>
      <c r="L7344" s="524">
        <f>'[11]Depr Exp'!L7344</f>
        <v>674.3</v>
      </c>
      <c r="M7344" s="144"/>
      <c r="N7344" s="144"/>
    </row>
    <row r="7345" spans="1:14">
      <c r="A7345" s="144" t="str">
        <f>'[11]Depr Exp'!A7345</f>
        <v>G3803 DST Services, Steel Wrapped</v>
      </c>
      <c r="B7345" s="144" t="str">
        <f>'[11]Depr Exp'!B7345</f>
        <v>G3803 DST Services, Steel Wrapped-8</v>
      </c>
      <c r="C7345" s="143" t="str">
        <f>'[11]Depr Exp'!C7345</f>
        <v>403G</v>
      </c>
      <c r="D7345" s="144"/>
      <c r="E7345" s="282">
        <f>'[11]Depr Exp'!E7345</f>
        <v>43343</v>
      </c>
      <c r="F7345" s="523">
        <f>'[11]Depr Exp'!F7345</f>
        <v>38504399.07</v>
      </c>
      <c r="G7345" s="305">
        <f>'[11]Depr Exp'!G7345</f>
        <v>3.9399999999999998E-2</v>
      </c>
      <c r="H7345" s="524">
        <f>'[11]Depr Exp'!H7345</f>
        <v>126422.78</v>
      </c>
      <c r="I7345" s="523">
        <f>'[11]Depr Exp'!I7345</f>
        <v>38626131.75</v>
      </c>
      <c r="J7345" s="305">
        <f>'[11]Depr Exp'!J7345</f>
        <v>3.9399999999999998E-2</v>
      </c>
      <c r="K7345" s="373">
        <f>'[11]Depr Exp'!K7345</f>
        <v>126822.46591249999</v>
      </c>
      <c r="L7345" s="524">
        <f>'[11]Depr Exp'!L7345</f>
        <v>399.69</v>
      </c>
      <c r="M7345" s="144"/>
      <c r="N7345" s="144"/>
    </row>
    <row r="7346" spans="1:14">
      <c r="A7346" s="144" t="str">
        <f>'[11]Depr Exp'!A7346</f>
        <v>G3803 DST Services, Steel Wrapped</v>
      </c>
      <c r="B7346" s="144" t="str">
        <f>'[11]Depr Exp'!B7346</f>
        <v>G3803 DST Services, Steel Wrapped-9</v>
      </c>
      <c r="C7346" s="143" t="str">
        <f>'[11]Depr Exp'!C7346</f>
        <v>403G</v>
      </c>
      <c r="D7346" s="144"/>
      <c r="E7346" s="282">
        <f>'[11]Depr Exp'!E7346</f>
        <v>43373</v>
      </c>
      <c r="F7346" s="523">
        <f>'[11]Depr Exp'!F7346</f>
        <v>38540461.740000002</v>
      </c>
      <c r="G7346" s="305">
        <f>'[11]Depr Exp'!G7346</f>
        <v>3.9399999999999998E-2</v>
      </c>
      <c r="H7346" s="524">
        <f>'[11]Depr Exp'!H7346</f>
        <v>126541.19</v>
      </c>
      <c r="I7346" s="523">
        <f>'[11]Depr Exp'!I7346</f>
        <v>38626131.75</v>
      </c>
      <c r="J7346" s="305">
        <f>'[11]Depr Exp'!J7346</f>
        <v>3.9399999999999998E-2</v>
      </c>
      <c r="K7346" s="373">
        <f>'[11]Depr Exp'!K7346</f>
        <v>126822.46591249999</v>
      </c>
      <c r="L7346" s="524">
        <f>'[11]Depr Exp'!L7346</f>
        <v>281.27999999999997</v>
      </c>
      <c r="M7346" s="144"/>
      <c r="N7346" s="144"/>
    </row>
    <row r="7347" spans="1:14">
      <c r="A7347" s="144" t="str">
        <f>'[11]Depr Exp'!A7347</f>
        <v>G3803 DST Services, Steel Wrapped</v>
      </c>
      <c r="B7347" s="144" t="str">
        <f>'[11]Depr Exp'!B7347</f>
        <v>G3803 DST Services, Steel Wrapped-10</v>
      </c>
      <c r="C7347" s="143" t="str">
        <f>'[11]Depr Exp'!C7347</f>
        <v>403G</v>
      </c>
      <c r="D7347" s="144"/>
      <c r="E7347" s="282">
        <f>'[11]Depr Exp'!E7347</f>
        <v>43404</v>
      </c>
      <c r="F7347" s="523">
        <f>'[11]Depr Exp'!F7347</f>
        <v>38606456.719999999</v>
      </c>
      <c r="G7347" s="305">
        <f>'[11]Depr Exp'!G7347</f>
        <v>3.9399999999999998E-2</v>
      </c>
      <c r="H7347" s="524">
        <f>'[11]Depr Exp'!H7347</f>
        <v>126757.87</v>
      </c>
      <c r="I7347" s="523">
        <f>'[11]Depr Exp'!I7347</f>
        <v>38626131.75</v>
      </c>
      <c r="J7347" s="305">
        <f>'[11]Depr Exp'!J7347</f>
        <v>3.9399999999999998E-2</v>
      </c>
      <c r="K7347" s="373">
        <f>'[11]Depr Exp'!K7347</f>
        <v>126822.46591249999</v>
      </c>
      <c r="L7347" s="524">
        <f>'[11]Depr Exp'!L7347</f>
        <v>64.599999999999994</v>
      </c>
      <c r="M7347" s="144"/>
      <c r="N7347" s="144"/>
    </row>
    <row r="7348" spans="1:14">
      <c r="A7348" s="144" t="str">
        <f>'[11]Depr Exp'!A7348</f>
        <v>G3803 DST Services, Steel Wrapped</v>
      </c>
      <c r="B7348" s="144" t="str">
        <f>'[11]Depr Exp'!B7348</f>
        <v>G3803 DST Services, Steel Wrapped-11</v>
      </c>
      <c r="C7348" s="143" t="str">
        <f>'[11]Depr Exp'!C7348</f>
        <v>403G</v>
      </c>
      <c r="D7348" s="144"/>
      <c r="E7348" s="282">
        <f>'[11]Depr Exp'!E7348</f>
        <v>43434</v>
      </c>
      <c r="F7348" s="523">
        <f>'[11]Depr Exp'!F7348</f>
        <v>38659586.869999997</v>
      </c>
      <c r="G7348" s="305">
        <f>'[11]Depr Exp'!G7348</f>
        <v>3.9399999999999998E-2</v>
      </c>
      <c r="H7348" s="524">
        <f>'[11]Depr Exp'!H7348</f>
        <v>127097.41</v>
      </c>
      <c r="I7348" s="523">
        <f>'[11]Depr Exp'!I7348</f>
        <v>38626131.75</v>
      </c>
      <c r="J7348" s="305">
        <f>'[11]Depr Exp'!J7348</f>
        <v>3.9399999999999998E-2</v>
      </c>
      <c r="K7348" s="373">
        <f>'[11]Depr Exp'!K7348</f>
        <v>126822.46591249999</v>
      </c>
      <c r="L7348" s="524">
        <f>'[11]Depr Exp'!L7348</f>
        <v>-274.94</v>
      </c>
      <c r="M7348" s="144"/>
      <c r="N7348" s="144"/>
    </row>
    <row r="7349" spans="1:14">
      <c r="A7349" s="144" t="str">
        <f>'[11]Depr Exp'!A7349</f>
        <v>G3803 DST Services, Steel Wrapped</v>
      </c>
      <c r="B7349" s="144" t="str">
        <f>'[11]Depr Exp'!B7349</f>
        <v>G3803 DST Services, Steel Wrapped-12</v>
      </c>
      <c r="C7349" s="143" t="str">
        <f>'[11]Depr Exp'!C7349</f>
        <v>403G</v>
      </c>
      <c r="D7349" s="144"/>
      <c r="E7349" s="282">
        <f>'[11]Depr Exp'!E7349</f>
        <v>43465</v>
      </c>
      <c r="F7349" s="523">
        <f>'[11]Depr Exp'!F7349</f>
        <v>38626131.75</v>
      </c>
      <c r="G7349" s="305">
        <f>'[11]Depr Exp'!G7349</f>
        <v>3.9399999999999998E-2</v>
      </c>
      <c r="H7349" s="524">
        <f>'[11]Depr Exp'!H7349</f>
        <v>126822.47</v>
      </c>
      <c r="I7349" s="523">
        <f>'[11]Depr Exp'!I7349</f>
        <v>38626131.75</v>
      </c>
      <c r="J7349" s="305">
        <f>'[11]Depr Exp'!J7349</f>
        <v>3.9399999999999998E-2</v>
      </c>
      <c r="K7349" s="373">
        <f>'[11]Depr Exp'!K7349</f>
        <v>126822.46591249999</v>
      </c>
      <c r="L7349" s="524">
        <f>'[11]Depr Exp'!L7349</f>
        <v>0</v>
      </c>
      <c r="M7349" s="144"/>
      <c r="N7349" s="144"/>
    </row>
    <row r="7350" spans="1:14" ht="15.75" thickBot="1">
      <c r="A7350" s="159" t="str">
        <f>'[11]Depr Exp'!A7350</f>
        <v>G3803 DST Services, Steel Wrapped Total</v>
      </c>
      <c r="B7350" s="144">
        <f>'[11]Depr Exp'!B7350</f>
        <v>0</v>
      </c>
      <c r="C7350" s="502" t="str">
        <f>'[11]Depr Exp'!C7350</f>
        <v>GDST</v>
      </c>
      <c r="D7350" s="144"/>
      <c r="E7350" s="281" t="str">
        <f>'[11]Depr Exp'!E7350</f>
        <v>Total</v>
      </c>
      <c r="F7350" s="141">
        <f>'[11]Depr Exp'!F7350</f>
        <v>0</v>
      </c>
      <c r="G7350" s="252">
        <f>'[11]Depr Exp'!G7350</f>
        <v>0</v>
      </c>
      <c r="H7350" s="286">
        <f>'[11]Depr Exp'!H7350</f>
        <v>1519075.88</v>
      </c>
      <c r="I7350" s="141">
        <f>'[11]Depr Exp'!I7350</f>
        <v>0</v>
      </c>
      <c r="J7350" s="252">
        <f>'[11]Depr Exp'!J7350</f>
        <v>0</v>
      </c>
      <c r="K7350" s="286">
        <f>'[11]Depr Exp'!K7350</f>
        <v>1521869.5909499994</v>
      </c>
      <c r="L7350" s="286">
        <f>'[11]Depr Exp'!L7350</f>
        <v>2793.71</v>
      </c>
      <c r="M7350" s="144"/>
      <c r="N7350" s="144"/>
    </row>
    <row r="7351" spans="1:14" ht="13.5" thickTop="1">
      <c r="A7351" s="144" t="str">
        <f>'[11]Depr Exp'!A7351</f>
        <v>G3810 DST Meters (AMR)</v>
      </c>
      <c r="B7351" s="144" t="str">
        <f>'[11]Depr Exp'!B7351</f>
        <v>G3810 DST Meters (AMR)-1</v>
      </c>
      <c r="C7351" s="143" t="str">
        <f>'[11]Depr Exp'!C7351</f>
        <v>403G</v>
      </c>
      <c r="D7351" s="144"/>
      <c r="E7351" s="282">
        <f>'[11]Depr Exp'!E7351</f>
        <v>43131</v>
      </c>
      <c r="F7351" s="523">
        <f>'[11]Depr Exp'!F7351</f>
        <v>89066331.989999995</v>
      </c>
      <c r="G7351" s="305">
        <f>'[11]Depr Exp'!G7351</f>
        <v>4.07E-2</v>
      </c>
      <c r="H7351" s="524">
        <f>'[11]Depr Exp'!H7351</f>
        <v>302083.31</v>
      </c>
      <c r="I7351" s="523">
        <f>'[11]Depr Exp'!I7351</f>
        <v>77845999.909999996</v>
      </c>
      <c r="J7351" s="305">
        <f>'[11]Depr Exp'!J7351</f>
        <v>4.07E-2</v>
      </c>
      <c r="K7351" s="373">
        <f>'[11]Depr Exp'!K7351</f>
        <v>264027.68302808335</v>
      </c>
      <c r="L7351" s="524">
        <f>'[11]Depr Exp'!L7351</f>
        <v>-38055.629999999997</v>
      </c>
      <c r="M7351" s="144"/>
      <c r="N7351" s="144"/>
    </row>
    <row r="7352" spans="1:14">
      <c r="A7352" s="144" t="str">
        <f>'[11]Depr Exp'!A7352</f>
        <v>G3810 DST Meters (AMR)</v>
      </c>
      <c r="B7352" s="144" t="str">
        <f>'[11]Depr Exp'!B7352</f>
        <v>G3810 DST Meters (AMR)-2</v>
      </c>
      <c r="C7352" s="143" t="str">
        <f>'[11]Depr Exp'!C7352</f>
        <v>403G</v>
      </c>
      <c r="D7352" s="144"/>
      <c r="E7352" s="282">
        <f>'[11]Depr Exp'!E7352</f>
        <v>43159</v>
      </c>
      <c r="F7352" s="523">
        <f>'[11]Depr Exp'!F7352</f>
        <v>89967101.989999995</v>
      </c>
      <c r="G7352" s="305">
        <f>'[11]Depr Exp'!G7352</f>
        <v>4.07E-2</v>
      </c>
      <c r="H7352" s="524">
        <f>'[11]Depr Exp'!H7352</f>
        <v>305138.42</v>
      </c>
      <c r="I7352" s="523">
        <f>'[11]Depr Exp'!I7352</f>
        <v>77845999.909999996</v>
      </c>
      <c r="J7352" s="305">
        <f>'[11]Depr Exp'!J7352</f>
        <v>4.07E-2</v>
      </c>
      <c r="K7352" s="373">
        <f>'[11]Depr Exp'!K7352</f>
        <v>264027.68302808335</v>
      </c>
      <c r="L7352" s="524">
        <f>'[11]Depr Exp'!L7352</f>
        <v>-41110.74</v>
      </c>
      <c r="M7352" s="144"/>
      <c r="N7352" s="144"/>
    </row>
    <row r="7353" spans="1:14">
      <c r="A7353" s="144" t="str">
        <f>'[11]Depr Exp'!A7353</f>
        <v>G3810 DST Meters (AMR)</v>
      </c>
      <c r="B7353" s="144" t="str">
        <f>'[11]Depr Exp'!B7353</f>
        <v>G3810 DST Meters (AMR)-3</v>
      </c>
      <c r="C7353" s="143" t="str">
        <f>'[11]Depr Exp'!C7353</f>
        <v>403G</v>
      </c>
      <c r="D7353" s="144"/>
      <c r="E7353" s="282">
        <f>'[11]Depr Exp'!E7353</f>
        <v>43190</v>
      </c>
      <c r="F7353" s="523">
        <f>'[11]Depr Exp'!F7353</f>
        <v>90919757.269999996</v>
      </c>
      <c r="G7353" s="305">
        <f>'[11]Depr Exp'!G7353</f>
        <v>4.07E-2</v>
      </c>
      <c r="H7353" s="524">
        <f>'[11]Depr Exp'!H7353</f>
        <v>308369.51</v>
      </c>
      <c r="I7353" s="523">
        <f>'[11]Depr Exp'!I7353</f>
        <v>77845999.909999996</v>
      </c>
      <c r="J7353" s="305">
        <f>'[11]Depr Exp'!J7353</f>
        <v>4.07E-2</v>
      </c>
      <c r="K7353" s="373">
        <f>'[11]Depr Exp'!K7353</f>
        <v>264027.68302808335</v>
      </c>
      <c r="L7353" s="524">
        <f>'[11]Depr Exp'!L7353</f>
        <v>-44341.83</v>
      </c>
      <c r="M7353" s="144"/>
      <c r="N7353" s="144"/>
    </row>
    <row r="7354" spans="1:14">
      <c r="A7354" s="144" t="str">
        <f>'[11]Depr Exp'!A7354</f>
        <v>G3810 DST Meters (AMR)</v>
      </c>
      <c r="B7354" s="144" t="str">
        <f>'[11]Depr Exp'!B7354</f>
        <v>G3810 DST Meters (AMR)-4</v>
      </c>
      <c r="C7354" s="143" t="str">
        <f>'[11]Depr Exp'!C7354</f>
        <v>403G</v>
      </c>
      <c r="D7354" s="144"/>
      <c r="E7354" s="282">
        <f>'[11]Depr Exp'!E7354</f>
        <v>43220</v>
      </c>
      <c r="F7354" s="523">
        <f>'[11]Depr Exp'!F7354</f>
        <v>92024691.090000004</v>
      </c>
      <c r="G7354" s="305">
        <f>'[11]Depr Exp'!G7354</f>
        <v>4.07E-2</v>
      </c>
      <c r="H7354" s="524">
        <f>'[11]Depr Exp'!H7354</f>
        <v>312117.08</v>
      </c>
      <c r="I7354" s="523">
        <f>'[11]Depr Exp'!I7354</f>
        <v>77845999.909999996</v>
      </c>
      <c r="J7354" s="305">
        <f>'[11]Depr Exp'!J7354</f>
        <v>4.07E-2</v>
      </c>
      <c r="K7354" s="373">
        <f>'[11]Depr Exp'!K7354</f>
        <v>264027.68302808335</v>
      </c>
      <c r="L7354" s="524">
        <f>'[11]Depr Exp'!L7354</f>
        <v>-48089.4</v>
      </c>
      <c r="M7354" s="144"/>
      <c r="N7354" s="144"/>
    </row>
    <row r="7355" spans="1:14">
      <c r="A7355" s="144" t="str">
        <f>'[11]Depr Exp'!A7355</f>
        <v>G3810 DST Meters (AMR)</v>
      </c>
      <c r="B7355" s="144" t="str">
        <f>'[11]Depr Exp'!B7355</f>
        <v>G3810 DST Meters (AMR)-5</v>
      </c>
      <c r="C7355" s="143" t="str">
        <f>'[11]Depr Exp'!C7355</f>
        <v>403G</v>
      </c>
      <c r="D7355" s="144"/>
      <c r="E7355" s="282">
        <f>'[11]Depr Exp'!E7355</f>
        <v>43251</v>
      </c>
      <c r="F7355" s="523">
        <f>'[11]Depr Exp'!F7355</f>
        <v>92521583.650000006</v>
      </c>
      <c r="G7355" s="305">
        <f>'[11]Depr Exp'!G7355</f>
        <v>4.07E-2</v>
      </c>
      <c r="H7355" s="524">
        <f>'[11]Depr Exp'!H7355</f>
        <v>313802.37</v>
      </c>
      <c r="I7355" s="523">
        <f>'[11]Depr Exp'!I7355</f>
        <v>77845999.909999996</v>
      </c>
      <c r="J7355" s="305">
        <f>'[11]Depr Exp'!J7355</f>
        <v>4.07E-2</v>
      </c>
      <c r="K7355" s="373">
        <f>'[11]Depr Exp'!K7355</f>
        <v>264027.68302808335</v>
      </c>
      <c r="L7355" s="524">
        <f>'[11]Depr Exp'!L7355</f>
        <v>-49774.69</v>
      </c>
      <c r="M7355" s="144"/>
      <c r="N7355" s="144"/>
    </row>
    <row r="7356" spans="1:14">
      <c r="A7356" s="144" t="str">
        <f>'[11]Depr Exp'!A7356</f>
        <v>G3810 DST Meters (AMR)</v>
      </c>
      <c r="B7356" s="144" t="str">
        <f>'[11]Depr Exp'!B7356</f>
        <v>G3810 DST Meters (AMR)-6</v>
      </c>
      <c r="C7356" s="143" t="str">
        <f>'[11]Depr Exp'!C7356</f>
        <v>403G</v>
      </c>
      <c r="D7356" s="144"/>
      <c r="E7356" s="282">
        <f>'[11]Depr Exp'!E7356</f>
        <v>43281</v>
      </c>
      <c r="F7356" s="523">
        <f>'[11]Depr Exp'!F7356</f>
        <v>92470149.459999993</v>
      </c>
      <c r="G7356" s="305">
        <f>'[11]Depr Exp'!G7356</f>
        <v>4.07E-2</v>
      </c>
      <c r="H7356" s="524">
        <f>'[11]Depr Exp'!H7356</f>
        <v>313627.92</v>
      </c>
      <c r="I7356" s="523">
        <f>'[11]Depr Exp'!I7356</f>
        <v>77845999.909999996</v>
      </c>
      <c r="J7356" s="305">
        <f>'[11]Depr Exp'!J7356</f>
        <v>4.07E-2</v>
      </c>
      <c r="K7356" s="373">
        <f>'[11]Depr Exp'!K7356</f>
        <v>264027.68302808335</v>
      </c>
      <c r="L7356" s="524">
        <f>'[11]Depr Exp'!L7356</f>
        <v>-49600.24</v>
      </c>
      <c r="M7356" s="144"/>
      <c r="N7356" s="144"/>
    </row>
    <row r="7357" spans="1:14">
      <c r="A7357" s="144" t="str">
        <f>'[11]Depr Exp'!A7357</f>
        <v>G3810 DST Meters (AMR)</v>
      </c>
      <c r="B7357" s="144" t="str">
        <f>'[11]Depr Exp'!B7357</f>
        <v>G3810 DST Meters (AMR)-7</v>
      </c>
      <c r="C7357" s="143" t="str">
        <f>'[11]Depr Exp'!C7357</f>
        <v>403G</v>
      </c>
      <c r="D7357" s="144"/>
      <c r="E7357" s="282">
        <f>'[11]Depr Exp'!E7357</f>
        <v>43312</v>
      </c>
      <c r="F7357" s="523">
        <f>'[11]Depr Exp'!F7357</f>
        <v>92660957.930000007</v>
      </c>
      <c r="G7357" s="305">
        <f>'[11]Depr Exp'!G7357</f>
        <v>4.07E-2</v>
      </c>
      <c r="H7357" s="524">
        <f>'[11]Depr Exp'!H7357</f>
        <v>314275.09000000003</v>
      </c>
      <c r="I7357" s="523">
        <f>'[11]Depr Exp'!I7357</f>
        <v>77845999.909999996</v>
      </c>
      <c r="J7357" s="305">
        <f>'[11]Depr Exp'!J7357</f>
        <v>4.07E-2</v>
      </c>
      <c r="K7357" s="373">
        <f>'[11]Depr Exp'!K7357</f>
        <v>264027.68302808335</v>
      </c>
      <c r="L7357" s="524">
        <f>'[11]Depr Exp'!L7357</f>
        <v>-50247.41</v>
      </c>
      <c r="M7357" s="144"/>
      <c r="N7357" s="144"/>
    </row>
    <row r="7358" spans="1:14">
      <c r="A7358" s="144" t="str">
        <f>'[11]Depr Exp'!A7358</f>
        <v>G3810 DST Meters (AMR)</v>
      </c>
      <c r="B7358" s="144" t="str">
        <f>'[11]Depr Exp'!B7358</f>
        <v>G3810 DST Meters (AMR)-8</v>
      </c>
      <c r="C7358" s="143" t="str">
        <f>'[11]Depr Exp'!C7358</f>
        <v>403G</v>
      </c>
      <c r="D7358" s="144"/>
      <c r="E7358" s="282">
        <f>'[11]Depr Exp'!E7358</f>
        <v>43343</v>
      </c>
      <c r="F7358" s="523">
        <f>'[11]Depr Exp'!F7358</f>
        <v>76124674.980000004</v>
      </c>
      <c r="G7358" s="305">
        <f>'[11]Depr Exp'!G7358</f>
        <v>4.07E-2</v>
      </c>
      <c r="H7358" s="524">
        <f>'[11]Depr Exp'!H7358</f>
        <v>258189.53</v>
      </c>
      <c r="I7358" s="523">
        <f>'[11]Depr Exp'!I7358</f>
        <v>77845999.909999996</v>
      </c>
      <c r="J7358" s="305">
        <f>'[11]Depr Exp'!J7358</f>
        <v>4.07E-2</v>
      </c>
      <c r="K7358" s="373">
        <f>'[11]Depr Exp'!K7358</f>
        <v>264027.68302808335</v>
      </c>
      <c r="L7358" s="524">
        <f>'[11]Depr Exp'!L7358</f>
        <v>5838.15</v>
      </c>
      <c r="M7358" s="144"/>
      <c r="N7358" s="144"/>
    </row>
    <row r="7359" spans="1:14">
      <c r="A7359" s="144" t="str">
        <f>'[11]Depr Exp'!A7359</f>
        <v>G3810 DST Meters (AMR)</v>
      </c>
      <c r="B7359" s="144" t="str">
        <f>'[11]Depr Exp'!B7359</f>
        <v>G3810 DST Meters (AMR)-9</v>
      </c>
      <c r="C7359" s="143" t="str">
        <f>'[11]Depr Exp'!C7359</f>
        <v>403G</v>
      </c>
      <c r="D7359" s="144"/>
      <c r="E7359" s="282">
        <f>'[11]Depr Exp'!E7359</f>
        <v>43373</v>
      </c>
      <c r="F7359" s="523">
        <f>'[11]Depr Exp'!F7359</f>
        <v>76463962.930000007</v>
      </c>
      <c r="G7359" s="305">
        <f>'[11]Depr Exp'!G7359</f>
        <v>4.07E-2</v>
      </c>
      <c r="H7359" s="524">
        <f>'[11]Depr Exp'!H7359</f>
        <v>259340.27000000002</v>
      </c>
      <c r="I7359" s="523">
        <f>'[11]Depr Exp'!I7359</f>
        <v>77845999.909999996</v>
      </c>
      <c r="J7359" s="305">
        <f>'[11]Depr Exp'!J7359</f>
        <v>4.07E-2</v>
      </c>
      <c r="K7359" s="373">
        <f>'[11]Depr Exp'!K7359</f>
        <v>264027.68302808335</v>
      </c>
      <c r="L7359" s="524">
        <f>'[11]Depr Exp'!L7359</f>
        <v>4687.41</v>
      </c>
      <c r="M7359" s="144"/>
      <c r="N7359" s="144"/>
    </row>
    <row r="7360" spans="1:14">
      <c r="A7360" s="144" t="str">
        <f>'[11]Depr Exp'!A7360</f>
        <v>G3810 DST Meters (AMR)</v>
      </c>
      <c r="B7360" s="144" t="str">
        <f>'[11]Depr Exp'!B7360</f>
        <v>G3810 DST Meters (AMR)-10</v>
      </c>
      <c r="C7360" s="143" t="str">
        <f>'[11]Depr Exp'!C7360</f>
        <v>403G</v>
      </c>
      <c r="D7360" s="144"/>
      <c r="E7360" s="282">
        <f>'[11]Depr Exp'!E7360</f>
        <v>43404</v>
      </c>
      <c r="F7360" s="523">
        <f>'[11]Depr Exp'!F7360</f>
        <v>77037670.969999999</v>
      </c>
      <c r="G7360" s="305">
        <f>'[11]Depr Exp'!G7360</f>
        <v>4.07E-2</v>
      </c>
      <c r="H7360" s="524">
        <f>'[11]Depr Exp'!H7360</f>
        <v>261286.1</v>
      </c>
      <c r="I7360" s="523">
        <f>'[11]Depr Exp'!I7360</f>
        <v>77845999.909999996</v>
      </c>
      <c r="J7360" s="305">
        <f>'[11]Depr Exp'!J7360</f>
        <v>4.07E-2</v>
      </c>
      <c r="K7360" s="373">
        <f>'[11]Depr Exp'!K7360</f>
        <v>264027.68302808335</v>
      </c>
      <c r="L7360" s="524">
        <f>'[11]Depr Exp'!L7360</f>
        <v>2741.58</v>
      </c>
      <c r="M7360" s="144"/>
      <c r="N7360" s="144"/>
    </row>
    <row r="7361" spans="1:14">
      <c r="A7361" s="144" t="str">
        <f>'[11]Depr Exp'!A7361</f>
        <v>G3810 DST Meters (AMR)</v>
      </c>
      <c r="B7361" s="144" t="str">
        <f>'[11]Depr Exp'!B7361</f>
        <v>G3810 DST Meters (AMR)-11</v>
      </c>
      <c r="C7361" s="143" t="str">
        <f>'[11]Depr Exp'!C7361</f>
        <v>403G</v>
      </c>
      <c r="D7361" s="144"/>
      <c r="E7361" s="282">
        <f>'[11]Depr Exp'!E7361</f>
        <v>43434</v>
      </c>
      <c r="F7361" s="523">
        <f>'[11]Depr Exp'!F7361</f>
        <v>77473472.209999993</v>
      </c>
      <c r="G7361" s="305">
        <f>'[11]Depr Exp'!G7361</f>
        <v>4.07E-2</v>
      </c>
      <c r="H7361" s="524">
        <f>'[11]Depr Exp'!H7361</f>
        <v>262764.19</v>
      </c>
      <c r="I7361" s="523">
        <f>'[11]Depr Exp'!I7361</f>
        <v>77845999.909999996</v>
      </c>
      <c r="J7361" s="305">
        <f>'[11]Depr Exp'!J7361</f>
        <v>4.07E-2</v>
      </c>
      <c r="K7361" s="373">
        <f>'[11]Depr Exp'!K7361</f>
        <v>264027.68302808335</v>
      </c>
      <c r="L7361" s="524">
        <f>'[11]Depr Exp'!L7361</f>
        <v>1263.49</v>
      </c>
      <c r="M7361" s="144"/>
      <c r="N7361" s="144"/>
    </row>
    <row r="7362" spans="1:14">
      <c r="A7362" s="144" t="str">
        <f>'[11]Depr Exp'!A7362</f>
        <v>G3810 DST Meters (AMR)</v>
      </c>
      <c r="B7362" s="144" t="str">
        <f>'[11]Depr Exp'!B7362</f>
        <v>G3810 DST Meters (AMR)-12</v>
      </c>
      <c r="C7362" s="143" t="str">
        <f>'[11]Depr Exp'!C7362</f>
        <v>403G</v>
      </c>
      <c r="D7362" s="144"/>
      <c r="E7362" s="282">
        <f>'[11]Depr Exp'!E7362</f>
        <v>43465</v>
      </c>
      <c r="F7362" s="523">
        <f>'[11]Depr Exp'!F7362</f>
        <v>77845999.909999996</v>
      </c>
      <c r="G7362" s="305">
        <f>'[11]Depr Exp'!G7362</f>
        <v>4.07E-2</v>
      </c>
      <c r="H7362" s="524">
        <f>'[11]Depr Exp'!H7362</f>
        <v>264027.68</v>
      </c>
      <c r="I7362" s="523">
        <f>'[11]Depr Exp'!I7362</f>
        <v>77845999.909999996</v>
      </c>
      <c r="J7362" s="305">
        <f>'[11]Depr Exp'!J7362</f>
        <v>4.07E-2</v>
      </c>
      <c r="K7362" s="373">
        <f>'[11]Depr Exp'!K7362</f>
        <v>264027.68302808335</v>
      </c>
      <c r="L7362" s="524">
        <f>'[11]Depr Exp'!L7362</f>
        <v>0</v>
      </c>
      <c r="M7362" s="144"/>
      <c r="N7362" s="144"/>
    </row>
    <row r="7363" spans="1:14" ht="15.75" thickBot="1">
      <c r="A7363" s="159" t="str">
        <f>'[11]Depr Exp'!A7363</f>
        <v>G3810 DST Meters (AMR) Total</v>
      </c>
      <c r="B7363" s="144">
        <f>'[11]Depr Exp'!B7363</f>
        <v>0</v>
      </c>
      <c r="C7363" s="502" t="str">
        <f>'[11]Depr Exp'!C7363</f>
        <v>GDST</v>
      </c>
      <c r="D7363" s="144"/>
      <c r="E7363" s="281" t="str">
        <f>'[11]Depr Exp'!E7363</f>
        <v>Total</v>
      </c>
      <c r="F7363" s="141">
        <f>'[11]Depr Exp'!F7363</f>
        <v>0</v>
      </c>
      <c r="G7363" s="252">
        <f>'[11]Depr Exp'!G7363</f>
        <v>0</v>
      </c>
      <c r="H7363" s="286">
        <f>'[11]Depr Exp'!H7363</f>
        <v>3475021.4699999997</v>
      </c>
      <c r="I7363" s="141">
        <f>'[11]Depr Exp'!I7363</f>
        <v>0</v>
      </c>
      <c r="J7363" s="252">
        <f>'[11]Depr Exp'!J7363</f>
        <v>0</v>
      </c>
      <c r="K7363" s="286">
        <f>'[11]Depr Exp'!K7363</f>
        <v>3168332.196337</v>
      </c>
      <c r="L7363" s="286">
        <f>'[11]Depr Exp'!L7363</f>
        <v>-306689.27</v>
      </c>
      <c r="M7363" s="144"/>
      <c r="N7363" s="144"/>
    </row>
    <row r="7364" spans="1:14" ht="13.5" thickTop="1">
      <c r="A7364" s="144" t="str">
        <f>'[11]Depr Exp'!A7364</f>
        <v>G3812 DST Modules, AMI</v>
      </c>
      <c r="B7364" s="144" t="str">
        <f>'[11]Depr Exp'!B7364</f>
        <v>G3812 DST Modules, AMI-1</v>
      </c>
      <c r="C7364" s="143" t="str">
        <f>'[11]Depr Exp'!C7364</f>
        <v>403G</v>
      </c>
      <c r="D7364" s="144"/>
      <c r="E7364" s="282">
        <f>'[11]Depr Exp'!E7364</f>
        <v>43131</v>
      </c>
      <c r="F7364" s="523">
        <f>'[11]Depr Exp'!F7364</f>
        <v>0</v>
      </c>
      <c r="G7364" s="305">
        <f>'[11]Depr Exp'!G7364</f>
        <v>5.2500000000000005E-2</v>
      </c>
      <c r="H7364" s="524">
        <f>'[11]Depr Exp'!H7364</f>
        <v>0</v>
      </c>
      <c r="I7364" s="523">
        <f>'[11]Depr Exp'!I7364</f>
        <v>5610621.21</v>
      </c>
      <c r="J7364" s="305">
        <f>'[11]Depr Exp'!J7364</f>
        <v>5.2500000000000005E-2</v>
      </c>
      <c r="K7364" s="373">
        <f>'[11]Depr Exp'!K7364</f>
        <v>24546.467793750006</v>
      </c>
      <c r="L7364" s="524">
        <f>'[11]Depr Exp'!L7364</f>
        <v>24546.47</v>
      </c>
      <c r="M7364" s="144"/>
      <c r="N7364" s="144"/>
    </row>
    <row r="7365" spans="1:14">
      <c r="A7365" s="144" t="str">
        <f>'[11]Depr Exp'!A7365</f>
        <v>G3812 DST Modules, AMI</v>
      </c>
      <c r="B7365" s="144" t="str">
        <f>'[11]Depr Exp'!B7365</f>
        <v>G3812 DST Modules, AMI-2</v>
      </c>
      <c r="C7365" s="143" t="str">
        <f>'[11]Depr Exp'!C7365</f>
        <v>403G</v>
      </c>
      <c r="D7365" s="144"/>
      <c r="E7365" s="282">
        <f>'[11]Depr Exp'!E7365</f>
        <v>43159</v>
      </c>
      <c r="F7365" s="523">
        <f>'[11]Depr Exp'!F7365</f>
        <v>0</v>
      </c>
      <c r="G7365" s="305">
        <f>'[11]Depr Exp'!G7365</f>
        <v>5.2500000000000005E-2</v>
      </c>
      <c r="H7365" s="524">
        <f>'[11]Depr Exp'!H7365</f>
        <v>0</v>
      </c>
      <c r="I7365" s="523">
        <f>'[11]Depr Exp'!I7365</f>
        <v>5610621.21</v>
      </c>
      <c r="J7365" s="305">
        <f>'[11]Depr Exp'!J7365</f>
        <v>5.2500000000000005E-2</v>
      </c>
      <c r="K7365" s="373">
        <f>'[11]Depr Exp'!K7365</f>
        <v>24546.467793750006</v>
      </c>
      <c r="L7365" s="524">
        <f>'[11]Depr Exp'!L7365</f>
        <v>24546.47</v>
      </c>
      <c r="M7365" s="144"/>
      <c r="N7365" s="144"/>
    </row>
    <row r="7366" spans="1:14">
      <c r="A7366" s="144" t="str">
        <f>'[11]Depr Exp'!A7366</f>
        <v>G3812 DST Modules, AMI</v>
      </c>
      <c r="B7366" s="144" t="str">
        <f>'[11]Depr Exp'!B7366</f>
        <v>G3812 DST Modules, AMI-3</v>
      </c>
      <c r="C7366" s="143" t="str">
        <f>'[11]Depr Exp'!C7366</f>
        <v>403G</v>
      </c>
      <c r="D7366" s="144"/>
      <c r="E7366" s="282">
        <f>'[11]Depr Exp'!E7366</f>
        <v>43190</v>
      </c>
      <c r="F7366" s="523">
        <f>'[11]Depr Exp'!F7366</f>
        <v>0</v>
      </c>
      <c r="G7366" s="305">
        <f>'[11]Depr Exp'!G7366</f>
        <v>5.2500000000000005E-2</v>
      </c>
      <c r="H7366" s="524">
        <f>'[11]Depr Exp'!H7366</f>
        <v>0</v>
      </c>
      <c r="I7366" s="523">
        <f>'[11]Depr Exp'!I7366</f>
        <v>5610621.21</v>
      </c>
      <c r="J7366" s="305">
        <f>'[11]Depr Exp'!J7366</f>
        <v>5.2500000000000005E-2</v>
      </c>
      <c r="K7366" s="373">
        <f>'[11]Depr Exp'!K7366</f>
        <v>24546.467793750006</v>
      </c>
      <c r="L7366" s="524">
        <f>'[11]Depr Exp'!L7366</f>
        <v>24546.47</v>
      </c>
      <c r="M7366" s="144"/>
      <c r="N7366" s="144"/>
    </row>
    <row r="7367" spans="1:14">
      <c r="A7367" s="144" t="str">
        <f>'[11]Depr Exp'!A7367</f>
        <v>G3812 DST Modules, AMI</v>
      </c>
      <c r="B7367" s="144" t="str">
        <f>'[11]Depr Exp'!B7367</f>
        <v>G3812 DST Modules, AMI-4</v>
      </c>
      <c r="C7367" s="143" t="str">
        <f>'[11]Depr Exp'!C7367</f>
        <v>403G</v>
      </c>
      <c r="D7367" s="144"/>
      <c r="E7367" s="282">
        <f>'[11]Depr Exp'!E7367</f>
        <v>43220</v>
      </c>
      <c r="F7367" s="523">
        <f>'[11]Depr Exp'!F7367</f>
        <v>0</v>
      </c>
      <c r="G7367" s="305">
        <f>'[11]Depr Exp'!G7367</f>
        <v>5.2500000000000005E-2</v>
      </c>
      <c r="H7367" s="524">
        <f>'[11]Depr Exp'!H7367</f>
        <v>0</v>
      </c>
      <c r="I7367" s="523">
        <f>'[11]Depr Exp'!I7367</f>
        <v>5610621.21</v>
      </c>
      <c r="J7367" s="305">
        <f>'[11]Depr Exp'!J7367</f>
        <v>5.2500000000000005E-2</v>
      </c>
      <c r="K7367" s="373">
        <f>'[11]Depr Exp'!K7367</f>
        <v>24546.467793750006</v>
      </c>
      <c r="L7367" s="524">
        <f>'[11]Depr Exp'!L7367</f>
        <v>24546.47</v>
      </c>
      <c r="M7367" s="144"/>
      <c r="N7367" s="144"/>
    </row>
    <row r="7368" spans="1:14">
      <c r="A7368" s="144" t="str">
        <f>'[11]Depr Exp'!A7368</f>
        <v>G3812 DST Modules, AMI</v>
      </c>
      <c r="B7368" s="144" t="str">
        <f>'[11]Depr Exp'!B7368</f>
        <v>G3812 DST Modules, AMI-5</v>
      </c>
      <c r="C7368" s="143" t="str">
        <f>'[11]Depr Exp'!C7368</f>
        <v>403G</v>
      </c>
      <c r="D7368" s="144"/>
      <c r="E7368" s="282">
        <f>'[11]Depr Exp'!E7368</f>
        <v>43251</v>
      </c>
      <c r="F7368" s="523">
        <f>'[11]Depr Exp'!F7368</f>
        <v>0</v>
      </c>
      <c r="G7368" s="305">
        <f>'[11]Depr Exp'!G7368</f>
        <v>5.2500000000000005E-2</v>
      </c>
      <c r="H7368" s="524">
        <f>'[11]Depr Exp'!H7368</f>
        <v>0</v>
      </c>
      <c r="I7368" s="523">
        <f>'[11]Depr Exp'!I7368</f>
        <v>5610621.21</v>
      </c>
      <c r="J7368" s="305">
        <f>'[11]Depr Exp'!J7368</f>
        <v>5.2500000000000005E-2</v>
      </c>
      <c r="K7368" s="373">
        <f>'[11]Depr Exp'!K7368</f>
        <v>24546.467793750006</v>
      </c>
      <c r="L7368" s="524">
        <f>'[11]Depr Exp'!L7368</f>
        <v>24546.47</v>
      </c>
      <c r="M7368" s="144"/>
      <c r="N7368" s="144"/>
    </row>
    <row r="7369" spans="1:14">
      <c r="A7369" s="144" t="str">
        <f>'[11]Depr Exp'!A7369</f>
        <v>G3812 DST Modules, AMI</v>
      </c>
      <c r="B7369" s="144" t="str">
        <f>'[11]Depr Exp'!B7369</f>
        <v>G3812 DST Modules, AMI-6</v>
      </c>
      <c r="C7369" s="143" t="str">
        <f>'[11]Depr Exp'!C7369</f>
        <v>403G</v>
      </c>
      <c r="D7369" s="144"/>
      <c r="E7369" s="282">
        <f>'[11]Depr Exp'!E7369</f>
        <v>43281</v>
      </c>
      <c r="F7369" s="523">
        <f>'[11]Depr Exp'!F7369</f>
        <v>0</v>
      </c>
      <c r="G7369" s="305">
        <f>'[11]Depr Exp'!G7369</f>
        <v>5.2500000000000005E-2</v>
      </c>
      <c r="H7369" s="524">
        <f>'[11]Depr Exp'!H7369</f>
        <v>0</v>
      </c>
      <c r="I7369" s="523">
        <f>'[11]Depr Exp'!I7369</f>
        <v>5610621.21</v>
      </c>
      <c r="J7369" s="305">
        <f>'[11]Depr Exp'!J7369</f>
        <v>5.2500000000000005E-2</v>
      </c>
      <c r="K7369" s="373">
        <f>'[11]Depr Exp'!K7369</f>
        <v>24546.467793750006</v>
      </c>
      <c r="L7369" s="524">
        <f>'[11]Depr Exp'!L7369</f>
        <v>24546.47</v>
      </c>
      <c r="M7369" s="144"/>
      <c r="N7369" s="144"/>
    </row>
    <row r="7370" spans="1:14">
      <c r="A7370" s="144" t="str">
        <f>'[11]Depr Exp'!A7370</f>
        <v>G3812 DST Modules, AMI</v>
      </c>
      <c r="B7370" s="144" t="str">
        <f>'[11]Depr Exp'!B7370</f>
        <v>G3812 DST Modules, AMI-7</v>
      </c>
      <c r="C7370" s="143" t="str">
        <f>'[11]Depr Exp'!C7370</f>
        <v>403G</v>
      </c>
      <c r="D7370" s="144"/>
      <c r="E7370" s="282">
        <f>'[11]Depr Exp'!E7370</f>
        <v>43312</v>
      </c>
      <c r="F7370" s="523">
        <f>'[11]Depr Exp'!F7370</f>
        <v>2147976.9300000002</v>
      </c>
      <c r="G7370" s="305">
        <f>'[11]Depr Exp'!G7370</f>
        <v>5.2500000000000005E-2</v>
      </c>
      <c r="H7370" s="524">
        <f>'[11]Depr Exp'!H7370</f>
        <v>9397.4</v>
      </c>
      <c r="I7370" s="523">
        <f>'[11]Depr Exp'!I7370</f>
        <v>5610621.21</v>
      </c>
      <c r="J7370" s="305">
        <f>'[11]Depr Exp'!J7370</f>
        <v>5.2500000000000005E-2</v>
      </c>
      <c r="K7370" s="373">
        <f>'[11]Depr Exp'!K7370</f>
        <v>24546.467793750006</v>
      </c>
      <c r="L7370" s="524">
        <f>'[11]Depr Exp'!L7370</f>
        <v>15149.07</v>
      </c>
      <c r="M7370" s="144"/>
      <c r="N7370" s="144"/>
    </row>
    <row r="7371" spans="1:14">
      <c r="A7371" s="144" t="str">
        <f>'[11]Depr Exp'!A7371</f>
        <v>G3812 DST Modules, AMI</v>
      </c>
      <c r="B7371" s="144" t="str">
        <f>'[11]Depr Exp'!B7371</f>
        <v>G3812 DST Modules, AMI-8</v>
      </c>
      <c r="C7371" s="143" t="str">
        <f>'[11]Depr Exp'!C7371</f>
        <v>403G</v>
      </c>
      <c r="D7371" s="144"/>
      <c r="E7371" s="282">
        <f>'[11]Depr Exp'!E7371</f>
        <v>43343</v>
      </c>
      <c r="F7371" s="523">
        <f>'[11]Depr Exp'!F7371</f>
        <v>4623618.1100000003</v>
      </c>
      <c r="G7371" s="305">
        <f>'[11]Depr Exp'!G7371</f>
        <v>5.2500000000000005E-2</v>
      </c>
      <c r="H7371" s="524">
        <f>'[11]Depr Exp'!H7371</f>
        <v>20228.330000000002</v>
      </c>
      <c r="I7371" s="523">
        <f>'[11]Depr Exp'!I7371</f>
        <v>5610621.21</v>
      </c>
      <c r="J7371" s="305">
        <f>'[11]Depr Exp'!J7371</f>
        <v>5.2500000000000005E-2</v>
      </c>
      <c r="K7371" s="373">
        <f>'[11]Depr Exp'!K7371</f>
        <v>24546.467793750006</v>
      </c>
      <c r="L7371" s="524">
        <f>'[11]Depr Exp'!L7371</f>
        <v>4318.1400000000003</v>
      </c>
      <c r="M7371" s="144"/>
      <c r="N7371" s="144"/>
    </row>
    <row r="7372" spans="1:14">
      <c r="A7372" s="144" t="str">
        <f>'[11]Depr Exp'!A7372</f>
        <v>G3812 DST Modules, AMI</v>
      </c>
      <c r="B7372" s="144" t="str">
        <f>'[11]Depr Exp'!B7372</f>
        <v>G3812 DST Modules, AMI-9</v>
      </c>
      <c r="C7372" s="143" t="str">
        <f>'[11]Depr Exp'!C7372</f>
        <v>403G</v>
      </c>
      <c r="D7372" s="144"/>
      <c r="E7372" s="282">
        <f>'[11]Depr Exp'!E7372</f>
        <v>43373</v>
      </c>
      <c r="F7372" s="523">
        <f>'[11]Depr Exp'!F7372</f>
        <v>4797388.09</v>
      </c>
      <c r="G7372" s="305">
        <f>'[11]Depr Exp'!G7372</f>
        <v>5.2500000000000005E-2</v>
      </c>
      <c r="H7372" s="524">
        <f>'[11]Depr Exp'!H7372</f>
        <v>23551.059999999998</v>
      </c>
      <c r="I7372" s="523">
        <f>'[11]Depr Exp'!I7372</f>
        <v>5610621.21</v>
      </c>
      <c r="J7372" s="305">
        <f>'[11]Depr Exp'!J7372</f>
        <v>5.2500000000000005E-2</v>
      </c>
      <c r="K7372" s="373">
        <f>'[11]Depr Exp'!K7372</f>
        <v>24546.467793750006</v>
      </c>
      <c r="L7372" s="524">
        <f>'[11]Depr Exp'!L7372</f>
        <v>995.41</v>
      </c>
      <c r="M7372" s="144"/>
      <c r="N7372" s="144"/>
    </row>
    <row r="7373" spans="1:14">
      <c r="A7373" s="144" t="str">
        <f>'[11]Depr Exp'!A7373</f>
        <v>G3812 DST Modules, AMI</v>
      </c>
      <c r="B7373" s="144" t="str">
        <f>'[11]Depr Exp'!B7373</f>
        <v>G3812 DST Modules, AMI-10</v>
      </c>
      <c r="C7373" s="143" t="str">
        <f>'[11]Depr Exp'!C7373</f>
        <v>403G</v>
      </c>
      <c r="D7373" s="144"/>
      <c r="E7373" s="282">
        <f>'[11]Depr Exp'!E7373</f>
        <v>43404</v>
      </c>
      <c r="F7373" s="523">
        <f>'[11]Depr Exp'!F7373</f>
        <v>5266442.1399999997</v>
      </c>
      <c r="G7373" s="305">
        <f>'[11]Depr Exp'!G7373</f>
        <v>5.2500000000000005E-2</v>
      </c>
      <c r="H7373" s="524">
        <f>'[11]Depr Exp'!H7373</f>
        <v>23040.69</v>
      </c>
      <c r="I7373" s="523">
        <f>'[11]Depr Exp'!I7373</f>
        <v>5610621.21</v>
      </c>
      <c r="J7373" s="305">
        <f>'[11]Depr Exp'!J7373</f>
        <v>5.2500000000000005E-2</v>
      </c>
      <c r="K7373" s="373">
        <f>'[11]Depr Exp'!K7373</f>
        <v>24546.467793750006</v>
      </c>
      <c r="L7373" s="524">
        <f>'[11]Depr Exp'!L7373</f>
        <v>1505.78</v>
      </c>
      <c r="M7373" s="144"/>
      <c r="N7373" s="144"/>
    </row>
    <row r="7374" spans="1:14">
      <c r="A7374" s="144" t="str">
        <f>'[11]Depr Exp'!A7374</f>
        <v>G3812 DST Modules, AMI</v>
      </c>
      <c r="B7374" s="144" t="str">
        <f>'[11]Depr Exp'!B7374</f>
        <v>G3812 DST Modules, AMI-11</v>
      </c>
      <c r="C7374" s="143" t="str">
        <f>'[11]Depr Exp'!C7374</f>
        <v>403G</v>
      </c>
      <c r="D7374" s="144"/>
      <c r="E7374" s="282">
        <f>'[11]Depr Exp'!E7374</f>
        <v>43434</v>
      </c>
      <c r="F7374" s="523">
        <f>'[11]Depr Exp'!F7374</f>
        <v>5587136.21</v>
      </c>
      <c r="G7374" s="305">
        <f>'[11]Depr Exp'!G7374</f>
        <v>5.2500000000000005E-2</v>
      </c>
      <c r="H7374" s="524">
        <f>'[11]Depr Exp'!H7374</f>
        <v>24443.72</v>
      </c>
      <c r="I7374" s="523">
        <f>'[11]Depr Exp'!I7374</f>
        <v>5610621.21</v>
      </c>
      <c r="J7374" s="305">
        <f>'[11]Depr Exp'!J7374</f>
        <v>5.2500000000000005E-2</v>
      </c>
      <c r="K7374" s="373">
        <f>'[11]Depr Exp'!K7374</f>
        <v>24546.467793750006</v>
      </c>
      <c r="L7374" s="524">
        <f>'[11]Depr Exp'!L7374</f>
        <v>102.75</v>
      </c>
      <c r="M7374" s="144"/>
      <c r="N7374" s="144"/>
    </row>
    <row r="7375" spans="1:14">
      <c r="A7375" s="144" t="str">
        <f>'[11]Depr Exp'!A7375</f>
        <v>G3812 DST Modules, AMI</v>
      </c>
      <c r="B7375" s="144" t="str">
        <f>'[11]Depr Exp'!B7375</f>
        <v>G3812 DST Modules, AMI-12</v>
      </c>
      <c r="C7375" s="143" t="str">
        <f>'[11]Depr Exp'!C7375</f>
        <v>403G</v>
      </c>
      <c r="D7375" s="144"/>
      <c r="E7375" s="282">
        <f>'[11]Depr Exp'!E7375</f>
        <v>43465</v>
      </c>
      <c r="F7375" s="523">
        <f>'[11]Depr Exp'!F7375</f>
        <v>5610621.21</v>
      </c>
      <c r="G7375" s="305">
        <f>'[11]Depr Exp'!G7375</f>
        <v>5.2500000000000005E-2</v>
      </c>
      <c r="H7375" s="524">
        <f>'[11]Depr Exp'!H7375</f>
        <v>24546.47</v>
      </c>
      <c r="I7375" s="523">
        <f>'[11]Depr Exp'!I7375</f>
        <v>5610621.21</v>
      </c>
      <c r="J7375" s="305">
        <f>'[11]Depr Exp'!J7375</f>
        <v>5.2500000000000005E-2</v>
      </c>
      <c r="K7375" s="373">
        <f>'[11]Depr Exp'!K7375</f>
        <v>24546.467793750006</v>
      </c>
      <c r="L7375" s="524">
        <f>'[11]Depr Exp'!L7375</f>
        <v>0</v>
      </c>
      <c r="M7375" s="144"/>
      <c r="N7375" s="144"/>
    </row>
    <row r="7376" spans="1:14" ht="15.75" thickBot="1">
      <c r="A7376" s="159" t="str">
        <f>'[11]Depr Exp'!A7376</f>
        <v>G3812 DST Modules, AMI Total</v>
      </c>
      <c r="B7376" s="144">
        <f>'[11]Depr Exp'!B7376</f>
        <v>0</v>
      </c>
      <c r="C7376" s="502" t="str">
        <f>'[11]Depr Exp'!C7376</f>
        <v>GDST</v>
      </c>
      <c r="D7376" s="144"/>
      <c r="E7376" s="281" t="str">
        <f>'[11]Depr Exp'!E7376</f>
        <v>Total</v>
      </c>
      <c r="F7376" s="141">
        <f>'[11]Depr Exp'!F7376</f>
        <v>0</v>
      </c>
      <c r="G7376" s="252">
        <f>'[11]Depr Exp'!G7376</f>
        <v>0</v>
      </c>
      <c r="H7376" s="286">
        <f>'[11]Depr Exp'!H7376</f>
        <v>125207.67</v>
      </c>
      <c r="I7376" s="141">
        <f>'[11]Depr Exp'!I7376</f>
        <v>0</v>
      </c>
      <c r="J7376" s="252">
        <f>'[11]Depr Exp'!J7376</f>
        <v>0</v>
      </c>
      <c r="K7376" s="286">
        <f>'[11]Depr Exp'!K7376</f>
        <v>294557.61352499999</v>
      </c>
      <c r="L7376" s="286">
        <f>'[11]Depr Exp'!L7376</f>
        <v>169349.94</v>
      </c>
      <c r="M7376" s="144"/>
      <c r="N7376" s="144"/>
    </row>
    <row r="7377" spans="1:14" ht="13.5" thickTop="1">
      <c r="A7377" s="144" t="str">
        <f>'[11]Depr Exp'!A7377</f>
        <v>G3813 DST Modules, AMR</v>
      </c>
      <c r="B7377" s="144" t="str">
        <f>'[11]Depr Exp'!B7377</f>
        <v>G3813 DST Modules, AMR-1</v>
      </c>
      <c r="C7377" s="143" t="str">
        <f>'[11]Depr Exp'!C7377</f>
        <v>403G</v>
      </c>
      <c r="D7377" s="144"/>
      <c r="E7377" s="282">
        <f>'[11]Depr Exp'!E7377</f>
        <v>43131</v>
      </c>
      <c r="F7377" s="523">
        <f>'[11]Depr Exp'!F7377</f>
        <v>0</v>
      </c>
      <c r="G7377" s="305">
        <f>'[11]Depr Exp'!G7377</f>
        <v>6.9999999999999993E-2</v>
      </c>
      <c r="H7377" s="524">
        <f>'[11]Depr Exp'!H7377</f>
        <v>0</v>
      </c>
      <c r="I7377" s="523">
        <f>'[11]Depr Exp'!I7377</f>
        <v>18783995.949999999</v>
      </c>
      <c r="J7377" s="305">
        <f>'[11]Depr Exp'!J7377</f>
        <v>6.9999999999999993E-2</v>
      </c>
      <c r="K7377" s="373">
        <f>'[11]Depr Exp'!K7377</f>
        <v>109573.30970833333</v>
      </c>
      <c r="L7377" s="524">
        <f>'[11]Depr Exp'!L7377</f>
        <v>109573.31</v>
      </c>
      <c r="M7377" s="144"/>
      <c r="N7377" s="144"/>
    </row>
    <row r="7378" spans="1:14">
      <c r="A7378" s="144" t="str">
        <f>'[11]Depr Exp'!A7378</f>
        <v>G3813 DST Modules, AMR</v>
      </c>
      <c r="B7378" s="144" t="str">
        <f>'[11]Depr Exp'!B7378</f>
        <v>G3813 DST Modules, AMR-2</v>
      </c>
      <c r="C7378" s="143" t="str">
        <f>'[11]Depr Exp'!C7378</f>
        <v>403G</v>
      </c>
      <c r="D7378" s="144"/>
      <c r="E7378" s="282">
        <f>'[11]Depr Exp'!E7378</f>
        <v>43159</v>
      </c>
      <c r="F7378" s="523">
        <f>'[11]Depr Exp'!F7378</f>
        <v>0</v>
      </c>
      <c r="G7378" s="305">
        <f>'[11]Depr Exp'!G7378</f>
        <v>6.9999999999999993E-2</v>
      </c>
      <c r="H7378" s="524">
        <f>'[11]Depr Exp'!H7378</f>
        <v>0</v>
      </c>
      <c r="I7378" s="523">
        <f>'[11]Depr Exp'!I7378</f>
        <v>18783995.949999999</v>
      </c>
      <c r="J7378" s="305">
        <f>'[11]Depr Exp'!J7378</f>
        <v>6.9999999999999993E-2</v>
      </c>
      <c r="K7378" s="373">
        <f>'[11]Depr Exp'!K7378</f>
        <v>109573.30970833333</v>
      </c>
      <c r="L7378" s="524">
        <f>'[11]Depr Exp'!L7378</f>
        <v>109573.31</v>
      </c>
      <c r="M7378" s="144"/>
      <c r="N7378" s="144"/>
    </row>
    <row r="7379" spans="1:14">
      <c r="A7379" s="144" t="str">
        <f>'[11]Depr Exp'!A7379</f>
        <v>G3813 DST Modules, AMR</v>
      </c>
      <c r="B7379" s="144" t="str">
        <f>'[11]Depr Exp'!B7379</f>
        <v>G3813 DST Modules, AMR-3</v>
      </c>
      <c r="C7379" s="143" t="str">
        <f>'[11]Depr Exp'!C7379</f>
        <v>403G</v>
      </c>
      <c r="D7379" s="144"/>
      <c r="E7379" s="282">
        <f>'[11]Depr Exp'!E7379</f>
        <v>43190</v>
      </c>
      <c r="F7379" s="523">
        <f>'[11]Depr Exp'!F7379</f>
        <v>0</v>
      </c>
      <c r="G7379" s="305">
        <f>'[11]Depr Exp'!G7379</f>
        <v>6.9999999999999993E-2</v>
      </c>
      <c r="H7379" s="524">
        <f>'[11]Depr Exp'!H7379</f>
        <v>0</v>
      </c>
      <c r="I7379" s="523">
        <f>'[11]Depr Exp'!I7379</f>
        <v>18783995.949999999</v>
      </c>
      <c r="J7379" s="305">
        <f>'[11]Depr Exp'!J7379</f>
        <v>6.9999999999999993E-2</v>
      </c>
      <c r="K7379" s="373">
        <f>'[11]Depr Exp'!K7379</f>
        <v>109573.30970833333</v>
      </c>
      <c r="L7379" s="524">
        <f>'[11]Depr Exp'!L7379</f>
        <v>109573.31</v>
      </c>
      <c r="M7379" s="144"/>
      <c r="N7379" s="144"/>
    </row>
    <row r="7380" spans="1:14">
      <c r="A7380" s="144" t="str">
        <f>'[11]Depr Exp'!A7380</f>
        <v>G3813 DST Modules, AMR</v>
      </c>
      <c r="B7380" s="144" t="str">
        <f>'[11]Depr Exp'!B7380</f>
        <v>G3813 DST Modules, AMR-4</v>
      </c>
      <c r="C7380" s="143" t="str">
        <f>'[11]Depr Exp'!C7380</f>
        <v>403G</v>
      </c>
      <c r="D7380" s="144"/>
      <c r="E7380" s="282">
        <f>'[11]Depr Exp'!E7380</f>
        <v>43220</v>
      </c>
      <c r="F7380" s="523">
        <f>'[11]Depr Exp'!F7380</f>
        <v>0</v>
      </c>
      <c r="G7380" s="305">
        <f>'[11]Depr Exp'!G7380</f>
        <v>6.9999999999999993E-2</v>
      </c>
      <c r="H7380" s="524">
        <f>'[11]Depr Exp'!H7380</f>
        <v>0</v>
      </c>
      <c r="I7380" s="523">
        <f>'[11]Depr Exp'!I7380</f>
        <v>18783995.949999999</v>
      </c>
      <c r="J7380" s="305">
        <f>'[11]Depr Exp'!J7380</f>
        <v>6.9999999999999993E-2</v>
      </c>
      <c r="K7380" s="373">
        <f>'[11]Depr Exp'!K7380</f>
        <v>109573.30970833333</v>
      </c>
      <c r="L7380" s="524">
        <f>'[11]Depr Exp'!L7380</f>
        <v>109573.31</v>
      </c>
      <c r="M7380" s="144"/>
      <c r="N7380" s="144"/>
    </row>
    <row r="7381" spans="1:14">
      <c r="A7381" s="144" t="str">
        <f>'[11]Depr Exp'!A7381</f>
        <v>G3813 DST Modules, AMR</v>
      </c>
      <c r="B7381" s="144" t="str">
        <f>'[11]Depr Exp'!B7381</f>
        <v>G3813 DST Modules, AMR-5</v>
      </c>
      <c r="C7381" s="143" t="str">
        <f>'[11]Depr Exp'!C7381</f>
        <v>403G</v>
      </c>
      <c r="D7381" s="144"/>
      <c r="E7381" s="282">
        <f>'[11]Depr Exp'!E7381</f>
        <v>43251</v>
      </c>
      <c r="F7381" s="523">
        <f>'[11]Depr Exp'!F7381</f>
        <v>0</v>
      </c>
      <c r="G7381" s="305">
        <f>'[11]Depr Exp'!G7381</f>
        <v>6.9999999999999993E-2</v>
      </c>
      <c r="H7381" s="524">
        <f>'[11]Depr Exp'!H7381</f>
        <v>0</v>
      </c>
      <c r="I7381" s="523">
        <f>'[11]Depr Exp'!I7381</f>
        <v>18783995.949999999</v>
      </c>
      <c r="J7381" s="305">
        <f>'[11]Depr Exp'!J7381</f>
        <v>6.9999999999999993E-2</v>
      </c>
      <c r="K7381" s="373">
        <f>'[11]Depr Exp'!K7381</f>
        <v>109573.30970833333</v>
      </c>
      <c r="L7381" s="524">
        <f>'[11]Depr Exp'!L7381</f>
        <v>109573.31</v>
      </c>
      <c r="M7381" s="144"/>
      <c r="N7381" s="144"/>
    </row>
    <row r="7382" spans="1:14">
      <c r="A7382" s="144" t="str">
        <f>'[11]Depr Exp'!A7382</f>
        <v>G3813 DST Modules, AMR</v>
      </c>
      <c r="B7382" s="144" t="str">
        <f>'[11]Depr Exp'!B7382</f>
        <v>G3813 DST Modules, AMR-6</v>
      </c>
      <c r="C7382" s="143" t="str">
        <f>'[11]Depr Exp'!C7382</f>
        <v>403G</v>
      </c>
      <c r="D7382" s="144"/>
      <c r="E7382" s="282">
        <f>'[11]Depr Exp'!E7382</f>
        <v>43281</v>
      </c>
      <c r="F7382" s="523">
        <f>'[11]Depr Exp'!F7382</f>
        <v>0</v>
      </c>
      <c r="G7382" s="305">
        <f>'[11]Depr Exp'!G7382</f>
        <v>6.9999999999999993E-2</v>
      </c>
      <c r="H7382" s="524">
        <f>'[11]Depr Exp'!H7382</f>
        <v>0</v>
      </c>
      <c r="I7382" s="523">
        <f>'[11]Depr Exp'!I7382</f>
        <v>18783995.949999999</v>
      </c>
      <c r="J7382" s="305">
        <f>'[11]Depr Exp'!J7382</f>
        <v>6.9999999999999993E-2</v>
      </c>
      <c r="K7382" s="373">
        <f>'[11]Depr Exp'!K7382</f>
        <v>109573.30970833333</v>
      </c>
      <c r="L7382" s="524">
        <f>'[11]Depr Exp'!L7382</f>
        <v>109573.31</v>
      </c>
      <c r="M7382" s="144"/>
      <c r="N7382" s="144"/>
    </row>
    <row r="7383" spans="1:14">
      <c r="A7383" s="144" t="str">
        <f>'[11]Depr Exp'!A7383</f>
        <v>G3813 DST Modules, AMR</v>
      </c>
      <c r="B7383" s="144" t="str">
        <f>'[11]Depr Exp'!B7383</f>
        <v>G3813 DST Modules, AMR-7</v>
      </c>
      <c r="C7383" s="143" t="str">
        <f>'[11]Depr Exp'!C7383</f>
        <v>403G</v>
      </c>
      <c r="D7383" s="144"/>
      <c r="E7383" s="282">
        <f>'[11]Depr Exp'!E7383</f>
        <v>43312</v>
      </c>
      <c r="F7383" s="523">
        <f>'[11]Depr Exp'!F7383</f>
        <v>316263.46999999997</v>
      </c>
      <c r="G7383" s="305">
        <f>'[11]Depr Exp'!G7383</f>
        <v>6.9999999999999993E-2</v>
      </c>
      <c r="H7383" s="524">
        <f>'[11]Depr Exp'!H7383</f>
        <v>1844.8700000000001</v>
      </c>
      <c r="I7383" s="523">
        <f>'[11]Depr Exp'!I7383</f>
        <v>18783995.949999999</v>
      </c>
      <c r="J7383" s="305">
        <f>'[11]Depr Exp'!J7383</f>
        <v>6.9999999999999993E-2</v>
      </c>
      <c r="K7383" s="373">
        <f>'[11]Depr Exp'!K7383</f>
        <v>109573.30970833333</v>
      </c>
      <c r="L7383" s="524">
        <f>'[11]Depr Exp'!L7383</f>
        <v>107728.44</v>
      </c>
      <c r="M7383" s="144"/>
      <c r="N7383" s="144"/>
    </row>
    <row r="7384" spans="1:14">
      <c r="A7384" s="144" t="str">
        <f>'[11]Depr Exp'!A7384</f>
        <v>G3813 DST Modules, AMR</v>
      </c>
      <c r="B7384" s="144" t="str">
        <f>'[11]Depr Exp'!B7384</f>
        <v>G3813 DST Modules, AMR-8</v>
      </c>
      <c r="C7384" s="143" t="str">
        <f>'[11]Depr Exp'!C7384</f>
        <v>403G</v>
      </c>
      <c r="D7384" s="144"/>
      <c r="E7384" s="282">
        <f>'[11]Depr Exp'!E7384</f>
        <v>43343</v>
      </c>
      <c r="F7384" s="523">
        <f>'[11]Depr Exp'!F7384</f>
        <v>17543839.719999999</v>
      </c>
      <c r="G7384" s="305">
        <f>'[11]Depr Exp'!G7384</f>
        <v>6.9999999999999993E-2</v>
      </c>
      <c r="H7384" s="524">
        <f>'[11]Depr Exp'!H7384</f>
        <v>102339.06999999999</v>
      </c>
      <c r="I7384" s="523">
        <f>'[11]Depr Exp'!I7384</f>
        <v>18783995.949999999</v>
      </c>
      <c r="J7384" s="305">
        <f>'[11]Depr Exp'!J7384</f>
        <v>6.9999999999999993E-2</v>
      </c>
      <c r="K7384" s="373">
        <f>'[11]Depr Exp'!K7384</f>
        <v>109573.30970833333</v>
      </c>
      <c r="L7384" s="524">
        <f>'[11]Depr Exp'!L7384</f>
        <v>7234.24</v>
      </c>
      <c r="M7384" s="144"/>
      <c r="N7384" s="144"/>
    </row>
    <row r="7385" spans="1:14">
      <c r="A7385" s="144" t="str">
        <f>'[11]Depr Exp'!A7385</f>
        <v>G3813 DST Modules, AMR</v>
      </c>
      <c r="B7385" s="144" t="str">
        <f>'[11]Depr Exp'!B7385</f>
        <v>G3813 DST Modules, AMR-9</v>
      </c>
      <c r="C7385" s="143" t="str">
        <f>'[11]Depr Exp'!C7385</f>
        <v>403G</v>
      </c>
      <c r="D7385" s="144"/>
      <c r="E7385" s="282">
        <f>'[11]Depr Exp'!E7385</f>
        <v>43373</v>
      </c>
      <c r="F7385" s="523">
        <f>'[11]Depr Exp'!F7385</f>
        <v>17965409.530000001</v>
      </c>
      <c r="G7385" s="305">
        <f>'[11]Depr Exp'!G7385</f>
        <v>6.9999999999999993E-2</v>
      </c>
      <c r="H7385" s="524">
        <f>'[11]Depr Exp'!H7385</f>
        <v>426520.4</v>
      </c>
      <c r="I7385" s="523">
        <f>'[11]Depr Exp'!I7385</f>
        <v>18783995.949999999</v>
      </c>
      <c r="J7385" s="305">
        <f>'[11]Depr Exp'!J7385</f>
        <v>6.9999999999999993E-2</v>
      </c>
      <c r="K7385" s="373">
        <f>'[11]Depr Exp'!K7385</f>
        <v>109573.30970833333</v>
      </c>
      <c r="L7385" s="524">
        <f>'[11]Depr Exp'!L7385</f>
        <v>-316947.09000000003</v>
      </c>
      <c r="M7385" s="144"/>
      <c r="N7385" s="144"/>
    </row>
    <row r="7386" spans="1:14">
      <c r="A7386" s="144" t="str">
        <f>'[11]Depr Exp'!A7386</f>
        <v>G3813 DST Modules, AMR</v>
      </c>
      <c r="B7386" s="144" t="str">
        <f>'[11]Depr Exp'!B7386</f>
        <v>G3813 DST Modules, AMR-10</v>
      </c>
      <c r="C7386" s="143" t="str">
        <f>'[11]Depr Exp'!C7386</f>
        <v>403G</v>
      </c>
      <c r="D7386" s="144"/>
      <c r="E7386" s="282">
        <f>'[11]Depr Exp'!E7386</f>
        <v>43404</v>
      </c>
      <c r="F7386" s="523">
        <f>'[11]Depr Exp'!F7386</f>
        <v>18312818.890000001</v>
      </c>
      <c r="G7386" s="305">
        <f>'[11]Depr Exp'!G7386</f>
        <v>6.9999999999999993E-2</v>
      </c>
      <c r="H7386" s="524">
        <f>'[11]Depr Exp'!H7386</f>
        <v>106824.78</v>
      </c>
      <c r="I7386" s="523">
        <f>'[11]Depr Exp'!I7386</f>
        <v>18783995.949999999</v>
      </c>
      <c r="J7386" s="305">
        <f>'[11]Depr Exp'!J7386</f>
        <v>6.9999999999999993E-2</v>
      </c>
      <c r="K7386" s="373">
        <f>'[11]Depr Exp'!K7386</f>
        <v>109573.30970833333</v>
      </c>
      <c r="L7386" s="524">
        <f>'[11]Depr Exp'!L7386</f>
        <v>2748.53</v>
      </c>
      <c r="M7386" s="144"/>
      <c r="N7386" s="144"/>
    </row>
    <row r="7387" spans="1:14">
      <c r="A7387" s="144" t="str">
        <f>'[11]Depr Exp'!A7387</f>
        <v>G3813 DST Modules, AMR</v>
      </c>
      <c r="B7387" s="144" t="str">
        <f>'[11]Depr Exp'!B7387</f>
        <v>G3813 DST Modules, AMR-11</v>
      </c>
      <c r="C7387" s="143" t="str">
        <f>'[11]Depr Exp'!C7387</f>
        <v>403G</v>
      </c>
      <c r="D7387" s="144"/>
      <c r="E7387" s="282">
        <f>'[11]Depr Exp'!E7387</f>
        <v>43434</v>
      </c>
      <c r="F7387" s="523">
        <f>'[11]Depr Exp'!F7387</f>
        <v>18684549.309999999</v>
      </c>
      <c r="G7387" s="305">
        <f>'[11]Depr Exp'!G7387</f>
        <v>6.9999999999999993E-2</v>
      </c>
      <c r="H7387" s="524">
        <f>'[11]Depr Exp'!H7387</f>
        <v>108993.2</v>
      </c>
      <c r="I7387" s="523">
        <f>'[11]Depr Exp'!I7387</f>
        <v>18783995.949999999</v>
      </c>
      <c r="J7387" s="305">
        <f>'[11]Depr Exp'!J7387</f>
        <v>6.9999999999999993E-2</v>
      </c>
      <c r="K7387" s="373">
        <f>'[11]Depr Exp'!K7387</f>
        <v>109573.30970833333</v>
      </c>
      <c r="L7387" s="524">
        <f>'[11]Depr Exp'!L7387</f>
        <v>580.11</v>
      </c>
      <c r="M7387" s="144"/>
      <c r="N7387" s="144"/>
    </row>
    <row r="7388" spans="1:14">
      <c r="A7388" s="144" t="str">
        <f>'[11]Depr Exp'!A7388</f>
        <v>G3813 DST Modules, AMR</v>
      </c>
      <c r="B7388" s="144" t="str">
        <f>'[11]Depr Exp'!B7388</f>
        <v>G3813 DST Modules, AMR-12</v>
      </c>
      <c r="C7388" s="143" t="str">
        <f>'[11]Depr Exp'!C7388</f>
        <v>403G</v>
      </c>
      <c r="D7388" s="144"/>
      <c r="E7388" s="282">
        <f>'[11]Depr Exp'!E7388</f>
        <v>43465</v>
      </c>
      <c r="F7388" s="523">
        <f>'[11]Depr Exp'!F7388</f>
        <v>18783995.949999999</v>
      </c>
      <c r="G7388" s="305">
        <f>'[11]Depr Exp'!G7388</f>
        <v>6.9999999999999993E-2</v>
      </c>
      <c r="H7388" s="524">
        <f>'[11]Depr Exp'!H7388</f>
        <v>109573.31000000001</v>
      </c>
      <c r="I7388" s="523">
        <f>'[11]Depr Exp'!I7388</f>
        <v>18783995.949999999</v>
      </c>
      <c r="J7388" s="305">
        <f>'[11]Depr Exp'!J7388</f>
        <v>6.9999999999999993E-2</v>
      </c>
      <c r="K7388" s="373">
        <f>'[11]Depr Exp'!K7388</f>
        <v>109573.30970833333</v>
      </c>
      <c r="L7388" s="524">
        <f>'[11]Depr Exp'!L7388</f>
        <v>0</v>
      </c>
      <c r="M7388" s="144"/>
      <c r="N7388" s="144"/>
    </row>
    <row r="7389" spans="1:14" ht="15.75" thickBot="1">
      <c r="A7389" s="159" t="str">
        <f>'[11]Depr Exp'!A7389</f>
        <v>G3813 DST Modules, AMR Total</v>
      </c>
      <c r="B7389" s="144">
        <f>'[11]Depr Exp'!B7389</f>
        <v>0</v>
      </c>
      <c r="C7389" s="502" t="str">
        <f>'[11]Depr Exp'!C7389</f>
        <v>GDST</v>
      </c>
      <c r="D7389" s="144"/>
      <c r="E7389" s="281" t="str">
        <f>'[11]Depr Exp'!E7389</f>
        <v>Total</v>
      </c>
      <c r="F7389" s="141">
        <f>'[11]Depr Exp'!F7389</f>
        <v>0</v>
      </c>
      <c r="G7389" s="252">
        <f>'[11]Depr Exp'!G7389</f>
        <v>0</v>
      </c>
      <c r="H7389" s="286">
        <f>'[11]Depr Exp'!H7389</f>
        <v>856095.63</v>
      </c>
      <c r="I7389" s="141">
        <f>'[11]Depr Exp'!I7389</f>
        <v>0</v>
      </c>
      <c r="J7389" s="252">
        <f>'[11]Depr Exp'!J7389</f>
        <v>0</v>
      </c>
      <c r="K7389" s="286">
        <f>'[11]Depr Exp'!K7389</f>
        <v>1314879.7164999999</v>
      </c>
      <c r="L7389" s="286">
        <f>'[11]Depr Exp'!L7389</f>
        <v>458784.09</v>
      </c>
      <c r="M7389" s="144"/>
      <c r="N7389" s="144"/>
    </row>
    <row r="7390" spans="1:14" ht="13.5" thickTop="1">
      <c r="A7390" s="144" t="str">
        <f>'[11]Depr Exp'!A7390</f>
        <v>G3820 DST Meter Installations (AMR)</v>
      </c>
      <c r="B7390" s="144" t="str">
        <f>'[11]Depr Exp'!B7390</f>
        <v>G3820 DST Meter Installations (AMR)-1</v>
      </c>
      <c r="C7390" s="143" t="str">
        <f>'[11]Depr Exp'!C7390</f>
        <v>403G</v>
      </c>
      <c r="D7390" s="144"/>
      <c r="E7390" s="282">
        <f>'[11]Depr Exp'!E7390</f>
        <v>43131</v>
      </c>
      <c r="F7390" s="523">
        <f>'[11]Depr Exp'!F7390</f>
        <v>184596752.22999999</v>
      </c>
      <c r="G7390" s="305">
        <f>'[11]Depr Exp'!G7390</f>
        <v>2.2499999999999999E-2</v>
      </c>
      <c r="H7390" s="524">
        <f>'[11]Depr Exp'!H7390</f>
        <v>346118.92</v>
      </c>
      <c r="I7390" s="523">
        <f>'[11]Depr Exp'!I7390</f>
        <v>181159381.63999999</v>
      </c>
      <c r="J7390" s="305">
        <f>'[11]Depr Exp'!J7390</f>
        <v>2.2499999999999999E-2</v>
      </c>
      <c r="K7390" s="373">
        <f>'[11]Depr Exp'!K7390</f>
        <v>339673.84057499998</v>
      </c>
      <c r="L7390" s="524">
        <f>'[11]Depr Exp'!L7390</f>
        <v>-6445.08</v>
      </c>
      <c r="M7390" s="144"/>
      <c r="N7390" s="144"/>
    </row>
    <row r="7391" spans="1:14">
      <c r="A7391" s="144" t="str">
        <f>'[11]Depr Exp'!A7391</f>
        <v>G3820 DST Meter Installations (AMR)</v>
      </c>
      <c r="B7391" s="144" t="str">
        <f>'[11]Depr Exp'!B7391</f>
        <v>G3820 DST Meter Installations (AMR)-2</v>
      </c>
      <c r="C7391" s="143" t="str">
        <f>'[11]Depr Exp'!C7391</f>
        <v>403G</v>
      </c>
      <c r="D7391" s="144"/>
      <c r="E7391" s="282">
        <f>'[11]Depr Exp'!E7391</f>
        <v>43159</v>
      </c>
      <c r="F7391" s="523">
        <f>'[11]Depr Exp'!F7391</f>
        <v>185659256.91</v>
      </c>
      <c r="G7391" s="305">
        <f>'[11]Depr Exp'!G7391</f>
        <v>2.2499999999999999E-2</v>
      </c>
      <c r="H7391" s="524">
        <f>'[11]Depr Exp'!H7391</f>
        <v>348111.11000000004</v>
      </c>
      <c r="I7391" s="523">
        <f>'[11]Depr Exp'!I7391</f>
        <v>181159381.63999999</v>
      </c>
      <c r="J7391" s="305">
        <f>'[11]Depr Exp'!J7391</f>
        <v>2.2499999999999999E-2</v>
      </c>
      <c r="K7391" s="373">
        <f>'[11]Depr Exp'!K7391</f>
        <v>339673.84057499998</v>
      </c>
      <c r="L7391" s="524">
        <f>'[11]Depr Exp'!L7391</f>
        <v>-8437.27</v>
      </c>
      <c r="M7391" s="144"/>
      <c r="N7391" s="144"/>
    </row>
    <row r="7392" spans="1:14">
      <c r="A7392" s="144" t="str">
        <f>'[11]Depr Exp'!A7392</f>
        <v>G3820 DST Meter Installations (AMR)</v>
      </c>
      <c r="B7392" s="144" t="str">
        <f>'[11]Depr Exp'!B7392</f>
        <v>G3820 DST Meter Installations (AMR)-3</v>
      </c>
      <c r="C7392" s="143" t="str">
        <f>'[11]Depr Exp'!C7392</f>
        <v>403G</v>
      </c>
      <c r="D7392" s="144"/>
      <c r="E7392" s="282">
        <f>'[11]Depr Exp'!E7392</f>
        <v>43190</v>
      </c>
      <c r="F7392" s="523">
        <f>'[11]Depr Exp'!F7392</f>
        <v>187123923.97</v>
      </c>
      <c r="G7392" s="305">
        <f>'[11]Depr Exp'!G7392</f>
        <v>2.2499999999999999E-2</v>
      </c>
      <c r="H7392" s="524">
        <f>'[11]Depr Exp'!H7392</f>
        <v>350857.36</v>
      </c>
      <c r="I7392" s="523">
        <f>'[11]Depr Exp'!I7392</f>
        <v>181159381.63999999</v>
      </c>
      <c r="J7392" s="305">
        <f>'[11]Depr Exp'!J7392</f>
        <v>2.2499999999999999E-2</v>
      </c>
      <c r="K7392" s="373">
        <f>'[11]Depr Exp'!K7392</f>
        <v>339673.84057499998</v>
      </c>
      <c r="L7392" s="524">
        <f>'[11]Depr Exp'!L7392</f>
        <v>-11183.52</v>
      </c>
      <c r="M7392" s="144"/>
      <c r="N7392" s="144"/>
    </row>
    <row r="7393" spans="1:14">
      <c r="A7393" s="144" t="str">
        <f>'[11]Depr Exp'!A7393</f>
        <v>G3820 DST Meter Installations (AMR)</v>
      </c>
      <c r="B7393" s="144" t="str">
        <f>'[11]Depr Exp'!B7393</f>
        <v>G3820 DST Meter Installations (AMR)-4</v>
      </c>
      <c r="C7393" s="143" t="str">
        <f>'[11]Depr Exp'!C7393</f>
        <v>403G</v>
      </c>
      <c r="D7393" s="144"/>
      <c r="E7393" s="282">
        <f>'[11]Depr Exp'!E7393</f>
        <v>43220</v>
      </c>
      <c r="F7393" s="523">
        <f>'[11]Depr Exp'!F7393</f>
        <v>188701643.34</v>
      </c>
      <c r="G7393" s="305">
        <f>'[11]Depr Exp'!G7393</f>
        <v>2.2499999999999999E-2</v>
      </c>
      <c r="H7393" s="524">
        <f>'[11]Depr Exp'!H7393</f>
        <v>353815.58</v>
      </c>
      <c r="I7393" s="523">
        <f>'[11]Depr Exp'!I7393</f>
        <v>181159381.63999999</v>
      </c>
      <c r="J7393" s="305">
        <f>'[11]Depr Exp'!J7393</f>
        <v>2.2499999999999999E-2</v>
      </c>
      <c r="K7393" s="373">
        <f>'[11]Depr Exp'!K7393</f>
        <v>339673.84057499998</v>
      </c>
      <c r="L7393" s="524">
        <f>'[11]Depr Exp'!L7393</f>
        <v>-14141.74</v>
      </c>
      <c r="M7393" s="144"/>
      <c r="N7393" s="144"/>
    </row>
    <row r="7394" spans="1:14">
      <c r="A7394" s="144" t="str">
        <f>'[11]Depr Exp'!A7394</f>
        <v>G3820 DST Meter Installations (AMR)</v>
      </c>
      <c r="B7394" s="144" t="str">
        <f>'[11]Depr Exp'!B7394</f>
        <v>G3820 DST Meter Installations (AMR)-5</v>
      </c>
      <c r="C7394" s="143" t="str">
        <f>'[11]Depr Exp'!C7394</f>
        <v>403G</v>
      </c>
      <c r="D7394" s="144"/>
      <c r="E7394" s="282">
        <f>'[11]Depr Exp'!E7394</f>
        <v>43251</v>
      </c>
      <c r="F7394" s="523">
        <f>'[11]Depr Exp'!F7394</f>
        <v>189839491.61000001</v>
      </c>
      <c r="G7394" s="305">
        <f>'[11]Depr Exp'!G7394</f>
        <v>2.2499999999999999E-2</v>
      </c>
      <c r="H7394" s="524">
        <f>'[11]Depr Exp'!H7394</f>
        <v>355949.05</v>
      </c>
      <c r="I7394" s="523">
        <f>'[11]Depr Exp'!I7394</f>
        <v>181159381.63999999</v>
      </c>
      <c r="J7394" s="305">
        <f>'[11]Depr Exp'!J7394</f>
        <v>2.2499999999999999E-2</v>
      </c>
      <c r="K7394" s="373">
        <f>'[11]Depr Exp'!K7394</f>
        <v>339673.84057499998</v>
      </c>
      <c r="L7394" s="524">
        <f>'[11]Depr Exp'!L7394</f>
        <v>-16275.21</v>
      </c>
      <c r="M7394" s="144"/>
      <c r="N7394" s="144"/>
    </row>
    <row r="7395" spans="1:14">
      <c r="A7395" s="144" t="str">
        <f>'[11]Depr Exp'!A7395</f>
        <v>G3820 DST Meter Installations (AMR)</v>
      </c>
      <c r="B7395" s="144" t="str">
        <f>'[11]Depr Exp'!B7395</f>
        <v>G3820 DST Meter Installations (AMR)-6</v>
      </c>
      <c r="C7395" s="143" t="str">
        <f>'[11]Depr Exp'!C7395</f>
        <v>403G</v>
      </c>
      <c r="D7395" s="144"/>
      <c r="E7395" s="282">
        <f>'[11]Depr Exp'!E7395</f>
        <v>43281</v>
      </c>
      <c r="F7395" s="523">
        <f>'[11]Depr Exp'!F7395</f>
        <v>191493369.24000001</v>
      </c>
      <c r="G7395" s="305">
        <f>'[11]Depr Exp'!G7395</f>
        <v>2.2499999999999999E-2</v>
      </c>
      <c r="H7395" s="524">
        <f>'[11]Depr Exp'!H7395</f>
        <v>359050.07</v>
      </c>
      <c r="I7395" s="523">
        <f>'[11]Depr Exp'!I7395</f>
        <v>181159381.63999999</v>
      </c>
      <c r="J7395" s="305">
        <f>'[11]Depr Exp'!J7395</f>
        <v>2.2499999999999999E-2</v>
      </c>
      <c r="K7395" s="373">
        <f>'[11]Depr Exp'!K7395</f>
        <v>339673.84057499998</v>
      </c>
      <c r="L7395" s="524">
        <f>'[11]Depr Exp'!L7395</f>
        <v>-19376.23</v>
      </c>
      <c r="M7395" s="144"/>
      <c r="N7395" s="144"/>
    </row>
    <row r="7396" spans="1:14">
      <c r="A7396" s="144" t="str">
        <f>'[11]Depr Exp'!A7396</f>
        <v>G3820 DST Meter Installations (AMR)</v>
      </c>
      <c r="B7396" s="144" t="str">
        <f>'[11]Depr Exp'!B7396</f>
        <v>G3820 DST Meter Installations (AMR)-7</v>
      </c>
      <c r="C7396" s="143" t="str">
        <f>'[11]Depr Exp'!C7396</f>
        <v>403G</v>
      </c>
      <c r="D7396" s="144"/>
      <c r="E7396" s="282">
        <f>'[11]Depr Exp'!E7396</f>
        <v>43312</v>
      </c>
      <c r="F7396" s="523">
        <f>'[11]Depr Exp'!F7396</f>
        <v>193231364.47999999</v>
      </c>
      <c r="G7396" s="305">
        <f>'[11]Depr Exp'!G7396</f>
        <v>2.2499999999999999E-2</v>
      </c>
      <c r="H7396" s="524">
        <f>'[11]Depr Exp'!H7396</f>
        <v>362308.81</v>
      </c>
      <c r="I7396" s="523">
        <f>'[11]Depr Exp'!I7396</f>
        <v>181159381.63999999</v>
      </c>
      <c r="J7396" s="305">
        <f>'[11]Depr Exp'!J7396</f>
        <v>2.2499999999999999E-2</v>
      </c>
      <c r="K7396" s="373">
        <f>'[11]Depr Exp'!K7396</f>
        <v>339673.84057499998</v>
      </c>
      <c r="L7396" s="524">
        <f>'[11]Depr Exp'!L7396</f>
        <v>-22634.97</v>
      </c>
      <c r="M7396" s="144"/>
      <c r="N7396" s="144"/>
    </row>
    <row r="7397" spans="1:14">
      <c r="A7397" s="144" t="str">
        <f>'[11]Depr Exp'!A7397</f>
        <v>G3820 DST Meter Installations (AMR)</v>
      </c>
      <c r="B7397" s="144" t="str">
        <f>'[11]Depr Exp'!B7397</f>
        <v>G3820 DST Meter Installations (AMR)-8</v>
      </c>
      <c r="C7397" s="143" t="str">
        <f>'[11]Depr Exp'!C7397</f>
        <v>403G</v>
      </c>
      <c r="D7397" s="144"/>
      <c r="E7397" s="282">
        <f>'[11]Depr Exp'!E7397</f>
        <v>43343</v>
      </c>
      <c r="F7397" s="523">
        <f>'[11]Depr Exp'!F7397</f>
        <v>194487414.90000001</v>
      </c>
      <c r="G7397" s="305">
        <f>'[11]Depr Exp'!G7397</f>
        <v>2.2499999999999999E-2</v>
      </c>
      <c r="H7397" s="524">
        <f>'[11]Depr Exp'!H7397</f>
        <v>364663.9</v>
      </c>
      <c r="I7397" s="523">
        <f>'[11]Depr Exp'!I7397</f>
        <v>181159381.63999999</v>
      </c>
      <c r="J7397" s="305">
        <f>'[11]Depr Exp'!J7397</f>
        <v>2.2499999999999999E-2</v>
      </c>
      <c r="K7397" s="373">
        <f>'[11]Depr Exp'!K7397</f>
        <v>339673.84057499998</v>
      </c>
      <c r="L7397" s="524">
        <f>'[11]Depr Exp'!L7397</f>
        <v>-24990.06</v>
      </c>
      <c r="M7397" s="144"/>
      <c r="N7397" s="144"/>
    </row>
    <row r="7398" spans="1:14">
      <c r="A7398" s="144" t="str">
        <f>'[11]Depr Exp'!A7398</f>
        <v>G3820 DST Meter Installations (AMR)</v>
      </c>
      <c r="B7398" s="144" t="str">
        <f>'[11]Depr Exp'!B7398</f>
        <v>G3820 DST Meter Installations (AMR)-9</v>
      </c>
      <c r="C7398" s="143" t="str">
        <f>'[11]Depr Exp'!C7398</f>
        <v>403G</v>
      </c>
      <c r="D7398" s="144"/>
      <c r="E7398" s="282">
        <f>'[11]Depr Exp'!E7398</f>
        <v>43373</v>
      </c>
      <c r="F7398" s="523">
        <f>'[11]Depr Exp'!F7398</f>
        <v>195269462.66</v>
      </c>
      <c r="G7398" s="305">
        <f>'[11]Depr Exp'!G7398</f>
        <v>2.2499999999999999E-2</v>
      </c>
      <c r="H7398" s="524">
        <f>'[11]Depr Exp'!H7398</f>
        <v>366130.24</v>
      </c>
      <c r="I7398" s="523">
        <f>'[11]Depr Exp'!I7398</f>
        <v>181159381.63999999</v>
      </c>
      <c r="J7398" s="305">
        <f>'[11]Depr Exp'!J7398</f>
        <v>2.2499999999999999E-2</v>
      </c>
      <c r="K7398" s="373">
        <f>'[11]Depr Exp'!K7398</f>
        <v>339673.84057499998</v>
      </c>
      <c r="L7398" s="524">
        <f>'[11]Depr Exp'!L7398</f>
        <v>-26456.400000000001</v>
      </c>
      <c r="M7398" s="144"/>
      <c r="N7398" s="144"/>
    </row>
    <row r="7399" spans="1:14">
      <c r="A7399" s="144" t="str">
        <f>'[11]Depr Exp'!A7399</f>
        <v>G3820 DST Meter Installations (AMR)</v>
      </c>
      <c r="B7399" s="144" t="str">
        <f>'[11]Depr Exp'!B7399</f>
        <v>G3820 DST Meter Installations (AMR)-10</v>
      </c>
      <c r="C7399" s="143" t="str">
        <f>'[11]Depr Exp'!C7399</f>
        <v>403G</v>
      </c>
      <c r="D7399" s="144"/>
      <c r="E7399" s="282">
        <f>'[11]Depr Exp'!E7399</f>
        <v>43404</v>
      </c>
      <c r="F7399" s="523">
        <f>'[11]Depr Exp'!F7399</f>
        <v>188492773.37</v>
      </c>
      <c r="G7399" s="305">
        <f>'[11]Depr Exp'!G7399</f>
        <v>2.2499999999999999E-2</v>
      </c>
      <c r="H7399" s="524">
        <f>'[11]Depr Exp'!H7399</f>
        <v>353423.95</v>
      </c>
      <c r="I7399" s="523">
        <f>'[11]Depr Exp'!I7399</f>
        <v>181159381.63999999</v>
      </c>
      <c r="J7399" s="305">
        <f>'[11]Depr Exp'!J7399</f>
        <v>2.2499999999999999E-2</v>
      </c>
      <c r="K7399" s="373">
        <f>'[11]Depr Exp'!K7399</f>
        <v>339673.84057499998</v>
      </c>
      <c r="L7399" s="524">
        <f>'[11]Depr Exp'!L7399</f>
        <v>-13750.11</v>
      </c>
      <c r="M7399" s="144"/>
      <c r="N7399" s="144"/>
    </row>
    <row r="7400" spans="1:14">
      <c r="A7400" s="144" t="str">
        <f>'[11]Depr Exp'!A7400</f>
        <v>G3820 DST Meter Installations (AMR)</v>
      </c>
      <c r="B7400" s="144" t="str">
        <f>'[11]Depr Exp'!B7400</f>
        <v>G3820 DST Meter Installations (AMR)-11</v>
      </c>
      <c r="C7400" s="143" t="str">
        <f>'[11]Depr Exp'!C7400</f>
        <v>403G</v>
      </c>
      <c r="D7400" s="144"/>
      <c r="E7400" s="282">
        <f>'[11]Depr Exp'!E7400</f>
        <v>43434</v>
      </c>
      <c r="F7400" s="523">
        <f>'[11]Depr Exp'!F7400</f>
        <v>181347859.09</v>
      </c>
      <c r="G7400" s="305">
        <f>'[11]Depr Exp'!G7400</f>
        <v>2.2499999999999999E-2</v>
      </c>
      <c r="H7400" s="524">
        <f>'[11]Depr Exp'!H7400</f>
        <v>340027.23000000004</v>
      </c>
      <c r="I7400" s="523">
        <f>'[11]Depr Exp'!I7400</f>
        <v>181159381.63999999</v>
      </c>
      <c r="J7400" s="305">
        <f>'[11]Depr Exp'!J7400</f>
        <v>2.2499999999999999E-2</v>
      </c>
      <c r="K7400" s="373">
        <f>'[11]Depr Exp'!K7400</f>
        <v>339673.84057499998</v>
      </c>
      <c r="L7400" s="524">
        <f>'[11]Depr Exp'!L7400</f>
        <v>-353.39</v>
      </c>
      <c r="M7400" s="144"/>
      <c r="N7400" s="144"/>
    </row>
    <row r="7401" spans="1:14">
      <c r="A7401" s="144" t="str">
        <f>'[11]Depr Exp'!A7401</f>
        <v>G3820 DST Meter Installations (AMR)</v>
      </c>
      <c r="B7401" s="144" t="str">
        <f>'[11]Depr Exp'!B7401</f>
        <v>G3820 DST Meter Installations (AMR)-12</v>
      </c>
      <c r="C7401" s="143" t="str">
        <f>'[11]Depr Exp'!C7401</f>
        <v>403G</v>
      </c>
      <c r="D7401" s="144"/>
      <c r="E7401" s="282">
        <f>'[11]Depr Exp'!E7401</f>
        <v>43465</v>
      </c>
      <c r="F7401" s="523">
        <f>'[11]Depr Exp'!F7401</f>
        <v>181159381.63999999</v>
      </c>
      <c r="G7401" s="305">
        <f>'[11]Depr Exp'!G7401</f>
        <v>2.2499999999999999E-2</v>
      </c>
      <c r="H7401" s="524">
        <f>'[11]Depr Exp'!H7401</f>
        <v>339673.83999999997</v>
      </c>
      <c r="I7401" s="523">
        <f>'[11]Depr Exp'!I7401</f>
        <v>181159381.63999999</v>
      </c>
      <c r="J7401" s="305">
        <f>'[11]Depr Exp'!J7401</f>
        <v>2.2499999999999999E-2</v>
      </c>
      <c r="K7401" s="373">
        <f>'[11]Depr Exp'!K7401</f>
        <v>339673.84057499998</v>
      </c>
      <c r="L7401" s="524">
        <f>'[11]Depr Exp'!L7401</f>
        <v>0</v>
      </c>
      <c r="M7401" s="144"/>
      <c r="N7401" s="144"/>
    </row>
    <row r="7402" spans="1:14" ht="15.75" thickBot="1">
      <c r="A7402" s="159" t="str">
        <f>'[11]Depr Exp'!A7402</f>
        <v>G3820 DST Meter Installations (AMR) Total</v>
      </c>
      <c r="B7402" s="144">
        <f>'[11]Depr Exp'!B7402</f>
        <v>0</v>
      </c>
      <c r="C7402" s="502" t="str">
        <f>'[11]Depr Exp'!C7402</f>
        <v>GDST</v>
      </c>
      <c r="D7402" s="144"/>
      <c r="E7402" s="281" t="str">
        <f>'[11]Depr Exp'!E7402</f>
        <v>Total</v>
      </c>
      <c r="F7402" s="141">
        <f>'[11]Depr Exp'!F7402</f>
        <v>0</v>
      </c>
      <c r="G7402" s="252">
        <f>'[11]Depr Exp'!G7402</f>
        <v>0</v>
      </c>
      <c r="H7402" s="286">
        <f>'[11]Depr Exp'!H7402</f>
        <v>4240130.0600000005</v>
      </c>
      <c r="I7402" s="141">
        <f>'[11]Depr Exp'!I7402</f>
        <v>0</v>
      </c>
      <c r="J7402" s="252">
        <f>'[11]Depr Exp'!J7402</f>
        <v>0</v>
      </c>
      <c r="K7402" s="286">
        <f>'[11]Depr Exp'!K7402</f>
        <v>4076086.0868999991</v>
      </c>
      <c r="L7402" s="286">
        <f>'[11]Depr Exp'!L7402</f>
        <v>-164043.97</v>
      </c>
      <c r="M7402" s="144"/>
      <c r="N7402" s="144"/>
    </row>
    <row r="7403" spans="1:14" ht="13.5" thickTop="1">
      <c r="A7403" s="144" t="str">
        <f>'[11]Depr Exp'!A7403</f>
        <v>G3822 DST Module Installations, AMI</v>
      </c>
      <c r="B7403" s="144" t="str">
        <f>'[11]Depr Exp'!B7403</f>
        <v>G3822 DST Module Installations, AMI-1</v>
      </c>
      <c r="C7403" s="143" t="str">
        <f>'[11]Depr Exp'!C7403</f>
        <v>403G</v>
      </c>
      <c r="D7403" s="144"/>
      <c r="E7403" s="282">
        <f>'[11]Depr Exp'!E7403</f>
        <v>43131</v>
      </c>
      <c r="F7403" s="523">
        <f>'[11]Depr Exp'!F7403</f>
        <v>0</v>
      </c>
      <c r="G7403" s="305">
        <f>'[11]Depr Exp'!G7403</f>
        <v>2.2499999999999999E-2</v>
      </c>
      <c r="H7403" s="524">
        <f>'[11]Depr Exp'!H7403</f>
        <v>0</v>
      </c>
      <c r="I7403" s="523">
        <f>'[11]Depr Exp'!I7403</f>
        <v>892618.98</v>
      </c>
      <c r="J7403" s="305">
        <f>'[11]Depr Exp'!J7403</f>
        <v>2.2499999999999999E-2</v>
      </c>
      <c r="K7403" s="373">
        <f>'[11]Depr Exp'!K7403</f>
        <v>1673.6605874999998</v>
      </c>
      <c r="L7403" s="524">
        <f>'[11]Depr Exp'!L7403</f>
        <v>1673.66</v>
      </c>
      <c r="M7403" s="144"/>
      <c r="N7403" s="144"/>
    </row>
    <row r="7404" spans="1:14">
      <c r="A7404" s="144" t="str">
        <f>'[11]Depr Exp'!A7404</f>
        <v>G3822 DST Module Installations, AMI</v>
      </c>
      <c r="B7404" s="144" t="str">
        <f>'[11]Depr Exp'!B7404</f>
        <v>G3822 DST Module Installations, AMI-2</v>
      </c>
      <c r="C7404" s="143" t="str">
        <f>'[11]Depr Exp'!C7404</f>
        <v>403G</v>
      </c>
      <c r="D7404" s="144"/>
      <c r="E7404" s="282">
        <f>'[11]Depr Exp'!E7404</f>
        <v>43159</v>
      </c>
      <c r="F7404" s="523">
        <f>'[11]Depr Exp'!F7404</f>
        <v>0</v>
      </c>
      <c r="G7404" s="305">
        <f>'[11]Depr Exp'!G7404</f>
        <v>2.2499999999999999E-2</v>
      </c>
      <c r="H7404" s="524">
        <f>'[11]Depr Exp'!H7404</f>
        <v>0</v>
      </c>
      <c r="I7404" s="523">
        <f>'[11]Depr Exp'!I7404</f>
        <v>892618.98</v>
      </c>
      <c r="J7404" s="305">
        <f>'[11]Depr Exp'!J7404</f>
        <v>2.2499999999999999E-2</v>
      </c>
      <c r="K7404" s="373">
        <f>'[11]Depr Exp'!K7404</f>
        <v>1673.6605874999998</v>
      </c>
      <c r="L7404" s="524">
        <f>'[11]Depr Exp'!L7404</f>
        <v>1673.66</v>
      </c>
      <c r="M7404" s="144"/>
      <c r="N7404" s="144"/>
    </row>
    <row r="7405" spans="1:14">
      <c r="A7405" s="144" t="str">
        <f>'[11]Depr Exp'!A7405</f>
        <v>G3822 DST Module Installations, AMI</v>
      </c>
      <c r="B7405" s="144" t="str">
        <f>'[11]Depr Exp'!B7405</f>
        <v>G3822 DST Module Installations, AMI-3</v>
      </c>
      <c r="C7405" s="143" t="str">
        <f>'[11]Depr Exp'!C7405</f>
        <v>403G</v>
      </c>
      <c r="D7405" s="144"/>
      <c r="E7405" s="282">
        <f>'[11]Depr Exp'!E7405</f>
        <v>43190</v>
      </c>
      <c r="F7405" s="523">
        <f>'[11]Depr Exp'!F7405</f>
        <v>0</v>
      </c>
      <c r="G7405" s="305">
        <f>'[11]Depr Exp'!G7405</f>
        <v>2.2499999999999999E-2</v>
      </c>
      <c r="H7405" s="524">
        <f>'[11]Depr Exp'!H7405</f>
        <v>0</v>
      </c>
      <c r="I7405" s="523">
        <f>'[11]Depr Exp'!I7405</f>
        <v>892618.98</v>
      </c>
      <c r="J7405" s="305">
        <f>'[11]Depr Exp'!J7405</f>
        <v>2.2499999999999999E-2</v>
      </c>
      <c r="K7405" s="373">
        <f>'[11]Depr Exp'!K7405</f>
        <v>1673.6605874999998</v>
      </c>
      <c r="L7405" s="524">
        <f>'[11]Depr Exp'!L7405</f>
        <v>1673.66</v>
      </c>
      <c r="M7405" s="144"/>
      <c r="N7405" s="144"/>
    </row>
    <row r="7406" spans="1:14">
      <c r="A7406" s="144" t="str">
        <f>'[11]Depr Exp'!A7406</f>
        <v>G3822 DST Module Installations, AMI</v>
      </c>
      <c r="B7406" s="144" t="str">
        <f>'[11]Depr Exp'!B7406</f>
        <v>G3822 DST Module Installations, AMI-4</v>
      </c>
      <c r="C7406" s="143" t="str">
        <f>'[11]Depr Exp'!C7406</f>
        <v>403G</v>
      </c>
      <c r="D7406" s="144"/>
      <c r="E7406" s="282">
        <f>'[11]Depr Exp'!E7406</f>
        <v>43220</v>
      </c>
      <c r="F7406" s="523">
        <f>'[11]Depr Exp'!F7406</f>
        <v>0</v>
      </c>
      <c r="G7406" s="305">
        <f>'[11]Depr Exp'!G7406</f>
        <v>2.2499999999999999E-2</v>
      </c>
      <c r="H7406" s="524">
        <f>'[11]Depr Exp'!H7406</f>
        <v>0</v>
      </c>
      <c r="I7406" s="523">
        <f>'[11]Depr Exp'!I7406</f>
        <v>892618.98</v>
      </c>
      <c r="J7406" s="305">
        <f>'[11]Depr Exp'!J7406</f>
        <v>2.2499999999999999E-2</v>
      </c>
      <c r="K7406" s="373">
        <f>'[11]Depr Exp'!K7406</f>
        <v>1673.6605874999998</v>
      </c>
      <c r="L7406" s="524">
        <f>'[11]Depr Exp'!L7406</f>
        <v>1673.66</v>
      </c>
      <c r="M7406" s="144"/>
      <c r="N7406" s="144"/>
    </row>
    <row r="7407" spans="1:14">
      <c r="A7407" s="144" t="str">
        <f>'[11]Depr Exp'!A7407</f>
        <v>G3822 DST Module Installations, AMI</v>
      </c>
      <c r="B7407" s="144" t="str">
        <f>'[11]Depr Exp'!B7407</f>
        <v>G3822 DST Module Installations, AMI-5</v>
      </c>
      <c r="C7407" s="143" t="str">
        <f>'[11]Depr Exp'!C7407</f>
        <v>403G</v>
      </c>
      <c r="D7407" s="144"/>
      <c r="E7407" s="282">
        <f>'[11]Depr Exp'!E7407</f>
        <v>43251</v>
      </c>
      <c r="F7407" s="523">
        <f>'[11]Depr Exp'!F7407</f>
        <v>0</v>
      </c>
      <c r="G7407" s="305">
        <f>'[11]Depr Exp'!G7407</f>
        <v>2.2499999999999999E-2</v>
      </c>
      <c r="H7407" s="524">
        <f>'[11]Depr Exp'!H7407</f>
        <v>0</v>
      </c>
      <c r="I7407" s="523">
        <f>'[11]Depr Exp'!I7407</f>
        <v>892618.98</v>
      </c>
      <c r="J7407" s="305">
        <f>'[11]Depr Exp'!J7407</f>
        <v>2.2499999999999999E-2</v>
      </c>
      <c r="K7407" s="373">
        <f>'[11]Depr Exp'!K7407</f>
        <v>1673.6605874999998</v>
      </c>
      <c r="L7407" s="524">
        <f>'[11]Depr Exp'!L7407</f>
        <v>1673.66</v>
      </c>
      <c r="M7407" s="144"/>
      <c r="N7407" s="144"/>
    </row>
    <row r="7408" spans="1:14">
      <c r="A7408" s="144" t="str">
        <f>'[11]Depr Exp'!A7408</f>
        <v>G3822 DST Module Installations, AMI</v>
      </c>
      <c r="B7408" s="144" t="str">
        <f>'[11]Depr Exp'!B7408</f>
        <v>G3822 DST Module Installations, AMI-6</v>
      </c>
      <c r="C7408" s="143" t="str">
        <f>'[11]Depr Exp'!C7408</f>
        <v>403G</v>
      </c>
      <c r="D7408" s="144"/>
      <c r="E7408" s="282">
        <f>'[11]Depr Exp'!E7408</f>
        <v>43281</v>
      </c>
      <c r="F7408" s="523">
        <f>'[11]Depr Exp'!F7408</f>
        <v>0</v>
      </c>
      <c r="G7408" s="305">
        <f>'[11]Depr Exp'!G7408</f>
        <v>2.2499999999999999E-2</v>
      </c>
      <c r="H7408" s="524">
        <f>'[11]Depr Exp'!H7408</f>
        <v>0</v>
      </c>
      <c r="I7408" s="523">
        <f>'[11]Depr Exp'!I7408</f>
        <v>892618.98</v>
      </c>
      <c r="J7408" s="305">
        <f>'[11]Depr Exp'!J7408</f>
        <v>2.2499999999999999E-2</v>
      </c>
      <c r="K7408" s="373">
        <f>'[11]Depr Exp'!K7408</f>
        <v>1673.6605874999998</v>
      </c>
      <c r="L7408" s="524">
        <f>'[11]Depr Exp'!L7408</f>
        <v>1673.66</v>
      </c>
      <c r="M7408" s="144"/>
      <c r="N7408" s="144"/>
    </row>
    <row r="7409" spans="1:14">
      <c r="A7409" s="144" t="str">
        <f>'[11]Depr Exp'!A7409</f>
        <v>G3822 DST Module Installations, AMI</v>
      </c>
      <c r="B7409" s="144" t="str">
        <f>'[11]Depr Exp'!B7409</f>
        <v>G3822 DST Module Installations, AMI-7</v>
      </c>
      <c r="C7409" s="143" t="str">
        <f>'[11]Depr Exp'!C7409</f>
        <v>403G</v>
      </c>
      <c r="D7409" s="144"/>
      <c r="E7409" s="282">
        <f>'[11]Depr Exp'!E7409</f>
        <v>43312</v>
      </c>
      <c r="F7409" s="523">
        <f>'[11]Depr Exp'!F7409</f>
        <v>0</v>
      </c>
      <c r="G7409" s="305">
        <f>'[11]Depr Exp'!G7409</f>
        <v>2.2499999999999999E-2</v>
      </c>
      <c r="H7409" s="524">
        <f>'[11]Depr Exp'!H7409</f>
        <v>0</v>
      </c>
      <c r="I7409" s="523">
        <f>'[11]Depr Exp'!I7409</f>
        <v>892618.98</v>
      </c>
      <c r="J7409" s="305">
        <f>'[11]Depr Exp'!J7409</f>
        <v>2.2499999999999999E-2</v>
      </c>
      <c r="K7409" s="373">
        <f>'[11]Depr Exp'!K7409</f>
        <v>1673.6605874999998</v>
      </c>
      <c r="L7409" s="524">
        <f>'[11]Depr Exp'!L7409</f>
        <v>1673.66</v>
      </c>
      <c r="M7409" s="144"/>
      <c r="N7409" s="144"/>
    </row>
    <row r="7410" spans="1:14">
      <c r="A7410" s="144" t="str">
        <f>'[11]Depr Exp'!A7410</f>
        <v>G3822 DST Module Installations, AMI</v>
      </c>
      <c r="B7410" s="144" t="str">
        <f>'[11]Depr Exp'!B7410</f>
        <v>G3822 DST Module Installations, AMI-8</v>
      </c>
      <c r="C7410" s="143" t="str">
        <f>'[11]Depr Exp'!C7410</f>
        <v>403G</v>
      </c>
      <c r="D7410" s="144"/>
      <c r="E7410" s="282">
        <f>'[11]Depr Exp'!E7410</f>
        <v>43343</v>
      </c>
      <c r="F7410" s="523">
        <f>'[11]Depr Exp'!F7410</f>
        <v>0</v>
      </c>
      <c r="G7410" s="305">
        <f>'[11]Depr Exp'!G7410</f>
        <v>2.2499999999999999E-2</v>
      </c>
      <c r="H7410" s="524">
        <f>'[11]Depr Exp'!H7410</f>
        <v>0</v>
      </c>
      <c r="I7410" s="523">
        <f>'[11]Depr Exp'!I7410</f>
        <v>892618.98</v>
      </c>
      <c r="J7410" s="305">
        <f>'[11]Depr Exp'!J7410</f>
        <v>2.2499999999999999E-2</v>
      </c>
      <c r="K7410" s="373">
        <f>'[11]Depr Exp'!K7410</f>
        <v>1673.6605874999998</v>
      </c>
      <c r="L7410" s="524">
        <f>'[11]Depr Exp'!L7410</f>
        <v>1673.66</v>
      </c>
      <c r="M7410" s="144"/>
      <c r="N7410" s="144"/>
    </row>
    <row r="7411" spans="1:14">
      <c r="A7411" s="144" t="str">
        <f>'[11]Depr Exp'!A7411</f>
        <v>G3822 DST Module Installations, AMI</v>
      </c>
      <c r="B7411" s="144" t="str">
        <f>'[11]Depr Exp'!B7411</f>
        <v>G3822 DST Module Installations, AMI-9</v>
      </c>
      <c r="C7411" s="143" t="str">
        <f>'[11]Depr Exp'!C7411</f>
        <v>403G</v>
      </c>
      <c r="D7411" s="144"/>
      <c r="E7411" s="282">
        <f>'[11]Depr Exp'!E7411</f>
        <v>43373</v>
      </c>
      <c r="F7411" s="523">
        <f>'[11]Depr Exp'!F7411</f>
        <v>0</v>
      </c>
      <c r="G7411" s="305">
        <f>'[11]Depr Exp'!G7411</f>
        <v>2.2499999999999999E-2</v>
      </c>
      <c r="H7411" s="524">
        <f>'[11]Depr Exp'!H7411</f>
        <v>0</v>
      </c>
      <c r="I7411" s="523">
        <f>'[11]Depr Exp'!I7411</f>
        <v>892618.98</v>
      </c>
      <c r="J7411" s="305">
        <f>'[11]Depr Exp'!J7411</f>
        <v>2.2499999999999999E-2</v>
      </c>
      <c r="K7411" s="373">
        <f>'[11]Depr Exp'!K7411</f>
        <v>1673.6605874999998</v>
      </c>
      <c r="L7411" s="524">
        <f>'[11]Depr Exp'!L7411</f>
        <v>1673.66</v>
      </c>
      <c r="M7411" s="144"/>
      <c r="N7411" s="144"/>
    </row>
    <row r="7412" spans="1:14">
      <c r="A7412" s="144" t="str">
        <f>'[11]Depr Exp'!A7412</f>
        <v>G3822 DST Module Installations, AMI</v>
      </c>
      <c r="B7412" s="144" t="str">
        <f>'[11]Depr Exp'!B7412</f>
        <v>G3822 DST Module Installations, AMI-10</v>
      </c>
      <c r="C7412" s="143" t="str">
        <f>'[11]Depr Exp'!C7412</f>
        <v>403G</v>
      </c>
      <c r="D7412" s="144"/>
      <c r="E7412" s="282">
        <f>'[11]Depr Exp'!E7412</f>
        <v>43404</v>
      </c>
      <c r="F7412" s="523">
        <f>'[11]Depr Exp'!F7412</f>
        <v>0</v>
      </c>
      <c r="G7412" s="305">
        <f>'[11]Depr Exp'!G7412</f>
        <v>2.2499999999999999E-2</v>
      </c>
      <c r="H7412" s="524">
        <f>'[11]Depr Exp'!H7412</f>
        <v>0</v>
      </c>
      <c r="I7412" s="523">
        <f>'[11]Depr Exp'!I7412</f>
        <v>892618.98</v>
      </c>
      <c r="J7412" s="305">
        <f>'[11]Depr Exp'!J7412</f>
        <v>2.2499999999999999E-2</v>
      </c>
      <c r="K7412" s="373">
        <f>'[11]Depr Exp'!K7412</f>
        <v>1673.6605874999998</v>
      </c>
      <c r="L7412" s="524">
        <f>'[11]Depr Exp'!L7412</f>
        <v>1673.66</v>
      </c>
      <c r="M7412" s="144"/>
      <c r="N7412" s="144"/>
    </row>
    <row r="7413" spans="1:14">
      <c r="A7413" s="144" t="str">
        <f>'[11]Depr Exp'!A7413</f>
        <v>G3822 DST Module Installations, AMI</v>
      </c>
      <c r="B7413" s="144" t="str">
        <f>'[11]Depr Exp'!B7413</f>
        <v>G3822 DST Module Installations, AMI-11</v>
      </c>
      <c r="C7413" s="143" t="str">
        <f>'[11]Depr Exp'!C7413</f>
        <v>403G</v>
      </c>
      <c r="D7413" s="144"/>
      <c r="E7413" s="282">
        <f>'[11]Depr Exp'!E7413</f>
        <v>43434</v>
      </c>
      <c r="F7413" s="523">
        <f>'[11]Depr Exp'!F7413</f>
        <v>0</v>
      </c>
      <c r="G7413" s="305">
        <f>'[11]Depr Exp'!G7413</f>
        <v>2.2499999999999999E-2</v>
      </c>
      <c r="H7413" s="524">
        <f>'[11]Depr Exp'!H7413</f>
        <v>0</v>
      </c>
      <c r="I7413" s="523">
        <f>'[11]Depr Exp'!I7413</f>
        <v>892618.98</v>
      </c>
      <c r="J7413" s="305">
        <f>'[11]Depr Exp'!J7413</f>
        <v>2.2499999999999999E-2</v>
      </c>
      <c r="K7413" s="373">
        <f>'[11]Depr Exp'!K7413</f>
        <v>1673.6605874999998</v>
      </c>
      <c r="L7413" s="524">
        <f>'[11]Depr Exp'!L7413</f>
        <v>1673.66</v>
      </c>
      <c r="M7413" s="144"/>
      <c r="N7413" s="144"/>
    </row>
    <row r="7414" spans="1:14">
      <c r="A7414" s="144" t="str">
        <f>'[11]Depr Exp'!A7414</f>
        <v>G3822 DST Module Installations, AMI</v>
      </c>
      <c r="B7414" s="144" t="str">
        <f>'[11]Depr Exp'!B7414</f>
        <v>G3822 DST Module Installations, AMI-12</v>
      </c>
      <c r="C7414" s="143" t="str">
        <f>'[11]Depr Exp'!C7414</f>
        <v>403G</v>
      </c>
      <c r="D7414" s="144"/>
      <c r="E7414" s="282">
        <f>'[11]Depr Exp'!E7414</f>
        <v>43465</v>
      </c>
      <c r="F7414" s="523">
        <f>'[11]Depr Exp'!F7414</f>
        <v>892618.98</v>
      </c>
      <c r="G7414" s="305">
        <f>'[11]Depr Exp'!G7414</f>
        <v>2.2499999999999999E-2</v>
      </c>
      <c r="H7414" s="524">
        <f>'[11]Depr Exp'!H7414</f>
        <v>1673.66</v>
      </c>
      <c r="I7414" s="523">
        <f>'[11]Depr Exp'!I7414</f>
        <v>892618.98</v>
      </c>
      <c r="J7414" s="305">
        <f>'[11]Depr Exp'!J7414</f>
        <v>2.2499999999999999E-2</v>
      </c>
      <c r="K7414" s="373">
        <f>'[11]Depr Exp'!K7414</f>
        <v>1673.6605874999998</v>
      </c>
      <c r="L7414" s="524">
        <f>'[11]Depr Exp'!L7414</f>
        <v>0</v>
      </c>
      <c r="M7414" s="144"/>
      <c r="N7414" s="144"/>
    </row>
    <row r="7415" spans="1:14" ht="15.75" thickBot="1">
      <c r="A7415" s="159" t="str">
        <f>'[11]Depr Exp'!A7415</f>
        <v>G3822 DST Module Installations, AMI Total</v>
      </c>
      <c r="B7415" s="144">
        <f>'[11]Depr Exp'!B7415</f>
        <v>0</v>
      </c>
      <c r="C7415" s="502" t="str">
        <f>'[11]Depr Exp'!C7415</f>
        <v>GDST</v>
      </c>
      <c r="D7415" s="144"/>
      <c r="E7415" s="281" t="str">
        <f>'[11]Depr Exp'!E7415</f>
        <v>Total</v>
      </c>
      <c r="F7415" s="141">
        <f>'[11]Depr Exp'!F7415</f>
        <v>0</v>
      </c>
      <c r="G7415" s="252">
        <f>'[11]Depr Exp'!G7415</f>
        <v>0</v>
      </c>
      <c r="H7415" s="286">
        <f>'[11]Depr Exp'!H7415</f>
        <v>1673.66</v>
      </c>
      <c r="I7415" s="141">
        <f>'[11]Depr Exp'!I7415</f>
        <v>0</v>
      </c>
      <c r="J7415" s="252">
        <f>'[11]Depr Exp'!J7415</f>
        <v>0</v>
      </c>
      <c r="K7415" s="286">
        <f>'[11]Depr Exp'!K7415</f>
        <v>20083.927049999998</v>
      </c>
      <c r="L7415" s="286">
        <f>'[11]Depr Exp'!L7415</f>
        <v>18410.27</v>
      </c>
      <c r="M7415" s="144"/>
      <c r="N7415" s="144"/>
    </row>
    <row r="7416" spans="1:14" ht="13.5" thickTop="1">
      <c r="A7416" s="144" t="str">
        <f>'[11]Depr Exp'!A7416</f>
        <v>G383 DST House Regulators</v>
      </c>
      <c r="B7416" s="144" t="str">
        <f>'[11]Depr Exp'!B7416</f>
        <v>G383 DST House Regulators-1</v>
      </c>
      <c r="C7416" s="143" t="str">
        <f>'[11]Depr Exp'!C7416</f>
        <v>403G</v>
      </c>
      <c r="D7416" s="144"/>
      <c r="E7416" s="282">
        <f>'[11]Depr Exp'!E7416</f>
        <v>43131</v>
      </c>
      <c r="F7416" s="523">
        <f>'[11]Depr Exp'!F7416</f>
        <v>17341836.300000001</v>
      </c>
      <c r="G7416" s="305">
        <f>'[11]Depr Exp'!G7416</f>
        <v>1.44E-2</v>
      </c>
      <c r="H7416" s="524">
        <f>'[11]Depr Exp'!H7416</f>
        <v>20810.2</v>
      </c>
      <c r="I7416" s="523">
        <f>'[11]Depr Exp'!I7416</f>
        <v>17698335.129999999</v>
      </c>
      <c r="J7416" s="305">
        <f>'[11]Depr Exp'!J7416</f>
        <v>1.44E-2</v>
      </c>
      <c r="K7416" s="373">
        <f>'[11]Depr Exp'!K7416</f>
        <v>21238.002155999999</v>
      </c>
      <c r="L7416" s="524">
        <f>'[11]Depr Exp'!L7416</f>
        <v>427.8</v>
      </c>
      <c r="M7416" s="144"/>
      <c r="N7416" s="144"/>
    </row>
    <row r="7417" spans="1:14">
      <c r="A7417" s="144" t="str">
        <f>'[11]Depr Exp'!A7417</f>
        <v>G383 DST House Regulators</v>
      </c>
      <c r="B7417" s="144" t="str">
        <f>'[11]Depr Exp'!B7417</f>
        <v>G383 DST House Regulators-2</v>
      </c>
      <c r="C7417" s="143" t="str">
        <f>'[11]Depr Exp'!C7417</f>
        <v>403G</v>
      </c>
      <c r="D7417" s="144"/>
      <c r="E7417" s="282">
        <f>'[11]Depr Exp'!E7417</f>
        <v>43159</v>
      </c>
      <c r="F7417" s="523">
        <f>'[11]Depr Exp'!F7417</f>
        <v>17424129.109999999</v>
      </c>
      <c r="G7417" s="305">
        <f>'[11]Depr Exp'!G7417</f>
        <v>1.44E-2</v>
      </c>
      <c r="H7417" s="524">
        <f>'[11]Depr Exp'!H7417</f>
        <v>20908.95</v>
      </c>
      <c r="I7417" s="523">
        <f>'[11]Depr Exp'!I7417</f>
        <v>17698335.129999999</v>
      </c>
      <c r="J7417" s="305">
        <f>'[11]Depr Exp'!J7417</f>
        <v>1.44E-2</v>
      </c>
      <c r="K7417" s="373">
        <f>'[11]Depr Exp'!K7417</f>
        <v>21238.002155999999</v>
      </c>
      <c r="L7417" s="524">
        <f>'[11]Depr Exp'!L7417</f>
        <v>329.05</v>
      </c>
      <c r="M7417" s="144"/>
      <c r="N7417" s="144"/>
    </row>
    <row r="7418" spans="1:14">
      <c r="A7418" s="144" t="str">
        <f>'[11]Depr Exp'!A7418</f>
        <v>G383 DST House Regulators</v>
      </c>
      <c r="B7418" s="144" t="str">
        <f>'[11]Depr Exp'!B7418</f>
        <v>G383 DST House Regulators-3</v>
      </c>
      <c r="C7418" s="143" t="str">
        <f>'[11]Depr Exp'!C7418</f>
        <v>403G</v>
      </c>
      <c r="D7418" s="144"/>
      <c r="E7418" s="282">
        <f>'[11]Depr Exp'!E7418</f>
        <v>43190</v>
      </c>
      <c r="F7418" s="523">
        <f>'[11]Depr Exp'!F7418</f>
        <v>17479480.609999999</v>
      </c>
      <c r="G7418" s="305">
        <f>'[11]Depr Exp'!G7418</f>
        <v>1.44E-2</v>
      </c>
      <c r="H7418" s="524">
        <f>'[11]Depr Exp'!H7418</f>
        <v>20975.38</v>
      </c>
      <c r="I7418" s="523">
        <f>'[11]Depr Exp'!I7418</f>
        <v>17698335.129999999</v>
      </c>
      <c r="J7418" s="305">
        <f>'[11]Depr Exp'!J7418</f>
        <v>1.44E-2</v>
      </c>
      <c r="K7418" s="373">
        <f>'[11]Depr Exp'!K7418</f>
        <v>21238.002155999999</v>
      </c>
      <c r="L7418" s="524">
        <f>'[11]Depr Exp'!L7418</f>
        <v>262.62</v>
      </c>
      <c r="M7418" s="144"/>
      <c r="N7418" s="144"/>
    </row>
    <row r="7419" spans="1:14">
      <c r="A7419" s="144" t="str">
        <f>'[11]Depr Exp'!A7419</f>
        <v>G383 DST House Regulators</v>
      </c>
      <c r="B7419" s="144" t="str">
        <f>'[11]Depr Exp'!B7419</f>
        <v>G383 DST House Regulators-4</v>
      </c>
      <c r="C7419" s="143" t="str">
        <f>'[11]Depr Exp'!C7419</f>
        <v>403G</v>
      </c>
      <c r="D7419" s="144"/>
      <c r="E7419" s="282">
        <f>'[11]Depr Exp'!E7419</f>
        <v>43220</v>
      </c>
      <c r="F7419" s="523">
        <f>'[11]Depr Exp'!F7419</f>
        <v>17496110.800000001</v>
      </c>
      <c r="G7419" s="305">
        <f>'[11]Depr Exp'!G7419</f>
        <v>1.44E-2</v>
      </c>
      <c r="H7419" s="524">
        <f>'[11]Depr Exp'!H7419</f>
        <v>20995.33</v>
      </c>
      <c r="I7419" s="523">
        <f>'[11]Depr Exp'!I7419</f>
        <v>17698335.129999999</v>
      </c>
      <c r="J7419" s="305">
        <f>'[11]Depr Exp'!J7419</f>
        <v>1.44E-2</v>
      </c>
      <c r="K7419" s="373">
        <f>'[11]Depr Exp'!K7419</f>
        <v>21238.002155999999</v>
      </c>
      <c r="L7419" s="524">
        <f>'[11]Depr Exp'!L7419</f>
        <v>242.67</v>
      </c>
      <c r="M7419" s="144"/>
      <c r="N7419" s="144"/>
    </row>
    <row r="7420" spans="1:14">
      <c r="A7420" s="144" t="str">
        <f>'[11]Depr Exp'!A7420</f>
        <v>G383 DST House Regulators</v>
      </c>
      <c r="B7420" s="144" t="str">
        <f>'[11]Depr Exp'!B7420</f>
        <v>G383 DST House Regulators-5</v>
      </c>
      <c r="C7420" s="143" t="str">
        <f>'[11]Depr Exp'!C7420</f>
        <v>403G</v>
      </c>
      <c r="D7420" s="144"/>
      <c r="E7420" s="282">
        <f>'[11]Depr Exp'!E7420</f>
        <v>43251</v>
      </c>
      <c r="F7420" s="523">
        <f>'[11]Depr Exp'!F7420</f>
        <v>17476308.030000001</v>
      </c>
      <c r="G7420" s="305">
        <f>'[11]Depr Exp'!G7420</f>
        <v>1.44E-2</v>
      </c>
      <c r="H7420" s="524">
        <f>'[11]Depr Exp'!H7420</f>
        <v>20971.57</v>
      </c>
      <c r="I7420" s="523">
        <f>'[11]Depr Exp'!I7420</f>
        <v>17698335.129999999</v>
      </c>
      <c r="J7420" s="305">
        <f>'[11]Depr Exp'!J7420</f>
        <v>1.44E-2</v>
      </c>
      <c r="K7420" s="373">
        <f>'[11]Depr Exp'!K7420</f>
        <v>21238.002155999999</v>
      </c>
      <c r="L7420" s="524">
        <f>'[11]Depr Exp'!L7420</f>
        <v>266.43</v>
      </c>
      <c r="M7420" s="144"/>
      <c r="N7420" s="144"/>
    </row>
    <row r="7421" spans="1:14">
      <c r="A7421" s="144" t="str">
        <f>'[11]Depr Exp'!A7421</f>
        <v>G383 DST House Regulators</v>
      </c>
      <c r="B7421" s="144" t="str">
        <f>'[11]Depr Exp'!B7421</f>
        <v>G383 DST House Regulators-6</v>
      </c>
      <c r="C7421" s="143" t="str">
        <f>'[11]Depr Exp'!C7421</f>
        <v>403G</v>
      </c>
      <c r="D7421" s="144"/>
      <c r="E7421" s="282">
        <f>'[11]Depr Exp'!E7421</f>
        <v>43281</v>
      </c>
      <c r="F7421" s="523">
        <f>'[11]Depr Exp'!F7421</f>
        <v>17451476.039999999</v>
      </c>
      <c r="G7421" s="305">
        <f>'[11]Depr Exp'!G7421</f>
        <v>1.44E-2</v>
      </c>
      <c r="H7421" s="524">
        <f>'[11]Depr Exp'!H7421</f>
        <v>20941.77</v>
      </c>
      <c r="I7421" s="523">
        <f>'[11]Depr Exp'!I7421</f>
        <v>17698335.129999999</v>
      </c>
      <c r="J7421" s="305">
        <f>'[11]Depr Exp'!J7421</f>
        <v>1.44E-2</v>
      </c>
      <c r="K7421" s="373">
        <f>'[11]Depr Exp'!K7421</f>
        <v>21238.002155999999</v>
      </c>
      <c r="L7421" s="524">
        <f>'[11]Depr Exp'!L7421</f>
        <v>296.23</v>
      </c>
      <c r="M7421" s="144"/>
      <c r="N7421" s="144"/>
    </row>
    <row r="7422" spans="1:14">
      <c r="A7422" s="144" t="str">
        <f>'[11]Depr Exp'!A7422</f>
        <v>G383 DST House Regulators</v>
      </c>
      <c r="B7422" s="144" t="str">
        <f>'[11]Depr Exp'!B7422</f>
        <v>G383 DST House Regulators-7</v>
      </c>
      <c r="C7422" s="143" t="str">
        <f>'[11]Depr Exp'!C7422</f>
        <v>403G</v>
      </c>
      <c r="D7422" s="144"/>
      <c r="E7422" s="282">
        <f>'[11]Depr Exp'!E7422</f>
        <v>43312</v>
      </c>
      <c r="F7422" s="523">
        <f>'[11]Depr Exp'!F7422</f>
        <v>17532684.120000001</v>
      </c>
      <c r="G7422" s="305">
        <f>'[11]Depr Exp'!G7422</f>
        <v>1.44E-2</v>
      </c>
      <c r="H7422" s="524">
        <f>'[11]Depr Exp'!H7422</f>
        <v>21039.22</v>
      </c>
      <c r="I7422" s="523">
        <f>'[11]Depr Exp'!I7422</f>
        <v>17698335.129999999</v>
      </c>
      <c r="J7422" s="305">
        <f>'[11]Depr Exp'!J7422</f>
        <v>1.44E-2</v>
      </c>
      <c r="K7422" s="373">
        <f>'[11]Depr Exp'!K7422</f>
        <v>21238.002155999999</v>
      </c>
      <c r="L7422" s="524">
        <f>'[11]Depr Exp'!L7422</f>
        <v>198.78</v>
      </c>
      <c r="M7422" s="144"/>
      <c r="N7422" s="144"/>
    </row>
    <row r="7423" spans="1:14">
      <c r="A7423" s="144" t="str">
        <f>'[11]Depr Exp'!A7423</f>
        <v>G383 DST House Regulators</v>
      </c>
      <c r="B7423" s="144" t="str">
        <f>'[11]Depr Exp'!B7423</f>
        <v>G383 DST House Regulators-8</v>
      </c>
      <c r="C7423" s="143" t="str">
        <f>'[11]Depr Exp'!C7423</f>
        <v>403G</v>
      </c>
      <c r="D7423" s="144"/>
      <c r="E7423" s="282">
        <f>'[11]Depr Exp'!E7423</f>
        <v>43343</v>
      </c>
      <c r="F7423" s="523">
        <f>'[11]Depr Exp'!F7423</f>
        <v>17600051.09</v>
      </c>
      <c r="G7423" s="305">
        <f>'[11]Depr Exp'!G7423</f>
        <v>1.44E-2</v>
      </c>
      <c r="H7423" s="524">
        <f>'[11]Depr Exp'!H7423</f>
        <v>21120.06</v>
      </c>
      <c r="I7423" s="523">
        <f>'[11]Depr Exp'!I7423</f>
        <v>17698335.129999999</v>
      </c>
      <c r="J7423" s="305">
        <f>'[11]Depr Exp'!J7423</f>
        <v>1.44E-2</v>
      </c>
      <c r="K7423" s="373">
        <f>'[11]Depr Exp'!K7423</f>
        <v>21238.002155999999</v>
      </c>
      <c r="L7423" s="524">
        <f>'[11]Depr Exp'!L7423</f>
        <v>117.94</v>
      </c>
      <c r="M7423" s="144"/>
      <c r="N7423" s="144"/>
    </row>
    <row r="7424" spans="1:14">
      <c r="A7424" s="144" t="str">
        <f>'[11]Depr Exp'!A7424</f>
        <v>G383 DST House Regulators</v>
      </c>
      <c r="B7424" s="144" t="str">
        <f>'[11]Depr Exp'!B7424</f>
        <v>G383 DST House Regulators-9</v>
      </c>
      <c r="C7424" s="143" t="str">
        <f>'[11]Depr Exp'!C7424</f>
        <v>403G</v>
      </c>
      <c r="D7424" s="144"/>
      <c r="E7424" s="282">
        <f>'[11]Depr Exp'!E7424</f>
        <v>43373</v>
      </c>
      <c r="F7424" s="523">
        <f>'[11]Depr Exp'!F7424</f>
        <v>17589985.219999999</v>
      </c>
      <c r="G7424" s="305">
        <f>'[11]Depr Exp'!G7424</f>
        <v>1.44E-2</v>
      </c>
      <c r="H7424" s="524">
        <f>'[11]Depr Exp'!H7424</f>
        <v>21107.98</v>
      </c>
      <c r="I7424" s="523">
        <f>'[11]Depr Exp'!I7424</f>
        <v>17698335.129999999</v>
      </c>
      <c r="J7424" s="305">
        <f>'[11]Depr Exp'!J7424</f>
        <v>1.44E-2</v>
      </c>
      <c r="K7424" s="373">
        <f>'[11]Depr Exp'!K7424</f>
        <v>21238.002155999999</v>
      </c>
      <c r="L7424" s="524">
        <f>'[11]Depr Exp'!L7424</f>
        <v>130.02000000000001</v>
      </c>
      <c r="M7424" s="144"/>
      <c r="N7424" s="144"/>
    </row>
    <row r="7425" spans="1:14">
      <c r="A7425" s="144" t="str">
        <f>'[11]Depr Exp'!A7425</f>
        <v>G383 DST House Regulators</v>
      </c>
      <c r="B7425" s="144" t="str">
        <f>'[11]Depr Exp'!B7425</f>
        <v>G383 DST House Regulators-10</v>
      </c>
      <c r="C7425" s="143" t="str">
        <f>'[11]Depr Exp'!C7425</f>
        <v>403G</v>
      </c>
      <c r="D7425" s="144"/>
      <c r="E7425" s="282">
        <f>'[11]Depr Exp'!E7425</f>
        <v>43404</v>
      </c>
      <c r="F7425" s="523">
        <f>'[11]Depr Exp'!F7425</f>
        <v>17609998.93</v>
      </c>
      <c r="G7425" s="305">
        <f>'[11]Depr Exp'!G7425</f>
        <v>1.44E-2</v>
      </c>
      <c r="H7425" s="524">
        <f>'[11]Depr Exp'!H7425</f>
        <v>21132</v>
      </c>
      <c r="I7425" s="523">
        <f>'[11]Depr Exp'!I7425</f>
        <v>17698335.129999999</v>
      </c>
      <c r="J7425" s="305">
        <f>'[11]Depr Exp'!J7425</f>
        <v>1.44E-2</v>
      </c>
      <c r="K7425" s="373">
        <f>'[11]Depr Exp'!K7425</f>
        <v>21238.002155999999</v>
      </c>
      <c r="L7425" s="524">
        <f>'[11]Depr Exp'!L7425</f>
        <v>106</v>
      </c>
      <c r="M7425" s="144"/>
      <c r="N7425" s="144"/>
    </row>
    <row r="7426" spans="1:14">
      <c r="A7426" s="144" t="str">
        <f>'[11]Depr Exp'!A7426</f>
        <v>G383 DST House Regulators</v>
      </c>
      <c r="B7426" s="144" t="str">
        <f>'[11]Depr Exp'!B7426</f>
        <v>G383 DST House Regulators-11</v>
      </c>
      <c r="C7426" s="143" t="str">
        <f>'[11]Depr Exp'!C7426</f>
        <v>403G</v>
      </c>
      <c r="D7426" s="144"/>
      <c r="E7426" s="282">
        <f>'[11]Depr Exp'!E7426</f>
        <v>43434</v>
      </c>
      <c r="F7426" s="523">
        <f>'[11]Depr Exp'!F7426</f>
        <v>17643255.710000001</v>
      </c>
      <c r="G7426" s="305">
        <f>'[11]Depr Exp'!G7426</f>
        <v>1.44E-2</v>
      </c>
      <c r="H7426" s="524">
        <f>'[11]Depr Exp'!H7426</f>
        <v>21171.91</v>
      </c>
      <c r="I7426" s="523">
        <f>'[11]Depr Exp'!I7426</f>
        <v>17698335.129999999</v>
      </c>
      <c r="J7426" s="305">
        <f>'[11]Depr Exp'!J7426</f>
        <v>1.44E-2</v>
      </c>
      <c r="K7426" s="373">
        <f>'[11]Depr Exp'!K7426</f>
        <v>21238.002155999999</v>
      </c>
      <c r="L7426" s="524">
        <f>'[11]Depr Exp'!L7426</f>
        <v>66.09</v>
      </c>
      <c r="M7426" s="144"/>
      <c r="N7426" s="144"/>
    </row>
    <row r="7427" spans="1:14">
      <c r="A7427" s="144" t="str">
        <f>'[11]Depr Exp'!A7427</f>
        <v>G383 DST House Regulators</v>
      </c>
      <c r="B7427" s="144" t="str">
        <f>'[11]Depr Exp'!B7427</f>
        <v>G383 DST House Regulators-12</v>
      </c>
      <c r="C7427" s="143" t="str">
        <f>'[11]Depr Exp'!C7427</f>
        <v>403G</v>
      </c>
      <c r="D7427" s="144"/>
      <c r="E7427" s="282">
        <f>'[11]Depr Exp'!E7427</f>
        <v>43465</v>
      </c>
      <c r="F7427" s="523">
        <f>'[11]Depr Exp'!F7427</f>
        <v>17698335.129999999</v>
      </c>
      <c r="G7427" s="305">
        <f>'[11]Depr Exp'!G7427</f>
        <v>1.44E-2</v>
      </c>
      <c r="H7427" s="524">
        <f>'[11]Depr Exp'!H7427</f>
        <v>21238</v>
      </c>
      <c r="I7427" s="523">
        <f>'[11]Depr Exp'!I7427</f>
        <v>17698335.129999999</v>
      </c>
      <c r="J7427" s="305">
        <f>'[11]Depr Exp'!J7427</f>
        <v>1.44E-2</v>
      </c>
      <c r="K7427" s="373">
        <f>'[11]Depr Exp'!K7427</f>
        <v>21238.002155999999</v>
      </c>
      <c r="L7427" s="524">
        <f>'[11]Depr Exp'!L7427</f>
        <v>0</v>
      </c>
      <c r="M7427" s="144"/>
      <c r="N7427" s="144"/>
    </row>
    <row r="7428" spans="1:14" ht="15.75" thickBot="1">
      <c r="A7428" s="159" t="str">
        <f>'[11]Depr Exp'!A7428</f>
        <v>G383 DST House Regulators Total</v>
      </c>
      <c r="B7428" s="144">
        <f>'[11]Depr Exp'!B7428</f>
        <v>0</v>
      </c>
      <c r="C7428" s="502" t="str">
        <f>'[11]Depr Exp'!C7428</f>
        <v>GDST</v>
      </c>
      <c r="D7428" s="144"/>
      <c r="E7428" s="281" t="str">
        <f>'[11]Depr Exp'!E7428</f>
        <v>Total</v>
      </c>
      <c r="F7428" s="141">
        <f>'[11]Depr Exp'!F7428</f>
        <v>0</v>
      </c>
      <c r="G7428" s="252">
        <f>'[11]Depr Exp'!G7428</f>
        <v>0</v>
      </c>
      <c r="H7428" s="286">
        <f>'[11]Depr Exp'!H7428</f>
        <v>252412.37</v>
      </c>
      <c r="I7428" s="141">
        <f>'[11]Depr Exp'!I7428</f>
        <v>0</v>
      </c>
      <c r="J7428" s="252">
        <f>'[11]Depr Exp'!J7428</f>
        <v>0</v>
      </c>
      <c r="K7428" s="286">
        <f>'[11]Depr Exp'!K7428</f>
        <v>254856.025872</v>
      </c>
      <c r="L7428" s="286">
        <f>'[11]Depr Exp'!L7428</f>
        <v>2443.66</v>
      </c>
      <c r="M7428" s="144"/>
      <c r="N7428" s="144"/>
    </row>
    <row r="7429" spans="1:14" ht="13.5" thickTop="1">
      <c r="A7429" s="144" t="str">
        <f>'[11]Depr Exp'!A7429</f>
        <v>G384 DST House Regulator Installs</v>
      </c>
      <c r="B7429" s="144" t="str">
        <f>'[11]Depr Exp'!B7429</f>
        <v>G384 DST House Regulator Installs-1</v>
      </c>
      <c r="C7429" s="143" t="str">
        <f>'[11]Depr Exp'!C7429</f>
        <v>403G</v>
      </c>
      <c r="D7429" s="144"/>
      <c r="E7429" s="282">
        <f>'[11]Depr Exp'!E7429</f>
        <v>43131</v>
      </c>
      <c r="F7429" s="523">
        <f>'[11]Depr Exp'!F7429</f>
        <v>83130088.170000002</v>
      </c>
      <c r="G7429" s="305">
        <f>'[11]Depr Exp'!G7429</f>
        <v>1.8100000000000002E-2</v>
      </c>
      <c r="H7429" s="524">
        <f>'[11]Depr Exp'!H7429</f>
        <v>125387.88</v>
      </c>
      <c r="I7429" s="523">
        <f>'[11]Depr Exp'!I7429</f>
        <v>83090007.579999998</v>
      </c>
      <c r="J7429" s="305">
        <f>'[11]Depr Exp'!J7429</f>
        <v>1.8100000000000002E-2</v>
      </c>
      <c r="K7429" s="373">
        <f>'[11]Depr Exp'!K7429</f>
        <v>125327.42809983333</v>
      </c>
      <c r="L7429" s="524">
        <f>'[11]Depr Exp'!L7429</f>
        <v>-60.45</v>
      </c>
      <c r="M7429" s="144"/>
      <c r="N7429" s="144"/>
    </row>
    <row r="7430" spans="1:14">
      <c r="A7430" s="144" t="str">
        <f>'[11]Depr Exp'!A7430</f>
        <v>G384 DST House Regulator Installs</v>
      </c>
      <c r="B7430" s="144" t="str">
        <f>'[11]Depr Exp'!B7430</f>
        <v>G384 DST House Regulator Installs-2</v>
      </c>
      <c r="C7430" s="143" t="str">
        <f>'[11]Depr Exp'!C7430</f>
        <v>403G</v>
      </c>
      <c r="D7430" s="144"/>
      <c r="E7430" s="282">
        <f>'[11]Depr Exp'!E7430</f>
        <v>43159</v>
      </c>
      <c r="F7430" s="523">
        <f>'[11]Depr Exp'!F7430</f>
        <v>83128408.840000004</v>
      </c>
      <c r="G7430" s="305">
        <f>'[11]Depr Exp'!G7430</f>
        <v>1.8100000000000002E-2</v>
      </c>
      <c r="H7430" s="524">
        <f>'[11]Depr Exp'!H7430</f>
        <v>125385.35</v>
      </c>
      <c r="I7430" s="523">
        <f>'[11]Depr Exp'!I7430</f>
        <v>83090007.579999998</v>
      </c>
      <c r="J7430" s="305">
        <f>'[11]Depr Exp'!J7430</f>
        <v>1.8100000000000002E-2</v>
      </c>
      <c r="K7430" s="373">
        <f>'[11]Depr Exp'!K7430</f>
        <v>125327.42809983333</v>
      </c>
      <c r="L7430" s="524">
        <f>'[11]Depr Exp'!L7430</f>
        <v>-57.92</v>
      </c>
      <c r="M7430" s="144"/>
      <c r="N7430" s="144"/>
    </row>
    <row r="7431" spans="1:14">
      <c r="A7431" s="144" t="str">
        <f>'[11]Depr Exp'!A7431</f>
        <v>G384 DST House Regulator Installs</v>
      </c>
      <c r="B7431" s="144" t="str">
        <f>'[11]Depr Exp'!B7431</f>
        <v>G384 DST House Regulator Installs-3</v>
      </c>
      <c r="C7431" s="143" t="str">
        <f>'[11]Depr Exp'!C7431</f>
        <v>403G</v>
      </c>
      <c r="D7431" s="144"/>
      <c r="E7431" s="282">
        <f>'[11]Depr Exp'!E7431</f>
        <v>43190</v>
      </c>
      <c r="F7431" s="523">
        <f>'[11]Depr Exp'!F7431</f>
        <v>83124492.129999995</v>
      </c>
      <c r="G7431" s="305">
        <f>'[11]Depr Exp'!G7431</f>
        <v>1.8100000000000002E-2</v>
      </c>
      <c r="H7431" s="524">
        <f>'[11]Depr Exp'!H7431</f>
        <v>125379.44</v>
      </c>
      <c r="I7431" s="523">
        <f>'[11]Depr Exp'!I7431</f>
        <v>83090007.579999998</v>
      </c>
      <c r="J7431" s="305">
        <f>'[11]Depr Exp'!J7431</f>
        <v>1.8100000000000002E-2</v>
      </c>
      <c r="K7431" s="373">
        <f>'[11]Depr Exp'!K7431</f>
        <v>125327.42809983333</v>
      </c>
      <c r="L7431" s="524">
        <f>'[11]Depr Exp'!L7431</f>
        <v>-52.01</v>
      </c>
      <c r="M7431" s="144"/>
      <c r="N7431" s="144"/>
    </row>
    <row r="7432" spans="1:14">
      <c r="A7432" s="144" t="str">
        <f>'[11]Depr Exp'!A7432</f>
        <v>G384 DST House Regulator Installs</v>
      </c>
      <c r="B7432" s="144" t="str">
        <f>'[11]Depr Exp'!B7432</f>
        <v>G384 DST House Regulator Installs-4</v>
      </c>
      <c r="C7432" s="143" t="str">
        <f>'[11]Depr Exp'!C7432</f>
        <v>403G</v>
      </c>
      <c r="D7432" s="144"/>
      <c r="E7432" s="282">
        <f>'[11]Depr Exp'!E7432</f>
        <v>43220</v>
      </c>
      <c r="F7432" s="523">
        <f>'[11]Depr Exp'!F7432</f>
        <v>83120044.579999998</v>
      </c>
      <c r="G7432" s="305">
        <f>'[11]Depr Exp'!G7432</f>
        <v>1.8100000000000002E-2</v>
      </c>
      <c r="H7432" s="524">
        <f>'[11]Depr Exp'!H7432</f>
        <v>125372.73</v>
      </c>
      <c r="I7432" s="523">
        <f>'[11]Depr Exp'!I7432</f>
        <v>83090007.579999998</v>
      </c>
      <c r="J7432" s="305">
        <f>'[11]Depr Exp'!J7432</f>
        <v>1.8100000000000002E-2</v>
      </c>
      <c r="K7432" s="373">
        <f>'[11]Depr Exp'!K7432</f>
        <v>125327.42809983333</v>
      </c>
      <c r="L7432" s="524">
        <f>'[11]Depr Exp'!L7432</f>
        <v>-45.3</v>
      </c>
      <c r="M7432" s="144"/>
      <c r="N7432" s="144"/>
    </row>
    <row r="7433" spans="1:14">
      <c r="A7433" s="144" t="str">
        <f>'[11]Depr Exp'!A7433</f>
        <v>G384 DST House Regulator Installs</v>
      </c>
      <c r="B7433" s="144" t="str">
        <f>'[11]Depr Exp'!B7433</f>
        <v>G384 DST House Regulator Installs-5</v>
      </c>
      <c r="C7433" s="143" t="str">
        <f>'[11]Depr Exp'!C7433</f>
        <v>403G</v>
      </c>
      <c r="D7433" s="144"/>
      <c r="E7433" s="282">
        <f>'[11]Depr Exp'!E7433</f>
        <v>43251</v>
      </c>
      <c r="F7433" s="523">
        <f>'[11]Depr Exp'!F7433</f>
        <v>83114909.010000005</v>
      </c>
      <c r="G7433" s="305">
        <f>'[11]Depr Exp'!G7433</f>
        <v>1.8100000000000002E-2</v>
      </c>
      <c r="H7433" s="524">
        <f>'[11]Depr Exp'!H7433</f>
        <v>125364.99</v>
      </c>
      <c r="I7433" s="523">
        <f>'[11]Depr Exp'!I7433</f>
        <v>83090007.579999998</v>
      </c>
      <c r="J7433" s="305">
        <f>'[11]Depr Exp'!J7433</f>
        <v>1.8100000000000002E-2</v>
      </c>
      <c r="K7433" s="373">
        <f>'[11]Depr Exp'!K7433</f>
        <v>125327.42809983333</v>
      </c>
      <c r="L7433" s="524">
        <f>'[11]Depr Exp'!L7433</f>
        <v>-37.56</v>
      </c>
      <c r="M7433" s="144"/>
      <c r="N7433" s="144"/>
    </row>
    <row r="7434" spans="1:14">
      <c r="A7434" s="144" t="str">
        <f>'[11]Depr Exp'!A7434</f>
        <v>G384 DST House Regulator Installs</v>
      </c>
      <c r="B7434" s="144" t="str">
        <f>'[11]Depr Exp'!B7434</f>
        <v>G384 DST House Regulator Installs-6</v>
      </c>
      <c r="C7434" s="143" t="str">
        <f>'[11]Depr Exp'!C7434</f>
        <v>403G</v>
      </c>
      <c r="D7434" s="144"/>
      <c r="E7434" s="282">
        <f>'[11]Depr Exp'!E7434</f>
        <v>43281</v>
      </c>
      <c r="F7434" s="523">
        <f>'[11]Depr Exp'!F7434</f>
        <v>83110054.469999999</v>
      </c>
      <c r="G7434" s="305">
        <f>'[11]Depr Exp'!G7434</f>
        <v>1.8100000000000002E-2</v>
      </c>
      <c r="H7434" s="524">
        <f>'[11]Depr Exp'!H7434</f>
        <v>125357.67</v>
      </c>
      <c r="I7434" s="523">
        <f>'[11]Depr Exp'!I7434</f>
        <v>83090007.579999998</v>
      </c>
      <c r="J7434" s="305">
        <f>'[11]Depr Exp'!J7434</f>
        <v>1.8100000000000002E-2</v>
      </c>
      <c r="K7434" s="373">
        <f>'[11]Depr Exp'!K7434</f>
        <v>125327.42809983333</v>
      </c>
      <c r="L7434" s="524">
        <f>'[11]Depr Exp'!L7434</f>
        <v>-30.24</v>
      </c>
      <c r="M7434" s="144"/>
      <c r="N7434" s="144"/>
    </row>
    <row r="7435" spans="1:14">
      <c r="A7435" s="144" t="str">
        <f>'[11]Depr Exp'!A7435</f>
        <v>G384 DST House Regulator Installs</v>
      </c>
      <c r="B7435" s="144" t="str">
        <f>'[11]Depr Exp'!B7435</f>
        <v>G384 DST House Regulator Installs-7</v>
      </c>
      <c r="C7435" s="143" t="str">
        <f>'[11]Depr Exp'!C7435</f>
        <v>403G</v>
      </c>
      <c r="D7435" s="144"/>
      <c r="E7435" s="282">
        <f>'[11]Depr Exp'!E7435</f>
        <v>43312</v>
      </c>
      <c r="F7435" s="523">
        <f>'[11]Depr Exp'!F7435</f>
        <v>83107289.180000007</v>
      </c>
      <c r="G7435" s="305">
        <f>'[11]Depr Exp'!G7435</f>
        <v>1.8100000000000002E-2</v>
      </c>
      <c r="H7435" s="524">
        <f>'[11]Depr Exp'!H7435</f>
        <v>125353.49</v>
      </c>
      <c r="I7435" s="523">
        <f>'[11]Depr Exp'!I7435</f>
        <v>83090007.579999998</v>
      </c>
      <c r="J7435" s="305">
        <f>'[11]Depr Exp'!J7435</f>
        <v>1.8100000000000002E-2</v>
      </c>
      <c r="K7435" s="373">
        <f>'[11]Depr Exp'!K7435</f>
        <v>125327.42809983333</v>
      </c>
      <c r="L7435" s="524">
        <f>'[11]Depr Exp'!L7435</f>
        <v>-26.06</v>
      </c>
      <c r="M7435" s="144"/>
      <c r="N7435" s="144"/>
    </row>
    <row r="7436" spans="1:14">
      <c r="A7436" s="144" t="str">
        <f>'[11]Depr Exp'!A7436</f>
        <v>G384 DST House Regulator Installs</v>
      </c>
      <c r="B7436" s="144" t="str">
        <f>'[11]Depr Exp'!B7436</f>
        <v>G384 DST House Regulator Installs-8</v>
      </c>
      <c r="C7436" s="143" t="str">
        <f>'[11]Depr Exp'!C7436</f>
        <v>403G</v>
      </c>
      <c r="D7436" s="144"/>
      <c r="E7436" s="282">
        <f>'[11]Depr Exp'!E7436</f>
        <v>43343</v>
      </c>
      <c r="F7436" s="523">
        <f>'[11]Depr Exp'!F7436</f>
        <v>83102721.870000005</v>
      </c>
      <c r="G7436" s="305">
        <f>'[11]Depr Exp'!G7436</f>
        <v>1.8100000000000002E-2</v>
      </c>
      <c r="H7436" s="524">
        <f>'[11]Depr Exp'!H7436</f>
        <v>125346.61</v>
      </c>
      <c r="I7436" s="523">
        <f>'[11]Depr Exp'!I7436</f>
        <v>83090007.579999998</v>
      </c>
      <c r="J7436" s="305">
        <f>'[11]Depr Exp'!J7436</f>
        <v>1.8100000000000002E-2</v>
      </c>
      <c r="K7436" s="373">
        <f>'[11]Depr Exp'!K7436</f>
        <v>125327.42809983333</v>
      </c>
      <c r="L7436" s="524">
        <f>'[11]Depr Exp'!L7436</f>
        <v>-19.18</v>
      </c>
      <c r="M7436" s="144"/>
      <c r="N7436" s="144"/>
    </row>
    <row r="7437" spans="1:14">
      <c r="A7437" s="144" t="str">
        <f>'[11]Depr Exp'!A7437</f>
        <v>G384 DST House Regulator Installs</v>
      </c>
      <c r="B7437" s="144" t="str">
        <f>'[11]Depr Exp'!B7437</f>
        <v>G384 DST House Regulator Installs-9</v>
      </c>
      <c r="C7437" s="143" t="str">
        <f>'[11]Depr Exp'!C7437</f>
        <v>403G</v>
      </c>
      <c r="D7437" s="144"/>
      <c r="E7437" s="282">
        <f>'[11]Depr Exp'!E7437</f>
        <v>43373</v>
      </c>
      <c r="F7437" s="523">
        <f>'[11]Depr Exp'!F7437</f>
        <v>83098911.819999993</v>
      </c>
      <c r="G7437" s="305">
        <f>'[11]Depr Exp'!G7437</f>
        <v>1.8100000000000002E-2</v>
      </c>
      <c r="H7437" s="524">
        <f>'[11]Depr Exp'!H7437</f>
        <v>125340.86</v>
      </c>
      <c r="I7437" s="523">
        <f>'[11]Depr Exp'!I7437</f>
        <v>83090007.579999998</v>
      </c>
      <c r="J7437" s="305">
        <f>'[11]Depr Exp'!J7437</f>
        <v>1.8100000000000002E-2</v>
      </c>
      <c r="K7437" s="373">
        <f>'[11]Depr Exp'!K7437</f>
        <v>125327.42809983333</v>
      </c>
      <c r="L7437" s="524">
        <f>'[11]Depr Exp'!L7437</f>
        <v>-13.43</v>
      </c>
      <c r="M7437" s="144"/>
      <c r="N7437" s="144"/>
    </row>
    <row r="7438" spans="1:14">
      <c r="A7438" s="144" t="str">
        <f>'[11]Depr Exp'!A7438</f>
        <v>G384 DST House Regulator Installs</v>
      </c>
      <c r="B7438" s="144" t="str">
        <f>'[11]Depr Exp'!B7438</f>
        <v>G384 DST House Regulator Installs-10</v>
      </c>
      <c r="C7438" s="143" t="str">
        <f>'[11]Depr Exp'!C7438</f>
        <v>403G</v>
      </c>
      <c r="D7438" s="144"/>
      <c r="E7438" s="282">
        <f>'[11]Depr Exp'!E7438</f>
        <v>43404</v>
      </c>
      <c r="F7438" s="523">
        <f>'[11]Depr Exp'!F7438</f>
        <v>83096387.799999997</v>
      </c>
      <c r="G7438" s="305">
        <f>'[11]Depr Exp'!G7438</f>
        <v>1.8100000000000002E-2</v>
      </c>
      <c r="H7438" s="524">
        <f>'[11]Depr Exp'!H7438</f>
        <v>125337.05</v>
      </c>
      <c r="I7438" s="523">
        <f>'[11]Depr Exp'!I7438</f>
        <v>83090007.579999998</v>
      </c>
      <c r="J7438" s="305">
        <f>'[11]Depr Exp'!J7438</f>
        <v>1.8100000000000002E-2</v>
      </c>
      <c r="K7438" s="373">
        <f>'[11]Depr Exp'!K7438</f>
        <v>125327.42809983333</v>
      </c>
      <c r="L7438" s="524">
        <f>'[11]Depr Exp'!L7438</f>
        <v>-9.6199999999999992</v>
      </c>
      <c r="M7438" s="144"/>
      <c r="N7438" s="144"/>
    </row>
    <row r="7439" spans="1:14">
      <c r="A7439" s="144" t="str">
        <f>'[11]Depr Exp'!A7439</f>
        <v>G384 DST House Regulator Installs</v>
      </c>
      <c r="B7439" s="144" t="str">
        <f>'[11]Depr Exp'!B7439</f>
        <v>G384 DST House Regulator Installs-11</v>
      </c>
      <c r="C7439" s="143" t="str">
        <f>'[11]Depr Exp'!C7439</f>
        <v>403G</v>
      </c>
      <c r="D7439" s="144"/>
      <c r="E7439" s="282">
        <f>'[11]Depr Exp'!E7439</f>
        <v>43434</v>
      </c>
      <c r="F7439" s="523">
        <f>'[11]Depr Exp'!F7439</f>
        <v>83092925.25</v>
      </c>
      <c r="G7439" s="305">
        <f>'[11]Depr Exp'!G7439</f>
        <v>1.8100000000000002E-2</v>
      </c>
      <c r="H7439" s="524">
        <f>'[11]Depr Exp'!H7439</f>
        <v>125331.83</v>
      </c>
      <c r="I7439" s="523">
        <f>'[11]Depr Exp'!I7439</f>
        <v>83090007.579999998</v>
      </c>
      <c r="J7439" s="305">
        <f>'[11]Depr Exp'!J7439</f>
        <v>1.8100000000000002E-2</v>
      </c>
      <c r="K7439" s="373">
        <f>'[11]Depr Exp'!K7439</f>
        <v>125327.42809983333</v>
      </c>
      <c r="L7439" s="524">
        <f>'[11]Depr Exp'!L7439</f>
        <v>-4.4000000000000004</v>
      </c>
      <c r="M7439" s="144"/>
      <c r="N7439" s="144"/>
    </row>
    <row r="7440" spans="1:14">
      <c r="A7440" s="144" t="str">
        <f>'[11]Depr Exp'!A7440</f>
        <v>G384 DST House Regulator Installs</v>
      </c>
      <c r="B7440" s="144" t="str">
        <f>'[11]Depr Exp'!B7440</f>
        <v>G384 DST House Regulator Installs-12</v>
      </c>
      <c r="C7440" s="143" t="str">
        <f>'[11]Depr Exp'!C7440</f>
        <v>403G</v>
      </c>
      <c r="D7440" s="144"/>
      <c r="E7440" s="282">
        <f>'[11]Depr Exp'!E7440</f>
        <v>43465</v>
      </c>
      <c r="F7440" s="523">
        <f>'[11]Depr Exp'!F7440</f>
        <v>83090007.579999998</v>
      </c>
      <c r="G7440" s="305">
        <f>'[11]Depr Exp'!G7440</f>
        <v>1.8100000000000002E-2</v>
      </c>
      <c r="H7440" s="524">
        <f>'[11]Depr Exp'!H7440</f>
        <v>125327.43</v>
      </c>
      <c r="I7440" s="523">
        <f>'[11]Depr Exp'!I7440</f>
        <v>83090007.579999998</v>
      </c>
      <c r="J7440" s="305">
        <f>'[11]Depr Exp'!J7440</f>
        <v>1.8100000000000002E-2</v>
      </c>
      <c r="K7440" s="373">
        <f>'[11]Depr Exp'!K7440</f>
        <v>125327.42809983333</v>
      </c>
      <c r="L7440" s="524">
        <f>'[11]Depr Exp'!L7440</f>
        <v>0</v>
      </c>
      <c r="M7440" s="144"/>
      <c r="N7440" s="144"/>
    </row>
    <row r="7441" spans="1:14" ht="15.75" thickBot="1">
      <c r="A7441" s="159" t="str">
        <f>'[11]Depr Exp'!A7441</f>
        <v>G384 DST House Regulator Installs Total</v>
      </c>
      <c r="B7441" s="144">
        <f>'[11]Depr Exp'!B7441</f>
        <v>0</v>
      </c>
      <c r="C7441" s="502" t="str">
        <f>'[11]Depr Exp'!C7441</f>
        <v>GDST</v>
      </c>
      <c r="D7441" s="144"/>
      <c r="E7441" s="281" t="str">
        <f>'[11]Depr Exp'!E7441</f>
        <v>Total</v>
      </c>
      <c r="F7441" s="141">
        <f>'[11]Depr Exp'!F7441</f>
        <v>0</v>
      </c>
      <c r="G7441" s="252">
        <f>'[11]Depr Exp'!G7441</f>
        <v>0</v>
      </c>
      <c r="H7441" s="286">
        <f>'[11]Depr Exp'!H7441</f>
        <v>1504285.33</v>
      </c>
      <c r="I7441" s="141">
        <f>'[11]Depr Exp'!I7441</f>
        <v>0</v>
      </c>
      <c r="J7441" s="252">
        <f>'[11]Depr Exp'!J7441</f>
        <v>0</v>
      </c>
      <c r="K7441" s="286">
        <f>'[11]Depr Exp'!K7441</f>
        <v>1503929.1371980002</v>
      </c>
      <c r="L7441" s="286">
        <f>'[11]Depr Exp'!L7441</f>
        <v>-356.19</v>
      </c>
      <c r="M7441" s="144"/>
      <c r="N7441" s="144"/>
    </row>
    <row r="7442" spans="1:14" ht="13.5" thickTop="1">
      <c r="A7442" s="144" t="str">
        <f>'[11]Depr Exp'!A7442</f>
        <v>G385 DST Industrial M&amp;R Sta Eq</v>
      </c>
      <c r="B7442" s="144" t="str">
        <f>'[11]Depr Exp'!B7442</f>
        <v>G385 DST Industrial M&amp;R Sta Eq-1</v>
      </c>
      <c r="C7442" s="143" t="str">
        <f>'[11]Depr Exp'!C7442</f>
        <v>403G</v>
      </c>
      <c r="D7442" s="144"/>
      <c r="E7442" s="282">
        <f>'[11]Depr Exp'!E7442</f>
        <v>43131</v>
      </c>
      <c r="F7442" s="523">
        <f>'[11]Depr Exp'!F7442</f>
        <v>40337174.700000003</v>
      </c>
      <c r="G7442" s="305">
        <f>'[11]Depr Exp'!G7442</f>
        <v>6.8500000000000005E-2</v>
      </c>
      <c r="H7442" s="524">
        <f>'[11]Depr Exp'!H7442</f>
        <v>230258.04</v>
      </c>
      <c r="I7442" s="523">
        <f>'[11]Depr Exp'!I7442</f>
        <v>43201043.869999997</v>
      </c>
      <c r="J7442" s="305">
        <f>'[11]Depr Exp'!J7442</f>
        <v>6.8500000000000005E-2</v>
      </c>
      <c r="K7442" s="373">
        <f>'[11]Depr Exp'!K7442</f>
        <v>246605.95875791667</v>
      </c>
      <c r="L7442" s="524">
        <f>'[11]Depr Exp'!L7442</f>
        <v>16347.92</v>
      </c>
      <c r="M7442" s="144"/>
      <c r="N7442" s="144"/>
    </row>
    <row r="7443" spans="1:14">
      <c r="A7443" s="144" t="str">
        <f>'[11]Depr Exp'!A7443</f>
        <v>G385 DST Industrial M&amp;R Sta Eq</v>
      </c>
      <c r="B7443" s="144" t="str">
        <f>'[11]Depr Exp'!B7443</f>
        <v>G385 DST Industrial M&amp;R Sta Eq-2</v>
      </c>
      <c r="C7443" s="143" t="str">
        <f>'[11]Depr Exp'!C7443</f>
        <v>403G</v>
      </c>
      <c r="D7443" s="144"/>
      <c r="E7443" s="282">
        <f>'[11]Depr Exp'!E7443</f>
        <v>43159</v>
      </c>
      <c r="F7443" s="523">
        <f>'[11]Depr Exp'!F7443</f>
        <v>40139558.340000004</v>
      </c>
      <c r="G7443" s="305">
        <f>'[11]Depr Exp'!G7443</f>
        <v>6.8500000000000005E-2</v>
      </c>
      <c r="H7443" s="524">
        <f>'[11]Depr Exp'!H7443</f>
        <v>229129.98</v>
      </c>
      <c r="I7443" s="523">
        <f>'[11]Depr Exp'!I7443</f>
        <v>43201043.869999997</v>
      </c>
      <c r="J7443" s="305">
        <f>'[11]Depr Exp'!J7443</f>
        <v>6.8500000000000005E-2</v>
      </c>
      <c r="K7443" s="373">
        <f>'[11]Depr Exp'!K7443</f>
        <v>246605.95875791667</v>
      </c>
      <c r="L7443" s="524">
        <f>'[11]Depr Exp'!L7443</f>
        <v>17475.98</v>
      </c>
      <c r="M7443" s="144"/>
      <c r="N7443" s="144"/>
    </row>
    <row r="7444" spans="1:14">
      <c r="A7444" s="144" t="str">
        <f>'[11]Depr Exp'!A7444</f>
        <v>G385 DST Industrial M&amp;R Sta Eq</v>
      </c>
      <c r="B7444" s="144" t="str">
        <f>'[11]Depr Exp'!B7444</f>
        <v>G385 DST Industrial M&amp;R Sta Eq-3</v>
      </c>
      <c r="C7444" s="143" t="str">
        <f>'[11]Depr Exp'!C7444</f>
        <v>403G</v>
      </c>
      <c r="D7444" s="144"/>
      <c r="E7444" s="282">
        <f>'[11]Depr Exp'!E7444</f>
        <v>43190</v>
      </c>
      <c r="F7444" s="523">
        <f>'[11]Depr Exp'!F7444</f>
        <v>40245777.57</v>
      </c>
      <c r="G7444" s="305">
        <f>'[11]Depr Exp'!G7444</f>
        <v>6.8500000000000005E-2</v>
      </c>
      <c r="H7444" s="524">
        <f>'[11]Depr Exp'!H7444</f>
        <v>229736.31</v>
      </c>
      <c r="I7444" s="523">
        <f>'[11]Depr Exp'!I7444</f>
        <v>43201043.869999997</v>
      </c>
      <c r="J7444" s="305">
        <f>'[11]Depr Exp'!J7444</f>
        <v>6.8500000000000005E-2</v>
      </c>
      <c r="K7444" s="373">
        <f>'[11]Depr Exp'!K7444</f>
        <v>246605.95875791667</v>
      </c>
      <c r="L7444" s="524">
        <f>'[11]Depr Exp'!L7444</f>
        <v>16869.650000000001</v>
      </c>
      <c r="M7444" s="144"/>
      <c r="N7444" s="144"/>
    </row>
    <row r="7445" spans="1:14">
      <c r="A7445" s="144" t="str">
        <f>'[11]Depr Exp'!A7445</f>
        <v>G385 DST Industrial M&amp;R Sta Eq</v>
      </c>
      <c r="B7445" s="144" t="str">
        <f>'[11]Depr Exp'!B7445</f>
        <v>G385 DST Industrial M&amp;R Sta Eq-4</v>
      </c>
      <c r="C7445" s="143" t="str">
        <f>'[11]Depr Exp'!C7445</f>
        <v>403G</v>
      </c>
      <c r="D7445" s="144"/>
      <c r="E7445" s="282">
        <f>'[11]Depr Exp'!E7445</f>
        <v>43220</v>
      </c>
      <c r="F7445" s="523">
        <f>'[11]Depr Exp'!F7445</f>
        <v>40414552.75</v>
      </c>
      <c r="G7445" s="305">
        <f>'[11]Depr Exp'!G7445</f>
        <v>6.8500000000000005E-2</v>
      </c>
      <c r="H7445" s="524">
        <f>'[11]Depr Exp'!H7445</f>
        <v>230699.74</v>
      </c>
      <c r="I7445" s="523">
        <f>'[11]Depr Exp'!I7445</f>
        <v>43201043.869999997</v>
      </c>
      <c r="J7445" s="305">
        <f>'[11]Depr Exp'!J7445</f>
        <v>6.8500000000000005E-2</v>
      </c>
      <c r="K7445" s="373">
        <f>'[11]Depr Exp'!K7445</f>
        <v>246605.95875791667</v>
      </c>
      <c r="L7445" s="524">
        <f>'[11]Depr Exp'!L7445</f>
        <v>15906.22</v>
      </c>
      <c r="M7445" s="144"/>
      <c r="N7445" s="144"/>
    </row>
    <row r="7446" spans="1:14">
      <c r="A7446" s="144" t="str">
        <f>'[11]Depr Exp'!A7446</f>
        <v>G385 DST Industrial M&amp;R Sta Eq</v>
      </c>
      <c r="B7446" s="144" t="str">
        <f>'[11]Depr Exp'!B7446</f>
        <v>G385 DST Industrial M&amp;R Sta Eq-5</v>
      </c>
      <c r="C7446" s="143" t="str">
        <f>'[11]Depr Exp'!C7446</f>
        <v>403G</v>
      </c>
      <c r="D7446" s="144"/>
      <c r="E7446" s="282">
        <f>'[11]Depr Exp'!E7446</f>
        <v>43251</v>
      </c>
      <c r="F7446" s="523">
        <f>'[11]Depr Exp'!F7446</f>
        <v>40685217.670000002</v>
      </c>
      <c r="G7446" s="305">
        <f>'[11]Depr Exp'!G7446</f>
        <v>6.8500000000000005E-2</v>
      </c>
      <c r="H7446" s="524">
        <f>'[11]Depr Exp'!H7446</f>
        <v>232244.78</v>
      </c>
      <c r="I7446" s="523">
        <f>'[11]Depr Exp'!I7446</f>
        <v>43201043.869999997</v>
      </c>
      <c r="J7446" s="305">
        <f>'[11]Depr Exp'!J7446</f>
        <v>6.8500000000000005E-2</v>
      </c>
      <c r="K7446" s="373">
        <f>'[11]Depr Exp'!K7446</f>
        <v>246605.95875791667</v>
      </c>
      <c r="L7446" s="524">
        <f>'[11]Depr Exp'!L7446</f>
        <v>14361.18</v>
      </c>
      <c r="M7446" s="144"/>
      <c r="N7446" s="144"/>
    </row>
    <row r="7447" spans="1:14">
      <c r="A7447" s="144" t="str">
        <f>'[11]Depr Exp'!A7447</f>
        <v>G385 DST Industrial M&amp;R Sta Eq</v>
      </c>
      <c r="B7447" s="144" t="str">
        <f>'[11]Depr Exp'!B7447</f>
        <v>G385 DST Industrial M&amp;R Sta Eq-6</v>
      </c>
      <c r="C7447" s="143" t="str">
        <f>'[11]Depr Exp'!C7447</f>
        <v>403G</v>
      </c>
      <c r="D7447" s="144"/>
      <c r="E7447" s="282">
        <f>'[11]Depr Exp'!E7447</f>
        <v>43281</v>
      </c>
      <c r="F7447" s="523">
        <f>'[11]Depr Exp'!F7447</f>
        <v>41012533.149999999</v>
      </c>
      <c r="G7447" s="305">
        <f>'[11]Depr Exp'!G7447</f>
        <v>6.8500000000000005E-2</v>
      </c>
      <c r="H7447" s="524">
        <f>'[11]Depr Exp'!H7447</f>
        <v>234113.21</v>
      </c>
      <c r="I7447" s="523">
        <f>'[11]Depr Exp'!I7447</f>
        <v>43201043.869999997</v>
      </c>
      <c r="J7447" s="305">
        <f>'[11]Depr Exp'!J7447</f>
        <v>6.8500000000000005E-2</v>
      </c>
      <c r="K7447" s="373">
        <f>'[11]Depr Exp'!K7447</f>
        <v>246605.95875791667</v>
      </c>
      <c r="L7447" s="524">
        <f>'[11]Depr Exp'!L7447</f>
        <v>12492.75</v>
      </c>
      <c r="M7447" s="144"/>
      <c r="N7447" s="144"/>
    </row>
    <row r="7448" spans="1:14">
      <c r="A7448" s="144" t="str">
        <f>'[11]Depr Exp'!A7448</f>
        <v>G385 DST Industrial M&amp;R Sta Eq</v>
      </c>
      <c r="B7448" s="144" t="str">
        <f>'[11]Depr Exp'!B7448</f>
        <v>G385 DST Industrial M&amp;R Sta Eq-7</v>
      </c>
      <c r="C7448" s="143" t="str">
        <f>'[11]Depr Exp'!C7448</f>
        <v>403G</v>
      </c>
      <c r="D7448" s="144"/>
      <c r="E7448" s="282">
        <f>'[11]Depr Exp'!E7448</f>
        <v>43312</v>
      </c>
      <c r="F7448" s="523">
        <f>'[11]Depr Exp'!F7448</f>
        <v>41322752.840000004</v>
      </c>
      <c r="G7448" s="305">
        <f>'[11]Depr Exp'!G7448</f>
        <v>6.8500000000000005E-2</v>
      </c>
      <c r="H7448" s="524">
        <f>'[11]Depr Exp'!H7448</f>
        <v>235884.03999999998</v>
      </c>
      <c r="I7448" s="523">
        <f>'[11]Depr Exp'!I7448</f>
        <v>43201043.869999997</v>
      </c>
      <c r="J7448" s="305">
        <f>'[11]Depr Exp'!J7448</f>
        <v>6.8500000000000005E-2</v>
      </c>
      <c r="K7448" s="373">
        <f>'[11]Depr Exp'!K7448</f>
        <v>246605.95875791667</v>
      </c>
      <c r="L7448" s="524">
        <f>'[11]Depr Exp'!L7448</f>
        <v>10721.92</v>
      </c>
      <c r="M7448" s="144"/>
      <c r="N7448" s="144"/>
    </row>
    <row r="7449" spans="1:14">
      <c r="A7449" s="144" t="str">
        <f>'[11]Depr Exp'!A7449</f>
        <v>G385 DST Industrial M&amp;R Sta Eq</v>
      </c>
      <c r="B7449" s="144" t="str">
        <f>'[11]Depr Exp'!B7449</f>
        <v>G385 DST Industrial M&amp;R Sta Eq-8</v>
      </c>
      <c r="C7449" s="143" t="str">
        <f>'[11]Depr Exp'!C7449</f>
        <v>403G</v>
      </c>
      <c r="D7449" s="144"/>
      <c r="E7449" s="282">
        <f>'[11]Depr Exp'!E7449</f>
        <v>43343</v>
      </c>
      <c r="F7449" s="523">
        <f>'[11]Depr Exp'!F7449</f>
        <v>41670527.880000003</v>
      </c>
      <c r="G7449" s="305">
        <f>'[11]Depr Exp'!G7449</f>
        <v>6.8500000000000005E-2</v>
      </c>
      <c r="H7449" s="524">
        <f>'[11]Depr Exp'!H7449</f>
        <v>237869.25999999998</v>
      </c>
      <c r="I7449" s="523">
        <f>'[11]Depr Exp'!I7449</f>
        <v>43201043.869999997</v>
      </c>
      <c r="J7449" s="305">
        <f>'[11]Depr Exp'!J7449</f>
        <v>6.8500000000000005E-2</v>
      </c>
      <c r="K7449" s="373">
        <f>'[11]Depr Exp'!K7449</f>
        <v>246605.95875791667</v>
      </c>
      <c r="L7449" s="524">
        <f>'[11]Depr Exp'!L7449</f>
        <v>8736.7000000000007</v>
      </c>
      <c r="M7449" s="144"/>
      <c r="N7449" s="144"/>
    </row>
    <row r="7450" spans="1:14">
      <c r="A7450" s="144" t="str">
        <f>'[11]Depr Exp'!A7450</f>
        <v>G385 DST Industrial M&amp;R Sta Eq</v>
      </c>
      <c r="B7450" s="144" t="str">
        <f>'[11]Depr Exp'!B7450</f>
        <v>G385 DST Industrial M&amp;R Sta Eq-9</v>
      </c>
      <c r="C7450" s="143" t="str">
        <f>'[11]Depr Exp'!C7450</f>
        <v>403G</v>
      </c>
      <c r="D7450" s="144"/>
      <c r="E7450" s="282">
        <f>'[11]Depr Exp'!E7450</f>
        <v>43373</v>
      </c>
      <c r="F7450" s="523">
        <f>'[11]Depr Exp'!F7450</f>
        <v>42026519.420000002</v>
      </c>
      <c r="G7450" s="305">
        <f>'[11]Depr Exp'!G7450</f>
        <v>6.8500000000000005E-2</v>
      </c>
      <c r="H7450" s="524">
        <f>'[11]Depr Exp'!H7450</f>
        <v>239901.38</v>
      </c>
      <c r="I7450" s="523">
        <f>'[11]Depr Exp'!I7450</f>
        <v>43201043.869999997</v>
      </c>
      <c r="J7450" s="305">
        <f>'[11]Depr Exp'!J7450</f>
        <v>6.8500000000000005E-2</v>
      </c>
      <c r="K7450" s="373">
        <f>'[11]Depr Exp'!K7450</f>
        <v>246605.95875791667</v>
      </c>
      <c r="L7450" s="524">
        <f>'[11]Depr Exp'!L7450</f>
        <v>6704.58</v>
      </c>
      <c r="M7450" s="144"/>
      <c r="N7450" s="144"/>
    </row>
    <row r="7451" spans="1:14">
      <c r="A7451" s="144" t="str">
        <f>'[11]Depr Exp'!A7451</f>
        <v>G385 DST Industrial M&amp;R Sta Eq</v>
      </c>
      <c r="B7451" s="144" t="str">
        <f>'[11]Depr Exp'!B7451</f>
        <v>G385 DST Industrial M&amp;R Sta Eq-10</v>
      </c>
      <c r="C7451" s="143" t="str">
        <f>'[11]Depr Exp'!C7451</f>
        <v>403G</v>
      </c>
      <c r="D7451" s="144"/>
      <c r="E7451" s="282">
        <f>'[11]Depr Exp'!E7451</f>
        <v>43404</v>
      </c>
      <c r="F7451" s="523">
        <f>'[11]Depr Exp'!F7451</f>
        <v>42319286.57</v>
      </c>
      <c r="G7451" s="305">
        <f>'[11]Depr Exp'!G7451</f>
        <v>6.8500000000000005E-2</v>
      </c>
      <c r="H7451" s="524">
        <f>'[11]Depr Exp'!H7451</f>
        <v>241572.59</v>
      </c>
      <c r="I7451" s="523">
        <f>'[11]Depr Exp'!I7451</f>
        <v>43201043.869999997</v>
      </c>
      <c r="J7451" s="305">
        <f>'[11]Depr Exp'!J7451</f>
        <v>6.8500000000000005E-2</v>
      </c>
      <c r="K7451" s="373">
        <f>'[11]Depr Exp'!K7451</f>
        <v>246605.95875791667</v>
      </c>
      <c r="L7451" s="524">
        <f>'[11]Depr Exp'!L7451</f>
        <v>5033.37</v>
      </c>
      <c r="M7451" s="144"/>
      <c r="N7451" s="144"/>
    </row>
    <row r="7452" spans="1:14">
      <c r="A7452" s="144" t="str">
        <f>'[11]Depr Exp'!A7452</f>
        <v>G385 DST Industrial M&amp;R Sta Eq</v>
      </c>
      <c r="B7452" s="144" t="str">
        <f>'[11]Depr Exp'!B7452</f>
        <v>G385 DST Industrial M&amp;R Sta Eq-11</v>
      </c>
      <c r="C7452" s="143" t="str">
        <f>'[11]Depr Exp'!C7452</f>
        <v>403G</v>
      </c>
      <c r="D7452" s="144"/>
      <c r="E7452" s="282">
        <f>'[11]Depr Exp'!E7452</f>
        <v>43434</v>
      </c>
      <c r="F7452" s="523">
        <f>'[11]Depr Exp'!F7452</f>
        <v>42689488.590000004</v>
      </c>
      <c r="G7452" s="305">
        <f>'[11]Depr Exp'!G7452</f>
        <v>6.8500000000000005E-2</v>
      </c>
      <c r="H7452" s="524">
        <f>'[11]Depr Exp'!H7452</f>
        <v>243685.83</v>
      </c>
      <c r="I7452" s="523">
        <f>'[11]Depr Exp'!I7452</f>
        <v>43201043.869999997</v>
      </c>
      <c r="J7452" s="305">
        <f>'[11]Depr Exp'!J7452</f>
        <v>6.8500000000000005E-2</v>
      </c>
      <c r="K7452" s="373">
        <f>'[11]Depr Exp'!K7452</f>
        <v>246605.95875791667</v>
      </c>
      <c r="L7452" s="524">
        <f>'[11]Depr Exp'!L7452</f>
        <v>2920.13</v>
      </c>
      <c r="M7452" s="144"/>
      <c r="N7452" s="144"/>
    </row>
    <row r="7453" spans="1:14">
      <c r="A7453" s="144" t="str">
        <f>'[11]Depr Exp'!A7453</f>
        <v>G385 DST Industrial M&amp;R Sta Eq</v>
      </c>
      <c r="B7453" s="144" t="str">
        <f>'[11]Depr Exp'!B7453</f>
        <v>G385 DST Industrial M&amp;R Sta Eq-12</v>
      </c>
      <c r="C7453" s="143" t="str">
        <f>'[11]Depr Exp'!C7453</f>
        <v>403G</v>
      </c>
      <c r="D7453" s="144"/>
      <c r="E7453" s="282">
        <f>'[11]Depr Exp'!E7453</f>
        <v>43465</v>
      </c>
      <c r="F7453" s="523">
        <f>'[11]Depr Exp'!F7453</f>
        <v>43201043.869999997</v>
      </c>
      <c r="G7453" s="305">
        <f>'[11]Depr Exp'!G7453</f>
        <v>6.8500000000000005E-2</v>
      </c>
      <c r="H7453" s="524">
        <f>'[11]Depr Exp'!H7453</f>
        <v>246605.96</v>
      </c>
      <c r="I7453" s="523">
        <f>'[11]Depr Exp'!I7453</f>
        <v>43201043.869999997</v>
      </c>
      <c r="J7453" s="305">
        <f>'[11]Depr Exp'!J7453</f>
        <v>6.8500000000000005E-2</v>
      </c>
      <c r="K7453" s="373">
        <f>'[11]Depr Exp'!K7453</f>
        <v>246605.95875791667</v>
      </c>
      <c r="L7453" s="524">
        <f>'[11]Depr Exp'!L7453</f>
        <v>0</v>
      </c>
      <c r="M7453" s="144"/>
      <c r="N7453" s="144"/>
    </row>
    <row r="7454" spans="1:14" ht="15.75" thickBot="1">
      <c r="A7454" s="159" t="str">
        <f>'[11]Depr Exp'!A7454</f>
        <v>G385 DST Industrial M&amp;R Sta Eq Total</v>
      </c>
      <c r="B7454" s="144">
        <f>'[11]Depr Exp'!B7454</f>
        <v>0</v>
      </c>
      <c r="C7454" s="502" t="str">
        <f>'[11]Depr Exp'!C7454</f>
        <v>GDST</v>
      </c>
      <c r="D7454" s="144"/>
      <c r="E7454" s="281" t="str">
        <f>'[11]Depr Exp'!E7454</f>
        <v>Total</v>
      </c>
      <c r="F7454" s="141">
        <f>'[11]Depr Exp'!F7454</f>
        <v>0</v>
      </c>
      <c r="G7454" s="252">
        <f>'[11]Depr Exp'!G7454</f>
        <v>0</v>
      </c>
      <c r="H7454" s="286">
        <f>'[11]Depr Exp'!H7454</f>
        <v>2831701.12</v>
      </c>
      <c r="I7454" s="141">
        <f>'[11]Depr Exp'!I7454</f>
        <v>0</v>
      </c>
      <c r="J7454" s="252">
        <f>'[11]Depr Exp'!J7454</f>
        <v>0</v>
      </c>
      <c r="K7454" s="286">
        <f>'[11]Depr Exp'!K7454</f>
        <v>2959271.5050949994</v>
      </c>
      <c r="L7454" s="286">
        <f>'[11]Depr Exp'!L7454</f>
        <v>127570.39</v>
      </c>
      <c r="M7454" s="144"/>
      <c r="N7454" s="144"/>
    </row>
    <row r="7455" spans="1:14" ht="13.5" thickTop="1">
      <c r="A7455" s="258" t="str">
        <f>'[11]Depr Exp'!A7455</f>
        <v>G38601 DST CNG Kent station</v>
      </c>
      <c r="B7455" s="258" t="str">
        <f>'[11]Depr Exp'!B7455</f>
        <v>G38601 DST CNG Kent station-1</v>
      </c>
      <c r="C7455" s="258" t="str">
        <f>'[11]Depr Exp'!C7455</f>
        <v>403G</v>
      </c>
      <c r="D7455" s="258"/>
      <c r="E7455" s="279">
        <f>'[11]Depr Exp'!E7455</f>
        <v>43131</v>
      </c>
      <c r="F7455" s="517">
        <f>'[11]Depr Exp'!F7455</f>
        <v>1297019.45</v>
      </c>
      <c r="G7455" s="518">
        <f>'[11]Depr Exp'!G7455</f>
        <v>0.14545453999999999</v>
      </c>
      <c r="H7455" s="519">
        <f>'[11]Depr Exp'!H7455</f>
        <v>7860.72</v>
      </c>
      <c r="I7455" s="517">
        <f>'[11]Depr Exp'!I7455</f>
        <v>0</v>
      </c>
      <c r="J7455" s="518">
        <f>'[11]Depr Exp'!J7455</f>
        <v>0.14545453999999999</v>
      </c>
      <c r="K7455" s="520">
        <f>'[11]Depr Exp'!K7455</f>
        <v>7860.72</v>
      </c>
      <c r="L7455" s="519">
        <f>'[11]Depr Exp'!L7455</f>
        <v>0</v>
      </c>
      <c r="M7455" s="144"/>
      <c r="N7455" s="144"/>
    </row>
    <row r="7456" spans="1:14">
      <c r="A7456" s="258" t="str">
        <f>'[11]Depr Exp'!A7456</f>
        <v>G38601 DST CNG Kent station</v>
      </c>
      <c r="B7456" s="258" t="str">
        <f>'[11]Depr Exp'!B7456</f>
        <v>G38601 DST CNG Kent station-2</v>
      </c>
      <c r="C7456" s="258" t="str">
        <f>'[11]Depr Exp'!C7456</f>
        <v>403G</v>
      </c>
      <c r="D7456" s="258"/>
      <c r="E7456" s="279">
        <f>'[11]Depr Exp'!E7456</f>
        <v>43159</v>
      </c>
      <c r="F7456" s="517">
        <f>'[11]Depr Exp'!F7456</f>
        <v>1289158.73</v>
      </c>
      <c r="G7456" s="518">
        <f>'[11]Depr Exp'!G7456</f>
        <v>0.14634146000000001</v>
      </c>
      <c r="H7456" s="519">
        <f>'[11]Depr Exp'!H7456</f>
        <v>7860.72</v>
      </c>
      <c r="I7456" s="517">
        <f>'[11]Depr Exp'!I7456</f>
        <v>0</v>
      </c>
      <c r="J7456" s="518">
        <f>'[11]Depr Exp'!J7456</f>
        <v>0.14634146000000001</v>
      </c>
      <c r="K7456" s="520">
        <f>'[11]Depr Exp'!K7456</f>
        <v>7860.72</v>
      </c>
      <c r="L7456" s="519">
        <f>'[11]Depr Exp'!L7456</f>
        <v>0</v>
      </c>
      <c r="M7456" s="144"/>
      <c r="N7456" s="144"/>
    </row>
    <row r="7457" spans="1:14">
      <c r="A7457" s="258" t="str">
        <f>'[11]Depr Exp'!A7457</f>
        <v>G38601 DST CNG Kent station</v>
      </c>
      <c r="B7457" s="258" t="str">
        <f>'[11]Depr Exp'!B7457</f>
        <v>G38601 DST CNG Kent station-3</v>
      </c>
      <c r="C7457" s="258" t="str">
        <f>'[11]Depr Exp'!C7457</f>
        <v>403G</v>
      </c>
      <c r="D7457" s="258"/>
      <c r="E7457" s="279">
        <f>'[11]Depr Exp'!E7457</f>
        <v>43190</v>
      </c>
      <c r="F7457" s="517">
        <f>'[11]Depr Exp'!F7457</f>
        <v>1281298.01</v>
      </c>
      <c r="G7457" s="518">
        <f>'[11]Depr Exp'!G7457</f>
        <v>0.14723926000000001</v>
      </c>
      <c r="H7457" s="519">
        <f>'[11]Depr Exp'!H7457</f>
        <v>7860.72</v>
      </c>
      <c r="I7457" s="517">
        <f>'[11]Depr Exp'!I7457</f>
        <v>0</v>
      </c>
      <c r="J7457" s="518">
        <f>'[11]Depr Exp'!J7457</f>
        <v>0.14723926000000001</v>
      </c>
      <c r="K7457" s="520">
        <f>'[11]Depr Exp'!K7457</f>
        <v>7860.72</v>
      </c>
      <c r="L7457" s="519">
        <f>'[11]Depr Exp'!L7457</f>
        <v>0</v>
      </c>
      <c r="M7457" s="144"/>
      <c r="N7457" s="144"/>
    </row>
    <row r="7458" spans="1:14">
      <c r="A7458" s="258" t="str">
        <f>'[11]Depr Exp'!A7458</f>
        <v>G38601 DST CNG Kent station</v>
      </c>
      <c r="B7458" s="258" t="str">
        <f>'[11]Depr Exp'!B7458</f>
        <v>G38601 DST CNG Kent station-4</v>
      </c>
      <c r="C7458" s="258" t="str">
        <f>'[11]Depr Exp'!C7458</f>
        <v>403G</v>
      </c>
      <c r="D7458" s="258"/>
      <c r="E7458" s="279">
        <f>'[11]Depr Exp'!E7458</f>
        <v>43220</v>
      </c>
      <c r="F7458" s="517">
        <f>'[11]Depr Exp'!F7458</f>
        <v>1273437.29</v>
      </c>
      <c r="G7458" s="518">
        <f>'[11]Depr Exp'!G7458</f>
        <v>0.14814814000000001</v>
      </c>
      <c r="H7458" s="519">
        <f>'[11]Depr Exp'!H7458</f>
        <v>7860.72</v>
      </c>
      <c r="I7458" s="517">
        <f>'[11]Depr Exp'!I7458</f>
        <v>0</v>
      </c>
      <c r="J7458" s="518">
        <f>'[11]Depr Exp'!J7458</f>
        <v>0.14814814000000001</v>
      </c>
      <c r="K7458" s="520">
        <f>'[11]Depr Exp'!K7458</f>
        <v>7860.72</v>
      </c>
      <c r="L7458" s="519">
        <f>'[11]Depr Exp'!L7458</f>
        <v>0</v>
      </c>
      <c r="M7458" s="144"/>
      <c r="N7458" s="144"/>
    </row>
    <row r="7459" spans="1:14">
      <c r="A7459" s="258" t="str">
        <f>'[11]Depr Exp'!A7459</f>
        <v>G38601 DST CNG Kent station</v>
      </c>
      <c r="B7459" s="258" t="str">
        <f>'[11]Depr Exp'!B7459</f>
        <v>G38601 DST CNG Kent station-5</v>
      </c>
      <c r="C7459" s="258" t="str">
        <f>'[11]Depr Exp'!C7459</f>
        <v>403G</v>
      </c>
      <c r="D7459" s="258"/>
      <c r="E7459" s="279">
        <f>'[11]Depr Exp'!E7459</f>
        <v>43251</v>
      </c>
      <c r="F7459" s="517">
        <f>'[11]Depr Exp'!F7459</f>
        <v>1265576.57</v>
      </c>
      <c r="G7459" s="518">
        <f>'[11]Depr Exp'!G7459</f>
        <v>0.14906832</v>
      </c>
      <c r="H7459" s="519">
        <f>'[11]Depr Exp'!H7459</f>
        <v>7860.72</v>
      </c>
      <c r="I7459" s="517">
        <f>'[11]Depr Exp'!I7459</f>
        <v>0</v>
      </c>
      <c r="J7459" s="518">
        <f>'[11]Depr Exp'!J7459</f>
        <v>0.14906832</v>
      </c>
      <c r="K7459" s="520">
        <f>'[11]Depr Exp'!K7459</f>
        <v>7860.72</v>
      </c>
      <c r="L7459" s="519">
        <f>'[11]Depr Exp'!L7459</f>
        <v>0</v>
      </c>
      <c r="M7459" s="144"/>
      <c r="N7459" s="144"/>
    </row>
    <row r="7460" spans="1:14">
      <c r="A7460" s="258" t="str">
        <f>'[11]Depr Exp'!A7460</f>
        <v>G38601 DST CNG Kent station</v>
      </c>
      <c r="B7460" s="258" t="str">
        <f>'[11]Depr Exp'!B7460</f>
        <v>G38601 DST CNG Kent station-6</v>
      </c>
      <c r="C7460" s="258" t="str">
        <f>'[11]Depr Exp'!C7460</f>
        <v>403G</v>
      </c>
      <c r="D7460" s="258"/>
      <c r="E7460" s="279">
        <f>'[11]Depr Exp'!E7460</f>
        <v>43281</v>
      </c>
      <c r="F7460" s="517">
        <f>'[11]Depr Exp'!F7460</f>
        <v>1257715.8500000001</v>
      </c>
      <c r="G7460" s="518">
        <f>'[11]Depr Exp'!G7460</f>
        <v>0.15</v>
      </c>
      <c r="H7460" s="519">
        <f>'[11]Depr Exp'!H7460</f>
        <v>7860.72</v>
      </c>
      <c r="I7460" s="517">
        <f>'[11]Depr Exp'!I7460</f>
        <v>0</v>
      </c>
      <c r="J7460" s="518">
        <f>'[11]Depr Exp'!J7460</f>
        <v>0.15</v>
      </c>
      <c r="K7460" s="520">
        <f>'[11]Depr Exp'!K7460</f>
        <v>7860.72</v>
      </c>
      <c r="L7460" s="519">
        <f>'[11]Depr Exp'!L7460</f>
        <v>0</v>
      </c>
      <c r="M7460" s="144"/>
      <c r="N7460" s="144"/>
    </row>
    <row r="7461" spans="1:14">
      <c r="A7461" s="258" t="str">
        <f>'[11]Depr Exp'!A7461</f>
        <v>G38601 DST CNG Kent station</v>
      </c>
      <c r="B7461" s="258" t="str">
        <f>'[11]Depr Exp'!B7461</f>
        <v>G38601 DST CNG Kent station-7</v>
      </c>
      <c r="C7461" s="258" t="str">
        <f>'[11]Depr Exp'!C7461</f>
        <v>403G</v>
      </c>
      <c r="D7461" s="258"/>
      <c r="E7461" s="279">
        <f>'[11]Depr Exp'!E7461</f>
        <v>43312</v>
      </c>
      <c r="F7461" s="517">
        <f>'[11]Depr Exp'!F7461</f>
        <v>1249855.1299999999</v>
      </c>
      <c r="G7461" s="518">
        <f>'[11]Depr Exp'!G7461</f>
        <v>0.15094340000000001</v>
      </c>
      <c r="H7461" s="519">
        <f>'[11]Depr Exp'!H7461</f>
        <v>7860.72</v>
      </c>
      <c r="I7461" s="517">
        <f>'[11]Depr Exp'!I7461</f>
        <v>0</v>
      </c>
      <c r="J7461" s="518">
        <f>'[11]Depr Exp'!J7461</f>
        <v>0.15094340000000001</v>
      </c>
      <c r="K7461" s="520">
        <f>'[11]Depr Exp'!K7461</f>
        <v>7860.72</v>
      </c>
      <c r="L7461" s="519">
        <f>'[11]Depr Exp'!L7461</f>
        <v>0</v>
      </c>
      <c r="M7461" s="144"/>
      <c r="N7461" s="144"/>
    </row>
    <row r="7462" spans="1:14">
      <c r="A7462" s="258" t="str">
        <f>'[11]Depr Exp'!A7462</f>
        <v>G38601 DST CNG Kent station</v>
      </c>
      <c r="B7462" s="258" t="str">
        <f>'[11]Depr Exp'!B7462</f>
        <v>G38601 DST CNG Kent station-8</v>
      </c>
      <c r="C7462" s="258" t="str">
        <f>'[11]Depr Exp'!C7462</f>
        <v>403G</v>
      </c>
      <c r="D7462" s="258"/>
      <c r="E7462" s="279">
        <f>'[11]Depr Exp'!E7462</f>
        <v>43343</v>
      </c>
      <c r="F7462" s="517">
        <f>'[11]Depr Exp'!F7462</f>
        <v>1241994.4099999999</v>
      </c>
      <c r="G7462" s="518">
        <f>'[11]Depr Exp'!G7462</f>
        <v>0.15189874</v>
      </c>
      <c r="H7462" s="519">
        <f>'[11]Depr Exp'!H7462</f>
        <v>7860.72</v>
      </c>
      <c r="I7462" s="517">
        <f>'[11]Depr Exp'!I7462</f>
        <v>0</v>
      </c>
      <c r="J7462" s="518">
        <f>'[11]Depr Exp'!J7462</f>
        <v>0.15189874</v>
      </c>
      <c r="K7462" s="520">
        <f>'[11]Depr Exp'!K7462</f>
        <v>7860.72</v>
      </c>
      <c r="L7462" s="519">
        <f>'[11]Depr Exp'!L7462</f>
        <v>0</v>
      </c>
      <c r="M7462" s="144"/>
      <c r="N7462" s="144"/>
    </row>
    <row r="7463" spans="1:14">
      <c r="A7463" s="258" t="str">
        <f>'[11]Depr Exp'!A7463</f>
        <v>G38601 DST CNG Kent station</v>
      </c>
      <c r="B7463" s="258" t="str">
        <f>'[11]Depr Exp'!B7463</f>
        <v>G38601 DST CNG Kent station-9</v>
      </c>
      <c r="C7463" s="258" t="str">
        <f>'[11]Depr Exp'!C7463</f>
        <v>403G</v>
      </c>
      <c r="D7463" s="258"/>
      <c r="E7463" s="279">
        <f>'[11]Depr Exp'!E7463</f>
        <v>43373</v>
      </c>
      <c r="F7463" s="517">
        <f>'[11]Depr Exp'!F7463</f>
        <v>1234133.69</v>
      </c>
      <c r="G7463" s="518">
        <f>'[11]Depr Exp'!G7463</f>
        <v>0.15286623999999999</v>
      </c>
      <c r="H7463" s="519">
        <f>'[11]Depr Exp'!H7463</f>
        <v>7860.72</v>
      </c>
      <c r="I7463" s="517">
        <f>'[11]Depr Exp'!I7463</f>
        <v>0</v>
      </c>
      <c r="J7463" s="518">
        <f>'[11]Depr Exp'!J7463</f>
        <v>0.15286623999999999</v>
      </c>
      <c r="K7463" s="520">
        <f>'[11]Depr Exp'!K7463</f>
        <v>7860.72</v>
      </c>
      <c r="L7463" s="519">
        <f>'[11]Depr Exp'!L7463</f>
        <v>0</v>
      </c>
      <c r="M7463" s="144"/>
      <c r="N7463" s="144"/>
    </row>
    <row r="7464" spans="1:14">
      <c r="A7464" s="258" t="str">
        <f>'[11]Depr Exp'!A7464</f>
        <v>G38601 DST CNG Kent station</v>
      </c>
      <c r="B7464" s="258" t="str">
        <f>'[11]Depr Exp'!B7464</f>
        <v>G38601 DST CNG Kent station-10</v>
      </c>
      <c r="C7464" s="258" t="str">
        <f>'[11]Depr Exp'!C7464</f>
        <v>403G</v>
      </c>
      <c r="D7464" s="258"/>
      <c r="E7464" s="279">
        <f>'[11]Depr Exp'!E7464</f>
        <v>43404</v>
      </c>
      <c r="F7464" s="517">
        <f>'[11]Depr Exp'!F7464</f>
        <v>1226272.97</v>
      </c>
      <c r="G7464" s="518">
        <f>'[11]Depr Exp'!G7464</f>
        <v>0.15384616000000001</v>
      </c>
      <c r="H7464" s="519">
        <f>'[11]Depr Exp'!H7464</f>
        <v>7860.72</v>
      </c>
      <c r="I7464" s="517">
        <f>'[11]Depr Exp'!I7464</f>
        <v>0</v>
      </c>
      <c r="J7464" s="518">
        <f>'[11]Depr Exp'!J7464</f>
        <v>0.15384616000000001</v>
      </c>
      <c r="K7464" s="520">
        <f>'[11]Depr Exp'!K7464</f>
        <v>7860.72</v>
      </c>
      <c r="L7464" s="519">
        <f>'[11]Depr Exp'!L7464</f>
        <v>0</v>
      </c>
      <c r="M7464" s="144"/>
      <c r="N7464" s="144"/>
    </row>
    <row r="7465" spans="1:14">
      <c r="A7465" s="258" t="str">
        <f>'[11]Depr Exp'!A7465</f>
        <v>G38601 DST CNG Kent station</v>
      </c>
      <c r="B7465" s="258" t="str">
        <f>'[11]Depr Exp'!B7465</f>
        <v>G38601 DST CNG Kent station-11</v>
      </c>
      <c r="C7465" s="258" t="str">
        <f>'[11]Depr Exp'!C7465</f>
        <v>403G</v>
      </c>
      <c r="D7465" s="258"/>
      <c r="E7465" s="279">
        <f>'[11]Depr Exp'!E7465</f>
        <v>43434</v>
      </c>
      <c r="F7465" s="517">
        <f>'[11]Depr Exp'!F7465</f>
        <v>1218412.25</v>
      </c>
      <c r="G7465" s="518">
        <f>'[11]Depr Exp'!G7465</f>
        <v>0.1548387</v>
      </c>
      <c r="H7465" s="519">
        <f>'[11]Depr Exp'!H7465</f>
        <v>7860.72</v>
      </c>
      <c r="I7465" s="517">
        <f>'[11]Depr Exp'!I7465</f>
        <v>0</v>
      </c>
      <c r="J7465" s="518">
        <f>'[11]Depr Exp'!J7465</f>
        <v>0.1548387</v>
      </c>
      <c r="K7465" s="520">
        <f>'[11]Depr Exp'!K7465</f>
        <v>7860.72</v>
      </c>
      <c r="L7465" s="519">
        <f>'[11]Depr Exp'!L7465</f>
        <v>0</v>
      </c>
      <c r="M7465" s="144"/>
      <c r="N7465" s="144"/>
    </row>
    <row r="7466" spans="1:14">
      <c r="A7466" s="258" t="str">
        <f>'[11]Depr Exp'!A7466</f>
        <v>G38601 DST CNG Kent station</v>
      </c>
      <c r="B7466" s="258" t="str">
        <f>'[11]Depr Exp'!B7466</f>
        <v>G38601 DST CNG Kent station-12</v>
      </c>
      <c r="C7466" s="258" t="str">
        <f>'[11]Depr Exp'!C7466</f>
        <v>403G</v>
      </c>
      <c r="D7466" s="258"/>
      <c r="E7466" s="279">
        <f>'[11]Depr Exp'!E7466</f>
        <v>43465</v>
      </c>
      <c r="F7466" s="517">
        <f>'[11]Depr Exp'!F7466</f>
        <v>1210551.53</v>
      </c>
      <c r="G7466" s="518">
        <f>'[11]Depr Exp'!G7466</f>
        <v>0.15584416000000001</v>
      </c>
      <c r="H7466" s="519">
        <f>'[11]Depr Exp'!H7466</f>
        <v>7860.72</v>
      </c>
      <c r="I7466" s="517">
        <f>'[11]Depr Exp'!I7466</f>
        <v>0</v>
      </c>
      <c r="J7466" s="518">
        <f>'[11]Depr Exp'!J7466</f>
        <v>0.15584416000000001</v>
      </c>
      <c r="K7466" s="520">
        <f>'[11]Depr Exp'!K7466</f>
        <v>7860.72</v>
      </c>
      <c r="L7466" s="519">
        <f>'[11]Depr Exp'!L7466</f>
        <v>0</v>
      </c>
      <c r="M7466" s="144"/>
      <c r="N7466" s="144"/>
    </row>
    <row r="7467" spans="1:14" ht="15.75" thickBot="1">
      <c r="A7467" s="159" t="str">
        <f>'[11]Depr Exp'!A7467</f>
        <v>G38601 DST CNG Kent station Total</v>
      </c>
      <c r="B7467" s="144">
        <f>'[11]Depr Exp'!B7467</f>
        <v>0</v>
      </c>
      <c r="C7467" s="502" t="str">
        <f>'[11]Depr Exp'!C7467</f>
        <v>GDST</v>
      </c>
      <c r="D7467" s="144"/>
      <c r="E7467" s="281" t="str">
        <f>'[11]Depr Exp'!E7467</f>
        <v>Total</v>
      </c>
      <c r="F7467" s="141">
        <f>'[11]Depr Exp'!F7467</f>
        <v>0</v>
      </c>
      <c r="G7467" s="252">
        <f>'[11]Depr Exp'!G7467</f>
        <v>0</v>
      </c>
      <c r="H7467" s="286">
        <f>'[11]Depr Exp'!H7467</f>
        <v>94328.639999999999</v>
      </c>
      <c r="I7467" s="141">
        <f>'[11]Depr Exp'!I7467</f>
        <v>0</v>
      </c>
      <c r="J7467" s="252">
        <f>'[11]Depr Exp'!J7467</f>
        <v>0</v>
      </c>
      <c r="K7467" s="286">
        <f>'[11]Depr Exp'!K7467</f>
        <v>94328.639999999999</v>
      </c>
      <c r="L7467" s="286">
        <f>'[11]Depr Exp'!L7467</f>
        <v>0</v>
      </c>
      <c r="M7467" s="144"/>
      <c r="N7467" s="144"/>
    </row>
    <row r="7468" spans="1:14" ht="13.5" thickTop="1">
      <c r="A7468" s="144" t="str">
        <f>'[11]Depr Exp'!A7468</f>
        <v>G3861 DST Com Water Heater</v>
      </c>
      <c r="B7468" s="144" t="str">
        <f>'[11]Depr Exp'!B7468</f>
        <v>G3861 DST Com Water Heater-1</v>
      </c>
      <c r="C7468" s="143" t="str">
        <f>'[11]Depr Exp'!C7468</f>
        <v>403G</v>
      </c>
      <c r="D7468" s="144"/>
      <c r="E7468" s="282">
        <f>'[11]Depr Exp'!E7468</f>
        <v>43131</v>
      </c>
      <c r="F7468" s="523">
        <f>'[11]Depr Exp'!F7468</f>
        <v>2646182.37</v>
      </c>
      <c r="G7468" s="305">
        <f>'[11]Depr Exp'!G7468</f>
        <v>0.1</v>
      </c>
      <c r="H7468" s="524">
        <f>'[11]Depr Exp'!H7468</f>
        <v>21109.78</v>
      </c>
      <c r="I7468" s="523">
        <f>'[11]Depr Exp'!I7468</f>
        <v>3756310.84</v>
      </c>
      <c r="J7468" s="305">
        <f>'[11]Depr Exp'!J7468</f>
        <v>0.1</v>
      </c>
      <c r="K7468" s="373">
        <f>'[11]Depr Exp'!K7468</f>
        <v>31302.590333333337</v>
      </c>
      <c r="L7468" s="524">
        <f>'[11]Depr Exp'!L7468</f>
        <v>10192.81</v>
      </c>
      <c r="M7468" s="144"/>
      <c r="N7468" s="144"/>
    </row>
    <row r="7469" spans="1:14">
      <c r="A7469" s="144" t="str">
        <f>'[11]Depr Exp'!A7469</f>
        <v>G3861 DST Com Water Heater</v>
      </c>
      <c r="B7469" s="144" t="str">
        <f>'[11]Depr Exp'!B7469</f>
        <v>G3861 DST Com Water Heater-2</v>
      </c>
      <c r="C7469" s="143" t="str">
        <f>'[11]Depr Exp'!C7469</f>
        <v>403G</v>
      </c>
      <c r="D7469" s="144"/>
      <c r="E7469" s="282">
        <f>'[11]Depr Exp'!E7469</f>
        <v>43159</v>
      </c>
      <c r="F7469" s="523">
        <f>'[11]Depr Exp'!F7469</f>
        <v>2715553.82</v>
      </c>
      <c r="G7469" s="305">
        <f>'[11]Depr Exp'!G7469</f>
        <v>0.1</v>
      </c>
      <c r="H7469" s="524">
        <f>'[11]Depr Exp'!H7469</f>
        <v>28173.949999999997</v>
      </c>
      <c r="I7469" s="523">
        <f>'[11]Depr Exp'!I7469</f>
        <v>3756310.84</v>
      </c>
      <c r="J7469" s="305">
        <f>'[11]Depr Exp'!J7469</f>
        <v>0.1</v>
      </c>
      <c r="K7469" s="373">
        <f>'[11]Depr Exp'!K7469</f>
        <v>31302.590333333337</v>
      </c>
      <c r="L7469" s="524">
        <f>'[11]Depr Exp'!L7469</f>
        <v>3128.64</v>
      </c>
      <c r="M7469" s="144"/>
      <c r="N7469" s="144"/>
    </row>
    <row r="7470" spans="1:14">
      <c r="A7470" s="144" t="str">
        <f>'[11]Depr Exp'!A7470</f>
        <v>G3861 DST Com Water Heater</v>
      </c>
      <c r="B7470" s="144" t="str">
        <f>'[11]Depr Exp'!B7470</f>
        <v>G3861 DST Com Water Heater-3</v>
      </c>
      <c r="C7470" s="143" t="str">
        <f>'[11]Depr Exp'!C7470</f>
        <v>403G</v>
      </c>
      <c r="D7470" s="144"/>
      <c r="E7470" s="282">
        <f>'[11]Depr Exp'!E7470</f>
        <v>43190</v>
      </c>
      <c r="F7470" s="523">
        <f>'[11]Depr Exp'!F7470</f>
        <v>2806093.25</v>
      </c>
      <c r="G7470" s="305">
        <f>'[11]Depr Exp'!G7470</f>
        <v>0.1</v>
      </c>
      <c r="H7470" s="524">
        <f>'[11]Depr Exp'!H7470</f>
        <v>29549.360000000001</v>
      </c>
      <c r="I7470" s="523">
        <f>'[11]Depr Exp'!I7470</f>
        <v>3756310.84</v>
      </c>
      <c r="J7470" s="305">
        <f>'[11]Depr Exp'!J7470</f>
        <v>0.1</v>
      </c>
      <c r="K7470" s="373">
        <f>'[11]Depr Exp'!K7470</f>
        <v>31302.590333333337</v>
      </c>
      <c r="L7470" s="524">
        <f>'[11]Depr Exp'!L7470</f>
        <v>1753.23</v>
      </c>
      <c r="M7470" s="144"/>
      <c r="N7470" s="144"/>
    </row>
    <row r="7471" spans="1:14">
      <c r="A7471" s="144" t="str">
        <f>'[11]Depr Exp'!A7471</f>
        <v>G3861 DST Com Water Heater</v>
      </c>
      <c r="B7471" s="144" t="str">
        <f>'[11]Depr Exp'!B7471</f>
        <v>G3861 DST Com Water Heater-4</v>
      </c>
      <c r="C7471" s="143" t="str">
        <f>'[11]Depr Exp'!C7471</f>
        <v>403G</v>
      </c>
      <c r="D7471" s="144"/>
      <c r="E7471" s="282">
        <f>'[11]Depr Exp'!E7471</f>
        <v>43220</v>
      </c>
      <c r="F7471" s="523">
        <f>'[11]Depr Exp'!F7471</f>
        <v>2923112.4</v>
      </c>
      <c r="G7471" s="305">
        <f>'[11]Depr Exp'!G7471</f>
        <v>0.1</v>
      </c>
      <c r="H7471" s="524">
        <f>'[11]Depr Exp'!H7471</f>
        <v>31328.48</v>
      </c>
      <c r="I7471" s="523">
        <f>'[11]Depr Exp'!I7471</f>
        <v>3756310.84</v>
      </c>
      <c r="J7471" s="305">
        <f>'[11]Depr Exp'!J7471</f>
        <v>0.1</v>
      </c>
      <c r="K7471" s="373">
        <f>'[11]Depr Exp'!K7471</f>
        <v>31302.590333333337</v>
      </c>
      <c r="L7471" s="524">
        <f>'[11]Depr Exp'!L7471</f>
        <v>-25.89</v>
      </c>
      <c r="M7471" s="144"/>
      <c r="N7471" s="144"/>
    </row>
    <row r="7472" spans="1:14">
      <c r="A7472" s="144" t="str">
        <f>'[11]Depr Exp'!A7472</f>
        <v>G3861 DST Com Water Heater</v>
      </c>
      <c r="B7472" s="144" t="str">
        <f>'[11]Depr Exp'!B7472</f>
        <v>G3861 DST Com Water Heater-5</v>
      </c>
      <c r="C7472" s="143" t="str">
        <f>'[11]Depr Exp'!C7472</f>
        <v>403G</v>
      </c>
      <c r="D7472" s="144"/>
      <c r="E7472" s="282">
        <f>'[11]Depr Exp'!E7472</f>
        <v>43251</v>
      </c>
      <c r="F7472" s="523">
        <f>'[11]Depr Exp'!F7472</f>
        <v>2932869.09</v>
      </c>
      <c r="G7472" s="305">
        <f>'[11]Depr Exp'!G7472</f>
        <v>0.1</v>
      </c>
      <c r="H7472" s="524">
        <f>'[11]Depr Exp'!H7472</f>
        <v>31665.600000000002</v>
      </c>
      <c r="I7472" s="523">
        <f>'[11]Depr Exp'!I7472</f>
        <v>3756310.84</v>
      </c>
      <c r="J7472" s="305">
        <f>'[11]Depr Exp'!J7472</f>
        <v>0.1</v>
      </c>
      <c r="K7472" s="373">
        <f>'[11]Depr Exp'!K7472</f>
        <v>31302.590333333337</v>
      </c>
      <c r="L7472" s="524">
        <f>'[11]Depr Exp'!L7472</f>
        <v>-363.01</v>
      </c>
      <c r="M7472" s="144"/>
      <c r="N7472" s="144"/>
    </row>
    <row r="7473" spans="1:14">
      <c r="A7473" s="144" t="str">
        <f>'[11]Depr Exp'!A7473</f>
        <v>G3861 DST Com Water Heater</v>
      </c>
      <c r="B7473" s="144" t="str">
        <f>'[11]Depr Exp'!B7473</f>
        <v>G3861 DST Com Water Heater-6</v>
      </c>
      <c r="C7473" s="143" t="str">
        <f>'[11]Depr Exp'!C7473</f>
        <v>403G</v>
      </c>
      <c r="D7473" s="144"/>
      <c r="E7473" s="282">
        <f>'[11]Depr Exp'!E7473</f>
        <v>43281</v>
      </c>
      <c r="F7473" s="523">
        <f>'[11]Depr Exp'!F7473</f>
        <v>2954898.02</v>
      </c>
      <c r="G7473" s="305">
        <f>'[11]Depr Exp'!G7473</f>
        <v>0.1</v>
      </c>
      <c r="H7473" s="524">
        <f>'[11]Depr Exp'!H7473</f>
        <v>30360.280000000002</v>
      </c>
      <c r="I7473" s="523">
        <f>'[11]Depr Exp'!I7473</f>
        <v>3756310.84</v>
      </c>
      <c r="J7473" s="305">
        <f>'[11]Depr Exp'!J7473</f>
        <v>0.1</v>
      </c>
      <c r="K7473" s="373">
        <f>'[11]Depr Exp'!K7473</f>
        <v>31302.590333333337</v>
      </c>
      <c r="L7473" s="524">
        <f>'[11]Depr Exp'!L7473</f>
        <v>942.31</v>
      </c>
      <c r="M7473" s="144"/>
      <c r="N7473" s="144"/>
    </row>
    <row r="7474" spans="1:14">
      <c r="A7474" s="144" t="str">
        <f>'[11]Depr Exp'!A7474</f>
        <v>G3861 DST Com Water Heater</v>
      </c>
      <c r="B7474" s="144" t="str">
        <f>'[11]Depr Exp'!B7474</f>
        <v>G3861 DST Com Water Heater-7</v>
      </c>
      <c r="C7474" s="143" t="str">
        <f>'[11]Depr Exp'!C7474</f>
        <v>403G</v>
      </c>
      <c r="D7474" s="144"/>
      <c r="E7474" s="282">
        <f>'[11]Depr Exp'!E7474</f>
        <v>43312</v>
      </c>
      <c r="F7474" s="523">
        <f>'[11]Depr Exp'!F7474</f>
        <v>3068723.03</v>
      </c>
      <c r="G7474" s="305">
        <f>'[11]Depr Exp'!G7474</f>
        <v>0.1</v>
      </c>
      <c r="H7474" s="524">
        <f>'[11]Depr Exp'!H7474</f>
        <v>31308.82</v>
      </c>
      <c r="I7474" s="523">
        <f>'[11]Depr Exp'!I7474</f>
        <v>3756310.84</v>
      </c>
      <c r="J7474" s="305">
        <f>'[11]Depr Exp'!J7474</f>
        <v>0.1</v>
      </c>
      <c r="K7474" s="373">
        <f>'[11]Depr Exp'!K7474</f>
        <v>31302.590333333337</v>
      </c>
      <c r="L7474" s="524">
        <f>'[11]Depr Exp'!L7474</f>
        <v>-6.23</v>
      </c>
      <c r="M7474" s="144"/>
      <c r="N7474" s="144"/>
    </row>
    <row r="7475" spans="1:14">
      <c r="A7475" s="144" t="str">
        <f>'[11]Depr Exp'!A7475</f>
        <v>G3861 DST Com Water Heater</v>
      </c>
      <c r="B7475" s="144" t="str">
        <f>'[11]Depr Exp'!B7475</f>
        <v>G3861 DST Com Water Heater-8</v>
      </c>
      <c r="C7475" s="143" t="str">
        <f>'[11]Depr Exp'!C7475</f>
        <v>403G</v>
      </c>
      <c r="D7475" s="144"/>
      <c r="E7475" s="282">
        <f>'[11]Depr Exp'!E7475</f>
        <v>43343</v>
      </c>
      <c r="F7475" s="523">
        <f>'[11]Depr Exp'!F7475</f>
        <v>3356067.28</v>
      </c>
      <c r="G7475" s="305">
        <f>'[11]Depr Exp'!G7475</f>
        <v>0.1</v>
      </c>
      <c r="H7475" s="524">
        <f>'[11]Depr Exp'!H7475</f>
        <v>33703.360000000001</v>
      </c>
      <c r="I7475" s="523">
        <f>'[11]Depr Exp'!I7475</f>
        <v>3756310.84</v>
      </c>
      <c r="J7475" s="305">
        <f>'[11]Depr Exp'!J7475</f>
        <v>0.1</v>
      </c>
      <c r="K7475" s="373">
        <f>'[11]Depr Exp'!K7475</f>
        <v>31302.590333333337</v>
      </c>
      <c r="L7475" s="524">
        <f>'[11]Depr Exp'!L7475</f>
        <v>-2400.77</v>
      </c>
      <c r="M7475" s="144"/>
      <c r="N7475" s="144"/>
    </row>
    <row r="7476" spans="1:14">
      <c r="A7476" s="144" t="str">
        <f>'[11]Depr Exp'!A7476</f>
        <v>G3861 DST Com Water Heater</v>
      </c>
      <c r="B7476" s="144" t="str">
        <f>'[11]Depr Exp'!B7476</f>
        <v>G3861 DST Com Water Heater-9</v>
      </c>
      <c r="C7476" s="143" t="str">
        <f>'[11]Depr Exp'!C7476</f>
        <v>403G</v>
      </c>
      <c r="D7476" s="144"/>
      <c r="E7476" s="282">
        <f>'[11]Depr Exp'!E7476</f>
        <v>43373</v>
      </c>
      <c r="F7476" s="523">
        <f>'[11]Depr Exp'!F7476</f>
        <v>3641499.94</v>
      </c>
      <c r="G7476" s="305">
        <f>'[11]Depr Exp'!G7476</f>
        <v>0.1</v>
      </c>
      <c r="H7476" s="524">
        <f>'[11]Depr Exp'!H7476</f>
        <v>36081.96</v>
      </c>
      <c r="I7476" s="523">
        <f>'[11]Depr Exp'!I7476</f>
        <v>3756310.84</v>
      </c>
      <c r="J7476" s="305">
        <f>'[11]Depr Exp'!J7476</f>
        <v>0.1</v>
      </c>
      <c r="K7476" s="373">
        <f>'[11]Depr Exp'!K7476</f>
        <v>31302.590333333337</v>
      </c>
      <c r="L7476" s="524">
        <f>'[11]Depr Exp'!L7476</f>
        <v>-4779.37</v>
      </c>
      <c r="M7476" s="144"/>
      <c r="N7476" s="144"/>
    </row>
    <row r="7477" spans="1:14">
      <c r="A7477" s="144" t="str">
        <f>'[11]Depr Exp'!A7477</f>
        <v>G3861 DST Com Water Heater</v>
      </c>
      <c r="B7477" s="144" t="str">
        <f>'[11]Depr Exp'!B7477</f>
        <v>G3861 DST Com Water Heater-10</v>
      </c>
      <c r="C7477" s="143" t="str">
        <f>'[11]Depr Exp'!C7477</f>
        <v>403G</v>
      </c>
      <c r="D7477" s="144"/>
      <c r="E7477" s="282">
        <f>'[11]Depr Exp'!E7477</f>
        <v>43404</v>
      </c>
      <c r="F7477" s="523">
        <f>'[11]Depr Exp'!F7477</f>
        <v>3670249.79</v>
      </c>
      <c r="G7477" s="305">
        <f>'[11]Depr Exp'!G7477</f>
        <v>0.1</v>
      </c>
      <c r="H7477" s="524">
        <f>'[11]Depr Exp'!H7477</f>
        <v>36321.54</v>
      </c>
      <c r="I7477" s="523">
        <f>'[11]Depr Exp'!I7477</f>
        <v>3756310.84</v>
      </c>
      <c r="J7477" s="305">
        <f>'[11]Depr Exp'!J7477</f>
        <v>0.1</v>
      </c>
      <c r="K7477" s="373">
        <f>'[11]Depr Exp'!K7477</f>
        <v>31302.590333333337</v>
      </c>
      <c r="L7477" s="524">
        <f>'[11]Depr Exp'!L7477</f>
        <v>-5018.95</v>
      </c>
      <c r="M7477" s="144"/>
      <c r="N7477" s="144"/>
    </row>
    <row r="7478" spans="1:14">
      <c r="A7478" s="144" t="str">
        <f>'[11]Depr Exp'!A7478</f>
        <v>G3861 DST Com Water Heater</v>
      </c>
      <c r="B7478" s="144" t="str">
        <f>'[11]Depr Exp'!B7478</f>
        <v>G3861 DST Com Water Heater-11</v>
      </c>
      <c r="C7478" s="143" t="str">
        <f>'[11]Depr Exp'!C7478</f>
        <v>403G</v>
      </c>
      <c r="D7478" s="144"/>
      <c r="E7478" s="282">
        <f>'[11]Depr Exp'!E7478</f>
        <v>43434</v>
      </c>
      <c r="F7478" s="523">
        <f>'[11]Depr Exp'!F7478</f>
        <v>3671083.15</v>
      </c>
      <c r="G7478" s="305">
        <f>'[11]Depr Exp'!G7478</f>
        <v>0.1</v>
      </c>
      <c r="H7478" s="524">
        <f>'[11]Depr Exp'!H7478</f>
        <v>36328.49</v>
      </c>
      <c r="I7478" s="523">
        <f>'[11]Depr Exp'!I7478</f>
        <v>3756310.84</v>
      </c>
      <c r="J7478" s="305">
        <f>'[11]Depr Exp'!J7478</f>
        <v>0.1</v>
      </c>
      <c r="K7478" s="373">
        <f>'[11]Depr Exp'!K7478</f>
        <v>31302.590333333337</v>
      </c>
      <c r="L7478" s="524">
        <f>'[11]Depr Exp'!L7478</f>
        <v>-5025.8999999999996</v>
      </c>
      <c r="M7478" s="144"/>
      <c r="N7478" s="144"/>
    </row>
    <row r="7479" spans="1:14">
      <c r="A7479" s="144" t="str">
        <f>'[11]Depr Exp'!A7479</f>
        <v>G3861 DST Com Water Heater</v>
      </c>
      <c r="B7479" s="144" t="str">
        <f>'[11]Depr Exp'!B7479</f>
        <v>G3861 DST Com Water Heater-12</v>
      </c>
      <c r="C7479" s="143" t="str">
        <f>'[11]Depr Exp'!C7479</f>
        <v>403G</v>
      </c>
      <c r="D7479" s="144"/>
      <c r="E7479" s="282">
        <f>'[11]Depr Exp'!E7479</f>
        <v>43465</v>
      </c>
      <c r="F7479" s="523">
        <f>'[11]Depr Exp'!F7479</f>
        <v>3756310.84</v>
      </c>
      <c r="G7479" s="305">
        <f>'[11]Depr Exp'!G7479</f>
        <v>0.1</v>
      </c>
      <c r="H7479" s="524">
        <f>'[11]Depr Exp'!H7479</f>
        <v>37038.720000000001</v>
      </c>
      <c r="I7479" s="523">
        <f>'[11]Depr Exp'!I7479</f>
        <v>3756310.84</v>
      </c>
      <c r="J7479" s="305">
        <f>'[11]Depr Exp'!J7479</f>
        <v>0.1</v>
      </c>
      <c r="K7479" s="373">
        <f>'[11]Depr Exp'!K7479</f>
        <v>31302.590333333337</v>
      </c>
      <c r="L7479" s="524">
        <f>'[11]Depr Exp'!L7479</f>
        <v>-5736.13</v>
      </c>
      <c r="M7479" s="144"/>
      <c r="N7479" s="144"/>
    </row>
    <row r="7480" spans="1:14" ht="15.75" thickBot="1">
      <c r="A7480" s="159" t="str">
        <f>'[11]Depr Exp'!A7480</f>
        <v>G3861 DST Com Water Heater Total</v>
      </c>
      <c r="B7480" s="144">
        <f>'[11]Depr Exp'!B7480</f>
        <v>0</v>
      </c>
      <c r="C7480" s="502" t="str">
        <f>'[11]Depr Exp'!C7480</f>
        <v>GDST</v>
      </c>
      <c r="D7480" s="144"/>
      <c r="E7480" s="281" t="str">
        <f>'[11]Depr Exp'!E7480</f>
        <v>Total</v>
      </c>
      <c r="F7480" s="141">
        <f>'[11]Depr Exp'!F7480</f>
        <v>0</v>
      </c>
      <c r="G7480" s="252">
        <f>'[11]Depr Exp'!G7480</f>
        <v>0</v>
      </c>
      <c r="H7480" s="286">
        <f>'[11]Depr Exp'!H7480</f>
        <v>382970.33999999997</v>
      </c>
      <c r="I7480" s="141">
        <f>'[11]Depr Exp'!I7480</f>
        <v>0</v>
      </c>
      <c r="J7480" s="252">
        <f>'[11]Depr Exp'!J7480</f>
        <v>0</v>
      </c>
      <c r="K7480" s="286">
        <f>'[11]Depr Exp'!K7480</f>
        <v>375631.08400000009</v>
      </c>
      <c r="L7480" s="286">
        <f>'[11]Depr Exp'!L7480</f>
        <v>-7339.26</v>
      </c>
      <c r="M7480" s="144"/>
      <c r="N7480" s="144"/>
    </row>
    <row r="7481" spans="1:14" ht="13.5" thickTop="1">
      <c r="A7481" s="144" t="str">
        <f>'[11]Depr Exp'!A7481</f>
        <v>G3861 DST Com Water Heater&lt;1994-RET</v>
      </c>
      <c r="B7481" s="144" t="str">
        <f>'[11]Depr Exp'!B7481</f>
        <v>G3861 DST Com Water Heater&lt;1994-RET-1</v>
      </c>
      <c r="C7481" s="143" t="str">
        <f>'[11]Depr Exp'!C7481</f>
        <v>403G</v>
      </c>
      <c r="D7481" s="144"/>
      <c r="E7481" s="282">
        <f>'[11]Depr Exp'!E7481</f>
        <v>43131</v>
      </c>
      <c r="F7481" s="523">
        <f>'[11]Depr Exp'!F7481</f>
        <v>0</v>
      </c>
      <c r="G7481" s="305">
        <f>'[11]Depr Exp'!G7481</f>
        <v>0</v>
      </c>
      <c r="H7481" s="524">
        <f>'[11]Depr Exp'!H7481</f>
        <v>0</v>
      </c>
      <c r="I7481" s="523">
        <f>'[11]Depr Exp'!I7481</f>
        <v>0</v>
      </c>
      <c r="J7481" s="305">
        <f>'[11]Depr Exp'!J7481</f>
        <v>0</v>
      </c>
      <c r="K7481" s="373">
        <f>'[11]Depr Exp'!K7481</f>
        <v>0</v>
      </c>
      <c r="L7481" s="524">
        <f>'[11]Depr Exp'!L7481</f>
        <v>0</v>
      </c>
      <c r="M7481" s="144"/>
      <c r="N7481" s="144"/>
    </row>
    <row r="7482" spans="1:14">
      <c r="A7482" s="144" t="str">
        <f>'[11]Depr Exp'!A7482</f>
        <v>G3861 DST Com Water Heater&lt;1994-RET</v>
      </c>
      <c r="B7482" s="144" t="str">
        <f>'[11]Depr Exp'!B7482</f>
        <v>G3861 DST Com Water Heater&lt;1994-RET-2</v>
      </c>
      <c r="C7482" s="143" t="str">
        <f>'[11]Depr Exp'!C7482</f>
        <v>403G</v>
      </c>
      <c r="D7482" s="144"/>
      <c r="E7482" s="282">
        <f>'[11]Depr Exp'!E7482</f>
        <v>43159</v>
      </c>
      <c r="F7482" s="523">
        <f>'[11]Depr Exp'!F7482</f>
        <v>0.28999999999999998</v>
      </c>
      <c r="G7482" s="305">
        <f>'[11]Depr Exp'!G7482</f>
        <v>0.1</v>
      </c>
      <c r="H7482" s="524">
        <f>'[11]Depr Exp'!H7482</f>
        <v>0</v>
      </c>
      <c r="I7482" s="523">
        <f>'[11]Depr Exp'!I7482</f>
        <v>0</v>
      </c>
      <c r="J7482" s="305">
        <f>'[11]Depr Exp'!J7482</f>
        <v>0.1</v>
      </c>
      <c r="K7482" s="373">
        <f>'[11]Depr Exp'!K7482</f>
        <v>0</v>
      </c>
      <c r="L7482" s="524">
        <f>'[11]Depr Exp'!L7482</f>
        <v>0</v>
      </c>
      <c r="M7482" s="144"/>
      <c r="N7482" s="144"/>
    </row>
    <row r="7483" spans="1:14">
      <c r="A7483" s="144" t="str">
        <f>'[11]Depr Exp'!A7483</f>
        <v>G3861 DST Com Water Heater&lt;1994-RET</v>
      </c>
      <c r="B7483" s="144" t="str">
        <f>'[11]Depr Exp'!B7483</f>
        <v>G3861 DST Com Water Heater&lt;1994-RET-3</v>
      </c>
      <c r="C7483" s="143" t="str">
        <f>'[11]Depr Exp'!C7483</f>
        <v>403G</v>
      </c>
      <c r="D7483" s="144"/>
      <c r="E7483" s="282">
        <f>'[11]Depr Exp'!E7483</f>
        <v>43190</v>
      </c>
      <c r="F7483" s="523">
        <f>'[11]Depr Exp'!F7483</f>
        <v>475.19</v>
      </c>
      <c r="G7483" s="305">
        <f>'[11]Depr Exp'!G7483</f>
        <v>0.1</v>
      </c>
      <c r="H7483" s="524">
        <f>'[11]Depr Exp'!H7483</f>
        <v>3.96</v>
      </c>
      <c r="I7483" s="523">
        <f>'[11]Depr Exp'!I7483</f>
        <v>0</v>
      </c>
      <c r="J7483" s="305">
        <f>'[11]Depr Exp'!J7483</f>
        <v>0.1</v>
      </c>
      <c r="K7483" s="373">
        <f>'[11]Depr Exp'!K7483</f>
        <v>0</v>
      </c>
      <c r="L7483" s="524">
        <f>'[11]Depr Exp'!L7483</f>
        <v>-3.96</v>
      </c>
      <c r="M7483" s="144"/>
      <c r="N7483" s="144"/>
    </row>
    <row r="7484" spans="1:14">
      <c r="A7484" s="144" t="str">
        <f>'[11]Depr Exp'!A7484</f>
        <v>G3861 DST Com Water Heater&lt;1994-RET</v>
      </c>
      <c r="B7484" s="144" t="str">
        <f>'[11]Depr Exp'!B7484</f>
        <v>G3861 DST Com Water Heater&lt;1994-RET-4</v>
      </c>
      <c r="C7484" s="143" t="str">
        <f>'[11]Depr Exp'!C7484</f>
        <v>403G</v>
      </c>
      <c r="D7484" s="144"/>
      <c r="E7484" s="282">
        <f>'[11]Depr Exp'!E7484</f>
        <v>43220</v>
      </c>
      <c r="F7484" s="523">
        <f>'[11]Depr Exp'!F7484</f>
        <v>1972.56</v>
      </c>
      <c r="G7484" s="305">
        <f>'[11]Depr Exp'!G7484</f>
        <v>0.1</v>
      </c>
      <c r="H7484" s="524">
        <f>'[11]Depr Exp'!H7484</f>
        <v>16.440000000000001</v>
      </c>
      <c r="I7484" s="523">
        <f>'[11]Depr Exp'!I7484</f>
        <v>0</v>
      </c>
      <c r="J7484" s="305">
        <f>'[11]Depr Exp'!J7484</f>
        <v>0.1</v>
      </c>
      <c r="K7484" s="373">
        <f>'[11]Depr Exp'!K7484</f>
        <v>0</v>
      </c>
      <c r="L7484" s="524">
        <f>'[11]Depr Exp'!L7484</f>
        <v>-16.440000000000001</v>
      </c>
      <c r="M7484" s="144"/>
      <c r="N7484" s="144"/>
    </row>
    <row r="7485" spans="1:14">
      <c r="A7485" s="144" t="str">
        <f>'[11]Depr Exp'!A7485</f>
        <v>G3861 DST Com Water Heater&lt;1994-RET</v>
      </c>
      <c r="B7485" s="144" t="str">
        <f>'[11]Depr Exp'!B7485</f>
        <v>G3861 DST Com Water Heater&lt;1994-RET-5</v>
      </c>
      <c r="C7485" s="143" t="str">
        <f>'[11]Depr Exp'!C7485</f>
        <v>403G</v>
      </c>
      <c r="D7485" s="144"/>
      <c r="E7485" s="282">
        <f>'[11]Depr Exp'!E7485</f>
        <v>43251</v>
      </c>
      <c r="F7485" s="523">
        <f>'[11]Depr Exp'!F7485</f>
        <v>1497.66</v>
      </c>
      <c r="G7485" s="305">
        <f>'[11]Depr Exp'!G7485</f>
        <v>0.1</v>
      </c>
      <c r="H7485" s="524">
        <f>'[11]Depr Exp'!H7485</f>
        <v>12.48</v>
      </c>
      <c r="I7485" s="523">
        <f>'[11]Depr Exp'!I7485</f>
        <v>0</v>
      </c>
      <c r="J7485" s="305">
        <f>'[11]Depr Exp'!J7485</f>
        <v>0.1</v>
      </c>
      <c r="K7485" s="373">
        <f>'[11]Depr Exp'!K7485</f>
        <v>0</v>
      </c>
      <c r="L7485" s="524">
        <f>'[11]Depr Exp'!L7485</f>
        <v>-12.48</v>
      </c>
      <c r="M7485" s="144"/>
      <c r="N7485" s="144"/>
    </row>
    <row r="7486" spans="1:14">
      <c r="A7486" s="144" t="str">
        <f>'[11]Depr Exp'!A7486</f>
        <v>G3861 DST Com Water Heater&lt;1994-RET</v>
      </c>
      <c r="B7486" s="144" t="str">
        <f>'[11]Depr Exp'!B7486</f>
        <v>G3861 DST Com Water Heater&lt;1994-RET-8</v>
      </c>
      <c r="C7486" s="143" t="str">
        <f>'[11]Depr Exp'!C7486</f>
        <v>403G</v>
      </c>
      <c r="D7486" s="144"/>
      <c r="E7486" s="282">
        <f>'[11]Depr Exp'!E7486</f>
        <v>43343</v>
      </c>
      <c r="F7486" s="523">
        <f>'[11]Depr Exp'!F7486</f>
        <v>96740.74</v>
      </c>
      <c r="G7486" s="305">
        <f>'[11]Depr Exp'!G7486</f>
        <v>0.1</v>
      </c>
      <c r="H7486" s="524">
        <f>'[11]Depr Exp'!H7486</f>
        <v>806.17</v>
      </c>
      <c r="I7486" s="523">
        <f>'[11]Depr Exp'!I7486</f>
        <v>0</v>
      </c>
      <c r="J7486" s="305">
        <f>'[11]Depr Exp'!J7486</f>
        <v>0.1</v>
      </c>
      <c r="K7486" s="373">
        <f>'[11]Depr Exp'!K7486</f>
        <v>0</v>
      </c>
      <c r="L7486" s="524">
        <f>'[11]Depr Exp'!L7486</f>
        <v>-806.17</v>
      </c>
      <c r="M7486" s="144"/>
      <c r="N7486" s="144"/>
    </row>
    <row r="7487" spans="1:14">
      <c r="A7487" s="144" t="str">
        <f>'[11]Depr Exp'!A7487</f>
        <v>G3861 DST Com Water Heater&lt;1994-RET</v>
      </c>
      <c r="B7487" s="144" t="str">
        <f>'[11]Depr Exp'!B7487</f>
        <v>G3861 DST Com Water Heater&lt;1994-RET-9</v>
      </c>
      <c r="C7487" s="143" t="str">
        <f>'[11]Depr Exp'!C7487</f>
        <v>403G</v>
      </c>
      <c r="D7487" s="144"/>
      <c r="E7487" s="282">
        <f>'[11]Depr Exp'!E7487</f>
        <v>43373</v>
      </c>
      <c r="F7487" s="523">
        <f>'[11]Depr Exp'!F7487</f>
        <v>193481.7</v>
      </c>
      <c r="G7487" s="305">
        <f>'[11]Depr Exp'!G7487</f>
        <v>0.1</v>
      </c>
      <c r="H7487" s="524">
        <f>'[11]Depr Exp'!H7487</f>
        <v>1612.35</v>
      </c>
      <c r="I7487" s="523">
        <f>'[11]Depr Exp'!I7487</f>
        <v>0</v>
      </c>
      <c r="J7487" s="305">
        <f>'[11]Depr Exp'!J7487</f>
        <v>0.1</v>
      </c>
      <c r="K7487" s="373">
        <f>'[11]Depr Exp'!K7487</f>
        <v>0</v>
      </c>
      <c r="L7487" s="524">
        <f>'[11]Depr Exp'!L7487</f>
        <v>-1612.35</v>
      </c>
      <c r="M7487" s="144"/>
      <c r="N7487" s="144"/>
    </row>
    <row r="7488" spans="1:14">
      <c r="A7488" s="144" t="str">
        <f>'[11]Depr Exp'!A7488</f>
        <v>G3861 DST Com Water Heater&lt;1994-RET</v>
      </c>
      <c r="B7488" s="144" t="str">
        <f>'[11]Depr Exp'!B7488</f>
        <v>G3861 DST Com Water Heater&lt;1994-RET-10</v>
      </c>
      <c r="C7488" s="143" t="str">
        <f>'[11]Depr Exp'!C7488</f>
        <v>403G</v>
      </c>
      <c r="D7488" s="144"/>
      <c r="E7488" s="282">
        <f>'[11]Depr Exp'!E7488</f>
        <v>43404</v>
      </c>
      <c r="F7488" s="523">
        <f>'[11]Depr Exp'!F7488</f>
        <v>96740.96</v>
      </c>
      <c r="G7488" s="305">
        <f>'[11]Depr Exp'!G7488</f>
        <v>0.1</v>
      </c>
      <c r="H7488" s="524">
        <f>'[11]Depr Exp'!H7488</f>
        <v>806.17</v>
      </c>
      <c r="I7488" s="523">
        <f>'[11]Depr Exp'!I7488</f>
        <v>0</v>
      </c>
      <c r="J7488" s="305">
        <f>'[11]Depr Exp'!J7488</f>
        <v>0.1</v>
      </c>
      <c r="K7488" s="373">
        <f>'[11]Depr Exp'!K7488</f>
        <v>0</v>
      </c>
      <c r="L7488" s="524">
        <f>'[11]Depr Exp'!L7488</f>
        <v>-806.17</v>
      </c>
      <c r="M7488" s="144"/>
      <c r="N7488" s="144"/>
    </row>
    <row r="7489" spans="1:14">
      <c r="A7489" s="144" t="str">
        <f>'[11]Depr Exp'!A7489</f>
        <v>G3861 DST Com Water Heater&lt;1994-RET</v>
      </c>
      <c r="B7489" s="144" t="str">
        <f>'[11]Depr Exp'!B7489</f>
        <v>G3861 DST Com Water Heater&lt;1994-RET-11</v>
      </c>
      <c r="C7489" s="143" t="str">
        <f>'[11]Depr Exp'!C7489</f>
        <v>403G</v>
      </c>
      <c r="D7489" s="144"/>
      <c r="E7489" s="282">
        <f>'[11]Depr Exp'!E7489</f>
        <v>43434</v>
      </c>
      <c r="F7489" s="523">
        <f>'[11]Depr Exp'!F7489</f>
        <v>0</v>
      </c>
      <c r="G7489" s="305">
        <f>'[11]Depr Exp'!G7489</f>
        <v>0</v>
      </c>
      <c r="H7489" s="524">
        <f>'[11]Depr Exp'!H7489</f>
        <v>0</v>
      </c>
      <c r="I7489" s="523">
        <f>'[11]Depr Exp'!I7489</f>
        <v>0</v>
      </c>
      <c r="J7489" s="305">
        <f>'[11]Depr Exp'!J7489</f>
        <v>0</v>
      </c>
      <c r="K7489" s="373">
        <f>'[11]Depr Exp'!K7489</f>
        <v>0</v>
      </c>
      <c r="L7489" s="524">
        <f>'[11]Depr Exp'!L7489</f>
        <v>0</v>
      </c>
      <c r="M7489" s="144"/>
      <c r="N7489" s="144"/>
    </row>
    <row r="7490" spans="1:14">
      <c r="A7490" s="144" t="str">
        <f>'[11]Depr Exp'!A7490</f>
        <v>G3861 DST Com Water Heater&lt;1994-RET</v>
      </c>
      <c r="B7490" s="144" t="str">
        <f>'[11]Depr Exp'!B7490</f>
        <v>G3861 DST Com Water Heater&lt;1994-RET-12</v>
      </c>
      <c r="C7490" s="143" t="str">
        <f>'[11]Depr Exp'!C7490</f>
        <v>403G</v>
      </c>
      <c r="D7490" s="144"/>
      <c r="E7490" s="282">
        <f>'[11]Depr Exp'!E7490</f>
        <v>43465</v>
      </c>
      <c r="F7490" s="523">
        <f>'[11]Depr Exp'!F7490</f>
        <v>0</v>
      </c>
      <c r="G7490" s="305">
        <f>'[11]Depr Exp'!G7490</f>
        <v>0</v>
      </c>
      <c r="H7490" s="524">
        <f>'[11]Depr Exp'!H7490</f>
        <v>0</v>
      </c>
      <c r="I7490" s="523">
        <f>'[11]Depr Exp'!I7490</f>
        <v>0</v>
      </c>
      <c r="J7490" s="305">
        <f>'[11]Depr Exp'!J7490</f>
        <v>0</v>
      </c>
      <c r="K7490" s="373">
        <f>'[11]Depr Exp'!K7490</f>
        <v>0</v>
      </c>
      <c r="L7490" s="524">
        <f>'[11]Depr Exp'!L7490</f>
        <v>0</v>
      </c>
      <c r="M7490" s="144"/>
      <c r="N7490" s="144"/>
    </row>
    <row r="7491" spans="1:14" ht="15.75" thickBot="1">
      <c r="A7491" s="159" t="str">
        <f>'[11]Depr Exp'!A7491</f>
        <v>G3861 DST Com Water Heater&lt;1994-RET Total</v>
      </c>
      <c r="B7491" s="144">
        <f>'[11]Depr Exp'!B7491</f>
        <v>0</v>
      </c>
      <c r="C7491" s="502" t="str">
        <f>'[11]Depr Exp'!C7491</f>
        <v>GDST</v>
      </c>
      <c r="D7491" s="144"/>
      <c r="E7491" s="281" t="str">
        <f>'[11]Depr Exp'!E7491</f>
        <v>Total</v>
      </c>
      <c r="F7491" s="141">
        <f>'[11]Depr Exp'!F7491</f>
        <v>0</v>
      </c>
      <c r="G7491" s="252">
        <f>'[11]Depr Exp'!G7491</f>
        <v>0</v>
      </c>
      <c r="H7491" s="286">
        <f>'[11]Depr Exp'!H7491</f>
        <v>3257.5699999999997</v>
      </c>
      <c r="I7491" s="141">
        <f>'[11]Depr Exp'!I7491</f>
        <v>0</v>
      </c>
      <c r="J7491" s="252">
        <f>'[11]Depr Exp'!J7491</f>
        <v>0</v>
      </c>
      <c r="K7491" s="286">
        <f>'[11]Depr Exp'!K7491</f>
        <v>0</v>
      </c>
      <c r="L7491" s="286">
        <f>'[11]Depr Exp'!L7491</f>
        <v>-3257.57</v>
      </c>
      <c r="M7491" s="144"/>
      <c r="N7491" s="144"/>
    </row>
    <row r="7492" spans="1:14" ht="13.5" thickTop="1">
      <c r="A7492" s="144" t="str">
        <f>'[11]Depr Exp'!A7492</f>
        <v>G3862 DST Res Water Heater</v>
      </c>
      <c r="B7492" s="144" t="str">
        <f>'[11]Depr Exp'!B7492</f>
        <v>G3862 DST Res Water Heater-1</v>
      </c>
      <c r="C7492" s="143" t="str">
        <f>'[11]Depr Exp'!C7492</f>
        <v>403G</v>
      </c>
      <c r="D7492" s="144"/>
      <c r="E7492" s="282">
        <f>'[11]Depr Exp'!E7492</f>
        <v>43131</v>
      </c>
      <c r="F7492" s="523">
        <f>'[11]Depr Exp'!F7492</f>
        <v>14208812.26</v>
      </c>
      <c r="G7492" s="305">
        <f>'[11]Depr Exp'!G7492</f>
        <v>0.1</v>
      </c>
      <c r="H7492" s="524">
        <f>'[11]Depr Exp'!H7492</f>
        <v>-72045.259999999995</v>
      </c>
      <c r="I7492" s="523">
        <f>'[11]Depr Exp'!I7492</f>
        <v>14773793.73</v>
      </c>
      <c r="J7492" s="305">
        <f>'[11]Depr Exp'!J7492</f>
        <v>0.1</v>
      </c>
      <c r="K7492" s="373">
        <f>'[11]Depr Exp'!K7492</f>
        <v>123114.94775000001</v>
      </c>
      <c r="L7492" s="524">
        <f>'[11]Depr Exp'!L7492</f>
        <v>195160.21</v>
      </c>
      <c r="M7492" s="144"/>
      <c r="N7492" s="144"/>
    </row>
    <row r="7493" spans="1:14">
      <c r="A7493" s="144" t="str">
        <f>'[11]Depr Exp'!A7493</f>
        <v>G3862 DST Res Water Heater</v>
      </c>
      <c r="B7493" s="144" t="str">
        <f>'[11]Depr Exp'!B7493</f>
        <v>G3862 DST Res Water Heater-2</v>
      </c>
      <c r="C7493" s="143" t="str">
        <f>'[11]Depr Exp'!C7493</f>
        <v>403G</v>
      </c>
      <c r="D7493" s="144"/>
      <c r="E7493" s="282">
        <f>'[11]Depr Exp'!E7493</f>
        <v>43159</v>
      </c>
      <c r="F7493" s="523">
        <f>'[11]Depr Exp'!F7493</f>
        <v>14373761.15</v>
      </c>
      <c r="G7493" s="305">
        <f>'[11]Depr Exp'!G7493</f>
        <v>0.1</v>
      </c>
      <c r="H7493" s="524">
        <f>'[11]Depr Exp'!H7493</f>
        <v>67545.26999999999</v>
      </c>
      <c r="I7493" s="523">
        <f>'[11]Depr Exp'!I7493</f>
        <v>14773793.73</v>
      </c>
      <c r="J7493" s="305">
        <f>'[11]Depr Exp'!J7493</f>
        <v>0.1</v>
      </c>
      <c r="K7493" s="373">
        <f>'[11]Depr Exp'!K7493</f>
        <v>123114.94775000001</v>
      </c>
      <c r="L7493" s="524">
        <f>'[11]Depr Exp'!L7493</f>
        <v>55569.68</v>
      </c>
      <c r="M7493" s="144"/>
      <c r="N7493" s="144"/>
    </row>
    <row r="7494" spans="1:14">
      <c r="A7494" s="144" t="str">
        <f>'[11]Depr Exp'!A7494</f>
        <v>G3862 DST Res Water Heater</v>
      </c>
      <c r="B7494" s="144" t="str">
        <f>'[11]Depr Exp'!B7494</f>
        <v>G3862 DST Res Water Heater-3</v>
      </c>
      <c r="C7494" s="143" t="str">
        <f>'[11]Depr Exp'!C7494</f>
        <v>403G</v>
      </c>
      <c r="D7494" s="144"/>
      <c r="E7494" s="282">
        <f>'[11]Depr Exp'!E7494</f>
        <v>43190</v>
      </c>
      <c r="F7494" s="523">
        <f>'[11]Depr Exp'!F7494</f>
        <v>14532976.92</v>
      </c>
      <c r="G7494" s="305">
        <f>'[11]Depr Exp'!G7494</f>
        <v>0.1</v>
      </c>
      <c r="H7494" s="524">
        <f>'[11]Depr Exp'!H7494</f>
        <v>71333.459999999992</v>
      </c>
      <c r="I7494" s="523">
        <f>'[11]Depr Exp'!I7494</f>
        <v>14773793.73</v>
      </c>
      <c r="J7494" s="305">
        <f>'[11]Depr Exp'!J7494</f>
        <v>0.1</v>
      </c>
      <c r="K7494" s="373">
        <f>'[11]Depr Exp'!K7494</f>
        <v>123114.94775000001</v>
      </c>
      <c r="L7494" s="524">
        <f>'[11]Depr Exp'!L7494</f>
        <v>51781.49</v>
      </c>
      <c r="M7494" s="144"/>
      <c r="N7494" s="144"/>
    </row>
    <row r="7495" spans="1:14">
      <c r="A7495" s="144" t="str">
        <f>'[11]Depr Exp'!A7495</f>
        <v>G3862 DST Res Water Heater</v>
      </c>
      <c r="B7495" s="144" t="str">
        <f>'[11]Depr Exp'!B7495</f>
        <v>G3862 DST Res Water Heater-4</v>
      </c>
      <c r="C7495" s="143" t="str">
        <f>'[11]Depr Exp'!C7495</f>
        <v>403G</v>
      </c>
      <c r="D7495" s="144"/>
      <c r="E7495" s="282">
        <f>'[11]Depr Exp'!E7495</f>
        <v>43220</v>
      </c>
      <c r="F7495" s="523">
        <f>'[11]Depr Exp'!F7495</f>
        <v>14722694.32</v>
      </c>
      <c r="G7495" s="305">
        <f>'[11]Depr Exp'!G7495</f>
        <v>0.1</v>
      </c>
      <c r="H7495" s="524">
        <f>'[11]Depr Exp'!H7495</f>
        <v>73915.359999999986</v>
      </c>
      <c r="I7495" s="523">
        <f>'[11]Depr Exp'!I7495</f>
        <v>14773793.73</v>
      </c>
      <c r="J7495" s="305">
        <f>'[11]Depr Exp'!J7495</f>
        <v>0.1</v>
      </c>
      <c r="K7495" s="373">
        <f>'[11]Depr Exp'!K7495</f>
        <v>123114.94775000001</v>
      </c>
      <c r="L7495" s="524">
        <f>'[11]Depr Exp'!L7495</f>
        <v>49199.59</v>
      </c>
      <c r="M7495" s="144"/>
      <c r="N7495" s="144"/>
    </row>
    <row r="7496" spans="1:14">
      <c r="A7496" s="144" t="str">
        <f>'[11]Depr Exp'!A7496</f>
        <v>G3862 DST Res Water Heater</v>
      </c>
      <c r="B7496" s="144" t="str">
        <f>'[11]Depr Exp'!B7496</f>
        <v>G3862 DST Res Water Heater-5</v>
      </c>
      <c r="C7496" s="143" t="str">
        <f>'[11]Depr Exp'!C7496</f>
        <v>403G</v>
      </c>
      <c r="D7496" s="144"/>
      <c r="E7496" s="282">
        <f>'[11]Depr Exp'!E7496</f>
        <v>43251</v>
      </c>
      <c r="F7496" s="523">
        <f>'[11]Depr Exp'!F7496</f>
        <v>13078563.4</v>
      </c>
      <c r="G7496" s="305">
        <f>'[11]Depr Exp'!G7496</f>
        <v>0.1</v>
      </c>
      <c r="H7496" s="524">
        <f>'[11]Depr Exp'!H7496</f>
        <v>61138.93</v>
      </c>
      <c r="I7496" s="523">
        <f>'[11]Depr Exp'!I7496</f>
        <v>14773793.73</v>
      </c>
      <c r="J7496" s="305">
        <f>'[11]Depr Exp'!J7496</f>
        <v>0.1</v>
      </c>
      <c r="K7496" s="373">
        <f>'[11]Depr Exp'!K7496</f>
        <v>123114.94775000001</v>
      </c>
      <c r="L7496" s="524">
        <f>'[11]Depr Exp'!L7496</f>
        <v>61976.02</v>
      </c>
      <c r="M7496" s="144"/>
      <c r="N7496" s="144"/>
    </row>
    <row r="7497" spans="1:14">
      <c r="A7497" s="144" t="str">
        <f>'[11]Depr Exp'!A7497</f>
        <v>G3862 DST Res Water Heater</v>
      </c>
      <c r="B7497" s="144" t="str">
        <f>'[11]Depr Exp'!B7497</f>
        <v>G3862 DST Res Water Heater-6</v>
      </c>
      <c r="C7497" s="143" t="str">
        <f>'[11]Depr Exp'!C7497</f>
        <v>403G</v>
      </c>
      <c r="D7497" s="144"/>
      <c r="E7497" s="282">
        <f>'[11]Depr Exp'!E7497</f>
        <v>43281</v>
      </c>
      <c r="F7497" s="523">
        <f>'[11]Depr Exp'!F7497</f>
        <v>11387607.039999999</v>
      </c>
      <c r="G7497" s="305">
        <f>'[11]Depr Exp'!G7497</f>
        <v>0.1</v>
      </c>
      <c r="H7497" s="524">
        <f>'[11]Depr Exp'!H7497</f>
        <v>46396.939999999995</v>
      </c>
      <c r="I7497" s="523">
        <f>'[11]Depr Exp'!I7497</f>
        <v>14773793.73</v>
      </c>
      <c r="J7497" s="305">
        <f>'[11]Depr Exp'!J7497</f>
        <v>0.1</v>
      </c>
      <c r="K7497" s="373">
        <f>'[11]Depr Exp'!K7497</f>
        <v>123114.94775000001</v>
      </c>
      <c r="L7497" s="524">
        <f>'[11]Depr Exp'!L7497</f>
        <v>76718.009999999995</v>
      </c>
      <c r="M7497" s="144"/>
      <c r="N7497" s="144"/>
    </row>
    <row r="7498" spans="1:14">
      <c r="A7498" s="144" t="str">
        <f>'[11]Depr Exp'!A7498</f>
        <v>G3862 DST Res Water Heater</v>
      </c>
      <c r="B7498" s="144" t="str">
        <f>'[11]Depr Exp'!B7498</f>
        <v>G3862 DST Res Water Heater-7</v>
      </c>
      <c r="C7498" s="143" t="str">
        <f>'[11]Depr Exp'!C7498</f>
        <v>403G</v>
      </c>
      <c r="D7498" s="144"/>
      <c r="E7498" s="282">
        <f>'[11]Depr Exp'!E7498</f>
        <v>43312</v>
      </c>
      <c r="F7498" s="523">
        <f>'[11]Depr Exp'!F7498</f>
        <v>11597300.300000001</v>
      </c>
      <c r="G7498" s="305">
        <f>'[11]Depr Exp'!G7498</f>
        <v>0.1</v>
      </c>
      <c r="H7498" s="524">
        <f>'[11]Depr Exp'!H7498</f>
        <v>48144.38</v>
      </c>
      <c r="I7498" s="523">
        <f>'[11]Depr Exp'!I7498</f>
        <v>14773793.73</v>
      </c>
      <c r="J7498" s="305">
        <f>'[11]Depr Exp'!J7498</f>
        <v>0.1</v>
      </c>
      <c r="K7498" s="373">
        <f>'[11]Depr Exp'!K7498</f>
        <v>123114.94775000001</v>
      </c>
      <c r="L7498" s="524">
        <f>'[11]Depr Exp'!L7498</f>
        <v>74970.570000000007</v>
      </c>
      <c r="M7498" s="144"/>
      <c r="N7498" s="144"/>
    </row>
    <row r="7499" spans="1:14">
      <c r="A7499" s="144" t="str">
        <f>'[11]Depr Exp'!A7499</f>
        <v>G3862 DST Res Water Heater</v>
      </c>
      <c r="B7499" s="144" t="str">
        <f>'[11]Depr Exp'!B7499</f>
        <v>G3862 DST Res Water Heater-8</v>
      </c>
      <c r="C7499" s="143" t="str">
        <f>'[11]Depr Exp'!C7499</f>
        <v>403G</v>
      </c>
      <c r="D7499" s="144"/>
      <c r="E7499" s="282">
        <f>'[11]Depr Exp'!E7499</f>
        <v>43343</v>
      </c>
      <c r="F7499" s="523">
        <f>'[11]Depr Exp'!F7499</f>
        <v>12451590.380000001</v>
      </c>
      <c r="G7499" s="305">
        <f>'[11]Depr Exp'!G7499</f>
        <v>0.1</v>
      </c>
      <c r="H7499" s="524">
        <f>'[11]Depr Exp'!H7499</f>
        <v>55263.46</v>
      </c>
      <c r="I7499" s="523">
        <f>'[11]Depr Exp'!I7499</f>
        <v>14773793.73</v>
      </c>
      <c r="J7499" s="305">
        <f>'[11]Depr Exp'!J7499</f>
        <v>0.1</v>
      </c>
      <c r="K7499" s="373">
        <f>'[11]Depr Exp'!K7499</f>
        <v>123114.94775000001</v>
      </c>
      <c r="L7499" s="524">
        <f>'[11]Depr Exp'!L7499</f>
        <v>67851.490000000005</v>
      </c>
      <c r="M7499" s="144"/>
      <c r="N7499" s="144"/>
    </row>
    <row r="7500" spans="1:14">
      <c r="A7500" s="144" t="str">
        <f>'[11]Depr Exp'!A7500</f>
        <v>G3862 DST Res Water Heater</v>
      </c>
      <c r="B7500" s="144" t="str">
        <f>'[11]Depr Exp'!B7500</f>
        <v>G3862 DST Res Water Heater-9</v>
      </c>
      <c r="C7500" s="143" t="str">
        <f>'[11]Depr Exp'!C7500</f>
        <v>403G</v>
      </c>
      <c r="D7500" s="144"/>
      <c r="E7500" s="282">
        <f>'[11]Depr Exp'!E7500</f>
        <v>43373</v>
      </c>
      <c r="F7500" s="523">
        <f>'[11]Depr Exp'!F7500</f>
        <v>13205241.49</v>
      </c>
      <c r="G7500" s="305">
        <f>'[11]Depr Exp'!G7500</f>
        <v>0.1</v>
      </c>
      <c r="H7500" s="524">
        <f>'[11]Depr Exp'!H7500</f>
        <v>61543.889999999992</v>
      </c>
      <c r="I7500" s="523">
        <f>'[11]Depr Exp'!I7500</f>
        <v>14773793.73</v>
      </c>
      <c r="J7500" s="305">
        <f>'[11]Depr Exp'!J7500</f>
        <v>0.1</v>
      </c>
      <c r="K7500" s="373">
        <f>'[11]Depr Exp'!K7500</f>
        <v>123114.94775000001</v>
      </c>
      <c r="L7500" s="524">
        <f>'[11]Depr Exp'!L7500</f>
        <v>61571.06</v>
      </c>
      <c r="M7500" s="144"/>
      <c r="N7500" s="144"/>
    </row>
    <row r="7501" spans="1:14">
      <c r="A7501" s="144" t="str">
        <f>'[11]Depr Exp'!A7501</f>
        <v>G3862 DST Res Water Heater</v>
      </c>
      <c r="B7501" s="144" t="str">
        <f>'[11]Depr Exp'!B7501</f>
        <v>G3862 DST Res Water Heater-10</v>
      </c>
      <c r="C7501" s="143" t="str">
        <f>'[11]Depr Exp'!C7501</f>
        <v>403G</v>
      </c>
      <c r="D7501" s="144"/>
      <c r="E7501" s="282">
        <f>'[11]Depr Exp'!E7501</f>
        <v>43404</v>
      </c>
      <c r="F7501" s="523">
        <f>'[11]Depr Exp'!F7501</f>
        <v>13947242.029999999</v>
      </c>
      <c r="G7501" s="305">
        <f>'[11]Depr Exp'!G7501</f>
        <v>0.1</v>
      </c>
      <c r="H7501" s="524">
        <f>'[11]Depr Exp'!H7501</f>
        <v>67727.23000000001</v>
      </c>
      <c r="I7501" s="523">
        <f>'[11]Depr Exp'!I7501</f>
        <v>14773793.73</v>
      </c>
      <c r="J7501" s="305">
        <f>'[11]Depr Exp'!J7501</f>
        <v>0.1</v>
      </c>
      <c r="K7501" s="373">
        <f>'[11]Depr Exp'!K7501</f>
        <v>123114.94775000001</v>
      </c>
      <c r="L7501" s="524">
        <f>'[11]Depr Exp'!L7501</f>
        <v>55387.72</v>
      </c>
      <c r="M7501" s="144"/>
      <c r="N7501" s="144"/>
    </row>
    <row r="7502" spans="1:14">
      <c r="A7502" s="144" t="str">
        <f>'[11]Depr Exp'!A7502</f>
        <v>G3862 DST Res Water Heater</v>
      </c>
      <c r="B7502" s="144" t="str">
        <f>'[11]Depr Exp'!B7502</f>
        <v>G3862 DST Res Water Heater-11</v>
      </c>
      <c r="C7502" s="143" t="str">
        <f>'[11]Depr Exp'!C7502</f>
        <v>403G</v>
      </c>
      <c r="D7502" s="144"/>
      <c r="E7502" s="282">
        <f>'[11]Depr Exp'!E7502</f>
        <v>43434</v>
      </c>
      <c r="F7502" s="523">
        <f>'[11]Depr Exp'!F7502</f>
        <v>14637469.67</v>
      </c>
      <c r="G7502" s="305">
        <f>'[11]Depr Exp'!G7502</f>
        <v>0.1</v>
      </c>
      <c r="H7502" s="524">
        <f>'[11]Depr Exp'!H7502</f>
        <v>73479.12</v>
      </c>
      <c r="I7502" s="523">
        <f>'[11]Depr Exp'!I7502</f>
        <v>14773793.73</v>
      </c>
      <c r="J7502" s="305">
        <f>'[11]Depr Exp'!J7502</f>
        <v>0.1</v>
      </c>
      <c r="K7502" s="373">
        <f>'[11]Depr Exp'!K7502</f>
        <v>123114.94775000001</v>
      </c>
      <c r="L7502" s="524">
        <f>'[11]Depr Exp'!L7502</f>
        <v>49635.83</v>
      </c>
      <c r="M7502" s="144"/>
      <c r="N7502" s="144"/>
    </row>
    <row r="7503" spans="1:14">
      <c r="A7503" s="144" t="str">
        <f>'[11]Depr Exp'!A7503</f>
        <v>G3862 DST Res Water Heater</v>
      </c>
      <c r="B7503" s="144" t="str">
        <f>'[11]Depr Exp'!B7503</f>
        <v>G3862 DST Res Water Heater-12</v>
      </c>
      <c r="C7503" s="143" t="str">
        <f>'[11]Depr Exp'!C7503</f>
        <v>403G</v>
      </c>
      <c r="D7503" s="144"/>
      <c r="E7503" s="282">
        <f>'[11]Depr Exp'!E7503</f>
        <v>43465</v>
      </c>
      <c r="F7503" s="523">
        <f>'[11]Depr Exp'!F7503</f>
        <v>14773793.73</v>
      </c>
      <c r="G7503" s="305">
        <f>'[11]Depr Exp'!G7503</f>
        <v>0.1</v>
      </c>
      <c r="H7503" s="524">
        <f>'[11]Depr Exp'!H7503</f>
        <v>74615.16</v>
      </c>
      <c r="I7503" s="523">
        <f>'[11]Depr Exp'!I7503</f>
        <v>14773793.73</v>
      </c>
      <c r="J7503" s="305">
        <f>'[11]Depr Exp'!J7503</f>
        <v>0.1</v>
      </c>
      <c r="K7503" s="373">
        <f>'[11]Depr Exp'!K7503</f>
        <v>123114.94775000001</v>
      </c>
      <c r="L7503" s="524">
        <f>'[11]Depr Exp'!L7503</f>
        <v>48499.79</v>
      </c>
      <c r="M7503" s="144"/>
      <c r="N7503" s="144"/>
    </row>
    <row r="7504" spans="1:14" ht="15.75" thickBot="1">
      <c r="A7504" s="159" t="str">
        <f>'[11]Depr Exp'!A7504</f>
        <v>G3862 DST Res Water Heater Total</v>
      </c>
      <c r="B7504" s="144">
        <f>'[11]Depr Exp'!B7504</f>
        <v>0</v>
      </c>
      <c r="C7504" s="502" t="str">
        <f>'[11]Depr Exp'!C7504</f>
        <v>GDST</v>
      </c>
      <c r="D7504" s="144"/>
      <c r="E7504" s="281" t="str">
        <f>'[11]Depr Exp'!E7504</f>
        <v>Total</v>
      </c>
      <c r="F7504" s="141">
        <f>'[11]Depr Exp'!F7504</f>
        <v>0</v>
      </c>
      <c r="G7504" s="252">
        <f>'[11]Depr Exp'!G7504</f>
        <v>0</v>
      </c>
      <c r="H7504" s="286">
        <f>'[11]Depr Exp'!H7504</f>
        <v>629057.94000000006</v>
      </c>
      <c r="I7504" s="141">
        <f>'[11]Depr Exp'!I7504</f>
        <v>0</v>
      </c>
      <c r="J7504" s="252">
        <f>'[11]Depr Exp'!J7504</f>
        <v>0</v>
      </c>
      <c r="K7504" s="286">
        <f>'[11]Depr Exp'!K7504</f>
        <v>1477379.3730000004</v>
      </c>
      <c r="L7504" s="286">
        <f>'[11]Depr Exp'!L7504</f>
        <v>848321.43</v>
      </c>
      <c r="M7504" s="144"/>
      <c r="N7504" s="144"/>
    </row>
    <row r="7505" spans="1:14" ht="13.5" thickTop="1">
      <c r="A7505" s="144" t="str">
        <f>'[11]Depr Exp'!A7505</f>
        <v>G3862 DST ResWaterHeater &lt; 1994-RET</v>
      </c>
      <c r="B7505" s="144" t="str">
        <f>'[11]Depr Exp'!B7505</f>
        <v>G3862 DST ResWaterHeater &lt; 1994-RET-2</v>
      </c>
      <c r="C7505" s="143" t="str">
        <f>'[11]Depr Exp'!C7505</f>
        <v>403G</v>
      </c>
      <c r="D7505" s="144"/>
      <c r="E7505" s="282">
        <f>'[11]Depr Exp'!E7505</f>
        <v>43159</v>
      </c>
      <c r="F7505" s="523">
        <f>'[11]Depr Exp'!F7505</f>
        <v>2.35</v>
      </c>
      <c r="G7505" s="305">
        <f>'[11]Depr Exp'!G7505</f>
        <v>0.1</v>
      </c>
      <c r="H7505" s="524">
        <f>'[11]Depr Exp'!H7505</f>
        <v>0.02</v>
      </c>
      <c r="I7505" s="523">
        <f>'[11]Depr Exp'!I7505</f>
        <v>0</v>
      </c>
      <c r="J7505" s="305">
        <f>'[11]Depr Exp'!J7505</f>
        <v>0.1</v>
      </c>
      <c r="K7505" s="373">
        <f>'[11]Depr Exp'!K7505</f>
        <v>0</v>
      </c>
      <c r="L7505" s="524">
        <f>'[11]Depr Exp'!L7505</f>
        <v>-0.02</v>
      </c>
      <c r="M7505" s="144"/>
      <c r="N7505" s="144"/>
    </row>
    <row r="7506" spans="1:14">
      <c r="A7506" s="144" t="str">
        <f>'[11]Depr Exp'!A7506</f>
        <v>G3862 DST ResWaterHeater &lt; 1994-RET</v>
      </c>
      <c r="B7506" s="144" t="str">
        <f>'[11]Depr Exp'!B7506</f>
        <v>G3862 DST ResWaterHeater &lt; 1994-RET-3</v>
      </c>
      <c r="C7506" s="143" t="str">
        <f>'[11]Depr Exp'!C7506</f>
        <v>403G</v>
      </c>
      <c r="D7506" s="144"/>
      <c r="E7506" s="282">
        <f>'[11]Depr Exp'!E7506</f>
        <v>43190</v>
      </c>
      <c r="F7506" s="523">
        <f>'[11]Depr Exp'!F7506</f>
        <v>1363.29</v>
      </c>
      <c r="G7506" s="305">
        <f>'[11]Depr Exp'!G7506</f>
        <v>0.1</v>
      </c>
      <c r="H7506" s="524">
        <f>'[11]Depr Exp'!H7506</f>
        <v>11.36</v>
      </c>
      <c r="I7506" s="523">
        <f>'[11]Depr Exp'!I7506</f>
        <v>0</v>
      </c>
      <c r="J7506" s="305">
        <f>'[11]Depr Exp'!J7506</f>
        <v>0.1</v>
      </c>
      <c r="K7506" s="373">
        <f>'[11]Depr Exp'!K7506</f>
        <v>0</v>
      </c>
      <c r="L7506" s="524">
        <f>'[11]Depr Exp'!L7506</f>
        <v>-11.36</v>
      </c>
      <c r="M7506" s="144"/>
      <c r="N7506" s="144"/>
    </row>
    <row r="7507" spans="1:14">
      <c r="A7507" s="144" t="str">
        <f>'[11]Depr Exp'!A7507</f>
        <v>G3862 DST ResWaterHeater &lt; 1994-RET</v>
      </c>
      <c r="B7507" s="144" t="str">
        <f>'[11]Depr Exp'!B7507</f>
        <v>G3862 DST ResWaterHeater &lt; 1994-RET-4</v>
      </c>
      <c r="C7507" s="143" t="str">
        <f>'[11]Depr Exp'!C7507</f>
        <v>403G</v>
      </c>
      <c r="D7507" s="144"/>
      <c r="E7507" s="282">
        <f>'[11]Depr Exp'!E7507</f>
        <v>43220</v>
      </c>
      <c r="F7507" s="523">
        <f>'[11]Depr Exp'!F7507</f>
        <v>4557.57</v>
      </c>
      <c r="G7507" s="305">
        <f>'[11]Depr Exp'!G7507</f>
        <v>0.1</v>
      </c>
      <c r="H7507" s="524">
        <f>'[11]Depr Exp'!H7507</f>
        <v>37.979999999999997</v>
      </c>
      <c r="I7507" s="523">
        <f>'[11]Depr Exp'!I7507</f>
        <v>0</v>
      </c>
      <c r="J7507" s="305">
        <f>'[11]Depr Exp'!J7507</f>
        <v>0.1</v>
      </c>
      <c r="K7507" s="373">
        <f>'[11]Depr Exp'!K7507</f>
        <v>0</v>
      </c>
      <c r="L7507" s="524">
        <f>'[11]Depr Exp'!L7507</f>
        <v>-37.979999999999997</v>
      </c>
      <c r="M7507" s="144"/>
      <c r="N7507" s="144"/>
    </row>
    <row r="7508" spans="1:14">
      <c r="A7508" s="144" t="str">
        <f>'[11]Depr Exp'!A7508</f>
        <v>G3862 DST ResWaterHeater &lt; 1994-RET</v>
      </c>
      <c r="B7508" s="144" t="str">
        <f>'[11]Depr Exp'!B7508</f>
        <v>G3862 DST ResWaterHeater &lt; 1994-RET-5</v>
      </c>
      <c r="C7508" s="143" t="str">
        <f>'[11]Depr Exp'!C7508</f>
        <v>403G</v>
      </c>
      <c r="D7508" s="144"/>
      <c r="E7508" s="282">
        <f>'[11]Depr Exp'!E7508</f>
        <v>43251</v>
      </c>
      <c r="F7508" s="523">
        <f>'[11]Depr Exp'!F7508</f>
        <v>3199.31</v>
      </c>
      <c r="G7508" s="305">
        <f>'[11]Depr Exp'!G7508</f>
        <v>0.1</v>
      </c>
      <c r="H7508" s="524">
        <f>'[11]Depr Exp'!H7508</f>
        <v>26.66</v>
      </c>
      <c r="I7508" s="523">
        <f>'[11]Depr Exp'!I7508</f>
        <v>0</v>
      </c>
      <c r="J7508" s="305">
        <f>'[11]Depr Exp'!J7508</f>
        <v>0.1</v>
      </c>
      <c r="K7508" s="373">
        <f>'[11]Depr Exp'!K7508</f>
        <v>0</v>
      </c>
      <c r="L7508" s="524">
        <f>'[11]Depr Exp'!L7508</f>
        <v>-26.66</v>
      </c>
      <c r="M7508" s="144"/>
      <c r="N7508" s="144"/>
    </row>
    <row r="7509" spans="1:14">
      <c r="A7509" s="144" t="str">
        <f>'[11]Depr Exp'!A7509</f>
        <v>G3862 DST ResWaterHeater &lt; 1994-RET</v>
      </c>
      <c r="B7509" s="144" t="str">
        <f>'[11]Depr Exp'!B7509</f>
        <v>G3862 DST ResWaterHeater &lt; 1994-RET-6</v>
      </c>
      <c r="C7509" s="143" t="str">
        <f>'[11]Depr Exp'!C7509</f>
        <v>403G</v>
      </c>
      <c r="D7509" s="144"/>
      <c r="E7509" s="282">
        <f>'[11]Depr Exp'!E7509</f>
        <v>43281</v>
      </c>
      <c r="F7509" s="523">
        <f>'[11]Depr Exp'!F7509</f>
        <v>5.85</v>
      </c>
      <c r="G7509" s="305">
        <f>'[11]Depr Exp'!G7509</f>
        <v>0.1</v>
      </c>
      <c r="H7509" s="524">
        <f>'[11]Depr Exp'!H7509</f>
        <v>0.05</v>
      </c>
      <c r="I7509" s="523">
        <f>'[11]Depr Exp'!I7509</f>
        <v>0</v>
      </c>
      <c r="J7509" s="305">
        <f>'[11]Depr Exp'!J7509</f>
        <v>0.1</v>
      </c>
      <c r="K7509" s="373">
        <f>'[11]Depr Exp'!K7509</f>
        <v>0</v>
      </c>
      <c r="L7509" s="524">
        <f>'[11]Depr Exp'!L7509</f>
        <v>-0.05</v>
      </c>
      <c r="M7509" s="144"/>
      <c r="N7509" s="144"/>
    </row>
    <row r="7510" spans="1:14">
      <c r="A7510" s="144" t="str">
        <f>'[11]Depr Exp'!A7510</f>
        <v>G3862 DST ResWaterHeater &lt; 1994-RET</v>
      </c>
      <c r="B7510" s="144" t="str">
        <f>'[11]Depr Exp'!B7510</f>
        <v>G3862 DST ResWaterHeater &lt; 1994-RET-7</v>
      </c>
      <c r="C7510" s="143" t="str">
        <f>'[11]Depr Exp'!C7510</f>
        <v>403G</v>
      </c>
      <c r="D7510" s="144"/>
      <c r="E7510" s="282">
        <f>'[11]Depr Exp'!E7510</f>
        <v>43312</v>
      </c>
      <c r="F7510" s="523">
        <f>'[11]Depr Exp'!F7510</f>
        <v>4.6399999999999997</v>
      </c>
      <c r="G7510" s="305">
        <f>'[11]Depr Exp'!G7510</f>
        <v>0.1</v>
      </c>
      <c r="H7510" s="524">
        <f>'[11]Depr Exp'!H7510</f>
        <v>0.04</v>
      </c>
      <c r="I7510" s="523">
        <f>'[11]Depr Exp'!I7510</f>
        <v>0</v>
      </c>
      <c r="J7510" s="305">
        <f>'[11]Depr Exp'!J7510</f>
        <v>0.1</v>
      </c>
      <c r="K7510" s="373">
        <f>'[11]Depr Exp'!K7510</f>
        <v>0</v>
      </c>
      <c r="L7510" s="524">
        <f>'[11]Depr Exp'!L7510</f>
        <v>-0.04</v>
      </c>
      <c r="M7510" s="144"/>
      <c r="N7510" s="144"/>
    </row>
    <row r="7511" spans="1:14">
      <c r="A7511" s="144" t="str">
        <f>'[11]Depr Exp'!A7511</f>
        <v>G3862 DST ResWaterHeater &lt; 1994-RET</v>
      </c>
      <c r="B7511" s="144" t="str">
        <f>'[11]Depr Exp'!B7511</f>
        <v>G3862 DST ResWaterHeater &lt; 1994-RET-8</v>
      </c>
      <c r="C7511" s="143" t="str">
        <f>'[11]Depr Exp'!C7511</f>
        <v>403G</v>
      </c>
      <c r="D7511" s="144"/>
      <c r="E7511" s="282">
        <f>'[11]Depr Exp'!E7511</f>
        <v>43343</v>
      </c>
      <c r="F7511" s="523">
        <f>'[11]Depr Exp'!F7511</f>
        <v>11351.58</v>
      </c>
      <c r="G7511" s="305">
        <f>'[11]Depr Exp'!G7511</f>
        <v>0.1</v>
      </c>
      <c r="H7511" s="524">
        <f>'[11]Depr Exp'!H7511</f>
        <v>94.6</v>
      </c>
      <c r="I7511" s="523">
        <f>'[11]Depr Exp'!I7511</f>
        <v>0</v>
      </c>
      <c r="J7511" s="305">
        <f>'[11]Depr Exp'!J7511</f>
        <v>0.1</v>
      </c>
      <c r="K7511" s="373">
        <f>'[11]Depr Exp'!K7511</f>
        <v>0</v>
      </c>
      <c r="L7511" s="524">
        <f>'[11]Depr Exp'!L7511</f>
        <v>-94.6</v>
      </c>
      <c r="M7511" s="144"/>
      <c r="N7511" s="144"/>
    </row>
    <row r="7512" spans="1:14">
      <c r="A7512" s="144" t="str">
        <f>'[11]Depr Exp'!A7512</f>
        <v>G3862 DST ResWaterHeater &lt; 1994-RET</v>
      </c>
      <c r="B7512" s="144" t="str">
        <f>'[11]Depr Exp'!B7512</f>
        <v>G3862 DST ResWaterHeater &lt; 1994-RET-9</v>
      </c>
      <c r="C7512" s="143" t="str">
        <f>'[11]Depr Exp'!C7512</f>
        <v>403G</v>
      </c>
      <c r="D7512" s="144"/>
      <c r="E7512" s="282">
        <f>'[11]Depr Exp'!E7512</f>
        <v>43373</v>
      </c>
      <c r="F7512" s="523">
        <f>'[11]Depr Exp'!F7512</f>
        <v>82545.64</v>
      </c>
      <c r="G7512" s="305">
        <f>'[11]Depr Exp'!G7512</f>
        <v>0.1</v>
      </c>
      <c r="H7512" s="524">
        <f>'[11]Depr Exp'!H7512</f>
        <v>687.88</v>
      </c>
      <c r="I7512" s="523">
        <f>'[11]Depr Exp'!I7512</f>
        <v>0</v>
      </c>
      <c r="J7512" s="305">
        <f>'[11]Depr Exp'!J7512</f>
        <v>0.1</v>
      </c>
      <c r="K7512" s="373">
        <f>'[11]Depr Exp'!K7512</f>
        <v>0</v>
      </c>
      <c r="L7512" s="524">
        <f>'[11]Depr Exp'!L7512</f>
        <v>-687.88</v>
      </c>
      <c r="M7512" s="144"/>
      <c r="N7512" s="144"/>
    </row>
    <row r="7513" spans="1:14">
      <c r="A7513" s="144" t="str">
        <f>'[11]Depr Exp'!A7513</f>
        <v>G3862 DST ResWaterHeater &lt; 1994-RET</v>
      </c>
      <c r="B7513" s="144" t="str">
        <f>'[11]Depr Exp'!B7513</f>
        <v>G3862 DST ResWaterHeater &lt; 1994-RET-10</v>
      </c>
      <c r="C7513" s="143" t="str">
        <f>'[11]Depr Exp'!C7513</f>
        <v>403G</v>
      </c>
      <c r="D7513" s="144"/>
      <c r="E7513" s="282">
        <f>'[11]Depr Exp'!E7513</f>
        <v>43404</v>
      </c>
      <c r="F7513" s="523">
        <f>'[11]Depr Exp'!F7513</f>
        <v>41273.18</v>
      </c>
      <c r="G7513" s="305">
        <f>'[11]Depr Exp'!G7513</f>
        <v>0.1</v>
      </c>
      <c r="H7513" s="524">
        <f>'[11]Depr Exp'!H7513</f>
        <v>343.94</v>
      </c>
      <c r="I7513" s="523">
        <f>'[11]Depr Exp'!I7513</f>
        <v>0</v>
      </c>
      <c r="J7513" s="305">
        <f>'[11]Depr Exp'!J7513</f>
        <v>0.1</v>
      </c>
      <c r="K7513" s="373">
        <f>'[11]Depr Exp'!K7513</f>
        <v>0</v>
      </c>
      <c r="L7513" s="524">
        <f>'[11]Depr Exp'!L7513</f>
        <v>-343.94</v>
      </c>
      <c r="M7513" s="144"/>
      <c r="N7513" s="144"/>
    </row>
    <row r="7514" spans="1:14">
      <c r="A7514" s="144" t="str">
        <f>'[11]Depr Exp'!A7514</f>
        <v>G3862 DST ResWaterHeater &lt; 1994-RET</v>
      </c>
      <c r="B7514" s="144" t="str">
        <f>'[11]Depr Exp'!B7514</f>
        <v>G3862 DST ResWaterHeater &lt; 1994-RET-11</v>
      </c>
      <c r="C7514" s="143" t="str">
        <f>'[11]Depr Exp'!C7514</f>
        <v>403G</v>
      </c>
      <c r="D7514" s="144"/>
      <c r="E7514" s="282">
        <f>'[11]Depr Exp'!E7514</f>
        <v>43434</v>
      </c>
      <c r="F7514" s="523">
        <f>'[11]Depr Exp'!F7514</f>
        <v>0</v>
      </c>
      <c r="G7514" s="305">
        <f>'[11]Depr Exp'!G7514</f>
        <v>0</v>
      </c>
      <c r="H7514" s="524">
        <f>'[11]Depr Exp'!H7514</f>
        <v>0</v>
      </c>
      <c r="I7514" s="523">
        <f>'[11]Depr Exp'!I7514</f>
        <v>0</v>
      </c>
      <c r="J7514" s="305">
        <f>'[11]Depr Exp'!J7514</f>
        <v>0</v>
      </c>
      <c r="K7514" s="373">
        <f>'[11]Depr Exp'!K7514</f>
        <v>0</v>
      </c>
      <c r="L7514" s="524">
        <f>'[11]Depr Exp'!L7514</f>
        <v>0</v>
      </c>
      <c r="M7514" s="144"/>
      <c r="N7514" s="144"/>
    </row>
    <row r="7515" spans="1:14">
      <c r="A7515" s="144" t="str">
        <f>'[11]Depr Exp'!A7515</f>
        <v>G3862 DST ResWaterHeater &lt; 1994-RET</v>
      </c>
      <c r="B7515" s="144" t="str">
        <f>'[11]Depr Exp'!B7515</f>
        <v>G3862 DST ResWaterHeater &lt; 1994-RET-12</v>
      </c>
      <c r="C7515" s="143" t="str">
        <f>'[11]Depr Exp'!C7515</f>
        <v>403G</v>
      </c>
      <c r="D7515" s="144"/>
      <c r="E7515" s="282">
        <f>'[11]Depr Exp'!E7515</f>
        <v>43465</v>
      </c>
      <c r="F7515" s="523">
        <f>'[11]Depr Exp'!F7515</f>
        <v>0</v>
      </c>
      <c r="G7515" s="305">
        <f>'[11]Depr Exp'!G7515</f>
        <v>0</v>
      </c>
      <c r="H7515" s="524">
        <f>'[11]Depr Exp'!H7515</f>
        <v>0</v>
      </c>
      <c r="I7515" s="523">
        <f>'[11]Depr Exp'!I7515</f>
        <v>0</v>
      </c>
      <c r="J7515" s="305">
        <f>'[11]Depr Exp'!J7515</f>
        <v>0</v>
      </c>
      <c r="K7515" s="373">
        <f>'[11]Depr Exp'!K7515</f>
        <v>0</v>
      </c>
      <c r="L7515" s="524">
        <f>'[11]Depr Exp'!L7515</f>
        <v>0</v>
      </c>
      <c r="M7515" s="144"/>
      <c r="N7515" s="144"/>
    </row>
    <row r="7516" spans="1:14" ht="15.75" thickBot="1">
      <c r="A7516" s="159" t="str">
        <f>'[11]Depr Exp'!A7516</f>
        <v>G3862 DST ResWaterHeater &lt; 1994-RET Total</v>
      </c>
      <c r="B7516" s="144">
        <f>'[11]Depr Exp'!B7516</f>
        <v>0</v>
      </c>
      <c r="C7516" s="502" t="str">
        <f>'[11]Depr Exp'!C7516</f>
        <v>GDST</v>
      </c>
      <c r="D7516" s="144"/>
      <c r="E7516" s="281" t="str">
        <f>'[11]Depr Exp'!E7516</f>
        <v>Total</v>
      </c>
      <c r="F7516" s="141">
        <f>'[11]Depr Exp'!F7516</f>
        <v>0</v>
      </c>
      <c r="G7516" s="252">
        <f>'[11]Depr Exp'!G7516</f>
        <v>0</v>
      </c>
      <c r="H7516" s="286">
        <f>'[11]Depr Exp'!H7516</f>
        <v>1202.53</v>
      </c>
      <c r="I7516" s="141">
        <f>'[11]Depr Exp'!I7516</f>
        <v>0</v>
      </c>
      <c r="J7516" s="252">
        <f>'[11]Depr Exp'!J7516</f>
        <v>0</v>
      </c>
      <c r="K7516" s="286">
        <f>'[11]Depr Exp'!K7516</f>
        <v>0</v>
      </c>
      <c r="L7516" s="286">
        <f>'[11]Depr Exp'!L7516</f>
        <v>-1202.53</v>
      </c>
      <c r="M7516" s="144"/>
      <c r="N7516" s="144"/>
    </row>
    <row r="7517" spans="1:14" ht="13.5" thickTop="1">
      <c r="A7517" s="144" t="str">
        <f>'[11]Depr Exp'!A7517</f>
        <v>G3863 DST Res Conv Burner</v>
      </c>
      <c r="B7517" s="144" t="str">
        <f>'[11]Depr Exp'!B7517</f>
        <v>G3863 DST Res Conv Burner-1</v>
      </c>
      <c r="C7517" s="143" t="str">
        <f>'[11]Depr Exp'!C7517</f>
        <v>403G</v>
      </c>
      <c r="D7517" s="144"/>
      <c r="E7517" s="282">
        <f>'[11]Depr Exp'!E7517</f>
        <v>43131</v>
      </c>
      <c r="F7517" s="523">
        <f>'[11]Depr Exp'!F7517</f>
        <v>85990.96</v>
      </c>
      <c r="G7517" s="305">
        <f>'[11]Depr Exp'!G7517</f>
        <v>0.1</v>
      </c>
      <c r="H7517" s="524">
        <f>'[11]Depr Exp'!H7517</f>
        <v>31795.27</v>
      </c>
      <c r="I7517" s="523">
        <f>'[11]Depr Exp'!I7517</f>
        <v>51929.85</v>
      </c>
      <c r="J7517" s="305">
        <f>'[11]Depr Exp'!J7517</f>
        <v>0.1</v>
      </c>
      <c r="K7517" s="373">
        <f>'[11]Depr Exp'!K7517</f>
        <v>432.74875000000003</v>
      </c>
      <c r="L7517" s="524">
        <f>'[11]Depr Exp'!L7517</f>
        <v>-31362.52</v>
      </c>
      <c r="M7517" s="144"/>
      <c r="N7517" s="144"/>
    </row>
    <row r="7518" spans="1:14">
      <c r="A7518" s="144" t="str">
        <f>'[11]Depr Exp'!A7518</f>
        <v>G3863 DST Res Conv Burner</v>
      </c>
      <c r="B7518" s="144" t="str">
        <f>'[11]Depr Exp'!B7518</f>
        <v>G3863 DST Res Conv Burner-2</v>
      </c>
      <c r="C7518" s="143" t="str">
        <f>'[11]Depr Exp'!C7518</f>
        <v>403G</v>
      </c>
      <c r="D7518" s="144"/>
      <c r="E7518" s="282">
        <f>'[11]Depr Exp'!E7518</f>
        <v>43159</v>
      </c>
      <c r="F7518" s="523">
        <f>'[11]Depr Exp'!F7518</f>
        <v>85990.96</v>
      </c>
      <c r="G7518" s="305">
        <f>'[11]Depr Exp'!G7518</f>
        <v>0.1</v>
      </c>
      <c r="H7518" s="524">
        <f>'[11]Depr Exp'!H7518</f>
        <v>16727.809999999998</v>
      </c>
      <c r="I7518" s="523">
        <f>'[11]Depr Exp'!I7518</f>
        <v>51929.85</v>
      </c>
      <c r="J7518" s="305">
        <f>'[11]Depr Exp'!J7518</f>
        <v>0.1</v>
      </c>
      <c r="K7518" s="373">
        <f>'[11]Depr Exp'!K7518</f>
        <v>432.74875000000003</v>
      </c>
      <c r="L7518" s="524">
        <f>'[11]Depr Exp'!L7518</f>
        <v>-16295.06</v>
      </c>
      <c r="M7518" s="144"/>
      <c r="N7518" s="144"/>
    </row>
    <row r="7519" spans="1:14">
      <c r="A7519" s="144" t="str">
        <f>'[11]Depr Exp'!A7519</f>
        <v>G3863 DST Res Conv Burner</v>
      </c>
      <c r="B7519" s="144" t="str">
        <f>'[11]Depr Exp'!B7519</f>
        <v>G3863 DST Res Conv Burner-3</v>
      </c>
      <c r="C7519" s="143" t="str">
        <f>'[11]Depr Exp'!C7519</f>
        <v>403G</v>
      </c>
      <c r="D7519" s="144"/>
      <c r="E7519" s="282">
        <f>'[11]Depr Exp'!E7519</f>
        <v>43190</v>
      </c>
      <c r="F7519" s="523">
        <f>'[11]Depr Exp'!F7519</f>
        <v>85990.96</v>
      </c>
      <c r="G7519" s="305">
        <f>'[11]Depr Exp'!G7519</f>
        <v>0.1</v>
      </c>
      <c r="H7519" s="524">
        <f>'[11]Depr Exp'!H7519</f>
        <v>16747.16</v>
      </c>
      <c r="I7519" s="523">
        <f>'[11]Depr Exp'!I7519</f>
        <v>51929.85</v>
      </c>
      <c r="J7519" s="305">
        <f>'[11]Depr Exp'!J7519</f>
        <v>0.1</v>
      </c>
      <c r="K7519" s="373">
        <f>'[11]Depr Exp'!K7519</f>
        <v>432.74875000000003</v>
      </c>
      <c r="L7519" s="524">
        <f>'[11]Depr Exp'!L7519</f>
        <v>-16314.41</v>
      </c>
      <c r="M7519" s="144"/>
      <c r="N7519" s="144"/>
    </row>
    <row r="7520" spans="1:14">
      <c r="A7520" s="144" t="str">
        <f>'[11]Depr Exp'!A7520</f>
        <v>G3863 DST Res Conv Burner</v>
      </c>
      <c r="B7520" s="144" t="str">
        <f>'[11]Depr Exp'!B7520</f>
        <v>G3863 DST Res Conv Burner-4</v>
      </c>
      <c r="C7520" s="143" t="str">
        <f>'[11]Depr Exp'!C7520</f>
        <v>403G</v>
      </c>
      <c r="D7520" s="144"/>
      <c r="E7520" s="282">
        <f>'[11]Depr Exp'!E7520</f>
        <v>43220</v>
      </c>
      <c r="F7520" s="523">
        <f>'[11]Depr Exp'!F7520</f>
        <v>85990.96</v>
      </c>
      <c r="G7520" s="305">
        <f>'[11]Depr Exp'!G7520</f>
        <v>0.1</v>
      </c>
      <c r="H7520" s="524">
        <f>'[11]Depr Exp'!H7520</f>
        <v>16768.41</v>
      </c>
      <c r="I7520" s="523">
        <f>'[11]Depr Exp'!I7520</f>
        <v>51929.85</v>
      </c>
      <c r="J7520" s="305">
        <f>'[11]Depr Exp'!J7520</f>
        <v>0.1</v>
      </c>
      <c r="K7520" s="373">
        <f>'[11]Depr Exp'!K7520</f>
        <v>432.74875000000003</v>
      </c>
      <c r="L7520" s="524">
        <f>'[11]Depr Exp'!L7520</f>
        <v>-16335.66</v>
      </c>
      <c r="M7520" s="144"/>
      <c r="N7520" s="144"/>
    </row>
    <row r="7521" spans="1:14">
      <c r="A7521" s="144" t="str">
        <f>'[11]Depr Exp'!A7521</f>
        <v>G3863 DST Res Conv Burner</v>
      </c>
      <c r="B7521" s="144" t="str">
        <f>'[11]Depr Exp'!B7521</f>
        <v>G3863 DST Res Conv Burner-5</v>
      </c>
      <c r="C7521" s="143" t="str">
        <f>'[11]Depr Exp'!C7521</f>
        <v>403G</v>
      </c>
      <c r="D7521" s="144"/>
      <c r="E7521" s="282">
        <f>'[11]Depr Exp'!E7521</f>
        <v>43251</v>
      </c>
      <c r="F7521" s="523">
        <f>'[11]Depr Exp'!F7521</f>
        <v>85990.96</v>
      </c>
      <c r="G7521" s="305">
        <f>'[11]Depr Exp'!G7521</f>
        <v>0.1</v>
      </c>
      <c r="H7521" s="524">
        <f>'[11]Depr Exp'!H7521</f>
        <v>16486.899999999998</v>
      </c>
      <c r="I7521" s="523">
        <f>'[11]Depr Exp'!I7521</f>
        <v>51929.85</v>
      </c>
      <c r="J7521" s="305">
        <f>'[11]Depr Exp'!J7521</f>
        <v>0.1</v>
      </c>
      <c r="K7521" s="373">
        <f>'[11]Depr Exp'!K7521</f>
        <v>432.74875000000003</v>
      </c>
      <c r="L7521" s="524">
        <f>'[11]Depr Exp'!L7521</f>
        <v>-16054.15</v>
      </c>
      <c r="M7521" s="144"/>
      <c r="N7521" s="144"/>
    </row>
    <row r="7522" spans="1:14">
      <c r="A7522" s="144" t="str">
        <f>'[11]Depr Exp'!A7522</f>
        <v>G3863 DST Res Conv Burner</v>
      </c>
      <c r="B7522" s="144" t="str">
        <f>'[11]Depr Exp'!B7522</f>
        <v>G3863 DST Res Conv Burner-6</v>
      </c>
      <c r="C7522" s="143" t="str">
        <f>'[11]Depr Exp'!C7522</f>
        <v>403G</v>
      </c>
      <c r="D7522" s="144"/>
      <c r="E7522" s="282">
        <f>'[11]Depr Exp'!E7522</f>
        <v>43281</v>
      </c>
      <c r="F7522" s="523">
        <f>'[11]Depr Exp'!F7522</f>
        <v>68960.41</v>
      </c>
      <c r="G7522" s="305">
        <f>'[11]Depr Exp'!G7522</f>
        <v>0.1</v>
      </c>
      <c r="H7522" s="524">
        <f>'[11]Depr Exp'!H7522</f>
        <v>16064.13</v>
      </c>
      <c r="I7522" s="523">
        <f>'[11]Depr Exp'!I7522</f>
        <v>51929.85</v>
      </c>
      <c r="J7522" s="305">
        <f>'[11]Depr Exp'!J7522</f>
        <v>0.1</v>
      </c>
      <c r="K7522" s="373">
        <f>'[11]Depr Exp'!K7522</f>
        <v>432.74875000000003</v>
      </c>
      <c r="L7522" s="524">
        <f>'[11]Depr Exp'!L7522</f>
        <v>-15631.38</v>
      </c>
      <c r="M7522" s="144"/>
      <c r="N7522" s="144"/>
    </row>
    <row r="7523" spans="1:14">
      <c r="A7523" s="144" t="str">
        <f>'[11]Depr Exp'!A7523</f>
        <v>G3863 DST Res Conv Burner</v>
      </c>
      <c r="B7523" s="144" t="str">
        <f>'[11]Depr Exp'!B7523</f>
        <v>G3863 DST Res Conv Burner-7</v>
      </c>
      <c r="C7523" s="143" t="str">
        <f>'[11]Depr Exp'!C7523</f>
        <v>403G</v>
      </c>
      <c r="D7523" s="144"/>
      <c r="E7523" s="282">
        <f>'[11]Depr Exp'!E7523</f>
        <v>43312</v>
      </c>
      <c r="F7523" s="523">
        <f>'[11]Depr Exp'!F7523</f>
        <v>51929.85</v>
      </c>
      <c r="G7523" s="305">
        <f>'[11]Depr Exp'!G7523</f>
        <v>0.1</v>
      </c>
      <c r="H7523" s="524">
        <f>'[11]Depr Exp'!H7523</f>
        <v>15922.21</v>
      </c>
      <c r="I7523" s="523">
        <f>'[11]Depr Exp'!I7523</f>
        <v>51929.85</v>
      </c>
      <c r="J7523" s="305">
        <f>'[11]Depr Exp'!J7523</f>
        <v>0.1</v>
      </c>
      <c r="K7523" s="373">
        <f>'[11]Depr Exp'!K7523</f>
        <v>432.74875000000003</v>
      </c>
      <c r="L7523" s="524">
        <f>'[11]Depr Exp'!L7523</f>
        <v>-15489.46</v>
      </c>
      <c r="M7523" s="144"/>
      <c r="N7523" s="144"/>
    </row>
    <row r="7524" spans="1:14">
      <c r="A7524" s="144" t="str">
        <f>'[11]Depr Exp'!A7524</f>
        <v>G3863 DST Res Conv Burner</v>
      </c>
      <c r="B7524" s="144" t="str">
        <f>'[11]Depr Exp'!B7524</f>
        <v>G3863 DST Res Conv Burner-8</v>
      </c>
      <c r="C7524" s="143" t="str">
        <f>'[11]Depr Exp'!C7524</f>
        <v>403G</v>
      </c>
      <c r="D7524" s="144"/>
      <c r="E7524" s="282">
        <f>'[11]Depr Exp'!E7524</f>
        <v>43343</v>
      </c>
      <c r="F7524" s="523">
        <f>'[11]Depr Exp'!F7524</f>
        <v>51929.85</v>
      </c>
      <c r="G7524" s="305">
        <f>'[11]Depr Exp'!G7524</f>
        <v>0.1</v>
      </c>
      <c r="H7524" s="524">
        <f>'[11]Depr Exp'!H7524</f>
        <v>15922.21</v>
      </c>
      <c r="I7524" s="523">
        <f>'[11]Depr Exp'!I7524</f>
        <v>51929.85</v>
      </c>
      <c r="J7524" s="305">
        <f>'[11]Depr Exp'!J7524</f>
        <v>0.1</v>
      </c>
      <c r="K7524" s="373">
        <f>'[11]Depr Exp'!K7524</f>
        <v>432.74875000000003</v>
      </c>
      <c r="L7524" s="524">
        <f>'[11]Depr Exp'!L7524</f>
        <v>-15489.46</v>
      </c>
      <c r="M7524" s="144"/>
      <c r="N7524" s="144"/>
    </row>
    <row r="7525" spans="1:14">
      <c r="A7525" s="144" t="str">
        <f>'[11]Depr Exp'!A7525</f>
        <v>G3863 DST Res Conv Burner</v>
      </c>
      <c r="B7525" s="144" t="str">
        <f>'[11]Depr Exp'!B7525</f>
        <v>G3863 DST Res Conv Burner-9</v>
      </c>
      <c r="C7525" s="143" t="str">
        <f>'[11]Depr Exp'!C7525</f>
        <v>403G</v>
      </c>
      <c r="D7525" s="144"/>
      <c r="E7525" s="282">
        <f>'[11]Depr Exp'!E7525</f>
        <v>43373</v>
      </c>
      <c r="F7525" s="523">
        <f>'[11]Depr Exp'!F7525</f>
        <v>51929.85</v>
      </c>
      <c r="G7525" s="305">
        <f>'[11]Depr Exp'!G7525</f>
        <v>0.1</v>
      </c>
      <c r="H7525" s="524">
        <f>'[11]Depr Exp'!H7525</f>
        <v>15922.21</v>
      </c>
      <c r="I7525" s="523">
        <f>'[11]Depr Exp'!I7525</f>
        <v>51929.85</v>
      </c>
      <c r="J7525" s="305">
        <f>'[11]Depr Exp'!J7525</f>
        <v>0.1</v>
      </c>
      <c r="K7525" s="373">
        <f>'[11]Depr Exp'!K7525</f>
        <v>432.74875000000003</v>
      </c>
      <c r="L7525" s="524">
        <f>'[11]Depr Exp'!L7525</f>
        <v>-15489.46</v>
      </c>
      <c r="M7525" s="144"/>
      <c r="N7525" s="144"/>
    </row>
    <row r="7526" spans="1:14">
      <c r="A7526" s="144" t="str">
        <f>'[11]Depr Exp'!A7526</f>
        <v>G3863 DST Res Conv Burner</v>
      </c>
      <c r="B7526" s="144" t="str">
        <f>'[11]Depr Exp'!B7526</f>
        <v>G3863 DST Res Conv Burner-10</v>
      </c>
      <c r="C7526" s="143" t="str">
        <f>'[11]Depr Exp'!C7526</f>
        <v>403G</v>
      </c>
      <c r="D7526" s="144"/>
      <c r="E7526" s="282">
        <f>'[11]Depr Exp'!E7526</f>
        <v>43404</v>
      </c>
      <c r="F7526" s="523">
        <f>'[11]Depr Exp'!F7526</f>
        <v>51929.85</v>
      </c>
      <c r="G7526" s="305">
        <f>'[11]Depr Exp'!G7526</f>
        <v>0.1</v>
      </c>
      <c r="H7526" s="524">
        <f>'[11]Depr Exp'!H7526</f>
        <v>15922.21</v>
      </c>
      <c r="I7526" s="523">
        <f>'[11]Depr Exp'!I7526</f>
        <v>51929.85</v>
      </c>
      <c r="J7526" s="305">
        <f>'[11]Depr Exp'!J7526</f>
        <v>0.1</v>
      </c>
      <c r="K7526" s="373">
        <f>'[11]Depr Exp'!K7526</f>
        <v>432.74875000000003</v>
      </c>
      <c r="L7526" s="524">
        <f>'[11]Depr Exp'!L7526</f>
        <v>-15489.46</v>
      </c>
      <c r="M7526" s="144"/>
      <c r="N7526" s="144"/>
    </row>
    <row r="7527" spans="1:14">
      <c r="A7527" s="144" t="str">
        <f>'[11]Depr Exp'!A7527</f>
        <v>G3863 DST Res Conv Burner</v>
      </c>
      <c r="B7527" s="144" t="str">
        <f>'[11]Depr Exp'!B7527</f>
        <v>G3863 DST Res Conv Burner-11</v>
      </c>
      <c r="C7527" s="143" t="str">
        <f>'[11]Depr Exp'!C7527</f>
        <v>403G</v>
      </c>
      <c r="D7527" s="144"/>
      <c r="E7527" s="282">
        <f>'[11]Depr Exp'!E7527</f>
        <v>43434</v>
      </c>
      <c r="F7527" s="523">
        <f>'[11]Depr Exp'!F7527</f>
        <v>51929.85</v>
      </c>
      <c r="G7527" s="305">
        <f>'[11]Depr Exp'!G7527</f>
        <v>0.1</v>
      </c>
      <c r="H7527" s="524">
        <f>'[11]Depr Exp'!H7527</f>
        <v>15922.21</v>
      </c>
      <c r="I7527" s="523">
        <f>'[11]Depr Exp'!I7527</f>
        <v>51929.85</v>
      </c>
      <c r="J7527" s="305">
        <f>'[11]Depr Exp'!J7527</f>
        <v>0.1</v>
      </c>
      <c r="K7527" s="373">
        <f>'[11]Depr Exp'!K7527</f>
        <v>432.74875000000003</v>
      </c>
      <c r="L7527" s="524">
        <f>'[11]Depr Exp'!L7527</f>
        <v>-15489.46</v>
      </c>
      <c r="M7527" s="144"/>
      <c r="N7527" s="144"/>
    </row>
    <row r="7528" spans="1:14">
      <c r="A7528" s="144" t="str">
        <f>'[11]Depr Exp'!A7528</f>
        <v>G3863 DST Res Conv Burner</v>
      </c>
      <c r="B7528" s="144" t="str">
        <f>'[11]Depr Exp'!B7528</f>
        <v>G3863 DST Res Conv Burner-12</v>
      </c>
      <c r="C7528" s="143" t="str">
        <f>'[11]Depr Exp'!C7528</f>
        <v>403G</v>
      </c>
      <c r="D7528" s="144"/>
      <c r="E7528" s="282">
        <f>'[11]Depr Exp'!E7528</f>
        <v>43465</v>
      </c>
      <c r="F7528" s="523">
        <f>'[11]Depr Exp'!F7528</f>
        <v>51929.85</v>
      </c>
      <c r="G7528" s="305">
        <f>'[11]Depr Exp'!G7528</f>
        <v>0.1</v>
      </c>
      <c r="H7528" s="524">
        <f>'[11]Depr Exp'!H7528</f>
        <v>15922.21</v>
      </c>
      <c r="I7528" s="523">
        <f>'[11]Depr Exp'!I7528</f>
        <v>51929.85</v>
      </c>
      <c r="J7528" s="305">
        <f>'[11]Depr Exp'!J7528</f>
        <v>0.1</v>
      </c>
      <c r="K7528" s="373">
        <f>'[11]Depr Exp'!K7528</f>
        <v>432.74875000000003</v>
      </c>
      <c r="L7528" s="524">
        <f>'[11]Depr Exp'!L7528</f>
        <v>-15489.46</v>
      </c>
      <c r="M7528" s="144"/>
      <c r="N7528" s="144"/>
    </row>
    <row r="7529" spans="1:14" ht="15.75" thickBot="1">
      <c r="A7529" s="159" t="str">
        <f>'[11]Depr Exp'!A7529</f>
        <v>G3863 DST Res Conv Burner Total</v>
      </c>
      <c r="B7529" s="144">
        <f>'[11]Depr Exp'!B7529</f>
        <v>0</v>
      </c>
      <c r="C7529" s="502" t="str">
        <f>'[11]Depr Exp'!C7529</f>
        <v>GDST</v>
      </c>
      <c r="D7529" s="144"/>
      <c r="E7529" s="281" t="str">
        <f>'[11]Depr Exp'!E7529</f>
        <v>Total</v>
      </c>
      <c r="F7529" s="141">
        <f>'[11]Depr Exp'!F7529</f>
        <v>0</v>
      </c>
      <c r="G7529" s="252">
        <f>'[11]Depr Exp'!G7529</f>
        <v>0</v>
      </c>
      <c r="H7529" s="286">
        <f>'[11]Depr Exp'!H7529</f>
        <v>210122.93999999997</v>
      </c>
      <c r="I7529" s="141">
        <f>'[11]Depr Exp'!I7529</f>
        <v>0</v>
      </c>
      <c r="J7529" s="252">
        <f>'[11]Depr Exp'!J7529</f>
        <v>0</v>
      </c>
      <c r="K7529" s="286">
        <f>'[11]Depr Exp'!K7529</f>
        <v>5192.9850000000006</v>
      </c>
      <c r="L7529" s="286">
        <f>'[11]Depr Exp'!L7529</f>
        <v>-204929.96</v>
      </c>
      <c r="M7529" s="144"/>
      <c r="N7529" s="144"/>
    </row>
    <row r="7530" spans="1:14" ht="13.5" thickTop="1">
      <c r="A7530" s="144" t="str">
        <f>'[11]Depr Exp'!A7530</f>
        <v>G3865 DST Com Conv Burner</v>
      </c>
      <c r="B7530" s="144" t="str">
        <f>'[11]Depr Exp'!B7530</f>
        <v>G3865 DST Com Conv Burner-1</v>
      </c>
      <c r="C7530" s="143" t="str">
        <f>'[11]Depr Exp'!C7530</f>
        <v>403G</v>
      </c>
      <c r="D7530" s="144"/>
      <c r="E7530" s="282">
        <f>'[11]Depr Exp'!E7530</f>
        <v>43131</v>
      </c>
      <c r="F7530" s="523">
        <f>'[11]Depr Exp'!F7530</f>
        <v>2983.27</v>
      </c>
      <c r="G7530" s="305">
        <f>'[11]Depr Exp'!G7530</f>
        <v>0.1</v>
      </c>
      <c r="H7530" s="524">
        <f>'[11]Depr Exp'!H7530</f>
        <v>4805.3899999999994</v>
      </c>
      <c r="I7530" s="523">
        <f>'[11]Depr Exp'!I7530</f>
        <v>0</v>
      </c>
      <c r="J7530" s="305">
        <f>'[11]Depr Exp'!J7530</f>
        <v>0.1</v>
      </c>
      <c r="K7530" s="373">
        <f>'[11]Depr Exp'!K7530</f>
        <v>0</v>
      </c>
      <c r="L7530" s="524">
        <f>'[11]Depr Exp'!L7530</f>
        <v>-4805.3900000000003</v>
      </c>
      <c r="M7530" s="144"/>
      <c r="N7530" s="144"/>
    </row>
    <row r="7531" spans="1:14">
      <c r="A7531" s="144" t="str">
        <f>'[11]Depr Exp'!A7531</f>
        <v>G3865 DST Com Conv Burner</v>
      </c>
      <c r="B7531" s="144" t="str">
        <f>'[11]Depr Exp'!B7531</f>
        <v>G3865 DST Com Conv Burner-2</v>
      </c>
      <c r="C7531" s="143" t="str">
        <f>'[11]Depr Exp'!C7531</f>
        <v>403G</v>
      </c>
      <c r="D7531" s="144"/>
      <c r="E7531" s="282">
        <f>'[11]Depr Exp'!E7531</f>
        <v>43159</v>
      </c>
      <c r="F7531" s="523">
        <f>'[11]Depr Exp'!F7531</f>
        <v>0</v>
      </c>
      <c r="G7531" s="305">
        <f>'[11]Depr Exp'!G7531</f>
        <v>0.1</v>
      </c>
      <c r="H7531" s="524">
        <f>'[11]Depr Exp'!H7531</f>
        <v>2340.67</v>
      </c>
      <c r="I7531" s="523">
        <f>'[11]Depr Exp'!I7531</f>
        <v>0</v>
      </c>
      <c r="J7531" s="305">
        <f>'[11]Depr Exp'!J7531</f>
        <v>0.1</v>
      </c>
      <c r="K7531" s="373">
        <f>'[11]Depr Exp'!K7531</f>
        <v>0</v>
      </c>
      <c r="L7531" s="524">
        <f>'[11]Depr Exp'!L7531</f>
        <v>-2340.67</v>
      </c>
      <c r="M7531" s="144"/>
      <c r="N7531" s="144"/>
    </row>
    <row r="7532" spans="1:14">
      <c r="A7532" s="144" t="str">
        <f>'[11]Depr Exp'!A7532</f>
        <v>G3865 DST Com Conv Burner</v>
      </c>
      <c r="B7532" s="144" t="str">
        <f>'[11]Depr Exp'!B7532</f>
        <v>G3865 DST Com Conv Burner-3</v>
      </c>
      <c r="C7532" s="143" t="str">
        <f>'[11]Depr Exp'!C7532</f>
        <v>403G</v>
      </c>
      <c r="D7532" s="144"/>
      <c r="E7532" s="282">
        <f>'[11]Depr Exp'!E7532</f>
        <v>43190</v>
      </c>
      <c r="F7532" s="523">
        <f>'[11]Depr Exp'!F7532</f>
        <v>0</v>
      </c>
      <c r="G7532" s="305">
        <f>'[11]Depr Exp'!G7532</f>
        <v>0.1</v>
      </c>
      <c r="H7532" s="524">
        <f>'[11]Depr Exp'!H7532</f>
        <v>-2340.67</v>
      </c>
      <c r="I7532" s="523">
        <f>'[11]Depr Exp'!I7532</f>
        <v>0</v>
      </c>
      <c r="J7532" s="305">
        <f>'[11]Depr Exp'!J7532</f>
        <v>0.1</v>
      </c>
      <c r="K7532" s="373">
        <f>'[11]Depr Exp'!K7532</f>
        <v>0</v>
      </c>
      <c r="L7532" s="524">
        <f>'[11]Depr Exp'!L7532</f>
        <v>2340.67</v>
      </c>
      <c r="M7532" s="144"/>
      <c r="N7532" s="144"/>
    </row>
    <row r="7533" spans="1:14">
      <c r="A7533" s="144" t="str">
        <f>'[11]Depr Exp'!A7533</f>
        <v>G3865 DST Com Conv Burner</v>
      </c>
      <c r="B7533" s="144" t="str">
        <f>'[11]Depr Exp'!B7533</f>
        <v>G3865 DST Com Conv Burner-4</v>
      </c>
      <c r="C7533" s="143" t="str">
        <f>'[11]Depr Exp'!C7533</f>
        <v>403G</v>
      </c>
      <c r="D7533" s="144"/>
      <c r="E7533" s="282">
        <f>'[11]Depr Exp'!E7533</f>
        <v>43220</v>
      </c>
      <c r="F7533" s="523">
        <f>'[11]Depr Exp'!F7533</f>
        <v>0</v>
      </c>
      <c r="G7533" s="305">
        <f>'[11]Depr Exp'!G7533</f>
        <v>0.1</v>
      </c>
      <c r="H7533" s="524">
        <f>'[11]Depr Exp'!H7533</f>
        <v>2424.27</v>
      </c>
      <c r="I7533" s="523">
        <f>'[11]Depr Exp'!I7533</f>
        <v>0</v>
      </c>
      <c r="J7533" s="305">
        <f>'[11]Depr Exp'!J7533</f>
        <v>0.1</v>
      </c>
      <c r="K7533" s="373">
        <f>'[11]Depr Exp'!K7533</f>
        <v>0</v>
      </c>
      <c r="L7533" s="524">
        <f>'[11]Depr Exp'!L7533</f>
        <v>-2424.27</v>
      </c>
      <c r="M7533" s="144"/>
      <c r="N7533" s="144"/>
    </row>
    <row r="7534" spans="1:14">
      <c r="A7534" s="144" t="str">
        <f>'[11]Depr Exp'!A7534</f>
        <v>G3865 DST Com Conv Burner</v>
      </c>
      <c r="B7534" s="144" t="str">
        <f>'[11]Depr Exp'!B7534</f>
        <v>G3865 DST Com Conv Burner-5</v>
      </c>
      <c r="C7534" s="143" t="str">
        <f>'[11]Depr Exp'!C7534</f>
        <v>403G</v>
      </c>
      <c r="D7534" s="144"/>
      <c r="E7534" s="282">
        <f>'[11]Depr Exp'!E7534</f>
        <v>43251</v>
      </c>
      <c r="F7534" s="523">
        <f>'[11]Depr Exp'!F7534</f>
        <v>0</v>
      </c>
      <c r="G7534" s="305">
        <f>'[11]Depr Exp'!G7534</f>
        <v>0.1</v>
      </c>
      <c r="H7534" s="524">
        <f>'[11]Depr Exp'!H7534</f>
        <v>2380.98</v>
      </c>
      <c r="I7534" s="523">
        <f>'[11]Depr Exp'!I7534</f>
        <v>0</v>
      </c>
      <c r="J7534" s="305">
        <f>'[11]Depr Exp'!J7534</f>
        <v>0.1</v>
      </c>
      <c r="K7534" s="373">
        <f>'[11]Depr Exp'!K7534</f>
        <v>0</v>
      </c>
      <c r="L7534" s="524">
        <f>'[11]Depr Exp'!L7534</f>
        <v>-2380.98</v>
      </c>
      <c r="M7534" s="144"/>
      <c r="N7534" s="144"/>
    </row>
    <row r="7535" spans="1:14">
      <c r="A7535" s="144" t="str">
        <f>'[11]Depr Exp'!A7535</f>
        <v>G3865 DST Com Conv Burner</v>
      </c>
      <c r="B7535" s="144" t="str">
        <f>'[11]Depr Exp'!B7535</f>
        <v>G3865 DST Com Conv Burner-6</v>
      </c>
      <c r="C7535" s="143" t="str">
        <f>'[11]Depr Exp'!C7535</f>
        <v>403G</v>
      </c>
      <c r="D7535" s="144"/>
      <c r="E7535" s="282">
        <f>'[11]Depr Exp'!E7535</f>
        <v>43281</v>
      </c>
      <c r="F7535" s="523">
        <f>'[11]Depr Exp'!F7535</f>
        <v>0</v>
      </c>
      <c r="G7535" s="305">
        <f>'[11]Depr Exp'!G7535</f>
        <v>0.1</v>
      </c>
      <c r="H7535" s="524">
        <f>'[11]Depr Exp'!H7535</f>
        <v>2262.65</v>
      </c>
      <c r="I7535" s="523">
        <f>'[11]Depr Exp'!I7535</f>
        <v>0</v>
      </c>
      <c r="J7535" s="305">
        <f>'[11]Depr Exp'!J7535</f>
        <v>0.1</v>
      </c>
      <c r="K7535" s="373">
        <f>'[11]Depr Exp'!K7535</f>
        <v>0</v>
      </c>
      <c r="L7535" s="524">
        <f>'[11]Depr Exp'!L7535</f>
        <v>-2262.65</v>
      </c>
      <c r="M7535" s="144"/>
      <c r="N7535" s="144"/>
    </row>
    <row r="7536" spans="1:14">
      <c r="A7536" s="144" t="str">
        <f>'[11]Depr Exp'!A7536</f>
        <v>G3865 DST Com Conv Burner</v>
      </c>
      <c r="B7536" s="144" t="str">
        <f>'[11]Depr Exp'!B7536</f>
        <v>G3865 DST Com Conv Burner-7</v>
      </c>
      <c r="C7536" s="143" t="str">
        <f>'[11]Depr Exp'!C7536</f>
        <v>403G</v>
      </c>
      <c r="D7536" s="144"/>
      <c r="E7536" s="282">
        <f>'[11]Depr Exp'!E7536</f>
        <v>43312</v>
      </c>
      <c r="F7536" s="523">
        <f>'[11]Depr Exp'!F7536</f>
        <v>0</v>
      </c>
      <c r="G7536" s="305">
        <f>'[11]Depr Exp'!G7536</f>
        <v>0.1</v>
      </c>
      <c r="H7536" s="524">
        <f>'[11]Depr Exp'!H7536</f>
        <v>2262.65</v>
      </c>
      <c r="I7536" s="523">
        <f>'[11]Depr Exp'!I7536</f>
        <v>0</v>
      </c>
      <c r="J7536" s="305">
        <f>'[11]Depr Exp'!J7536</f>
        <v>0.1</v>
      </c>
      <c r="K7536" s="373">
        <f>'[11]Depr Exp'!K7536</f>
        <v>0</v>
      </c>
      <c r="L7536" s="524">
        <f>'[11]Depr Exp'!L7536</f>
        <v>-2262.65</v>
      </c>
      <c r="M7536" s="144"/>
      <c r="N7536" s="144"/>
    </row>
    <row r="7537" spans="1:14">
      <c r="A7537" s="144" t="str">
        <f>'[11]Depr Exp'!A7537</f>
        <v>G3865 DST Com Conv Burner</v>
      </c>
      <c r="B7537" s="144" t="str">
        <f>'[11]Depr Exp'!B7537</f>
        <v>G3865 DST Com Conv Burner-8</v>
      </c>
      <c r="C7537" s="143" t="str">
        <f>'[11]Depr Exp'!C7537</f>
        <v>403G</v>
      </c>
      <c r="D7537" s="144"/>
      <c r="E7537" s="282">
        <f>'[11]Depr Exp'!E7537</f>
        <v>43343</v>
      </c>
      <c r="F7537" s="523">
        <f>'[11]Depr Exp'!F7537</f>
        <v>0</v>
      </c>
      <c r="G7537" s="305">
        <f>'[11]Depr Exp'!G7537</f>
        <v>0.1</v>
      </c>
      <c r="H7537" s="524">
        <f>'[11]Depr Exp'!H7537</f>
        <v>2262.65</v>
      </c>
      <c r="I7537" s="523">
        <f>'[11]Depr Exp'!I7537</f>
        <v>0</v>
      </c>
      <c r="J7537" s="305">
        <f>'[11]Depr Exp'!J7537</f>
        <v>0.1</v>
      </c>
      <c r="K7537" s="373">
        <f>'[11]Depr Exp'!K7537</f>
        <v>0</v>
      </c>
      <c r="L7537" s="524">
        <f>'[11]Depr Exp'!L7537</f>
        <v>-2262.65</v>
      </c>
      <c r="M7537" s="144"/>
      <c r="N7537" s="144"/>
    </row>
    <row r="7538" spans="1:14">
      <c r="A7538" s="144" t="str">
        <f>'[11]Depr Exp'!A7538</f>
        <v>G3865 DST Com Conv Burner</v>
      </c>
      <c r="B7538" s="144" t="str">
        <f>'[11]Depr Exp'!B7538</f>
        <v>G3865 DST Com Conv Burner-9</v>
      </c>
      <c r="C7538" s="143" t="str">
        <f>'[11]Depr Exp'!C7538</f>
        <v>403G</v>
      </c>
      <c r="D7538" s="144"/>
      <c r="E7538" s="282">
        <f>'[11]Depr Exp'!E7538</f>
        <v>43373</v>
      </c>
      <c r="F7538" s="523">
        <f>'[11]Depr Exp'!F7538</f>
        <v>0</v>
      </c>
      <c r="G7538" s="305">
        <f>'[11]Depr Exp'!G7538</f>
        <v>0.1</v>
      </c>
      <c r="H7538" s="524">
        <f>'[11]Depr Exp'!H7538</f>
        <v>2262.65</v>
      </c>
      <c r="I7538" s="523">
        <f>'[11]Depr Exp'!I7538</f>
        <v>0</v>
      </c>
      <c r="J7538" s="305">
        <f>'[11]Depr Exp'!J7538</f>
        <v>0.1</v>
      </c>
      <c r="K7538" s="373">
        <f>'[11]Depr Exp'!K7538</f>
        <v>0</v>
      </c>
      <c r="L7538" s="524">
        <f>'[11]Depr Exp'!L7538</f>
        <v>-2262.65</v>
      </c>
      <c r="M7538" s="144"/>
      <c r="N7538" s="144"/>
    </row>
    <row r="7539" spans="1:14">
      <c r="A7539" s="144" t="str">
        <f>'[11]Depr Exp'!A7539</f>
        <v>G3865 DST Com Conv Burner</v>
      </c>
      <c r="B7539" s="144" t="str">
        <f>'[11]Depr Exp'!B7539</f>
        <v>G3865 DST Com Conv Burner-10</v>
      </c>
      <c r="C7539" s="143" t="str">
        <f>'[11]Depr Exp'!C7539</f>
        <v>403G</v>
      </c>
      <c r="D7539" s="144"/>
      <c r="E7539" s="282">
        <f>'[11]Depr Exp'!E7539</f>
        <v>43404</v>
      </c>
      <c r="F7539" s="523">
        <f>'[11]Depr Exp'!F7539</f>
        <v>0</v>
      </c>
      <c r="G7539" s="305">
        <f>'[11]Depr Exp'!G7539</f>
        <v>0.1</v>
      </c>
      <c r="H7539" s="524">
        <f>'[11]Depr Exp'!H7539</f>
        <v>2262.65</v>
      </c>
      <c r="I7539" s="523">
        <f>'[11]Depr Exp'!I7539</f>
        <v>0</v>
      </c>
      <c r="J7539" s="305">
        <f>'[11]Depr Exp'!J7539</f>
        <v>0.1</v>
      </c>
      <c r="K7539" s="373">
        <f>'[11]Depr Exp'!K7539</f>
        <v>0</v>
      </c>
      <c r="L7539" s="524">
        <f>'[11]Depr Exp'!L7539</f>
        <v>-2262.65</v>
      </c>
      <c r="M7539" s="144"/>
      <c r="N7539" s="144"/>
    </row>
    <row r="7540" spans="1:14">
      <c r="A7540" s="144" t="str">
        <f>'[11]Depr Exp'!A7540</f>
        <v>G3865 DST Com Conv Burner</v>
      </c>
      <c r="B7540" s="144" t="str">
        <f>'[11]Depr Exp'!B7540</f>
        <v>G3865 DST Com Conv Burner-11</v>
      </c>
      <c r="C7540" s="143" t="str">
        <f>'[11]Depr Exp'!C7540</f>
        <v>403G</v>
      </c>
      <c r="D7540" s="144"/>
      <c r="E7540" s="282">
        <f>'[11]Depr Exp'!E7540</f>
        <v>43434</v>
      </c>
      <c r="F7540" s="523">
        <f>'[11]Depr Exp'!F7540</f>
        <v>0</v>
      </c>
      <c r="G7540" s="305">
        <f>'[11]Depr Exp'!G7540</f>
        <v>0.1</v>
      </c>
      <c r="H7540" s="524">
        <f>'[11]Depr Exp'!H7540</f>
        <v>2262.65</v>
      </c>
      <c r="I7540" s="523">
        <f>'[11]Depr Exp'!I7540</f>
        <v>0</v>
      </c>
      <c r="J7540" s="305">
        <f>'[11]Depr Exp'!J7540</f>
        <v>0.1</v>
      </c>
      <c r="K7540" s="373">
        <f>'[11]Depr Exp'!K7540</f>
        <v>0</v>
      </c>
      <c r="L7540" s="524">
        <f>'[11]Depr Exp'!L7540</f>
        <v>-2262.65</v>
      </c>
      <c r="M7540" s="144"/>
      <c r="N7540" s="144"/>
    </row>
    <row r="7541" spans="1:14">
      <c r="A7541" s="144" t="str">
        <f>'[11]Depr Exp'!A7541</f>
        <v>G3865 DST Com Conv Burner</v>
      </c>
      <c r="B7541" s="144" t="str">
        <f>'[11]Depr Exp'!B7541</f>
        <v>G3865 DST Com Conv Burner-12</v>
      </c>
      <c r="C7541" s="143" t="str">
        <f>'[11]Depr Exp'!C7541</f>
        <v>403G</v>
      </c>
      <c r="D7541" s="144"/>
      <c r="E7541" s="282">
        <f>'[11]Depr Exp'!E7541</f>
        <v>43465</v>
      </c>
      <c r="F7541" s="523">
        <f>'[11]Depr Exp'!F7541</f>
        <v>0</v>
      </c>
      <c r="G7541" s="305">
        <f>'[11]Depr Exp'!G7541</f>
        <v>0.1</v>
      </c>
      <c r="H7541" s="524">
        <f>'[11]Depr Exp'!H7541</f>
        <v>2262.65</v>
      </c>
      <c r="I7541" s="523">
        <f>'[11]Depr Exp'!I7541</f>
        <v>0</v>
      </c>
      <c r="J7541" s="305">
        <f>'[11]Depr Exp'!J7541</f>
        <v>0.1</v>
      </c>
      <c r="K7541" s="373">
        <f>'[11]Depr Exp'!K7541</f>
        <v>0</v>
      </c>
      <c r="L7541" s="524">
        <f>'[11]Depr Exp'!L7541</f>
        <v>-2262.65</v>
      </c>
      <c r="M7541" s="144"/>
      <c r="N7541" s="144"/>
    </row>
    <row r="7542" spans="1:14" ht="15.75" thickBot="1">
      <c r="A7542" s="159" t="str">
        <f>'[11]Depr Exp'!A7542</f>
        <v>G3865 DST Com Conv Burner Total</v>
      </c>
      <c r="B7542" s="144">
        <f>'[11]Depr Exp'!B7542</f>
        <v>0</v>
      </c>
      <c r="C7542" s="502" t="str">
        <f>'[11]Depr Exp'!C7542</f>
        <v>GDST</v>
      </c>
      <c r="D7542" s="144"/>
      <c r="E7542" s="281" t="str">
        <f>'[11]Depr Exp'!E7542</f>
        <v>Total</v>
      </c>
      <c r="F7542" s="141">
        <f>'[11]Depr Exp'!F7542</f>
        <v>0</v>
      </c>
      <c r="G7542" s="252">
        <f>'[11]Depr Exp'!G7542</f>
        <v>0</v>
      </c>
      <c r="H7542" s="286">
        <f>'[11]Depr Exp'!H7542</f>
        <v>25449.190000000006</v>
      </c>
      <c r="I7542" s="141">
        <f>'[11]Depr Exp'!I7542</f>
        <v>0</v>
      </c>
      <c r="J7542" s="252">
        <f>'[11]Depr Exp'!J7542</f>
        <v>0</v>
      </c>
      <c r="K7542" s="286">
        <f>'[11]Depr Exp'!K7542</f>
        <v>0</v>
      </c>
      <c r="L7542" s="286">
        <f>'[11]Depr Exp'!L7542</f>
        <v>-25449.19</v>
      </c>
      <c r="M7542" s="144"/>
      <c r="N7542" s="144"/>
    </row>
    <row r="7543" spans="1:14" ht="13.5" thickTop="1">
      <c r="A7543" s="144" t="str">
        <f>'[11]Depr Exp'!A7543</f>
        <v>G387 DST Other Equipment</v>
      </c>
      <c r="B7543" s="144" t="str">
        <f>'[11]Depr Exp'!B7543</f>
        <v>G387 DST Other Equipment-1</v>
      </c>
      <c r="C7543" s="143" t="str">
        <f>'[11]Depr Exp'!C7543</f>
        <v>403G</v>
      </c>
      <c r="D7543" s="144"/>
      <c r="E7543" s="282">
        <f>'[11]Depr Exp'!E7543</f>
        <v>43131</v>
      </c>
      <c r="F7543" s="523">
        <f>'[11]Depr Exp'!F7543</f>
        <v>5195265.41</v>
      </c>
      <c r="G7543" s="305">
        <f>'[11]Depr Exp'!G7543</f>
        <v>0.1205</v>
      </c>
      <c r="H7543" s="524">
        <f>'[11]Depr Exp'!H7543</f>
        <v>52169.120000000003</v>
      </c>
      <c r="I7543" s="523">
        <f>'[11]Depr Exp'!I7543</f>
        <v>5000265.84</v>
      </c>
      <c r="J7543" s="305">
        <f>'[11]Depr Exp'!J7543</f>
        <v>0.1205</v>
      </c>
      <c r="K7543" s="373">
        <f>'[11]Depr Exp'!K7543</f>
        <v>50211.002809999998</v>
      </c>
      <c r="L7543" s="524">
        <f>'[11]Depr Exp'!L7543</f>
        <v>-1958.12</v>
      </c>
      <c r="M7543" s="144"/>
      <c r="N7543" s="144"/>
    </row>
    <row r="7544" spans="1:14">
      <c r="A7544" s="144" t="str">
        <f>'[11]Depr Exp'!A7544</f>
        <v>G387 DST Other Equipment</v>
      </c>
      <c r="B7544" s="144" t="str">
        <f>'[11]Depr Exp'!B7544</f>
        <v>G387 DST Other Equipment-2</v>
      </c>
      <c r="C7544" s="143" t="str">
        <f>'[11]Depr Exp'!C7544</f>
        <v>403G</v>
      </c>
      <c r="D7544" s="144"/>
      <c r="E7544" s="282">
        <f>'[11]Depr Exp'!E7544</f>
        <v>43159</v>
      </c>
      <c r="F7544" s="523">
        <f>'[11]Depr Exp'!F7544</f>
        <v>5017825.67</v>
      </c>
      <c r="G7544" s="305">
        <f>'[11]Depr Exp'!G7544</f>
        <v>0.1205</v>
      </c>
      <c r="H7544" s="524">
        <f>'[11]Depr Exp'!H7544</f>
        <v>50387.33</v>
      </c>
      <c r="I7544" s="523">
        <f>'[11]Depr Exp'!I7544</f>
        <v>5000265.84</v>
      </c>
      <c r="J7544" s="305">
        <f>'[11]Depr Exp'!J7544</f>
        <v>0.1205</v>
      </c>
      <c r="K7544" s="373">
        <f>'[11]Depr Exp'!K7544</f>
        <v>50211.002809999998</v>
      </c>
      <c r="L7544" s="524">
        <f>'[11]Depr Exp'!L7544</f>
        <v>-176.33</v>
      </c>
      <c r="M7544" s="144"/>
      <c r="N7544" s="144"/>
    </row>
    <row r="7545" spans="1:14">
      <c r="A7545" s="144" t="str">
        <f>'[11]Depr Exp'!A7545</f>
        <v>G387 DST Other Equipment</v>
      </c>
      <c r="B7545" s="144" t="str">
        <f>'[11]Depr Exp'!B7545</f>
        <v>G387 DST Other Equipment-3</v>
      </c>
      <c r="C7545" s="143" t="str">
        <f>'[11]Depr Exp'!C7545</f>
        <v>403G</v>
      </c>
      <c r="D7545" s="144"/>
      <c r="E7545" s="282">
        <f>'[11]Depr Exp'!E7545</f>
        <v>43190</v>
      </c>
      <c r="F7545" s="523">
        <f>'[11]Depr Exp'!F7545</f>
        <v>5014973.42</v>
      </c>
      <c r="G7545" s="305">
        <f>'[11]Depr Exp'!G7545</f>
        <v>0.1205</v>
      </c>
      <c r="H7545" s="524">
        <f>'[11]Depr Exp'!H7545</f>
        <v>50358.69</v>
      </c>
      <c r="I7545" s="523">
        <f>'[11]Depr Exp'!I7545</f>
        <v>5000265.84</v>
      </c>
      <c r="J7545" s="305">
        <f>'[11]Depr Exp'!J7545</f>
        <v>0.1205</v>
      </c>
      <c r="K7545" s="373">
        <f>'[11]Depr Exp'!K7545</f>
        <v>50211.002809999998</v>
      </c>
      <c r="L7545" s="524">
        <f>'[11]Depr Exp'!L7545</f>
        <v>-147.69</v>
      </c>
      <c r="M7545" s="144"/>
      <c r="N7545" s="144"/>
    </row>
    <row r="7546" spans="1:14">
      <c r="A7546" s="144" t="str">
        <f>'[11]Depr Exp'!A7546</f>
        <v>G387 DST Other Equipment</v>
      </c>
      <c r="B7546" s="144" t="str">
        <f>'[11]Depr Exp'!B7546</f>
        <v>G387 DST Other Equipment-4</v>
      </c>
      <c r="C7546" s="143" t="str">
        <f>'[11]Depr Exp'!C7546</f>
        <v>403G</v>
      </c>
      <c r="D7546" s="144"/>
      <c r="E7546" s="282">
        <f>'[11]Depr Exp'!E7546</f>
        <v>43220</v>
      </c>
      <c r="F7546" s="523">
        <f>'[11]Depr Exp'!F7546</f>
        <v>5012121.17</v>
      </c>
      <c r="G7546" s="305">
        <f>'[11]Depr Exp'!G7546</f>
        <v>0.1205</v>
      </c>
      <c r="H7546" s="524">
        <f>'[11]Depr Exp'!H7546</f>
        <v>50330.05</v>
      </c>
      <c r="I7546" s="523">
        <f>'[11]Depr Exp'!I7546</f>
        <v>5000265.84</v>
      </c>
      <c r="J7546" s="305">
        <f>'[11]Depr Exp'!J7546</f>
        <v>0.1205</v>
      </c>
      <c r="K7546" s="373">
        <f>'[11]Depr Exp'!K7546</f>
        <v>50211.002809999998</v>
      </c>
      <c r="L7546" s="524">
        <f>'[11]Depr Exp'!L7546</f>
        <v>-119.05</v>
      </c>
      <c r="M7546" s="144"/>
      <c r="N7546" s="144"/>
    </row>
    <row r="7547" spans="1:14">
      <c r="A7547" s="144" t="str">
        <f>'[11]Depr Exp'!A7547</f>
        <v>G387 DST Other Equipment</v>
      </c>
      <c r="B7547" s="144" t="str">
        <f>'[11]Depr Exp'!B7547</f>
        <v>G387 DST Other Equipment-5</v>
      </c>
      <c r="C7547" s="143" t="str">
        <f>'[11]Depr Exp'!C7547</f>
        <v>403G</v>
      </c>
      <c r="D7547" s="144"/>
      <c r="E7547" s="282">
        <f>'[11]Depr Exp'!E7547</f>
        <v>43251</v>
      </c>
      <c r="F7547" s="523">
        <f>'[11]Depr Exp'!F7547</f>
        <v>5012121.17</v>
      </c>
      <c r="G7547" s="305">
        <f>'[11]Depr Exp'!G7547</f>
        <v>0.1205</v>
      </c>
      <c r="H7547" s="524">
        <f>'[11]Depr Exp'!H7547</f>
        <v>50330.05</v>
      </c>
      <c r="I7547" s="523">
        <f>'[11]Depr Exp'!I7547</f>
        <v>5000265.84</v>
      </c>
      <c r="J7547" s="305">
        <f>'[11]Depr Exp'!J7547</f>
        <v>0.1205</v>
      </c>
      <c r="K7547" s="373">
        <f>'[11]Depr Exp'!K7547</f>
        <v>50211.002809999998</v>
      </c>
      <c r="L7547" s="524">
        <f>'[11]Depr Exp'!L7547</f>
        <v>-119.05</v>
      </c>
      <c r="M7547" s="144"/>
      <c r="N7547" s="144"/>
    </row>
    <row r="7548" spans="1:14">
      <c r="A7548" s="144" t="str">
        <f>'[11]Depr Exp'!A7548</f>
        <v>G387 DST Other Equipment</v>
      </c>
      <c r="B7548" s="144" t="str">
        <f>'[11]Depr Exp'!B7548</f>
        <v>G387 DST Other Equipment-6</v>
      </c>
      <c r="C7548" s="143" t="str">
        <f>'[11]Depr Exp'!C7548</f>
        <v>403G</v>
      </c>
      <c r="D7548" s="144"/>
      <c r="E7548" s="282">
        <f>'[11]Depr Exp'!E7548</f>
        <v>43281</v>
      </c>
      <c r="F7548" s="523">
        <f>'[11]Depr Exp'!F7548</f>
        <v>5012121.17</v>
      </c>
      <c r="G7548" s="305">
        <f>'[11]Depr Exp'!G7548</f>
        <v>0.1205</v>
      </c>
      <c r="H7548" s="524">
        <f>'[11]Depr Exp'!H7548</f>
        <v>50330.05</v>
      </c>
      <c r="I7548" s="523">
        <f>'[11]Depr Exp'!I7548</f>
        <v>5000265.84</v>
      </c>
      <c r="J7548" s="305">
        <f>'[11]Depr Exp'!J7548</f>
        <v>0.1205</v>
      </c>
      <c r="K7548" s="373">
        <f>'[11]Depr Exp'!K7548</f>
        <v>50211.002809999998</v>
      </c>
      <c r="L7548" s="524">
        <f>'[11]Depr Exp'!L7548</f>
        <v>-119.05</v>
      </c>
      <c r="M7548" s="144"/>
      <c r="N7548" s="144"/>
    </row>
    <row r="7549" spans="1:14">
      <c r="A7549" s="144" t="str">
        <f>'[11]Depr Exp'!A7549</f>
        <v>G387 DST Other Equipment</v>
      </c>
      <c r="B7549" s="144" t="str">
        <f>'[11]Depr Exp'!B7549</f>
        <v>G387 DST Other Equipment-7</v>
      </c>
      <c r="C7549" s="143" t="str">
        <f>'[11]Depr Exp'!C7549</f>
        <v>403G</v>
      </c>
      <c r="D7549" s="144"/>
      <c r="E7549" s="282">
        <f>'[11]Depr Exp'!E7549</f>
        <v>43312</v>
      </c>
      <c r="F7549" s="523">
        <f>'[11]Depr Exp'!F7549</f>
        <v>5012121.17</v>
      </c>
      <c r="G7549" s="305">
        <f>'[11]Depr Exp'!G7549</f>
        <v>0.1205</v>
      </c>
      <c r="H7549" s="524">
        <f>'[11]Depr Exp'!H7549</f>
        <v>50330.05</v>
      </c>
      <c r="I7549" s="523">
        <f>'[11]Depr Exp'!I7549</f>
        <v>5000265.84</v>
      </c>
      <c r="J7549" s="305">
        <f>'[11]Depr Exp'!J7549</f>
        <v>0.1205</v>
      </c>
      <c r="K7549" s="373">
        <f>'[11]Depr Exp'!K7549</f>
        <v>50211.002809999998</v>
      </c>
      <c r="L7549" s="524">
        <f>'[11]Depr Exp'!L7549</f>
        <v>-119.05</v>
      </c>
      <c r="M7549" s="144"/>
      <c r="N7549" s="144"/>
    </row>
    <row r="7550" spans="1:14">
      <c r="A7550" s="144" t="str">
        <f>'[11]Depr Exp'!A7550</f>
        <v>G387 DST Other Equipment</v>
      </c>
      <c r="B7550" s="144" t="str">
        <f>'[11]Depr Exp'!B7550</f>
        <v>G387 DST Other Equipment-8</v>
      </c>
      <c r="C7550" s="143" t="str">
        <f>'[11]Depr Exp'!C7550</f>
        <v>403G</v>
      </c>
      <c r="D7550" s="144"/>
      <c r="E7550" s="282">
        <f>'[11]Depr Exp'!E7550</f>
        <v>43343</v>
      </c>
      <c r="F7550" s="523">
        <f>'[11]Depr Exp'!F7550</f>
        <v>5012121.17</v>
      </c>
      <c r="G7550" s="305">
        <f>'[11]Depr Exp'!G7550</f>
        <v>0.1205</v>
      </c>
      <c r="H7550" s="524">
        <f>'[11]Depr Exp'!H7550</f>
        <v>50330.05</v>
      </c>
      <c r="I7550" s="523">
        <f>'[11]Depr Exp'!I7550</f>
        <v>5000265.84</v>
      </c>
      <c r="J7550" s="305">
        <f>'[11]Depr Exp'!J7550</f>
        <v>0.1205</v>
      </c>
      <c r="K7550" s="373">
        <f>'[11]Depr Exp'!K7550</f>
        <v>50211.002809999998</v>
      </c>
      <c r="L7550" s="524">
        <f>'[11]Depr Exp'!L7550</f>
        <v>-119.05</v>
      </c>
      <c r="M7550" s="144"/>
      <c r="N7550" s="144"/>
    </row>
    <row r="7551" spans="1:14">
      <c r="A7551" s="144" t="str">
        <f>'[11]Depr Exp'!A7551</f>
        <v>G387 DST Other Equipment</v>
      </c>
      <c r="B7551" s="144" t="str">
        <f>'[11]Depr Exp'!B7551</f>
        <v>G387 DST Other Equipment-9</v>
      </c>
      <c r="C7551" s="143" t="str">
        <f>'[11]Depr Exp'!C7551</f>
        <v>403G</v>
      </c>
      <c r="D7551" s="144"/>
      <c r="E7551" s="282">
        <f>'[11]Depr Exp'!E7551</f>
        <v>43373</v>
      </c>
      <c r="F7551" s="523">
        <f>'[11]Depr Exp'!F7551</f>
        <v>5006193.51</v>
      </c>
      <c r="G7551" s="305">
        <f>'[11]Depr Exp'!G7551</f>
        <v>0.1205</v>
      </c>
      <c r="H7551" s="524">
        <f>'[11]Depr Exp'!H7551</f>
        <v>50270.53</v>
      </c>
      <c r="I7551" s="523">
        <f>'[11]Depr Exp'!I7551</f>
        <v>5000265.84</v>
      </c>
      <c r="J7551" s="305">
        <f>'[11]Depr Exp'!J7551</f>
        <v>0.1205</v>
      </c>
      <c r="K7551" s="373">
        <f>'[11]Depr Exp'!K7551</f>
        <v>50211.002809999998</v>
      </c>
      <c r="L7551" s="524">
        <f>'[11]Depr Exp'!L7551</f>
        <v>-59.53</v>
      </c>
      <c r="M7551" s="144"/>
      <c r="N7551" s="144"/>
    </row>
    <row r="7552" spans="1:14">
      <c r="A7552" s="144" t="str">
        <f>'[11]Depr Exp'!A7552</f>
        <v>G387 DST Other Equipment</v>
      </c>
      <c r="B7552" s="144" t="str">
        <f>'[11]Depr Exp'!B7552</f>
        <v>G387 DST Other Equipment-10</v>
      </c>
      <c r="C7552" s="143" t="str">
        <f>'[11]Depr Exp'!C7552</f>
        <v>403G</v>
      </c>
      <c r="D7552" s="144"/>
      <c r="E7552" s="282">
        <f>'[11]Depr Exp'!E7552</f>
        <v>43404</v>
      </c>
      <c r="F7552" s="523">
        <f>'[11]Depr Exp'!F7552</f>
        <v>5000265.84</v>
      </c>
      <c r="G7552" s="305">
        <f>'[11]Depr Exp'!G7552</f>
        <v>0.1205</v>
      </c>
      <c r="H7552" s="524">
        <f>'[11]Depr Exp'!H7552</f>
        <v>50211</v>
      </c>
      <c r="I7552" s="523">
        <f>'[11]Depr Exp'!I7552</f>
        <v>5000265.84</v>
      </c>
      <c r="J7552" s="305">
        <f>'[11]Depr Exp'!J7552</f>
        <v>0.1205</v>
      </c>
      <c r="K7552" s="373">
        <f>'[11]Depr Exp'!K7552</f>
        <v>50211.002809999998</v>
      </c>
      <c r="L7552" s="524">
        <f>'[11]Depr Exp'!L7552</f>
        <v>0</v>
      </c>
      <c r="M7552" s="144"/>
      <c r="N7552" s="144"/>
    </row>
    <row r="7553" spans="1:14">
      <c r="A7553" s="144" t="str">
        <f>'[11]Depr Exp'!A7553</f>
        <v>G387 DST Other Equipment</v>
      </c>
      <c r="B7553" s="144" t="str">
        <f>'[11]Depr Exp'!B7553</f>
        <v>G387 DST Other Equipment-11</v>
      </c>
      <c r="C7553" s="143" t="str">
        <f>'[11]Depr Exp'!C7553</f>
        <v>403G</v>
      </c>
      <c r="D7553" s="144"/>
      <c r="E7553" s="282">
        <f>'[11]Depr Exp'!E7553</f>
        <v>43434</v>
      </c>
      <c r="F7553" s="523">
        <f>'[11]Depr Exp'!F7553</f>
        <v>5000265.84</v>
      </c>
      <c r="G7553" s="305">
        <f>'[11]Depr Exp'!G7553</f>
        <v>0.1205</v>
      </c>
      <c r="H7553" s="524">
        <f>'[11]Depr Exp'!H7553</f>
        <v>50211</v>
      </c>
      <c r="I7553" s="523">
        <f>'[11]Depr Exp'!I7553</f>
        <v>5000265.84</v>
      </c>
      <c r="J7553" s="305">
        <f>'[11]Depr Exp'!J7553</f>
        <v>0.1205</v>
      </c>
      <c r="K7553" s="373">
        <f>'[11]Depr Exp'!K7553</f>
        <v>50211.002809999998</v>
      </c>
      <c r="L7553" s="524">
        <f>'[11]Depr Exp'!L7553</f>
        <v>0</v>
      </c>
      <c r="M7553" s="144"/>
      <c r="N7553" s="144"/>
    </row>
    <row r="7554" spans="1:14">
      <c r="A7554" s="144" t="str">
        <f>'[11]Depr Exp'!A7554</f>
        <v>G387 DST Other Equipment</v>
      </c>
      <c r="B7554" s="144" t="str">
        <f>'[11]Depr Exp'!B7554</f>
        <v>G387 DST Other Equipment-12</v>
      </c>
      <c r="C7554" s="143" t="str">
        <f>'[11]Depr Exp'!C7554</f>
        <v>403G</v>
      </c>
      <c r="D7554" s="144"/>
      <c r="E7554" s="282">
        <f>'[11]Depr Exp'!E7554</f>
        <v>43465</v>
      </c>
      <c r="F7554" s="523">
        <f>'[11]Depr Exp'!F7554</f>
        <v>5000265.84</v>
      </c>
      <c r="G7554" s="305">
        <f>'[11]Depr Exp'!G7554</f>
        <v>0.1205</v>
      </c>
      <c r="H7554" s="524">
        <f>'[11]Depr Exp'!H7554</f>
        <v>50211</v>
      </c>
      <c r="I7554" s="523">
        <f>'[11]Depr Exp'!I7554</f>
        <v>5000265.84</v>
      </c>
      <c r="J7554" s="305">
        <f>'[11]Depr Exp'!J7554</f>
        <v>0.1205</v>
      </c>
      <c r="K7554" s="373">
        <f>'[11]Depr Exp'!K7554</f>
        <v>50211.002809999998</v>
      </c>
      <c r="L7554" s="524">
        <f>'[11]Depr Exp'!L7554</f>
        <v>0</v>
      </c>
      <c r="M7554" s="144"/>
      <c r="N7554" s="144"/>
    </row>
    <row r="7555" spans="1:14" ht="15.75" thickBot="1">
      <c r="A7555" s="159" t="str">
        <f>'[11]Depr Exp'!A7555</f>
        <v>G387 DST Other Equipment Total</v>
      </c>
      <c r="B7555" s="144">
        <f>'[11]Depr Exp'!B7555</f>
        <v>0</v>
      </c>
      <c r="C7555" s="502" t="str">
        <f>'[11]Depr Exp'!C7555</f>
        <v>GDST</v>
      </c>
      <c r="D7555" s="144"/>
      <c r="E7555" s="281" t="str">
        <f>'[11]Depr Exp'!E7555</f>
        <v>Total</v>
      </c>
      <c r="F7555" s="141">
        <f>'[11]Depr Exp'!F7555</f>
        <v>0</v>
      </c>
      <c r="G7555" s="252">
        <f>'[11]Depr Exp'!G7555</f>
        <v>0</v>
      </c>
      <c r="H7555" s="286">
        <f>'[11]Depr Exp'!H7555</f>
        <v>605468.91999999993</v>
      </c>
      <c r="I7555" s="141">
        <f>'[11]Depr Exp'!I7555</f>
        <v>0</v>
      </c>
      <c r="J7555" s="252">
        <f>'[11]Depr Exp'!J7555</f>
        <v>0</v>
      </c>
      <c r="K7555" s="286">
        <f>'[11]Depr Exp'!K7555</f>
        <v>602532.03371999983</v>
      </c>
      <c r="L7555" s="286">
        <f>'[11]Depr Exp'!L7555</f>
        <v>-2936.89</v>
      </c>
      <c r="M7555" s="144"/>
      <c r="N7555" s="144"/>
    </row>
    <row r="7556" spans="1:14" ht="13.5" thickTop="1">
      <c r="A7556" s="258" t="str">
        <f>'[11]Depr Exp'!A7556</f>
        <v>G388 DST ARO Distribution</v>
      </c>
      <c r="B7556" s="258" t="str">
        <f>'[11]Depr Exp'!B7556</f>
        <v>G388 DST ARO Distribution-1</v>
      </c>
      <c r="C7556" s="258" t="str">
        <f>'[11]Depr Exp'!C7556</f>
        <v>403.1G</v>
      </c>
      <c r="D7556" s="258"/>
      <c r="E7556" s="279">
        <f>'[11]Depr Exp'!E7556</f>
        <v>43131</v>
      </c>
      <c r="F7556" s="517">
        <f>'[11]Depr Exp'!F7556</f>
        <v>11444581.08</v>
      </c>
      <c r="G7556" s="518">
        <f>'[11]Depr Exp'!G7556</f>
        <v>0</v>
      </c>
      <c r="H7556" s="519">
        <f>'[11]Depr Exp'!H7556</f>
        <v>15917.35</v>
      </c>
      <c r="I7556" s="517">
        <f>'[11]Depr Exp'!I7556</f>
        <v>0</v>
      </c>
      <c r="J7556" s="518">
        <f>'[11]Depr Exp'!J7556</f>
        <v>0</v>
      </c>
      <c r="K7556" s="520">
        <f>'[11]Depr Exp'!K7556</f>
        <v>12279.69</v>
      </c>
      <c r="L7556" s="519">
        <f>'[11]Depr Exp'!L7556</f>
        <v>-3637.66</v>
      </c>
      <c r="M7556" s="144"/>
      <c r="N7556" s="144"/>
    </row>
    <row r="7557" spans="1:14">
      <c r="A7557" s="258" t="str">
        <f>'[11]Depr Exp'!A7557</f>
        <v>G388 DST ARO Distribution</v>
      </c>
      <c r="B7557" s="258" t="str">
        <f>'[11]Depr Exp'!B7557</f>
        <v>G388 DST ARO Distribution-2</v>
      </c>
      <c r="C7557" s="258" t="str">
        <f>'[11]Depr Exp'!C7557</f>
        <v>403.1G</v>
      </c>
      <c r="D7557" s="258"/>
      <c r="E7557" s="279">
        <f>'[11]Depr Exp'!E7557</f>
        <v>43159</v>
      </c>
      <c r="F7557" s="517">
        <f>'[11]Depr Exp'!F7557</f>
        <v>10012432.449999999</v>
      </c>
      <c r="G7557" s="518">
        <f>'[11]Depr Exp'!G7557</f>
        <v>0</v>
      </c>
      <c r="H7557" s="519">
        <f>'[11]Depr Exp'!H7557</f>
        <v>13944.92</v>
      </c>
      <c r="I7557" s="517">
        <f>'[11]Depr Exp'!I7557</f>
        <v>0</v>
      </c>
      <c r="J7557" s="518">
        <f>'[11]Depr Exp'!J7557</f>
        <v>0</v>
      </c>
      <c r="K7557" s="520">
        <f>'[11]Depr Exp'!K7557</f>
        <v>12279.69</v>
      </c>
      <c r="L7557" s="519">
        <f>'[11]Depr Exp'!L7557</f>
        <v>-1665.23</v>
      </c>
      <c r="M7557" s="144"/>
      <c r="N7557" s="144"/>
    </row>
    <row r="7558" spans="1:14">
      <c r="A7558" s="258" t="str">
        <f>'[11]Depr Exp'!A7558</f>
        <v>G388 DST ARO Distribution</v>
      </c>
      <c r="B7558" s="258" t="str">
        <f>'[11]Depr Exp'!B7558</f>
        <v>G388 DST ARO Distribution-3</v>
      </c>
      <c r="C7558" s="258" t="str">
        <f>'[11]Depr Exp'!C7558</f>
        <v>403.1G</v>
      </c>
      <c r="D7558" s="258"/>
      <c r="E7558" s="279">
        <f>'[11]Depr Exp'!E7558</f>
        <v>43190</v>
      </c>
      <c r="F7558" s="517">
        <f>'[11]Depr Exp'!F7558</f>
        <v>8582256.2400000002</v>
      </c>
      <c r="G7558" s="518">
        <f>'[11]Depr Exp'!G7558</f>
        <v>0</v>
      </c>
      <c r="H7558" s="519">
        <f>'[11]Depr Exp'!H7558</f>
        <v>11969.67</v>
      </c>
      <c r="I7558" s="517">
        <f>'[11]Depr Exp'!I7558</f>
        <v>0</v>
      </c>
      <c r="J7558" s="518">
        <f>'[11]Depr Exp'!J7558</f>
        <v>0</v>
      </c>
      <c r="K7558" s="520">
        <f>'[11]Depr Exp'!K7558</f>
        <v>12279.69</v>
      </c>
      <c r="L7558" s="519">
        <f>'[11]Depr Exp'!L7558</f>
        <v>310.02</v>
      </c>
      <c r="M7558" s="144"/>
      <c r="N7558" s="144"/>
    </row>
    <row r="7559" spans="1:14">
      <c r="A7559" s="258" t="str">
        <f>'[11]Depr Exp'!A7559</f>
        <v>G388 DST ARO Distribution</v>
      </c>
      <c r="B7559" s="258" t="str">
        <f>'[11]Depr Exp'!B7559</f>
        <v>G388 DST ARO Distribution-4</v>
      </c>
      <c r="C7559" s="258" t="str">
        <f>'[11]Depr Exp'!C7559</f>
        <v>403.1G</v>
      </c>
      <c r="D7559" s="258"/>
      <c r="E7559" s="279">
        <f>'[11]Depr Exp'!E7559</f>
        <v>43220</v>
      </c>
      <c r="F7559" s="517">
        <f>'[11]Depr Exp'!F7559</f>
        <v>8570286.5700000003</v>
      </c>
      <c r="G7559" s="518">
        <f>'[11]Depr Exp'!G7559</f>
        <v>0</v>
      </c>
      <c r="H7559" s="519">
        <f>'[11]Depr Exp'!H7559</f>
        <v>11969.69</v>
      </c>
      <c r="I7559" s="517">
        <f>'[11]Depr Exp'!I7559</f>
        <v>0</v>
      </c>
      <c r="J7559" s="518">
        <f>'[11]Depr Exp'!J7559</f>
        <v>0</v>
      </c>
      <c r="K7559" s="520">
        <f>'[11]Depr Exp'!K7559</f>
        <v>12279.69</v>
      </c>
      <c r="L7559" s="519">
        <f>'[11]Depr Exp'!L7559</f>
        <v>310</v>
      </c>
      <c r="M7559" s="144"/>
      <c r="N7559" s="144"/>
    </row>
    <row r="7560" spans="1:14">
      <c r="A7560" s="258" t="str">
        <f>'[11]Depr Exp'!A7560</f>
        <v>G388 DST ARO Distribution</v>
      </c>
      <c r="B7560" s="258" t="str">
        <f>'[11]Depr Exp'!B7560</f>
        <v>G388 DST ARO Distribution-5</v>
      </c>
      <c r="C7560" s="258" t="str">
        <f>'[11]Depr Exp'!C7560</f>
        <v>403.1G</v>
      </c>
      <c r="D7560" s="258"/>
      <c r="E7560" s="279">
        <f>'[11]Depr Exp'!E7560</f>
        <v>43251</v>
      </c>
      <c r="F7560" s="517">
        <f>'[11]Depr Exp'!F7560</f>
        <v>8558316.8800000008</v>
      </c>
      <c r="G7560" s="518">
        <f>'[11]Depr Exp'!G7560</f>
        <v>0</v>
      </c>
      <c r="H7560" s="519">
        <f>'[11]Depr Exp'!H7560</f>
        <v>11969.66</v>
      </c>
      <c r="I7560" s="517">
        <f>'[11]Depr Exp'!I7560</f>
        <v>0</v>
      </c>
      <c r="J7560" s="518">
        <f>'[11]Depr Exp'!J7560</f>
        <v>0</v>
      </c>
      <c r="K7560" s="520">
        <f>'[11]Depr Exp'!K7560</f>
        <v>12279.69</v>
      </c>
      <c r="L7560" s="519">
        <f>'[11]Depr Exp'!L7560</f>
        <v>310.02999999999997</v>
      </c>
      <c r="M7560" s="144"/>
      <c r="N7560" s="144"/>
    </row>
    <row r="7561" spans="1:14">
      <c r="A7561" s="258" t="str">
        <f>'[11]Depr Exp'!A7561</f>
        <v>G388 DST ARO Distribution</v>
      </c>
      <c r="B7561" s="258" t="str">
        <f>'[11]Depr Exp'!B7561</f>
        <v>G388 DST ARO Distribution-6</v>
      </c>
      <c r="C7561" s="258" t="str">
        <f>'[11]Depr Exp'!C7561</f>
        <v>403.1G</v>
      </c>
      <c r="D7561" s="258"/>
      <c r="E7561" s="279">
        <f>'[11]Depr Exp'!E7561</f>
        <v>43281</v>
      </c>
      <c r="F7561" s="517">
        <f>'[11]Depr Exp'!F7561</f>
        <v>8546347.2200000007</v>
      </c>
      <c r="G7561" s="518">
        <f>'[11]Depr Exp'!G7561</f>
        <v>0</v>
      </c>
      <c r="H7561" s="519">
        <f>'[11]Depr Exp'!H7561</f>
        <v>11969.67</v>
      </c>
      <c r="I7561" s="517">
        <f>'[11]Depr Exp'!I7561</f>
        <v>0</v>
      </c>
      <c r="J7561" s="518">
        <f>'[11]Depr Exp'!J7561</f>
        <v>0</v>
      </c>
      <c r="K7561" s="520">
        <f>'[11]Depr Exp'!K7561</f>
        <v>12279.69</v>
      </c>
      <c r="L7561" s="519">
        <f>'[11]Depr Exp'!L7561</f>
        <v>310.02</v>
      </c>
      <c r="M7561" s="144"/>
      <c r="N7561" s="144"/>
    </row>
    <row r="7562" spans="1:14">
      <c r="A7562" s="258" t="str">
        <f>'[11]Depr Exp'!A7562</f>
        <v>G388 DST ARO Distribution</v>
      </c>
      <c r="B7562" s="258" t="str">
        <f>'[11]Depr Exp'!B7562</f>
        <v>G388 DST ARO Distribution-7</v>
      </c>
      <c r="C7562" s="258" t="str">
        <f>'[11]Depr Exp'!C7562</f>
        <v>403.1G</v>
      </c>
      <c r="D7562" s="258"/>
      <c r="E7562" s="279">
        <f>'[11]Depr Exp'!E7562</f>
        <v>43312</v>
      </c>
      <c r="F7562" s="517">
        <f>'[11]Depr Exp'!F7562</f>
        <v>8534377.5500000007</v>
      </c>
      <c r="G7562" s="518">
        <f>'[11]Depr Exp'!G7562</f>
        <v>0</v>
      </c>
      <c r="H7562" s="519">
        <f>'[11]Depr Exp'!H7562</f>
        <v>11969.64</v>
      </c>
      <c r="I7562" s="517">
        <f>'[11]Depr Exp'!I7562</f>
        <v>0</v>
      </c>
      <c r="J7562" s="518">
        <f>'[11]Depr Exp'!J7562</f>
        <v>0</v>
      </c>
      <c r="K7562" s="520">
        <f>'[11]Depr Exp'!K7562</f>
        <v>12279.69</v>
      </c>
      <c r="L7562" s="519">
        <f>'[11]Depr Exp'!L7562</f>
        <v>310.05</v>
      </c>
      <c r="M7562" s="144"/>
      <c r="N7562" s="144"/>
    </row>
    <row r="7563" spans="1:14">
      <c r="A7563" s="258" t="str">
        <f>'[11]Depr Exp'!A7563</f>
        <v>G388 DST ARO Distribution</v>
      </c>
      <c r="B7563" s="258" t="str">
        <f>'[11]Depr Exp'!B7563</f>
        <v>G388 DST ARO Distribution-8</v>
      </c>
      <c r="C7563" s="258" t="str">
        <f>'[11]Depr Exp'!C7563</f>
        <v>403.1G</v>
      </c>
      <c r="D7563" s="258"/>
      <c r="E7563" s="279">
        <f>'[11]Depr Exp'!E7563</f>
        <v>43343</v>
      </c>
      <c r="F7563" s="517">
        <f>'[11]Depr Exp'!F7563</f>
        <v>8522407.9100000001</v>
      </c>
      <c r="G7563" s="518">
        <f>'[11]Depr Exp'!G7563</f>
        <v>0</v>
      </c>
      <c r="H7563" s="519">
        <f>'[11]Depr Exp'!H7563</f>
        <v>11969.64</v>
      </c>
      <c r="I7563" s="517">
        <f>'[11]Depr Exp'!I7563</f>
        <v>0</v>
      </c>
      <c r="J7563" s="518">
        <f>'[11]Depr Exp'!J7563</f>
        <v>0</v>
      </c>
      <c r="K7563" s="520">
        <f>'[11]Depr Exp'!K7563</f>
        <v>12279.69</v>
      </c>
      <c r="L7563" s="519">
        <f>'[11]Depr Exp'!L7563</f>
        <v>310.05</v>
      </c>
      <c r="M7563" s="144"/>
      <c r="N7563" s="144"/>
    </row>
    <row r="7564" spans="1:14">
      <c r="A7564" s="258" t="str">
        <f>'[11]Depr Exp'!A7564</f>
        <v>G388 DST ARO Distribution</v>
      </c>
      <c r="B7564" s="258" t="str">
        <f>'[11]Depr Exp'!B7564</f>
        <v>G388 DST ARO Distribution-9</v>
      </c>
      <c r="C7564" s="258" t="str">
        <f>'[11]Depr Exp'!C7564</f>
        <v>403.1G</v>
      </c>
      <c r="D7564" s="258"/>
      <c r="E7564" s="279">
        <f>'[11]Depr Exp'!E7564</f>
        <v>43373</v>
      </c>
      <c r="F7564" s="517">
        <f>'[11]Depr Exp'!F7564</f>
        <v>8510438.2699999996</v>
      </c>
      <c r="G7564" s="518">
        <f>'[11]Depr Exp'!G7564</f>
        <v>0</v>
      </c>
      <c r="H7564" s="519">
        <f>'[11]Depr Exp'!H7564</f>
        <v>11969.68</v>
      </c>
      <c r="I7564" s="517">
        <f>'[11]Depr Exp'!I7564</f>
        <v>0</v>
      </c>
      <c r="J7564" s="518">
        <f>'[11]Depr Exp'!J7564</f>
        <v>0</v>
      </c>
      <c r="K7564" s="520">
        <f>'[11]Depr Exp'!K7564</f>
        <v>12279.69</v>
      </c>
      <c r="L7564" s="519">
        <f>'[11]Depr Exp'!L7564</f>
        <v>310.01</v>
      </c>
      <c r="M7564" s="144"/>
      <c r="N7564" s="144"/>
    </row>
    <row r="7565" spans="1:14">
      <c r="A7565" s="258" t="str">
        <f>'[11]Depr Exp'!A7565</f>
        <v>G388 DST ARO Distribution</v>
      </c>
      <c r="B7565" s="258" t="str">
        <f>'[11]Depr Exp'!B7565</f>
        <v>G388 DST ARO Distribution-10</v>
      </c>
      <c r="C7565" s="258" t="str">
        <f>'[11]Depr Exp'!C7565</f>
        <v>403.1G</v>
      </c>
      <c r="D7565" s="258"/>
      <c r="E7565" s="279">
        <f>'[11]Depr Exp'!E7565</f>
        <v>43404</v>
      </c>
      <c r="F7565" s="517">
        <f>'[11]Depr Exp'!F7565</f>
        <v>8498468.5899999999</v>
      </c>
      <c r="G7565" s="518">
        <f>'[11]Depr Exp'!G7565</f>
        <v>0</v>
      </c>
      <c r="H7565" s="519">
        <f>'[11]Depr Exp'!H7565</f>
        <v>11969.67</v>
      </c>
      <c r="I7565" s="517">
        <f>'[11]Depr Exp'!I7565</f>
        <v>0</v>
      </c>
      <c r="J7565" s="518">
        <f>'[11]Depr Exp'!J7565</f>
        <v>0</v>
      </c>
      <c r="K7565" s="520">
        <f>'[11]Depr Exp'!K7565</f>
        <v>12279.69</v>
      </c>
      <c r="L7565" s="519">
        <f>'[11]Depr Exp'!L7565</f>
        <v>310.02</v>
      </c>
      <c r="M7565" s="144"/>
      <c r="N7565" s="144"/>
    </row>
    <row r="7566" spans="1:14">
      <c r="A7566" s="258" t="str">
        <f>'[11]Depr Exp'!A7566</f>
        <v>G388 DST ARO Distribution</v>
      </c>
      <c r="B7566" s="258" t="str">
        <f>'[11]Depr Exp'!B7566</f>
        <v>G388 DST ARO Distribution-11</v>
      </c>
      <c r="C7566" s="258" t="str">
        <f>'[11]Depr Exp'!C7566</f>
        <v>403.1G</v>
      </c>
      <c r="D7566" s="258"/>
      <c r="E7566" s="279">
        <f>'[11]Depr Exp'!E7566</f>
        <v>43434</v>
      </c>
      <c r="F7566" s="517">
        <f>'[11]Depr Exp'!F7566</f>
        <v>8486498.9199999999</v>
      </c>
      <c r="G7566" s="518">
        <f>'[11]Depr Exp'!G7566</f>
        <v>0</v>
      </c>
      <c r="H7566" s="519">
        <f>'[11]Depr Exp'!H7566</f>
        <v>11969.7</v>
      </c>
      <c r="I7566" s="517">
        <f>'[11]Depr Exp'!I7566</f>
        <v>0</v>
      </c>
      <c r="J7566" s="518">
        <f>'[11]Depr Exp'!J7566</f>
        <v>0</v>
      </c>
      <c r="K7566" s="520">
        <f>'[11]Depr Exp'!K7566</f>
        <v>12279.69</v>
      </c>
      <c r="L7566" s="519">
        <f>'[11]Depr Exp'!L7566</f>
        <v>309.99</v>
      </c>
      <c r="M7566" s="144"/>
      <c r="N7566" s="144"/>
    </row>
    <row r="7567" spans="1:14">
      <c r="A7567" s="258" t="str">
        <f>'[11]Depr Exp'!A7567</f>
        <v>G388 DST ARO Distribution</v>
      </c>
      <c r="B7567" s="258" t="str">
        <f>'[11]Depr Exp'!B7567</f>
        <v>G388 DST ARO Distribution-12</v>
      </c>
      <c r="C7567" s="258" t="str">
        <f>'[11]Depr Exp'!C7567</f>
        <v>403.1G</v>
      </c>
      <c r="D7567" s="258"/>
      <c r="E7567" s="279">
        <f>'[11]Depr Exp'!E7567</f>
        <v>43465</v>
      </c>
      <c r="F7567" s="517">
        <f>'[11]Depr Exp'!F7567</f>
        <v>8841370.0600000005</v>
      </c>
      <c r="G7567" s="518">
        <f>'[11]Depr Exp'!G7567</f>
        <v>0</v>
      </c>
      <c r="H7567" s="519">
        <f>'[11]Depr Exp'!H7567</f>
        <v>12279.69</v>
      </c>
      <c r="I7567" s="517">
        <f>'[11]Depr Exp'!I7567</f>
        <v>0</v>
      </c>
      <c r="J7567" s="518">
        <f>'[11]Depr Exp'!J7567</f>
        <v>0</v>
      </c>
      <c r="K7567" s="520">
        <f>'[11]Depr Exp'!K7567</f>
        <v>12279.69</v>
      </c>
      <c r="L7567" s="519">
        <f>'[11]Depr Exp'!L7567</f>
        <v>0</v>
      </c>
      <c r="M7567" s="144"/>
      <c r="N7567" s="144"/>
    </row>
    <row r="7568" spans="1:14" ht="15.75" thickBot="1">
      <c r="A7568" s="159" t="str">
        <f>'[11]Depr Exp'!A7568</f>
        <v>G388 DST ARO Distribution Total</v>
      </c>
      <c r="B7568" s="144">
        <f>'[11]Depr Exp'!B7568</f>
        <v>0</v>
      </c>
      <c r="C7568" s="502" t="str">
        <f>'[11]Depr Exp'!C7568</f>
        <v>GDST</v>
      </c>
      <c r="D7568" s="144"/>
      <c r="E7568" s="281" t="str">
        <f>'[11]Depr Exp'!E7568</f>
        <v>Total</v>
      </c>
      <c r="F7568" s="141">
        <f>'[11]Depr Exp'!F7568</f>
        <v>0</v>
      </c>
      <c r="G7568" s="252">
        <f>'[11]Depr Exp'!G7568</f>
        <v>0</v>
      </c>
      <c r="H7568" s="286">
        <f>'[11]Depr Exp'!H7568</f>
        <v>149868.98000000001</v>
      </c>
      <c r="I7568" s="141">
        <f>'[11]Depr Exp'!I7568</f>
        <v>0</v>
      </c>
      <c r="J7568" s="252">
        <f>'[11]Depr Exp'!J7568</f>
        <v>0</v>
      </c>
      <c r="K7568" s="286">
        <f>'[11]Depr Exp'!K7568</f>
        <v>147356.28</v>
      </c>
      <c r="L7568" s="286">
        <f>'[11]Depr Exp'!L7568</f>
        <v>-2512.6999999999998</v>
      </c>
      <c r="M7568" s="144"/>
      <c r="N7568" s="144"/>
    </row>
    <row r="7569" spans="1:14" ht="13.5" thickTop="1">
      <c r="A7569" s="144" t="str">
        <f>'[11]Depr Exp'!A7569</f>
        <v>G390 Centralia Business Office</v>
      </c>
      <c r="B7569" s="144" t="str">
        <f>'[11]Depr Exp'!B7569</f>
        <v>G390 Centralia Business Office-1</v>
      </c>
      <c r="C7569" s="143" t="str">
        <f>'[11]Depr Exp'!C7569</f>
        <v>403G</v>
      </c>
      <c r="D7569" s="144"/>
      <c r="E7569" s="282">
        <f>'[11]Depr Exp'!E7569</f>
        <v>43131</v>
      </c>
      <c r="F7569" s="523">
        <f>'[11]Depr Exp'!F7569</f>
        <v>0</v>
      </c>
      <c r="G7569" s="305">
        <f>'[11]Depr Exp'!G7569</f>
        <v>2.7799999999999998E-2</v>
      </c>
      <c r="H7569" s="524">
        <f>'[11]Depr Exp'!H7569</f>
        <v>0</v>
      </c>
      <c r="I7569" s="523">
        <f>'[11]Depr Exp'!I7569</f>
        <v>355786.03</v>
      </c>
      <c r="J7569" s="305">
        <f>'[11]Depr Exp'!J7569</f>
        <v>2.7799999999999998E-2</v>
      </c>
      <c r="K7569" s="373">
        <f>'[11]Depr Exp'!K7569</f>
        <v>824.23763616666668</v>
      </c>
      <c r="L7569" s="524">
        <f>'[11]Depr Exp'!L7569</f>
        <v>824.24</v>
      </c>
      <c r="M7569" s="144"/>
      <c r="N7569" s="144"/>
    </row>
    <row r="7570" spans="1:14">
      <c r="A7570" s="144" t="str">
        <f>'[11]Depr Exp'!A7570</f>
        <v>G390 Centralia Business Office</v>
      </c>
      <c r="B7570" s="144" t="str">
        <f>'[11]Depr Exp'!B7570</f>
        <v>G390 Centralia Business Office-2</v>
      </c>
      <c r="C7570" s="143" t="str">
        <f>'[11]Depr Exp'!C7570</f>
        <v>403G</v>
      </c>
      <c r="D7570" s="144"/>
      <c r="E7570" s="282">
        <f>'[11]Depr Exp'!E7570</f>
        <v>43159</v>
      </c>
      <c r="F7570" s="523">
        <f>'[11]Depr Exp'!F7570</f>
        <v>0</v>
      </c>
      <c r="G7570" s="305">
        <f>'[11]Depr Exp'!G7570</f>
        <v>2.7799999999999998E-2</v>
      </c>
      <c r="H7570" s="524">
        <f>'[11]Depr Exp'!H7570</f>
        <v>0</v>
      </c>
      <c r="I7570" s="523">
        <f>'[11]Depr Exp'!I7570</f>
        <v>355786.03</v>
      </c>
      <c r="J7570" s="305">
        <f>'[11]Depr Exp'!J7570</f>
        <v>2.7799999999999998E-2</v>
      </c>
      <c r="K7570" s="373">
        <f>'[11]Depr Exp'!K7570</f>
        <v>824.23763616666668</v>
      </c>
      <c r="L7570" s="524">
        <f>'[11]Depr Exp'!L7570</f>
        <v>824.24</v>
      </c>
      <c r="M7570" s="144"/>
      <c r="N7570" s="144"/>
    </row>
    <row r="7571" spans="1:14">
      <c r="A7571" s="144" t="str">
        <f>'[11]Depr Exp'!A7571</f>
        <v>G390 Centralia Business Office</v>
      </c>
      <c r="B7571" s="144" t="str">
        <f>'[11]Depr Exp'!B7571</f>
        <v>G390 Centralia Business Office-3</v>
      </c>
      <c r="C7571" s="143" t="str">
        <f>'[11]Depr Exp'!C7571</f>
        <v>403G</v>
      </c>
      <c r="D7571" s="144"/>
      <c r="E7571" s="282">
        <f>'[11]Depr Exp'!E7571</f>
        <v>43190</v>
      </c>
      <c r="F7571" s="523">
        <f>'[11]Depr Exp'!F7571</f>
        <v>0</v>
      </c>
      <c r="G7571" s="305">
        <f>'[11]Depr Exp'!G7571</f>
        <v>2.7799999999999998E-2</v>
      </c>
      <c r="H7571" s="524">
        <f>'[11]Depr Exp'!H7571</f>
        <v>0</v>
      </c>
      <c r="I7571" s="523">
        <f>'[11]Depr Exp'!I7571</f>
        <v>355786.03</v>
      </c>
      <c r="J7571" s="305">
        <f>'[11]Depr Exp'!J7571</f>
        <v>2.7799999999999998E-2</v>
      </c>
      <c r="K7571" s="373">
        <f>'[11]Depr Exp'!K7571</f>
        <v>824.23763616666668</v>
      </c>
      <c r="L7571" s="524">
        <f>'[11]Depr Exp'!L7571</f>
        <v>824.24</v>
      </c>
      <c r="M7571" s="144"/>
      <c r="N7571" s="144"/>
    </row>
    <row r="7572" spans="1:14">
      <c r="A7572" s="144" t="str">
        <f>'[11]Depr Exp'!A7572</f>
        <v>G390 Centralia Business Office</v>
      </c>
      <c r="B7572" s="144" t="str">
        <f>'[11]Depr Exp'!B7572</f>
        <v>G390 Centralia Business Office-4</v>
      </c>
      <c r="C7572" s="143" t="str">
        <f>'[11]Depr Exp'!C7572</f>
        <v>403G</v>
      </c>
      <c r="D7572" s="144"/>
      <c r="E7572" s="282">
        <f>'[11]Depr Exp'!E7572</f>
        <v>43220</v>
      </c>
      <c r="F7572" s="523">
        <f>'[11]Depr Exp'!F7572</f>
        <v>0</v>
      </c>
      <c r="G7572" s="305">
        <f>'[11]Depr Exp'!G7572</f>
        <v>2.7799999999999998E-2</v>
      </c>
      <c r="H7572" s="524">
        <f>'[11]Depr Exp'!H7572</f>
        <v>0</v>
      </c>
      <c r="I7572" s="523">
        <f>'[11]Depr Exp'!I7572</f>
        <v>355786.03</v>
      </c>
      <c r="J7572" s="305">
        <f>'[11]Depr Exp'!J7572</f>
        <v>2.7799999999999998E-2</v>
      </c>
      <c r="K7572" s="373">
        <f>'[11]Depr Exp'!K7572</f>
        <v>824.23763616666668</v>
      </c>
      <c r="L7572" s="524">
        <f>'[11]Depr Exp'!L7572</f>
        <v>824.24</v>
      </c>
      <c r="M7572" s="144"/>
      <c r="N7572" s="144"/>
    </row>
    <row r="7573" spans="1:14">
      <c r="A7573" s="144" t="str">
        <f>'[11]Depr Exp'!A7573</f>
        <v>G390 Centralia Business Office</v>
      </c>
      <c r="B7573" s="144" t="str">
        <f>'[11]Depr Exp'!B7573</f>
        <v>G390 Centralia Business Office-5</v>
      </c>
      <c r="C7573" s="143" t="str">
        <f>'[11]Depr Exp'!C7573</f>
        <v>403G</v>
      </c>
      <c r="D7573" s="144"/>
      <c r="E7573" s="282">
        <f>'[11]Depr Exp'!E7573</f>
        <v>43251</v>
      </c>
      <c r="F7573" s="523">
        <f>'[11]Depr Exp'!F7573</f>
        <v>0</v>
      </c>
      <c r="G7573" s="305">
        <f>'[11]Depr Exp'!G7573</f>
        <v>2.7799999999999998E-2</v>
      </c>
      <c r="H7573" s="524">
        <f>'[11]Depr Exp'!H7573</f>
        <v>0</v>
      </c>
      <c r="I7573" s="523">
        <f>'[11]Depr Exp'!I7573</f>
        <v>355786.03</v>
      </c>
      <c r="J7573" s="305">
        <f>'[11]Depr Exp'!J7573</f>
        <v>2.7799999999999998E-2</v>
      </c>
      <c r="K7573" s="373">
        <f>'[11]Depr Exp'!K7573</f>
        <v>824.23763616666668</v>
      </c>
      <c r="L7573" s="524">
        <f>'[11]Depr Exp'!L7573</f>
        <v>824.24</v>
      </c>
      <c r="M7573" s="144"/>
      <c r="N7573" s="144"/>
    </row>
    <row r="7574" spans="1:14">
      <c r="A7574" s="144" t="str">
        <f>'[11]Depr Exp'!A7574</f>
        <v>G390 Centralia Business Office</v>
      </c>
      <c r="B7574" s="144" t="str">
        <f>'[11]Depr Exp'!B7574</f>
        <v>G390 Centralia Business Office-6</v>
      </c>
      <c r="C7574" s="143" t="str">
        <f>'[11]Depr Exp'!C7574</f>
        <v>403G</v>
      </c>
      <c r="D7574" s="144"/>
      <c r="E7574" s="282">
        <f>'[11]Depr Exp'!E7574</f>
        <v>43281</v>
      </c>
      <c r="F7574" s="523">
        <f>'[11]Depr Exp'!F7574</f>
        <v>0</v>
      </c>
      <c r="G7574" s="305">
        <f>'[11]Depr Exp'!G7574</f>
        <v>2.7799999999999998E-2</v>
      </c>
      <c r="H7574" s="524">
        <f>'[11]Depr Exp'!H7574</f>
        <v>0</v>
      </c>
      <c r="I7574" s="523">
        <f>'[11]Depr Exp'!I7574</f>
        <v>355786.03</v>
      </c>
      <c r="J7574" s="305">
        <f>'[11]Depr Exp'!J7574</f>
        <v>2.7799999999999998E-2</v>
      </c>
      <c r="K7574" s="373">
        <f>'[11]Depr Exp'!K7574</f>
        <v>824.23763616666668</v>
      </c>
      <c r="L7574" s="524">
        <f>'[11]Depr Exp'!L7574</f>
        <v>824.24</v>
      </c>
      <c r="M7574" s="144"/>
      <c r="N7574" s="144"/>
    </row>
    <row r="7575" spans="1:14">
      <c r="A7575" s="144" t="str">
        <f>'[11]Depr Exp'!A7575</f>
        <v>G390 Centralia Business Office</v>
      </c>
      <c r="B7575" s="144" t="str">
        <f>'[11]Depr Exp'!B7575</f>
        <v>G390 Centralia Business Office-7</v>
      </c>
      <c r="C7575" s="143" t="str">
        <f>'[11]Depr Exp'!C7575</f>
        <v>403G</v>
      </c>
      <c r="D7575" s="144"/>
      <c r="E7575" s="282">
        <f>'[11]Depr Exp'!E7575</f>
        <v>43312</v>
      </c>
      <c r="F7575" s="523">
        <f>'[11]Depr Exp'!F7575</f>
        <v>0</v>
      </c>
      <c r="G7575" s="305">
        <f>'[11]Depr Exp'!G7575</f>
        <v>2.7799999999999998E-2</v>
      </c>
      <c r="H7575" s="524">
        <f>'[11]Depr Exp'!H7575</f>
        <v>0</v>
      </c>
      <c r="I7575" s="523">
        <f>'[11]Depr Exp'!I7575</f>
        <v>355786.03</v>
      </c>
      <c r="J7575" s="305">
        <f>'[11]Depr Exp'!J7575</f>
        <v>2.7799999999999998E-2</v>
      </c>
      <c r="K7575" s="373">
        <f>'[11]Depr Exp'!K7575</f>
        <v>824.23763616666668</v>
      </c>
      <c r="L7575" s="524">
        <f>'[11]Depr Exp'!L7575</f>
        <v>824.24</v>
      </c>
      <c r="M7575" s="144"/>
      <c r="N7575" s="144"/>
    </row>
    <row r="7576" spans="1:14">
      <c r="A7576" s="144" t="str">
        <f>'[11]Depr Exp'!A7576</f>
        <v>G390 Centralia Business Office</v>
      </c>
      <c r="B7576" s="144" t="str">
        <f>'[11]Depr Exp'!B7576</f>
        <v>G390 Centralia Business Office-8</v>
      </c>
      <c r="C7576" s="143" t="str">
        <f>'[11]Depr Exp'!C7576</f>
        <v>403G</v>
      </c>
      <c r="D7576" s="144"/>
      <c r="E7576" s="282">
        <f>'[11]Depr Exp'!E7576</f>
        <v>43343</v>
      </c>
      <c r="F7576" s="523">
        <f>'[11]Depr Exp'!F7576</f>
        <v>0</v>
      </c>
      <c r="G7576" s="305">
        <f>'[11]Depr Exp'!G7576</f>
        <v>2.7799999999999998E-2</v>
      </c>
      <c r="H7576" s="524">
        <f>'[11]Depr Exp'!H7576</f>
        <v>0</v>
      </c>
      <c r="I7576" s="523">
        <f>'[11]Depr Exp'!I7576</f>
        <v>355786.03</v>
      </c>
      <c r="J7576" s="305">
        <f>'[11]Depr Exp'!J7576</f>
        <v>2.7799999999999998E-2</v>
      </c>
      <c r="K7576" s="373">
        <f>'[11]Depr Exp'!K7576</f>
        <v>824.23763616666668</v>
      </c>
      <c r="L7576" s="524">
        <f>'[11]Depr Exp'!L7576</f>
        <v>824.24</v>
      </c>
      <c r="M7576" s="144"/>
      <c r="N7576" s="144"/>
    </row>
    <row r="7577" spans="1:14">
      <c r="A7577" s="144" t="str">
        <f>'[11]Depr Exp'!A7577</f>
        <v>G390 Centralia Business Office</v>
      </c>
      <c r="B7577" s="144" t="str">
        <f>'[11]Depr Exp'!B7577</f>
        <v>G390 Centralia Business Office-9</v>
      </c>
      <c r="C7577" s="143" t="str">
        <f>'[11]Depr Exp'!C7577</f>
        <v>403G</v>
      </c>
      <c r="D7577" s="144"/>
      <c r="E7577" s="282">
        <f>'[11]Depr Exp'!E7577</f>
        <v>43373</v>
      </c>
      <c r="F7577" s="523">
        <f>'[11]Depr Exp'!F7577</f>
        <v>355786.03</v>
      </c>
      <c r="G7577" s="305">
        <f>'[11]Depr Exp'!G7577</f>
        <v>2.7799999999999998E-2</v>
      </c>
      <c r="H7577" s="524">
        <f>'[11]Depr Exp'!H7577</f>
        <v>824.24</v>
      </c>
      <c r="I7577" s="523">
        <f>'[11]Depr Exp'!I7577</f>
        <v>355786.03</v>
      </c>
      <c r="J7577" s="305">
        <f>'[11]Depr Exp'!J7577</f>
        <v>2.7799999999999998E-2</v>
      </c>
      <c r="K7577" s="373">
        <f>'[11]Depr Exp'!K7577</f>
        <v>824.23763616666668</v>
      </c>
      <c r="L7577" s="524">
        <f>'[11]Depr Exp'!L7577</f>
        <v>0</v>
      </c>
      <c r="M7577" s="144"/>
      <c r="N7577" s="144"/>
    </row>
    <row r="7578" spans="1:14">
      <c r="A7578" s="144" t="str">
        <f>'[11]Depr Exp'!A7578</f>
        <v>G390 Centralia Business Office</v>
      </c>
      <c r="B7578" s="144" t="str">
        <f>'[11]Depr Exp'!B7578</f>
        <v>G390 Centralia Business Office-10</v>
      </c>
      <c r="C7578" s="143" t="str">
        <f>'[11]Depr Exp'!C7578</f>
        <v>403G</v>
      </c>
      <c r="D7578" s="144"/>
      <c r="E7578" s="282">
        <f>'[11]Depr Exp'!E7578</f>
        <v>43404</v>
      </c>
      <c r="F7578" s="523">
        <f>'[11]Depr Exp'!F7578</f>
        <v>355786.03</v>
      </c>
      <c r="G7578" s="305">
        <f>'[11]Depr Exp'!G7578</f>
        <v>2.7799999999999998E-2</v>
      </c>
      <c r="H7578" s="524">
        <f>'[11]Depr Exp'!H7578</f>
        <v>824.24</v>
      </c>
      <c r="I7578" s="523">
        <f>'[11]Depr Exp'!I7578</f>
        <v>355786.03</v>
      </c>
      <c r="J7578" s="305">
        <f>'[11]Depr Exp'!J7578</f>
        <v>2.7799999999999998E-2</v>
      </c>
      <c r="K7578" s="373">
        <f>'[11]Depr Exp'!K7578</f>
        <v>824.23763616666668</v>
      </c>
      <c r="L7578" s="524">
        <f>'[11]Depr Exp'!L7578</f>
        <v>0</v>
      </c>
      <c r="M7578" s="144"/>
      <c r="N7578" s="144"/>
    </row>
    <row r="7579" spans="1:14">
      <c r="A7579" s="144" t="str">
        <f>'[11]Depr Exp'!A7579</f>
        <v>G390 Centralia Business Office</v>
      </c>
      <c r="B7579" s="144" t="str">
        <f>'[11]Depr Exp'!B7579</f>
        <v>G390 Centralia Business Office-11</v>
      </c>
      <c r="C7579" s="143" t="str">
        <f>'[11]Depr Exp'!C7579</f>
        <v>403G</v>
      </c>
      <c r="D7579" s="144"/>
      <c r="E7579" s="282">
        <f>'[11]Depr Exp'!E7579</f>
        <v>43434</v>
      </c>
      <c r="F7579" s="523">
        <f>'[11]Depr Exp'!F7579</f>
        <v>355786.03</v>
      </c>
      <c r="G7579" s="305">
        <f>'[11]Depr Exp'!G7579</f>
        <v>2.7799999999999998E-2</v>
      </c>
      <c r="H7579" s="524">
        <f>'[11]Depr Exp'!H7579</f>
        <v>824.24</v>
      </c>
      <c r="I7579" s="523">
        <f>'[11]Depr Exp'!I7579</f>
        <v>355786.03</v>
      </c>
      <c r="J7579" s="305">
        <f>'[11]Depr Exp'!J7579</f>
        <v>2.7799999999999998E-2</v>
      </c>
      <c r="K7579" s="373">
        <f>'[11]Depr Exp'!K7579</f>
        <v>824.23763616666668</v>
      </c>
      <c r="L7579" s="524">
        <f>'[11]Depr Exp'!L7579</f>
        <v>0</v>
      </c>
      <c r="M7579" s="144"/>
      <c r="N7579" s="144"/>
    </row>
    <row r="7580" spans="1:14">
      <c r="A7580" s="144" t="str">
        <f>'[11]Depr Exp'!A7580</f>
        <v>G390 Centralia Business Office</v>
      </c>
      <c r="B7580" s="144" t="str">
        <f>'[11]Depr Exp'!B7580</f>
        <v>G390 Centralia Business Office-12</v>
      </c>
      <c r="C7580" s="143" t="str">
        <f>'[11]Depr Exp'!C7580</f>
        <v>403G</v>
      </c>
      <c r="D7580" s="144"/>
      <c r="E7580" s="282">
        <f>'[11]Depr Exp'!E7580</f>
        <v>43465</v>
      </c>
      <c r="F7580" s="523">
        <f>'[11]Depr Exp'!F7580</f>
        <v>355786.03</v>
      </c>
      <c r="G7580" s="305">
        <f>'[11]Depr Exp'!G7580</f>
        <v>2.7799999999999998E-2</v>
      </c>
      <c r="H7580" s="524">
        <f>'[11]Depr Exp'!H7580</f>
        <v>824.24</v>
      </c>
      <c r="I7580" s="523">
        <f>'[11]Depr Exp'!I7580</f>
        <v>355786.03</v>
      </c>
      <c r="J7580" s="305">
        <f>'[11]Depr Exp'!J7580</f>
        <v>2.7799999999999998E-2</v>
      </c>
      <c r="K7580" s="373">
        <f>'[11]Depr Exp'!K7580</f>
        <v>824.23763616666668</v>
      </c>
      <c r="L7580" s="524">
        <f>'[11]Depr Exp'!L7580</f>
        <v>0</v>
      </c>
      <c r="M7580" s="144"/>
      <c r="N7580" s="144"/>
    </row>
    <row r="7581" spans="1:14" ht="15.75" thickBot="1">
      <c r="A7581" s="159" t="str">
        <f>'[11]Depr Exp'!A7581</f>
        <v>G390 Centralia Business Office Total</v>
      </c>
      <c r="B7581" s="144">
        <f>'[11]Depr Exp'!B7581</f>
        <v>0</v>
      </c>
      <c r="C7581" s="502" t="str">
        <f>'[11]Depr Exp'!C7581</f>
        <v>GGEN</v>
      </c>
      <c r="D7581" s="144"/>
      <c r="E7581" s="281" t="str">
        <f>'[11]Depr Exp'!E7581</f>
        <v>Total</v>
      </c>
      <c r="F7581" s="141">
        <f>'[11]Depr Exp'!F7581</f>
        <v>0</v>
      </c>
      <c r="G7581" s="252">
        <f>'[11]Depr Exp'!G7581</f>
        <v>0</v>
      </c>
      <c r="H7581" s="286">
        <f>'[11]Depr Exp'!H7581</f>
        <v>3296.96</v>
      </c>
      <c r="I7581" s="141">
        <f>'[11]Depr Exp'!I7581</f>
        <v>0</v>
      </c>
      <c r="J7581" s="252">
        <f>'[11]Depr Exp'!J7581</f>
        <v>0</v>
      </c>
      <c r="K7581" s="286">
        <f>'[11]Depr Exp'!K7581</f>
        <v>9890.8516340000006</v>
      </c>
      <c r="L7581" s="286">
        <f>'[11]Depr Exp'!L7581</f>
        <v>6593.89</v>
      </c>
      <c r="M7581" s="144"/>
      <c r="N7581" s="144"/>
    </row>
    <row r="7582" spans="1:14" ht="13.5" thickTop="1">
      <c r="A7582" s="144" t="str">
        <f>'[11]Depr Exp'!A7582</f>
        <v>G390 GEN Structures &amp; Improvements</v>
      </c>
      <c r="B7582" s="144" t="str">
        <f>'[11]Depr Exp'!B7582</f>
        <v>G390 GEN Structures &amp; Improvements-1</v>
      </c>
      <c r="C7582" s="143" t="str">
        <f>'[11]Depr Exp'!C7582</f>
        <v>403G</v>
      </c>
      <c r="D7582" s="144"/>
      <c r="E7582" s="282">
        <f>'[11]Depr Exp'!E7582</f>
        <v>43131</v>
      </c>
      <c r="F7582" s="523">
        <f>'[11]Depr Exp'!F7582</f>
        <v>63706.93</v>
      </c>
      <c r="G7582" s="305">
        <f>'[11]Depr Exp'!G7582</f>
        <v>2.7799999999999998E-2</v>
      </c>
      <c r="H7582" s="524">
        <f>'[11]Depr Exp'!H7582</f>
        <v>147.59</v>
      </c>
      <c r="I7582" s="523">
        <f>'[11]Depr Exp'!I7582</f>
        <v>2144408.2999999998</v>
      </c>
      <c r="J7582" s="305">
        <f>'[11]Depr Exp'!J7582</f>
        <v>2.7799999999999998E-2</v>
      </c>
      <c r="K7582" s="373">
        <f>'[11]Depr Exp'!K7582</f>
        <v>4967.8792283333323</v>
      </c>
      <c r="L7582" s="524">
        <f>'[11]Depr Exp'!L7582</f>
        <v>4820.29</v>
      </c>
      <c r="M7582" s="144"/>
      <c r="N7582" s="144"/>
    </row>
    <row r="7583" spans="1:14">
      <c r="A7583" s="144" t="str">
        <f>'[11]Depr Exp'!A7583</f>
        <v>G390 GEN Structures &amp; Improvements</v>
      </c>
      <c r="B7583" s="144" t="str">
        <f>'[11]Depr Exp'!B7583</f>
        <v>G390 GEN Structures &amp; Improvements-2</v>
      </c>
      <c r="C7583" s="143" t="str">
        <f>'[11]Depr Exp'!C7583</f>
        <v>403G</v>
      </c>
      <c r="D7583" s="144"/>
      <c r="E7583" s="282">
        <f>'[11]Depr Exp'!E7583</f>
        <v>43159</v>
      </c>
      <c r="F7583" s="523">
        <f>'[11]Depr Exp'!F7583</f>
        <v>63788.44</v>
      </c>
      <c r="G7583" s="305">
        <f>'[11]Depr Exp'!G7583</f>
        <v>2.7799999999999998E-2</v>
      </c>
      <c r="H7583" s="524">
        <f>'[11]Depr Exp'!H7583</f>
        <v>147.78</v>
      </c>
      <c r="I7583" s="523">
        <f>'[11]Depr Exp'!I7583</f>
        <v>2144408.2999999998</v>
      </c>
      <c r="J7583" s="305">
        <f>'[11]Depr Exp'!J7583</f>
        <v>2.7799999999999998E-2</v>
      </c>
      <c r="K7583" s="373">
        <f>'[11]Depr Exp'!K7583</f>
        <v>4967.8792283333323</v>
      </c>
      <c r="L7583" s="524">
        <f>'[11]Depr Exp'!L7583</f>
        <v>4820.1000000000004</v>
      </c>
      <c r="M7583" s="144"/>
      <c r="N7583" s="144"/>
    </row>
    <row r="7584" spans="1:14">
      <c r="A7584" s="144" t="str">
        <f>'[11]Depr Exp'!A7584</f>
        <v>G390 GEN Structures &amp; Improvements</v>
      </c>
      <c r="B7584" s="144" t="str">
        <f>'[11]Depr Exp'!B7584</f>
        <v>G390 GEN Structures &amp; Improvements-3</v>
      </c>
      <c r="C7584" s="143" t="str">
        <f>'[11]Depr Exp'!C7584</f>
        <v>403G</v>
      </c>
      <c r="D7584" s="144"/>
      <c r="E7584" s="282">
        <f>'[11]Depr Exp'!E7584</f>
        <v>43190</v>
      </c>
      <c r="F7584" s="523">
        <f>'[11]Depr Exp'!F7584</f>
        <v>68900.58</v>
      </c>
      <c r="G7584" s="305">
        <f>'[11]Depr Exp'!G7584</f>
        <v>2.7799999999999998E-2</v>
      </c>
      <c r="H7584" s="524">
        <f>'[11]Depr Exp'!H7584</f>
        <v>159.62</v>
      </c>
      <c r="I7584" s="523">
        <f>'[11]Depr Exp'!I7584</f>
        <v>2144408.2999999998</v>
      </c>
      <c r="J7584" s="305">
        <f>'[11]Depr Exp'!J7584</f>
        <v>2.7799999999999998E-2</v>
      </c>
      <c r="K7584" s="373">
        <f>'[11]Depr Exp'!K7584</f>
        <v>4967.8792283333323</v>
      </c>
      <c r="L7584" s="524">
        <f>'[11]Depr Exp'!L7584</f>
        <v>4808.26</v>
      </c>
      <c r="M7584" s="144"/>
      <c r="N7584" s="144"/>
    </row>
    <row r="7585" spans="1:14">
      <c r="A7585" s="144" t="str">
        <f>'[11]Depr Exp'!A7585</f>
        <v>G390 GEN Structures &amp; Improvements</v>
      </c>
      <c r="B7585" s="144" t="str">
        <f>'[11]Depr Exp'!B7585</f>
        <v>G390 GEN Structures &amp; Improvements-4</v>
      </c>
      <c r="C7585" s="143" t="str">
        <f>'[11]Depr Exp'!C7585</f>
        <v>403G</v>
      </c>
      <c r="D7585" s="144"/>
      <c r="E7585" s="282">
        <f>'[11]Depr Exp'!E7585</f>
        <v>43220</v>
      </c>
      <c r="F7585" s="523">
        <f>'[11]Depr Exp'!F7585</f>
        <v>74003.47</v>
      </c>
      <c r="G7585" s="305">
        <f>'[11]Depr Exp'!G7585</f>
        <v>2.7799999999999998E-2</v>
      </c>
      <c r="H7585" s="524">
        <f>'[11]Depr Exp'!H7585</f>
        <v>171.44</v>
      </c>
      <c r="I7585" s="523">
        <f>'[11]Depr Exp'!I7585</f>
        <v>2144408.2999999998</v>
      </c>
      <c r="J7585" s="305">
        <f>'[11]Depr Exp'!J7585</f>
        <v>2.7799999999999998E-2</v>
      </c>
      <c r="K7585" s="373">
        <f>'[11]Depr Exp'!K7585</f>
        <v>4967.8792283333323</v>
      </c>
      <c r="L7585" s="524">
        <f>'[11]Depr Exp'!L7585</f>
        <v>4796.4399999999996</v>
      </c>
      <c r="M7585" s="144"/>
      <c r="N7585" s="144"/>
    </row>
    <row r="7586" spans="1:14">
      <c r="A7586" s="144" t="str">
        <f>'[11]Depr Exp'!A7586</f>
        <v>G390 GEN Structures &amp; Improvements</v>
      </c>
      <c r="B7586" s="144" t="str">
        <f>'[11]Depr Exp'!B7586</f>
        <v>G390 GEN Structures &amp; Improvements-5</v>
      </c>
      <c r="C7586" s="143" t="str">
        <f>'[11]Depr Exp'!C7586</f>
        <v>403G</v>
      </c>
      <c r="D7586" s="144"/>
      <c r="E7586" s="282">
        <f>'[11]Depr Exp'!E7586</f>
        <v>43251</v>
      </c>
      <c r="F7586" s="523">
        <f>'[11]Depr Exp'!F7586</f>
        <v>73994.210000000006</v>
      </c>
      <c r="G7586" s="305">
        <f>'[11]Depr Exp'!G7586</f>
        <v>2.7799999999999998E-2</v>
      </c>
      <c r="H7586" s="524">
        <f>'[11]Depr Exp'!H7586</f>
        <v>171.42</v>
      </c>
      <c r="I7586" s="523">
        <f>'[11]Depr Exp'!I7586</f>
        <v>2144408.2999999998</v>
      </c>
      <c r="J7586" s="305">
        <f>'[11]Depr Exp'!J7586</f>
        <v>2.7799999999999998E-2</v>
      </c>
      <c r="K7586" s="373">
        <f>'[11]Depr Exp'!K7586</f>
        <v>4967.8792283333323</v>
      </c>
      <c r="L7586" s="524">
        <f>'[11]Depr Exp'!L7586</f>
        <v>4796.46</v>
      </c>
      <c r="M7586" s="144"/>
      <c r="N7586" s="144"/>
    </row>
    <row r="7587" spans="1:14">
      <c r="A7587" s="144" t="str">
        <f>'[11]Depr Exp'!A7587</f>
        <v>G390 GEN Structures &amp; Improvements</v>
      </c>
      <c r="B7587" s="144" t="str">
        <f>'[11]Depr Exp'!B7587</f>
        <v>G390 GEN Structures &amp; Improvements-6</v>
      </c>
      <c r="C7587" s="143" t="str">
        <f>'[11]Depr Exp'!C7587</f>
        <v>403G</v>
      </c>
      <c r="D7587" s="144"/>
      <c r="E7587" s="282">
        <f>'[11]Depr Exp'!E7587</f>
        <v>43281</v>
      </c>
      <c r="F7587" s="523">
        <f>'[11]Depr Exp'!F7587</f>
        <v>73994.210000000006</v>
      </c>
      <c r="G7587" s="305">
        <f>'[11]Depr Exp'!G7587</f>
        <v>2.7799999999999998E-2</v>
      </c>
      <c r="H7587" s="524">
        <f>'[11]Depr Exp'!H7587</f>
        <v>171.42</v>
      </c>
      <c r="I7587" s="523">
        <f>'[11]Depr Exp'!I7587</f>
        <v>2144408.2999999998</v>
      </c>
      <c r="J7587" s="305">
        <f>'[11]Depr Exp'!J7587</f>
        <v>2.7799999999999998E-2</v>
      </c>
      <c r="K7587" s="373">
        <f>'[11]Depr Exp'!K7587</f>
        <v>4967.8792283333323</v>
      </c>
      <c r="L7587" s="524">
        <f>'[11]Depr Exp'!L7587</f>
        <v>4796.46</v>
      </c>
      <c r="M7587" s="144"/>
      <c r="N7587" s="144"/>
    </row>
    <row r="7588" spans="1:14">
      <c r="A7588" s="144" t="str">
        <f>'[11]Depr Exp'!A7588</f>
        <v>G390 GEN Structures &amp; Improvements</v>
      </c>
      <c r="B7588" s="144" t="str">
        <f>'[11]Depr Exp'!B7588</f>
        <v>G390 GEN Structures &amp; Improvements-7</v>
      </c>
      <c r="C7588" s="143" t="str">
        <f>'[11]Depr Exp'!C7588</f>
        <v>403G</v>
      </c>
      <c r="D7588" s="144"/>
      <c r="E7588" s="282">
        <f>'[11]Depr Exp'!E7588</f>
        <v>43312</v>
      </c>
      <c r="F7588" s="523">
        <f>'[11]Depr Exp'!F7588</f>
        <v>2144408.2999999998</v>
      </c>
      <c r="G7588" s="305">
        <f>'[11]Depr Exp'!G7588</f>
        <v>2.7799999999999998E-2</v>
      </c>
      <c r="H7588" s="524">
        <f>'[11]Depr Exp'!H7588</f>
        <v>4967.88</v>
      </c>
      <c r="I7588" s="523">
        <f>'[11]Depr Exp'!I7588</f>
        <v>2144408.2999999998</v>
      </c>
      <c r="J7588" s="305">
        <f>'[11]Depr Exp'!J7588</f>
        <v>2.7799999999999998E-2</v>
      </c>
      <c r="K7588" s="373">
        <f>'[11]Depr Exp'!K7588</f>
        <v>4967.8792283333323</v>
      </c>
      <c r="L7588" s="524">
        <f>'[11]Depr Exp'!L7588</f>
        <v>0</v>
      </c>
      <c r="M7588" s="144"/>
      <c r="N7588" s="144"/>
    </row>
    <row r="7589" spans="1:14">
      <c r="A7589" s="144" t="str">
        <f>'[11]Depr Exp'!A7589</f>
        <v>G390 GEN Structures &amp; Improvements</v>
      </c>
      <c r="B7589" s="144" t="str">
        <f>'[11]Depr Exp'!B7589</f>
        <v>G390 GEN Structures &amp; Improvements-8</v>
      </c>
      <c r="C7589" s="143" t="str">
        <f>'[11]Depr Exp'!C7589</f>
        <v>403G</v>
      </c>
      <c r="D7589" s="144"/>
      <c r="E7589" s="282">
        <f>'[11]Depr Exp'!E7589</f>
        <v>43343</v>
      </c>
      <c r="F7589" s="523">
        <f>'[11]Depr Exp'!F7589</f>
        <v>2144408.2999999998</v>
      </c>
      <c r="G7589" s="305">
        <f>'[11]Depr Exp'!G7589</f>
        <v>2.7799999999999998E-2</v>
      </c>
      <c r="H7589" s="524">
        <f>'[11]Depr Exp'!H7589</f>
        <v>4967.88</v>
      </c>
      <c r="I7589" s="523">
        <f>'[11]Depr Exp'!I7589</f>
        <v>2144408.2999999998</v>
      </c>
      <c r="J7589" s="305">
        <f>'[11]Depr Exp'!J7589</f>
        <v>2.7799999999999998E-2</v>
      </c>
      <c r="K7589" s="373">
        <f>'[11]Depr Exp'!K7589</f>
        <v>4967.8792283333323</v>
      </c>
      <c r="L7589" s="524">
        <f>'[11]Depr Exp'!L7589</f>
        <v>0</v>
      </c>
      <c r="M7589" s="144"/>
      <c r="N7589" s="144"/>
    </row>
    <row r="7590" spans="1:14">
      <c r="A7590" s="144" t="str">
        <f>'[11]Depr Exp'!A7590</f>
        <v>G390 GEN Structures &amp; Improvements</v>
      </c>
      <c r="B7590" s="144" t="str">
        <f>'[11]Depr Exp'!B7590</f>
        <v>G390 GEN Structures &amp; Improvements-9</v>
      </c>
      <c r="C7590" s="143" t="str">
        <f>'[11]Depr Exp'!C7590</f>
        <v>403G</v>
      </c>
      <c r="D7590" s="144"/>
      <c r="E7590" s="282">
        <f>'[11]Depr Exp'!E7590</f>
        <v>43373</v>
      </c>
      <c r="F7590" s="523">
        <f>'[11]Depr Exp'!F7590</f>
        <v>2144408.2999999998</v>
      </c>
      <c r="G7590" s="305">
        <f>'[11]Depr Exp'!G7590</f>
        <v>2.7799999999999998E-2</v>
      </c>
      <c r="H7590" s="524">
        <f>'[11]Depr Exp'!H7590</f>
        <v>4967.88</v>
      </c>
      <c r="I7590" s="523">
        <f>'[11]Depr Exp'!I7590</f>
        <v>2144408.2999999998</v>
      </c>
      <c r="J7590" s="305">
        <f>'[11]Depr Exp'!J7590</f>
        <v>2.7799999999999998E-2</v>
      </c>
      <c r="K7590" s="373">
        <f>'[11]Depr Exp'!K7590</f>
        <v>4967.8792283333323</v>
      </c>
      <c r="L7590" s="524">
        <f>'[11]Depr Exp'!L7590</f>
        <v>0</v>
      </c>
      <c r="M7590" s="144"/>
      <c r="N7590" s="144"/>
    </row>
    <row r="7591" spans="1:14">
      <c r="A7591" s="144" t="str">
        <f>'[11]Depr Exp'!A7591</f>
        <v>G390 GEN Structures &amp; Improvements</v>
      </c>
      <c r="B7591" s="144" t="str">
        <f>'[11]Depr Exp'!B7591</f>
        <v>G390 GEN Structures &amp; Improvements-10</v>
      </c>
      <c r="C7591" s="143" t="str">
        <f>'[11]Depr Exp'!C7591</f>
        <v>403G</v>
      </c>
      <c r="D7591" s="144"/>
      <c r="E7591" s="282">
        <f>'[11]Depr Exp'!E7591</f>
        <v>43404</v>
      </c>
      <c r="F7591" s="523">
        <f>'[11]Depr Exp'!F7591</f>
        <v>2144408.2999999998</v>
      </c>
      <c r="G7591" s="305">
        <f>'[11]Depr Exp'!G7591</f>
        <v>2.7799999999999998E-2</v>
      </c>
      <c r="H7591" s="524">
        <f>'[11]Depr Exp'!H7591</f>
        <v>4967.88</v>
      </c>
      <c r="I7591" s="523">
        <f>'[11]Depr Exp'!I7591</f>
        <v>2144408.2999999998</v>
      </c>
      <c r="J7591" s="305">
        <f>'[11]Depr Exp'!J7591</f>
        <v>2.7799999999999998E-2</v>
      </c>
      <c r="K7591" s="373">
        <f>'[11]Depr Exp'!K7591</f>
        <v>4967.8792283333323</v>
      </c>
      <c r="L7591" s="524">
        <f>'[11]Depr Exp'!L7591</f>
        <v>0</v>
      </c>
      <c r="M7591" s="144"/>
      <c r="N7591" s="144"/>
    </row>
    <row r="7592" spans="1:14">
      <c r="A7592" s="144" t="str">
        <f>'[11]Depr Exp'!A7592</f>
        <v>G390 GEN Structures &amp; Improvements</v>
      </c>
      <c r="B7592" s="144" t="str">
        <f>'[11]Depr Exp'!B7592</f>
        <v>G390 GEN Structures &amp; Improvements-11</v>
      </c>
      <c r="C7592" s="143" t="str">
        <f>'[11]Depr Exp'!C7592</f>
        <v>403G</v>
      </c>
      <c r="D7592" s="144"/>
      <c r="E7592" s="282">
        <f>'[11]Depr Exp'!E7592</f>
        <v>43434</v>
      </c>
      <c r="F7592" s="523">
        <f>'[11]Depr Exp'!F7592</f>
        <v>2144408.2999999998</v>
      </c>
      <c r="G7592" s="305">
        <f>'[11]Depr Exp'!G7592</f>
        <v>2.7799999999999998E-2</v>
      </c>
      <c r="H7592" s="524">
        <f>'[11]Depr Exp'!H7592</f>
        <v>4967.88</v>
      </c>
      <c r="I7592" s="523">
        <f>'[11]Depr Exp'!I7592</f>
        <v>2144408.2999999998</v>
      </c>
      <c r="J7592" s="305">
        <f>'[11]Depr Exp'!J7592</f>
        <v>2.7799999999999998E-2</v>
      </c>
      <c r="K7592" s="373">
        <f>'[11]Depr Exp'!K7592</f>
        <v>4967.8792283333323</v>
      </c>
      <c r="L7592" s="524">
        <f>'[11]Depr Exp'!L7592</f>
        <v>0</v>
      </c>
      <c r="M7592" s="144"/>
      <c r="N7592" s="144"/>
    </row>
    <row r="7593" spans="1:14">
      <c r="A7593" s="144" t="str">
        <f>'[11]Depr Exp'!A7593</f>
        <v>G390 GEN Structures &amp; Improvements</v>
      </c>
      <c r="B7593" s="144" t="str">
        <f>'[11]Depr Exp'!B7593</f>
        <v>G390 GEN Structures &amp; Improvements-12</v>
      </c>
      <c r="C7593" s="143" t="str">
        <f>'[11]Depr Exp'!C7593</f>
        <v>403G</v>
      </c>
      <c r="D7593" s="144"/>
      <c r="E7593" s="282">
        <f>'[11]Depr Exp'!E7593</f>
        <v>43465</v>
      </c>
      <c r="F7593" s="523">
        <f>'[11]Depr Exp'!F7593</f>
        <v>2144408.2999999998</v>
      </c>
      <c r="G7593" s="305">
        <f>'[11]Depr Exp'!G7593</f>
        <v>2.7799999999999998E-2</v>
      </c>
      <c r="H7593" s="524">
        <f>'[11]Depr Exp'!H7593</f>
        <v>4967.88</v>
      </c>
      <c r="I7593" s="523">
        <f>'[11]Depr Exp'!I7593</f>
        <v>2144408.2999999998</v>
      </c>
      <c r="J7593" s="305">
        <f>'[11]Depr Exp'!J7593</f>
        <v>2.7799999999999998E-2</v>
      </c>
      <c r="K7593" s="373">
        <f>'[11]Depr Exp'!K7593</f>
        <v>4967.8792283333323</v>
      </c>
      <c r="L7593" s="524">
        <f>'[11]Depr Exp'!L7593</f>
        <v>0</v>
      </c>
      <c r="M7593" s="144"/>
      <c r="N7593" s="144"/>
    </row>
    <row r="7594" spans="1:14" ht="15.75" thickBot="1">
      <c r="A7594" s="159" t="str">
        <f>'[11]Depr Exp'!A7594</f>
        <v>G390 GEN Structures &amp; Improvements Total</v>
      </c>
      <c r="B7594" s="144">
        <f>'[11]Depr Exp'!B7594</f>
        <v>0</v>
      </c>
      <c r="C7594" s="502" t="str">
        <f>'[11]Depr Exp'!C7594</f>
        <v>GGEN</v>
      </c>
      <c r="D7594" s="144"/>
      <c r="E7594" s="281" t="str">
        <f>'[11]Depr Exp'!E7594</f>
        <v>Total</v>
      </c>
      <c r="F7594" s="141">
        <f>'[11]Depr Exp'!F7594</f>
        <v>0</v>
      </c>
      <c r="G7594" s="252">
        <f>'[11]Depr Exp'!G7594</f>
        <v>0</v>
      </c>
      <c r="H7594" s="286">
        <f>'[11]Depr Exp'!H7594</f>
        <v>30776.550000000003</v>
      </c>
      <c r="I7594" s="141">
        <f>'[11]Depr Exp'!I7594</f>
        <v>0</v>
      </c>
      <c r="J7594" s="252">
        <f>'[11]Depr Exp'!J7594</f>
        <v>0</v>
      </c>
      <c r="K7594" s="286">
        <f>'[11]Depr Exp'!K7594</f>
        <v>59614.550739999984</v>
      </c>
      <c r="L7594" s="286">
        <f>'[11]Depr Exp'!L7594</f>
        <v>28838</v>
      </c>
      <c r="M7594" s="144"/>
      <c r="N7594" s="144"/>
    </row>
    <row r="7595" spans="1:14" ht="13.5" thickTop="1">
      <c r="A7595" s="529" t="str">
        <f>'[11]Depr Exp'!A7595</f>
        <v>G3911 GEN Office Furn &amp; Eq, new</v>
      </c>
      <c r="B7595" s="529" t="str">
        <f>'[11]Depr Exp'!B7595</f>
        <v>G3911 GEN Office Furn &amp; Eq, new-1</v>
      </c>
      <c r="C7595" s="529" t="str">
        <f>'[11]Depr Exp'!C7595</f>
        <v>403G</v>
      </c>
      <c r="D7595" s="529"/>
      <c r="E7595" s="530">
        <f>'[11]Depr Exp'!E7595</f>
        <v>43131</v>
      </c>
      <c r="F7595" s="531">
        <f>'[11]Depr Exp'!F7595</f>
        <v>3141752.43</v>
      </c>
      <c r="G7595" s="541">
        <f>'[11]Depr Exp'!G7595</f>
        <v>0.05</v>
      </c>
      <c r="H7595" s="533">
        <f>'[11]Depr Exp'!H7595</f>
        <v>13090.64</v>
      </c>
      <c r="I7595" s="531">
        <f>'[11]Depr Exp'!I7595</f>
        <v>3141752.43</v>
      </c>
      <c r="J7595" s="541">
        <f>'[11]Depr Exp'!J7595</f>
        <v>0.05</v>
      </c>
      <c r="K7595" s="534">
        <f>'[11]Depr Exp'!K7595</f>
        <v>14794.369999999999</v>
      </c>
      <c r="L7595" s="533">
        <f>'[11]Depr Exp'!L7595</f>
        <v>1703.73</v>
      </c>
      <c r="M7595" s="144"/>
      <c r="N7595" s="144"/>
    </row>
    <row r="7596" spans="1:14">
      <c r="A7596" s="529" t="str">
        <f>'[11]Depr Exp'!A7596</f>
        <v>G3911 GEN Office Furn &amp; Eq, new</v>
      </c>
      <c r="B7596" s="529" t="str">
        <f>'[11]Depr Exp'!B7596</f>
        <v>G3911 GEN Office Furn &amp; Eq, new-2</v>
      </c>
      <c r="C7596" s="529" t="str">
        <f>'[11]Depr Exp'!C7596</f>
        <v>403G</v>
      </c>
      <c r="D7596" s="529"/>
      <c r="E7596" s="530">
        <f>'[11]Depr Exp'!E7596</f>
        <v>43159</v>
      </c>
      <c r="F7596" s="531">
        <f>'[11]Depr Exp'!F7596</f>
        <v>3141752.43</v>
      </c>
      <c r="G7596" s="541">
        <f>'[11]Depr Exp'!G7596</f>
        <v>0.05</v>
      </c>
      <c r="H7596" s="533">
        <f>'[11]Depr Exp'!H7596</f>
        <v>13090.64</v>
      </c>
      <c r="I7596" s="531">
        <f>'[11]Depr Exp'!I7596</f>
        <v>3141752.43</v>
      </c>
      <c r="J7596" s="541">
        <f>'[11]Depr Exp'!J7596</f>
        <v>0.05</v>
      </c>
      <c r="K7596" s="534">
        <f>'[11]Depr Exp'!K7596</f>
        <v>14794.369999999999</v>
      </c>
      <c r="L7596" s="533">
        <f>'[11]Depr Exp'!L7596</f>
        <v>1703.73</v>
      </c>
      <c r="M7596" s="144"/>
      <c r="N7596" s="144"/>
    </row>
    <row r="7597" spans="1:14">
      <c r="A7597" s="529" t="str">
        <f>'[11]Depr Exp'!A7597</f>
        <v>G3911 GEN Office Furn &amp; Eq, new</v>
      </c>
      <c r="B7597" s="529" t="str">
        <f>'[11]Depr Exp'!B7597</f>
        <v>G3911 GEN Office Furn &amp; Eq, new-3</v>
      </c>
      <c r="C7597" s="529" t="str">
        <f>'[11]Depr Exp'!C7597</f>
        <v>403G</v>
      </c>
      <c r="D7597" s="529"/>
      <c r="E7597" s="530">
        <f>'[11]Depr Exp'!E7597</f>
        <v>43190</v>
      </c>
      <c r="F7597" s="531">
        <f>'[11]Depr Exp'!F7597</f>
        <v>3141752.43</v>
      </c>
      <c r="G7597" s="541">
        <f>'[11]Depr Exp'!G7597</f>
        <v>0.05</v>
      </c>
      <c r="H7597" s="533">
        <f>'[11]Depr Exp'!H7597</f>
        <v>13090.64</v>
      </c>
      <c r="I7597" s="531">
        <f>'[11]Depr Exp'!I7597</f>
        <v>3141752.43</v>
      </c>
      <c r="J7597" s="541">
        <f>'[11]Depr Exp'!J7597</f>
        <v>0.05</v>
      </c>
      <c r="K7597" s="534">
        <f>'[11]Depr Exp'!K7597</f>
        <v>14794.369999999999</v>
      </c>
      <c r="L7597" s="533">
        <f>'[11]Depr Exp'!L7597</f>
        <v>1703.73</v>
      </c>
      <c r="M7597" s="144"/>
      <c r="N7597" s="144"/>
    </row>
    <row r="7598" spans="1:14">
      <c r="A7598" s="529" t="str">
        <f>'[11]Depr Exp'!A7598</f>
        <v>G3911 GEN Office Furn &amp; Eq, new</v>
      </c>
      <c r="B7598" s="529" t="str">
        <f>'[11]Depr Exp'!B7598</f>
        <v>G3911 GEN Office Furn &amp; Eq, new-4</v>
      </c>
      <c r="C7598" s="529" t="str">
        <f>'[11]Depr Exp'!C7598</f>
        <v>403G</v>
      </c>
      <c r="D7598" s="529"/>
      <c r="E7598" s="530">
        <f>'[11]Depr Exp'!E7598</f>
        <v>43220</v>
      </c>
      <c r="F7598" s="531">
        <f>'[11]Depr Exp'!F7598</f>
        <v>3141752.43</v>
      </c>
      <c r="G7598" s="541">
        <f>'[11]Depr Exp'!G7598</f>
        <v>0.05</v>
      </c>
      <c r="H7598" s="533">
        <f>'[11]Depr Exp'!H7598</f>
        <v>13090.64</v>
      </c>
      <c r="I7598" s="531">
        <f>'[11]Depr Exp'!I7598</f>
        <v>3141752.43</v>
      </c>
      <c r="J7598" s="541">
        <f>'[11]Depr Exp'!J7598</f>
        <v>0.05</v>
      </c>
      <c r="K7598" s="534">
        <f>'[11]Depr Exp'!K7598</f>
        <v>14794.369999999999</v>
      </c>
      <c r="L7598" s="533">
        <f>'[11]Depr Exp'!L7598</f>
        <v>1703.73</v>
      </c>
      <c r="M7598" s="144"/>
      <c r="N7598" s="144"/>
    </row>
    <row r="7599" spans="1:14">
      <c r="A7599" s="529" t="str">
        <f>'[11]Depr Exp'!A7599</f>
        <v>G3911 GEN Office Furn &amp; Eq, new</v>
      </c>
      <c r="B7599" s="529" t="str">
        <f>'[11]Depr Exp'!B7599</f>
        <v>G3911 GEN Office Furn &amp; Eq, new-5</v>
      </c>
      <c r="C7599" s="529" t="str">
        <f>'[11]Depr Exp'!C7599</f>
        <v>403G</v>
      </c>
      <c r="D7599" s="529"/>
      <c r="E7599" s="530">
        <f>'[11]Depr Exp'!E7599</f>
        <v>43251</v>
      </c>
      <c r="F7599" s="531">
        <f>'[11]Depr Exp'!F7599</f>
        <v>3141752.43</v>
      </c>
      <c r="G7599" s="541">
        <f>'[11]Depr Exp'!G7599</f>
        <v>0.05</v>
      </c>
      <c r="H7599" s="533">
        <f>'[11]Depr Exp'!H7599</f>
        <v>13090.64</v>
      </c>
      <c r="I7599" s="531">
        <f>'[11]Depr Exp'!I7599</f>
        <v>3141752.43</v>
      </c>
      <c r="J7599" s="541">
        <f>'[11]Depr Exp'!J7599</f>
        <v>0.05</v>
      </c>
      <c r="K7599" s="534">
        <f>'[11]Depr Exp'!K7599</f>
        <v>14794.369999999999</v>
      </c>
      <c r="L7599" s="533">
        <f>'[11]Depr Exp'!L7599</f>
        <v>1703.73</v>
      </c>
      <c r="M7599" s="144"/>
      <c r="N7599" s="144"/>
    </row>
    <row r="7600" spans="1:14">
      <c r="A7600" s="529" t="str">
        <f>'[11]Depr Exp'!A7600</f>
        <v>G3911 GEN Office Furn &amp; Eq, new</v>
      </c>
      <c r="B7600" s="529" t="str">
        <f>'[11]Depr Exp'!B7600</f>
        <v>G3911 GEN Office Furn &amp; Eq, new-6</v>
      </c>
      <c r="C7600" s="529" t="str">
        <f>'[11]Depr Exp'!C7600</f>
        <v>403G</v>
      </c>
      <c r="D7600" s="529"/>
      <c r="E7600" s="530">
        <f>'[11]Depr Exp'!E7600</f>
        <v>43281</v>
      </c>
      <c r="F7600" s="531">
        <f>'[11]Depr Exp'!F7600</f>
        <v>3141752.43</v>
      </c>
      <c r="G7600" s="541">
        <f>'[11]Depr Exp'!G7600</f>
        <v>0.05</v>
      </c>
      <c r="H7600" s="533">
        <f>'[11]Depr Exp'!H7600</f>
        <v>13090.64</v>
      </c>
      <c r="I7600" s="531">
        <f>'[11]Depr Exp'!I7600</f>
        <v>3141752.43</v>
      </c>
      <c r="J7600" s="541">
        <f>'[11]Depr Exp'!J7600</f>
        <v>0.05</v>
      </c>
      <c r="K7600" s="534">
        <f>'[11]Depr Exp'!K7600</f>
        <v>14794.369999999999</v>
      </c>
      <c r="L7600" s="533">
        <f>'[11]Depr Exp'!L7600</f>
        <v>1703.73</v>
      </c>
      <c r="M7600" s="144"/>
      <c r="N7600" s="144"/>
    </row>
    <row r="7601" spans="1:14">
      <c r="A7601" s="529" t="str">
        <f>'[11]Depr Exp'!A7601</f>
        <v>G3911 GEN Office Furn &amp; Eq, new</v>
      </c>
      <c r="B7601" s="529" t="str">
        <f>'[11]Depr Exp'!B7601</f>
        <v>G3911 GEN Office Furn &amp; Eq, new-7</v>
      </c>
      <c r="C7601" s="529" t="str">
        <f>'[11]Depr Exp'!C7601</f>
        <v>403G</v>
      </c>
      <c r="D7601" s="529"/>
      <c r="E7601" s="530">
        <f>'[11]Depr Exp'!E7601</f>
        <v>43312</v>
      </c>
      <c r="F7601" s="531">
        <f>'[11]Depr Exp'!F7601</f>
        <v>3141752.43</v>
      </c>
      <c r="G7601" s="541">
        <f>'[11]Depr Exp'!G7601</f>
        <v>0.05</v>
      </c>
      <c r="H7601" s="533">
        <f>'[11]Depr Exp'!H7601</f>
        <v>-404.09000000000015</v>
      </c>
      <c r="I7601" s="531">
        <f>'[11]Depr Exp'!I7601</f>
        <v>3141752.43</v>
      </c>
      <c r="J7601" s="541">
        <f>'[11]Depr Exp'!J7601</f>
        <v>0.05</v>
      </c>
      <c r="K7601" s="534">
        <f>'[11]Depr Exp'!K7601</f>
        <v>14794.369999999999</v>
      </c>
      <c r="L7601" s="533">
        <f>'[11]Depr Exp'!L7601</f>
        <v>15198.46</v>
      </c>
      <c r="M7601" s="144"/>
      <c r="N7601" s="144"/>
    </row>
    <row r="7602" spans="1:14">
      <c r="A7602" s="529" t="str">
        <f>'[11]Depr Exp'!A7602</f>
        <v>G3911 GEN Office Furn &amp; Eq, new</v>
      </c>
      <c r="B7602" s="529" t="str">
        <f>'[11]Depr Exp'!B7602</f>
        <v>G3911 GEN Office Furn &amp; Eq, new-8</v>
      </c>
      <c r="C7602" s="529" t="str">
        <f>'[11]Depr Exp'!C7602</f>
        <v>403G</v>
      </c>
      <c r="D7602" s="529"/>
      <c r="E7602" s="530">
        <f>'[11]Depr Exp'!E7602</f>
        <v>43343</v>
      </c>
      <c r="F7602" s="531">
        <f>'[11]Depr Exp'!F7602</f>
        <v>3141752.43</v>
      </c>
      <c r="G7602" s="541">
        <f>'[11]Depr Exp'!G7602</f>
        <v>0.05</v>
      </c>
      <c r="H7602" s="533">
        <f>'[11]Depr Exp'!H7602</f>
        <v>16498.099999999999</v>
      </c>
      <c r="I7602" s="531">
        <f>'[11]Depr Exp'!I7602</f>
        <v>3141752.43</v>
      </c>
      <c r="J7602" s="541">
        <f>'[11]Depr Exp'!J7602</f>
        <v>0.05</v>
      </c>
      <c r="K7602" s="534">
        <f>'[11]Depr Exp'!K7602</f>
        <v>14794.369999999999</v>
      </c>
      <c r="L7602" s="533">
        <f>'[11]Depr Exp'!L7602</f>
        <v>-1703.73</v>
      </c>
      <c r="M7602" s="144"/>
      <c r="N7602" s="144"/>
    </row>
    <row r="7603" spans="1:14">
      <c r="A7603" s="529" t="str">
        <f>'[11]Depr Exp'!A7603</f>
        <v>G3911 GEN Office Furn &amp; Eq, new</v>
      </c>
      <c r="B7603" s="529" t="str">
        <f>'[11]Depr Exp'!B7603</f>
        <v>G3911 GEN Office Furn &amp; Eq, new-9</v>
      </c>
      <c r="C7603" s="529" t="str">
        <f>'[11]Depr Exp'!C7603</f>
        <v>403G</v>
      </c>
      <c r="D7603" s="529"/>
      <c r="E7603" s="530">
        <f>'[11]Depr Exp'!E7603</f>
        <v>43373</v>
      </c>
      <c r="F7603" s="531">
        <f>'[11]Depr Exp'!F7603</f>
        <v>3141752.43</v>
      </c>
      <c r="G7603" s="541">
        <f>'[11]Depr Exp'!G7603</f>
        <v>0.05</v>
      </c>
      <c r="H7603" s="533">
        <f>'[11]Depr Exp'!H7603</f>
        <v>14794.369999999999</v>
      </c>
      <c r="I7603" s="531">
        <f>'[11]Depr Exp'!I7603</f>
        <v>3141752.43</v>
      </c>
      <c r="J7603" s="541">
        <f>'[11]Depr Exp'!J7603</f>
        <v>0.05</v>
      </c>
      <c r="K7603" s="534">
        <f>'[11]Depr Exp'!K7603</f>
        <v>14794.369999999999</v>
      </c>
      <c r="L7603" s="533">
        <f>'[11]Depr Exp'!L7603</f>
        <v>0</v>
      </c>
      <c r="M7603" s="144"/>
      <c r="N7603" s="144"/>
    </row>
    <row r="7604" spans="1:14">
      <c r="A7604" s="529" t="str">
        <f>'[11]Depr Exp'!A7604</f>
        <v>G3911 GEN Office Furn &amp; Eq, new</v>
      </c>
      <c r="B7604" s="529" t="str">
        <f>'[11]Depr Exp'!B7604</f>
        <v>G3911 GEN Office Furn &amp; Eq, new-10</v>
      </c>
      <c r="C7604" s="529" t="str">
        <f>'[11]Depr Exp'!C7604</f>
        <v>403G</v>
      </c>
      <c r="D7604" s="529"/>
      <c r="E7604" s="530">
        <f>'[11]Depr Exp'!E7604</f>
        <v>43404</v>
      </c>
      <c r="F7604" s="531">
        <f>'[11]Depr Exp'!F7604</f>
        <v>3141752.43</v>
      </c>
      <c r="G7604" s="541">
        <f>'[11]Depr Exp'!G7604</f>
        <v>0.05</v>
      </c>
      <c r="H7604" s="533">
        <f>'[11]Depr Exp'!H7604</f>
        <v>14794.369999999999</v>
      </c>
      <c r="I7604" s="531">
        <f>'[11]Depr Exp'!I7604</f>
        <v>3141752.43</v>
      </c>
      <c r="J7604" s="541">
        <f>'[11]Depr Exp'!J7604</f>
        <v>0.05</v>
      </c>
      <c r="K7604" s="534">
        <f>'[11]Depr Exp'!K7604</f>
        <v>14794.369999999999</v>
      </c>
      <c r="L7604" s="533">
        <f>'[11]Depr Exp'!L7604</f>
        <v>0</v>
      </c>
      <c r="M7604" s="144"/>
      <c r="N7604" s="144"/>
    </row>
    <row r="7605" spans="1:14">
      <c r="A7605" s="529" t="str">
        <f>'[11]Depr Exp'!A7605</f>
        <v>G3911 GEN Office Furn &amp; Eq, new</v>
      </c>
      <c r="B7605" s="529" t="str">
        <f>'[11]Depr Exp'!B7605</f>
        <v>G3911 GEN Office Furn &amp; Eq, new-11</v>
      </c>
      <c r="C7605" s="529" t="str">
        <f>'[11]Depr Exp'!C7605</f>
        <v>403G</v>
      </c>
      <c r="D7605" s="529"/>
      <c r="E7605" s="530">
        <f>'[11]Depr Exp'!E7605</f>
        <v>43434</v>
      </c>
      <c r="F7605" s="531">
        <f>'[11]Depr Exp'!F7605</f>
        <v>3141752.43</v>
      </c>
      <c r="G7605" s="541">
        <f>'[11]Depr Exp'!G7605</f>
        <v>0.05</v>
      </c>
      <c r="H7605" s="533">
        <f>'[11]Depr Exp'!H7605</f>
        <v>14794.369999999999</v>
      </c>
      <c r="I7605" s="531">
        <f>'[11]Depr Exp'!I7605</f>
        <v>3141752.43</v>
      </c>
      <c r="J7605" s="541">
        <f>'[11]Depr Exp'!J7605</f>
        <v>0.05</v>
      </c>
      <c r="K7605" s="534">
        <f>'[11]Depr Exp'!K7605</f>
        <v>14794.369999999999</v>
      </c>
      <c r="L7605" s="533">
        <f>'[11]Depr Exp'!L7605</f>
        <v>0</v>
      </c>
      <c r="M7605" s="144"/>
      <c r="N7605" s="144"/>
    </row>
    <row r="7606" spans="1:14">
      <c r="A7606" s="529" t="str">
        <f>'[11]Depr Exp'!A7606</f>
        <v>G3911 GEN Office Furn &amp; Eq, new</v>
      </c>
      <c r="B7606" s="529" t="str">
        <f>'[11]Depr Exp'!B7606</f>
        <v>G3911 GEN Office Furn &amp; Eq, new-12</v>
      </c>
      <c r="C7606" s="529" t="str">
        <f>'[11]Depr Exp'!C7606</f>
        <v>403G</v>
      </c>
      <c r="D7606" s="529"/>
      <c r="E7606" s="530">
        <f>'[11]Depr Exp'!E7606</f>
        <v>43465</v>
      </c>
      <c r="F7606" s="531">
        <f>'[11]Depr Exp'!F7606</f>
        <v>3141752.43</v>
      </c>
      <c r="G7606" s="541">
        <f>'[11]Depr Exp'!G7606</f>
        <v>0.05</v>
      </c>
      <c r="H7606" s="533">
        <f>'[11]Depr Exp'!H7606</f>
        <v>14794.369999999999</v>
      </c>
      <c r="I7606" s="531">
        <f>'[11]Depr Exp'!I7606</f>
        <v>3141752.43</v>
      </c>
      <c r="J7606" s="541">
        <f>'[11]Depr Exp'!J7606</f>
        <v>0.05</v>
      </c>
      <c r="K7606" s="534">
        <f>'[11]Depr Exp'!K7606</f>
        <v>14794.369999999999</v>
      </c>
      <c r="L7606" s="533">
        <f>'[11]Depr Exp'!L7606</f>
        <v>0</v>
      </c>
      <c r="M7606" s="144"/>
      <c r="N7606" s="144"/>
    </row>
    <row r="7607" spans="1:14" ht="15.75" thickBot="1">
      <c r="A7607" s="159" t="str">
        <f>'[11]Depr Exp'!A7607</f>
        <v>G3911 GEN Office Furn &amp; Eq, new Total</v>
      </c>
      <c r="B7607" s="144">
        <f>'[11]Depr Exp'!B7607</f>
        <v>0</v>
      </c>
      <c r="C7607" s="502" t="str">
        <f>'[11]Depr Exp'!C7607</f>
        <v>GGEN</v>
      </c>
      <c r="D7607" s="144"/>
      <c r="E7607" s="281" t="str">
        <f>'[11]Depr Exp'!E7607</f>
        <v>Total</v>
      </c>
      <c r="F7607" s="141">
        <f>'[11]Depr Exp'!F7607</f>
        <v>0</v>
      </c>
      <c r="G7607" s="252">
        <f>'[11]Depr Exp'!G7607</f>
        <v>0</v>
      </c>
      <c r="H7607" s="286">
        <f>'[11]Depr Exp'!H7607</f>
        <v>153815.32999999999</v>
      </c>
      <c r="I7607" s="141">
        <f>'[11]Depr Exp'!I7607</f>
        <v>0</v>
      </c>
      <c r="J7607" s="252">
        <f>'[11]Depr Exp'!J7607</f>
        <v>0</v>
      </c>
      <c r="K7607" s="286">
        <f>'[11]Depr Exp'!K7607</f>
        <v>177532.43999999997</v>
      </c>
      <c r="L7607" s="286">
        <f>'[11]Depr Exp'!L7607</f>
        <v>23717.11</v>
      </c>
      <c r="M7607" s="144"/>
      <c r="N7607" s="144"/>
    </row>
    <row r="7608" spans="1:14" ht="13.5" thickTop="1">
      <c r="A7608" s="264" t="str">
        <f>'[11]Depr Exp'!A7608</f>
        <v>G3911 GEN Office Furn &amp; Eq, old</v>
      </c>
      <c r="B7608" s="264" t="str">
        <f>'[11]Depr Exp'!B7608</f>
        <v>G3911 GEN Office Furn &amp; Eq, old-1</v>
      </c>
      <c r="C7608" s="264" t="str">
        <f>'[11]Depr Exp'!C7608</f>
        <v>403G</v>
      </c>
      <c r="D7608" s="264"/>
      <c r="E7608" s="283">
        <f>'[11]Depr Exp'!E7608</f>
        <v>43131</v>
      </c>
      <c r="F7608" s="525">
        <f>'[11]Depr Exp'!F7608</f>
        <v>1225091.3</v>
      </c>
      <c r="G7608" s="526" t="str">
        <f>'[11]Depr Exp'!G7608</f>
        <v>End of Life</v>
      </c>
      <c r="H7608" s="527">
        <f>'[11]Depr Exp'!H7608</f>
        <v>20418.189999999999</v>
      </c>
      <c r="I7608" s="525">
        <f>'[11]Depr Exp'!I7608</f>
        <v>0</v>
      </c>
      <c r="J7608" s="526" t="str">
        <f>'[11]Depr Exp'!J7608</f>
        <v>End of Life</v>
      </c>
      <c r="K7608" s="528">
        <f>'[11]Depr Exp'!K7608</f>
        <v>20418.189999999999</v>
      </c>
      <c r="L7608" s="527">
        <f>'[11]Depr Exp'!L7608</f>
        <v>0</v>
      </c>
      <c r="M7608" s="144"/>
      <c r="N7608" s="144"/>
    </row>
    <row r="7609" spans="1:14">
      <c r="A7609" s="264" t="str">
        <f>'[11]Depr Exp'!A7609</f>
        <v>G3911 GEN Office Furn &amp; Eq, old</v>
      </c>
      <c r="B7609" s="264" t="str">
        <f>'[11]Depr Exp'!B7609</f>
        <v>G3911 GEN Office Furn &amp; Eq, old-2</v>
      </c>
      <c r="C7609" s="264" t="str">
        <f>'[11]Depr Exp'!C7609</f>
        <v>403G</v>
      </c>
      <c r="D7609" s="264"/>
      <c r="E7609" s="283">
        <f>'[11]Depr Exp'!E7609</f>
        <v>43159</v>
      </c>
      <c r="F7609" s="525">
        <f>'[11]Depr Exp'!F7609</f>
        <v>0</v>
      </c>
      <c r="G7609" s="526" t="str">
        <f>'[11]Depr Exp'!G7609</f>
        <v>End of Life</v>
      </c>
      <c r="H7609" s="527">
        <f>'[11]Depr Exp'!H7609</f>
        <v>20418.189999999999</v>
      </c>
      <c r="I7609" s="525">
        <f>'[11]Depr Exp'!I7609</f>
        <v>0</v>
      </c>
      <c r="J7609" s="526" t="str">
        <f>'[11]Depr Exp'!J7609</f>
        <v>End of Life</v>
      </c>
      <c r="K7609" s="528">
        <f>'[11]Depr Exp'!K7609</f>
        <v>20418.189999999999</v>
      </c>
      <c r="L7609" s="527">
        <f>'[11]Depr Exp'!L7609</f>
        <v>0</v>
      </c>
      <c r="M7609" s="144"/>
      <c r="N7609" s="144"/>
    </row>
    <row r="7610" spans="1:14">
      <c r="A7610" s="264" t="str">
        <f>'[11]Depr Exp'!A7610</f>
        <v>G3911 GEN Office Furn &amp; Eq, old</v>
      </c>
      <c r="B7610" s="264" t="str">
        <f>'[11]Depr Exp'!B7610</f>
        <v>G3911 GEN Office Furn &amp; Eq, old-3</v>
      </c>
      <c r="C7610" s="264" t="str">
        <f>'[11]Depr Exp'!C7610</f>
        <v>403G</v>
      </c>
      <c r="D7610" s="264"/>
      <c r="E7610" s="283">
        <f>'[11]Depr Exp'!E7610</f>
        <v>43190</v>
      </c>
      <c r="F7610" s="525">
        <f>'[11]Depr Exp'!F7610</f>
        <v>1184254.92</v>
      </c>
      <c r="G7610" s="526" t="str">
        <f>'[11]Depr Exp'!G7610</f>
        <v>End of Life</v>
      </c>
      <c r="H7610" s="527">
        <f>'[11]Depr Exp'!H7610</f>
        <v>20418.189999999999</v>
      </c>
      <c r="I7610" s="525">
        <f>'[11]Depr Exp'!I7610</f>
        <v>0</v>
      </c>
      <c r="J7610" s="526" t="str">
        <f>'[11]Depr Exp'!J7610</f>
        <v>End of Life</v>
      </c>
      <c r="K7610" s="528">
        <f>'[11]Depr Exp'!K7610</f>
        <v>20418.189999999999</v>
      </c>
      <c r="L7610" s="527">
        <f>'[11]Depr Exp'!L7610</f>
        <v>0</v>
      </c>
      <c r="M7610" s="144"/>
      <c r="N7610" s="144"/>
    </row>
    <row r="7611" spans="1:14">
      <c r="A7611" s="264" t="str">
        <f>'[11]Depr Exp'!A7611</f>
        <v>G3911 GEN Office Furn &amp; Eq, old</v>
      </c>
      <c r="B7611" s="264" t="str">
        <f>'[11]Depr Exp'!B7611</f>
        <v>G3911 GEN Office Furn &amp; Eq, old-4</v>
      </c>
      <c r="C7611" s="264" t="str">
        <f>'[11]Depr Exp'!C7611</f>
        <v>403G</v>
      </c>
      <c r="D7611" s="264"/>
      <c r="E7611" s="283">
        <f>'[11]Depr Exp'!E7611</f>
        <v>43220</v>
      </c>
      <c r="F7611" s="525">
        <f>'[11]Depr Exp'!F7611</f>
        <v>1163836.73</v>
      </c>
      <c r="G7611" s="526" t="str">
        <f>'[11]Depr Exp'!G7611</f>
        <v>End of Life</v>
      </c>
      <c r="H7611" s="527">
        <f>'[11]Depr Exp'!H7611</f>
        <v>20418.189999999999</v>
      </c>
      <c r="I7611" s="525">
        <f>'[11]Depr Exp'!I7611</f>
        <v>0</v>
      </c>
      <c r="J7611" s="526" t="str">
        <f>'[11]Depr Exp'!J7611</f>
        <v>End of Life</v>
      </c>
      <c r="K7611" s="528">
        <f>'[11]Depr Exp'!K7611</f>
        <v>20418.189999999999</v>
      </c>
      <c r="L7611" s="527">
        <f>'[11]Depr Exp'!L7611</f>
        <v>0</v>
      </c>
      <c r="M7611" s="144"/>
      <c r="N7611" s="144"/>
    </row>
    <row r="7612" spans="1:14">
      <c r="A7612" s="264" t="str">
        <f>'[11]Depr Exp'!A7612</f>
        <v>G3911 GEN Office Furn &amp; Eq, old</v>
      </c>
      <c r="B7612" s="264" t="str">
        <f>'[11]Depr Exp'!B7612</f>
        <v>G3911 GEN Office Furn &amp; Eq, old-5</v>
      </c>
      <c r="C7612" s="264" t="str">
        <f>'[11]Depr Exp'!C7612</f>
        <v>403G</v>
      </c>
      <c r="D7612" s="264"/>
      <c r="E7612" s="283">
        <f>'[11]Depr Exp'!E7612</f>
        <v>43251</v>
      </c>
      <c r="F7612" s="525">
        <f>'[11]Depr Exp'!F7612</f>
        <v>1143418.54</v>
      </c>
      <c r="G7612" s="526" t="str">
        <f>'[11]Depr Exp'!G7612</f>
        <v>End of Life</v>
      </c>
      <c r="H7612" s="527">
        <f>'[11]Depr Exp'!H7612</f>
        <v>20418.189999999999</v>
      </c>
      <c r="I7612" s="525">
        <f>'[11]Depr Exp'!I7612</f>
        <v>0</v>
      </c>
      <c r="J7612" s="526" t="str">
        <f>'[11]Depr Exp'!J7612</f>
        <v>End of Life</v>
      </c>
      <c r="K7612" s="528">
        <f>'[11]Depr Exp'!K7612</f>
        <v>20418.189999999999</v>
      </c>
      <c r="L7612" s="527">
        <f>'[11]Depr Exp'!L7612</f>
        <v>0</v>
      </c>
      <c r="M7612" s="144"/>
      <c r="N7612" s="144"/>
    </row>
    <row r="7613" spans="1:14">
      <c r="A7613" s="264" t="str">
        <f>'[11]Depr Exp'!A7613</f>
        <v>G3911 GEN Office Furn &amp; Eq, old</v>
      </c>
      <c r="B7613" s="264" t="str">
        <f>'[11]Depr Exp'!B7613</f>
        <v>G3911 GEN Office Furn &amp; Eq, old-6</v>
      </c>
      <c r="C7613" s="264" t="str">
        <f>'[11]Depr Exp'!C7613</f>
        <v>403G</v>
      </c>
      <c r="D7613" s="264"/>
      <c r="E7613" s="283">
        <f>'[11]Depr Exp'!E7613</f>
        <v>43281</v>
      </c>
      <c r="F7613" s="525">
        <f>'[11]Depr Exp'!F7613</f>
        <v>1123000.3500000001</v>
      </c>
      <c r="G7613" s="526" t="str">
        <f>'[11]Depr Exp'!G7613</f>
        <v>End of Life</v>
      </c>
      <c r="H7613" s="527">
        <f>'[11]Depr Exp'!H7613</f>
        <v>20418.189999999999</v>
      </c>
      <c r="I7613" s="525">
        <f>'[11]Depr Exp'!I7613</f>
        <v>0</v>
      </c>
      <c r="J7613" s="526" t="str">
        <f>'[11]Depr Exp'!J7613</f>
        <v>End of Life</v>
      </c>
      <c r="K7613" s="528">
        <f>'[11]Depr Exp'!K7613</f>
        <v>20418.189999999999</v>
      </c>
      <c r="L7613" s="527">
        <f>'[11]Depr Exp'!L7613</f>
        <v>0</v>
      </c>
      <c r="M7613" s="144"/>
      <c r="N7613" s="144"/>
    </row>
    <row r="7614" spans="1:14">
      <c r="A7614" s="264" t="str">
        <f>'[11]Depr Exp'!A7614</f>
        <v>G3911 GEN Office Furn &amp; Eq, old</v>
      </c>
      <c r="B7614" s="264" t="str">
        <f>'[11]Depr Exp'!B7614</f>
        <v>G3911 GEN Office Furn &amp; Eq, old-7</v>
      </c>
      <c r="C7614" s="264" t="str">
        <f>'[11]Depr Exp'!C7614</f>
        <v>403G</v>
      </c>
      <c r="D7614" s="264"/>
      <c r="E7614" s="283">
        <f>'[11]Depr Exp'!E7614</f>
        <v>43312</v>
      </c>
      <c r="F7614" s="525">
        <f>'[11]Depr Exp'!F7614</f>
        <v>1102582.1599999999</v>
      </c>
      <c r="G7614" s="526" t="str">
        <f>'[11]Depr Exp'!G7614</f>
        <v>End of Life</v>
      </c>
      <c r="H7614" s="527">
        <f>'[11]Depr Exp'!H7614</f>
        <v>20418.189999999999</v>
      </c>
      <c r="I7614" s="525">
        <f>'[11]Depr Exp'!I7614</f>
        <v>0</v>
      </c>
      <c r="J7614" s="526" t="str">
        <f>'[11]Depr Exp'!J7614</f>
        <v>End of Life</v>
      </c>
      <c r="K7614" s="528">
        <f>'[11]Depr Exp'!K7614</f>
        <v>20418.189999999999</v>
      </c>
      <c r="L7614" s="527">
        <f>'[11]Depr Exp'!L7614</f>
        <v>0</v>
      </c>
      <c r="M7614" s="144"/>
      <c r="N7614" s="144"/>
    </row>
    <row r="7615" spans="1:14">
      <c r="A7615" s="264" t="str">
        <f>'[11]Depr Exp'!A7615</f>
        <v>G3911 GEN Office Furn &amp; Eq, old</v>
      </c>
      <c r="B7615" s="264" t="str">
        <f>'[11]Depr Exp'!B7615</f>
        <v>G3911 GEN Office Furn &amp; Eq, old-8</v>
      </c>
      <c r="C7615" s="264" t="str">
        <f>'[11]Depr Exp'!C7615</f>
        <v>403G</v>
      </c>
      <c r="D7615" s="264"/>
      <c r="E7615" s="283">
        <f>'[11]Depr Exp'!E7615</f>
        <v>43343</v>
      </c>
      <c r="F7615" s="525">
        <f>'[11]Depr Exp'!F7615</f>
        <v>1082163.97</v>
      </c>
      <c r="G7615" s="526" t="str">
        <f>'[11]Depr Exp'!G7615</f>
        <v>End of Life</v>
      </c>
      <c r="H7615" s="527">
        <f>'[11]Depr Exp'!H7615</f>
        <v>20418.189999999999</v>
      </c>
      <c r="I7615" s="525">
        <f>'[11]Depr Exp'!I7615</f>
        <v>0</v>
      </c>
      <c r="J7615" s="526" t="str">
        <f>'[11]Depr Exp'!J7615</f>
        <v>End of Life</v>
      </c>
      <c r="K7615" s="528">
        <f>'[11]Depr Exp'!K7615</f>
        <v>20418.189999999999</v>
      </c>
      <c r="L7615" s="527">
        <f>'[11]Depr Exp'!L7615</f>
        <v>0</v>
      </c>
      <c r="M7615" s="144"/>
      <c r="N7615" s="144"/>
    </row>
    <row r="7616" spans="1:14">
      <c r="A7616" s="264" t="str">
        <f>'[11]Depr Exp'!A7616</f>
        <v>G3911 GEN Office Furn &amp; Eq, old</v>
      </c>
      <c r="B7616" s="264" t="str">
        <f>'[11]Depr Exp'!B7616</f>
        <v>G3911 GEN Office Furn &amp; Eq, old-9</v>
      </c>
      <c r="C7616" s="264" t="str">
        <f>'[11]Depr Exp'!C7616</f>
        <v>403G</v>
      </c>
      <c r="D7616" s="264"/>
      <c r="E7616" s="283">
        <f>'[11]Depr Exp'!E7616</f>
        <v>43373</v>
      </c>
      <c r="F7616" s="525">
        <f>'[11]Depr Exp'!F7616</f>
        <v>1061745.78</v>
      </c>
      <c r="G7616" s="526" t="str">
        <f>'[11]Depr Exp'!G7616</f>
        <v>End of Life</v>
      </c>
      <c r="H7616" s="527">
        <f>'[11]Depr Exp'!H7616</f>
        <v>20418.189999999999</v>
      </c>
      <c r="I7616" s="525">
        <f>'[11]Depr Exp'!I7616</f>
        <v>0</v>
      </c>
      <c r="J7616" s="526" t="str">
        <f>'[11]Depr Exp'!J7616</f>
        <v>End of Life</v>
      </c>
      <c r="K7616" s="528">
        <f>'[11]Depr Exp'!K7616</f>
        <v>20418.189999999999</v>
      </c>
      <c r="L7616" s="527">
        <f>'[11]Depr Exp'!L7616</f>
        <v>0</v>
      </c>
      <c r="M7616" s="144"/>
      <c r="N7616" s="144"/>
    </row>
    <row r="7617" spans="1:14">
      <c r="A7617" s="264" t="str">
        <f>'[11]Depr Exp'!A7617</f>
        <v>G3911 GEN Office Furn &amp; Eq, old</v>
      </c>
      <c r="B7617" s="264" t="str">
        <f>'[11]Depr Exp'!B7617</f>
        <v>G3911 GEN Office Furn &amp; Eq, old-10</v>
      </c>
      <c r="C7617" s="264" t="str">
        <f>'[11]Depr Exp'!C7617</f>
        <v>403G</v>
      </c>
      <c r="D7617" s="264"/>
      <c r="E7617" s="283">
        <f>'[11]Depr Exp'!E7617</f>
        <v>43404</v>
      </c>
      <c r="F7617" s="525">
        <f>'[11]Depr Exp'!F7617</f>
        <v>1041327.59</v>
      </c>
      <c r="G7617" s="526" t="str">
        <f>'[11]Depr Exp'!G7617</f>
        <v>End of Life</v>
      </c>
      <c r="H7617" s="527">
        <f>'[11]Depr Exp'!H7617</f>
        <v>20418.189999999999</v>
      </c>
      <c r="I7617" s="525">
        <f>'[11]Depr Exp'!I7617</f>
        <v>0</v>
      </c>
      <c r="J7617" s="526" t="str">
        <f>'[11]Depr Exp'!J7617</f>
        <v>End of Life</v>
      </c>
      <c r="K7617" s="528">
        <f>'[11]Depr Exp'!K7617</f>
        <v>20418.189999999999</v>
      </c>
      <c r="L7617" s="527">
        <f>'[11]Depr Exp'!L7617</f>
        <v>0</v>
      </c>
      <c r="M7617" s="144"/>
      <c r="N7617" s="144"/>
    </row>
    <row r="7618" spans="1:14">
      <c r="A7618" s="264" t="str">
        <f>'[11]Depr Exp'!A7618</f>
        <v>G3911 GEN Office Furn &amp; Eq, old</v>
      </c>
      <c r="B7618" s="264" t="str">
        <f>'[11]Depr Exp'!B7618</f>
        <v>G3911 GEN Office Furn &amp; Eq, old-11</v>
      </c>
      <c r="C7618" s="264" t="str">
        <f>'[11]Depr Exp'!C7618</f>
        <v>403G</v>
      </c>
      <c r="D7618" s="264"/>
      <c r="E7618" s="283">
        <f>'[11]Depr Exp'!E7618</f>
        <v>43434</v>
      </c>
      <c r="F7618" s="525">
        <f>'[11]Depr Exp'!F7618</f>
        <v>1020909.4</v>
      </c>
      <c r="G7618" s="526" t="str">
        <f>'[11]Depr Exp'!G7618</f>
        <v>End of Life</v>
      </c>
      <c r="H7618" s="527">
        <f>'[11]Depr Exp'!H7618</f>
        <v>20418.189999999999</v>
      </c>
      <c r="I7618" s="525">
        <f>'[11]Depr Exp'!I7618</f>
        <v>0</v>
      </c>
      <c r="J7618" s="526" t="str">
        <f>'[11]Depr Exp'!J7618</f>
        <v>End of Life</v>
      </c>
      <c r="K7618" s="528">
        <f>'[11]Depr Exp'!K7618</f>
        <v>20418.189999999999</v>
      </c>
      <c r="L7618" s="527">
        <f>'[11]Depr Exp'!L7618</f>
        <v>0</v>
      </c>
      <c r="M7618" s="144"/>
      <c r="N7618" s="144"/>
    </row>
    <row r="7619" spans="1:14">
      <c r="A7619" s="264" t="str">
        <f>'[11]Depr Exp'!A7619</f>
        <v>G3911 GEN Office Furn &amp; Eq, old</v>
      </c>
      <c r="B7619" s="264" t="str">
        <f>'[11]Depr Exp'!B7619</f>
        <v>G3911 GEN Office Furn &amp; Eq, old-12</v>
      </c>
      <c r="C7619" s="264" t="str">
        <f>'[11]Depr Exp'!C7619</f>
        <v>403G</v>
      </c>
      <c r="D7619" s="264"/>
      <c r="E7619" s="283">
        <f>'[11]Depr Exp'!E7619</f>
        <v>43465</v>
      </c>
      <c r="F7619" s="525">
        <f>'[11]Depr Exp'!F7619</f>
        <v>1000491.21</v>
      </c>
      <c r="G7619" s="526" t="str">
        <f>'[11]Depr Exp'!G7619</f>
        <v>End of Life</v>
      </c>
      <c r="H7619" s="527">
        <f>'[11]Depr Exp'!H7619</f>
        <v>20418.189999999999</v>
      </c>
      <c r="I7619" s="525">
        <f>'[11]Depr Exp'!I7619</f>
        <v>0</v>
      </c>
      <c r="J7619" s="526" t="str">
        <f>'[11]Depr Exp'!J7619</f>
        <v>End of Life</v>
      </c>
      <c r="K7619" s="528">
        <f>'[11]Depr Exp'!K7619</f>
        <v>20418.189999999999</v>
      </c>
      <c r="L7619" s="527">
        <f>'[11]Depr Exp'!L7619</f>
        <v>0</v>
      </c>
      <c r="M7619" s="144"/>
      <c r="N7619" s="144"/>
    </row>
    <row r="7620" spans="1:14" ht="15.75" thickBot="1">
      <c r="A7620" s="280" t="str">
        <f>'[11]Depr Exp'!A7620</f>
        <v>G3911 GEN Office Furn &amp; Eq, old Total</v>
      </c>
      <c r="B7620" s="143">
        <f>'[11]Depr Exp'!B7620</f>
        <v>0</v>
      </c>
      <c r="C7620" s="142" t="str">
        <f>'[11]Depr Exp'!C7620</f>
        <v>GGEN</v>
      </c>
      <c r="D7620" s="143"/>
      <c r="E7620" s="281" t="str">
        <f>'[11]Depr Exp'!E7620</f>
        <v>Total</v>
      </c>
      <c r="F7620" s="124">
        <f>'[11]Depr Exp'!F7620</f>
        <v>0</v>
      </c>
      <c r="G7620" s="143">
        <f>'[11]Depr Exp'!G7620</f>
        <v>0</v>
      </c>
      <c r="H7620" s="286">
        <f>'[11]Depr Exp'!H7620</f>
        <v>245018.28</v>
      </c>
      <c r="I7620" s="124">
        <f>'[11]Depr Exp'!I7620</f>
        <v>0</v>
      </c>
      <c r="J7620" s="143">
        <f>'[11]Depr Exp'!J7620</f>
        <v>0</v>
      </c>
      <c r="K7620" s="286">
        <f>'[11]Depr Exp'!K7620</f>
        <v>245018.28</v>
      </c>
      <c r="L7620" s="286">
        <f>'[11]Depr Exp'!L7620</f>
        <v>0</v>
      </c>
      <c r="M7620" s="144"/>
      <c r="N7620" s="144"/>
    </row>
    <row r="7621" spans="1:14" ht="13.5" thickTop="1">
      <c r="A7621" s="144" t="str">
        <f>'[11]Depr Exp'!A7621</f>
        <v>G3912 GEN Computer Eq, new</v>
      </c>
      <c r="B7621" s="144" t="str">
        <f>'[11]Depr Exp'!B7621</f>
        <v>G3912 GEN Computer Eq, new-1</v>
      </c>
      <c r="C7621" s="143" t="str">
        <f>'[11]Depr Exp'!C7621</f>
        <v>403G</v>
      </c>
      <c r="D7621" s="144"/>
      <c r="E7621" s="282">
        <f>'[11]Depr Exp'!E7621</f>
        <v>43131</v>
      </c>
      <c r="F7621" s="523">
        <f>'[11]Depr Exp'!F7621</f>
        <v>777538.65</v>
      </c>
      <c r="G7621" s="305">
        <f>'[11]Depr Exp'!G7621</f>
        <v>0.2</v>
      </c>
      <c r="H7621" s="524">
        <f>'[11]Depr Exp'!H7621</f>
        <v>12958.98</v>
      </c>
      <c r="I7621" s="523">
        <f>'[11]Depr Exp'!I7621</f>
        <v>836459.44</v>
      </c>
      <c r="J7621" s="305">
        <f>'[11]Depr Exp'!J7621</f>
        <v>0.2</v>
      </c>
      <c r="K7621" s="373">
        <f>'[11]Depr Exp'!K7621</f>
        <v>13940.990666666667</v>
      </c>
      <c r="L7621" s="524">
        <f>'[11]Depr Exp'!L7621</f>
        <v>982.01</v>
      </c>
      <c r="M7621" s="144"/>
      <c r="N7621" s="144"/>
    </row>
    <row r="7622" spans="1:14">
      <c r="A7622" s="144" t="str">
        <f>'[11]Depr Exp'!A7622</f>
        <v>G3912 GEN Computer Eq, new</v>
      </c>
      <c r="B7622" s="144" t="str">
        <f>'[11]Depr Exp'!B7622</f>
        <v>G3912 GEN Computer Eq, new-2</v>
      </c>
      <c r="C7622" s="143" t="str">
        <f>'[11]Depr Exp'!C7622</f>
        <v>403G</v>
      </c>
      <c r="D7622" s="144"/>
      <c r="E7622" s="282">
        <f>'[11]Depr Exp'!E7622</f>
        <v>43159</v>
      </c>
      <c r="F7622" s="523">
        <f>'[11]Depr Exp'!F7622</f>
        <v>784007.12</v>
      </c>
      <c r="G7622" s="305">
        <f>'[11]Depr Exp'!G7622</f>
        <v>0.2</v>
      </c>
      <c r="H7622" s="524">
        <f>'[11]Depr Exp'!H7622</f>
        <v>13066.79</v>
      </c>
      <c r="I7622" s="523">
        <f>'[11]Depr Exp'!I7622</f>
        <v>836459.44</v>
      </c>
      <c r="J7622" s="305">
        <f>'[11]Depr Exp'!J7622</f>
        <v>0.2</v>
      </c>
      <c r="K7622" s="373">
        <f>'[11]Depr Exp'!K7622</f>
        <v>13940.990666666667</v>
      </c>
      <c r="L7622" s="524">
        <f>'[11]Depr Exp'!L7622</f>
        <v>874.2</v>
      </c>
      <c r="M7622" s="144"/>
      <c r="N7622" s="144"/>
    </row>
    <row r="7623" spans="1:14">
      <c r="A7623" s="144" t="str">
        <f>'[11]Depr Exp'!A7623</f>
        <v>G3912 GEN Computer Eq, new</v>
      </c>
      <c r="B7623" s="144" t="str">
        <f>'[11]Depr Exp'!B7623</f>
        <v>G3912 GEN Computer Eq, new-3</v>
      </c>
      <c r="C7623" s="143" t="str">
        <f>'[11]Depr Exp'!C7623</f>
        <v>403G</v>
      </c>
      <c r="D7623" s="144"/>
      <c r="E7623" s="282">
        <f>'[11]Depr Exp'!E7623</f>
        <v>43190</v>
      </c>
      <c r="F7623" s="523">
        <f>'[11]Depr Exp'!F7623</f>
        <v>784848.37</v>
      </c>
      <c r="G7623" s="305">
        <f>'[11]Depr Exp'!G7623</f>
        <v>0.2</v>
      </c>
      <c r="H7623" s="524">
        <f>'[11]Depr Exp'!H7623</f>
        <v>13080.81</v>
      </c>
      <c r="I7623" s="523">
        <f>'[11]Depr Exp'!I7623</f>
        <v>836459.44</v>
      </c>
      <c r="J7623" s="305">
        <f>'[11]Depr Exp'!J7623</f>
        <v>0.2</v>
      </c>
      <c r="K7623" s="373">
        <f>'[11]Depr Exp'!K7623</f>
        <v>13940.990666666667</v>
      </c>
      <c r="L7623" s="524">
        <f>'[11]Depr Exp'!L7623</f>
        <v>860.18</v>
      </c>
      <c r="M7623" s="144"/>
      <c r="N7623" s="144"/>
    </row>
    <row r="7624" spans="1:14">
      <c r="A7624" s="144" t="str">
        <f>'[11]Depr Exp'!A7624</f>
        <v>G3912 GEN Computer Eq, new</v>
      </c>
      <c r="B7624" s="144" t="str">
        <f>'[11]Depr Exp'!B7624</f>
        <v>G3912 GEN Computer Eq, new-4</v>
      </c>
      <c r="C7624" s="143" t="str">
        <f>'[11]Depr Exp'!C7624</f>
        <v>403G</v>
      </c>
      <c r="D7624" s="144"/>
      <c r="E7624" s="282">
        <f>'[11]Depr Exp'!E7624</f>
        <v>43220</v>
      </c>
      <c r="F7624" s="523">
        <f>'[11]Depr Exp'!F7624</f>
        <v>784848.37</v>
      </c>
      <c r="G7624" s="305">
        <f>'[11]Depr Exp'!G7624</f>
        <v>0.2</v>
      </c>
      <c r="H7624" s="524">
        <f>'[11]Depr Exp'!H7624</f>
        <v>13080.81</v>
      </c>
      <c r="I7624" s="523">
        <f>'[11]Depr Exp'!I7624</f>
        <v>836459.44</v>
      </c>
      <c r="J7624" s="305">
        <f>'[11]Depr Exp'!J7624</f>
        <v>0.2</v>
      </c>
      <c r="K7624" s="373">
        <f>'[11]Depr Exp'!K7624</f>
        <v>13940.990666666667</v>
      </c>
      <c r="L7624" s="524">
        <f>'[11]Depr Exp'!L7624</f>
        <v>860.18</v>
      </c>
      <c r="M7624" s="144"/>
      <c r="N7624" s="144"/>
    </row>
    <row r="7625" spans="1:14">
      <c r="A7625" s="144" t="str">
        <f>'[11]Depr Exp'!A7625</f>
        <v>G3912 GEN Computer Eq, new</v>
      </c>
      <c r="B7625" s="144" t="str">
        <f>'[11]Depr Exp'!B7625</f>
        <v>G3912 GEN Computer Eq, new-5</v>
      </c>
      <c r="C7625" s="143" t="str">
        <f>'[11]Depr Exp'!C7625</f>
        <v>403G</v>
      </c>
      <c r="D7625" s="144"/>
      <c r="E7625" s="282">
        <f>'[11]Depr Exp'!E7625</f>
        <v>43251</v>
      </c>
      <c r="F7625" s="523">
        <f>'[11]Depr Exp'!F7625</f>
        <v>784482.9</v>
      </c>
      <c r="G7625" s="305">
        <f>'[11]Depr Exp'!G7625</f>
        <v>0.2</v>
      </c>
      <c r="H7625" s="524">
        <f>'[11]Depr Exp'!H7625</f>
        <v>13074.72</v>
      </c>
      <c r="I7625" s="523">
        <f>'[11]Depr Exp'!I7625</f>
        <v>836459.44</v>
      </c>
      <c r="J7625" s="305">
        <f>'[11]Depr Exp'!J7625</f>
        <v>0.2</v>
      </c>
      <c r="K7625" s="373">
        <f>'[11]Depr Exp'!K7625</f>
        <v>13940.990666666667</v>
      </c>
      <c r="L7625" s="524">
        <f>'[11]Depr Exp'!L7625</f>
        <v>866.27</v>
      </c>
      <c r="M7625" s="144"/>
      <c r="N7625" s="144"/>
    </row>
    <row r="7626" spans="1:14">
      <c r="A7626" s="144" t="str">
        <f>'[11]Depr Exp'!A7626</f>
        <v>G3912 GEN Computer Eq, new</v>
      </c>
      <c r="B7626" s="144" t="str">
        <f>'[11]Depr Exp'!B7626</f>
        <v>G3912 GEN Computer Eq, new-6</v>
      </c>
      <c r="C7626" s="143" t="str">
        <f>'[11]Depr Exp'!C7626</f>
        <v>403G</v>
      </c>
      <c r="D7626" s="144"/>
      <c r="E7626" s="282">
        <f>'[11]Depr Exp'!E7626</f>
        <v>43281</v>
      </c>
      <c r="F7626" s="523">
        <f>'[11]Depr Exp'!F7626</f>
        <v>784482.9</v>
      </c>
      <c r="G7626" s="305">
        <f>'[11]Depr Exp'!G7626</f>
        <v>0.2</v>
      </c>
      <c r="H7626" s="524">
        <f>'[11]Depr Exp'!H7626</f>
        <v>13074.72</v>
      </c>
      <c r="I7626" s="523">
        <f>'[11]Depr Exp'!I7626</f>
        <v>836459.44</v>
      </c>
      <c r="J7626" s="305">
        <f>'[11]Depr Exp'!J7626</f>
        <v>0.2</v>
      </c>
      <c r="K7626" s="373">
        <f>'[11]Depr Exp'!K7626</f>
        <v>13940.990666666667</v>
      </c>
      <c r="L7626" s="524">
        <f>'[11]Depr Exp'!L7626</f>
        <v>866.27</v>
      </c>
      <c r="M7626" s="144"/>
      <c r="N7626" s="144"/>
    </row>
    <row r="7627" spans="1:14">
      <c r="A7627" s="144" t="str">
        <f>'[11]Depr Exp'!A7627</f>
        <v>G3912 GEN Computer Eq, new</v>
      </c>
      <c r="B7627" s="144" t="str">
        <f>'[11]Depr Exp'!B7627</f>
        <v>G3912 GEN Computer Eq, new-7</v>
      </c>
      <c r="C7627" s="143" t="str">
        <f>'[11]Depr Exp'!C7627</f>
        <v>403G</v>
      </c>
      <c r="D7627" s="144"/>
      <c r="E7627" s="282">
        <f>'[11]Depr Exp'!E7627</f>
        <v>43312</v>
      </c>
      <c r="F7627" s="523">
        <f>'[11]Depr Exp'!F7627</f>
        <v>784482.9</v>
      </c>
      <c r="G7627" s="305">
        <f>'[11]Depr Exp'!G7627</f>
        <v>0.2</v>
      </c>
      <c r="H7627" s="524">
        <f>'[11]Depr Exp'!H7627</f>
        <v>13074.72</v>
      </c>
      <c r="I7627" s="523">
        <f>'[11]Depr Exp'!I7627</f>
        <v>836459.44</v>
      </c>
      <c r="J7627" s="305">
        <f>'[11]Depr Exp'!J7627</f>
        <v>0.2</v>
      </c>
      <c r="K7627" s="373">
        <f>'[11]Depr Exp'!K7627</f>
        <v>13940.990666666667</v>
      </c>
      <c r="L7627" s="524">
        <f>'[11]Depr Exp'!L7627</f>
        <v>866.27</v>
      </c>
      <c r="M7627" s="144"/>
      <c r="N7627" s="144"/>
    </row>
    <row r="7628" spans="1:14">
      <c r="A7628" s="144" t="str">
        <f>'[11]Depr Exp'!A7628</f>
        <v>G3912 GEN Computer Eq, new</v>
      </c>
      <c r="B7628" s="144" t="str">
        <f>'[11]Depr Exp'!B7628</f>
        <v>G3912 GEN Computer Eq, new-8</v>
      </c>
      <c r="C7628" s="143" t="str">
        <f>'[11]Depr Exp'!C7628</f>
        <v>403G</v>
      </c>
      <c r="D7628" s="144"/>
      <c r="E7628" s="282">
        <f>'[11]Depr Exp'!E7628</f>
        <v>43343</v>
      </c>
      <c r="F7628" s="523">
        <f>'[11]Depr Exp'!F7628</f>
        <v>784482.9</v>
      </c>
      <c r="G7628" s="305">
        <f>'[11]Depr Exp'!G7628</f>
        <v>0.2</v>
      </c>
      <c r="H7628" s="524">
        <f>'[11]Depr Exp'!H7628</f>
        <v>13074.72</v>
      </c>
      <c r="I7628" s="523">
        <f>'[11]Depr Exp'!I7628</f>
        <v>836459.44</v>
      </c>
      <c r="J7628" s="305">
        <f>'[11]Depr Exp'!J7628</f>
        <v>0.2</v>
      </c>
      <c r="K7628" s="373">
        <f>'[11]Depr Exp'!K7628</f>
        <v>13940.990666666667</v>
      </c>
      <c r="L7628" s="524">
        <f>'[11]Depr Exp'!L7628</f>
        <v>866.27</v>
      </c>
      <c r="M7628" s="144"/>
      <c r="N7628" s="144"/>
    </row>
    <row r="7629" spans="1:14">
      <c r="A7629" s="144" t="str">
        <f>'[11]Depr Exp'!A7629</f>
        <v>G3912 GEN Computer Eq, new</v>
      </c>
      <c r="B7629" s="144" t="str">
        <f>'[11]Depr Exp'!B7629</f>
        <v>G3912 GEN Computer Eq, new-9</v>
      </c>
      <c r="C7629" s="143" t="str">
        <f>'[11]Depr Exp'!C7629</f>
        <v>403G</v>
      </c>
      <c r="D7629" s="144"/>
      <c r="E7629" s="282">
        <f>'[11]Depr Exp'!E7629</f>
        <v>43373</v>
      </c>
      <c r="F7629" s="523">
        <f>'[11]Depr Exp'!F7629</f>
        <v>784482.9</v>
      </c>
      <c r="G7629" s="305">
        <f>'[11]Depr Exp'!G7629</f>
        <v>0.2</v>
      </c>
      <c r="H7629" s="524">
        <f>'[11]Depr Exp'!H7629</f>
        <v>13074.72</v>
      </c>
      <c r="I7629" s="523">
        <f>'[11]Depr Exp'!I7629</f>
        <v>836459.44</v>
      </c>
      <c r="J7629" s="305">
        <f>'[11]Depr Exp'!J7629</f>
        <v>0.2</v>
      </c>
      <c r="K7629" s="373">
        <f>'[11]Depr Exp'!K7629</f>
        <v>13940.990666666667</v>
      </c>
      <c r="L7629" s="524">
        <f>'[11]Depr Exp'!L7629</f>
        <v>866.27</v>
      </c>
      <c r="M7629" s="144"/>
      <c r="N7629" s="144"/>
    </row>
    <row r="7630" spans="1:14">
      <c r="A7630" s="144" t="str">
        <f>'[11]Depr Exp'!A7630</f>
        <v>G3912 GEN Computer Eq, new</v>
      </c>
      <c r="B7630" s="144" t="str">
        <f>'[11]Depr Exp'!B7630</f>
        <v>G3912 GEN Computer Eq, new-10</v>
      </c>
      <c r="C7630" s="143" t="str">
        <f>'[11]Depr Exp'!C7630</f>
        <v>403G</v>
      </c>
      <c r="D7630" s="144"/>
      <c r="E7630" s="282">
        <f>'[11]Depr Exp'!E7630</f>
        <v>43404</v>
      </c>
      <c r="F7630" s="523">
        <f>'[11]Depr Exp'!F7630</f>
        <v>809651.9</v>
      </c>
      <c r="G7630" s="305">
        <f>'[11]Depr Exp'!G7630</f>
        <v>0.2</v>
      </c>
      <c r="H7630" s="524">
        <f>'[11]Depr Exp'!H7630</f>
        <v>13494.2</v>
      </c>
      <c r="I7630" s="523">
        <f>'[11]Depr Exp'!I7630</f>
        <v>836459.44</v>
      </c>
      <c r="J7630" s="305">
        <f>'[11]Depr Exp'!J7630</f>
        <v>0.2</v>
      </c>
      <c r="K7630" s="373">
        <f>'[11]Depr Exp'!K7630</f>
        <v>13940.990666666667</v>
      </c>
      <c r="L7630" s="524">
        <f>'[11]Depr Exp'!L7630</f>
        <v>446.79</v>
      </c>
      <c r="M7630" s="144"/>
      <c r="N7630" s="144"/>
    </row>
    <row r="7631" spans="1:14">
      <c r="A7631" s="144" t="str">
        <f>'[11]Depr Exp'!A7631</f>
        <v>G3912 GEN Computer Eq, new</v>
      </c>
      <c r="B7631" s="144" t="str">
        <f>'[11]Depr Exp'!B7631</f>
        <v>G3912 GEN Computer Eq, new-11</v>
      </c>
      <c r="C7631" s="143" t="str">
        <f>'[11]Depr Exp'!C7631</f>
        <v>403G</v>
      </c>
      <c r="D7631" s="144"/>
      <c r="E7631" s="282">
        <f>'[11]Depr Exp'!E7631</f>
        <v>43434</v>
      </c>
      <c r="F7631" s="523">
        <f>'[11]Depr Exp'!F7631</f>
        <v>834820.89</v>
      </c>
      <c r="G7631" s="305">
        <f>'[11]Depr Exp'!G7631</f>
        <v>0.2</v>
      </c>
      <c r="H7631" s="524">
        <f>'[11]Depr Exp'!H7631</f>
        <v>13913.68</v>
      </c>
      <c r="I7631" s="523">
        <f>'[11]Depr Exp'!I7631</f>
        <v>836459.44</v>
      </c>
      <c r="J7631" s="305">
        <f>'[11]Depr Exp'!J7631</f>
        <v>0.2</v>
      </c>
      <c r="K7631" s="373">
        <f>'[11]Depr Exp'!K7631</f>
        <v>13940.990666666667</v>
      </c>
      <c r="L7631" s="524">
        <f>'[11]Depr Exp'!L7631</f>
        <v>27.31</v>
      </c>
      <c r="M7631" s="144"/>
      <c r="N7631" s="144"/>
    </row>
    <row r="7632" spans="1:14">
      <c r="A7632" s="144" t="str">
        <f>'[11]Depr Exp'!A7632</f>
        <v>G3912 GEN Computer Eq, new</v>
      </c>
      <c r="B7632" s="144" t="str">
        <f>'[11]Depr Exp'!B7632</f>
        <v>G3912 GEN Computer Eq, new-12</v>
      </c>
      <c r="C7632" s="143" t="str">
        <f>'[11]Depr Exp'!C7632</f>
        <v>403G</v>
      </c>
      <c r="D7632" s="144"/>
      <c r="E7632" s="282">
        <f>'[11]Depr Exp'!E7632</f>
        <v>43465</v>
      </c>
      <c r="F7632" s="523">
        <f>'[11]Depr Exp'!F7632</f>
        <v>836459.44</v>
      </c>
      <c r="G7632" s="305">
        <f>'[11]Depr Exp'!G7632</f>
        <v>0.2</v>
      </c>
      <c r="H7632" s="524">
        <f>'[11]Depr Exp'!H7632</f>
        <v>13940.99</v>
      </c>
      <c r="I7632" s="523">
        <f>'[11]Depr Exp'!I7632</f>
        <v>836459.44</v>
      </c>
      <c r="J7632" s="305">
        <f>'[11]Depr Exp'!J7632</f>
        <v>0.2</v>
      </c>
      <c r="K7632" s="373">
        <f>'[11]Depr Exp'!K7632</f>
        <v>13940.990666666667</v>
      </c>
      <c r="L7632" s="524">
        <f>'[11]Depr Exp'!L7632</f>
        <v>0</v>
      </c>
      <c r="M7632" s="144"/>
      <c r="N7632" s="144"/>
    </row>
    <row r="7633" spans="1:14" ht="15.75" thickBot="1">
      <c r="A7633" s="159" t="str">
        <f>'[11]Depr Exp'!A7633</f>
        <v>G3912 GEN Computer Eq, new Total</v>
      </c>
      <c r="B7633" s="144">
        <f>'[11]Depr Exp'!B7633</f>
        <v>0</v>
      </c>
      <c r="C7633" s="502" t="str">
        <f>'[11]Depr Exp'!C7633</f>
        <v>GGEN</v>
      </c>
      <c r="D7633" s="144"/>
      <c r="E7633" s="281" t="str">
        <f>'[11]Depr Exp'!E7633</f>
        <v>Total</v>
      </c>
      <c r="F7633" s="141">
        <f>'[11]Depr Exp'!F7633</f>
        <v>0</v>
      </c>
      <c r="G7633" s="252">
        <f>'[11]Depr Exp'!G7633</f>
        <v>0</v>
      </c>
      <c r="H7633" s="286">
        <f>'[11]Depr Exp'!H7633</f>
        <v>158909.85999999999</v>
      </c>
      <c r="I7633" s="141">
        <f>'[11]Depr Exp'!I7633</f>
        <v>0</v>
      </c>
      <c r="J7633" s="252">
        <f>'[11]Depr Exp'!J7633</f>
        <v>0</v>
      </c>
      <c r="K7633" s="286">
        <f>'[11]Depr Exp'!K7633</f>
        <v>167291.88800000004</v>
      </c>
      <c r="L7633" s="286">
        <f>'[11]Depr Exp'!L7633</f>
        <v>8382.0300000000007</v>
      </c>
      <c r="M7633" s="144"/>
      <c r="N7633" s="144"/>
    </row>
    <row r="7634" spans="1:14" ht="13.5" thickTop="1">
      <c r="A7634" s="144" t="str">
        <f>'[11]Depr Exp'!A7634</f>
        <v>G392 GEN Trans Equip, new</v>
      </c>
      <c r="B7634" s="144" t="str">
        <f>'[11]Depr Exp'!B7634</f>
        <v>G392 GEN Trans Equip, new-1</v>
      </c>
      <c r="C7634" s="143" t="str">
        <f>'[11]Depr Exp'!C7634</f>
        <v>403G</v>
      </c>
      <c r="D7634" s="144"/>
      <c r="E7634" s="282">
        <f>'[11]Depr Exp'!E7634</f>
        <v>43131</v>
      </c>
      <c r="F7634" s="523">
        <f>'[11]Depr Exp'!F7634</f>
        <v>6040410.2999999998</v>
      </c>
      <c r="G7634" s="305">
        <f>'[11]Depr Exp'!G7634</f>
        <v>4.53E-2</v>
      </c>
      <c r="H7634" s="524">
        <f>'[11]Depr Exp'!H7634</f>
        <v>22802.55</v>
      </c>
      <c r="I7634" s="523">
        <f>'[11]Depr Exp'!I7634</f>
        <v>6131266.1200000001</v>
      </c>
      <c r="J7634" s="305">
        <f>'[11]Depr Exp'!J7634</f>
        <v>4.53E-2</v>
      </c>
      <c r="K7634" s="373">
        <f>'[11]Depr Exp'!K7634</f>
        <v>23145.529603000003</v>
      </c>
      <c r="L7634" s="524">
        <f>'[11]Depr Exp'!L7634</f>
        <v>342.98</v>
      </c>
      <c r="M7634" s="144"/>
      <c r="N7634" s="144"/>
    </row>
    <row r="7635" spans="1:14">
      <c r="A7635" s="144" t="str">
        <f>'[11]Depr Exp'!A7635</f>
        <v>G392 GEN Trans Equip, new</v>
      </c>
      <c r="B7635" s="144" t="str">
        <f>'[11]Depr Exp'!B7635</f>
        <v>G392 GEN Trans Equip, new-2</v>
      </c>
      <c r="C7635" s="143" t="str">
        <f>'[11]Depr Exp'!C7635</f>
        <v>403G</v>
      </c>
      <c r="D7635" s="144"/>
      <c r="E7635" s="282">
        <f>'[11]Depr Exp'!E7635</f>
        <v>43159</v>
      </c>
      <c r="F7635" s="523">
        <f>'[11]Depr Exp'!F7635</f>
        <v>6040410.2999999998</v>
      </c>
      <c r="G7635" s="305">
        <f>'[11]Depr Exp'!G7635</f>
        <v>4.53E-2</v>
      </c>
      <c r="H7635" s="524">
        <f>'[11]Depr Exp'!H7635</f>
        <v>22802.55</v>
      </c>
      <c r="I7635" s="523">
        <f>'[11]Depr Exp'!I7635</f>
        <v>6131266.1200000001</v>
      </c>
      <c r="J7635" s="305">
        <f>'[11]Depr Exp'!J7635</f>
        <v>4.53E-2</v>
      </c>
      <c r="K7635" s="373">
        <f>'[11]Depr Exp'!K7635</f>
        <v>23145.529603000003</v>
      </c>
      <c r="L7635" s="524">
        <f>'[11]Depr Exp'!L7635</f>
        <v>342.98</v>
      </c>
      <c r="M7635" s="144"/>
      <c r="N7635" s="144"/>
    </row>
    <row r="7636" spans="1:14">
      <c r="A7636" s="144" t="str">
        <f>'[11]Depr Exp'!A7636</f>
        <v>G392 GEN Trans Equip, new</v>
      </c>
      <c r="B7636" s="144" t="str">
        <f>'[11]Depr Exp'!B7636</f>
        <v>G392 GEN Trans Equip, new-3</v>
      </c>
      <c r="C7636" s="143" t="str">
        <f>'[11]Depr Exp'!C7636</f>
        <v>403G</v>
      </c>
      <c r="D7636" s="144"/>
      <c r="E7636" s="282">
        <f>'[11]Depr Exp'!E7636</f>
        <v>43190</v>
      </c>
      <c r="F7636" s="523">
        <f>'[11]Depr Exp'!F7636</f>
        <v>6040410.2999999998</v>
      </c>
      <c r="G7636" s="305">
        <f>'[11]Depr Exp'!G7636</f>
        <v>4.53E-2</v>
      </c>
      <c r="H7636" s="524">
        <f>'[11]Depr Exp'!H7636</f>
        <v>22802.55</v>
      </c>
      <c r="I7636" s="523">
        <f>'[11]Depr Exp'!I7636</f>
        <v>6131266.1200000001</v>
      </c>
      <c r="J7636" s="305">
        <f>'[11]Depr Exp'!J7636</f>
        <v>4.53E-2</v>
      </c>
      <c r="K7636" s="373">
        <f>'[11]Depr Exp'!K7636</f>
        <v>23145.529603000003</v>
      </c>
      <c r="L7636" s="524">
        <f>'[11]Depr Exp'!L7636</f>
        <v>342.98</v>
      </c>
      <c r="M7636" s="144"/>
      <c r="N7636" s="144"/>
    </row>
    <row r="7637" spans="1:14">
      <c r="A7637" s="144" t="str">
        <f>'[11]Depr Exp'!A7637</f>
        <v>G392 GEN Trans Equip, new</v>
      </c>
      <c r="B7637" s="144" t="str">
        <f>'[11]Depr Exp'!B7637</f>
        <v>G392 GEN Trans Equip, new-4</v>
      </c>
      <c r="C7637" s="143" t="str">
        <f>'[11]Depr Exp'!C7637</f>
        <v>403G</v>
      </c>
      <c r="D7637" s="144"/>
      <c r="E7637" s="282">
        <f>'[11]Depr Exp'!E7637</f>
        <v>43220</v>
      </c>
      <c r="F7637" s="523">
        <f>'[11]Depr Exp'!F7637</f>
        <v>6040410.2999999998</v>
      </c>
      <c r="G7637" s="305">
        <f>'[11]Depr Exp'!G7637</f>
        <v>4.53E-2</v>
      </c>
      <c r="H7637" s="524">
        <f>'[11]Depr Exp'!H7637</f>
        <v>22802.55</v>
      </c>
      <c r="I7637" s="523">
        <f>'[11]Depr Exp'!I7637</f>
        <v>6131266.1200000001</v>
      </c>
      <c r="J7637" s="305">
        <f>'[11]Depr Exp'!J7637</f>
        <v>4.53E-2</v>
      </c>
      <c r="K7637" s="373">
        <f>'[11]Depr Exp'!K7637</f>
        <v>23145.529603000003</v>
      </c>
      <c r="L7637" s="524">
        <f>'[11]Depr Exp'!L7637</f>
        <v>342.98</v>
      </c>
      <c r="M7637" s="144"/>
      <c r="N7637" s="144"/>
    </row>
    <row r="7638" spans="1:14">
      <c r="A7638" s="144" t="str">
        <f>'[11]Depr Exp'!A7638</f>
        <v>G392 GEN Trans Equip, new</v>
      </c>
      <c r="B7638" s="144" t="str">
        <f>'[11]Depr Exp'!B7638</f>
        <v>G392 GEN Trans Equip, new-5</v>
      </c>
      <c r="C7638" s="143" t="str">
        <f>'[11]Depr Exp'!C7638</f>
        <v>403G</v>
      </c>
      <c r="D7638" s="144"/>
      <c r="E7638" s="282">
        <f>'[11]Depr Exp'!E7638</f>
        <v>43251</v>
      </c>
      <c r="F7638" s="523">
        <f>'[11]Depr Exp'!F7638</f>
        <v>6040410.2999999998</v>
      </c>
      <c r="G7638" s="305">
        <f>'[11]Depr Exp'!G7638</f>
        <v>4.53E-2</v>
      </c>
      <c r="H7638" s="524">
        <f>'[11]Depr Exp'!H7638</f>
        <v>22802.55</v>
      </c>
      <c r="I7638" s="523">
        <f>'[11]Depr Exp'!I7638</f>
        <v>6131266.1200000001</v>
      </c>
      <c r="J7638" s="305">
        <f>'[11]Depr Exp'!J7638</f>
        <v>4.53E-2</v>
      </c>
      <c r="K7638" s="373">
        <f>'[11]Depr Exp'!K7638</f>
        <v>23145.529603000003</v>
      </c>
      <c r="L7638" s="524">
        <f>'[11]Depr Exp'!L7638</f>
        <v>342.98</v>
      </c>
      <c r="M7638" s="144"/>
      <c r="N7638" s="144"/>
    </row>
    <row r="7639" spans="1:14">
      <c r="A7639" s="144" t="str">
        <f>'[11]Depr Exp'!A7639</f>
        <v>G392 GEN Trans Equip, new</v>
      </c>
      <c r="B7639" s="144" t="str">
        <f>'[11]Depr Exp'!B7639</f>
        <v>G392 GEN Trans Equip, new-6</v>
      </c>
      <c r="C7639" s="143" t="str">
        <f>'[11]Depr Exp'!C7639</f>
        <v>403G</v>
      </c>
      <c r="D7639" s="144"/>
      <c r="E7639" s="282">
        <f>'[11]Depr Exp'!E7639</f>
        <v>43281</v>
      </c>
      <c r="F7639" s="523">
        <f>'[11]Depr Exp'!F7639</f>
        <v>6040410.2999999998</v>
      </c>
      <c r="G7639" s="305">
        <f>'[11]Depr Exp'!G7639</f>
        <v>4.53E-2</v>
      </c>
      <c r="H7639" s="524">
        <f>'[11]Depr Exp'!H7639</f>
        <v>22802.55</v>
      </c>
      <c r="I7639" s="523">
        <f>'[11]Depr Exp'!I7639</f>
        <v>6131266.1200000001</v>
      </c>
      <c r="J7639" s="305">
        <f>'[11]Depr Exp'!J7639</f>
        <v>4.53E-2</v>
      </c>
      <c r="K7639" s="373">
        <f>'[11]Depr Exp'!K7639</f>
        <v>23145.529603000003</v>
      </c>
      <c r="L7639" s="524">
        <f>'[11]Depr Exp'!L7639</f>
        <v>342.98</v>
      </c>
      <c r="M7639" s="144"/>
      <c r="N7639" s="144"/>
    </row>
    <row r="7640" spans="1:14">
      <c r="A7640" s="144" t="str">
        <f>'[11]Depr Exp'!A7640</f>
        <v>G392 GEN Trans Equip, new</v>
      </c>
      <c r="B7640" s="144" t="str">
        <f>'[11]Depr Exp'!B7640</f>
        <v>G392 GEN Trans Equip, new-7</v>
      </c>
      <c r="C7640" s="143" t="str">
        <f>'[11]Depr Exp'!C7640</f>
        <v>403G</v>
      </c>
      <c r="D7640" s="144"/>
      <c r="E7640" s="282">
        <f>'[11]Depr Exp'!E7640</f>
        <v>43312</v>
      </c>
      <c r="F7640" s="523">
        <f>'[11]Depr Exp'!F7640</f>
        <v>6245972.1299999999</v>
      </c>
      <c r="G7640" s="305">
        <f>'[11]Depr Exp'!G7640</f>
        <v>4.53E-2</v>
      </c>
      <c r="H7640" s="524">
        <f>'[11]Depr Exp'!H7640</f>
        <v>26121.940000000002</v>
      </c>
      <c r="I7640" s="523">
        <f>'[11]Depr Exp'!I7640</f>
        <v>6131266.1200000001</v>
      </c>
      <c r="J7640" s="305">
        <f>'[11]Depr Exp'!J7640</f>
        <v>4.53E-2</v>
      </c>
      <c r="K7640" s="373">
        <f>'[11]Depr Exp'!K7640</f>
        <v>23145.529603000003</v>
      </c>
      <c r="L7640" s="524">
        <f>'[11]Depr Exp'!L7640</f>
        <v>-2976.41</v>
      </c>
      <c r="M7640" s="144"/>
      <c r="N7640" s="144"/>
    </row>
    <row r="7641" spans="1:14">
      <c r="A7641" s="144" t="str">
        <f>'[11]Depr Exp'!A7641</f>
        <v>G392 GEN Trans Equip, new</v>
      </c>
      <c r="B7641" s="144" t="str">
        <f>'[11]Depr Exp'!B7641</f>
        <v>G392 GEN Trans Equip, new-8</v>
      </c>
      <c r="C7641" s="143" t="str">
        <f>'[11]Depr Exp'!C7641</f>
        <v>403G</v>
      </c>
      <c r="D7641" s="144"/>
      <c r="E7641" s="282">
        <f>'[11]Depr Exp'!E7641</f>
        <v>43343</v>
      </c>
      <c r="F7641" s="523">
        <f>'[11]Depr Exp'!F7641</f>
        <v>6050876.2999999998</v>
      </c>
      <c r="G7641" s="305">
        <f>'[11]Depr Exp'!G7641</f>
        <v>4.53E-2</v>
      </c>
      <c r="H7641" s="524">
        <f>'[11]Depr Exp'!H7641</f>
        <v>22842.06</v>
      </c>
      <c r="I7641" s="523">
        <f>'[11]Depr Exp'!I7641</f>
        <v>6131266.1200000001</v>
      </c>
      <c r="J7641" s="305">
        <f>'[11]Depr Exp'!J7641</f>
        <v>4.53E-2</v>
      </c>
      <c r="K7641" s="373">
        <f>'[11]Depr Exp'!K7641</f>
        <v>23145.529603000003</v>
      </c>
      <c r="L7641" s="524">
        <f>'[11]Depr Exp'!L7641</f>
        <v>303.47000000000003</v>
      </c>
      <c r="M7641" s="144"/>
      <c r="N7641" s="144"/>
    </row>
    <row r="7642" spans="1:14">
      <c r="A7642" s="144" t="str">
        <f>'[11]Depr Exp'!A7642</f>
        <v>G392 GEN Trans Equip, new</v>
      </c>
      <c r="B7642" s="144" t="str">
        <f>'[11]Depr Exp'!B7642</f>
        <v>G392 GEN Trans Equip, new-9</v>
      </c>
      <c r="C7642" s="143" t="str">
        <f>'[11]Depr Exp'!C7642</f>
        <v>403G</v>
      </c>
      <c r="D7642" s="144"/>
      <c r="E7642" s="282">
        <f>'[11]Depr Exp'!E7642</f>
        <v>43373</v>
      </c>
      <c r="F7642" s="523">
        <f>'[11]Depr Exp'!F7642</f>
        <v>6050876.2999999998</v>
      </c>
      <c r="G7642" s="305">
        <f>'[11]Depr Exp'!G7642</f>
        <v>4.53E-2</v>
      </c>
      <c r="H7642" s="524">
        <f>'[11]Depr Exp'!H7642</f>
        <v>22842.06</v>
      </c>
      <c r="I7642" s="523">
        <f>'[11]Depr Exp'!I7642</f>
        <v>6131266.1200000001</v>
      </c>
      <c r="J7642" s="305">
        <f>'[11]Depr Exp'!J7642</f>
        <v>4.53E-2</v>
      </c>
      <c r="K7642" s="373">
        <f>'[11]Depr Exp'!K7642</f>
        <v>23145.529603000003</v>
      </c>
      <c r="L7642" s="524">
        <f>'[11]Depr Exp'!L7642</f>
        <v>303.47000000000003</v>
      </c>
      <c r="M7642" s="144"/>
      <c r="N7642" s="144"/>
    </row>
    <row r="7643" spans="1:14">
      <c r="A7643" s="144" t="str">
        <f>'[11]Depr Exp'!A7643</f>
        <v>G392 GEN Trans Equip, new</v>
      </c>
      <c r="B7643" s="144" t="str">
        <f>'[11]Depr Exp'!B7643</f>
        <v>G392 GEN Trans Equip, new-10</v>
      </c>
      <c r="C7643" s="143" t="str">
        <f>'[11]Depr Exp'!C7643</f>
        <v>403G</v>
      </c>
      <c r="D7643" s="144"/>
      <c r="E7643" s="282">
        <f>'[11]Depr Exp'!E7643</f>
        <v>43404</v>
      </c>
      <c r="F7643" s="523">
        <f>'[11]Depr Exp'!F7643</f>
        <v>6050876.2999999998</v>
      </c>
      <c r="G7643" s="305">
        <f>'[11]Depr Exp'!G7643</f>
        <v>4.53E-2</v>
      </c>
      <c r="H7643" s="524">
        <f>'[11]Depr Exp'!H7643</f>
        <v>22842.06</v>
      </c>
      <c r="I7643" s="523">
        <f>'[11]Depr Exp'!I7643</f>
        <v>6131266.1200000001</v>
      </c>
      <c r="J7643" s="305">
        <f>'[11]Depr Exp'!J7643</f>
        <v>4.53E-2</v>
      </c>
      <c r="K7643" s="373">
        <f>'[11]Depr Exp'!K7643</f>
        <v>23145.529603000003</v>
      </c>
      <c r="L7643" s="524">
        <f>'[11]Depr Exp'!L7643</f>
        <v>303.47000000000003</v>
      </c>
      <c r="M7643" s="144"/>
      <c r="N7643" s="144"/>
    </row>
    <row r="7644" spans="1:14">
      <c r="A7644" s="144" t="str">
        <f>'[11]Depr Exp'!A7644</f>
        <v>G392 GEN Trans Equip, new</v>
      </c>
      <c r="B7644" s="144" t="str">
        <f>'[11]Depr Exp'!B7644</f>
        <v>G392 GEN Trans Equip, new-11</v>
      </c>
      <c r="C7644" s="143" t="str">
        <f>'[11]Depr Exp'!C7644</f>
        <v>403G</v>
      </c>
      <c r="D7644" s="144"/>
      <c r="E7644" s="282">
        <f>'[11]Depr Exp'!E7644</f>
        <v>43434</v>
      </c>
      <c r="F7644" s="523">
        <f>'[11]Depr Exp'!F7644</f>
        <v>6091071.21</v>
      </c>
      <c r="G7644" s="305">
        <f>'[11]Depr Exp'!G7644</f>
        <v>4.53E-2</v>
      </c>
      <c r="H7644" s="524">
        <f>'[11]Depr Exp'!H7644</f>
        <v>22993.79</v>
      </c>
      <c r="I7644" s="523">
        <f>'[11]Depr Exp'!I7644</f>
        <v>6131266.1200000001</v>
      </c>
      <c r="J7644" s="305">
        <f>'[11]Depr Exp'!J7644</f>
        <v>4.53E-2</v>
      </c>
      <c r="K7644" s="373">
        <f>'[11]Depr Exp'!K7644</f>
        <v>23145.529603000003</v>
      </c>
      <c r="L7644" s="524">
        <f>'[11]Depr Exp'!L7644</f>
        <v>151.74</v>
      </c>
      <c r="M7644" s="144"/>
      <c r="N7644" s="144"/>
    </row>
    <row r="7645" spans="1:14">
      <c r="A7645" s="144" t="str">
        <f>'[11]Depr Exp'!A7645</f>
        <v>G392 GEN Trans Equip, new</v>
      </c>
      <c r="B7645" s="144" t="str">
        <f>'[11]Depr Exp'!B7645</f>
        <v>G392 GEN Trans Equip, new-12</v>
      </c>
      <c r="C7645" s="143" t="str">
        <f>'[11]Depr Exp'!C7645</f>
        <v>403G</v>
      </c>
      <c r="D7645" s="144"/>
      <c r="E7645" s="282">
        <f>'[11]Depr Exp'!E7645</f>
        <v>43465</v>
      </c>
      <c r="F7645" s="523">
        <f>'[11]Depr Exp'!F7645</f>
        <v>6131266.1200000001</v>
      </c>
      <c r="G7645" s="305">
        <f>'[11]Depr Exp'!G7645</f>
        <v>4.53E-2</v>
      </c>
      <c r="H7645" s="524">
        <f>'[11]Depr Exp'!H7645</f>
        <v>23145.53</v>
      </c>
      <c r="I7645" s="523">
        <f>'[11]Depr Exp'!I7645</f>
        <v>6131266.1200000001</v>
      </c>
      <c r="J7645" s="305">
        <f>'[11]Depr Exp'!J7645</f>
        <v>4.53E-2</v>
      </c>
      <c r="K7645" s="373">
        <f>'[11]Depr Exp'!K7645</f>
        <v>23145.529603000003</v>
      </c>
      <c r="L7645" s="524">
        <f>'[11]Depr Exp'!L7645</f>
        <v>0</v>
      </c>
      <c r="M7645" s="144"/>
      <c r="N7645" s="144"/>
    </row>
    <row r="7646" spans="1:14" ht="15.75" thickBot="1">
      <c r="A7646" s="159" t="str">
        <f>'[11]Depr Exp'!A7646</f>
        <v>G392 GEN Trans Equip, new Total</v>
      </c>
      <c r="B7646" s="144">
        <f>'[11]Depr Exp'!B7646</f>
        <v>0</v>
      </c>
      <c r="C7646" s="502" t="str">
        <f>'[11]Depr Exp'!C7646</f>
        <v>GGEN</v>
      </c>
      <c r="D7646" s="144"/>
      <c r="E7646" s="281" t="str">
        <f>'[11]Depr Exp'!E7646</f>
        <v>Total</v>
      </c>
      <c r="F7646" s="141">
        <f>'[11]Depr Exp'!F7646</f>
        <v>0</v>
      </c>
      <c r="G7646" s="252">
        <f>'[11]Depr Exp'!G7646</f>
        <v>0</v>
      </c>
      <c r="H7646" s="286">
        <f>'[11]Depr Exp'!H7646</f>
        <v>277602.74</v>
      </c>
      <c r="I7646" s="141">
        <f>'[11]Depr Exp'!I7646</f>
        <v>0</v>
      </c>
      <c r="J7646" s="252">
        <f>'[11]Depr Exp'!J7646</f>
        <v>0</v>
      </c>
      <c r="K7646" s="286">
        <f>'[11]Depr Exp'!K7646</f>
        <v>277746.35523600003</v>
      </c>
      <c r="L7646" s="286">
        <f>'[11]Depr Exp'!L7646</f>
        <v>143.62</v>
      </c>
      <c r="M7646" s="144"/>
      <c r="N7646" s="144"/>
    </row>
    <row r="7647" spans="1:14" ht="13.5" thickTop="1">
      <c r="A7647" s="529" t="str">
        <f>'[11]Depr Exp'!A7647</f>
        <v>G392 GEN Trans Equip, old</v>
      </c>
      <c r="B7647" s="529" t="str">
        <f>'[11]Depr Exp'!B7647</f>
        <v>G392 GEN Trans Equip, old-1</v>
      </c>
      <c r="C7647" s="529" t="str">
        <f>'[11]Depr Exp'!C7647</f>
        <v>403G</v>
      </c>
      <c r="D7647" s="529"/>
      <c r="E7647" s="530">
        <f>'[11]Depr Exp'!E7647</f>
        <v>43131</v>
      </c>
      <c r="F7647" s="531">
        <f>'[11]Depr Exp'!F7647</f>
        <v>68948.23</v>
      </c>
      <c r="G7647" s="532" t="str">
        <f>'[11]Depr Exp'!G7647</f>
        <v>End of Life</v>
      </c>
      <c r="H7647" s="533">
        <f>'[11]Depr Exp'!H7647</f>
        <v>1149.1400000000001</v>
      </c>
      <c r="I7647" s="531">
        <f>'[11]Depr Exp'!I7647</f>
        <v>0</v>
      </c>
      <c r="J7647" s="532" t="str">
        <f>'[11]Depr Exp'!J7647</f>
        <v>End of Life</v>
      </c>
      <c r="K7647" s="534">
        <f>'[11]Depr Exp'!K7647</f>
        <v>0</v>
      </c>
      <c r="L7647" s="533">
        <f>'[11]Depr Exp'!L7647</f>
        <v>-1149.1400000000001</v>
      </c>
      <c r="M7647" s="144"/>
      <c r="N7647" s="144"/>
    </row>
    <row r="7648" spans="1:14">
      <c r="A7648" s="529" t="str">
        <f>'[11]Depr Exp'!A7648</f>
        <v>G392 GEN Trans Equip, old</v>
      </c>
      <c r="B7648" s="529" t="str">
        <f>'[11]Depr Exp'!B7648</f>
        <v>G392 GEN Trans Equip, old-2</v>
      </c>
      <c r="C7648" s="529" t="str">
        <f>'[11]Depr Exp'!C7648</f>
        <v>403G</v>
      </c>
      <c r="D7648" s="529"/>
      <c r="E7648" s="530">
        <f>'[11]Depr Exp'!E7648</f>
        <v>43159</v>
      </c>
      <c r="F7648" s="531">
        <f>'[11]Depr Exp'!F7648</f>
        <v>67799.09</v>
      </c>
      <c r="G7648" s="532" t="str">
        <f>'[11]Depr Exp'!G7648</f>
        <v>End of Life</v>
      </c>
      <c r="H7648" s="533">
        <f>'[11]Depr Exp'!H7648</f>
        <v>1149.1400000000001</v>
      </c>
      <c r="I7648" s="531">
        <f>'[11]Depr Exp'!I7648</f>
        <v>0</v>
      </c>
      <c r="J7648" s="532" t="str">
        <f>'[11]Depr Exp'!J7648</f>
        <v>End of Life</v>
      </c>
      <c r="K7648" s="534">
        <f>'[11]Depr Exp'!K7648</f>
        <v>0</v>
      </c>
      <c r="L7648" s="533">
        <f>'[11]Depr Exp'!L7648</f>
        <v>-1149.1400000000001</v>
      </c>
      <c r="M7648" s="144"/>
      <c r="N7648" s="144"/>
    </row>
    <row r="7649" spans="1:14">
      <c r="A7649" s="529" t="str">
        <f>'[11]Depr Exp'!A7649</f>
        <v>G392 GEN Trans Equip, old</v>
      </c>
      <c r="B7649" s="529" t="str">
        <f>'[11]Depr Exp'!B7649</f>
        <v>G392 GEN Trans Equip, old-3</v>
      </c>
      <c r="C7649" s="529" t="str">
        <f>'[11]Depr Exp'!C7649</f>
        <v>403G</v>
      </c>
      <c r="D7649" s="529"/>
      <c r="E7649" s="530">
        <f>'[11]Depr Exp'!E7649</f>
        <v>43190</v>
      </c>
      <c r="F7649" s="531">
        <f>'[11]Depr Exp'!F7649</f>
        <v>66649.95</v>
      </c>
      <c r="G7649" s="532" t="str">
        <f>'[11]Depr Exp'!G7649</f>
        <v>End of Life</v>
      </c>
      <c r="H7649" s="533">
        <f>'[11]Depr Exp'!H7649</f>
        <v>1149.1400000000001</v>
      </c>
      <c r="I7649" s="531">
        <f>'[11]Depr Exp'!I7649</f>
        <v>0</v>
      </c>
      <c r="J7649" s="532" t="str">
        <f>'[11]Depr Exp'!J7649</f>
        <v>End of Life</v>
      </c>
      <c r="K7649" s="534">
        <f>'[11]Depr Exp'!K7649</f>
        <v>0</v>
      </c>
      <c r="L7649" s="533">
        <f>'[11]Depr Exp'!L7649</f>
        <v>-1149.1400000000001</v>
      </c>
      <c r="M7649" s="144"/>
      <c r="N7649" s="144"/>
    </row>
    <row r="7650" spans="1:14">
      <c r="A7650" s="529" t="str">
        <f>'[11]Depr Exp'!A7650</f>
        <v>G392 GEN Trans Equip, old</v>
      </c>
      <c r="B7650" s="529" t="str">
        <f>'[11]Depr Exp'!B7650</f>
        <v>G392 GEN Trans Equip, old-4</v>
      </c>
      <c r="C7650" s="529" t="str">
        <f>'[11]Depr Exp'!C7650</f>
        <v>403G</v>
      </c>
      <c r="D7650" s="529"/>
      <c r="E7650" s="530">
        <f>'[11]Depr Exp'!E7650</f>
        <v>43220</v>
      </c>
      <c r="F7650" s="531">
        <f>'[11]Depr Exp'!F7650</f>
        <v>65500.81</v>
      </c>
      <c r="G7650" s="532" t="str">
        <f>'[11]Depr Exp'!G7650</f>
        <v>End of Life</v>
      </c>
      <c r="H7650" s="533">
        <f>'[11]Depr Exp'!H7650</f>
        <v>1149.1400000000001</v>
      </c>
      <c r="I7650" s="531">
        <f>'[11]Depr Exp'!I7650</f>
        <v>0</v>
      </c>
      <c r="J7650" s="532" t="str">
        <f>'[11]Depr Exp'!J7650</f>
        <v>End of Life</v>
      </c>
      <c r="K7650" s="534">
        <f>'[11]Depr Exp'!K7650</f>
        <v>0</v>
      </c>
      <c r="L7650" s="533">
        <f>'[11]Depr Exp'!L7650</f>
        <v>-1149.1400000000001</v>
      </c>
      <c r="M7650" s="144"/>
      <c r="N7650" s="144"/>
    </row>
    <row r="7651" spans="1:14">
      <c r="A7651" s="529" t="str">
        <f>'[11]Depr Exp'!A7651</f>
        <v>G392 GEN Trans Equip, old</v>
      </c>
      <c r="B7651" s="529" t="str">
        <f>'[11]Depr Exp'!B7651</f>
        <v>G392 GEN Trans Equip, old-5</v>
      </c>
      <c r="C7651" s="529" t="str">
        <f>'[11]Depr Exp'!C7651</f>
        <v>403G</v>
      </c>
      <c r="D7651" s="529"/>
      <c r="E7651" s="530">
        <f>'[11]Depr Exp'!E7651</f>
        <v>43251</v>
      </c>
      <c r="F7651" s="531">
        <f>'[11]Depr Exp'!F7651</f>
        <v>64351.67</v>
      </c>
      <c r="G7651" s="532" t="str">
        <f>'[11]Depr Exp'!G7651</f>
        <v>End of Life</v>
      </c>
      <c r="H7651" s="533">
        <f>'[11]Depr Exp'!H7651</f>
        <v>1149.1400000000001</v>
      </c>
      <c r="I7651" s="531">
        <f>'[11]Depr Exp'!I7651</f>
        <v>0</v>
      </c>
      <c r="J7651" s="532" t="str">
        <f>'[11]Depr Exp'!J7651</f>
        <v>End of Life</v>
      </c>
      <c r="K7651" s="534">
        <f>'[11]Depr Exp'!K7651</f>
        <v>0</v>
      </c>
      <c r="L7651" s="533">
        <f>'[11]Depr Exp'!L7651</f>
        <v>-1149.1400000000001</v>
      </c>
      <c r="M7651" s="144"/>
      <c r="N7651" s="144"/>
    </row>
    <row r="7652" spans="1:14">
      <c r="A7652" s="529" t="str">
        <f>'[11]Depr Exp'!A7652</f>
        <v>G392 GEN Trans Equip, old</v>
      </c>
      <c r="B7652" s="529" t="str">
        <f>'[11]Depr Exp'!B7652</f>
        <v>G392 GEN Trans Equip, old-6</v>
      </c>
      <c r="C7652" s="529" t="str">
        <f>'[11]Depr Exp'!C7652</f>
        <v>403G</v>
      </c>
      <c r="D7652" s="529"/>
      <c r="E7652" s="530">
        <f>'[11]Depr Exp'!E7652</f>
        <v>43281</v>
      </c>
      <c r="F7652" s="531">
        <f>'[11]Depr Exp'!F7652</f>
        <v>63202.53</v>
      </c>
      <c r="G7652" s="532" t="str">
        <f>'[11]Depr Exp'!G7652</f>
        <v>End of Life</v>
      </c>
      <c r="H7652" s="533">
        <f>'[11]Depr Exp'!H7652</f>
        <v>1149.1400000000001</v>
      </c>
      <c r="I7652" s="531">
        <f>'[11]Depr Exp'!I7652</f>
        <v>0</v>
      </c>
      <c r="J7652" s="532" t="str">
        <f>'[11]Depr Exp'!J7652</f>
        <v>End of Life</v>
      </c>
      <c r="K7652" s="534">
        <f>'[11]Depr Exp'!K7652</f>
        <v>0</v>
      </c>
      <c r="L7652" s="533">
        <f>'[11]Depr Exp'!L7652</f>
        <v>-1149.1400000000001</v>
      </c>
      <c r="M7652" s="144"/>
      <c r="N7652" s="144"/>
    </row>
    <row r="7653" spans="1:14">
      <c r="A7653" s="529" t="str">
        <f>'[11]Depr Exp'!A7653</f>
        <v>G392 GEN Trans Equip, old</v>
      </c>
      <c r="B7653" s="529" t="str">
        <f>'[11]Depr Exp'!B7653</f>
        <v>G392 GEN Trans Equip, old-7</v>
      </c>
      <c r="C7653" s="529" t="str">
        <f>'[11]Depr Exp'!C7653</f>
        <v>403G</v>
      </c>
      <c r="D7653" s="529"/>
      <c r="E7653" s="530">
        <f>'[11]Depr Exp'!E7653</f>
        <v>43312</v>
      </c>
      <c r="F7653" s="531">
        <f>'[11]Depr Exp'!F7653</f>
        <v>0</v>
      </c>
      <c r="G7653" s="532" t="str">
        <f>'[11]Depr Exp'!G7653</f>
        <v>End of Life</v>
      </c>
      <c r="H7653" s="533">
        <f>'[11]Depr Exp'!H7653</f>
        <v>0</v>
      </c>
      <c r="I7653" s="531">
        <f>'[11]Depr Exp'!I7653</f>
        <v>0</v>
      </c>
      <c r="J7653" s="532" t="str">
        <f>'[11]Depr Exp'!J7653</f>
        <v>End of Life</v>
      </c>
      <c r="K7653" s="534">
        <f>'[11]Depr Exp'!K7653</f>
        <v>0</v>
      </c>
      <c r="L7653" s="533">
        <f>'[11]Depr Exp'!L7653</f>
        <v>0</v>
      </c>
      <c r="M7653" s="144"/>
      <c r="N7653" s="144"/>
    </row>
    <row r="7654" spans="1:14">
      <c r="A7654" s="529" t="str">
        <f>'[11]Depr Exp'!A7654</f>
        <v>G392 GEN Trans Equip, old</v>
      </c>
      <c r="B7654" s="529" t="str">
        <f>'[11]Depr Exp'!B7654</f>
        <v>G392 GEN Trans Equip, old-8</v>
      </c>
      <c r="C7654" s="529" t="str">
        <f>'[11]Depr Exp'!C7654</f>
        <v>403G</v>
      </c>
      <c r="D7654" s="529"/>
      <c r="E7654" s="530">
        <f>'[11]Depr Exp'!E7654</f>
        <v>43343</v>
      </c>
      <c r="F7654" s="531">
        <f>'[11]Depr Exp'!F7654</f>
        <v>0</v>
      </c>
      <c r="G7654" s="532" t="str">
        <f>'[11]Depr Exp'!G7654</f>
        <v>End of Life</v>
      </c>
      <c r="H7654" s="533">
        <f>'[11]Depr Exp'!H7654</f>
        <v>0</v>
      </c>
      <c r="I7654" s="531">
        <f>'[11]Depr Exp'!I7654</f>
        <v>0</v>
      </c>
      <c r="J7654" s="532" t="str">
        <f>'[11]Depr Exp'!J7654</f>
        <v>End of Life</v>
      </c>
      <c r="K7654" s="534">
        <f>'[11]Depr Exp'!K7654</f>
        <v>0</v>
      </c>
      <c r="L7654" s="533">
        <f>'[11]Depr Exp'!L7654</f>
        <v>0</v>
      </c>
      <c r="M7654" s="144"/>
      <c r="N7654" s="144"/>
    </row>
    <row r="7655" spans="1:14">
      <c r="A7655" s="529" t="str">
        <f>'[11]Depr Exp'!A7655</f>
        <v>G392 GEN Trans Equip, old</v>
      </c>
      <c r="B7655" s="529" t="str">
        <f>'[11]Depr Exp'!B7655</f>
        <v>G392 GEN Trans Equip, old-9</v>
      </c>
      <c r="C7655" s="529" t="str">
        <f>'[11]Depr Exp'!C7655</f>
        <v>403G</v>
      </c>
      <c r="D7655" s="529"/>
      <c r="E7655" s="530">
        <f>'[11]Depr Exp'!E7655</f>
        <v>43373</v>
      </c>
      <c r="F7655" s="531">
        <f>'[11]Depr Exp'!F7655</f>
        <v>0</v>
      </c>
      <c r="G7655" s="532" t="str">
        <f>'[11]Depr Exp'!G7655</f>
        <v>End of Life</v>
      </c>
      <c r="H7655" s="533">
        <f>'[11]Depr Exp'!H7655</f>
        <v>0</v>
      </c>
      <c r="I7655" s="531">
        <f>'[11]Depr Exp'!I7655</f>
        <v>0</v>
      </c>
      <c r="J7655" s="532" t="str">
        <f>'[11]Depr Exp'!J7655</f>
        <v>End of Life</v>
      </c>
      <c r="K7655" s="534">
        <f>'[11]Depr Exp'!K7655</f>
        <v>0</v>
      </c>
      <c r="L7655" s="533">
        <f>'[11]Depr Exp'!L7655</f>
        <v>0</v>
      </c>
      <c r="M7655" s="144"/>
      <c r="N7655" s="144"/>
    </row>
    <row r="7656" spans="1:14">
      <c r="A7656" s="529" t="str">
        <f>'[11]Depr Exp'!A7656</f>
        <v>G392 GEN Trans Equip, old</v>
      </c>
      <c r="B7656" s="529" t="str">
        <f>'[11]Depr Exp'!B7656</f>
        <v>G392 GEN Trans Equip, old-10</v>
      </c>
      <c r="C7656" s="529" t="str">
        <f>'[11]Depr Exp'!C7656</f>
        <v>403G</v>
      </c>
      <c r="D7656" s="529"/>
      <c r="E7656" s="530">
        <f>'[11]Depr Exp'!E7656</f>
        <v>43404</v>
      </c>
      <c r="F7656" s="531">
        <f>'[11]Depr Exp'!F7656</f>
        <v>0</v>
      </c>
      <c r="G7656" s="532" t="str">
        <f>'[11]Depr Exp'!G7656</f>
        <v>End of Life</v>
      </c>
      <c r="H7656" s="533">
        <f>'[11]Depr Exp'!H7656</f>
        <v>0</v>
      </c>
      <c r="I7656" s="531">
        <f>'[11]Depr Exp'!I7656</f>
        <v>0</v>
      </c>
      <c r="J7656" s="532" t="str">
        <f>'[11]Depr Exp'!J7656</f>
        <v>End of Life</v>
      </c>
      <c r="K7656" s="534">
        <f>'[11]Depr Exp'!K7656</f>
        <v>0</v>
      </c>
      <c r="L7656" s="533">
        <f>'[11]Depr Exp'!L7656</f>
        <v>0</v>
      </c>
      <c r="M7656" s="144"/>
      <c r="N7656" s="144"/>
    </row>
    <row r="7657" spans="1:14">
      <c r="A7657" s="529" t="str">
        <f>'[11]Depr Exp'!A7657</f>
        <v>G392 GEN Trans Equip, old</v>
      </c>
      <c r="B7657" s="529" t="str">
        <f>'[11]Depr Exp'!B7657</f>
        <v>G392 GEN Trans Equip, old-11</v>
      </c>
      <c r="C7657" s="529" t="str">
        <f>'[11]Depr Exp'!C7657</f>
        <v>403G</v>
      </c>
      <c r="D7657" s="529"/>
      <c r="E7657" s="530">
        <f>'[11]Depr Exp'!E7657</f>
        <v>43434</v>
      </c>
      <c r="F7657" s="531">
        <f>'[11]Depr Exp'!F7657</f>
        <v>0</v>
      </c>
      <c r="G7657" s="532" t="str">
        <f>'[11]Depr Exp'!G7657</f>
        <v>End of Life</v>
      </c>
      <c r="H7657" s="533">
        <f>'[11]Depr Exp'!H7657</f>
        <v>0</v>
      </c>
      <c r="I7657" s="531">
        <f>'[11]Depr Exp'!I7657</f>
        <v>0</v>
      </c>
      <c r="J7657" s="532" t="str">
        <f>'[11]Depr Exp'!J7657</f>
        <v>End of Life</v>
      </c>
      <c r="K7657" s="534">
        <f>'[11]Depr Exp'!K7657</f>
        <v>0</v>
      </c>
      <c r="L7657" s="533">
        <f>'[11]Depr Exp'!L7657</f>
        <v>0</v>
      </c>
      <c r="M7657" s="144"/>
      <c r="N7657" s="144"/>
    </row>
    <row r="7658" spans="1:14">
      <c r="A7658" s="529" t="str">
        <f>'[11]Depr Exp'!A7658</f>
        <v>G392 GEN Trans Equip, old</v>
      </c>
      <c r="B7658" s="529" t="str">
        <f>'[11]Depr Exp'!B7658</f>
        <v>G392 GEN Trans Equip, old-12</v>
      </c>
      <c r="C7658" s="529" t="str">
        <f>'[11]Depr Exp'!C7658</f>
        <v>403G</v>
      </c>
      <c r="D7658" s="529"/>
      <c r="E7658" s="530">
        <f>'[11]Depr Exp'!E7658</f>
        <v>43465</v>
      </c>
      <c r="F7658" s="531">
        <f>'[11]Depr Exp'!F7658</f>
        <v>0</v>
      </c>
      <c r="G7658" s="532" t="str">
        <f>'[11]Depr Exp'!G7658</f>
        <v>End of Life</v>
      </c>
      <c r="H7658" s="533">
        <f>'[11]Depr Exp'!H7658</f>
        <v>0</v>
      </c>
      <c r="I7658" s="531">
        <f>'[11]Depr Exp'!I7658</f>
        <v>0</v>
      </c>
      <c r="J7658" s="532" t="str">
        <f>'[11]Depr Exp'!J7658</f>
        <v>End of Life</v>
      </c>
      <c r="K7658" s="534">
        <f>'[11]Depr Exp'!K7658</f>
        <v>0</v>
      </c>
      <c r="L7658" s="533">
        <f>'[11]Depr Exp'!L7658</f>
        <v>0</v>
      </c>
      <c r="M7658" s="144"/>
      <c r="N7658" s="144"/>
    </row>
    <row r="7659" spans="1:14" ht="15.75" thickBot="1">
      <c r="A7659" s="280" t="str">
        <f>'[11]Depr Exp'!A7659</f>
        <v>G392 GEN Trans Equip, old Total</v>
      </c>
      <c r="B7659" s="143">
        <f>'[11]Depr Exp'!B7659</f>
        <v>0</v>
      </c>
      <c r="C7659" s="142" t="str">
        <f>'[11]Depr Exp'!C7659</f>
        <v>GGEN</v>
      </c>
      <c r="D7659" s="143"/>
      <c r="E7659" s="281" t="str">
        <f>'[11]Depr Exp'!E7659</f>
        <v>Total</v>
      </c>
      <c r="F7659" s="124">
        <f>'[11]Depr Exp'!F7659</f>
        <v>0</v>
      </c>
      <c r="G7659" s="143">
        <f>'[11]Depr Exp'!G7659</f>
        <v>0</v>
      </c>
      <c r="H7659" s="286">
        <f>'[11]Depr Exp'!H7659</f>
        <v>6894.8400000000011</v>
      </c>
      <c r="I7659" s="124">
        <f>'[11]Depr Exp'!I7659</f>
        <v>0</v>
      </c>
      <c r="J7659" s="143">
        <f>'[11]Depr Exp'!J7659</f>
        <v>0</v>
      </c>
      <c r="K7659" s="286">
        <f>'[11]Depr Exp'!K7659</f>
        <v>0</v>
      </c>
      <c r="L7659" s="286">
        <f>'[11]Depr Exp'!L7659</f>
        <v>-6894.84</v>
      </c>
      <c r="M7659" s="144"/>
      <c r="N7659" s="144"/>
    </row>
    <row r="7660" spans="1:14" ht="13.5" thickTop="1">
      <c r="A7660" s="144" t="str">
        <f>'[11]Depr Exp'!A7660</f>
        <v>G3930 GEN Stores Equip, new</v>
      </c>
      <c r="B7660" s="144" t="str">
        <f>'[11]Depr Exp'!B7660</f>
        <v>G3930 GEN Stores Equip, new-1</v>
      </c>
      <c r="C7660" s="143" t="str">
        <f>'[11]Depr Exp'!C7660</f>
        <v>403G</v>
      </c>
      <c r="D7660" s="144"/>
      <c r="E7660" s="282">
        <f>'[11]Depr Exp'!E7660</f>
        <v>43131</v>
      </c>
      <c r="F7660" s="523">
        <f>'[11]Depr Exp'!F7660</f>
        <v>0</v>
      </c>
      <c r="G7660" s="305">
        <f>'[11]Depr Exp'!G7660</f>
        <v>0.05</v>
      </c>
      <c r="H7660" s="524">
        <f>'[11]Depr Exp'!H7660</f>
        <v>0</v>
      </c>
      <c r="I7660" s="523">
        <f>'[11]Depr Exp'!I7660</f>
        <v>0</v>
      </c>
      <c r="J7660" s="305">
        <f>'[11]Depr Exp'!J7660</f>
        <v>0.05</v>
      </c>
      <c r="K7660" s="373">
        <f>'[11]Depr Exp'!K7660</f>
        <v>0</v>
      </c>
      <c r="L7660" s="524">
        <f>'[11]Depr Exp'!L7660</f>
        <v>0</v>
      </c>
      <c r="M7660" s="144"/>
      <c r="N7660" s="144"/>
    </row>
    <row r="7661" spans="1:14">
      <c r="A7661" s="144" t="str">
        <f>'[11]Depr Exp'!A7661</f>
        <v>G3930 GEN Stores Equip, new</v>
      </c>
      <c r="B7661" s="144" t="str">
        <f>'[11]Depr Exp'!B7661</f>
        <v>G3930 GEN Stores Equip, new-2</v>
      </c>
      <c r="C7661" s="143" t="str">
        <f>'[11]Depr Exp'!C7661</f>
        <v>403G</v>
      </c>
      <c r="D7661" s="144"/>
      <c r="E7661" s="282">
        <f>'[11]Depr Exp'!E7661</f>
        <v>43159</v>
      </c>
      <c r="F7661" s="523">
        <f>'[11]Depr Exp'!F7661</f>
        <v>0</v>
      </c>
      <c r="G7661" s="305">
        <f>'[11]Depr Exp'!G7661</f>
        <v>0.05</v>
      </c>
      <c r="H7661" s="524">
        <f>'[11]Depr Exp'!H7661</f>
        <v>0</v>
      </c>
      <c r="I7661" s="523">
        <f>'[11]Depr Exp'!I7661</f>
        <v>0</v>
      </c>
      <c r="J7661" s="305">
        <f>'[11]Depr Exp'!J7661</f>
        <v>0.05</v>
      </c>
      <c r="K7661" s="373">
        <f>'[11]Depr Exp'!K7661</f>
        <v>0</v>
      </c>
      <c r="L7661" s="524">
        <f>'[11]Depr Exp'!L7661</f>
        <v>0</v>
      </c>
      <c r="M7661" s="144"/>
      <c r="N7661" s="144"/>
    </row>
    <row r="7662" spans="1:14">
      <c r="A7662" s="144" t="str">
        <f>'[11]Depr Exp'!A7662</f>
        <v>G3930 GEN Stores Equip, new</v>
      </c>
      <c r="B7662" s="144" t="str">
        <f>'[11]Depr Exp'!B7662</f>
        <v>G3930 GEN Stores Equip, new-3</v>
      </c>
      <c r="C7662" s="143" t="str">
        <f>'[11]Depr Exp'!C7662</f>
        <v>403G</v>
      </c>
      <c r="D7662" s="144"/>
      <c r="E7662" s="282">
        <f>'[11]Depr Exp'!E7662</f>
        <v>43190</v>
      </c>
      <c r="F7662" s="523">
        <f>'[11]Depr Exp'!F7662</f>
        <v>0</v>
      </c>
      <c r="G7662" s="305">
        <f>'[11]Depr Exp'!G7662</f>
        <v>0.05</v>
      </c>
      <c r="H7662" s="524">
        <f>'[11]Depr Exp'!H7662</f>
        <v>0</v>
      </c>
      <c r="I7662" s="523">
        <f>'[11]Depr Exp'!I7662</f>
        <v>0</v>
      </c>
      <c r="J7662" s="305">
        <f>'[11]Depr Exp'!J7662</f>
        <v>0.05</v>
      </c>
      <c r="K7662" s="373">
        <f>'[11]Depr Exp'!K7662</f>
        <v>0</v>
      </c>
      <c r="L7662" s="524">
        <f>'[11]Depr Exp'!L7662</f>
        <v>0</v>
      </c>
      <c r="M7662" s="144"/>
      <c r="N7662" s="144"/>
    </row>
    <row r="7663" spans="1:14">
      <c r="A7663" s="144" t="str">
        <f>'[11]Depr Exp'!A7663</f>
        <v>G3930 GEN Stores Equip, new</v>
      </c>
      <c r="B7663" s="144" t="str">
        <f>'[11]Depr Exp'!B7663</f>
        <v>G3930 GEN Stores Equip, new-4</v>
      </c>
      <c r="C7663" s="143" t="str">
        <f>'[11]Depr Exp'!C7663</f>
        <v>403G</v>
      </c>
      <c r="D7663" s="144"/>
      <c r="E7663" s="282">
        <f>'[11]Depr Exp'!E7663</f>
        <v>43220</v>
      </c>
      <c r="F7663" s="523">
        <f>'[11]Depr Exp'!F7663</f>
        <v>0</v>
      </c>
      <c r="G7663" s="305">
        <f>'[11]Depr Exp'!G7663</f>
        <v>0.05</v>
      </c>
      <c r="H7663" s="524">
        <f>'[11]Depr Exp'!H7663</f>
        <v>0</v>
      </c>
      <c r="I7663" s="523">
        <f>'[11]Depr Exp'!I7663</f>
        <v>0</v>
      </c>
      <c r="J7663" s="305">
        <f>'[11]Depr Exp'!J7663</f>
        <v>0.05</v>
      </c>
      <c r="K7663" s="373">
        <f>'[11]Depr Exp'!K7663</f>
        <v>0</v>
      </c>
      <c r="L7663" s="524">
        <f>'[11]Depr Exp'!L7663</f>
        <v>0</v>
      </c>
      <c r="M7663" s="144"/>
      <c r="N7663" s="144"/>
    </row>
    <row r="7664" spans="1:14">
      <c r="A7664" s="144" t="str">
        <f>'[11]Depr Exp'!A7664</f>
        <v>G3930 GEN Stores Equip, new</v>
      </c>
      <c r="B7664" s="144" t="str">
        <f>'[11]Depr Exp'!B7664</f>
        <v>G3930 GEN Stores Equip, new-5</v>
      </c>
      <c r="C7664" s="143" t="str">
        <f>'[11]Depr Exp'!C7664</f>
        <v>403G</v>
      </c>
      <c r="D7664" s="144"/>
      <c r="E7664" s="282">
        <f>'[11]Depr Exp'!E7664</f>
        <v>43251</v>
      </c>
      <c r="F7664" s="523">
        <f>'[11]Depr Exp'!F7664</f>
        <v>0</v>
      </c>
      <c r="G7664" s="305">
        <f>'[11]Depr Exp'!G7664</f>
        <v>0.05</v>
      </c>
      <c r="H7664" s="524">
        <f>'[11]Depr Exp'!H7664</f>
        <v>0</v>
      </c>
      <c r="I7664" s="523">
        <f>'[11]Depr Exp'!I7664</f>
        <v>0</v>
      </c>
      <c r="J7664" s="305">
        <f>'[11]Depr Exp'!J7664</f>
        <v>0.05</v>
      </c>
      <c r="K7664" s="373">
        <f>'[11]Depr Exp'!K7664</f>
        <v>0</v>
      </c>
      <c r="L7664" s="524">
        <f>'[11]Depr Exp'!L7664</f>
        <v>0</v>
      </c>
      <c r="M7664" s="144"/>
      <c r="N7664" s="144"/>
    </row>
    <row r="7665" spans="1:14">
      <c r="A7665" s="144" t="str">
        <f>'[11]Depr Exp'!A7665</f>
        <v>G3930 GEN Stores Equip, new</v>
      </c>
      <c r="B7665" s="144" t="str">
        <f>'[11]Depr Exp'!B7665</f>
        <v>G3930 GEN Stores Equip, new-6</v>
      </c>
      <c r="C7665" s="143" t="str">
        <f>'[11]Depr Exp'!C7665</f>
        <v>403G</v>
      </c>
      <c r="D7665" s="144"/>
      <c r="E7665" s="282">
        <f>'[11]Depr Exp'!E7665</f>
        <v>43281</v>
      </c>
      <c r="F7665" s="523">
        <f>'[11]Depr Exp'!F7665</f>
        <v>0</v>
      </c>
      <c r="G7665" s="305">
        <f>'[11]Depr Exp'!G7665</f>
        <v>0.05</v>
      </c>
      <c r="H7665" s="524">
        <f>'[11]Depr Exp'!H7665</f>
        <v>0</v>
      </c>
      <c r="I7665" s="523">
        <f>'[11]Depr Exp'!I7665</f>
        <v>0</v>
      </c>
      <c r="J7665" s="305">
        <f>'[11]Depr Exp'!J7665</f>
        <v>0.05</v>
      </c>
      <c r="K7665" s="373">
        <f>'[11]Depr Exp'!K7665</f>
        <v>0</v>
      </c>
      <c r="L7665" s="524">
        <f>'[11]Depr Exp'!L7665</f>
        <v>0</v>
      </c>
      <c r="M7665" s="144"/>
      <c r="N7665" s="144"/>
    </row>
    <row r="7666" spans="1:14">
      <c r="A7666" s="144" t="str">
        <f>'[11]Depr Exp'!A7666</f>
        <v>G3930 GEN Stores Equip, new</v>
      </c>
      <c r="B7666" s="144" t="str">
        <f>'[11]Depr Exp'!B7666</f>
        <v>G3930 GEN Stores Equip, new-7</v>
      </c>
      <c r="C7666" s="143" t="str">
        <f>'[11]Depr Exp'!C7666</f>
        <v>403G</v>
      </c>
      <c r="D7666" s="144"/>
      <c r="E7666" s="282">
        <f>'[11]Depr Exp'!E7666</f>
        <v>43312</v>
      </c>
      <c r="F7666" s="523">
        <f>'[11]Depr Exp'!F7666</f>
        <v>0</v>
      </c>
      <c r="G7666" s="305">
        <f>'[11]Depr Exp'!G7666</f>
        <v>0.05</v>
      </c>
      <c r="H7666" s="524">
        <f>'[11]Depr Exp'!H7666</f>
        <v>-200.02</v>
      </c>
      <c r="I7666" s="523">
        <f>'[11]Depr Exp'!I7666</f>
        <v>0</v>
      </c>
      <c r="J7666" s="305">
        <f>'[11]Depr Exp'!J7666</f>
        <v>0.05</v>
      </c>
      <c r="K7666" s="373">
        <f>'[11]Depr Exp'!K7666</f>
        <v>0</v>
      </c>
      <c r="L7666" s="524">
        <f>'[11]Depr Exp'!L7666</f>
        <v>200.02</v>
      </c>
      <c r="M7666" s="144"/>
      <c r="N7666" s="144"/>
    </row>
    <row r="7667" spans="1:14">
      <c r="A7667" s="144" t="str">
        <f>'[11]Depr Exp'!A7667</f>
        <v>G3930 GEN Stores Equip, new</v>
      </c>
      <c r="B7667" s="144" t="str">
        <f>'[11]Depr Exp'!B7667</f>
        <v>G3930 GEN Stores Equip, new-8</v>
      </c>
      <c r="C7667" s="143" t="str">
        <f>'[11]Depr Exp'!C7667</f>
        <v>403G</v>
      </c>
      <c r="D7667" s="144"/>
      <c r="E7667" s="282">
        <f>'[11]Depr Exp'!E7667</f>
        <v>43343</v>
      </c>
      <c r="F7667" s="523">
        <f>'[11]Depr Exp'!F7667</f>
        <v>0</v>
      </c>
      <c r="G7667" s="305">
        <f>'[11]Depr Exp'!G7667</f>
        <v>0.05</v>
      </c>
      <c r="H7667" s="524">
        <f>'[11]Depr Exp'!H7667</f>
        <v>0</v>
      </c>
      <c r="I7667" s="523">
        <f>'[11]Depr Exp'!I7667</f>
        <v>0</v>
      </c>
      <c r="J7667" s="305">
        <f>'[11]Depr Exp'!J7667</f>
        <v>0.05</v>
      </c>
      <c r="K7667" s="373">
        <f>'[11]Depr Exp'!K7667</f>
        <v>0</v>
      </c>
      <c r="L7667" s="524">
        <f>'[11]Depr Exp'!L7667</f>
        <v>0</v>
      </c>
      <c r="M7667" s="144"/>
      <c r="N7667" s="144"/>
    </row>
    <row r="7668" spans="1:14">
      <c r="A7668" s="144" t="str">
        <f>'[11]Depr Exp'!A7668</f>
        <v>G3930 GEN Stores Equip, new</v>
      </c>
      <c r="B7668" s="144" t="str">
        <f>'[11]Depr Exp'!B7668</f>
        <v>G3930 GEN Stores Equip, new-9</v>
      </c>
      <c r="C7668" s="143" t="str">
        <f>'[11]Depr Exp'!C7668</f>
        <v>403G</v>
      </c>
      <c r="D7668" s="144"/>
      <c r="E7668" s="282">
        <f>'[11]Depr Exp'!E7668</f>
        <v>43373</v>
      </c>
      <c r="F7668" s="523">
        <f>'[11]Depr Exp'!F7668</f>
        <v>0</v>
      </c>
      <c r="G7668" s="305">
        <f>'[11]Depr Exp'!G7668</f>
        <v>0.05</v>
      </c>
      <c r="H7668" s="524">
        <f>'[11]Depr Exp'!H7668</f>
        <v>0</v>
      </c>
      <c r="I7668" s="523">
        <f>'[11]Depr Exp'!I7668</f>
        <v>0</v>
      </c>
      <c r="J7668" s="305">
        <f>'[11]Depr Exp'!J7668</f>
        <v>0.05</v>
      </c>
      <c r="K7668" s="373">
        <f>'[11]Depr Exp'!K7668</f>
        <v>0</v>
      </c>
      <c r="L7668" s="524">
        <f>'[11]Depr Exp'!L7668</f>
        <v>0</v>
      </c>
      <c r="M7668" s="144"/>
      <c r="N7668" s="144"/>
    </row>
    <row r="7669" spans="1:14">
      <c r="A7669" s="144" t="str">
        <f>'[11]Depr Exp'!A7669</f>
        <v>G3930 GEN Stores Equip, new</v>
      </c>
      <c r="B7669" s="144" t="str">
        <f>'[11]Depr Exp'!B7669</f>
        <v>G3930 GEN Stores Equip, new-10</v>
      </c>
      <c r="C7669" s="143" t="str">
        <f>'[11]Depr Exp'!C7669</f>
        <v>403G</v>
      </c>
      <c r="D7669" s="144"/>
      <c r="E7669" s="282">
        <f>'[11]Depr Exp'!E7669</f>
        <v>43404</v>
      </c>
      <c r="F7669" s="523">
        <f>'[11]Depr Exp'!F7669</f>
        <v>0</v>
      </c>
      <c r="G7669" s="305">
        <f>'[11]Depr Exp'!G7669</f>
        <v>0.05</v>
      </c>
      <c r="H7669" s="524">
        <f>'[11]Depr Exp'!H7669</f>
        <v>0</v>
      </c>
      <c r="I7669" s="523">
        <f>'[11]Depr Exp'!I7669</f>
        <v>0</v>
      </c>
      <c r="J7669" s="305">
        <f>'[11]Depr Exp'!J7669</f>
        <v>0.05</v>
      </c>
      <c r="K7669" s="373">
        <f>'[11]Depr Exp'!K7669</f>
        <v>0</v>
      </c>
      <c r="L7669" s="524">
        <f>'[11]Depr Exp'!L7669</f>
        <v>0</v>
      </c>
      <c r="M7669" s="144"/>
      <c r="N7669" s="144"/>
    </row>
    <row r="7670" spans="1:14">
      <c r="A7670" s="144" t="str">
        <f>'[11]Depr Exp'!A7670</f>
        <v>G3930 GEN Stores Equip, new</v>
      </c>
      <c r="B7670" s="144" t="str">
        <f>'[11]Depr Exp'!B7670</f>
        <v>G3930 GEN Stores Equip, new-11</v>
      </c>
      <c r="C7670" s="143" t="str">
        <f>'[11]Depr Exp'!C7670</f>
        <v>403G</v>
      </c>
      <c r="D7670" s="144"/>
      <c r="E7670" s="282">
        <f>'[11]Depr Exp'!E7670</f>
        <v>43434</v>
      </c>
      <c r="F7670" s="523">
        <f>'[11]Depr Exp'!F7670</f>
        <v>0</v>
      </c>
      <c r="G7670" s="305">
        <f>'[11]Depr Exp'!G7670</f>
        <v>0.05</v>
      </c>
      <c r="H7670" s="524">
        <f>'[11]Depr Exp'!H7670</f>
        <v>0</v>
      </c>
      <c r="I7670" s="523">
        <f>'[11]Depr Exp'!I7670</f>
        <v>0</v>
      </c>
      <c r="J7670" s="305">
        <f>'[11]Depr Exp'!J7670</f>
        <v>0.05</v>
      </c>
      <c r="K7670" s="373">
        <f>'[11]Depr Exp'!K7670</f>
        <v>0</v>
      </c>
      <c r="L7670" s="524">
        <f>'[11]Depr Exp'!L7670</f>
        <v>0</v>
      </c>
      <c r="M7670" s="144"/>
      <c r="N7670" s="144"/>
    </row>
    <row r="7671" spans="1:14">
      <c r="A7671" s="144" t="str">
        <f>'[11]Depr Exp'!A7671</f>
        <v>G3930 GEN Stores Equip, new</v>
      </c>
      <c r="B7671" s="144" t="str">
        <f>'[11]Depr Exp'!B7671</f>
        <v>G3930 GEN Stores Equip, new-12</v>
      </c>
      <c r="C7671" s="143" t="str">
        <f>'[11]Depr Exp'!C7671</f>
        <v>403G</v>
      </c>
      <c r="D7671" s="144"/>
      <c r="E7671" s="282">
        <f>'[11]Depr Exp'!E7671</f>
        <v>43465</v>
      </c>
      <c r="F7671" s="523">
        <f>'[11]Depr Exp'!F7671</f>
        <v>0</v>
      </c>
      <c r="G7671" s="305">
        <f>'[11]Depr Exp'!G7671</f>
        <v>0.05</v>
      </c>
      <c r="H7671" s="524">
        <f>'[11]Depr Exp'!H7671</f>
        <v>0</v>
      </c>
      <c r="I7671" s="523">
        <f>'[11]Depr Exp'!I7671</f>
        <v>0</v>
      </c>
      <c r="J7671" s="305">
        <f>'[11]Depr Exp'!J7671</f>
        <v>0.05</v>
      </c>
      <c r="K7671" s="373">
        <f>'[11]Depr Exp'!K7671</f>
        <v>0</v>
      </c>
      <c r="L7671" s="524">
        <f>'[11]Depr Exp'!L7671</f>
        <v>0</v>
      </c>
      <c r="M7671" s="144"/>
      <c r="N7671" s="144"/>
    </row>
    <row r="7672" spans="1:14" ht="15.75" thickBot="1">
      <c r="A7672" s="159" t="str">
        <f>'[11]Depr Exp'!A7672</f>
        <v>G3930 GEN Stores Equip, new Total</v>
      </c>
      <c r="B7672" s="144">
        <f>'[11]Depr Exp'!B7672</f>
        <v>0</v>
      </c>
      <c r="C7672" s="502" t="str">
        <f>'[11]Depr Exp'!C7672</f>
        <v>GGEN</v>
      </c>
      <c r="D7672" s="144"/>
      <c r="E7672" s="281" t="str">
        <f>'[11]Depr Exp'!E7672</f>
        <v>Total</v>
      </c>
      <c r="F7672" s="141">
        <f>'[11]Depr Exp'!F7672</f>
        <v>0</v>
      </c>
      <c r="G7672" s="252">
        <f>'[11]Depr Exp'!G7672</f>
        <v>0</v>
      </c>
      <c r="H7672" s="286">
        <f>'[11]Depr Exp'!H7672</f>
        <v>-200.02</v>
      </c>
      <c r="I7672" s="141">
        <f>'[11]Depr Exp'!I7672</f>
        <v>0</v>
      </c>
      <c r="J7672" s="252">
        <f>'[11]Depr Exp'!J7672</f>
        <v>0</v>
      </c>
      <c r="K7672" s="286">
        <f>'[11]Depr Exp'!K7672</f>
        <v>0</v>
      </c>
      <c r="L7672" s="286">
        <f>'[11]Depr Exp'!L7672</f>
        <v>200.02</v>
      </c>
      <c r="M7672" s="144"/>
      <c r="N7672" s="144"/>
    </row>
    <row r="7673" spans="1:14" ht="13.5" thickTop="1">
      <c r="A7673" s="264" t="str">
        <f>'[11]Depr Exp'!A7673</f>
        <v>G3930 GEN Stores Equip, old</v>
      </c>
      <c r="B7673" s="264" t="str">
        <f>'[11]Depr Exp'!B7673</f>
        <v>G3930 GEN Stores Equip, old-1</v>
      </c>
      <c r="C7673" s="264" t="str">
        <f>'[11]Depr Exp'!C7673</f>
        <v>403G</v>
      </c>
      <c r="D7673" s="264"/>
      <c r="E7673" s="283">
        <f>'[11]Depr Exp'!E7673</f>
        <v>43131</v>
      </c>
      <c r="F7673" s="525">
        <f>'[11]Depr Exp'!F7673</f>
        <v>18269.97</v>
      </c>
      <c r="G7673" s="526" t="str">
        <f>'[11]Depr Exp'!G7673</f>
        <v>End of Life</v>
      </c>
      <c r="H7673" s="527">
        <f>'[11]Depr Exp'!H7673</f>
        <v>304.5</v>
      </c>
      <c r="I7673" s="525">
        <f>'[11]Depr Exp'!I7673</f>
        <v>0</v>
      </c>
      <c r="J7673" s="526" t="str">
        <f>'[11]Depr Exp'!J7673</f>
        <v>End of Life</v>
      </c>
      <c r="K7673" s="528">
        <f>'[11]Depr Exp'!K7673</f>
        <v>304.5</v>
      </c>
      <c r="L7673" s="527">
        <f>'[11]Depr Exp'!L7673</f>
        <v>0</v>
      </c>
      <c r="M7673" s="144"/>
      <c r="N7673" s="144"/>
    </row>
    <row r="7674" spans="1:14">
      <c r="A7674" s="264" t="str">
        <f>'[11]Depr Exp'!A7674</f>
        <v>G3930 GEN Stores Equip, old</v>
      </c>
      <c r="B7674" s="264" t="str">
        <f>'[11]Depr Exp'!B7674</f>
        <v>G3930 GEN Stores Equip, old-2</v>
      </c>
      <c r="C7674" s="264" t="str">
        <f>'[11]Depr Exp'!C7674</f>
        <v>403G</v>
      </c>
      <c r="D7674" s="264"/>
      <c r="E7674" s="283">
        <f>'[11]Depr Exp'!E7674</f>
        <v>43159</v>
      </c>
      <c r="F7674" s="525">
        <f>'[11]Depr Exp'!F7674</f>
        <v>8982.74</v>
      </c>
      <c r="G7674" s="526" t="str">
        <f>'[11]Depr Exp'!G7674</f>
        <v>End of Life</v>
      </c>
      <c r="H7674" s="527">
        <f>'[11]Depr Exp'!H7674</f>
        <v>456.75</v>
      </c>
      <c r="I7674" s="525">
        <f>'[11]Depr Exp'!I7674</f>
        <v>0</v>
      </c>
      <c r="J7674" s="526" t="str">
        <f>'[11]Depr Exp'!J7674</f>
        <v>End of Life</v>
      </c>
      <c r="K7674" s="528">
        <f>'[11]Depr Exp'!K7674</f>
        <v>456.75</v>
      </c>
      <c r="L7674" s="527">
        <f>'[11]Depr Exp'!L7674</f>
        <v>0</v>
      </c>
      <c r="M7674" s="144"/>
      <c r="N7674" s="144"/>
    </row>
    <row r="7675" spans="1:14">
      <c r="A7675" s="264" t="str">
        <f>'[11]Depr Exp'!A7675</f>
        <v>G3930 GEN Stores Equip, old</v>
      </c>
      <c r="B7675" s="264" t="str">
        <f>'[11]Depr Exp'!B7675</f>
        <v>G3930 GEN Stores Equip, old-3</v>
      </c>
      <c r="C7675" s="264" t="str">
        <f>'[11]Depr Exp'!C7675</f>
        <v>403G</v>
      </c>
      <c r="D7675" s="264"/>
      <c r="E7675" s="283">
        <f>'[11]Depr Exp'!E7675</f>
        <v>43190</v>
      </c>
      <c r="F7675" s="525">
        <f>'[11]Depr Exp'!F7675</f>
        <v>-456.75</v>
      </c>
      <c r="G7675" s="526" t="str">
        <f>'[11]Depr Exp'!G7675</f>
        <v>End of Life</v>
      </c>
      <c r="H7675" s="527">
        <f>'[11]Depr Exp'!H7675</f>
        <v>-7.88</v>
      </c>
      <c r="I7675" s="525">
        <f>'[11]Depr Exp'!I7675</f>
        <v>0</v>
      </c>
      <c r="J7675" s="526" t="str">
        <f>'[11]Depr Exp'!J7675</f>
        <v>End of Life</v>
      </c>
      <c r="K7675" s="528">
        <f>'[11]Depr Exp'!K7675</f>
        <v>-7.88</v>
      </c>
      <c r="L7675" s="527">
        <f>'[11]Depr Exp'!L7675</f>
        <v>0</v>
      </c>
      <c r="M7675" s="144"/>
      <c r="N7675" s="144"/>
    </row>
    <row r="7676" spans="1:14">
      <c r="A7676" s="264" t="str">
        <f>'[11]Depr Exp'!A7676</f>
        <v>G3930 GEN Stores Equip, old</v>
      </c>
      <c r="B7676" s="264" t="str">
        <f>'[11]Depr Exp'!B7676</f>
        <v>G3930 GEN Stores Equip, old-4</v>
      </c>
      <c r="C7676" s="264" t="str">
        <f>'[11]Depr Exp'!C7676</f>
        <v>403G</v>
      </c>
      <c r="D7676" s="264"/>
      <c r="E7676" s="283">
        <f>'[11]Depr Exp'!E7676</f>
        <v>43220</v>
      </c>
      <c r="F7676" s="525">
        <f>'[11]Depr Exp'!F7676</f>
        <v>8533.8700000000008</v>
      </c>
      <c r="G7676" s="526" t="str">
        <f>'[11]Depr Exp'!G7676</f>
        <v>End of Life</v>
      </c>
      <c r="H7676" s="527">
        <f>'[11]Depr Exp'!H7676</f>
        <v>149.72</v>
      </c>
      <c r="I7676" s="525">
        <f>'[11]Depr Exp'!I7676</f>
        <v>0</v>
      </c>
      <c r="J7676" s="526" t="str">
        <f>'[11]Depr Exp'!J7676</f>
        <v>End of Life</v>
      </c>
      <c r="K7676" s="528">
        <f>'[11]Depr Exp'!K7676</f>
        <v>149.72</v>
      </c>
      <c r="L7676" s="527">
        <f>'[11]Depr Exp'!L7676</f>
        <v>0</v>
      </c>
      <c r="M7676" s="144"/>
      <c r="N7676" s="144"/>
    </row>
    <row r="7677" spans="1:14">
      <c r="A7677" s="264" t="str">
        <f>'[11]Depr Exp'!A7677</f>
        <v>G3930 GEN Stores Equip, old</v>
      </c>
      <c r="B7677" s="264" t="str">
        <f>'[11]Depr Exp'!B7677</f>
        <v>G3930 GEN Stores Equip, old-5</v>
      </c>
      <c r="C7677" s="264" t="str">
        <f>'[11]Depr Exp'!C7677</f>
        <v>403G</v>
      </c>
      <c r="D7677" s="264"/>
      <c r="E7677" s="283">
        <f>'[11]Depr Exp'!E7677</f>
        <v>43251</v>
      </c>
      <c r="F7677" s="525">
        <f>'[11]Depr Exp'!F7677</f>
        <v>17366.88</v>
      </c>
      <c r="G7677" s="526" t="str">
        <f>'[11]Depr Exp'!G7677</f>
        <v>End of Life</v>
      </c>
      <c r="H7677" s="527">
        <f>'[11]Depr Exp'!H7677</f>
        <v>310.12</v>
      </c>
      <c r="I7677" s="525">
        <f>'[11]Depr Exp'!I7677</f>
        <v>0</v>
      </c>
      <c r="J7677" s="526" t="str">
        <f>'[11]Depr Exp'!J7677</f>
        <v>End of Life</v>
      </c>
      <c r="K7677" s="528">
        <f>'[11]Depr Exp'!K7677</f>
        <v>310.12</v>
      </c>
      <c r="L7677" s="527">
        <f>'[11]Depr Exp'!L7677</f>
        <v>0</v>
      </c>
      <c r="M7677" s="144"/>
      <c r="N7677" s="144"/>
    </row>
    <row r="7678" spans="1:14">
      <c r="A7678" s="264" t="str">
        <f>'[11]Depr Exp'!A7678</f>
        <v>G3930 GEN Stores Equip, old</v>
      </c>
      <c r="B7678" s="264" t="str">
        <f>'[11]Depr Exp'!B7678</f>
        <v>G3930 GEN Stores Equip, old-6</v>
      </c>
      <c r="C7678" s="264" t="str">
        <f>'[11]Depr Exp'!C7678</f>
        <v>403G</v>
      </c>
      <c r="D7678" s="264"/>
      <c r="E7678" s="283">
        <f>'[11]Depr Exp'!E7678</f>
        <v>43281</v>
      </c>
      <c r="F7678" s="525">
        <f>'[11]Depr Exp'!F7678</f>
        <v>17056.759999999998</v>
      </c>
      <c r="G7678" s="526" t="str">
        <f>'[11]Depr Exp'!G7678</f>
        <v>End of Life</v>
      </c>
      <c r="H7678" s="527">
        <f>'[11]Depr Exp'!H7678</f>
        <v>310.12</v>
      </c>
      <c r="I7678" s="525">
        <f>'[11]Depr Exp'!I7678</f>
        <v>0</v>
      </c>
      <c r="J7678" s="526" t="str">
        <f>'[11]Depr Exp'!J7678</f>
        <v>End of Life</v>
      </c>
      <c r="K7678" s="528">
        <f>'[11]Depr Exp'!K7678</f>
        <v>310.12</v>
      </c>
      <c r="L7678" s="527">
        <f>'[11]Depr Exp'!L7678</f>
        <v>0</v>
      </c>
      <c r="M7678" s="144"/>
      <c r="N7678" s="144"/>
    </row>
    <row r="7679" spans="1:14">
      <c r="A7679" s="264" t="str">
        <f>'[11]Depr Exp'!A7679</f>
        <v>G3930 GEN Stores Equip, old</v>
      </c>
      <c r="B7679" s="264" t="str">
        <f>'[11]Depr Exp'!B7679</f>
        <v>G3930 GEN Stores Equip, old-7</v>
      </c>
      <c r="C7679" s="264" t="str">
        <f>'[11]Depr Exp'!C7679</f>
        <v>403G</v>
      </c>
      <c r="D7679" s="264"/>
      <c r="E7679" s="283">
        <f>'[11]Depr Exp'!E7679</f>
        <v>43312</v>
      </c>
      <c r="F7679" s="525">
        <f>'[11]Depr Exp'!F7679</f>
        <v>16746.64</v>
      </c>
      <c r="G7679" s="526" t="str">
        <f>'[11]Depr Exp'!G7679</f>
        <v>End of Life</v>
      </c>
      <c r="H7679" s="527">
        <f>'[11]Depr Exp'!H7679</f>
        <v>310.12</v>
      </c>
      <c r="I7679" s="525">
        <f>'[11]Depr Exp'!I7679</f>
        <v>0</v>
      </c>
      <c r="J7679" s="526" t="str">
        <f>'[11]Depr Exp'!J7679</f>
        <v>End of Life</v>
      </c>
      <c r="K7679" s="528">
        <f>'[11]Depr Exp'!K7679</f>
        <v>310.12</v>
      </c>
      <c r="L7679" s="527">
        <f>'[11]Depr Exp'!L7679</f>
        <v>0</v>
      </c>
      <c r="M7679" s="144"/>
      <c r="N7679" s="144"/>
    </row>
    <row r="7680" spans="1:14">
      <c r="A7680" s="264" t="str">
        <f>'[11]Depr Exp'!A7680</f>
        <v>G3930 GEN Stores Equip, old</v>
      </c>
      <c r="B7680" s="264" t="str">
        <f>'[11]Depr Exp'!B7680</f>
        <v>G3930 GEN Stores Equip, old-8</v>
      </c>
      <c r="C7680" s="264" t="str">
        <f>'[11]Depr Exp'!C7680</f>
        <v>403G</v>
      </c>
      <c r="D7680" s="264"/>
      <c r="E7680" s="283">
        <f>'[11]Depr Exp'!E7680</f>
        <v>43343</v>
      </c>
      <c r="F7680" s="525">
        <f>'[11]Depr Exp'!F7680</f>
        <v>16636.54</v>
      </c>
      <c r="G7680" s="526" t="str">
        <f>'[11]Depr Exp'!G7680</f>
        <v>End of Life</v>
      </c>
      <c r="H7680" s="527">
        <f>'[11]Depr Exp'!H7680</f>
        <v>313.89999999999998</v>
      </c>
      <c r="I7680" s="525">
        <f>'[11]Depr Exp'!I7680</f>
        <v>0</v>
      </c>
      <c r="J7680" s="526" t="str">
        <f>'[11]Depr Exp'!J7680</f>
        <v>End of Life</v>
      </c>
      <c r="K7680" s="528">
        <f>'[11]Depr Exp'!K7680</f>
        <v>313.89999999999998</v>
      </c>
      <c r="L7680" s="527">
        <f>'[11]Depr Exp'!L7680</f>
        <v>0</v>
      </c>
      <c r="M7680" s="144"/>
      <c r="N7680" s="144"/>
    </row>
    <row r="7681" spans="1:14">
      <c r="A7681" s="264" t="str">
        <f>'[11]Depr Exp'!A7681</f>
        <v>G3930 GEN Stores Equip, old</v>
      </c>
      <c r="B7681" s="264" t="str">
        <f>'[11]Depr Exp'!B7681</f>
        <v>G3930 GEN Stores Equip, old-9</v>
      </c>
      <c r="C7681" s="264" t="str">
        <f>'[11]Depr Exp'!C7681</f>
        <v>403G</v>
      </c>
      <c r="D7681" s="264"/>
      <c r="E7681" s="283">
        <f>'[11]Depr Exp'!E7681</f>
        <v>43373</v>
      </c>
      <c r="F7681" s="525">
        <f>'[11]Depr Exp'!F7681</f>
        <v>16322.64</v>
      </c>
      <c r="G7681" s="526" t="str">
        <f>'[11]Depr Exp'!G7681</f>
        <v>End of Life</v>
      </c>
      <c r="H7681" s="527">
        <f>'[11]Depr Exp'!H7681</f>
        <v>313.89999999999998</v>
      </c>
      <c r="I7681" s="525">
        <f>'[11]Depr Exp'!I7681</f>
        <v>0</v>
      </c>
      <c r="J7681" s="526" t="str">
        <f>'[11]Depr Exp'!J7681</f>
        <v>End of Life</v>
      </c>
      <c r="K7681" s="528">
        <f>'[11]Depr Exp'!K7681</f>
        <v>313.89999999999998</v>
      </c>
      <c r="L7681" s="527">
        <f>'[11]Depr Exp'!L7681</f>
        <v>0</v>
      </c>
      <c r="M7681" s="144"/>
      <c r="N7681" s="144"/>
    </row>
    <row r="7682" spans="1:14">
      <c r="A7682" s="264" t="str">
        <f>'[11]Depr Exp'!A7682</f>
        <v>G3930 GEN Stores Equip, old</v>
      </c>
      <c r="B7682" s="264" t="str">
        <f>'[11]Depr Exp'!B7682</f>
        <v>G3930 GEN Stores Equip, old-10</v>
      </c>
      <c r="C7682" s="264" t="str">
        <f>'[11]Depr Exp'!C7682</f>
        <v>403G</v>
      </c>
      <c r="D7682" s="264"/>
      <c r="E7682" s="283">
        <f>'[11]Depr Exp'!E7682</f>
        <v>43404</v>
      </c>
      <c r="F7682" s="525">
        <f>'[11]Depr Exp'!F7682</f>
        <v>16008.74</v>
      </c>
      <c r="G7682" s="526" t="str">
        <f>'[11]Depr Exp'!G7682</f>
        <v>End of Life</v>
      </c>
      <c r="H7682" s="527">
        <f>'[11]Depr Exp'!H7682</f>
        <v>313.89999999999998</v>
      </c>
      <c r="I7682" s="525">
        <f>'[11]Depr Exp'!I7682</f>
        <v>0</v>
      </c>
      <c r="J7682" s="526" t="str">
        <f>'[11]Depr Exp'!J7682</f>
        <v>End of Life</v>
      </c>
      <c r="K7682" s="528">
        <f>'[11]Depr Exp'!K7682</f>
        <v>313.89999999999998</v>
      </c>
      <c r="L7682" s="527">
        <f>'[11]Depr Exp'!L7682</f>
        <v>0</v>
      </c>
      <c r="M7682" s="144"/>
      <c r="N7682" s="144"/>
    </row>
    <row r="7683" spans="1:14">
      <c r="A7683" s="264" t="str">
        <f>'[11]Depr Exp'!A7683</f>
        <v>G3930 GEN Stores Equip, old</v>
      </c>
      <c r="B7683" s="264" t="str">
        <f>'[11]Depr Exp'!B7683</f>
        <v>G3930 GEN Stores Equip, old-11</v>
      </c>
      <c r="C7683" s="264" t="str">
        <f>'[11]Depr Exp'!C7683</f>
        <v>403G</v>
      </c>
      <c r="D7683" s="264"/>
      <c r="E7683" s="283">
        <f>'[11]Depr Exp'!E7683</f>
        <v>43434</v>
      </c>
      <c r="F7683" s="525">
        <f>'[11]Depr Exp'!F7683</f>
        <v>15694.84</v>
      </c>
      <c r="G7683" s="526" t="str">
        <f>'[11]Depr Exp'!G7683</f>
        <v>End of Life</v>
      </c>
      <c r="H7683" s="527">
        <f>'[11]Depr Exp'!H7683</f>
        <v>313.89999999999998</v>
      </c>
      <c r="I7683" s="525">
        <f>'[11]Depr Exp'!I7683</f>
        <v>0</v>
      </c>
      <c r="J7683" s="526" t="str">
        <f>'[11]Depr Exp'!J7683</f>
        <v>End of Life</v>
      </c>
      <c r="K7683" s="528">
        <f>'[11]Depr Exp'!K7683</f>
        <v>313.89999999999998</v>
      </c>
      <c r="L7683" s="527">
        <f>'[11]Depr Exp'!L7683</f>
        <v>0</v>
      </c>
      <c r="M7683" s="144"/>
      <c r="N7683" s="144"/>
    </row>
    <row r="7684" spans="1:14">
      <c r="A7684" s="264" t="str">
        <f>'[11]Depr Exp'!A7684</f>
        <v>G3930 GEN Stores Equip, old</v>
      </c>
      <c r="B7684" s="264" t="str">
        <f>'[11]Depr Exp'!B7684</f>
        <v>G3930 GEN Stores Equip, old-12</v>
      </c>
      <c r="C7684" s="264" t="str">
        <f>'[11]Depr Exp'!C7684</f>
        <v>403G</v>
      </c>
      <c r="D7684" s="264"/>
      <c r="E7684" s="283">
        <f>'[11]Depr Exp'!E7684</f>
        <v>43465</v>
      </c>
      <c r="F7684" s="525">
        <f>'[11]Depr Exp'!F7684</f>
        <v>15380.94</v>
      </c>
      <c r="G7684" s="526" t="str">
        <f>'[11]Depr Exp'!G7684</f>
        <v>End of Life</v>
      </c>
      <c r="H7684" s="527">
        <f>'[11]Depr Exp'!H7684</f>
        <v>313.89999999999998</v>
      </c>
      <c r="I7684" s="525">
        <f>'[11]Depr Exp'!I7684</f>
        <v>0</v>
      </c>
      <c r="J7684" s="526" t="str">
        <f>'[11]Depr Exp'!J7684</f>
        <v>End of Life</v>
      </c>
      <c r="K7684" s="528">
        <f>'[11]Depr Exp'!K7684</f>
        <v>313.89999999999998</v>
      </c>
      <c r="L7684" s="527">
        <f>'[11]Depr Exp'!L7684</f>
        <v>0</v>
      </c>
      <c r="M7684" s="144"/>
      <c r="N7684" s="144"/>
    </row>
    <row r="7685" spans="1:14" ht="15.75" thickBot="1">
      <c r="A7685" s="280" t="str">
        <f>'[11]Depr Exp'!A7685</f>
        <v>G3930 GEN Stores Equip, old Total</v>
      </c>
      <c r="B7685" s="143">
        <f>'[11]Depr Exp'!B7685</f>
        <v>0</v>
      </c>
      <c r="C7685" s="142" t="str">
        <f>'[11]Depr Exp'!C7685</f>
        <v>GGEN</v>
      </c>
      <c r="D7685" s="143"/>
      <c r="E7685" s="281" t="str">
        <f>'[11]Depr Exp'!E7685</f>
        <v>Total</v>
      </c>
      <c r="F7685" s="124">
        <f>'[11]Depr Exp'!F7685</f>
        <v>0</v>
      </c>
      <c r="G7685" s="143">
        <f>'[11]Depr Exp'!G7685</f>
        <v>0</v>
      </c>
      <c r="H7685" s="286">
        <f>'[11]Depr Exp'!H7685</f>
        <v>3402.9500000000003</v>
      </c>
      <c r="I7685" s="124">
        <f>'[11]Depr Exp'!I7685</f>
        <v>0</v>
      </c>
      <c r="J7685" s="143">
        <f>'[11]Depr Exp'!J7685</f>
        <v>0</v>
      </c>
      <c r="K7685" s="286">
        <f>'[11]Depr Exp'!K7685</f>
        <v>3402.9500000000003</v>
      </c>
      <c r="L7685" s="286">
        <f>'[11]Depr Exp'!L7685</f>
        <v>0</v>
      </c>
      <c r="M7685" s="144"/>
      <c r="N7685" s="144"/>
    </row>
    <row r="7686" spans="1:14" ht="13.5" thickTop="1">
      <c r="A7686" s="529" t="str">
        <f>'[11]Depr Exp'!A7686</f>
        <v>G3940 GEN Tools/Garage/Shop, new</v>
      </c>
      <c r="B7686" s="529" t="str">
        <f>'[11]Depr Exp'!B7686</f>
        <v>G3940 GEN Tools/Garage/Shop, new-1</v>
      </c>
      <c r="C7686" s="529" t="str">
        <f>'[11]Depr Exp'!C7686</f>
        <v>403G</v>
      </c>
      <c r="D7686" s="529"/>
      <c r="E7686" s="530">
        <f>'[11]Depr Exp'!E7686</f>
        <v>43131</v>
      </c>
      <c r="F7686" s="531">
        <f>'[11]Depr Exp'!F7686</f>
        <v>3660024.38</v>
      </c>
      <c r="G7686" s="541">
        <f>'[11]Depr Exp'!G7686</f>
        <v>0.05</v>
      </c>
      <c r="H7686" s="533">
        <f>'[11]Depr Exp'!H7686</f>
        <v>15250.1</v>
      </c>
      <c r="I7686" s="531">
        <f>'[11]Depr Exp'!I7686</f>
        <v>7344744.6399999997</v>
      </c>
      <c r="J7686" s="541">
        <f>'[11]Depr Exp'!J7686</f>
        <v>0.05</v>
      </c>
      <c r="K7686" s="534">
        <f>'[11]Depr Exp'!K7686</f>
        <v>19832.479999999996</v>
      </c>
      <c r="L7686" s="533">
        <f>'[11]Depr Exp'!L7686</f>
        <v>4582.38</v>
      </c>
      <c r="M7686" s="144"/>
      <c r="N7686" s="144"/>
    </row>
    <row r="7687" spans="1:14">
      <c r="A7687" s="529" t="str">
        <f>'[11]Depr Exp'!A7687</f>
        <v>G3940 GEN Tools/Garage/Shop, new</v>
      </c>
      <c r="B7687" s="529" t="str">
        <f>'[11]Depr Exp'!B7687</f>
        <v>G3940 GEN Tools/Garage/Shop, new-2</v>
      </c>
      <c r="C7687" s="529" t="str">
        <f>'[11]Depr Exp'!C7687</f>
        <v>403G</v>
      </c>
      <c r="D7687" s="529"/>
      <c r="E7687" s="530">
        <f>'[11]Depr Exp'!E7687</f>
        <v>43159</v>
      </c>
      <c r="F7687" s="531">
        <f>'[11]Depr Exp'!F7687</f>
        <v>3755335.11</v>
      </c>
      <c r="G7687" s="541">
        <f>'[11]Depr Exp'!G7687</f>
        <v>0.05</v>
      </c>
      <c r="H7687" s="533">
        <f>'[11]Depr Exp'!H7687</f>
        <v>15647.23</v>
      </c>
      <c r="I7687" s="531">
        <f>'[11]Depr Exp'!I7687</f>
        <v>7344744.6399999997</v>
      </c>
      <c r="J7687" s="541">
        <f>'[11]Depr Exp'!J7687</f>
        <v>0.05</v>
      </c>
      <c r="K7687" s="534">
        <f>'[11]Depr Exp'!K7687</f>
        <v>19832.479999999996</v>
      </c>
      <c r="L7687" s="533">
        <f>'[11]Depr Exp'!L7687</f>
        <v>4185.25</v>
      </c>
      <c r="M7687" s="144"/>
      <c r="N7687" s="144"/>
    </row>
    <row r="7688" spans="1:14">
      <c r="A7688" s="529" t="str">
        <f>'[11]Depr Exp'!A7688</f>
        <v>G3940 GEN Tools/Garage/Shop, new</v>
      </c>
      <c r="B7688" s="529" t="str">
        <f>'[11]Depr Exp'!B7688</f>
        <v>G3940 GEN Tools/Garage/Shop, new-3</v>
      </c>
      <c r="C7688" s="529" t="str">
        <f>'[11]Depr Exp'!C7688</f>
        <v>403G</v>
      </c>
      <c r="D7688" s="529"/>
      <c r="E7688" s="530">
        <f>'[11]Depr Exp'!E7688</f>
        <v>43190</v>
      </c>
      <c r="F7688" s="531">
        <f>'[11]Depr Exp'!F7688</f>
        <v>3799431.2</v>
      </c>
      <c r="G7688" s="541">
        <f>'[11]Depr Exp'!G7688</f>
        <v>0.05</v>
      </c>
      <c r="H7688" s="533">
        <f>'[11]Depr Exp'!H7688</f>
        <v>15830.96</v>
      </c>
      <c r="I7688" s="531">
        <f>'[11]Depr Exp'!I7688</f>
        <v>7344744.6399999997</v>
      </c>
      <c r="J7688" s="541">
        <f>'[11]Depr Exp'!J7688</f>
        <v>0.05</v>
      </c>
      <c r="K7688" s="534">
        <f>'[11]Depr Exp'!K7688</f>
        <v>19832.479999999996</v>
      </c>
      <c r="L7688" s="533">
        <f>'[11]Depr Exp'!L7688</f>
        <v>4001.52</v>
      </c>
      <c r="M7688" s="144"/>
      <c r="N7688" s="144"/>
    </row>
    <row r="7689" spans="1:14">
      <c r="A7689" s="529" t="str">
        <f>'[11]Depr Exp'!A7689</f>
        <v>G3940 GEN Tools/Garage/Shop, new</v>
      </c>
      <c r="B7689" s="529" t="str">
        <f>'[11]Depr Exp'!B7689</f>
        <v>G3940 GEN Tools/Garage/Shop, new-4</v>
      </c>
      <c r="C7689" s="529" t="str">
        <f>'[11]Depr Exp'!C7689</f>
        <v>403G</v>
      </c>
      <c r="D7689" s="529"/>
      <c r="E7689" s="530">
        <f>'[11]Depr Exp'!E7689</f>
        <v>43220</v>
      </c>
      <c r="F7689" s="531">
        <f>'[11]Depr Exp'!F7689</f>
        <v>3799439.89</v>
      </c>
      <c r="G7689" s="541">
        <f>'[11]Depr Exp'!G7689</f>
        <v>0.05</v>
      </c>
      <c r="H7689" s="533">
        <f>'[11]Depr Exp'!H7689</f>
        <v>15831</v>
      </c>
      <c r="I7689" s="531">
        <f>'[11]Depr Exp'!I7689</f>
        <v>7344744.6399999997</v>
      </c>
      <c r="J7689" s="541">
        <f>'[11]Depr Exp'!J7689</f>
        <v>0.05</v>
      </c>
      <c r="K7689" s="534">
        <f>'[11]Depr Exp'!K7689</f>
        <v>19832.479999999996</v>
      </c>
      <c r="L7689" s="533">
        <f>'[11]Depr Exp'!L7689</f>
        <v>4001.48</v>
      </c>
      <c r="M7689" s="144"/>
      <c r="N7689" s="144"/>
    </row>
    <row r="7690" spans="1:14">
      <c r="A7690" s="529" t="str">
        <f>'[11]Depr Exp'!A7690</f>
        <v>G3940 GEN Tools/Garage/Shop, new</v>
      </c>
      <c r="B7690" s="529" t="str">
        <f>'[11]Depr Exp'!B7690</f>
        <v>G3940 GEN Tools/Garage/Shop, new-5</v>
      </c>
      <c r="C7690" s="529" t="str">
        <f>'[11]Depr Exp'!C7690</f>
        <v>403G</v>
      </c>
      <c r="D7690" s="529"/>
      <c r="E7690" s="530">
        <f>'[11]Depr Exp'!E7690</f>
        <v>43251</v>
      </c>
      <c r="F7690" s="531">
        <f>'[11]Depr Exp'!F7690</f>
        <v>3799439.89</v>
      </c>
      <c r="G7690" s="541">
        <f>'[11]Depr Exp'!G7690</f>
        <v>0.05</v>
      </c>
      <c r="H7690" s="533">
        <f>'[11]Depr Exp'!H7690</f>
        <v>15831</v>
      </c>
      <c r="I7690" s="531">
        <f>'[11]Depr Exp'!I7690</f>
        <v>7344744.6399999997</v>
      </c>
      <c r="J7690" s="541">
        <f>'[11]Depr Exp'!J7690</f>
        <v>0.05</v>
      </c>
      <c r="K7690" s="534">
        <f>'[11]Depr Exp'!K7690</f>
        <v>19832.479999999996</v>
      </c>
      <c r="L7690" s="533">
        <f>'[11]Depr Exp'!L7690</f>
        <v>4001.48</v>
      </c>
      <c r="M7690" s="144"/>
      <c r="N7690" s="144"/>
    </row>
    <row r="7691" spans="1:14">
      <c r="A7691" s="529" t="str">
        <f>'[11]Depr Exp'!A7691</f>
        <v>G3940 GEN Tools/Garage/Shop, new</v>
      </c>
      <c r="B7691" s="529" t="str">
        <f>'[11]Depr Exp'!B7691</f>
        <v>G3940 GEN Tools/Garage/Shop, new-6</v>
      </c>
      <c r="C7691" s="529" t="str">
        <f>'[11]Depr Exp'!C7691</f>
        <v>403G</v>
      </c>
      <c r="D7691" s="529"/>
      <c r="E7691" s="530">
        <f>'[11]Depr Exp'!E7691</f>
        <v>43281</v>
      </c>
      <c r="F7691" s="531">
        <f>'[11]Depr Exp'!F7691</f>
        <v>3799439.89</v>
      </c>
      <c r="G7691" s="541">
        <f>'[11]Depr Exp'!G7691</f>
        <v>0.05</v>
      </c>
      <c r="H7691" s="533">
        <f>'[11]Depr Exp'!H7691</f>
        <v>15831</v>
      </c>
      <c r="I7691" s="531">
        <f>'[11]Depr Exp'!I7691</f>
        <v>7344744.6399999997</v>
      </c>
      <c r="J7691" s="541">
        <f>'[11]Depr Exp'!J7691</f>
        <v>0.05</v>
      </c>
      <c r="K7691" s="534">
        <f>'[11]Depr Exp'!K7691</f>
        <v>19832.479999999996</v>
      </c>
      <c r="L7691" s="533">
        <f>'[11]Depr Exp'!L7691</f>
        <v>4001.48</v>
      </c>
      <c r="M7691" s="144"/>
      <c r="N7691" s="144"/>
    </row>
    <row r="7692" spans="1:14">
      <c r="A7692" s="529" t="str">
        <f>'[11]Depr Exp'!A7692</f>
        <v>G3940 GEN Tools/Garage/Shop, new</v>
      </c>
      <c r="B7692" s="529" t="str">
        <f>'[11]Depr Exp'!B7692</f>
        <v>G3940 GEN Tools/Garage/Shop, new-7</v>
      </c>
      <c r="C7692" s="529" t="str">
        <f>'[11]Depr Exp'!C7692</f>
        <v>403G</v>
      </c>
      <c r="D7692" s="529"/>
      <c r="E7692" s="530">
        <f>'[11]Depr Exp'!E7692</f>
        <v>43312</v>
      </c>
      <c r="F7692" s="531">
        <f>'[11]Depr Exp'!F7692</f>
        <v>7122347.7599999998</v>
      </c>
      <c r="G7692" s="541">
        <f>'[11]Depr Exp'!G7692</f>
        <v>0.05</v>
      </c>
      <c r="H7692" s="533">
        <f>'[11]Depr Exp'!H7692</f>
        <v>-177692.31</v>
      </c>
      <c r="I7692" s="531">
        <f>'[11]Depr Exp'!I7692</f>
        <v>7344744.6399999997</v>
      </c>
      <c r="J7692" s="541">
        <f>'[11]Depr Exp'!J7692</f>
        <v>0.05</v>
      </c>
      <c r="K7692" s="534">
        <f>'[11]Depr Exp'!K7692</f>
        <v>19832.479999999996</v>
      </c>
      <c r="L7692" s="533">
        <f>'[11]Depr Exp'!L7692</f>
        <v>197524.79</v>
      </c>
      <c r="M7692" s="144"/>
      <c r="N7692" s="144"/>
    </row>
    <row r="7693" spans="1:14">
      <c r="A7693" s="529" t="str">
        <f>'[11]Depr Exp'!A7693</f>
        <v>G3940 GEN Tools/Garage/Shop, new</v>
      </c>
      <c r="B7693" s="529" t="str">
        <f>'[11]Depr Exp'!B7693</f>
        <v>G3940 GEN Tools/Garage/Shop, new-8</v>
      </c>
      <c r="C7693" s="529" t="str">
        <f>'[11]Depr Exp'!C7693</f>
        <v>403G</v>
      </c>
      <c r="D7693" s="529"/>
      <c r="E7693" s="530">
        <f>'[11]Depr Exp'!E7693</f>
        <v>43343</v>
      </c>
      <c r="F7693" s="531">
        <f>'[11]Depr Exp'!F7693</f>
        <v>7122347.7599999998</v>
      </c>
      <c r="G7693" s="541">
        <f>'[11]Depr Exp'!G7693</f>
        <v>0.05</v>
      </c>
      <c r="H7693" s="533">
        <f>'[11]Depr Exp'!H7693</f>
        <v>8135.2099999999991</v>
      </c>
      <c r="I7693" s="531">
        <f>'[11]Depr Exp'!I7693</f>
        <v>7344744.6399999997</v>
      </c>
      <c r="J7693" s="541">
        <f>'[11]Depr Exp'!J7693</f>
        <v>0.05</v>
      </c>
      <c r="K7693" s="534">
        <f>'[11]Depr Exp'!K7693</f>
        <v>19832.479999999996</v>
      </c>
      <c r="L7693" s="533">
        <f>'[11]Depr Exp'!L7693</f>
        <v>11697.27</v>
      </c>
      <c r="M7693" s="144"/>
      <c r="N7693" s="144"/>
    </row>
    <row r="7694" spans="1:14">
      <c r="A7694" s="529" t="str">
        <f>'[11]Depr Exp'!A7694</f>
        <v>G3940 GEN Tools/Garage/Shop, new</v>
      </c>
      <c r="B7694" s="529" t="str">
        <f>'[11]Depr Exp'!B7694</f>
        <v>G3940 GEN Tools/Garage/Shop, new-9</v>
      </c>
      <c r="C7694" s="529" t="str">
        <f>'[11]Depr Exp'!C7694</f>
        <v>403G</v>
      </c>
      <c r="D7694" s="529"/>
      <c r="E7694" s="530">
        <f>'[11]Depr Exp'!E7694</f>
        <v>43373</v>
      </c>
      <c r="F7694" s="531">
        <f>'[11]Depr Exp'!F7694</f>
        <v>7122347.7599999998</v>
      </c>
      <c r="G7694" s="541">
        <f>'[11]Depr Exp'!G7694</f>
        <v>0.05</v>
      </c>
      <c r="H7694" s="533">
        <f>'[11]Depr Exp'!H7694</f>
        <v>18905.830000000002</v>
      </c>
      <c r="I7694" s="531">
        <f>'[11]Depr Exp'!I7694</f>
        <v>7344744.6399999997</v>
      </c>
      <c r="J7694" s="541">
        <f>'[11]Depr Exp'!J7694</f>
        <v>0.05</v>
      </c>
      <c r="K7694" s="534">
        <f>'[11]Depr Exp'!K7694</f>
        <v>19832.479999999996</v>
      </c>
      <c r="L7694" s="533">
        <f>'[11]Depr Exp'!L7694</f>
        <v>926.65</v>
      </c>
      <c r="M7694" s="144"/>
      <c r="N7694" s="144"/>
    </row>
    <row r="7695" spans="1:14">
      <c r="A7695" s="529" t="str">
        <f>'[11]Depr Exp'!A7695</f>
        <v>G3940 GEN Tools/Garage/Shop, new</v>
      </c>
      <c r="B7695" s="529" t="str">
        <f>'[11]Depr Exp'!B7695</f>
        <v>G3940 GEN Tools/Garage/Shop, new-10</v>
      </c>
      <c r="C7695" s="529" t="str">
        <f>'[11]Depr Exp'!C7695</f>
        <v>403G</v>
      </c>
      <c r="D7695" s="529"/>
      <c r="E7695" s="530">
        <f>'[11]Depr Exp'!E7695</f>
        <v>43404</v>
      </c>
      <c r="F7695" s="531">
        <f>'[11]Depr Exp'!F7695</f>
        <v>7122351.21</v>
      </c>
      <c r="G7695" s="541">
        <f>'[11]Depr Exp'!G7695</f>
        <v>0.05</v>
      </c>
      <c r="H7695" s="533">
        <f>'[11]Depr Exp'!H7695</f>
        <v>18905.839999999997</v>
      </c>
      <c r="I7695" s="531">
        <f>'[11]Depr Exp'!I7695</f>
        <v>7344744.6399999997</v>
      </c>
      <c r="J7695" s="541">
        <f>'[11]Depr Exp'!J7695</f>
        <v>0.05</v>
      </c>
      <c r="K7695" s="534">
        <f>'[11]Depr Exp'!K7695</f>
        <v>19832.479999999996</v>
      </c>
      <c r="L7695" s="533">
        <f>'[11]Depr Exp'!L7695</f>
        <v>926.64</v>
      </c>
      <c r="M7695" s="144"/>
      <c r="N7695" s="144"/>
    </row>
    <row r="7696" spans="1:14">
      <c r="A7696" s="529" t="str">
        <f>'[11]Depr Exp'!A7696</f>
        <v>G3940 GEN Tools/Garage/Shop, new</v>
      </c>
      <c r="B7696" s="529" t="str">
        <f>'[11]Depr Exp'!B7696</f>
        <v>G3940 GEN Tools/Garage/Shop, new-11</v>
      </c>
      <c r="C7696" s="529" t="str">
        <f>'[11]Depr Exp'!C7696</f>
        <v>403G</v>
      </c>
      <c r="D7696" s="529"/>
      <c r="E7696" s="530">
        <f>'[11]Depr Exp'!E7696</f>
        <v>43434</v>
      </c>
      <c r="F7696" s="531">
        <f>'[11]Depr Exp'!F7696</f>
        <v>7122354.6600000001</v>
      </c>
      <c r="G7696" s="541">
        <f>'[11]Depr Exp'!G7696</f>
        <v>0.05</v>
      </c>
      <c r="H7696" s="533">
        <f>'[11]Depr Exp'!H7696</f>
        <v>18905.86</v>
      </c>
      <c r="I7696" s="531">
        <f>'[11]Depr Exp'!I7696</f>
        <v>7344744.6399999997</v>
      </c>
      <c r="J7696" s="541">
        <f>'[11]Depr Exp'!J7696</f>
        <v>0.05</v>
      </c>
      <c r="K7696" s="534">
        <f>'[11]Depr Exp'!K7696</f>
        <v>19832.479999999996</v>
      </c>
      <c r="L7696" s="533">
        <f>'[11]Depr Exp'!L7696</f>
        <v>926.62</v>
      </c>
      <c r="M7696" s="144"/>
      <c r="N7696" s="144"/>
    </row>
    <row r="7697" spans="1:14">
      <c r="A7697" s="529" t="str">
        <f>'[11]Depr Exp'!A7697</f>
        <v>G3940 GEN Tools/Garage/Shop, new</v>
      </c>
      <c r="B7697" s="529" t="str">
        <f>'[11]Depr Exp'!B7697</f>
        <v>G3940 GEN Tools/Garage/Shop, new-12</v>
      </c>
      <c r="C7697" s="529" t="str">
        <f>'[11]Depr Exp'!C7697</f>
        <v>403G</v>
      </c>
      <c r="D7697" s="529"/>
      <c r="E7697" s="530">
        <f>'[11]Depr Exp'!E7697</f>
        <v>43465</v>
      </c>
      <c r="F7697" s="531">
        <f>'[11]Depr Exp'!F7697</f>
        <v>7344744.6399999997</v>
      </c>
      <c r="G7697" s="541">
        <f>'[11]Depr Exp'!G7697</f>
        <v>0.05</v>
      </c>
      <c r="H7697" s="533">
        <f>'[11]Depr Exp'!H7697</f>
        <v>19832.479999999996</v>
      </c>
      <c r="I7697" s="531">
        <f>'[11]Depr Exp'!I7697</f>
        <v>7344744.6399999997</v>
      </c>
      <c r="J7697" s="541">
        <f>'[11]Depr Exp'!J7697</f>
        <v>0.05</v>
      </c>
      <c r="K7697" s="534">
        <f>'[11]Depr Exp'!K7697</f>
        <v>19832.479999999996</v>
      </c>
      <c r="L7697" s="533">
        <f>'[11]Depr Exp'!L7697</f>
        <v>0</v>
      </c>
      <c r="M7697" s="144"/>
      <c r="N7697" s="144"/>
    </row>
    <row r="7698" spans="1:14" ht="15.75" thickBot="1">
      <c r="A7698" s="159" t="str">
        <f>'[11]Depr Exp'!A7698</f>
        <v>G3940 GEN Tools/Garage/Shop, new Total</v>
      </c>
      <c r="B7698" s="144">
        <f>'[11]Depr Exp'!B7698</f>
        <v>0</v>
      </c>
      <c r="C7698" s="502" t="str">
        <f>'[11]Depr Exp'!C7698</f>
        <v>GGEN</v>
      </c>
      <c r="D7698" s="144"/>
      <c r="E7698" s="281" t="str">
        <f>'[11]Depr Exp'!E7698</f>
        <v>Total</v>
      </c>
      <c r="F7698" s="141">
        <f>'[11]Depr Exp'!F7698</f>
        <v>0</v>
      </c>
      <c r="G7698" s="252">
        <f>'[11]Depr Exp'!G7698</f>
        <v>0</v>
      </c>
      <c r="H7698" s="286">
        <f>'[11]Depr Exp'!H7698</f>
        <v>1214.1999999999971</v>
      </c>
      <c r="I7698" s="141">
        <f>'[11]Depr Exp'!I7698</f>
        <v>0</v>
      </c>
      <c r="J7698" s="252">
        <f>'[11]Depr Exp'!J7698</f>
        <v>0</v>
      </c>
      <c r="K7698" s="286">
        <f>'[11]Depr Exp'!K7698</f>
        <v>237989.75999999989</v>
      </c>
      <c r="L7698" s="286">
        <f>'[11]Depr Exp'!L7698</f>
        <v>236775.56</v>
      </c>
      <c r="M7698" s="144"/>
      <c r="N7698" s="144"/>
    </row>
    <row r="7699" spans="1:14" ht="13.5" thickTop="1">
      <c r="A7699" s="529" t="str">
        <f>'[11]Depr Exp'!A7699</f>
        <v>G3940 GEN Tools/Garage/Shop, old</v>
      </c>
      <c r="B7699" s="529" t="str">
        <f>'[11]Depr Exp'!B7699</f>
        <v>G3940 GEN Tools/Garage/Shop, old-1</v>
      </c>
      <c r="C7699" s="529" t="str">
        <f>'[11]Depr Exp'!C7699</f>
        <v>403G</v>
      </c>
      <c r="D7699" s="529"/>
      <c r="E7699" s="530">
        <f>'[11]Depr Exp'!E7699</f>
        <v>43131</v>
      </c>
      <c r="F7699" s="531">
        <f>'[11]Depr Exp'!F7699</f>
        <v>2723589.18</v>
      </c>
      <c r="G7699" s="532" t="str">
        <f>'[11]Depr Exp'!G7699</f>
        <v>End of Life</v>
      </c>
      <c r="H7699" s="533">
        <f>'[11]Depr Exp'!H7699</f>
        <v>45393.15</v>
      </c>
      <c r="I7699" s="531">
        <f>'[11]Depr Exp'!I7699</f>
        <v>0</v>
      </c>
      <c r="J7699" s="532" t="str">
        <f>'[11]Depr Exp'!J7699</f>
        <v>End of Life</v>
      </c>
      <c r="K7699" s="534">
        <f>'[11]Depr Exp'!K7699</f>
        <v>0</v>
      </c>
      <c r="L7699" s="533">
        <f>'[11]Depr Exp'!L7699</f>
        <v>-45393.15</v>
      </c>
      <c r="M7699" s="144"/>
      <c r="N7699" s="144"/>
    </row>
    <row r="7700" spans="1:14">
      <c r="A7700" s="529" t="str">
        <f>'[11]Depr Exp'!A7700</f>
        <v>G3940 GEN Tools/Garage/Shop, old</v>
      </c>
      <c r="B7700" s="529" t="str">
        <f>'[11]Depr Exp'!B7700</f>
        <v>G3940 GEN Tools/Garage/Shop, old-2</v>
      </c>
      <c r="C7700" s="529" t="str">
        <f>'[11]Depr Exp'!C7700</f>
        <v>403G</v>
      </c>
      <c r="D7700" s="529"/>
      <c r="E7700" s="530">
        <f>'[11]Depr Exp'!E7700</f>
        <v>43159</v>
      </c>
      <c r="F7700" s="531">
        <f>'[11]Depr Exp'!F7700</f>
        <v>2678196.0299999998</v>
      </c>
      <c r="G7700" s="532" t="str">
        <f>'[11]Depr Exp'!G7700</f>
        <v>End of Life</v>
      </c>
      <c r="H7700" s="533">
        <f>'[11]Depr Exp'!H7700</f>
        <v>45393.15</v>
      </c>
      <c r="I7700" s="531">
        <f>'[11]Depr Exp'!I7700</f>
        <v>0</v>
      </c>
      <c r="J7700" s="532" t="str">
        <f>'[11]Depr Exp'!J7700</f>
        <v>End of Life</v>
      </c>
      <c r="K7700" s="534">
        <f>'[11]Depr Exp'!K7700</f>
        <v>0</v>
      </c>
      <c r="L7700" s="533">
        <f>'[11]Depr Exp'!L7700</f>
        <v>-45393.15</v>
      </c>
      <c r="M7700" s="144"/>
      <c r="N7700" s="144"/>
    </row>
    <row r="7701" spans="1:14">
      <c r="A7701" s="529" t="str">
        <f>'[11]Depr Exp'!A7701</f>
        <v>G3940 GEN Tools/Garage/Shop, old</v>
      </c>
      <c r="B7701" s="529" t="str">
        <f>'[11]Depr Exp'!B7701</f>
        <v>G3940 GEN Tools/Garage/Shop, old-3</v>
      </c>
      <c r="C7701" s="529" t="str">
        <f>'[11]Depr Exp'!C7701</f>
        <v>403G</v>
      </c>
      <c r="D7701" s="529"/>
      <c r="E7701" s="530">
        <f>'[11]Depr Exp'!E7701</f>
        <v>43190</v>
      </c>
      <c r="F7701" s="531">
        <f>'[11]Depr Exp'!F7701</f>
        <v>2632802.88</v>
      </c>
      <c r="G7701" s="532" t="str">
        <f>'[11]Depr Exp'!G7701</f>
        <v>End of Life</v>
      </c>
      <c r="H7701" s="533">
        <f>'[11]Depr Exp'!H7701</f>
        <v>45393.15</v>
      </c>
      <c r="I7701" s="531">
        <f>'[11]Depr Exp'!I7701</f>
        <v>0</v>
      </c>
      <c r="J7701" s="532" t="str">
        <f>'[11]Depr Exp'!J7701</f>
        <v>End of Life</v>
      </c>
      <c r="K7701" s="534">
        <f>'[11]Depr Exp'!K7701</f>
        <v>0</v>
      </c>
      <c r="L7701" s="533">
        <f>'[11]Depr Exp'!L7701</f>
        <v>-45393.15</v>
      </c>
      <c r="M7701" s="144"/>
      <c r="N7701" s="144"/>
    </row>
    <row r="7702" spans="1:14">
      <c r="A7702" s="529" t="str">
        <f>'[11]Depr Exp'!A7702</f>
        <v>G3940 GEN Tools/Garage/Shop, old</v>
      </c>
      <c r="B7702" s="529" t="str">
        <f>'[11]Depr Exp'!B7702</f>
        <v>G3940 GEN Tools/Garage/Shop, old-4</v>
      </c>
      <c r="C7702" s="529" t="str">
        <f>'[11]Depr Exp'!C7702</f>
        <v>403G</v>
      </c>
      <c r="D7702" s="529"/>
      <c r="E7702" s="530">
        <f>'[11]Depr Exp'!E7702</f>
        <v>43220</v>
      </c>
      <c r="F7702" s="531">
        <f>'[11]Depr Exp'!F7702</f>
        <v>2587409.73</v>
      </c>
      <c r="G7702" s="532" t="str">
        <f>'[11]Depr Exp'!G7702</f>
        <v>End of Life</v>
      </c>
      <c r="H7702" s="533">
        <f>'[11]Depr Exp'!H7702</f>
        <v>45393.15</v>
      </c>
      <c r="I7702" s="531">
        <f>'[11]Depr Exp'!I7702</f>
        <v>0</v>
      </c>
      <c r="J7702" s="532" t="str">
        <f>'[11]Depr Exp'!J7702</f>
        <v>End of Life</v>
      </c>
      <c r="K7702" s="534">
        <f>'[11]Depr Exp'!K7702</f>
        <v>0</v>
      </c>
      <c r="L7702" s="533">
        <f>'[11]Depr Exp'!L7702</f>
        <v>-45393.15</v>
      </c>
      <c r="M7702" s="144"/>
      <c r="N7702" s="144"/>
    </row>
    <row r="7703" spans="1:14">
      <c r="A7703" s="529" t="str">
        <f>'[11]Depr Exp'!A7703</f>
        <v>G3940 GEN Tools/Garage/Shop, old</v>
      </c>
      <c r="B7703" s="529" t="str">
        <f>'[11]Depr Exp'!B7703</f>
        <v>G3940 GEN Tools/Garage/Shop, old-5</v>
      </c>
      <c r="C7703" s="529" t="str">
        <f>'[11]Depr Exp'!C7703</f>
        <v>403G</v>
      </c>
      <c r="D7703" s="529"/>
      <c r="E7703" s="530">
        <f>'[11]Depr Exp'!E7703</f>
        <v>43251</v>
      </c>
      <c r="F7703" s="531">
        <f>'[11]Depr Exp'!F7703</f>
        <v>2542016.58</v>
      </c>
      <c r="G7703" s="532" t="str">
        <f>'[11]Depr Exp'!G7703</f>
        <v>End of Life</v>
      </c>
      <c r="H7703" s="533">
        <f>'[11]Depr Exp'!H7703</f>
        <v>45393.15</v>
      </c>
      <c r="I7703" s="531">
        <f>'[11]Depr Exp'!I7703</f>
        <v>0</v>
      </c>
      <c r="J7703" s="532" t="str">
        <f>'[11]Depr Exp'!J7703</f>
        <v>End of Life</v>
      </c>
      <c r="K7703" s="534">
        <f>'[11]Depr Exp'!K7703</f>
        <v>0</v>
      </c>
      <c r="L7703" s="533">
        <f>'[11]Depr Exp'!L7703</f>
        <v>-45393.15</v>
      </c>
      <c r="M7703" s="144"/>
      <c r="N7703" s="144"/>
    </row>
    <row r="7704" spans="1:14">
      <c r="A7704" s="529" t="str">
        <f>'[11]Depr Exp'!A7704</f>
        <v>G3940 GEN Tools/Garage/Shop, old</v>
      </c>
      <c r="B7704" s="529" t="str">
        <f>'[11]Depr Exp'!B7704</f>
        <v>G3940 GEN Tools/Garage/Shop, old-6</v>
      </c>
      <c r="C7704" s="529" t="str">
        <f>'[11]Depr Exp'!C7704</f>
        <v>403G</v>
      </c>
      <c r="D7704" s="529"/>
      <c r="E7704" s="530">
        <f>'[11]Depr Exp'!E7704</f>
        <v>43281</v>
      </c>
      <c r="F7704" s="531">
        <f>'[11]Depr Exp'!F7704</f>
        <v>2496623.4300000002</v>
      </c>
      <c r="G7704" s="532" t="str">
        <f>'[11]Depr Exp'!G7704</f>
        <v>End of Life</v>
      </c>
      <c r="H7704" s="533">
        <f>'[11]Depr Exp'!H7704</f>
        <v>45393.15</v>
      </c>
      <c r="I7704" s="531">
        <f>'[11]Depr Exp'!I7704</f>
        <v>0</v>
      </c>
      <c r="J7704" s="532" t="str">
        <f>'[11]Depr Exp'!J7704</f>
        <v>End of Life</v>
      </c>
      <c r="K7704" s="534">
        <f>'[11]Depr Exp'!K7704</f>
        <v>0</v>
      </c>
      <c r="L7704" s="533">
        <f>'[11]Depr Exp'!L7704</f>
        <v>-45393.15</v>
      </c>
      <c r="M7704" s="144"/>
      <c r="N7704" s="144"/>
    </row>
    <row r="7705" spans="1:14">
      <c r="A7705" s="529" t="str">
        <f>'[11]Depr Exp'!A7705</f>
        <v>G3940 GEN Tools/Garage/Shop, old</v>
      </c>
      <c r="B7705" s="529" t="str">
        <f>'[11]Depr Exp'!B7705</f>
        <v>G3940 GEN Tools/Garage/Shop, old-7</v>
      </c>
      <c r="C7705" s="529" t="str">
        <f>'[11]Depr Exp'!C7705</f>
        <v>403G</v>
      </c>
      <c r="D7705" s="529"/>
      <c r="E7705" s="530">
        <f>'[11]Depr Exp'!E7705</f>
        <v>43312</v>
      </c>
      <c r="F7705" s="531">
        <f>'[11]Depr Exp'!F7705</f>
        <v>0.01</v>
      </c>
      <c r="G7705" s="532" t="str">
        <f>'[11]Depr Exp'!G7705</f>
        <v>End of Life</v>
      </c>
      <c r="H7705" s="533">
        <f>'[11]Depr Exp'!H7705</f>
        <v>0</v>
      </c>
      <c r="I7705" s="531">
        <f>'[11]Depr Exp'!I7705</f>
        <v>0</v>
      </c>
      <c r="J7705" s="532" t="str">
        <f>'[11]Depr Exp'!J7705</f>
        <v>End of Life</v>
      </c>
      <c r="K7705" s="534">
        <f>'[11]Depr Exp'!K7705</f>
        <v>0</v>
      </c>
      <c r="L7705" s="533">
        <f>'[11]Depr Exp'!L7705</f>
        <v>0</v>
      </c>
      <c r="M7705" s="144"/>
      <c r="N7705" s="144"/>
    </row>
    <row r="7706" spans="1:14">
      <c r="A7706" s="529" t="str">
        <f>'[11]Depr Exp'!A7706</f>
        <v>G3940 GEN Tools/Garage/Shop, old</v>
      </c>
      <c r="B7706" s="529" t="str">
        <f>'[11]Depr Exp'!B7706</f>
        <v>G3940 GEN Tools/Garage/Shop, old-8</v>
      </c>
      <c r="C7706" s="529" t="str">
        <f>'[11]Depr Exp'!C7706</f>
        <v>403G</v>
      </c>
      <c r="D7706" s="529"/>
      <c r="E7706" s="530">
        <f>'[11]Depr Exp'!E7706</f>
        <v>43343</v>
      </c>
      <c r="F7706" s="531">
        <f>'[11]Depr Exp'!F7706</f>
        <v>0.01</v>
      </c>
      <c r="G7706" s="532" t="str">
        <f>'[11]Depr Exp'!G7706</f>
        <v>End of Life</v>
      </c>
      <c r="H7706" s="533">
        <f>'[11]Depr Exp'!H7706</f>
        <v>0</v>
      </c>
      <c r="I7706" s="531">
        <f>'[11]Depr Exp'!I7706</f>
        <v>0</v>
      </c>
      <c r="J7706" s="532" t="str">
        <f>'[11]Depr Exp'!J7706</f>
        <v>End of Life</v>
      </c>
      <c r="K7706" s="534">
        <f>'[11]Depr Exp'!K7706</f>
        <v>0</v>
      </c>
      <c r="L7706" s="533">
        <f>'[11]Depr Exp'!L7706</f>
        <v>0</v>
      </c>
      <c r="M7706" s="144"/>
      <c r="N7706" s="144"/>
    </row>
    <row r="7707" spans="1:14">
      <c r="A7707" s="529" t="str">
        <f>'[11]Depr Exp'!A7707</f>
        <v>G3940 GEN Tools/Garage/Shop, old</v>
      </c>
      <c r="B7707" s="529" t="str">
        <f>'[11]Depr Exp'!B7707</f>
        <v>G3940 GEN Tools/Garage/Shop, old-9</v>
      </c>
      <c r="C7707" s="529" t="str">
        <f>'[11]Depr Exp'!C7707</f>
        <v>403G</v>
      </c>
      <c r="D7707" s="529"/>
      <c r="E7707" s="530">
        <f>'[11]Depr Exp'!E7707</f>
        <v>43373</v>
      </c>
      <c r="F7707" s="531">
        <f>'[11]Depr Exp'!F7707</f>
        <v>0.01</v>
      </c>
      <c r="G7707" s="532" t="str">
        <f>'[11]Depr Exp'!G7707</f>
        <v>End of Life</v>
      </c>
      <c r="H7707" s="533">
        <f>'[11]Depr Exp'!H7707</f>
        <v>0</v>
      </c>
      <c r="I7707" s="531">
        <f>'[11]Depr Exp'!I7707</f>
        <v>0</v>
      </c>
      <c r="J7707" s="532" t="str">
        <f>'[11]Depr Exp'!J7707</f>
        <v>End of Life</v>
      </c>
      <c r="K7707" s="534">
        <f>'[11]Depr Exp'!K7707</f>
        <v>0</v>
      </c>
      <c r="L7707" s="533">
        <f>'[11]Depr Exp'!L7707</f>
        <v>0</v>
      </c>
      <c r="M7707" s="144"/>
      <c r="N7707" s="144"/>
    </row>
    <row r="7708" spans="1:14">
      <c r="A7708" s="529" t="str">
        <f>'[11]Depr Exp'!A7708</f>
        <v>G3940 GEN Tools/Garage/Shop, old</v>
      </c>
      <c r="B7708" s="529" t="str">
        <f>'[11]Depr Exp'!B7708</f>
        <v>G3940 GEN Tools/Garage/Shop, old-10</v>
      </c>
      <c r="C7708" s="529" t="str">
        <f>'[11]Depr Exp'!C7708</f>
        <v>403G</v>
      </c>
      <c r="D7708" s="529"/>
      <c r="E7708" s="530">
        <f>'[11]Depr Exp'!E7708</f>
        <v>43404</v>
      </c>
      <c r="F7708" s="531">
        <f>'[11]Depr Exp'!F7708</f>
        <v>0.01</v>
      </c>
      <c r="G7708" s="532" t="str">
        <f>'[11]Depr Exp'!G7708</f>
        <v>End of Life</v>
      </c>
      <c r="H7708" s="533">
        <f>'[11]Depr Exp'!H7708</f>
        <v>0</v>
      </c>
      <c r="I7708" s="531">
        <f>'[11]Depr Exp'!I7708</f>
        <v>0</v>
      </c>
      <c r="J7708" s="532" t="str">
        <f>'[11]Depr Exp'!J7708</f>
        <v>End of Life</v>
      </c>
      <c r="K7708" s="534">
        <f>'[11]Depr Exp'!K7708</f>
        <v>0</v>
      </c>
      <c r="L7708" s="533">
        <f>'[11]Depr Exp'!L7708</f>
        <v>0</v>
      </c>
      <c r="M7708" s="144"/>
      <c r="N7708" s="144"/>
    </row>
    <row r="7709" spans="1:14">
      <c r="A7709" s="529" t="str">
        <f>'[11]Depr Exp'!A7709</f>
        <v>G3940 GEN Tools/Garage/Shop, old</v>
      </c>
      <c r="B7709" s="529" t="str">
        <f>'[11]Depr Exp'!B7709</f>
        <v>G3940 GEN Tools/Garage/Shop, old-11</v>
      </c>
      <c r="C7709" s="529" t="str">
        <f>'[11]Depr Exp'!C7709</f>
        <v>403G</v>
      </c>
      <c r="D7709" s="529"/>
      <c r="E7709" s="530">
        <f>'[11]Depr Exp'!E7709</f>
        <v>43434</v>
      </c>
      <c r="F7709" s="531">
        <f>'[11]Depr Exp'!F7709</f>
        <v>0.01</v>
      </c>
      <c r="G7709" s="532" t="str">
        <f>'[11]Depr Exp'!G7709</f>
        <v>End of Life</v>
      </c>
      <c r="H7709" s="533">
        <f>'[11]Depr Exp'!H7709</f>
        <v>0</v>
      </c>
      <c r="I7709" s="531">
        <f>'[11]Depr Exp'!I7709</f>
        <v>0</v>
      </c>
      <c r="J7709" s="532" t="str">
        <f>'[11]Depr Exp'!J7709</f>
        <v>End of Life</v>
      </c>
      <c r="K7709" s="534">
        <f>'[11]Depr Exp'!K7709</f>
        <v>0</v>
      </c>
      <c r="L7709" s="533">
        <f>'[11]Depr Exp'!L7709</f>
        <v>0</v>
      </c>
      <c r="M7709" s="144"/>
      <c r="N7709" s="144"/>
    </row>
    <row r="7710" spans="1:14">
      <c r="A7710" s="529" t="str">
        <f>'[11]Depr Exp'!A7710</f>
        <v>G3940 GEN Tools/Garage/Shop, old</v>
      </c>
      <c r="B7710" s="529" t="str">
        <f>'[11]Depr Exp'!B7710</f>
        <v>G3940 GEN Tools/Garage/Shop, old-12</v>
      </c>
      <c r="C7710" s="529" t="str">
        <f>'[11]Depr Exp'!C7710</f>
        <v>403G</v>
      </c>
      <c r="D7710" s="529"/>
      <c r="E7710" s="530">
        <f>'[11]Depr Exp'!E7710</f>
        <v>43465</v>
      </c>
      <c r="F7710" s="531">
        <f>'[11]Depr Exp'!F7710</f>
        <v>0</v>
      </c>
      <c r="G7710" s="532" t="str">
        <f>'[11]Depr Exp'!G7710</f>
        <v>End of Life</v>
      </c>
      <c r="H7710" s="533">
        <f>'[11]Depr Exp'!H7710</f>
        <v>0</v>
      </c>
      <c r="I7710" s="531">
        <f>'[11]Depr Exp'!I7710</f>
        <v>0</v>
      </c>
      <c r="J7710" s="532" t="str">
        <f>'[11]Depr Exp'!J7710</f>
        <v>End of Life</v>
      </c>
      <c r="K7710" s="534">
        <f>'[11]Depr Exp'!K7710</f>
        <v>0</v>
      </c>
      <c r="L7710" s="533">
        <f>'[11]Depr Exp'!L7710</f>
        <v>0</v>
      </c>
      <c r="M7710" s="144"/>
      <c r="N7710" s="144"/>
    </row>
    <row r="7711" spans="1:14" ht="15.75" thickBot="1">
      <c r="A7711" s="280" t="str">
        <f>'[11]Depr Exp'!A7711</f>
        <v>G3940 GEN Tools/Garage/Shop, old Total</v>
      </c>
      <c r="B7711" s="143">
        <f>'[11]Depr Exp'!B7711</f>
        <v>0</v>
      </c>
      <c r="C7711" s="142" t="str">
        <f>'[11]Depr Exp'!C7711</f>
        <v>GGEN</v>
      </c>
      <c r="D7711" s="143"/>
      <c r="E7711" s="281" t="str">
        <f>'[11]Depr Exp'!E7711</f>
        <v>Total</v>
      </c>
      <c r="F7711" s="124">
        <f>'[11]Depr Exp'!F7711</f>
        <v>0</v>
      </c>
      <c r="G7711" s="143">
        <f>'[11]Depr Exp'!G7711</f>
        <v>0</v>
      </c>
      <c r="H7711" s="286">
        <f>'[11]Depr Exp'!H7711</f>
        <v>272358.90000000002</v>
      </c>
      <c r="I7711" s="124">
        <f>'[11]Depr Exp'!I7711</f>
        <v>0</v>
      </c>
      <c r="J7711" s="143">
        <f>'[11]Depr Exp'!J7711</f>
        <v>0</v>
      </c>
      <c r="K7711" s="286">
        <f>'[11]Depr Exp'!K7711</f>
        <v>0</v>
      </c>
      <c r="L7711" s="286">
        <f>'[11]Depr Exp'!L7711</f>
        <v>-272358.90000000002</v>
      </c>
      <c r="M7711" s="144"/>
      <c r="N7711" s="144"/>
    </row>
    <row r="7712" spans="1:14" ht="13.5" thickTop="1">
      <c r="A7712" s="529" t="str">
        <f>'[11]Depr Exp'!A7712</f>
        <v>G3950 GEN Laboratory Equip, new</v>
      </c>
      <c r="B7712" s="529" t="str">
        <f>'[11]Depr Exp'!B7712</f>
        <v>G3950 GEN Laboratory Equip, new-1</v>
      </c>
      <c r="C7712" s="529" t="str">
        <f>'[11]Depr Exp'!C7712</f>
        <v>403G</v>
      </c>
      <c r="D7712" s="529"/>
      <c r="E7712" s="530">
        <f>'[11]Depr Exp'!E7712</f>
        <v>43131</v>
      </c>
      <c r="F7712" s="531">
        <f>'[11]Depr Exp'!F7712</f>
        <v>478091.96</v>
      </c>
      <c r="G7712" s="541">
        <f>'[11]Depr Exp'!G7712</f>
        <v>0.05</v>
      </c>
      <c r="H7712" s="533">
        <f>'[11]Depr Exp'!H7712</f>
        <v>1992.05</v>
      </c>
      <c r="I7712" s="531">
        <f>'[11]Depr Exp'!I7712</f>
        <v>2750795.32</v>
      </c>
      <c r="J7712" s="541">
        <f>'[11]Depr Exp'!J7712</f>
        <v>0.05</v>
      </c>
      <c r="K7712" s="534">
        <f>'[11]Depr Exp'!K7712</f>
        <v>-10666.62</v>
      </c>
      <c r="L7712" s="533">
        <f>'[11]Depr Exp'!L7712</f>
        <v>-12658.67</v>
      </c>
      <c r="M7712" s="144"/>
      <c r="N7712" s="144"/>
    </row>
    <row r="7713" spans="1:14">
      <c r="A7713" s="529" t="str">
        <f>'[11]Depr Exp'!A7713</f>
        <v>G3950 GEN Laboratory Equip, new</v>
      </c>
      <c r="B7713" s="529" t="str">
        <f>'[11]Depr Exp'!B7713</f>
        <v>G3950 GEN Laboratory Equip, new-2</v>
      </c>
      <c r="C7713" s="529" t="str">
        <f>'[11]Depr Exp'!C7713</f>
        <v>403G</v>
      </c>
      <c r="D7713" s="529"/>
      <c r="E7713" s="530">
        <f>'[11]Depr Exp'!E7713</f>
        <v>43159</v>
      </c>
      <c r="F7713" s="531">
        <f>'[11]Depr Exp'!F7713</f>
        <v>478091.96</v>
      </c>
      <c r="G7713" s="541">
        <f>'[11]Depr Exp'!G7713</f>
        <v>0.05</v>
      </c>
      <c r="H7713" s="533">
        <f>'[11]Depr Exp'!H7713</f>
        <v>1992.05</v>
      </c>
      <c r="I7713" s="531">
        <f>'[11]Depr Exp'!I7713</f>
        <v>2750795.32</v>
      </c>
      <c r="J7713" s="541">
        <f>'[11]Depr Exp'!J7713</f>
        <v>0.05</v>
      </c>
      <c r="K7713" s="534">
        <f>'[11]Depr Exp'!K7713</f>
        <v>-10666.62</v>
      </c>
      <c r="L7713" s="533">
        <f>'[11]Depr Exp'!L7713</f>
        <v>-12658.67</v>
      </c>
      <c r="M7713" s="144"/>
      <c r="N7713" s="144"/>
    </row>
    <row r="7714" spans="1:14">
      <c r="A7714" s="529" t="str">
        <f>'[11]Depr Exp'!A7714</f>
        <v>G3950 GEN Laboratory Equip, new</v>
      </c>
      <c r="B7714" s="529" t="str">
        <f>'[11]Depr Exp'!B7714</f>
        <v>G3950 GEN Laboratory Equip, new-3</v>
      </c>
      <c r="C7714" s="529" t="str">
        <f>'[11]Depr Exp'!C7714</f>
        <v>403G</v>
      </c>
      <c r="D7714" s="529"/>
      <c r="E7714" s="530">
        <f>'[11]Depr Exp'!E7714</f>
        <v>43190</v>
      </c>
      <c r="F7714" s="531">
        <f>'[11]Depr Exp'!F7714</f>
        <v>478091.96</v>
      </c>
      <c r="G7714" s="541">
        <f>'[11]Depr Exp'!G7714</f>
        <v>0.05</v>
      </c>
      <c r="H7714" s="533">
        <f>'[11]Depr Exp'!H7714</f>
        <v>1992.05</v>
      </c>
      <c r="I7714" s="531">
        <f>'[11]Depr Exp'!I7714</f>
        <v>2750795.32</v>
      </c>
      <c r="J7714" s="541">
        <f>'[11]Depr Exp'!J7714</f>
        <v>0.05</v>
      </c>
      <c r="K7714" s="534">
        <f>'[11]Depr Exp'!K7714</f>
        <v>-10666.62</v>
      </c>
      <c r="L7714" s="533">
        <f>'[11]Depr Exp'!L7714</f>
        <v>-12658.67</v>
      </c>
      <c r="M7714" s="144"/>
      <c r="N7714" s="144"/>
    </row>
    <row r="7715" spans="1:14">
      <c r="A7715" s="529" t="str">
        <f>'[11]Depr Exp'!A7715</f>
        <v>G3950 GEN Laboratory Equip, new</v>
      </c>
      <c r="B7715" s="529" t="str">
        <f>'[11]Depr Exp'!B7715</f>
        <v>G3950 GEN Laboratory Equip, new-4</v>
      </c>
      <c r="C7715" s="529" t="str">
        <f>'[11]Depr Exp'!C7715</f>
        <v>403G</v>
      </c>
      <c r="D7715" s="529"/>
      <c r="E7715" s="530">
        <f>'[11]Depr Exp'!E7715</f>
        <v>43220</v>
      </c>
      <c r="F7715" s="531">
        <f>'[11]Depr Exp'!F7715</f>
        <v>478091.96</v>
      </c>
      <c r="G7715" s="541">
        <f>'[11]Depr Exp'!G7715</f>
        <v>0.05</v>
      </c>
      <c r="H7715" s="533">
        <f>'[11]Depr Exp'!H7715</f>
        <v>1992.05</v>
      </c>
      <c r="I7715" s="531">
        <f>'[11]Depr Exp'!I7715</f>
        <v>2750795.32</v>
      </c>
      <c r="J7715" s="541">
        <f>'[11]Depr Exp'!J7715</f>
        <v>0.05</v>
      </c>
      <c r="K7715" s="534">
        <f>'[11]Depr Exp'!K7715</f>
        <v>-10666.62</v>
      </c>
      <c r="L7715" s="533">
        <f>'[11]Depr Exp'!L7715</f>
        <v>-12658.67</v>
      </c>
      <c r="M7715" s="144"/>
      <c r="N7715" s="144"/>
    </row>
    <row r="7716" spans="1:14">
      <c r="A7716" s="529" t="str">
        <f>'[11]Depr Exp'!A7716</f>
        <v>G3950 GEN Laboratory Equip, new</v>
      </c>
      <c r="B7716" s="529" t="str">
        <f>'[11]Depr Exp'!B7716</f>
        <v>G3950 GEN Laboratory Equip, new-5</v>
      </c>
      <c r="C7716" s="529" t="str">
        <f>'[11]Depr Exp'!C7716</f>
        <v>403G</v>
      </c>
      <c r="D7716" s="529"/>
      <c r="E7716" s="530">
        <f>'[11]Depr Exp'!E7716</f>
        <v>43251</v>
      </c>
      <c r="F7716" s="531">
        <f>'[11]Depr Exp'!F7716</f>
        <v>478091.96</v>
      </c>
      <c r="G7716" s="541">
        <f>'[11]Depr Exp'!G7716</f>
        <v>0.05</v>
      </c>
      <c r="H7716" s="533">
        <f>'[11]Depr Exp'!H7716</f>
        <v>1992.05</v>
      </c>
      <c r="I7716" s="531">
        <f>'[11]Depr Exp'!I7716</f>
        <v>2750795.32</v>
      </c>
      <c r="J7716" s="541">
        <f>'[11]Depr Exp'!J7716</f>
        <v>0.05</v>
      </c>
      <c r="K7716" s="534">
        <f>'[11]Depr Exp'!K7716</f>
        <v>-10666.62</v>
      </c>
      <c r="L7716" s="533">
        <f>'[11]Depr Exp'!L7716</f>
        <v>-12658.67</v>
      </c>
      <c r="M7716" s="144"/>
      <c r="N7716" s="144"/>
    </row>
    <row r="7717" spans="1:14">
      <c r="A7717" s="529" t="str">
        <f>'[11]Depr Exp'!A7717</f>
        <v>G3950 GEN Laboratory Equip, new</v>
      </c>
      <c r="B7717" s="529" t="str">
        <f>'[11]Depr Exp'!B7717</f>
        <v>G3950 GEN Laboratory Equip, new-6</v>
      </c>
      <c r="C7717" s="529" t="str">
        <f>'[11]Depr Exp'!C7717</f>
        <v>403G</v>
      </c>
      <c r="D7717" s="529"/>
      <c r="E7717" s="530">
        <f>'[11]Depr Exp'!E7717</f>
        <v>43281</v>
      </c>
      <c r="F7717" s="531">
        <f>'[11]Depr Exp'!F7717</f>
        <v>478091.96</v>
      </c>
      <c r="G7717" s="541">
        <f>'[11]Depr Exp'!G7717</f>
        <v>0.05</v>
      </c>
      <c r="H7717" s="533">
        <f>'[11]Depr Exp'!H7717</f>
        <v>1992.05</v>
      </c>
      <c r="I7717" s="531">
        <f>'[11]Depr Exp'!I7717</f>
        <v>2750795.32</v>
      </c>
      <c r="J7717" s="541">
        <f>'[11]Depr Exp'!J7717</f>
        <v>0.05</v>
      </c>
      <c r="K7717" s="534">
        <f>'[11]Depr Exp'!K7717</f>
        <v>-10666.62</v>
      </c>
      <c r="L7717" s="533">
        <f>'[11]Depr Exp'!L7717</f>
        <v>-12658.67</v>
      </c>
      <c r="M7717" s="144"/>
      <c r="N7717" s="144"/>
    </row>
    <row r="7718" spans="1:14">
      <c r="A7718" s="529" t="str">
        <f>'[11]Depr Exp'!A7718</f>
        <v>G3950 GEN Laboratory Equip, new</v>
      </c>
      <c r="B7718" s="529" t="str">
        <f>'[11]Depr Exp'!B7718</f>
        <v>G3950 GEN Laboratory Equip, new-7</v>
      </c>
      <c r="C7718" s="529" t="str">
        <f>'[11]Depr Exp'!C7718</f>
        <v>403G</v>
      </c>
      <c r="D7718" s="529"/>
      <c r="E7718" s="530">
        <f>'[11]Depr Exp'!E7718</f>
        <v>43312</v>
      </c>
      <c r="F7718" s="531">
        <f>'[11]Depr Exp'!F7718</f>
        <v>2761875.82</v>
      </c>
      <c r="G7718" s="541">
        <f>'[11]Depr Exp'!G7718</f>
        <v>0.05</v>
      </c>
      <c r="H7718" s="533">
        <f>'[11]Depr Exp'!H7718</f>
        <v>-55815.000000000007</v>
      </c>
      <c r="I7718" s="531">
        <f>'[11]Depr Exp'!I7718</f>
        <v>2750795.32</v>
      </c>
      <c r="J7718" s="541">
        <f>'[11]Depr Exp'!J7718</f>
        <v>0.05</v>
      </c>
      <c r="K7718" s="534">
        <f>'[11]Depr Exp'!K7718</f>
        <v>-10666.62</v>
      </c>
      <c r="L7718" s="533">
        <f>'[11]Depr Exp'!L7718</f>
        <v>45148.38</v>
      </c>
      <c r="M7718" s="144"/>
      <c r="N7718" s="144"/>
    </row>
    <row r="7719" spans="1:14">
      <c r="A7719" s="529" t="str">
        <f>'[11]Depr Exp'!A7719</f>
        <v>G3950 GEN Laboratory Equip, new</v>
      </c>
      <c r="B7719" s="529" t="str">
        <f>'[11]Depr Exp'!B7719</f>
        <v>G3950 GEN Laboratory Equip, new-8</v>
      </c>
      <c r="C7719" s="529" t="str">
        <f>'[11]Depr Exp'!C7719</f>
        <v>403G</v>
      </c>
      <c r="D7719" s="529"/>
      <c r="E7719" s="530">
        <f>'[11]Depr Exp'!E7719</f>
        <v>43343</v>
      </c>
      <c r="F7719" s="531">
        <f>'[11]Depr Exp'!F7719</f>
        <v>2750795.32</v>
      </c>
      <c r="G7719" s="541">
        <f>'[11]Depr Exp'!G7719</f>
        <v>0.05</v>
      </c>
      <c r="H7719" s="533">
        <f>'[11]Depr Exp'!H7719</f>
        <v>-32794.89</v>
      </c>
      <c r="I7719" s="531">
        <f>'[11]Depr Exp'!I7719</f>
        <v>2750795.32</v>
      </c>
      <c r="J7719" s="541">
        <f>'[11]Depr Exp'!J7719</f>
        <v>0.05</v>
      </c>
      <c r="K7719" s="534">
        <f>'[11]Depr Exp'!K7719</f>
        <v>-10666.62</v>
      </c>
      <c r="L7719" s="533">
        <f>'[11]Depr Exp'!L7719</f>
        <v>22128.27</v>
      </c>
      <c r="M7719" s="144"/>
      <c r="N7719" s="144"/>
    </row>
    <row r="7720" spans="1:14">
      <c r="A7720" s="529" t="str">
        <f>'[11]Depr Exp'!A7720</f>
        <v>G3950 GEN Laboratory Equip, new</v>
      </c>
      <c r="B7720" s="529" t="str">
        <f>'[11]Depr Exp'!B7720</f>
        <v>G3950 GEN Laboratory Equip, new-9</v>
      </c>
      <c r="C7720" s="529" t="str">
        <f>'[11]Depr Exp'!C7720</f>
        <v>403G</v>
      </c>
      <c r="D7720" s="529"/>
      <c r="E7720" s="530">
        <f>'[11]Depr Exp'!E7720</f>
        <v>43373</v>
      </c>
      <c r="F7720" s="531">
        <f>'[11]Depr Exp'!F7720</f>
        <v>2750795.32</v>
      </c>
      <c r="G7720" s="541">
        <f>'[11]Depr Exp'!G7720</f>
        <v>0.05</v>
      </c>
      <c r="H7720" s="533">
        <f>'[11]Depr Exp'!H7720</f>
        <v>-10666.62</v>
      </c>
      <c r="I7720" s="531">
        <f>'[11]Depr Exp'!I7720</f>
        <v>2750795.32</v>
      </c>
      <c r="J7720" s="541">
        <f>'[11]Depr Exp'!J7720</f>
        <v>0.05</v>
      </c>
      <c r="K7720" s="534">
        <f>'[11]Depr Exp'!K7720</f>
        <v>-10666.62</v>
      </c>
      <c r="L7720" s="533">
        <f>'[11]Depr Exp'!L7720</f>
        <v>0</v>
      </c>
      <c r="M7720" s="144"/>
      <c r="N7720" s="144"/>
    </row>
    <row r="7721" spans="1:14">
      <c r="A7721" s="529" t="str">
        <f>'[11]Depr Exp'!A7721</f>
        <v>G3950 GEN Laboratory Equip, new</v>
      </c>
      <c r="B7721" s="529" t="str">
        <f>'[11]Depr Exp'!B7721</f>
        <v>G3950 GEN Laboratory Equip, new-10</v>
      </c>
      <c r="C7721" s="529" t="str">
        <f>'[11]Depr Exp'!C7721</f>
        <v>403G</v>
      </c>
      <c r="D7721" s="529"/>
      <c r="E7721" s="530">
        <f>'[11]Depr Exp'!E7721</f>
        <v>43404</v>
      </c>
      <c r="F7721" s="531">
        <f>'[11]Depr Exp'!F7721</f>
        <v>2750795.32</v>
      </c>
      <c r="G7721" s="541">
        <f>'[11]Depr Exp'!G7721</f>
        <v>0.05</v>
      </c>
      <c r="H7721" s="533">
        <f>'[11]Depr Exp'!H7721</f>
        <v>-10666.62</v>
      </c>
      <c r="I7721" s="531">
        <f>'[11]Depr Exp'!I7721</f>
        <v>2750795.32</v>
      </c>
      <c r="J7721" s="541">
        <f>'[11]Depr Exp'!J7721</f>
        <v>0.05</v>
      </c>
      <c r="K7721" s="534">
        <f>'[11]Depr Exp'!K7721</f>
        <v>-10666.62</v>
      </c>
      <c r="L7721" s="533">
        <f>'[11]Depr Exp'!L7721</f>
        <v>0</v>
      </c>
      <c r="M7721" s="144"/>
      <c r="N7721" s="144"/>
    </row>
    <row r="7722" spans="1:14">
      <c r="A7722" s="529" t="str">
        <f>'[11]Depr Exp'!A7722</f>
        <v>G3950 GEN Laboratory Equip, new</v>
      </c>
      <c r="B7722" s="529" t="str">
        <f>'[11]Depr Exp'!B7722</f>
        <v>G3950 GEN Laboratory Equip, new-11</v>
      </c>
      <c r="C7722" s="529" t="str">
        <f>'[11]Depr Exp'!C7722</f>
        <v>403G</v>
      </c>
      <c r="D7722" s="529"/>
      <c r="E7722" s="530">
        <f>'[11]Depr Exp'!E7722</f>
        <v>43434</v>
      </c>
      <c r="F7722" s="531">
        <f>'[11]Depr Exp'!F7722</f>
        <v>2750795.32</v>
      </c>
      <c r="G7722" s="541">
        <f>'[11]Depr Exp'!G7722</f>
        <v>0.05</v>
      </c>
      <c r="H7722" s="533">
        <f>'[11]Depr Exp'!H7722</f>
        <v>-10666.62</v>
      </c>
      <c r="I7722" s="531">
        <f>'[11]Depr Exp'!I7722</f>
        <v>2750795.32</v>
      </c>
      <c r="J7722" s="541">
        <f>'[11]Depr Exp'!J7722</f>
        <v>0.05</v>
      </c>
      <c r="K7722" s="534">
        <f>'[11]Depr Exp'!K7722</f>
        <v>-10666.62</v>
      </c>
      <c r="L7722" s="533">
        <f>'[11]Depr Exp'!L7722</f>
        <v>0</v>
      </c>
      <c r="M7722" s="144"/>
      <c r="N7722" s="144"/>
    </row>
    <row r="7723" spans="1:14">
      <c r="A7723" s="529" t="str">
        <f>'[11]Depr Exp'!A7723</f>
        <v>G3950 GEN Laboratory Equip, new</v>
      </c>
      <c r="B7723" s="529" t="str">
        <f>'[11]Depr Exp'!B7723</f>
        <v>G3950 GEN Laboratory Equip, new-12</v>
      </c>
      <c r="C7723" s="529" t="str">
        <f>'[11]Depr Exp'!C7723</f>
        <v>403G</v>
      </c>
      <c r="D7723" s="529"/>
      <c r="E7723" s="530">
        <f>'[11]Depr Exp'!E7723</f>
        <v>43465</v>
      </c>
      <c r="F7723" s="531">
        <f>'[11]Depr Exp'!F7723</f>
        <v>2750795.32</v>
      </c>
      <c r="G7723" s="541">
        <f>'[11]Depr Exp'!G7723</f>
        <v>0.05</v>
      </c>
      <c r="H7723" s="533">
        <f>'[11]Depr Exp'!H7723</f>
        <v>-10666.62</v>
      </c>
      <c r="I7723" s="531">
        <f>'[11]Depr Exp'!I7723</f>
        <v>2750795.32</v>
      </c>
      <c r="J7723" s="541">
        <f>'[11]Depr Exp'!J7723</f>
        <v>0.05</v>
      </c>
      <c r="K7723" s="534">
        <f>'[11]Depr Exp'!K7723</f>
        <v>-10666.62</v>
      </c>
      <c r="L7723" s="533">
        <f>'[11]Depr Exp'!L7723</f>
        <v>0</v>
      </c>
      <c r="M7723" s="144"/>
      <c r="N7723" s="144"/>
    </row>
    <row r="7724" spans="1:14" ht="15.75" thickBot="1">
      <c r="A7724" s="159" t="str">
        <f>'[11]Depr Exp'!A7724</f>
        <v>G3950 GEN Laboratory Equip, new Total</v>
      </c>
      <c r="B7724" s="144">
        <f>'[11]Depr Exp'!B7724</f>
        <v>0</v>
      </c>
      <c r="C7724" s="502" t="str">
        <f>'[11]Depr Exp'!C7724</f>
        <v>GGEN</v>
      </c>
      <c r="D7724" s="144"/>
      <c r="E7724" s="281" t="str">
        <f>'[11]Depr Exp'!E7724</f>
        <v>Total</v>
      </c>
      <c r="F7724" s="141">
        <f>'[11]Depr Exp'!F7724</f>
        <v>0</v>
      </c>
      <c r="G7724" s="252">
        <f>'[11]Depr Exp'!G7724</f>
        <v>0</v>
      </c>
      <c r="H7724" s="286">
        <f>'[11]Depr Exp'!H7724</f>
        <v>-119324.06999999999</v>
      </c>
      <c r="I7724" s="141">
        <f>'[11]Depr Exp'!I7724</f>
        <v>0</v>
      </c>
      <c r="J7724" s="252">
        <f>'[11]Depr Exp'!J7724</f>
        <v>0</v>
      </c>
      <c r="K7724" s="286">
        <f>'[11]Depr Exp'!K7724</f>
        <v>-127999.43999999999</v>
      </c>
      <c r="L7724" s="286">
        <f>'[11]Depr Exp'!L7724</f>
        <v>-8675.3700000000008</v>
      </c>
      <c r="M7724" s="144"/>
      <c r="N7724" s="144"/>
    </row>
    <row r="7725" spans="1:14" ht="13.5" thickTop="1">
      <c r="A7725" s="529" t="str">
        <f>'[11]Depr Exp'!A7725</f>
        <v>G3950 GEN Laboratory Equip, old</v>
      </c>
      <c r="B7725" s="529" t="str">
        <f>'[11]Depr Exp'!B7725</f>
        <v>G3950 GEN Laboratory Equip, old-1</v>
      </c>
      <c r="C7725" s="529" t="str">
        <f>'[11]Depr Exp'!C7725</f>
        <v>403G</v>
      </c>
      <c r="D7725" s="529"/>
      <c r="E7725" s="530">
        <f>'[11]Depr Exp'!E7725</f>
        <v>43131</v>
      </c>
      <c r="F7725" s="531">
        <f>'[11]Depr Exp'!F7725</f>
        <v>1150769.07</v>
      </c>
      <c r="G7725" s="532" t="str">
        <f>'[11]Depr Exp'!G7725</f>
        <v>End of Life</v>
      </c>
      <c r="H7725" s="533">
        <f>'[11]Depr Exp'!H7725</f>
        <v>19179.48</v>
      </c>
      <c r="I7725" s="531">
        <f>'[11]Depr Exp'!I7725</f>
        <v>0</v>
      </c>
      <c r="J7725" s="532" t="str">
        <f>'[11]Depr Exp'!J7725</f>
        <v>End of Life</v>
      </c>
      <c r="K7725" s="534">
        <f>'[11]Depr Exp'!K7725</f>
        <v>0</v>
      </c>
      <c r="L7725" s="533">
        <f>'[11]Depr Exp'!L7725</f>
        <v>-19179.48</v>
      </c>
      <c r="M7725" s="144"/>
      <c r="N7725" s="144"/>
    </row>
    <row r="7726" spans="1:14">
      <c r="A7726" s="529" t="str">
        <f>'[11]Depr Exp'!A7726</f>
        <v>G3950 GEN Laboratory Equip, old</v>
      </c>
      <c r="B7726" s="529" t="str">
        <f>'[11]Depr Exp'!B7726</f>
        <v>G3950 GEN Laboratory Equip, old-2</v>
      </c>
      <c r="C7726" s="529" t="str">
        <f>'[11]Depr Exp'!C7726</f>
        <v>403G</v>
      </c>
      <c r="D7726" s="529"/>
      <c r="E7726" s="530">
        <f>'[11]Depr Exp'!E7726</f>
        <v>43159</v>
      </c>
      <c r="F7726" s="531">
        <f>'[11]Depr Exp'!F7726</f>
        <v>1131589.5900000001</v>
      </c>
      <c r="G7726" s="532" t="str">
        <f>'[11]Depr Exp'!G7726</f>
        <v>End of Life</v>
      </c>
      <c r="H7726" s="533">
        <f>'[11]Depr Exp'!H7726</f>
        <v>19179.48</v>
      </c>
      <c r="I7726" s="531">
        <f>'[11]Depr Exp'!I7726</f>
        <v>0</v>
      </c>
      <c r="J7726" s="532" t="str">
        <f>'[11]Depr Exp'!J7726</f>
        <v>End of Life</v>
      </c>
      <c r="K7726" s="534">
        <f>'[11]Depr Exp'!K7726</f>
        <v>0</v>
      </c>
      <c r="L7726" s="533">
        <f>'[11]Depr Exp'!L7726</f>
        <v>-19179.48</v>
      </c>
      <c r="M7726" s="144"/>
      <c r="N7726" s="144"/>
    </row>
    <row r="7727" spans="1:14">
      <c r="A7727" s="529" t="str">
        <f>'[11]Depr Exp'!A7727</f>
        <v>G3950 GEN Laboratory Equip, old</v>
      </c>
      <c r="B7727" s="529" t="str">
        <f>'[11]Depr Exp'!B7727</f>
        <v>G3950 GEN Laboratory Equip, old-3</v>
      </c>
      <c r="C7727" s="529" t="str">
        <f>'[11]Depr Exp'!C7727</f>
        <v>403G</v>
      </c>
      <c r="D7727" s="529"/>
      <c r="E7727" s="530">
        <f>'[11]Depr Exp'!E7727</f>
        <v>43190</v>
      </c>
      <c r="F7727" s="531">
        <f>'[11]Depr Exp'!F7727</f>
        <v>1112410.1100000001</v>
      </c>
      <c r="G7727" s="532" t="str">
        <f>'[11]Depr Exp'!G7727</f>
        <v>End of Life</v>
      </c>
      <c r="H7727" s="533">
        <f>'[11]Depr Exp'!H7727</f>
        <v>19179.48</v>
      </c>
      <c r="I7727" s="531">
        <f>'[11]Depr Exp'!I7727</f>
        <v>0</v>
      </c>
      <c r="J7727" s="532" t="str">
        <f>'[11]Depr Exp'!J7727</f>
        <v>End of Life</v>
      </c>
      <c r="K7727" s="534">
        <f>'[11]Depr Exp'!K7727</f>
        <v>0</v>
      </c>
      <c r="L7727" s="533">
        <f>'[11]Depr Exp'!L7727</f>
        <v>-19179.48</v>
      </c>
      <c r="M7727" s="144"/>
      <c r="N7727" s="144"/>
    </row>
    <row r="7728" spans="1:14">
      <c r="A7728" s="529" t="str">
        <f>'[11]Depr Exp'!A7728</f>
        <v>G3950 GEN Laboratory Equip, old</v>
      </c>
      <c r="B7728" s="529" t="str">
        <f>'[11]Depr Exp'!B7728</f>
        <v>G3950 GEN Laboratory Equip, old-4</v>
      </c>
      <c r="C7728" s="529" t="str">
        <f>'[11]Depr Exp'!C7728</f>
        <v>403G</v>
      </c>
      <c r="D7728" s="529"/>
      <c r="E7728" s="530">
        <f>'[11]Depr Exp'!E7728</f>
        <v>43220</v>
      </c>
      <c r="F7728" s="531">
        <f>'[11]Depr Exp'!F7728</f>
        <v>1093230.6299999999</v>
      </c>
      <c r="G7728" s="532" t="str">
        <f>'[11]Depr Exp'!G7728</f>
        <v>End of Life</v>
      </c>
      <c r="H7728" s="533">
        <f>'[11]Depr Exp'!H7728</f>
        <v>19179.48</v>
      </c>
      <c r="I7728" s="531">
        <f>'[11]Depr Exp'!I7728</f>
        <v>0</v>
      </c>
      <c r="J7728" s="532" t="str">
        <f>'[11]Depr Exp'!J7728</f>
        <v>End of Life</v>
      </c>
      <c r="K7728" s="534">
        <f>'[11]Depr Exp'!K7728</f>
        <v>0</v>
      </c>
      <c r="L7728" s="533">
        <f>'[11]Depr Exp'!L7728</f>
        <v>-19179.48</v>
      </c>
      <c r="M7728" s="144"/>
      <c r="N7728" s="144"/>
    </row>
    <row r="7729" spans="1:14">
      <c r="A7729" s="529" t="str">
        <f>'[11]Depr Exp'!A7729</f>
        <v>G3950 GEN Laboratory Equip, old</v>
      </c>
      <c r="B7729" s="529" t="str">
        <f>'[11]Depr Exp'!B7729</f>
        <v>G3950 GEN Laboratory Equip, old-5</v>
      </c>
      <c r="C7729" s="529" t="str">
        <f>'[11]Depr Exp'!C7729</f>
        <v>403G</v>
      </c>
      <c r="D7729" s="529"/>
      <c r="E7729" s="530">
        <f>'[11]Depr Exp'!E7729</f>
        <v>43251</v>
      </c>
      <c r="F7729" s="531">
        <f>'[11]Depr Exp'!F7729</f>
        <v>1074051.1499999999</v>
      </c>
      <c r="G7729" s="532" t="str">
        <f>'[11]Depr Exp'!G7729</f>
        <v>End of Life</v>
      </c>
      <c r="H7729" s="533">
        <f>'[11]Depr Exp'!H7729</f>
        <v>19179.48</v>
      </c>
      <c r="I7729" s="531">
        <f>'[11]Depr Exp'!I7729</f>
        <v>0</v>
      </c>
      <c r="J7729" s="532" t="str">
        <f>'[11]Depr Exp'!J7729</f>
        <v>End of Life</v>
      </c>
      <c r="K7729" s="534">
        <f>'[11]Depr Exp'!K7729</f>
        <v>0</v>
      </c>
      <c r="L7729" s="533">
        <f>'[11]Depr Exp'!L7729</f>
        <v>-19179.48</v>
      </c>
      <c r="M7729" s="144"/>
      <c r="N7729" s="144"/>
    </row>
    <row r="7730" spans="1:14">
      <c r="A7730" s="529" t="str">
        <f>'[11]Depr Exp'!A7730</f>
        <v>G3950 GEN Laboratory Equip, old</v>
      </c>
      <c r="B7730" s="529" t="str">
        <f>'[11]Depr Exp'!B7730</f>
        <v>G3950 GEN Laboratory Equip, old-6</v>
      </c>
      <c r="C7730" s="529" t="str">
        <f>'[11]Depr Exp'!C7730</f>
        <v>403G</v>
      </c>
      <c r="D7730" s="529"/>
      <c r="E7730" s="530">
        <f>'[11]Depr Exp'!E7730</f>
        <v>43281</v>
      </c>
      <c r="F7730" s="531">
        <f>'[11]Depr Exp'!F7730</f>
        <v>1054871.67</v>
      </c>
      <c r="G7730" s="532" t="str">
        <f>'[11]Depr Exp'!G7730</f>
        <v>End of Life</v>
      </c>
      <c r="H7730" s="533">
        <f>'[11]Depr Exp'!H7730</f>
        <v>19179.48</v>
      </c>
      <c r="I7730" s="531">
        <f>'[11]Depr Exp'!I7730</f>
        <v>0</v>
      </c>
      <c r="J7730" s="532" t="str">
        <f>'[11]Depr Exp'!J7730</f>
        <v>End of Life</v>
      </c>
      <c r="K7730" s="534">
        <f>'[11]Depr Exp'!K7730</f>
        <v>0</v>
      </c>
      <c r="L7730" s="533">
        <f>'[11]Depr Exp'!L7730</f>
        <v>-19179.48</v>
      </c>
      <c r="M7730" s="144"/>
      <c r="N7730" s="144"/>
    </row>
    <row r="7731" spans="1:14">
      <c r="A7731" s="529" t="str">
        <f>'[11]Depr Exp'!A7731</f>
        <v>G3950 GEN Laboratory Equip, old</v>
      </c>
      <c r="B7731" s="529" t="str">
        <f>'[11]Depr Exp'!B7731</f>
        <v>G3950 GEN Laboratory Equip, old-7</v>
      </c>
      <c r="C7731" s="529" t="str">
        <f>'[11]Depr Exp'!C7731</f>
        <v>403G</v>
      </c>
      <c r="D7731" s="529"/>
      <c r="E7731" s="530">
        <f>'[11]Depr Exp'!E7731</f>
        <v>43312</v>
      </c>
      <c r="F7731" s="531">
        <f>'[11]Depr Exp'!F7731</f>
        <v>0</v>
      </c>
      <c r="G7731" s="532" t="str">
        <f>'[11]Depr Exp'!G7731</f>
        <v>End of Life</v>
      </c>
      <c r="H7731" s="533">
        <f>'[11]Depr Exp'!H7731</f>
        <v>0</v>
      </c>
      <c r="I7731" s="531">
        <f>'[11]Depr Exp'!I7731</f>
        <v>0</v>
      </c>
      <c r="J7731" s="532" t="str">
        <f>'[11]Depr Exp'!J7731</f>
        <v>End of Life</v>
      </c>
      <c r="K7731" s="534">
        <f>'[11]Depr Exp'!K7731</f>
        <v>0</v>
      </c>
      <c r="L7731" s="533">
        <f>'[11]Depr Exp'!L7731</f>
        <v>0</v>
      </c>
      <c r="M7731" s="144"/>
      <c r="N7731" s="144"/>
    </row>
    <row r="7732" spans="1:14">
      <c r="A7732" s="529" t="str">
        <f>'[11]Depr Exp'!A7732</f>
        <v>G3950 GEN Laboratory Equip, old</v>
      </c>
      <c r="B7732" s="529" t="str">
        <f>'[11]Depr Exp'!B7732</f>
        <v>G3950 GEN Laboratory Equip, old-8</v>
      </c>
      <c r="C7732" s="529" t="str">
        <f>'[11]Depr Exp'!C7732</f>
        <v>403G</v>
      </c>
      <c r="D7732" s="529"/>
      <c r="E7732" s="530">
        <f>'[11]Depr Exp'!E7732</f>
        <v>43343</v>
      </c>
      <c r="F7732" s="531">
        <f>'[11]Depr Exp'!F7732</f>
        <v>0</v>
      </c>
      <c r="G7732" s="532" t="str">
        <f>'[11]Depr Exp'!G7732</f>
        <v>End of Life</v>
      </c>
      <c r="H7732" s="533">
        <f>'[11]Depr Exp'!H7732</f>
        <v>0</v>
      </c>
      <c r="I7732" s="531">
        <f>'[11]Depr Exp'!I7732</f>
        <v>0</v>
      </c>
      <c r="J7732" s="532" t="str">
        <f>'[11]Depr Exp'!J7732</f>
        <v>End of Life</v>
      </c>
      <c r="K7732" s="534">
        <f>'[11]Depr Exp'!K7732</f>
        <v>0</v>
      </c>
      <c r="L7732" s="533">
        <f>'[11]Depr Exp'!L7732</f>
        <v>0</v>
      </c>
      <c r="M7732" s="144"/>
      <c r="N7732" s="144"/>
    </row>
    <row r="7733" spans="1:14">
      <c r="A7733" s="529" t="str">
        <f>'[11]Depr Exp'!A7733</f>
        <v>G3950 GEN Laboratory Equip, old</v>
      </c>
      <c r="B7733" s="529" t="str">
        <f>'[11]Depr Exp'!B7733</f>
        <v>G3950 GEN Laboratory Equip, old-9</v>
      </c>
      <c r="C7733" s="529" t="str">
        <f>'[11]Depr Exp'!C7733</f>
        <v>403G</v>
      </c>
      <c r="D7733" s="529"/>
      <c r="E7733" s="530">
        <f>'[11]Depr Exp'!E7733</f>
        <v>43373</v>
      </c>
      <c r="F7733" s="531">
        <f>'[11]Depr Exp'!F7733</f>
        <v>0</v>
      </c>
      <c r="G7733" s="532" t="str">
        <f>'[11]Depr Exp'!G7733</f>
        <v>End of Life</v>
      </c>
      <c r="H7733" s="533">
        <f>'[11]Depr Exp'!H7733</f>
        <v>0</v>
      </c>
      <c r="I7733" s="531">
        <f>'[11]Depr Exp'!I7733</f>
        <v>0</v>
      </c>
      <c r="J7733" s="532" t="str">
        <f>'[11]Depr Exp'!J7733</f>
        <v>End of Life</v>
      </c>
      <c r="K7733" s="534">
        <f>'[11]Depr Exp'!K7733</f>
        <v>0</v>
      </c>
      <c r="L7733" s="533">
        <f>'[11]Depr Exp'!L7733</f>
        <v>0</v>
      </c>
      <c r="M7733" s="144"/>
      <c r="N7733" s="144"/>
    </row>
    <row r="7734" spans="1:14">
      <c r="A7734" s="529" t="str">
        <f>'[11]Depr Exp'!A7734</f>
        <v>G3950 GEN Laboratory Equip, old</v>
      </c>
      <c r="B7734" s="529" t="str">
        <f>'[11]Depr Exp'!B7734</f>
        <v>G3950 GEN Laboratory Equip, old-10</v>
      </c>
      <c r="C7734" s="529" t="str">
        <f>'[11]Depr Exp'!C7734</f>
        <v>403G</v>
      </c>
      <c r="D7734" s="529"/>
      <c r="E7734" s="530">
        <f>'[11]Depr Exp'!E7734</f>
        <v>43404</v>
      </c>
      <c r="F7734" s="531">
        <f>'[11]Depr Exp'!F7734</f>
        <v>0</v>
      </c>
      <c r="G7734" s="532" t="str">
        <f>'[11]Depr Exp'!G7734</f>
        <v>End of Life</v>
      </c>
      <c r="H7734" s="533">
        <f>'[11]Depr Exp'!H7734</f>
        <v>0</v>
      </c>
      <c r="I7734" s="531">
        <f>'[11]Depr Exp'!I7734</f>
        <v>0</v>
      </c>
      <c r="J7734" s="532" t="str">
        <f>'[11]Depr Exp'!J7734</f>
        <v>End of Life</v>
      </c>
      <c r="K7734" s="534">
        <f>'[11]Depr Exp'!K7734</f>
        <v>0</v>
      </c>
      <c r="L7734" s="533">
        <f>'[11]Depr Exp'!L7734</f>
        <v>0</v>
      </c>
      <c r="M7734" s="144"/>
      <c r="N7734" s="144"/>
    </row>
    <row r="7735" spans="1:14">
      <c r="A7735" s="529" t="str">
        <f>'[11]Depr Exp'!A7735</f>
        <v>G3950 GEN Laboratory Equip, old</v>
      </c>
      <c r="B7735" s="529" t="str">
        <f>'[11]Depr Exp'!B7735</f>
        <v>G3950 GEN Laboratory Equip, old-11</v>
      </c>
      <c r="C7735" s="529" t="str">
        <f>'[11]Depr Exp'!C7735</f>
        <v>403G</v>
      </c>
      <c r="D7735" s="529"/>
      <c r="E7735" s="530">
        <f>'[11]Depr Exp'!E7735</f>
        <v>43434</v>
      </c>
      <c r="F7735" s="531">
        <f>'[11]Depr Exp'!F7735</f>
        <v>0</v>
      </c>
      <c r="G7735" s="532" t="str">
        <f>'[11]Depr Exp'!G7735</f>
        <v>End of Life</v>
      </c>
      <c r="H7735" s="533">
        <f>'[11]Depr Exp'!H7735</f>
        <v>0</v>
      </c>
      <c r="I7735" s="531">
        <f>'[11]Depr Exp'!I7735</f>
        <v>0</v>
      </c>
      <c r="J7735" s="532" t="str">
        <f>'[11]Depr Exp'!J7735</f>
        <v>End of Life</v>
      </c>
      <c r="K7735" s="534">
        <f>'[11]Depr Exp'!K7735</f>
        <v>0</v>
      </c>
      <c r="L7735" s="533">
        <f>'[11]Depr Exp'!L7735</f>
        <v>0</v>
      </c>
      <c r="M7735" s="144"/>
      <c r="N7735" s="144"/>
    </row>
    <row r="7736" spans="1:14">
      <c r="A7736" s="529" t="str">
        <f>'[11]Depr Exp'!A7736</f>
        <v>G3950 GEN Laboratory Equip, old</v>
      </c>
      <c r="B7736" s="529" t="str">
        <f>'[11]Depr Exp'!B7736</f>
        <v>G3950 GEN Laboratory Equip, old-12</v>
      </c>
      <c r="C7736" s="529" t="str">
        <f>'[11]Depr Exp'!C7736</f>
        <v>403G</v>
      </c>
      <c r="D7736" s="529"/>
      <c r="E7736" s="530">
        <f>'[11]Depr Exp'!E7736</f>
        <v>43465</v>
      </c>
      <c r="F7736" s="531">
        <f>'[11]Depr Exp'!F7736</f>
        <v>0</v>
      </c>
      <c r="G7736" s="532" t="str">
        <f>'[11]Depr Exp'!G7736</f>
        <v>End of Life</v>
      </c>
      <c r="H7736" s="533">
        <f>'[11]Depr Exp'!H7736</f>
        <v>0</v>
      </c>
      <c r="I7736" s="531">
        <f>'[11]Depr Exp'!I7736</f>
        <v>0</v>
      </c>
      <c r="J7736" s="532" t="str">
        <f>'[11]Depr Exp'!J7736</f>
        <v>End of Life</v>
      </c>
      <c r="K7736" s="534">
        <f>'[11]Depr Exp'!K7736</f>
        <v>0</v>
      </c>
      <c r="L7736" s="533">
        <f>'[11]Depr Exp'!L7736</f>
        <v>0</v>
      </c>
      <c r="M7736" s="144"/>
      <c r="N7736" s="144"/>
    </row>
    <row r="7737" spans="1:14" ht="15.75" thickBot="1">
      <c r="A7737" s="280" t="str">
        <f>'[11]Depr Exp'!A7737</f>
        <v>G3950 GEN Laboratory Equip, old Total</v>
      </c>
      <c r="B7737" s="143">
        <f>'[11]Depr Exp'!B7737</f>
        <v>0</v>
      </c>
      <c r="C7737" s="142" t="str">
        <f>'[11]Depr Exp'!C7737</f>
        <v>GGEN</v>
      </c>
      <c r="D7737" s="143"/>
      <c r="E7737" s="281" t="str">
        <f>'[11]Depr Exp'!E7737</f>
        <v>Total</v>
      </c>
      <c r="F7737" s="124">
        <f>'[11]Depr Exp'!F7737</f>
        <v>0</v>
      </c>
      <c r="G7737" s="143">
        <f>'[11]Depr Exp'!G7737</f>
        <v>0</v>
      </c>
      <c r="H7737" s="286">
        <f>'[11]Depr Exp'!H7737</f>
        <v>115076.87999999999</v>
      </c>
      <c r="I7737" s="124">
        <f>'[11]Depr Exp'!I7737</f>
        <v>0</v>
      </c>
      <c r="J7737" s="143">
        <f>'[11]Depr Exp'!J7737</f>
        <v>0</v>
      </c>
      <c r="K7737" s="286">
        <f>'[11]Depr Exp'!K7737</f>
        <v>0</v>
      </c>
      <c r="L7737" s="286">
        <f>'[11]Depr Exp'!L7737</f>
        <v>-115076.88</v>
      </c>
      <c r="M7737" s="144"/>
      <c r="N7737" s="144"/>
    </row>
    <row r="7738" spans="1:14" ht="13.5" thickTop="1">
      <c r="A7738" s="529" t="str">
        <f>'[11]Depr Exp'!A7738</f>
        <v>G396 GEN Power Op Equip, new</v>
      </c>
      <c r="B7738" s="529" t="str">
        <f>'[11]Depr Exp'!B7738</f>
        <v>G396 GEN Power Op Equip, new-1</v>
      </c>
      <c r="C7738" s="529" t="str">
        <f>'[11]Depr Exp'!C7738</f>
        <v>403G</v>
      </c>
      <c r="D7738" s="529"/>
      <c r="E7738" s="530">
        <f>'[11]Depr Exp'!E7738</f>
        <v>43131</v>
      </c>
      <c r="F7738" s="531">
        <f>'[11]Depr Exp'!F7738</f>
        <v>13707.25</v>
      </c>
      <c r="G7738" s="541">
        <f>'[11]Depr Exp'!G7738</f>
        <v>6.4299999999999996E-2</v>
      </c>
      <c r="H7738" s="533">
        <f>'[11]Depr Exp'!H7738</f>
        <v>73.45</v>
      </c>
      <c r="I7738" s="531">
        <f>'[11]Depr Exp'!I7738</f>
        <v>22639.45</v>
      </c>
      <c r="J7738" s="541">
        <f>'[11]Depr Exp'!J7738</f>
        <v>6.4299999999999996E-2</v>
      </c>
      <c r="K7738" s="534">
        <f>'[11]Depr Exp'!K7738</f>
        <v>638.82999999999993</v>
      </c>
      <c r="L7738" s="533">
        <f>'[11]Depr Exp'!L7738</f>
        <v>565.38</v>
      </c>
      <c r="M7738" s="144"/>
      <c r="N7738" s="144"/>
    </row>
    <row r="7739" spans="1:14">
      <c r="A7739" s="529" t="str">
        <f>'[11]Depr Exp'!A7739</f>
        <v>G396 GEN Power Op Equip, new</v>
      </c>
      <c r="B7739" s="529" t="str">
        <f>'[11]Depr Exp'!B7739</f>
        <v>G396 GEN Power Op Equip, new-2</v>
      </c>
      <c r="C7739" s="529" t="str">
        <f>'[11]Depr Exp'!C7739</f>
        <v>403G</v>
      </c>
      <c r="D7739" s="529"/>
      <c r="E7739" s="530">
        <f>'[11]Depr Exp'!E7739</f>
        <v>43159</v>
      </c>
      <c r="F7739" s="531">
        <f>'[11]Depr Exp'!F7739</f>
        <v>13707.25</v>
      </c>
      <c r="G7739" s="541">
        <f>'[11]Depr Exp'!G7739</f>
        <v>6.4299999999999996E-2</v>
      </c>
      <c r="H7739" s="533">
        <f>'[11]Depr Exp'!H7739</f>
        <v>73.45</v>
      </c>
      <c r="I7739" s="531">
        <f>'[11]Depr Exp'!I7739</f>
        <v>22639.45</v>
      </c>
      <c r="J7739" s="541">
        <f>'[11]Depr Exp'!J7739</f>
        <v>6.4299999999999996E-2</v>
      </c>
      <c r="K7739" s="534">
        <f>'[11]Depr Exp'!K7739</f>
        <v>638.82999999999993</v>
      </c>
      <c r="L7739" s="533">
        <f>'[11]Depr Exp'!L7739</f>
        <v>565.38</v>
      </c>
      <c r="M7739" s="144"/>
      <c r="N7739" s="144"/>
    </row>
    <row r="7740" spans="1:14">
      <c r="A7740" s="529" t="str">
        <f>'[11]Depr Exp'!A7740</f>
        <v>G396 GEN Power Op Equip, new</v>
      </c>
      <c r="B7740" s="529" t="str">
        <f>'[11]Depr Exp'!B7740</f>
        <v>G396 GEN Power Op Equip, new-3</v>
      </c>
      <c r="C7740" s="529" t="str">
        <f>'[11]Depr Exp'!C7740</f>
        <v>403G</v>
      </c>
      <c r="D7740" s="529"/>
      <c r="E7740" s="530">
        <f>'[11]Depr Exp'!E7740</f>
        <v>43190</v>
      </c>
      <c r="F7740" s="531">
        <f>'[11]Depr Exp'!F7740</f>
        <v>13707.25</v>
      </c>
      <c r="G7740" s="541">
        <f>'[11]Depr Exp'!G7740</f>
        <v>6.4299999999999996E-2</v>
      </c>
      <c r="H7740" s="533">
        <f>'[11]Depr Exp'!H7740</f>
        <v>73.45</v>
      </c>
      <c r="I7740" s="531">
        <f>'[11]Depr Exp'!I7740</f>
        <v>22639.45</v>
      </c>
      <c r="J7740" s="541">
        <f>'[11]Depr Exp'!J7740</f>
        <v>6.4299999999999996E-2</v>
      </c>
      <c r="K7740" s="534">
        <f>'[11]Depr Exp'!K7740</f>
        <v>638.82999999999993</v>
      </c>
      <c r="L7740" s="533">
        <f>'[11]Depr Exp'!L7740</f>
        <v>565.38</v>
      </c>
      <c r="M7740" s="144"/>
      <c r="N7740" s="144"/>
    </row>
    <row r="7741" spans="1:14">
      <c r="A7741" s="529" t="str">
        <f>'[11]Depr Exp'!A7741</f>
        <v>G396 GEN Power Op Equip, new</v>
      </c>
      <c r="B7741" s="529" t="str">
        <f>'[11]Depr Exp'!B7741</f>
        <v>G396 GEN Power Op Equip, new-4</v>
      </c>
      <c r="C7741" s="529" t="str">
        <f>'[11]Depr Exp'!C7741</f>
        <v>403G</v>
      </c>
      <c r="D7741" s="529"/>
      <c r="E7741" s="530">
        <f>'[11]Depr Exp'!E7741</f>
        <v>43220</v>
      </c>
      <c r="F7741" s="531">
        <f>'[11]Depr Exp'!F7741</f>
        <v>13707.25</v>
      </c>
      <c r="G7741" s="541">
        <f>'[11]Depr Exp'!G7741</f>
        <v>6.4299999999999996E-2</v>
      </c>
      <c r="H7741" s="533">
        <f>'[11]Depr Exp'!H7741</f>
        <v>73.45</v>
      </c>
      <c r="I7741" s="531">
        <f>'[11]Depr Exp'!I7741</f>
        <v>22639.45</v>
      </c>
      <c r="J7741" s="541">
        <f>'[11]Depr Exp'!J7741</f>
        <v>6.4299999999999996E-2</v>
      </c>
      <c r="K7741" s="534">
        <f>'[11]Depr Exp'!K7741</f>
        <v>638.82999999999993</v>
      </c>
      <c r="L7741" s="533">
        <f>'[11]Depr Exp'!L7741</f>
        <v>565.38</v>
      </c>
      <c r="M7741" s="144"/>
      <c r="N7741" s="144"/>
    </row>
    <row r="7742" spans="1:14">
      <c r="A7742" s="529" t="str">
        <f>'[11]Depr Exp'!A7742</f>
        <v>G396 GEN Power Op Equip, new</v>
      </c>
      <c r="B7742" s="529" t="str">
        <f>'[11]Depr Exp'!B7742</f>
        <v>G396 GEN Power Op Equip, new-5</v>
      </c>
      <c r="C7742" s="529" t="str">
        <f>'[11]Depr Exp'!C7742</f>
        <v>403G</v>
      </c>
      <c r="D7742" s="529"/>
      <c r="E7742" s="530">
        <f>'[11]Depr Exp'!E7742</f>
        <v>43251</v>
      </c>
      <c r="F7742" s="531">
        <f>'[11]Depr Exp'!F7742</f>
        <v>13707.25</v>
      </c>
      <c r="G7742" s="541">
        <f>'[11]Depr Exp'!G7742</f>
        <v>6.4299999999999996E-2</v>
      </c>
      <c r="H7742" s="533">
        <f>'[11]Depr Exp'!H7742</f>
        <v>73.45</v>
      </c>
      <c r="I7742" s="531">
        <f>'[11]Depr Exp'!I7742</f>
        <v>22639.45</v>
      </c>
      <c r="J7742" s="541">
        <f>'[11]Depr Exp'!J7742</f>
        <v>6.4299999999999996E-2</v>
      </c>
      <c r="K7742" s="534">
        <f>'[11]Depr Exp'!K7742</f>
        <v>638.82999999999993</v>
      </c>
      <c r="L7742" s="533">
        <f>'[11]Depr Exp'!L7742</f>
        <v>565.38</v>
      </c>
      <c r="M7742" s="144"/>
      <c r="N7742" s="144"/>
    </row>
    <row r="7743" spans="1:14">
      <c r="A7743" s="529" t="str">
        <f>'[11]Depr Exp'!A7743</f>
        <v>G396 GEN Power Op Equip, new</v>
      </c>
      <c r="B7743" s="529" t="str">
        <f>'[11]Depr Exp'!B7743</f>
        <v>G396 GEN Power Op Equip, new-6</v>
      </c>
      <c r="C7743" s="529" t="str">
        <f>'[11]Depr Exp'!C7743</f>
        <v>403G</v>
      </c>
      <c r="D7743" s="529"/>
      <c r="E7743" s="530">
        <f>'[11]Depr Exp'!E7743</f>
        <v>43281</v>
      </c>
      <c r="F7743" s="531">
        <f>'[11]Depr Exp'!F7743</f>
        <v>13707.25</v>
      </c>
      <c r="G7743" s="541">
        <f>'[11]Depr Exp'!G7743</f>
        <v>6.4299999999999996E-2</v>
      </c>
      <c r="H7743" s="533">
        <f>'[11]Depr Exp'!H7743</f>
        <v>73.45</v>
      </c>
      <c r="I7743" s="531">
        <f>'[11]Depr Exp'!I7743</f>
        <v>22639.45</v>
      </c>
      <c r="J7743" s="541">
        <f>'[11]Depr Exp'!J7743</f>
        <v>6.4299999999999996E-2</v>
      </c>
      <c r="K7743" s="534">
        <f>'[11]Depr Exp'!K7743</f>
        <v>638.82999999999993</v>
      </c>
      <c r="L7743" s="533">
        <f>'[11]Depr Exp'!L7743</f>
        <v>565.38</v>
      </c>
      <c r="M7743" s="144"/>
      <c r="N7743" s="144"/>
    </row>
    <row r="7744" spans="1:14">
      <c r="A7744" s="529" t="str">
        <f>'[11]Depr Exp'!A7744</f>
        <v>G396 GEN Power Op Equip, new</v>
      </c>
      <c r="B7744" s="529" t="str">
        <f>'[11]Depr Exp'!B7744</f>
        <v>G396 GEN Power Op Equip, new-7</v>
      </c>
      <c r="C7744" s="529" t="str">
        <f>'[11]Depr Exp'!C7744</f>
        <v>403G</v>
      </c>
      <c r="D7744" s="529"/>
      <c r="E7744" s="530">
        <f>'[11]Depr Exp'!E7744</f>
        <v>43312</v>
      </c>
      <c r="F7744" s="531">
        <f>'[11]Depr Exp'!F7744</f>
        <v>20413.509999999998</v>
      </c>
      <c r="G7744" s="541">
        <f>'[11]Depr Exp'!G7744</f>
        <v>6.4299999999999996E-2</v>
      </c>
      <c r="H7744" s="533">
        <f>'[11]Depr Exp'!H7744</f>
        <v>-2396.4299999999998</v>
      </c>
      <c r="I7744" s="531">
        <f>'[11]Depr Exp'!I7744</f>
        <v>22639.45</v>
      </c>
      <c r="J7744" s="541">
        <f>'[11]Depr Exp'!J7744</f>
        <v>6.4299999999999996E-2</v>
      </c>
      <c r="K7744" s="534">
        <f>'[11]Depr Exp'!K7744</f>
        <v>638.82999999999993</v>
      </c>
      <c r="L7744" s="533">
        <f>'[11]Depr Exp'!L7744</f>
        <v>3035.26</v>
      </c>
      <c r="M7744" s="144"/>
      <c r="N7744" s="144"/>
    </row>
    <row r="7745" spans="1:14">
      <c r="A7745" s="529" t="str">
        <f>'[11]Depr Exp'!A7745</f>
        <v>G396 GEN Power Op Equip, new</v>
      </c>
      <c r="B7745" s="529" t="str">
        <f>'[11]Depr Exp'!B7745</f>
        <v>G396 GEN Power Op Equip, new-8</v>
      </c>
      <c r="C7745" s="529" t="str">
        <f>'[11]Depr Exp'!C7745</f>
        <v>403G</v>
      </c>
      <c r="D7745" s="529"/>
      <c r="E7745" s="530">
        <f>'[11]Depr Exp'!E7745</f>
        <v>43343</v>
      </c>
      <c r="F7745" s="531">
        <f>'[11]Depr Exp'!F7745</f>
        <v>17060.38</v>
      </c>
      <c r="G7745" s="541">
        <f>'[11]Depr Exp'!G7745</f>
        <v>6.4299999999999996E-2</v>
      </c>
      <c r="H7745" s="533">
        <f>'[11]Depr Exp'!H7745</f>
        <v>1126.46</v>
      </c>
      <c r="I7745" s="531">
        <f>'[11]Depr Exp'!I7745</f>
        <v>22639.45</v>
      </c>
      <c r="J7745" s="541">
        <f>'[11]Depr Exp'!J7745</f>
        <v>6.4299999999999996E-2</v>
      </c>
      <c r="K7745" s="534">
        <f>'[11]Depr Exp'!K7745</f>
        <v>638.82999999999993</v>
      </c>
      <c r="L7745" s="533">
        <f>'[11]Depr Exp'!L7745</f>
        <v>-487.63</v>
      </c>
      <c r="M7745" s="144"/>
      <c r="N7745" s="144"/>
    </row>
    <row r="7746" spans="1:14">
      <c r="A7746" s="529" t="str">
        <f>'[11]Depr Exp'!A7746</f>
        <v>G396 GEN Power Op Equip, new</v>
      </c>
      <c r="B7746" s="529" t="str">
        <f>'[11]Depr Exp'!B7746</f>
        <v>G396 GEN Power Op Equip, new-9</v>
      </c>
      <c r="C7746" s="529" t="str">
        <f>'[11]Depr Exp'!C7746</f>
        <v>403G</v>
      </c>
      <c r="D7746" s="529"/>
      <c r="E7746" s="530">
        <f>'[11]Depr Exp'!E7746</f>
        <v>43373</v>
      </c>
      <c r="F7746" s="531">
        <f>'[11]Depr Exp'!F7746</f>
        <v>13707.25</v>
      </c>
      <c r="G7746" s="541">
        <f>'[11]Depr Exp'!G7746</f>
        <v>6.4299999999999996E-2</v>
      </c>
      <c r="H7746" s="533">
        <f>'[11]Depr Exp'!H7746</f>
        <v>590.97</v>
      </c>
      <c r="I7746" s="531">
        <f>'[11]Depr Exp'!I7746</f>
        <v>22639.45</v>
      </c>
      <c r="J7746" s="541">
        <f>'[11]Depr Exp'!J7746</f>
        <v>6.4299999999999996E-2</v>
      </c>
      <c r="K7746" s="534">
        <f>'[11]Depr Exp'!K7746</f>
        <v>638.82999999999993</v>
      </c>
      <c r="L7746" s="533">
        <f>'[11]Depr Exp'!L7746</f>
        <v>47.86</v>
      </c>
      <c r="M7746" s="144"/>
      <c r="N7746" s="144"/>
    </row>
    <row r="7747" spans="1:14">
      <c r="A7747" s="529" t="str">
        <f>'[11]Depr Exp'!A7747</f>
        <v>G396 GEN Power Op Equip, new</v>
      </c>
      <c r="B7747" s="529" t="str">
        <f>'[11]Depr Exp'!B7747</f>
        <v>G396 GEN Power Op Equip, new-10</v>
      </c>
      <c r="C7747" s="529" t="str">
        <f>'[11]Depr Exp'!C7747</f>
        <v>403G</v>
      </c>
      <c r="D7747" s="529"/>
      <c r="E7747" s="530">
        <f>'[11]Depr Exp'!E7747</f>
        <v>43404</v>
      </c>
      <c r="F7747" s="531">
        <f>'[11]Depr Exp'!F7747</f>
        <v>13707.25</v>
      </c>
      <c r="G7747" s="541">
        <f>'[11]Depr Exp'!G7747</f>
        <v>6.4299999999999996E-2</v>
      </c>
      <c r="H7747" s="533">
        <f>'[11]Depr Exp'!H7747</f>
        <v>590.97</v>
      </c>
      <c r="I7747" s="531">
        <f>'[11]Depr Exp'!I7747</f>
        <v>22639.45</v>
      </c>
      <c r="J7747" s="541">
        <f>'[11]Depr Exp'!J7747</f>
        <v>6.4299999999999996E-2</v>
      </c>
      <c r="K7747" s="534">
        <f>'[11]Depr Exp'!K7747</f>
        <v>638.82999999999993</v>
      </c>
      <c r="L7747" s="533">
        <f>'[11]Depr Exp'!L7747</f>
        <v>47.86</v>
      </c>
      <c r="M7747" s="144"/>
      <c r="N7747" s="144"/>
    </row>
    <row r="7748" spans="1:14">
      <c r="A7748" s="529" t="str">
        <f>'[11]Depr Exp'!A7748</f>
        <v>G396 GEN Power Op Equip, new</v>
      </c>
      <c r="B7748" s="529" t="str">
        <f>'[11]Depr Exp'!B7748</f>
        <v>G396 GEN Power Op Equip, new-11</v>
      </c>
      <c r="C7748" s="529" t="str">
        <f>'[11]Depr Exp'!C7748</f>
        <v>403G</v>
      </c>
      <c r="D7748" s="529"/>
      <c r="E7748" s="530">
        <f>'[11]Depr Exp'!E7748</f>
        <v>43434</v>
      </c>
      <c r="F7748" s="531">
        <f>'[11]Depr Exp'!F7748</f>
        <v>18173.349999999999</v>
      </c>
      <c r="G7748" s="541">
        <f>'[11]Depr Exp'!G7748</f>
        <v>6.4299999999999996E-2</v>
      </c>
      <c r="H7748" s="533">
        <f>'[11]Depr Exp'!H7748</f>
        <v>614.9</v>
      </c>
      <c r="I7748" s="531">
        <f>'[11]Depr Exp'!I7748</f>
        <v>22639.45</v>
      </c>
      <c r="J7748" s="541">
        <f>'[11]Depr Exp'!J7748</f>
        <v>6.4299999999999996E-2</v>
      </c>
      <c r="K7748" s="534">
        <f>'[11]Depr Exp'!K7748</f>
        <v>638.82999999999993</v>
      </c>
      <c r="L7748" s="533">
        <f>'[11]Depr Exp'!L7748</f>
        <v>23.93</v>
      </c>
      <c r="M7748" s="144"/>
      <c r="N7748" s="144"/>
    </row>
    <row r="7749" spans="1:14">
      <c r="A7749" s="529" t="str">
        <f>'[11]Depr Exp'!A7749</f>
        <v>G396 GEN Power Op Equip, new</v>
      </c>
      <c r="B7749" s="529" t="str">
        <f>'[11]Depr Exp'!B7749</f>
        <v>G396 GEN Power Op Equip, new-12</v>
      </c>
      <c r="C7749" s="529" t="str">
        <f>'[11]Depr Exp'!C7749</f>
        <v>403G</v>
      </c>
      <c r="D7749" s="529"/>
      <c r="E7749" s="530">
        <f>'[11]Depr Exp'!E7749</f>
        <v>43465</v>
      </c>
      <c r="F7749" s="531">
        <f>'[11]Depr Exp'!F7749</f>
        <v>22639.45</v>
      </c>
      <c r="G7749" s="541">
        <f>'[11]Depr Exp'!G7749</f>
        <v>6.4299999999999996E-2</v>
      </c>
      <c r="H7749" s="533">
        <f>'[11]Depr Exp'!H7749</f>
        <v>638.82999999999993</v>
      </c>
      <c r="I7749" s="531">
        <f>'[11]Depr Exp'!I7749</f>
        <v>22639.45</v>
      </c>
      <c r="J7749" s="541">
        <f>'[11]Depr Exp'!J7749</f>
        <v>6.4299999999999996E-2</v>
      </c>
      <c r="K7749" s="534">
        <f>'[11]Depr Exp'!K7749</f>
        <v>638.82999999999993</v>
      </c>
      <c r="L7749" s="533">
        <f>'[11]Depr Exp'!L7749</f>
        <v>0</v>
      </c>
      <c r="M7749" s="144"/>
      <c r="N7749" s="144"/>
    </row>
    <row r="7750" spans="1:14" ht="15.75" thickBot="1">
      <c r="A7750" s="159" t="str">
        <f>'[11]Depr Exp'!A7750</f>
        <v>G396 GEN Power Op Equip, new Total</v>
      </c>
      <c r="B7750" s="144">
        <f>'[11]Depr Exp'!B7750</f>
        <v>0</v>
      </c>
      <c r="C7750" s="502" t="str">
        <f>'[11]Depr Exp'!C7750</f>
        <v>GGEN</v>
      </c>
      <c r="D7750" s="144"/>
      <c r="E7750" s="281" t="str">
        <f>'[11]Depr Exp'!E7750</f>
        <v>Total</v>
      </c>
      <c r="F7750" s="141">
        <f>'[11]Depr Exp'!F7750</f>
        <v>0</v>
      </c>
      <c r="G7750" s="252">
        <f>'[11]Depr Exp'!G7750</f>
        <v>0</v>
      </c>
      <c r="H7750" s="286">
        <f>'[11]Depr Exp'!H7750</f>
        <v>1606.4</v>
      </c>
      <c r="I7750" s="141">
        <f>'[11]Depr Exp'!I7750</f>
        <v>0</v>
      </c>
      <c r="J7750" s="252">
        <f>'[11]Depr Exp'!J7750</f>
        <v>0</v>
      </c>
      <c r="K7750" s="286">
        <f>'[11]Depr Exp'!K7750</f>
        <v>7665.9599999999991</v>
      </c>
      <c r="L7750" s="286">
        <f>'[11]Depr Exp'!L7750</f>
        <v>6059.56</v>
      </c>
      <c r="M7750" s="144"/>
      <c r="N7750" s="144"/>
    </row>
    <row r="7751" spans="1:14" ht="13.5" thickTop="1">
      <c r="A7751" s="529" t="str">
        <f>'[11]Depr Exp'!A7751</f>
        <v>G396 GEN Power Op Equip, old</v>
      </c>
      <c r="B7751" s="529" t="str">
        <f>'[11]Depr Exp'!B7751</f>
        <v>G396 GEN Power Op Equip, old-1</v>
      </c>
      <c r="C7751" s="529" t="str">
        <f>'[11]Depr Exp'!C7751</f>
        <v>403G</v>
      </c>
      <c r="D7751" s="529"/>
      <c r="E7751" s="530">
        <f>'[11]Depr Exp'!E7751</f>
        <v>43131</v>
      </c>
      <c r="F7751" s="531">
        <f>'[11]Depr Exp'!F7751</f>
        <v>34840.89</v>
      </c>
      <c r="G7751" s="532" t="str">
        <f>'[11]Depr Exp'!G7751</f>
        <v>End of Life</v>
      </c>
      <c r="H7751" s="533">
        <f>'[11]Depr Exp'!H7751</f>
        <v>580.67999999999995</v>
      </c>
      <c r="I7751" s="531">
        <f>'[11]Depr Exp'!I7751</f>
        <v>0</v>
      </c>
      <c r="J7751" s="532" t="str">
        <f>'[11]Depr Exp'!J7751</f>
        <v>End of Life</v>
      </c>
      <c r="K7751" s="534">
        <f>'[11]Depr Exp'!K7751</f>
        <v>0</v>
      </c>
      <c r="L7751" s="533">
        <f>'[11]Depr Exp'!L7751</f>
        <v>-580.67999999999995</v>
      </c>
      <c r="M7751" s="144"/>
      <c r="N7751" s="144"/>
    </row>
    <row r="7752" spans="1:14">
      <c r="A7752" s="529" t="str">
        <f>'[11]Depr Exp'!A7752</f>
        <v>G396 GEN Power Op Equip, old</v>
      </c>
      <c r="B7752" s="529" t="str">
        <f>'[11]Depr Exp'!B7752</f>
        <v>G396 GEN Power Op Equip, old-2</v>
      </c>
      <c r="C7752" s="529" t="str">
        <f>'[11]Depr Exp'!C7752</f>
        <v>403G</v>
      </c>
      <c r="D7752" s="529"/>
      <c r="E7752" s="530">
        <f>'[11]Depr Exp'!E7752</f>
        <v>43159</v>
      </c>
      <c r="F7752" s="531">
        <f>'[11]Depr Exp'!F7752</f>
        <v>34260.21</v>
      </c>
      <c r="G7752" s="532" t="str">
        <f>'[11]Depr Exp'!G7752</f>
        <v>End of Life</v>
      </c>
      <c r="H7752" s="533">
        <f>'[11]Depr Exp'!H7752</f>
        <v>580.67999999999995</v>
      </c>
      <c r="I7752" s="531">
        <f>'[11]Depr Exp'!I7752</f>
        <v>0</v>
      </c>
      <c r="J7752" s="532" t="str">
        <f>'[11]Depr Exp'!J7752</f>
        <v>End of Life</v>
      </c>
      <c r="K7752" s="534">
        <f>'[11]Depr Exp'!K7752</f>
        <v>0</v>
      </c>
      <c r="L7752" s="533">
        <f>'[11]Depr Exp'!L7752</f>
        <v>-580.67999999999995</v>
      </c>
      <c r="M7752" s="144"/>
      <c r="N7752" s="144"/>
    </row>
    <row r="7753" spans="1:14">
      <c r="A7753" s="529" t="str">
        <f>'[11]Depr Exp'!A7753</f>
        <v>G396 GEN Power Op Equip, old</v>
      </c>
      <c r="B7753" s="529" t="str">
        <f>'[11]Depr Exp'!B7753</f>
        <v>G396 GEN Power Op Equip, old-3</v>
      </c>
      <c r="C7753" s="529" t="str">
        <f>'[11]Depr Exp'!C7753</f>
        <v>403G</v>
      </c>
      <c r="D7753" s="529"/>
      <c r="E7753" s="530">
        <f>'[11]Depr Exp'!E7753</f>
        <v>43190</v>
      </c>
      <c r="F7753" s="531">
        <f>'[11]Depr Exp'!F7753</f>
        <v>33679.53</v>
      </c>
      <c r="G7753" s="532" t="str">
        <f>'[11]Depr Exp'!G7753</f>
        <v>End of Life</v>
      </c>
      <c r="H7753" s="533">
        <f>'[11]Depr Exp'!H7753</f>
        <v>580.67999999999995</v>
      </c>
      <c r="I7753" s="531">
        <f>'[11]Depr Exp'!I7753</f>
        <v>0</v>
      </c>
      <c r="J7753" s="532" t="str">
        <f>'[11]Depr Exp'!J7753</f>
        <v>End of Life</v>
      </c>
      <c r="K7753" s="534">
        <f>'[11]Depr Exp'!K7753</f>
        <v>0</v>
      </c>
      <c r="L7753" s="533">
        <f>'[11]Depr Exp'!L7753</f>
        <v>-580.67999999999995</v>
      </c>
      <c r="M7753" s="144"/>
      <c r="N7753" s="144"/>
    </row>
    <row r="7754" spans="1:14">
      <c r="A7754" s="529" t="str">
        <f>'[11]Depr Exp'!A7754</f>
        <v>G396 GEN Power Op Equip, old</v>
      </c>
      <c r="B7754" s="529" t="str">
        <f>'[11]Depr Exp'!B7754</f>
        <v>G396 GEN Power Op Equip, old-4</v>
      </c>
      <c r="C7754" s="529" t="str">
        <f>'[11]Depr Exp'!C7754</f>
        <v>403G</v>
      </c>
      <c r="D7754" s="529"/>
      <c r="E7754" s="530">
        <f>'[11]Depr Exp'!E7754</f>
        <v>43220</v>
      </c>
      <c r="F7754" s="531">
        <f>'[11]Depr Exp'!F7754</f>
        <v>33098.85</v>
      </c>
      <c r="G7754" s="532" t="str">
        <f>'[11]Depr Exp'!G7754</f>
        <v>End of Life</v>
      </c>
      <c r="H7754" s="533">
        <f>'[11]Depr Exp'!H7754</f>
        <v>580.67999999999995</v>
      </c>
      <c r="I7754" s="531">
        <f>'[11]Depr Exp'!I7754</f>
        <v>0</v>
      </c>
      <c r="J7754" s="532" t="str">
        <f>'[11]Depr Exp'!J7754</f>
        <v>End of Life</v>
      </c>
      <c r="K7754" s="534">
        <f>'[11]Depr Exp'!K7754</f>
        <v>0</v>
      </c>
      <c r="L7754" s="533">
        <f>'[11]Depr Exp'!L7754</f>
        <v>-580.67999999999995</v>
      </c>
      <c r="M7754" s="144"/>
      <c r="N7754" s="144"/>
    </row>
    <row r="7755" spans="1:14">
      <c r="A7755" s="529" t="str">
        <f>'[11]Depr Exp'!A7755</f>
        <v>G396 GEN Power Op Equip, old</v>
      </c>
      <c r="B7755" s="529" t="str">
        <f>'[11]Depr Exp'!B7755</f>
        <v>G396 GEN Power Op Equip, old-5</v>
      </c>
      <c r="C7755" s="529" t="str">
        <f>'[11]Depr Exp'!C7755</f>
        <v>403G</v>
      </c>
      <c r="D7755" s="529"/>
      <c r="E7755" s="530">
        <f>'[11]Depr Exp'!E7755</f>
        <v>43251</v>
      </c>
      <c r="F7755" s="531">
        <f>'[11]Depr Exp'!F7755</f>
        <v>32518.17</v>
      </c>
      <c r="G7755" s="532" t="str">
        <f>'[11]Depr Exp'!G7755</f>
        <v>End of Life</v>
      </c>
      <c r="H7755" s="533">
        <f>'[11]Depr Exp'!H7755</f>
        <v>580.67999999999995</v>
      </c>
      <c r="I7755" s="531">
        <f>'[11]Depr Exp'!I7755</f>
        <v>0</v>
      </c>
      <c r="J7755" s="532" t="str">
        <f>'[11]Depr Exp'!J7755</f>
        <v>End of Life</v>
      </c>
      <c r="K7755" s="534">
        <f>'[11]Depr Exp'!K7755</f>
        <v>0</v>
      </c>
      <c r="L7755" s="533">
        <f>'[11]Depr Exp'!L7755</f>
        <v>-580.67999999999995</v>
      </c>
      <c r="M7755" s="144"/>
      <c r="N7755" s="144"/>
    </row>
    <row r="7756" spans="1:14">
      <c r="A7756" s="529" t="str">
        <f>'[11]Depr Exp'!A7756</f>
        <v>G396 GEN Power Op Equip, old</v>
      </c>
      <c r="B7756" s="529" t="str">
        <f>'[11]Depr Exp'!B7756</f>
        <v>G396 GEN Power Op Equip, old-6</v>
      </c>
      <c r="C7756" s="529" t="str">
        <f>'[11]Depr Exp'!C7756</f>
        <v>403G</v>
      </c>
      <c r="D7756" s="529"/>
      <c r="E7756" s="530">
        <f>'[11]Depr Exp'!E7756</f>
        <v>43281</v>
      </c>
      <c r="F7756" s="531">
        <f>'[11]Depr Exp'!F7756</f>
        <v>31937.49</v>
      </c>
      <c r="G7756" s="532" t="str">
        <f>'[11]Depr Exp'!G7756</f>
        <v>End of Life</v>
      </c>
      <c r="H7756" s="533">
        <f>'[11]Depr Exp'!H7756</f>
        <v>580.67999999999995</v>
      </c>
      <c r="I7756" s="531">
        <f>'[11]Depr Exp'!I7756</f>
        <v>0</v>
      </c>
      <c r="J7756" s="532" t="str">
        <f>'[11]Depr Exp'!J7756</f>
        <v>End of Life</v>
      </c>
      <c r="K7756" s="534">
        <f>'[11]Depr Exp'!K7756</f>
        <v>0</v>
      </c>
      <c r="L7756" s="533">
        <f>'[11]Depr Exp'!L7756</f>
        <v>-580.67999999999995</v>
      </c>
      <c r="M7756" s="144"/>
      <c r="N7756" s="144"/>
    </row>
    <row r="7757" spans="1:14">
      <c r="A7757" s="529" t="str">
        <f>'[11]Depr Exp'!A7757</f>
        <v>G396 GEN Power Op Equip, old</v>
      </c>
      <c r="B7757" s="529" t="str">
        <f>'[11]Depr Exp'!B7757</f>
        <v>G396 GEN Power Op Equip, old-7</v>
      </c>
      <c r="C7757" s="529" t="str">
        <f>'[11]Depr Exp'!C7757</f>
        <v>403G</v>
      </c>
      <c r="D7757" s="529"/>
      <c r="E7757" s="530">
        <f>'[11]Depr Exp'!E7757</f>
        <v>43312</v>
      </c>
      <c r="F7757" s="531">
        <f>'[11]Depr Exp'!F7757</f>
        <v>0</v>
      </c>
      <c r="G7757" s="532" t="str">
        <f>'[11]Depr Exp'!G7757</f>
        <v>End of Life</v>
      </c>
      <c r="H7757" s="533">
        <f>'[11]Depr Exp'!H7757</f>
        <v>0</v>
      </c>
      <c r="I7757" s="531">
        <f>'[11]Depr Exp'!I7757</f>
        <v>0</v>
      </c>
      <c r="J7757" s="532" t="str">
        <f>'[11]Depr Exp'!J7757</f>
        <v>End of Life</v>
      </c>
      <c r="K7757" s="534">
        <f>'[11]Depr Exp'!K7757</f>
        <v>0</v>
      </c>
      <c r="L7757" s="533">
        <f>'[11]Depr Exp'!L7757</f>
        <v>0</v>
      </c>
      <c r="M7757" s="144"/>
      <c r="N7757" s="144"/>
    </row>
    <row r="7758" spans="1:14">
      <c r="A7758" s="529" t="str">
        <f>'[11]Depr Exp'!A7758</f>
        <v>G396 GEN Power Op Equip, old</v>
      </c>
      <c r="B7758" s="529" t="str">
        <f>'[11]Depr Exp'!B7758</f>
        <v>G396 GEN Power Op Equip, old-8</v>
      </c>
      <c r="C7758" s="529" t="str">
        <f>'[11]Depr Exp'!C7758</f>
        <v>403G</v>
      </c>
      <c r="D7758" s="529"/>
      <c r="E7758" s="530">
        <f>'[11]Depr Exp'!E7758</f>
        <v>43343</v>
      </c>
      <c r="F7758" s="531">
        <f>'[11]Depr Exp'!F7758</f>
        <v>0</v>
      </c>
      <c r="G7758" s="532" t="str">
        <f>'[11]Depr Exp'!G7758</f>
        <v>End of Life</v>
      </c>
      <c r="H7758" s="533">
        <f>'[11]Depr Exp'!H7758</f>
        <v>0</v>
      </c>
      <c r="I7758" s="531">
        <f>'[11]Depr Exp'!I7758</f>
        <v>0</v>
      </c>
      <c r="J7758" s="532" t="str">
        <f>'[11]Depr Exp'!J7758</f>
        <v>End of Life</v>
      </c>
      <c r="K7758" s="534">
        <f>'[11]Depr Exp'!K7758</f>
        <v>0</v>
      </c>
      <c r="L7758" s="533">
        <f>'[11]Depr Exp'!L7758</f>
        <v>0</v>
      </c>
      <c r="M7758" s="144"/>
      <c r="N7758" s="144"/>
    </row>
    <row r="7759" spans="1:14">
      <c r="A7759" s="529" t="str">
        <f>'[11]Depr Exp'!A7759</f>
        <v>G396 GEN Power Op Equip, old</v>
      </c>
      <c r="B7759" s="529" t="str">
        <f>'[11]Depr Exp'!B7759</f>
        <v>G396 GEN Power Op Equip, old-9</v>
      </c>
      <c r="C7759" s="529" t="str">
        <f>'[11]Depr Exp'!C7759</f>
        <v>403G</v>
      </c>
      <c r="D7759" s="529"/>
      <c r="E7759" s="530">
        <f>'[11]Depr Exp'!E7759</f>
        <v>43373</v>
      </c>
      <c r="F7759" s="531">
        <f>'[11]Depr Exp'!F7759</f>
        <v>0</v>
      </c>
      <c r="G7759" s="532" t="str">
        <f>'[11]Depr Exp'!G7759</f>
        <v>End of Life</v>
      </c>
      <c r="H7759" s="533">
        <f>'[11]Depr Exp'!H7759</f>
        <v>0</v>
      </c>
      <c r="I7759" s="531">
        <f>'[11]Depr Exp'!I7759</f>
        <v>0</v>
      </c>
      <c r="J7759" s="532" t="str">
        <f>'[11]Depr Exp'!J7759</f>
        <v>End of Life</v>
      </c>
      <c r="K7759" s="534">
        <f>'[11]Depr Exp'!K7759</f>
        <v>0</v>
      </c>
      <c r="L7759" s="533">
        <f>'[11]Depr Exp'!L7759</f>
        <v>0</v>
      </c>
      <c r="M7759" s="144"/>
      <c r="N7759" s="144"/>
    </row>
    <row r="7760" spans="1:14">
      <c r="A7760" s="529" t="str">
        <f>'[11]Depr Exp'!A7760</f>
        <v>G396 GEN Power Op Equip, old</v>
      </c>
      <c r="B7760" s="529" t="str">
        <f>'[11]Depr Exp'!B7760</f>
        <v>G396 GEN Power Op Equip, old-10</v>
      </c>
      <c r="C7760" s="529" t="str">
        <f>'[11]Depr Exp'!C7760</f>
        <v>403G</v>
      </c>
      <c r="D7760" s="529"/>
      <c r="E7760" s="530">
        <f>'[11]Depr Exp'!E7760</f>
        <v>43404</v>
      </c>
      <c r="F7760" s="531">
        <f>'[11]Depr Exp'!F7760</f>
        <v>0</v>
      </c>
      <c r="G7760" s="532" t="str">
        <f>'[11]Depr Exp'!G7760</f>
        <v>End of Life</v>
      </c>
      <c r="H7760" s="533">
        <f>'[11]Depr Exp'!H7760</f>
        <v>0</v>
      </c>
      <c r="I7760" s="531">
        <f>'[11]Depr Exp'!I7760</f>
        <v>0</v>
      </c>
      <c r="J7760" s="532" t="str">
        <f>'[11]Depr Exp'!J7760</f>
        <v>End of Life</v>
      </c>
      <c r="K7760" s="534">
        <f>'[11]Depr Exp'!K7760</f>
        <v>0</v>
      </c>
      <c r="L7760" s="533">
        <f>'[11]Depr Exp'!L7760</f>
        <v>0</v>
      </c>
      <c r="M7760" s="144"/>
      <c r="N7760" s="144"/>
    </row>
    <row r="7761" spans="1:14">
      <c r="A7761" s="529" t="str">
        <f>'[11]Depr Exp'!A7761</f>
        <v>G396 GEN Power Op Equip, old</v>
      </c>
      <c r="B7761" s="529" t="str">
        <f>'[11]Depr Exp'!B7761</f>
        <v>G396 GEN Power Op Equip, old-11</v>
      </c>
      <c r="C7761" s="529" t="str">
        <f>'[11]Depr Exp'!C7761</f>
        <v>403G</v>
      </c>
      <c r="D7761" s="529"/>
      <c r="E7761" s="530">
        <f>'[11]Depr Exp'!E7761</f>
        <v>43434</v>
      </c>
      <c r="F7761" s="531">
        <f>'[11]Depr Exp'!F7761</f>
        <v>0</v>
      </c>
      <c r="G7761" s="532" t="str">
        <f>'[11]Depr Exp'!G7761</f>
        <v>End of Life</v>
      </c>
      <c r="H7761" s="533">
        <f>'[11]Depr Exp'!H7761</f>
        <v>0</v>
      </c>
      <c r="I7761" s="531">
        <f>'[11]Depr Exp'!I7761</f>
        <v>0</v>
      </c>
      <c r="J7761" s="532" t="str">
        <f>'[11]Depr Exp'!J7761</f>
        <v>End of Life</v>
      </c>
      <c r="K7761" s="534">
        <f>'[11]Depr Exp'!K7761</f>
        <v>0</v>
      </c>
      <c r="L7761" s="533">
        <f>'[11]Depr Exp'!L7761</f>
        <v>0</v>
      </c>
      <c r="M7761" s="144"/>
      <c r="N7761" s="144"/>
    </row>
    <row r="7762" spans="1:14">
      <c r="A7762" s="529" t="str">
        <f>'[11]Depr Exp'!A7762</f>
        <v>G396 GEN Power Op Equip, old</v>
      </c>
      <c r="B7762" s="529" t="str">
        <f>'[11]Depr Exp'!B7762</f>
        <v>G396 GEN Power Op Equip, old-12</v>
      </c>
      <c r="C7762" s="529" t="str">
        <f>'[11]Depr Exp'!C7762</f>
        <v>403G</v>
      </c>
      <c r="D7762" s="529"/>
      <c r="E7762" s="530">
        <f>'[11]Depr Exp'!E7762</f>
        <v>43465</v>
      </c>
      <c r="F7762" s="531">
        <f>'[11]Depr Exp'!F7762</f>
        <v>0</v>
      </c>
      <c r="G7762" s="532" t="str">
        <f>'[11]Depr Exp'!G7762</f>
        <v>End of Life</v>
      </c>
      <c r="H7762" s="533">
        <f>'[11]Depr Exp'!H7762</f>
        <v>0</v>
      </c>
      <c r="I7762" s="531">
        <f>'[11]Depr Exp'!I7762</f>
        <v>0</v>
      </c>
      <c r="J7762" s="532" t="str">
        <f>'[11]Depr Exp'!J7762</f>
        <v>End of Life</v>
      </c>
      <c r="K7762" s="534">
        <f>'[11]Depr Exp'!K7762</f>
        <v>0</v>
      </c>
      <c r="L7762" s="533">
        <f>'[11]Depr Exp'!L7762</f>
        <v>0</v>
      </c>
      <c r="M7762" s="144"/>
      <c r="N7762" s="144"/>
    </row>
    <row r="7763" spans="1:14" ht="15.75" thickBot="1">
      <c r="A7763" s="280" t="str">
        <f>'[11]Depr Exp'!A7763</f>
        <v>G396 GEN Power Op Equip, old Total</v>
      </c>
      <c r="B7763" s="143">
        <f>'[11]Depr Exp'!B7763</f>
        <v>0</v>
      </c>
      <c r="C7763" s="142" t="str">
        <f>'[11]Depr Exp'!C7763</f>
        <v>GGEN</v>
      </c>
      <c r="D7763" s="143"/>
      <c r="E7763" s="281" t="str">
        <f>'[11]Depr Exp'!E7763</f>
        <v>Total</v>
      </c>
      <c r="F7763" s="124">
        <f>'[11]Depr Exp'!F7763</f>
        <v>0</v>
      </c>
      <c r="G7763" s="143">
        <f>'[11]Depr Exp'!G7763</f>
        <v>0</v>
      </c>
      <c r="H7763" s="286">
        <f>'[11]Depr Exp'!H7763</f>
        <v>3484.0799999999995</v>
      </c>
      <c r="I7763" s="124">
        <f>'[11]Depr Exp'!I7763</f>
        <v>0</v>
      </c>
      <c r="J7763" s="143">
        <f>'[11]Depr Exp'!J7763</f>
        <v>0</v>
      </c>
      <c r="K7763" s="286">
        <f>'[11]Depr Exp'!K7763</f>
        <v>0</v>
      </c>
      <c r="L7763" s="286">
        <f>'[11]Depr Exp'!L7763</f>
        <v>-3484.08</v>
      </c>
      <c r="M7763" s="144"/>
      <c r="N7763" s="144"/>
    </row>
    <row r="7764" spans="1:14" ht="13.5" thickTop="1">
      <c r="A7764" s="529" t="str">
        <f>'[11]Depr Exp'!A7764</f>
        <v>G3970 GEN Comm Equip, new</v>
      </c>
      <c r="B7764" s="529" t="str">
        <f>'[11]Depr Exp'!B7764</f>
        <v>G3970 GEN Comm Equip, new-1</v>
      </c>
      <c r="C7764" s="529" t="str">
        <f>'[11]Depr Exp'!C7764</f>
        <v>403G</v>
      </c>
      <c r="D7764" s="529"/>
      <c r="E7764" s="530">
        <f>'[11]Depr Exp'!E7764</f>
        <v>43131</v>
      </c>
      <c r="F7764" s="531">
        <f>'[11]Depr Exp'!F7764</f>
        <v>2288447.3199999998</v>
      </c>
      <c r="G7764" s="541">
        <f>'[11]Depr Exp'!G7764</f>
        <v>6.6699999999999995E-2</v>
      </c>
      <c r="H7764" s="533">
        <f>'[11]Depr Exp'!H7764</f>
        <v>12719.95</v>
      </c>
      <c r="I7764" s="531">
        <f>'[11]Depr Exp'!I7764</f>
        <v>3678715.47</v>
      </c>
      <c r="J7764" s="541">
        <f>'[11]Depr Exp'!J7764</f>
        <v>6.6699999999999995E-2</v>
      </c>
      <c r="K7764" s="534">
        <f>'[11]Depr Exp'!K7764</f>
        <v>42432.18</v>
      </c>
      <c r="L7764" s="533">
        <f>'[11]Depr Exp'!L7764</f>
        <v>29712.23</v>
      </c>
      <c r="M7764" s="144"/>
      <c r="N7764" s="144"/>
    </row>
    <row r="7765" spans="1:14">
      <c r="A7765" s="529" t="str">
        <f>'[11]Depr Exp'!A7765</f>
        <v>G3970 GEN Comm Equip, new</v>
      </c>
      <c r="B7765" s="529" t="str">
        <f>'[11]Depr Exp'!B7765</f>
        <v>G3970 GEN Comm Equip, new-2</v>
      </c>
      <c r="C7765" s="529" t="str">
        <f>'[11]Depr Exp'!C7765</f>
        <v>403G</v>
      </c>
      <c r="D7765" s="529"/>
      <c r="E7765" s="530">
        <f>'[11]Depr Exp'!E7765</f>
        <v>43159</v>
      </c>
      <c r="F7765" s="531">
        <f>'[11]Depr Exp'!F7765</f>
        <v>2256875.77</v>
      </c>
      <c r="G7765" s="541">
        <f>'[11]Depr Exp'!G7765</f>
        <v>6.6699999999999995E-2</v>
      </c>
      <c r="H7765" s="533">
        <f>'[11]Depr Exp'!H7765</f>
        <v>12544.47</v>
      </c>
      <c r="I7765" s="531">
        <f>'[11]Depr Exp'!I7765</f>
        <v>3678715.47</v>
      </c>
      <c r="J7765" s="541">
        <f>'[11]Depr Exp'!J7765</f>
        <v>6.6699999999999995E-2</v>
      </c>
      <c r="K7765" s="534">
        <f>'[11]Depr Exp'!K7765</f>
        <v>42432.18</v>
      </c>
      <c r="L7765" s="533">
        <f>'[11]Depr Exp'!L7765</f>
        <v>29887.71</v>
      </c>
      <c r="M7765" s="144"/>
      <c r="N7765" s="144"/>
    </row>
    <row r="7766" spans="1:14">
      <c r="A7766" s="529" t="str">
        <f>'[11]Depr Exp'!A7766</f>
        <v>G3970 GEN Comm Equip, new</v>
      </c>
      <c r="B7766" s="529" t="str">
        <f>'[11]Depr Exp'!B7766</f>
        <v>G3970 GEN Comm Equip, new-3</v>
      </c>
      <c r="C7766" s="529" t="str">
        <f>'[11]Depr Exp'!C7766</f>
        <v>403G</v>
      </c>
      <c r="D7766" s="529"/>
      <c r="E7766" s="530">
        <f>'[11]Depr Exp'!E7766</f>
        <v>43190</v>
      </c>
      <c r="F7766" s="531">
        <f>'[11]Depr Exp'!F7766</f>
        <v>2225441.62</v>
      </c>
      <c r="G7766" s="541">
        <f>'[11]Depr Exp'!G7766</f>
        <v>6.6699999999999995E-2</v>
      </c>
      <c r="H7766" s="533">
        <f>'[11]Depr Exp'!H7766</f>
        <v>12369.75</v>
      </c>
      <c r="I7766" s="531">
        <f>'[11]Depr Exp'!I7766</f>
        <v>3678715.47</v>
      </c>
      <c r="J7766" s="541">
        <f>'[11]Depr Exp'!J7766</f>
        <v>6.6699999999999995E-2</v>
      </c>
      <c r="K7766" s="534">
        <f>'[11]Depr Exp'!K7766</f>
        <v>42432.18</v>
      </c>
      <c r="L7766" s="533">
        <f>'[11]Depr Exp'!L7766</f>
        <v>30062.43</v>
      </c>
      <c r="M7766" s="144"/>
      <c r="N7766" s="144"/>
    </row>
    <row r="7767" spans="1:14">
      <c r="A7767" s="529" t="str">
        <f>'[11]Depr Exp'!A7767</f>
        <v>G3970 GEN Comm Equip, new</v>
      </c>
      <c r="B7767" s="529" t="str">
        <f>'[11]Depr Exp'!B7767</f>
        <v>G3970 GEN Comm Equip, new-4</v>
      </c>
      <c r="C7767" s="529" t="str">
        <f>'[11]Depr Exp'!C7767</f>
        <v>403G</v>
      </c>
      <c r="D7767" s="529"/>
      <c r="E7767" s="530">
        <f>'[11]Depr Exp'!E7767</f>
        <v>43220</v>
      </c>
      <c r="F7767" s="531">
        <f>'[11]Depr Exp'!F7767</f>
        <v>2225441.62</v>
      </c>
      <c r="G7767" s="541">
        <f>'[11]Depr Exp'!G7767</f>
        <v>6.6699999999999995E-2</v>
      </c>
      <c r="H7767" s="533">
        <f>'[11]Depr Exp'!H7767</f>
        <v>12369.75</v>
      </c>
      <c r="I7767" s="531">
        <f>'[11]Depr Exp'!I7767</f>
        <v>3678715.47</v>
      </c>
      <c r="J7767" s="541">
        <f>'[11]Depr Exp'!J7767</f>
        <v>6.6699999999999995E-2</v>
      </c>
      <c r="K7767" s="534">
        <f>'[11]Depr Exp'!K7767</f>
        <v>42432.18</v>
      </c>
      <c r="L7767" s="533">
        <f>'[11]Depr Exp'!L7767</f>
        <v>30062.43</v>
      </c>
      <c r="M7767" s="144"/>
      <c r="N7767" s="144"/>
    </row>
    <row r="7768" spans="1:14">
      <c r="A7768" s="529" t="str">
        <f>'[11]Depr Exp'!A7768</f>
        <v>G3970 GEN Comm Equip, new</v>
      </c>
      <c r="B7768" s="529" t="str">
        <f>'[11]Depr Exp'!B7768</f>
        <v>G3970 GEN Comm Equip, new-5</v>
      </c>
      <c r="C7768" s="529" t="str">
        <f>'[11]Depr Exp'!C7768</f>
        <v>403G</v>
      </c>
      <c r="D7768" s="529"/>
      <c r="E7768" s="530">
        <f>'[11]Depr Exp'!E7768</f>
        <v>43251</v>
      </c>
      <c r="F7768" s="531">
        <f>'[11]Depr Exp'!F7768</f>
        <v>3149391.18</v>
      </c>
      <c r="G7768" s="541">
        <f>'[11]Depr Exp'!G7768</f>
        <v>6.6699999999999995E-2</v>
      </c>
      <c r="H7768" s="533">
        <f>'[11]Depr Exp'!H7768</f>
        <v>17505.37</v>
      </c>
      <c r="I7768" s="531">
        <f>'[11]Depr Exp'!I7768</f>
        <v>3678715.47</v>
      </c>
      <c r="J7768" s="541">
        <f>'[11]Depr Exp'!J7768</f>
        <v>6.6699999999999995E-2</v>
      </c>
      <c r="K7768" s="534">
        <f>'[11]Depr Exp'!K7768</f>
        <v>42432.18</v>
      </c>
      <c r="L7768" s="533">
        <f>'[11]Depr Exp'!L7768</f>
        <v>24926.81</v>
      </c>
      <c r="M7768" s="144"/>
      <c r="N7768" s="144"/>
    </row>
    <row r="7769" spans="1:14">
      <c r="A7769" s="529" t="str">
        <f>'[11]Depr Exp'!A7769</f>
        <v>G3970 GEN Comm Equip, new</v>
      </c>
      <c r="B7769" s="529" t="str">
        <f>'[11]Depr Exp'!B7769</f>
        <v>G3970 GEN Comm Equip, new-6</v>
      </c>
      <c r="C7769" s="529" t="str">
        <f>'[11]Depr Exp'!C7769</f>
        <v>403G</v>
      </c>
      <c r="D7769" s="529"/>
      <c r="E7769" s="530">
        <f>'[11]Depr Exp'!E7769</f>
        <v>43281</v>
      </c>
      <c r="F7769" s="531">
        <f>'[11]Depr Exp'!F7769</f>
        <v>3727646.36</v>
      </c>
      <c r="G7769" s="541">
        <f>'[11]Depr Exp'!G7769</f>
        <v>6.6699999999999995E-2</v>
      </c>
      <c r="H7769" s="533">
        <f>'[11]Depr Exp'!H7769</f>
        <v>20719.5</v>
      </c>
      <c r="I7769" s="531">
        <f>'[11]Depr Exp'!I7769</f>
        <v>3678715.47</v>
      </c>
      <c r="J7769" s="541">
        <f>'[11]Depr Exp'!J7769</f>
        <v>6.6699999999999995E-2</v>
      </c>
      <c r="K7769" s="534">
        <f>'[11]Depr Exp'!K7769</f>
        <v>42432.18</v>
      </c>
      <c r="L7769" s="533">
        <f>'[11]Depr Exp'!L7769</f>
        <v>21712.68</v>
      </c>
      <c r="M7769" s="144"/>
      <c r="N7769" s="144"/>
    </row>
    <row r="7770" spans="1:14">
      <c r="A7770" s="529" t="str">
        <f>'[11]Depr Exp'!A7770</f>
        <v>G3970 GEN Comm Equip, new</v>
      </c>
      <c r="B7770" s="529" t="str">
        <f>'[11]Depr Exp'!B7770</f>
        <v>G3970 GEN Comm Equip, new-7</v>
      </c>
      <c r="C7770" s="529" t="str">
        <f>'[11]Depr Exp'!C7770</f>
        <v>403G</v>
      </c>
      <c r="D7770" s="529"/>
      <c r="E7770" s="530">
        <f>'[11]Depr Exp'!E7770</f>
        <v>43312</v>
      </c>
      <c r="F7770" s="531">
        <f>'[11]Depr Exp'!F7770</f>
        <v>3497741.83</v>
      </c>
      <c r="G7770" s="541">
        <f>'[11]Depr Exp'!G7770</f>
        <v>6.6699999999999995E-2</v>
      </c>
      <c r="H7770" s="533">
        <f>'[11]Depr Exp'!H7770</f>
        <v>-111776.6</v>
      </c>
      <c r="I7770" s="531">
        <f>'[11]Depr Exp'!I7770</f>
        <v>3678715.47</v>
      </c>
      <c r="J7770" s="541">
        <f>'[11]Depr Exp'!J7770</f>
        <v>6.6699999999999995E-2</v>
      </c>
      <c r="K7770" s="534">
        <f>'[11]Depr Exp'!K7770</f>
        <v>42432.18</v>
      </c>
      <c r="L7770" s="533">
        <f>'[11]Depr Exp'!L7770</f>
        <v>154208.78</v>
      </c>
      <c r="M7770" s="144"/>
      <c r="N7770" s="144"/>
    </row>
    <row r="7771" spans="1:14">
      <c r="A7771" s="529" t="str">
        <f>'[11]Depr Exp'!A7771</f>
        <v>G3970 GEN Comm Equip, new</v>
      </c>
      <c r="B7771" s="529" t="str">
        <f>'[11]Depr Exp'!B7771</f>
        <v>G3970 GEN Comm Equip, new-8</v>
      </c>
      <c r="C7771" s="529" t="str">
        <f>'[11]Depr Exp'!C7771</f>
        <v>403G</v>
      </c>
      <c r="D7771" s="529"/>
      <c r="E7771" s="530">
        <f>'[11]Depr Exp'!E7771</f>
        <v>43343</v>
      </c>
      <c r="F7771" s="531">
        <f>'[11]Depr Exp'!F7771</f>
        <v>3497741.83</v>
      </c>
      <c r="G7771" s="541">
        <f>'[11]Depr Exp'!G7771</f>
        <v>6.6699999999999995E-2</v>
      </c>
      <c r="H7771" s="533">
        <f>'[11]Depr Exp'!H7771</f>
        <v>63410.92</v>
      </c>
      <c r="I7771" s="531">
        <f>'[11]Depr Exp'!I7771</f>
        <v>3678715.47</v>
      </c>
      <c r="J7771" s="541">
        <f>'[11]Depr Exp'!J7771</f>
        <v>6.6699999999999995E-2</v>
      </c>
      <c r="K7771" s="534">
        <f>'[11]Depr Exp'!K7771</f>
        <v>42432.18</v>
      </c>
      <c r="L7771" s="533">
        <f>'[11]Depr Exp'!L7771</f>
        <v>-20978.74</v>
      </c>
      <c r="M7771" s="144"/>
      <c r="N7771" s="144"/>
    </row>
    <row r="7772" spans="1:14">
      <c r="A7772" s="529" t="str">
        <f>'[11]Depr Exp'!A7772</f>
        <v>G3970 GEN Comm Equip, new</v>
      </c>
      <c r="B7772" s="529" t="str">
        <f>'[11]Depr Exp'!B7772</f>
        <v>G3970 GEN Comm Equip, new-9</v>
      </c>
      <c r="C7772" s="529" t="str">
        <f>'[11]Depr Exp'!C7772</f>
        <v>403G</v>
      </c>
      <c r="D7772" s="529"/>
      <c r="E7772" s="530">
        <f>'[11]Depr Exp'!E7772</f>
        <v>43373</v>
      </c>
      <c r="F7772" s="531">
        <f>'[11]Depr Exp'!F7772</f>
        <v>3585713.79</v>
      </c>
      <c r="G7772" s="541">
        <f>'[11]Depr Exp'!G7772</f>
        <v>6.6699999999999995E-2</v>
      </c>
      <c r="H7772" s="533">
        <f>'[11]Depr Exp'!H7772</f>
        <v>41915.240000000005</v>
      </c>
      <c r="I7772" s="531">
        <f>'[11]Depr Exp'!I7772</f>
        <v>3678715.47</v>
      </c>
      <c r="J7772" s="541">
        <f>'[11]Depr Exp'!J7772</f>
        <v>6.6699999999999995E-2</v>
      </c>
      <c r="K7772" s="534">
        <f>'[11]Depr Exp'!K7772</f>
        <v>42432.18</v>
      </c>
      <c r="L7772" s="533">
        <f>'[11]Depr Exp'!L7772</f>
        <v>516.94000000000005</v>
      </c>
      <c r="M7772" s="144"/>
      <c r="N7772" s="144"/>
    </row>
    <row r="7773" spans="1:14">
      <c r="A7773" s="529" t="str">
        <f>'[11]Depr Exp'!A7773</f>
        <v>G3970 GEN Comm Equip, new</v>
      </c>
      <c r="B7773" s="529" t="str">
        <f>'[11]Depr Exp'!B7773</f>
        <v>G3970 GEN Comm Equip, new-10</v>
      </c>
      <c r="C7773" s="529" t="str">
        <f>'[11]Depr Exp'!C7773</f>
        <v>403G</v>
      </c>
      <c r="D7773" s="529"/>
      <c r="E7773" s="530">
        <f>'[11]Depr Exp'!E7773</f>
        <v>43404</v>
      </c>
      <c r="F7773" s="531">
        <f>'[11]Depr Exp'!F7773</f>
        <v>3691782.23</v>
      </c>
      <c r="G7773" s="541">
        <f>'[11]Depr Exp'!G7773</f>
        <v>6.6699999999999995E-2</v>
      </c>
      <c r="H7773" s="533">
        <f>'[11]Depr Exp'!H7773</f>
        <v>42504.81</v>
      </c>
      <c r="I7773" s="531">
        <f>'[11]Depr Exp'!I7773</f>
        <v>3678715.47</v>
      </c>
      <c r="J7773" s="541">
        <f>'[11]Depr Exp'!J7773</f>
        <v>6.6699999999999995E-2</v>
      </c>
      <c r="K7773" s="534">
        <f>'[11]Depr Exp'!K7773</f>
        <v>42432.18</v>
      </c>
      <c r="L7773" s="533">
        <f>'[11]Depr Exp'!L7773</f>
        <v>-72.63</v>
      </c>
      <c r="M7773" s="144"/>
      <c r="N7773" s="144"/>
    </row>
    <row r="7774" spans="1:14">
      <c r="A7774" s="529" t="str">
        <f>'[11]Depr Exp'!A7774</f>
        <v>G3970 GEN Comm Equip, new</v>
      </c>
      <c r="B7774" s="529" t="str">
        <f>'[11]Depr Exp'!B7774</f>
        <v>G3970 GEN Comm Equip, new-11</v>
      </c>
      <c r="C7774" s="529" t="str">
        <f>'[11]Depr Exp'!C7774</f>
        <v>403G</v>
      </c>
      <c r="D7774" s="529"/>
      <c r="E7774" s="530">
        <f>'[11]Depr Exp'!E7774</f>
        <v>43434</v>
      </c>
      <c r="F7774" s="531">
        <f>'[11]Depr Exp'!F7774</f>
        <v>3719761.6</v>
      </c>
      <c r="G7774" s="541">
        <f>'[11]Depr Exp'!G7774</f>
        <v>6.6699999999999995E-2</v>
      </c>
      <c r="H7774" s="533">
        <f>'[11]Depr Exp'!H7774</f>
        <v>42660.32</v>
      </c>
      <c r="I7774" s="531">
        <f>'[11]Depr Exp'!I7774</f>
        <v>3678715.47</v>
      </c>
      <c r="J7774" s="541">
        <f>'[11]Depr Exp'!J7774</f>
        <v>6.6699999999999995E-2</v>
      </c>
      <c r="K7774" s="534">
        <f>'[11]Depr Exp'!K7774</f>
        <v>42432.18</v>
      </c>
      <c r="L7774" s="533">
        <f>'[11]Depr Exp'!L7774</f>
        <v>-228.14</v>
      </c>
      <c r="M7774" s="144"/>
      <c r="N7774" s="144"/>
    </row>
    <row r="7775" spans="1:14">
      <c r="A7775" s="529" t="str">
        <f>'[11]Depr Exp'!A7775</f>
        <v>G3970 GEN Comm Equip, new</v>
      </c>
      <c r="B7775" s="529" t="str">
        <f>'[11]Depr Exp'!B7775</f>
        <v>G3970 GEN Comm Equip, new-12</v>
      </c>
      <c r="C7775" s="529" t="str">
        <f>'[11]Depr Exp'!C7775</f>
        <v>403G</v>
      </c>
      <c r="D7775" s="529"/>
      <c r="E7775" s="530">
        <f>'[11]Depr Exp'!E7775</f>
        <v>43465</v>
      </c>
      <c r="F7775" s="531">
        <f>'[11]Depr Exp'!F7775</f>
        <v>3678715.47</v>
      </c>
      <c r="G7775" s="541">
        <f>'[11]Depr Exp'!G7775</f>
        <v>6.6699999999999995E-2</v>
      </c>
      <c r="H7775" s="533">
        <f>'[11]Depr Exp'!H7775</f>
        <v>42432.18</v>
      </c>
      <c r="I7775" s="531">
        <f>'[11]Depr Exp'!I7775</f>
        <v>3678715.47</v>
      </c>
      <c r="J7775" s="541">
        <f>'[11]Depr Exp'!J7775</f>
        <v>6.6699999999999995E-2</v>
      </c>
      <c r="K7775" s="534">
        <f>'[11]Depr Exp'!K7775</f>
        <v>42432.18</v>
      </c>
      <c r="L7775" s="533">
        <f>'[11]Depr Exp'!L7775</f>
        <v>0</v>
      </c>
      <c r="M7775" s="144"/>
      <c r="N7775" s="144"/>
    </row>
    <row r="7776" spans="1:14" ht="15.75" thickBot="1">
      <c r="A7776" s="159" t="str">
        <f>'[11]Depr Exp'!A7776</f>
        <v>G3970 GEN Comm Equip, new Total</v>
      </c>
      <c r="B7776" s="144">
        <f>'[11]Depr Exp'!B7776</f>
        <v>0</v>
      </c>
      <c r="C7776" s="502" t="str">
        <f>'[11]Depr Exp'!C7776</f>
        <v>GGEN</v>
      </c>
      <c r="D7776" s="144"/>
      <c r="E7776" s="281" t="str">
        <f>'[11]Depr Exp'!E7776</f>
        <v>Total</v>
      </c>
      <c r="F7776" s="141">
        <f>'[11]Depr Exp'!F7776</f>
        <v>0</v>
      </c>
      <c r="G7776" s="252">
        <f>'[11]Depr Exp'!G7776</f>
        <v>0</v>
      </c>
      <c r="H7776" s="286">
        <f>'[11]Depr Exp'!H7776</f>
        <v>209375.65999999997</v>
      </c>
      <c r="I7776" s="141">
        <f>'[11]Depr Exp'!I7776</f>
        <v>0</v>
      </c>
      <c r="J7776" s="252">
        <f>'[11]Depr Exp'!J7776</f>
        <v>0</v>
      </c>
      <c r="K7776" s="286">
        <f>'[11]Depr Exp'!K7776</f>
        <v>509186.16</v>
      </c>
      <c r="L7776" s="286">
        <f>'[11]Depr Exp'!L7776</f>
        <v>299810.5</v>
      </c>
      <c r="M7776" s="144"/>
      <c r="N7776" s="144"/>
    </row>
    <row r="7777" spans="1:14" ht="13.5" thickTop="1">
      <c r="A7777" s="529" t="str">
        <f>'[11]Depr Exp'!A7777</f>
        <v>G3970 GEN Comm Equip, old</v>
      </c>
      <c r="B7777" s="529" t="str">
        <f>'[11]Depr Exp'!B7777</f>
        <v>G3970 GEN Comm Equip, old-1</v>
      </c>
      <c r="C7777" s="529" t="str">
        <f>'[11]Depr Exp'!C7777</f>
        <v>403G</v>
      </c>
      <c r="D7777" s="529"/>
      <c r="E7777" s="530">
        <f>'[11]Depr Exp'!E7777</f>
        <v>43131</v>
      </c>
      <c r="F7777" s="531">
        <f>'[11]Depr Exp'!F7777</f>
        <v>1252979.82</v>
      </c>
      <c r="G7777" s="532" t="str">
        <f>'[11]Depr Exp'!G7777</f>
        <v>End of Life</v>
      </c>
      <c r="H7777" s="533">
        <f>'[11]Depr Exp'!H7777</f>
        <v>20883</v>
      </c>
      <c r="I7777" s="531">
        <f>'[11]Depr Exp'!I7777</f>
        <v>0</v>
      </c>
      <c r="J7777" s="532" t="str">
        <f>'[11]Depr Exp'!J7777</f>
        <v>End of Life</v>
      </c>
      <c r="K7777" s="534">
        <f>'[11]Depr Exp'!K7777</f>
        <v>0</v>
      </c>
      <c r="L7777" s="533">
        <f>'[11]Depr Exp'!L7777</f>
        <v>-20883</v>
      </c>
      <c r="M7777" s="144"/>
      <c r="N7777" s="144"/>
    </row>
    <row r="7778" spans="1:14">
      <c r="A7778" s="529" t="str">
        <f>'[11]Depr Exp'!A7778</f>
        <v>G3970 GEN Comm Equip, old</v>
      </c>
      <c r="B7778" s="529" t="str">
        <f>'[11]Depr Exp'!B7778</f>
        <v>G3970 GEN Comm Equip, old-2</v>
      </c>
      <c r="C7778" s="529" t="str">
        <f>'[11]Depr Exp'!C7778</f>
        <v>403G</v>
      </c>
      <c r="D7778" s="529"/>
      <c r="E7778" s="530">
        <f>'[11]Depr Exp'!E7778</f>
        <v>43159</v>
      </c>
      <c r="F7778" s="531">
        <f>'[11]Depr Exp'!F7778</f>
        <v>1232096.82</v>
      </c>
      <c r="G7778" s="532" t="str">
        <f>'[11]Depr Exp'!G7778</f>
        <v>End of Life</v>
      </c>
      <c r="H7778" s="533">
        <f>'[11]Depr Exp'!H7778</f>
        <v>20883</v>
      </c>
      <c r="I7778" s="531">
        <f>'[11]Depr Exp'!I7778</f>
        <v>0</v>
      </c>
      <c r="J7778" s="532" t="str">
        <f>'[11]Depr Exp'!J7778</f>
        <v>End of Life</v>
      </c>
      <c r="K7778" s="534">
        <f>'[11]Depr Exp'!K7778</f>
        <v>0</v>
      </c>
      <c r="L7778" s="533">
        <f>'[11]Depr Exp'!L7778</f>
        <v>-20883</v>
      </c>
      <c r="M7778" s="144"/>
      <c r="N7778" s="144"/>
    </row>
    <row r="7779" spans="1:14">
      <c r="A7779" s="529" t="str">
        <f>'[11]Depr Exp'!A7779</f>
        <v>G3970 GEN Comm Equip, old</v>
      </c>
      <c r="B7779" s="529" t="str">
        <f>'[11]Depr Exp'!B7779</f>
        <v>G3970 GEN Comm Equip, old-3</v>
      </c>
      <c r="C7779" s="529" t="str">
        <f>'[11]Depr Exp'!C7779</f>
        <v>403G</v>
      </c>
      <c r="D7779" s="529"/>
      <c r="E7779" s="530">
        <f>'[11]Depr Exp'!E7779</f>
        <v>43190</v>
      </c>
      <c r="F7779" s="531">
        <f>'[11]Depr Exp'!F7779</f>
        <v>1211213.82</v>
      </c>
      <c r="G7779" s="532" t="str">
        <f>'[11]Depr Exp'!G7779</f>
        <v>End of Life</v>
      </c>
      <c r="H7779" s="533">
        <f>'[11]Depr Exp'!H7779</f>
        <v>20883</v>
      </c>
      <c r="I7779" s="531">
        <f>'[11]Depr Exp'!I7779</f>
        <v>0</v>
      </c>
      <c r="J7779" s="532" t="str">
        <f>'[11]Depr Exp'!J7779</f>
        <v>End of Life</v>
      </c>
      <c r="K7779" s="534">
        <f>'[11]Depr Exp'!K7779</f>
        <v>0</v>
      </c>
      <c r="L7779" s="533">
        <f>'[11]Depr Exp'!L7779</f>
        <v>-20883</v>
      </c>
      <c r="M7779" s="144"/>
      <c r="N7779" s="144"/>
    </row>
    <row r="7780" spans="1:14">
      <c r="A7780" s="529" t="str">
        <f>'[11]Depr Exp'!A7780</f>
        <v>G3970 GEN Comm Equip, old</v>
      </c>
      <c r="B7780" s="529" t="str">
        <f>'[11]Depr Exp'!B7780</f>
        <v>G3970 GEN Comm Equip, old-4</v>
      </c>
      <c r="C7780" s="529" t="str">
        <f>'[11]Depr Exp'!C7780</f>
        <v>403G</v>
      </c>
      <c r="D7780" s="529"/>
      <c r="E7780" s="530">
        <f>'[11]Depr Exp'!E7780</f>
        <v>43220</v>
      </c>
      <c r="F7780" s="531">
        <f>'[11]Depr Exp'!F7780</f>
        <v>1190330.82</v>
      </c>
      <c r="G7780" s="532" t="str">
        <f>'[11]Depr Exp'!G7780</f>
        <v>End of Life</v>
      </c>
      <c r="H7780" s="533">
        <f>'[11]Depr Exp'!H7780</f>
        <v>20883</v>
      </c>
      <c r="I7780" s="531">
        <f>'[11]Depr Exp'!I7780</f>
        <v>0</v>
      </c>
      <c r="J7780" s="532" t="str">
        <f>'[11]Depr Exp'!J7780</f>
        <v>End of Life</v>
      </c>
      <c r="K7780" s="534">
        <f>'[11]Depr Exp'!K7780</f>
        <v>0</v>
      </c>
      <c r="L7780" s="533">
        <f>'[11]Depr Exp'!L7780</f>
        <v>-20883</v>
      </c>
      <c r="M7780" s="144"/>
      <c r="N7780" s="144"/>
    </row>
    <row r="7781" spans="1:14">
      <c r="A7781" s="529" t="str">
        <f>'[11]Depr Exp'!A7781</f>
        <v>G3970 GEN Comm Equip, old</v>
      </c>
      <c r="B7781" s="529" t="str">
        <f>'[11]Depr Exp'!B7781</f>
        <v>G3970 GEN Comm Equip, old-5</v>
      </c>
      <c r="C7781" s="529" t="str">
        <f>'[11]Depr Exp'!C7781</f>
        <v>403G</v>
      </c>
      <c r="D7781" s="529"/>
      <c r="E7781" s="530">
        <f>'[11]Depr Exp'!E7781</f>
        <v>43251</v>
      </c>
      <c r="F7781" s="531">
        <f>'[11]Depr Exp'!F7781</f>
        <v>1169447.82</v>
      </c>
      <c r="G7781" s="532" t="str">
        <f>'[11]Depr Exp'!G7781</f>
        <v>End of Life</v>
      </c>
      <c r="H7781" s="533">
        <f>'[11]Depr Exp'!H7781</f>
        <v>20883</v>
      </c>
      <c r="I7781" s="531">
        <f>'[11]Depr Exp'!I7781</f>
        <v>0</v>
      </c>
      <c r="J7781" s="532" t="str">
        <f>'[11]Depr Exp'!J7781</f>
        <v>End of Life</v>
      </c>
      <c r="K7781" s="534">
        <f>'[11]Depr Exp'!K7781</f>
        <v>0</v>
      </c>
      <c r="L7781" s="533">
        <f>'[11]Depr Exp'!L7781</f>
        <v>-20883</v>
      </c>
      <c r="M7781" s="144"/>
      <c r="N7781" s="144"/>
    </row>
    <row r="7782" spans="1:14">
      <c r="A7782" s="529" t="str">
        <f>'[11]Depr Exp'!A7782</f>
        <v>G3970 GEN Comm Equip, old</v>
      </c>
      <c r="B7782" s="529" t="str">
        <f>'[11]Depr Exp'!B7782</f>
        <v>G3970 GEN Comm Equip, old-6</v>
      </c>
      <c r="C7782" s="529" t="str">
        <f>'[11]Depr Exp'!C7782</f>
        <v>403G</v>
      </c>
      <c r="D7782" s="529"/>
      <c r="E7782" s="530">
        <f>'[11]Depr Exp'!E7782</f>
        <v>43281</v>
      </c>
      <c r="F7782" s="531">
        <f>'[11]Depr Exp'!F7782</f>
        <v>1148564.82</v>
      </c>
      <c r="G7782" s="532" t="str">
        <f>'[11]Depr Exp'!G7782</f>
        <v>End of Life</v>
      </c>
      <c r="H7782" s="533">
        <f>'[11]Depr Exp'!H7782</f>
        <v>20883</v>
      </c>
      <c r="I7782" s="531">
        <f>'[11]Depr Exp'!I7782</f>
        <v>0</v>
      </c>
      <c r="J7782" s="532" t="str">
        <f>'[11]Depr Exp'!J7782</f>
        <v>End of Life</v>
      </c>
      <c r="K7782" s="534">
        <f>'[11]Depr Exp'!K7782</f>
        <v>0</v>
      </c>
      <c r="L7782" s="533">
        <f>'[11]Depr Exp'!L7782</f>
        <v>-20883</v>
      </c>
      <c r="M7782" s="144"/>
      <c r="N7782" s="144"/>
    </row>
    <row r="7783" spans="1:14">
      <c r="A7783" s="529" t="str">
        <f>'[11]Depr Exp'!A7783</f>
        <v>G3970 GEN Comm Equip, old</v>
      </c>
      <c r="B7783" s="529" t="str">
        <f>'[11]Depr Exp'!B7783</f>
        <v>G3970 GEN Comm Equip, old-7</v>
      </c>
      <c r="C7783" s="529" t="str">
        <f>'[11]Depr Exp'!C7783</f>
        <v>403G</v>
      </c>
      <c r="D7783" s="529"/>
      <c r="E7783" s="530">
        <f>'[11]Depr Exp'!E7783</f>
        <v>43312</v>
      </c>
      <c r="F7783" s="531">
        <f>'[11]Depr Exp'!F7783</f>
        <v>-0.01</v>
      </c>
      <c r="G7783" s="532" t="str">
        <f>'[11]Depr Exp'!G7783</f>
        <v>End of Life</v>
      </c>
      <c r="H7783" s="533">
        <f>'[11]Depr Exp'!H7783</f>
        <v>0</v>
      </c>
      <c r="I7783" s="531">
        <f>'[11]Depr Exp'!I7783</f>
        <v>0</v>
      </c>
      <c r="J7783" s="532" t="str">
        <f>'[11]Depr Exp'!J7783</f>
        <v>End of Life</v>
      </c>
      <c r="K7783" s="534">
        <f>'[11]Depr Exp'!K7783</f>
        <v>0</v>
      </c>
      <c r="L7783" s="533">
        <f>'[11]Depr Exp'!L7783</f>
        <v>0</v>
      </c>
      <c r="M7783" s="144"/>
      <c r="N7783" s="144"/>
    </row>
    <row r="7784" spans="1:14">
      <c r="A7784" s="529" t="str">
        <f>'[11]Depr Exp'!A7784</f>
        <v>G3970 GEN Comm Equip, old</v>
      </c>
      <c r="B7784" s="529" t="str">
        <f>'[11]Depr Exp'!B7784</f>
        <v>G3970 GEN Comm Equip, old-8</v>
      </c>
      <c r="C7784" s="529" t="str">
        <f>'[11]Depr Exp'!C7784</f>
        <v>403G</v>
      </c>
      <c r="D7784" s="529"/>
      <c r="E7784" s="530">
        <f>'[11]Depr Exp'!E7784</f>
        <v>43343</v>
      </c>
      <c r="F7784" s="531">
        <f>'[11]Depr Exp'!F7784</f>
        <v>-0.01</v>
      </c>
      <c r="G7784" s="532" t="str">
        <f>'[11]Depr Exp'!G7784</f>
        <v>End of Life</v>
      </c>
      <c r="H7784" s="533">
        <f>'[11]Depr Exp'!H7784</f>
        <v>0</v>
      </c>
      <c r="I7784" s="531">
        <f>'[11]Depr Exp'!I7784</f>
        <v>0</v>
      </c>
      <c r="J7784" s="532" t="str">
        <f>'[11]Depr Exp'!J7784</f>
        <v>End of Life</v>
      </c>
      <c r="K7784" s="534">
        <f>'[11]Depr Exp'!K7784</f>
        <v>0</v>
      </c>
      <c r="L7784" s="533">
        <f>'[11]Depr Exp'!L7784</f>
        <v>0</v>
      </c>
      <c r="M7784" s="144"/>
      <c r="N7784" s="144"/>
    </row>
    <row r="7785" spans="1:14">
      <c r="A7785" s="529" t="str">
        <f>'[11]Depr Exp'!A7785</f>
        <v>G3970 GEN Comm Equip, old</v>
      </c>
      <c r="B7785" s="529" t="str">
        <f>'[11]Depr Exp'!B7785</f>
        <v>G3970 GEN Comm Equip, old-9</v>
      </c>
      <c r="C7785" s="529" t="str">
        <f>'[11]Depr Exp'!C7785</f>
        <v>403G</v>
      </c>
      <c r="D7785" s="529"/>
      <c r="E7785" s="530">
        <f>'[11]Depr Exp'!E7785</f>
        <v>43373</v>
      </c>
      <c r="F7785" s="531">
        <f>'[11]Depr Exp'!F7785</f>
        <v>-0.01</v>
      </c>
      <c r="G7785" s="532" t="str">
        <f>'[11]Depr Exp'!G7785</f>
        <v>End of Life</v>
      </c>
      <c r="H7785" s="533">
        <f>'[11]Depr Exp'!H7785</f>
        <v>0</v>
      </c>
      <c r="I7785" s="531">
        <f>'[11]Depr Exp'!I7785</f>
        <v>0</v>
      </c>
      <c r="J7785" s="532" t="str">
        <f>'[11]Depr Exp'!J7785</f>
        <v>End of Life</v>
      </c>
      <c r="K7785" s="534">
        <f>'[11]Depr Exp'!K7785</f>
        <v>0</v>
      </c>
      <c r="L7785" s="533">
        <f>'[11]Depr Exp'!L7785</f>
        <v>0</v>
      </c>
      <c r="M7785" s="144"/>
      <c r="N7785" s="144"/>
    </row>
    <row r="7786" spans="1:14">
      <c r="A7786" s="529" t="str">
        <f>'[11]Depr Exp'!A7786</f>
        <v>G3970 GEN Comm Equip, old</v>
      </c>
      <c r="B7786" s="529" t="str">
        <f>'[11]Depr Exp'!B7786</f>
        <v>G3970 GEN Comm Equip, old-10</v>
      </c>
      <c r="C7786" s="529" t="str">
        <f>'[11]Depr Exp'!C7786</f>
        <v>403G</v>
      </c>
      <c r="D7786" s="529"/>
      <c r="E7786" s="530">
        <f>'[11]Depr Exp'!E7786</f>
        <v>43404</v>
      </c>
      <c r="F7786" s="531">
        <f>'[11]Depr Exp'!F7786</f>
        <v>-0.01</v>
      </c>
      <c r="G7786" s="532" t="str">
        <f>'[11]Depr Exp'!G7786</f>
        <v>End of Life</v>
      </c>
      <c r="H7786" s="533">
        <f>'[11]Depr Exp'!H7786</f>
        <v>0</v>
      </c>
      <c r="I7786" s="531">
        <f>'[11]Depr Exp'!I7786</f>
        <v>0</v>
      </c>
      <c r="J7786" s="532" t="str">
        <f>'[11]Depr Exp'!J7786</f>
        <v>End of Life</v>
      </c>
      <c r="K7786" s="534">
        <f>'[11]Depr Exp'!K7786</f>
        <v>0</v>
      </c>
      <c r="L7786" s="533">
        <f>'[11]Depr Exp'!L7786</f>
        <v>0</v>
      </c>
      <c r="M7786" s="144"/>
      <c r="N7786" s="144"/>
    </row>
    <row r="7787" spans="1:14">
      <c r="A7787" s="529" t="str">
        <f>'[11]Depr Exp'!A7787</f>
        <v>G3970 GEN Comm Equip, old</v>
      </c>
      <c r="B7787" s="529" t="str">
        <f>'[11]Depr Exp'!B7787</f>
        <v>G3970 GEN Comm Equip, old-11</v>
      </c>
      <c r="C7787" s="529" t="str">
        <f>'[11]Depr Exp'!C7787</f>
        <v>403G</v>
      </c>
      <c r="D7787" s="529"/>
      <c r="E7787" s="530">
        <f>'[11]Depr Exp'!E7787</f>
        <v>43434</v>
      </c>
      <c r="F7787" s="531">
        <f>'[11]Depr Exp'!F7787</f>
        <v>-0.01</v>
      </c>
      <c r="G7787" s="532" t="str">
        <f>'[11]Depr Exp'!G7787</f>
        <v>End of Life</v>
      </c>
      <c r="H7787" s="533">
        <f>'[11]Depr Exp'!H7787</f>
        <v>0</v>
      </c>
      <c r="I7787" s="531">
        <f>'[11]Depr Exp'!I7787</f>
        <v>0</v>
      </c>
      <c r="J7787" s="532" t="str">
        <f>'[11]Depr Exp'!J7787</f>
        <v>End of Life</v>
      </c>
      <c r="K7787" s="534">
        <f>'[11]Depr Exp'!K7787</f>
        <v>0</v>
      </c>
      <c r="L7787" s="533">
        <f>'[11]Depr Exp'!L7787</f>
        <v>0</v>
      </c>
      <c r="M7787" s="144"/>
      <c r="N7787" s="144"/>
    </row>
    <row r="7788" spans="1:14">
      <c r="A7788" s="529" t="str">
        <f>'[11]Depr Exp'!A7788</f>
        <v>G3970 GEN Comm Equip, old</v>
      </c>
      <c r="B7788" s="529" t="str">
        <f>'[11]Depr Exp'!B7788</f>
        <v>G3970 GEN Comm Equip, old-12</v>
      </c>
      <c r="C7788" s="529" t="str">
        <f>'[11]Depr Exp'!C7788</f>
        <v>403G</v>
      </c>
      <c r="D7788" s="529"/>
      <c r="E7788" s="530">
        <f>'[11]Depr Exp'!E7788</f>
        <v>43465</v>
      </c>
      <c r="F7788" s="531">
        <f>'[11]Depr Exp'!F7788</f>
        <v>-0.01</v>
      </c>
      <c r="G7788" s="532" t="str">
        <f>'[11]Depr Exp'!G7788</f>
        <v>End of Life</v>
      </c>
      <c r="H7788" s="533">
        <f>'[11]Depr Exp'!H7788</f>
        <v>0</v>
      </c>
      <c r="I7788" s="531">
        <f>'[11]Depr Exp'!I7788</f>
        <v>0</v>
      </c>
      <c r="J7788" s="532" t="str">
        <f>'[11]Depr Exp'!J7788</f>
        <v>End of Life</v>
      </c>
      <c r="K7788" s="534">
        <f>'[11]Depr Exp'!K7788</f>
        <v>0</v>
      </c>
      <c r="L7788" s="533">
        <f>'[11]Depr Exp'!L7788</f>
        <v>0</v>
      </c>
      <c r="M7788" s="144"/>
      <c r="N7788" s="144"/>
    </row>
    <row r="7789" spans="1:14" ht="15.75" thickBot="1">
      <c r="A7789" s="280" t="str">
        <f>'[11]Depr Exp'!A7789</f>
        <v>G3970 GEN Comm Equip, old Total</v>
      </c>
      <c r="B7789" s="143">
        <f>'[11]Depr Exp'!B7789</f>
        <v>0</v>
      </c>
      <c r="C7789" s="142" t="str">
        <f>'[11]Depr Exp'!C7789</f>
        <v>GGEN</v>
      </c>
      <c r="D7789" s="143"/>
      <c r="E7789" s="281" t="str">
        <f>'[11]Depr Exp'!E7789</f>
        <v>Total</v>
      </c>
      <c r="F7789" s="124">
        <f>'[11]Depr Exp'!F7789</f>
        <v>0</v>
      </c>
      <c r="G7789" s="143">
        <f>'[11]Depr Exp'!G7789</f>
        <v>0</v>
      </c>
      <c r="H7789" s="286">
        <f>'[11]Depr Exp'!H7789</f>
        <v>125298</v>
      </c>
      <c r="I7789" s="124">
        <f>'[11]Depr Exp'!I7789</f>
        <v>0</v>
      </c>
      <c r="J7789" s="143">
        <f>'[11]Depr Exp'!J7789</f>
        <v>0</v>
      </c>
      <c r="K7789" s="286">
        <f>'[11]Depr Exp'!K7789</f>
        <v>0</v>
      </c>
      <c r="L7789" s="286">
        <f>'[11]Depr Exp'!L7789</f>
        <v>-125298</v>
      </c>
      <c r="M7789" s="144"/>
      <c r="N7789" s="144"/>
    </row>
    <row r="7790" spans="1:14" ht="13.5" thickTop="1">
      <c r="A7790" s="529" t="str">
        <f>'[11]Depr Exp'!A7790</f>
        <v>G3980 GEN Misc Equip, new</v>
      </c>
      <c r="B7790" s="529" t="str">
        <f>'[11]Depr Exp'!B7790</f>
        <v>G3980 GEN Misc Equip, new-1</v>
      </c>
      <c r="C7790" s="529" t="str">
        <f>'[11]Depr Exp'!C7790</f>
        <v>403G</v>
      </c>
      <c r="D7790" s="529"/>
      <c r="E7790" s="530">
        <f>'[11]Depr Exp'!E7790</f>
        <v>43131</v>
      </c>
      <c r="F7790" s="531">
        <f>'[11]Depr Exp'!F7790</f>
        <v>143333.20000000001</v>
      </c>
      <c r="G7790" s="541">
        <f>'[11]Depr Exp'!G7790</f>
        <v>6.6699999999999995E-2</v>
      </c>
      <c r="H7790" s="533">
        <f>'[11]Depr Exp'!H7790</f>
        <v>796.69</v>
      </c>
      <c r="I7790" s="531">
        <f>'[11]Depr Exp'!I7790</f>
        <v>155624.42000000001</v>
      </c>
      <c r="J7790" s="541">
        <f>'[11]Depr Exp'!J7790</f>
        <v>6.6699999999999995E-2</v>
      </c>
      <c r="K7790" s="534">
        <f>'[11]Depr Exp'!K7790</f>
        <v>1322.22</v>
      </c>
      <c r="L7790" s="533">
        <f>'[11]Depr Exp'!L7790</f>
        <v>525.53</v>
      </c>
      <c r="M7790" s="144"/>
      <c r="N7790" s="144"/>
    </row>
    <row r="7791" spans="1:14">
      <c r="A7791" s="529" t="str">
        <f>'[11]Depr Exp'!A7791</f>
        <v>G3980 GEN Misc Equip, new</v>
      </c>
      <c r="B7791" s="529" t="str">
        <f>'[11]Depr Exp'!B7791</f>
        <v>G3980 GEN Misc Equip, new-2</v>
      </c>
      <c r="C7791" s="529" t="str">
        <f>'[11]Depr Exp'!C7791</f>
        <v>403G</v>
      </c>
      <c r="D7791" s="529"/>
      <c r="E7791" s="530">
        <f>'[11]Depr Exp'!E7791</f>
        <v>43159</v>
      </c>
      <c r="F7791" s="531">
        <f>'[11]Depr Exp'!F7791</f>
        <v>143333.20000000001</v>
      </c>
      <c r="G7791" s="541">
        <f>'[11]Depr Exp'!G7791</f>
        <v>6.6699999999999995E-2</v>
      </c>
      <c r="H7791" s="533">
        <f>'[11]Depr Exp'!H7791</f>
        <v>796.69</v>
      </c>
      <c r="I7791" s="531">
        <f>'[11]Depr Exp'!I7791</f>
        <v>155624.42000000001</v>
      </c>
      <c r="J7791" s="541">
        <f>'[11]Depr Exp'!J7791</f>
        <v>6.6699999999999995E-2</v>
      </c>
      <c r="K7791" s="534">
        <f>'[11]Depr Exp'!K7791</f>
        <v>1322.22</v>
      </c>
      <c r="L7791" s="533">
        <f>'[11]Depr Exp'!L7791</f>
        <v>525.53</v>
      </c>
      <c r="M7791" s="144"/>
      <c r="N7791" s="144"/>
    </row>
    <row r="7792" spans="1:14">
      <c r="A7792" s="529" t="str">
        <f>'[11]Depr Exp'!A7792</f>
        <v>G3980 GEN Misc Equip, new</v>
      </c>
      <c r="B7792" s="529" t="str">
        <f>'[11]Depr Exp'!B7792</f>
        <v>G3980 GEN Misc Equip, new-3</v>
      </c>
      <c r="C7792" s="529" t="str">
        <f>'[11]Depr Exp'!C7792</f>
        <v>403G</v>
      </c>
      <c r="D7792" s="529"/>
      <c r="E7792" s="530">
        <f>'[11]Depr Exp'!E7792</f>
        <v>43190</v>
      </c>
      <c r="F7792" s="531">
        <f>'[11]Depr Exp'!F7792</f>
        <v>143333.20000000001</v>
      </c>
      <c r="G7792" s="541">
        <f>'[11]Depr Exp'!G7792</f>
        <v>6.6699999999999995E-2</v>
      </c>
      <c r="H7792" s="533">
        <f>'[11]Depr Exp'!H7792</f>
        <v>796.69</v>
      </c>
      <c r="I7792" s="531">
        <f>'[11]Depr Exp'!I7792</f>
        <v>155624.42000000001</v>
      </c>
      <c r="J7792" s="541">
        <f>'[11]Depr Exp'!J7792</f>
        <v>6.6699999999999995E-2</v>
      </c>
      <c r="K7792" s="534">
        <f>'[11]Depr Exp'!K7792</f>
        <v>1322.22</v>
      </c>
      <c r="L7792" s="533">
        <f>'[11]Depr Exp'!L7792</f>
        <v>525.53</v>
      </c>
      <c r="M7792" s="144"/>
      <c r="N7792" s="144"/>
    </row>
    <row r="7793" spans="1:14">
      <c r="A7793" s="529" t="str">
        <f>'[11]Depr Exp'!A7793</f>
        <v>G3980 GEN Misc Equip, new</v>
      </c>
      <c r="B7793" s="529" t="str">
        <f>'[11]Depr Exp'!B7793</f>
        <v>G3980 GEN Misc Equip, new-4</v>
      </c>
      <c r="C7793" s="529" t="str">
        <f>'[11]Depr Exp'!C7793</f>
        <v>403G</v>
      </c>
      <c r="D7793" s="529"/>
      <c r="E7793" s="530">
        <f>'[11]Depr Exp'!E7793</f>
        <v>43220</v>
      </c>
      <c r="F7793" s="531">
        <f>'[11]Depr Exp'!F7793</f>
        <v>143333.20000000001</v>
      </c>
      <c r="G7793" s="541">
        <f>'[11]Depr Exp'!G7793</f>
        <v>6.6699999999999995E-2</v>
      </c>
      <c r="H7793" s="533">
        <f>'[11]Depr Exp'!H7793</f>
        <v>796.69</v>
      </c>
      <c r="I7793" s="531">
        <f>'[11]Depr Exp'!I7793</f>
        <v>155624.42000000001</v>
      </c>
      <c r="J7793" s="541">
        <f>'[11]Depr Exp'!J7793</f>
        <v>6.6699999999999995E-2</v>
      </c>
      <c r="K7793" s="534">
        <f>'[11]Depr Exp'!K7793</f>
        <v>1322.22</v>
      </c>
      <c r="L7793" s="533">
        <f>'[11]Depr Exp'!L7793</f>
        <v>525.53</v>
      </c>
      <c r="M7793" s="144"/>
      <c r="N7793" s="144"/>
    </row>
    <row r="7794" spans="1:14">
      <c r="A7794" s="529" t="str">
        <f>'[11]Depr Exp'!A7794</f>
        <v>G3980 GEN Misc Equip, new</v>
      </c>
      <c r="B7794" s="529" t="str">
        <f>'[11]Depr Exp'!B7794</f>
        <v>G3980 GEN Misc Equip, new-5</v>
      </c>
      <c r="C7794" s="529" t="str">
        <f>'[11]Depr Exp'!C7794</f>
        <v>403G</v>
      </c>
      <c r="D7794" s="529"/>
      <c r="E7794" s="530">
        <f>'[11]Depr Exp'!E7794</f>
        <v>43251</v>
      </c>
      <c r="F7794" s="531">
        <f>'[11]Depr Exp'!F7794</f>
        <v>143333.20000000001</v>
      </c>
      <c r="G7794" s="541">
        <f>'[11]Depr Exp'!G7794</f>
        <v>6.6699999999999995E-2</v>
      </c>
      <c r="H7794" s="533">
        <f>'[11]Depr Exp'!H7794</f>
        <v>796.69</v>
      </c>
      <c r="I7794" s="531">
        <f>'[11]Depr Exp'!I7794</f>
        <v>155624.42000000001</v>
      </c>
      <c r="J7794" s="541">
        <f>'[11]Depr Exp'!J7794</f>
        <v>6.6699999999999995E-2</v>
      </c>
      <c r="K7794" s="534">
        <f>'[11]Depr Exp'!K7794</f>
        <v>1322.22</v>
      </c>
      <c r="L7794" s="533">
        <f>'[11]Depr Exp'!L7794</f>
        <v>525.53</v>
      </c>
      <c r="M7794" s="144"/>
      <c r="N7794" s="144"/>
    </row>
    <row r="7795" spans="1:14">
      <c r="A7795" s="529" t="str">
        <f>'[11]Depr Exp'!A7795</f>
        <v>G3980 GEN Misc Equip, new</v>
      </c>
      <c r="B7795" s="529" t="str">
        <f>'[11]Depr Exp'!B7795</f>
        <v>G3980 GEN Misc Equip, new-6</v>
      </c>
      <c r="C7795" s="529" t="str">
        <f>'[11]Depr Exp'!C7795</f>
        <v>403G</v>
      </c>
      <c r="D7795" s="529"/>
      <c r="E7795" s="530">
        <f>'[11]Depr Exp'!E7795</f>
        <v>43281</v>
      </c>
      <c r="F7795" s="531">
        <f>'[11]Depr Exp'!F7795</f>
        <v>143333.20000000001</v>
      </c>
      <c r="G7795" s="541">
        <f>'[11]Depr Exp'!G7795</f>
        <v>6.6699999999999995E-2</v>
      </c>
      <c r="H7795" s="533">
        <f>'[11]Depr Exp'!H7795</f>
        <v>796.69</v>
      </c>
      <c r="I7795" s="531">
        <f>'[11]Depr Exp'!I7795</f>
        <v>155624.42000000001</v>
      </c>
      <c r="J7795" s="541">
        <f>'[11]Depr Exp'!J7795</f>
        <v>6.6699999999999995E-2</v>
      </c>
      <c r="K7795" s="534">
        <f>'[11]Depr Exp'!K7795</f>
        <v>1322.22</v>
      </c>
      <c r="L7795" s="533">
        <f>'[11]Depr Exp'!L7795</f>
        <v>525.53</v>
      </c>
      <c r="M7795" s="144"/>
      <c r="N7795" s="144"/>
    </row>
    <row r="7796" spans="1:14">
      <c r="A7796" s="529" t="str">
        <f>'[11]Depr Exp'!A7796</f>
        <v>G3980 GEN Misc Equip, new</v>
      </c>
      <c r="B7796" s="529" t="str">
        <f>'[11]Depr Exp'!B7796</f>
        <v>G3980 GEN Misc Equip, new-7</v>
      </c>
      <c r="C7796" s="529" t="str">
        <f>'[11]Depr Exp'!C7796</f>
        <v>403G</v>
      </c>
      <c r="D7796" s="529"/>
      <c r="E7796" s="530">
        <f>'[11]Depr Exp'!E7796</f>
        <v>43312</v>
      </c>
      <c r="F7796" s="531">
        <f>'[11]Depr Exp'!F7796</f>
        <v>155624.42000000001</v>
      </c>
      <c r="G7796" s="541">
        <f>'[11]Depr Exp'!G7796</f>
        <v>6.6699999999999995E-2</v>
      </c>
      <c r="H7796" s="533">
        <f>'[11]Depr Exp'!H7796</f>
        <v>-1822.7</v>
      </c>
      <c r="I7796" s="531">
        <f>'[11]Depr Exp'!I7796</f>
        <v>155624.42000000001</v>
      </c>
      <c r="J7796" s="541">
        <f>'[11]Depr Exp'!J7796</f>
        <v>6.6699999999999995E-2</v>
      </c>
      <c r="K7796" s="534">
        <f>'[11]Depr Exp'!K7796</f>
        <v>1322.22</v>
      </c>
      <c r="L7796" s="533">
        <f>'[11]Depr Exp'!L7796</f>
        <v>3144.92</v>
      </c>
      <c r="M7796" s="144"/>
      <c r="N7796" s="144"/>
    </row>
    <row r="7797" spans="1:14">
      <c r="A7797" s="529" t="str">
        <f>'[11]Depr Exp'!A7797</f>
        <v>G3980 GEN Misc Equip, new</v>
      </c>
      <c r="B7797" s="529" t="str">
        <f>'[11]Depr Exp'!B7797</f>
        <v>G3980 GEN Misc Equip, new-8</v>
      </c>
      <c r="C7797" s="529" t="str">
        <f>'[11]Depr Exp'!C7797</f>
        <v>403G</v>
      </c>
      <c r="D7797" s="529"/>
      <c r="E7797" s="530">
        <f>'[11]Depr Exp'!E7797</f>
        <v>43343</v>
      </c>
      <c r="F7797" s="531">
        <f>'[11]Depr Exp'!F7797</f>
        <v>155624.42000000001</v>
      </c>
      <c r="G7797" s="541">
        <f>'[11]Depr Exp'!G7797</f>
        <v>6.6699999999999995E-2</v>
      </c>
      <c r="H7797" s="533">
        <f>'[11]Depr Exp'!H7797</f>
        <v>1779.4299999999998</v>
      </c>
      <c r="I7797" s="531">
        <f>'[11]Depr Exp'!I7797</f>
        <v>155624.42000000001</v>
      </c>
      <c r="J7797" s="541">
        <f>'[11]Depr Exp'!J7797</f>
        <v>6.6699999999999995E-2</v>
      </c>
      <c r="K7797" s="534">
        <f>'[11]Depr Exp'!K7797</f>
        <v>1322.22</v>
      </c>
      <c r="L7797" s="533">
        <f>'[11]Depr Exp'!L7797</f>
        <v>-457.21</v>
      </c>
      <c r="M7797" s="144"/>
      <c r="N7797" s="144"/>
    </row>
    <row r="7798" spans="1:14">
      <c r="A7798" s="529" t="str">
        <f>'[11]Depr Exp'!A7798</f>
        <v>G3980 GEN Misc Equip, new</v>
      </c>
      <c r="B7798" s="529" t="str">
        <f>'[11]Depr Exp'!B7798</f>
        <v>G3980 GEN Misc Equip, new-9</v>
      </c>
      <c r="C7798" s="529" t="str">
        <f>'[11]Depr Exp'!C7798</f>
        <v>403G</v>
      </c>
      <c r="D7798" s="529"/>
      <c r="E7798" s="530">
        <f>'[11]Depr Exp'!E7798</f>
        <v>43373</v>
      </c>
      <c r="F7798" s="531">
        <f>'[11]Depr Exp'!F7798</f>
        <v>155624.42000000001</v>
      </c>
      <c r="G7798" s="541">
        <f>'[11]Depr Exp'!G7798</f>
        <v>6.6699999999999995E-2</v>
      </c>
      <c r="H7798" s="533">
        <f>'[11]Depr Exp'!H7798</f>
        <v>1322.22</v>
      </c>
      <c r="I7798" s="531">
        <f>'[11]Depr Exp'!I7798</f>
        <v>155624.42000000001</v>
      </c>
      <c r="J7798" s="541">
        <f>'[11]Depr Exp'!J7798</f>
        <v>6.6699999999999995E-2</v>
      </c>
      <c r="K7798" s="534">
        <f>'[11]Depr Exp'!K7798</f>
        <v>1322.22</v>
      </c>
      <c r="L7798" s="533">
        <f>'[11]Depr Exp'!L7798</f>
        <v>0</v>
      </c>
      <c r="M7798" s="144"/>
      <c r="N7798" s="144"/>
    </row>
    <row r="7799" spans="1:14">
      <c r="A7799" s="529" t="str">
        <f>'[11]Depr Exp'!A7799</f>
        <v>G3980 GEN Misc Equip, new</v>
      </c>
      <c r="B7799" s="529" t="str">
        <f>'[11]Depr Exp'!B7799</f>
        <v>G3980 GEN Misc Equip, new-10</v>
      </c>
      <c r="C7799" s="529" t="str">
        <f>'[11]Depr Exp'!C7799</f>
        <v>403G</v>
      </c>
      <c r="D7799" s="529"/>
      <c r="E7799" s="530">
        <f>'[11]Depr Exp'!E7799</f>
        <v>43404</v>
      </c>
      <c r="F7799" s="531">
        <f>'[11]Depr Exp'!F7799</f>
        <v>155624.42000000001</v>
      </c>
      <c r="G7799" s="541">
        <f>'[11]Depr Exp'!G7799</f>
        <v>6.6699999999999995E-2</v>
      </c>
      <c r="H7799" s="533">
        <f>'[11]Depr Exp'!H7799</f>
        <v>1322.22</v>
      </c>
      <c r="I7799" s="531">
        <f>'[11]Depr Exp'!I7799</f>
        <v>155624.42000000001</v>
      </c>
      <c r="J7799" s="541">
        <f>'[11]Depr Exp'!J7799</f>
        <v>6.6699999999999995E-2</v>
      </c>
      <c r="K7799" s="534">
        <f>'[11]Depr Exp'!K7799</f>
        <v>1322.22</v>
      </c>
      <c r="L7799" s="533">
        <f>'[11]Depr Exp'!L7799</f>
        <v>0</v>
      </c>
      <c r="M7799" s="144"/>
      <c r="N7799" s="144"/>
    </row>
    <row r="7800" spans="1:14">
      <c r="A7800" s="529" t="str">
        <f>'[11]Depr Exp'!A7800</f>
        <v>G3980 GEN Misc Equip, new</v>
      </c>
      <c r="B7800" s="529" t="str">
        <f>'[11]Depr Exp'!B7800</f>
        <v>G3980 GEN Misc Equip, new-11</v>
      </c>
      <c r="C7800" s="529" t="str">
        <f>'[11]Depr Exp'!C7800</f>
        <v>403G</v>
      </c>
      <c r="D7800" s="529"/>
      <c r="E7800" s="530">
        <f>'[11]Depr Exp'!E7800</f>
        <v>43434</v>
      </c>
      <c r="F7800" s="531">
        <f>'[11]Depr Exp'!F7800</f>
        <v>155624.42000000001</v>
      </c>
      <c r="G7800" s="541">
        <f>'[11]Depr Exp'!G7800</f>
        <v>6.6699999999999995E-2</v>
      </c>
      <c r="H7800" s="533">
        <f>'[11]Depr Exp'!H7800</f>
        <v>1322.22</v>
      </c>
      <c r="I7800" s="531">
        <f>'[11]Depr Exp'!I7800</f>
        <v>155624.42000000001</v>
      </c>
      <c r="J7800" s="541">
        <f>'[11]Depr Exp'!J7800</f>
        <v>6.6699999999999995E-2</v>
      </c>
      <c r="K7800" s="534">
        <f>'[11]Depr Exp'!K7800</f>
        <v>1322.22</v>
      </c>
      <c r="L7800" s="533">
        <f>'[11]Depr Exp'!L7800</f>
        <v>0</v>
      </c>
      <c r="M7800" s="144"/>
      <c r="N7800" s="144"/>
    </row>
    <row r="7801" spans="1:14">
      <c r="A7801" s="529" t="str">
        <f>'[11]Depr Exp'!A7801</f>
        <v>G3980 GEN Misc Equip, new</v>
      </c>
      <c r="B7801" s="529" t="str">
        <f>'[11]Depr Exp'!B7801</f>
        <v>G3980 GEN Misc Equip, new-12</v>
      </c>
      <c r="C7801" s="529" t="str">
        <f>'[11]Depr Exp'!C7801</f>
        <v>403G</v>
      </c>
      <c r="D7801" s="529"/>
      <c r="E7801" s="530">
        <f>'[11]Depr Exp'!E7801</f>
        <v>43465</v>
      </c>
      <c r="F7801" s="531">
        <f>'[11]Depr Exp'!F7801</f>
        <v>155624.42000000001</v>
      </c>
      <c r="G7801" s="541">
        <f>'[11]Depr Exp'!G7801</f>
        <v>6.6699999999999995E-2</v>
      </c>
      <c r="H7801" s="533">
        <f>'[11]Depr Exp'!H7801</f>
        <v>1322.22</v>
      </c>
      <c r="I7801" s="531">
        <f>'[11]Depr Exp'!I7801</f>
        <v>155624.42000000001</v>
      </c>
      <c r="J7801" s="541">
        <f>'[11]Depr Exp'!J7801</f>
        <v>6.6699999999999995E-2</v>
      </c>
      <c r="K7801" s="534">
        <f>'[11]Depr Exp'!K7801</f>
        <v>1322.22</v>
      </c>
      <c r="L7801" s="533">
        <f>'[11]Depr Exp'!L7801</f>
        <v>0</v>
      </c>
      <c r="M7801" s="144"/>
      <c r="N7801" s="144"/>
    </row>
    <row r="7802" spans="1:14" ht="15.75" thickBot="1">
      <c r="A7802" s="159" t="str">
        <f>'[11]Depr Exp'!A7802</f>
        <v>G3980 GEN Misc Equip, new Total</v>
      </c>
      <c r="B7802" s="144">
        <f>'[11]Depr Exp'!B7802</f>
        <v>0</v>
      </c>
      <c r="C7802" s="502" t="str">
        <f>'[11]Depr Exp'!C7802</f>
        <v>GGEN</v>
      </c>
      <c r="D7802" s="144"/>
      <c r="E7802" s="281" t="str">
        <f>'[11]Depr Exp'!E7802</f>
        <v>Total</v>
      </c>
      <c r="F7802" s="141">
        <f>'[11]Depr Exp'!F7802</f>
        <v>0</v>
      </c>
      <c r="G7802" s="252">
        <f>'[11]Depr Exp'!G7802</f>
        <v>0</v>
      </c>
      <c r="H7802" s="286">
        <f>'[11]Depr Exp'!H7802</f>
        <v>10025.75</v>
      </c>
      <c r="I7802" s="141">
        <f>'[11]Depr Exp'!I7802</f>
        <v>0</v>
      </c>
      <c r="J7802" s="252">
        <f>'[11]Depr Exp'!J7802</f>
        <v>0</v>
      </c>
      <c r="K7802" s="286">
        <f>'[11]Depr Exp'!K7802</f>
        <v>15866.639999999998</v>
      </c>
      <c r="L7802" s="286">
        <f>'[11]Depr Exp'!L7802</f>
        <v>5840.89</v>
      </c>
      <c r="M7802" s="273"/>
      <c r="N7802" s="273"/>
    </row>
    <row r="7803" spans="1:14" ht="13.5" thickTop="1">
      <c r="A7803" s="529" t="str">
        <f>'[11]Depr Exp'!A7803</f>
        <v>G3980 GEN Misc Equip, old</v>
      </c>
      <c r="B7803" s="529" t="str">
        <f>'[11]Depr Exp'!B7803</f>
        <v>G3980 GEN Misc Equip, old-1</v>
      </c>
      <c r="C7803" s="529" t="str">
        <f>'[11]Depr Exp'!C7803</f>
        <v>403G</v>
      </c>
      <c r="D7803" s="529"/>
      <c r="E7803" s="530">
        <f>'[11]Depr Exp'!E7803</f>
        <v>43131</v>
      </c>
      <c r="F7803" s="531">
        <f>'[11]Depr Exp'!F7803</f>
        <v>28582.15</v>
      </c>
      <c r="G7803" s="532" t="str">
        <f>'[11]Depr Exp'!G7803</f>
        <v>End of Life</v>
      </c>
      <c r="H7803" s="533">
        <f>'[11]Depr Exp'!H7803</f>
        <v>476.37</v>
      </c>
      <c r="I7803" s="531">
        <f>'[11]Depr Exp'!I7803</f>
        <v>0</v>
      </c>
      <c r="J7803" s="532">
        <f>'[11]Depr Exp'!J7803</f>
        <v>0</v>
      </c>
      <c r="K7803" s="534">
        <f>'[11]Depr Exp'!K7803</f>
        <v>0</v>
      </c>
      <c r="L7803" s="533">
        <f>'[11]Depr Exp'!L7803</f>
        <v>-476.37</v>
      </c>
      <c r="M7803" s="273"/>
      <c r="N7803" s="273"/>
    </row>
    <row r="7804" spans="1:14">
      <c r="A7804" s="529" t="str">
        <f>'[11]Depr Exp'!A7804</f>
        <v>G3980 GEN Misc Equip, old</v>
      </c>
      <c r="B7804" s="529" t="str">
        <f>'[11]Depr Exp'!B7804</f>
        <v>G3980 GEN Misc Equip, old-2</v>
      </c>
      <c r="C7804" s="529" t="str">
        <f>'[11]Depr Exp'!C7804</f>
        <v>403G</v>
      </c>
      <c r="D7804" s="529"/>
      <c r="E7804" s="530">
        <f>'[11]Depr Exp'!E7804</f>
        <v>43159</v>
      </c>
      <c r="F7804" s="531">
        <f>'[11]Depr Exp'!F7804</f>
        <v>28105.78</v>
      </c>
      <c r="G7804" s="532" t="str">
        <f>'[11]Depr Exp'!G7804</f>
        <v>End of Life</v>
      </c>
      <c r="H7804" s="533">
        <f>'[11]Depr Exp'!H7804</f>
        <v>476.37</v>
      </c>
      <c r="I7804" s="531">
        <f>'[11]Depr Exp'!I7804</f>
        <v>0</v>
      </c>
      <c r="J7804" s="532">
        <f>'[11]Depr Exp'!J7804</f>
        <v>0</v>
      </c>
      <c r="K7804" s="534">
        <f>'[11]Depr Exp'!K7804</f>
        <v>0</v>
      </c>
      <c r="L7804" s="533">
        <f>'[11]Depr Exp'!L7804</f>
        <v>-476.37</v>
      </c>
      <c r="M7804" s="273"/>
      <c r="N7804" s="273"/>
    </row>
    <row r="7805" spans="1:14">
      <c r="A7805" s="529" t="str">
        <f>'[11]Depr Exp'!A7805</f>
        <v>G3980 GEN Misc Equip, old</v>
      </c>
      <c r="B7805" s="529" t="str">
        <f>'[11]Depr Exp'!B7805</f>
        <v>G3980 GEN Misc Equip, old-3</v>
      </c>
      <c r="C7805" s="529" t="str">
        <f>'[11]Depr Exp'!C7805</f>
        <v>403G</v>
      </c>
      <c r="D7805" s="529"/>
      <c r="E7805" s="530">
        <f>'[11]Depr Exp'!E7805</f>
        <v>43190</v>
      </c>
      <c r="F7805" s="531">
        <f>'[11]Depr Exp'!F7805</f>
        <v>27629.41</v>
      </c>
      <c r="G7805" s="532" t="str">
        <f>'[11]Depr Exp'!G7805</f>
        <v>End of Life</v>
      </c>
      <c r="H7805" s="533">
        <f>'[11]Depr Exp'!H7805</f>
        <v>476.37</v>
      </c>
      <c r="I7805" s="531">
        <f>'[11]Depr Exp'!I7805</f>
        <v>0</v>
      </c>
      <c r="J7805" s="532">
        <f>'[11]Depr Exp'!J7805</f>
        <v>0</v>
      </c>
      <c r="K7805" s="534">
        <f>'[11]Depr Exp'!K7805</f>
        <v>0</v>
      </c>
      <c r="L7805" s="533">
        <f>'[11]Depr Exp'!L7805</f>
        <v>-476.37</v>
      </c>
      <c r="M7805" s="273"/>
      <c r="N7805" s="273"/>
    </row>
    <row r="7806" spans="1:14">
      <c r="A7806" s="529" t="str">
        <f>'[11]Depr Exp'!A7806</f>
        <v>G3980 GEN Misc Equip, old</v>
      </c>
      <c r="B7806" s="529" t="str">
        <f>'[11]Depr Exp'!B7806</f>
        <v>G3980 GEN Misc Equip, old-4</v>
      </c>
      <c r="C7806" s="529" t="str">
        <f>'[11]Depr Exp'!C7806</f>
        <v>403G</v>
      </c>
      <c r="D7806" s="529"/>
      <c r="E7806" s="530">
        <f>'[11]Depr Exp'!E7806</f>
        <v>43220</v>
      </c>
      <c r="F7806" s="531">
        <f>'[11]Depr Exp'!F7806</f>
        <v>27153.040000000001</v>
      </c>
      <c r="G7806" s="532" t="str">
        <f>'[11]Depr Exp'!G7806</f>
        <v>End of Life</v>
      </c>
      <c r="H7806" s="533">
        <f>'[11]Depr Exp'!H7806</f>
        <v>476.37</v>
      </c>
      <c r="I7806" s="531">
        <f>'[11]Depr Exp'!I7806</f>
        <v>0</v>
      </c>
      <c r="J7806" s="532">
        <f>'[11]Depr Exp'!J7806</f>
        <v>0</v>
      </c>
      <c r="K7806" s="534">
        <f>'[11]Depr Exp'!K7806</f>
        <v>0</v>
      </c>
      <c r="L7806" s="533">
        <f>'[11]Depr Exp'!L7806</f>
        <v>-476.37</v>
      </c>
      <c r="M7806" s="273"/>
      <c r="N7806" s="273"/>
    </row>
    <row r="7807" spans="1:14">
      <c r="A7807" s="529" t="str">
        <f>'[11]Depr Exp'!A7807</f>
        <v>G3980 GEN Misc Equip, old</v>
      </c>
      <c r="B7807" s="529" t="str">
        <f>'[11]Depr Exp'!B7807</f>
        <v>G3980 GEN Misc Equip, old-5</v>
      </c>
      <c r="C7807" s="529" t="str">
        <f>'[11]Depr Exp'!C7807</f>
        <v>403G</v>
      </c>
      <c r="D7807" s="529"/>
      <c r="E7807" s="530">
        <f>'[11]Depr Exp'!E7807</f>
        <v>43251</v>
      </c>
      <c r="F7807" s="531">
        <f>'[11]Depr Exp'!F7807</f>
        <v>26676.67</v>
      </c>
      <c r="G7807" s="532" t="str">
        <f>'[11]Depr Exp'!G7807</f>
        <v>End of Life</v>
      </c>
      <c r="H7807" s="533">
        <f>'[11]Depr Exp'!H7807</f>
        <v>476.37</v>
      </c>
      <c r="I7807" s="531">
        <f>'[11]Depr Exp'!I7807</f>
        <v>0</v>
      </c>
      <c r="J7807" s="532">
        <f>'[11]Depr Exp'!J7807</f>
        <v>0</v>
      </c>
      <c r="K7807" s="534">
        <f>'[11]Depr Exp'!K7807</f>
        <v>0</v>
      </c>
      <c r="L7807" s="533">
        <f>'[11]Depr Exp'!L7807</f>
        <v>-476.37</v>
      </c>
      <c r="M7807" s="273"/>
      <c r="N7807" s="273"/>
    </row>
    <row r="7808" spans="1:14">
      <c r="A7808" s="529" t="str">
        <f>'[11]Depr Exp'!A7808</f>
        <v>G3980 GEN Misc Equip, old</v>
      </c>
      <c r="B7808" s="529" t="str">
        <f>'[11]Depr Exp'!B7808</f>
        <v>G3980 GEN Misc Equip, old-6</v>
      </c>
      <c r="C7808" s="529" t="str">
        <f>'[11]Depr Exp'!C7808</f>
        <v>403G</v>
      </c>
      <c r="D7808" s="529"/>
      <c r="E7808" s="530">
        <f>'[11]Depr Exp'!E7808</f>
        <v>43281</v>
      </c>
      <c r="F7808" s="531">
        <f>'[11]Depr Exp'!F7808</f>
        <v>26200.3</v>
      </c>
      <c r="G7808" s="532" t="str">
        <f>'[11]Depr Exp'!G7808</f>
        <v>End of Life</v>
      </c>
      <c r="H7808" s="533">
        <f>'[11]Depr Exp'!H7808</f>
        <v>476.37</v>
      </c>
      <c r="I7808" s="531">
        <f>'[11]Depr Exp'!I7808</f>
        <v>0</v>
      </c>
      <c r="J7808" s="532">
        <f>'[11]Depr Exp'!J7808</f>
        <v>0</v>
      </c>
      <c r="K7808" s="534">
        <f>'[11]Depr Exp'!K7808</f>
        <v>0</v>
      </c>
      <c r="L7808" s="533">
        <f>'[11]Depr Exp'!L7808</f>
        <v>-476.37</v>
      </c>
      <c r="M7808" s="273"/>
      <c r="N7808" s="273"/>
    </row>
    <row r="7809" spans="1:14">
      <c r="A7809" s="529" t="str">
        <f>'[11]Depr Exp'!A7809</f>
        <v>G3980 GEN Misc Equip, old</v>
      </c>
      <c r="B7809" s="529" t="str">
        <f>'[11]Depr Exp'!B7809</f>
        <v>G3980 GEN Misc Equip, old-7</v>
      </c>
      <c r="C7809" s="529" t="str">
        <f>'[11]Depr Exp'!C7809</f>
        <v>403G</v>
      </c>
      <c r="D7809" s="529"/>
      <c r="E7809" s="530">
        <f>'[11]Depr Exp'!E7809</f>
        <v>43312</v>
      </c>
      <c r="F7809" s="531">
        <f>'[11]Depr Exp'!F7809</f>
        <v>0</v>
      </c>
      <c r="G7809" s="532" t="str">
        <f>'[11]Depr Exp'!G7809</f>
        <v>End of Life</v>
      </c>
      <c r="H7809" s="533">
        <f>'[11]Depr Exp'!H7809</f>
        <v>0</v>
      </c>
      <c r="I7809" s="531">
        <f>'[11]Depr Exp'!I7809</f>
        <v>0</v>
      </c>
      <c r="J7809" s="532">
        <f>'[11]Depr Exp'!J7809</f>
        <v>0</v>
      </c>
      <c r="K7809" s="534">
        <f>'[11]Depr Exp'!K7809</f>
        <v>0</v>
      </c>
      <c r="L7809" s="533">
        <f>'[11]Depr Exp'!L7809</f>
        <v>0</v>
      </c>
      <c r="M7809" s="273"/>
      <c r="N7809" s="273"/>
    </row>
    <row r="7810" spans="1:14">
      <c r="A7810" s="529" t="str">
        <f>'[11]Depr Exp'!A7810</f>
        <v>G3980 GEN Misc Equip, old</v>
      </c>
      <c r="B7810" s="529" t="str">
        <f>'[11]Depr Exp'!B7810</f>
        <v>G3980 GEN Misc Equip, old-8</v>
      </c>
      <c r="C7810" s="529" t="str">
        <f>'[11]Depr Exp'!C7810</f>
        <v>403G</v>
      </c>
      <c r="D7810" s="529"/>
      <c r="E7810" s="530">
        <f>'[11]Depr Exp'!E7810</f>
        <v>43343</v>
      </c>
      <c r="F7810" s="531">
        <f>'[11]Depr Exp'!F7810</f>
        <v>0</v>
      </c>
      <c r="G7810" s="532" t="str">
        <f>'[11]Depr Exp'!G7810</f>
        <v>End of Life</v>
      </c>
      <c r="H7810" s="533">
        <f>'[11]Depr Exp'!H7810</f>
        <v>0</v>
      </c>
      <c r="I7810" s="531">
        <f>'[11]Depr Exp'!I7810</f>
        <v>0</v>
      </c>
      <c r="J7810" s="532">
        <f>'[11]Depr Exp'!J7810</f>
        <v>0</v>
      </c>
      <c r="K7810" s="534">
        <f>'[11]Depr Exp'!K7810</f>
        <v>0</v>
      </c>
      <c r="L7810" s="533">
        <f>'[11]Depr Exp'!L7810</f>
        <v>0</v>
      </c>
      <c r="M7810" s="273"/>
      <c r="N7810" s="273"/>
    </row>
    <row r="7811" spans="1:14">
      <c r="A7811" s="529" t="str">
        <f>'[11]Depr Exp'!A7811</f>
        <v>G3980 GEN Misc Equip, old</v>
      </c>
      <c r="B7811" s="529" t="str">
        <f>'[11]Depr Exp'!B7811</f>
        <v>G3980 GEN Misc Equip, old-9</v>
      </c>
      <c r="C7811" s="529" t="str">
        <f>'[11]Depr Exp'!C7811</f>
        <v>403G</v>
      </c>
      <c r="D7811" s="529"/>
      <c r="E7811" s="530">
        <f>'[11]Depr Exp'!E7811</f>
        <v>43373</v>
      </c>
      <c r="F7811" s="531">
        <f>'[11]Depr Exp'!F7811</f>
        <v>0</v>
      </c>
      <c r="G7811" s="532" t="str">
        <f>'[11]Depr Exp'!G7811</f>
        <v>End of Life</v>
      </c>
      <c r="H7811" s="533">
        <f>'[11]Depr Exp'!H7811</f>
        <v>0</v>
      </c>
      <c r="I7811" s="531">
        <f>'[11]Depr Exp'!I7811</f>
        <v>0</v>
      </c>
      <c r="J7811" s="532">
        <f>'[11]Depr Exp'!J7811</f>
        <v>0</v>
      </c>
      <c r="K7811" s="534">
        <f>'[11]Depr Exp'!K7811</f>
        <v>0</v>
      </c>
      <c r="L7811" s="533">
        <f>'[11]Depr Exp'!L7811</f>
        <v>0</v>
      </c>
      <c r="M7811" s="273"/>
      <c r="N7811" s="273"/>
    </row>
    <row r="7812" spans="1:14">
      <c r="A7812" s="529" t="str">
        <f>'[11]Depr Exp'!A7812</f>
        <v>G3980 GEN Misc Equip, old</v>
      </c>
      <c r="B7812" s="529" t="str">
        <f>'[11]Depr Exp'!B7812</f>
        <v>G3980 GEN Misc Equip, old-10</v>
      </c>
      <c r="C7812" s="529" t="str">
        <f>'[11]Depr Exp'!C7812</f>
        <v>403G</v>
      </c>
      <c r="D7812" s="529"/>
      <c r="E7812" s="530">
        <f>'[11]Depr Exp'!E7812</f>
        <v>43404</v>
      </c>
      <c r="F7812" s="531">
        <f>'[11]Depr Exp'!F7812</f>
        <v>0</v>
      </c>
      <c r="G7812" s="532" t="str">
        <f>'[11]Depr Exp'!G7812</f>
        <v>End of Life</v>
      </c>
      <c r="H7812" s="533">
        <f>'[11]Depr Exp'!H7812</f>
        <v>0</v>
      </c>
      <c r="I7812" s="531">
        <f>'[11]Depr Exp'!I7812</f>
        <v>0</v>
      </c>
      <c r="J7812" s="532">
        <f>'[11]Depr Exp'!J7812</f>
        <v>0</v>
      </c>
      <c r="K7812" s="534">
        <f>'[11]Depr Exp'!K7812</f>
        <v>0</v>
      </c>
      <c r="L7812" s="533">
        <f>'[11]Depr Exp'!L7812</f>
        <v>0</v>
      </c>
      <c r="M7812" s="273"/>
      <c r="N7812" s="273"/>
    </row>
    <row r="7813" spans="1:14">
      <c r="A7813" s="529" t="str">
        <f>'[11]Depr Exp'!A7813</f>
        <v>G3980 GEN Misc Equip, old</v>
      </c>
      <c r="B7813" s="529" t="str">
        <f>'[11]Depr Exp'!B7813</f>
        <v>G3980 GEN Misc Equip, old-11</v>
      </c>
      <c r="C7813" s="529" t="str">
        <f>'[11]Depr Exp'!C7813</f>
        <v>403G</v>
      </c>
      <c r="D7813" s="529"/>
      <c r="E7813" s="530">
        <f>'[11]Depr Exp'!E7813</f>
        <v>43434</v>
      </c>
      <c r="F7813" s="531">
        <f>'[11]Depr Exp'!F7813</f>
        <v>0</v>
      </c>
      <c r="G7813" s="532" t="str">
        <f>'[11]Depr Exp'!G7813</f>
        <v>End of Life</v>
      </c>
      <c r="H7813" s="533">
        <f>'[11]Depr Exp'!H7813</f>
        <v>0</v>
      </c>
      <c r="I7813" s="531">
        <f>'[11]Depr Exp'!I7813</f>
        <v>0</v>
      </c>
      <c r="J7813" s="532">
        <f>'[11]Depr Exp'!J7813</f>
        <v>0</v>
      </c>
      <c r="K7813" s="534">
        <f>'[11]Depr Exp'!K7813</f>
        <v>0</v>
      </c>
      <c r="L7813" s="533">
        <f>'[11]Depr Exp'!L7813</f>
        <v>0</v>
      </c>
      <c r="M7813" s="273"/>
      <c r="N7813" s="273"/>
    </row>
    <row r="7814" spans="1:14">
      <c r="A7814" s="529" t="str">
        <f>'[11]Depr Exp'!A7814</f>
        <v>G3980 GEN Misc Equip, old</v>
      </c>
      <c r="B7814" s="529" t="str">
        <f>'[11]Depr Exp'!B7814</f>
        <v>G3980 GEN Misc Equip, old-12</v>
      </c>
      <c r="C7814" s="529" t="str">
        <f>'[11]Depr Exp'!C7814</f>
        <v>403G</v>
      </c>
      <c r="D7814" s="529"/>
      <c r="E7814" s="530">
        <f>'[11]Depr Exp'!E7814</f>
        <v>43465</v>
      </c>
      <c r="F7814" s="531">
        <f>'[11]Depr Exp'!F7814</f>
        <v>0</v>
      </c>
      <c r="G7814" s="532" t="str">
        <f>'[11]Depr Exp'!G7814</f>
        <v>End of Life</v>
      </c>
      <c r="H7814" s="533">
        <f>'[11]Depr Exp'!H7814</f>
        <v>0</v>
      </c>
      <c r="I7814" s="531">
        <f>'[11]Depr Exp'!I7814</f>
        <v>0</v>
      </c>
      <c r="J7814" s="532">
        <f>'[11]Depr Exp'!J7814</f>
        <v>0</v>
      </c>
      <c r="K7814" s="534">
        <f>'[11]Depr Exp'!K7814</f>
        <v>0</v>
      </c>
      <c r="L7814" s="533">
        <f>'[11]Depr Exp'!L7814</f>
        <v>0</v>
      </c>
      <c r="M7814" s="273"/>
      <c r="N7814" s="273"/>
    </row>
    <row r="7815" spans="1:14" ht="15.75" thickBot="1">
      <c r="A7815" s="280" t="str">
        <f>'[11]Depr Exp'!A7815</f>
        <v>G3980 GEN Misc Equip, old Total</v>
      </c>
      <c r="B7815" s="144"/>
      <c r="C7815" s="502" t="str">
        <f>'[11]Depr Exp'!C7815</f>
        <v>GGEN</v>
      </c>
      <c r="D7815" s="144"/>
      <c r="E7815" s="281" t="str">
        <f>'[11]Depr Exp'!E7815</f>
        <v>Total</v>
      </c>
      <c r="F7815" s="141"/>
      <c r="G7815" s="143"/>
      <c r="H7815" s="286">
        <f>'[11]Depr Exp'!H7815</f>
        <v>2858.22</v>
      </c>
      <c r="I7815" s="141">
        <f>'[11]Depr Exp'!I7815</f>
        <v>0</v>
      </c>
      <c r="J7815" s="143"/>
      <c r="K7815" s="286">
        <f>'[11]Depr Exp'!K7815</f>
        <v>0</v>
      </c>
      <c r="L7815" s="286">
        <f>'[11]Depr Exp'!L7815</f>
        <v>-2858.22</v>
      </c>
      <c r="M7815" s="273"/>
      <c r="N7815" s="273"/>
    </row>
    <row r="7816" spans="1:14" ht="16.5" thickTop="1" thickBot="1">
      <c r="A7816" s="280" t="str">
        <f>'[11]Depr Exp'!A7816</f>
        <v>Grand Total</v>
      </c>
      <c r="B7816" s="144"/>
      <c r="C7816" s="144"/>
      <c r="D7816" s="144"/>
      <c r="E7816" s="282"/>
      <c r="F7816" s="523"/>
      <c r="G7816" s="574"/>
      <c r="H7816" s="524">
        <f>'[11]Depr Exp'!H7816</f>
        <v>544620305.33000553</v>
      </c>
      <c r="I7816" s="523">
        <f>'[11]Depr Exp'!I7816</f>
        <v>0</v>
      </c>
      <c r="J7816" s="574"/>
      <c r="K7816" s="373">
        <f>'[11]Depr Exp'!K7816</f>
        <v>578356541.35441482</v>
      </c>
      <c r="L7816" s="524">
        <f>'[11]Depr Exp'!L7816</f>
        <v>67475330.280000135</v>
      </c>
      <c r="M7816" s="273"/>
      <c r="N7816" s="273"/>
    </row>
    <row r="7817" spans="1:14" ht="15">
      <c r="A7817" s="290"/>
      <c r="B7817" s="290"/>
      <c r="C7817" s="290"/>
      <c r="D7817" s="589" t="str">
        <f>'[11]Depr Exp'!D7817</f>
        <v>403 Depreciation Expense (Electric)</v>
      </c>
      <c r="E7817" s="296">
        <f>'[11]Depr Exp'!E7817</f>
        <v>316437620.50999957</v>
      </c>
      <c r="F7817" s="369"/>
      <c r="G7817" s="291"/>
      <c r="H7817" s="289"/>
      <c r="I7817" s="290">
        <f>'[11]Depr Exp'!I7817</f>
        <v>320871178.06530237</v>
      </c>
      <c r="J7817" s="292"/>
      <c r="K7817" s="292"/>
      <c r="L7817" s="290">
        <f>'[11]Depr Exp'!L7817</f>
        <v>4433557.5553027987</v>
      </c>
      <c r="M7817" s="273"/>
      <c r="N7817" s="273"/>
    </row>
    <row r="7818" spans="1:14" ht="15">
      <c r="A7818" s="293"/>
      <c r="B7818" s="294"/>
      <c r="C7818" s="294"/>
      <c r="D7818" s="296" t="str">
        <f>'[11]Depr Exp'!D7818</f>
        <v>403 Depreciation Expense (Electric Portion of Common)</v>
      </c>
      <c r="E7818" s="296">
        <f>'[11]Depr Exp'!E7818</f>
        <v>17479184.218140036</v>
      </c>
      <c r="F7818" s="370"/>
      <c r="G7818" s="297"/>
      <c r="H7818" s="295"/>
      <c r="I7818" s="296">
        <f>'[11]Depr Exp'!I7818</f>
        <v>18643869.746868491</v>
      </c>
      <c r="J7818" s="298"/>
      <c r="K7818" s="298"/>
      <c r="L7818" s="296">
        <f>'[11]Depr Exp'!L7818</f>
        <v>1164685.5287284553</v>
      </c>
      <c r="M7818" s="273"/>
      <c r="N7818" s="273"/>
    </row>
    <row r="7819" spans="1:14" ht="15">
      <c r="A7819" s="293"/>
      <c r="B7819" s="294"/>
      <c r="C7819" s="294"/>
      <c r="D7819" s="256" t="str">
        <f>'[11]Depr Exp'!D7819</f>
        <v>Total 403 Electric</v>
      </c>
      <c r="E7819" s="256">
        <f>'[11]Depr Exp'!E7819</f>
        <v>333916804.72813964</v>
      </c>
      <c r="F7819" s="370"/>
      <c r="G7819" s="297"/>
      <c r="H7819" s="295"/>
      <c r="I7819" s="256">
        <f>'[11]Depr Exp'!I7819</f>
        <v>339515047.81217086</v>
      </c>
      <c r="J7819" s="298"/>
      <c r="K7819" s="298"/>
      <c r="L7819" s="256">
        <f>'[11]Depr Exp'!L7819</f>
        <v>5598243.0840312243</v>
      </c>
      <c r="M7819" s="273"/>
      <c r="N7819" s="273"/>
    </row>
    <row r="7820" spans="1:14" ht="15">
      <c r="A7820" s="299"/>
      <c r="B7820" s="294"/>
      <c r="C7820" s="294"/>
      <c r="D7820" s="296" t="str">
        <f>'[11]Depr Exp'!D7820</f>
        <v>403 Depreciation Expense (Gas)</v>
      </c>
      <c r="E7820" s="296">
        <f>'[11]Depr Exp'!E7820</f>
        <v>107878753.22000001</v>
      </c>
      <c r="F7820" s="370"/>
      <c r="G7820" s="297"/>
      <c r="H7820" s="295"/>
      <c r="I7820" s="296">
        <f>'[11]Depr Exp'!I7820</f>
        <v>111415455.8932782</v>
      </c>
      <c r="J7820" s="298"/>
      <c r="K7820" s="298"/>
      <c r="L7820" s="296">
        <f>'[11]Depr Exp'!L7820</f>
        <v>3536702.6732781827</v>
      </c>
      <c r="M7820" s="273"/>
      <c r="N7820" s="273"/>
    </row>
    <row r="7821" spans="1:14" ht="15">
      <c r="A7821" s="293"/>
      <c r="B7821" s="294"/>
      <c r="C7821" s="294"/>
      <c r="D7821" s="296" t="str">
        <f>'[11]Depr Exp'!D7821</f>
        <v>403 Depreciation Expense (Gas Portion of Common)</v>
      </c>
      <c r="E7821" s="296">
        <f>'[11]Depr Exp'!E7821</f>
        <v>8928406.3818600178</v>
      </c>
      <c r="F7821" s="370"/>
      <c r="G7821" s="297"/>
      <c r="H7821" s="295"/>
      <c r="I7821" s="296">
        <f>'[11]Depr Exp'!I7821</f>
        <v>9523330.3541565742</v>
      </c>
      <c r="J7821" s="298"/>
      <c r="K7821" s="298"/>
      <c r="L7821" s="296">
        <f>'[11]Depr Exp'!L7821</f>
        <v>594923.97229655646</v>
      </c>
      <c r="M7821" s="273"/>
      <c r="N7821" s="273"/>
    </row>
    <row r="7822" spans="1:14" ht="15">
      <c r="A7822" s="300"/>
      <c r="B7822" s="294"/>
      <c r="C7822" s="294"/>
      <c r="D7822" s="371" t="str">
        <f>'[11]Depr Exp'!D7822</f>
        <v>Total 403 Gas</v>
      </c>
      <c r="E7822" s="371">
        <f>'[11]Depr Exp'!E7822</f>
        <v>116807159.60186003</v>
      </c>
      <c r="F7822" s="370"/>
      <c r="G7822" s="297"/>
      <c r="H7822" s="295"/>
      <c r="I7822" s="371">
        <f>'[11]Depr Exp'!I7822</f>
        <v>120938786.24743477</v>
      </c>
      <c r="J7822" s="298"/>
      <c r="K7822" s="298"/>
      <c r="L7822" s="371">
        <f>'[11]Depr Exp'!L7822</f>
        <v>4131626.6455747336</v>
      </c>
      <c r="M7822" s="273"/>
      <c r="N7822" s="273"/>
    </row>
    <row r="7823" spans="1:14" ht="15">
      <c r="A7823" s="300"/>
      <c r="B7823" s="294"/>
      <c r="C7823" s="294"/>
      <c r="D7823" s="372" t="str">
        <f>'[11]Depr Exp'!D7823</f>
        <v>404 Depreciation Expense (Electric)</v>
      </c>
      <c r="E7823" s="372">
        <f>'[11]Depr Exp'!E7823</f>
        <v>15706525.089999994</v>
      </c>
      <c r="F7823" s="370"/>
      <c r="G7823" s="297"/>
      <c r="H7823" s="295"/>
      <c r="I7823" s="372">
        <f>'[11]Depr Exp'!I7823</f>
        <v>15702575.549999984</v>
      </c>
      <c r="J7823" s="298"/>
      <c r="K7823" s="298"/>
      <c r="L7823" s="372">
        <f>'[11]Depr Exp'!L7823</f>
        <v>-3949.5400000102818</v>
      </c>
      <c r="M7823" s="273"/>
      <c r="N7823" s="273"/>
    </row>
    <row r="7824" spans="1:14" ht="15">
      <c r="A7824" s="300"/>
      <c r="B7824" s="294"/>
      <c r="C7824" s="294"/>
      <c r="D7824" s="296" t="str">
        <f>'[11]Depr Exp'!D7824</f>
        <v>404 Depreciation Expense (Electric Portion of Common)</v>
      </c>
      <c r="E7824" s="296">
        <f>'[11]Depr Exp'!E7824</f>
        <v>44372353.199617065</v>
      </c>
      <c r="F7824" s="370"/>
      <c r="G7824" s="297"/>
      <c r="H7824" s="295"/>
      <c r="I7824" s="296">
        <f>'[11]Depr Exp'!I7824</f>
        <v>60095545.457455039</v>
      </c>
      <c r="J7824" s="298"/>
      <c r="K7824" s="298"/>
      <c r="L7824" s="296">
        <f>'[11]Depr Exp'!L7824</f>
        <v>15723192.257837974</v>
      </c>
      <c r="M7824" s="273"/>
      <c r="N7824" s="273"/>
    </row>
    <row r="7825" spans="1:14" ht="15">
      <c r="A7825" s="300"/>
      <c r="B7825" s="294"/>
      <c r="C7825" s="294"/>
      <c r="D7825" s="256" t="str">
        <f>'[11]Depr Exp'!D7825</f>
        <v>Total 404 Electric</v>
      </c>
      <c r="E7825" s="256">
        <f>'[11]Depr Exp'!E7825</f>
        <v>60078878.289617062</v>
      </c>
      <c r="F7825" s="370"/>
      <c r="G7825" s="297"/>
      <c r="H7825" s="295"/>
      <c r="I7825" s="256">
        <f>'[11]Depr Exp'!I7825</f>
        <v>75798121.007455021</v>
      </c>
      <c r="J7825" s="298"/>
      <c r="K7825" s="298"/>
      <c r="L7825" s="256">
        <f>'[11]Depr Exp'!L7825</f>
        <v>15719242.71783796</v>
      </c>
      <c r="M7825" s="273"/>
      <c r="N7825" s="273"/>
    </row>
    <row r="7826" spans="1:14" ht="15">
      <c r="A7826" s="300"/>
      <c r="B7826" s="294"/>
      <c r="C7826" s="294"/>
      <c r="D7826" s="296" t="str">
        <f>'[11]Depr Exp'!D7826</f>
        <v>404 Depreciation Expense (Gas)</v>
      </c>
      <c r="E7826" s="296">
        <f>'[11]Depr Exp'!E7826</f>
        <v>3292939.59</v>
      </c>
      <c r="F7826" s="370"/>
      <c r="G7826" s="297"/>
      <c r="H7826" s="295"/>
      <c r="I7826" s="296">
        <f>'[11]Depr Exp'!I7826</f>
        <v>3442117.919999999</v>
      </c>
      <c r="J7826" s="298"/>
      <c r="K7826" s="298"/>
      <c r="L7826" s="296">
        <f>'[11]Depr Exp'!L7826</f>
        <v>149178.32999999914</v>
      </c>
      <c r="M7826" s="273"/>
      <c r="N7826" s="273"/>
    </row>
    <row r="7827" spans="1:14" ht="15">
      <c r="A7827" s="300"/>
      <c r="B7827" s="294"/>
      <c r="C7827" s="294"/>
      <c r="D7827" s="296" t="str">
        <f>'[11]Depr Exp'!D7827</f>
        <v>404 Depreciation Expense (Gas Portion of Common)</v>
      </c>
      <c r="E7827" s="296">
        <f>'[11]Depr Exp'!E7827</f>
        <v>22665497.230383031</v>
      </c>
      <c r="F7827" s="370"/>
      <c r="G7827" s="297"/>
      <c r="H7827" s="295"/>
      <c r="I7827" s="296">
        <f>'[11]Depr Exp'!I7827</f>
        <v>30696938.992545016</v>
      </c>
      <c r="J7827" s="298"/>
      <c r="K7827" s="298"/>
      <c r="L7827" s="296">
        <f>'[11]Depr Exp'!L7827</f>
        <v>8031441.762161985</v>
      </c>
      <c r="M7827" s="273"/>
      <c r="N7827" s="273"/>
    </row>
    <row r="7828" spans="1:14" ht="15">
      <c r="A7828" s="300"/>
      <c r="B7828" s="294"/>
      <c r="C7828" s="294"/>
      <c r="D7828" s="256" t="str">
        <f>'[11]Depr Exp'!D7828</f>
        <v>Total 404 Gas</v>
      </c>
      <c r="E7828" s="256">
        <f>'[11]Depr Exp'!E7828</f>
        <v>25958436.820383031</v>
      </c>
      <c r="F7828" s="370"/>
      <c r="G7828" s="297"/>
      <c r="H7828" s="295"/>
      <c r="I7828" s="256">
        <f>'[11]Depr Exp'!I7828</f>
        <v>34139056.912545018</v>
      </c>
      <c r="J7828" s="298"/>
      <c r="K7828" s="298"/>
      <c r="L7828" s="256">
        <f>'[11]Depr Exp'!L7828</f>
        <v>8180620.092161987</v>
      </c>
      <c r="M7828" s="273"/>
      <c r="N7828" s="273"/>
    </row>
    <row r="7829" spans="1:14" ht="15.75" thickBot="1">
      <c r="A7829" s="299"/>
      <c r="B7829" s="294"/>
      <c r="C7829" s="294"/>
      <c r="D7829" s="296" t="str">
        <f>'[11]Depr Exp'!D7829</f>
        <v>403.1 Depreciation Expense ARC (Electric)</v>
      </c>
      <c r="E7829" s="296">
        <f>'[11]Depr Exp'!E7829</f>
        <v>7708455.0157819996</v>
      </c>
      <c r="F7829" s="370"/>
      <c r="G7829" s="297"/>
      <c r="H7829" s="295"/>
      <c r="I7829" s="296">
        <f>'[11]Depr Exp'!I7829</f>
        <v>7809629.5241939761</v>
      </c>
      <c r="J7829" s="298"/>
      <c r="K7829" s="298"/>
      <c r="L7829" s="296">
        <f>'[11]Depr Exp'!L7829</f>
        <v>101174.50841197651</v>
      </c>
      <c r="M7829" s="273"/>
      <c r="N7829" s="273"/>
    </row>
    <row r="7830" spans="1:14" ht="15">
      <c r="A7830" s="299"/>
      <c r="B7830" s="294"/>
      <c r="C7830" s="294"/>
      <c r="D7830" s="296" t="str">
        <f>'[11]Depr Exp'!D7830</f>
        <v>403.1 Depreciation Expense ARC (Gas)</v>
      </c>
      <c r="E7830" s="296">
        <f>'[11]Depr Exp'!E7830</f>
        <v>150570.87421800001</v>
      </c>
      <c r="F7830" s="370"/>
      <c r="G7830" s="297"/>
      <c r="H7830" s="295"/>
      <c r="I7830" s="296">
        <f>'[11]Depr Exp'!I7830</f>
        <v>155899.85061600001</v>
      </c>
      <c r="J7830" s="298"/>
      <c r="K7830" s="298"/>
      <c r="L7830" s="296">
        <f>'[11]Depr Exp'!L7830</f>
        <v>5328.9763979999989</v>
      </c>
      <c r="M7830" s="289"/>
      <c r="N7830" s="273"/>
    </row>
    <row r="7831" spans="1:14" ht="15">
      <c r="A7831" s="299"/>
      <c r="B7831" s="294"/>
      <c r="C7831" s="294"/>
      <c r="D7831" s="256" t="str">
        <f>'[11]Depr Exp'!D7831</f>
        <v>Total 403.1</v>
      </c>
      <c r="E7831" s="256">
        <f>'[11]Depr Exp'!E7831</f>
        <v>7859025.8899999997</v>
      </c>
      <c r="F7831" s="370"/>
      <c r="G7831" s="297"/>
      <c r="H7831" s="295"/>
      <c r="I7831" s="256">
        <f>'[11]Depr Exp'!I7831</f>
        <v>7965529.3748099757</v>
      </c>
      <c r="J7831" s="298"/>
      <c r="K7831" s="298"/>
      <c r="L7831" s="256">
        <f>'[11]Depr Exp'!L7831</f>
        <v>106503.48480997607</v>
      </c>
      <c r="M7831" s="295"/>
      <c r="N7831" s="273"/>
    </row>
    <row r="7832" spans="1:14" ht="15.75" thickBot="1">
      <c r="A7832" s="299"/>
      <c r="B7832" s="294"/>
      <c r="C7832" s="294"/>
      <c r="D7832" s="301" t="str">
        <f>'[11]Depr Exp'!D7832</f>
        <v>Total 403 + 403.1</v>
      </c>
      <c r="E7832" s="301">
        <f>'[11]Depr Exp'!E7832</f>
        <v>544620305.3299998</v>
      </c>
      <c r="F7832" s="370"/>
      <c r="G7832" s="302" t="str">
        <f>'[11]Depr Exp'!G7832</f>
        <v>&lt;== check to income statement</v>
      </c>
      <c r="H7832" s="295"/>
      <c r="I7832" s="301">
        <f>'[11]Depr Exp'!I7832</f>
        <v>578356541.35441554</v>
      </c>
      <c r="J7832" s="298"/>
      <c r="K7832" s="298"/>
      <c r="L7832" s="301">
        <f>'[11]Depr Exp'!L7832</f>
        <v>33736236.024415731</v>
      </c>
      <c r="M7832" s="295"/>
      <c r="N7832" s="273"/>
    </row>
    <row r="7833" spans="1:14" ht="15.75" thickTop="1">
      <c r="A7833" s="303"/>
      <c r="B7833" s="294"/>
      <c r="C7833" s="294"/>
      <c r="D7833" s="304">
        <f>'[11]Depr Exp'!D7833</f>
        <v>0</v>
      </c>
      <c r="E7833" s="304"/>
      <c r="F7833" s="373"/>
      <c r="G7833" s="298"/>
      <c r="H7833" s="298"/>
      <c r="I7833" s="304"/>
      <c r="J7833" s="298"/>
      <c r="K7833" s="298"/>
      <c r="L7833" s="305">
        <f>'[11]Depr Exp'!L7833</f>
        <v>0</v>
      </c>
      <c r="M7833" s="295"/>
      <c r="N7833" s="273"/>
    </row>
    <row r="7834" spans="1:14">
      <c r="A7834" s="318"/>
      <c r="B7834" s="273"/>
      <c r="C7834" s="273"/>
      <c r="D7834" s="273">
        <f>'[11]Depr Exp'!D7834</f>
        <v>0</v>
      </c>
      <c r="E7834" s="273"/>
      <c r="F7834" s="373"/>
      <c r="G7834" s="273"/>
      <c r="H7834" s="373"/>
      <c r="I7834" s="373"/>
      <c r="J7834" s="273"/>
      <c r="K7834" s="273"/>
      <c r="L7834" s="575">
        <f>'[11]Depr Exp'!L7834</f>
        <v>0</v>
      </c>
      <c r="M7834" s="273"/>
      <c r="N7834" s="273"/>
    </row>
    <row r="7835" spans="1:14" ht="15">
      <c r="A7835" s="318"/>
      <c r="B7835" s="273"/>
      <c r="C7835" s="273"/>
      <c r="D7835" s="306" t="str">
        <f>'[11]Depr Exp'!D7835</f>
        <v>404 Depreciation Expense (Common)</v>
      </c>
      <c r="E7835" s="306">
        <f>'[11]Depr Exp'!E7835</f>
        <v>67037850.430000089</v>
      </c>
      <c r="F7835" s="370"/>
      <c r="G7835" s="273"/>
      <c r="H7835" s="373"/>
      <c r="I7835" s="306">
        <f>'[11]Depr Exp'!I7835</f>
        <v>90792484.450000048</v>
      </c>
      <c r="J7835" s="273"/>
      <c r="K7835" s="273"/>
      <c r="L7835" s="273"/>
      <c r="M7835" s="273"/>
      <c r="N7835" s="273"/>
    </row>
    <row r="7836" spans="1:14" ht="15">
      <c r="A7836" s="318"/>
      <c r="B7836" s="273"/>
      <c r="C7836" s="273"/>
      <c r="D7836" s="306" t="str">
        <f>'[11]Depr Exp'!D7836</f>
        <v>404 Depreciation Expense (Electric Portion of Common)</v>
      </c>
      <c r="E7836" s="306">
        <f>'[11]Depr Exp'!E7836</f>
        <v>44372353.199617065</v>
      </c>
      <c r="F7836" s="307">
        <f>'[11]Depr Exp'!F7836</f>
        <v>0.66190000000000004</v>
      </c>
      <c r="G7836" s="297" t="str">
        <f>'[11]Depr Exp'!G7836</f>
        <v>Four Factor Electric</v>
      </c>
      <c r="H7836" s="373">
        <f>'[11]Depr Exp'!H7836</f>
        <v>0</v>
      </c>
      <c r="I7836" s="306">
        <f>'[11]Depr Exp'!I7836</f>
        <v>60095545.457455039</v>
      </c>
      <c r="J7836" s="273"/>
      <c r="K7836" s="273"/>
      <c r="L7836" s="273"/>
      <c r="M7836" s="273"/>
      <c r="N7836" s="273"/>
    </row>
    <row r="7837" spans="1:14" ht="15">
      <c r="A7837" s="293"/>
      <c r="B7837" s="294"/>
      <c r="C7837" s="294"/>
      <c r="D7837" s="306" t="str">
        <f>'[11]Depr Exp'!D7837</f>
        <v>404 Depreciation Expense (Gas Portion of Common)</v>
      </c>
      <c r="E7837" s="306">
        <f>'[11]Depr Exp'!E7837</f>
        <v>22665497.230383031</v>
      </c>
      <c r="F7837" s="307">
        <f>'[11]Depr Exp'!F7837</f>
        <v>0.33810000000000001</v>
      </c>
      <c r="G7837" s="297" t="str">
        <f>'[11]Depr Exp'!G7837</f>
        <v>Four Factor Gas</v>
      </c>
      <c r="H7837" s="298">
        <f>'[11]Depr Exp'!H7837</f>
        <v>0</v>
      </c>
      <c r="I7837" s="306">
        <f>'[11]Depr Exp'!I7837</f>
        <v>30696938.992545016</v>
      </c>
      <c r="J7837" s="297"/>
      <c r="K7837" s="298"/>
      <c r="L7837" s="319"/>
      <c r="M7837" s="273"/>
      <c r="N7837" s="273"/>
    </row>
    <row r="7838" spans="1:14" ht="15">
      <c r="A7838" s="293"/>
      <c r="B7838" s="294"/>
      <c r="C7838" s="294"/>
      <c r="D7838" s="306">
        <f>'[11]Depr Exp'!D7838</f>
        <v>0</v>
      </c>
      <c r="E7838" s="306">
        <f>'[11]Depr Exp'!E7838</f>
        <v>0</v>
      </c>
      <c r="F7838" s="307"/>
      <c r="G7838" s="297"/>
      <c r="H7838" s="298"/>
      <c r="I7838" s="319">
        <f>'[11]Depr Exp'!I7838</f>
        <v>0</v>
      </c>
      <c r="J7838" s="297"/>
      <c r="K7838" s="298"/>
      <c r="L7838" s="319"/>
      <c r="M7838" s="273"/>
      <c r="N7838" s="273"/>
    </row>
    <row r="7839" spans="1:14" ht="15">
      <c r="A7839" s="299"/>
      <c r="B7839" s="294"/>
      <c r="C7839" s="294"/>
      <c r="D7839" s="306" t="str">
        <f>'[11]Depr Exp'!D7839</f>
        <v>403 Depreciation Expense (Common)</v>
      </c>
      <c r="E7839" s="306">
        <f>'[11]Depr Exp'!E7839</f>
        <v>26407590.600000054</v>
      </c>
      <c r="F7839" s="370"/>
      <c r="G7839" s="298"/>
      <c r="H7839" s="298"/>
      <c r="I7839" s="296">
        <f>'[11]Depr Exp'!I7839</f>
        <v>28167200.101025064</v>
      </c>
      <c r="J7839" s="298">
        <f>'[11]Depr Exp'!J7839</f>
        <v>0</v>
      </c>
      <c r="K7839" s="298"/>
      <c r="L7839" s="296">
        <f>'[11]Depr Exp'!L7839</f>
        <v>1759609.3200000003</v>
      </c>
      <c r="M7839" s="273"/>
      <c r="N7839" s="273"/>
    </row>
    <row r="7840" spans="1:14" ht="15">
      <c r="A7840" s="299"/>
      <c r="B7840" s="294"/>
      <c r="C7840" s="294"/>
      <c r="D7840" s="306" t="str">
        <f>'[11]Depr Exp'!D7840</f>
        <v>403 Depreciation Expense (Electric Portion of Common)</v>
      </c>
      <c r="E7840" s="306">
        <f>'[11]Depr Exp'!E7840</f>
        <v>17479184.218140036</v>
      </c>
      <c r="F7840" s="307">
        <f>'[11]Depr Exp'!F7840</f>
        <v>0.66190000000000004</v>
      </c>
      <c r="G7840" s="297" t="str">
        <f>'[11]Depr Exp'!G7840</f>
        <v>Four Factor Electric</v>
      </c>
      <c r="H7840" s="298">
        <f>'[11]Depr Exp'!H7840</f>
        <v>0</v>
      </c>
      <c r="I7840" s="296">
        <f>'[11]Depr Exp'!I7840</f>
        <v>18643869.746868491</v>
      </c>
      <c r="J7840" s="307">
        <f>'[11]Depr Exp'!J7840</f>
        <v>0.66190000000000004</v>
      </c>
      <c r="K7840" s="298"/>
      <c r="L7840" s="296">
        <f>'[11]Depr Exp'!L7840</f>
        <v>1164685.4089080002</v>
      </c>
      <c r="M7840" s="273"/>
      <c r="N7840" s="273"/>
    </row>
    <row r="7841" spans="1:14" ht="15.75" thickBot="1">
      <c r="A7841" s="308"/>
      <c r="B7841" s="309"/>
      <c r="C7841" s="309"/>
      <c r="D7841" s="310" t="str">
        <f>'[11]Depr Exp'!D7841</f>
        <v>403 Depreciation Expense (Gas Portion of Common)</v>
      </c>
      <c r="E7841" s="310">
        <f>'[11]Depr Exp'!E7841</f>
        <v>8928406.3818600178</v>
      </c>
      <c r="F7841" s="311">
        <f>'[11]Depr Exp'!F7841</f>
        <v>0.33810000000000001</v>
      </c>
      <c r="G7841" s="312" t="str">
        <f>'[11]Depr Exp'!G7841</f>
        <v>Four Factor Gas</v>
      </c>
      <c r="H7841" s="313">
        <f>'[11]Depr Exp'!H7841</f>
        <v>0</v>
      </c>
      <c r="I7841" s="374">
        <f>'[11]Depr Exp'!I7841</f>
        <v>9523330.3541565742</v>
      </c>
      <c r="J7841" s="311">
        <f>'[11]Depr Exp'!J7841</f>
        <v>0.33810000000000001</v>
      </c>
      <c r="K7841" s="313"/>
      <c r="L7841" s="374">
        <f>'[11]Depr Exp'!L7841</f>
        <v>594923.91109200008</v>
      </c>
      <c r="M7841" s="273"/>
      <c r="N7841" s="273"/>
    </row>
    <row r="7842" spans="1:14" ht="15.75" thickBot="1">
      <c r="A7842" s="252"/>
      <c r="B7842" s="314"/>
      <c r="C7842" s="314"/>
      <c r="D7842" s="296">
        <f>'[11]Depr Exp'!D7842</f>
        <v>0</v>
      </c>
      <c r="E7842" s="296">
        <f>'[11]Depr Exp'!E7842</f>
        <v>0</v>
      </c>
      <c r="F7842" s="315"/>
      <c r="G7842" s="316"/>
      <c r="H7842" s="316">
        <f>'[11]Depr Exp'!H7842</f>
        <v>0</v>
      </c>
      <c r="I7842" s="315">
        <f>'[11]Depr Exp'!I7842</f>
        <v>0</v>
      </c>
      <c r="J7842" s="316">
        <f>'[11]Depr Exp'!J7842</f>
        <v>0</v>
      </c>
      <c r="K7842" s="316"/>
      <c r="L7842" s="252">
        <f>'[11]Depr Exp'!L7842</f>
        <v>0</v>
      </c>
      <c r="M7842" s="273"/>
      <c r="N7842" s="273"/>
    </row>
    <row r="7843" spans="1:14" ht="15">
      <c r="A7843" s="317"/>
      <c r="B7843" s="288"/>
      <c r="C7843" s="288"/>
      <c r="D7843" s="290" t="str">
        <f>'[11]Depr Exp'!D7843</f>
        <v>Grand Total</v>
      </c>
      <c r="E7843" s="290">
        <f>'[11]Depr Exp'!E7843</f>
        <v>544620305.330001</v>
      </c>
      <c r="F7843" s="291"/>
      <c r="G7843" s="292"/>
      <c r="H7843" s="289" t="str">
        <f>'[11]Depr Exp'!H7843</f>
        <v>Grand Total</v>
      </c>
      <c r="I7843" s="375">
        <f>'[11]Depr Exp'!I7843</f>
        <v>578356541.35441327</v>
      </c>
      <c r="J7843" s="292">
        <f>'[11]Depr Exp'!J7843</f>
        <v>33736236.024412274</v>
      </c>
      <c r="K7843" s="292"/>
      <c r="L7843" s="289" t="str">
        <f>'[11]Depr Exp'!L7843</f>
        <v>Grand Total</v>
      </c>
      <c r="M7843" s="273"/>
      <c r="N7843" s="273"/>
    </row>
    <row r="7844" spans="1:14" ht="15">
      <c r="A7844" s="293"/>
      <c r="B7844" s="294"/>
      <c r="C7844" s="294"/>
      <c r="D7844" s="296" t="str">
        <f>'[11]Depr Exp'!D7844</f>
        <v>Standard</v>
      </c>
      <c r="E7844" s="296">
        <f>'[11]Depr Exp'!E7844</f>
        <v>441605144.38999945</v>
      </c>
      <c r="F7844" s="297"/>
      <c r="G7844" s="298"/>
      <c r="H7844" s="295" t="str">
        <f>'[11]Depr Exp'!H7844</f>
        <v>Standard</v>
      </c>
      <c r="I7844" s="319">
        <f>'[11]Depr Exp'!I7844</f>
        <v>452170171.90746212</v>
      </c>
      <c r="J7844" s="298">
        <f>'[11]Depr Exp'!J7844</f>
        <v>10565027.517462671</v>
      </c>
      <c r="K7844" s="298"/>
      <c r="L7844" s="295" t="str">
        <f>'[11]Depr Exp'!L7844</f>
        <v>Standard</v>
      </c>
      <c r="M7844" s="273"/>
      <c r="N7844" s="273"/>
    </row>
    <row r="7845" spans="1:14" ht="15">
      <c r="A7845" s="293"/>
      <c r="B7845" s="294"/>
      <c r="C7845" s="294"/>
      <c r="D7845" s="296" t="str">
        <f>'[11]Depr Exp'!D7845</f>
        <v>Not Studied</v>
      </c>
      <c r="E7845" s="296">
        <f>'[11]Depr Exp'!E7845</f>
        <v>90946491.430000067</v>
      </c>
      <c r="F7845" s="297"/>
      <c r="G7845" s="298"/>
      <c r="H7845" s="295" t="str">
        <f>'[11]Depr Exp'!H7845</f>
        <v>Not Studied</v>
      </c>
      <c r="I7845" s="319">
        <f>'[11]Depr Exp'!I7845</f>
        <v>115081760.21480991</v>
      </c>
      <c r="J7845" s="298">
        <f>'[11]Depr Exp'!J7845</f>
        <v>24135268.784809843</v>
      </c>
      <c r="K7845" s="298"/>
      <c r="L7845" s="295" t="str">
        <f>'[11]Depr Exp'!L7845</f>
        <v>Not Studied</v>
      </c>
      <c r="M7845" s="273"/>
      <c r="N7845" s="273"/>
    </row>
    <row r="7846" spans="1:14" ht="15">
      <c r="A7846" s="293"/>
      <c r="B7846" s="294"/>
      <c r="C7846" s="294"/>
      <c r="D7846" s="296" t="str">
        <f>'[11]Depr Exp'!D7846</f>
        <v>End of Life</v>
      </c>
      <c r="E7846" s="296">
        <f>'[11]Depr Exp'!E7846</f>
        <v>2350349.5199999986</v>
      </c>
      <c r="F7846" s="297"/>
      <c r="G7846" s="298"/>
      <c r="H7846" s="295" t="str">
        <f>'[11]Depr Exp'!H7846</f>
        <v>End of Life</v>
      </c>
      <c r="I7846" s="319">
        <f>'[11]Depr Exp'!I7846</f>
        <v>2350349.5199999986</v>
      </c>
      <c r="J7846" s="298"/>
      <c r="K7846" s="298"/>
      <c r="L7846" s="295" t="str">
        <f>'[11]Depr Exp'!L7846</f>
        <v>End of Life</v>
      </c>
      <c r="M7846" s="273"/>
      <c r="N7846" s="273"/>
    </row>
    <row r="7847" spans="1:14" ht="15">
      <c r="A7847" s="293"/>
      <c r="B7847" s="294"/>
      <c r="C7847" s="294"/>
      <c r="D7847" s="296" t="str">
        <f>'[11]Depr Exp'!D7847</f>
        <v>Retired End of Life</v>
      </c>
      <c r="E7847" s="296">
        <f>'[11]Depr Exp'!E7847</f>
        <v>8106776.1000000015</v>
      </c>
      <c r="F7847" s="297"/>
      <c r="G7847" s="298"/>
      <c r="H7847" s="295" t="str">
        <f>'[11]Depr Exp'!H7847</f>
        <v>Retired End of Life</v>
      </c>
      <c r="I7847" s="319">
        <f>'[11]Depr Exp'!I7847</f>
        <v>5844668.7599999988</v>
      </c>
      <c r="J7847" s="298"/>
      <c r="K7847" s="298"/>
      <c r="L7847" s="295"/>
      <c r="M7847" s="273"/>
      <c r="N7847" s="273"/>
    </row>
    <row r="7848" spans="1:14" ht="15">
      <c r="A7848" s="318"/>
      <c r="B7848" s="273"/>
      <c r="C7848" s="273"/>
      <c r="D7848" s="319">
        <f>'[11]Depr Exp'!D7848</f>
        <v>0</v>
      </c>
      <c r="E7848" s="319">
        <f>'[11]Depr Exp'!E7848</f>
        <v>-1611543.8900015354</v>
      </c>
      <c r="F7848" s="273"/>
      <c r="G7848" s="320"/>
      <c r="H7848" s="320"/>
      <c r="I7848" s="319"/>
      <c r="J7848" s="320"/>
      <c r="K7848" s="320"/>
      <c r="L7848" s="273"/>
      <c r="M7848" s="273"/>
      <c r="N7848" s="273"/>
    </row>
    <row r="7849" spans="1:14" ht="15.75" thickBot="1">
      <c r="A7849" s="576"/>
      <c r="B7849" s="577"/>
      <c r="C7849" s="577"/>
      <c r="D7849" s="578">
        <f>'[11]Depr Exp'!D7849</f>
        <v>0</v>
      </c>
      <c r="E7849" s="578">
        <f>'[11]Depr Exp'!E7849</f>
        <v>0</v>
      </c>
      <c r="F7849" s="577"/>
      <c r="G7849" s="579"/>
      <c r="H7849" s="579"/>
      <c r="I7849" s="577"/>
      <c r="J7849" s="579"/>
      <c r="K7849" s="579"/>
      <c r="L7849" s="577"/>
      <c r="M7849" s="273"/>
      <c r="N7849" s="273"/>
    </row>
    <row r="7850" spans="1:14" ht="15.75" thickBot="1">
      <c r="A7850" s="144"/>
      <c r="B7850" s="144"/>
      <c r="C7850" s="144"/>
      <c r="D7850" s="250">
        <f>'[11]Depr Exp'!D7850</f>
        <v>0</v>
      </c>
      <c r="E7850" s="250">
        <f>'[11]Depr Exp'!E7850</f>
        <v>0</v>
      </c>
      <c r="F7850" s="144"/>
      <c r="G7850" s="321"/>
      <c r="H7850" s="321"/>
      <c r="I7850" s="144"/>
      <c r="J7850" s="321"/>
      <c r="K7850" s="321"/>
      <c r="L7850" s="144"/>
      <c r="M7850" s="273"/>
      <c r="N7850" s="273"/>
    </row>
    <row r="7851" spans="1:14" ht="15">
      <c r="A7851" s="580"/>
      <c r="B7851" s="581"/>
      <c r="C7851" s="581"/>
      <c r="D7851" s="582"/>
      <c r="E7851" s="582">
        <f>'[11]Depr Exp'!E7851</f>
        <v>0</v>
      </c>
      <c r="F7851" s="581"/>
      <c r="G7851" s="583"/>
      <c r="H7851" s="583"/>
      <c r="I7851" s="581"/>
      <c r="J7851" s="583"/>
      <c r="K7851" s="583"/>
      <c r="L7851" s="581"/>
      <c r="M7851" s="273"/>
      <c r="N7851" s="273"/>
    </row>
    <row r="7852" spans="1:14" ht="15">
      <c r="A7852" s="318">
        <f>'[11]Depr Exp'!A7852</f>
        <v>403</v>
      </c>
      <c r="B7852" s="273" t="str">
        <f>'[11]Depr Exp'!B7852</f>
        <v>Steam</v>
      </c>
      <c r="C7852" s="273"/>
      <c r="D7852" s="273"/>
      <c r="E7852" s="322">
        <f>'[11]Depr Exp'!E7852</f>
        <v>44708149.270000011</v>
      </c>
      <c r="F7852" s="306"/>
      <c r="G7852" s="584"/>
      <c r="H7852" s="584"/>
      <c r="I7852" s="322">
        <f>'[11]Depr Exp'!I7852</f>
        <v>44775734.24854748</v>
      </c>
      <c r="J7852" s="322">
        <f>'[11]Depr Exp'!J7852</f>
        <v>67584.978547468781</v>
      </c>
      <c r="K7852" s="584"/>
      <c r="L7852" s="306"/>
      <c r="M7852" s="273"/>
      <c r="N7852" s="273"/>
    </row>
    <row r="7853" spans="1:14" ht="15">
      <c r="A7853" s="318"/>
      <c r="B7853" s="273" t="str">
        <f>'[11]Depr Exp'!B7853</f>
        <v xml:space="preserve">Hydro </v>
      </c>
      <c r="C7853" s="273"/>
      <c r="D7853" s="273"/>
      <c r="E7853" s="296">
        <f>'[11]Depr Exp'!E7853</f>
        <v>19178478.530000001</v>
      </c>
      <c r="F7853" s="296"/>
      <c r="G7853" s="319"/>
      <c r="H7853" s="319"/>
      <c r="I7853" s="296">
        <f>'[11]Depr Exp'!I7853</f>
        <v>19269085.478868</v>
      </c>
      <c r="J7853" s="296">
        <f>'[11]Depr Exp'!J7853</f>
        <v>90606.948867999017</v>
      </c>
      <c r="K7853" s="319"/>
      <c r="L7853" s="296"/>
      <c r="M7853" s="273"/>
      <c r="N7853" s="273"/>
    </row>
    <row r="7854" spans="1:14" ht="15">
      <c r="A7854" s="318"/>
      <c r="B7854" s="273" t="str">
        <f>'[11]Depr Exp'!B7854</f>
        <v>Other Production</v>
      </c>
      <c r="C7854" s="273"/>
      <c r="D7854" s="273"/>
      <c r="E7854" s="296">
        <f>'[11]Depr Exp'!E7854</f>
        <v>75056441.829999968</v>
      </c>
      <c r="F7854" s="296"/>
      <c r="G7854" s="319"/>
      <c r="H7854" s="319"/>
      <c r="I7854" s="296">
        <f>'[11]Depr Exp'!I7854</f>
        <v>75201477.645998165</v>
      </c>
      <c r="J7854" s="296">
        <f>'[11]Depr Exp'!J7854</f>
        <v>145035.8159981966</v>
      </c>
      <c r="K7854" s="319"/>
      <c r="L7854" s="296"/>
      <c r="M7854" s="273"/>
      <c r="N7854" s="273"/>
    </row>
    <row r="7855" spans="1:14" ht="15.75" thickBot="1">
      <c r="A7855" s="318"/>
      <c r="B7855" s="574" t="str">
        <f>'[11]Depr Exp'!B7855</f>
        <v>Total Production</v>
      </c>
      <c r="C7855" s="273"/>
      <c r="D7855" s="273"/>
      <c r="E7855" s="301">
        <f>'[11]Depr Exp'!E7855</f>
        <v>138943069.63</v>
      </c>
      <c r="F7855" s="306"/>
      <c r="G7855" s="584"/>
      <c r="H7855" s="584"/>
      <c r="I7855" s="301">
        <f>'[11]Depr Exp'!I7855</f>
        <v>139246297.37341365</v>
      </c>
      <c r="J7855" s="301">
        <f>'[11]Depr Exp'!J7855</f>
        <v>303227.7434136644</v>
      </c>
      <c r="K7855" s="584"/>
      <c r="L7855" s="306"/>
      <c r="M7855" s="273"/>
      <c r="N7855" s="273"/>
    </row>
    <row r="7856" spans="1:14" ht="15.75" thickTop="1">
      <c r="A7856" s="318"/>
      <c r="B7856" s="273"/>
      <c r="C7856" s="273"/>
      <c r="D7856" s="273"/>
      <c r="E7856" s="296">
        <f>'[11]Depr Exp'!E7856</f>
        <v>0</v>
      </c>
      <c r="F7856" s="296"/>
      <c r="G7856" s="319"/>
      <c r="H7856" s="319"/>
      <c r="I7856" s="296">
        <f>'[11]Depr Exp'!I7856</f>
        <v>0</v>
      </c>
      <c r="J7856" s="319">
        <f>'[11]Depr Exp'!J7856</f>
        <v>0</v>
      </c>
      <c r="K7856" s="319"/>
      <c r="L7856" s="296"/>
      <c r="M7856" s="273"/>
      <c r="N7856" s="273"/>
    </row>
    <row r="7857" spans="1:14" ht="15">
      <c r="A7857" s="585" t="str">
        <f>'[11]Depr Exp'!A7857</f>
        <v>ARC</v>
      </c>
      <c r="B7857" s="273" t="str">
        <f>'[11]Depr Exp'!B7857</f>
        <v>Steam</v>
      </c>
      <c r="C7857" s="273"/>
      <c r="D7857" s="273"/>
      <c r="E7857" s="586">
        <f>'[11]Depr Exp'!E7857</f>
        <v>4333887.4700000007</v>
      </c>
      <c r="F7857" s="296"/>
      <c r="G7857" s="319"/>
      <c r="H7857" s="319"/>
      <c r="I7857" s="586">
        <f>'[11]Depr Exp'!I7857</f>
        <v>4432539.7748099752</v>
      </c>
      <c r="J7857" s="586">
        <f>'[11]Depr Exp'!J7857</f>
        <v>98652.304809974506</v>
      </c>
      <c r="K7857" s="319"/>
      <c r="L7857" s="296"/>
      <c r="M7857" s="273"/>
      <c r="N7857" s="273"/>
    </row>
    <row r="7858" spans="1:14" ht="15">
      <c r="A7858" s="318"/>
      <c r="B7858" s="273" t="str">
        <f>'[11]Depr Exp'!B7858</f>
        <v xml:space="preserve">Hydro </v>
      </c>
      <c r="C7858" s="273"/>
      <c r="D7858" s="273"/>
      <c r="E7858" s="575">
        <f>'[11]Depr Exp'!E7858</f>
        <v>0</v>
      </c>
      <c r="F7858" s="296"/>
      <c r="G7858" s="319"/>
      <c r="H7858" s="319"/>
      <c r="I7858" s="575">
        <f>'[11]Depr Exp'!I7858</f>
        <v>0</v>
      </c>
      <c r="J7858" s="575">
        <f>'[11]Depr Exp'!J7858</f>
        <v>0</v>
      </c>
      <c r="K7858" s="319"/>
      <c r="L7858" s="296"/>
      <c r="M7858" s="273"/>
      <c r="N7858" s="273"/>
    </row>
    <row r="7859" spans="1:14" ht="15">
      <c r="A7859" s="318"/>
      <c r="B7859" s="273" t="str">
        <f>'[11]Depr Exp'!B7859</f>
        <v>Other Production</v>
      </c>
      <c r="C7859" s="273"/>
      <c r="D7859" s="273"/>
      <c r="E7859" s="575">
        <f>'[11]Depr Exp'!E7859</f>
        <v>3225081.7800000003</v>
      </c>
      <c r="F7859" s="296"/>
      <c r="G7859" s="319"/>
      <c r="H7859" s="319"/>
      <c r="I7859" s="575">
        <f>'[11]Depr Exp'!I7859</f>
        <v>3218713.3199999989</v>
      </c>
      <c r="J7859" s="575">
        <f>'[11]Depr Exp'!J7859</f>
        <v>-6368.4600000013597</v>
      </c>
      <c r="K7859" s="319"/>
      <c r="L7859" s="296"/>
      <c r="M7859" s="273"/>
      <c r="N7859" s="273"/>
    </row>
    <row r="7860" spans="1:14" ht="15.75" thickBot="1">
      <c r="A7860" s="318"/>
      <c r="B7860" s="574" t="str">
        <f>'[11]Depr Exp'!B7860</f>
        <v>Total Production</v>
      </c>
      <c r="C7860" s="273"/>
      <c r="D7860" s="273"/>
      <c r="E7860" s="587">
        <f>'[11]Depr Exp'!E7860</f>
        <v>7558969.2500000009</v>
      </c>
      <c r="F7860" s="296"/>
      <c r="G7860" s="319"/>
      <c r="H7860" s="319"/>
      <c r="I7860" s="587">
        <f>'[11]Depr Exp'!I7860</f>
        <v>7651253.0948099736</v>
      </c>
      <c r="J7860" s="587">
        <f>'[11]Depr Exp'!J7860</f>
        <v>92283.844809973147</v>
      </c>
      <c r="K7860" s="319"/>
      <c r="L7860" s="296"/>
      <c r="M7860" s="273"/>
      <c r="N7860" s="273"/>
    </row>
    <row r="7861" spans="1:14" ht="15.75" thickTop="1">
      <c r="A7861" s="318"/>
      <c r="B7861" s="574"/>
      <c r="C7861" s="273"/>
      <c r="D7861" s="273"/>
      <c r="E7861" s="575">
        <f>'[11]Depr Exp'!E7861</f>
        <v>0</v>
      </c>
      <c r="F7861" s="296"/>
      <c r="G7861" s="319"/>
      <c r="H7861" s="319"/>
      <c r="I7861" s="296">
        <f>'[11]Depr Exp'!I7861</f>
        <v>0</v>
      </c>
      <c r="J7861" s="319">
        <f>'[11]Depr Exp'!J7861</f>
        <v>0</v>
      </c>
      <c r="K7861" s="319"/>
      <c r="L7861" s="296"/>
      <c r="M7861" s="273"/>
      <c r="N7861" s="273"/>
    </row>
    <row r="7862" spans="1:14" ht="15">
      <c r="A7862" s="585" t="str">
        <f>'[11]Depr Exp'!A7862</f>
        <v>ARO</v>
      </c>
      <c r="B7862" s="273" t="str">
        <f>'[11]Depr Exp'!B7862</f>
        <v>Steam</v>
      </c>
      <c r="C7862" s="273"/>
      <c r="D7862" s="273"/>
      <c r="E7862" s="586">
        <f>'[11]Depr Exp'!E7862</f>
        <v>1314562.7000000004</v>
      </c>
      <c r="F7862" s="296"/>
      <c r="G7862" s="319"/>
      <c r="H7862" s="319"/>
      <c r="I7862" s="586">
        <f>'[11]Depr Exp'!I7862</f>
        <v>1314536.4030084582</v>
      </c>
      <c r="J7862" s="586">
        <f>'[11]Depr Exp'!J7862</f>
        <v>-26.296991542214528</v>
      </c>
      <c r="K7862" s="319"/>
      <c r="L7862" s="296"/>
      <c r="M7862" s="273"/>
      <c r="N7862" s="273"/>
    </row>
    <row r="7863" spans="1:14" ht="15">
      <c r="A7863" s="318"/>
      <c r="B7863" s="273" t="str">
        <f>'[11]Depr Exp'!B7863</f>
        <v xml:space="preserve">Hydro </v>
      </c>
      <c r="C7863" s="273"/>
      <c r="D7863" s="273"/>
      <c r="E7863" s="575">
        <f>'[11]Depr Exp'!E7863</f>
        <v>0</v>
      </c>
      <c r="F7863" s="296"/>
      <c r="G7863" s="319"/>
      <c r="H7863" s="319"/>
      <c r="I7863" s="575">
        <f>'[11]Depr Exp'!I7863</f>
        <v>0</v>
      </c>
      <c r="J7863" s="575">
        <f>'[11]Depr Exp'!J7863</f>
        <v>0</v>
      </c>
      <c r="K7863" s="319"/>
      <c r="L7863" s="296"/>
      <c r="M7863" s="273"/>
      <c r="N7863" s="273"/>
    </row>
    <row r="7864" spans="1:14" ht="15">
      <c r="A7864" s="318"/>
      <c r="B7864" s="273" t="str">
        <f>'[11]Depr Exp'!B7864</f>
        <v>Other Production</v>
      </c>
      <c r="C7864" s="273"/>
      <c r="D7864" s="273"/>
      <c r="E7864" s="575">
        <f>'[11]Depr Exp'!E7864</f>
        <v>2193111.8200000003</v>
      </c>
      <c r="F7864" s="296"/>
      <c r="G7864" s="319"/>
      <c r="H7864" s="319"/>
      <c r="I7864" s="575">
        <f>'[11]Depr Exp'!I7864</f>
        <v>2193067.9481915417</v>
      </c>
      <c r="J7864" s="575">
        <f>'[11]Depr Exp'!J7864</f>
        <v>-43.871808458585292</v>
      </c>
      <c r="K7864" s="319"/>
      <c r="L7864" s="296"/>
      <c r="M7864" s="273"/>
      <c r="N7864" s="273"/>
    </row>
    <row r="7865" spans="1:14" ht="15.75" thickBot="1">
      <c r="A7865" s="318"/>
      <c r="B7865" s="574" t="str">
        <f>'[11]Depr Exp'!B7865</f>
        <v>Total Production</v>
      </c>
      <c r="C7865" s="273"/>
      <c r="D7865" s="273"/>
      <c r="E7865" s="587">
        <f>'[11]Depr Exp'!E7865</f>
        <v>3507674.5200000005</v>
      </c>
      <c r="F7865" s="296"/>
      <c r="G7865" s="319"/>
      <c r="H7865" s="319"/>
      <c r="I7865" s="587">
        <f>'[11]Depr Exp'!I7865</f>
        <v>3507604.3511999999</v>
      </c>
      <c r="J7865" s="587">
        <f>'[11]Depr Exp'!J7865</f>
        <v>-70.16880000079982</v>
      </c>
      <c r="K7865" s="319"/>
      <c r="L7865" s="296"/>
      <c r="M7865" s="273"/>
      <c r="N7865" s="273"/>
    </row>
    <row r="7866" spans="1:14" ht="15.75" thickTop="1">
      <c r="A7866" s="318"/>
      <c r="B7866" s="574"/>
      <c r="C7866" s="273"/>
      <c r="D7866" s="273"/>
      <c r="E7866" s="296">
        <f>'[11]Depr Exp'!E7866</f>
        <v>0</v>
      </c>
      <c r="F7866" s="296"/>
      <c r="G7866" s="319"/>
      <c r="H7866" s="319"/>
      <c r="I7866" s="296">
        <f>'[11]Depr Exp'!I7866</f>
        <v>0</v>
      </c>
      <c r="J7866" s="296">
        <f>'[11]Depr Exp'!J7866</f>
        <v>0</v>
      </c>
      <c r="K7866" s="319"/>
      <c r="L7866" s="296"/>
      <c r="M7866" s="273"/>
      <c r="N7866" s="273"/>
    </row>
    <row r="7867" spans="1:14" ht="15">
      <c r="A7867" s="585" t="str">
        <f>'[11]Depr Exp'!A7867</f>
        <v>Total</v>
      </c>
      <c r="B7867" s="273" t="str">
        <f>'[11]Depr Exp'!B7867</f>
        <v>Steam</v>
      </c>
      <c r="C7867" s="273"/>
      <c r="D7867" s="273"/>
      <c r="E7867" s="586">
        <f>'[11]Depr Exp'!E7867</f>
        <v>50356599.440000013</v>
      </c>
      <c r="F7867" s="296"/>
      <c r="G7867" s="319"/>
      <c r="H7867" s="319"/>
      <c r="I7867" s="586">
        <f>'[11]Depr Exp'!I7867</f>
        <v>50522810.426365912</v>
      </c>
      <c r="J7867" s="586">
        <f>'[11]Depr Exp'!J7867</f>
        <v>166210.98636589944</v>
      </c>
      <c r="K7867" s="319"/>
      <c r="L7867" s="296"/>
      <c r="M7867" s="273"/>
      <c r="N7867" s="273"/>
    </row>
    <row r="7868" spans="1:14" ht="15">
      <c r="A7868" s="318"/>
      <c r="B7868" s="273" t="str">
        <f>'[11]Depr Exp'!B7868</f>
        <v xml:space="preserve">Hydro </v>
      </c>
      <c r="C7868" s="273"/>
      <c r="D7868" s="273"/>
      <c r="E7868" s="575">
        <f>'[11]Depr Exp'!E7868</f>
        <v>19178478.530000001</v>
      </c>
      <c r="F7868" s="296"/>
      <c r="G7868" s="319"/>
      <c r="H7868" s="319"/>
      <c r="I7868" s="575">
        <f>'[11]Depr Exp'!I7868</f>
        <v>19269085.478868</v>
      </c>
      <c r="J7868" s="575">
        <f>'[11]Depr Exp'!J7868</f>
        <v>90606.948867999017</v>
      </c>
      <c r="K7868" s="319"/>
      <c r="L7868" s="296"/>
      <c r="M7868" s="273"/>
      <c r="N7868" s="273"/>
    </row>
    <row r="7869" spans="1:14" ht="15">
      <c r="A7869" s="318"/>
      <c r="B7869" s="273" t="str">
        <f>'[11]Depr Exp'!B7869</f>
        <v>Other Production</v>
      </c>
      <c r="C7869" s="273"/>
      <c r="D7869" s="273"/>
      <c r="E7869" s="575">
        <f>'[11]Depr Exp'!E7869</f>
        <v>80474635.429999977</v>
      </c>
      <c r="F7869" s="296"/>
      <c r="G7869" s="319"/>
      <c r="H7869" s="319"/>
      <c r="I7869" s="575">
        <f>'[11]Depr Exp'!I7869</f>
        <v>80613258.914189696</v>
      </c>
      <c r="J7869" s="575">
        <f>'[11]Depr Exp'!J7869</f>
        <v>138623.48418971896</v>
      </c>
      <c r="K7869" s="319"/>
      <c r="L7869" s="296"/>
      <c r="M7869" s="273"/>
      <c r="N7869" s="273"/>
    </row>
    <row r="7870" spans="1:14" ht="15.75" thickBot="1">
      <c r="A7870" s="318"/>
      <c r="B7870" s="574" t="str">
        <f>'[11]Depr Exp'!B7870</f>
        <v>Total Production</v>
      </c>
      <c r="C7870" s="273"/>
      <c r="D7870" s="273"/>
      <c r="E7870" s="587">
        <f>'[11]Depr Exp'!E7870</f>
        <v>150009713.39999998</v>
      </c>
      <c r="F7870" s="296"/>
      <c r="G7870" s="319"/>
      <c r="H7870" s="319"/>
      <c r="I7870" s="587">
        <f>'[11]Depr Exp'!I7870</f>
        <v>150405154.81942362</v>
      </c>
      <c r="J7870" s="587">
        <f>'[11]Depr Exp'!J7870</f>
        <v>395441.41942361742</v>
      </c>
      <c r="K7870" s="319"/>
      <c r="L7870" s="296"/>
      <c r="M7870" s="273"/>
      <c r="N7870" s="273"/>
    </row>
    <row r="7871" spans="1:14" ht="16.5" thickTop="1" thickBot="1">
      <c r="A7871" s="576"/>
      <c r="B7871" s="577"/>
      <c r="C7871" s="577"/>
      <c r="D7871" s="577"/>
      <c r="E7871" s="578"/>
      <c r="F7871" s="577"/>
      <c r="G7871" s="579"/>
      <c r="H7871" s="579"/>
      <c r="I7871" s="577"/>
      <c r="J7871" s="579"/>
      <c r="K7871" s="579"/>
      <c r="L7871" s="577"/>
      <c r="M7871" s="273"/>
      <c r="N7871" s="273"/>
    </row>
    <row r="7872" spans="1:14">
      <c r="A7872" s="144"/>
      <c r="B7872" s="144"/>
      <c r="C7872" s="144"/>
      <c r="D7872" s="144"/>
      <c r="E7872" s="144"/>
      <c r="F7872" s="141"/>
      <c r="G7872" s="144"/>
      <c r="H7872" s="141"/>
      <c r="I7872" s="141"/>
      <c r="J7872" s="144"/>
      <c r="K7872" s="144"/>
      <c r="L7872" s="144"/>
      <c r="M7872" s="273"/>
      <c r="N7872" s="273"/>
    </row>
    <row r="7873" spans="1:14">
      <c r="A7873" s="144"/>
      <c r="B7873" s="144"/>
      <c r="C7873" s="144"/>
      <c r="D7873" s="144"/>
      <c r="E7873" s="144"/>
      <c r="F7873" s="141"/>
      <c r="G7873" s="144"/>
      <c r="H7873" s="141"/>
      <c r="I7873" s="141"/>
      <c r="J7873" s="144"/>
      <c r="K7873" s="144"/>
      <c r="L7873" s="144"/>
      <c r="M7873" s="273"/>
      <c r="N7873" s="273"/>
    </row>
    <row r="7874" spans="1:14">
      <c r="A7874" s="144"/>
      <c r="B7874" s="144"/>
      <c r="C7874" s="144"/>
      <c r="D7874" s="144"/>
      <c r="E7874" s="144"/>
      <c r="F7874" s="141"/>
      <c r="G7874" s="144"/>
      <c r="H7874" s="141"/>
      <c r="I7874" s="141"/>
      <c r="J7874" s="144"/>
      <c r="K7874" s="144"/>
      <c r="L7874" s="144"/>
      <c r="M7874" s="273"/>
      <c r="N7874" s="273"/>
    </row>
    <row r="7875" spans="1:14">
      <c r="A7875" s="144"/>
      <c r="B7875" s="144" t="str">
        <f>'[11]Depr Exp'!B7875</f>
        <v>Electric Amortization</v>
      </c>
      <c r="C7875" s="144"/>
      <c r="D7875" s="144"/>
      <c r="E7875" s="586">
        <f>'[11]Depr Exp'!E7875</f>
        <v>15706525.09</v>
      </c>
      <c r="F7875" s="586">
        <f>'[11]Depr Exp'!F7875</f>
        <v>15706525.09</v>
      </c>
      <c r="G7875" s="144"/>
      <c r="H7875" s="141"/>
      <c r="I7875" s="141"/>
      <c r="J7875" s="144"/>
      <c r="K7875" s="144"/>
      <c r="L7875" s="144"/>
      <c r="M7875" s="273"/>
      <c r="N7875" s="273"/>
    </row>
    <row r="7876" spans="1:14">
      <c r="A7876" s="144"/>
      <c r="B7876" s="144" t="str">
        <f>'[11]Depr Exp'!B7876</f>
        <v>Gas Amortization</v>
      </c>
      <c r="C7876" s="144"/>
      <c r="D7876" s="144"/>
      <c r="E7876" s="575">
        <f>'[11]Depr Exp'!E7876</f>
        <v>3292939.59</v>
      </c>
      <c r="F7876" s="575">
        <f>'[11]Depr Exp'!F7876</f>
        <v>3292939.59</v>
      </c>
      <c r="G7876" s="144"/>
      <c r="H7876" s="141"/>
      <c r="I7876" s="141"/>
      <c r="J7876" s="144"/>
      <c r="K7876" s="144"/>
      <c r="L7876" s="144"/>
      <c r="M7876" s="273"/>
      <c r="N7876" s="273"/>
    </row>
    <row r="7877" spans="1:14">
      <c r="A7877" s="144"/>
      <c r="B7877" s="144" t="str">
        <f>'[11]Depr Exp'!B7877</f>
        <v>Common Amortization</v>
      </c>
      <c r="C7877" s="144"/>
      <c r="D7877" s="144"/>
      <c r="E7877" s="575">
        <f>'[11]Depr Exp'!E7877</f>
        <v>67037850.43</v>
      </c>
      <c r="F7877" s="575">
        <f>'[11]Depr Exp'!F7877</f>
        <v>67037850.429999903</v>
      </c>
      <c r="G7877" s="144"/>
      <c r="H7877" s="141"/>
      <c r="I7877" s="141"/>
      <c r="J7877" s="144"/>
      <c r="K7877" s="144"/>
      <c r="L7877" s="144"/>
      <c r="M7877" s="273"/>
      <c r="N7877" s="273"/>
    </row>
    <row r="7878" spans="1:14">
      <c r="A7878" s="144"/>
      <c r="B7878" s="144"/>
      <c r="C7878" s="144"/>
      <c r="D7878" s="144"/>
      <c r="E7878" s="588">
        <f>'[11]Depr Exp'!E7878</f>
        <v>86037315.109999999</v>
      </c>
      <c r="F7878" s="588">
        <f>'[11]Depr Exp'!F7878</f>
        <v>86037315.109999895</v>
      </c>
      <c r="G7878" s="144"/>
      <c r="H7878" s="141"/>
      <c r="I7878" s="141"/>
      <c r="J7878" s="144"/>
      <c r="K7878" s="144"/>
      <c r="L7878" s="144"/>
      <c r="M7878" s="273"/>
      <c r="N7878" s="273"/>
    </row>
    <row r="7879" spans="1:14" ht="15">
      <c r="A7879" s="273"/>
      <c r="B7879" s="273"/>
      <c r="C7879" s="273"/>
      <c r="D7879" s="273"/>
      <c r="E7879" s="296"/>
      <c r="F7879" s="273"/>
      <c r="G7879" s="320"/>
      <c r="H7879" s="320"/>
      <c r="I7879" s="320"/>
      <c r="J7879" s="273"/>
      <c r="K7879" s="320"/>
      <c r="L7879" s="273"/>
      <c r="M7879" s="273"/>
      <c r="N7879" s="273"/>
    </row>
    <row r="7880" spans="1:14" ht="15">
      <c r="A7880" s="144"/>
      <c r="B7880" s="144"/>
      <c r="C7880" s="144"/>
      <c r="D7880" s="144"/>
      <c r="E7880" s="250"/>
      <c r="F7880" s="144"/>
      <c r="G7880" s="321"/>
      <c r="H7880" s="321"/>
      <c r="I7880" s="321"/>
      <c r="J7880" s="144"/>
      <c r="K7880" s="321"/>
      <c r="L7880" s="144"/>
      <c r="M7880" s="144"/>
      <c r="N7880" s="144"/>
    </row>
    <row r="7881" spans="1:14">
      <c r="B7881" s="94" t="s">
        <v>801</v>
      </c>
      <c r="C7881" s="94" t="s">
        <v>432</v>
      </c>
      <c r="D7881" s="94" t="s">
        <v>786</v>
      </c>
      <c r="E7881" s="94" t="s">
        <v>800</v>
      </c>
      <c r="F7881" s="323" t="s">
        <v>879</v>
      </c>
      <c r="G7881" s="94" t="s">
        <v>882</v>
      </c>
    </row>
    <row r="7882" spans="1:14">
      <c r="A7882" s="94" t="s">
        <v>786</v>
      </c>
      <c r="B7882" s="322">
        <f>SUMIF($C$7:$C$7802,"EINT",$H$7:$H$7802)</f>
        <v>15700752.459999999</v>
      </c>
      <c r="C7882" s="324">
        <f>+'12-2018 Income Statement'!E248</f>
        <v>44372353.200000003</v>
      </c>
      <c r="D7882" s="120">
        <f>+C7882+B7882+5773</f>
        <v>60078878.660000004</v>
      </c>
      <c r="E7882" s="120"/>
      <c r="F7882" s="322">
        <v>0</v>
      </c>
      <c r="G7882" s="117">
        <v>0</v>
      </c>
      <c r="J7882" s="322">
        <f>SUMIF($C$7:$C$7802,"EINT",$K$7:$K$7802)</f>
        <v>15696802.92</v>
      </c>
      <c r="K7882" s="322"/>
      <c r="L7882" s="322">
        <f>SUM(L488:L499)*$J$7840</f>
        <v>15331.973602</v>
      </c>
    </row>
    <row r="7883" spans="1:14">
      <c r="A7883" s="94" t="s">
        <v>56</v>
      </c>
      <c r="B7883" s="322">
        <f>SUMIF($C$7:$C$7802,"ESTM",$H$7:$H$7802)</f>
        <v>49042036.74000001</v>
      </c>
      <c r="E7883" s="120">
        <f>+B7883-F7883</f>
        <v>44708149.270000011</v>
      </c>
      <c r="F7883" s="322">
        <f>SUM(H1540:H1551,H1527:H1538)</f>
        <v>4333887.4700000007</v>
      </c>
      <c r="G7883" s="117">
        <f>+F7883</f>
        <v>4333887.4700000007</v>
      </c>
      <c r="J7883" s="322">
        <f>SUMIF($C$7:$C$7802,"ESTM",$K$7:$K$7802)</f>
        <v>49208274.023357451</v>
      </c>
      <c r="K7883" s="322">
        <f>SUMIF($C$7:$C$7802,"ESTM",$L$7:$L$7802)-L7883</f>
        <v>67584.97</v>
      </c>
      <c r="L7883" s="322">
        <f>SUM(L1540:L1551,L1527:L1538)</f>
        <v>98652.299999999988</v>
      </c>
    </row>
    <row r="7884" spans="1:14">
      <c r="A7884" s="94" t="s">
        <v>57</v>
      </c>
      <c r="B7884" s="322">
        <f>SUMIF($C$7:$C$7802,"HYD",$H$7:$H$7802)</f>
        <v>19178478.530000001</v>
      </c>
      <c r="E7884" s="120">
        <f t="shared" ref="E7884:E7887" si="0">+B7884-F7884</f>
        <v>19178478.530000001</v>
      </c>
      <c r="F7884" s="322">
        <v>0</v>
      </c>
      <c r="G7884" s="117">
        <f t="shared" ref="G7884:G7888" si="1">+F7884</f>
        <v>0</v>
      </c>
      <c r="J7884" s="322">
        <f>SUMIF($C$7:$C$7802,"HYD",$K$7:$K$7802)</f>
        <v>19269085.478868</v>
      </c>
      <c r="K7884" s="322">
        <f>SUMIF($C$7:$C$7802,"HYD",$L$7:$L$7802)-L7884</f>
        <v>90606.960000000021</v>
      </c>
      <c r="L7884" s="322">
        <v>0</v>
      </c>
    </row>
    <row r="7885" spans="1:14">
      <c r="A7885" s="94" t="s">
        <v>58</v>
      </c>
      <c r="B7885" s="322">
        <f>SUMIF($C$7:$C$7802,"EPRD",$H$7:$H$7802)</f>
        <v>78281523.60999997</v>
      </c>
      <c r="E7885" s="120">
        <f t="shared" si="0"/>
        <v>75056441.829999968</v>
      </c>
      <c r="F7885" s="322">
        <f>SUM(H3516:H3527)</f>
        <v>3225081.7800000003</v>
      </c>
      <c r="G7885" s="117">
        <f t="shared" si="1"/>
        <v>3225081.7800000003</v>
      </c>
      <c r="J7885" s="322">
        <f>SUMIF($C$7:$C$7802,"EPRD",$K$7:$K$7802)</f>
        <v>78420190.965998158</v>
      </c>
      <c r="K7885" s="322">
        <f>SUMIF($C$7:$C$7802,"EPRD",$L$7:$L$7802)-L7885</f>
        <v>145035.84000000003</v>
      </c>
      <c r="L7885" s="322">
        <f>SUM(L3516:L3527)</f>
        <v>-6368.4599999999991</v>
      </c>
    </row>
    <row r="7886" spans="1:14">
      <c r="A7886" s="323" t="s">
        <v>784</v>
      </c>
      <c r="B7886" s="117">
        <v>0</v>
      </c>
      <c r="E7886" s="120">
        <f t="shared" si="0"/>
        <v>0</v>
      </c>
      <c r="F7886" s="117"/>
      <c r="G7886" s="117">
        <f t="shared" si="1"/>
        <v>0</v>
      </c>
      <c r="J7886" s="117">
        <v>0</v>
      </c>
      <c r="K7886" s="117">
        <v>0</v>
      </c>
      <c r="L7886" s="117"/>
    </row>
    <row r="7887" spans="1:14">
      <c r="A7887" s="94" t="s">
        <v>785</v>
      </c>
      <c r="B7887" s="322">
        <f>SUMIF($C$7:$C$7802,"ETSM",$H$7:$H$7802)-B7886</f>
        <v>34220440.340000004</v>
      </c>
      <c r="E7887" s="120">
        <f t="shared" si="0"/>
        <v>34137062.740000002</v>
      </c>
      <c r="F7887" s="322">
        <f>SUM(H5349:H5360)</f>
        <v>83377.600000000006</v>
      </c>
      <c r="G7887" s="117">
        <f t="shared" si="1"/>
        <v>83377.600000000006</v>
      </c>
      <c r="J7887" s="322">
        <f>SUMIF($C$7:$C$7802,"ETSM",$K$7:$K$7802)-J7886</f>
        <v>34932337.104801022</v>
      </c>
      <c r="K7887" s="322">
        <f>SUMIF($C$7:$C$7802,"ETSM",$L$7:$L$7802)-K7886-L7887</f>
        <v>706367.90000000014</v>
      </c>
      <c r="L7887" s="322">
        <f>SUM(L5349:L5360)</f>
        <v>5528.84</v>
      </c>
    </row>
    <row r="7888" spans="1:14">
      <c r="A7888" s="94" t="s">
        <v>783</v>
      </c>
      <c r="B7888" s="322">
        <f>SUMIF($C$7:$C$7802,"EDST",$H$7:$H$7802)</f>
        <v>130367577.64999998</v>
      </c>
      <c r="E7888" s="120">
        <f>+B7888-F7888</f>
        <v>130302863.29999998</v>
      </c>
      <c r="F7888" s="322">
        <f>SUM(H5583:H5594)</f>
        <v>64714.350000000006</v>
      </c>
      <c r="G7888" s="117">
        <f t="shared" si="1"/>
        <v>64714.350000000006</v>
      </c>
      <c r="J7888" s="322">
        <f>SUMIF($C$7:$C$7802,"EDST",$K$7:$K$7802)</f>
        <v>133935338.63894622</v>
      </c>
      <c r="K7888" s="322">
        <f>SUMIF($C$7:$C$7802,"EDST",$L$7:$L$7802)-L7888</f>
        <v>3579731.15</v>
      </c>
      <c r="L7888" s="322">
        <f>SUM(L5583:L5594)</f>
        <v>-11970.150000000005</v>
      </c>
    </row>
    <row r="7889" spans="1:14">
      <c r="A7889" s="94" t="s">
        <v>65</v>
      </c>
      <c r="B7889" s="322">
        <f>SUMIF($C$7:$C$7802,"EGEN",$H$7:$H$7802)</f>
        <v>13060397.469999997</v>
      </c>
      <c r="C7889" s="306">
        <f>SUMIF($C$4:$C$7802,"403C",$H$4:$H$7802)*$F$7836+1394</f>
        <v>17480578.218140036</v>
      </c>
      <c r="E7889" s="120">
        <f>+B7889-F7889+C7889-5773</f>
        <v>30535202.688140035</v>
      </c>
      <c r="F7889" s="322">
        <v>0</v>
      </c>
      <c r="G7889" s="117">
        <f>+F7889-F7892</f>
        <v>1393.8199999993667</v>
      </c>
      <c r="J7889" s="322">
        <f>SUMIF($C$7:$C$7802,"EGEN",$K$7:$K$7802)</f>
        <v>12904628.218139</v>
      </c>
      <c r="K7889" s="322">
        <f>SUMIF($C$7:$C$7802,"EGEN",$L$7:$L$7802)+K7893-L7889</f>
        <v>-155769.22999999998</v>
      </c>
      <c r="L7889" s="322"/>
    </row>
    <row r="7890" spans="1:14">
      <c r="B7890" s="117">
        <f>SUM(B7882:B7889)</f>
        <v>339851206.79999989</v>
      </c>
      <c r="C7890" s="119">
        <f>SUM(C7882:C7889)</f>
        <v>61852931.418140039</v>
      </c>
      <c r="D7890" s="117">
        <f>SUM(D7882:D7889)</f>
        <v>60078878.660000004</v>
      </c>
      <c r="E7890" s="117">
        <f>SUM(E7883:E7889)</f>
        <v>333918198.35813999</v>
      </c>
      <c r="F7890" s="117">
        <f>SUM(F7882:F7889)</f>
        <v>7707061.2000000002</v>
      </c>
      <c r="G7890" s="117">
        <f>SUM(G7882:G7889)</f>
        <v>7708455.0199999996</v>
      </c>
      <c r="J7890" s="117">
        <f>SUM(J7882:J7889)</f>
        <v>344366657.35010982</v>
      </c>
      <c r="K7890" s="117">
        <f>SUM(K7882:K7889)</f>
        <v>4433557.59</v>
      </c>
      <c r="L7890" s="117">
        <f>SUM(L7882:L7889)</f>
        <v>101174.50360199997</v>
      </c>
      <c r="M7890" s="124">
        <f>+L7890-'Adj 6.19 Depreciation'!F19</f>
        <v>-4.809976540855132E-3</v>
      </c>
      <c r="N7890" s="94">
        <f>25269*J7827</f>
        <v>0</v>
      </c>
    </row>
    <row r="7891" spans="1:14">
      <c r="B7891" s="117">
        <f>SUM(E7819,E7829)</f>
        <v>341625259.74392164</v>
      </c>
      <c r="C7891" s="118">
        <f>+'12-2018 Income Statement'!E267</f>
        <v>61852931.280000001</v>
      </c>
      <c r="D7891" s="364">
        <f>+'12-2018 Income Statement'!G248</f>
        <v>60078878.290000007</v>
      </c>
      <c r="E7891" s="118">
        <f>+'12-2018 Income Statement'!G244</f>
        <v>333916804.94</v>
      </c>
      <c r="F7891" s="364">
        <f>+'2019 GRC IS Adjustments'!C241</f>
        <v>7708455.0199999996</v>
      </c>
      <c r="J7891" s="117">
        <f>SUM(I7819,I7829)</f>
        <v>347324677.33636487</v>
      </c>
      <c r="K7891" s="117">
        <f>+'Adj 6.19 Depreciation'!F14</f>
        <v>4433557.5553027987</v>
      </c>
      <c r="N7891" s="124">
        <f>+N7890+M7890</f>
        <v>-4.809976540855132E-3</v>
      </c>
    </row>
    <row r="7892" spans="1:14">
      <c r="B7892" s="117">
        <f>+B7890-B7891</f>
        <v>-1774052.9439217448</v>
      </c>
      <c r="C7892" s="117">
        <f>+C7890-C7891</f>
        <v>0.13814003765583038</v>
      </c>
      <c r="D7892" s="117">
        <f>+D7890-D7891</f>
        <v>0.36999999731779099</v>
      </c>
      <c r="E7892" s="117">
        <f>+E7890-E7891</f>
        <v>1393.4181399941444</v>
      </c>
      <c r="F7892" s="117">
        <f>+F7890-F7891</f>
        <v>-1393.8199999993667</v>
      </c>
      <c r="J7892" s="117">
        <f>+J7890-J7891</f>
        <v>-2958019.9862550497</v>
      </c>
      <c r="K7892" s="117">
        <f>+K7890-K7891</f>
        <v>3.4697201102972031E-2</v>
      </c>
    </row>
    <row r="7894" spans="1:14">
      <c r="C7894" s="118"/>
    </row>
    <row r="7895" spans="1:14">
      <c r="A7895" s="323" t="s">
        <v>798</v>
      </c>
      <c r="B7895" s="117">
        <f>+H5387</f>
        <v>71582.5</v>
      </c>
      <c r="C7895" s="120"/>
      <c r="D7895" s="324"/>
      <c r="J7895" s="117">
        <f>+K5387</f>
        <v>71582.136102999983</v>
      </c>
      <c r="K7895" s="117">
        <f>+L5387</f>
        <v>-0.36</v>
      </c>
    </row>
    <row r="7896" spans="1:14">
      <c r="A7896" s="94" t="s">
        <v>787</v>
      </c>
      <c r="B7896" s="117">
        <f>SUM(H5400)</f>
        <v>142298.85</v>
      </c>
      <c r="J7896" s="117">
        <f>SUM(K5400)</f>
        <v>142607.19422400001</v>
      </c>
      <c r="K7896" s="117">
        <f>SUM(L5400)</f>
        <v>308.33999999999997</v>
      </c>
    </row>
    <row r="7897" spans="1:14">
      <c r="A7897" s="94" t="s">
        <v>788</v>
      </c>
      <c r="B7897" s="117">
        <f>SUM(H5426,H5413)</f>
        <v>9332292.6799999997</v>
      </c>
      <c r="J7897" s="117">
        <f>SUM(K5426,K5413)</f>
        <v>9552274.1117880009</v>
      </c>
      <c r="K7897" s="117">
        <f>SUM(L5426,L5413)</f>
        <v>219981.44</v>
      </c>
    </row>
    <row r="7898" spans="1:14">
      <c r="A7898" s="94" t="s">
        <v>789</v>
      </c>
      <c r="B7898" s="117">
        <f>SUM(H5439)</f>
        <v>54400.429999999986</v>
      </c>
      <c r="J7898" s="117">
        <f>SUM(K5439)</f>
        <v>54950.934386999994</v>
      </c>
      <c r="K7898" s="117">
        <f>SUM(L5439)</f>
        <v>550.5</v>
      </c>
    </row>
    <row r="7899" spans="1:14">
      <c r="A7899" s="94" t="s">
        <v>790</v>
      </c>
      <c r="B7899" s="117">
        <f>SUM(H5465,H5452)</f>
        <v>11656475.33</v>
      </c>
      <c r="J7899" s="117">
        <f>SUM(K5465,K5452)</f>
        <v>12015090.431835208</v>
      </c>
      <c r="K7899" s="117">
        <f>SUM(L5465,L5452)</f>
        <v>358615.1</v>
      </c>
    </row>
    <row r="7900" spans="1:14">
      <c r="A7900" s="94" t="s">
        <v>791</v>
      </c>
      <c r="B7900" s="117">
        <f>SUM(H5491,H5478)</f>
        <v>16982715.789999999</v>
      </c>
      <c r="J7900" s="117">
        <f>SUM(K5491,K5478)</f>
        <v>17443235.936345998</v>
      </c>
      <c r="K7900" s="117">
        <f>SUM(L5491,L5478)</f>
        <v>460520.15</v>
      </c>
    </row>
    <row r="7901" spans="1:14">
      <c r="A7901" s="94" t="s">
        <v>792</v>
      </c>
      <c r="B7901" s="117">
        <f>SUM(H5504)</f>
        <v>12751434.51</v>
      </c>
      <c r="J7901" s="117">
        <f>SUM(K5504)</f>
        <v>13080710.000321997</v>
      </c>
      <c r="K7901" s="117">
        <f>SUM(L5504)</f>
        <v>329275.49</v>
      </c>
    </row>
    <row r="7902" spans="1:14">
      <c r="A7902" s="94" t="s">
        <v>793</v>
      </c>
      <c r="B7902" s="117">
        <f>SUM(H5517)</f>
        <v>37180396.609999999</v>
      </c>
      <c r="J7902" s="117">
        <f>SUM(K5517)</f>
        <v>38466156.107294992</v>
      </c>
      <c r="K7902" s="117">
        <f>SUM(L5517)</f>
        <v>1285759.5</v>
      </c>
    </row>
    <row r="7903" spans="1:14">
      <c r="A7903" s="94" t="s">
        <v>794</v>
      </c>
      <c r="B7903" s="117">
        <f>SUM(H5530)</f>
        <v>19948592.310000002</v>
      </c>
      <c r="J7903" s="117">
        <f>SUM(K5530)</f>
        <v>20242879.387822002</v>
      </c>
      <c r="K7903" s="117">
        <f>SUM(L5530)</f>
        <v>294287.08</v>
      </c>
    </row>
    <row r="7904" spans="1:14">
      <c r="A7904" s="94" t="s">
        <v>795</v>
      </c>
      <c r="B7904" s="117">
        <f>SUM(H5543)</f>
        <v>5892634.3500000006</v>
      </c>
      <c r="J7904" s="117">
        <f>SUM(K5543)</f>
        <v>5946476.3971200017</v>
      </c>
      <c r="K7904" s="117">
        <f>SUM(L5543)</f>
        <v>53842.05</v>
      </c>
    </row>
    <row r="7905" spans="1:11">
      <c r="A7905" s="94" t="s">
        <v>796</v>
      </c>
      <c r="B7905" s="117">
        <f>SUM(H5569,H5556)</f>
        <v>13659072.120000001</v>
      </c>
      <c r="J7905" s="117">
        <f>SUM(K5569,K5556)</f>
        <v>14196587.672104003</v>
      </c>
      <c r="K7905" s="117">
        <f>SUM(L5569,L5556)</f>
        <v>537515.54999999993</v>
      </c>
    </row>
    <row r="7906" spans="1:11">
      <c r="A7906" s="94" t="s">
        <v>797</v>
      </c>
      <c r="B7906" s="117">
        <f>SUM(H5582)</f>
        <v>2630967.8200000003</v>
      </c>
      <c r="J7906" s="117">
        <f>SUM(K5582)</f>
        <v>2670044.129600001</v>
      </c>
      <c r="K7906" s="117">
        <f>SUM(L5582)</f>
        <v>39076.31</v>
      </c>
    </row>
    <row r="7907" spans="1:11">
      <c r="A7907" s="94" t="s">
        <v>799</v>
      </c>
      <c r="B7907" s="117">
        <f>SUM(H5595)</f>
        <v>64714.350000000006</v>
      </c>
      <c r="J7907" s="117">
        <f>SUM(K5595)</f>
        <v>52744.19999999999</v>
      </c>
      <c r="K7907" s="117">
        <f>SUM(L5595)-L7888</f>
        <v>0</v>
      </c>
    </row>
    <row r="7908" spans="1:11">
      <c r="B7908" s="117">
        <f>SUM(B7895:B7907)</f>
        <v>130367577.64999998</v>
      </c>
      <c r="J7908" s="117">
        <f>SUM(J7895:J7907)</f>
        <v>133935338.63894621</v>
      </c>
      <c r="K7908" s="117">
        <f>SUM(K7895:K7907)</f>
        <v>3579731.15</v>
      </c>
    </row>
    <row r="7909" spans="1:11">
      <c r="B7909" s="117">
        <f>+B7908-B7888</f>
        <v>0</v>
      </c>
      <c r="J7909" s="117">
        <f>+J7908-J7888</f>
        <v>0</v>
      </c>
      <c r="K7909" s="117">
        <f>+K7908-K7888</f>
        <v>0</v>
      </c>
    </row>
    <row r="7918" spans="1:11">
      <c r="F7918" s="323" t="s">
        <v>892</v>
      </c>
      <c r="G7918" s="324">
        <f>+'Ratebase Inputs'!D21</f>
        <v>405246</v>
      </c>
    </row>
    <row r="7919" spans="1:11">
      <c r="F7919" s="323" t="s">
        <v>893</v>
      </c>
      <c r="G7919" s="324">
        <f>+'Transmission Plant Assignment'!K20</f>
        <v>405246.36</v>
      </c>
    </row>
    <row r="7920" spans="1:11">
      <c r="G7920" s="119">
        <f>+G7919-G7918</f>
        <v>0.35999999998603016</v>
      </c>
    </row>
    <row r="7921" spans="6:9">
      <c r="F7921" s="323" t="s">
        <v>976</v>
      </c>
      <c r="G7921" s="324">
        <f>+'Ratebase Inputs'!D22</f>
        <v>185680043</v>
      </c>
    </row>
    <row r="7922" spans="6:9">
      <c r="F7922" s="323" t="s">
        <v>977</v>
      </c>
      <c r="G7922" s="324">
        <f>SUM('Transmission Plant Assignment'!F20:G20)</f>
        <v>185779290.94</v>
      </c>
      <c r="I7922" s="124"/>
    </row>
    <row r="7923" spans="6:9">
      <c r="G7923" s="119">
        <f>+G7922-G7921</f>
        <v>99247.939999997616</v>
      </c>
    </row>
    <row r="7925" spans="6:9">
      <c r="F7925" s="323" t="s">
        <v>890</v>
      </c>
      <c r="G7925" s="324">
        <f>+'Ratebase Inputs'!D20</f>
        <v>176754568</v>
      </c>
    </row>
    <row r="7926" spans="6:9">
      <c r="F7926" s="323" t="s">
        <v>891</v>
      </c>
      <c r="G7926" s="324">
        <f>SUM('Transmission Plant Assignment'!E20)</f>
        <v>176912910.8499999</v>
      </c>
    </row>
    <row r="7927" spans="6:9">
      <c r="G7927" s="119">
        <f>+G7926-G7925</f>
        <v>158342.84999990463</v>
      </c>
    </row>
  </sheetData>
  <autoFilter ref="A4:L7813"/>
  <printOptions horizontalCentered="1"/>
  <pageMargins left="0.25" right="0.25" top="0.75" bottom="0.75" header="0.3" footer="0.3"/>
  <pageSetup scale="45" fitToHeight="0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 tint="0.59999389629810485"/>
    <pageSetUpPr fitToPage="1"/>
  </sheetPr>
  <dimension ref="A1:H61"/>
  <sheetViews>
    <sheetView topLeftCell="A23" workbookViewId="0">
      <selection sqref="A1:H1048576"/>
    </sheetView>
  </sheetViews>
  <sheetFormatPr defaultColWidth="8.85546875" defaultRowHeight="12.75"/>
  <cols>
    <col min="1" max="1" width="19.140625" style="94" bestFit="1" customWidth="1"/>
    <col min="2" max="2" width="44.7109375" style="94" bestFit="1" customWidth="1"/>
    <col min="3" max="3" width="28.140625" style="94" bestFit="1" customWidth="1"/>
    <col min="4" max="4" width="11.7109375" style="94" bestFit="1" customWidth="1"/>
    <col min="5" max="5" width="8.85546875" style="94"/>
    <col min="6" max="6" width="8.28515625" style="94" bestFit="1" customWidth="1"/>
    <col min="7" max="7" width="11.42578125" style="94" bestFit="1" customWidth="1"/>
    <col min="8" max="8" width="4.7109375" style="94" bestFit="1" customWidth="1"/>
    <col min="9" max="9" width="16.85546875" style="94" bestFit="1" customWidth="1"/>
    <col min="10" max="10" width="15.140625" style="94" bestFit="1" customWidth="1"/>
    <col min="11" max="16384" width="8.85546875" style="94"/>
  </cols>
  <sheetData>
    <row r="1" spans="1:8">
      <c r="A1" s="144"/>
      <c r="B1" s="144"/>
      <c r="C1" s="144"/>
      <c r="D1" s="144"/>
    </row>
    <row r="2" spans="1:8">
      <c r="A2" s="144" t="s">
        <v>1163</v>
      </c>
      <c r="B2" s="144" t="s">
        <v>1164</v>
      </c>
      <c r="C2" s="144"/>
      <c r="D2" s="144"/>
    </row>
    <row r="3" spans="1:8">
      <c r="A3" s="144"/>
      <c r="B3" s="144"/>
      <c r="C3" s="144"/>
      <c r="D3" s="144"/>
    </row>
    <row r="4" spans="1:8">
      <c r="A4" s="144" t="s">
        <v>1165</v>
      </c>
      <c r="B4" s="144" t="s">
        <v>1166</v>
      </c>
      <c r="C4" s="144" t="s">
        <v>132</v>
      </c>
      <c r="D4" s="144" t="s">
        <v>1167</v>
      </c>
    </row>
    <row r="5" spans="1:8">
      <c r="A5" s="10" t="s">
        <v>1168</v>
      </c>
      <c r="B5" s="284">
        <v>715010.65999999992</v>
      </c>
      <c r="C5" s="144" t="s">
        <v>1169</v>
      </c>
      <c r="D5" s="94" t="s">
        <v>802</v>
      </c>
    </row>
    <row r="6" spans="1:8">
      <c r="A6" s="10" t="s">
        <v>1170</v>
      </c>
      <c r="B6" s="284">
        <v>1185283.74</v>
      </c>
      <c r="C6" s="150" t="s">
        <v>1171</v>
      </c>
      <c r="D6" s="94" t="s">
        <v>1172</v>
      </c>
    </row>
    <row r="7" spans="1:8">
      <c r="A7" s="10" t="s">
        <v>1173</v>
      </c>
      <c r="B7" s="284">
        <v>19724.45</v>
      </c>
      <c r="C7" s="144" t="s">
        <v>1174</v>
      </c>
      <c r="D7" s="94" t="s">
        <v>1172</v>
      </c>
    </row>
    <row r="8" spans="1:8">
      <c r="A8" s="10" t="s">
        <v>1175</v>
      </c>
      <c r="B8" s="284">
        <v>13780733.609999999</v>
      </c>
      <c r="C8" s="144" t="s">
        <v>1176</v>
      </c>
      <c r="D8" s="94" t="s">
        <v>802</v>
      </c>
    </row>
    <row r="9" spans="1:8">
      <c r="A9" s="10" t="s">
        <v>1177</v>
      </c>
      <c r="B9" s="284">
        <v>5772.630000000001</v>
      </c>
      <c r="C9" s="144" t="s">
        <v>1178</v>
      </c>
      <c r="D9" s="94" t="s">
        <v>1172</v>
      </c>
    </row>
    <row r="10" spans="1:8">
      <c r="A10" s="10" t="s">
        <v>1179</v>
      </c>
      <c r="B10" s="284">
        <v>15706525.09</v>
      </c>
      <c r="C10" s="144"/>
      <c r="D10" s="144"/>
      <c r="F10" s="94" t="s">
        <v>432</v>
      </c>
      <c r="G10" s="118">
        <f>+'12-2018 Income Statement'!E248</f>
        <v>44372353.200000003</v>
      </c>
      <c r="H10" s="94" t="s">
        <v>802</v>
      </c>
    </row>
    <row r="12" spans="1:8">
      <c r="B12" s="117">
        <f>+'2018 Depr Det'!B7882</f>
        <v>15700752.459999999</v>
      </c>
    </row>
    <row r="13" spans="1:8">
      <c r="B13" s="120"/>
    </row>
    <row r="14" spans="1:8">
      <c r="A14" s="144"/>
      <c r="B14" s="144"/>
      <c r="C14" s="144"/>
      <c r="D14" s="144"/>
    </row>
    <row r="15" spans="1:8">
      <c r="A15" s="144"/>
      <c r="B15" s="144"/>
      <c r="C15" s="144"/>
      <c r="D15" s="144"/>
    </row>
    <row r="16" spans="1:8">
      <c r="A16" s="144" t="s">
        <v>1166</v>
      </c>
      <c r="B16" s="144"/>
      <c r="C16" s="144"/>
      <c r="D16" s="144"/>
    </row>
    <row r="17" spans="1:4">
      <c r="A17" s="144" t="s">
        <v>1043</v>
      </c>
      <c r="B17" s="144" t="s">
        <v>1180</v>
      </c>
      <c r="C17" s="144" t="s">
        <v>69</v>
      </c>
      <c r="D17" s="144" t="s">
        <v>1167</v>
      </c>
    </row>
    <row r="18" spans="1:4">
      <c r="A18" s="144" t="s">
        <v>1181</v>
      </c>
      <c r="B18" s="144" t="s">
        <v>1182</v>
      </c>
      <c r="C18" s="284">
        <v>25800</v>
      </c>
      <c r="D18" s="144"/>
    </row>
    <row r="19" spans="1:4">
      <c r="A19" s="144" t="s">
        <v>1183</v>
      </c>
      <c r="B19" s="144"/>
      <c r="C19" s="284">
        <v>25800</v>
      </c>
      <c r="D19" s="144" t="s">
        <v>498</v>
      </c>
    </row>
    <row r="20" spans="1:4">
      <c r="A20" s="144" t="s">
        <v>1184</v>
      </c>
      <c r="B20" s="144" t="s">
        <v>1185</v>
      </c>
      <c r="C20" s="284">
        <v>138804</v>
      </c>
      <c r="D20" s="144"/>
    </row>
    <row r="21" spans="1:4">
      <c r="A21" s="144"/>
      <c r="B21" s="144" t="s">
        <v>1186</v>
      </c>
      <c r="C21" s="284">
        <v>576478.68000000005</v>
      </c>
      <c r="D21" s="144"/>
    </row>
    <row r="22" spans="1:4">
      <c r="A22" s="144" t="s">
        <v>1187</v>
      </c>
      <c r="B22" s="144"/>
      <c r="C22" s="284">
        <v>715282.68</v>
      </c>
      <c r="D22" s="94" t="s">
        <v>1188</v>
      </c>
    </row>
    <row r="23" spans="1:4">
      <c r="A23" s="144" t="s">
        <v>1189</v>
      </c>
      <c r="B23" s="144" t="s">
        <v>1190</v>
      </c>
      <c r="C23" s="284">
        <v>208410.42</v>
      </c>
      <c r="D23" s="144"/>
    </row>
    <row r="24" spans="1:4">
      <c r="A24" s="144">
        <v>0</v>
      </c>
      <c r="B24" s="144" t="s">
        <v>1191</v>
      </c>
      <c r="C24" s="284">
        <v>208410.42</v>
      </c>
      <c r="D24" s="144"/>
    </row>
    <row r="25" spans="1:4">
      <c r="A25" s="144">
        <v>0</v>
      </c>
      <c r="B25" s="144" t="s">
        <v>1192</v>
      </c>
      <c r="C25" s="284">
        <v>208410.42</v>
      </c>
      <c r="D25" s="144"/>
    </row>
    <row r="26" spans="1:4">
      <c r="A26" s="144">
        <v>0</v>
      </c>
      <c r="B26" s="144" t="s">
        <v>1193</v>
      </c>
      <c r="C26" s="284">
        <v>208410.42</v>
      </c>
      <c r="D26" s="144"/>
    </row>
    <row r="27" spans="1:4">
      <c r="A27" s="144">
        <v>0</v>
      </c>
      <c r="B27" s="144" t="s">
        <v>1194</v>
      </c>
      <c r="C27" s="284">
        <v>208410.42</v>
      </c>
      <c r="D27" s="144"/>
    </row>
    <row r="28" spans="1:4">
      <c r="A28" s="144">
        <v>0</v>
      </c>
      <c r="B28" s="144" t="s">
        <v>1195</v>
      </c>
      <c r="C28" s="284">
        <v>208410.42</v>
      </c>
      <c r="D28" s="144"/>
    </row>
    <row r="29" spans="1:4">
      <c r="A29" s="144">
        <v>0</v>
      </c>
      <c r="B29" s="144" t="s">
        <v>1196</v>
      </c>
      <c r="C29" s="284">
        <v>208410.42</v>
      </c>
      <c r="D29" s="144"/>
    </row>
    <row r="30" spans="1:4">
      <c r="A30" s="144">
        <v>0</v>
      </c>
      <c r="B30" s="144" t="s">
        <v>1197</v>
      </c>
      <c r="C30" s="284">
        <v>208410.42</v>
      </c>
      <c r="D30" s="144"/>
    </row>
    <row r="31" spans="1:4">
      <c r="A31" s="144">
        <v>0</v>
      </c>
      <c r="B31" s="144" t="s">
        <v>1198</v>
      </c>
      <c r="C31" s="284">
        <v>208410.42</v>
      </c>
      <c r="D31" s="144"/>
    </row>
    <row r="32" spans="1:4">
      <c r="A32" s="144">
        <v>0</v>
      </c>
      <c r="B32" s="144" t="s">
        <v>1199</v>
      </c>
      <c r="C32" s="284">
        <v>208410.42</v>
      </c>
      <c r="D32" s="144"/>
    </row>
    <row r="33" spans="1:4">
      <c r="A33" s="144">
        <v>0</v>
      </c>
      <c r="B33" s="144" t="s">
        <v>1200</v>
      </c>
      <c r="C33" s="284">
        <v>208410.42</v>
      </c>
      <c r="D33" s="144"/>
    </row>
    <row r="34" spans="1:4">
      <c r="A34" s="144">
        <v>0</v>
      </c>
      <c r="B34" s="144" t="s">
        <v>1201</v>
      </c>
      <c r="C34" s="284">
        <v>208410.21</v>
      </c>
      <c r="D34" s="144"/>
    </row>
    <row r="35" spans="1:4">
      <c r="A35" s="144" t="s">
        <v>1202</v>
      </c>
      <c r="B35" s="144"/>
      <c r="C35" s="284">
        <v>2500924.8299999996</v>
      </c>
      <c r="D35" s="144" t="s">
        <v>1203</v>
      </c>
    </row>
    <row r="36" spans="1:4">
      <c r="A36" s="144" t="s">
        <v>1204</v>
      </c>
      <c r="B36" s="144" t="s">
        <v>1205</v>
      </c>
      <c r="C36" s="284">
        <v>2652900</v>
      </c>
    </row>
    <row r="37" spans="1:4">
      <c r="A37" s="144" t="s">
        <v>1206</v>
      </c>
      <c r="B37" s="144"/>
      <c r="C37" s="284">
        <v>2652900</v>
      </c>
      <c r="D37" s="94" t="s">
        <v>1188</v>
      </c>
    </row>
    <row r="38" spans="1:4">
      <c r="A38" s="144" t="s">
        <v>1207</v>
      </c>
      <c r="B38" s="144" t="s">
        <v>1208</v>
      </c>
      <c r="C38" s="284">
        <v>4616499.3600000013</v>
      </c>
    </row>
    <row r="39" spans="1:4">
      <c r="A39" s="144" t="s">
        <v>1209</v>
      </c>
      <c r="B39" s="144"/>
      <c r="C39" s="284">
        <v>4616499.3600000013</v>
      </c>
      <c r="D39" s="94" t="s">
        <v>1188</v>
      </c>
    </row>
    <row r="40" spans="1:4">
      <c r="A40" s="144" t="s">
        <v>1210</v>
      </c>
      <c r="B40" s="144" t="s">
        <v>1211</v>
      </c>
      <c r="C40" s="284">
        <v>1144993.8</v>
      </c>
      <c r="D40" s="144"/>
    </row>
    <row r="41" spans="1:4">
      <c r="A41" s="144" t="s">
        <v>1212</v>
      </c>
      <c r="B41" s="144"/>
      <c r="C41" s="284">
        <v>1144993.8</v>
      </c>
      <c r="D41" s="94" t="s">
        <v>1188</v>
      </c>
    </row>
    <row r="42" spans="1:4">
      <c r="A42" s="144" t="s">
        <v>1179</v>
      </c>
      <c r="B42" s="144"/>
      <c r="C42" s="284">
        <v>11656400.670000002</v>
      </c>
      <c r="D42" s="144"/>
    </row>
    <row r="47" spans="1:4">
      <c r="A47" s="144"/>
      <c r="B47" s="144"/>
      <c r="C47" s="144"/>
      <c r="D47" s="144"/>
    </row>
    <row r="48" spans="1:4">
      <c r="A48" s="144"/>
      <c r="B48" s="144"/>
      <c r="C48" s="144"/>
      <c r="D48" s="144"/>
    </row>
    <row r="49" spans="1:4">
      <c r="A49" s="144" t="s">
        <v>1166</v>
      </c>
      <c r="B49" s="144"/>
      <c r="C49" s="144"/>
      <c r="D49" s="144"/>
    </row>
    <row r="50" spans="1:4">
      <c r="A50" s="144" t="s">
        <v>1043</v>
      </c>
      <c r="B50" s="144" t="s">
        <v>1180</v>
      </c>
      <c r="C50" s="144" t="s">
        <v>69</v>
      </c>
      <c r="D50" s="144" t="s">
        <v>1167</v>
      </c>
    </row>
    <row r="51" spans="1:4">
      <c r="A51" s="144" t="s">
        <v>1213</v>
      </c>
      <c r="B51" s="144" t="s">
        <v>1214</v>
      </c>
      <c r="C51" s="284">
        <v>3267803.84</v>
      </c>
      <c r="D51" s="144"/>
    </row>
    <row r="52" spans="1:4">
      <c r="A52" s="144"/>
      <c r="B52" s="144" t="s">
        <v>1215</v>
      </c>
      <c r="C52" s="284">
        <v>518504</v>
      </c>
      <c r="D52" s="144"/>
    </row>
    <row r="53" spans="1:4">
      <c r="A53" s="144" t="s">
        <v>1216</v>
      </c>
      <c r="B53" s="144"/>
      <c r="C53" s="284">
        <v>3786307.84</v>
      </c>
      <c r="D53" s="144" t="s">
        <v>1188</v>
      </c>
    </row>
    <row r="54" spans="1:4">
      <c r="A54" s="144" t="s">
        <v>1217</v>
      </c>
      <c r="B54" s="144" t="s">
        <v>1218</v>
      </c>
      <c r="C54" s="284">
        <v>30980.81</v>
      </c>
      <c r="D54" s="144"/>
    </row>
    <row r="55" spans="1:4">
      <c r="A55" s="144"/>
      <c r="B55" s="144" t="s">
        <v>1219</v>
      </c>
      <c r="C55" s="284">
        <v>6504956.3899999997</v>
      </c>
      <c r="D55" s="144"/>
    </row>
    <row r="56" spans="1:4">
      <c r="A56" s="144" t="s">
        <v>1220</v>
      </c>
      <c r="B56" s="144"/>
      <c r="C56" s="284">
        <v>6535937.1999999993</v>
      </c>
      <c r="D56" s="144" t="s">
        <v>1188</v>
      </c>
    </row>
    <row r="57" spans="1:4">
      <c r="A57" s="144" t="s">
        <v>1221</v>
      </c>
      <c r="B57" s="144" t="s">
        <v>1222</v>
      </c>
      <c r="C57" s="284">
        <v>9061380</v>
      </c>
      <c r="D57" s="144"/>
    </row>
    <row r="58" spans="1:4">
      <c r="A58" s="144" t="s">
        <v>1223</v>
      </c>
      <c r="B58" s="144"/>
      <c r="C58" s="284">
        <v>9061380</v>
      </c>
      <c r="D58" s="144" t="s">
        <v>1224</v>
      </c>
    </row>
    <row r="59" spans="1:4">
      <c r="A59" s="144" t="s">
        <v>1225</v>
      </c>
      <c r="B59" s="144" t="s">
        <v>1226</v>
      </c>
      <c r="C59" s="284">
        <v>16261536</v>
      </c>
      <c r="D59" s="144"/>
    </row>
    <row r="60" spans="1:4">
      <c r="A60" s="144" t="s">
        <v>1227</v>
      </c>
      <c r="B60" s="144"/>
      <c r="C60" s="284">
        <v>16261536</v>
      </c>
      <c r="D60" s="144" t="s">
        <v>1224</v>
      </c>
    </row>
    <row r="61" spans="1:4">
      <c r="A61" s="144" t="s">
        <v>1179</v>
      </c>
      <c r="B61" s="144"/>
      <c r="C61" s="284">
        <v>35645161.039999999</v>
      </c>
      <c r="D61" s="144"/>
    </row>
  </sheetData>
  <printOptions horizontalCentered="1"/>
  <pageMargins left="0.25" right="0.25" top="0.75" bottom="0.75" header="0.3" footer="0.3"/>
  <pageSetup scale="66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  <pageSetUpPr fitToPage="1"/>
  </sheetPr>
  <dimension ref="A1:BT252"/>
  <sheetViews>
    <sheetView zoomScaleNormal="100" workbookViewId="0">
      <pane xSplit="4" ySplit="5" topLeftCell="AW150" activePane="bottomRight" state="frozen"/>
      <selection activeCell="E661" sqref="E661"/>
      <selection pane="topRight" activeCell="E661" sqref="E661"/>
      <selection pane="bottomLeft" activeCell="E661" sqref="E661"/>
      <selection pane="bottomRight" activeCell="AG153" sqref="AG153:BH157"/>
    </sheetView>
  </sheetViews>
  <sheetFormatPr defaultColWidth="9.140625" defaultRowHeight="12.75"/>
  <cols>
    <col min="1" max="1" width="4.42578125" style="2" bestFit="1" customWidth="1"/>
    <col min="2" max="2" width="9.42578125" style="2" bestFit="1" customWidth="1"/>
    <col min="3" max="3" width="55.7109375" style="2" bestFit="1" customWidth="1"/>
    <col min="4" max="4" width="16.140625" style="4" bestFit="1" customWidth="1"/>
    <col min="5" max="5" width="13.28515625" style="4" bestFit="1" customWidth="1"/>
    <col min="6" max="6" width="13.28515625" style="2" bestFit="1" customWidth="1"/>
    <col min="7" max="7" width="14.28515625" style="2" bestFit="1" customWidth="1"/>
    <col min="8" max="8" width="13.28515625" style="2" bestFit="1" customWidth="1"/>
    <col min="9" max="9" width="14.28515625" style="2" bestFit="1" customWidth="1"/>
    <col min="10" max="10" width="9.5703125" style="2" bestFit="1" customWidth="1"/>
    <col min="11" max="11" width="10.5703125" style="2" bestFit="1" customWidth="1"/>
    <col min="12" max="12" width="12" style="2" bestFit="1" customWidth="1"/>
    <col min="13" max="13" width="11.42578125" style="2" bestFit="1" customWidth="1"/>
    <col min="14" max="14" width="9.140625" style="2" bestFit="1" customWidth="1"/>
    <col min="15" max="16" width="10.5703125" style="2" bestFit="1" customWidth="1"/>
    <col min="17" max="17" width="12.140625" style="2" bestFit="1" customWidth="1"/>
    <col min="18" max="18" width="10.5703125" style="2" bestFit="1" customWidth="1"/>
    <col min="19" max="19" width="9.85546875" style="2" bestFit="1" customWidth="1"/>
    <col min="20" max="21" width="9.5703125" style="2" bestFit="1" customWidth="1"/>
    <col min="22" max="22" width="8.5703125" style="2" bestFit="1" customWidth="1"/>
    <col min="23" max="23" width="13.28515625" style="2" bestFit="1" customWidth="1"/>
    <col min="24" max="24" width="13.28515625" style="2" customWidth="1"/>
    <col min="25" max="26" width="13.28515625" style="2" bestFit="1" customWidth="1"/>
    <col min="27" max="27" width="10.5703125" style="2" bestFit="1" customWidth="1"/>
    <col min="28" max="30" width="13.28515625" style="2" bestFit="1" customWidth="1"/>
    <col min="31" max="32" width="8.140625" style="2" bestFit="1" customWidth="1"/>
    <col min="33" max="33" width="13.28515625" style="2" customWidth="1"/>
    <col min="34" max="34" width="13.28515625" style="2" bestFit="1" customWidth="1"/>
    <col min="35" max="35" width="10.5703125" style="2" bestFit="1" customWidth="1"/>
    <col min="36" max="36" width="11.42578125" style="2" bestFit="1" customWidth="1"/>
    <col min="37" max="38" width="10.5703125" style="2" bestFit="1" customWidth="1"/>
    <col min="39" max="39" width="12.42578125" style="2" bestFit="1" customWidth="1"/>
    <col min="40" max="41" width="10.5703125" style="2" bestFit="1" customWidth="1"/>
    <col min="42" max="42" width="13.28515625" style="2" customWidth="1"/>
    <col min="43" max="43" width="12.28515625" style="2" bestFit="1" customWidth="1"/>
    <col min="44" max="44" width="12.140625" style="2" bestFit="1" customWidth="1"/>
    <col min="45" max="45" width="10.5703125" style="2" bestFit="1" customWidth="1"/>
    <col min="46" max="46" width="12.42578125" style="2" bestFit="1" customWidth="1"/>
    <col min="47" max="47" width="11" style="2" bestFit="1" customWidth="1"/>
    <col min="48" max="48" width="12.140625" style="2" bestFit="1" customWidth="1"/>
    <col min="49" max="49" width="11.28515625" style="2" bestFit="1" customWidth="1"/>
    <col min="50" max="50" width="12.42578125" style="2" bestFit="1" customWidth="1"/>
    <col min="51" max="51" width="10.5703125" style="2" bestFit="1" customWidth="1"/>
    <col min="52" max="53" width="14.28515625" style="2" bestFit="1" customWidth="1"/>
    <col min="54" max="55" width="13.28515625" style="2" customWidth="1"/>
    <col min="56" max="56" width="12.140625" style="2" bestFit="1" customWidth="1"/>
    <col min="57" max="57" width="13.140625" style="2" bestFit="1" customWidth="1"/>
    <col min="58" max="58" width="12.140625" style="2" bestFit="1" customWidth="1"/>
    <col min="59" max="59" width="11.42578125" style="2" bestFit="1" customWidth="1"/>
    <col min="60" max="60" width="8.140625" style="2" bestFit="1" customWidth="1"/>
    <col min="61" max="61" width="14.28515625" style="2" bestFit="1" customWidth="1"/>
    <col min="62" max="62" width="15.140625" style="2" bestFit="1" customWidth="1"/>
    <col min="63" max="16384" width="9.140625" style="2"/>
  </cols>
  <sheetData>
    <row r="1" spans="1:62">
      <c r="A1" s="106" t="s">
        <v>129</v>
      </c>
      <c r="B1" s="106"/>
      <c r="C1" s="106"/>
      <c r="D1" s="2"/>
      <c r="E1" s="2"/>
    </row>
    <row r="2" spans="1:62">
      <c r="A2" s="106" t="s">
        <v>778</v>
      </c>
      <c r="B2" s="106"/>
      <c r="C2" s="106"/>
      <c r="D2" s="2"/>
      <c r="E2" s="2"/>
    </row>
    <row r="3" spans="1:62">
      <c r="A3" s="106" t="str">
        <f>+'Revenue Input'!A3</f>
        <v>Historic Test Year Twelve Months ended December 2018</v>
      </c>
      <c r="B3" s="106"/>
      <c r="C3" s="106"/>
      <c r="D3" s="2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E3" s="2">
        <f>+'Detailed Summary'!AD9</f>
        <v>7.0799999999999983</v>
      </c>
      <c r="AF3" s="2">
        <f>+'Detailed Summary'!AE9</f>
        <v>7.0899999999999981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16.2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Summary'!BE9</f>
        <v>7.08</v>
      </c>
      <c r="BE3" s="2">
        <f>+'Detailed Summary'!BF9</f>
        <v>7.09</v>
      </c>
      <c r="BF3" s="2">
        <f>+'Detailed Summary'!BG9</f>
        <v>7.1</v>
      </c>
      <c r="BG3" s="2">
        <f>+'Detailed Summary'!BH9</f>
        <v>7.12</v>
      </c>
      <c r="BH3" s="2">
        <f>+'Detailed Summary'!BI9</f>
        <v>7.12</v>
      </c>
      <c r="BI3" s="2" t="str">
        <f>+'Detailed Summary'!BJ9</f>
        <v>TOTAL</v>
      </c>
      <c r="BJ3" s="2" t="str">
        <f>+'Detailed Summary'!BK9</f>
        <v>PROFORMA</v>
      </c>
    </row>
    <row r="4" spans="1:62" s="51" customFormat="1">
      <c r="D4" s="51" t="str">
        <f t="shared" ref="D4:X4" si="0">IF(ROUND(D173,0)=0,"done","")</f>
        <v>done</v>
      </c>
      <c r="E4" s="51" t="str">
        <f t="shared" si="0"/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/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ref="Y4:AG4" si="1">IF(ROUND(Y173,0)=0,"done","")</f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>IF(ROUND(AH173,0)=0,"done","")</f>
        <v>done</v>
      </c>
      <c r="AI4" s="51" t="str">
        <f t="shared" ref="AI4:BJ4" si="2">IF(ROUND(AI173,0)=0,"done","")</f>
        <v>done</v>
      </c>
      <c r="AJ4" s="51" t="str">
        <f t="shared" si="2"/>
        <v>done</v>
      </c>
      <c r="AK4" s="51" t="str">
        <f t="shared" si="2"/>
        <v>done</v>
      </c>
      <c r="AL4" s="51" t="str">
        <f t="shared" si="2"/>
        <v>done</v>
      </c>
      <c r="AM4" s="51" t="str">
        <f t="shared" si="2"/>
        <v>done</v>
      </c>
      <c r="AN4" s="51" t="str">
        <f t="shared" si="2"/>
        <v>done</v>
      </c>
      <c r="AO4" s="51" t="str">
        <f t="shared" si="2"/>
        <v>done</v>
      </c>
      <c r="AP4" s="51" t="str">
        <f t="shared" si="2"/>
        <v>done</v>
      </c>
      <c r="AQ4" s="51" t="str">
        <f t="shared" si="2"/>
        <v>done</v>
      </c>
      <c r="AR4" s="51" t="str">
        <f t="shared" si="2"/>
        <v>done</v>
      </c>
      <c r="AS4" s="51" t="str">
        <f t="shared" si="2"/>
        <v>done</v>
      </c>
      <c r="AT4" s="51" t="str">
        <f t="shared" si="2"/>
        <v>done</v>
      </c>
      <c r="AU4" s="51" t="str">
        <f t="shared" si="2"/>
        <v>done</v>
      </c>
      <c r="AV4" s="51" t="str">
        <f t="shared" si="2"/>
        <v>done</v>
      </c>
      <c r="AW4" s="51" t="str">
        <f t="shared" si="2"/>
        <v>done</v>
      </c>
      <c r="AX4" s="51" t="str">
        <f t="shared" si="2"/>
        <v>done</v>
      </c>
      <c r="AY4" s="51" t="str">
        <f t="shared" si="2"/>
        <v>done</v>
      </c>
      <c r="AZ4" s="51" t="str">
        <f t="shared" si="2"/>
        <v>done</v>
      </c>
      <c r="BA4" s="51" t="str">
        <f t="shared" si="2"/>
        <v>done</v>
      </c>
      <c r="BB4" s="51" t="str">
        <f t="shared" si="2"/>
        <v>done</v>
      </c>
      <c r="BC4" s="51" t="str">
        <f t="shared" si="2"/>
        <v>done</v>
      </c>
      <c r="BD4" s="51" t="str">
        <f t="shared" si="2"/>
        <v>done</v>
      </c>
      <c r="BE4" s="51" t="str">
        <f t="shared" si="2"/>
        <v>done</v>
      </c>
      <c r="BF4" s="51" t="str">
        <f t="shared" si="2"/>
        <v>done</v>
      </c>
      <c r="BG4" s="51" t="str">
        <f t="shared" si="2"/>
        <v>done</v>
      </c>
      <c r="BH4" s="51" t="str">
        <f t="shared" si="2"/>
        <v>done</v>
      </c>
      <c r="BI4" s="51" t="str">
        <f t="shared" si="2"/>
        <v/>
      </c>
      <c r="BJ4" s="51" t="str">
        <f t="shared" si="2"/>
        <v>done</v>
      </c>
    </row>
    <row r="5" spans="1:62" s="1" customFormat="1" ht="63.75">
      <c r="A5" s="107" t="s">
        <v>130</v>
      </c>
      <c r="B5" s="107" t="s">
        <v>131</v>
      </c>
      <c r="C5" s="107" t="s">
        <v>132</v>
      </c>
      <c r="D5" s="108" t="s">
        <v>889</v>
      </c>
      <c r="E5" s="108" t="s">
        <v>1022</v>
      </c>
      <c r="F5" s="108" t="s">
        <v>1023</v>
      </c>
      <c r="G5" s="108" t="s">
        <v>817</v>
      </c>
      <c r="H5" s="108" t="s">
        <v>816</v>
      </c>
      <c r="I5" s="108" t="s">
        <v>818</v>
      </c>
      <c r="J5" s="108" t="s">
        <v>819</v>
      </c>
      <c r="K5" s="108" t="s">
        <v>820</v>
      </c>
      <c r="L5" s="108" t="s">
        <v>821</v>
      </c>
      <c r="M5" s="108" t="s">
        <v>822</v>
      </c>
      <c r="N5" s="108" t="s">
        <v>823</v>
      </c>
      <c r="O5" s="108" t="s">
        <v>824</v>
      </c>
      <c r="P5" s="108" t="s">
        <v>825</v>
      </c>
      <c r="Q5" s="108" t="s">
        <v>826</v>
      </c>
      <c r="R5" s="108" t="s">
        <v>827</v>
      </c>
      <c r="S5" s="108" t="s">
        <v>828</v>
      </c>
      <c r="T5" s="108" t="s">
        <v>829</v>
      </c>
      <c r="U5" s="108" t="s">
        <v>830</v>
      </c>
      <c r="V5" s="108" t="s">
        <v>831</v>
      </c>
      <c r="W5" s="108" t="s">
        <v>832</v>
      </c>
      <c r="X5" s="108" t="s">
        <v>912</v>
      </c>
      <c r="Y5" s="108" t="s">
        <v>833</v>
      </c>
      <c r="Z5" s="108" t="s">
        <v>834</v>
      </c>
      <c r="AA5" s="108" t="s">
        <v>835</v>
      </c>
      <c r="AB5" s="108" t="s">
        <v>836</v>
      </c>
      <c r="AC5" s="108" t="s">
        <v>837</v>
      </c>
      <c r="AD5" s="108" t="s">
        <v>838</v>
      </c>
      <c r="AE5" s="108" t="s">
        <v>839</v>
      </c>
      <c r="AF5" s="108" t="s">
        <v>840</v>
      </c>
      <c r="AG5" s="334" t="s">
        <v>1025</v>
      </c>
      <c r="AH5" s="334" t="s">
        <v>1024</v>
      </c>
      <c r="AI5" s="334" t="s">
        <v>846</v>
      </c>
      <c r="AJ5" s="334" t="s">
        <v>841</v>
      </c>
      <c r="AK5" s="334" t="s">
        <v>842</v>
      </c>
      <c r="AL5" s="334" t="s">
        <v>850</v>
      </c>
      <c r="AM5" s="334" t="s">
        <v>843</v>
      </c>
      <c r="AN5" s="334" t="s">
        <v>844</v>
      </c>
      <c r="AO5" s="334" t="s">
        <v>845</v>
      </c>
      <c r="AP5" s="334" t="s">
        <v>851</v>
      </c>
      <c r="AQ5" s="334" t="s">
        <v>852</v>
      </c>
      <c r="AR5" s="334" t="s">
        <v>870</v>
      </c>
      <c r="AS5" s="335" t="s">
        <v>871</v>
      </c>
      <c r="AT5" s="335" t="s">
        <v>872</v>
      </c>
      <c r="AU5" s="335" t="s">
        <v>873</v>
      </c>
      <c r="AV5" s="335" t="s">
        <v>874</v>
      </c>
      <c r="AW5" s="335" t="s">
        <v>875</v>
      </c>
      <c r="AX5" s="335" t="s">
        <v>876</v>
      </c>
      <c r="AY5" s="335" t="s">
        <v>877</v>
      </c>
      <c r="AZ5" s="334" t="s">
        <v>849</v>
      </c>
      <c r="BA5" s="334" t="s">
        <v>847</v>
      </c>
      <c r="BB5" s="334" t="s">
        <v>848</v>
      </c>
      <c r="BC5" s="335" t="s">
        <v>853</v>
      </c>
      <c r="BD5" s="334" t="s">
        <v>855</v>
      </c>
      <c r="BE5" s="334" t="s">
        <v>856</v>
      </c>
      <c r="BF5" s="334" t="s">
        <v>857</v>
      </c>
      <c r="BG5" s="334" t="s">
        <v>878</v>
      </c>
      <c r="BH5" s="334" t="s">
        <v>858</v>
      </c>
      <c r="BI5" s="133" t="s">
        <v>854</v>
      </c>
      <c r="BJ5" s="107" t="s">
        <v>134</v>
      </c>
    </row>
    <row r="6" spans="1:62">
      <c r="A6" s="1">
        <f ca="1">CELL("row",A6)</f>
        <v>6</v>
      </c>
    </row>
    <row r="7" spans="1:62">
      <c r="A7" s="1">
        <f t="shared" ref="A7:A67" ca="1" si="3">CELL("row",A7)</f>
        <v>7</v>
      </c>
      <c r="B7" s="2" t="s">
        <v>162</v>
      </c>
      <c r="C7" s="5" t="s">
        <v>377</v>
      </c>
      <c r="D7" s="110">
        <f>+'12-2018 Income Statement'!G45</f>
        <v>79334191.840000004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>
        <f>+'2019 GRC IS Adjustments'!BA41</f>
        <v>-41869518.271191388</v>
      </c>
      <c r="BA7" s="110"/>
      <c r="BB7" s="110"/>
      <c r="BC7" s="110"/>
      <c r="BD7" s="110"/>
      <c r="BE7" s="110"/>
      <c r="BF7" s="110"/>
      <c r="BG7" s="110"/>
      <c r="BH7" s="110"/>
      <c r="BI7" s="110">
        <f>SUM(E7:BH7)</f>
        <v>-41869518.271191388</v>
      </c>
      <c r="BJ7" s="110">
        <f>ROUND(SUM(BI7,D7),0)</f>
        <v>37464674</v>
      </c>
    </row>
    <row r="8" spans="1:62">
      <c r="A8" s="1">
        <f t="shared" ca="1" si="3"/>
        <v>8</v>
      </c>
      <c r="B8" s="5" t="s">
        <v>163</v>
      </c>
      <c r="C8" s="5" t="s">
        <v>164</v>
      </c>
      <c r="D8" s="110">
        <f>+'12-2018 Income Statement'!G46</f>
        <v>124839938.44999999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>
        <f>+'2019 GRC IS Adjustments'!X42</f>
        <v>1063362.3599999994</v>
      </c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>
        <f>+'2019 GRC IS Adjustments'!BA42</f>
        <v>17304631.455238745</v>
      </c>
      <c r="BA8" s="110"/>
      <c r="BB8" s="110"/>
      <c r="BC8" s="110"/>
      <c r="BD8" s="110"/>
      <c r="BE8" s="110"/>
      <c r="BF8" s="110"/>
      <c r="BG8" s="110"/>
      <c r="BH8" s="110"/>
      <c r="BI8" s="110">
        <f>SUM(E8:BH8)</f>
        <v>18367993.815238744</v>
      </c>
      <c r="BJ8" s="110">
        <f>ROUND(SUM(BI8,D8),0)</f>
        <v>143207932</v>
      </c>
    </row>
    <row r="9" spans="1:62">
      <c r="A9" s="1">
        <f t="shared" ca="1" si="3"/>
        <v>9</v>
      </c>
      <c r="B9" s="3" t="s">
        <v>378</v>
      </c>
      <c r="C9" s="3" t="s">
        <v>379</v>
      </c>
      <c r="D9" s="111">
        <f t="shared" ref="D9:E9" si="4">SUM(D7:D8)</f>
        <v>204174130.28999999</v>
      </c>
      <c r="E9" s="111">
        <f t="shared" si="4"/>
        <v>0</v>
      </c>
      <c r="F9" s="111">
        <f t="shared" ref="F9" si="5">SUM(F7:F8)</f>
        <v>0</v>
      </c>
      <c r="G9" s="111">
        <f t="shared" ref="G9:BJ9" si="6">SUM(G7:G8)</f>
        <v>0</v>
      </c>
      <c r="H9" s="111">
        <f t="shared" si="6"/>
        <v>0</v>
      </c>
      <c r="I9" s="111">
        <f t="shared" si="6"/>
        <v>0</v>
      </c>
      <c r="J9" s="111">
        <f t="shared" si="6"/>
        <v>0</v>
      </c>
      <c r="K9" s="111">
        <f t="shared" si="6"/>
        <v>0</v>
      </c>
      <c r="L9" s="111">
        <f t="shared" si="6"/>
        <v>0</v>
      </c>
      <c r="M9" s="111">
        <f t="shared" si="6"/>
        <v>0</v>
      </c>
      <c r="N9" s="111">
        <f t="shared" si="6"/>
        <v>0</v>
      </c>
      <c r="O9" s="111">
        <f t="shared" si="6"/>
        <v>0</v>
      </c>
      <c r="P9" s="111">
        <f t="shared" si="6"/>
        <v>0</v>
      </c>
      <c r="Q9" s="111">
        <f t="shared" si="6"/>
        <v>0</v>
      </c>
      <c r="R9" s="111">
        <f t="shared" si="6"/>
        <v>0</v>
      </c>
      <c r="S9" s="111">
        <f t="shared" ref="S9" si="7">SUM(S7:S8)</f>
        <v>0</v>
      </c>
      <c r="T9" s="111">
        <f t="shared" si="6"/>
        <v>0</v>
      </c>
      <c r="U9" s="111">
        <f t="shared" si="6"/>
        <v>0</v>
      </c>
      <c r="V9" s="111">
        <f t="shared" si="6"/>
        <v>0</v>
      </c>
      <c r="W9" s="111">
        <f t="shared" si="6"/>
        <v>0</v>
      </c>
      <c r="X9" s="111">
        <f t="shared" ref="X9" si="8">SUM(X7:X8)</f>
        <v>0</v>
      </c>
      <c r="Y9" s="111">
        <f t="shared" si="6"/>
        <v>1063362.3599999994</v>
      </c>
      <c r="Z9" s="111">
        <f t="shared" si="6"/>
        <v>0</v>
      </c>
      <c r="AA9" s="111">
        <f t="shared" si="6"/>
        <v>0</v>
      </c>
      <c r="AB9" s="111">
        <f t="shared" si="6"/>
        <v>0</v>
      </c>
      <c r="AC9" s="111">
        <f t="shared" si="6"/>
        <v>0</v>
      </c>
      <c r="AD9" s="111">
        <f t="shared" si="6"/>
        <v>0</v>
      </c>
      <c r="AE9" s="111">
        <f t="shared" si="6"/>
        <v>0</v>
      </c>
      <c r="AF9" s="111">
        <f t="shared" si="6"/>
        <v>0</v>
      </c>
      <c r="AG9" s="111">
        <f t="shared" si="6"/>
        <v>0</v>
      </c>
      <c r="AH9" s="111">
        <f>SUM(AH7:AH8)</f>
        <v>0</v>
      </c>
      <c r="AI9" s="111">
        <f t="shared" si="6"/>
        <v>0</v>
      </c>
      <c r="AJ9" s="111">
        <f t="shared" si="6"/>
        <v>0</v>
      </c>
      <c r="AK9" s="111">
        <f t="shared" si="6"/>
        <v>0</v>
      </c>
      <c r="AL9" s="111">
        <f t="shared" si="6"/>
        <v>0</v>
      </c>
      <c r="AM9" s="111">
        <f t="shared" si="6"/>
        <v>0</v>
      </c>
      <c r="AN9" s="111">
        <f t="shared" si="6"/>
        <v>0</v>
      </c>
      <c r="AO9" s="111">
        <f t="shared" si="6"/>
        <v>0</v>
      </c>
      <c r="AP9" s="111">
        <f t="shared" si="6"/>
        <v>0</v>
      </c>
      <c r="AQ9" s="111">
        <f t="shared" si="6"/>
        <v>0</v>
      </c>
      <c r="AR9" s="111">
        <f t="shared" si="6"/>
        <v>0</v>
      </c>
      <c r="AS9" s="111">
        <f t="shared" si="6"/>
        <v>0</v>
      </c>
      <c r="AT9" s="111">
        <f t="shared" si="6"/>
        <v>0</v>
      </c>
      <c r="AU9" s="111">
        <f t="shared" si="6"/>
        <v>0</v>
      </c>
      <c r="AV9" s="111">
        <f t="shared" si="6"/>
        <v>0</v>
      </c>
      <c r="AW9" s="111">
        <f t="shared" si="6"/>
        <v>0</v>
      </c>
      <c r="AX9" s="111">
        <f t="shared" ref="AX9" si="9">SUM(AX7:AX8)</f>
        <v>0</v>
      </c>
      <c r="AY9" s="111">
        <f t="shared" si="6"/>
        <v>0</v>
      </c>
      <c r="AZ9" s="111">
        <f t="shared" si="6"/>
        <v>-24564886.815952644</v>
      </c>
      <c r="BA9" s="111">
        <f t="shared" si="6"/>
        <v>0</v>
      </c>
      <c r="BB9" s="111">
        <f t="shared" si="6"/>
        <v>0</v>
      </c>
      <c r="BC9" s="111">
        <f t="shared" si="6"/>
        <v>0</v>
      </c>
      <c r="BD9" s="111">
        <f t="shared" si="6"/>
        <v>0</v>
      </c>
      <c r="BE9" s="111">
        <f t="shared" si="6"/>
        <v>0</v>
      </c>
      <c r="BF9" s="111">
        <f t="shared" si="6"/>
        <v>0</v>
      </c>
      <c r="BG9" s="111">
        <f t="shared" si="6"/>
        <v>0</v>
      </c>
      <c r="BH9" s="111">
        <f t="shared" si="6"/>
        <v>0</v>
      </c>
      <c r="BI9" s="111">
        <f t="shared" si="6"/>
        <v>-23501524.455952644</v>
      </c>
      <c r="BJ9" s="111">
        <f t="shared" si="6"/>
        <v>180672606</v>
      </c>
    </row>
    <row r="10" spans="1:62">
      <c r="A10" s="1">
        <f t="shared" ca="1" si="3"/>
        <v>10</v>
      </c>
      <c r="B10" s="5"/>
      <c r="C10" s="125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</row>
    <row r="11" spans="1:62">
      <c r="A11" s="1">
        <f t="shared" ca="1" si="3"/>
        <v>11</v>
      </c>
      <c r="B11" s="5" t="s">
        <v>165</v>
      </c>
      <c r="C11" s="5" t="s">
        <v>166</v>
      </c>
      <c r="D11" s="110">
        <f>+'12-2018 Income Statement'!G49</f>
        <v>574163746.96999896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>
        <f>+'2019 GRC IS Adjustments'!R45</f>
        <v>1.2955679071612061</v>
      </c>
      <c r="T11" s="110"/>
      <c r="U11" s="110"/>
      <c r="V11" s="110"/>
      <c r="W11" s="110"/>
      <c r="X11" s="110"/>
      <c r="Y11" s="110">
        <f>+'2019 GRC IS Adjustments'!X45</f>
        <v>14703211.744462658</v>
      </c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>
        <f>+'2019 GRC IS Adjustments'!AN45</f>
        <v>49.669871095118467</v>
      </c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>
        <f>+'2019 GRC IS Adjustments'!BA45</f>
        <v>-150685812.42237553</v>
      </c>
      <c r="BA11" s="110"/>
      <c r="BB11" s="110"/>
      <c r="BC11" s="110"/>
      <c r="BD11" s="110"/>
      <c r="BE11" s="110"/>
      <c r="BF11" s="110"/>
      <c r="BG11" s="110"/>
      <c r="BH11" s="110"/>
      <c r="BI11" s="110">
        <f>SUM(E11:BH11)</f>
        <v>-135982549.71247387</v>
      </c>
      <c r="BJ11" s="110">
        <f>ROUND(SUM(BI11,D11),0)</f>
        <v>438181197</v>
      </c>
    </row>
    <row r="12" spans="1:62">
      <c r="A12" s="1">
        <f t="shared" ca="1" si="3"/>
        <v>12</v>
      </c>
      <c r="B12" s="5" t="s">
        <v>167</v>
      </c>
      <c r="C12" s="5" t="s">
        <v>330</v>
      </c>
      <c r="D12" s="110">
        <f>+'12-2018 Income Statement'!G61</f>
        <v>-77453659.509999901</v>
      </c>
      <c r="E12" s="110"/>
      <c r="F12" s="110"/>
      <c r="G12" s="110"/>
      <c r="H12" s="110"/>
      <c r="I12" s="110">
        <f>+'2019 GRC IS Adjustments'!H57</f>
        <v>77453659.510000005</v>
      </c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>
        <f>SUM(E12:BH12)</f>
        <v>77453659.510000005</v>
      </c>
      <c r="BJ12" s="110">
        <f>ROUND(SUM(BI12,D12),0)</f>
        <v>0</v>
      </c>
    </row>
    <row r="13" spans="1:62">
      <c r="A13" s="1">
        <f t="shared" ca="1" si="3"/>
        <v>13</v>
      </c>
      <c r="B13" s="3" t="s">
        <v>380</v>
      </c>
      <c r="C13" s="3" t="s">
        <v>381</v>
      </c>
      <c r="D13" s="110">
        <v>0</v>
      </c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>
        <f>SUM(E13:BH13)</f>
        <v>0</v>
      </c>
      <c r="BJ13" s="110">
        <f>ROUND(SUM(BI13,D13),0)</f>
        <v>0</v>
      </c>
    </row>
    <row r="14" spans="1:62">
      <c r="A14" s="1">
        <f t="shared" ca="1" si="3"/>
        <v>14</v>
      </c>
      <c r="B14" s="2" t="s">
        <v>168</v>
      </c>
      <c r="C14" s="126" t="s">
        <v>169</v>
      </c>
      <c r="D14" s="110">
        <f>+'12-2018 Income Statement'!G50</f>
        <v>17679050.599999901</v>
      </c>
      <c r="E14" s="110"/>
      <c r="F14" s="110"/>
      <c r="G14" s="110"/>
      <c r="H14" s="110"/>
      <c r="I14" s="110"/>
      <c r="J14" s="110"/>
      <c r="K14" s="110"/>
      <c r="L14" s="110">
        <f>+'2019 GRC IS Adjustments'!K46</f>
        <v>-12929.322150284017</v>
      </c>
      <c r="M14" s="110"/>
      <c r="N14" s="110"/>
      <c r="O14" s="110"/>
      <c r="P14" s="110"/>
      <c r="Q14" s="110"/>
      <c r="R14" s="110"/>
      <c r="S14" s="110">
        <f>+'2019 GRC IS Adjustments'!R46</f>
        <v>6339.8422289121927</v>
      </c>
      <c r="T14" s="110"/>
      <c r="U14" s="110"/>
      <c r="V14" s="110"/>
      <c r="W14" s="110"/>
      <c r="X14" s="110"/>
      <c r="Y14" s="110">
        <f>+'2019 GRC IS Adjustments'!X46</f>
        <v>-6159535.8900000025</v>
      </c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>
        <f>+'2019 GRC IS Adjustments'!AN46</f>
        <v>245900.86775379934</v>
      </c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>
        <f>+'2019 GRC IS Adjustments'!BA46</f>
        <v>-3260464.4424879197</v>
      </c>
      <c r="BA14" s="110"/>
      <c r="BB14" s="110"/>
      <c r="BC14" s="110"/>
      <c r="BD14" s="110"/>
      <c r="BE14" s="110"/>
      <c r="BF14" s="110"/>
      <c r="BG14" s="110"/>
      <c r="BH14" s="110"/>
      <c r="BI14" s="110">
        <f>SUM(E14:BH14)</f>
        <v>-9180688.9446554948</v>
      </c>
      <c r="BJ14" s="110">
        <f>ROUND(SUM(BI14,D14),0)</f>
        <v>8498362</v>
      </c>
    </row>
    <row r="15" spans="1:62">
      <c r="A15" s="1">
        <f t="shared" ca="1" si="3"/>
        <v>15</v>
      </c>
      <c r="B15" s="2" t="s">
        <v>382</v>
      </c>
      <c r="C15" s="3" t="s">
        <v>383</v>
      </c>
      <c r="D15" s="111">
        <f t="shared" ref="D15:E15" si="10">SUM(D11:D14)</f>
        <v>514389138.05999899</v>
      </c>
      <c r="E15" s="111">
        <f t="shared" si="10"/>
        <v>0</v>
      </c>
      <c r="F15" s="111">
        <f t="shared" ref="F15" si="11">SUM(F11:F14)</f>
        <v>0</v>
      </c>
      <c r="G15" s="111">
        <f t="shared" ref="G15:BJ15" si="12">SUM(G11:G14)</f>
        <v>0</v>
      </c>
      <c r="H15" s="111">
        <f t="shared" si="12"/>
        <v>0</v>
      </c>
      <c r="I15" s="111">
        <f t="shared" si="12"/>
        <v>77453659.510000005</v>
      </c>
      <c r="J15" s="111">
        <f t="shared" si="12"/>
        <v>0</v>
      </c>
      <c r="K15" s="111">
        <f t="shared" si="12"/>
        <v>0</v>
      </c>
      <c r="L15" s="111">
        <f t="shared" si="12"/>
        <v>-12929.322150284017</v>
      </c>
      <c r="M15" s="111">
        <f t="shared" si="12"/>
        <v>0</v>
      </c>
      <c r="N15" s="111">
        <f t="shared" si="12"/>
        <v>0</v>
      </c>
      <c r="O15" s="111">
        <f t="shared" si="12"/>
        <v>0</v>
      </c>
      <c r="P15" s="111">
        <f t="shared" si="12"/>
        <v>0</v>
      </c>
      <c r="Q15" s="111">
        <f t="shared" si="12"/>
        <v>0</v>
      </c>
      <c r="R15" s="111">
        <f t="shared" si="12"/>
        <v>0</v>
      </c>
      <c r="S15" s="111">
        <f t="shared" ref="S15" si="13">SUM(S11:S14)</f>
        <v>6341.1377968193538</v>
      </c>
      <c r="T15" s="111">
        <f t="shared" si="12"/>
        <v>0</v>
      </c>
      <c r="U15" s="111">
        <f t="shared" si="12"/>
        <v>0</v>
      </c>
      <c r="V15" s="111">
        <f t="shared" si="12"/>
        <v>0</v>
      </c>
      <c r="W15" s="111">
        <f t="shared" si="12"/>
        <v>0</v>
      </c>
      <c r="X15" s="111">
        <f t="shared" ref="X15" si="14">SUM(X11:X14)</f>
        <v>0</v>
      </c>
      <c r="Y15" s="111">
        <f t="shared" si="12"/>
        <v>8543675.8544626553</v>
      </c>
      <c r="Z15" s="111">
        <f t="shared" si="12"/>
        <v>0</v>
      </c>
      <c r="AA15" s="111">
        <f t="shared" si="12"/>
        <v>0</v>
      </c>
      <c r="AB15" s="111">
        <f t="shared" si="12"/>
        <v>0</v>
      </c>
      <c r="AC15" s="111">
        <f t="shared" si="12"/>
        <v>0</v>
      </c>
      <c r="AD15" s="111">
        <f t="shared" si="12"/>
        <v>0</v>
      </c>
      <c r="AE15" s="111">
        <f t="shared" si="12"/>
        <v>0</v>
      </c>
      <c r="AF15" s="111">
        <f t="shared" si="12"/>
        <v>0</v>
      </c>
      <c r="AG15" s="111">
        <f t="shared" si="12"/>
        <v>0</v>
      </c>
      <c r="AH15" s="111">
        <f>SUM(AH11:AH14)</f>
        <v>0</v>
      </c>
      <c r="AI15" s="111">
        <f t="shared" si="12"/>
        <v>0</v>
      </c>
      <c r="AJ15" s="111">
        <f t="shared" si="12"/>
        <v>0</v>
      </c>
      <c r="AK15" s="111">
        <f t="shared" si="12"/>
        <v>0</v>
      </c>
      <c r="AL15" s="111">
        <f t="shared" si="12"/>
        <v>0</v>
      </c>
      <c r="AM15" s="111">
        <f t="shared" si="12"/>
        <v>245950.53762489447</v>
      </c>
      <c r="AN15" s="111">
        <f t="shared" si="12"/>
        <v>0</v>
      </c>
      <c r="AO15" s="111">
        <f t="shared" si="12"/>
        <v>0</v>
      </c>
      <c r="AP15" s="111">
        <f t="shared" si="12"/>
        <v>0</v>
      </c>
      <c r="AQ15" s="111">
        <f t="shared" si="12"/>
        <v>0</v>
      </c>
      <c r="AR15" s="111">
        <f t="shared" si="12"/>
        <v>0</v>
      </c>
      <c r="AS15" s="111">
        <f t="shared" si="12"/>
        <v>0</v>
      </c>
      <c r="AT15" s="111">
        <f t="shared" si="12"/>
        <v>0</v>
      </c>
      <c r="AU15" s="111">
        <f t="shared" si="12"/>
        <v>0</v>
      </c>
      <c r="AV15" s="111">
        <f t="shared" si="12"/>
        <v>0</v>
      </c>
      <c r="AW15" s="111">
        <f t="shared" si="12"/>
        <v>0</v>
      </c>
      <c r="AX15" s="111">
        <f t="shared" ref="AX15" si="15">SUM(AX11:AX14)</f>
        <v>0</v>
      </c>
      <c r="AY15" s="111">
        <f t="shared" si="12"/>
        <v>0</v>
      </c>
      <c r="AZ15" s="111">
        <f t="shared" si="12"/>
        <v>-153946276.86486346</v>
      </c>
      <c r="BA15" s="111">
        <f t="shared" si="12"/>
        <v>0</v>
      </c>
      <c r="BB15" s="111">
        <f t="shared" si="12"/>
        <v>0</v>
      </c>
      <c r="BC15" s="111">
        <f t="shared" si="12"/>
        <v>0</v>
      </c>
      <c r="BD15" s="111">
        <f t="shared" si="12"/>
        <v>0</v>
      </c>
      <c r="BE15" s="111">
        <f t="shared" si="12"/>
        <v>0</v>
      </c>
      <c r="BF15" s="111">
        <f t="shared" si="12"/>
        <v>0</v>
      </c>
      <c r="BG15" s="111">
        <f t="shared" si="12"/>
        <v>0</v>
      </c>
      <c r="BH15" s="111">
        <f t="shared" si="12"/>
        <v>0</v>
      </c>
      <c r="BI15" s="111">
        <f t="shared" si="12"/>
        <v>-67709579.147129357</v>
      </c>
      <c r="BJ15" s="111">
        <f t="shared" si="12"/>
        <v>446679559</v>
      </c>
    </row>
    <row r="16" spans="1:62">
      <c r="A16" s="1">
        <f t="shared" ca="1" si="3"/>
        <v>16</v>
      </c>
      <c r="C16" s="125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</row>
    <row r="17" spans="1:62">
      <c r="A17" s="1">
        <f t="shared" ca="1" si="3"/>
        <v>17</v>
      </c>
      <c r="B17" s="5" t="s">
        <v>170</v>
      </c>
      <c r="C17" s="2" t="s">
        <v>384</v>
      </c>
      <c r="D17" s="110">
        <f>+'12-2018 Income Statement'!G58</f>
        <v>115807777.5999999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>
        <f>+'2019 GRC IS Adjustments'!BA54</f>
        <v>-3473456.2753740251</v>
      </c>
      <c r="BA17" s="110"/>
      <c r="BB17" s="110"/>
      <c r="BC17" s="110"/>
      <c r="BD17" s="110"/>
      <c r="BE17" s="110"/>
      <c r="BF17" s="110"/>
      <c r="BG17" s="110"/>
      <c r="BH17" s="110"/>
      <c r="BI17" s="110">
        <f>SUM(E17:BH17)</f>
        <v>-3473456.2753740251</v>
      </c>
      <c r="BJ17" s="110">
        <f>ROUND(SUM(BI17,D17),0)</f>
        <v>112334321</v>
      </c>
    </row>
    <row r="18" spans="1:62">
      <c r="A18" s="1">
        <f t="shared" ca="1" si="3"/>
        <v>18</v>
      </c>
      <c r="C18" s="5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</row>
    <row r="19" spans="1:62">
      <c r="A19" s="1">
        <f t="shared" ca="1" si="3"/>
        <v>19</v>
      </c>
      <c r="C19" s="5" t="s">
        <v>465</v>
      </c>
      <c r="D19" s="111">
        <f>SUM(D17,D15,D9)</f>
        <v>834371045.94999886</v>
      </c>
      <c r="E19" s="111">
        <f t="shared" ref="E19:F19" si="16">SUM(E17,E15,E9)</f>
        <v>0</v>
      </c>
      <c r="F19" s="111">
        <f t="shared" si="16"/>
        <v>0</v>
      </c>
      <c r="G19" s="111">
        <f t="shared" ref="G19:BJ19" si="17">SUM(G17,G15,G9)</f>
        <v>0</v>
      </c>
      <c r="H19" s="111">
        <f t="shared" si="17"/>
        <v>0</v>
      </c>
      <c r="I19" s="111">
        <f t="shared" si="17"/>
        <v>77453659.510000005</v>
      </c>
      <c r="J19" s="111">
        <f t="shared" si="17"/>
        <v>0</v>
      </c>
      <c r="K19" s="111">
        <f t="shared" si="17"/>
        <v>0</v>
      </c>
      <c r="L19" s="111">
        <f t="shared" si="17"/>
        <v>-12929.322150284017</v>
      </c>
      <c r="M19" s="111">
        <f t="shared" si="17"/>
        <v>0</v>
      </c>
      <c r="N19" s="111">
        <f t="shared" si="17"/>
        <v>0</v>
      </c>
      <c r="O19" s="111">
        <f t="shared" si="17"/>
        <v>0</v>
      </c>
      <c r="P19" s="111">
        <f t="shared" si="17"/>
        <v>0</v>
      </c>
      <c r="Q19" s="111">
        <f t="shared" si="17"/>
        <v>0</v>
      </c>
      <c r="R19" s="111">
        <f t="shared" si="17"/>
        <v>0</v>
      </c>
      <c r="S19" s="111">
        <f t="shared" ref="S19" si="18">SUM(S17,S15,S9)</f>
        <v>6341.1377968193538</v>
      </c>
      <c r="T19" s="111">
        <f t="shared" si="17"/>
        <v>0</v>
      </c>
      <c r="U19" s="111">
        <f t="shared" si="17"/>
        <v>0</v>
      </c>
      <c r="V19" s="111">
        <f t="shared" si="17"/>
        <v>0</v>
      </c>
      <c r="W19" s="111">
        <f t="shared" si="17"/>
        <v>0</v>
      </c>
      <c r="X19" s="111">
        <f t="shared" ref="X19" si="19">SUM(X17,X15,X9)</f>
        <v>0</v>
      </c>
      <c r="Y19" s="111">
        <f t="shared" si="17"/>
        <v>9607038.2144626547</v>
      </c>
      <c r="Z19" s="111">
        <f t="shared" si="17"/>
        <v>0</v>
      </c>
      <c r="AA19" s="111">
        <f t="shared" si="17"/>
        <v>0</v>
      </c>
      <c r="AB19" s="111">
        <f t="shared" si="17"/>
        <v>0</v>
      </c>
      <c r="AC19" s="111">
        <f t="shared" si="17"/>
        <v>0</v>
      </c>
      <c r="AD19" s="111">
        <f t="shared" si="17"/>
        <v>0</v>
      </c>
      <c r="AE19" s="111">
        <f t="shared" si="17"/>
        <v>0</v>
      </c>
      <c r="AF19" s="111">
        <f t="shared" si="17"/>
        <v>0</v>
      </c>
      <c r="AG19" s="111">
        <f t="shared" si="17"/>
        <v>0</v>
      </c>
      <c r="AH19" s="111">
        <f>SUM(AH17,AH15,AH9)</f>
        <v>0</v>
      </c>
      <c r="AI19" s="111">
        <f t="shared" si="17"/>
        <v>0</v>
      </c>
      <c r="AJ19" s="111">
        <f t="shared" si="17"/>
        <v>0</v>
      </c>
      <c r="AK19" s="111">
        <f t="shared" si="17"/>
        <v>0</v>
      </c>
      <c r="AL19" s="111">
        <f t="shared" si="17"/>
        <v>0</v>
      </c>
      <c r="AM19" s="111">
        <f t="shared" si="17"/>
        <v>245950.53762489447</v>
      </c>
      <c r="AN19" s="111">
        <f t="shared" si="17"/>
        <v>0</v>
      </c>
      <c r="AO19" s="111">
        <f t="shared" si="17"/>
        <v>0</v>
      </c>
      <c r="AP19" s="111">
        <f t="shared" si="17"/>
        <v>0</v>
      </c>
      <c r="AQ19" s="111">
        <f t="shared" si="17"/>
        <v>0</v>
      </c>
      <c r="AR19" s="111">
        <f t="shared" si="17"/>
        <v>0</v>
      </c>
      <c r="AS19" s="111">
        <f t="shared" si="17"/>
        <v>0</v>
      </c>
      <c r="AT19" s="111">
        <f t="shared" si="17"/>
        <v>0</v>
      </c>
      <c r="AU19" s="111">
        <f t="shared" si="17"/>
        <v>0</v>
      </c>
      <c r="AV19" s="111">
        <f t="shared" si="17"/>
        <v>0</v>
      </c>
      <c r="AW19" s="111">
        <f t="shared" si="17"/>
        <v>0</v>
      </c>
      <c r="AX19" s="111">
        <f t="shared" ref="AX19" si="20">SUM(AX17,AX15,AX9)</f>
        <v>0</v>
      </c>
      <c r="AY19" s="111">
        <f t="shared" si="17"/>
        <v>0</v>
      </c>
      <c r="AZ19" s="111">
        <f t="shared" ref="AZ19" si="21">SUM(AZ17,AZ15,AZ9)</f>
        <v>-181984619.95619011</v>
      </c>
      <c r="BA19" s="111">
        <f t="shared" si="17"/>
        <v>0</v>
      </c>
      <c r="BB19" s="111">
        <f t="shared" si="17"/>
        <v>0</v>
      </c>
      <c r="BC19" s="111">
        <f t="shared" si="17"/>
        <v>0</v>
      </c>
      <c r="BD19" s="111">
        <f t="shared" si="17"/>
        <v>0</v>
      </c>
      <c r="BE19" s="111">
        <f t="shared" si="17"/>
        <v>0</v>
      </c>
      <c r="BF19" s="111">
        <f t="shared" si="17"/>
        <v>0</v>
      </c>
      <c r="BG19" s="111">
        <f t="shared" si="17"/>
        <v>0</v>
      </c>
      <c r="BH19" s="111">
        <f t="shared" si="17"/>
        <v>0</v>
      </c>
      <c r="BI19" s="111">
        <f t="shared" si="17"/>
        <v>-94684559.878456026</v>
      </c>
      <c r="BJ19" s="111">
        <f t="shared" si="17"/>
        <v>739686486</v>
      </c>
    </row>
    <row r="20" spans="1:62">
      <c r="A20" s="1">
        <f t="shared" ca="1" si="3"/>
        <v>20</v>
      </c>
      <c r="C20" s="5" t="s">
        <v>512</v>
      </c>
      <c r="D20" s="111">
        <f>+'Revenue Input'!D63-'Expense Inputs'!D19</f>
        <v>1608712141.8800015</v>
      </c>
      <c r="E20" s="111">
        <f>+'Revenue Input'!E63-'Expense Inputs'!E19</f>
        <v>44044500.61980398</v>
      </c>
      <c r="F20" s="111">
        <f>+'Revenue Input'!F63-'Expense Inputs'!F19</f>
        <v>5277160</v>
      </c>
      <c r="G20" s="111">
        <f>+'Revenue Input'!G63-'Expense Inputs'!G19</f>
        <v>0</v>
      </c>
      <c r="H20" s="111">
        <f>+'Revenue Input'!H63-'Expense Inputs'!H19</f>
        <v>0</v>
      </c>
      <c r="I20" s="111">
        <f>+'Revenue Input'!I63-'Expense Inputs'!I19</f>
        <v>-268163984.16857195</v>
      </c>
      <c r="J20" s="111">
        <f>+'Revenue Input'!J63-'Expense Inputs'!J19</f>
        <v>0</v>
      </c>
      <c r="K20" s="111">
        <f>+'Revenue Input'!K63-'Expense Inputs'!K19</f>
        <v>0</v>
      </c>
      <c r="L20" s="111">
        <f>+'Revenue Input'!L63-'Expense Inputs'!L19</f>
        <v>12929.322150284017</v>
      </c>
      <c r="M20" s="111">
        <f>+'Revenue Input'!M63-'Expense Inputs'!M19</f>
        <v>0</v>
      </c>
      <c r="N20" s="111">
        <f>+'Revenue Input'!N63-'Expense Inputs'!N19</f>
        <v>0</v>
      </c>
      <c r="O20" s="111">
        <f>+'Revenue Input'!O63-'Expense Inputs'!O19</f>
        <v>0</v>
      </c>
      <c r="P20" s="111">
        <f>+'Revenue Input'!P63-'Expense Inputs'!P19</f>
        <v>0</v>
      </c>
      <c r="Q20" s="111">
        <f>+'Revenue Input'!Q63-'Expense Inputs'!Q19</f>
        <v>0</v>
      </c>
      <c r="R20" s="111">
        <f>+'Revenue Input'!R63-'Expense Inputs'!R19</f>
        <v>0</v>
      </c>
      <c r="S20" s="111">
        <f>+'Revenue Input'!S63-'Expense Inputs'!S19</f>
        <v>-6341.1377968193538</v>
      </c>
      <c r="T20" s="111">
        <f>+'Revenue Input'!T63-'Expense Inputs'!T19</f>
        <v>0</v>
      </c>
      <c r="U20" s="111">
        <f>+'Revenue Input'!U63-'Expense Inputs'!U19</f>
        <v>0</v>
      </c>
      <c r="V20" s="111">
        <f>+'Revenue Input'!V63-'Expense Inputs'!V19</f>
        <v>0</v>
      </c>
      <c r="W20" s="111">
        <f>+'Revenue Input'!W63-'Expense Inputs'!W19</f>
        <v>0</v>
      </c>
      <c r="X20" s="111">
        <f>+'Revenue Input'!Y63-'Expense Inputs'!X19</f>
        <v>0</v>
      </c>
      <c r="Y20" s="111">
        <f>+'Revenue Input'!Y63-'Expense Inputs'!Y19</f>
        <v>-9607038.2144626547</v>
      </c>
      <c r="Z20" s="111">
        <f>+'Revenue Input'!Z63-'Expense Inputs'!Z19</f>
        <v>0</v>
      </c>
      <c r="AA20" s="111">
        <f>+'Revenue Input'!AA63-'Expense Inputs'!AA19</f>
        <v>0</v>
      </c>
      <c r="AB20" s="111">
        <f>+'Revenue Input'!AB63-'Expense Inputs'!AB19</f>
        <v>0</v>
      </c>
      <c r="AC20" s="111">
        <f>+'Revenue Input'!AC63-'Expense Inputs'!AC19</f>
        <v>0</v>
      </c>
      <c r="AD20" s="111">
        <f>+'Revenue Input'!AD63-'Expense Inputs'!AD19</f>
        <v>0</v>
      </c>
      <c r="AE20" s="111">
        <f>+'Revenue Input'!AE63-'Expense Inputs'!AE19</f>
        <v>0</v>
      </c>
      <c r="AF20" s="111">
        <f>+'Revenue Input'!AF63-'Expense Inputs'!AF19</f>
        <v>0</v>
      </c>
      <c r="AG20" s="111">
        <f>+'Revenue Input'!AG63-'Expense Inputs'!AG19</f>
        <v>-34187687.030000001</v>
      </c>
      <c r="AH20" s="111">
        <f>+'Revenue Input'!AH63-'Expense Inputs'!AH19</f>
        <v>9108946</v>
      </c>
      <c r="AI20" s="111">
        <f>+'Revenue Input'!AI63-'Expense Inputs'!AI19</f>
        <v>0</v>
      </c>
      <c r="AJ20" s="111">
        <f>+'Revenue Input'!AJ63-'Expense Inputs'!AJ19</f>
        <v>0</v>
      </c>
      <c r="AK20" s="111">
        <f>+'Revenue Input'!AK63-'Expense Inputs'!AK19</f>
        <v>0</v>
      </c>
      <c r="AL20" s="111">
        <f>+'Revenue Input'!AL63-'Expense Inputs'!AL19</f>
        <v>0</v>
      </c>
      <c r="AM20" s="111">
        <f>+'Revenue Input'!AM63-'Expense Inputs'!AM19</f>
        <v>-245950.53762489447</v>
      </c>
      <c r="AN20" s="111">
        <f>+'Revenue Input'!AN63-'Expense Inputs'!AN19</f>
        <v>0</v>
      </c>
      <c r="AO20" s="111">
        <f>+'Revenue Input'!AO63-'Expense Inputs'!AO19</f>
        <v>0</v>
      </c>
      <c r="AP20" s="111">
        <f>+'Revenue Input'!AP63-'Expense Inputs'!AP19</f>
        <v>0</v>
      </c>
      <c r="AQ20" s="111">
        <f>+'Revenue Input'!AQ63-'Expense Inputs'!AQ19</f>
        <v>0</v>
      </c>
      <c r="AR20" s="111">
        <f>+'Revenue Input'!AR63-'Expense Inputs'!AR19</f>
        <v>0</v>
      </c>
      <c r="AS20" s="111">
        <f>+'Revenue Input'!AS63-'Expense Inputs'!AS19</f>
        <v>0</v>
      </c>
      <c r="AT20" s="111">
        <f>+'Revenue Input'!AT63-'Expense Inputs'!AT19</f>
        <v>0</v>
      </c>
      <c r="AU20" s="111">
        <f>+'Revenue Input'!AU63-'Expense Inputs'!AU19</f>
        <v>0</v>
      </c>
      <c r="AV20" s="111">
        <f>+'Revenue Input'!AV63-'Expense Inputs'!AV19</f>
        <v>0</v>
      </c>
      <c r="AW20" s="111">
        <f>+'Revenue Input'!AW63-'Expense Inputs'!AW19</f>
        <v>0</v>
      </c>
      <c r="AX20" s="111">
        <f>+'Revenue Input'!AX63-'Expense Inputs'!AX19</f>
        <v>0</v>
      </c>
      <c r="AY20" s="111">
        <f>+'Revenue Input'!AY63-'Expense Inputs'!AY19</f>
        <v>0</v>
      </c>
      <c r="AZ20" s="111">
        <f>+'Revenue Input'!AZ63-'Expense Inputs'!AZ19</f>
        <v>-14469545.727997303</v>
      </c>
      <c r="BA20" s="111">
        <f>+'Revenue Input'!BA63-'Expense Inputs'!BA19</f>
        <v>0</v>
      </c>
      <c r="BB20" s="111">
        <f>+'Revenue Input'!BB63-'Expense Inputs'!BB19</f>
        <v>0</v>
      </c>
      <c r="BC20" s="111">
        <f>+'Revenue Input'!BC63-'Expense Inputs'!BC19</f>
        <v>0</v>
      </c>
      <c r="BD20" s="111">
        <f>+'Revenue Input'!BD63-'Expense Inputs'!BD19</f>
        <v>0</v>
      </c>
      <c r="BE20" s="111">
        <f>+'Revenue Input'!BE63-'Expense Inputs'!BE19</f>
        <v>0</v>
      </c>
      <c r="BF20" s="111">
        <f>+'Revenue Input'!BF63-'Expense Inputs'!BF19</f>
        <v>0</v>
      </c>
      <c r="BG20" s="111">
        <f>+'Revenue Input'!BG63-'Expense Inputs'!BG19</f>
        <v>0</v>
      </c>
      <c r="BH20" s="111">
        <f>+'Revenue Input'!BH63-'Expense Inputs'!BH19</f>
        <v>0</v>
      </c>
      <c r="BI20" s="111">
        <f>+'Revenue Input'!BI63-'Expense Inputs'!BI19</f>
        <v>-269095577.00449932</v>
      </c>
      <c r="BJ20" s="111">
        <f>+'Revenue Input'!BJ63-'Expense Inputs'!BJ19</f>
        <v>1339616564.9470448</v>
      </c>
    </row>
    <row r="21" spans="1:62">
      <c r="A21" s="1">
        <f t="shared" ca="1" si="3"/>
        <v>21</v>
      </c>
      <c r="C21" s="5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</row>
    <row r="22" spans="1:62">
      <c r="A22" s="1">
        <f t="shared" ca="1" si="3"/>
        <v>22</v>
      </c>
      <c r="B22" s="2" t="s">
        <v>171</v>
      </c>
      <c r="C22" s="2" t="s">
        <v>172</v>
      </c>
      <c r="D22" s="110">
        <f>SUM('12-2018 Income Statement'!G70:G79)</f>
        <v>54000040.539999992</v>
      </c>
      <c r="E22" s="110"/>
      <c r="F22" s="110"/>
      <c r="G22" s="110"/>
      <c r="H22" s="110"/>
      <c r="I22" s="110"/>
      <c r="J22" s="110"/>
      <c r="K22" s="110"/>
      <c r="L22" s="110">
        <f>SUM('2019 GRC IS Adjustments'!K66:K75)</f>
        <v>-1406.355322088235</v>
      </c>
      <c r="M22" s="110"/>
      <c r="N22" s="110"/>
      <c r="O22" s="110"/>
      <c r="P22" s="110"/>
      <c r="Q22" s="110"/>
      <c r="R22" s="110"/>
      <c r="S22" s="110">
        <f>SUM('2019 GRC IS Adjustments'!R66:R75)</f>
        <v>239.55562838969257</v>
      </c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>
        <f>SUM('2019 GRC IS Adjustments'!AN66:AN75)</f>
        <v>33598.977855851073</v>
      </c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>
        <f>SUM('2019 GRC IS Adjustments'!BA66:BA75)</f>
        <v>-7918542.9865519283</v>
      </c>
      <c r="BA22" s="110"/>
      <c r="BB22" s="110"/>
      <c r="BC22" s="110"/>
      <c r="BD22" s="110"/>
      <c r="BE22" s="110"/>
      <c r="BF22" s="110"/>
      <c r="BG22" s="110"/>
      <c r="BH22" s="110"/>
      <c r="BI22" s="110">
        <f>SUM(E22:BH22)</f>
        <v>-7886110.8083897755</v>
      </c>
      <c r="BJ22" s="110">
        <f>ROUND(SUM(BI22,D22),0)</f>
        <v>46113930</v>
      </c>
    </row>
    <row r="23" spans="1:62">
      <c r="A23" s="1">
        <f t="shared" ca="1" si="3"/>
        <v>23</v>
      </c>
      <c r="B23" s="2" t="s">
        <v>173</v>
      </c>
      <c r="C23" s="2" t="s">
        <v>174</v>
      </c>
      <c r="D23" s="110">
        <f>SUM('12-2018 Income Statement'!G80:G90)</f>
        <v>15150977.669999991</v>
      </c>
      <c r="E23" s="110"/>
      <c r="F23" s="110"/>
      <c r="G23" s="110"/>
      <c r="H23" s="110"/>
      <c r="I23" s="110"/>
      <c r="J23" s="110"/>
      <c r="K23" s="110"/>
      <c r="L23" s="110">
        <f>SUM('2019 GRC IS Adjustments'!K76:K86)</f>
        <v>-19960.833296235356</v>
      </c>
      <c r="M23" s="110"/>
      <c r="N23" s="110"/>
      <c r="O23" s="110"/>
      <c r="P23" s="110"/>
      <c r="Q23" s="110"/>
      <c r="R23" s="110"/>
      <c r="S23" s="110">
        <f>SUM('2019 GRC IS Adjustments'!R76:R86)</f>
        <v>3400.0866554558761</v>
      </c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>
        <f>SUM('2019 GRC IS Adjustments'!AN76:AN86)</f>
        <v>262375.81020953634</v>
      </c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>
        <f>SUM('2019 GRC IS Adjustments'!BA76:BA86)</f>
        <v>-2221732.9240579731</v>
      </c>
      <c r="BA23" s="110"/>
      <c r="BB23" s="110"/>
      <c r="BC23" s="110"/>
      <c r="BD23" s="110"/>
      <c r="BE23" s="110"/>
      <c r="BF23" s="110"/>
      <c r="BG23" s="110"/>
      <c r="BH23" s="110"/>
      <c r="BI23" s="110">
        <f>SUM(E23:BH23)</f>
        <v>-1975917.8604892162</v>
      </c>
      <c r="BJ23" s="110">
        <f>ROUND(SUM(BI23,D23),0)</f>
        <v>13175060</v>
      </c>
    </row>
    <row r="24" spans="1:62">
      <c r="A24" s="1">
        <f t="shared" ca="1" si="3"/>
        <v>24</v>
      </c>
      <c r="B24" s="5" t="s">
        <v>175</v>
      </c>
      <c r="C24" s="2" t="s">
        <v>176</v>
      </c>
      <c r="D24" s="110">
        <f>SUM('12-2018 Income Statement'!G91:G98)</f>
        <v>57907702.229999997</v>
      </c>
      <c r="E24" s="110"/>
      <c r="F24" s="110"/>
      <c r="G24" s="110"/>
      <c r="H24" s="110"/>
      <c r="I24" s="110"/>
      <c r="J24" s="110"/>
      <c r="K24" s="110"/>
      <c r="L24" s="110">
        <f>SUM('2019 GRC IS Adjustments'!K87:K94)</f>
        <v>-21724.456836962276</v>
      </c>
      <c r="M24" s="110"/>
      <c r="N24" s="110"/>
      <c r="O24" s="110"/>
      <c r="P24" s="110"/>
      <c r="Q24" s="110"/>
      <c r="R24" s="110"/>
      <c r="S24" s="110">
        <f>SUM('2019 GRC IS Adjustments'!R87:R94)</f>
        <v>3700.4986060533683</v>
      </c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>
        <f>SUM('2019 GRC IS Adjustments'!AN87:AN94)</f>
        <v>394036.76816469152</v>
      </c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>
        <f>SUM('2019 GRC IS Adjustments'!BA87:BA94)</f>
        <v>-8491560.8354227357</v>
      </c>
      <c r="BA24" s="110"/>
      <c r="BB24" s="110"/>
      <c r="BC24" s="110"/>
      <c r="BD24" s="110"/>
      <c r="BE24" s="110"/>
      <c r="BF24" s="110"/>
      <c r="BG24" s="110"/>
      <c r="BH24" s="110"/>
      <c r="BI24" s="110">
        <f>SUM(E24:BH24)</f>
        <v>-8115548.0254889531</v>
      </c>
      <c r="BJ24" s="110">
        <f>ROUND(SUM(BI24,D24),0)</f>
        <v>49792154</v>
      </c>
    </row>
    <row r="25" spans="1:62">
      <c r="A25" s="1">
        <f t="shared" ca="1" si="3"/>
        <v>25</v>
      </c>
      <c r="B25" s="5" t="s">
        <v>338</v>
      </c>
      <c r="C25" s="5" t="s">
        <v>339</v>
      </c>
      <c r="D25" s="110">
        <f>SUM('12-2018 Income Statement'!G99)</f>
        <v>109272.45</v>
      </c>
      <c r="E25" s="110"/>
      <c r="F25" s="110"/>
      <c r="G25" s="110"/>
      <c r="H25" s="110"/>
      <c r="I25" s="110"/>
      <c r="J25" s="110"/>
      <c r="K25" s="110"/>
      <c r="L25" s="110">
        <f>+'2019 GRC IS Adjustments'!K95</f>
        <v>-245.51592011125558</v>
      </c>
      <c r="M25" s="110"/>
      <c r="N25" s="110"/>
      <c r="O25" s="110"/>
      <c r="P25" s="110"/>
      <c r="Q25" s="110"/>
      <c r="R25" s="110"/>
      <c r="S25" s="110">
        <f>+'2019 GRC IS Adjustments'!R95</f>
        <v>41.820669071450595</v>
      </c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>
        <f>+'2019 GRC IS Adjustments'!AN95</f>
        <v>1603.3333570619945</v>
      </c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>
        <f>+'2019 GRC IS Adjustments'!BA95</f>
        <v>-16023.665610582268</v>
      </c>
      <c r="BA25" s="110"/>
      <c r="BB25" s="110"/>
      <c r="BC25" s="110"/>
      <c r="BD25" s="110"/>
      <c r="BE25" s="110"/>
      <c r="BF25" s="110"/>
      <c r="BG25" s="110"/>
      <c r="BH25" s="110"/>
      <c r="BI25" s="110">
        <f>SUM(E25:BH25)</f>
        <v>-14624.027504560077</v>
      </c>
      <c r="BJ25" s="110">
        <f>ROUND(SUM(BI25,D25),0)</f>
        <v>94648</v>
      </c>
    </row>
    <row r="26" spans="1:62">
      <c r="A26" s="1">
        <f t="shared" ca="1" si="3"/>
        <v>26</v>
      </c>
      <c r="C26" s="5" t="s">
        <v>177</v>
      </c>
      <c r="D26" s="111">
        <f t="shared" ref="D26:E26" si="22">SUM(D22:D25)</f>
        <v>127167992.88999997</v>
      </c>
      <c r="E26" s="111">
        <f t="shared" si="22"/>
        <v>0</v>
      </c>
      <c r="F26" s="111">
        <f t="shared" ref="F26" si="23">SUM(F22:F25)</f>
        <v>0</v>
      </c>
      <c r="G26" s="111">
        <f t="shared" ref="G26:BJ26" si="24">SUM(G22:G25)</f>
        <v>0</v>
      </c>
      <c r="H26" s="111">
        <f t="shared" si="24"/>
        <v>0</v>
      </c>
      <c r="I26" s="111">
        <f t="shared" si="24"/>
        <v>0</v>
      </c>
      <c r="J26" s="111">
        <f t="shared" si="24"/>
        <v>0</v>
      </c>
      <c r="K26" s="111">
        <f t="shared" si="24"/>
        <v>0</v>
      </c>
      <c r="L26" s="111">
        <f t="shared" si="24"/>
        <v>-43337.161375397118</v>
      </c>
      <c r="M26" s="111">
        <f t="shared" si="24"/>
        <v>0</v>
      </c>
      <c r="N26" s="111">
        <f t="shared" si="24"/>
        <v>0</v>
      </c>
      <c r="O26" s="111">
        <f t="shared" si="24"/>
        <v>0</v>
      </c>
      <c r="P26" s="111">
        <f t="shared" si="24"/>
        <v>0</v>
      </c>
      <c r="Q26" s="111">
        <f t="shared" si="24"/>
        <v>0</v>
      </c>
      <c r="R26" s="111">
        <f t="shared" si="24"/>
        <v>0</v>
      </c>
      <c r="S26" s="111">
        <f t="shared" ref="S26" si="25">SUM(S22:S25)</f>
        <v>7381.9615589703881</v>
      </c>
      <c r="T26" s="111">
        <f t="shared" si="24"/>
        <v>0</v>
      </c>
      <c r="U26" s="111">
        <f t="shared" si="24"/>
        <v>0</v>
      </c>
      <c r="V26" s="111">
        <f t="shared" si="24"/>
        <v>0</v>
      </c>
      <c r="W26" s="111">
        <f t="shared" si="24"/>
        <v>0</v>
      </c>
      <c r="X26" s="111">
        <f t="shared" ref="X26" si="26">SUM(X22:X25)</f>
        <v>0</v>
      </c>
      <c r="Y26" s="111">
        <f t="shared" si="24"/>
        <v>0</v>
      </c>
      <c r="Z26" s="111">
        <f t="shared" si="24"/>
        <v>0</v>
      </c>
      <c r="AA26" s="111">
        <f t="shared" si="24"/>
        <v>0</v>
      </c>
      <c r="AB26" s="111">
        <f t="shared" si="24"/>
        <v>0</v>
      </c>
      <c r="AC26" s="111">
        <f t="shared" si="24"/>
        <v>0</v>
      </c>
      <c r="AD26" s="111">
        <f t="shared" si="24"/>
        <v>0</v>
      </c>
      <c r="AE26" s="111">
        <f t="shared" si="24"/>
        <v>0</v>
      </c>
      <c r="AF26" s="111">
        <f t="shared" si="24"/>
        <v>0</v>
      </c>
      <c r="AG26" s="111">
        <f t="shared" si="24"/>
        <v>0</v>
      </c>
      <c r="AH26" s="111">
        <f>SUM(AH22:AH25)</f>
        <v>0</v>
      </c>
      <c r="AI26" s="111">
        <f t="shared" si="24"/>
        <v>0</v>
      </c>
      <c r="AJ26" s="111">
        <f t="shared" si="24"/>
        <v>0</v>
      </c>
      <c r="AK26" s="111">
        <f t="shared" si="24"/>
        <v>0</v>
      </c>
      <c r="AL26" s="111">
        <f t="shared" si="24"/>
        <v>0</v>
      </c>
      <c r="AM26" s="111">
        <f t="shared" si="24"/>
        <v>691614.88958714087</v>
      </c>
      <c r="AN26" s="111">
        <f t="shared" si="24"/>
        <v>0</v>
      </c>
      <c r="AO26" s="111">
        <f t="shared" si="24"/>
        <v>0</v>
      </c>
      <c r="AP26" s="111">
        <f t="shared" si="24"/>
        <v>0</v>
      </c>
      <c r="AQ26" s="111">
        <f t="shared" si="24"/>
        <v>0</v>
      </c>
      <c r="AR26" s="111">
        <f t="shared" si="24"/>
        <v>0</v>
      </c>
      <c r="AS26" s="111">
        <f t="shared" si="24"/>
        <v>0</v>
      </c>
      <c r="AT26" s="111">
        <f t="shared" si="24"/>
        <v>0</v>
      </c>
      <c r="AU26" s="111">
        <f t="shared" si="24"/>
        <v>0</v>
      </c>
      <c r="AV26" s="111">
        <f t="shared" si="24"/>
        <v>0</v>
      </c>
      <c r="AW26" s="111">
        <f t="shared" si="24"/>
        <v>0</v>
      </c>
      <c r="AX26" s="111">
        <f t="shared" ref="AX26" si="27">SUM(AX22:AX25)</f>
        <v>0</v>
      </c>
      <c r="AY26" s="111">
        <f t="shared" si="24"/>
        <v>0</v>
      </c>
      <c r="AZ26" s="111">
        <f t="shared" si="24"/>
        <v>-18647860.411643218</v>
      </c>
      <c r="BA26" s="111">
        <f t="shared" si="24"/>
        <v>0</v>
      </c>
      <c r="BB26" s="111">
        <f t="shared" si="24"/>
        <v>0</v>
      </c>
      <c r="BC26" s="111">
        <f t="shared" si="24"/>
        <v>0</v>
      </c>
      <c r="BD26" s="111">
        <f t="shared" si="24"/>
        <v>0</v>
      </c>
      <c r="BE26" s="111">
        <f t="shared" si="24"/>
        <v>0</v>
      </c>
      <c r="BF26" s="111">
        <f t="shared" si="24"/>
        <v>0</v>
      </c>
      <c r="BG26" s="111">
        <f t="shared" si="24"/>
        <v>0</v>
      </c>
      <c r="BH26" s="111">
        <f t="shared" si="24"/>
        <v>0</v>
      </c>
      <c r="BI26" s="111">
        <f t="shared" si="24"/>
        <v>-17992200.721872505</v>
      </c>
      <c r="BJ26" s="111">
        <f t="shared" si="24"/>
        <v>109175792</v>
      </c>
    </row>
    <row r="27" spans="1:62">
      <c r="A27" s="1">
        <f t="shared" ca="1" si="3"/>
        <v>27</v>
      </c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</row>
    <row r="28" spans="1:62">
      <c r="A28" s="1">
        <f t="shared" ca="1" si="3"/>
        <v>28</v>
      </c>
      <c r="B28" s="5" t="s">
        <v>178</v>
      </c>
      <c r="C28" s="5" t="s">
        <v>994</v>
      </c>
      <c r="D28" s="110">
        <f>SUM('12-2018 Income Statement'!G167)-SUM(D29:D31)</f>
        <v>18773654.446233809</v>
      </c>
      <c r="E28" s="110"/>
      <c r="F28" s="110"/>
      <c r="G28" s="110"/>
      <c r="H28" s="110"/>
      <c r="I28" s="110"/>
      <c r="J28" s="110"/>
      <c r="K28" s="110"/>
      <c r="L28" s="110">
        <f>SUM('2019 GRC IS Adjustments'!K135:K162)-SUM(L29:L31)</f>
        <v>-14369.911072976793</v>
      </c>
      <c r="M28" s="110"/>
      <c r="N28" s="110"/>
      <c r="O28" s="110"/>
      <c r="P28" s="110"/>
      <c r="Q28" s="110"/>
      <c r="R28" s="110"/>
      <c r="S28" s="110">
        <f>SUM('2019 GRC IS Adjustments'!R135:R162)-SUM(S29:S31)</f>
        <v>4930.0599889903351</v>
      </c>
      <c r="T28" s="110"/>
      <c r="U28" s="110"/>
      <c r="V28" s="110"/>
      <c r="W28" s="110"/>
      <c r="X28" s="110"/>
      <c r="Y28" s="110"/>
      <c r="Z28" s="110"/>
      <c r="AA28" s="110"/>
      <c r="AB28" s="110"/>
      <c r="AC28" s="109">
        <f>+'2019 GRC IS Adjustments'!AB163-SUM(AC29:AC31)</f>
        <v>-82458.792605613547</v>
      </c>
      <c r="AD28" s="110"/>
      <c r="AE28" s="110"/>
      <c r="AF28" s="110"/>
      <c r="AG28" s="110"/>
      <c r="AH28" s="110"/>
      <c r="AI28" s="110"/>
      <c r="AJ28" s="110"/>
      <c r="AK28" s="110"/>
      <c r="AL28" s="110"/>
      <c r="AM28" s="109">
        <f>+'2019 GRC IS Adjustments'!AN163-SUM(AM29:AM31)</f>
        <v>252864.13255204324</v>
      </c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09">
        <f>+'2019 GRC IS Adjustments'!AY163-SUM(AX29:AX31)</f>
        <v>122298.95357285526</v>
      </c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>
        <f>SUM(E28:BH28)</f>
        <v>283264.44243529852</v>
      </c>
      <c r="BJ28" s="110">
        <f>ROUND(SUM(BI28,D28),0)</f>
        <v>19056919</v>
      </c>
    </row>
    <row r="29" spans="1:62">
      <c r="A29" s="1">
        <f ca="1">CELL("row",A29)</f>
        <v>29</v>
      </c>
      <c r="B29" s="5" t="s">
        <v>782</v>
      </c>
      <c r="C29" s="5" t="s">
        <v>1012</v>
      </c>
      <c r="D29" s="110">
        <f>+'Ratebase Inputs'!$D20/'Ratebase Inputs'!$D$23*'2019 GRC IS Adjustments'!$C$163</f>
        <v>2760073.0797388451</v>
      </c>
      <c r="E29" s="110"/>
      <c r="F29" s="110"/>
      <c r="G29" s="110"/>
      <c r="H29" s="110"/>
      <c r="I29" s="110"/>
      <c r="J29" s="110"/>
      <c r="K29" s="110"/>
      <c r="L29" s="110">
        <f>+'Ratebase Inputs'!$D20/'Ratebase Inputs'!$D$23*'2019 GRC IS Adjustments'!$K$163</f>
        <v>-2112.6416715697574</v>
      </c>
      <c r="M29" s="110"/>
      <c r="N29" s="110"/>
      <c r="O29" s="110"/>
      <c r="P29" s="110"/>
      <c r="Q29" s="110"/>
      <c r="R29" s="110"/>
      <c r="S29" s="110">
        <f>+'Ratebase Inputs'!$D20/'Ratebase Inputs'!$D$23*'2019 GRC IS Adjustments'!$R$163</f>
        <v>724.80964726820071</v>
      </c>
      <c r="T29" s="110"/>
      <c r="U29" s="110"/>
      <c r="V29" s="110"/>
      <c r="W29" s="110"/>
      <c r="X29" s="110"/>
      <c r="Y29" s="110"/>
      <c r="Z29" s="110"/>
      <c r="AA29" s="110"/>
      <c r="AB29" s="110"/>
      <c r="AC29" s="110">
        <f>+'Ratebase Inputs'!$D20/'Ratebase Inputs'!$D$23*'2019 GRC IS Adjustments'!$AB$163</f>
        <v>-12122.961691359986</v>
      </c>
      <c r="AD29" s="110"/>
      <c r="AE29" s="110"/>
      <c r="AF29" s="110"/>
      <c r="AG29" s="110"/>
      <c r="AH29" s="110"/>
      <c r="AI29" s="110"/>
      <c r="AJ29" s="110"/>
      <c r="AK29" s="110"/>
      <c r="AL29" s="110"/>
      <c r="AM29" s="110">
        <f>+'Ratebase Inputs'!$D20/'Ratebase Inputs'!$D$23*'2019 GRC IS Adjustments'!$AN$163</f>
        <v>37175.686123722189</v>
      </c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>
        <f>+'Ratebase Inputs'!$D20/'Ratebase Inputs'!$D$23*'2019 GRC IS Adjustments'!$AY$163</f>
        <v>17980.199348155445</v>
      </c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>
        <f>SUM(E29:BH29)</f>
        <v>41645.09175621609</v>
      </c>
      <c r="BJ29" s="110">
        <f>ROUND(SUM(BI29,D29),0)</f>
        <v>2801718</v>
      </c>
    </row>
    <row r="30" spans="1:62">
      <c r="A30" s="1">
        <f ca="1">CELL("row",A30)</f>
        <v>30</v>
      </c>
      <c r="B30" s="5" t="s">
        <v>979</v>
      </c>
      <c r="C30" s="5" t="s">
        <v>1013</v>
      </c>
      <c r="D30" s="110">
        <f>+'Ratebase Inputs'!$D21/'Ratebase Inputs'!$D$23*'2019 GRC IS Adjustments'!$C$163</f>
        <v>6328.0320725394113</v>
      </c>
      <c r="E30" s="110"/>
      <c r="F30" s="110"/>
      <c r="G30" s="110"/>
      <c r="H30" s="110"/>
      <c r="I30" s="110"/>
      <c r="J30" s="110"/>
      <c r="K30" s="110"/>
      <c r="L30" s="110">
        <f>+'Ratebase Inputs'!$D21/'Ratebase Inputs'!$D$23*'2019 GRC IS Adjustments'!$K$163</f>
        <v>-4.8436631455938262</v>
      </c>
      <c r="M30" s="110"/>
      <c r="N30" s="110"/>
      <c r="O30" s="110"/>
      <c r="P30" s="110"/>
      <c r="Q30" s="110"/>
      <c r="R30" s="110"/>
      <c r="S30" s="110">
        <f>+'Ratebase Inputs'!$D21/'Ratebase Inputs'!$D$23*'2019 GRC IS Adjustments'!$R$163</f>
        <v>1.6617743667979732</v>
      </c>
      <c r="T30" s="110"/>
      <c r="U30" s="110"/>
      <c r="V30" s="110"/>
      <c r="W30" s="110"/>
      <c r="X30" s="110"/>
      <c r="Y30" s="110"/>
      <c r="Z30" s="110"/>
      <c r="AA30" s="110"/>
      <c r="AB30" s="110"/>
      <c r="AC30" s="110">
        <f>+'Ratebase Inputs'!$D21/'Ratebase Inputs'!$D$23*'2019 GRC IS Adjustments'!$AB$163</f>
        <v>-27.79436927240754</v>
      </c>
      <c r="AD30" s="110"/>
      <c r="AE30" s="110"/>
      <c r="AF30" s="110"/>
      <c r="AG30" s="110"/>
      <c r="AH30" s="110"/>
      <c r="AI30" s="110"/>
      <c r="AJ30" s="110"/>
      <c r="AK30" s="110"/>
      <c r="AL30" s="110"/>
      <c r="AM30" s="110">
        <f>+'Ratebase Inputs'!$D21/'Ratebase Inputs'!$D$23*'2019 GRC IS Adjustments'!$AN$163</f>
        <v>85.232864244243615</v>
      </c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>
        <f>+'Ratebase Inputs'!$D21/'Ratebase Inputs'!$D$23*'2019 GRC IS Adjustments'!$AY$163</f>
        <v>41.223284622791773</v>
      </c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>
        <f>SUM(E30:BH30)</f>
        <v>95.479890815831993</v>
      </c>
      <c r="BJ30" s="110">
        <f>ROUND(SUM(BI30,D30),0)</f>
        <v>6424</v>
      </c>
    </row>
    <row r="31" spans="1:62">
      <c r="A31" s="1">
        <f t="shared" ca="1" si="3"/>
        <v>31</v>
      </c>
      <c r="B31" s="5" t="s">
        <v>981</v>
      </c>
      <c r="C31" s="5" t="s">
        <v>980</v>
      </c>
      <c r="D31" s="110">
        <f>+'Ratebase Inputs'!$D22/'Ratebase Inputs'!$D$23*'2019 GRC IS Adjustments'!$C$163</f>
        <v>2899446.921954805</v>
      </c>
      <c r="E31" s="110"/>
      <c r="F31" s="110"/>
      <c r="G31" s="110"/>
      <c r="H31" s="110"/>
      <c r="I31" s="110"/>
      <c r="J31" s="110"/>
      <c r="K31" s="110"/>
      <c r="L31" s="110">
        <f>+'Ratebase Inputs'!$D22/'Ratebase Inputs'!$D$23*'2019 GRC IS Adjustments'!$K$163</f>
        <v>-2219.3225377952576</v>
      </c>
      <c r="M31" s="110"/>
      <c r="N31" s="110"/>
      <c r="O31" s="110"/>
      <c r="P31" s="110"/>
      <c r="Q31" s="110"/>
      <c r="R31" s="110"/>
      <c r="S31" s="110">
        <f>+'Ratebase Inputs'!$D22/'Ratebase Inputs'!$D$23*'2019 GRC IS Adjustments'!$R$163</f>
        <v>761.40994823723224</v>
      </c>
      <c r="T31" s="110"/>
      <c r="U31" s="110"/>
      <c r="V31" s="110"/>
      <c r="W31" s="110"/>
      <c r="X31" s="110"/>
      <c r="Y31" s="110"/>
      <c r="Z31" s="110"/>
      <c r="AA31" s="110"/>
      <c r="AB31" s="110"/>
      <c r="AC31" s="110">
        <f>+'Ratebase Inputs'!$D22/'Ratebase Inputs'!$D$23*'2019 GRC IS Adjustments'!$AB$163</f>
        <v>-12735.128000420758</v>
      </c>
      <c r="AD31" s="110"/>
      <c r="AE31" s="110"/>
      <c r="AF31" s="110"/>
      <c r="AG31" s="110"/>
      <c r="AH31" s="110"/>
      <c r="AI31" s="110"/>
      <c r="AJ31" s="110"/>
      <c r="AK31" s="110"/>
      <c r="AL31" s="110"/>
      <c r="AM31" s="110">
        <f>+'Ratebase Inputs'!$D22/'Ratebase Inputs'!$D$23*'2019 GRC IS Adjustments'!$AN$163</f>
        <v>39052.925625137112</v>
      </c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>
        <f>+'Ratebase Inputs'!$D22/'Ratebase Inputs'!$D$23*'2019 GRC IS Adjustments'!$AY$163</f>
        <v>18888.135259475021</v>
      </c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>
        <f>SUM(E31:BH31)</f>
        <v>43748.020294633345</v>
      </c>
      <c r="BJ31" s="110">
        <f>ROUND(SUM(BI31,D31),0)</f>
        <v>2943195</v>
      </c>
    </row>
    <row r="32" spans="1:62">
      <c r="A32" s="1">
        <f t="shared" ca="1" si="3"/>
        <v>32</v>
      </c>
      <c r="B32" s="3" t="s">
        <v>385</v>
      </c>
      <c r="C32" s="3" t="s">
        <v>331</v>
      </c>
      <c r="D32" s="111">
        <f>SUM(D28:D31)</f>
        <v>24439502.479999997</v>
      </c>
      <c r="E32" s="111">
        <f t="shared" ref="E32:BJ32" si="28">SUM(E28:E31)</f>
        <v>0</v>
      </c>
      <c r="F32" s="111">
        <f t="shared" ref="F32" si="29">SUM(F28:F31)</f>
        <v>0</v>
      </c>
      <c r="G32" s="111">
        <f t="shared" si="28"/>
        <v>0</v>
      </c>
      <c r="H32" s="111">
        <f t="shared" si="28"/>
        <v>0</v>
      </c>
      <c r="I32" s="111">
        <f t="shared" si="28"/>
        <v>0</v>
      </c>
      <c r="J32" s="111">
        <f t="shared" si="28"/>
        <v>0</v>
      </c>
      <c r="K32" s="111">
        <f t="shared" si="28"/>
        <v>0</v>
      </c>
      <c r="L32" s="111">
        <f t="shared" si="28"/>
        <v>-18706.718945487402</v>
      </c>
      <c r="M32" s="111">
        <f t="shared" si="28"/>
        <v>0</v>
      </c>
      <c r="N32" s="111">
        <f t="shared" si="28"/>
        <v>0</v>
      </c>
      <c r="O32" s="111">
        <f t="shared" si="28"/>
        <v>0</v>
      </c>
      <c r="P32" s="111">
        <f t="shared" si="28"/>
        <v>0</v>
      </c>
      <c r="Q32" s="111">
        <f t="shared" si="28"/>
        <v>0</v>
      </c>
      <c r="R32" s="111">
        <f t="shared" si="28"/>
        <v>0</v>
      </c>
      <c r="S32" s="111">
        <f t="shared" si="28"/>
        <v>6417.9413588625657</v>
      </c>
      <c r="T32" s="111">
        <f t="shared" si="28"/>
        <v>0</v>
      </c>
      <c r="U32" s="111">
        <f t="shared" si="28"/>
        <v>0</v>
      </c>
      <c r="V32" s="111">
        <f t="shared" si="28"/>
        <v>0</v>
      </c>
      <c r="W32" s="111">
        <f t="shared" si="28"/>
        <v>0</v>
      </c>
      <c r="X32" s="111">
        <f t="shared" si="28"/>
        <v>0</v>
      </c>
      <c r="Y32" s="111">
        <f t="shared" si="28"/>
        <v>0</v>
      </c>
      <c r="Z32" s="111">
        <f t="shared" si="28"/>
        <v>0</v>
      </c>
      <c r="AA32" s="111">
        <f t="shared" si="28"/>
        <v>0</v>
      </c>
      <c r="AB32" s="111">
        <f t="shared" si="28"/>
        <v>0</v>
      </c>
      <c r="AC32" s="111">
        <f t="shared" si="28"/>
        <v>-107344.6766666667</v>
      </c>
      <c r="AD32" s="111">
        <f t="shared" si="28"/>
        <v>0</v>
      </c>
      <c r="AE32" s="111">
        <f t="shared" si="28"/>
        <v>0</v>
      </c>
      <c r="AF32" s="111">
        <f t="shared" si="28"/>
        <v>0</v>
      </c>
      <c r="AG32" s="111">
        <f t="shared" si="28"/>
        <v>0</v>
      </c>
      <c r="AH32" s="111">
        <f>SUM(AH28:AH31)</f>
        <v>0</v>
      </c>
      <c r="AI32" s="111">
        <f t="shared" si="28"/>
        <v>0</v>
      </c>
      <c r="AJ32" s="111">
        <f t="shared" si="28"/>
        <v>0</v>
      </c>
      <c r="AK32" s="111">
        <f t="shared" si="28"/>
        <v>0</v>
      </c>
      <c r="AL32" s="111">
        <f t="shared" si="28"/>
        <v>0</v>
      </c>
      <c r="AM32" s="111">
        <f t="shared" si="28"/>
        <v>329177.97716514679</v>
      </c>
      <c r="AN32" s="111">
        <f t="shared" si="28"/>
        <v>0</v>
      </c>
      <c r="AO32" s="111">
        <f t="shared" si="28"/>
        <v>0</v>
      </c>
      <c r="AP32" s="111">
        <f t="shared" si="28"/>
        <v>0</v>
      </c>
      <c r="AQ32" s="111">
        <f t="shared" si="28"/>
        <v>0</v>
      </c>
      <c r="AR32" s="111">
        <f t="shared" si="28"/>
        <v>0</v>
      </c>
      <c r="AS32" s="111">
        <f t="shared" si="28"/>
        <v>0</v>
      </c>
      <c r="AT32" s="111">
        <f t="shared" si="28"/>
        <v>0</v>
      </c>
      <c r="AU32" s="111">
        <f t="shared" si="28"/>
        <v>0</v>
      </c>
      <c r="AV32" s="111">
        <f t="shared" si="28"/>
        <v>0</v>
      </c>
      <c r="AW32" s="111">
        <f t="shared" si="28"/>
        <v>0</v>
      </c>
      <c r="AX32" s="111">
        <f t="shared" si="28"/>
        <v>159208.51146510855</v>
      </c>
      <c r="AY32" s="111">
        <f t="shared" si="28"/>
        <v>0</v>
      </c>
      <c r="AZ32" s="111">
        <f t="shared" si="28"/>
        <v>0</v>
      </c>
      <c r="BA32" s="111">
        <f t="shared" si="28"/>
        <v>0</v>
      </c>
      <c r="BB32" s="111">
        <f t="shared" si="28"/>
        <v>0</v>
      </c>
      <c r="BC32" s="111">
        <f t="shared" si="28"/>
        <v>0</v>
      </c>
      <c r="BD32" s="111">
        <f t="shared" si="28"/>
        <v>0</v>
      </c>
      <c r="BE32" s="111">
        <f t="shared" si="28"/>
        <v>0</v>
      </c>
      <c r="BF32" s="111">
        <f t="shared" si="28"/>
        <v>0</v>
      </c>
      <c r="BG32" s="111">
        <f t="shared" si="28"/>
        <v>0</v>
      </c>
      <c r="BH32" s="111">
        <f t="shared" si="28"/>
        <v>0</v>
      </c>
      <c r="BI32" s="111">
        <f t="shared" si="28"/>
        <v>368753.0343769638</v>
      </c>
      <c r="BJ32" s="111">
        <f t="shared" si="28"/>
        <v>24808256</v>
      </c>
    </row>
    <row r="33" spans="1:62">
      <c r="A33" s="1">
        <f t="shared" ca="1" si="3"/>
        <v>33</v>
      </c>
      <c r="B33" s="5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</row>
    <row r="34" spans="1:62">
      <c r="A34" s="1">
        <f t="shared" ca="1" si="3"/>
        <v>34</v>
      </c>
      <c r="B34" s="2" t="s">
        <v>181</v>
      </c>
      <c r="C34" s="5" t="s">
        <v>182</v>
      </c>
      <c r="D34" s="110">
        <f>+'12-2018 Income Statement'!G170</f>
        <v>1710998.21</v>
      </c>
      <c r="E34" s="110"/>
      <c r="F34" s="110"/>
      <c r="G34" s="110"/>
      <c r="H34" s="110"/>
      <c r="I34" s="110"/>
      <c r="J34" s="110"/>
      <c r="K34" s="110"/>
      <c r="L34" s="110">
        <f>+'2019 GRC IS Adjustments'!K166</f>
        <v>-895.13184835499044</v>
      </c>
      <c r="M34" s="110"/>
      <c r="N34" s="110"/>
      <c r="O34" s="110"/>
      <c r="P34" s="110"/>
      <c r="Q34" s="110"/>
      <c r="R34" s="110"/>
      <c r="S34" s="110">
        <f>+'2019 GRC IS Adjustments'!R166</f>
        <v>91.481639129140646</v>
      </c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>
        <f>+'2019 GRC IS Adjustments'!AN166</f>
        <v>46594.960836472499</v>
      </c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>
        <f t="shared" ref="BI34:BI43" si="30">SUM(E34:BH34)</f>
        <v>45791.310627246647</v>
      </c>
      <c r="BJ34" s="110">
        <f t="shared" ref="BJ34:BJ43" si="31">ROUND(SUM(BI34,D34),0)</f>
        <v>1756790</v>
      </c>
    </row>
    <row r="35" spans="1:62">
      <c r="A35" s="1">
        <f t="shared" ca="1" si="3"/>
        <v>35</v>
      </c>
      <c r="B35" s="2" t="s">
        <v>183</v>
      </c>
      <c r="C35" s="5" t="s">
        <v>184</v>
      </c>
      <c r="D35" s="110">
        <f>+'12-2018 Income Statement'!G171</f>
        <v>1777553.1</v>
      </c>
      <c r="E35" s="110"/>
      <c r="F35" s="110"/>
      <c r="G35" s="110"/>
      <c r="H35" s="110"/>
      <c r="I35" s="110"/>
      <c r="J35" s="110"/>
      <c r="K35" s="110"/>
      <c r="L35" s="110">
        <f>+'2019 GRC IS Adjustments'!K167</f>
        <v>-476.31340949688314</v>
      </c>
      <c r="M35" s="110"/>
      <c r="N35" s="110"/>
      <c r="O35" s="110"/>
      <c r="P35" s="110"/>
      <c r="Q35" s="110"/>
      <c r="R35" s="110"/>
      <c r="S35" s="110">
        <f>+'2019 GRC IS Adjustments'!R167</f>
        <v>48.67878572306585</v>
      </c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>
        <f>+'2019 GRC IS Adjustments'!AN167</f>
        <v>30239.939109054383</v>
      </c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>
        <f>+'2019 GRC IS Adjustments'!AY167</f>
        <v>2149.43504121777</v>
      </c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>
        <f t="shared" si="30"/>
        <v>31961.739526498335</v>
      </c>
      <c r="BJ35" s="110">
        <f t="shared" si="31"/>
        <v>1809515</v>
      </c>
    </row>
    <row r="36" spans="1:62">
      <c r="A36" s="1">
        <f t="shared" ca="1" si="3"/>
        <v>36</v>
      </c>
      <c r="B36" s="2" t="s">
        <v>185</v>
      </c>
      <c r="C36" s="5" t="s">
        <v>186</v>
      </c>
      <c r="D36" s="110">
        <f>+'12-2018 Income Statement'!G172</f>
        <v>2571366.84</v>
      </c>
      <c r="E36" s="110"/>
      <c r="F36" s="110"/>
      <c r="G36" s="110"/>
      <c r="H36" s="110"/>
      <c r="I36" s="110"/>
      <c r="J36" s="110"/>
      <c r="K36" s="110"/>
      <c r="L36" s="110">
        <f>+'2019 GRC IS Adjustments'!K168</f>
        <v>-66.386478087816357</v>
      </c>
      <c r="M36" s="110"/>
      <c r="N36" s="110"/>
      <c r="O36" s="110"/>
      <c r="P36" s="110"/>
      <c r="Q36" s="110"/>
      <c r="R36" s="110"/>
      <c r="S36" s="110">
        <f>+'2019 GRC IS Adjustments'!R168</f>
        <v>6.7846360764003757</v>
      </c>
      <c r="T36" s="110"/>
      <c r="U36" s="110"/>
      <c r="V36" s="110"/>
      <c r="W36" s="110"/>
      <c r="X36" s="110"/>
      <c r="Y36" s="110"/>
      <c r="Z36" s="110"/>
      <c r="AA36" s="110"/>
      <c r="AB36" s="110"/>
      <c r="AC36" s="110">
        <f>+'2019 GRC IS Adjustments'!AB168</f>
        <v>10145.179999999993</v>
      </c>
      <c r="AD36" s="110"/>
      <c r="AE36" s="110"/>
      <c r="AF36" s="110"/>
      <c r="AG36" s="110"/>
      <c r="AH36" s="110"/>
      <c r="AI36" s="110"/>
      <c r="AJ36" s="110"/>
      <c r="AK36" s="110"/>
      <c r="AL36" s="110"/>
      <c r="AM36" s="110">
        <f>+'2019 GRC IS Adjustments'!AN168</f>
        <v>54203.517242296031</v>
      </c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>
        <f>+'2019 GRC IS Adjustments'!AY168</f>
        <v>40423.600870565831</v>
      </c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>
        <f t="shared" si="30"/>
        <v>104712.69627085044</v>
      </c>
      <c r="BJ36" s="110">
        <f t="shared" si="31"/>
        <v>2676080</v>
      </c>
    </row>
    <row r="37" spans="1:62">
      <c r="A37" s="1">
        <f t="shared" ca="1" si="3"/>
        <v>37</v>
      </c>
      <c r="B37" s="2" t="s">
        <v>187</v>
      </c>
      <c r="C37" s="5" t="s">
        <v>188</v>
      </c>
      <c r="D37" s="110">
        <f>+'12-2018 Income Statement'!G173</f>
        <v>4555493.0199999902</v>
      </c>
      <c r="E37" s="110"/>
      <c r="F37" s="110"/>
      <c r="G37" s="110"/>
      <c r="H37" s="110"/>
      <c r="I37" s="110"/>
      <c r="J37" s="110"/>
      <c r="K37" s="110"/>
      <c r="L37" s="110">
        <f>+'2019 GRC IS Adjustments'!K169</f>
        <v>-228.34642770999491</v>
      </c>
      <c r="M37" s="110"/>
      <c r="N37" s="110"/>
      <c r="O37" s="110"/>
      <c r="P37" s="110"/>
      <c r="Q37" s="110"/>
      <c r="R37" s="110"/>
      <c r="S37" s="110">
        <f>+'2019 GRC IS Adjustments'!R169</f>
        <v>23.336791707929287</v>
      </c>
      <c r="T37" s="110"/>
      <c r="U37" s="110"/>
      <c r="V37" s="110"/>
      <c r="W37" s="110"/>
      <c r="X37" s="110"/>
      <c r="Y37" s="110"/>
      <c r="Z37" s="110"/>
      <c r="AA37" s="110"/>
      <c r="AB37" s="110"/>
      <c r="AC37" s="110">
        <f>+'2019 GRC IS Adjustments'!AB169</f>
        <v>2586.2716666666647</v>
      </c>
      <c r="AD37" s="110"/>
      <c r="AE37" s="110"/>
      <c r="AF37" s="110"/>
      <c r="AG37" s="110"/>
      <c r="AH37" s="110"/>
      <c r="AI37" s="110"/>
      <c r="AJ37" s="110"/>
      <c r="AK37" s="110"/>
      <c r="AL37" s="110"/>
      <c r="AM37" s="110">
        <f>+'2019 GRC IS Adjustments'!AN169</f>
        <v>6876.2780483835177</v>
      </c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>
        <f>+'2019 GRC IS Adjustments'!AY169</f>
        <v>174753.78350176767</v>
      </c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>
        <f t="shared" si="30"/>
        <v>184011.32358081578</v>
      </c>
      <c r="BJ37" s="110">
        <f t="shared" si="31"/>
        <v>4739504</v>
      </c>
    </row>
    <row r="38" spans="1:62">
      <c r="A38" s="1">
        <f t="shared" ca="1" si="3"/>
        <v>38</v>
      </c>
      <c r="B38" s="2" t="s">
        <v>189</v>
      </c>
      <c r="C38" s="5" t="s">
        <v>190</v>
      </c>
      <c r="D38" s="110">
        <f>+'12-2018 Income Statement'!G174</f>
        <v>142211.94</v>
      </c>
      <c r="E38" s="110"/>
      <c r="F38" s="110"/>
      <c r="G38" s="110"/>
      <c r="H38" s="110"/>
      <c r="I38" s="110"/>
      <c r="J38" s="110"/>
      <c r="K38" s="110"/>
      <c r="L38" s="110">
        <f>+'2019 GRC IS Adjustments'!K170</f>
        <v>-366.96772283877237</v>
      </c>
      <c r="M38" s="110"/>
      <c r="N38" s="110"/>
      <c r="O38" s="110"/>
      <c r="P38" s="110"/>
      <c r="Q38" s="110"/>
      <c r="R38" s="110"/>
      <c r="S38" s="110">
        <f>+'2019 GRC IS Adjustments'!R170</f>
        <v>37.503758641224884</v>
      </c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>
        <f>+'2019 GRC IS Adjustments'!AN170</f>
        <v>1437.8303499148719</v>
      </c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>
        <f>+'2019 GRC IS Adjustments'!AY170</f>
        <v>1980.3269724141905</v>
      </c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>
        <f t="shared" si="30"/>
        <v>3088.6933581315152</v>
      </c>
      <c r="BJ38" s="110">
        <f t="shared" si="31"/>
        <v>145301</v>
      </c>
    </row>
    <row r="39" spans="1:62">
      <c r="A39" s="1">
        <f t="shared" ca="1" si="3"/>
        <v>39</v>
      </c>
      <c r="B39" s="2" t="s">
        <v>191</v>
      </c>
      <c r="C39" s="5" t="s">
        <v>192</v>
      </c>
      <c r="D39" s="110">
        <f>+'12-2018 Income Statement'!G175</f>
        <v>1704988.24</v>
      </c>
      <c r="E39" s="110"/>
      <c r="F39" s="110"/>
      <c r="G39" s="110"/>
      <c r="H39" s="110"/>
      <c r="I39" s="110"/>
      <c r="J39" s="110"/>
      <c r="K39" s="110"/>
      <c r="L39" s="110">
        <f>+'2019 GRC IS Adjustments'!K171</f>
        <v>-450.41771630863741</v>
      </c>
      <c r="M39" s="110"/>
      <c r="N39" s="110"/>
      <c r="O39" s="110"/>
      <c r="P39" s="110"/>
      <c r="Q39" s="110"/>
      <c r="R39" s="110"/>
      <c r="S39" s="110">
        <f>+'2019 GRC IS Adjustments'!R171</f>
        <v>46.03227005769255</v>
      </c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>
        <f>+'2019 GRC IS Adjustments'!AN171</f>
        <v>25622.415627237839</v>
      </c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>
        <f>+'2019 GRC IS Adjustments'!AY171</f>
        <v>344.32289826393696</v>
      </c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>
        <f t="shared" si="30"/>
        <v>25562.353079250832</v>
      </c>
      <c r="BJ39" s="110">
        <f t="shared" si="31"/>
        <v>1730551</v>
      </c>
    </row>
    <row r="40" spans="1:62">
      <c r="A40" s="1">
        <f t="shared" ca="1" si="3"/>
        <v>40</v>
      </c>
      <c r="B40" s="2" t="s">
        <v>193</v>
      </c>
      <c r="C40" s="5" t="s">
        <v>194</v>
      </c>
      <c r="D40" s="110">
        <f>+'12-2018 Income Statement'!G176</f>
        <v>3314701.2800000003</v>
      </c>
      <c r="E40" s="110"/>
      <c r="F40" s="110"/>
      <c r="G40" s="110"/>
      <c r="H40" s="110"/>
      <c r="I40" s="110"/>
      <c r="J40" s="110"/>
      <c r="K40" s="110"/>
      <c r="L40" s="110">
        <f>+'2019 GRC IS Adjustments'!K172</f>
        <v>-1253.9426525752524</v>
      </c>
      <c r="M40" s="110"/>
      <c r="N40" s="110"/>
      <c r="O40" s="110"/>
      <c r="P40" s="110"/>
      <c r="Q40" s="110"/>
      <c r="R40" s="110"/>
      <c r="S40" s="110">
        <f>+'2019 GRC IS Adjustments'!R172</f>
        <v>128.15176830356054</v>
      </c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>
        <f>+'2019 GRC IS Adjustments'!AN172</f>
        <v>93534.756663301087</v>
      </c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>
        <f>+'2019 GRC IS Adjustments'!AY172</f>
        <v>5668.8393511018803</v>
      </c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>
        <f t="shared" si="30"/>
        <v>98077.805130131281</v>
      </c>
      <c r="BJ40" s="110">
        <f t="shared" si="31"/>
        <v>3412779</v>
      </c>
    </row>
    <row r="41" spans="1:62">
      <c r="A41" s="1">
        <f t="shared" ca="1" si="3"/>
        <v>41</v>
      </c>
      <c r="B41" s="2" t="s">
        <v>197</v>
      </c>
      <c r="C41" s="5" t="s">
        <v>198</v>
      </c>
      <c r="D41" s="110">
        <f>+'12-2018 Income Statement'!G178</f>
        <v>1317138.67</v>
      </c>
      <c r="E41" s="110"/>
      <c r="F41" s="110"/>
      <c r="G41" s="110"/>
      <c r="H41" s="110"/>
      <c r="I41" s="110"/>
      <c r="J41" s="110"/>
      <c r="K41" s="110"/>
      <c r="L41" s="110">
        <f>+'2019 GRC IS Adjustments'!K174</f>
        <v>-410.96405506531494</v>
      </c>
      <c r="M41" s="110"/>
      <c r="N41" s="110"/>
      <c r="O41" s="110"/>
      <c r="P41" s="110"/>
      <c r="Q41" s="110"/>
      <c r="R41" s="110"/>
      <c r="S41" s="110">
        <f>+'2019 GRC IS Adjustments'!R174</f>
        <v>42.000142715985426</v>
      </c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>
        <f>+'2019 GRC IS Adjustments'!AN174</f>
        <v>1610.2140714882644</v>
      </c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>
        <f t="shared" si="30"/>
        <v>1241.2501591389348</v>
      </c>
      <c r="BJ41" s="110">
        <f t="shared" si="31"/>
        <v>1318380</v>
      </c>
    </row>
    <row r="42" spans="1:62">
      <c r="A42" s="1">
        <f t="shared" ca="1" si="3"/>
        <v>42</v>
      </c>
      <c r="B42" s="2" t="s">
        <v>179</v>
      </c>
      <c r="C42" s="5" t="s">
        <v>180</v>
      </c>
      <c r="D42" s="110">
        <f>+'12-2018 Income Statement'!G169</f>
        <v>2675136.02999999</v>
      </c>
      <c r="E42" s="110"/>
      <c r="F42" s="110"/>
      <c r="G42" s="110"/>
      <c r="H42" s="110"/>
      <c r="I42" s="110"/>
      <c r="J42" s="110"/>
      <c r="K42" s="110"/>
      <c r="L42" s="110">
        <f>+'2019 GRC IS Adjustments'!K165</f>
        <v>-20167.476509068372</v>
      </c>
      <c r="M42" s="110"/>
      <c r="N42" s="110"/>
      <c r="O42" s="110"/>
      <c r="P42" s="110"/>
      <c r="Q42" s="110"/>
      <c r="R42" s="110"/>
      <c r="S42" s="110">
        <f>+'2019 GRC IS Adjustments'!R165</f>
        <v>2061.0972691213465</v>
      </c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>
        <f>+'2019 GRC IS Adjustments'!AN165</f>
        <v>79780.456434911306</v>
      </c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>
        <f t="shared" si="30"/>
        <v>61674.07719496428</v>
      </c>
      <c r="BJ42" s="110">
        <f t="shared" si="31"/>
        <v>2736810</v>
      </c>
    </row>
    <row r="43" spans="1:62">
      <c r="A43" s="1">
        <f t="shared" ca="1" si="3"/>
        <v>43</v>
      </c>
      <c r="B43" s="2" t="s">
        <v>195</v>
      </c>
      <c r="C43" s="5" t="s">
        <v>196</v>
      </c>
      <c r="D43" s="110">
        <f>+'12-2018 Income Statement'!G177</f>
        <v>12068386.559999999</v>
      </c>
      <c r="E43" s="110"/>
      <c r="F43" s="110"/>
      <c r="G43" s="110"/>
      <c r="H43" s="110"/>
      <c r="I43" s="110"/>
      <c r="J43" s="110"/>
      <c r="K43" s="110"/>
      <c r="L43" s="110">
        <f>+'2019 GRC IS Adjustments'!K173</f>
        <v>-17090.14573729004</v>
      </c>
      <c r="M43" s="110"/>
      <c r="N43" s="110"/>
      <c r="O43" s="110"/>
      <c r="P43" s="110"/>
      <c r="Q43" s="110"/>
      <c r="R43" s="110"/>
      <c r="S43" s="110">
        <f>+'2019 GRC IS Adjustments'!R173</f>
        <v>1746.596937508544</v>
      </c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>
        <f>+'2019 GRC IS Adjustments'!AN173</f>
        <v>247892.34937157386</v>
      </c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>
        <f>+'2019 GRC IS Adjustments'!AY173</f>
        <v>32474.653376988579</v>
      </c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>
        <f t="shared" si="30"/>
        <v>265023.45394878095</v>
      </c>
      <c r="BJ43" s="110">
        <f t="shared" si="31"/>
        <v>12333410</v>
      </c>
    </row>
    <row r="44" spans="1:62">
      <c r="A44" s="1">
        <f t="shared" ca="1" si="3"/>
        <v>44</v>
      </c>
      <c r="C44" s="5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</row>
    <row r="45" spans="1:62">
      <c r="A45" s="1">
        <f t="shared" ca="1" si="3"/>
        <v>45</v>
      </c>
      <c r="B45" s="2" t="s">
        <v>199</v>
      </c>
      <c r="C45" s="5" t="s">
        <v>200</v>
      </c>
      <c r="D45" s="110">
        <f>+'12-2018 Income Statement'!G180</f>
        <v>-4.9500000000000401</v>
      </c>
      <c r="E45" s="110"/>
      <c r="F45" s="110"/>
      <c r="G45" s="110"/>
      <c r="H45" s="110"/>
      <c r="I45" s="110"/>
      <c r="J45" s="110"/>
      <c r="K45" s="110"/>
      <c r="L45" s="110">
        <f>+'2019 GRC IS Adjustments'!K176</f>
        <v>0</v>
      </c>
      <c r="M45" s="110"/>
      <c r="N45" s="110"/>
      <c r="O45" s="110"/>
      <c r="P45" s="110"/>
      <c r="Q45" s="110"/>
      <c r="R45" s="110"/>
      <c r="S45" s="110">
        <f>+'2019 GRC IS Adjustments'!R176</f>
        <v>0</v>
      </c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>
        <f>+'2019 GRC IS Adjustments'!AN176</f>
        <v>0</v>
      </c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>
        <f t="shared" ref="BI45:BI52" si="32">SUM(E45:BH45)</f>
        <v>0</v>
      </c>
      <c r="BJ45" s="110">
        <f t="shared" ref="BJ45:BJ52" si="33">ROUND(SUM(BI45,D45),0)</f>
        <v>-5</v>
      </c>
    </row>
    <row r="46" spans="1:62">
      <c r="A46" s="1">
        <f t="shared" ca="1" si="3"/>
        <v>46</v>
      </c>
      <c r="B46" s="2" t="s">
        <v>201</v>
      </c>
      <c r="C46" s="5" t="s">
        <v>202</v>
      </c>
      <c r="D46" s="110">
        <f>+'12-2018 Income Statement'!G181</f>
        <v>1486798.51</v>
      </c>
      <c r="E46" s="110"/>
      <c r="F46" s="110"/>
      <c r="G46" s="110"/>
      <c r="H46" s="110"/>
      <c r="I46" s="110"/>
      <c r="J46" s="110"/>
      <c r="K46" s="110"/>
      <c r="L46" s="110">
        <f>+'2019 GRC IS Adjustments'!K177</f>
        <v>-423.13802224723474</v>
      </c>
      <c r="M46" s="110"/>
      <c r="N46" s="110"/>
      <c r="O46" s="110"/>
      <c r="P46" s="110"/>
      <c r="Q46" s="110"/>
      <c r="R46" s="110"/>
      <c r="S46" s="110">
        <f>+'2019 GRC IS Adjustments'!R177</f>
        <v>43.244310795305879</v>
      </c>
      <c r="T46" s="110"/>
      <c r="U46" s="110"/>
      <c r="V46" s="110"/>
      <c r="W46" s="110"/>
      <c r="X46" s="110"/>
      <c r="Y46" s="110"/>
      <c r="Z46" s="110"/>
      <c r="AA46" s="110"/>
      <c r="AB46" s="110"/>
      <c r="AC46" s="110">
        <f>+'2019 GRC IS Adjustments'!AB177</f>
        <v>1312.2633333333333</v>
      </c>
      <c r="AD46" s="110"/>
      <c r="AE46" s="110"/>
      <c r="AF46" s="110"/>
      <c r="AG46" s="110"/>
      <c r="AH46" s="110"/>
      <c r="AI46" s="110"/>
      <c r="AJ46" s="110"/>
      <c r="AK46" s="110"/>
      <c r="AL46" s="110"/>
      <c r="AM46" s="110">
        <f>+'2019 GRC IS Adjustments'!AN177</f>
        <v>29708.41336212667</v>
      </c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>
        <f>+'2019 GRC IS Adjustments'!AY177</f>
        <v>141.23692893401804</v>
      </c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>
        <f t="shared" si="32"/>
        <v>30782.019912942091</v>
      </c>
      <c r="BJ46" s="110">
        <f t="shared" si="33"/>
        <v>1517581</v>
      </c>
    </row>
    <row r="47" spans="1:62">
      <c r="A47" s="1">
        <f t="shared" ca="1" si="3"/>
        <v>47</v>
      </c>
      <c r="B47" s="2" t="s">
        <v>203</v>
      </c>
      <c r="C47" s="5" t="s">
        <v>204</v>
      </c>
      <c r="D47" s="110">
        <f>+'12-2018 Income Statement'!G182</f>
        <v>34730225.140000001</v>
      </c>
      <c r="E47" s="110"/>
      <c r="F47" s="110"/>
      <c r="G47" s="110"/>
      <c r="H47" s="110"/>
      <c r="I47" s="110"/>
      <c r="J47" s="110"/>
      <c r="K47" s="110"/>
      <c r="L47" s="110">
        <f>+'2019 GRC IS Adjustments'!K178</f>
        <v>-12042.373942861703</v>
      </c>
      <c r="M47" s="110"/>
      <c r="N47" s="110"/>
      <c r="O47" s="110"/>
      <c r="P47" s="110"/>
      <c r="Q47" s="110"/>
      <c r="R47" s="110"/>
      <c r="S47" s="110">
        <f>+'2019 GRC IS Adjustments'!R178</f>
        <v>1230.7193731555703</v>
      </c>
      <c r="T47" s="110"/>
      <c r="U47" s="110"/>
      <c r="V47" s="110"/>
      <c r="W47" s="110"/>
      <c r="X47" s="110"/>
      <c r="Y47" s="110"/>
      <c r="Z47" s="110"/>
      <c r="AA47" s="110"/>
      <c r="AB47" s="110"/>
      <c r="AC47" s="110">
        <f>+'2019 GRC IS Adjustments'!AB178</f>
        <v>106237.67333333194</v>
      </c>
      <c r="AD47" s="110"/>
      <c r="AE47" s="110"/>
      <c r="AF47" s="110"/>
      <c r="AG47" s="110"/>
      <c r="AH47" s="110"/>
      <c r="AI47" s="110"/>
      <c r="AJ47" s="110"/>
      <c r="AK47" s="110"/>
      <c r="AL47" s="110"/>
      <c r="AM47" s="110">
        <f>+'2019 GRC IS Adjustments'!AN178</f>
        <v>156313.83107337484</v>
      </c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>
        <f>+'2019 GRC IS Adjustments'!AY178</f>
        <v>825080.90141408448</v>
      </c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>
        <f t="shared" si="32"/>
        <v>1076820.7512510852</v>
      </c>
      <c r="BJ47" s="110">
        <f t="shared" si="33"/>
        <v>35807046</v>
      </c>
    </row>
    <row r="48" spans="1:62">
      <c r="A48" s="1">
        <f t="shared" ca="1" si="3"/>
        <v>48</v>
      </c>
      <c r="B48" s="2" t="s">
        <v>205</v>
      </c>
      <c r="C48" s="5" t="s">
        <v>206</v>
      </c>
      <c r="D48" s="110">
        <f>+'12-2018 Income Statement'!G183</f>
        <v>12006810.93</v>
      </c>
      <c r="E48" s="110"/>
      <c r="F48" s="110"/>
      <c r="G48" s="110"/>
      <c r="H48" s="110"/>
      <c r="I48" s="110"/>
      <c r="J48" s="110"/>
      <c r="K48" s="110"/>
      <c r="L48" s="110">
        <f>+'2019 GRC IS Adjustments'!K179</f>
        <v>-1426.3379093343069</v>
      </c>
      <c r="M48" s="110"/>
      <c r="N48" s="110"/>
      <c r="O48" s="110"/>
      <c r="P48" s="110"/>
      <c r="Q48" s="110"/>
      <c r="R48" s="110"/>
      <c r="S48" s="110">
        <f>+'2019 GRC IS Adjustments'!R179</f>
        <v>145.77040258117023</v>
      </c>
      <c r="T48" s="110"/>
      <c r="U48" s="110"/>
      <c r="V48" s="110"/>
      <c r="W48" s="110"/>
      <c r="X48" s="110"/>
      <c r="Y48" s="110"/>
      <c r="Z48" s="110"/>
      <c r="AA48" s="110"/>
      <c r="AB48" s="110"/>
      <c r="AC48" s="110">
        <f>+'2019 GRC IS Adjustments'!AB179</f>
        <v>988.41166666666675</v>
      </c>
      <c r="AD48" s="110"/>
      <c r="AE48" s="110"/>
      <c r="AF48" s="110"/>
      <c r="AG48" s="110"/>
      <c r="AH48" s="110"/>
      <c r="AI48" s="110"/>
      <c r="AJ48" s="110"/>
      <c r="AK48" s="110"/>
      <c r="AL48" s="110"/>
      <c r="AM48" s="110">
        <f>+'2019 GRC IS Adjustments'!AN179</f>
        <v>73001.019707302723</v>
      </c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>
        <f>+'2019 GRC IS Adjustments'!AY179</f>
        <v>256283.20591684047</v>
      </c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>
        <f t="shared" si="32"/>
        <v>328992.06978405674</v>
      </c>
      <c r="BJ48" s="110">
        <f t="shared" si="33"/>
        <v>12335803</v>
      </c>
    </row>
    <row r="49" spans="1:62">
      <c r="A49" s="1">
        <f t="shared" ca="1" si="3"/>
        <v>49</v>
      </c>
      <c r="B49" s="2" t="s">
        <v>207</v>
      </c>
      <c r="C49" s="5" t="s">
        <v>208</v>
      </c>
      <c r="D49" s="110">
        <f>+'12-2018 Income Statement'!G184</f>
        <v>171037.47</v>
      </c>
      <c r="E49" s="110"/>
      <c r="F49" s="110"/>
      <c r="G49" s="110"/>
      <c r="H49" s="110"/>
      <c r="I49" s="110"/>
      <c r="J49" s="110"/>
      <c r="K49" s="110"/>
      <c r="L49" s="110">
        <f>+'2019 GRC IS Adjustments'!K180</f>
        <v>-1.6585128349614169</v>
      </c>
      <c r="M49" s="110"/>
      <c r="N49" s="110"/>
      <c r="O49" s="110"/>
      <c r="P49" s="110"/>
      <c r="Q49" s="110"/>
      <c r="R49" s="110"/>
      <c r="S49" s="110">
        <f>+'2019 GRC IS Adjustments'!R180</f>
        <v>0.16949846320161094</v>
      </c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>
        <f>+'2019 GRC IS Adjustments'!AN180</f>
        <v>2902.1710374794743</v>
      </c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>
        <f>+'2019 GRC IS Adjustments'!AY180</f>
        <v>157.03925745819299</v>
      </c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>
        <f t="shared" si="32"/>
        <v>3057.7212805659074</v>
      </c>
      <c r="BJ49" s="110">
        <f t="shared" si="33"/>
        <v>174095</v>
      </c>
    </row>
    <row r="50" spans="1:62">
      <c r="A50" s="1">
        <f t="shared" ca="1" si="3"/>
        <v>50</v>
      </c>
      <c r="B50" s="2" t="s">
        <v>209</v>
      </c>
      <c r="C50" s="5" t="s">
        <v>210</v>
      </c>
      <c r="D50" s="110">
        <f>+'12-2018 Income Statement'!G185</f>
        <v>1958091.5599999989</v>
      </c>
      <c r="E50" s="110"/>
      <c r="F50" s="110"/>
      <c r="G50" s="110"/>
      <c r="H50" s="110"/>
      <c r="I50" s="110"/>
      <c r="J50" s="110"/>
      <c r="K50" s="110"/>
      <c r="L50" s="110">
        <f>+'2019 GRC IS Adjustments'!K181</f>
        <v>-1411.1304316486273</v>
      </c>
      <c r="M50" s="110"/>
      <c r="N50" s="110"/>
      <c r="O50" s="110"/>
      <c r="P50" s="110"/>
      <c r="Q50" s="110"/>
      <c r="R50" s="110"/>
      <c r="S50" s="110">
        <f>+'2019 GRC IS Adjustments'!R181</f>
        <v>144.2162125607141</v>
      </c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>
        <f>+'2019 GRC IS Adjustments'!AN181</f>
        <v>5529.0044220164245</v>
      </c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>
        <f>+'2019 GRC IS Adjustments'!AY181</f>
        <v>38496.903412355474</v>
      </c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>
        <f t="shared" si="32"/>
        <v>42758.993615283987</v>
      </c>
      <c r="BJ50" s="110">
        <f t="shared" si="33"/>
        <v>2000851</v>
      </c>
    </row>
    <row r="51" spans="1:62">
      <c r="A51" s="1">
        <f t="shared" ca="1" si="3"/>
        <v>51</v>
      </c>
      <c r="B51" s="2" t="s">
        <v>211</v>
      </c>
      <c r="C51" s="5" t="s">
        <v>212</v>
      </c>
      <c r="D51" s="110">
        <f>+'12-2018 Income Statement'!G186</f>
        <v>519036.87999999896</v>
      </c>
      <c r="E51" s="110"/>
      <c r="F51" s="110"/>
      <c r="G51" s="110"/>
      <c r="H51" s="110"/>
      <c r="I51" s="110"/>
      <c r="J51" s="110"/>
      <c r="K51" s="110"/>
      <c r="L51" s="110">
        <f>+'2019 GRC IS Adjustments'!K182</f>
        <v>-134.2994735588251</v>
      </c>
      <c r="M51" s="110"/>
      <c r="N51" s="110"/>
      <c r="O51" s="110"/>
      <c r="P51" s="110"/>
      <c r="Q51" s="110"/>
      <c r="R51" s="110"/>
      <c r="S51" s="110">
        <f>+'2019 GRC IS Adjustments'!R182</f>
        <v>13.725280804073972</v>
      </c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>
        <f>+'2019 GRC IS Adjustments'!AN182</f>
        <v>14034.160908526401</v>
      </c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>
        <f t="shared" si="32"/>
        <v>13913.586715771649</v>
      </c>
      <c r="BJ51" s="110">
        <f t="shared" si="33"/>
        <v>532950</v>
      </c>
    </row>
    <row r="52" spans="1:62">
      <c r="A52" s="1">
        <f t="shared" ca="1" si="3"/>
        <v>52</v>
      </c>
      <c r="B52" s="2" t="s">
        <v>348</v>
      </c>
      <c r="C52" s="5" t="s">
        <v>349</v>
      </c>
      <c r="D52" s="110">
        <f>+'12-2018 Income Statement'!G179</f>
        <v>541269.58000000007</v>
      </c>
      <c r="E52" s="110"/>
      <c r="F52" s="110"/>
      <c r="G52" s="110"/>
      <c r="H52" s="110"/>
      <c r="I52" s="110"/>
      <c r="J52" s="110"/>
      <c r="K52" s="110"/>
      <c r="L52" s="110">
        <f>+'2019 GRC IS Adjustments'!K175</f>
        <v>-32.461320925008408</v>
      </c>
      <c r="M52" s="110"/>
      <c r="N52" s="110"/>
      <c r="O52" s="110"/>
      <c r="P52" s="110"/>
      <c r="Q52" s="110"/>
      <c r="R52" s="110"/>
      <c r="S52" s="110">
        <f>+'2019 GRC IS Adjustments'!R175</f>
        <v>3.3175166898308754</v>
      </c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>
        <f>+'2019 GRC IS Adjustments'!AN175</f>
        <v>127.18795010974304</v>
      </c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>
        <f t="shared" si="32"/>
        <v>98.044145874565515</v>
      </c>
      <c r="BJ52" s="110">
        <f t="shared" si="33"/>
        <v>541368</v>
      </c>
    </row>
    <row r="53" spans="1:62">
      <c r="A53" s="1">
        <f t="shared" ca="1" si="3"/>
        <v>53</v>
      </c>
      <c r="B53" s="2" t="s">
        <v>386</v>
      </c>
      <c r="C53" s="3" t="s">
        <v>387</v>
      </c>
      <c r="D53" s="111">
        <f t="shared" ref="D53:E53" si="34">SUM(D34:D52)</f>
        <v>83251239.009999976</v>
      </c>
      <c r="E53" s="111">
        <f t="shared" si="34"/>
        <v>0</v>
      </c>
      <c r="F53" s="111">
        <f t="shared" ref="F53" si="35">SUM(F34:F52)</f>
        <v>0</v>
      </c>
      <c r="G53" s="111">
        <f t="shared" ref="G53:BJ53" si="36">SUM(G34:G52)</f>
        <v>0</v>
      </c>
      <c r="H53" s="111">
        <f t="shared" si="36"/>
        <v>0</v>
      </c>
      <c r="I53" s="111">
        <f t="shared" si="36"/>
        <v>0</v>
      </c>
      <c r="J53" s="111">
        <f t="shared" si="36"/>
        <v>0</v>
      </c>
      <c r="K53" s="111">
        <f t="shared" si="36"/>
        <v>0</v>
      </c>
      <c r="L53" s="111">
        <f t="shared" si="36"/>
        <v>-56877.492170206744</v>
      </c>
      <c r="M53" s="111">
        <f t="shared" si="36"/>
        <v>0</v>
      </c>
      <c r="N53" s="111">
        <f t="shared" si="36"/>
        <v>0</v>
      </c>
      <c r="O53" s="111">
        <f t="shared" si="36"/>
        <v>0</v>
      </c>
      <c r="P53" s="111">
        <f t="shared" si="36"/>
        <v>0</v>
      </c>
      <c r="Q53" s="111">
        <f t="shared" si="36"/>
        <v>0</v>
      </c>
      <c r="R53" s="111">
        <f t="shared" si="36"/>
        <v>0</v>
      </c>
      <c r="S53" s="111">
        <f t="shared" ref="S53" si="37">SUM(S34:S52)</f>
        <v>5812.8265940347565</v>
      </c>
      <c r="T53" s="111">
        <f t="shared" si="36"/>
        <v>0</v>
      </c>
      <c r="U53" s="111">
        <f t="shared" si="36"/>
        <v>0</v>
      </c>
      <c r="V53" s="111">
        <f t="shared" si="36"/>
        <v>0</v>
      </c>
      <c r="W53" s="111">
        <f t="shared" si="36"/>
        <v>0</v>
      </c>
      <c r="X53" s="111">
        <f t="shared" ref="X53" si="38">SUM(X34:X52)</f>
        <v>0</v>
      </c>
      <c r="Y53" s="111">
        <f t="shared" si="36"/>
        <v>0</v>
      </c>
      <c r="Z53" s="111">
        <f t="shared" si="36"/>
        <v>0</v>
      </c>
      <c r="AA53" s="111">
        <f t="shared" si="36"/>
        <v>0</v>
      </c>
      <c r="AB53" s="111">
        <f t="shared" si="36"/>
        <v>0</v>
      </c>
      <c r="AC53" s="111">
        <f t="shared" si="36"/>
        <v>121269.79999999861</v>
      </c>
      <c r="AD53" s="111">
        <f t="shared" si="36"/>
        <v>0</v>
      </c>
      <c r="AE53" s="111">
        <f t="shared" si="36"/>
        <v>0</v>
      </c>
      <c r="AF53" s="111">
        <f t="shared" si="36"/>
        <v>0</v>
      </c>
      <c r="AG53" s="111">
        <f t="shared" si="36"/>
        <v>0</v>
      </c>
      <c r="AH53" s="111">
        <f>SUM(AH34:AH52)</f>
        <v>0</v>
      </c>
      <c r="AI53" s="111">
        <f t="shared" si="36"/>
        <v>0</v>
      </c>
      <c r="AJ53" s="111">
        <f t="shared" si="36"/>
        <v>0</v>
      </c>
      <c r="AK53" s="111">
        <f t="shared" si="36"/>
        <v>0</v>
      </c>
      <c r="AL53" s="111">
        <f t="shared" si="36"/>
        <v>0</v>
      </c>
      <c r="AM53" s="111">
        <f t="shared" si="36"/>
        <v>869408.5062155698</v>
      </c>
      <c r="AN53" s="111">
        <f t="shared" si="36"/>
        <v>0</v>
      </c>
      <c r="AO53" s="111">
        <f t="shared" si="36"/>
        <v>0</v>
      </c>
      <c r="AP53" s="111">
        <f t="shared" si="36"/>
        <v>0</v>
      </c>
      <c r="AQ53" s="111">
        <f t="shared" si="36"/>
        <v>0</v>
      </c>
      <c r="AR53" s="111">
        <f t="shared" si="36"/>
        <v>0</v>
      </c>
      <c r="AS53" s="111">
        <f t="shared" si="36"/>
        <v>0</v>
      </c>
      <c r="AT53" s="111">
        <f t="shared" si="36"/>
        <v>0</v>
      </c>
      <c r="AU53" s="111">
        <f t="shared" si="36"/>
        <v>0</v>
      </c>
      <c r="AV53" s="111">
        <f t="shared" si="36"/>
        <v>0</v>
      </c>
      <c r="AW53" s="111">
        <f t="shared" si="36"/>
        <v>0</v>
      </c>
      <c r="AX53" s="111">
        <f t="shared" si="36"/>
        <v>1377954.2489419926</v>
      </c>
      <c r="AY53" s="111">
        <f t="shared" si="36"/>
        <v>0</v>
      </c>
      <c r="AZ53" s="111">
        <f t="shared" ref="AZ53" si="39">SUM(AZ34:AZ52)</f>
        <v>0</v>
      </c>
      <c r="BA53" s="111">
        <f t="shared" si="36"/>
        <v>0</v>
      </c>
      <c r="BB53" s="111">
        <f t="shared" si="36"/>
        <v>0</v>
      </c>
      <c r="BC53" s="111">
        <f t="shared" si="36"/>
        <v>0</v>
      </c>
      <c r="BD53" s="111">
        <f t="shared" si="36"/>
        <v>0</v>
      </c>
      <c r="BE53" s="111">
        <f t="shared" si="36"/>
        <v>0</v>
      </c>
      <c r="BF53" s="111">
        <f t="shared" si="36"/>
        <v>0</v>
      </c>
      <c r="BG53" s="111">
        <f t="shared" si="36"/>
        <v>0</v>
      </c>
      <c r="BH53" s="111">
        <f t="shared" si="36"/>
        <v>0</v>
      </c>
      <c r="BI53" s="111">
        <f t="shared" si="36"/>
        <v>2317567.8895813897</v>
      </c>
      <c r="BJ53" s="111">
        <f t="shared" si="36"/>
        <v>85568809</v>
      </c>
    </row>
    <row r="54" spans="1:62">
      <c r="A54" s="1">
        <f t="shared" ca="1" si="3"/>
        <v>54</v>
      </c>
      <c r="C54" s="5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</row>
    <row r="55" spans="1:62">
      <c r="A55" s="1">
        <f t="shared" ca="1" si="3"/>
        <v>55</v>
      </c>
      <c r="B55" s="2" t="s">
        <v>215</v>
      </c>
      <c r="C55" s="5" t="s">
        <v>216</v>
      </c>
      <c r="D55" s="110">
        <f>+'12-2018 Income Statement'!G208</f>
        <v>11219365.02</v>
      </c>
      <c r="E55" s="110"/>
      <c r="F55" s="110"/>
      <c r="G55" s="110"/>
      <c r="H55" s="110"/>
      <c r="I55" s="110"/>
      <c r="J55" s="110"/>
      <c r="K55" s="110"/>
      <c r="L55" s="110">
        <f>+'2019 GRC IS Adjustments'!K204</f>
        <v>-146.05414880093707</v>
      </c>
      <c r="M55" s="110"/>
      <c r="N55" s="110"/>
      <c r="O55" s="110"/>
      <c r="P55" s="110"/>
      <c r="Q55" s="110"/>
      <c r="R55" s="110"/>
      <c r="S55" s="110">
        <f>+'2019 GRC IS Adjustments'!R204</f>
        <v>24.392875319464665</v>
      </c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>
        <f>+'2019 GRC IS Adjustments'!AN204</f>
        <v>5856.4239266309996</v>
      </c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>
        <f>+'2019 GRC IS Adjustments'!AY204</f>
        <v>146042.08000000007</v>
      </c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>
        <f>SUM(E55:BH55)</f>
        <v>151776.84265314959</v>
      </c>
      <c r="BJ55" s="110">
        <f>ROUND(SUM(BI55,D55),0)</f>
        <v>11371142</v>
      </c>
    </row>
    <row r="56" spans="1:62">
      <c r="A56" s="1">
        <f t="shared" ca="1" si="3"/>
        <v>56</v>
      </c>
      <c r="B56" s="2" t="s">
        <v>217</v>
      </c>
      <c r="C56" s="5" t="s">
        <v>218</v>
      </c>
      <c r="D56" s="110">
        <f>+'12-2018 Income Statement'!G209</f>
        <v>23106863.919999998</v>
      </c>
      <c r="E56" s="110"/>
      <c r="F56" s="110"/>
      <c r="G56" s="110"/>
      <c r="H56" s="110"/>
      <c r="I56" s="110"/>
      <c r="J56" s="110"/>
      <c r="K56" s="110"/>
      <c r="L56" s="110">
        <f>+'2019 GRC IS Adjustments'!K205</f>
        <v>-21222.114260398186</v>
      </c>
      <c r="M56" s="110"/>
      <c r="N56" s="110"/>
      <c r="O56" s="110">
        <f>+'2019 GRC IS Adjustments'!N205</f>
        <v>803909.33835699933</v>
      </c>
      <c r="P56" s="110"/>
      <c r="Q56" s="110"/>
      <c r="R56" s="110"/>
      <c r="S56" s="110">
        <f>+'2019 GRC IS Adjustments'!R205</f>
        <v>3544.3593449363534</v>
      </c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>
        <f>+'2019 GRC IS Adjustments'!AN205</f>
        <v>333949.27857941535</v>
      </c>
      <c r="AN56" s="110"/>
      <c r="AO56" s="110"/>
      <c r="AP56" s="110"/>
      <c r="AQ56" s="110"/>
      <c r="AR56" s="110"/>
      <c r="AS56" s="110"/>
      <c r="AT56" s="110"/>
      <c r="AU56" s="110">
        <f>+'2019 GRC IS Adjustments'!AV205</f>
        <v>-604216.168725</v>
      </c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>
        <f>SUM(E56:BH56)</f>
        <v>515964.69329595286</v>
      </c>
      <c r="BJ56" s="110">
        <f>ROUND(SUM(BI56,D56),0)</f>
        <v>23622829</v>
      </c>
    </row>
    <row r="57" spans="1:62">
      <c r="A57" s="1">
        <f t="shared" ca="1" si="3"/>
        <v>57</v>
      </c>
      <c r="B57" s="2" t="s">
        <v>219</v>
      </c>
      <c r="C57" s="5" t="s">
        <v>220</v>
      </c>
      <c r="D57" s="110">
        <f>+'12-2018 Income Statement'!G210</f>
        <v>18742755.939999998</v>
      </c>
      <c r="E57" s="110">
        <f>+'2019 GRC IS Adjustments'!D206</f>
        <v>373453.32075531798</v>
      </c>
      <c r="F57" s="110">
        <f>+'2019 GRC IS Adjustments'!E206</f>
        <v>44745.039640000003</v>
      </c>
      <c r="G57" s="110">
        <f>+'2019 GRC IS Adjustments'!F206</f>
        <v>0</v>
      </c>
      <c r="H57" s="110">
        <f>+'2019 GRC IS Adjustments'!G206</f>
        <v>0</v>
      </c>
      <c r="I57" s="110">
        <f>+'2019 GRC IS Adjustments'!H206</f>
        <v>-1605619.9023454485</v>
      </c>
      <c r="J57" s="110">
        <f>+'2019 GRC IS Adjustments'!I206</f>
        <v>0</v>
      </c>
      <c r="K57" s="110">
        <f>+'2019 GRC IS Adjustments'!J206</f>
        <v>-383738.93548899889</v>
      </c>
      <c r="L57" s="110">
        <f>+'2019 GRC IS Adjustments'!K206</f>
        <v>0</v>
      </c>
      <c r="M57" s="110">
        <f>+'2019 GRC IS Adjustments'!L206</f>
        <v>0</v>
      </c>
      <c r="N57" s="110">
        <f>+'2019 GRC IS Adjustments'!M206</f>
        <v>0</v>
      </c>
      <c r="O57" s="110">
        <f>+'2019 GRC IS Adjustments'!N206</f>
        <v>0</v>
      </c>
      <c r="P57" s="110">
        <f>+'2019 GRC IS Adjustments'!O206</f>
        <v>0</v>
      </c>
      <c r="Q57" s="110">
        <f>+'2019 GRC IS Adjustments'!P206</f>
        <v>0</v>
      </c>
      <c r="R57" s="110">
        <f>+'2019 GRC IS Adjustments'!Q206</f>
        <v>0</v>
      </c>
      <c r="S57" s="110">
        <f>+'2019 GRC IS Adjustments'!R206</f>
        <v>0</v>
      </c>
      <c r="T57" s="110">
        <f>+'2019 GRC IS Adjustments'!S206</f>
        <v>0</v>
      </c>
      <c r="U57" s="110">
        <f>+'2019 GRC IS Adjustments'!T206</f>
        <v>0</v>
      </c>
      <c r="V57" s="110">
        <f>+'2019 GRC IS Adjustments'!U206</f>
        <v>0</v>
      </c>
      <c r="W57" s="110">
        <f>+'2019 GRC IS Adjustments'!V206</f>
        <v>0</v>
      </c>
      <c r="X57" s="110">
        <f>+'2019 GRC IS Adjustments'!W206</f>
        <v>0</v>
      </c>
      <c r="Y57" s="110">
        <f>+'2019 GRC IS Adjustments'!X206</f>
        <v>0</v>
      </c>
      <c r="Z57" s="110">
        <f>+'2019 GRC IS Adjustments'!Y206</f>
        <v>0</v>
      </c>
      <c r="AA57" s="110">
        <f>+'2019 GRC IS Adjustments'!Z206</f>
        <v>0</v>
      </c>
      <c r="AB57" s="110">
        <f>+'2019 GRC IS Adjustments'!AA206</f>
        <v>0</v>
      </c>
      <c r="AC57" s="110">
        <f>+'2019 GRC IS Adjustments'!AB206</f>
        <v>0</v>
      </c>
      <c r="AD57" s="110">
        <f>+'2019 GRC IS Adjustments'!AC206</f>
        <v>0</v>
      </c>
      <c r="AE57" s="110">
        <f>+'2019 GRC IS Adjustments'!AD206</f>
        <v>0</v>
      </c>
      <c r="AF57" s="110">
        <f>+'2019 GRC IS Adjustments'!AE206</f>
        <v>0</v>
      </c>
      <c r="AG57" s="110">
        <f>+'2019 GRC IS Adjustments'!AH206</f>
        <v>-289877.39832737</v>
      </c>
      <c r="AH57" s="110">
        <f>+'2019 GRC IS Adjustments'!AI206</f>
        <v>77234.753134000115</v>
      </c>
      <c r="AI57" s="110">
        <f>+'2019 GRC IS Adjustments'!AJ206</f>
        <v>0</v>
      </c>
      <c r="AJ57" s="110">
        <f>+'2019 GRC IS Adjustments'!AK206</f>
        <v>0</v>
      </c>
      <c r="AK57" s="110">
        <f>+'2019 GRC IS Adjustments'!AL206</f>
        <v>0</v>
      </c>
      <c r="AL57" s="110">
        <f>+'2019 GRC IS Adjustments'!AM206</f>
        <v>0</v>
      </c>
      <c r="AM57" s="110">
        <f>+'2019 GRC IS Adjustments'!AN206</f>
        <v>0</v>
      </c>
      <c r="AN57" s="110">
        <f>+'2019 GRC IS Adjustments'!AO206</f>
        <v>0</v>
      </c>
      <c r="AO57" s="110">
        <f>+'2019 GRC IS Adjustments'!AP206</f>
        <v>0</v>
      </c>
      <c r="AP57" s="110">
        <f>+'2019 GRC IS Adjustments'!AQ206</f>
        <v>0</v>
      </c>
      <c r="AQ57" s="110">
        <f>+'2019 GRC IS Adjustments'!AR206</f>
        <v>0</v>
      </c>
      <c r="AR57" s="110">
        <f>+'2019 GRC IS Adjustments'!AS206</f>
        <v>0</v>
      </c>
      <c r="AS57" s="110">
        <f>+'2019 GRC IS Adjustments'!AT206</f>
        <v>0</v>
      </c>
      <c r="AT57" s="110">
        <f>+'2019 GRC IS Adjustments'!AU206</f>
        <v>0</v>
      </c>
      <c r="AU57" s="110">
        <f>+'2019 GRC IS Adjustments'!AV206</f>
        <v>0</v>
      </c>
      <c r="AV57" s="110">
        <f>+'2019 GRC IS Adjustments'!AW206</f>
        <v>0</v>
      </c>
      <c r="AW57" s="110">
        <f>+'2019 GRC IS Adjustments'!AX206</f>
        <v>0</v>
      </c>
      <c r="AX57" s="110">
        <f>+'2019 GRC IS Adjustments'!AY206</f>
        <v>0</v>
      </c>
      <c r="AY57" s="110">
        <f>+'2019 GRC IS Adjustments'!AZ206</f>
        <v>0</v>
      </c>
      <c r="AZ57" s="110">
        <f>+'2019 GRC IS Adjustments'!BA206</f>
        <v>0</v>
      </c>
      <c r="BA57" s="110">
        <f>+'2019 GRC IS Adjustments'!BB206</f>
        <v>0</v>
      </c>
      <c r="BB57" s="110">
        <f>+'2019 GRC IS Adjustments'!BC206</f>
        <v>0</v>
      </c>
      <c r="BC57" s="110">
        <f>+'2019 GRC IS Adjustments'!BD206</f>
        <v>0</v>
      </c>
      <c r="BD57" s="110">
        <f>+'2019 GRC IS Adjustments'!BE206</f>
        <v>0</v>
      </c>
      <c r="BE57" s="110">
        <f>+'2019 GRC IS Adjustments'!BF206</f>
        <v>0</v>
      </c>
      <c r="BF57" s="110">
        <f>+'2019 GRC IS Adjustments'!BG206</f>
        <v>0</v>
      </c>
      <c r="BG57" s="110">
        <f>+'2019 GRC IS Adjustments'!BH206</f>
        <v>0</v>
      </c>
      <c r="BH57" s="110">
        <f>+'2019 GRC IS Adjustments'!BI206</f>
        <v>0</v>
      </c>
      <c r="BI57" s="110">
        <f>SUM(E57:BH57)</f>
        <v>-1783803.1226324991</v>
      </c>
      <c r="BJ57" s="110">
        <f>ROUND(SUM(BI57,D57),0)</f>
        <v>16958953</v>
      </c>
    </row>
    <row r="58" spans="1:62">
      <c r="A58" s="1">
        <f t="shared" ca="1" si="3"/>
        <v>58</v>
      </c>
      <c r="B58" s="2" t="s">
        <v>221</v>
      </c>
      <c r="C58" s="5" t="s">
        <v>222</v>
      </c>
      <c r="D58" s="110">
        <f>+'12-2018 Income Statement'!G211</f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>SUM(E58:BH58)</f>
        <v>0</v>
      </c>
      <c r="BJ58" s="110">
        <f>ROUND(SUM(BI58,D58),0)</f>
        <v>0</v>
      </c>
    </row>
    <row r="59" spans="1:62">
      <c r="A59" s="1">
        <f t="shared" ca="1" si="3"/>
        <v>59</v>
      </c>
      <c r="B59" s="2" t="s">
        <v>213</v>
      </c>
      <c r="C59" s="5" t="s">
        <v>214</v>
      </c>
      <c r="D59" s="110">
        <f>+'12-2018 Income Statement'!G207</f>
        <v>130876.3</v>
      </c>
      <c r="E59" s="110"/>
      <c r="F59" s="110"/>
      <c r="G59" s="110"/>
      <c r="H59" s="110"/>
      <c r="I59" s="110"/>
      <c r="J59" s="110"/>
      <c r="K59" s="110"/>
      <c r="L59" s="110">
        <f>+'2019 GRC IS Adjustments'!K203</f>
        <v>-672.46559066067471</v>
      </c>
      <c r="M59" s="110"/>
      <c r="N59" s="110"/>
      <c r="O59" s="110"/>
      <c r="P59" s="110"/>
      <c r="Q59" s="110"/>
      <c r="R59" s="110"/>
      <c r="S59" s="110">
        <f>+'2019 GRC IS Adjustments'!R203</f>
        <v>112.31019073599063</v>
      </c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>
        <f>+'2019 GRC IS Adjustments'!AN203</f>
        <v>4305.7817854936302</v>
      </c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>
        <f>SUM(E59:BH59)</f>
        <v>3745.6263855689463</v>
      </c>
      <c r="BJ59" s="110">
        <f>ROUND(SUM(BI59,D59),0)</f>
        <v>134622</v>
      </c>
    </row>
    <row r="60" spans="1:62">
      <c r="A60" s="1">
        <f t="shared" ca="1" si="3"/>
        <v>60</v>
      </c>
      <c r="B60" s="2" t="s">
        <v>388</v>
      </c>
      <c r="C60" s="3" t="s">
        <v>389</v>
      </c>
      <c r="D60" s="111">
        <f t="shared" ref="D60:E60" si="40">SUM(D55:D59)</f>
        <v>53199861.179999992</v>
      </c>
      <c r="E60" s="111">
        <f t="shared" si="40"/>
        <v>373453.32075531798</v>
      </c>
      <c r="F60" s="111">
        <f t="shared" ref="F60" si="41">SUM(F55:F59)</f>
        <v>44745.039640000003</v>
      </c>
      <c r="G60" s="111">
        <f t="shared" ref="G60:BJ60" si="42">SUM(G55:G59)</f>
        <v>0</v>
      </c>
      <c r="H60" s="111">
        <f t="shared" si="42"/>
        <v>0</v>
      </c>
      <c r="I60" s="111">
        <f t="shared" si="42"/>
        <v>-1605619.9023454485</v>
      </c>
      <c r="J60" s="111">
        <f t="shared" si="42"/>
        <v>0</v>
      </c>
      <c r="K60" s="111">
        <f t="shared" si="42"/>
        <v>-383738.93548899889</v>
      </c>
      <c r="L60" s="111">
        <f t="shared" si="42"/>
        <v>-22040.633999859798</v>
      </c>
      <c r="M60" s="111">
        <f t="shared" si="42"/>
        <v>0</v>
      </c>
      <c r="N60" s="111">
        <f t="shared" si="42"/>
        <v>0</v>
      </c>
      <c r="O60" s="111">
        <f t="shared" si="42"/>
        <v>803909.33835699933</v>
      </c>
      <c r="P60" s="111">
        <f t="shared" si="42"/>
        <v>0</v>
      </c>
      <c r="Q60" s="111">
        <f t="shared" si="42"/>
        <v>0</v>
      </c>
      <c r="R60" s="111">
        <f t="shared" si="42"/>
        <v>0</v>
      </c>
      <c r="S60" s="111">
        <f t="shared" ref="S60" si="43">SUM(S55:S59)</f>
        <v>3681.0624109918085</v>
      </c>
      <c r="T60" s="111">
        <f t="shared" si="42"/>
        <v>0</v>
      </c>
      <c r="U60" s="111">
        <f t="shared" si="42"/>
        <v>0</v>
      </c>
      <c r="V60" s="111">
        <f t="shared" si="42"/>
        <v>0</v>
      </c>
      <c r="W60" s="111">
        <f t="shared" si="42"/>
        <v>0</v>
      </c>
      <c r="X60" s="111">
        <f t="shared" ref="X60" si="44">SUM(X55:X59)</f>
        <v>0</v>
      </c>
      <c r="Y60" s="111">
        <f t="shared" si="42"/>
        <v>0</v>
      </c>
      <c r="Z60" s="111">
        <f t="shared" si="42"/>
        <v>0</v>
      </c>
      <c r="AA60" s="111">
        <f t="shared" si="42"/>
        <v>0</v>
      </c>
      <c r="AB60" s="111">
        <f t="shared" si="42"/>
        <v>0</v>
      </c>
      <c r="AC60" s="111">
        <f t="shared" si="42"/>
        <v>0</v>
      </c>
      <c r="AD60" s="111">
        <f t="shared" si="42"/>
        <v>0</v>
      </c>
      <c r="AE60" s="111">
        <f t="shared" si="42"/>
        <v>0</v>
      </c>
      <c r="AF60" s="111">
        <f t="shared" si="42"/>
        <v>0</v>
      </c>
      <c r="AG60" s="111">
        <f t="shared" si="42"/>
        <v>-289877.39832737</v>
      </c>
      <c r="AH60" s="111">
        <f>SUM(AH55:AH59)</f>
        <v>77234.753134000115</v>
      </c>
      <c r="AI60" s="111">
        <f t="shared" si="42"/>
        <v>0</v>
      </c>
      <c r="AJ60" s="111">
        <f t="shared" si="42"/>
        <v>0</v>
      </c>
      <c r="AK60" s="111">
        <f t="shared" si="42"/>
        <v>0</v>
      </c>
      <c r="AL60" s="111">
        <f t="shared" si="42"/>
        <v>0</v>
      </c>
      <c r="AM60" s="111">
        <f t="shared" si="42"/>
        <v>344111.48429153999</v>
      </c>
      <c r="AN60" s="111">
        <f t="shared" si="42"/>
        <v>0</v>
      </c>
      <c r="AO60" s="111">
        <f t="shared" si="42"/>
        <v>0</v>
      </c>
      <c r="AP60" s="111">
        <f t="shared" si="42"/>
        <v>0</v>
      </c>
      <c r="AQ60" s="111">
        <f t="shared" si="42"/>
        <v>0</v>
      </c>
      <c r="AR60" s="111">
        <f t="shared" si="42"/>
        <v>0</v>
      </c>
      <c r="AS60" s="111">
        <f t="shared" si="42"/>
        <v>0</v>
      </c>
      <c r="AT60" s="111">
        <f t="shared" si="42"/>
        <v>0</v>
      </c>
      <c r="AU60" s="111">
        <f t="shared" si="42"/>
        <v>-604216.168725</v>
      </c>
      <c r="AV60" s="111">
        <f t="shared" si="42"/>
        <v>0</v>
      </c>
      <c r="AW60" s="111">
        <f t="shared" si="42"/>
        <v>0</v>
      </c>
      <c r="AX60" s="111">
        <f t="shared" ref="AX60" si="45">SUM(AX55:AX59)</f>
        <v>146042.08000000007</v>
      </c>
      <c r="AY60" s="111">
        <f t="shared" si="42"/>
        <v>0</v>
      </c>
      <c r="AZ60" s="111">
        <f t="shared" ref="AZ60" si="46">SUM(AZ55:AZ59)</f>
        <v>0</v>
      </c>
      <c r="BA60" s="111">
        <f t="shared" si="42"/>
        <v>0</v>
      </c>
      <c r="BB60" s="111">
        <f t="shared" si="42"/>
        <v>0</v>
      </c>
      <c r="BC60" s="111">
        <f t="shared" si="42"/>
        <v>0</v>
      </c>
      <c r="BD60" s="111">
        <f t="shared" si="42"/>
        <v>0</v>
      </c>
      <c r="BE60" s="111">
        <f t="shared" si="42"/>
        <v>0</v>
      </c>
      <c r="BF60" s="111">
        <f t="shared" si="42"/>
        <v>0</v>
      </c>
      <c r="BG60" s="111">
        <f t="shared" si="42"/>
        <v>0</v>
      </c>
      <c r="BH60" s="111">
        <f t="shared" si="42"/>
        <v>0</v>
      </c>
      <c r="BI60" s="111">
        <f t="shared" si="42"/>
        <v>-1112315.9602978278</v>
      </c>
      <c r="BJ60" s="111">
        <f t="shared" si="42"/>
        <v>52087546</v>
      </c>
    </row>
    <row r="61" spans="1:62">
      <c r="A61" s="1">
        <f t="shared" ca="1" si="3"/>
        <v>61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</row>
    <row r="62" spans="1:62">
      <c r="A62" s="1">
        <f t="shared" ca="1" si="3"/>
        <v>62</v>
      </c>
      <c r="B62" s="5" t="s">
        <v>223</v>
      </c>
      <c r="C62" s="5" t="s">
        <v>224</v>
      </c>
      <c r="D62" s="110">
        <f>+'12-2018 Income Statement'!G214</f>
        <v>18278587.219999999</v>
      </c>
      <c r="E62" s="110"/>
      <c r="F62" s="110"/>
      <c r="G62" s="110"/>
      <c r="H62" s="110"/>
      <c r="I62" s="110">
        <f>+'2019 GRC IS Adjustments'!H210</f>
        <v>-18123263</v>
      </c>
      <c r="J62" s="110"/>
      <c r="K62" s="110"/>
      <c r="L62" s="110">
        <f>+'2019 GRC IS Adjustments'!K210</f>
        <v>-1307.985737427191</v>
      </c>
      <c r="M62" s="110"/>
      <c r="N62" s="110"/>
      <c r="O62" s="110"/>
      <c r="P62" s="110"/>
      <c r="Q62" s="110"/>
      <c r="R62" s="110"/>
      <c r="S62" s="110">
        <f>+'2019 GRC IS Adjustments'!R210</f>
        <v>562.49153573600665</v>
      </c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>
        <f>+'2019 GRC IS Adjustments'!AN210</f>
        <v>26874.048337431705</v>
      </c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>
        <f t="shared" ref="BI62:BI69" si="47">SUM(E62:BH62)</f>
        <v>-18097134.44586426</v>
      </c>
      <c r="BJ62" s="110">
        <f t="shared" ref="BJ62:BJ69" si="48">ROUND(SUM(BI62,D62),0)</f>
        <v>181453</v>
      </c>
    </row>
    <row r="63" spans="1:62">
      <c r="A63" s="1">
        <f t="shared" ca="1" si="3"/>
        <v>63</v>
      </c>
      <c r="B63" s="5" t="s">
        <v>229</v>
      </c>
      <c r="C63" s="5" t="s">
        <v>332</v>
      </c>
      <c r="D63" s="110">
        <f>+'12-2018 Income Statement'!G223</f>
        <v>97087902.950000003</v>
      </c>
      <c r="E63" s="110"/>
      <c r="F63" s="110"/>
      <c r="G63" s="110"/>
      <c r="H63" s="110"/>
      <c r="I63" s="110">
        <f>+'2019 GRC IS Adjustments'!H219</f>
        <v>-97087902.950000003</v>
      </c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>
        <f t="shared" si="47"/>
        <v>-97087902.950000003</v>
      </c>
      <c r="BJ63" s="110">
        <f t="shared" si="48"/>
        <v>0</v>
      </c>
    </row>
    <row r="64" spans="1:62">
      <c r="A64" s="1">
        <f t="shared" ca="1" si="3"/>
        <v>64</v>
      </c>
      <c r="B64" s="2" t="s">
        <v>225</v>
      </c>
      <c r="C64" s="5" t="s">
        <v>226</v>
      </c>
      <c r="D64" s="110">
        <f>+'12-2018 Income Statement'!G215</f>
        <v>3055873.56</v>
      </c>
      <c r="E64" s="110"/>
      <c r="F64" s="110"/>
      <c r="G64" s="110"/>
      <c r="H64" s="110"/>
      <c r="I64" s="110"/>
      <c r="J64" s="110"/>
      <c r="K64" s="110"/>
      <c r="L64" s="110">
        <f>+'2019 GRC IS Adjustments'!K211</f>
        <v>-1363.3761727676949</v>
      </c>
      <c r="M64" s="110"/>
      <c r="N64" s="110"/>
      <c r="O64" s="110"/>
      <c r="P64" s="110"/>
      <c r="Q64" s="110"/>
      <c r="R64" s="110"/>
      <c r="S64" s="110">
        <f>+'2019 GRC IS Adjustments'!R211</f>
        <v>586.31186507770974</v>
      </c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>
        <f>+'2019 GRC IS Adjustments'!AN211</f>
        <v>22478.200176908762</v>
      </c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>
        <f t="shared" si="47"/>
        <v>21701.135869218775</v>
      </c>
      <c r="BJ64" s="110">
        <f t="shared" si="48"/>
        <v>3077575</v>
      </c>
    </row>
    <row r="65" spans="1:62">
      <c r="A65" s="1">
        <f t="shared" ca="1" si="3"/>
        <v>65</v>
      </c>
      <c r="B65" s="2" t="s">
        <v>227</v>
      </c>
      <c r="C65" s="5" t="s">
        <v>228</v>
      </c>
      <c r="D65" s="110">
        <f>+'12-2018 Income Statement'!G216</f>
        <v>892.81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>
        <f t="shared" si="47"/>
        <v>0</v>
      </c>
      <c r="BJ65" s="110">
        <f t="shared" si="48"/>
        <v>893</v>
      </c>
    </row>
    <row r="66" spans="1:62">
      <c r="A66" s="1">
        <f t="shared" ca="1" si="3"/>
        <v>66</v>
      </c>
      <c r="B66" s="5" t="s">
        <v>340</v>
      </c>
      <c r="C66" s="5" t="s">
        <v>390</v>
      </c>
      <c r="D66" s="110">
        <f>+'12-2018 Income Statement'!G217</f>
        <v>0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>
        <f t="shared" si="47"/>
        <v>0</v>
      </c>
      <c r="BJ66" s="110">
        <f t="shared" si="48"/>
        <v>0</v>
      </c>
    </row>
    <row r="67" spans="1:62">
      <c r="A67" s="1">
        <f t="shared" ca="1" si="3"/>
        <v>67</v>
      </c>
      <c r="B67" s="5" t="s">
        <v>41</v>
      </c>
      <c r="C67" s="3" t="s">
        <v>36</v>
      </c>
      <c r="D67" s="110">
        <f>+'12-2018 Income Statement'!G218</f>
        <v>805567.46000000008</v>
      </c>
      <c r="E67" s="110"/>
      <c r="F67" s="110"/>
      <c r="G67" s="110"/>
      <c r="H67" s="110"/>
      <c r="I67" s="110"/>
      <c r="J67" s="110"/>
      <c r="K67" s="110"/>
      <c r="L67" s="110">
        <f>+'2019 GRC IS Adjustments'!K214</f>
        <v>-937.00303102826001</v>
      </c>
      <c r="M67" s="110"/>
      <c r="N67" s="110"/>
      <c r="O67" s="110"/>
      <c r="P67" s="110"/>
      <c r="Q67" s="110"/>
      <c r="R67" s="110"/>
      <c r="S67" s="110">
        <f>+'2019 GRC IS Adjustments'!R214</f>
        <v>482.71913067690861</v>
      </c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>
        <f>+'2019 GRC IS Adjustments'!AN214</f>
        <v>18506.630847630524</v>
      </c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>
        <f t="shared" si="47"/>
        <v>18052.346947279173</v>
      </c>
      <c r="BJ67" s="110">
        <f t="shared" si="48"/>
        <v>823620</v>
      </c>
    </row>
    <row r="68" spans="1:62">
      <c r="A68" s="1">
        <f ca="1">CELL("row",A68)</f>
        <v>68</v>
      </c>
      <c r="B68" s="5" t="s">
        <v>44</v>
      </c>
      <c r="C68" s="3" t="s">
        <v>37</v>
      </c>
      <c r="D68" s="110">
        <f>+'12-2018 Income Statement'!G219</f>
        <v>0</v>
      </c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>
        <f t="shared" si="47"/>
        <v>0</v>
      </c>
      <c r="BJ68" s="110">
        <f t="shared" si="48"/>
        <v>0</v>
      </c>
    </row>
    <row r="69" spans="1:62">
      <c r="A69" s="1">
        <f ca="1">CELL("row",A69)</f>
        <v>69</v>
      </c>
      <c r="B69" s="5" t="s">
        <v>45</v>
      </c>
      <c r="C69" s="3" t="s">
        <v>38</v>
      </c>
      <c r="D69" s="110">
        <f>+'12-2018 Income Statement'!G220</f>
        <v>0</v>
      </c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>
        <f t="shared" si="47"/>
        <v>0</v>
      </c>
      <c r="BJ69" s="110">
        <f t="shared" si="48"/>
        <v>0</v>
      </c>
    </row>
    <row r="70" spans="1:62">
      <c r="A70" s="1">
        <f ca="1">CELL("row",A70)</f>
        <v>70</v>
      </c>
      <c r="B70" s="2" t="s">
        <v>391</v>
      </c>
      <c r="C70" s="3" t="s">
        <v>392</v>
      </c>
      <c r="D70" s="111">
        <f t="shared" ref="D70:E70" si="49">SUM(D62:D69)</f>
        <v>119228824</v>
      </c>
      <c r="E70" s="111">
        <f t="shared" si="49"/>
        <v>0</v>
      </c>
      <c r="F70" s="111">
        <f t="shared" ref="F70" si="50">SUM(F62:F69)</f>
        <v>0</v>
      </c>
      <c r="G70" s="111">
        <f t="shared" ref="G70:BJ70" si="51">SUM(G62:G69)</f>
        <v>0</v>
      </c>
      <c r="H70" s="111">
        <f t="shared" si="51"/>
        <v>0</v>
      </c>
      <c r="I70" s="111">
        <f t="shared" si="51"/>
        <v>-115211165.95</v>
      </c>
      <c r="J70" s="111">
        <f t="shared" si="51"/>
        <v>0</v>
      </c>
      <c r="K70" s="111">
        <f t="shared" si="51"/>
        <v>0</v>
      </c>
      <c r="L70" s="111">
        <f t="shared" si="51"/>
        <v>-3608.3649412231462</v>
      </c>
      <c r="M70" s="111">
        <f t="shared" si="51"/>
        <v>0</v>
      </c>
      <c r="N70" s="111">
        <f t="shared" si="51"/>
        <v>0</v>
      </c>
      <c r="O70" s="111">
        <f t="shared" si="51"/>
        <v>0</v>
      </c>
      <c r="P70" s="111">
        <f t="shared" si="51"/>
        <v>0</v>
      </c>
      <c r="Q70" s="111">
        <f t="shared" si="51"/>
        <v>0</v>
      </c>
      <c r="R70" s="111">
        <f t="shared" si="51"/>
        <v>0</v>
      </c>
      <c r="S70" s="111">
        <f t="shared" ref="S70" si="52">SUM(S62:S69)</f>
        <v>1631.5225314906252</v>
      </c>
      <c r="T70" s="111">
        <f t="shared" si="51"/>
        <v>0</v>
      </c>
      <c r="U70" s="111">
        <f t="shared" si="51"/>
        <v>0</v>
      </c>
      <c r="V70" s="111">
        <f t="shared" si="51"/>
        <v>0</v>
      </c>
      <c r="W70" s="111">
        <f t="shared" si="51"/>
        <v>0</v>
      </c>
      <c r="X70" s="111">
        <f t="shared" ref="X70" si="53">SUM(X62:X69)</f>
        <v>0</v>
      </c>
      <c r="Y70" s="111">
        <f t="shared" si="51"/>
        <v>0</v>
      </c>
      <c r="Z70" s="111">
        <f t="shared" si="51"/>
        <v>0</v>
      </c>
      <c r="AA70" s="111">
        <f t="shared" si="51"/>
        <v>0</v>
      </c>
      <c r="AB70" s="111">
        <f t="shared" si="51"/>
        <v>0</v>
      </c>
      <c r="AC70" s="111">
        <f t="shared" si="51"/>
        <v>0</v>
      </c>
      <c r="AD70" s="111">
        <f t="shared" si="51"/>
        <v>0</v>
      </c>
      <c r="AE70" s="111">
        <f t="shared" si="51"/>
        <v>0</v>
      </c>
      <c r="AF70" s="111">
        <f t="shared" si="51"/>
        <v>0</v>
      </c>
      <c r="AG70" s="111">
        <f t="shared" si="51"/>
        <v>0</v>
      </c>
      <c r="AH70" s="111">
        <f>SUM(AH62:AH69)</f>
        <v>0</v>
      </c>
      <c r="AI70" s="111">
        <f t="shared" si="51"/>
        <v>0</v>
      </c>
      <c r="AJ70" s="111">
        <f t="shared" si="51"/>
        <v>0</v>
      </c>
      <c r="AK70" s="111">
        <f t="shared" si="51"/>
        <v>0</v>
      </c>
      <c r="AL70" s="111">
        <f t="shared" si="51"/>
        <v>0</v>
      </c>
      <c r="AM70" s="111">
        <f t="shared" si="51"/>
        <v>67858.87936197099</v>
      </c>
      <c r="AN70" s="111">
        <f t="shared" si="51"/>
        <v>0</v>
      </c>
      <c r="AO70" s="111">
        <f t="shared" si="51"/>
        <v>0</v>
      </c>
      <c r="AP70" s="111">
        <f t="shared" si="51"/>
        <v>0</v>
      </c>
      <c r="AQ70" s="111">
        <f t="shared" si="51"/>
        <v>0</v>
      </c>
      <c r="AR70" s="111">
        <f t="shared" si="51"/>
        <v>0</v>
      </c>
      <c r="AS70" s="111">
        <f t="shared" si="51"/>
        <v>0</v>
      </c>
      <c r="AT70" s="111">
        <f t="shared" si="51"/>
        <v>0</v>
      </c>
      <c r="AU70" s="111">
        <f t="shared" si="51"/>
        <v>0</v>
      </c>
      <c r="AV70" s="111">
        <f t="shared" si="51"/>
        <v>0</v>
      </c>
      <c r="AW70" s="111">
        <f t="shared" si="51"/>
        <v>0</v>
      </c>
      <c r="AX70" s="111">
        <f t="shared" ref="AX70" si="54">SUM(AX62:AX69)</f>
        <v>0</v>
      </c>
      <c r="AY70" s="111">
        <f t="shared" si="51"/>
        <v>0</v>
      </c>
      <c r="AZ70" s="111">
        <f t="shared" ref="AZ70" si="55">SUM(AZ62:AZ69)</f>
        <v>0</v>
      </c>
      <c r="BA70" s="111">
        <f t="shared" si="51"/>
        <v>0</v>
      </c>
      <c r="BB70" s="111">
        <f t="shared" si="51"/>
        <v>0</v>
      </c>
      <c r="BC70" s="111">
        <f t="shared" si="51"/>
        <v>0</v>
      </c>
      <c r="BD70" s="111">
        <f t="shared" si="51"/>
        <v>0</v>
      </c>
      <c r="BE70" s="111">
        <f t="shared" si="51"/>
        <v>0</v>
      </c>
      <c r="BF70" s="111">
        <f t="shared" si="51"/>
        <v>0</v>
      </c>
      <c r="BG70" s="111">
        <f t="shared" si="51"/>
        <v>0</v>
      </c>
      <c r="BH70" s="111">
        <f t="shared" si="51"/>
        <v>0</v>
      </c>
      <c r="BI70" s="111">
        <f t="shared" si="51"/>
        <v>-115145283.91304776</v>
      </c>
      <c r="BJ70" s="111">
        <f t="shared" si="51"/>
        <v>4083541</v>
      </c>
    </row>
    <row r="71" spans="1:62">
      <c r="A71" s="1">
        <f ca="1">CELL("row",A71)</f>
        <v>71</v>
      </c>
      <c r="C71" s="127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</row>
    <row r="72" spans="1:62">
      <c r="A72" s="1">
        <f t="shared" ref="A72:A158" ca="1" si="56">CELL("row",A72)</f>
        <v>72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</row>
    <row r="73" spans="1:62">
      <c r="A73" s="1">
        <f t="shared" ca="1" si="56"/>
        <v>73</v>
      </c>
      <c r="B73" s="2" t="s">
        <v>230</v>
      </c>
      <c r="C73" s="5" t="s">
        <v>231</v>
      </c>
      <c r="D73" s="110">
        <f>+'12-2018 Income Statement'!G226</f>
        <v>48508494.030000001</v>
      </c>
      <c r="E73" s="110"/>
      <c r="F73" s="110"/>
      <c r="G73" s="110"/>
      <c r="H73" s="110"/>
      <c r="I73" s="110"/>
      <c r="J73" s="110"/>
      <c r="K73" s="110"/>
      <c r="L73" s="110">
        <f>+'2019 GRC IS Adjustments'!K222</f>
        <v>-54305.570686971332</v>
      </c>
      <c r="M73" s="110"/>
      <c r="N73" s="110"/>
      <c r="O73" s="110"/>
      <c r="P73" s="110"/>
      <c r="Q73" s="110"/>
      <c r="R73" s="110"/>
      <c r="S73" s="110">
        <f>+'2019 GRC IS Adjustments'!R222</f>
        <v>26425.054624863667</v>
      </c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>
        <f>+'2019 GRC IS Adjustments'!AN222</f>
        <v>1028798.5179832503</v>
      </c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>
        <f>+'2019 GRC IS Adjustments'!AY222</f>
        <v>29.582129404574282</v>
      </c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>
        <f t="shared" ref="BI73:BI83" si="57">SUM(E73:BH73)</f>
        <v>1000947.5840505472</v>
      </c>
      <c r="BJ73" s="110">
        <f t="shared" ref="BJ73:BJ83" si="58">ROUND(SUM(BI73,D73),0)</f>
        <v>49509442</v>
      </c>
    </row>
    <row r="74" spans="1:62">
      <c r="A74" s="1">
        <f t="shared" ca="1" si="56"/>
        <v>74</v>
      </c>
      <c r="B74" s="2" t="s">
        <v>232</v>
      </c>
      <c r="C74" s="5" t="s">
        <v>233</v>
      </c>
      <c r="D74" s="110">
        <f>+'12-2018 Income Statement'!G227</f>
        <v>8619227.6999999993</v>
      </c>
      <c r="E74" s="110"/>
      <c r="F74" s="110"/>
      <c r="G74" s="110"/>
      <c r="H74" s="110"/>
      <c r="I74" s="110"/>
      <c r="J74" s="110"/>
      <c r="K74" s="110"/>
      <c r="L74" s="110">
        <f>+'2019 GRC IS Adjustments'!K223</f>
        <v>1.5627296316131187</v>
      </c>
      <c r="M74" s="110"/>
      <c r="N74" s="110"/>
      <c r="O74" s="110"/>
      <c r="P74" s="110"/>
      <c r="Q74" s="110"/>
      <c r="R74" s="110"/>
      <c r="S74" s="110">
        <f>+'2019 GRC IS Adjustments'!R223</f>
        <v>-0.76042320073025282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>
        <f>+'2019 GRC IS Adjustments'!AN223</f>
        <v>-48.31081118183431</v>
      </c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>
        <f t="shared" si="57"/>
        <v>-47.508504750951445</v>
      </c>
      <c r="BJ74" s="110">
        <f t="shared" si="58"/>
        <v>8619180</v>
      </c>
    </row>
    <row r="75" spans="1:62">
      <c r="A75" s="1">
        <f t="shared" ca="1" si="56"/>
        <v>75</v>
      </c>
      <c r="B75" s="2" t="s">
        <v>234</v>
      </c>
      <c r="C75" s="5" t="s">
        <v>0</v>
      </c>
      <c r="D75" s="110">
        <f>+'12-2018 Income Statement'!G228</f>
        <v>-21557751.289999999</v>
      </c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>
        <f t="shared" si="57"/>
        <v>0</v>
      </c>
      <c r="BJ75" s="110">
        <f t="shared" si="58"/>
        <v>-21557751</v>
      </c>
    </row>
    <row r="76" spans="1:62">
      <c r="A76" s="1">
        <f t="shared" ca="1" si="56"/>
        <v>76</v>
      </c>
      <c r="B76" s="2" t="s">
        <v>235</v>
      </c>
      <c r="C76" s="5" t="s">
        <v>236</v>
      </c>
      <c r="D76" s="110">
        <f>+'12-2018 Income Statement'!G229</f>
        <v>11081730.859999999</v>
      </c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>
        <f>+'2019 GRC IS Adjustments'!AY225</f>
        <v>270.66169298715243</v>
      </c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>
        <f t="shared" si="57"/>
        <v>270.66169298715243</v>
      </c>
      <c r="BJ76" s="110">
        <f t="shared" si="58"/>
        <v>11082002</v>
      </c>
    </row>
    <row r="77" spans="1:62">
      <c r="A77" s="1">
        <f t="shared" ca="1" si="56"/>
        <v>77</v>
      </c>
      <c r="B77" s="2" t="s">
        <v>237</v>
      </c>
      <c r="C77" s="5" t="s">
        <v>466</v>
      </c>
      <c r="D77" s="110">
        <f>+'12-2018 Income Statement'!G230</f>
        <v>4710182.67</v>
      </c>
      <c r="E77" s="110"/>
      <c r="F77" s="110"/>
      <c r="G77" s="110"/>
      <c r="H77" s="110"/>
      <c r="I77" s="110"/>
      <c r="J77" s="110"/>
      <c r="K77" s="110"/>
      <c r="L77" s="110">
        <f>+'2019 GRC IS Adjustments'!K226</f>
        <v>-279.03743308231077</v>
      </c>
      <c r="M77" s="110"/>
      <c r="N77" s="110"/>
      <c r="O77" s="110"/>
      <c r="P77" s="110"/>
      <c r="Q77" s="110"/>
      <c r="R77" s="110">
        <f>+'2019 GRC IS Adjustments'!Q226</f>
        <v>-524640.93180133332</v>
      </c>
      <c r="S77" s="110">
        <f>+'2019 GRC IS Adjustments'!R226</f>
        <v>135.77942959267764</v>
      </c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>
        <f>+'2019 GRC IS Adjustments'!AM226</f>
        <v>542734.17965363956</v>
      </c>
      <c r="AM77" s="110">
        <f>+'2019 GRC IS Adjustments'!AN226</f>
        <v>4891.2973905548124</v>
      </c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>
        <f t="shared" si="57"/>
        <v>22841.287239371348</v>
      </c>
      <c r="BJ77" s="110">
        <f t="shared" si="58"/>
        <v>4733024</v>
      </c>
    </row>
    <row r="78" spans="1:62">
      <c r="A78" s="1">
        <f t="shared" ca="1" si="56"/>
        <v>78</v>
      </c>
      <c r="B78" s="2" t="s">
        <v>238</v>
      </c>
      <c r="C78" s="5" t="s">
        <v>467</v>
      </c>
      <c r="D78" s="110">
        <f>+'12-2018 Income Statement'!G231</f>
        <v>4954570.34</v>
      </c>
      <c r="E78" s="110"/>
      <c r="F78" s="110"/>
      <c r="G78" s="110"/>
      <c r="H78" s="110"/>
      <c r="I78" s="110"/>
      <c r="J78" s="110">
        <f>+'2019 GRC IS Adjustments'!I227</f>
        <v>-84300.474512874614</v>
      </c>
      <c r="K78" s="110"/>
      <c r="L78" s="110">
        <f>+'2019 GRC IS Adjustments'!K227</f>
        <v>-1543.8089165750137</v>
      </c>
      <c r="M78" s="110"/>
      <c r="N78" s="110">
        <f>+'2019 GRC IS Adjustments'!M227</f>
        <v>-6710.549906840708</v>
      </c>
      <c r="O78" s="110"/>
      <c r="P78" s="110"/>
      <c r="Q78" s="110"/>
      <c r="R78" s="110">
        <f>+'2019 GRC IS Adjustments'!Q227</f>
        <v>119639.17280295515</v>
      </c>
      <c r="S78" s="110">
        <f>+'2019 GRC IS Adjustments'!R227</f>
        <v>751.21639336042699</v>
      </c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>
        <f>+'2019 GRC IS Adjustments'!AL227</f>
        <v>6710.549906840708</v>
      </c>
      <c r="AL78" s="110">
        <f>+'2019 GRC IS Adjustments'!AM227</f>
        <v>17503.796680402476</v>
      </c>
      <c r="AM78" s="110">
        <f>+'2019 GRC IS Adjustments'!AN227</f>
        <v>21991.754462912788</v>
      </c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>
        <f t="shared" si="57"/>
        <v>74041.65691018122</v>
      </c>
      <c r="BJ78" s="110">
        <f t="shared" si="58"/>
        <v>5028612</v>
      </c>
    </row>
    <row r="79" spans="1:62">
      <c r="A79" s="1">
        <f t="shared" ca="1" si="56"/>
        <v>79</v>
      </c>
      <c r="B79" s="2" t="s">
        <v>239</v>
      </c>
      <c r="C79" s="5" t="s">
        <v>1</v>
      </c>
      <c r="D79" s="110">
        <f>+'12-2018 Income Statement'!G232</f>
        <v>32113126.609999999</v>
      </c>
      <c r="E79" s="110"/>
      <c r="F79" s="110"/>
      <c r="G79" s="110"/>
      <c r="H79" s="110"/>
      <c r="I79" s="110">
        <f>+'2019 GRC IS Adjustments'!H228</f>
        <v>-29354.23</v>
      </c>
      <c r="J79" s="110"/>
      <c r="K79" s="110"/>
      <c r="L79" s="110"/>
      <c r="M79" s="110"/>
      <c r="N79" s="110"/>
      <c r="O79" s="110"/>
      <c r="P79" s="110"/>
      <c r="Q79" s="110">
        <f>+'2019 GRC IS Adjustments'!P228</f>
        <v>2184999.0024255933</v>
      </c>
      <c r="R79" s="110"/>
      <c r="S79" s="110"/>
      <c r="T79" s="110">
        <f>+'2019 GRC IS Adjustments'!S228</f>
        <v>16653.918911919929</v>
      </c>
      <c r="U79" s="110">
        <f>+'2019 GRC IS Adjustments'!T228</f>
        <v>30190.192556923255</v>
      </c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>
        <f>+'2019 GRC IS Adjustments'!AO228</f>
        <v>263515.60003291816</v>
      </c>
      <c r="AO79" s="110">
        <f>+'2019 GRC IS Adjustments'!AP228</f>
        <v>874996.06141313724</v>
      </c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>
        <f t="shared" si="57"/>
        <v>3341000.5453404919</v>
      </c>
      <c r="BJ79" s="110">
        <f t="shared" si="58"/>
        <v>35454127</v>
      </c>
    </row>
    <row r="80" spans="1:62">
      <c r="A80" s="1">
        <f t="shared" ca="1" si="56"/>
        <v>80</v>
      </c>
      <c r="B80" s="2" t="s">
        <v>240</v>
      </c>
      <c r="C80" s="5" t="s">
        <v>241</v>
      </c>
      <c r="D80" s="110">
        <f>+'12-2018 Income Statement'!G233</f>
        <v>7360712.739999989</v>
      </c>
      <c r="E80" s="110">
        <f>+'2019 GRC IS Adjustments'!D229</f>
        <v>88089.001239607955</v>
      </c>
      <c r="F80" s="110">
        <f>+'2019 GRC IS Adjustments'!E229</f>
        <v>10554.32</v>
      </c>
      <c r="G80" s="110">
        <f>+'2019 GRC IS Adjustments'!F229</f>
        <v>0</v>
      </c>
      <c r="H80" s="110">
        <f>+'2019 GRC IS Adjustments'!G229</f>
        <v>0</v>
      </c>
      <c r="I80" s="110">
        <f>+'2019 GRC IS Adjustments'!H229</f>
        <v>-378728.60062400007</v>
      </c>
      <c r="J80" s="110">
        <f>+'2019 GRC IS Adjustments'!I229</f>
        <v>0</v>
      </c>
      <c r="K80" s="110">
        <f>+'2019 GRC IS Adjustments'!J229</f>
        <v>0</v>
      </c>
      <c r="L80" s="110">
        <f>+'2019 GRC IS Adjustments'!K229</f>
        <v>0</v>
      </c>
      <c r="M80" s="110">
        <f>+'2019 GRC IS Adjustments'!L229</f>
        <v>14061.997781991959</v>
      </c>
      <c r="N80" s="110">
        <f>+'2019 GRC IS Adjustments'!M229</f>
        <v>0</v>
      </c>
      <c r="O80" s="110">
        <f>+'2019 GRC IS Adjustments'!N229</f>
        <v>0</v>
      </c>
      <c r="P80" s="110">
        <f>+'2019 GRC IS Adjustments'!O229</f>
        <v>628553.90760300006</v>
      </c>
      <c r="Q80" s="110">
        <f>+'2019 GRC IS Adjustments'!P229</f>
        <v>0</v>
      </c>
      <c r="R80" s="110">
        <f>+'2019 GRC IS Adjustments'!Q229</f>
        <v>0</v>
      </c>
      <c r="S80" s="110">
        <f>+'2019 GRC IS Adjustments'!R229</f>
        <v>0</v>
      </c>
      <c r="T80" s="110">
        <f>+'2019 GRC IS Adjustments'!S229</f>
        <v>0</v>
      </c>
      <c r="U80" s="110">
        <f>+'2019 GRC IS Adjustments'!T229</f>
        <v>0</v>
      </c>
      <c r="V80" s="110">
        <f>+'2019 GRC IS Adjustments'!U229</f>
        <v>0</v>
      </c>
      <c r="W80" s="110">
        <f>+'2019 GRC IS Adjustments'!V229</f>
        <v>0</v>
      </c>
      <c r="X80" s="110">
        <f>+'2019 GRC IS Adjustments'!W229</f>
        <v>0</v>
      </c>
      <c r="Y80" s="110">
        <f>+'2019 GRC IS Adjustments'!X229</f>
        <v>0</v>
      </c>
      <c r="Z80" s="110">
        <f>+'2019 GRC IS Adjustments'!Y229</f>
        <v>0</v>
      </c>
      <c r="AA80" s="110">
        <f>+'2019 GRC IS Adjustments'!Z229</f>
        <v>0</v>
      </c>
      <c r="AB80" s="110">
        <f>+'2019 GRC IS Adjustments'!AA229</f>
        <v>0</v>
      </c>
      <c r="AC80" s="110">
        <f>+'2019 GRC IS Adjustments'!AB229</f>
        <v>0</v>
      </c>
      <c r="AD80" s="110">
        <f>+'2019 GRC IS Adjustments'!AC229</f>
        <v>0</v>
      </c>
      <c r="AE80" s="110">
        <f>+'2019 GRC IS Adjustments'!AD229</f>
        <v>0</v>
      </c>
      <c r="AF80" s="110">
        <f>+'2019 GRC IS Adjustments'!AE229</f>
        <v>0</v>
      </c>
      <c r="AG80" s="110">
        <f>+'2019 GRC IS Adjustments'!AH229</f>
        <v>-68375.374060000002</v>
      </c>
      <c r="AH80" s="110">
        <f>+'2019 GRC IS Adjustments'!AI229</f>
        <v>18217.891999999993</v>
      </c>
      <c r="AI80" s="110">
        <f>+'2019 GRC IS Adjustments'!AJ229</f>
        <v>0</v>
      </c>
      <c r="AJ80" s="110">
        <f>+'2019 GRC IS Adjustments'!AK229</f>
        <v>-14061.997781991959</v>
      </c>
      <c r="AK80" s="110">
        <f>+'2019 GRC IS Adjustments'!AL229</f>
        <v>0</v>
      </c>
      <c r="AL80" s="110">
        <f>+'2019 GRC IS Adjustments'!AM229</f>
        <v>0</v>
      </c>
      <c r="AM80" s="110">
        <f>+'2019 GRC IS Adjustments'!AN229</f>
        <v>0</v>
      </c>
      <c r="AN80" s="110">
        <f>+'2019 GRC IS Adjustments'!AO229</f>
        <v>0</v>
      </c>
      <c r="AO80" s="110">
        <f>+'2019 GRC IS Adjustments'!AP229</f>
        <v>0</v>
      </c>
      <c r="AP80" s="110">
        <f>+'2019 GRC IS Adjustments'!AQ229</f>
        <v>0</v>
      </c>
      <c r="AQ80" s="110">
        <f>+'2019 GRC IS Adjustments'!AR229</f>
        <v>0</v>
      </c>
      <c r="AR80" s="110">
        <f>+'2019 GRC IS Adjustments'!AS229</f>
        <v>0</v>
      </c>
      <c r="AS80" s="110">
        <f>+'2019 GRC IS Adjustments'!AT229</f>
        <v>0</v>
      </c>
      <c r="AT80" s="110">
        <f>+'2019 GRC IS Adjustments'!AU229</f>
        <v>0</v>
      </c>
      <c r="AU80" s="110">
        <f>+'2019 GRC IS Adjustments'!AV229</f>
        <v>0</v>
      </c>
      <c r="AV80" s="110">
        <f>+'2019 GRC IS Adjustments'!AW229</f>
        <v>0</v>
      </c>
      <c r="AW80" s="110">
        <f>+'2019 GRC IS Adjustments'!AX229</f>
        <v>0</v>
      </c>
      <c r="AX80" s="110">
        <f>+'2019 GRC IS Adjustments'!AY229</f>
        <v>0</v>
      </c>
      <c r="AY80" s="110">
        <f>+'2019 GRC IS Adjustments'!AZ229</f>
        <v>0</v>
      </c>
      <c r="AZ80" s="110">
        <f>+'2019 GRC IS Adjustments'!BA229</f>
        <v>0</v>
      </c>
      <c r="BA80" s="110">
        <f>+'2019 GRC IS Adjustments'!BB229</f>
        <v>0</v>
      </c>
      <c r="BB80" s="110">
        <f>+'2019 GRC IS Adjustments'!BC229</f>
        <v>0</v>
      </c>
      <c r="BC80" s="110">
        <f>+'2019 GRC IS Adjustments'!BD229</f>
        <v>0</v>
      </c>
      <c r="BD80" s="110">
        <f>+'2019 GRC IS Adjustments'!BE229</f>
        <v>0</v>
      </c>
      <c r="BE80" s="110">
        <f>+'2019 GRC IS Adjustments'!BF229</f>
        <v>0</v>
      </c>
      <c r="BF80" s="110">
        <f>+'2019 GRC IS Adjustments'!BG229</f>
        <v>0</v>
      </c>
      <c r="BG80" s="110">
        <f>+'2019 GRC IS Adjustments'!BH229</f>
        <v>0</v>
      </c>
      <c r="BH80" s="110">
        <f>+'2019 GRC IS Adjustments'!BI229</f>
        <v>0</v>
      </c>
      <c r="BI80" s="110">
        <f t="shared" si="57"/>
        <v>298311.14615860797</v>
      </c>
      <c r="BJ80" s="110">
        <f t="shared" si="58"/>
        <v>7659024</v>
      </c>
    </row>
    <row r="81" spans="1:62">
      <c r="A81" s="1">
        <f t="shared" ca="1" si="56"/>
        <v>81</v>
      </c>
      <c r="B81" s="2" t="s">
        <v>242</v>
      </c>
      <c r="C81" s="5" t="s">
        <v>243</v>
      </c>
      <c r="D81" s="110">
        <f>SUM('12-2018 Income Statement'!G234:G235)</f>
        <v>5455682.1099999994</v>
      </c>
      <c r="E81" s="110"/>
      <c r="F81" s="110"/>
      <c r="G81" s="110"/>
      <c r="H81" s="110"/>
      <c r="I81" s="110"/>
      <c r="J81" s="110"/>
      <c r="K81" s="110"/>
      <c r="L81" s="110">
        <f>+'2019 GRC IS Adjustments'!K231</f>
        <v>-131.88316357821691</v>
      </c>
      <c r="M81" s="110"/>
      <c r="N81" s="110"/>
      <c r="O81" s="110"/>
      <c r="P81" s="110"/>
      <c r="Q81" s="110"/>
      <c r="R81" s="110"/>
      <c r="S81" s="110">
        <f>+'2019 GRC IS Adjustments'!R231</f>
        <v>64.174259796340152</v>
      </c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>
        <f>+'2019 GRC IS Adjustments'!AN231</f>
        <v>2478.6224301029229</v>
      </c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>
        <f t="shared" si="57"/>
        <v>2410.913526321046</v>
      </c>
      <c r="BJ81" s="110">
        <f t="shared" si="58"/>
        <v>5458093</v>
      </c>
    </row>
    <row r="82" spans="1:62">
      <c r="A82" s="1">
        <f t="shared" ca="1" si="56"/>
        <v>82</v>
      </c>
      <c r="B82" s="2" t="s">
        <v>244</v>
      </c>
      <c r="C82" s="5" t="s">
        <v>245</v>
      </c>
      <c r="D82" s="110">
        <f>+'12-2018 Income Statement'!G236</f>
        <v>6873199.3600000003</v>
      </c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>
        <f>+'2019 GRC IS Adjustments'!W232</f>
        <v>-1290076.1837477004</v>
      </c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>
        <f>+'2019 GRC IS Adjustments'!AT232</f>
        <v>-499429.07517434994</v>
      </c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>
        <f t="shared" si="57"/>
        <v>-1789505.2589220502</v>
      </c>
      <c r="BJ82" s="110">
        <f t="shared" si="58"/>
        <v>5083694</v>
      </c>
    </row>
    <row r="83" spans="1:62">
      <c r="A83" s="1">
        <f t="shared" ca="1" si="56"/>
        <v>83</v>
      </c>
      <c r="B83" s="2" t="s">
        <v>246</v>
      </c>
      <c r="C83" s="5" t="s">
        <v>247</v>
      </c>
      <c r="D83" s="110">
        <f>+'12-2018 Income Statement'!G238</f>
        <v>16706235.829999998</v>
      </c>
      <c r="E83" s="110"/>
      <c r="F83" s="110"/>
      <c r="G83" s="110"/>
      <c r="H83" s="110"/>
      <c r="I83" s="110"/>
      <c r="J83" s="110"/>
      <c r="K83" s="110"/>
      <c r="L83" s="110">
        <f>+'2019 GRC IS Adjustments'!K234</f>
        <v>-385.01887841604355</v>
      </c>
      <c r="M83" s="110"/>
      <c r="N83" s="110"/>
      <c r="O83" s="110"/>
      <c r="P83" s="110"/>
      <c r="Q83" s="110"/>
      <c r="R83" s="110"/>
      <c r="S83" s="110">
        <f>+'2019 GRC IS Adjustments'!R234</f>
        <v>187.34993049596318</v>
      </c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>
        <f>+'2019 GRC IS Adjustments'!AN234</f>
        <v>13548.836278138018</v>
      </c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>
        <f>+'2019 GRC IS Adjustments'!AY234+'2019 GRC IS Adjustments'!AY233</f>
        <v>958.19475354356564</v>
      </c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57"/>
        <v>14309.362083761505</v>
      </c>
      <c r="BJ83" s="110">
        <f t="shared" si="58"/>
        <v>16720545</v>
      </c>
    </row>
    <row r="84" spans="1:62">
      <c r="A84" s="1">
        <f t="shared" ca="1" si="56"/>
        <v>84</v>
      </c>
      <c r="B84" s="2" t="s">
        <v>2</v>
      </c>
      <c r="C84" s="3" t="s">
        <v>3</v>
      </c>
      <c r="D84" s="111">
        <f t="shared" ref="D84:E84" si="59">SUM(D73:D83)</f>
        <v>124825410.95999999</v>
      </c>
      <c r="E84" s="111">
        <f t="shared" si="59"/>
        <v>88089.001239607955</v>
      </c>
      <c r="F84" s="111">
        <f t="shared" ref="F84" si="60">SUM(F73:F83)</f>
        <v>10554.32</v>
      </c>
      <c r="G84" s="111">
        <f t="shared" ref="G84:BJ84" si="61">SUM(G73:G83)</f>
        <v>0</v>
      </c>
      <c r="H84" s="111">
        <f t="shared" si="61"/>
        <v>0</v>
      </c>
      <c r="I84" s="111">
        <f t="shared" si="61"/>
        <v>-408082.83062400005</v>
      </c>
      <c r="J84" s="111">
        <f t="shared" si="61"/>
        <v>-84300.474512874614</v>
      </c>
      <c r="K84" s="111">
        <f t="shared" si="61"/>
        <v>0</v>
      </c>
      <c r="L84" s="111">
        <f t="shared" si="61"/>
        <v>-56643.756348991301</v>
      </c>
      <c r="M84" s="111">
        <f t="shared" si="61"/>
        <v>14061.997781991959</v>
      </c>
      <c r="N84" s="111">
        <f t="shared" si="61"/>
        <v>-6710.549906840708</v>
      </c>
      <c r="O84" s="111">
        <f t="shared" si="61"/>
        <v>0</v>
      </c>
      <c r="P84" s="111">
        <f t="shared" si="61"/>
        <v>628553.90760300006</v>
      </c>
      <c r="Q84" s="111">
        <f t="shared" si="61"/>
        <v>2184999.0024255933</v>
      </c>
      <c r="R84" s="111">
        <f t="shared" si="61"/>
        <v>-405001.75899837818</v>
      </c>
      <c r="S84" s="111">
        <f t="shared" ref="S84" si="62">SUM(S73:S83)</f>
        <v>27562.814214908343</v>
      </c>
      <c r="T84" s="111">
        <f t="shared" si="61"/>
        <v>16653.918911919929</v>
      </c>
      <c r="U84" s="111">
        <f t="shared" si="61"/>
        <v>30190.192556923255</v>
      </c>
      <c r="V84" s="111">
        <f t="shared" si="61"/>
        <v>0</v>
      </c>
      <c r="W84" s="111">
        <f t="shared" si="61"/>
        <v>0</v>
      </c>
      <c r="X84" s="111">
        <f t="shared" ref="X84" si="63">SUM(X73:X83)</f>
        <v>-1290076.1837477004</v>
      </c>
      <c r="Y84" s="111">
        <f t="shared" si="61"/>
        <v>0</v>
      </c>
      <c r="Z84" s="111">
        <f t="shared" si="61"/>
        <v>0</v>
      </c>
      <c r="AA84" s="111">
        <f t="shared" si="61"/>
        <v>0</v>
      </c>
      <c r="AB84" s="111">
        <f t="shared" si="61"/>
        <v>0</v>
      </c>
      <c r="AC84" s="111">
        <f t="shared" si="61"/>
        <v>0</v>
      </c>
      <c r="AD84" s="111">
        <f t="shared" si="61"/>
        <v>0</v>
      </c>
      <c r="AE84" s="111">
        <f t="shared" si="61"/>
        <v>0</v>
      </c>
      <c r="AF84" s="111">
        <f t="shared" si="61"/>
        <v>0</v>
      </c>
      <c r="AG84" s="111">
        <f t="shared" si="61"/>
        <v>-68375.374060000002</v>
      </c>
      <c r="AH84" s="111">
        <f>SUM(AH73:AH83)</f>
        <v>18217.891999999993</v>
      </c>
      <c r="AI84" s="111">
        <f t="shared" si="61"/>
        <v>0</v>
      </c>
      <c r="AJ84" s="111">
        <f t="shared" si="61"/>
        <v>-14061.997781991959</v>
      </c>
      <c r="AK84" s="111">
        <f t="shared" si="61"/>
        <v>6710.549906840708</v>
      </c>
      <c r="AL84" s="111">
        <f t="shared" si="61"/>
        <v>560237.97633404203</v>
      </c>
      <c r="AM84" s="111">
        <f t="shared" si="61"/>
        <v>1071660.7177337769</v>
      </c>
      <c r="AN84" s="111">
        <f t="shared" si="61"/>
        <v>263515.60003291816</v>
      </c>
      <c r="AO84" s="111">
        <f t="shared" si="61"/>
        <v>874996.06141313724</v>
      </c>
      <c r="AP84" s="111">
        <f t="shared" si="61"/>
        <v>0</v>
      </c>
      <c r="AQ84" s="111">
        <f t="shared" si="61"/>
        <v>0</v>
      </c>
      <c r="AR84" s="111">
        <f t="shared" si="61"/>
        <v>0</v>
      </c>
      <c r="AS84" s="111">
        <f t="shared" si="61"/>
        <v>-499429.07517434994</v>
      </c>
      <c r="AT84" s="111">
        <f t="shared" si="61"/>
        <v>0</v>
      </c>
      <c r="AU84" s="111">
        <f t="shared" si="61"/>
        <v>0</v>
      </c>
      <c r="AV84" s="111">
        <f t="shared" si="61"/>
        <v>0</v>
      </c>
      <c r="AW84" s="111">
        <f t="shared" si="61"/>
        <v>0</v>
      </c>
      <c r="AX84" s="111">
        <f t="shared" si="61"/>
        <v>1258.4385759352924</v>
      </c>
      <c r="AY84" s="111">
        <f t="shared" si="61"/>
        <v>0</v>
      </c>
      <c r="AZ84" s="111">
        <f t="shared" ref="AZ84" si="64">SUM(AZ73:AZ83)</f>
        <v>0</v>
      </c>
      <c r="BA84" s="111">
        <f t="shared" si="61"/>
        <v>0</v>
      </c>
      <c r="BB84" s="111">
        <f t="shared" si="61"/>
        <v>0</v>
      </c>
      <c r="BC84" s="111">
        <f t="shared" si="61"/>
        <v>0</v>
      </c>
      <c r="BD84" s="111">
        <f t="shared" si="61"/>
        <v>0</v>
      </c>
      <c r="BE84" s="111">
        <f t="shared" si="61"/>
        <v>0</v>
      </c>
      <c r="BF84" s="111">
        <f t="shared" si="61"/>
        <v>0</v>
      </c>
      <c r="BG84" s="111">
        <f t="shared" si="61"/>
        <v>0</v>
      </c>
      <c r="BH84" s="111">
        <f t="shared" si="61"/>
        <v>0</v>
      </c>
      <c r="BI84" s="111">
        <f t="shared" si="61"/>
        <v>2964580.3895754674</v>
      </c>
      <c r="BJ84" s="111">
        <f t="shared" si="61"/>
        <v>127789992</v>
      </c>
    </row>
    <row r="85" spans="1:62">
      <c r="A85" s="1">
        <f t="shared" ca="1" si="56"/>
        <v>85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</row>
    <row r="86" spans="1:62">
      <c r="A86" s="1">
        <f t="shared" ca="1" si="56"/>
        <v>86</v>
      </c>
      <c r="C86" s="3" t="s">
        <v>510</v>
      </c>
      <c r="D86" s="111">
        <f t="shared" ref="D86:AG86" si="65">SUM(D84,D70,D60,D53,D32,D26)</f>
        <v>532112830.51999998</v>
      </c>
      <c r="E86" s="111">
        <f t="shared" si="65"/>
        <v>461542.32199492597</v>
      </c>
      <c r="F86" s="111">
        <f t="shared" ref="F86" si="66">SUM(F84,F70,F60,F53,F32,F26)</f>
        <v>55299.359640000002</v>
      </c>
      <c r="G86" s="111">
        <f t="shared" si="65"/>
        <v>0</v>
      </c>
      <c r="H86" s="111">
        <f t="shared" si="65"/>
        <v>0</v>
      </c>
      <c r="I86" s="111">
        <f t="shared" si="65"/>
        <v>-117224868.68296945</v>
      </c>
      <c r="J86" s="111">
        <f t="shared" si="65"/>
        <v>-84300.474512874614</v>
      </c>
      <c r="K86" s="111">
        <f t="shared" si="65"/>
        <v>-383738.93548899889</v>
      </c>
      <c r="L86" s="111">
        <f t="shared" si="65"/>
        <v>-201214.1277811655</v>
      </c>
      <c r="M86" s="111">
        <f t="shared" si="65"/>
        <v>14061.997781991959</v>
      </c>
      <c r="N86" s="111">
        <f t="shared" si="65"/>
        <v>-6710.549906840708</v>
      </c>
      <c r="O86" s="111">
        <f t="shared" si="65"/>
        <v>803909.33835699933</v>
      </c>
      <c r="P86" s="111">
        <f t="shared" si="65"/>
        <v>628553.90760300006</v>
      </c>
      <c r="Q86" s="111">
        <f t="shared" si="65"/>
        <v>2184999.0024255933</v>
      </c>
      <c r="R86" s="111">
        <f t="shared" si="65"/>
        <v>-405001.75899837818</v>
      </c>
      <c r="S86" s="111">
        <f t="shared" si="65"/>
        <v>52488.128669258491</v>
      </c>
      <c r="T86" s="111">
        <f t="shared" si="65"/>
        <v>16653.918911919929</v>
      </c>
      <c r="U86" s="111">
        <f t="shared" si="65"/>
        <v>30190.192556923255</v>
      </c>
      <c r="V86" s="111">
        <f t="shared" si="65"/>
        <v>0</v>
      </c>
      <c r="W86" s="111">
        <f t="shared" si="65"/>
        <v>0</v>
      </c>
      <c r="X86" s="111">
        <f t="shared" si="65"/>
        <v>-1290076.1837477004</v>
      </c>
      <c r="Y86" s="111">
        <f t="shared" si="65"/>
        <v>0</v>
      </c>
      <c r="Z86" s="111">
        <f t="shared" si="65"/>
        <v>0</v>
      </c>
      <c r="AA86" s="111">
        <f t="shared" si="65"/>
        <v>0</v>
      </c>
      <c r="AB86" s="111">
        <f t="shared" si="65"/>
        <v>0</v>
      </c>
      <c r="AC86" s="111">
        <f t="shared" si="65"/>
        <v>13925.123333331911</v>
      </c>
      <c r="AD86" s="111">
        <f t="shared" si="65"/>
        <v>0</v>
      </c>
      <c r="AE86" s="111">
        <f t="shared" si="65"/>
        <v>0</v>
      </c>
      <c r="AF86" s="111">
        <f t="shared" si="65"/>
        <v>0</v>
      </c>
      <c r="AG86" s="111">
        <f t="shared" si="65"/>
        <v>-358252.77238737</v>
      </c>
      <c r="AH86" s="111">
        <f>SUM(AH84,AH70,AH60,AH53,AH32,AH26)</f>
        <v>95452.645134000108</v>
      </c>
      <c r="AI86" s="111">
        <f t="shared" ref="AI86:BJ86" si="67">SUM(AI84,AI70,AI60,AI53,AI32,AI26)</f>
        <v>0</v>
      </c>
      <c r="AJ86" s="111">
        <f t="shared" si="67"/>
        <v>-14061.997781991959</v>
      </c>
      <c r="AK86" s="111">
        <f t="shared" si="67"/>
        <v>6710.549906840708</v>
      </c>
      <c r="AL86" s="111">
        <f t="shared" si="67"/>
        <v>560237.97633404203</v>
      </c>
      <c r="AM86" s="111">
        <f t="shared" si="67"/>
        <v>3373832.4543551449</v>
      </c>
      <c r="AN86" s="111">
        <f t="shared" si="67"/>
        <v>263515.60003291816</v>
      </c>
      <c r="AO86" s="111">
        <f t="shared" si="67"/>
        <v>874996.06141313724</v>
      </c>
      <c r="AP86" s="111">
        <f t="shared" si="67"/>
        <v>0</v>
      </c>
      <c r="AQ86" s="111">
        <f t="shared" si="67"/>
        <v>0</v>
      </c>
      <c r="AR86" s="111">
        <f t="shared" si="67"/>
        <v>0</v>
      </c>
      <c r="AS86" s="111">
        <f t="shared" si="67"/>
        <v>-499429.07517434994</v>
      </c>
      <c r="AT86" s="111">
        <f t="shared" si="67"/>
        <v>0</v>
      </c>
      <c r="AU86" s="111">
        <f t="shared" si="67"/>
        <v>-604216.168725</v>
      </c>
      <c r="AV86" s="111">
        <f t="shared" si="67"/>
        <v>0</v>
      </c>
      <c r="AW86" s="111">
        <f t="shared" si="67"/>
        <v>0</v>
      </c>
      <c r="AX86" s="111">
        <f t="shared" ref="AX86" si="68">SUM(AX84,AX70,AX60,AX53,AX32,AX26)</f>
        <v>1684463.2789830365</v>
      </c>
      <c r="AY86" s="111">
        <f t="shared" si="67"/>
        <v>0</v>
      </c>
      <c r="AZ86" s="111">
        <f t="shared" si="67"/>
        <v>-18647860.411643218</v>
      </c>
      <c r="BA86" s="111">
        <f t="shared" si="67"/>
        <v>0</v>
      </c>
      <c r="BB86" s="111">
        <f t="shared" si="67"/>
        <v>0</v>
      </c>
      <c r="BC86" s="111">
        <f t="shared" si="67"/>
        <v>0</v>
      </c>
      <c r="BD86" s="111">
        <f t="shared" si="67"/>
        <v>0</v>
      </c>
      <c r="BE86" s="111">
        <f t="shared" si="67"/>
        <v>0</v>
      </c>
      <c r="BF86" s="111">
        <f t="shared" si="67"/>
        <v>0</v>
      </c>
      <c r="BG86" s="111">
        <f t="shared" si="67"/>
        <v>0</v>
      </c>
      <c r="BH86" s="111">
        <f t="shared" si="67"/>
        <v>0</v>
      </c>
      <c r="BI86" s="111">
        <f t="shared" si="67"/>
        <v>-128598899.28168426</v>
      </c>
      <c r="BJ86" s="111">
        <f t="shared" si="67"/>
        <v>403513936</v>
      </c>
    </row>
    <row r="87" spans="1:62">
      <c r="A87" s="1">
        <f t="shared" ca="1" si="56"/>
        <v>87</v>
      </c>
      <c r="C87" s="3" t="s">
        <v>511</v>
      </c>
      <c r="D87" s="111">
        <f t="shared" ref="D87:AG87" si="69">SUM(D86,D19)</f>
        <v>1366483876.4699988</v>
      </c>
      <c r="E87" s="111">
        <f t="shared" si="69"/>
        <v>461542.32199492597</v>
      </c>
      <c r="F87" s="111">
        <f t="shared" ref="F87" si="70">SUM(F86,F19)</f>
        <v>55299.359640000002</v>
      </c>
      <c r="G87" s="111">
        <f t="shared" si="69"/>
        <v>0</v>
      </c>
      <c r="H87" s="111">
        <f t="shared" si="69"/>
        <v>0</v>
      </c>
      <c r="I87" s="111">
        <f t="shared" si="69"/>
        <v>-39771209.172969446</v>
      </c>
      <c r="J87" s="111">
        <f t="shared" si="69"/>
        <v>-84300.474512874614</v>
      </c>
      <c r="K87" s="111">
        <f t="shared" si="69"/>
        <v>-383738.93548899889</v>
      </c>
      <c r="L87" s="111">
        <f t="shared" si="69"/>
        <v>-214143.44993144952</v>
      </c>
      <c r="M87" s="111">
        <f t="shared" si="69"/>
        <v>14061.997781991959</v>
      </c>
      <c r="N87" s="111">
        <f t="shared" si="69"/>
        <v>-6710.549906840708</v>
      </c>
      <c r="O87" s="111">
        <f t="shared" si="69"/>
        <v>803909.33835699933</v>
      </c>
      <c r="P87" s="111">
        <f t="shared" si="69"/>
        <v>628553.90760300006</v>
      </c>
      <c r="Q87" s="111">
        <f t="shared" si="69"/>
        <v>2184999.0024255933</v>
      </c>
      <c r="R87" s="111">
        <f t="shared" si="69"/>
        <v>-405001.75899837818</v>
      </c>
      <c r="S87" s="111">
        <f t="shared" si="69"/>
        <v>58829.266466077846</v>
      </c>
      <c r="T87" s="111">
        <f t="shared" si="69"/>
        <v>16653.918911919929</v>
      </c>
      <c r="U87" s="111">
        <f t="shared" si="69"/>
        <v>30190.192556923255</v>
      </c>
      <c r="V87" s="111">
        <f t="shared" si="69"/>
        <v>0</v>
      </c>
      <c r="W87" s="111">
        <f t="shared" si="69"/>
        <v>0</v>
      </c>
      <c r="X87" s="111">
        <f t="shared" si="69"/>
        <v>-1290076.1837477004</v>
      </c>
      <c r="Y87" s="111">
        <f t="shared" si="69"/>
        <v>9607038.2144626547</v>
      </c>
      <c r="Z87" s="111">
        <f t="shared" si="69"/>
        <v>0</v>
      </c>
      <c r="AA87" s="111">
        <f t="shared" si="69"/>
        <v>0</v>
      </c>
      <c r="AB87" s="111">
        <f t="shared" si="69"/>
        <v>0</v>
      </c>
      <c r="AC87" s="111">
        <f t="shared" si="69"/>
        <v>13925.123333331911</v>
      </c>
      <c r="AD87" s="111">
        <f t="shared" si="69"/>
        <v>0</v>
      </c>
      <c r="AE87" s="111">
        <f t="shared" si="69"/>
        <v>0</v>
      </c>
      <c r="AF87" s="111">
        <f t="shared" si="69"/>
        <v>0</v>
      </c>
      <c r="AG87" s="111">
        <f t="shared" si="69"/>
        <v>-358252.77238737</v>
      </c>
      <c r="AH87" s="111">
        <f>SUM(AH86,AH19)</f>
        <v>95452.645134000108</v>
      </c>
      <c r="AI87" s="111">
        <f t="shared" ref="AI87:BJ87" si="71">SUM(AI86,AI19)</f>
        <v>0</v>
      </c>
      <c r="AJ87" s="111">
        <f t="shared" si="71"/>
        <v>-14061.997781991959</v>
      </c>
      <c r="AK87" s="111">
        <f t="shared" si="71"/>
        <v>6710.549906840708</v>
      </c>
      <c r="AL87" s="111">
        <f t="shared" si="71"/>
        <v>560237.97633404203</v>
      </c>
      <c r="AM87" s="111">
        <f t="shared" si="71"/>
        <v>3619782.9919800395</v>
      </c>
      <c r="AN87" s="111">
        <f t="shared" si="71"/>
        <v>263515.60003291816</v>
      </c>
      <c r="AO87" s="111">
        <f t="shared" si="71"/>
        <v>874996.06141313724</v>
      </c>
      <c r="AP87" s="111">
        <f t="shared" si="71"/>
        <v>0</v>
      </c>
      <c r="AQ87" s="111">
        <f t="shared" si="71"/>
        <v>0</v>
      </c>
      <c r="AR87" s="111">
        <f t="shared" si="71"/>
        <v>0</v>
      </c>
      <c r="AS87" s="111">
        <f t="shared" si="71"/>
        <v>-499429.07517434994</v>
      </c>
      <c r="AT87" s="111">
        <f t="shared" si="71"/>
        <v>0</v>
      </c>
      <c r="AU87" s="111">
        <f t="shared" si="71"/>
        <v>-604216.168725</v>
      </c>
      <c r="AV87" s="111">
        <f t="shared" si="71"/>
        <v>0</v>
      </c>
      <c r="AW87" s="111">
        <f t="shared" si="71"/>
        <v>0</v>
      </c>
      <c r="AX87" s="111">
        <f t="shared" ref="AX87" si="72">SUM(AX86,AX19)</f>
        <v>1684463.2789830365</v>
      </c>
      <c r="AY87" s="111">
        <f t="shared" si="71"/>
        <v>0</v>
      </c>
      <c r="AZ87" s="111">
        <f t="shared" si="71"/>
        <v>-200632480.36783332</v>
      </c>
      <c r="BA87" s="111">
        <f t="shared" si="71"/>
        <v>0</v>
      </c>
      <c r="BB87" s="111">
        <f t="shared" si="71"/>
        <v>0</v>
      </c>
      <c r="BC87" s="111">
        <f t="shared" si="71"/>
        <v>0</v>
      </c>
      <c r="BD87" s="111">
        <f t="shared" si="71"/>
        <v>0</v>
      </c>
      <c r="BE87" s="111">
        <f t="shared" si="71"/>
        <v>0</v>
      </c>
      <c r="BF87" s="111">
        <f t="shared" si="71"/>
        <v>0</v>
      </c>
      <c r="BG87" s="111">
        <f t="shared" si="71"/>
        <v>0</v>
      </c>
      <c r="BH87" s="111">
        <f t="shared" si="71"/>
        <v>0</v>
      </c>
      <c r="BI87" s="111">
        <f t="shared" si="71"/>
        <v>-223283459.16014028</v>
      </c>
      <c r="BJ87" s="111">
        <f t="shared" si="71"/>
        <v>1143200422</v>
      </c>
    </row>
    <row r="88" spans="1:62">
      <c r="A88" s="1">
        <f t="shared" ca="1" si="56"/>
        <v>88</v>
      </c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</row>
    <row r="89" spans="1:62">
      <c r="A89" s="1">
        <f t="shared" ca="1" si="56"/>
        <v>89</v>
      </c>
      <c r="B89" s="2" t="s">
        <v>248</v>
      </c>
      <c r="C89" s="5" t="s">
        <v>249</v>
      </c>
      <c r="D89" s="110">
        <f>+'2018 Depr Det'!E7883</f>
        <v>44708149.270000011</v>
      </c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>
        <f>+'2018 Depr Det'!K7883</f>
        <v>67584.97</v>
      </c>
      <c r="X89" s="110"/>
      <c r="Y89" s="110"/>
      <c r="Z89" s="110"/>
      <c r="AA89" s="110"/>
      <c r="AB89" s="110"/>
      <c r="AC89" s="110"/>
      <c r="AD89" s="110">
        <f>+'2019 GRC IS Adjustments'!AC240</f>
        <v>-2348854.8283335716</v>
      </c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>
        <f t="shared" ref="BI89:BI113" si="73">SUM(E89:BH89)</f>
        <v>-2281269.8583335713</v>
      </c>
      <c r="BJ89" s="110">
        <f t="shared" ref="BJ89:BJ113" si="74">ROUND(SUM(BI89,D89),0)</f>
        <v>42426879</v>
      </c>
    </row>
    <row r="90" spans="1:62">
      <c r="A90" s="1">
        <f t="shared" ca="1" si="56"/>
        <v>90</v>
      </c>
      <c r="B90" s="2" t="s">
        <v>250</v>
      </c>
      <c r="C90" s="5" t="s">
        <v>251</v>
      </c>
      <c r="D90" s="110">
        <f>+'2018 Depr Det'!E7884</f>
        <v>19178478.530000001</v>
      </c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>
        <f>+'2018 Depr Det'!K7884</f>
        <v>90606.960000000021</v>
      </c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>
        <f t="shared" si="73"/>
        <v>90606.960000000021</v>
      </c>
      <c r="BJ90" s="110">
        <f t="shared" si="74"/>
        <v>19269085</v>
      </c>
    </row>
    <row r="91" spans="1:62">
      <c r="A91" s="1">
        <f t="shared" ca="1" si="56"/>
        <v>91</v>
      </c>
      <c r="B91" s="2" t="s">
        <v>252</v>
      </c>
      <c r="C91" s="5" t="s">
        <v>253</v>
      </c>
      <c r="D91" s="110">
        <f>+'2018 Depr Det'!E7885</f>
        <v>75056441.829999968</v>
      </c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>
        <f>+'2018 Depr Det'!K7885</f>
        <v>145035.84000000003</v>
      </c>
      <c r="X91" s="110"/>
      <c r="Y91" s="110"/>
      <c r="Z91" s="110"/>
      <c r="AA91" s="110">
        <f>+'2019 GRC IS Adjustments'!Z240</f>
        <v>-212064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>
        <f t="shared" si="73"/>
        <v>-67028.159999999974</v>
      </c>
      <c r="BJ91" s="110">
        <f t="shared" si="74"/>
        <v>74989414</v>
      </c>
    </row>
    <row r="92" spans="1:62">
      <c r="A92" s="1">
        <f ca="1">CELL("row",A92)</f>
        <v>92</v>
      </c>
      <c r="B92" s="5" t="s">
        <v>1002</v>
      </c>
      <c r="C92" s="5" t="s">
        <v>998</v>
      </c>
      <c r="D92" s="110">
        <f>+'2018 Depr Det'!E7887+'2018 Depr Det'!E7886-SUM(D93:D95)</f>
        <v>27586882.989999995</v>
      </c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>
        <f>+'2018 Depr Det'!K7887+'2018 Depr Det'!K7886-SUM(W93:W95)</f>
        <v>699997.7300000001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>
        <f>+'2019 GRC IS Adjustments'!AX240</f>
        <v>375013.99657122983</v>
      </c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>
        <f t="shared" si="73"/>
        <v>1075011.72657123</v>
      </c>
      <c r="BJ92" s="110">
        <f t="shared" si="74"/>
        <v>28661895</v>
      </c>
    </row>
    <row r="93" spans="1:62">
      <c r="A93" s="1">
        <f t="shared" ca="1" si="56"/>
        <v>93</v>
      </c>
      <c r="B93" s="5" t="s">
        <v>1003</v>
      </c>
      <c r="C93" s="5" t="s">
        <v>999</v>
      </c>
      <c r="D93" s="110">
        <f>+'Transmission Plant Assignment'!N17</f>
        <v>3533027.1800000053</v>
      </c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>
        <f>+'Transmission Plant Assignment'!P17</f>
        <v>3286.3000000000206</v>
      </c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>
        <f t="shared" si="73"/>
        <v>3286.3000000000206</v>
      </c>
      <c r="BJ93" s="110">
        <f t="shared" si="74"/>
        <v>3536313</v>
      </c>
    </row>
    <row r="94" spans="1:62">
      <c r="A94" s="1">
        <f t="shared" ca="1" si="56"/>
        <v>94</v>
      </c>
      <c r="B94" s="5" t="s">
        <v>1004</v>
      </c>
      <c r="C94" s="5" t="s">
        <v>1000</v>
      </c>
      <c r="D94" s="110">
        <f>+'Transmission Plant Assignment'!N18</f>
        <v>9969</v>
      </c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>
        <f>+'Transmission Plant Assignment'!P18</f>
        <v>0.11999999999999998</v>
      </c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>
        <f t="shared" si="73"/>
        <v>0.11999999999999998</v>
      </c>
      <c r="BJ94" s="110">
        <f t="shared" si="74"/>
        <v>9969</v>
      </c>
    </row>
    <row r="95" spans="1:62">
      <c r="A95" s="1">
        <f t="shared" ca="1" si="56"/>
        <v>95</v>
      </c>
      <c r="B95" s="5" t="s">
        <v>1005</v>
      </c>
      <c r="C95" s="5" t="s">
        <v>1001</v>
      </c>
      <c r="D95" s="110">
        <f>+'Transmission Plant Assignment'!N19</f>
        <v>3007183.5700000003</v>
      </c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>
        <f>+'Transmission Plant Assignment'!P19</f>
        <v>3083.7500000000023</v>
      </c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>
        <f t="shared" si="73"/>
        <v>3083.7500000000023</v>
      </c>
      <c r="BJ95" s="110">
        <f t="shared" si="74"/>
        <v>3010267</v>
      </c>
    </row>
    <row r="96" spans="1:62">
      <c r="A96" s="1">
        <f t="shared" ca="1" si="56"/>
        <v>96</v>
      </c>
      <c r="B96" s="5" t="s">
        <v>926</v>
      </c>
      <c r="C96" s="5" t="s">
        <v>914</v>
      </c>
      <c r="D96" s="110">
        <f>+'2018 Depr Det'!B7895</f>
        <v>71582.5</v>
      </c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>
        <f>+'2018 Depr Det'!K7895</f>
        <v>-0.36</v>
      </c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>
        <f t="shared" si="73"/>
        <v>-0.36</v>
      </c>
      <c r="BJ96" s="110">
        <f t="shared" si="74"/>
        <v>71582</v>
      </c>
    </row>
    <row r="97" spans="1:62">
      <c r="A97" s="1">
        <f t="shared" ca="1" si="56"/>
        <v>97</v>
      </c>
      <c r="B97" s="5" t="s">
        <v>927</v>
      </c>
      <c r="C97" s="5" t="s">
        <v>915</v>
      </c>
      <c r="D97" s="110">
        <f>+'2018 Depr Det'!B7896</f>
        <v>142298.85</v>
      </c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>
        <f>+'2018 Depr Det'!K7896</f>
        <v>308.33999999999997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>
        <f t="shared" si="73"/>
        <v>308.33999999999997</v>
      </c>
      <c r="BJ97" s="110">
        <f t="shared" si="74"/>
        <v>142607</v>
      </c>
    </row>
    <row r="98" spans="1:62">
      <c r="A98" s="1">
        <f t="shared" ca="1" si="56"/>
        <v>98</v>
      </c>
      <c r="B98" s="5" t="s">
        <v>928</v>
      </c>
      <c r="C98" s="5" t="s">
        <v>916</v>
      </c>
      <c r="D98" s="110">
        <f>+'2018 Depr Det'!B7897</f>
        <v>9332292.6799999997</v>
      </c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>
        <f>+'2018 Depr Det'!K7897</f>
        <v>219981.44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>
        <f t="shared" si="73"/>
        <v>219981.44</v>
      </c>
      <c r="BJ98" s="110">
        <f t="shared" si="74"/>
        <v>9552274</v>
      </c>
    </row>
    <row r="99" spans="1:62">
      <c r="A99" s="1">
        <f t="shared" ca="1" si="56"/>
        <v>99</v>
      </c>
      <c r="B99" s="5" t="s">
        <v>929</v>
      </c>
      <c r="C99" s="5" t="s">
        <v>917</v>
      </c>
      <c r="D99" s="110">
        <f>+'2018 Depr Det'!B7898</f>
        <v>54400.429999999986</v>
      </c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>
        <f>+'2018 Depr Det'!K7898</f>
        <v>550.5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>
        <f t="shared" si="73"/>
        <v>550.5</v>
      </c>
      <c r="BJ99" s="110">
        <f t="shared" si="74"/>
        <v>54951</v>
      </c>
    </row>
    <row r="100" spans="1:62">
      <c r="A100" s="1">
        <f t="shared" ca="1" si="56"/>
        <v>100</v>
      </c>
      <c r="B100" s="5" t="s">
        <v>930</v>
      </c>
      <c r="C100" s="5" t="s">
        <v>918</v>
      </c>
      <c r="D100" s="110">
        <f>+'2018 Depr Det'!B7899</f>
        <v>11656475.33</v>
      </c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>
        <f>+'2018 Depr Det'!K7899</f>
        <v>358615.1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>
        <f t="shared" si="73"/>
        <v>358615.1</v>
      </c>
      <c r="BJ100" s="110">
        <f t="shared" si="74"/>
        <v>12015090</v>
      </c>
    </row>
    <row r="101" spans="1:62">
      <c r="A101" s="1">
        <f t="shared" ca="1" si="56"/>
        <v>101</v>
      </c>
      <c r="B101" s="5" t="s">
        <v>931</v>
      </c>
      <c r="C101" s="5" t="s">
        <v>919</v>
      </c>
      <c r="D101" s="110">
        <f>+'2018 Depr Det'!B7900</f>
        <v>16982715.789999999</v>
      </c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>
        <f>+'2018 Depr Det'!K7900</f>
        <v>460520.15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>
        <f t="shared" si="73"/>
        <v>460520.15</v>
      </c>
      <c r="BJ101" s="110">
        <f t="shared" si="74"/>
        <v>17443236</v>
      </c>
    </row>
    <row r="102" spans="1:62">
      <c r="A102" s="1">
        <f t="shared" ca="1" si="56"/>
        <v>102</v>
      </c>
      <c r="B102" s="5" t="s">
        <v>932</v>
      </c>
      <c r="C102" s="5" t="s">
        <v>920</v>
      </c>
      <c r="D102" s="110">
        <f>+'2018 Depr Det'!B7901</f>
        <v>12751434.51</v>
      </c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>
        <f>+'2018 Depr Det'!K7901</f>
        <v>329275.49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>
        <f t="shared" si="73"/>
        <v>329275.49</v>
      </c>
      <c r="BJ102" s="110">
        <f t="shared" si="74"/>
        <v>13080710</v>
      </c>
    </row>
    <row r="103" spans="1:62">
      <c r="A103" s="1">
        <f t="shared" ca="1" si="56"/>
        <v>103</v>
      </c>
      <c r="B103" s="5" t="s">
        <v>933</v>
      </c>
      <c r="C103" s="5" t="s">
        <v>921</v>
      </c>
      <c r="D103" s="110">
        <f>+'2018 Depr Det'!B7902</f>
        <v>37180396.609999999</v>
      </c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>
        <f>+'2018 Depr Det'!K7902</f>
        <v>1285759.5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>
        <f>+'2019 GRC IS Adjustments'!$BF$240</f>
        <v>370592.44987679686</v>
      </c>
      <c r="BF103" s="110"/>
      <c r="BG103" s="110"/>
      <c r="BH103" s="110"/>
      <c r="BI103" s="110">
        <f t="shared" si="73"/>
        <v>1656351.9498767969</v>
      </c>
      <c r="BJ103" s="110">
        <f t="shared" si="74"/>
        <v>38836749</v>
      </c>
    </row>
    <row r="104" spans="1:62">
      <c r="A104" s="1">
        <f t="shared" ca="1" si="56"/>
        <v>104</v>
      </c>
      <c r="B104" s="5" t="s">
        <v>934</v>
      </c>
      <c r="C104" s="5" t="s">
        <v>922</v>
      </c>
      <c r="D104" s="110">
        <f>+'2018 Depr Det'!B7903</f>
        <v>19948592.310000002</v>
      </c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>
        <f>+'2018 Depr Det'!K7903</f>
        <v>294287.08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>
        <f t="shared" si="73"/>
        <v>294287.08</v>
      </c>
      <c r="BJ104" s="110">
        <f t="shared" si="74"/>
        <v>20242879</v>
      </c>
    </row>
    <row r="105" spans="1:62">
      <c r="A105" s="1">
        <f t="shared" ca="1" si="56"/>
        <v>105</v>
      </c>
      <c r="B105" s="5" t="s">
        <v>935</v>
      </c>
      <c r="C105" s="5" t="s">
        <v>923</v>
      </c>
      <c r="D105" s="110">
        <f>+'2018 Depr Det'!B7904</f>
        <v>5892634.3500000006</v>
      </c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>
        <f>+'2018 Depr Det'!K7904</f>
        <v>53842.05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>
        <f t="shared" si="73"/>
        <v>53842.05</v>
      </c>
      <c r="BJ105" s="110">
        <f t="shared" si="74"/>
        <v>5946476</v>
      </c>
    </row>
    <row r="106" spans="1:62">
      <c r="A106" s="1">
        <f t="shared" ca="1" si="56"/>
        <v>106</v>
      </c>
      <c r="B106" s="5" t="s">
        <v>936</v>
      </c>
      <c r="C106" s="5" t="s">
        <v>924</v>
      </c>
      <c r="D106" s="110">
        <f>+'2018 Depr Det'!B7905</f>
        <v>13659072.120000001</v>
      </c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>
        <f>+'2018 Depr Det'!K7905</f>
        <v>537515.54999999993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>
        <f>+'2019 GRC IS Adjustments'!$AS$240</f>
        <v>1288993.5097277348</v>
      </c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>
        <f t="shared" si="73"/>
        <v>1826509.0597277349</v>
      </c>
      <c r="BJ106" s="110">
        <f t="shared" si="74"/>
        <v>15485581</v>
      </c>
    </row>
    <row r="107" spans="1:62">
      <c r="A107" s="1">
        <f t="shared" ca="1" si="56"/>
        <v>107</v>
      </c>
      <c r="B107" s="5" t="s">
        <v>937</v>
      </c>
      <c r="C107" s="5" t="s">
        <v>925</v>
      </c>
      <c r="D107" s="110">
        <f>+'2018 Depr Det'!B7906</f>
        <v>2630967.8200000003</v>
      </c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>
        <f>+'2018 Depr Det'!K7906</f>
        <v>39076.31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>
        <f t="shared" si="73"/>
        <v>39076.31</v>
      </c>
      <c r="BJ107" s="110">
        <f t="shared" si="74"/>
        <v>2670044</v>
      </c>
    </row>
    <row r="108" spans="1:62">
      <c r="A108" s="1">
        <f t="shared" ca="1" si="56"/>
        <v>108</v>
      </c>
      <c r="B108" s="2" t="s">
        <v>254</v>
      </c>
      <c r="C108" s="5" t="s">
        <v>255</v>
      </c>
      <c r="D108" s="110">
        <f>+'2018 Depr Det'!E7889</f>
        <v>30535202.688140035</v>
      </c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>
        <f>+'2018 Depr Det'!K7889+'Adj 6.19 Depreciation'!F15</f>
        <v>1008916.2987284553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>
        <f t="shared" si="73"/>
        <v>1008916.2987284553</v>
      </c>
      <c r="BJ108" s="110">
        <f t="shared" si="74"/>
        <v>31544119</v>
      </c>
    </row>
    <row r="109" spans="1:62">
      <c r="A109" s="1">
        <f t="shared" ca="1" si="56"/>
        <v>109</v>
      </c>
      <c r="B109" s="5" t="s">
        <v>883</v>
      </c>
      <c r="C109" s="5" t="s">
        <v>880</v>
      </c>
      <c r="D109" s="110">
        <f>SUM('2018 Depr Det'!G7883:G7885)</f>
        <v>7558969.2500000009</v>
      </c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>
        <f>SUM('2018 Depr Det'!L7883:L7885)</f>
        <v>92283.839999999997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>
        <f t="shared" si="73"/>
        <v>92283.839999999997</v>
      </c>
      <c r="BJ109" s="110">
        <f t="shared" si="74"/>
        <v>7651253</v>
      </c>
    </row>
    <row r="110" spans="1:62">
      <c r="A110" s="1">
        <f t="shared" ca="1" si="56"/>
        <v>110</v>
      </c>
      <c r="B110" s="5" t="s">
        <v>884</v>
      </c>
      <c r="C110" s="5" t="s">
        <v>881</v>
      </c>
      <c r="D110" s="110">
        <f>+'2018 Depr Det'!G7887</f>
        <v>83377.600000000006</v>
      </c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>
        <f>+'2018 Depr Det'!L7887</f>
        <v>5528.84</v>
      </c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>
        <f t="shared" si="73"/>
        <v>5528.84</v>
      </c>
      <c r="BJ110" s="110">
        <f t="shared" si="74"/>
        <v>88906</v>
      </c>
    </row>
    <row r="111" spans="1:62">
      <c r="A111" s="1">
        <f t="shared" ca="1" si="56"/>
        <v>111</v>
      </c>
      <c r="B111" s="5" t="s">
        <v>885</v>
      </c>
      <c r="C111" s="5" t="s">
        <v>887</v>
      </c>
      <c r="D111" s="110">
        <f>+'2018 Depr Det'!G7888</f>
        <v>64714.350000000006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>
        <f>+'2018 Depr Det'!L7888</f>
        <v>-11970.150000000005</v>
      </c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>
        <f t="shared" si="73"/>
        <v>-11970.150000000005</v>
      </c>
      <c r="BJ111" s="110">
        <f t="shared" si="74"/>
        <v>52744</v>
      </c>
    </row>
    <row r="112" spans="1:62">
      <c r="A112" s="1">
        <f t="shared" ca="1" si="56"/>
        <v>112</v>
      </c>
      <c r="B112" s="5" t="s">
        <v>886</v>
      </c>
      <c r="C112" s="5" t="s">
        <v>888</v>
      </c>
      <c r="D112" s="110">
        <f>+'2018 Depr Det'!G7882</f>
        <v>0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>
        <f>+'2018 Depr Det'!L7882</f>
        <v>15331.973602</v>
      </c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>
        <f t="shared" si="73"/>
        <v>15331.973602</v>
      </c>
      <c r="BJ112" s="110">
        <f t="shared" si="74"/>
        <v>15332</v>
      </c>
    </row>
    <row r="113" spans="1:62">
      <c r="A113" s="1">
        <f t="shared" ca="1" si="56"/>
        <v>113</v>
      </c>
      <c r="B113" s="5" t="s">
        <v>344</v>
      </c>
      <c r="C113" s="5" t="s">
        <v>4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>
        <f t="shared" si="73"/>
        <v>0</v>
      </c>
      <c r="BJ113" s="110">
        <f t="shared" si="74"/>
        <v>0</v>
      </c>
    </row>
    <row r="114" spans="1:62">
      <c r="A114" s="1">
        <f t="shared" ca="1" si="56"/>
        <v>114</v>
      </c>
      <c r="B114" s="2" t="s">
        <v>6</v>
      </c>
      <c r="C114" s="5" t="s">
        <v>256</v>
      </c>
      <c r="D114" s="111">
        <f t="shared" ref="D114:AG114" si="75">SUM(D89:D113)</f>
        <v>341625259.5581401</v>
      </c>
      <c r="E114" s="111">
        <f t="shared" si="75"/>
        <v>0</v>
      </c>
      <c r="F114" s="111">
        <f t="shared" ref="F114" si="76">SUM(F89:F113)</f>
        <v>0</v>
      </c>
      <c r="G114" s="111">
        <f t="shared" si="75"/>
        <v>0</v>
      </c>
      <c r="H114" s="111">
        <f t="shared" si="75"/>
        <v>0</v>
      </c>
      <c r="I114" s="111">
        <f t="shared" si="75"/>
        <v>0</v>
      </c>
      <c r="J114" s="111">
        <f t="shared" si="75"/>
        <v>0</v>
      </c>
      <c r="K114" s="111">
        <f t="shared" si="75"/>
        <v>0</v>
      </c>
      <c r="L114" s="111">
        <f t="shared" si="75"/>
        <v>0</v>
      </c>
      <c r="M114" s="111">
        <f t="shared" si="75"/>
        <v>0</v>
      </c>
      <c r="N114" s="111">
        <f t="shared" si="75"/>
        <v>0</v>
      </c>
      <c r="O114" s="111">
        <f t="shared" si="75"/>
        <v>0</v>
      </c>
      <c r="P114" s="111">
        <f t="shared" si="75"/>
        <v>0</v>
      </c>
      <c r="Q114" s="111">
        <f t="shared" si="75"/>
        <v>0</v>
      </c>
      <c r="R114" s="111">
        <f t="shared" si="75"/>
        <v>0</v>
      </c>
      <c r="S114" s="111">
        <f t="shared" si="75"/>
        <v>0</v>
      </c>
      <c r="T114" s="111">
        <f t="shared" si="75"/>
        <v>0</v>
      </c>
      <c r="U114" s="111">
        <f t="shared" si="75"/>
        <v>0</v>
      </c>
      <c r="V114" s="111">
        <f t="shared" si="75"/>
        <v>0</v>
      </c>
      <c r="W114" s="111">
        <f t="shared" si="75"/>
        <v>5699417.6223304542</v>
      </c>
      <c r="X114" s="111">
        <f t="shared" si="75"/>
        <v>0</v>
      </c>
      <c r="Y114" s="111">
        <f t="shared" si="75"/>
        <v>0</v>
      </c>
      <c r="Z114" s="111">
        <f t="shared" si="75"/>
        <v>0</v>
      </c>
      <c r="AA114" s="111">
        <f t="shared" si="75"/>
        <v>-212064</v>
      </c>
      <c r="AB114" s="111">
        <f t="shared" si="75"/>
        <v>0</v>
      </c>
      <c r="AC114" s="111">
        <f t="shared" si="75"/>
        <v>0</v>
      </c>
      <c r="AD114" s="111">
        <f t="shared" si="75"/>
        <v>-2348854.8283335716</v>
      </c>
      <c r="AE114" s="111">
        <f t="shared" si="75"/>
        <v>0</v>
      </c>
      <c r="AF114" s="111">
        <f t="shared" si="75"/>
        <v>0</v>
      </c>
      <c r="AG114" s="111">
        <f t="shared" si="75"/>
        <v>0</v>
      </c>
      <c r="AH114" s="111">
        <f>SUM(AH89:AH113)</f>
        <v>0</v>
      </c>
      <c r="AI114" s="111">
        <f t="shared" ref="AI114:BJ114" si="77">SUM(AI89:AI113)</f>
        <v>0</v>
      </c>
      <c r="AJ114" s="111">
        <f t="shared" si="77"/>
        <v>0</v>
      </c>
      <c r="AK114" s="111">
        <f t="shared" si="77"/>
        <v>0</v>
      </c>
      <c r="AL114" s="111">
        <f t="shared" si="77"/>
        <v>0</v>
      </c>
      <c r="AM114" s="111">
        <f t="shared" si="77"/>
        <v>0</v>
      </c>
      <c r="AN114" s="111">
        <f t="shared" si="77"/>
        <v>0</v>
      </c>
      <c r="AO114" s="111">
        <f t="shared" si="77"/>
        <v>0</v>
      </c>
      <c r="AP114" s="111">
        <f t="shared" si="77"/>
        <v>0</v>
      </c>
      <c r="AQ114" s="111">
        <f t="shared" si="77"/>
        <v>0</v>
      </c>
      <c r="AR114" s="111">
        <f t="shared" si="77"/>
        <v>1288993.5097277348</v>
      </c>
      <c r="AS114" s="111">
        <f t="shared" si="77"/>
        <v>0</v>
      </c>
      <c r="AT114" s="111">
        <f t="shared" si="77"/>
        <v>0</v>
      </c>
      <c r="AU114" s="111">
        <f t="shared" si="77"/>
        <v>0</v>
      </c>
      <c r="AV114" s="111">
        <f t="shared" si="77"/>
        <v>0</v>
      </c>
      <c r="AW114" s="111">
        <f t="shared" si="77"/>
        <v>375013.99657122983</v>
      </c>
      <c r="AX114" s="111">
        <f t="shared" ref="AX114" si="78">SUM(AX89:AX113)</f>
        <v>0</v>
      </c>
      <c r="AY114" s="111">
        <f t="shared" si="77"/>
        <v>0</v>
      </c>
      <c r="AZ114" s="111">
        <f t="shared" si="77"/>
        <v>0</v>
      </c>
      <c r="BA114" s="111">
        <f t="shared" si="77"/>
        <v>0</v>
      </c>
      <c r="BB114" s="111">
        <f t="shared" si="77"/>
        <v>0</v>
      </c>
      <c r="BC114" s="111">
        <f t="shared" si="77"/>
        <v>0</v>
      </c>
      <c r="BD114" s="111">
        <f t="shared" si="77"/>
        <v>0</v>
      </c>
      <c r="BE114" s="111">
        <f t="shared" si="77"/>
        <v>370592.44987679686</v>
      </c>
      <c r="BF114" s="111">
        <f t="shared" si="77"/>
        <v>0</v>
      </c>
      <c r="BG114" s="111">
        <f t="shared" si="77"/>
        <v>0</v>
      </c>
      <c r="BH114" s="111">
        <f t="shared" si="77"/>
        <v>0</v>
      </c>
      <c r="BI114" s="111">
        <f t="shared" si="77"/>
        <v>5173098.7501726439</v>
      </c>
      <c r="BJ114" s="111">
        <f t="shared" si="77"/>
        <v>346798355</v>
      </c>
    </row>
    <row r="115" spans="1:62">
      <c r="A115" s="1">
        <f t="shared" ca="1" si="56"/>
        <v>115</v>
      </c>
      <c r="D115" s="109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</row>
    <row r="116" spans="1:62">
      <c r="A116" s="1">
        <f t="shared" ca="1" si="56"/>
        <v>116</v>
      </c>
      <c r="B116" s="2" t="s">
        <v>257</v>
      </c>
      <c r="C116" s="5" t="s">
        <v>431</v>
      </c>
      <c r="D116" s="110">
        <f>SUM('2018 Amortization Exp'!B6:B7,'2018 Amortization Exp'!B9)</f>
        <v>1210780.8199999998</v>
      </c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>
        <f>SUM(E116:BH116)</f>
        <v>0</v>
      </c>
      <c r="BJ116" s="110">
        <f>ROUND(SUM(BI116,D116),0)</f>
        <v>1210781</v>
      </c>
    </row>
    <row r="117" spans="1:62">
      <c r="A117" s="1">
        <f t="shared" ca="1" si="56"/>
        <v>117</v>
      </c>
      <c r="B117" s="2" t="s">
        <v>258</v>
      </c>
      <c r="C117" s="5" t="s">
        <v>496</v>
      </c>
      <c r="D117" s="110">
        <v>0</v>
      </c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>
        <f>SUM(E117:BH117)</f>
        <v>0</v>
      </c>
      <c r="BJ117" s="110">
        <f>ROUND(SUM(BI117,D117),0)</f>
        <v>0</v>
      </c>
    </row>
    <row r="118" spans="1:62">
      <c r="A118" s="1">
        <f t="shared" ca="1" si="56"/>
        <v>118</v>
      </c>
      <c r="B118" s="2" t="s">
        <v>259</v>
      </c>
      <c r="C118" s="5" t="s">
        <v>260</v>
      </c>
      <c r="D118" s="110">
        <f>SUM('2018 Amortization Exp'!B5,'2018 Amortization Exp'!B8,'2018 Amortization Exp'!G10)</f>
        <v>58868097.469999999</v>
      </c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>
        <f>SUM('Adj 6.19 Depreciation'!F16:F17)</f>
        <v>15719242.717837963</v>
      </c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>
        <f>+'2019 GRC IS Adjustments'!AU244</f>
        <v>5248913.9956294717</v>
      </c>
      <c r="AU118" s="110"/>
      <c r="AV118" s="110"/>
      <c r="AW118" s="110"/>
      <c r="AX118" s="110"/>
      <c r="AY118" s="110">
        <f>+'2019 GRC IS Adjustments'!AZ244</f>
        <v>681757.00000000012</v>
      </c>
      <c r="AZ118" s="110"/>
      <c r="BA118" s="110"/>
      <c r="BB118" s="110"/>
      <c r="BC118" s="110"/>
      <c r="BD118" s="110">
        <f>+'2019 GRC IS Adjustments'!BE244</f>
        <v>-5669283.3340000007</v>
      </c>
      <c r="BE118" s="110"/>
      <c r="BF118" s="110">
        <f>+'2019 GRC IS Adjustments'!BG244</f>
        <v>3090056.355</v>
      </c>
      <c r="BG118" s="110"/>
      <c r="BH118" s="110"/>
      <c r="BI118" s="110">
        <f>SUM(E118:BH118)</f>
        <v>19070686.734467432</v>
      </c>
      <c r="BJ118" s="110">
        <f>ROUND(SUM(BI118,D118),0)</f>
        <v>77938784</v>
      </c>
    </row>
    <row r="119" spans="1:62">
      <c r="A119" s="1">
        <f t="shared" ca="1" si="56"/>
        <v>119</v>
      </c>
      <c r="B119" s="2" t="s">
        <v>500</v>
      </c>
      <c r="C119" s="5" t="s">
        <v>350</v>
      </c>
      <c r="D119" s="110">
        <v>0</v>
      </c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>
        <f>SUM(E119:BH119)</f>
        <v>0</v>
      </c>
      <c r="BJ119" s="110">
        <f>ROUND(SUM(BI119,D119),0)</f>
        <v>0</v>
      </c>
    </row>
    <row r="120" spans="1:62">
      <c r="A120" s="1">
        <f t="shared" ca="1" si="56"/>
        <v>120</v>
      </c>
      <c r="B120" s="2" t="s">
        <v>7</v>
      </c>
      <c r="C120" s="3" t="s">
        <v>261</v>
      </c>
      <c r="D120" s="111">
        <f t="shared" ref="D120:E120" si="79">SUM(D116:D119)</f>
        <v>60078878.289999999</v>
      </c>
      <c r="E120" s="111">
        <f t="shared" si="79"/>
        <v>0</v>
      </c>
      <c r="F120" s="111">
        <f t="shared" ref="F120" si="80">SUM(F116:F119)</f>
        <v>0</v>
      </c>
      <c r="G120" s="111">
        <f t="shared" ref="G120:BJ120" si="81">SUM(G116:G119)</f>
        <v>0</v>
      </c>
      <c r="H120" s="111">
        <f t="shared" si="81"/>
        <v>0</v>
      </c>
      <c r="I120" s="111">
        <f t="shared" si="81"/>
        <v>0</v>
      </c>
      <c r="J120" s="111">
        <f t="shared" si="81"/>
        <v>0</v>
      </c>
      <c r="K120" s="111">
        <f t="shared" si="81"/>
        <v>0</v>
      </c>
      <c r="L120" s="111">
        <f t="shared" si="81"/>
        <v>0</v>
      </c>
      <c r="M120" s="111">
        <f t="shared" si="81"/>
        <v>0</v>
      </c>
      <c r="N120" s="111">
        <f t="shared" si="81"/>
        <v>0</v>
      </c>
      <c r="O120" s="111">
        <f t="shared" si="81"/>
        <v>0</v>
      </c>
      <c r="P120" s="111">
        <f t="shared" si="81"/>
        <v>0</v>
      </c>
      <c r="Q120" s="111">
        <f t="shared" si="81"/>
        <v>0</v>
      </c>
      <c r="R120" s="111">
        <f t="shared" si="81"/>
        <v>0</v>
      </c>
      <c r="S120" s="111">
        <f t="shared" ref="S120" si="82">SUM(S116:S119)</f>
        <v>0</v>
      </c>
      <c r="T120" s="111">
        <f t="shared" si="81"/>
        <v>0</v>
      </c>
      <c r="U120" s="111">
        <f t="shared" si="81"/>
        <v>0</v>
      </c>
      <c r="V120" s="111">
        <f t="shared" si="81"/>
        <v>0</v>
      </c>
      <c r="W120" s="111">
        <f t="shared" si="81"/>
        <v>15719242.717837963</v>
      </c>
      <c r="X120" s="111">
        <f t="shared" ref="X120" si="83">SUM(X116:X119)</f>
        <v>0</v>
      </c>
      <c r="Y120" s="111">
        <f t="shared" si="81"/>
        <v>0</v>
      </c>
      <c r="Z120" s="111">
        <f t="shared" si="81"/>
        <v>0</v>
      </c>
      <c r="AA120" s="111">
        <f t="shared" si="81"/>
        <v>0</v>
      </c>
      <c r="AB120" s="111">
        <f t="shared" si="81"/>
        <v>0</v>
      </c>
      <c r="AC120" s="111">
        <f t="shared" si="81"/>
        <v>0</v>
      </c>
      <c r="AD120" s="111">
        <f t="shared" si="81"/>
        <v>0</v>
      </c>
      <c r="AE120" s="111">
        <f t="shared" si="81"/>
        <v>0</v>
      </c>
      <c r="AF120" s="111">
        <f t="shared" si="81"/>
        <v>0</v>
      </c>
      <c r="AG120" s="111">
        <f t="shared" si="81"/>
        <v>0</v>
      </c>
      <c r="AH120" s="111">
        <f>SUM(AH116:AH119)</f>
        <v>0</v>
      </c>
      <c r="AI120" s="111">
        <f t="shared" si="81"/>
        <v>0</v>
      </c>
      <c r="AJ120" s="111">
        <f t="shared" si="81"/>
        <v>0</v>
      </c>
      <c r="AK120" s="111">
        <f t="shared" si="81"/>
        <v>0</v>
      </c>
      <c r="AL120" s="111">
        <f t="shared" si="81"/>
        <v>0</v>
      </c>
      <c r="AM120" s="111">
        <f t="shared" si="81"/>
        <v>0</v>
      </c>
      <c r="AN120" s="111">
        <f t="shared" si="81"/>
        <v>0</v>
      </c>
      <c r="AO120" s="111">
        <f t="shared" si="81"/>
        <v>0</v>
      </c>
      <c r="AP120" s="111">
        <f t="shared" si="81"/>
        <v>0</v>
      </c>
      <c r="AQ120" s="111">
        <f t="shared" si="81"/>
        <v>0</v>
      </c>
      <c r="AR120" s="111">
        <f t="shared" si="81"/>
        <v>0</v>
      </c>
      <c r="AS120" s="111">
        <f t="shared" si="81"/>
        <v>0</v>
      </c>
      <c r="AT120" s="111">
        <f t="shared" si="81"/>
        <v>5248913.9956294717</v>
      </c>
      <c r="AU120" s="111">
        <f t="shared" si="81"/>
        <v>0</v>
      </c>
      <c r="AV120" s="111">
        <f t="shared" si="81"/>
        <v>0</v>
      </c>
      <c r="AW120" s="111">
        <f t="shared" si="81"/>
        <v>0</v>
      </c>
      <c r="AX120" s="111">
        <f t="shared" ref="AX120" si="84">SUM(AX116:AX119)</f>
        <v>0</v>
      </c>
      <c r="AY120" s="111">
        <f t="shared" si="81"/>
        <v>681757.00000000012</v>
      </c>
      <c r="AZ120" s="111">
        <f t="shared" si="81"/>
        <v>0</v>
      </c>
      <c r="BA120" s="111">
        <f t="shared" si="81"/>
        <v>0</v>
      </c>
      <c r="BB120" s="111">
        <f t="shared" si="81"/>
        <v>0</v>
      </c>
      <c r="BC120" s="111">
        <f t="shared" si="81"/>
        <v>0</v>
      </c>
      <c r="BD120" s="111">
        <f t="shared" si="81"/>
        <v>-5669283.3340000007</v>
      </c>
      <c r="BE120" s="111">
        <f t="shared" si="81"/>
        <v>0</v>
      </c>
      <c r="BF120" s="111">
        <f t="shared" si="81"/>
        <v>3090056.355</v>
      </c>
      <c r="BG120" s="111">
        <f t="shared" si="81"/>
        <v>0</v>
      </c>
      <c r="BH120" s="111">
        <f t="shared" si="81"/>
        <v>0</v>
      </c>
      <c r="BI120" s="111">
        <f t="shared" si="81"/>
        <v>19070686.734467432</v>
      </c>
      <c r="BJ120" s="111">
        <f t="shared" si="81"/>
        <v>79149565</v>
      </c>
    </row>
    <row r="121" spans="1:62">
      <c r="A121" s="1">
        <f t="shared" ca="1" si="56"/>
        <v>121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</row>
    <row r="122" spans="1:62">
      <c r="A122" s="1">
        <f t="shared" ca="1" si="56"/>
        <v>122</v>
      </c>
      <c r="B122" s="2" t="s">
        <v>262</v>
      </c>
      <c r="C122" s="5" t="s">
        <v>437</v>
      </c>
      <c r="D122" s="110">
        <f>SUM('2018 Amortization Exp'!C35)</f>
        <v>2500924.8299999996</v>
      </c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>
        <f>SUM(E122:BH122)</f>
        <v>0</v>
      </c>
      <c r="BJ122" s="110">
        <f>ROUND(SUM(BI122,D122),0)</f>
        <v>2500925</v>
      </c>
    </row>
    <row r="123" spans="1:62">
      <c r="A123" s="1">
        <f t="shared" ca="1" si="56"/>
        <v>123</v>
      </c>
      <c r="B123" s="2" t="s">
        <v>263</v>
      </c>
      <c r="C123" s="5" t="s">
        <v>438</v>
      </c>
      <c r="D123" s="110">
        <f>SUM('2018 Amortization Exp'!C19)</f>
        <v>25800</v>
      </c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>
        <f>SUM(E123:BH123)</f>
        <v>0</v>
      </c>
      <c r="BJ123" s="110">
        <f>ROUND(SUM(BI123,D123),0)</f>
        <v>25800</v>
      </c>
    </row>
    <row r="124" spans="1:62">
      <c r="A124" s="1">
        <f t="shared" ca="1" si="56"/>
        <v>124</v>
      </c>
      <c r="B124" s="2" t="s">
        <v>264</v>
      </c>
      <c r="C124" s="5" t="s">
        <v>439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>
        <f>SUM(E124:BH124)</f>
        <v>0</v>
      </c>
      <c r="BJ124" s="110">
        <f>ROUND(SUM(BI124,D124),0)</f>
        <v>0</v>
      </c>
    </row>
    <row r="125" spans="1:62">
      <c r="A125" s="1">
        <f t="shared" ca="1" si="56"/>
        <v>125</v>
      </c>
      <c r="B125" s="2" t="s">
        <v>266</v>
      </c>
      <c r="C125" s="5" t="s">
        <v>265</v>
      </c>
      <c r="D125" s="110">
        <f>+'2018 Amortization Exp'!C22</f>
        <v>715282.68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>
        <f>SUM(E125:BH125)</f>
        <v>0</v>
      </c>
      <c r="BJ125" s="110">
        <f>ROUND(SUM(BI125,D125),0)</f>
        <v>715283</v>
      </c>
    </row>
    <row r="126" spans="1:62">
      <c r="A126" s="1">
        <f t="shared" ca="1" si="56"/>
        <v>126</v>
      </c>
      <c r="B126" s="2" t="s">
        <v>267</v>
      </c>
      <c r="C126" s="5" t="s">
        <v>79</v>
      </c>
      <c r="D126" s="110">
        <f>SUM('2018 Amortization Exp'!C37,'2018 Amortization Exp'!C39,'2018 Amortization Exp'!C41)</f>
        <v>8414393.160000002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>
        <f>SUM(E126:BH126)</f>
        <v>0</v>
      </c>
      <c r="BJ126" s="110">
        <f>ROUND(SUM(BI126,D126),0)</f>
        <v>8414393</v>
      </c>
    </row>
    <row r="127" spans="1:62">
      <c r="A127" s="1">
        <f t="shared" ca="1" si="56"/>
        <v>127</v>
      </c>
      <c r="B127" s="2" t="s">
        <v>8</v>
      </c>
      <c r="C127" s="3" t="s">
        <v>91</v>
      </c>
      <c r="D127" s="111">
        <f t="shared" ref="D127:E127" si="85">SUM(D122:D126)</f>
        <v>11656400.670000002</v>
      </c>
      <c r="E127" s="111">
        <f t="shared" si="85"/>
        <v>0</v>
      </c>
      <c r="F127" s="111">
        <f t="shared" ref="F127" si="86">SUM(F122:F126)</f>
        <v>0</v>
      </c>
      <c r="G127" s="111">
        <f t="shared" ref="G127:BJ127" si="87">SUM(G122:G126)</f>
        <v>0</v>
      </c>
      <c r="H127" s="111">
        <f t="shared" si="87"/>
        <v>0</v>
      </c>
      <c r="I127" s="111">
        <f t="shared" si="87"/>
        <v>0</v>
      </c>
      <c r="J127" s="111">
        <f t="shared" si="87"/>
        <v>0</v>
      </c>
      <c r="K127" s="111">
        <f t="shared" si="87"/>
        <v>0</v>
      </c>
      <c r="L127" s="111">
        <f t="shared" si="87"/>
        <v>0</v>
      </c>
      <c r="M127" s="111">
        <f t="shared" si="87"/>
        <v>0</v>
      </c>
      <c r="N127" s="111">
        <f t="shared" si="87"/>
        <v>0</v>
      </c>
      <c r="O127" s="111">
        <f t="shared" si="87"/>
        <v>0</v>
      </c>
      <c r="P127" s="111">
        <f t="shared" si="87"/>
        <v>0</v>
      </c>
      <c r="Q127" s="111">
        <f t="shared" si="87"/>
        <v>0</v>
      </c>
      <c r="R127" s="111">
        <f t="shared" si="87"/>
        <v>0</v>
      </c>
      <c r="S127" s="111">
        <f t="shared" ref="S127" si="88">SUM(S122:S126)</f>
        <v>0</v>
      </c>
      <c r="T127" s="111">
        <f t="shared" si="87"/>
        <v>0</v>
      </c>
      <c r="U127" s="111">
        <f t="shared" si="87"/>
        <v>0</v>
      </c>
      <c r="V127" s="111">
        <f t="shared" si="87"/>
        <v>0</v>
      </c>
      <c r="W127" s="111">
        <f t="shared" si="87"/>
        <v>0</v>
      </c>
      <c r="X127" s="111">
        <f t="shared" ref="X127" si="89">SUM(X122:X126)</f>
        <v>0</v>
      </c>
      <c r="Y127" s="111">
        <f t="shared" si="87"/>
        <v>0</v>
      </c>
      <c r="Z127" s="111">
        <f t="shared" si="87"/>
        <v>0</v>
      </c>
      <c r="AA127" s="111">
        <f t="shared" si="87"/>
        <v>0</v>
      </c>
      <c r="AB127" s="111">
        <f t="shared" si="87"/>
        <v>0</v>
      </c>
      <c r="AC127" s="111">
        <f t="shared" si="87"/>
        <v>0</v>
      </c>
      <c r="AD127" s="111">
        <f t="shared" si="87"/>
        <v>0</v>
      </c>
      <c r="AE127" s="111">
        <f t="shared" si="87"/>
        <v>0</v>
      </c>
      <c r="AF127" s="111">
        <f t="shared" si="87"/>
        <v>0</v>
      </c>
      <c r="AG127" s="111">
        <f t="shared" si="87"/>
        <v>0</v>
      </c>
      <c r="AH127" s="111">
        <f>SUM(AH122:AH126)</f>
        <v>0</v>
      </c>
      <c r="AI127" s="111">
        <f t="shared" si="87"/>
        <v>0</v>
      </c>
      <c r="AJ127" s="111">
        <f t="shared" si="87"/>
        <v>0</v>
      </c>
      <c r="AK127" s="111">
        <f t="shared" si="87"/>
        <v>0</v>
      </c>
      <c r="AL127" s="111">
        <f t="shared" si="87"/>
        <v>0</v>
      </c>
      <c r="AM127" s="111">
        <f t="shared" si="87"/>
        <v>0</v>
      </c>
      <c r="AN127" s="111">
        <f t="shared" si="87"/>
        <v>0</v>
      </c>
      <c r="AO127" s="111">
        <f t="shared" si="87"/>
        <v>0</v>
      </c>
      <c r="AP127" s="111">
        <f t="shared" si="87"/>
        <v>0</v>
      </c>
      <c r="AQ127" s="111">
        <f t="shared" si="87"/>
        <v>0</v>
      </c>
      <c r="AR127" s="111">
        <f t="shared" si="87"/>
        <v>0</v>
      </c>
      <c r="AS127" s="111">
        <f t="shared" si="87"/>
        <v>0</v>
      </c>
      <c r="AT127" s="111">
        <f t="shared" si="87"/>
        <v>0</v>
      </c>
      <c r="AU127" s="111">
        <f t="shared" si="87"/>
        <v>0</v>
      </c>
      <c r="AV127" s="111">
        <f t="shared" si="87"/>
        <v>0</v>
      </c>
      <c r="AW127" s="111">
        <f t="shared" si="87"/>
        <v>0</v>
      </c>
      <c r="AX127" s="111">
        <f t="shared" ref="AX127" si="90">SUM(AX122:AX126)</f>
        <v>0</v>
      </c>
      <c r="AY127" s="111">
        <f t="shared" si="87"/>
        <v>0</v>
      </c>
      <c r="AZ127" s="111">
        <f t="shared" ref="AZ127" si="91">SUM(AZ122:AZ126)</f>
        <v>0</v>
      </c>
      <c r="BA127" s="111">
        <f t="shared" si="87"/>
        <v>0</v>
      </c>
      <c r="BB127" s="111">
        <f t="shared" si="87"/>
        <v>0</v>
      </c>
      <c r="BC127" s="111">
        <f t="shared" si="87"/>
        <v>0</v>
      </c>
      <c r="BD127" s="111">
        <f t="shared" si="87"/>
        <v>0</v>
      </c>
      <c r="BE127" s="111">
        <f t="shared" si="87"/>
        <v>0</v>
      </c>
      <c r="BF127" s="111">
        <f t="shared" si="87"/>
        <v>0</v>
      </c>
      <c r="BG127" s="111">
        <f t="shared" si="87"/>
        <v>0</v>
      </c>
      <c r="BH127" s="111">
        <f t="shared" si="87"/>
        <v>0</v>
      </c>
      <c r="BI127" s="111">
        <f t="shared" si="87"/>
        <v>0</v>
      </c>
      <c r="BJ127" s="111">
        <f t="shared" si="87"/>
        <v>11656401</v>
      </c>
    </row>
    <row r="128" spans="1:62">
      <c r="A128" s="1">
        <f ca="1">CELL("row",A128)</f>
        <v>128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</row>
    <row r="129" spans="1:62">
      <c r="A129" s="1">
        <f ca="1">CELL("row",A129)</f>
        <v>129</v>
      </c>
      <c r="B129" s="2" t="s">
        <v>433</v>
      </c>
      <c r="C129" s="3" t="s">
        <v>350</v>
      </c>
      <c r="D129" s="110">
        <f>+'12-2018 Income Statement'!G250</f>
        <v>3557679.1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>
        <f>+'Adj 6.19 Depreciation'!F20</f>
        <v>-19985.020000000019</v>
      </c>
      <c r="X129" s="110">
        <f>+'2019 GRC IS Adjustments'!W246</f>
        <v>0</v>
      </c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>
        <f>SUM(E129:BH129)</f>
        <v>-19985.020000000019</v>
      </c>
      <c r="BJ129" s="110">
        <f>ROUND(SUM(BI129,D129),0)</f>
        <v>3537694</v>
      </c>
    </row>
    <row r="130" spans="1:62">
      <c r="A130" s="1">
        <f ca="1">CELL("row",A130)</f>
        <v>130</v>
      </c>
      <c r="B130" s="2" t="s">
        <v>436</v>
      </c>
      <c r="C130" s="3" t="s">
        <v>435</v>
      </c>
      <c r="D130" s="111">
        <f t="shared" ref="D130:E130" si="92">SUM(D129:D129)</f>
        <v>3557679.1</v>
      </c>
      <c r="E130" s="111">
        <f t="shared" si="92"/>
        <v>0</v>
      </c>
      <c r="F130" s="111">
        <f t="shared" ref="F130" si="93">SUM(F129:F129)</f>
        <v>0</v>
      </c>
      <c r="G130" s="111">
        <f t="shared" ref="G130:BJ130" si="94">SUM(G129:G129)</f>
        <v>0</v>
      </c>
      <c r="H130" s="111">
        <f t="shared" si="94"/>
        <v>0</v>
      </c>
      <c r="I130" s="111">
        <f t="shared" si="94"/>
        <v>0</v>
      </c>
      <c r="J130" s="111">
        <f t="shared" si="94"/>
        <v>0</v>
      </c>
      <c r="K130" s="111">
        <f t="shared" si="94"/>
        <v>0</v>
      </c>
      <c r="L130" s="111">
        <f t="shared" si="94"/>
        <v>0</v>
      </c>
      <c r="M130" s="111">
        <f t="shared" si="94"/>
        <v>0</v>
      </c>
      <c r="N130" s="111">
        <f t="shared" si="94"/>
        <v>0</v>
      </c>
      <c r="O130" s="111">
        <f t="shared" si="94"/>
        <v>0</v>
      </c>
      <c r="P130" s="111">
        <f t="shared" si="94"/>
        <v>0</v>
      </c>
      <c r="Q130" s="111">
        <f t="shared" si="94"/>
        <v>0</v>
      </c>
      <c r="R130" s="111">
        <f t="shared" si="94"/>
        <v>0</v>
      </c>
      <c r="S130" s="111">
        <f t="shared" ref="S130" si="95">SUM(S129:S129)</f>
        <v>0</v>
      </c>
      <c r="T130" s="111">
        <f t="shared" si="94"/>
        <v>0</v>
      </c>
      <c r="U130" s="111">
        <f t="shared" si="94"/>
        <v>0</v>
      </c>
      <c r="V130" s="111">
        <f t="shared" si="94"/>
        <v>0</v>
      </c>
      <c r="W130" s="111">
        <f t="shared" si="94"/>
        <v>-19985.020000000019</v>
      </c>
      <c r="X130" s="111">
        <f t="shared" ref="X130" si="96">SUM(X129:X129)</f>
        <v>0</v>
      </c>
      <c r="Y130" s="111">
        <f t="shared" si="94"/>
        <v>0</v>
      </c>
      <c r="Z130" s="111">
        <f t="shared" si="94"/>
        <v>0</v>
      </c>
      <c r="AA130" s="111">
        <f t="shared" si="94"/>
        <v>0</v>
      </c>
      <c r="AB130" s="111">
        <f t="shared" si="94"/>
        <v>0</v>
      </c>
      <c r="AC130" s="111">
        <f t="shared" si="94"/>
        <v>0</v>
      </c>
      <c r="AD130" s="111">
        <f t="shared" si="94"/>
        <v>0</v>
      </c>
      <c r="AE130" s="111">
        <f t="shared" si="94"/>
        <v>0</v>
      </c>
      <c r="AF130" s="111">
        <f t="shared" si="94"/>
        <v>0</v>
      </c>
      <c r="AG130" s="111">
        <f t="shared" si="94"/>
        <v>0</v>
      </c>
      <c r="AH130" s="111">
        <f>SUM(AH129:AH129)</f>
        <v>0</v>
      </c>
      <c r="AI130" s="111">
        <f t="shared" si="94"/>
        <v>0</v>
      </c>
      <c r="AJ130" s="111">
        <f t="shared" si="94"/>
        <v>0</v>
      </c>
      <c r="AK130" s="111">
        <f t="shared" si="94"/>
        <v>0</v>
      </c>
      <c r="AL130" s="111">
        <f t="shared" si="94"/>
        <v>0</v>
      </c>
      <c r="AM130" s="111">
        <f t="shared" si="94"/>
        <v>0</v>
      </c>
      <c r="AN130" s="111">
        <f t="shared" si="94"/>
        <v>0</v>
      </c>
      <c r="AO130" s="111">
        <f t="shared" si="94"/>
        <v>0</v>
      </c>
      <c r="AP130" s="111">
        <f t="shared" si="94"/>
        <v>0</v>
      </c>
      <c r="AQ130" s="111">
        <f t="shared" si="94"/>
        <v>0</v>
      </c>
      <c r="AR130" s="111">
        <f t="shared" si="94"/>
        <v>0</v>
      </c>
      <c r="AS130" s="111">
        <f t="shared" si="94"/>
        <v>0</v>
      </c>
      <c r="AT130" s="111">
        <f t="shared" si="94"/>
        <v>0</v>
      </c>
      <c r="AU130" s="111">
        <f t="shared" si="94"/>
        <v>0</v>
      </c>
      <c r="AV130" s="111">
        <f t="shared" si="94"/>
        <v>0</v>
      </c>
      <c r="AW130" s="111">
        <f t="shared" si="94"/>
        <v>0</v>
      </c>
      <c r="AX130" s="111">
        <f t="shared" ref="AX130" si="97">SUM(AX129:AX129)</f>
        <v>0</v>
      </c>
      <c r="AY130" s="111">
        <f t="shared" si="94"/>
        <v>0</v>
      </c>
      <c r="AZ130" s="111">
        <f t="shared" ref="AZ130" si="98">SUM(AZ129:AZ129)</f>
        <v>0</v>
      </c>
      <c r="BA130" s="111">
        <f t="shared" si="94"/>
        <v>0</v>
      </c>
      <c r="BB130" s="111">
        <f t="shared" si="94"/>
        <v>0</v>
      </c>
      <c r="BC130" s="111">
        <f t="shared" si="94"/>
        <v>0</v>
      </c>
      <c r="BD130" s="111">
        <f t="shared" si="94"/>
        <v>0</v>
      </c>
      <c r="BE130" s="111">
        <f t="shared" si="94"/>
        <v>0</v>
      </c>
      <c r="BF130" s="111">
        <f t="shared" si="94"/>
        <v>0</v>
      </c>
      <c r="BG130" s="111">
        <f t="shared" si="94"/>
        <v>0</v>
      </c>
      <c r="BH130" s="111">
        <f t="shared" si="94"/>
        <v>0</v>
      </c>
      <c r="BI130" s="111">
        <f t="shared" si="94"/>
        <v>-19985.020000000019</v>
      </c>
      <c r="BJ130" s="111">
        <f t="shared" si="94"/>
        <v>3537694</v>
      </c>
    </row>
    <row r="131" spans="1:62">
      <c r="A131" s="1">
        <f t="shared" ca="1" si="56"/>
        <v>131</v>
      </c>
      <c r="C131" s="5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</row>
    <row r="132" spans="1:62">
      <c r="A132" s="1">
        <f t="shared" ca="1" si="56"/>
        <v>132</v>
      </c>
      <c r="C132" s="5" t="s">
        <v>434</v>
      </c>
      <c r="D132" s="111">
        <f t="shared" ref="D132:E132" si="99">SUM(D130,D127,D120)</f>
        <v>75292958.060000002</v>
      </c>
      <c r="E132" s="111">
        <f t="shared" si="99"/>
        <v>0</v>
      </c>
      <c r="F132" s="111">
        <f t="shared" ref="F132" si="100">SUM(F130,F127,F120)</f>
        <v>0</v>
      </c>
      <c r="G132" s="111">
        <f t="shared" ref="G132:BJ132" si="101">SUM(G130,G127,G120)</f>
        <v>0</v>
      </c>
      <c r="H132" s="111">
        <f t="shared" si="101"/>
        <v>0</v>
      </c>
      <c r="I132" s="111">
        <f t="shared" si="101"/>
        <v>0</v>
      </c>
      <c r="J132" s="111">
        <f t="shared" si="101"/>
        <v>0</v>
      </c>
      <c r="K132" s="111">
        <f t="shared" si="101"/>
        <v>0</v>
      </c>
      <c r="L132" s="111">
        <f t="shared" si="101"/>
        <v>0</v>
      </c>
      <c r="M132" s="111">
        <f t="shared" si="101"/>
        <v>0</v>
      </c>
      <c r="N132" s="111">
        <f t="shared" si="101"/>
        <v>0</v>
      </c>
      <c r="O132" s="111">
        <f t="shared" si="101"/>
        <v>0</v>
      </c>
      <c r="P132" s="111">
        <f t="shared" si="101"/>
        <v>0</v>
      </c>
      <c r="Q132" s="111">
        <f t="shared" si="101"/>
        <v>0</v>
      </c>
      <c r="R132" s="111">
        <f t="shared" si="101"/>
        <v>0</v>
      </c>
      <c r="S132" s="111">
        <f t="shared" ref="S132" si="102">SUM(S130,S127,S120)</f>
        <v>0</v>
      </c>
      <c r="T132" s="111">
        <f t="shared" si="101"/>
        <v>0</v>
      </c>
      <c r="U132" s="111">
        <f t="shared" si="101"/>
        <v>0</v>
      </c>
      <c r="V132" s="111">
        <f t="shared" si="101"/>
        <v>0</v>
      </c>
      <c r="W132" s="111">
        <f t="shared" si="101"/>
        <v>15699257.697837964</v>
      </c>
      <c r="X132" s="111">
        <f t="shared" ref="X132" si="103">SUM(X130,X127,X120)</f>
        <v>0</v>
      </c>
      <c r="Y132" s="111">
        <f t="shared" si="101"/>
        <v>0</v>
      </c>
      <c r="Z132" s="111">
        <f t="shared" si="101"/>
        <v>0</v>
      </c>
      <c r="AA132" s="111">
        <f t="shared" si="101"/>
        <v>0</v>
      </c>
      <c r="AB132" s="111">
        <f t="shared" si="101"/>
        <v>0</v>
      </c>
      <c r="AC132" s="111">
        <f t="shared" si="101"/>
        <v>0</v>
      </c>
      <c r="AD132" s="111">
        <f t="shared" si="101"/>
        <v>0</v>
      </c>
      <c r="AE132" s="111">
        <f t="shared" si="101"/>
        <v>0</v>
      </c>
      <c r="AF132" s="111">
        <f t="shared" si="101"/>
        <v>0</v>
      </c>
      <c r="AG132" s="111">
        <f t="shared" si="101"/>
        <v>0</v>
      </c>
      <c r="AH132" s="111">
        <f>SUM(AH130,AH127,AH120)</f>
        <v>0</v>
      </c>
      <c r="AI132" s="111">
        <f t="shared" si="101"/>
        <v>0</v>
      </c>
      <c r="AJ132" s="111">
        <f t="shared" si="101"/>
        <v>0</v>
      </c>
      <c r="AK132" s="111">
        <f t="shared" si="101"/>
        <v>0</v>
      </c>
      <c r="AL132" s="111">
        <f t="shared" si="101"/>
        <v>0</v>
      </c>
      <c r="AM132" s="111">
        <f t="shared" si="101"/>
        <v>0</v>
      </c>
      <c r="AN132" s="111">
        <f t="shared" si="101"/>
        <v>0</v>
      </c>
      <c r="AO132" s="111">
        <f t="shared" si="101"/>
        <v>0</v>
      </c>
      <c r="AP132" s="111">
        <f t="shared" si="101"/>
        <v>0</v>
      </c>
      <c r="AQ132" s="111">
        <f t="shared" si="101"/>
        <v>0</v>
      </c>
      <c r="AR132" s="111">
        <f t="shared" si="101"/>
        <v>0</v>
      </c>
      <c r="AS132" s="111">
        <f t="shared" si="101"/>
        <v>0</v>
      </c>
      <c r="AT132" s="111">
        <f t="shared" si="101"/>
        <v>5248913.9956294717</v>
      </c>
      <c r="AU132" s="111">
        <f t="shared" si="101"/>
        <v>0</v>
      </c>
      <c r="AV132" s="111">
        <f t="shared" si="101"/>
        <v>0</v>
      </c>
      <c r="AW132" s="111">
        <f t="shared" si="101"/>
        <v>0</v>
      </c>
      <c r="AX132" s="111">
        <f t="shared" ref="AX132" si="104">SUM(AX130,AX127,AX120)</f>
        <v>0</v>
      </c>
      <c r="AY132" s="111">
        <f t="shared" si="101"/>
        <v>681757.00000000012</v>
      </c>
      <c r="AZ132" s="111">
        <f t="shared" ref="AZ132" si="105">SUM(AZ130,AZ127,AZ120)</f>
        <v>0</v>
      </c>
      <c r="BA132" s="111">
        <f t="shared" si="101"/>
        <v>0</v>
      </c>
      <c r="BB132" s="111">
        <f t="shared" si="101"/>
        <v>0</v>
      </c>
      <c r="BC132" s="111">
        <f t="shared" si="101"/>
        <v>0</v>
      </c>
      <c r="BD132" s="111">
        <f t="shared" si="101"/>
        <v>-5669283.3340000007</v>
      </c>
      <c r="BE132" s="111">
        <f t="shared" si="101"/>
        <v>0</v>
      </c>
      <c r="BF132" s="111">
        <f t="shared" si="101"/>
        <v>3090056.355</v>
      </c>
      <c r="BG132" s="111">
        <f t="shared" si="101"/>
        <v>0</v>
      </c>
      <c r="BH132" s="111">
        <f t="shared" si="101"/>
        <v>0</v>
      </c>
      <c r="BI132" s="111">
        <f t="shared" si="101"/>
        <v>19050701.714467432</v>
      </c>
      <c r="BJ132" s="111">
        <f t="shared" si="101"/>
        <v>94343660</v>
      </c>
    </row>
    <row r="133" spans="1:62">
      <c r="A133" s="1">
        <f t="shared" ca="1" si="56"/>
        <v>133</v>
      </c>
      <c r="C133" s="5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</row>
    <row r="134" spans="1:62">
      <c r="A134" s="1">
        <f t="shared" ca="1" si="56"/>
        <v>134</v>
      </c>
      <c r="B134" s="2" t="s">
        <v>269</v>
      </c>
      <c r="C134" s="5" t="s">
        <v>47</v>
      </c>
      <c r="D134" s="110">
        <f>SUM('2018 Amortization Exp'!C53,'2018 Amortization Exp'!C56)</f>
        <v>10322245.039999999</v>
      </c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>
        <f>SUM(E134:BH134)</f>
        <v>0</v>
      </c>
      <c r="BJ134" s="110">
        <f>ROUND(SUM(BI134,D134),0)</f>
        <v>10322245</v>
      </c>
    </row>
    <row r="135" spans="1:62">
      <c r="A135" s="1">
        <f t="shared" ca="1" si="56"/>
        <v>135</v>
      </c>
      <c r="B135" s="5" t="s">
        <v>46</v>
      </c>
      <c r="C135" s="5" t="s">
        <v>48</v>
      </c>
      <c r="D135" s="110">
        <f>SUM('2018 Amortization Exp'!C58,'2018 Amortization Exp'!C60)</f>
        <v>25322916</v>
      </c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>
        <f>+'2019 GRC IS Adjustments'!BC249</f>
        <v>13521271.800000004</v>
      </c>
      <c r="BC135" s="110">
        <f>+'2019 GRC IS Adjustments'!BD249</f>
        <v>-6016033.5165937655</v>
      </c>
      <c r="BD135" s="110"/>
      <c r="BE135" s="110"/>
      <c r="BF135" s="110"/>
      <c r="BG135" s="110"/>
      <c r="BH135" s="110"/>
      <c r="BI135" s="110">
        <f>SUM(E135:BH135)</f>
        <v>7505238.283406239</v>
      </c>
      <c r="BJ135" s="110">
        <f>ROUND(SUM(BI135,D135),0)</f>
        <v>32828154</v>
      </c>
    </row>
    <row r="136" spans="1:62">
      <c r="A136" s="1">
        <f t="shared" ca="1" si="56"/>
        <v>136</v>
      </c>
      <c r="C136" s="3" t="s">
        <v>93</v>
      </c>
      <c r="D136" s="111">
        <f t="shared" ref="D136:E136" si="106">SUM(D134:D135)</f>
        <v>35645161.039999999</v>
      </c>
      <c r="E136" s="111">
        <f t="shared" si="106"/>
        <v>0</v>
      </c>
      <c r="F136" s="111">
        <f t="shared" ref="F136" si="107">SUM(F134:F135)</f>
        <v>0</v>
      </c>
      <c r="G136" s="111">
        <f t="shared" ref="G136:BJ136" si="108">SUM(G134:G135)</f>
        <v>0</v>
      </c>
      <c r="H136" s="111">
        <f t="shared" si="108"/>
        <v>0</v>
      </c>
      <c r="I136" s="111">
        <f t="shared" si="108"/>
        <v>0</v>
      </c>
      <c r="J136" s="111">
        <f t="shared" si="108"/>
        <v>0</v>
      </c>
      <c r="K136" s="111">
        <f t="shared" si="108"/>
        <v>0</v>
      </c>
      <c r="L136" s="111">
        <f t="shared" si="108"/>
        <v>0</v>
      </c>
      <c r="M136" s="111">
        <f t="shared" si="108"/>
        <v>0</v>
      </c>
      <c r="N136" s="111">
        <f t="shared" si="108"/>
        <v>0</v>
      </c>
      <c r="O136" s="111">
        <f t="shared" si="108"/>
        <v>0</v>
      </c>
      <c r="P136" s="111">
        <f t="shared" si="108"/>
        <v>0</v>
      </c>
      <c r="Q136" s="111">
        <f t="shared" si="108"/>
        <v>0</v>
      </c>
      <c r="R136" s="111">
        <f t="shared" si="108"/>
        <v>0</v>
      </c>
      <c r="S136" s="111">
        <f t="shared" ref="S136" si="109">SUM(S134:S135)</f>
        <v>0</v>
      </c>
      <c r="T136" s="111">
        <f t="shared" si="108"/>
        <v>0</v>
      </c>
      <c r="U136" s="111">
        <f t="shared" si="108"/>
        <v>0</v>
      </c>
      <c r="V136" s="111">
        <f t="shared" si="108"/>
        <v>0</v>
      </c>
      <c r="W136" s="111">
        <f t="shared" si="108"/>
        <v>0</v>
      </c>
      <c r="X136" s="111">
        <f t="shared" ref="X136" si="110">SUM(X134:X135)</f>
        <v>0</v>
      </c>
      <c r="Y136" s="111">
        <f t="shared" si="108"/>
        <v>0</v>
      </c>
      <c r="Z136" s="111">
        <f t="shared" si="108"/>
        <v>0</v>
      </c>
      <c r="AA136" s="111">
        <f t="shared" si="108"/>
        <v>0</v>
      </c>
      <c r="AB136" s="111">
        <f t="shared" si="108"/>
        <v>0</v>
      </c>
      <c r="AC136" s="111">
        <f t="shared" si="108"/>
        <v>0</v>
      </c>
      <c r="AD136" s="111">
        <f t="shared" si="108"/>
        <v>0</v>
      </c>
      <c r="AE136" s="111">
        <f t="shared" si="108"/>
        <v>0</v>
      </c>
      <c r="AF136" s="111">
        <f t="shared" si="108"/>
        <v>0</v>
      </c>
      <c r="AG136" s="111">
        <f t="shared" si="108"/>
        <v>0</v>
      </c>
      <c r="AH136" s="111">
        <f>SUM(AH134:AH135)</f>
        <v>0</v>
      </c>
      <c r="AI136" s="111">
        <f t="shared" si="108"/>
        <v>0</v>
      </c>
      <c r="AJ136" s="111">
        <f t="shared" si="108"/>
        <v>0</v>
      </c>
      <c r="AK136" s="111">
        <f t="shared" si="108"/>
        <v>0</v>
      </c>
      <c r="AL136" s="111">
        <f t="shared" si="108"/>
        <v>0</v>
      </c>
      <c r="AM136" s="111">
        <f t="shared" si="108"/>
        <v>0</v>
      </c>
      <c r="AN136" s="111">
        <f t="shared" si="108"/>
        <v>0</v>
      </c>
      <c r="AO136" s="111">
        <f t="shared" si="108"/>
        <v>0</v>
      </c>
      <c r="AP136" s="111">
        <f t="shared" si="108"/>
        <v>0</v>
      </c>
      <c r="AQ136" s="111">
        <f t="shared" si="108"/>
        <v>0</v>
      </c>
      <c r="AR136" s="111">
        <f t="shared" si="108"/>
        <v>0</v>
      </c>
      <c r="AS136" s="111">
        <f t="shared" si="108"/>
        <v>0</v>
      </c>
      <c r="AT136" s="111">
        <f t="shared" si="108"/>
        <v>0</v>
      </c>
      <c r="AU136" s="111">
        <f t="shared" si="108"/>
        <v>0</v>
      </c>
      <c r="AV136" s="111">
        <f t="shared" si="108"/>
        <v>0</v>
      </c>
      <c r="AW136" s="111">
        <f t="shared" si="108"/>
        <v>0</v>
      </c>
      <c r="AX136" s="111">
        <f t="shared" ref="AX136" si="111">SUM(AX134:AX135)</f>
        <v>0</v>
      </c>
      <c r="AY136" s="111">
        <f t="shared" si="108"/>
        <v>0</v>
      </c>
      <c r="AZ136" s="111">
        <f t="shared" ref="AZ136" si="112">SUM(AZ134:AZ135)</f>
        <v>0</v>
      </c>
      <c r="BA136" s="111">
        <f t="shared" si="108"/>
        <v>0</v>
      </c>
      <c r="BB136" s="111">
        <f t="shared" si="108"/>
        <v>13521271.800000004</v>
      </c>
      <c r="BC136" s="111">
        <f t="shared" si="108"/>
        <v>-6016033.5165937655</v>
      </c>
      <c r="BD136" s="111">
        <f t="shared" si="108"/>
        <v>0</v>
      </c>
      <c r="BE136" s="111">
        <f t="shared" si="108"/>
        <v>0</v>
      </c>
      <c r="BF136" s="111">
        <f t="shared" si="108"/>
        <v>0</v>
      </c>
      <c r="BG136" s="111">
        <f t="shared" si="108"/>
        <v>0</v>
      </c>
      <c r="BH136" s="111">
        <f t="shared" si="108"/>
        <v>0</v>
      </c>
      <c r="BI136" s="111">
        <f t="shared" si="108"/>
        <v>7505238.283406239</v>
      </c>
      <c r="BJ136" s="111">
        <f t="shared" si="108"/>
        <v>43150399</v>
      </c>
    </row>
    <row r="137" spans="1:62">
      <c r="A137" s="1">
        <f t="shared" ca="1" si="56"/>
        <v>137</v>
      </c>
      <c r="C137" s="5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</row>
    <row r="138" spans="1:62">
      <c r="A138" s="1">
        <f t="shared" ca="1" si="56"/>
        <v>138</v>
      </c>
      <c r="B138" s="5" t="s">
        <v>446</v>
      </c>
      <c r="C138" s="5" t="s">
        <v>440</v>
      </c>
      <c r="D138" s="110">
        <f>SUM('12-2018 Income Statement'!B256)</f>
        <v>12780371.620000001</v>
      </c>
      <c r="E138" s="110">
        <f>+'2019 GRC IS Adjustments'!D252</f>
        <v>31779966.02</v>
      </c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>
        <f>+'2019 GRC IS Adjustments'!AR252</f>
        <v>152047.66032121028</v>
      </c>
      <c r="AR138" s="110">
        <f>+'2019 GRC IS Adjustments'!AS252</f>
        <v>4868445.0880221995</v>
      </c>
      <c r="AS138" s="110"/>
      <c r="AT138" s="110">
        <f>+'2019 GRC IS Adjustments'!AU252</f>
        <v>6937913.5512456754</v>
      </c>
      <c r="AU138" s="110"/>
      <c r="AV138" s="110"/>
      <c r="AW138" s="110"/>
      <c r="AX138" s="110"/>
      <c r="AY138" s="110"/>
      <c r="AZ138" s="110"/>
      <c r="BA138" s="110"/>
      <c r="BB138" s="110"/>
      <c r="BC138" s="110">
        <f>+'2019 GRC IS Adjustments'!BD252</f>
        <v>-7284985.002442643</v>
      </c>
      <c r="BD138" s="110"/>
      <c r="BE138" s="110"/>
      <c r="BF138" s="110"/>
      <c r="BG138" s="110"/>
      <c r="BH138" s="110"/>
      <c r="BI138" s="110">
        <f>SUM(E138:BH138)</f>
        <v>36453387.317146443</v>
      </c>
      <c r="BJ138" s="110">
        <f>ROUND(SUM(BI138,D138),0)</f>
        <v>49233759</v>
      </c>
    </row>
    <row r="139" spans="1:62">
      <c r="A139" s="1">
        <f t="shared" ca="1" si="56"/>
        <v>139</v>
      </c>
      <c r="B139" s="5" t="s">
        <v>445</v>
      </c>
      <c r="C139" s="5" t="s">
        <v>441</v>
      </c>
      <c r="D139" s="110">
        <f>SUM('12-2018 Income Statement'!B257)</f>
        <v>-33645162.979999997</v>
      </c>
      <c r="E139" s="110">
        <f>+'2019 GRC IS Adjustments'!D253</f>
        <v>-430100</v>
      </c>
      <c r="F139" s="110"/>
      <c r="G139" s="110"/>
      <c r="H139" s="110"/>
      <c r="I139" s="110">
        <f>+'2019 GRC IS Adjustments'!H253</f>
        <v>83311.960000000006</v>
      </c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>
        <f>+'2019 GRC IS Adjustments'!BD253</f>
        <v>1781885</v>
      </c>
      <c r="BD139" s="110"/>
      <c r="BE139" s="110"/>
      <c r="BF139" s="110"/>
      <c r="BG139" s="110"/>
      <c r="BH139" s="110"/>
      <c r="BI139" s="110">
        <f>SUM(E139:BH139)</f>
        <v>1435096.96</v>
      </c>
      <c r="BJ139" s="110">
        <f>ROUND(SUM(BI139,D139),0)</f>
        <v>-32210066</v>
      </c>
    </row>
    <row r="140" spans="1:62">
      <c r="A140" s="1">
        <f t="shared" ca="1" si="56"/>
        <v>140</v>
      </c>
      <c r="B140" s="5" t="s">
        <v>447</v>
      </c>
      <c r="C140" s="5" t="s">
        <v>443</v>
      </c>
      <c r="D140" s="110">
        <f>SUM('12-2018 Income Statement'!B258)</f>
        <v>-755388.96</v>
      </c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>
        <f>+'2019 GRC IS Adjustments'!AQ254</f>
        <v>-3542326.2966666669</v>
      </c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>
        <f>SUM(E140:BH140)</f>
        <v>-3542326.2966666669</v>
      </c>
      <c r="BJ140" s="110">
        <f>ROUND(SUM(BI140,D140),0)</f>
        <v>-4297715</v>
      </c>
    </row>
    <row r="141" spans="1:62">
      <c r="A141" s="1">
        <f t="shared" ca="1" si="56"/>
        <v>141</v>
      </c>
      <c r="B141" s="5" t="s">
        <v>448</v>
      </c>
      <c r="C141" s="5" t="s">
        <v>442</v>
      </c>
      <c r="D141" s="110">
        <f>SUM('12-2018 Income Statement'!B259)</f>
        <v>-8354.4</v>
      </c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>
        <f>+'2019 GRC IS Adjustments'!AQ255</f>
        <v>8362.3033333333333</v>
      </c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>
        <f>SUM(E141:BH141)</f>
        <v>8362.3033333333333</v>
      </c>
      <c r="BJ141" s="110">
        <f>ROUND(SUM(BI141,D141),0)</f>
        <v>8</v>
      </c>
    </row>
    <row r="142" spans="1:62">
      <c r="A142" s="1">
        <f t="shared" ca="1" si="56"/>
        <v>142</v>
      </c>
      <c r="B142" s="5" t="s">
        <v>449</v>
      </c>
      <c r="C142" s="5" t="s">
        <v>444</v>
      </c>
      <c r="D142" s="110">
        <f>SUM('12-2018 Income Statement'!B260)</f>
        <v>-4419.1099999999997</v>
      </c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>
        <f>SUM(E142:BH142)</f>
        <v>0</v>
      </c>
      <c r="BJ142" s="110">
        <f>ROUND(SUM(BI142,D142),0)</f>
        <v>-4419</v>
      </c>
    </row>
    <row r="143" spans="1:62">
      <c r="A143" s="1">
        <f t="shared" ca="1" si="56"/>
        <v>143</v>
      </c>
      <c r="B143" s="3" t="s">
        <v>5</v>
      </c>
      <c r="C143" s="3" t="s">
        <v>351</v>
      </c>
      <c r="D143" s="111">
        <f t="shared" ref="D143:E143" si="113">SUM(D138:D142)</f>
        <v>-21632953.829999994</v>
      </c>
      <c r="E143" s="111">
        <f t="shared" si="113"/>
        <v>31349866.02</v>
      </c>
      <c r="F143" s="111">
        <f t="shared" ref="F143" si="114">SUM(F138:F142)</f>
        <v>0</v>
      </c>
      <c r="G143" s="111">
        <f t="shared" ref="G143:BJ143" si="115">SUM(G138:G142)</f>
        <v>0</v>
      </c>
      <c r="H143" s="111">
        <f t="shared" si="115"/>
        <v>0</v>
      </c>
      <c r="I143" s="111">
        <f t="shared" si="115"/>
        <v>83311.960000000006</v>
      </c>
      <c r="J143" s="111">
        <f t="shared" si="115"/>
        <v>0</v>
      </c>
      <c r="K143" s="111">
        <f t="shared" si="115"/>
        <v>0</v>
      </c>
      <c r="L143" s="111">
        <f t="shared" si="115"/>
        <v>0</v>
      </c>
      <c r="M143" s="111">
        <f t="shared" si="115"/>
        <v>0</v>
      </c>
      <c r="N143" s="111">
        <f t="shared" si="115"/>
        <v>0</v>
      </c>
      <c r="O143" s="111">
        <f t="shared" si="115"/>
        <v>0</v>
      </c>
      <c r="P143" s="111">
        <f t="shared" si="115"/>
        <v>0</v>
      </c>
      <c r="Q143" s="111">
        <f t="shared" si="115"/>
        <v>0</v>
      </c>
      <c r="R143" s="111">
        <f t="shared" si="115"/>
        <v>0</v>
      </c>
      <c r="S143" s="111">
        <f t="shared" ref="S143" si="116">SUM(S138:S142)</f>
        <v>0</v>
      </c>
      <c r="T143" s="111">
        <f t="shared" si="115"/>
        <v>0</v>
      </c>
      <c r="U143" s="111">
        <f t="shared" si="115"/>
        <v>0</v>
      </c>
      <c r="V143" s="111">
        <f t="shared" si="115"/>
        <v>0</v>
      </c>
      <c r="W143" s="111">
        <f t="shared" si="115"/>
        <v>0</v>
      </c>
      <c r="X143" s="111">
        <f t="shared" ref="X143" si="117">SUM(X138:X142)</f>
        <v>0</v>
      </c>
      <c r="Y143" s="111">
        <f t="shared" si="115"/>
        <v>0</v>
      </c>
      <c r="Z143" s="111">
        <f t="shared" si="115"/>
        <v>0</v>
      </c>
      <c r="AA143" s="111">
        <f t="shared" si="115"/>
        <v>0</v>
      </c>
      <c r="AB143" s="111">
        <f t="shared" si="115"/>
        <v>0</v>
      </c>
      <c r="AC143" s="111">
        <f t="shared" si="115"/>
        <v>0</v>
      </c>
      <c r="AD143" s="111">
        <f t="shared" si="115"/>
        <v>0</v>
      </c>
      <c r="AE143" s="111">
        <f t="shared" si="115"/>
        <v>0</v>
      </c>
      <c r="AF143" s="111">
        <f t="shared" si="115"/>
        <v>0</v>
      </c>
      <c r="AG143" s="111">
        <f t="shared" si="115"/>
        <v>0</v>
      </c>
      <c r="AH143" s="111">
        <f>SUM(AH138:AH142)</f>
        <v>0</v>
      </c>
      <c r="AI143" s="111">
        <f t="shared" si="115"/>
        <v>0</v>
      </c>
      <c r="AJ143" s="111">
        <f t="shared" si="115"/>
        <v>0</v>
      </c>
      <c r="AK143" s="111">
        <f t="shared" si="115"/>
        <v>0</v>
      </c>
      <c r="AL143" s="111">
        <f t="shared" si="115"/>
        <v>0</v>
      </c>
      <c r="AM143" s="111">
        <f t="shared" si="115"/>
        <v>0</v>
      </c>
      <c r="AN143" s="111">
        <f t="shared" si="115"/>
        <v>0</v>
      </c>
      <c r="AO143" s="111">
        <f t="shared" si="115"/>
        <v>0</v>
      </c>
      <c r="AP143" s="111">
        <f t="shared" si="115"/>
        <v>-3533963.9933333336</v>
      </c>
      <c r="AQ143" s="111">
        <f t="shared" si="115"/>
        <v>152047.66032121028</v>
      </c>
      <c r="AR143" s="111">
        <f t="shared" si="115"/>
        <v>4868445.0880221995</v>
      </c>
      <c r="AS143" s="111">
        <f t="shared" si="115"/>
        <v>0</v>
      </c>
      <c r="AT143" s="111">
        <f t="shared" si="115"/>
        <v>6937913.5512456754</v>
      </c>
      <c r="AU143" s="111">
        <f t="shared" si="115"/>
        <v>0</v>
      </c>
      <c r="AV143" s="111">
        <f t="shared" si="115"/>
        <v>0</v>
      </c>
      <c r="AW143" s="111">
        <f t="shared" si="115"/>
        <v>0</v>
      </c>
      <c r="AX143" s="111">
        <f t="shared" ref="AX143" si="118">SUM(AX138:AX142)</f>
        <v>0</v>
      </c>
      <c r="AY143" s="111">
        <f t="shared" si="115"/>
        <v>0</v>
      </c>
      <c r="AZ143" s="111">
        <f t="shared" ref="AZ143" si="119">SUM(AZ138:AZ142)</f>
        <v>0</v>
      </c>
      <c r="BA143" s="111">
        <f t="shared" si="115"/>
        <v>0</v>
      </c>
      <c r="BB143" s="111">
        <f t="shared" si="115"/>
        <v>0</v>
      </c>
      <c r="BC143" s="111">
        <f t="shared" si="115"/>
        <v>-5503100.002442643</v>
      </c>
      <c r="BD143" s="111">
        <f t="shared" si="115"/>
        <v>0</v>
      </c>
      <c r="BE143" s="111">
        <f t="shared" si="115"/>
        <v>0</v>
      </c>
      <c r="BF143" s="111">
        <f t="shared" si="115"/>
        <v>0</v>
      </c>
      <c r="BG143" s="111">
        <f t="shared" si="115"/>
        <v>0</v>
      </c>
      <c r="BH143" s="111">
        <f t="shared" si="115"/>
        <v>0</v>
      </c>
      <c r="BI143" s="111">
        <f t="shared" si="115"/>
        <v>34354520.283813111</v>
      </c>
      <c r="BJ143" s="111">
        <f t="shared" si="115"/>
        <v>12721567</v>
      </c>
    </row>
    <row r="144" spans="1:62">
      <c r="A144" s="1">
        <f t="shared" ca="1" si="56"/>
        <v>144</v>
      </c>
      <c r="B144" s="3"/>
      <c r="C144" s="127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</row>
    <row r="145" spans="1:62">
      <c r="A145" s="1">
        <f t="shared" ca="1" si="56"/>
        <v>145</v>
      </c>
      <c r="C145" s="3" t="s">
        <v>92</v>
      </c>
      <c r="D145" s="111">
        <f t="shared" ref="D145:E145" si="120">SUM(D143,D136,D132)</f>
        <v>89305165.270000011</v>
      </c>
      <c r="E145" s="111">
        <f t="shared" si="120"/>
        <v>31349866.02</v>
      </c>
      <c r="F145" s="111">
        <f t="shared" ref="F145" si="121">SUM(F143,F136,F132)</f>
        <v>0</v>
      </c>
      <c r="G145" s="111">
        <f t="shared" ref="G145:BJ145" si="122">SUM(G143,G136,G132)</f>
        <v>0</v>
      </c>
      <c r="H145" s="111">
        <f t="shared" si="122"/>
        <v>0</v>
      </c>
      <c r="I145" s="111">
        <f t="shared" si="122"/>
        <v>83311.960000000006</v>
      </c>
      <c r="J145" s="111">
        <f t="shared" si="122"/>
        <v>0</v>
      </c>
      <c r="K145" s="111">
        <f t="shared" si="122"/>
        <v>0</v>
      </c>
      <c r="L145" s="111">
        <f t="shared" si="122"/>
        <v>0</v>
      </c>
      <c r="M145" s="111">
        <f t="shared" si="122"/>
        <v>0</v>
      </c>
      <c r="N145" s="111">
        <f t="shared" si="122"/>
        <v>0</v>
      </c>
      <c r="O145" s="111">
        <f t="shared" si="122"/>
        <v>0</v>
      </c>
      <c r="P145" s="111">
        <f t="shared" si="122"/>
        <v>0</v>
      </c>
      <c r="Q145" s="111">
        <f t="shared" si="122"/>
        <v>0</v>
      </c>
      <c r="R145" s="111">
        <f t="shared" si="122"/>
        <v>0</v>
      </c>
      <c r="S145" s="111">
        <f t="shared" ref="S145" si="123">SUM(S143,S136,S132)</f>
        <v>0</v>
      </c>
      <c r="T145" s="111">
        <f t="shared" si="122"/>
        <v>0</v>
      </c>
      <c r="U145" s="111">
        <f t="shared" si="122"/>
        <v>0</v>
      </c>
      <c r="V145" s="111">
        <f t="shared" si="122"/>
        <v>0</v>
      </c>
      <c r="W145" s="111">
        <f t="shared" si="122"/>
        <v>15699257.697837964</v>
      </c>
      <c r="X145" s="111">
        <f t="shared" ref="X145" si="124">SUM(X143,X136,X132)</f>
        <v>0</v>
      </c>
      <c r="Y145" s="111">
        <f t="shared" si="122"/>
        <v>0</v>
      </c>
      <c r="Z145" s="111">
        <f t="shared" si="122"/>
        <v>0</v>
      </c>
      <c r="AA145" s="111">
        <f t="shared" si="122"/>
        <v>0</v>
      </c>
      <c r="AB145" s="111">
        <f t="shared" si="122"/>
        <v>0</v>
      </c>
      <c r="AC145" s="111">
        <f t="shared" si="122"/>
        <v>0</v>
      </c>
      <c r="AD145" s="111">
        <f t="shared" si="122"/>
        <v>0</v>
      </c>
      <c r="AE145" s="111">
        <f t="shared" si="122"/>
        <v>0</v>
      </c>
      <c r="AF145" s="111">
        <f t="shared" si="122"/>
        <v>0</v>
      </c>
      <c r="AG145" s="111">
        <f t="shared" si="122"/>
        <v>0</v>
      </c>
      <c r="AH145" s="111">
        <f>SUM(AH143,AH136,AH132)</f>
        <v>0</v>
      </c>
      <c r="AI145" s="111">
        <f t="shared" si="122"/>
        <v>0</v>
      </c>
      <c r="AJ145" s="111">
        <f t="shared" si="122"/>
        <v>0</v>
      </c>
      <c r="AK145" s="111">
        <f t="shared" si="122"/>
        <v>0</v>
      </c>
      <c r="AL145" s="111">
        <f t="shared" si="122"/>
        <v>0</v>
      </c>
      <c r="AM145" s="111">
        <f t="shared" si="122"/>
        <v>0</v>
      </c>
      <c r="AN145" s="111">
        <f t="shared" si="122"/>
        <v>0</v>
      </c>
      <c r="AO145" s="111">
        <f t="shared" si="122"/>
        <v>0</v>
      </c>
      <c r="AP145" s="111">
        <f t="shared" si="122"/>
        <v>-3533963.9933333336</v>
      </c>
      <c r="AQ145" s="111">
        <f t="shared" si="122"/>
        <v>152047.66032121028</v>
      </c>
      <c r="AR145" s="111">
        <f t="shared" si="122"/>
        <v>4868445.0880221995</v>
      </c>
      <c r="AS145" s="111">
        <f t="shared" si="122"/>
        <v>0</v>
      </c>
      <c r="AT145" s="111">
        <f t="shared" si="122"/>
        <v>12186827.546875147</v>
      </c>
      <c r="AU145" s="111">
        <f t="shared" si="122"/>
        <v>0</v>
      </c>
      <c r="AV145" s="111">
        <f t="shared" si="122"/>
        <v>0</v>
      </c>
      <c r="AW145" s="111">
        <f t="shared" si="122"/>
        <v>0</v>
      </c>
      <c r="AX145" s="111">
        <f t="shared" ref="AX145" si="125">SUM(AX143,AX136,AX132)</f>
        <v>0</v>
      </c>
      <c r="AY145" s="111">
        <f t="shared" si="122"/>
        <v>681757.00000000012</v>
      </c>
      <c r="AZ145" s="111">
        <f t="shared" ref="AZ145" si="126">SUM(AZ143,AZ136,AZ132)</f>
        <v>0</v>
      </c>
      <c r="BA145" s="111">
        <f t="shared" si="122"/>
        <v>0</v>
      </c>
      <c r="BB145" s="111">
        <f t="shared" si="122"/>
        <v>13521271.800000004</v>
      </c>
      <c r="BC145" s="111">
        <f t="shared" si="122"/>
        <v>-11519133.519036409</v>
      </c>
      <c r="BD145" s="111">
        <f t="shared" si="122"/>
        <v>-5669283.3340000007</v>
      </c>
      <c r="BE145" s="111">
        <f t="shared" si="122"/>
        <v>0</v>
      </c>
      <c r="BF145" s="111">
        <f t="shared" si="122"/>
        <v>3090056.355</v>
      </c>
      <c r="BG145" s="111">
        <f t="shared" si="122"/>
        <v>0</v>
      </c>
      <c r="BH145" s="111">
        <f t="shared" si="122"/>
        <v>0</v>
      </c>
      <c r="BI145" s="111">
        <f t="shared" si="122"/>
        <v>60910460.281686783</v>
      </c>
      <c r="BJ145" s="111">
        <f t="shared" si="122"/>
        <v>150215626</v>
      </c>
    </row>
    <row r="146" spans="1:62">
      <c r="A146" s="1">
        <f t="shared" ca="1" si="56"/>
        <v>146</v>
      </c>
      <c r="C146" s="3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</row>
    <row r="147" spans="1:62" s="49" customFormat="1">
      <c r="A147" s="130">
        <f t="shared" ca="1" si="56"/>
        <v>147</v>
      </c>
      <c r="B147" s="42" t="s">
        <v>453</v>
      </c>
      <c r="C147" s="42" t="s">
        <v>450</v>
      </c>
      <c r="D147" s="110">
        <f>+'12-2018 Income Statement'!B264</f>
        <v>-23022790.43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>
        <f>+'2019 GRC IS Adjustments'!AA260</f>
        <v>23022790.43</v>
      </c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>
        <f>SUM(E147:BH147)</f>
        <v>23022790.43</v>
      </c>
      <c r="BJ147" s="110">
        <f>ROUND(SUM(BI147,D147),0)</f>
        <v>0</v>
      </c>
    </row>
    <row r="148" spans="1:62">
      <c r="A148" s="1">
        <f t="shared" ca="1" si="56"/>
        <v>148</v>
      </c>
      <c r="B148" s="5" t="s">
        <v>454</v>
      </c>
      <c r="C148" s="5" t="s">
        <v>451</v>
      </c>
      <c r="D148" s="110">
        <f>+'12-2018 Income Statement'!B265</f>
        <v>-18638710.43</v>
      </c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>
        <f>+'2019 GRC IS Adjustments'!AA261</f>
        <v>18638710.43</v>
      </c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>
        <f>SUM(E148:BH148)</f>
        <v>18638710.43</v>
      </c>
      <c r="BJ148" s="110">
        <f>ROUND(SUM(BI148,D148),0)</f>
        <v>0</v>
      </c>
    </row>
    <row r="149" spans="1:62">
      <c r="A149" s="1">
        <f t="shared" ca="1" si="56"/>
        <v>149</v>
      </c>
      <c r="B149" s="5"/>
      <c r="C149" s="3" t="s">
        <v>452</v>
      </c>
      <c r="D149" s="111">
        <f t="shared" ref="D149:E149" si="127">SUM(D147:D148)</f>
        <v>-41661500.859999999</v>
      </c>
      <c r="E149" s="111">
        <f t="shared" si="127"/>
        <v>0</v>
      </c>
      <c r="F149" s="111">
        <f t="shared" ref="F149" si="128">SUM(F147:F148)</f>
        <v>0</v>
      </c>
      <c r="G149" s="111">
        <f t="shared" ref="G149:BJ149" si="129">SUM(G147:G148)</f>
        <v>0</v>
      </c>
      <c r="H149" s="111">
        <f t="shared" si="129"/>
        <v>0</v>
      </c>
      <c r="I149" s="111">
        <f t="shared" si="129"/>
        <v>0</v>
      </c>
      <c r="J149" s="111">
        <f t="shared" si="129"/>
        <v>0</v>
      </c>
      <c r="K149" s="111">
        <f t="shared" si="129"/>
        <v>0</v>
      </c>
      <c r="L149" s="111">
        <f t="shared" si="129"/>
        <v>0</v>
      </c>
      <c r="M149" s="111">
        <f t="shared" si="129"/>
        <v>0</v>
      </c>
      <c r="N149" s="111">
        <f t="shared" si="129"/>
        <v>0</v>
      </c>
      <c r="O149" s="111">
        <f t="shared" si="129"/>
        <v>0</v>
      </c>
      <c r="P149" s="111">
        <f t="shared" si="129"/>
        <v>0</v>
      </c>
      <c r="Q149" s="111">
        <f t="shared" si="129"/>
        <v>0</v>
      </c>
      <c r="R149" s="111">
        <f t="shared" si="129"/>
        <v>0</v>
      </c>
      <c r="S149" s="111">
        <f t="shared" ref="S149" si="130">SUM(S147:S148)</f>
        <v>0</v>
      </c>
      <c r="T149" s="111">
        <f t="shared" si="129"/>
        <v>0</v>
      </c>
      <c r="U149" s="111">
        <f t="shared" si="129"/>
        <v>0</v>
      </c>
      <c r="V149" s="111">
        <f t="shared" si="129"/>
        <v>0</v>
      </c>
      <c r="W149" s="111">
        <f t="shared" si="129"/>
        <v>0</v>
      </c>
      <c r="X149" s="111">
        <f t="shared" ref="X149" si="131">SUM(X147:X148)</f>
        <v>0</v>
      </c>
      <c r="Y149" s="111">
        <f t="shared" si="129"/>
        <v>0</v>
      </c>
      <c r="Z149" s="111">
        <f t="shared" si="129"/>
        <v>0</v>
      </c>
      <c r="AA149" s="111">
        <f t="shared" si="129"/>
        <v>0</v>
      </c>
      <c r="AB149" s="111">
        <f t="shared" si="129"/>
        <v>41661500.859999999</v>
      </c>
      <c r="AC149" s="111">
        <f t="shared" si="129"/>
        <v>0</v>
      </c>
      <c r="AD149" s="111">
        <f t="shared" si="129"/>
        <v>0</v>
      </c>
      <c r="AE149" s="111">
        <f t="shared" si="129"/>
        <v>0</v>
      </c>
      <c r="AF149" s="111">
        <f t="shared" si="129"/>
        <v>0</v>
      </c>
      <c r="AG149" s="111">
        <f t="shared" si="129"/>
        <v>0</v>
      </c>
      <c r="AH149" s="111">
        <f>SUM(AH147:AH148)</f>
        <v>0</v>
      </c>
      <c r="AI149" s="111">
        <f t="shared" si="129"/>
        <v>0</v>
      </c>
      <c r="AJ149" s="111">
        <f t="shared" si="129"/>
        <v>0</v>
      </c>
      <c r="AK149" s="111">
        <f t="shared" si="129"/>
        <v>0</v>
      </c>
      <c r="AL149" s="111">
        <f t="shared" si="129"/>
        <v>0</v>
      </c>
      <c r="AM149" s="111">
        <f t="shared" si="129"/>
        <v>0</v>
      </c>
      <c r="AN149" s="111">
        <f t="shared" si="129"/>
        <v>0</v>
      </c>
      <c r="AO149" s="111">
        <f t="shared" si="129"/>
        <v>0</v>
      </c>
      <c r="AP149" s="111">
        <f t="shared" si="129"/>
        <v>0</v>
      </c>
      <c r="AQ149" s="111">
        <f t="shared" si="129"/>
        <v>0</v>
      </c>
      <c r="AR149" s="111">
        <f t="shared" si="129"/>
        <v>0</v>
      </c>
      <c r="AS149" s="111">
        <f t="shared" si="129"/>
        <v>0</v>
      </c>
      <c r="AT149" s="111">
        <f t="shared" si="129"/>
        <v>0</v>
      </c>
      <c r="AU149" s="111">
        <f t="shared" si="129"/>
        <v>0</v>
      </c>
      <c r="AV149" s="111">
        <f t="shared" si="129"/>
        <v>0</v>
      </c>
      <c r="AW149" s="111">
        <f t="shared" si="129"/>
        <v>0</v>
      </c>
      <c r="AX149" s="111">
        <f t="shared" ref="AX149" si="132">SUM(AX147:AX148)</f>
        <v>0</v>
      </c>
      <c r="AY149" s="111">
        <f t="shared" si="129"/>
        <v>0</v>
      </c>
      <c r="AZ149" s="111">
        <f t="shared" ref="AZ149" si="133">SUM(AZ147:AZ148)</f>
        <v>0</v>
      </c>
      <c r="BA149" s="111">
        <f t="shared" si="129"/>
        <v>0</v>
      </c>
      <c r="BB149" s="111">
        <f t="shared" si="129"/>
        <v>0</v>
      </c>
      <c r="BC149" s="111">
        <f t="shared" si="129"/>
        <v>0</v>
      </c>
      <c r="BD149" s="111">
        <f t="shared" si="129"/>
        <v>0</v>
      </c>
      <c r="BE149" s="111">
        <f t="shared" si="129"/>
        <v>0</v>
      </c>
      <c r="BF149" s="111">
        <f t="shared" si="129"/>
        <v>0</v>
      </c>
      <c r="BG149" s="111">
        <f t="shared" si="129"/>
        <v>0</v>
      </c>
      <c r="BH149" s="111">
        <f t="shared" si="129"/>
        <v>0</v>
      </c>
      <c r="BI149" s="111">
        <f t="shared" si="129"/>
        <v>41661500.859999999</v>
      </c>
      <c r="BJ149" s="111">
        <f t="shared" si="129"/>
        <v>0</v>
      </c>
    </row>
    <row r="150" spans="1:62">
      <c r="A150" s="1"/>
      <c r="B150" s="5"/>
      <c r="C150" s="3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</row>
    <row r="151" spans="1:62">
      <c r="A151" s="1">
        <f t="shared" ca="1" si="56"/>
        <v>151</v>
      </c>
      <c r="C151" s="3" t="s">
        <v>268</v>
      </c>
      <c r="D151" s="111">
        <f t="shared" ref="D151:E151" si="134">SUM(D145,D114,D149)</f>
        <v>389268923.96814013</v>
      </c>
      <c r="E151" s="111">
        <f t="shared" si="134"/>
        <v>31349866.02</v>
      </c>
      <c r="F151" s="111">
        <f t="shared" ref="F151" si="135">SUM(F145,F114,F149)</f>
        <v>0</v>
      </c>
      <c r="G151" s="111">
        <f t="shared" ref="G151:BJ151" si="136">SUM(G145,G114,G149)</f>
        <v>0</v>
      </c>
      <c r="H151" s="111">
        <f t="shared" si="136"/>
        <v>0</v>
      </c>
      <c r="I151" s="111">
        <f t="shared" si="136"/>
        <v>83311.960000000006</v>
      </c>
      <c r="J151" s="111">
        <f t="shared" si="136"/>
        <v>0</v>
      </c>
      <c r="K151" s="111">
        <f t="shared" si="136"/>
        <v>0</v>
      </c>
      <c r="L151" s="111">
        <f t="shared" si="136"/>
        <v>0</v>
      </c>
      <c r="M151" s="111">
        <f t="shared" si="136"/>
        <v>0</v>
      </c>
      <c r="N151" s="111">
        <f t="shared" si="136"/>
        <v>0</v>
      </c>
      <c r="O151" s="111">
        <f t="shared" si="136"/>
        <v>0</v>
      </c>
      <c r="P151" s="111">
        <f t="shared" si="136"/>
        <v>0</v>
      </c>
      <c r="Q151" s="111">
        <f t="shared" si="136"/>
        <v>0</v>
      </c>
      <c r="R151" s="111">
        <f t="shared" si="136"/>
        <v>0</v>
      </c>
      <c r="S151" s="111">
        <f t="shared" ref="S151" si="137">SUM(S145,S114,S149)</f>
        <v>0</v>
      </c>
      <c r="T151" s="111">
        <f t="shared" si="136"/>
        <v>0</v>
      </c>
      <c r="U151" s="111">
        <f t="shared" si="136"/>
        <v>0</v>
      </c>
      <c r="V151" s="111">
        <f t="shared" si="136"/>
        <v>0</v>
      </c>
      <c r="W151" s="111">
        <f t="shared" si="136"/>
        <v>21398675.320168417</v>
      </c>
      <c r="X151" s="111">
        <f t="shared" ref="X151" si="138">SUM(X145,X114,X149)</f>
        <v>0</v>
      </c>
      <c r="Y151" s="111">
        <f t="shared" si="136"/>
        <v>0</v>
      </c>
      <c r="Z151" s="111">
        <f t="shared" si="136"/>
        <v>0</v>
      </c>
      <c r="AA151" s="111">
        <f t="shared" si="136"/>
        <v>-212064</v>
      </c>
      <c r="AB151" s="111">
        <f t="shared" si="136"/>
        <v>41661500.859999999</v>
      </c>
      <c r="AC151" s="111">
        <f t="shared" si="136"/>
        <v>0</v>
      </c>
      <c r="AD151" s="111">
        <f t="shared" si="136"/>
        <v>-2348854.8283335716</v>
      </c>
      <c r="AE151" s="111">
        <f t="shared" si="136"/>
        <v>0</v>
      </c>
      <c r="AF151" s="111">
        <f t="shared" si="136"/>
        <v>0</v>
      </c>
      <c r="AG151" s="111">
        <f t="shared" si="136"/>
        <v>0</v>
      </c>
      <c r="AH151" s="111">
        <f>SUM(AH145,AH114,AH149)</f>
        <v>0</v>
      </c>
      <c r="AI151" s="111">
        <f t="shared" si="136"/>
        <v>0</v>
      </c>
      <c r="AJ151" s="111">
        <f t="shared" si="136"/>
        <v>0</v>
      </c>
      <c r="AK151" s="111">
        <f t="shared" si="136"/>
        <v>0</v>
      </c>
      <c r="AL151" s="111">
        <f t="shared" si="136"/>
        <v>0</v>
      </c>
      <c r="AM151" s="111">
        <f t="shared" si="136"/>
        <v>0</v>
      </c>
      <c r="AN151" s="111">
        <f t="shared" si="136"/>
        <v>0</v>
      </c>
      <c r="AO151" s="111">
        <f t="shared" si="136"/>
        <v>0</v>
      </c>
      <c r="AP151" s="111">
        <f t="shared" si="136"/>
        <v>-3533963.9933333336</v>
      </c>
      <c r="AQ151" s="111">
        <f t="shared" si="136"/>
        <v>152047.66032121028</v>
      </c>
      <c r="AR151" s="111">
        <f t="shared" si="136"/>
        <v>6157438.5977499345</v>
      </c>
      <c r="AS151" s="111">
        <f t="shared" si="136"/>
        <v>0</v>
      </c>
      <c r="AT151" s="111">
        <f t="shared" si="136"/>
        <v>12186827.546875147</v>
      </c>
      <c r="AU151" s="111">
        <f t="shared" si="136"/>
        <v>0</v>
      </c>
      <c r="AV151" s="111">
        <f t="shared" si="136"/>
        <v>0</v>
      </c>
      <c r="AW151" s="111">
        <f t="shared" si="136"/>
        <v>375013.99657122983</v>
      </c>
      <c r="AX151" s="111">
        <f t="shared" ref="AX151" si="139">SUM(AX145,AX114,AX149)</f>
        <v>0</v>
      </c>
      <c r="AY151" s="111">
        <f t="shared" si="136"/>
        <v>681757.00000000012</v>
      </c>
      <c r="AZ151" s="111">
        <f t="shared" ref="AZ151" si="140">SUM(AZ145,AZ114,AZ149)</f>
        <v>0</v>
      </c>
      <c r="BA151" s="111">
        <f t="shared" si="136"/>
        <v>0</v>
      </c>
      <c r="BB151" s="111">
        <f t="shared" si="136"/>
        <v>13521271.800000004</v>
      </c>
      <c r="BC151" s="111">
        <f t="shared" si="136"/>
        <v>-11519133.519036409</v>
      </c>
      <c r="BD151" s="111">
        <f t="shared" si="136"/>
        <v>-5669283.3340000007</v>
      </c>
      <c r="BE151" s="111">
        <f t="shared" si="136"/>
        <v>370592.44987679686</v>
      </c>
      <c r="BF151" s="111">
        <f t="shared" si="136"/>
        <v>3090056.355</v>
      </c>
      <c r="BG151" s="111">
        <f t="shared" si="136"/>
        <v>0</v>
      </c>
      <c r="BH151" s="111">
        <f t="shared" si="136"/>
        <v>0</v>
      </c>
      <c r="BI151" s="111">
        <f t="shared" si="136"/>
        <v>107745059.89185943</v>
      </c>
      <c r="BJ151" s="111">
        <f t="shared" si="136"/>
        <v>497013981</v>
      </c>
    </row>
    <row r="152" spans="1:62">
      <c r="A152" s="1">
        <f t="shared" ca="1" si="56"/>
        <v>152</v>
      </c>
      <c r="D152" s="109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</row>
    <row r="153" spans="1:62" s="49" customFormat="1">
      <c r="A153" s="130">
        <f t="shared" ca="1" si="56"/>
        <v>153</v>
      </c>
      <c r="B153" s="42" t="s">
        <v>270</v>
      </c>
      <c r="C153" s="42" t="s">
        <v>9</v>
      </c>
      <c r="D153" s="110">
        <f>SUM('2018 Other Tax Detail'!E10:E13)</f>
        <v>59265945.07</v>
      </c>
      <c r="E153" s="110">
        <f>SUM('2018 Other Tax Detail'!F10:F13)</f>
        <v>0</v>
      </c>
      <c r="F153" s="110">
        <f>SUM('2018 Other Tax Detail'!G10:G13)</f>
        <v>0</v>
      </c>
      <c r="G153" s="110">
        <f>SUM('2018 Other Tax Detail'!H10:H13)</f>
        <v>0</v>
      </c>
      <c r="H153" s="110">
        <f>SUM('2018 Other Tax Detail'!I10:I13)</f>
        <v>0</v>
      </c>
      <c r="I153" s="110">
        <f>SUM('2018 Other Tax Detail'!J10:J13)</f>
        <v>-59265945.07</v>
      </c>
      <c r="J153" s="110">
        <f>SUM('2018 Other Tax Detail'!K10:K13)</f>
        <v>0</v>
      </c>
      <c r="K153" s="110">
        <f>SUM('2018 Other Tax Detail'!L10:L13)</f>
        <v>0</v>
      </c>
      <c r="L153" s="110">
        <f>SUM('2018 Other Tax Detail'!M10:M13)</f>
        <v>0</v>
      </c>
      <c r="M153" s="110">
        <f>SUM('2018 Other Tax Detail'!N10:N13)</f>
        <v>0</v>
      </c>
      <c r="N153" s="110">
        <f>SUM('2018 Other Tax Detail'!O10:O13)</f>
        <v>0</v>
      </c>
      <c r="O153" s="110">
        <f>SUM('2018 Other Tax Detail'!P10:P13)</f>
        <v>0</v>
      </c>
      <c r="P153" s="110">
        <f>SUM('2018 Other Tax Detail'!Q10:Q13)</f>
        <v>0</v>
      </c>
      <c r="Q153" s="110">
        <f>SUM('2018 Other Tax Detail'!R10:R13)</f>
        <v>0</v>
      </c>
      <c r="R153" s="110">
        <f>SUM('2018 Other Tax Detail'!S10:S13)</f>
        <v>0</v>
      </c>
      <c r="S153" s="110">
        <f>SUM('2018 Other Tax Detail'!T10:T13)</f>
        <v>0</v>
      </c>
      <c r="T153" s="110">
        <f>SUM('2018 Other Tax Detail'!U10:U13)</f>
        <v>0</v>
      </c>
      <c r="U153" s="110">
        <f>SUM('2018 Other Tax Detail'!V10:V13)</f>
        <v>0</v>
      </c>
      <c r="V153" s="110">
        <f>SUM('2018 Other Tax Detail'!W10:W13)</f>
        <v>0</v>
      </c>
      <c r="W153" s="110">
        <f>SUM('2018 Other Tax Detail'!X10:X13)</f>
        <v>0</v>
      </c>
      <c r="X153" s="110">
        <f>SUM('2018 Other Tax Detail'!Y10:Y13)</f>
        <v>0</v>
      </c>
      <c r="Y153" s="110">
        <f>SUM('2018 Other Tax Detail'!Z10:Z13)</f>
        <v>0</v>
      </c>
      <c r="Z153" s="110">
        <f>SUM('2018 Other Tax Detail'!AA10:AA13)</f>
        <v>0</v>
      </c>
      <c r="AA153" s="110">
        <f>SUM('2018 Other Tax Detail'!AB10:AB13)</f>
        <v>0</v>
      </c>
      <c r="AB153" s="110">
        <f>SUM('2018 Other Tax Detail'!AC10:AC13)</f>
        <v>0</v>
      </c>
      <c r="AC153" s="110">
        <f>SUM('2018 Other Tax Detail'!AD10:AD13)</f>
        <v>0</v>
      </c>
      <c r="AD153" s="110">
        <f>SUM('2018 Other Tax Detail'!AE10:AE13)</f>
        <v>0</v>
      </c>
      <c r="AE153" s="110">
        <f>SUM('2018 Other Tax Detail'!AF10:AF13)</f>
        <v>0</v>
      </c>
      <c r="AF153" s="110">
        <f>SUM('2018 Other Tax Detail'!AG10:AG13)</f>
        <v>0</v>
      </c>
      <c r="AG153" s="110">
        <f>SUM('2018 Other Tax Detail'!AJ10:AJ13)</f>
        <v>0</v>
      </c>
      <c r="AH153" s="110">
        <f>SUM('2018 Other Tax Detail'!AK10:AK13)</f>
        <v>0</v>
      </c>
      <c r="AI153" s="110">
        <f>SUM('2018 Other Tax Detail'!AL10:AL13)</f>
        <v>0</v>
      </c>
      <c r="AJ153" s="110">
        <f>SUM('2018 Other Tax Detail'!AM10:AM13)</f>
        <v>0</v>
      </c>
      <c r="AK153" s="110">
        <f>SUM('2018 Other Tax Detail'!AN10:AN13)</f>
        <v>0</v>
      </c>
      <c r="AL153" s="110">
        <f>SUM('2018 Other Tax Detail'!AO10:AO13)</f>
        <v>0</v>
      </c>
      <c r="AM153" s="110">
        <f>SUM('2018 Other Tax Detail'!AP10:AP13)</f>
        <v>0</v>
      </c>
      <c r="AN153" s="110">
        <f>SUM('2018 Other Tax Detail'!AQ10:AQ13)</f>
        <v>0</v>
      </c>
      <c r="AO153" s="110">
        <f>SUM('2018 Other Tax Detail'!AR10:AR13)</f>
        <v>0</v>
      </c>
      <c r="AP153" s="110">
        <f>SUM('2018 Other Tax Detail'!AS10:AS13)</f>
        <v>0</v>
      </c>
      <c r="AQ153" s="110">
        <f>SUM('2018 Other Tax Detail'!AT10:AT13)</f>
        <v>0</v>
      </c>
      <c r="AR153" s="110">
        <f>SUM('2018 Other Tax Detail'!AU10:AU13)</f>
        <v>0</v>
      </c>
      <c r="AS153" s="110">
        <f>SUM('2018 Other Tax Detail'!AV10:AV13)</f>
        <v>0</v>
      </c>
      <c r="AT153" s="110">
        <f>SUM('2018 Other Tax Detail'!AW10:AW13)</f>
        <v>0</v>
      </c>
      <c r="AU153" s="110">
        <f>SUM('2018 Other Tax Detail'!AX10:AX13)</f>
        <v>0</v>
      </c>
      <c r="AV153" s="110">
        <f>SUM('2018 Other Tax Detail'!AY10:AY13)</f>
        <v>0</v>
      </c>
      <c r="AW153" s="110">
        <f>SUM('2018 Other Tax Detail'!AZ10:AZ13)</f>
        <v>0</v>
      </c>
      <c r="AX153" s="110">
        <f>SUM('2018 Other Tax Detail'!BA10:BA13)</f>
        <v>0</v>
      </c>
      <c r="AY153" s="110">
        <f>SUM('2018 Other Tax Detail'!BB10:BB13)</f>
        <v>0</v>
      </c>
      <c r="AZ153" s="110">
        <f>SUM('2018 Other Tax Detail'!BC10:BC13)</f>
        <v>0</v>
      </c>
      <c r="BA153" s="110">
        <f>SUM('2018 Other Tax Detail'!BD10:BD13)</f>
        <v>0</v>
      </c>
      <c r="BB153" s="110">
        <f>SUM('2018 Other Tax Detail'!BE10:BE13)</f>
        <v>0</v>
      </c>
      <c r="BC153" s="110">
        <f>SUM('2018 Other Tax Detail'!BF10:BF13)</f>
        <v>0</v>
      </c>
      <c r="BD153" s="110">
        <f>SUM('2018 Other Tax Detail'!BG10:BG13)</f>
        <v>0</v>
      </c>
      <c r="BE153" s="110">
        <f>SUM('2018 Other Tax Detail'!BH10:BH13)</f>
        <v>0</v>
      </c>
      <c r="BF153" s="110">
        <f>SUM('2018 Other Tax Detail'!BI10:BI13)</f>
        <v>0</v>
      </c>
      <c r="BG153" s="110">
        <f>SUM('2018 Other Tax Detail'!BJ10:BJ13)</f>
        <v>0</v>
      </c>
      <c r="BH153" s="110">
        <f>SUM('2018 Other Tax Detail'!BK10:BK13)</f>
        <v>0</v>
      </c>
      <c r="BI153" s="110">
        <f>SUM(E153:BH153)</f>
        <v>-59265945.07</v>
      </c>
      <c r="BJ153" s="110">
        <f>ROUND(SUM(BI153,D153),0)</f>
        <v>0</v>
      </c>
    </row>
    <row r="154" spans="1:62" s="49" customFormat="1">
      <c r="A154" s="130">
        <f t="shared" ca="1" si="56"/>
        <v>154</v>
      </c>
      <c r="B154" s="42" t="s">
        <v>80</v>
      </c>
      <c r="C154" s="42" t="s">
        <v>336</v>
      </c>
      <c r="D154" s="110">
        <f>SUM('2018 Other Tax Detail'!E14)</f>
        <v>7259623.1200000001</v>
      </c>
      <c r="E154" s="110">
        <f>+'2018 Other Tax Detail'!F14</f>
        <v>0</v>
      </c>
      <c r="F154" s="110">
        <f>+'2018 Other Tax Detail'!G14</f>
        <v>0</v>
      </c>
      <c r="G154" s="110">
        <f>+'2018 Other Tax Detail'!H14</f>
        <v>0</v>
      </c>
      <c r="H154" s="110">
        <f>+'2018 Other Tax Detail'!I14</f>
        <v>0</v>
      </c>
      <c r="I154" s="110">
        <f>+'2018 Other Tax Detail'!J14</f>
        <v>-7384.6</v>
      </c>
      <c r="J154" s="110">
        <f>+'2018 Other Tax Detail'!K14</f>
        <v>0</v>
      </c>
      <c r="K154" s="110">
        <f>+'2018 Other Tax Detail'!L14</f>
        <v>0</v>
      </c>
      <c r="L154" s="110">
        <f>+'2018 Other Tax Detail'!M14</f>
        <v>-18951.694391689729</v>
      </c>
      <c r="M154" s="110">
        <f>+'2018 Other Tax Detail'!N14</f>
        <v>0</v>
      </c>
      <c r="N154" s="110">
        <f>+'2018 Other Tax Detail'!O14</f>
        <v>0</v>
      </c>
      <c r="O154" s="110">
        <f>+'2018 Other Tax Detail'!P14</f>
        <v>0</v>
      </c>
      <c r="P154" s="110">
        <f>+'2018 Other Tax Detail'!Q14</f>
        <v>0</v>
      </c>
      <c r="Q154" s="110">
        <f>+'2018 Other Tax Detail'!R14</f>
        <v>0</v>
      </c>
      <c r="R154" s="110">
        <f>+'2018 Other Tax Detail'!S14</f>
        <v>0</v>
      </c>
      <c r="S154" s="110">
        <f>+'2018 Other Tax Detail'!T14</f>
        <v>19412.258474519269</v>
      </c>
      <c r="T154" s="110">
        <f>+'2018 Other Tax Detail'!U14</f>
        <v>0</v>
      </c>
      <c r="U154" s="110">
        <f>+'2018 Other Tax Detail'!V14</f>
        <v>0</v>
      </c>
      <c r="V154" s="110">
        <f>+'2018 Other Tax Detail'!W14</f>
        <v>0</v>
      </c>
      <c r="W154" s="110">
        <f>+'2018 Other Tax Detail'!X14</f>
        <v>0</v>
      </c>
      <c r="X154" s="110">
        <f>+'2018 Other Tax Detail'!Y14</f>
        <v>0</v>
      </c>
      <c r="Y154" s="110">
        <f>+'2018 Other Tax Detail'!Z14</f>
        <v>0</v>
      </c>
      <c r="Z154" s="110">
        <f>+'2018 Other Tax Detail'!AA14</f>
        <v>0</v>
      </c>
      <c r="AA154" s="110">
        <f>+'2018 Other Tax Detail'!AB14</f>
        <v>0</v>
      </c>
      <c r="AB154" s="110">
        <f>+'2018 Other Tax Detail'!AC14</f>
        <v>0</v>
      </c>
      <c r="AC154" s="110">
        <f>+'2018 Other Tax Detail'!AD14</f>
        <v>0</v>
      </c>
      <c r="AD154" s="110">
        <f>+'2018 Other Tax Detail'!AE14</f>
        <v>0</v>
      </c>
      <c r="AE154" s="110">
        <f>+'2018 Other Tax Detail'!AF14</f>
        <v>0</v>
      </c>
      <c r="AF154" s="110">
        <f>+'2018 Other Tax Detail'!AG14</f>
        <v>0</v>
      </c>
      <c r="AG154" s="110">
        <f>+'2018 Other Tax Detail'!AJ14</f>
        <v>0</v>
      </c>
      <c r="AH154" s="110">
        <f>+'2018 Other Tax Detail'!AK14</f>
        <v>0</v>
      </c>
      <c r="AI154" s="110">
        <f>+'2018 Other Tax Detail'!AL14</f>
        <v>0</v>
      </c>
      <c r="AJ154" s="110">
        <f>+'2018 Other Tax Detail'!AM14</f>
        <v>0</v>
      </c>
      <c r="AK154" s="110">
        <f>+'2018 Other Tax Detail'!AN14</f>
        <v>0</v>
      </c>
      <c r="AL154" s="110">
        <f>+'2018 Other Tax Detail'!AO14</f>
        <v>0</v>
      </c>
      <c r="AM154" s="110">
        <f>+'2018 Other Tax Detail'!AP14</f>
        <v>182188.09454757578</v>
      </c>
      <c r="AN154" s="110">
        <f>+'2018 Other Tax Detail'!AQ14</f>
        <v>0</v>
      </c>
      <c r="AO154" s="110">
        <f>+'2018 Other Tax Detail'!AR14</f>
        <v>0</v>
      </c>
      <c r="AP154" s="110">
        <f>+'2018 Other Tax Detail'!AS14</f>
        <v>0</v>
      </c>
      <c r="AQ154" s="110">
        <f>+'2018 Other Tax Detail'!AT14</f>
        <v>0</v>
      </c>
      <c r="AR154" s="110">
        <f>+'2018 Other Tax Detail'!AU14</f>
        <v>0</v>
      </c>
      <c r="AS154" s="110">
        <f>+'2018 Other Tax Detail'!AV14</f>
        <v>0</v>
      </c>
      <c r="AT154" s="110">
        <f>+'2018 Other Tax Detail'!AW14</f>
        <v>0</v>
      </c>
      <c r="AU154" s="110">
        <f>+'2018 Other Tax Detail'!AX14</f>
        <v>0</v>
      </c>
      <c r="AV154" s="110">
        <f>+'2018 Other Tax Detail'!AY14</f>
        <v>0</v>
      </c>
      <c r="AW154" s="110">
        <f>+'2018 Other Tax Detail'!AZ14</f>
        <v>0</v>
      </c>
      <c r="AX154" s="110">
        <f>+'2018 Other Tax Detail'!BA14</f>
        <v>0</v>
      </c>
      <c r="AY154" s="110">
        <f>+'2018 Other Tax Detail'!BB14</f>
        <v>0</v>
      </c>
      <c r="AZ154" s="110">
        <f>+'2018 Other Tax Detail'!BC14</f>
        <v>0</v>
      </c>
      <c r="BA154" s="110">
        <f>+'2018 Other Tax Detail'!BD14</f>
        <v>0</v>
      </c>
      <c r="BB154" s="110">
        <f>+'2018 Other Tax Detail'!BE14</f>
        <v>0</v>
      </c>
      <c r="BC154" s="110">
        <f>+'2018 Other Tax Detail'!BF14</f>
        <v>0</v>
      </c>
      <c r="BD154" s="110">
        <f>+'2018 Other Tax Detail'!BG14</f>
        <v>0</v>
      </c>
      <c r="BE154" s="110">
        <f>+'2018 Other Tax Detail'!BH14</f>
        <v>0</v>
      </c>
      <c r="BF154" s="110">
        <f>+'2018 Other Tax Detail'!BI14</f>
        <v>0</v>
      </c>
      <c r="BG154" s="110">
        <f>+'2018 Other Tax Detail'!BJ14</f>
        <v>0</v>
      </c>
      <c r="BH154" s="110">
        <f>+'2018 Other Tax Detail'!BK14</f>
        <v>0</v>
      </c>
      <c r="BI154" s="110">
        <f>SUM(E154:BH154)</f>
        <v>175264.05863040531</v>
      </c>
      <c r="BJ154" s="110">
        <f>ROUND(SUM(BI154,D154),0)</f>
        <v>7434887</v>
      </c>
    </row>
    <row r="155" spans="1:62" s="49" customFormat="1">
      <c r="A155" s="130">
        <f t="shared" ca="1" si="56"/>
        <v>155</v>
      </c>
      <c r="B155" s="42" t="s">
        <v>81</v>
      </c>
      <c r="C155" s="42" t="s">
        <v>271</v>
      </c>
      <c r="D155" s="110">
        <f>+'2018 Other Tax Detail'!E6+'2018 Other Tax Detail'!E7</f>
        <v>84567938.340000004</v>
      </c>
      <c r="E155" s="110">
        <f>+'2018 Other Tax Detail'!F6</f>
        <v>1691573.0908041918</v>
      </c>
      <c r="F155" s="110">
        <f>+'2018 Other Tax Detail'!G6</f>
        <v>202674.60696</v>
      </c>
      <c r="G155" s="110">
        <f>+'2018 Other Tax Detail'!H6</f>
        <v>0</v>
      </c>
      <c r="H155" s="110">
        <f>+'2018 Other Tax Detail'!I6</f>
        <v>0</v>
      </c>
      <c r="I155" s="110">
        <f>+'2018 Other Tax Detail'!J6</f>
        <v>-7272725.317782674</v>
      </c>
      <c r="J155" s="110">
        <f>+'2018 Other Tax Detail'!K6</f>
        <v>0</v>
      </c>
      <c r="K155" s="110">
        <f>+'2018 Other Tax Detail'!L6</f>
        <v>0</v>
      </c>
      <c r="L155" s="110">
        <f>+'2018 Other Tax Detail'!M6</f>
        <v>0</v>
      </c>
      <c r="M155" s="110">
        <f>+'2018 Other Tax Detail'!N6</f>
        <v>-104992.07986000087</v>
      </c>
      <c r="N155" s="110">
        <f>+'2018 Other Tax Detail'!O6</f>
        <v>0</v>
      </c>
      <c r="O155" s="110">
        <f>+'2018 Other Tax Detail'!P6</f>
        <v>0</v>
      </c>
      <c r="P155" s="110">
        <f>+'2018 Other Tax Detail'!Q6</f>
        <v>0</v>
      </c>
      <c r="Q155" s="110">
        <f>+'2018 Other Tax Detail'!R6</f>
        <v>0</v>
      </c>
      <c r="R155" s="110">
        <f>+'2018 Other Tax Detail'!S6</f>
        <v>0</v>
      </c>
      <c r="S155" s="110">
        <f>+'2018 Other Tax Detail'!T6</f>
        <v>0</v>
      </c>
      <c r="T155" s="110">
        <f>+'2018 Other Tax Detail'!U6</f>
        <v>0</v>
      </c>
      <c r="U155" s="110">
        <f>+'2018 Other Tax Detail'!V6</f>
        <v>0</v>
      </c>
      <c r="V155" s="110">
        <f>+'2018 Other Tax Detail'!W6</f>
        <v>0</v>
      </c>
      <c r="W155" s="110">
        <f>+'2018 Other Tax Detail'!X6</f>
        <v>0</v>
      </c>
      <c r="X155" s="110">
        <f>+'2018 Other Tax Detail'!Y6</f>
        <v>0</v>
      </c>
      <c r="Y155" s="110">
        <f>+'2018 Other Tax Detail'!Z6</f>
        <v>0</v>
      </c>
      <c r="Z155" s="110">
        <f>+'2018 Other Tax Detail'!AA6</f>
        <v>0</v>
      </c>
      <c r="AA155" s="110">
        <f>+'2018 Other Tax Detail'!AB6</f>
        <v>0</v>
      </c>
      <c r="AB155" s="110">
        <f>+'2018 Other Tax Detail'!AC6</f>
        <v>0</v>
      </c>
      <c r="AC155" s="110">
        <f>+'2018 Other Tax Detail'!AD6</f>
        <v>0</v>
      </c>
      <c r="AD155" s="110">
        <f>+'2018 Other Tax Detail'!AE6</f>
        <v>0</v>
      </c>
      <c r="AE155" s="110">
        <f>+'2018 Other Tax Detail'!AF6</f>
        <v>0</v>
      </c>
      <c r="AF155" s="110">
        <f>+'2018 Other Tax Detail'!AG6</f>
        <v>0</v>
      </c>
      <c r="AG155" s="110">
        <f>+'2018 Other Tax Detail'!AJ6</f>
        <v>-1313012.30807418</v>
      </c>
      <c r="AH155" s="110">
        <f>+'2018 Other Tax Detail'!AK6</f>
        <v>349838.18007599935</v>
      </c>
      <c r="AI155" s="110">
        <f>+'2018 Other Tax Detail'!AL6</f>
        <v>0</v>
      </c>
      <c r="AJ155" s="110">
        <f>+'2018 Other Tax Detail'!AM6</f>
        <v>104992.07986000087</v>
      </c>
      <c r="AK155" s="110">
        <f>+'2018 Other Tax Detail'!AN6</f>
        <v>0</v>
      </c>
      <c r="AL155" s="110">
        <f>+'2018 Other Tax Detail'!AO6</f>
        <v>0</v>
      </c>
      <c r="AM155" s="110">
        <f>+'2018 Other Tax Detail'!AP6</f>
        <v>0</v>
      </c>
      <c r="AN155" s="110">
        <f>+'2018 Other Tax Detail'!AQ6</f>
        <v>0</v>
      </c>
      <c r="AO155" s="110">
        <f>+'2018 Other Tax Detail'!AR6</f>
        <v>0</v>
      </c>
      <c r="AP155" s="110">
        <f>+'2018 Other Tax Detail'!AS6</f>
        <v>0</v>
      </c>
      <c r="AQ155" s="110">
        <f>+'2018 Other Tax Detail'!AT6</f>
        <v>0</v>
      </c>
      <c r="AR155" s="110">
        <f>+'2018 Other Tax Detail'!AU6</f>
        <v>0</v>
      </c>
      <c r="AS155" s="110">
        <f>+'2018 Other Tax Detail'!AV6</f>
        <v>0</v>
      </c>
      <c r="AT155" s="110">
        <f>+'2018 Other Tax Detail'!AW6</f>
        <v>0</v>
      </c>
      <c r="AU155" s="110">
        <f>+'2018 Other Tax Detail'!AX6</f>
        <v>0</v>
      </c>
      <c r="AV155" s="110">
        <f>+'2018 Other Tax Detail'!AY6</f>
        <v>0</v>
      </c>
      <c r="AW155" s="110">
        <f>+'2018 Other Tax Detail'!AZ6</f>
        <v>0</v>
      </c>
      <c r="AX155" s="110">
        <f>+'2018 Other Tax Detail'!BA6</f>
        <v>0</v>
      </c>
      <c r="AY155" s="110">
        <f>+'2018 Other Tax Detail'!BB6</f>
        <v>0</v>
      </c>
      <c r="AZ155" s="110">
        <f>+'2018 Other Tax Detail'!BC6</f>
        <v>56751.381884112845</v>
      </c>
      <c r="BA155" s="110">
        <f>+'2018 Other Tax Detail'!BD6</f>
        <v>0</v>
      </c>
      <c r="BB155" s="110">
        <f>+'2018 Other Tax Detail'!BE6</f>
        <v>0</v>
      </c>
      <c r="BC155" s="110">
        <f>+'2018 Other Tax Detail'!BF6</f>
        <v>0</v>
      </c>
      <c r="BD155" s="110">
        <f>+'2018 Other Tax Detail'!BG6</f>
        <v>0</v>
      </c>
      <c r="BE155" s="110">
        <f>+'2018 Other Tax Detail'!BH6</f>
        <v>0</v>
      </c>
      <c r="BF155" s="110">
        <f>+'2018 Other Tax Detail'!BI6</f>
        <v>0</v>
      </c>
      <c r="BG155" s="110">
        <f>+'2018 Other Tax Detail'!BJ6</f>
        <v>0</v>
      </c>
      <c r="BH155" s="110">
        <f>+'2018 Other Tax Detail'!BK6</f>
        <v>0</v>
      </c>
      <c r="BI155" s="110">
        <f>SUM(E155:BH155)</f>
        <v>-6284900.3661325499</v>
      </c>
      <c r="BJ155" s="110">
        <f>ROUND(SUM(BI155,D155),0)</f>
        <v>78283038</v>
      </c>
    </row>
    <row r="156" spans="1:62" s="49" customFormat="1">
      <c r="A156" s="130">
        <f t="shared" ca="1" si="56"/>
        <v>156</v>
      </c>
      <c r="B156" s="42" t="s">
        <v>82</v>
      </c>
      <c r="C156" s="42" t="s">
        <v>272</v>
      </c>
      <c r="D156" s="110">
        <f>+'2018 Other Tax Detail'!E8</f>
        <v>82000442.209999993</v>
      </c>
      <c r="E156" s="110">
        <f>+'2018 Other Tax Detail'!F8</f>
        <v>0</v>
      </c>
      <c r="F156" s="110">
        <f>+'2018 Other Tax Detail'!G8</f>
        <v>0</v>
      </c>
      <c r="G156" s="110">
        <f>+'2018 Other Tax Detail'!H8</f>
        <v>0</v>
      </c>
      <c r="H156" s="110">
        <f>+'2018 Other Tax Detail'!I8</f>
        <v>0</v>
      </c>
      <c r="I156" s="110">
        <f>+'2018 Other Tax Detail'!J8</f>
        <v>-82000442.209999993</v>
      </c>
      <c r="J156" s="110">
        <f>+'2018 Other Tax Detail'!K8</f>
        <v>0</v>
      </c>
      <c r="K156" s="110">
        <f>+'2018 Other Tax Detail'!L8</f>
        <v>0</v>
      </c>
      <c r="L156" s="110">
        <f>+'2018 Other Tax Detail'!M8</f>
        <v>0</v>
      </c>
      <c r="M156" s="110">
        <f>+'2018 Other Tax Detail'!N8</f>
        <v>0</v>
      </c>
      <c r="N156" s="110">
        <f>+'2018 Other Tax Detail'!O8</f>
        <v>0</v>
      </c>
      <c r="O156" s="110">
        <f>+'2018 Other Tax Detail'!P8</f>
        <v>0</v>
      </c>
      <c r="P156" s="110">
        <f>+'2018 Other Tax Detail'!Q8</f>
        <v>0</v>
      </c>
      <c r="Q156" s="110">
        <f>+'2018 Other Tax Detail'!R8</f>
        <v>0</v>
      </c>
      <c r="R156" s="110">
        <f>+'2018 Other Tax Detail'!S8</f>
        <v>0</v>
      </c>
      <c r="S156" s="110">
        <f>+'2018 Other Tax Detail'!T8</f>
        <v>0</v>
      </c>
      <c r="T156" s="110">
        <f>+'2018 Other Tax Detail'!U8</f>
        <v>0</v>
      </c>
      <c r="U156" s="110">
        <f>+'2018 Other Tax Detail'!V8</f>
        <v>0</v>
      </c>
      <c r="V156" s="110">
        <f>+'2018 Other Tax Detail'!W8</f>
        <v>0</v>
      </c>
      <c r="W156" s="110">
        <f>+'2018 Other Tax Detail'!X8</f>
        <v>0</v>
      </c>
      <c r="X156" s="110">
        <f>+'2018 Other Tax Detail'!Y8</f>
        <v>0</v>
      </c>
      <c r="Y156" s="110">
        <f>+'2018 Other Tax Detail'!Z8</f>
        <v>0</v>
      </c>
      <c r="Z156" s="110">
        <f>+'2018 Other Tax Detail'!AA8</f>
        <v>0</v>
      </c>
      <c r="AA156" s="110">
        <f>+'2018 Other Tax Detail'!AB8</f>
        <v>0</v>
      </c>
      <c r="AB156" s="110">
        <f>+'2018 Other Tax Detail'!AC8</f>
        <v>0</v>
      </c>
      <c r="AC156" s="110">
        <f>+'2018 Other Tax Detail'!AD8</f>
        <v>0</v>
      </c>
      <c r="AD156" s="110">
        <f>+'2018 Other Tax Detail'!AE8</f>
        <v>0</v>
      </c>
      <c r="AE156" s="110">
        <f>+'2018 Other Tax Detail'!AF8</f>
        <v>0</v>
      </c>
      <c r="AF156" s="110">
        <f>+'2018 Other Tax Detail'!AG8</f>
        <v>0</v>
      </c>
      <c r="AG156" s="110">
        <f>+'2018 Other Tax Detail'!AJ8</f>
        <v>0</v>
      </c>
      <c r="AH156" s="110">
        <f>+'2018 Other Tax Detail'!AK8</f>
        <v>0</v>
      </c>
      <c r="AI156" s="110">
        <f>+'2018 Other Tax Detail'!AL8</f>
        <v>0</v>
      </c>
      <c r="AJ156" s="110">
        <f>+'2018 Other Tax Detail'!AM8</f>
        <v>0</v>
      </c>
      <c r="AK156" s="110">
        <f>+'2018 Other Tax Detail'!AN8</f>
        <v>0</v>
      </c>
      <c r="AL156" s="110">
        <f>+'2018 Other Tax Detail'!AO8</f>
        <v>0</v>
      </c>
      <c r="AM156" s="110">
        <f>+'2018 Other Tax Detail'!AP8</f>
        <v>0</v>
      </c>
      <c r="AN156" s="110">
        <f>+'2018 Other Tax Detail'!AQ8</f>
        <v>0</v>
      </c>
      <c r="AO156" s="110">
        <f>+'2018 Other Tax Detail'!AR8</f>
        <v>0</v>
      </c>
      <c r="AP156" s="110">
        <f>+'2018 Other Tax Detail'!AS8</f>
        <v>0</v>
      </c>
      <c r="AQ156" s="110">
        <f>+'2018 Other Tax Detail'!AT8</f>
        <v>0</v>
      </c>
      <c r="AR156" s="110">
        <f>+'2018 Other Tax Detail'!AU8</f>
        <v>0</v>
      </c>
      <c r="AS156" s="110">
        <f>+'2018 Other Tax Detail'!AV8</f>
        <v>0</v>
      </c>
      <c r="AT156" s="110">
        <f>+'2018 Other Tax Detail'!AW8</f>
        <v>0</v>
      </c>
      <c r="AU156" s="110">
        <f>+'2018 Other Tax Detail'!AX8</f>
        <v>0</v>
      </c>
      <c r="AV156" s="110">
        <f>+'2018 Other Tax Detail'!AY8</f>
        <v>0</v>
      </c>
      <c r="AW156" s="110">
        <f>+'2018 Other Tax Detail'!AZ8</f>
        <v>0</v>
      </c>
      <c r="AX156" s="110">
        <f>+'2018 Other Tax Detail'!BA8</f>
        <v>0</v>
      </c>
      <c r="AY156" s="110">
        <f>+'2018 Other Tax Detail'!BB8</f>
        <v>0</v>
      </c>
      <c r="AZ156" s="110">
        <f>+'2018 Other Tax Detail'!BC8</f>
        <v>0</v>
      </c>
      <c r="BA156" s="110">
        <f>+'2018 Other Tax Detail'!BD8</f>
        <v>0</v>
      </c>
      <c r="BB156" s="110">
        <f>+'2018 Other Tax Detail'!BE8</f>
        <v>0</v>
      </c>
      <c r="BC156" s="110">
        <f>+'2018 Other Tax Detail'!BF8</f>
        <v>0</v>
      </c>
      <c r="BD156" s="110">
        <f>+'2018 Other Tax Detail'!BG8</f>
        <v>0</v>
      </c>
      <c r="BE156" s="110">
        <f>+'2018 Other Tax Detail'!BH8</f>
        <v>0</v>
      </c>
      <c r="BF156" s="110">
        <f>+'2018 Other Tax Detail'!BI8</f>
        <v>0</v>
      </c>
      <c r="BG156" s="110">
        <f>+'2018 Other Tax Detail'!BJ8</f>
        <v>0</v>
      </c>
      <c r="BH156" s="110">
        <f>+'2018 Other Tax Detail'!BK8</f>
        <v>0</v>
      </c>
      <c r="BI156" s="110">
        <f>SUM(E156:BH156)</f>
        <v>-82000442.209999993</v>
      </c>
      <c r="BJ156" s="110">
        <f>ROUND(SUM(BI156,D156),0)</f>
        <v>0</v>
      </c>
    </row>
    <row r="157" spans="1:62" s="49" customFormat="1">
      <c r="A157" s="130">
        <f t="shared" ca="1" si="56"/>
        <v>157</v>
      </c>
      <c r="B157" s="42" t="s">
        <v>83</v>
      </c>
      <c r="C157" s="42" t="s">
        <v>899</v>
      </c>
      <c r="D157" s="110">
        <f>+'2018 Other Tax Detail'!E9</f>
        <v>1346484.56</v>
      </c>
      <c r="E157" s="110">
        <f>SUM('2018 Other Tax Detail'!F9)</f>
        <v>0</v>
      </c>
      <c r="F157" s="110">
        <f>SUM('2018 Other Tax Detail'!G9)</f>
        <v>0</v>
      </c>
      <c r="G157" s="110">
        <f>SUM('2018 Other Tax Detail'!H9)</f>
        <v>0</v>
      </c>
      <c r="H157" s="110">
        <f>SUM('2018 Other Tax Detail'!I9)</f>
        <v>0</v>
      </c>
      <c r="I157" s="110">
        <f>SUM('2018 Other Tax Detail'!J9)</f>
        <v>0</v>
      </c>
      <c r="J157" s="110">
        <f>SUM('2018 Other Tax Detail'!K9)</f>
        <v>0</v>
      </c>
      <c r="K157" s="110">
        <f>SUM('2018 Other Tax Detail'!L9)</f>
        <v>0</v>
      </c>
      <c r="L157" s="110">
        <f>SUM('2018 Other Tax Detail'!M9)</f>
        <v>0</v>
      </c>
      <c r="M157" s="110">
        <f>SUM('2018 Other Tax Detail'!N9)</f>
        <v>0</v>
      </c>
      <c r="N157" s="110">
        <f>SUM('2018 Other Tax Detail'!O9)</f>
        <v>0</v>
      </c>
      <c r="O157" s="110">
        <f>SUM('2018 Other Tax Detail'!P9)</f>
        <v>0</v>
      </c>
      <c r="P157" s="110">
        <f>SUM('2018 Other Tax Detail'!Q9)</f>
        <v>0</v>
      </c>
      <c r="Q157" s="110">
        <f>SUM('2018 Other Tax Detail'!R9)</f>
        <v>0</v>
      </c>
      <c r="R157" s="110">
        <f>SUM('2018 Other Tax Detail'!S9)</f>
        <v>0</v>
      </c>
      <c r="S157" s="110">
        <f>SUM('2018 Other Tax Detail'!T9)</f>
        <v>0</v>
      </c>
      <c r="T157" s="110">
        <f>SUM('2018 Other Tax Detail'!U9)</f>
        <v>0</v>
      </c>
      <c r="U157" s="110">
        <f>SUM('2018 Other Tax Detail'!V9)</f>
        <v>0</v>
      </c>
      <c r="V157" s="110">
        <f>SUM('2018 Other Tax Detail'!W9)</f>
        <v>0</v>
      </c>
      <c r="W157" s="110">
        <f>SUM('2018 Other Tax Detail'!X9)</f>
        <v>0</v>
      </c>
      <c r="X157" s="110">
        <f>SUM('2018 Other Tax Detail'!Y9)</f>
        <v>0</v>
      </c>
      <c r="Y157" s="110">
        <f>SUM('2018 Other Tax Detail'!Z9)</f>
        <v>0</v>
      </c>
      <c r="Z157" s="110">
        <f>SUM('2018 Other Tax Detail'!AA9)</f>
        <v>86860.814999999944</v>
      </c>
      <c r="AA157" s="110">
        <f>SUM('2018 Other Tax Detail'!AB9)</f>
        <v>0</v>
      </c>
      <c r="AB157" s="110">
        <f>SUM('2018 Other Tax Detail'!AC9)</f>
        <v>0</v>
      </c>
      <c r="AC157" s="110">
        <f>SUM('2018 Other Tax Detail'!AD9)</f>
        <v>0</v>
      </c>
      <c r="AD157" s="110">
        <f>SUM('2018 Other Tax Detail'!AE9)</f>
        <v>0</v>
      </c>
      <c r="AE157" s="110">
        <f>SUM('2018 Other Tax Detail'!AF9)</f>
        <v>0</v>
      </c>
      <c r="AF157" s="110">
        <f>SUM('2018 Other Tax Detail'!AG9)</f>
        <v>0</v>
      </c>
      <c r="AG157" s="110">
        <f>SUM('2018 Other Tax Detail'!AJ9)</f>
        <v>0</v>
      </c>
      <c r="AH157" s="110">
        <f>SUM('2018 Other Tax Detail'!AK9)</f>
        <v>0</v>
      </c>
      <c r="AI157" s="110">
        <f>SUM('2018 Other Tax Detail'!AL9)</f>
        <v>0</v>
      </c>
      <c r="AJ157" s="110">
        <f>SUM('2018 Other Tax Detail'!AM9)</f>
        <v>0</v>
      </c>
      <c r="AK157" s="110">
        <f>SUM('2018 Other Tax Detail'!AN9)</f>
        <v>0</v>
      </c>
      <c r="AL157" s="110">
        <f>SUM('2018 Other Tax Detail'!AO9)</f>
        <v>0</v>
      </c>
      <c r="AM157" s="110">
        <f>SUM('2018 Other Tax Detail'!AP9)</f>
        <v>0</v>
      </c>
      <c r="AN157" s="110">
        <f>SUM('2018 Other Tax Detail'!AQ9)</f>
        <v>0</v>
      </c>
      <c r="AO157" s="110">
        <f>SUM('2018 Other Tax Detail'!AR9)</f>
        <v>0</v>
      </c>
      <c r="AP157" s="110">
        <f>SUM('2018 Other Tax Detail'!AS9)</f>
        <v>0</v>
      </c>
      <c r="AQ157" s="110">
        <f>SUM('2018 Other Tax Detail'!AT9)</f>
        <v>0</v>
      </c>
      <c r="AR157" s="110">
        <f>SUM('2018 Other Tax Detail'!AU9)</f>
        <v>0</v>
      </c>
      <c r="AS157" s="110">
        <f>SUM('2018 Other Tax Detail'!AV9)</f>
        <v>0</v>
      </c>
      <c r="AT157" s="110">
        <f>SUM('2018 Other Tax Detail'!AW9)</f>
        <v>0</v>
      </c>
      <c r="AU157" s="110">
        <f>SUM('2018 Other Tax Detail'!AX9)</f>
        <v>0</v>
      </c>
      <c r="AV157" s="110">
        <f>SUM('2018 Other Tax Detail'!AY9)</f>
        <v>0</v>
      </c>
      <c r="AW157" s="110">
        <f>SUM('2018 Other Tax Detail'!AZ9)</f>
        <v>0</v>
      </c>
      <c r="AX157" s="110">
        <f>SUM('2018 Other Tax Detail'!BA9)</f>
        <v>0</v>
      </c>
      <c r="AY157" s="110">
        <f>SUM('2018 Other Tax Detail'!BB9)</f>
        <v>0</v>
      </c>
      <c r="AZ157" s="110">
        <f>SUM('2018 Other Tax Detail'!BC9)</f>
        <v>0</v>
      </c>
      <c r="BA157" s="110">
        <f>SUM('2018 Other Tax Detail'!BD9)</f>
        <v>-655709.70971653459</v>
      </c>
      <c r="BB157" s="110">
        <f>SUM('2018 Other Tax Detail'!BE9)</f>
        <v>0</v>
      </c>
      <c r="BC157" s="110">
        <f>SUM('2018 Other Tax Detail'!BF9)</f>
        <v>0</v>
      </c>
      <c r="BD157" s="110">
        <f>SUM('2018 Other Tax Detail'!BG9)</f>
        <v>0</v>
      </c>
      <c r="BE157" s="110">
        <f>SUM('2018 Other Tax Detail'!BH9)</f>
        <v>0</v>
      </c>
      <c r="BF157" s="110">
        <f>SUM('2018 Other Tax Detail'!BI9)</f>
        <v>0</v>
      </c>
      <c r="BG157" s="110">
        <f>SUM('2018 Other Tax Detail'!BJ9)</f>
        <v>0</v>
      </c>
      <c r="BH157" s="110">
        <f>SUM('2018 Other Tax Detail'!BK9)</f>
        <v>0</v>
      </c>
      <c r="BI157" s="110">
        <f>SUM(E157:BH157)</f>
        <v>-568848.89471653465</v>
      </c>
      <c r="BJ157" s="110">
        <f>ROUND(SUM(BI157,D157),0)</f>
        <v>777636</v>
      </c>
    </row>
    <row r="158" spans="1:62">
      <c r="A158" s="130">
        <f t="shared" ca="1" si="56"/>
        <v>158</v>
      </c>
      <c r="B158" s="2" t="s">
        <v>35</v>
      </c>
      <c r="C158" s="3" t="s">
        <v>10</v>
      </c>
      <c r="D158" s="111">
        <f t="shared" ref="D158:AI158" si="141">SUM(D153:D157)</f>
        <v>234440433.30000001</v>
      </c>
      <c r="E158" s="111">
        <f t="shared" si="141"/>
        <v>1691573.0908041918</v>
      </c>
      <c r="F158" s="111">
        <f t="shared" ref="F158" si="142">SUM(F153:F157)</f>
        <v>202674.60696</v>
      </c>
      <c r="G158" s="111">
        <f t="shared" si="141"/>
        <v>0</v>
      </c>
      <c r="H158" s="111">
        <f t="shared" si="141"/>
        <v>0</v>
      </c>
      <c r="I158" s="111">
        <f t="shared" si="141"/>
        <v>-148546497.19778267</v>
      </c>
      <c r="J158" s="111">
        <f t="shared" si="141"/>
        <v>0</v>
      </c>
      <c r="K158" s="111">
        <f t="shared" si="141"/>
        <v>0</v>
      </c>
      <c r="L158" s="111">
        <f t="shared" si="141"/>
        <v>-18951.694391689729</v>
      </c>
      <c r="M158" s="111">
        <f t="shared" si="141"/>
        <v>-104992.07986000087</v>
      </c>
      <c r="N158" s="111">
        <f t="shared" si="141"/>
        <v>0</v>
      </c>
      <c r="O158" s="111">
        <f t="shared" si="141"/>
        <v>0</v>
      </c>
      <c r="P158" s="111">
        <f t="shared" si="141"/>
        <v>0</v>
      </c>
      <c r="Q158" s="111">
        <f t="shared" si="141"/>
        <v>0</v>
      </c>
      <c r="R158" s="111">
        <f t="shared" si="141"/>
        <v>0</v>
      </c>
      <c r="S158" s="111">
        <f t="shared" si="141"/>
        <v>19412.258474519269</v>
      </c>
      <c r="T158" s="111">
        <f t="shared" si="141"/>
        <v>0</v>
      </c>
      <c r="U158" s="111">
        <f t="shared" si="141"/>
        <v>0</v>
      </c>
      <c r="V158" s="111">
        <f t="shared" si="141"/>
        <v>0</v>
      </c>
      <c r="W158" s="111">
        <f t="shared" si="141"/>
        <v>0</v>
      </c>
      <c r="X158" s="111">
        <f t="shared" ref="X158" si="143">SUM(X153:X157)</f>
        <v>0</v>
      </c>
      <c r="Y158" s="111">
        <f t="shared" si="141"/>
        <v>0</v>
      </c>
      <c r="Z158" s="111">
        <f t="shared" si="141"/>
        <v>86860.814999999944</v>
      </c>
      <c r="AA158" s="111">
        <f t="shared" si="141"/>
        <v>0</v>
      </c>
      <c r="AB158" s="111">
        <f t="shared" si="141"/>
        <v>0</v>
      </c>
      <c r="AC158" s="111">
        <f t="shared" si="141"/>
        <v>0</v>
      </c>
      <c r="AD158" s="111">
        <f t="shared" si="141"/>
        <v>0</v>
      </c>
      <c r="AE158" s="111">
        <f t="shared" si="141"/>
        <v>0</v>
      </c>
      <c r="AF158" s="111">
        <f t="shared" si="141"/>
        <v>0</v>
      </c>
      <c r="AG158" s="111">
        <f t="shared" si="141"/>
        <v>-1313012.30807418</v>
      </c>
      <c r="AH158" s="111">
        <f>SUM(AH153:AH157)</f>
        <v>349838.18007599935</v>
      </c>
      <c r="AI158" s="111">
        <f t="shared" si="141"/>
        <v>0</v>
      </c>
      <c r="AJ158" s="111">
        <f t="shared" ref="AJ158:BJ158" si="144">SUM(AJ153:AJ157)</f>
        <v>104992.07986000087</v>
      </c>
      <c r="AK158" s="111">
        <f t="shared" si="144"/>
        <v>0</v>
      </c>
      <c r="AL158" s="111">
        <f t="shared" si="144"/>
        <v>0</v>
      </c>
      <c r="AM158" s="111">
        <f t="shared" si="144"/>
        <v>182188.09454757578</v>
      </c>
      <c r="AN158" s="111">
        <f t="shared" si="144"/>
        <v>0</v>
      </c>
      <c r="AO158" s="111">
        <f t="shared" si="144"/>
        <v>0</v>
      </c>
      <c r="AP158" s="111">
        <f t="shared" si="144"/>
        <v>0</v>
      </c>
      <c r="AQ158" s="111">
        <f t="shared" si="144"/>
        <v>0</v>
      </c>
      <c r="AR158" s="111">
        <f t="shared" si="144"/>
        <v>0</v>
      </c>
      <c r="AS158" s="111">
        <f t="shared" si="144"/>
        <v>0</v>
      </c>
      <c r="AT158" s="111">
        <f t="shared" si="144"/>
        <v>0</v>
      </c>
      <c r="AU158" s="111">
        <f t="shared" si="144"/>
        <v>0</v>
      </c>
      <c r="AV158" s="111">
        <f t="shared" si="144"/>
        <v>0</v>
      </c>
      <c r="AW158" s="111">
        <f t="shared" si="144"/>
        <v>0</v>
      </c>
      <c r="AX158" s="111">
        <f t="shared" ref="AX158" si="145">SUM(AX153:AX157)</f>
        <v>0</v>
      </c>
      <c r="AY158" s="111">
        <f t="shared" si="144"/>
        <v>0</v>
      </c>
      <c r="AZ158" s="111">
        <f t="shared" ref="AZ158" si="146">SUM(AZ153:AZ157)</f>
        <v>56751.381884112845</v>
      </c>
      <c r="BA158" s="111">
        <f t="shared" si="144"/>
        <v>-655709.70971653459</v>
      </c>
      <c r="BB158" s="111">
        <f t="shared" si="144"/>
        <v>0</v>
      </c>
      <c r="BC158" s="111">
        <f t="shared" si="144"/>
        <v>0</v>
      </c>
      <c r="BD158" s="111">
        <f t="shared" si="144"/>
        <v>0</v>
      </c>
      <c r="BE158" s="111">
        <f t="shared" si="144"/>
        <v>0</v>
      </c>
      <c r="BF158" s="111">
        <f t="shared" si="144"/>
        <v>0</v>
      </c>
      <c r="BG158" s="111">
        <f t="shared" si="144"/>
        <v>0</v>
      </c>
      <c r="BH158" s="111">
        <f t="shared" si="144"/>
        <v>0</v>
      </c>
      <c r="BI158" s="111">
        <f t="shared" si="144"/>
        <v>-147944872.48221865</v>
      </c>
      <c r="BJ158" s="111">
        <f t="shared" si="144"/>
        <v>86495561</v>
      </c>
    </row>
    <row r="159" spans="1:62">
      <c r="A159" s="1">
        <f t="shared" ref="A159:A173" ca="1" si="147">CELL("row",A159)</f>
        <v>159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</row>
    <row r="160" spans="1:62">
      <c r="A160" s="1">
        <f t="shared" ca="1" si="147"/>
        <v>160</v>
      </c>
      <c r="B160" s="2" t="s">
        <v>273</v>
      </c>
      <c r="C160" s="2" t="s">
        <v>11</v>
      </c>
      <c r="D160" s="110">
        <f>SUM('12-2018 Income Statement'!G276)</f>
        <v>22841555.030000001</v>
      </c>
      <c r="E160" s="110">
        <f>+'2019 GRC IS Adjustments'!D271</f>
        <v>2213719.029271021</v>
      </c>
      <c r="F160" s="110">
        <f>+'2019 GRC IS Adjustments'!E271</f>
        <v>1054029.0670139999</v>
      </c>
      <c r="G160" s="110">
        <f>+'2019 GRC IS Adjustments'!F271</f>
        <v>96903246.731522843</v>
      </c>
      <c r="H160" s="110">
        <f>+'2019 GRC IS Adjustments'!G271</f>
        <v>-33105346.195786756</v>
      </c>
      <c r="I160" s="110">
        <f>+'2019 GRC IS Adjustments'!H271</f>
        <v>-519945.70634724048</v>
      </c>
      <c r="J160" s="110">
        <f>+'2019 GRC IS Adjustments'!I271</f>
        <v>17703.099647703668</v>
      </c>
      <c r="K160" s="110">
        <f>+'2019 GRC IS Adjustments'!J271</f>
        <v>80585.176452689804</v>
      </c>
      <c r="L160" s="110">
        <f>+'2019 GRC IS Adjustments'!K271</f>
        <v>48949.980307859136</v>
      </c>
      <c r="M160" s="110">
        <f>+'2019 GRC IS Adjustments'!L271</f>
        <v>19095.317236382514</v>
      </c>
      <c r="N160" s="110">
        <f>+'2019 GRC IS Adjustments'!M271</f>
        <v>1409.2154804365487</v>
      </c>
      <c r="O160" s="110">
        <f>+'2019 GRC IS Adjustments'!N271</f>
        <v>0</v>
      </c>
      <c r="P160" s="110">
        <f>+'2019 GRC IS Adjustments'!O271</f>
        <v>-131996.32059662999</v>
      </c>
      <c r="Q160" s="110">
        <f>+'2019 GRC IS Adjustments'!P271</f>
        <v>-458849.79050937446</v>
      </c>
      <c r="R160" s="110">
        <f>+'2019 GRC IS Adjustments'!Q271</f>
        <v>85050.369389659259</v>
      </c>
      <c r="S160" s="110">
        <f>+'2019 GRC IS Adjustments'!R271</f>
        <v>-16430.619345331426</v>
      </c>
      <c r="T160" s="110">
        <f>+'2019 GRC IS Adjustments'!S271</f>
        <v>-3497.3229715031848</v>
      </c>
      <c r="U160" s="110">
        <f>+'2019 GRC IS Adjustments'!T271</f>
        <v>-6339.9404369538834</v>
      </c>
      <c r="V160" s="110">
        <f>+'2019 GRC IS Adjustments'!U271</f>
        <v>0</v>
      </c>
      <c r="W160" s="110">
        <f>+'2019 GRC IS Adjustments'!V271</f>
        <v>-4493721.8109590504</v>
      </c>
      <c r="X160" s="110">
        <f>+'2019 GRC IS Adjustments'!W271</f>
        <v>90617.111287017076</v>
      </c>
      <c r="Y160" s="110">
        <f>+'2019 GRC IS Adjustments'!X271</f>
        <v>-2017478.0250371571</v>
      </c>
      <c r="Z160" s="110">
        <f>+'2019 GRC IS Adjustments'!Y271</f>
        <v>-18240.771149999986</v>
      </c>
      <c r="AA160" s="110">
        <f>+'2019 GRC IS Adjustments'!Z271</f>
        <v>44533.439999999995</v>
      </c>
      <c r="AB160" s="110">
        <f>+'2019 GRC IS Adjustments'!AA271</f>
        <v>0</v>
      </c>
      <c r="AC160" s="110">
        <f>+'2019 GRC IS Adjustments'!AB271</f>
        <v>-2924.2759000001502</v>
      </c>
      <c r="AD160" s="110">
        <f>+'2019 GRC IS Adjustments'!AC271</f>
        <v>680428.34983163839</v>
      </c>
      <c r="AE160" s="110">
        <f>+'2019 GRC IS Adjustments'!AD271</f>
        <v>0</v>
      </c>
      <c r="AF160" s="110">
        <f>+'2019 GRC IS Adjustments'!AE271</f>
        <v>0</v>
      </c>
      <c r="AG160" s="110">
        <f>+'2019 GRC IS Adjustments'!AH271</f>
        <v>-6828448.6094030747</v>
      </c>
      <c r="AH160" s="110">
        <f>+'2019 GRC IS Adjustments'!AI271</f>
        <v>1819367.5867059231</v>
      </c>
      <c r="AI160" s="110">
        <f>+'2019 GRC IS Adjustments'!AJ271</f>
        <v>387245.83443835971</v>
      </c>
      <c r="AJ160" s="110">
        <f>+'2019 GRC IS Adjustments'!AK271</f>
        <v>-19095.31723638187</v>
      </c>
      <c r="AK160" s="110">
        <f>+'2019 GRC IS Adjustments'!AL271</f>
        <v>-1409.2154804365487</v>
      </c>
      <c r="AL160" s="110">
        <f>+'2019 GRC IS Adjustments'!AM271</f>
        <v>-117649.97503014863</v>
      </c>
      <c r="AM160" s="110">
        <f>+'2019 GRC IS Adjustments'!AN271</f>
        <v>-798413.9281708037</v>
      </c>
      <c r="AN160" s="110">
        <f>+'2019 GRC IS Adjustments'!AO271</f>
        <v>-55338.276006912813</v>
      </c>
      <c r="AO160" s="110">
        <f>+'2019 GRC IS Adjustments'!AP271</f>
        <v>-183749.17289675883</v>
      </c>
      <c r="AP160" s="110">
        <f>+'2019 GRC IS Adjustments'!AQ271</f>
        <v>742132.43859999988</v>
      </c>
      <c r="AQ160" s="110">
        <f>+'2019 GRC IS Adjustments'!AR271</f>
        <v>-31930.008667454156</v>
      </c>
      <c r="AR160" s="110">
        <f>+'2019 GRC IS Adjustments'!AS271</f>
        <v>-1293062.105527486</v>
      </c>
      <c r="AS160" s="110">
        <f>+'2019 GRC IS Adjustments'!AT271</f>
        <v>104880.10578661348</v>
      </c>
      <c r="AT160" s="110">
        <f>+'2019 GRC IS Adjustments'!AU271</f>
        <v>-2559233.7848437806</v>
      </c>
      <c r="AU160" s="110">
        <f>+'2019 GRC IS Adjustments'!AV271</f>
        <v>126885.39543224999</v>
      </c>
      <c r="AV160" s="110">
        <f>+'2019 GRC IS Adjustments'!AW271</f>
        <v>0</v>
      </c>
      <c r="AW160" s="110">
        <f>+'2019 GRC IS Adjustments'!AX271</f>
        <v>-78752.939279958257</v>
      </c>
      <c r="AX160" s="110">
        <f>+'2019 GRC IS Adjustments'!AY271</f>
        <v>-353737.27900707163</v>
      </c>
      <c r="AY160" s="110">
        <f>+'2019 GRC IS Adjustments'!AZ271</f>
        <v>-143168.97000000003</v>
      </c>
      <c r="AZ160" s="110">
        <f>+'2019 GRC IS Adjustments'!BA271</f>
        <v>865528.29336999159</v>
      </c>
      <c r="BA160" s="110">
        <f>+'2019 GRC IS Adjustments'!BB271</f>
        <v>137699.03904047227</v>
      </c>
      <c r="BB160" s="110">
        <f>+'2019 GRC IS Adjustments'!BC271</f>
        <v>-2839467.0780000007</v>
      </c>
      <c r="BC160" s="110">
        <f>+'2019 GRC IS Adjustments'!BD271</f>
        <v>2419018.0389976455</v>
      </c>
      <c r="BD160" s="110">
        <f>+'2019 GRC IS Adjustments'!BE271</f>
        <v>1190549.5001400001</v>
      </c>
      <c r="BE160" s="110">
        <f>+'2019 GRC IS Adjustments'!BF271</f>
        <v>-77824.414474127334</v>
      </c>
      <c r="BF160" s="110">
        <f>+'2019 GRC IS Adjustments'!BG271</f>
        <v>-648911.83455000003</v>
      </c>
      <c r="BG160" s="110">
        <f>+'2019 GRC IS Adjustments'!BH271</f>
        <v>0</v>
      </c>
      <c r="BH160" s="110">
        <f>+'2019 GRC IS Adjustments'!BI271</f>
        <v>0</v>
      </c>
      <c r="BI160" s="110">
        <f>SUM(E160:BH160)</f>
        <v>52227709.432338126</v>
      </c>
      <c r="BJ160" s="110">
        <f>ROUND(SUM(BI160,D160),0)</f>
        <v>75069264</v>
      </c>
    </row>
    <row r="161" spans="1:62">
      <c r="A161" s="1">
        <f t="shared" ca="1" si="147"/>
        <v>161</v>
      </c>
      <c r="B161" s="2" t="s">
        <v>274</v>
      </c>
      <c r="C161" s="2" t="s">
        <v>275</v>
      </c>
      <c r="D161" s="110">
        <f>+'12-2018 Income Statement'!B278</f>
        <v>177018209.93000001</v>
      </c>
      <c r="E161" s="110"/>
      <c r="F161" s="110"/>
      <c r="G161" s="110">
        <f>+'2019 GRC IS Adjustments'!F274</f>
        <v>-220078095.65469533</v>
      </c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>
        <f>+'2019 GRC IS Adjustments'!AA274</f>
        <v>-8748915.1805999987</v>
      </c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>
        <f>SUM(E161:BH161)</f>
        <v>-228827010.83529532</v>
      </c>
      <c r="BJ161" s="110">
        <f>ROUND(SUM(BI161,D161),0)</f>
        <v>-51808801</v>
      </c>
    </row>
    <row r="162" spans="1:62">
      <c r="A162" s="1">
        <f t="shared" ca="1" si="147"/>
        <v>162</v>
      </c>
      <c r="B162" s="2" t="s">
        <v>276</v>
      </c>
      <c r="C162" s="2" t="s">
        <v>277</v>
      </c>
      <c r="D162" s="110">
        <f>+'12-2018 Income Statement'!B279</f>
        <v>-138110502.37</v>
      </c>
      <c r="E162" s="110"/>
      <c r="F162" s="110"/>
      <c r="G162" s="110">
        <f>+'2019 GRC IS Adjustments'!F275</f>
        <v>138110502.37</v>
      </c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>
        <f>+'2019 GRC IS Adjustments'!AW275</f>
        <v>-9006372.2399999984</v>
      </c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>
        <f>SUM(E162:BH162)</f>
        <v>129104130.13000001</v>
      </c>
      <c r="BJ162" s="110">
        <f>ROUND(SUM(BI162,D162),0)</f>
        <v>-9006372</v>
      </c>
    </row>
    <row r="163" spans="1:62">
      <c r="A163" s="1">
        <f t="shared" ca="1" si="147"/>
        <v>163</v>
      </c>
      <c r="B163" s="2" t="s">
        <v>34</v>
      </c>
      <c r="C163" s="3" t="s">
        <v>278</v>
      </c>
      <c r="D163" s="111">
        <f t="shared" ref="D163:E163" si="148">SUM(D160:D162)</f>
        <v>61749262.590000004</v>
      </c>
      <c r="E163" s="111">
        <f t="shared" si="148"/>
        <v>2213719.029271021</v>
      </c>
      <c r="F163" s="111">
        <f t="shared" ref="F163" si="149">SUM(F160:F162)</f>
        <v>1054029.0670139999</v>
      </c>
      <c r="G163" s="111">
        <f t="shared" ref="G163:BJ163" si="150">SUM(G160:G162)</f>
        <v>14935653.446827516</v>
      </c>
      <c r="H163" s="111">
        <f t="shared" si="150"/>
        <v>-33105346.195786756</v>
      </c>
      <c r="I163" s="111">
        <f t="shared" si="150"/>
        <v>-519945.70634724048</v>
      </c>
      <c r="J163" s="111">
        <f t="shared" si="150"/>
        <v>17703.099647703668</v>
      </c>
      <c r="K163" s="111">
        <f t="shared" si="150"/>
        <v>80585.176452689804</v>
      </c>
      <c r="L163" s="111">
        <f t="shared" si="150"/>
        <v>48949.980307859136</v>
      </c>
      <c r="M163" s="111">
        <f t="shared" si="150"/>
        <v>19095.317236382514</v>
      </c>
      <c r="N163" s="111">
        <f t="shared" si="150"/>
        <v>1409.2154804365487</v>
      </c>
      <c r="O163" s="111">
        <f t="shared" si="150"/>
        <v>0</v>
      </c>
      <c r="P163" s="111">
        <f t="shared" si="150"/>
        <v>-131996.32059662999</v>
      </c>
      <c r="Q163" s="111">
        <f t="shared" si="150"/>
        <v>-458849.79050937446</v>
      </c>
      <c r="R163" s="111">
        <f t="shared" si="150"/>
        <v>85050.369389659259</v>
      </c>
      <c r="S163" s="111">
        <f t="shared" ref="S163" si="151">SUM(S160:S162)</f>
        <v>-16430.619345331426</v>
      </c>
      <c r="T163" s="111">
        <f t="shared" si="150"/>
        <v>-3497.3229715031848</v>
      </c>
      <c r="U163" s="111">
        <f t="shared" si="150"/>
        <v>-6339.9404369538834</v>
      </c>
      <c r="V163" s="111">
        <f t="shared" si="150"/>
        <v>0</v>
      </c>
      <c r="W163" s="111">
        <f t="shared" si="150"/>
        <v>-4493721.8109590504</v>
      </c>
      <c r="X163" s="111">
        <f t="shared" ref="X163" si="152">SUM(X160:X162)</f>
        <v>90617.111287017076</v>
      </c>
      <c r="Y163" s="111">
        <f t="shared" si="150"/>
        <v>-2017478.0250371571</v>
      </c>
      <c r="Z163" s="111">
        <f t="shared" si="150"/>
        <v>-18240.771149999986</v>
      </c>
      <c r="AA163" s="111">
        <f t="shared" si="150"/>
        <v>44533.439999999995</v>
      </c>
      <c r="AB163" s="111">
        <f t="shared" si="150"/>
        <v>-8748915.1805999987</v>
      </c>
      <c r="AC163" s="111">
        <f t="shared" si="150"/>
        <v>-2924.2759000001502</v>
      </c>
      <c r="AD163" s="111">
        <f t="shared" ref="AD163" si="153">SUM(AD160:AD162)</f>
        <v>680428.34983163839</v>
      </c>
      <c r="AE163" s="111">
        <f t="shared" si="150"/>
        <v>0</v>
      </c>
      <c r="AF163" s="111">
        <f t="shared" si="150"/>
        <v>0</v>
      </c>
      <c r="AG163" s="111">
        <f t="shared" si="150"/>
        <v>-6828448.6094030747</v>
      </c>
      <c r="AH163" s="111">
        <f>SUM(AH160:AH162)</f>
        <v>1819367.5867059231</v>
      </c>
      <c r="AI163" s="111">
        <f t="shared" si="150"/>
        <v>387245.83443835971</v>
      </c>
      <c r="AJ163" s="111">
        <f t="shared" si="150"/>
        <v>-19095.31723638187</v>
      </c>
      <c r="AK163" s="111">
        <f t="shared" si="150"/>
        <v>-1409.2154804365487</v>
      </c>
      <c r="AL163" s="111">
        <f t="shared" si="150"/>
        <v>-117649.97503014863</v>
      </c>
      <c r="AM163" s="111">
        <f t="shared" si="150"/>
        <v>-798413.9281708037</v>
      </c>
      <c r="AN163" s="111">
        <f t="shared" si="150"/>
        <v>-55338.276006912813</v>
      </c>
      <c r="AO163" s="111">
        <f t="shared" si="150"/>
        <v>-183749.17289675883</v>
      </c>
      <c r="AP163" s="111">
        <f t="shared" si="150"/>
        <v>742132.43859999988</v>
      </c>
      <c r="AQ163" s="111">
        <f t="shared" si="150"/>
        <v>-31930.008667454156</v>
      </c>
      <c r="AR163" s="111">
        <f t="shared" si="150"/>
        <v>-1293062.105527486</v>
      </c>
      <c r="AS163" s="111">
        <f t="shared" si="150"/>
        <v>104880.10578661348</v>
      </c>
      <c r="AT163" s="111">
        <f t="shared" si="150"/>
        <v>-2559233.7848437806</v>
      </c>
      <c r="AU163" s="111">
        <f t="shared" si="150"/>
        <v>126885.39543224999</v>
      </c>
      <c r="AV163" s="111">
        <f t="shared" si="150"/>
        <v>-9006372.2399999984</v>
      </c>
      <c r="AW163" s="111">
        <f t="shared" si="150"/>
        <v>-78752.939279958257</v>
      </c>
      <c r="AX163" s="111">
        <f t="shared" ref="AX163" si="154">SUM(AX160:AX162)</f>
        <v>-353737.27900707163</v>
      </c>
      <c r="AY163" s="111">
        <f t="shared" si="150"/>
        <v>-143168.97000000003</v>
      </c>
      <c r="AZ163" s="111">
        <f t="shared" ref="AZ163" si="155">SUM(AZ160:AZ162)</f>
        <v>865528.29336999159</v>
      </c>
      <c r="BA163" s="111">
        <f t="shared" si="150"/>
        <v>137699.03904047227</v>
      </c>
      <c r="BB163" s="111">
        <f t="shared" si="150"/>
        <v>-2839467.0780000007</v>
      </c>
      <c r="BC163" s="111">
        <f t="shared" si="150"/>
        <v>2419018.0389976455</v>
      </c>
      <c r="BD163" s="111">
        <f t="shared" si="150"/>
        <v>1190549.5001400001</v>
      </c>
      <c r="BE163" s="111">
        <f t="shared" si="150"/>
        <v>-77824.414474127334</v>
      </c>
      <c r="BF163" s="111">
        <f t="shared" si="150"/>
        <v>-648911.83455000003</v>
      </c>
      <c r="BG163" s="111">
        <f t="shared" si="150"/>
        <v>0</v>
      </c>
      <c r="BH163" s="111">
        <f t="shared" si="150"/>
        <v>0</v>
      </c>
      <c r="BI163" s="111">
        <f t="shared" si="150"/>
        <v>-47495171.272957191</v>
      </c>
      <c r="BJ163" s="111">
        <f t="shared" si="150"/>
        <v>14254091</v>
      </c>
    </row>
    <row r="164" spans="1:62">
      <c r="A164" s="1">
        <f t="shared" ca="1" si="147"/>
        <v>164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</row>
    <row r="165" spans="1:62" ht="13.5" thickBot="1">
      <c r="A165" s="1">
        <f t="shared" ca="1" si="147"/>
        <v>165</v>
      </c>
      <c r="C165" s="2" t="s">
        <v>279</v>
      </c>
      <c r="D165" s="113">
        <f t="shared" ref="D165:AG165" si="156">SUM(D163,D158,D151,D87)</f>
        <v>2051942496.3281388</v>
      </c>
      <c r="E165" s="113">
        <f t="shared" si="156"/>
        <v>35716700.462070137</v>
      </c>
      <c r="F165" s="113">
        <f t="shared" ref="F165" si="157">SUM(F163,F158,F151,F87)</f>
        <v>1312003.0336139998</v>
      </c>
      <c r="G165" s="113">
        <f t="shared" si="156"/>
        <v>14935653.446827516</v>
      </c>
      <c r="H165" s="113">
        <f t="shared" si="156"/>
        <v>-33105346.195786756</v>
      </c>
      <c r="I165" s="113">
        <f t="shared" si="156"/>
        <v>-188754340.11709934</v>
      </c>
      <c r="J165" s="113">
        <f t="shared" si="156"/>
        <v>-66597.374865170947</v>
      </c>
      <c r="K165" s="113">
        <f t="shared" si="156"/>
        <v>-303153.75903630909</v>
      </c>
      <c r="L165" s="113">
        <f t="shared" si="156"/>
        <v>-184145.16401528011</v>
      </c>
      <c r="M165" s="113">
        <f t="shared" si="156"/>
        <v>-71834.764841626398</v>
      </c>
      <c r="N165" s="113">
        <f t="shared" si="156"/>
        <v>-5301.3344264041589</v>
      </c>
      <c r="O165" s="113">
        <f t="shared" si="156"/>
        <v>803909.33835699933</v>
      </c>
      <c r="P165" s="113">
        <f t="shared" si="156"/>
        <v>496557.58700637007</v>
      </c>
      <c r="Q165" s="113">
        <f t="shared" si="156"/>
        <v>1726149.211916219</v>
      </c>
      <c r="R165" s="113">
        <f t="shared" si="156"/>
        <v>-319951.38960871892</v>
      </c>
      <c r="S165" s="113">
        <f t="shared" si="156"/>
        <v>61810.905595265693</v>
      </c>
      <c r="T165" s="113">
        <f t="shared" si="156"/>
        <v>13156.595940416744</v>
      </c>
      <c r="U165" s="113">
        <f t="shared" si="156"/>
        <v>23850.252119969373</v>
      </c>
      <c r="V165" s="113">
        <f t="shared" si="156"/>
        <v>0</v>
      </c>
      <c r="W165" s="113">
        <f t="shared" si="156"/>
        <v>16904953.509209365</v>
      </c>
      <c r="X165" s="113">
        <f t="shared" si="156"/>
        <v>-1199459.0724606833</v>
      </c>
      <c r="Y165" s="113">
        <f t="shared" si="156"/>
        <v>7589560.1894254973</v>
      </c>
      <c r="Z165" s="113">
        <f t="shared" si="156"/>
        <v>68620.043849999958</v>
      </c>
      <c r="AA165" s="113">
        <f t="shared" si="156"/>
        <v>-167530.56</v>
      </c>
      <c r="AB165" s="113">
        <f t="shared" si="156"/>
        <v>32912585.679400001</v>
      </c>
      <c r="AC165" s="113">
        <f t="shared" si="156"/>
        <v>11000.847433331761</v>
      </c>
      <c r="AD165" s="113">
        <f t="shared" si="156"/>
        <v>-1668426.4785019332</v>
      </c>
      <c r="AE165" s="113">
        <f t="shared" si="156"/>
        <v>0</v>
      </c>
      <c r="AF165" s="113">
        <f t="shared" si="156"/>
        <v>0</v>
      </c>
      <c r="AG165" s="113">
        <f t="shared" si="156"/>
        <v>-8499713.6898646243</v>
      </c>
      <c r="AH165" s="113">
        <f>SUM(AH163,AH158,AH151,AH87)</f>
        <v>2264658.4119159225</v>
      </c>
      <c r="AI165" s="113">
        <f t="shared" ref="AI165:BJ165" si="158">SUM(AI163,AI158,AI151,AI87)</f>
        <v>387245.83443835971</v>
      </c>
      <c r="AJ165" s="113">
        <f t="shared" si="158"/>
        <v>71834.764841627039</v>
      </c>
      <c r="AK165" s="113">
        <f t="shared" si="158"/>
        <v>5301.3344264041589</v>
      </c>
      <c r="AL165" s="113">
        <f t="shared" si="158"/>
        <v>442588.0013038934</v>
      </c>
      <c r="AM165" s="113">
        <f t="shared" si="158"/>
        <v>3003557.1583568119</v>
      </c>
      <c r="AN165" s="113">
        <f t="shared" si="158"/>
        <v>208177.32402600534</v>
      </c>
      <c r="AO165" s="113">
        <f t="shared" si="158"/>
        <v>691246.88851637836</v>
      </c>
      <c r="AP165" s="113">
        <f t="shared" si="158"/>
        <v>-2791831.5547333336</v>
      </c>
      <c r="AQ165" s="113">
        <f t="shared" si="158"/>
        <v>120117.65165375613</v>
      </c>
      <c r="AR165" s="113">
        <f t="shared" si="158"/>
        <v>4864376.4922224488</v>
      </c>
      <c r="AS165" s="113">
        <f t="shared" si="158"/>
        <v>-394548.96938773646</v>
      </c>
      <c r="AT165" s="113">
        <f t="shared" si="158"/>
        <v>9627593.762031367</v>
      </c>
      <c r="AU165" s="113">
        <f t="shared" si="158"/>
        <v>-477330.77329275</v>
      </c>
      <c r="AV165" s="113">
        <f t="shared" si="158"/>
        <v>-9006372.2399999984</v>
      </c>
      <c r="AW165" s="113">
        <f t="shared" si="158"/>
        <v>296261.05729127157</v>
      </c>
      <c r="AX165" s="113">
        <f t="shared" ref="AX165" si="159">SUM(AX163,AX158,AX151,AX87)</f>
        <v>1330725.9999759649</v>
      </c>
      <c r="AY165" s="113">
        <f t="shared" si="158"/>
        <v>538588.03</v>
      </c>
      <c r="AZ165" s="113">
        <f t="shared" si="158"/>
        <v>-199710200.69257921</v>
      </c>
      <c r="BA165" s="113">
        <f t="shared" si="158"/>
        <v>-518010.67067606235</v>
      </c>
      <c r="BB165" s="113">
        <f t="shared" si="158"/>
        <v>10681804.722000003</v>
      </c>
      <c r="BC165" s="113">
        <f t="shared" si="158"/>
        <v>-9100115.4800387621</v>
      </c>
      <c r="BD165" s="113">
        <f t="shared" si="158"/>
        <v>-4478733.8338600006</v>
      </c>
      <c r="BE165" s="113">
        <f t="shared" si="158"/>
        <v>292768.03540266951</v>
      </c>
      <c r="BF165" s="113">
        <f t="shared" si="158"/>
        <v>2441144.5204499997</v>
      </c>
      <c r="BG165" s="113">
        <f t="shared" si="158"/>
        <v>0</v>
      </c>
      <c r="BH165" s="113">
        <f t="shared" si="158"/>
        <v>0</v>
      </c>
      <c r="BI165" s="113">
        <f t="shared" si="158"/>
        <v>-310978443.02345669</v>
      </c>
      <c r="BJ165" s="113">
        <f t="shared" si="158"/>
        <v>1740964055</v>
      </c>
    </row>
    <row r="166" spans="1:62" ht="13.5" thickTop="1">
      <c r="A166" s="1">
        <f t="shared" ca="1" si="147"/>
        <v>166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</row>
    <row r="167" spans="1:62" ht="13.5" thickBot="1">
      <c r="A167" s="1">
        <f t="shared" ca="1" si="147"/>
        <v>167</v>
      </c>
      <c r="C167" s="2" t="s">
        <v>280</v>
      </c>
      <c r="D167" s="113">
        <f>+'Revenue Input'!D63</f>
        <v>2443083187.8300004</v>
      </c>
      <c r="E167" s="113">
        <f>+'Revenue Input'!E63</f>
        <v>44044500.61980398</v>
      </c>
      <c r="F167" s="113">
        <f>+'Revenue Input'!F63</f>
        <v>5277160</v>
      </c>
      <c r="G167" s="113">
        <f>+'Revenue Input'!G63</f>
        <v>0</v>
      </c>
      <c r="H167" s="113">
        <f>+'Revenue Input'!H63</f>
        <v>0</v>
      </c>
      <c r="I167" s="113">
        <f>+'Revenue Input'!I63</f>
        <v>-190710324.65857193</v>
      </c>
      <c r="J167" s="113">
        <f>+'Revenue Input'!J63</f>
        <v>0</v>
      </c>
      <c r="K167" s="113">
        <f>+'Revenue Input'!K63</f>
        <v>0</v>
      </c>
      <c r="L167" s="113">
        <f>+'Revenue Input'!L63</f>
        <v>0</v>
      </c>
      <c r="M167" s="113">
        <f>+'Revenue Input'!M63</f>
        <v>0</v>
      </c>
      <c r="N167" s="113">
        <f>+'Revenue Input'!N63</f>
        <v>0</v>
      </c>
      <c r="O167" s="113">
        <f>+'Revenue Input'!O63</f>
        <v>0</v>
      </c>
      <c r="P167" s="113">
        <f>+'Revenue Input'!P63</f>
        <v>0</v>
      </c>
      <c r="Q167" s="113">
        <f>+'Revenue Input'!Q63</f>
        <v>0</v>
      </c>
      <c r="R167" s="113">
        <f>+'Revenue Input'!R63</f>
        <v>0</v>
      </c>
      <c r="S167" s="113">
        <f>+'Revenue Input'!S63</f>
        <v>0</v>
      </c>
      <c r="T167" s="113">
        <f>+'Revenue Input'!T63</f>
        <v>0</v>
      </c>
      <c r="U167" s="113">
        <f>+'Revenue Input'!U63</f>
        <v>0</v>
      </c>
      <c r="V167" s="113">
        <f>+'Revenue Input'!V63</f>
        <v>0</v>
      </c>
      <c r="W167" s="113">
        <f>+'Revenue Input'!W63</f>
        <v>0</v>
      </c>
      <c r="X167" s="113">
        <f>+'Revenue Input'!X63</f>
        <v>-858566.13</v>
      </c>
      <c r="Y167" s="113">
        <f>+'Revenue Input'!Y63</f>
        <v>0</v>
      </c>
      <c r="Z167" s="113">
        <f>+'Revenue Input'!Z63</f>
        <v>0</v>
      </c>
      <c r="AA167" s="113">
        <f>+'Revenue Input'!AA63</f>
        <v>0</v>
      </c>
      <c r="AB167" s="113">
        <f>+'Revenue Input'!AB63</f>
        <v>0</v>
      </c>
      <c r="AC167" s="113">
        <f>+'Revenue Input'!AC63</f>
        <v>0</v>
      </c>
      <c r="AD167" s="113">
        <f>+'Revenue Input'!AD63</f>
        <v>0</v>
      </c>
      <c r="AE167" s="113">
        <f>+'Revenue Input'!AE63</f>
        <v>0</v>
      </c>
      <c r="AF167" s="113">
        <f>+'Revenue Input'!AF63</f>
        <v>0</v>
      </c>
      <c r="AG167" s="113">
        <f>+'Revenue Input'!AG63</f>
        <v>-34187687.030000001</v>
      </c>
      <c r="AH167" s="113">
        <f>+'Revenue Input'!AH63</f>
        <v>9108946</v>
      </c>
      <c r="AI167" s="113">
        <f>+'Revenue Input'!AI63</f>
        <v>0</v>
      </c>
      <c r="AJ167" s="113">
        <f>+'Revenue Input'!AJ63</f>
        <v>0</v>
      </c>
      <c r="AK167" s="113">
        <f>+'Revenue Input'!AK63</f>
        <v>0</v>
      </c>
      <c r="AL167" s="113">
        <f>+'Revenue Input'!AL63</f>
        <v>0</v>
      </c>
      <c r="AM167" s="113">
        <f>+'Revenue Input'!AM63</f>
        <v>0</v>
      </c>
      <c r="AN167" s="113">
        <f>+'Revenue Input'!AN63</f>
        <v>0</v>
      </c>
      <c r="AO167" s="113">
        <f>+'Revenue Input'!AO63</f>
        <v>0</v>
      </c>
      <c r="AP167" s="113">
        <f>+'Revenue Input'!AP63</f>
        <v>0</v>
      </c>
      <c r="AQ167" s="113">
        <f>+'Revenue Input'!AQ63</f>
        <v>0</v>
      </c>
      <c r="AR167" s="113">
        <f>+'Revenue Input'!AR63</f>
        <v>0</v>
      </c>
      <c r="AS167" s="113">
        <f>+'Revenue Input'!AS63</f>
        <v>0</v>
      </c>
      <c r="AT167" s="113">
        <f>+'Revenue Input'!AT63</f>
        <v>0</v>
      </c>
      <c r="AU167" s="113">
        <f>+'Revenue Input'!AU63</f>
        <v>0</v>
      </c>
      <c r="AV167" s="113">
        <f>+'Revenue Input'!AV63</f>
        <v>0</v>
      </c>
      <c r="AW167" s="113">
        <f>+'Revenue Input'!AW63</f>
        <v>0</v>
      </c>
      <c r="AX167" s="113">
        <f>+'Revenue Input'!AX63</f>
        <v>0</v>
      </c>
      <c r="AY167" s="113">
        <f>+'Revenue Input'!AY63</f>
        <v>0</v>
      </c>
      <c r="AZ167" s="113">
        <f>+'Revenue Input'!AZ63</f>
        <v>-196454165.68418741</v>
      </c>
      <c r="BA167" s="113">
        <f>+'Revenue Input'!BA63</f>
        <v>0</v>
      </c>
      <c r="BB167" s="113">
        <f>+'Revenue Input'!BB63</f>
        <v>0</v>
      </c>
      <c r="BC167" s="113">
        <f>+'Revenue Input'!BC63</f>
        <v>0</v>
      </c>
      <c r="BD167" s="113">
        <f>+'Revenue Input'!BD63</f>
        <v>0</v>
      </c>
      <c r="BE167" s="113">
        <f>+'Revenue Input'!BE63</f>
        <v>0</v>
      </c>
      <c r="BF167" s="113">
        <f>+'Revenue Input'!BF63</f>
        <v>0</v>
      </c>
      <c r="BG167" s="113">
        <f>+'Revenue Input'!BG63</f>
        <v>0</v>
      </c>
      <c r="BH167" s="113">
        <f>+'Revenue Input'!BH63</f>
        <v>0</v>
      </c>
      <c r="BI167" s="113">
        <f>+'Revenue Input'!BI63</f>
        <v>-363780136.88295537</v>
      </c>
      <c r="BJ167" s="113">
        <f>+'Revenue Input'!BJ63</f>
        <v>2079303050.9470448</v>
      </c>
    </row>
    <row r="168" spans="1:62" ht="13.5" thickTop="1">
      <c r="A168" s="1">
        <f t="shared" ca="1" si="147"/>
        <v>168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</row>
    <row r="169" spans="1:62" ht="13.5" thickBot="1">
      <c r="A169" s="1">
        <f t="shared" ca="1" si="147"/>
        <v>169</v>
      </c>
      <c r="C169" s="5" t="s">
        <v>281</v>
      </c>
      <c r="D169" s="113">
        <f>D167-D165</f>
        <v>391140691.50186157</v>
      </c>
      <c r="E169" s="113">
        <f t="shared" ref="E169" si="160">E167-E165</f>
        <v>8327800.1577338427</v>
      </c>
      <c r="F169" s="113">
        <f t="shared" ref="F169:BI169" si="161">F167-F165</f>
        <v>3965156.9663860002</v>
      </c>
      <c r="G169" s="113">
        <f t="shared" si="161"/>
        <v>-14935653.446827516</v>
      </c>
      <c r="H169" s="113">
        <f t="shared" si="161"/>
        <v>33105346.195786756</v>
      </c>
      <c r="I169" s="113">
        <f t="shared" si="161"/>
        <v>-1955984.541472584</v>
      </c>
      <c r="J169" s="113">
        <f t="shared" si="161"/>
        <v>66597.374865170947</v>
      </c>
      <c r="K169" s="113">
        <f t="shared" si="161"/>
        <v>303153.75903630909</v>
      </c>
      <c r="L169" s="113">
        <f t="shared" si="161"/>
        <v>184145.16401528011</v>
      </c>
      <c r="M169" s="113">
        <f t="shared" si="161"/>
        <v>71834.764841626398</v>
      </c>
      <c r="N169" s="113">
        <f t="shared" si="161"/>
        <v>5301.3344264041589</v>
      </c>
      <c r="O169" s="113">
        <f t="shared" si="161"/>
        <v>-803909.33835699933</v>
      </c>
      <c r="P169" s="113">
        <f t="shared" si="161"/>
        <v>-496557.58700637007</v>
      </c>
      <c r="Q169" s="113">
        <f t="shared" si="161"/>
        <v>-1726149.211916219</v>
      </c>
      <c r="R169" s="113">
        <f t="shared" si="161"/>
        <v>319951.38960871892</v>
      </c>
      <c r="S169" s="113">
        <f t="shared" ref="S169" si="162">S167-S165</f>
        <v>-61810.905595265693</v>
      </c>
      <c r="T169" s="113">
        <f t="shared" si="161"/>
        <v>-13156.595940416744</v>
      </c>
      <c r="U169" s="113">
        <f t="shared" si="161"/>
        <v>-23850.252119969373</v>
      </c>
      <c r="V169" s="113">
        <f t="shared" si="161"/>
        <v>0</v>
      </c>
      <c r="W169" s="113">
        <f t="shared" si="161"/>
        <v>-16904953.509209365</v>
      </c>
      <c r="X169" s="113">
        <f t="shared" ref="X169" si="163">X167-X165</f>
        <v>340892.94246068329</v>
      </c>
      <c r="Y169" s="113">
        <f t="shared" si="161"/>
        <v>-7589560.1894254973</v>
      </c>
      <c r="Z169" s="113">
        <f t="shared" si="161"/>
        <v>-68620.043849999958</v>
      </c>
      <c r="AA169" s="113">
        <f t="shared" si="161"/>
        <v>167530.56</v>
      </c>
      <c r="AB169" s="113">
        <f t="shared" si="161"/>
        <v>-32912585.679400001</v>
      </c>
      <c r="AC169" s="113">
        <f t="shared" si="161"/>
        <v>-11000.847433331761</v>
      </c>
      <c r="AD169" s="113">
        <f t="shared" ref="AD169" si="164">AD167-AD165</f>
        <v>1668426.4785019332</v>
      </c>
      <c r="AE169" s="113">
        <f t="shared" si="161"/>
        <v>0</v>
      </c>
      <c r="AF169" s="113">
        <f t="shared" si="161"/>
        <v>0</v>
      </c>
      <c r="AG169" s="113">
        <f t="shared" si="161"/>
        <v>-25687973.340135377</v>
      </c>
      <c r="AH169" s="113">
        <f>AH167-AH165</f>
        <v>6844287.5880840775</v>
      </c>
      <c r="AI169" s="113">
        <f t="shared" si="161"/>
        <v>-387245.83443835971</v>
      </c>
      <c r="AJ169" s="113">
        <f t="shared" si="161"/>
        <v>-71834.764841627039</v>
      </c>
      <c r="AK169" s="113">
        <f t="shared" si="161"/>
        <v>-5301.3344264041589</v>
      </c>
      <c r="AL169" s="113">
        <f t="shared" si="161"/>
        <v>-442588.0013038934</v>
      </c>
      <c r="AM169" s="113">
        <f t="shared" si="161"/>
        <v>-3003557.1583568119</v>
      </c>
      <c r="AN169" s="113">
        <f t="shared" si="161"/>
        <v>-208177.32402600534</v>
      </c>
      <c r="AO169" s="113">
        <f t="shared" si="161"/>
        <v>-691246.88851637836</v>
      </c>
      <c r="AP169" s="113">
        <f t="shared" si="161"/>
        <v>2791831.5547333336</v>
      </c>
      <c r="AQ169" s="113">
        <f t="shared" si="161"/>
        <v>-120117.65165375613</v>
      </c>
      <c r="AR169" s="113">
        <f t="shared" si="161"/>
        <v>-4864376.4922224488</v>
      </c>
      <c r="AS169" s="113">
        <f t="shared" si="161"/>
        <v>394548.96938773646</v>
      </c>
      <c r="AT169" s="113">
        <f t="shared" si="161"/>
        <v>-9627593.762031367</v>
      </c>
      <c r="AU169" s="113">
        <f t="shared" si="161"/>
        <v>477330.77329275</v>
      </c>
      <c r="AV169" s="113">
        <f t="shared" si="161"/>
        <v>9006372.2399999984</v>
      </c>
      <c r="AW169" s="113">
        <f t="shared" si="161"/>
        <v>-296261.05729127157</v>
      </c>
      <c r="AX169" s="113">
        <f t="shared" ref="AX169" si="165">AX167-AX165</f>
        <v>-1330725.9999759649</v>
      </c>
      <c r="AY169" s="113">
        <f t="shared" si="161"/>
        <v>-538588.03</v>
      </c>
      <c r="AZ169" s="113">
        <f t="shared" ref="AZ169" si="166">AZ167-AZ165</f>
        <v>3256035.0083917975</v>
      </c>
      <c r="BA169" s="113">
        <f t="shared" si="161"/>
        <v>518010.67067606235</v>
      </c>
      <c r="BB169" s="113">
        <f t="shared" si="161"/>
        <v>-10681804.722000003</v>
      </c>
      <c r="BC169" s="113">
        <f t="shared" si="161"/>
        <v>9100115.4800387621</v>
      </c>
      <c r="BD169" s="113">
        <f t="shared" si="161"/>
        <v>4478733.8338600006</v>
      </c>
      <c r="BE169" s="113">
        <f t="shared" si="161"/>
        <v>-292768.03540266951</v>
      </c>
      <c r="BF169" s="113">
        <f t="shared" si="161"/>
        <v>-2441144.5204499997</v>
      </c>
      <c r="BG169" s="113">
        <f t="shared" si="161"/>
        <v>0</v>
      </c>
      <c r="BH169" s="113">
        <f t="shared" si="161"/>
        <v>0</v>
      </c>
      <c r="BI169" s="113">
        <f t="shared" si="161"/>
        <v>-52801693.85949868</v>
      </c>
      <c r="BJ169" s="113">
        <f t="shared" ref="BJ169" si="167">BJ167-BJ165</f>
        <v>338338995.94704485</v>
      </c>
    </row>
    <row r="170" spans="1:62" ht="13.5" thickTop="1">
      <c r="A170" s="1">
        <f t="shared" ca="1" si="147"/>
        <v>170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</row>
    <row r="171" spans="1:62">
      <c r="A171" s="1">
        <f t="shared" ca="1" si="147"/>
        <v>171</v>
      </c>
      <c r="C171" s="2" t="s">
        <v>335</v>
      </c>
      <c r="D171" s="110">
        <f>+'Detailed Summary'!C46</f>
        <v>391140691.10000062</v>
      </c>
      <c r="E171" s="110">
        <f>+'Detailed Summary'!D46</f>
        <v>8327800.1577338427</v>
      </c>
      <c r="F171" s="110">
        <f>+'Detailed Summary'!E46</f>
        <v>3965156.9663860002</v>
      </c>
      <c r="G171" s="110">
        <f>+'Detailed Summary'!F46</f>
        <v>-14935653.446827501</v>
      </c>
      <c r="H171" s="110">
        <f>+'Detailed Summary'!G46</f>
        <v>33105346.195786756</v>
      </c>
      <c r="I171" s="110">
        <f>+'Detailed Summary'!H46</f>
        <v>-1955986.2286396027</v>
      </c>
      <c r="J171" s="110">
        <f>+'Detailed Summary'!I46</f>
        <v>66597.374865170947</v>
      </c>
      <c r="K171" s="110">
        <f>+'Detailed Summary'!J46</f>
        <v>303153.75903630909</v>
      </c>
      <c r="L171" s="110">
        <f>+'Detailed Summary'!K46</f>
        <v>184145.16401528011</v>
      </c>
      <c r="M171" s="110">
        <f>+'Detailed Summary'!L46</f>
        <v>71834.764841626398</v>
      </c>
      <c r="N171" s="110">
        <f>+'Detailed Summary'!M46</f>
        <v>5301.3344264041589</v>
      </c>
      <c r="O171" s="110">
        <f>+'Detailed Summary'!N46</f>
        <v>-803909.33835699933</v>
      </c>
      <c r="P171" s="110">
        <f>+'Detailed Summary'!O46</f>
        <v>-496557.58700637007</v>
      </c>
      <c r="Q171" s="110">
        <f>+'Detailed Summary'!P46</f>
        <v>-1726149.211916219</v>
      </c>
      <c r="R171" s="110">
        <f>+'Detailed Summary'!Q46</f>
        <v>319951.38960871822</v>
      </c>
      <c r="S171" s="110">
        <f>+'Detailed Summary'!R46</f>
        <v>-61810.425156236211</v>
      </c>
      <c r="T171" s="110">
        <f>+'Detailed Summary'!S46</f>
        <v>-13156.595940416744</v>
      </c>
      <c r="U171" s="110">
        <f>+'Detailed Summary'!T46</f>
        <v>-23850.252119969373</v>
      </c>
      <c r="V171" s="110">
        <f>+'Detailed Summary'!U46</f>
        <v>0</v>
      </c>
      <c r="W171" s="110">
        <f>+'Detailed Summary'!V46</f>
        <v>-16904953.479322143</v>
      </c>
      <c r="X171" s="110">
        <f>+'Detailed Summary'!W46</f>
        <v>340892.94246068329</v>
      </c>
      <c r="Y171" s="110">
        <f>+'Detailed Summary'!X46</f>
        <v>-7589560.1894254955</v>
      </c>
      <c r="Z171" s="110">
        <f>+'Detailed Summary'!Y46</f>
        <v>-68620.043849999958</v>
      </c>
      <c r="AA171" s="110">
        <f>+'Detailed Summary'!Z46</f>
        <v>167530.56</v>
      </c>
      <c r="AB171" s="110">
        <f>+'Detailed Summary'!AA46</f>
        <v>-32912585.679400001</v>
      </c>
      <c r="AC171" s="110">
        <f>+'Detailed Summary'!AB46</f>
        <v>-11000.8474333339</v>
      </c>
      <c r="AD171" s="110">
        <f>+'Detailed Summary'!AC46</f>
        <v>1668426.4785019332</v>
      </c>
      <c r="AE171" s="110">
        <f>+'Detailed Summary'!AD46</f>
        <v>0</v>
      </c>
      <c r="AF171" s="110">
        <f>+'Detailed Summary'!AE46</f>
        <v>0</v>
      </c>
      <c r="AG171" s="110">
        <f>+'Detailed Summary'!AH46</f>
        <v>-25687973.340135377</v>
      </c>
      <c r="AH171" s="110">
        <f>+'Detailed Summary'!AI46</f>
        <v>6844287.5880840775</v>
      </c>
      <c r="AI171" s="110">
        <f>+'Detailed Summary'!AJ46</f>
        <v>-387245.83443835971</v>
      </c>
      <c r="AJ171" s="110">
        <f>+'Detailed Summary'!AK46</f>
        <v>-71834.764841627039</v>
      </c>
      <c r="AK171" s="110">
        <f>+'Detailed Summary'!AL46</f>
        <v>-5301.3344264041589</v>
      </c>
      <c r="AL171" s="110">
        <f>+'Detailed Summary'!AM46</f>
        <v>-442588.00130389305</v>
      </c>
      <c r="AM171" s="110">
        <f>+'Detailed Summary'!AN46</f>
        <v>-3003557.1583568119</v>
      </c>
      <c r="AN171" s="110">
        <f>+'Detailed Summary'!AO46</f>
        <v>-208177.32402600534</v>
      </c>
      <c r="AO171" s="110">
        <f>+'Detailed Summary'!AP46</f>
        <v>-691246.88851637836</v>
      </c>
      <c r="AP171" s="110">
        <f>+'Detailed Summary'!AQ46</f>
        <v>2791831.5547333327</v>
      </c>
      <c r="AQ171" s="110">
        <f>+'Detailed Summary'!AR46</f>
        <v>-120117.65165375613</v>
      </c>
      <c r="AR171" s="110">
        <f>+'Detailed Summary'!AS46</f>
        <v>-4864376.4922224488</v>
      </c>
      <c r="AS171" s="110">
        <f>+'Detailed Summary'!AT46</f>
        <v>394548.96938773646</v>
      </c>
      <c r="AT171" s="110">
        <f>+'Detailed Summary'!AU46</f>
        <v>-9627593.762031367</v>
      </c>
      <c r="AU171" s="110">
        <f>+'Detailed Summary'!AV46</f>
        <v>477330.77329275</v>
      </c>
      <c r="AV171" s="110">
        <f>+'Detailed Summary'!AW46</f>
        <v>9006372.2399999984</v>
      </c>
      <c r="AW171" s="110">
        <f>+'Detailed Summary'!AX46</f>
        <v>-296261.05729127157</v>
      </c>
      <c r="AX171" s="110">
        <f>+'Detailed Summary'!AY46</f>
        <v>-1330725.9543599267</v>
      </c>
      <c r="AY171" s="110">
        <f>+'Detailed Summary'!AZ46</f>
        <v>-538588.03</v>
      </c>
      <c r="AZ171" s="110">
        <f>+'Detailed Summary'!BA46</f>
        <v>3256035.0083918869</v>
      </c>
      <c r="BA171" s="110">
        <f>+'Detailed Summary'!BB46</f>
        <v>518010.67067606235</v>
      </c>
      <c r="BB171" s="110">
        <f>+'Detailed Summary'!BC46</f>
        <v>-10681804.722000003</v>
      </c>
      <c r="BC171" s="110">
        <f>+'Detailed Summary'!BD46</f>
        <v>9100115.4800387621</v>
      </c>
      <c r="BD171" s="110">
        <f>+'Detailed Summary'!BE46</f>
        <v>4478733.8338600006</v>
      </c>
      <c r="BE171" s="110">
        <f>+'Detailed Summary'!BF46</f>
        <v>-292768.03540266951</v>
      </c>
      <c r="BF171" s="110">
        <f>+'Detailed Summary'!BG46</f>
        <v>-2441144.5204499997</v>
      </c>
      <c r="BG171" s="110">
        <f>+'Detailed Summary'!BH46</f>
        <v>0</v>
      </c>
      <c r="BH171" s="110">
        <f>+'Detailed Summary'!BI46</f>
        <v>0</v>
      </c>
      <c r="BI171" s="110">
        <f>+'Detailed Summary'!BJ46+'2019 GRC IS Adjustments'!AF279</f>
        <v>-52801695.471162289</v>
      </c>
      <c r="BJ171" s="110">
        <f>+'Detailed Summary'!BK46</f>
        <v>338338996.10927796</v>
      </c>
    </row>
    <row r="172" spans="1:62">
      <c r="A172" s="1">
        <f t="shared" ca="1" si="147"/>
        <v>172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</row>
    <row r="173" spans="1:62">
      <c r="A173" s="1">
        <f t="shared" ca="1" si="147"/>
        <v>173</v>
      </c>
      <c r="C173" s="2" t="s">
        <v>345</v>
      </c>
      <c r="D173" s="110">
        <f>ROUND(+D169-D171,0)</f>
        <v>0</v>
      </c>
      <c r="E173" s="110">
        <f>ROUND(+E169-E171,0)</f>
        <v>0</v>
      </c>
      <c r="F173" s="110">
        <f t="shared" ref="F173:BI173" si="168">ROUND(+F169-F171,0)</f>
        <v>0</v>
      </c>
      <c r="G173" s="110">
        <f t="shared" si="168"/>
        <v>0</v>
      </c>
      <c r="H173" s="110">
        <f t="shared" si="168"/>
        <v>0</v>
      </c>
      <c r="I173" s="110">
        <f t="shared" si="168"/>
        <v>2</v>
      </c>
      <c r="J173" s="110">
        <f t="shared" si="168"/>
        <v>0</v>
      </c>
      <c r="K173" s="110">
        <f t="shared" si="168"/>
        <v>0</v>
      </c>
      <c r="L173" s="110">
        <f t="shared" si="168"/>
        <v>0</v>
      </c>
      <c r="M173" s="110">
        <f t="shared" si="168"/>
        <v>0</v>
      </c>
      <c r="N173" s="110">
        <f t="shared" si="168"/>
        <v>0</v>
      </c>
      <c r="O173" s="110">
        <f t="shared" si="168"/>
        <v>0</v>
      </c>
      <c r="P173" s="110">
        <f t="shared" si="168"/>
        <v>0</v>
      </c>
      <c r="Q173" s="110">
        <f t="shared" si="168"/>
        <v>0</v>
      </c>
      <c r="R173" s="110">
        <f t="shared" si="168"/>
        <v>0</v>
      </c>
      <c r="S173" s="110">
        <f t="shared" si="168"/>
        <v>0</v>
      </c>
      <c r="T173" s="110">
        <f t="shared" si="168"/>
        <v>0</v>
      </c>
      <c r="U173" s="110">
        <f t="shared" si="168"/>
        <v>0</v>
      </c>
      <c r="V173" s="110">
        <f t="shared" si="168"/>
        <v>0</v>
      </c>
      <c r="W173" s="110">
        <f t="shared" si="168"/>
        <v>0</v>
      </c>
      <c r="X173" s="110">
        <f t="shared" si="168"/>
        <v>0</v>
      </c>
      <c r="Y173" s="110">
        <f t="shared" si="168"/>
        <v>0</v>
      </c>
      <c r="Z173" s="110">
        <f t="shared" si="168"/>
        <v>0</v>
      </c>
      <c r="AA173" s="110">
        <f t="shared" si="168"/>
        <v>0</v>
      </c>
      <c r="AB173" s="110">
        <f t="shared" si="168"/>
        <v>0</v>
      </c>
      <c r="AC173" s="110">
        <f t="shared" si="168"/>
        <v>0</v>
      </c>
      <c r="AD173" s="110">
        <f t="shared" ref="AD173" si="169">ROUND(+AD169-AD171,0)</f>
        <v>0</v>
      </c>
      <c r="AE173" s="110">
        <f t="shared" si="168"/>
        <v>0</v>
      </c>
      <c r="AF173" s="110">
        <f t="shared" si="168"/>
        <v>0</v>
      </c>
      <c r="AG173" s="110">
        <f t="shared" si="168"/>
        <v>0</v>
      </c>
      <c r="AH173" s="110">
        <f>ROUND(+AH169-AH171,0)</f>
        <v>0</v>
      </c>
      <c r="AI173" s="110">
        <f t="shared" si="168"/>
        <v>0</v>
      </c>
      <c r="AJ173" s="110">
        <f t="shared" si="168"/>
        <v>0</v>
      </c>
      <c r="AK173" s="110">
        <f t="shared" si="168"/>
        <v>0</v>
      </c>
      <c r="AL173" s="110">
        <f t="shared" si="168"/>
        <v>0</v>
      </c>
      <c r="AM173" s="110">
        <f t="shared" si="168"/>
        <v>0</v>
      </c>
      <c r="AN173" s="110">
        <f t="shared" si="168"/>
        <v>0</v>
      </c>
      <c r="AO173" s="110">
        <f t="shared" si="168"/>
        <v>0</v>
      </c>
      <c r="AP173" s="110">
        <f t="shared" si="168"/>
        <v>0</v>
      </c>
      <c r="AQ173" s="110">
        <f t="shared" si="168"/>
        <v>0</v>
      </c>
      <c r="AR173" s="110">
        <f t="shared" si="168"/>
        <v>0</v>
      </c>
      <c r="AS173" s="110">
        <f t="shared" si="168"/>
        <v>0</v>
      </c>
      <c r="AT173" s="110">
        <f t="shared" si="168"/>
        <v>0</v>
      </c>
      <c r="AU173" s="110">
        <f t="shared" si="168"/>
        <v>0</v>
      </c>
      <c r="AV173" s="110">
        <f t="shared" si="168"/>
        <v>0</v>
      </c>
      <c r="AW173" s="110">
        <f t="shared" si="168"/>
        <v>0</v>
      </c>
      <c r="AX173" s="110">
        <f t="shared" si="168"/>
        <v>0</v>
      </c>
      <c r="AY173" s="110">
        <f t="shared" si="168"/>
        <v>0</v>
      </c>
      <c r="AZ173" s="110">
        <f t="shared" ref="AZ173" si="170">ROUND(+AZ169-AZ171,0)</f>
        <v>0</v>
      </c>
      <c r="BA173" s="110">
        <f t="shared" si="168"/>
        <v>0</v>
      </c>
      <c r="BB173" s="110">
        <f t="shared" si="168"/>
        <v>0</v>
      </c>
      <c r="BC173" s="110">
        <f t="shared" si="168"/>
        <v>0</v>
      </c>
      <c r="BD173" s="110">
        <f t="shared" si="168"/>
        <v>0</v>
      </c>
      <c r="BE173" s="110">
        <f t="shared" si="168"/>
        <v>0</v>
      </c>
      <c r="BF173" s="110">
        <f t="shared" si="168"/>
        <v>0</v>
      </c>
      <c r="BG173" s="110">
        <f t="shared" si="168"/>
        <v>0</v>
      </c>
      <c r="BH173" s="110">
        <f t="shared" si="168"/>
        <v>0</v>
      </c>
      <c r="BI173" s="110">
        <f t="shared" si="168"/>
        <v>2</v>
      </c>
      <c r="BJ173" s="110">
        <f t="shared" ref="BJ173" si="171">ROUND(+BJ169-BJ171,0)</f>
        <v>0</v>
      </c>
    </row>
    <row r="174" spans="1:62">
      <c r="A174" s="1"/>
      <c r="C174" s="5"/>
      <c r="D174" s="110"/>
      <c r="E174" s="110"/>
    </row>
    <row r="175" spans="1:62">
      <c r="A175" s="1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</row>
    <row r="176" spans="1:62">
      <c r="A176" s="1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</row>
    <row r="177" spans="1:72">
      <c r="A177" s="1"/>
      <c r="C177" s="2" t="str">
        <f>+'Detailed Summary'!B22</f>
        <v>POWER COSTS: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</row>
    <row r="178" spans="1:72">
      <c r="A178" s="1"/>
      <c r="C178" s="2" t="str">
        <f>+'Detailed Summary'!B23</f>
        <v xml:space="preserve"> FUEL</v>
      </c>
      <c r="D178" s="110">
        <f t="shared" ref="D178:AG178" si="172">+D9</f>
        <v>204174130.28999999</v>
      </c>
      <c r="E178" s="110">
        <f t="shared" si="172"/>
        <v>0</v>
      </c>
      <c r="F178" s="110">
        <f t="shared" si="172"/>
        <v>0</v>
      </c>
      <c r="G178" s="110">
        <f t="shared" si="172"/>
        <v>0</v>
      </c>
      <c r="H178" s="110">
        <f t="shared" si="172"/>
        <v>0</v>
      </c>
      <c r="I178" s="110">
        <f t="shared" si="172"/>
        <v>0</v>
      </c>
      <c r="J178" s="110">
        <f t="shared" si="172"/>
        <v>0</v>
      </c>
      <c r="K178" s="110">
        <f t="shared" si="172"/>
        <v>0</v>
      </c>
      <c r="L178" s="110">
        <f t="shared" si="172"/>
        <v>0</v>
      </c>
      <c r="M178" s="110">
        <f t="shared" si="172"/>
        <v>0</v>
      </c>
      <c r="N178" s="110">
        <f t="shared" si="172"/>
        <v>0</v>
      </c>
      <c r="O178" s="110">
        <f t="shared" si="172"/>
        <v>0</v>
      </c>
      <c r="P178" s="110">
        <f t="shared" si="172"/>
        <v>0</v>
      </c>
      <c r="Q178" s="110">
        <f t="shared" si="172"/>
        <v>0</v>
      </c>
      <c r="R178" s="110">
        <f t="shared" si="172"/>
        <v>0</v>
      </c>
      <c r="S178" s="110">
        <f t="shared" si="172"/>
        <v>0</v>
      </c>
      <c r="T178" s="110">
        <f t="shared" si="172"/>
        <v>0</v>
      </c>
      <c r="U178" s="110">
        <f t="shared" si="172"/>
        <v>0</v>
      </c>
      <c r="V178" s="110">
        <f t="shared" si="172"/>
        <v>0</v>
      </c>
      <c r="W178" s="110">
        <f t="shared" si="172"/>
        <v>0</v>
      </c>
      <c r="X178" s="110">
        <f t="shared" si="172"/>
        <v>0</v>
      </c>
      <c r="Y178" s="110">
        <f t="shared" si="172"/>
        <v>1063362.3599999994</v>
      </c>
      <c r="Z178" s="110">
        <f t="shared" si="172"/>
        <v>0</v>
      </c>
      <c r="AA178" s="110">
        <f t="shared" si="172"/>
        <v>0</v>
      </c>
      <c r="AB178" s="110">
        <f t="shared" si="172"/>
        <v>0</v>
      </c>
      <c r="AC178" s="110">
        <f t="shared" si="172"/>
        <v>0</v>
      </c>
      <c r="AD178" s="110">
        <f t="shared" si="172"/>
        <v>0</v>
      </c>
      <c r="AE178" s="110">
        <f t="shared" si="172"/>
        <v>0</v>
      </c>
      <c r="AF178" s="110">
        <f t="shared" si="172"/>
        <v>0</v>
      </c>
      <c r="AG178" s="110">
        <f t="shared" si="172"/>
        <v>0</v>
      </c>
      <c r="AH178" s="110">
        <f>+AH9</f>
        <v>0</v>
      </c>
      <c r="AI178" s="110">
        <f t="shared" ref="AI178:BH178" si="173">+AI9</f>
        <v>0</v>
      </c>
      <c r="AJ178" s="110">
        <f t="shared" si="173"/>
        <v>0</v>
      </c>
      <c r="AK178" s="110">
        <f t="shared" si="173"/>
        <v>0</v>
      </c>
      <c r="AL178" s="110">
        <f t="shared" si="173"/>
        <v>0</v>
      </c>
      <c r="AM178" s="110">
        <f t="shared" si="173"/>
        <v>0</v>
      </c>
      <c r="AN178" s="110">
        <f t="shared" si="173"/>
        <v>0</v>
      </c>
      <c r="AO178" s="110">
        <f t="shared" si="173"/>
        <v>0</v>
      </c>
      <c r="AP178" s="110">
        <f t="shared" si="173"/>
        <v>0</v>
      </c>
      <c r="AQ178" s="110">
        <f t="shared" si="173"/>
        <v>0</v>
      </c>
      <c r="AR178" s="110">
        <f t="shared" si="173"/>
        <v>0</v>
      </c>
      <c r="AS178" s="110">
        <f t="shared" si="173"/>
        <v>0</v>
      </c>
      <c r="AT178" s="110">
        <f t="shared" si="173"/>
        <v>0</v>
      </c>
      <c r="AU178" s="110">
        <f t="shared" si="173"/>
        <v>0</v>
      </c>
      <c r="AV178" s="110">
        <f t="shared" si="173"/>
        <v>0</v>
      </c>
      <c r="AW178" s="110">
        <f t="shared" si="173"/>
        <v>0</v>
      </c>
      <c r="AX178" s="110">
        <f t="shared" si="173"/>
        <v>0</v>
      </c>
      <c r="AY178" s="110">
        <f t="shared" si="173"/>
        <v>0</v>
      </c>
      <c r="AZ178" s="110">
        <f t="shared" si="173"/>
        <v>-24564886.815952644</v>
      </c>
      <c r="BA178" s="110">
        <f t="shared" si="173"/>
        <v>0</v>
      </c>
      <c r="BB178" s="110">
        <f t="shared" si="173"/>
        <v>0</v>
      </c>
      <c r="BC178" s="110">
        <f t="shared" si="173"/>
        <v>0</v>
      </c>
      <c r="BD178" s="110">
        <f t="shared" si="173"/>
        <v>0</v>
      </c>
      <c r="BE178" s="110">
        <f t="shared" si="173"/>
        <v>0</v>
      </c>
      <c r="BF178" s="110">
        <f t="shared" si="173"/>
        <v>0</v>
      </c>
      <c r="BG178" s="110">
        <f t="shared" si="173"/>
        <v>0</v>
      </c>
      <c r="BH178" s="110">
        <f t="shared" si="173"/>
        <v>0</v>
      </c>
      <c r="BI178" s="110">
        <f>SUM(E178:BH178)</f>
        <v>-23501524.455952644</v>
      </c>
      <c r="BJ178" s="110">
        <f>+BI178+D178</f>
        <v>180672605.83404735</v>
      </c>
    </row>
    <row r="179" spans="1:72">
      <c r="A179" s="1"/>
      <c r="C179" s="2" t="str">
        <f>+'Detailed Summary'!B24</f>
        <v xml:space="preserve"> PURCHASED AND INTERCHANGED</v>
      </c>
      <c r="D179" s="110">
        <f t="shared" ref="D179:AG179" si="174">+D15-D181</f>
        <v>591842797.56999886</v>
      </c>
      <c r="E179" s="110">
        <f t="shared" si="174"/>
        <v>0</v>
      </c>
      <c r="F179" s="110">
        <f t="shared" si="174"/>
        <v>0</v>
      </c>
      <c r="G179" s="110">
        <f t="shared" si="174"/>
        <v>0</v>
      </c>
      <c r="H179" s="110">
        <f t="shared" si="174"/>
        <v>0</v>
      </c>
      <c r="I179" s="110">
        <f t="shared" si="174"/>
        <v>0</v>
      </c>
      <c r="J179" s="110">
        <f t="shared" si="174"/>
        <v>0</v>
      </c>
      <c r="K179" s="110">
        <f t="shared" si="174"/>
        <v>0</v>
      </c>
      <c r="L179" s="110">
        <f t="shared" si="174"/>
        <v>-12929.322150284017</v>
      </c>
      <c r="M179" s="110">
        <f t="shared" si="174"/>
        <v>0</v>
      </c>
      <c r="N179" s="110">
        <f t="shared" si="174"/>
        <v>0</v>
      </c>
      <c r="O179" s="110">
        <f t="shared" si="174"/>
        <v>0</v>
      </c>
      <c r="P179" s="110">
        <f t="shared" si="174"/>
        <v>0</v>
      </c>
      <c r="Q179" s="110">
        <f t="shared" si="174"/>
        <v>0</v>
      </c>
      <c r="R179" s="110">
        <f t="shared" si="174"/>
        <v>0</v>
      </c>
      <c r="S179" s="110">
        <f t="shared" si="174"/>
        <v>6341.1377968193538</v>
      </c>
      <c r="T179" s="110">
        <f t="shared" si="174"/>
        <v>0</v>
      </c>
      <c r="U179" s="110">
        <f t="shared" si="174"/>
        <v>0</v>
      </c>
      <c r="V179" s="110">
        <f t="shared" si="174"/>
        <v>0</v>
      </c>
      <c r="W179" s="110">
        <f t="shared" si="174"/>
        <v>0</v>
      </c>
      <c r="X179" s="110">
        <f t="shared" si="174"/>
        <v>0</v>
      </c>
      <c r="Y179" s="110">
        <f t="shared" si="174"/>
        <v>8543675.8544626553</v>
      </c>
      <c r="Z179" s="110">
        <f t="shared" si="174"/>
        <v>0</v>
      </c>
      <c r="AA179" s="110">
        <f t="shared" si="174"/>
        <v>0</v>
      </c>
      <c r="AB179" s="110">
        <f t="shared" si="174"/>
        <v>0</v>
      </c>
      <c r="AC179" s="110">
        <f t="shared" si="174"/>
        <v>0</v>
      </c>
      <c r="AD179" s="110">
        <f t="shared" si="174"/>
        <v>0</v>
      </c>
      <c r="AE179" s="110">
        <f t="shared" si="174"/>
        <v>0</v>
      </c>
      <c r="AF179" s="110">
        <f t="shared" si="174"/>
        <v>0</v>
      </c>
      <c r="AG179" s="110">
        <f t="shared" si="174"/>
        <v>0</v>
      </c>
      <c r="AH179" s="110">
        <f>+AH15-AH181</f>
        <v>0</v>
      </c>
      <c r="AI179" s="110">
        <f t="shared" ref="AI179:BH179" si="175">+AI15-AI181</f>
        <v>0</v>
      </c>
      <c r="AJ179" s="110">
        <f t="shared" si="175"/>
        <v>0</v>
      </c>
      <c r="AK179" s="110">
        <f t="shared" si="175"/>
        <v>0</v>
      </c>
      <c r="AL179" s="110">
        <f t="shared" si="175"/>
        <v>0</v>
      </c>
      <c r="AM179" s="110">
        <f t="shared" si="175"/>
        <v>245950.53762489447</v>
      </c>
      <c r="AN179" s="110">
        <f t="shared" si="175"/>
        <v>0</v>
      </c>
      <c r="AO179" s="110">
        <f t="shared" si="175"/>
        <v>0</v>
      </c>
      <c r="AP179" s="110">
        <f t="shared" si="175"/>
        <v>0</v>
      </c>
      <c r="AQ179" s="110">
        <f t="shared" si="175"/>
        <v>0</v>
      </c>
      <c r="AR179" s="110">
        <f t="shared" si="175"/>
        <v>0</v>
      </c>
      <c r="AS179" s="110">
        <f t="shared" si="175"/>
        <v>0</v>
      </c>
      <c r="AT179" s="110">
        <f t="shared" si="175"/>
        <v>0</v>
      </c>
      <c r="AU179" s="110">
        <f t="shared" si="175"/>
        <v>0</v>
      </c>
      <c r="AV179" s="110">
        <f t="shared" si="175"/>
        <v>0</v>
      </c>
      <c r="AW179" s="110">
        <f t="shared" si="175"/>
        <v>0</v>
      </c>
      <c r="AX179" s="110">
        <f t="shared" si="175"/>
        <v>0</v>
      </c>
      <c r="AY179" s="110">
        <f t="shared" si="175"/>
        <v>0</v>
      </c>
      <c r="AZ179" s="110">
        <f t="shared" si="175"/>
        <v>-153946276.86486346</v>
      </c>
      <c r="BA179" s="110">
        <f t="shared" si="175"/>
        <v>0</v>
      </c>
      <c r="BB179" s="110">
        <f t="shared" si="175"/>
        <v>0</v>
      </c>
      <c r="BC179" s="110">
        <f t="shared" si="175"/>
        <v>0</v>
      </c>
      <c r="BD179" s="110">
        <f t="shared" si="175"/>
        <v>0</v>
      </c>
      <c r="BE179" s="110">
        <f t="shared" si="175"/>
        <v>0</v>
      </c>
      <c r="BF179" s="110">
        <f t="shared" si="175"/>
        <v>0</v>
      </c>
      <c r="BG179" s="110">
        <f t="shared" si="175"/>
        <v>0</v>
      </c>
      <c r="BH179" s="110">
        <f t="shared" si="175"/>
        <v>0</v>
      </c>
      <c r="BI179" s="110">
        <f t="shared" ref="BI179:BI182" si="176">SUM(E179:BH179)</f>
        <v>-145163238.65712938</v>
      </c>
      <c r="BJ179" s="110">
        <f t="shared" ref="BJ179:BJ182" si="177">+BI179+D179</f>
        <v>446679558.91286945</v>
      </c>
    </row>
    <row r="180" spans="1:72">
      <c r="A180" s="1"/>
      <c r="C180" s="2" t="str">
        <f>+'Detailed Summary'!B25</f>
        <v xml:space="preserve"> WHEELING</v>
      </c>
      <c r="D180" s="110">
        <f t="shared" ref="D180:AG180" si="178">+D17</f>
        <v>115807777.5999999</v>
      </c>
      <c r="E180" s="110">
        <f t="shared" si="178"/>
        <v>0</v>
      </c>
      <c r="F180" s="110">
        <f t="shared" si="178"/>
        <v>0</v>
      </c>
      <c r="G180" s="110">
        <f t="shared" si="178"/>
        <v>0</v>
      </c>
      <c r="H180" s="110">
        <f t="shared" si="178"/>
        <v>0</v>
      </c>
      <c r="I180" s="110">
        <f t="shared" si="178"/>
        <v>0</v>
      </c>
      <c r="J180" s="110">
        <f t="shared" si="178"/>
        <v>0</v>
      </c>
      <c r="K180" s="110">
        <f t="shared" si="178"/>
        <v>0</v>
      </c>
      <c r="L180" s="110">
        <f t="shared" si="178"/>
        <v>0</v>
      </c>
      <c r="M180" s="110">
        <f t="shared" si="178"/>
        <v>0</v>
      </c>
      <c r="N180" s="110">
        <f t="shared" si="178"/>
        <v>0</v>
      </c>
      <c r="O180" s="110">
        <f t="shared" si="178"/>
        <v>0</v>
      </c>
      <c r="P180" s="110">
        <f t="shared" si="178"/>
        <v>0</v>
      </c>
      <c r="Q180" s="110">
        <f t="shared" si="178"/>
        <v>0</v>
      </c>
      <c r="R180" s="110">
        <f t="shared" si="178"/>
        <v>0</v>
      </c>
      <c r="S180" s="110">
        <f t="shared" si="178"/>
        <v>0</v>
      </c>
      <c r="T180" s="110">
        <f t="shared" si="178"/>
        <v>0</v>
      </c>
      <c r="U180" s="110">
        <f t="shared" si="178"/>
        <v>0</v>
      </c>
      <c r="V180" s="110">
        <f t="shared" si="178"/>
        <v>0</v>
      </c>
      <c r="W180" s="110">
        <f t="shared" si="178"/>
        <v>0</v>
      </c>
      <c r="X180" s="110">
        <f t="shared" si="178"/>
        <v>0</v>
      </c>
      <c r="Y180" s="110">
        <f t="shared" si="178"/>
        <v>0</v>
      </c>
      <c r="Z180" s="110">
        <f t="shared" si="178"/>
        <v>0</v>
      </c>
      <c r="AA180" s="110">
        <f t="shared" si="178"/>
        <v>0</v>
      </c>
      <c r="AB180" s="110">
        <f t="shared" si="178"/>
        <v>0</v>
      </c>
      <c r="AC180" s="110">
        <f t="shared" si="178"/>
        <v>0</v>
      </c>
      <c r="AD180" s="110">
        <f t="shared" si="178"/>
        <v>0</v>
      </c>
      <c r="AE180" s="110">
        <f t="shared" si="178"/>
        <v>0</v>
      </c>
      <c r="AF180" s="110">
        <f t="shared" si="178"/>
        <v>0</v>
      </c>
      <c r="AG180" s="110">
        <f t="shared" si="178"/>
        <v>0</v>
      </c>
      <c r="AH180" s="110">
        <f>+AH17</f>
        <v>0</v>
      </c>
      <c r="AI180" s="110">
        <f t="shared" ref="AI180:BH180" si="179">+AI17</f>
        <v>0</v>
      </c>
      <c r="AJ180" s="110">
        <f t="shared" si="179"/>
        <v>0</v>
      </c>
      <c r="AK180" s="110">
        <f t="shared" si="179"/>
        <v>0</v>
      </c>
      <c r="AL180" s="110">
        <f t="shared" si="179"/>
        <v>0</v>
      </c>
      <c r="AM180" s="110">
        <f t="shared" si="179"/>
        <v>0</v>
      </c>
      <c r="AN180" s="110">
        <f t="shared" si="179"/>
        <v>0</v>
      </c>
      <c r="AO180" s="110">
        <f t="shared" si="179"/>
        <v>0</v>
      </c>
      <c r="AP180" s="110">
        <f t="shared" si="179"/>
        <v>0</v>
      </c>
      <c r="AQ180" s="110">
        <f t="shared" si="179"/>
        <v>0</v>
      </c>
      <c r="AR180" s="110">
        <f t="shared" si="179"/>
        <v>0</v>
      </c>
      <c r="AS180" s="110">
        <f t="shared" si="179"/>
        <v>0</v>
      </c>
      <c r="AT180" s="110">
        <f t="shared" si="179"/>
        <v>0</v>
      </c>
      <c r="AU180" s="110">
        <f t="shared" si="179"/>
        <v>0</v>
      </c>
      <c r="AV180" s="110">
        <f t="shared" si="179"/>
        <v>0</v>
      </c>
      <c r="AW180" s="110">
        <f t="shared" si="179"/>
        <v>0</v>
      </c>
      <c r="AX180" s="110">
        <f t="shared" si="179"/>
        <v>0</v>
      </c>
      <c r="AY180" s="110">
        <f t="shared" si="179"/>
        <v>0</v>
      </c>
      <c r="AZ180" s="110">
        <f t="shared" si="179"/>
        <v>-3473456.2753740251</v>
      </c>
      <c r="BA180" s="110">
        <f t="shared" si="179"/>
        <v>0</v>
      </c>
      <c r="BB180" s="110">
        <f t="shared" si="179"/>
        <v>0</v>
      </c>
      <c r="BC180" s="110">
        <f t="shared" si="179"/>
        <v>0</v>
      </c>
      <c r="BD180" s="110">
        <f t="shared" si="179"/>
        <v>0</v>
      </c>
      <c r="BE180" s="110">
        <f t="shared" si="179"/>
        <v>0</v>
      </c>
      <c r="BF180" s="110">
        <f t="shared" si="179"/>
        <v>0</v>
      </c>
      <c r="BG180" s="110">
        <f t="shared" si="179"/>
        <v>0</v>
      </c>
      <c r="BH180" s="110">
        <f t="shared" si="179"/>
        <v>0</v>
      </c>
      <c r="BI180" s="110">
        <f t="shared" si="176"/>
        <v>-3473456.2753740251</v>
      </c>
      <c r="BJ180" s="110">
        <f t="shared" si="177"/>
        <v>112334321.32462588</v>
      </c>
    </row>
    <row r="181" spans="1:72">
      <c r="A181" s="1"/>
      <c r="C181" s="2" t="str">
        <f>+'Detailed Summary'!B26</f>
        <v xml:space="preserve"> RESIDENTIAL EXCHANGE</v>
      </c>
      <c r="D181" s="110">
        <f t="shared" ref="D181:AG181" si="180">+D12</f>
        <v>-77453659.509999901</v>
      </c>
      <c r="E181" s="110">
        <f t="shared" si="180"/>
        <v>0</v>
      </c>
      <c r="F181" s="110">
        <f t="shared" si="180"/>
        <v>0</v>
      </c>
      <c r="G181" s="110">
        <f t="shared" si="180"/>
        <v>0</v>
      </c>
      <c r="H181" s="110">
        <f t="shared" si="180"/>
        <v>0</v>
      </c>
      <c r="I181" s="110">
        <f t="shared" si="180"/>
        <v>77453659.510000005</v>
      </c>
      <c r="J181" s="110">
        <f t="shared" si="180"/>
        <v>0</v>
      </c>
      <c r="K181" s="110">
        <f t="shared" si="180"/>
        <v>0</v>
      </c>
      <c r="L181" s="110">
        <f t="shared" si="180"/>
        <v>0</v>
      </c>
      <c r="M181" s="110">
        <f t="shared" si="180"/>
        <v>0</v>
      </c>
      <c r="N181" s="110">
        <f t="shared" si="180"/>
        <v>0</v>
      </c>
      <c r="O181" s="110">
        <f t="shared" si="180"/>
        <v>0</v>
      </c>
      <c r="P181" s="110">
        <f t="shared" si="180"/>
        <v>0</v>
      </c>
      <c r="Q181" s="110">
        <f t="shared" si="180"/>
        <v>0</v>
      </c>
      <c r="R181" s="110">
        <f t="shared" si="180"/>
        <v>0</v>
      </c>
      <c r="S181" s="110">
        <f t="shared" si="180"/>
        <v>0</v>
      </c>
      <c r="T181" s="110">
        <f t="shared" si="180"/>
        <v>0</v>
      </c>
      <c r="U181" s="110">
        <f t="shared" si="180"/>
        <v>0</v>
      </c>
      <c r="V181" s="110">
        <f t="shared" si="180"/>
        <v>0</v>
      </c>
      <c r="W181" s="110">
        <f t="shared" si="180"/>
        <v>0</v>
      </c>
      <c r="X181" s="110">
        <f t="shared" si="180"/>
        <v>0</v>
      </c>
      <c r="Y181" s="110">
        <f t="shared" si="180"/>
        <v>0</v>
      </c>
      <c r="Z181" s="110">
        <f t="shared" si="180"/>
        <v>0</v>
      </c>
      <c r="AA181" s="110">
        <f t="shared" si="180"/>
        <v>0</v>
      </c>
      <c r="AB181" s="110">
        <f t="shared" si="180"/>
        <v>0</v>
      </c>
      <c r="AC181" s="110">
        <f t="shared" si="180"/>
        <v>0</v>
      </c>
      <c r="AD181" s="110">
        <f t="shared" si="180"/>
        <v>0</v>
      </c>
      <c r="AE181" s="110">
        <f t="shared" si="180"/>
        <v>0</v>
      </c>
      <c r="AF181" s="110">
        <f t="shared" si="180"/>
        <v>0</v>
      </c>
      <c r="AG181" s="110">
        <f t="shared" si="180"/>
        <v>0</v>
      </c>
      <c r="AH181" s="110">
        <f>+AH12</f>
        <v>0</v>
      </c>
      <c r="AI181" s="110">
        <f t="shared" ref="AI181:BH181" si="181">+AI12</f>
        <v>0</v>
      </c>
      <c r="AJ181" s="110">
        <f t="shared" si="181"/>
        <v>0</v>
      </c>
      <c r="AK181" s="110">
        <f t="shared" si="181"/>
        <v>0</v>
      </c>
      <c r="AL181" s="110">
        <f t="shared" si="181"/>
        <v>0</v>
      </c>
      <c r="AM181" s="110">
        <f t="shared" si="181"/>
        <v>0</v>
      </c>
      <c r="AN181" s="110">
        <f t="shared" si="181"/>
        <v>0</v>
      </c>
      <c r="AO181" s="110">
        <f t="shared" si="181"/>
        <v>0</v>
      </c>
      <c r="AP181" s="110">
        <f t="shared" si="181"/>
        <v>0</v>
      </c>
      <c r="AQ181" s="110">
        <f t="shared" si="181"/>
        <v>0</v>
      </c>
      <c r="AR181" s="110">
        <f t="shared" si="181"/>
        <v>0</v>
      </c>
      <c r="AS181" s="110">
        <f t="shared" si="181"/>
        <v>0</v>
      </c>
      <c r="AT181" s="110">
        <f t="shared" si="181"/>
        <v>0</v>
      </c>
      <c r="AU181" s="110">
        <f t="shared" si="181"/>
        <v>0</v>
      </c>
      <c r="AV181" s="110">
        <f t="shared" si="181"/>
        <v>0</v>
      </c>
      <c r="AW181" s="110">
        <f t="shared" si="181"/>
        <v>0</v>
      </c>
      <c r="AX181" s="110">
        <f t="shared" si="181"/>
        <v>0</v>
      </c>
      <c r="AY181" s="110">
        <f t="shared" si="181"/>
        <v>0</v>
      </c>
      <c r="AZ181" s="110">
        <f t="shared" si="181"/>
        <v>0</v>
      </c>
      <c r="BA181" s="110">
        <f t="shared" si="181"/>
        <v>0</v>
      </c>
      <c r="BB181" s="110">
        <f t="shared" si="181"/>
        <v>0</v>
      </c>
      <c r="BC181" s="110">
        <f t="shared" si="181"/>
        <v>0</v>
      </c>
      <c r="BD181" s="110">
        <f t="shared" si="181"/>
        <v>0</v>
      </c>
      <c r="BE181" s="110">
        <f t="shared" si="181"/>
        <v>0</v>
      </c>
      <c r="BF181" s="110">
        <f t="shared" si="181"/>
        <v>0</v>
      </c>
      <c r="BG181" s="110">
        <f t="shared" si="181"/>
        <v>0</v>
      </c>
      <c r="BH181" s="110">
        <f t="shared" si="181"/>
        <v>0</v>
      </c>
      <c r="BI181" s="110">
        <f t="shared" si="176"/>
        <v>77453659.510000005</v>
      </c>
      <c r="BJ181" s="110">
        <f t="shared" si="177"/>
        <v>0</v>
      </c>
    </row>
    <row r="182" spans="1:72">
      <c r="A182" s="1"/>
      <c r="C182" s="2" t="str">
        <f>+'Detailed Summary'!B27</f>
        <v>TOTAL PRODUCTION EXPENSES</v>
      </c>
      <c r="D182" s="110">
        <f t="shared" ref="D182" si="182">SUM(D178:D181)</f>
        <v>834371045.94999886</v>
      </c>
      <c r="E182" s="110">
        <f t="shared" ref="E182:BH182" si="183">SUM(E178:E181)</f>
        <v>0</v>
      </c>
      <c r="F182" s="110">
        <f t="shared" si="183"/>
        <v>0</v>
      </c>
      <c r="G182" s="110">
        <f t="shared" si="183"/>
        <v>0</v>
      </c>
      <c r="H182" s="110">
        <f t="shared" si="183"/>
        <v>0</v>
      </c>
      <c r="I182" s="110">
        <f t="shared" si="183"/>
        <v>77453659.510000005</v>
      </c>
      <c r="J182" s="110">
        <f t="shared" si="183"/>
        <v>0</v>
      </c>
      <c r="K182" s="110">
        <f t="shared" si="183"/>
        <v>0</v>
      </c>
      <c r="L182" s="110">
        <f t="shared" si="183"/>
        <v>-12929.322150284017</v>
      </c>
      <c r="M182" s="110">
        <f t="shared" si="183"/>
        <v>0</v>
      </c>
      <c r="N182" s="110">
        <f t="shared" si="183"/>
        <v>0</v>
      </c>
      <c r="O182" s="110">
        <f t="shared" si="183"/>
        <v>0</v>
      </c>
      <c r="P182" s="110">
        <f t="shared" si="183"/>
        <v>0</v>
      </c>
      <c r="Q182" s="110">
        <f t="shared" si="183"/>
        <v>0</v>
      </c>
      <c r="R182" s="110">
        <f t="shared" si="183"/>
        <v>0</v>
      </c>
      <c r="S182" s="110">
        <f t="shared" si="183"/>
        <v>6341.1377968193538</v>
      </c>
      <c r="T182" s="110">
        <f t="shared" si="183"/>
        <v>0</v>
      </c>
      <c r="U182" s="110">
        <f t="shared" si="183"/>
        <v>0</v>
      </c>
      <c r="V182" s="110">
        <f t="shared" si="183"/>
        <v>0</v>
      </c>
      <c r="W182" s="110">
        <f t="shared" si="183"/>
        <v>0</v>
      </c>
      <c r="X182" s="110">
        <f t="shared" ref="X182" si="184">SUM(X178:X181)</f>
        <v>0</v>
      </c>
      <c r="Y182" s="110">
        <f t="shared" si="183"/>
        <v>9607038.2144626547</v>
      </c>
      <c r="Z182" s="110">
        <f t="shared" si="183"/>
        <v>0</v>
      </c>
      <c r="AA182" s="110">
        <f t="shared" si="183"/>
        <v>0</v>
      </c>
      <c r="AB182" s="110">
        <f t="shared" si="183"/>
        <v>0</v>
      </c>
      <c r="AC182" s="110">
        <f t="shared" si="183"/>
        <v>0</v>
      </c>
      <c r="AD182" s="110">
        <f t="shared" si="183"/>
        <v>0</v>
      </c>
      <c r="AE182" s="110">
        <f t="shared" si="183"/>
        <v>0</v>
      </c>
      <c r="AF182" s="110">
        <f t="shared" si="183"/>
        <v>0</v>
      </c>
      <c r="AG182" s="110">
        <f t="shared" si="183"/>
        <v>0</v>
      </c>
      <c r="AH182" s="110">
        <f>SUM(AH178:AH181)</f>
        <v>0</v>
      </c>
      <c r="AI182" s="110">
        <f t="shared" si="183"/>
        <v>0</v>
      </c>
      <c r="AJ182" s="110">
        <f t="shared" si="183"/>
        <v>0</v>
      </c>
      <c r="AK182" s="110">
        <f t="shared" si="183"/>
        <v>0</v>
      </c>
      <c r="AL182" s="110">
        <f t="shared" si="183"/>
        <v>0</v>
      </c>
      <c r="AM182" s="110">
        <f t="shared" si="183"/>
        <v>245950.53762489447</v>
      </c>
      <c r="AN182" s="110">
        <f t="shared" si="183"/>
        <v>0</v>
      </c>
      <c r="AO182" s="110">
        <f t="shared" si="183"/>
        <v>0</v>
      </c>
      <c r="AP182" s="110">
        <f t="shared" si="183"/>
        <v>0</v>
      </c>
      <c r="AQ182" s="110">
        <f t="shared" si="183"/>
        <v>0</v>
      </c>
      <c r="AR182" s="110">
        <f t="shared" si="183"/>
        <v>0</v>
      </c>
      <c r="AS182" s="110">
        <f t="shared" si="183"/>
        <v>0</v>
      </c>
      <c r="AT182" s="110">
        <f t="shared" si="183"/>
        <v>0</v>
      </c>
      <c r="AU182" s="110">
        <f t="shared" si="183"/>
        <v>0</v>
      </c>
      <c r="AV182" s="110">
        <f t="shared" si="183"/>
        <v>0</v>
      </c>
      <c r="AW182" s="110">
        <f t="shared" si="183"/>
        <v>0</v>
      </c>
      <c r="AX182" s="110">
        <f t="shared" si="183"/>
        <v>0</v>
      </c>
      <c r="AY182" s="110">
        <f t="shared" si="183"/>
        <v>0</v>
      </c>
      <c r="AZ182" s="110">
        <f t="shared" si="183"/>
        <v>-181984619.95619014</v>
      </c>
      <c r="BA182" s="110">
        <f t="shared" si="183"/>
        <v>0</v>
      </c>
      <c r="BB182" s="110">
        <f t="shared" si="183"/>
        <v>0</v>
      </c>
      <c r="BC182" s="110">
        <f t="shared" si="183"/>
        <v>0</v>
      </c>
      <c r="BD182" s="110">
        <f t="shared" si="183"/>
        <v>0</v>
      </c>
      <c r="BE182" s="110">
        <f t="shared" si="183"/>
        <v>0</v>
      </c>
      <c r="BF182" s="110">
        <f t="shared" si="183"/>
        <v>0</v>
      </c>
      <c r="BG182" s="110">
        <f t="shared" si="183"/>
        <v>0</v>
      </c>
      <c r="BH182" s="110">
        <f t="shared" si="183"/>
        <v>0</v>
      </c>
      <c r="BI182" s="110">
        <f t="shared" si="176"/>
        <v>-94684559.878456056</v>
      </c>
      <c r="BJ182" s="110">
        <f t="shared" si="177"/>
        <v>739686486.07154274</v>
      </c>
    </row>
    <row r="183" spans="1:72">
      <c r="A183" s="1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</row>
    <row r="184" spans="1:72">
      <c r="A184" s="1"/>
      <c r="C184" s="2" t="str">
        <f>+'Detailed Summary'!B29</f>
        <v>OTHER POWER SUPPLY EXPENSES</v>
      </c>
      <c r="D184" s="110">
        <f t="shared" ref="D184:AG184" si="185">+D26</f>
        <v>127167992.88999997</v>
      </c>
      <c r="E184" s="110">
        <f t="shared" si="185"/>
        <v>0</v>
      </c>
      <c r="F184" s="110">
        <f t="shared" si="185"/>
        <v>0</v>
      </c>
      <c r="G184" s="110">
        <f t="shared" si="185"/>
        <v>0</v>
      </c>
      <c r="H184" s="110">
        <f t="shared" si="185"/>
        <v>0</v>
      </c>
      <c r="I184" s="110">
        <f t="shared" si="185"/>
        <v>0</v>
      </c>
      <c r="J184" s="110">
        <f t="shared" si="185"/>
        <v>0</v>
      </c>
      <c r="K184" s="110">
        <f t="shared" si="185"/>
        <v>0</v>
      </c>
      <c r="L184" s="110">
        <f t="shared" si="185"/>
        <v>-43337.161375397118</v>
      </c>
      <c r="M184" s="110">
        <f t="shared" si="185"/>
        <v>0</v>
      </c>
      <c r="N184" s="110">
        <f t="shared" si="185"/>
        <v>0</v>
      </c>
      <c r="O184" s="110">
        <f t="shared" si="185"/>
        <v>0</v>
      </c>
      <c r="P184" s="110">
        <f t="shared" si="185"/>
        <v>0</v>
      </c>
      <c r="Q184" s="110">
        <f t="shared" si="185"/>
        <v>0</v>
      </c>
      <c r="R184" s="110">
        <f t="shared" si="185"/>
        <v>0</v>
      </c>
      <c r="S184" s="110">
        <f t="shared" si="185"/>
        <v>7381.9615589703881</v>
      </c>
      <c r="T184" s="110">
        <f t="shared" si="185"/>
        <v>0</v>
      </c>
      <c r="U184" s="110">
        <f t="shared" si="185"/>
        <v>0</v>
      </c>
      <c r="V184" s="110">
        <f t="shared" si="185"/>
        <v>0</v>
      </c>
      <c r="W184" s="110">
        <f t="shared" si="185"/>
        <v>0</v>
      </c>
      <c r="X184" s="110">
        <f t="shared" si="185"/>
        <v>0</v>
      </c>
      <c r="Y184" s="110">
        <f t="shared" si="185"/>
        <v>0</v>
      </c>
      <c r="Z184" s="110">
        <f t="shared" si="185"/>
        <v>0</v>
      </c>
      <c r="AA184" s="110">
        <f t="shared" si="185"/>
        <v>0</v>
      </c>
      <c r="AB184" s="110">
        <f t="shared" si="185"/>
        <v>0</v>
      </c>
      <c r="AC184" s="110">
        <f t="shared" si="185"/>
        <v>0</v>
      </c>
      <c r="AD184" s="110">
        <f t="shared" si="185"/>
        <v>0</v>
      </c>
      <c r="AE184" s="110">
        <f t="shared" si="185"/>
        <v>0</v>
      </c>
      <c r="AF184" s="110">
        <f t="shared" si="185"/>
        <v>0</v>
      </c>
      <c r="AG184" s="110">
        <f t="shared" si="185"/>
        <v>0</v>
      </c>
      <c r="AH184" s="110">
        <f>+AH26</f>
        <v>0</v>
      </c>
      <c r="AI184" s="110">
        <f t="shared" ref="AI184:BH184" si="186">+AI26</f>
        <v>0</v>
      </c>
      <c r="AJ184" s="110">
        <f t="shared" si="186"/>
        <v>0</v>
      </c>
      <c r="AK184" s="110">
        <f t="shared" si="186"/>
        <v>0</v>
      </c>
      <c r="AL184" s="110">
        <f t="shared" si="186"/>
        <v>0</v>
      </c>
      <c r="AM184" s="110">
        <f t="shared" si="186"/>
        <v>691614.88958714087</v>
      </c>
      <c r="AN184" s="110">
        <f t="shared" si="186"/>
        <v>0</v>
      </c>
      <c r="AO184" s="110">
        <f t="shared" si="186"/>
        <v>0</v>
      </c>
      <c r="AP184" s="110">
        <f t="shared" si="186"/>
        <v>0</v>
      </c>
      <c r="AQ184" s="110">
        <f t="shared" si="186"/>
        <v>0</v>
      </c>
      <c r="AR184" s="110">
        <f t="shared" si="186"/>
        <v>0</v>
      </c>
      <c r="AS184" s="110">
        <f t="shared" si="186"/>
        <v>0</v>
      </c>
      <c r="AT184" s="110">
        <f t="shared" si="186"/>
        <v>0</v>
      </c>
      <c r="AU184" s="110">
        <f t="shared" si="186"/>
        <v>0</v>
      </c>
      <c r="AV184" s="110">
        <f t="shared" si="186"/>
        <v>0</v>
      </c>
      <c r="AW184" s="110">
        <f t="shared" si="186"/>
        <v>0</v>
      </c>
      <c r="AX184" s="110">
        <f t="shared" si="186"/>
        <v>0</v>
      </c>
      <c r="AY184" s="110">
        <f t="shared" si="186"/>
        <v>0</v>
      </c>
      <c r="AZ184" s="110">
        <f t="shared" si="186"/>
        <v>-18647860.411643218</v>
      </c>
      <c r="BA184" s="110">
        <f t="shared" si="186"/>
        <v>0</v>
      </c>
      <c r="BB184" s="110">
        <f t="shared" si="186"/>
        <v>0</v>
      </c>
      <c r="BC184" s="110">
        <f t="shared" si="186"/>
        <v>0</v>
      </c>
      <c r="BD184" s="110">
        <f t="shared" si="186"/>
        <v>0</v>
      </c>
      <c r="BE184" s="110">
        <f t="shared" si="186"/>
        <v>0</v>
      </c>
      <c r="BF184" s="110">
        <f t="shared" si="186"/>
        <v>0</v>
      </c>
      <c r="BG184" s="110">
        <f t="shared" si="186"/>
        <v>0</v>
      </c>
      <c r="BH184" s="110">
        <f t="shared" si="186"/>
        <v>0</v>
      </c>
      <c r="BI184" s="110">
        <f t="shared" ref="BI184:BI199" si="187">SUM(E184:BH184)</f>
        <v>-17992200.721872505</v>
      </c>
      <c r="BJ184" s="110">
        <f t="shared" ref="BJ184:BJ199" si="188">+BI184+D184</f>
        <v>109175792.16812746</v>
      </c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</row>
    <row r="185" spans="1:72">
      <c r="A185" s="1"/>
      <c r="C185" s="2" t="str">
        <f>+'Detailed Summary'!B30</f>
        <v>TRANSMISSION EXPENSE</v>
      </c>
      <c r="D185" s="110">
        <f t="shared" ref="D185:AG185" si="189">+D32</f>
        <v>24439502.479999997</v>
      </c>
      <c r="E185" s="110">
        <f t="shared" si="189"/>
        <v>0</v>
      </c>
      <c r="F185" s="110">
        <f t="shared" si="189"/>
        <v>0</v>
      </c>
      <c r="G185" s="110">
        <f t="shared" si="189"/>
        <v>0</v>
      </c>
      <c r="H185" s="110">
        <f t="shared" si="189"/>
        <v>0</v>
      </c>
      <c r="I185" s="110">
        <f t="shared" si="189"/>
        <v>0</v>
      </c>
      <c r="J185" s="110">
        <f t="shared" si="189"/>
        <v>0</v>
      </c>
      <c r="K185" s="110">
        <f t="shared" si="189"/>
        <v>0</v>
      </c>
      <c r="L185" s="110">
        <f t="shared" si="189"/>
        <v>-18706.718945487402</v>
      </c>
      <c r="M185" s="110">
        <f t="shared" si="189"/>
        <v>0</v>
      </c>
      <c r="N185" s="110">
        <f t="shared" si="189"/>
        <v>0</v>
      </c>
      <c r="O185" s="110">
        <f t="shared" si="189"/>
        <v>0</v>
      </c>
      <c r="P185" s="110">
        <f t="shared" si="189"/>
        <v>0</v>
      </c>
      <c r="Q185" s="110">
        <f t="shared" si="189"/>
        <v>0</v>
      </c>
      <c r="R185" s="110">
        <f t="shared" si="189"/>
        <v>0</v>
      </c>
      <c r="S185" s="110">
        <f t="shared" si="189"/>
        <v>6417.9413588625657</v>
      </c>
      <c r="T185" s="110">
        <f t="shared" si="189"/>
        <v>0</v>
      </c>
      <c r="U185" s="110">
        <f t="shared" si="189"/>
        <v>0</v>
      </c>
      <c r="V185" s="110">
        <f t="shared" si="189"/>
        <v>0</v>
      </c>
      <c r="W185" s="110">
        <f t="shared" si="189"/>
        <v>0</v>
      </c>
      <c r="X185" s="110">
        <f t="shared" si="189"/>
        <v>0</v>
      </c>
      <c r="Y185" s="110">
        <f t="shared" si="189"/>
        <v>0</v>
      </c>
      <c r="Z185" s="110">
        <f t="shared" si="189"/>
        <v>0</v>
      </c>
      <c r="AA185" s="110">
        <f t="shared" si="189"/>
        <v>0</v>
      </c>
      <c r="AB185" s="110">
        <f t="shared" si="189"/>
        <v>0</v>
      </c>
      <c r="AC185" s="110">
        <f t="shared" si="189"/>
        <v>-107344.6766666667</v>
      </c>
      <c r="AD185" s="110">
        <f t="shared" si="189"/>
        <v>0</v>
      </c>
      <c r="AE185" s="110">
        <f t="shared" si="189"/>
        <v>0</v>
      </c>
      <c r="AF185" s="110">
        <f t="shared" si="189"/>
        <v>0</v>
      </c>
      <c r="AG185" s="110">
        <f t="shared" si="189"/>
        <v>0</v>
      </c>
      <c r="AH185" s="110">
        <f>+AH32</f>
        <v>0</v>
      </c>
      <c r="AI185" s="110">
        <f t="shared" ref="AI185:BH185" si="190">+AI32</f>
        <v>0</v>
      </c>
      <c r="AJ185" s="110">
        <f t="shared" si="190"/>
        <v>0</v>
      </c>
      <c r="AK185" s="110">
        <f t="shared" si="190"/>
        <v>0</v>
      </c>
      <c r="AL185" s="110">
        <f t="shared" si="190"/>
        <v>0</v>
      </c>
      <c r="AM185" s="110">
        <f t="shared" si="190"/>
        <v>329177.97716514679</v>
      </c>
      <c r="AN185" s="110">
        <f t="shared" si="190"/>
        <v>0</v>
      </c>
      <c r="AO185" s="110">
        <f t="shared" si="190"/>
        <v>0</v>
      </c>
      <c r="AP185" s="110">
        <f t="shared" si="190"/>
        <v>0</v>
      </c>
      <c r="AQ185" s="110">
        <f t="shared" si="190"/>
        <v>0</v>
      </c>
      <c r="AR185" s="110">
        <f t="shared" si="190"/>
        <v>0</v>
      </c>
      <c r="AS185" s="110">
        <f t="shared" si="190"/>
        <v>0</v>
      </c>
      <c r="AT185" s="110">
        <f t="shared" si="190"/>
        <v>0</v>
      </c>
      <c r="AU185" s="110">
        <f t="shared" si="190"/>
        <v>0</v>
      </c>
      <c r="AV185" s="110">
        <f t="shared" si="190"/>
        <v>0</v>
      </c>
      <c r="AW185" s="110">
        <f t="shared" si="190"/>
        <v>0</v>
      </c>
      <c r="AX185" s="110">
        <f t="shared" si="190"/>
        <v>159208.51146510855</v>
      </c>
      <c r="AY185" s="110">
        <f t="shared" si="190"/>
        <v>0</v>
      </c>
      <c r="AZ185" s="110">
        <f t="shared" si="190"/>
        <v>0</v>
      </c>
      <c r="BA185" s="110">
        <f t="shared" si="190"/>
        <v>0</v>
      </c>
      <c r="BB185" s="110">
        <f t="shared" si="190"/>
        <v>0</v>
      </c>
      <c r="BC185" s="110">
        <f t="shared" si="190"/>
        <v>0</v>
      </c>
      <c r="BD185" s="110">
        <f t="shared" si="190"/>
        <v>0</v>
      </c>
      <c r="BE185" s="110">
        <f t="shared" si="190"/>
        <v>0</v>
      </c>
      <c r="BF185" s="110">
        <f t="shared" si="190"/>
        <v>0</v>
      </c>
      <c r="BG185" s="110">
        <f t="shared" si="190"/>
        <v>0</v>
      </c>
      <c r="BH185" s="110">
        <f t="shared" si="190"/>
        <v>0</v>
      </c>
      <c r="BI185" s="110">
        <f t="shared" si="187"/>
        <v>368753.0343769638</v>
      </c>
      <c r="BJ185" s="110">
        <f t="shared" si="188"/>
        <v>24808255.514376961</v>
      </c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</row>
    <row r="186" spans="1:72">
      <c r="A186" s="1"/>
      <c r="C186" s="2" t="str">
        <f>+'Detailed Summary'!B31</f>
        <v>DISTRIBUTION EXPENSE</v>
      </c>
      <c r="D186" s="110">
        <f t="shared" ref="D186:AG186" si="191">+D53</f>
        <v>83251239.009999976</v>
      </c>
      <c r="E186" s="110">
        <f t="shared" si="191"/>
        <v>0</v>
      </c>
      <c r="F186" s="110">
        <f t="shared" si="191"/>
        <v>0</v>
      </c>
      <c r="G186" s="110">
        <f t="shared" si="191"/>
        <v>0</v>
      </c>
      <c r="H186" s="110">
        <f t="shared" si="191"/>
        <v>0</v>
      </c>
      <c r="I186" s="110">
        <f t="shared" si="191"/>
        <v>0</v>
      </c>
      <c r="J186" s="110">
        <f t="shared" si="191"/>
        <v>0</v>
      </c>
      <c r="K186" s="110">
        <f t="shared" si="191"/>
        <v>0</v>
      </c>
      <c r="L186" s="110">
        <f t="shared" si="191"/>
        <v>-56877.492170206744</v>
      </c>
      <c r="M186" s="110">
        <f t="shared" si="191"/>
        <v>0</v>
      </c>
      <c r="N186" s="110">
        <f t="shared" si="191"/>
        <v>0</v>
      </c>
      <c r="O186" s="110">
        <f t="shared" si="191"/>
        <v>0</v>
      </c>
      <c r="P186" s="110">
        <f t="shared" si="191"/>
        <v>0</v>
      </c>
      <c r="Q186" s="110">
        <f t="shared" si="191"/>
        <v>0</v>
      </c>
      <c r="R186" s="110">
        <f t="shared" si="191"/>
        <v>0</v>
      </c>
      <c r="S186" s="110">
        <f t="shared" si="191"/>
        <v>5812.8265940347565</v>
      </c>
      <c r="T186" s="110">
        <f t="shared" si="191"/>
        <v>0</v>
      </c>
      <c r="U186" s="110">
        <f t="shared" si="191"/>
        <v>0</v>
      </c>
      <c r="V186" s="110">
        <f t="shared" si="191"/>
        <v>0</v>
      </c>
      <c r="W186" s="110">
        <f t="shared" si="191"/>
        <v>0</v>
      </c>
      <c r="X186" s="110">
        <f t="shared" si="191"/>
        <v>0</v>
      </c>
      <c r="Y186" s="110">
        <f t="shared" si="191"/>
        <v>0</v>
      </c>
      <c r="Z186" s="110">
        <f t="shared" si="191"/>
        <v>0</v>
      </c>
      <c r="AA186" s="110">
        <f t="shared" si="191"/>
        <v>0</v>
      </c>
      <c r="AB186" s="110">
        <f t="shared" si="191"/>
        <v>0</v>
      </c>
      <c r="AC186" s="110">
        <f t="shared" si="191"/>
        <v>121269.79999999861</v>
      </c>
      <c r="AD186" s="110">
        <f t="shared" si="191"/>
        <v>0</v>
      </c>
      <c r="AE186" s="110">
        <f t="shared" si="191"/>
        <v>0</v>
      </c>
      <c r="AF186" s="110">
        <f t="shared" si="191"/>
        <v>0</v>
      </c>
      <c r="AG186" s="110">
        <f t="shared" si="191"/>
        <v>0</v>
      </c>
      <c r="AH186" s="110">
        <f>+AH53</f>
        <v>0</v>
      </c>
      <c r="AI186" s="110">
        <f t="shared" ref="AI186:BH186" si="192">+AI53</f>
        <v>0</v>
      </c>
      <c r="AJ186" s="110">
        <f t="shared" si="192"/>
        <v>0</v>
      </c>
      <c r="AK186" s="110">
        <f t="shared" si="192"/>
        <v>0</v>
      </c>
      <c r="AL186" s="110">
        <f t="shared" si="192"/>
        <v>0</v>
      </c>
      <c r="AM186" s="110">
        <f t="shared" si="192"/>
        <v>869408.5062155698</v>
      </c>
      <c r="AN186" s="110">
        <f t="shared" si="192"/>
        <v>0</v>
      </c>
      <c r="AO186" s="110">
        <f t="shared" si="192"/>
        <v>0</v>
      </c>
      <c r="AP186" s="110">
        <f t="shared" si="192"/>
        <v>0</v>
      </c>
      <c r="AQ186" s="110">
        <f t="shared" si="192"/>
        <v>0</v>
      </c>
      <c r="AR186" s="110">
        <f t="shared" si="192"/>
        <v>0</v>
      </c>
      <c r="AS186" s="110">
        <f t="shared" si="192"/>
        <v>0</v>
      </c>
      <c r="AT186" s="110">
        <f t="shared" si="192"/>
        <v>0</v>
      </c>
      <c r="AU186" s="110">
        <f t="shared" si="192"/>
        <v>0</v>
      </c>
      <c r="AV186" s="110">
        <f t="shared" si="192"/>
        <v>0</v>
      </c>
      <c r="AW186" s="110">
        <f t="shared" si="192"/>
        <v>0</v>
      </c>
      <c r="AX186" s="110">
        <f t="shared" si="192"/>
        <v>1377954.2489419926</v>
      </c>
      <c r="AY186" s="110">
        <f t="shared" si="192"/>
        <v>0</v>
      </c>
      <c r="AZ186" s="110">
        <f t="shared" si="192"/>
        <v>0</v>
      </c>
      <c r="BA186" s="110">
        <f t="shared" si="192"/>
        <v>0</v>
      </c>
      <c r="BB186" s="110">
        <f t="shared" si="192"/>
        <v>0</v>
      </c>
      <c r="BC186" s="110">
        <f t="shared" si="192"/>
        <v>0</v>
      </c>
      <c r="BD186" s="110">
        <f t="shared" si="192"/>
        <v>0</v>
      </c>
      <c r="BE186" s="110">
        <f t="shared" si="192"/>
        <v>0</v>
      </c>
      <c r="BF186" s="110">
        <f t="shared" si="192"/>
        <v>0</v>
      </c>
      <c r="BG186" s="110">
        <f t="shared" si="192"/>
        <v>0</v>
      </c>
      <c r="BH186" s="110">
        <f t="shared" si="192"/>
        <v>0</v>
      </c>
      <c r="BI186" s="110">
        <f t="shared" si="187"/>
        <v>2317567.8895813888</v>
      </c>
      <c r="BJ186" s="110">
        <f t="shared" si="188"/>
        <v>85568806.899581358</v>
      </c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</row>
    <row r="187" spans="1:72">
      <c r="A187" s="1"/>
      <c r="C187" s="2" t="str">
        <f>+'Detailed Summary'!B32</f>
        <v>CUSTOMER ACCTS EXPENSES</v>
      </c>
      <c r="D187" s="110">
        <f t="shared" ref="D187:AG187" si="193">+D60</f>
        <v>53199861.179999992</v>
      </c>
      <c r="E187" s="110">
        <f t="shared" si="193"/>
        <v>373453.32075531798</v>
      </c>
      <c r="F187" s="110">
        <f t="shared" si="193"/>
        <v>44745.039640000003</v>
      </c>
      <c r="G187" s="110">
        <f t="shared" si="193"/>
        <v>0</v>
      </c>
      <c r="H187" s="110">
        <f t="shared" si="193"/>
        <v>0</v>
      </c>
      <c r="I187" s="110">
        <f t="shared" si="193"/>
        <v>-1605619.9023454485</v>
      </c>
      <c r="J187" s="110">
        <f t="shared" si="193"/>
        <v>0</v>
      </c>
      <c r="K187" s="110">
        <f t="shared" si="193"/>
        <v>-383738.93548899889</v>
      </c>
      <c r="L187" s="110">
        <f t="shared" si="193"/>
        <v>-22040.633999859798</v>
      </c>
      <c r="M187" s="110">
        <f t="shared" si="193"/>
        <v>0</v>
      </c>
      <c r="N187" s="110">
        <f t="shared" si="193"/>
        <v>0</v>
      </c>
      <c r="O187" s="110">
        <f t="shared" si="193"/>
        <v>803909.33835699933</v>
      </c>
      <c r="P187" s="110">
        <f t="shared" si="193"/>
        <v>0</v>
      </c>
      <c r="Q187" s="110">
        <f t="shared" si="193"/>
        <v>0</v>
      </c>
      <c r="R187" s="110">
        <f t="shared" si="193"/>
        <v>0</v>
      </c>
      <c r="S187" s="110">
        <f t="shared" si="193"/>
        <v>3681.0624109918085</v>
      </c>
      <c r="T187" s="110">
        <f t="shared" si="193"/>
        <v>0</v>
      </c>
      <c r="U187" s="110">
        <f t="shared" si="193"/>
        <v>0</v>
      </c>
      <c r="V187" s="110">
        <f t="shared" si="193"/>
        <v>0</v>
      </c>
      <c r="W187" s="110">
        <f t="shared" si="193"/>
        <v>0</v>
      </c>
      <c r="X187" s="110">
        <f t="shared" si="193"/>
        <v>0</v>
      </c>
      <c r="Y187" s="110">
        <f t="shared" si="193"/>
        <v>0</v>
      </c>
      <c r="Z187" s="110">
        <f t="shared" si="193"/>
        <v>0</v>
      </c>
      <c r="AA187" s="110">
        <f t="shared" si="193"/>
        <v>0</v>
      </c>
      <c r="AB187" s="110">
        <f t="shared" si="193"/>
        <v>0</v>
      </c>
      <c r="AC187" s="110">
        <f t="shared" si="193"/>
        <v>0</v>
      </c>
      <c r="AD187" s="110">
        <f t="shared" si="193"/>
        <v>0</v>
      </c>
      <c r="AE187" s="110">
        <f t="shared" si="193"/>
        <v>0</v>
      </c>
      <c r="AF187" s="110">
        <f t="shared" si="193"/>
        <v>0</v>
      </c>
      <c r="AG187" s="110">
        <f t="shared" si="193"/>
        <v>-289877.39832737</v>
      </c>
      <c r="AH187" s="110">
        <f>+AH60</f>
        <v>77234.753134000115</v>
      </c>
      <c r="AI187" s="110">
        <f t="shared" ref="AI187:BH187" si="194">+AI60</f>
        <v>0</v>
      </c>
      <c r="AJ187" s="110">
        <f t="shared" si="194"/>
        <v>0</v>
      </c>
      <c r="AK187" s="110">
        <f t="shared" si="194"/>
        <v>0</v>
      </c>
      <c r="AL187" s="110">
        <f t="shared" si="194"/>
        <v>0</v>
      </c>
      <c r="AM187" s="110">
        <f t="shared" si="194"/>
        <v>344111.48429153999</v>
      </c>
      <c r="AN187" s="110">
        <f t="shared" si="194"/>
        <v>0</v>
      </c>
      <c r="AO187" s="110">
        <f t="shared" si="194"/>
        <v>0</v>
      </c>
      <c r="AP187" s="110">
        <f t="shared" si="194"/>
        <v>0</v>
      </c>
      <c r="AQ187" s="110">
        <f t="shared" si="194"/>
        <v>0</v>
      </c>
      <c r="AR187" s="110">
        <f t="shared" si="194"/>
        <v>0</v>
      </c>
      <c r="AS187" s="110">
        <f t="shared" si="194"/>
        <v>0</v>
      </c>
      <c r="AT187" s="110">
        <f t="shared" si="194"/>
        <v>0</v>
      </c>
      <c r="AU187" s="110">
        <f t="shared" si="194"/>
        <v>-604216.168725</v>
      </c>
      <c r="AV187" s="110">
        <f t="shared" si="194"/>
        <v>0</v>
      </c>
      <c r="AW187" s="110">
        <f t="shared" si="194"/>
        <v>0</v>
      </c>
      <c r="AX187" s="110">
        <f t="shared" si="194"/>
        <v>146042.08000000007</v>
      </c>
      <c r="AY187" s="110">
        <f t="shared" si="194"/>
        <v>0</v>
      </c>
      <c r="AZ187" s="110">
        <f t="shared" si="194"/>
        <v>0</v>
      </c>
      <c r="BA187" s="110">
        <f t="shared" si="194"/>
        <v>0</v>
      </c>
      <c r="BB187" s="110">
        <f t="shared" si="194"/>
        <v>0</v>
      </c>
      <c r="BC187" s="110">
        <f t="shared" si="194"/>
        <v>0</v>
      </c>
      <c r="BD187" s="110">
        <f t="shared" si="194"/>
        <v>0</v>
      </c>
      <c r="BE187" s="110">
        <f t="shared" si="194"/>
        <v>0</v>
      </c>
      <c r="BF187" s="110">
        <f t="shared" si="194"/>
        <v>0</v>
      </c>
      <c r="BG187" s="110">
        <f t="shared" si="194"/>
        <v>0</v>
      </c>
      <c r="BH187" s="110">
        <f t="shared" si="194"/>
        <v>0</v>
      </c>
      <c r="BI187" s="110">
        <f t="shared" si="187"/>
        <v>-1112315.9602978278</v>
      </c>
      <c r="BJ187" s="110">
        <f t="shared" si="188"/>
        <v>52087545.219702162</v>
      </c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</row>
    <row r="188" spans="1:72">
      <c r="A188" s="1"/>
      <c r="C188" s="2" t="str">
        <f>+'Detailed Summary'!B33</f>
        <v>CUSTOMER SERVICE EXPENSES</v>
      </c>
      <c r="D188" s="110">
        <f t="shared" ref="D188:AG188" si="195">+D70-D189</f>
        <v>22140921.049999997</v>
      </c>
      <c r="E188" s="110">
        <f t="shared" si="195"/>
        <v>0</v>
      </c>
      <c r="F188" s="110">
        <f t="shared" si="195"/>
        <v>0</v>
      </c>
      <c r="G188" s="110">
        <f t="shared" si="195"/>
        <v>0</v>
      </c>
      <c r="H188" s="110">
        <f t="shared" si="195"/>
        <v>0</v>
      </c>
      <c r="I188" s="110">
        <f t="shared" si="195"/>
        <v>-18123263</v>
      </c>
      <c r="J188" s="110">
        <f t="shared" si="195"/>
        <v>0</v>
      </c>
      <c r="K188" s="110">
        <f t="shared" si="195"/>
        <v>0</v>
      </c>
      <c r="L188" s="110">
        <f t="shared" si="195"/>
        <v>-3608.3649412231462</v>
      </c>
      <c r="M188" s="110">
        <f t="shared" si="195"/>
        <v>0</v>
      </c>
      <c r="N188" s="110">
        <f t="shared" si="195"/>
        <v>0</v>
      </c>
      <c r="O188" s="110">
        <f t="shared" si="195"/>
        <v>0</v>
      </c>
      <c r="P188" s="110">
        <f t="shared" si="195"/>
        <v>0</v>
      </c>
      <c r="Q188" s="110">
        <f t="shared" si="195"/>
        <v>0</v>
      </c>
      <c r="R188" s="110">
        <f t="shared" si="195"/>
        <v>0</v>
      </c>
      <c r="S188" s="110">
        <f t="shared" si="195"/>
        <v>1631.5225314906252</v>
      </c>
      <c r="T188" s="110">
        <f t="shared" si="195"/>
        <v>0</v>
      </c>
      <c r="U188" s="110">
        <f t="shared" si="195"/>
        <v>0</v>
      </c>
      <c r="V188" s="110">
        <f t="shared" si="195"/>
        <v>0</v>
      </c>
      <c r="W188" s="110">
        <f t="shared" si="195"/>
        <v>0</v>
      </c>
      <c r="X188" s="110">
        <f t="shared" si="195"/>
        <v>0</v>
      </c>
      <c r="Y188" s="110">
        <f t="shared" si="195"/>
        <v>0</v>
      </c>
      <c r="Z188" s="110">
        <f t="shared" si="195"/>
        <v>0</v>
      </c>
      <c r="AA188" s="110">
        <f t="shared" si="195"/>
        <v>0</v>
      </c>
      <c r="AB188" s="110">
        <f t="shared" si="195"/>
        <v>0</v>
      </c>
      <c r="AC188" s="110">
        <f t="shared" si="195"/>
        <v>0</v>
      </c>
      <c r="AD188" s="110">
        <f t="shared" si="195"/>
        <v>0</v>
      </c>
      <c r="AE188" s="110">
        <f t="shared" si="195"/>
        <v>0</v>
      </c>
      <c r="AF188" s="110">
        <f t="shared" si="195"/>
        <v>0</v>
      </c>
      <c r="AG188" s="110">
        <f t="shared" si="195"/>
        <v>0</v>
      </c>
      <c r="AH188" s="110">
        <f>+AH70-AH189</f>
        <v>0</v>
      </c>
      <c r="AI188" s="110">
        <f t="shared" ref="AI188:BH188" si="196">+AI70-AI189</f>
        <v>0</v>
      </c>
      <c r="AJ188" s="110">
        <f t="shared" si="196"/>
        <v>0</v>
      </c>
      <c r="AK188" s="110">
        <f t="shared" si="196"/>
        <v>0</v>
      </c>
      <c r="AL188" s="110">
        <f t="shared" si="196"/>
        <v>0</v>
      </c>
      <c r="AM188" s="110">
        <f t="shared" si="196"/>
        <v>67858.87936197099</v>
      </c>
      <c r="AN188" s="110">
        <f t="shared" si="196"/>
        <v>0</v>
      </c>
      <c r="AO188" s="110">
        <f t="shared" si="196"/>
        <v>0</v>
      </c>
      <c r="AP188" s="110">
        <f t="shared" si="196"/>
        <v>0</v>
      </c>
      <c r="AQ188" s="110">
        <f t="shared" si="196"/>
        <v>0</v>
      </c>
      <c r="AR188" s="110">
        <f t="shared" si="196"/>
        <v>0</v>
      </c>
      <c r="AS188" s="110">
        <f t="shared" si="196"/>
        <v>0</v>
      </c>
      <c r="AT188" s="110">
        <f t="shared" si="196"/>
        <v>0</v>
      </c>
      <c r="AU188" s="110">
        <f t="shared" si="196"/>
        <v>0</v>
      </c>
      <c r="AV188" s="110">
        <f t="shared" si="196"/>
        <v>0</v>
      </c>
      <c r="AW188" s="110">
        <f t="shared" si="196"/>
        <v>0</v>
      </c>
      <c r="AX188" s="110">
        <f t="shared" si="196"/>
        <v>0</v>
      </c>
      <c r="AY188" s="110">
        <f t="shared" si="196"/>
        <v>0</v>
      </c>
      <c r="AZ188" s="110">
        <f t="shared" si="196"/>
        <v>0</v>
      </c>
      <c r="BA188" s="110">
        <f t="shared" si="196"/>
        <v>0</v>
      </c>
      <c r="BB188" s="110">
        <f t="shared" si="196"/>
        <v>0</v>
      </c>
      <c r="BC188" s="110">
        <f t="shared" si="196"/>
        <v>0</v>
      </c>
      <c r="BD188" s="110">
        <f t="shared" si="196"/>
        <v>0</v>
      </c>
      <c r="BE188" s="110">
        <f t="shared" si="196"/>
        <v>0</v>
      </c>
      <c r="BF188" s="110">
        <f t="shared" si="196"/>
        <v>0</v>
      </c>
      <c r="BG188" s="110">
        <f t="shared" si="196"/>
        <v>0</v>
      </c>
      <c r="BH188" s="110">
        <f t="shared" si="196"/>
        <v>0</v>
      </c>
      <c r="BI188" s="110">
        <f t="shared" si="187"/>
        <v>-18057380.963047761</v>
      </c>
      <c r="BJ188" s="110">
        <f t="shared" si="188"/>
        <v>4083540.0869522355</v>
      </c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</row>
    <row r="189" spans="1:72">
      <c r="A189" s="1"/>
      <c r="C189" s="2" t="str">
        <f>+'Detailed Summary'!B34</f>
        <v>CONSERVATION AMORTIZATION</v>
      </c>
      <c r="D189" s="110">
        <f t="shared" ref="D189:AG189" si="197">+D63</f>
        <v>97087902.950000003</v>
      </c>
      <c r="E189" s="110">
        <f t="shared" si="197"/>
        <v>0</v>
      </c>
      <c r="F189" s="110">
        <f t="shared" si="197"/>
        <v>0</v>
      </c>
      <c r="G189" s="110">
        <f t="shared" si="197"/>
        <v>0</v>
      </c>
      <c r="H189" s="110">
        <f t="shared" si="197"/>
        <v>0</v>
      </c>
      <c r="I189" s="110">
        <f t="shared" si="197"/>
        <v>-97087902.950000003</v>
      </c>
      <c r="J189" s="110">
        <f t="shared" si="197"/>
        <v>0</v>
      </c>
      <c r="K189" s="110">
        <f t="shared" si="197"/>
        <v>0</v>
      </c>
      <c r="L189" s="110">
        <f t="shared" si="197"/>
        <v>0</v>
      </c>
      <c r="M189" s="110">
        <f t="shared" si="197"/>
        <v>0</v>
      </c>
      <c r="N189" s="110">
        <f t="shared" si="197"/>
        <v>0</v>
      </c>
      <c r="O189" s="110">
        <f t="shared" si="197"/>
        <v>0</v>
      </c>
      <c r="P189" s="110">
        <f t="shared" si="197"/>
        <v>0</v>
      </c>
      <c r="Q189" s="110">
        <f t="shared" si="197"/>
        <v>0</v>
      </c>
      <c r="R189" s="110">
        <f t="shared" si="197"/>
        <v>0</v>
      </c>
      <c r="S189" s="110">
        <f t="shared" si="197"/>
        <v>0</v>
      </c>
      <c r="T189" s="110">
        <f t="shared" si="197"/>
        <v>0</v>
      </c>
      <c r="U189" s="110">
        <f t="shared" si="197"/>
        <v>0</v>
      </c>
      <c r="V189" s="110">
        <f t="shared" si="197"/>
        <v>0</v>
      </c>
      <c r="W189" s="110">
        <f t="shared" si="197"/>
        <v>0</v>
      </c>
      <c r="X189" s="110">
        <f t="shared" si="197"/>
        <v>0</v>
      </c>
      <c r="Y189" s="110">
        <f t="shared" si="197"/>
        <v>0</v>
      </c>
      <c r="Z189" s="110">
        <f t="shared" si="197"/>
        <v>0</v>
      </c>
      <c r="AA189" s="110">
        <f t="shared" si="197"/>
        <v>0</v>
      </c>
      <c r="AB189" s="110">
        <f t="shared" si="197"/>
        <v>0</v>
      </c>
      <c r="AC189" s="110">
        <f t="shared" si="197"/>
        <v>0</v>
      </c>
      <c r="AD189" s="110">
        <f t="shared" si="197"/>
        <v>0</v>
      </c>
      <c r="AE189" s="110">
        <f t="shared" si="197"/>
        <v>0</v>
      </c>
      <c r="AF189" s="110">
        <f t="shared" si="197"/>
        <v>0</v>
      </c>
      <c r="AG189" s="110">
        <f t="shared" si="197"/>
        <v>0</v>
      </c>
      <c r="AH189" s="110">
        <f>+AH63</f>
        <v>0</v>
      </c>
      <c r="AI189" s="110">
        <f t="shared" ref="AI189:BH189" si="198">+AI63</f>
        <v>0</v>
      </c>
      <c r="AJ189" s="110">
        <f t="shared" si="198"/>
        <v>0</v>
      </c>
      <c r="AK189" s="110">
        <f t="shared" si="198"/>
        <v>0</v>
      </c>
      <c r="AL189" s="110">
        <f t="shared" si="198"/>
        <v>0</v>
      </c>
      <c r="AM189" s="110">
        <f t="shared" si="198"/>
        <v>0</v>
      </c>
      <c r="AN189" s="110">
        <f t="shared" si="198"/>
        <v>0</v>
      </c>
      <c r="AO189" s="110">
        <f t="shared" si="198"/>
        <v>0</v>
      </c>
      <c r="AP189" s="110">
        <f t="shared" si="198"/>
        <v>0</v>
      </c>
      <c r="AQ189" s="110">
        <f t="shared" si="198"/>
        <v>0</v>
      </c>
      <c r="AR189" s="110">
        <f t="shared" si="198"/>
        <v>0</v>
      </c>
      <c r="AS189" s="110">
        <f t="shared" si="198"/>
        <v>0</v>
      </c>
      <c r="AT189" s="110">
        <f t="shared" si="198"/>
        <v>0</v>
      </c>
      <c r="AU189" s="110">
        <f t="shared" si="198"/>
        <v>0</v>
      </c>
      <c r="AV189" s="110">
        <f t="shared" si="198"/>
        <v>0</v>
      </c>
      <c r="AW189" s="110">
        <f t="shared" si="198"/>
        <v>0</v>
      </c>
      <c r="AX189" s="110">
        <f t="shared" si="198"/>
        <v>0</v>
      </c>
      <c r="AY189" s="110">
        <f t="shared" si="198"/>
        <v>0</v>
      </c>
      <c r="AZ189" s="110">
        <f t="shared" si="198"/>
        <v>0</v>
      </c>
      <c r="BA189" s="110">
        <f t="shared" si="198"/>
        <v>0</v>
      </c>
      <c r="BB189" s="110">
        <f t="shared" si="198"/>
        <v>0</v>
      </c>
      <c r="BC189" s="110">
        <f t="shared" si="198"/>
        <v>0</v>
      </c>
      <c r="BD189" s="110">
        <f t="shared" si="198"/>
        <v>0</v>
      </c>
      <c r="BE189" s="110">
        <f t="shared" si="198"/>
        <v>0</v>
      </c>
      <c r="BF189" s="110">
        <f t="shared" si="198"/>
        <v>0</v>
      </c>
      <c r="BG189" s="110">
        <f t="shared" si="198"/>
        <v>0</v>
      </c>
      <c r="BH189" s="110">
        <f t="shared" si="198"/>
        <v>0</v>
      </c>
      <c r="BI189" s="110">
        <f t="shared" si="187"/>
        <v>-97087902.950000003</v>
      </c>
      <c r="BJ189" s="110">
        <f t="shared" si="188"/>
        <v>0</v>
      </c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</row>
    <row r="190" spans="1:72">
      <c r="A190" s="1"/>
      <c r="C190" s="2" t="str">
        <f>+'Detailed Summary'!B35</f>
        <v>ADMIN &amp; GENERAL EXPENSE</v>
      </c>
      <c r="D190" s="110">
        <f t="shared" ref="D190:AG190" si="199">+D84</f>
        <v>124825410.95999999</v>
      </c>
      <c r="E190" s="110">
        <f t="shared" si="199"/>
        <v>88089.001239607955</v>
      </c>
      <c r="F190" s="110">
        <f t="shared" si="199"/>
        <v>10554.32</v>
      </c>
      <c r="G190" s="110">
        <f t="shared" si="199"/>
        <v>0</v>
      </c>
      <c r="H190" s="110">
        <f t="shared" si="199"/>
        <v>0</v>
      </c>
      <c r="I190" s="110">
        <f t="shared" si="199"/>
        <v>-408082.83062400005</v>
      </c>
      <c r="J190" s="110">
        <f t="shared" si="199"/>
        <v>-84300.474512874614</v>
      </c>
      <c r="K190" s="110">
        <f t="shared" si="199"/>
        <v>0</v>
      </c>
      <c r="L190" s="110">
        <f t="shared" si="199"/>
        <v>-56643.756348991301</v>
      </c>
      <c r="M190" s="110">
        <f t="shared" si="199"/>
        <v>14061.997781991959</v>
      </c>
      <c r="N190" s="110">
        <f t="shared" si="199"/>
        <v>-6710.549906840708</v>
      </c>
      <c r="O190" s="110">
        <f t="shared" si="199"/>
        <v>0</v>
      </c>
      <c r="P190" s="110">
        <f t="shared" si="199"/>
        <v>628553.90760300006</v>
      </c>
      <c r="Q190" s="110">
        <f t="shared" si="199"/>
        <v>2184999.0024255933</v>
      </c>
      <c r="R190" s="110">
        <f t="shared" si="199"/>
        <v>-405001.75899837818</v>
      </c>
      <c r="S190" s="110">
        <f t="shared" si="199"/>
        <v>27562.814214908343</v>
      </c>
      <c r="T190" s="110">
        <f t="shared" si="199"/>
        <v>16653.918911919929</v>
      </c>
      <c r="U190" s="110">
        <f t="shared" si="199"/>
        <v>30190.192556923255</v>
      </c>
      <c r="V190" s="110">
        <f t="shared" si="199"/>
        <v>0</v>
      </c>
      <c r="W190" s="110">
        <f t="shared" si="199"/>
        <v>0</v>
      </c>
      <c r="X190" s="110">
        <f t="shared" si="199"/>
        <v>-1290076.1837477004</v>
      </c>
      <c r="Y190" s="110">
        <f t="shared" si="199"/>
        <v>0</v>
      </c>
      <c r="Z190" s="110">
        <f t="shared" si="199"/>
        <v>0</v>
      </c>
      <c r="AA190" s="110">
        <f t="shared" si="199"/>
        <v>0</v>
      </c>
      <c r="AB190" s="110">
        <f t="shared" si="199"/>
        <v>0</v>
      </c>
      <c r="AC190" s="110">
        <f t="shared" si="199"/>
        <v>0</v>
      </c>
      <c r="AD190" s="110">
        <f t="shared" si="199"/>
        <v>0</v>
      </c>
      <c r="AE190" s="110">
        <f t="shared" si="199"/>
        <v>0</v>
      </c>
      <c r="AF190" s="110">
        <f t="shared" si="199"/>
        <v>0</v>
      </c>
      <c r="AG190" s="110">
        <f t="shared" si="199"/>
        <v>-68375.374060000002</v>
      </c>
      <c r="AH190" s="110">
        <f>+AH84</f>
        <v>18217.891999999993</v>
      </c>
      <c r="AI190" s="110">
        <f t="shared" ref="AI190:BH190" si="200">+AI84</f>
        <v>0</v>
      </c>
      <c r="AJ190" s="110">
        <f t="shared" si="200"/>
        <v>-14061.997781991959</v>
      </c>
      <c r="AK190" s="110">
        <f t="shared" si="200"/>
        <v>6710.549906840708</v>
      </c>
      <c r="AL190" s="110">
        <f t="shared" si="200"/>
        <v>560237.97633404203</v>
      </c>
      <c r="AM190" s="110">
        <f t="shared" si="200"/>
        <v>1071660.7177337769</v>
      </c>
      <c r="AN190" s="110">
        <f t="shared" si="200"/>
        <v>263515.60003291816</v>
      </c>
      <c r="AO190" s="110">
        <f t="shared" si="200"/>
        <v>874996.06141313724</v>
      </c>
      <c r="AP190" s="110">
        <f t="shared" si="200"/>
        <v>0</v>
      </c>
      <c r="AQ190" s="110">
        <f t="shared" si="200"/>
        <v>0</v>
      </c>
      <c r="AR190" s="110">
        <f t="shared" si="200"/>
        <v>0</v>
      </c>
      <c r="AS190" s="110">
        <f t="shared" si="200"/>
        <v>-499429.07517434994</v>
      </c>
      <c r="AT190" s="110">
        <f t="shared" si="200"/>
        <v>0</v>
      </c>
      <c r="AU190" s="110">
        <f t="shared" si="200"/>
        <v>0</v>
      </c>
      <c r="AV190" s="110">
        <f t="shared" si="200"/>
        <v>0</v>
      </c>
      <c r="AW190" s="110">
        <f t="shared" si="200"/>
        <v>0</v>
      </c>
      <c r="AX190" s="110">
        <f t="shared" si="200"/>
        <v>1258.4385759352924</v>
      </c>
      <c r="AY190" s="110">
        <f t="shared" si="200"/>
        <v>0</v>
      </c>
      <c r="AZ190" s="110">
        <f t="shared" si="200"/>
        <v>0</v>
      </c>
      <c r="BA190" s="110">
        <f t="shared" si="200"/>
        <v>0</v>
      </c>
      <c r="BB190" s="110">
        <f t="shared" si="200"/>
        <v>0</v>
      </c>
      <c r="BC190" s="110">
        <f t="shared" si="200"/>
        <v>0</v>
      </c>
      <c r="BD190" s="110">
        <f t="shared" si="200"/>
        <v>0</v>
      </c>
      <c r="BE190" s="110">
        <f t="shared" si="200"/>
        <v>0</v>
      </c>
      <c r="BF190" s="110">
        <f t="shared" si="200"/>
        <v>0</v>
      </c>
      <c r="BG190" s="110">
        <f t="shared" si="200"/>
        <v>0</v>
      </c>
      <c r="BH190" s="110">
        <f t="shared" si="200"/>
        <v>0</v>
      </c>
      <c r="BI190" s="110">
        <f t="shared" si="187"/>
        <v>2964580.3895754679</v>
      </c>
      <c r="BJ190" s="110">
        <f t="shared" si="188"/>
        <v>127789991.34957546</v>
      </c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</row>
    <row r="191" spans="1:72">
      <c r="A191" s="1"/>
      <c r="C191" s="2" t="str">
        <f>+'Detailed Summary'!B36</f>
        <v>DEPRECIATION</v>
      </c>
      <c r="D191" s="110">
        <f>+D114</f>
        <v>341625259.5581401</v>
      </c>
      <c r="E191" s="110">
        <f t="shared" ref="E191:BH191" si="201">+E114</f>
        <v>0</v>
      </c>
      <c r="F191" s="110">
        <f t="shared" si="201"/>
        <v>0</v>
      </c>
      <c r="G191" s="110">
        <f t="shared" si="201"/>
        <v>0</v>
      </c>
      <c r="H191" s="110">
        <f t="shared" si="201"/>
        <v>0</v>
      </c>
      <c r="I191" s="110">
        <f t="shared" si="201"/>
        <v>0</v>
      </c>
      <c r="J191" s="110">
        <f t="shared" si="201"/>
        <v>0</v>
      </c>
      <c r="K191" s="110">
        <f t="shared" si="201"/>
        <v>0</v>
      </c>
      <c r="L191" s="110">
        <f t="shared" si="201"/>
        <v>0</v>
      </c>
      <c r="M191" s="110">
        <f t="shared" si="201"/>
        <v>0</v>
      </c>
      <c r="N191" s="110">
        <f t="shared" si="201"/>
        <v>0</v>
      </c>
      <c r="O191" s="110">
        <f t="shared" si="201"/>
        <v>0</v>
      </c>
      <c r="P191" s="110">
        <f t="shared" si="201"/>
        <v>0</v>
      </c>
      <c r="Q191" s="110">
        <f t="shared" si="201"/>
        <v>0</v>
      </c>
      <c r="R191" s="110">
        <f t="shared" si="201"/>
        <v>0</v>
      </c>
      <c r="S191" s="110">
        <f t="shared" si="201"/>
        <v>0</v>
      </c>
      <c r="T191" s="110">
        <f t="shared" si="201"/>
        <v>0</v>
      </c>
      <c r="U191" s="110">
        <f t="shared" si="201"/>
        <v>0</v>
      </c>
      <c r="V191" s="110">
        <f t="shared" si="201"/>
        <v>0</v>
      </c>
      <c r="W191" s="110">
        <f t="shared" si="201"/>
        <v>5699417.6223304542</v>
      </c>
      <c r="X191" s="110">
        <f t="shared" ref="X191" si="202">+X114</f>
        <v>0</v>
      </c>
      <c r="Y191" s="110">
        <f t="shared" si="201"/>
        <v>0</v>
      </c>
      <c r="Z191" s="110">
        <f t="shared" si="201"/>
        <v>0</v>
      </c>
      <c r="AA191" s="110">
        <f t="shared" si="201"/>
        <v>-212064</v>
      </c>
      <c r="AB191" s="110">
        <f t="shared" si="201"/>
        <v>0</v>
      </c>
      <c r="AC191" s="110">
        <f t="shared" si="201"/>
        <v>0</v>
      </c>
      <c r="AD191" s="110">
        <f t="shared" si="201"/>
        <v>-2348854.8283335716</v>
      </c>
      <c r="AE191" s="110">
        <f t="shared" si="201"/>
        <v>0</v>
      </c>
      <c r="AF191" s="110">
        <f t="shared" si="201"/>
        <v>0</v>
      </c>
      <c r="AG191" s="110">
        <f t="shared" si="201"/>
        <v>0</v>
      </c>
      <c r="AH191" s="110">
        <f>+AH114</f>
        <v>0</v>
      </c>
      <c r="AI191" s="110">
        <f t="shared" si="201"/>
        <v>0</v>
      </c>
      <c r="AJ191" s="110">
        <f t="shared" si="201"/>
        <v>0</v>
      </c>
      <c r="AK191" s="110">
        <f t="shared" si="201"/>
        <v>0</v>
      </c>
      <c r="AL191" s="110">
        <f t="shared" si="201"/>
        <v>0</v>
      </c>
      <c r="AM191" s="110">
        <f t="shared" si="201"/>
        <v>0</v>
      </c>
      <c r="AN191" s="110">
        <f t="shared" si="201"/>
        <v>0</v>
      </c>
      <c r="AO191" s="110">
        <f t="shared" si="201"/>
        <v>0</v>
      </c>
      <c r="AP191" s="110">
        <f t="shared" si="201"/>
        <v>0</v>
      </c>
      <c r="AQ191" s="110">
        <f t="shared" si="201"/>
        <v>0</v>
      </c>
      <c r="AR191" s="110">
        <f t="shared" si="201"/>
        <v>1288993.5097277348</v>
      </c>
      <c r="AS191" s="110">
        <f t="shared" si="201"/>
        <v>0</v>
      </c>
      <c r="AT191" s="110">
        <f t="shared" si="201"/>
        <v>0</v>
      </c>
      <c r="AU191" s="110">
        <f t="shared" si="201"/>
        <v>0</v>
      </c>
      <c r="AV191" s="110">
        <f t="shared" si="201"/>
        <v>0</v>
      </c>
      <c r="AW191" s="110">
        <f t="shared" si="201"/>
        <v>375013.99657122983</v>
      </c>
      <c r="AX191" s="110">
        <f t="shared" si="201"/>
        <v>0</v>
      </c>
      <c r="AY191" s="110">
        <f t="shared" si="201"/>
        <v>0</v>
      </c>
      <c r="AZ191" s="110">
        <f t="shared" si="201"/>
        <v>0</v>
      </c>
      <c r="BA191" s="110">
        <f t="shared" si="201"/>
        <v>0</v>
      </c>
      <c r="BB191" s="110">
        <f t="shared" si="201"/>
        <v>0</v>
      </c>
      <c r="BC191" s="110">
        <f t="shared" si="201"/>
        <v>0</v>
      </c>
      <c r="BD191" s="110">
        <f t="shared" si="201"/>
        <v>0</v>
      </c>
      <c r="BE191" s="110">
        <f t="shared" si="201"/>
        <v>370592.44987679686</v>
      </c>
      <c r="BF191" s="110">
        <f t="shared" si="201"/>
        <v>0</v>
      </c>
      <c r="BG191" s="110">
        <f t="shared" si="201"/>
        <v>0</v>
      </c>
      <c r="BH191" s="110">
        <f t="shared" si="201"/>
        <v>0</v>
      </c>
      <c r="BI191" s="110">
        <f t="shared" si="187"/>
        <v>5173098.7501726439</v>
      </c>
      <c r="BJ191" s="110">
        <f t="shared" si="188"/>
        <v>346798358.30831271</v>
      </c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</row>
    <row r="192" spans="1:72">
      <c r="C192" s="2" t="str">
        <f>+'Detailed Summary'!B37</f>
        <v>AMORTIZATION</v>
      </c>
      <c r="D192" s="110">
        <f>+D132</f>
        <v>75292958.060000002</v>
      </c>
      <c r="E192" s="110">
        <f t="shared" ref="E192:BH192" si="203">+E132</f>
        <v>0</v>
      </c>
      <c r="F192" s="110">
        <f t="shared" si="203"/>
        <v>0</v>
      </c>
      <c r="G192" s="110">
        <f t="shared" si="203"/>
        <v>0</v>
      </c>
      <c r="H192" s="110">
        <f t="shared" si="203"/>
        <v>0</v>
      </c>
      <c r="I192" s="110">
        <f t="shared" si="203"/>
        <v>0</v>
      </c>
      <c r="J192" s="110">
        <f t="shared" si="203"/>
        <v>0</v>
      </c>
      <c r="K192" s="110">
        <f t="shared" si="203"/>
        <v>0</v>
      </c>
      <c r="L192" s="110">
        <f t="shared" si="203"/>
        <v>0</v>
      </c>
      <c r="M192" s="110">
        <f t="shared" si="203"/>
        <v>0</v>
      </c>
      <c r="N192" s="110">
        <f t="shared" si="203"/>
        <v>0</v>
      </c>
      <c r="O192" s="110">
        <f t="shared" si="203"/>
        <v>0</v>
      </c>
      <c r="P192" s="110">
        <f t="shared" si="203"/>
        <v>0</v>
      </c>
      <c r="Q192" s="110">
        <f t="shared" si="203"/>
        <v>0</v>
      </c>
      <c r="R192" s="110">
        <f t="shared" si="203"/>
        <v>0</v>
      </c>
      <c r="S192" s="110">
        <f t="shared" si="203"/>
        <v>0</v>
      </c>
      <c r="T192" s="110">
        <f t="shared" si="203"/>
        <v>0</v>
      </c>
      <c r="U192" s="110">
        <f t="shared" si="203"/>
        <v>0</v>
      </c>
      <c r="V192" s="110">
        <f t="shared" si="203"/>
        <v>0</v>
      </c>
      <c r="W192" s="110">
        <f t="shared" si="203"/>
        <v>15699257.697837964</v>
      </c>
      <c r="X192" s="110">
        <f t="shared" ref="X192" si="204">+X132</f>
        <v>0</v>
      </c>
      <c r="Y192" s="110">
        <f t="shared" si="203"/>
        <v>0</v>
      </c>
      <c r="Z192" s="110">
        <f t="shared" si="203"/>
        <v>0</v>
      </c>
      <c r="AA192" s="110">
        <f t="shared" si="203"/>
        <v>0</v>
      </c>
      <c r="AB192" s="110">
        <f t="shared" si="203"/>
        <v>0</v>
      </c>
      <c r="AC192" s="110">
        <f t="shared" si="203"/>
        <v>0</v>
      </c>
      <c r="AD192" s="110">
        <f t="shared" si="203"/>
        <v>0</v>
      </c>
      <c r="AE192" s="110">
        <f t="shared" si="203"/>
        <v>0</v>
      </c>
      <c r="AF192" s="110">
        <f t="shared" si="203"/>
        <v>0</v>
      </c>
      <c r="AG192" s="110">
        <f t="shared" si="203"/>
        <v>0</v>
      </c>
      <c r="AH192" s="110">
        <f>+AH132</f>
        <v>0</v>
      </c>
      <c r="AI192" s="110">
        <f t="shared" si="203"/>
        <v>0</v>
      </c>
      <c r="AJ192" s="110">
        <f t="shared" si="203"/>
        <v>0</v>
      </c>
      <c r="AK192" s="110">
        <f t="shared" si="203"/>
        <v>0</v>
      </c>
      <c r="AL192" s="110">
        <f t="shared" si="203"/>
        <v>0</v>
      </c>
      <c r="AM192" s="110">
        <f t="shared" si="203"/>
        <v>0</v>
      </c>
      <c r="AN192" s="110">
        <f t="shared" si="203"/>
        <v>0</v>
      </c>
      <c r="AO192" s="110">
        <f t="shared" si="203"/>
        <v>0</v>
      </c>
      <c r="AP192" s="110">
        <f t="shared" si="203"/>
        <v>0</v>
      </c>
      <c r="AQ192" s="110">
        <f t="shared" si="203"/>
        <v>0</v>
      </c>
      <c r="AR192" s="110">
        <f t="shared" si="203"/>
        <v>0</v>
      </c>
      <c r="AS192" s="110">
        <f t="shared" si="203"/>
        <v>0</v>
      </c>
      <c r="AT192" s="110">
        <f t="shared" si="203"/>
        <v>5248913.9956294717</v>
      </c>
      <c r="AU192" s="110">
        <f t="shared" si="203"/>
        <v>0</v>
      </c>
      <c r="AV192" s="110">
        <f t="shared" si="203"/>
        <v>0</v>
      </c>
      <c r="AW192" s="110">
        <f t="shared" si="203"/>
        <v>0</v>
      </c>
      <c r="AX192" s="110">
        <f t="shared" si="203"/>
        <v>0</v>
      </c>
      <c r="AY192" s="110">
        <f t="shared" si="203"/>
        <v>681757.00000000012</v>
      </c>
      <c r="AZ192" s="110">
        <f t="shared" si="203"/>
        <v>0</v>
      </c>
      <c r="BA192" s="110">
        <f t="shared" si="203"/>
        <v>0</v>
      </c>
      <c r="BB192" s="110">
        <f t="shared" si="203"/>
        <v>0</v>
      </c>
      <c r="BC192" s="110">
        <f t="shared" si="203"/>
        <v>0</v>
      </c>
      <c r="BD192" s="110">
        <f t="shared" si="203"/>
        <v>-5669283.3340000007</v>
      </c>
      <c r="BE192" s="110">
        <f t="shared" si="203"/>
        <v>0</v>
      </c>
      <c r="BF192" s="110">
        <f t="shared" si="203"/>
        <v>3090056.355</v>
      </c>
      <c r="BG192" s="110">
        <f t="shared" si="203"/>
        <v>0</v>
      </c>
      <c r="BH192" s="110">
        <f t="shared" si="203"/>
        <v>0</v>
      </c>
      <c r="BI192" s="110">
        <f t="shared" si="187"/>
        <v>19050701.714467432</v>
      </c>
      <c r="BJ192" s="110">
        <f t="shared" si="188"/>
        <v>94343659.774467438</v>
      </c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</row>
    <row r="193" spans="3:72">
      <c r="C193" s="2" t="str">
        <f>+'Detailed Summary'!B38</f>
        <v>AMORTIZ OF PROPERTY GAIN/LOSS</v>
      </c>
      <c r="D193" s="110">
        <f>+D136</f>
        <v>35645161.039999999</v>
      </c>
      <c r="E193" s="110">
        <f t="shared" ref="E193:BH193" si="205">+E136</f>
        <v>0</v>
      </c>
      <c r="F193" s="110">
        <f t="shared" si="205"/>
        <v>0</v>
      </c>
      <c r="G193" s="110">
        <f t="shared" si="205"/>
        <v>0</v>
      </c>
      <c r="H193" s="110">
        <f t="shared" si="205"/>
        <v>0</v>
      </c>
      <c r="I193" s="110">
        <f t="shared" si="205"/>
        <v>0</v>
      </c>
      <c r="J193" s="110">
        <f t="shared" si="205"/>
        <v>0</v>
      </c>
      <c r="K193" s="110">
        <f t="shared" si="205"/>
        <v>0</v>
      </c>
      <c r="L193" s="110">
        <f t="shared" si="205"/>
        <v>0</v>
      </c>
      <c r="M193" s="110">
        <f t="shared" si="205"/>
        <v>0</v>
      </c>
      <c r="N193" s="110">
        <f t="shared" si="205"/>
        <v>0</v>
      </c>
      <c r="O193" s="110">
        <f t="shared" si="205"/>
        <v>0</v>
      </c>
      <c r="P193" s="110">
        <f t="shared" si="205"/>
        <v>0</v>
      </c>
      <c r="Q193" s="110">
        <f t="shared" si="205"/>
        <v>0</v>
      </c>
      <c r="R193" s="110">
        <f t="shared" si="205"/>
        <v>0</v>
      </c>
      <c r="S193" s="110">
        <f t="shared" si="205"/>
        <v>0</v>
      </c>
      <c r="T193" s="110">
        <f t="shared" si="205"/>
        <v>0</v>
      </c>
      <c r="U193" s="110">
        <f t="shared" si="205"/>
        <v>0</v>
      </c>
      <c r="V193" s="110">
        <f t="shared" si="205"/>
        <v>0</v>
      </c>
      <c r="W193" s="110">
        <f t="shared" si="205"/>
        <v>0</v>
      </c>
      <c r="X193" s="110">
        <f t="shared" ref="X193" si="206">+X136</f>
        <v>0</v>
      </c>
      <c r="Y193" s="110">
        <f t="shared" si="205"/>
        <v>0</v>
      </c>
      <c r="Z193" s="110">
        <f t="shared" si="205"/>
        <v>0</v>
      </c>
      <c r="AA193" s="110">
        <f t="shared" si="205"/>
        <v>0</v>
      </c>
      <c r="AB193" s="110">
        <f t="shared" si="205"/>
        <v>0</v>
      </c>
      <c r="AC193" s="110">
        <f t="shared" si="205"/>
        <v>0</v>
      </c>
      <c r="AD193" s="110">
        <f t="shared" si="205"/>
        <v>0</v>
      </c>
      <c r="AE193" s="110">
        <f t="shared" si="205"/>
        <v>0</v>
      </c>
      <c r="AF193" s="110">
        <f t="shared" si="205"/>
        <v>0</v>
      </c>
      <c r="AG193" s="110">
        <f t="shared" si="205"/>
        <v>0</v>
      </c>
      <c r="AH193" s="110">
        <f>+AH136</f>
        <v>0</v>
      </c>
      <c r="AI193" s="110">
        <f t="shared" si="205"/>
        <v>0</v>
      </c>
      <c r="AJ193" s="110">
        <f t="shared" si="205"/>
        <v>0</v>
      </c>
      <c r="AK193" s="110">
        <f t="shared" si="205"/>
        <v>0</v>
      </c>
      <c r="AL193" s="110">
        <f t="shared" si="205"/>
        <v>0</v>
      </c>
      <c r="AM193" s="110">
        <f t="shared" si="205"/>
        <v>0</v>
      </c>
      <c r="AN193" s="110">
        <f t="shared" si="205"/>
        <v>0</v>
      </c>
      <c r="AO193" s="110">
        <f t="shared" si="205"/>
        <v>0</v>
      </c>
      <c r="AP193" s="110">
        <f t="shared" si="205"/>
        <v>0</v>
      </c>
      <c r="AQ193" s="110">
        <f t="shared" si="205"/>
        <v>0</v>
      </c>
      <c r="AR193" s="110">
        <f t="shared" si="205"/>
        <v>0</v>
      </c>
      <c r="AS193" s="110">
        <f t="shared" si="205"/>
        <v>0</v>
      </c>
      <c r="AT193" s="110">
        <f t="shared" si="205"/>
        <v>0</v>
      </c>
      <c r="AU193" s="110">
        <f t="shared" si="205"/>
        <v>0</v>
      </c>
      <c r="AV193" s="110">
        <f t="shared" si="205"/>
        <v>0</v>
      </c>
      <c r="AW193" s="110">
        <f t="shared" si="205"/>
        <v>0</v>
      </c>
      <c r="AX193" s="110">
        <f t="shared" si="205"/>
        <v>0</v>
      </c>
      <c r="AY193" s="110">
        <f t="shared" si="205"/>
        <v>0</v>
      </c>
      <c r="AZ193" s="110">
        <f t="shared" si="205"/>
        <v>0</v>
      </c>
      <c r="BA193" s="110">
        <f t="shared" si="205"/>
        <v>0</v>
      </c>
      <c r="BB193" s="110">
        <f t="shared" si="205"/>
        <v>13521271.800000004</v>
      </c>
      <c r="BC193" s="110">
        <f t="shared" si="205"/>
        <v>-6016033.5165937655</v>
      </c>
      <c r="BD193" s="110">
        <f t="shared" si="205"/>
        <v>0</v>
      </c>
      <c r="BE193" s="110">
        <f t="shared" si="205"/>
        <v>0</v>
      </c>
      <c r="BF193" s="110">
        <f t="shared" si="205"/>
        <v>0</v>
      </c>
      <c r="BG193" s="110">
        <f t="shared" si="205"/>
        <v>0</v>
      </c>
      <c r="BH193" s="110">
        <f t="shared" si="205"/>
        <v>0</v>
      </c>
      <c r="BI193" s="110">
        <f t="shared" si="187"/>
        <v>7505238.283406239</v>
      </c>
      <c r="BJ193" s="110">
        <f t="shared" si="188"/>
        <v>43150399.323406234</v>
      </c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</row>
    <row r="194" spans="3:72">
      <c r="C194" s="2" t="str">
        <f>+'Detailed Summary'!B39</f>
        <v>OTHER OPERATING EXPENSES</v>
      </c>
      <c r="D194" s="110">
        <f>+D143</f>
        <v>-21632953.829999994</v>
      </c>
      <c r="E194" s="110">
        <f t="shared" ref="E194:BH194" si="207">+E143</f>
        <v>31349866.02</v>
      </c>
      <c r="F194" s="110">
        <f t="shared" si="207"/>
        <v>0</v>
      </c>
      <c r="G194" s="110">
        <f t="shared" si="207"/>
        <v>0</v>
      </c>
      <c r="H194" s="110">
        <f t="shared" si="207"/>
        <v>0</v>
      </c>
      <c r="I194" s="110">
        <f t="shared" si="207"/>
        <v>83311.960000000006</v>
      </c>
      <c r="J194" s="110">
        <f t="shared" si="207"/>
        <v>0</v>
      </c>
      <c r="K194" s="110">
        <f t="shared" si="207"/>
        <v>0</v>
      </c>
      <c r="L194" s="110">
        <f t="shared" si="207"/>
        <v>0</v>
      </c>
      <c r="M194" s="110">
        <f t="shared" si="207"/>
        <v>0</v>
      </c>
      <c r="N194" s="110">
        <f t="shared" si="207"/>
        <v>0</v>
      </c>
      <c r="O194" s="110">
        <f t="shared" si="207"/>
        <v>0</v>
      </c>
      <c r="P194" s="110">
        <f t="shared" si="207"/>
        <v>0</v>
      </c>
      <c r="Q194" s="110">
        <f t="shared" si="207"/>
        <v>0</v>
      </c>
      <c r="R194" s="110">
        <f t="shared" si="207"/>
        <v>0</v>
      </c>
      <c r="S194" s="110">
        <f t="shared" si="207"/>
        <v>0</v>
      </c>
      <c r="T194" s="110">
        <f t="shared" si="207"/>
        <v>0</v>
      </c>
      <c r="U194" s="110">
        <f t="shared" si="207"/>
        <v>0</v>
      </c>
      <c r="V194" s="110">
        <f t="shared" si="207"/>
        <v>0</v>
      </c>
      <c r="W194" s="110">
        <f t="shared" si="207"/>
        <v>0</v>
      </c>
      <c r="X194" s="110">
        <f t="shared" ref="X194" si="208">+X143</f>
        <v>0</v>
      </c>
      <c r="Y194" s="110">
        <f t="shared" si="207"/>
        <v>0</v>
      </c>
      <c r="Z194" s="110">
        <f t="shared" si="207"/>
        <v>0</v>
      </c>
      <c r="AA194" s="110">
        <f t="shared" si="207"/>
        <v>0</v>
      </c>
      <c r="AB194" s="110">
        <f t="shared" si="207"/>
        <v>0</v>
      </c>
      <c r="AC194" s="110">
        <f t="shared" si="207"/>
        <v>0</v>
      </c>
      <c r="AD194" s="110">
        <f t="shared" si="207"/>
        <v>0</v>
      </c>
      <c r="AE194" s="110">
        <f t="shared" si="207"/>
        <v>0</v>
      </c>
      <c r="AF194" s="110">
        <f t="shared" si="207"/>
        <v>0</v>
      </c>
      <c r="AG194" s="110">
        <f t="shared" si="207"/>
        <v>0</v>
      </c>
      <c r="AH194" s="110">
        <f>+AH143</f>
        <v>0</v>
      </c>
      <c r="AI194" s="110">
        <f t="shared" si="207"/>
        <v>0</v>
      </c>
      <c r="AJ194" s="110">
        <f t="shared" si="207"/>
        <v>0</v>
      </c>
      <c r="AK194" s="110">
        <f t="shared" si="207"/>
        <v>0</v>
      </c>
      <c r="AL194" s="110">
        <f t="shared" si="207"/>
        <v>0</v>
      </c>
      <c r="AM194" s="110">
        <f t="shared" si="207"/>
        <v>0</v>
      </c>
      <c r="AN194" s="110">
        <f t="shared" si="207"/>
        <v>0</v>
      </c>
      <c r="AO194" s="110">
        <f t="shared" si="207"/>
        <v>0</v>
      </c>
      <c r="AP194" s="110">
        <f t="shared" si="207"/>
        <v>-3533963.9933333336</v>
      </c>
      <c r="AQ194" s="110">
        <f t="shared" si="207"/>
        <v>152047.66032121028</v>
      </c>
      <c r="AR194" s="110">
        <f t="shared" si="207"/>
        <v>4868445.0880221995</v>
      </c>
      <c r="AS194" s="110">
        <f t="shared" si="207"/>
        <v>0</v>
      </c>
      <c r="AT194" s="110">
        <f t="shared" si="207"/>
        <v>6937913.5512456754</v>
      </c>
      <c r="AU194" s="110">
        <f t="shared" si="207"/>
        <v>0</v>
      </c>
      <c r="AV194" s="110">
        <f t="shared" si="207"/>
        <v>0</v>
      </c>
      <c r="AW194" s="110">
        <f t="shared" si="207"/>
        <v>0</v>
      </c>
      <c r="AX194" s="110">
        <f t="shared" si="207"/>
        <v>0</v>
      </c>
      <c r="AY194" s="110">
        <f t="shared" si="207"/>
        <v>0</v>
      </c>
      <c r="AZ194" s="110">
        <f t="shared" si="207"/>
        <v>0</v>
      </c>
      <c r="BA194" s="110">
        <f t="shared" si="207"/>
        <v>0</v>
      </c>
      <c r="BB194" s="110">
        <f t="shared" si="207"/>
        <v>0</v>
      </c>
      <c r="BC194" s="110">
        <f t="shared" si="207"/>
        <v>-5503100.002442643</v>
      </c>
      <c r="BD194" s="110">
        <f t="shared" si="207"/>
        <v>0</v>
      </c>
      <c r="BE194" s="110">
        <f t="shared" si="207"/>
        <v>0</v>
      </c>
      <c r="BF194" s="110">
        <f t="shared" si="207"/>
        <v>0</v>
      </c>
      <c r="BG194" s="110">
        <f t="shared" si="207"/>
        <v>0</v>
      </c>
      <c r="BH194" s="110">
        <f t="shared" si="207"/>
        <v>0</v>
      </c>
      <c r="BI194" s="110">
        <f t="shared" si="187"/>
        <v>34354520.283813111</v>
      </c>
      <c r="BJ194" s="110">
        <f t="shared" si="188"/>
        <v>12721566.453813117</v>
      </c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</row>
    <row r="195" spans="3:72">
      <c r="C195" s="2" t="str">
        <f>+'Detailed Summary'!B40</f>
        <v>ASC 815</v>
      </c>
      <c r="D195" s="110">
        <f>+D149</f>
        <v>-41661500.859999999</v>
      </c>
      <c r="E195" s="110">
        <f t="shared" ref="E195:BH195" si="209">+E149</f>
        <v>0</v>
      </c>
      <c r="F195" s="110">
        <f t="shared" si="209"/>
        <v>0</v>
      </c>
      <c r="G195" s="110">
        <f t="shared" si="209"/>
        <v>0</v>
      </c>
      <c r="H195" s="110">
        <f t="shared" si="209"/>
        <v>0</v>
      </c>
      <c r="I195" s="110">
        <f t="shared" si="209"/>
        <v>0</v>
      </c>
      <c r="J195" s="110">
        <f t="shared" si="209"/>
        <v>0</v>
      </c>
      <c r="K195" s="110">
        <f t="shared" si="209"/>
        <v>0</v>
      </c>
      <c r="L195" s="110">
        <f t="shared" si="209"/>
        <v>0</v>
      </c>
      <c r="M195" s="110">
        <f t="shared" si="209"/>
        <v>0</v>
      </c>
      <c r="N195" s="110">
        <f t="shared" si="209"/>
        <v>0</v>
      </c>
      <c r="O195" s="110">
        <f t="shared" si="209"/>
        <v>0</v>
      </c>
      <c r="P195" s="110">
        <f t="shared" si="209"/>
        <v>0</v>
      </c>
      <c r="Q195" s="110">
        <f t="shared" si="209"/>
        <v>0</v>
      </c>
      <c r="R195" s="110">
        <f t="shared" si="209"/>
        <v>0</v>
      </c>
      <c r="S195" s="110">
        <f t="shared" si="209"/>
        <v>0</v>
      </c>
      <c r="T195" s="110">
        <f t="shared" si="209"/>
        <v>0</v>
      </c>
      <c r="U195" s="110">
        <f t="shared" si="209"/>
        <v>0</v>
      </c>
      <c r="V195" s="110">
        <f t="shared" si="209"/>
        <v>0</v>
      </c>
      <c r="W195" s="110">
        <f t="shared" si="209"/>
        <v>0</v>
      </c>
      <c r="X195" s="110">
        <f t="shared" ref="X195" si="210">+X149</f>
        <v>0</v>
      </c>
      <c r="Y195" s="110">
        <f t="shared" si="209"/>
        <v>0</v>
      </c>
      <c r="Z195" s="110">
        <f t="shared" si="209"/>
        <v>0</v>
      </c>
      <c r="AA195" s="110">
        <f t="shared" si="209"/>
        <v>0</v>
      </c>
      <c r="AB195" s="110">
        <f t="shared" si="209"/>
        <v>41661500.859999999</v>
      </c>
      <c r="AC195" s="110">
        <f t="shared" si="209"/>
        <v>0</v>
      </c>
      <c r="AD195" s="110">
        <f t="shared" si="209"/>
        <v>0</v>
      </c>
      <c r="AE195" s="110">
        <f t="shared" si="209"/>
        <v>0</v>
      </c>
      <c r="AF195" s="110">
        <f t="shared" si="209"/>
        <v>0</v>
      </c>
      <c r="AG195" s="110">
        <f t="shared" si="209"/>
        <v>0</v>
      </c>
      <c r="AH195" s="110">
        <f>+AH149</f>
        <v>0</v>
      </c>
      <c r="AI195" s="110">
        <f t="shared" si="209"/>
        <v>0</v>
      </c>
      <c r="AJ195" s="110">
        <f t="shared" si="209"/>
        <v>0</v>
      </c>
      <c r="AK195" s="110">
        <f t="shared" si="209"/>
        <v>0</v>
      </c>
      <c r="AL195" s="110">
        <f t="shared" si="209"/>
        <v>0</v>
      </c>
      <c r="AM195" s="110">
        <f t="shared" si="209"/>
        <v>0</v>
      </c>
      <c r="AN195" s="110">
        <f t="shared" si="209"/>
        <v>0</v>
      </c>
      <c r="AO195" s="110">
        <f t="shared" si="209"/>
        <v>0</v>
      </c>
      <c r="AP195" s="110">
        <f t="shared" si="209"/>
        <v>0</v>
      </c>
      <c r="AQ195" s="110">
        <f t="shared" si="209"/>
        <v>0</v>
      </c>
      <c r="AR195" s="110">
        <f t="shared" si="209"/>
        <v>0</v>
      </c>
      <c r="AS195" s="110">
        <f t="shared" si="209"/>
        <v>0</v>
      </c>
      <c r="AT195" s="110">
        <f t="shared" si="209"/>
        <v>0</v>
      </c>
      <c r="AU195" s="110">
        <f t="shared" si="209"/>
        <v>0</v>
      </c>
      <c r="AV195" s="110">
        <f t="shared" si="209"/>
        <v>0</v>
      </c>
      <c r="AW195" s="110">
        <f t="shared" si="209"/>
        <v>0</v>
      </c>
      <c r="AX195" s="110">
        <f t="shared" si="209"/>
        <v>0</v>
      </c>
      <c r="AY195" s="110">
        <f t="shared" si="209"/>
        <v>0</v>
      </c>
      <c r="AZ195" s="110">
        <f t="shared" si="209"/>
        <v>0</v>
      </c>
      <c r="BA195" s="110">
        <f t="shared" si="209"/>
        <v>0</v>
      </c>
      <c r="BB195" s="110">
        <f t="shared" si="209"/>
        <v>0</v>
      </c>
      <c r="BC195" s="110">
        <f t="shared" si="209"/>
        <v>0</v>
      </c>
      <c r="BD195" s="110">
        <f t="shared" si="209"/>
        <v>0</v>
      </c>
      <c r="BE195" s="110">
        <f t="shared" si="209"/>
        <v>0</v>
      </c>
      <c r="BF195" s="110">
        <f t="shared" si="209"/>
        <v>0</v>
      </c>
      <c r="BG195" s="110">
        <f t="shared" si="209"/>
        <v>0</v>
      </c>
      <c r="BH195" s="110">
        <f t="shared" si="209"/>
        <v>0</v>
      </c>
      <c r="BI195" s="110">
        <f t="shared" si="187"/>
        <v>41661500.859999999</v>
      </c>
      <c r="BJ195" s="110">
        <f t="shared" si="188"/>
        <v>0</v>
      </c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</row>
    <row r="196" spans="3:72">
      <c r="C196" s="2" t="str">
        <f>+'Detailed Summary'!B41</f>
        <v>TAXES OTHER THAN INCOME TAXES</v>
      </c>
      <c r="D196" s="110">
        <f>+D158</f>
        <v>234440433.30000001</v>
      </c>
      <c r="E196" s="110">
        <f t="shared" ref="E196:BH196" si="211">+E158</f>
        <v>1691573.0908041918</v>
      </c>
      <c r="F196" s="110">
        <f t="shared" si="211"/>
        <v>202674.60696</v>
      </c>
      <c r="G196" s="110">
        <f t="shared" si="211"/>
        <v>0</v>
      </c>
      <c r="H196" s="110">
        <f t="shared" si="211"/>
        <v>0</v>
      </c>
      <c r="I196" s="110">
        <f t="shared" si="211"/>
        <v>-148546497.19778267</v>
      </c>
      <c r="J196" s="110">
        <f t="shared" si="211"/>
        <v>0</v>
      </c>
      <c r="K196" s="110">
        <f t="shared" si="211"/>
        <v>0</v>
      </c>
      <c r="L196" s="110">
        <f t="shared" si="211"/>
        <v>-18951.694391689729</v>
      </c>
      <c r="M196" s="110">
        <f t="shared" si="211"/>
        <v>-104992.07986000087</v>
      </c>
      <c r="N196" s="110">
        <f t="shared" si="211"/>
        <v>0</v>
      </c>
      <c r="O196" s="110">
        <f t="shared" si="211"/>
        <v>0</v>
      </c>
      <c r="P196" s="110">
        <f t="shared" si="211"/>
        <v>0</v>
      </c>
      <c r="Q196" s="110">
        <f t="shared" si="211"/>
        <v>0</v>
      </c>
      <c r="R196" s="110">
        <f t="shared" si="211"/>
        <v>0</v>
      </c>
      <c r="S196" s="110">
        <f t="shared" si="211"/>
        <v>19412.258474519269</v>
      </c>
      <c r="T196" s="110">
        <f t="shared" si="211"/>
        <v>0</v>
      </c>
      <c r="U196" s="110">
        <f t="shared" si="211"/>
        <v>0</v>
      </c>
      <c r="V196" s="110">
        <f t="shared" si="211"/>
        <v>0</v>
      </c>
      <c r="W196" s="110">
        <f t="shared" si="211"/>
        <v>0</v>
      </c>
      <c r="X196" s="110">
        <f t="shared" ref="X196" si="212">+X158</f>
        <v>0</v>
      </c>
      <c r="Y196" s="110">
        <f t="shared" si="211"/>
        <v>0</v>
      </c>
      <c r="Z196" s="110">
        <f t="shared" si="211"/>
        <v>86860.814999999944</v>
      </c>
      <c r="AA196" s="110">
        <f t="shared" si="211"/>
        <v>0</v>
      </c>
      <c r="AB196" s="110">
        <f t="shared" si="211"/>
        <v>0</v>
      </c>
      <c r="AC196" s="110">
        <f t="shared" si="211"/>
        <v>0</v>
      </c>
      <c r="AD196" s="110">
        <f t="shared" si="211"/>
        <v>0</v>
      </c>
      <c r="AE196" s="110">
        <f t="shared" si="211"/>
        <v>0</v>
      </c>
      <c r="AF196" s="110">
        <f t="shared" si="211"/>
        <v>0</v>
      </c>
      <c r="AG196" s="110">
        <f t="shared" si="211"/>
        <v>-1313012.30807418</v>
      </c>
      <c r="AH196" s="110">
        <f>+AH158</f>
        <v>349838.18007599935</v>
      </c>
      <c r="AI196" s="110">
        <f t="shared" si="211"/>
        <v>0</v>
      </c>
      <c r="AJ196" s="110">
        <f t="shared" si="211"/>
        <v>104992.07986000087</v>
      </c>
      <c r="AK196" s="110">
        <f t="shared" si="211"/>
        <v>0</v>
      </c>
      <c r="AL196" s="110">
        <f t="shared" si="211"/>
        <v>0</v>
      </c>
      <c r="AM196" s="110">
        <f t="shared" si="211"/>
        <v>182188.09454757578</v>
      </c>
      <c r="AN196" s="110">
        <f t="shared" si="211"/>
        <v>0</v>
      </c>
      <c r="AO196" s="110">
        <f t="shared" si="211"/>
        <v>0</v>
      </c>
      <c r="AP196" s="110">
        <f t="shared" si="211"/>
        <v>0</v>
      </c>
      <c r="AQ196" s="110">
        <f t="shared" si="211"/>
        <v>0</v>
      </c>
      <c r="AR196" s="110">
        <f t="shared" si="211"/>
        <v>0</v>
      </c>
      <c r="AS196" s="110">
        <f t="shared" si="211"/>
        <v>0</v>
      </c>
      <c r="AT196" s="110">
        <f t="shared" si="211"/>
        <v>0</v>
      </c>
      <c r="AU196" s="110">
        <f t="shared" si="211"/>
        <v>0</v>
      </c>
      <c r="AV196" s="110">
        <f t="shared" si="211"/>
        <v>0</v>
      </c>
      <c r="AW196" s="110">
        <f t="shared" si="211"/>
        <v>0</v>
      </c>
      <c r="AX196" s="110">
        <f t="shared" si="211"/>
        <v>0</v>
      </c>
      <c r="AY196" s="110">
        <f t="shared" si="211"/>
        <v>0</v>
      </c>
      <c r="AZ196" s="110">
        <f t="shared" si="211"/>
        <v>56751.381884112845</v>
      </c>
      <c r="BA196" s="110">
        <f t="shared" si="211"/>
        <v>-655709.70971653459</v>
      </c>
      <c r="BB196" s="110">
        <f t="shared" si="211"/>
        <v>0</v>
      </c>
      <c r="BC196" s="110">
        <f t="shared" si="211"/>
        <v>0</v>
      </c>
      <c r="BD196" s="110">
        <f t="shared" si="211"/>
        <v>0</v>
      </c>
      <c r="BE196" s="110">
        <f t="shared" si="211"/>
        <v>0</v>
      </c>
      <c r="BF196" s="110">
        <f t="shared" si="211"/>
        <v>0</v>
      </c>
      <c r="BG196" s="110">
        <f t="shared" si="211"/>
        <v>0</v>
      </c>
      <c r="BH196" s="110">
        <f t="shared" si="211"/>
        <v>0</v>
      </c>
      <c r="BI196" s="110">
        <f t="shared" si="187"/>
        <v>-147944872.48221868</v>
      </c>
      <c r="BJ196" s="110">
        <f t="shared" si="188"/>
        <v>86495560.817781329</v>
      </c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</row>
    <row r="197" spans="3:72">
      <c r="C197" s="2" t="str">
        <f>+'Detailed Summary'!B42</f>
        <v>INCOME TAXES</v>
      </c>
      <c r="D197" s="110">
        <f>+D160</f>
        <v>22841555.030000001</v>
      </c>
      <c r="E197" s="110">
        <f t="shared" ref="E197:BH197" si="213">+E160</f>
        <v>2213719.029271021</v>
      </c>
      <c r="F197" s="110">
        <f t="shared" si="213"/>
        <v>1054029.0670139999</v>
      </c>
      <c r="G197" s="110">
        <f t="shared" si="213"/>
        <v>96903246.731522843</v>
      </c>
      <c r="H197" s="110">
        <f t="shared" si="213"/>
        <v>-33105346.195786756</v>
      </c>
      <c r="I197" s="110">
        <f t="shared" si="213"/>
        <v>-519945.70634724048</v>
      </c>
      <c r="J197" s="110">
        <f t="shared" si="213"/>
        <v>17703.099647703668</v>
      </c>
      <c r="K197" s="110">
        <f t="shared" si="213"/>
        <v>80585.176452689804</v>
      </c>
      <c r="L197" s="110">
        <f t="shared" si="213"/>
        <v>48949.980307859136</v>
      </c>
      <c r="M197" s="110">
        <f t="shared" si="213"/>
        <v>19095.317236382514</v>
      </c>
      <c r="N197" s="110">
        <f t="shared" si="213"/>
        <v>1409.2154804365487</v>
      </c>
      <c r="O197" s="110">
        <f t="shared" si="213"/>
        <v>0</v>
      </c>
      <c r="P197" s="110">
        <f t="shared" si="213"/>
        <v>-131996.32059662999</v>
      </c>
      <c r="Q197" s="110">
        <f t="shared" si="213"/>
        <v>-458849.79050937446</v>
      </c>
      <c r="R197" s="110">
        <f t="shared" si="213"/>
        <v>85050.369389659259</v>
      </c>
      <c r="S197" s="110">
        <f t="shared" si="213"/>
        <v>-16430.619345331426</v>
      </c>
      <c r="T197" s="110">
        <f t="shared" si="213"/>
        <v>-3497.3229715031848</v>
      </c>
      <c r="U197" s="110">
        <f t="shared" si="213"/>
        <v>-6339.9404369538834</v>
      </c>
      <c r="V197" s="110">
        <f t="shared" si="213"/>
        <v>0</v>
      </c>
      <c r="W197" s="110">
        <f t="shared" si="213"/>
        <v>-4493721.8109590504</v>
      </c>
      <c r="X197" s="110">
        <f t="shared" ref="X197" si="214">+X160</f>
        <v>90617.111287017076</v>
      </c>
      <c r="Y197" s="110">
        <f t="shared" si="213"/>
        <v>-2017478.0250371571</v>
      </c>
      <c r="Z197" s="110">
        <f t="shared" si="213"/>
        <v>-18240.771149999986</v>
      </c>
      <c r="AA197" s="110">
        <f t="shared" si="213"/>
        <v>44533.439999999995</v>
      </c>
      <c r="AB197" s="110">
        <f t="shared" si="213"/>
        <v>0</v>
      </c>
      <c r="AC197" s="110">
        <f t="shared" si="213"/>
        <v>-2924.2759000001502</v>
      </c>
      <c r="AD197" s="110">
        <f t="shared" si="213"/>
        <v>680428.34983163839</v>
      </c>
      <c r="AE197" s="110">
        <f t="shared" si="213"/>
        <v>0</v>
      </c>
      <c r="AF197" s="110">
        <f t="shared" si="213"/>
        <v>0</v>
      </c>
      <c r="AG197" s="110">
        <f t="shared" si="213"/>
        <v>-6828448.6094030747</v>
      </c>
      <c r="AH197" s="110">
        <f>+AH160</f>
        <v>1819367.5867059231</v>
      </c>
      <c r="AI197" s="110">
        <f t="shared" si="213"/>
        <v>387245.83443835971</v>
      </c>
      <c r="AJ197" s="110">
        <f t="shared" si="213"/>
        <v>-19095.31723638187</v>
      </c>
      <c r="AK197" s="110">
        <f t="shared" si="213"/>
        <v>-1409.2154804365487</v>
      </c>
      <c r="AL197" s="110">
        <f t="shared" si="213"/>
        <v>-117649.97503014863</v>
      </c>
      <c r="AM197" s="110">
        <f t="shared" si="213"/>
        <v>-798413.9281708037</v>
      </c>
      <c r="AN197" s="110">
        <f t="shared" si="213"/>
        <v>-55338.276006912813</v>
      </c>
      <c r="AO197" s="110">
        <f t="shared" si="213"/>
        <v>-183749.17289675883</v>
      </c>
      <c r="AP197" s="110">
        <f t="shared" si="213"/>
        <v>742132.43859999988</v>
      </c>
      <c r="AQ197" s="110">
        <f t="shared" si="213"/>
        <v>-31930.008667454156</v>
      </c>
      <c r="AR197" s="110">
        <f t="shared" si="213"/>
        <v>-1293062.105527486</v>
      </c>
      <c r="AS197" s="110">
        <f t="shared" si="213"/>
        <v>104880.10578661348</v>
      </c>
      <c r="AT197" s="110">
        <f t="shared" si="213"/>
        <v>-2559233.7848437806</v>
      </c>
      <c r="AU197" s="110">
        <f t="shared" si="213"/>
        <v>126885.39543224999</v>
      </c>
      <c r="AV197" s="110">
        <f t="shared" si="213"/>
        <v>0</v>
      </c>
      <c r="AW197" s="110">
        <f t="shared" si="213"/>
        <v>-78752.939279958257</v>
      </c>
      <c r="AX197" s="110">
        <f t="shared" si="213"/>
        <v>-353737.27900707163</v>
      </c>
      <c r="AY197" s="110">
        <f t="shared" si="213"/>
        <v>-143168.97000000003</v>
      </c>
      <c r="AZ197" s="110">
        <f t="shared" si="213"/>
        <v>865528.29336999159</v>
      </c>
      <c r="BA197" s="110">
        <f t="shared" si="213"/>
        <v>137699.03904047227</v>
      </c>
      <c r="BB197" s="110">
        <f t="shared" si="213"/>
        <v>-2839467.0780000007</v>
      </c>
      <c r="BC197" s="110">
        <f t="shared" si="213"/>
        <v>2419018.0389976455</v>
      </c>
      <c r="BD197" s="110">
        <f t="shared" si="213"/>
        <v>1190549.5001400001</v>
      </c>
      <c r="BE197" s="110">
        <f t="shared" si="213"/>
        <v>-77824.414474127334</v>
      </c>
      <c r="BF197" s="110">
        <f t="shared" si="213"/>
        <v>-648911.83455000003</v>
      </c>
      <c r="BG197" s="110">
        <f t="shared" si="213"/>
        <v>0</v>
      </c>
      <c r="BH197" s="110">
        <f t="shared" si="213"/>
        <v>0</v>
      </c>
      <c r="BI197" s="110">
        <f t="shared" si="187"/>
        <v>52227709.432338126</v>
      </c>
      <c r="BJ197" s="110">
        <f t="shared" si="188"/>
        <v>75069264.46233812</v>
      </c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</row>
    <row r="198" spans="3:72">
      <c r="C198" s="2" t="str">
        <f>+'Detailed Summary'!B43</f>
        <v>DEFERRED INCOME TAXES</v>
      </c>
      <c r="D198" s="110">
        <f>SUM(D161:D162)</f>
        <v>38907707.560000002</v>
      </c>
      <c r="E198" s="110">
        <f t="shared" ref="E198:BH198" si="215">SUM(E161:E162)</f>
        <v>0</v>
      </c>
      <c r="F198" s="110">
        <f t="shared" si="215"/>
        <v>0</v>
      </c>
      <c r="G198" s="110">
        <f t="shared" si="215"/>
        <v>-81967593.284695327</v>
      </c>
      <c r="H198" s="110">
        <f t="shared" si="215"/>
        <v>0</v>
      </c>
      <c r="I198" s="110">
        <f t="shared" si="215"/>
        <v>0</v>
      </c>
      <c r="J198" s="110">
        <f t="shared" si="215"/>
        <v>0</v>
      </c>
      <c r="K198" s="110">
        <f t="shared" si="215"/>
        <v>0</v>
      </c>
      <c r="L198" s="110">
        <f t="shared" si="215"/>
        <v>0</v>
      </c>
      <c r="M198" s="110">
        <f t="shared" si="215"/>
        <v>0</v>
      </c>
      <c r="N198" s="110">
        <f t="shared" si="215"/>
        <v>0</v>
      </c>
      <c r="O198" s="110">
        <f t="shared" si="215"/>
        <v>0</v>
      </c>
      <c r="P198" s="110">
        <f t="shared" si="215"/>
        <v>0</v>
      </c>
      <c r="Q198" s="110">
        <f t="shared" si="215"/>
        <v>0</v>
      </c>
      <c r="R198" s="110">
        <f t="shared" si="215"/>
        <v>0</v>
      </c>
      <c r="S198" s="110">
        <f t="shared" si="215"/>
        <v>0</v>
      </c>
      <c r="T198" s="110">
        <f t="shared" si="215"/>
        <v>0</v>
      </c>
      <c r="U198" s="110">
        <f t="shared" si="215"/>
        <v>0</v>
      </c>
      <c r="V198" s="110">
        <f t="shared" si="215"/>
        <v>0</v>
      </c>
      <c r="W198" s="110">
        <f t="shared" si="215"/>
        <v>0</v>
      </c>
      <c r="X198" s="110">
        <f t="shared" ref="X198" si="216">SUM(X161:X162)</f>
        <v>0</v>
      </c>
      <c r="Y198" s="110">
        <f t="shared" si="215"/>
        <v>0</v>
      </c>
      <c r="Z198" s="110">
        <f t="shared" si="215"/>
        <v>0</v>
      </c>
      <c r="AA198" s="110">
        <f t="shared" si="215"/>
        <v>0</v>
      </c>
      <c r="AB198" s="110">
        <f t="shared" si="215"/>
        <v>-8748915.1805999987</v>
      </c>
      <c r="AC198" s="110">
        <f t="shared" si="215"/>
        <v>0</v>
      </c>
      <c r="AD198" s="110">
        <f t="shared" si="215"/>
        <v>0</v>
      </c>
      <c r="AE198" s="110">
        <f t="shared" si="215"/>
        <v>0</v>
      </c>
      <c r="AF198" s="110">
        <f t="shared" si="215"/>
        <v>0</v>
      </c>
      <c r="AG198" s="110">
        <f t="shared" si="215"/>
        <v>0</v>
      </c>
      <c r="AH198" s="110">
        <f>SUM(AH161:AH162)</f>
        <v>0</v>
      </c>
      <c r="AI198" s="110">
        <f t="shared" si="215"/>
        <v>0</v>
      </c>
      <c r="AJ198" s="110">
        <f t="shared" si="215"/>
        <v>0</v>
      </c>
      <c r="AK198" s="110">
        <f t="shared" si="215"/>
        <v>0</v>
      </c>
      <c r="AL198" s="110">
        <f t="shared" si="215"/>
        <v>0</v>
      </c>
      <c r="AM198" s="110">
        <f t="shared" si="215"/>
        <v>0</v>
      </c>
      <c r="AN198" s="110">
        <f t="shared" si="215"/>
        <v>0</v>
      </c>
      <c r="AO198" s="110">
        <f t="shared" si="215"/>
        <v>0</v>
      </c>
      <c r="AP198" s="110">
        <f t="shared" si="215"/>
        <v>0</v>
      </c>
      <c r="AQ198" s="110">
        <f t="shared" si="215"/>
        <v>0</v>
      </c>
      <c r="AR198" s="110">
        <f t="shared" si="215"/>
        <v>0</v>
      </c>
      <c r="AS198" s="110">
        <f t="shared" si="215"/>
        <v>0</v>
      </c>
      <c r="AT198" s="110">
        <f t="shared" si="215"/>
        <v>0</v>
      </c>
      <c r="AU198" s="110">
        <f t="shared" si="215"/>
        <v>0</v>
      </c>
      <c r="AV198" s="110">
        <f t="shared" si="215"/>
        <v>-9006372.2399999984</v>
      </c>
      <c r="AW198" s="110">
        <f t="shared" si="215"/>
        <v>0</v>
      </c>
      <c r="AX198" s="110">
        <f t="shared" si="215"/>
        <v>0</v>
      </c>
      <c r="AY198" s="110">
        <f t="shared" si="215"/>
        <v>0</v>
      </c>
      <c r="AZ198" s="110">
        <f t="shared" si="215"/>
        <v>0</v>
      </c>
      <c r="BA198" s="110">
        <f t="shared" si="215"/>
        <v>0</v>
      </c>
      <c r="BB198" s="110">
        <f t="shared" si="215"/>
        <v>0</v>
      </c>
      <c r="BC198" s="110">
        <f t="shared" si="215"/>
        <v>0</v>
      </c>
      <c r="BD198" s="110">
        <f t="shared" si="215"/>
        <v>0</v>
      </c>
      <c r="BE198" s="110">
        <f t="shared" si="215"/>
        <v>0</v>
      </c>
      <c r="BF198" s="110">
        <f t="shared" si="215"/>
        <v>0</v>
      </c>
      <c r="BG198" s="110">
        <f t="shared" si="215"/>
        <v>0</v>
      </c>
      <c r="BH198" s="110">
        <f t="shared" si="215"/>
        <v>0</v>
      </c>
      <c r="BI198" s="110">
        <f t="shared" si="187"/>
        <v>-99722880.705295324</v>
      </c>
      <c r="BJ198" s="110">
        <f t="shared" si="188"/>
        <v>-60815173.145295322</v>
      </c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</row>
    <row r="199" spans="3:72">
      <c r="C199" s="2" t="str">
        <f>+'Detailed Summary'!B44</f>
        <v>TOTAL OPERATING REV. DEDUCT.</v>
      </c>
      <c r="D199" s="110">
        <f>SUM(D182:D198)</f>
        <v>2051942496.3281388</v>
      </c>
      <c r="E199" s="110">
        <f t="shared" ref="E199:BH199" si="217">SUM(E182:E198)</f>
        <v>35716700.462070137</v>
      </c>
      <c r="F199" s="110">
        <f t="shared" si="217"/>
        <v>1312003.0336139998</v>
      </c>
      <c r="G199" s="110">
        <f t="shared" si="217"/>
        <v>14935653.446827516</v>
      </c>
      <c r="H199" s="110">
        <f t="shared" si="217"/>
        <v>-33105346.195786756</v>
      </c>
      <c r="I199" s="110">
        <f t="shared" si="217"/>
        <v>-188754340.11709934</v>
      </c>
      <c r="J199" s="110">
        <f t="shared" si="217"/>
        <v>-66597.374865170947</v>
      </c>
      <c r="K199" s="110">
        <f t="shared" si="217"/>
        <v>-303153.75903630909</v>
      </c>
      <c r="L199" s="110">
        <f t="shared" si="217"/>
        <v>-184145.16401528011</v>
      </c>
      <c r="M199" s="110">
        <f t="shared" si="217"/>
        <v>-71834.764841626398</v>
      </c>
      <c r="N199" s="110">
        <f t="shared" si="217"/>
        <v>-5301.3344264041589</v>
      </c>
      <c r="O199" s="110">
        <f t="shared" si="217"/>
        <v>803909.33835699933</v>
      </c>
      <c r="P199" s="110">
        <f t="shared" si="217"/>
        <v>496557.58700637007</v>
      </c>
      <c r="Q199" s="110">
        <f t="shared" si="217"/>
        <v>1726149.211916219</v>
      </c>
      <c r="R199" s="110">
        <f t="shared" si="217"/>
        <v>-319951.38960871892</v>
      </c>
      <c r="S199" s="110">
        <f t="shared" si="217"/>
        <v>61810.905595265685</v>
      </c>
      <c r="T199" s="110">
        <f t="shared" si="217"/>
        <v>13156.595940416744</v>
      </c>
      <c r="U199" s="110">
        <f t="shared" si="217"/>
        <v>23850.252119969373</v>
      </c>
      <c r="V199" s="110">
        <f t="shared" si="217"/>
        <v>0</v>
      </c>
      <c r="W199" s="110">
        <f t="shared" si="217"/>
        <v>16904953.509209365</v>
      </c>
      <c r="X199" s="110">
        <f t="shared" ref="X199" si="218">SUM(X182:X198)</f>
        <v>-1199459.0724606833</v>
      </c>
      <c r="Y199" s="110">
        <f t="shared" si="217"/>
        <v>7589560.1894254973</v>
      </c>
      <c r="Z199" s="110">
        <f t="shared" si="217"/>
        <v>68620.043849999958</v>
      </c>
      <c r="AA199" s="110">
        <f t="shared" si="217"/>
        <v>-167530.56</v>
      </c>
      <c r="AB199" s="110">
        <f t="shared" si="217"/>
        <v>32912585.679400001</v>
      </c>
      <c r="AC199" s="110">
        <f t="shared" si="217"/>
        <v>11000.847433331761</v>
      </c>
      <c r="AD199" s="110">
        <f t="shared" si="217"/>
        <v>-1668426.4785019332</v>
      </c>
      <c r="AE199" s="110">
        <f t="shared" si="217"/>
        <v>0</v>
      </c>
      <c r="AF199" s="110">
        <f t="shared" si="217"/>
        <v>0</v>
      </c>
      <c r="AG199" s="110">
        <f t="shared" si="217"/>
        <v>-8499713.6898646243</v>
      </c>
      <c r="AH199" s="110">
        <f>SUM(AH182:AH198)</f>
        <v>2264658.4119159225</v>
      </c>
      <c r="AI199" s="110">
        <f t="shared" si="217"/>
        <v>387245.83443835971</v>
      </c>
      <c r="AJ199" s="110">
        <f t="shared" si="217"/>
        <v>71834.764841627039</v>
      </c>
      <c r="AK199" s="110">
        <f t="shared" si="217"/>
        <v>5301.3344264041589</v>
      </c>
      <c r="AL199" s="110">
        <f t="shared" si="217"/>
        <v>442588.0013038934</v>
      </c>
      <c r="AM199" s="110">
        <f t="shared" si="217"/>
        <v>3003557.1583568119</v>
      </c>
      <c r="AN199" s="110">
        <f t="shared" si="217"/>
        <v>208177.32402600534</v>
      </c>
      <c r="AO199" s="110">
        <f t="shared" si="217"/>
        <v>691246.88851637836</v>
      </c>
      <c r="AP199" s="110">
        <f t="shared" si="217"/>
        <v>-2791831.5547333336</v>
      </c>
      <c r="AQ199" s="110">
        <f t="shared" si="217"/>
        <v>120117.65165375613</v>
      </c>
      <c r="AR199" s="110">
        <f t="shared" si="217"/>
        <v>4864376.4922224488</v>
      </c>
      <c r="AS199" s="110">
        <f t="shared" si="217"/>
        <v>-394548.96938773646</v>
      </c>
      <c r="AT199" s="110">
        <f t="shared" si="217"/>
        <v>9627593.762031367</v>
      </c>
      <c r="AU199" s="110">
        <f t="shared" si="217"/>
        <v>-477330.77329275</v>
      </c>
      <c r="AV199" s="110">
        <f t="shared" si="217"/>
        <v>-9006372.2399999984</v>
      </c>
      <c r="AW199" s="110">
        <f t="shared" si="217"/>
        <v>296261.05729127157</v>
      </c>
      <c r="AX199" s="110">
        <f t="shared" si="217"/>
        <v>1330725.9999759649</v>
      </c>
      <c r="AY199" s="110">
        <f t="shared" si="217"/>
        <v>538588.03</v>
      </c>
      <c r="AZ199" s="110">
        <f t="shared" si="217"/>
        <v>-199710200.69257927</v>
      </c>
      <c r="BA199" s="110">
        <f t="shared" si="217"/>
        <v>-518010.67067606235</v>
      </c>
      <c r="BB199" s="110">
        <f t="shared" si="217"/>
        <v>10681804.722000003</v>
      </c>
      <c r="BC199" s="110">
        <f t="shared" si="217"/>
        <v>-9100115.4800387621</v>
      </c>
      <c r="BD199" s="110">
        <f t="shared" si="217"/>
        <v>-4478733.8338600006</v>
      </c>
      <c r="BE199" s="110">
        <f t="shared" si="217"/>
        <v>292768.03540266951</v>
      </c>
      <c r="BF199" s="110">
        <f t="shared" si="217"/>
        <v>2441144.5204499997</v>
      </c>
      <c r="BG199" s="110">
        <f t="shared" si="217"/>
        <v>0</v>
      </c>
      <c r="BH199" s="110">
        <f t="shared" si="217"/>
        <v>0</v>
      </c>
      <c r="BI199" s="110">
        <f t="shared" si="187"/>
        <v>-310978443.02345681</v>
      </c>
      <c r="BJ199" s="110">
        <f t="shared" si="188"/>
        <v>1740964053.304682</v>
      </c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</row>
    <row r="200" spans="3:72"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</row>
    <row r="201" spans="3:72">
      <c r="C201" s="2" t="str">
        <f>+C177</f>
        <v>POWER COSTS: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</row>
    <row r="202" spans="3:72">
      <c r="C202" s="2" t="str">
        <f t="shared" ref="C202:C247" si="219">+C178</f>
        <v xml:space="preserve"> FUEL</v>
      </c>
      <c r="D202" s="110">
        <f>+'Detailed Summary'!C23</f>
        <v>204174130.28999999</v>
      </c>
      <c r="E202" s="110">
        <f>+'Detailed Summary'!D23</f>
        <v>0</v>
      </c>
      <c r="F202" s="110">
        <f>+'Detailed Summary'!E23</f>
        <v>0</v>
      </c>
      <c r="G202" s="110">
        <f>+'Detailed Summary'!F23</f>
        <v>0</v>
      </c>
      <c r="H202" s="110">
        <f>+'Detailed Summary'!G23</f>
        <v>0</v>
      </c>
      <c r="I202" s="110">
        <f>+'Detailed Summary'!H23</f>
        <v>0</v>
      </c>
      <c r="J202" s="110">
        <f>+'Detailed Summary'!I23</f>
        <v>0</v>
      </c>
      <c r="K202" s="110">
        <f>+'Detailed Summary'!J23</f>
        <v>0</v>
      </c>
      <c r="L202" s="110">
        <f>+'Detailed Summary'!K23</f>
        <v>0</v>
      </c>
      <c r="M202" s="110">
        <f>+'Detailed Summary'!L23</f>
        <v>0</v>
      </c>
      <c r="N202" s="110">
        <f>+'Detailed Summary'!M23</f>
        <v>0</v>
      </c>
      <c r="O202" s="110">
        <f>+'Detailed Summary'!N23</f>
        <v>0</v>
      </c>
      <c r="P202" s="110">
        <f>+'Detailed Summary'!O23</f>
        <v>0</v>
      </c>
      <c r="Q202" s="110">
        <f>+'Detailed Summary'!P23</f>
        <v>0</v>
      </c>
      <c r="R202" s="110">
        <f>+'Detailed Summary'!Q23</f>
        <v>0</v>
      </c>
      <c r="S202" s="110">
        <f>+'Detailed Summary'!R23</f>
        <v>0</v>
      </c>
      <c r="T202" s="110">
        <f>+'Detailed Summary'!S23</f>
        <v>0</v>
      </c>
      <c r="U202" s="110">
        <f>+'Detailed Summary'!T23</f>
        <v>0</v>
      </c>
      <c r="V202" s="110">
        <f>+'Detailed Summary'!U23</f>
        <v>0</v>
      </c>
      <c r="W202" s="110">
        <f>+'Detailed Summary'!V23</f>
        <v>0</v>
      </c>
      <c r="X202" s="110">
        <f>+'Detailed Summary'!W23</f>
        <v>0</v>
      </c>
      <c r="Y202" s="110">
        <f>+'Detailed Summary'!X23</f>
        <v>1063362.3599999994</v>
      </c>
      <c r="Z202" s="110">
        <f>+'Detailed Summary'!Y23</f>
        <v>0</v>
      </c>
      <c r="AA202" s="110">
        <f>+'Detailed Summary'!Z23</f>
        <v>0</v>
      </c>
      <c r="AB202" s="110">
        <f>+'Detailed Summary'!AA23</f>
        <v>0</v>
      </c>
      <c r="AC202" s="110">
        <f>+'Detailed Summary'!AB23</f>
        <v>0</v>
      </c>
      <c r="AD202" s="110">
        <f>+'Detailed Summary'!AC23</f>
        <v>0</v>
      </c>
      <c r="AE202" s="110">
        <f>+'Detailed Summary'!AD23</f>
        <v>0</v>
      </c>
      <c r="AF202" s="110">
        <f>+'Detailed Summary'!AE23</f>
        <v>0</v>
      </c>
      <c r="AG202" s="110">
        <f>+'Detailed Summary'!AH23</f>
        <v>0</v>
      </c>
      <c r="AH202" s="110">
        <f>+'Detailed Summary'!AI23</f>
        <v>0</v>
      </c>
      <c r="AI202" s="110">
        <f>+'Detailed Summary'!AJ23</f>
        <v>0</v>
      </c>
      <c r="AJ202" s="110">
        <f>+'Detailed Summary'!AK23</f>
        <v>0</v>
      </c>
      <c r="AK202" s="110">
        <f>+'Detailed Summary'!AL23</f>
        <v>0</v>
      </c>
      <c r="AL202" s="110">
        <f>+'Detailed Summary'!AM23</f>
        <v>0</v>
      </c>
      <c r="AM202" s="110">
        <f>+'Detailed Summary'!AN23</f>
        <v>0</v>
      </c>
      <c r="AN202" s="110">
        <f>+'Detailed Summary'!AO23</f>
        <v>0</v>
      </c>
      <c r="AO202" s="110">
        <f>+'Detailed Summary'!AP23</f>
        <v>0</v>
      </c>
      <c r="AP202" s="110">
        <f>+'Detailed Summary'!AQ23</f>
        <v>0</v>
      </c>
      <c r="AQ202" s="110">
        <f>+'Detailed Summary'!AR23</f>
        <v>0</v>
      </c>
      <c r="AR202" s="110">
        <f>+'Detailed Summary'!AS23</f>
        <v>0</v>
      </c>
      <c r="AS202" s="110">
        <f>+'Detailed Summary'!AT23</f>
        <v>0</v>
      </c>
      <c r="AT202" s="110">
        <f>+'Detailed Summary'!AU23</f>
        <v>0</v>
      </c>
      <c r="AU202" s="110">
        <f>+'Detailed Summary'!AV23</f>
        <v>0</v>
      </c>
      <c r="AV202" s="110">
        <f>+'Detailed Summary'!AW23</f>
        <v>0</v>
      </c>
      <c r="AW202" s="110">
        <f>+'Detailed Summary'!AX23</f>
        <v>0</v>
      </c>
      <c r="AX202" s="110">
        <f>+'Detailed Summary'!AY23</f>
        <v>0</v>
      </c>
      <c r="AY202" s="110">
        <f>+'Detailed Summary'!AZ23</f>
        <v>0</v>
      </c>
      <c r="AZ202" s="110">
        <f>+'Detailed Summary'!BA23</f>
        <v>-24564886.815952644</v>
      </c>
      <c r="BA202" s="110">
        <f>+'Detailed Summary'!BB23</f>
        <v>0</v>
      </c>
      <c r="BB202" s="110">
        <f>+'Detailed Summary'!BC23</f>
        <v>0</v>
      </c>
      <c r="BC202" s="110">
        <f>+'Detailed Summary'!BD23</f>
        <v>0</v>
      </c>
      <c r="BD202" s="110">
        <f>+'Detailed Summary'!BE23</f>
        <v>0</v>
      </c>
      <c r="BE202" s="110">
        <f>+'Detailed Summary'!BF23</f>
        <v>0</v>
      </c>
      <c r="BF202" s="110">
        <f>+'Detailed Summary'!BG23</f>
        <v>0</v>
      </c>
      <c r="BG202" s="110">
        <f>+'Detailed Summary'!BH23</f>
        <v>0</v>
      </c>
      <c r="BH202" s="110">
        <f>+'Detailed Summary'!BI23</f>
        <v>0</v>
      </c>
      <c r="BI202" s="110">
        <f>SUM(E202:BH202)</f>
        <v>-23501524.455952644</v>
      </c>
      <c r="BJ202" s="110">
        <f>+BI202+D202</f>
        <v>180672605.83404735</v>
      </c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</row>
    <row r="203" spans="3:72">
      <c r="C203" s="2" t="str">
        <f t="shared" si="219"/>
        <v xml:space="preserve"> PURCHASED AND INTERCHANGED</v>
      </c>
      <c r="D203" s="110">
        <f>+'Detailed Summary'!C24</f>
        <v>591842797.56999886</v>
      </c>
      <c r="E203" s="110">
        <f>+'Detailed Summary'!D24</f>
        <v>0</v>
      </c>
      <c r="F203" s="110">
        <f>+'Detailed Summary'!E24</f>
        <v>0</v>
      </c>
      <c r="G203" s="110">
        <f>+'Detailed Summary'!F24</f>
        <v>0</v>
      </c>
      <c r="H203" s="110">
        <f>+'Detailed Summary'!G24</f>
        <v>0</v>
      </c>
      <c r="I203" s="110">
        <f>+'Detailed Summary'!H24</f>
        <v>0</v>
      </c>
      <c r="J203" s="110">
        <f>+'Detailed Summary'!I24</f>
        <v>0</v>
      </c>
      <c r="K203" s="110">
        <f>+'Detailed Summary'!J24</f>
        <v>0</v>
      </c>
      <c r="L203" s="110">
        <f>+'Detailed Summary'!K24</f>
        <v>-12929.322150284017</v>
      </c>
      <c r="M203" s="110">
        <f>+'Detailed Summary'!L24</f>
        <v>0</v>
      </c>
      <c r="N203" s="110">
        <f>+'Detailed Summary'!M24</f>
        <v>0</v>
      </c>
      <c r="O203" s="110">
        <f>+'Detailed Summary'!N24</f>
        <v>0</v>
      </c>
      <c r="P203" s="110">
        <f>+'Detailed Summary'!O24</f>
        <v>0</v>
      </c>
      <c r="Q203" s="110">
        <f>+'Detailed Summary'!P24</f>
        <v>0</v>
      </c>
      <c r="R203" s="110">
        <f>+'Detailed Summary'!Q24</f>
        <v>0</v>
      </c>
      <c r="S203" s="110">
        <f>+'Detailed Summary'!R24</f>
        <v>6341.1377968182787</v>
      </c>
      <c r="T203" s="110">
        <f>+'Detailed Summary'!S24</f>
        <v>0</v>
      </c>
      <c r="U203" s="110">
        <f>+'Detailed Summary'!T24</f>
        <v>0</v>
      </c>
      <c r="V203" s="110">
        <f>+'Detailed Summary'!U24</f>
        <v>0</v>
      </c>
      <c r="W203" s="110">
        <f>+'Detailed Summary'!V24</f>
        <v>0</v>
      </c>
      <c r="X203" s="110">
        <f>+'Detailed Summary'!W24</f>
        <v>0</v>
      </c>
      <c r="Y203" s="110">
        <f>+'Detailed Summary'!X24</f>
        <v>8543675.8544626534</v>
      </c>
      <c r="Z203" s="110">
        <f>+'Detailed Summary'!Y24</f>
        <v>0</v>
      </c>
      <c r="AA203" s="110">
        <f>+'Detailed Summary'!Z24</f>
        <v>0</v>
      </c>
      <c r="AB203" s="110">
        <f>+'Detailed Summary'!AA24</f>
        <v>0</v>
      </c>
      <c r="AC203" s="110">
        <f>+'Detailed Summary'!AB24</f>
        <v>0</v>
      </c>
      <c r="AD203" s="110">
        <f>+'Detailed Summary'!AC24</f>
        <v>0</v>
      </c>
      <c r="AE203" s="110">
        <f>+'Detailed Summary'!AD24</f>
        <v>0</v>
      </c>
      <c r="AF203" s="110">
        <f>+'Detailed Summary'!AE24</f>
        <v>0</v>
      </c>
      <c r="AG203" s="110">
        <f>+'Detailed Summary'!AH24</f>
        <v>0</v>
      </c>
      <c r="AH203" s="110">
        <f>+'Detailed Summary'!AI24</f>
        <v>0</v>
      </c>
      <c r="AI203" s="110">
        <f>+'Detailed Summary'!AJ24</f>
        <v>0</v>
      </c>
      <c r="AJ203" s="110">
        <f>+'Detailed Summary'!AK24</f>
        <v>0</v>
      </c>
      <c r="AK203" s="110">
        <f>+'Detailed Summary'!AL24</f>
        <v>0</v>
      </c>
      <c r="AL203" s="110">
        <f>+'Detailed Summary'!AM24</f>
        <v>0</v>
      </c>
      <c r="AM203" s="110">
        <f>+'Detailed Summary'!AN24</f>
        <v>245950.53762489464</v>
      </c>
      <c r="AN203" s="110">
        <f>+'Detailed Summary'!AO24</f>
        <v>0</v>
      </c>
      <c r="AO203" s="110">
        <f>+'Detailed Summary'!AP24</f>
        <v>0</v>
      </c>
      <c r="AP203" s="110">
        <f>+'Detailed Summary'!AQ24</f>
        <v>0</v>
      </c>
      <c r="AQ203" s="110">
        <f>+'Detailed Summary'!AR24</f>
        <v>0</v>
      </c>
      <c r="AR203" s="110">
        <f>+'Detailed Summary'!AS24</f>
        <v>0</v>
      </c>
      <c r="AS203" s="110">
        <f>+'Detailed Summary'!AT24</f>
        <v>0</v>
      </c>
      <c r="AT203" s="110">
        <f>+'Detailed Summary'!AU24</f>
        <v>0</v>
      </c>
      <c r="AU203" s="110">
        <f>+'Detailed Summary'!AV24</f>
        <v>0</v>
      </c>
      <c r="AV203" s="110">
        <f>+'Detailed Summary'!AW24</f>
        <v>0</v>
      </c>
      <c r="AW203" s="110">
        <f>+'Detailed Summary'!AX24</f>
        <v>0</v>
      </c>
      <c r="AX203" s="110">
        <f>+'Detailed Summary'!AY24</f>
        <v>0</v>
      </c>
      <c r="AY203" s="110">
        <f>+'Detailed Summary'!AZ24</f>
        <v>0</v>
      </c>
      <c r="AZ203" s="110">
        <f>+'Detailed Summary'!BA24</f>
        <v>-153946276.86486346</v>
      </c>
      <c r="BA203" s="110">
        <f>+'Detailed Summary'!BB24</f>
        <v>0</v>
      </c>
      <c r="BB203" s="110">
        <f>+'Detailed Summary'!BC24</f>
        <v>0</v>
      </c>
      <c r="BC203" s="110">
        <f>+'Detailed Summary'!BD24</f>
        <v>0</v>
      </c>
      <c r="BD203" s="110">
        <f>+'Detailed Summary'!BE24</f>
        <v>0</v>
      </c>
      <c r="BE203" s="110">
        <f>+'Detailed Summary'!BF24</f>
        <v>0</v>
      </c>
      <c r="BF203" s="110">
        <f>+'Detailed Summary'!BG24</f>
        <v>0</v>
      </c>
      <c r="BG203" s="110">
        <f>+'Detailed Summary'!BH24</f>
        <v>0</v>
      </c>
      <c r="BH203" s="110">
        <f>+'Detailed Summary'!BI24</f>
        <v>0</v>
      </c>
      <c r="BI203" s="110">
        <f t="shared" ref="BI203:BI206" si="220">SUM(E203:BH203)</f>
        <v>-145163238.65712938</v>
      </c>
      <c r="BJ203" s="110">
        <f t="shared" ref="BJ203:BJ206" si="221">+BI203+D203</f>
        <v>446679558.91286945</v>
      </c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</row>
    <row r="204" spans="3:72">
      <c r="C204" s="2" t="str">
        <f t="shared" si="219"/>
        <v xml:space="preserve"> WHEELING</v>
      </c>
      <c r="D204" s="110">
        <f>+'Detailed Summary'!C25</f>
        <v>115807777.5999999</v>
      </c>
      <c r="E204" s="110">
        <f>+'Detailed Summary'!D25</f>
        <v>0</v>
      </c>
      <c r="F204" s="110">
        <f>+'Detailed Summary'!E25</f>
        <v>0</v>
      </c>
      <c r="G204" s="110">
        <f>+'Detailed Summary'!F25</f>
        <v>0</v>
      </c>
      <c r="H204" s="110">
        <f>+'Detailed Summary'!G25</f>
        <v>0</v>
      </c>
      <c r="I204" s="110">
        <f>+'Detailed Summary'!H25</f>
        <v>0</v>
      </c>
      <c r="J204" s="110">
        <f>+'Detailed Summary'!I25</f>
        <v>0</v>
      </c>
      <c r="K204" s="110">
        <f>+'Detailed Summary'!J25</f>
        <v>0</v>
      </c>
      <c r="L204" s="110">
        <f>+'Detailed Summary'!K25</f>
        <v>0</v>
      </c>
      <c r="M204" s="110">
        <f>+'Detailed Summary'!L25</f>
        <v>0</v>
      </c>
      <c r="N204" s="110">
        <f>+'Detailed Summary'!M25</f>
        <v>0</v>
      </c>
      <c r="O204" s="110">
        <f>+'Detailed Summary'!N25</f>
        <v>0</v>
      </c>
      <c r="P204" s="110">
        <f>+'Detailed Summary'!O25</f>
        <v>0</v>
      </c>
      <c r="Q204" s="110">
        <f>+'Detailed Summary'!P25</f>
        <v>0</v>
      </c>
      <c r="R204" s="110">
        <f>+'Detailed Summary'!Q25</f>
        <v>0</v>
      </c>
      <c r="S204" s="110">
        <f>+'Detailed Summary'!R25</f>
        <v>0</v>
      </c>
      <c r="T204" s="110">
        <f>+'Detailed Summary'!S25</f>
        <v>0</v>
      </c>
      <c r="U204" s="110">
        <f>+'Detailed Summary'!T25</f>
        <v>0</v>
      </c>
      <c r="V204" s="110">
        <f>+'Detailed Summary'!U25</f>
        <v>0</v>
      </c>
      <c r="W204" s="110">
        <f>+'Detailed Summary'!V25</f>
        <v>0</v>
      </c>
      <c r="X204" s="110">
        <f>+'Detailed Summary'!W25</f>
        <v>0</v>
      </c>
      <c r="Y204" s="110">
        <f>+'Detailed Summary'!X25</f>
        <v>0</v>
      </c>
      <c r="Z204" s="110">
        <f>+'Detailed Summary'!Y25</f>
        <v>0</v>
      </c>
      <c r="AA204" s="110">
        <f>+'Detailed Summary'!Z25</f>
        <v>0</v>
      </c>
      <c r="AB204" s="110">
        <f>+'Detailed Summary'!AA25</f>
        <v>0</v>
      </c>
      <c r="AC204" s="110">
        <f>+'Detailed Summary'!AB25</f>
        <v>0</v>
      </c>
      <c r="AD204" s="110">
        <f>+'Detailed Summary'!AC25</f>
        <v>0</v>
      </c>
      <c r="AE204" s="110">
        <f>+'Detailed Summary'!AD25</f>
        <v>0</v>
      </c>
      <c r="AF204" s="110">
        <f>+'Detailed Summary'!AE25</f>
        <v>0</v>
      </c>
      <c r="AG204" s="110">
        <f>+'Detailed Summary'!AH25</f>
        <v>0</v>
      </c>
      <c r="AH204" s="110">
        <f>+'Detailed Summary'!AI25</f>
        <v>0</v>
      </c>
      <c r="AI204" s="110">
        <f>+'Detailed Summary'!AJ25</f>
        <v>0</v>
      </c>
      <c r="AJ204" s="110">
        <f>+'Detailed Summary'!AK25</f>
        <v>0</v>
      </c>
      <c r="AK204" s="110">
        <f>+'Detailed Summary'!AL25</f>
        <v>0</v>
      </c>
      <c r="AL204" s="110">
        <f>+'Detailed Summary'!AM25</f>
        <v>0</v>
      </c>
      <c r="AM204" s="110">
        <f>+'Detailed Summary'!AN25</f>
        <v>0</v>
      </c>
      <c r="AN204" s="110">
        <f>+'Detailed Summary'!AO25</f>
        <v>0</v>
      </c>
      <c r="AO204" s="110">
        <f>+'Detailed Summary'!AP25</f>
        <v>0</v>
      </c>
      <c r="AP204" s="110">
        <f>+'Detailed Summary'!AQ25</f>
        <v>0</v>
      </c>
      <c r="AQ204" s="110">
        <f>+'Detailed Summary'!AR25</f>
        <v>0</v>
      </c>
      <c r="AR204" s="110">
        <f>+'Detailed Summary'!AS25</f>
        <v>0</v>
      </c>
      <c r="AS204" s="110">
        <f>+'Detailed Summary'!AT25</f>
        <v>0</v>
      </c>
      <c r="AT204" s="110">
        <f>+'Detailed Summary'!AU25</f>
        <v>0</v>
      </c>
      <c r="AU204" s="110">
        <f>+'Detailed Summary'!AV25</f>
        <v>0</v>
      </c>
      <c r="AV204" s="110">
        <f>+'Detailed Summary'!AW25</f>
        <v>0</v>
      </c>
      <c r="AW204" s="110">
        <f>+'Detailed Summary'!AX25</f>
        <v>0</v>
      </c>
      <c r="AX204" s="110">
        <f>+'Detailed Summary'!AY25</f>
        <v>0</v>
      </c>
      <c r="AY204" s="110">
        <f>+'Detailed Summary'!AZ25</f>
        <v>0</v>
      </c>
      <c r="AZ204" s="110">
        <f>+'Detailed Summary'!BA25</f>
        <v>-3473456.2753740251</v>
      </c>
      <c r="BA204" s="110">
        <f>+'Detailed Summary'!BB25</f>
        <v>0</v>
      </c>
      <c r="BB204" s="110">
        <f>+'Detailed Summary'!BC25</f>
        <v>0</v>
      </c>
      <c r="BC204" s="110">
        <f>+'Detailed Summary'!BD25</f>
        <v>0</v>
      </c>
      <c r="BD204" s="110">
        <f>+'Detailed Summary'!BE25</f>
        <v>0</v>
      </c>
      <c r="BE204" s="110">
        <f>+'Detailed Summary'!BF25</f>
        <v>0</v>
      </c>
      <c r="BF204" s="110">
        <f>+'Detailed Summary'!BG25</f>
        <v>0</v>
      </c>
      <c r="BG204" s="110">
        <f>+'Detailed Summary'!BH25</f>
        <v>0</v>
      </c>
      <c r="BH204" s="110">
        <f>+'Detailed Summary'!BI25</f>
        <v>0</v>
      </c>
      <c r="BI204" s="110">
        <f t="shared" si="220"/>
        <v>-3473456.2753740251</v>
      </c>
      <c r="BJ204" s="110">
        <f t="shared" si="221"/>
        <v>112334321.32462588</v>
      </c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</row>
    <row r="205" spans="3:72">
      <c r="C205" s="2" t="str">
        <f t="shared" si="219"/>
        <v xml:space="preserve"> RESIDENTIAL EXCHANGE</v>
      </c>
      <c r="D205" s="110">
        <f>+'Detailed Summary'!C26</f>
        <v>-77453659.509999901</v>
      </c>
      <c r="E205" s="110">
        <f>+'Detailed Summary'!D26</f>
        <v>0</v>
      </c>
      <c r="F205" s="110">
        <f>+'Detailed Summary'!E26</f>
        <v>0</v>
      </c>
      <c r="G205" s="110">
        <f>+'Detailed Summary'!F26</f>
        <v>0</v>
      </c>
      <c r="H205" s="110">
        <f>+'Detailed Summary'!G26</f>
        <v>0</v>
      </c>
      <c r="I205" s="110">
        <f>+'Detailed Summary'!H26</f>
        <v>77453659.510000005</v>
      </c>
      <c r="J205" s="110">
        <f>+'Detailed Summary'!I26</f>
        <v>0</v>
      </c>
      <c r="K205" s="110">
        <f>+'Detailed Summary'!J26</f>
        <v>0</v>
      </c>
      <c r="L205" s="110">
        <f>+'Detailed Summary'!K26</f>
        <v>0</v>
      </c>
      <c r="M205" s="110">
        <f>+'Detailed Summary'!L26</f>
        <v>0</v>
      </c>
      <c r="N205" s="110">
        <f>+'Detailed Summary'!M26</f>
        <v>0</v>
      </c>
      <c r="O205" s="110">
        <f>+'Detailed Summary'!N26</f>
        <v>0</v>
      </c>
      <c r="P205" s="110">
        <f>+'Detailed Summary'!O26</f>
        <v>0</v>
      </c>
      <c r="Q205" s="110">
        <f>+'Detailed Summary'!P26</f>
        <v>0</v>
      </c>
      <c r="R205" s="110">
        <f>+'Detailed Summary'!Q26</f>
        <v>0</v>
      </c>
      <c r="S205" s="110">
        <f>+'Detailed Summary'!R26</f>
        <v>0</v>
      </c>
      <c r="T205" s="110">
        <f>+'Detailed Summary'!S26</f>
        <v>0</v>
      </c>
      <c r="U205" s="110">
        <f>+'Detailed Summary'!T26</f>
        <v>0</v>
      </c>
      <c r="V205" s="110">
        <f>+'Detailed Summary'!U26</f>
        <v>0</v>
      </c>
      <c r="W205" s="110">
        <f>+'Detailed Summary'!V26</f>
        <v>0</v>
      </c>
      <c r="X205" s="110">
        <f>+'Detailed Summary'!W26</f>
        <v>0</v>
      </c>
      <c r="Y205" s="110">
        <f>+'Detailed Summary'!X26</f>
        <v>0</v>
      </c>
      <c r="Z205" s="110">
        <f>+'Detailed Summary'!Y26</f>
        <v>0</v>
      </c>
      <c r="AA205" s="110">
        <f>+'Detailed Summary'!Z26</f>
        <v>0</v>
      </c>
      <c r="AB205" s="110">
        <f>+'Detailed Summary'!AA26</f>
        <v>0</v>
      </c>
      <c r="AC205" s="110">
        <f>+'Detailed Summary'!AB26</f>
        <v>0</v>
      </c>
      <c r="AD205" s="110">
        <f>+'Detailed Summary'!AC26</f>
        <v>0</v>
      </c>
      <c r="AE205" s="110">
        <f>+'Detailed Summary'!AD26</f>
        <v>0</v>
      </c>
      <c r="AF205" s="110">
        <f>+'Detailed Summary'!AE26</f>
        <v>0</v>
      </c>
      <c r="AG205" s="110">
        <f>+'Detailed Summary'!AH26</f>
        <v>0</v>
      </c>
      <c r="AH205" s="110">
        <f>+'Detailed Summary'!AI26</f>
        <v>0</v>
      </c>
      <c r="AI205" s="110">
        <f>+'Detailed Summary'!AJ26</f>
        <v>0</v>
      </c>
      <c r="AJ205" s="110">
        <f>+'Detailed Summary'!AK26</f>
        <v>0</v>
      </c>
      <c r="AK205" s="110">
        <f>+'Detailed Summary'!AL26</f>
        <v>0</v>
      </c>
      <c r="AL205" s="110">
        <f>+'Detailed Summary'!AM26</f>
        <v>0</v>
      </c>
      <c r="AM205" s="110">
        <f>+'Detailed Summary'!AN26</f>
        <v>0</v>
      </c>
      <c r="AN205" s="110">
        <f>+'Detailed Summary'!AO26</f>
        <v>0</v>
      </c>
      <c r="AO205" s="110">
        <f>+'Detailed Summary'!AP26</f>
        <v>0</v>
      </c>
      <c r="AP205" s="110">
        <f>+'Detailed Summary'!AQ26</f>
        <v>0</v>
      </c>
      <c r="AQ205" s="110">
        <f>+'Detailed Summary'!AR26</f>
        <v>0</v>
      </c>
      <c r="AR205" s="110">
        <f>+'Detailed Summary'!AS26</f>
        <v>0</v>
      </c>
      <c r="AS205" s="110">
        <f>+'Detailed Summary'!AT26</f>
        <v>0</v>
      </c>
      <c r="AT205" s="110">
        <f>+'Detailed Summary'!AU26</f>
        <v>0</v>
      </c>
      <c r="AU205" s="110">
        <f>+'Detailed Summary'!AV26</f>
        <v>0</v>
      </c>
      <c r="AV205" s="110">
        <f>+'Detailed Summary'!AW26</f>
        <v>0</v>
      </c>
      <c r="AW205" s="110">
        <f>+'Detailed Summary'!AX26</f>
        <v>0</v>
      </c>
      <c r="AX205" s="110">
        <f>+'Detailed Summary'!AY26</f>
        <v>0</v>
      </c>
      <c r="AY205" s="110">
        <f>+'Detailed Summary'!AZ26</f>
        <v>0</v>
      </c>
      <c r="AZ205" s="110">
        <f>+'Detailed Summary'!BA26</f>
        <v>0</v>
      </c>
      <c r="BA205" s="110">
        <f>+'Detailed Summary'!BB26</f>
        <v>0</v>
      </c>
      <c r="BB205" s="110">
        <f>+'Detailed Summary'!BC26</f>
        <v>0</v>
      </c>
      <c r="BC205" s="110">
        <f>+'Detailed Summary'!BD26</f>
        <v>0</v>
      </c>
      <c r="BD205" s="110">
        <f>+'Detailed Summary'!BE26</f>
        <v>0</v>
      </c>
      <c r="BE205" s="110">
        <f>+'Detailed Summary'!BF26</f>
        <v>0</v>
      </c>
      <c r="BF205" s="110">
        <f>+'Detailed Summary'!BG26</f>
        <v>0</v>
      </c>
      <c r="BG205" s="110">
        <f>+'Detailed Summary'!BH26</f>
        <v>0</v>
      </c>
      <c r="BH205" s="110">
        <f>+'Detailed Summary'!BI26</f>
        <v>0</v>
      </c>
      <c r="BI205" s="110">
        <f t="shared" si="220"/>
        <v>77453659.510000005</v>
      </c>
      <c r="BJ205" s="110">
        <f t="shared" si="221"/>
        <v>0</v>
      </c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</row>
    <row r="206" spans="3:72">
      <c r="C206" s="2" t="str">
        <f t="shared" si="219"/>
        <v>TOTAL PRODUCTION EXPENSES</v>
      </c>
      <c r="D206" s="110">
        <f>+'Detailed Summary'!C27</f>
        <v>834371045.94999886</v>
      </c>
      <c r="E206" s="110">
        <f>+'Detailed Summary'!D27</f>
        <v>0</v>
      </c>
      <c r="F206" s="110">
        <f>+'Detailed Summary'!E27</f>
        <v>0</v>
      </c>
      <c r="G206" s="110">
        <f>+'Detailed Summary'!F27</f>
        <v>0</v>
      </c>
      <c r="H206" s="110">
        <f>+'Detailed Summary'!G27</f>
        <v>0</v>
      </c>
      <c r="I206" s="110">
        <f>+'Detailed Summary'!H27</f>
        <v>77453659.510000005</v>
      </c>
      <c r="J206" s="110">
        <f>+'Detailed Summary'!I27</f>
        <v>0</v>
      </c>
      <c r="K206" s="110">
        <f>+'Detailed Summary'!J27</f>
        <v>0</v>
      </c>
      <c r="L206" s="110">
        <f>+'Detailed Summary'!K27</f>
        <v>-12929.322150284017</v>
      </c>
      <c r="M206" s="110">
        <f>+'Detailed Summary'!L27</f>
        <v>0</v>
      </c>
      <c r="N206" s="110">
        <f>+'Detailed Summary'!M27</f>
        <v>0</v>
      </c>
      <c r="O206" s="110">
        <f>+'Detailed Summary'!N27</f>
        <v>0</v>
      </c>
      <c r="P206" s="110">
        <f>+'Detailed Summary'!O27</f>
        <v>0</v>
      </c>
      <c r="Q206" s="110">
        <f>+'Detailed Summary'!P27</f>
        <v>0</v>
      </c>
      <c r="R206" s="110">
        <f>+'Detailed Summary'!Q27</f>
        <v>0</v>
      </c>
      <c r="S206" s="110">
        <f>+'Detailed Summary'!R27</f>
        <v>6341.1377968182787</v>
      </c>
      <c r="T206" s="110">
        <f>+'Detailed Summary'!S27</f>
        <v>0</v>
      </c>
      <c r="U206" s="110">
        <f>+'Detailed Summary'!T27</f>
        <v>0</v>
      </c>
      <c r="V206" s="110">
        <f>+'Detailed Summary'!U27</f>
        <v>0</v>
      </c>
      <c r="W206" s="110">
        <f>+'Detailed Summary'!V27</f>
        <v>0</v>
      </c>
      <c r="X206" s="110">
        <f>+'Detailed Summary'!W27</f>
        <v>0</v>
      </c>
      <c r="Y206" s="110">
        <f>+'Detailed Summary'!X27</f>
        <v>9607038.2144626528</v>
      </c>
      <c r="Z206" s="110">
        <f>+'Detailed Summary'!Y27</f>
        <v>0</v>
      </c>
      <c r="AA206" s="110">
        <f>+'Detailed Summary'!Z27</f>
        <v>0</v>
      </c>
      <c r="AB206" s="110">
        <f>+'Detailed Summary'!AA27</f>
        <v>0</v>
      </c>
      <c r="AC206" s="110">
        <f>+'Detailed Summary'!AB27</f>
        <v>0</v>
      </c>
      <c r="AD206" s="110">
        <f>+'Detailed Summary'!AC27</f>
        <v>0</v>
      </c>
      <c r="AE206" s="110">
        <f>+'Detailed Summary'!AD27</f>
        <v>0</v>
      </c>
      <c r="AF206" s="110">
        <f>+'Detailed Summary'!AE27</f>
        <v>0</v>
      </c>
      <c r="AG206" s="110">
        <f>+'Detailed Summary'!AH27</f>
        <v>0</v>
      </c>
      <c r="AH206" s="110">
        <f>+'Detailed Summary'!AI27</f>
        <v>0</v>
      </c>
      <c r="AI206" s="110">
        <f>+'Detailed Summary'!AJ27</f>
        <v>0</v>
      </c>
      <c r="AJ206" s="110">
        <f>+'Detailed Summary'!AK27</f>
        <v>0</v>
      </c>
      <c r="AK206" s="110">
        <f>+'Detailed Summary'!AL27</f>
        <v>0</v>
      </c>
      <c r="AL206" s="110">
        <f>+'Detailed Summary'!AM27</f>
        <v>0</v>
      </c>
      <c r="AM206" s="110">
        <f>+'Detailed Summary'!AN27</f>
        <v>245950.53762489464</v>
      </c>
      <c r="AN206" s="110">
        <f>+'Detailed Summary'!AO27</f>
        <v>0</v>
      </c>
      <c r="AO206" s="110">
        <f>+'Detailed Summary'!AP27</f>
        <v>0</v>
      </c>
      <c r="AP206" s="110">
        <f>+'Detailed Summary'!AQ27</f>
        <v>0</v>
      </c>
      <c r="AQ206" s="110">
        <f>+'Detailed Summary'!AR27</f>
        <v>0</v>
      </c>
      <c r="AR206" s="110">
        <f>+'Detailed Summary'!AS27</f>
        <v>0</v>
      </c>
      <c r="AS206" s="110">
        <f>+'Detailed Summary'!AT27</f>
        <v>0</v>
      </c>
      <c r="AT206" s="110">
        <f>+'Detailed Summary'!AU27</f>
        <v>0</v>
      </c>
      <c r="AU206" s="110">
        <f>+'Detailed Summary'!AV27</f>
        <v>0</v>
      </c>
      <c r="AV206" s="110">
        <f>+'Detailed Summary'!AW27</f>
        <v>0</v>
      </c>
      <c r="AW206" s="110">
        <f>+'Detailed Summary'!AX27</f>
        <v>0</v>
      </c>
      <c r="AX206" s="110">
        <f>+'Detailed Summary'!AY27</f>
        <v>0</v>
      </c>
      <c r="AY206" s="110">
        <f>+'Detailed Summary'!AZ27</f>
        <v>0</v>
      </c>
      <c r="AZ206" s="110">
        <f>+'Detailed Summary'!BA27</f>
        <v>-181984619.95619014</v>
      </c>
      <c r="BA206" s="110">
        <f>+'Detailed Summary'!BB27</f>
        <v>0</v>
      </c>
      <c r="BB206" s="110">
        <f>+'Detailed Summary'!BC27</f>
        <v>0</v>
      </c>
      <c r="BC206" s="110">
        <f>+'Detailed Summary'!BD27</f>
        <v>0</v>
      </c>
      <c r="BD206" s="110">
        <f>+'Detailed Summary'!BE27</f>
        <v>0</v>
      </c>
      <c r="BE206" s="110">
        <f>+'Detailed Summary'!BF27</f>
        <v>0</v>
      </c>
      <c r="BF206" s="110">
        <f>+'Detailed Summary'!BG27</f>
        <v>0</v>
      </c>
      <c r="BG206" s="110">
        <f>+'Detailed Summary'!BH27</f>
        <v>0</v>
      </c>
      <c r="BH206" s="110">
        <f>+'Detailed Summary'!BI27</f>
        <v>0</v>
      </c>
      <c r="BI206" s="110">
        <f t="shared" si="220"/>
        <v>-94684559.878456056</v>
      </c>
      <c r="BJ206" s="110">
        <f t="shared" si="221"/>
        <v>739686486.07154274</v>
      </c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</row>
    <row r="207" spans="3:72"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</row>
    <row r="208" spans="3:72">
      <c r="C208" s="2" t="str">
        <f t="shared" si="219"/>
        <v>OTHER POWER SUPPLY EXPENSES</v>
      </c>
      <c r="D208" s="110">
        <f>+'Detailed Summary'!C29</f>
        <v>127167992.89</v>
      </c>
      <c r="E208" s="110">
        <f>+'Detailed Summary'!D29</f>
        <v>0</v>
      </c>
      <c r="F208" s="110">
        <f>+'Detailed Summary'!E29</f>
        <v>0</v>
      </c>
      <c r="G208" s="110">
        <f>+'Detailed Summary'!F29</f>
        <v>0</v>
      </c>
      <c r="H208" s="110">
        <f>+'Detailed Summary'!G29</f>
        <v>0</v>
      </c>
      <c r="I208" s="110">
        <f>+'Detailed Summary'!H29</f>
        <v>0</v>
      </c>
      <c r="J208" s="110">
        <f>+'Detailed Summary'!I29</f>
        <v>0</v>
      </c>
      <c r="K208" s="110">
        <f>+'Detailed Summary'!J29</f>
        <v>0</v>
      </c>
      <c r="L208" s="110">
        <f>+'Detailed Summary'!K29</f>
        <v>-43337.161375397118</v>
      </c>
      <c r="M208" s="110">
        <f>+'Detailed Summary'!L29</f>
        <v>0</v>
      </c>
      <c r="N208" s="110">
        <f>+'Detailed Summary'!M29</f>
        <v>0</v>
      </c>
      <c r="O208" s="110">
        <f>+'Detailed Summary'!N29</f>
        <v>0</v>
      </c>
      <c r="P208" s="110">
        <f>+'Detailed Summary'!O29</f>
        <v>0</v>
      </c>
      <c r="Q208" s="110">
        <f>+'Detailed Summary'!P29</f>
        <v>0</v>
      </c>
      <c r="R208" s="110">
        <f>+'Detailed Summary'!Q29</f>
        <v>0</v>
      </c>
      <c r="S208" s="110">
        <f>+'Detailed Summary'!R29</f>
        <v>7381.9615589678288</v>
      </c>
      <c r="T208" s="110">
        <f>+'Detailed Summary'!S29</f>
        <v>0</v>
      </c>
      <c r="U208" s="110">
        <f>+'Detailed Summary'!T29</f>
        <v>0</v>
      </c>
      <c r="V208" s="110">
        <f>+'Detailed Summary'!U29</f>
        <v>0</v>
      </c>
      <c r="W208" s="110">
        <f>+'Detailed Summary'!V29</f>
        <v>0</v>
      </c>
      <c r="X208" s="110">
        <f>+'Detailed Summary'!W29</f>
        <v>0</v>
      </c>
      <c r="Y208" s="110">
        <f>+'Detailed Summary'!X29</f>
        <v>0</v>
      </c>
      <c r="Z208" s="110">
        <f>+'Detailed Summary'!Y29</f>
        <v>0</v>
      </c>
      <c r="AA208" s="110">
        <f>+'Detailed Summary'!Z29</f>
        <v>0</v>
      </c>
      <c r="AB208" s="110">
        <f>+'Detailed Summary'!AA29</f>
        <v>0</v>
      </c>
      <c r="AC208" s="110">
        <f>+'Detailed Summary'!AB29</f>
        <v>0</v>
      </c>
      <c r="AD208" s="110">
        <f>+'Detailed Summary'!AC29</f>
        <v>0</v>
      </c>
      <c r="AE208" s="110">
        <f>+'Detailed Summary'!AD29</f>
        <v>0</v>
      </c>
      <c r="AF208" s="110">
        <f>+'Detailed Summary'!AE29</f>
        <v>0</v>
      </c>
      <c r="AG208" s="110">
        <f>+'Detailed Summary'!AH29</f>
        <v>0</v>
      </c>
      <c r="AH208" s="110">
        <f>+'Detailed Summary'!AI29</f>
        <v>0</v>
      </c>
      <c r="AI208" s="110">
        <f>+'Detailed Summary'!AJ29</f>
        <v>0</v>
      </c>
      <c r="AJ208" s="110">
        <f>+'Detailed Summary'!AK29</f>
        <v>0</v>
      </c>
      <c r="AK208" s="110">
        <f>+'Detailed Summary'!AL29</f>
        <v>0</v>
      </c>
      <c r="AL208" s="110">
        <f>+'Detailed Summary'!AM29</f>
        <v>0</v>
      </c>
      <c r="AM208" s="110">
        <f>+'Detailed Summary'!AN29</f>
        <v>691614.88958714157</v>
      </c>
      <c r="AN208" s="110">
        <f>+'Detailed Summary'!AO29</f>
        <v>0</v>
      </c>
      <c r="AO208" s="110">
        <f>+'Detailed Summary'!AP29</f>
        <v>0</v>
      </c>
      <c r="AP208" s="110">
        <f>+'Detailed Summary'!AQ29</f>
        <v>0</v>
      </c>
      <c r="AQ208" s="110">
        <f>+'Detailed Summary'!AR29</f>
        <v>0</v>
      </c>
      <c r="AR208" s="110">
        <f>+'Detailed Summary'!AS29</f>
        <v>0</v>
      </c>
      <c r="AS208" s="110">
        <f>+'Detailed Summary'!AT29</f>
        <v>0</v>
      </c>
      <c r="AT208" s="110">
        <f>+'Detailed Summary'!AU29</f>
        <v>0</v>
      </c>
      <c r="AU208" s="110">
        <f>+'Detailed Summary'!AV29</f>
        <v>0</v>
      </c>
      <c r="AV208" s="110">
        <f>+'Detailed Summary'!AW29</f>
        <v>0</v>
      </c>
      <c r="AW208" s="110">
        <f>+'Detailed Summary'!AX29</f>
        <v>0</v>
      </c>
      <c r="AX208" s="110">
        <f>+'Detailed Summary'!AY29</f>
        <v>0</v>
      </c>
      <c r="AY208" s="110">
        <f>+'Detailed Summary'!AZ29</f>
        <v>0</v>
      </c>
      <c r="AZ208" s="110">
        <f>+'Detailed Summary'!BA29</f>
        <v>-18647860.411643222</v>
      </c>
      <c r="BA208" s="110">
        <f>+'Detailed Summary'!BB29</f>
        <v>0</v>
      </c>
      <c r="BB208" s="110">
        <f>+'Detailed Summary'!BC29</f>
        <v>0</v>
      </c>
      <c r="BC208" s="110">
        <f>+'Detailed Summary'!BD29</f>
        <v>0</v>
      </c>
      <c r="BD208" s="110">
        <f>+'Detailed Summary'!BE29</f>
        <v>0</v>
      </c>
      <c r="BE208" s="110">
        <f>+'Detailed Summary'!BF29</f>
        <v>0</v>
      </c>
      <c r="BF208" s="110">
        <f>+'Detailed Summary'!BG29</f>
        <v>0</v>
      </c>
      <c r="BG208" s="110">
        <f>+'Detailed Summary'!BH29</f>
        <v>0</v>
      </c>
      <c r="BH208" s="110">
        <f>+'Detailed Summary'!BI29</f>
        <v>0</v>
      </c>
      <c r="BI208" s="110">
        <f t="shared" ref="BI208:BI223" si="222">SUM(E208:BH208)</f>
        <v>-17992200.721872509</v>
      </c>
      <c r="BJ208" s="110">
        <f t="shared" ref="BJ208:BJ223" si="223">+BI208+D208</f>
        <v>109175792.16812749</v>
      </c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</row>
    <row r="209" spans="3:72">
      <c r="C209" s="2" t="str">
        <f t="shared" si="219"/>
        <v>TRANSMISSION EXPENSE</v>
      </c>
      <c r="D209" s="110">
        <f>+'Detailed Summary'!C30</f>
        <v>24439502.479999997</v>
      </c>
      <c r="E209" s="110">
        <f>+'Detailed Summary'!D30</f>
        <v>0</v>
      </c>
      <c r="F209" s="110">
        <f>+'Detailed Summary'!E30</f>
        <v>0</v>
      </c>
      <c r="G209" s="110">
        <f>+'Detailed Summary'!F30</f>
        <v>0</v>
      </c>
      <c r="H209" s="110">
        <f>+'Detailed Summary'!G30</f>
        <v>0</v>
      </c>
      <c r="I209" s="110">
        <f>+'Detailed Summary'!H30</f>
        <v>0</v>
      </c>
      <c r="J209" s="110">
        <f>+'Detailed Summary'!I30</f>
        <v>0</v>
      </c>
      <c r="K209" s="110">
        <f>+'Detailed Summary'!J30</f>
        <v>0</v>
      </c>
      <c r="L209" s="110">
        <f>+'Detailed Summary'!K30</f>
        <v>-18706.718945487402</v>
      </c>
      <c r="M209" s="110">
        <f>+'Detailed Summary'!L30</f>
        <v>0</v>
      </c>
      <c r="N209" s="110">
        <f>+'Detailed Summary'!M30</f>
        <v>0</v>
      </c>
      <c r="O209" s="110">
        <f>+'Detailed Summary'!N30</f>
        <v>0</v>
      </c>
      <c r="P209" s="110">
        <f>+'Detailed Summary'!O30</f>
        <v>0</v>
      </c>
      <c r="Q209" s="110">
        <f>+'Detailed Summary'!P30</f>
        <v>0</v>
      </c>
      <c r="R209" s="110">
        <f>+'Detailed Summary'!Q30</f>
        <v>0</v>
      </c>
      <c r="S209" s="110">
        <f>+'Detailed Summary'!R30</f>
        <v>6417.9413588624448</v>
      </c>
      <c r="T209" s="110">
        <f>+'Detailed Summary'!S30</f>
        <v>0</v>
      </c>
      <c r="U209" s="110">
        <f>+'Detailed Summary'!T30</f>
        <v>0</v>
      </c>
      <c r="V209" s="110">
        <f>+'Detailed Summary'!U30</f>
        <v>0</v>
      </c>
      <c r="W209" s="110">
        <f>+'Detailed Summary'!V30</f>
        <v>0</v>
      </c>
      <c r="X209" s="110">
        <f>+'Detailed Summary'!W30</f>
        <v>0</v>
      </c>
      <c r="Y209" s="110">
        <f>+'Detailed Summary'!X30</f>
        <v>0</v>
      </c>
      <c r="Z209" s="110">
        <f>+'Detailed Summary'!Y30</f>
        <v>0</v>
      </c>
      <c r="AA209" s="110">
        <f>+'Detailed Summary'!Z30</f>
        <v>0</v>
      </c>
      <c r="AB209" s="110">
        <f>+'Detailed Summary'!AA30</f>
        <v>0</v>
      </c>
      <c r="AC209" s="110">
        <f>+'Detailed Summary'!AB30</f>
        <v>-107344.6766666667</v>
      </c>
      <c r="AD209" s="110">
        <f>+'Detailed Summary'!AC30</f>
        <v>0</v>
      </c>
      <c r="AE209" s="110">
        <f>+'Detailed Summary'!AD30</f>
        <v>0</v>
      </c>
      <c r="AF209" s="110">
        <f>+'Detailed Summary'!AE30</f>
        <v>0</v>
      </c>
      <c r="AG209" s="110">
        <f>+'Detailed Summary'!AH30</f>
        <v>0</v>
      </c>
      <c r="AH209" s="110">
        <f>+'Detailed Summary'!AI30</f>
        <v>0</v>
      </c>
      <c r="AI209" s="110">
        <f>+'Detailed Summary'!AJ30</f>
        <v>0</v>
      </c>
      <c r="AJ209" s="110">
        <f>+'Detailed Summary'!AK30</f>
        <v>0</v>
      </c>
      <c r="AK209" s="110">
        <f>+'Detailed Summary'!AL30</f>
        <v>0</v>
      </c>
      <c r="AL209" s="110">
        <f>+'Detailed Summary'!AM30</f>
        <v>0</v>
      </c>
      <c r="AM209" s="110">
        <f>+'Detailed Summary'!AN30</f>
        <v>329177.9771651458</v>
      </c>
      <c r="AN209" s="110">
        <f>+'Detailed Summary'!AO30</f>
        <v>0</v>
      </c>
      <c r="AO209" s="110">
        <f>+'Detailed Summary'!AP30</f>
        <v>0</v>
      </c>
      <c r="AP209" s="110">
        <f>+'Detailed Summary'!AQ30</f>
        <v>0</v>
      </c>
      <c r="AQ209" s="110">
        <f>+'Detailed Summary'!AR30</f>
        <v>0</v>
      </c>
      <c r="AR209" s="110">
        <f>+'Detailed Summary'!AS30</f>
        <v>0</v>
      </c>
      <c r="AS209" s="110">
        <f>+'Detailed Summary'!AT30</f>
        <v>0</v>
      </c>
      <c r="AT209" s="110">
        <f>+'Detailed Summary'!AU30</f>
        <v>0</v>
      </c>
      <c r="AU209" s="110">
        <f>+'Detailed Summary'!AV30</f>
        <v>0</v>
      </c>
      <c r="AV209" s="110">
        <f>+'Detailed Summary'!AW30</f>
        <v>0</v>
      </c>
      <c r="AW209" s="110">
        <f>+'Detailed Summary'!AX30</f>
        <v>0</v>
      </c>
      <c r="AX209" s="110">
        <f>+'Detailed Summary'!AY30</f>
        <v>159208.47999999952</v>
      </c>
      <c r="AY209" s="110">
        <f>+'Detailed Summary'!AZ30</f>
        <v>0</v>
      </c>
      <c r="AZ209" s="110">
        <f>+'Detailed Summary'!BA30</f>
        <v>0</v>
      </c>
      <c r="BA209" s="110">
        <f>+'Detailed Summary'!BB30</f>
        <v>0</v>
      </c>
      <c r="BB209" s="110">
        <f>+'Detailed Summary'!BC30</f>
        <v>0</v>
      </c>
      <c r="BC209" s="110">
        <f>+'Detailed Summary'!BD30</f>
        <v>0</v>
      </c>
      <c r="BD209" s="110">
        <f>+'Detailed Summary'!BE30</f>
        <v>0</v>
      </c>
      <c r="BE209" s="110">
        <f>+'Detailed Summary'!BF30</f>
        <v>0</v>
      </c>
      <c r="BF209" s="110">
        <f>+'Detailed Summary'!BG30</f>
        <v>0</v>
      </c>
      <c r="BG209" s="110">
        <f>+'Detailed Summary'!BH30</f>
        <v>0</v>
      </c>
      <c r="BH209" s="110">
        <f>+'Detailed Summary'!BI30</f>
        <v>0</v>
      </c>
      <c r="BI209" s="110">
        <f t="shared" si="222"/>
        <v>368753.00291185366</v>
      </c>
      <c r="BJ209" s="110">
        <f t="shared" si="223"/>
        <v>24808255.482911851</v>
      </c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</row>
    <row r="210" spans="3:72">
      <c r="C210" s="2" t="str">
        <f t="shared" si="219"/>
        <v>DISTRIBUTION EXPENSE</v>
      </c>
      <c r="D210" s="110">
        <f>+'Detailed Summary'!C31</f>
        <v>83251239.00999999</v>
      </c>
      <c r="E210" s="110">
        <f>+'Detailed Summary'!D31</f>
        <v>0</v>
      </c>
      <c r="F210" s="110">
        <f>+'Detailed Summary'!E31</f>
        <v>0</v>
      </c>
      <c r="G210" s="110">
        <f>+'Detailed Summary'!F31</f>
        <v>0</v>
      </c>
      <c r="H210" s="110">
        <f>+'Detailed Summary'!G31</f>
        <v>0</v>
      </c>
      <c r="I210" s="110">
        <f>+'Detailed Summary'!H31</f>
        <v>0</v>
      </c>
      <c r="J210" s="110">
        <f>+'Detailed Summary'!I31</f>
        <v>0</v>
      </c>
      <c r="K210" s="110">
        <f>+'Detailed Summary'!J31</f>
        <v>0</v>
      </c>
      <c r="L210" s="110">
        <f>+'Detailed Summary'!K31</f>
        <v>-56877.492170206737</v>
      </c>
      <c r="M210" s="110">
        <f>+'Detailed Summary'!L31</f>
        <v>0</v>
      </c>
      <c r="N210" s="110">
        <f>+'Detailed Summary'!M31</f>
        <v>0</v>
      </c>
      <c r="O210" s="110">
        <f>+'Detailed Summary'!N31</f>
        <v>0</v>
      </c>
      <c r="P210" s="110">
        <f>+'Detailed Summary'!O31</f>
        <v>0</v>
      </c>
      <c r="Q210" s="110">
        <f>+'Detailed Summary'!P31</f>
        <v>0</v>
      </c>
      <c r="R210" s="110">
        <f>+'Detailed Summary'!Q31</f>
        <v>0</v>
      </c>
      <c r="S210" s="110">
        <f>+'Detailed Summary'!R31</f>
        <v>5812.8265940360725</v>
      </c>
      <c r="T210" s="110">
        <f>+'Detailed Summary'!S31</f>
        <v>0</v>
      </c>
      <c r="U210" s="110">
        <f>+'Detailed Summary'!T31</f>
        <v>0</v>
      </c>
      <c r="V210" s="110">
        <f>+'Detailed Summary'!U31</f>
        <v>0</v>
      </c>
      <c r="W210" s="110">
        <f>+'Detailed Summary'!V31</f>
        <v>0</v>
      </c>
      <c r="X210" s="110">
        <f>+'Detailed Summary'!W31</f>
        <v>0</v>
      </c>
      <c r="Y210" s="110">
        <f>+'Detailed Summary'!X31</f>
        <v>0</v>
      </c>
      <c r="Z210" s="110">
        <f>+'Detailed Summary'!Y31</f>
        <v>0</v>
      </c>
      <c r="AA210" s="110">
        <f>+'Detailed Summary'!Z31</f>
        <v>0</v>
      </c>
      <c r="AB210" s="110">
        <f>+'Detailed Summary'!AA31</f>
        <v>0</v>
      </c>
      <c r="AC210" s="110">
        <f>+'Detailed Summary'!AB31</f>
        <v>121269.80000000075</v>
      </c>
      <c r="AD210" s="110">
        <f>+'Detailed Summary'!AC31</f>
        <v>0</v>
      </c>
      <c r="AE210" s="110">
        <f>+'Detailed Summary'!AD31</f>
        <v>0</v>
      </c>
      <c r="AF210" s="110">
        <f>+'Detailed Summary'!AE31</f>
        <v>0</v>
      </c>
      <c r="AG210" s="110">
        <f>+'Detailed Summary'!AH31</f>
        <v>0</v>
      </c>
      <c r="AH210" s="110">
        <f>+'Detailed Summary'!AI31</f>
        <v>0</v>
      </c>
      <c r="AI210" s="110">
        <f>+'Detailed Summary'!AJ31</f>
        <v>0</v>
      </c>
      <c r="AJ210" s="110">
        <f>+'Detailed Summary'!AK31</f>
        <v>0</v>
      </c>
      <c r="AK210" s="110">
        <f>+'Detailed Summary'!AL31</f>
        <v>0</v>
      </c>
      <c r="AL210" s="110">
        <f>+'Detailed Summary'!AM31</f>
        <v>0</v>
      </c>
      <c r="AM210" s="110">
        <f>+'Detailed Summary'!AN31</f>
        <v>869408.50621556863</v>
      </c>
      <c r="AN210" s="110">
        <f>+'Detailed Summary'!AO31</f>
        <v>0</v>
      </c>
      <c r="AO210" s="110">
        <f>+'Detailed Summary'!AP31</f>
        <v>0</v>
      </c>
      <c r="AP210" s="110">
        <f>+'Detailed Summary'!AQ31</f>
        <v>0</v>
      </c>
      <c r="AQ210" s="110">
        <f>+'Detailed Summary'!AR31</f>
        <v>0</v>
      </c>
      <c r="AR210" s="110">
        <f>+'Detailed Summary'!AS31</f>
        <v>0</v>
      </c>
      <c r="AS210" s="110">
        <f>+'Detailed Summary'!AT31</f>
        <v>0</v>
      </c>
      <c r="AT210" s="110">
        <f>+'Detailed Summary'!AU31</f>
        <v>0</v>
      </c>
      <c r="AU210" s="110">
        <f>+'Detailed Summary'!AV31</f>
        <v>0</v>
      </c>
      <c r="AV210" s="110">
        <f>+'Detailed Summary'!AW31</f>
        <v>0</v>
      </c>
      <c r="AW210" s="110">
        <f>+'Detailed Summary'!AX31</f>
        <v>0</v>
      </c>
      <c r="AX210" s="110">
        <f>+'Detailed Summary'!AY31</f>
        <v>1377954.2199999988</v>
      </c>
      <c r="AY210" s="110">
        <f>+'Detailed Summary'!AZ31</f>
        <v>0</v>
      </c>
      <c r="AZ210" s="110">
        <f>+'Detailed Summary'!BA31</f>
        <v>0</v>
      </c>
      <c r="BA210" s="110">
        <f>+'Detailed Summary'!BB31</f>
        <v>0</v>
      </c>
      <c r="BB210" s="110">
        <f>+'Detailed Summary'!BC31</f>
        <v>0</v>
      </c>
      <c r="BC210" s="110">
        <f>+'Detailed Summary'!BD31</f>
        <v>0</v>
      </c>
      <c r="BD210" s="110">
        <f>+'Detailed Summary'!BE31</f>
        <v>0</v>
      </c>
      <c r="BE210" s="110">
        <f>+'Detailed Summary'!BF31</f>
        <v>0</v>
      </c>
      <c r="BF210" s="110">
        <f>+'Detailed Summary'!BG31</f>
        <v>0</v>
      </c>
      <c r="BG210" s="110">
        <f>+'Detailed Summary'!BH31</f>
        <v>0</v>
      </c>
      <c r="BH210" s="110">
        <f>+'Detailed Summary'!BI31</f>
        <v>0</v>
      </c>
      <c r="BI210" s="110">
        <f t="shared" si="222"/>
        <v>2317567.8606393975</v>
      </c>
      <c r="BJ210" s="110">
        <f t="shared" si="223"/>
        <v>85568806.870639384</v>
      </c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</row>
    <row r="211" spans="3:72">
      <c r="C211" s="2" t="str">
        <f t="shared" si="219"/>
        <v>CUSTOMER ACCTS EXPENSES</v>
      </c>
      <c r="D211" s="110">
        <f>+'Detailed Summary'!C32</f>
        <v>53199861.179999992</v>
      </c>
      <c r="E211" s="110">
        <f>+'Detailed Summary'!D32</f>
        <v>373453.32075531798</v>
      </c>
      <c r="F211" s="110">
        <f>+'Detailed Summary'!E32</f>
        <v>44745.039640000003</v>
      </c>
      <c r="G211" s="110">
        <f>+'Detailed Summary'!F32</f>
        <v>0</v>
      </c>
      <c r="H211" s="110">
        <f>+'Detailed Summary'!G32</f>
        <v>0</v>
      </c>
      <c r="I211" s="110">
        <f>+'Detailed Summary'!H32</f>
        <v>-1605619.9023454485</v>
      </c>
      <c r="J211" s="110">
        <f>+'Detailed Summary'!I32</f>
        <v>0</v>
      </c>
      <c r="K211" s="110">
        <f>+'Detailed Summary'!J32</f>
        <v>-383738.93548899889</v>
      </c>
      <c r="L211" s="110">
        <f>+'Detailed Summary'!K32</f>
        <v>-22040.633999859798</v>
      </c>
      <c r="M211" s="110">
        <f>+'Detailed Summary'!L32</f>
        <v>0</v>
      </c>
      <c r="N211" s="110">
        <f>+'Detailed Summary'!M32</f>
        <v>0</v>
      </c>
      <c r="O211" s="110">
        <f>+'Detailed Summary'!N32</f>
        <v>803909.33835699933</v>
      </c>
      <c r="P211" s="110">
        <f>+'Detailed Summary'!O32</f>
        <v>0</v>
      </c>
      <c r="Q211" s="110">
        <f>+'Detailed Summary'!P32</f>
        <v>0</v>
      </c>
      <c r="R211" s="110">
        <f>+'Detailed Summary'!Q32</f>
        <v>0</v>
      </c>
      <c r="S211" s="110">
        <f>+'Detailed Summary'!R32</f>
        <v>3681.0816675275564</v>
      </c>
      <c r="T211" s="110">
        <f>+'Detailed Summary'!S32</f>
        <v>0</v>
      </c>
      <c r="U211" s="110">
        <f>+'Detailed Summary'!T32</f>
        <v>0</v>
      </c>
      <c r="V211" s="110">
        <f>+'Detailed Summary'!U32</f>
        <v>0</v>
      </c>
      <c r="W211" s="110">
        <f>+'Detailed Summary'!V32</f>
        <v>0</v>
      </c>
      <c r="X211" s="110">
        <f>+'Detailed Summary'!W32</f>
        <v>0</v>
      </c>
      <c r="Y211" s="110">
        <f>+'Detailed Summary'!X32</f>
        <v>0</v>
      </c>
      <c r="Z211" s="110">
        <f>+'Detailed Summary'!Y32</f>
        <v>0</v>
      </c>
      <c r="AA211" s="110">
        <f>+'Detailed Summary'!Z32</f>
        <v>0</v>
      </c>
      <c r="AB211" s="110">
        <f>+'Detailed Summary'!AA32</f>
        <v>0</v>
      </c>
      <c r="AC211" s="110">
        <f>+'Detailed Summary'!AB32</f>
        <v>0</v>
      </c>
      <c r="AD211" s="110">
        <f>+'Detailed Summary'!AC32</f>
        <v>0</v>
      </c>
      <c r="AE211" s="110">
        <f>+'Detailed Summary'!AD32</f>
        <v>0</v>
      </c>
      <c r="AF211" s="110">
        <f>+'Detailed Summary'!AE32</f>
        <v>0</v>
      </c>
      <c r="AG211" s="110">
        <f>+'Detailed Summary'!AH32</f>
        <v>-289877.39832737</v>
      </c>
      <c r="AH211" s="110">
        <f>+'Detailed Summary'!AI32</f>
        <v>77234.753134000115</v>
      </c>
      <c r="AI211" s="110">
        <f>+'Detailed Summary'!AJ32</f>
        <v>0</v>
      </c>
      <c r="AJ211" s="110">
        <f>+'Detailed Summary'!AK32</f>
        <v>0</v>
      </c>
      <c r="AK211" s="110">
        <f>+'Detailed Summary'!AL32</f>
        <v>0</v>
      </c>
      <c r="AL211" s="110">
        <f>+'Detailed Summary'!AM32</f>
        <v>0</v>
      </c>
      <c r="AM211" s="110">
        <f>+'Detailed Summary'!AN32</f>
        <v>344111.48429154046</v>
      </c>
      <c r="AN211" s="110">
        <f>+'Detailed Summary'!AO32</f>
        <v>0</v>
      </c>
      <c r="AO211" s="110">
        <f>+'Detailed Summary'!AP32</f>
        <v>0</v>
      </c>
      <c r="AP211" s="110">
        <f>+'Detailed Summary'!AQ32</f>
        <v>0</v>
      </c>
      <c r="AQ211" s="110">
        <f>+'Detailed Summary'!AR32</f>
        <v>0</v>
      </c>
      <c r="AR211" s="110">
        <f>+'Detailed Summary'!AS32</f>
        <v>0</v>
      </c>
      <c r="AS211" s="110">
        <f>+'Detailed Summary'!AT32</f>
        <v>0</v>
      </c>
      <c r="AT211" s="110">
        <f>+'Detailed Summary'!AU32</f>
        <v>0</v>
      </c>
      <c r="AU211" s="110">
        <f>+'Detailed Summary'!AV32</f>
        <v>-604216.168725</v>
      </c>
      <c r="AV211" s="110">
        <f>+'Detailed Summary'!AW32</f>
        <v>0</v>
      </c>
      <c r="AW211" s="110">
        <f>+'Detailed Summary'!AX32</f>
        <v>0</v>
      </c>
      <c r="AX211" s="110">
        <f>+'Detailed Summary'!AY32</f>
        <v>146042.08000000007</v>
      </c>
      <c r="AY211" s="110">
        <f>+'Detailed Summary'!AZ32</f>
        <v>0</v>
      </c>
      <c r="AZ211" s="110">
        <f>+'Detailed Summary'!BA32</f>
        <v>0</v>
      </c>
      <c r="BA211" s="110">
        <f>+'Detailed Summary'!BB32</f>
        <v>0</v>
      </c>
      <c r="BB211" s="110">
        <f>+'Detailed Summary'!BC32</f>
        <v>0</v>
      </c>
      <c r="BC211" s="110">
        <f>+'Detailed Summary'!BD32</f>
        <v>0</v>
      </c>
      <c r="BD211" s="110">
        <f>+'Detailed Summary'!BE32</f>
        <v>0</v>
      </c>
      <c r="BE211" s="110">
        <f>+'Detailed Summary'!BF32</f>
        <v>0</v>
      </c>
      <c r="BF211" s="110">
        <f>+'Detailed Summary'!BG32</f>
        <v>0</v>
      </c>
      <c r="BG211" s="110">
        <f>+'Detailed Summary'!BH32</f>
        <v>0</v>
      </c>
      <c r="BH211" s="110">
        <f>+'Detailed Summary'!BI32</f>
        <v>0</v>
      </c>
      <c r="BI211" s="110">
        <f t="shared" si="222"/>
        <v>-1112315.9410412917</v>
      </c>
      <c r="BJ211" s="110">
        <f t="shared" si="223"/>
        <v>52087545.238958701</v>
      </c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</row>
    <row r="212" spans="3:72">
      <c r="C212" s="2" t="str">
        <f t="shared" si="219"/>
        <v>CUSTOMER SERVICE EXPENSES</v>
      </c>
      <c r="D212" s="110">
        <f>+'Detailed Summary'!C33</f>
        <v>22140921.049999997</v>
      </c>
      <c r="E212" s="110">
        <f>+'Detailed Summary'!D33</f>
        <v>0</v>
      </c>
      <c r="F212" s="110">
        <f>+'Detailed Summary'!E33</f>
        <v>0</v>
      </c>
      <c r="G212" s="110">
        <f>+'Detailed Summary'!F33</f>
        <v>0</v>
      </c>
      <c r="H212" s="110">
        <f>+'Detailed Summary'!G33</f>
        <v>0</v>
      </c>
      <c r="I212" s="110">
        <f>+'Detailed Summary'!H33</f>
        <v>-18123263</v>
      </c>
      <c r="J212" s="110">
        <f>+'Detailed Summary'!I33</f>
        <v>0</v>
      </c>
      <c r="K212" s="110">
        <f>+'Detailed Summary'!J33</f>
        <v>0</v>
      </c>
      <c r="L212" s="110">
        <f>+'Detailed Summary'!K33</f>
        <v>-3608.3649412231462</v>
      </c>
      <c r="M212" s="110">
        <f>+'Detailed Summary'!L33</f>
        <v>0</v>
      </c>
      <c r="N212" s="110">
        <f>+'Detailed Summary'!M33</f>
        <v>0</v>
      </c>
      <c r="O212" s="110">
        <f>+'Detailed Summary'!N33</f>
        <v>0</v>
      </c>
      <c r="P212" s="110">
        <f>+'Detailed Summary'!O33</f>
        <v>0</v>
      </c>
      <c r="Q212" s="110">
        <f>+'Detailed Summary'!P33</f>
        <v>0</v>
      </c>
      <c r="R212" s="110">
        <f>+'Detailed Summary'!Q33</f>
        <v>0</v>
      </c>
      <c r="S212" s="110">
        <f>+'Detailed Summary'!R33</f>
        <v>1631.5225314904237</v>
      </c>
      <c r="T212" s="110">
        <f>+'Detailed Summary'!S33</f>
        <v>0</v>
      </c>
      <c r="U212" s="110">
        <f>+'Detailed Summary'!T33</f>
        <v>0</v>
      </c>
      <c r="V212" s="110">
        <f>+'Detailed Summary'!U33</f>
        <v>0</v>
      </c>
      <c r="W212" s="110">
        <f>+'Detailed Summary'!V33</f>
        <v>0</v>
      </c>
      <c r="X212" s="110">
        <f>+'Detailed Summary'!W33</f>
        <v>0</v>
      </c>
      <c r="Y212" s="110">
        <f>+'Detailed Summary'!X33</f>
        <v>0</v>
      </c>
      <c r="Z212" s="110">
        <f>+'Detailed Summary'!Y33</f>
        <v>0</v>
      </c>
      <c r="AA212" s="110">
        <f>+'Detailed Summary'!Z33</f>
        <v>0</v>
      </c>
      <c r="AB212" s="110">
        <f>+'Detailed Summary'!AA33</f>
        <v>0</v>
      </c>
      <c r="AC212" s="110">
        <f>+'Detailed Summary'!AB33</f>
        <v>0</v>
      </c>
      <c r="AD212" s="110">
        <f>+'Detailed Summary'!AC33</f>
        <v>0</v>
      </c>
      <c r="AE212" s="110">
        <f>+'Detailed Summary'!AD33</f>
        <v>0</v>
      </c>
      <c r="AF212" s="110">
        <f>+'Detailed Summary'!AE33</f>
        <v>0</v>
      </c>
      <c r="AG212" s="110">
        <f>+'Detailed Summary'!AH33</f>
        <v>0</v>
      </c>
      <c r="AH212" s="110">
        <f>+'Detailed Summary'!AI33</f>
        <v>0</v>
      </c>
      <c r="AI212" s="110">
        <f>+'Detailed Summary'!AJ33</f>
        <v>0</v>
      </c>
      <c r="AJ212" s="110">
        <f>+'Detailed Summary'!AK33</f>
        <v>0</v>
      </c>
      <c r="AK212" s="110">
        <f>+'Detailed Summary'!AL33</f>
        <v>0</v>
      </c>
      <c r="AL212" s="110">
        <f>+'Detailed Summary'!AM33</f>
        <v>0</v>
      </c>
      <c r="AM212" s="110">
        <f>+'Detailed Summary'!AN33</f>
        <v>67858.879361970816</v>
      </c>
      <c r="AN212" s="110">
        <f>+'Detailed Summary'!AO33</f>
        <v>0</v>
      </c>
      <c r="AO212" s="110">
        <f>+'Detailed Summary'!AP33</f>
        <v>0</v>
      </c>
      <c r="AP212" s="110">
        <f>+'Detailed Summary'!AQ33</f>
        <v>0</v>
      </c>
      <c r="AQ212" s="110">
        <f>+'Detailed Summary'!AR33</f>
        <v>0</v>
      </c>
      <c r="AR212" s="110">
        <f>+'Detailed Summary'!AS33</f>
        <v>0</v>
      </c>
      <c r="AS212" s="110">
        <f>+'Detailed Summary'!AT33</f>
        <v>0</v>
      </c>
      <c r="AT212" s="110">
        <f>+'Detailed Summary'!AU33</f>
        <v>0</v>
      </c>
      <c r="AU212" s="110">
        <f>+'Detailed Summary'!AV33</f>
        <v>0</v>
      </c>
      <c r="AV212" s="110">
        <f>+'Detailed Summary'!AW33</f>
        <v>0</v>
      </c>
      <c r="AW212" s="110">
        <f>+'Detailed Summary'!AX33</f>
        <v>0</v>
      </c>
      <c r="AX212" s="110">
        <f>+'Detailed Summary'!AY33</f>
        <v>0</v>
      </c>
      <c r="AY212" s="110">
        <f>+'Detailed Summary'!AZ33</f>
        <v>0</v>
      </c>
      <c r="AZ212" s="110">
        <f>+'Detailed Summary'!BA33</f>
        <v>0</v>
      </c>
      <c r="BA212" s="110">
        <f>+'Detailed Summary'!BB33</f>
        <v>0</v>
      </c>
      <c r="BB212" s="110">
        <f>+'Detailed Summary'!BC33</f>
        <v>0</v>
      </c>
      <c r="BC212" s="110">
        <f>+'Detailed Summary'!BD33</f>
        <v>0</v>
      </c>
      <c r="BD212" s="110">
        <f>+'Detailed Summary'!BE33</f>
        <v>0</v>
      </c>
      <c r="BE212" s="110">
        <f>+'Detailed Summary'!BF33</f>
        <v>0</v>
      </c>
      <c r="BF212" s="110">
        <f>+'Detailed Summary'!BG33</f>
        <v>0</v>
      </c>
      <c r="BG212" s="110">
        <f>+'Detailed Summary'!BH33</f>
        <v>0</v>
      </c>
      <c r="BH212" s="110">
        <f>+'Detailed Summary'!BI33</f>
        <v>0</v>
      </c>
      <c r="BI212" s="110">
        <f t="shared" si="222"/>
        <v>-18057380.963047761</v>
      </c>
      <c r="BJ212" s="110">
        <f t="shared" si="223"/>
        <v>4083540.0869522355</v>
      </c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</row>
    <row r="213" spans="3:72">
      <c r="C213" s="2" t="str">
        <f t="shared" si="219"/>
        <v>CONSERVATION AMORTIZATION</v>
      </c>
      <c r="D213" s="110">
        <f>+'Detailed Summary'!C34</f>
        <v>97087902.950000003</v>
      </c>
      <c r="E213" s="110">
        <f>+'Detailed Summary'!D34</f>
        <v>0</v>
      </c>
      <c r="F213" s="110">
        <f>+'Detailed Summary'!E34</f>
        <v>0</v>
      </c>
      <c r="G213" s="110">
        <f>+'Detailed Summary'!F34</f>
        <v>0</v>
      </c>
      <c r="H213" s="110">
        <f>+'Detailed Summary'!G34</f>
        <v>0</v>
      </c>
      <c r="I213" s="110">
        <f>+'Detailed Summary'!H34</f>
        <v>-97087902.950000003</v>
      </c>
      <c r="J213" s="110">
        <f>+'Detailed Summary'!I34</f>
        <v>0</v>
      </c>
      <c r="K213" s="110">
        <f>+'Detailed Summary'!J34</f>
        <v>0</v>
      </c>
      <c r="L213" s="110">
        <f>+'Detailed Summary'!K34</f>
        <v>0</v>
      </c>
      <c r="M213" s="110">
        <f>+'Detailed Summary'!L34</f>
        <v>0</v>
      </c>
      <c r="N213" s="110">
        <f>+'Detailed Summary'!M34</f>
        <v>0</v>
      </c>
      <c r="O213" s="110">
        <f>+'Detailed Summary'!N34</f>
        <v>0</v>
      </c>
      <c r="P213" s="110">
        <f>+'Detailed Summary'!O34</f>
        <v>0</v>
      </c>
      <c r="Q213" s="110">
        <f>+'Detailed Summary'!P34</f>
        <v>0</v>
      </c>
      <c r="R213" s="110">
        <f>+'Detailed Summary'!Q34</f>
        <v>0</v>
      </c>
      <c r="S213" s="110">
        <f>+'Detailed Summary'!R34</f>
        <v>0</v>
      </c>
      <c r="T213" s="110">
        <f>+'Detailed Summary'!S34</f>
        <v>0</v>
      </c>
      <c r="U213" s="110">
        <f>+'Detailed Summary'!T34</f>
        <v>0</v>
      </c>
      <c r="V213" s="110">
        <f>+'Detailed Summary'!U34</f>
        <v>0</v>
      </c>
      <c r="W213" s="110">
        <f>+'Detailed Summary'!V34</f>
        <v>0</v>
      </c>
      <c r="X213" s="110">
        <f>+'Detailed Summary'!W34</f>
        <v>0</v>
      </c>
      <c r="Y213" s="110">
        <f>+'Detailed Summary'!X34</f>
        <v>0</v>
      </c>
      <c r="Z213" s="110">
        <f>+'Detailed Summary'!Y34</f>
        <v>0</v>
      </c>
      <c r="AA213" s="110">
        <f>+'Detailed Summary'!Z34</f>
        <v>0</v>
      </c>
      <c r="AB213" s="110">
        <f>+'Detailed Summary'!AA34</f>
        <v>0</v>
      </c>
      <c r="AC213" s="110">
        <f>+'Detailed Summary'!AB34</f>
        <v>0</v>
      </c>
      <c r="AD213" s="110">
        <f>+'Detailed Summary'!AC34</f>
        <v>0</v>
      </c>
      <c r="AE213" s="110">
        <f>+'Detailed Summary'!AD34</f>
        <v>0</v>
      </c>
      <c r="AF213" s="110">
        <f>+'Detailed Summary'!AE34</f>
        <v>0</v>
      </c>
      <c r="AG213" s="110">
        <f>+'Detailed Summary'!AH34</f>
        <v>0</v>
      </c>
      <c r="AH213" s="110">
        <f>+'Detailed Summary'!AI34</f>
        <v>0</v>
      </c>
      <c r="AI213" s="110">
        <f>+'Detailed Summary'!AJ34</f>
        <v>0</v>
      </c>
      <c r="AJ213" s="110">
        <f>+'Detailed Summary'!AK34</f>
        <v>0</v>
      </c>
      <c r="AK213" s="110">
        <f>+'Detailed Summary'!AL34</f>
        <v>0</v>
      </c>
      <c r="AL213" s="110">
        <f>+'Detailed Summary'!AM34</f>
        <v>0</v>
      </c>
      <c r="AM213" s="110">
        <f>+'Detailed Summary'!AN34</f>
        <v>0</v>
      </c>
      <c r="AN213" s="110">
        <f>+'Detailed Summary'!AO34</f>
        <v>0</v>
      </c>
      <c r="AO213" s="110">
        <f>+'Detailed Summary'!AP34</f>
        <v>0</v>
      </c>
      <c r="AP213" s="110">
        <f>+'Detailed Summary'!AQ34</f>
        <v>0</v>
      </c>
      <c r="AQ213" s="110">
        <f>+'Detailed Summary'!AR34</f>
        <v>0</v>
      </c>
      <c r="AR213" s="110">
        <f>+'Detailed Summary'!AS34</f>
        <v>0</v>
      </c>
      <c r="AS213" s="110">
        <f>+'Detailed Summary'!AT34</f>
        <v>0</v>
      </c>
      <c r="AT213" s="110">
        <f>+'Detailed Summary'!AU34</f>
        <v>0</v>
      </c>
      <c r="AU213" s="110">
        <f>+'Detailed Summary'!AV34</f>
        <v>0</v>
      </c>
      <c r="AV213" s="110">
        <f>+'Detailed Summary'!AW34</f>
        <v>0</v>
      </c>
      <c r="AW213" s="110">
        <f>+'Detailed Summary'!AX34</f>
        <v>0</v>
      </c>
      <c r="AX213" s="110">
        <f>+'Detailed Summary'!AY34</f>
        <v>0</v>
      </c>
      <c r="AY213" s="110">
        <f>+'Detailed Summary'!AZ34</f>
        <v>0</v>
      </c>
      <c r="AZ213" s="110">
        <f>+'Detailed Summary'!BA34</f>
        <v>0</v>
      </c>
      <c r="BA213" s="110">
        <f>+'Detailed Summary'!BB34</f>
        <v>0</v>
      </c>
      <c r="BB213" s="110">
        <f>+'Detailed Summary'!BC34</f>
        <v>0</v>
      </c>
      <c r="BC213" s="110">
        <f>+'Detailed Summary'!BD34</f>
        <v>0</v>
      </c>
      <c r="BD213" s="110">
        <f>+'Detailed Summary'!BE34</f>
        <v>0</v>
      </c>
      <c r="BE213" s="110">
        <f>+'Detailed Summary'!BF34</f>
        <v>0</v>
      </c>
      <c r="BF213" s="110">
        <f>+'Detailed Summary'!BG34</f>
        <v>0</v>
      </c>
      <c r="BG213" s="110">
        <f>+'Detailed Summary'!BH34</f>
        <v>0</v>
      </c>
      <c r="BH213" s="110">
        <f>+'Detailed Summary'!BI34</f>
        <v>0</v>
      </c>
      <c r="BI213" s="110">
        <f t="shared" si="222"/>
        <v>-97087902.950000003</v>
      </c>
      <c r="BJ213" s="110">
        <f t="shared" si="223"/>
        <v>0</v>
      </c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</row>
    <row r="214" spans="3:72">
      <c r="C214" s="2" t="str">
        <f t="shared" si="219"/>
        <v>ADMIN &amp; GENERAL EXPENSE</v>
      </c>
      <c r="D214" s="110">
        <f>+'Detailed Summary'!C35</f>
        <v>124825410.95999999</v>
      </c>
      <c r="E214" s="110">
        <f>+'Detailed Summary'!D35</f>
        <v>88089.001239607955</v>
      </c>
      <c r="F214" s="110">
        <f>+'Detailed Summary'!E35</f>
        <v>10554.32</v>
      </c>
      <c r="G214" s="110">
        <f>+'Detailed Summary'!F35</f>
        <v>0</v>
      </c>
      <c r="H214" s="110">
        <f>+'Detailed Summary'!G35</f>
        <v>0</v>
      </c>
      <c r="I214" s="110">
        <f>+'Detailed Summary'!H35</f>
        <v>-408082.83062400005</v>
      </c>
      <c r="J214" s="110">
        <f>+'Detailed Summary'!I35</f>
        <v>-84300.474512874614</v>
      </c>
      <c r="K214" s="110">
        <f>+'Detailed Summary'!J35</f>
        <v>0</v>
      </c>
      <c r="L214" s="110">
        <f>+'Detailed Summary'!K35</f>
        <v>-56643.756348991301</v>
      </c>
      <c r="M214" s="110">
        <f>+'Detailed Summary'!L35</f>
        <v>14061.997781991959</v>
      </c>
      <c r="N214" s="110">
        <f>+'Detailed Summary'!M35</f>
        <v>-6710.549906840708</v>
      </c>
      <c r="O214" s="110">
        <f>+'Detailed Summary'!N35</f>
        <v>0</v>
      </c>
      <c r="P214" s="110">
        <f>+'Detailed Summary'!O35</f>
        <v>628553.90760300006</v>
      </c>
      <c r="Q214" s="110">
        <f>+'Detailed Summary'!P35</f>
        <v>2184999.0024255933</v>
      </c>
      <c r="R214" s="110">
        <f>+'Detailed Summary'!Q35</f>
        <v>-405001.75899837748</v>
      </c>
      <c r="S214" s="110">
        <f>+'Detailed Summary'!R35</f>
        <v>27562.31451934576</v>
      </c>
      <c r="T214" s="110">
        <f>+'Detailed Summary'!S35</f>
        <v>16653.918911919929</v>
      </c>
      <c r="U214" s="110">
        <f>+'Detailed Summary'!T35</f>
        <v>30190.192556923255</v>
      </c>
      <c r="V214" s="110">
        <f>+'Detailed Summary'!U35</f>
        <v>0</v>
      </c>
      <c r="W214" s="110">
        <f>+'Detailed Summary'!V35</f>
        <v>0</v>
      </c>
      <c r="X214" s="110">
        <f>+'Detailed Summary'!W35</f>
        <v>-1290076.1837477004</v>
      </c>
      <c r="Y214" s="110">
        <f>+'Detailed Summary'!X35</f>
        <v>0</v>
      </c>
      <c r="Z214" s="110">
        <f>+'Detailed Summary'!Y35</f>
        <v>0</v>
      </c>
      <c r="AA214" s="110">
        <f>+'Detailed Summary'!Z35</f>
        <v>0</v>
      </c>
      <c r="AB214" s="110">
        <f>+'Detailed Summary'!AA35</f>
        <v>0</v>
      </c>
      <c r="AC214" s="110">
        <f>+'Detailed Summary'!AB35</f>
        <v>0</v>
      </c>
      <c r="AD214" s="110">
        <f>+'Detailed Summary'!AC35</f>
        <v>0</v>
      </c>
      <c r="AE214" s="110">
        <f>+'Detailed Summary'!AD35</f>
        <v>0</v>
      </c>
      <c r="AF214" s="110">
        <f>+'Detailed Summary'!AE35</f>
        <v>0</v>
      </c>
      <c r="AG214" s="110">
        <f>+'Detailed Summary'!AH35</f>
        <v>-68375.374060000002</v>
      </c>
      <c r="AH214" s="110">
        <f>+'Detailed Summary'!AI35</f>
        <v>18217.891999999993</v>
      </c>
      <c r="AI214" s="110">
        <f>+'Detailed Summary'!AJ35</f>
        <v>0</v>
      </c>
      <c r="AJ214" s="110">
        <f>+'Detailed Summary'!AK35</f>
        <v>-14061.997781991959</v>
      </c>
      <c r="AK214" s="110">
        <f>+'Detailed Summary'!AL35</f>
        <v>6710.549906840708</v>
      </c>
      <c r="AL214" s="110">
        <f>+'Detailed Summary'!AM35</f>
        <v>560237.97633404168</v>
      </c>
      <c r="AM214" s="110">
        <f>+'Detailed Summary'!AN35</f>
        <v>1071660.7177337781</v>
      </c>
      <c r="AN214" s="110">
        <f>+'Detailed Summary'!AO35</f>
        <v>263515.60003291816</v>
      </c>
      <c r="AO214" s="110">
        <f>+'Detailed Summary'!AP35</f>
        <v>874996.06141313724</v>
      </c>
      <c r="AP214" s="110">
        <f>+'Detailed Summary'!AQ35</f>
        <v>0</v>
      </c>
      <c r="AQ214" s="110">
        <f>+'Detailed Summary'!AR35</f>
        <v>0</v>
      </c>
      <c r="AR214" s="110">
        <f>+'Detailed Summary'!AS35</f>
        <v>0</v>
      </c>
      <c r="AS214" s="110">
        <f>+'Detailed Summary'!AT35</f>
        <v>-499429.07517434994</v>
      </c>
      <c r="AT214" s="110">
        <f>+'Detailed Summary'!AU35</f>
        <v>0</v>
      </c>
      <c r="AU214" s="110">
        <f>+'Detailed Summary'!AV35</f>
        <v>0</v>
      </c>
      <c r="AV214" s="110">
        <f>+'Detailed Summary'!AW35</f>
        <v>0</v>
      </c>
      <c r="AW214" s="110">
        <f>+'Detailed Summary'!AX35</f>
        <v>0</v>
      </c>
      <c r="AX214" s="110">
        <f>+'Detailed Summary'!AY35</f>
        <v>1258.4533669999946</v>
      </c>
      <c r="AY214" s="110">
        <f>+'Detailed Summary'!AZ35</f>
        <v>0</v>
      </c>
      <c r="AZ214" s="110">
        <f>+'Detailed Summary'!BA35</f>
        <v>0</v>
      </c>
      <c r="BA214" s="110">
        <f>+'Detailed Summary'!BB35</f>
        <v>0</v>
      </c>
      <c r="BB214" s="110">
        <f>+'Detailed Summary'!BC35</f>
        <v>0</v>
      </c>
      <c r="BC214" s="110">
        <f>+'Detailed Summary'!BD35</f>
        <v>0</v>
      </c>
      <c r="BD214" s="110">
        <f>+'Detailed Summary'!BE35</f>
        <v>0</v>
      </c>
      <c r="BE214" s="110">
        <f>+'Detailed Summary'!BF35</f>
        <v>0</v>
      </c>
      <c r="BF214" s="110">
        <f>+'Detailed Summary'!BG35</f>
        <v>0</v>
      </c>
      <c r="BG214" s="110">
        <f>+'Detailed Summary'!BH35</f>
        <v>0</v>
      </c>
      <c r="BH214" s="110">
        <f>+'Detailed Summary'!BI35</f>
        <v>0</v>
      </c>
      <c r="BI214" s="110">
        <f t="shared" si="222"/>
        <v>2964579.9046709719</v>
      </c>
      <c r="BJ214" s="110">
        <f t="shared" si="223"/>
        <v>127789990.86467096</v>
      </c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</row>
    <row r="215" spans="3:72">
      <c r="C215" s="2" t="str">
        <f t="shared" si="219"/>
        <v>DEPRECIATION</v>
      </c>
      <c r="D215" s="110">
        <f>+'Detailed Summary'!C36</f>
        <v>341625259.95999998</v>
      </c>
      <c r="E215" s="110">
        <f>+'Detailed Summary'!D36</f>
        <v>0</v>
      </c>
      <c r="F215" s="110">
        <f>+'Detailed Summary'!E36</f>
        <v>0</v>
      </c>
      <c r="G215" s="110">
        <f>+'Detailed Summary'!F36</f>
        <v>0</v>
      </c>
      <c r="H215" s="110">
        <f>+'Detailed Summary'!G36</f>
        <v>0</v>
      </c>
      <c r="I215" s="110">
        <f>+'Detailed Summary'!H36</f>
        <v>0</v>
      </c>
      <c r="J215" s="110">
        <f>+'Detailed Summary'!I36</f>
        <v>0</v>
      </c>
      <c r="K215" s="110">
        <f>+'Detailed Summary'!J36</f>
        <v>0</v>
      </c>
      <c r="L215" s="110">
        <f>+'Detailed Summary'!K36</f>
        <v>0</v>
      </c>
      <c r="M215" s="110">
        <f>+'Detailed Summary'!L36</f>
        <v>0</v>
      </c>
      <c r="N215" s="110">
        <f>+'Detailed Summary'!M36</f>
        <v>0</v>
      </c>
      <c r="O215" s="110">
        <f>+'Detailed Summary'!N36</f>
        <v>0</v>
      </c>
      <c r="P215" s="110">
        <f>+'Detailed Summary'!O36</f>
        <v>0</v>
      </c>
      <c r="Q215" s="110">
        <f>+'Detailed Summary'!P36</f>
        <v>0</v>
      </c>
      <c r="R215" s="110">
        <f>+'Detailed Summary'!Q36</f>
        <v>0</v>
      </c>
      <c r="S215" s="110">
        <f>+'Detailed Summary'!R36</f>
        <v>0</v>
      </c>
      <c r="T215" s="110">
        <f>+'Detailed Summary'!S36</f>
        <v>0</v>
      </c>
      <c r="U215" s="110">
        <f>+'Detailed Summary'!T36</f>
        <v>0</v>
      </c>
      <c r="V215" s="110">
        <f>+'Detailed Summary'!U36</f>
        <v>0</v>
      </c>
      <c r="W215" s="110">
        <f>+'Detailed Summary'!V36</f>
        <v>5699417.5924432306</v>
      </c>
      <c r="X215" s="110">
        <f>+'Detailed Summary'!W36</f>
        <v>0</v>
      </c>
      <c r="Y215" s="110">
        <f>+'Detailed Summary'!X36</f>
        <v>0</v>
      </c>
      <c r="Z215" s="110">
        <f>+'Detailed Summary'!Y36</f>
        <v>0</v>
      </c>
      <c r="AA215" s="110">
        <f>+'Detailed Summary'!Z36</f>
        <v>-212064</v>
      </c>
      <c r="AB215" s="110">
        <f>+'Detailed Summary'!AA36</f>
        <v>0</v>
      </c>
      <c r="AC215" s="110">
        <f>+'Detailed Summary'!AB36</f>
        <v>0</v>
      </c>
      <c r="AD215" s="110">
        <f>+'Detailed Summary'!AC36</f>
        <v>-2348854.8283335716</v>
      </c>
      <c r="AE215" s="110">
        <f>+'Detailed Summary'!AD36</f>
        <v>0</v>
      </c>
      <c r="AF215" s="110">
        <f>+'Detailed Summary'!AE36</f>
        <v>0</v>
      </c>
      <c r="AG215" s="110">
        <f>+'Detailed Summary'!AH36</f>
        <v>0</v>
      </c>
      <c r="AH215" s="110">
        <f>+'Detailed Summary'!AI36</f>
        <v>0</v>
      </c>
      <c r="AI215" s="110">
        <f>+'Detailed Summary'!AJ36</f>
        <v>0</v>
      </c>
      <c r="AJ215" s="110">
        <f>+'Detailed Summary'!AK36</f>
        <v>0</v>
      </c>
      <c r="AK215" s="110">
        <f>+'Detailed Summary'!AL36</f>
        <v>0</v>
      </c>
      <c r="AL215" s="110">
        <f>+'Detailed Summary'!AM36</f>
        <v>0</v>
      </c>
      <c r="AM215" s="110">
        <f>+'Detailed Summary'!AN36</f>
        <v>0</v>
      </c>
      <c r="AN215" s="110">
        <f>+'Detailed Summary'!AO36</f>
        <v>0</v>
      </c>
      <c r="AO215" s="110">
        <f>+'Detailed Summary'!AP36</f>
        <v>0</v>
      </c>
      <c r="AP215" s="110">
        <f>+'Detailed Summary'!AQ36</f>
        <v>0</v>
      </c>
      <c r="AQ215" s="110">
        <f>+'Detailed Summary'!AR36</f>
        <v>0</v>
      </c>
      <c r="AR215" s="110">
        <f>+'Detailed Summary'!AS36</f>
        <v>1288993.5097277348</v>
      </c>
      <c r="AS215" s="110">
        <f>+'Detailed Summary'!AT36</f>
        <v>0</v>
      </c>
      <c r="AT215" s="110">
        <f>+'Detailed Summary'!AU36</f>
        <v>0</v>
      </c>
      <c r="AU215" s="110">
        <f>+'Detailed Summary'!AV36</f>
        <v>0</v>
      </c>
      <c r="AV215" s="110">
        <f>+'Detailed Summary'!AW36</f>
        <v>0</v>
      </c>
      <c r="AW215" s="110">
        <f>+'Detailed Summary'!AX36</f>
        <v>375013.99657122983</v>
      </c>
      <c r="AX215" s="110">
        <f>+'Detailed Summary'!AY36</f>
        <v>0</v>
      </c>
      <c r="AY215" s="110">
        <f>+'Detailed Summary'!AZ36</f>
        <v>0</v>
      </c>
      <c r="AZ215" s="110">
        <f>+'Detailed Summary'!BA36</f>
        <v>0</v>
      </c>
      <c r="BA215" s="110">
        <f>+'Detailed Summary'!BB36</f>
        <v>0</v>
      </c>
      <c r="BB215" s="110">
        <f>+'Detailed Summary'!BC36</f>
        <v>0</v>
      </c>
      <c r="BC215" s="110">
        <f>+'Detailed Summary'!BD36</f>
        <v>0</v>
      </c>
      <c r="BD215" s="110">
        <f>+'Detailed Summary'!BE36</f>
        <v>0</v>
      </c>
      <c r="BE215" s="110">
        <f>+'Detailed Summary'!BF36</f>
        <v>370592.44987679686</v>
      </c>
      <c r="BF215" s="110">
        <f>+'Detailed Summary'!BG36</f>
        <v>0</v>
      </c>
      <c r="BG215" s="110">
        <f>+'Detailed Summary'!BH36</f>
        <v>0</v>
      </c>
      <c r="BH215" s="110">
        <f>+'Detailed Summary'!BI36</f>
        <v>0</v>
      </c>
      <c r="BI215" s="110">
        <f t="shared" si="222"/>
        <v>5173098.7202854203</v>
      </c>
      <c r="BJ215" s="110">
        <f t="shared" si="223"/>
        <v>346798358.68028539</v>
      </c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</row>
    <row r="216" spans="3:72">
      <c r="C216" s="2" t="str">
        <f t="shared" si="219"/>
        <v>AMORTIZATION</v>
      </c>
      <c r="D216" s="110">
        <f>+'Detailed Summary'!C37</f>
        <v>75292958.060000002</v>
      </c>
      <c r="E216" s="110">
        <f>+'Detailed Summary'!D37</f>
        <v>0</v>
      </c>
      <c r="F216" s="110">
        <f>+'Detailed Summary'!E37</f>
        <v>0</v>
      </c>
      <c r="G216" s="110">
        <f>+'Detailed Summary'!F37</f>
        <v>0</v>
      </c>
      <c r="H216" s="110">
        <f>+'Detailed Summary'!G37</f>
        <v>0</v>
      </c>
      <c r="I216" s="110">
        <f>+'Detailed Summary'!H37</f>
        <v>0</v>
      </c>
      <c r="J216" s="110">
        <f>+'Detailed Summary'!I37</f>
        <v>0</v>
      </c>
      <c r="K216" s="110">
        <f>+'Detailed Summary'!J37</f>
        <v>0</v>
      </c>
      <c r="L216" s="110">
        <f>+'Detailed Summary'!K37</f>
        <v>0</v>
      </c>
      <c r="M216" s="110">
        <f>+'Detailed Summary'!L37</f>
        <v>0</v>
      </c>
      <c r="N216" s="110">
        <f>+'Detailed Summary'!M37</f>
        <v>0</v>
      </c>
      <c r="O216" s="110">
        <f>+'Detailed Summary'!N37</f>
        <v>0</v>
      </c>
      <c r="P216" s="110">
        <f>+'Detailed Summary'!O37</f>
        <v>0</v>
      </c>
      <c r="Q216" s="110">
        <f>+'Detailed Summary'!P37</f>
        <v>0</v>
      </c>
      <c r="R216" s="110">
        <f>+'Detailed Summary'!Q37</f>
        <v>0</v>
      </c>
      <c r="S216" s="110">
        <f>+'Detailed Summary'!R37</f>
        <v>0</v>
      </c>
      <c r="T216" s="110">
        <f>+'Detailed Summary'!S37</f>
        <v>0</v>
      </c>
      <c r="U216" s="110">
        <f>+'Detailed Summary'!T37</f>
        <v>0</v>
      </c>
      <c r="V216" s="110">
        <f>+'Detailed Summary'!U37</f>
        <v>0</v>
      </c>
      <c r="W216" s="110">
        <f>+'Detailed Summary'!V37</f>
        <v>15699257.697837964</v>
      </c>
      <c r="X216" s="110">
        <f>+'Detailed Summary'!W37</f>
        <v>0</v>
      </c>
      <c r="Y216" s="110">
        <f>+'Detailed Summary'!X37</f>
        <v>0</v>
      </c>
      <c r="Z216" s="110">
        <f>+'Detailed Summary'!Y37</f>
        <v>0</v>
      </c>
      <c r="AA216" s="110">
        <f>+'Detailed Summary'!Z37</f>
        <v>0</v>
      </c>
      <c r="AB216" s="110">
        <f>+'Detailed Summary'!AA37</f>
        <v>0</v>
      </c>
      <c r="AC216" s="110">
        <f>+'Detailed Summary'!AB37</f>
        <v>0</v>
      </c>
      <c r="AD216" s="110">
        <f>+'Detailed Summary'!AC37</f>
        <v>0</v>
      </c>
      <c r="AE216" s="110">
        <f>+'Detailed Summary'!AD37</f>
        <v>0</v>
      </c>
      <c r="AF216" s="110">
        <f>+'Detailed Summary'!AE37</f>
        <v>0</v>
      </c>
      <c r="AG216" s="110">
        <f>+'Detailed Summary'!AH37</f>
        <v>0</v>
      </c>
      <c r="AH216" s="110">
        <f>+'Detailed Summary'!AI37</f>
        <v>0</v>
      </c>
      <c r="AI216" s="110">
        <f>+'Detailed Summary'!AJ37</f>
        <v>0</v>
      </c>
      <c r="AJ216" s="110">
        <f>+'Detailed Summary'!AK37</f>
        <v>0</v>
      </c>
      <c r="AK216" s="110">
        <f>+'Detailed Summary'!AL37</f>
        <v>0</v>
      </c>
      <c r="AL216" s="110">
        <f>+'Detailed Summary'!AM37</f>
        <v>0</v>
      </c>
      <c r="AM216" s="110">
        <f>+'Detailed Summary'!AN37</f>
        <v>0</v>
      </c>
      <c r="AN216" s="110">
        <f>+'Detailed Summary'!AO37</f>
        <v>0</v>
      </c>
      <c r="AO216" s="110">
        <f>+'Detailed Summary'!AP37</f>
        <v>0</v>
      </c>
      <c r="AP216" s="110">
        <f>+'Detailed Summary'!AQ37</f>
        <v>0</v>
      </c>
      <c r="AQ216" s="110">
        <f>+'Detailed Summary'!AR37</f>
        <v>0</v>
      </c>
      <c r="AR216" s="110">
        <f>+'Detailed Summary'!AS37</f>
        <v>0</v>
      </c>
      <c r="AS216" s="110">
        <f>+'Detailed Summary'!AT37</f>
        <v>0</v>
      </c>
      <c r="AT216" s="110">
        <f>+'Detailed Summary'!AU37</f>
        <v>5248913.9956294717</v>
      </c>
      <c r="AU216" s="110">
        <f>+'Detailed Summary'!AV37</f>
        <v>0</v>
      </c>
      <c r="AV216" s="110">
        <f>+'Detailed Summary'!AW37</f>
        <v>0</v>
      </c>
      <c r="AW216" s="110">
        <f>+'Detailed Summary'!AX37</f>
        <v>0</v>
      </c>
      <c r="AX216" s="110">
        <f>+'Detailed Summary'!AY37</f>
        <v>0</v>
      </c>
      <c r="AY216" s="110">
        <f>+'Detailed Summary'!AZ37</f>
        <v>681757.00000000012</v>
      </c>
      <c r="AZ216" s="110">
        <f>+'Detailed Summary'!BA37</f>
        <v>0</v>
      </c>
      <c r="BA216" s="110">
        <f>+'Detailed Summary'!BB37</f>
        <v>0</v>
      </c>
      <c r="BB216" s="110">
        <f>+'Detailed Summary'!BC37</f>
        <v>0</v>
      </c>
      <c r="BC216" s="110">
        <f>+'Detailed Summary'!BD37</f>
        <v>0</v>
      </c>
      <c r="BD216" s="110">
        <f>+'Detailed Summary'!BE37</f>
        <v>-5669283.3340000007</v>
      </c>
      <c r="BE216" s="110">
        <f>+'Detailed Summary'!BF37</f>
        <v>0</v>
      </c>
      <c r="BF216" s="110">
        <f>+'Detailed Summary'!BG37</f>
        <v>3090056.355</v>
      </c>
      <c r="BG216" s="110">
        <f>+'Detailed Summary'!BH37</f>
        <v>0</v>
      </c>
      <c r="BH216" s="110">
        <f>+'Detailed Summary'!BI37</f>
        <v>0</v>
      </c>
      <c r="BI216" s="110">
        <f t="shared" si="222"/>
        <v>19050701.714467432</v>
      </c>
      <c r="BJ216" s="110">
        <f t="shared" si="223"/>
        <v>94343659.774467438</v>
      </c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</row>
    <row r="217" spans="3:72">
      <c r="C217" s="2" t="str">
        <f t="shared" si="219"/>
        <v>AMORTIZ OF PROPERTY GAIN/LOSS</v>
      </c>
      <c r="D217" s="110">
        <f>+'Detailed Summary'!C38</f>
        <v>35645161.039999902</v>
      </c>
      <c r="E217" s="110">
        <f>+'Detailed Summary'!D38</f>
        <v>0</v>
      </c>
      <c r="F217" s="110">
        <f>+'Detailed Summary'!E38</f>
        <v>0</v>
      </c>
      <c r="G217" s="110">
        <f>+'Detailed Summary'!F38</f>
        <v>0</v>
      </c>
      <c r="H217" s="110">
        <f>+'Detailed Summary'!G38</f>
        <v>0</v>
      </c>
      <c r="I217" s="110">
        <f>+'Detailed Summary'!H38</f>
        <v>0</v>
      </c>
      <c r="J217" s="110">
        <f>+'Detailed Summary'!I38</f>
        <v>0</v>
      </c>
      <c r="K217" s="110">
        <f>+'Detailed Summary'!J38</f>
        <v>0</v>
      </c>
      <c r="L217" s="110">
        <f>+'Detailed Summary'!K38</f>
        <v>0</v>
      </c>
      <c r="M217" s="110">
        <f>+'Detailed Summary'!L38</f>
        <v>0</v>
      </c>
      <c r="N217" s="110">
        <f>+'Detailed Summary'!M38</f>
        <v>0</v>
      </c>
      <c r="O217" s="110">
        <f>+'Detailed Summary'!N38</f>
        <v>0</v>
      </c>
      <c r="P217" s="110">
        <f>+'Detailed Summary'!O38</f>
        <v>0</v>
      </c>
      <c r="Q217" s="110">
        <f>+'Detailed Summary'!P38</f>
        <v>0</v>
      </c>
      <c r="R217" s="110">
        <f>+'Detailed Summary'!Q38</f>
        <v>0</v>
      </c>
      <c r="S217" s="110">
        <f>+'Detailed Summary'!R38</f>
        <v>0</v>
      </c>
      <c r="T217" s="110">
        <f>+'Detailed Summary'!S38</f>
        <v>0</v>
      </c>
      <c r="U217" s="110">
        <f>+'Detailed Summary'!T38</f>
        <v>0</v>
      </c>
      <c r="V217" s="110">
        <f>+'Detailed Summary'!U38</f>
        <v>0</v>
      </c>
      <c r="W217" s="110">
        <f>+'Detailed Summary'!V38</f>
        <v>0</v>
      </c>
      <c r="X217" s="110">
        <f>+'Detailed Summary'!W38</f>
        <v>0</v>
      </c>
      <c r="Y217" s="110">
        <f>+'Detailed Summary'!X38</f>
        <v>0</v>
      </c>
      <c r="Z217" s="110">
        <f>+'Detailed Summary'!Y38</f>
        <v>0</v>
      </c>
      <c r="AA217" s="110">
        <f>+'Detailed Summary'!Z38</f>
        <v>0</v>
      </c>
      <c r="AB217" s="110">
        <f>+'Detailed Summary'!AA38</f>
        <v>0</v>
      </c>
      <c r="AC217" s="110">
        <f>+'Detailed Summary'!AB38</f>
        <v>0</v>
      </c>
      <c r="AD217" s="110">
        <f>+'Detailed Summary'!AC38</f>
        <v>0</v>
      </c>
      <c r="AE217" s="110">
        <f>+'Detailed Summary'!AD38</f>
        <v>0</v>
      </c>
      <c r="AF217" s="110">
        <f>+'Detailed Summary'!AE38</f>
        <v>0</v>
      </c>
      <c r="AG217" s="110">
        <f>+'Detailed Summary'!AH38</f>
        <v>0</v>
      </c>
      <c r="AH217" s="110">
        <f>+'Detailed Summary'!AI38</f>
        <v>0</v>
      </c>
      <c r="AI217" s="110">
        <f>+'Detailed Summary'!AJ38</f>
        <v>0</v>
      </c>
      <c r="AJ217" s="110">
        <f>+'Detailed Summary'!AK38</f>
        <v>0</v>
      </c>
      <c r="AK217" s="110">
        <f>+'Detailed Summary'!AL38</f>
        <v>0</v>
      </c>
      <c r="AL217" s="110">
        <f>+'Detailed Summary'!AM38</f>
        <v>0</v>
      </c>
      <c r="AM217" s="110">
        <f>+'Detailed Summary'!AN38</f>
        <v>0</v>
      </c>
      <c r="AN217" s="110">
        <f>+'Detailed Summary'!AO38</f>
        <v>0</v>
      </c>
      <c r="AO217" s="110">
        <f>+'Detailed Summary'!AP38</f>
        <v>0</v>
      </c>
      <c r="AP217" s="110">
        <f>+'Detailed Summary'!AQ38</f>
        <v>0</v>
      </c>
      <c r="AQ217" s="110">
        <f>+'Detailed Summary'!AR38</f>
        <v>0</v>
      </c>
      <c r="AR217" s="110">
        <f>+'Detailed Summary'!AS38</f>
        <v>0</v>
      </c>
      <c r="AS217" s="110">
        <f>+'Detailed Summary'!AT38</f>
        <v>0</v>
      </c>
      <c r="AT217" s="110">
        <f>+'Detailed Summary'!AU38</f>
        <v>0</v>
      </c>
      <c r="AU217" s="110">
        <f>+'Detailed Summary'!AV38</f>
        <v>0</v>
      </c>
      <c r="AV217" s="110">
        <f>+'Detailed Summary'!AW38</f>
        <v>0</v>
      </c>
      <c r="AW217" s="110">
        <f>+'Detailed Summary'!AX38</f>
        <v>0</v>
      </c>
      <c r="AX217" s="110">
        <f>+'Detailed Summary'!AY38</f>
        <v>0</v>
      </c>
      <c r="AY217" s="110">
        <f>+'Detailed Summary'!AZ38</f>
        <v>0</v>
      </c>
      <c r="AZ217" s="110">
        <f>+'Detailed Summary'!BA38</f>
        <v>0</v>
      </c>
      <c r="BA217" s="110">
        <f>+'Detailed Summary'!BB38</f>
        <v>0</v>
      </c>
      <c r="BB217" s="110">
        <f>+'Detailed Summary'!BC38</f>
        <v>13521271.800000004</v>
      </c>
      <c r="BC217" s="110">
        <f>+'Detailed Summary'!BD38</f>
        <v>-6016033.5165937655</v>
      </c>
      <c r="BD217" s="110">
        <f>+'Detailed Summary'!BE38</f>
        <v>0</v>
      </c>
      <c r="BE217" s="110">
        <f>+'Detailed Summary'!BF38</f>
        <v>0</v>
      </c>
      <c r="BF217" s="110">
        <f>+'Detailed Summary'!BG38</f>
        <v>0</v>
      </c>
      <c r="BG217" s="110">
        <f>+'Detailed Summary'!BH38</f>
        <v>0</v>
      </c>
      <c r="BH217" s="110">
        <f>+'Detailed Summary'!BI38</f>
        <v>0</v>
      </c>
      <c r="BI217" s="110">
        <f t="shared" si="222"/>
        <v>7505238.283406239</v>
      </c>
      <c r="BJ217" s="110">
        <f t="shared" si="223"/>
        <v>43150399.323406145</v>
      </c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</row>
    <row r="218" spans="3:72">
      <c r="C218" s="2" t="str">
        <f t="shared" si="219"/>
        <v>OTHER OPERATING EXPENSES</v>
      </c>
      <c r="D218" s="110">
        <f>+'Detailed Summary'!C39</f>
        <v>-21632953.829999994</v>
      </c>
      <c r="E218" s="110">
        <f>+'Detailed Summary'!D39</f>
        <v>31349866.02</v>
      </c>
      <c r="F218" s="110">
        <f>+'Detailed Summary'!E39</f>
        <v>0</v>
      </c>
      <c r="G218" s="110">
        <f>+'Detailed Summary'!F39</f>
        <v>0</v>
      </c>
      <c r="H218" s="110">
        <f>+'Detailed Summary'!G39</f>
        <v>0</v>
      </c>
      <c r="I218" s="110">
        <f>+'Detailed Summary'!H39</f>
        <v>83311.960000000006</v>
      </c>
      <c r="J218" s="110">
        <f>+'Detailed Summary'!I39</f>
        <v>0</v>
      </c>
      <c r="K218" s="110">
        <f>+'Detailed Summary'!J39</f>
        <v>0</v>
      </c>
      <c r="L218" s="110">
        <f>+'Detailed Summary'!K39</f>
        <v>0</v>
      </c>
      <c r="M218" s="110">
        <f>+'Detailed Summary'!L39</f>
        <v>0</v>
      </c>
      <c r="N218" s="110">
        <f>+'Detailed Summary'!M39</f>
        <v>0</v>
      </c>
      <c r="O218" s="110">
        <f>+'Detailed Summary'!N39</f>
        <v>0</v>
      </c>
      <c r="P218" s="110">
        <f>+'Detailed Summary'!O39</f>
        <v>0</v>
      </c>
      <c r="Q218" s="110">
        <f>+'Detailed Summary'!P39</f>
        <v>0</v>
      </c>
      <c r="R218" s="110">
        <f>+'Detailed Summary'!Q39</f>
        <v>0</v>
      </c>
      <c r="S218" s="110">
        <f>+'Detailed Summary'!R39</f>
        <v>0</v>
      </c>
      <c r="T218" s="110">
        <f>+'Detailed Summary'!S39</f>
        <v>0</v>
      </c>
      <c r="U218" s="110">
        <f>+'Detailed Summary'!T39</f>
        <v>0</v>
      </c>
      <c r="V218" s="110">
        <f>+'Detailed Summary'!U39</f>
        <v>0</v>
      </c>
      <c r="W218" s="110">
        <f>+'Detailed Summary'!V39</f>
        <v>0</v>
      </c>
      <c r="X218" s="110">
        <f>+'Detailed Summary'!W39</f>
        <v>0</v>
      </c>
      <c r="Y218" s="110">
        <f>+'Detailed Summary'!X39</f>
        <v>0</v>
      </c>
      <c r="Z218" s="110">
        <f>+'Detailed Summary'!Y39</f>
        <v>0</v>
      </c>
      <c r="AA218" s="110">
        <f>+'Detailed Summary'!Z39</f>
        <v>0</v>
      </c>
      <c r="AB218" s="110">
        <f>+'Detailed Summary'!AA39</f>
        <v>0</v>
      </c>
      <c r="AC218" s="110">
        <f>+'Detailed Summary'!AB39</f>
        <v>0</v>
      </c>
      <c r="AD218" s="110">
        <f>+'Detailed Summary'!AC39</f>
        <v>0</v>
      </c>
      <c r="AE218" s="110">
        <f>+'Detailed Summary'!AD39</f>
        <v>0</v>
      </c>
      <c r="AF218" s="110">
        <f>+'Detailed Summary'!AE39</f>
        <v>0</v>
      </c>
      <c r="AG218" s="110">
        <f>+'Detailed Summary'!AH39</f>
        <v>0</v>
      </c>
      <c r="AH218" s="110">
        <f>+'Detailed Summary'!AI39</f>
        <v>0</v>
      </c>
      <c r="AI218" s="110">
        <f>+'Detailed Summary'!AJ39</f>
        <v>0</v>
      </c>
      <c r="AJ218" s="110">
        <f>+'Detailed Summary'!AK39</f>
        <v>0</v>
      </c>
      <c r="AK218" s="110">
        <f>+'Detailed Summary'!AL39</f>
        <v>0</v>
      </c>
      <c r="AL218" s="110">
        <f>+'Detailed Summary'!AM39</f>
        <v>0</v>
      </c>
      <c r="AM218" s="110">
        <f>+'Detailed Summary'!AN39</f>
        <v>0</v>
      </c>
      <c r="AN218" s="110">
        <f>+'Detailed Summary'!AO39</f>
        <v>0</v>
      </c>
      <c r="AO218" s="110">
        <f>+'Detailed Summary'!AP39</f>
        <v>0</v>
      </c>
      <c r="AP218" s="110">
        <f>+'Detailed Summary'!AQ39</f>
        <v>-3533963.9933333327</v>
      </c>
      <c r="AQ218" s="110">
        <f>+'Detailed Summary'!AR39</f>
        <v>152047.66032121028</v>
      </c>
      <c r="AR218" s="110">
        <f>+'Detailed Summary'!AS39</f>
        <v>4868445.0880221995</v>
      </c>
      <c r="AS218" s="110">
        <f>+'Detailed Summary'!AT39</f>
        <v>0</v>
      </c>
      <c r="AT218" s="110">
        <f>+'Detailed Summary'!AU39</f>
        <v>6937913.5512456754</v>
      </c>
      <c r="AU218" s="110">
        <f>+'Detailed Summary'!AV39</f>
        <v>0</v>
      </c>
      <c r="AV218" s="110">
        <f>+'Detailed Summary'!AW39</f>
        <v>0</v>
      </c>
      <c r="AW218" s="110">
        <f>+'Detailed Summary'!AX39</f>
        <v>0</v>
      </c>
      <c r="AX218" s="110">
        <f>+'Detailed Summary'!AY39</f>
        <v>0</v>
      </c>
      <c r="AY218" s="110">
        <f>+'Detailed Summary'!AZ39</f>
        <v>0</v>
      </c>
      <c r="AZ218" s="110">
        <f>+'Detailed Summary'!BA39</f>
        <v>0</v>
      </c>
      <c r="BA218" s="110">
        <f>+'Detailed Summary'!BB39</f>
        <v>0</v>
      </c>
      <c r="BB218" s="110">
        <f>+'Detailed Summary'!BC39</f>
        <v>0</v>
      </c>
      <c r="BC218" s="110">
        <f>+'Detailed Summary'!BD39</f>
        <v>-5503100.002442643</v>
      </c>
      <c r="BD218" s="110">
        <f>+'Detailed Summary'!BE39</f>
        <v>0</v>
      </c>
      <c r="BE218" s="110">
        <f>+'Detailed Summary'!BF39</f>
        <v>0</v>
      </c>
      <c r="BF218" s="110">
        <f>+'Detailed Summary'!BG39</f>
        <v>0</v>
      </c>
      <c r="BG218" s="110">
        <f>+'Detailed Summary'!BH39</f>
        <v>0</v>
      </c>
      <c r="BH218" s="110">
        <f>+'Detailed Summary'!BI39</f>
        <v>0</v>
      </c>
      <c r="BI218" s="110">
        <f t="shared" si="222"/>
        <v>34354520.283813111</v>
      </c>
      <c r="BJ218" s="110">
        <f t="shared" si="223"/>
        <v>12721566.453813117</v>
      </c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</row>
    <row r="219" spans="3:72">
      <c r="C219" s="2" t="str">
        <f t="shared" si="219"/>
        <v>ASC 815</v>
      </c>
      <c r="D219" s="110">
        <f>+'Detailed Summary'!C40</f>
        <v>-41661500.859999999</v>
      </c>
      <c r="E219" s="110">
        <f>+'Detailed Summary'!D40</f>
        <v>0</v>
      </c>
      <c r="F219" s="110">
        <f>+'Detailed Summary'!E40</f>
        <v>0</v>
      </c>
      <c r="G219" s="110">
        <f>+'Detailed Summary'!F40</f>
        <v>0</v>
      </c>
      <c r="H219" s="110">
        <f>+'Detailed Summary'!G40</f>
        <v>0</v>
      </c>
      <c r="I219" s="110">
        <f>+'Detailed Summary'!H40</f>
        <v>0</v>
      </c>
      <c r="J219" s="110">
        <f>+'Detailed Summary'!I40</f>
        <v>0</v>
      </c>
      <c r="K219" s="110">
        <f>+'Detailed Summary'!J40</f>
        <v>0</v>
      </c>
      <c r="L219" s="110">
        <f>+'Detailed Summary'!K40</f>
        <v>0</v>
      </c>
      <c r="M219" s="110">
        <f>+'Detailed Summary'!L40</f>
        <v>0</v>
      </c>
      <c r="N219" s="110">
        <f>+'Detailed Summary'!M40</f>
        <v>0</v>
      </c>
      <c r="O219" s="110">
        <f>+'Detailed Summary'!N40</f>
        <v>0</v>
      </c>
      <c r="P219" s="110">
        <f>+'Detailed Summary'!O40</f>
        <v>0</v>
      </c>
      <c r="Q219" s="110">
        <f>+'Detailed Summary'!P40</f>
        <v>0</v>
      </c>
      <c r="R219" s="110">
        <f>+'Detailed Summary'!Q40</f>
        <v>0</v>
      </c>
      <c r="S219" s="110">
        <f>+'Detailed Summary'!R40</f>
        <v>0</v>
      </c>
      <c r="T219" s="110">
        <f>+'Detailed Summary'!S40</f>
        <v>0</v>
      </c>
      <c r="U219" s="110">
        <f>+'Detailed Summary'!T40</f>
        <v>0</v>
      </c>
      <c r="V219" s="110">
        <f>+'Detailed Summary'!U40</f>
        <v>0</v>
      </c>
      <c r="W219" s="110">
        <f>+'Detailed Summary'!V40</f>
        <v>0</v>
      </c>
      <c r="X219" s="110">
        <f>+'Detailed Summary'!W40</f>
        <v>0</v>
      </c>
      <c r="Y219" s="110">
        <f>+'Detailed Summary'!X40</f>
        <v>0</v>
      </c>
      <c r="Z219" s="110">
        <f>+'Detailed Summary'!Y40</f>
        <v>0</v>
      </c>
      <c r="AA219" s="110">
        <f>+'Detailed Summary'!Z40</f>
        <v>0</v>
      </c>
      <c r="AB219" s="110">
        <f>+'Detailed Summary'!AA40</f>
        <v>41661500.859999999</v>
      </c>
      <c r="AC219" s="110">
        <f>+'Detailed Summary'!AB40</f>
        <v>0</v>
      </c>
      <c r="AD219" s="110">
        <f>+'Detailed Summary'!AC40</f>
        <v>0</v>
      </c>
      <c r="AE219" s="110">
        <f>+'Detailed Summary'!AD40</f>
        <v>0</v>
      </c>
      <c r="AF219" s="110">
        <f>+'Detailed Summary'!AE40</f>
        <v>0</v>
      </c>
      <c r="AG219" s="110">
        <f>+'Detailed Summary'!AH40</f>
        <v>0</v>
      </c>
      <c r="AH219" s="110">
        <f>+'Detailed Summary'!AI40</f>
        <v>0</v>
      </c>
      <c r="AI219" s="110">
        <f>+'Detailed Summary'!AJ40</f>
        <v>0</v>
      </c>
      <c r="AJ219" s="110">
        <f>+'Detailed Summary'!AK40</f>
        <v>0</v>
      </c>
      <c r="AK219" s="110">
        <f>+'Detailed Summary'!AL40</f>
        <v>0</v>
      </c>
      <c r="AL219" s="110">
        <f>+'Detailed Summary'!AM40</f>
        <v>0</v>
      </c>
      <c r="AM219" s="110">
        <f>+'Detailed Summary'!AN40</f>
        <v>0</v>
      </c>
      <c r="AN219" s="110">
        <f>+'Detailed Summary'!AO40</f>
        <v>0</v>
      </c>
      <c r="AO219" s="110">
        <f>+'Detailed Summary'!AP40</f>
        <v>0</v>
      </c>
      <c r="AP219" s="110">
        <f>+'Detailed Summary'!AQ40</f>
        <v>0</v>
      </c>
      <c r="AQ219" s="110">
        <f>+'Detailed Summary'!AR40</f>
        <v>0</v>
      </c>
      <c r="AR219" s="110">
        <f>+'Detailed Summary'!AS40</f>
        <v>0</v>
      </c>
      <c r="AS219" s="110">
        <f>+'Detailed Summary'!AT40</f>
        <v>0</v>
      </c>
      <c r="AT219" s="110">
        <f>+'Detailed Summary'!AU40</f>
        <v>0</v>
      </c>
      <c r="AU219" s="110">
        <f>+'Detailed Summary'!AV40</f>
        <v>0</v>
      </c>
      <c r="AV219" s="110">
        <f>+'Detailed Summary'!AW40</f>
        <v>0</v>
      </c>
      <c r="AW219" s="110">
        <f>+'Detailed Summary'!AX40</f>
        <v>0</v>
      </c>
      <c r="AX219" s="110">
        <f>+'Detailed Summary'!AY40</f>
        <v>0</v>
      </c>
      <c r="AY219" s="110">
        <f>+'Detailed Summary'!AZ40</f>
        <v>0</v>
      </c>
      <c r="AZ219" s="110">
        <f>+'Detailed Summary'!BA40</f>
        <v>0</v>
      </c>
      <c r="BA219" s="110">
        <f>+'Detailed Summary'!BB40</f>
        <v>0</v>
      </c>
      <c r="BB219" s="110">
        <f>+'Detailed Summary'!BC40</f>
        <v>0</v>
      </c>
      <c r="BC219" s="110">
        <f>+'Detailed Summary'!BD40</f>
        <v>0</v>
      </c>
      <c r="BD219" s="110">
        <f>+'Detailed Summary'!BE40</f>
        <v>0</v>
      </c>
      <c r="BE219" s="110">
        <f>+'Detailed Summary'!BF40</f>
        <v>0</v>
      </c>
      <c r="BF219" s="110">
        <f>+'Detailed Summary'!BG40</f>
        <v>0</v>
      </c>
      <c r="BG219" s="110">
        <f>+'Detailed Summary'!BH40</f>
        <v>0</v>
      </c>
      <c r="BH219" s="110">
        <f>+'Detailed Summary'!BI40</f>
        <v>0</v>
      </c>
      <c r="BI219" s="110">
        <f t="shared" si="222"/>
        <v>41661500.859999999</v>
      </c>
      <c r="BJ219" s="110">
        <f t="shared" si="223"/>
        <v>0</v>
      </c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</row>
    <row r="220" spans="3:72">
      <c r="C220" s="2" t="str">
        <f t="shared" si="219"/>
        <v>TAXES OTHER THAN INCOME TAXES</v>
      </c>
      <c r="D220" s="110">
        <f>+'Detailed Summary'!C41</f>
        <v>234440433.30000001</v>
      </c>
      <c r="E220" s="110">
        <f>+'Detailed Summary'!D41</f>
        <v>1691573.0908041918</v>
      </c>
      <c r="F220" s="110">
        <f>+'Detailed Summary'!E41</f>
        <v>202674.60696</v>
      </c>
      <c r="G220" s="110">
        <f>+'Detailed Summary'!F41</f>
        <v>0</v>
      </c>
      <c r="H220" s="110">
        <f>+'Detailed Summary'!G41</f>
        <v>0</v>
      </c>
      <c r="I220" s="110">
        <f>+'Detailed Summary'!H41</f>
        <v>-148546495.51061568</v>
      </c>
      <c r="J220" s="110">
        <f>+'Detailed Summary'!I41</f>
        <v>0</v>
      </c>
      <c r="K220" s="110">
        <f>+'Detailed Summary'!J41</f>
        <v>0</v>
      </c>
      <c r="L220" s="110">
        <f>+'Detailed Summary'!K41</f>
        <v>-18951.694391689729</v>
      </c>
      <c r="M220" s="110">
        <f>+'Detailed Summary'!L41</f>
        <v>-104992.07986000087</v>
      </c>
      <c r="N220" s="110">
        <f>+'Detailed Summary'!M41</f>
        <v>0</v>
      </c>
      <c r="O220" s="110">
        <f>+'Detailed Summary'!N41</f>
        <v>0</v>
      </c>
      <c r="P220" s="110">
        <f>+'Detailed Summary'!O41</f>
        <v>0</v>
      </c>
      <c r="Q220" s="110">
        <f>+'Detailed Summary'!P41</f>
        <v>0</v>
      </c>
      <c r="R220" s="110">
        <f>+'Detailed Summary'!Q41</f>
        <v>0</v>
      </c>
      <c r="S220" s="110">
        <f>+'Detailed Summary'!R41</f>
        <v>19412.258474519269</v>
      </c>
      <c r="T220" s="110">
        <f>+'Detailed Summary'!S41</f>
        <v>0</v>
      </c>
      <c r="U220" s="110">
        <f>+'Detailed Summary'!T41</f>
        <v>0</v>
      </c>
      <c r="V220" s="110">
        <f>+'Detailed Summary'!U41</f>
        <v>0</v>
      </c>
      <c r="W220" s="110">
        <f>+'Detailed Summary'!V41</f>
        <v>0</v>
      </c>
      <c r="X220" s="110">
        <f>+'Detailed Summary'!W41</f>
        <v>0</v>
      </c>
      <c r="Y220" s="110">
        <f>+'Detailed Summary'!X41</f>
        <v>0</v>
      </c>
      <c r="Z220" s="110">
        <f>+'Detailed Summary'!Y41</f>
        <v>86860.814999999944</v>
      </c>
      <c r="AA220" s="110">
        <f>+'Detailed Summary'!Z41</f>
        <v>0</v>
      </c>
      <c r="AB220" s="110">
        <f>+'Detailed Summary'!AA41</f>
        <v>0</v>
      </c>
      <c r="AC220" s="110">
        <f>+'Detailed Summary'!AB41</f>
        <v>0</v>
      </c>
      <c r="AD220" s="110">
        <f>+'Detailed Summary'!AC41</f>
        <v>0</v>
      </c>
      <c r="AE220" s="110">
        <f>+'Detailed Summary'!AD41</f>
        <v>0</v>
      </c>
      <c r="AF220" s="110">
        <f>+'Detailed Summary'!AE41</f>
        <v>0</v>
      </c>
      <c r="AG220" s="110">
        <f>+'Detailed Summary'!AH41</f>
        <v>-1313012.30807418</v>
      </c>
      <c r="AH220" s="110">
        <f>+'Detailed Summary'!AI41</f>
        <v>349838.18007599935</v>
      </c>
      <c r="AI220" s="110">
        <f>+'Detailed Summary'!AJ41</f>
        <v>0</v>
      </c>
      <c r="AJ220" s="110">
        <f>+'Detailed Summary'!AK41</f>
        <v>104992.07986000087</v>
      </c>
      <c r="AK220" s="110">
        <f>+'Detailed Summary'!AL41</f>
        <v>0</v>
      </c>
      <c r="AL220" s="110">
        <f>+'Detailed Summary'!AM41</f>
        <v>0</v>
      </c>
      <c r="AM220" s="110">
        <f>+'Detailed Summary'!AN41</f>
        <v>182188.09454757578</v>
      </c>
      <c r="AN220" s="110">
        <f>+'Detailed Summary'!AO41</f>
        <v>0</v>
      </c>
      <c r="AO220" s="110">
        <f>+'Detailed Summary'!AP41</f>
        <v>0</v>
      </c>
      <c r="AP220" s="110">
        <f>+'Detailed Summary'!AQ41</f>
        <v>0</v>
      </c>
      <c r="AQ220" s="110">
        <f>+'Detailed Summary'!AR41</f>
        <v>0</v>
      </c>
      <c r="AR220" s="110">
        <f>+'Detailed Summary'!AS41</f>
        <v>0</v>
      </c>
      <c r="AS220" s="110">
        <f>+'Detailed Summary'!AT41</f>
        <v>0</v>
      </c>
      <c r="AT220" s="110">
        <f>+'Detailed Summary'!AU41</f>
        <v>0</v>
      </c>
      <c r="AU220" s="110">
        <f>+'Detailed Summary'!AV41</f>
        <v>0</v>
      </c>
      <c r="AV220" s="110">
        <f>+'Detailed Summary'!AW41</f>
        <v>0</v>
      </c>
      <c r="AW220" s="110">
        <f>+'Detailed Summary'!AX41</f>
        <v>0</v>
      </c>
      <c r="AX220" s="110">
        <f>+'Detailed Summary'!AY41</f>
        <v>0</v>
      </c>
      <c r="AY220" s="110">
        <f>+'Detailed Summary'!AZ41</f>
        <v>0</v>
      </c>
      <c r="AZ220" s="110">
        <f>+'Detailed Summary'!BA41</f>
        <v>56751.381884112845</v>
      </c>
      <c r="BA220" s="110">
        <f>+'Detailed Summary'!BB41</f>
        <v>-655709.70971653459</v>
      </c>
      <c r="BB220" s="110">
        <f>+'Detailed Summary'!BC41</f>
        <v>0</v>
      </c>
      <c r="BC220" s="110">
        <f>+'Detailed Summary'!BD41</f>
        <v>0</v>
      </c>
      <c r="BD220" s="110">
        <f>+'Detailed Summary'!BE41</f>
        <v>0</v>
      </c>
      <c r="BE220" s="110">
        <f>+'Detailed Summary'!BF41</f>
        <v>0</v>
      </c>
      <c r="BF220" s="110">
        <f>+'Detailed Summary'!BG41</f>
        <v>0</v>
      </c>
      <c r="BG220" s="110">
        <f>+'Detailed Summary'!BH41</f>
        <v>0</v>
      </c>
      <c r="BH220" s="110">
        <f>+'Detailed Summary'!BI41</f>
        <v>0</v>
      </c>
      <c r="BI220" s="110">
        <f t="shared" si="222"/>
        <v>-147944870.79505169</v>
      </c>
      <c r="BJ220" s="110">
        <f t="shared" si="223"/>
        <v>86495562.504948318</v>
      </c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</row>
    <row r="221" spans="3:72">
      <c r="C221" s="2" t="str">
        <f t="shared" si="219"/>
        <v>INCOME TAXES</v>
      </c>
      <c r="D221" s="110">
        <f>+'Detailed Summary'!C42</f>
        <v>22841555.030000001</v>
      </c>
      <c r="E221" s="110">
        <f>+'Detailed Summary'!D42</f>
        <v>2213719.029271021</v>
      </c>
      <c r="F221" s="110">
        <f>+'Detailed Summary'!E42</f>
        <v>1054029.0670139999</v>
      </c>
      <c r="G221" s="110">
        <f>+'Detailed Summary'!F42</f>
        <v>96903246.731522843</v>
      </c>
      <c r="H221" s="110">
        <f>+'Detailed Summary'!G42</f>
        <v>-33105346.195786756</v>
      </c>
      <c r="I221" s="110">
        <f>+'Detailed Summary'!H42</f>
        <v>-519945.70634724048</v>
      </c>
      <c r="J221" s="110">
        <f>+'Detailed Summary'!I42</f>
        <v>17703.099647703668</v>
      </c>
      <c r="K221" s="110">
        <f>+'Detailed Summary'!J42</f>
        <v>80585.176452689804</v>
      </c>
      <c r="L221" s="110">
        <f>+'Detailed Summary'!K42</f>
        <v>48949.980307859136</v>
      </c>
      <c r="M221" s="110">
        <f>+'Detailed Summary'!L42</f>
        <v>19095.317236382514</v>
      </c>
      <c r="N221" s="110">
        <f>+'Detailed Summary'!M42</f>
        <v>1409.2154804365487</v>
      </c>
      <c r="O221" s="110">
        <f>+'Detailed Summary'!N42</f>
        <v>0</v>
      </c>
      <c r="P221" s="110">
        <f>+'Detailed Summary'!O42</f>
        <v>-131996.32059662999</v>
      </c>
      <c r="Q221" s="110">
        <f>+'Detailed Summary'!P42</f>
        <v>-458849.79050937446</v>
      </c>
      <c r="R221" s="110">
        <f>+'Detailed Summary'!Q42</f>
        <v>85050.369389659259</v>
      </c>
      <c r="S221" s="110">
        <f>+'Detailed Summary'!R42</f>
        <v>-16430.619345331426</v>
      </c>
      <c r="T221" s="110">
        <f>+'Detailed Summary'!S42</f>
        <v>-3497.3229715031848</v>
      </c>
      <c r="U221" s="110">
        <f>+'Detailed Summary'!T42</f>
        <v>-6339.9404369538834</v>
      </c>
      <c r="V221" s="110">
        <f>+'Detailed Summary'!U42</f>
        <v>0</v>
      </c>
      <c r="W221" s="110">
        <f>+'Detailed Summary'!V42</f>
        <v>-4493721.8109590504</v>
      </c>
      <c r="X221" s="110">
        <f>+'Detailed Summary'!W42</f>
        <v>90617.111287017076</v>
      </c>
      <c r="Y221" s="110">
        <f>+'Detailed Summary'!X42</f>
        <v>-2017478.0250371571</v>
      </c>
      <c r="Z221" s="110">
        <f>+'Detailed Summary'!Y42</f>
        <v>-18240.771149999986</v>
      </c>
      <c r="AA221" s="110">
        <f>+'Detailed Summary'!Z42</f>
        <v>44533.439999999995</v>
      </c>
      <c r="AB221" s="110">
        <f>+'Detailed Summary'!AA42</f>
        <v>0</v>
      </c>
      <c r="AC221" s="110">
        <f>+'Detailed Summary'!AB42</f>
        <v>-2924.2759000001502</v>
      </c>
      <c r="AD221" s="110">
        <f>+'Detailed Summary'!AC42</f>
        <v>680428.34983163839</v>
      </c>
      <c r="AE221" s="110">
        <f>+'Detailed Summary'!AD42</f>
        <v>0</v>
      </c>
      <c r="AF221" s="110">
        <f>+'Detailed Summary'!AE42</f>
        <v>0</v>
      </c>
      <c r="AG221" s="110">
        <f>+'Detailed Summary'!AH42</f>
        <v>-6828448.6094030747</v>
      </c>
      <c r="AH221" s="110">
        <f>+'Detailed Summary'!AI42</f>
        <v>1819367.5867059231</v>
      </c>
      <c r="AI221" s="110">
        <f>+'Detailed Summary'!AJ42</f>
        <v>387245.83443835971</v>
      </c>
      <c r="AJ221" s="110">
        <f>+'Detailed Summary'!AK42</f>
        <v>-19095.31723638187</v>
      </c>
      <c r="AK221" s="110">
        <f>+'Detailed Summary'!AL42</f>
        <v>-1409.2154804365487</v>
      </c>
      <c r="AL221" s="110">
        <f>+'Detailed Summary'!AM42</f>
        <v>-117649.97503014863</v>
      </c>
      <c r="AM221" s="110">
        <f>+'Detailed Summary'!AN42</f>
        <v>-798413.9281708037</v>
      </c>
      <c r="AN221" s="110">
        <f>+'Detailed Summary'!AO42</f>
        <v>-55338.276006912813</v>
      </c>
      <c r="AO221" s="110">
        <f>+'Detailed Summary'!AP42</f>
        <v>-183749.17289675883</v>
      </c>
      <c r="AP221" s="110">
        <f>+'Detailed Summary'!AQ42</f>
        <v>742132.43859999988</v>
      </c>
      <c r="AQ221" s="110">
        <f>+'Detailed Summary'!AR42</f>
        <v>-31930.008667454156</v>
      </c>
      <c r="AR221" s="110">
        <f>+'Detailed Summary'!AS42</f>
        <v>-1293062.105527486</v>
      </c>
      <c r="AS221" s="110">
        <f>+'Detailed Summary'!AT42</f>
        <v>104880.10578661348</v>
      </c>
      <c r="AT221" s="110">
        <f>+'Detailed Summary'!AU42</f>
        <v>-2559233.7848437806</v>
      </c>
      <c r="AU221" s="110">
        <f>+'Detailed Summary'!AV42</f>
        <v>126885.39543224999</v>
      </c>
      <c r="AV221" s="110">
        <f>+'Detailed Summary'!AW42</f>
        <v>0</v>
      </c>
      <c r="AW221" s="110">
        <f>+'Detailed Summary'!AX42</f>
        <v>-78752.939279958257</v>
      </c>
      <c r="AX221" s="110">
        <f>+'Detailed Summary'!AY42</f>
        <v>-353737.27900707163</v>
      </c>
      <c r="AY221" s="110">
        <f>+'Detailed Summary'!AZ42</f>
        <v>-143168.97000000003</v>
      </c>
      <c r="AZ221" s="110">
        <f>+'Detailed Summary'!BA42</f>
        <v>865528.29336999159</v>
      </c>
      <c r="BA221" s="110">
        <f>+'Detailed Summary'!BB42</f>
        <v>137699.03904047227</v>
      </c>
      <c r="BB221" s="110">
        <f>+'Detailed Summary'!BC42</f>
        <v>-2839467.0780000007</v>
      </c>
      <c r="BC221" s="110">
        <f>+'Detailed Summary'!BD42</f>
        <v>2419018.0389976455</v>
      </c>
      <c r="BD221" s="110">
        <f>+'Detailed Summary'!BE42</f>
        <v>1190549.5001400001</v>
      </c>
      <c r="BE221" s="110">
        <f>+'Detailed Summary'!BF42</f>
        <v>-77824.414474127334</v>
      </c>
      <c r="BF221" s="110">
        <f>+'Detailed Summary'!BG42</f>
        <v>-648911.83455000003</v>
      </c>
      <c r="BG221" s="110">
        <f>+'Detailed Summary'!BH42</f>
        <v>0</v>
      </c>
      <c r="BH221" s="110">
        <f>+'Detailed Summary'!BI42</f>
        <v>0</v>
      </c>
      <c r="BI221" s="110">
        <f t="shared" si="222"/>
        <v>52227709.432338126</v>
      </c>
      <c r="BJ221" s="110">
        <f t="shared" si="223"/>
        <v>75069264.46233812</v>
      </c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</row>
    <row r="222" spans="3:72">
      <c r="C222" s="2" t="str">
        <f t="shared" si="219"/>
        <v>DEFERRED INCOME TAXES</v>
      </c>
      <c r="D222" s="110">
        <f>+'Detailed Summary'!C43</f>
        <v>38907707.560000002</v>
      </c>
      <c r="E222" s="110">
        <f>+'Detailed Summary'!D43</f>
        <v>0</v>
      </c>
      <c r="F222" s="110">
        <f>+'Detailed Summary'!E43</f>
        <v>0</v>
      </c>
      <c r="G222" s="110">
        <f>+'Detailed Summary'!F43</f>
        <v>-81967593.284695342</v>
      </c>
      <c r="H222" s="110">
        <f>+'Detailed Summary'!G43</f>
        <v>0</v>
      </c>
      <c r="I222" s="110">
        <f>+'Detailed Summary'!H43</f>
        <v>0</v>
      </c>
      <c r="J222" s="110">
        <f>+'Detailed Summary'!I43</f>
        <v>0</v>
      </c>
      <c r="K222" s="110">
        <f>+'Detailed Summary'!J43</f>
        <v>0</v>
      </c>
      <c r="L222" s="110">
        <f>+'Detailed Summary'!K43</f>
        <v>0</v>
      </c>
      <c r="M222" s="110">
        <f>+'Detailed Summary'!L43</f>
        <v>0</v>
      </c>
      <c r="N222" s="110">
        <f>+'Detailed Summary'!M43</f>
        <v>0</v>
      </c>
      <c r="O222" s="110">
        <f>+'Detailed Summary'!N43</f>
        <v>0</v>
      </c>
      <c r="P222" s="110">
        <f>+'Detailed Summary'!O43</f>
        <v>0</v>
      </c>
      <c r="Q222" s="110">
        <f>+'Detailed Summary'!P43</f>
        <v>0</v>
      </c>
      <c r="R222" s="110">
        <f>+'Detailed Summary'!Q43</f>
        <v>0</v>
      </c>
      <c r="S222" s="110">
        <f>+'Detailed Summary'!R43</f>
        <v>0</v>
      </c>
      <c r="T222" s="110">
        <f>+'Detailed Summary'!S43</f>
        <v>0</v>
      </c>
      <c r="U222" s="110">
        <f>+'Detailed Summary'!T43</f>
        <v>0</v>
      </c>
      <c r="V222" s="110">
        <f>+'Detailed Summary'!U43</f>
        <v>0</v>
      </c>
      <c r="W222" s="110">
        <f>+'Detailed Summary'!V43</f>
        <v>0</v>
      </c>
      <c r="X222" s="110">
        <f>+'Detailed Summary'!W43</f>
        <v>0</v>
      </c>
      <c r="Y222" s="110">
        <f>+'Detailed Summary'!X43</f>
        <v>0</v>
      </c>
      <c r="Z222" s="110">
        <f>+'Detailed Summary'!Y43</f>
        <v>0</v>
      </c>
      <c r="AA222" s="110">
        <f>+'Detailed Summary'!Z43</f>
        <v>0</v>
      </c>
      <c r="AB222" s="110">
        <f>+'Detailed Summary'!AA43</f>
        <v>-8748915.1805999987</v>
      </c>
      <c r="AC222" s="110">
        <f>+'Detailed Summary'!AB43</f>
        <v>0</v>
      </c>
      <c r="AD222" s="110">
        <f>+'Detailed Summary'!AC43</f>
        <v>0</v>
      </c>
      <c r="AE222" s="110">
        <f>+'Detailed Summary'!AD43</f>
        <v>0</v>
      </c>
      <c r="AF222" s="110">
        <f>+'Detailed Summary'!AE43</f>
        <v>0</v>
      </c>
      <c r="AG222" s="110">
        <f>+'Detailed Summary'!AH43</f>
        <v>0</v>
      </c>
      <c r="AH222" s="110">
        <f>+'Detailed Summary'!AI43</f>
        <v>0</v>
      </c>
      <c r="AI222" s="110">
        <f>+'Detailed Summary'!AJ43</f>
        <v>0</v>
      </c>
      <c r="AJ222" s="110">
        <f>+'Detailed Summary'!AK43</f>
        <v>0</v>
      </c>
      <c r="AK222" s="110">
        <f>+'Detailed Summary'!AL43</f>
        <v>0</v>
      </c>
      <c r="AL222" s="110">
        <f>+'Detailed Summary'!AM43</f>
        <v>0</v>
      </c>
      <c r="AM222" s="110">
        <f>+'Detailed Summary'!AN43</f>
        <v>0</v>
      </c>
      <c r="AN222" s="110">
        <f>+'Detailed Summary'!AO43</f>
        <v>0</v>
      </c>
      <c r="AO222" s="110">
        <f>+'Detailed Summary'!AP43</f>
        <v>0</v>
      </c>
      <c r="AP222" s="110">
        <f>+'Detailed Summary'!AQ43</f>
        <v>0</v>
      </c>
      <c r="AQ222" s="110">
        <f>+'Detailed Summary'!AR43</f>
        <v>0</v>
      </c>
      <c r="AR222" s="110">
        <f>+'Detailed Summary'!AS43</f>
        <v>0</v>
      </c>
      <c r="AS222" s="110">
        <f>+'Detailed Summary'!AT43</f>
        <v>0</v>
      </c>
      <c r="AT222" s="110">
        <f>+'Detailed Summary'!AU43</f>
        <v>0</v>
      </c>
      <c r="AU222" s="110">
        <f>+'Detailed Summary'!AV43</f>
        <v>0</v>
      </c>
      <c r="AV222" s="110">
        <f>+'Detailed Summary'!AW43</f>
        <v>-9006372.2399999984</v>
      </c>
      <c r="AW222" s="110">
        <f>+'Detailed Summary'!AX43</f>
        <v>0</v>
      </c>
      <c r="AX222" s="110">
        <f>+'Detailed Summary'!AY43</f>
        <v>0</v>
      </c>
      <c r="AY222" s="110">
        <f>+'Detailed Summary'!AZ43</f>
        <v>0</v>
      </c>
      <c r="AZ222" s="110">
        <f>+'Detailed Summary'!BA43</f>
        <v>0</v>
      </c>
      <c r="BA222" s="110">
        <f>+'Detailed Summary'!BB43</f>
        <v>0</v>
      </c>
      <c r="BB222" s="110">
        <f>+'Detailed Summary'!BC43</f>
        <v>0</v>
      </c>
      <c r="BC222" s="110">
        <f>+'Detailed Summary'!BD43</f>
        <v>0</v>
      </c>
      <c r="BD222" s="110">
        <f>+'Detailed Summary'!BE43</f>
        <v>0</v>
      </c>
      <c r="BE222" s="110">
        <f>+'Detailed Summary'!BF43</f>
        <v>0</v>
      </c>
      <c r="BF222" s="110">
        <f>+'Detailed Summary'!BG43</f>
        <v>0</v>
      </c>
      <c r="BG222" s="110">
        <f>+'Detailed Summary'!BH43</f>
        <v>0</v>
      </c>
      <c r="BH222" s="110">
        <f>+'Detailed Summary'!BI43</f>
        <v>0</v>
      </c>
      <c r="BI222" s="110">
        <f t="shared" si="222"/>
        <v>-99722880.705295339</v>
      </c>
      <c r="BJ222" s="110">
        <f t="shared" si="223"/>
        <v>-60815173.145295337</v>
      </c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</row>
    <row r="223" spans="3:72">
      <c r="C223" s="2" t="str">
        <f t="shared" si="219"/>
        <v>TOTAL OPERATING REV. DEDUCT.</v>
      </c>
      <c r="D223" s="110">
        <f>+'Detailed Summary'!C44</f>
        <v>2051942496.7299988</v>
      </c>
      <c r="E223" s="110">
        <f>+'Detailed Summary'!D44</f>
        <v>35716700.462070137</v>
      </c>
      <c r="F223" s="110">
        <f>+'Detailed Summary'!E44</f>
        <v>1312003.0336139998</v>
      </c>
      <c r="G223" s="110">
        <f>+'Detailed Summary'!F44</f>
        <v>14935653.446827501</v>
      </c>
      <c r="H223" s="110">
        <f>+'Detailed Summary'!G44</f>
        <v>-33105346.195786756</v>
      </c>
      <c r="I223" s="110">
        <f>+'Detailed Summary'!H44</f>
        <v>-188754338.42993236</v>
      </c>
      <c r="J223" s="110">
        <f>+'Detailed Summary'!I44</f>
        <v>-66597.374865170947</v>
      </c>
      <c r="K223" s="110">
        <f>+'Detailed Summary'!J44</f>
        <v>-303153.75903630909</v>
      </c>
      <c r="L223" s="110">
        <f>+'Detailed Summary'!K44</f>
        <v>-184145.16401528011</v>
      </c>
      <c r="M223" s="110">
        <f>+'Detailed Summary'!L44</f>
        <v>-71834.764841626398</v>
      </c>
      <c r="N223" s="110">
        <f>+'Detailed Summary'!M44</f>
        <v>-5301.3344264041589</v>
      </c>
      <c r="O223" s="110">
        <f>+'Detailed Summary'!N44</f>
        <v>803909.33835699933</v>
      </c>
      <c r="P223" s="110">
        <f>+'Detailed Summary'!O44</f>
        <v>496557.58700637007</v>
      </c>
      <c r="Q223" s="110">
        <f>+'Detailed Summary'!P44</f>
        <v>1726149.211916219</v>
      </c>
      <c r="R223" s="110">
        <f>+'Detailed Summary'!Q44</f>
        <v>-319951.38960871822</v>
      </c>
      <c r="S223" s="110">
        <f>+'Detailed Summary'!R44</f>
        <v>61810.425156236211</v>
      </c>
      <c r="T223" s="110">
        <f>+'Detailed Summary'!S44</f>
        <v>13156.595940416744</v>
      </c>
      <c r="U223" s="110">
        <f>+'Detailed Summary'!T44</f>
        <v>23850.252119969373</v>
      </c>
      <c r="V223" s="110">
        <f>+'Detailed Summary'!U44</f>
        <v>0</v>
      </c>
      <c r="W223" s="110">
        <f>+'Detailed Summary'!V44</f>
        <v>16904953.479322143</v>
      </c>
      <c r="X223" s="110">
        <f>+'Detailed Summary'!W44</f>
        <v>-1199459.0724606833</v>
      </c>
      <c r="Y223" s="110">
        <f>+'Detailed Summary'!X44</f>
        <v>7589560.1894254955</v>
      </c>
      <c r="Z223" s="110">
        <f>+'Detailed Summary'!Y44</f>
        <v>68620.043849999958</v>
      </c>
      <c r="AA223" s="110">
        <f>+'Detailed Summary'!Z44</f>
        <v>-167530.56</v>
      </c>
      <c r="AB223" s="110">
        <f>+'Detailed Summary'!AA44</f>
        <v>32912585.679400001</v>
      </c>
      <c r="AC223" s="110">
        <f>+'Detailed Summary'!AB44</f>
        <v>11000.8474333339</v>
      </c>
      <c r="AD223" s="110">
        <f>+'Detailed Summary'!AC44</f>
        <v>-1668426.4785019332</v>
      </c>
      <c r="AE223" s="110">
        <f>+'Detailed Summary'!AD44</f>
        <v>0</v>
      </c>
      <c r="AF223" s="110">
        <f>+'Detailed Summary'!AE44</f>
        <v>0</v>
      </c>
      <c r="AG223" s="110">
        <f>+'Detailed Summary'!AH44</f>
        <v>-8499713.6898646243</v>
      </c>
      <c r="AH223" s="110">
        <f>+'Detailed Summary'!AI44</f>
        <v>2264658.4119159225</v>
      </c>
      <c r="AI223" s="110">
        <f>+'Detailed Summary'!AJ44</f>
        <v>387245.83443835971</v>
      </c>
      <c r="AJ223" s="110">
        <f>+'Detailed Summary'!AK44</f>
        <v>71834.764841627039</v>
      </c>
      <c r="AK223" s="110">
        <f>+'Detailed Summary'!AL44</f>
        <v>5301.3344264041589</v>
      </c>
      <c r="AL223" s="110">
        <f>+'Detailed Summary'!AM44</f>
        <v>442588.00130389305</v>
      </c>
      <c r="AM223" s="110">
        <f>+'Detailed Summary'!AN44</f>
        <v>3003557.1583568119</v>
      </c>
      <c r="AN223" s="110">
        <f>+'Detailed Summary'!AO44</f>
        <v>208177.32402600534</v>
      </c>
      <c r="AO223" s="110">
        <f>+'Detailed Summary'!AP44</f>
        <v>691246.88851637836</v>
      </c>
      <c r="AP223" s="110">
        <f>+'Detailed Summary'!AQ44</f>
        <v>-2791831.5547333327</v>
      </c>
      <c r="AQ223" s="110">
        <f>+'Detailed Summary'!AR44</f>
        <v>120117.65165375613</v>
      </c>
      <c r="AR223" s="110">
        <f>+'Detailed Summary'!AS44</f>
        <v>4864376.4922224488</v>
      </c>
      <c r="AS223" s="110">
        <f>+'Detailed Summary'!AT44</f>
        <v>-394548.96938773646</v>
      </c>
      <c r="AT223" s="110">
        <f>+'Detailed Summary'!AU44</f>
        <v>9627593.762031367</v>
      </c>
      <c r="AU223" s="110">
        <f>+'Detailed Summary'!AV44</f>
        <v>-477330.77329275</v>
      </c>
      <c r="AV223" s="110">
        <f>+'Detailed Summary'!AW44</f>
        <v>-9006372.2399999984</v>
      </c>
      <c r="AW223" s="110">
        <f>+'Detailed Summary'!AX44</f>
        <v>296261.05729127157</v>
      </c>
      <c r="AX223" s="110">
        <f>+'Detailed Summary'!AY44</f>
        <v>1330725.9543599267</v>
      </c>
      <c r="AY223" s="110">
        <f>+'Detailed Summary'!AZ44</f>
        <v>538588.03</v>
      </c>
      <c r="AZ223" s="110">
        <f>+'Detailed Summary'!BA44</f>
        <v>-199710200.6925793</v>
      </c>
      <c r="BA223" s="110">
        <f>+'Detailed Summary'!BB44</f>
        <v>-518010.67067606235</v>
      </c>
      <c r="BB223" s="110">
        <f>+'Detailed Summary'!BC44</f>
        <v>10681804.722000003</v>
      </c>
      <c r="BC223" s="110">
        <f>+'Detailed Summary'!BD44</f>
        <v>-9100115.4800387621</v>
      </c>
      <c r="BD223" s="110">
        <f>+'Detailed Summary'!BE44</f>
        <v>-4478733.8338600006</v>
      </c>
      <c r="BE223" s="110">
        <f>+'Detailed Summary'!BF44</f>
        <v>292768.03540266951</v>
      </c>
      <c r="BF223" s="110">
        <f>+'Detailed Summary'!BG44</f>
        <v>2441144.5204499997</v>
      </c>
      <c r="BG223" s="110">
        <f>+'Detailed Summary'!BH44</f>
        <v>0</v>
      </c>
      <c r="BH223" s="110">
        <f>+'Detailed Summary'!BI44</f>
        <v>0</v>
      </c>
      <c r="BI223" s="110">
        <f t="shared" si="222"/>
        <v>-310978441.89223218</v>
      </c>
      <c r="BJ223" s="110">
        <f t="shared" si="223"/>
        <v>1740964054.8377666</v>
      </c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</row>
    <row r="224" spans="3:72"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</row>
    <row r="225" spans="3:72">
      <c r="C225" s="2" t="str">
        <f t="shared" si="219"/>
        <v>POWER COSTS: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</row>
    <row r="226" spans="3:72">
      <c r="C226" s="2" t="str">
        <f t="shared" si="219"/>
        <v xml:space="preserve"> FUEL</v>
      </c>
      <c r="D226" s="110">
        <f>ROUND(+D178-D202,0)</f>
        <v>0</v>
      </c>
      <c r="E226" s="110">
        <f t="shared" ref="E226:AF226" si="224">ROUND(+E178-E202,0)</f>
        <v>0</v>
      </c>
      <c r="F226" s="110">
        <f t="shared" si="224"/>
        <v>0</v>
      </c>
      <c r="G226" s="110">
        <f t="shared" si="224"/>
        <v>0</v>
      </c>
      <c r="H226" s="110">
        <f t="shared" si="224"/>
        <v>0</v>
      </c>
      <c r="I226" s="110">
        <f t="shared" si="224"/>
        <v>0</v>
      </c>
      <c r="J226" s="110">
        <f t="shared" si="224"/>
        <v>0</v>
      </c>
      <c r="K226" s="110">
        <f t="shared" si="224"/>
        <v>0</v>
      </c>
      <c r="L226" s="110">
        <f t="shared" si="224"/>
        <v>0</v>
      </c>
      <c r="M226" s="110">
        <f t="shared" si="224"/>
        <v>0</v>
      </c>
      <c r="N226" s="110">
        <f t="shared" si="224"/>
        <v>0</v>
      </c>
      <c r="O226" s="110">
        <f t="shared" si="224"/>
        <v>0</v>
      </c>
      <c r="P226" s="110">
        <f t="shared" si="224"/>
        <v>0</v>
      </c>
      <c r="Q226" s="110">
        <f t="shared" si="224"/>
        <v>0</v>
      </c>
      <c r="R226" s="110">
        <f t="shared" si="224"/>
        <v>0</v>
      </c>
      <c r="S226" s="110">
        <f t="shared" si="224"/>
        <v>0</v>
      </c>
      <c r="T226" s="110">
        <f t="shared" si="224"/>
        <v>0</v>
      </c>
      <c r="U226" s="110">
        <f t="shared" si="224"/>
        <v>0</v>
      </c>
      <c r="V226" s="110">
        <f t="shared" si="224"/>
        <v>0</v>
      </c>
      <c r="W226" s="110">
        <f t="shared" si="224"/>
        <v>0</v>
      </c>
      <c r="X226" s="110">
        <f t="shared" si="224"/>
        <v>0</v>
      </c>
      <c r="Y226" s="110">
        <f t="shared" si="224"/>
        <v>0</v>
      </c>
      <c r="Z226" s="110">
        <f t="shared" si="224"/>
        <v>0</v>
      </c>
      <c r="AA226" s="110">
        <f t="shared" si="224"/>
        <v>0</v>
      </c>
      <c r="AB226" s="110">
        <f t="shared" si="224"/>
        <v>0</v>
      </c>
      <c r="AC226" s="110">
        <f t="shared" si="224"/>
        <v>0</v>
      </c>
      <c r="AD226" s="110">
        <f t="shared" si="224"/>
        <v>0</v>
      </c>
      <c r="AE226" s="110">
        <f t="shared" si="224"/>
        <v>0</v>
      </c>
      <c r="AF226" s="110">
        <f t="shared" si="224"/>
        <v>0</v>
      </c>
      <c r="AG226" s="110">
        <f t="shared" ref="AG226:BH226" si="225">ROUND(+AG178-AG202,0)</f>
        <v>0</v>
      </c>
      <c r="AH226" s="110">
        <f t="shared" si="225"/>
        <v>0</v>
      </c>
      <c r="AI226" s="110">
        <f t="shared" si="225"/>
        <v>0</v>
      </c>
      <c r="AJ226" s="110">
        <f t="shared" si="225"/>
        <v>0</v>
      </c>
      <c r="AK226" s="110">
        <f t="shared" si="225"/>
        <v>0</v>
      </c>
      <c r="AL226" s="110">
        <f t="shared" si="225"/>
        <v>0</v>
      </c>
      <c r="AM226" s="110">
        <f t="shared" si="225"/>
        <v>0</v>
      </c>
      <c r="AN226" s="110">
        <f t="shared" si="225"/>
        <v>0</v>
      </c>
      <c r="AO226" s="110">
        <f t="shared" si="225"/>
        <v>0</v>
      </c>
      <c r="AP226" s="110">
        <f t="shared" si="225"/>
        <v>0</v>
      </c>
      <c r="AQ226" s="110">
        <f t="shared" si="225"/>
        <v>0</v>
      </c>
      <c r="AR226" s="110">
        <f t="shared" si="225"/>
        <v>0</v>
      </c>
      <c r="AS226" s="110">
        <f t="shared" si="225"/>
        <v>0</v>
      </c>
      <c r="AT226" s="110">
        <f t="shared" si="225"/>
        <v>0</v>
      </c>
      <c r="AU226" s="110">
        <f t="shared" si="225"/>
        <v>0</v>
      </c>
      <c r="AV226" s="110">
        <f t="shared" si="225"/>
        <v>0</v>
      </c>
      <c r="AW226" s="110">
        <f t="shared" si="225"/>
        <v>0</v>
      </c>
      <c r="AX226" s="110">
        <f t="shared" si="225"/>
        <v>0</v>
      </c>
      <c r="AY226" s="110">
        <f t="shared" si="225"/>
        <v>0</v>
      </c>
      <c r="AZ226" s="110">
        <f t="shared" si="225"/>
        <v>0</v>
      </c>
      <c r="BA226" s="110">
        <f t="shared" si="225"/>
        <v>0</v>
      </c>
      <c r="BB226" s="110">
        <f t="shared" si="225"/>
        <v>0</v>
      </c>
      <c r="BC226" s="110">
        <f t="shared" si="225"/>
        <v>0</v>
      </c>
      <c r="BD226" s="110">
        <f t="shared" si="225"/>
        <v>0</v>
      </c>
      <c r="BE226" s="110">
        <f t="shared" si="225"/>
        <v>0</v>
      </c>
      <c r="BF226" s="110">
        <f t="shared" si="225"/>
        <v>0</v>
      </c>
      <c r="BG226" s="110">
        <f t="shared" si="225"/>
        <v>0</v>
      </c>
      <c r="BH226" s="110">
        <f t="shared" si="225"/>
        <v>0</v>
      </c>
      <c r="BI226" s="110">
        <f>SUM(E226:BH226)</f>
        <v>0</v>
      </c>
      <c r="BJ226" s="110">
        <f>+BI226+D226</f>
        <v>0</v>
      </c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</row>
    <row r="227" spans="3:72">
      <c r="C227" s="2" t="str">
        <f t="shared" si="219"/>
        <v xml:space="preserve"> PURCHASED AND INTERCHANGED</v>
      </c>
      <c r="D227" s="110">
        <f t="shared" ref="D227:AF227" si="226">ROUND(+D179-D203,0)</f>
        <v>0</v>
      </c>
      <c r="E227" s="110">
        <f t="shared" si="226"/>
        <v>0</v>
      </c>
      <c r="F227" s="110">
        <f t="shared" si="226"/>
        <v>0</v>
      </c>
      <c r="G227" s="110">
        <f t="shared" si="226"/>
        <v>0</v>
      </c>
      <c r="H227" s="110">
        <f t="shared" si="226"/>
        <v>0</v>
      </c>
      <c r="I227" s="110">
        <f t="shared" si="226"/>
        <v>0</v>
      </c>
      <c r="J227" s="110">
        <f t="shared" si="226"/>
        <v>0</v>
      </c>
      <c r="K227" s="110">
        <f t="shared" si="226"/>
        <v>0</v>
      </c>
      <c r="L227" s="110">
        <f t="shared" si="226"/>
        <v>0</v>
      </c>
      <c r="M227" s="110">
        <f t="shared" si="226"/>
        <v>0</v>
      </c>
      <c r="N227" s="110">
        <f t="shared" si="226"/>
        <v>0</v>
      </c>
      <c r="O227" s="110">
        <f t="shared" si="226"/>
        <v>0</v>
      </c>
      <c r="P227" s="110">
        <f t="shared" si="226"/>
        <v>0</v>
      </c>
      <c r="Q227" s="110">
        <f t="shared" si="226"/>
        <v>0</v>
      </c>
      <c r="R227" s="110">
        <f t="shared" si="226"/>
        <v>0</v>
      </c>
      <c r="S227" s="110">
        <f t="shared" si="226"/>
        <v>0</v>
      </c>
      <c r="T227" s="110">
        <f t="shared" si="226"/>
        <v>0</v>
      </c>
      <c r="U227" s="110">
        <f t="shared" si="226"/>
        <v>0</v>
      </c>
      <c r="V227" s="110">
        <f t="shared" si="226"/>
        <v>0</v>
      </c>
      <c r="W227" s="110">
        <f t="shared" si="226"/>
        <v>0</v>
      </c>
      <c r="X227" s="110">
        <f t="shared" si="226"/>
        <v>0</v>
      </c>
      <c r="Y227" s="110">
        <f t="shared" si="226"/>
        <v>0</v>
      </c>
      <c r="Z227" s="110">
        <f t="shared" si="226"/>
        <v>0</v>
      </c>
      <c r="AA227" s="110">
        <f t="shared" si="226"/>
        <v>0</v>
      </c>
      <c r="AB227" s="110">
        <f t="shared" si="226"/>
        <v>0</v>
      </c>
      <c r="AC227" s="110">
        <f t="shared" si="226"/>
        <v>0</v>
      </c>
      <c r="AD227" s="110">
        <f t="shared" si="226"/>
        <v>0</v>
      </c>
      <c r="AE227" s="110">
        <f t="shared" si="226"/>
        <v>0</v>
      </c>
      <c r="AF227" s="110">
        <f t="shared" si="226"/>
        <v>0</v>
      </c>
      <c r="AG227" s="110">
        <f t="shared" ref="AG227:BH227" si="227">ROUND(+AG179-AG203,0)</f>
        <v>0</v>
      </c>
      <c r="AH227" s="110">
        <f t="shared" si="227"/>
        <v>0</v>
      </c>
      <c r="AI227" s="110">
        <f t="shared" si="227"/>
        <v>0</v>
      </c>
      <c r="AJ227" s="110">
        <f t="shared" si="227"/>
        <v>0</v>
      </c>
      <c r="AK227" s="110">
        <f t="shared" si="227"/>
        <v>0</v>
      </c>
      <c r="AL227" s="110">
        <f t="shared" si="227"/>
        <v>0</v>
      </c>
      <c r="AM227" s="110">
        <f t="shared" si="227"/>
        <v>0</v>
      </c>
      <c r="AN227" s="110">
        <f t="shared" si="227"/>
        <v>0</v>
      </c>
      <c r="AO227" s="110">
        <f t="shared" si="227"/>
        <v>0</v>
      </c>
      <c r="AP227" s="110">
        <f t="shared" si="227"/>
        <v>0</v>
      </c>
      <c r="AQ227" s="110">
        <f t="shared" si="227"/>
        <v>0</v>
      </c>
      <c r="AR227" s="110">
        <f t="shared" si="227"/>
        <v>0</v>
      </c>
      <c r="AS227" s="110">
        <f t="shared" si="227"/>
        <v>0</v>
      </c>
      <c r="AT227" s="110">
        <f t="shared" si="227"/>
        <v>0</v>
      </c>
      <c r="AU227" s="110">
        <f t="shared" si="227"/>
        <v>0</v>
      </c>
      <c r="AV227" s="110">
        <f t="shared" si="227"/>
        <v>0</v>
      </c>
      <c r="AW227" s="110">
        <f t="shared" si="227"/>
        <v>0</v>
      </c>
      <c r="AX227" s="110">
        <f t="shared" si="227"/>
        <v>0</v>
      </c>
      <c r="AY227" s="110">
        <f t="shared" si="227"/>
        <v>0</v>
      </c>
      <c r="AZ227" s="110">
        <f t="shared" si="227"/>
        <v>0</v>
      </c>
      <c r="BA227" s="110">
        <f t="shared" si="227"/>
        <v>0</v>
      </c>
      <c r="BB227" s="110">
        <f t="shared" si="227"/>
        <v>0</v>
      </c>
      <c r="BC227" s="110">
        <f t="shared" si="227"/>
        <v>0</v>
      </c>
      <c r="BD227" s="110">
        <f t="shared" si="227"/>
        <v>0</v>
      </c>
      <c r="BE227" s="110">
        <f t="shared" si="227"/>
        <v>0</v>
      </c>
      <c r="BF227" s="110">
        <f t="shared" si="227"/>
        <v>0</v>
      </c>
      <c r="BG227" s="110">
        <f t="shared" si="227"/>
        <v>0</v>
      </c>
      <c r="BH227" s="110">
        <f t="shared" si="227"/>
        <v>0</v>
      </c>
      <c r="BI227" s="110">
        <f t="shared" ref="BI227:BI230" si="228">SUM(E227:BH227)</f>
        <v>0</v>
      </c>
      <c r="BJ227" s="110">
        <f t="shared" ref="BJ227:BJ230" si="229">+BI227+D227</f>
        <v>0</v>
      </c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</row>
    <row r="228" spans="3:72">
      <c r="C228" s="2" t="str">
        <f t="shared" si="219"/>
        <v xml:space="preserve"> WHEELING</v>
      </c>
      <c r="D228" s="110">
        <f t="shared" ref="D228:AF228" si="230">ROUND(+D180-D204,0)</f>
        <v>0</v>
      </c>
      <c r="E228" s="110">
        <f t="shared" si="230"/>
        <v>0</v>
      </c>
      <c r="F228" s="110">
        <f t="shared" si="230"/>
        <v>0</v>
      </c>
      <c r="G228" s="110">
        <f t="shared" si="230"/>
        <v>0</v>
      </c>
      <c r="H228" s="110">
        <f t="shared" si="230"/>
        <v>0</v>
      </c>
      <c r="I228" s="110">
        <f t="shared" si="230"/>
        <v>0</v>
      </c>
      <c r="J228" s="110">
        <f t="shared" si="230"/>
        <v>0</v>
      </c>
      <c r="K228" s="110">
        <f t="shared" si="230"/>
        <v>0</v>
      </c>
      <c r="L228" s="110">
        <f t="shared" si="230"/>
        <v>0</v>
      </c>
      <c r="M228" s="110">
        <f t="shared" si="230"/>
        <v>0</v>
      </c>
      <c r="N228" s="110">
        <f t="shared" si="230"/>
        <v>0</v>
      </c>
      <c r="O228" s="110">
        <f t="shared" si="230"/>
        <v>0</v>
      </c>
      <c r="P228" s="110">
        <f t="shared" si="230"/>
        <v>0</v>
      </c>
      <c r="Q228" s="110">
        <f t="shared" si="230"/>
        <v>0</v>
      </c>
      <c r="R228" s="110">
        <f t="shared" si="230"/>
        <v>0</v>
      </c>
      <c r="S228" s="110">
        <f t="shared" si="230"/>
        <v>0</v>
      </c>
      <c r="T228" s="110">
        <f t="shared" si="230"/>
        <v>0</v>
      </c>
      <c r="U228" s="110">
        <f t="shared" si="230"/>
        <v>0</v>
      </c>
      <c r="V228" s="110">
        <f t="shared" si="230"/>
        <v>0</v>
      </c>
      <c r="W228" s="110">
        <f t="shared" si="230"/>
        <v>0</v>
      </c>
      <c r="X228" s="110">
        <f t="shared" si="230"/>
        <v>0</v>
      </c>
      <c r="Y228" s="110">
        <f t="shared" si="230"/>
        <v>0</v>
      </c>
      <c r="Z228" s="110">
        <f t="shared" si="230"/>
        <v>0</v>
      </c>
      <c r="AA228" s="110">
        <f t="shared" si="230"/>
        <v>0</v>
      </c>
      <c r="AB228" s="110">
        <f t="shared" si="230"/>
        <v>0</v>
      </c>
      <c r="AC228" s="110">
        <f t="shared" si="230"/>
        <v>0</v>
      </c>
      <c r="AD228" s="110">
        <f t="shared" si="230"/>
        <v>0</v>
      </c>
      <c r="AE228" s="110">
        <f t="shared" si="230"/>
        <v>0</v>
      </c>
      <c r="AF228" s="110">
        <f t="shared" si="230"/>
        <v>0</v>
      </c>
      <c r="AG228" s="110">
        <f t="shared" ref="AG228:BH228" si="231">ROUND(+AG180-AG204,0)</f>
        <v>0</v>
      </c>
      <c r="AH228" s="110">
        <f t="shared" si="231"/>
        <v>0</v>
      </c>
      <c r="AI228" s="110">
        <f t="shared" si="231"/>
        <v>0</v>
      </c>
      <c r="AJ228" s="110">
        <f t="shared" si="231"/>
        <v>0</v>
      </c>
      <c r="AK228" s="110">
        <f t="shared" si="231"/>
        <v>0</v>
      </c>
      <c r="AL228" s="110">
        <f t="shared" si="231"/>
        <v>0</v>
      </c>
      <c r="AM228" s="110">
        <f t="shared" si="231"/>
        <v>0</v>
      </c>
      <c r="AN228" s="110">
        <f t="shared" si="231"/>
        <v>0</v>
      </c>
      <c r="AO228" s="110">
        <f t="shared" si="231"/>
        <v>0</v>
      </c>
      <c r="AP228" s="110">
        <f t="shared" si="231"/>
        <v>0</v>
      </c>
      <c r="AQ228" s="110">
        <f t="shared" si="231"/>
        <v>0</v>
      </c>
      <c r="AR228" s="110">
        <f t="shared" si="231"/>
        <v>0</v>
      </c>
      <c r="AS228" s="110">
        <f t="shared" si="231"/>
        <v>0</v>
      </c>
      <c r="AT228" s="110">
        <f t="shared" si="231"/>
        <v>0</v>
      </c>
      <c r="AU228" s="110">
        <f t="shared" si="231"/>
        <v>0</v>
      </c>
      <c r="AV228" s="110">
        <f t="shared" si="231"/>
        <v>0</v>
      </c>
      <c r="AW228" s="110">
        <f t="shared" si="231"/>
        <v>0</v>
      </c>
      <c r="AX228" s="110">
        <f t="shared" si="231"/>
        <v>0</v>
      </c>
      <c r="AY228" s="110">
        <f t="shared" si="231"/>
        <v>0</v>
      </c>
      <c r="AZ228" s="110">
        <f t="shared" si="231"/>
        <v>0</v>
      </c>
      <c r="BA228" s="110">
        <f t="shared" si="231"/>
        <v>0</v>
      </c>
      <c r="BB228" s="110">
        <f t="shared" si="231"/>
        <v>0</v>
      </c>
      <c r="BC228" s="110">
        <f t="shared" si="231"/>
        <v>0</v>
      </c>
      <c r="BD228" s="110">
        <f t="shared" si="231"/>
        <v>0</v>
      </c>
      <c r="BE228" s="110">
        <f t="shared" si="231"/>
        <v>0</v>
      </c>
      <c r="BF228" s="110">
        <f t="shared" si="231"/>
        <v>0</v>
      </c>
      <c r="BG228" s="110">
        <f t="shared" si="231"/>
        <v>0</v>
      </c>
      <c r="BH228" s="110">
        <f t="shared" si="231"/>
        <v>0</v>
      </c>
      <c r="BI228" s="110">
        <f t="shared" si="228"/>
        <v>0</v>
      </c>
      <c r="BJ228" s="110">
        <f t="shared" si="229"/>
        <v>0</v>
      </c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</row>
    <row r="229" spans="3:72">
      <c r="C229" s="2" t="str">
        <f t="shared" si="219"/>
        <v xml:space="preserve"> RESIDENTIAL EXCHANGE</v>
      </c>
      <c r="D229" s="110">
        <f t="shared" ref="D229:AF229" si="232">ROUND(+D181-D205,0)</f>
        <v>0</v>
      </c>
      <c r="E229" s="110">
        <f t="shared" si="232"/>
        <v>0</v>
      </c>
      <c r="F229" s="110">
        <f t="shared" si="232"/>
        <v>0</v>
      </c>
      <c r="G229" s="110">
        <f t="shared" si="232"/>
        <v>0</v>
      </c>
      <c r="H229" s="110">
        <f t="shared" si="232"/>
        <v>0</v>
      </c>
      <c r="I229" s="110">
        <f t="shared" si="232"/>
        <v>0</v>
      </c>
      <c r="J229" s="110">
        <f t="shared" si="232"/>
        <v>0</v>
      </c>
      <c r="K229" s="110">
        <f t="shared" si="232"/>
        <v>0</v>
      </c>
      <c r="L229" s="110">
        <f t="shared" si="232"/>
        <v>0</v>
      </c>
      <c r="M229" s="110">
        <f t="shared" si="232"/>
        <v>0</v>
      </c>
      <c r="N229" s="110">
        <f t="shared" si="232"/>
        <v>0</v>
      </c>
      <c r="O229" s="110">
        <f t="shared" si="232"/>
        <v>0</v>
      </c>
      <c r="P229" s="110">
        <f t="shared" si="232"/>
        <v>0</v>
      </c>
      <c r="Q229" s="110">
        <f t="shared" si="232"/>
        <v>0</v>
      </c>
      <c r="R229" s="110">
        <f t="shared" si="232"/>
        <v>0</v>
      </c>
      <c r="S229" s="110">
        <f t="shared" si="232"/>
        <v>0</v>
      </c>
      <c r="T229" s="110">
        <f t="shared" si="232"/>
        <v>0</v>
      </c>
      <c r="U229" s="110">
        <f t="shared" si="232"/>
        <v>0</v>
      </c>
      <c r="V229" s="110">
        <f t="shared" si="232"/>
        <v>0</v>
      </c>
      <c r="W229" s="110">
        <f t="shared" si="232"/>
        <v>0</v>
      </c>
      <c r="X229" s="110">
        <f t="shared" si="232"/>
        <v>0</v>
      </c>
      <c r="Y229" s="110">
        <f t="shared" si="232"/>
        <v>0</v>
      </c>
      <c r="Z229" s="110">
        <f t="shared" si="232"/>
        <v>0</v>
      </c>
      <c r="AA229" s="110">
        <f t="shared" si="232"/>
        <v>0</v>
      </c>
      <c r="AB229" s="110">
        <f t="shared" si="232"/>
        <v>0</v>
      </c>
      <c r="AC229" s="110">
        <f t="shared" si="232"/>
        <v>0</v>
      </c>
      <c r="AD229" s="110">
        <f t="shared" si="232"/>
        <v>0</v>
      </c>
      <c r="AE229" s="110">
        <f t="shared" si="232"/>
        <v>0</v>
      </c>
      <c r="AF229" s="110">
        <f t="shared" si="232"/>
        <v>0</v>
      </c>
      <c r="AG229" s="110">
        <f t="shared" ref="AG229:BH229" si="233">ROUND(+AG181-AG205,0)</f>
        <v>0</v>
      </c>
      <c r="AH229" s="110">
        <f t="shared" si="233"/>
        <v>0</v>
      </c>
      <c r="AI229" s="110">
        <f t="shared" si="233"/>
        <v>0</v>
      </c>
      <c r="AJ229" s="110">
        <f t="shared" si="233"/>
        <v>0</v>
      </c>
      <c r="AK229" s="110">
        <f t="shared" si="233"/>
        <v>0</v>
      </c>
      <c r="AL229" s="110">
        <f t="shared" si="233"/>
        <v>0</v>
      </c>
      <c r="AM229" s="110">
        <f t="shared" si="233"/>
        <v>0</v>
      </c>
      <c r="AN229" s="110">
        <f t="shared" si="233"/>
        <v>0</v>
      </c>
      <c r="AO229" s="110">
        <f t="shared" si="233"/>
        <v>0</v>
      </c>
      <c r="AP229" s="110">
        <f t="shared" si="233"/>
        <v>0</v>
      </c>
      <c r="AQ229" s="110">
        <f t="shared" si="233"/>
        <v>0</v>
      </c>
      <c r="AR229" s="110">
        <f t="shared" si="233"/>
        <v>0</v>
      </c>
      <c r="AS229" s="110">
        <f t="shared" si="233"/>
        <v>0</v>
      </c>
      <c r="AT229" s="110">
        <f t="shared" si="233"/>
        <v>0</v>
      </c>
      <c r="AU229" s="110">
        <f t="shared" si="233"/>
        <v>0</v>
      </c>
      <c r="AV229" s="110">
        <f t="shared" si="233"/>
        <v>0</v>
      </c>
      <c r="AW229" s="110">
        <f t="shared" si="233"/>
        <v>0</v>
      </c>
      <c r="AX229" s="110">
        <f t="shared" si="233"/>
        <v>0</v>
      </c>
      <c r="AY229" s="110">
        <f t="shared" si="233"/>
        <v>0</v>
      </c>
      <c r="AZ229" s="110">
        <f t="shared" si="233"/>
        <v>0</v>
      </c>
      <c r="BA229" s="110">
        <f t="shared" si="233"/>
        <v>0</v>
      </c>
      <c r="BB229" s="110">
        <f t="shared" si="233"/>
        <v>0</v>
      </c>
      <c r="BC229" s="110">
        <f t="shared" si="233"/>
        <v>0</v>
      </c>
      <c r="BD229" s="110">
        <f t="shared" si="233"/>
        <v>0</v>
      </c>
      <c r="BE229" s="110">
        <f t="shared" si="233"/>
        <v>0</v>
      </c>
      <c r="BF229" s="110">
        <f t="shared" si="233"/>
        <v>0</v>
      </c>
      <c r="BG229" s="110">
        <f t="shared" si="233"/>
        <v>0</v>
      </c>
      <c r="BH229" s="110">
        <f t="shared" si="233"/>
        <v>0</v>
      </c>
      <c r="BI229" s="110">
        <f t="shared" si="228"/>
        <v>0</v>
      </c>
      <c r="BJ229" s="110">
        <f t="shared" si="229"/>
        <v>0</v>
      </c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</row>
    <row r="230" spans="3:72">
      <c r="C230" s="2" t="str">
        <f t="shared" si="219"/>
        <v>TOTAL PRODUCTION EXPENSES</v>
      </c>
      <c r="D230" s="110">
        <f t="shared" ref="D230:AF230" si="234">ROUND(+D182-D206,0)</f>
        <v>0</v>
      </c>
      <c r="E230" s="110">
        <f t="shared" si="234"/>
        <v>0</v>
      </c>
      <c r="F230" s="110">
        <f t="shared" si="234"/>
        <v>0</v>
      </c>
      <c r="G230" s="110">
        <f t="shared" si="234"/>
        <v>0</v>
      </c>
      <c r="H230" s="110">
        <f t="shared" si="234"/>
        <v>0</v>
      </c>
      <c r="I230" s="110">
        <f t="shared" si="234"/>
        <v>0</v>
      </c>
      <c r="J230" s="110">
        <f t="shared" si="234"/>
        <v>0</v>
      </c>
      <c r="K230" s="110">
        <f t="shared" si="234"/>
        <v>0</v>
      </c>
      <c r="L230" s="110">
        <f t="shared" si="234"/>
        <v>0</v>
      </c>
      <c r="M230" s="110">
        <f t="shared" si="234"/>
        <v>0</v>
      </c>
      <c r="N230" s="110">
        <f t="shared" si="234"/>
        <v>0</v>
      </c>
      <c r="O230" s="110">
        <f t="shared" si="234"/>
        <v>0</v>
      </c>
      <c r="P230" s="110">
        <f t="shared" si="234"/>
        <v>0</v>
      </c>
      <c r="Q230" s="110">
        <f t="shared" si="234"/>
        <v>0</v>
      </c>
      <c r="R230" s="110">
        <f t="shared" si="234"/>
        <v>0</v>
      </c>
      <c r="S230" s="110">
        <f t="shared" si="234"/>
        <v>0</v>
      </c>
      <c r="T230" s="110">
        <f t="shared" si="234"/>
        <v>0</v>
      </c>
      <c r="U230" s="110">
        <f t="shared" si="234"/>
        <v>0</v>
      </c>
      <c r="V230" s="110">
        <f t="shared" si="234"/>
        <v>0</v>
      </c>
      <c r="W230" s="110">
        <f t="shared" si="234"/>
        <v>0</v>
      </c>
      <c r="X230" s="110">
        <f t="shared" si="234"/>
        <v>0</v>
      </c>
      <c r="Y230" s="110">
        <f t="shared" si="234"/>
        <v>0</v>
      </c>
      <c r="Z230" s="110">
        <f t="shared" si="234"/>
        <v>0</v>
      </c>
      <c r="AA230" s="110">
        <f t="shared" si="234"/>
        <v>0</v>
      </c>
      <c r="AB230" s="110">
        <f t="shared" si="234"/>
        <v>0</v>
      </c>
      <c r="AC230" s="110">
        <f t="shared" si="234"/>
        <v>0</v>
      </c>
      <c r="AD230" s="110">
        <f t="shared" si="234"/>
        <v>0</v>
      </c>
      <c r="AE230" s="110">
        <f t="shared" si="234"/>
        <v>0</v>
      </c>
      <c r="AF230" s="110">
        <f t="shared" si="234"/>
        <v>0</v>
      </c>
      <c r="AG230" s="110">
        <f t="shared" ref="AG230:BH230" si="235">ROUND(+AG182-AG206,0)</f>
        <v>0</v>
      </c>
      <c r="AH230" s="110">
        <f t="shared" si="235"/>
        <v>0</v>
      </c>
      <c r="AI230" s="110">
        <f t="shared" si="235"/>
        <v>0</v>
      </c>
      <c r="AJ230" s="110">
        <f t="shared" si="235"/>
        <v>0</v>
      </c>
      <c r="AK230" s="110">
        <f t="shared" si="235"/>
        <v>0</v>
      </c>
      <c r="AL230" s="110">
        <f t="shared" si="235"/>
        <v>0</v>
      </c>
      <c r="AM230" s="110">
        <f t="shared" si="235"/>
        <v>0</v>
      </c>
      <c r="AN230" s="110">
        <f t="shared" si="235"/>
        <v>0</v>
      </c>
      <c r="AO230" s="110">
        <f t="shared" si="235"/>
        <v>0</v>
      </c>
      <c r="AP230" s="110">
        <f t="shared" si="235"/>
        <v>0</v>
      </c>
      <c r="AQ230" s="110">
        <f t="shared" si="235"/>
        <v>0</v>
      </c>
      <c r="AR230" s="110">
        <f t="shared" si="235"/>
        <v>0</v>
      </c>
      <c r="AS230" s="110">
        <f t="shared" si="235"/>
        <v>0</v>
      </c>
      <c r="AT230" s="110">
        <f t="shared" si="235"/>
        <v>0</v>
      </c>
      <c r="AU230" s="110">
        <f t="shared" si="235"/>
        <v>0</v>
      </c>
      <c r="AV230" s="110">
        <f t="shared" si="235"/>
        <v>0</v>
      </c>
      <c r="AW230" s="110">
        <f t="shared" si="235"/>
        <v>0</v>
      </c>
      <c r="AX230" s="110">
        <f t="shared" si="235"/>
        <v>0</v>
      </c>
      <c r="AY230" s="110">
        <f t="shared" si="235"/>
        <v>0</v>
      </c>
      <c r="AZ230" s="110">
        <f t="shared" si="235"/>
        <v>0</v>
      </c>
      <c r="BA230" s="110">
        <f t="shared" si="235"/>
        <v>0</v>
      </c>
      <c r="BB230" s="110">
        <f t="shared" si="235"/>
        <v>0</v>
      </c>
      <c r="BC230" s="110">
        <f t="shared" si="235"/>
        <v>0</v>
      </c>
      <c r="BD230" s="110">
        <f t="shared" si="235"/>
        <v>0</v>
      </c>
      <c r="BE230" s="110">
        <f t="shared" si="235"/>
        <v>0</v>
      </c>
      <c r="BF230" s="110">
        <f t="shared" si="235"/>
        <v>0</v>
      </c>
      <c r="BG230" s="110">
        <f t="shared" si="235"/>
        <v>0</v>
      </c>
      <c r="BH230" s="110">
        <f t="shared" si="235"/>
        <v>0</v>
      </c>
      <c r="BI230" s="110">
        <f t="shared" si="228"/>
        <v>0</v>
      </c>
      <c r="BJ230" s="110">
        <f t="shared" si="229"/>
        <v>0</v>
      </c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</row>
    <row r="231" spans="3:72">
      <c r="D231" s="110">
        <f t="shared" ref="D231:AF231" si="236">ROUND(+D183-D207,0)</f>
        <v>0</v>
      </c>
      <c r="E231" s="110">
        <f t="shared" si="236"/>
        <v>0</v>
      </c>
      <c r="F231" s="110">
        <f t="shared" si="236"/>
        <v>0</v>
      </c>
      <c r="G231" s="110">
        <f t="shared" si="236"/>
        <v>0</v>
      </c>
      <c r="H231" s="110">
        <f t="shared" si="236"/>
        <v>0</v>
      </c>
      <c r="I231" s="110">
        <f t="shared" si="236"/>
        <v>0</v>
      </c>
      <c r="J231" s="110">
        <f t="shared" si="236"/>
        <v>0</v>
      </c>
      <c r="K231" s="110">
        <f t="shared" si="236"/>
        <v>0</v>
      </c>
      <c r="L231" s="110">
        <f t="shared" si="236"/>
        <v>0</v>
      </c>
      <c r="M231" s="110">
        <f t="shared" si="236"/>
        <v>0</v>
      </c>
      <c r="N231" s="110">
        <f t="shared" si="236"/>
        <v>0</v>
      </c>
      <c r="O231" s="110">
        <f t="shared" si="236"/>
        <v>0</v>
      </c>
      <c r="P231" s="110">
        <f t="shared" si="236"/>
        <v>0</v>
      </c>
      <c r="Q231" s="110">
        <f t="shared" si="236"/>
        <v>0</v>
      </c>
      <c r="R231" s="110">
        <f t="shared" si="236"/>
        <v>0</v>
      </c>
      <c r="S231" s="110">
        <f t="shared" si="236"/>
        <v>0</v>
      </c>
      <c r="T231" s="110">
        <f t="shared" si="236"/>
        <v>0</v>
      </c>
      <c r="U231" s="110">
        <f t="shared" si="236"/>
        <v>0</v>
      </c>
      <c r="V231" s="110">
        <f t="shared" si="236"/>
        <v>0</v>
      </c>
      <c r="W231" s="110">
        <f t="shared" si="236"/>
        <v>0</v>
      </c>
      <c r="X231" s="110">
        <f t="shared" si="236"/>
        <v>0</v>
      </c>
      <c r="Y231" s="110">
        <f t="shared" si="236"/>
        <v>0</v>
      </c>
      <c r="Z231" s="110">
        <f t="shared" si="236"/>
        <v>0</v>
      </c>
      <c r="AA231" s="110">
        <f t="shared" si="236"/>
        <v>0</v>
      </c>
      <c r="AB231" s="110">
        <f t="shared" si="236"/>
        <v>0</v>
      </c>
      <c r="AC231" s="110">
        <f t="shared" si="236"/>
        <v>0</v>
      </c>
      <c r="AD231" s="110">
        <f t="shared" si="236"/>
        <v>0</v>
      </c>
      <c r="AE231" s="110">
        <f t="shared" si="236"/>
        <v>0</v>
      </c>
      <c r="AF231" s="110">
        <f t="shared" si="236"/>
        <v>0</v>
      </c>
      <c r="AG231" s="110">
        <f t="shared" ref="AG231:BH231" si="237">ROUND(+AG183-AG207,0)</f>
        <v>0</v>
      </c>
      <c r="AH231" s="110">
        <f t="shared" si="237"/>
        <v>0</v>
      </c>
      <c r="AI231" s="110">
        <f t="shared" si="237"/>
        <v>0</v>
      </c>
      <c r="AJ231" s="110">
        <f t="shared" si="237"/>
        <v>0</v>
      </c>
      <c r="AK231" s="110">
        <f t="shared" si="237"/>
        <v>0</v>
      </c>
      <c r="AL231" s="110">
        <f t="shared" si="237"/>
        <v>0</v>
      </c>
      <c r="AM231" s="110">
        <f t="shared" si="237"/>
        <v>0</v>
      </c>
      <c r="AN231" s="110">
        <f t="shared" si="237"/>
        <v>0</v>
      </c>
      <c r="AO231" s="110">
        <f t="shared" si="237"/>
        <v>0</v>
      </c>
      <c r="AP231" s="110">
        <f t="shared" si="237"/>
        <v>0</v>
      </c>
      <c r="AQ231" s="110">
        <f t="shared" si="237"/>
        <v>0</v>
      </c>
      <c r="AR231" s="110">
        <f t="shared" si="237"/>
        <v>0</v>
      </c>
      <c r="AS231" s="110">
        <f t="shared" si="237"/>
        <v>0</v>
      </c>
      <c r="AT231" s="110">
        <f t="shared" si="237"/>
        <v>0</v>
      </c>
      <c r="AU231" s="110">
        <f t="shared" si="237"/>
        <v>0</v>
      </c>
      <c r="AV231" s="110">
        <f t="shared" si="237"/>
        <v>0</v>
      </c>
      <c r="AW231" s="110">
        <f t="shared" si="237"/>
        <v>0</v>
      </c>
      <c r="AX231" s="110">
        <f t="shared" si="237"/>
        <v>0</v>
      </c>
      <c r="AY231" s="110">
        <f t="shared" si="237"/>
        <v>0</v>
      </c>
      <c r="AZ231" s="110">
        <f t="shared" si="237"/>
        <v>0</v>
      </c>
      <c r="BA231" s="110">
        <f t="shared" si="237"/>
        <v>0</v>
      </c>
      <c r="BB231" s="110">
        <f t="shared" si="237"/>
        <v>0</v>
      </c>
      <c r="BC231" s="110">
        <f t="shared" si="237"/>
        <v>0</v>
      </c>
      <c r="BD231" s="110">
        <f t="shared" si="237"/>
        <v>0</v>
      </c>
      <c r="BE231" s="110">
        <f t="shared" si="237"/>
        <v>0</v>
      </c>
      <c r="BF231" s="110">
        <f t="shared" si="237"/>
        <v>0</v>
      </c>
      <c r="BG231" s="110">
        <f t="shared" si="237"/>
        <v>0</v>
      </c>
      <c r="BH231" s="110">
        <f t="shared" si="237"/>
        <v>0</v>
      </c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</row>
    <row r="232" spans="3:72">
      <c r="C232" s="2" t="str">
        <f t="shared" si="219"/>
        <v>OTHER POWER SUPPLY EXPENSES</v>
      </c>
      <c r="D232" s="110">
        <f t="shared" ref="D232:AF232" si="238">ROUND(+D184-D208,0)</f>
        <v>0</v>
      </c>
      <c r="E232" s="110">
        <f t="shared" si="238"/>
        <v>0</v>
      </c>
      <c r="F232" s="110">
        <f t="shared" si="238"/>
        <v>0</v>
      </c>
      <c r="G232" s="110">
        <f t="shared" si="238"/>
        <v>0</v>
      </c>
      <c r="H232" s="110">
        <f t="shared" si="238"/>
        <v>0</v>
      </c>
      <c r="I232" s="110">
        <f t="shared" si="238"/>
        <v>0</v>
      </c>
      <c r="J232" s="110">
        <f t="shared" si="238"/>
        <v>0</v>
      </c>
      <c r="K232" s="110">
        <f t="shared" si="238"/>
        <v>0</v>
      </c>
      <c r="L232" s="110">
        <f t="shared" si="238"/>
        <v>0</v>
      </c>
      <c r="M232" s="110">
        <f t="shared" si="238"/>
        <v>0</v>
      </c>
      <c r="N232" s="110">
        <f t="shared" si="238"/>
        <v>0</v>
      </c>
      <c r="O232" s="110">
        <f t="shared" si="238"/>
        <v>0</v>
      </c>
      <c r="P232" s="110">
        <f t="shared" si="238"/>
        <v>0</v>
      </c>
      <c r="Q232" s="110">
        <f t="shared" si="238"/>
        <v>0</v>
      </c>
      <c r="R232" s="110">
        <f t="shared" si="238"/>
        <v>0</v>
      </c>
      <c r="S232" s="110">
        <f t="shared" si="238"/>
        <v>0</v>
      </c>
      <c r="T232" s="110">
        <f t="shared" si="238"/>
        <v>0</v>
      </c>
      <c r="U232" s="110">
        <f t="shared" si="238"/>
        <v>0</v>
      </c>
      <c r="V232" s="110">
        <f t="shared" si="238"/>
        <v>0</v>
      </c>
      <c r="W232" s="110">
        <f t="shared" si="238"/>
        <v>0</v>
      </c>
      <c r="X232" s="110">
        <f t="shared" si="238"/>
        <v>0</v>
      </c>
      <c r="Y232" s="110">
        <f t="shared" si="238"/>
        <v>0</v>
      </c>
      <c r="Z232" s="110">
        <f t="shared" si="238"/>
        <v>0</v>
      </c>
      <c r="AA232" s="110">
        <f t="shared" si="238"/>
        <v>0</v>
      </c>
      <c r="AB232" s="110">
        <f t="shared" si="238"/>
        <v>0</v>
      </c>
      <c r="AC232" s="110">
        <f t="shared" si="238"/>
        <v>0</v>
      </c>
      <c r="AD232" s="110">
        <f t="shared" si="238"/>
        <v>0</v>
      </c>
      <c r="AE232" s="110">
        <f t="shared" si="238"/>
        <v>0</v>
      </c>
      <c r="AF232" s="110">
        <f t="shared" si="238"/>
        <v>0</v>
      </c>
      <c r="AG232" s="110">
        <f t="shared" ref="AG232:BH232" si="239">ROUND(+AG184-AG208,0)</f>
        <v>0</v>
      </c>
      <c r="AH232" s="110">
        <f t="shared" si="239"/>
        <v>0</v>
      </c>
      <c r="AI232" s="110">
        <f t="shared" si="239"/>
        <v>0</v>
      </c>
      <c r="AJ232" s="110">
        <f t="shared" si="239"/>
        <v>0</v>
      </c>
      <c r="AK232" s="110">
        <f t="shared" si="239"/>
        <v>0</v>
      </c>
      <c r="AL232" s="110">
        <f t="shared" si="239"/>
        <v>0</v>
      </c>
      <c r="AM232" s="110">
        <f t="shared" si="239"/>
        <v>0</v>
      </c>
      <c r="AN232" s="110">
        <f t="shared" si="239"/>
        <v>0</v>
      </c>
      <c r="AO232" s="110">
        <f t="shared" si="239"/>
        <v>0</v>
      </c>
      <c r="AP232" s="110">
        <f t="shared" si="239"/>
        <v>0</v>
      </c>
      <c r="AQ232" s="110">
        <f t="shared" si="239"/>
        <v>0</v>
      </c>
      <c r="AR232" s="110">
        <f t="shared" si="239"/>
        <v>0</v>
      </c>
      <c r="AS232" s="110">
        <f t="shared" si="239"/>
        <v>0</v>
      </c>
      <c r="AT232" s="110">
        <f t="shared" si="239"/>
        <v>0</v>
      </c>
      <c r="AU232" s="110">
        <f t="shared" si="239"/>
        <v>0</v>
      </c>
      <c r="AV232" s="110">
        <f t="shared" si="239"/>
        <v>0</v>
      </c>
      <c r="AW232" s="110">
        <f t="shared" si="239"/>
        <v>0</v>
      </c>
      <c r="AX232" s="110">
        <f t="shared" si="239"/>
        <v>0</v>
      </c>
      <c r="AY232" s="110">
        <f t="shared" si="239"/>
        <v>0</v>
      </c>
      <c r="AZ232" s="110">
        <f t="shared" si="239"/>
        <v>0</v>
      </c>
      <c r="BA232" s="110">
        <f t="shared" si="239"/>
        <v>0</v>
      </c>
      <c r="BB232" s="110">
        <f t="shared" si="239"/>
        <v>0</v>
      </c>
      <c r="BC232" s="110">
        <f t="shared" si="239"/>
        <v>0</v>
      </c>
      <c r="BD232" s="110">
        <f t="shared" si="239"/>
        <v>0</v>
      </c>
      <c r="BE232" s="110">
        <f t="shared" si="239"/>
        <v>0</v>
      </c>
      <c r="BF232" s="110">
        <f t="shared" si="239"/>
        <v>0</v>
      </c>
      <c r="BG232" s="110">
        <f t="shared" si="239"/>
        <v>0</v>
      </c>
      <c r="BH232" s="110">
        <f t="shared" si="239"/>
        <v>0</v>
      </c>
      <c r="BI232" s="110">
        <f t="shared" ref="BI232:BI247" si="240">SUM(E232:BH232)</f>
        <v>0</v>
      </c>
      <c r="BJ232" s="110">
        <f t="shared" ref="BJ232:BJ247" si="241">+BI232+D232</f>
        <v>0</v>
      </c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</row>
    <row r="233" spans="3:72">
      <c r="C233" s="2" t="str">
        <f t="shared" si="219"/>
        <v>TRANSMISSION EXPENSE</v>
      </c>
      <c r="D233" s="110">
        <f t="shared" ref="D233:AF233" si="242">ROUND(+D185-D209,0)</f>
        <v>0</v>
      </c>
      <c r="E233" s="110">
        <f t="shared" si="242"/>
        <v>0</v>
      </c>
      <c r="F233" s="110">
        <f t="shared" si="242"/>
        <v>0</v>
      </c>
      <c r="G233" s="110">
        <f t="shared" si="242"/>
        <v>0</v>
      </c>
      <c r="H233" s="110">
        <f t="shared" si="242"/>
        <v>0</v>
      </c>
      <c r="I233" s="110">
        <f t="shared" si="242"/>
        <v>0</v>
      </c>
      <c r="J233" s="110">
        <f t="shared" si="242"/>
        <v>0</v>
      </c>
      <c r="K233" s="110">
        <f t="shared" si="242"/>
        <v>0</v>
      </c>
      <c r="L233" s="110">
        <f t="shared" si="242"/>
        <v>0</v>
      </c>
      <c r="M233" s="110">
        <f t="shared" si="242"/>
        <v>0</v>
      </c>
      <c r="N233" s="110">
        <f t="shared" si="242"/>
        <v>0</v>
      </c>
      <c r="O233" s="110">
        <f t="shared" si="242"/>
        <v>0</v>
      </c>
      <c r="P233" s="110">
        <f t="shared" si="242"/>
        <v>0</v>
      </c>
      <c r="Q233" s="110">
        <f t="shared" si="242"/>
        <v>0</v>
      </c>
      <c r="R233" s="110">
        <f t="shared" si="242"/>
        <v>0</v>
      </c>
      <c r="S233" s="110">
        <f t="shared" si="242"/>
        <v>0</v>
      </c>
      <c r="T233" s="110">
        <f t="shared" si="242"/>
        <v>0</v>
      </c>
      <c r="U233" s="110">
        <f t="shared" si="242"/>
        <v>0</v>
      </c>
      <c r="V233" s="110">
        <f t="shared" si="242"/>
        <v>0</v>
      </c>
      <c r="W233" s="110">
        <f t="shared" si="242"/>
        <v>0</v>
      </c>
      <c r="X233" s="110">
        <f t="shared" si="242"/>
        <v>0</v>
      </c>
      <c r="Y233" s="110">
        <f t="shared" si="242"/>
        <v>0</v>
      </c>
      <c r="Z233" s="110">
        <f t="shared" si="242"/>
        <v>0</v>
      </c>
      <c r="AA233" s="110">
        <f t="shared" si="242"/>
        <v>0</v>
      </c>
      <c r="AB233" s="110">
        <f t="shared" si="242"/>
        <v>0</v>
      </c>
      <c r="AC233" s="110">
        <f t="shared" si="242"/>
        <v>0</v>
      </c>
      <c r="AD233" s="110">
        <f t="shared" si="242"/>
        <v>0</v>
      </c>
      <c r="AE233" s="110">
        <f t="shared" si="242"/>
        <v>0</v>
      </c>
      <c r="AF233" s="110">
        <f t="shared" si="242"/>
        <v>0</v>
      </c>
      <c r="AG233" s="110">
        <f t="shared" ref="AG233:BH233" si="243">ROUND(+AG185-AG209,0)</f>
        <v>0</v>
      </c>
      <c r="AH233" s="110">
        <f t="shared" si="243"/>
        <v>0</v>
      </c>
      <c r="AI233" s="110">
        <f t="shared" si="243"/>
        <v>0</v>
      </c>
      <c r="AJ233" s="110">
        <f t="shared" si="243"/>
        <v>0</v>
      </c>
      <c r="AK233" s="110">
        <f t="shared" si="243"/>
        <v>0</v>
      </c>
      <c r="AL233" s="110">
        <f t="shared" si="243"/>
        <v>0</v>
      </c>
      <c r="AM233" s="110">
        <f t="shared" si="243"/>
        <v>0</v>
      </c>
      <c r="AN233" s="110">
        <f t="shared" si="243"/>
        <v>0</v>
      </c>
      <c r="AO233" s="110">
        <f t="shared" si="243"/>
        <v>0</v>
      </c>
      <c r="AP233" s="110">
        <f t="shared" si="243"/>
        <v>0</v>
      </c>
      <c r="AQ233" s="110">
        <f t="shared" si="243"/>
        <v>0</v>
      </c>
      <c r="AR233" s="110">
        <f t="shared" si="243"/>
        <v>0</v>
      </c>
      <c r="AS233" s="110">
        <f t="shared" si="243"/>
        <v>0</v>
      </c>
      <c r="AT233" s="110">
        <f t="shared" si="243"/>
        <v>0</v>
      </c>
      <c r="AU233" s="110">
        <f t="shared" si="243"/>
        <v>0</v>
      </c>
      <c r="AV233" s="110">
        <f t="shared" si="243"/>
        <v>0</v>
      </c>
      <c r="AW233" s="110">
        <f t="shared" si="243"/>
        <v>0</v>
      </c>
      <c r="AX233" s="110">
        <f t="shared" si="243"/>
        <v>0</v>
      </c>
      <c r="AY233" s="110">
        <f t="shared" si="243"/>
        <v>0</v>
      </c>
      <c r="AZ233" s="110">
        <f t="shared" si="243"/>
        <v>0</v>
      </c>
      <c r="BA233" s="110">
        <f t="shared" si="243"/>
        <v>0</v>
      </c>
      <c r="BB233" s="110">
        <f t="shared" si="243"/>
        <v>0</v>
      </c>
      <c r="BC233" s="110">
        <f t="shared" si="243"/>
        <v>0</v>
      </c>
      <c r="BD233" s="110">
        <f t="shared" si="243"/>
        <v>0</v>
      </c>
      <c r="BE233" s="110">
        <f t="shared" si="243"/>
        <v>0</v>
      </c>
      <c r="BF233" s="110">
        <f t="shared" si="243"/>
        <v>0</v>
      </c>
      <c r="BG233" s="110">
        <f t="shared" si="243"/>
        <v>0</v>
      </c>
      <c r="BH233" s="110">
        <f t="shared" si="243"/>
        <v>0</v>
      </c>
      <c r="BI233" s="110">
        <f t="shared" si="240"/>
        <v>0</v>
      </c>
      <c r="BJ233" s="110">
        <f t="shared" si="241"/>
        <v>0</v>
      </c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</row>
    <row r="234" spans="3:72">
      <c r="C234" s="2" t="str">
        <f t="shared" si="219"/>
        <v>DISTRIBUTION EXPENSE</v>
      </c>
      <c r="D234" s="110">
        <f t="shared" ref="D234:AF234" si="244">ROUND(+D186-D210,0)</f>
        <v>0</v>
      </c>
      <c r="E234" s="110">
        <f t="shared" si="244"/>
        <v>0</v>
      </c>
      <c r="F234" s="110">
        <f t="shared" si="244"/>
        <v>0</v>
      </c>
      <c r="G234" s="110">
        <f t="shared" si="244"/>
        <v>0</v>
      </c>
      <c r="H234" s="110">
        <f t="shared" si="244"/>
        <v>0</v>
      </c>
      <c r="I234" s="110">
        <f t="shared" si="244"/>
        <v>0</v>
      </c>
      <c r="J234" s="110">
        <f t="shared" si="244"/>
        <v>0</v>
      </c>
      <c r="K234" s="110">
        <f t="shared" si="244"/>
        <v>0</v>
      </c>
      <c r="L234" s="110">
        <f t="shared" si="244"/>
        <v>0</v>
      </c>
      <c r="M234" s="110">
        <f t="shared" si="244"/>
        <v>0</v>
      </c>
      <c r="N234" s="110">
        <f t="shared" si="244"/>
        <v>0</v>
      </c>
      <c r="O234" s="110">
        <f t="shared" si="244"/>
        <v>0</v>
      </c>
      <c r="P234" s="110">
        <f t="shared" si="244"/>
        <v>0</v>
      </c>
      <c r="Q234" s="110">
        <f t="shared" si="244"/>
        <v>0</v>
      </c>
      <c r="R234" s="110">
        <f t="shared" si="244"/>
        <v>0</v>
      </c>
      <c r="S234" s="110">
        <f t="shared" si="244"/>
        <v>0</v>
      </c>
      <c r="T234" s="110">
        <f t="shared" si="244"/>
        <v>0</v>
      </c>
      <c r="U234" s="110">
        <f t="shared" si="244"/>
        <v>0</v>
      </c>
      <c r="V234" s="110">
        <f t="shared" si="244"/>
        <v>0</v>
      </c>
      <c r="W234" s="110">
        <f t="shared" si="244"/>
        <v>0</v>
      </c>
      <c r="X234" s="110">
        <f t="shared" si="244"/>
        <v>0</v>
      </c>
      <c r="Y234" s="110">
        <f t="shared" si="244"/>
        <v>0</v>
      </c>
      <c r="Z234" s="110">
        <f t="shared" si="244"/>
        <v>0</v>
      </c>
      <c r="AA234" s="110">
        <f t="shared" si="244"/>
        <v>0</v>
      </c>
      <c r="AB234" s="110">
        <f t="shared" si="244"/>
        <v>0</v>
      </c>
      <c r="AC234" s="110">
        <f t="shared" si="244"/>
        <v>0</v>
      </c>
      <c r="AD234" s="110">
        <f t="shared" si="244"/>
        <v>0</v>
      </c>
      <c r="AE234" s="110">
        <f t="shared" si="244"/>
        <v>0</v>
      </c>
      <c r="AF234" s="110">
        <f t="shared" si="244"/>
        <v>0</v>
      </c>
      <c r="AG234" s="110">
        <f t="shared" ref="AG234:BH234" si="245">ROUND(+AG186-AG210,0)</f>
        <v>0</v>
      </c>
      <c r="AH234" s="110">
        <f t="shared" si="245"/>
        <v>0</v>
      </c>
      <c r="AI234" s="110">
        <f t="shared" si="245"/>
        <v>0</v>
      </c>
      <c r="AJ234" s="110">
        <f t="shared" si="245"/>
        <v>0</v>
      </c>
      <c r="AK234" s="110">
        <f t="shared" si="245"/>
        <v>0</v>
      </c>
      <c r="AL234" s="110">
        <f t="shared" si="245"/>
        <v>0</v>
      </c>
      <c r="AM234" s="110">
        <f t="shared" si="245"/>
        <v>0</v>
      </c>
      <c r="AN234" s="110">
        <f t="shared" si="245"/>
        <v>0</v>
      </c>
      <c r="AO234" s="110">
        <f t="shared" si="245"/>
        <v>0</v>
      </c>
      <c r="AP234" s="110">
        <f t="shared" si="245"/>
        <v>0</v>
      </c>
      <c r="AQ234" s="110">
        <f t="shared" si="245"/>
        <v>0</v>
      </c>
      <c r="AR234" s="110">
        <f t="shared" si="245"/>
        <v>0</v>
      </c>
      <c r="AS234" s="110">
        <f t="shared" si="245"/>
        <v>0</v>
      </c>
      <c r="AT234" s="110">
        <f t="shared" si="245"/>
        <v>0</v>
      </c>
      <c r="AU234" s="110">
        <f t="shared" si="245"/>
        <v>0</v>
      </c>
      <c r="AV234" s="110">
        <f t="shared" si="245"/>
        <v>0</v>
      </c>
      <c r="AW234" s="110">
        <f t="shared" si="245"/>
        <v>0</v>
      </c>
      <c r="AX234" s="110">
        <f t="shared" si="245"/>
        <v>0</v>
      </c>
      <c r="AY234" s="110">
        <f t="shared" si="245"/>
        <v>0</v>
      </c>
      <c r="AZ234" s="110">
        <f t="shared" si="245"/>
        <v>0</v>
      </c>
      <c r="BA234" s="110">
        <f t="shared" si="245"/>
        <v>0</v>
      </c>
      <c r="BB234" s="110">
        <f t="shared" si="245"/>
        <v>0</v>
      </c>
      <c r="BC234" s="110">
        <f t="shared" si="245"/>
        <v>0</v>
      </c>
      <c r="BD234" s="110">
        <f t="shared" si="245"/>
        <v>0</v>
      </c>
      <c r="BE234" s="110">
        <f t="shared" si="245"/>
        <v>0</v>
      </c>
      <c r="BF234" s="110">
        <f t="shared" si="245"/>
        <v>0</v>
      </c>
      <c r="BG234" s="110">
        <f t="shared" si="245"/>
        <v>0</v>
      </c>
      <c r="BH234" s="110">
        <f t="shared" si="245"/>
        <v>0</v>
      </c>
      <c r="BI234" s="110">
        <f t="shared" si="240"/>
        <v>0</v>
      </c>
      <c r="BJ234" s="110">
        <f t="shared" si="241"/>
        <v>0</v>
      </c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</row>
    <row r="235" spans="3:72">
      <c r="C235" s="2" t="str">
        <f t="shared" si="219"/>
        <v>CUSTOMER ACCTS EXPENSES</v>
      </c>
      <c r="D235" s="110">
        <f t="shared" ref="D235:AF235" si="246">ROUND(+D187-D211,0)</f>
        <v>0</v>
      </c>
      <c r="E235" s="110">
        <f t="shared" si="246"/>
        <v>0</v>
      </c>
      <c r="F235" s="110">
        <f t="shared" si="246"/>
        <v>0</v>
      </c>
      <c r="G235" s="110">
        <f t="shared" si="246"/>
        <v>0</v>
      </c>
      <c r="H235" s="110">
        <f t="shared" si="246"/>
        <v>0</v>
      </c>
      <c r="I235" s="110">
        <f t="shared" si="246"/>
        <v>0</v>
      </c>
      <c r="J235" s="110">
        <f t="shared" si="246"/>
        <v>0</v>
      </c>
      <c r="K235" s="110">
        <f t="shared" si="246"/>
        <v>0</v>
      </c>
      <c r="L235" s="110">
        <f t="shared" si="246"/>
        <v>0</v>
      </c>
      <c r="M235" s="110">
        <f t="shared" si="246"/>
        <v>0</v>
      </c>
      <c r="N235" s="110">
        <f t="shared" si="246"/>
        <v>0</v>
      </c>
      <c r="O235" s="110">
        <f t="shared" si="246"/>
        <v>0</v>
      </c>
      <c r="P235" s="110">
        <f t="shared" si="246"/>
        <v>0</v>
      </c>
      <c r="Q235" s="110">
        <f t="shared" si="246"/>
        <v>0</v>
      </c>
      <c r="R235" s="110">
        <f t="shared" si="246"/>
        <v>0</v>
      </c>
      <c r="S235" s="110">
        <f t="shared" si="246"/>
        <v>0</v>
      </c>
      <c r="T235" s="110">
        <f t="shared" si="246"/>
        <v>0</v>
      </c>
      <c r="U235" s="110">
        <f t="shared" si="246"/>
        <v>0</v>
      </c>
      <c r="V235" s="110">
        <f t="shared" si="246"/>
        <v>0</v>
      </c>
      <c r="W235" s="110">
        <f t="shared" si="246"/>
        <v>0</v>
      </c>
      <c r="X235" s="110">
        <f t="shared" si="246"/>
        <v>0</v>
      </c>
      <c r="Y235" s="110">
        <f t="shared" si="246"/>
        <v>0</v>
      </c>
      <c r="Z235" s="110">
        <f t="shared" si="246"/>
        <v>0</v>
      </c>
      <c r="AA235" s="110">
        <f t="shared" si="246"/>
        <v>0</v>
      </c>
      <c r="AB235" s="110">
        <f t="shared" si="246"/>
        <v>0</v>
      </c>
      <c r="AC235" s="110">
        <f t="shared" si="246"/>
        <v>0</v>
      </c>
      <c r="AD235" s="110">
        <f t="shared" si="246"/>
        <v>0</v>
      </c>
      <c r="AE235" s="110">
        <f t="shared" si="246"/>
        <v>0</v>
      </c>
      <c r="AF235" s="110">
        <f t="shared" si="246"/>
        <v>0</v>
      </c>
      <c r="AG235" s="110">
        <f t="shared" ref="AG235:BH235" si="247">ROUND(+AG187-AG211,0)</f>
        <v>0</v>
      </c>
      <c r="AH235" s="110">
        <f t="shared" si="247"/>
        <v>0</v>
      </c>
      <c r="AI235" s="110">
        <f t="shared" si="247"/>
        <v>0</v>
      </c>
      <c r="AJ235" s="110">
        <f t="shared" si="247"/>
        <v>0</v>
      </c>
      <c r="AK235" s="110">
        <f t="shared" si="247"/>
        <v>0</v>
      </c>
      <c r="AL235" s="110">
        <f t="shared" si="247"/>
        <v>0</v>
      </c>
      <c r="AM235" s="110">
        <f t="shared" si="247"/>
        <v>0</v>
      </c>
      <c r="AN235" s="110">
        <f t="shared" si="247"/>
        <v>0</v>
      </c>
      <c r="AO235" s="110">
        <f t="shared" si="247"/>
        <v>0</v>
      </c>
      <c r="AP235" s="110">
        <f t="shared" si="247"/>
        <v>0</v>
      </c>
      <c r="AQ235" s="110">
        <f t="shared" si="247"/>
        <v>0</v>
      </c>
      <c r="AR235" s="110">
        <f t="shared" si="247"/>
        <v>0</v>
      </c>
      <c r="AS235" s="110">
        <f t="shared" si="247"/>
        <v>0</v>
      </c>
      <c r="AT235" s="110">
        <f t="shared" si="247"/>
        <v>0</v>
      </c>
      <c r="AU235" s="110">
        <f t="shared" si="247"/>
        <v>0</v>
      </c>
      <c r="AV235" s="110">
        <f t="shared" si="247"/>
        <v>0</v>
      </c>
      <c r="AW235" s="110">
        <f t="shared" si="247"/>
        <v>0</v>
      </c>
      <c r="AX235" s="110">
        <f t="shared" si="247"/>
        <v>0</v>
      </c>
      <c r="AY235" s="110">
        <f t="shared" si="247"/>
        <v>0</v>
      </c>
      <c r="AZ235" s="110">
        <f t="shared" si="247"/>
        <v>0</v>
      </c>
      <c r="BA235" s="110">
        <f t="shared" si="247"/>
        <v>0</v>
      </c>
      <c r="BB235" s="110">
        <f t="shared" si="247"/>
        <v>0</v>
      </c>
      <c r="BC235" s="110">
        <f t="shared" si="247"/>
        <v>0</v>
      </c>
      <c r="BD235" s="110">
        <f t="shared" si="247"/>
        <v>0</v>
      </c>
      <c r="BE235" s="110">
        <f t="shared" si="247"/>
        <v>0</v>
      </c>
      <c r="BF235" s="110">
        <f t="shared" si="247"/>
        <v>0</v>
      </c>
      <c r="BG235" s="110">
        <f t="shared" si="247"/>
        <v>0</v>
      </c>
      <c r="BH235" s="110">
        <f t="shared" si="247"/>
        <v>0</v>
      </c>
      <c r="BI235" s="110">
        <f t="shared" si="240"/>
        <v>0</v>
      </c>
      <c r="BJ235" s="110">
        <f t="shared" si="241"/>
        <v>0</v>
      </c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</row>
    <row r="236" spans="3:72">
      <c r="C236" s="2" t="str">
        <f t="shared" si="219"/>
        <v>CUSTOMER SERVICE EXPENSES</v>
      </c>
      <c r="D236" s="110">
        <f t="shared" ref="D236:AF236" si="248">ROUND(+D188-D212,0)</f>
        <v>0</v>
      </c>
      <c r="E236" s="110">
        <f t="shared" si="248"/>
        <v>0</v>
      </c>
      <c r="F236" s="110">
        <f t="shared" si="248"/>
        <v>0</v>
      </c>
      <c r="G236" s="110">
        <f t="shared" si="248"/>
        <v>0</v>
      </c>
      <c r="H236" s="110">
        <f t="shared" si="248"/>
        <v>0</v>
      </c>
      <c r="I236" s="110">
        <f t="shared" si="248"/>
        <v>0</v>
      </c>
      <c r="J236" s="110">
        <f t="shared" si="248"/>
        <v>0</v>
      </c>
      <c r="K236" s="110">
        <f t="shared" si="248"/>
        <v>0</v>
      </c>
      <c r="L236" s="110">
        <f t="shared" si="248"/>
        <v>0</v>
      </c>
      <c r="M236" s="110">
        <f t="shared" si="248"/>
        <v>0</v>
      </c>
      <c r="N236" s="110">
        <f t="shared" si="248"/>
        <v>0</v>
      </c>
      <c r="O236" s="110">
        <f t="shared" si="248"/>
        <v>0</v>
      </c>
      <c r="P236" s="110">
        <f t="shared" si="248"/>
        <v>0</v>
      </c>
      <c r="Q236" s="110">
        <f t="shared" si="248"/>
        <v>0</v>
      </c>
      <c r="R236" s="110">
        <f t="shared" si="248"/>
        <v>0</v>
      </c>
      <c r="S236" s="110">
        <f t="shared" si="248"/>
        <v>0</v>
      </c>
      <c r="T236" s="110">
        <f t="shared" si="248"/>
        <v>0</v>
      </c>
      <c r="U236" s="110">
        <f t="shared" si="248"/>
        <v>0</v>
      </c>
      <c r="V236" s="110">
        <f t="shared" si="248"/>
        <v>0</v>
      </c>
      <c r="W236" s="110">
        <f t="shared" si="248"/>
        <v>0</v>
      </c>
      <c r="X236" s="110">
        <f t="shared" si="248"/>
        <v>0</v>
      </c>
      <c r="Y236" s="110">
        <f t="shared" si="248"/>
        <v>0</v>
      </c>
      <c r="Z236" s="110">
        <f t="shared" si="248"/>
        <v>0</v>
      </c>
      <c r="AA236" s="110">
        <f t="shared" si="248"/>
        <v>0</v>
      </c>
      <c r="AB236" s="110">
        <f t="shared" si="248"/>
        <v>0</v>
      </c>
      <c r="AC236" s="110">
        <f t="shared" si="248"/>
        <v>0</v>
      </c>
      <c r="AD236" s="110">
        <f t="shared" si="248"/>
        <v>0</v>
      </c>
      <c r="AE236" s="110">
        <f t="shared" si="248"/>
        <v>0</v>
      </c>
      <c r="AF236" s="110">
        <f t="shared" si="248"/>
        <v>0</v>
      </c>
      <c r="AG236" s="110">
        <f t="shared" ref="AG236:BH236" si="249">ROUND(+AG188-AG212,0)</f>
        <v>0</v>
      </c>
      <c r="AH236" s="110">
        <f t="shared" si="249"/>
        <v>0</v>
      </c>
      <c r="AI236" s="110">
        <f t="shared" si="249"/>
        <v>0</v>
      </c>
      <c r="AJ236" s="110">
        <f t="shared" si="249"/>
        <v>0</v>
      </c>
      <c r="AK236" s="110">
        <f t="shared" si="249"/>
        <v>0</v>
      </c>
      <c r="AL236" s="110">
        <f t="shared" si="249"/>
        <v>0</v>
      </c>
      <c r="AM236" s="110">
        <f t="shared" si="249"/>
        <v>0</v>
      </c>
      <c r="AN236" s="110">
        <f t="shared" si="249"/>
        <v>0</v>
      </c>
      <c r="AO236" s="110">
        <f t="shared" si="249"/>
        <v>0</v>
      </c>
      <c r="AP236" s="110">
        <f t="shared" si="249"/>
        <v>0</v>
      </c>
      <c r="AQ236" s="110">
        <f t="shared" si="249"/>
        <v>0</v>
      </c>
      <c r="AR236" s="110">
        <f t="shared" si="249"/>
        <v>0</v>
      </c>
      <c r="AS236" s="110">
        <f t="shared" si="249"/>
        <v>0</v>
      </c>
      <c r="AT236" s="110">
        <f t="shared" si="249"/>
        <v>0</v>
      </c>
      <c r="AU236" s="110">
        <f t="shared" si="249"/>
        <v>0</v>
      </c>
      <c r="AV236" s="110">
        <f t="shared" si="249"/>
        <v>0</v>
      </c>
      <c r="AW236" s="110">
        <f t="shared" si="249"/>
        <v>0</v>
      </c>
      <c r="AX236" s="110">
        <f t="shared" si="249"/>
        <v>0</v>
      </c>
      <c r="AY236" s="110">
        <f t="shared" si="249"/>
        <v>0</v>
      </c>
      <c r="AZ236" s="110">
        <f t="shared" si="249"/>
        <v>0</v>
      </c>
      <c r="BA236" s="110">
        <f t="shared" si="249"/>
        <v>0</v>
      </c>
      <c r="BB236" s="110">
        <f t="shared" si="249"/>
        <v>0</v>
      </c>
      <c r="BC236" s="110">
        <f t="shared" si="249"/>
        <v>0</v>
      </c>
      <c r="BD236" s="110">
        <f t="shared" si="249"/>
        <v>0</v>
      </c>
      <c r="BE236" s="110">
        <f t="shared" si="249"/>
        <v>0</v>
      </c>
      <c r="BF236" s="110">
        <f t="shared" si="249"/>
        <v>0</v>
      </c>
      <c r="BG236" s="110">
        <f t="shared" si="249"/>
        <v>0</v>
      </c>
      <c r="BH236" s="110">
        <f t="shared" si="249"/>
        <v>0</v>
      </c>
      <c r="BI236" s="110">
        <f t="shared" si="240"/>
        <v>0</v>
      </c>
      <c r="BJ236" s="110">
        <f t="shared" si="241"/>
        <v>0</v>
      </c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</row>
    <row r="237" spans="3:72">
      <c r="C237" s="2" t="str">
        <f t="shared" si="219"/>
        <v>CONSERVATION AMORTIZATION</v>
      </c>
      <c r="D237" s="110">
        <f t="shared" ref="D237:AF237" si="250">ROUND(+D189-D213,0)</f>
        <v>0</v>
      </c>
      <c r="E237" s="110">
        <f t="shared" si="250"/>
        <v>0</v>
      </c>
      <c r="F237" s="110">
        <f t="shared" si="250"/>
        <v>0</v>
      </c>
      <c r="G237" s="110">
        <f t="shared" si="250"/>
        <v>0</v>
      </c>
      <c r="H237" s="110">
        <f t="shared" si="250"/>
        <v>0</v>
      </c>
      <c r="I237" s="110">
        <f t="shared" si="250"/>
        <v>0</v>
      </c>
      <c r="J237" s="110">
        <f t="shared" si="250"/>
        <v>0</v>
      </c>
      <c r="K237" s="110">
        <f t="shared" si="250"/>
        <v>0</v>
      </c>
      <c r="L237" s="110">
        <f t="shared" si="250"/>
        <v>0</v>
      </c>
      <c r="M237" s="110">
        <f t="shared" si="250"/>
        <v>0</v>
      </c>
      <c r="N237" s="110">
        <f t="shared" si="250"/>
        <v>0</v>
      </c>
      <c r="O237" s="110">
        <f t="shared" si="250"/>
        <v>0</v>
      </c>
      <c r="P237" s="110">
        <f t="shared" si="250"/>
        <v>0</v>
      </c>
      <c r="Q237" s="110">
        <f t="shared" si="250"/>
        <v>0</v>
      </c>
      <c r="R237" s="110">
        <f t="shared" si="250"/>
        <v>0</v>
      </c>
      <c r="S237" s="110">
        <f t="shared" si="250"/>
        <v>0</v>
      </c>
      <c r="T237" s="110">
        <f t="shared" si="250"/>
        <v>0</v>
      </c>
      <c r="U237" s="110">
        <f t="shared" si="250"/>
        <v>0</v>
      </c>
      <c r="V237" s="110">
        <f t="shared" si="250"/>
        <v>0</v>
      </c>
      <c r="W237" s="110">
        <f t="shared" si="250"/>
        <v>0</v>
      </c>
      <c r="X237" s="110">
        <f t="shared" si="250"/>
        <v>0</v>
      </c>
      <c r="Y237" s="110">
        <f t="shared" si="250"/>
        <v>0</v>
      </c>
      <c r="Z237" s="110">
        <f t="shared" si="250"/>
        <v>0</v>
      </c>
      <c r="AA237" s="110">
        <f t="shared" si="250"/>
        <v>0</v>
      </c>
      <c r="AB237" s="110">
        <f t="shared" si="250"/>
        <v>0</v>
      </c>
      <c r="AC237" s="110">
        <f t="shared" si="250"/>
        <v>0</v>
      </c>
      <c r="AD237" s="110">
        <f t="shared" si="250"/>
        <v>0</v>
      </c>
      <c r="AE237" s="110">
        <f t="shared" si="250"/>
        <v>0</v>
      </c>
      <c r="AF237" s="110">
        <f t="shared" si="250"/>
        <v>0</v>
      </c>
      <c r="AG237" s="110">
        <f t="shared" ref="AG237:BH237" si="251">ROUND(+AG189-AG213,0)</f>
        <v>0</v>
      </c>
      <c r="AH237" s="110">
        <f t="shared" si="251"/>
        <v>0</v>
      </c>
      <c r="AI237" s="110">
        <f t="shared" si="251"/>
        <v>0</v>
      </c>
      <c r="AJ237" s="110">
        <f t="shared" si="251"/>
        <v>0</v>
      </c>
      <c r="AK237" s="110">
        <f t="shared" si="251"/>
        <v>0</v>
      </c>
      <c r="AL237" s="110">
        <f t="shared" si="251"/>
        <v>0</v>
      </c>
      <c r="AM237" s="110">
        <f t="shared" si="251"/>
        <v>0</v>
      </c>
      <c r="AN237" s="110">
        <f t="shared" si="251"/>
        <v>0</v>
      </c>
      <c r="AO237" s="110">
        <f t="shared" si="251"/>
        <v>0</v>
      </c>
      <c r="AP237" s="110">
        <f t="shared" si="251"/>
        <v>0</v>
      </c>
      <c r="AQ237" s="110">
        <f t="shared" si="251"/>
        <v>0</v>
      </c>
      <c r="AR237" s="110">
        <f t="shared" si="251"/>
        <v>0</v>
      </c>
      <c r="AS237" s="110">
        <f t="shared" si="251"/>
        <v>0</v>
      </c>
      <c r="AT237" s="110">
        <f t="shared" si="251"/>
        <v>0</v>
      </c>
      <c r="AU237" s="110">
        <f t="shared" si="251"/>
        <v>0</v>
      </c>
      <c r="AV237" s="110">
        <f t="shared" si="251"/>
        <v>0</v>
      </c>
      <c r="AW237" s="110">
        <f t="shared" si="251"/>
        <v>0</v>
      </c>
      <c r="AX237" s="110">
        <f t="shared" si="251"/>
        <v>0</v>
      </c>
      <c r="AY237" s="110">
        <f t="shared" si="251"/>
        <v>0</v>
      </c>
      <c r="AZ237" s="110">
        <f t="shared" si="251"/>
        <v>0</v>
      </c>
      <c r="BA237" s="110">
        <f t="shared" si="251"/>
        <v>0</v>
      </c>
      <c r="BB237" s="110">
        <f t="shared" si="251"/>
        <v>0</v>
      </c>
      <c r="BC237" s="110">
        <f t="shared" si="251"/>
        <v>0</v>
      </c>
      <c r="BD237" s="110">
        <f t="shared" si="251"/>
        <v>0</v>
      </c>
      <c r="BE237" s="110">
        <f t="shared" si="251"/>
        <v>0</v>
      </c>
      <c r="BF237" s="110">
        <f t="shared" si="251"/>
        <v>0</v>
      </c>
      <c r="BG237" s="110">
        <f t="shared" si="251"/>
        <v>0</v>
      </c>
      <c r="BH237" s="110">
        <f t="shared" si="251"/>
        <v>0</v>
      </c>
      <c r="BI237" s="110">
        <f t="shared" si="240"/>
        <v>0</v>
      </c>
      <c r="BJ237" s="110">
        <f t="shared" si="241"/>
        <v>0</v>
      </c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</row>
    <row r="238" spans="3:72">
      <c r="C238" s="2" t="str">
        <f t="shared" si="219"/>
        <v>ADMIN &amp; GENERAL EXPENSE</v>
      </c>
      <c r="D238" s="110">
        <f t="shared" ref="D238:AF238" si="252">ROUND(+D190-D214,0)</f>
        <v>0</v>
      </c>
      <c r="E238" s="110">
        <f t="shared" si="252"/>
        <v>0</v>
      </c>
      <c r="F238" s="110">
        <f t="shared" si="252"/>
        <v>0</v>
      </c>
      <c r="G238" s="110">
        <f t="shared" si="252"/>
        <v>0</v>
      </c>
      <c r="H238" s="110">
        <f t="shared" si="252"/>
        <v>0</v>
      </c>
      <c r="I238" s="110">
        <f t="shared" si="252"/>
        <v>0</v>
      </c>
      <c r="J238" s="110">
        <f t="shared" si="252"/>
        <v>0</v>
      </c>
      <c r="K238" s="110">
        <f t="shared" si="252"/>
        <v>0</v>
      </c>
      <c r="L238" s="110">
        <f t="shared" si="252"/>
        <v>0</v>
      </c>
      <c r="M238" s="110">
        <f t="shared" si="252"/>
        <v>0</v>
      </c>
      <c r="N238" s="110">
        <f t="shared" si="252"/>
        <v>0</v>
      </c>
      <c r="O238" s="110">
        <f t="shared" si="252"/>
        <v>0</v>
      </c>
      <c r="P238" s="110">
        <f t="shared" si="252"/>
        <v>0</v>
      </c>
      <c r="Q238" s="110">
        <f t="shared" si="252"/>
        <v>0</v>
      </c>
      <c r="R238" s="110">
        <f t="shared" si="252"/>
        <v>0</v>
      </c>
      <c r="S238" s="110">
        <f t="shared" si="252"/>
        <v>0</v>
      </c>
      <c r="T238" s="110">
        <f t="shared" si="252"/>
        <v>0</v>
      </c>
      <c r="U238" s="110">
        <f t="shared" si="252"/>
        <v>0</v>
      </c>
      <c r="V238" s="110">
        <f t="shared" si="252"/>
        <v>0</v>
      </c>
      <c r="W238" s="110">
        <f t="shared" si="252"/>
        <v>0</v>
      </c>
      <c r="X238" s="110">
        <f t="shared" si="252"/>
        <v>0</v>
      </c>
      <c r="Y238" s="110">
        <f t="shared" si="252"/>
        <v>0</v>
      </c>
      <c r="Z238" s="110">
        <f t="shared" si="252"/>
        <v>0</v>
      </c>
      <c r="AA238" s="110">
        <f t="shared" si="252"/>
        <v>0</v>
      </c>
      <c r="AB238" s="110">
        <f t="shared" si="252"/>
        <v>0</v>
      </c>
      <c r="AC238" s="110">
        <f t="shared" si="252"/>
        <v>0</v>
      </c>
      <c r="AD238" s="110">
        <f t="shared" si="252"/>
        <v>0</v>
      </c>
      <c r="AE238" s="110">
        <f t="shared" si="252"/>
        <v>0</v>
      </c>
      <c r="AF238" s="110">
        <f t="shared" si="252"/>
        <v>0</v>
      </c>
      <c r="AG238" s="110">
        <f t="shared" ref="AG238:BH238" si="253">ROUND(+AG190-AG214,0)</f>
        <v>0</v>
      </c>
      <c r="AH238" s="110">
        <f t="shared" si="253"/>
        <v>0</v>
      </c>
      <c r="AI238" s="110">
        <f t="shared" si="253"/>
        <v>0</v>
      </c>
      <c r="AJ238" s="110">
        <f t="shared" si="253"/>
        <v>0</v>
      </c>
      <c r="AK238" s="110">
        <f t="shared" si="253"/>
        <v>0</v>
      </c>
      <c r="AL238" s="110">
        <f t="shared" si="253"/>
        <v>0</v>
      </c>
      <c r="AM238" s="110">
        <f t="shared" si="253"/>
        <v>0</v>
      </c>
      <c r="AN238" s="110">
        <f t="shared" si="253"/>
        <v>0</v>
      </c>
      <c r="AO238" s="110">
        <f t="shared" si="253"/>
        <v>0</v>
      </c>
      <c r="AP238" s="110">
        <f t="shared" si="253"/>
        <v>0</v>
      </c>
      <c r="AQ238" s="110">
        <f t="shared" si="253"/>
        <v>0</v>
      </c>
      <c r="AR238" s="110">
        <f t="shared" si="253"/>
        <v>0</v>
      </c>
      <c r="AS238" s="110">
        <f t="shared" si="253"/>
        <v>0</v>
      </c>
      <c r="AT238" s="110">
        <f t="shared" si="253"/>
        <v>0</v>
      </c>
      <c r="AU238" s="110">
        <f t="shared" si="253"/>
        <v>0</v>
      </c>
      <c r="AV238" s="110">
        <f t="shared" si="253"/>
        <v>0</v>
      </c>
      <c r="AW238" s="110">
        <f t="shared" si="253"/>
        <v>0</v>
      </c>
      <c r="AX238" s="110">
        <f t="shared" si="253"/>
        <v>0</v>
      </c>
      <c r="AY238" s="110">
        <f t="shared" si="253"/>
        <v>0</v>
      </c>
      <c r="AZ238" s="110">
        <f t="shared" si="253"/>
        <v>0</v>
      </c>
      <c r="BA238" s="110">
        <f t="shared" si="253"/>
        <v>0</v>
      </c>
      <c r="BB238" s="110">
        <f t="shared" si="253"/>
        <v>0</v>
      </c>
      <c r="BC238" s="110">
        <f t="shared" si="253"/>
        <v>0</v>
      </c>
      <c r="BD238" s="110">
        <f t="shared" si="253"/>
        <v>0</v>
      </c>
      <c r="BE238" s="110">
        <f t="shared" si="253"/>
        <v>0</v>
      </c>
      <c r="BF238" s="110">
        <f t="shared" si="253"/>
        <v>0</v>
      </c>
      <c r="BG238" s="110">
        <f t="shared" si="253"/>
        <v>0</v>
      </c>
      <c r="BH238" s="110">
        <f t="shared" si="253"/>
        <v>0</v>
      </c>
      <c r="BI238" s="110">
        <f t="shared" si="240"/>
        <v>0</v>
      </c>
      <c r="BJ238" s="110">
        <f t="shared" si="241"/>
        <v>0</v>
      </c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</row>
    <row r="239" spans="3:72">
      <c r="C239" s="2" t="str">
        <f t="shared" si="219"/>
        <v>DEPRECIATION</v>
      </c>
      <c r="D239" s="110">
        <f t="shared" ref="D239:AF239" si="254">ROUND(+D191-D215,0)</f>
        <v>0</v>
      </c>
      <c r="E239" s="110">
        <f t="shared" si="254"/>
        <v>0</v>
      </c>
      <c r="F239" s="110">
        <f t="shared" si="254"/>
        <v>0</v>
      </c>
      <c r="G239" s="110">
        <f t="shared" si="254"/>
        <v>0</v>
      </c>
      <c r="H239" s="110">
        <f t="shared" si="254"/>
        <v>0</v>
      </c>
      <c r="I239" s="110">
        <f t="shared" si="254"/>
        <v>0</v>
      </c>
      <c r="J239" s="110">
        <f t="shared" si="254"/>
        <v>0</v>
      </c>
      <c r="K239" s="110">
        <f t="shared" si="254"/>
        <v>0</v>
      </c>
      <c r="L239" s="110">
        <f t="shared" si="254"/>
        <v>0</v>
      </c>
      <c r="M239" s="110">
        <f t="shared" si="254"/>
        <v>0</v>
      </c>
      <c r="N239" s="110">
        <f t="shared" si="254"/>
        <v>0</v>
      </c>
      <c r="O239" s="110">
        <f t="shared" si="254"/>
        <v>0</v>
      </c>
      <c r="P239" s="110">
        <f t="shared" si="254"/>
        <v>0</v>
      </c>
      <c r="Q239" s="110">
        <f t="shared" si="254"/>
        <v>0</v>
      </c>
      <c r="R239" s="110">
        <f t="shared" si="254"/>
        <v>0</v>
      </c>
      <c r="S239" s="110">
        <f t="shared" si="254"/>
        <v>0</v>
      </c>
      <c r="T239" s="110">
        <f t="shared" si="254"/>
        <v>0</v>
      </c>
      <c r="U239" s="110">
        <f t="shared" si="254"/>
        <v>0</v>
      </c>
      <c r="V239" s="110">
        <f t="shared" si="254"/>
        <v>0</v>
      </c>
      <c r="W239" s="110">
        <f t="shared" si="254"/>
        <v>0</v>
      </c>
      <c r="X239" s="110">
        <f t="shared" si="254"/>
        <v>0</v>
      </c>
      <c r="Y239" s="110">
        <f t="shared" si="254"/>
        <v>0</v>
      </c>
      <c r="Z239" s="110">
        <f t="shared" si="254"/>
        <v>0</v>
      </c>
      <c r="AA239" s="110">
        <f t="shared" si="254"/>
        <v>0</v>
      </c>
      <c r="AB239" s="110">
        <f t="shared" si="254"/>
        <v>0</v>
      </c>
      <c r="AC239" s="110">
        <f t="shared" si="254"/>
        <v>0</v>
      </c>
      <c r="AD239" s="110">
        <f t="shared" si="254"/>
        <v>0</v>
      </c>
      <c r="AE239" s="110">
        <f t="shared" si="254"/>
        <v>0</v>
      </c>
      <c r="AF239" s="110">
        <f t="shared" si="254"/>
        <v>0</v>
      </c>
      <c r="AG239" s="110">
        <f t="shared" ref="AG239:BH239" si="255">ROUND(+AG191-AG215,0)</f>
        <v>0</v>
      </c>
      <c r="AH239" s="110">
        <f t="shared" si="255"/>
        <v>0</v>
      </c>
      <c r="AI239" s="110">
        <f t="shared" si="255"/>
        <v>0</v>
      </c>
      <c r="AJ239" s="110">
        <f t="shared" si="255"/>
        <v>0</v>
      </c>
      <c r="AK239" s="110">
        <f t="shared" si="255"/>
        <v>0</v>
      </c>
      <c r="AL239" s="110">
        <f t="shared" si="255"/>
        <v>0</v>
      </c>
      <c r="AM239" s="110">
        <f t="shared" si="255"/>
        <v>0</v>
      </c>
      <c r="AN239" s="110">
        <f t="shared" si="255"/>
        <v>0</v>
      </c>
      <c r="AO239" s="110">
        <f t="shared" si="255"/>
        <v>0</v>
      </c>
      <c r="AP239" s="110">
        <f t="shared" si="255"/>
        <v>0</v>
      </c>
      <c r="AQ239" s="110">
        <f t="shared" si="255"/>
        <v>0</v>
      </c>
      <c r="AR239" s="110">
        <f t="shared" si="255"/>
        <v>0</v>
      </c>
      <c r="AS239" s="110">
        <f t="shared" si="255"/>
        <v>0</v>
      </c>
      <c r="AT239" s="110">
        <f t="shared" si="255"/>
        <v>0</v>
      </c>
      <c r="AU239" s="110">
        <f t="shared" si="255"/>
        <v>0</v>
      </c>
      <c r="AV239" s="110">
        <f t="shared" si="255"/>
        <v>0</v>
      </c>
      <c r="AW239" s="110">
        <f t="shared" si="255"/>
        <v>0</v>
      </c>
      <c r="AX239" s="110">
        <f t="shared" si="255"/>
        <v>0</v>
      </c>
      <c r="AY239" s="110">
        <f t="shared" si="255"/>
        <v>0</v>
      </c>
      <c r="AZ239" s="110">
        <f t="shared" si="255"/>
        <v>0</v>
      </c>
      <c r="BA239" s="110">
        <f t="shared" si="255"/>
        <v>0</v>
      </c>
      <c r="BB239" s="110">
        <f t="shared" si="255"/>
        <v>0</v>
      </c>
      <c r="BC239" s="110">
        <f t="shared" si="255"/>
        <v>0</v>
      </c>
      <c r="BD239" s="110">
        <f t="shared" si="255"/>
        <v>0</v>
      </c>
      <c r="BE239" s="110">
        <f t="shared" si="255"/>
        <v>0</v>
      </c>
      <c r="BF239" s="110">
        <f t="shared" si="255"/>
        <v>0</v>
      </c>
      <c r="BG239" s="110">
        <f t="shared" si="255"/>
        <v>0</v>
      </c>
      <c r="BH239" s="110">
        <f t="shared" si="255"/>
        <v>0</v>
      </c>
      <c r="BI239" s="110">
        <f t="shared" si="240"/>
        <v>0</v>
      </c>
      <c r="BJ239" s="110">
        <f t="shared" si="241"/>
        <v>0</v>
      </c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</row>
    <row r="240" spans="3:72">
      <c r="C240" s="2" t="str">
        <f t="shared" si="219"/>
        <v>AMORTIZATION</v>
      </c>
      <c r="D240" s="110">
        <f t="shared" ref="D240:AF240" si="256">ROUND(+D192-D216,0)</f>
        <v>0</v>
      </c>
      <c r="E240" s="110">
        <f t="shared" si="256"/>
        <v>0</v>
      </c>
      <c r="F240" s="110">
        <f t="shared" si="256"/>
        <v>0</v>
      </c>
      <c r="G240" s="110">
        <f t="shared" si="256"/>
        <v>0</v>
      </c>
      <c r="H240" s="110">
        <f t="shared" si="256"/>
        <v>0</v>
      </c>
      <c r="I240" s="110">
        <f t="shared" si="256"/>
        <v>0</v>
      </c>
      <c r="J240" s="110">
        <f t="shared" si="256"/>
        <v>0</v>
      </c>
      <c r="K240" s="110">
        <f t="shared" si="256"/>
        <v>0</v>
      </c>
      <c r="L240" s="110">
        <f t="shared" si="256"/>
        <v>0</v>
      </c>
      <c r="M240" s="110">
        <f t="shared" si="256"/>
        <v>0</v>
      </c>
      <c r="N240" s="110">
        <f t="shared" si="256"/>
        <v>0</v>
      </c>
      <c r="O240" s="110">
        <f t="shared" si="256"/>
        <v>0</v>
      </c>
      <c r="P240" s="110">
        <f t="shared" si="256"/>
        <v>0</v>
      </c>
      <c r="Q240" s="110">
        <f t="shared" si="256"/>
        <v>0</v>
      </c>
      <c r="R240" s="110">
        <f t="shared" si="256"/>
        <v>0</v>
      </c>
      <c r="S240" s="110">
        <f t="shared" si="256"/>
        <v>0</v>
      </c>
      <c r="T240" s="110">
        <f t="shared" si="256"/>
        <v>0</v>
      </c>
      <c r="U240" s="110">
        <f t="shared" si="256"/>
        <v>0</v>
      </c>
      <c r="V240" s="110">
        <f t="shared" si="256"/>
        <v>0</v>
      </c>
      <c r="W240" s="110">
        <f t="shared" si="256"/>
        <v>0</v>
      </c>
      <c r="X240" s="110">
        <f t="shared" si="256"/>
        <v>0</v>
      </c>
      <c r="Y240" s="110">
        <f t="shared" si="256"/>
        <v>0</v>
      </c>
      <c r="Z240" s="110">
        <f t="shared" si="256"/>
        <v>0</v>
      </c>
      <c r="AA240" s="110">
        <f t="shared" si="256"/>
        <v>0</v>
      </c>
      <c r="AB240" s="110">
        <f t="shared" si="256"/>
        <v>0</v>
      </c>
      <c r="AC240" s="110">
        <f t="shared" si="256"/>
        <v>0</v>
      </c>
      <c r="AD240" s="110">
        <f t="shared" si="256"/>
        <v>0</v>
      </c>
      <c r="AE240" s="110">
        <f t="shared" si="256"/>
        <v>0</v>
      </c>
      <c r="AF240" s="110">
        <f t="shared" si="256"/>
        <v>0</v>
      </c>
      <c r="AG240" s="110">
        <f t="shared" ref="AG240:BH240" si="257">ROUND(+AG192-AG216,0)</f>
        <v>0</v>
      </c>
      <c r="AH240" s="110">
        <f t="shared" si="257"/>
        <v>0</v>
      </c>
      <c r="AI240" s="110">
        <f t="shared" si="257"/>
        <v>0</v>
      </c>
      <c r="AJ240" s="110">
        <f t="shared" si="257"/>
        <v>0</v>
      </c>
      <c r="AK240" s="110">
        <f t="shared" si="257"/>
        <v>0</v>
      </c>
      <c r="AL240" s="110">
        <f t="shared" si="257"/>
        <v>0</v>
      </c>
      <c r="AM240" s="110">
        <f t="shared" si="257"/>
        <v>0</v>
      </c>
      <c r="AN240" s="110">
        <f t="shared" si="257"/>
        <v>0</v>
      </c>
      <c r="AO240" s="110">
        <f t="shared" si="257"/>
        <v>0</v>
      </c>
      <c r="AP240" s="110">
        <f t="shared" si="257"/>
        <v>0</v>
      </c>
      <c r="AQ240" s="110">
        <f t="shared" si="257"/>
        <v>0</v>
      </c>
      <c r="AR240" s="110">
        <f t="shared" si="257"/>
        <v>0</v>
      </c>
      <c r="AS240" s="110">
        <f t="shared" si="257"/>
        <v>0</v>
      </c>
      <c r="AT240" s="110">
        <f t="shared" si="257"/>
        <v>0</v>
      </c>
      <c r="AU240" s="110">
        <f t="shared" si="257"/>
        <v>0</v>
      </c>
      <c r="AV240" s="110">
        <f t="shared" si="257"/>
        <v>0</v>
      </c>
      <c r="AW240" s="110">
        <f t="shared" si="257"/>
        <v>0</v>
      </c>
      <c r="AX240" s="110">
        <f t="shared" si="257"/>
        <v>0</v>
      </c>
      <c r="AY240" s="110">
        <f t="shared" si="257"/>
        <v>0</v>
      </c>
      <c r="AZ240" s="110">
        <f t="shared" si="257"/>
        <v>0</v>
      </c>
      <c r="BA240" s="110">
        <f t="shared" si="257"/>
        <v>0</v>
      </c>
      <c r="BB240" s="110">
        <f t="shared" si="257"/>
        <v>0</v>
      </c>
      <c r="BC240" s="110">
        <f t="shared" si="257"/>
        <v>0</v>
      </c>
      <c r="BD240" s="110">
        <f t="shared" si="257"/>
        <v>0</v>
      </c>
      <c r="BE240" s="110">
        <f t="shared" si="257"/>
        <v>0</v>
      </c>
      <c r="BF240" s="110">
        <f t="shared" si="257"/>
        <v>0</v>
      </c>
      <c r="BG240" s="110">
        <f t="shared" si="257"/>
        <v>0</v>
      </c>
      <c r="BH240" s="110">
        <f t="shared" si="257"/>
        <v>0</v>
      </c>
      <c r="BI240" s="110">
        <f t="shared" si="240"/>
        <v>0</v>
      </c>
      <c r="BJ240" s="110">
        <f t="shared" si="241"/>
        <v>0</v>
      </c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</row>
    <row r="241" spans="3:72">
      <c r="C241" s="2" t="str">
        <f t="shared" si="219"/>
        <v>AMORTIZ OF PROPERTY GAIN/LOSS</v>
      </c>
      <c r="D241" s="110">
        <f t="shared" ref="D241:AF241" si="258">ROUND(+D193-D217,0)</f>
        <v>0</v>
      </c>
      <c r="E241" s="110">
        <f t="shared" si="258"/>
        <v>0</v>
      </c>
      <c r="F241" s="110">
        <f t="shared" si="258"/>
        <v>0</v>
      </c>
      <c r="G241" s="110">
        <f t="shared" si="258"/>
        <v>0</v>
      </c>
      <c r="H241" s="110">
        <f t="shared" si="258"/>
        <v>0</v>
      </c>
      <c r="I241" s="110">
        <f t="shared" si="258"/>
        <v>0</v>
      </c>
      <c r="J241" s="110">
        <f t="shared" si="258"/>
        <v>0</v>
      </c>
      <c r="K241" s="110">
        <f t="shared" si="258"/>
        <v>0</v>
      </c>
      <c r="L241" s="110">
        <f t="shared" si="258"/>
        <v>0</v>
      </c>
      <c r="M241" s="110">
        <f t="shared" si="258"/>
        <v>0</v>
      </c>
      <c r="N241" s="110">
        <f t="shared" si="258"/>
        <v>0</v>
      </c>
      <c r="O241" s="110">
        <f t="shared" si="258"/>
        <v>0</v>
      </c>
      <c r="P241" s="110">
        <f t="shared" si="258"/>
        <v>0</v>
      </c>
      <c r="Q241" s="110">
        <f t="shared" si="258"/>
        <v>0</v>
      </c>
      <c r="R241" s="110">
        <f t="shared" si="258"/>
        <v>0</v>
      </c>
      <c r="S241" s="110">
        <f t="shared" si="258"/>
        <v>0</v>
      </c>
      <c r="T241" s="110">
        <f t="shared" si="258"/>
        <v>0</v>
      </c>
      <c r="U241" s="110">
        <f t="shared" si="258"/>
        <v>0</v>
      </c>
      <c r="V241" s="110">
        <f t="shared" si="258"/>
        <v>0</v>
      </c>
      <c r="W241" s="110">
        <f t="shared" si="258"/>
        <v>0</v>
      </c>
      <c r="X241" s="110">
        <f t="shared" si="258"/>
        <v>0</v>
      </c>
      <c r="Y241" s="110">
        <f t="shared" si="258"/>
        <v>0</v>
      </c>
      <c r="Z241" s="110">
        <f t="shared" si="258"/>
        <v>0</v>
      </c>
      <c r="AA241" s="110">
        <f t="shared" si="258"/>
        <v>0</v>
      </c>
      <c r="AB241" s="110">
        <f t="shared" si="258"/>
        <v>0</v>
      </c>
      <c r="AC241" s="110">
        <f t="shared" si="258"/>
        <v>0</v>
      </c>
      <c r="AD241" s="110">
        <f t="shared" si="258"/>
        <v>0</v>
      </c>
      <c r="AE241" s="110">
        <f t="shared" si="258"/>
        <v>0</v>
      </c>
      <c r="AF241" s="110">
        <f t="shared" si="258"/>
        <v>0</v>
      </c>
      <c r="AG241" s="110">
        <f t="shared" ref="AG241:BH241" si="259">ROUND(+AG193-AG217,0)</f>
        <v>0</v>
      </c>
      <c r="AH241" s="110">
        <f t="shared" si="259"/>
        <v>0</v>
      </c>
      <c r="AI241" s="110">
        <f t="shared" si="259"/>
        <v>0</v>
      </c>
      <c r="AJ241" s="110">
        <f t="shared" si="259"/>
        <v>0</v>
      </c>
      <c r="AK241" s="110">
        <f t="shared" si="259"/>
        <v>0</v>
      </c>
      <c r="AL241" s="110">
        <f t="shared" si="259"/>
        <v>0</v>
      </c>
      <c r="AM241" s="110">
        <f t="shared" si="259"/>
        <v>0</v>
      </c>
      <c r="AN241" s="110">
        <f t="shared" si="259"/>
        <v>0</v>
      </c>
      <c r="AO241" s="110">
        <f t="shared" si="259"/>
        <v>0</v>
      </c>
      <c r="AP241" s="110">
        <f t="shared" si="259"/>
        <v>0</v>
      </c>
      <c r="AQ241" s="110">
        <f t="shared" si="259"/>
        <v>0</v>
      </c>
      <c r="AR241" s="110">
        <f t="shared" si="259"/>
        <v>0</v>
      </c>
      <c r="AS241" s="110">
        <f t="shared" si="259"/>
        <v>0</v>
      </c>
      <c r="AT241" s="110">
        <f t="shared" si="259"/>
        <v>0</v>
      </c>
      <c r="AU241" s="110">
        <f t="shared" si="259"/>
        <v>0</v>
      </c>
      <c r="AV241" s="110">
        <f t="shared" si="259"/>
        <v>0</v>
      </c>
      <c r="AW241" s="110">
        <f t="shared" si="259"/>
        <v>0</v>
      </c>
      <c r="AX241" s="110">
        <f t="shared" si="259"/>
        <v>0</v>
      </c>
      <c r="AY241" s="110">
        <f t="shared" si="259"/>
        <v>0</v>
      </c>
      <c r="AZ241" s="110">
        <f t="shared" si="259"/>
        <v>0</v>
      </c>
      <c r="BA241" s="110">
        <f t="shared" si="259"/>
        <v>0</v>
      </c>
      <c r="BB241" s="110">
        <f t="shared" si="259"/>
        <v>0</v>
      </c>
      <c r="BC241" s="110">
        <f t="shared" si="259"/>
        <v>0</v>
      </c>
      <c r="BD241" s="110">
        <f t="shared" si="259"/>
        <v>0</v>
      </c>
      <c r="BE241" s="110">
        <f t="shared" si="259"/>
        <v>0</v>
      </c>
      <c r="BF241" s="110">
        <f t="shared" si="259"/>
        <v>0</v>
      </c>
      <c r="BG241" s="110">
        <f t="shared" si="259"/>
        <v>0</v>
      </c>
      <c r="BH241" s="110">
        <f t="shared" si="259"/>
        <v>0</v>
      </c>
      <c r="BI241" s="110">
        <f t="shared" si="240"/>
        <v>0</v>
      </c>
      <c r="BJ241" s="110">
        <f t="shared" si="241"/>
        <v>0</v>
      </c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</row>
    <row r="242" spans="3:72">
      <c r="C242" s="2" t="str">
        <f t="shared" si="219"/>
        <v>OTHER OPERATING EXPENSES</v>
      </c>
      <c r="D242" s="110">
        <f t="shared" ref="D242:AF242" si="260">ROUND(+D194-D218,0)</f>
        <v>0</v>
      </c>
      <c r="E242" s="110">
        <f t="shared" si="260"/>
        <v>0</v>
      </c>
      <c r="F242" s="110">
        <f t="shared" si="260"/>
        <v>0</v>
      </c>
      <c r="G242" s="110">
        <f t="shared" si="260"/>
        <v>0</v>
      </c>
      <c r="H242" s="110">
        <f t="shared" si="260"/>
        <v>0</v>
      </c>
      <c r="I242" s="110">
        <f t="shared" si="260"/>
        <v>0</v>
      </c>
      <c r="J242" s="110">
        <f t="shared" si="260"/>
        <v>0</v>
      </c>
      <c r="K242" s="110">
        <f t="shared" si="260"/>
        <v>0</v>
      </c>
      <c r="L242" s="110">
        <f t="shared" si="260"/>
        <v>0</v>
      </c>
      <c r="M242" s="110">
        <f t="shared" si="260"/>
        <v>0</v>
      </c>
      <c r="N242" s="110">
        <f t="shared" si="260"/>
        <v>0</v>
      </c>
      <c r="O242" s="110">
        <f t="shared" si="260"/>
        <v>0</v>
      </c>
      <c r="P242" s="110">
        <f t="shared" si="260"/>
        <v>0</v>
      </c>
      <c r="Q242" s="110">
        <f t="shared" si="260"/>
        <v>0</v>
      </c>
      <c r="R242" s="110">
        <f t="shared" si="260"/>
        <v>0</v>
      </c>
      <c r="S242" s="110">
        <f t="shared" si="260"/>
        <v>0</v>
      </c>
      <c r="T242" s="110">
        <f t="shared" si="260"/>
        <v>0</v>
      </c>
      <c r="U242" s="110">
        <f t="shared" si="260"/>
        <v>0</v>
      </c>
      <c r="V242" s="110">
        <f t="shared" si="260"/>
        <v>0</v>
      </c>
      <c r="W242" s="110">
        <f t="shared" si="260"/>
        <v>0</v>
      </c>
      <c r="X242" s="110">
        <f t="shared" si="260"/>
        <v>0</v>
      </c>
      <c r="Y242" s="110">
        <f t="shared" si="260"/>
        <v>0</v>
      </c>
      <c r="Z242" s="110">
        <f t="shared" si="260"/>
        <v>0</v>
      </c>
      <c r="AA242" s="110">
        <f t="shared" si="260"/>
        <v>0</v>
      </c>
      <c r="AB242" s="110">
        <f t="shared" si="260"/>
        <v>0</v>
      </c>
      <c r="AC242" s="110">
        <f t="shared" si="260"/>
        <v>0</v>
      </c>
      <c r="AD242" s="110">
        <f t="shared" si="260"/>
        <v>0</v>
      </c>
      <c r="AE242" s="110">
        <f t="shared" si="260"/>
        <v>0</v>
      </c>
      <c r="AF242" s="110">
        <f t="shared" si="260"/>
        <v>0</v>
      </c>
      <c r="AG242" s="110">
        <f t="shared" ref="AG242:BH242" si="261">ROUND(+AG194-AG218,0)</f>
        <v>0</v>
      </c>
      <c r="AH242" s="110">
        <f t="shared" si="261"/>
        <v>0</v>
      </c>
      <c r="AI242" s="110">
        <f t="shared" si="261"/>
        <v>0</v>
      </c>
      <c r="AJ242" s="110">
        <f t="shared" si="261"/>
        <v>0</v>
      </c>
      <c r="AK242" s="110">
        <f t="shared" si="261"/>
        <v>0</v>
      </c>
      <c r="AL242" s="110">
        <f t="shared" si="261"/>
        <v>0</v>
      </c>
      <c r="AM242" s="110">
        <f t="shared" si="261"/>
        <v>0</v>
      </c>
      <c r="AN242" s="110">
        <f t="shared" si="261"/>
        <v>0</v>
      </c>
      <c r="AO242" s="110">
        <f t="shared" si="261"/>
        <v>0</v>
      </c>
      <c r="AP242" s="110">
        <f t="shared" si="261"/>
        <v>0</v>
      </c>
      <c r="AQ242" s="110">
        <f t="shared" si="261"/>
        <v>0</v>
      </c>
      <c r="AR242" s="110">
        <f t="shared" si="261"/>
        <v>0</v>
      </c>
      <c r="AS242" s="110">
        <f t="shared" si="261"/>
        <v>0</v>
      </c>
      <c r="AT242" s="110">
        <f t="shared" si="261"/>
        <v>0</v>
      </c>
      <c r="AU242" s="110">
        <f t="shared" si="261"/>
        <v>0</v>
      </c>
      <c r="AV242" s="110">
        <f t="shared" si="261"/>
        <v>0</v>
      </c>
      <c r="AW242" s="110">
        <f t="shared" si="261"/>
        <v>0</v>
      </c>
      <c r="AX242" s="110">
        <f t="shared" si="261"/>
        <v>0</v>
      </c>
      <c r="AY242" s="110">
        <f t="shared" si="261"/>
        <v>0</v>
      </c>
      <c r="AZ242" s="110">
        <f t="shared" si="261"/>
        <v>0</v>
      </c>
      <c r="BA242" s="110">
        <f t="shared" si="261"/>
        <v>0</v>
      </c>
      <c r="BB242" s="110">
        <f t="shared" si="261"/>
        <v>0</v>
      </c>
      <c r="BC242" s="110">
        <f t="shared" si="261"/>
        <v>0</v>
      </c>
      <c r="BD242" s="110">
        <f t="shared" si="261"/>
        <v>0</v>
      </c>
      <c r="BE242" s="110">
        <f t="shared" si="261"/>
        <v>0</v>
      </c>
      <c r="BF242" s="110">
        <f t="shared" si="261"/>
        <v>0</v>
      </c>
      <c r="BG242" s="110">
        <f t="shared" si="261"/>
        <v>0</v>
      </c>
      <c r="BH242" s="110">
        <f t="shared" si="261"/>
        <v>0</v>
      </c>
      <c r="BI242" s="110">
        <f t="shared" si="240"/>
        <v>0</v>
      </c>
      <c r="BJ242" s="110">
        <f t="shared" si="241"/>
        <v>0</v>
      </c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</row>
    <row r="243" spans="3:72">
      <c r="C243" s="2" t="str">
        <f t="shared" si="219"/>
        <v>ASC 815</v>
      </c>
      <c r="D243" s="110">
        <f t="shared" ref="D243:AF243" si="262">ROUND(+D195-D219,0)</f>
        <v>0</v>
      </c>
      <c r="E243" s="110">
        <f t="shared" si="262"/>
        <v>0</v>
      </c>
      <c r="F243" s="110">
        <f t="shared" si="262"/>
        <v>0</v>
      </c>
      <c r="G243" s="110">
        <f t="shared" si="262"/>
        <v>0</v>
      </c>
      <c r="H243" s="110">
        <f t="shared" si="262"/>
        <v>0</v>
      </c>
      <c r="I243" s="110">
        <f t="shared" si="262"/>
        <v>0</v>
      </c>
      <c r="J243" s="110">
        <f t="shared" si="262"/>
        <v>0</v>
      </c>
      <c r="K243" s="110">
        <f t="shared" si="262"/>
        <v>0</v>
      </c>
      <c r="L243" s="110">
        <f t="shared" si="262"/>
        <v>0</v>
      </c>
      <c r="M243" s="110">
        <f t="shared" si="262"/>
        <v>0</v>
      </c>
      <c r="N243" s="110">
        <f t="shared" si="262"/>
        <v>0</v>
      </c>
      <c r="O243" s="110">
        <f t="shared" si="262"/>
        <v>0</v>
      </c>
      <c r="P243" s="110">
        <f t="shared" si="262"/>
        <v>0</v>
      </c>
      <c r="Q243" s="110">
        <f t="shared" si="262"/>
        <v>0</v>
      </c>
      <c r="R243" s="110">
        <f t="shared" si="262"/>
        <v>0</v>
      </c>
      <c r="S243" s="110">
        <f t="shared" si="262"/>
        <v>0</v>
      </c>
      <c r="T243" s="110">
        <f t="shared" si="262"/>
        <v>0</v>
      </c>
      <c r="U243" s="110">
        <f t="shared" si="262"/>
        <v>0</v>
      </c>
      <c r="V243" s="110">
        <f t="shared" si="262"/>
        <v>0</v>
      </c>
      <c r="W243" s="110">
        <f t="shared" si="262"/>
        <v>0</v>
      </c>
      <c r="X243" s="110">
        <f t="shared" si="262"/>
        <v>0</v>
      </c>
      <c r="Y243" s="110">
        <f t="shared" si="262"/>
        <v>0</v>
      </c>
      <c r="Z243" s="110">
        <f t="shared" si="262"/>
        <v>0</v>
      </c>
      <c r="AA243" s="110">
        <f t="shared" si="262"/>
        <v>0</v>
      </c>
      <c r="AB243" s="110">
        <f t="shared" si="262"/>
        <v>0</v>
      </c>
      <c r="AC243" s="110">
        <f t="shared" si="262"/>
        <v>0</v>
      </c>
      <c r="AD243" s="110">
        <f t="shared" si="262"/>
        <v>0</v>
      </c>
      <c r="AE243" s="110">
        <f t="shared" si="262"/>
        <v>0</v>
      </c>
      <c r="AF243" s="110">
        <f t="shared" si="262"/>
        <v>0</v>
      </c>
      <c r="AG243" s="110">
        <f t="shared" ref="AG243:BH243" si="263">ROUND(+AG195-AG219,0)</f>
        <v>0</v>
      </c>
      <c r="AH243" s="110">
        <f t="shared" si="263"/>
        <v>0</v>
      </c>
      <c r="AI243" s="110">
        <f t="shared" si="263"/>
        <v>0</v>
      </c>
      <c r="AJ243" s="110">
        <f t="shared" si="263"/>
        <v>0</v>
      </c>
      <c r="AK243" s="110">
        <f t="shared" si="263"/>
        <v>0</v>
      </c>
      <c r="AL243" s="110">
        <f t="shared" si="263"/>
        <v>0</v>
      </c>
      <c r="AM243" s="110">
        <f t="shared" si="263"/>
        <v>0</v>
      </c>
      <c r="AN243" s="110">
        <f t="shared" si="263"/>
        <v>0</v>
      </c>
      <c r="AO243" s="110">
        <f t="shared" si="263"/>
        <v>0</v>
      </c>
      <c r="AP243" s="110">
        <f t="shared" si="263"/>
        <v>0</v>
      </c>
      <c r="AQ243" s="110">
        <f t="shared" si="263"/>
        <v>0</v>
      </c>
      <c r="AR243" s="110">
        <f t="shared" si="263"/>
        <v>0</v>
      </c>
      <c r="AS243" s="110">
        <f t="shared" si="263"/>
        <v>0</v>
      </c>
      <c r="AT243" s="110">
        <f t="shared" si="263"/>
        <v>0</v>
      </c>
      <c r="AU243" s="110">
        <f t="shared" si="263"/>
        <v>0</v>
      </c>
      <c r="AV243" s="110">
        <f t="shared" si="263"/>
        <v>0</v>
      </c>
      <c r="AW243" s="110">
        <f t="shared" si="263"/>
        <v>0</v>
      </c>
      <c r="AX243" s="110">
        <f t="shared" si="263"/>
        <v>0</v>
      </c>
      <c r="AY243" s="110">
        <f t="shared" si="263"/>
        <v>0</v>
      </c>
      <c r="AZ243" s="110">
        <f t="shared" si="263"/>
        <v>0</v>
      </c>
      <c r="BA243" s="110">
        <f t="shared" si="263"/>
        <v>0</v>
      </c>
      <c r="BB243" s="110">
        <f t="shared" si="263"/>
        <v>0</v>
      </c>
      <c r="BC243" s="110">
        <f t="shared" si="263"/>
        <v>0</v>
      </c>
      <c r="BD243" s="110">
        <f t="shared" si="263"/>
        <v>0</v>
      </c>
      <c r="BE243" s="110">
        <f t="shared" si="263"/>
        <v>0</v>
      </c>
      <c r="BF243" s="110">
        <f t="shared" si="263"/>
        <v>0</v>
      </c>
      <c r="BG243" s="110">
        <f t="shared" si="263"/>
        <v>0</v>
      </c>
      <c r="BH243" s="110">
        <f t="shared" si="263"/>
        <v>0</v>
      </c>
      <c r="BI243" s="110">
        <f t="shared" si="240"/>
        <v>0</v>
      </c>
      <c r="BJ243" s="110">
        <f t="shared" si="241"/>
        <v>0</v>
      </c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</row>
    <row r="244" spans="3:72">
      <c r="C244" s="2" t="str">
        <f t="shared" si="219"/>
        <v>TAXES OTHER THAN INCOME TAXES</v>
      </c>
      <c r="D244" s="110">
        <f t="shared" ref="D244:AF244" si="264">ROUND(+D196-D220,0)</f>
        <v>0</v>
      </c>
      <c r="E244" s="110">
        <f t="shared" si="264"/>
        <v>0</v>
      </c>
      <c r="F244" s="110">
        <f t="shared" si="264"/>
        <v>0</v>
      </c>
      <c r="G244" s="110">
        <f t="shared" si="264"/>
        <v>0</v>
      </c>
      <c r="H244" s="110">
        <f t="shared" si="264"/>
        <v>0</v>
      </c>
      <c r="I244" s="110">
        <f t="shared" si="264"/>
        <v>-2</v>
      </c>
      <c r="J244" s="110">
        <f t="shared" si="264"/>
        <v>0</v>
      </c>
      <c r="K244" s="110">
        <f t="shared" si="264"/>
        <v>0</v>
      </c>
      <c r="L244" s="110">
        <f t="shared" si="264"/>
        <v>0</v>
      </c>
      <c r="M244" s="110">
        <f t="shared" si="264"/>
        <v>0</v>
      </c>
      <c r="N244" s="110">
        <f t="shared" si="264"/>
        <v>0</v>
      </c>
      <c r="O244" s="110">
        <f t="shared" si="264"/>
        <v>0</v>
      </c>
      <c r="P244" s="110">
        <f t="shared" si="264"/>
        <v>0</v>
      </c>
      <c r="Q244" s="110">
        <f t="shared" si="264"/>
        <v>0</v>
      </c>
      <c r="R244" s="110">
        <f t="shared" si="264"/>
        <v>0</v>
      </c>
      <c r="S244" s="110">
        <f t="shared" si="264"/>
        <v>0</v>
      </c>
      <c r="T244" s="110">
        <f t="shared" si="264"/>
        <v>0</v>
      </c>
      <c r="U244" s="110">
        <f t="shared" si="264"/>
        <v>0</v>
      </c>
      <c r="V244" s="110">
        <f t="shared" si="264"/>
        <v>0</v>
      </c>
      <c r="W244" s="110">
        <f t="shared" si="264"/>
        <v>0</v>
      </c>
      <c r="X244" s="110">
        <f t="shared" si="264"/>
        <v>0</v>
      </c>
      <c r="Y244" s="110">
        <f t="shared" si="264"/>
        <v>0</v>
      </c>
      <c r="Z244" s="110">
        <f t="shared" si="264"/>
        <v>0</v>
      </c>
      <c r="AA244" s="110">
        <f t="shared" si="264"/>
        <v>0</v>
      </c>
      <c r="AB244" s="110">
        <f t="shared" si="264"/>
        <v>0</v>
      </c>
      <c r="AC244" s="110">
        <f t="shared" si="264"/>
        <v>0</v>
      </c>
      <c r="AD244" s="110">
        <f t="shared" si="264"/>
        <v>0</v>
      </c>
      <c r="AE244" s="110">
        <f t="shared" si="264"/>
        <v>0</v>
      </c>
      <c r="AF244" s="110">
        <f t="shared" si="264"/>
        <v>0</v>
      </c>
      <c r="AG244" s="110">
        <f t="shared" ref="AG244:BH244" si="265">ROUND(+AG196-AG220,0)</f>
        <v>0</v>
      </c>
      <c r="AH244" s="110">
        <f t="shared" si="265"/>
        <v>0</v>
      </c>
      <c r="AI244" s="110">
        <f t="shared" si="265"/>
        <v>0</v>
      </c>
      <c r="AJ244" s="110">
        <f t="shared" si="265"/>
        <v>0</v>
      </c>
      <c r="AK244" s="110">
        <f t="shared" si="265"/>
        <v>0</v>
      </c>
      <c r="AL244" s="110">
        <f t="shared" si="265"/>
        <v>0</v>
      </c>
      <c r="AM244" s="110">
        <f t="shared" si="265"/>
        <v>0</v>
      </c>
      <c r="AN244" s="110">
        <f t="shared" si="265"/>
        <v>0</v>
      </c>
      <c r="AO244" s="110">
        <f t="shared" si="265"/>
        <v>0</v>
      </c>
      <c r="AP244" s="110">
        <f t="shared" si="265"/>
        <v>0</v>
      </c>
      <c r="AQ244" s="110">
        <f t="shared" si="265"/>
        <v>0</v>
      </c>
      <c r="AR244" s="110">
        <f t="shared" si="265"/>
        <v>0</v>
      </c>
      <c r="AS244" s="110">
        <f t="shared" si="265"/>
        <v>0</v>
      </c>
      <c r="AT244" s="110">
        <f t="shared" si="265"/>
        <v>0</v>
      </c>
      <c r="AU244" s="110">
        <f t="shared" si="265"/>
        <v>0</v>
      </c>
      <c r="AV244" s="110">
        <f t="shared" si="265"/>
        <v>0</v>
      </c>
      <c r="AW244" s="110">
        <f t="shared" si="265"/>
        <v>0</v>
      </c>
      <c r="AX244" s="110">
        <f t="shared" si="265"/>
        <v>0</v>
      </c>
      <c r="AY244" s="110">
        <f t="shared" si="265"/>
        <v>0</v>
      </c>
      <c r="AZ244" s="110">
        <f t="shared" si="265"/>
        <v>0</v>
      </c>
      <c r="BA244" s="110">
        <f t="shared" si="265"/>
        <v>0</v>
      </c>
      <c r="BB244" s="110">
        <f t="shared" si="265"/>
        <v>0</v>
      </c>
      <c r="BC244" s="110">
        <f t="shared" si="265"/>
        <v>0</v>
      </c>
      <c r="BD244" s="110">
        <f t="shared" si="265"/>
        <v>0</v>
      </c>
      <c r="BE244" s="110">
        <f t="shared" si="265"/>
        <v>0</v>
      </c>
      <c r="BF244" s="110">
        <f t="shared" si="265"/>
        <v>0</v>
      </c>
      <c r="BG244" s="110">
        <f t="shared" si="265"/>
        <v>0</v>
      </c>
      <c r="BH244" s="110">
        <f t="shared" si="265"/>
        <v>0</v>
      </c>
      <c r="BI244" s="110">
        <f t="shared" si="240"/>
        <v>-2</v>
      </c>
      <c r="BJ244" s="110">
        <f t="shared" si="241"/>
        <v>-2</v>
      </c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</row>
    <row r="245" spans="3:72">
      <c r="C245" s="2" t="str">
        <f t="shared" si="219"/>
        <v>INCOME TAXES</v>
      </c>
      <c r="D245" s="110">
        <f t="shared" ref="D245:AF245" si="266">ROUND(+D197-D221,0)</f>
        <v>0</v>
      </c>
      <c r="E245" s="110">
        <f t="shared" si="266"/>
        <v>0</v>
      </c>
      <c r="F245" s="110">
        <f t="shared" si="266"/>
        <v>0</v>
      </c>
      <c r="G245" s="110">
        <f t="shared" si="266"/>
        <v>0</v>
      </c>
      <c r="H245" s="110">
        <f t="shared" si="266"/>
        <v>0</v>
      </c>
      <c r="I245" s="110">
        <f t="shared" si="266"/>
        <v>0</v>
      </c>
      <c r="J245" s="110">
        <f t="shared" si="266"/>
        <v>0</v>
      </c>
      <c r="K245" s="110">
        <f t="shared" si="266"/>
        <v>0</v>
      </c>
      <c r="L245" s="110">
        <f t="shared" si="266"/>
        <v>0</v>
      </c>
      <c r="M245" s="110">
        <f t="shared" si="266"/>
        <v>0</v>
      </c>
      <c r="N245" s="110">
        <f t="shared" si="266"/>
        <v>0</v>
      </c>
      <c r="O245" s="110">
        <f t="shared" si="266"/>
        <v>0</v>
      </c>
      <c r="P245" s="110">
        <f t="shared" si="266"/>
        <v>0</v>
      </c>
      <c r="Q245" s="110">
        <f t="shared" si="266"/>
        <v>0</v>
      </c>
      <c r="R245" s="110">
        <f t="shared" si="266"/>
        <v>0</v>
      </c>
      <c r="S245" s="110">
        <f t="shared" si="266"/>
        <v>0</v>
      </c>
      <c r="T245" s="110">
        <f t="shared" si="266"/>
        <v>0</v>
      </c>
      <c r="U245" s="110">
        <f t="shared" si="266"/>
        <v>0</v>
      </c>
      <c r="V245" s="110">
        <f t="shared" si="266"/>
        <v>0</v>
      </c>
      <c r="W245" s="110">
        <f t="shared" si="266"/>
        <v>0</v>
      </c>
      <c r="X245" s="110">
        <f t="shared" si="266"/>
        <v>0</v>
      </c>
      <c r="Y245" s="110">
        <f t="shared" si="266"/>
        <v>0</v>
      </c>
      <c r="Z245" s="110">
        <f t="shared" si="266"/>
        <v>0</v>
      </c>
      <c r="AA245" s="110">
        <f t="shared" si="266"/>
        <v>0</v>
      </c>
      <c r="AB245" s="110">
        <f t="shared" si="266"/>
        <v>0</v>
      </c>
      <c r="AC245" s="110">
        <f t="shared" si="266"/>
        <v>0</v>
      </c>
      <c r="AD245" s="110">
        <f t="shared" si="266"/>
        <v>0</v>
      </c>
      <c r="AE245" s="110">
        <f t="shared" si="266"/>
        <v>0</v>
      </c>
      <c r="AF245" s="110">
        <f t="shared" si="266"/>
        <v>0</v>
      </c>
      <c r="AG245" s="110">
        <f t="shared" ref="AG245:BH245" si="267">ROUND(+AG197-AG221,0)</f>
        <v>0</v>
      </c>
      <c r="AH245" s="110">
        <f t="shared" si="267"/>
        <v>0</v>
      </c>
      <c r="AI245" s="110">
        <f t="shared" si="267"/>
        <v>0</v>
      </c>
      <c r="AJ245" s="110">
        <f t="shared" si="267"/>
        <v>0</v>
      </c>
      <c r="AK245" s="110">
        <f t="shared" si="267"/>
        <v>0</v>
      </c>
      <c r="AL245" s="110">
        <f t="shared" si="267"/>
        <v>0</v>
      </c>
      <c r="AM245" s="110">
        <f t="shared" si="267"/>
        <v>0</v>
      </c>
      <c r="AN245" s="110">
        <f t="shared" si="267"/>
        <v>0</v>
      </c>
      <c r="AO245" s="110">
        <f t="shared" si="267"/>
        <v>0</v>
      </c>
      <c r="AP245" s="110">
        <f t="shared" si="267"/>
        <v>0</v>
      </c>
      <c r="AQ245" s="110">
        <f t="shared" si="267"/>
        <v>0</v>
      </c>
      <c r="AR245" s="110">
        <f t="shared" si="267"/>
        <v>0</v>
      </c>
      <c r="AS245" s="110">
        <f t="shared" si="267"/>
        <v>0</v>
      </c>
      <c r="AT245" s="110">
        <f t="shared" si="267"/>
        <v>0</v>
      </c>
      <c r="AU245" s="110">
        <f t="shared" si="267"/>
        <v>0</v>
      </c>
      <c r="AV245" s="110">
        <f t="shared" si="267"/>
        <v>0</v>
      </c>
      <c r="AW245" s="110">
        <f t="shared" si="267"/>
        <v>0</v>
      </c>
      <c r="AX245" s="110">
        <f t="shared" si="267"/>
        <v>0</v>
      </c>
      <c r="AY245" s="110">
        <f t="shared" si="267"/>
        <v>0</v>
      </c>
      <c r="AZ245" s="110">
        <f t="shared" si="267"/>
        <v>0</v>
      </c>
      <c r="BA245" s="110">
        <f t="shared" si="267"/>
        <v>0</v>
      </c>
      <c r="BB245" s="110">
        <f t="shared" si="267"/>
        <v>0</v>
      </c>
      <c r="BC245" s="110">
        <f t="shared" si="267"/>
        <v>0</v>
      </c>
      <c r="BD245" s="110">
        <f t="shared" si="267"/>
        <v>0</v>
      </c>
      <c r="BE245" s="110">
        <f t="shared" si="267"/>
        <v>0</v>
      </c>
      <c r="BF245" s="110">
        <f t="shared" si="267"/>
        <v>0</v>
      </c>
      <c r="BG245" s="110">
        <f t="shared" si="267"/>
        <v>0</v>
      </c>
      <c r="BH245" s="110">
        <f t="shared" si="267"/>
        <v>0</v>
      </c>
      <c r="BI245" s="110">
        <f t="shared" si="240"/>
        <v>0</v>
      </c>
      <c r="BJ245" s="110">
        <f t="shared" si="241"/>
        <v>0</v>
      </c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</row>
    <row r="246" spans="3:72">
      <c r="C246" s="2" t="str">
        <f t="shared" si="219"/>
        <v>DEFERRED INCOME TAXES</v>
      </c>
      <c r="D246" s="110">
        <f t="shared" ref="D246:AF246" si="268">ROUND(+D198-D222,0)</f>
        <v>0</v>
      </c>
      <c r="E246" s="110">
        <f t="shared" si="268"/>
        <v>0</v>
      </c>
      <c r="F246" s="110">
        <f t="shared" si="268"/>
        <v>0</v>
      </c>
      <c r="G246" s="110">
        <f t="shared" si="268"/>
        <v>0</v>
      </c>
      <c r="H246" s="110">
        <f t="shared" si="268"/>
        <v>0</v>
      </c>
      <c r="I246" s="110">
        <f t="shared" si="268"/>
        <v>0</v>
      </c>
      <c r="J246" s="110">
        <f t="shared" si="268"/>
        <v>0</v>
      </c>
      <c r="K246" s="110">
        <f t="shared" si="268"/>
        <v>0</v>
      </c>
      <c r="L246" s="110">
        <f t="shared" si="268"/>
        <v>0</v>
      </c>
      <c r="M246" s="110">
        <f t="shared" si="268"/>
        <v>0</v>
      </c>
      <c r="N246" s="110">
        <f t="shared" si="268"/>
        <v>0</v>
      </c>
      <c r="O246" s="110">
        <f t="shared" si="268"/>
        <v>0</v>
      </c>
      <c r="P246" s="110">
        <f t="shared" si="268"/>
        <v>0</v>
      </c>
      <c r="Q246" s="110">
        <f t="shared" si="268"/>
        <v>0</v>
      </c>
      <c r="R246" s="110">
        <f t="shared" si="268"/>
        <v>0</v>
      </c>
      <c r="S246" s="110">
        <f t="shared" si="268"/>
        <v>0</v>
      </c>
      <c r="T246" s="110">
        <f t="shared" si="268"/>
        <v>0</v>
      </c>
      <c r="U246" s="110">
        <f t="shared" si="268"/>
        <v>0</v>
      </c>
      <c r="V246" s="110">
        <f t="shared" si="268"/>
        <v>0</v>
      </c>
      <c r="W246" s="110">
        <f t="shared" si="268"/>
        <v>0</v>
      </c>
      <c r="X246" s="110">
        <f t="shared" si="268"/>
        <v>0</v>
      </c>
      <c r="Y246" s="110">
        <f t="shared" si="268"/>
        <v>0</v>
      </c>
      <c r="Z246" s="110">
        <f t="shared" si="268"/>
        <v>0</v>
      </c>
      <c r="AA246" s="110">
        <f t="shared" si="268"/>
        <v>0</v>
      </c>
      <c r="AB246" s="110">
        <f t="shared" si="268"/>
        <v>0</v>
      </c>
      <c r="AC246" s="110">
        <f t="shared" si="268"/>
        <v>0</v>
      </c>
      <c r="AD246" s="110">
        <f t="shared" si="268"/>
        <v>0</v>
      </c>
      <c r="AE246" s="110">
        <f t="shared" si="268"/>
        <v>0</v>
      </c>
      <c r="AF246" s="110">
        <f t="shared" si="268"/>
        <v>0</v>
      </c>
      <c r="AG246" s="110">
        <f t="shared" ref="AG246:BH246" si="269">ROUND(+AG198-AG222,0)</f>
        <v>0</v>
      </c>
      <c r="AH246" s="110">
        <f t="shared" si="269"/>
        <v>0</v>
      </c>
      <c r="AI246" s="110">
        <f t="shared" si="269"/>
        <v>0</v>
      </c>
      <c r="AJ246" s="110">
        <f t="shared" si="269"/>
        <v>0</v>
      </c>
      <c r="AK246" s="110">
        <f t="shared" si="269"/>
        <v>0</v>
      </c>
      <c r="AL246" s="110">
        <f t="shared" si="269"/>
        <v>0</v>
      </c>
      <c r="AM246" s="110">
        <f t="shared" si="269"/>
        <v>0</v>
      </c>
      <c r="AN246" s="110">
        <f t="shared" si="269"/>
        <v>0</v>
      </c>
      <c r="AO246" s="110">
        <f t="shared" si="269"/>
        <v>0</v>
      </c>
      <c r="AP246" s="110">
        <f t="shared" si="269"/>
        <v>0</v>
      </c>
      <c r="AQ246" s="110">
        <f t="shared" si="269"/>
        <v>0</v>
      </c>
      <c r="AR246" s="110">
        <f t="shared" si="269"/>
        <v>0</v>
      </c>
      <c r="AS246" s="110">
        <f t="shared" si="269"/>
        <v>0</v>
      </c>
      <c r="AT246" s="110">
        <f t="shared" si="269"/>
        <v>0</v>
      </c>
      <c r="AU246" s="110">
        <f t="shared" si="269"/>
        <v>0</v>
      </c>
      <c r="AV246" s="110">
        <f t="shared" si="269"/>
        <v>0</v>
      </c>
      <c r="AW246" s="110">
        <f t="shared" si="269"/>
        <v>0</v>
      </c>
      <c r="AX246" s="110">
        <f t="shared" si="269"/>
        <v>0</v>
      </c>
      <c r="AY246" s="110">
        <f t="shared" si="269"/>
        <v>0</v>
      </c>
      <c r="AZ246" s="110">
        <f t="shared" si="269"/>
        <v>0</v>
      </c>
      <c r="BA246" s="110">
        <f t="shared" si="269"/>
        <v>0</v>
      </c>
      <c r="BB246" s="110">
        <f t="shared" si="269"/>
        <v>0</v>
      </c>
      <c r="BC246" s="110">
        <f t="shared" si="269"/>
        <v>0</v>
      </c>
      <c r="BD246" s="110">
        <f t="shared" si="269"/>
        <v>0</v>
      </c>
      <c r="BE246" s="110">
        <f t="shared" si="269"/>
        <v>0</v>
      </c>
      <c r="BF246" s="110">
        <f t="shared" si="269"/>
        <v>0</v>
      </c>
      <c r="BG246" s="110">
        <f t="shared" si="269"/>
        <v>0</v>
      </c>
      <c r="BH246" s="110">
        <f t="shared" si="269"/>
        <v>0</v>
      </c>
      <c r="BI246" s="110">
        <f t="shared" si="240"/>
        <v>0</v>
      </c>
      <c r="BJ246" s="110">
        <f t="shared" si="241"/>
        <v>0</v>
      </c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</row>
    <row r="247" spans="3:72">
      <c r="C247" s="2" t="str">
        <f t="shared" si="219"/>
        <v>TOTAL OPERATING REV. DEDUCT.</v>
      </c>
      <c r="D247" s="110">
        <f t="shared" ref="D247:AF247" si="270">ROUND(+D199-D223,0)</f>
        <v>0</v>
      </c>
      <c r="E247" s="110">
        <f t="shared" si="270"/>
        <v>0</v>
      </c>
      <c r="F247" s="110">
        <f t="shared" si="270"/>
        <v>0</v>
      </c>
      <c r="G247" s="110">
        <f t="shared" si="270"/>
        <v>0</v>
      </c>
      <c r="H247" s="110">
        <f t="shared" si="270"/>
        <v>0</v>
      </c>
      <c r="I247" s="110">
        <f t="shared" si="270"/>
        <v>-2</v>
      </c>
      <c r="J247" s="110">
        <f t="shared" si="270"/>
        <v>0</v>
      </c>
      <c r="K247" s="110">
        <f t="shared" si="270"/>
        <v>0</v>
      </c>
      <c r="L247" s="110">
        <f t="shared" si="270"/>
        <v>0</v>
      </c>
      <c r="M247" s="110">
        <f t="shared" si="270"/>
        <v>0</v>
      </c>
      <c r="N247" s="110">
        <f t="shared" si="270"/>
        <v>0</v>
      </c>
      <c r="O247" s="110">
        <f t="shared" si="270"/>
        <v>0</v>
      </c>
      <c r="P247" s="110">
        <f t="shared" si="270"/>
        <v>0</v>
      </c>
      <c r="Q247" s="110">
        <f t="shared" si="270"/>
        <v>0</v>
      </c>
      <c r="R247" s="110">
        <f t="shared" si="270"/>
        <v>0</v>
      </c>
      <c r="S247" s="110">
        <f t="shared" si="270"/>
        <v>0</v>
      </c>
      <c r="T247" s="110">
        <f t="shared" si="270"/>
        <v>0</v>
      </c>
      <c r="U247" s="110">
        <f t="shared" si="270"/>
        <v>0</v>
      </c>
      <c r="V247" s="110">
        <f t="shared" si="270"/>
        <v>0</v>
      </c>
      <c r="W247" s="110">
        <f t="shared" si="270"/>
        <v>0</v>
      </c>
      <c r="X247" s="110">
        <f t="shared" si="270"/>
        <v>0</v>
      </c>
      <c r="Y247" s="110">
        <f t="shared" si="270"/>
        <v>0</v>
      </c>
      <c r="Z247" s="110">
        <f t="shared" si="270"/>
        <v>0</v>
      </c>
      <c r="AA247" s="110">
        <f t="shared" si="270"/>
        <v>0</v>
      </c>
      <c r="AB247" s="110">
        <f t="shared" si="270"/>
        <v>0</v>
      </c>
      <c r="AC247" s="110">
        <f t="shared" si="270"/>
        <v>0</v>
      </c>
      <c r="AD247" s="110">
        <f t="shared" si="270"/>
        <v>0</v>
      </c>
      <c r="AE247" s="110">
        <f t="shared" si="270"/>
        <v>0</v>
      </c>
      <c r="AF247" s="110">
        <f t="shared" si="270"/>
        <v>0</v>
      </c>
      <c r="AG247" s="110">
        <f t="shared" ref="AG247:BH247" si="271">ROUND(+AG199-AG223,0)</f>
        <v>0</v>
      </c>
      <c r="AH247" s="110">
        <f t="shared" si="271"/>
        <v>0</v>
      </c>
      <c r="AI247" s="110">
        <f t="shared" si="271"/>
        <v>0</v>
      </c>
      <c r="AJ247" s="110">
        <f t="shared" si="271"/>
        <v>0</v>
      </c>
      <c r="AK247" s="110">
        <f t="shared" si="271"/>
        <v>0</v>
      </c>
      <c r="AL247" s="110">
        <f t="shared" si="271"/>
        <v>0</v>
      </c>
      <c r="AM247" s="110">
        <f t="shared" si="271"/>
        <v>0</v>
      </c>
      <c r="AN247" s="110">
        <f t="shared" si="271"/>
        <v>0</v>
      </c>
      <c r="AO247" s="110">
        <f t="shared" si="271"/>
        <v>0</v>
      </c>
      <c r="AP247" s="110">
        <f t="shared" si="271"/>
        <v>0</v>
      </c>
      <c r="AQ247" s="110">
        <f t="shared" si="271"/>
        <v>0</v>
      </c>
      <c r="AR247" s="110">
        <f t="shared" si="271"/>
        <v>0</v>
      </c>
      <c r="AS247" s="110">
        <f t="shared" si="271"/>
        <v>0</v>
      </c>
      <c r="AT247" s="110">
        <f t="shared" si="271"/>
        <v>0</v>
      </c>
      <c r="AU247" s="110">
        <f t="shared" si="271"/>
        <v>0</v>
      </c>
      <c r="AV247" s="110">
        <f t="shared" si="271"/>
        <v>0</v>
      </c>
      <c r="AW247" s="110">
        <f t="shared" si="271"/>
        <v>0</v>
      </c>
      <c r="AX247" s="110">
        <f t="shared" si="271"/>
        <v>0</v>
      </c>
      <c r="AY247" s="110">
        <f t="shared" si="271"/>
        <v>0</v>
      </c>
      <c r="AZ247" s="110">
        <f t="shared" si="271"/>
        <v>0</v>
      </c>
      <c r="BA247" s="110">
        <f t="shared" si="271"/>
        <v>0</v>
      </c>
      <c r="BB247" s="110">
        <f t="shared" si="271"/>
        <v>0</v>
      </c>
      <c r="BC247" s="110">
        <f t="shared" si="271"/>
        <v>0</v>
      </c>
      <c r="BD247" s="110">
        <f t="shared" si="271"/>
        <v>0</v>
      </c>
      <c r="BE247" s="110">
        <f t="shared" si="271"/>
        <v>0</v>
      </c>
      <c r="BF247" s="110">
        <f t="shared" si="271"/>
        <v>0</v>
      </c>
      <c r="BG247" s="110">
        <f t="shared" si="271"/>
        <v>0</v>
      </c>
      <c r="BH247" s="110">
        <f t="shared" si="271"/>
        <v>0</v>
      </c>
      <c r="BI247" s="110">
        <f t="shared" si="240"/>
        <v>-2</v>
      </c>
      <c r="BJ247" s="110">
        <f t="shared" si="241"/>
        <v>-2</v>
      </c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</row>
    <row r="248" spans="3:72">
      <c r="D248" s="110"/>
    </row>
    <row r="249" spans="3:72">
      <c r="D249" s="110"/>
    </row>
    <row r="250" spans="3:72">
      <c r="D250" s="110"/>
    </row>
    <row r="251" spans="3:72">
      <c r="D251" s="110"/>
    </row>
    <row r="252" spans="3:72">
      <c r="D252" s="110"/>
    </row>
  </sheetData>
  <phoneticPr fontId="4" type="noConversion"/>
  <conditionalFormatting sqref="E4">
    <cfRule type="cellIs" dxfId="25" priority="4" operator="equal">
      <formula>"""done"""</formula>
    </cfRule>
    <cfRule type="cellIs" dxfId="24" priority="7" operator="equal">
      <formula>0</formula>
    </cfRule>
    <cfRule type="cellIs" priority="9" operator="notEqual">
      <formula>0</formula>
    </cfRule>
  </conditionalFormatting>
  <conditionalFormatting sqref="F4">
    <cfRule type="cellIs" dxfId="23" priority="1" operator="equal">
      <formula>"""done"""</formula>
    </cfRule>
    <cfRule type="cellIs" dxfId="22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75" bottom="0.75" header="0.3" footer="0.3"/>
  <pageSetup scale="41" fitToWidth="3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0"/>
  <sheetViews>
    <sheetView workbookViewId="0">
      <selection sqref="A1:H30"/>
    </sheetView>
  </sheetViews>
  <sheetFormatPr defaultColWidth="8.85546875" defaultRowHeight="12.75"/>
  <cols>
    <col min="1" max="1" width="9.42578125" style="94" bestFit="1" customWidth="1"/>
    <col min="2" max="2" width="40.85546875" style="94" bestFit="1" customWidth="1"/>
    <col min="3" max="3" width="8.5703125" style="94" bestFit="1" customWidth="1"/>
    <col min="4" max="5" width="13.28515625" style="94" bestFit="1" customWidth="1"/>
    <col min="6" max="6" width="13.5703125" style="94" bestFit="1" customWidth="1"/>
    <col min="7" max="7" width="13.28515625" style="94" bestFit="1" customWidth="1"/>
    <col min="8" max="8" width="13.5703125" style="94" bestFit="1" customWidth="1"/>
    <col min="9" max="16384" width="8.85546875" style="94"/>
  </cols>
  <sheetData>
    <row r="1" spans="1:8">
      <c r="A1" s="194"/>
      <c r="B1" s="194"/>
      <c r="C1" s="194"/>
      <c r="D1" s="194"/>
      <c r="E1" s="194"/>
      <c r="F1" s="194"/>
      <c r="G1" s="616"/>
      <c r="H1" s="617" t="str">
        <f>'[1]Common Adj'!DP2</f>
        <v>UE-__________</v>
      </c>
    </row>
    <row r="2" spans="1:8" ht="13.5" thickBot="1">
      <c r="A2" s="194"/>
      <c r="B2" s="194"/>
      <c r="C2" s="194"/>
      <c r="D2" s="194"/>
      <c r="E2" s="194"/>
      <c r="F2" s="13"/>
      <c r="G2" s="618"/>
      <c r="H2" s="619" t="str">
        <f>'[1]Common Adj'!DP3</f>
        <v>Exh. SEF-6E page 15 of 29</v>
      </c>
    </row>
    <row r="3" spans="1:8">
      <c r="A3" s="194"/>
      <c r="B3" s="194"/>
      <c r="C3" s="194"/>
      <c r="D3" s="194"/>
      <c r="E3" s="194"/>
      <c r="F3" s="194"/>
      <c r="G3" s="620"/>
      <c r="H3" s="194"/>
    </row>
    <row r="4" spans="1:8">
      <c r="A4" s="192" t="str">
        <f>'[1]Common Adj'!DI5</f>
        <v>PUGET SOUND ENERGY - ELECTRIC</v>
      </c>
      <c r="B4" s="192"/>
      <c r="C4" s="192"/>
      <c r="D4" s="192"/>
      <c r="E4" s="192"/>
      <c r="F4" s="192"/>
      <c r="G4" s="192"/>
      <c r="H4" s="192"/>
    </row>
    <row r="5" spans="1:8">
      <c r="A5" s="207" t="str">
        <f>'[1]Common Adj'!DI6</f>
        <v>WAGE INCREASE</v>
      </c>
      <c r="B5" s="208"/>
      <c r="C5" s="208"/>
      <c r="D5" s="208"/>
      <c r="E5" s="208"/>
      <c r="F5" s="208"/>
      <c r="G5" s="209"/>
      <c r="H5" s="208"/>
    </row>
    <row r="6" spans="1:8">
      <c r="A6" s="192" t="str">
        <f>'[1]Common Adj'!DI7</f>
        <v>12 MONTHS ENDED DECEMBER 31, 2018</v>
      </c>
      <c r="B6" s="192"/>
      <c r="C6" s="192"/>
      <c r="D6" s="192"/>
      <c r="E6" s="192"/>
      <c r="F6" s="192"/>
      <c r="G6" s="192"/>
      <c r="H6" s="192"/>
    </row>
    <row r="7" spans="1:8" ht="13.5" thickBot="1">
      <c r="A7" s="192" t="str">
        <f>'[1]Common Adj'!DI8</f>
        <v>2019 GENERAL RATE CASE</v>
      </c>
      <c r="B7" s="192"/>
      <c r="C7" s="192"/>
      <c r="D7" s="192"/>
      <c r="E7" s="192"/>
      <c r="F7" s="192"/>
      <c r="G7" s="192"/>
      <c r="H7" s="192"/>
    </row>
    <row r="8" spans="1:8" ht="13.5" thickBot="1">
      <c r="A8" s="195"/>
      <c r="B8" s="195"/>
      <c r="C8" s="195"/>
      <c r="D8" s="195"/>
      <c r="E8" s="195"/>
      <c r="F8" s="609">
        <f>'[1]Common Adj'!DN9</f>
        <v>6.15</v>
      </c>
      <c r="G8" s="195"/>
      <c r="H8" s="614">
        <f>'[1]Common Adj'!DP9</f>
        <v>6.15</v>
      </c>
    </row>
    <row r="9" spans="1:8">
      <c r="A9" s="210"/>
      <c r="B9" s="211"/>
      <c r="C9" s="212"/>
      <c r="D9" s="152" t="str">
        <f>'[1]Common Adj'!DL10</f>
        <v>TY</v>
      </c>
      <c r="E9" s="138"/>
      <c r="F9" s="608" t="str">
        <f>'[1]Common Adj'!DN10</f>
        <v>RESTATED</v>
      </c>
      <c r="G9" s="138"/>
      <c r="H9" s="608" t="str">
        <f>'[1]Common Adj'!DP10</f>
        <v>PROFORMA</v>
      </c>
    </row>
    <row r="10" spans="1:8">
      <c r="A10" s="96" t="str">
        <f>'[1]Common Adj'!DI11</f>
        <v>LINE</v>
      </c>
      <c r="B10" s="210"/>
      <c r="C10" s="213"/>
      <c r="D10" s="608" t="str">
        <f>'[1]Common Adj'!DL11</f>
        <v>ACTUAL</v>
      </c>
      <c r="E10" s="608" t="str">
        <f>'[1]Common Adj'!DM11</f>
        <v>RESTATED</v>
      </c>
      <c r="F10" s="608" t="str">
        <f>'[1]Common Adj'!DN11</f>
        <v>ADJUSTMENT</v>
      </c>
      <c r="G10" s="608" t="str">
        <f>'[1]Common Adj'!DO11</f>
        <v>PROFORMA</v>
      </c>
      <c r="H10" s="608" t="str">
        <f>'[1]Common Adj'!DP11</f>
        <v>ADJUSTMENT</v>
      </c>
    </row>
    <row r="11" spans="1:8">
      <c r="A11" s="32" t="str">
        <f>'[1]Common Adj'!DI12</f>
        <v>NO.</v>
      </c>
      <c r="B11" s="214" t="str">
        <f>'[1]Common Adj'!DJ12</f>
        <v>DESCRIPTION</v>
      </c>
      <c r="C11" s="215" t="str">
        <f>'[1]Common Adj'!DK12</f>
        <v>%'s</v>
      </c>
      <c r="D11" s="216" t="str">
        <f>'[1]Common Adj'!DL12</f>
        <v>(a)</v>
      </c>
      <c r="E11" s="17" t="str">
        <f>'[1]Common Adj'!DM12</f>
        <v>(b)</v>
      </c>
      <c r="F11" s="216" t="str">
        <f>'[1]Common Adj'!DN12</f>
        <v>(c)=(b)-(a)</v>
      </c>
      <c r="G11" s="17" t="str">
        <f>'[1]Common Adj'!DO12</f>
        <v>(d)</v>
      </c>
      <c r="H11" s="216" t="str">
        <f>'[1]Common Adj'!DP12</f>
        <v>(e)=(d)-(b)</v>
      </c>
    </row>
    <row r="12" spans="1:8">
      <c r="A12" s="615"/>
      <c r="B12" s="194"/>
      <c r="C12" s="194"/>
      <c r="D12" s="194"/>
      <c r="E12" s="194"/>
      <c r="F12" s="194"/>
      <c r="G12" s="194"/>
      <c r="H12" s="194"/>
    </row>
    <row r="13" spans="1:8">
      <c r="A13" s="20">
        <f>'[1]Common Adj'!DI14</f>
        <v>1</v>
      </c>
      <c r="B13" s="217" t="str">
        <f>'[1]Common Adj'!DJ14</f>
        <v>WAGES:</v>
      </c>
      <c r="C13" s="218"/>
      <c r="D13" s="219"/>
      <c r="E13" s="219"/>
      <c r="F13" s="220"/>
      <c r="G13" s="219"/>
      <c r="H13" s="219"/>
    </row>
    <row r="14" spans="1:8">
      <c r="A14" s="20">
        <f>'[1]Common Adj'!DI15</f>
        <v>2</v>
      </c>
      <c r="B14" s="221" t="str">
        <f>'[1]Common Adj'!DJ15</f>
        <v>PURCHASED POWER</v>
      </c>
      <c r="C14" s="218"/>
      <c r="D14" s="219">
        <f>'[1]Common Adj'!DL15</f>
        <v>6435874.2777891876</v>
      </c>
      <c r="E14" s="219">
        <f>'[1]Common Adj'!DM15</f>
        <v>6442215.4155860059</v>
      </c>
      <c r="F14" s="220">
        <f>'[1]Common Adj'!DN15</f>
        <v>6341.1377968182787</v>
      </c>
      <c r="G14" s="219">
        <f>'[1]Common Adj'!DO15</f>
        <v>6688165.9532109005</v>
      </c>
      <c r="H14" s="219">
        <f>'[1]Common Adj'!DP15</f>
        <v>245950.53762489464</v>
      </c>
    </row>
    <row r="15" spans="1:8">
      <c r="A15" s="20">
        <f>'[1]Common Adj'!DI16</f>
        <v>3</v>
      </c>
      <c r="B15" s="221" t="str">
        <f>'[1]Common Adj'!DJ16</f>
        <v>OTHER POWER SUPPLY</v>
      </c>
      <c r="C15" s="218"/>
      <c r="D15" s="136">
        <f>'[1]Common Adj'!DL16</f>
        <v>21002062.650665939</v>
      </c>
      <c r="E15" s="222">
        <f>'[1]Common Adj'!DM16</f>
        <v>21009444.612224907</v>
      </c>
      <c r="F15" s="223">
        <f>'[1]Common Adj'!DN16</f>
        <v>7381.9615589678288</v>
      </c>
      <c r="G15" s="223">
        <f>'[1]Common Adj'!DO16</f>
        <v>21701059.501812048</v>
      </c>
      <c r="H15" s="223">
        <f>'[1]Common Adj'!DP16</f>
        <v>691614.88958714157</v>
      </c>
    </row>
    <row r="16" spans="1:8">
      <c r="A16" s="20">
        <f>'[1]Common Adj'!DI17</f>
        <v>4</v>
      </c>
      <c r="B16" s="221" t="str">
        <f>'[1]Common Adj'!DJ17</f>
        <v>TRANSMISSION</v>
      </c>
      <c r="C16" s="218"/>
      <c r="D16" s="136">
        <f>'[1]Common Adj'!DL17</f>
        <v>9188775.2244181</v>
      </c>
      <c r="E16" s="136">
        <f>'[1]Common Adj'!DM17</f>
        <v>9195193.1657769624</v>
      </c>
      <c r="F16" s="223">
        <f>'[1]Common Adj'!DN17</f>
        <v>6417.9413588624448</v>
      </c>
      <c r="G16" s="223">
        <f>'[1]Common Adj'!DO17</f>
        <v>9524371.1429421082</v>
      </c>
      <c r="H16" s="223">
        <f>'[1]Common Adj'!DP17</f>
        <v>329177.9771651458</v>
      </c>
    </row>
    <row r="17" spans="1:8">
      <c r="A17" s="20">
        <f>'[1]Common Adj'!DI18</f>
        <v>5</v>
      </c>
      <c r="B17" s="221" t="str">
        <f>'[1]Common Adj'!DJ18</f>
        <v>DISTRIBUTION</v>
      </c>
      <c r="C17" s="218"/>
      <c r="D17" s="136">
        <f>'[1]Common Adj'!DL18</f>
        <v>27417316.113969147</v>
      </c>
      <c r="E17" s="136">
        <f>'[1]Common Adj'!DM18</f>
        <v>27423128.940563183</v>
      </c>
      <c r="F17" s="223">
        <f>'[1]Common Adj'!DN18</f>
        <v>5812.8265940360725</v>
      </c>
      <c r="G17" s="223">
        <f>'[1]Common Adj'!DO18</f>
        <v>28292537.446778752</v>
      </c>
      <c r="H17" s="223">
        <f>'[1]Common Adj'!DP18</f>
        <v>869408.50621556863</v>
      </c>
    </row>
    <row r="18" spans="1:8">
      <c r="A18" s="20">
        <f>'[1]Common Adj'!DI19</f>
        <v>6</v>
      </c>
      <c r="B18" s="221" t="str">
        <f>'[1]Common Adj'!DJ19</f>
        <v>CUSTOMER ACCTS</v>
      </c>
      <c r="C18" s="218"/>
      <c r="D18" s="136">
        <f>'[1]Common Adj'!DL19</f>
        <v>10657780.915169371</v>
      </c>
      <c r="E18" s="136">
        <f>'[1]Common Adj'!DM19</f>
        <v>10661461.996836899</v>
      </c>
      <c r="F18" s="223">
        <f>'[1]Common Adj'!DN19</f>
        <v>3681.0816675275564</v>
      </c>
      <c r="G18" s="223">
        <f>'[1]Common Adj'!DO19</f>
        <v>11005573.481128439</v>
      </c>
      <c r="H18" s="223">
        <f>'[1]Common Adj'!DP19</f>
        <v>344111.48429154046</v>
      </c>
    </row>
    <row r="19" spans="1:8">
      <c r="A19" s="20">
        <f>'[1]Common Adj'!DI20</f>
        <v>7</v>
      </c>
      <c r="B19" s="221" t="str">
        <f>'[1]Common Adj'!DJ20</f>
        <v>CUSTOMER SERVICE</v>
      </c>
      <c r="C19" s="218"/>
      <c r="D19" s="136">
        <f>'[1]Common Adj'!DL20</f>
        <v>1325772.7039111818</v>
      </c>
      <c r="E19" s="222">
        <f>'[1]Common Adj'!DM20</f>
        <v>1326921.5073119954</v>
      </c>
      <c r="F19" s="223">
        <f>'[1]Common Adj'!DN20</f>
        <v>1148.8034008136019</v>
      </c>
      <c r="G19" s="223">
        <f>'[1]Common Adj'!DO20</f>
        <v>1376273.7558263356</v>
      </c>
      <c r="H19" s="223">
        <f>'[1]Common Adj'!DP20</f>
        <v>49352.248514340259</v>
      </c>
    </row>
    <row r="20" spans="1:8">
      <c r="A20" s="20">
        <f>'[1]Common Adj'!DI21</f>
        <v>8</v>
      </c>
      <c r="B20" s="221" t="str">
        <f>'[1]Common Adj'!DJ21</f>
        <v>SALES</v>
      </c>
      <c r="C20" s="218"/>
      <c r="D20" s="136">
        <f>'[1]Common Adj'!DL21</f>
        <v>482719.13067690859</v>
      </c>
      <c r="E20" s="136">
        <f>'[1]Common Adj'!DM21</f>
        <v>483201.84980758541</v>
      </c>
      <c r="F20" s="223">
        <f>'[1]Common Adj'!DN21</f>
        <v>482.71913067682181</v>
      </c>
      <c r="G20" s="223">
        <f>'[1]Common Adj'!DO21</f>
        <v>501708.48065521597</v>
      </c>
      <c r="H20" s="223">
        <f>'[1]Common Adj'!DP21</f>
        <v>18506.630847630557</v>
      </c>
    </row>
    <row r="21" spans="1:8">
      <c r="A21" s="20">
        <f>'[1]Common Adj'!DI22</f>
        <v>9</v>
      </c>
      <c r="B21" s="221" t="str">
        <f>'[1]Common Adj'!DJ22</f>
        <v>ADMIN. &amp; GENERAL</v>
      </c>
      <c r="C21" s="218"/>
      <c r="D21" s="224">
        <f>'[1]Common Adj'!DL22</f>
        <v>28115834.299467236</v>
      </c>
      <c r="E21" s="224">
        <f>'[1]Common Adj'!DM22</f>
        <v>28143396.613986582</v>
      </c>
      <c r="F21" s="225">
        <f>'[1]Common Adj'!DN22</f>
        <v>27562.31451934576</v>
      </c>
      <c r="G21" s="225">
        <f>'[1]Common Adj'!DO22</f>
        <v>29215057.33172036</v>
      </c>
      <c r="H21" s="225">
        <f>'[1]Common Adj'!DP22</f>
        <v>1071660.7177337781</v>
      </c>
    </row>
    <row r="22" spans="1:8">
      <c r="A22" s="20">
        <f>'[1]Common Adj'!DI23</f>
        <v>10</v>
      </c>
      <c r="B22" s="34" t="str">
        <f>'[1]Common Adj'!DJ23</f>
        <v>TOTAL WAGE INCREASE</v>
      </c>
      <c r="C22" s="621"/>
      <c r="D22" s="136">
        <f>'[1]Common Adj'!DL23</f>
        <v>104626135.31606707</v>
      </c>
      <c r="E22" s="136">
        <f>'[1]Common Adj'!DM23</f>
        <v>104684964.10209413</v>
      </c>
      <c r="F22" s="223">
        <f>'[1]Common Adj'!DN23</f>
        <v>58828.786027058959</v>
      </c>
      <c r="G22" s="136">
        <f>'[1]Common Adj'!DO23</f>
        <v>108304747.09407419</v>
      </c>
      <c r="H22" s="219">
        <f>'[1]Common Adj'!DP23</f>
        <v>3619782.9919800609</v>
      </c>
    </row>
    <row r="23" spans="1:8">
      <c r="A23" s="20">
        <f>'[1]Common Adj'!DI24</f>
        <v>11</v>
      </c>
      <c r="B23" s="27"/>
      <c r="C23" s="218"/>
      <c r="D23" s="136"/>
      <c r="E23" s="136"/>
      <c r="F23" s="223"/>
      <c r="G23" s="219"/>
      <c r="H23" s="219"/>
    </row>
    <row r="24" spans="1:8">
      <c r="A24" s="20">
        <f>'[1]Common Adj'!DI25</f>
        <v>12</v>
      </c>
      <c r="B24" s="34" t="str">
        <f>'[1]Common Adj'!DJ25</f>
        <v>PAYROLL TAXES</v>
      </c>
      <c r="C24" s="218"/>
      <c r="D24" s="224">
        <f>'[1]Common Adj'!DL25</f>
        <v>7658038.0723143257</v>
      </c>
      <c r="E24" s="224">
        <f>'[1]Common Adj'!DM25</f>
        <v>7677450.3307888452</v>
      </c>
      <c r="F24" s="225">
        <f>'[1]Common Adj'!DN25</f>
        <v>19412.258474519269</v>
      </c>
      <c r="G24" s="225">
        <f>'[1]Common Adj'!DO25</f>
        <v>7859638.4253364205</v>
      </c>
      <c r="H24" s="225">
        <f>'[1]Common Adj'!DP25</f>
        <v>182188.09454757578</v>
      </c>
    </row>
    <row r="25" spans="1:8">
      <c r="A25" s="20">
        <f>'[1]Common Adj'!DI26</f>
        <v>13</v>
      </c>
      <c r="B25" s="34" t="str">
        <f>'[1]Common Adj'!DJ26</f>
        <v>TOTAL WAGES &amp; TAXES</v>
      </c>
      <c r="C25" s="218"/>
      <c r="D25" s="136">
        <f>'[1]Common Adj'!DL26</f>
        <v>112284173.38838139</v>
      </c>
      <c r="E25" s="136">
        <f>'[1]Common Adj'!DM26</f>
        <v>112362414.43288298</v>
      </c>
      <c r="F25" s="223">
        <f>'[1]Common Adj'!DN26</f>
        <v>78241.044501578232</v>
      </c>
      <c r="G25" s="136">
        <f>'[1]Common Adj'!DO26</f>
        <v>116164385.51941061</v>
      </c>
      <c r="H25" s="223">
        <f>'[1]Common Adj'!DP26</f>
        <v>3801971.0865276367</v>
      </c>
    </row>
    <row r="26" spans="1:8">
      <c r="A26" s="20">
        <f>'[1]Common Adj'!DI27</f>
        <v>14</v>
      </c>
      <c r="B26" s="34"/>
      <c r="C26" s="621"/>
      <c r="D26" s="621"/>
      <c r="E26" s="621"/>
      <c r="F26" s="621"/>
      <c r="G26" s="621"/>
      <c r="H26" s="621"/>
    </row>
    <row r="27" spans="1:8">
      <c r="A27" s="20">
        <f>'[1]Common Adj'!DI28</f>
        <v>15</v>
      </c>
      <c r="B27" s="226" t="str">
        <f>'[1]Common Adj'!DJ28</f>
        <v>INCREASE (DECREASE) OPERATING EXPENSE</v>
      </c>
      <c r="C27" s="621"/>
      <c r="D27" s="227">
        <f>'[1]Common Adj'!DL28</f>
        <v>112284173.38838139</v>
      </c>
      <c r="E27" s="227">
        <f>'[1]Common Adj'!DM28</f>
        <v>112362414.43288298</v>
      </c>
      <c r="F27" s="227">
        <f>'[1]Common Adj'!DN28</f>
        <v>78241.044501578232</v>
      </c>
      <c r="G27" s="227">
        <f>'[1]Common Adj'!DO28</f>
        <v>116164385.51941061</v>
      </c>
      <c r="H27" s="227">
        <f>'[1]Common Adj'!DP28</f>
        <v>3801971.0865276367</v>
      </c>
    </row>
    <row r="28" spans="1:8">
      <c r="A28" s="20">
        <f>'[1]Common Adj'!DI29</f>
        <v>16</v>
      </c>
      <c r="B28" s="34" t="str">
        <f>'[1]Common Adj'!DJ29</f>
        <v xml:space="preserve">INCREASE (DECREASE) FIT @ </v>
      </c>
      <c r="C28" s="228">
        <f>'[1]Common Adj'!DK29</f>
        <v>0.21</v>
      </c>
      <c r="D28" s="153">
        <f>'[1]Common Adj'!DL29</f>
        <v>-23579676.411560092</v>
      </c>
      <c r="E28" s="153">
        <f>'[1]Common Adj'!DM29</f>
        <v>-23596107.030905426</v>
      </c>
      <c r="F28" s="153">
        <f>'[1]Common Adj'!DN29</f>
        <v>-16430.619345331426</v>
      </c>
      <c r="G28" s="153">
        <f>'[1]Common Adj'!DO29</f>
        <v>-24394520.959076226</v>
      </c>
      <c r="H28" s="153">
        <f>'[1]Common Adj'!DP29</f>
        <v>-798413.9281708037</v>
      </c>
    </row>
    <row r="29" spans="1:8" ht="13.5" thickBot="1">
      <c r="A29" s="20">
        <f>'[1]Common Adj'!DI30</f>
        <v>17</v>
      </c>
      <c r="B29" s="34" t="str">
        <f>'[1]Common Adj'!DJ30</f>
        <v>INCREASE (DECREASE) NOI</v>
      </c>
      <c r="C29" s="621"/>
      <c r="D29" s="140">
        <f>'[1]Common Adj'!DL30</f>
        <v>-88704496.976821303</v>
      </c>
      <c r="E29" s="140">
        <f>'[1]Common Adj'!DM30</f>
        <v>-88766307.401977554</v>
      </c>
      <c r="F29" s="140">
        <f>'[1]Common Adj'!DN30</f>
        <v>-61810.425156246805</v>
      </c>
      <c r="G29" s="140">
        <f>'[1]Common Adj'!DO30</f>
        <v>-91769864.560334384</v>
      </c>
      <c r="H29" s="140">
        <f>'[1]Common Adj'!DP30</f>
        <v>-3003557.1583568333</v>
      </c>
    </row>
    <row r="30" spans="1:8" ht="13.5" thickTop="1"/>
  </sheetData>
  <printOptions horizontalCentered="1"/>
  <pageMargins left="0.25" right="0.25" top="1.06" bottom="0.75" header="0.3" footer="0.3"/>
  <pageSetup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BM18"/>
  <sheetViews>
    <sheetView tabSelected="1" topLeftCell="A4" workbookViewId="0">
      <selection activeCell="B6" sqref="B6"/>
    </sheetView>
  </sheetViews>
  <sheetFormatPr defaultColWidth="8.85546875" defaultRowHeight="12.75"/>
  <cols>
    <col min="1" max="1" width="48.7109375" style="94" bestFit="1" customWidth="1"/>
    <col min="2" max="2" width="13.7109375" style="94" bestFit="1" customWidth="1"/>
    <col min="3" max="3" width="16.7109375" style="94" bestFit="1" customWidth="1"/>
    <col min="4" max="4" width="15.28515625" style="94" bestFit="1" customWidth="1"/>
    <col min="5" max="5" width="12.42578125" style="94" bestFit="1" customWidth="1"/>
    <col min="6" max="6" width="14.85546875" style="94" bestFit="1" customWidth="1"/>
    <col min="7" max="7" width="10.42578125" style="94" bestFit="1" customWidth="1"/>
    <col min="8" max="8" width="11.140625" style="94" bestFit="1" customWidth="1"/>
    <col min="9" max="10" width="13.7109375" style="94" bestFit="1" customWidth="1"/>
    <col min="11" max="11" width="9.85546875" style="94" bestFit="1" customWidth="1"/>
    <col min="12" max="12" width="7" style="94" bestFit="1" customWidth="1"/>
    <col min="13" max="13" width="9.28515625" style="94" bestFit="1" customWidth="1"/>
    <col min="14" max="14" width="11.140625" style="94" bestFit="1" customWidth="1"/>
    <col min="15" max="15" width="10.28515625" style="94" bestFit="1" customWidth="1"/>
    <col min="16" max="16" width="13.28515625" style="94" bestFit="1" customWidth="1"/>
    <col min="17" max="17" width="9.28515625" style="94" bestFit="1" customWidth="1"/>
    <col min="18" max="18" width="8.140625" style="94" bestFit="1" customWidth="1"/>
    <col min="19" max="19" width="14.28515625" style="94" bestFit="1" customWidth="1"/>
    <col min="20" max="20" width="11.5703125" style="94" bestFit="1" customWidth="1"/>
    <col min="21" max="21" width="11.28515625" style="94" bestFit="1" customWidth="1"/>
    <col min="22" max="22" width="10.7109375" style="94" bestFit="1" customWidth="1"/>
    <col min="23" max="23" width="11.28515625" style="94" bestFit="1" customWidth="1"/>
    <col min="24" max="24" width="12.7109375" style="94" bestFit="1" customWidth="1"/>
    <col min="25" max="25" width="12.7109375" style="94" customWidth="1"/>
    <col min="26" max="26" width="7" style="94" bestFit="1" customWidth="1"/>
    <col min="27" max="27" width="9.5703125" style="94" bestFit="1" customWidth="1"/>
    <col min="28" max="28" width="11.140625" style="94" bestFit="1" customWidth="1"/>
    <col min="29" max="29" width="7" style="94" bestFit="1" customWidth="1"/>
    <col min="30" max="30" width="8.28515625" style="94" bestFit="1" customWidth="1"/>
    <col min="31" max="31" width="14.28515625" style="94" bestFit="1" customWidth="1"/>
    <col min="32" max="33" width="7" style="94" bestFit="1" customWidth="1"/>
    <col min="34" max="34" width="13.28515625" style="94" bestFit="1" customWidth="1"/>
    <col min="35" max="35" width="11.42578125" style="94" bestFit="1" customWidth="1"/>
    <col min="36" max="36" width="14.85546875" style="94" bestFit="1" customWidth="1"/>
    <col min="37" max="37" width="11.140625" style="94" bestFit="1" customWidth="1"/>
    <col min="38" max="38" width="13.7109375" style="94" bestFit="1" customWidth="1"/>
    <col min="39" max="39" width="10.140625" style="94" bestFit="1" customWidth="1"/>
    <col min="40" max="40" width="8.28515625" style="94" bestFit="1" customWidth="1"/>
    <col min="41" max="41" width="11.42578125" style="94" bestFit="1" customWidth="1"/>
    <col min="42" max="42" width="8.85546875" style="94"/>
    <col min="43" max="43" width="11.28515625" style="94" bestFit="1" customWidth="1"/>
    <col min="44" max="44" width="10.28515625" style="94" bestFit="1" customWidth="1"/>
    <col min="45" max="45" width="15.5703125" style="94" bestFit="1" customWidth="1"/>
    <col min="46" max="46" width="12.42578125" style="94" bestFit="1" customWidth="1"/>
    <col min="47" max="47" width="9.7109375" style="94" bestFit="1" customWidth="1"/>
    <col min="48" max="48" width="6.85546875" style="94" bestFit="1" customWidth="1"/>
    <col min="49" max="49" width="10" style="94" bestFit="1" customWidth="1"/>
    <col min="50" max="50" width="9.42578125" style="94" bestFit="1" customWidth="1"/>
    <col min="51" max="51" width="12" style="94" bestFit="1" customWidth="1"/>
    <col min="52" max="52" width="15" style="94" bestFit="1" customWidth="1"/>
    <col min="53" max="53" width="13.42578125" style="94" bestFit="1" customWidth="1"/>
    <col min="54" max="54" width="11.7109375" style="94" bestFit="1" customWidth="1"/>
    <col min="55" max="55" width="8.5703125" style="94" bestFit="1" customWidth="1"/>
    <col min="56" max="56" width="9.5703125" style="94" bestFit="1" customWidth="1"/>
    <col min="57" max="57" width="8.28515625" style="94" bestFit="1" customWidth="1"/>
    <col min="58" max="58" width="12.28515625" style="94" bestFit="1" customWidth="1"/>
    <col min="59" max="59" width="8" style="94" bestFit="1" customWidth="1"/>
    <col min="60" max="60" width="15.7109375" style="94" bestFit="1" customWidth="1"/>
    <col min="61" max="61" width="13.28515625" style="94" bestFit="1" customWidth="1"/>
    <col min="62" max="63" width="6.85546875" style="94" bestFit="1" customWidth="1"/>
    <col min="64" max="64" width="12.5703125" style="94" bestFit="1" customWidth="1"/>
    <col min="65" max="65" width="12.28515625" style="94" bestFit="1" customWidth="1"/>
    <col min="66" max="16384" width="8.85546875" style="94"/>
  </cols>
  <sheetData>
    <row r="1" spans="1:65">
      <c r="A1" s="144"/>
      <c r="B1" s="144"/>
      <c r="C1" s="144"/>
      <c r="D1" s="144"/>
      <c r="E1" s="144" t="str">
        <f>'[2]2018 Other Tax Detail-(SEF)'!E1</f>
        <v>ACTUAL</v>
      </c>
      <c r="F1" s="162">
        <f>'[2]2018 Other Tax Detail-(SEF)'!F1</f>
        <v>6.01</v>
      </c>
      <c r="G1" s="162">
        <f>'[2]2018 Other Tax Detail-(SEF)'!G1</f>
        <v>6.02</v>
      </c>
      <c r="H1" s="162">
        <f>'[2]2018 Other Tax Detail-(SEF)'!H1</f>
        <v>6.0299999999999994</v>
      </c>
      <c r="I1" s="162">
        <f>'[2]2018 Other Tax Detail-(SEF)'!I1</f>
        <v>6.0399999999999991</v>
      </c>
      <c r="J1" s="162">
        <f>'[2]2018 Other Tax Detail-(SEF)'!J1</f>
        <v>6.0499999999999989</v>
      </c>
      <c r="K1" s="162">
        <f>'[2]2018 Other Tax Detail-(SEF)'!K1</f>
        <v>6.0599999999999987</v>
      </c>
      <c r="L1" s="162">
        <f>'[2]2018 Other Tax Detail-(SEF)'!L1</f>
        <v>6.0699999999999985</v>
      </c>
      <c r="M1" s="162">
        <f>'[2]2018 Other Tax Detail-(SEF)'!M1</f>
        <v>6.0799999999999983</v>
      </c>
      <c r="N1" s="162">
        <f>'[2]2018 Other Tax Detail-(SEF)'!N1</f>
        <v>6.0899999999999981</v>
      </c>
      <c r="O1" s="162">
        <f>'[2]2018 Other Tax Detail-(SEF)'!O1</f>
        <v>6.0999999999999979</v>
      </c>
      <c r="P1" s="162">
        <f>'[2]2018 Other Tax Detail-(SEF)'!P1</f>
        <v>6.1099999999999977</v>
      </c>
      <c r="Q1" s="162">
        <f>'[2]2018 Other Tax Detail-(SEF)'!Q1</f>
        <v>6.1199999999999974</v>
      </c>
      <c r="R1" s="162">
        <f>'[2]2018 Other Tax Detail-(SEF)'!R1</f>
        <v>6.1299999999999972</v>
      </c>
      <c r="S1" s="162">
        <f>'[2]2018 Other Tax Detail-(SEF)'!S1</f>
        <v>6.14</v>
      </c>
      <c r="T1" s="162">
        <f>'[2]2018 Other Tax Detail-(SEF)'!T1</f>
        <v>6.15</v>
      </c>
      <c r="U1" s="162">
        <f>'[2]2018 Other Tax Detail-(SEF)'!U1</f>
        <v>6.16</v>
      </c>
      <c r="V1" s="162">
        <f>'[2]2018 Other Tax Detail-(SEF)'!V1</f>
        <v>6.17</v>
      </c>
      <c r="W1" s="162">
        <f>'[2]2018 Other Tax Detail-(SEF)'!W1</f>
        <v>6.18</v>
      </c>
      <c r="X1" s="162">
        <f>'[2]2018 Other Tax Detail-(SEF)'!X1</f>
        <v>6.1899999999999995</v>
      </c>
      <c r="Y1" s="162">
        <f>'[2]2018 Other Tax Detail-(SEF)'!Y1</f>
        <v>6.23</v>
      </c>
      <c r="Z1" s="162">
        <f>'[2]2018 Other Tax Detail-(SEF)'!Z1</f>
        <v>7.01</v>
      </c>
      <c r="AA1" s="162">
        <f>'[2]2018 Other Tax Detail-(SEF)'!AA1</f>
        <v>7.02</v>
      </c>
      <c r="AB1" s="162">
        <f>'[2]2018 Other Tax Detail-(SEF)'!AB1</f>
        <v>7.0299999999999994</v>
      </c>
      <c r="AC1" s="162">
        <f>'[2]2018 Other Tax Detail-(SEF)'!AC1</f>
        <v>7.0399999999999991</v>
      </c>
      <c r="AD1" s="162">
        <f>'[2]2018 Other Tax Detail-(SEF)'!AD1</f>
        <v>7.0499999999999989</v>
      </c>
      <c r="AE1" s="162">
        <f>'[2]2018 Other Tax Detail-(SEF)'!AE1</f>
        <v>7.0699999999999985</v>
      </c>
      <c r="AF1" s="162">
        <f>'[2]2018 Other Tax Detail-(SEF)'!AF1</f>
        <v>7.0799999999999983</v>
      </c>
      <c r="AG1" s="162">
        <f>'[2]2018 Other Tax Detail-(SEF)'!AG1</f>
        <v>7.0899999999999981</v>
      </c>
      <c r="AH1" s="163" t="str">
        <f>'[2]2018 Other Tax Detail-(SEF)'!AH1</f>
        <v>TOTAL</v>
      </c>
      <c r="AI1" s="163" t="str">
        <f>'[2]2018 Other Tax Detail-(SEF)'!AI1</f>
        <v>RESTATED</v>
      </c>
      <c r="AJ1" s="164">
        <f>'[2]2018 Other Tax Detail-(SEF)'!AJ1</f>
        <v>6.01</v>
      </c>
      <c r="AK1" s="164">
        <f>'[2]2018 Other Tax Detail-(SEF)'!AK1</f>
        <v>6.02</v>
      </c>
      <c r="AL1" s="164">
        <f>'[2]2018 Other Tax Detail-(SEF)'!AL1</f>
        <v>6.0399999999999991</v>
      </c>
      <c r="AM1" s="164">
        <f>'[2]2018 Other Tax Detail-(SEF)'!AM1</f>
        <v>6.0899999999999981</v>
      </c>
      <c r="AN1" s="164">
        <f>'[2]2018 Other Tax Detail-(SEF)'!AN1</f>
        <v>6.0999999999999979</v>
      </c>
      <c r="AO1" s="164">
        <f>'[2]2018 Other Tax Detail-(SEF)'!AO1</f>
        <v>6.14</v>
      </c>
      <c r="AP1" s="164">
        <f>'[2]2018 Other Tax Detail-(SEF)'!AP1</f>
        <v>6.15</v>
      </c>
      <c r="AQ1" s="164">
        <f>'[2]2018 Other Tax Detail-(SEF)'!AQ1</f>
        <v>6.16</v>
      </c>
      <c r="AR1" s="164">
        <f>'[2]2018 Other Tax Detail-(SEF)'!AR1</f>
        <v>6.17</v>
      </c>
      <c r="AS1" s="164">
        <f>'[2]2018 Other Tax Detail-(SEF)'!AS1</f>
        <v>6.2</v>
      </c>
      <c r="AT1" s="164">
        <f>'[2]2018 Other Tax Detail-(SEF)'!AT1</f>
        <v>6.21</v>
      </c>
      <c r="AU1" s="164">
        <f>'[2]2018 Other Tax Detail-(SEF)'!AU1</f>
        <v>6.22</v>
      </c>
      <c r="AV1" s="164">
        <f>'[2]2018 Other Tax Detail-(SEF)'!AV1</f>
        <v>6.2299999999999995</v>
      </c>
      <c r="AW1" s="164">
        <f>'[2]2018 Other Tax Detail-(SEF)'!AW1</f>
        <v>6.2399999999999993</v>
      </c>
      <c r="AX1" s="164">
        <f>'[2]2018 Other Tax Detail-(SEF)'!AX1</f>
        <v>6.2499999999999991</v>
      </c>
      <c r="AY1" s="164">
        <f>'[2]2018 Other Tax Detail-(SEF)'!AY1</f>
        <v>6.2599999999999989</v>
      </c>
      <c r="AZ1" s="164">
        <f>'[2]2018 Other Tax Detail-(SEF)'!AZ1</f>
        <v>6.2699999999999987</v>
      </c>
      <c r="BA1" s="164">
        <f>'[2]2018 Other Tax Detail-(SEF)'!BA1</f>
        <v>6.2799999999999985</v>
      </c>
      <c r="BB1" s="164">
        <f>'[2]2018 Other Tax Detail-(SEF)'!BB1</f>
        <v>6.2899999999999983</v>
      </c>
      <c r="BC1" s="164">
        <f>'[2]2018 Other Tax Detail-(SEF)'!BC1</f>
        <v>7.01</v>
      </c>
      <c r="BD1" s="164">
        <f>'[2]2018 Other Tax Detail-(SEF)'!BD1</f>
        <v>7.02</v>
      </c>
      <c r="BE1" s="164">
        <f>'[2]2018 Other Tax Detail-(SEF)'!BE1</f>
        <v>7.0499999999999989</v>
      </c>
      <c r="BF1" s="164">
        <f>'[2]2018 Other Tax Detail-(SEF)'!BF1</f>
        <v>7.0599999999999987</v>
      </c>
      <c r="BG1" s="164">
        <f>'[2]2018 Other Tax Detail-(SEF)'!BG1</f>
        <v>7.08</v>
      </c>
      <c r="BH1" s="164">
        <f>'[2]2018 Other Tax Detail-(SEF)'!BH1</f>
        <v>7.09</v>
      </c>
      <c r="BI1" s="164">
        <f>'[2]2018 Other Tax Detail-(SEF)'!BI1</f>
        <v>7.1</v>
      </c>
      <c r="BJ1" s="164">
        <f>'[2]2018 Other Tax Detail-(SEF)'!BJ1</f>
        <v>7.12</v>
      </c>
      <c r="BK1" s="164">
        <f>'[2]2018 Other Tax Detail-(SEF)'!BK1</f>
        <v>7.12</v>
      </c>
      <c r="BL1" s="165" t="str">
        <f>'[2]2018 Other Tax Detail-(SEF)'!BL1</f>
        <v>TOTAL</v>
      </c>
      <c r="BM1" s="165" t="str">
        <f>'[2]2018 Other Tax Detail-(SEF)'!BM1</f>
        <v>PROFORMA</v>
      </c>
    </row>
    <row r="2" spans="1:65">
      <c r="A2" s="144"/>
      <c r="B2" s="144"/>
      <c r="C2" s="144"/>
      <c r="D2" s="144"/>
      <c r="E2" s="144" t="str">
        <f>'[2]2018 Other Tax Detail-(SEF)'!E2</f>
        <v>RESULTS OF</v>
      </c>
      <c r="F2" s="161" t="str">
        <f>'[2]2018 Other Tax Detail-(SEF)'!F2</f>
        <v>REVENUES</v>
      </c>
      <c r="G2" s="161" t="str">
        <f>'[2]2018 Other Tax Detail-(SEF)'!G2</f>
        <v>TEMPERATURE</v>
      </c>
      <c r="H2" s="161" t="str">
        <f>'[2]2018 Other Tax Detail-(SEF)'!H2</f>
        <v>FEDERAL</v>
      </c>
      <c r="I2" s="161" t="str">
        <f>'[2]2018 Other Tax Detail-(SEF)'!I2</f>
        <v>TAX BENEFIT OF</v>
      </c>
      <c r="J2" s="161" t="str">
        <f>'[2]2018 Other Tax Detail-(SEF)'!J2</f>
        <v>PASS-THROUGH</v>
      </c>
      <c r="K2" s="161" t="str">
        <f>'[2]2018 Other Tax Detail-(SEF)'!K2</f>
        <v>INJURIES &amp;</v>
      </c>
      <c r="L2" s="166" t="str">
        <f>'[2]2018 Other Tax Detail-(SEF)'!L2</f>
        <v>BAD</v>
      </c>
      <c r="M2" s="161" t="str">
        <f>'[2]2018 Other Tax Detail-(SEF)'!M2</f>
        <v>INCENTIVE</v>
      </c>
      <c r="N2" s="161" t="str">
        <f>'[2]2018 Other Tax Detail-(SEF)'!N2</f>
        <v xml:space="preserve">EXCISE TAX </v>
      </c>
      <c r="O2" s="161" t="str">
        <f>'[2]2018 Other Tax Detail-(SEF)'!O2</f>
        <v>D&amp;O</v>
      </c>
      <c r="P2" s="161" t="str">
        <f>'[2]2018 Other Tax Detail-(SEF)'!P2</f>
        <v xml:space="preserve">INTEREST ON </v>
      </c>
      <c r="Q2" s="161" t="str">
        <f>'[2]2018 Other Tax Detail-(SEF)'!Q2</f>
        <v>RATE CASE</v>
      </c>
      <c r="R2" s="161" t="str">
        <f>'[2]2018 Other Tax Detail-(SEF)'!R2</f>
        <v>PENSION</v>
      </c>
      <c r="S2" s="161" t="str">
        <f>'[2]2018 Other Tax Detail-(SEF)'!S2</f>
        <v>PROPERTY AND</v>
      </c>
      <c r="T2" s="161" t="str">
        <f>'[2]2018 Other Tax Detail-(SEF)'!T2</f>
        <v>WAGE &amp;</v>
      </c>
      <c r="U2" s="161" t="str">
        <f>'[2]2018 Other Tax Detail-(SEF)'!U2</f>
        <v>INVESTMENT</v>
      </c>
      <c r="V2" s="161" t="str">
        <f>'[2]2018 Other Tax Detail-(SEF)'!V2</f>
        <v>EMPLOYEE</v>
      </c>
      <c r="W2" s="161" t="str">
        <f>'[2]2018 Other Tax Detail-(SEF)'!W2</f>
        <v>AMA TO EOP</v>
      </c>
      <c r="X2" s="161" t="str">
        <f>'[2]2018 Other Tax Detail-(SEF)'!X2</f>
        <v>AMA TO EOP</v>
      </c>
      <c r="Y2" s="161" t="str">
        <f>'[2]2018 Other Tax Detail-(SEF)'!Y2</f>
        <v>ANNUALIZE</v>
      </c>
      <c r="Z2" s="161" t="str">
        <f>'[2]2018 Other Tax Detail-(SEF)'!Z2</f>
        <v>POWER</v>
      </c>
      <c r="AA2" s="161" t="str">
        <f>'[2]2018 Other Tax Detail-(SEF)'!AA2</f>
        <v>MONTANA</v>
      </c>
      <c r="AB2" s="161" t="str">
        <f>'[2]2018 Other Tax Detail-(SEF)'!AB2</f>
        <v>WILD HORSE</v>
      </c>
      <c r="AC2" s="161" t="str">
        <f>'[2]2018 Other Tax Detail-(SEF)'!AC2</f>
        <v>ASC</v>
      </c>
      <c r="AD2" s="161" t="str">
        <f>'[2]2018 Other Tax Detail-(SEF)'!AD2</f>
        <v xml:space="preserve">STORM </v>
      </c>
      <c r="AE2" s="161" t="str">
        <f>'[2]2018 Other Tax Detail-(SEF)'!AE2</f>
        <v>COLSTRIP</v>
      </c>
      <c r="AF2" s="161" t="str">
        <f>'[2]2018 Other Tax Detail-(SEF)'!AF2</f>
        <v>OPEN</v>
      </c>
      <c r="AG2" s="161" t="str">
        <f>'[2]2018 Other Tax Detail-(SEF)'!AG2</f>
        <v>OPEN</v>
      </c>
      <c r="AH2" s="167" t="str">
        <f>'[2]2018 Other Tax Detail-(SEF)'!AH2</f>
        <v>RESTATING</v>
      </c>
      <c r="AI2" s="167" t="str">
        <f>'[2]2018 Other Tax Detail-(SEF)'!AI2</f>
        <v>RESULTS OF</v>
      </c>
      <c r="AJ2" s="161" t="str">
        <f>'[2]2018 Other Tax Detail-(SEF)'!AJ2</f>
        <v>REVENUES</v>
      </c>
      <c r="AK2" s="161" t="str">
        <f>'[2]2018 Other Tax Detail-(SEF)'!AK2</f>
        <v>TEMPERATURE</v>
      </c>
      <c r="AL2" s="161" t="str">
        <f>'[2]2018 Other Tax Detail-(SEF)'!AL2</f>
        <v>TAX BENEFIT OF</v>
      </c>
      <c r="AM2" s="161" t="str">
        <f>'[2]2018 Other Tax Detail-(SEF)'!AM2</f>
        <v xml:space="preserve">EXCISE TAX </v>
      </c>
      <c r="AN2" s="161" t="str">
        <f>'[2]2018 Other Tax Detail-(SEF)'!AN2</f>
        <v>D&amp;O</v>
      </c>
      <c r="AO2" s="161" t="str">
        <f>'[2]2018 Other Tax Detail-(SEF)'!AO2</f>
        <v>PROPERTY &amp;</v>
      </c>
      <c r="AP2" s="161" t="str">
        <f>'[2]2018 Other Tax Detail-(SEF)'!AP2</f>
        <v>WAGE</v>
      </c>
      <c r="AQ2" s="161" t="str">
        <f>'[2]2018 Other Tax Detail-(SEF)'!AQ2</f>
        <v>INVESTMENT</v>
      </c>
      <c r="AR2" s="161" t="str">
        <f>'[2]2018 Other Tax Detail-(SEF)'!AR2</f>
        <v>EMPLOYEE</v>
      </c>
      <c r="AS2" s="161" t="str">
        <f>'[2]2018 Other Tax Detail-(SEF)'!AS2</f>
        <v>DEFERRED G/L ON</v>
      </c>
      <c r="AT2" s="161" t="str">
        <f>'[2]2018 Other Tax Detail-(SEF)'!AT2</f>
        <v>ENVIRON</v>
      </c>
      <c r="AU2" s="161" t="str">
        <f>'[2]2018 Other Tax Detail-(SEF)'!AU2</f>
        <v>AMI</v>
      </c>
      <c r="AV2" s="161" t="str">
        <f>'[2]2018 Other Tax Detail-(SEF)'!AV2</f>
        <v>ANNUALIZE</v>
      </c>
      <c r="AW2" s="161" t="str">
        <f>'[2]2018 Other Tax Detail-(SEF)'!AW2</f>
        <v>GTZ PLANT</v>
      </c>
      <c r="AX2" s="161" t="str">
        <f>'[2]2018 Other Tax Detail-(SEF)'!AX2</f>
        <v>CREDIT  CARD</v>
      </c>
      <c r="AY2" s="161" t="str">
        <f>'[2]2018 Other Tax Detail-(SEF)'!AY2</f>
        <v>REMOVE UNPRO-</v>
      </c>
      <c r="AZ2" s="161" t="str">
        <f>'[2]2018 Other Tax Detail-(SEF)'!AZ2</f>
        <v>PUBLIC</v>
      </c>
      <c r="BA2" s="161" t="str">
        <f>'[2]2018 Other Tax Detail-(SEF)'!BA2</f>
        <v>CONTRACT</v>
      </c>
      <c r="BB2" s="161">
        <f>'[2]2018 Other Tax Detail-(SEF)'!BB2</f>
        <v>0</v>
      </c>
      <c r="BC2" s="161" t="str">
        <f>'[2]2018 Other Tax Detail-(SEF)'!BC2</f>
        <v>POWER</v>
      </c>
      <c r="BD2" s="161" t="str">
        <f>'[2]2018 Other Tax Detail-(SEF)'!BD2</f>
        <v>MONTANA</v>
      </c>
      <c r="BE2" s="161" t="str">
        <f>'[2]2018 Other Tax Detail-(SEF)'!BE2</f>
        <v xml:space="preserve">STORM </v>
      </c>
      <c r="BF2" s="161" t="str">
        <f>'[2]2018 Other Tax Detail-(SEF)'!BF2</f>
        <v xml:space="preserve">REGULATORY </v>
      </c>
      <c r="BG2" s="161" t="str">
        <f>'[2]2018 Other Tax Detail-(SEF)'!BG2</f>
        <v>REMOVE</v>
      </c>
      <c r="BH2" s="161" t="str">
        <f>'[2]2018 Other Tax Detail-(SEF)'!BH2</f>
        <v>HIGH MOLECULAR</v>
      </c>
      <c r="BI2" s="161" t="str">
        <f>'[2]2018 Other Tax Detail-(SEF)'!BI2</f>
        <v>ENERGY MGMT</v>
      </c>
      <c r="BJ2" s="161">
        <f>'[2]2018 Other Tax Detail-(SEF)'!BJ2</f>
        <v>0</v>
      </c>
      <c r="BK2" s="161">
        <f>'[2]2018 Other Tax Detail-(SEF)'!BK2</f>
        <v>0</v>
      </c>
      <c r="BL2" s="167" t="str">
        <f>'[2]2018 Other Tax Detail-(SEF)'!BL2</f>
        <v>PROFORMING</v>
      </c>
      <c r="BM2" s="167" t="str">
        <f>'[2]2018 Other Tax Detail-(SEF)'!BM2</f>
        <v>RESULTS OF</v>
      </c>
    </row>
    <row r="3" spans="1:65" ht="25.5">
      <c r="A3" s="144"/>
      <c r="B3" s="144"/>
      <c r="C3" s="144"/>
      <c r="D3" s="144"/>
      <c r="E3" s="144" t="str">
        <f>'[2]2018 Other Tax Detail-(SEF)'!E3</f>
        <v xml:space="preserve">OPERATIONS </v>
      </c>
      <c r="F3" s="161" t="str">
        <f>'[2]2018 Other Tax Detail-(SEF)'!F3</f>
        <v>&amp; EXPENSES</v>
      </c>
      <c r="G3" s="161" t="str">
        <f>'[2]2018 Other Tax Detail-(SEF)'!G3</f>
        <v>NORMALIZATION</v>
      </c>
      <c r="H3" s="168" t="str">
        <f>'[2]2018 Other Tax Detail-(SEF)'!H3</f>
        <v>INCOME TAX</v>
      </c>
      <c r="I3" s="168" t="str">
        <f>'[2]2018 Other Tax Detail-(SEF)'!I3</f>
        <v>INTEREST</v>
      </c>
      <c r="J3" s="161" t="str">
        <f>'[2]2018 Other Tax Detail-(SEF)'!J3</f>
        <v>REV &amp; EXP</v>
      </c>
      <c r="K3" s="161" t="str">
        <f>'[2]2018 Other Tax Detail-(SEF)'!K3</f>
        <v>DAMAGES</v>
      </c>
      <c r="L3" s="166" t="str">
        <f>'[2]2018 Other Tax Detail-(SEF)'!L3</f>
        <v>DEBTS</v>
      </c>
      <c r="M3" s="161" t="str">
        <f>'[2]2018 Other Tax Detail-(SEF)'!M3</f>
        <v>PAY</v>
      </c>
      <c r="N3" s="168" t="str">
        <f>'[2]2018 Other Tax Detail-(SEF)'!N3</f>
        <v>&amp; FILING FEE</v>
      </c>
      <c r="O3" s="168" t="str">
        <f>'[2]2018 Other Tax Detail-(SEF)'!O3</f>
        <v>INSURANCE</v>
      </c>
      <c r="P3" s="168" t="str">
        <f>'[2]2018 Other Tax Detail-(SEF)'!P3</f>
        <v>CUST DEPOSITS</v>
      </c>
      <c r="Q3" s="161" t="str">
        <f>'[2]2018 Other Tax Detail-(SEF)'!Q3</f>
        <v>EXPENSE</v>
      </c>
      <c r="R3" s="161" t="str">
        <f>'[2]2018 Other Tax Detail-(SEF)'!R3</f>
        <v>PLAN</v>
      </c>
      <c r="S3" s="161" t="str">
        <f>'[2]2018 Other Tax Detail-(SEF)'!S3</f>
        <v>LIAB INSURANCE</v>
      </c>
      <c r="T3" s="161" t="str">
        <f>'[2]2018 Other Tax Detail-(SEF)'!T3</f>
        <v>PAYROLL TAX</v>
      </c>
      <c r="U3" s="161" t="str">
        <f>'[2]2018 Other Tax Detail-(SEF)'!U3</f>
        <v>PLAN</v>
      </c>
      <c r="V3" s="161" t="str">
        <f>'[2]2018 Other Tax Detail-(SEF)'!V3</f>
        <v xml:space="preserve"> INSURANCE</v>
      </c>
      <c r="W3" s="161" t="str">
        <f>'[2]2018 Other Tax Detail-(SEF)'!W3</f>
        <v>RATE BASE</v>
      </c>
      <c r="X3" s="161" t="str">
        <f>'[2]2018 Other Tax Detail-(SEF)'!X3</f>
        <v>DEPRECIATION</v>
      </c>
      <c r="Y3" s="161" t="str">
        <f>'[2]2018 Other Tax Detail-(SEF)'!Y3</f>
        <v>RENT EXP</v>
      </c>
      <c r="Z3" s="161" t="str">
        <f>'[2]2018 Other Tax Detail-(SEF)'!Z3</f>
        <v>COSTS</v>
      </c>
      <c r="AA3" s="161" t="str">
        <f>'[2]2018 Other Tax Detail-(SEF)'!AA3</f>
        <v>TAX</v>
      </c>
      <c r="AB3" s="161" t="str">
        <f>'[2]2018 Other Tax Detail-(SEF)'!AB3</f>
        <v>SOLAR</v>
      </c>
      <c r="AC3" s="161" t="str">
        <f>'[2]2018 Other Tax Detail-(SEF)'!AC3</f>
        <v>815</v>
      </c>
      <c r="AD3" s="161" t="str">
        <f>'[2]2018 Other Tax Detail-(SEF)'!AD3</f>
        <v>DAMAGE</v>
      </c>
      <c r="AE3" s="169" t="str">
        <f>'[2]2018 Other Tax Detail-(SEF)'!AE3</f>
        <v>DEPRECIATION</v>
      </c>
      <c r="AF3" s="161" t="str">
        <f>'[2]2018 Other Tax Detail-(SEF)'!AF3</f>
        <v/>
      </c>
      <c r="AG3" s="161" t="str">
        <f>'[2]2018 Other Tax Detail-(SEF)'!AG3</f>
        <v/>
      </c>
      <c r="AH3" s="167" t="str">
        <f>'[2]2018 Other Tax Detail-(SEF)'!AH3</f>
        <v>ADJUSTMENTS</v>
      </c>
      <c r="AI3" s="167" t="str">
        <f>'[2]2018 Other Tax Detail-(SEF)'!AI3</f>
        <v>OPERATIONS</v>
      </c>
      <c r="AJ3" s="161" t="str">
        <f>'[2]2018 Other Tax Detail-(SEF)'!AJ3</f>
        <v>&amp; EXPENSES</v>
      </c>
      <c r="AK3" s="161" t="str">
        <f>'[2]2018 Other Tax Detail-(SEF)'!AK3</f>
        <v>NORMALIZATION</v>
      </c>
      <c r="AL3" s="168" t="str">
        <f>'[2]2018 Other Tax Detail-(SEF)'!AL3</f>
        <v>INTEREST</v>
      </c>
      <c r="AM3" s="168" t="str">
        <f>'[2]2018 Other Tax Detail-(SEF)'!AM3</f>
        <v>&amp; FILING FEE</v>
      </c>
      <c r="AN3" s="168" t="str">
        <f>'[2]2018 Other Tax Detail-(SEF)'!AN3</f>
        <v>INSURANCE</v>
      </c>
      <c r="AO3" s="169" t="str">
        <f>'[2]2018 Other Tax Detail-(SEF)'!AO3</f>
        <v>LIABILITY INS</v>
      </c>
      <c r="AP3" s="161" t="str">
        <f>'[2]2018 Other Tax Detail-(SEF)'!AP3</f>
        <v>INCREASE</v>
      </c>
      <c r="AQ3" s="161" t="str">
        <f>'[2]2018 Other Tax Detail-(SEF)'!AQ3</f>
        <v>PLAN</v>
      </c>
      <c r="AR3" s="161" t="str">
        <f>'[2]2018 Other Tax Detail-(SEF)'!AR3</f>
        <v>INSURANCE</v>
      </c>
      <c r="AS3" s="161" t="str">
        <f>'[2]2018 Other Tax Detail-(SEF)'!AS3</f>
        <v>PROPERTY SALES</v>
      </c>
      <c r="AT3" s="161" t="str">
        <f>'[2]2018 Other Tax Detail-(SEF)'!AT3</f>
        <v>REMEDIATION</v>
      </c>
      <c r="AU3" s="161" t="str">
        <f>'[2]2018 Other Tax Detail-(SEF)'!AU3</f>
        <v/>
      </c>
      <c r="AV3" s="161" t="str">
        <f>'[2]2018 Other Tax Detail-(SEF)'!AV3</f>
        <v>RENT EXP</v>
      </c>
      <c r="AW3" s="161" t="str">
        <f>'[2]2018 Other Tax Detail-(SEF)'!AW3</f>
        <v>&amp; DFRL</v>
      </c>
      <c r="AX3" s="161" t="str">
        <f>'[2]2018 Other Tax Detail-(SEF)'!AX3</f>
        <v>AMORT</v>
      </c>
      <c r="AY3" s="161" t="str">
        <f>'[2]2018 Other Tax Detail-(SEF)'!AY3</f>
        <v>TECTED DFIT</v>
      </c>
      <c r="AZ3" s="161" t="str">
        <f>'[2]2018 Other Tax Detail-(SEF)'!AZ3</f>
        <v>IMPROVEMENT</v>
      </c>
      <c r="BA3" s="161" t="str">
        <f>'[2]2018 Other Tax Detail-(SEF)'!BA3</f>
        <v>ESCALATIONS</v>
      </c>
      <c r="BB3" s="161" t="str">
        <f>'[2]2018 Other Tax Detail-(SEF)'!BB3</f>
        <v>HR TOPS</v>
      </c>
      <c r="BC3" s="161" t="str">
        <f>'[2]2018 Other Tax Detail-(SEF)'!BC3</f>
        <v>COST</v>
      </c>
      <c r="BD3" s="161" t="str">
        <f>'[2]2018 Other Tax Detail-(SEF)'!BD3</f>
        <v>TAX</v>
      </c>
      <c r="BE3" s="161" t="str">
        <f>'[2]2018 Other Tax Detail-(SEF)'!BE3</f>
        <v>DAMAGE</v>
      </c>
      <c r="BF3" s="161" t="str">
        <f>'[2]2018 Other Tax Detail-(SEF)'!BF3</f>
        <v>ASSETS &amp; LIAB</v>
      </c>
      <c r="BG3" s="161" t="str">
        <f>'[2]2018 Other Tax Detail-(SEF)'!BG3</f>
        <v>EIM</v>
      </c>
      <c r="BH3" s="161" t="str">
        <f>'[2]2018 Other Tax Detail-(SEF)'!BH3</f>
        <v>WEIGHT CABLE</v>
      </c>
      <c r="BI3" s="161" t="str">
        <f>'[2]2018 Other Tax Detail-(SEF)'!BI3</f>
        <v>SYSTEM (EMS)</v>
      </c>
      <c r="BJ3" s="161" t="str">
        <f>'[2]2018 Other Tax Detail-(SEF)'!BJ3</f>
        <v>OPEN</v>
      </c>
      <c r="BK3" s="161" t="str">
        <f>'[2]2018 Other Tax Detail-(SEF)'!BK3</f>
        <v>OPEN</v>
      </c>
      <c r="BL3" s="167" t="str">
        <f>'[2]2018 Other Tax Detail-(SEF)'!BL3</f>
        <v>ADJUSTMENTS</v>
      </c>
      <c r="BM3" s="167" t="str">
        <f>'[2]2018 Other Tax Detail-(SEF)'!BM3</f>
        <v>OPERATIONS</v>
      </c>
    </row>
    <row r="4" spans="1:65" ht="15.75" thickBot="1">
      <c r="A4" s="144"/>
      <c r="B4" s="144"/>
      <c r="C4" s="144"/>
      <c r="D4" s="144"/>
      <c r="E4" s="775">
        <f>'[2]2018 Other Tax Detail-(SEF)'!E4</f>
        <v>234440433.30000001</v>
      </c>
      <c r="F4" s="173">
        <f>'[2]2018 Other Tax Detail-(SEF)'!F4</f>
        <v>1691573.0908041918</v>
      </c>
      <c r="G4" s="173">
        <f>'[2]2018 Other Tax Detail-(SEF)'!G4</f>
        <v>202674.60696</v>
      </c>
      <c r="H4" s="173">
        <f>'[2]2018 Other Tax Detail-(SEF)'!H4</f>
        <v>0</v>
      </c>
      <c r="I4" s="173">
        <f>'[2]2018 Other Tax Detail-(SEF)'!I4</f>
        <v>0</v>
      </c>
      <c r="J4" s="173">
        <f>'[2]2018 Other Tax Detail-(SEF)'!J4</f>
        <v>-148546495.51061568</v>
      </c>
      <c r="K4" s="173">
        <f>'[2]2018 Other Tax Detail-(SEF)'!K4</f>
        <v>0</v>
      </c>
      <c r="L4" s="173">
        <f>'[2]2018 Other Tax Detail-(SEF)'!L4</f>
        <v>0</v>
      </c>
      <c r="M4" s="173">
        <f>'[2]2018 Other Tax Detail-(SEF)'!M4</f>
        <v>-18951.694391689729</v>
      </c>
      <c r="N4" s="173">
        <f>'[2]2018 Other Tax Detail-(SEF)'!N4</f>
        <v>-104992.07986000087</v>
      </c>
      <c r="O4" s="173">
        <f>'[2]2018 Other Tax Detail-(SEF)'!O4</f>
        <v>0</v>
      </c>
      <c r="P4" s="173">
        <f>'[2]2018 Other Tax Detail-(SEF)'!P4</f>
        <v>0</v>
      </c>
      <c r="Q4" s="173">
        <f>'[2]2018 Other Tax Detail-(SEF)'!Q4</f>
        <v>0</v>
      </c>
      <c r="R4" s="173">
        <f>'[2]2018 Other Tax Detail-(SEF)'!R4</f>
        <v>0</v>
      </c>
      <c r="S4" s="173">
        <f>'[2]2018 Other Tax Detail-(SEF)'!S4</f>
        <v>0</v>
      </c>
      <c r="T4" s="173">
        <f>'[2]2018 Other Tax Detail-(SEF)'!T4</f>
        <v>19412.258474519269</v>
      </c>
      <c r="U4" s="173">
        <f>'[2]2018 Other Tax Detail-(SEF)'!U4</f>
        <v>0</v>
      </c>
      <c r="V4" s="173">
        <f>'[2]2018 Other Tax Detail-(SEF)'!V4</f>
        <v>0</v>
      </c>
      <c r="W4" s="173">
        <f>'[2]2018 Other Tax Detail-(SEF)'!W4</f>
        <v>0</v>
      </c>
      <c r="X4" s="173">
        <f>'[2]2018 Other Tax Detail-(SEF)'!X4</f>
        <v>0</v>
      </c>
      <c r="Y4" s="173">
        <f>'[2]2018 Other Tax Detail-(SEF)'!Y4</f>
        <v>0</v>
      </c>
      <c r="Z4" s="173">
        <f>'[2]2018 Other Tax Detail-(SEF)'!Z4</f>
        <v>0</v>
      </c>
      <c r="AA4" s="173">
        <f>'[2]2018 Other Tax Detail-(SEF)'!AA4</f>
        <v>86860.814999999944</v>
      </c>
      <c r="AB4" s="173">
        <f>'[2]2018 Other Tax Detail-(SEF)'!AB4</f>
        <v>0</v>
      </c>
      <c r="AC4" s="173">
        <f>'[2]2018 Other Tax Detail-(SEF)'!AC4</f>
        <v>0</v>
      </c>
      <c r="AD4" s="173">
        <f>'[2]2018 Other Tax Detail-(SEF)'!AD4</f>
        <v>0</v>
      </c>
      <c r="AE4" s="173">
        <f>'[2]2018 Other Tax Detail-(SEF)'!AE4</f>
        <v>0</v>
      </c>
      <c r="AF4" s="173">
        <f>'[2]2018 Other Tax Detail-(SEF)'!AF4</f>
        <v>0</v>
      </c>
      <c r="AG4" s="173">
        <f>'[2]2018 Other Tax Detail-(SEF)'!AG4</f>
        <v>0</v>
      </c>
      <c r="AH4" s="776">
        <f>'[2]2018 Other Tax Detail-(SEF)'!AH4</f>
        <v>-146669918.51362866</v>
      </c>
      <c r="AI4" s="776">
        <f>'[2]2018 Other Tax Detail-(SEF)'!AI4</f>
        <v>87770514.78637135</v>
      </c>
      <c r="AJ4" s="173">
        <f>'[2]2018 Other Tax Detail-(SEF)'!AJ4</f>
        <v>-1313012.30807418</v>
      </c>
      <c r="AK4" s="173">
        <f>'[2]2018 Other Tax Detail-(SEF)'!AK4</f>
        <v>349838.18007599935</v>
      </c>
      <c r="AL4" s="173">
        <f>'[2]2018 Other Tax Detail-(SEF)'!AL4</f>
        <v>0</v>
      </c>
      <c r="AM4" s="173">
        <f>'[2]2018 Other Tax Detail-(SEF)'!AM4</f>
        <v>104992.07986000087</v>
      </c>
      <c r="AN4" s="173">
        <f>'[2]2018 Other Tax Detail-(SEF)'!AN4</f>
        <v>0</v>
      </c>
      <c r="AO4" s="173">
        <f>'[2]2018 Other Tax Detail-(SEF)'!AO4</f>
        <v>0</v>
      </c>
      <c r="AP4" s="173">
        <f>'[2]2018 Other Tax Detail-(SEF)'!AP4</f>
        <v>182188.09454757578</v>
      </c>
      <c r="AQ4" s="173">
        <f>'[2]2018 Other Tax Detail-(SEF)'!AQ4</f>
        <v>0</v>
      </c>
      <c r="AR4" s="173">
        <f>'[2]2018 Other Tax Detail-(SEF)'!AR4</f>
        <v>0</v>
      </c>
      <c r="AS4" s="173">
        <f>'[2]2018 Other Tax Detail-(SEF)'!AS4</f>
        <v>0</v>
      </c>
      <c r="AT4" s="173">
        <f>'[2]2018 Other Tax Detail-(SEF)'!AT4</f>
        <v>0</v>
      </c>
      <c r="AU4" s="173">
        <f>'[2]2018 Other Tax Detail-(SEF)'!AU4</f>
        <v>0</v>
      </c>
      <c r="AV4" s="173">
        <f>'[2]2018 Other Tax Detail-(SEF)'!AV4</f>
        <v>0</v>
      </c>
      <c r="AW4" s="173">
        <f>'[2]2018 Other Tax Detail-(SEF)'!AW4</f>
        <v>0</v>
      </c>
      <c r="AX4" s="173">
        <f>'[2]2018 Other Tax Detail-(SEF)'!AX4</f>
        <v>0</v>
      </c>
      <c r="AY4" s="173">
        <f>'[2]2018 Other Tax Detail-(SEF)'!AY4</f>
        <v>0</v>
      </c>
      <c r="AZ4" s="173">
        <f>'[2]2018 Other Tax Detail-(SEF)'!AZ4</f>
        <v>0</v>
      </c>
      <c r="BA4" s="173">
        <f>'[2]2018 Other Tax Detail-(SEF)'!BA4</f>
        <v>0</v>
      </c>
      <c r="BB4" s="173">
        <f>'[2]2018 Other Tax Detail-(SEF)'!BB4</f>
        <v>0</v>
      </c>
      <c r="BC4" s="173">
        <f>'[2]2018 Other Tax Detail-(SEF)'!BC4</f>
        <v>56751.381884112845</v>
      </c>
      <c r="BD4" s="173">
        <f>'[2]2018 Other Tax Detail-(SEF)'!BD4</f>
        <v>-655709.70971653459</v>
      </c>
      <c r="BE4" s="173">
        <f>'[2]2018 Other Tax Detail-(SEF)'!BE4</f>
        <v>0</v>
      </c>
      <c r="BF4" s="173">
        <f>'[2]2018 Other Tax Detail-(SEF)'!BF4</f>
        <v>0</v>
      </c>
      <c r="BG4" s="173">
        <f>'[2]2018 Other Tax Detail-(SEF)'!BG4</f>
        <v>0</v>
      </c>
      <c r="BH4" s="173">
        <f>'[2]2018 Other Tax Detail-(SEF)'!BH4</f>
        <v>0</v>
      </c>
      <c r="BI4" s="173">
        <f>'[2]2018 Other Tax Detail-(SEF)'!BI4</f>
        <v>0</v>
      </c>
      <c r="BJ4" s="173">
        <f>'[2]2018 Other Tax Detail-(SEF)'!BJ4</f>
        <v>0</v>
      </c>
      <c r="BK4" s="173">
        <f>'[2]2018 Other Tax Detail-(SEF)'!BK4</f>
        <v>0</v>
      </c>
      <c r="BL4" s="776">
        <f>'[2]2018 Other Tax Detail-(SEF)'!BL4</f>
        <v>-1274952.2814230258</v>
      </c>
      <c r="BM4" s="776">
        <f>'[2]2018 Other Tax Detail-(SEF)'!BM4</f>
        <v>86495562.504948318</v>
      </c>
    </row>
    <row r="5" spans="1:65" ht="15.75" thickBot="1">
      <c r="A5" s="340" t="str">
        <f>'[2]2018 Other Tax Detail-(SEF)'!A5</f>
        <v>Orders</v>
      </c>
      <c r="B5" s="340" t="str">
        <f>'[2]2018 Other Tax Detail-(SEF)'!B5</f>
        <v>SAP</v>
      </c>
      <c r="C5" s="340" t="str">
        <f>'[2]2018 Other Tax Detail-(SEF)'!C5</f>
        <v>Payroll Tax Reclass</v>
      </c>
      <c r="D5" s="340" t="str">
        <f>'[2]2018 Other Tax Detail-(SEF)'!D5</f>
        <v>Reclass Common</v>
      </c>
      <c r="E5" s="341" t="str">
        <f>'[2]2018 Other Tax Detail-(SEF)'!E5</f>
        <v>Test Year</v>
      </c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</row>
    <row r="6" spans="1:65">
      <c r="A6" s="343" t="str">
        <f>'[2]2018 Other Tax Detail-(SEF)'!A6</f>
        <v>    40810002  State Excise Taxes</v>
      </c>
      <c r="B6" s="777">
        <f>'[2]2018 Other Tax Detail-(SEF)'!B6</f>
        <v>83291101.260000005</v>
      </c>
      <c r="C6" s="273"/>
      <c r="D6" s="273"/>
      <c r="E6" s="344">
        <f>'[2]2018 Other Tax Detail-(SEF)'!E6</f>
        <v>83291101.260000005</v>
      </c>
      <c r="F6" s="778">
        <f>'[2]2018 Other Tax Detail-(SEF)'!F6</f>
        <v>1691573.0908041918</v>
      </c>
      <c r="G6" s="778">
        <f>'[2]2018 Other Tax Detail-(SEF)'!G6</f>
        <v>202674.60696</v>
      </c>
      <c r="H6" s="342"/>
      <c r="I6" s="342"/>
      <c r="J6" s="779">
        <f>'[2]2018 Other Tax Detail-(SEF)'!J6</f>
        <v>-7272725.317782674</v>
      </c>
      <c r="K6" s="342"/>
      <c r="L6" s="342"/>
      <c r="M6" s="342"/>
      <c r="N6" s="778">
        <f>'[2]2018 Other Tax Detail-(SEF)'!N6</f>
        <v>-104992.07986000087</v>
      </c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778">
        <f>'[2]2018 Other Tax Detail-(SEF)'!AH6</f>
        <v>-5483469.6998784831</v>
      </c>
      <c r="AI6" s="778">
        <f>'[2]2018 Other Tax Detail-(SEF)'!AI6</f>
        <v>77807631.560121521</v>
      </c>
      <c r="AJ6" s="778">
        <f>'[2]2018 Other Tax Detail-(SEF)'!AJ6</f>
        <v>-1313012.30807418</v>
      </c>
      <c r="AK6" s="778">
        <f>'[2]2018 Other Tax Detail-(SEF)'!AK6</f>
        <v>349838.18007599935</v>
      </c>
      <c r="AL6" s="342"/>
      <c r="AM6" s="778">
        <f>'[2]2018 Other Tax Detail-(SEF)'!AM6</f>
        <v>104992.07986000087</v>
      </c>
      <c r="AN6" s="342"/>
      <c r="AO6" s="342"/>
      <c r="AP6" s="342">
        <f>'[2]2018 Other Tax Detail-(SEF)'!AP6</f>
        <v>0</v>
      </c>
      <c r="AQ6" s="342"/>
      <c r="AR6" s="342"/>
      <c r="AS6" s="342"/>
      <c r="AT6" s="342"/>
      <c r="AU6" s="778"/>
      <c r="AV6" s="342"/>
      <c r="AW6" s="342"/>
      <c r="AX6" s="342"/>
      <c r="AY6" s="342"/>
      <c r="AZ6" s="342"/>
      <c r="BA6" s="342"/>
      <c r="BB6" s="342"/>
      <c r="BC6" s="778">
        <f>'[2]2018 Other Tax Detail-(SEF)'!BC6</f>
        <v>56751.381884112845</v>
      </c>
      <c r="BD6" s="778"/>
      <c r="BE6" s="342"/>
      <c r="BF6" s="342"/>
      <c r="BG6" s="342"/>
      <c r="BH6" s="342"/>
      <c r="BI6" s="342"/>
      <c r="BJ6" s="342"/>
      <c r="BK6" s="342"/>
      <c r="BL6" s="778">
        <f>'[2]2018 Other Tax Detail-(SEF)'!BL6</f>
        <v>-801430.66625406698</v>
      </c>
      <c r="BM6" s="778">
        <f>'[2]2018 Other Tax Detail-(SEF)'!BM6</f>
        <v>77006200.893867448</v>
      </c>
    </row>
    <row r="7" spans="1:65">
      <c r="A7" s="343" t="str">
        <f>'[2]2018 Other Tax Detail-(SEF)'!A7</f>
        <v>    40810602  Excise Taxes</v>
      </c>
      <c r="B7" s="273">
        <f>'[2]2018 Other Tax Detail-(SEF)'!B7</f>
        <v>0</v>
      </c>
      <c r="C7" s="273"/>
      <c r="D7" s="777">
        <f>'[2]2018 Other Tax Detail-(SEF)'!D7</f>
        <v>1276837.08</v>
      </c>
      <c r="E7" s="344">
        <f>'[2]2018 Other Tax Detail-(SEF)'!E7</f>
        <v>1276837.08</v>
      </c>
      <c r="F7" s="342"/>
      <c r="G7" s="342"/>
      <c r="H7" s="342"/>
      <c r="I7" s="342"/>
      <c r="J7" s="779">
        <f>'[2]2018 Other Tax Detail-(SEF)'!J7</f>
        <v>0</v>
      </c>
      <c r="K7" s="342"/>
      <c r="L7" s="342"/>
      <c r="M7" s="342"/>
      <c r="N7" s="778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778">
        <f>'[2]2018 Other Tax Detail-(SEF)'!AH7</f>
        <v>0</v>
      </c>
      <c r="AI7" s="778">
        <f>'[2]2018 Other Tax Detail-(SEF)'!AI7</f>
        <v>1276837.08</v>
      </c>
      <c r="AJ7" s="778"/>
      <c r="AK7" s="778"/>
      <c r="AL7" s="342"/>
      <c r="AM7" s="778"/>
      <c r="AN7" s="342"/>
      <c r="AO7" s="342"/>
      <c r="AP7" s="342">
        <f>'[2]2018 Other Tax Detail-(SEF)'!AP7</f>
        <v>0</v>
      </c>
      <c r="AQ7" s="342"/>
      <c r="AR7" s="342"/>
      <c r="AS7" s="342"/>
      <c r="AT7" s="342"/>
      <c r="AU7" s="342"/>
      <c r="AV7" s="342"/>
      <c r="AW7" s="342"/>
      <c r="AX7" s="342"/>
      <c r="AY7" s="342"/>
      <c r="AZ7" s="342"/>
      <c r="BA7" s="342"/>
      <c r="BB7" s="342"/>
      <c r="BC7" s="342"/>
      <c r="BD7" s="342"/>
      <c r="BE7" s="342"/>
      <c r="BF7" s="342"/>
      <c r="BG7" s="342"/>
      <c r="BH7" s="342"/>
      <c r="BI7" s="342"/>
      <c r="BJ7" s="342"/>
      <c r="BK7" s="342"/>
      <c r="BL7" s="778">
        <f>'[2]2018 Other Tax Detail-(SEF)'!BL7</f>
        <v>0</v>
      </c>
      <c r="BM7" s="778">
        <f>'[2]2018 Other Tax Detail-(SEF)'!BM7</f>
        <v>1276837.08</v>
      </c>
    </row>
    <row r="8" spans="1:65">
      <c r="A8" s="343" t="str">
        <f>'[2]2018 Other Tax Detail-(SEF)'!A8</f>
        <v>    40810003  Municipal Taxes</v>
      </c>
      <c r="B8" s="777">
        <f>'[2]2018 Other Tax Detail-(SEF)'!B8</f>
        <v>82000442.209999993</v>
      </c>
      <c r="C8" s="273"/>
      <c r="D8" s="273"/>
      <c r="E8" s="344">
        <f>'[2]2018 Other Tax Detail-(SEF)'!E8</f>
        <v>82000442.209999993</v>
      </c>
      <c r="F8" s="342"/>
      <c r="G8" s="342"/>
      <c r="H8" s="342"/>
      <c r="I8" s="342"/>
      <c r="J8" s="779">
        <f>'[2]2018 Other Tax Detail-(SEF)'!J8</f>
        <v>-82000442.209999993</v>
      </c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778">
        <f>'[2]2018 Other Tax Detail-(SEF)'!AH8</f>
        <v>-82000442.209999993</v>
      </c>
      <c r="AI8" s="778">
        <f>'[2]2018 Other Tax Detail-(SEF)'!AI8</f>
        <v>0</v>
      </c>
      <c r="AJ8" s="342"/>
      <c r="AK8" s="342"/>
      <c r="AL8" s="342"/>
      <c r="AM8" s="342"/>
      <c r="AN8" s="342"/>
      <c r="AO8" s="342"/>
      <c r="AP8" s="342">
        <f>'[2]2018 Other Tax Detail-(SEF)'!AP8</f>
        <v>0</v>
      </c>
      <c r="AQ8" s="342"/>
      <c r="AR8" s="342"/>
      <c r="AS8" s="342"/>
      <c r="AT8" s="342"/>
      <c r="AU8" s="342"/>
      <c r="AV8" s="342"/>
      <c r="AW8" s="342"/>
      <c r="AX8" s="342"/>
      <c r="AY8" s="342"/>
      <c r="AZ8" s="342"/>
      <c r="BA8" s="342"/>
      <c r="BB8" s="342"/>
      <c r="BC8" s="342"/>
      <c r="BD8" s="342"/>
      <c r="BE8" s="342"/>
      <c r="BF8" s="342"/>
      <c r="BG8" s="342"/>
      <c r="BH8" s="342"/>
      <c r="BI8" s="342"/>
      <c r="BJ8" s="342"/>
      <c r="BK8" s="342"/>
      <c r="BL8" s="778">
        <f>'[2]2018 Other Tax Detail-(SEF)'!BL8</f>
        <v>0</v>
      </c>
      <c r="BM8" s="778">
        <f>'[2]2018 Other Tax Detail-(SEF)'!BM8</f>
        <v>0</v>
      </c>
    </row>
    <row r="9" spans="1:65">
      <c r="A9" s="343" t="str">
        <f>'[2]2018 Other Tax Detail-(SEF)'!A9</f>
        <v>    40810005  Montana Electric Producer Taxes</v>
      </c>
      <c r="B9" s="777">
        <f>'[2]2018 Other Tax Detail-(SEF)'!B9</f>
        <v>1346484.56</v>
      </c>
      <c r="C9" s="273"/>
      <c r="D9" s="273"/>
      <c r="E9" s="344">
        <f>'[2]2018 Other Tax Detail-(SEF)'!E9</f>
        <v>1346484.56</v>
      </c>
      <c r="F9" s="342"/>
      <c r="G9" s="342"/>
      <c r="H9" s="342"/>
      <c r="I9" s="342"/>
      <c r="J9" s="779">
        <f>'[2]2018 Other Tax Detail-(SEF)'!J9</f>
        <v>0</v>
      </c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778"/>
      <c r="AA9" s="778">
        <f>'[2]2018 Other Tax Detail-(SEF)'!AA9</f>
        <v>86860.814999999944</v>
      </c>
      <c r="AB9" s="342"/>
      <c r="AC9" s="342"/>
      <c r="AD9" s="342"/>
      <c r="AE9" s="342"/>
      <c r="AF9" s="342"/>
      <c r="AG9" s="342"/>
      <c r="AH9" s="778">
        <f>'[2]2018 Other Tax Detail-(SEF)'!AH9</f>
        <v>86860.814999999944</v>
      </c>
      <c r="AI9" s="778">
        <f>'[2]2018 Other Tax Detail-(SEF)'!AI9</f>
        <v>1433345.375</v>
      </c>
      <c r="AJ9" s="342"/>
      <c r="AK9" s="342"/>
      <c r="AL9" s="342"/>
      <c r="AM9" s="342"/>
      <c r="AN9" s="342"/>
      <c r="AO9" s="342"/>
      <c r="AP9" s="342">
        <f>'[2]2018 Other Tax Detail-(SEF)'!AP9</f>
        <v>0</v>
      </c>
      <c r="AQ9" s="342"/>
      <c r="AR9" s="342"/>
      <c r="AS9" s="342"/>
      <c r="AT9" s="342"/>
      <c r="AU9" s="342"/>
      <c r="AV9" s="342"/>
      <c r="AW9" s="342"/>
      <c r="AX9" s="342"/>
      <c r="AY9" s="342"/>
      <c r="AZ9" s="342"/>
      <c r="BA9" s="342"/>
      <c r="BB9" s="342"/>
      <c r="BC9" s="342"/>
      <c r="BD9" s="778">
        <f>'[2]2018 Other Tax Detail-(SEF)'!BD9</f>
        <v>-655709.70971653459</v>
      </c>
      <c r="BE9" s="778">
        <f>'[2]2018 Other Tax Detail-(SEF)'!BE9</f>
        <v>0</v>
      </c>
      <c r="BF9" s="342"/>
      <c r="BG9" s="342"/>
      <c r="BH9" s="342"/>
      <c r="BI9" s="342"/>
      <c r="BJ9" s="342"/>
      <c r="BK9" s="342"/>
      <c r="BL9" s="778">
        <f>'[2]2018 Other Tax Detail-(SEF)'!BL9</f>
        <v>-655709.70971653459</v>
      </c>
      <c r="BM9" s="778">
        <f>'[2]2018 Other Tax Detail-(SEF)'!BM9</f>
        <v>777635.66528346541</v>
      </c>
    </row>
    <row r="10" spans="1:65">
      <c r="A10" s="343" t="str">
        <f>'[2]2018 Other Tax Detail-(SEF)'!A10</f>
        <v>    40810006  Property Taxes-Washington-Electric</v>
      </c>
      <c r="B10" s="777">
        <f>'[2]2018 Other Tax Detail-(SEF)'!B10</f>
        <v>24920452.100000001</v>
      </c>
      <c r="C10" s="273"/>
      <c r="D10" s="273"/>
      <c r="E10" s="344">
        <f>'[2]2018 Other Tax Detail-(SEF)'!E10</f>
        <v>24920452.100000001</v>
      </c>
      <c r="F10" s="342"/>
      <c r="G10" s="342"/>
      <c r="H10" s="342"/>
      <c r="I10" s="342"/>
      <c r="J10" s="779">
        <f>'[2]2018 Other Tax Detail-(SEF)'!J10</f>
        <v>-24920452.100000001</v>
      </c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778">
        <f>'[2]2018 Other Tax Detail-(SEF)'!AH10</f>
        <v>-24920452.100000001</v>
      </c>
      <c r="AI10" s="778">
        <f>'[2]2018 Other Tax Detail-(SEF)'!AI10</f>
        <v>0</v>
      </c>
      <c r="AJ10" s="342"/>
      <c r="AK10" s="342"/>
      <c r="AL10" s="342"/>
      <c r="AM10" s="342"/>
      <c r="AN10" s="342"/>
      <c r="AO10" s="342"/>
      <c r="AP10" s="342">
        <f>'[2]2018 Other Tax Detail-(SEF)'!AP10</f>
        <v>0</v>
      </c>
      <c r="AQ10" s="342"/>
      <c r="AR10" s="342"/>
      <c r="AS10" s="342"/>
      <c r="AT10" s="342"/>
      <c r="AU10" s="342"/>
      <c r="AV10" s="342"/>
      <c r="AW10" s="342"/>
      <c r="AX10" s="342"/>
      <c r="AY10" s="342"/>
      <c r="AZ10" s="342"/>
      <c r="BA10" s="342"/>
      <c r="BB10" s="342"/>
      <c r="BC10" s="342"/>
      <c r="BD10" s="342"/>
      <c r="BE10" s="342"/>
      <c r="BF10" s="342"/>
      <c r="BG10" s="342"/>
      <c r="BH10" s="342"/>
      <c r="BI10" s="342"/>
      <c r="BJ10" s="342"/>
      <c r="BK10" s="342"/>
      <c r="BL10" s="778">
        <f>'[2]2018 Other Tax Detail-(SEF)'!BL10</f>
        <v>0</v>
      </c>
      <c r="BM10" s="778">
        <f>'[2]2018 Other Tax Detail-(SEF)'!BM10</f>
        <v>0</v>
      </c>
    </row>
    <row r="11" spans="1:65">
      <c r="A11" s="343" t="str">
        <f>'[2]2018 Other Tax Detail-(SEF)'!A11</f>
        <v>    40810009  Prop Tax Sch140 Tracker Amort Defer-Elec</v>
      </c>
      <c r="B11" s="777">
        <f>'[2]2018 Other Tax Detail-(SEF)'!B11</f>
        <v>22940213</v>
      </c>
      <c r="C11" s="273"/>
      <c r="D11" s="273"/>
      <c r="E11" s="344">
        <f>'[2]2018 Other Tax Detail-(SEF)'!E11</f>
        <v>22940213</v>
      </c>
      <c r="F11" s="342"/>
      <c r="G11" s="342"/>
      <c r="H11" s="342"/>
      <c r="I11" s="342"/>
      <c r="J11" s="779">
        <f>'[2]2018 Other Tax Detail-(SEF)'!J11</f>
        <v>-22940213</v>
      </c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778">
        <f>'[2]2018 Other Tax Detail-(SEF)'!AH11</f>
        <v>-22940213</v>
      </c>
      <c r="AI11" s="778">
        <f>'[2]2018 Other Tax Detail-(SEF)'!AI11</f>
        <v>0</v>
      </c>
      <c r="AJ11" s="342"/>
      <c r="AK11" s="342"/>
      <c r="AL11" s="342"/>
      <c r="AM11" s="342"/>
      <c r="AN11" s="342"/>
      <c r="AO11" s="342"/>
      <c r="AP11" s="342">
        <f>'[2]2018 Other Tax Detail-(SEF)'!AP11</f>
        <v>0</v>
      </c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342"/>
      <c r="BB11" s="342"/>
      <c r="BC11" s="342"/>
      <c r="BD11" s="342"/>
      <c r="BE11" s="342"/>
      <c r="BF11" s="342"/>
      <c r="BG11" s="342"/>
      <c r="BH11" s="342"/>
      <c r="BI11" s="342"/>
      <c r="BJ11" s="342"/>
      <c r="BK11" s="342"/>
      <c r="BL11" s="778">
        <f>'[2]2018 Other Tax Detail-(SEF)'!BL11</f>
        <v>0</v>
      </c>
      <c r="BM11" s="778">
        <f>'[2]2018 Other Tax Detail-(SEF)'!BM11</f>
        <v>0</v>
      </c>
    </row>
    <row r="12" spans="1:65">
      <c r="A12" s="343" t="str">
        <f>'[2]2018 Other Tax Detail-(SEF)'!A12</f>
        <v>    40810012  Property Taxes - Oregon</v>
      </c>
      <c r="B12" s="777">
        <f>'[2]2018 Other Tax Detail-(SEF)'!B12</f>
        <v>515204.97</v>
      </c>
      <c r="C12" s="273"/>
      <c r="D12" s="273"/>
      <c r="E12" s="344">
        <f>'[2]2018 Other Tax Detail-(SEF)'!E12</f>
        <v>515204.97</v>
      </c>
      <c r="F12" s="342"/>
      <c r="G12" s="342"/>
      <c r="H12" s="342"/>
      <c r="I12" s="342"/>
      <c r="J12" s="779">
        <f>'[2]2018 Other Tax Detail-(SEF)'!J12</f>
        <v>-515204.97</v>
      </c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778">
        <f>'[2]2018 Other Tax Detail-(SEF)'!AH12</f>
        <v>-515204.97</v>
      </c>
      <c r="AI12" s="778">
        <f>'[2]2018 Other Tax Detail-(SEF)'!AI12</f>
        <v>0</v>
      </c>
      <c r="AJ12" s="342"/>
      <c r="AK12" s="342"/>
      <c r="AL12" s="342"/>
      <c r="AM12" s="342"/>
      <c r="AN12" s="342"/>
      <c r="AO12" s="342"/>
      <c r="AP12" s="342">
        <f>'[2]2018 Other Tax Detail-(SEF)'!AP12</f>
        <v>0</v>
      </c>
      <c r="AQ12" s="342"/>
      <c r="AR12" s="342"/>
      <c r="AS12" s="342"/>
      <c r="AT12" s="342"/>
      <c r="AU12" s="342"/>
      <c r="AV12" s="342"/>
      <c r="AW12" s="342"/>
      <c r="AX12" s="342"/>
      <c r="AY12" s="342"/>
      <c r="AZ12" s="342"/>
      <c r="BA12" s="342"/>
      <c r="BB12" s="342"/>
      <c r="BC12" s="342"/>
      <c r="BD12" s="342"/>
      <c r="BE12" s="342"/>
      <c r="BF12" s="342"/>
      <c r="BG12" s="342"/>
      <c r="BH12" s="342"/>
      <c r="BI12" s="342"/>
      <c r="BJ12" s="342"/>
      <c r="BK12" s="342"/>
      <c r="BL12" s="778">
        <f>'[2]2018 Other Tax Detail-(SEF)'!BL12</f>
        <v>0</v>
      </c>
      <c r="BM12" s="778">
        <f>'[2]2018 Other Tax Detail-(SEF)'!BM12</f>
        <v>0</v>
      </c>
    </row>
    <row r="13" spans="1:65">
      <c r="A13" s="343" t="str">
        <f>'[2]2018 Other Tax Detail-(SEF)'!A13</f>
        <v>    40810013  Property Taxes - Montana</v>
      </c>
      <c r="B13" s="777">
        <f>'[2]2018 Other Tax Detail-(SEF)'!B13</f>
        <v>10890075</v>
      </c>
      <c r="C13" s="273"/>
      <c r="D13" s="273"/>
      <c r="E13" s="344">
        <f>'[2]2018 Other Tax Detail-(SEF)'!E13</f>
        <v>10890075</v>
      </c>
      <c r="F13" s="342"/>
      <c r="G13" s="342"/>
      <c r="H13" s="342"/>
      <c r="I13" s="342"/>
      <c r="J13" s="779">
        <f>'[2]2018 Other Tax Detail-(SEF)'!J13</f>
        <v>-10890075</v>
      </c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778">
        <f>'[2]2018 Other Tax Detail-(SEF)'!AH13</f>
        <v>-10890075</v>
      </c>
      <c r="AI13" s="778">
        <f>'[2]2018 Other Tax Detail-(SEF)'!AI13</f>
        <v>0</v>
      </c>
      <c r="AJ13" s="342"/>
      <c r="AK13" s="342"/>
      <c r="AL13" s="342"/>
      <c r="AM13" s="342"/>
      <c r="AN13" s="342"/>
      <c r="AO13" s="342"/>
      <c r="AP13" s="342">
        <f>'[2]2018 Other Tax Detail-(SEF)'!AP13</f>
        <v>0</v>
      </c>
      <c r="AQ13" s="342"/>
      <c r="AR13" s="342"/>
      <c r="AS13" s="342"/>
      <c r="AT13" s="342"/>
      <c r="AU13" s="342"/>
      <c r="AV13" s="342"/>
      <c r="AW13" s="342"/>
      <c r="AX13" s="342"/>
      <c r="AY13" s="342"/>
      <c r="AZ13" s="342"/>
      <c r="BA13" s="342"/>
      <c r="BB13" s="342"/>
      <c r="BC13" s="342"/>
      <c r="BD13" s="342"/>
      <c r="BE13" s="342"/>
      <c r="BF13" s="342"/>
      <c r="BG13" s="342"/>
      <c r="BH13" s="342"/>
      <c r="BI13" s="342"/>
      <c r="BJ13" s="342"/>
      <c r="BK13" s="342"/>
      <c r="BL13" s="778">
        <f>'[2]2018 Other Tax Detail-(SEF)'!BL13</f>
        <v>0</v>
      </c>
      <c r="BM13" s="778">
        <f>'[2]2018 Other Tax Detail-(SEF)'!BM13</f>
        <v>0</v>
      </c>
    </row>
    <row r="14" spans="1:65" ht="13.5" thickBot="1">
      <c r="A14" s="343" t="str">
        <f>'[2]2018 Other Tax Detail-(SEF)'!A14</f>
        <v>Payroll Tax Reclass - Electric</v>
      </c>
      <c r="B14" s="780"/>
      <c r="C14" s="781">
        <f>'[2]2018 Other Tax Detail-(SEF)'!C14</f>
        <v>4345632.12</v>
      </c>
      <c r="D14" s="781">
        <f>'[2]2018 Other Tax Detail-(SEF)'!D14</f>
        <v>2913991</v>
      </c>
      <c r="E14" s="345">
        <f>'[2]2018 Other Tax Detail-(SEF)'!E14</f>
        <v>7259623.1200000001</v>
      </c>
      <c r="F14" s="342"/>
      <c r="G14" s="342"/>
      <c r="H14" s="342"/>
      <c r="I14" s="342"/>
      <c r="J14" s="779">
        <f>'[2]2018 Other Tax Detail-(SEF)'!J14</f>
        <v>-7384.6</v>
      </c>
      <c r="K14" s="342"/>
      <c r="L14" s="342"/>
      <c r="M14" s="778">
        <f>'[2]2018 Other Tax Detail-(SEF)'!M14</f>
        <v>-18951.694391689729</v>
      </c>
      <c r="N14" s="342"/>
      <c r="O14" s="342"/>
      <c r="P14" s="342"/>
      <c r="Q14" s="342"/>
      <c r="R14" s="342"/>
      <c r="S14" s="342"/>
      <c r="T14" s="778">
        <f>'[2]2018 Other Tax Detail-(SEF)'!T14</f>
        <v>19412.258474519269</v>
      </c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778">
        <f>'[2]2018 Other Tax Detail-(SEF)'!AH14</f>
        <v>-6924.0359171704586</v>
      </c>
      <c r="AI14" s="778">
        <f>'[2]2018 Other Tax Detail-(SEF)'!AI14</f>
        <v>7252699.0840828298</v>
      </c>
      <c r="AJ14" s="342"/>
      <c r="AK14" s="342"/>
      <c r="AL14" s="342"/>
      <c r="AM14" s="342"/>
      <c r="AN14" s="342"/>
      <c r="AO14" s="342"/>
      <c r="AP14" s="778">
        <f>'[2]2018 Other Tax Detail-(SEF)'!AP14</f>
        <v>182188.09454757578</v>
      </c>
      <c r="AQ14" s="342"/>
      <c r="AR14" s="342"/>
      <c r="AS14" s="342"/>
      <c r="AT14" s="342"/>
      <c r="AU14" s="342"/>
      <c r="AV14" s="342"/>
      <c r="AW14" s="342"/>
      <c r="AX14" s="342"/>
      <c r="AY14" s="342"/>
      <c r="AZ14" s="342"/>
      <c r="BA14" s="342"/>
      <c r="BB14" s="342"/>
      <c r="BC14" s="342"/>
      <c r="BD14" s="342"/>
      <c r="BE14" s="342"/>
      <c r="BF14" s="342"/>
      <c r="BG14" s="342"/>
      <c r="BH14" s="342"/>
      <c r="BI14" s="342"/>
      <c r="BJ14" s="342"/>
      <c r="BK14" s="342"/>
      <c r="BL14" s="778">
        <f>'[2]2018 Other Tax Detail-(SEF)'!BL14</f>
        <v>182188.09454757578</v>
      </c>
      <c r="BM14" s="778">
        <f>'[2]2018 Other Tax Detail-(SEF)'!BM14</f>
        <v>7434887.1786304051</v>
      </c>
    </row>
    <row r="15" spans="1:65" ht="15.75" thickBot="1">
      <c r="A15" s="340" t="str">
        <f>'[2]2018 Other Tax Detail-(SEF)'!A15</f>
        <v>*   Electric Taxes Other-Util Inc</v>
      </c>
      <c r="B15" s="782">
        <f>'[2]2018 Other Tax Detail-(SEF)'!B15</f>
        <v>225903973.09999999</v>
      </c>
      <c r="C15" s="782">
        <f>'[2]2018 Other Tax Detail-(SEF)'!C15</f>
        <v>4345632.12</v>
      </c>
      <c r="D15" s="782">
        <f>'[2]2018 Other Tax Detail-(SEF)'!D15</f>
        <v>4190828.08</v>
      </c>
      <c r="E15" s="783">
        <f>'[2]2018 Other Tax Detail-(SEF)'!E15</f>
        <v>234440433.30000001</v>
      </c>
      <c r="F15" s="783">
        <f>'[2]2018 Other Tax Detail-(SEF)'!F15</f>
        <v>1691573.0908041918</v>
      </c>
      <c r="G15" s="783">
        <f>'[2]2018 Other Tax Detail-(SEF)'!G15</f>
        <v>202674.60696</v>
      </c>
      <c r="H15" s="783">
        <f>'[2]2018 Other Tax Detail-(SEF)'!H15</f>
        <v>0</v>
      </c>
      <c r="I15" s="783">
        <f>'[2]2018 Other Tax Detail-(SEF)'!I15</f>
        <v>0</v>
      </c>
      <c r="J15" s="783">
        <f>'[2]2018 Other Tax Detail-(SEF)'!J15</f>
        <v>-148546497.19778267</v>
      </c>
      <c r="K15" s="783">
        <f>'[2]2018 Other Tax Detail-(SEF)'!K15</f>
        <v>0</v>
      </c>
      <c r="L15" s="783">
        <f>'[2]2018 Other Tax Detail-(SEF)'!L15</f>
        <v>0</v>
      </c>
      <c r="M15" s="783">
        <f>'[2]2018 Other Tax Detail-(SEF)'!M15</f>
        <v>-18951.694391689729</v>
      </c>
      <c r="N15" s="783">
        <f>'[2]2018 Other Tax Detail-(SEF)'!N15</f>
        <v>-104992.07986000087</v>
      </c>
      <c r="O15" s="783">
        <f>'[2]2018 Other Tax Detail-(SEF)'!O15</f>
        <v>0</v>
      </c>
      <c r="P15" s="783">
        <f>'[2]2018 Other Tax Detail-(SEF)'!P15</f>
        <v>0</v>
      </c>
      <c r="Q15" s="783">
        <f>'[2]2018 Other Tax Detail-(SEF)'!Q15</f>
        <v>0</v>
      </c>
      <c r="R15" s="783">
        <f>'[2]2018 Other Tax Detail-(SEF)'!R15</f>
        <v>0</v>
      </c>
      <c r="S15" s="783">
        <f>'[2]2018 Other Tax Detail-(SEF)'!S15</f>
        <v>0</v>
      </c>
      <c r="T15" s="783">
        <f>'[2]2018 Other Tax Detail-(SEF)'!T15</f>
        <v>19412.258474519269</v>
      </c>
      <c r="U15" s="783">
        <f>'[2]2018 Other Tax Detail-(SEF)'!U15</f>
        <v>0</v>
      </c>
      <c r="V15" s="783">
        <f>'[2]2018 Other Tax Detail-(SEF)'!V15</f>
        <v>0</v>
      </c>
      <c r="W15" s="783">
        <f>'[2]2018 Other Tax Detail-(SEF)'!W15</f>
        <v>0</v>
      </c>
      <c r="X15" s="783">
        <f>'[2]2018 Other Tax Detail-(SEF)'!X15</f>
        <v>0</v>
      </c>
      <c r="Y15" s="783">
        <f>'[2]2018 Other Tax Detail-(SEF)'!Y15</f>
        <v>0</v>
      </c>
      <c r="Z15" s="783">
        <f>'[2]2018 Other Tax Detail-(SEF)'!Z15</f>
        <v>0</v>
      </c>
      <c r="AA15" s="783">
        <f>'[2]2018 Other Tax Detail-(SEF)'!AA15</f>
        <v>86860.814999999944</v>
      </c>
      <c r="AB15" s="783">
        <f>'[2]2018 Other Tax Detail-(SEF)'!AB15</f>
        <v>0</v>
      </c>
      <c r="AC15" s="783">
        <f>'[2]2018 Other Tax Detail-(SEF)'!AC15</f>
        <v>0</v>
      </c>
      <c r="AD15" s="783">
        <f>'[2]2018 Other Tax Detail-(SEF)'!AD15</f>
        <v>0</v>
      </c>
      <c r="AE15" s="783">
        <f>'[2]2018 Other Tax Detail-(SEF)'!AE15</f>
        <v>0</v>
      </c>
      <c r="AF15" s="783">
        <f>'[2]2018 Other Tax Detail-(SEF)'!AF15</f>
        <v>0</v>
      </c>
      <c r="AG15" s="783">
        <f>'[2]2018 Other Tax Detail-(SEF)'!AG15</f>
        <v>0</v>
      </c>
      <c r="AH15" s="783">
        <f>'[2]2018 Other Tax Detail-(SEF)'!AH15</f>
        <v>-146669920.20079565</v>
      </c>
      <c r="AI15" s="783">
        <f>'[2]2018 Other Tax Detail-(SEF)'!AI15</f>
        <v>87770513.099204347</v>
      </c>
      <c r="AJ15" s="783">
        <f>'[2]2018 Other Tax Detail-(SEF)'!AJ15</f>
        <v>-1313012.30807418</v>
      </c>
      <c r="AK15" s="783">
        <f>'[2]2018 Other Tax Detail-(SEF)'!AK15</f>
        <v>349838.18007599935</v>
      </c>
      <c r="AL15" s="783">
        <f>'[2]2018 Other Tax Detail-(SEF)'!AL15</f>
        <v>0</v>
      </c>
      <c r="AM15" s="783">
        <f>'[2]2018 Other Tax Detail-(SEF)'!AM15</f>
        <v>104992.07986000087</v>
      </c>
      <c r="AN15" s="783">
        <f>'[2]2018 Other Tax Detail-(SEF)'!AN15</f>
        <v>0</v>
      </c>
      <c r="AO15" s="783">
        <f>'[2]2018 Other Tax Detail-(SEF)'!AO15</f>
        <v>0</v>
      </c>
      <c r="AP15" s="783">
        <f>'[2]2018 Other Tax Detail-(SEF)'!AP15</f>
        <v>182188.09454757578</v>
      </c>
      <c r="AQ15" s="783">
        <f>'[2]2018 Other Tax Detail-(SEF)'!AQ15</f>
        <v>0</v>
      </c>
      <c r="AR15" s="783">
        <f>'[2]2018 Other Tax Detail-(SEF)'!AR15</f>
        <v>0</v>
      </c>
      <c r="AS15" s="783">
        <f>'[2]2018 Other Tax Detail-(SEF)'!AS15</f>
        <v>0</v>
      </c>
      <c r="AT15" s="783">
        <f>'[2]2018 Other Tax Detail-(SEF)'!AT15</f>
        <v>0</v>
      </c>
      <c r="AU15" s="783">
        <f>'[2]2018 Other Tax Detail-(SEF)'!AU15</f>
        <v>0</v>
      </c>
      <c r="AV15" s="783">
        <f>'[2]2018 Other Tax Detail-(SEF)'!AV15</f>
        <v>0</v>
      </c>
      <c r="AW15" s="783">
        <f>'[2]2018 Other Tax Detail-(SEF)'!AW15</f>
        <v>0</v>
      </c>
      <c r="AX15" s="783">
        <f>'[2]2018 Other Tax Detail-(SEF)'!AX15</f>
        <v>0</v>
      </c>
      <c r="AY15" s="783">
        <f>'[2]2018 Other Tax Detail-(SEF)'!AY15</f>
        <v>0</v>
      </c>
      <c r="AZ15" s="783">
        <f>'[2]2018 Other Tax Detail-(SEF)'!AZ15</f>
        <v>0</v>
      </c>
      <c r="BA15" s="783">
        <f>'[2]2018 Other Tax Detail-(SEF)'!BA15</f>
        <v>0</v>
      </c>
      <c r="BB15" s="783">
        <f>'[2]2018 Other Tax Detail-(SEF)'!BB15</f>
        <v>0</v>
      </c>
      <c r="BC15" s="783">
        <f>'[2]2018 Other Tax Detail-(SEF)'!BC15</f>
        <v>56751.381884112845</v>
      </c>
      <c r="BD15" s="783">
        <f>'[2]2018 Other Tax Detail-(SEF)'!BD15</f>
        <v>-655709.70971653459</v>
      </c>
      <c r="BE15" s="783">
        <f>'[2]2018 Other Tax Detail-(SEF)'!BE15</f>
        <v>0</v>
      </c>
      <c r="BF15" s="783">
        <f>'[2]2018 Other Tax Detail-(SEF)'!BF15</f>
        <v>0</v>
      </c>
      <c r="BG15" s="783">
        <f>'[2]2018 Other Tax Detail-(SEF)'!BG15</f>
        <v>0</v>
      </c>
      <c r="BH15" s="783">
        <f>'[2]2018 Other Tax Detail-(SEF)'!BH15</f>
        <v>0</v>
      </c>
      <c r="BI15" s="783">
        <f>'[2]2018 Other Tax Detail-(SEF)'!BI15</f>
        <v>0</v>
      </c>
      <c r="BJ15" s="783">
        <f>'[2]2018 Other Tax Detail-(SEF)'!BJ15</f>
        <v>0</v>
      </c>
      <c r="BK15" s="783">
        <f>'[2]2018 Other Tax Detail-(SEF)'!BK15</f>
        <v>0</v>
      </c>
      <c r="BL15" s="783">
        <f>'[2]2018 Other Tax Detail-(SEF)'!BL15</f>
        <v>-1274952.2814230258</v>
      </c>
      <c r="BM15" s="783">
        <f>'[2]2018 Other Tax Detail-(SEF)'!BM15</f>
        <v>86495560.817781329</v>
      </c>
    </row>
    <row r="18" spans="6:39">
      <c r="F18" s="784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  <c r="AC18" s="784"/>
      <c r="AD18" s="784"/>
      <c r="AE18" s="784"/>
      <c r="AF18" s="784"/>
      <c r="AG18" s="784"/>
      <c r="AH18" s="784"/>
      <c r="AI18" s="784"/>
      <c r="AJ18" s="784"/>
      <c r="AK18" s="784"/>
      <c r="AL18" s="784"/>
      <c r="AM18" s="784"/>
    </row>
  </sheetData>
  <printOptions horizontalCentered="1"/>
  <pageMargins left="0.25" right="0.25" top="1.26" bottom="0.75" header="0.3" footer="0.3"/>
  <pageSetup scale="44" fitToWidth="3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A1:BK174"/>
  <sheetViews>
    <sheetView zoomScaleNormal="100" workbookViewId="0">
      <pane xSplit="4" ySplit="5" topLeftCell="E11" activePane="bottomRight" state="frozen"/>
      <selection activeCell="E661" sqref="E661"/>
      <selection pane="topRight" activeCell="E661" sqref="E661"/>
      <selection pane="bottomLeft" activeCell="E661" sqref="E661"/>
      <selection pane="bottomRight" activeCell="D26" sqref="D26"/>
    </sheetView>
  </sheetViews>
  <sheetFormatPr defaultColWidth="9.140625" defaultRowHeight="12.75"/>
  <cols>
    <col min="1" max="1" width="4" style="2" bestFit="1" customWidth="1"/>
    <col min="2" max="2" width="10.28515625" style="2" bestFit="1" customWidth="1"/>
    <col min="3" max="3" width="45.5703125" style="2" bestFit="1" customWidth="1"/>
    <col min="4" max="4" width="16.7109375" style="4" bestFit="1" customWidth="1"/>
    <col min="5" max="5" width="13.28515625" style="2" bestFit="1" customWidth="1"/>
    <col min="6" max="6" width="13.5703125" style="2" bestFit="1" customWidth="1"/>
    <col min="7" max="7" width="13.5703125" style="2" customWidth="1"/>
    <col min="8" max="9" width="13.28515625" style="2" bestFit="1" customWidth="1"/>
    <col min="10" max="12" width="12.42578125" style="2" bestFit="1" customWidth="1"/>
    <col min="13" max="14" width="12.42578125" style="2" customWidth="1"/>
    <col min="15" max="15" width="13.5703125" style="2" bestFit="1" customWidth="1"/>
    <col min="16" max="21" width="13.5703125" style="2" customWidth="1"/>
    <col min="22" max="22" width="17.7109375" style="2" bestFit="1" customWidth="1"/>
    <col min="23" max="23" width="14.7109375" style="2" bestFit="1" customWidth="1"/>
    <col min="24" max="59" width="13.5703125" style="2" customWidth="1"/>
    <col min="60" max="60" width="16.140625" style="2" bestFit="1" customWidth="1"/>
    <col min="61" max="61" width="17.5703125" style="4" bestFit="1" customWidth="1"/>
    <col min="62" max="62" width="16.7109375" style="2" bestFit="1" customWidth="1"/>
    <col min="63" max="63" width="12.42578125" style="2" bestFit="1" customWidth="1"/>
    <col min="64" max="16384" width="9.140625" style="2"/>
  </cols>
  <sheetData>
    <row r="1" spans="1:62">
      <c r="A1" s="106" t="s">
        <v>129</v>
      </c>
      <c r="B1" s="106"/>
      <c r="C1" s="106"/>
      <c r="D1" s="132"/>
      <c r="BI1" s="132"/>
    </row>
    <row r="2" spans="1:62">
      <c r="A2" s="106" t="s">
        <v>779</v>
      </c>
      <c r="B2" s="106"/>
      <c r="C2" s="106"/>
      <c r="D2" s="132"/>
      <c r="BI2" s="132"/>
    </row>
    <row r="3" spans="1:62">
      <c r="A3" s="106" t="str">
        <f>+'Expense Inputs'!A3</f>
        <v>Historic Test Year Twelve Months ended December 2018</v>
      </c>
      <c r="B3" s="106"/>
      <c r="C3" s="106"/>
      <c r="D3" s="132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>
        <f t="shared" ref="BI3:BJ3" si="0">+BI166</f>
        <v>219809574.22402799</v>
      </c>
      <c r="BJ3" s="110">
        <f t="shared" si="0"/>
        <v>5428588080.5290194</v>
      </c>
    </row>
    <row r="4" spans="1:62">
      <c r="D4" s="51" t="str">
        <f>IF(ROUND(D149,0)=0,"done","")</f>
        <v>done</v>
      </c>
      <c r="E4" s="51" t="str">
        <f t="shared" ref="E4:BI4" si="1">IF(ROUND(E149,0)=0,"done","")</f>
        <v>done</v>
      </c>
      <c r="F4" s="51" t="str">
        <f t="shared" si="1"/>
        <v>done</v>
      </c>
      <c r="G4" s="51" t="str">
        <f t="shared" si="1"/>
        <v>done</v>
      </c>
      <c r="H4" s="51" t="str">
        <f t="shared" si="1"/>
        <v>done</v>
      </c>
      <c r="I4" s="51" t="str">
        <f t="shared" si="1"/>
        <v>done</v>
      </c>
      <c r="J4" s="51" t="str">
        <f t="shared" si="1"/>
        <v>done</v>
      </c>
      <c r="K4" s="51" t="str">
        <f t="shared" si="1"/>
        <v>done</v>
      </c>
      <c r="L4" s="51" t="str">
        <f t="shared" si="1"/>
        <v>done</v>
      </c>
      <c r="M4" s="51" t="str">
        <f t="shared" si="1"/>
        <v>done</v>
      </c>
      <c r="N4" s="51" t="str">
        <f t="shared" si="1"/>
        <v>done</v>
      </c>
      <c r="O4" s="51" t="str">
        <f t="shared" si="1"/>
        <v>done</v>
      </c>
      <c r="P4" s="51" t="str">
        <f t="shared" si="1"/>
        <v>done</v>
      </c>
      <c r="Q4" s="51" t="str">
        <f t="shared" si="1"/>
        <v>done</v>
      </c>
      <c r="R4" s="51" t="str">
        <f t="shared" si="1"/>
        <v>done</v>
      </c>
      <c r="S4" s="51" t="str">
        <f t="shared" si="1"/>
        <v>done</v>
      </c>
      <c r="T4" s="51" t="str">
        <f t="shared" si="1"/>
        <v>done</v>
      </c>
      <c r="U4" s="51" t="str">
        <f t="shared" si="1"/>
        <v>done</v>
      </c>
      <c r="V4" s="51" t="str">
        <f t="shared" si="1"/>
        <v>done</v>
      </c>
      <c r="W4" s="51" t="str">
        <f t="shared" si="1"/>
        <v>done</v>
      </c>
      <c r="X4" s="51" t="str">
        <f t="shared" si="1"/>
        <v>done</v>
      </c>
      <c r="Y4" s="51" t="str">
        <f t="shared" si="1"/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 t="shared" si="1"/>
        <v>done</v>
      </c>
      <c r="AI4" s="51" t="str">
        <f t="shared" si="1"/>
        <v>done</v>
      </c>
      <c r="AJ4" s="51" t="str">
        <f t="shared" si="1"/>
        <v>done</v>
      </c>
      <c r="AK4" s="51" t="str">
        <f t="shared" si="1"/>
        <v>done</v>
      </c>
      <c r="AL4" s="51" t="str">
        <f t="shared" si="1"/>
        <v>done</v>
      </c>
      <c r="AM4" s="51" t="str">
        <f t="shared" si="1"/>
        <v>done</v>
      </c>
      <c r="AN4" s="51" t="str">
        <f t="shared" si="1"/>
        <v>done</v>
      </c>
      <c r="AO4" s="51" t="str">
        <f t="shared" si="1"/>
        <v>done</v>
      </c>
      <c r="AP4" s="51" t="str">
        <f t="shared" si="1"/>
        <v>done</v>
      </c>
      <c r="AQ4" s="51" t="str">
        <f t="shared" si="1"/>
        <v>done</v>
      </c>
      <c r="AR4" s="51" t="str">
        <f t="shared" si="1"/>
        <v>done</v>
      </c>
      <c r="AS4" s="51" t="str">
        <f t="shared" si="1"/>
        <v>done</v>
      </c>
      <c r="AT4" s="51" t="str">
        <f t="shared" si="1"/>
        <v>done</v>
      </c>
      <c r="AU4" s="51" t="str">
        <f t="shared" si="1"/>
        <v>done</v>
      </c>
      <c r="AV4" s="51" t="str">
        <f t="shared" si="1"/>
        <v>done</v>
      </c>
      <c r="AW4" s="51" t="str">
        <f t="shared" si="1"/>
        <v>done</v>
      </c>
      <c r="AX4" s="51" t="str">
        <f t="shared" si="1"/>
        <v>done</v>
      </c>
      <c r="AY4" s="51" t="str">
        <f t="shared" si="1"/>
        <v>done</v>
      </c>
      <c r="AZ4" s="51" t="str">
        <f t="shared" si="1"/>
        <v>done</v>
      </c>
      <c r="BA4" s="51" t="str">
        <f t="shared" si="1"/>
        <v>done</v>
      </c>
      <c r="BB4" s="51" t="str">
        <f t="shared" si="1"/>
        <v>done</v>
      </c>
      <c r="BC4" s="51" t="str">
        <f t="shared" si="1"/>
        <v>done</v>
      </c>
      <c r="BD4" s="51" t="str">
        <f t="shared" si="1"/>
        <v>done</v>
      </c>
      <c r="BE4" s="51" t="str">
        <f t="shared" si="1"/>
        <v>done</v>
      </c>
      <c r="BF4" s="51" t="str">
        <f t="shared" si="1"/>
        <v>done</v>
      </c>
      <c r="BG4" s="51" t="str">
        <f t="shared" si="1"/>
        <v>done</v>
      </c>
      <c r="BH4" s="51" t="str">
        <f t="shared" si="1"/>
        <v>done</v>
      </c>
      <c r="BI4" s="51" t="str">
        <f t="shared" si="1"/>
        <v>done</v>
      </c>
      <c r="BJ4" s="51" t="str">
        <f>IF(ROUND(BJ149,-2)=0,"done","")</f>
        <v>done</v>
      </c>
    </row>
    <row r="5" spans="1:62" s="105" customFormat="1" ht="63.75">
      <c r="A5" s="107" t="s">
        <v>130</v>
      </c>
      <c r="B5" s="107" t="s">
        <v>131</v>
      </c>
      <c r="C5" s="107" t="s">
        <v>132</v>
      </c>
      <c r="D5" s="133" t="str">
        <f>+'Expense Inputs'!D5</f>
        <v>Historical Test Year Ended 
12-31-2018</v>
      </c>
      <c r="E5" s="133" t="str">
        <f>+'Expense Inputs'!E5</f>
        <v>6.01 ER
Revenue &amp; Exp</v>
      </c>
      <c r="F5" s="133" t="str">
        <f>+'Expense Inputs'!F5</f>
        <v>6.02 ER
Temperature 
Normalization</v>
      </c>
      <c r="G5" s="133" t="str">
        <f>+'Expense Inputs'!G5</f>
        <v>6.03 ER
Federal 
Income Tax</v>
      </c>
      <c r="H5" s="133" t="str">
        <f>+'Expense Inputs'!H5</f>
        <v>6.04 ER
Tax Benefit 
of Interest</v>
      </c>
      <c r="I5" s="133" t="str">
        <f>+'Expense Inputs'!I5</f>
        <v>6.05 ER
Pass Through
Expenses</v>
      </c>
      <c r="J5" s="133" t="str">
        <f>+'Expense Inputs'!J5</f>
        <v>6.06 ER
Injuries &amp;
Damages</v>
      </c>
      <c r="K5" s="133" t="str">
        <f>+'Expense Inputs'!K5</f>
        <v>6.07 ER
Bad Debts</v>
      </c>
      <c r="L5" s="133" t="str">
        <f>+'Expense Inputs'!L5</f>
        <v>6.08 ER
Incentive Pay</v>
      </c>
      <c r="M5" s="133" t="str">
        <f>+'Expense Inputs'!M5</f>
        <v>6.09 ER
Excise Tax &amp;
Filing Fee</v>
      </c>
      <c r="N5" s="133" t="str">
        <f>+'Expense Inputs'!N5</f>
        <v>6.10 ER
D&amp;O
Insurance</v>
      </c>
      <c r="O5" s="133" t="str">
        <f>+'Expense Inputs'!O5</f>
        <v>6.11 ER
Interest On
Customer
Deposits</v>
      </c>
      <c r="P5" s="133" t="str">
        <f>+'Expense Inputs'!P5</f>
        <v>6.12 ER
Rate Case
Expense</v>
      </c>
      <c r="Q5" s="133" t="str">
        <f>+'Expense Inputs'!Q5</f>
        <v>6.13 ER
Pension
Plan</v>
      </c>
      <c r="R5" s="133" t="str">
        <f>+'Expense Inputs'!R5</f>
        <v>6.14 ER
Property &amp;
Liability 
Insurance</v>
      </c>
      <c r="S5" s="133" t="str">
        <f>+'Expense Inputs'!S5</f>
        <v>6.15 ER
Wage &amp;
Payroll Tax</v>
      </c>
      <c r="T5" s="133" t="str">
        <f>+'Expense Inputs'!T5</f>
        <v>6.16 ER
Investment
Plan</v>
      </c>
      <c r="U5" s="133" t="str">
        <f>+'Expense Inputs'!U5</f>
        <v>6.17 ER
Employee
Insurance</v>
      </c>
      <c r="V5" s="133" t="str">
        <f>+'Expense Inputs'!V5</f>
        <v>6.18 ER
AMA to
EOP
Ratebase</v>
      </c>
      <c r="W5" s="133" t="str">
        <f>+'Expense Inputs'!W5</f>
        <v>6.19 ER
AMA to
EOP
Depreciation</v>
      </c>
      <c r="X5" s="133" t="str">
        <f>+'Expense Inputs'!X5</f>
        <v>6.23 ER
Annualize 
Rent Exp</v>
      </c>
      <c r="Y5" s="133" t="str">
        <f>+'Expense Inputs'!Y5</f>
        <v>7.01 ER
Power
Costs</v>
      </c>
      <c r="Z5" s="133" t="str">
        <f>+'Expense Inputs'!Z5</f>
        <v>7.02 ER
Montana
Tax</v>
      </c>
      <c r="AA5" s="133" t="str">
        <f>+'Expense Inputs'!AA5</f>
        <v>7.03 ER
Wild Horse
Solar</v>
      </c>
      <c r="AB5" s="133" t="str">
        <f>+'Expense Inputs'!AB5</f>
        <v>7.04 ER
ASC 815</v>
      </c>
      <c r="AC5" s="133" t="str">
        <f>+'Expense Inputs'!AC5</f>
        <v>7.05 ER
Storm
Damage</v>
      </c>
      <c r="AD5" s="133" t="str">
        <f>+'Expense Inputs'!AD5</f>
        <v>7.07 ER
End of Life
Depr Thermals</v>
      </c>
      <c r="AE5" s="133" t="str">
        <f>+'Expense Inputs'!AE5</f>
        <v>7.08 ER
open</v>
      </c>
      <c r="AF5" s="133" t="str">
        <f>+'Expense Inputs'!AF5</f>
        <v>7.09 ER
open</v>
      </c>
      <c r="AG5" s="133" t="str">
        <f>+'Expense Inputs'!AG5</f>
        <v>6.01 EP
Revenue &amp; 
Expenses</v>
      </c>
      <c r="AH5" s="133" t="str">
        <f>+'Expense Inputs'!AH5</f>
        <v>6.02 EP
Temperature 
Normalization</v>
      </c>
      <c r="AI5" s="133" t="str">
        <f>+'Expense Inputs'!AI5</f>
        <v>6.04 EP
Tax Benefit 
of Interest</v>
      </c>
      <c r="AJ5" s="133" t="str">
        <f>+'Expense Inputs'!AJ5</f>
        <v>6.09 EP
Excise Tax &amp;
Filing Fee</v>
      </c>
      <c r="AK5" s="133" t="str">
        <f>+'Expense Inputs'!AK5</f>
        <v>6.10 EP
D&amp;O
Insurance</v>
      </c>
      <c r="AL5" s="133" t="str">
        <f>+'Expense Inputs'!AL5</f>
        <v>6.14 EP
Property &amp;
Liability 
Insurance</v>
      </c>
      <c r="AM5" s="133" t="str">
        <f>+'Expense Inputs'!AM5</f>
        <v>6.15 EP
Wage &amp;
Payroll Tax</v>
      </c>
      <c r="AN5" s="133" t="str">
        <f>+'Expense Inputs'!AN5</f>
        <v>6.16 EP
Investment
Plan</v>
      </c>
      <c r="AO5" s="133" t="str">
        <f>+'Expense Inputs'!AO5</f>
        <v>6.17 EP
Employee
Insurance</v>
      </c>
      <c r="AP5" s="133" t="str">
        <f>+'Expense Inputs'!AP5</f>
        <v>6.20 EP
Deferred Gain/
Loss on Property
Sales</v>
      </c>
      <c r="AQ5" s="133" t="str">
        <f>+'Expense Inputs'!AQ5</f>
        <v>6.21 EP
Environmental
Remediation</v>
      </c>
      <c r="AR5" s="133" t="str">
        <f>+'Expense Inputs'!AR5</f>
        <v>6.22 EP
AMI</v>
      </c>
      <c r="AS5" s="133" t="str">
        <f>+'Expense Inputs'!AS5</f>
        <v>6.23 EP
Annualize
Rent Exp</v>
      </c>
      <c r="AT5" s="133" t="str">
        <f>+'Expense Inputs'!AT5</f>
        <v>6.24 EP
GTZ
Plant &amp; 
Deferral</v>
      </c>
      <c r="AU5" s="133" t="str">
        <f>+'Expense Inputs'!AU5</f>
        <v>6.25 EP
Credit Card
Amortization</v>
      </c>
      <c r="AV5" s="133" t="str">
        <f>+'Expense Inputs'!AV5</f>
        <v>6.26 EP
Remove
Unprotected DFIT</v>
      </c>
      <c r="AW5" s="133" t="str">
        <f>+'Expense Inputs'!AW5</f>
        <v>6.27 EP
Public
Improvement</v>
      </c>
      <c r="AX5" s="133" t="str">
        <f>+'Expense Inputs'!AX5</f>
        <v>6.28 EP
Contract
Escalations</v>
      </c>
      <c r="AY5" s="133" t="str">
        <f>+'Expense Inputs'!AY5</f>
        <v>6.29 EP
HR TOPS</v>
      </c>
      <c r="AZ5" s="133" t="str">
        <f>+'Expense Inputs'!AZ5</f>
        <v>7.01 EP
Power
Costs</v>
      </c>
      <c r="BA5" s="133" t="str">
        <f>+'Expense Inputs'!BA5</f>
        <v>7.02 EP
Montana
Tax</v>
      </c>
      <c r="BB5" s="133" t="str">
        <f>+'Expense Inputs'!BB5</f>
        <v>7.05 EP
Storm
Damage</v>
      </c>
      <c r="BC5" s="133" t="str">
        <f>+'Expense Inputs'!BC5</f>
        <v>7.06 EP
Regulatory Assets
&amp; Libialities</v>
      </c>
      <c r="BD5" s="133" t="str">
        <f>+'Expense Inputs'!BD5</f>
        <v>7.08 EP
Remove EIM</v>
      </c>
      <c r="BE5" s="133" t="str">
        <f>+'Expense Inputs'!BE5</f>
        <v>7.09 EP
High Molecular
Weigt Cable</v>
      </c>
      <c r="BF5" s="133" t="str">
        <f>+'Expense Inputs'!BF5</f>
        <v>7.10 EP
Energy
Management
Systems (EMS)</v>
      </c>
      <c r="BG5" s="133" t="str">
        <f>+'Expense Inputs'!BG5</f>
        <v>7.11 EP
Ancillary</v>
      </c>
      <c r="BH5" s="133" t="str">
        <f>+'Expense Inputs'!BH5</f>
        <v>7.12 EP
Open</v>
      </c>
      <c r="BI5" s="133" t="str">
        <f>+'Expense Inputs'!BI5</f>
        <v>Subtotal Adjustments</v>
      </c>
      <c r="BJ5" s="133" t="str">
        <f>+'Expense Inputs'!BJ5</f>
        <v>Total Adjusted Operations</v>
      </c>
    </row>
    <row r="6" spans="1:62">
      <c r="A6" s="1">
        <f ca="1">CELL("row",A6)</f>
        <v>6</v>
      </c>
      <c r="C6" s="2" t="s">
        <v>282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J6" s="4"/>
    </row>
    <row r="7" spans="1:62">
      <c r="A7" s="1">
        <f t="shared" ref="A7:A77" ca="1" si="2">CELL("row",A7)</f>
        <v>7</v>
      </c>
      <c r="B7" s="5" t="s">
        <v>341</v>
      </c>
      <c r="C7" s="2" t="s">
        <v>312</v>
      </c>
      <c r="D7" s="110">
        <f>+'Intangible Plant'!B5</f>
        <v>77723700.535854891</v>
      </c>
      <c r="E7" s="4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4">
        <f>SUM(E7:BH7)</f>
        <v>0</v>
      </c>
      <c r="BJ7" s="4">
        <f>ROUND(+D7+BI7,0)</f>
        <v>77723701</v>
      </c>
    </row>
    <row r="8" spans="1:62">
      <c r="A8" s="1">
        <f t="shared" ca="1" si="2"/>
        <v>8</v>
      </c>
      <c r="B8" s="5" t="s">
        <v>497</v>
      </c>
      <c r="C8" s="2" t="s">
        <v>498</v>
      </c>
      <c r="D8" s="110">
        <f>+'Intangible Plant'!B6</f>
        <v>48660476.437339872</v>
      </c>
      <c r="E8" s="4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4">
        <f>SUM(E8:BH8)</f>
        <v>0</v>
      </c>
      <c r="BJ8" s="4">
        <f>ROUND(+D8+BI8,0)</f>
        <v>48660476</v>
      </c>
    </row>
    <row r="9" spans="1:62">
      <c r="A9" s="1">
        <f t="shared" ca="1" si="2"/>
        <v>9</v>
      </c>
      <c r="B9" s="5" t="s">
        <v>283</v>
      </c>
      <c r="C9" s="2" t="s">
        <v>284</v>
      </c>
      <c r="D9" s="110">
        <f>+'Intangible Plant'!B7</f>
        <v>255525499.29850531</v>
      </c>
      <c r="E9" s="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>
        <f>+'2018 GRC RB Adjustments'!X89</f>
        <v>21484686.755701002</v>
      </c>
      <c r="AU9" s="110"/>
      <c r="AV9" s="110"/>
      <c r="AW9" s="110"/>
      <c r="AX9" s="110"/>
      <c r="AY9" s="110">
        <f>+'2018 GRC RB Adjustments'!AA89</f>
        <v>6817570</v>
      </c>
      <c r="AZ9" s="110"/>
      <c r="BA9" s="110"/>
      <c r="BB9" s="110"/>
      <c r="BC9" s="110"/>
      <c r="BD9" s="110"/>
      <c r="BE9" s="110">
        <f>+'2018 GRC RB Adjustments'!AB89</f>
        <v>12619474.160000008</v>
      </c>
      <c r="BF9" s="110">
        <f>+'2018 GRC RB Adjustments'!Y89</f>
        <v>9659116.8499999996</v>
      </c>
      <c r="BG9" s="110"/>
      <c r="BH9" s="110"/>
      <c r="BI9" s="4">
        <f>SUM(E9:BH9)</f>
        <v>50580847.765701011</v>
      </c>
      <c r="BJ9" s="4">
        <f>ROUND(+D9+BI9,0)</f>
        <v>306106347</v>
      </c>
    </row>
    <row r="10" spans="1:62">
      <c r="A10" s="1">
        <f t="shared" ca="1" si="2"/>
        <v>10</v>
      </c>
      <c r="B10" s="5"/>
      <c r="E10" s="4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J10" s="4"/>
    </row>
    <row r="11" spans="1:62">
      <c r="A11" s="1">
        <f t="shared" ca="1" si="2"/>
        <v>11</v>
      </c>
      <c r="B11" s="2" t="s">
        <v>354</v>
      </c>
      <c r="C11" s="3" t="s">
        <v>353</v>
      </c>
      <c r="D11" s="4">
        <f>SUM(D7:D9)</f>
        <v>381909676.27170008</v>
      </c>
      <c r="E11" s="4">
        <f t="shared" ref="E11" si="3">SUM(E7:E9)</f>
        <v>0</v>
      </c>
      <c r="F11" s="110">
        <f t="shared" ref="F11:BH11" si="4">SUM(F7:F9)</f>
        <v>0</v>
      </c>
      <c r="G11" s="110">
        <f t="shared" si="4"/>
        <v>0</v>
      </c>
      <c r="H11" s="110">
        <f t="shared" si="4"/>
        <v>0</v>
      </c>
      <c r="I11" s="110">
        <f t="shared" si="4"/>
        <v>0</v>
      </c>
      <c r="J11" s="110">
        <f t="shared" si="4"/>
        <v>0</v>
      </c>
      <c r="K11" s="110">
        <f t="shared" si="4"/>
        <v>0</v>
      </c>
      <c r="L11" s="110">
        <f t="shared" si="4"/>
        <v>0</v>
      </c>
      <c r="M11" s="110">
        <f t="shared" si="4"/>
        <v>0</v>
      </c>
      <c r="N11" s="110">
        <f t="shared" si="4"/>
        <v>0</v>
      </c>
      <c r="O11" s="110">
        <f t="shared" si="4"/>
        <v>0</v>
      </c>
      <c r="P11" s="110">
        <f t="shared" si="4"/>
        <v>0</v>
      </c>
      <c r="Q11" s="110">
        <f t="shared" si="4"/>
        <v>0</v>
      </c>
      <c r="R11" s="110">
        <f t="shared" si="4"/>
        <v>0</v>
      </c>
      <c r="S11" s="110">
        <f t="shared" si="4"/>
        <v>0</v>
      </c>
      <c r="T11" s="110">
        <f t="shared" si="4"/>
        <v>0</v>
      </c>
      <c r="U11" s="110">
        <f t="shared" si="4"/>
        <v>0</v>
      </c>
      <c r="V11" s="110">
        <f t="shared" si="4"/>
        <v>0</v>
      </c>
      <c r="W11" s="110">
        <f t="shared" si="4"/>
        <v>0</v>
      </c>
      <c r="X11" s="110">
        <f t="shared" ref="X11" si="5">SUM(X7:X9)</f>
        <v>0</v>
      </c>
      <c r="Y11" s="110">
        <f t="shared" si="4"/>
        <v>0</v>
      </c>
      <c r="Z11" s="110">
        <f t="shared" si="4"/>
        <v>0</v>
      </c>
      <c r="AA11" s="110">
        <f t="shared" si="4"/>
        <v>0</v>
      </c>
      <c r="AB11" s="110">
        <f t="shared" si="4"/>
        <v>0</v>
      </c>
      <c r="AC11" s="110">
        <f t="shared" si="4"/>
        <v>0</v>
      </c>
      <c r="AD11" s="110">
        <f t="shared" si="4"/>
        <v>0</v>
      </c>
      <c r="AE11" s="110">
        <f t="shared" si="4"/>
        <v>0</v>
      </c>
      <c r="AF11" s="110">
        <f t="shared" si="4"/>
        <v>0</v>
      </c>
      <c r="AG11" s="110">
        <f t="shared" si="4"/>
        <v>0</v>
      </c>
      <c r="AH11" s="110">
        <f>SUM(AH7:AH9)</f>
        <v>0</v>
      </c>
      <c r="AI11" s="110">
        <f t="shared" si="4"/>
        <v>0</v>
      </c>
      <c r="AJ11" s="110">
        <f t="shared" si="4"/>
        <v>0</v>
      </c>
      <c r="AK11" s="110">
        <f t="shared" si="4"/>
        <v>0</v>
      </c>
      <c r="AL11" s="110">
        <f t="shared" si="4"/>
        <v>0</v>
      </c>
      <c r="AM11" s="110">
        <f t="shared" si="4"/>
        <v>0</v>
      </c>
      <c r="AN11" s="110">
        <f t="shared" si="4"/>
        <v>0</v>
      </c>
      <c r="AO11" s="110">
        <f t="shared" si="4"/>
        <v>0</v>
      </c>
      <c r="AP11" s="110">
        <f t="shared" si="4"/>
        <v>0</v>
      </c>
      <c r="AQ11" s="110">
        <f t="shared" si="4"/>
        <v>0</v>
      </c>
      <c r="AR11" s="110">
        <f t="shared" si="4"/>
        <v>0</v>
      </c>
      <c r="AS11" s="110">
        <f t="shared" si="4"/>
        <v>0</v>
      </c>
      <c r="AT11" s="110">
        <f t="shared" si="4"/>
        <v>21484686.755701002</v>
      </c>
      <c r="AU11" s="110">
        <f t="shared" si="4"/>
        <v>0</v>
      </c>
      <c r="AV11" s="110">
        <f t="shared" si="4"/>
        <v>0</v>
      </c>
      <c r="AW11" s="110">
        <f t="shared" si="4"/>
        <v>0</v>
      </c>
      <c r="AX11" s="110">
        <f t="shared" si="4"/>
        <v>0</v>
      </c>
      <c r="AY11" s="110">
        <f t="shared" si="4"/>
        <v>6817570</v>
      </c>
      <c r="AZ11" s="110">
        <f t="shared" si="4"/>
        <v>0</v>
      </c>
      <c r="BA11" s="110">
        <f t="shared" si="4"/>
        <v>0</v>
      </c>
      <c r="BB11" s="110">
        <f t="shared" si="4"/>
        <v>0</v>
      </c>
      <c r="BC11" s="110">
        <f t="shared" si="4"/>
        <v>0</v>
      </c>
      <c r="BD11" s="110">
        <f t="shared" si="4"/>
        <v>0</v>
      </c>
      <c r="BE11" s="110">
        <f t="shared" si="4"/>
        <v>12619474.160000008</v>
      </c>
      <c r="BF11" s="110">
        <f t="shared" si="4"/>
        <v>9659116.8499999996</v>
      </c>
      <c r="BG11" s="110">
        <f t="shared" si="4"/>
        <v>0</v>
      </c>
      <c r="BH11" s="110">
        <f t="shared" si="4"/>
        <v>0</v>
      </c>
      <c r="BI11" s="4">
        <f t="shared" ref="BI11:BJ11" si="6">SUM(BI7:BI9)</f>
        <v>50580847.765701011</v>
      </c>
      <c r="BJ11" s="4">
        <f t="shared" si="6"/>
        <v>432490524</v>
      </c>
    </row>
    <row r="12" spans="1:62">
      <c r="A12" s="1">
        <f t="shared" ca="1" si="2"/>
        <v>12</v>
      </c>
      <c r="E12" s="4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J12" s="4"/>
    </row>
    <row r="13" spans="1:62">
      <c r="A13" s="1">
        <f t="shared" ca="1" si="2"/>
        <v>13</v>
      </c>
      <c r="C13" s="2" t="s">
        <v>285</v>
      </c>
      <c r="E13" s="4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J13" s="4"/>
    </row>
    <row r="14" spans="1:62">
      <c r="A14" s="1">
        <f t="shared" ca="1" si="2"/>
        <v>14</v>
      </c>
      <c r="B14" s="5" t="s">
        <v>342</v>
      </c>
      <c r="C14" s="3" t="s">
        <v>355</v>
      </c>
      <c r="D14" s="4">
        <f>+'2018 GRC RB Adjustments'!G15</f>
        <v>1400303421</v>
      </c>
      <c r="E14" s="4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>
        <f>+'2018 GRC RB Adjustments'!O15</f>
        <v>-3793421</v>
      </c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>
        <f>SUM(E14:BH14)</f>
        <v>-3793421</v>
      </c>
      <c r="BJ14" s="4">
        <f>ROUND(+D14+BI14,0)</f>
        <v>1396510000</v>
      </c>
    </row>
    <row r="15" spans="1:62">
      <c r="A15" s="1">
        <f t="shared" ca="1" si="2"/>
        <v>15</v>
      </c>
      <c r="B15" s="2" t="s">
        <v>286</v>
      </c>
      <c r="C15" s="2" t="s">
        <v>356</v>
      </c>
      <c r="D15" s="4">
        <f>+'2018 GRC RB Adjustments'!G26</f>
        <v>721052179</v>
      </c>
      <c r="E15" s="4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>
        <f>+'2018 GRC RB Adjustments'!O26</f>
        <v>8565821</v>
      </c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4">
        <f>SUM(E15:BH15)</f>
        <v>8565821</v>
      </c>
      <c r="BJ15" s="4">
        <f>ROUND(+D15+BI15,0)</f>
        <v>729618000</v>
      </c>
    </row>
    <row r="16" spans="1:62">
      <c r="A16" s="1">
        <f t="shared" ca="1" si="2"/>
        <v>16</v>
      </c>
      <c r="B16" s="2" t="s">
        <v>287</v>
      </c>
      <c r="C16" s="2" t="s">
        <v>357</v>
      </c>
      <c r="D16" s="4">
        <f>+'2018 GRC RB Adjustments'!G36</f>
        <v>1966002966</v>
      </c>
      <c r="E16" s="4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>
        <f>+'2018 GRC RB Adjustments'!O36</f>
        <v>9916034</v>
      </c>
      <c r="W16" s="110"/>
      <c r="X16" s="110"/>
      <c r="Y16" s="110"/>
      <c r="Z16" s="110"/>
      <c r="AA16" s="110">
        <f>+'2018 GRC RB Adjustments'!N36</f>
        <v>-4212000</v>
      </c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4">
        <f>SUM(E16:BH16)</f>
        <v>5704034</v>
      </c>
      <c r="BJ16" s="4">
        <f>ROUND(+D16+BI16,0)</f>
        <v>1971707000</v>
      </c>
    </row>
    <row r="17" spans="1:62">
      <c r="A17" s="1">
        <f t="shared" ca="1" si="2"/>
        <v>17</v>
      </c>
      <c r="B17" s="2" t="s">
        <v>359</v>
      </c>
      <c r="C17" s="3" t="s">
        <v>358</v>
      </c>
      <c r="D17" s="4">
        <f>SUM(D14:D16)</f>
        <v>4087358566</v>
      </c>
      <c r="E17" s="4">
        <f t="shared" ref="E17" si="7">SUM(E14:E16)</f>
        <v>0</v>
      </c>
      <c r="F17" s="110">
        <f t="shared" ref="F17:BH17" si="8">SUM(F14:F16)</f>
        <v>0</v>
      </c>
      <c r="G17" s="110">
        <f t="shared" si="8"/>
        <v>0</v>
      </c>
      <c r="H17" s="110">
        <f t="shared" si="8"/>
        <v>0</v>
      </c>
      <c r="I17" s="110">
        <f t="shared" si="8"/>
        <v>0</v>
      </c>
      <c r="J17" s="110">
        <f t="shared" si="8"/>
        <v>0</v>
      </c>
      <c r="K17" s="110">
        <f t="shared" si="8"/>
        <v>0</v>
      </c>
      <c r="L17" s="110">
        <f t="shared" si="8"/>
        <v>0</v>
      </c>
      <c r="M17" s="110">
        <f t="shared" si="8"/>
        <v>0</v>
      </c>
      <c r="N17" s="110">
        <f t="shared" si="8"/>
        <v>0</v>
      </c>
      <c r="O17" s="110">
        <f t="shared" si="8"/>
        <v>0</v>
      </c>
      <c r="P17" s="110">
        <f t="shared" si="8"/>
        <v>0</v>
      </c>
      <c r="Q17" s="110">
        <f t="shared" si="8"/>
        <v>0</v>
      </c>
      <c r="R17" s="110">
        <f t="shared" si="8"/>
        <v>0</v>
      </c>
      <c r="S17" s="110">
        <f t="shared" si="8"/>
        <v>0</v>
      </c>
      <c r="T17" s="110">
        <f t="shared" si="8"/>
        <v>0</v>
      </c>
      <c r="U17" s="110">
        <f t="shared" si="8"/>
        <v>0</v>
      </c>
      <c r="V17" s="110">
        <f t="shared" si="8"/>
        <v>14688434</v>
      </c>
      <c r="W17" s="110">
        <f t="shared" si="8"/>
        <v>0</v>
      </c>
      <c r="X17" s="110">
        <f t="shared" ref="X17" si="9">SUM(X14:X16)</f>
        <v>0</v>
      </c>
      <c r="Y17" s="110">
        <f t="shared" si="8"/>
        <v>0</v>
      </c>
      <c r="Z17" s="110">
        <f t="shared" si="8"/>
        <v>0</v>
      </c>
      <c r="AA17" s="110">
        <f t="shared" si="8"/>
        <v>-4212000</v>
      </c>
      <c r="AB17" s="110">
        <f t="shared" si="8"/>
        <v>0</v>
      </c>
      <c r="AC17" s="110">
        <f t="shared" si="8"/>
        <v>0</v>
      </c>
      <c r="AD17" s="110">
        <f t="shared" si="8"/>
        <v>0</v>
      </c>
      <c r="AE17" s="110">
        <f t="shared" si="8"/>
        <v>0</v>
      </c>
      <c r="AF17" s="110">
        <f t="shared" si="8"/>
        <v>0</v>
      </c>
      <c r="AG17" s="110">
        <f t="shared" si="8"/>
        <v>0</v>
      </c>
      <c r="AH17" s="110">
        <f>SUM(AH14:AH16)</f>
        <v>0</v>
      </c>
      <c r="AI17" s="110">
        <f t="shared" si="8"/>
        <v>0</v>
      </c>
      <c r="AJ17" s="110">
        <f t="shared" si="8"/>
        <v>0</v>
      </c>
      <c r="AK17" s="110">
        <f t="shared" si="8"/>
        <v>0</v>
      </c>
      <c r="AL17" s="110">
        <f t="shared" si="8"/>
        <v>0</v>
      </c>
      <c r="AM17" s="110">
        <f t="shared" si="8"/>
        <v>0</v>
      </c>
      <c r="AN17" s="110">
        <f t="shared" si="8"/>
        <v>0</v>
      </c>
      <c r="AO17" s="110">
        <f t="shared" si="8"/>
        <v>0</v>
      </c>
      <c r="AP17" s="110">
        <f t="shared" si="8"/>
        <v>0</v>
      </c>
      <c r="AQ17" s="110">
        <f t="shared" si="8"/>
        <v>0</v>
      </c>
      <c r="AR17" s="110">
        <f t="shared" si="8"/>
        <v>0</v>
      </c>
      <c r="AS17" s="110">
        <f t="shared" si="8"/>
        <v>0</v>
      </c>
      <c r="AT17" s="110">
        <f t="shared" si="8"/>
        <v>0</v>
      </c>
      <c r="AU17" s="110">
        <f t="shared" si="8"/>
        <v>0</v>
      </c>
      <c r="AV17" s="110">
        <f t="shared" si="8"/>
        <v>0</v>
      </c>
      <c r="AW17" s="110">
        <f t="shared" si="8"/>
        <v>0</v>
      </c>
      <c r="AX17" s="110">
        <f t="shared" si="8"/>
        <v>0</v>
      </c>
      <c r="AY17" s="110">
        <f t="shared" si="8"/>
        <v>0</v>
      </c>
      <c r="AZ17" s="110">
        <f t="shared" si="8"/>
        <v>0</v>
      </c>
      <c r="BA17" s="110">
        <f t="shared" si="8"/>
        <v>0</v>
      </c>
      <c r="BB17" s="110">
        <f t="shared" si="8"/>
        <v>0</v>
      </c>
      <c r="BC17" s="110">
        <f t="shared" si="8"/>
        <v>0</v>
      </c>
      <c r="BD17" s="110">
        <f t="shared" si="8"/>
        <v>0</v>
      </c>
      <c r="BE17" s="110">
        <f t="shared" si="8"/>
        <v>0</v>
      </c>
      <c r="BF17" s="110">
        <f t="shared" si="8"/>
        <v>0</v>
      </c>
      <c r="BG17" s="110">
        <f t="shared" si="8"/>
        <v>0</v>
      </c>
      <c r="BH17" s="110">
        <f t="shared" si="8"/>
        <v>0</v>
      </c>
      <c r="BI17" s="4">
        <f t="shared" ref="BI17:BJ17" si="10">SUM(BI14:BI16)</f>
        <v>10476434</v>
      </c>
      <c r="BJ17" s="4">
        <f t="shared" si="10"/>
        <v>4097835000</v>
      </c>
    </row>
    <row r="18" spans="1:62">
      <c r="A18" s="1">
        <f t="shared" ca="1" si="2"/>
        <v>18</v>
      </c>
      <c r="E18" s="4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J18" s="4"/>
    </row>
    <row r="19" spans="1:62">
      <c r="A19" s="1">
        <f t="shared" ca="1" si="2"/>
        <v>19</v>
      </c>
      <c r="B19" s="2" t="s">
        <v>288</v>
      </c>
      <c r="C19" s="5" t="s">
        <v>962</v>
      </c>
      <c r="D19" s="110">
        <f>+'Transmission Plant Assignment'!D22</f>
        <v>1202261348</v>
      </c>
      <c r="E19" s="4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09">
        <f>+'2018 GRC RB Adjustments'!O51-'Ratebase Inputs'!V22-V21-V20</f>
        <v>27727203.850000098</v>
      </c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>
        <f>+'2018 GRC RB Adjustments'!$Z$51</f>
        <v>1651126.5200971027</v>
      </c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29378330.370097201</v>
      </c>
      <c r="BJ19" s="4">
        <f>ROUND(+D19+BI19,0)</f>
        <v>1231639678</v>
      </c>
    </row>
    <row r="20" spans="1:62">
      <c r="A20" s="1">
        <f t="shared" ca="1" si="2"/>
        <v>20</v>
      </c>
      <c r="B20" s="2" t="s">
        <v>289</v>
      </c>
      <c r="C20" s="5" t="s">
        <v>1015</v>
      </c>
      <c r="D20" s="110">
        <f>+'Transmission Plant Assignment'!E22</f>
        <v>176754568</v>
      </c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>
        <f>+'2018 Depr Det'!G7927</f>
        <v>158342.84999990463</v>
      </c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>
        <f>SUM(E20:BH20)</f>
        <v>158342.84999990463</v>
      </c>
      <c r="BJ20" s="110">
        <f>ROUND(+D20+BI20,0)</f>
        <v>176912911</v>
      </c>
    </row>
    <row r="21" spans="1:62">
      <c r="A21" s="1">
        <f t="shared" ca="1" si="2"/>
        <v>21</v>
      </c>
      <c r="B21" s="2" t="s">
        <v>343</v>
      </c>
      <c r="C21" s="5" t="s">
        <v>1014</v>
      </c>
      <c r="D21" s="4">
        <f>+'Transmission Plant Assignment'!K22</f>
        <v>405246</v>
      </c>
      <c r="E21" s="4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>
        <f>+'2018 Depr Det'!G7920</f>
        <v>0.35999999998603016</v>
      </c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4">
        <f>SUM(E21:BH21)</f>
        <v>0.35999999998603016</v>
      </c>
      <c r="BJ21" s="4">
        <f>ROUND(+D21+BI21,0)</f>
        <v>405246</v>
      </c>
    </row>
    <row r="22" spans="1:62">
      <c r="A22" s="1">
        <f ca="1">CELL("row",A22)</f>
        <v>22</v>
      </c>
      <c r="B22" s="2" t="s">
        <v>975</v>
      </c>
      <c r="C22" s="5" t="s">
        <v>961</v>
      </c>
      <c r="D22" s="110">
        <f>SUM('Transmission Plant Assignment'!F22:G22)</f>
        <v>185680043</v>
      </c>
      <c r="E22" s="4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>
        <f>+'2018 Depr Det'!G7923</f>
        <v>99247.939999997616</v>
      </c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>
        <f>SUM(E22:BH22)</f>
        <v>99247.939999997616</v>
      </c>
      <c r="BJ22" s="4">
        <f>ROUND(+D22+BI22,0)</f>
        <v>185779291</v>
      </c>
    </row>
    <row r="23" spans="1:62">
      <c r="A23" s="1">
        <f t="shared" ca="1" si="2"/>
        <v>23</v>
      </c>
      <c r="B23" s="2" t="s">
        <v>360</v>
      </c>
      <c r="C23" s="3" t="s">
        <v>361</v>
      </c>
      <c r="D23" s="4">
        <f>SUM(D19:D22)</f>
        <v>1565101205</v>
      </c>
      <c r="E23" s="110">
        <f t="shared" ref="E23:BJ23" si="11">SUM(E19:E22)</f>
        <v>0</v>
      </c>
      <c r="F23" s="110">
        <f t="shared" si="11"/>
        <v>0</v>
      </c>
      <c r="G23" s="110">
        <f t="shared" si="11"/>
        <v>0</v>
      </c>
      <c r="H23" s="110">
        <f t="shared" si="11"/>
        <v>0</v>
      </c>
      <c r="I23" s="110">
        <f t="shared" si="11"/>
        <v>0</v>
      </c>
      <c r="J23" s="110">
        <f t="shared" si="11"/>
        <v>0</v>
      </c>
      <c r="K23" s="110">
        <f t="shared" si="11"/>
        <v>0</v>
      </c>
      <c r="L23" s="110">
        <f t="shared" si="11"/>
        <v>0</v>
      </c>
      <c r="M23" s="110">
        <f t="shared" si="11"/>
        <v>0</v>
      </c>
      <c r="N23" s="110">
        <f t="shared" si="11"/>
        <v>0</v>
      </c>
      <c r="O23" s="110">
        <f t="shared" si="11"/>
        <v>0</v>
      </c>
      <c r="P23" s="110">
        <f t="shared" si="11"/>
        <v>0</v>
      </c>
      <c r="Q23" s="110">
        <f t="shared" si="11"/>
        <v>0</v>
      </c>
      <c r="R23" s="110">
        <f t="shared" si="11"/>
        <v>0</v>
      </c>
      <c r="S23" s="110">
        <f t="shared" si="11"/>
        <v>0</v>
      </c>
      <c r="T23" s="110">
        <f t="shared" si="11"/>
        <v>0</v>
      </c>
      <c r="U23" s="110">
        <f t="shared" si="11"/>
        <v>0</v>
      </c>
      <c r="V23" s="110">
        <f t="shared" si="11"/>
        <v>27984795</v>
      </c>
      <c r="W23" s="110">
        <f t="shared" si="11"/>
        <v>0</v>
      </c>
      <c r="X23" s="110">
        <f t="shared" si="11"/>
        <v>0</v>
      </c>
      <c r="Y23" s="110">
        <f t="shared" si="11"/>
        <v>0</v>
      </c>
      <c r="Z23" s="110">
        <f t="shared" si="11"/>
        <v>0</v>
      </c>
      <c r="AA23" s="110">
        <f t="shared" si="11"/>
        <v>0</v>
      </c>
      <c r="AB23" s="110">
        <f t="shared" si="11"/>
        <v>0</v>
      </c>
      <c r="AC23" s="110">
        <f t="shared" si="11"/>
        <v>0</v>
      </c>
      <c r="AD23" s="110">
        <f t="shared" si="11"/>
        <v>0</v>
      </c>
      <c r="AE23" s="110">
        <f t="shared" si="11"/>
        <v>0</v>
      </c>
      <c r="AF23" s="110">
        <f t="shared" si="11"/>
        <v>0</v>
      </c>
      <c r="AG23" s="110">
        <f t="shared" si="11"/>
        <v>0</v>
      </c>
      <c r="AH23" s="110">
        <f>SUM(AH19:AH22)</f>
        <v>0</v>
      </c>
      <c r="AI23" s="110">
        <f t="shared" si="11"/>
        <v>0</v>
      </c>
      <c r="AJ23" s="110">
        <f t="shared" si="11"/>
        <v>0</v>
      </c>
      <c r="AK23" s="110">
        <f t="shared" si="11"/>
        <v>0</v>
      </c>
      <c r="AL23" s="110">
        <f t="shared" si="11"/>
        <v>0</v>
      </c>
      <c r="AM23" s="110">
        <f t="shared" si="11"/>
        <v>0</v>
      </c>
      <c r="AN23" s="110">
        <f t="shared" si="11"/>
        <v>0</v>
      </c>
      <c r="AO23" s="110">
        <f t="shared" si="11"/>
        <v>0</v>
      </c>
      <c r="AP23" s="110">
        <f t="shared" si="11"/>
        <v>0</v>
      </c>
      <c r="AQ23" s="110">
        <f t="shared" si="11"/>
        <v>0</v>
      </c>
      <c r="AR23" s="110">
        <f t="shared" si="11"/>
        <v>0</v>
      </c>
      <c r="AS23" s="110">
        <f t="shared" si="11"/>
        <v>0</v>
      </c>
      <c r="AT23" s="110">
        <f t="shared" si="11"/>
        <v>0</v>
      </c>
      <c r="AU23" s="110">
        <f t="shared" si="11"/>
        <v>0</v>
      </c>
      <c r="AV23" s="110">
        <f t="shared" si="11"/>
        <v>0</v>
      </c>
      <c r="AW23" s="110">
        <f t="shared" si="11"/>
        <v>1651126.5200971027</v>
      </c>
      <c r="AX23" s="110">
        <f t="shared" si="11"/>
        <v>0</v>
      </c>
      <c r="AY23" s="110">
        <f t="shared" si="11"/>
        <v>0</v>
      </c>
      <c r="AZ23" s="110">
        <f t="shared" si="11"/>
        <v>0</v>
      </c>
      <c r="BA23" s="110">
        <f t="shared" si="11"/>
        <v>0</v>
      </c>
      <c r="BB23" s="110">
        <f t="shared" si="11"/>
        <v>0</v>
      </c>
      <c r="BC23" s="110">
        <f t="shared" si="11"/>
        <v>0</v>
      </c>
      <c r="BD23" s="110">
        <f t="shared" si="11"/>
        <v>0</v>
      </c>
      <c r="BE23" s="110">
        <f t="shared" si="11"/>
        <v>0</v>
      </c>
      <c r="BF23" s="110">
        <f t="shared" si="11"/>
        <v>0</v>
      </c>
      <c r="BG23" s="110">
        <f t="shared" si="11"/>
        <v>0</v>
      </c>
      <c r="BH23" s="110">
        <f t="shared" si="11"/>
        <v>0</v>
      </c>
      <c r="BI23" s="110">
        <f t="shared" si="11"/>
        <v>29635921.520097103</v>
      </c>
      <c r="BJ23" s="110">
        <f t="shared" si="11"/>
        <v>1594737126</v>
      </c>
    </row>
    <row r="24" spans="1:62">
      <c r="A24" s="1">
        <f t="shared" ca="1" si="2"/>
        <v>24</v>
      </c>
      <c r="E24" s="4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J24" s="4"/>
    </row>
    <row r="25" spans="1:62">
      <c r="A25" s="1">
        <f t="shared" ca="1" si="2"/>
        <v>25</v>
      </c>
      <c r="C25" s="2" t="s">
        <v>290</v>
      </c>
      <c r="E25" s="4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J25" s="4"/>
    </row>
    <row r="26" spans="1:62">
      <c r="A26" s="1">
        <f t="shared" ca="1" si="2"/>
        <v>26</v>
      </c>
      <c r="B26" s="5" t="s">
        <v>468</v>
      </c>
      <c r="C26" s="112" t="s">
        <v>98</v>
      </c>
      <c r="D26" s="110">
        <f>+'Distribution Sub-Line Assign'!C9</f>
        <v>3584294.5099956198</v>
      </c>
      <c r="E26" s="4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ref="BI26:BI46" si="12">SUM(E26:BH26)</f>
        <v>0</v>
      </c>
      <c r="BJ26" s="4">
        <f t="shared" ref="BJ26:BJ46" si="13">ROUND(+D26+BI26,0)</f>
        <v>3584295</v>
      </c>
    </row>
    <row r="27" spans="1:62">
      <c r="A27" s="1">
        <f t="shared" ca="1" si="2"/>
        <v>27</v>
      </c>
      <c r="B27" s="5" t="s">
        <v>469</v>
      </c>
      <c r="C27" s="112" t="s">
        <v>94</v>
      </c>
      <c r="D27" s="4">
        <f>+'2018 GRC RB Adjustments'!G53-'Ratebase Inputs'!D26</f>
        <v>45886763.490004383</v>
      </c>
      <c r="E27" s="4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>
        <f>+'2018 GRC RB Adjustments'!O53</f>
        <v>2016942</v>
      </c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12"/>
        <v>2016942</v>
      </c>
      <c r="BJ27" s="4">
        <f t="shared" si="13"/>
        <v>47903705</v>
      </c>
    </row>
    <row r="28" spans="1:62">
      <c r="A28" s="1">
        <f t="shared" ca="1" si="2"/>
        <v>28</v>
      </c>
      <c r="B28" s="5" t="s">
        <v>470</v>
      </c>
      <c r="C28" s="6" t="s">
        <v>99</v>
      </c>
      <c r="D28" s="110">
        <f>+'Distribution Sub-Line Assign'!C10</f>
        <v>598299.79449141794</v>
      </c>
      <c r="E28" s="4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12"/>
        <v>0</v>
      </c>
      <c r="BJ28" s="4">
        <f t="shared" si="13"/>
        <v>598300</v>
      </c>
    </row>
    <row r="29" spans="1:62">
      <c r="A29" s="1">
        <f t="shared" ca="1" si="2"/>
        <v>29</v>
      </c>
      <c r="B29" s="5" t="s">
        <v>471</v>
      </c>
      <c r="C29" s="112" t="s">
        <v>59</v>
      </c>
      <c r="D29" s="110">
        <f>+'2018 GRC RB Adjustments'!G54-'Ratebase Inputs'!D28</f>
        <v>7486859.2055085823</v>
      </c>
      <c r="E29" s="4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>
        <f>+'2018 GRC RB Adjustments'!O54</f>
        <v>17841</v>
      </c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12"/>
        <v>17841</v>
      </c>
      <c r="BJ29" s="4">
        <f t="shared" si="13"/>
        <v>7504700</v>
      </c>
    </row>
    <row r="30" spans="1:62">
      <c r="A30" s="1">
        <f ca="1">CELL("row",A30)</f>
        <v>30</v>
      </c>
      <c r="B30" s="5" t="s">
        <v>472</v>
      </c>
      <c r="C30" s="6" t="s">
        <v>60</v>
      </c>
      <c r="D30" s="110">
        <f>+'Distribution Sub-Line Assign'!C11</f>
        <v>31963716.521255195</v>
      </c>
      <c r="E30" s="4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12"/>
        <v>0</v>
      </c>
      <c r="BJ30" s="4">
        <f t="shared" si="13"/>
        <v>31963717</v>
      </c>
    </row>
    <row r="31" spans="1:62">
      <c r="A31" s="1">
        <f t="shared" ca="1" si="2"/>
        <v>31</v>
      </c>
      <c r="B31" s="5" t="s">
        <v>291</v>
      </c>
      <c r="C31" s="112" t="s">
        <v>474</v>
      </c>
      <c r="D31" s="110">
        <f>+'2018 GRC RB Adjustments'!G55-'Ratebase Inputs'!D30</f>
        <v>425501606.4787448</v>
      </c>
      <c r="E31" s="4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>
        <f>+'2018 GRC RB Adjustments'!O55</f>
        <v>13901677</v>
      </c>
      <c r="W31" s="110"/>
      <c r="X31" s="110"/>
      <c r="Y31" s="110"/>
      <c r="Z31" s="110"/>
      <c r="AA31" s="110">
        <f>+'2018 GRC RB Adjustments'!N55</f>
        <v>-181000</v>
      </c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12"/>
        <v>13720677</v>
      </c>
      <c r="BJ31" s="4">
        <f t="shared" si="13"/>
        <v>439222283</v>
      </c>
    </row>
    <row r="32" spans="1:62">
      <c r="A32" s="1">
        <f t="shared" ca="1" si="2"/>
        <v>32</v>
      </c>
      <c r="B32" s="5" t="s">
        <v>491</v>
      </c>
      <c r="C32" s="6" t="s">
        <v>492</v>
      </c>
      <c r="D32" s="110">
        <f>+'2018 GRC RB Adjustments'!G56</f>
        <v>1090190</v>
      </c>
      <c r="E32" s="4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>
        <f>+'2018 GRC RB Adjustments'!O56</f>
        <v>10810</v>
      </c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4">
        <f t="shared" si="12"/>
        <v>10810</v>
      </c>
      <c r="BJ32" s="4">
        <f t="shared" si="13"/>
        <v>1101000</v>
      </c>
    </row>
    <row r="33" spans="1:62">
      <c r="A33" s="1">
        <f t="shared" ca="1" si="2"/>
        <v>33</v>
      </c>
      <c r="B33" s="2" t="s">
        <v>292</v>
      </c>
      <c r="C33" s="6" t="s">
        <v>61</v>
      </c>
      <c r="D33" s="110">
        <f>+'2018 GRC RB Adjustments'!G57</f>
        <v>372845123</v>
      </c>
      <c r="E33" s="4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>
        <f>+'2018 GRC RB Adjustments'!O57</f>
        <v>14402877</v>
      </c>
      <c r="W33" s="110"/>
      <c r="X33" s="110"/>
      <c r="Y33" s="110"/>
      <c r="Z33" s="110"/>
      <c r="AA33" s="110">
        <f>+'2018 GRC RB Adjustments'!N57</f>
        <v>-71000</v>
      </c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>
        <f>+'2018 GRC RB Adjustments'!Z57</f>
        <v>2173710.1321462719</v>
      </c>
      <c r="AX33" s="110"/>
      <c r="AY33" s="110"/>
      <c r="AZ33" s="110"/>
      <c r="BA33" s="110"/>
      <c r="BB33" s="110"/>
      <c r="BC33" s="110"/>
      <c r="BD33" s="110">
        <f>+'2018 GRC RB Adjustments'!S57</f>
        <v>-16990239.199999999</v>
      </c>
      <c r="BE33" s="110"/>
      <c r="BF33" s="110"/>
      <c r="BG33" s="110"/>
      <c r="BH33" s="110"/>
      <c r="BI33" s="4">
        <f t="shared" si="12"/>
        <v>-484652.06785372645</v>
      </c>
      <c r="BJ33" s="4">
        <f t="shared" si="13"/>
        <v>372360471</v>
      </c>
    </row>
    <row r="34" spans="1:62" ht="13.5" customHeight="1">
      <c r="A34" s="1">
        <f ca="1">CELL("row",A34)</f>
        <v>34</v>
      </c>
      <c r="B34" s="5" t="s">
        <v>293</v>
      </c>
      <c r="C34" s="112" t="s">
        <v>416</v>
      </c>
      <c r="D34" s="110">
        <f>+'Distribution Sub-Line Assign'!C12</f>
        <v>67009.356344389787</v>
      </c>
      <c r="E34" s="4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>
        <f t="shared" si="12"/>
        <v>0</v>
      </c>
      <c r="BJ34" s="4">
        <f t="shared" si="13"/>
        <v>67009</v>
      </c>
    </row>
    <row r="35" spans="1:62">
      <c r="A35" s="1">
        <f t="shared" ca="1" si="2"/>
        <v>35</v>
      </c>
      <c r="B35" s="2" t="s">
        <v>114</v>
      </c>
      <c r="C35" s="112" t="s">
        <v>62</v>
      </c>
      <c r="D35" s="110">
        <f>+'2018 GRC RB Adjustments'!G58-'Ratebase Inputs'!D34</f>
        <v>454016302.6436556</v>
      </c>
      <c r="E35" s="4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>
        <f>+'2018 GRC RB Adjustments'!O58</f>
        <v>16270688</v>
      </c>
      <c r="W35" s="110"/>
      <c r="X35" s="110"/>
      <c r="Y35" s="110"/>
      <c r="Z35" s="110"/>
      <c r="AA35" s="110">
        <f>+'2018 GRC RB Adjustments'!N58</f>
        <v>-75000</v>
      </c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>
        <f>+'2018 GRC RB Adjustments'!Z58</f>
        <v>1783349.2055416121</v>
      </c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 t="shared" si="12"/>
        <v>17979037.205541611</v>
      </c>
      <c r="BJ35" s="4">
        <f t="shared" si="13"/>
        <v>471995340</v>
      </c>
    </row>
    <row r="36" spans="1:62">
      <c r="A36" s="1">
        <f t="shared" ca="1" si="2"/>
        <v>36</v>
      </c>
      <c r="B36" s="5" t="s">
        <v>475</v>
      </c>
      <c r="C36" s="112" t="s">
        <v>473</v>
      </c>
      <c r="D36" s="110">
        <f>+'Distribution Sub-Line Assign'!C13</f>
        <v>27766610.698247954</v>
      </c>
      <c r="E36" s="4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 t="shared" si="12"/>
        <v>0</v>
      </c>
      <c r="BJ36" s="4">
        <f t="shared" si="13"/>
        <v>27766611</v>
      </c>
    </row>
    <row r="37" spans="1:62">
      <c r="A37" s="1">
        <f t="shared" ca="1" si="2"/>
        <v>37</v>
      </c>
      <c r="B37" s="5" t="s">
        <v>43</v>
      </c>
      <c r="C37" s="6" t="s">
        <v>54</v>
      </c>
      <c r="D37" s="110">
        <f>+'2018 GRC RB Adjustments'!G59-'Ratebase Inputs'!D36</f>
        <v>692653329.30175209</v>
      </c>
      <c r="E37" s="4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>
        <f>+'2018 GRC RB Adjustments'!O59</f>
        <v>21966060</v>
      </c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>
        <f>+'2018 GRC RB Adjustments'!Z59</f>
        <v>4382290.8278976092</v>
      </c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 t="shared" si="12"/>
        <v>26348350.827897608</v>
      </c>
      <c r="BJ37" s="4">
        <f t="shared" si="13"/>
        <v>719001680</v>
      </c>
    </row>
    <row r="38" spans="1:62">
      <c r="A38" s="1">
        <f t="shared" ca="1" si="2"/>
        <v>38</v>
      </c>
      <c r="B38" s="2" t="s">
        <v>294</v>
      </c>
      <c r="C38" s="112" t="s">
        <v>63</v>
      </c>
      <c r="D38" s="110">
        <f>+'2018 GRC RB Adjustments'!G60</f>
        <v>946066160</v>
      </c>
      <c r="E38" s="4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>
        <f>+'2018 GRC RB Adjustments'!O60</f>
        <v>36923840</v>
      </c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>
        <f>+'2018 GRC RB Adjustments'!Z60</f>
        <v>3588386.561563435</v>
      </c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 t="shared" si="12"/>
        <v>40512226.561563432</v>
      </c>
      <c r="BJ38" s="4">
        <f t="shared" si="13"/>
        <v>986578387</v>
      </c>
    </row>
    <row r="39" spans="1:62">
      <c r="A39" s="1">
        <f t="shared" ca="1" si="2"/>
        <v>39</v>
      </c>
      <c r="B39" s="5" t="s">
        <v>476</v>
      </c>
      <c r="C39" s="6" t="s">
        <v>102</v>
      </c>
      <c r="D39" s="110">
        <f>SUM('Distribution Sub-Line Assign'!C14:C15)</f>
        <v>2295936.0190000972</v>
      </c>
      <c r="E39" s="4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 t="shared" si="12"/>
        <v>0</v>
      </c>
      <c r="BJ39" s="4">
        <f t="shared" si="13"/>
        <v>2295936</v>
      </c>
    </row>
    <row r="40" spans="1:62">
      <c r="A40" s="1">
        <f t="shared" ca="1" si="2"/>
        <v>40</v>
      </c>
      <c r="B40" s="3" t="s">
        <v>295</v>
      </c>
      <c r="C40" s="6" t="s">
        <v>100</v>
      </c>
      <c r="D40" s="110">
        <f>+'Distribution Transf &amp; Services'!D6</f>
        <v>173605063.30048591</v>
      </c>
      <c r="E40" s="4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>
        <f>+'2018 GRC RB Adjustments'!$O$61*D40/SUM($D$40:$D$41)</f>
        <v>2901067.7598723206</v>
      </c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09">
        <f>+D40/SUM($D$40:$D$41)*'2018 GRC RB Adjustments'!$Z$61</f>
        <v>5841.8319625235526</v>
      </c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4">
        <f t="shared" si="12"/>
        <v>2906909.5918348441</v>
      </c>
      <c r="BJ40" s="4">
        <f t="shared" si="13"/>
        <v>176511973</v>
      </c>
    </row>
    <row r="41" spans="1:62">
      <c r="A41" s="1">
        <f t="shared" ca="1" si="2"/>
        <v>41</v>
      </c>
      <c r="B41" s="2" t="s">
        <v>296</v>
      </c>
      <c r="C41" s="6" t="s">
        <v>101</v>
      </c>
      <c r="D41" s="110">
        <f>+'2018 GRC RB Adjustments'!G61-'Ratebase Inputs'!D40-'Ratebase Inputs'!D39</f>
        <v>315443638.68051398</v>
      </c>
      <c r="E41" s="4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>
        <f>+'2018 GRC RB Adjustments'!$O$61*D41/SUM($D$40:$D$41)</f>
        <v>5271294.240127679</v>
      </c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09">
        <f>+D41/SUM($D$40:$D$41)*'2018 GRC RB Adjustments'!$Z$61</f>
        <v>10614.717657335745</v>
      </c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>
        <f t="shared" si="12"/>
        <v>5281908.957785015</v>
      </c>
      <c r="BJ41" s="4">
        <f t="shared" si="13"/>
        <v>320725548</v>
      </c>
    </row>
    <row r="42" spans="1:62">
      <c r="A42" s="1">
        <f t="shared" ca="1" si="2"/>
        <v>42</v>
      </c>
      <c r="B42" s="5" t="s">
        <v>486</v>
      </c>
      <c r="C42" s="6" t="s">
        <v>103</v>
      </c>
      <c r="D42" s="110">
        <f>+'Distribution Transf &amp; Services'!D9</f>
        <v>40462861.667563096</v>
      </c>
      <c r="E42" s="4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>
        <f>+'2018 GRC RB Adjustments'!$O$62*D42/SUM($D$42:$D$43)</f>
        <v>425860.41213951842</v>
      </c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09">
        <f>+D42/SUM($D$42:$D$43)*'2018 GRC RB Adjustments'!$Z$62</f>
        <v>1253.3724695007547</v>
      </c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>
        <f t="shared" si="12"/>
        <v>427113.78460901917</v>
      </c>
      <c r="BJ42" s="4">
        <f t="shared" si="13"/>
        <v>40889975</v>
      </c>
    </row>
    <row r="43" spans="1:62">
      <c r="A43" s="1">
        <f t="shared" ca="1" si="2"/>
        <v>43</v>
      </c>
      <c r="B43" s="5" t="s">
        <v>485</v>
      </c>
      <c r="C43" s="6" t="s">
        <v>104</v>
      </c>
      <c r="D43" s="110">
        <f>+'Distribution Transf &amp; Services'!D10</f>
        <v>146594412.33243692</v>
      </c>
      <c r="E43" s="4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>
        <f>+'2018 GRC RB Adjustments'!$O$62*D43/SUM($D$42:$D$43)</f>
        <v>1542865.5878604816</v>
      </c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09">
        <f>+D43/SUM($D$42:$D$43)*'2018 GRC RB Adjustments'!$Z$62</f>
        <v>4540.8899180111821</v>
      </c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4">
        <f t="shared" si="12"/>
        <v>1547406.4777784927</v>
      </c>
      <c r="BJ43" s="4">
        <f t="shared" si="13"/>
        <v>148141819</v>
      </c>
    </row>
    <row r="44" spans="1:62">
      <c r="A44" s="1">
        <f t="shared" ca="1" si="2"/>
        <v>44</v>
      </c>
      <c r="B44" s="2" t="s">
        <v>297</v>
      </c>
      <c r="C44" s="6" t="s">
        <v>55</v>
      </c>
      <c r="D44" s="110">
        <f>+'2018 GRC RB Adjustments'!G63</f>
        <v>169585859</v>
      </c>
      <c r="E44" s="4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>
        <f>+'2018 GRC RB Adjustments'!O63</f>
        <v>11774141</v>
      </c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>
        <f>+'2018 GRC RB Adjustments'!U63</f>
        <v>24644867.610000003</v>
      </c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12"/>
        <v>36419008.609999999</v>
      </c>
      <c r="BJ44" s="4">
        <f t="shared" si="13"/>
        <v>206004868</v>
      </c>
    </row>
    <row r="45" spans="1:62">
      <c r="A45" s="1">
        <f t="shared" ca="1" si="2"/>
        <v>45</v>
      </c>
      <c r="B45" s="2" t="s">
        <v>298</v>
      </c>
      <c r="C45" s="6" t="s">
        <v>64</v>
      </c>
      <c r="D45" s="110">
        <f>+'2018 GRC RB Adjustments'!G66</f>
        <v>55388796</v>
      </c>
      <c r="E45" s="4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>
        <f>+'2018 GRC RB Adjustments'!O66</f>
        <v>1852204</v>
      </c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>
        <f>+'2018 GRC RB Adjustments'!Z66</f>
        <v>38322.090746596725</v>
      </c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12"/>
        <v>1890526.0907465967</v>
      </c>
      <c r="BJ45" s="4">
        <f t="shared" si="13"/>
        <v>57279322</v>
      </c>
    </row>
    <row r="46" spans="1:62">
      <c r="A46" s="1">
        <f t="shared" ca="1" si="2"/>
        <v>46</v>
      </c>
      <c r="B46" s="2" t="s">
        <v>299</v>
      </c>
      <c r="C46" s="112" t="s">
        <v>67</v>
      </c>
      <c r="D46" s="110">
        <f>+'2018 GRC RB Adjustments'!G67</f>
        <v>3367727</v>
      </c>
      <c r="E46" s="4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>
        <f>+'2018 GRC RB Adjustments'!O67+SUM('2018 GRC RB Adjustments'!M83:O84)</f>
        <v>24411938.853999924</v>
      </c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12"/>
        <v>24411938.853999924</v>
      </c>
      <c r="BJ46" s="4">
        <f t="shared" si="13"/>
        <v>27779666</v>
      </c>
    </row>
    <row r="47" spans="1:62">
      <c r="A47" s="1">
        <f t="shared" ca="1" si="2"/>
        <v>47</v>
      </c>
      <c r="B47" s="2" t="s">
        <v>362</v>
      </c>
      <c r="C47" s="3" t="s">
        <v>363</v>
      </c>
      <c r="D47" s="4">
        <f t="shared" ref="D47:BJ47" si="14">SUM(D26:D46)</f>
        <v>3916270559</v>
      </c>
      <c r="E47" s="4">
        <f t="shared" si="14"/>
        <v>0</v>
      </c>
      <c r="F47" s="110">
        <f t="shared" ref="F47:BH47" si="15">SUM(F26:F46)</f>
        <v>0</v>
      </c>
      <c r="G47" s="110">
        <f t="shared" si="15"/>
        <v>0</v>
      </c>
      <c r="H47" s="110">
        <f t="shared" si="15"/>
        <v>0</v>
      </c>
      <c r="I47" s="110">
        <f t="shared" si="15"/>
        <v>0</v>
      </c>
      <c r="J47" s="110">
        <f t="shared" si="15"/>
        <v>0</v>
      </c>
      <c r="K47" s="110">
        <f t="shared" si="15"/>
        <v>0</v>
      </c>
      <c r="L47" s="110">
        <f t="shared" si="15"/>
        <v>0</v>
      </c>
      <c r="M47" s="110">
        <f t="shared" si="15"/>
        <v>0</v>
      </c>
      <c r="N47" s="110">
        <f t="shared" si="15"/>
        <v>0</v>
      </c>
      <c r="O47" s="110">
        <f t="shared" si="15"/>
        <v>0</v>
      </c>
      <c r="P47" s="110">
        <f t="shared" si="15"/>
        <v>0</v>
      </c>
      <c r="Q47" s="110">
        <f t="shared" si="15"/>
        <v>0</v>
      </c>
      <c r="R47" s="110">
        <f t="shared" si="15"/>
        <v>0</v>
      </c>
      <c r="S47" s="110">
        <f t="shared" si="15"/>
        <v>0</v>
      </c>
      <c r="T47" s="110">
        <f t="shared" si="15"/>
        <v>0</v>
      </c>
      <c r="U47" s="110">
        <f t="shared" si="15"/>
        <v>0</v>
      </c>
      <c r="V47" s="110">
        <f t="shared" si="15"/>
        <v>153690106.85399991</v>
      </c>
      <c r="W47" s="110">
        <f t="shared" si="15"/>
        <v>0</v>
      </c>
      <c r="X47" s="110">
        <f t="shared" ref="X47" si="16">SUM(X26:X46)</f>
        <v>0</v>
      </c>
      <c r="Y47" s="110">
        <f t="shared" si="15"/>
        <v>0</v>
      </c>
      <c r="Z47" s="110">
        <f t="shared" si="15"/>
        <v>0</v>
      </c>
      <c r="AA47" s="110">
        <f t="shared" si="15"/>
        <v>-327000</v>
      </c>
      <c r="AB47" s="110">
        <f t="shared" si="15"/>
        <v>0</v>
      </c>
      <c r="AC47" s="110">
        <f t="shared" si="15"/>
        <v>0</v>
      </c>
      <c r="AD47" s="110">
        <f t="shared" si="15"/>
        <v>0</v>
      </c>
      <c r="AE47" s="110">
        <f t="shared" si="15"/>
        <v>0</v>
      </c>
      <c r="AF47" s="110">
        <f t="shared" si="15"/>
        <v>0</v>
      </c>
      <c r="AG47" s="110">
        <f t="shared" si="15"/>
        <v>0</v>
      </c>
      <c r="AH47" s="110">
        <f>SUM(AH26:AH46)</f>
        <v>0</v>
      </c>
      <c r="AI47" s="110">
        <f t="shared" si="15"/>
        <v>0</v>
      </c>
      <c r="AJ47" s="110">
        <f t="shared" si="15"/>
        <v>0</v>
      </c>
      <c r="AK47" s="110">
        <f t="shared" si="15"/>
        <v>0</v>
      </c>
      <c r="AL47" s="110">
        <f t="shared" si="15"/>
        <v>0</v>
      </c>
      <c r="AM47" s="110">
        <f t="shared" si="15"/>
        <v>0</v>
      </c>
      <c r="AN47" s="110">
        <f t="shared" si="15"/>
        <v>0</v>
      </c>
      <c r="AO47" s="110">
        <f t="shared" si="15"/>
        <v>0</v>
      </c>
      <c r="AP47" s="110">
        <f t="shared" si="15"/>
        <v>0</v>
      </c>
      <c r="AQ47" s="110">
        <f t="shared" si="15"/>
        <v>0</v>
      </c>
      <c r="AR47" s="110">
        <f t="shared" si="15"/>
        <v>24644867.610000003</v>
      </c>
      <c r="AS47" s="110">
        <f t="shared" si="15"/>
        <v>0</v>
      </c>
      <c r="AT47" s="110">
        <f t="shared" si="15"/>
        <v>0</v>
      </c>
      <c r="AU47" s="110">
        <f t="shared" si="15"/>
        <v>0</v>
      </c>
      <c r="AV47" s="110">
        <f t="shared" si="15"/>
        <v>0</v>
      </c>
      <c r="AW47" s="110">
        <f t="shared" si="15"/>
        <v>11988309.629902896</v>
      </c>
      <c r="AX47" s="110">
        <f t="shared" si="15"/>
        <v>0</v>
      </c>
      <c r="AY47" s="110">
        <f t="shared" si="15"/>
        <v>0</v>
      </c>
      <c r="AZ47" s="110">
        <f t="shared" si="15"/>
        <v>0</v>
      </c>
      <c r="BA47" s="110">
        <f t="shared" si="15"/>
        <v>0</v>
      </c>
      <c r="BB47" s="110">
        <f t="shared" si="15"/>
        <v>0</v>
      </c>
      <c r="BC47" s="110">
        <f t="shared" si="15"/>
        <v>0</v>
      </c>
      <c r="BD47" s="110">
        <f t="shared" si="15"/>
        <v>-16990239.199999999</v>
      </c>
      <c r="BE47" s="110">
        <f t="shared" si="15"/>
        <v>0</v>
      </c>
      <c r="BF47" s="110">
        <f t="shared" si="15"/>
        <v>0</v>
      </c>
      <c r="BG47" s="110">
        <f t="shared" si="15"/>
        <v>0</v>
      </c>
      <c r="BH47" s="110">
        <f t="shared" si="15"/>
        <v>0</v>
      </c>
      <c r="BI47" s="4">
        <f t="shared" si="14"/>
        <v>173006044.89390281</v>
      </c>
      <c r="BJ47" s="4">
        <f t="shared" si="14"/>
        <v>4089276605</v>
      </c>
    </row>
    <row r="48" spans="1:62">
      <c r="A48" s="1">
        <f t="shared" ca="1" si="2"/>
        <v>48</v>
      </c>
      <c r="C48" s="6"/>
      <c r="E48" s="4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J48" s="4"/>
    </row>
    <row r="49" spans="1:62">
      <c r="A49" s="1">
        <f t="shared" ca="1" si="2"/>
        <v>49</v>
      </c>
      <c r="C49" s="2" t="s">
        <v>300</v>
      </c>
      <c r="E49" s="4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J49" s="4"/>
    </row>
    <row r="50" spans="1:62">
      <c r="A50" s="1">
        <f t="shared" ca="1" si="2"/>
        <v>50</v>
      </c>
      <c r="B50" s="2" t="s">
        <v>301</v>
      </c>
      <c r="C50" s="6" t="s">
        <v>94</v>
      </c>
      <c r="D50" s="4">
        <f>+'2018 GRC RB Adjustments'!G71</f>
        <v>35990819.462099999</v>
      </c>
      <c r="E50" s="4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>
        <f>+'2018 GRC RB Adjustments'!O71</f>
        <v>48403.83789999783</v>
      </c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ref="BI50:BI60" si="17">SUM(E50:BH50)</f>
        <v>48403.83789999783</v>
      </c>
      <c r="BJ50" s="4">
        <f t="shared" ref="BJ50:BJ60" si="18">ROUND(+D50+BI50,0)</f>
        <v>36039223</v>
      </c>
    </row>
    <row r="51" spans="1:62">
      <c r="A51" s="1">
        <f t="shared" ca="1" si="2"/>
        <v>51</v>
      </c>
      <c r="B51" s="2" t="s">
        <v>302</v>
      </c>
      <c r="C51" s="6" t="s">
        <v>59</v>
      </c>
      <c r="D51" s="4">
        <f>SUM('2018 GRC RB Adjustments'!G72:G73)</f>
        <v>196470547.49300003</v>
      </c>
      <c r="E51" s="4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>
        <f>SUM('2018 GRC RB Adjustments'!M72:O73)</f>
        <v>5983636.3069999628</v>
      </c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17"/>
        <v>5983636.3069999628</v>
      </c>
      <c r="BJ51" s="4">
        <f t="shared" si="18"/>
        <v>202454184</v>
      </c>
    </row>
    <row r="52" spans="1:62">
      <c r="A52" s="1">
        <f t="shared" ca="1" si="2"/>
        <v>52</v>
      </c>
      <c r="B52" s="2" t="s">
        <v>303</v>
      </c>
      <c r="C52" s="6" t="s">
        <v>105</v>
      </c>
      <c r="D52" s="4">
        <f>+'2018 GRC RB Adjustments'!G74</f>
        <v>99533226.724900007</v>
      </c>
      <c r="E52" s="4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>
        <f>+'2018 GRC RB Adjustments'!O74</f>
        <v>9851110.7751000077</v>
      </c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17"/>
        <v>9851110.7751000077</v>
      </c>
      <c r="BJ52" s="4">
        <f t="shared" si="18"/>
        <v>109384338</v>
      </c>
    </row>
    <row r="53" spans="1:62">
      <c r="A53" s="1">
        <f t="shared" ca="1" si="2"/>
        <v>53</v>
      </c>
      <c r="B53" s="2" t="s">
        <v>304</v>
      </c>
      <c r="C53" s="6" t="s">
        <v>106</v>
      </c>
      <c r="D53" s="110">
        <f>+'2018 GRC RB Adjustments'!G75</f>
        <v>14870408.705</v>
      </c>
      <c r="E53" s="4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>
        <f>+'2018 GRC RB Adjustments'!O75</f>
        <v>569089.39500000142</v>
      </c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17"/>
        <v>569089.39500000142</v>
      </c>
      <c r="BJ53" s="4">
        <f t="shared" si="18"/>
        <v>15439498</v>
      </c>
    </row>
    <row r="54" spans="1:62">
      <c r="A54" s="1">
        <f t="shared" ca="1" si="2"/>
        <v>54</v>
      </c>
      <c r="B54" s="2" t="s">
        <v>305</v>
      </c>
      <c r="C54" s="6" t="s">
        <v>107</v>
      </c>
      <c r="D54" s="110">
        <f>+'2018 GRC RB Adjustments'!G76</f>
        <v>231872.05439999999</v>
      </c>
      <c r="E54" s="4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>
        <f>+'2018 GRC RB Adjustments'!O76</f>
        <v>684.64560000001802</v>
      </c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17"/>
        <v>684.64560000001802</v>
      </c>
      <c r="BJ54" s="4">
        <f t="shared" si="18"/>
        <v>232557</v>
      </c>
    </row>
    <row r="55" spans="1:62">
      <c r="A55" s="1">
        <f t="shared" ca="1" si="2"/>
        <v>55</v>
      </c>
      <c r="B55" s="2" t="s">
        <v>306</v>
      </c>
      <c r="C55" s="6" t="s">
        <v>108</v>
      </c>
      <c r="D55" s="110">
        <f>+'2018 GRC RB Adjustments'!G77</f>
        <v>12300958.8664</v>
      </c>
      <c r="E55" s="4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>
        <f>+'2018 GRC RB Adjustments'!O77</f>
        <v>1931819.6336000003</v>
      </c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17"/>
        <v>1931819.6336000003</v>
      </c>
      <c r="BJ55" s="4">
        <f t="shared" si="18"/>
        <v>14232779</v>
      </c>
    </row>
    <row r="56" spans="1:62">
      <c r="A56" s="1">
        <f t="shared" ca="1" si="2"/>
        <v>56</v>
      </c>
      <c r="B56" s="2" t="s">
        <v>307</v>
      </c>
      <c r="C56" s="6" t="s">
        <v>109</v>
      </c>
      <c r="D56" s="110">
        <f>+'2018 GRC RB Adjustments'!G78</f>
        <v>7953818</v>
      </c>
      <c r="E56" s="4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>
        <f>+'2018 GRC RB Adjustments'!O78</f>
        <v>-133818</v>
      </c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17"/>
        <v>-133818</v>
      </c>
      <c r="BJ56" s="4">
        <f t="shared" si="18"/>
        <v>7820000</v>
      </c>
    </row>
    <row r="57" spans="1:62">
      <c r="A57" s="1">
        <f t="shared" ca="1" si="2"/>
        <v>57</v>
      </c>
      <c r="B57" s="2" t="s">
        <v>308</v>
      </c>
      <c r="C57" s="6" t="s">
        <v>110</v>
      </c>
      <c r="D57" s="110">
        <f>+'2018 GRC RB Adjustments'!G79</f>
        <v>5465886.7916000001</v>
      </c>
      <c r="E57" s="4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>
        <f>+'2018 GRC RB Adjustments'!O79</f>
        <v>-158685.4916000003</v>
      </c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17"/>
        <v>-158685.4916000003</v>
      </c>
      <c r="BJ57" s="4">
        <f t="shared" si="18"/>
        <v>5307201</v>
      </c>
    </row>
    <row r="58" spans="1:62">
      <c r="A58" s="1">
        <f t="shared" ca="1" si="2"/>
        <v>58</v>
      </c>
      <c r="B58" s="2" t="s">
        <v>309</v>
      </c>
      <c r="C58" s="6" t="s">
        <v>111</v>
      </c>
      <c r="D58" s="110">
        <f>+'2018 GRC RB Adjustments'!G80</f>
        <v>144770570.80239999</v>
      </c>
      <c r="E58" s="4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>
        <f>+'2018 GRC RB Adjustments'!O80</f>
        <v>2169824.7976000011</v>
      </c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4">
        <f t="shared" si="17"/>
        <v>2169824.7976000011</v>
      </c>
      <c r="BJ58" s="4">
        <f t="shared" si="18"/>
        <v>146940396</v>
      </c>
    </row>
    <row r="59" spans="1:62">
      <c r="A59" s="1">
        <f t="shared" ca="1" si="2"/>
        <v>59</v>
      </c>
      <c r="B59" s="2" t="s">
        <v>310</v>
      </c>
      <c r="C59" s="6" t="s">
        <v>112</v>
      </c>
      <c r="D59" s="110">
        <f>+'2018 GRC RB Adjustments'!G81</f>
        <v>977655.72400000005</v>
      </c>
      <c r="E59" s="4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>
        <f>+'2018 GRC RB Adjustments'!O81</f>
        <v>-365.52399999997579</v>
      </c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4">
        <f t="shared" si="17"/>
        <v>-365.52399999997579</v>
      </c>
      <c r="BJ59" s="4">
        <f t="shared" si="18"/>
        <v>977290</v>
      </c>
    </row>
    <row r="60" spans="1:62">
      <c r="A60" s="1">
        <f t="shared" ca="1" si="2"/>
        <v>60</v>
      </c>
      <c r="B60" s="5" t="s">
        <v>68</v>
      </c>
      <c r="C60" s="112" t="s">
        <v>113</v>
      </c>
      <c r="D60" s="110">
        <f>SUM('2018 GRC RB Adjustments'!G82:G84)</f>
        <v>932601.25960000348</v>
      </c>
      <c r="E60" s="4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>
        <f>+'2018 GRC RB Adjustments'!O82</f>
        <v>317790.1042</v>
      </c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>
        <f t="shared" si="17"/>
        <v>317790.1042</v>
      </c>
      <c r="BJ60" s="4">
        <f t="shared" si="18"/>
        <v>1250391</v>
      </c>
    </row>
    <row r="61" spans="1:62">
      <c r="A61" s="1">
        <f t="shared" ca="1" si="2"/>
        <v>61</v>
      </c>
      <c r="B61" s="2" t="s">
        <v>364</v>
      </c>
      <c r="C61" s="127" t="s">
        <v>365</v>
      </c>
      <c r="D61" s="4">
        <f>SUM(D50:D60)</f>
        <v>519498365.88340002</v>
      </c>
      <c r="E61" s="4">
        <f t="shared" ref="E61" si="19">SUM(E50:E60)</f>
        <v>0</v>
      </c>
      <c r="F61" s="110">
        <f t="shared" ref="F61:BH61" si="20">SUM(F50:F60)</f>
        <v>0</v>
      </c>
      <c r="G61" s="110">
        <f t="shared" si="20"/>
        <v>0</v>
      </c>
      <c r="H61" s="110">
        <f t="shared" si="20"/>
        <v>0</v>
      </c>
      <c r="I61" s="110">
        <f t="shared" si="20"/>
        <v>0</v>
      </c>
      <c r="J61" s="110">
        <f t="shared" si="20"/>
        <v>0</v>
      </c>
      <c r="K61" s="110">
        <f t="shared" si="20"/>
        <v>0</v>
      </c>
      <c r="L61" s="110">
        <f t="shared" si="20"/>
        <v>0</v>
      </c>
      <c r="M61" s="110">
        <f t="shared" si="20"/>
        <v>0</v>
      </c>
      <c r="N61" s="110">
        <f t="shared" si="20"/>
        <v>0</v>
      </c>
      <c r="O61" s="110">
        <f t="shared" si="20"/>
        <v>0</v>
      </c>
      <c r="P61" s="110">
        <f t="shared" si="20"/>
        <v>0</v>
      </c>
      <c r="Q61" s="110">
        <f t="shared" si="20"/>
        <v>0</v>
      </c>
      <c r="R61" s="110">
        <f t="shared" si="20"/>
        <v>0</v>
      </c>
      <c r="S61" s="110">
        <f t="shared" si="20"/>
        <v>0</v>
      </c>
      <c r="T61" s="110">
        <f t="shared" si="20"/>
        <v>0</v>
      </c>
      <c r="U61" s="110">
        <f t="shared" si="20"/>
        <v>0</v>
      </c>
      <c r="V61" s="110">
        <f t="shared" si="20"/>
        <v>20579490.480399974</v>
      </c>
      <c r="W61" s="110">
        <f t="shared" si="20"/>
        <v>0</v>
      </c>
      <c r="X61" s="110">
        <f t="shared" ref="X61" si="21">SUM(X50:X60)</f>
        <v>0</v>
      </c>
      <c r="Y61" s="110">
        <f t="shared" si="20"/>
        <v>0</v>
      </c>
      <c r="Z61" s="110">
        <f t="shared" si="20"/>
        <v>0</v>
      </c>
      <c r="AA61" s="110">
        <f t="shared" si="20"/>
        <v>0</v>
      </c>
      <c r="AB61" s="110">
        <f t="shared" si="20"/>
        <v>0</v>
      </c>
      <c r="AC61" s="110">
        <f t="shared" si="20"/>
        <v>0</v>
      </c>
      <c r="AD61" s="110">
        <f t="shared" si="20"/>
        <v>0</v>
      </c>
      <c r="AE61" s="110">
        <f t="shared" si="20"/>
        <v>0</v>
      </c>
      <c r="AF61" s="110">
        <f t="shared" si="20"/>
        <v>0</v>
      </c>
      <c r="AG61" s="110">
        <f t="shared" si="20"/>
        <v>0</v>
      </c>
      <c r="AH61" s="110">
        <f>SUM(AH50:AH60)</f>
        <v>0</v>
      </c>
      <c r="AI61" s="110">
        <f t="shared" si="20"/>
        <v>0</v>
      </c>
      <c r="AJ61" s="110">
        <f t="shared" si="20"/>
        <v>0</v>
      </c>
      <c r="AK61" s="110">
        <f t="shared" si="20"/>
        <v>0</v>
      </c>
      <c r="AL61" s="110">
        <f t="shared" si="20"/>
        <v>0</v>
      </c>
      <c r="AM61" s="110">
        <f t="shared" si="20"/>
        <v>0</v>
      </c>
      <c r="AN61" s="110">
        <f t="shared" si="20"/>
        <v>0</v>
      </c>
      <c r="AO61" s="110">
        <f t="shared" si="20"/>
        <v>0</v>
      </c>
      <c r="AP61" s="110">
        <f t="shared" si="20"/>
        <v>0</v>
      </c>
      <c r="AQ61" s="110">
        <f t="shared" si="20"/>
        <v>0</v>
      </c>
      <c r="AR61" s="110">
        <f t="shared" si="20"/>
        <v>0</v>
      </c>
      <c r="AS61" s="110">
        <f t="shared" si="20"/>
        <v>0</v>
      </c>
      <c r="AT61" s="110">
        <f t="shared" si="20"/>
        <v>0</v>
      </c>
      <c r="AU61" s="110">
        <f t="shared" si="20"/>
        <v>0</v>
      </c>
      <c r="AV61" s="110">
        <f t="shared" si="20"/>
        <v>0</v>
      </c>
      <c r="AW61" s="110">
        <f t="shared" si="20"/>
        <v>0</v>
      </c>
      <c r="AX61" s="110">
        <f t="shared" si="20"/>
        <v>0</v>
      </c>
      <c r="AY61" s="110">
        <f t="shared" si="20"/>
        <v>0</v>
      </c>
      <c r="AZ61" s="110">
        <f t="shared" si="20"/>
        <v>0</v>
      </c>
      <c r="BA61" s="110">
        <f t="shared" si="20"/>
        <v>0</v>
      </c>
      <c r="BB61" s="110">
        <f t="shared" si="20"/>
        <v>0</v>
      </c>
      <c r="BC61" s="110">
        <f t="shared" si="20"/>
        <v>0</v>
      </c>
      <c r="BD61" s="110">
        <f t="shared" si="20"/>
        <v>0</v>
      </c>
      <c r="BE61" s="110">
        <f t="shared" si="20"/>
        <v>0</v>
      </c>
      <c r="BF61" s="110">
        <f t="shared" si="20"/>
        <v>0</v>
      </c>
      <c r="BG61" s="110">
        <f t="shared" si="20"/>
        <v>0</v>
      </c>
      <c r="BH61" s="110">
        <f t="shared" si="20"/>
        <v>0</v>
      </c>
      <c r="BI61" s="4">
        <f t="shared" ref="BI61:BJ61" si="22">SUM(BI50:BI60)</f>
        <v>20579490.480399974</v>
      </c>
      <c r="BJ61" s="4">
        <f t="shared" si="22"/>
        <v>540077857</v>
      </c>
    </row>
    <row r="62" spans="1:62">
      <c r="A62" s="1">
        <f t="shared" ca="1" si="2"/>
        <v>62</v>
      </c>
      <c r="E62" s="4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J62" s="4"/>
    </row>
    <row r="63" spans="1:62">
      <c r="A63" s="1">
        <f t="shared" ref="A63:A69" ca="1" si="23">CELL("row",A63)</f>
        <v>63</v>
      </c>
      <c r="E63" s="4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J63" s="4"/>
    </row>
    <row r="64" spans="1:62">
      <c r="A64" s="1">
        <f t="shared" ca="1" si="23"/>
        <v>64</v>
      </c>
      <c r="B64" s="5" t="s">
        <v>395</v>
      </c>
      <c r="C64" s="5" t="s">
        <v>410</v>
      </c>
      <c r="D64" s="4">
        <f>SUM('2018 GRC RB Adjustments'!G94:G97)</f>
        <v>281543144.61000001</v>
      </c>
      <c r="E64" s="4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>
        <f>+'2018 GRC RB Adjustments'!O90</f>
        <v>99398812.228299975</v>
      </c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4">
        <f>SUM(E64:BH64)</f>
        <v>99398812.228299975</v>
      </c>
      <c r="BJ64" s="4">
        <f>ROUND(+D64+BI64,0)</f>
        <v>380941957</v>
      </c>
    </row>
    <row r="65" spans="1:62">
      <c r="A65" s="1">
        <f t="shared" ca="1" si="23"/>
        <v>65</v>
      </c>
      <c r="B65" s="5" t="s">
        <v>398</v>
      </c>
      <c r="C65" s="5" t="s">
        <v>411</v>
      </c>
      <c r="D65" s="4">
        <f>+'2018 GRC RB Adjustments'!G92</f>
        <v>946172.25</v>
      </c>
      <c r="E65" s="4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4">
        <f>SUM(E65:BH65)</f>
        <v>0</v>
      </c>
      <c r="BJ65" s="4">
        <f>ROUND(+D65+BI65,0)</f>
        <v>946172</v>
      </c>
    </row>
    <row r="66" spans="1:62">
      <c r="A66" s="1">
        <f t="shared" ca="1" si="23"/>
        <v>66</v>
      </c>
      <c r="B66" s="5" t="s">
        <v>399</v>
      </c>
      <c r="C66" s="5" t="s">
        <v>412</v>
      </c>
      <c r="D66" s="110">
        <f>+'2018 GRC RB Adjustments'!G93</f>
        <v>302358.00999999995</v>
      </c>
      <c r="E66" s="4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4">
        <f>SUM(E66:BH66)</f>
        <v>0</v>
      </c>
      <c r="BJ66" s="4">
        <f>ROUND(+D66+BI66,0)</f>
        <v>302358</v>
      </c>
    </row>
    <row r="67" spans="1:62">
      <c r="A67" s="1">
        <f t="shared" ca="1" si="23"/>
        <v>67</v>
      </c>
      <c r="B67" s="5" t="s">
        <v>397</v>
      </c>
      <c r="C67" s="5" t="s">
        <v>413</v>
      </c>
      <c r="D67" s="111">
        <f t="shared" ref="D67:E67" si="24">SUM(D64:D66)</f>
        <v>282791674.87</v>
      </c>
      <c r="E67" s="111">
        <f t="shared" si="24"/>
        <v>0</v>
      </c>
      <c r="F67" s="111">
        <f t="shared" ref="F67:BH67" si="25">SUM(F64:F66)</f>
        <v>0</v>
      </c>
      <c r="G67" s="111">
        <f t="shared" si="25"/>
        <v>0</v>
      </c>
      <c r="H67" s="111">
        <f t="shared" si="25"/>
        <v>0</v>
      </c>
      <c r="I67" s="111">
        <f t="shared" si="25"/>
        <v>0</v>
      </c>
      <c r="J67" s="111">
        <f t="shared" si="25"/>
        <v>0</v>
      </c>
      <c r="K67" s="111">
        <f t="shared" si="25"/>
        <v>0</v>
      </c>
      <c r="L67" s="111">
        <f t="shared" si="25"/>
        <v>0</v>
      </c>
      <c r="M67" s="111">
        <f t="shared" si="25"/>
        <v>0</v>
      </c>
      <c r="N67" s="111">
        <f t="shared" si="25"/>
        <v>0</v>
      </c>
      <c r="O67" s="111">
        <f t="shared" si="25"/>
        <v>0</v>
      </c>
      <c r="P67" s="111">
        <f t="shared" si="25"/>
        <v>0</v>
      </c>
      <c r="Q67" s="111">
        <f t="shared" si="25"/>
        <v>0</v>
      </c>
      <c r="R67" s="111">
        <f t="shared" si="25"/>
        <v>0</v>
      </c>
      <c r="S67" s="111">
        <f t="shared" si="25"/>
        <v>0</v>
      </c>
      <c r="T67" s="111">
        <f t="shared" si="25"/>
        <v>0</v>
      </c>
      <c r="U67" s="111">
        <f t="shared" si="25"/>
        <v>0</v>
      </c>
      <c r="V67" s="111">
        <f t="shared" si="25"/>
        <v>99398812.228299975</v>
      </c>
      <c r="W67" s="111">
        <f t="shared" si="25"/>
        <v>0</v>
      </c>
      <c r="X67" s="111">
        <f t="shared" ref="X67" si="26">SUM(X64:X66)</f>
        <v>0</v>
      </c>
      <c r="Y67" s="111">
        <f t="shared" si="25"/>
        <v>0</v>
      </c>
      <c r="Z67" s="111">
        <f t="shared" si="25"/>
        <v>0</v>
      </c>
      <c r="AA67" s="111">
        <f t="shared" si="25"/>
        <v>0</v>
      </c>
      <c r="AB67" s="111">
        <f t="shared" si="25"/>
        <v>0</v>
      </c>
      <c r="AC67" s="111">
        <f t="shared" si="25"/>
        <v>0</v>
      </c>
      <c r="AD67" s="111">
        <f t="shared" si="25"/>
        <v>0</v>
      </c>
      <c r="AE67" s="111">
        <f t="shared" si="25"/>
        <v>0</v>
      </c>
      <c r="AF67" s="111">
        <f t="shared" si="25"/>
        <v>0</v>
      </c>
      <c r="AG67" s="111">
        <f t="shared" si="25"/>
        <v>0</v>
      </c>
      <c r="AH67" s="111">
        <f>SUM(AH64:AH66)</f>
        <v>0</v>
      </c>
      <c r="AI67" s="111">
        <f t="shared" si="25"/>
        <v>0</v>
      </c>
      <c r="AJ67" s="111">
        <f t="shared" si="25"/>
        <v>0</v>
      </c>
      <c r="AK67" s="111">
        <f t="shared" si="25"/>
        <v>0</v>
      </c>
      <c r="AL67" s="111">
        <f t="shared" si="25"/>
        <v>0</v>
      </c>
      <c r="AM67" s="111">
        <f t="shared" si="25"/>
        <v>0</v>
      </c>
      <c r="AN67" s="111">
        <f t="shared" si="25"/>
        <v>0</v>
      </c>
      <c r="AO67" s="111">
        <f t="shared" si="25"/>
        <v>0</v>
      </c>
      <c r="AP67" s="111">
        <f t="shared" si="25"/>
        <v>0</v>
      </c>
      <c r="AQ67" s="111">
        <f t="shared" si="25"/>
        <v>0</v>
      </c>
      <c r="AR67" s="111">
        <f t="shared" si="25"/>
        <v>0</v>
      </c>
      <c r="AS67" s="111">
        <f t="shared" si="25"/>
        <v>0</v>
      </c>
      <c r="AT67" s="111">
        <f t="shared" si="25"/>
        <v>0</v>
      </c>
      <c r="AU67" s="111">
        <f t="shared" si="25"/>
        <v>0</v>
      </c>
      <c r="AV67" s="111">
        <f t="shared" si="25"/>
        <v>0</v>
      </c>
      <c r="AW67" s="111">
        <f t="shared" si="25"/>
        <v>0</v>
      </c>
      <c r="AX67" s="111">
        <f t="shared" si="25"/>
        <v>0</v>
      </c>
      <c r="AY67" s="111">
        <f t="shared" si="25"/>
        <v>0</v>
      </c>
      <c r="AZ67" s="111">
        <f t="shared" si="25"/>
        <v>0</v>
      </c>
      <c r="BA67" s="111">
        <f t="shared" si="25"/>
        <v>0</v>
      </c>
      <c r="BB67" s="111">
        <f t="shared" si="25"/>
        <v>0</v>
      </c>
      <c r="BC67" s="111">
        <f t="shared" si="25"/>
        <v>0</v>
      </c>
      <c r="BD67" s="111">
        <f t="shared" si="25"/>
        <v>0</v>
      </c>
      <c r="BE67" s="111">
        <f t="shared" si="25"/>
        <v>0</v>
      </c>
      <c r="BF67" s="111">
        <f t="shared" si="25"/>
        <v>0</v>
      </c>
      <c r="BG67" s="111">
        <f t="shared" si="25"/>
        <v>0</v>
      </c>
      <c r="BH67" s="111">
        <f t="shared" si="25"/>
        <v>0</v>
      </c>
      <c r="BI67" s="111">
        <f t="shared" ref="BI67:BJ67" si="27">SUM(BI64:BI66)</f>
        <v>99398812.228299975</v>
      </c>
      <c r="BJ67" s="111">
        <f t="shared" si="27"/>
        <v>382190487</v>
      </c>
    </row>
    <row r="68" spans="1:62">
      <c r="A68" s="1">
        <f t="shared" ca="1" si="23"/>
        <v>68</v>
      </c>
      <c r="B68" s="5"/>
      <c r="C68" s="5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</row>
    <row r="69" spans="1:62">
      <c r="A69" s="1">
        <f t="shared" ca="1" si="23"/>
        <v>69</v>
      </c>
      <c r="B69" s="5" t="s">
        <v>97</v>
      </c>
      <c r="C69" s="2" t="s">
        <v>414</v>
      </c>
      <c r="D69" s="4">
        <f>SUM('2018 GRC RB Adjustments'!G112:G119)</f>
        <v>-2733309.4483748754</v>
      </c>
      <c r="E69" s="4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>
        <f>SUM('2018 GRC RB Adjustments'!O112:O119)</f>
        <v>600847.47336687532</v>
      </c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4">
        <f>SUM(E69:BH69)</f>
        <v>600847.47336687532</v>
      </c>
      <c r="BJ69" s="4">
        <f>ROUND(+D69+BI69,0)</f>
        <v>-2132462</v>
      </c>
    </row>
    <row r="70" spans="1:62">
      <c r="A70" s="1">
        <f t="shared" ref="A70:A76" ca="1" si="28">CELL("row",A70)</f>
        <v>70</v>
      </c>
      <c r="E70" s="4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J70" s="4"/>
    </row>
    <row r="71" spans="1:62">
      <c r="A71" s="1">
        <f t="shared" ca="1" si="28"/>
        <v>71</v>
      </c>
      <c r="B71" s="5" t="s">
        <v>415</v>
      </c>
      <c r="C71" s="5" t="s">
        <v>426</v>
      </c>
      <c r="D71" s="4">
        <f>SUM('2018 GRC RB Adjustments'!G100:G102,'2018 GRC RB Adjustments'!G105:G106,'2018 GRC RB Adjustments'!G108:G110)</f>
        <v>-163864256.91541666</v>
      </c>
      <c r="E71" s="4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>
        <f>SUM('2018 GRC RB Adjustments'!O100:O102,'2018 GRC RB Adjustments'!O105:O106,'2018 GRC RB Adjustments'!O108:O110)</f>
        <v>9111273.5754166655</v>
      </c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4">
        <f>SUM(E71:BH71)</f>
        <v>9111273.5754166655</v>
      </c>
      <c r="BJ71" s="4">
        <f>ROUND(+D71+BI71,0)</f>
        <v>-154752983</v>
      </c>
    </row>
    <row r="72" spans="1:62">
      <c r="A72" s="1">
        <f t="shared" ca="1" si="28"/>
        <v>72</v>
      </c>
      <c r="B72" s="5" t="s">
        <v>423</v>
      </c>
      <c r="C72" s="5" t="s">
        <v>427</v>
      </c>
      <c r="D72" s="4">
        <f>+'2018 GRC RB Adjustments'!G103</f>
        <v>-3867896.4391666669</v>
      </c>
      <c r="E72" s="4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>
        <f>+'2018 GRC RB Adjustments'!O103</f>
        <v>-664211.99083333276</v>
      </c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4">
        <f>SUM(E72:BH72)</f>
        <v>-664211.99083333276</v>
      </c>
      <c r="BJ72" s="4">
        <f>ROUND(+D72+BI72,0)</f>
        <v>-4532108</v>
      </c>
    </row>
    <row r="73" spans="1:62">
      <c r="A73" s="1">
        <f t="shared" ca="1" si="28"/>
        <v>73</v>
      </c>
      <c r="B73" s="5" t="s">
        <v>424</v>
      </c>
      <c r="C73" s="5" t="s">
        <v>428</v>
      </c>
      <c r="D73" s="110">
        <f>+'2018 GRC RB Adjustments'!G104</f>
        <v>-9860880.4212499987</v>
      </c>
      <c r="E73" s="4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>
        <f>+'2018 GRC RB Adjustments'!O104</f>
        <v>1008417.0712499991</v>
      </c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4">
        <f>SUM(E73:BH73)</f>
        <v>1008417.0712499991</v>
      </c>
      <c r="BJ73" s="4">
        <f>ROUND(+D73+BI73,0)</f>
        <v>-8852463</v>
      </c>
    </row>
    <row r="74" spans="1:62">
      <c r="A74" s="1">
        <f t="shared" ca="1" si="28"/>
        <v>74</v>
      </c>
      <c r="B74" s="5" t="s">
        <v>425</v>
      </c>
      <c r="C74" s="5" t="s">
        <v>429</v>
      </c>
      <c r="D74" s="4">
        <f>SUM('2018 GRC RB Adjustments'!G107,'2018 GRC RB Adjustments'!G111)</f>
        <v>-136754.51184191668</v>
      </c>
      <c r="E74" s="4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>
        <f>SUM('2018 GRC RB Adjustments'!O107,'2018 GRC RB Adjustments'!O111)</f>
        <v>-319087.95236408332</v>
      </c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4">
        <f>SUM(E74:BH74)</f>
        <v>-319087.95236408332</v>
      </c>
      <c r="BJ74" s="4">
        <f>ROUND(+D74+BI74,0)</f>
        <v>-455842</v>
      </c>
    </row>
    <row r="75" spans="1:62">
      <c r="A75" s="1">
        <f t="shared" ca="1" si="28"/>
        <v>75</v>
      </c>
      <c r="B75" s="5" t="s">
        <v>397</v>
      </c>
      <c r="C75" s="3" t="s">
        <v>430</v>
      </c>
      <c r="D75" s="111">
        <f t="shared" ref="D75:E75" si="29">SUM(D71:D74)</f>
        <v>-177729788.28767523</v>
      </c>
      <c r="E75" s="111">
        <f t="shared" si="29"/>
        <v>0</v>
      </c>
      <c r="F75" s="111">
        <f t="shared" ref="F75:BH75" si="30">SUM(F71:F74)</f>
        <v>0</v>
      </c>
      <c r="G75" s="111">
        <f t="shared" si="30"/>
        <v>0</v>
      </c>
      <c r="H75" s="111">
        <f t="shared" si="30"/>
        <v>0</v>
      </c>
      <c r="I75" s="111">
        <f t="shared" si="30"/>
        <v>0</v>
      </c>
      <c r="J75" s="111">
        <f t="shared" si="30"/>
        <v>0</v>
      </c>
      <c r="K75" s="111">
        <f t="shared" si="30"/>
        <v>0</v>
      </c>
      <c r="L75" s="111">
        <f t="shared" si="30"/>
        <v>0</v>
      </c>
      <c r="M75" s="111">
        <f t="shared" si="30"/>
        <v>0</v>
      </c>
      <c r="N75" s="111">
        <f t="shared" si="30"/>
        <v>0</v>
      </c>
      <c r="O75" s="111">
        <f t="shared" si="30"/>
        <v>0</v>
      </c>
      <c r="P75" s="111">
        <f t="shared" si="30"/>
        <v>0</v>
      </c>
      <c r="Q75" s="111">
        <f t="shared" si="30"/>
        <v>0</v>
      </c>
      <c r="R75" s="111">
        <f t="shared" si="30"/>
        <v>0</v>
      </c>
      <c r="S75" s="111">
        <f t="shared" si="30"/>
        <v>0</v>
      </c>
      <c r="T75" s="111">
        <f t="shared" si="30"/>
        <v>0</v>
      </c>
      <c r="U75" s="111">
        <f t="shared" si="30"/>
        <v>0</v>
      </c>
      <c r="V75" s="111">
        <f t="shared" ref="V75" si="31">SUM(V71:V74)</f>
        <v>9136390.7034692485</v>
      </c>
      <c r="W75" s="111">
        <f t="shared" si="30"/>
        <v>0</v>
      </c>
      <c r="X75" s="111">
        <f t="shared" ref="X75" si="32">SUM(X71:X74)</f>
        <v>0</v>
      </c>
      <c r="Y75" s="111">
        <f t="shared" si="30"/>
        <v>0</v>
      </c>
      <c r="Z75" s="111">
        <f t="shared" si="30"/>
        <v>0</v>
      </c>
      <c r="AA75" s="111">
        <f t="shared" si="30"/>
        <v>0</v>
      </c>
      <c r="AB75" s="111">
        <f t="shared" si="30"/>
        <v>0</v>
      </c>
      <c r="AC75" s="111">
        <f t="shared" si="30"/>
        <v>0</v>
      </c>
      <c r="AD75" s="111">
        <f t="shared" si="30"/>
        <v>0</v>
      </c>
      <c r="AE75" s="111">
        <f t="shared" si="30"/>
        <v>0</v>
      </c>
      <c r="AF75" s="111">
        <f t="shared" si="30"/>
        <v>0</v>
      </c>
      <c r="AG75" s="111">
        <f t="shared" si="30"/>
        <v>0</v>
      </c>
      <c r="AH75" s="111">
        <f>SUM(AH71:AH74)</f>
        <v>0</v>
      </c>
      <c r="AI75" s="111">
        <f t="shared" si="30"/>
        <v>0</v>
      </c>
      <c r="AJ75" s="111">
        <f t="shared" si="30"/>
        <v>0</v>
      </c>
      <c r="AK75" s="111">
        <f t="shared" si="30"/>
        <v>0</v>
      </c>
      <c r="AL75" s="111">
        <f t="shared" si="30"/>
        <v>0</v>
      </c>
      <c r="AM75" s="111">
        <f t="shared" si="30"/>
        <v>0</v>
      </c>
      <c r="AN75" s="111">
        <f t="shared" si="30"/>
        <v>0</v>
      </c>
      <c r="AO75" s="111">
        <f t="shared" si="30"/>
        <v>0</v>
      </c>
      <c r="AP75" s="111">
        <f t="shared" si="30"/>
        <v>0</v>
      </c>
      <c r="AQ75" s="111">
        <f t="shared" si="30"/>
        <v>0</v>
      </c>
      <c r="AR75" s="111">
        <f t="shared" si="30"/>
        <v>0</v>
      </c>
      <c r="AS75" s="111">
        <f t="shared" si="30"/>
        <v>0</v>
      </c>
      <c r="AT75" s="111">
        <f t="shared" si="30"/>
        <v>0</v>
      </c>
      <c r="AU75" s="111">
        <f t="shared" si="30"/>
        <v>0</v>
      </c>
      <c r="AV75" s="111">
        <f t="shared" si="30"/>
        <v>0</v>
      </c>
      <c r="AW75" s="111">
        <f t="shared" si="30"/>
        <v>0</v>
      </c>
      <c r="AX75" s="111">
        <f t="shared" si="30"/>
        <v>0</v>
      </c>
      <c r="AY75" s="111">
        <f t="shared" si="30"/>
        <v>0</v>
      </c>
      <c r="AZ75" s="111">
        <f t="shared" si="30"/>
        <v>0</v>
      </c>
      <c r="BA75" s="111">
        <f t="shared" si="30"/>
        <v>0</v>
      </c>
      <c r="BB75" s="111">
        <f t="shared" si="30"/>
        <v>0</v>
      </c>
      <c r="BC75" s="111">
        <f t="shared" si="30"/>
        <v>0</v>
      </c>
      <c r="BD75" s="111">
        <f t="shared" si="30"/>
        <v>0</v>
      </c>
      <c r="BE75" s="111">
        <f t="shared" si="30"/>
        <v>0</v>
      </c>
      <c r="BF75" s="111">
        <f t="shared" si="30"/>
        <v>0</v>
      </c>
      <c r="BG75" s="111">
        <f t="shared" si="30"/>
        <v>0</v>
      </c>
      <c r="BH75" s="111">
        <f t="shared" si="30"/>
        <v>0</v>
      </c>
      <c r="BI75" s="111">
        <f t="shared" ref="BI75:BJ75" si="33">SUM(BI71:BI74)</f>
        <v>9136390.7034692485</v>
      </c>
      <c r="BJ75" s="111">
        <f t="shared" si="33"/>
        <v>-168593396</v>
      </c>
    </row>
    <row r="76" spans="1:62">
      <c r="A76" s="1">
        <f t="shared" ca="1" si="28"/>
        <v>76</v>
      </c>
      <c r="E76" s="4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J76" s="4"/>
    </row>
    <row r="77" spans="1:62">
      <c r="A77" s="1">
        <f t="shared" ca="1" si="2"/>
        <v>77</v>
      </c>
      <c r="B77" s="2" t="s">
        <v>366</v>
      </c>
      <c r="C77" s="2" t="s">
        <v>311</v>
      </c>
      <c r="D77" s="4">
        <f t="shared" ref="D77:AG77" si="34">SUM(D75,D69,D67,D61,D47,D23,D17,D11)</f>
        <v>10572466949.289049</v>
      </c>
      <c r="E77" s="4">
        <f t="shared" si="34"/>
        <v>0</v>
      </c>
      <c r="F77" s="110">
        <f t="shared" si="34"/>
        <v>0</v>
      </c>
      <c r="G77" s="110">
        <f t="shared" si="34"/>
        <v>0</v>
      </c>
      <c r="H77" s="110">
        <f t="shared" si="34"/>
        <v>0</v>
      </c>
      <c r="I77" s="110">
        <f t="shared" si="34"/>
        <v>0</v>
      </c>
      <c r="J77" s="110">
        <f t="shared" si="34"/>
        <v>0</v>
      </c>
      <c r="K77" s="110">
        <f t="shared" si="34"/>
        <v>0</v>
      </c>
      <c r="L77" s="110">
        <f t="shared" si="34"/>
        <v>0</v>
      </c>
      <c r="M77" s="110">
        <f t="shared" si="34"/>
        <v>0</v>
      </c>
      <c r="N77" s="110">
        <f t="shared" si="34"/>
        <v>0</v>
      </c>
      <c r="O77" s="110">
        <f t="shared" si="34"/>
        <v>0</v>
      </c>
      <c r="P77" s="110">
        <f t="shared" si="34"/>
        <v>0</v>
      </c>
      <c r="Q77" s="110">
        <f t="shared" si="34"/>
        <v>0</v>
      </c>
      <c r="R77" s="110">
        <f t="shared" si="34"/>
        <v>0</v>
      </c>
      <c r="S77" s="110">
        <f t="shared" si="34"/>
        <v>0</v>
      </c>
      <c r="T77" s="110">
        <f t="shared" si="34"/>
        <v>0</v>
      </c>
      <c r="U77" s="110">
        <f t="shared" si="34"/>
        <v>0</v>
      </c>
      <c r="V77" s="110">
        <f t="shared" si="34"/>
        <v>326078876.73953599</v>
      </c>
      <c r="W77" s="110">
        <f t="shared" si="34"/>
        <v>0</v>
      </c>
      <c r="X77" s="110">
        <f t="shared" si="34"/>
        <v>0</v>
      </c>
      <c r="Y77" s="110">
        <f t="shared" si="34"/>
        <v>0</v>
      </c>
      <c r="Z77" s="110">
        <f t="shared" si="34"/>
        <v>0</v>
      </c>
      <c r="AA77" s="110">
        <f t="shared" si="34"/>
        <v>-4539000</v>
      </c>
      <c r="AB77" s="110">
        <f t="shared" si="34"/>
        <v>0</v>
      </c>
      <c r="AC77" s="110">
        <f t="shared" si="34"/>
        <v>0</v>
      </c>
      <c r="AD77" s="110">
        <f t="shared" si="34"/>
        <v>0</v>
      </c>
      <c r="AE77" s="110">
        <f t="shared" si="34"/>
        <v>0</v>
      </c>
      <c r="AF77" s="110">
        <f t="shared" si="34"/>
        <v>0</v>
      </c>
      <c r="AG77" s="110">
        <f t="shared" si="34"/>
        <v>0</v>
      </c>
      <c r="AH77" s="110">
        <f>SUM(AH75,AH69,AH67,AH61,AH47,AH23,AH17,AH11)</f>
        <v>0</v>
      </c>
      <c r="AI77" s="110">
        <f t="shared" ref="AI77:BJ77" si="35">SUM(AI75,AI69,AI67,AI61,AI47,AI23,AI17,AI11)</f>
        <v>0</v>
      </c>
      <c r="AJ77" s="110">
        <f t="shared" si="35"/>
        <v>0</v>
      </c>
      <c r="AK77" s="110">
        <f t="shared" si="35"/>
        <v>0</v>
      </c>
      <c r="AL77" s="110">
        <f t="shared" si="35"/>
        <v>0</v>
      </c>
      <c r="AM77" s="110">
        <f t="shared" si="35"/>
        <v>0</v>
      </c>
      <c r="AN77" s="110">
        <f t="shared" si="35"/>
        <v>0</v>
      </c>
      <c r="AO77" s="110">
        <f t="shared" si="35"/>
        <v>0</v>
      </c>
      <c r="AP77" s="110">
        <f t="shared" si="35"/>
        <v>0</v>
      </c>
      <c r="AQ77" s="110">
        <f t="shared" si="35"/>
        <v>0</v>
      </c>
      <c r="AR77" s="110">
        <f t="shared" si="35"/>
        <v>24644867.610000003</v>
      </c>
      <c r="AS77" s="110">
        <f t="shared" si="35"/>
        <v>0</v>
      </c>
      <c r="AT77" s="110">
        <f t="shared" si="35"/>
        <v>21484686.755701002</v>
      </c>
      <c r="AU77" s="110">
        <f t="shared" si="35"/>
        <v>0</v>
      </c>
      <c r="AV77" s="110">
        <f t="shared" si="35"/>
        <v>0</v>
      </c>
      <c r="AW77" s="110">
        <f t="shared" si="35"/>
        <v>13639436.149999999</v>
      </c>
      <c r="AX77" s="110">
        <f t="shared" si="35"/>
        <v>0</v>
      </c>
      <c r="AY77" s="110">
        <f t="shared" si="35"/>
        <v>6817570</v>
      </c>
      <c r="AZ77" s="110">
        <f t="shared" si="35"/>
        <v>0</v>
      </c>
      <c r="BA77" s="110">
        <f t="shared" si="35"/>
        <v>0</v>
      </c>
      <c r="BB77" s="110">
        <f t="shared" si="35"/>
        <v>0</v>
      </c>
      <c r="BC77" s="110">
        <f t="shared" si="35"/>
        <v>0</v>
      </c>
      <c r="BD77" s="110">
        <f t="shared" si="35"/>
        <v>-16990239.199999999</v>
      </c>
      <c r="BE77" s="110">
        <f t="shared" si="35"/>
        <v>12619474.160000008</v>
      </c>
      <c r="BF77" s="110">
        <f t="shared" si="35"/>
        <v>9659116.8499999996</v>
      </c>
      <c r="BG77" s="110">
        <f t="shared" si="35"/>
        <v>0</v>
      </c>
      <c r="BH77" s="110">
        <f t="shared" si="35"/>
        <v>0</v>
      </c>
      <c r="BI77" s="4">
        <f t="shared" si="35"/>
        <v>393414789.06523693</v>
      </c>
      <c r="BJ77" s="4">
        <f t="shared" si="35"/>
        <v>10965881741</v>
      </c>
    </row>
    <row r="78" spans="1:62">
      <c r="A78" s="1">
        <f t="shared" ref="A78:A120" ca="1" si="36">CELL("row",A78)</f>
        <v>78</v>
      </c>
      <c r="C78" s="2" t="s">
        <v>315</v>
      </c>
      <c r="E78" s="4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J78" s="4"/>
    </row>
    <row r="79" spans="1:62">
      <c r="A79" s="1">
        <f t="shared" ca="1" si="36"/>
        <v>79</v>
      </c>
      <c r="B79" s="5" t="s">
        <v>316</v>
      </c>
      <c r="C79" s="2" t="s">
        <v>56</v>
      </c>
      <c r="D79" s="4">
        <f>+'2018 GRC RB Adjustments'!G135</f>
        <v>-911232337.6341666</v>
      </c>
      <c r="E79" s="4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>
        <f>+'2018 GRC RB Adjustments'!O135</f>
        <v>-17589662.455833331</v>
      </c>
      <c r="W79" s="110">
        <f>+'2018 GRC RB Adjustments'!M135</f>
        <v>-166236.97000000003</v>
      </c>
      <c r="X79" s="110"/>
      <c r="Y79" s="110"/>
      <c r="Z79" s="110"/>
      <c r="AA79" s="110"/>
      <c r="AB79" s="110"/>
      <c r="AC79" s="110"/>
      <c r="AD79" s="110">
        <f>+'2018 GRC RB Adjustments'!P135</f>
        <v>-16445383.117653416</v>
      </c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4">
        <f t="shared" ref="BI79:BI108" si="37">SUM(E79:BH79)</f>
        <v>-34201282.543486744</v>
      </c>
      <c r="BJ79" s="4">
        <f t="shared" ref="BJ79:BJ108" si="38">ROUND(+D79+BI79,0)</f>
        <v>-945433620</v>
      </c>
    </row>
    <row r="80" spans="1:62">
      <c r="A80" s="1">
        <f t="shared" ca="1" si="36"/>
        <v>80</v>
      </c>
      <c r="B80" s="2" t="s">
        <v>317</v>
      </c>
      <c r="C80" s="2" t="s">
        <v>57</v>
      </c>
      <c r="D80" s="110">
        <f>+'2018 GRC RB Adjustments'!G146</f>
        <v>-174124890</v>
      </c>
      <c r="E80" s="4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>
        <f>+'2018 GRC RB Adjustments'!O146</f>
        <v>-9327110</v>
      </c>
      <c r="W80" s="110">
        <f>+'2018 GRC RB Adjustments'!M146</f>
        <v>-70621.950000000012</v>
      </c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4">
        <f t="shared" si="37"/>
        <v>-9397731.9499999993</v>
      </c>
      <c r="BJ80" s="4">
        <f t="shared" si="38"/>
        <v>-183522622</v>
      </c>
    </row>
    <row r="81" spans="1:62">
      <c r="A81" s="1">
        <f t="shared" ca="1" si="36"/>
        <v>81</v>
      </c>
      <c r="B81" s="2" t="s">
        <v>318</v>
      </c>
      <c r="C81" s="2" t="s">
        <v>58</v>
      </c>
      <c r="D81" s="110">
        <f>+'2018 GRC RB Adjustments'!G156</f>
        <v>-757162517</v>
      </c>
      <c r="E81" s="4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>
        <f>+'2018 GRC RB Adjustments'!O156</f>
        <v>-33899483</v>
      </c>
      <c r="W81" s="110">
        <f>+'2018 GRC RB Adjustments'!M156</f>
        <v>-138667.84000000003</v>
      </c>
      <c r="X81" s="110"/>
      <c r="Y81" s="110"/>
      <c r="Z81" s="110"/>
      <c r="AA81" s="110">
        <f>+'2018 GRC RB Adjustments'!N157</f>
        <v>2039000</v>
      </c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4">
        <f t="shared" si="37"/>
        <v>-31999150.840000004</v>
      </c>
      <c r="BJ81" s="4">
        <f t="shared" si="38"/>
        <v>-789161668</v>
      </c>
    </row>
    <row r="82" spans="1:62">
      <c r="A82" s="1">
        <f t="shared" ca="1" si="36"/>
        <v>82</v>
      </c>
      <c r="B82" s="5" t="s">
        <v>319</v>
      </c>
      <c r="C82" s="3" t="str">
        <f>+C19</f>
        <v>Transmission - Washington</v>
      </c>
      <c r="D82" s="110">
        <f>+'Transmission Plant Assignment'!D39</f>
        <v>-334966799</v>
      </c>
      <c r="E82" s="4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>
        <f>'2018 GRC RB Adjustments'!$O$169-V85-V84-V83</f>
        <v>-13236591.22225434</v>
      </c>
      <c r="W82" s="110">
        <f>+'2018 GRC RB Adjustments'!M169-'Ratebase Inputs'!W85-'Ratebase Inputs'!W84-W83+1</f>
        <v>-712098.59000000008</v>
      </c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4">
        <f t="shared" si="37"/>
        <v>-13948689.812254339</v>
      </c>
      <c r="BJ82" s="4">
        <f t="shared" si="38"/>
        <v>-348915489</v>
      </c>
    </row>
    <row r="83" spans="1:62">
      <c r="A83" s="1">
        <f t="shared" ca="1" si="36"/>
        <v>83</v>
      </c>
      <c r="B83" s="5" t="s">
        <v>52</v>
      </c>
      <c r="C83" s="3" t="str">
        <f>+C20</f>
        <v>Transmission - Washington GIF (Generation Facilities)</v>
      </c>
      <c r="D83" s="110">
        <f>+'Transmission Plant Assignment'!E39</f>
        <v>-54629068</v>
      </c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>
        <f>+V20/SUM($V$19:$V$21)*'2018 GRC RB Adjustments'!$O$169</f>
        <v>-83755.84732276338</v>
      </c>
      <c r="W83" s="110">
        <f>+'Transmission Plant Assignment'!P17</f>
        <v>3286.3000000000206</v>
      </c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37"/>
        <v>-80469.547322763363</v>
      </c>
      <c r="BJ83" s="110">
        <f t="shared" si="38"/>
        <v>-54709538</v>
      </c>
    </row>
    <row r="84" spans="1:62">
      <c r="A84" s="1">
        <f t="shared" ca="1" si="36"/>
        <v>84</v>
      </c>
      <c r="B84" s="5" t="s">
        <v>53</v>
      </c>
      <c r="C84" s="3" t="str">
        <f>+C21</f>
        <v>Transmission - Washington LIF (Leased Facilities)</v>
      </c>
      <c r="D84" s="110">
        <f>+'Transmission Plant Assignment'!K39</f>
        <v>-209007</v>
      </c>
      <c r="E84" s="4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>
        <f>+V21/SUM($V$19:$V$21)*'2018 GRC RB Adjustments'!$O$169</f>
        <v>-0.19042290217109847</v>
      </c>
      <c r="W84" s="110">
        <f>+'Transmission Plant Assignment'!P18</f>
        <v>0.11999999999999998</v>
      </c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>
        <f>+'2018 GRC RB Adjustments'!$Z$169</f>
        <v>-81295.147436501575</v>
      </c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4">
        <f t="shared" si="37"/>
        <v>-81295.21785940374</v>
      </c>
      <c r="BJ84" s="4">
        <f t="shared" si="38"/>
        <v>-290302</v>
      </c>
    </row>
    <row r="85" spans="1:62">
      <c r="A85" s="1">
        <f ca="1">CELL("row",A85)</f>
        <v>85</v>
      </c>
      <c r="B85" s="5" t="s">
        <v>978</v>
      </c>
      <c r="C85" s="3" t="str">
        <f>+C22</f>
        <v>Transmission - Non-Washington</v>
      </c>
      <c r="D85" s="110">
        <f>SUM('Transmission Plant Assignment'!F39:G39)</f>
        <v>-114353996</v>
      </c>
      <c r="E85" s="4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>
        <f>-SUM('Transmission Plant Assignment'!F37:G37)-SUM('Transmission Plant Assignment'!F39:G39)</f>
        <v>-1429782.7399999946</v>
      </c>
      <c r="W85" s="110">
        <f>-'Transmission Plant Assignment'!P19</f>
        <v>-3083.7500000000023</v>
      </c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4">
        <f t="shared" si="37"/>
        <v>-1432866.4899999946</v>
      </c>
      <c r="BJ85" s="4">
        <f t="shared" si="38"/>
        <v>-115786862</v>
      </c>
    </row>
    <row r="86" spans="1:62">
      <c r="A86" s="1">
        <f t="shared" ca="1" si="36"/>
        <v>86</v>
      </c>
      <c r="B86" s="5" t="s">
        <v>120</v>
      </c>
      <c r="C86" s="5" t="s">
        <v>98</v>
      </c>
      <c r="D86" s="110">
        <f>+'Distribution Sub-Line Assign'!N9</f>
        <v>-12148.752</v>
      </c>
      <c r="E86" s="4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4">
        <f t="shared" si="37"/>
        <v>0</v>
      </c>
      <c r="BJ86" s="4">
        <f t="shared" si="38"/>
        <v>-12149</v>
      </c>
    </row>
    <row r="87" spans="1:62">
      <c r="A87" s="1">
        <f t="shared" ca="1" si="36"/>
        <v>87</v>
      </c>
      <c r="B87" s="5" t="s">
        <v>121</v>
      </c>
      <c r="C87" s="5" t="s">
        <v>487</v>
      </c>
      <c r="D87" s="110">
        <f>+'2018 GRC RB Adjustments'!G171-'Ratebase Inputs'!D86</f>
        <v>-3350070.2480000001</v>
      </c>
      <c r="E87" s="4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>
        <f>+'2018 GRC RB Adjustments'!O171</f>
        <v>-35781</v>
      </c>
      <c r="W87" s="110">
        <f>+'2018 GRC RB Adjustments'!M171</f>
        <v>0</v>
      </c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09">
        <f t="shared" si="37"/>
        <v>-35781</v>
      </c>
      <c r="BJ87" s="4">
        <f t="shared" si="38"/>
        <v>-3385851</v>
      </c>
    </row>
    <row r="88" spans="1:62">
      <c r="A88" s="1">
        <f t="shared" ca="1" si="36"/>
        <v>88</v>
      </c>
      <c r="B88" s="5" t="s">
        <v>115</v>
      </c>
      <c r="C88" s="5" t="s">
        <v>99</v>
      </c>
      <c r="D88" s="110">
        <f>+'Distribution Sub-Line Assign'!N10</f>
        <v>-224950.76187036239</v>
      </c>
      <c r="E88" s="4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4">
        <f t="shared" si="37"/>
        <v>0</v>
      </c>
      <c r="BJ88" s="4">
        <f t="shared" si="38"/>
        <v>-224951</v>
      </c>
    </row>
    <row r="89" spans="1:62">
      <c r="A89" s="1">
        <f t="shared" ca="1" si="36"/>
        <v>89</v>
      </c>
      <c r="B89" s="5" t="s">
        <v>116</v>
      </c>
      <c r="C89" s="5" t="s">
        <v>59</v>
      </c>
      <c r="D89" s="110">
        <f>+'2018 GRC RB Adjustments'!G172-'Ratebase Inputs'!D88</f>
        <v>-2288165.2381296377</v>
      </c>
      <c r="E89" s="4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>
        <f>+'2018 GRC RB Adjustments'!O172</f>
        <v>-70884</v>
      </c>
      <c r="W89" s="110">
        <f>+'2018 GRC RB Adjustments'!M172</f>
        <v>-308.33999999999997</v>
      </c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4">
        <f t="shared" si="37"/>
        <v>-71192.34</v>
      </c>
      <c r="BJ89" s="4">
        <f t="shared" si="38"/>
        <v>-2359358</v>
      </c>
    </row>
    <row r="90" spans="1:62">
      <c r="A90" s="1">
        <f t="shared" ca="1" si="36"/>
        <v>90</v>
      </c>
      <c r="B90" s="5" t="s">
        <v>117</v>
      </c>
      <c r="C90" s="5" t="s">
        <v>60</v>
      </c>
      <c r="D90" s="110">
        <f>+'Distribution Sub-Line Assign'!N11</f>
        <v>-11302572.919115141</v>
      </c>
      <c r="E90" s="4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4">
        <f t="shared" si="37"/>
        <v>0</v>
      </c>
      <c r="BJ90" s="4">
        <f t="shared" si="38"/>
        <v>-11302573</v>
      </c>
    </row>
    <row r="91" spans="1:62">
      <c r="A91" s="1">
        <f t="shared" ca="1" si="36"/>
        <v>91</v>
      </c>
      <c r="B91" s="5" t="s">
        <v>118</v>
      </c>
      <c r="C91" s="5" t="s">
        <v>474</v>
      </c>
      <c r="D91" s="110">
        <f>+'2018 GRC RB Adjustments'!G173-'Ratebase Inputs'!D90</f>
        <v>-123505575.08088486</v>
      </c>
      <c r="E91" s="4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>
        <f>+'2018 GRC RB Adjustments'!O173</f>
        <v>-2101852</v>
      </c>
      <c r="W91" s="110">
        <f>+'2018 GRC RB Adjustments'!M173</f>
        <v>-219981.44</v>
      </c>
      <c r="X91" s="110"/>
      <c r="Y91" s="110"/>
      <c r="Z91" s="110"/>
      <c r="AA91" s="110">
        <f>+'2018 GRC RB Adjustments'!N173</f>
        <v>42000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4">
        <f t="shared" si="37"/>
        <v>-2279833.44</v>
      </c>
      <c r="BJ91" s="4">
        <f t="shared" si="38"/>
        <v>-125785409</v>
      </c>
    </row>
    <row r="92" spans="1:62">
      <c r="A92" s="1">
        <f ca="1">CELL("row",A92)</f>
        <v>92</v>
      </c>
      <c r="B92" s="5" t="s">
        <v>493</v>
      </c>
      <c r="C92" s="5" t="s">
        <v>492</v>
      </c>
      <c r="D92" s="110">
        <f>+'2018 GRC RB Adjustments'!G174</f>
        <v>-96168</v>
      </c>
      <c r="E92" s="4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>
        <f>+'2018 GRC RB Adjustments'!O174</f>
        <v>-27832</v>
      </c>
      <c r="W92" s="110">
        <f>+'2018 GRC RB Adjustments'!M174</f>
        <v>-550.5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4">
        <f t="shared" si="37"/>
        <v>-28382.5</v>
      </c>
      <c r="BJ92" s="4">
        <f t="shared" si="38"/>
        <v>-124551</v>
      </c>
    </row>
    <row r="93" spans="1:62">
      <c r="A93" s="1">
        <f t="shared" ca="1" si="36"/>
        <v>93</v>
      </c>
      <c r="B93" s="5" t="s">
        <v>119</v>
      </c>
      <c r="C93" s="5" t="s">
        <v>61</v>
      </c>
      <c r="D93" s="110">
        <f>+'2018 GRC RB Adjustments'!G175</f>
        <v>-158022186</v>
      </c>
      <c r="E93" s="4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>
        <f>+'2018 GRC RB Adjustments'!O175</f>
        <v>-3567814</v>
      </c>
      <c r="W93" s="110">
        <f>+'2018 GRC RB Adjustments'!M175</f>
        <v>-358615.1</v>
      </c>
      <c r="X93" s="110"/>
      <c r="Y93" s="110"/>
      <c r="Z93" s="110"/>
      <c r="AA93" s="110">
        <f>+'2018 GRC RB Adjustments'!N175</f>
        <v>21000</v>
      </c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>
        <f>+'2018 GRC RB Adjustments'!Z175</f>
        <v>-107025.16344214257</v>
      </c>
      <c r="AX93" s="110"/>
      <c r="AY93" s="110"/>
      <c r="AZ93" s="110"/>
      <c r="BA93" s="110"/>
      <c r="BB93" s="110"/>
      <c r="BC93" s="110"/>
      <c r="BD93" s="110">
        <f>+'2018 GRC RB Adjustments'!S175</f>
        <v>12688074.934416663</v>
      </c>
      <c r="BE93" s="110"/>
      <c r="BF93" s="110"/>
      <c r="BG93" s="110"/>
      <c r="BH93" s="110"/>
      <c r="BI93" s="4">
        <f t="shared" si="37"/>
        <v>8675620.6709745191</v>
      </c>
      <c r="BJ93" s="4">
        <f t="shared" si="38"/>
        <v>-149346565</v>
      </c>
    </row>
    <row r="94" spans="1:62">
      <c r="A94" s="1">
        <f t="shared" ca="1" si="36"/>
        <v>94</v>
      </c>
      <c r="B94" s="5" t="s">
        <v>122</v>
      </c>
      <c r="C94" s="5" t="s">
        <v>416</v>
      </c>
      <c r="D94" s="110">
        <f>+'Distribution Sub-Line Assign'!N12</f>
        <v>-52160.692154439777</v>
      </c>
      <c r="E94" s="4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4">
        <f t="shared" si="37"/>
        <v>0</v>
      </c>
      <c r="BJ94" s="4">
        <f t="shared" si="38"/>
        <v>-52161</v>
      </c>
    </row>
    <row r="95" spans="1:62">
      <c r="A95" s="1">
        <f t="shared" ca="1" si="36"/>
        <v>95</v>
      </c>
      <c r="B95" s="5" t="s">
        <v>123</v>
      </c>
      <c r="C95" s="5" t="s">
        <v>477</v>
      </c>
      <c r="D95" s="110">
        <f>+'2018 GRC RB Adjustments'!G176-'Ratebase Inputs'!D94</f>
        <v>-127686685.30784556</v>
      </c>
      <c r="E95" s="4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>
        <f>+'2018 GRC RB Adjustments'!O176</f>
        <v>-4378154</v>
      </c>
      <c r="W95" s="110">
        <f>+'2018 GRC RB Adjustments'!M176</f>
        <v>-460520.15</v>
      </c>
      <c r="X95" s="110"/>
      <c r="Y95" s="110"/>
      <c r="Z95" s="110"/>
      <c r="AA95" s="110">
        <f>+'2018 GRC RB Adjustments'!N176</f>
        <v>18000</v>
      </c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>
        <f>+'2018 GRC RB Adjustments'!Z176</f>
        <v>-87805.28616713587</v>
      </c>
      <c r="AX95" s="110"/>
      <c r="AY95" s="110"/>
      <c r="AZ95" s="110"/>
      <c r="BA95" s="110"/>
      <c r="BB95" s="110"/>
      <c r="BC95" s="110"/>
      <c r="BD95" s="110"/>
      <c r="BE95" s="110">
        <f>+'2018 GRC RB Adjustments'!AB176</f>
        <v>-5499.429750016021</v>
      </c>
      <c r="BF95" s="110"/>
      <c r="BG95" s="110"/>
      <c r="BH95" s="110"/>
      <c r="BI95" s="4">
        <f t="shared" si="37"/>
        <v>-4913978.8659171518</v>
      </c>
      <c r="BJ95" s="4">
        <f t="shared" si="38"/>
        <v>-132600664</v>
      </c>
    </row>
    <row r="96" spans="1:62">
      <c r="A96" s="1">
        <f t="shared" ca="1" si="36"/>
        <v>96</v>
      </c>
      <c r="B96" s="5" t="s">
        <v>124</v>
      </c>
      <c r="C96" s="5" t="s">
        <v>128</v>
      </c>
      <c r="D96" s="110">
        <f>+'Distribution Sub-Line Assign'!N13</f>
        <v>-15897826.552200768</v>
      </c>
      <c r="E96" s="4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4">
        <f t="shared" si="37"/>
        <v>0</v>
      </c>
      <c r="BJ96" s="4">
        <f t="shared" si="38"/>
        <v>-15897827</v>
      </c>
    </row>
    <row r="97" spans="1:63">
      <c r="A97" s="1">
        <f t="shared" ca="1" si="36"/>
        <v>97</v>
      </c>
      <c r="B97" s="5" t="s">
        <v>478</v>
      </c>
      <c r="C97" s="5" t="s">
        <v>479</v>
      </c>
      <c r="D97" s="110">
        <f>+'2018 GRC RB Adjustments'!G177-'Ratebase Inputs'!D96</f>
        <v>-268632107.44779921</v>
      </c>
      <c r="E97" s="4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>
        <f>+'2018 GRC RB Adjustments'!O177</f>
        <v>-5597066</v>
      </c>
      <c r="W97" s="110">
        <f>+'2018 GRC RB Adjustments'!M177</f>
        <v>-329275.49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>
        <f>+'2018 GRC RB Adjustments'!Z177</f>
        <v>-215767.21991153844</v>
      </c>
      <c r="AX97" s="110"/>
      <c r="AY97" s="110"/>
      <c r="AZ97" s="110"/>
      <c r="BA97" s="110"/>
      <c r="BB97" s="110"/>
      <c r="BC97" s="110"/>
      <c r="BD97" s="110"/>
      <c r="BE97" s="110">
        <f>+'2018 GRC RB Adjustments'!AB177</f>
        <v>-140771.95315722929</v>
      </c>
      <c r="BF97" s="110"/>
      <c r="BG97" s="110"/>
      <c r="BH97" s="110"/>
      <c r="BI97" s="4">
        <f t="shared" si="37"/>
        <v>-6282880.6630687676</v>
      </c>
      <c r="BJ97" s="4">
        <f t="shared" si="38"/>
        <v>-274914988</v>
      </c>
    </row>
    <row r="98" spans="1:63">
      <c r="A98" s="1">
        <f t="shared" ca="1" si="36"/>
        <v>98</v>
      </c>
      <c r="B98" s="5" t="s">
        <v>125</v>
      </c>
      <c r="C98" s="5" t="s">
        <v>63</v>
      </c>
      <c r="D98" s="110">
        <f>+'2018 GRC RB Adjustments'!G178</f>
        <v>-374757888</v>
      </c>
      <c r="E98" s="4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>
        <f>+'2018 GRC RB Adjustments'!O178</f>
        <v>-10465112</v>
      </c>
      <c r="W98" s="110">
        <f>+'2018 GRC RB Adjustments'!M178</f>
        <v>-1285759.5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>
        <f>+'2018 GRC RB Adjustments'!Z178</f>
        <v>-176678.41381671009</v>
      </c>
      <c r="AX98" s="110"/>
      <c r="AY98" s="110"/>
      <c r="AZ98" s="110"/>
      <c r="BA98" s="110"/>
      <c r="BB98" s="110"/>
      <c r="BC98" s="110"/>
      <c r="BD98" s="110"/>
      <c r="BE98" s="110">
        <f>+'2018 GRC RB Adjustments'!AB178</f>
        <v>-485378.68836353323</v>
      </c>
      <c r="BF98" s="110"/>
      <c r="BG98" s="110"/>
      <c r="BH98" s="110"/>
      <c r="BI98" s="4">
        <f t="shared" si="37"/>
        <v>-12412928.602180244</v>
      </c>
      <c r="BJ98" s="4">
        <f t="shared" si="38"/>
        <v>-387170817</v>
      </c>
    </row>
    <row r="99" spans="1:63">
      <c r="A99" s="1">
        <f t="shared" ca="1" si="36"/>
        <v>99</v>
      </c>
      <c r="B99" s="5" t="s">
        <v>480</v>
      </c>
      <c r="C99" s="5" t="s">
        <v>102</v>
      </c>
      <c r="D99" s="110">
        <f>SUM('Distribution Sub-Line Assign'!N14:N15)</f>
        <v>-1245671.6795000487</v>
      </c>
      <c r="E99" s="4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>
        <v>0</v>
      </c>
      <c r="W99" s="110">
        <v>0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4">
        <f t="shared" si="37"/>
        <v>0</v>
      </c>
      <c r="BJ99" s="4">
        <f t="shared" si="38"/>
        <v>-1245672</v>
      </c>
    </row>
    <row r="100" spans="1:63">
      <c r="A100" s="1">
        <f t="shared" ca="1" si="36"/>
        <v>100</v>
      </c>
      <c r="B100" s="5" t="s">
        <v>481</v>
      </c>
      <c r="C100" s="5" t="s">
        <v>483</v>
      </c>
      <c r="D100" s="110">
        <f>+'Distribution Transf &amp; Services'!E6</f>
        <v>-69960592.431605667</v>
      </c>
      <c r="E100" s="4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>
        <f>+'2018 GRC RB Adjustments'!$O$179*'Ratebase Inputs'!V40/SUM('Ratebase Inputs'!$V$40:$V$41)</f>
        <v>-2889221.9029282769</v>
      </c>
      <c r="W100" s="110">
        <f>+'2018 GRC RB Adjustments'!$M$179*'Ratebase Inputs'!V40/SUM('Ratebase Inputs'!$V$40:$V$41)</f>
        <v>-104467.56518310941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>
        <f>+D100/SUM($D$100:$D$101)*'2018 GRC RB Adjustments'!$Z$179</f>
        <v>-284.16740620833934</v>
      </c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4">
        <f t="shared" si="37"/>
        <v>-2993973.6355175949</v>
      </c>
      <c r="BJ100" s="4">
        <f t="shared" si="38"/>
        <v>-72954566</v>
      </c>
    </row>
    <row r="101" spans="1:63">
      <c r="A101" s="1">
        <f t="shared" ca="1" si="36"/>
        <v>101</v>
      </c>
      <c r="B101" s="5" t="s">
        <v>482</v>
      </c>
      <c r="C101" s="5" t="s">
        <v>484</v>
      </c>
      <c r="D101" s="110">
        <f>+'2018 GRC RB Adjustments'!G179-'Ratebase Inputs'!D100-'Ratebase Inputs'!D99</f>
        <v>-129520743.88889429</v>
      </c>
      <c r="E101" s="4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>
        <f>+'2018 GRC RB Adjustments'!$O$179*'Ratebase Inputs'!V41/SUM('Ratebase Inputs'!$V$40:$V$41)</f>
        <v>-5249770.0970717231</v>
      </c>
      <c r="W101" s="110">
        <f>+'2018 GRC RB Adjustments'!$M$179*'Ratebase Inputs'!V41/SUM('Ratebase Inputs'!$V$40:$V$41)</f>
        <v>-189819.51481689059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>
        <f>+D101/SUM($D$100:$D$101)*'2018 GRC RB Adjustments'!$Z$179</f>
        <v>-526.09008245696737</v>
      </c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4">
        <f t="shared" si="37"/>
        <v>-5440115.7019710708</v>
      </c>
      <c r="BJ101" s="4">
        <f t="shared" si="38"/>
        <v>-134960860</v>
      </c>
    </row>
    <row r="102" spans="1:63">
      <c r="A102" s="1">
        <f t="shared" ca="1" si="36"/>
        <v>102</v>
      </c>
      <c r="B102" s="5" t="s">
        <v>417</v>
      </c>
      <c r="C102" s="5" t="s">
        <v>419</v>
      </c>
      <c r="D102" s="110">
        <f>+'Distribution Transf &amp; Services'!E9</f>
        <v>-32514442.426331937</v>
      </c>
      <c r="E102" s="4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>
        <f>+'2018 GRC RB Adjustments'!$O$180*'Ratebase Inputs'!V42/SUM('Ratebase Inputs'!$V$42:$V$43)</f>
        <v>-580749.16525640362</v>
      </c>
      <c r="W102" s="110">
        <f>+'2018 GRC RB Adjustments'!$M$180*'Ratebase Inputs'!V42/SUM('Ratebase Inputs'!$V$42:$V$43)</f>
        <v>-11646.718539520765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>
        <f>+D102/SUM($D$102:$D$103)*'2018 GRC RB Adjustments'!$Z$180</f>
        <v>-74.800536696142359</v>
      </c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4">
        <f t="shared" si="37"/>
        <v>-592470.68433262047</v>
      </c>
      <c r="BJ102" s="4">
        <f t="shared" si="38"/>
        <v>-33106913</v>
      </c>
    </row>
    <row r="103" spans="1:63">
      <c r="A103" s="1">
        <f t="shared" ca="1" si="36"/>
        <v>103</v>
      </c>
      <c r="B103" s="5" t="s">
        <v>418</v>
      </c>
      <c r="C103" s="5" t="s">
        <v>420</v>
      </c>
      <c r="D103" s="110">
        <f>+'Distribution Transf &amp; Services'!E10</f>
        <v>-91494791.573668063</v>
      </c>
      <c r="E103" s="4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>
        <f>+'2018 GRC RB Adjustments'!$O$180*'Ratebase Inputs'!V43/SUM('Ratebase Inputs'!$V$42:$V$43)</f>
        <v>-2104017.8347435961</v>
      </c>
      <c r="W103" s="110">
        <f>+'2018 GRC RB Adjustments'!$M$180*'Ratebase Inputs'!V43/SUM('Ratebase Inputs'!$V$42:$V$43)</f>
        <v>-42195.331460479239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>
        <f>+D103/SUM($D$102:$D$103)*'2018 GRC RB Adjustments'!$Z$180</f>
        <v>-210.48675615822739</v>
      </c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4">
        <f t="shared" si="37"/>
        <v>-2146423.6529602334</v>
      </c>
      <c r="BJ103" s="4">
        <f t="shared" si="38"/>
        <v>-93641215</v>
      </c>
    </row>
    <row r="104" spans="1:63">
      <c r="A104" s="1">
        <f t="shared" ca="1" si="36"/>
        <v>104</v>
      </c>
      <c r="B104" s="5" t="s">
        <v>49</v>
      </c>
      <c r="C104" s="5" t="s">
        <v>55</v>
      </c>
      <c r="D104" s="110">
        <f>+'2018 GRC RB Adjustments'!G181</f>
        <v>-35946497</v>
      </c>
      <c r="E104" s="4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>
        <f>+'2018 GRC RB Adjustments'!O181</f>
        <v>-589503</v>
      </c>
      <c r="W104" s="110">
        <f>+'2018 GRC RB Adjustments'!M181</f>
        <v>-537515.54999999993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>
        <f>+'2018 GRC RB Adjustments'!U181</f>
        <v>-2140347.6892875</v>
      </c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4">
        <f t="shared" si="37"/>
        <v>-3267366.2392874998</v>
      </c>
      <c r="BJ104" s="4">
        <f t="shared" si="38"/>
        <v>-39213863</v>
      </c>
    </row>
    <row r="105" spans="1:63">
      <c r="A105" s="1">
        <f t="shared" ca="1" si="36"/>
        <v>105</v>
      </c>
      <c r="B105" s="5" t="s">
        <v>50</v>
      </c>
      <c r="C105" s="5" t="s">
        <v>64</v>
      </c>
      <c r="D105" s="110">
        <f>+'2018 GRC RB Adjustments'!G184</f>
        <v>-18852826</v>
      </c>
      <c r="E105" s="4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>
        <f>+'2018 GRC RB Adjustments'!O184</f>
        <v>-1113174</v>
      </c>
      <c r="W105" s="110">
        <f>+'2018 GRC RB Adjustments'!M184</f>
        <v>-39076.31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>
        <f>+'2018 GRC RB Adjustments'!Z184</f>
        <v>-1886.8330072830256</v>
      </c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4">
        <f t="shared" si="37"/>
        <v>-1154137.1430072831</v>
      </c>
      <c r="BJ105" s="4">
        <f t="shared" si="38"/>
        <v>-20006963</v>
      </c>
      <c r="BK105" s="110"/>
    </row>
    <row r="106" spans="1:63">
      <c r="A106" s="1">
        <f t="shared" ca="1" si="36"/>
        <v>106</v>
      </c>
      <c r="B106" s="5" t="s">
        <v>51</v>
      </c>
      <c r="C106" s="3" t="s">
        <v>67</v>
      </c>
      <c r="D106" s="110">
        <f>+'2018 GRC RB Adjustments'!G185</f>
        <v>-423722</v>
      </c>
      <c r="E106" s="4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>
        <f>+'2018 GRC RB Adjustments'!O185</f>
        <v>-32278</v>
      </c>
      <c r="W106" s="110">
        <f>+'2018 GRC RB Adjustments'!M185</f>
        <v>11970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4">
        <f t="shared" si="37"/>
        <v>-20308</v>
      </c>
      <c r="BJ106" s="4">
        <f t="shared" si="38"/>
        <v>-444030</v>
      </c>
    </row>
    <row r="107" spans="1:63">
      <c r="A107" s="1">
        <f t="shared" ca="1" si="36"/>
        <v>107</v>
      </c>
      <c r="B107" s="2" t="s">
        <v>320</v>
      </c>
      <c r="C107" s="2" t="s">
        <v>65</v>
      </c>
      <c r="D107" s="110">
        <f>+'2018 GRC RB Adjustments'!G201</f>
        <v>-183028630.93810004</v>
      </c>
      <c r="E107" s="4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>
        <f>+'2018 GRC RB Adjustments'!O201</f>
        <v>-1147264.8618999999</v>
      </c>
      <c r="W107" s="110">
        <f>+'2018 GRC RB Adjustments'!M201</f>
        <v>-923595.75969800039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4">
        <f t="shared" si="37"/>
        <v>-2070860.6215980002</v>
      </c>
      <c r="BJ107" s="4">
        <f t="shared" si="38"/>
        <v>-185099492</v>
      </c>
    </row>
    <row r="108" spans="1:63">
      <c r="A108" s="1">
        <f t="shared" ca="1" si="36"/>
        <v>108</v>
      </c>
      <c r="B108" s="2" t="s">
        <v>367</v>
      </c>
      <c r="C108" s="2" t="s">
        <v>66</v>
      </c>
      <c r="D108" s="110">
        <f>SUM('2018 GRC RB Adjustments'!G212:G216)</f>
        <v>12927523.127429459</v>
      </c>
      <c r="E108" s="4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>
        <f>SUM('2018 GRC RB Adjustments'!O212:O216)</f>
        <v>1931094.9630945402</v>
      </c>
      <c r="W108" s="110">
        <f>SUM('2018 GRC RB Adjustments'!M212:M216)</f>
        <v>0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4">
        <f t="shared" si="37"/>
        <v>1931094.9630945402</v>
      </c>
      <c r="BJ108" s="4">
        <f t="shared" si="38"/>
        <v>14858618</v>
      </c>
    </row>
    <row r="109" spans="1:63">
      <c r="A109" s="1">
        <f t="shared" ca="1" si="36"/>
        <v>109</v>
      </c>
      <c r="B109" s="2" t="s">
        <v>368</v>
      </c>
      <c r="C109" s="3" t="s">
        <v>369</v>
      </c>
      <c r="D109" s="111">
        <f t="shared" ref="D109:AG109" si="39">SUM(D79:D108)</f>
        <v>-3982567514.4448371</v>
      </c>
      <c r="E109" s="111">
        <f t="shared" si="39"/>
        <v>0</v>
      </c>
      <c r="F109" s="111">
        <f t="shared" si="39"/>
        <v>0</v>
      </c>
      <c r="G109" s="111">
        <f t="shared" si="39"/>
        <v>0</v>
      </c>
      <c r="H109" s="111">
        <f t="shared" si="39"/>
        <v>0</v>
      </c>
      <c r="I109" s="111">
        <f t="shared" si="39"/>
        <v>0</v>
      </c>
      <c r="J109" s="111">
        <f t="shared" si="39"/>
        <v>0</v>
      </c>
      <c r="K109" s="111">
        <f t="shared" si="39"/>
        <v>0</v>
      </c>
      <c r="L109" s="111">
        <f t="shared" si="39"/>
        <v>0</v>
      </c>
      <c r="M109" s="111">
        <f t="shared" si="39"/>
        <v>0</v>
      </c>
      <c r="N109" s="111">
        <f t="shared" si="39"/>
        <v>0</v>
      </c>
      <c r="O109" s="111">
        <f t="shared" si="39"/>
        <v>0</v>
      </c>
      <c r="P109" s="111">
        <f t="shared" si="39"/>
        <v>0</v>
      </c>
      <c r="Q109" s="111">
        <f t="shared" si="39"/>
        <v>0</v>
      </c>
      <c r="R109" s="111">
        <f t="shared" si="39"/>
        <v>0</v>
      </c>
      <c r="S109" s="111">
        <f t="shared" si="39"/>
        <v>0</v>
      </c>
      <c r="T109" s="111">
        <f t="shared" si="39"/>
        <v>0</v>
      </c>
      <c r="U109" s="111">
        <f t="shared" si="39"/>
        <v>0</v>
      </c>
      <c r="V109" s="111">
        <f t="shared" si="39"/>
        <v>-113585764.35463879</v>
      </c>
      <c r="W109" s="111">
        <f t="shared" si="39"/>
        <v>-5578779.9496980002</v>
      </c>
      <c r="X109" s="111">
        <f t="shared" si="39"/>
        <v>0</v>
      </c>
      <c r="Y109" s="111">
        <f t="shared" si="39"/>
        <v>0</v>
      </c>
      <c r="Z109" s="111">
        <f t="shared" si="39"/>
        <v>0</v>
      </c>
      <c r="AA109" s="111">
        <f t="shared" si="39"/>
        <v>2120000</v>
      </c>
      <c r="AB109" s="111">
        <f t="shared" si="39"/>
        <v>0</v>
      </c>
      <c r="AC109" s="111">
        <f t="shared" si="39"/>
        <v>0</v>
      </c>
      <c r="AD109" s="111">
        <f t="shared" si="39"/>
        <v>-16445383.117653416</v>
      </c>
      <c r="AE109" s="111">
        <f t="shared" si="39"/>
        <v>0</v>
      </c>
      <c r="AF109" s="111">
        <f t="shared" si="39"/>
        <v>0</v>
      </c>
      <c r="AG109" s="111">
        <f t="shared" si="39"/>
        <v>0</v>
      </c>
      <c r="AH109" s="111">
        <f>SUM(AH79:AH108)</f>
        <v>0</v>
      </c>
      <c r="AI109" s="111">
        <f t="shared" ref="AI109:BJ109" si="40">SUM(AI79:AI108)</f>
        <v>0</v>
      </c>
      <c r="AJ109" s="111">
        <f t="shared" si="40"/>
        <v>0</v>
      </c>
      <c r="AK109" s="111">
        <f t="shared" si="40"/>
        <v>0</v>
      </c>
      <c r="AL109" s="111">
        <f t="shared" si="40"/>
        <v>0</v>
      </c>
      <c r="AM109" s="111">
        <f t="shared" si="40"/>
        <v>0</v>
      </c>
      <c r="AN109" s="111">
        <f t="shared" si="40"/>
        <v>0</v>
      </c>
      <c r="AO109" s="111">
        <f t="shared" si="40"/>
        <v>0</v>
      </c>
      <c r="AP109" s="111">
        <f t="shared" si="40"/>
        <v>0</v>
      </c>
      <c r="AQ109" s="111">
        <f t="shared" si="40"/>
        <v>0</v>
      </c>
      <c r="AR109" s="111">
        <f t="shared" si="40"/>
        <v>-2140347.6892875</v>
      </c>
      <c r="AS109" s="111">
        <f t="shared" si="40"/>
        <v>0</v>
      </c>
      <c r="AT109" s="111">
        <f t="shared" si="40"/>
        <v>0</v>
      </c>
      <c r="AU109" s="111">
        <f t="shared" si="40"/>
        <v>0</v>
      </c>
      <c r="AV109" s="111">
        <f t="shared" si="40"/>
        <v>0</v>
      </c>
      <c r="AW109" s="111">
        <f t="shared" si="40"/>
        <v>-671553.60856283118</v>
      </c>
      <c r="AX109" s="111">
        <f t="shared" si="40"/>
        <v>0</v>
      </c>
      <c r="AY109" s="111">
        <f t="shared" si="40"/>
        <v>0</v>
      </c>
      <c r="AZ109" s="111">
        <f t="shared" si="40"/>
        <v>0</v>
      </c>
      <c r="BA109" s="111">
        <f t="shared" si="40"/>
        <v>0</v>
      </c>
      <c r="BB109" s="111">
        <f t="shared" si="40"/>
        <v>0</v>
      </c>
      <c r="BC109" s="111">
        <f t="shared" si="40"/>
        <v>0</v>
      </c>
      <c r="BD109" s="111">
        <f t="shared" si="40"/>
        <v>12688074.934416663</v>
      </c>
      <c r="BE109" s="111">
        <f t="shared" si="40"/>
        <v>-631650.07127077854</v>
      </c>
      <c r="BF109" s="111">
        <f t="shared" si="40"/>
        <v>0</v>
      </c>
      <c r="BG109" s="111">
        <f t="shared" si="40"/>
        <v>0</v>
      </c>
      <c r="BH109" s="111">
        <f t="shared" si="40"/>
        <v>0</v>
      </c>
      <c r="BI109" s="111">
        <f t="shared" si="40"/>
        <v>-124245403.85669465</v>
      </c>
      <c r="BJ109" s="111">
        <f t="shared" si="40"/>
        <v>-4106812921</v>
      </c>
    </row>
    <row r="110" spans="1:63">
      <c r="A110" s="1">
        <f t="shared" ca="1" si="36"/>
        <v>110</v>
      </c>
      <c r="E110" s="4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J110" s="4"/>
    </row>
    <row r="111" spans="1:63">
      <c r="A111" s="1">
        <f t="shared" ca="1" si="36"/>
        <v>111</v>
      </c>
      <c r="C111" s="5" t="s">
        <v>404</v>
      </c>
      <c r="E111" s="4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J111" s="4"/>
    </row>
    <row r="112" spans="1:63">
      <c r="A112" s="1">
        <f t="shared" ca="1" si="36"/>
        <v>112</v>
      </c>
      <c r="B112" s="5" t="s">
        <v>127</v>
      </c>
      <c r="C112" s="112" t="s">
        <v>1038</v>
      </c>
      <c r="D112" s="110">
        <f>+'Intangible Plant'!B12</f>
        <v>-11848339.393578827</v>
      </c>
      <c r="E112" s="4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4">
        <f t="shared" ref="BI112:BI117" si="41">SUM(E112:BH112)</f>
        <v>0</v>
      </c>
      <c r="BJ112" s="4">
        <f t="shared" ref="BJ112:BJ117" si="42">ROUND(+D112+BI112,0)</f>
        <v>-11848339</v>
      </c>
    </row>
    <row r="113" spans="1:62">
      <c r="A113" s="1">
        <f t="shared" ca="1" si="36"/>
        <v>113</v>
      </c>
      <c r="B113" s="5" t="s">
        <v>321</v>
      </c>
      <c r="C113" s="112" t="s">
        <v>783</v>
      </c>
      <c r="D113" s="110">
        <f>+'Intangible Plant'!B13</f>
        <v>-15836820.280835493</v>
      </c>
      <c r="E113" s="4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4">
        <f t="shared" si="41"/>
        <v>0</v>
      </c>
      <c r="BJ113" s="4">
        <f t="shared" si="42"/>
        <v>-15836820</v>
      </c>
    </row>
    <row r="114" spans="1:62">
      <c r="A114" s="1">
        <f t="shared" ca="1" si="36"/>
        <v>114</v>
      </c>
      <c r="B114" s="5" t="s">
        <v>499</v>
      </c>
      <c r="C114" s="6" t="s">
        <v>458</v>
      </c>
      <c r="D114" s="110">
        <f>+'Intangible Plant'!B14+'2018 GRC RB Adjustments'!F206</f>
        <v>-100806762.26535235</v>
      </c>
      <c r="E114" s="4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>
        <f>+'2018 GRC RB Adjustments'!O208</f>
        <v>-25936416.928733334</v>
      </c>
      <c r="W114" s="110">
        <f>+'2018 GRC RB Adjustments'!M208</f>
        <v>-15819895.249571001</v>
      </c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>
        <f>+'2018 GRC RB Adjustments'!X205</f>
        <v>-8848582.893215416</v>
      </c>
      <c r="AU114" s="110"/>
      <c r="AV114" s="110"/>
      <c r="AW114" s="110"/>
      <c r="AX114" s="110"/>
      <c r="AY114" s="110">
        <f>+'2018 GRC RB Adjustments'!AA205</f>
        <v>-965822.41666666651</v>
      </c>
      <c r="AZ114" s="110"/>
      <c r="BA114" s="110"/>
      <c r="BB114" s="110"/>
      <c r="BC114" s="110"/>
      <c r="BD114" s="110"/>
      <c r="BE114" s="110"/>
      <c r="BF114" s="110">
        <f>+'2018 GRC RB Adjustments'!Y205</f>
        <v>-5277574.0231666667</v>
      </c>
      <c r="BG114" s="110"/>
      <c r="BH114" s="110"/>
      <c r="BI114" s="4">
        <f t="shared" si="41"/>
        <v>-56848291.511353083</v>
      </c>
      <c r="BJ114" s="4">
        <f t="shared" si="42"/>
        <v>-157655054</v>
      </c>
    </row>
    <row r="115" spans="1:62">
      <c r="A115" s="1">
        <f t="shared" ca="1" si="36"/>
        <v>115</v>
      </c>
      <c r="B115" s="5" t="s">
        <v>396</v>
      </c>
      <c r="C115" s="6" t="s">
        <v>405</v>
      </c>
      <c r="D115" s="110">
        <f>SUM('2018 GRC RB Adjustments'!G220:G223)</f>
        <v>-132625174.82999998</v>
      </c>
      <c r="E115" s="4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>
        <f>SUM('2018 GRC RB Adjustments'!O220:O223)</f>
        <v>-4207196.5800000215</v>
      </c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4">
        <f t="shared" si="41"/>
        <v>-4207196.5800000215</v>
      </c>
      <c r="BJ115" s="4">
        <f t="shared" si="42"/>
        <v>-136832371</v>
      </c>
    </row>
    <row r="116" spans="1:62">
      <c r="A116" s="1">
        <f t="shared" ca="1" si="36"/>
        <v>116</v>
      </c>
      <c r="B116" s="5" t="s">
        <v>408</v>
      </c>
      <c r="C116" s="112" t="s">
        <v>406</v>
      </c>
      <c r="D116" s="110">
        <f>+'2018 GRC RB Adjustments'!G218</f>
        <v>-938289</v>
      </c>
      <c r="E116" s="4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>
        <f>+'2018 GRC RB Adjustments'!O218</f>
        <v>-12900</v>
      </c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4">
        <f t="shared" si="41"/>
        <v>-12900</v>
      </c>
      <c r="BJ116" s="4">
        <f t="shared" si="42"/>
        <v>-951189</v>
      </c>
    </row>
    <row r="117" spans="1:62">
      <c r="A117" s="1">
        <f t="shared" ca="1" si="36"/>
        <v>117</v>
      </c>
      <c r="B117" s="5" t="s">
        <v>409</v>
      </c>
      <c r="C117" s="112" t="s">
        <v>407</v>
      </c>
      <c r="D117" s="110">
        <f>+'2018 GRC RB Adjustments'!G219</f>
        <v>-302358.00999999995</v>
      </c>
      <c r="E117" s="4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>
        <f>+'2018 GRC RB Adjustments'!O219</f>
        <v>0</v>
      </c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4">
        <f t="shared" si="41"/>
        <v>0</v>
      </c>
      <c r="BJ117" s="4">
        <f t="shared" si="42"/>
        <v>-302358</v>
      </c>
    </row>
    <row r="118" spans="1:62">
      <c r="A118" s="1">
        <f t="shared" ca="1" si="36"/>
        <v>118</v>
      </c>
      <c r="B118" s="2" t="s">
        <v>370</v>
      </c>
      <c r="C118" s="3" t="s">
        <v>371</v>
      </c>
      <c r="D118" s="111">
        <f t="shared" ref="D118:E118" si="43">SUM(D112:D117)</f>
        <v>-262357743.77976665</v>
      </c>
      <c r="E118" s="111">
        <f t="shared" si="43"/>
        <v>0</v>
      </c>
      <c r="F118" s="111">
        <f t="shared" ref="F118:BH118" si="44">SUM(F112:F117)</f>
        <v>0</v>
      </c>
      <c r="G118" s="111">
        <f t="shared" si="44"/>
        <v>0</v>
      </c>
      <c r="H118" s="111">
        <f t="shared" si="44"/>
        <v>0</v>
      </c>
      <c r="I118" s="111">
        <f t="shared" si="44"/>
        <v>0</v>
      </c>
      <c r="J118" s="111">
        <f t="shared" si="44"/>
        <v>0</v>
      </c>
      <c r="K118" s="111">
        <f t="shared" si="44"/>
        <v>0</v>
      </c>
      <c r="L118" s="111">
        <f t="shared" si="44"/>
        <v>0</v>
      </c>
      <c r="M118" s="111">
        <f t="shared" si="44"/>
        <v>0</v>
      </c>
      <c r="N118" s="111">
        <f t="shared" si="44"/>
        <v>0</v>
      </c>
      <c r="O118" s="111">
        <f t="shared" si="44"/>
        <v>0</v>
      </c>
      <c r="P118" s="111">
        <f t="shared" si="44"/>
        <v>0</v>
      </c>
      <c r="Q118" s="111">
        <f t="shared" si="44"/>
        <v>0</v>
      </c>
      <c r="R118" s="111">
        <f t="shared" si="44"/>
        <v>0</v>
      </c>
      <c r="S118" s="111">
        <f t="shared" si="44"/>
        <v>0</v>
      </c>
      <c r="T118" s="111">
        <f t="shared" si="44"/>
        <v>0</v>
      </c>
      <c r="U118" s="111">
        <f t="shared" si="44"/>
        <v>0</v>
      </c>
      <c r="V118" s="111">
        <f t="shared" si="44"/>
        <v>-30156513.508733355</v>
      </c>
      <c r="W118" s="111">
        <f t="shared" si="44"/>
        <v>-15819895.249571001</v>
      </c>
      <c r="X118" s="111">
        <f t="shared" ref="X118" si="45">SUM(X112:X117)</f>
        <v>0</v>
      </c>
      <c r="Y118" s="111">
        <f t="shared" si="44"/>
        <v>0</v>
      </c>
      <c r="Z118" s="111">
        <f t="shared" si="44"/>
        <v>0</v>
      </c>
      <c r="AA118" s="111">
        <f t="shared" si="44"/>
        <v>0</v>
      </c>
      <c r="AB118" s="111">
        <f t="shared" si="44"/>
        <v>0</v>
      </c>
      <c r="AC118" s="111">
        <f t="shared" si="44"/>
        <v>0</v>
      </c>
      <c r="AD118" s="111">
        <f t="shared" si="44"/>
        <v>0</v>
      </c>
      <c r="AE118" s="111">
        <f t="shared" si="44"/>
        <v>0</v>
      </c>
      <c r="AF118" s="111">
        <f t="shared" si="44"/>
        <v>0</v>
      </c>
      <c r="AG118" s="111">
        <f t="shared" si="44"/>
        <v>0</v>
      </c>
      <c r="AH118" s="111">
        <f>SUM(AH112:AH117)</f>
        <v>0</v>
      </c>
      <c r="AI118" s="111">
        <f t="shared" si="44"/>
        <v>0</v>
      </c>
      <c r="AJ118" s="111">
        <f t="shared" si="44"/>
        <v>0</v>
      </c>
      <c r="AK118" s="111">
        <f t="shared" si="44"/>
        <v>0</v>
      </c>
      <c r="AL118" s="111">
        <f t="shared" si="44"/>
        <v>0</v>
      </c>
      <c r="AM118" s="111">
        <f t="shared" si="44"/>
        <v>0</v>
      </c>
      <c r="AN118" s="111">
        <f t="shared" si="44"/>
        <v>0</v>
      </c>
      <c r="AO118" s="111">
        <f t="shared" si="44"/>
        <v>0</v>
      </c>
      <c r="AP118" s="111">
        <f t="shared" si="44"/>
        <v>0</v>
      </c>
      <c r="AQ118" s="111">
        <f t="shared" si="44"/>
        <v>0</v>
      </c>
      <c r="AR118" s="111">
        <f t="shared" si="44"/>
        <v>0</v>
      </c>
      <c r="AS118" s="111">
        <f t="shared" si="44"/>
        <v>0</v>
      </c>
      <c r="AT118" s="111">
        <f t="shared" si="44"/>
        <v>-8848582.893215416</v>
      </c>
      <c r="AU118" s="111">
        <f t="shared" si="44"/>
        <v>0</v>
      </c>
      <c r="AV118" s="111">
        <f t="shared" si="44"/>
        <v>0</v>
      </c>
      <c r="AW118" s="111">
        <f t="shared" si="44"/>
        <v>0</v>
      </c>
      <c r="AX118" s="111">
        <f t="shared" si="44"/>
        <v>0</v>
      </c>
      <c r="AY118" s="111">
        <f t="shared" si="44"/>
        <v>-965822.41666666651</v>
      </c>
      <c r="AZ118" s="111">
        <f t="shared" si="44"/>
        <v>0</v>
      </c>
      <c r="BA118" s="111">
        <f t="shared" si="44"/>
        <v>0</v>
      </c>
      <c r="BB118" s="111">
        <f t="shared" si="44"/>
        <v>0</v>
      </c>
      <c r="BC118" s="111">
        <f t="shared" si="44"/>
        <v>0</v>
      </c>
      <c r="BD118" s="111">
        <f t="shared" si="44"/>
        <v>0</v>
      </c>
      <c r="BE118" s="111">
        <f t="shared" si="44"/>
        <v>0</v>
      </c>
      <c r="BF118" s="111">
        <f t="shared" si="44"/>
        <v>-5277574.0231666667</v>
      </c>
      <c r="BG118" s="111">
        <f t="shared" si="44"/>
        <v>0</v>
      </c>
      <c r="BH118" s="111">
        <f t="shared" si="44"/>
        <v>0</v>
      </c>
      <c r="BI118" s="111">
        <f t="shared" ref="BI118:BJ118" si="46">SUM(BI112:BI117)</f>
        <v>-61068388.091353104</v>
      </c>
      <c r="BJ118" s="111">
        <f t="shared" si="46"/>
        <v>-323426131</v>
      </c>
    </row>
    <row r="119" spans="1:62">
      <c r="A119" s="1">
        <f t="shared" ca="1" si="36"/>
        <v>119</v>
      </c>
      <c r="C119" s="3"/>
      <c r="E119" s="4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J119" s="4"/>
    </row>
    <row r="120" spans="1:62">
      <c r="A120" s="1">
        <f t="shared" ca="1" si="36"/>
        <v>120</v>
      </c>
      <c r="B120" s="2" t="s">
        <v>372</v>
      </c>
      <c r="C120" s="2" t="s">
        <v>322</v>
      </c>
      <c r="D120" s="111">
        <f>+D118+D109</f>
        <v>-4244925258.2246037</v>
      </c>
      <c r="E120" s="111">
        <f t="shared" ref="E120" si="47">+E118+E109</f>
        <v>0</v>
      </c>
      <c r="F120" s="111">
        <f t="shared" ref="F120:BH120" si="48">+F118+F109</f>
        <v>0</v>
      </c>
      <c r="G120" s="111">
        <f t="shared" si="48"/>
        <v>0</v>
      </c>
      <c r="H120" s="111">
        <f t="shared" si="48"/>
        <v>0</v>
      </c>
      <c r="I120" s="111">
        <f t="shared" si="48"/>
        <v>0</v>
      </c>
      <c r="J120" s="111">
        <f t="shared" si="48"/>
        <v>0</v>
      </c>
      <c r="K120" s="111">
        <f t="shared" si="48"/>
        <v>0</v>
      </c>
      <c r="L120" s="111">
        <f t="shared" si="48"/>
        <v>0</v>
      </c>
      <c r="M120" s="111">
        <f t="shared" si="48"/>
        <v>0</v>
      </c>
      <c r="N120" s="111">
        <f t="shared" si="48"/>
        <v>0</v>
      </c>
      <c r="O120" s="111">
        <f t="shared" si="48"/>
        <v>0</v>
      </c>
      <c r="P120" s="111">
        <f t="shared" si="48"/>
        <v>0</v>
      </c>
      <c r="Q120" s="111">
        <f t="shared" si="48"/>
        <v>0</v>
      </c>
      <c r="R120" s="111">
        <f t="shared" si="48"/>
        <v>0</v>
      </c>
      <c r="S120" s="111">
        <f t="shared" si="48"/>
        <v>0</v>
      </c>
      <c r="T120" s="111">
        <f t="shared" si="48"/>
        <v>0</v>
      </c>
      <c r="U120" s="111">
        <f t="shared" si="48"/>
        <v>0</v>
      </c>
      <c r="V120" s="111">
        <f t="shared" si="48"/>
        <v>-143742277.86337215</v>
      </c>
      <c r="W120" s="111">
        <f t="shared" si="48"/>
        <v>-21398675.199269</v>
      </c>
      <c r="X120" s="111">
        <f t="shared" ref="X120" si="49">+X118+X109</f>
        <v>0</v>
      </c>
      <c r="Y120" s="111">
        <f t="shared" si="48"/>
        <v>0</v>
      </c>
      <c r="Z120" s="111">
        <f t="shared" si="48"/>
        <v>0</v>
      </c>
      <c r="AA120" s="111">
        <f t="shared" si="48"/>
        <v>2120000</v>
      </c>
      <c r="AB120" s="111">
        <f t="shared" si="48"/>
        <v>0</v>
      </c>
      <c r="AC120" s="111">
        <f t="shared" si="48"/>
        <v>0</v>
      </c>
      <c r="AD120" s="111">
        <f t="shared" si="48"/>
        <v>-16445383.117653416</v>
      </c>
      <c r="AE120" s="111">
        <f t="shared" si="48"/>
        <v>0</v>
      </c>
      <c r="AF120" s="111">
        <f t="shared" si="48"/>
        <v>0</v>
      </c>
      <c r="AG120" s="111">
        <f t="shared" si="48"/>
        <v>0</v>
      </c>
      <c r="AH120" s="111">
        <f>+AH118+AH109</f>
        <v>0</v>
      </c>
      <c r="AI120" s="111">
        <f t="shared" si="48"/>
        <v>0</v>
      </c>
      <c r="AJ120" s="111">
        <f t="shared" si="48"/>
        <v>0</v>
      </c>
      <c r="AK120" s="111">
        <f t="shared" si="48"/>
        <v>0</v>
      </c>
      <c r="AL120" s="111">
        <f t="shared" si="48"/>
        <v>0</v>
      </c>
      <c r="AM120" s="111">
        <f t="shared" si="48"/>
        <v>0</v>
      </c>
      <c r="AN120" s="111">
        <f t="shared" si="48"/>
        <v>0</v>
      </c>
      <c r="AO120" s="111">
        <f t="shared" si="48"/>
        <v>0</v>
      </c>
      <c r="AP120" s="111">
        <f t="shared" si="48"/>
        <v>0</v>
      </c>
      <c r="AQ120" s="111">
        <f t="shared" si="48"/>
        <v>0</v>
      </c>
      <c r="AR120" s="111">
        <f t="shared" si="48"/>
        <v>-2140347.6892875</v>
      </c>
      <c r="AS120" s="111">
        <f t="shared" si="48"/>
        <v>0</v>
      </c>
      <c r="AT120" s="111">
        <f t="shared" si="48"/>
        <v>-8848582.893215416</v>
      </c>
      <c r="AU120" s="111">
        <f t="shared" si="48"/>
        <v>0</v>
      </c>
      <c r="AV120" s="111">
        <f t="shared" si="48"/>
        <v>0</v>
      </c>
      <c r="AW120" s="111">
        <f t="shared" si="48"/>
        <v>-671553.60856283118</v>
      </c>
      <c r="AX120" s="111">
        <f t="shared" si="48"/>
        <v>0</v>
      </c>
      <c r="AY120" s="111">
        <f t="shared" si="48"/>
        <v>-965822.41666666651</v>
      </c>
      <c r="AZ120" s="111">
        <f t="shared" si="48"/>
        <v>0</v>
      </c>
      <c r="BA120" s="111">
        <f t="shared" si="48"/>
        <v>0</v>
      </c>
      <c r="BB120" s="111">
        <f t="shared" si="48"/>
        <v>0</v>
      </c>
      <c r="BC120" s="111">
        <f t="shared" si="48"/>
        <v>0</v>
      </c>
      <c r="BD120" s="111">
        <f t="shared" si="48"/>
        <v>12688074.934416663</v>
      </c>
      <c r="BE120" s="111">
        <f t="shared" si="48"/>
        <v>-631650.07127077854</v>
      </c>
      <c r="BF120" s="111">
        <f t="shared" si="48"/>
        <v>-5277574.0231666667</v>
      </c>
      <c r="BG120" s="111">
        <f t="shared" si="48"/>
        <v>0</v>
      </c>
      <c r="BH120" s="111">
        <f t="shared" si="48"/>
        <v>0</v>
      </c>
      <c r="BI120" s="111">
        <f t="shared" ref="BI120" si="50">+BI118+BI109</f>
        <v>-185313791.94804776</v>
      </c>
      <c r="BJ120" s="111">
        <f>ROUND(+D120+BI120,0)</f>
        <v>-4430239050</v>
      </c>
    </row>
    <row r="121" spans="1:62">
      <c r="A121" s="1">
        <f t="shared" ref="A121:A128" ca="1" si="51">CELL("row",A121)</f>
        <v>121</v>
      </c>
      <c r="E121" s="4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J121" s="4"/>
    </row>
    <row r="122" spans="1:62">
      <c r="A122" s="1">
        <f t="shared" ca="1" si="51"/>
        <v>122</v>
      </c>
      <c r="B122" s="5" t="s">
        <v>95</v>
      </c>
      <c r="C122" s="3" t="s">
        <v>400</v>
      </c>
      <c r="D122" s="4">
        <f>SUM('2018 GRC RB Adjustments'!G232:G251,'2018 GRC RB Adjustments'!G253:G255,'2018 GRC RB Adjustments'!G258,'2018 GRC RB Adjustments'!G263:G274,'2018 GRC RB Adjustments'!G276:G283)</f>
        <v>236199000.10375002</v>
      </c>
      <c r="E122" s="4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>
        <f>SUM('2018 GRC RB Adjustments'!O232:O251,'2018 GRC RB Adjustments'!O253:O255,'2018 GRC RB Adjustments'!O258,'2018 GRC RB Adjustments'!O263:O274,'2018 GRC RB Adjustments'!O276:O283)</f>
        <v>-15366619.793749996</v>
      </c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>
        <f>SUM('2018 GRC RB Adjustments'!T232:T251,'2018 GRC RB Adjustments'!T253:T255,'2018 GRC RB Adjustments'!T258,'2018 GRC RB Adjustments'!T263:T274,'2018 GRC RB Adjustments'!T276:T283)</f>
        <v>-31039846.818162654</v>
      </c>
      <c r="BD122" s="110"/>
      <c r="BE122" s="110"/>
      <c r="BF122" s="110"/>
      <c r="BG122" s="110"/>
      <c r="BH122" s="110"/>
      <c r="BI122" s="4">
        <f>SUM(E122:BH122)</f>
        <v>-46406466.611912653</v>
      </c>
      <c r="BJ122" s="4">
        <f>ROUND(+D122+BI122,0)</f>
        <v>189792533</v>
      </c>
    </row>
    <row r="123" spans="1:62">
      <c r="A123" s="1">
        <f t="shared" ca="1" si="51"/>
        <v>123</v>
      </c>
      <c r="B123" s="5" t="s">
        <v>96</v>
      </c>
      <c r="C123" s="3" t="s">
        <v>401</v>
      </c>
      <c r="D123" s="4">
        <f>SUM('2018 GRC RB Adjustments'!G256:G257,'2018 GRC RB Adjustments'!G259:G262)</f>
        <v>416052.45833333331</v>
      </c>
      <c r="E123" s="4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>
        <f>SUM('2018 GRC RB Adjustments'!O256:O257,'2018 GRC RB Adjustments'!O259:O262)</f>
        <v>-133122.45833333331</v>
      </c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>
        <f>SUM('2018 GRC RB Adjustments'!T256:T257,'2018 GRC RB Adjustments'!T259:T262)</f>
        <v>0</v>
      </c>
      <c r="BD123" s="110"/>
      <c r="BE123" s="110"/>
      <c r="BF123" s="110"/>
      <c r="BG123" s="110"/>
      <c r="BH123" s="110"/>
      <c r="BI123" s="4">
        <f>SUM(E123:BH123)</f>
        <v>-133122.45833333331</v>
      </c>
      <c r="BJ123" s="4">
        <f>ROUND(+D123+BI123,0)</f>
        <v>282930</v>
      </c>
    </row>
    <row r="124" spans="1:62">
      <c r="A124" s="1">
        <f t="shared" ca="1" si="51"/>
        <v>124</v>
      </c>
      <c r="B124" s="5" t="s">
        <v>402</v>
      </c>
      <c r="C124" s="5" t="s">
        <v>1027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>
        <v>0</v>
      </c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>
        <f>+'2018 GRC RB Adjustments'!U252</f>
        <v>-3679667.3302051304</v>
      </c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>
        <v>0</v>
      </c>
      <c r="BD124" s="110"/>
      <c r="BE124" s="110"/>
      <c r="BF124" s="110"/>
      <c r="BG124" s="110"/>
      <c r="BH124" s="110"/>
      <c r="BI124" s="110">
        <f>SUM(E124:BH124)</f>
        <v>-3679667.3302051304</v>
      </c>
      <c r="BJ124" s="110">
        <f>ROUND(+D124+BI124,0)</f>
        <v>-3679667</v>
      </c>
    </row>
    <row r="125" spans="1:62">
      <c r="A125" s="1">
        <f t="shared" ca="1" si="51"/>
        <v>125</v>
      </c>
      <c r="B125" s="5" t="s">
        <v>1026</v>
      </c>
      <c r="C125" s="5" t="s">
        <v>868</v>
      </c>
      <c r="D125" s="4">
        <f>SUM('2018 GRC RB Adjustments'!G275)</f>
        <v>49226289.466249995</v>
      </c>
      <c r="E125" s="4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>
        <f>SUM('2018 GRC RB Adjustments'!O275)</f>
        <v>2802503.5537500083</v>
      </c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>
        <f>+'2018 GRC RB Adjustments'!X252</f>
        <v>16851957.74198458</v>
      </c>
      <c r="AU125" s="110"/>
      <c r="AV125" s="110"/>
      <c r="AW125" s="110"/>
      <c r="AX125" s="110"/>
      <c r="AY125" s="110">
        <f>+'2018 GRC RB Adjustments'!AA252</f>
        <v>-370698.04012167035</v>
      </c>
      <c r="AZ125" s="110"/>
      <c r="BA125" s="110"/>
      <c r="BB125" s="110"/>
      <c r="BC125" s="110">
        <f>SUM('2018 GRC RB Adjustments'!T275)</f>
        <v>0</v>
      </c>
      <c r="BD125" s="110"/>
      <c r="BE125" s="110"/>
      <c r="BF125" s="110"/>
      <c r="BG125" s="110"/>
      <c r="BH125" s="110"/>
      <c r="BI125" s="4">
        <f>SUM(E125:BH125)</f>
        <v>19283763.255612917</v>
      </c>
      <c r="BJ125" s="4">
        <f>ROUND(+D125+BI125,0)</f>
        <v>68510053</v>
      </c>
    </row>
    <row r="126" spans="1:62">
      <c r="A126" s="1">
        <f t="shared" ca="1" si="51"/>
        <v>126</v>
      </c>
      <c r="B126" s="5" t="s">
        <v>403</v>
      </c>
      <c r="C126" s="5" t="s">
        <v>42</v>
      </c>
      <c r="D126" s="111">
        <f t="shared" ref="D126:W126" si="52">SUM(D122:D125)</f>
        <v>285841342.02833337</v>
      </c>
      <c r="E126" s="111">
        <f t="shared" si="52"/>
        <v>0</v>
      </c>
      <c r="F126" s="111">
        <f t="shared" si="52"/>
        <v>0</v>
      </c>
      <c r="G126" s="111">
        <f t="shared" si="52"/>
        <v>0</v>
      </c>
      <c r="H126" s="111">
        <f t="shared" si="52"/>
        <v>0</v>
      </c>
      <c r="I126" s="111">
        <f t="shared" si="52"/>
        <v>0</v>
      </c>
      <c r="J126" s="111">
        <f t="shared" si="52"/>
        <v>0</v>
      </c>
      <c r="K126" s="111">
        <f t="shared" si="52"/>
        <v>0</v>
      </c>
      <c r="L126" s="111">
        <f t="shared" si="52"/>
        <v>0</v>
      </c>
      <c r="M126" s="111">
        <f t="shared" si="52"/>
        <v>0</v>
      </c>
      <c r="N126" s="111">
        <f t="shared" si="52"/>
        <v>0</v>
      </c>
      <c r="O126" s="111">
        <f t="shared" si="52"/>
        <v>0</v>
      </c>
      <c r="P126" s="111">
        <f t="shared" si="52"/>
        <v>0</v>
      </c>
      <c r="Q126" s="111">
        <f t="shared" si="52"/>
        <v>0</v>
      </c>
      <c r="R126" s="111">
        <f t="shared" si="52"/>
        <v>0</v>
      </c>
      <c r="S126" s="111">
        <f t="shared" si="52"/>
        <v>0</v>
      </c>
      <c r="T126" s="111">
        <f t="shared" si="52"/>
        <v>0</v>
      </c>
      <c r="U126" s="111">
        <f t="shared" si="52"/>
        <v>0</v>
      </c>
      <c r="V126" s="111">
        <f t="shared" si="52"/>
        <v>-12697238.698333321</v>
      </c>
      <c r="W126" s="111">
        <f t="shared" si="52"/>
        <v>0</v>
      </c>
      <c r="X126" s="111">
        <f t="shared" ref="X126" si="53">SUM(X122:X125)</f>
        <v>0</v>
      </c>
      <c r="Y126" s="111">
        <f t="shared" ref="Y126:BJ126" si="54">SUM(Y122:Y125)</f>
        <v>0</v>
      </c>
      <c r="Z126" s="111">
        <f t="shared" si="54"/>
        <v>0</v>
      </c>
      <c r="AA126" s="111">
        <f t="shared" si="54"/>
        <v>0</v>
      </c>
      <c r="AB126" s="111">
        <f t="shared" si="54"/>
        <v>0</v>
      </c>
      <c r="AC126" s="111">
        <f t="shared" si="54"/>
        <v>0</v>
      </c>
      <c r="AD126" s="111">
        <f t="shared" si="54"/>
        <v>0</v>
      </c>
      <c r="AE126" s="111">
        <f t="shared" si="54"/>
        <v>0</v>
      </c>
      <c r="AF126" s="111">
        <f t="shared" si="54"/>
        <v>0</v>
      </c>
      <c r="AG126" s="111">
        <f t="shared" si="54"/>
        <v>0</v>
      </c>
      <c r="AH126" s="111">
        <f t="shared" si="54"/>
        <v>0</v>
      </c>
      <c r="AI126" s="111">
        <f t="shared" si="54"/>
        <v>0</v>
      </c>
      <c r="AJ126" s="111">
        <f t="shared" si="54"/>
        <v>0</v>
      </c>
      <c r="AK126" s="111">
        <f t="shared" si="54"/>
        <v>0</v>
      </c>
      <c r="AL126" s="111">
        <f t="shared" si="54"/>
        <v>0</v>
      </c>
      <c r="AM126" s="111">
        <f t="shared" si="54"/>
        <v>0</v>
      </c>
      <c r="AN126" s="111">
        <f t="shared" si="54"/>
        <v>0</v>
      </c>
      <c r="AO126" s="111">
        <f t="shared" si="54"/>
        <v>0</v>
      </c>
      <c r="AP126" s="111">
        <f t="shared" si="54"/>
        <v>0</v>
      </c>
      <c r="AQ126" s="111">
        <f t="shared" si="54"/>
        <v>0</v>
      </c>
      <c r="AR126" s="111">
        <f t="shared" si="54"/>
        <v>-3679667.3302051304</v>
      </c>
      <c r="AS126" s="111">
        <f t="shared" si="54"/>
        <v>0</v>
      </c>
      <c r="AT126" s="111">
        <f t="shared" si="54"/>
        <v>16851957.74198458</v>
      </c>
      <c r="AU126" s="111">
        <f t="shared" si="54"/>
        <v>0</v>
      </c>
      <c r="AV126" s="111">
        <f t="shared" si="54"/>
        <v>0</v>
      </c>
      <c r="AW126" s="111">
        <f t="shared" si="54"/>
        <v>0</v>
      </c>
      <c r="AX126" s="111">
        <f t="shared" si="54"/>
        <v>0</v>
      </c>
      <c r="AY126" s="111">
        <f t="shared" si="54"/>
        <v>-370698.04012167035</v>
      </c>
      <c r="AZ126" s="111">
        <f t="shared" si="54"/>
        <v>0</v>
      </c>
      <c r="BA126" s="111">
        <f t="shared" si="54"/>
        <v>0</v>
      </c>
      <c r="BB126" s="111">
        <f t="shared" si="54"/>
        <v>0</v>
      </c>
      <c r="BC126" s="111">
        <f t="shared" si="54"/>
        <v>-31039846.818162654</v>
      </c>
      <c r="BD126" s="111">
        <f t="shared" si="54"/>
        <v>0</v>
      </c>
      <c r="BE126" s="111">
        <f t="shared" si="54"/>
        <v>0</v>
      </c>
      <c r="BF126" s="111">
        <f t="shared" si="54"/>
        <v>0</v>
      </c>
      <c r="BG126" s="111">
        <f t="shared" si="54"/>
        <v>0</v>
      </c>
      <c r="BH126" s="111">
        <f t="shared" si="54"/>
        <v>0</v>
      </c>
      <c r="BI126" s="111">
        <f t="shared" si="54"/>
        <v>-30935493.144838199</v>
      </c>
      <c r="BJ126" s="111">
        <f t="shared" si="54"/>
        <v>254905849</v>
      </c>
    </row>
    <row r="127" spans="1:62">
      <c r="A127" s="1">
        <f t="shared" ca="1" si="51"/>
        <v>127</v>
      </c>
      <c r="E127" s="4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J127" s="4"/>
    </row>
    <row r="128" spans="1:62">
      <c r="A128" s="1">
        <f t="shared" ca="1" si="51"/>
        <v>128</v>
      </c>
      <c r="B128" s="2" t="s">
        <v>313</v>
      </c>
      <c r="C128" s="2" t="s">
        <v>314</v>
      </c>
      <c r="D128" s="4">
        <f>+'2018 GRC RB Adjustments'!G318</f>
        <v>145303204.96710864</v>
      </c>
      <c r="E128" s="4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>
        <f>+'2018 GRC RB Adjustments'!O318</f>
        <v>-7927989.0113384426</v>
      </c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4">
        <f>SUM(E128:BH128)</f>
        <v>-7927989.0113384426</v>
      </c>
      <c r="BJ128" s="4">
        <f>ROUND(+D128+BI128,0)</f>
        <v>137375216</v>
      </c>
    </row>
    <row r="129" spans="1:62">
      <c r="A129" s="1">
        <f t="shared" ref="A129:A158" ca="1" si="55">CELL("row",A129)</f>
        <v>129</v>
      </c>
      <c r="E129" s="4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J129" s="4"/>
    </row>
    <row r="130" spans="1:62">
      <c r="A130" s="1">
        <f t="shared" ca="1" si="55"/>
        <v>130</v>
      </c>
      <c r="C130" s="2" t="s">
        <v>373</v>
      </c>
      <c r="E130" s="4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J130" s="4"/>
    </row>
    <row r="131" spans="1:62">
      <c r="A131" s="1">
        <f t="shared" ca="1" si="55"/>
        <v>131</v>
      </c>
      <c r="B131" s="2" t="s">
        <v>323</v>
      </c>
      <c r="C131" s="2" t="s">
        <v>312</v>
      </c>
      <c r="D131" s="4">
        <f>SUM('2018 GRC RB Adjustments'!G293,'2018 GRC RB Adjustments'!G298,'2018 GRC RB Adjustments'!G300:G305,'2018 GRC RB Adjustments'!G307:G311)</f>
        <v>-26788857.097916666</v>
      </c>
      <c r="E131" s="4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>
        <f>SUM('2018 GRC RB Adjustments'!O293,'2018 GRC RB Adjustments'!O298,'2018 GRC RB Adjustments'!O300:O305,'2018 GRC RB Adjustments'!O307:O311)</f>
        <v>2964639.6379166646</v>
      </c>
      <c r="W131" s="110">
        <f>SUM('2018 GRC RB Adjustments'!M293,'2018 GRC RB Adjustments'!M298,'2018 GRC RB Adjustments'!M300:M305,'2018 GRC RB Adjustments'!M307:M311)</f>
        <v>0</v>
      </c>
      <c r="X131" s="110"/>
      <c r="Y131" s="110"/>
      <c r="Z131" s="110"/>
      <c r="AA131" s="110">
        <f>SUM('2018 GRC RB Adjustments'!N293,'2018 GRC RB Adjustments'!N298,'2018 GRC RB Adjustments'!N300:N305,'2018 GRC RB Adjustments'!N307:N311)</f>
        <v>0</v>
      </c>
      <c r="AB131" s="110"/>
      <c r="AC131" s="110"/>
      <c r="AD131" s="110">
        <f>+'2018 GRC RB Adjustments'!P295</f>
        <v>5426976.4288256317</v>
      </c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>
        <f>D131/$D$134*SUM('2018 GRC RB Adjustments'!$W$315:$W$316)</f>
        <v>83560.647827827954</v>
      </c>
      <c r="AW131" s="110"/>
      <c r="AX131" s="110"/>
      <c r="AY131" s="110"/>
      <c r="AZ131" s="110"/>
      <c r="BA131" s="110"/>
      <c r="BB131" s="110"/>
      <c r="BC131" s="110">
        <f>SUM('2018 GRC RB Adjustments'!T293,'2018 GRC RB Adjustments'!T298,'2018 GRC RB Adjustments'!T300:T305,'2018 GRC RB Adjustments'!T307:T311)-8</f>
        <v>3754235.6677035415</v>
      </c>
      <c r="BD131" s="110"/>
      <c r="BE131" s="110"/>
      <c r="BF131" s="110"/>
      <c r="BG131" s="110"/>
      <c r="BH131" s="110"/>
      <c r="BI131" s="4">
        <f>SUM(E131:BH131)</f>
        <v>12229412.382273667</v>
      </c>
      <c r="BJ131" s="4">
        <f>ROUND(+D131+BI131,0)</f>
        <v>-14559445</v>
      </c>
    </row>
    <row r="132" spans="1:62">
      <c r="A132" s="1">
        <f t="shared" ca="1" si="55"/>
        <v>132</v>
      </c>
      <c r="B132" s="2" t="s">
        <v>324</v>
      </c>
      <c r="C132" s="5" t="s">
        <v>894</v>
      </c>
      <c r="D132" s="110">
        <v>0</v>
      </c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>
        <f>+'2018 GRC RB Adjustments'!U295</f>
        <v>9420126.0023907125</v>
      </c>
      <c r="AS132" s="110"/>
      <c r="AT132" s="110"/>
      <c r="AU132" s="110"/>
      <c r="AV132" s="110">
        <f>D132/$D$134*SUM('2018 GRC RB Adjustments'!$W$315:$W$316)</f>
        <v>0</v>
      </c>
      <c r="AW132" s="110">
        <f>+'2018 GRC RB Adjustments'!Z295</f>
        <v>-112579.20210952556</v>
      </c>
      <c r="AX132" s="110"/>
      <c r="AY132" s="110"/>
      <c r="AZ132" s="110"/>
      <c r="BA132" s="110"/>
      <c r="BB132" s="110"/>
      <c r="BC132" s="110"/>
      <c r="BD132" s="110">
        <f>+'2018 GRC RB Adjustments'!S295</f>
        <v>980694.34861275041</v>
      </c>
      <c r="BE132" s="110">
        <f>+'2018 GRC RB Adjustments'!AB295</f>
        <v>-88064.535992719757</v>
      </c>
      <c r="BF132" s="110"/>
      <c r="BG132" s="110"/>
      <c r="BH132" s="110"/>
      <c r="BI132" s="110">
        <f>SUM(E132:BH132)</f>
        <v>10200176.612901218</v>
      </c>
      <c r="BJ132" s="110">
        <f>ROUND(+D132+BI132,0)</f>
        <v>10200177</v>
      </c>
    </row>
    <row r="133" spans="1:62">
      <c r="A133" s="1">
        <f t="shared" ca="1" si="55"/>
        <v>133</v>
      </c>
      <c r="B133" s="5" t="s">
        <v>490</v>
      </c>
      <c r="C133" s="2" t="s">
        <v>284</v>
      </c>
      <c r="D133" s="4">
        <f>SUM('2018 GRC RB Adjustments'!G292,'2018 GRC RB Adjustments'!G294,'2018 GRC RB Adjustments'!G295:G297,'2018 GRC RB Adjustments'!G299,'2018 GRC RB Adjustments'!G306)+1</f>
        <v>-1416895611.4878716</v>
      </c>
      <c r="E133" s="4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>
        <f>SUM('2018 GRC RB Adjustments'!O292,'2018 GRC RB Adjustments'!O294,'2018 GRC RB Adjustments'!O295:O297,'2018 GRC RB Adjustments'!O299,'2018 GRC RB Adjustments'!O306)</f>
        <v>20009746.950786397</v>
      </c>
      <c r="W133" s="110">
        <f>SUM('2018 GRC RB Adjustments'!M292,'2018 GRC RB Adjustments'!M294,'2018 GRC RB Adjustments'!M295:M297,'2018 GRC RB Adjustments'!M299,'2018 GRC RB Adjustments'!M306)</f>
        <v>4493721.8109590504</v>
      </c>
      <c r="X133" s="110"/>
      <c r="Y133" s="110"/>
      <c r="Z133" s="110"/>
      <c r="AA133" s="110">
        <f>SUM('2018 GRC RB Adjustments'!N292,'2018 GRC RB Adjustments'!N294,'2018 GRC RB Adjustments'!N295:N297,'2018 GRC RB Adjustments'!N299,'2018 GRC RB Adjustments'!N306)</f>
        <v>803628.57</v>
      </c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>
        <f>+'2018 GRC RB Adjustments'!X295</f>
        <v>-3610456.0399853778</v>
      </c>
      <c r="AU133" s="110"/>
      <c r="AV133" s="110">
        <f>D133/$D$134*SUM('2018 GRC RB Adjustments'!$W$315:$W$316)</f>
        <v>4419625.4721721783</v>
      </c>
      <c r="AW133" s="110"/>
      <c r="AX133" s="110"/>
      <c r="AY133" s="110"/>
      <c r="AZ133" s="110"/>
      <c r="BA133" s="110"/>
      <c r="BB133" s="110"/>
      <c r="BC133" s="110">
        <f>SUM('2018 GRC RB Adjustments'!T292,'2018 GRC RB Adjustments'!T294,'2018 GRC RB Adjustments'!T295:T297,'2018 GRC RB Adjustments'!T299,'2018 GRC RB Adjustments'!T306)</f>
        <v>3893718.9693959327</v>
      </c>
      <c r="BD133" s="110"/>
      <c r="BE133" s="110"/>
      <c r="BF133" s="110"/>
      <c r="BG133" s="110"/>
      <c r="BH133" s="110"/>
      <c r="BI133" s="4">
        <f>SUM(E133:BH133)</f>
        <v>30009985.733328179</v>
      </c>
      <c r="BJ133" s="4">
        <f>ROUND(+D133+BI133,0)</f>
        <v>-1386885626</v>
      </c>
    </row>
    <row r="134" spans="1:62">
      <c r="A134" s="1">
        <f t="shared" ca="1" si="55"/>
        <v>134</v>
      </c>
      <c r="B134" s="2" t="s">
        <v>375</v>
      </c>
      <c r="C134" s="2" t="s">
        <v>374</v>
      </c>
      <c r="D134" s="111">
        <f t="shared" ref="D134:AI134" si="56">SUM(D131:D133)</f>
        <v>-1443684468.5857882</v>
      </c>
      <c r="E134" s="111">
        <f t="shared" si="56"/>
        <v>0</v>
      </c>
      <c r="F134" s="111">
        <f t="shared" si="56"/>
        <v>0</v>
      </c>
      <c r="G134" s="111">
        <f t="shared" si="56"/>
        <v>0</v>
      </c>
      <c r="H134" s="111">
        <f t="shared" si="56"/>
        <v>0</v>
      </c>
      <c r="I134" s="111">
        <f t="shared" si="56"/>
        <v>0</v>
      </c>
      <c r="J134" s="111">
        <f t="shared" si="56"/>
        <v>0</v>
      </c>
      <c r="K134" s="111">
        <f t="shared" si="56"/>
        <v>0</v>
      </c>
      <c r="L134" s="111">
        <f t="shared" si="56"/>
        <v>0</v>
      </c>
      <c r="M134" s="111">
        <f t="shared" si="56"/>
        <v>0</v>
      </c>
      <c r="N134" s="111">
        <f t="shared" si="56"/>
        <v>0</v>
      </c>
      <c r="O134" s="111">
        <f t="shared" si="56"/>
        <v>0</v>
      </c>
      <c r="P134" s="111">
        <f t="shared" si="56"/>
        <v>0</v>
      </c>
      <c r="Q134" s="111">
        <f t="shared" si="56"/>
        <v>0</v>
      </c>
      <c r="R134" s="111">
        <f t="shared" si="56"/>
        <v>0</v>
      </c>
      <c r="S134" s="111">
        <f t="shared" si="56"/>
        <v>0</v>
      </c>
      <c r="T134" s="111">
        <f t="shared" si="56"/>
        <v>0</v>
      </c>
      <c r="U134" s="111">
        <f t="shared" si="56"/>
        <v>0</v>
      </c>
      <c r="V134" s="111">
        <f t="shared" si="56"/>
        <v>22974386.588703062</v>
      </c>
      <c r="W134" s="111">
        <f t="shared" si="56"/>
        <v>4493721.8109590504</v>
      </c>
      <c r="X134" s="111">
        <f t="shared" ref="X134" si="57">SUM(X131:X133)</f>
        <v>0</v>
      </c>
      <c r="Y134" s="111">
        <f t="shared" si="56"/>
        <v>0</v>
      </c>
      <c r="Z134" s="111">
        <f t="shared" si="56"/>
        <v>0</v>
      </c>
      <c r="AA134" s="111">
        <f t="shared" si="56"/>
        <v>803628.57</v>
      </c>
      <c r="AB134" s="111">
        <f t="shared" si="56"/>
        <v>0</v>
      </c>
      <c r="AC134" s="111">
        <f t="shared" si="56"/>
        <v>0</v>
      </c>
      <c r="AD134" s="111">
        <f t="shared" si="56"/>
        <v>5426976.4288256317</v>
      </c>
      <c r="AE134" s="111">
        <f t="shared" si="56"/>
        <v>0</v>
      </c>
      <c r="AF134" s="111">
        <f t="shared" si="56"/>
        <v>0</v>
      </c>
      <c r="AG134" s="111">
        <f t="shared" si="56"/>
        <v>0</v>
      </c>
      <c r="AH134" s="111">
        <f>SUM(AH131:AH133)</f>
        <v>0</v>
      </c>
      <c r="AI134" s="111">
        <f t="shared" si="56"/>
        <v>0</v>
      </c>
      <c r="AJ134" s="111">
        <f t="shared" ref="AJ134:BJ134" si="58">SUM(AJ131:AJ133)</f>
        <v>0</v>
      </c>
      <c r="AK134" s="111">
        <f t="shared" si="58"/>
        <v>0</v>
      </c>
      <c r="AL134" s="111">
        <f t="shared" si="58"/>
        <v>0</v>
      </c>
      <c r="AM134" s="111">
        <f t="shared" si="58"/>
        <v>0</v>
      </c>
      <c r="AN134" s="111">
        <f t="shared" si="58"/>
        <v>0</v>
      </c>
      <c r="AO134" s="111">
        <f t="shared" si="58"/>
        <v>0</v>
      </c>
      <c r="AP134" s="111">
        <f t="shared" si="58"/>
        <v>0</v>
      </c>
      <c r="AQ134" s="111">
        <f t="shared" si="58"/>
        <v>0</v>
      </c>
      <c r="AR134" s="111">
        <f t="shared" si="58"/>
        <v>9420126.0023907125</v>
      </c>
      <c r="AS134" s="111">
        <f t="shared" si="58"/>
        <v>0</v>
      </c>
      <c r="AT134" s="111">
        <f t="shared" si="58"/>
        <v>-3610456.0399853778</v>
      </c>
      <c r="AU134" s="111">
        <f t="shared" si="58"/>
        <v>0</v>
      </c>
      <c r="AV134" s="111">
        <f t="shared" si="58"/>
        <v>4503186.1200000066</v>
      </c>
      <c r="AW134" s="111">
        <f t="shared" si="58"/>
        <v>-112579.20210952556</v>
      </c>
      <c r="AX134" s="111">
        <f t="shared" si="58"/>
        <v>0</v>
      </c>
      <c r="AY134" s="111">
        <f t="shared" si="58"/>
        <v>0</v>
      </c>
      <c r="AZ134" s="111">
        <f t="shared" si="58"/>
        <v>0</v>
      </c>
      <c r="BA134" s="111">
        <f t="shared" si="58"/>
        <v>0</v>
      </c>
      <c r="BB134" s="111">
        <f t="shared" si="58"/>
        <v>0</v>
      </c>
      <c r="BC134" s="111">
        <f t="shared" si="58"/>
        <v>7647954.6370994747</v>
      </c>
      <c r="BD134" s="111">
        <f t="shared" si="58"/>
        <v>980694.34861275041</v>
      </c>
      <c r="BE134" s="111">
        <f t="shared" si="58"/>
        <v>-88064.535992719757</v>
      </c>
      <c r="BF134" s="111">
        <f t="shared" si="58"/>
        <v>0</v>
      </c>
      <c r="BG134" s="111">
        <f t="shared" si="58"/>
        <v>0</v>
      </c>
      <c r="BH134" s="111">
        <f t="shared" si="58"/>
        <v>0</v>
      </c>
      <c r="BI134" s="111">
        <f t="shared" si="58"/>
        <v>52439574.728503063</v>
      </c>
      <c r="BJ134" s="111">
        <f t="shared" si="58"/>
        <v>-1391244894</v>
      </c>
    </row>
    <row r="135" spans="1:62">
      <c r="A135" s="1">
        <f t="shared" ca="1" si="55"/>
        <v>135</v>
      </c>
      <c r="E135" s="4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J135" s="4"/>
    </row>
    <row r="136" spans="1:62">
      <c r="A136" s="1">
        <f t="shared" ca="1" si="55"/>
        <v>136</v>
      </c>
      <c r="B136" s="2" t="s">
        <v>325</v>
      </c>
      <c r="C136" s="2" t="s">
        <v>326</v>
      </c>
      <c r="D136" s="4">
        <f>SUM('2018 GRC RB Adjustments'!G286)</f>
        <v>-25971538.993999917</v>
      </c>
      <c r="E136" s="4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>
        <f>SUM('2018 GRC RB Adjustments'!O286)</f>
        <v>134927.60952491686</v>
      </c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4">
        <f>SUM(E136:BH136)</f>
        <v>134927.60952491686</v>
      </c>
      <c r="BJ136" s="4">
        <f>ROUND(+D136+BI136,0)</f>
        <v>-25836611</v>
      </c>
    </row>
    <row r="137" spans="1:62">
      <c r="A137" s="1">
        <f t="shared" ca="1" si="55"/>
        <v>137</v>
      </c>
      <c r="B137" s="5" t="s">
        <v>421</v>
      </c>
      <c r="C137" s="5" t="s">
        <v>422</v>
      </c>
      <c r="D137" s="4">
        <f>+'2018 GRC RB Adjustments'!G285</f>
        <v>-4716690.2983333329</v>
      </c>
      <c r="E137" s="4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>
        <f>+'2018 GRC RB Adjustments'!O285</f>
        <v>1721046.8383333329</v>
      </c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4">
        <f>SUM(E137:BH137)</f>
        <v>1721046.8383333329</v>
      </c>
      <c r="BJ137" s="4">
        <f>ROUND(+D137+BI137,0)</f>
        <v>-2995643</v>
      </c>
    </row>
    <row r="138" spans="1:62">
      <c r="A138" s="1">
        <f t="shared" ca="1" si="55"/>
        <v>138</v>
      </c>
      <c r="B138" s="2" t="s">
        <v>327</v>
      </c>
      <c r="C138" s="5" t="s">
        <v>597</v>
      </c>
      <c r="D138" s="4">
        <f>SUM('2018 GRC RB Adjustments'!G287:G290)</f>
        <v>-75535034.237916663</v>
      </c>
      <c r="E138" s="4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>
        <f>SUM('2018 GRC RB Adjustments'!O287:O290)</f>
        <v>-3723490.4120833389</v>
      </c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4">
        <f>SUM(E138:BH138)</f>
        <v>-3723490.4120833389</v>
      </c>
      <c r="BJ138" s="4">
        <f>ROUND(+D138+BI138,0)</f>
        <v>-79258525</v>
      </c>
    </row>
    <row r="139" spans="1:62">
      <c r="A139" s="1">
        <f t="shared" ca="1" si="55"/>
        <v>139</v>
      </c>
      <c r="C139" s="2" t="s">
        <v>126</v>
      </c>
      <c r="D139" s="111">
        <f t="shared" ref="D139:BJ139" si="59">SUM(D136:D138)</f>
        <v>-106223263.53024991</v>
      </c>
      <c r="E139" s="111">
        <f t="shared" si="59"/>
        <v>0</v>
      </c>
      <c r="F139" s="111">
        <f t="shared" ref="F139:BH139" si="60">SUM(F136:F138)</f>
        <v>0</v>
      </c>
      <c r="G139" s="111">
        <f t="shared" si="60"/>
        <v>0</v>
      </c>
      <c r="H139" s="111">
        <f t="shared" si="60"/>
        <v>0</v>
      </c>
      <c r="I139" s="111">
        <f t="shared" si="60"/>
        <v>0</v>
      </c>
      <c r="J139" s="111">
        <f t="shared" si="60"/>
        <v>0</v>
      </c>
      <c r="K139" s="111">
        <f t="shared" si="60"/>
        <v>0</v>
      </c>
      <c r="L139" s="111">
        <f t="shared" si="60"/>
        <v>0</v>
      </c>
      <c r="M139" s="111">
        <f t="shared" si="60"/>
        <v>0</v>
      </c>
      <c r="N139" s="111">
        <f t="shared" si="60"/>
        <v>0</v>
      </c>
      <c r="O139" s="111">
        <f t="shared" si="60"/>
        <v>0</v>
      </c>
      <c r="P139" s="111">
        <f t="shared" si="60"/>
        <v>0</v>
      </c>
      <c r="Q139" s="111">
        <f t="shared" si="60"/>
        <v>0</v>
      </c>
      <c r="R139" s="111">
        <f t="shared" si="60"/>
        <v>0</v>
      </c>
      <c r="S139" s="111">
        <f t="shared" si="60"/>
        <v>0</v>
      </c>
      <c r="T139" s="111">
        <f t="shared" si="60"/>
        <v>0</v>
      </c>
      <c r="U139" s="111">
        <f t="shared" si="60"/>
        <v>0</v>
      </c>
      <c r="V139" s="111">
        <f t="shared" si="60"/>
        <v>-1867515.9642250892</v>
      </c>
      <c r="W139" s="111">
        <f t="shared" si="60"/>
        <v>0</v>
      </c>
      <c r="X139" s="111">
        <f t="shared" ref="X139" si="61">SUM(X136:X138)</f>
        <v>0</v>
      </c>
      <c r="Y139" s="111">
        <f t="shared" si="60"/>
        <v>0</v>
      </c>
      <c r="Z139" s="111">
        <f t="shared" si="60"/>
        <v>0</v>
      </c>
      <c r="AA139" s="111">
        <f t="shared" si="60"/>
        <v>0</v>
      </c>
      <c r="AB139" s="111">
        <f t="shared" si="60"/>
        <v>0</v>
      </c>
      <c r="AC139" s="111">
        <f t="shared" si="60"/>
        <v>0</v>
      </c>
      <c r="AD139" s="111">
        <f t="shared" si="60"/>
        <v>0</v>
      </c>
      <c r="AE139" s="111">
        <f t="shared" si="60"/>
        <v>0</v>
      </c>
      <c r="AF139" s="111">
        <f t="shared" si="60"/>
        <v>0</v>
      </c>
      <c r="AG139" s="111">
        <f t="shared" si="60"/>
        <v>0</v>
      </c>
      <c r="AH139" s="111">
        <f>SUM(AH136:AH138)</f>
        <v>0</v>
      </c>
      <c r="AI139" s="111">
        <f t="shared" si="60"/>
        <v>0</v>
      </c>
      <c r="AJ139" s="111">
        <f t="shared" si="60"/>
        <v>0</v>
      </c>
      <c r="AK139" s="111">
        <f t="shared" si="60"/>
        <v>0</v>
      </c>
      <c r="AL139" s="111">
        <f t="shared" si="60"/>
        <v>0</v>
      </c>
      <c r="AM139" s="111">
        <f t="shared" si="60"/>
        <v>0</v>
      </c>
      <c r="AN139" s="111">
        <f t="shared" si="60"/>
        <v>0</v>
      </c>
      <c r="AO139" s="111">
        <f t="shared" si="60"/>
        <v>0</v>
      </c>
      <c r="AP139" s="111">
        <f t="shared" si="60"/>
        <v>0</v>
      </c>
      <c r="AQ139" s="111">
        <f t="shared" si="60"/>
        <v>0</v>
      </c>
      <c r="AR139" s="111">
        <f t="shared" si="60"/>
        <v>0</v>
      </c>
      <c r="AS139" s="111">
        <f t="shared" si="60"/>
        <v>0</v>
      </c>
      <c r="AT139" s="111">
        <f t="shared" si="60"/>
        <v>0</v>
      </c>
      <c r="AU139" s="111">
        <f t="shared" si="60"/>
        <v>0</v>
      </c>
      <c r="AV139" s="111">
        <f t="shared" si="60"/>
        <v>0</v>
      </c>
      <c r="AW139" s="111">
        <f t="shared" si="60"/>
        <v>0</v>
      </c>
      <c r="AX139" s="111">
        <f t="shared" si="60"/>
        <v>0</v>
      </c>
      <c r="AY139" s="111">
        <f t="shared" si="60"/>
        <v>0</v>
      </c>
      <c r="AZ139" s="111">
        <f t="shared" si="60"/>
        <v>0</v>
      </c>
      <c r="BA139" s="111">
        <f t="shared" si="60"/>
        <v>0</v>
      </c>
      <c r="BB139" s="111">
        <f t="shared" si="60"/>
        <v>0</v>
      </c>
      <c r="BC139" s="111">
        <f t="shared" si="60"/>
        <v>0</v>
      </c>
      <c r="BD139" s="111">
        <f t="shared" si="60"/>
        <v>0</v>
      </c>
      <c r="BE139" s="111">
        <f t="shared" si="60"/>
        <v>0</v>
      </c>
      <c r="BF139" s="111">
        <f t="shared" si="60"/>
        <v>0</v>
      </c>
      <c r="BG139" s="111">
        <f t="shared" si="60"/>
        <v>0</v>
      </c>
      <c r="BH139" s="111">
        <f t="shared" si="60"/>
        <v>0</v>
      </c>
      <c r="BI139" s="111">
        <f t="shared" si="59"/>
        <v>-1867515.9642250892</v>
      </c>
      <c r="BJ139" s="111">
        <f t="shared" si="59"/>
        <v>-108090779</v>
      </c>
    </row>
    <row r="140" spans="1:62">
      <c r="A140" s="1">
        <f t="shared" ca="1" si="55"/>
        <v>140</v>
      </c>
      <c r="E140" s="4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J140" s="4"/>
    </row>
    <row r="141" spans="1:62" ht="13.5" thickBot="1">
      <c r="A141" s="1">
        <f t="shared" ca="1" si="55"/>
        <v>141</v>
      </c>
      <c r="B141" s="2" t="s">
        <v>376</v>
      </c>
      <c r="C141" s="2" t="s">
        <v>328</v>
      </c>
      <c r="D141" s="113">
        <f t="shared" ref="D141:AI141" si="62">SUM(D139,D134,D120,D77,D128,D126)</f>
        <v>5208778505.9438496</v>
      </c>
      <c r="E141" s="113">
        <f t="shared" si="62"/>
        <v>0</v>
      </c>
      <c r="F141" s="113">
        <f t="shared" si="62"/>
        <v>0</v>
      </c>
      <c r="G141" s="113">
        <f t="shared" si="62"/>
        <v>0</v>
      </c>
      <c r="H141" s="113">
        <f t="shared" si="62"/>
        <v>0</v>
      </c>
      <c r="I141" s="113">
        <f t="shared" si="62"/>
        <v>0</v>
      </c>
      <c r="J141" s="113">
        <f t="shared" si="62"/>
        <v>0</v>
      </c>
      <c r="K141" s="113">
        <f t="shared" si="62"/>
        <v>0</v>
      </c>
      <c r="L141" s="113">
        <f t="shared" si="62"/>
        <v>0</v>
      </c>
      <c r="M141" s="113">
        <f t="shared" si="62"/>
        <v>0</v>
      </c>
      <c r="N141" s="113">
        <f t="shared" si="62"/>
        <v>0</v>
      </c>
      <c r="O141" s="113">
        <f t="shared" si="62"/>
        <v>0</v>
      </c>
      <c r="P141" s="113">
        <f t="shared" si="62"/>
        <v>0</v>
      </c>
      <c r="Q141" s="113">
        <f t="shared" si="62"/>
        <v>0</v>
      </c>
      <c r="R141" s="113">
        <f t="shared" si="62"/>
        <v>0</v>
      </c>
      <c r="S141" s="113">
        <f t="shared" si="62"/>
        <v>0</v>
      </c>
      <c r="T141" s="113">
        <f t="shared" si="62"/>
        <v>0</v>
      </c>
      <c r="U141" s="113">
        <f t="shared" si="62"/>
        <v>0</v>
      </c>
      <c r="V141" s="113">
        <f t="shared" si="62"/>
        <v>182818241.79097006</v>
      </c>
      <c r="W141" s="113">
        <f t="shared" si="62"/>
        <v>-16904953.388309948</v>
      </c>
      <c r="X141" s="113">
        <f t="shared" si="62"/>
        <v>0</v>
      </c>
      <c r="Y141" s="113">
        <f t="shared" si="62"/>
        <v>0</v>
      </c>
      <c r="Z141" s="113">
        <f t="shared" si="62"/>
        <v>0</v>
      </c>
      <c r="AA141" s="113">
        <f t="shared" si="62"/>
        <v>-1615371.4300000002</v>
      </c>
      <c r="AB141" s="113">
        <f t="shared" si="62"/>
        <v>0</v>
      </c>
      <c r="AC141" s="113">
        <f t="shared" si="62"/>
        <v>0</v>
      </c>
      <c r="AD141" s="113">
        <f t="shared" si="62"/>
        <v>-11018406.688827785</v>
      </c>
      <c r="AE141" s="113">
        <f t="shared" si="62"/>
        <v>0</v>
      </c>
      <c r="AF141" s="113">
        <f t="shared" si="62"/>
        <v>0</v>
      </c>
      <c r="AG141" s="113">
        <f t="shared" si="62"/>
        <v>0</v>
      </c>
      <c r="AH141" s="113">
        <f t="shared" si="62"/>
        <v>0</v>
      </c>
      <c r="AI141" s="113">
        <f t="shared" si="62"/>
        <v>0</v>
      </c>
      <c r="AJ141" s="113">
        <f t="shared" ref="AJ141:BJ141" si="63">SUM(AJ139,AJ134,AJ120,AJ77,AJ128,AJ126)</f>
        <v>0</v>
      </c>
      <c r="AK141" s="113">
        <f t="shared" si="63"/>
        <v>0</v>
      </c>
      <c r="AL141" s="113">
        <f t="shared" si="63"/>
        <v>0</v>
      </c>
      <c r="AM141" s="113">
        <f t="shared" si="63"/>
        <v>0</v>
      </c>
      <c r="AN141" s="113">
        <f t="shared" si="63"/>
        <v>0</v>
      </c>
      <c r="AO141" s="113">
        <f t="shared" si="63"/>
        <v>0</v>
      </c>
      <c r="AP141" s="113">
        <f t="shared" si="63"/>
        <v>0</v>
      </c>
      <c r="AQ141" s="113">
        <f t="shared" si="63"/>
        <v>0</v>
      </c>
      <c r="AR141" s="113">
        <f t="shared" si="63"/>
        <v>28244978.592898082</v>
      </c>
      <c r="AS141" s="113">
        <f t="shared" si="63"/>
        <v>0</v>
      </c>
      <c r="AT141" s="113">
        <f t="shared" si="63"/>
        <v>25877605.56448479</v>
      </c>
      <c r="AU141" s="113">
        <f t="shared" si="63"/>
        <v>0</v>
      </c>
      <c r="AV141" s="113">
        <f t="shared" si="63"/>
        <v>4503186.1200000066</v>
      </c>
      <c r="AW141" s="113">
        <f t="shared" si="63"/>
        <v>12855303.339327641</v>
      </c>
      <c r="AX141" s="113">
        <f t="shared" si="63"/>
        <v>0</v>
      </c>
      <c r="AY141" s="113">
        <f t="shared" si="63"/>
        <v>5481049.5432116631</v>
      </c>
      <c r="AZ141" s="113">
        <f t="shared" si="63"/>
        <v>0</v>
      </c>
      <c r="BA141" s="113">
        <f t="shared" si="63"/>
        <v>0</v>
      </c>
      <c r="BB141" s="113">
        <f t="shared" si="63"/>
        <v>0</v>
      </c>
      <c r="BC141" s="113">
        <f t="shared" si="63"/>
        <v>-23391892.181063179</v>
      </c>
      <c r="BD141" s="113">
        <f t="shared" si="63"/>
        <v>-3321469.9169705864</v>
      </c>
      <c r="BE141" s="113">
        <f t="shared" si="63"/>
        <v>11899759.55273651</v>
      </c>
      <c r="BF141" s="113">
        <f t="shared" si="63"/>
        <v>4381542.8268333329</v>
      </c>
      <c r="BG141" s="113">
        <f t="shared" si="63"/>
        <v>0</v>
      </c>
      <c r="BH141" s="113">
        <f t="shared" si="63"/>
        <v>0</v>
      </c>
      <c r="BI141" s="113">
        <f t="shared" si="63"/>
        <v>219809573.72529048</v>
      </c>
      <c r="BJ141" s="113">
        <f t="shared" si="63"/>
        <v>5428588083</v>
      </c>
    </row>
    <row r="142" spans="1:62" ht="13.5" thickTop="1">
      <c r="A142" s="1">
        <f t="shared" ca="1" si="55"/>
        <v>142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J142" s="4"/>
    </row>
    <row r="143" spans="1:62">
      <c r="A143" s="1">
        <f t="shared" ca="1" si="55"/>
        <v>143</v>
      </c>
      <c r="C143" s="5" t="s">
        <v>281</v>
      </c>
      <c r="D143" s="4">
        <f>+'Expense Inputs'!D169</f>
        <v>391140691.50186157</v>
      </c>
      <c r="E143" s="110">
        <f>+'Expense Inputs'!E169</f>
        <v>8327800.1577338427</v>
      </c>
      <c r="F143" s="110">
        <f>+'Expense Inputs'!F169</f>
        <v>3965156.9663860002</v>
      </c>
      <c r="G143" s="110">
        <f>+'Expense Inputs'!G169</f>
        <v>-14935653.446827516</v>
      </c>
      <c r="H143" s="110">
        <f>+'Expense Inputs'!H169</f>
        <v>33105346.195786756</v>
      </c>
      <c r="I143" s="110">
        <f>+'Expense Inputs'!I169</f>
        <v>-1955984.541472584</v>
      </c>
      <c r="J143" s="110">
        <f>+'Expense Inputs'!J169</f>
        <v>66597.374865170947</v>
      </c>
      <c r="K143" s="110">
        <f>+'Expense Inputs'!K169</f>
        <v>303153.75903630909</v>
      </c>
      <c r="L143" s="110">
        <f>+'Expense Inputs'!L169</f>
        <v>184145.16401528011</v>
      </c>
      <c r="M143" s="110">
        <f>+'Expense Inputs'!M169</f>
        <v>71834.764841626398</v>
      </c>
      <c r="N143" s="110">
        <f>+'Expense Inputs'!N169</f>
        <v>5301.3344264041589</v>
      </c>
      <c r="O143" s="110">
        <f>+'Expense Inputs'!O169</f>
        <v>-803909.33835699933</v>
      </c>
      <c r="P143" s="110">
        <f>+'Expense Inputs'!P169</f>
        <v>-496557.58700637007</v>
      </c>
      <c r="Q143" s="110">
        <f>+'Expense Inputs'!Q169</f>
        <v>-1726149.211916219</v>
      </c>
      <c r="R143" s="110">
        <f>+'Expense Inputs'!R169</f>
        <v>319951.38960871892</v>
      </c>
      <c r="S143" s="110">
        <f>+'Expense Inputs'!S169</f>
        <v>-61810.905595265693</v>
      </c>
      <c r="T143" s="110">
        <f>+'Expense Inputs'!T169</f>
        <v>-13156.595940416744</v>
      </c>
      <c r="U143" s="110">
        <f>+'Expense Inputs'!U169</f>
        <v>-23850.252119969373</v>
      </c>
      <c r="V143" s="110">
        <f>+'Expense Inputs'!V169</f>
        <v>0</v>
      </c>
      <c r="W143" s="110">
        <f>+'Expense Inputs'!W169</f>
        <v>-16904953.509209365</v>
      </c>
      <c r="X143" s="110">
        <f>+'Expense Inputs'!X169</f>
        <v>340892.94246068329</v>
      </c>
      <c r="Y143" s="110">
        <f>+'Expense Inputs'!Y169</f>
        <v>-7589560.1894254973</v>
      </c>
      <c r="Z143" s="110">
        <f>+'Expense Inputs'!Z169</f>
        <v>-68620.043849999958</v>
      </c>
      <c r="AA143" s="110">
        <f>+'Expense Inputs'!AA169</f>
        <v>167530.56</v>
      </c>
      <c r="AB143" s="110">
        <f>+'Expense Inputs'!AB169</f>
        <v>-32912585.679400001</v>
      </c>
      <c r="AC143" s="110">
        <f>+'Expense Inputs'!AC169</f>
        <v>-11000.847433331761</v>
      </c>
      <c r="AD143" s="110">
        <f>+'Expense Inputs'!AD169</f>
        <v>1668426.4785019332</v>
      </c>
      <c r="AE143" s="110">
        <f>+'Expense Inputs'!AE169</f>
        <v>0</v>
      </c>
      <c r="AF143" s="110">
        <f>+'Expense Inputs'!AF169</f>
        <v>0</v>
      </c>
      <c r="AG143" s="110">
        <f>+'Expense Inputs'!AG169</f>
        <v>-25687973.340135377</v>
      </c>
      <c r="AH143" s="110">
        <f>+'Expense Inputs'!AH169</f>
        <v>6844287.5880840775</v>
      </c>
      <c r="AI143" s="110">
        <f>+'Expense Inputs'!AI169</f>
        <v>-387245.83443835971</v>
      </c>
      <c r="AJ143" s="110">
        <f>+'Expense Inputs'!AJ169</f>
        <v>-71834.764841627039</v>
      </c>
      <c r="AK143" s="110">
        <f>+'Expense Inputs'!AK169</f>
        <v>-5301.3344264041589</v>
      </c>
      <c r="AL143" s="110">
        <f>+'Expense Inputs'!AL169</f>
        <v>-442588.0013038934</v>
      </c>
      <c r="AM143" s="110">
        <f>+'Expense Inputs'!AM169</f>
        <v>-3003557.1583568119</v>
      </c>
      <c r="AN143" s="110">
        <f>+'Expense Inputs'!AN169</f>
        <v>-208177.32402600534</v>
      </c>
      <c r="AO143" s="110">
        <f>+'Expense Inputs'!AO169</f>
        <v>-691246.88851637836</v>
      </c>
      <c r="AP143" s="110">
        <f>+'Expense Inputs'!AP169</f>
        <v>2791831.5547333336</v>
      </c>
      <c r="AQ143" s="110">
        <f>+'Expense Inputs'!AQ169</f>
        <v>-120117.65165375613</v>
      </c>
      <c r="AR143" s="110">
        <f>+'Expense Inputs'!AR169</f>
        <v>-4864376.4922224488</v>
      </c>
      <c r="AS143" s="110">
        <f>+'Expense Inputs'!AS169</f>
        <v>394548.96938773646</v>
      </c>
      <c r="AT143" s="110">
        <f>+'Expense Inputs'!AT169</f>
        <v>-9627593.762031367</v>
      </c>
      <c r="AU143" s="110">
        <f>+'Expense Inputs'!AU169</f>
        <v>477330.77329275</v>
      </c>
      <c r="AV143" s="110">
        <f>+'Expense Inputs'!AV169</f>
        <v>9006372.2399999984</v>
      </c>
      <c r="AW143" s="110">
        <f>+'Expense Inputs'!AW169</f>
        <v>-296261.05729127157</v>
      </c>
      <c r="AX143" s="110">
        <f>+'Expense Inputs'!AX169</f>
        <v>-1330725.9999759649</v>
      </c>
      <c r="AY143" s="110">
        <f>+'Expense Inputs'!AY169</f>
        <v>-538588.03</v>
      </c>
      <c r="AZ143" s="110">
        <f>+'Expense Inputs'!AZ169</f>
        <v>3256035.0083917975</v>
      </c>
      <c r="BA143" s="110">
        <f>+'Expense Inputs'!BA169</f>
        <v>518010.67067606235</v>
      </c>
      <c r="BB143" s="110">
        <f>+'Expense Inputs'!BB169</f>
        <v>-10681804.722000003</v>
      </c>
      <c r="BC143" s="110">
        <f>+'Expense Inputs'!BC169</f>
        <v>9100115.4800387621</v>
      </c>
      <c r="BD143" s="110">
        <f>+'Expense Inputs'!BD169</f>
        <v>4478733.8338600006</v>
      </c>
      <c r="BE143" s="110">
        <f>+'Expense Inputs'!BE169</f>
        <v>-292768.03540266951</v>
      </c>
      <c r="BF143" s="110">
        <f>+'Expense Inputs'!BF169</f>
        <v>-2441144.5204499997</v>
      </c>
      <c r="BG143" s="110">
        <f>+'Expense Inputs'!BG169</f>
        <v>0</v>
      </c>
      <c r="BH143" s="110">
        <f>+'Expense Inputs'!BH169</f>
        <v>0</v>
      </c>
      <c r="BI143" s="110">
        <f>+'Expense Inputs'!BI169</f>
        <v>-52801693.85949868</v>
      </c>
      <c r="BJ143" s="110">
        <f>+'Expense Inputs'!BJ169</f>
        <v>338338995.94704485</v>
      </c>
    </row>
    <row r="144" spans="1:62">
      <c r="A144" s="1">
        <f t="shared" ca="1" si="55"/>
        <v>144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J144" s="4"/>
    </row>
    <row r="145" spans="1:62">
      <c r="A145" s="1">
        <f t="shared" ca="1" si="55"/>
        <v>145</v>
      </c>
      <c r="C145" s="2" t="s">
        <v>329</v>
      </c>
      <c r="D145" s="134">
        <f>+D143/D141</f>
        <v>7.5092594368434462E-2</v>
      </c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>
        <f>+BJ143/BJ141</f>
        <v>6.2325413307113296E-2</v>
      </c>
    </row>
    <row r="146" spans="1:62">
      <c r="A146" s="1">
        <f t="shared" ca="1" si="55"/>
        <v>146</v>
      </c>
      <c r="D146" s="357" t="str">
        <f>+'Detailed Summary'!C10</f>
        <v>RESULTS OF</v>
      </c>
      <c r="E146" s="357" t="str">
        <f>+'Detailed Summary'!D10</f>
        <v>REVENUES</v>
      </c>
      <c r="F146" s="357" t="str">
        <f>+'Detailed Summary'!E10</f>
        <v>TEMPERATURE</v>
      </c>
      <c r="G146" s="357" t="str">
        <f>+'Detailed Summary'!F10</f>
        <v>FEDERAL</v>
      </c>
      <c r="H146" s="357" t="str">
        <f>+'Detailed Summary'!G10</f>
        <v>TAX BENEFIT OF</v>
      </c>
      <c r="I146" s="357" t="str">
        <f>+'Detailed Summary'!H10</f>
        <v>PASS-THROUGH</v>
      </c>
      <c r="J146" s="357" t="str">
        <f>+'Detailed Summary'!I10</f>
        <v>INJURIES &amp;</v>
      </c>
      <c r="K146" s="357" t="str">
        <f>+'Detailed Summary'!J10</f>
        <v>BAD</v>
      </c>
      <c r="L146" s="357" t="str">
        <f>+'Detailed Summary'!K10</f>
        <v>INCENTIVE</v>
      </c>
      <c r="M146" s="357" t="str">
        <f>+'Detailed Summary'!L10</f>
        <v xml:space="preserve">EXCISE TAX </v>
      </c>
      <c r="N146" s="357" t="str">
        <f>+'Detailed Summary'!M10</f>
        <v>D&amp;O</v>
      </c>
      <c r="O146" s="357" t="str">
        <f>+'Detailed Summary'!N10</f>
        <v xml:space="preserve">INTEREST ON </v>
      </c>
      <c r="P146" s="357" t="str">
        <f>+'Detailed Summary'!O10</f>
        <v>RATE CASE</v>
      </c>
      <c r="Q146" s="357" t="str">
        <f>+'Detailed Summary'!P10</f>
        <v>PENSION</v>
      </c>
      <c r="R146" s="357" t="str">
        <f>+'Detailed Summary'!Q10</f>
        <v>PROPERTY AND</v>
      </c>
      <c r="S146" s="357" t="str">
        <f>+'Detailed Summary'!R10</f>
        <v>WAGE &amp;</v>
      </c>
      <c r="T146" s="357" t="str">
        <f>+'Detailed Summary'!S10</f>
        <v>INVESTMENT</v>
      </c>
      <c r="U146" s="357" t="str">
        <f>+'Detailed Summary'!T10</f>
        <v>EMPLOYEE</v>
      </c>
      <c r="V146" s="357" t="str">
        <f>+'Detailed Summary'!U10</f>
        <v>AMA TO EOP</v>
      </c>
      <c r="W146" s="357" t="str">
        <f>+'Detailed Summary'!V10</f>
        <v>AMA TO EOP</v>
      </c>
      <c r="X146" s="357" t="str">
        <f>+'Detailed Summary'!W10</f>
        <v>ANNUALIZE</v>
      </c>
      <c r="Y146" s="357" t="str">
        <f>+'Detailed Summary'!X10</f>
        <v>POWER</v>
      </c>
      <c r="Z146" s="357" t="str">
        <f>+'Detailed Summary'!Y10</f>
        <v>MONTANA</v>
      </c>
      <c r="AA146" s="357" t="str">
        <f>+'Detailed Summary'!Z10</f>
        <v>WILD HORSE</v>
      </c>
      <c r="AB146" s="357" t="str">
        <f>+'Detailed Summary'!AA10</f>
        <v>ASC</v>
      </c>
      <c r="AC146" s="357" t="str">
        <f>+'Detailed Summary'!AB10</f>
        <v xml:space="preserve">STORM </v>
      </c>
      <c r="AD146" s="357" t="str">
        <f>+'Detailed Summary'!AC10</f>
        <v>COLSTRIP</v>
      </c>
      <c r="AE146" s="357" t="str">
        <f>+'Detailed Summary'!AD10</f>
        <v>OPEN</v>
      </c>
      <c r="AF146" s="357" t="str">
        <f>+'Detailed Summary'!AE10</f>
        <v>OPEN</v>
      </c>
      <c r="AG146" s="357" t="str">
        <f>+'Detailed Summary'!AH10</f>
        <v>REVENUES</v>
      </c>
      <c r="AH146" s="357" t="str">
        <f>+'Detailed Summary'!AI10</f>
        <v>TEMPERATURE</v>
      </c>
      <c r="AI146" s="357" t="str">
        <f>+'Detailed Summary'!AJ10</f>
        <v>TAX BENEFIT OF</v>
      </c>
      <c r="AJ146" s="357" t="str">
        <f>+'Detailed Summary'!AK10</f>
        <v xml:space="preserve">EXCISE TAX </v>
      </c>
      <c r="AK146" s="357" t="str">
        <f>+'Detailed Summary'!AL10</f>
        <v>D&amp;O</v>
      </c>
      <c r="AL146" s="357" t="str">
        <f>+'Detailed Summary'!AM10</f>
        <v>PROPERTY &amp;</v>
      </c>
      <c r="AM146" s="357" t="str">
        <f>+'Detailed Summary'!AN10</f>
        <v>WAGE</v>
      </c>
      <c r="AN146" s="357" t="str">
        <f>+'Detailed Summary'!AO10</f>
        <v>INVESTMENT</v>
      </c>
      <c r="AO146" s="357" t="str">
        <f>+'Detailed Summary'!AP10</f>
        <v>EMPLOYEE</v>
      </c>
      <c r="AP146" s="357" t="str">
        <f>+'Detailed Summary'!AQ10</f>
        <v>DEFERRED G/L ON</v>
      </c>
      <c r="AQ146" s="357" t="str">
        <f>+'Detailed Summary'!AR10</f>
        <v>ENVIRON</v>
      </c>
      <c r="AR146" s="357" t="str">
        <f>+'Detailed Summary'!AS10</f>
        <v>AMI</v>
      </c>
      <c r="AS146" s="357" t="str">
        <f>+'Detailed Summary'!AT10</f>
        <v>ANNUALIZE</v>
      </c>
      <c r="AT146" s="357" t="str">
        <f>+'Detailed Summary'!AU10</f>
        <v>GTZ PLANT</v>
      </c>
      <c r="AU146" s="357" t="str">
        <f>+'Detailed Summary'!AV10</f>
        <v>CREDIT  CARD</v>
      </c>
      <c r="AV146" s="357" t="str">
        <f>+'Detailed Summary'!AW10</f>
        <v>REMOVE UNPRO-</v>
      </c>
      <c r="AW146" s="357" t="str">
        <f>+'Detailed Summary'!AX10</f>
        <v>PUBLIC</v>
      </c>
      <c r="AX146" s="357" t="str">
        <f>+'Detailed Summary'!AY10</f>
        <v>CONTRACT</v>
      </c>
      <c r="AY146" s="357" t="str">
        <f>+'Detailed Summary'!AZ11</f>
        <v>HR TOPS</v>
      </c>
      <c r="AZ146" s="357" t="str">
        <f>+'Detailed Summary'!BA10</f>
        <v>POWER</v>
      </c>
      <c r="BA146" s="357" t="str">
        <f>+'Detailed Summary'!BB10</f>
        <v>MONTANA</v>
      </c>
      <c r="BB146" s="357" t="str">
        <f>+'Detailed Summary'!BC10</f>
        <v xml:space="preserve">STORM </v>
      </c>
      <c r="BC146" s="357" t="str">
        <f>+'Detailed Summary'!BD10</f>
        <v xml:space="preserve">REGULATORY </v>
      </c>
      <c r="BD146" s="357" t="str">
        <f>+'Detailed Summary'!BE10</f>
        <v>REMOVE</v>
      </c>
      <c r="BE146" s="357" t="str">
        <f>+'Detailed Summary'!BF10</f>
        <v>HIGH MOLECULAR</v>
      </c>
      <c r="BF146" s="357" t="str">
        <f>+'Detailed Summary'!BG10</f>
        <v>ENERGY MGMT</v>
      </c>
      <c r="BG146" s="357">
        <f>+'Detailed Summary'!BH10</f>
        <v>0</v>
      </c>
      <c r="BH146" s="357">
        <f>+'Detailed Summary'!BI10</f>
        <v>0</v>
      </c>
      <c r="BI146" s="357" t="str">
        <f>+'Detailed Summary'!BJ10</f>
        <v>PROFORMING</v>
      </c>
      <c r="BJ146" s="357" t="str">
        <f>+'Detailed Summary'!BJ10</f>
        <v>PROFORMING</v>
      </c>
    </row>
    <row r="147" spans="1:62">
      <c r="A147" s="1">
        <f t="shared" ca="1" si="55"/>
        <v>147</v>
      </c>
      <c r="C147" s="358" t="s">
        <v>335</v>
      </c>
      <c r="D147" s="357">
        <f>+'Detailed Summary'!C48</f>
        <v>5208778506.3049917</v>
      </c>
      <c r="E147" s="357">
        <f>+'Detailed Summary'!D48</f>
        <v>0</v>
      </c>
      <c r="F147" s="357">
        <f>+'Detailed Summary'!E48</f>
        <v>0</v>
      </c>
      <c r="G147" s="357">
        <f>+'Detailed Summary'!F48</f>
        <v>0</v>
      </c>
      <c r="H147" s="357">
        <f>+'Detailed Summary'!G48</f>
        <v>0</v>
      </c>
      <c r="I147" s="357">
        <f>+'Detailed Summary'!H48</f>
        <v>0</v>
      </c>
      <c r="J147" s="357">
        <f>+'Detailed Summary'!I48</f>
        <v>0</v>
      </c>
      <c r="K147" s="357">
        <f>+'Detailed Summary'!J48</f>
        <v>0</v>
      </c>
      <c r="L147" s="357">
        <f>+'Detailed Summary'!K48</f>
        <v>0</v>
      </c>
      <c r="M147" s="357">
        <f>+'Detailed Summary'!L48</f>
        <v>0</v>
      </c>
      <c r="N147" s="357">
        <f>+'Detailed Summary'!M48</f>
        <v>0</v>
      </c>
      <c r="O147" s="357">
        <f>+'Detailed Summary'!N48</f>
        <v>0</v>
      </c>
      <c r="P147" s="357">
        <f>+'Detailed Summary'!O48</f>
        <v>0</v>
      </c>
      <c r="Q147" s="357">
        <f>+'Detailed Summary'!P48</f>
        <v>0</v>
      </c>
      <c r="R147" s="357">
        <f>+'Detailed Summary'!Q48</f>
        <v>0</v>
      </c>
      <c r="S147" s="357">
        <f>+'Detailed Summary'!R48</f>
        <v>0</v>
      </c>
      <c r="T147" s="357">
        <f>+'Detailed Summary'!S48</f>
        <v>0</v>
      </c>
      <c r="U147" s="357">
        <f>+'Detailed Summary'!T48</f>
        <v>0</v>
      </c>
      <c r="V147" s="357">
        <f>+'Detailed Summary'!U48</f>
        <v>182818242.10345364</v>
      </c>
      <c r="W147" s="357">
        <f>+'Detailed Summary'!V48</f>
        <v>-16904953.479322143</v>
      </c>
      <c r="X147" s="357">
        <f>+'Detailed Summary'!W48</f>
        <v>0</v>
      </c>
      <c r="Y147" s="357">
        <f>+'Detailed Summary'!X48</f>
        <v>0</v>
      </c>
      <c r="Z147" s="357">
        <f>+'Detailed Summary'!Y48</f>
        <v>0</v>
      </c>
      <c r="AA147" s="357">
        <f>+'Detailed Summary'!Z48</f>
        <v>-1615371.4300000002</v>
      </c>
      <c r="AB147" s="357">
        <f>+'Detailed Summary'!AA48</f>
        <v>0</v>
      </c>
      <c r="AC147" s="357">
        <f>+'Detailed Summary'!AB48</f>
        <v>0</v>
      </c>
      <c r="AD147" s="357">
        <f>+'Detailed Summary'!AC48</f>
        <v>-11018406.688827798</v>
      </c>
      <c r="AE147" s="357">
        <f>+'Detailed Summary'!AD48</f>
        <v>0</v>
      </c>
      <c r="AF147" s="357">
        <f>+'Detailed Summary'!AE48</f>
        <v>0</v>
      </c>
      <c r="AG147" s="357">
        <f>+'Detailed Summary'!AH48</f>
        <v>0</v>
      </c>
      <c r="AH147" s="357">
        <f>+'Detailed Summary'!AI48</f>
        <v>0</v>
      </c>
      <c r="AI147" s="357">
        <f>+'Detailed Summary'!AJ48</f>
        <v>0</v>
      </c>
      <c r="AJ147" s="357">
        <f>+'Detailed Summary'!AK48</f>
        <v>0</v>
      </c>
      <c r="AK147" s="357">
        <f>+'Detailed Summary'!AL48</f>
        <v>0</v>
      </c>
      <c r="AL147" s="357">
        <f>+'Detailed Summary'!AM48</f>
        <v>0</v>
      </c>
      <c r="AM147" s="357">
        <f>+'Detailed Summary'!AN48</f>
        <v>0</v>
      </c>
      <c r="AN147" s="357">
        <f>+'Detailed Summary'!AO48</f>
        <v>0</v>
      </c>
      <c r="AO147" s="357">
        <f>+'Detailed Summary'!AP48</f>
        <v>0</v>
      </c>
      <c r="AP147" s="357">
        <f>+'Detailed Summary'!AQ48</f>
        <v>0</v>
      </c>
      <c r="AQ147" s="357">
        <f>+'Detailed Summary'!AR48</f>
        <v>0</v>
      </c>
      <c r="AR147" s="357">
        <f>+'Detailed Summary'!AS48</f>
        <v>28244978.592898086</v>
      </c>
      <c r="AS147" s="357">
        <f>+'Detailed Summary'!AT48</f>
        <v>0</v>
      </c>
      <c r="AT147" s="357">
        <f>+'Detailed Summary'!AU48</f>
        <v>25877605.564484786</v>
      </c>
      <c r="AU147" s="357">
        <f>+'Detailed Summary'!AV48</f>
        <v>0</v>
      </c>
      <c r="AV147" s="357">
        <f>+'Detailed Summary'!AW48</f>
        <v>4503186.1200000085</v>
      </c>
      <c r="AW147" s="357">
        <f>+'Detailed Summary'!AX48</f>
        <v>12855303.339327645</v>
      </c>
      <c r="AX147" s="357">
        <f>+'Detailed Summary'!AY48</f>
        <v>0</v>
      </c>
      <c r="AY147" s="357">
        <f>+'Detailed Summary'!AZ48</f>
        <v>5481049.5432116631</v>
      </c>
      <c r="AZ147" s="357">
        <f>+'Detailed Summary'!BA48</f>
        <v>0</v>
      </c>
      <c r="BA147" s="357">
        <f>+'Detailed Summary'!BB48</f>
        <v>0</v>
      </c>
      <c r="BB147" s="357">
        <f>+'Detailed Summary'!BC48</f>
        <v>0</v>
      </c>
      <c r="BC147" s="357">
        <f>+'Detailed Summary'!BD48</f>
        <v>-23391891.903797138</v>
      </c>
      <c r="BD147" s="357">
        <f>+'Detailed Summary'!BE48</f>
        <v>-3321469.9169705859</v>
      </c>
      <c r="BE147" s="357">
        <f>+'Detailed Summary'!BF48</f>
        <v>11899759.55273651</v>
      </c>
      <c r="BF147" s="357">
        <f>+'Detailed Summary'!BG48</f>
        <v>4381542.8268333329</v>
      </c>
      <c r="BG147" s="357">
        <f>+'Detailed Summary'!BH48</f>
        <v>0</v>
      </c>
      <c r="BH147" s="357">
        <f>+'Detailed Summary'!BI48</f>
        <v>0</v>
      </c>
      <c r="BI147" s="357">
        <f>+'Detailed Summary'!BJ48+'Detailed Summary'!AF48</f>
        <v>219809574.22402799</v>
      </c>
      <c r="BJ147" s="357">
        <f>+'Detailed Summary'!BK48</f>
        <v>5428588080.5290194</v>
      </c>
    </row>
    <row r="148" spans="1:62">
      <c r="A148" s="1">
        <f t="shared" ca="1" si="55"/>
        <v>148</v>
      </c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J148" s="4"/>
    </row>
    <row r="149" spans="1:62">
      <c r="A149" s="1">
        <f t="shared" ca="1" si="55"/>
        <v>149</v>
      </c>
      <c r="C149" s="2" t="s">
        <v>345</v>
      </c>
      <c r="D149" s="4">
        <f>+D147-D141</f>
        <v>0.36114215850830078</v>
      </c>
      <c r="E149" s="110">
        <f t="shared" ref="E149:BJ149" si="64">+E147-E141</f>
        <v>0</v>
      </c>
      <c r="F149" s="110">
        <f t="shared" si="64"/>
        <v>0</v>
      </c>
      <c r="G149" s="110">
        <f t="shared" si="64"/>
        <v>0</v>
      </c>
      <c r="H149" s="110">
        <f t="shared" si="64"/>
        <v>0</v>
      </c>
      <c r="I149" s="110">
        <f t="shared" si="64"/>
        <v>0</v>
      </c>
      <c r="J149" s="110">
        <f t="shared" si="64"/>
        <v>0</v>
      </c>
      <c r="K149" s="110">
        <f t="shared" si="64"/>
        <v>0</v>
      </c>
      <c r="L149" s="110">
        <f t="shared" si="64"/>
        <v>0</v>
      </c>
      <c r="M149" s="110">
        <f t="shared" si="64"/>
        <v>0</v>
      </c>
      <c r="N149" s="110">
        <f t="shared" si="64"/>
        <v>0</v>
      </c>
      <c r="O149" s="110">
        <f t="shared" si="64"/>
        <v>0</v>
      </c>
      <c r="P149" s="110">
        <f t="shared" si="64"/>
        <v>0</v>
      </c>
      <c r="Q149" s="110">
        <f t="shared" si="64"/>
        <v>0</v>
      </c>
      <c r="R149" s="110">
        <f t="shared" si="64"/>
        <v>0</v>
      </c>
      <c r="S149" s="110">
        <f t="shared" si="64"/>
        <v>0</v>
      </c>
      <c r="T149" s="110">
        <f t="shared" si="64"/>
        <v>0</v>
      </c>
      <c r="U149" s="110">
        <f t="shared" si="64"/>
        <v>0</v>
      </c>
      <c r="V149" s="110">
        <f t="shared" si="64"/>
        <v>0.31248357892036438</v>
      </c>
      <c r="W149" s="110">
        <f t="shared" si="64"/>
        <v>-9.1012194752693176E-2</v>
      </c>
      <c r="X149" s="110">
        <f t="shared" si="64"/>
        <v>0</v>
      </c>
      <c r="Y149" s="110">
        <f t="shared" si="64"/>
        <v>0</v>
      </c>
      <c r="Z149" s="110">
        <f t="shared" si="64"/>
        <v>0</v>
      </c>
      <c r="AA149" s="110">
        <f t="shared" si="64"/>
        <v>0</v>
      </c>
      <c r="AB149" s="110">
        <f t="shared" si="64"/>
        <v>0</v>
      </c>
      <c r="AC149" s="110">
        <f t="shared" si="64"/>
        <v>0</v>
      </c>
      <c r="AD149" s="110">
        <f t="shared" si="64"/>
        <v>0</v>
      </c>
      <c r="AE149" s="110">
        <f t="shared" si="64"/>
        <v>0</v>
      </c>
      <c r="AF149" s="110">
        <f t="shared" si="64"/>
        <v>0</v>
      </c>
      <c r="AG149" s="110">
        <f t="shared" si="64"/>
        <v>0</v>
      </c>
      <c r="AH149" s="110">
        <f>+AH147-AH141</f>
        <v>0</v>
      </c>
      <c r="AI149" s="110">
        <f t="shared" si="64"/>
        <v>0</v>
      </c>
      <c r="AJ149" s="110">
        <f t="shared" si="64"/>
        <v>0</v>
      </c>
      <c r="AK149" s="110">
        <f t="shared" si="64"/>
        <v>0</v>
      </c>
      <c r="AL149" s="110">
        <f t="shared" si="64"/>
        <v>0</v>
      </c>
      <c r="AM149" s="110">
        <f t="shared" si="64"/>
        <v>0</v>
      </c>
      <c r="AN149" s="110">
        <f t="shared" si="64"/>
        <v>0</v>
      </c>
      <c r="AO149" s="110">
        <f t="shared" si="64"/>
        <v>0</v>
      </c>
      <c r="AP149" s="110">
        <f t="shared" si="64"/>
        <v>0</v>
      </c>
      <c r="AQ149" s="110">
        <f t="shared" si="64"/>
        <v>0</v>
      </c>
      <c r="AR149" s="110">
        <f t="shared" si="64"/>
        <v>0</v>
      </c>
      <c r="AS149" s="110">
        <f t="shared" si="64"/>
        <v>0</v>
      </c>
      <c r="AT149" s="110">
        <f t="shared" si="64"/>
        <v>0</v>
      </c>
      <c r="AU149" s="110">
        <f t="shared" si="64"/>
        <v>0</v>
      </c>
      <c r="AV149" s="110">
        <f t="shared" si="64"/>
        <v>0</v>
      </c>
      <c r="AW149" s="110">
        <f t="shared" si="64"/>
        <v>0</v>
      </c>
      <c r="AX149" s="110">
        <f t="shared" si="64"/>
        <v>0</v>
      </c>
      <c r="AY149" s="110">
        <f t="shared" si="64"/>
        <v>0</v>
      </c>
      <c r="AZ149" s="110">
        <f t="shared" si="64"/>
        <v>0</v>
      </c>
      <c r="BA149" s="110">
        <f t="shared" si="64"/>
        <v>0</v>
      </c>
      <c r="BB149" s="110">
        <f t="shared" si="64"/>
        <v>0</v>
      </c>
      <c r="BC149" s="110">
        <f t="shared" si="64"/>
        <v>0.27726604044437408</v>
      </c>
      <c r="BD149" s="110">
        <f t="shared" si="64"/>
        <v>0</v>
      </c>
      <c r="BE149" s="110">
        <f t="shared" si="64"/>
        <v>0</v>
      </c>
      <c r="BF149" s="110">
        <f t="shared" si="64"/>
        <v>0</v>
      </c>
      <c r="BG149" s="110">
        <f t="shared" si="64"/>
        <v>0</v>
      </c>
      <c r="BH149" s="110">
        <f t="shared" si="64"/>
        <v>0</v>
      </c>
      <c r="BI149" s="110">
        <f t="shared" si="64"/>
        <v>0.49873751401901245</v>
      </c>
      <c r="BJ149" s="110">
        <f t="shared" si="64"/>
        <v>-2.4709806442260742</v>
      </c>
    </row>
    <row r="150" spans="1:62">
      <c r="A150" s="1">
        <f t="shared" ca="1" si="55"/>
        <v>150</v>
      </c>
    </row>
    <row r="151" spans="1:62">
      <c r="A151" s="1">
        <f t="shared" ca="1" si="55"/>
        <v>151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</row>
    <row r="152" spans="1:62">
      <c r="A152" s="1">
        <f t="shared" ca="1" si="55"/>
        <v>152</v>
      </c>
      <c r="C152" s="2" t="s">
        <v>501</v>
      </c>
      <c r="D152" s="4">
        <f t="shared" ref="D152:AI152" si="65">+D77</f>
        <v>10572466949.289049</v>
      </c>
      <c r="E152" s="110">
        <f t="shared" si="65"/>
        <v>0</v>
      </c>
      <c r="F152" s="110">
        <f t="shared" si="65"/>
        <v>0</v>
      </c>
      <c r="G152" s="110">
        <f t="shared" si="65"/>
        <v>0</v>
      </c>
      <c r="H152" s="110">
        <f t="shared" si="65"/>
        <v>0</v>
      </c>
      <c r="I152" s="110">
        <f t="shared" si="65"/>
        <v>0</v>
      </c>
      <c r="J152" s="110">
        <f t="shared" si="65"/>
        <v>0</v>
      </c>
      <c r="K152" s="110">
        <f t="shared" si="65"/>
        <v>0</v>
      </c>
      <c r="L152" s="110">
        <f t="shared" si="65"/>
        <v>0</v>
      </c>
      <c r="M152" s="110">
        <f t="shared" si="65"/>
        <v>0</v>
      </c>
      <c r="N152" s="110">
        <f t="shared" si="65"/>
        <v>0</v>
      </c>
      <c r="O152" s="110">
        <f t="shared" si="65"/>
        <v>0</v>
      </c>
      <c r="P152" s="110">
        <f t="shared" si="65"/>
        <v>0</v>
      </c>
      <c r="Q152" s="110">
        <f t="shared" si="65"/>
        <v>0</v>
      </c>
      <c r="R152" s="110">
        <f t="shared" si="65"/>
        <v>0</v>
      </c>
      <c r="S152" s="110">
        <f t="shared" si="65"/>
        <v>0</v>
      </c>
      <c r="T152" s="110">
        <f t="shared" si="65"/>
        <v>0</v>
      </c>
      <c r="U152" s="110">
        <f t="shared" si="65"/>
        <v>0</v>
      </c>
      <c r="V152" s="110">
        <f t="shared" si="65"/>
        <v>326078876.73953599</v>
      </c>
      <c r="W152" s="110">
        <f t="shared" si="65"/>
        <v>0</v>
      </c>
      <c r="X152" s="110">
        <f t="shared" si="65"/>
        <v>0</v>
      </c>
      <c r="Y152" s="110">
        <f t="shared" si="65"/>
        <v>0</v>
      </c>
      <c r="Z152" s="110">
        <f t="shared" si="65"/>
        <v>0</v>
      </c>
      <c r="AA152" s="110">
        <f t="shared" si="65"/>
        <v>-4539000</v>
      </c>
      <c r="AB152" s="110">
        <f t="shared" si="65"/>
        <v>0</v>
      </c>
      <c r="AC152" s="110">
        <f t="shared" si="65"/>
        <v>0</v>
      </c>
      <c r="AD152" s="110">
        <f t="shared" si="65"/>
        <v>0</v>
      </c>
      <c r="AE152" s="110">
        <f t="shared" si="65"/>
        <v>0</v>
      </c>
      <c r="AF152" s="110">
        <f t="shared" si="65"/>
        <v>0</v>
      </c>
      <c r="AG152" s="110">
        <f t="shared" si="65"/>
        <v>0</v>
      </c>
      <c r="AH152" s="110">
        <f t="shared" si="65"/>
        <v>0</v>
      </c>
      <c r="AI152" s="110">
        <f t="shared" si="65"/>
        <v>0</v>
      </c>
      <c r="AJ152" s="110">
        <f t="shared" ref="AJ152:BH152" si="66">+AJ77</f>
        <v>0</v>
      </c>
      <c r="AK152" s="110">
        <f t="shared" si="66"/>
        <v>0</v>
      </c>
      <c r="AL152" s="110">
        <f t="shared" si="66"/>
        <v>0</v>
      </c>
      <c r="AM152" s="110">
        <f t="shared" si="66"/>
        <v>0</v>
      </c>
      <c r="AN152" s="110">
        <f t="shared" si="66"/>
        <v>0</v>
      </c>
      <c r="AO152" s="110">
        <f t="shared" si="66"/>
        <v>0</v>
      </c>
      <c r="AP152" s="110">
        <f t="shared" si="66"/>
        <v>0</v>
      </c>
      <c r="AQ152" s="110">
        <f t="shared" si="66"/>
        <v>0</v>
      </c>
      <c r="AR152" s="110">
        <f t="shared" si="66"/>
        <v>24644867.610000003</v>
      </c>
      <c r="AS152" s="110">
        <f t="shared" si="66"/>
        <v>0</v>
      </c>
      <c r="AT152" s="110">
        <f t="shared" si="66"/>
        <v>21484686.755701002</v>
      </c>
      <c r="AU152" s="110">
        <f t="shared" si="66"/>
        <v>0</v>
      </c>
      <c r="AV152" s="110">
        <f t="shared" si="66"/>
        <v>0</v>
      </c>
      <c r="AW152" s="110">
        <f t="shared" si="66"/>
        <v>13639436.149999999</v>
      </c>
      <c r="AX152" s="110">
        <f t="shared" si="66"/>
        <v>0</v>
      </c>
      <c r="AY152" s="110">
        <f t="shared" si="66"/>
        <v>6817570</v>
      </c>
      <c r="AZ152" s="110">
        <f t="shared" si="66"/>
        <v>0</v>
      </c>
      <c r="BA152" s="110">
        <f t="shared" si="66"/>
        <v>0</v>
      </c>
      <c r="BB152" s="110">
        <f t="shared" si="66"/>
        <v>0</v>
      </c>
      <c r="BC152" s="110">
        <f t="shared" si="66"/>
        <v>0</v>
      </c>
      <c r="BD152" s="110">
        <f t="shared" si="66"/>
        <v>-16990239.199999999</v>
      </c>
      <c r="BE152" s="110">
        <f t="shared" si="66"/>
        <v>12619474.160000008</v>
      </c>
      <c r="BF152" s="110">
        <f t="shared" si="66"/>
        <v>9659116.8499999996</v>
      </c>
      <c r="BG152" s="110">
        <f t="shared" si="66"/>
        <v>0</v>
      </c>
      <c r="BH152" s="110">
        <f t="shared" si="66"/>
        <v>0</v>
      </c>
      <c r="BI152" s="110">
        <f t="shared" ref="BI152:BI158" si="67">SUM(E152:BH152)</f>
        <v>393414789.06523705</v>
      </c>
      <c r="BJ152" s="110">
        <f t="shared" ref="BJ152:BJ157" si="68">SUM(BI152,D152)</f>
        <v>10965881738.354286</v>
      </c>
    </row>
    <row r="153" spans="1:62">
      <c r="A153" s="1">
        <f t="shared" ca="1" si="55"/>
        <v>153</v>
      </c>
      <c r="C153" s="2" t="s">
        <v>502</v>
      </c>
      <c r="D153" s="4">
        <f t="shared" ref="D153:W153" si="69">+D120</f>
        <v>-4244925258.2246037</v>
      </c>
      <c r="E153" s="110">
        <f t="shared" si="69"/>
        <v>0</v>
      </c>
      <c r="F153" s="110">
        <f t="shared" si="69"/>
        <v>0</v>
      </c>
      <c r="G153" s="110">
        <f t="shared" si="69"/>
        <v>0</v>
      </c>
      <c r="H153" s="110">
        <f t="shared" si="69"/>
        <v>0</v>
      </c>
      <c r="I153" s="110">
        <f t="shared" si="69"/>
        <v>0</v>
      </c>
      <c r="J153" s="110">
        <f t="shared" si="69"/>
        <v>0</v>
      </c>
      <c r="K153" s="110">
        <f t="shared" si="69"/>
        <v>0</v>
      </c>
      <c r="L153" s="110">
        <f t="shared" si="69"/>
        <v>0</v>
      </c>
      <c r="M153" s="110">
        <f t="shared" si="69"/>
        <v>0</v>
      </c>
      <c r="N153" s="110">
        <f t="shared" si="69"/>
        <v>0</v>
      </c>
      <c r="O153" s="110">
        <f t="shared" si="69"/>
        <v>0</v>
      </c>
      <c r="P153" s="110">
        <f t="shared" si="69"/>
        <v>0</v>
      </c>
      <c r="Q153" s="110">
        <f t="shared" si="69"/>
        <v>0</v>
      </c>
      <c r="R153" s="110">
        <f t="shared" si="69"/>
        <v>0</v>
      </c>
      <c r="S153" s="110">
        <f t="shared" si="69"/>
        <v>0</v>
      </c>
      <c r="T153" s="110">
        <f t="shared" si="69"/>
        <v>0</v>
      </c>
      <c r="U153" s="110">
        <f t="shared" si="69"/>
        <v>0</v>
      </c>
      <c r="V153" s="110">
        <f t="shared" si="69"/>
        <v>-143742277.86337215</v>
      </c>
      <c r="W153" s="110">
        <f t="shared" si="69"/>
        <v>-21398675.199269</v>
      </c>
      <c r="X153" s="110">
        <f t="shared" ref="X153" si="70">+X120</f>
        <v>0</v>
      </c>
      <c r="Y153" s="110">
        <f t="shared" ref="Y153:BH153" si="71">+Y120</f>
        <v>0</v>
      </c>
      <c r="Z153" s="110">
        <f t="shared" si="71"/>
        <v>0</v>
      </c>
      <c r="AA153" s="110">
        <f t="shared" si="71"/>
        <v>2120000</v>
      </c>
      <c r="AB153" s="110">
        <f t="shared" si="71"/>
        <v>0</v>
      </c>
      <c r="AC153" s="110">
        <f t="shared" si="71"/>
        <v>0</v>
      </c>
      <c r="AD153" s="110">
        <f t="shared" si="71"/>
        <v>-16445383.117653416</v>
      </c>
      <c r="AE153" s="110">
        <f t="shared" si="71"/>
        <v>0</v>
      </c>
      <c r="AF153" s="110">
        <f t="shared" si="71"/>
        <v>0</v>
      </c>
      <c r="AG153" s="110">
        <f t="shared" si="71"/>
        <v>0</v>
      </c>
      <c r="AH153" s="110">
        <f t="shared" si="71"/>
        <v>0</v>
      </c>
      <c r="AI153" s="110">
        <f t="shared" si="71"/>
        <v>0</v>
      </c>
      <c r="AJ153" s="110">
        <f t="shared" si="71"/>
        <v>0</v>
      </c>
      <c r="AK153" s="110">
        <f t="shared" si="71"/>
        <v>0</v>
      </c>
      <c r="AL153" s="110">
        <f t="shared" si="71"/>
        <v>0</v>
      </c>
      <c r="AM153" s="110">
        <f t="shared" si="71"/>
        <v>0</v>
      </c>
      <c r="AN153" s="110">
        <f t="shared" si="71"/>
        <v>0</v>
      </c>
      <c r="AO153" s="110">
        <f t="shared" si="71"/>
        <v>0</v>
      </c>
      <c r="AP153" s="110">
        <f t="shared" si="71"/>
        <v>0</v>
      </c>
      <c r="AQ153" s="110">
        <f t="shared" si="71"/>
        <v>0</v>
      </c>
      <c r="AR153" s="110">
        <f t="shared" si="71"/>
        <v>-2140347.6892875</v>
      </c>
      <c r="AS153" s="110">
        <f t="shared" si="71"/>
        <v>0</v>
      </c>
      <c r="AT153" s="110">
        <f t="shared" si="71"/>
        <v>-8848582.893215416</v>
      </c>
      <c r="AU153" s="110">
        <f t="shared" si="71"/>
        <v>0</v>
      </c>
      <c r="AV153" s="110">
        <f t="shared" si="71"/>
        <v>0</v>
      </c>
      <c r="AW153" s="110">
        <f t="shared" si="71"/>
        <v>-671553.60856283118</v>
      </c>
      <c r="AX153" s="110">
        <f t="shared" si="71"/>
        <v>0</v>
      </c>
      <c r="AY153" s="110">
        <f t="shared" si="71"/>
        <v>-965822.41666666651</v>
      </c>
      <c r="AZ153" s="110">
        <f t="shared" si="71"/>
        <v>0</v>
      </c>
      <c r="BA153" s="110">
        <f t="shared" si="71"/>
        <v>0</v>
      </c>
      <c r="BB153" s="110">
        <f t="shared" si="71"/>
        <v>0</v>
      </c>
      <c r="BC153" s="110">
        <f t="shared" si="71"/>
        <v>0</v>
      </c>
      <c r="BD153" s="110">
        <f t="shared" si="71"/>
        <v>12688074.934416663</v>
      </c>
      <c r="BE153" s="110">
        <f t="shared" si="71"/>
        <v>-631650.07127077854</v>
      </c>
      <c r="BF153" s="110">
        <f t="shared" si="71"/>
        <v>-5277574.0231666667</v>
      </c>
      <c r="BG153" s="110">
        <f t="shared" si="71"/>
        <v>0</v>
      </c>
      <c r="BH153" s="110">
        <f t="shared" si="71"/>
        <v>0</v>
      </c>
      <c r="BI153" s="110">
        <f t="shared" si="67"/>
        <v>-185313791.94804776</v>
      </c>
      <c r="BJ153" s="110">
        <f t="shared" si="68"/>
        <v>-4430239050.1726513</v>
      </c>
    </row>
    <row r="154" spans="1:62">
      <c r="A154" s="1">
        <f t="shared" ca="1" si="55"/>
        <v>154</v>
      </c>
      <c r="C154" s="2" t="s">
        <v>503</v>
      </c>
      <c r="D154" s="4">
        <f t="shared" ref="D154:AI154" si="72">+D126</f>
        <v>285841342.02833337</v>
      </c>
      <c r="E154" s="110">
        <f t="shared" si="72"/>
        <v>0</v>
      </c>
      <c r="F154" s="110">
        <f t="shared" si="72"/>
        <v>0</v>
      </c>
      <c r="G154" s="110">
        <f t="shared" si="72"/>
        <v>0</v>
      </c>
      <c r="H154" s="110">
        <f t="shared" si="72"/>
        <v>0</v>
      </c>
      <c r="I154" s="110">
        <f t="shared" si="72"/>
        <v>0</v>
      </c>
      <c r="J154" s="110">
        <f t="shared" si="72"/>
        <v>0</v>
      </c>
      <c r="K154" s="110">
        <f t="shared" si="72"/>
        <v>0</v>
      </c>
      <c r="L154" s="110">
        <f t="shared" si="72"/>
        <v>0</v>
      </c>
      <c r="M154" s="110">
        <f t="shared" si="72"/>
        <v>0</v>
      </c>
      <c r="N154" s="110">
        <f t="shared" si="72"/>
        <v>0</v>
      </c>
      <c r="O154" s="110">
        <f t="shared" si="72"/>
        <v>0</v>
      </c>
      <c r="P154" s="110">
        <f t="shared" si="72"/>
        <v>0</v>
      </c>
      <c r="Q154" s="110">
        <f t="shared" si="72"/>
        <v>0</v>
      </c>
      <c r="R154" s="110">
        <f t="shared" si="72"/>
        <v>0</v>
      </c>
      <c r="S154" s="110">
        <f t="shared" si="72"/>
        <v>0</v>
      </c>
      <c r="T154" s="110">
        <f t="shared" si="72"/>
        <v>0</v>
      </c>
      <c r="U154" s="110">
        <f t="shared" si="72"/>
        <v>0</v>
      </c>
      <c r="V154" s="110">
        <f t="shared" si="72"/>
        <v>-12697238.698333321</v>
      </c>
      <c r="W154" s="110">
        <f t="shared" si="72"/>
        <v>0</v>
      </c>
      <c r="X154" s="110">
        <f t="shared" ref="X154" si="73">+X126</f>
        <v>0</v>
      </c>
      <c r="Y154" s="110">
        <f t="shared" si="72"/>
        <v>0</v>
      </c>
      <c r="Z154" s="110">
        <f t="shared" si="72"/>
        <v>0</v>
      </c>
      <c r="AA154" s="110">
        <f t="shared" si="72"/>
        <v>0</v>
      </c>
      <c r="AB154" s="110">
        <f t="shared" si="72"/>
        <v>0</v>
      </c>
      <c r="AC154" s="110">
        <f t="shared" si="72"/>
        <v>0</v>
      </c>
      <c r="AD154" s="110">
        <f t="shared" si="72"/>
        <v>0</v>
      </c>
      <c r="AE154" s="110">
        <f t="shared" si="72"/>
        <v>0</v>
      </c>
      <c r="AF154" s="110">
        <f t="shared" si="72"/>
        <v>0</v>
      </c>
      <c r="AG154" s="110">
        <f t="shared" si="72"/>
        <v>0</v>
      </c>
      <c r="AH154" s="110">
        <f>+AH126</f>
        <v>0</v>
      </c>
      <c r="AI154" s="110">
        <f t="shared" si="72"/>
        <v>0</v>
      </c>
      <c r="AJ154" s="110">
        <f t="shared" ref="AJ154:BH154" si="74">+AJ126</f>
        <v>0</v>
      </c>
      <c r="AK154" s="110">
        <f t="shared" si="74"/>
        <v>0</v>
      </c>
      <c r="AL154" s="110">
        <f t="shared" si="74"/>
        <v>0</v>
      </c>
      <c r="AM154" s="110">
        <f t="shared" si="74"/>
        <v>0</v>
      </c>
      <c r="AN154" s="110">
        <f t="shared" si="74"/>
        <v>0</v>
      </c>
      <c r="AO154" s="110">
        <f t="shared" si="74"/>
        <v>0</v>
      </c>
      <c r="AP154" s="110">
        <f t="shared" si="74"/>
        <v>0</v>
      </c>
      <c r="AQ154" s="110">
        <f t="shared" si="74"/>
        <v>0</v>
      </c>
      <c r="AR154" s="110">
        <f t="shared" si="74"/>
        <v>-3679667.3302051304</v>
      </c>
      <c r="AS154" s="110">
        <f t="shared" si="74"/>
        <v>0</v>
      </c>
      <c r="AT154" s="110">
        <f t="shared" si="74"/>
        <v>16851957.74198458</v>
      </c>
      <c r="AU154" s="110">
        <f t="shared" si="74"/>
        <v>0</v>
      </c>
      <c r="AV154" s="110">
        <f t="shared" si="74"/>
        <v>0</v>
      </c>
      <c r="AW154" s="110">
        <f t="shared" si="74"/>
        <v>0</v>
      </c>
      <c r="AX154" s="110">
        <f t="shared" si="74"/>
        <v>0</v>
      </c>
      <c r="AY154" s="110">
        <f t="shared" si="74"/>
        <v>-370698.04012167035</v>
      </c>
      <c r="AZ154" s="110">
        <f t="shared" si="74"/>
        <v>0</v>
      </c>
      <c r="BA154" s="110">
        <f t="shared" si="74"/>
        <v>0</v>
      </c>
      <c r="BB154" s="110">
        <f t="shared" si="74"/>
        <v>0</v>
      </c>
      <c r="BC154" s="110">
        <f t="shared" si="74"/>
        <v>-31039846.818162654</v>
      </c>
      <c r="BD154" s="110">
        <f t="shared" si="74"/>
        <v>0</v>
      </c>
      <c r="BE154" s="110">
        <f t="shared" si="74"/>
        <v>0</v>
      </c>
      <c r="BF154" s="110">
        <f t="shared" si="74"/>
        <v>0</v>
      </c>
      <c r="BG154" s="110">
        <f t="shared" si="74"/>
        <v>0</v>
      </c>
      <c r="BH154" s="110">
        <f t="shared" si="74"/>
        <v>0</v>
      </c>
      <c r="BI154" s="110">
        <f t="shared" si="67"/>
        <v>-30935493.144838195</v>
      </c>
      <c r="BJ154" s="110">
        <f t="shared" si="68"/>
        <v>254905848.88349518</v>
      </c>
    </row>
    <row r="155" spans="1:62">
      <c r="A155" s="1">
        <f t="shared" ca="1" si="55"/>
        <v>155</v>
      </c>
      <c r="C155" s="2" t="s">
        <v>504</v>
      </c>
      <c r="D155" s="4">
        <f>+D134</f>
        <v>-1443684468.5857882</v>
      </c>
      <c r="E155" s="110">
        <f t="shared" ref="E155:BH155" si="75">+E134</f>
        <v>0</v>
      </c>
      <c r="F155" s="110">
        <f t="shared" si="75"/>
        <v>0</v>
      </c>
      <c r="G155" s="110">
        <f t="shared" si="75"/>
        <v>0</v>
      </c>
      <c r="H155" s="110">
        <f t="shared" si="75"/>
        <v>0</v>
      </c>
      <c r="I155" s="110">
        <f t="shared" si="75"/>
        <v>0</v>
      </c>
      <c r="J155" s="110">
        <f t="shared" si="75"/>
        <v>0</v>
      </c>
      <c r="K155" s="110">
        <f t="shared" si="75"/>
        <v>0</v>
      </c>
      <c r="L155" s="110">
        <f t="shared" si="75"/>
        <v>0</v>
      </c>
      <c r="M155" s="110">
        <f t="shared" si="75"/>
        <v>0</v>
      </c>
      <c r="N155" s="110">
        <f t="shared" si="75"/>
        <v>0</v>
      </c>
      <c r="O155" s="110">
        <f t="shared" si="75"/>
        <v>0</v>
      </c>
      <c r="P155" s="110">
        <f t="shared" si="75"/>
        <v>0</v>
      </c>
      <c r="Q155" s="110">
        <f t="shared" si="75"/>
        <v>0</v>
      </c>
      <c r="R155" s="110">
        <f t="shared" si="75"/>
        <v>0</v>
      </c>
      <c r="S155" s="110">
        <f t="shared" si="75"/>
        <v>0</v>
      </c>
      <c r="T155" s="110">
        <f t="shared" si="75"/>
        <v>0</v>
      </c>
      <c r="U155" s="110">
        <f t="shared" si="75"/>
        <v>0</v>
      </c>
      <c r="V155" s="110">
        <f t="shared" si="75"/>
        <v>22974386.588703062</v>
      </c>
      <c r="W155" s="110">
        <f t="shared" si="75"/>
        <v>4493721.8109590504</v>
      </c>
      <c r="X155" s="110">
        <f t="shared" ref="X155" si="76">+X134</f>
        <v>0</v>
      </c>
      <c r="Y155" s="110">
        <f t="shared" si="75"/>
        <v>0</v>
      </c>
      <c r="Z155" s="110">
        <f t="shared" si="75"/>
        <v>0</v>
      </c>
      <c r="AA155" s="110">
        <f t="shared" si="75"/>
        <v>803628.57</v>
      </c>
      <c r="AB155" s="110">
        <f t="shared" si="75"/>
        <v>0</v>
      </c>
      <c r="AC155" s="110">
        <f t="shared" si="75"/>
        <v>0</v>
      </c>
      <c r="AD155" s="110">
        <f t="shared" si="75"/>
        <v>5426976.4288256317</v>
      </c>
      <c r="AE155" s="110">
        <f t="shared" si="75"/>
        <v>0</v>
      </c>
      <c r="AF155" s="110">
        <f t="shared" si="75"/>
        <v>0</v>
      </c>
      <c r="AG155" s="110">
        <f t="shared" si="75"/>
        <v>0</v>
      </c>
      <c r="AH155" s="110">
        <f>+AH134</f>
        <v>0</v>
      </c>
      <c r="AI155" s="110">
        <f t="shared" si="75"/>
        <v>0</v>
      </c>
      <c r="AJ155" s="110">
        <f t="shared" si="75"/>
        <v>0</v>
      </c>
      <c r="AK155" s="110">
        <f t="shared" si="75"/>
        <v>0</v>
      </c>
      <c r="AL155" s="110">
        <f t="shared" si="75"/>
        <v>0</v>
      </c>
      <c r="AM155" s="110">
        <f t="shared" si="75"/>
        <v>0</v>
      </c>
      <c r="AN155" s="110">
        <f t="shared" si="75"/>
        <v>0</v>
      </c>
      <c r="AO155" s="110">
        <f t="shared" si="75"/>
        <v>0</v>
      </c>
      <c r="AP155" s="110">
        <f t="shared" si="75"/>
        <v>0</v>
      </c>
      <c r="AQ155" s="110">
        <f t="shared" si="75"/>
        <v>0</v>
      </c>
      <c r="AR155" s="110">
        <f t="shared" si="75"/>
        <v>9420126.0023907125</v>
      </c>
      <c r="AS155" s="110">
        <f t="shared" si="75"/>
        <v>0</v>
      </c>
      <c r="AT155" s="110">
        <f t="shared" si="75"/>
        <v>-3610456.0399853778</v>
      </c>
      <c r="AU155" s="110">
        <f t="shared" si="75"/>
        <v>0</v>
      </c>
      <c r="AV155" s="110">
        <f t="shared" si="75"/>
        <v>4503186.1200000066</v>
      </c>
      <c r="AW155" s="110">
        <f t="shared" si="75"/>
        <v>-112579.20210952556</v>
      </c>
      <c r="AX155" s="110">
        <f t="shared" si="75"/>
        <v>0</v>
      </c>
      <c r="AY155" s="110">
        <f t="shared" si="75"/>
        <v>0</v>
      </c>
      <c r="AZ155" s="110">
        <f t="shared" si="75"/>
        <v>0</v>
      </c>
      <c r="BA155" s="110">
        <f t="shared" si="75"/>
        <v>0</v>
      </c>
      <c r="BB155" s="110">
        <f t="shared" si="75"/>
        <v>0</v>
      </c>
      <c r="BC155" s="110">
        <f t="shared" si="75"/>
        <v>7647954.6370994747</v>
      </c>
      <c r="BD155" s="110">
        <f t="shared" si="75"/>
        <v>980694.34861275041</v>
      </c>
      <c r="BE155" s="110">
        <f t="shared" si="75"/>
        <v>-88064.535992719757</v>
      </c>
      <c r="BF155" s="110">
        <f t="shared" si="75"/>
        <v>0</v>
      </c>
      <c r="BG155" s="110">
        <f t="shared" si="75"/>
        <v>0</v>
      </c>
      <c r="BH155" s="110">
        <f t="shared" si="75"/>
        <v>0</v>
      </c>
      <c r="BI155" s="110">
        <f t="shared" si="67"/>
        <v>52439574.728503063</v>
      </c>
      <c r="BJ155" s="110">
        <f t="shared" si="68"/>
        <v>-1391244893.8572853</v>
      </c>
    </row>
    <row r="156" spans="1:62">
      <c r="A156" s="1">
        <f t="shared" ca="1" si="55"/>
        <v>156</v>
      </c>
      <c r="C156" s="2" t="s">
        <v>456</v>
      </c>
      <c r="D156" s="4">
        <f t="shared" ref="D156:AI156" si="77">+D128</f>
        <v>145303204.96710864</v>
      </c>
      <c r="E156" s="110">
        <f t="shared" si="77"/>
        <v>0</v>
      </c>
      <c r="F156" s="110">
        <f t="shared" si="77"/>
        <v>0</v>
      </c>
      <c r="G156" s="110">
        <f t="shared" si="77"/>
        <v>0</v>
      </c>
      <c r="H156" s="110">
        <f t="shared" si="77"/>
        <v>0</v>
      </c>
      <c r="I156" s="110">
        <f t="shared" si="77"/>
        <v>0</v>
      </c>
      <c r="J156" s="110">
        <f t="shared" si="77"/>
        <v>0</v>
      </c>
      <c r="K156" s="110">
        <f t="shared" si="77"/>
        <v>0</v>
      </c>
      <c r="L156" s="110">
        <f t="shared" si="77"/>
        <v>0</v>
      </c>
      <c r="M156" s="110">
        <f t="shared" si="77"/>
        <v>0</v>
      </c>
      <c r="N156" s="110">
        <f t="shared" si="77"/>
        <v>0</v>
      </c>
      <c r="O156" s="110">
        <f t="shared" si="77"/>
        <v>0</v>
      </c>
      <c r="P156" s="110">
        <f t="shared" si="77"/>
        <v>0</v>
      </c>
      <c r="Q156" s="110">
        <f t="shared" si="77"/>
        <v>0</v>
      </c>
      <c r="R156" s="110">
        <f t="shared" si="77"/>
        <v>0</v>
      </c>
      <c r="S156" s="110">
        <f t="shared" si="77"/>
        <v>0</v>
      </c>
      <c r="T156" s="110">
        <f t="shared" si="77"/>
        <v>0</v>
      </c>
      <c r="U156" s="110">
        <f t="shared" si="77"/>
        <v>0</v>
      </c>
      <c r="V156" s="110">
        <f t="shared" si="77"/>
        <v>-7927989.0113384426</v>
      </c>
      <c r="W156" s="110">
        <f t="shared" si="77"/>
        <v>0</v>
      </c>
      <c r="X156" s="110">
        <f t="shared" ref="X156" si="78">+X128</f>
        <v>0</v>
      </c>
      <c r="Y156" s="110">
        <f t="shared" si="77"/>
        <v>0</v>
      </c>
      <c r="Z156" s="110">
        <f t="shared" si="77"/>
        <v>0</v>
      </c>
      <c r="AA156" s="110">
        <f t="shared" si="77"/>
        <v>0</v>
      </c>
      <c r="AB156" s="110">
        <f t="shared" si="77"/>
        <v>0</v>
      </c>
      <c r="AC156" s="110">
        <f t="shared" si="77"/>
        <v>0</v>
      </c>
      <c r="AD156" s="110">
        <f t="shared" si="77"/>
        <v>0</v>
      </c>
      <c r="AE156" s="110">
        <f t="shared" si="77"/>
        <v>0</v>
      </c>
      <c r="AF156" s="110">
        <f t="shared" si="77"/>
        <v>0</v>
      </c>
      <c r="AG156" s="110">
        <f t="shared" si="77"/>
        <v>0</v>
      </c>
      <c r="AH156" s="110">
        <f>+AH128</f>
        <v>0</v>
      </c>
      <c r="AI156" s="110">
        <f t="shared" si="77"/>
        <v>0</v>
      </c>
      <c r="AJ156" s="110">
        <f t="shared" ref="AJ156:BH156" si="79">+AJ128</f>
        <v>0</v>
      </c>
      <c r="AK156" s="110">
        <f t="shared" si="79"/>
        <v>0</v>
      </c>
      <c r="AL156" s="110">
        <f t="shared" si="79"/>
        <v>0</v>
      </c>
      <c r="AM156" s="110">
        <f t="shared" si="79"/>
        <v>0</v>
      </c>
      <c r="AN156" s="110">
        <f t="shared" si="79"/>
        <v>0</v>
      </c>
      <c r="AO156" s="110">
        <f t="shared" si="79"/>
        <v>0</v>
      </c>
      <c r="AP156" s="110">
        <f t="shared" si="79"/>
        <v>0</v>
      </c>
      <c r="AQ156" s="110">
        <f t="shared" si="79"/>
        <v>0</v>
      </c>
      <c r="AR156" s="110">
        <f t="shared" si="79"/>
        <v>0</v>
      </c>
      <c r="AS156" s="110">
        <f t="shared" si="79"/>
        <v>0</v>
      </c>
      <c r="AT156" s="110">
        <f t="shared" si="79"/>
        <v>0</v>
      </c>
      <c r="AU156" s="110">
        <f t="shared" si="79"/>
        <v>0</v>
      </c>
      <c r="AV156" s="110">
        <f t="shared" si="79"/>
        <v>0</v>
      </c>
      <c r="AW156" s="110">
        <f t="shared" si="79"/>
        <v>0</v>
      </c>
      <c r="AX156" s="110">
        <f t="shared" si="79"/>
        <v>0</v>
      </c>
      <c r="AY156" s="110">
        <f t="shared" si="79"/>
        <v>0</v>
      </c>
      <c r="AZ156" s="110">
        <f t="shared" si="79"/>
        <v>0</v>
      </c>
      <c r="BA156" s="110">
        <f t="shared" si="79"/>
        <v>0</v>
      </c>
      <c r="BB156" s="110">
        <f t="shared" si="79"/>
        <v>0</v>
      </c>
      <c r="BC156" s="110">
        <f t="shared" si="79"/>
        <v>0</v>
      </c>
      <c r="BD156" s="110">
        <f t="shared" si="79"/>
        <v>0</v>
      </c>
      <c r="BE156" s="110">
        <f t="shared" si="79"/>
        <v>0</v>
      </c>
      <c r="BF156" s="110">
        <f t="shared" si="79"/>
        <v>0</v>
      </c>
      <c r="BG156" s="110">
        <f t="shared" si="79"/>
        <v>0</v>
      </c>
      <c r="BH156" s="110">
        <f t="shared" si="79"/>
        <v>0</v>
      </c>
      <c r="BI156" s="110">
        <f t="shared" si="67"/>
        <v>-7927989.0113384426</v>
      </c>
      <c r="BJ156" s="110">
        <f t="shared" si="68"/>
        <v>137375215.95577019</v>
      </c>
    </row>
    <row r="157" spans="1:62">
      <c r="A157" s="1">
        <f t="shared" ca="1" si="55"/>
        <v>157</v>
      </c>
      <c r="C157" s="2" t="s">
        <v>458</v>
      </c>
      <c r="D157" s="4">
        <f>+D139</f>
        <v>-106223263.53024991</v>
      </c>
      <c r="E157" s="110">
        <f t="shared" ref="E157:BH157" si="80">+E139</f>
        <v>0</v>
      </c>
      <c r="F157" s="110">
        <f t="shared" si="80"/>
        <v>0</v>
      </c>
      <c r="G157" s="110">
        <f t="shared" si="80"/>
        <v>0</v>
      </c>
      <c r="H157" s="110">
        <f t="shared" si="80"/>
        <v>0</v>
      </c>
      <c r="I157" s="110">
        <f t="shared" si="80"/>
        <v>0</v>
      </c>
      <c r="J157" s="110">
        <f t="shared" si="80"/>
        <v>0</v>
      </c>
      <c r="K157" s="110">
        <f t="shared" si="80"/>
        <v>0</v>
      </c>
      <c r="L157" s="110">
        <f t="shared" si="80"/>
        <v>0</v>
      </c>
      <c r="M157" s="110">
        <f t="shared" si="80"/>
        <v>0</v>
      </c>
      <c r="N157" s="110">
        <f t="shared" si="80"/>
        <v>0</v>
      </c>
      <c r="O157" s="110">
        <f t="shared" si="80"/>
        <v>0</v>
      </c>
      <c r="P157" s="110">
        <f t="shared" si="80"/>
        <v>0</v>
      </c>
      <c r="Q157" s="110">
        <f t="shared" si="80"/>
        <v>0</v>
      </c>
      <c r="R157" s="110">
        <f t="shared" si="80"/>
        <v>0</v>
      </c>
      <c r="S157" s="110">
        <f t="shared" si="80"/>
        <v>0</v>
      </c>
      <c r="T157" s="110">
        <f t="shared" si="80"/>
        <v>0</v>
      </c>
      <c r="U157" s="110">
        <f t="shared" si="80"/>
        <v>0</v>
      </c>
      <c r="V157" s="110">
        <f t="shared" si="80"/>
        <v>-1867515.9642250892</v>
      </c>
      <c r="W157" s="110">
        <f t="shared" si="80"/>
        <v>0</v>
      </c>
      <c r="X157" s="110">
        <f t="shared" ref="X157" si="81">+X139</f>
        <v>0</v>
      </c>
      <c r="Y157" s="110">
        <f t="shared" si="80"/>
        <v>0</v>
      </c>
      <c r="Z157" s="110">
        <f t="shared" si="80"/>
        <v>0</v>
      </c>
      <c r="AA157" s="110">
        <f t="shared" si="80"/>
        <v>0</v>
      </c>
      <c r="AB157" s="110">
        <f t="shared" si="80"/>
        <v>0</v>
      </c>
      <c r="AC157" s="110">
        <f t="shared" si="80"/>
        <v>0</v>
      </c>
      <c r="AD157" s="110">
        <f t="shared" si="80"/>
        <v>0</v>
      </c>
      <c r="AE157" s="110">
        <f t="shared" si="80"/>
        <v>0</v>
      </c>
      <c r="AF157" s="110">
        <f t="shared" si="80"/>
        <v>0</v>
      </c>
      <c r="AG157" s="110">
        <f t="shared" si="80"/>
        <v>0</v>
      </c>
      <c r="AH157" s="110">
        <f>+AH139</f>
        <v>0</v>
      </c>
      <c r="AI157" s="110">
        <f t="shared" si="80"/>
        <v>0</v>
      </c>
      <c r="AJ157" s="110">
        <f t="shared" si="80"/>
        <v>0</v>
      </c>
      <c r="AK157" s="110">
        <f t="shared" si="80"/>
        <v>0</v>
      </c>
      <c r="AL157" s="110">
        <f t="shared" si="80"/>
        <v>0</v>
      </c>
      <c r="AM157" s="110">
        <f t="shared" si="80"/>
        <v>0</v>
      </c>
      <c r="AN157" s="110">
        <f t="shared" si="80"/>
        <v>0</v>
      </c>
      <c r="AO157" s="110">
        <f t="shared" si="80"/>
        <v>0</v>
      </c>
      <c r="AP157" s="110">
        <f t="shared" si="80"/>
        <v>0</v>
      </c>
      <c r="AQ157" s="110">
        <f t="shared" si="80"/>
        <v>0</v>
      </c>
      <c r="AR157" s="110">
        <f t="shared" si="80"/>
        <v>0</v>
      </c>
      <c r="AS157" s="110">
        <f t="shared" si="80"/>
        <v>0</v>
      </c>
      <c r="AT157" s="110">
        <f t="shared" si="80"/>
        <v>0</v>
      </c>
      <c r="AU157" s="110">
        <f t="shared" si="80"/>
        <v>0</v>
      </c>
      <c r="AV157" s="110">
        <f t="shared" si="80"/>
        <v>0</v>
      </c>
      <c r="AW157" s="110">
        <f t="shared" si="80"/>
        <v>0</v>
      </c>
      <c r="AX157" s="110">
        <f t="shared" si="80"/>
        <v>0</v>
      </c>
      <c r="AY157" s="110">
        <f t="shared" si="80"/>
        <v>0</v>
      </c>
      <c r="AZ157" s="110">
        <f t="shared" si="80"/>
        <v>0</v>
      </c>
      <c r="BA157" s="110">
        <f t="shared" si="80"/>
        <v>0</v>
      </c>
      <c r="BB157" s="110">
        <f t="shared" si="80"/>
        <v>0</v>
      </c>
      <c r="BC157" s="110">
        <f t="shared" si="80"/>
        <v>0</v>
      </c>
      <c r="BD157" s="110">
        <f t="shared" si="80"/>
        <v>0</v>
      </c>
      <c r="BE157" s="110">
        <f t="shared" si="80"/>
        <v>0</v>
      </c>
      <c r="BF157" s="110">
        <f t="shared" si="80"/>
        <v>0</v>
      </c>
      <c r="BG157" s="110">
        <f t="shared" si="80"/>
        <v>0</v>
      </c>
      <c r="BH157" s="110">
        <f t="shared" si="80"/>
        <v>0</v>
      </c>
      <c r="BI157" s="110">
        <f t="shared" si="67"/>
        <v>-1867515.9642250892</v>
      </c>
      <c r="BJ157" s="110">
        <f t="shared" si="68"/>
        <v>-108090779.49447499</v>
      </c>
    </row>
    <row r="158" spans="1:62">
      <c r="A158" s="1">
        <f t="shared" ca="1" si="55"/>
        <v>158</v>
      </c>
      <c r="C158" s="2" t="s">
        <v>69</v>
      </c>
      <c r="D158" s="4">
        <f>SUM(D152:D157)</f>
        <v>5208778505.9438496</v>
      </c>
      <c r="E158" s="110">
        <f t="shared" ref="E158:BH158" si="82">SUM(E152:E157)</f>
        <v>0</v>
      </c>
      <c r="F158" s="110">
        <f t="shared" si="82"/>
        <v>0</v>
      </c>
      <c r="G158" s="110">
        <f t="shared" si="82"/>
        <v>0</v>
      </c>
      <c r="H158" s="110">
        <f t="shared" si="82"/>
        <v>0</v>
      </c>
      <c r="I158" s="110">
        <f t="shared" si="82"/>
        <v>0</v>
      </c>
      <c r="J158" s="110">
        <f t="shared" si="82"/>
        <v>0</v>
      </c>
      <c r="K158" s="110">
        <f t="shared" si="82"/>
        <v>0</v>
      </c>
      <c r="L158" s="110">
        <f t="shared" si="82"/>
        <v>0</v>
      </c>
      <c r="M158" s="110">
        <f t="shared" si="82"/>
        <v>0</v>
      </c>
      <c r="N158" s="110">
        <f t="shared" si="82"/>
        <v>0</v>
      </c>
      <c r="O158" s="110">
        <f t="shared" si="82"/>
        <v>0</v>
      </c>
      <c r="P158" s="110">
        <f t="shared" si="82"/>
        <v>0</v>
      </c>
      <c r="Q158" s="110">
        <f t="shared" si="82"/>
        <v>0</v>
      </c>
      <c r="R158" s="110">
        <f t="shared" si="82"/>
        <v>0</v>
      </c>
      <c r="S158" s="110">
        <f t="shared" si="82"/>
        <v>0</v>
      </c>
      <c r="T158" s="110">
        <f t="shared" si="82"/>
        <v>0</v>
      </c>
      <c r="U158" s="110">
        <f t="shared" si="82"/>
        <v>0</v>
      </c>
      <c r="V158" s="110">
        <f t="shared" si="82"/>
        <v>182818241.79097006</v>
      </c>
      <c r="W158" s="110">
        <f t="shared" si="82"/>
        <v>-16904953.388309948</v>
      </c>
      <c r="X158" s="110">
        <f t="shared" ref="X158" si="83">SUM(X152:X157)</f>
        <v>0</v>
      </c>
      <c r="Y158" s="110">
        <f t="shared" si="82"/>
        <v>0</v>
      </c>
      <c r="Z158" s="110">
        <f t="shared" si="82"/>
        <v>0</v>
      </c>
      <c r="AA158" s="110">
        <f t="shared" si="82"/>
        <v>-1615371.4300000002</v>
      </c>
      <c r="AB158" s="110">
        <f t="shared" si="82"/>
        <v>0</v>
      </c>
      <c r="AC158" s="110">
        <f t="shared" si="82"/>
        <v>0</v>
      </c>
      <c r="AD158" s="110">
        <f t="shared" si="82"/>
        <v>-11018406.688827785</v>
      </c>
      <c r="AE158" s="110">
        <f t="shared" si="82"/>
        <v>0</v>
      </c>
      <c r="AF158" s="110">
        <f t="shared" si="82"/>
        <v>0</v>
      </c>
      <c r="AG158" s="110">
        <f t="shared" si="82"/>
        <v>0</v>
      </c>
      <c r="AH158" s="110">
        <f>SUM(AH152:AH157)</f>
        <v>0</v>
      </c>
      <c r="AI158" s="110">
        <f t="shared" si="82"/>
        <v>0</v>
      </c>
      <c r="AJ158" s="110">
        <f t="shared" si="82"/>
        <v>0</v>
      </c>
      <c r="AK158" s="110">
        <f t="shared" si="82"/>
        <v>0</v>
      </c>
      <c r="AL158" s="110">
        <f t="shared" si="82"/>
        <v>0</v>
      </c>
      <c r="AM158" s="110">
        <f t="shared" si="82"/>
        <v>0</v>
      </c>
      <c r="AN158" s="110">
        <f t="shared" si="82"/>
        <v>0</v>
      </c>
      <c r="AO158" s="110">
        <f t="shared" si="82"/>
        <v>0</v>
      </c>
      <c r="AP158" s="110">
        <f t="shared" si="82"/>
        <v>0</v>
      </c>
      <c r="AQ158" s="110">
        <f t="shared" si="82"/>
        <v>0</v>
      </c>
      <c r="AR158" s="110">
        <f t="shared" si="82"/>
        <v>28244978.592898086</v>
      </c>
      <c r="AS158" s="110">
        <f t="shared" si="82"/>
        <v>0</v>
      </c>
      <c r="AT158" s="110">
        <f t="shared" si="82"/>
        <v>25877605.564484786</v>
      </c>
      <c r="AU158" s="110">
        <f t="shared" si="82"/>
        <v>0</v>
      </c>
      <c r="AV158" s="110">
        <f t="shared" si="82"/>
        <v>4503186.1200000066</v>
      </c>
      <c r="AW158" s="110">
        <f t="shared" si="82"/>
        <v>12855303.339327643</v>
      </c>
      <c r="AX158" s="110">
        <f t="shared" si="82"/>
        <v>0</v>
      </c>
      <c r="AY158" s="110">
        <f t="shared" si="82"/>
        <v>5481049.5432116631</v>
      </c>
      <c r="AZ158" s="110">
        <f t="shared" si="82"/>
        <v>0</v>
      </c>
      <c r="BA158" s="110">
        <f t="shared" si="82"/>
        <v>0</v>
      </c>
      <c r="BB158" s="110">
        <f t="shared" si="82"/>
        <v>0</v>
      </c>
      <c r="BC158" s="110">
        <f t="shared" si="82"/>
        <v>-23391892.181063179</v>
      </c>
      <c r="BD158" s="110">
        <f t="shared" si="82"/>
        <v>-3321469.9169705859</v>
      </c>
      <c r="BE158" s="110">
        <f t="shared" si="82"/>
        <v>11899759.55273651</v>
      </c>
      <c r="BF158" s="110">
        <f t="shared" si="82"/>
        <v>4381542.8268333329</v>
      </c>
      <c r="BG158" s="110">
        <f t="shared" si="82"/>
        <v>0</v>
      </c>
      <c r="BH158" s="110">
        <f t="shared" si="82"/>
        <v>0</v>
      </c>
      <c r="BI158" s="110">
        <f t="shared" si="67"/>
        <v>219809573.72529057</v>
      </c>
      <c r="BJ158" s="110">
        <f t="shared" ref="BJ158" si="84">SUM(BJ152:BJ157)</f>
        <v>5428588079.6691399</v>
      </c>
    </row>
    <row r="159" spans="1:62">
      <c r="E159" s="110"/>
      <c r="F159" s="110"/>
      <c r="G159" s="110"/>
      <c r="BJ159" s="110"/>
    </row>
    <row r="160" spans="1:62">
      <c r="C160" s="2" t="s">
        <v>501</v>
      </c>
      <c r="D160" s="4">
        <f>+'Detailed Summary'!C53</f>
        <v>10572466950.394854</v>
      </c>
      <c r="E160" s="110">
        <f>+'Detailed Summary'!D53</f>
        <v>0</v>
      </c>
      <c r="F160" s="110">
        <f>+'Detailed Summary'!E53</f>
        <v>0</v>
      </c>
      <c r="G160" s="110">
        <f>+'Detailed Summary'!F53</f>
        <v>0</v>
      </c>
      <c r="H160" s="110">
        <f>+'Detailed Summary'!G53</f>
        <v>0</v>
      </c>
      <c r="I160" s="110">
        <f>+'Detailed Summary'!H53</f>
        <v>0</v>
      </c>
      <c r="J160" s="110">
        <f>+'Detailed Summary'!I53</f>
        <v>0</v>
      </c>
      <c r="K160" s="110">
        <f>+'Detailed Summary'!J53</f>
        <v>0</v>
      </c>
      <c r="L160" s="110">
        <f>+'Detailed Summary'!K53</f>
        <v>0</v>
      </c>
      <c r="M160" s="110">
        <f>+'Detailed Summary'!L53</f>
        <v>0</v>
      </c>
      <c r="N160" s="110">
        <f>+'Detailed Summary'!M53</f>
        <v>0</v>
      </c>
      <c r="O160" s="110">
        <f>+'Detailed Summary'!N53</f>
        <v>0</v>
      </c>
      <c r="P160" s="110">
        <f>+'Detailed Summary'!O53</f>
        <v>0</v>
      </c>
      <c r="Q160" s="110">
        <f>+'Detailed Summary'!P53</f>
        <v>0</v>
      </c>
      <c r="R160" s="110">
        <f>+'Detailed Summary'!Q53</f>
        <v>0</v>
      </c>
      <c r="S160" s="110">
        <f>+'Detailed Summary'!R53</f>
        <v>0</v>
      </c>
      <c r="T160" s="110">
        <f>+'Detailed Summary'!S53</f>
        <v>0</v>
      </c>
      <c r="U160" s="110">
        <f>+'Detailed Summary'!T53</f>
        <v>0</v>
      </c>
      <c r="V160" s="110">
        <f>+'Detailed Summary'!U53</f>
        <v>326078876.75844002</v>
      </c>
      <c r="W160" s="110">
        <f>+'Detailed Summary'!V53</f>
        <v>0</v>
      </c>
      <c r="X160" s="110">
        <f>+'Detailed Summary'!W53</f>
        <v>0</v>
      </c>
      <c r="Y160" s="110">
        <f>+'Detailed Summary'!X53</f>
        <v>0</v>
      </c>
      <c r="Z160" s="110">
        <f>+'Detailed Summary'!Y53</f>
        <v>0</v>
      </c>
      <c r="AA160" s="110">
        <f>+'Detailed Summary'!Z53</f>
        <v>-4539000</v>
      </c>
      <c r="AB160" s="110">
        <f>+'Detailed Summary'!AA53</f>
        <v>0</v>
      </c>
      <c r="AC160" s="110">
        <f>+'Detailed Summary'!AB53</f>
        <v>0</v>
      </c>
      <c r="AD160" s="110">
        <f>+'Detailed Summary'!AC53</f>
        <v>0</v>
      </c>
      <c r="AE160" s="110">
        <f>+'Detailed Summary'!AD53</f>
        <v>0</v>
      </c>
      <c r="AF160" s="110">
        <f>+'Detailed Summary'!AE53</f>
        <v>0</v>
      </c>
      <c r="AG160" s="110">
        <f>+'Detailed Summary'!AH53</f>
        <v>0</v>
      </c>
      <c r="AH160" s="110">
        <f>+'Detailed Summary'!AI53</f>
        <v>0</v>
      </c>
      <c r="AI160" s="110">
        <f>+'Detailed Summary'!AJ53</f>
        <v>0</v>
      </c>
      <c r="AJ160" s="110">
        <f>+'Detailed Summary'!AK53</f>
        <v>0</v>
      </c>
      <c r="AK160" s="110">
        <f>+'Detailed Summary'!AL53</f>
        <v>0</v>
      </c>
      <c r="AL160" s="110">
        <f>+'Detailed Summary'!AM53</f>
        <v>0</v>
      </c>
      <c r="AM160" s="110">
        <f>+'Detailed Summary'!AN53</f>
        <v>0</v>
      </c>
      <c r="AN160" s="110">
        <f>+'Detailed Summary'!AO53</f>
        <v>0</v>
      </c>
      <c r="AO160" s="110">
        <f>+'Detailed Summary'!AP53</f>
        <v>0</v>
      </c>
      <c r="AP160" s="110">
        <f>+'Detailed Summary'!AQ53</f>
        <v>0</v>
      </c>
      <c r="AQ160" s="110">
        <f>+'Detailed Summary'!AR53</f>
        <v>0</v>
      </c>
      <c r="AR160" s="110">
        <f>+'Detailed Summary'!AS53</f>
        <v>24644867.610000003</v>
      </c>
      <c r="AS160" s="110">
        <f>+'Detailed Summary'!AT53</f>
        <v>0</v>
      </c>
      <c r="AT160" s="110">
        <f>+'Detailed Summary'!AU53</f>
        <v>21484686.755701002</v>
      </c>
      <c r="AU160" s="110">
        <f>+'Detailed Summary'!AV53</f>
        <v>0</v>
      </c>
      <c r="AV160" s="110">
        <f>+'Detailed Summary'!AW53</f>
        <v>0</v>
      </c>
      <c r="AW160" s="110">
        <f>+'Detailed Summary'!AX53</f>
        <v>13639436.15</v>
      </c>
      <c r="AX160" s="110">
        <f>+'Detailed Summary'!AY53</f>
        <v>0</v>
      </c>
      <c r="AY160" s="110">
        <f>+'Detailed Summary'!AZ53</f>
        <v>6817570</v>
      </c>
      <c r="AZ160" s="110">
        <f>+'Detailed Summary'!BA53</f>
        <v>0</v>
      </c>
      <c r="BA160" s="110">
        <f>+'Detailed Summary'!BB53</f>
        <v>0</v>
      </c>
      <c r="BB160" s="110">
        <f>+'Detailed Summary'!BC53</f>
        <v>0</v>
      </c>
      <c r="BC160" s="110">
        <f>+'Detailed Summary'!BD53</f>
        <v>0</v>
      </c>
      <c r="BD160" s="110">
        <f>+'Detailed Summary'!BE53</f>
        <v>-16990239.199999999</v>
      </c>
      <c r="BE160" s="110">
        <f>+'Detailed Summary'!BF53</f>
        <v>12619474.160000008</v>
      </c>
      <c r="BF160" s="110">
        <f>+'Detailed Summary'!BG53</f>
        <v>9659116.8499999996</v>
      </c>
      <c r="BG160" s="110">
        <f>+'Detailed Summary'!BH53</f>
        <v>0</v>
      </c>
      <c r="BH160" s="110">
        <f>+'Detailed Summary'!BI53</f>
        <v>0</v>
      </c>
      <c r="BI160" s="110">
        <f>+'Detailed Summary'!BJ53+'Detailed Summary'!AF53</f>
        <v>393414789.08414102</v>
      </c>
      <c r="BJ160" s="110">
        <f>+'Detailed Summary'!BK53</f>
        <v>10965881739.478994</v>
      </c>
    </row>
    <row r="161" spans="3:62">
      <c r="C161" s="2" t="s">
        <v>502</v>
      </c>
      <c r="D161" s="110">
        <f>+'Detailed Summary'!C54</f>
        <v>-4244925258.0010071</v>
      </c>
      <c r="E161" s="110">
        <f>+'Detailed Summary'!D54</f>
        <v>0</v>
      </c>
      <c r="F161" s="110">
        <f>+'Detailed Summary'!E54</f>
        <v>0</v>
      </c>
      <c r="G161" s="110">
        <f>+'Detailed Summary'!F54</f>
        <v>0</v>
      </c>
      <c r="H161" s="110">
        <f>+'Detailed Summary'!G54</f>
        <v>0</v>
      </c>
      <c r="I161" s="110">
        <f>+'Detailed Summary'!H54</f>
        <v>0</v>
      </c>
      <c r="J161" s="110">
        <f>+'Detailed Summary'!I54</f>
        <v>0</v>
      </c>
      <c r="K161" s="110">
        <f>+'Detailed Summary'!J54</f>
        <v>0</v>
      </c>
      <c r="L161" s="110">
        <f>+'Detailed Summary'!K54</f>
        <v>0</v>
      </c>
      <c r="M161" s="110">
        <f>+'Detailed Summary'!L54</f>
        <v>0</v>
      </c>
      <c r="N161" s="110">
        <f>+'Detailed Summary'!M54</f>
        <v>0</v>
      </c>
      <c r="O161" s="110">
        <f>+'Detailed Summary'!N54</f>
        <v>0</v>
      </c>
      <c r="P161" s="110">
        <f>+'Detailed Summary'!O54</f>
        <v>0</v>
      </c>
      <c r="Q161" s="110">
        <f>+'Detailed Summary'!P54</f>
        <v>0</v>
      </c>
      <c r="R161" s="110">
        <f>+'Detailed Summary'!Q54</f>
        <v>0</v>
      </c>
      <c r="S161" s="110">
        <f>+'Detailed Summary'!R54</f>
        <v>0</v>
      </c>
      <c r="T161" s="110">
        <f>+'Detailed Summary'!S54</f>
        <v>0</v>
      </c>
      <c r="U161" s="110">
        <f>+'Detailed Summary'!T54</f>
        <v>0</v>
      </c>
      <c r="V161" s="110">
        <f>+'Detailed Summary'!U54</f>
        <v>-143742277.5314436</v>
      </c>
      <c r="W161" s="110">
        <f>+'Detailed Summary'!V54</f>
        <v>-21398675.290281195</v>
      </c>
      <c r="X161" s="110">
        <f>+'Detailed Summary'!W54</f>
        <v>0</v>
      </c>
      <c r="Y161" s="110">
        <f>+'Detailed Summary'!X54</f>
        <v>0</v>
      </c>
      <c r="Z161" s="110">
        <f>+'Detailed Summary'!Y54</f>
        <v>0</v>
      </c>
      <c r="AA161" s="110">
        <f>+'Detailed Summary'!Z54</f>
        <v>2120000</v>
      </c>
      <c r="AB161" s="110">
        <f>+'Detailed Summary'!AA54</f>
        <v>0</v>
      </c>
      <c r="AC161" s="110">
        <f>+'Detailed Summary'!AB54</f>
        <v>0</v>
      </c>
      <c r="AD161" s="110">
        <f>+'Detailed Summary'!AC54</f>
        <v>-16445383.11765343</v>
      </c>
      <c r="AE161" s="110">
        <f>+'Detailed Summary'!AD54</f>
        <v>0</v>
      </c>
      <c r="AF161" s="110">
        <f>+'Detailed Summary'!AE54</f>
        <v>0</v>
      </c>
      <c r="AG161" s="110">
        <f>+'Detailed Summary'!AH54</f>
        <v>0</v>
      </c>
      <c r="AH161" s="110">
        <f>+'Detailed Summary'!AI54</f>
        <v>0</v>
      </c>
      <c r="AI161" s="110">
        <f>+'Detailed Summary'!AJ54</f>
        <v>0</v>
      </c>
      <c r="AJ161" s="110">
        <f>+'Detailed Summary'!AK54</f>
        <v>0</v>
      </c>
      <c r="AK161" s="110">
        <f>+'Detailed Summary'!AL54</f>
        <v>0</v>
      </c>
      <c r="AL161" s="110">
        <f>+'Detailed Summary'!AM54</f>
        <v>0</v>
      </c>
      <c r="AM161" s="110">
        <f>+'Detailed Summary'!AN54</f>
        <v>0</v>
      </c>
      <c r="AN161" s="110">
        <f>+'Detailed Summary'!AO54</f>
        <v>0</v>
      </c>
      <c r="AO161" s="110">
        <f>+'Detailed Summary'!AP54</f>
        <v>0</v>
      </c>
      <c r="AP161" s="110">
        <f>+'Detailed Summary'!AQ54</f>
        <v>0</v>
      </c>
      <c r="AQ161" s="110">
        <f>+'Detailed Summary'!AR54</f>
        <v>0</v>
      </c>
      <c r="AR161" s="110">
        <f>+'Detailed Summary'!AS54</f>
        <v>-2140347.6892875</v>
      </c>
      <c r="AS161" s="110">
        <f>+'Detailed Summary'!AT54</f>
        <v>0</v>
      </c>
      <c r="AT161" s="110">
        <f>+'Detailed Summary'!AU54</f>
        <v>-8848582.893215416</v>
      </c>
      <c r="AU161" s="110">
        <f>+'Detailed Summary'!AV54</f>
        <v>0</v>
      </c>
      <c r="AV161" s="110">
        <f>+'Detailed Summary'!AW54</f>
        <v>0</v>
      </c>
      <c r="AW161" s="110">
        <f>+'Detailed Summary'!AX54</f>
        <v>-671553.6085628313</v>
      </c>
      <c r="AX161" s="110">
        <f>+'Detailed Summary'!AY54</f>
        <v>0</v>
      </c>
      <c r="AY161" s="110">
        <f>+'Detailed Summary'!AZ54</f>
        <v>-965822.41666666651</v>
      </c>
      <c r="AZ161" s="110">
        <f>+'Detailed Summary'!BA54</f>
        <v>0</v>
      </c>
      <c r="BA161" s="110">
        <f>+'Detailed Summary'!BB54</f>
        <v>0</v>
      </c>
      <c r="BB161" s="110">
        <f>+'Detailed Summary'!BC54</f>
        <v>0</v>
      </c>
      <c r="BC161" s="110">
        <f>+'Detailed Summary'!BD54</f>
        <v>0</v>
      </c>
      <c r="BD161" s="110">
        <f>+'Detailed Summary'!BE54</f>
        <v>12688074.934416663</v>
      </c>
      <c r="BE161" s="110">
        <f>+'Detailed Summary'!BF54</f>
        <v>-631650.07127077854</v>
      </c>
      <c r="BF161" s="110">
        <f>+'Detailed Summary'!BG54</f>
        <v>-5277574.0231666667</v>
      </c>
      <c r="BG161" s="110">
        <f>+'Detailed Summary'!BH54</f>
        <v>0</v>
      </c>
      <c r="BH161" s="110">
        <f>+'Detailed Summary'!BI54</f>
        <v>0</v>
      </c>
      <c r="BI161" s="110">
        <f>+'Detailed Summary'!BJ54+'Detailed Summary'!AF54</f>
        <v>-185313791.70713142</v>
      </c>
      <c r="BJ161" s="110">
        <f>+'Detailed Summary'!BK54</f>
        <v>-4430239049.7081385</v>
      </c>
    </row>
    <row r="162" spans="3:62">
      <c r="C162" s="2" t="s">
        <v>503</v>
      </c>
      <c r="D162" s="110">
        <f>+'Detailed Summary'!C55</f>
        <v>285841342.02833331</v>
      </c>
      <c r="E162" s="110">
        <f>+'Detailed Summary'!D55</f>
        <v>0</v>
      </c>
      <c r="F162" s="110">
        <f>+'Detailed Summary'!E55</f>
        <v>0</v>
      </c>
      <c r="G162" s="110">
        <f>+'Detailed Summary'!F55</f>
        <v>0</v>
      </c>
      <c r="H162" s="110">
        <f>+'Detailed Summary'!G55</f>
        <v>0</v>
      </c>
      <c r="I162" s="110">
        <f>+'Detailed Summary'!H55</f>
        <v>0</v>
      </c>
      <c r="J162" s="110">
        <f>+'Detailed Summary'!I55</f>
        <v>0</v>
      </c>
      <c r="K162" s="110">
        <f>+'Detailed Summary'!J55</f>
        <v>0</v>
      </c>
      <c r="L162" s="110">
        <f>+'Detailed Summary'!K55</f>
        <v>0</v>
      </c>
      <c r="M162" s="110">
        <f>+'Detailed Summary'!L55</f>
        <v>0</v>
      </c>
      <c r="N162" s="110">
        <f>+'Detailed Summary'!M55</f>
        <v>0</v>
      </c>
      <c r="O162" s="110">
        <f>+'Detailed Summary'!N55</f>
        <v>0</v>
      </c>
      <c r="P162" s="110">
        <f>+'Detailed Summary'!O55</f>
        <v>0</v>
      </c>
      <c r="Q162" s="110">
        <f>+'Detailed Summary'!P55</f>
        <v>0</v>
      </c>
      <c r="R162" s="110">
        <f>+'Detailed Summary'!Q55</f>
        <v>0</v>
      </c>
      <c r="S162" s="110">
        <f>+'Detailed Summary'!R55</f>
        <v>0</v>
      </c>
      <c r="T162" s="110">
        <f>+'Detailed Summary'!S55</f>
        <v>0</v>
      </c>
      <c r="U162" s="110">
        <f>+'Detailed Summary'!T55</f>
        <v>0</v>
      </c>
      <c r="V162" s="110">
        <f>+'Detailed Summary'!U55</f>
        <v>-12697238.698333323</v>
      </c>
      <c r="W162" s="110">
        <f>+'Detailed Summary'!V55</f>
        <v>0</v>
      </c>
      <c r="X162" s="110">
        <f>+'Detailed Summary'!W55</f>
        <v>0</v>
      </c>
      <c r="Y162" s="110">
        <f>+'Detailed Summary'!X55</f>
        <v>0</v>
      </c>
      <c r="Z162" s="110">
        <f>+'Detailed Summary'!Y55</f>
        <v>0</v>
      </c>
      <c r="AA162" s="110">
        <f>+'Detailed Summary'!Z55</f>
        <v>0</v>
      </c>
      <c r="AB162" s="110">
        <f>+'Detailed Summary'!AA55</f>
        <v>0</v>
      </c>
      <c r="AC162" s="110">
        <f>+'Detailed Summary'!AB55</f>
        <v>0</v>
      </c>
      <c r="AD162" s="110">
        <f>+'Detailed Summary'!AC55</f>
        <v>0</v>
      </c>
      <c r="AE162" s="110">
        <f>+'Detailed Summary'!AD55</f>
        <v>0</v>
      </c>
      <c r="AF162" s="110">
        <f>+'Detailed Summary'!AE55</f>
        <v>0</v>
      </c>
      <c r="AG162" s="110">
        <f>+'Detailed Summary'!AH55</f>
        <v>0</v>
      </c>
      <c r="AH162" s="110">
        <f>+'Detailed Summary'!AI55</f>
        <v>0</v>
      </c>
      <c r="AI162" s="110">
        <f>+'Detailed Summary'!AJ55</f>
        <v>0</v>
      </c>
      <c r="AJ162" s="110">
        <f>+'Detailed Summary'!AK55</f>
        <v>0</v>
      </c>
      <c r="AK162" s="110">
        <f>+'Detailed Summary'!AL55</f>
        <v>0</v>
      </c>
      <c r="AL162" s="110">
        <f>+'Detailed Summary'!AM55</f>
        <v>0</v>
      </c>
      <c r="AM162" s="110">
        <f>+'Detailed Summary'!AN55</f>
        <v>0</v>
      </c>
      <c r="AN162" s="110">
        <f>+'Detailed Summary'!AO55</f>
        <v>0</v>
      </c>
      <c r="AO162" s="110">
        <f>+'Detailed Summary'!AP55</f>
        <v>0</v>
      </c>
      <c r="AP162" s="110">
        <f>+'Detailed Summary'!AQ55</f>
        <v>0</v>
      </c>
      <c r="AQ162" s="110">
        <f>+'Detailed Summary'!AR55</f>
        <v>0</v>
      </c>
      <c r="AR162" s="110">
        <f>+'Detailed Summary'!AS55</f>
        <v>-3679667.3302051304</v>
      </c>
      <c r="AS162" s="110">
        <f>+'Detailed Summary'!AT55</f>
        <v>0</v>
      </c>
      <c r="AT162" s="110">
        <f>+'Detailed Summary'!AU55</f>
        <v>16851957.74198458</v>
      </c>
      <c r="AU162" s="110">
        <f>+'Detailed Summary'!AV55</f>
        <v>0</v>
      </c>
      <c r="AV162" s="110">
        <f>+'Detailed Summary'!AW55</f>
        <v>0</v>
      </c>
      <c r="AW162" s="110">
        <f>+'Detailed Summary'!AX55</f>
        <v>0</v>
      </c>
      <c r="AX162" s="110">
        <f>+'Detailed Summary'!AY55</f>
        <v>0</v>
      </c>
      <c r="AY162" s="110">
        <f>+'Detailed Summary'!AZ55</f>
        <v>-370698.04012167035</v>
      </c>
      <c r="AZ162" s="110">
        <f>+'Detailed Summary'!BA55</f>
        <v>0</v>
      </c>
      <c r="BA162" s="110">
        <f>+'Detailed Summary'!BB55</f>
        <v>0</v>
      </c>
      <c r="BB162" s="110">
        <f>+'Detailed Summary'!BC55</f>
        <v>0</v>
      </c>
      <c r="BC162" s="110">
        <f>+'Detailed Summary'!BD55</f>
        <v>-31039847.298310034</v>
      </c>
      <c r="BD162" s="110">
        <f>+'Detailed Summary'!BE55</f>
        <v>0</v>
      </c>
      <c r="BE162" s="110">
        <f>+'Detailed Summary'!BF55</f>
        <v>0</v>
      </c>
      <c r="BF162" s="110">
        <f>+'Detailed Summary'!BG55</f>
        <v>0</v>
      </c>
      <c r="BG162" s="110">
        <f>+'Detailed Summary'!BH55</f>
        <v>0</v>
      </c>
      <c r="BH162" s="110">
        <f>+'Detailed Summary'!BI55</f>
        <v>0</v>
      </c>
      <c r="BI162" s="110">
        <f>+'Detailed Summary'!BJ55+'Detailed Summary'!AF55</f>
        <v>-30935493.624985579</v>
      </c>
      <c r="BJ162" s="110">
        <f>+'Detailed Summary'!BK55</f>
        <v>254905848.40334773</v>
      </c>
    </row>
    <row r="163" spans="3:62">
      <c r="C163" s="2" t="s">
        <v>504</v>
      </c>
      <c r="D163" s="110">
        <f>+'Detailed Summary'!C56</f>
        <v>-1443684469.5857882</v>
      </c>
      <c r="E163" s="110">
        <f>+'Detailed Summary'!D56</f>
        <v>0</v>
      </c>
      <c r="F163" s="110">
        <f>+'Detailed Summary'!E56</f>
        <v>0</v>
      </c>
      <c r="G163" s="110">
        <f>+'Detailed Summary'!F56</f>
        <v>0</v>
      </c>
      <c r="H163" s="110">
        <f>+'Detailed Summary'!G56</f>
        <v>0</v>
      </c>
      <c r="I163" s="110">
        <f>+'Detailed Summary'!H56</f>
        <v>0</v>
      </c>
      <c r="J163" s="110">
        <f>+'Detailed Summary'!I56</f>
        <v>0</v>
      </c>
      <c r="K163" s="110">
        <f>+'Detailed Summary'!J56</f>
        <v>0</v>
      </c>
      <c r="L163" s="110">
        <f>+'Detailed Summary'!K56</f>
        <v>0</v>
      </c>
      <c r="M163" s="110">
        <f>+'Detailed Summary'!L56</f>
        <v>0</v>
      </c>
      <c r="N163" s="110">
        <f>+'Detailed Summary'!M56</f>
        <v>0</v>
      </c>
      <c r="O163" s="110">
        <f>+'Detailed Summary'!N56</f>
        <v>0</v>
      </c>
      <c r="P163" s="110">
        <f>+'Detailed Summary'!O56</f>
        <v>0</v>
      </c>
      <c r="Q163" s="110">
        <f>+'Detailed Summary'!P56</f>
        <v>0</v>
      </c>
      <c r="R163" s="110">
        <f>+'Detailed Summary'!Q56</f>
        <v>0</v>
      </c>
      <c r="S163" s="110">
        <f>+'Detailed Summary'!R56</f>
        <v>0</v>
      </c>
      <c r="T163" s="110">
        <f>+'Detailed Summary'!S56</f>
        <v>0</v>
      </c>
      <c r="U163" s="110">
        <f>+'Detailed Summary'!T56</f>
        <v>0</v>
      </c>
      <c r="V163" s="110">
        <f>+'Detailed Summary'!U56</f>
        <v>22974386.588703156</v>
      </c>
      <c r="W163" s="110">
        <f>+'Detailed Summary'!V56</f>
        <v>4493721.8109590504</v>
      </c>
      <c r="X163" s="110">
        <f>+'Detailed Summary'!W56</f>
        <v>0</v>
      </c>
      <c r="Y163" s="110">
        <f>+'Detailed Summary'!X56</f>
        <v>0</v>
      </c>
      <c r="Z163" s="110">
        <f>+'Detailed Summary'!Y56</f>
        <v>0</v>
      </c>
      <c r="AA163" s="110">
        <f>+'Detailed Summary'!Z56</f>
        <v>803628.57</v>
      </c>
      <c r="AB163" s="110">
        <f>+'Detailed Summary'!AA56</f>
        <v>0</v>
      </c>
      <c r="AC163" s="110">
        <f>+'Detailed Summary'!AB56</f>
        <v>0</v>
      </c>
      <c r="AD163" s="110">
        <f>+'Detailed Summary'!AC56</f>
        <v>5426976.4288256317</v>
      </c>
      <c r="AE163" s="110">
        <f>+'Detailed Summary'!AD56</f>
        <v>0</v>
      </c>
      <c r="AF163" s="110">
        <f>+'Detailed Summary'!AE56</f>
        <v>0</v>
      </c>
      <c r="AG163" s="110">
        <f>+'Detailed Summary'!AH56</f>
        <v>0</v>
      </c>
      <c r="AH163" s="110">
        <f>+'Detailed Summary'!AI56</f>
        <v>0</v>
      </c>
      <c r="AI163" s="110">
        <f>+'Detailed Summary'!AJ56</f>
        <v>0</v>
      </c>
      <c r="AJ163" s="110">
        <f>+'Detailed Summary'!AK56</f>
        <v>0</v>
      </c>
      <c r="AK163" s="110">
        <f>+'Detailed Summary'!AL56</f>
        <v>0</v>
      </c>
      <c r="AL163" s="110">
        <f>+'Detailed Summary'!AM56</f>
        <v>0</v>
      </c>
      <c r="AM163" s="110">
        <f>+'Detailed Summary'!AN56</f>
        <v>0</v>
      </c>
      <c r="AN163" s="110">
        <f>+'Detailed Summary'!AO56</f>
        <v>0</v>
      </c>
      <c r="AO163" s="110">
        <f>+'Detailed Summary'!AP56</f>
        <v>0</v>
      </c>
      <c r="AP163" s="110">
        <f>+'Detailed Summary'!AQ56</f>
        <v>0</v>
      </c>
      <c r="AQ163" s="110">
        <f>+'Detailed Summary'!AR56</f>
        <v>0</v>
      </c>
      <c r="AR163" s="110">
        <f>+'Detailed Summary'!AS56</f>
        <v>9420126.0023907125</v>
      </c>
      <c r="AS163" s="110">
        <f>+'Detailed Summary'!AT56</f>
        <v>0</v>
      </c>
      <c r="AT163" s="110">
        <f>+'Detailed Summary'!AU56</f>
        <v>-3610456.0399853778</v>
      </c>
      <c r="AU163" s="110">
        <f>+'Detailed Summary'!AV56</f>
        <v>0</v>
      </c>
      <c r="AV163" s="110">
        <f>+'Detailed Summary'!AW56</f>
        <v>4503186.1200000085</v>
      </c>
      <c r="AW163" s="110">
        <f>+'Detailed Summary'!AX56</f>
        <v>-112579.20210952556</v>
      </c>
      <c r="AX163" s="110">
        <f>+'Detailed Summary'!AY56</f>
        <v>0</v>
      </c>
      <c r="AY163" s="110">
        <f>+'Detailed Summary'!AZ56</f>
        <v>0</v>
      </c>
      <c r="AZ163" s="110">
        <f>+'Detailed Summary'!BA56</f>
        <v>0</v>
      </c>
      <c r="BA163" s="110">
        <f>+'Detailed Summary'!BB56</f>
        <v>0</v>
      </c>
      <c r="BB163" s="110">
        <f>+'Detailed Summary'!BC56</f>
        <v>0</v>
      </c>
      <c r="BC163" s="110">
        <f>+'Detailed Summary'!BD56</f>
        <v>7647955.3945128955</v>
      </c>
      <c r="BD163" s="110">
        <f>+'Detailed Summary'!BE56</f>
        <v>980694.34861275041</v>
      </c>
      <c r="BE163" s="110">
        <f>+'Detailed Summary'!BF56</f>
        <v>-88064.535992719757</v>
      </c>
      <c r="BF163" s="110">
        <f>+'Detailed Summary'!BG56</f>
        <v>0</v>
      </c>
      <c r="BG163" s="110">
        <f>+'Detailed Summary'!BH56</f>
        <v>0</v>
      </c>
      <c r="BH163" s="110">
        <f>+'Detailed Summary'!BI56</f>
        <v>0</v>
      </c>
      <c r="BI163" s="110">
        <f>+'Detailed Summary'!BJ56+'Detailed Summary'!AF56</f>
        <v>52439575.485916585</v>
      </c>
      <c r="BJ163" s="110">
        <f>+'Detailed Summary'!BK56</f>
        <v>-1391244894.0998716</v>
      </c>
    </row>
    <row r="164" spans="3:62">
      <c r="C164" s="2" t="s">
        <v>456</v>
      </c>
      <c r="D164" s="110">
        <f>+'Detailed Summary'!C57</f>
        <v>145303204.9988502</v>
      </c>
      <c r="E164" s="110">
        <f>+'Detailed Summary'!D57</f>
        <v>0</v>
      </c>
      <c r="F164" s="110">
        <f>+'Detailed Summary'!E57</f>
        <v>0</v>
      </c>
      <c r="G164" s="110">
        <f>+'Detailed Summary'!F57</f>
        <v>0</v>
      </c>
      <c r="H164" s="110">
        <f>+'Detailed Summary'!G57</f>
        <v>0</v>
      </c>
      <c r="I164" s="110">
        <f>+'Detailed Summary'!H57</f>
        <v>0</v>
      </c>
      <c r="J164" s="110">
        <f>+'Detailed Summary'!I57</f>
        <v>0</v>
      </c>
      <c r="K164" s="110">
        <f>+'Detailed Summary'!J57</f>
        <v>0</v>
      </c>
      <c r="L164" s="110">
        <f>+'Detailed Summary'!K57</f>
        <v>0</v>
      </c>
      <c r="M164" s="110">
        <f>+'Detailed Summary'!L57</f>
        <v>0</v>
      </c>
      <c r="N164" s="110">
        <f>+'Detailed Summary'!M57</f>
        <v>0</v>
      </c>
      <c r="O164" s="110">
        <f>+'Detailed Summary'!N57</f>
        <v>0</v>
      </c>
      <c r="P164" s="110">
        <f>+'Detailed Summary'!O57</f>
        <v>0</v>
      </c>
      <c r="Q164" s="110">
        <f>+'Detailed Summary'!P57</f>
        <v>0</v>
      </c>
      <c r="R164" s="110">
        <f>+'Detailed Summary'!Q57</f>
        <v>0</v>
      </c>
      <c r="S164" s="110">
        <f>+'Detailed Summary'!R57</f>
        <v>0</v>
      </c>
      <c r="T164" s="110">
        <f>+'Detailed Summary'!S57</f>
        <v>0</v>
      </c>
      <c r="U164" s="110">
        <f>+'Detailed Summary'!T57</f>
        <v>0</v>
      </c>
      <c r="V164" s="110">
        <f>+'Detailed Summary'!U57</f>
        <v>-7927989.0496875346</v>
      </c>
      <c r="W164" s="110">
        <f>+'Detailed Summary'!V57</f>
        <v>0</v>
      </c>
      <c r="X164" s="110">
        <f>+'Detailed Summary'!W57</f>
        <v>0</v>
      </c>
      <c r="Y164" s="110">
        <f>+'Detailed Summary'!X57</f>
        <v>0</v>
      </c>
      <c r="Z164" s="110">
        <f>+'Detailed Summary'!Y57</f>
        <v>0</v>
      </c>
      <c r="AA164" s="110">
        <f>+'Detailed Summary'!Z57</f>
        <v>0</v>
      </c>
      <c r="AB164" s="110">
        <f>+'Detailed Summary'!AA57</f>
        <v>0</v>
      </c>
      <c r="AC164" s="110">
        <f>+'Detailed Summary'!AB57</f>
        <v>0</v>
      </c>
      <c r="AD164" s="110">
        <f>+'Detailed Summary'!AC57</f>
        <v>0</v>
      </c>
      <c r="AE164" s="110">
        <f>+'Detailed Summary'!AD57</f>
        <v>0</v>
      </c>
      <c r="AF164" s="110">
        <f>+'Detailed Summary'!AE57</f>
        <v>0</v>
      </c>
      <c r="AG164" s="110">
        <f>+'Detailed Summary'!AH57</f>
        <v>0</v>
      </c>
      <c r="AH164" s="110">
        <f>+'Detailed Summary'!AI57</f>
        <v>0</v>
      </c>
      <c r="AI164" s="110">
        <f>+'Detailed Summary'!AJ57</f>
        <v>0</v>
      </c>
      <c r="AJ164" s="110">
        <f>+'Detailed Summary'!AK57</f>
        <v>0</v>
      </c>
      <c r="AK164" s="110">
        <f>+'Detailed Summary'!AL57</f>
        <v>0</v>
      </c>
      <c r="AL164" s="110">
        <f>+'Detailed Summary'!AM57</f>
        <v>0</v>
      </c>
      <c r="AM164" s="110">
        <f>+'Detailed Summary'!AN57</f>
        <v>0</v>
      </c>
      <c r="AN164" s="110">
        <f>+'Detailed Summary'!AO57</f>
        <v>0</v>
      </c>
      <c r="AO164" s="110">
        <f>+'Detailed Summary'!AP57</f>
        <v>0</v>
      </c>
      <c r="AP164" s="110">
        <f>+'Detailed Summary'!AQ57</f>
        <v>0</v>
      </c>
      <c r="AQ164" s="110">
        <f>+'Detailed Summary'!AR57</f>
        <v>0</v>
      </c>
      <c r="AR164" s="110">
        <f>+'Detailed Summary'!AS57</f>
        <v>0</v>
      </c>
      <c r="AS164" s="110">
        <f>+'Detailed Summary'!AT57</f>
        <v>0</v>
      </c>
      <c r="AT164" s="110">
        <f>+'Detailed Summary'!AU57</f>
        <v>0</v>
      </c>
      <c r="AU164" s="110">
        <f>+'Detailed Summary'!AV57</f>
        <v>0</v>
      </c>
      <c r="AV164" s="110">
        <f>+'Detailed Summary'!AW57</f>
        <v>0</v>
      </c>
      <c r="AW164" s="110">
        <f>+'Detailed Summary'!AX57</f>
        <v>0</v>
      </c>
      <c r="AX164" s="110">
        <f>+'Detailed Summary'!AY57</f>
        <v>0</v>
      </c>
      <c r="AY164" s="110">
        <f>+'Detailed Summary'!AZ57</f>
        <v>0</v>
      </c>
      <c r="AZ164" s="110">
        <f>+'Detailed Summary'!BA57</f>
        <v>0</v>
      </c>
      <c r="BA164" s="110">
        <f>+'Detailed Summary'!BB57</f>
        <v>0</v>
      </c>
      <c r="BB164" s="110">
        <f>+'Detailed Summary'!BC57</f>
        <v>0</v>
      </c>
      <c r="BC164" s="110">
        <f>+'Detailed Summary'!BD57</f>
        <v>0</v>
      </c>
      <c r="BD164" s="110">
        <f>+'Detailed Summary'!BE57</f>
        <v>0</v>
      </c>
      <c r="BE164" s="110">
        <f>+'Detailed Summary'!BF57</f>
        <v>0</v>
      </c>
      <c r="BF164" s="110">
        <f>+'Detailed Summary'!BG57</f>
        <v>0</v>
      </c>
      <c r="BG164" s="110">
        <f>+'Detailed Summary'!BH57</f>
        <v>0</v>
      </c>
      <c r="BH164" s="110">
        <f>+'Detailed Summary'!BI57</f>
        <v>0</v>
      </c>
      <c r="BI164" s="110">
        <f>+'Detailed Summary'!BJ57+'Detailed Summary'!AF57</f>
        <v>-7927989.0496875346</v>
      </c>
      <c r="BJ164" s="110">
        <f>+'Detailed Summary'!BK57</f>
        <v>137375215.94916266</v>
      </c>
    </row>
    <row r="165" spans="3:62">
      <c r="C165" s="2" t="s">
        <v>458</v>
      </c>
      <c r="D165" s="110">
        <f>+'Detailed Summary'!C58</f>
        <v>-106223263.53024991</v>
      </c>
      <c r="E165" s="110">
        <f>+'Detailed Summary'!D58</f>
        <v>0</v>
      </c>
      <c r="F165" s="110">
        <f>+'Detailed Summary'!E58</f>
        <v>0</v>
      </c>
      <c r="G165" s="110">
        <f>+'Detailed Summary'!F58</f>
        <v>0</v>
      </c>
      <c r="H165" s="110">
        <f>+'Detailed Summary'!G58</f>
        <v>0</v>
      </c>
      <c r="I165" s="110">
        <f>+'Detailed Summary'!H58</f>
        <v>0</v>
      </c>
      <c r="J165" s="110">
        <f>+'Detailed Summary'!I58</f>
        <v>0</v>
      </c>
      <c r="K165" s="110">
        <f>+'Detailed Summary'!J58</f>
        <v>0</v>
      </c>
      <c r="L165" s="110">
        <f>+'Detailed Summary'!K58</f>
        <v>0</v>
      </c>
      <c r="M165" s="110">
        <f>+'Detailed Summary'!L58</f>
        <v>0</v>
      </c>
      <c r="N165" s="110">
        <f>+'Detailed Summary'!M58</f>
        <v>0</v>
      </c>
      <c r="O165" s="110">
        <f>+'Detailed Summary'!N58</f>
        <v>0</v>
      </c>
      <c r="P165" s="110">
        <f>+'Detailed Summary'!O58</f>
        <v>0</v>
      </c>
      <c r="Q165" s="110">
        <f>+'Detailed Summary'!P58</f>
        <v>0</v>
      </c>
      <c r="R165" s="110">
        <f>+'Detailed Summary'!Q58</f>
        <v>0</v>
      </c>
      <c r="S165" s="110">
        <f>+'Detailed Summary'!R58</f>
        <v>0</v>
      </c>
      <c r="T165" s="110">
        <f>+'Detailed Summary'!S58</f>
        <v>0</v>
      </c>
      <c r="U165" s="110">
        <f>+'Detailed Summary'!T58</f>
        <v>0</v>
      </c>
      <c r="V165" s="110">
        <f>+'Detailed Summary'!U58</f>
        <v>-1867515.9642250985</v>
      </c>
      <c r="W165" s="110">
        <f>+'Detailed Summary'!V58</f>
        <v>0</v>
      </c>
      <c r="X165" s="110">
        <f>+'Detailed Summary'!W58</f>
        <v>0</v>
      </c>
      <c r="Y165" s="110">
        <f>+'Detailed Summary'!X58</f>
        <v>0</v>
      </c>
      <c r="Z165" s="110">
        <f>+'Detailed Summary'!Y58</f>
        <v>0</v>
      </c>
      <c r="AA165" s="110">
        <f>+'Detailed Summary'!Z58</f>
        <v>0</v>
      </c>
      <c r="AB165" s="110">
        <f>+'Detailed Summary'!AA58</f>
        <v>0</v>
      </c>
      <c r="AC165" s="110">
        <f>+'Detailed Summary'!AB58</f>
        <v>0</v>
      </c>
      <c r="AD165" s="110">
        <f>+'Detailed Summary'!AC58</f>
        <v>0</v>
      </c>
      <c r="AE165" s="110">
        <f>+'Detailed Summary'!AD58</f>
        <v>0</v>
      </c>
      <c r="AF165" s="110">
        <f>+'Detailed Summary'!AE58</f>
        <v>0</v>
      </c>
      <c r="AG165" s="110">
        <f>+'Detailed Summary'!AH58</f>
        <v>0</v>
      </c>
      <c r="AH165" s="110">
        <f>+'Detailed Summary'!AI58</f>
        <v>0</v>
      </c>
      <c r="AI165" s="110">
        <f>+'Detailed Summary'!AJ58</f>
        <v>0</v>
      </c>
      <c r="AJ165" s="110">
        <f>+'Detailed Summary'!AK58</f>
        <v>0</v>
      </c>
      <c r="AK165" s="110">
        <f>+'Detailed Summary'!AL58</f>
        <v>0</v>
      </c>
      <c r="AL165" s="110">
        <f>+'Detailed Summary'!AM58</f>
        <v>0</v>
      </c>
      <c r="AM165" s="110">
        <f>+'Detailed Summary'!AN58</f>
        <v>0</v>
      </c>
      <c r="AN165" s="110">
        <f>+'Detailed Summary'!AO58</f>
        <v>0</v>
      </c>
      <c r="AO165" s="110">
        <f>+'Detailed Summary'!AP58</f>
        <v>0</v>
      </c>
      <c r="AP165" s="110">
        <f>+'Detailed Summary'!AQ58</f>
        <v>0</v>
      </c>
      <c r="AQ165" s="110">
        <f>+'Detailed Summary'!AR58</f>
        <v>0</v>
      </c>
      <c r="AR165" s="110">
        <f>+'Detailed Summary'!AS58</f>
        <v>0</v>
      </c>
      <c r="AS165" s="110">
        <f>+'Detailed Summary'!AT58</f>
        <v>0</v>
      </c>
      <c r="AT165" s="110">
        <f>+'Detailed Summary'!AU58</f>
        <v>0</v>
      </c>
      <c r="AU165" s="110">
        <f>+'Detailed Summary'!AV58</f>
        <v>0</v>
      </c>
      <c r="AV165" s="110">
        <f>+'Detailed Summary'!AW58</f>
        <v>0</v>
      </c>
      <c r="AW165" s="110">
        <f>+'Detailed Summary'!AX58</f>
        <v>0</v>
      </c>
      <c r="AX165" s="110">
        <f>+'Detailed Summary'!AY58</f>
        <v>0</v>
      </c>
      <c r="AY165" s="110">
        <f>+'Detailed Summary'!AZ58</f>
        <v>0</v>
      </c>
      <c r="AZ165" s="110">
        <f>+'Detailed Summary'!BA58</f>
        <v>0</v>
      </c>
      <c r="BA165" s="110">
        <f>+'Detailed Summary'!BB58</f>
        <v>0</v>
      </c>
      <c r="BB165" s="110">
        <f>+'Detailed Summary'!BC58</f>
        <v>0</v>
      </c>
      <c r="BC165" s="110">
        <f>+'Detailed Summary'!BD58</f>
        <v>0</v>
      </c>
      <c r="BD165" s="110">
        <f>+'Detailed Summary'!BE58</f>
        <v>0</v>
      </c>
      <c r="BE165" s="110">
        <f>+'Detailed Summary'!BF58</f>
        <v>0</v>
      </c>
      <c r="BF165" s="110">
        <f>+'Detailed Summary'!BG58</f>
        <v>0</v>
      </c>
      <c r="BG165" s="110">
        <f>+'Detailed Summary'!BH58</f>
        <v>0</v>
      </c>
      <c r="BH165" s="110">
        <f>+'Detailed Summary'!BI58</f>
        <v>0</v>
      </c>
      <c r="BI165" s="110">
        <f>+'Detailed Summary'!BJ58+'Detailed Summary'!AF58</f>
        <v>-1867515.9642250985</v>
      </c>
      <c r="BJ165" s="110">
        <f>+'Detailed Summary'!BK58</f>
        <v>-108090779.49447501</v>
      </c>
    </row>
    <row r="166" spans="3:62">
      <c r="C166" s="2" t="s">
        <v>69</v>
      </c>
      <c r="D166" s="4">
        <f>SUM(D160:D165)</f>
        <v>5208778506.3049917</v>
      </c>
      <c r="E166" s="110">
        <f t="shared" ref="E166" si="85">SUM(E160:E165)</f>
        <v>0</v>
      </c>
      <c r="F166" s="110">
        <f t="shared" ref="F166:AF166" si="86">SUM(F160:F165)</f>
        <v>0</v>
      </c>
      <c r="G166" s="110">
        <f t="shared" si="86"/>
        <v>0</v>
      </c>
      <c r="H166" s="110">
        <f t="shared" si="86"/>
        <v>0</v>
      </c>
      <c r="I166" s="110">
        <f t="shared" si="86"/>
        <v>0</v>
      </c>
      <c r="J166" s="110">
        <f t="shared" si="86"/>
        <v>0</v>
      </c>
      <c r="K166" s="110">
        <f t="shared" si="86"/>
        <v>0</v>
      </c>
      <c r="L166" s="110">
        <f t="shared" si="86"/>
        <v>0</v>
      </c>
      <c r="M166" s="110">
        <f t="shared" si="86"/>
        <v>0</v>
      </c>
      <c r="N166" s="110">
        <f t="shared" si="86"/>
        <v>0</v>
      </c>
      <c r="O166" s="110">
        <f t="shared" si="86"/>
        <v>0</v>
      </c>
      <c r="P166" s="110">
        <f t="shared" si="86"/>
        <v>0</v>
      </c>
      <c r="Q166" s="110">
        <f t="shared" si="86"/>
        <v>0</v>
      </c>
      <c r="R166" s="110">
        <f t="shared" si="86"/>
        <v>0</v>
      </c>
      <c r="S166" s="110">
        <f t="shared" si="86"/>
        <v>0</v>
      </c>
      <c r="T166" s="110">
        <f t="shared" si="86"/>
        <v>0</v>
      </c>
      <c r="U166" s="110">
        <f t="shared" si="86"/>
        <v>0</v>
      </c>
      <c r="V166" s="110">
        <f t="shared" si="86"/>
        <v>182818242.10345364</v>
      </c>
      <c r="W166" s="110">
        <f t="shared" si="86"/>
        <v>-16904953.479322143</v>
      </c>
      <c r="X166" s="110">
        <f t="shared" si="86"/>
        <v>0</v>
      </c>
      <c r="Y166" s="110">
        <f t="shared" si="86"/>
        <v>0</v>
      </c>
      <c r="Z166" s="110">
        <f t="shared" si="86"/>
        <v>0</v>
      </c>
      <c r="AA166" s="110">
        <f t="shared" si="86"/>
        <v>-1615371.4300000002</v>
      </c>
      <c r="AB166" s="110">
        <f t="shared" si="86"/>
        <v>0</v>
      </c>
      <c r="AC166" s="110">
        <f t="shared" si="86"/>
        <v>0</v>
      </c>
      <c r="AD166" s="110">
        <f t="shared" si="86"/>
        <v>-11018406.688827798</v>
      </c>
      <c r="AE166" s="110">
        <f t="shared" si="86"/>
        <v>0</v>
      </c>
      <c r="AF166" s="110">
        <f t="shared" si="86"/>
        <v>0</v>
      </c>
      <c r="AG166" s="110">
        <f>+'Detailed Summary'!AH59</f>
        <v>0</v>
      </c>
      <c r="AH166" s="110">
        <f>+'Detailed Summary'!AI59</f>
        <v>0</v>
      </c>
      <c r="AI166" s="110">
        <f>+'Detailed Summary'!AJ59</f>
        <v>0</v>
      </c>
      <c r="AJ166" s="110">
        <f>+'Detailed Summary'!AK59</f>
        <v>0</v>
      </c>
      <c r="AK166" s="110">
        <f>+'Detailed Summary'!AL59</f>
        <v>0</v>
      </c>
      <c r="AL166" s="110">
        <f>+'Detailed Summary'!AM59</f>
        <v>0</v>
      </c>
      <c r="AM166" s="110">
        <f>+'Detailed Summary'!AN59</f>
        <v>0</v>
      </c>
      <c r="AN166" s="110">
        <f>+'Detailed Summary'!AO59</f>
        <v>0</v>
      </c>
      <c r="AO166" s="110">
        <f>+'Detailed Summary'!AP59</f>
        <v>0</v>
      </c>
      <c r="AP166" s="110">
        <f>+'Detailed Summary'!AQ59</f>
        <v>0</v>
      </c>
      <c r="AQ166" s="110">
        <f>+'Detailed Summary'!AR59</f>
        <v>0</v>
      </c>
      <c r="AR166" s="110">
        <f>+'Detailed Summary'!AS59</f>
        <v>28244978.592898086</v>
      </c>
      <c r="AS166" s="110">
        <f>+'Detailed Summary'!AT59</f>
        <v>0</v>
      </c>
      <c r="AT166" s="110">
        <f>+'Detailed Summary'!AU59</f>
        <v>25877605.564484786</v>
      </c>
      <c r="AU166" s="110">
        <f>+'Detailed Summary'!AV59</f>
        <v>0</v>
      </c>
      <c r="AV166" s="110">
        <f>+'Detailed Summary'!AW59</f>
        <v>4503186.1200000085</v>
      </c>
      <c r="AW166" s="110">
        <f>+'Detailed Summary'!AX59</f>
        <v>12855303.339327645</v>
      </c>
      <c r="AX166" s="110">
        <f>+'Detailed Summary'!AY59</f>
        <v>0</v>
      </c>
      <c r="AY166" s="110">
        <f>+'Detailed Summary'!AZ59</f>
        <v>5481049.5432116631</v>
      </c>
      <c r="AZ166" s="110">
        <f>+'Detailed Summary'!BA59</f>
        <v>0</v>
      </c>
      <c r="BA166" s="110">
        <f>+'Detailed Summary'!BB59</f>
        <v>0</v>
      </c>
      <c r="BB166" s="110">
        <f>+'Detailed Summary'!BC59</f>
        <v>0</v>
      </c>
      <c r="BC166" s="110">
        <f>+'Detailed Summary'!BD59</f>
        <v>-23391891.903797138</v>
      </c>
      <c r="BD166" s="110">
        <f>+'Detailed Summary'!BE59</f>
        <v>-3321469.9169705859</v>
      </c>
      <c r="BE166" s="110">
        <f>+'Detailed Summary'!BF59</f>
        <v>11899759.55273651</v>
      </c>
      <c r="BF166" s="110">
        <f>+'Detailed Summary'!BG59</f>
        <v>4381542.8268333329</v>
      </c>
      <c r="BG166" s="110">
        <f>+'Detailed Summary'!BH59</f>
        <v>0</v>
      </c>
      <c r="BH166" s="110">
        <f>+'Detailed Summary'!BI59</f>
        <v>0</v>
      </c>
      <c r="BI166" s="110">
        <f>+'Detailed Summary'!BJ59+'Detailed Summary'!AF59</f>
        <v>219809574.22402799</v>
      </c>
      <c r="BJ166" s="110">
        <f>+'Detailed Summary'!BK59</f>
        <v>5428588080.5290194</v>
      </c>
    </row>
    <row r="167" spans="3:62"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</row>
    <row r="168" spans="3:62">
      <c r="C168" s="2" t="s">
        <v>501</v>
      </c>
      <c r="D168" s="4">
        <f>+D160-D152</f>
        <v>1.105804443359375</v>
      </c>
      <c r="E168" s="110">
        <f t="shared" ref="E168:E172" si="87">+E160-E152</f>
        <v>0</v>
      </c>
      <c r="F168" s="110">
        <f t="shared" ref="F168:BJ168" si="88">+F160-F152</f>
        <v>0</v>
      </c>
      <c r="G168" s="110">
        <f t="shared" si="88"/>
        <v>0</v>
      </c>
      <c r="H168" s="110">
        <f t="shared" si="88"/>
        <v>0</v>
      </c>
      <c r="I168" s="110">
        <f t="shared" si="88"/>
        <v>0</v>
      </c>
      <c r="J168" s="110">
        <f t="shared" si="88"/>
        <v>0</v>
      </c>
      <c r="K168" s="110">
        <f t="shared" si="88"/>
        <v>0</v>
      </c>
      <c r="L168" s="110">
        <f t="shared" si="88"/>
        <v>0</v>
      </c>
      <c r="M168" s="110">
        <f t="shared" si="88"/>
        <v>0</v>
      </c>
      <c r="N168" s="110">
        <f t="shared" si="88"/>
        <v>0</v>
      </c>
      <c r="O168" s="110">
        <f t="shared" si="88"/>
        <v>0</v>
      </c>
      <c r="P168" s="110">
        <f t="shared" si="88"/>
        <v>0</v>
      </c>
      <c r="Q168" s="110">
        <f t="shared" si="88"/>
        <v>0</v>
      </c>
      <c r="R168" s="110">
        <f t="shared" si="88"/>
        <v>0</v>
      </c>
      <c r="S168" s="110">
        <f t="shared" si="88"/>
        <v>0</v>
      </c>
      <c r="T168" s="110">
        <f t="shared" si="88"/>
        <v>0</v>
      </c>
      <c r="U168" s="110">
        <f t="shared" si="88"/>
        <v>0</v>
      </c>
      <c r="V168" s="110">
        <f t="shared" si="88"/>
        <v>1.8904030323028564E-2</v>
      </c>
      <c r="W168" s="110">
        <f t="shared" si="88"/>
        <v>0</v>
      </c>
      <c r="X168" s="110">
        <f t="shared" si="88"/>
        <v>0</v>
      </c>
      <c r="Y168" s="110">
        <f t="shared" si="88"/>
        <v>0</v>
      </c>
      <c r="Z168" s="110">
        <f t="shared" si="88"/>
        <v>0</v>
      </c>
      <c r="AA168" s="110">
        <f t="shared" si="88"/>
        <v>0</v>
      </c>
      <c r="AB168" s="110">
        <f t="shared" si="88"/>
        <v>0</v>
      </c>
      <c r="AC168" s="110">
        <f t="shared" si="88"/>
        <v>0</v>
      </c>
      <c r="AD168" s="110">
        <f t="shared" si="88"/>
        <v>0</v>
      </c>
      <c r="AE168" s="110">
        <f t="shared" si="88"/>
        <v>0</v>
      </c>
      <c r="AF168" s="110">
        <f t="shared" si="88"/>
        <v>0</v>
      </c>
      <c r="AG168" s="110">
        <f t="shared" si="88"/>
        <v>0</v>
      </c>
      <c r="AH168" s="110">
        <f t="shared" si="88"/>
        <v>0</v>
      </c>
      <c r="AI168" s="110">
        <f t="shared" si="88"/>
        <v>0</v>
      </c>
      <c r="AJ168" s="110">
        <f t="shared" si="88"/>
        <v>0</v>
      </c>
      <c r="AK168" s="110">
        <f t="shared" si="88"/>
        <v>0</v>
      </c>
      <c r="AL168" s="110">
        <f t="shared" si="88"/>
        <v>0</v>
      </c>
      <c r="AM168" s="110">
        <f t="shared" si="88"/>
        <v>0</v>
      </c>
      <c r="AN168" s="110">
        <f t="shared" si="88"/>
        <v>0</v>
      </c>
      <c r="AO168" s="110">
        <f t="shared" si="88"/>
        <v>0</v>
      </c>
      <c r="AP168" s="110">
        <f t="shared" si="88"/>
        <v>0</v>
      </c>
      <c r="AQ168" s="110">
        <f t="shared" si="88"/>
        <v>0</v>
      </c>
      <c r="AR168" s="110">
        <f t="shared" si="88"/>
        <v>0</v>
      </c>
      <c r="AS168" s="110">
        <f t="shared" si="88"/>
        <v>0</v>
      </c>
      <c r="AT168" s="110">
        <f t="shared" si="88"/>
        <v>0</v>
      </c>
      <c r="AU168" s="110">
        <f t="shared" si="88"/>
        <v>0</v>
      </c>
      <c r="AV168" s="110">
        <f t="shared" si="88"/>
        <v>0</v>
      </c>
      <c r="AW168" s="110">
        <f t="shared" si="88"/>
        <v>0</v>
      </c>
      <c r="AX168" s="110">
        <f t="shared" si="88"/>
        <v>0</v>
      </c>
      <c r="AY168" s="110">
        <f t="shared" si="88"/>
        <v>0</v>
      </c>
      <c r="AZ168" s="110">
        <f t="shared" si="88"/>
        <v>0</v>
      </c>
      <c r="BA168" s="110">
        <f t="shared" si="88"/>
        <v>0</v>
      </c>
      <c r="BB168" s="110">
        <f t="shared" si="88"/>
        <v>0</v>
      </c>
      <c r="BC168" s="110">
        <f t="shared" si="88"/>
        <v>0</v>
      </c>
      <c r="BD168" s="110">
        <f t="shared" si="88"/>
        <v>0</v>
      </c>
      <c r="BE168" s="110">
        <f t="shared" si="88"/>
        <v>0</v>
      </c>
      <c r="BF168" s="110">
        <f t="shared" si="88"/>
        <v>0</v>
      </c>
      <c r="BG168" s="110">
        <f t="shared" si="88"/>
        <v>0</v>
      </c>
      <c r="BH168" s="110">
        <f t="shared" si="88"/>
        <v>0</v>
      </c>
      <c r="BI168" s="110">
        <f t="shared" si="88"/>
        <v>1.8903970718383789E-2</v>
      </c>
      <c r="BJ168" s="110">
        <f t="shared" si="88"/>
        <v>1.1247081756591797</v>
      </c>
    </row>
    <row r="169" spans="3:62">
      <c r="C169" s="2" t="s">
        <v>502</v>
      </c>
      <c r="D169" s="4">
        <f t="shared" ref="D169:E174" si="89">+D161-D153</f>
        <v>0.22359657287597656</v>
      </c>
      <c r="E169" s="110">
        <f t="shared" si="89"/>
        <v>0</v>
      </c>
      <c r="F169" s="110">
        <f t="shared" ref="F169:BJ169" si="90">+F161-F153</f>
        <v>0</v>
      </c>
      <c r="G169" s="110">
        <f t="shared" si="90"/>
        <v>0</v>
      </c>
      <c r="H169" s="110">
        <f t="shared" si="90"/>
        <v>0</v>
      </c>
      <c r="I169" s="110">
        <f t="shared" si="90"/>
        <v>0</v>
      </c>
      <c r="J169" s="110">
        <f t="shared" si="90"/>
        <v>0</v>
      </c>
      <c r="K169" s="110">
        <f t="shared" si="90"/>
        <v>0</v>
      </c>
      <c r="L169" s="110">
        <f t="shared" si="90"/>
        <v>0</v>
      </c>
      <c r="M169" s="110">
        <f t="shared" si="90"/>
        <v>0</v>
      </c>
      <c r="N169" s="110">
        <f t="shared" si="90"/>
        <v>0</v>
      </c>
      <c r="O169" s="110">
        <f t="shared" si="90"/>
        <v>0</v>
      </c>
      <c r="P169" s="110">
        <f t="shared" si="90"/>
        <v>0</v>
      </c>
      <c r="Q169" s="110">
        <f t="shared" si="90"/>
        <v>0</v>
      </c>
      <c r="R169" s="110">
        <f t="shared" si="90"/>
        <v>0</v>
      </c>
      <c r="S169" s="110">
        <f t="shared" si="90"/>
        <v>0</v>
      </c>
      <c r="T169" s="110">
        <f t="shared" si="90"/>
        <v>0</v>
      </c>
      <c r="U169" s="110">
        <f t="shared" si="90"/>
        <v>0</v>
      </c>
      <c r="V169" s="110">
        <f t="shared" si="90"/>
        <v>0.331928551197052</v>
      </c>
      <c r="W169" s="110">
        <f t="shared" si="90"/>
        <v>-9.1012194752693176E-2</v>
      </c>
      <c r="X169" s="110">
        <f t="shared" si="90"/>
        <v>0</v>
      </c>
      <c r="Y169" s="110">
        <f t="shared" si="90"/>
        <v>0</v>
      </c>
      <c r="Z169" s="110">
        <f t="shared" si="90"/>
        <v>0</v>
      </c>
      <c r="AA169" s="110">
        <f t="shared" si="90"/>
        <v>0</v>
      </c>
      <c r="AB169" s="110">
        <f t="shared" si="90"/>
        <v>0</v>
      </c>
      <c r="AC169" s="110">
        <f t="shared" si="90"/>
        <v>0</v>
      </c>
      <c r="AD169" s="110">
        <f t="shared" si="90"/>
        <v>0</v>
      </c>
      <c r="AE169" s="110">
        <f t="shared" si="90"/>
        <v>0</v>
      </c>
      <c r="AF169" s="110">
        <f t="shared" si="90"/>
        <v>0</v>
      </c>
      <c r="AG169" s="110">
        <f t="shared" si="90"/>
        <v>0</v>
      </c>
      <c r="AH169" s="110">
        <f t="shared" si="90"/>
        <v>0</v>
      </c>
      <c r="AI169" s="110">
        <f t="shared" si="90"/>
        <v>0</v>
      </c>
      <c r="AJ169" s="110">
        <f t="shared" si="90"/>
        <v>0</v>
      </c>
      <c r="AK169" s="110">
        <f t="shared" si="90"/>
        <v>0</v>
      </c>
      <c r="AL169" s="110">
        <f t="shared" si="90"/>
        <v>0</v>
      </c>
      <c r="AM169" s="110">
        <f t="shared" si="90"/>
        <v>0</v>
      </c>
      <c r="AN169" s="110">
        <f t="shared" si="90"/>
        <v>0</v>
      </c>
      <c r="AO169" s="110">
        <f t="shared" si="90"/>
        <v>0</v>
      </c>
      <c r="AP169" s="110">
        <f t="shared" si="90"/>
        <v>0</v>
      </c>
      <c r="AQ169" s="110">
        <f t="shared" si="90"/>
        <v>0</v>
      </c>
      <c r="AR169" s="110">
        <f t="shared" si="90"/>
        <v>0</v>
      </c>
      <c r="AS169" s="110">
        <f t="shared" si="90"/>
        <v>0</v>
      </c>
      <c r="AT169" s="110">
        <f t="shared" si="90"/>
        <v>0</v>
      </c>
      <c r="AU169" s="110">
        <f t="shared" si="90"/>
        <v>0</v>
      </c>
      <c r="AV169" s="110">
        <f t="shared" si="90"/>
        <v>0</v>
      </c>
      <c r="AW169" s="110">
        <f t="shared" si="90"/>
        <v>0</v>
      </c>
      <c r="AX169" s="110">
        <f t="shared" si="90"/>
        <v>0</v>
      </c>
      <c r="AY169" s="110">
        <f t="shared" si="90"/>
        <v>0</v>
      </c>
      <c r="AZ169" s="110">
        <f t="shared" si="90"/>
        <v>0</v>
      </c>
      <c r="BA169" s="110">
        <f t="shared" si="90"/>
        <v>0</v>
      </c>
      <c r="BB169" s="110">
        <f t="shared" si="90"/>
        <v>0</v>
      </c>
      <c r="BC169" s="110">
        <f t="shared" si="90"/>
        <v>0</v>
      </c>
      <c r="BD169" s="110">
        <f t="shared" si="90"/>
        <v>0</v>
      </c>
      <c r="BE169" s="110">
        <f t="shared" si="90"/>
        <v>0</v>
      </c>
      <c r="BF169" s="110">
        <f t="shared" si="90"/>
        <v>0</v>
      </c>
      <c r="BG169" s="110">
        <f t="shared" si="90"/>
        <v>0</v>
      </c>
      <c r="BH169" s="110">
        <f t="shared" si="90"/>
        <v>0</v>
      </c>
      <c r="BI169" s="110">
        <f t="shared" si="90"/>
        <v>0.24091634154319763</v>
      </c>
      <c r="BJ169" s="110">
        <f t="shared" si="90"/>
        <v>0.46451282501220703</v>
      </c>
    </row>
    <row r="170" spans="3:62">
      <c r="C170" s="2" t="s">
        <v>503</v>
      </c>
      <c r="D170" s="4">
        <f t="shared" si="89"/>
        <v>0</v>
      </c>
      <c r="E170" s="110">
        <f t="shared" si="87"/>
        <v>0</v>
      </c>
      <c r="F170" s="110">
        <f t="shared" ref="F170:BJ170" si="91">+F162-F154</f>
        <v>0</v>
      </c>
      <c r="G170" s="110">
        <f t="shared" si="91"/>
        <v>0</v>
      </c>
      <c r="H170" s="110">
        <f t="shared" si="91"/>
        <v>0</v>
      </c>
      <c r="I170" s="110">
        <f t="shared" si="91"/>
        <v>0</v>
      </c>
      <c r="J170" s="110">
        <f t="shared" si="91"/>
        <v>0</v>
      </c>
      <c r="K170" s="110">
        <f t="shared" si="91"/>
        <v>0</v>
      </c>
      <c r="L170" s="110">
        <f t="shared" si="91"/>
        <v>0</v>
      </c>
      <c r="M170" s="110">
        <f t="shared" si="91"/>
        <v>0</v>
      </c>
      <c r="N170" s="110">
        <f t="shared" si="91"/>
        <v>0</v>
      </c>
      <c r="O170" s="110">
        <f t="shared" si="91"/>
        <v>0</v>
      </c>
      <c r="P170" s="110">
        <f t="shared" si="91"/>
        <v>0</v>
      </c>
      <c r="Q170" s="110">
        <f t="shared" si="91"/>
        <v>0</v>
      </c>
      <c r="R170" s="110">
        <f t="shared" si="91"/>
        <v>0</v>
      </c>
      <c r="S170" s="110">
        <f t="shared" si="91"/>
        <v>0</v>
      </c>
      <c r="T170" s="110">
        <f t="shared" si="91"/>
        <v>0</v>
      </c>
      <c r="U170" s="110">
        <f t="shared" si="91"/>
        <v>0</v>
      </c>
      <c r="V170" s="110">
        <f t="shared" si="91"/>
        <v>0</v>
      </c>
      <c r="W170" s="110">
        <f t="shared" si="91"/>
        <v>0</v>
      </c>
      <c r="X170" s="110">
        <f t="shared" si="91"/>
        <v>0</v>
      </c>
      <c r="Y170" s="110">
        <f t="shared" si="91"/>
        <v>0</v>
      </c>
      <c r="Z170" s="110">
        <f t="shared" si="91"/>
        <v>0</v>
      </c>
      <c r="AA170" s="110">
        <f t="shared" si="91"/>
        <v>0</v>
      </c>
      <c r="AB170" s="110">
        <f t="shared" si="91"/>
        <v>0</v>
      </c>
      <c r="AC170" s="110">
        <f t="shared" si="91"/>
        <v>0</v>
      </c>
      <c r="AD170" s="110">
        <f t="shared" si="91"/>
        <v>0</v>
      </c>
      <c r="AE170" s="110">
        <f t="shared" si="91"/>
        <v>0</v>
      </c>
      <c r="AF170" s="110">
        <f t="shared" si="91"/>
        <v>0</v>
      </c>
      <c r="AG170" s="110">
        <f t="shared" si="91"/>
        <v>0</v>
      </c>
      <c r="AH170" s="110">
        <f t="shared" si="91"/>
        <v>0</v>
      </c>
      <c r="AI170" s="110">
        <f t="shared" si="91"/>
        <v>0</v>
      </c>
      <c r="AJ170" s="110">
        <f t="shared" si="91"/>
        <v>0</v>
      </c>
      <c r="AK170" s="110">
        <f t="shared" si="91"/>
        <v>0</v>
      </c>
      <c r="AL170" s="110">
        <f t="shared" si="91"/>
        <v>0</v>
      </c>
      <c r="AM170" s="110">
        <f t="shared" si="91"/>
        <v>0</v>
      </c>
      <c r="AN170" s="110">
        <f t="shared" si="91"/>
        <v>0</v>
      </c>
      <c r="AO170" s="110">
        <f t="shared" si="91"/>
        <v>0</v>
      </c>
      <c r="AP170" s="110">
        <f t="shared" si="91"/>
        <v>0</v>
      </c>
      <c r="AQ170" s="110">
        <f t="shared" si="91"/>
        <v>0</v>
      </c>
      <c r="AR170" s="110">
        <f t="shared" si="91"/>
        <v>0</v>
      </c>
      <c r="AS170" s="110">
        <f t="shared" si="91"/>
        <v>0</v>
      </c>
      <c r="AT170" s="110">
        <f t="shared" si="91"/>
        <v>0</v>
      </c>
      <c r="AU170" s="110">
        <f t="shared" si="91"/>
        <v>0</v>
      </c>
      <c r="AV170" s="110">
        <f t="shared" si="91"/>
        <v>0</v>
      </c>
      <c r="AW170" s="110">
        <f t="shared" si="91"/>
        <v>0</v>
      </c>
      <c r="AX170" s="110">
        <f t="shared" si="91"/>
        <v>0</v>
      </c>
      <c r="AY170" s="110">
        <f t="shared" si="91"/>
        <v>0</v>
      </c>
      <c r="AZ170" s="110">
        <f t="shared" si="91"/>
        <v>0</v>
      </c>
      <c r="BA170" s="110">
        <f t="shared" si="91"/>
        <v>0</v>
      </c>
      <c r="BB170" s="110">
        <f t="shared" si="91"/>
        <v>0</v>
      </c>
      <c r="BC170" s="110">
        <f t="shared" si="91"/>
        <v>-0.48014738038182259</v>
      </c>
      <c r="BD170" s="110">
        <f t="shared" si="91"/>
        <v>0</v>
      </c>
      <c r="BE170" s="110">
        <f t="shared" si="91"/>
        <v>0</v>
      </c>
      <c r="BF170" s="110">
        <f t="shared" si="91"/>
        <v>0</v>
      </c>
      <c r="BG170" s="110">
        <f t="shared" si="91"/>
        <v>0</v>
      </c>
      <c r="BH170" s="110">
        <f t="shared" si="91"/>
        <v>0</v>
      </c>
      <c r="BI170" s="110">
        <f t="shared" si="91"/>
        <v>-0.48014738410711288</v>
      </c>
      <c r="BJ170" s="110">
        <f t="shared" si="91"/>
        <v>-0.48014745116233826</v>
      </c>
    </row>
    <row r="171" spans="3:62">
      <c r="C171" s="2" t="s">
        <v>504</v>
      </c>
      <c r="D171" s="4">
        <f t="shared" si="89"/>
        <v>-1</v>
      </c>
      <c r="E171" s="110">
        <f t="shared" si="87"/>
        <v>0</v>
      </c>
      <c r="F171" s="110">
        <f t="shared" ref="F171:BJ171" si="92">+F163-F155</f>
        <v>0</v>
      </c>
      <c r="G171" s="110">
        <f t="shared" si="92"/>
        <v>0</v>
      </c>
      <c r="H171" s="110">
        <f t="shared" si="92"/>
        <v>0</v>
      </c>
      <c r="I171" s="110">
        <f t="shared" si="92"/>
        <v>0</v>
      </c>
      <c r="J171" s="110">
        <f t="shared" si="92"/>
        <v>0</v>
      </c>
      <c r="K171" s="110">
        <f t="shared" si="92"/>
        <v>0</v>
      </c>
      <c r="L171" s="110">
        <f t="shared" si="92"/>
        <v>0</v>
      </c>
      <c r="M171" s="110">
        <f t="shared" si="92"/>
        <v>0</v>
      </c>
      <c r="N171" s="110">
        <f t="shared" si="92"/>
        <v>0</v>
      </c>
      <c r="O171" s="110">
        <f t="shared" si="92"/>
        <v>0</v>
      </c>
      <c r="P171" s="110">
        <f t="shared" si="92"/>
        <v>0</v>
      </c>
      <c r="Q171" s="110">
        <f t="shared" si="92"/>
        <v>0</v>
      </c>
      <c r="R171" s="110">
        <f t="shared" si="92"/>
        <v>0</v>
      </c>
      <c r="S171" s="110">
        <f t="shared" si="92"/>
        <v>0</v>
      </c>
      <c r="T171" s="110">
        <f t="shared" si="92"/>
        <v>0</v>
      </c>
      <c r="U171" s="110">
        <f t="shared" si="92"/>
        <v>0</v>
      </c>
      <c r="V171" s="110">
        <f t="shared" si="92"/>
        <v>9.3132257461547852E-8</v>
      </c>
      <c r="W171" s="110">
        <f t="shared" si="92"/>
        <v>0</v>
      </c>
      <c r="X171" s="110">
        <f t="shared" si="92"/>
        <v>0</v>
      </c>
      <c r="Y171" s="110">
        <f t="shared" si="92"/>
        <v>0</v>
      </c>
      <c r="Z171" s="110">
        <f t="shared" si="92"/>
        <v>0</v>
      </c>
      <c r="AA171" s="110">
        <f t="shared" si="92"/>
        <v>0</v>
      </c>
      <c r="AB171" s="110">
        <f t="shared" si="92"/>
        <v>0</v>
      </c>
      <c r="AC171" s="110">
        <f t="shared" si="92"/>
        <v>0</v>
      </c>
      <c r="AD171" s="110">
        <f t="shared" si="92"/>
        <v>0</v>
      </c>
      <c r="AE171" s="110">
        <f t="shared" si="92"/>
        <v>0</v>
      </c>
      <c r="AF171" s="110">
        <f t="shared" si="92"/>
        <v>0</v>
      </c>
      <c r="AG171" s="110">
        <f t="shared" si="92"/>
        <v>0</v>
      </c>
      <c r="AH171" s="110">
        <f t="shared" si="92"/>
        <v>0</v>
      </c>
      <c r="AI171" s="110">
        <f t="shared" si="92"/>
        <v>0</v>
      </c>
      <c r="AJ171" s="110">
        <f t="shared" si="92"/>
        <v>0</v>
      </c>
      <c r="AK171" s="110">
        <f t="shared" si="92"/>
        <v>0</v>
      </c>
      <c r="AL171" s="110">
        <f t="shared" si="92"/>
        <v>0</v>
      </c>
      <c r="AM171" s="110">
        <f t="shared" si="92"/>
        <v>0</v>
      </c>
      <c r="AN171" s="110">
        <f t="shared" si="92"/>
        <v>0</v>
      </c>
      <c r="AO171" s="110">
        <f t="shared" si="92"/>
        <v>0</v>
      </c>
      <c r="AP171" s="110">
        <f t="shared" si="92"/>
        <v>0</v>
      </c>
      <c r="AQ171" s="110">
        <f t="shared" si="92"/>
        <v>0</v>
      </c>
      <c r="AR171" s="110">
        <f t="shared" si="92"/>
        <v>0</v>
      </c>
      <c r="AS171" s="110">
        <f t="shared" si="92"/>
        <v>0</v>
      </c>
      <c r="AT171" s="110">
        <f t="shared" si="92"/>
        <v>0</v>
      </c>
      <c r="AU171" s="110">
        <f t="shared" si="92"/>
        <v>0</v>
      </c>
      <c r="AV171" s="110">
        <f t="shared" si="92"/>
        <v>0</v>
      </c>
      <c r="AW171" s="110">
        <f t="shared" si="92"/>
        <v>0</v>
      </c>
      <c r="AX171" s="110">
        <f t="shared" si="92"/>
        <v>0</v>
      </c>
      <c r="AY171" s="110">
        <f t="shared" si="92"/>
        <v>0</v>
      </c>
      <c r="AZ171" s="110">
        <f t="shared" si="92"/>
        <v>0</v>
      </c>
      <c r="BA171" s="110">
        <f t="shared" si="92"/>
        <v>0</v>
      </c>
      <c r="BB171" s="110">
        <f t="shared" si="92"/>
        <v>0</v>
      </c>
      <c r="BC171" s="110">
        <f t="shared" si="92"/>
        <v>0.75741342082619667</v>
      </c>
      <c r="BD171" s="110">
        <f t="shared" si="92"/>
        <v>0</v>
      </c>
      <c r="BE171" s="110">
        <f t="shared" si="92"/>
        <v>0</v>
      </c>
      <c r="BF171" s="110">
        <f t="shared" si="92"/>
        <v>0</v>
      </c>
      <c r="BG171" s="110">
        <f t="shared" si="92"/>
        <v>0</v>
      </c>
      <c r="BH171" s="110">
        <f t="shared" si="92"/>
        <v>0</v>
      </c>
      <c r="BI171" s="110">
        <f t="shared" si="92"/>
        <v>0.75741352140903473</v>
      </c>
      <c r="BJ171" s="110">
        <f t="shared" si="92"/>
        <v>-0.24258637428283691</v>
      </c>
    </row>
    <row r="172" spans="3:62">
      <c r="C172" s="2" t="s">
        <v>456</v>
      </c>
      <c r="D172" s="4">
        <f t="shared" si="89"/>
        <v>3.1741559505462646E-2</v>
      </c>
      <c r="E172" s="110">
        <f t="shared" si="87"/>
        <v>0</v>
      </c>
      <c r="F172" s="110">
        <f t="shared" ref="F172:BJ172" si="93">+F164-F156</f>
        <v>0</v>
      </c>
      <c r="G172" s="110">
        <f t="shared" si="93"/>
        <v>0</v>
      </c>
      <c r="H172" s="110">
        <f t="shared" si="93"/>
        <v>0</v>
      </c>
      <c r="I172" s="110">
        <f t="shared" si="93"/>
        <v>0</v>
      </c>
      <c r="J172" s="110">
        <f t="shared" si="93"/>
        <v>0</v>
      </c>
      <c r="K172" s="110">
        <f t="shared" si="93"/>
        <v>0</v>
      </c>
      <c r="L172" s="110">
        <f t="shared" si="93"/>
        <v>0</v>
      </c>
      <c r="M172" s="110">
        <f t="shared" si="93"/>
        <v>0</v>
      </c>
      <c r="N172" s="110">
        <f t="shared" si="93"/>
        <v>0</v>
      </c>
      <c r="O172" s="110">
        <f t="shared" si="93"/>
        <v>0</v>
      </c>
      <c r="P172" s="110">
        <f t="shared" si="93"/>
        <v>0</v>
      </c>
      <c r="Q172" s="110">
        <f t="shared" si="93"/>
        <v>0</v>
      </c>
      <c r="R172" s="110">
        <f t="shared" si="93"/>
        <v>0</v>
      </c>
      <c r="S172" s="110">
        <f t="shared" si="93"/>
        <v>0</v>
      </c>
      <c r="T172" s="110">
        <f t="shared" si="93"/>
        <v>0</v>
      </c>
      <c r="U172" s="110">
        <f t="shared" si="93"/>
        <v>0</v>
      </c>
      <c r="V172" s="110">
        <f t="shared" si="93"/>
        <v>-3.834909200668335E-2</v>
      </c>
      <c r="W172" s="110">
        <f t="shared" si="93"/>
        <v>0</v>
      </c>
      <c r="X172" s="110">
        <f t="shared" si="93"/>
        <v>0</v>
      </c>
      <c r="Y172" s="110">
        <f t="shared" si="93"/>
        <v>0</v>
      </c>
      <c r="Z172" s="110">
        <f t="shared" si="93"/>
        <v>0</v>
      </c>
      <c r="AA172" s="110">
        <f t="shared" si="93"/>
        <v>0</v>
      </c>
      <c r="AB172" s="110">
        <f t="shared" si="93"/>
        <v>0</v>
      </c>
      <c r="AC172" s="110">
        <f t="shared" si="93"/>
        <v>0</v>
      </c>
      <c r="AD172" s="110">
        <f t="shared" si="93"/>
        <v>0</v>
      </c>
      <c r="AE172" s="110">
        <f t="shared" si="93"/>
        <v>0</v>
      </c>
      <c r="AF172" s="110">
        <f t="shared" si="93"/>
        <v>0</v>
      </c>
      <c r="AG172" s="110">
        <f t="shared" si="93"/>
        <v>0</v>
      </c>
      <c r="AH172" s="110">
        <f t="shared" si="93"/>
        <v>0</v>
      </c>
      <c r="AI172" s="110">
        <f t="shared" si="93"/>
        <v>0</v>
      </c>
      <c r="AJ172" s="110">
        <f t="shared" si="93"/>
        <v>0</v>
      </c>
      <c r="AK172" s="110">
        <f t="shared" si="93"/>
        <v>0</v>
      </c>
      <c r="AL172" s="110">
        <f t="shared" si="93"/>
        <v>0</v>
      </c>
      <c r="AM172" s="110">
        <f t="shared" si="93"/>
        <v>0</v>
      </c>
      <c r="AN172" s="110">
        <f t="shared" si="93"/>
        <v>0</v>
      </c>
      <c r="AO172" s="110">
        <f t="shared" si="93"/>
        <v>0</v>
      </c>
      <c r="AP172" s="110">
        <f t="shared" si="93"/>
        <v>0</v>
      </c>
      <c r="AQ172" s="110">
        <f t="shared" si="93"/>
        <v>0</v>
      </c>
      <c r="AR172" s="110">
        <f t="shared" si="93"/>
        <v>0</v>
      </c>
      <c r="AS172" s="110">
        <f t="shared" si="93"/>
        <v>0</v>
      </c>
      <c r="AT172" s="110">
        <f t="shared" si="93"/>
        <v>0</v>
      </c>
      <c r="AU172" s="110">
        <f t="shared" si="93"/>
        <v>0</v>
      </c>
      <c r="AV172" s="110">
        <f t="shared" si="93"/>
        <v>0</v>
      </c>
      <c r="AW172" s="110">
        <f t="shared" si="93"/>
        <v>0</v>
      </c>
      <c r="AX172" s="110">
        <f t="shared" si="93"/>
        <v>0</v>
      </c>
      <c r="AY172" s="110">
        <f t="shared" si="93"/>
        <v>0</v>
      </c>
      <c r="AZ172" s="110">
        <f t="shared" si="93"/>
        <v>0</v>
      </c>
      <c r="BA172" s="110">
        <f t="shared" si="93"/>
        <v>0</v>
      </c>
      <c r="BB172" s="110">
        <f t="shared" si="93"/>
        <v>0</v>
      </c>
      <c r="BC172" s="110">
        <f t="shared" si="93"/>
        <v>0</v>
      </c>
      <c r="BD172" s="110">
        <f t="shared" si="93"/>
        <v>0</v>
      </c>
      <c r="BE172" s="110">
        <f t="shared" si="93"/>
        <v>0</v>
      </c>
      <c r="BF172" s="110">
        <f t="shared" si="93"/>
        <v>0</v>
      </c>
      <c r="BG172" s="110">
        <f t="shared" si="93"/>
        <v>0</v>
      </c>
      <c r="BH172" s="110">
        <f t="shared" si="93"/>
        <v>0</v>
      </c>
      <c r="BI172" s="110">
        <f t="shared" si="93"/>
        <v>-3.834909200668335E-2</v>
      </c>
      <c r="BJ172" s="110">
        <f t="shared" si="93"/>
        <v>-6.6075325012207031E-3</v>
      </c>
    </row>
    <row r="173" spans="3:62">
      <c r="C173" s="2" t="s">
        <v>458</v>
      </c>
      <c r="D173" s="4">
        <f t="shared" si="89"/>
        <v>0</v>
      </c>
      <c r="E173" s="110">
        <f t="shared" ref="E173:E174" si="94">+E165-E157</f>
        <v>0</v>
      </c>
      <c r="F173" s="110">
        <f t="shared" ref="F173:BJ173" si="95">+F165-F157</f>
        <v>0</v>
      </c>
      <c r="G173" s="110">
        <f t="shared" si="95"/>
        <v>0</v>
      </c>
      <c r="H173" s="110">
        <f t="shared" si="95"/>
        <v>0</v>
      </c>
      <c r="I173" s="110">
        <f t="shared" si="95"/>
        <v>0</v>
      </c>
      <c r="J173" s="110">
        <f t="shared" si="95"/>
        <v>0</v>
      </c>
      <c r="K173" s="110">
        <f t="shared" si="95"/>
        <v>0</v>
      </c>
      <c r="L173" s="110">
        <f t="shared" si="95"/>
        <v>0</v>
      </c>
      <c r="M173" s="110">
        <f t="shared" si="95"/>
        <v>0</v>
      </c>
      <c r="N173" s="110">
        <f t="shared" si="95"/>
        <v>0</v>
      </c>
      <c r="O173" s="110">
        <f t="shared" si="95"/>
        <v>0</v>
      </c>
      <c r="P173" s="110">
        <f t="shared" si="95"/>
        <v>0</v>
      </c>
      <c r="Q173" s="110">
        <f t="shared" si="95"/>
        <v>0</v>
      </c>
      <c r="R173" s="110">
        <f t="shared" si="95"/>
        <v>0</v>
      </c>
      <c r="S173" s="110">
        <f t="shared" si="95"/>
        <v>0</v>
      </c>
      <c r="T173" s="110">
        <f t="shared" si="95"/>
        <v>0</v>
      </c>
      <c r="U173" s="110">
        <f t="shared" si="95"/>
        <v>0</v>
      </c>
      <c r="V173" s="110">
        <f t="shared" si="95"/>
        <v>-9.3132257461547852E-9</v>
      </c>
      <c r="W173" s="110">
        <f t="shared" si="95"/>
        <v>0</v>
      </c>
      <c r="X173" s="110">
        <f t="shared" si="95"/>
        <v>0</v>
      </c>
      <c r="Y173" s="110">
        <f t="shared" si="95"/>
        <v>0</v>
      </c>
      <c r="Z173" s="110">
        <f t="shared" si="95"/>
        <v>0</v>
      </c>
      <c r="AA173" s="110">
        <f t="shared" si="95"/>
        <v>0</v>
      </c>
      <c r="AB173" s="110">
        <f t="shared" si="95"/>
        <v>0</v>
      </c>
      <c r="AC173" s="110">
        <f t="shared" si="95"/>
        <v>0</v>
      </c>
      <c r="AD173" s="110">
        <f t="shared" si="95"/>
        <v>0</v>
      </c>
      <c r="AE173" s="110">
        <f t="shared" si="95"/>
        <v>0</v>
      </c>
      <c r="AF173" s="110">
        <f t="shared" si="95"/>
        <v>0</v>
      </c>
      <c r="AG173" s="110">
        <f t="shared" si="95"/>
        <v>0</v>
      </c>
      <c r="AH173" s="110">
        <f t="shared" si="95"/>
        <v>0</v>
      </c>
      <c r="AI173" s="110">
        <f t="shared" si="95"/>
        <v>0</v>
      </c>
      <c r="AJ173" s="110">
        <f t="shared" si="95"/>
        <v>0</v>
      </c>
      <c r="AK173" s="110">
        <f t="shared" si="95"/>
        <v>0</v>
      </c>
      <c r="AL173" s="110">
        <f t="shared" si="95"/>
        <v>0</v>
      </c>
      <c r="AM173" s="110">
        <f t="shared" si="95"/>
        <v>0</v>
      </c>
      <c r="AN173" s="110">
        <f t="shared" si="95"/>
        <v>0</v>
      </c>
      <c r="AO173" s="110">
        <f t="shared" si="95"/>
        <v>0</v>
      </c>
      <c r="AP173" s="110">
        <f t="shared" si="95"/>
        <v>0</v>
      </c>
      <c r="AQ173" s="110">
        <f t="shared" si="95"/>
        <v>0</v>
      </c>
      <c r="AR173" s="110">
        <f t="shared" si="95"/>
        <v>0</v>
      </c>
      <c r="AS173" s="110">
        <f t="shared" si="95"/>
        <v>0</v>
      </c>
      <c r="AT173" s="110">
        <f t="shared" si="95"/>
        <v>0</v>
      </c>
      <c r="AU173" s="110">
        <f t="shared" si="95"/>
        <v>0</v>
      </c>
      <c r="AV173" s="110">
        <f t="shared" si="95"/>
        <v>0</v>
      </c>
      <c r="AW173" s="110">
        <f t="shared" si="95"/>
        <v>0</v>
      </c>
      <c r="AX173" s="110">
        <f t="shared" si="95"/>
        <v>0</v>
      </c>
      <c r="AY173" s="110">
        <f t="shared" si="95"/>
        <v>0</v>
      </c>
      <c r="AZ173" s="110">
        <f t="shared" si="95"/>
        <v>0</v>
      </c>
      <c r="BA173" s="110">
        <f t="shared" si="95"/>
        <v>0</v>
      </c>
      <c r="BB173" s="110">
        <f t="shared" si="95"/>
        <v>0</v>
      </c>
      <c r="BC173" s="110">
        <f t="shared" si="95"/>
        <v>0</v>
      </c>
      <c r="BD173" s="110">
        <f t="shared" si="95"/>
        <v>0</v>
      </c>
      <c r="BE173" s="110">
        <f t="shared" si="95"/>
        <v>0</v>
      </c>
      <c r="BF173" s="110">
        <f t="shared" si="95"/>
        <v>0</v>
      </c>
      <c r="BG173" s="110">
        <f t="shared" si="95"/>
        <v>0</v>
      </c>
      <c r="BH173" s="110">
        <f t="shared" si="95"/>
        <v>0</v>
      </c>
      <c r="BI173" s="110">
        <f t="shared" si="95"/>
        <v>-9.3132257461547852E-9</v>
      </c>
      <c r="BJ173" s="110">
        <f t="shared" si="95"/>
        <v>0</v>
      </c>
    </row>
    <row r="174" spans="3:62">
      <c r="C174" s="2" t="s">
        <v>69</v>
      </c>
      <c r="D174" s="4">
        <f t="shared" si="89"/>
        <v>0.36114215850830078</v>
      </c>
      <c r="E174" s="110">
        <f t="shared" si="94"/>
        <v>0</v>
      </c>
      <c r="F174" s="110">
        <f t="shared" ref="F174:BJ174" si="96">+F166-F158</f>
        <v>0</v>
      </c>
      <c r="G174" s="110">
        <f t="shared" si="96"/>
        <v>0</v>
      </c>
      <c r="H174" s="110">
        <f t="shared" si="96"/>
        <v>0</v>
      </c>
      <c r="I174" s="110">
        <f t="shared" si="96"/>
        <v>0</v>
      </c>
      <c r="J174" s="110">
        <f t="shared" si="96"/>
        <v>0</v>
      </c>
      <c r="K174" s="110">
        <f t="shared" si="96"/>
        <v>0</v>
      </c>
      <c r="L174" s="110">
        <f t="shared" si="96"/>
        <v>0</v>
      </c>
      <c r="M174" s="110">
        <f t="shared" si="96"/>
        <v>0</v>
      </c>
      <c r="N174" s="110">
        <f t="shared" si="96"/>
        <v>0</v>
      </c>
      <c r="O174" s="110">
        <f t="shared" si="96"/>
        <v>0</v>
      </c>
      <c r="P174" s="110">
        <f t="shared" si="96"/>
        <v>0</v>
      </c>
      <c r="Q174" s="110">
        <f t="shared" si="96"/>
        <v>0</v>
      </c>
      <c r="R174" s="110">
        <f t="shared" si="96"/>
        <v>0</v>
      </c>
      <c r="S174" s="110">
        <f t="shared" si="96"/>
        <v>0</v>
      </c>
      <c r="T174" s="110">
        <f t="shared" si="96"/>
        <v>0</v>
      </c>
      <c r="U174" s="110">
        <f t="shared" si="96"/>
        <v>0</v>
      </c>
      <c r="V174" s="110">
        <f t="shared" si="96"/>
        <v>0.31248357892036438</v>
      </c>
      <c r="W174" s="110">
        <f t="shared" si="96"/>
        <v>-9.1012194752693176E-2</v>
      </c>
      <c r="X174" s="110">
        <f t="shared" si="96"/>
        <v>0</v>
      </c>
      <c r="Y174" s="110">
        <f t="shared" si="96"/>
        <v>0</v>
      </c>
      <c r="Z174" s="110">
        <f t="shared" si="96"/>
        <v>0</v>
      </c>
      <c r="AA174" s="110">
        <f t="shared" si="96"/>
        <v>0</v>
      </c>
      <c r="AB174" s="110">
        <f t="shared" si="96"/>
        <v>0</v>
      </c>
      <c r="AC174" s="110">
        <f t="shared" si="96"/>
        <v>0</v>
      </c>
      <c r="AD174" s="110">
        <f t="shared" si="96"/>
        <v>0</v>
      </c>
      <c r="AE174" s="110">
        <f t="shared" si="96"/>
        <v>0</v>
      </c>
      <c r="AF174" s="110">
        <f t="shared" si="96"/>
        <v>0</v>
      </c>
      <c r="AG174" s="110">
        <f t="shared" si="96"/>
        <v>0</v>
      </c>
      <c r="AH174" s="110">
        <f t="shared" si="96"/>
        <v>0</v>
      </c>
      <c r="AI174" s="110">
        <f t="shared" si="96"/>
        <v>0</v>
      </c>
      <c r="AJ174" s="110">
        <f t="shared" si="96"/>
        <v>0</v>
      </c>
      <c r="AK174" s="110">
        <f t="shared" si="96"/>
        <v>0</v>
      </c>
      <c r="AL174" s="110">
        <f t="shared" si="96"/>
        <v>0</v>
      </c>
      <c r="AM174" s="110">
        <f t="shared" si="96"/>
        <v>0</v>
      </c>
      <c r="AN174" s="110">
        <f t="shared" si="96"/>
        <v>0</v>
      </c>
      <c r="AO174" s="110">
        <f t="shared" si="96"/>
        <v>0</v>
      </c>
      <c r="AP174" s="110">
        <f t="shared" si="96"/>
        <v>0</v>
      </c>
      <c r="AQ174" s="110">
        <f t="shared" si="96"/>
        <v>0</v>
      </c>
      <c r="AR174" s="110">
        <f t="shared" si="96"/>
        <v>0</v>
      </c>
      <c r="AS174" s="110">
        <f t="shared" si="96"/>
        <v>0</v>
      </c>
      <c r="AT174" s="110">
        <f t="shared" si="96"/>
        <v>0</v>
      </c>
      <c r="AU174" s="110">
        <f t="shared" si="96"/>
        <v>0</v>
      </c>
      <c r="AV174" s="110">
        <f t="shared" si="96"/>
        <v>0</v>
      </c>
      <c r="AW174" s="110">
        <f t="shared" si="96"/>
        <v>0</v>
      </c>
      <c r="AX174" s="110">
        <f t="shared" si="96"/>
        <v>0</v>
      </c>
      <c r="AY174" s="110">
        <f t="shared" si="96"/>
        <v>0</v>
      </c>
      <c r="AZ174" s="110">
        <f t="shared" si="96"/>
        <v>0</v>
      </c>
      <c r="BA174" s="110">
        <f t="shared" si="96"/>
        <v>0</v>
      </c>
      <c r="BB174" s="110">
        <f t="shared" si="96"/>
        <v>0</v>
      </c>
      <c r="BC174" s="110">
        <f t="shared" si="96"/>
        <v>0.27726604044437408</v>
      </c>
      <c r="BD174" s="110">
        <f t="shared" si="96"/>
        <v>0</v>
      </c>
      <c r="BE174" s="110">
        <f t="shared" si="96"/>
        <v>0</v>
      </c>
      <c r="BF174" s="110">
        <f t="shared" si="96"/>
        <v>0</v>
      </c>
      <c r="BG174" s="110">
        <f t="shared" si="96"/>
        <v>0</v>
      </c>
      <c r="BH174" s="110">
        <f t="shared" si="96"/>
        <v>0</v>
      </c>
      <c r="BI174" s="110">
        <f t="shared" si="96"/>
        <v>0.49873742461204529</v>
      </c>
      <c r="BJ174" s="110">
        <f t="shared" si="96"/>
        <v>0.85987949371337891</v>
      </c>
    </row>
  </sheetData>
  <phoneticPr fontId="4" type="noConversion"/>
  <printOptions horizontalCentered="1"/>
  <pageMargins left="0.25" right="0.25" top="0.75" bottom="0.75" header="0.3" footer="0.3"/>
  <pageSetup scale="50" fitToHeight="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1" tint="0.499984740745262"/>
    <pageSetUpPr fitToPage="1"/>
  </sheetPr>
  <dimension ref="A1:K331"/>
  <sheetViews>
    <sheetView workbookViewId="0">
      <pane xSplit="1" ySplit="6" topLeftCell="B7" activePane="bottomRight" state="frozen"/>
      <selection pane="topRight"/>
      <selection pane="bottomLeft"/>
      <selection pane="bottomRight" activeCell="B7" sqref="B7"/>
    </sheetView>
  </sheetViews>
  <sheetFormatPr defaultColWidth="8.85546875" defaultRowHeight="12.75"/>
  <cols>
    <col min="1" max="1" width="53.5703125" style="94" bestFit="1" customWidth="1"/>
    <col min="2" max="2" width="13.140625" style="94" bestFit="1" customWidth="1"/>
    <col min="3" max="3" width="11.7109375" style="94" bestFit="1" customWidth="1"/>
    <col min="4" max="4" width="12.28515625" style="94" bestFit="1" customWidth="1"/>
    <col min="5" max="5" width="15.28515625" style="94" bestFit="1" customWidth="1"/>
    <col min="6" max="6" width="12.28515625" style="94" bestFit="1" customWidth="1"/>
    <col min="7" max="7" width="13.140625" style="94" bestFit="1" customWidth="1"/>
    <col min="8" max="8" width="10.7109375" style="94" bestFit="1" customWidth="1"/>
    <col min="9" max="9" width="13.140625" style="94" bestFit="1" customWidth="1"/>
    <col min="10" max="10" width="14.7109375" style="94" bestFit="1" customWidth="1"/>
    <col min="11" max="11" width="11.7109375" style="94" bestFit="1" customWidth="1"/>
    <col min="12" max="16384" width="8.85546875" style="94"/>
  </cols>
  <sheetData>
    <row r="1" spans="1:11">
      <c r="A1" s="7" t="str">
        <f>'[3]Unallocated Detail (CBR)'!A1</f>
        <v>PUGET SOUND ENERGY</v>
      </c>
      <c r="B1" s="7"/>
      <c r="C1" s="7"/>
      <c r="D1" s="7"/>
      <c r="E1" s="7"/>
      <c r="F1" s="7"/>
      <c r="G1" s="7"/>
      <c r="H1" s="7"/>
      <c r="I1" s="7"/>
      <c r="J1" s="116"/>
      <c r="K1" s="116"/>
    </row>
    <row r="2" spans="1:11">
      <c r="A2" s="7" t="str">
        <f>'[3]Unallocated Detail (CBR)'!A2</f>
        <v>INCOME STATEMENT DETAIL</v>
      </c>
      <c r="B2" s="7"/>
      <c r="C2" s="7"/>
      <c r="D2" s="7"/>
      <c r="E2" s="7"/>
      <c r="F2" s="7"/>
      <c r="G2" s="7"/>
      <c r="H2" s="7"/>
      <c r="I2" s="7"/>
      <c r="J2" s="116"/>
      <c r="K2" s="116"/>
    </row>
    <row r="3" spans="1:11">
      <c r="A3" s="7" t="str">
        <f>'[3]Unallocated Detail (CBR)'!A3</f>
        <v>FOR THE 12 MONTHS ENDED DECEMBER 31, 2018</v>
      </c>
      <c r="B3" s="7"/>
      <c r="C3" s="7"/>
      <c r="D3" s="7"/>
      <c r="E3" s="7"/>
      <c r="F3" s="7"/>
      <c r="G3" s="7"/>
      <c r="H3" s="7"/>
      <c r="I3" s="7"/>
      <c r="J3" s="116"/>
      <c r="K3" s="116"/>
    </row>
    <row r="4" spans="1:11">
      <c r="A4" s="628"/>
      <c r="B4" s="628"/>
      <c r="C4" s="628"/>
      <c r="D4" s="628"/>
      <c r="E4" s="628"/>
      <c r="F4" s="628"/>
      <c r="G4" s="628"/>
      <c r="H4" s="628"/>
      <c r="I4" s="628"/>
      <c r="J4" s="116"/>
      <c r="K4" s="116"/>
    </row>
    <row r="5" spans="1:11">
      <c r="A5" s="628"/>
      <c r="B5" s="628"/>
      <c r="C5" s="628"/>
      <c r="D5" s="628"/>
      <c r="E5" s="628"/>
      <c r="F5" s="628"/>
      <c r="G5" s="628"/>
      <c r="H5" s="628"/>
      <c r="I5" s="628"/>
      <c r="J5" s="116" t="str">
        <f>'[3]Unallocated Detail (CBR)'!J5</f>
        <v>Electric Allocator</v>
      </c>
      <c r="K5" s="116" t="str">
        <f>'[3]Unallocated Detail (CBR)'!K5</f>
        <v>Gas Allocator</v>
      </c>
    </row>
    <row r="6" spans="1:11">
      <c r="A6" s="8" t="str">
        <f>'[3]Unallocated Detail (CBR)'!A6</f>
        <v>Account Description</v>
      </c>
      <c r="B6" s="9" t="str">
        <f>'[3]Unallocated Detail (CBR)'!B6</f>
        <v>Electric</v>
      </c>
      <c r="C6" s="9" t="str">
        <f>'[3]Unallocated Detail (CBR)'!C6</f>
        <v xml:space="preserve">Gas </v>
      </c>
      <c r="D6" s="9" t="str">
        <f>'[3]Unallocated Detail (CBR)'!D6</f>
        <v>Common</v>
      </c>
      <c r="E6" s="9" t="str">
        <f>'[3]Unallocated Detail (CBR)'!E6</f>
        <v>Electric Common</v>
      </c>
      <c r="F6" s="9" t="str">
        <f>'[3]Unallocated Detail (CBR)'!F6</f>
        <v>Gas Common</v>
      </c>
      <c r="G6" s="9" t="str">
        <f>'[3]Unallocated Detail (CBR)'!G6</f>
        <v>Electric Allloc</v>
      </c>
      <c r="H6" s="9" t="str">
        <f>'[3]Unallocated Detail (CBR)'!H6</f>
        <v>Gas Alloc</v>
      </c>
      <c r="I6" s="9" t="str">
        <f>'[3]Unallocated Detail (CBR)'!I6</f>
        <v>Total</v>
      </c>
      <c r="J6" s="249" t="str">
        <f>'[3]Unallocated Detail (CBR)'!J6</f>
        <v>DEC18 CBR</v>
      </c>
      <c r="K6" s="249" t="str">
        <f>'[3]Unallocated Detail (CBR)'!K6</f>
        <v>DEC18 CBR</v>
      </c>
    </row>
    <row r="7" spans="1:11">
      <c r="A7" s="677"/>
      <c r="B7" s="678"/>
      <c r="C7" s="678"/>
      <c r="D7" s="678"/>
      <c r="E7" s="678"/>
      <c r="F7" s="678"/>
      <c r="G7" s="678"/>
      <c r="H7" s="678"/>
      <c r="I7" s="678"/>
      <c r="J7" s="116"/>
      <c r="K7" s="116"/>
    </row>
    <row r="8" spans="1:11">
      <c r="A8" s="679"/>
      <c r="B8" s="680"/>
      <c r="C8" s="680"/>
      <c r="D8" s="680"/>
      <c r="E8" s="680"/>
      <c r="F8" s="680"/>
      <c r="G8" s="680"/>
      <c r="H8" s="680"/>
      <c r="I8" s="680"/>
      <c r="J8" s="116"/>
      <c r="K8" s="116"/>
    </row>
    <row r="9" spans="1:11">
      <c r="A9" s="681"/>
      <c r="B9" s="681"/>
      <c r="C9" s="681"/>
      <c r="D9" s="681"/>
      <c r="E9" s="681"/>
      <c r="F9" s="681"/>
      <c r="G9" s="681"/>
      <c r="H9" s="681"/>
      <c r="I9" s="681"/>
      <c r="J9" s="116"/>
      <c r="K9" s="116"/>
    </row>
    <row r="10" spans="1:11">
      <c r="A10" s="682" t="str">
        <f>'[3]Unallocated Detail (CBR)'!A10</f>
        <v>1 - OPERATING REVENUES</v>
      </c>
      <c r="B10" s="683"/>
      <c r="C10" s="683"/>
      <c r="D10" s="683"/>
      <c r="E10" s="683"/>
      <c r="F10" s="683"/>
      <c r="G10" s="683"/>
      <c r="H10" s="683"/>
      <c r="I10" s="683"/>
      <c r="J10" s="116"/>
      <c r="K10" s="116"/>
    </row>
    <row r="11" spans="1:11">
      <c r="A11" s="684" t="str">
        <f>'[3]Unallocated Detail (CBR)'!A11</f>
        <v xml:space="preserve">     2 - SALES TO CUSTOMERS</v>
      </c>
      <c r="B11" s="685">
        <f>'[3]Unallocated Detail (CBR)'!B11</f>
        <v>0</v>
      </c>
      <c r="C11" s="685">
        <f>'[3]Unallocated Detail (CBR)'!C11</f>
        <v>0</v>
      </c>
      <c r="D11" s="685">
        <f>'[3]Unallocated Detail (CBR)'!D11</f>
        <v>0</v>
      </c>
      <c r="E11" s="685">
        <f>'[3]Unallocated Detail (CBR)'!E11</f>
        <v>0</v>
      </c>
      <c r="F11" s="685">
        <f>'[3]Unallocated Detail (CBR)'!F11</f>
        <v>0</v>
      </c>
      <c r="G11" s="685">
        <f>'[3]Unallocated Detail (CBR)'!G11</f>
        <v>0</v>
      </c>
      <c r="H11" s="685">
        <f>'[3]Unallocated Detail (CBR)'!H11</f>
        <v>0</v>
      </c>
      <c r="I11" s="685">
        <f>'[3]Unallocated Detail (CBR)'!I11</f>
        <v>0</v>
      </c>
      <c r="J11" s="116"/>
      <c r="K11" s="116"/>
    </row>
    <row r="12" spans="1:11">
      <c r="A12" s="686" t="str">
        <f>'[3]Unallocated Detail (CBR)'!A12</f>
        <v xml:space="preserve">          (2) 440 - Electric Residential Sales</v>
      </c>
      <c r="B12" s="687">
        <f>'[3]Unallocated Detail (CBR)'!B12</f>
        <v>1147259983</v>
      </c>
      <c r="C12" s="687">
        <f>'[3]Unallocated Detail (CBR)'!C12</f>
        <v>0</v>
      </c>
      <c r="D12" s="687">
        <f>'[3]Unallocated Detail (CBR)'!D12</f>
        <v>0</v>
      </c>
      <c r="E12" s="687">
        <f>'[3]Unallocated Detail (CBR)'!E12</f>
        <v>0</v>
      </c>
      <c r="F12" s="687">
        <f>'[3]Unallocated Detail (CBR)'!F12</f>
        <v>0</v>
      </c>
      <c r="G12" s="687">
        <f>'[3]Unallocated Detail (CBR)'!G12</f>
        <v>1147259983</v>
      </c>
      <c r="H12" s="687">
        <f>'[3]Unallocated Detail (CBR)'!H12</f>
        <v>0</v>
      </c>
      <c r="I12" s="687">
        <f>'[3]Unallocated Detail (CBR)'!I12</f>
        <v>1147259983</v>
      </c>
      <c r="J12" s="118"/>
      <c r="K12" s="116"/>
    </row>
    <row r="13" spans="1:11">
      <c r="A13" s="686" t="str">
        <f>'[3]Unallocated Detail (CBR)'!A13</f>
        <v xml:space="preserve">          (2) 442 - Electric Commercial &amp; Industrial Sales</v>
      </c>
      <c r="B13" s="688">
        <f>'[3]Unallocated Detail (CBR)'!B13</f>
        <v>999595697.30999994</v>
      </c>
      <c r="C13" s="688">
        <f>'[3]Unallocated Detail (CBR)'!C13</f>
        <v>0</v>
      </c>
      <c r="D13" s="688">
        <f>'[3]Unallocated Detail (CBR)'!D13</f>
        <v>0</v>
      </c>
      <c r="E13" s="688">
        <f>'[3]Unallocated Detail (CBR)'!E13</f>
        <v>0</v>
      </c>
      <c r="F13" s="688">
        <f>'[3]Unallocated Detail (CBR)'!F13</f>
        <v>0</v>
      </c>
      <c r="G13" s="688">
        <f>'[3]Unallocated Detail (CBR)'!G13</f>
        <v>999595697.30999994</v>
      </c>
      <c r="H13" s="688">
        <f>'[3]Unallocated Detail (CBR)'!H13</f>
        <v>0</v>
      </c>
      <c r="I13" s="688">
        <f>'[3]Unallocated Detail (CBR)'!I13</f>
        <v>999595697.30999994</v>
      </c>
      <c r="J13" s="118"/>
      <c r="K13" s="116"/>
    </row>
    <row r="14" spans="1:11">
      <c r="A14" s="686" t="str">
        <f>'[3]Unallocated Detail (CBR)'!A14</f>
        <v xml:space="preserve">          (2) 444 - Public Street &amp; Highway Lighting</v>
      </c>
      <c r="B14" s="688">
        <f>'[3]Unallocated Detail (CBR)'!B14</f>
        <v>18378086.579999998</v>
      </c>
      <c r="C14" s="688">
        <f>'[3]Unallocated Detail (CBR)'!C14</f>
        <v>0</v>
      </c>
      <c r="D14" s="688">
        <f>'[3]Unallocated Detail (CBR)'!D14</f>
        <v>0</v>
      </c>
      <c r="E14" s="688">
        <f>'[3]Unallocated Detail (CBR)'!E14</f>
        <v>0</v>
      </c>
      <c r="F14" s="688">
        <f>'[3]Unallocated Detail (CBR)'!F14</f>
        <v>0</v>
      </c>
      <c r="G14" s="688">
        <f>'[3]Unallocated Detail (CBR)'!G14</f>
        <v>18378086.579999998</v>
      </c>
      <c r="H14" s="688">
        <f>'[3]Unallocated Detail (CBR)'!H14</f>
        <v>0</v>
      </c>
      <c r="I14" s="688">
        <f>'[3]Unallocated Detail (CBR)'!I14</f>
        <v>18378086.579999998</v>
      </c>
      <c r="J14" s="118"/>
      <c r="K14" s="116"/>
    </row>
    <row r="15" spans="1:11">
      <c r="A15" s="686" t="str">
        <f>'[3]Unallocated Detail (CBR)'!A15</f>
        <v xml:space="preserve">          (2) 480 - Gas Residential Sales</v>
      </c>
      <c r="B15" s="688">
        <f>'[3]Unallocated Detail (CBR)'!B15</f>
        <v>0</v>
      </c>
      <c r="C15" s="688">
        <f>'[3]Unallocated Detail (CBR)'!C15</f>
        <v>598922744.48000002</v>
      </c>
      <c r="D15" s="688">
        <f>'[3]Unallocated Detail (CBR)'!D15</f>
        <v>0</v>
      </c>
      <c r="E15" s="688">
        <f>'[3]Unallocated Detail (CBR)'!E15</f>
        <v>0</v>
      </c>
      <c r="F15" s="688">
        <f>'[3]Unallocated Detail (CBR)'!F15</f>
        <v>0</v>
      </c>
      <c r="G15" s="688">
        <f>'[3]Unallocated Detail (CBR)'!G15</f>
        <v>0</v>
      </c>
      <c r="H15" s="688">
        <f>'[3]Unallocated Detail (CBR)'!H15</f>
        <v>598922744.48000002</v>
      </c>
      <c r="I15" s="688">
        <f>'[3]Unallocated Detail (CBR)'!I15</f>
        <v>598922744.48000002</v>
      </c>
      <c r="J15" s="118"/>
      <c r="K15" s="116"/>
    </row>
    <row r="16" spans="1:11">
      <c r="A16" s="686" t="str">
        <f>'[3]Unallocated Detail (CBR)'!A16</f>
        <v xml:space="preserve">          (2) 481 - Gas Commercial &amp; Industrial Sales</v>
      </c>
      <c r="B16" s="688">
        <f>'[3]Unallocated Detail (CBR)'!B16</f>
        <v>0</v>
      </c>
      <c r="C16" s="688">
        <f>'[3]Unallocated Detail (CBR)'!C16</f>
        <v>257751314.78</v>
      </c>
      <c r="D16" s="688">
        <f>'[3]Unallocated Detail (CBR)'!D16</f>
        <v>0</v>
      </c>
      <c r="E16" s="688">
        <f>'[3]Unallocated Detail (CBR)'!E16</f>
        <v>0</v>
      </c>
      <c r="F16" s="688">
        <f>'[3]Unallocated Detail (CBR)'!F16</f>
        <v>0</v>
      </c>
      <c r="G16" s="688">
        <f>'[3]Unallocated Detail (CBR)'!G16</f>
        <v>0</v>
      </c>
      <c r="H16" s="688">
        <f>'[3]Unallocated Detail (CBR)'!H16</f>
        <v>257751314.78</v>
      </c>
      <c r="I16" s="688">
        <f>'[3]Unallocated Detail (CBR)'!I16</f>
        <v>257751314.78</v>
      </c>
      <c r="J16" s="118"/>
      <c r="K16" s="116"/>
    </row>
    <row r="17" spans="1:11">
      <c r="A17" s="686" t="str">
        <f>'[3]Unallocated Detail (CBR)'!A17</f>
        <v xml:space="preserve">          (2) 489 - Rev From Transportation Of Gas To Others</v>
      </c>
      <c r="B17" s="689">
        <f>'[3]Unallocated Detail (CBR)'!B17</f>
        <v>0</v>
      </c>
      <c r="C17" s="689">
        <f>'[3]Unallocated Detail (CBR)'!C17</f>
        <v>19983616.4099999</v>
      </c>
      <c r="D17" s="689">
        <f>'[3]Unallocated Detail (CBR)'!D17</f>
        <v>0</v>
      </c>
      <c r="E17" s="689">
        <f>'[3]Unallocated Detail (CBR)'!E17</f>
        <v>0</v>
      </c>
      <c r="F17" s="689">
        <f>'[3]Unallocated Detail (CBR)'!F17</f>
        <v>0</v>
      </c>
      <c r="G17" s="689">
        <f>'[3]Unallocated Detail (CBR)'!G17</f>
        <v>0</v>
      </c>
      <c r="H17" s="689">
        <f>'[3]Unallocated Detail (CBR)'!H17</f>
        <v>19983616.4099999</v>
      </c>
      <c r="I17" s="689">
        <f>'[3]Unallocated Detail (CBR)'!I17</f>
        <v>19983616.4099999</v>
      </c>
      <c r="J17" s="118"/>
      <c r="K17" s="116"/>
    </row>
    <row r="18" spans="1:11">
      <c r="A18" s="686" t="str">
        <f>'[3]Unallocated Detail (CBR)'!A18</f>
        <v xml:space="preserve">               (2) SUBTOTAL</v>
      </c>
      <c r="B18" s="688">
        <f>'[3]Unallocated Detail (CBR)'!B18</f>
        <v>2165233766.8899999</v>
      </c>
      <c r="C18" s="688">
        <f>'[3]Unallocated Detail (CBR)'!C18</f>
        <v>876657675.66999984</v>
      </c>
      <c r="D18" s="688">
        <f>'[3]Unallocated Detail (CBR)'!D18</f>
        <v>0</v>
      </c>
      <c r="E18" s="688">
        <f>'[3]Unallocated Detail (CBR)'!E18</f>
        <v>0</v>
      </c>
      <c r="F18" s="688">
        <f>'[3]Unallocated Detail (CBR)'!F18</f>
        <v>0</v>
      </c>
      <c r="G18" s="688">
        <f>'[3]Unallocated Detail (CBR)'!G18</f>
        <v>2165233766.8899999</v>
      </c>
      <c r="H18" s="688">
        <f>'[3]Unallocated Detail (CBR)'!H18</f>
        <v>876657675.66999984</v>
      </c>
      <c r="I18" s="688">
        <f>'[3]Unallocated Detail (CBR)'!I18</f>
        <v>3041891442.5599999</v>
      </c>
      <c r="J18" s="118"/>
      <c r="K18" s="116"/>
    </row>
    <row r="19" spans="1:11">
      <c r="A19" s="684" t="str">
        <f>'[3]Unallocated Detail (CBR)'!A19</f>
        <v xml:space="preserve">     3 - SALES FOR RESALE-FIRM</v>
      </c>
      <c r="B19" s="685"/>
      <c r="C19" s="685"/>
      <c r="D19" s="685"/>
      <c r="E19" s="685"/>
      <c r="F19" s="685"/>
      <c r="G19" s="685"/>
      <c r="H19" s="685"/>
      <c r="I19" s="685"/>
      <c r="J19" s="118"/>
      <c r="K19" s="116"/>
    </row>
    <row r="20" spans="1:11">
      <c r="A20" s="686" t="str">
        <f>'[3]Unallocated Detail (CBR)'!A20</f>
        <v xml:space="preserve">          (3) 447 - Electric Sales For Resale</v>
      </c>
      <c r="B20" s="689">
        <f>'[3]Unallocated Detail (CBR)'!B20</f>
        <v>340431.51999999897</v>
      </c>
      <c r="C20" s="689">
        <f>'[3]Unallocated Detail (CBR)'!C20</f>
        <v>0</v>
      </c>
      <c r="D20" s="689">
        <f>'[3]Unallocated Detail (CBR)'!D20</f>
        <v>0</v>
      </c>
      <c r="E20" s="689">
        <f>'[3]Unallocated Detail (CBR)'!E20</f>
        <v>0</v>
      </c>
      <c r="F20" s="689">
        <f>'[3]Unallocated Detail (CBR)'!F20</f>
        <v>0</v>
      </c>
      <c r="G20" s="689">
        <f>'[3]Unallocated Detail (CBR)'!G20</f>
        <v>340431.51999999897</v>
      </c>
      <c r="H20" s="689">
        <f>'[3]Unallocated Detail (CBR)'!H20</f>
        <v>0</v>
      </c>
      <c r="I20" s="689">
        <f>'[3]Unallocated Detail (CBR)'!I20</f>
        <v>340431.51999999897</v>
      </c>
      <c r="J20" s="118"/>
      <c r="K20" s="116"/>
    </row>
    <row r="21" spans="1:11">
      <c r="A21" s="686" t="str">
        <f>'[3]Unallocated Detail (CBR)'!A21</f>
        <v xml:space="preserve">               (3) SUBTOTAL</v>
      </c>
      <c r="B21" s="688">
        <f>'[3]Unallocated Detail (CBR)'!B21</f>
        <v>340431.51999999897</v>
      </c>
      <c r="C21" s="688">
        <f>'[3]Unallocated Detail (CBR)'!C21</f>
        <v>0</v>
      </c>
      <c r="D21" s="688">
        <f>'[3]Unallocated Detail (CBR)'!D21</f>
        <v>0</v>
      </c>
      <c r="E21" s="688">
        <f>'[3]Unallocated Detail (CBR)'!E21</f>
        <v>0</v>
      </c>
      <c r="F21" s="688">
        <f>'[3]Unallocated Detail (CBR)'!F21</f>
        <v>0</v>
      </c>
      <c r="G21" s="688">
        <f>'[3]Unallocated Detail (CBR)'!G21</f>
        <v>340431.51999999897</v>
      </c>
      <c r="H21" s="688">
        <f>'[3]Unallocated Detail (CBR)'!H21</f>
        <v>0</v>
      </c>
      <c r="I21" s="688">
        <f>'[3]Unallocated Detail (CBR)'!I21</f>
        <v>340431.51999999897</v>
      </c>
      <c r="J21" s="118"/>
      <c r="K21" s="116"/>
    </row>
    <row r="22" spans="1:11">
      <c r="A22" s="684" t="str">
        <f>'[3]Unallocated Detail (CBR)'!A22</f>
        <v xml:space="preserve">     4 - SALES TO OTHER UTILITIES</v>
      </c>
      <c r="B22" s="685"/>
      <c r="C22" s="685"/>
      <c r="D22" s="685"/>
      <c r="E22" s="685"/>
      <c r="F22" s="685"/>
      <c r="G22" s="685"/>
      <c r="H22" s="685"/>
      <c r="I22" s="685"/>
      <c r="J22" s="118"/>
      <c r="K22" s="116"/>
    </row>
    <row r="23" spans="1:11">
      <c r="A23" s="686" t="str">
        <f>'[3]Unallocated Detail (CBR)'!A23</f>
        <v xml:space="preserve">          (4) 447 - Electric Sales For Resale - Sales</v>
      </c>
      <c r="B23" s="688">
        <f>'[3]Unallocated Detail (CBR)'!B23</f>
        <v>89323512.370000005</v>
      </c>
      <c r="C23" s="688">
        <f>'[3]Unallocated Detail (CBR)'!C23</f>
        <v>0</v>
      </c>
      <c r="D23" s="688">
        <f>'[3]Unallocated Detail (CBR)'!D23</f>
        <v>0</v>
      </c>
      <c r="E23" s="688">
        <f>'[3]Unallocated Detail (CBR)'!E23</f>
        <v>0</v>
      </c>
      <c r="F23" s="688">
        <f>'[3]Unallocated Detail (CBR)'!F23</f>
        <v>0</v>
      </c>
      <c r="G23" s="688">
        <f>'[3]Unallocated Detail (CBR)'!G23</f>
        <v>89323512.370000005</v>
      </c>
      <c r="H23" s="688">
        <f>'[3]Unallocated Detail (CBR)'!H23</f>
        <v>0</v>
      </c>
      <c r="I23" s="688">
        <f>'[3]Unallocated Detail (CBR)'!I23</f>
        <v>89323512.370000005</v>
      </c>
      <c r="J23" s="118"/>
      <c r="K23" s="121"/>
    </row>
    <row r="24" spans="1:11">
      <c r="A24" s="686" t="str">
        <f>'[3]Unallocated Detail (CBR)'!A24</f>
        <v xml:space="preserve">          (4) 447 - Electric Sales For Resale - Purchases</v>
      </c>
      <c r="B24" s="689">
        <f>'[3]Unallocated Detail (CBR)'!B24</f>
        <v>66009609.870000005</v>
      </c>
      <c r="C24" s="689">
        <f>'[3]Unallocated Detail (CBR)'!C24</f>
        <v>0</v>
      </c>
      <c r="D24" s="689">
        <f>'[3]Unallocated Detail (CBR)'!D24</f>
        <v>0</v>
      </c>
      <c r="E24" s="689">
        <f>'[3]Unallocated Detail (CBR)'!E24</f>
        <v>0</v>
      </c>
      <c r="F24" s="689">
        <f>'[3]Unallocated Detail (CBR)'!F24</f>
        <v>0</v>
      </c>
      <c r="G24" s="689">
        <f>'[3]Unallocated Detail (CBR)'!G24</f>
        <v>66009609.870000005</v>
      </c>
      <c r="H24" s="689">
        <f>'[3]Unallocated Detail (CBR)'!H24</f>
        <v>0</v>
      </c>
      <c r="I24" s="689">
        <f>'[3]Unallocated Detail (CBR)'!I24</f>
        <v>66009609.870000005</v>
      </c>
      <c r="J24" s="118"/>
      <c r="K24" s="116"/>
    </row>
    <row r="25" spans="1:11">
      <c r="A25" s="686" t="str">
        <f>'[3]Unallocated Detail (CBR)'!A25</f>
        <v xml:space="preserve">               (4) SUBTOTAL</v>
      </c>
      <c r="B25" s="688">
        <f>'[3]Unallocated Detail (CBR)'!B25</f>
        <v>155333122.24000001</v>
      </c>
      <c r="C25" s="688">
        <f>'[3]Unallocated Detail (CBR)'!C25</f>
        <v>0</v>
      </c>
      <c r="D25" s="688">
        <f>'[3]Unallocated Detail (CBR)'!D25</f>
        <v>0</v>
      </c>
      <c r="E25" s="688">
        <f>'[3]Unallocated Detail (CBR)'!E25</f>
        <v>0</v>
      </c>
      <c r="F25" s="688">
        <f>'[3]Unallocated Detail (CBR)'!F25</f>
        <v>0</v>
      </c>
      <c r="G25" s="688">
        <f>'[3]Unallocated Detail (CBR)'!G25</f>
        <v>155333122.24000001</v>
      </c>
      <c r="H25" s="688">
        <f>'[3]Unallocated Detail (CBR)'!H25</f>
        <v>0</v>
      </c>
      <c r="I25" s="688">
        <f>'[3]Unallocated Detail (CBR)'!I25</f>
        <v>155333122.24000001</v>
      </c>
      <c r="J25" s="118"/>
      <c r="K25" s="116"/>
    </row>
    <row r="26" spans="1:11">
      <c r="A26" s="684" t="str">
        <f>'[3]Unallocated Detail (CBR)'!A26</f>
        <v xml:space="preserve">     5 - OTHER OPERATING REVENUES</v>
      </c>
      <c r="B26" s="685"/>
      <c r="C26" s="685"/>
      <c r="D26" s="685"/>
      <c r="E26" s="685"/>
      <c r="F26" s="685"/>
      <c r="G26" s="685"/>
      <c r="H26" s="685"/>
      <c r="I26" s="685"/>
      <c r="J26" s="118"/>
      <c r="K26" s="116"/>
    </row>
    <row r="27" spans="1:11">
      <c r="A27" s="686" t="str">
        <f>'[3]Unallocated Detail (CBR)'!A27</f>
        <v xml:space="preserve">          (5) 412 - Lease Inc Everett Delta to NWP - Gas</v>
      </c>
      <c r="B27" s="688">
        <f>'[3]Unallocated Detail (CBR)'!B27</f>
        <v>0</v>
      </c>
      <c r="C27" s="688">
        <f>'[3]Unallocated Detail (CBR)'!C27</f>
        <v>0</v>
      </c>
      <c r="D27" s="688">
        <f>'[3]Unallocated Detail (CBR)'!D27</f>
        <v>0</v>
      </c>
      <c r="E27" s="688">
        <f>'[3]Unallocated Detail (CBR)'!E27</f>
        <v>0</v>
      </c>
      <c r="F27" s="688">
        <f>'[3]Unallocated Detail (CBR)'!F27</f>
        <v>0</v>
      </c>
      <c r="G27" s="688">
        <f>'[3]Unallocated Detail (CBR)'!G27</f>
        <v>0</v>
      </c>
      <c r="H27" s="688">
        <f>'[3]Unallocated Detail (CBR)'!H27</f>
        <v>0</v>
      </c>
      <c r="I27" s="688">
        <f>'[3]Unallocated Detail (CBR)'!I27</f>
        <v>0</v>
      </c>
      <c r="J27" s="118"/>
      <c r="K27" s="116"/>
    </row>
    <row r="28" spans="1:11">
      <c r="A28" s="686" t="str">
        <f>'[3]Unallocated Detail (CBR)'!A28</f>
        <v>(5) 449.1 - Provision for rate refunds E</v>
      </c>
      <c r="B28" s="688">
        <f>'[3]Unallocated Detail (CBR)'!B28</f>
        <v>-24054569</v>
      </c>
      <c r="C28" s="688">
        <f>'[3]Unallocated Detail (CBR)'!C28</f>
        <v>0</v>
      </c>
      <c r="D28" s="688">
        <f>'[3]Unallocated Detail (CBR)'!D28</f>
        <v>0</v>
      </c>
      <c r="E28" s="688">
        <f>'[3]Unallocated Detail (CBR)'!E28</f>
        <v>0</v>
      </c>
      <c r="F28" s="688">
        <f>'[3]Unallocated Detail (CBR)'!F28</f>
        <v>0</v>
      </c>
      <c r="G28" s="688">
        <f>'[3]Unallocated Detail (CBR)'!G28</f>
        <v>-24054569</v>
      </c>
      <c r="H28" s="688">
        <f>'[3]Unallocated Detail (CBR)'!H28</f>
        <v>0</v>
      </c>
      <c r="I28" s="688">
        <f>'[3]Unallocated Detail (CBR)'!I28</f>
        <v>-24054569</v>
      </c>
      <c r="J28" s="118"/>
      <c r="K28" s="116"/>
    </row>
    <row r="29" spans="1:11">
      <c r="A29" s="686" t="str">
        <f>'[3]Unallocated Detail (CBR)'!A29</f>
        <v xml:space="preserve">          (5) 450 - Forfeited Discounts</v>
      </c>
      <c r="B29" s="688">
        <f>'[3]Unallocated Detail (CBR)'!B29</f>
        <v>2451377.19</v>
      </c>
      <c r="C29" s="688">
        <f>'[3]Unallocated Detail (CBR)'!C29</f>
        <v>0</v>
      </c>
      <c r="D29" s="688">
        <f>'[3]Unallocated Detail (CBR)'!D29</f>
        <v>0</v>
      </c>
      <c r="E29" s="688">
        <f>'[3]Unallocated Detail (CBR)'!E29</f>
        <v>0</v>
      </c>
      <c r="F29" s="688">
        <f>'[3]Unallocated Detail (CBR)'!F29</f>
        <v>0</v>
      </c>
      <c r="G29" s="688">
        <f>'[3]Unallocated Detail (CBR)'!G29</f>
        <v>2451377.19</v>
      </c>
      <c r="H29" s="688">
        <f>'[3]Unallocated Detail (CBR)'!H29</f>
        <v>0</v>
      </c>
      <c r="I29" s="688">
        <f>'[3]Unallocated Detail (CBR)'!I29</f>
        <v>2451377.19</v>
      </c>
      <c r="J29" s="118"/>
      <c r="K29" s="116"/>
    </row>
    <row r="30" spans="1:11">
      <c r="A30" s="686" t="str">
        <f>'[3]Unallocated Detail (CBR)'!A30</f>
        <v xml:space="preserve">          (5) 451 - Electric Misc Service Revenue</v>
      </c>
      <c r="B30" s="688">
        <f>'[3]Unallocated Detail (CBR)'!B30</f>
        <v>12237816.219999999</v>
      </c>
      <c r="C30" s="688">
        <f>'[3]Unallocated Detail (CBR)'!C30</f>
        <v>0</v>
      </c>
      <c r="D30" s="688">
        <f>'[3]Unallocated Detail (CBR)'!D30</f>
        <v>0</v>
      </c>
      <c r="E30" s="688">
        <f>'[3]Unallocated Detail (CBR)'!E30</f>
        <v>0</v>
      </c>
      <c r="F30" s="688">
        <f>'[3]Unallocated Detail (CBR)'!F30</f>
        <v>0</v>
      </c>
      <c r="G30" s="688">
        <f>'[3]Unallocated Detail (CBR)'!G30</f>
        <v>12237816.219999999</v>
      </c>
      <c r="H30" s="688">
        <f>'[3]Unallocated Detail (CBR)'!H30</f>
        <v>0</v>
      </c>
      <c r="I30" s="688">
        <f>'[3]Unallocated Detail (CBR)'!I30</f>
        <v>12237816.219999999</v>
      </c>
      <c r="J30" s="118"/>
      <c r="K30" s="116"/>
    </row>
    <row r="31" spans="1:11">
      <c r="A31" s="686" t="str">
        <f>'[3]Unallocated Detail (CBR)'!A31</f>
        <v xml:space="preserve">          (5) 454 - Rent For Electric Property</v>
      </c>
      <c r="B31" s="688">
        <f>'[3]Unallocated Detail (CBR)'!B31</f>
        <v>18352787.670000002</v>
      </c>
      <c r="C31" s="688">
        <f>'[3]Unallocated Detail (CBR)'!C31</f>
        <v>0</v>
      </c>
      <c r="D31" s="688">
        <f>'[3]Unallocated Detail (CBR)'!D31</f>
        <v>0</v>
      </c>
      <c r="E31" s="688">
        <f>'[3]Unallocated Detail (CBR)'!E31</f>
        <v>0</v>
      </c>
      <c r="F31" s="688">
        <f>'[3]Unallocated Detail (CBR)'!F31</f>
        <v>0</v>
      </c>
      <c r="G31" s="688">
        <f>'[3]Unallocated Detail (CBR)'!G31</f>
        <v>18352787.670000002</v>
      </c>
      <c r="H31" s="688">
        <f>'[3]Unallocated Detail (CBR)'!H31</f>
        <v>0</v>
      </c>
      <c r="I31" s="688">
        <f>'[3]Unallocated Detail (CBR)'!I31</f>
        <v>18352787.670000002</v>
      </c>
      <c r="J31" s="118"/>
      <c r="K31" s="116"/>
    </row>
    <row r="32" spans="1:11">
      <c r="A32" s="686" t="str">
        <f>'[3]Unallocated Detail (CBR)'!A32</f>
        <v xml:space="preserve">          (5) 456 - Other Electric Revenues</v>
      </c>
      <c r="B32" s="688">
        <f>'[3]Unallocated Detail (CBR)'!B32</f>
        <v>84129102.099999994</v>
      </c>
      <c r="C32" s="688">
        <f>'[3]Unallocated Detail (CBR)'!C32</f>
        <v>0</v>
      </c>
      <c r="D32" s="688">
        <f>'[3]Unallocated Detail (CBR)'!D32</f>
        <v>0</v>
      </c>
      <c r="E32" s="688">
        <f>'[3]Unallocated Detail (CBR)'!E32</f>
        <v>0</v>
      </c>
      <c r="F32" s="688">
        <f>'[3]Unallocated Detail (CBR)'!F32</f>
        <v>0</v>
      </c>
      <c r="G32" s="688">
        <f>'[3]Unallocated Detail (CBR)'!G32</f>
        <v>84129102.099999994</v>
      </c>
      <c r="H32" s="688">
        <f>'[3]Unallocated Detail (CBR)'!H32</f>
        <v>0</v>
      </c>
      <c r="I32" s="688">
        <f>'[3]Unallocated Detail (CBR)'!I32</f>
        <v>84129102.099999994</v>
      </c>
      <c r="J32" s="118"/>
      <c r="K32" s="116"/>
    </row>
    <row r="33" spans="1:11">
      <c r="A33" s="686" t="str">
        <f>'[3]Unallocated Detail (CBR)'!A33</f>
        <v xml:space="preserve">          (5) 456.1 - Other Electric Revenues - Transmission</v>
      </c>
      <c r="B33" s="688">
        <f>'[3]Unallocated Detail (CBR)'!B33</f>
        <v>29059353</v>
      </c>
      <c r="C33" s="688">
        <f>'[3]Unallocated Detail (CBR)'!C33</f>
        <v>0</v>
      </c>
      <c r="D33" s="688">
        <f>'[3]Unallocated Detail (CBR)'!D33</f>
        <v>0</v>
      </c>
      <c r="E33" s="688">
        <f>'[3]Unallocated Detail (CBR)'!E33</f>
        <v>0</v>
      </c>
      <c r="F33" s="688">
        <f>'[3]Unallocated Detail (CBR)'!F33</f>
        <v>0</v>
      </c>
      <c r="G33" s="688">
        <f>'[3]Unallocated Detail (CBR)'!G33</f>
        <v>29059353</v>
      </c>
      <c r="H33" s="688">
        <f>'[3]Unallocated Detail (CBR)'!H33</f>
        <v>0</v>
      </c>
      <c r="I33" s="688">
        <f>'[3]Unallocated Detail (CBR)'!I33</f>
        <v>29059353</v>
      </c>
      <c r="J33" s="118"/>
      <c r="K33" s="116"/>
    </row>
    <row r="34" spans="1:11">
      <c r="A34" s="686" t="str">
        <f>'[3]Unallocated Detail (CBR)'!A34</f>
        <v xml:space="preserve">          (5) 487 - Forfeited Discounts</v>
      </c>
      <c r="B34" s="688">
        <f>'[3]Unallocated Detail (CBR)'!B34</f>
        <v>0</v>
      </c>
      <c r="C34" s="688">
        <f>'[3]Unallocated Detail (CBR)'!C34</f>
        <v>909870.97</v>
      </c>
      <c r="D34" s="688">
        <f>'[3]Unallocated Detail (CBR)'!D34</f>
        <v>0</v>
      </c>
      <c r="E34" s="688">
        <f>'[3]Unallocated Detail (CBR)'!E34</f>
        <v>0</v>
      </c>
      <c r="F34" s="688">
        <f>'[3]Unallocated Detail (CBR)'!F34</f>
        <v>0</v>
      </c>
      <c r="G34" s="688">
        <f>'[3]Unallocated Detail (CBR)'!G34</f>
        <v>0</v>
      </c>
      <c r="H34" s="688">
        <f>'[3]Unallocated Detail (CBR)'!H34</f>
        <v>909870.97</v>
      </c>
      <c r="I34" s="688">
        <f>'[3]Unallocated Detail (CBR)'!I34</f>
        <v>909870.97</v>
      </c>
      <c r="J34" s="118"/>
      <c r="K34" s="116"/>
    </row>
    <row r="35" spans="1:11">
      <c r="A35" s="686" t="str">
        <f>'[3]Unallocated Detail (CBR)'!A35</f>
        <v xml:space="preserve">          (5) 488 - Gas Misc Service Revenues</v>
      </c>
      <c r="B35" s="688">
        <f>'[3]Unallocated Detail (CBR)'!B35</f>
        <v>0</v>
      </c>
      <c r="C35" s="688">
        <f>'[3]Unallocated Detail (CBR)'!C35</f>
        <v>3456834.2</v>
      </c>
      <c r="D35" s="688">
        <f>'[3]Unallocated Detail (CBR)'!D35</f>
        <v>0</v>
      </c>
      <c r="E35" s="688">
        <f>'[3]Unallocated Detail (CBR)'!E35</f>
        <v>0</v>
      </c>
      <c r="F35" s="688">
        <f>'[3]Unallocated Detail (CBR)'!F35</f>
        <v>0</v>
      </c>
      <c r="G35" s="688">
        <f>'[3]Unallocated Detail (CBR)'!G35</f>
        <v>0</v>
      </c>
      <c r="H35" s="688">
        <f>'[3]Unallocated Detail (CBR)'!H35</f>
        <v>3456834.2</v>
      </c>
      <c r="I35" s="688">
        <f>'[3]Unallocated Detail (CBR)'!I35</f>
        <v>3456834.2</v>
      </c>
      <c r="J35" s="118"/>
      <c r="K35" s="116"/>
    </row>
    <row r="36" spans="1:11">
      <c r="A36" s="686" t="str">
        <f>'[3]Unallocated Detail (CBR)'!A36</f>
        <v xml:space="preserve">          (5) 4894 - Gas Revenues from Storing Gas of Others</v>
      </c>
      <c r="B36" s="688">
        <f>'[3]Unallocated Detail (CBR)'!B36</f>
        <v>0</v>
      </c>
      <c r="C36" s="688">
        <f>'[3]Unallocated Detail (CBR)'!C36</f>
        <v>981624</v>
      </c>
      <c r="D36" s="688">
        <f>'[3]Unallocated Detail (CBR)'!D36</f>
        <v>0</v>
      </c>
      <c r="E36" s="688">
        <f>'[3]Unallocated Detail (CBR)'!E36</f>
        <v>0</v>
      </c>
      <c r="F36" s="688">
        <f>'[3]Unallocated Detail (CBR)'!F36</f>
        <v>0</v>
      </c>
      <c r="G36" s="688">
        <f>'[3]Unallocated Detail (CBR)'!G36</f>
        <v>0</v>
      </c>
      <c r="H36" s="688">
        <f>'[3]Unallocated Detail (CBR)'!H36</f>
        <v>981624</v>
      </c>
      <c r="I36" s="688">
        <f>'[3]Unallocated Detail (CBR)'!I36</f>
        <v>981624</v>
      </c>
      <c r="J36" s="118"/>
      <c r="K36" s="116"/>
    </row>
    <row r="37" spans="1:11">
      <c r="A37" s="686" t="str">
        <f>'[3]Unallocated Detail (CBR)'!A37</f>
        <v xml:space="preserve">          (5) 493 - Rent From Gas Property</v>
      </c>
      <c r="B37" s="688">
        <f>'[3]Unallocated Detail (CBR)'!B37</f>
        <v>0</v>
      </c>
      <c r="C37" s="688">
        <f>'[3]Unallocated Detail (CBR)'!C37</f>
        <v>5860023.4800000004</v>
      </c>
      <c r="D37" s="688">
        <f>'[3]Unallocated Detail (CBR)'!D37</f>
        <v>0</v>
      </c>
      <c r="E37" s="688">
        <f>'[3]Unallocated Detail (CBR)'!E37</f>
        <v>0</v>
      </c>
      <c r="F37" s="688">
        <f>'[3]Unallocated Detail (CBR)'!F37</f>
        <v>0</v>
      </c>
      <c r="G37" s="688">
        <f>'[3]Unallocated Detail (CBR)'!G37</f>
        <v>0</v>
      </c>
      <c r="H37" s="688">
        <f>'[3]Unallocated Detail (CBR)'!H37</f>
        <v>5860023.4800000004</v>
      </c>
      <c r="I37" s="688">
        <f>'[3]Unallocated Detail (CBR)'!I37</f>
        <v>5860023.4800000004</v>
      </c>
      <c r="J37" s="118"/>
      <c r="K37" s="116"/>
    </row>
    <row r="38" spans="1:11">
      <c r="A38" s="686" t="str">
        <f>'[3]Unallocated Detail (CBR)'!A38</f>
        <v xml:space="preserve">          (5) 495 - Other Gas Revenues</v>
      </c>
      <c r="B38" s="688">
        <f>'[3]Unallocated Detail (CBR)'!B38</f>
        <v>0</v>
      </c>
      <c r="C38" s="688">
        <f>'[3]Unallocated Detail (CBR)'!C38</f>
        <v>-26594420.23</v>
      </c>
      <c r="D38" s="688">
        <f>'[3]Unallocated Detail (CBR)'!D38</f>
        <v>0</v>
      </c>
      <c r="E38" s="688">
        <f>'[3]Unallocated Detail (CBR)'!E38</f>
        <v>0</v>
      </c>
      <c r="F38" s="688">
        <f>'[3]Unallocated Detail (CBR)'!F38</f>
        <v>0</v>
      </c>
      <c r="G38" s="688">
        <f>'[3]Unallocated Detail (CBR)'!G38</f>
        <v>0</v>
      </c>
      <c r="H38" s="688">
        <f>'[3]Unallocated Detail (CBR)'!H38</f>
        <v>-26594420.23</v>
      </c>
      <c r="I38" s="688">
        <f>'[3]Unallocated Detail (CBR)'!I38</f>
        <v>-26594420.23</v>
      </c>
      <c r="J38" s="118"/>
      <c r="K38" s="116"/>
    </row>
    <row r="39" spans="1:11">
      <c r="A39" s="686" t="str">
        <f>'[3]Unallocated Detail (CBR)'!A39</f>
        <v>(5)  496 - Provision for rate refunds G</v>
      </c>
      <c r="B39" s="689">
        <f>'[3]Unallocated Detail (CBR)'!B39</f>
        <v>0</v>
      </c>
      <c r="C39" s="689">
        <f>'[3]Unallocated Detail (CBR)'!C39</f>
        <v>-10523931</v>
      </c>
      <c r="D39" s="689">
        <f>'[3]Unallocated Detail (CBR)'!D39</f>
        <v>0</v>
      </c>
      <c r="E39" s="689">
        <f>'[3]Unallocated Detail (CBR)'!E39</f>
        <v>0</v>
      </c>
      <c r="F39" s="689">
        <f>'[3]Unallocated Detail (CBR)'!F39</f>
        <v>0</v>
      </c>
      <c r="G39" s="689">
        <f>'[3]Unallocated Detail (CBR)'!G39</f>
        <v>0</v>
      </c>
      <c r="H39" s="689">
        <f>'[3]Unallocated Detail (CBR)'!H39</f>
        <v>-10523931</v>
      </c>
      <c r="I39" s="689">
        <f>'[3]Unallocated Detail (CBR)'!I39</f>
        <v>-10523931</v>
      </c>
      <c r="J39" s="118"/>
      <c r="K39" s="116"/>
    </row>
    <row r="40" spans="1:11">
      <c r="A40" s="686" t="str">
        <f>'[3]Unallocated Detail (CBR)'!A40</f>
        <v xml:space="preserve">               (5) SUBTOTAL</v>
      </c>
      <c r="B40" s="688">
        <f>'[3]Unallocated Detail (CBR)'!B40</f>
        <v>122175867.17999999</v>
      </c>
      <c r="C40" s="688">
        <f>'[3]Unallocated Detail (CBR)'!C40</f>
        <v>-25909998.579999998</v>
      </c>
      <c r="D40" s="688">
        <f>'[3]Unallocated Detail (CBR)'!D40</f>
        <v>0</v>
      </c>
      <c r="E40" s="688">
        <f>'[3]Unallocated Detail (CBR)'!E40</f>
        <v>0</v>
      </c>
      <c r="F40" s="688">
        <f>'[3]Unallocated Detail (CBR)'!F40</f>
        <v>0</v>
      </c>
      <c r="G40" s="688">
        <f>'[3]Unallocated Detail (CBR)'!G40</f>
        <v>122175867.17999999</v>
      </c>
      <c r="H40" s="688">
        <f>'[3]Unallocated Detail (CBR)'!H40</f>
        <v>-25909998.579999998</v>
      </c>
      <c r="I40" s="688">
        <f>'[3]Unallocated Detail (CBR)'!I40</f>
        <v>96265868.599999994</v>
      </c>
      <c r="J40" s="118"/>
      <c r="K40" s="116"/>
    </row>
    <row r="41" spans="1:11">
      <c r="A41" s="682" t="str">
        <f>'[3]Unallocated Detail (CBR)'!A41</f>
        <v>(1) TOTAL OPERATING REVENUES</v>
      </c>
      <c r="B41" s="690">
        <f>'[3]Unallocated Detail (CBR)'!B41</f>
        <v>2443083187.8299994</v>
      </c>
      <c r="C41" s="690">
        <f>'[3]Unallocated Detail (CBR)'!C41</f>
        <v>850747677.08999979</v>
      </c>
      <c r="D41" s="690">
        <f>'[3]Unallocated Detail (CBR)'!D41</f>
        <v>0</v>
      </c>
      <c r="E41" s="690">
        <f>'[3]Unallocated Detail (CBR)'!E41</f>
        <v>0</v>
      </c>
      <c r="F41" s="690">
        <f>'[3]Unallocated Detail (CBR)'!F41</f>
        <v>0</v>
      </c>
      <c r="G41" s="690">
        <f>'[3]Unallocated Detail (CBR)'!G41</f>
        <v>2443083187.8299994</v>
      </c>
      <c r="H41" s="690">
        <f>'[3]Unallocated Detail (CBR)'!H41</f>
        <v>850747677.08999979</v>
      </c>
      <c r="I41" s="690">
        <f>'[3]Unallocated Detail (CBR)'!I41</f>
        <v>3293830864.9199996</v>
      </c>
      <c r="J41" s="118"/>
      <c r="K41" s="116"/>
    </row>
    <row r="42" spans="1:11">
      <c r="A42" s="681"/>
      <c r="B42" s="685"/>
      <c r="C42" s="685"/>
      <c r="D42" s="685"/>
      <c r="E42" s="685"/>
      <c r="F42" s="685"/>
      <c r="G42" s="685"/>
      <c r="H42" s="685"/>
      <c r="I42" s="685"/>
      <c r="J42" s="118"/>
      <c r="K42" s="116"/>
    </row>
    <row r="43" spans="1:11">
      <c r="A43" s="682" t="str">
        <f>'[3]Unallocated Detail (CBR)'!A43</f>
        <v>10 - ENERGY COST</v>
      </c>
      <c r="B43" s="685"/>
      <c r="C43" s="685"/>
      <c r="D43" s="685"/>
      <c r="E43" s="685"/>
      <c r="F43" s="685"/>
      <c r="G43" s="685"/>
      <c r="H43" s="685"/>
      <c r="I43" s="685"/>
      <c r="J43" s="118"/>
      <c r="K43" s="116"/>
    </row>
    <row r="44" spans="1:11">
      <c r="A44" s="684" t="str">
        <f>'[3]Unallocated Detail (CBR)'!A44</f>
        <v xml:space="preserve">     11 - FUEL</v>
      </c>
      <c r="B44" s="685">
        <f>'[3]Unallocated Detail (CBR)'!B44</f>
        <v>0</v>
      </c>
      <c r="C44" s="685">
        <f>'[3]Unallocated Detail (CBR)'!C44</f>
        <v>0</v>
      </c>
      <c r="D44" s="685">
        <f>'[3]Unallocated Detail (CBR)'!D44</f>
        <v>0</v>
      </c>
      <c r="E44" s="685">
        <f>'[3]Unallocated Detail (CBR)'!E44</f>
        <v>0</v>
      </c>
      <c r="F44" s="685">
        <f>'[3]Unallocated Detail (CBR)'!F44</f>
        <v>0</v>
      </c>
      <c r="G44" s="685">
        <f>'[3]Unallocated Detail (CBR)'!G44</f>
        <v>0</v>
      </c>
      <c r="H44" s="685">
        <f>'[3]Unallocated Detail (CBR)'!H44</f>
        <v>0</v>
      </c>
      <c r="I44" s="685">
        <f>'[3]Unallocated Detail (CBR)'!I44</f>
        <v>0</v>
      </c>
      <c r="J44" s="118"/>
      <c r="K44" s="116"/>
    </row>
    <row r="45" spans="1:11">
      <c r="A45" s="686" t="str">
        <f>'[3]Unallocated Detail (CBR)'!A45</f>
        <v xml:space="preserve">          (11) 501 - Steam Operations Fuel</v>
      </c>
      <c r="B45" s="688">
        <f>'[3]Unallocated Detail (CBR)'!B45</f>
        <v>79334191.840000004</v>
      </c>
      <c r="C45" s="688">
        <f>'[3]Unallocated Detail (CBR)'!C45</f>
        <v>0</v>
      </c>
      <c r="D45" s="688">
        <f>'[3]Unallocated Detail (CBR)'!D45</f>
        <v>0</v>
      </c>
      <c r="E45" s="688">
        <f>'[3]Unallocated Detail (CBR)'!E45</f>
        <v>0</v>
      </c>
      <c r="F45" s="688">
        <f>'[3]Unallocated Detail (CBR)'!F45</f>
        <v>0</v>
      </c>
      <c r="G45" s="688">
        <f>'[3]Unallocated Detail (CBR)'!G45</f>
        <v>79334191.840000004</v>
      </c>
      <c r="H45" s="688">
        <f>'[3]Unallocated Detail (CBR)'!H45</f>
        <v>0</v>
      </c>
      <c r="I45" s="688">
        <f>'[3]Unallocated Detail (CBR)'!I45</f>
        <v>79334191.840000004</v>
      </c>
      <c r="J45" s="118"/>
      <c r="K45" s="116"/>
    </row>
    <row r="46" spans="1:11">
      <c r="A46" s="686" t="str">
        <f>'[3]Unallocated Detail (CBR)'!A46</f>
        <v xml:space="preserve">          (11) 547 - Other Power Generation Oper Fuel</v>
      </c>
      <c r="B46" s="689">
        <f>'[3]Unallocated Detail (CBR)'!B46</f>
        <v>124839938.44999999</v>
      </c>
      <c r="C46" s="689">
        <f>'[3]Unallocated Detail (CBR)'!C46</f>
        <v>0</v>
      </c>
      <c r="D46" s="689">
        <f>'[3]Unallocated Detail (CBR)'!D46</f>
        <v>0</v>
      </c>
      <c r="E46" s="689">
        <f>'[3]Unallocated Detail (CBR)'!E46</f>
        <v>0</v>
      </c>
      <c r="F46" s="689">
        <f>'[3]Unallocated Detail (CBR)'!F46</f>
        <v>0</v>
      </c>
      <c r="G46" s="689">
        <f>'[3]Unallocated Detail (CBR)'!G46</f>
        <v>124839938.44999999</v>
      </c>
      <c r="H46" s="689">
        <f>'[3]Unallocated Detail (CBR)'!H46</f>
        <v>0</v>
      </c>
      <c r="I46" s="689">
        <f>'[3]Unallocated Detail (CBR)'!I46</f>
        <v>124839938.44999999</v>
      </c>
      <c r="J46" s="118"/>
      <c r="K46" s="95"/>
    </row>
    <row r="47" spans="1:11">
      <c r="A47" s="686" t="str">
        <f>'[3]Unallocated Detail (CBR)'!A47</f>
        <v xml:space="preserve">               (11) SUBTOTAL</v>
      </c>
      <c r="B47" s="688">
        <f>'[3]Unallocated Detail (CBR)'!B47</f>
        <v>204174130.28999999</v>
      </c>
      <c r="C47" s="688">
        <f>'[3]Unallocated Detail (CBR)'!C47</f>
        <v>0</v>
      </c>
      <c r="D47" s="688">
        <f>'[3]Unallocated Detail (CBR)'!D47</f>
        <v>0</v>
      </c>
      <c r="E47" s="688">
        <f>'[3]Unallocated Detail (CBR)'!E47</f>
        <v>0</v>
      </c>
      <c r="F47" s="688">
        <f>'[3]Unallocated Detail (CBR)'!F47</f>
        <v>0</v>
      </c>
      <c r="G47" s="688">
        <f>'[3]Unallocated Detail (CBR)'!G47</f>
        <v>204174130.28999999</v>
      </c>
      <c r="H47" s="688">
        <f>'[3]Unallocated Detail (CBR)'!H47</f>
        <v>0</v>
      </c>
      <c r="I47" s="688">
        <f>'[3]Unallocated Detail (CBR)'!I47</f>
        <v>204174130.28999999</v>
      </c>
      <c r="J47" s="118"/>
      <c r="K47" s="116"/>
    </row>
    <row r="48" spans="1:11">
      <c r="A48" s="684" t="str">
        <f>'[3]Unallocated Detail (CBR)'!A48</f>
        <v xml:space="preserve">     12 - PURCHASED AND INTERCHANGED</v>
      </c>
      <c r="B48" s="685"/>
      <c r="C48" s="685"/>
      <c r="D48" s="685"/>
      <c r="E48" s="685"/>
      <c r="F48" s="685"/>
      <c r="G48" s="685"/>
      <c r="H48" s="685"/>
      <c r="I48" s="685"/>
      <c r="J48" s="118"/>
      <c r="K48" s="116"/>
    </row>
    <row r="49" spans="1:11">
      <c r="A49" s="686" t="str">
        <f>'[3]Unallocated Detail (CBR)'!A49</f>
        <v xml:space="preserve">          (12) 555 - Purchased Power</v>
      </c>
      <c r="B49" s="688">
        <f>'[3]Unallocated Detail (CBR)'!B49</f>
        <v>574163746.96999896</v>
      </c>
      <c r="C49" s="688">
        <f>'[3]Unallocated Detail (CBR)'!C49</f>
        <v>0</v>
      </c>
      <c r="D49" s="688">
        <f>'[3]Unallocated Detail (CBR)'!D49</f>
        <v>0</v>
      </c>
      <c r="E49" s="688">
        <f>'[3]Unallocated Detail (CBR)'!E49</f>
        <v>0</v>
      </c>
      <c r="F49" s="688">
        <f>'[3]Unallocated Detail (CBR)'!F49</f>
        <v>0</v>
      </c>
      <c r="G49" s="688">
        <f>'[3]Unallocated Detail (CBR)'!G49</f>
        <v>574163746.96999896</v>
      </c>
      <c r="H49" s="688">
        <f>'[3]Unallocated Detail (CBR)'!H49</f>
        <v>0</v>
      </c>
      <c r="I49" s="688">
        <f>'[3]Unallocated Detail (CBR)'!I49</f>
        <v>574163746.96999896</v>
      </c>
      <c r="J49" s="118"/>
      <c r="K49" s="116"/>
    </row>
    <row r="50" spans="1:11">
      <c r="A50" s="686" t="str">
        <f>'[3]Unallocated Detail (CBR)'!A50</f>
        <v xml:space="preserve">          (12) 557 - Other Power Supply Expense</v>
      </c>
      <c r="B50" s="688">
        <f>'[3]Unallocated Detail (CBR)'!B50</f>
        <v>17679050.599999901</v>
      </c>
      <c r="C50" s="688">
        <f>'[3]Unallocated Detail (CBR)'!C50</f>
        <v>0</v>
      </c>
      <c r="D50" s="688">
        <f>'[3]Unallocated Detail (CBR)'!D50</f>
        <v>0</v>
      </c>
      <c r="E50" s="688">
        <f>'[3]Unallocated Detail (CBR)'!E50</f>
        <v>0</v>
      </c>
      <c r="F50" s="688">
        <f>'[3]Unallocated Detail (CBR)'!F50</f>
        <v>0</v>
      </c>
      <c r="G50" s="688">
        <f>'[3]Unallocated Detail (CBR)'!G50</f>
        <v>17679050.599999901</v>
      </c>
      <c r="H50" s="688">
        <f>'[3]Unallocated Detail (CBR)'!H50</f>
        <v>0</v>
      </c>
      <c r="I50" s="688">
        <f>'[3]Unallocated Detail (CBR)'!I50</f>
        <v>17679050.599999901</v>
      </c>
      <c r="J50" s="118"/>
      <c r="K50" s="116"/>
    </row>
    <row r="51" spans="1:11">
      <c r="A51" s="686" t="str">
        <f>'[3]Unallocated Detail (CBR)'!A51</f>
        <v xml:space="preserve">          (12) 804 - Natural Gas City Gate Purchases</v>
      </c>
      <c r="B51" s="688">
        <f>'[3]Unallocated Detail (CBR)'!B51</f>
        <v>0</v>
      </c>
      <c r="C51" s="688">
        <f>'[3]Unallocated Detail (CBR)'!C51</f>
        <v>320916250.37999898</v>
      </c>
      <c r="D51" s="688">
        <f>'[3]Unallocated Detail (CBR)'!D51</f>
        <v>0</v>
      </c>
      <c r="E51" s="688">
        <f>'[3]Unallocated Detail (CBR)'!E51</f>
        <v>0</v>
      </c>
      <c r="F51" s="688">
        <f>'[3]Unallocated Detail (CBR)'!F51</f>
        <v>0</v>
      </c>
      <c r="G51" s="688">
        <f>'[3]Unallocated Detail (CBR)'!G51</f>
        <v>0</v>
      </c>
      <c r="H51" s="688">
        <f>'[3]Unallocated Detail (CBR)'!H51</f>
        <v>320916250.37999898</v>
      </c>
      <c r="I51" s="688">
        <f>'[3]Unallocated Detail (CBR)'!I51</f>
        <v>320916250.37999898</v>
      </c>
      <c r="J51" s="118"/>
      <c r="K51" s="116"/>
    </row>
    <row r="52" spans="1:11">
      <c r="A52" s="686" t="str">
        <f>'[3]Unallocated Detail (CBR)'!A52</f>
        <v xml:space="preserve">          (12) 805 - Other Gas Purchases</v>
      </c>
      <c r="B52" s="688">
        <f>'[3]Unallocated Detail (CBR)'!B52</f>
        <v>0</v>
      </c>
      <c r="C52" s="688">
        <f>'[3]Unallocated Detail (CBR)'!C52</f>
        <v>12060.45</v>
      </c>
      <c r="D52" s="688">
        <f>'[3]Unallocated Detail (CBR)'!D52</f>
        <v>0</v>
      </c>
      <c r="E52" s="688">
        <f>'[3]Unallocated Detail (CBR)'!E52</f>
        <v>0</v>
      </c>
      <c r="F52" s="688">
        <f>'[3]Unallocated Detail (CBR)'!F52</f>
        <v>0</v>
      </c>
      <c r="G52" s="688">
        <f>'[3]Unallocated Detail (CBR)'!G52</f>
        <v>0</v>
      </c>
      <c r="H52" s="688">
        <f>'[3]Unallocated Detail (CBR)'!H52</f>
        <v>12060.45</v>
      </c>
      <c r="I52" s="688">
        <f>'[3]Unallocated Detail (CBR)'!I52</f>
        <v>12060.45</v>
      </c>
      <c r="J52" s="118"/>
      <c r="K52" s="116"/>
    </row>
    <row r="53" spans="1:11">
      <c r="A53" s="686" t="str">
        <f>'[3]Unallocated Detail (CBR)'!A53</f>
        <v xml:space="preserve">          (12) 8051 - Purchased Gas Cost Adjustments</v>
      </c>
      <c r="B53" s="688">
        <f>'[3]Unallocated Detail (CBR)'!B53</f>
        <v>0</v>
      </c>
      <c r="C53" s="688">
        <f>'[3]Unallocated Detail (CBR)'!C53</f>
        <v>-23472409.660000097</v>
      </c>
      <c r="D53" s="688">
        <f>'[3]Unallocated Detail (CBR)'!D53</f>
        <v>0</v>
      </c>
      <c r="E53" s="688">
        <f>'[3]Unallocated Detail (CBR)'!E53</f>
        <v>0</v>
      </c>
      <c r="F53" s="688">
        <f>'[3]Unallocated Detail (CBR)'!F53</f>
        <v>0</v>
      </c>
      <c r="G53" s="688">
        <f>'[3]Unallocated Detail (CBR)'!G53</f>
        <v>0</v>
      </c>
      <c r="H53" s="688">
        <f>'[3]Unallocated Detail (CBR)'!H53</f>
        <v>-23472409.660000097</v>
      </c>
      <c r="I53" s="688">
        <f>'[3]Unallocated Detail (CBR)'!I53</f>
        <v>-23472409.660000097</v>
      </c>
      <c r="J53" s="118"/>
      <c r="K53" s="116"/>
    </row>
    <row r="54" spans="1:11">
      <c r="A54" s="686" t="str">
        <f>'[3]Unallocated Detail (CBR)'!A54</f>
        <v xml:space="preserve">          (12) 8081 - Gas Withdrawn From Storage</v>
      </c>
      <c r="B54" s="688">
        <f>'[3]Unallocated Detail (CBR)'!B54</f>
        <v>0</v>
      </c>
      <c r="C54" s="688">
        <f>'[3]Unallocated Detail (CBR)'!C54</f>
        <v>40421801.980000004</v>
      </c>
      <c r="D54" s="688">
        <f>'[3]Unallocated Detail (CBR)'!D54</f>
        <v>0</v>
      </c>
      <c r="E54" s="688">
        <f>'[3]Unallocated Detail (CBR)'!E54</f>
        <v>0</v>
      </c>
      <c r="F54" s="688">
        <f>'[3]Unallocated Detail (CBR)'!F54</f>
        <v>0</v>
      </c>
      <c r="G54" s="688">
        <f>'[3]Unallocated Detail (CBR)'!G54</f>
        <v>0</v>
      </c>
      <c r="H54" s="688">
        <f>'[3]Unallocated Detail (CBR)'!H54</f>
        <v>40421801.980000004</v>
      </c>
      <c r="I54" s="688">
        <f>'[3]Unallocated Detail (CBR)'!I54</f>
        <v>40421801.980000004</v>
      </c>
      <c r="J54" s="118"/>
      <c r="K54" s="116"/>
    </row>
    <row r="55" spans="1:11">
      <c r="A55" s="686" t="str">
        <f>'[3]Unallocated Detail (CBR)'!A55</f>
        <v xml:space="preserve">          (12) 8082 - Gas Delivered To Storage</v>
      </c>
      <c r="B55" s="689">
        <f>'[3]Unallocated Detail (CBR)'!B55</f>
        <v>0</v>
      </c>
      <c r="C55" s="689">
        <f>'[3]Unallocated Detail (CBR)'!C55</f>
        <v>-41178651.090000004</v>
      </c>
      <c r="D55" s="689">
        <f>'[3]Unallocated Detail (CBR)'!D55</f>
        <v>0</v>
      </c>
      <c r="E55" s="689">
        <f>'[3]Unallocated Detail (CBR)'!E55</f>
        <v>0</v>
      </c>
      <c r="F55" s="689">
        <f>'[3]Unallocated Detail (CBR)'!F55</f>
        <v>0</v>
      </c>
      <c r="G55" s="689">
        <f>'[3]Unallocated Detail (CBR)'!G55</f>
        <v>0</v>
      </c>
      <c r="H55" s="689">
        <f>'[3]Unallocated Detail (CBR)'!H55</f>
        <v>-41178651.090000004</v>
      </c>
      <c r="I55" s="689">
        <f>'[3]Unallocated Detail (CBR)'!I55</f>
        <v>-41178651.090000004</v>
      </c>
      <c r="J55" s="118"/>
      <c r="K55" s="691"/>
    </row>
    <row r="56" spans="1:11">
      <c r="A56" s="686" t="str">
        <f>'[3]Unallocated Detail (CBR)'!A56</f>
        <v xml:space="preserve">               (12) SUBTOTAL</v>
      </c>
      <c r="B56" s="688">
        <f>'[3]Unallocated Detail (CBR)'!B56</f>
        <v>591842797.56999886</v>
      </c>
      <c r="C56" s="688">
        <f>'[3]Unallocated Detail (CBR)'!C56</f>
        <v>296699052.05999887</v>
      </c>
      <c r="D56" s="688">
        <f>'[3]Unallocated Detail (CBR)'!D56</f>
        <v>0</v>
      </c>
      <c r="E56" s="688">
        <f>'[3]Unallocated Detail (CBR)'!E56</f>
        <v>0</v>
      </c>
      <c r="F56" s="688">
        <f>'[3]Unallocated Detail (CBR)'!F56</f>
        <v>0</v>
      </c>
      <c r="G56" s="688">
        <f>'[3]Unallocated Detail (CBR)'!G56</f>
        <v>591842797.56999886</v>
      </c>
      <c r="H56" s="688">
        <f>'[3]Unallocated Detail (CBR)'!H56</f>
        <v>296699052.05999887</v>
      </c>
      <c r="I56" s="688">
        <f>'[3]Unallocated Detail (CBR)'!I56</f>
        <v>888541849.62999785</v>
      </c>
      <c r="J56" s="118"/>
      <c r="K56" s="691"/>
    </row>
    <row r="57" spans="1:11">
      <c r="A57" s="684" t="str">
        <f>'[3]Unallocated Detail (CBR)'!A57</f>
        <v xml:space="preserve">     13 - WHEELING</v>
      </c>
      <c r="B57" s="685"/>
      <c r="C57" s="685"/>
      <c r="D57" s="685"/>
      <c r="E57" s="685"/>
      <c r="F57" s="685"/>
      <c r="G57" s="685"/>
      <c r="H57" s="685"/>
      <c r="I57" s="685"/>
      <c r="J57" s="118"/>
      <c r="K57" s="116"/>
    </row>
    <row r="58" spans="1:11">
      <c r="A58" s="686" t="str">
        <f>'[3]Unallocated Detail (CBR)'!A58</f>
        <v xml:space="preserve">          (13) 565 - Transmission Of Electricity By Others</v>
      </c>
      <c r="B58" s="689">
        <f>'[3]Unallocated Detail (CBR)'!B58</f>
        <v>115807777.5999999</v>
      </c>
      <c r="C58" s="689">
        <f>'[3]Unallocated Detail (CBR)'!C58</f>
        <v>0</v>
      </c>
      <c r="D58" s="689">
        <f>'[3]Unallocated Detail (CBR)'!D58</f>
        <v>0</v>
      </c>
      <c r="E58" s="689">
        <f>'[3]Unallocated Detail (CBR)'!E58</f>
        <v>0</v>
      </c>
      <c r="F58" s="689">
        <f>'[3]Unallocated Detail (CBR)'!F58</f>
        <v>0</v>
      </c>
      <c r="G58" s="689">
        <f>'[3]Unallocated Detail (CBR)'!G58</f>
        <v>115807777.5999999</v>
      </c>
      <c r="H58" s="689">
        <f>'[3]Unallocated Detail (CBR)'!H58</f>
        <v>0</v>
      </c>
      <c r="I58" s="689">
        <f>'[3]Unallocated Detail (CBR)'!I58</f>
        <v>115807777.5999999</v>
      </c>
      <c r="J58" s="118"/>
      <c r="K58" s="116"/>
    </row>
    <row r="59" spans="1:11">
      <c r="A59" s="686" t="str">
        <f>'[3]Unallocated Detail (CBR)'!A59</f>
        <v xml:space="preserve">               (13) SUBTOTAL</v>
      </c>
      <c r="B59" s="688">
        <f>'[3]Unallocated Detail (CBR)'!B59</f>
        <v>115807777.5999999</v>
      </c>
      <c r="C59" s="688">
        <f>'[3]Unallocated Detail (CBR)'!C59</f>
        <v>0</v>
      </c>
      <c r="D59" s="688">
        <f>'[3]Unallocated Detail (CBR)'!D59</f>
        <v>0</v>
      </c>
      <c r="E59" s="688">
        <f>'[3]Unallocated Detail (CBR)'!E59</f>
        <v>0</v>
      </c>
      <c r="F59" s="688">
        <f>'[3]Unallocated Detail (CBR)'!F59</f>
        <v>0</v>
      </c>
      <c r="G59" s="688">
        <f>'[3]Unallocated Detail (CBR)'!G59</f>
        <v>115807777.5999999</v>
      </c>
      <c r="H59" s="688">
        <f>'[3]Unallocated Detail (CBR)'!H59</f>
        <v>0</v>
      </c>
      <c r="I59" s="688">
        <f>'[3]Unallocated Detail (CBR)'!I59</f>
        <v>115807777.5999999</v>
      </c>
      <c r="J59" s="118"/>
      <c r="K59" s="116"/>
    </row>
    <row r="60" spans="1:11">
      <c r="A60" s="684" t="str">
        <f>'[3]Unallocated Detail (CBR)'!A60</f>
        <v xml:space="preserve">     14 - RESIDENTIAL EXCHANGE</v>
      </c>
      <c r="B60" s="685"/>
      <c r="C60" s="685"/>
      <c r="D60" s="685"/>
      <c r="E60" s="685"/>
      <c r="F60" s="685"/>
      <c r="G60" s="685"/>
      <c r="H60" s="685"/>
      <c r="I60" s="685"/>
      <c r="J60" s="118"/>
      <c r="K60" s="116"/>
    </row>
    <row r="61" spans="1:11">
      <c r="A61" s="686" t="str">
        <f>'[3]Unallocated Detail (CBR)'!A61</f>
        <v xml:space="preserve">          (14) 555 - Purchased Power</v>
      </c>
      <c r="B61" s="689">
        <f>'[3]Unallocated Detail (CBR)'!B61</f>
        <v>-77453659.509999901</v>
      </c>
      <c r="C61" s="689">
        <f>'[3]Unallocated Detail (CBR)'!C61</f>
        <v>0</v>
      </c>
      <c r="D61" s="689">
        <f>'[3]Unallocated Detail (CBR)'!D61</f>
        <v>0</v>
      </c>
      <c r="E61" s="689">
        <f>'[3]Unallocated Detail (CBR)'!E61</f>
        <v>0</v>
      </c>
      <c r="F61" s="689">
        <f>'[3]Unallocated Detail (CBR)'!F61</f>
        <v>0</v>
      </c>
      <c r="G61" s="689">
        <f>'[3]Unallocated Detail (CBR)'!G61</f>
        <v>-77453659.509999901</v>
      </c>
      <c r="H61" s="689">
        <f>'[3]Unallocated Detail (CBR)'!H61</f>
        <v>0</v>
      </c>
      <c r="I61" s="689">
        <f>'[3]Unallocated Detail (CBR)'!I61</f>
        <v>-77453659.509999901</v>
      </c>
      <c r="J61" s="118"/>
      <c r="K61" s="116"/>
    </row>
    <row r="62" spans="1:11">
      <c r="A62" s="686" t="str">
        <f>'[3]Unallocated Detail (CBR)'!A62</f>
        <v xml:space="preserve">               (14) SUBTOTAL</v>
      </c>
      <c r="B62" s="688">
        <f>'[3]Unallocated Detail (CBR)'!B62</f>
        <v>-77453659.509999901</v>
      </c>
      <c r="C62" s="688">
        <f>'[3]Unallocated Detail (CBR)'!C62</f>
        <v>0</v>
      </c>
      <c r="D62" s="688">
        <f>'[3]Unallocated Detail (CBR)'!D62</f>
        <v>0</v>
      </c>
      <c r="E62" s="688">
        <f>'[3]Unallocated Detail (CBR)'!E62</f>
        <v>0</v>
      </c>
      <c r="F62" s="688">
        <f>'[3]Unallocated Detail (CBR)'!F62</f>
        <v>0</v>
      </c>
      <c r="G62" s="688">
        <f>'[3]Unallocated Detail (CBR)'!G62</f>
        <v>-77453659.509999901</v>
      </c>
      <c r="H62" s="688">
        <f>'[3]Unallocated Detail (CBR)'!H62</f>
        <v>0</v>
      </c>
      <c r="I62" s="688">
        <f>'[3]Unallocated Detail (CBR)'!I62</f>
        <v>-77453659.509999901</v>
      </c>
      <c r="J62" s="118"/>
      <c r="K62" s="116"/>
    </row>
    <row r="63" spans="1:11">
      <c r="A63" s="682" t="str">
        <f>'[3]Unallocated Detail (CBR)'!A63</f>
        <v>(10) TOTAL ENERGY COST</v>
      </c>
      <c r="B63" s="251">
        <f>'[3]Unallocated Detail (CBR)'!B63</f>
        <v>834371045.94999886</v>
      </c>
      <c r="C63" s="251">
        <f>'[3]Unallocated Detail (CBR)'!C63</f>
        <v>296699052.05999887</v>
      </c>
      <c r="D63" s="251">
        <f>'[3]Unallocated Detail (CBR)'!D63</f>
        <v>0</v>
      </c>
      <c r="E63" s="251">
        <f>'[3]Unallocated Detail (CBR)'!E63</f>
        <v>0</v>
      </c>
      <c r="F63" s="251">
        <f>'[3]Unallocated Detail (CBR)'!F63</f>
        <v>0</v>
      </c>
      <c r="G63" s="251">
        <f>'[3]Unallocated Detail (CBR)'!G63</f>
        <v>834371045.94999886</v>
      </c>
      <c r="H63" s="251">
        <f>'[3]Unallocated Detail (CBR)'!H63</f>
        <v>296699052.05999887</v>
      </c>
      <c r="I63" s="251">
        <f>'[3]Unallocated Detail (CBR)'!I63</f>
        <v>1131070098.0099978</v>
      </c>
      <c r="J63" s="118"/>
      <c r="K63" s="116"/>
    </row>
    <row r="64" spans="1:11">
      <c r="A64" s="681"/>
      <c r="B64" s="685"/>
      <c r="C64" s="685"/>
      <c r="D64" s="685"/>
      <c r="E64" s="685"/>
      <c r="F64" s="685"/>
      <c r="G64" s="685"/>
      <c r="H64" s="685"/>
      <c r="I64" s="685"/>
      <c r="J64" s="118"/>
      <c r="K64" s="116"/>
    </row>
    <row r="65" spans="1:11" ht="13.5" thickBot="1">
      <c r="A65" s="682" t="str">
        <f>'[3]Unallocated Detail (CBR)'!A65</f>
        <v>GROSS MARGIN</v>
      </c>
      <c r="B65" s="692">
        <f>'[3]Unallocated Detail (CBR)'!B65</f>
        <v>1608712141.8800006</v>
      </c>
      <c r="C65" s="692">
        <f>'[3]Unallocated Detail (CBR)'!C65</f>
        <v>554048625.03000093</v>
      </c>
      <c r="D65" s="692">
        <f>'[3]Unallocated Detail (CBR)'!D65</f>
        <v>0</v>
      </c>
      <c r="E65" s="692">
        <f>'[3]Unallocated Detail (CBR)'!E65</f>
        <v>0</v>
      </c>
      <c r="F65" s="692">
        <f>'[3]Unallocated Detail (CBR)'!F65</f>
        <v>0</v>
      </c>
      <c r="G65" s="692">
        <f>'[3]Unallocated Detail (CBR)'!G65</f>
        <v>1608712141.8800006</v>
      </c>
      <c r="H65" s="692">
        <f>'[3]Unallocated Detail (CBR)'!H65</f>
        <v>554048625.03000093</v>
      </c>
      <c r="I65" s="692">
        <f>'[3]Unallocated Detail (CBR)'!I65</f>
        <v>2162760766.9100018</v>
      </c>
      <c r="J65" s="118"/>
      <c r="K65" s="116"/>
    </row>
    <row r="66" spans="1:11" ht="13.5" thickTop="1">
      <c r="A66" s="681"/>
      <c r="B66" s="685"/>
      <c r="C66" s="685"/>
      <c r="D66" s="685"/>
      <c r="E66" s="685"/>
      <c r="F66" s="685"/>
      <c r="G66" s="685"/>
      <c r="H66" s="685"/>
      <c r="I66" s="685"/>
      <c r="J66" s="118"/>
      <c r="K66" s="116"/>
    </row>
    <row r="67" spans="1:11">
      <c r="A67" s="682" t="str">
        <f>'[3]Unallocated Detail (CBR)'!A67</f>
        <v>OPERATING EXPENSES</v>
      </c>
      <c r="B67" s="685"/>
      <c r="C67" s="685"/>
      <c r="D67" s="685"/>
      <c r="E67" s="685"/>
      <c r="F67" s="685"/>
      <c r="G67" s="685"/>
      <c r="H67" s="685"/>
      <c r="I67" s="685"/>
      <c r="J67" s="118"/>
      <c r="K67" s="116"/>
    </row>
    <row r="68" spans="1:11">
      <c r="A68" s="686" t="str">
        <f>'[3]Unallocated Detail (CBR)'!A68</f>
        <v xml:space="preserve">     OPERATING AND MAINTENANCE</v>
      </c>
      <c r="B68" s="685"/>
      <c r="C68" s="685"/>
      <c r="D68" s="685"/>
      <c r="E68" s="685"/>
      <c r="F68" s="685"/>
      <c r="G68" s="685"/>
      <c r="H68" s="685"/>
      <c r="I68" s="685"/>
      <c r="J68" s="118"/>
      <c r="K68" s="116"/>
    </row>
    <row r="69" spans="1:11">
      <c r="A69" s="684" t="str">
        <f>'[3]Unallocated Detail (CBR)'!A69</f>
        <v xml:space="preserve">          17 - OTHER ENERGY SUPPLY EXPENSES</v>
      </c>
      <c r="B69" s="685"/>
      <c r="C69" s="685"/>
      <c r="D69" s="685"/>
      <c r="E69" s="685"/>
      <c r="F69" s="685"/>
      <c r="G69" s="685"/>
      <c r="H69" s="685"/>
      <c r="I69" s="685"/>
      <c r="J69" s="118"/>
      <c r="K69" s="116"/>
    </row>
    <row r="70" spans="1:11">
      <c r="A70" s="686" t="str">
        <f>'[3]Unallocated Detail (CBR)'!A70</f>
        <v xml:space="preserve">               (17) 500 - Steam Oper Supv &amp; Engineering</v>
      </c>
      <c r="B70" s="688">
        <f>'[3]Unallocated Detail (CBR)'!B70</f>
        <v>1705459.93</v>
      </c>
      <c r="C70" s="688">
        <f>'[3]Unallocated Detail (CBR)'!C70</f>
        <v>0</v>
      </c>
      <c r="D70" s="688">
        <f>'[3]Unallocated Detail (CBR)'!D70</f>
        <v>0</v>
      </c>
      <c r="E70" s="688">
        <f>'[3]Unallocated Detail (CBR)'!E70</f>
        <v>0</v>
      </c>
      <c r="F70" s="688">
        <f>'[3]Unallocated Detail (CBR)'!F70</f>
        <v>0</v>
      </c>
      <c r="G70" s="688">
        <f>'[3]Unallocated Detail (CBR)'!G70</f>
        <v>1705459.93</v>
      </c>
      <c r="H70" s="688">
        <f>'[3]Unallocated Detail (CBR)'!H70</f>
        <v>0</v>
      </c>
      <c r="I70" s="688">
        <f>'[3]Unallocated Detail (CBR)'!I70</f>
        <v>1705459.93</v>
      </c>
      <c r="J70" s="118"/>
      <c r="K70" s="116"/>
    </row>
    <row r="71" spans="1:11">
      <c r="A71" s="686" t="str">
        <f>'[3]Unallocated Detail (CBR)'!A71</f>
        <v xml:space="preserve">               (17) 502 - Steam Oper Steam Expenses</v>
      </c>
      <c r="B71" s="688">
        <f>'[3]Unallocated Detail (CBR)'!B71</f>
        <v>9075848.9199999999</v>
      </c>
      <c r="C71" s="688">
        <f>'[3]Unallocated Detail (CBR)'!C71</f>
        <v>0</v>
      </c>
      <c r="D71" s="688">
        <f>'[3]Unallocated Detail (CBR)'!D71</f>
        <v>0</v>
      </c>
      <c r="E71" s="688">
        <f>'[3]Unallocated Detail (CBR)'!E71</f>
        <v>0</v>
      </c>
      <c r="F71" s="688">
        <f>'[3]Unallocated Detail (CBR)'!F71</f>
        <v>0</v>
      </c>
      <c r="G71" s="688">
        <f>'[3]Unallocated Detail (CBR)'!G71</f>
        <v>9075848.9199999999</v>
      </c>
      <c r="H71" s="688">
        <f>'[3]Unallocated Detail (CBR)'!H71</f>
        <v>0</v>
      </c>
      <c r="I71" s="688">
        <f>'[3]Unallocated Detail (CBR)'!I71</f>
        <v>9075848.9199999999</v>
      </c>
      <c r="J71" s="118"/>
      <c r="K71" s="116"/>
    </row>
    <row r="72" spans="1:11">
      <c r="A72" s="686" t="str">
        <f>'[3]Unallocated Detail (CBR)'!A72</f>
        <v xml:space="preserve">               (17) 505 - Steam Oper Electric Expense</v>
      </c>
      <c r="B72" s="688">
        <f>'[3]Unallocated Detail (CBR)'!B72</f>
        <v>1790938.5299999998</v>
      </c>
      <c r="C72" s="688">
        <f>'[3]Unallocated Detail (CBR)'!C72</f>
        <v>0</v>
      </c>
      <c r="D72" s="688">
        <f>'[3]Unallocated Detail (CBR)'!D72</f>
        <v>0</v>
      </c>
      <c r="E72" s="688">
        <f>'[3]Unallocated Detail (CBR)'!E72</f>
        <v>0</v>
      </c>
      <c r="F72" s="688">
        <f>'[3]Unallocated Detail (CBR)'!F72</f>
        <v>0</v>
      </c>
      <c r="G72" s="688">
        <f>'[3]Unallocated Detail (CBR)'!G72</f>
        <v>1790938.5299999998</v>
      </c>
      <c r="H72" s="688">
        <f>'[3]Unallocated Detail (CBR)'!H72</f>
        <v>0</v>
      </c>
      <c r="I72" s="688">
        <f>'[3]Unallocated Detail (CBR)'!I72</f>
        <v>1790938.5299999998</v>
      </c>
      <c r="J72" s="118"/>
      <c r="K72" s="116"/>
    </row>
    <row r="73" spans="1:11">
      <c r="A73" s="686" t="str">
        <f>'[3]Unallocated Detail (CBR)'!A73</f>
        <v xml:space="preserve">               (17) 506 - Steam Oper Misc Steam Power</v>
      </c>
      <c r="B73" s="688">
        <f>'[3]Unallocated Detail (CBR)'!B73</f>
        <v>11281398.83</v>
      </c>
      <c r="C73" s="688">
        <f>'[3]Unallocated Detail (CBR)'!C73</f>
        <v>0</v>
      </c>
      <c r="D73" s="688">
        <f>'[3]Unallocated Detail (CBR)'!D73</f>
        <v>0</v>
      </c>
      <c r="E73" s="688">
        <f>'[3]Unallocated Detail (CBR)'!E73</f>
        <v>0</v>
      </c>
      <c r="F73" s="688">
        <f>'[3]Unallocated Detail (CBR)'!F73</f>
        <v>0</v>
      </c>
      <c r="G73" s="688">
        <f>'[3]Unallocated Detail (CBR)'!G73</f>
        <v>11281398.83</v>
      </c>
      <c r="H73" s="688">
        <f>'[3]Unallocated Detail (CBR)'!H73</f>
        <v>0</v>
      </c>
      <c r="I73" s="688">
        <f>'[3]Unallocated Detail (CBR)'!I73</f>
        <v>11281398.83</v>
      </c>
      <c r="J73" s="118"/>
      <c r="K73" s="116"/>
    </row>
    <row r="74" spans="1:11">
      <c r="A74" s="686" t="str">
        <f>'[3]Unallocated Detail (CBR)'!A74</f>
        <v xml:space="preserve">               (17) 507 - Steam Operations Rents</v>
      </c>
      <c r="B74" s="688">
        <f>'[3]Unallocated Detail (CBR)'!B74</f>
        <v>71113.56</v>
      </c>
      <c r="C74" s="688">
        <f>'[3]Unallocated Detail (CBR)'!C74</f>
        <v>0</v>
      </c>
      <c r="D74" s="688">
        <f>'[3]Unallocated Detail (CBR)'!D74</f>
        <v>0</v>
      </c>
      <c r="E74" s="688">
        <f>'[3]Unallocated Detail (CBR)'!E74</f>
        <v>0</v>
      </c>
      <c r="F74" s="688">
        <f>'[3]Unallocated Detail (CBR)'!F74</f>
        <v>0</v>
      </c>
      <c r="G74" s="688">
        <f>'[3]Unallocated Detail (CBR)'!G74</f>
        <v>71113.56</v>
      </c>
      <c r="H74" s="688">
        <f>'[3]Unallocated Detail (CBR)'!H74</f>
        <v>0</v>
      </c>
      <c r="I74" s="688">
        <f>'[3]Unallocated Detail (CBR)'!I74</f>
        <v>71113.56</v>
      </c>
      <c r="J74" s="118"/>
      <c r="K74" s="116"/>
    </row>
    <row r="75" spans="1:11">
      <c r="A75" s="686" t="str">
        <f>'[3]Unallocated Detail (CBR)'!A75</f>
        <v xml:space="preserve">               (17) 510 - Steam Maint Supv &amp; Engineering</v>
      </c>
      <c r="B75" s="688">
        <f>'[3]Unallocated Detail (CBR)'!B75</f>
        <v>1708414.8900000001</v>
      </c>
      <c r="C75" s="688">
        <f>'[3]Unallocated Detail (CBR)'!C75</f>
        <v>0</v>
      </c>
      <c r="D75" s="688">
        <f>'[3]Unallocated Detail (CBR)'!D75</f>
        <v>0</v>
      </c>
      <c r="E75" s="688">
        <f>'[3]Unallocated Detail (CBR)'!E75</f>
        <v>0</v>
      </c>
      <c r="F75" s="688">
        <f>'[3]Unallocated Detail (CBR)'!F75</f>
        <v>0</v>
      </c>
      <c r="G75" s="688">
        <f>'[3]Unallocated Detail (CBR)'!G75</f>
        <v>1708414.8900000001</v>
      </c>
      <c r="H75" s="688">
        <f>'[3]Unallocated Detail (CBR)'!H75</f>
        <v>0</v>
      </c>
      <c r="I75" s="688">
        <f>'[3]Unallocated Detail (CBR)'!I75</f>
        <v>1708414.8900000001</v>
      </c>
      <c r="J75" s="118"/>
      <c r="K75" s="116"/>
    </row>
    <row r="76" spans="1:11">
      <c r="A76" s="686" t="str">
        <f>'[3]Unallocated Detail (CBR)'!A76</f>
        <v xml:space="preserve">               (17) 511 - Steam Maint Structures</v>
      </c>
      <c r="B76" s="688">
        <f>'[3]Unallocated Detail (CBR)'!B76</f>
        <v>1786439.169999999</v>
      </c>
      <c r="C76" s="688">
        <f>'[3]Unallocated Detail (CBR)'!C76</f>
        <v>0</v>
      </c>
      <c r="D76" s="688">
        <f>'[3]Unallocated Detail (CBR)'!D76</f>
        <v>0</v>
      </c>
      <c r="E76" s="688">
        <f>'[3]Unallocated Detail (CBR)'!E76</f>
        <v>0</v>
      </c>
      <c r="F76" s="688">
        <f>'[3]Unallocated Detail (CBR)'!F76</f>
        <v>0</v>
      </c>
      <c r="G76" s="688">
        <f>'[3]Unallocated Detail (CBR)'!G76</f>
        <v>1786439.169999999</v>
      </c>
      <c r="H76" s="688">
        <f>'[3]Unallocated Detail (CBR)'!H76</f>
        <v>0</v>
      </c>
      <c r="I76" s="688">
        <f>'[3]Unallocated Detail (CBR)'!I76</f>
        <v>1786439.169999999</v>
      </c>
      <c r="J76" s="118"/>
      <c r="K76" s="116"/>
    </row>
    <row r="77" spans="1:11">
      <c r="A77" s="686" t="str">
        <f>'[3]Unallocated Detail (CBR)'!A77</f>
        <v xml:space="preserve">               (17) 512 - Steam Maint Boiler Plant</v>
      </c>
      <c r="B77" s="688">
        <f>'[3]Unallocated Detail (CBR)'!B77</f>
        <v>13792262.879999999</v>
      </c>
      <c r="C77" s="688">
        <f>'[3]Unallocated Detail (CBR)'!C77</f>
        <v>0</v>
      </c>
      <c r="D77" s="688">
        <f>'[3]Unallocated Detail (CBR)'!D77</f>
        <v>0</v>
      </c>
      <c r="E77" s="688">
        <f>'[3]Unallocated Detail (CBR)'!E77</f>
        <v>0</v>
      </c>
      <c r="F77" s="688">
        <f>'[3]Unallocated Detail (CBR)'!F77</f>
        <v>0</v>
      </c>
      <c r="G77" s="688">
        <f>'[3]Unallocated Detail (CBR)'!G77</f>
        <v>13792262.879999999</v>
      </c>
      <c r="H77" s="688">
        <f>'[3]Unallocated Detail (CBR)'!H77</f>
        <v>0</v>
      </c>
      <c r="I77" s="688">
        <f>'[3]Unallocated Detail (CBR)'!I77</f>
        <v>13792262.879999999</v>
      </c>
      <c r="J77" s="118"/>
      <c r="K77" s="116"/>
    </row>
    <row r="78" spans="1:11">
      <c r="A78" s="686" t="str">
        <f>'[3]Unallocated Detail (CBR)'!A78</f>
        <v xml:space="preserve">               (17) 513 - Steam Maint Electric Plant</v>
      </c>
      <c r="B78" s="688">
        <f>'[3]Unallocated Detail (CBR)'!B78</f>
        <v>9151400.6400000006</v>
      </c>
      <c r="C78" s="688">
        <f>'[3]Unallocated Detail (CBR)'!C78</f>
        <v>0</v>
      </c>
      <c r="D78" s="688">
        <f>'[3]Unallocated Detail (CBR)'!D78</f>
        <v>0</v>
      </c>
      <c r="E78" s="688">
        <f>'[3]Unallocated Detail (CBR)'!E78</f>
        <v>0</v>
      </c>
      <c r="F78" s="688">
        <f>'[3]Unallocated Detail (CBR)'!F78</f>
        <v>0</v>
      </c>
      <c r="G78" s="688">
        <f>'[3]Unallocated Detail (CBR)'!G78</f>
        <v>9151400.6400000006</v>
      </c>
      <c r="H78" s="688">
        <f>'[3]Unallocated Detail (CBR)'!H78</f>
        <v>0</v>
      </c>
      <c r="I78" s="688">
        <f>'[3]Unallocated Detail (CBR)'!I78</f>
        <v>9151400.6400000006</v>
      </c>
      <c r="J78" s="118"/>
      <c r="K78" s="116"/>
    </row>
    <row r="79" spans="1:11">
      <c r="A79" s="686" t="str">
        <f>'[3]Unallocated Detail (CBR)'!A79</f>
        <v xml:space="preserve">               (17) 514 - Steam Maint Misc Steam Plant</v>
      </c>
      <c r="B79" s="688">
        <f>'[3]Unallocated Detail (CBR)'!B79</f>
        <v>3636763.19</v>
      </c>
      <c r="C79" s="688">
        <f>'[3]Unallocated Detail (CBR)'!C79</f>
        <v>0</v>
      </c>
      <c r="D79" s="688">
        <f>'[3]Unallocated Detail (CBR)'!D79</f>
        <v>0</v>
      </c>
      <c r="E79" s="688">
        <f>'[3]Unallocated Detail (CBR)'!E79</f>
        <v>0</v>
      </c>
      <c r="F79" s="688">
        <f>'[3]Unallocated Detail (CBR)'!F79</f>
        <v>0</v>
      </c>
      <c r="G79" s="688">
        <f>'[3]Unallocated Detail (CBR)'!G79</f>
        <v>3636763.19</v>
      </c>
      <c r="H79" s="688">
        <f>'[3]Unallocated Detail (CBR)'!H79</f>
        <v>0</v>
      </c>
      <c r="I79" s="688">
        <f>'[3]Unallocated Detail (CBR)'!I79</f>
        <v>3636763.19</v>
      </c>
      <c r="J79" s="118"/>
      <c r="K79" s="116"/>
    </row>
    <row r="80" spans="1:11">
      <c r="A80" s="686" t="str">
        <f>'[3]Unallocated Detail (CBR)'!A80</f>
        <v xml:space="preserve">               (17) 535 - Hydro Oper Supv &amp; Engineering</v>
      </c>
      <c r="B80" s="688">
        <f>'[3]Unallocated Detail (CBR)'!B80</f>
        <v>2191352.61</v>
      </c>
      <c r="C80" s="688">
        <f>'[3]Unallocated Detail (CBR)'!C80</f>
        <v>0</v>
      </c>
      <c r="D80" s="688">
        <f>'[3]Unallocated Detail (CBR)'!D80</f>
        <v>0</v>
      </c>
      <c r="E80" s="688">
        <f>'[3]Unallocated Detail (CBR)'!E80</f>
        <v>0</v>
      </c>
      <c r="F80" s="688">
        <f>'[3]Unallocated Detail (CBR)'!F80</f>
        <v>0</v>
      </c>
      <c r="G80" s="688">
        <f>'[3]Unallocated Detail (CBR)'!G80</f>
        <v>2191352.61</v>
      </c>
      <c r="H80" s="688">
        <f>'[3]Unallocated Detail (CBR)'!H80</f>
        <v>0</v>
      </c>
      <c r="I80" s="688">
        <f>'[3]Unallocated Detail (CBR)'!I80</f>
        <v>2191352.61</v>
      </c>
      <c r="J80" s="118"/>
      <c r="K80" s="116"/>
    </row>
    <row r="81" spans="1:11">
      <c r="A81" s="686" t="str">
        <f>'[3]Unallocated Detail (CBR)'!A81</f>
        <v xml:space="preserve">               (17) 536 - Hydro Oper Water For Power</v>
      </c>
      <c r="B81" s="688">
        <f>'[3]Unallocated Detail (CBR)'!B81</f>
        <v>0</v>
      </c>
      <c r="C81" s="688">
        <f>'[3]Unallocated Detail (CBR)'!C81</f>
        <v>0</v>
      </c>
      <c r="D81" s="688">
        <f>'[3]Unallocated Detail (CBR)'!D81</f>
        <v>0</v>
      </c>
      <c r="E81" s="688">
        <f>'[3]Unallocated Detail (CBR)'!E81</f>
        <v>0</v>
      </c>
      <c r="F81" s="688">
        <f>'[3]Unallocated Detail (CBR)'!F81</f>
        <v>0</v>
      </c>
      <c r="G81" s="688">
        <f>'[3]Unallocated Detail (CBR)'!G81</f>
        <v>0</v>
      </c>
      <c r="H81" s="688">
        <f>'[3]Unallocated Detail (CBR)'!H81</f>
        <v>0</v>
      </c>
      <c r="I81" s="688">
        <f>'[3]Unallocated Detail (CBR)'!I81</f>
        <v>0</v>
      </c>
      <c r="J81" s="118"/>
      <c r="K81" s="116"/>
    </row>
    <row r="82" spans="1:11">
      <c r="A82" s="686" t="str">
        <f>'[3]Unallocated Detail (CBR)'!A82</f>
        <v xml:space="preserve">               (17) 537 - Hydro Oper Hydraulic Expenses</v>
      </c>
      <c r="B82" s="688">
        <f>'[3]Unallocated Detail (CBR)'!B82</f>
        <v>3603019.8699999899</v>
      </c>
      <c r="C82" s="688">
        <f>'[3]Unallocated Detail (CBR)'!C82</f>
        <v>0</v>
      </c>
      <c r="D82" s="688">
        <f>'[3]Unallocated Detail (CBR)'!D82</f>
        <v>0</v>
      </c>
      <c r="E82" s="688">
        <f>'[3]Unallocated Detail (CBR)'!E82</f>
        <v>0</v>
      </c>
      <c r="F82" s="688">
        <f>'[3]Unallocated Detail (CBR)'!F82</f>
        <v>0</v>
      </c>
      <c r="G82" s="688">
        <f>'[3]Unallocated Detail (CBR)'!G82</f>
        <v>3603019.8699999899</v>
      </c>
      <c r="H82" s="688">
        <f>'[3]Unallocated Detail (CBR)'!H82</f>
        <v>0</v>
      </c>
      <c r="I82" s="688">
        <f>'[3]Unallocated Detail (CBR)'!I82</f>
        <v>3603019.8699999899</v>
      </c>
      <c r="J82" s="118"/>
      <c r="K82" s="116"/>
    </row>
    <row r="83" spans="1:11">
      <c r="A83" s="686" t="str">
        <f>'[3]Unallocated Detail (CBR)'!A83</f>
        <v xml:space="preserve">               (17) 538 - Hydro Oper Electric Expenses</v>
      </c>
      <c r="B83" s="688">
        <f>'[3]Unallocated Detail (CBR)'!B83</f>
        <v>234879.239999999</v>
      </c>
      <c r="C83" s="688">
        <f>'[3]Unallocated Detail (CBR)'!C83</f>
        <v>0</v>
      </c>
      <c r="D83" s="688">
        <f>'[3]Unallocated Detail (CBR)'!D83</f>
        <v>0</v>
      </c>
      <c r="E83" s="688">
        <f>'[3]Unallocated Detail (CBR)'!E83</f>
        <v>0</v>
      </c>
      <c r="F83" s="688">
        <f>'[3]Unallocated Detail (CBR)'!F83</f>
        <v>0</v>
      </c>
      <c r="G83" s="688">
        <f>'[3]Unallocated Detail (CBR)'!G83</f>
        <v>234879.239999999</v>
      </c>
      <c r="H83" s="688">
        <f>'[3]Unallocated Detail (CBR)'!H83</f>
        <v>0</v>
      </c>
      <c r="I83" s="688">
        <f>'[3]Unallocated Detail (CBR)'!I83</f>
        <v>234879.239999999</v>
      </c>
      <c r="J83" s="118"/>
      <c r="K83" s="116"/>
    </row>
    <row r="84" spans="1:11">
      <c r="A84" s="686" t="str">
        <f>'[3]Unallocated Detail (CBR)'!A84</f>
        <v xml:space="preserve">               (17) 539 - Hydro Oper Misc Hydraulic Exp</v>
      </c>
      <c r="B84" s="688">
        <f>'[3]Unallocated Detail (CBR)'!B84</f>
        <v>2591276.63</v>
      </c>
      <c r="C84" s="688">
        <f>'[3]Unallocated Detail (CBR)'!C84</f>
        <v>0</v>
      </c>
      <c r="D84" s="688">
        <f>'[3]Unallocated Detail (CBR)'!D84</f>
        <v>0</v>
      </c>
      <c r="E84" s="688">
        <f>'[3]Unallocated Detail (CBR)'!E84</f>
        <v>0</v>
      </c>
      <c r="F84" s="688">
        <f>'[3]Unallocated Detail (CBR)'!F84</f>
        <v>0</v>
      </c>
      <c r="G84" s="688">
        <f>'[3]Unallocated Detail (CBR)'!G84</f>
        <v>2591276.63</v>
      </c>
      <c r="H84" s="688">
        <f>'[3]Unallocated Detail (CBR)'!H84</f>
        <v>0</v>
      </c>
      <c r="I84" s="688">
        <f>'[3]Unallocated Detail (CBR)'!I84</f>
        <v>2591276.63</v>
      </c>
      <c r="J84" s="118"/>
      <c r="K84" s="116"/>
    </row>
    <row r="85" spans="1:11">
      <c r="A85" s="686" t="str">
        <f>'[3]Unallocated Detail (CBR)'!A85</f>
        <v xml:space="preserve">               (17) 540 - Hydro Office Rents</v>
      </c>
      <c r="B85" s="688">
        <f>'[3]Unallocated Detail (CBR)'!B85</f>
        <v>0</v>
      </c>
      <c r="C85" s="688">
        <f>'[3]Unallocated Detail (CBR)'!C85</f>
        <v>0</v>
      </c>
      <c r="D85" s="688">
        <f>'[3]Unallocated Detail (CBR)'!D85</f>
        <v>0</v>
      </c>
      <c r="E85" s="688">
        <f>'[3]Unallocated Detail (CBR)'!E85</f>
        <v>0</v>
      </c>
      <c r="F85" s="688">
        <f>'[3]Unallocated Detail (CBR)'!F85</f>
        <v>0</v>
      </c>
      <c r="G85" s="688">
        <f>'[3]Unallocated Detail (CBR)'!G85</f>
        <v>0</v>
      </c>
      <c r="H85" s="688">
        <f>'[3]Unallocated Detail (CBR)'!H85</f>
        <v>0</v>
      </c>
      <c r="I85" s="688">
        <f>'[3]Unallocated Detail (CBR)'!I85</f>
        <v>0</v>
      </c>
      <c r="J85" s="118"/>
      <c r="K85" s="116"/>
    </row>
    <row r="86" spans="1:11">
      <c r="A86" s="686" t="str">
        <f>'[3]Unallocated Detail (CBR)'!A86</f>
        <v xml:space="preserve">               (17) 541 - Hydro Maint Supv &amp; Engineering</v>
      </c>
      <c r="B86" s="688">
        <f>'[3]Unallocated Detail (CBR)'!B86</f>
        <v>328602.71000000002</v>
      </c>
      <c r="C86" s="688">
        <f>'[3]Unallocated Detail (CBR)'!C86</f>
        <v>0</v>
      </c>
      <c r="D86" s="688">
        <f>'[3]Unallocated Detail (CBR)'!D86</f>
        <v>0</v>
      </c>
      <c r="E86" s="688">
        <f>'[3]Unallocated Detail (CBR)'!E86</f>
        <v>0</v>
      </c>
      <c r="F86" s="688">
        <f>'[3]Unallocated Detail (CBR)'!F86</f>
        <v>0</v>
      </c>
      <c r="G86" s="688">
        <f>'[3]Unallocated Detail (CBR)'!G86</f>
        <v>328602.71000000002</v>
      </c>
      <c r="H86" s="688">
        <f>'[3]Unallocated Detail (CBR)'!H86</f>
        <v>0</v>
      </c>
      <c r="I86" s="688">
        <f>'[3]Unallocated Detail (CBR)'!I86</f>
        <v>328602.71000000002</v>
      </c>
      <c r="J86" s="118"/>
      <c r="K86" s="116"/>
    </row>
    <row r="87" spans="1:11">
      <c r="A87" s="686" t="str">
        <f>'[3]Unallocated Detail (CBR)'!A87</f>
        <v xml:space="preserve">               (17) 542 - Hydro Maint Structures</v>
      </c>
      <c r="B87" s="688">
        <f>'[3]Unallocated Detail (CBR)'!B87</f>
        <v>328234.04000000004</v>
      </c>
      <c r="C87" s="688">
        <f>'[3]Unallocated Detail (CBR)'!C87</f>
        <v>0</v>
      </c>
      <c r="D87" s="688">
        <f>'[3]Unallocated Detail (CBR)'!D87</f>
        <v>0</v>
      </c>
      <c r="E87" s="688">
        <f>'[3]Unallocated Detail (CBR)'!E87</f>
        <v>0</v>
      </c>
      <c r="F87" s="688">
        <f>'[3]Unallocated Detail (CBR)'!F87</f>
        <v>0</v>
      </c>
      <c r="G87" s="688">
        <f>'[3]Unallocated Detail (CBR)'!G87</f>
        <v>328234.04000000004</v>
      </c>
      <c r="H87" s="688">
        <f>'[3]Unallocated Detail (CBR)'!H87</f>
        <v>0</v>
      </c>
      <c r="I87" s="688">
        <f>'[3]Unallocated Detail (CBR)'!I87</f>
        <v>328234.04000000004</v>
      </c>
      <c r="J87" s="118"/>
      <c r="K87" s="116"/>
    </row>
    <row r="88" spans="1:11">
      <c r="A88" s="686" t="str">
        <f>'[3]Unallocated Detail (CBR)'!A88</f>
        <v xml:space="preserve">               (17) 543 - Hydro Maint Res. Dams &amp; Waterways</v>
      </c>
      <c r="B88" s="688">
        <f>'[3]Unallocated Detail (CBR)'!B88</f>
        <v>520394.54000000004</v>
      </c>
      <c r="C88" s="688">
        <f>'[3]Unallocated Detail (CBR)'!C88</f>
        <v>0</v>
      </c>
      <c r="D88" s="688">
        <f>'[3]Unallocated Detail (CBR)'!D88</f>
        <v>0</v>
      </c>
      <c r="E88" s="688">
        <f>'[3]Unallocated Detail (CBR)'!E88</f>
        <v>0</v>
      </c>
      <c r="F88" s="688">
        <f>'[3]Unallocated Detail (CBR)'!F88</f>
        <v>0</v>
      </c>
      <c r="G88" s="688">
        <f>'[3]Unallocated Detail (CBR)'!G88</f>
        <v>520394.54000000004</v>
      </c>
      <c r="H88" s="688">
        <f>'[3]Unallocated Detail (CBR)'!H88</f>
        <v>0</v>
      </c>
      <c r="I88" s="688">
        <f>'[3]Unallocated Detail (CBR)'!I88</f>
        <v>520394.54000000004</v>
      </c>
      <c r="J88" s="118"/>
      <c r="K88" s="116"/>
    </row>
    <row r="89" spans="1:11">
      <c r="A89" s="686" t="str">
        <f>'[3]Unallocated Detail (CBR)'!A89</f>
        <v xml:space="preserve">               (17) 544 - Hydro Maint Electric Plant</v>
      </c>
      <c r="B89" s="688">
        <f>'[3]Unallocated Detail (CBR)'!B89</f>
        <v>1300141.4100000001</v>
      </c>
      <c r="C89" s="688">
        <f>'[3]Unallocated Detail (CBR)'!C89</f>
        <v>0</v>
      </c>
      <c r="D89" s="688">
        <f>'[3]Unallocated Detail (CBR)'!D89</f>
        <v>0</v>
      </c>
      <c r="E89" s="688">
        <f>'[3]Unallocated Detail (CBR)'!E89</f>
        <v>0</v>
      </c>
      <c r="F89" s="688">
        <f>'[3]Unallocated Detail (CBR)'!F89</f>
        <v>0</v>
      </c>
      <c r="G89" s="688">
        <f>'[3]Unallocated Detail (CBR)'!G89</f>
        <v>1300141.4100000001</v>
      </c>
      <c r="H89" s="688">
        <f>'[3]Unallocated Detail (CBR)'!H89</f>
        <v>0</v>
      </c>
      <c r="I89" s="688">
        <f>'[3]Unallocated Detail (CBR)'!I89</f>
        <v>1300141.4100000001</v>
      </c>
      <c r="J89" s="118"/>
      <c r="K89" s="116"/>
    </row>
    <row r="90" spans="1:11">
      <c r="A90" s="686" t="str">
        <f>'[3]Unallocated Detail (CBR)'!A90</f>
        <v xml:space="preserve">               (17) 545 - Hydro Maint Misc Hydraulic Plant</v>
      </c>
      <c r="B90" s="688">
        <f>'[3]Unallocated Detail (CBR)'!B90</f>
        <v>4053076.62</v>
      </c>
      <c r="C90" s="688">
        <f>'[3]Unallocated Detail (CBR)'!C90</f>
        <v>0</v>
      </c>
      <c r="D90" s="688">
        <f>'[3]Unallocated Detail (CBR)'!D90</f>
        <v>0</v>
      </c>
      <c r="E90" s="688">
        <f>'[3]Unallocated Detail (CBR)'!E90</f>
        <v>0</v>
      </c>
      <c r="F90" s="688">
        <f>'[3]Unallocated Detail (CBR)'!F90</f>
        <v>0</v>
      </c>
      <c r="G90" s="688">
        <f>'[3]Unallocated Detail (CBR)'!G90</f>
        <v>4053076.62</v>
      </c>
      <c r="H90" s="688">
        <f>'[3]Unallocated Detail (CBR)'!H90</f>
        <v>0</v>
      </c>
      <c r="I90" s="688">
        <f>'[3]Unallocated Detail (CBR)'!I90</f>
        <v>4053076.62</v>
      </c>
      <c r="J90" s="118"/>
      <c r="K90" s="116"/>
    </row>
    <row r="91" spans="1:11">
      <c r="A91" s="686" t="str">
        <f>'[3]Unallocated Detail (CBR)'!A91</f>
        <v xml:space="preserve">               (17) 546 - Other Pwr Gen Oper Supv &amp; Eng</v>
      </c>
      <c r="B91" s="688">
        <f>'[3]Unallocated Detail (CBR)'!B91</f>
        <v>3158356.76</v>
      </c>
      <c r="C91" s="688">
        <f>'[3]Unallocated Detail (CBR)'!C91</f>
        <v>0</v>
      </c>
      <c r="D91" s="688">
        <f>'[3]Unallocated Detail (CBR)'!D91</f>
        <v>0</v>
      </c>
      <c r="E91" s="688">
        <f>'[3]Unallocated Detail (CBR)'!E91</f>
        <v>0</v>
      </c>
      <c r="F91" s="688">
        <f>'[3]Unallocated Detail (CBR)'!F91</f>
        <v>0</v>
      </c>
      <c r="G91" s="688">
        <f>'[3]Unallocated Detail (CBR)'!G91</f>
        <v>3158356.76</v>
      </c>
      <c r="H91" s="688">
        <f>'[3]Unallocated Detail (CBR)'!H91</f>
        <v>0</v>
      </c>
      <c r="I91" s="688">
        <f>'[3]Unallocated Detail (CBR)'!I91</f>
        <v>3158356.76</v>
      </c>
      <c r="J91" s="118"/>
      <c r="K91" s="116"/>
    </row>
    <row r="92" spans="1:11">
      <c r="A92" s="686" t="str">
        <f>'[3]Unallocated Detail (CBR)'!A92</f>
        <v xml:space="preserve">               (17) 548 - Other Power Gen Oper Gen Exp</v>
      </c>
      <c r="B92" s="688">
        <f>'[3]Unallocated Detail (CBR)'!B92</f>
        <v>10960994.25</v>
      </c>
      <c r="C92" s="688">
        <f>'[3]Unallocated Detail (CBR)'!C92</f>
        <v>0</v>
      </c>
      <c r="D92" s="688">
        <f>'[3]Unallocated Detail (CBR)'!D92</f>
        <v>0</v>
      </c>
      <c r="E92" s="688">
        <f>'[3]Unallocated Detail (CBR)'!E92</f>
        <v>0</v>
      </c>
      <c r="F92" s="688">
        <f>'[3]Unallocated Detail (CBR)'!F92</f>
        <v>0</v>
      </c>
      <c r="G92" s="688">
        <f>'[3]Unallocated Detail (CBR)'!G92</f>
        <v>10960994.25</v>
      </c>
      <c r="H92" s="688">
        <f>'[3]Unallocated Detail (CBR)'!H92</f>
        <v>0</v>
      </c>
      <c r="I92" s="688">
        <f>'[3]Unallocated Detail (CBR)'!I92</f>
        <v>10960994.25</v>
      </c>
      <c r="J92" s="118"/>
      <c r="K92" s="116"/>
    </row>
    <row r="93" spans="1:11">
      <c r="A93" s="686" t="str">
        <f>'[3]Unallocated Detail (CBR)'!A93</f>
        <v xml:space="preserve">               (17) 549 - Other Power Gen Oper Misc</v>
      </c>
      <c r="B93" s="688">
        <f>'[3]Unallocated Detail (CBR)'!B93</f>
        <v>5198886.7699999996</v>
      </c>
      <c r="C93" s="688">
        <f>'[3]Unallocated Detail (CBR)'!C93</f>
        <v>0</v>
      </c>
      <c r="D93" s="688">
        <f>'[3]Unallocated Detail (CBR)'!D93</f>
        <v>0</v>
      </c>
      <c r="E93" s="688">
        <f>'[3]Unallocated Detail (CBR)'!E93</f>
        <v>0</v>
      </c>
      <c r="F93" s="688">
        <f>'[3]Unallocated Detail (CBR)'!F93</f>
        <v>0</v>
      </c>
      <c r="G93" s="688">
        <f>'[3]Unallocated Detail (CBR)'!G93</f>
        <v>5198886.7699999996</v>
      </c>
      <c r="H93" s="688">
        <f>'[3]Unallocated Detail (CBR)'!H93</f>
        <v>0</v>
      </c>
      <c r="I93" s="688">
        <f>'[3]Unallocated Detail (CBR)'!I93</f>
        <v>5198886.7699999996</v>
      </c>
      <c r="J93" s="118"/>
      <c r="K93" s="116"/>
    </row>
    <row r="94" spans="1:11">
      <c r="A94" s="686" t="str">
        <f>'[3]Unallocated Detail (CBR)'!A94</f>
        <v xml:space="preserve">               (17) 550 - Other Power Gen Oper Rents</v>
      </c>
      <c r="B94" s="688">
        <f>'[3]Unallocated Detail (CBR)'!B94</f>
        <v>6931079.6099999994</v>
      </c>
      <c r="C94" s="688">
        <f>'[3]Unallocated Detail (CBR)'!C94</f>
        <v>0</v>
      </c>
      <c r="D94" s="688">
        <f>'[3]Unallocated Detail (CBR)'!D94</f>
        <v>0</v>
      </c>
      <c r="E94" s="688">
        <f>'[3]Unallocated Detail (CBR)'!E94</f>
        <v>0</v>
      </c>
      <c r="F94" s="688">
        <f>'[3]Unallocated Detail (CBR)'!F94</f>
        <v>0</v>
      </c>
      <c r="G94" s="688">
        <f>'[3]Unallocated Detail (CBR)'!G94</f>
        <v>6931079.6099999994</v>
      </c>
      <c r="H94" s="688">
        <f>'[3]Unallocated Detail (CBR)'!H94</f>
        <v>0</v>
      </c>
      <c r="I94" s="688">
        <f>'[3]Unallocated Detail (CBR)'!I94</f>
        <v>6931079.6099999994</v>
      </c>
      <c r="J94" s="118"/>
      <c r="K94" s="116"/>
    </row>
    <row r="95" spans="1:11">
      <c r="A95" s="686" t="str">
        <f>'[3]Unallocated Detail (CBR)'!A95</f>
        <v xml:space="preserve">               (17) 551 - Other Power Gen Maint Supv &amp; Eng</v>
      </c>
      <c r="B95" s="688">
        <f>'[3]Unallocated Detail (CBR)'!B95</f>
        <v>656043.00999999896</v>
      </c>
      <c r="C95" s="688">
        <f>'[3]Unallocated Detail (CBR)'!C95</f>
        <v>0</v>
      </c>
      <c r="D95" s="688">
        <f>'[3]Unallocated Detail (CBR)'!D95</f>
        <v>0</v>
      </c>
      <c r="E95" s="688">
        <f>'[3]Unallocated Detail (CBR)'!E95</f>
        <v>0</v>
      </c>
      <c r="F95" s="688">
        <f>'[3]Unallocated Detail (CBR)'!F95</f>
        <v>0</v>
      </c>
      <c r="G95" s="688">
        <f>'[3]Unallocated Detail (CBR)'!G95</f>
        <v>656043.00999999896</v>
      </c>
      <c r="H95" s="688">
        <f>'[3]Unallocated Detail (CBR)'!H95</f>
        <v>0</v>
      </c>
      <c r="I95" s="688">
        <f>'[3]Unallocated Detail (CBR)'!I95</f>
        <v>656043.00999999896</v>
      </c>
      <c r="J95" s="118"/>
      <c r="K95" s="116"/>
    </row>
    <row r="96" spans="1:11">
      <c r="A96" s="686" t="str">
        <f>'[3]Unallocated Detail (CBR)'!A96</f>
        <v xml:space="preserve">               (17) 552 - Other Power Gen Maint Structures</v>
      </c>
      <c r="B96" s="688">
        <f>'[3]Unallocated Detail (CBR)'!B96</f>
        <v>754813.82999999903</v>
      </c>
      <c r="C96" s="688">
        <f>'[3]Unallocated Detail (CBR)'!C96</f>
        <v>0</v>
      </c>
      <c r="D96" s="688">
        <f>'[3]Unallocated Detail (CBR)'!D96</f>
        <v>0</v>
      </c>
      <c r="E96" s="688">
        <f>'[3]Unallocated Detail (CBR)'!E96</f>
        <v>0</v>
      </c>
      <c r="F96" s="688">
        <f>'[3]Unallocated Detail (CBR)'!F96</f>
        <v>0</v>
      </c>
      <c r="G96" s="688">
        <f>'[3]Unallocated Detail (CBR)'!G96</f>
        <v>754813.82999999903</v>
      </c>
      <c r="H96" s="688">
        <f>'[3]Unallocated Detail (CBR)'!H96</f>
        <v>0</v>
      </c>
      <c r="I96" s="688">
        <f>'[3]Unallocated Detail (CBR)'!I96</f>
        <v>754813.82999999903</v>
      </c>
      <c r="J96" s="118"/>
      <c r="K96" s="116"/>
    </row>
    <row r="97" spans="1:11">
      <c r="A97" s="686" t="str">
        <f>'[3]Unallocated Detail (CBR)'!A97</f>
        <v xml:space="preserve">               (17) 553 - Other Power Gen Maint Gen &amp; Elec</v>
      </c>
      <c r="B97" s="688">
        <f>'[3]Unallocated Detail (CBR)'!B97</f>
        <v>29404801.75</v>
      </c>
      <c r="C97" s="688">
        <f>'[3]Unallocated Detail (CBR)'!C97</f>
        <v>0</v>
      </c>
      <c r="D97" s="688">
        <f>'[3]Unallocated Detail (CBR)'!D97</f>
        <v>0</v>
      </c>
      <c r="E97" s="688">
        <f>'[3]Unallocated Detail (CBR)'!E97</f>
        <v>0</v>
      </c>
      <c r="F97" s="688">
        <f>'[3]Unallocated Detail (CBR)'!F97</f>
        <v>0</v>
      </c>
      <c r="G97" s="688">
        <f>'[3]Unallocated Detail (CBR)'!G97</f>
        <v>29404801.75</v>
      </c>
      <c r="H97" s="688">
        <f>'[3]Unallocated Detail (CBR)'!H97</f>
        <v>0</v>
      </c>
      <c r="I97" s="688">
        <f>'[3]Unallocated Detail (CBR)'!I97</f>
        <v>29404801.75</v>
      </c>
      <c r="J97" s="118"/>
      <c r="K97" s="116"/>
    </row>
    <row r="98" spans="1:11">
      <c r="A98" s="686" t="str">
        <f>'[3]Unallocated Detail (CBR)'!A98</f>
        <v xml:space="preserve">               (17) 554 - Other Power Gen Maint Misc</v>
      </c>
      <c r="B98" s="688">
        <f>'[3]Unallocated Detail (CBR)'!B98</f>
        <v>842726.25</v>
      </c>
      <c r="C98" s="688">
        <f>'[3]Unallocated Detail (CBR)'!C98</f>
        <v>0</v>
      </c>
      <c r="D98" s="688">
        <f>'[3]Unallocated Detail (CBR)'!D98</f>
        <v>0</v>
      </c>
      <c r="E98" s="688">
        <f>'[3]Unallocated Detail (CBR)'!E98</f>
        <v>0</v>
      </c>
      <c r="F98" s="688">
        <f>'[3]Unallocated Detail (CBR)'!F98</f>
        <v>0</v>
      </c>
      <c r="G98" s="688">
        <f>'[3]Unallocated Detail (CBR)'!G98</f>
        <v>842726.25</v>
      </c>
      <c r="H98" s="688">
        <f>'[3]Unallocated Detail (CBR)'!H98</f>
        <v>0</v>
      </c>
      <c r="I98" s="688">
        <f>'[3]Unallocated Detail (CBR)'!I98</f>
        <v>842726.25</v>
      </c>
      <c r="J98" s="118"/>
      <c r="K98" s="116"/>
    </row>
    <row r="99" spans="1:11">
      <c r="A99" s="686" t="str">
        <f>'[3]Unallocated Detail (CBR)'!A99</f>
        <v xml:space="preserve">               (17) 556 - System Control &amp; Load Dispatch</v>
      </c>
      <c r="B99" s="688">
        <f>'[3]Unallocated Detail (CBR)'!B99</f>
        <v>109272.45</v>
      </c>
      <c r="C99" s="688">
        <f>'[3]Unallocated Detail (CBR)'!C99</f>
        <v>0</v>
      </c>
      <c r="D99" s="688">
        <f>'[3]Unallocated Detail (CBR)'!D99</f>
        <v>0</v>
      </c>
      <c r="E99" s="688">
        <f>'[3]Unallocated Detail (CBR)'!E99</f>
        <v>0</v>
      </c>
      <c r="F99" s="688">
        <f>'[3]Unallocated Detail (CBR)'!F99</f>
        <v>0</v>
      </c>
      <c r="G99" s="688">
        <f>'[3]Unallocated Detail (CBR)'!G99</f>
        <v>109272.45</v>
      </c>
      <c r="H99" s="688">
        <f>'[3]Unallocated Detail (CBR)'!H99</f>
        <v>0</v>
      </c>
      <c r="I99" s="688">
        <f>'[3]Unallocated Detail (CBR)'!I99</f>
        <v>109272.45</v>
      </c>
      <c r="J99" s="118"/>
      <c r="K99" s="116"/>
    </row>
    <row r="100" spans="1:11">
      <c r="A100" s="686" t="str">
        <f>'[3]Unallocated Detail (CBR)'!A100</f>
        <v xml:space="preserve">               (17) 710 - Production Operations Supv &amp; Engineering</v>
      </c>
      <c r="B100" s="688">
        <f>'[3]Unallocated Detail (CBR)'!B100</f>
        <v>0</v>
      </c>
      <c r="C100" s="688">
        <f>'[3]Unallocated Detail (CBR)'!C100</f>
        <v>0</v>
      </c>
      <c r="D100" s="688">
        <f>'[3]Unallocated Detail (CBR)'!D100</f>
        <v>0</v>
      </c>
      <c r="E100" s="688">
        <f>'[3]Unallocated Detail (CBR)'!E100</f>
        <v>0</v>
      </c>
      <c r="F100" s="688">
        <f>'[3]Unallocated Detail (CBR)'!F100</f>
        <v>0</v>
      </c>
      <c r="G100" s="688">
        <f>'[3]Unallocated Detail (CBR)'!G100</f>
        <v>0</v>
      </c>
      <c r="H100" s="688">
        <f>'[3]Unallocated Detail (CBR)'!H100</f>
        <v>0</v>
      </c>
      <c r="I100" s="688">
        <f>'[3]Unallocated Detail (CBR)'!I100</f>
        <v>0</v>
      </c>
      <c r="J100" s="118"/>
      <c r="K100" s="116"/>
    </row>
    <row r="101" spans="1:11">
      <c r="A101" s="686" t="str">
        <f>'[3]Unallocated Detail (CBR)'!A101</f>
        <v xml:space="preserve">               (17) 717 - Liquefied Petroleum Gas Expenses</v>
      </c>
      <c r="B101" s="688">
        <f>'[3]Unallocated Detail (CBR)'!B101</f>
        <v>0</v>
      </c>
      <c r="C101" s="688">
        <f>'[3]Unallocated Detail (CBR)'!C101</f>
        <v>168433.64</v>
      </c>
      <c r="D101" s="688">
        <f>'[3]Unallocated Detail (CBR)'!D101</f>
        <v>0</v>
      </c>
      <c r="E101" s="688">
        <f>'[3]Unallocated Detail (CBR)'!E101</f>
        <v>0</v>
      </c>
      <c r="F101" s="688">
        <f>'[3]Unallocated Detail (CBR)'!F101</f>
        <v>0</v>
      </c>
      <c r="G101" s="688">
        <f>'[3]Unallocated Detail (CBR)'!G101</f>
        <v>0</v>
      </c>
      <c r="H101" s="688">
        <f>'[3]Unallocated Detail (CBR)'!H101</f>
        <v>168433.64</v>
      </c>
      <c r="I101" s="688">
        <f>'[3]Unallocated Detail (CBR)'!I101</f>
        <v>168433.64</v>
      </c>
      <c r="J101" s="118"/>
      <c r="K101" s="116"/>
    </row>
    <row r="102" spans="1:11">
      <c r="A102" s="686" t="str">
        <f>'[3]Unallocated Detail (CBR)'!A102</f>
        <v xml:space="preserve">               (17) 735 - Misc Gas Production Exp</v>
      </c>
      <c r="B102" s="688">
        <f>'[3]Unallocated Detail (CBR)'!B102</f>
        <v>0</v>
      </c>
      <c r="C102" s="688">
        <f>'[3]Unallocated Detail (CBR)'!C102</f>
        <v>0</v>
      </c>
      <c r="D102" s="688">
        <f>'[3]Unallocated Detail (CBR)'!D102</f>
        <v>0</v>
      </c>
      <c r="E102" s="688">
        <f>'[3]Unallocated Detail (CBR)'!E102</f>
        <v>0</v>
      </c>
      <c r="F102" s="688">
        <f>'[3]Unallocated Detail (CBR)'!F102</f>
        <v>0</v>
      </c>
      <c r="G102" s="688">
        <f>'[3]Unallocated Detail (CBR)'!G102</f>
        <v>0</v>
      </c>
      <c r="H102" s="688">
        <f>'[3]Unallocated Detail (CBR)'!H102</f>
        <v>0</v>
      </c>
      <c r="I102" s="688">
        <f>'[3]Unallocated Detail (CBR)'!I102</f>
        <v>0</v>
      </c>
      <c r="J102" s="118"/>
      <c r="K102" s="116"/>
    </row>
    <row r="103" spans="1:11">
      <c r="A103" s="686" t="str">
        <f>'[3]Unallocated Detail (CBR)'!A103</f>
        <v xml:space="preserve">               (17) 741 - Production Plant Maint Structures</v>
      </c>
      <c r="B103" s="688">
        <f>'[3]Unallocated Detail (CBR)'!B103</f>
        <v>0</v>
      </c>
      <c r="C103" s="688">
        <f>'[3]Unallocated Detail (CBR)'!C103</f>
        <v>0</v>
      </c>
      <c r="D103" s="688">
        <f>'[3]Unallocated Detail (CBR)'!D103</f>
        <v>0</v>
      </c>
      <c r="E103" s="688">
        <f>'[3]Unallocated Detail (CBR)'!E103</f>
        <v>0</v>
      </c>
      <c r="F103" s="688">
        <f>'[3]Unallocated Detail (CBR)'!F103</f>
        <v>0</v>
      </c>
      <c r="G103" s="688">
        <f>'[3]Unallocated Detail (CBR)'!G103</f>
        <v>0</v>
      </c>
      <c r="H103" s="688">
        <f>'[3]Unallocated Detail (CBR)'!H103</f>
        <v>0</v>
      </c>
      <c r="I103" s="688">
        <f>'[3]Unallocated Detail (CBR)'!I103</f>
        <v>0</v>
      </c>
      <c r="J103" s="118"/>
      <c r="K103" s="116"/>
    </row>
    <row r="104" spans="1:11">
      <c r="A104" s="686" t="str">
        <f>'[3]Unallocated Detail (CBR)'!A104</f>
        <v xml:space="preserve">               (17) 742 - Production Plant Maint Prod Equip</v>
      </c>
      <c r="B104" s="688">
        <f>'[3]Unallocated Detail (CBR)'!B104</f>
        <v>0</v>
      </c>
      <c r="C104" s="688">
        <f>'[3]Unallocated Detail (CBR)'!C104</f>
        <v>0</v>
      </c>
      <c r="D104" s="688">
        <f>'[3]Unallocated Detail (CBR)'!D104</f>
        <v>0</v>
      </c>
      <c r="E104" s="688">
        <f>'[3]Unallocated Detail (CBR)'!E104</f>
        <v>0</v>
      </c>
      <c r="F104" s="688">
        <f>'[3]Unallocated Detail (CBR)'!F104</f>
        <v>0</v>
      </c>
      <c r="G104" s="688">
        <f>'[3]Unallocated Detail (CBR)'!G104</f>
        <v>0</v>
      </c>
      <c r="H104" s="688">
        <f>'[3]Unallocated Detail (CBR)'!H104</f>
        <v>0</v>
      </c>
      <c r="I104" s="688">
        <f>'[3]Unallocated Detail (CBR)'!I104</f>
        <v>0</v>
      </c>
      <c r="J104" s="118"/>
      <c r="K104" s="116"/>
    </row>
    <row r="105" spans="1:11">
      <c r="A105" s="686" t="str">
        <f>'[3]Unallocated Detail (CBR)'!A105</f>
        <v xml:space="preserve">               (17) 8072 - Purchased Gas Expenses</v>
      </c>
      <c r="B105" s="688">
        <f>'[3]Unallocated Detail (CBR)'!B105</f>
        <v>0</v>
      </c>
      <c r="C105" s="688">
        <f>'[3]Unallocated Detail (CBR)'!C105</f>
        <v>0</v>
      </c>
      <c r="D105" s="688">
        <f>'[3]Unallocated Detail (CBR)'!D105</f>
        <v>0</v>
      </c>
      <c r="E105" s="688">
        <f>'[3]Unallocated Detail (CBR)'!E105</f>
        <v>0</v>
      </c>
      <c r="F105" s="688">
        <f>'[3]Unallocated Detail (CBR)'!F105</f>
        <v>0</v>
      </c>
      <c r="G105" s="688">
        <f>'[3]Unallocated Detail (CBR)'!G105</f>
        <v>0</v>
      </c>
      <c r="H105" s="688">
        <f>'[3]Unallocated Detail (CBR)'!H105</f>
        <v>0</v>
      </c>
      <c r="I105" s="688">
        <f>'[3]Unallocated Detail (CBR)'!I105</f>
        <v>0</v>
      </c>
      <c r="J105" s="118"/>
      <c r="K105" s="116"/>
    </row>
    <row r="106" spans="1:11">
      <c r="A106" s="686" t="str">
        <f>'[3]Unallocated Detail (CBR)'!A106</f>
        <v xml:space="preserve">               (17) 8074 - Purchased Gas Calculation Exp</v>
      </c>
      <c r="B106" s="688">
        <f>'[3]Unallocated Detail (CBR)'!B106</f>
        <v>0</v>
      </c>
      <c r="C106" s="688">
        <f>'[3]Unallocated Detail (CBR)'!C106</f>
        <v>0</v>
      </c>
      <c r="D106" s="688">
        <f>'[3]Unallocated Detail (CBR)'!D106</f>
        <v>0</v>
      </c>
      <c r="E106" s="688">
        <f>'[3]Unallocated Detail (CBR)'!E106</f>
        <v>0</v>
      </c>
      <c r="F106" s="688">
        <f>'[3]Unallocated Detail (CBR)'!F106</f>
        <v>0</v>
      </c>
      <c r="G106" s="688">
        <f>'[3]Unallocated Detail (CBR)'!G106</f>
        <v>0</v>
      </c>
      <c r="H106" s="688">
        <f>'[3]Unallocated Detail (CBR)'!H106</f>
        <v>0</v>
      </c>
      <c r="I106" s="688">
        <f>'[3]Unallocated Detail (CBR)'!I106</f>
        <v>0</v>
      </c>
      <c r="J106" s="118"/>
      <c r="K106" s="116"/>
    </row>
    <row r="107" spans="1:11">
      <c r="A107" s="686" t="str">
        <f>'[3]Unallocated Detail (CBR)'!A107</f>
        <v xml:space="preserve">               (17) 8075 - Purchased Gas Other Expense</v>
      </c>
      <c r="B107" s="688">
        <f>'[3]Unallocated Detail (CBR)'!B107</f>
        <v>0</v>
      </c>
      <c r="C107" s="688">
        <f>'[3]Unallocated Detail (CBR)'!C107</f>
        <v>2200208.33</v>
      </c>
      <c r="D107" s="688">
        <f>'[3]Unallocated Detail (CBR)'!D107</f>
        <v>0</v>
      </c>
      <c r="E107" s="688">
        <f>'[3]Unallocated Detail (CBR)'!E107</f>
        <v>0</v>
      </c>
      <c r="F107" s="688">
        <f>'[3]Unallocated Detail (CBR)'!F107</f>
        <v>0</v>
      </c>
      <c r="G107" s="688">
        <f>'[3]Unallocated Detail (CBR)'!G107</f>
        <v>0</v>
      </c>
      <c r="H107" s="688">
        <f>'[3]Unallocated Detail (CBR)'!H107</f>
        <v>2200208.33</v>
      </c>
      <c r="I107" s="688">
        <f>'[3]Unallocated Detail (CBR)'!I107</f>
        <v>2200208.33</v>
      </c>
      <c r="J107" s="118"/>
      <c r="K107" s="116"/>
    </row>
    <row r="108" spans="1:11">
      <c r="A108" s="686" t="str">
        <f>'[3]Unallocated Detail (CBR)'!A108</f>
        <v xml:space="preserve">               (17) 812 - Gas Used For Other Utility Operations</v>
      </c>
      <c r="B108" s="688">
        <f>'[3]Unallocated Detail (CBR)'!B108</f>
        <v>0</v>
      </c>
      <c r="C108" s="688">
        <f>'[3]Unallocated Detail (CBR)'!C108</f>
        <v>-64440.99</v>
      </c>
      <c r="D108" s="688">
        <f>'[3]Unallocated Detail (CBR)'!D108</f>
        <v>0</v>
      </c>
      <c r="E108" s="688">
        <f>'[3]Unallocated Detail (CBR)'!E108</f>
        <v>0</v>
      </c>
      <c r="F108" s="688">
        <f>'[3]Unallocated Detail (CBR)'!F108</f>
        <v>0</v>
      </c>
      <c r="G108" s="688">
        <f>'[3]Unallocated Detail (CBR)'!G108</f>
        <v>0</v>
      </c>
      <c r="H108" s="688">
        <f>'[3]Unallocated Detail (CBR)'!H108</f>
        <v>-64440.99</v>
      </c>
      <c r="I108" s="688">
        <f>'[3]Unallocated Detail (CBR)'!I108</f>
        <v>-64440.99</v>
      </c>
      <c r="J108" s="118"/>
      <c r="K108" s="116"/>
    </row>
    <row r="109" spans="1:11">
      <c r="A109" s="686" t="str">
        <f>'[3]Unallocated Detail (CBR)'!A109</f>
        <v xml:space="preserve">               (17) 813 - Other Gas Supply Expenses</v>
      </c>
      <c r="B109" s="688">
        <f>'[3]Unallocated Detail (CBR)'!B109</f>
        <v>0</v>
      </c>
      <c r="C109" s="688">
        <f>'[3]Unallocated Detail (CBR)'!C109</f>
        <v>644384.13</v>
      </c>
      <c r="D109" s="688">
        <f>'[3]Unallocated Detail (CBR)'!D109</f>
        <v>0</v>
      </c>
      <c r="E109" s="688">
        <f>'[3]Unallocated Detail (CBR)'!E109</f>
        <v>0</v>
      </c>
      <c r="F109" s="688">
        <f>'[3]Unallocated Detail (CBR)'!F109</f>
        <v>0</v>
      </c>
      <c r="G109" s="688">
        <f>'[3]Unallocated Detail (CBR)'!G109</f>
        <v>0</v>
      </c>
      <c r="H109" s="688">
        <f>'[3]Unallocated Detail (CBR)'!H109</f>
        <v>644384.13</v>
      </c>
      <c r="I109" s="688">
        <f>'[3]Unallocated Detail (CBR)'!I109</f>
        <v>644384.13</v>
      </c>
      <c r="J109" s="118"/>
      <c r="K109" s="116"/>
    </row>
    <row r="110" spans="1:11">
      <c r="A110" s="686" t="str">
        <f>'[3]Unallocated Detail (CBR)'!A110</f>
        <v xml:space="preserve">               (17) 814 - Undergrnd Strge - Operation Supv &amp; Eng</v>
      </c>
      <c r="B110" s="688">
        <f>'[3]Unallocated Detail (CBR)'!B110</f>
        <v>0</v>
      </c>
      <c r="C110" s="688">
        <f>'[3]Unallocated Detail (CBR)'!C110</f>
        <v>170137.08999999991</v>
      </c>
      <c r="D110" s="688">
        <f>'[3]Unallocated Detail (CBR)'!D110</f>
        <v>0</v>
      </c>
      <c r="E110" s="688">
        <f>'[3]Unallocated Detail (CBR)'!E110</f>
        <v>0</v>
      </c>
      <c r="F110" s="688">
        <f>'[3]Unallocated Detail (CBR)'!F110</f>
        <v>0</v>
      </c>
      <c r="G110" s="688">
        <f>'[3]Unallocated Detail (CBR)'!G110</f>
        <v>0</v>
      </c>
      <c r="H110" s="688">
        <f>'[3]Unallocated Detail (CBR)'!H110</f>
        <v>170137.08999999991</v>
      </c>
      <c r="I110" s="688">
        <f>'[3]Unallocated Detail (CBR)'!I110</f>
        <v>170137.08999999991</v>
      </c>
      <c r="J110" s="118"/>
      <c r="K110" s="116"/>
    </row>
    <row r="111" spans="1:11">
      <c r="A111" s="686" t="str">
        <f>'[3]Unallocated Detail (CBR)'!A111</f>
        <v xml:space="preserve">               (17) 815 - Undergrnd Strge - Oper Map &amp; Records</v>
      </c>
      <c r="B111" s="688">
        <f>'[3]Unallocated Detail (CBR)'!B111</f>
        <v>0</v>
      </c>
      <c r="C111" s="688">
        <f>'[3]Unallocated Detail (CBR)'!C111</f>
        <v>0</v>
      </c>
      <c r="D111" s="688">
        <f>'[3]Unallocated Detail (CBR)'!D111</f>
        <v>0</v>
      </c>
      <c r="E111" s="688">
        <f>'[3]Unallocated Detail (CBR)'!E111</f>
        <v>0</v>
      </c>
      <c r="F111" s="688">
        <f>'[3]Unallocated Detail (CBR)'!F111</f>
        <v>0</v>
      </c>
      <c r="G111" s="688">
        <f>'[3]Unallocated Detail (CBR)'!G111</f>
        <v>0</v>
      </c>
      <c r="H111" s="688">
        <f>'[3]Unallocated Detail (CBR)'!H111</f>
        <v>0</v>
      </c>
      <c r="I111" s="688">
        <f>'[3]Unallocated Detail (CBR)'!I111</f>
        <v>0</v>
      </c>
      <c r="J111" s="118"/>
      <c r="K111" s="116"/>
    </row>
    <row r="112" spans="1:11">
      <c r="A112" s="686" t="str">
        <f>'[3]Unallocated Detail (CBR)'!A112</f>
        <v xml:space="preserve">               (17) 816 - Undergrnd Strge - Oper Wells Expense</v>
      </c>
      <c r="B112" s="688">
        <f>'[3]Unallocated Detail (CBR)'!B112</f>
        <v>0</v>
      </c>
      <c r="C112" s="688">
        <f>'[3]Unallocated Detail (CBR)'!C112</f>
        <v>21781.82</v>
      </c>
      <c r="D112" s="688">
        <f>'[3]Unallocated Detail (CBR)'!D112</f>
        <v>0</v>
      </c>
      <c r="E112" s="688">
        <f>'[3]Unallocated Detail (CBR)'!E112</f>
        <v>0</v>
      </c>
      <c r="F112" s="688">
        <f>'[3]Unallocated Detail (CBR)'!F112</f>
        <v>0</v>
      </c>
      <c r="G112" s="688">
        <f>'[3]Unallocated Detail (CBR)'!G112</f>
        <v>0</v>
      </c>
      <c r="H112" s="688">
        <f>'[3]Unallocated Detail (CBR)'!H112</f>
        <v>21781.82</v>
      </c>
      <c r="I112" s="688">
        <f>'[3]Unallocated Detail (CBR)'!I112</f>
        <v>21781.82</v>
      </c>
      <c r="J112" s="118"/>
      <c r="K112" s="116"/>
    </row>
    <row r="113" spans="1:11">
      <c r="A113" s="686" t="str">
        <f>'[3]Unallocated Detail (CBR)'!A113</f>
        <v xml:space="preserve">               (17) 817 - Undergrnd Strge - Oper Lines Expense</v>
      </c>
      <c r="B113" s="688">
        <f>'[3]Unallocated Detail (CBR)'!B113</f>
        <v>0</v>
      </c>
      <c r="C113" s="688">
        <f>'[3]Unallocated Detail (CBR)'!C113</f>
        <v>7785.5299999999988</v>
      </c>
      <c r="D113" s="688">
        <f>'[3]Unallocated Detail (CBR)'!D113</f>
        <v>0</v>
      </c>
      <c r="E113" s="688">
        <f>'[3]Unallocated Detail (CBR)'!E113</f>
        <v>0</v>
      </c>
      <c r="F113" s="688">
        <f>'[3]Unallocated Detail (CBR)'!F113</f>
        <v>0</v>
      </c>
      <c r="G113" s="688">
        <f>'[3]Unallocated Detail (CBR)'!G113</f>
        <v>0</v>
      </c>
      <c r="H113" s="688">
        <f>'[3]Unallocated Detail (CBR)'!H113</f>
        <v>7785.5299999999988</v>
      </c>
      <c r="I113" s="688">
        <f>'[3]Unallocated Detail (CBR)'!I113</f>
        <v>7785.5299999999988</v>
      </c>
      <c r="J113" s="118"/>
      <c r="K113" s="116"/>
    </row>
    <row r="114" spans="1:11">
      <c r="A114" s="686" t="str">
        <f>'[3]Unallocated Detail (CBR)'!A114</f>
        <v xml:space="preserve">               (17) 818 - Undergrnd Strge - Oper Compressor Sta Exp</v>
      </c>
      <c r="B114" s="688">
        <f>'[3]Unallocated Detail (CBR)'!B114</f>
        <v>0</v>
      </c>
      <c r="C114" s="688">
        <f>'[3]Unallocated Detail (CBR)'!C114</f>
        <v>302192.40000000002</v>
      </c>
      <c r="D114" s="688">
        <f>'[3]Unallocated Detail (CBR)'!D114</f>
        <v>0</v>
      </c>
      <c r="E114" s="688">
        <f>'[3]Unallocated Detail (CBR)'!E114</f>
        <v>0</v>
      </c>
      <c r="F114" s="688">
        <f>'[3]Unallocated Detail (CBR)'!F114</f>
        <v>0</v>
      </c>
      <c r="G114" s="688">
        <f>'[3]Unallocated Detail (CBR)'!G114</f>
        <v>0</v>
      </c>
      <c r="H114" s="688">
        <f>'[3]Unallocated Detail (CBR)'!H114</f>
        <v>302192.40000000002</v>
      </c>
      <c r="I114" s="688">
        <f>'[3]Unallocated Detail (CBR)'!I114</f>
        <v>302192.40000000002</v>
      </c>
      <c r="J114" s="118"/>
      <c r="K114" s="116"/>
    </row>
    <row r="115" spans="1:11">
      <c r="A115" s="686" t="str">
        <f>'[3]Unallocated Detail (CBR)'!A115</f>
        <v xml:space="preserve">               (17) 819 - Undergrnd Strge - Oper Compressor Sta Fuel</v>
      </c>
      <c r="B115" s="688">
        <f>'[3]Unallocated Detail (CBR)'!B115</f>
        <v>0</v>
      </c>
      <c r="C115" s="688">
        <f>'[3]Unallocated Detail (CBR)'!C115</f>
        <v>32466.260000000002</v>
      </c>
      <c r="D115" s="688">
        <f>'[3]Unallocated Detail (CBR)'!D115</f>
        <v>0</v>
      </c>
      <c r="E115" s="688">
        <f>'[3]Unallocated Detail (CBR)'!E115</f>
        <v>0</v>
      </c>
      <c r="F115" s="688">
        <f>'[3]Unallocated Detail (CBR)'!F115</f>
        <v>0</v>
      </c>
      <c r="G115" s="688">
        <f>'[3]Unallocated Detail (CBR)'!G115</f>
        <v>0</v>
      </c>
      <c r="H115" s="688">
        <f>'[3]Unallocated Detail (CBR)'!H115</f>
        <v>32466.260000000002</v>
      </c>
      <c r="I115" s="688">
        <f>'[3]Unallocated Detail (CBR)'!I115</f>
        <v>32466.260000000002</v>
      </c>
      <c r="J115" s="118"/>
      <c r="K115" s="116"/>
    </row>
    <row r="116" spans="1:11">
      <c r="A116" s="686" t="str">
        <f>'[3]Unallocated Detail (CBR)'!A116</f>
        <v xml:space="preserve">               (17) 820 - Undergrnd Strge - Oper Meas &amp; Reg Sta Exp</v>
      </c>
      <c r="B116" s="688">
        <f>'[3]Unallocated Detail (CBR)'!B116</f>
        <v>0</v>
      </c>
      <c r="C116" s="688">
        <f>'[3]Unallocated Detail (CBR)'!C116</f>
        <v>10707.14</v>
      </c>
      <c r="D116" s="688">
        <f>'[3]Unallocated Detail (CBR)'!D116</f>
        <v>0</v>
      </c>
      <c r="E116" s="688">
        <f>'[3]Unallocated Detail (CBR)'!E116</f>
        <v>0</v>
      </c>
      <c r="F116" s="688">
        <f>'[3]Unallocated Detail (CBR)'!F116</f>
        <v>0</v>
      </c>
      <c r="G116" s="688">
        <f>'[3]Unallocated Detail (CBR)'!G116</f>
        <v>0</v>
      </c>
      <c r="H116" s="688">
        <f>'[3]Unallocated Detail (CBR)'!H116</f>
        <v>10707.14</v>
      </c>
      <c r="I116" s="688">
        <f>'[3]Unallocated Detail (CBR)'!I116</f>
        <v>10707.14</v>
      </c>
      <c r="J116" s="118"/>
      <c r="K116" s="116"/>
    </row>
    <row r="117" spans="1:11">
      <c r="A117" s="686" t="str">
        <f>'[3]Unallocated Detail (CBR)'!A117</f>
        <v xml:space="preserve">               (17) 821 - Undergrnd Strge - Oper Purification Exp</v>
      </c>
      <c r="B117" s="688">
        <f>'[3]Unallocated Detail (CBR)'!B117</f>
        <v>0</v>
      </c>
      <c r="C117" s="688">
        <f>'[3]Unallocated Detail (CBR)'!C117</f>
        <v>18253.900000000001</v>
      </c>
      <c r="D117" s="688">
        <f>'[3]Unallocated Detail (CBR)'!D117</f>
        <v>0</v>
      </c>
      <c r="E117" s="688">
        <f>'[3]Unallocated Detail (CBR)'!E117</f>
        <v>0</v>
      </c>
      <c r="F117" s="688">
        <f>'[3]Unallocated Detail (CBR)'!F117</f>
        <v>0</v>
      </c>
      <c r="G117" s="688">
        <f>'[3]Unallocated Detail (CBR)'!G117</f>
        <v>0</v>
      </c>
      <c r="H117" s="688">
        <f>'[3]Unallocated Detail (CBR)'!H117</f>
        <v>18253.900000000001</v>
      </c>
      <c r="I117" s="688">
        <f>'[3]Unallocated Detail (CBR)'!I117</f>
        <v>18253.900000000001</v>
      </c>
      <c r="J117" s="118"/>
      <c r="K117" s="116"/>
    </row>
    <row r="118" spans="1:11">
      <c r="A118" s="686" t="str">
        <f>'[3]Unallocated Detail (CBR)'!A118</f>
        <v xml:space="preserve">               (17) 823 - Storage Gas Losses</v>
      </c>
      <c r="B118" s="688">
        <f>'[3]Unallocated Detail (CBR)'!B118</f>
        <v>0</v>
      </c>
      <c r="C118" s="688">
        <f>'[3]Unallocated Detail (CBR)'!C118</f>
        <v>0</v>
      </c>
      <c r="D118" s="688">
        <f>'[3]Unallocated Detail (CBR)'!D118</f>
        <v>0</v>
      </c>
      <c r="E118" s="688">
        <f>'[3]Unallocated Detail (CBR)'!E118</f>
        <v>0</v>
      </c>
      <c r="F118" s="688">
        <f>'[3]Unallocated Detail (CBR)'!F118</f>
        <v>0</v>
      </c>
      <c r="G118" s="688">
        <f>'[3]Unallocated Detail (CBR)'!G118</f>
        <v>0</v>
      </c>
      <c r="H118" s="688">
        <f>'[3]Unallocated Detail (CBR)'!H118</f>
        <v>0</v>
      </c>
      <c r="I118" s="688">
        <f>'[3]Unallocated Detail (CBR)'!I118</f>
        <v>0</v>
      </c>
      <c r="J118" s="118"/>
      <c r="K118" s="116"/>
    </row>
    <row r="119" spans="1:11">
      <c r="A119" s="686" t="str">
        <f>'[3]Unallocated Detail (CBR)'!A119</f>
        <v xml:space="preserve">               (17) 824 - Undergrnd Strge - Oper Other Expenses</v>
      </c>
      <c r="B119" s="688">
        <f>'[3]Unallocated Detail (CBR)'!B119</f>
        <v>0</v>
      </c>
      <c r="C119" s="688">
        <f>'[3]Unallocated Detail (CBR)'!C119</f>
        <v>144918.86999999988</v>
      </c>
      <c r="D119" s="688">
        <f>'[3]Unallocated Detail (CBR)'!D119</f>
        <v>0</v>
      </c>
      <c r="E119" s="688">
        <f>'[3]Unallocated Detail (CBR)'!E119</f>
        <v>0</v>
      </c>
      <c r="F119" s="688">
        <f>'[3]Unallocated Detail (CBR)'!F119</f>
        <v>0</v>
      </c>
      <c r="G119" s="688">
        <f>'[3]Unallocated Detail (CBR)'!G119</f>
        <v>0</v>
      </c>
      <c r="H119" s="688">
        <f>'[3]Unallocated Detail (CBR)'!H119</f>
        <v>144918.86999999988</v>
      </c>
      <c r="I119" s="688">
        <f>'[3]Unallocated Detail (CBR)'!I119</f>
        <v>144918.86999999988</v>
      </c>
      <c r="J119" s="118"/>
      <c r="K119" s="116"/>
    </row>
    <row r="120" spans="1:11">
      <c r="A120" s="686" t="str">
        <f>'[3]Unallocated Detail (CBR)'!A120</f>
        <v xml:space="preserve">               (17) 825 - Undergrnd Strge - Oper Storage Well Royalty</v>
      </c>
      <c r="B120" s="688">
        <f>'[3]Unallocated Detail (CBR)'!B120</f>
        <v>0</v>
      </c>
      <c r="C120" s="688">
        <f>'[3]Unallocated Detail (CBR)'!C120</f>
        <v>35182.949999999997</v>
      </c>
      <c r="D120" s="688">
        <f>'[3]Unallocated Detail (CBR)'!D120</f>
        <v>0</v>
      </c>
      <c r="E120" s="688">
        <f>'[3]Unallocated Detail (CBR)'!E120</f>
        <v>0</v>
      </c>
      <c r="F120" s="688">
        <f>'[3]Unallocated Detail (CBR)'!F120</f>
        <v>0</v>
      </c>
      <c r="G120" s="688">
        <f>'[3]Unallocated Detail (CBR)'!G120</f>
        <v>0</v>
      </c>
      <c r="H120" s="688">
        <f>'[3]Unallocated Detail (CBR)'!H120</f>
        <v>35182.949999999997</v>
      </c>
      <c r="I120" s="688">
        <f>'[3]Unallocated Detail (CBR)'!I120</f>
        <v>35182.949999999997</v>
      </c>
      <c r="J120" s="118"/>
      <c r="K120" s="116"/>
    </row>
    <row r="121" spans="1:11">
      <c r="A121" s="686" t="str">
        <f>'[3]Unallocated Detail (CBR)'!A121</f>
        <v xml:space="preserve">               (17) 826 - Undergrnd Strge - Oper Other Storage Rents</v>
      </c>
      <c r="B121" s="688">
        <f>'[3]Unallocated Detail (CBR)'!B121</f>
        <v>0</v>
      </c>
      <c r="C121" s="688">
        <f>'[3]Unallocated Detail (CBR)'!C121</f>
        <v>0</v>
      </c>
      <c r="D121" s="688">
        <f>'[3]Unallocated Detail (CBR)'!D121</f>
        <v>0</v>
      </c>
      <c r="E121" s="688">
        <f>'[3]Unallocated Detail (CBR)'!E121</f>
        <v>0</v>
      </c>
      <c r="F121" s="688">
        <f>'[3]Unallocated Detail (CBR)'!F121</f>
        <v>0</v>
      </c>
      <c r="G121" s="688">
        <f>'[3]Unallocated Detail (CBR)'!G121</f>
        <v>0</v>
      </c>
      <c r="H121" s="688">
        <f>'[3]Unallocated Detail (CBR)'!H121</f>
        <v>0</v>
      </c>
      <c r="I121" s="688">
        <f>'[3]Unallocated Detail (CBR)'!I121</f>
        <v>0</v>
      </c>
      <c r="J121" s="118"/>
      <c r="K121" s="116"/>
    </row>
    <row r="122" spans="1:11">
      <c r="A122" s="686" t="str">
        <f>'[3]Unallocated Detail (CBR)'!A122</f>
        <v xml:space="preserve">               (17) 830 - Undergrnd Strge - Maint Supv &amp; Engineering</v>
      </c>
      <c r="B122" s="688">
        <f>'[3]Unallocated Detail (CBR)'!B122</f>
        <v>0</v>
      </c>
      <c r="C122" s="688">
        <f>'[3]Unallocated Detail (CBR)'!C122</f>
        <v>145104.1</v>
      </c>
      <c r="D122" s="688">
        <f>'[3]Unallocated Detail (CBR)'!D122</f>
        <v>0</v>
      </c>
      <c r="E122" s="688">
        <f>'[3]Unallocated Detail (CBR)'!E122</f>
        <v>0</v>
      </c>
      <c r="F122" s="688">
        <f>'[3]Unallocated Detail (CBR)'!F122</f>
        <v>0</v>
      </c>
      <c r="G122" s="688">
        <f>'[3]Unallocated Detail (CBR)'!G122</f>
        <v>0</v>
      </c>
      <c r="H122" s="688">
        <f>'[3]Unallocated Detail (CBR)'!H122</f>
        <v>145104.1</v>
      </c>
      <c r="I122" s="688">
        <f>'[3]Unallocated Detail (CBR)'!I122</f>
        <v>145104.1</v>
      </c>
      <c r="J122" s="118"/>
      <c r="K122" s="116"/>
    </row>
    <row r="123" spans="1:11">
      <c r="A123" s="686" t="str">
        <f>'[3]Unallocated Detail (CBR)'!A123</f>
        <v xml:space="preserve">               (17) 831 - Undergrnd Strge - Maint Structures</v>
      </c>
      <c r="B123" s="688">
        <f>'[3]Unallocated Detail (CBR)'!B123</f>
        <v>0</v>
      </c>
      <c r="C123" s="688">
        <f>'[3]Unallocated Detail (CBR)'!C123</f>
        <v>47218.97</v>
      </c>
      <c r="D123" s="688">
        <f>'[3]Unallocated Detail (CBR)'!D123</f>
        <v>0</v>
      </c>
      <c r="E123" s="688">
        <f>'[3]Unallocated Detail (CBR)'!E123</f>
        <v>0</v>
      </c>
      <c r="F123" s="688">
        <f>'[3]Unallocated Detail (CBR)'!F123</f>
        <v>0</v>
      </c>
      <c r="G123" s="688">
        <f>'[3]Unallocated Detail (CBR)'!G123</f>
        <v>0</v>
      </c>
      <c r="H123" s="688">
        <f>'[3]Unallocated Detail (CBR)'!H123</f>
        <v>47218.97</v>
      </c>
      <c r="I123" s="688">
        <f>'[3]Unallocated Detail (CBR)'!I123</f>
        <v>47218.97</v>
      </c>
      <c r="J123" s="118"/>
      <c r="K123" s="116"/>
    </row>
    <row r="124" spans="1:11">
      <c r="A124" s="686" t="str">
        <f>'[3]Unallocated Detail (CBR)'!A124</f>
        <v xml:space="preserve">               (17) 832 - Undergrnd Strge - Maint Reservoirs &amp; Wells</v>
      </c>
      <c r="B124" s="688">
        <f>'[3]Unallocated Detail (CBR)'!B124</f>
        <v>0</v>
      </c>
      <c r="C124" s="688">
        <f>'[3]Unallocated Detail (CBR)'!C124</f>
        <v>909897.08999999892</v>
      </c>
      <c r="D124" s="688">
        <f>'[3]Unallocated Detail (CBR)'!D124</f>
        <v>0</v>
      </c>
      <c r="E124" s="688">
        <f>'[3]Unallocated Detail (CBR)'!E124</f>
        <v>0</v>
      </c>
      <c r="F124" s="688">
        <f>'[3]Unallocated Detail (CBR)'!F124</f>
        <v>0</v>
      </c>
      <c r="G124" s="688">
        <f>'[3]Unallocated Detail (CBR)'!G124</f>
        <v>0</v>
      </c>
      <c r="H124" s="688">
        <f>'[3]Unallocated Detail (CBR)'!H124</f>
        <v>909897.08999999892</v>
      </c>
      <c r="I124" s="688">
        <f>'[3]Unallocated Detail (CBR)'!I124</f>
        <v>909897.08999999892</v>
      </c>
      <c r="J124" s="118"/>
      <c r="K124" s="116"/>
    </row>
    <row r="125" spans="1:11">
      <c r="A125" s="686" t="str">
        <f>'[3]Unallocated Detail (CBR)'!A125</f>
        <v xml:space="preserve">               (17) 833 - Undergrnd Strge - Maint Of Lines</v>
      </c>
      <c r="B125" s="688">
        <f>'[3]Unallocated Detail (CBR)'!B125</f>
        <v>0</v>
      </c>
      <c r="C125" s="688">
        <f>'[3]Unallocated Detail (CBR)'!C125</f>
        <v>16092.7</v>
      </c>
      <c r="D125" s="688">
        <f>'[3]Unallocated Detail (CBR)'!D125</f>
        <v>0</v>
      </c>
      <c r="E125" s="688">
        <f>'[3]Unallocated Detail (CBR)'!E125</f>
        <v>0</v>
      </c>
      <c r="F125" s="688">
        <f>'[3]Unallocated Detail (CBR)'!F125</f>
        <v>0</v>
      </c>
      <c r="G125" s="688">
        <f>'[3]Unallocated Detail (CBR)'!G125</f>
        <v>0</v>
      </c>
      <c r="H125" s="688">
        <f>'[3]Unallocated Detail (CBR)'!H125</f>
        <v>16092.7</v>
      </c>
      <c r="I125" s="688">
        <f>'[3]Unallocated Detail (CBR)'!I125</f>
        <v>16092.7</v>
      </c>
      <c r="J125" s="118"/>
      <c r="K125" s="116"/>
    </row>
    <row r="126" spans="1:11">
      <c r="A126" s="686" t="str">
        <f>'[3]Unallocated Detail (CBR)'!A126</f>
        <v xml:space="preserve">               (17) 834 - Undergrnd Strge - Maint Compressor Sta Equip</v>
      </c>
      <c r="B126" s="688">
        <f>'[3]Unallocated Detail (CBR)'!B126</f>
        <v>0</v>
      </c>
      <c r="C126" s="688">
        <f>'[3]Unallocated Detail (CBR)'!C126</f>
        <v>263391.02</v>
      </c>
      <c r="D126" s="688">
        <f>'[3]Unallocated Detail (CBR)'!D126</f>
        <v>0</v>
      </c>
      <c r="E126" s="688">
        <f>'[3]Unallocated Detail (CBR)'!E126</f>
        <v>0</v>
      </c>
      <c r="F126" s="688">
        <f>'[3]Unallocated Detail (CBR)'!F126</f>
        <v>0</v>
      </c>
      <c r="G126" s="688">
        <f>'[3]Unallocated Detail (CBR)'!G126</f>
        <v>0</v>
      </c>
      <c r="H126" s="688">
        <f>'[3]Unallocated Detail (CBR)'!H126</f>
        <v>263391.02</v>
      </c>
      <c r="I126" s="688">
        <f>'[3]Unallocated Detail (CBR)'!I126</f>
        <v>263391.02</v>
      </c>
      <c r="J126" s="118"/>
      <c r="K126" s="116"/>
    </row>
    <row r="127" spans="1:11">
      <c r="A127" s="686" t="str">
        <f>'[3]Unallocated Detail (CBR)'!A127</f>
        <v xml:space="preserve">               (17) 835 - Undergrnd Strge - Maint Meas &amp; Reg Sta E</v>
      </c>
      <c r="B127" s="688">
        <f>'[3]Unallocated Detail (CBR)'!B127</f>
        <v>0</v>
      </c>
      <c r="C127" s="688">
        <f>'[3]Unallocated Detail (CBR)'!C127</f>
        <v>0</v>
      </c>
      <c r="D127" s="688">
        <f>'[3]Unallocated Detail (CBR)'!D127</f>
        <v>0</v>
      </c>
      <c r="E127" s="688">
        <f>'[3]Unallocated Detail (CBR)'!E127</f>
        <v>0</v>
      </c>
      <c r="F127" s="688">
        <f>'[3]Unallocated Detail (CBR)'!F127</f>
        <v>0</v>
      </c>
      <c r="G127" s="688">
        <f>'[3]Unallocated Detail (CBR)'!G127</f>
        <v>0</v>
      </c>
      <c r="H127" s="688">
        <f>'[3]Unallocated Detail (CBR)'!H127</f>
        <v>0</v>
      </c>
      <c r="I127" s="688">
        <f>'[3]Unallocated Detail (CBR)'!I127</f>
        <v>0</v>
      </c>
      <c r="J127" s="118"/>
      <c r="K127" s="116"/>
    </row>
    <row r="128" spans="1:11">
      <c r="A128" s="686" t="str">
        <f>'[3]Unallocated Detail (CBR)'!A128</f>
        <v xml:space="preserve">               (17) 836 - Undergrnd Strge - Maint Purification Equip</v>
      </c>
      <c r="B128" s="688">
        <f>'[3]Unallocated Detail (CBR)'!B128</f>
        <v>0</v>
      </c>
      <c r="C128" s="688">
        <f>'[3]Unallocated Detail (CBR)'!C128</f>
        <v>100277.73</v>
      </c>
      <c r="D128" s="688">
        <f>'[3]Unallocated Detail (CBR)'!D128</f>
        <v>0</v>
      </c>
      <c r="E128" s="688">
        <f>'[3]Unallocated Detail (CBR)'!E128</f>
        <v>0</v>
      </c>
      <c r="F128" s="688">
        <f>'[3]Unallocated Detail (CBR)'!F128</f>
        <v>0</v>
      </c>
      <c r="G128" s="688">
        <f>'[3]Unallocated Detail (CBR)'!G128</f>
        <v>0</v>
      </c>
      <c r="H128" s="688">
        <f>'[3]Unallocated Detail (CBR)'!H128</f>
        <v>100277.73</v>
      </c>
      <c r="I128" s="688">
        <f>'[3]Unallocated Detail (CBR)'!I128</f>
        <v>100277.73</v>
      </c>
      <c r="J128" s="118"/>
      <c r="K128" s="116"/>
    </row>
    <row r="129" spans="1:11">
      <c r="A129" s="686" t="str">
        <f>'[3]Unallocated Detail (CBR)'!A129</f>
        <v xml:space="preserve">               (17) 837 - Undergrnd Strge-Maint Other Equipment</v>
      </c>
      <c r="B129" s="688">
        <f>'[3]Unallocated Detail (CBR)'!B129</f>
        <v>0</v>
      </c>
      <c r="C129" s="688">
        <f>'[3]Unallocated Detail (CBR)'!C129</f>
        <v>14940.72</v>
      </c>
      <c r="D129" s="688">
        <f>'[3]Unallocated Detail (CBR)'!D129</f>
        <v>0</v>
      </c>
      <c r="E129" s="688">
        <f>'[3]Unallocated Detail (CBR)'!E129</f>
        <v>0</v>
      </c>
      <c r="F129" s="688">
        <f>'[3]Unallocated Detail (CBR)'!F129</f>
        <v>0</v>
      </c>
      <c r="G129" s="688">
        <f>'[3]Unallocated Detail (CBR)'!G129</f>
        <v>0</v>
      </c>
      <c r="H129" s="688">
        <f>'[3]Unallocated Detail (CBR)'!H129</f>
        <v>14940.72</v>
      </c>
      <c r="I129" s="688">
        <f>'[3]Unallocated Detail (CBR)'!I129</f>
        <v>14940.72</v>
      </c>
      <c r="J129" s="118"/>
      <c r="K129" s="116"/>
    </row>
    <row r="130" spans="1:11">
      <c r="A130" s="686" t="str">
        <f>'[3]Unallocated Detail (CBR)'!A130</f>
        <v xml:space="preserve">               (17) 841 - Operating Labor &amp; Expenses</v>
      </c>
      <c r="B130" s="688">
        <f>'[3]Unallocated Detail (CBR)'!B130</f>
        <v>0</v>
      </c>
      <c r="C130" s="688">
        <f>'[3]Unallocated Detail (CBR)'!C130</f>
        <v>852496.36999999895</v>
      </c>
      <c r="D130" s="688">
        <f>'[3]Unallocated Detail (CBR)'!D130</f>
        <v>0</v>
      </c>
      <c r="E130" s="688">
        <f>'[3]Unallocated Detail (CBR)'!E130</f>
        <v>0</v>
      </c>
      <c r="F130" s="688">
        <f>'[3]Unallocated Detail (CBR)'!F130</f>
        <v>0</v>
      </c>
      <c r="G130" s="688">
        <f>'[3]Unallocated Detail (CBR)'!G130</f>
        <v>0</v>
      </c>
      <c r="H130" s="688">
        <f>'[3]Unallocated Detail (CBR)'!H130</f>
        <v>852496.36999999895</v>
      </c>
      <c r="I130" s="688">
        <f>'[3]Unallocated Detail (CBR)'!I130</f>
        <v>852496.36999999895</v>
      </c>
      <c r="J130" s="118"/>
      <c r="K130" s="116"/>
    </row>
    <row r="131" spans="1:11">
      <c r="A131" s="686" t="str">
        <f>'[3]Unallocated Detail (CBR)'!A131</f>
        <v xml:space="preserve">               (17) 8432 - Maint Struc &amp; Impro</v>
      </c>
      <c r="B131" s="688">
        <f>'[3]Unallocated Detail (CBR)'!B131</f>
        <v>0</v>
      </c>
      <c r="C131" s="688">
        <f>'[3]Unallocated Detail (CBR)'!C131</f>
        <v>0</v>
      </c>
      <c r="D131" s="688">
        <f>'[3]Unallocated Detail (CBR)'!D131</f>
        <v>0</v>
      </c>
      <c r="E131" s="688">
        <f>'[3]Unallocated Detail (CBR)'!E131</f>
        <v>0</v>
      </c>
      <c r="F131" s="688">
        <f>'[3]Unallocated Detail (CBR)'!F131</f>
        <v>0</v>
      </c>
      <c r="G131" s="688">
        <f>'[3]Unallocated Detail (CBR)'!G131</f>
        <v>0</v>
      </c>
      <c r="H131" s="688">
        <f>'[3]Unallocated Detail (CBR)'!H131</f>
        <v>0</v>
      </c>
      <c r="I131" s="688">
        <f>'[3]Unallocated Detail (CBR)'!I131</f>
        <v>0</v>
      </c>
      <c r="J131" s="118"/>
      <c r="K131" s="116"/>
    </row>
    <row r="132" spans="1:11">
      <c r="A132" s="686" t="str">
        <f>'[3]Unallocated Detail (CBR)'!A132</f>
        <v xml:space="preserve">               (17) 8433 - Maintenance of Gas Holders</v>
      </c>
      <c r="B132" s="688">
        <f>'[3]Unallocated Detail (CBR)'!B132</f>
        <v>0</v>
      </c>
      <c r="C132" s="688">
        <f>'[3]Unallocated Detail (CBR)'!C132</f>
        <v>0</v>
      </c>
      <c r="D132" s="688">
        <f>'[3]Unallocated Detail (CBR)'!D132</f>
        <v>0</v>
      </c>
      <c r="E132" s="688">
        <f>'[3]Unallocated Detail (CBR)'!E132</f>
        <v>0</v>
      </c>
      <c r="F132" s="688">
        <f>'[3]Unallocated Detail (CBR)'!F132</f>
        <v>0</v>
      </c>
      <c r="G132" s="688">
        <f>'[3]Unallocated Detail (CBR)'!G132</f>
        <v>0</v>
      </c>
      <c r="H132" s="688">
        <f>'[3]Unallocated Detail (CBR)'!H132</f>
        <v>0</v>
      </c>
      <c r="I132" s="688">
        <f>'[3]Unallocated Detail (CBR)'!I132</f>
        <v>0</v>
      </c>
      <c r="J132" s="118"/>
      <c r="K132" s="116"/>
    </row>
    <row r="133" spans="1:11">
      <c r="A133" s="686" t="str">
        <f>'[3]Unallocated Detail (CBR)'!A133</f>
        <v xml:space="preserve">               (17) 8436 - Maintenance of Vaporizing Equipment</v>
      </c>
      <c r="B133" s="688">
        <f>'[3]Unallocated Detail (CBR)'!B133</f>
        <v>0</v>
      </c>
      <c r="C133" s="688">
        <f>'[3]Unallocated Detail (CBR)'!C133</f>
        <v>0</v>
      </c>
      <c r="D133" s="688">
        <f>'[3]Unallocated Detail (CBR)'!D133</f>
        <v>0</v>
      </c>
      <c r="E133" s="688">
        <f>'[3]Unallocated Detail (CBR)'!E133</f>
        <v>0</v>
      </c>
      <c r="F133" s="688">
        <f>'[3]Unallocated Detail (CBR)'!F133</f>
        <v>0</v>
      </c>
      <c r="G133" s="688">
        <f>'[3]Unallocated Detail (CBR)'!G133</f>
        <v>0</v>
      </c>
      <c r="H133" s="688">
        <f>'[3]Unallocated Detail (CBR)'!H133</f>
        <v>0</v>
      </c>
      <c r="I133" s="688">
        <f>'[3]Unallocated Detail (CBR)'!I133</f>
        <v>0</v>
      </c>
      <c r="J133" s="118"/>
      <c r="K133" s="116"/>
    </row>
    <row r="134" spans="1:11">
      <c r="A134" s="686" t="str">
        <f>'[3]Unallocated Detail (CBR)'!A134</f>
        <v xml:space="preserve">               (17) 8438 - Maint Measure &amp; Reg</v>
      </c>
      <c r="B134" s="688">
        <f>'[3]Unallocated Detail (CBR)'!B134</f>
        <v>0</v>
      </c>
      <c r="C134" s="688">
        <f>'[3]Unallocated Detail (CBR)'!C134</f>
        <v>0</v>
      </c>
      <c r="D134" s="688">
        <f>'[3]Unallocated Detail (CBR)'!D134</f>
        <v>0</v>
      </c>
      <c r="E134" s="688">
        <f>'[3]Unallocated Detail (CBR)'!E134</f>
        <v>0</v>
      </c>
      <c r="F134" s="688">
        <f>'[3]Unallocated Detail (CBR)'!F134</f>
        <v>0</v>
      </c>
      <c r="G134" s="688">
        <f>'[3]Unallocated Detail (CBR)'!G134</f>
        <v>0</v>
      </c>
      <c r="H134" s="688">
        <f>'[3]Unallocated Detail (CBR)'!H134</f>
        <v>0</v>
      </c>
      <c r="I134" s="688">
        <f>'[3]Unallocated Detail (CBR)'!I134</f>
        <v>0</v>
      </c>
      <c r="J134" s="118"/>
      <c r="K134" s="116"/>
    </row>
    <row r="135" spans="1:11">
      <c r="A135" s="686" t="str">
        <f>'[3]Unallocated Detail (CBR)'!A135</f>
        <v xml:space="preserve">               (17) 8439 - Other Gas Maintenance</v>
      </c>
      <c r="B135" s="688">
        <f>'[3]Unallocated Detail (CBR)'!B135</f>
        <v>0</v>
      </c>
      <c r="C135" s="688">
        <f>'[3]Unallocated Detail (CBR)'!C135</f>
        <v>0</v>
      </c>
      <c r="D135" s="688">
        <f>'[3]Unallocated Detail (CBR)'!D135</f>
        <v>0</v>
      </c>
      <c r="E135" s="688">
        <f>'[3]Unallocated Detail (CBR)'!E135</f>
        <v>0</v>
      </c>
      <c r="F135" s="688">
        <f>'[3]Unallocated Detail (CBR)'!F135</f>
        <v>0</v>
      </c>
      <c r="G135" s="688">
        <f>'[3]Unallocated Detail (CBR)'!G135</f>
        <v>0</v>
      </c>
      <c r="H135" s="688">
        <f>'[3]Unallocated Detail (CBR)'!H135</f>
        <v>0</v>
      </c>
      <c r="I135" s="688">
        <f>'[3]Unallocated Detail (CBR)'!I135</f>
        <v>0</v>
      </c>
      <c r="J135" s="118"/>
      <c r="K135" s="116"/>
    </row>
    <row r="136" spans="1:11">
      <c r="A136" s="686" t="str">
        <f>'[3]Unallocated Detail (CBR)'!A136</f>
        <v>(17) 8441 - Gas LNG Oper Sup &amp; Eng</v>
      </c>
      <c r="B136" s="689">
        <f>'[3]Unallocated Detail (CBR)'!B136</f>
        <v>0</v>
      </c>
      <c r="C136" s="689">
        <f>'[3]Unallocated Detail (CBR)'!C136</f>
        <v>1375.3600000000001</v>
      </c>
      <c r="D136" s="689">
        <f>'[3]Unallocated Detail (CBR)'!D136</f>
        <v>0</v>
      </c>
      <c r="E136" s="689">
        <f>'[3]Unallocated Detail (CBR)'!E136</f>
        <v>0</v>
      </c>
      <c r="F136" s="689">
        <f>'[3]Unallocated Detail (CBR)'!F136</f>
        <v>0</v>
      </c>
      <c r="G136" s="689">
        <f>'[3]Unallocated Detail (CBR)'!G136</f>
        <v>0</v>
      </c>
      <c r="H136" s="689">
        <f>'[3]Unallocated Detail (CBR)'!H136</f>
        <v>1375.3600000000001</v>
      </c>
      <c r="I136" s="689">
        <f>'[3]Unallocated Detail (CBR)'!I136</f>
        <v>1375.3600000000001</v>
      </c>
      <c r="J136" s="118"/>
      <c r="K136" s="116"/>
    </row>
    <row r="137" spans="1:11">
      <c r="A137" s="686" t="str">
        <f>'[3]Unallocated Detail (CBR)'!A137</f>
        <v xml:space="preserve">                    (17) SUBTOTAL</v>
      </c>
      <c r="B137" s="688">
        <f>'[3]Unallocated Detail (CBR)'!B137</f>
        <v>127167992.89</v>
      </c>
      <c r="C137" s="688">
        <f>'[3]Unallocated Detail (CBR)'!C137</f>
        <v>6042805.129999999</v>
      </c>
      <c r="D137" s="688">
        <f>'[3]Unallocated Detail (CBR)'!D137</f>
        <v>0</v>
      </c>
      <c r="E137" s="688">
        <f>'[3]Unallocated Detail (CBR)'!E137</f>
        <v>0</v>
      </c>
      <c r="F137" s="688">
        <f>'[3]Unallocated Detail (CBR)'!F137</f>
        <v>0</v>
      </c>
      <c r="G137" s="688">
        <f>'[3]Unallocated Detail (CBR)'!G137</f>
        <v>127167992.89</v>
      </c>
      <c r="H137" s="688">
        <f>'[3]Unallocated Detail (CBR)'!H137</f>
        <v>6042805.129999999</v>
      </c>
      <c r="I137" s="688">
        <f>'[3]Unallocated Detail (CBR)'!I137</f>
        <v>133210798.02000003</v>
      </c>
      <c r="J137" s="118"/>
      <c r="K137" s="116"/>
    </row>
    <row r="138" spans="1:11">
      <c r="A138" s="684" t="str">
        <f>'[3]Unallocated Detail (CBR)'!A138</f>
        <v xml:space="preserve">          18 - TRANSMISSION EXPENSE</v>
      </c>
      <c r="B138" s="685"/>
      <c r="C138" s="685"/>
      <c r="D138" s="685"/>
      <c r="E138" s="685"/>
      <c r="F138" s="685"/>
      <c r="G138" s="685"/>
      <c r="H138" s="685"/>
      <c r="I138" s="685"/>
      <c r="J138" s="118"/>
      <c r="K138" s="116"/>
    </row>
    <row r="139" spans="1:11">
      <c r="A139" s="686" t="str">
        <f>'[3]Unallocated Detail (CBR)'!A139</f>
        <v xml:space="preserve">               (18) 560 - Transmission Oper Supv &amp; Engineering</v>
      </c>
      <c r="B139" s="688">
        <f>'[3]Unallocated Detail (CBR)'!B139</f>
        <v>2519400.08</v>
      </c>
      <c r="C139" s="688">
        <f>'[3]Unallocated Detail (CBR)'!C139</f>
        <v>0</v>
      </c>
      <c r="D139" s="688">
        <f>'[3]Unallocated Detail (CBR)'!D139</f>
        <v>0</v>
      </c>
      <c r="E139" s="688">
        <f>'[3]Unallocated Detail (CBR)'!E139</f>
        <v>0</v>
      </c>
      <c r="F139" s="688">
        <f>'[3]Unallocated Detail (CBR)'!F139</f>
        <v>0</v>
      </c>
      <c r="G139" s="688">
        <f>'[3]Unallocated Detail (CBR)'!G139</f>
        <v>2519400.08</v>
      </c>
      <c r="H139" s="688">
        <f>'[3]Unallocated Detail (CBR)'!H139</f>
        <v>0</v>
      </c>
      <c r="I139" s="688">
        <f>'[3]Unallocated Detail (CBR)'!I139</f>
        <v>2519400.08</v>
      </c>
      <c r="J139" s="118"/>
      <c r="K139" s="116"/>
    </row>
    <row r="140" spans="1:11">
      <c r="A140" s="686" t="str">
        <f>'[3]Unallocated Detail (CBR)'!A140</f>
        <v xml:space="preserve">               (18) 561 - Transmission Oper Load Dispatching</v>
      </c>
      <c r="B140" s="688">
        <f>'[3]Unallocated Detail (CBR)'!B140</f>
        <v>0</v>
      </c>
      <c r="C140" s="688">
        <f>'[3]Unallocated Detail (CBR)'!C140</f>
        <v>0</v>
      </c>
      <c r="D140" s="688">
        <f>'[3]Unallocated Detail (CBR)'!D140</f>
        <v>0</v>
      </c>
      <c r="E140" s="688">
        <f>'[3]Unallocated Detail (CBR)'!E140</f>
        <v>0</v>
      </c>
      <c r="F140" s="688">
        <f>'[3]Unallocated Detail (CBR)'!F140</f>
        <v>0</v>
      </c>
      <c r="G140" s="688">
        <f>'[3]Unallocated Detail (CBR)'!G140</f>
        <v>0</v>
      </c>
      <c r="H140" s="688">
        <f>'[3]Unallocated Detail (CBR)'!H140</f>
        <v>0</v>
      </c>
      <c r="I140" s="688">
        <f>'[3]Unallocated Detail (CBR)'!I140</f>
        <v>0</v>
      </c>
      <c r="J140" s="118"/>
      <c r="K140" s="116"/>
    </row>
    <row r="141" spans="1:11">
      <c r="A141" s="686" t="str">
        <f>'[3]Unallocated Detail (CBR)'!A141</f>
        <v xml:space="preserve">               (18) 5611 - Transmission Oper Load Dispatching</v>
      </c>
      <c r="B141" s="688">
        <f>'[3]Unallocated Detail (CBR)'!B141</f>
        <v>152207.87999999989</v>
      </c>
      <c r="C141" s="688">
        <f>'[3]Unallocated Detail (CBR)'!C141</f>
        <v>0</v>
      </c>
      <c r="D141" s="688">
        <f>'[3]Unallocated Detail (CBR)'!D141</f>
        <v>0</v>
      </c>
      <c r="E141" s="688">
        <f>'[3]Unallocated Detail (CBR)'!E141</f>
        <v>0</v>
      </c>
      <c r="F141" s="688">
        <f>'[3]Unallocated Detail (CBR)'!F141</f>
        <v>0</v>
      </c>
      <c r="G141" s="688">
        <f>'[3]Unallocated Detail (CBR)'!G141</f>
        <v>152207.87999999989</v>
      </c>
      <c r="H141" s="688">
        <f>'[3]Unallocated Detail (CBR)'!H141</f>
        <v>0</v>
      </c>
      <c r="I141" s="688">
        <f>'[3]Unallocated Detail (CBR)'!I141</f>
        <v>152207.87999999989</v>
      </c>
      <c r="J141" s="118"/>
      <c r="K141" s="116"/>
    </row>
    <row r="142" spans="1:11">
      <c r="A142" s="686" t="str">
        <f>'[3]Unallocated Detail (CBR)'!A142</f>
        <v xml:space="preserve">               (18) 5612 - Load Dispatch - Monitor &amp; Oper Trans System</v>
      </c>
      <c r="B142" s="688">
        <f>'[3]Unallocated Detail (CBR)'!B142</f>
        <v>1612805.41</v>
      </c>
      <c r="C142" s="688">
        <f>'[3]Unallocated Detail (CBR)'!C142</f>
        <v>0</v>
      </c>
      <c r="D142" s="688">
        <f>'[3]Unallocated Detail (CBR)'!D142</f>
        <v>0</v>
      </c>
      <c r="E142" s="688">
        <f>'[3]Unallocated Detail (CBR)'!E142</f>
        <v>0</v>
      </c>
      <c r="F142" s="688">
        <f>'[3]Unallocated Detail (CBR)'!F142</f>
        <v>0</v>
      </c>
      <c r="G142" s="688">
        <f>'[3]Unallocated Detail (CBR)'!G142</f>
        <v>1612805.41</v>
      </c>
      <c r="H142" s="688">
        <f>'[3]Unallocated Detail (CBR)'!H142</f>
        <v>0</v>
      </c>
      <c r="I142" s="688">
        <f>'[3]Unallocated Detail (CBR)'!I142</f>
        <v>1612805.41</v>
      </c>
      <c r="J142" s="118"/>
      <c r="K142" s="116"/>
    </row>
    <row r="143" spans="1:11">
      <c r="A143" s="686" t="str">
        <f>'[3]Unallocated Detail (CBR)'!A143</f>
        <v xml:space="preserve">               (18) 5613 - Load Dispatch - Service and Scheduling</v>
      </c>
      <c r="B143" s="688">
        <f>'[3]Unallocated Detail (CBR)'!B143</f>
        <v>548215.19999999995</v>
      </c>
      <c r="C143" s="688">
        <f>'[3]Unallocated Detail (CBR)'!C143</f>
        <v>0</v>
      </c>
      <c r="D143" s="688">
        <f>'[3]Unallocated Detail (CBR)'!D143</f>
        <v>0</v>
      </c>
      <c r="E143" s="688">
        <f>'[3]Unallocated Detail (CBR)'!E143</f>
        <v>0</v>
      </c>
      <c r="F143" s="688">
        <f>'[3]Unallocated Detail (CBR)'!F143</f>
        <v>0</v>
      </c>
      <c r="G143" s="688">
        <f>'[3]Unallocated Detail (CBR)'!G143</f>
        <v>548215.19999999995</v>
      </c>
      <c r="H143" s="688">
        <f>'[3]Unallocated Detail (CBR)'!H143</f>
        <v>0</v>
      </c>
      <c r="I143" s="688">
        <f>'[3]Unallocated Detail (CBR)'!I143</f>
        <v>548215.19999999995</v>
      </c>
      <c r="J143" s="118"/>
      <c r="K143" s="116"/>
    </row>
    <row r="144" spans="1:11">
      <c r="A144" s="686" t="str">
        <f>'[3]Unallocated Detail (CBR)'!A144</f>
        <v xml:space="preserve">               (18) 5615 - Reliability Planning &amp; Standards</v>
      </c>
      <c r="B144" s="688">
        <f>'[3]Unallocated Detail (CBR)'!B144</f>
        <v>2417054</v>
      </c>
      <c r="C144" s="688">
        <f>'[3]Unallocated Detail (CBR)'!C144</f>
        <v>0</v>
      </c>
      <c r="D144" s="688">
        <f>'[3]Unallocated Detail (CBR)'!D144</f>
        <v>0</v>
      </c>
      <c r="E144" s="688">
        <f>'[3]Unallocated Detail (CBR)'!E144</f>
        <v>0</v>
      </c>
      <c r="F144" s="688">
        <f>'[3]Unallocated Detail (CBR)'!F144</f>
        <v>0</v>
      </c>
      <c r="G144" s="688">
        <f>'[3]Unallocated Detail (CBR)'!G144</f>
        <v>2417054</v>
      </c>
      <c r="H144" s="688">
        <f>'[3]Unallocated Detail (CBR)'!H144</f>
        <v>0</v>
      </c>
      <c r="I144" s="688">
        <f>'[3]Unallocated Detail (CBR)'!I144</f>
        <v>2417054</v>
      </c>
      <c r="J144" s="118"/>
      <c r="K144" s="116"/>
    </row>
    <row r="145" spans="1:11">
      <c r="A145" s="686" t="str">
        <f>'[3]Unallocated Detail (CBR)'!A145</f>
        <v xml:space="preserve">               (18) 5616 - Transmission Svc Studies</v>
      </c>
      <c r="B145" s="688">
        <f>'[3]Unallocated Detail (CBR)'!B145</f>
        <v>0</v>
      </c>
      <c r="C145" s="688">
        <f>'[3]Unallocated Detail (CBR)'!C145</f>
        <v>0</v>
      </c>
      <c r="D145" s="688">
        <f>'[3]Unallocated Detail (CBR)'!D145</f>
        <v>0</v>
      </c>
      <c r="E145" s="688">
        <f>'[3]Unallocated Detail (CBR)'!E145</f>
        <v>0</v>
      </c>
      <c r="F145" s="688">
        <f>'[3]Unallocated Detail (CBR)'!F145</f>
        <v>0</v>
      </c>
      <c r="G145" s="688">
        <f>'[3]Unallocated Detail (CBR)'!G145</f>
        <v>0</v>
      </c>
      <c r="H145" s="688">
        <f>'[3]Unallocated Detail (CBR)'!H145</f>
        <v>0</v>
      </c>
      <c r="I145" s="688">
        <f>'[3]Unallocated Detail (CBR)'!I145</f>
        <v>0</v>
      </c>
      <c r="J145" s="118"/>
      <c r="K145" s="116"/>
    </row>
    <row r="146" spans="1:11">
      <c r="A146" s="686" t="str">
        <f>'[3]Unallocated Detail (CBR)'!A146</f>
        <v xml:space="preserve">               (18) 5617 Gen Intercnct Studies</v>
      </c>
      <c r="B146" s="688">
        <f>'[3]Unallocated Detail (CBR)'!B146</f>
        <v>2280011.879999999</v>
      </c>
      <c r="C146" s="688">
        <f>'[3]Unallocated Detail (CBR)'!C146</f>
        <v>0</v>
      </c>
      <c r="D146" s="688">
        <f>'[3]Unallocated Detail (CBR)'!D146</f>
        <v>0</v>
      </c>
      <c r="E146" s="688">
        <f>'[3]Unallocated Detail (CBR)'!E146</f>
        <v>0</v>
      </c>
      <c r="F146" s="688">
        <f>'[3]Unallocated Detail (CBR)'!F146</f>
        <v>0</v>
      </c>
      <c r="G146" s="688">
        <f>'[3]Unallocated Detail (CBR)'!G146</f>
        <v>2280011.879999999</v>
      </c>
      <c r="H146" s="688">
        <f>'[3]Unallocated Detail (CBR)'!H146</f>
        <v>0</v>
      </c>
      <c r="I146" s="688">
        <f>'[3]Unallocated Detail (CBR)'!I146</f>
        <v>2280011.879999999</v>
      </c>
      <c r="J146" s="118"/>
      <c r="K146" s="116"/>
    </row>
    <row r="147" spans="1:11">
      <c r="A147" s="686" t="str">
        <f>'[3]Unallocated Detail (CBR)'!A147</f>
        <v xml:space="preserve">               (18) 5618 - Reliability Planning</v>
      </c>
      <c r="B147" s="688">
        <f>'[3]Unallocated Detail (CBR)'!B147</f>
        <v>102621.26</v>
      </c>
      <c r="C147" s="688">
        <f>'[3]Unallocated Detail (CBR)'!C147</f>
        <v>0</v>
      </c>
      <c r="D147" s="688">
        <f>'[3]Unallocated Detail (CBR)'!D147</f>
        <v>0</v>
      </c>
      <c r="E147" s="688">
        <f>'[3]Unallocated Detail (CBR)'!E147</f>
        <v>0</v>
      </c>
      <c r="F147" s="688">
        <f>'[3]Unallocated Detail (CBR)'!F147</f>
        <v>0</v>
      </c>
      <c r="G147" s="688">
        <f>'[3]Unallocated Detail (CBR)'!G147</f>
        <v>102621.26</v>
      </c>
      <c r="H147" s="688">
        <f>'[3]Unallocated Detail (CBR)'!H147</f>
        <v>0</v>
      </c>
      <c r="I147" s="688">
        <f>'[3]Unallocated Detail (CBR)'!I147</f>
        <v>102621.26</v>
      </c>
      <c r="J147" s="118"/>
      <c r="K147" s="116"/>
    </row>
    <row r="148" spans="1:11">
      <c r="A148" s="686" t="str">
        <f>'[3]Unallocated Detail (CBR)'!A148</f>
        <v xml:space="preserve">               (18) 562 - Transmission Oper Station Expense</v>
      </c>
      <c r="B148" s="688">
        <f>'[3]Unallocated Detail (CBR)'!B148</f>
        <v>1374171.62</v>
      </c>
      <c r="C148" s="688">
        <f>'[3]Unallocated Detail (CBR)'!C148</f>
        <v>0</v>
      </c>
      <c r="D148" s="688">
        <f>'[3]Unallocated Detail (CBR)'!D148</f>
        <v>0</v>
      </c>
      <c r="E148" s="688">
        <f>'[3]Unallocated Detail (CBR)'!E148</f>
        <v>0</v>
      </c>
      <c r="F148" s="688">
        <f>'[3]Unallocated Detail (CBR)'!F148</f>
        <v>0</v>
      </c>
      <c r="G148" s="688">
        <f>'[3]Unallocated Detail (CBR)'!G148</f>
        <v>1374171.62</v>
      </c>
      <c r="H148" s="688">
        <f>'[3]Unallocated Detail (CBR)'!H148</f>
        <v>0</v>
      </c>
      <c r="I148" s="688">
        <f>'[3]Unallocated Detail (CBR)'!I148</f>
        <v>1374171.62</v>
      </c>
      <c r="J148" s="118"/>
      <c r="K148" s="116"/>
    </row>
    <row r="149" spans="1:11">
      <c r="A149" s="686" t="str">
        <f>'[3]Unallocated Detail (CBR)'!A149</f>
        <v xml:space="preserve">               (18) 563 - Transmission Oper Overhead Line Exp</v>
      </c>
      <c r="B149" s="688">
        <f>'[3]Unallocated Detail (CBR)'!B149</f>
        <v>340840.55999999901</v>
      </c>
      <c r="C149" s="688">
        <f>'[3]Unallocated Detail (CBR)'!C149</f>
        <v>0</v>
      </c>
      <c r="D149" s="688">
        <f>'[3]Unallocated Detail (CBR)'!D149</f>
        <v>0</v>
      </c>
      <c r="E149" s="688">
        <f>'[3]Unallocated Detail (CBR)'!E149</f>
        <v>0</v>
      </c>
      <c r="F149" s="688">
        <f>'[3]Unallocated Detail (CBR)'!F149</f>
        <v>0</v>
      </c>
      <c r="G149" s="688">
        <f>'[3]Unallocated Detail (CBR)'!G149</f>
        <v>340840.55999999901</v>
      </c>
      <c r="H149" s="688">
        <f>'[3]Unallocated Detail (CBR)'!H149</f>
        <v>0</v>
      </c>
      <c r="I149" s="688">
        <f>'[3]Unallocated Detail (CBR)'!I149</f>
        <v>340840.55999999901</v>
      </c>
      <c r="J149" s="118"/>
      <c r="K149" s="116"/>
    </row>
    <row r="150" spans="1:11">
      <c r="A150" s="686" t="str">
        <f>'[3]Unallocated Detail (CBR)'!A150</f>
        <v xml:space="preserve">               (18) 566 - Transmission Oper Misc</v>
      </c>
      <c r="B150" s="688">
        <f>'[3]Unallocated Detail (CBR)'!B150</f>
        <v>2740904.71</v>
      </c>
      <c r="C150" s="688">
        <f>'[3]Unallocated Detail (CBR)'!C150</f>
        <v>0</v>
      </c>
      <c r="D150" s="688">
        <f>'[3]Unallocated Detail (CBR)'!D150</f>
        <v>0</v>
      </c>
      <c r="E150" s="688">
        <f>'[3]Unallocated Detail (CBR)'!E150</f>
        <v>0</v>
      </c>
      <c r="F150" s="688">
        <f>'[3]Unallocated Detail (CBR)'!F150</f>
        <v>0</v>
      </c>
      <c r="G150" s="688">
        <f>'[3]Unallocated Detail (CBR)'!G150</f>
        <v>2740904.71</v>
      </c>
      <c r="H150" s="688">
        <f>'[3]Unallocated Detail (CBR)'!H150</f>
        <v>0</v>
      </c>
      <c r="I150" s="688">
        <f>'[3]Unallocated Detail (CBR)'!I150</f>
        <v>2740904.71</v>
      </c>
      <c r="J150" s="118"/>
      <c r="K150" s="116"/>
    </row>
    <row r="151" spans="1:11">
      <c r="A151" s="686" t="str">
        <f>'[3]Unallocated Detail (CBR)'!A151</f>
        <v xml:space="preserve">               (18) 567 - Transmission Oper Rents</v>
      </c>
      <c r="B151" s="688">
        <f>'[3]Unallocated Detail (CBR)'!B151</f>
        <v>372875.19</v>
      </c>
      <c r="C151" s="688">
        <f>'[3]Unallocated Detail (CBR)'!C151</f>
        <v>0</v>
      </c>
      <c r="D151" s="688">
        <f>'[3]Unallocated Detail (CBR)'!D151</f>
        <v>0</v>
      </c>
      <c r="E151" s="688">
        <f>'[3]Unallocated Detail (CBR)'!E151</f>
        <v>0</v>
      </c>
      <c r="F151" s="688">
        <f>'[3]Unallocated Detail (CBR)'!F151</f>
        <v>0</v>
      </c>
      <c r="G151" s="688">
        <f>'[3]Unallocated Detail (CBR)'!G151</f>
        <v>372875.19</v>
      </c>
      <c r="H151" s="688">
        <f>'[3]Unallocated Detail (CBR)'!H151</f>
        <v>0</v>
      </c>
      <c r="I151" s="688">
        <f>'[3]Unallocated Detail (CBR)'!I151</f>
        <v>372875.19</v>
      </c>
      <c r="J151" s="118"/>
      <c r="K151" s="116"/>
    </row>
    <row r="152" spans="1:11">
      <c r="A152" s="686" t="str">
        <f>'[3]Unallocated Detail (CBR)'!A152</f>
        <v xml:space="preserve">               (18) 568 - Transmission Maint Supv &amp; Eng</v>
      </c>
      <c r="B152" s="688">
        <f>'[3]Unallocated Detail (CBR)'!B152</f>
        <v>80643.53</v>
      </c>
      <c r="C152" s="688">
        <f>'[3]Unallocated Detail (CBR)'!C152</f>
        <v>0</v>
      </c>
      <c r="D152" s="688">
        <f>'[3]Unallocated Detail (CBR)'!D152</f>
        <v>0</v>
      </c>
      <c r="E152" s="688">
        <f>'[3]Unallocated Detail (CBR)'!E152</f>
        <v>0</v>
      </c>
      <c r="F152" s="688">
        <f>'[3]Unallocated Detail (CBR)'!F152</f>
        <v>0</v>
      </c>
      <c r="G152" s="688">
        <f>'[3]Unallocated Detail (CBR)'!G152</f>
        <v>80643.53</v>
      </c>
      <c r="H152" s="688">
        <f>'[3]Unallocated Detail (CBR)'!H152</f>
        <v>0</v>
      </c>
      <c r="I152" s="688">
        <f>'[3]Unallocated Detail (CBR)'!I152</f>
        <v>80643.53</v>
      </c>
      <c r="J152" s="118"/>
      <c r="K152" s="116"/>
    </row>
    <row r="153" spans="1:11">
      <c r="A153" s="686" t="str">
        <f>'[3]Unallocated Detail (CBR)'!A153</f>
        <v xml:space="preserve">               (18) 569 - Transmission Maint Structures</v>
      </c>
      <c r="B153" s="688">
        <f>'[3]Unallocated Detail (CBR)'!B153</f>
        <v>1877.23</v>
      </c>
      <c r="C153" s="688">
        <f>'[3]Unallocated Detail (CBR)'!C153</f>
        <v>0</v>
      </c>
      <c r="D153" s="688">
        <f>'[3]Unallocated Detail (CBR)'!D153</f>
        <v>0</v>
      </c>
      <c r="E153" s="688">
        <f>'[3]Unallocated Detail (CBR)'!E153</f>
        <v>0</v>
      </c>
      <c r="F153" s="688">
        <f>'[3]Unallocated Detail (CBR)'!F153</f>
        <v>0</v>
      </c>
      <c r="G153" s="688">
        <f>'[3]Unallocated Detail (CBR)'!G153</f>
        <v>1877.23</v>
      </c>
      <c r="H153" s="688">
        <f>'[3]Unallocated Detail (CBR)'!H153</f>
        <v>0</v>
      </c>
      <c r="I153" s="688">
        <f>'[3]Unallocated Detail (CBR)'!I153</f>
        <v>1877.23</v>
      </c>
      <c r="J153" s="118"/>
      <c r="K153" s="116"/>
    </row>
    <row r="154" spans="1:11">
      <c r="A154" s="686" t="str">
        <f>'[3]Unallocated Detail (CBR)'!A154</f>
        <v xml:space="preserve">               (18) 5691 - Transmission Computer Hardware Maint</v>
      </c>
      <c r="B154" s="688">
        <f>'[3]Unallocated Detail (CBR)'!B154</f>
        <v>0</v>
      </c>
      <c r="C154" s="688">
        <f>'[3]Unallocated Detail (CBR)'!C154</f>
        <v>0</v>
      </c>
      <c r="D154" s="688">
        <f>'[3]Unallocated Detail (CBR)'!D154</f>
        <v>0</v>
      </c>
      <c r="E154" s="688">
        <f>'[3]Unallocated Detail (CBR)'!E154</f>
        <v>0</v>
      </c>
      <c r="F154" s="688">
        <f>'[3]Unallocated Detail (CBR)'!F154</f>
        <v>0</v>
      </c>
      <c r="G154" s="688">
        <f>'[3]Unallocated Detail (CBR)'!G154</f>
        <v>0</v>
      </c>
      <c r="H154" s="688">
        <f>'[3]Unallocated Detail (CBR)'!H154</f>
        <v>0</v>
      </c>
      <c r="I154" s="688">
        <f>'[3]Unallocated Detail (CBR)'!I154</f>
        <v>0</v>
      </c>
      <c r="J154" s="118"/>
      <c r="K154" s="116"/>
    </row>
    <row r="155" spans="1:11">
      <c r="A155" s="686" t="str">
        <f>'[3]Unallocated Detail (CBR)'!A155</f>
        <v xml:space="preserve">               (18) 5692 - Maintenance of Computer Software</v>
      </c>
      <c r="B155" s="688">
        <f>'[3]Unallocated Detail (CBR)'!B155</f>
        <v>125706.38</v>
      </c>
      <c r="C155" s="688">
        <f>'[3]Unallocated Detail (CBR)'!C155</f>
        <v>0</v>
      </c>
      <c r="D155" s="688">
        <f>'[3]Unallocated Detail (CBR)'!D155</f>
        <v>0</v>
      </c>
      <c r="E155" s="688">
        <f>'[3]Unallocated Detail (CBR)'!E155</f>
        <v>0</v>
      </c>
      <c r="F155" s="688">
        <f>'[3]Unallocated Detail (CBR)'!F155</f>
        <v>0</v>
      </c>
      <c r="G155" s="688">
        <f>'[3]Unallocated Detail (CBR)'!G155</f>
        <v>125706.38</v>
      </c>
      <c r="H155" s="688">
        <f>'[3]Unallocated Detail (CBR)'!H155</f>
        <v>0</v>
      </c>
      <c r="I155" s="688">
        <f>'[3]Unallocated Detail (CBR)'!I155</f>
        <v>125706.38</v>
      </c>
      <c r="J155" s="118"/>
      <c r="K155" s="116"/>
    </row>
    <row r="156" spans="1:11">
      <c r="A156" s="686" t="str">
        <f>'[3]Unallocated Detail (CBR)'!A156</f>
        <v xml:space="preserve">               (18) 570 - Transmission Maint Station Equipment</v>
      </c>
      <c r="B156" s="688">
        <f>'[3]Unallocated Detail (CBR)'!B156</f>
        <v>3008943.8</v>
      </c>
      <c r="C156" s="688">
        <f>'[3]Unallocated Detail (CBR)'!C156</f>
        <v>0</v>
      </c>
      <c r="D156" s="688">
        <f>'[3]Unallocated Detail (CBR)'!D156</f>
        <v>0</v>
      </c>
      <c r="E156" s="688">
        <f>'[3]Unallocated Detail (CBR)'!E156</f>
        <v>0</v>
      </c>
      <c r="F156" s="688">
        <f>'[3]Unallocated Detail (CBR)'!F156</f>
        <v>0</v>
      </c>
      <c r="G156" s="688">
        <f>'[3]Unallocated Detail (CBR)'!G156</f>
        <v>3008943.8</v>
      </c>
      <c r="H156" s="688">
        <f>'[3]Unallocated Detail (CBR)'!H156</f>
        <v>0</v>
      </c>
      <c r="I156" s="688">
        <f>'[3]Unallocated Detail (CBR)'!I156</f>
        <v>3008943.8</v>
      </c>
      <c r="J156" s="118"/>
      <c r="K156" s="116"/>
    </row>
    <row r="157" spans="1:11">
      <c r="A157" s="686" t="str">
        <f>'[3]Unallocated Detail (CBR)'!A157</f>
        <v xml:space="preserve">               (18) 571 - Transmission Maint Overhead Lines</v>
      </c>
      <c r="B157" s="688">
        <f>'[3]Unallocated Detail (CBR)'!B157</f>
        <v>6637104.4700000007</v>
      </c>
      <c r="C157" s="688">
        <f>'[3]Unallocated Detail (CBR)'!C157</f>
        <v>0</v>
      </c>
      <c r="D157" s="688">
        <f>'[3]Unallocated Detail (CBR)'!D157</f>
        <v>0</v>
      </c>
      <c r="E157" s="688">
        <f>'[3]Unallocated Detail (CBR)'!E157</f>
        <v>0</v>
      </c>
      <c r="F157" s="688">
        <f>'[3]Unallocated Detail (CBR)'!F157</f>
        <v>0</v>
      </c>
      <c r="G157" s="688">
        <f>'[3]Unallocated Detail (CBR)'!G157</f>
        <v>6637104.4700000007</v>
      </c>
      <c r="H157" s="688">
        <f>'[3]Unallocated Detail (CBR)'!H157</f>
        <v>0</v>
      </c>
      <c r="I157" s="688">
        <f>'[3]Unallocated Detail (CBR)'!I157</f>
        <v>6637104.4700000007</v>
      </c>
      <c r="J157" s="118"/>
      <c r="K157" s="116"/>
    </row>
    <row r="158" spans="1:11">
      <c r="A158" s="686" t="str">
        <f>'[3]Unallocated Detail (CBR)'!A158</f>
        <v xml:space="preserve">               (18) 572 - Transmission Maint Underground Lines</v>
      </c>
      <c r="B158" s="688">
        <f>'[3]Unallocated Detail (CBR)'!B158</f>
        <v>0</v>
      </c>
      <c r="C158" s="688">
        <f>'[3]Unallocated Detail (CBR)'!C158</f>
        <v>0</v>
      </c>
      <c r="D158" s="688">
        <f>'[3]Unallocated Detail (CBR)'!D158</f>
        <v>0</v>
      </c>
      <c r="E158" s="688">
        <f>'[3]Unallocated Detail (CBR)'!E158</f>
        <v>0</v>
      </c>
      <c r="F158" s="688">
        <f>'[3]Unallocated Detail (CBR)'!F158</f>
        <v>0</v>
      </c>
      <c r="G158" s="688">
        <f>'[3]Unallocated Detail (CBR)'!G158</f>
        <v>0</v>
      </c>
      <c r="H158" s="688">
        <f>'[3]Unallocated Detail (CBR)'!H158</f>
        <v>0</v>
      </c>
      <c r="I158" s="688">
        <f>'[3]Unallocated Detail (CBR)'!I158</f>
        <v>0</v>
      </c>
      <c r="J158" s="118"/>
      <c r="K158" s="116"/>
    </row>
    <row r="159" spans="1:11">
      <c r="A159" s="686" t="str">
        <f>'[3]Unallocated Detail (CBR)'!A159</f>
        <v xml:space="preserve">               (18) 573 - Transm Maint Misc</v>
      </c>
      <c r="B159" s="688">
        <f>'[3]Unallocated Detail (CBR)'!B159</f>
        <v>124119.28</v>
      </c>
      <c r="C159" s="688">
        <f>'[3]Unallocated Detail (CBR)'!C159</f>
        <v>0</v>
      </c>
      <c r="D159" s="688">
        <f>'[3]Unallocated Detail (CBR)'!D159</f>
        <v>0</v>
      </c>
      <c r="E159" s="688">
        <f>'[3]Unallocated Detail (CBR)'!E159</f>
        <v>0</v>
      </c>
      <c r="F159" s="688">
        <f>'[3]Unallocated Detail (CBR)'!F159</f>
        <v>0</v>
      </c>
      <c r="G159" s="688">
        <f>'[3]Unallocated Detail (CBR)'!G159</f>
        <v>124119.28</v>
      </c>
      <c r="H159" s="688">
        <f>'[3]Unallocated Detail (CBR)'!H159</f>
        <v>0</v>
      </c>
      <c r="I159" s="688">
        <f>'[3]Unallocated Detail (CBR)'!I159</f>
        <v>124119.28</v>
      </c>
      <c r="J159" s="118"/>
      <c r="K159" s="116"/>
    </row>
    <row r="160" spans="1:11">
      <c r="A160" s="686" t="str">
        <f>'[3]Unallocated Detail (CBR)'!A160</f>
        <v xml:space="preserve">               (18) 850 - Transmission Oper Supv &amp; Engineering</v>
      </c>
      <c r="B160" s="688">
        <f>'[3]Unallocated Detail (CBR)'!B160</f>
        <v>0</v>
      </c>
      <c r="C160" s="688">
        <f>'[3]Unallocated Detail (CBR)'!C160</f>
        <v>0</v>
      </c>
      <c r="D160" s="688">
        <f>'[3]Unallocated Detail (CBR)'!D160</f>
        <v>0</v>
      </c>
      <c r="E160" s="688">
        <f>'[3]Unallocated Detail (CBR)'!E160</f>
        <v>0</v>
      </c>
      <c r="F160" s="688">
        <f>'[3]Unallocated Detail (CBR)'!F160</f>
        <v>0</v>
      </c>
      <c r="G160" s="688">
        <f>'[3]Unallocated Detail (CBR)'!G160</f>
        <v>0</v>
      </c>
      <c r="H160" s="688">
        <f>'[3]Unallocated Detail (CBR)'!H160</f>
        <v>0</v>
      </c>
      <c r="I160" s="688">
        <f>'[3]Unallocated Detail (CBR)'!I160</f>
        <v>0</v>
      </c>
      <c r="J160" s="118"/>
      <c r="K160" s="116"/>
    </row>
    <row r="161" spans="1:11">
      <c r="A161" s="686" t="str">
        <f>'[3]Unallocated Detail (CBR)'!A161</f>
        <v xml:space="preserve">               (18) 856 - Transmission Oper Mains Expenses</v>
      </c>
      <c r="B161" s="688">
        <f>'[3]Unallocated Detail (CBR)'!B161</f>
        <v>0</v>
      </c>
      <c r="C161" s="688">
        <f>'[3]Unallocated Detail (CBR)'!C161</f>
        <v>0</v>
      </c>
      <c r="D161" s="688">
        <f>'[3]Unallocated Detail (CBR)'!D161</f>
        <v>0</v>
      </c>
      <c r="E161" s="688">
        <f>'[3]Unallocated Detail (CBR)'!E161</f>
        <v>0</v>
      </c>
      <c r="F161" s="688">
        <f>'[3]Unallocated Detail (CBR)'!F161</f>
        <v>0</v>
      </c>
      <c r="G161" s="688">
        <f>'[3]Unallocated Detail (CBR)'!G161</f>
        <v>0</v>
      </c>
      <c r="H161" s="688">
        <f>'[3]Unallocated Detail (CBR)'!H161</f>
        <v>0</v>
      </c>
      <c r="I161" s="688">
        <f>'[3]Unallocated Detail (CBR)'!I161</f>
        <v>0</v>
      </c>
      <c r="J161" s="118"/>
      <c r="K161" s="116"/>
    </row>
    <row r="162" spans="1:11">
      <c r="A162" s="686" t="str">
        <f>'[3]Unallocated Detail (CBR)'!A162</f>
        <v xml:space="preserve">               (18) 857 - Transmission Oper Meas &amp; Reg Sta Exp</v>
      </c>
      <c r="B162" s="688">
        <f>'[3]Unallocated Detail (CBR)'!B162</f>
        <v>0</v>
      </c>
      <c r="C162" s="688">
        <f>'[3]Unallocated Detail (CBR)'!C162</f>
        <v>0</v>
      </c>
      <c r="D162" s="688">
        <f>'[3]Unallocated Detail (CBR)'!D162</f>
        <v>0</v>
      </c>
      <c r="E162" s="688">
        <f>'[3]Unallocated Detail (CBR)'!E162</f>
        <v>0</v>
      </c>
      <c r="F162" s="688">
        <f>'[3]Unallocated Detail (CBR)'!F162</f>
        <v>0</v>
      </c>
      <c r="G162" s="688">
        <f>'[3]Unallocated Detail (CBR)'!G162</f>
        <v>0</v>
      </c>
      <c r="H162" s="688">
        <f>'[3]Unallocated Detail (CBR)'!H162</f>
        <v>0</v>
      </c>
      <c r="I162" s="688">
        <f>'[3]Unallocated Detail (CBR)'!I162</f>
        <v>0</v>
      </c>
      <c r="J162" s="118"/>
      <c r="K162" s="116"/>
    </row>
    <row r="163" spans="1:11">
      <c r="A163" s="686" t="str">
        <f>'[3]Unallocated Detail (CBR)'!A163</f>
        <v xml:space="preserve">               (18) 862 - Transmission Maint Structures &amp; Improvements</v>
      </c>
      <c r="B163" s="688">
        <f>'[3]Unallocated Detail (CBR)'!B163</f>
        <v>0</v>
      </c>
      <c r="C163" s="688">
        <f>'[3]Unallocated Detail (CBR)'!C163</f>
        <v>2110.77</v>
      </c>
      <c r="D163" s="688">
        <f>'[3]Unallocated Detail (CBR)'!D163</f>
        <v>0</v>
      </c>
      <c r="E163" s="688">
        <f>'[3]Unallocated Detail (CBR)'!E163</f>
        <v>0</v>
      </c>
      <c r="F163" s="688">
        <f>'[3]Unallocated Detail (CBR)'!F163</f>
        <v>0</v>
      </c>
      <c r="G163" s="688">
        <f>'[3]Unallocated Detail (CBR)'!G163</f>
        <v>0</v>
      </c>
      <c r="H163" s="688">
        <f>'[3]Unallocated Detail (CBR)'!H163</f>
        <v>2110.77</v>
      </c>
      <c r="I163" s="688">
        <f>'[3]Unallocated Detail (CBR)'!I163</f>
        <v>2110.77</v>
      </c>
      <c r="J163" s="118"/>
      <c r="K163" s="116"/>
    </row>
    <row r="164" spans="1:11">
      <c r="A164" s="686" t="str">
        <f>'[3]Unallocated Detail (CBR)'!A164</f>
        <v xml:space="preserve">               (18) 863 - Transmission Maint Supv &amp; Eng</v>
      </c>
      <c r="B164" s="688">
        <f>'[3]Unallocated Detail (CBR)'!B164</f>
        <v>0</v>
      </c>
      <c r="C164" s="688">
        <f>'[3]Unallocated Detail (CBR)'!C164</f>
        <v>0</v>
      </c>
      <c r="D164" s="688">
        <f>'[3]Unallocated Detail (CBR)'!D164</f>
        <v>0</v>
      </c>
      <c r="E164" s="688">
        <f>'[3]Unallocated Detail (CBR)'!E164</f>
        <v>0</v>
      </c>
      <c r="F164" s="688">
        <f>'[3]Unallocated Detail (CBR)'!F164</f>
        <v>0</v>
      </c>
      <c r="G164" s="688">
        <f>'[3]Unallocated Detail (CBR)'!G164</f>
        <v>0</v>
      </c>
      <c r="H164" s="688">
        <f>'[3]Unallocated Detail (CBR)'!H164</f>
        <v>0</v>
      </c>
      <c r="I164" s="688">
        <f>'[3]Unallocated Detail (CBR)'!I164</f>
        <v>0</v>
      </c>
      <c r="J164" s="118"/>
      <c r="K164" s="116"/>
    </row>
    <row r="165" spans="1:11">
      <c r="A165" s="686" t="str">
        <f>'[3]Unallocated Detail (CBR)'!A165</f>
        <v xml:space="preserve">               (18) 865 - Transmission Maint of measur &amp; regul station equip</v>
      </c>
      <c r="B165" s="688">
        <f>'[3]Unallocated Detail (CBR)'!B165</f>
        <v>0</v>
      </c>
      <c r="C165" s="688">
        <f>'[3]Unallocated Detail (CBR)'!C165</f>
        <v>0</v>
      </c>
      <c r="D165" s="688">
        <f>'[3]Unallocated Detail (CBR)'!D165</f>
        <v>0</v>
      </c>
      <c r="E165" s="688">
        <f>'[3]Unallocated Detail (CBR)'!E165</f>
        <v>0</v>
      </c>
      <c r="F165" s="688">
        <f>'[3]Unallocated Detail (CBR)'!F165</f>
        <v>0</v>
      </c>
      <c r="G165" s="688">
        <f>'[3]Unallocated Detail (CBR)'!G165</f>
        <v>0</v>
      </c>
      <c r="H165" s="688">
        <f>'[3]Unallocated Detail (CBR)'!H165</f>
        <v>0</v>
      </c>
      <c r="I165" s="688">
        <f>'[3]Unallocated Detail (CBR)'!I165</f>
        <v>0</v>
      </c>
      <c r="J165" s="118"/>
      <c r="K165" s="116"/>
    </row>
    <row r="166" spans="1:11">
      <c r="A166" s="686" t="str">
        <f>'[3]Unallocated Detail (CBR)'!A166</f>
        <v xml:space="preserve">               (18) 867 - Transmission Maint Other Equipment</v>
      </c>
      <c r="B166" s="689">
        <f>'[3]Unallocated Detail (CBR)'!B166</f>
        <v>0</v>
      </c>
      <c r="C166" s="689">
        <f>'[3]Unallocated Detail (CBR)'!C166</f>
        <v>0</v>
      </c>
      <c r="D166" s="689">
        <f>'[3]Unallocated Detail (CBR)'!D166</f>
        <v>0</v>
      </c>
      <c r="E166" s="689">
        <f>'[3]Unallocated Detail (CBR)'!E166</f>
        <v>0</v>
      </c>
      <c r="F166" s="689">
        <f>'[3]Unallocated Detail (CBR)'!F166</f>
        <v>0</v>
      </c>
      <c r="G166" s="689">
        <f>'[3]Unallocated Detail (CBR)'!G166</f>
        <v>0</v>
      </c>
      <c r="H166" s="689">
        <f>'[3]Unallocated Detail (CBR)'!H166</f>
        <v>0</v>
      </c>
      <c r="I166" s="689">
        <f>'[3]Unallocated Detail (CBR)'!I166</f>
        <v>0</v>
      </c>
      <c r="J166" s="118"/>
      <c r="K166" s="116"/>
    </row>
    <row r="167" spans="1:11">
      <c r="A167" s="686" t="str">
        <f>'[3]Unallocated Detail (CBR)'!A167</f>
        <v xml:space="preserve">                    (18) SUBTOTAL</v>
      </c>
      <c r="B167" s="688">
        <f>'[3]Unallocated Detail (CBR)'!B167</f>
        <v>24439502.479999997</v>
      </c>
      <c r="C167" s="688">
        <f>'[3]Unallocated Detail (CBR)'!C167</f>
        <v>2110.77</v>
      </c>
      <c r="D167" s="688">
        <f>'[3]Unallocated Detail (CBR)'!D167</f>
        <v>0</v>
      </c>
      <c r="E167" s="688">
        <f>'[3]Unallocated Detail (CBR)'!E167</f>
        <v>0</v>
      </c>
      <c r="F167" s="688">
        <f>'[3]Unallocated Detail (CBR)'!F167</f>
        <v>0</v>
      </c>
      <c r="G167" s="688">
        <f>'[3]Unallocated Detail (CBR)'!G167</f>
        <v>24439502.479999997</v>
      </c>
      <c r="H167" s="688">
        <f>'[3]Unallocated Detail (CBR)'!H167</f>
        <v>2110.77</v>
      </c>
      <c r="I167" s="688">
        <f>'[3]Unallocated Detail (CBR)'!I167</f>
        <v>24441613.249999996</v>
      </c>
      <c r="J167" s="118"/>
      <c r="K167" s="116"/>
    </row>
    <row r="168" spans="1:11">
      <c r="A168" s="684" t="str">
        <f>'[3]Unallocated Detail (CBR)'!A168</f>
        <v xml:space="preserve">          19 - DISTRIBUTION EXPENSE</v>
      </c>
      <c r="B168" s="685"/>
      <c r="C168" s="685"/>
      <c r="D168" s="685"/>
      <c r="E168" s="685"/>
      <c r="F168" s="685"/>
      <c r="G168" s="685"/>
      <c r="H168" s="685"/>
      <c r="I168" s="685"/>
      <c r="J168" s="118"/>
      <c r="K168" s="116"/>
    </row>
    <row r="169" spans="1:11">
      <c r="A169" s="686" t="str">
        <f>'[3]Unallocated Detail (CBR)'!A169</f>
        <v xml:space="preserve">               (19) 580 - Distribution Oper Supv &amp; Engineering</v>
      </c>
      <c r="B169" s="688">
        <f>'[3]Unallocated Detail (CBR)'!B169</f>
        <v>2675136.02999999</v>
      </c>
      <c r="C169" s="688">
        <f>'[3]Unallocated Detail (CBR)'!C169</f>
        <v>0</v>
      </c>
      <c r="D169" s="688">
        <f>'[3]Unallocated Detail (CBR)'!D169</f>
        <v>0</v>
      </c>
      <c r="E169" s="688">
        <f>'[3]Unallocated Detail (CBR)'!E169</f>
        <v>0</v>
      </c>
      <c r="F169" s="688">
        <f>'[3]Unallocated Detail (CBR)'!F169</f>
        <v>0</v>
      </c>
      <c r="G169" s="688">
        <f>'[3]Unallocated Detail (CBR)'!G169</f>
        <v>2675136.02999999</v>
      </c>
      <c r="H169" s="688">
        <f>'[3]Unallocated Detail (CBR)'!H169</f>
        <v>0</v>
      </c>
      <c r="I169" s="688">
        <f>'[3]Unallocated Detail (CBR)'!I169</f>
        <v>2675136.02999999</v>
      </c>
      <c r="J169" s="118"/>
      <c r="K169" s="116"/>
    </row>
    <row r="170" spans="1:11">
      <c r="A170" s="686" t="str">
        <f>'[3]Unallocated Detail (CBR)'!A170</f>
        <v xml:space="preserve">               (19) 581 - Distribution Oper Load Dispatching</v>
      </c>
      <c r="B170" s="688">
        <f>'[3]Unallocated Detail (CBR)'!B170</f>
        <v>1710998.21</v>
      </c>
      <c r="C170" s="688">
        <f>'[3]Unallocated Detail (CBR)'!C170</f>
        <v>0</v>
      </c>
      <c r="D170" s="688">
        <f>'[3]Unallocated Detail (CBR)'!D170</f>
        <v>0</v>
      </c>
      <c r="E170" s="688">
        <f>'[3]Unallocated Detail (CBR)'!E170</f>
        <v>0</v>
      </c>
      <c r="F170" s="688">
        <f>'[3]Unallocated Detail (CBR)'!F170</f>
        <v>0</v>
      </c>
      <c r="G170" s="688">
        <f>'[3]Unallocated Detail (CBR)'!G170</f>
        <v>1710998.21</v>
      </c>
      <c r="H170" s="688">
        <f>'[3]Unallocated Detail (CBR)'!H170</f>
        <v>0</v>
      </c>
      <c r="I170" s="688">
        <f>'[3]Unallocated Detail (CBR)'!I170</f>
        <v>1710998.21</v>
      </c>
      <c r="J170" s="118"/>
      <c r="K170" s="116"/>
    </row>
    <row r="171" spans="1:11">
      <c r="A171" s="686" t="str">
        <f>'[3]Unallocated Detail (CBR)'!A171</f>
        <v xml:space="preserve">               (19) 582 - Distribution Oper Station Expenses</v>
      </c>
      <c r="B171" s="688">
        <f>'[3]Unallocated Detail (CBR)'!B171</f>
        <v>1777553.1</v>
      </c>
      <c r="C171" s="688">
        <f>'[3]Unallocated Detail (CBR)'!C171</f>
        <v>0</v>
      </c>
      <c r="D171" s="688">
        <f>'[3]Unallocated Detail (CBR)'!D171</f>
        <v>0</v>
      </c>
      <c r="E171" s="688">
        <f>'[3]Unallocated Detail (CBR)'!E171</f>
        <v>0</v>
      </c>
      <c r="F171" s="688">
        <f>'[3]Unallocated Detail (CBR)'!F171</f>
        <v>0</v>
      </c>
      <c r="G171" s="688">
        <f>'[3]Unallocated Detail (CBR)'!G171</f>
        <v>1777553.1</v>
      </c>
      <c r="H171" s="688">
        <f>'[3]Unallocated Detail (CBR)'!H171</f>
        <v>0</v>
      </c>
      <c r="I171" s="688">
        <f>'[3]Unallocated Detail (CBR)'!I171</f>
        <v>1777553.1</v>
      </c>
      <c r="J171" s="118"/>
      <c r="K171" s="116"/>
    </row>
    <row r="172" spans="1:11">
      <c r="A172" s="686" t="str">
        <f>'[3]Unallocated Detail (CBR)'!A172</f>
        <v xml:space="preserve">               (19) 583 - Distribution Oper Overhead Line Exp</v>
      </c>
      <c r="B172" s="688">
        <f>'[3]Unallocated Detail (CBR)'!B172</f>
        <v>2571366.84</v>
      </c>
      <c r="C172" s="688">
        <f>'[3]Unallocated Detail (CBR)'!C172</f>
        <v>0</v>
      </c>
      <c r="D172" s="688">
        <f>'[3]Unallocated Detail (CBR)'!D172</f>
        <v>0</v>
      </c>
      <c r="E172" s="688">
        <f>'[3]Unallocated Detail (CBR)'!E172</f>
        <v>0</v>
      </c>
      <c r="F172" s="688">
        <f>'[3]Unallocated Detail (CBR)'!F172</f>
        <v>0</v>
      </c>
      <c r="G172" s="688">
        <f>'[3]Unallocated Detail (CBR)'!G172</f>
        <v>2571366.84</v>
      </c>
      <c r="H172" s="688">
        <f>'[3]Unallocated Detail (CBR)'!H172</f>
        <v>0</v>
      </c>
      <c r="I172" s="688">
        <f>'[3]Unallocated Detail (CBR)'!I172</f>
        <v>2571366.84</v>
      </c>
      <c r="J172" s="118"/>
      <c r="K172" s="116"/>
    </row>
    <row r="173" spans="1:11">
      <c r="A173" s="686" t="str">
        <f>'[3]Unallocated Detail (CBR)'!A173</f>
        <v xml:space="preserve">               (19) 584 - Distribution Oper Underground Line Exp</v>
      </c>
      <c r="B173" s="688">
        <f>'[3]Unallocated Detail (CBR)'!B173</f>
        <v>4555493.0199999902</v>
      </c>
      <c r="C173" s="688">
        <f>'[3]Unallocated Detail (CBR)'!C173</f>
        <v>0</v>
      </c>
      <c r="D173" s="688">
        <f>'[3]Unallocated Detail (CBR)'!D173</f>
        <v>0</v>
      </c>
      <c r="E173" s="688">
        <f>'[3]Unallocated Detail (CBR)'!E173</f>
        <v>0</v>
      </c>
      <c r="F173" s="688">
        <f>'[3]Unallocated Detail (CBR)'!F173</f>
        <v>0</v>
      </c>
      <c r="G173" s="688">
        <f>'[3]Unallocated Detail (CBR)'!G173</f>
        <v>4555493.0199999902</v>
      </c>
      <c r="H173" s="688">
        <f>'[3]Unallocated Detail (CBR)'!H173</f>
        <v>0</v>
      </c>
      <c r="I173" s="688">
        <f>'[3]Unallocated Detail (CBR)'!I173</f>
        <v>4555493.0199999902</v>
      </c>
      <c r="J173" s="118"/>
      <c r="K173" s="116"/>
    </row>
    <row r="174" spans="1:11">
      <c r="A174" s="686" t="str">
        <f>'[3]Unallocated Detail (CBR)'!A174</f>
        <v xml:space="preserve">               (19) 585 - Distribution Oper St Lighting &amp; Signal</v>
      </c>
      <c r="B174" s="688">
        <f>'[3]Unallocated Detail (CBR)'!B174</f>
        <v>142211.94</v>
      </c>
      <c r="C174" s="688">
        <f>'[3]Unallocated Detail (CBR)'!C174</f>
        <v>0</v>
      </c>
      <c r="D174" s="688">
        <f>'[3]Unallocated Detail (CBR)'!D174</f>
        <v>0</v>
      </c>
      <c r="E174" s="688">
        <f>'[3]Unallocated Detail (CBR)'!E174</f>
        <v>0</v>
      </c>
      <c r="F174" s="688">
        <f>'[3]Unallocated Detail (CBR)'!F174</f>
        <v>0</v>
      </c>
      <c r="G174" s="688">
        <f>'[3]Unallocated Detail (CBR)'!G174</f>
        <v>142211.94</v>
      </c>
      <c r="H174" s="688">
        <f>'[3]Unallocated Detail (CBR)'!H174</f>
        <v>0</v>
      </c>
      <c r="I174" s="688">
        <f>'[3]Unallocated Detail (CBR)'!I174</f>
        <v>142211.94</v>
      </c>
      <c r="J174" s="118"/>
      <c r="K174" s="116"/>
    </row>
    <row r="175" spans="1:11">
      <c r="A175" s="686" t="str">
        <f>'[3]Unallocated Detail (CBR)'!A175</f>
        <v xml:space="preserve">               (19) 586 - Distribution Oper Meter Expense</v>
      </c>
      <c r="B175" s="688">
        <f>'[3]Unallocated Detail (CBR)'!B175</f>
        <v>1704988.24</v>
      </c>
      <c r="C175" s="688">
        <f>'[3]Unallocated Detail (CBR)'!C175</f>
        <v>0</v>
      </c>
      <c r="D175" s="688">
        <f>'[3]Unallocated Detail (CBR)'!D175</f>
        <v>0</v>
      </c>
      <c r="E175" s="688">
        <f>'[3]Unallocated Detail (CBR)'!E175</f>
        <v>0</v>
      </c>
      <c r="F175" s="688">
        <f>'[3]Unallocated Detail (CBR)'!F175</f>
        <v>0</v>
      </c>
      <c r="G175" s="688">
        <f>'[3]Unallocated Detail (CBR)'!G175</f>
        <v>1704988.24</v>
      </c>
      <c r="H175" s="688">
        <f>'[3]Unallocated Detail (CBR)'!H175</f>
        <v>0</v>
      </c>
      <c r="I175" s="688">
        <f>'[3]Unallocated Detail (CBR)'!I175</f>
        <v>1704988.24</v>
      </c>
      <c r="J175" s="118"/>
      <c r="K175" s="116"/>
    </row>
    <row r="176" spans="1:11">
      <c r="A176" s="686" t="str">
        <f>'[3]Unallocated Detail (CBR)'!A176</f>
        <v xml:space="preserve">               (19) 587 - Distribution Oper Cust Installation</v>
      </c>
      <c r="B176" s="688">
        <f>'[3]Unallocated Detail (CBR)'!B176</f>
        <v>3314701.2800000003</v>
      </c>
      <c r="C176" s="688">
        <f>'[3]Unallocated Detail (CBR)'!C176</f>
        <v>0</v>
      </c>
      <c r="D176" s="688">
        <f>'[3]Unallocated Detail (CBR)'!D176</f>
        <v>0</v>
      </c>
      <c r="E176" s="688">
        <f>'[3]Unallocated Detail (CBR)'!E176</f>
        <v>0</v>
      </c>
      <c r="F176" s="688">
        <f>'[3]Unallocated Detail (CBR)'!F176</f>
        <v>0</v>
      </c>
      <c r="G176" s="688">
        <f>'[3]Unallocated Detail (CBR)'!G176</f>
        <v>3314701.2800000003</v>
      </c>
      <c r="H176" s="688">
        <f>'[3]Unallocated Detail (CBR)'!H176</f>
        <v>0</v>
      </c>
      <c r="I176" s="688">
        <f>'[3]Unallocated Detail (CBR)'!I176</f>
        <v>3314701.2800000003</v>
      </c>
      <c r="J176" s="118"/>
      <c r="K176" s="116"/>
    </row>
    <row r="177" spans="1:11">
      <c r="A177" s="686" t="str">
        <f>'[3]Unallocated Detail (CBR)'!A177</f>
        <v xml:space="preserve">               (19) 588 - Distribution Oper Misc Dist Exp</v>
      </c>
      <c r="B177" s="688">
        <f>'[3]Unallocated Detail (CBR)'!B177</f>
        <v>12068386.559999999</v>
      </c>
      <c r="C177" s="688">
        <f>'[3]Unallocated Detail (CBR)'!C177</f>
        <v>0</v>
      </c>
      <c r="D177" s="688">
        <f>'[3]Unallocated Detail (CBR)'!D177</f>
        <v>0</v>
      </c>
      <c r="E177" s="688">
        <f>'[3]Unallocated Detail (CBR)'!E177</f>
        <v>0</v>
      </c>
      <c r="F177" s="688">
        <f>'[3]Unallocated Detail (CBR)'!F177</f>
        <v>0</v>
      </c>
      <c r="G177" s="688">
        <f>'[3]Unallocated Detail (CBR)'!G177</f>
        <v>12068386.559999999</v>
      </c>
      <c r="H177" s="688">
        <f>'[3]Unallocated Detail (CBR)'!H177</f>
        <v>0</v>
      </c>
      <c r="I177" s="688">
        <f>'[3]Unallocated Detail (CBR)'!I177</f>
        <v>12068386.559999999</v>
      </c>
      <c r="J177" s="118"/>
      <c r="K177" s="116"/>
    </row>
    <row r="178" spans="1:11">
      <c r="A178" s="686" t="str">
        <f>'[3]Unallocated Detail (CBR)'!A178</f>
        <v xml:space="preserve">               (19) 589 - Distribution Oper Rents</v>
      </c>
      <c r="B178" s="688">
        <f>'[3]Unallocated Detail (CBR)'!B178</f>
        <v>1317138.67</v>
      </c>
      <c r="C178" s="688">
        <f>'[3]Unallocated Detail (CBR)'!C178</f>
        <v>0</v>
      </c>
      <c r="D178" s="688">
        <f>'[3]Unallocated Detail (CBR)'!D178</f>
        <v>0</v>
      </c>
      <c r="E178" s="688">
        <f>'[3]Unallocated Detail (CBR)'!E178</f>
        <v>0</v>
      </c>
      <c r="F178" s="688">
        <f>'[3]Unallocated Detail (CBR)'!F178</f>
        <v>0</v>
      </c>
      <c r="G178" s="688">
        <f>'[3]Unallocated Detail (CBR)'!G178</f>
        <v>1317138.67</v>
      </c>
      <c r="H178" s="688">
        <f>'[3]Unallocated Detail (CBR)'!H178</f>
        <v>0</v>
      </c>
      <c r="I178" s="688">
        <f>'[3]Unallocated Detail (CBR)'!I178</f>
        <v>1317138.67</v>
      </c>
      <c r="J178" s="118"/>
      <c r="K178" s="116"/>
    </row>
    <row r="179" spans="1:11">
      <c r="A179" s="686" t="str">
        <f>'[3]Unallocated Detail (CBR)'!A179</f>
        <v xml:space="preserve">               (19) 590 - Distribution Maint Superv &amp; Engineering</v>
      </c>
      <c r="B179" s="688">
        <f>'[3]Unallocated Detail (CBR)'!B179</f>
        <v>541269.58000000007</v>
      </c>
      <c r="C179" s="688">
        <f>'[3]Unallocated Detail (CBR)'!C179</f>
        <v>0</v>
      </c>
      <c r="D179" s="688">
        <f>'[3]Unallocated Detail (CBR)'!D179</f>
        <v>0</v>
      </c>
      <c r="E179" s="688">
        <f>'[3]Unallocated Detail (CBR)'!E179</f>
        <v>0</v>
      </c>
      <c r="F179" s="688">
        <f>'[3]Unallocated Detail (CBR)'!F179</f>
        <v>0</v>
      </c>
      <c r="G179" s="688">
        <f>'[3]Unallocated Detail (CBR)'!G179</f>
        <v>541269.58000000007</v>
      </c>
      <c r="H179" s="688">
        <f>'[3]Unallocated Detail (CBR)'!H179</f>
        <v>0</v>
      </c>
      <c r="I179" s="688">
        <f>'[3]Unallocated Detail (CBR)'!I179</f>
        <v>541269.58000000007</v>
      </c>
      <c r="J179" s="118"/>
      <c r="K179" s="116"/>
    </row>
    <row r="180" spans="1:11">
      <c r="A180" s="686" t="str">
        <f>'[3]Unallocated Detail (CBR)'!A180</f>
        <v xml:space="preserve">               (19) 591 - Distribution Maint Structures</v>
      </c>
      <c r="B180" s="688">
        <f>'[3]Unallocated Detail (CBR)'!B180</f>
        <v>-4.9500000000000401</v>
      </c>
      <c r="C180" s="688">
        <f>'[3]Unallocated Detail (CBR)'!C180</f>
        <v>0</v>
      </c>
      <c r="D180" s="688">
        <f>'[3]Unallocated Detail (CBR)'!D180</f>
        <v>0</v>
      </c>
      <c r="E180" s="688">
        <f>'[3]Unallocated Detail (CBR)'!E180</f>
        <v>0</v>
      </c>
      <c r="F180" s="688">
        <f>'[3]Unallocated Detail (CBR)'!F180</f>
        <v>0</v>
      </c>
      <c r="G180" s="688">
        <f>'[3]Unallocated Detail (CBR)'!G180</f>
        <v>-4.9500000000000401</v>
      </c>
      <c r="H180" s="688">
        <f>'[3]Unallocated Detail (CBR)'!H180</f>
        <v>0</v>
      </c>
      <c r="I180" s="688">
        <f>'[3]Unallocated Detail (CBR)'!I180</f>
        <v>-4.9500000000000401</v>
      </c>
      <c r="J180" s="118"/>
      <c r="K180" s="116"/>
    </row>
    <row r="181" spans="1:11">
      <c r="A181" s="686" t="str">
        <f>'[3]Unallocated Detail (CBR)'!A181</f>
        <v xml:space="preserve">               (19) 592 - Distribution Maint Station Equipment</v>
      </c>
      <c r="B181" s="688">
        <f>'[3]Unallocated Detail (CBR)'!B181</f>
        <v>1486798.51</v>
      </c>
      <c r="C181" s="688">
        <f>'[3]Unallocated Detail (CBR)'!C181</f>
        <v>0</v>
      </c>
      <c r="D181" s="688">
        <f>'[3]Unallocated Detail (CBR)'!D181</f>
        <v>0</v>
      </c>
      <c r="E181" s="688">
        <f>'[3]Unallocated Detail (CBR)'!E181</f>
        <v>0</v>
      </c>
      <c r="F181" s="688">
        <f>'[3]Unallocated Detail (CBR)'!F181</f>
        <v>0</v>
      </c>
      <c r="G181" s="688">
        <f>'[3]Unallocated Detail (CBR)'!G181</f>
        <v>1486798.51</v>
      </c>
      <c r="H181" s="688">
        <f>'[3]Unallocated Detail (CBR)'!H181</f>
        <v>0</v>
      </c>
      <c r="I181" s="688">
        <f>'[3]Unallocated Detail (CBR)'!I181</f>
        <v>1486798.51</v>
      </c>
      <c r="J181" s="118"/>
      <c r="K181" s="116"/>
    </row>
    <row r="182" spans="1:11">
      <c r="A182" s="686" t="str">
        <f>'[3]Unallocated Detail (CBR)'!A182</f>
        <v xml:space="preserve">               (19) 593 - Distribution Maint Overhead Lines</v>
      </c>
      <c r="B182" s="688">
        <f>'[3]Unallocated Detail (CBR)'!B182</f>
        <v>34730225.140000001</v>
      </c>
      <c r="C182" s="688">
        <f>'[3]Unallocated Detail (CBR)'!C182</f>
        <v>0</v>
      </c>
      <c r="D182" s="688">
        <f>'[3]Unallocated Detail (CBR)'!D182</f>
        <v>0</v>
      </c>
      <c r="E182" s="688">
        <f>'[3]Unallocated Detail (CBR)'!E182</f>
        <v>0</v>
      </c>
      <c r="F182" s="688">
        <f>'[3]Unallocated Detail (CBR)'!F182</f>
        <v>0</v>
      </c>
      <c r="G182" s="688">
        <f>'[3]Unallocated Detail (CBR)'!G182</f>
        <v>34730225.140000001</v>
      </c>
      <c r="H182" s="688">
        <f>'[3]Unallocated Detail (CBR)'!H182</f>
        <v>0</v>
      </c>
      <c r="I182" s="688">
        <f>'[3]Unallocated Detail (CBR)'!I182</f>
        <v>34730225.140000001</v>
      </c>
      <c r="J182" s="118"/>
      <c r="K182" s="116"/>
    </row>
    <row r="183" spans="1:11">
      <c r="A183" s="686" t="str">
        <f>'[3]Unallocated Detail (CBR)'!A183</f>
        <v xml:space="preserve">               (19) 594 - Distribution Maint Underground Lines</v>
      </c>
      <c r="B183" s="688">
        <f>'[3]Unallocated Detail (CBR)'!B183</f>
        <v>12006810.93</v>
      </c>
      <c r="C183" s="688">
        <f>'[3]Unallocated Detail (CBR)'!C183</f>
        <v>0</v>
      </c>
      <c r="D183" s="688">
        <f>'[3]Unallocated Detail (CBR)'!D183</f>
        <v>0</v>
      </c>
      <c r="E183" s="688">
        <f>'[3]Unallocated Detail (CBR)'!E183</f>
        <v>0</v>
      </c>
      <c r="F183" s="688">
        <f>'[3]Unallocated Detail (CBR)'!F183</f>
        <v>0</v>
      </c>
      <c r="G183" s="688">
        <f>'[3]Unallocated Detail (CBR)'!G183</f>
        <v>12006810.93</v>
      </c>
      <c r="H183" s="688">
        <f>'[3]Unallocated Detail (CBR)'!H183</f>
        <v>0</v>
      </c>
      <c r="I183" s="688">
        <f>'[3]Unallocated Detail (CBR)'!I183</f>
        <v>12006810.93</v>
      </c>
      <c r="J183" s="118"/>
      <c r="K183" s="116"/>
    </row>
    <row r="184" spans="1:11">
      <c r="A184" s="686" t="str">
        <f>'[3]Unallocated Detail (CBR)'!A184</f>
        <v xml:space="preserve">               (19) 595 - Distribution Maint Line Transformers</v>
      </c>
      <c r="B184" s="688">
        <f>'[3]Unallocated Detail (CBR)'!B184</f>
        <v>171037.47</v>
      </c>
      <c r="C184" s="688">
        <f>'[3]Unallocated Detail (CBR)'!C184</f>
        <v>0</v>
      </c>
      <c r="D184" s="688">
        <f>'[3]Unallocated Detail (CBR)'!D184</f>
        <v>0</v>
      </c>
      <c r="E184" s="688">
        <f>'[3]Unallocated Detail (CBR)'!E184</f>
        <v>0</v>
      </c>
      <c r="F184" s="688">
        <f>'[3]Unallocated Detail (CBR)'!F184</f>
        <v>0</v>
      </c>
      <c r="G184" s="688">
        <f>'[3]Unallocated Detail (CBR)'!G184</f>
        <v>171037.47</v>
      </c>
      <c r="H184" s="688">
        <f>'[3]Unallocated Detail (CBR)'!H184</f>
        <v>0</v>
      </c>
      <c r="I184" s="688">
        <f>'[3]Unallocated Detail (CBR)'!I184</f>
        <v>171037.47</v>
      </c>
      <c r="J184" s="118"/>
      <c r="K184" s="116"/>
    </row>
    <row r="185" spans="1:11">
      <c r="A185" s="686" t="str">
        <f>'[3]Unallocated Detail (CBR)'!A185</f>
        <v xml:space="preserve">               (19) 596 - Distribution Maint St Lighting/Signal</v>
      </c>
      <c r="B185" s="688">
        <f>'[3]Unallocated Detail (CBR)'!B185</f>
        <v>1958091.5599999989</v>
      </c>
      <c r="C185" s="688">
        <f>'[3]Unallocated Detail (CBR)'!C185</f>
        <v>0</v>
      </c>
      <c r="D185" s="688">
        <f>'[3]Unallocated Detail (CBR)'!D185</f>
        <v>0</v>
      </c>
      <c r="E185" s="688">
        <f>'[3]Unallocated Detail (CBR)'!E185</f>
        <v>0</v>
      </c>
      <c r="F185" s="688">
        <f>'[3]Unallocated Detail (CBR)'!F185</f>
        <v>0</v>
      </c>
      <c r="G185" s="688">
        <f>'[3]Unallocated Detail (CBR)'!G185</f>
        <v>1958091.5599999989</v>
      </c>
      <c r="H185" s="688">
        <f>'[3]Unallocated Detail (CBR)'!H185</f>
        <v>0</v>
      </c>
      <c r="I185" s="688">
        <f>'[3]Unallocated Detail (CBR)'!I185</f>
        <v>1958091.5599999989</v>
      </c>
      <c r="J185" s="118"/>
      <c r="K185" s="116"/>
    </row>
    <row r="186" spans="1:11">
      <c r="A186" s="686" t="str">
        <f>'[3]Unallocated Detail (CBR)'!A186</f>
        <v xml:space="preserve">               (19) 597 - Distribution Maint Meters</v>
      </c>
      <c r="B186" s="688">
        <f>'[3]Unallocated Detail (CBR)'!B186</f>
        <v>519036.87999999896</v>
      </c>
      <c r="C186" s="688">
        <f>'[3]Unallocated Detail (CBR)'!C186</f>
        <v>0</v>
      </c>
      <c r="D186" s="688">
        <f>'[3]Unallocated Detail (CBR)'!D186</f>
        <v>0</v>
      </c>
      <c r="E186" s="688">
        <f>'[3]Unallocated Detail (CBR)'!E186</f>
        <v>0</v>
      </c>
      <c r="F186" s="688">
        <f>'[3]Unallocated Detail (CBR)'!F186</f>
        <v>0</v>
      </c>
      <c r="G186" s="688">
        <f>'[3]Unallocated Detail (CBR)'!G186</f>
        <v>519036.87999999896</v>
      </c>
      <c r="H186" s="688">
        <f>'[3]Unallocated Detail (CBR)'!H186</f>
        <v>0</v>
      </c>
      <c r="I186" s="688">
        <f>'[3]Unallocated Detail (CBR)'!I186</f>
        <v>519036.87999999896</v>
      </c>
      <c r="J186" s="118"/>
      <c r="K186" s="116"/>
    </row>
    <row r="187" spans="1:11">
      <c r="A187" s="686" t="str">
        <f>'[3]Unallocated Detail (CBR)'!A187</f>
        <v xml:space="preserve">               (19) 598 - Distribution Maint Misc Dist Plant</v>
      </c>
      <c r="B187" s="688">
        <f>'[3]Unallocated Detail (CBR)'!B187</f>
        <v>0</v>
      </c>
      <c r="C187" s="688">
        <f>'[3]Unallocated Detail (CBR)'!C187</f>
        <v>0</v>
      </c>
      <c r="D187" s="688">
        <f>'[3]Unallocated Detail (CBR)'!D187</f>
        <v>0</v>
      </c>
      <c r="E187" s="688">
        <f>'[3]Unallocated Detail (CBR)'!E187</f>
        <v>0</v>
      </c>
      <c r="F187" s="688">
        <f>'[3]Unallocated Detail (CBR)'!F187</f>
        <v>0</v>
      </c>
      <c r="G187" s="688">
        <f>'[3]Unallocated Detail (CBR)'!G187</f>
        <v>0</v>
      </c>
      <c r="H187" s="688">
        <f>'[3]Unallocated Detail (CBR)'!H187</f>
        <v>0</v>
      </c>
      <c r="I187" s="688">
        <f>'[3]Unallocated Detail (CBR)'!I187</f>
        <v>0</v>
      </c>
      <c r="J187" s="118"/>
      <c r="K187" s="116"/>
    </row>
    <row r="188" spans="1:11">
      <c r="A188" s="686" t="str">
        <f>'[3]Unallocated Detail (CBR)'!A188</f>
        <v xml:space="preserve">               (19) 870 - Distribution Oper Supv &amp; Engineering</v>
      </c>
      <c r="B188" s="688">
        <f>'[3]Unallocated Detail (CBR)'!B188</f>
        <v>0</v>
      </c>
      <c r="C188" s="688">
        <f>'[3]Unallocated Detail (CBR)'!C188</f>
        <v>2408128.4699999997</v>
      </c>
      <c r="D188" s="688">
        <f>'[3]Unallocated Detail (CBR)'!D188</f>
        <v>0</v>
      </c>
      <c r="E188" s="688">
        <f>'[3]Unallocated Detail (CBR)'!E188</f>
        <v>0</v>
      </c>
      <c r="F188" s="688">
        <f>'[3]Unallocated Detail (CBR)'!F188</f>
        <v>0</v>
      </c>
      <c r="G188" s="688">
        <f>'[3]Unallocated Detail (CBR)'!G188</f>
        <v>0</v>
      </c>
      <c r="H188" s="688">
        <f>'[3]Unallocated Detail (CBR)'!H188</f>
        <v>2408128.4699999997</v>
      </c>
      <c r="I188" s="688">
        <f>'[3]Unallocated Detail (CBR)'!I188</f>
        <v>2408128.4699999997</v>
      </c>
      <c r="J188" s="118"/>
      <c r="K188" s="116"/>
    </row>
    <row r="189" spans="1:11">
      <c r="A189" s="686" t="str">
        <f>'[3]Unallocated Detail (CBR)'!A189</f>
        <v xml:space="preserve">               (19) 871 - Distribution Oper Load Dispatching</v>
      </c>
      <c r="B189" s="688">
        <f>'[3]Unallocated Detail (CBR)'!B189</f>
        <v>0</v>
      </c>
      <c r="C189" s="688">
        <f>'[3]Unallocated Detail (CBR)'!C189</f>
        <v>248128.58</v>
      </c>
      <c r="D189" s="688">
        <f>'[3]Unallocated Detail (CBR)'!D189</f>
        <v>0</v>
      </c>
      <c r="E189" s="688">
        <f>'[3]Unallocated Detail (CBR)'!E189</f>
        <v>0</v>
      </c>
      <c r="F189" s="688">
        <f>'[3]Unallocated Detail (CBR)'!F189</f>
        <v>0</v>
      </c>
      <c r="G189" s="688">
        <f>'[3]Unallocated Detail (CBR)'!G189</f>
        <v>0</v>
      </c>
      <c r="H189" s="688">
        <f>'[3]Unallocated Detail (CBR)'!H189</f>
        <v>248128.58</v>
      </c>
      <c r="I189" s="688">
        <f>'[3]Unallocated Detail (CBR)'!I189</f>
        <v>248128.58</v>
      </c>
      <c r="J189" s="118"/>
      <c r="K189" s="116"/>
    </row>
    <row r="190" spans="1:11">
      <c r="A190" s="686" t="str">
        <f>'[3]Unallocated Detail (CBR)'!A190</f>
        <v xml:space="preserve">               (19) 874 - Distribution Oper Mains &amp; Services Exp</v>
      </c>
      <c r="B190" s="688">
        <f>'[3]Unallocated Detail (CBR)'!B190</f>
        <v>0</v>
      </c>
      <c r="C190" s="688">
        <f>'[3]Unallocated Detail (CBR)'!C190</f>
        <v>17766601.990000002</v>
      </c>
      <c r="D190" s="688">
        <f>'[3]Unallocated Detail (CBR)'!D190</f>
        <v>0</v>
      </c>
      <c r="E190" s="688">
        <f>'[3]Unallocated Detail (CBR)'!E190</f>
        <v>0</v>
      </c>
      <c r="F190" s="688">
        <f>'[3]Unallocated Detail (CBR)'!F190</f>
        <v>0</v>
      </c>
      <c r="G190" s="688">
        <f>'[3]Unallocated Detail (CBR)'!G190</f>
        <v>0</v>
      </c>
      <c r="H190" s="688">
        <f>'[3]Unallocated Detail (CBR)'!H190</f>
        <v>17766601.990000002</v>
      </c>
      <c r="I190" s="688">
        <f>'[3]Unallocated Detail (CBR)'!I190</f>
        <v>17766601.990000002</v>
      </c>
      <c r="J190" s="118"/>
      <c r="K190" s="116"/>
    </row>
    <row r="191" spans="1:11">
      <c r="A191" s="686" t="str">
        <f>'[3]Unallocated Detail (CBR)'!A191</f>
        <v xml:space="preserve">               (19) 875 - Distribution Oper Meas &amp; Reg Sta Gen</v>
      </c>
      <c r="B191" s="688">
        <f>'[3]Unallocated Detail (CBR)'!B191</f>
        <v>0</v>
      </c>
      <c r="C191" s="688">
        <f>'[3]Unallocated Detail (CBR)'!C191</f>
        <v>1746479.5299999998</v>
      </c>
      <c r="D191" s="688">
        <f>'[3]Unallocated Detail (CBR)'!D191</f>
        <v>0</v>
      </c>
      <c r="E191" s="688">
        <f>'[3]Unallocated Detail (CBR)'!E191</f>
        <v>0</v>
      </c>
      <c r="F191" s="688">
        <f>'[3]Unallocated Detail (CBR)'!F191</f>
        <v>0</v>
      </c>
      <c r="G191" s="688">
        <f>'[3]Unallocated Detail (CBR)'!G191</f>
        <v>0</v>
      </c>
      <c r="H191" s="688">
        <f>'[3]Unallocated Detail (CBR)'!H191</f>
        <v>1746479.5299999998</v>
      </c>
      <c r="I191" s="688">
        <f>'[3]Unallocated Detail (CBR)'!I191</f>
        <v>1746479.5299999998</v>
      </c>
      <c r="J191" s="118"/>
      <c r="K191" s="116"/>
    </row>
    <row r="192" spans="1:11">
      <c r="A192" s="686" t="str">
        <f>'[3]Unallocated Detail (CBR)'!A192</f>
        <v xml:space="preserve">               (19) 876 - Distribution Oper Meas &amp; Reg Sta Indus</v>
      </c>
      <c r="B192" s="688">
        <f>'[3]Unallocated Detail (CBR)'!B192</f>
        <v>0</v>
      </c>
      <c r="C192" s="688">
        <f>'[3]Unallocated Detail (CBR)'!C192</f>
        <v>449171.91000000003</v>
      </c>
      <c r="D192" s="688">
        <f>'[3]Unallocated Detail (CBR)'!D192</f>
        <v>0</v>
      </c>
      <c r="E192" s="688">
        <f>'[3]Unallocated Detail (CBR)'!E192</f>
        <v>0</v>
      </c>
      <c r="F192" s="688">
        <f>'[3]Unallocated Detail (CBR)'!F192</f>
        <v>0</v>
      </c>
      <c r="G192" s="688">
        <f>'[3]Unallocated Detail (CBR)'!G192</f>
        <v>0</v>
      </c>
      <c r="H192" s="688">
        <f>'[3]Unallocated Detail (CBR)'!H192</f>
        <v>449171.91000000003</v>
      </c>
      <c r="I192" s="688">
        <f>'[3]Unallocated Detail (CBR)'!I192</f>
        <v>449171.91000000003</v>
      </c>
      <c r="J192" s="118"/>
      <c r="K192" s="116"/>
    </row>
    <row r="193" spans="1:11">
      <c r="A193" s="686" t="str">
        <f>'[3]Unallocated Detail (CBR)'!A193</f>
        <v xml:space="preserve">               (19) 878 - Distribution Oper Meter &amp; House Reg</v>
      </c>
      <c r="B193" s="688">
        <f>'[3]Unallocated Detail (CBR)'!B193</f>
        <v>0</v>
      </c>
      <c r="C193" s="688">
        <f>'[3]Unallocated Detail (CBR)'!C193</f>
        <v>2859450.9699999997</v>
      </c>
      <c r="D193" s="688">
        <f>'[3]Unallocated Detail (CBR)'!D193</f>
        <v>0</v>
      </c>
      <c r="E193" s="688">
        <f>'[3]Unallocated Detail (CBR)'!E193</f>
        <v>0</v>
      </c>
      <c r="F193" s="688">
        <f>'[3]Unallocated Detail (CBR)'!F193</f>
        <v>0</v>
      </c>
      <c r="G193" s="688">
        <f>'[3]Unallocated Detail (CBR)'!G193</f>
        <v>0</v>
      </c>
      <c r="H193" s="688">
        <f>'[3]Unallocated Detail (CBR)'!H193</f>
        <v>2859450.9699999997</v>
      </c>
      <c r="I193" s="688">
        <f>'[3]Unallocated Detail (CBR)'!I193</f>
        <v>2859450.9699999997</v>
      </c>
      <c r="J193" s="118"/>
      <c r="K193" s="116"/>
    </row>
    <row r="194" spans="1:11">
      <c r="A194" s="686" t="str">
        <f>'[3]Unallocated Detail (CBR)'!A194</f>
        <v xml:space="preserve">               (19) 879 - Distribution Oper Customer Install Exp</v>
      </c>
      <c r="B194" s="688">
        <f>'[3]Unallocated Detail (CBR)'!B194</f>
        <v>0</v>
      </c>
      <c r="C194" s="688">
        <f>'[3]Unallocated Detail (CBR)'!C194</f>
        <v>3502702.8799999896</v>
      </c>
      <c r="D194" s="688">
        <f>'[3]Unallocated Detail (CBR)'!D194</f>
        <v>0</v>
      </c>
      <c r="E194" s="688">
        <f>'[3]Unallocated Detail (CBR)'!E194</f>
        <v>0</v>
      </c>
      <c r="F194" s="688">
        <f>'[3]Unallocated Detail (CBR)'!F194</f>
        <v>0</v>
      </c>
      <c r="G194" s="688">
        <f>'[3]Unallocated Detail (CBR)'!G194</f>
        <v>0</v>
      </c>
      <c r="H194" s="688">
        <f>'[3]Unallocated Detail (CBR)'!H194</f>
        <v>3502702.8799999896</v>
      </c>
      <c r="I194" s="688">
        <f>'[3]Unallocated Detail (CBR)'!I194</f>
        <v>3502702.8799999896</v>
      </c>
      <c r="J194" s="118"/>
      <c r="K194" s="116"/>
    </row>
    <row r="195" spans="1:11">
      <c r="A195" s="686" t="str">
        <f>'[3]Unallocated Detail (CBR)'!A195</f>
        <v xml:space="preserve">               (19) 880 - Distribution Oper Other Expense</v>
      </c>
      <c r="B195" s="688">
        <f>'[3]Unallocated Detail (CBR)'!B195</f>
        <v>0</v>
      </c>
      <c r="C195" s="688">
        <f>'[3]Unallocated Detail (CBR)'!C195</f>
        <v>14763703.899999999</v>
      </c>
      <c r="D195" s="688">
        <f>'[3]Unallocated Detail (CBR)'!D195</f>
        <v>0</v>
      </c>
      <c r="E195" s="688">
        <f>'[3]Unallocated Detail (CBR)'!E195</f>
        <v>0</v>
      </c>
      <c r="F195" s="688">
        <f>'[3]Unallocated Detail (CBR)'!F195</f>
        <v>0</v>
      </c>
      <c r="G195" s="688">
        <f>'[3]Unallocated Detail (CBR)'!G195</f>
        <v>0</v>
      </c>
      <c r="H195" s="688">
        <f>'[3]Unallocated Detail (CBR)'!H195</f>
        <v>14763703.899999999</v>
      </c>
      <c r="I195" s="688">
        <f>'[3]Unallocated Detail (CBR)'!I195</f>
        <v>14763703.899999999</v>
      </c>
      <c r="J195" s="118"/>
      <c r="K195" s="116"/>
    </row>
    <row r="196" spans="1:11">
      <c r="A196" s="686" t="str">
        <f>'[3]Unallocated Detail (CBR)'!A196</f>
        <v xml:space="preserve">               (19) 881 - Distribution Oper Rents Expense</v>
      </c>
      <c r="B196" s="688">
        <f>'[3]Unallocated Detail (CBR)'!B196</f>
        <v>0</v>
      </c>
      <c r="C196" s="688">
        <f>'[3]Unallocated Detail (CBR)'!C196</f>
        <v>219295.23</v>
      </c>
      <c r="D196" s="688">
        <f>'[3]Unallocated Detail (CBR)'!D196</f>
        <v>0</v>
      </c>
      <c r="E196" s="688">
        <f>'[3]Unallocated Detail (CBR)'!E196</f>
        <v>0</v>
      </c>
      <c r="F196" s="688">
        <f>'[3]Unallocated Detail (CBR)'!F196</f>
        <v>0</v>
      </c>
      <c r="G196" s="688">
        <f>'[3]Unallocated Detail (CBR)'!G196</f>
        <v>0</v>
      </c>
      <c r="H196" s="688">
        <f>'[3]Unallocated Detail (CBR)'!H196</f>
        <v>219295.23</v>
      </c>
      <c r="I196" s="688">
        <f>'[3]Unallocated Detail (CBR)'!I196</f>
        <v>219295.23</v>
      </c>
      <c r="J196" s="118"/>
      <c r="K196" s="116"/>
    </row>
    <row r="197" spans="1:11">
      <c r="A197" s="686" t="str">
        <f>'[3]Unallocated Detail (CBR)'!A197</f>
        <v xml:space="preserve">               (19) 885 - Dist Maint Supv &amp; Engineering</v>
      </c>
      <c r="B197" s="688">
        <f>'[3]Unallocated Detail (CBR)'!B197</f>
        <v>0</v>
      </c>
      <c r="C197" s="688">
        <f>'[3]Unallocated Detail (CBR)'!C197</f>
        <v>58127.79</v>
      </c>
      <c r="D197" s="688">
        <f>'[3]Unallocated Detail (CBR)'!D197</f>
        <v>0</v>
      </c>
      <c r="E197" s="688">
        <f>'[3]Unallocated Detail (CBR)'!E197</f>
        <v>0</v>
      </c>
      <c r="F197" s="688">
        <f>'[3]Unallocated Detail (CBR)'!F197</f>
        <v>0</v>
      </c>
      <c r="G197" s="688">
        <f>'[3]Unallocated Detail (CBR)'!G197</f>
        <v>0</v>
      </c>
      <c r="H197" s="688">
        <f>'[3]Unallocated Detail (CBR)'!H197</f>
        <v>58127.79</v>
      </c>
      <c r="I197" s="688">
        <f>'[3]Unallocated Detail (CBR)'!I197</f>
        <v>58127.79</v>
      </c>
      <c r="J197" s="118"/>
      <c r="K197" s="116"/>
    </row>
    <row r="198" spans="1:11">
      <c r="A198" s="686" t="str">
        <f>'[3]Unallocated Detail (CBR)'!A198</f>
        <v xml:space="preserve">               (19) 886 - Maint of Facilities and Structures</v>
      </c>
      <c r="B198" s="688">
        <f>'[3]Unallocated Detail (CBR)'!B198</f>
        <v>0</v>
      </c>
      <c r="C198" s="688">
        <f>'[3]Unallocated Detail (CBR)'!C198</f>
        <v>134870.25</v>
      </c>
      <c r="D198" s="688">
        <f>'[3]Unallocated Detail (CBR)'!D198</f>
        <v>0</v>
      </c>
      <c r="E198" s="688">
        <f>'[3]Unallocated Detail (CBR)'!E198</f>
        <v>0</v>
      </c>
      <c r="F198" s="688">
        <f>'[3]Unallocated Detail (CBR)'!F198</f>
        <v>0</v>
      </c>
      <c r="G198" s="688">
        <f>'[3]Unallocated Detail (CBR)'!G198</f>
        <v>0</v>
      </c>
      <c r="H198" s="688">
        <f>'[3]Unallocated Detail (CBR)'!H198</f>
        <v>134870.25</v>
      </c>
      <c r="I198" s="688">
        <f>'[3]Unallocated Detail (CBR)'!I198</f>
        <v>134870.25</v>
      </c>
      <c r="J198" s="118"/>
      <c r="K198" s="116"/>
    </row>
    <row r="199" spans="1:11">
      <c r="A199" s="686" t="str">
        <f>'[3]Unallocated Detail (CBR)'!A199</f>
        <v xml:space="preserve">               (19) 887 - Distribution Maint Mains</v>
      </c>
      <c r="B199" s="688">
        <f>'[3]Unallocated Detail (CBR)'!B199</f>
        <v>0</v>
      </c>
      <c r="C199" s="688">
        <f>'[3]Unallocated Detail (CBR)'!C199</f>
        <v>8510356.9800000004</v>
      </c>
      <c r="D199" s="688">
        <f>'[3]Unallocated Detail (CBR)'!D199</f>
        <v>0</v>
      </c>
      <c r="E199" s="688">
        <f>'[3]Unallocated Detail (CBR)'!E199</f>
        <v>0</v>
      </c>
      <c r="F199" s="688">
        <f>'[3]Unallocated Detail (CBR)'!F199</f>
        <v>0</v>
      </c>
      <c r="G199" s="688">
        <f>'[3]Unallocated Detail (CBR)'!G199</f>
        <v>0</v>
      </c>
      <c r="H199" s="688">
        <f>'[3]Unallocated Detail (CBR)'!H199</f>
        <v>8510356.9800000004</v>
      </c>
      <c r="I199" s="688">
        <f>'[3]Unallocated Detail (CBR)'!I199</f>
        <v>8510356.9800000004</v>
      </c>
      <c r="J199" s="118"/>
      <c r="K199" s="116"/>
    </row>
    <row r="200" spans="1:11">
      <c r="A200" s="686" t="str">
        <f>'[3]Unallocated Detail (CBR)'!A200</f>
        <v xml:space="preserve">               (19) 889 - Distribution Maint Meas &amp; Reg Sta Gen</v>
      </c>
      <c r="B200" s="688">
        <f>'[3]Unallocated Detail (CBR)'!B200</f>
        <v>0</v>
      </c>
      <c r="C200" s="688">
        <f>'[3]Unallocated Detail (CBR)'!C200</f>
        <v>776080.37</v>
      </c>
      <c r="D200" s="688">
        <f>'[3]Unallocated Detail (CBR)'!D200</f>
        <v>0</v>
      </c>
      <c r="E200" s="688">
        <f>'[3]Unallocated Detail (CBR)'!E200</f>
        <v>0</v>
      </c>
      <c r="F200" s="688">
        <f>'[3]Unallocated Detail (CBR)'!F200</f>
        <v>0</v>
      </c>
      <c r="G200" s="688">
        <f>'[3]Unallocated Detail (CBR)'!G200</f>
        <v>0</v>
      </c>
      <c r="H200" s="688">
        <f>'[3]Unallocated Detail (CBR)'!H200</f>
        <v>776080.37</v>
      </c>
      <c r="I200" s="688">
        <f>'[3]Unallocated Detail (CBR)'!I200</f>
        <v>776080.37</v>
      </c>
      <c r="J200" s="118"/>
      <c r="K200" s="116"/>
    </row>
    <row r="201" spans="1:11">
      <c r="A201" s="686" t="str">
        <f>'[3]Unallocated Detail (CBR)'!A201</f>
        <v xml:space="preserve">               (19) 890 - Distribution Maint Meas &amp; Reg Sta Ind</v>
      </c>
      <c r="B201" s="688">
        <f>'[3]Unallocated Detail (CBR)'!B201</f>
        <v>0</v>
      </c>
      <c r="C201" s="688">
        <f>'[3]Unallocated Detail (CBR)'!C201</f>
        <v>356292.56999999902</v>
      </c>
      <c r="D201" s="688">
        <f>'[3]Unallocated Detail (CBR)'!D201</f>
        <v>0</v>
      </c>
      <c r="E201" s="688">
        <f>'[3]Unallocated Detail (CBR)'!E201</f>
        <v>0</v>
      </c>
      <c r="F201" s="688">
        <f>'[3]Unallocated Detail (CBR)'!F201</f>
        <v>0</v>
      </c>
      <c r="G201" s="688">
        <f>'[3]Unallocated Detail (CBR)'!G201</f>
        <v>0</v>
      </c>
      <c r="H201" s="688">
        <f>'[3]Unallocated Detail (CBR)'!H201</f>
        <v>356292.56999999902</v>
      </c>
      <c r="I201" s="688">
        <f>'[3]Unallocated Detail (CBR)'!I201</f>
        <v>356292.56999999902</v>
      </c>
      <c r="J201" s="118"/>
      <c r="K201" s="116"/>
    </row>
    <row r="202" spans="1:11">
      <c r="A202" s="686" t="str">
        <f>'[3]Unallocated Detail (CBR)'!A202</f>
        <v xml:space="preserve">               (19) 892 - Distribution Maint Services</v>
      </c>
      <c r="B202" s="688">
        <f>'[3]Unallocated Detail (CBR)'!B202</f>
        <v>0</v>
      </c>
      <c r="C202" s="688">
        <f>'[3]Unallocated Detail (CBR)'!C202</f>
        <v>4750713.2199999895</v>
      </c>
      <c r="D202" s="688">
        <f>'[3]Unallocated Detail (CBR)'!D202</f>
        <v>0</v>
      </c>
      <c r="E202" s="688">
        <f>'[3]Unallocated Detail (CBR)'!E202</f>
        <v>0</v>
      </c>
      <c r="F202" s="688">
        <f>'[3]Unallocated Detail (CBR)'!F202</f>
        <v>0</v>
      </c>
      <c r="G202" s="688">
        <f>'[3]Unallocated Detail (CBR)'!G202</f>
        <v>0</v>
      </c>
      <c r="H202" s="688">
        <f>'[3]Unallocated Detail (CBR)'!H202</f>
        <v>4750713.2199999895</v>
      </c>
      <c r="I202" s="688">
        <f>'[3]Unallocated Detail (CBR)'!I202</f>
        <v>4750713.2199999895</v>
      </c>
      <c r="J202" s="118"/>
      <c r="K202" s="116"/>
    </row>
    <row r="203" spans="1:11">
      <c r="A203" s="686" t="str">
        <f>'[3]Unallocated Detail (CBR)'!A203</f>
        <v xml:space="preserve">               (19) 893 - Distribution Maint Meters &amp; House Reg</v>
      </c>
      <c r="B203" s="688">
        <f>'[3]Unallocated Detail (CBR)'!B203</f>
        <v>0</v>
      </c>
      <c r="C203" s="688">
        <f>'[3]Unallocated Detail (CBR)'!C203</f>
        <v>1038755.6799999999</v>
      </c>
      <c r="D203" s="688">
        <f>'[3]Unallocated Detail (CBR)'!D203</f>
        <v>0</v>
      </c>
      <c r="E203" s="688">
        <f>'[3]Unallocated Detail (CBR)'!E203</f>
        <v>0</v>
      </c>
      <c r="F203" s="688">
        <f>'[3]Unallocated Detail (CBR)'!F203</f>
        <v>0</v>
      </c>
      <c r="G203" s="688">
        <f>'[3]Unallocated Detail (CBR)'!G203</f>
        <v>0</v>
      </c>
      <c r="H203" s="688">
        <f>'[3]Unallocated Detail (CBR)'!H203</f>
        <v>1038755.6799999999</v>
      </c>
      <c r="I203" s="688">
        <f>'[3]Unallocated Detail (CBR)'!I203</f>
        <v>1038755.6799999999</v>
      </c>
      <c r="J203" s="118"/>
      <c r="K203" s="116"/>
    </row>
    <row r="204" spans="1:11">
      <c r="A204" s="686" t="str">
        <f>'[3]Unallocated Detail (CBR)'!A204</f>
        <v xml:space="preserve">               (19) 894 - Distribution Maint Other Equipment</v>
      </c>
      <c r="B204" s="689">
        <f>'[3]Unallocated Detail (CBR)'!B204</f>
        <v>0</v>
      </c>
      <c r="C204" s="689">
        <f>'[3]Unallocated Detail (CBR)'!C204</f>
        <v>585307.78</v>
      </c>
      <c r="D204" s="689">
        <f>'[3]Unallocated Detail (CBR)'!D204</f>
        <v>0</v>
      </c>
      <c r="E204" s="689">
        <f>'[3]Unallocated Detail (CBR)'!E204</f>
        <v>0</v>
      </c>
      <c r="F204" s="689">
        <f>'[3]Unallocated Detail (CBR)'!F204</f>
        <v>0</v>
      </c>
      <c r="G204" s="689">
        <f>'[3]Unallocated Detail (CBR)'!G204</f>
        <v>0</v>
      </c>
      <c r="H204" s="689">
        <f>'[3]Unallocated Detail (CBR)'!H204</f>
        <v>585307.78</v>
      </c>
      <c r="I204" s="689">
        <f>'[3]Unallocated Detail (CBR)'!I204</f>
        <v>585307.78</v>
      </c>
      <c r="J204" s="118"/>
      <c r="K204" s="116"/>
    </row>
    <row r="205" spans="1:11">
      <c r="A205" s="686" t="str">
        <f>'[3]Unallocated Detail (CBR)'!A205</f>
        <v xml:space="preserve">                    (19) SUBTOTAL</v>
      </c>
      <c r="B205" s="688">
        <f>'[3]Unallocated Detail (CBR)'!B205</f>
        <v>83251239.00999999</v>
      </c>
      <c r="C205" s="688">
        <f>'[3]Unallocated Detail (CBR)'!C205</f>
        <v>60174168.099999979</v>
      </c>
      <c r="D205" s="688">
        <f>'[3]Unallocated Detail (CBR)'!D205</f>
        <v>0</v>
      </c>
      <c r="E205" s="688">
        <f>'[3]Unallocated Detail (CBR)'!E205</f>
        <v>0</v>
      </c>
      <c r="F205" s="688">
        <f>'[3]Unallocated Detail (CBR)'!F205</f>
        <v>0</v>
      </c>
      <c r="G205" s="688">
        <f>'[3]Unallocated Detail (CBR)'!G205</f>
        <v>83251239.00999999</v>
      </c>
      <c r="H205" s="688">
        <f>'[3]Unallocated Detail (CBR)'!H205</f>
        <v>60174168.099999979</v>
      </c>
      <c r="I205" s="688">
        <f>'[3]Unallocated Detail (CBR)'!I205</f>
        <v>143425407.10999998</v>
      </c>
      <c r="J205" s="118"/>
      <c r="K205" s="116"/>
    </row>
    <row r="206" spans="1:11">
      <c r="A206" s="684" t="str">
        <f>'[3]Unallocated Detail (CBR)'!A206</f>
        <v xml:space="preserve">          20 - CUSTOMER ACCTS EXPENSES</v>
      </c>
      <c r="B206" s="685"/>
      <c r="C206" s="685"/>
      <c r="D206" s="685"/>
      <c r="E206" s="685"/>
      <c r="F206" s="685"/>
      <c r="G206" s="685"/>
      <c r="H206" s="685"/>
      <c r="I206" s="685"/>
      <c r="J206" s="118"/>
      <c r="K206" s="116"/>
    </row>
    <row r="207" spans="1:11">
      <c r="A207" s="686" t="str">
        <f>'[3]Unallocated Detail (CBR)'!A207</f>
        <v xml:space="preserve">               (20) 901 - Customer Accounts Supervision</v>
      </c>
      <c r="B207" s="688">
        <f>'[3]Unallocated Detail (CBR)'!B207</f>
        <v>0</v>
      </c>
      <c r="C207" s="688">
        <f>'[3]Unallocated Detail (CBR)'!C207</f>
        <v>0</v>
      </c>
      <c r="D207" s="688">
        <f>'[3]Unallocated Detail (CBR)'!D207</f>
        <v>225454.43</v>
      </c>
      <c r="E207" s="688">
        <f>'[3]Unallocated Detail (CBR)'!E207</f>
        <v>130876.3</v>
      </c>
      <c r="F207" s="688">
        <f>'[3]Unallocated Detail (CBR)'!F207</f>
        <v>94578.13</v>
      </c>
      <c r="G207" s="688">
        <f>'[3]Unallocated Detail (CBR)'!G207</f>
        <v>130876.3</v>
      </c>
      <c r="H207" s="688">
        <f>'[3]Unallocated Detail (CBR)'!H207</f>
        <v>94578.13</v>
      </c>
      <c r="I207" s="688">
        <f>'[3]Unallocated Detail (CBR)'!I207</f>
        <v>225454.43</v>
      </c>
      <c r="J207" s="648">
        <f>'[3]Unallocated Detail (CBR)'!J207</f>
        <v>0.58050000000000002</v>
      </c>
      <c r="K207" s="648">
        <f>'[3]Unallocated Detail (CBR)'!K207</f>
        <v>0.41949999999999998</v>
      </c>
    </row>
    <row r="208" spans="1:11">
      <c r="A208" s="686" t="str">
        <f>'[3]Unallocated Detail (CBR)'!A208</f>
        <v xml:space="preserve">               (20) 902 - Meter Reading Expense</v>
      </c>
      <c r="B208" s="688">
        <f>'[3]Unallocated Detail (CBR)'!B208</f>
        <v>10297609.5</v>
      </c>
      <c r="C208" s="688">
        <f>'[3]Unallocated Detail (CBR)'!C208</f>
        <v>7598437.6899999995</v>
      </c>
      <c r="D208" s="688">
        <f>'[3]Unallocated Detail (CBR)'!D208</f>
        <v>1481683.85</v>
      </c>
      <c r="E208" s="688">
        <f>'[3]Unallocated Detail (CBR)'!E208</f>
        <v>921755.52</v>
      </c>
      <c r="F208" s="688">
        <f>'[3]Unallocated Detail (CBR)'!F208</f>
        <v>559928.32999999996</v>
      </c>
      <c r="G208" s="688">
        <f>'[3]Unallocated Detail (CBR)'!G208</f>
        <v>11219365.02</v>
      </c>
      <c r="H208" s="688">
        <f>'[3]Unallocated Detail (CBR)'!H208</f>
        <v>8158366.0199999996</v>
      </c>
      <c r="I208" s="688">
        <f>'[3]Unallocated Detail (CBR)'!I208</f>
        <v>19377731.039999999</v>
      </c>
      <c r="J208" s="648">
        <f>'[3]Unallocated Detail (CBR)'!J208</f>
        <v>0.62209999999999999</v>
      </c>
      <c r="K208" s="648">
        <f>'[3]Unallocated Detail (CBR)'!K208</f>
        <v>0.37790000000000001</v>
      </c>
    </row>
    <row r="209" spans="1:11">
      <c r="A209" s="686" t="str">
        <f>'[3]Unallocated Detail (CBR)'!A209</f>
        <v xml:space="preserve">               (20) 903 - Customer Records &amp; Collection Expense</v>
      </c>
      <c r="B209" s="688">
        <f>'[3]Unallocated Detail (CBR)'!B209</f>
        <v>1111461.81</v>
      </c>
      <c r="C209" s="688">
        <f>'[3]Unallocated Detail (CBR)'!C209</f>
        <v>1326243.32</v>
      </c>
      <c r="D209" s="688">
        <f>'[3]Unallocated Detail (CBR)'!D209</f>
        <v>37890442.9099999</v>
      </c>
      <c r="E209" s="688">
        <f>'[3]Unallocated Detail (CBR)'!E209</f>
        <v>21995402.109999999</v>
      </c>
      <c r="F209" s="688">
        <f>'[3]Unallocated Detail (CBR)'!F209</f>
        <v>15895040.800000001</v>
      </c>
      <c r="G209" s="688">
        <f>'[3]Unallocated Detail (CBR)'!G209</f>
        <v>23106863.919999998</v>
      </c>
      <c r="H209" s="688">
        <f>'[3]Unallocated Detail (CBR)'!H209</f>
        <v>17221284.120000001</v>
      </c>
      <c r="I209" s="688">
        <f>'[3]Unallocated Detail (CBR)'!I209</f>
        <v>40328148.039999999</v>
      </c>
      <c r="J209" s="648">
        <f>'[3]Unallocated Detail (CBR)'!J209</f>
        <v>0.58050000000000002</v>
      </c>
      <c r="K209" s="648">
        <f>'[3]Unallocated Detail (CBR)'!K209</f>
        <v>0.41949999999999998</v>
      </c>
    </row>
    <row r="210" spans="1:11">
      <c r="A210" s="686" t="str">
        <f>'[3]Unallocated Detail (CBR)'!A210</f>
        <v xml:space="preserve">               (20) 904 - Uncollectible Accounts</v>
      </c>
      <c r="B210" s="688">
        <f>'[3]Unallocated Detail (CBR)'!B210</f>
        <v>18738362.699999999</v>
      </c>
      <c r="C210" s="688">
        <f>'[3]Unallocated Detail (CBR)'!C210</f>
        <v>4330979.2799999993</v>
      </c>
      <c r="D210" s="688">
        <f>'[3]Unallocated Detail (CBR)'!D210</f>
        <v>6637.31</v>
      </c>
      <c r="E210" s="688">
        <f>'[3]Unallocated Detail (CBR)'!E210</f>
        <v>4393.24</v>
      </c>
      <c r="F210" s="688">
        <f>'[3]Unallocated Detail (CBR)'!F210</f>
        <v>2244.0700000000002</v>
      </c>
      <c r="G210" s="688">
        <f>'[3]Unallocated Detail (CBR)'!G210</f>
        <v>18742755.939999998</v>
      </c>
      <c r="H210" s="688">
        <f>'[3]Unallocated Detail (CBR)'!H210</f>
        <v>4333223.3499999996</v>
      </c>
      <c r="I210" s="688">
        <f>'[3]Unallocated Detail (CBR)'!I210</f>
        <v>23075979.289999999</v>
      </c>
      <c r="J210" s="648">
        <f>'[3]Unallocated Detail (CBR)'!J210</f>
        <v>0.66190000000000004</v>
      </c>
      <c r="K210" s="648">
        <f>'[3]Unallocated Detail (CBR)'!K210</f>
        <v>0.33810000000000001</v>
      </c>
    </row>
    <row r="211" spans="1:11">
      <c r="A211" s="686" t="str">
        <f>'[3]Unallocated Detail (CBR)'!A211</f>
        <v xml:space="preserve">               (20) 905 - Misc. Customer Accounts Expense</v>
      </c>
      <c r="B211" s="689">
        <f>'[3]Unallocated Detail (CBR)'!B211</f>
        <v>0</v>
      </c>
      <c r="C211" s="689">
        <f>'[3]Unallocated Detail (CBR)'!C211</f>
        <v>0</v>
      </c>
      <c r="D211" s="689">
        <f>'[3]Unallocated Detail (CBR)'!D211</f>
        <v>0</v>
      </c>
      <c r="E211" s="689">
        <f>'[3]Unallocated Detail (CBR)'!E211</f>
        <v>0</v>
      </c>
      <c r="F211" s="689">
        <f>'[3]Unallocated Detail (CBR)'!F211</f>
        <v>0</v>
      </c>
      <c r="G211" s="689">
        <f>'[3]Unallocated Detail (CBR)'!G211</f>
        <v>0</v>
      </c>
      <c r="H211" s="689">
        <f>'[3]Unallocated Detail (CBR)'!H211</f>
        <v>0</v>
      </c>
      <c r="I211" s="689">
        <f>'[3]Unallocated Detail (CBR)'!I211</f>
        <v>0</v>
      </c>
      <c r="J211" s="648"/>
      <c r="K211" s="648"/>
    </row>
    <row r="212" spans="1:11">
      <c r="A212" s="686" t="str">
        <f>'[3]Unallocated Detail (CBR)'!A212</f>
        <v xml:space="preserve">                    (20) SUBTOTAL</v>
      </c>
      <c r="B212" s="688">
        <f>'[3]Unallocated Detail (CBR)'!B212</f>
        <v>30147434.009999998</v>
      </c>
      <c r="C212" s="688">
        <f>'[3]Unallocated Detail (CBR)'!C212</f>
        <v>13255660.289999999</v>
      </c>
      <c r="D212" s="688">
        <f>'[3]Unallocated Detail (CBR)'!D212</f>
        <v>39604218.499999903</v>
      </c>
      <c r="E212" s="688">
        <f>'[3]Unallocated Detail (CBR)'!E212</f>
        <v>23052427.169999998</v>
      </c>
      <c r="F212" s="688">
        <f>'[3]Unallocated Detail (CBR)'!F212</f>
        <v>16551791.330000002</v>
      </c>
      <c r="G212" s="688">
        <f>'[3]Unallocated Detail (CBR)'!G212</f>
        <v>53199861.179999992</v>
      </c>
      <c r="H212" s="688">
        <f>'[3]Unallocated Detail (CBR)'!H212</f>
        <v>29807451.619999997</v>
      </c>
      <c r="I212" s="688">
        <f>'[3]Unallocated Detail (CBR)'!I212</f>
        <v>83007312.799999997</v>
      </c>
      <c r="J212" s="118"/>
      <c r="K212" s="116"/>
    </row>
    <row r="213" spans="1:11">
      <c r="A213" s="684" t="str">
        <f>'[3]Unallocated Detail (CBR)'!A213</f>
        <v xml:space="preserve">          21 - CUSTOMER SERVICE EXPENSES</v>
      </c>
      <c r="B213" s="685"/>
      <c r="C213" s="685"/>
      <c r="D213" s="685"/>
      <c r="E213" s="685"/>
      <c r="F213" s="685"/>
      <c r="G213" s="685"/>
      <c r="H213" s="685"/>
      <c r="I213" s="685"/>
      <c r="J213" s="118"/>
      <c r="K213" s="116"/>
    </row>
    <row r="214" spans="1:11">
      <c r="A214" s="686" t="str">
        <f>'[3]Unallocated Detail (CBR)'!A214</f>
        <v xml:space="preserve">               (21) 908 - Customer Assistance Expense</v>
      </c>
      <c r="B214" s="688">
        <f>'[3]Unallocated Detail (CBR)'!B214</f>
        <v>17603215.82</v>
      </c>
      <c r="C214" s="688">
        <f>'[3]Unallocated Detail (CBR)'!C214</f>
        <v>4890170.3499999996</v>
      </c>
      <c r="D214" s="688">
        <f>'[3]Unallocated Detail (CBR)'!D214</f>
        <v>1163430.49</v>
      </c>
      <c r="E214" s="688">
        <f>'[3]Unallocated Detail (CBR)'!E214</f>
        <v>675371.4</v>
      </c>
      <c r="F214" s="688">
        <f>'[3]Unallocated Detail (CBR)'!F214</f>
        <v>488059.09</v>
      </c>
      <c r="G214" s="688">
        <f>'[3]Unallocated Detail (CBR)'!G214</f>
        <v>18278587.219999999</v>
      </c>
      <c r="H214" s="688">
        <f>'[3]Unallocated Detail (CBR)'!H214</f>
        <v>5378229.4399999995</v>
      </c>
      <c r="I214" s="688">
        <f>'[3]Unallocated Detail (CBR)'!I214</f>
        <v>23656816.659999996</v>
      </c>
      <c r="J214" s="648">
        <f>'[3]Unallocated Detail (CBR)'!J214</f>
        <v>0.58050000000000002</v>
      </c>
      <c r="K214" s="648">
        <f>'[3]Unallocated Detail (CBR)'!K214</f>
        <v>0.41949999999999998</v>
      </c>
    </row>
    <row r="215" spans="1:11">
      <c r="A215" s="686" t="str">
        <f>'[3]Unallocated Detail (CBR)'!A215</f>
        <v xml:space="preserve">               (21) 909 - Info &amp; Instructional Advertising</v>
      </c>
      <c r="B215" s="688">
        <f>'[3]Unallocated Detail (CBR)'!B215</f>
        <v>1843574.6800000002</v>
      </c>
      <c r="C215" s="688">
        <f>'[3]Unallocated Detail (CBR)'!C215</f>
        <v>533547.31999999995</v>
      </c>
      <c r="D215" s="688">
        <f>'[3]Unallocated Detail (CBR)'!D215</f>
        <v>2088370.16</v>
      </c>
      <c r="E215" s="688">
        <f>'[3]Unallocated Detail (CBR)'!E215</f>
        <v>1212298.8799999999</v>
      </c>
      <c r="F215" s="688">
        <f>'[3]Unallocated Detail (CBR)'!F215</f>
        <v>876071.28</v>
      </c>
      <c r="G215" s="688">
        <f>'[3]Unallocated Detail (CBR)'!G215</f>
        <v>3055873.56</v>
      </c>
      <c r="H215" s="688">
        <f>'[3]Unallocated Detail (CBR)'!H215</f>
        <v>1409618.6</v>
      </c>
      <c r="I215" s="688">
        <f>'[3]Unallocated Detail (CBR)'!I215</f>
        <v>4465492.16</v>
      </c>
      <c r="J215" s="648">
        <f>'[3]Unallocated Detail (CBR)'!J215</f>
        <v>0.58050000000000002</v>
      </c>
      <c r="K215" s="648">
        <f>'[3]Unallocated Detail (CBR)'!K215</f>
        <v>0.41949999999999998</v>
      </c>
    </row>
    <row r="216" spans="1:11">
      <c r="A216" s="686" t="str">
        <f>'[3]Unallocated Detail (CBR)'!A216</f>
        <v xml:space="preserve">               (21) 910 - Misc Cust Svc &amp; Info Expense</v>
      </c>
      <c r="B216" s="688">
        <f>'[3]Unallocated Detail (CBR)'!B216</f>
        <v>0</v>
      </c>
      <c r="C216" s="688">
        <f>'[3]Unallocated Detail (CBR)'!C216</f>
        <v>0</v>
      </c>
      <c r="D216" s="688">
        <f>'[3]Unallocated Detail (CBR)'!D216</f>
        <v>1538</v>
      </c>
      <c r="E216" s="688">
        <f>'[3]Unallocated Detail (CBR)'!E216</f>
        <v>892.81</v>
      </c>
      <c r="F216" s="688">
        <f>'[3]Unallocated Detail (CBR)'!F216</f>
        <v>645.19000000000005</v>
      </c>
      <c r="G216" s="688">
        <f>'[3]Unallocated Detail (CBR)'!G216</f>
        <v>892.81</v>
      </c>
      <c r="H216" s="688">
        <f>'[3]Unallocated Detail (CBR)'!H216</f>
        <v>645.19000000000005</v>
      </c>
      <c r="I216" s="688">
        <f>'[3]Unallocated Detail (CBR)'!I216</f>
        <v>1538</v>
      </c>
      <c r="J216" s="648">
        <f>'[3]Unallocated Detail (CBR)'!J216</f>
        <v>0.58050000000000002</v>
      </c>
      <c r="K216" s="648">
        <f>'[3]Unallocated Detail (CBR)'!K216</f>
        <v>0.41949999999999998</v>
      </c>
    </row>
    <row r="217" spans="1:11">
      <c r="A217" s="686" t="str">
        <f>'[3]Unallocated Detail (CBR)'!A217</f>
        <v xml:space="preserve">               (21) 911 - Sales Supervision Exp</v>
      </c>
      <c r="B217" s="688">
        <f>'[3]Unallocated Detail (CBR)'!B217</f>
        <v>0</v>
      </c>
      <c r="C217" s="688">
        <f>'[3]Unallocated Detail (CBR)'!C217</f>
        <v>0</v>
      </c>
      <c r="D217" s="688">
        <f>'[3]Unallocated Detail (CBR)'!D217</f>
        <v>0</v>
      </c>
      <c r="E217" s="688">
        <f>'[3]Unallocated Detail (CBR)'!E217</f>
        <v>0</v>
      </c>
      <c r="F217" s="688">
        <f>'[3]Unallocated Detail (CBR)'!F217</f>
        <v>0</v>
      </c>
      <c r="G217" s="688">
        <f>'[3]Unallocated Detail (CBR)'!G217</f>
        <v>0</v>
      </c>
      <c r="H217" s="688">
        <f>'[3]Unallocated Detail (CBR)'!H217</f>
        <v>0</v>
      </c>
      <c r="I217" s="688">
        <f>'[3]Unallocated Detail (CBR)'!I217</f>
        <v>0</v>
      </c>
      <c r="J217" s="648">
        <f>'[3]Unallocated Detail (CBR)'!J217</f>
        <v>0.58050000000000002</v>
      </c>
      <c r="K217" s="648">
        <f>'[3]Unallocated Detail (CBR)'!K217</f>
        <v>0.41949999999999998</v>
      </c>
    </row>
    <row r="218" spans="1:11">
      <c r="A218" s="686" t="str">
        <f>'[3]Unallocated Detail (CBR)'!A218</f>
        <v xml:space="preserve">               (21) 912 - Demonstration &amp; Selling Expense</v>
      </c>
      <c r="B218" s="688">
        <f>'[3]Unallocated Detail (CBR)'!B218</f>
        <v>1101784.58</v>
      </c>
      <c r="C218" s="688">
        <f>'[3]Unallocated Detail (CBR)'!C218</f>
        <v>0</v>
      </c>
      <c r="D218" s="688">
        <f>'[3]Unallocated Detail (CBR)'!D218</f>
        <v>-510279.26999999996</v>
      </c>
      <c r="E218" s="688">
        <f>'[3]Unallocated Detail (CBR)'!E218</f>
        <v>-296217.12</v>
      </c>
      <c r="F218" s="688">
        <f>'[3]Unallocated Detail (CBR)'!F218</f>
        <v>-214062.15</v>
      </c>
      <c r="G218" s="688">
        <f>'[3]Unallocated Detail (CBR)'!G218</f>
        <v>805567.46000000008</v>
      </c>
      <c r="H218" s="688">
        <f>'[3]Unallocated Detail (CBR)'!H218</f>
        <v>-214062.15</v>
      </c>
      <c r="I218" s="688">
        <f>'[3]Unallocated Detail (CBR)'!I218</f>
        <v>591505.31000000006</v>
      </c>
      <c r="J218" s="648">
        <f>'[3]Unallocated Detail (CBR)'!J218</f>
        <v>0.58050000000000002</v>
      </c>
      <c r="K218" s="648">
        <f>'[3]Unallocated Detail (CBR)'!K218</f>
        <v>0.41949999999999998</v>
      </c>
    </row>
    <row r="219" spans="1:11">
      <c r="A219" s="686" t="str">
        <f>'[3]Unallocated Detail (CBR)'!A219</f>
        <v xml:space="preserve">               (21) 913 - Advertising Expenses</v>
      </c>
      <c r="B219" s="688">
        <f>'[3]Unallocated Detail (CBR)'!B219</f>
        <v>0</v>
      </c>
      <c r="C219" s="688">
        <f>'[3]Unallocated Detail (CBR)'!C219</f>
        <v>0</v>
      </c>
      <c r="D219" s="688">
        <f>'[3]Unallocated Detail (CBR)'!D219</f>
        <v>0</v>
      </c>
      <c r="E219" s="688">
        <f>'[3]Unallocated Detail (CBR)'!E219</f>
        <v>0</v>
      </c>
      <c r="F219" s="688">
        <f>'[3]Unallocated Detail (CBR)'!F219</f>
        <v>0</v>
      </c>
      <c r="G219" s="688">
        <f>'[3]Unallocated Detail (CBR)'!G219</f>
        <v>0</v>
      </c>
      <c r="H219" s="688">
        <f>'[3]Unallocated Detail (CBR)'!H219</f>
        <v>0</v>
      </c>
      <c r="I219" s="688">
        <f>'[3]Unallocated Detail (CBR)'!I219</f>
        <v>0</v>
      </c>
      <c r="J219" s="648">
        <f>'[3]Unallocated Detail (CBR)'!J219</f>
        <v>0.58050000000000002</v>
      </c>
      <c r="K219" s="648">
        <f>'[3]Unallocated Detail (CBR)'!K219</f>
        <v>0.41949999999999998</v>
      </c>
    </row>
    <row r="220" spans="1:11">
      <c r="A220" s="686" t="str">
        <f>'[3]Unallocated Detail (CBR)'!A220</f>
        <v xml:space="preserve">               (21) 916 - Misc. Sales Expense</v>
      </c>
      <c r="B220" s="689">
        <f>'[3]Unallocated Detail (CBR)'!B220</f>
        <v>0</v>
      </c>
      <c r="C220" s="689">
        <f>'[3]Unallocated Detail (CBR)'!C220</f>
        <v>0</v>
      </c>
      <c r="D220" s="689">
        <f>'[3]Unallocated Detail (CBR)'!D220</f>
        <v>0</v>
      </c>
      <c r="E220" s="689">
        <f>'[3]Unallocated Detail (CBR)'!E220</f>
        <v>0</v>
      </c>
      <c r="F220" s="689">
        <f>'[3]Unallocated Detail (CBR)'!F220</f>
        <v>0</v>
      </c>
      <c r="G220" s="689">
        <f>'[3]Unallocated Detail (CBR)'!G220</f>
        <v>0</v>
      </c>
      <c r="H220" s="689">
        <f>'[3]Unallocated Detail (CBR)'!H220</f>
        <v>0</v>
      </c>
      <c r="I220" s="689">
        <f>'[3]Unallocated Detail (CBR)'!I220</f>
        <v>0</v>
      </c>
      <c r="J220" s="648">
        <f>'[3]Unallocated Detail (CBR)'!J220</f>
        <v>0.58050000000000002</v>
      </c>
      <c r="K220" s="648">
        <f>'[3]Unallocated Detail (CBR)'!K220</f>
        <v>0.41949999999999998</v>
      </c>
    </row>
    <row r="221" spans="1:11">
      <c r="A221" s="686" t="str">
        <f>'[3]Unallocated Detail (CBR)'!A221</f>
        <v xml:space="preserve">                    (21) SUBTOTAL</v>
      </c>
      <c r="B221" s="688">
        <f>'[3]Unallocated Detail (CBR)'!B221</f>
        <v>20548575.079999998</v>
      </c>
      <c r="C221" s="688">
        <f>'[3]Unallocated Detail (CBR)'!C221</f>
        <v>5423717.6699999999</v>
      </c>
      <c r="D221" s="688">
        <f>'[3]Unallocated Detail (CBR)'!D221</f>
        <v>2743059.38</v>
      </c>
      <c r="E221" s="688">
        <f>'[3]Unallocated Detail (CBR)'!E221</f>
        <v>1592345.9699999997</v>
      </c>
      <c r="F221" s="688">
        <f>'[3]Unallocated Detail (CBR)'!F221</f>
        <v>1150713.4100000001</v>
      </c>
      <c r="G221" s="688">
        <f>'[3]Unallocated Detail (CBR)'!G221</f>
        <v>22140921.049999997</v>
      </c>
      <c r="H221" s="688">
        <f>'[3]Unallocated Detail (CBR)'!H221</f>
        <v>6574431.0799999991</v>
      </c>
      <c r="I221" s="688">
        <f>'[3]Unallocated Detail (CBR)'!I221</f>
        <v>28715352.129999995</v>
      </c>
      <c r="J221" s="118"/>
      <c r="K221" s="116"/>
    </row>
    <row r="222" spans="1:11">
      <c r="A222" s="684" t="str">
        <f>'[3]Unallocated Detail (CBR)'!A222</f>
        <v xml:space="preserve">          22 - CONSERVATION AMORTIZATION</v>
      </c>
      <c r="B222" s="685"/>
      <c r="C222" s="685"/>
      <c r="D222" s="685"/>
      <c r="E222" s="685"/>
      <c r="F222" s="685"/>
      <c r="G222" s="685"/>
      <c r="H222" s="685"/>
      <c r="I222" s="685"/>
      <c r="J222" s="118"/>
      <c r="K222" s="116"/>
    </row>
    <row r="223" spans="1:11">
      <c r="A223" s="693" t="str">
        <f>'[3]Unallocated Detail (CBR)'!A223</f>
        <v xml:space="preserve">               (22) 908 - Customer Assistance Expense</v>
      </c>
      <c r="B223" s="689">
        <f>'[3]Unallocated Detail (CBR)'!B223</f>
        <v>97087902.950000003</v>
      </c>
      <c r="C223" s="689">
        <f>'[3]Unallocated Detail (CBR)'!C223</f>
        <v>14625833.34</v>
      </c>
      <c r="D223" s="689">
        <f>'[3]Unallocated Detail (CBR)'!D223</f>
        <v>0</v>
      </c>
      <c r="E223" s="689">
        <f>'[3]Unallocated Detail (CBR)'!E223</f>
        <v>0</v>
      </c>
      <c r="F223" s="689">
        <f>'[3]Unallocated Detail (CBR)'!F223</f>
        <v>0</v>
      </c>
      <c r="G223" s="689">
        <f>'[3]Unallocated Detail (CBR)'!G223</f>
        <v>97087902.950000003</v>
      </c>
      <c r="H223" s="689">
        <f>'[3]Unallocated Detail (CBR)'!H223</f>
        <v>14625833.34</v>
      </c>
      <c r="I223" s="689">
        <f>'[3]Unallocated Detail (CBR)'!I223</f>
        <v>111713736.29000001</v>
      </c>
      <c r="J223" s="118"/>
      <c r="K223" s="116"/>
    </row>
    <row r="224" spans="1:11">
      <c r="A224" s="686" t="str">
        <f>'[3]Unallocated Detail (CBR)'!A224</f>
        <v xml:space="preserve">                    (22) SUBTOTAL</v>
      </c>
      <c r="B224" s="688">
        <f>'[3]Unallocated Detail (CBR)'!B224</f>
        <v>97087902.950000003</v>
      </c>
      <c r="C224" s="688">
        <f>'[3]Unallocated Detail (CBR)'!C224</f>
        <v>14625833.34</v>
      </c>
      <c r="D224" s="688">
        <f>'[3]Unallocated Detail (CBR)'!D224</f>
        <v>0</v>
      </c>
      <c r="E224" s="688">
        <f>'[3]Unallocated Detail (CBR)'!E224</f>
        <v>0</v>
      </c>
      <c r="F224" s="688">
        <f>'[3]Unallocated Detail (CBR)'!F224</f>
        <v>0</v>
      </c>
      <c r="G224" s="688">
        <f>'[3]Unallocated Detail (CBR)'!G224</f>
        <v>97087902.950000003</v>
      </c>
      <c r="H224" s="688">
        <f>'[3]Unallocated Detail (CBR)'!H224</f>
        <v>14625833.34</v>
      </c>
      <c r="I224" s="688">
        <f>'[3]Unallocated Detail (CBR)'!I224</f>
        <v>111713736.29000001</v>
      </c>
      <c r="J224" s="118"/>
      <c r="K224" s="116"/>
    </row>
    <row r="225" spans="1:11">
      <c r="A225" s="684" t="str">
        <f>'[3]Unallocated Detail (CBR)'!A225</f>
        <v xml:space="preserve">          23 - ADMIN &amp; GENERAL EXPENSE</v>
      </c>
      <c r="B225" s="685"/>
      <c r="C225" s="685"/>
      <c r="D225" s="685"/>
      <c r="E225" s="685"/>
      <c r="F225" s="685"/>
      <c r="G225" s="685"/>
      <c r="H225" s="685"/>
      <c r="I225" s="685"/>
      <c r="J225" s="118"/>
      <c r="K225" s="116"/>
    </row>
    <row r="226" spans="1:11">
      <c r="A226" s="686" t="str">
        <f>'[3]Unallocated Detail (CBR)'!A226</f>
        <v xml:space="preserve">               (23) 920 - A &amp; G Salaries</v>
      </c>
      <c r="B226" s="688">
        <f>'[3]Unallocated Detail (CBR)'!B226</f>
        <v>4033840</v>
      </c>
      <c r="C226" s="688">
        <f>'[3]Unallocated Detail (CBR)'!C226</f>
        <v>1153281.8799999999</v>
      </c>
      <c r="D226" s="688">
        <f>'[3]Unallocated Detail (CBR)'!D226</f>
        <v>67192406.760000005</v>
      </c>
      <c r="E226" s="688">
        <f>'[3]Unallocated Detail (CBR)'!E226</f>
        <v>44474654.030000001</v>
      </c>
      <c r="F226" s="688">
        <f>'[3]Unallocated Detail (CBR)'!F226</f>
        <v>22717752.73</v>
      </c>
      <c r="G226" s="688">
        <f>'[3]Unallocated Detail (CBR)'!G226</f>
        <v>48508494.030000001</v>
      </c>
      <c r="H226" s="688">
        <f>'[3]Unallocated Detail (CBR)'!H226</f>
        <v>23871034.609999999</v>
      </c>
      <c r="I226" s="688">
        <f>'[3]Unallocated Detail (CBR)'!I226</f>
        <v>72379528.640000001</v>
      </c>
      <c r="J226" s="648">
        <f>'[3]Unallocated Detail (CBR)'!J226</f>
        <v>0.66190000000000004</v>
      </c>
      <c r="K226" s="648">
        <f>'[3]Unallocated Detail (CBR)'!K226</f>
        <v>0.33810000000000001</v>
      </c>
    </row>
    <row r="227" spans="1:11">
      <c r="A227" s="686" t="str">
        <f>'[3]Unallocated Detail (CBR)'!A227</f>
        <v xml:space="preserve">               (23) 921 - Office Supplies and Expenses</v>
      </c>
      <c r="B227" s="688">
        <f>'[3]Unallocated Detail (CBR)'!B227</f>
        <v>657466.68999999994</v>
      </c>
      <c r="C227" s="688">
        <f>'[3]Unallocated Detail (CBR)'!C227</f>
        <v>353908.88999999897</v>
      </c>
      <c r="D227" s="688">
        <f>'[3]Unallocated Detail (CBR)'!D227</f>
        <v>12028646.329999998</v>
      </c>
      <c r="E227" s="688">
        <f>'[3]Unallocated Detail (CBR)'!E227</f>
        <v>7961761.0099999998</v>
      </c>
      <c r="F227" s="688">
        <f>'[3]Unallocated Detail (CBR)'!F227</f>
        <v>4066885.32</v>
      </c>
      <c r="G227" s="688">
        <f>'[3]Unallocated Detail (CBR)'!G227</f>
        <v>8619227.6999999993</v>
      </c>
      <c r="H227" s="688">
        <f>'[3]Unallocated Detail (CBR)'!H227</f>
        <v>4420794.209999999</v>
      </c>
      <c r="I227" s="688">
        <f>'[3]Unallocated Detail (CBR)'!I227</f>
        <v>13040021.909999998</v>
      </c>
      <c r="J227" s="648">
        <f>'[3]Unallocated Detail (CBR)'!J227</f>
        <v>0.66190000000000004</v>
      </c>
      <c r="K227" s="648">
        <f>'[3]Unallocated Detail (CBR)'!K227</f>
        <v>0.33810000000000001</v>
      </c>
    </row>
    <row r="228" spans="1:11">
      <c r="A228" s="686" t="str">
        <f>'[3]Unallocated Detail (CBR)'!A228</f>
        <v xml:space="preserve">               (23) 922 - Admin Expenses Transferred</v>
      </c>
      <c r="B228" s="688">
        <f>'[3]Unallocated Detail (CBR)'!B228</f>
        <v>-77399.45</v>
      </c>
      <c r="C228" s="688">
        <f>'[3]Unallocated Detail (CBR)'!C228</f>
        <v>-40605.61</v>
      </c>
      <c r="D228" s="688">
        <f>'[3]Unallocated Detail (CBR)'!D228</f>
        <v>-32452563.59</v>
      </c>
      <c r="E228" s="688">
        <f>'[3]Unallocated Detail (CBR)'!E228</f>
        <v>-21480351.84</v>
      </c>
      <c r="F228" s="688">
        <f>'[3]Unallocated Detail (CBR)'!F228</f>
        <v>-10972211.75</v>
      </c>
      <c r="G228" s="688">
        <f>'[3]Unallocated Detail (CBR)'!G228</f>
        <v>-21557751.289999999</v>
      </c>
      <c r="H228" s="688">
        <f>'[3]Unallocated Detail (CBR)'!H228</f>
        <v>-11012817.359999999</v>
      </c>
      <c r="I228" s="688">
        <f>'[3]Unallocated Detail (CBR)'!I228</f>
        <v>-32570568.649999999</v>
      </c>
      <c r="J228" s="648">
        <f>'[3]Unallocated Detail (CBR)'!J228</f>
        <v>0.66190000000000004</v>
      </c>
      <c r="K228" s="648">
        <f>'[3]Unallocated Detail (CBR)'!K228</f>
        <v>0.33810000000000001</v>
      </c>
    </row>
    <row r="229" spans="1:11">
      <c r="A229" s="686" t="str">
        <f>'[3]Unallocated Detail (CBR)'!A229</f>
        <v xml:space="preserve">               (23) 923 - Outside Services Employed</v>
      </c>
      <c r="B229" s="688">
        <f>'[3]Unallocated Detail (CBR)'!B229</f>
        <v>1240343.3599999999</v>
      </c>
      <c r="C229" s="688">
        <f>'[3]Unallocated Detail (CBR)'!C229</f>
        <v>1455334.11</v>
      </c>
      <c r="D229" s="688">
        <f>'[3]Unallocated Detail (CBR)'!D229</f>
        <v>14868390.24</v>
      </c>
      <c r="E229" s="688">
        <f>'[3]Unallocated Detail (CBR)'!E229</f>
        <v>9841387.5</v>
      </c>
      <c r="F229" s="688">
        <f>'[3]Unallocated Detail (CBR)'!F229</f>
        <v>5027002.74</v>
      </c>
      <c r="G229" s="688">
        <f>'[3]Unallocated Detail (CBR)'!G229</f>
        <v>11081730.859999999</v>
      </c>
      <c r="H229" s="688">
        <f>'[3]Unallocated Detail (CBR)'!H229</f>
        <v>6482336.8500000006</v>
      </c>
      <c r="I229" s="688">
        <f>'[3]Unallocated Detail (CBR)'!I229</f>
        <v>17564067.710000001</v>
      </c>
      <c r="J229" s="648">
        <f>'[3]Unallocated Detail (CBR)'!J229</f>
        <v>0.66190000000000004</v>
      </c>
      <c r="K229" s="648">
        <f>'[3]Unallocated Detail (CBR)'!K229</f>
        <v>0.33810000000000001</v>
      </c>
    </row>
    <row r="230" spans="1:11">
      <c r="A230" s="686" t="str">
        <f>'[3]Unallocated Detail (CBR)'!A230</f>
        <v xml:space="preserve">               (23) 924 - Property Insurance</v>
      </c>
      <c r="B230" s="688">
        <f>'[3]Unallocated Detail (CBR)'!B230</f>
        <v>4700231.2699999996</v>
      </c>
      <c r="C230" s="688">
        <f>'[3]Unallocated Detail (CBR)'!C230</f>
        <v>133126.68</v>
      </c>
      <c r="D230" s="688">
        <f>'[3]Unallocated Detail (CBR)'!D230</f>
        <v>16481.28</v>
      </c>
      <c r="E230" s="688">
        <f>'[3]Unallocated Detail (CBR)'!E230</f>
        <v>9951.4</v>
      </c>
      <c r="F230" s="688">
        <f>'[3]Unallocated Detail (CBR)'!F230</f>
        <v>6529.88</v>
      </c>
      <c r="G230" s="688">
        <f>'[3]Unallocated Detail (CBR)'!G230</f>
        <v>4710182.67</v>
      </c>
      <c r="H230" s="688">
        <f>'[3]Unallocated Detail (CBR)'!H230</f>
        <v>139656.56</v>
      </c>
      <c r="I230" s="688">
        <f>'[3]Unallocated Detail (CBR)'!I230</f>
        <v>4849839.2299999995</v>
      </c>
      <c r="J230" s="648">
        <f>'[3]Unallocated Detail (CBR)'!J230</f>
        <v>0.6038</v>
      </c>
      <c r="K230" s="648">
        <f>'[3]Unallocated Detail (CBR)'!K230</f>
        <v>0.3962</v>
      </c>
    </row>
    <row r="231" spans="1:11">
      <c r="A231" s="686" t="str">
        <f>'[3]Unallocated Detail (CBR)'!A231</f>
        <v xml:space="preserve">               (23) 925 - Injuries &amp; Damages</v>
      </c>
      <c r="B231" s="688">
        <f>'[3]Unallocated Detail (CBR)'!B231</f>
        <v>1239537.72</v>
      </c>
      <c r="C231" s="688">
        <f>'[3]Unallocated Detail (CBR)'!C231</f>
        <v>-1249224.5300000003</v>
      </c>
      <c r="D231" s="688">
        <f>'[3]Unallocated Detail (CBR)'!D231</f>
        <v>6399711.6600000001</v>
      </c>
      <c r="E231" s="688">
        <f>'[3]Unallocated Detail (CBR)'!E231</f>
        <v>3715032.62</v>
      </c>
      <c r="F231" s="688">
        <f>'[3]Unallocated Detail (CBR)'!F231</f>
        <v>2684679.04</v>
      </c>
      <c r="G231" s="688">
        <f>'[3]Unallocated Detail (CBR)'!G231</f>
        <v>4954570.34</v>
      </c>
      <c r="H231" s="688">
        <f>'[3]Unallocated Detail (CBR)'!H231</f>
        <v>1435454.5099999998</v>
      </c>
      <c r="I231" s="688">
        <f>'[3]Unallocated Detail (CBR)'!I231</f>
        <v>6390024.8499999996</v>
      </c>
      <c r="J231" s="648">
        <f>'[3]Unallocated Detail (CBR)'!J231</f>
        <v>0.58050000000000002</v>
      </c>
      <c r="K231" s="648">
        <f>'[3]Unallocated Detail (CBR)'!K231</f>
        <v>0.41949999999999998</v>
      </c>
    </row>
    <row r="232" spans="1:11">
      <c r="A232" s="686" t="str">
        <f>'[3]Unallocated Detail (CBR)'!A232</f>
        <v xml:space="preserve">               (23) 926 - Emp Pension &amp; Benefits</v>
      </c>
      <c r="B232" s="688">
        <f>'[3]Unallocated Detail (CBR)'!B232</f>
        <v>20611510.740000002</v>
      </c>
      <c r="C232" s="688">
        <f>'[3]Unallocated Detail (CBR)'!C232</f>
        <v>9276539.6999999899</v>
      </c>
      <c r="D232" s="688">
        <f>'[3]Unallocated Detail (CBR)'!D232</f>
        <v>16635255.809999991</v>
      </c>
      <c r="E232" s="688">
        <f>'[3]Unallocated Detail (CBR)'!E232</f>
        <v>11501615.869999999</v>
      </c>
      <c r="F232" s="688">
        <f>'[3]Unallocated Detail (CBR)'!F232</f>
        <v>5133639.9400000004</v>
      </c>
      <c r="G232" s="688">
        <f>'[3]Unallocated Detail (CBR)'!G232</f>
        <v>32113126.609999999</v>
      </c>
      <c r="H232" s="688">
        <f>'[3]Unallocated Detail (CBR)'!H232</f>
        <v>14410179.639999989</v>
      </c>
      <c r="I232" s="688">
        <f>'[3]Unallocated Detail (CBR)'!I232</f>
        <v>46523306.249999985</v>
      </c>
      <c r="J232" s="648">
        <f>'[3]Unallocated Detail (CBR)'!J232</f>
        <v>0.69140000000000001</v>
      </c>
      <c r="K232" s="648">
        <f>'[3]Unallocated Detail (CBR)'!K232</f>
        <v>0.30859999999999999</v>
      </c>
    </row>
    <row r="233" spans="1:11">
      <c r="A233" s="686" t="str">
        <f>'[3]Unallocated Detail (CBR)'!A233</f>
        <v xml:space="preserve">               (23) 928 - Regulatory Commission Expense</v>
      </c>
      <c r="B233" s="688">
        <f>'[3]Unallocated Detail (CBR)'!B233</f>
        <v>7152452.7199999895</v>
      </c>
      <c r="C233" s="688">
        <f>'[3]Unallocated Detail (CBR)'!C233</f>
        <v>1877378.35</v>
      </c>
      <c r="D233" s="688">
        <f>'[3]Unallocated Detail (CBR)'!D233</f>
        <v>314639.7</v>
      </c>
      <c r="E233" s="688">
        <f>'[3]Unallocated Detail (CBR)'!E233</f>
        <v>208260.02</v>
      </c>
      <c r="F233" s="688">
        <f>'[3]Unallocated Detail (CBR)'!F233</f>
        <v>106379.68</v>
      </c>
      <c r="G233" s="688">
        <f>'[3]Unallocated Detail (CBR)'!G233</f>
        <v>7360712.739999989</v>
      </c>
      <c r="H233" s="688">
        <f>'[3]Unallocated Detail (CBR)'!H233</f>
        <v>1983758.03</v>
      </c>
      <c r="I233" s="688">
        <f>'[3]Unallocated Detail (CBR)'!I233</f>
        <v>9344470.7699999884</v>
      </c>
      <c r="J233" s="648">
        <f>'[3]Unallocated Detail (CBR)'!J233</f>
        <v>0.66190000000000004</v>
      </c>
      <c r="K233" s="648">
        <f>'[3]Unallocated Detail (CBR)'!K233</f>
        <v>0.33810000000000001</v>
      </c>
    </row>
    <row r="234" spans="1:11">
      <c r="A234" s="686" t="str">
        <f>'[3]Unallocated Detail (CBR)'!A234</f>
        <v xml:space="preserve">               (23) 9301 - Gen Advertising Exp</v>
      </c>
      <c r="B234" s="688">
        <f>'[3]Unallocated Detail (CBR)'!B234</f>
        <v>0</v>
      </c>
      <c r="C234" s="688">
        <f>'[3]Unallocated Detail (CBR)'!C234</f>
        <v>0</v>
      </c>
      <c r="D234" s="688">
        <f>'[3]Unallocated Detail (CBR)'!D234</f>
        <v>0</v>
      </c>
      <c r="E234" s="688">
        <f>'[3]Unallocated Detail (CBR)'!E234</f>
        <v>0</v>
      </c>
      <c r="F234" s="688">
        <f>'[3]Unallocated Detail (CBR)'!F234</f>
        <v>0</v>
      </c>
      <c r="G234" s="688">
        <f>'[3]Unallocated Detail (CBR)'!G234</f>
        <v>0</v>
      </c>
      <c r="H234" s="688">
        <f>'[3]Unallocated Detail (CBR)'!H234</f>
        <v>0</v>
      </c>
      <c r="I234" s="688">
        <f>'[3]Unallocated Detail (CBR)'!I234</f>
        <v>0</v>
      </c>
      <c r="J234" s="648">
        <f>'[3]Unallocated Detail (CBR)'!J234</f>
        <v>0.66190000000000004</v>
      </c>
      <c r="K234" s="648">
        <f>'[3]Unallocated Detail (CBR)'!K234</f>
        <v>0.33810000000000001</v>
      </c>
    </row>
    <row r="235" spans="1:11">
      <c r="A235" s="686" t="str">
        <f>'[3]Unallocated Detail (CBR)'!A235</f>
        <v xml:space="preserve">               (23) 9302 - Misc. General Expenses</v>
      </c>
      <c r="B235" s="688">
        <f>'[3]Unallocated Detail (CBR)'!B235</f>
        <v>751862.14999999991</v>
      </c>
      <c r="C235" s="688">
        <f>'[3]Unallocated Detail (CBR)'!C235</f>
        <v>540717.99999999895</v>
      </c>
      <c r="D235" s="688">
        <f>'[3]Unallocated Detail (CBR)'!D235</f>
        <v>7106541.71</v>
      </c>
      <c r="E235" s="688">
        <f>'[3]Unallocated Detail (CBR)'!E235</f>
        <v>4703819.96</v>
      </c>
      <c r="F235" s="688">
        <f>'[3]Unallocated Detail (CBR)'!F235</f>
        <v>2402721.75</v>
      </c>
      <c r="G235" s="688">
        <f>'[3]Unallocated Detail (CBR)'!G235</f>
        <v>5455682.1099999994</v>
      </c>
      <c r="H235" s="688">
        <f>'[3]Unallocated Detail (CBR)'!H235</f>
        <v>2943439.7499999991</v>
      </c>
      <c r="I235" s="688">
        <f>'[3]Unallocated Detail (CBR)'!I235</f>
        <v>8399121.8599999994</v>
      </c>
      <c r="J235" s="648">
        <f>'[3]Unallocated Detail (CBR)'!J235</f>
        <v>0.66190000000000004</v>
      </c>
      <c r="K235" s="648">
        <f>'[3]Unallocated Detail (CBR)'!K235</f>
        <v>0.33810000000000001</v>
      </c>
    </row>
    <row r="236" spans="1:11">
      <c r="A236" s="686" t="str">
        <f>'[3]Unallocated Detail (CBR)'!A236</f>
        <v xml:space="preserve">               (23) 931 - Rents</v>
      </c>
      <c r="B236" s="688">
        <f>'[3]Unallocated Detail (CBR)'!B236</f>
        <v>230588.28</v>
      </c>
      <c r="C236" s="688">
        <f>'[3]Unallocated Detail (CBR)'!C236</f>
        <v>0</v>
      </c>
      <c r="D236" s="688">
        <f>'[3]Unallocated Detail (CBR)'!D236</f>
        <v>10035671.67999999</v>
      </c>
      <c r="E236" s="688">
        <f>'[3]Unallocated Detail (CBR)'!E236</f>
        <v>6642611.0800000001</v>
      </c>
      <c r="F236" s="688">
        <f>'[3]Unallocated Detail (CBR)'!F236</f>
        <v>3393060.6</v>
      </c>
      <c r="G236" s="688">
        <f>'[3]Unallocated Detail (CBR)'!G236</f>
        <v>6873199.3600000003</v>
      </c>
      <c r="H236" s="688">
        <f>'[3]Unallocated Detail (CBR)'!H236</f>
        <v>3393060.6</v>
      </c>
      <c r="I236" s="688">
        <f>'[3]Unallocated Detail (CBR)'!I236</f>
        <v>10266259.960000001</v>
      </c>
      <c r="J236" s="648">
        <f>'[3]Unallocated Detail (CBR)'!J236</f>
        <v>0.66190000000000004</v>
      </c>
      <c r="K236" s="648">
        <f>'[3]Unallocated Detail (CBR)'!K236</f>
        <v>0.33810000000000001</v>
      </c>
    </row>
    <row r="237" spans="1:11">
      <c r="A237" s="686" t="str">
        <f>'[3]Unallocated Detail (CBR)'!A237</f>
        <v xml:space="preserve">               (23) 932 - Maint Of General Plant- Gas</v>
      </c>
      <c r="B237" s="688">
        <f>'[3]Unallocated Detail (CBR)'!B237</f>
        <v>0</v>
      </c>
      <c r="C237" s="688">
        <f>'[3]Unallocated Detail (CBR)'!C237</f>
        <v>1191673.56</v>
      </c>
      <c r="D237" s="688">
        <f>'[3]Unallocated Detail (CBR)'!D237</f>
        <v>0</v>
      </c>
      <c r="E237" s="688">
        <f>'[3]Unallocated Detail (CBR)'!E237</f>
        <v>0</v>
      </c>
      <c r="F237" s="688">
        <f>'[3]Unallocated Detail (CBR)'!F237</f>
        <v>0</v>
      </c>
      <c r="G237" s="688">
        <f>'[3]Unallocated Detail (CBR)'!G237</f>
        <v>0</v>
      </c>
      <c r="H237" s="688">
        <f>'[3]Unallocated Detail (CBR)'!H237</f>
        <v>1191673.56</v>
      </c>
      <c r="I237" s="688">
        <f>'[3]Unallocated Detail (CBR)'!I237</f>
        <v>1191673.56</v>
      </c>
      <c r="J237" s="648">
        <f>'[3]Unallocated Detail (CBR)'!J237</f>
        <v>0.66190000000000004</v>
      </c>
      <c r="K237" s="648">
        <f>'[3]Unallocated Detail (CBR)'!K237</f>
        <v>0.33810000000000001</v>
      </c>
    </row>
    <row r="238" spans="1:11">
      <c r="A238" s="686" t="str">
        <f>'[3]Unallocated Detail (CBR)'!A238</f>
        <v xml:space="preserve">               (23) 935 - Maint General Plant - Electric</v>
      </c>
      <c r="B238" s="689">
        <f>'[3]Unallocated Detail (CBR)'!B238</f>
        <v>1062287.879999999</v>
      </c>
      <c r="C238" s="689">
        <f>'[3]Unallocated Detail (CBR)'!C238</f>
        <v>0</v>
      </c>
      <c r="D238" s="689">
        <f>'[3]Unallocated Detail (CBR)'!D238</f>
        <v>23634911.539999999</v>
      </c>
      <c r="E238" s="689">
        <f>'[3]Unallocated Detail (CBR)'!E238</f>
        <v>15643947.949999999</v>
      </c>
      <c r="F238" s="689">
        <f>'[3]Unallocated Detail (CBR)'!F238</f>
        <v>7990963.5899999999</v>
      </c>
      <c r="G238" s="689">
        <f>'[3]Unallocated Detail (CBR)'!G238</f>
        <v>16706235.829999998</v>
      </c>
      <c r="H238" s="689">
        <f>'[3]Unallocated Detail (CBR)'!H238</f>
        <v>7990963.5899999999</v>
      </c>
      <c r="I238" s="689">
        <f>'[3]Unallocated Detail (CBR)'!I238</f>
        <v>24697199.419999998</v>
      </c>
      <c r="J238" s="648">
        <f>'[3]Unallocated Detail (CBR)'!J238</f>
        <v>0.66190000000000004</v>
      </c>
      <c r="K238" s="648">
        <f>'[3]Unallocated Detail (CBR)'!K238</f>
        <v>0.33810000000000001</v>
      </c>
    </row>
    <row r="239" spans="1:11">
      <c r="A239" s="686" t="str">
        <f>'[3]Unallocated Detail (CBR)'!A239</f>
        <v xml:space="preserve">                    (23) SUBTOTAL</v>
      </c>
      <c r="B239" s="688">
        <f>'[3]Unallocated Detail (CBR)'!B239</f>
        <v>41602721.359999985</v>
      </c>
      <c r="C239" s="688">
        <f>'[3]Unallocated Detail (CBR)'!C239</f>
        <v>14692131.029999986</v>
      </c>
      <c r="D239" s="688">
        <f>'[3]Unallocated Detail (CBR)'!D239</f>
        <v>125780093.11999997</v>
      </c>
      <c r="E239" s="688">
        <f>'[3]Unallocated Detail (CBR)'!E239</f>
        <v>83222689.600000009</v>
      </c>
      <c r="F239" s="688">
        <f>'[3]Unallocated Detail (CBR)'!F239</f>
        <v>42557403.519999996</v>
      </c>
      <c r="G239" s="688">
        <f>'[3]Unallocated Detail (CBR)'!G239</f>
        <v>124825410.95999999</v>
      </c>
      <c r="H239" s="688">
        <f>'[3]Unallocated Detail (CBR)'!H239</f>
        <v>57249534.549999997</v>
      </c>
      <c r="I239" s="688">
        <f>'[3]Unallocated Detail (CBR)'!I239</f>
        <v>182074945.50999999</v>
      </c>
      <c r="J239" s="118"/>
      <c r="K239" s="116"/>
    </row>
    <row r="240" spans="1:11">
      <c r="A240" s="686" t="str">
        <f>'[3]Unallocated Detail (CBR)'!A240</f>
        <v xml:space="preserve">     TOTAL OPERATING AND MAINTENANCE</v>
      </c>
      <c r="B240" s="694">
        <f>'[3]Unallocated Detail (CBR)'!B240</f>
        <v>424245367.77999997</v>
      </c>
      <c r="C240" s="694">
        <f>'[3]Unallocated Detail (CBR)'!C240</f>
        <v>114216426.32999997</v>
      </c>
      <c r="D240" s="694">
        <f>'[3]Unallocated Detail (CBR)'!D240</f>
        <v>168127370.99999988</v>
      </c>
      <c r="E240" s="694">
        <f>'[3]Unallocated Detail (CBR)'!E240</f>
        <v>107867462.74000001</v>
      </c>
      <c r="F240" s="694">
        <f>'[3]Unallocated Detail (CBR)'!F240</f>
        <v>60259908.259999998</v>
      </c>
      <c r="G240" s="694">
        <f>'[3]Unallocated Detail (CBR)'!G240</f>
        <v>532112830.51999998</v>
      </c>
      <c r="H240" s="694">
        <f>'[3]Unallocated Detail (CBR)'!H240</f>
        <v>174476334.58999997</v>
      </c>
      <c r="I240" s="694">
        <f>'[3]Unallocated Detail (CBR)'!I240</f>
        <v>706589165.11000001</v>
      </c>
      <c r="J240" s="118"/>
      <c r="K240" s="116"/>
    </row>
    <row r="241" spans="1:11">
      <c r="A241" s="681"/>
      <c r="B241" s="685"/>
      <c r="C241" s="685"/>
      <c r="D241" s="685"/>
      <c r="E241" s="685"/>
      <c r="F241" s="685"/>
      <c r="G241" s="685"/>
      <c r="H241" s="685"/>
      <c r="I241" s="685"/>
      <c r="J241" s="118"/>
      <c r="K241" s="116"/>
    </row>
    <row r="242" spans="1:11">
      <c r="A242" s="686" t="str">
        <f>'[3]Unallocated Detail (CBR)'!A242</f>
        <v xml:space="preserve">     DEPRECIATION, DEPLETION AND AMORTIZATION</v>
      </c>
      <c r="B242" s="685"/>
      <c r="C242" s="685"/>
      <c r="D242" s="685"/>
      <c r="E242" s="685"/>
      <c r="F242" s="685"/>
      <c r="G242" s="685"/>
      <c r="H242" s="685"/>
      <c r="I242" s="685"/>
      <c r="J242" s="118"/>
      <c r="K242" s="116"/>
    </row>
    <row r="243" spans="1:11">
      <c r="A243" s="684" t="str">
        <f>'[3]Unallocated Detail (CBR)'!A243</f>
        <v xml:space="preserve">          24 - DEPRECIATION</v>
      </c>
      <c r="B243" s="685"/>
      <c r="C243" s="685"/>
      <c r="D243" s="685"/>
      <c r="E243" s="685"/>
      <c r="F243" s="685"/>
      <c r="G243" s="685"/>
      <c r="H243" s="685"/>
      <c r="I243" s="685"/>
      <c r="J243" s="118"/>
      <c r="K243" s="116"/>
    </row>
    <row r="244" spans="1:11">
      <c r="A244" s="686" t="str">
        <f>'[3]Unallocated Detail (CBR)'!A244</f>
        <v xml:space="preserve">               (24) 403 - Depreciation Expense</v>
      </c>
      <c r="B244" s="688">
        <f>'[3]Unallocated Detail (CBR)'!B244</f>
        <v>316437620.68000001</v>
      </c>
      <c r="C244" s="688">
        <f>'[3]Unallocated Detail (CBR)'!C244</f>
        <v>107878753.2299999</v>
      </c>
      <c r="D244" s="688">
        <f>'[3]Unallocated Detail (CBR)'!D244</f>
        <v>26407590.670000002</v>
      </c>
      <c r="E244" s="688">
        <f>'[3]Unallocated Detail (CBR)'!E244</f>
        <v>17479184.260000002</v>
      </c>
      <c r="F244" s="688">
        <f>'[3]Unallocated Detail (CBR)'!F244</f>
        <v>8928406.4100000001</v>
      </c>
      <c r="G244" s="688">
        <f>'[3]Unallocated Detail (CBR)'!G244</f>
        <v>333916804.94</v>
      </c>
      <c r="H244" s="688">
        <f>'[3]Unallocated Detail (CBR)'!H244</f>
        <v>116807159.6399999</v>
      </c>
      <c r="I244" s="688">
        <f>'[3]Unallocated Detail (CBR)'!I244</f>
        <v>450723964.57999992</v>
      </c>
      <c r="J244" s="648">
        <f>'[3]Unallocated Detail (CBR)'!J244</f>
        <v>0.66190000000000004</v>
      </c>
      <c r="K244" s="648">
        <f>'[3]Unallocated Detail (CBR)'!K244</f>
        <v>0.33810000000000001</v>
      </c>
    </row>
    <row r="245" spans="1:11">
      <c r="A245" s="686" t="str">
        <f>'[3]Unallocated Detail (CBR)'!A245</f>
        <v xml:space="preserve">               (24) 4031 - Depreciation Expense - FAS143</v>
      </c>
      <c r="B245" s="689">
        <f>'[3]Unallocated Detail (CBR)'!B245</f>
        <v>7707061.1999999993</v>
      </c>
      <c r="C245" s="689">
        <f>'[3]Unallocated Detail (CBR)'!C245</f>
        <v>149858.91</v>
      </c>
      <c r="D245" s="689">
        <f>'[3]Unallocated Detail (CBR)'!D245</f>
        <v>2105.7800000000002</v>
      </c>
      <c r="E245" s="689">
        <f>'[3]Unallocated Detail (CBR)'!E245</f>
        <v>1393.82</v>
      </c>
      <c r="F245" s="689">
        <f>'[3]Unallocated Detail (CBR)'!F245</f>
        <v>711.96</v>
      </c>
      <c r="G245" s="689">
        <f>'[3]Unallocated Detail (CBR)'!G245</f>
        <v>7708455.0199999996</v>
      </c>
      <c r="H245" s="689">
        <f>'[3]Unallocated Detail (CBR)'!H245</f>
        <v>150570.87</v>
      </c>
      <c r="I245" s="689">
        <f>'[3]Unallocated Detail (CBR)'!I245</f>
        <v>7859025.8899999997</v>
      </c>
      <c r="J245" s="648">
        <f>'[3]Unallocated Detail (CBR)'!J245</f>
        <v>0.66190000000000004</v>
      </c>
      <c r="K245" s="648">
        <f>'[3]Unallocated Detail (CBR)'!K245</f>
        <v>0.33810000000000001</v>
      </c>
    </row>
    <row r="246" spans="1:11">
      <c r="A246" s="686" t="str">
        <f>'[3]Unallocated Detail (CBR)'!A246</f>
        <v xml:space="preserve">                    (24) SUBTOTAL</v>
      </c>
      <c r="B246" s="688">
        <f>'[3]Unallocated Detail (CBR)'!B246</f>
        <v>324144681.88</v>
      </c>
      <c r="C246" s="688">
        <f>'[3]Unallocated Detail (CBR)'!C246</f>
        <v>108028612.1399999</v>
      </c>
      <c r="D246" s="688">
        <f>'[3]Unallocated Detail (CBR)'!D246</f>
        <v>26409696.450000003</v>
      </c>
      <c r="E246" s="688">
        <f>'[3]Unallocated Detail (CBR)'!E246</f>
        <v>17480578.080000002</v>
      </c>
      <c r="F246" s="688">
        <f>'[3]Unallocated Detail (CBR)'!F246</f>
        <v>8929118.370000001</v>
      </c>
      <c r="G246" s="688">
        <f>'[3]Unallocated Detail (CBR)'!G246</f>
        <v>341625259.95999998</v>
      </c>
      <c r="H246" s="688">
        <f>'[3]Unallocated Detail (CBR)'!H246</f>
        <v>116957730.5099999</v>
      </c>
      <c r="I246" s="688">
        <f>'[3]Unallocated Detail (CBR)'!I246</f>
        <v>458582990.46999991</v>
      </c>
      <c r="J246" s="118"/>
      <c r="K246" s="116"/>
    </row>
    <row r="247" spans="1:11">
      <c r="A247" s="684" t="str">
        <f>'[3]Unallocated Detail (CBR)'!A247</f>
        <v xml:space="preserve">          25 - AMORTIZATION</v>
      </c>
      <c r="B247" s="685"/>
      <c r="C247" s="685"/>
      <c r="D247" s="685"/>
      <c r="E247" s="685"/>
      <c r="F247" s="685"/>
      <c r="G247" s="685"/>
      <c r="H247" s="685"/>
      <c r="I247" s="685"/>
      <c r="J247" s="118"/>
      <c r="K247" s="116"/>
    </row>
    <row r="248" spans="1:11">
      <c r="A248" s="686" t="str">
        <f>'[3]Unallocated Detail (CBR)'!A248</f>
        <v xml:space="preserve">               (25) 404 - Amort Ltd-Term Plant</v>
      </c>
      <c r="B248" s="688">
        <f>'[3]Unallocated Detail (CBR)'!B248</f>
        <v>15706525.09</v>
      </c>
      <c r="C248" s="688">
        <f>'[3]Unallocated Detail (CBR)'!C248</f>
        <v>3292939.59</v>
      </c>
      <c r="D248" s="688">
        <f>'[3]Unallocated Detail (CBR)'!D248</f>
        <v>67037850.429999903</v>
      </c>
      <c r="E248" s="688">
        <f>'[3]Unallocated Detail (CBR)'!E248</f>
        <v>44372353.200000003</v>
      </c>
      <c r="F248" s="688">
        <f>'[3]Unallocated Detail (CBR)'!F248</f>
        <v>22665497.23</v>
      </c>
      <c r="G248" s="688">
        <f>'[3]Unallocated Detail (CBR)'!G248</f>
        <v>60078878.290000007</v>
      </c>
      <c r="H248" s="688">
        <f>'[3]Unallocated Detail (CBR)'!H248</f>
        <v>25958436.82</v>
      </c>
      <c r="I248" s="688">
        <f>'[3]Unallocated Detail (CBR)'!I248</f>
        <v>86037315.110000014</v>
      </c>
      <c r="J248" s="648">
        <f>'[3]Unallocated Detail (CBR)'!J248</f>
        <v>0.66190000000000004</v>
      </c>
      <c r="K248" s="648">
        <f>'[3]Unallocated Detail (CBR)'!K248</f>
        <v>0.33810000000000001</v>
      </c>
    </row>
    <row r="249" spans="1:11">
      <c r="A249" s="686" t="str">
        <f>'[3]Unallocated Detail (CBR)'!A249</f>
        <v xml:space="preserve">               (25) 406 - Amortization Of Plant Acquisition Adj</v>
      </c>
      <c r="B249" s="688">
        <f>'[3]Unallocated Detail (CBR)'!B249</f>
        <v>11656400.670000002</v>
      </c>
      <c r="C249" s="688">
        <f>'[3]Unallocated Detail (CBR)'!C249</f>
        <v>0</v>
      </c>
      <c r="D249" s="688">
        <f>'[3]Unallocated Detail (CBR)'!D249</f>
        <v>0</v>
      </c>
      <c r="E249" s="688">
        <f>'[3]Unallocated Detail (CBR)'!E249</f>
        <v>0</v>
      </c>
      <c r="F249" s="688">
        <f>'[3]Unallocated Detail (CBR)'!F249</f>
        <v>0</v>
      </c>
      <c r="G249" s="688">
        <f>'[3]Unallocated Detail (CBR)'!G249</f>
        <v>11656400.670000002</v>
      </c>
      <c r="H249" s="688">
        <f>'[3]Unallocated Detail (CBR)'!H249</f>
        <v>0</v>
      </c>
      <c r="I249" s="688">
        <f>'[3]Unallocated Detail (CBR)'!I249</f>
        <v>11656400.670000002</v>
      </c>
      <c r="J249" s="648">
        <f>'[3]Unallocated Detail (CBR)'!J249</f>
        <v>0.66190000000000004</v>
      </c>
      <c r="K249" s="648">
        <f>'[3]Unallocated Detail (CBR)'!K249</f>
        <v>0.33810000000000001</v>
      </c>
    </row>
    <row r="250" spans="1:11">
      <c r="A250" s="686" t="str">
        <f>'[3]Unallocated Detail (CBR)'!A250</f>
        <v xml:space="preserve">               (25) 4111 - Accretion Exp - FAS143</v>
      </c>
      <c r="B250" s="689">
        <f>'[3]Unallocated Detail (CBR)'!B250</f>
        <v>3557679.1</v>
      </c>
      <c r="C250" s="689">
        <f>'[3]Unallocated Detail (CBR)'!C250</f>
        <v>159133.1399999999</v>
      </c>
      <c r="D250" s="689">
        <f>'[3]Unallocated Detail (CBR)'!D250</f>
        <v>0</v>
      </c>
      <c r="E250" s="689">
        <f>'[3]Unallocated Detail (CBR)'!E250</f>
        <v>0</v>
      </c>
      <c r="F250" s="689">
        <f>'[3]Unallocated Detail (CBR)'!F250</f>
        <v>0</v>
      </c>
      <c r="G250" s="689">
        <f>'[3]Unallocated Detail (CBR)'!G250</f>
        <v>3557679.1</v>
      </c>
      <c r="H250" s="689">
        <f>'[3]Unallocated Detail (CBR)'!H250</f>
        <v>159133.1399999999</v>
      </c>
      <c r="I250" s="689">
        <f>'[3]Unallocated Detail (CBR)'!I250</f>
        <v>3716812.24</v>
      </c>
      <c r="J250" s="648">
        <f>'[3]Unallocated Detail (CBR)'!J250</f>
        <v>0.66190000000000004</v>
      </c>
      <c r="K250" s="648">
        <f>'[3]Unallocated Detail (CBR)'!K250</f>
        <v>0.33810000000000001</v>
      </c>
    </row>
    <row r="251" spans="1:11">
      <c r="A251" s="686" t="str">
        <f>'[3]Unallocated Detail (CBR)'!A251</f>
        <v xml:space="preserve">                    (25) SUBTOTAL</v>
      </c>
      <c r="B251" s="688">
        <f>'[3]Unallocated Detail (CBR)'!B251</f>
        <v>30920604.860000003</v>
      </c>
      <c r="C251" s="688">
        <f>'[3]Unallocated Detail (CBR)'!C251</f>
        <v>3452072.7299999995</v>
      </c>
      <c r="D251" s="688">
        <f>'[3]Unallocated Detail (CBR)'!D251</f>
        <v>67037850.429999903</v>
      </c>
      <c r="E251" s="688">
        <f>'[3]Unallocated Detail (CBR)'!E251</f>
        <v>44372353.200000003</v>
      </c>
      <c r="F251" s="688">
        <f>'[3]Unallocated Detail (CBR)'!F251</f>
        <v>22665497.23</v>
      </c>
      <c r="G251" s="688">
        <f>'[3]Unallocated Detail (CBR)'!G251</f>
        <v>75292958.060000002</v>
      </c>
      <c r="H251" s="688">
        <f>'[3]Unallocated Detail (CBR)'!H251</f>
        <v>26117569.960000001</v>
      </c>
      <c r="I251" s="688">
        <f>'[3]Unallocated Detail (CBR)'!I251</f>
        <v>101410528.02000001</v>
      </c>
      <c r="J251" s="118"/>
      <c r="K251" s="116"/>
    </row>
    <row r="252" spans="1:11">
      <c r="A252" s="684" t="str">
        <f>'[3]Unallocated Detail (CBR)'!A252</f>
        <v xml:space="preserve">          26 - AMORTIZ OF PROPERTY LOSS</v>
      </c>
      <c r="B252" s="685"/>
      <c r="C252" s="685"/>
      <c r="D252" s="685"/>
      <c r="E252" s="685"/>
      <c r="F252" s="685"/>
      <c r="G252" s="685"/>
      <c r="H252" s="685"/>
      <c r="I252" s="685"/>
      <c r="J252" s="118"/>
      <c r="K252" s="116"/>
    </row>
    <row r="253" spans="1:11">
      <c r="A253" s="686" t="str">
        <f>'[3]Unallocated Detail (CBR)'!A253</f>
        <v xml:space="preserve">               (26) 407 - Amortization Of Prop. Losses</v>
      </c>
      <c r="B253" s="689">
        <f>'[3]Unallocated Detail (CBR)'!B253</f>
        <v>35645161.039999902</v>
      </c>
      <c r="C253" s="689">
        <f>'[3]Unallocated Detail (CBR)'!C253</f>
        <v>0</v>
      </c>
      <c r="D253" s="689">
        <f>'[3]Unallocated Detail (CBR)'!D253</f>
        <v>0</v>
      </c>
      <c r="E253" s="689">
        <f>'[3]Unallocated Detail (CBR)'!E253</f>
        <v>0</v>
      </c>
      <c r="F253" s="689">
        <f>'[3]Unallocated Detail (CBR)'!F253</f>
        <v>0</v>
      </c>
      <c r="G253" s="689">
        <f>'[3]Unallocated Detail (CBR)'!G253</f>
        <v>35645161.039999902</v>
      </c>
      <c r="H253" s="689">
        <f>'[3]Unallocated Detail (CBR)'!H253</f>
        <v>0</v>
      </c>
      <c r="I253" s="689">
        <f>'[3]Unallocated Detail (CBR)'!I253</f>
        <v>35645161.039999902</v>
      </c>
      <c r="J253" s="118"/>
      <c r="K253" s="116"/>
    </row>
    <row r="254" spans="1:11">
      <c r="A254" s="686" t="str">
        <f>'[3]Unallocated Detail (CBR)'!A254</f>
        <v xml:space="preserve">                    (26) SUBTOTAL</v>
      </c>
      <c r="B254" s="688">
        <f>'[3]Unallocated Detail (CBR)'!B254</f>
        <v>35645161.039999902</v>
      </c>
      <c r="C254" s="688">
        <f>'[3]Unallocated Detail (CBR)'!C254</f>
        <v>0</v>
      </c>
      <c r="D254" s="688">
        <f>'[3]Unallocated Detail (CBR)'!D254</f>
        <v>0</v>
      </c>
      <c r="E254" s="688">
        <f>'[3]Unallocated Detail (CBR)'!E254</f>
        <v>0</v>
      </c>
      <c r="F254" s="688">
        <f>'[3]Unallocated Detail (CBR)'!F254</f>
        <v>0</v>
      </c>
      <c r="G254" s="688">
        <f>'[3]Unallocated Detail (CBR)'!G254</f>
        <v>35645161.039999902</v>
      </c>
      <c r="H254" s="688">
        <f>'[3]Unallocated Detail (CBR)'!H254</f>
        <v>0</v>
      </c>
      <c r="I254" s="688">
        <f>'[3]Unallocated Detail (CBR)'!I254</f>
        <v>35645161.039999902</v>
      </c>
      <c r="J254" s="118"/>
      <c r="K254" s="116"/>
    </row>
    <row r="255" spans="1:11">
      <c r="A255" s="684" t="str">
        <f>'[3]Unallocated Detail (CBR)'!A255</f>
        <v xml:space="preserve">          27 - OTHER OPERATING EXPENSES</v>
      </c>
      <c r="B255" s="685"/>
      <c r="C255" s="685"/>
      <c r="D255" s="685"/>
      <c r="E255" s="685"/>
      <c r="F255" s="685"/>
      <c r="G255" s="685"/>
      <c r="H255" s="685"/>
      <c r="I255" s="685"/>
      <c r="J255" s="118"/>
      <c r="K255" s="116"/>
    </row>
    <row r="256" spans="1:11">
      <c r="A256" s="686" t="str">
        <f>'[3]Unallocated Detail (CBR)'!A256</f>
        <v xml:space="preserve">               (27) 4073 - Regulatory Debits</v>
      </c>
      <c r="B256" s="688">
        <f>'[3]Unallocated Detail (CBR)'!B256</f>
        <v>12780371.620000001</v>
      </c>
      <c r="C256" s="688">
        <f>'[3]Unallocated Detail (CBR)'!C256</f>
        <v>8653054.5199999996</v>
      </c>
      <c r="D256" s="688">
        <f>'[3]Unallocated Detail (CBR)'!D256</f>
        <v>0</v>
      </c>
      <c r="E256" s="688">
        <f>'[3]Unallocated Detail (CBR)'!E256</f>
        <v>0</v>
      </c>
      <c r="F256" s="688">
        <f>'[3]Unallocated Detail (CBR)'!F256</f>
        <v>0</v>
      </c>
      <c r="G256" s="688">
        <f>'[3]Unallocated Detail (CBR)'!G256</f>
        <v>12780371.620000001</v>
      </c>
      <c r="H256" s="688">
        <f>'[3]Unallocated Detail (CBR)'!H256</f>
        <v>8653054.5199999996</v>
      </c>
      <c r="I256" s="688">
        <f>'[3]Unallocated Detail (CBR)'!I256</f>
        <v>21433426.140000001</v>
      </c>
      <c r="J256" s="118"/>
      <c r="K256" s="116"/>
    </row>
    <row r="257" spans="1:11">
      <c r="A257" s="686" t="str">
        <f>'[3]Unallocated Detail (CBR)'!A257</f>
        <v xml:space="preserve">               (27) 4074 - Regulatory Credits</v>
      </c>
      <c r="B257" s="688">
        <f>'[3]Unallocated Detail (CBR)'!B257</f>
        <v>-33645162.979999997</v>
      </c>
      <c r="C257" s="688">
        <f>'[3]Unallocated Detail (CBR)'!C257</f>
        <v>0</v>
      </c>
      <c r="D257" s="688">
        <f>'[3]Unallocated Detail (CBR)'!D257</f>
        <v>0</v>
      </c>
      <c r="E257" s="688">
        <f>'[3]Unallocated Detail (CBR)'!E257</f>
        <v>0</v>
      </c>
      <c r="F257" s="688">
        <f>'[3]Unallocated Detail (CBR)'!F257</f>
        <v>0</v>
      </c>
      <c r="G257" s="688">
        <f>'[3]Unallocated Detail (CBR)'!G257</f>
        <v>-33645162.979999997</v>
      </c>
      <c r="H257" s="688">
        <f>'[3]Unallocated Detail (CBR)'!H257</f>
        <v>0</v>
      </c>
      <c r="I257" s="688">
        <f>'[3]Unallocated Detail (CBR)'!I257</f>
        <v>-33645162.979999997</v>
      </c>
      <c r="J257" s="118"/>
      <c r="K257" s="116"/>
    </row>
    <row r="258" spans="1:11">
      <c r="A258" s="686" t="str">
        <f>'[3]Unallocated Detail (CBR)'!A258</f>
        <v xml:space="preserve">               (27) 4116 - Gains From Disposition Of Utility Plant</v>
      </c>
      <c r="B258" s="688">
        <f>'[3]Unallocated Detail (CBR)'!B258</f>
        <v>-755388.96</v>
      </c>
      <c r="C258" s="688">
        <f>'[3]Unallocated Detail (CBR)'!C258</f>
        <v>25985.040000000001</v>
      </c>
      <c r="D258" s="688">
        <f>'[3]Unallocated Detail (CBR)'!D258</f>
        <v>0</v>
      </c>
      <c r="E258" s="688">
        <f>'[3]Unallocated Detail (CBR)'!E258</f>
        <v>0</v>
      </c>
      <c r="F258" s="688">
        <f>'[3]Unallocated Detail (CBR)'!F258</f>
        <v>0</v>
      </c>
      <c r="G258" s="688">
        <f>'[3]Unallocated Detail (CBR)'!G258</f>
        <v>-755388.96</v>
      </c>
      <c r="H258" s="688">
        <f>'[3]Unallocated Detail (CBR)'!H258</f>
        <v>25985.040000000001</v>
      </c>
      <c r="I258" s="688">
        <f>'[3]Unallocated Detail (CBR)'!I258</f>
        <v>-729403.91999999993</v>
      </c>
      <c r="J258" s="118"/>
      <c r="K258" s="116"/>
    </row>
    <row r="259" spans="1:11">
      <c r="A259" s="686" t="str">
        <f>'[3]Unallocated Detail (CBR)'!A259</f>
        <v xml:space="preserve">               (27) 4117 - Losses From Disposition Of Utility Plant</v>
      </c>
      <c r="B259" s="688">
        <f>'[3]Unallocated Detail (CBR)'!B259</f>
        <v>-8354.4</v>
      </c>
      <c r="C259" s="688">
        <f>'[3]Unallocated Detail (CBR)'!C259</f>
        <v>90321.36</v>
      </c>
      <c r="D259" s="688">
        <f>'[3]Unallocated Detail (CBR)'!D259</f>
        <v>0</v>
      </c>
      <c r="E259" s="688">
        <f>'[3]Unallocated Detail (CBR)'!E259</f>
        <v>0</v>
      </c>
      <c r="F259" s="688">
        <f>'[3]Unallocated Detail (CBR)'!F259</f>
        <v>0</v>
      </c>
      <c r="G259" s="688">
        <f>'[3]Unallocated Detail (CBR)'!G259</f>
        <v>-8354.4</v>
      </c>
      <c r="H259" s="688">
        <f>'[3]Unallocated Detail (CBR)'!H259</f>
        <v>90321.36</v>
      </c>
      <c r="I259" s="688">
        <f>'[3]Unallocated Detail (CBR)'!I259</f>
        <v>81966.960000000006</v>
      </c>
      <c r="J259" s="118"/>
      <c r="K259" s="116"/>
    </row>
    <row r="260" spans="1:11">
      <c r="A260" s="686" t="str">
        <f>'[3]Unallocated Detail (CBR)'!A260</f>
        <v xml:space="preserve">               (27) 4118 - Gains From Disposition Of Allowances</v>
      </c>
      <c r="B260" s="688">
        <f>'[3]Unallocated Detail (CBR)'!B260</f>
        <v>-4419.1099999999997</v>
      </c>
      <c r="C260" s="688">
        <f>'[3]Unallocated Detail (CBR)'!C260</f>
        <v>0</v>
      </c>
      <c r="D260" s="688">
        <f>'[3]Unallocated Detail (CBR)'!D260</f>
        <v>0</v>
      </c>
      <c r="E260" s="688">
        <f>'[3]Unallocated Detail (CBR)'!E260</f>
        <v>0</v>
      </c>
      <c r="F260" s="688">
        <f>'[3]Unallocated Detail (CBR)'!F260</f>
        <v>0</v>
      </c>
      <c r="G260" s="688">
        <f>'[3]Unallocated Detail (CBR)'!G260</f>
        <v>-4419.1099999999997</v>
      </c>
      <c r="H260" s="688">
        <f>'[3]Unallocated Detail (CBR)'!H260</f>
        <v>0</v>
      </c>
      <c r="I260" s="688">
        <f>'[3]Unallocated Detail (CBR)'!I260</f>
        <v>-4419.1099999999997</v>
      </c>
      <c r="J260" s="118"/>
      <c r="K260" s="116"/>
    </row>
    <row r="261" spans="1:11">
      <c r="A261" s="686" t="str">
        <f>'[3]Unallocated Detail (CBR)'!A261</f>
        <v xml:space="preserve">               (27) 414 - Other Utility Operating Income</v>
      </c>
      <c r="B261" s="689">
        <f>'[3]Unallocated Detail (CBR)'!B261</f>
        <v>0</v>
      </c>
      <c r="C261" s="689">
        <f>'[3]Unallocated Detail (CBR)'!C261</f>
        <v>0</v>
      </c>
      <c r="D261" s="689">
        <f>'[3]Unallocated Detail (CBR)'!D261</f>
        <v>0</v>
      </c>
      <c r="E261" s="689">
        <f>'[3]Unallocated Detail (CBR)'!E261</f>
        <v>0</v>
      </c>
      <c r="F261" s="689">
        <f>'[3]Unallocated Detail (CBR)'!F261</f>
        <v>0</v>
      </c>
      <c r="G261" s="689">
        <f>'[3]Unallocated Detail (CBR)'!G261</f>
        <v>0</v>
      </c>
      <c r="H261" s="689">
        <f>'[3]Unallocated Detail (CBR)'!H261</f>
        <v>0</v>
      </c>
      <c r="I261" s="689">
        <f>'[3]Unallocated Detail (CBR)'!I261</f>
        <v>0</v>
      </c>
      <c r="J261" s="118"/>
      <c r="K261" s="116"/>
    </row>
    <row r="262" spans="1:11">
      <c r="A262" s="686" t="str">
        <f>'[3]Unallocated Detail (CBR)'!A262</f>
        <v xml:space="preserve">                    (27) SUBTOTAL</v>
      </c>
      <c r="B262" s="688">
        <f>'[3]Unallocated Detail (CBR)'!B262</f>
        <v>-21632953.829999994</v>
      </c>
      <c r="C262" s="688">
        <f>'[3]Unallocated Detail (CBR)'!C262</f>
        <v>8769360.9199999981</v>
      </c>
      <c r="D262" s="688">
        <f>'[3]Unallocated Detail (CBR)'!D262</f>
        <v>0</v>
      </c>
      <c r="E262" s="688">
        <f>'[3]Unallocated Detail (CBR)'!E262</f>
        <v>0</v>
      </c>
      <c r="F262" s="688">
        <f>'[3]Unallocated Detail (CBR)'!F262</f>
        <v>0</v>
      </c>
      <c r="G262" s="688">
        <f>'[3]Unallocated Detail (CBR)'!G262</f>
        <v>-21632953.829999994</v>
      </c>
      <c r="H262" s="688">
        <f>'[3]Unallocated Detail (CBR)'!H262</f>
        <v>8769360.9199999981</v>
      </c>
      <c r="I262" s="688">
        <f>'[3]Unallocated Detail (CBR)'!I262</f>
        <v>-12863592.909999995</v>
      </c>
      <c r="J262" s="118"/>
      <c r="K262" s="116"/>
    </row>
    <row r="263" spans="1:11">
      <c r="A263" s="684" t="str">
        <f>'[3]Unallocated Detail (CBR)'!A263</f>
        <v xml:space="preserve">          28 - ASC 815</v>
      </c>
      <c r="B263" s="685"/>
      <c r="C263" s="685"/>
      <c r="D263" s="685"/>
      <c r="E263" s="685"/>
      <c r="F263" s="685"/>
      <c r="G263" s="685"/>
      <c r="H263" s="685"/>
      <c r="I263" s="685"/>
      <c r="J263" s="118"/>
      <c r="K263" s="116"/>
    </row>
    <row r="264" spans="1:11">
      <c r="A264" s="686" t="str">
        <f>'[3]Unallocated Detail (CBR)'!A264</f>
        <v xml:space="preserve">               (28) 421 - FAS 133 Gain</v>
      </c>
      <c r="B264" s="688">
        <f>'[3]Unallocated Detail (CBR)'!B264</f>
        <v>-23022790.43</v>
      </c>
      <c r="C264" s="688">
        <f>'[3]Unallocated Detail (CBR)'!C264</f>
        <v>0</v>
      </c>
      <c r="D264" s="688">
        <f>'[3]Unallocated Detail (CBR)'!D264</f>
        <v>0</v>
      </c>
      <c r="E264" s="688">
        <f>'[3]Unallocated Detail (CBR)'!E264</f>
        <v>0</v>
      </c>
      <c r="F264" s="688">
        <f>'[3]Unallocated Detail (CBR)'!F264</f>
        <v>0</v>
      </c>
      <c r="G264" s="688">
        <f>'[3]Unallocated Detail (CBR)'!G264</f>
        <v>-23022790.43</v>
      </c>
      <c r="H264" s="688">
        <f>'[3]Unallocated Detail (CBR)'!H264</f>
        <v>0</v>
      </c>
      <c r="I264" s="688">
        <f>'[3]Unallocated Detail (CBR)'!I264</f>
        <v>-23022790.43</v>
      </c>
      <c r="J264" s="118"/>
      <c r="K264" s="116"/>
    </row>
    <row r="265" spans="1:11">
      <c r="A265" s="686" t="str">
        <f>'[3]Unallocated Detail (CBR)'!A265</f>
        <v xml:space="preserve">               (28) 4265 - FAS 133 Loss</v>
      </c>
      <c r="B265" s="689">
        <f>'[3]Unallocated Detail (CBR)'!B265</f>
        <v>-18638710.43</v>
      </c>
      <c r="C265" s="689">
        <f>'[3]Unallocated Detail (CBR)'!C265</f>
        <v>0</v>
      </c>
      <c r="D265" s="689">
        <f>'[3]Unallocated Detail (CBR)'!D265</f>
        <v>0</v>
      </c>
      <c r="E265" s="689">
        <f>'[3]Unallocated Detail (CBR)'!E265</f>
        <v>0</v>
      </c>
      <c r="F265" s="689">
        <f>'[3]Unallocated Detail (CBR)'!F265</f>
        <v>0</v>
      </c>
      <c r="G265" s="689">
        <f>'[3]Unallocated Detail (CBR)'!G265</f>
        <v>-18638710.43</v>
      </c>
      <c r="H265" s="689">
        <f>'[3]Unallocated Detail (CBR)'!H265</f>
        <v>0</v>
      </c>
      <c r="I265" s="689">
        <f>'[3]Unallocated Detail (CBR)'!I265</f>
        <v>-18638710.43</v>
      </c>
      <c r="J265" s="118"/>
      <c r="K265" s="116"/>
    </row>
    <row r="266" spans="1:11">
      <c r="A266" s="686" t="str">
        <f>'[3]Unallocated Detail (CBR)'!A266</f>
        <v xml:space="preserve">                    (28) SUBTOTAL</v>
      </c>
      <c r="B266" s="688">
        <f>'[3]Unallocated Detail (CBR)'!B266</f>
        <v>-41661500.859999999</v>
      </c>
      <c r="C266" s="688">
        <f>'[3]Unallocated Detail (CBR)'!C266</f>
        <v>0</v>
      </c>
      <c r="D266" s="688">
        <f>'[3]Unallocated Detail (CBR)'!D266</f>
        <v>0</v>
      </c>
      <c r="E266" s="688">
        <f>'[3]Unallocated Detail (CBR)'!E266</f>
        <v>0</v>
      </c>
      <c r="F266" s="688">
        <f>'[3]Unallocated Detail (CBR)'!F266</f>
        <v>0</v>
      </c>
      <c r="G266" s="688">
        <f>'[3]Unallocated Detail (CBR)'!G266</f>
        <v>-41661500.859999999</v>
      </c>
      <c r="H266" s="688">
        <f>'[3]Unallocated Detail (CBR)'!H266</f>
        <v>0</v>
      </c>
      <c r="I266" s="688">
        <f>'[3]Unallocated Detail (CBR)'!I266</f>
        <v>-41661500.859999999</v>
      </c>
      <c r="J266" s="118"/>
      <c r="K266" s="116"/>
    </row>
    <row r="267" spans="1:11">
      <c r="A267" s="686" t="str">
        <f>'[3]Unallocated Detail (CBR)'!A267</f>
        <v xml:space="preserve">     TOTAL DEPRECIATION, DEPLETION AND AMORTIZATION</v>
      </c>
      <c r="B267" s="694">
        <f>'[3]Unallocated Detail (CBR)'!B267</f>
        <v>327415993.08999991</v>
      </c>
      <c r="C267" s="694">
        <f>'[3]Unallocated Detail (CBR)'!C267</f>
        <v>120250045.7899999</v>
      </c>
      <c r="D267" s="694">
        <f>'[3]Unallocated Detail (CBR)'!D267</f>
        <v>93447546.879999906</v>
      </c>
      <c r="E267" s="694">
        <f>'[3]Unallocated Detail (CBR)'!E267</f>
        <v>61852931.280000001</v>
      </c>
      <c r="F267" s="694">
        <f>'[3]Unallocated Detail (CBR)'!F267</f>
        <v>31594615.600000001</v>
      </c>
      <c r="G267" s="694">
        <f>'[3]Unallocated Detail (CBR)'!G267</f>
        <v>389268924.36999989</v>
      </c>
      <c r="H267" s="694">
        <f>'[3]Unallocated Detail (CBR)'!H267</f>
        <v>151844661.3899999</v>
      </c>
      <c r="I267" s="694">
        <f>'[3]Unallocated Detail (CBR)'!I267</f>
        <v>541113585.75999975</v>
      </c>
      <c r="J267" s="118"/>
      <c r="K267" s="116"/>
    </row>
    <row r="268" spans="1:11">
      <c r="A268" s="686" t="str">
        <f>'[3]Unallocated Detail (CBR)'!A268</f>
        <v xml:space="preserve">          </v>
      </c>
      <c r="B268" s="685"/>
      <c r="C268" s="685"/>
      <c r="D268" s="685"/>
      <c r="E268" s="685"/>
      <c r="F268" s="685"/>
      <c r="G268" s="685"/>
      <c r="H268" s="685"/>
      <c r="I268" s="685"/>
      <c r="J268" s="118"/>
      <c r="K268" s="116"/>
    </row>
    <row r="269" spans="1:11">
      <c r="A269" s="684" t="str">
        <f>'[3]Unallocated Detail (CBR)'!A269</f>
        <v xml:space="preserve">     29 - TAXES OTHER THAN INCOME TAXES</v>
      </c>
      <c r="B269" s="685"/>
      <c r="C269" s="685"/>
      <c r="D269" s="685"/>
      <c r="E269" s="685"/>
      <c r="F269" s="685"/>
      <c r="G269" s="685"/>
      <c r="H269" s="685"/>
      <c r="I269" s="685"/>
      <c r="J269" s="118"/>
      <c r="K269" s="116"/>
    </row>
    <row r="270" spans="1:11">
      <c r="A270" s="686" t="str">
        <f>'[3]Unallocated Detail (CBR)'!A270</f>
        <v xml:space="preserve">          (29) 4081 - Taxes Other-Util Income</v>
      </c>
      <c r="B270" s="689">
        <f>'[3]Unallocated Detail (CBR)'!B270</f>
        <v>230249605.22</v>
      </c>
      <c r="C270" s="689">
        <f>'[3]Unallocated Detail (CBR)'!C270</f>
        <v>99336612.409999996</v>
      </c>
      <c r="D270" s="689">
        <f>'[3]Unallocated Detail (CBR)'!D270</f>
        <v>6331512.4399999995</v>
      </c>
      <c r="E270" s="689">
        <f>'[3]Unallocated Detail (CBR)'!E270</f>
        <v>4190828.08</v>
      </c>
      <c r="F270" s="689">
        <f>'[3]Unallocated Detail (CBR)'!F270</f>
        <v>2140684.36</v>
      </c>
      <c r="G270" s="689">
        <f>'[3]Unallocated Detail (CBR)'!G270</f>
        <v>234440433.30000001</v>
      </c>
      <c r="H270" s="689">
        <f>'[3]Unallocated Detail (CBR)'!H270</f>
        <v>101477296.77</v>
      </c>
      <c r="I270" s="689">
        <f>'[3]Unallocated Detail (CBR)'!I270</f>
        <v>335917730.06999999</v>
      </c>
      <c r="J270" s="648">
        <f>'[3]Unallocated Detail (CBR)'!J270</f>
        <v>0.66190000000000004</v>
      </c>
      <c r="K270" s="648">
        <f>'[3]Unallocated Detail (CBR)'!K270</f>
        <v>0.33810000000000001</v>
      </c>
    </row>
    <row r="271" spans="1:11">
      <c r="A271" s="686" t="str">
        <f>'[3]Unallocated Detail (CBR)'!A271</f>
        <v xml:space="preserve">               (29) SUBTOTAL</v>
      </c>
      <c r="B271" s="688">
        <f>'[3]Unallocated Detail (CBR)'!B271</f>
        <v>230249605.22</v>
      </c>
      <c r="C271" s="688">
        <f>'[3]Unallocated Detail (CBR)'!C271</f>
        <v>99336612.409999996</v>
      </c>
      <c r="D271" s="688">
        <f>'[3]Unallocated Detail (CBR)'!D271</f>
        <v>6331512.4399999995</v>
      </c>
      <c r="E271" s="688">
        <f>'[3]Unallocated Detail (CBR)'!E271</f>
        <v>4190828.08</v>
      </c>
      <c r="F271" s="688">
        <f>'[3]Unallocated Detail (CBR)'!F271</f>
        <v>2140684.36</v>
      </c>
      <c r="G271" s="688">
        <f>'[3]Unallocated Detail (CBR)'!G271</f>
        <v>234440433.30000001</v>
      </c>
      <c r="H271" s="688">
        <f>'[3]Unallocated Detail (CBR)'!H271</f>
        <v>101477296.77</v>
      </c>
      <c r="I271" s="688">
        <f>'[3]Unallocated Detail (CBR)'!I271</f>
        <v>335917730.06999999</v>
      </c>
      <c r="J271" s="118"/>
      <c r="K271" s="116"/>
    </row>
    <row r="272" spans="1:11">
      <c r="A272" s="684" t="str">
        <f>'[3]Unallocated Detail (CBR)'!A272</f>
        <v xml:space="preserve">     30 - INCOME TAXES</v>
      </c>
      <c r="B272" s="685"/>
      <c r="C272" s="685"/>
      <c r="D272" s="685"/>
      <c r="E272" s="685"/>
      <c r="F272" s="685"/>
      <c r="G272" s="685"/>
      <c r="H272" s="685"/>
      <c r="I272" s="685"/>
      <c r="J272" s="118"/>
      <c r="K272" s="116"/>
    </row>
    <row r="273" spans="1:11">
      <c r="A273" s="686">
        <f>'[3]Unallocated Detail (CBR)'!A273</f>
        <v>0</v>
      </c>
      <c r="B273" s="685"/>
      <c r="C273" s="685"/>
      <c r="D273" s="685"/>
      <c r="E273" s="685"/>
      <c r="F273" s="685"/>
      <c r="G273" s="685"/>
      <c r="H273" s="685"/>
      <c r="I273" s="685"/>
      <c r="J273" s="118"/>
      <c r="K273" s="116"/>
    </row>
    <row r="274" spans="1:11">
      <c r="A274" s="686" t="str">
        <f>'[3]Unallocated Detail (CBR)'!A274</f>
        <v xml:space="preserve">          (30) 4091 - Fit-Util Oper Income</v>
      </c>
      <c r="B274" s="688">
        <f>'[3]Unallocated Detail (CBR)'!B274</f>
        <v>-323052.43</v>
      </c>
      <c r="C274" s="688">
        <f>'[3]Unallocated Detail (CBR)'!C274</f>
        <v>0</v>
      </c>
      <c r="D274" s="688">
        <f>'[3]Unallocated Detail (CBR)'!D274</f>
        <v>0</v>
      </c>
      <c r="E274" s="688">
        <f>'[3]Unallocated Detail (CBR)'!E274</f>
        <v>0</v>
      </c>
      <c r="F274" s="688">
        <f>'[3]Unallocated Detail (CBR)'!F274</f>
        <v>0</v>
      </c>
      <c r="G274" s="688">
        <f>'[3]Unallocated Detail (CBR)'!G274</f>
        <v>-323052.43</v>
      </c>
      <c r="H274" s="688">
        <f>'[3]Unallocated Detail (CBR)'!H274</f>
        <v>0</v>
      </c>
      <c r="I274" s="688">
        <f>'[3]Unallocated Detail (CBR)'!I274</f>
        <v>-323052.43</v>
      </c>
      <c r="J274" s="118"/>
      <c r="K274" s="116"/>
    </row>
    <row r="275" spans="1:11">
      <c r="A275" s="686" t="str">
        <f>'[3]Unallocated Detail (CBR)'!A275</f>
        <v xml:space="preserve">          (30) 4091 - Fit-Util Oper Income</v>
      </c>
      <c r="B275" s="689">
        <f>'[3]Unallocated Detail (CBR)'!B275</f>
        <v>23164607.460000001</v>
      </c>
      <c r="C275" s="689">
        <f>'[3]Unallocated Detail (CBR)'!C275</f>
        <v>31944158.879999999</v>
      </c>
      <c r="D275" s="689">
        <f>'[3]Unallocated Detail (CBR)'!D275</f>
        <v>0</v>
      </c>
      <c r="E275" s="689">
        <f>'[3]Unallocated Detail (CBR)'!E275</f>
        <v>0</v>
      </c>
      <c r="F275" s="689">
        <f>'[3]Unallocated Detail (CBR)'!F275</f>
        <v>0</v>
      </c>
      <c r="G275" s="689">
        <f>'[3]Unallocated Detail (CBR)'!G275</f>
        <v>23164607.460000001</v>
      </c>
      <c r="H275" s="689">
        <f>'[3]Unallocated Detail (CBR)'!H275</f>
        <v>31944158.879999999</v>
      </c>
      <c r="I275" s="689">
        <f>'[3]Unallocated Detail (CBR)'!I275</f>
        <v>55108766.340000004</v>
      </c>
      <c r="J275" s="118"/>
      <c r="K275" s="116"/>
    </row>
    <row r="276" spans="1:11">
      <c r="A276" s="686" t="str">
        <f>'[3]Unallocated Detail (CBR)'!A276</f>
        <v xml:space="preserve">               (30) SUBTOTAL</v>
      </c>
      <c r="B276" s="688">
        <f>'[3]Unallocated Detail (CBR)'!B276</f>
        <v>22841555.030000001</v>
      </c>
      <c r="C276" s="688">
        <f>'[3]Unallocated Detail (CBR)'!C276</f>
        <v>31944158.879999999</v>
      </c>
      <c r="D276" s="688">
        <f>'[3]Unallocated Detail (CBR)'!D276</f>
        <v>0</v>
      </c>
      <c r="E276" s="688">
        <f>'[3]Unallocated Detail (CBR)'!E276</f>
        <v>0</v>
      </c>
      <c r="F276" s="688">
        <f>'[3]Unallocated Detail (CBR)'!F276</f>
        <v>0</v>
      </c>
      <c r="G276" s="688">
        <f>'[3]Unallocated Detail (CBR)'!G276</f>
        <v>22841555.030000001</v>
      </c>
      <c r="H276" s="688">
        <f>'[3]Unallocated Detail (CBR)'!H276</f>
        <v>31944158.879999999</v>
      </c>
      <c r="I276" s="688">
        <f>'[3]Unallocated Detail (CBR)'!I276</f>
        <v>54785713.910000004</v>
      </c>
      <c r="J276" s="118"/>
      <c r="K276" s="116"/>
    </row>
    <row r="277" spans="1:11">
      <c r="A277" s="684" t="str">
        <f>'[3]Unallocated Detail (CBR)'!A277</f>
        <v xml:space="preserve">     31 - DEFERRED INCOME TAXES</v>
      </c>
      <c r="B277" s="685"/>
      <c r="C277" s="685"/>
      <c r="D277" s="685"/>
      <c r="E277" s="685"/>
      <c r="F277" s="685"/>
      <c r="G277" s="685"/>
      <c r="H277" s="685"/>
      <c r="I277" s="685"/>
      <c r="J277" s="118"/>
      <c r="K277" s="116"/>
    </row>
    <row r="278" spans="1:11">
      <c r="A278" s="686" t="str">
        <f>'[3]Unallocated Detail (CBR)'!A278</f>
        <v xml:space="preserve">          (31) 4101 - Def Fit-Util Oper Income</v>
      </c>
      <c r="B278" s="688">
        <f>'[3]Unallocated Detail (CBR)'!B278</f>
        <v>177018209.93000001</v>
      </c>
      <c r="C278" s="688">
        <f>'[3]Unallocated Detail (CBR)'!C278</f>
        <v>46080716.039999999</v>
      </c>
      <c r="D278" s="688">
        <f>'[3]Unallocated Detail (CBR)'!D278</f>
        <v>0</v>
      </c>
      <c r="E278" s="688">
        <f>'[3]Unallocated Detail (CBR)'!E278</f>
        <v>0</v>
      </c>
      <c r="F278" s="688">
        <f>'[3]Unallocated Detail (CBR)'!F278</f>
        <v>0</v>
      </c>
      <c r="G278" s="688">
        <f>'[3]Unallocated Detail (CBR)'!G278</f>
        <v>177018209.93000001</v>
      </c>
      <c r="H278" s="688">
        <f>'[3]Unallocated Detail (CBR)'!H278</f>
        <v>46080716.039999999</v>
      </c>
      <c r="I278" s="688">
        <f>'[3]Unallocated Detail (CBR)'!I278</f>
        <v>223098925.97</v>
      </c>
      <c r="J278" s="648">
        <f>'[3]Unallocated Detail (CBR)'!J278</f>
        <v>0.66190000000000004</v>
      </c>
      <c r="K278" s="648">
        <f>'[3]Unallocated Detail (CBR)'!K278</f>
        <v>0.33810000000000001</v>
      </c>
    </row>
    <row r="279" spans="1:11">
      <c r="A279" s="686" t="str">
        <f>'[3]Unallocated Detail (CBR)'!A279</f>
        <v xml:space="preserve">          (31) 4111 - Def Fit-Cr - Util Oper Income</v>
      </c>
      <c r="B279" s="688">
        <f>'[3]Unallocated Detail (CBR)'!B279</f>
        <v>-138110502.37</v>
      </c>
      <c r="C279" s="688">
        <f>'[3]Unallocated Detail (CBR)'!C279</f>
        <v>-55638846.629999995</v>
      </c>
      <c r="D279" s="688">
        <f>'[3]Unallocated Detail (CBR)'!D279</f>
        <v>0</v>
      </c>
      <c r="E279" s="688">
        <f>'[3]Unallocated Detail (CBR)'!E279</f>
        <v>0</v>
      </c>
      <c r="F279" s="688">
        <f>'[3]Unallocated Detail (CBR)'!F279</f>
        <v>0</v>
      </c>
      <c r="G279" s="688">
        <f>'[3]Unallocated Detail (CBR)'!G279</f>
        <v>-138110502.37</v>
      </c>
      <c r="H279" s="688">
        <f>'[3]Unallocated Detail (CBR)'!H279</f>
        <v>-55638846.629999995</v>
      </c>
      <c r="I279" s="688">
        <f>'[3]Unallocated Detail (CBR)'!I279</f>
        <v>-193749349</v>
      </c>
      <c r="J279" s="648">
        <f>'[3]Unallocated Detail (CBR)'!J279</f>
        <v>0.66190000000000004</v>
      </c>
      <c r="K279" s="648">
        <f>'[3]Unallocated Detail (CBR)'!K279</f>
        <v>0.33810000000000001</v>
      </c>
    </row>
    <row r="280" spans="1:11">
      <c r="A280" s="686" t="str">
        <f>'[3]Unallocated Detail (CBR)'!A280</f>
        <v xml:space="preserve">          (31) 4114 - Inv Tax Cr Adj-Util Operations</v>
      </c>
      <c r="B280" s="689">
        <f>'[3]Unallocated Detail (CBR)'!B280</f>
        <v>0</v>
      </c>
      <c r="C280" s="689">
        <f>'[3]Unallocated Detail (CBR)'!C280</f>
        <v>0</v>
      </c>
      <c r="D280" s="689">
        <f>'[3]Unallocated Detail (CBR)'!D280</f>
        <v>0</v>
      </c>
      <c r="E280" s="689">
        <f>'[3]Unallocated Detail (CBR)'!E280</f>
        <v>0</v>
      </c>
      <c r="F280" s="689">
        <f>'[3]Unallocated Detail (CBR)'!F280</f>
        <v>0</v>
      </c>
      <c r="G280" s="689">
        <f>'[3]Unallocated Detail (CBR)'!G280</f>
        <v>0</v>
      </c>
      <c r="H280" s="689">
        <f>'[3]Unallocated Detail (CBR)'!H280</f>
        <v>0</v>
      </c>
      <c r="I280" s="689">
        <f>'[3]Unallocated Detail (CBR)'!I280</f>
        <v>0</v>
      </c>
      <c r="J280" s="118"/>
      <c r="K280" s="116"/>
    </row>
    <row r="281" spans="1:11">
      <c r="A281" s="686" t="str">
        <f>'[3]Unallocated Detail (CBR)'!A281</f>
        <v xml:space="preserve">               (31) SUBTOTAL</v>
      </c>
      <c r="B281" s="688">
        <f>'[3]Unallocated Detail (CBR)'!B281</f>
        <v>38907707.560000002</v>
      </c>
      <c r="C281" s="688">
        <f>'[3]Unallocated Detail (CBR)'!C281</f>
        <v>-9558130.5899999961</v>
      </c>
      <c r="D281" s="688">
        <f>'[3]Unallocated Detail (CBR)'!D281</f>
        <v>0</v>
      </c>
      <c r="E281" s="688">
        <f>'[3]Unallocated Detail (CBR)'!E281</f>
        <v>0</v>
      </c>
      <c r="F281" s="688">
        <f>'[3]Unallocated Detail (CBR)'!F281</f>
        <v>0</v>
      </c>
      <c r="G281" s="688">
        <f>'[3]Unallocated Detail (CBR)'!G281</f>
        <v>38907707.560000002</v>
      </c>
      <c r="H281" s="688">
        <f>'[3]Unallocated Detail (CBR)'!H281</f>
        <v>-9558130.5899999961</v>
      </c>
      <c r="I281" s="688">
        <f>'[3]Unallocated Detail (CBR)'!I281</f>
        <v>29349576.969999999</v>
      </c>
      <c r="J281" s="118"/>
      <c r="K281" s="116"/>
    </row>
    <row r="282" spans="1:11">
      <c r="A282" s="681"/>
      <c r="B282" s="685"/>
      <c r="C282" s="685"/>
      <c r="D282" s="685"/>
      <c r="E282" s="685"/>
      <c r="F282" s="685"/>
      <c r="G282" s="685"/>
      <c r="H282" s="685"/>
      <c r="I282" s="685"/>
      <c r="J282" s="118"/>
      <c r="K282" s="116"/>
    </row>
    <row r="283" spans="1:11" ht="13.5" thickBot="1">
      <c r="A283" s="682" t="str">
        <f>'[3]Unallocated Detail (CBR)'!A283</f>
        <v>NET OPERATING INCOME</v>
      </c>
      <c r="B283" s="692">
        <f>'[3]Unallocated Detail (CBR)'!B283</f>
        <v>565051913.20000076</v>
      </c>
      <c r="C283" s="692">
        <f>'[3]Unallocated Detail (CBR)'!C283</f>
        <v>197859512.21000105</v>
      </c>
      <c r="D283" s="692">
        <f>'[3]Unallocated Detail (CBR)'!D283</f>
        <v>-267906430.31999978</v>
      </c>
      <c r="E283" s="692">
        <f>'[3]Unallocated Detail (CBR)'!E283</f>
        <v>-173911222.10000002</v>
      </c>
      <c r="F283" s="692">
        <f>'[3]Unallocated Detail (CBR)'!F283</f>
        <v>-93995208.219999999</v>
      </c>
      <c r="G283" s="692">
        <f>'[3]Unallocated Detail (CBR)'!G283</f>
        <v>391140691.10000068</v>
      </c>
      <c r="H283" s="692">
        <f>'[3]Unallocated Detail (CBR)'!H283</f>
        <v>103864303.99000105</v>
      </c>
      <c r="I283" s="692">
        <f>'[3]Unallocated Detail (CBR)'!I283</f>
        <v>495004995.09000194</v>
      </c>
      <c r="J283" s="118"/>
      <c r="K283" s="116"/>
    </row>
    <row r="284" spans="1:11" ht="13.5" thickTop="1">
      <c r="A284" s="681"/>
      <c r="B284" s="685"/>
      <c r="C284" s="685"/>
      <c r="D284" s="685"/>
      <c r="E284" s="685"/>
      <c r="F284" s="685"/>
      <c r="G284" s="685"/>
      <c r="H284" s="685"/>
      <c r="I284" s="685"/>
      <c r="J284" s="118"/>
      <c r="K284" s="116"/>
    </row>
    <row r="285" spans="1:11">
      <c r="A285" s="682" t="str">
        <f>'[3]Unallocated Detail (CBR)'!A285</f>
        <v>NON-OPERATING INCOME</v>
      </c>
      <c r="B285" s="685">
        <f>'[3]Unallocated Detail (CBR)'!B285</f>
        <v>0</v>
      </c>
      <c r="C285" s="685">
        <f>'[3]Unallocated Detail (CBR)'!C285</f>
        <v>0</v>
      </c>
      <c r="D285" s="685">
        <f>'[3]Unallocated Detail (CBR)'!D285</f>
        <v>0</v>
      </c>
      <c r="E285" s="685">
        <f>'[3]Unallocated Detail (CBR)'!E285</f>
        <v>0</v>
      </c>
      <c r="F285" s="685">
        <f>'[3]Unallocated Detail (CBR)'!F285</f>
        <v>0</v>
      </c>
      <c r="G285" s="685">
        <f>'[3]Unallocated Detail (CBR)'!G285</f>
        <v>0</v>
      </c>
      <c r="H285" s="685">
        <f>'[3]Unallocated Detail (CBR)'!H285</f>
        <v>0</v>
      </c>
      <c r="I285" s="685">
        <f>'[3]Unallocated Detail (CBR)'!I285</f>
        <v>0</v>
      </c>
      <c r="J285" s="118"/>
      <c r="K285" s="116"/>
    </row>
    <row r="286" spans="1:11">
      <c r="A286" s="684" t="str">
        <f>'[3]Unallocated Detail (CBR)'!A286</f>
        <v xml:space="preserve">     99 - OTHER INCOME</v>
      </c>
      <c r="B286" s="685">
        <f>'[3]Unallocated Detail (CBR)'!B286</f>
        <v>0</v>
      </c>
      <c r="C286" s="685">
        <f>'[3]Unallocated Detail (CBR)'!C286</f>
        <v>0</v>
      </c>
      <c r="D286" s="685">
        <f>'[3]Unallocated Detail (CBR)'!D286</f>
        <v>0</v>
      </c>
      <c r="E286" s="685">
        <f>'[3]Unallocated Detail (CBR)'!E286</f>
        <v>0</v>
      </c>
      <c r="F286" s="685">
        <f>'[3]Unallocated Detail (CBR)'!F286</f>
        <v>0</v>
      </c>
      <c r="G286" s="685">
        <f>'[3]Unallocated Detail (CBR)'!G286</f>
        <v>0</v>
      </c>
      <c r="H286" s="685">
        <f>'[3]Unallocated Detail (CBR)'!H286</f>
        <v>0</v>
      </c>
      <c r="I286" s="685">
        <f>'[3]Unallocated Detail (CBR)'!I286</f>
        <v>0</v>
      </c>
      <c r="J286" s="118"/>
      <c r="K286" s="116"/>
    </row>
    <row r="287" spans="1:11">
      <c r="A287" s="686" t="str">
        <f>'[3]Unallocated Detail (CBR)'!A287</f>
        <v xml:space="preserve">          (99) 4082 - Taxes Other - Other Income</v>
      </c>
      <c r="B287" s="688">
        <f>'[3]Unallocated Detail (CBR)'!B287</f>
        <v>434470.19</v>
      </c>
      <c r="C287" s="688">
        <f>'[3]Unallocated Detail (CBR)'!C287</f>
        <v>0</v>
      </c>
      <c r="D287" s="688">
        <f>'[3]Unallocated Detail (CBR)'!D287</f>
        <v>0</v>
      </c>
      <c r="E287" s="688">
        <f>'[3]Unallocated Detail (CBR)'!E287</f>
        <v>-53.73</v>
      </c>
      <c r="F287" s="688">
        <f>'[3]Unallocated Detail (CBR)'!F287</f>
        <v>53.73</v>
      </c>
      <c r="G287" s="688">
        <f>'[3]Unallocated Detail (CBR)'!G287</f>
        <v>434416.46</v>
      </c>
      <c r="H287" s="688">
        <f>'[3]Unallocated Detail (CBR)'!H287</f>
        <v>53.73</v>
      </c>
      <c r="I287" s="688">
        <f>'[3]Unallocated Detail (CBR)'!I287</f>
        <v>434470.19</v>
      </c>
      <c r="J287" s="118"/>
      <c r="K287" s="116"/>
    </row>
    <row r="288" spans="1:11">
      <c r="A288" s="686" t="str">
        <f>'[3]Unallocated Detail (CBR)'!A288</f>
        <v xml:space="preserve">          (99) 4092 - Fit - Other Income</v>
      </c>
      <c r="B288" s="688">
        <f>'[3]Unallocated Detail (CBR)'!B288</f>
        <v>0</v>
      </c>
      <c r="C288" s="688">
        <f>'[3]Unallocated Detail (CBR)'!C288</f>
        <v>0</v>
      </c>
      <c r="D288" s="688">
        <f>'[3]Unallocated Detail (CBR)'!D288</f>
        <v>-35064732.5499999</v>
      </c>
      <c r="E288" s="688">
        <f>'[3]Unallocated Detail (CBR)'!E288</f>
        <v>-22999886.478597999</v>
      </c>
      <c r="F288" s="688">
        <f>'[3]Unallocated Detail (CBR)'!F288</f>
        <v>-12064846.071401991</v>
      </c>
      <c r="G288" s="688">
        <f>'[3]Unallocated Detail (CBR)'!G288</f>
        <v>-22999886.478597999</v>
      </c>
      <c r="H288" s="688">
        <f>'[3]Unallocated Detail (CBR)'!H288</f>
        <v>-12064846.071401991</v>
      </c>
      <c r="I288" s="688">
        <f>'[3]Unallocated Detail (CBR)'!I288</f>
        <v>-35064732.54999999</v>
      </c>
      <c r="J288" s="118"/>
      <c r="K288" s="116"/>
    </row>
    <row r="289" spans="1:11">
      <c r="A289" s="686" t="str">
        <f>'[3]Unallocated Detail (CBR)'!A289</f>
        <v xml:space="preserve">          (99) 4102 - Def Fit - Other Income</v>
      </c>
      <c r="B289" s="688">
        <f>'[3]Unallocated Detail (CBR)'!B289</f>
        <v>0</v>
      </c>
      <c r="C289" s="688">
        <f>'[3]Unallocated Detail (CBR)'!C289</f>
        <v>0</v>
      </c>
      <c r="D289" s="688">
        <f>'[3]Unallocated Detail (CBR)'!D289</f>
        <v>1773037.4600000097</v>
      </c>
      <c r="E289" s="688">
        <f>'[3]Unallocated Detail (CBR)'!E289</f>
        <v>1163004.1907350202</v>
      </c>
      <c r="F289" s="688">
        <f>'[3]Unallocated Detail (CBR)'!F289</f>
        <v>610033.26926500292</v>
      </c>
      <c r="G289" s="688">
        <f>'[3]Unallocated Detail (CBR)'!G289</f>
        <v>1163004.1907350202</v>
      </c>
      <c r="H289" s="688">
        <f>'[3]Unallocated Detail (CBR)'!H289</f>
        <v>610033.26926500292</v>
      </c>
      <c r="I289" s="688">
        <f>'[3]Unallocated Detail (CBR)'!I289</f>
        <v>1773037.4600000232</v>
      </c>
      <c r="J289" s="118"/>
      <c r="K289" s="116"/>
    </row>
    <row r="290" spans="1:11">
      <c r="A290" s="686" t="str">
        <f>'[3]Unallocated Detail (CBR)'!A290</f>
        <v xml:space="preserve">          (99) 4112 - Provision for Deferred FIT - Credit &amp; Other Income</v>
      </c>
      <c r="B290" s="688">
        <f>'[3]Unallocated Detail (CBR)'!B290</f>
        <v>0</v>
      </c>
      <c r="C290" s="688">
        <f>'[3]Unallocated Detail (CBR)'!C290</f>
        <v>0</v>
      </c>
      <c r="D290" s="688">
        <f>'[3]Unallocated Detail (CBR)'!D290</f>
        <v>0</v>
      </c>
      <c r="E290" s="688">
        <f>'[3]Unallocated Detail (CBR)'!E290</f>
        <v>0</v>
      </c>
      <c r="F290" s="688">
        <f>'[3]Unallocated Detail (CBR)'!F290</f>
        <v>0</v>
      </c>
      <c r="G290" s="688">
        <f>'[3]Unallocated Detail (CBR)'!G290</f>
        <v>0</v>
      </c>
      <c r="H290" s="688">
        <f>'[3]Unallocated Detail (CBR)'!H290</f>
        <v>0</v>
      </c>
      <c r="I290" s="688">
        <f>'[3]Unallocated Detail (CBR)'!I290</f>
        <v>0</v>
      </c>
      <c r="J290" s="118"/>
      <c r="K290" s="116"/>
    </row>
    <row r="291" spans="1:11">
      <c r="A291" s="686" t="str">
        <f>'[3]Unallocated Detail (CBR)'!A291</f>
        <v xml:space="preserve">          (99) 415 - Revenues From Merchandising And Jobbing</v>
      </c>
      <c r="B291" s="688">
        <f>'[3]Unallocated Detail (CBR)'!B291</f>
        <v>0</v>
      </c>
      <c r="C291" s="688">
        <f>'[3]Unallocated Detail (CBR)'!C291</f>
        <v>0</v>
      </c>
      <c r="D291" s="688">
        <f>'[3]Unallocated Detail (CBR)'!D291</f>
        <v>-501689.17000000004</v>
      </c>
      <c r="E291" s="688">
        <f>'[3]Unallocated Detail (CBR)'!E291</f>
        <v>-329057.93051400001</v>
      </c>
      <c r="F291" s="688">
        <f>'[3]Unallocated Detail (CBR)'!F291</f>
        <v>-172631.23948600001</v>
      </c>
      <c r="G291" s="688">
        <f>'[3]Unallocated Detail (CBR)'!G291</f>
        <v>-329057.93051400001</v>
      </c>
      <c r="H291" s="688">
        <f>'[3]Unallocated Detail (CBR)'!H291</f>
        <v>-172631.23948600001</v>
      </c>
      <c r="I291" s="688">
        <f>'[3]Unallocated Detail (CBR)'!I291</f>
        <v>-501689.17000000004</v>
      </c>
      <c r="J291" s="118"/>
      <c r="K291" s="116"/>
    </row>
    <row r="292" spans="1:11">
      <c r="A292" s="686" t="str">
        <f>'[3]Unallocated Detail (CBR)'!A292</f>
        <v xml:space="preserve">          (99) 416 - Expenses Of Merchandising And Jobbing</v>
      </c>
      <c r="B292" s="688">
        <f>'[3]Unallocated Detail (CBR)'!B292</f>
        <v>0</v>
      </c>
      <c r="C292" s="688">
        <f>'[3]Unallocated Detail (CBR)'!C292</f>
        <v>0</v>
      </c>
      <c r="D292" s="688">
        <f>'[3]Unallocated Detail (CBR)'!D292</f>
        <v>363013.95999999996</v>
      </c>
      <c r="E292" s="688">
        <f>'[3]Unallocated Detail (CBR)'!E292</f>
        <v>238100.96762899999</v>
      </c>
      <c r="F292" s="688">
        <f>'[3]Unallocated Detail (CBR)'!F292</f>
        <v>124912.9923709999</v>
      </c>
      <c r="G292" s="688">
        <f>'[3]Unallocated Detail (CBR)'!G292</f>
        <v>238100.96762899999</v>
      </c>
      <c r="H292" s="688">
        <f>'[3]Unallocated Detail (CBR)'!H292</f>
        <v>124912.9923709999</v>
      </c>
      <c r="I292" s="688">
        <f>'[3]Unallocated Detail (CBR)'!I292</f>
        <v>363013.9599999999</v>
      </c>
      <c r="J292" s="118"/>
      <c r="K292" s="116"/>
    </row>
    <row r="293" spans="1:11">
      <c r="A293" s="686" t="str">
        <f>'[3]Unallocated Detail (CBR)'!A293</f>
        <v xml:space="preserve">          (99) 417 - Revenues From Non-Utility Operations</v>
      </c>
      <c r="B293" s="688">
        <f>'[3]Unallocated Detail (CBR)'!B293</f>
        <v>0</v>
      </c>
      <c r="C293" s="688">
        <f>'[3]Unallocated Detail (CBR)'!C293</f>
        <v>0</v>
      </c>
      <c r="D293" s="688">
        <f>'[3]Unallocated Detail (CBR)'!D293</f>
        <v>-39203175.43</v>
      </c>
      <c r="E293" s="688">
        <f>'[3]Unallocated Detail (CBR)'!E293</f>
        <v>-25713362.743780002</v>
      </c>
      <c r="F293" s="688">
        <f>'[3]Unallocated Detail (CBR)'!F293</f>
        <v>-13489812.68621999</v>
      </c>
      <c r="G293" s="688">
        <f>'[3]Unallocated Detail (CBR)'!G293</f>
        <v>-25713362.743780002</v>
      </c>
      <c r="H293" s="688">
        <f>'[3]Unallocated Detail (CBR)'!H293</f>
        <v>-13489812.68621999</v>
      </c>
      <c r="I293" s="688">
        <f>'[3]Unallocated Detail (CBR)'!I293</f>
        <v>-39203175.429999992</v>
      </c>
      <c r="J293" s="118"/>
      <c r="K293" s="116"/>
    </row>
    <row r="294" spans="1:11">
      <c r="A294" s="686" t="str">
        <f>'[3]Unallocated Detail (CBR)'!A294</f>
        <v xml:space="preserve">          (99) 4171 - Merger Related Costs</v>
      </c>
      <c r="B294" s="688">
        <f>'[3]Unallocated Detail (CBR)'!B294</f>
        <v>0</v>
      </c>
      <c r="C294" s="688">
        <f>'[3]Unallocated Detail (CBR)'!C294</f>
        <v>0</v>
      </c>
      <c r="D294" s="688">
        <f>'[3]Unallocated Detail (CBR)'!D294</f>
        <v>0</v>
      </c>
      <c r="E294" s="688">
        <f>'[3]Unallocated Detail (CBR)'!E294</f>
        <v>0</v>
      </c>
      <c r="F294" s="688">
        <f>'[3]Unallocated Detail (CBR)'!F294</f>
        <v>0</v>
      </c>
      <c r="G294" s="688">
        <f>'[3]Unallocated Detail (CBR)'!G294</f>
        <v>0</v>
      </c>
      <c r="H294" s="688">
        <f>'[3]Unallocated Detail (CBR)'!H294</f>
        <v>0</v>
      </c>
      <c r="I294" s="688">
        <f>'[3]Unallocated Detail (CBR)'!I294</f>
        <v>0</v>
      </c>
      <c r="J294" s="118"/>
      <c r="K294" s="116"/>
    </row>
    <row r="295" spans="1:11">
      <c r="A295" s="686" t="str">
        <f>'[3]Unallocated Detail (CBR)'!A295</f>
        <v xml:space="preserve">          (99) 4171 - Expenses of Non-Utility Operations</v>
      </c>
      <c r="B295" s="688">
        <f>'[3]Unallocated Detail (CBR)'!B295</f>
        <v>0</v>
      </c>
      <c r="C295" s="688">
        <f>'[3]Unallocated Detail (CBR)'!C295</f>
        <v>0</v>
      </c>
      <c r="D295" s="688">
        <f>'[3]Unallocated Detail (CBR)'!D295</f>
        <v>44832237.609999999</v>
      </c>
      <c r="E295" s="688">
        <f>'[3]Unallocated Detail (CBR)'!E295</f>
        <v>29405479.518071998</v>
      </c>
      <c r="F295" s="688">
        <f>'[3]Unallocated Detail (CBR)'!F295</f>
        <v>15426758.09192799</v>
      </c>
      <c r="G295" s="688">
        <f>'[3]Unallocated Detail (CBR)'!G295</f>
        <v>29405479.518071998</v>
      </c>
      <c r="H295" s="688">
        <f>'[3]Unallocated Detail (CBR)'!H295</f>
        <v>15426758.09192799</v>
      </c>
      <c r="I295" s="688">
        <f>'[3]Unallocated Detail (CBR)'!I295</f>
        <v>44832237.609999985</v>
      </c>
      <c r="J295" s="118"/>
      <c r="K295" s="116"/>
    </row>
    <row r="296" spans="1:11">
      <c r="A296" s="686" t="str">
        <f>'[3]Unallocated Detail (CBR)'!A296</f>
        <v xml:space="preserve">          (99) 418 - Nonoperating Rental Income</v>
      </c>
      <c r="B296" s="688">
        <f>'[3]Unallocated Detail (CBR)'!B296</f>
        <v>0</v>
      </c>
      <c r="C296" s="688">
        <f>'[3]Unallocated Detail (CBR)'!C296</f>
        <v>0</v>
      </c>
      <c r="D296" s="688">
        <f>'[3]Unallocated Detail (CBR)'!D296</f>
        <v>-41250</v>
      </c>
      <c r="E296" s="688">
        <f>'[3]Unallocated Detail (CBR)'!E296</f>
        <v>-27055.88</v>
      </c>
      <c r="F296" s="688">
        <f>'[3]Unallocated Detail (CBR)'!F296</f>
        <v>-14194.12</v>
      </c>
      <c r="G296" s="688">
        <f>'[3]Unallocated Detail (CBR)'!G296</f>
        <v>-27055.88</v>
      </c>
      <c r="H296" s="688">
        <f>'[3]Unallocated Detail (CBR)'!H296</f>
        <v>-14194.12</v>
      </c>
      <c r="I296" s="688">
        <f>'[3]Unallocated Detail (CBR)'!I296</f>
        <v>-41250</v>
      </c>
      <c r="J296" s="118"/>
      <c r="K296" s="116"/>
    </row>
    <row r="297" spans="1:11">
      <c r="A297" s="686" t="str">
        <f>'[3]Unallocated Detail (CBR)'!A297</f>
        <v xml:space="preserve">          (99) 4181 - Equity in Earnings of Subsidiaries</v>
      </c>
      <c r="B297" s="688">
        <f>'[3]Unallocated Detail (CBR)'!B297</f>
        <v>0</v>
      </c>
      <c r="C297" s="688">
        <f>'[3]Unallocated Detail (CBR)'!C297</f>
        <v>0</v>
      </c>
      <c r="D297" s="688">
        <f>'[3]Unallocated Detail (CBR)'!D297</f>
        <v>541432</v>
      </c>
      <c r="E297" s="688">
        <f>'[3]Unallocated Detail (CBR)'!E297</f>
        <v>355125.25120000006</v>
      </c>
      <c r="F297" s="688">
        <f>'[3]Unallocated Detail (CBR)'!F297</f>
        <v>186306.7488</v>
      </c>
      <c r="G297" s="688">
        <f>'[3]Unallocated Detail (CBR)'!G297</f>
        <v>355125.25120000006</v>
      </c>
      <c r="H297" s="688">
        <f>'[3]Unallocated Detail (CBR)'!H297</f>
        <v>186306.7488</v>
      </c>
      <c r="I297" s="688">
        <f>'[3]Unallocated Detail (CBR)'!I297</f>
        <v>541432</v>
      </c>
      <c r="J297" s="118"/>
      <c r="K297" s="116"/>
    </row>
    <row r="298" spans="1:11">
      <c r="A298" s="686" t="str">
        <f>'[3]Unallocated Detail (CBR)'!A298</f>
        <v xml:space="preserve">          (99) 419 - Interest And Dividend Income</v>
      </c>
      <c r="B298" s="688">
        <f>'[3]Unallocated Detail (CBR)'!B298</f>
        <v>0</v>
      </c>
      <c r="C298" s="688">
        <f>'[3]Unallocated Detail (CBR)'!C298</f>
        <v>0</v>
      </c>
      <c r="D298" s="688">
        <f>'[3]Unallocated Detail (CBR)'!D298</f>
        <v>-6407863.9000000004</v>
      </c>
      <c r="E298" s="688">
        <f>'[3]Unallocated Detail (CBR)'!E298</f>
        <v>-4202917.8513479996</v>
      </c>
      <c r="F298" s="688">
        <f>'[3]Unallocated Detail (CBR)'!F298</f>
        <v>-2204946.04865199</v>
      </c>
      <c r="G298" s="688">
        <f>'[3]Unallocated Detail (CBR)'!G298</f>
        <v>-4202917.8513479996</v>
      </c>
      <c r="H298" s="688">
        <f>'[3]Unallocated Detail (CBR)'!H298</f>
        <v>-2204946.04865199</v>
      </c>
      <c r="I298" s="688">
        <f>'[3]Unallocated Detail (CBR)'!I298</f>
        <v>-6407863.8999999892</v>
      </c>
      <c r="J298" s="118"/>
      <c r="K298" s="116"/>
    </row>
    <row r="299" spans="1:11">
      <c r="A299" s="686" t="str">
        <f>'[3]Unallocated Detail (CBR)'!A299</f>
        <v xml:space="preserve">          (99) 4191 - Allowance For Other Funds Used During Construction</v>
      </c>
      <c r="B299" s="688">
        <f>'[3]Unallocated Detail (CBR)'!B299</f>
        <v>-7096707.0499999896</v>
      </c>
      <c r="C299" s="688">
        <f>'[3]Unallocated Detail (CBR)'!C299</f>
        <v>-5987032.7499999898</v>
      </c>
      <c r="D299" s="688">
        <f>'[3]Unallocated Detail (CBR)'!D299</f>
        <v>-4106818.11</v>
      </c>
      <c r="E299" s="688">
        <f>'[3]Unallocated Detail (CBR)'!E299</f>
        <v>-2693661.9997919998</v>
      </c>
      <c r="F299" s="688">
        <f>'[3]Unallocated Detail (CBR)'!F299</f>
        <v>-1413156.1102079991</v>
      </c>
      <c r="G299" s="688">
        <f>'[3]Unallocated Detail (CBR)'!G299</f>
        <v>-9790369.0497919898</v>
      </c>
      <c r="H299" s="688">
        <f>'[3]Unallocated Detail (CBR)'!H299</f>
        <v>-7400188.8602079889</v>
      </c>
      <c r="I299" s="688">
        <f>'[3]Unallocated Detail (CBR)'!I299</f>
        <v>-17190557.909999978</v>
      </c>
      <c r="J299" s="118"/>
      <c r="K299" s="116"/>
    </row>
    <row r="300" spans="1:11">
      <c r="A300" s="686" t="str">
        <f>'[3]Unallocated Detail (CBR)'!A300</f>
        <v xml:space="preserve">          (99) 421 - Misc. Non-Operating Income</v>
      </c>
      <c r="B300" s="688">
        <f>'[3]Unallocated Detail (CBR)'!B300</f>
        <v>-66426</v>
      </c>
      <c r="C300" s="688">
        <f>'[3]Unallocated Detail (CBR)'!C300</f>
        <v>-8000</v>
      </c>
      <c r="D300" s="688">
        <f>'[3]Unallocated Detail (CBR)'!D300</f>
        <v>-10059.380000000081</v>
      </c>
      <c r="E300" s="688">
        <f>'[3]Unallocated Detail (CBR)'!E300</f>
        <v>-6597.9557050000494</v>
      </c>
      <c r="F300" s="688">
        <f>'[3]Unallocated Detail (CBR)'!F300</f>
        <v>-3461.4242950000198</v>
      </c>
      <c r="G300" s="688">
        <f>'[3]Unallocated Detail (CBR)'!G300</f>
        <v>-73023.955705000044</v>
      </c>
      <c r="H300" s="688">
        <f>'[3]Unallocated Detail (CBR)'!H300</f>
        <v>-11461.424295000019</v>
      </c>
      <c r="I300" s="688">
        <f>'[3]Unallocated Detail (CBR)'!I300</f>
        <v>-84485.380000000063</v>
      </c>
      <c r="J300" s="118"/>
      <c r="K300" s="116"/>
    </row>
    <row r="301" spans="1:11">
      <c r="A301" s="686" t="str">
        <f>'[3]Unallocated Detail (CBR)'!A301</f>
        <v xml:space="preserve">          (99) 4211 - Gain On Disposition Of Property</v>
      </c>
      <c r="B301" s="688">
        <f>'[3]Unallocated Detail (CBR)'!B301</f>
        <v>-67090.289999999994</v>
      </c>
      <c r="C301" s="688">
        <f>'[3]Unallocated Detail (CBR)'!C301</f>
        <v>0</v>
      </c>
      <c r="D301" s="688">
        <f>'[3]Unallocated Detail (CBR)'!D301</f>
        <v>0</v>
      </c>
      <c r="E301" s="688">
        <f>'[3]Unallocated Detail (CBR)'!E301</f>
        <v>0</v>
      </c>
      <c r="F301" s="688">
        <f>'[3]Unallocated Detail (CBR)'!F301</f>
        <v>0</v>
      </c>
      <c r="G301" s="688">
        <f>'[3]Unallocated Detail (CBR)'!G301</f>
        <v>-67090.289999999994</v>
      </c>
      <c r="H301" s="688">
        <f>'[3]Unallocated Detail (CBR)'!H301</f>
        <v>0</v>
      </c>
      <c r="I301" s="688">
        <f>'[3]Unallocated Detail (CBR)'!I301</f>
        <v>-67090.289999999994</v>
      </c>
      <c r="J301" s="118"/>
      <c r="K301" s="116"/>
    </row>
    <row r="302" spans="1:11">
      <c r="A302" s="686" t="str">
        <f>'[3]Unallocated Detail (CBR)'!A302</f>
        <v xml:space="preserve">          (99) 4212 - Loss On Disposition Of Property</v>
      </c>
      <c r="B302" s="688">
        <f>'[3]Unallocated Detail (CBR)'!B302</f>
        <v>0</v>
      </c>
      <c r="C302" s="688">
        <f>'[3]Unallocated Detail (CBR)'!C302</f>
        <v>0</v>
      </c>
      <c r="D302" s="688">
        <f>'[3]Unallocated Detail (CBR)'!D302</f>
        <v>0</v>
      </c>
      <c r="E302" s="688">
        <f>'[3]Unallocated Detail (CBR)'!E302</f>
        <v>0</v>
      </c>
      <c r="F302" s="688">
        <f>'[3]Unallocated Detail (CBR)'!F302</f>
        <v>0</v>
      </c>
      <c r="G302" s="688">
        <f>'[3]Unallocated Detail (CBR)'!G302</f>
        <v>0</v>
      </c>
      <c r="H302" s="688">
        <f>'[3]Unallocated Detail (CBR)'!H302</f>
        <v>0</v>
      </c>
      <c r="I302" s="688">
        <f>'[3]Unallocated Detail (CBR)'!I302</f>
        <v>0</v>
      </c>
      <c r="J302" s="118"/>
      <c r="K302" s="116"/>
    </row>
    <row r="303" spans="1:11">
      <c r="A303" s="686" t="str">
        <f>'[3]Unallocated Detail (CBR)'!A303</f>
        <v xml:space="preserve">          (99) 4213 - Misc. Non-Op Income - AFUDC(WUTC)</v>
      </c>
      <c r="B303" s="688">
        <f>'[3]Unallocated Detail (CBR)'!B303</f>
        <v>-4229181.78</v>
      </c>
      <c r="C303" s="688">
        <f>'[3]Unallocated Detail (CBR)'!C303</f>
        <v>0</v>
      </c>
      <c r="D303" s="688">
        <f>'[3]Unallocated Detail (CBR)'!D303</f>
        <v>0</v>
      </c>
      <c r="E303" s="688">
        <f>'[3]Unallocated Detail (CBR)'!E303</f>
        <v>0</v>
      </c>
      <c r="F303" s="688">
        <f>'[3]Unallocated Detail (CBR)'!F303</f>
        <v>0</v>
      </c>
      <c r="G303" s="688">
        <f>'[3]Unallocated Detail (CBR)'!G303</f>
        <v>-4229181.78</v>
      </c>
      <c r="H303" s="688">
        <f>'[3]Unallocated Detail (CBR)'!H303</f>
        <v>0</v>
      </c>
      <c r="I303" s="688">
        <f>'[3]Unallocated Detail (CBR)'!I303</f>
        <v>-4229181.78</v>
      </c>
      <c r="J303" s="118"/>
      <c r="K303" s="116"/>
    </row>
    <row r="304" spans="1:11">
      <c r="A304" s="686" t="str">
        <f>'[3]Unallocated Detail (CBR)'!A304</f>
        <v xml:space="preserve">          (99) 4214 - Misc. Non-Op Income - AFUCE</v>
      </c>
      <c r="B304" s="688">
        <f>'[3]Unallocated Detail (CBR)'!B304</f>
        <v>0</v>
      </c>
      <c r="C304" s="688">
        <f>'[3]Unallocated Detail (CBR)'!C304</f>
        <v>0</v>
      </c>
      <c r="D304" s="688">
        <f>'[3]Unallocated Detail (CBR)'!D304</f>
        <v>0</v>
      </c>
      <c r="E304" s="688">
        <f>'[3]Unallocated Detail (CBR)'!E304</f>
        <v>0</v>
      </c>
      <c r="F304" s="688">
        <f>'[3]Unallocated Detail (CBR)'!F304</f>
        <v>0</v>
      </c>
      <c r="G304" s="688">
        <f>'[3]Unallocated Detail (CBR)'!G304</f>
        <v>0</v>
      </c>
      <c r="H304" s="688">
        <f>'[3]Unallocated Detail (CBR)'!H304</f>
        <v>0</v>
      </c>
      <c r="I304" s="688">
        <f>'[3]Unallocated Detail (CBR)'!I304</f>
        <v>0</v>
      </c>
      <c r="J304" s="118"/>
      <c r="K304" s="116"/>
    </row>
    <row r="305" spans="1:11">
      <c r="A305" s="686" t="str">
        <f>'[3]Unallocated Detail (CBR)'!A305</f>
        <v xml:space="preserve">          (99) 425 - Miscellaneous Amortization</v>
      </c>
      <c r="B305" s="688">
        <f>'[3]Unallocated Detail (CBR)'!B305</f>
        <v>0</v>
      </c>
      <c r="C305" s="688">
        <f>'[3]Unallocated Detail (CBR)'!C305</f>
        <v>0</v>
      </c>
      <c r="D305" s="688">
        <f>'[3]Unallocated Detail (CBR)'!D305</f>
        <v>0</v>
      </c>
      <c r="E305" s="688">
        <f>'[3]Unallocated Detail (CBR)'!E305</f>
        <v>0</v>
      </c>
      <c r="F305" s="688">
        <f>'[3]Unallocated Detail (CBR)'!F305</f>
        <v>0</v>
      </c>
      <c r="G305" s="688">
        <f>'[3]Unallocated Detail (CBR)'!G305</f>
        <v>0</v>
      </c>
      <c r="H305" s="688">
        <f>'[3]Unallocated Detail (CBR)'!H305</f>
        <v>0</v>
      </c>
      <c r="I305" s="688">
        <f>'[3]Unallocated Detail (CBR)'!I305</f>
        <v>0</v>
      </c>
      <c r="J305" s="118"/>
      <c r="K305" s="116"/>
    </row>
    <row r="306" spans="1:11">
      <c r="A306" s="686" t="str">
        <f>'[3]Unallocated Detail (CBR)'!A306</f>
        <v xml:space="preserve">          (99) 4261 - Donations</v>
      </c>
      <c r="B306" s="688">
        <f>'[3]Unallocated Detail (CBR)'!B306</f>
        <v>629.97</v>
      </c>
      <c r="C306" s="688">
        <f>'[3]Unallocated Detail (CBR)'!C306</f>
        <v>0</v>
      </c>
      <c r="D306" s="688">
        <f>'[3]Unallocated Detail (CBR)'!D306</f>
        <v>60927</v>
      </c>
      <c r="E306" s="688">
        <f>'[3]Unallocated Detail (CBR)'!E306</f>
        <v>39962.001428000003</v>
      </c>
      <c r="F306" s="688">
        <f>'[3]Unallocated Detail (CBR)'!F306</f>
        <v>20964.998571999997</v>
      </c>
      <c r="G306" s="688">
        <f>'[3]Unallocated Detail (CBR)'!G306</f>
        <v>40591.971428000004</v>
      </c>
      <c r="H306" s="688">
        <f>'[3]Unallocated Detail (CBR)'!H306</f>
        <v>20964.998571999997</v>
      </c>
      <c r="I306" s="688">
        <f>'[3]Unallocated Detail (CBR)'!I306</f>
        <v>61556.97</v>
      </c>
      <c r="J306" s="118"/>
      <c r="K306" s="116"/>
    </row>
    <row r="307" spans="1:11">
      <c r="A307" s="686" t="str">
        <f>'[3]Unallocated Detail (CBR)'!A307</f>
        <v xml:space="preserve">          (99) 4262 - Life Insurance</v>
      </c>
      <c r="B307" s="688">
        <f>'[3]Unallocated Detail (CBR)'!B307</f>
        <v>0</v>
      </c>
      <c r="C307" s="688">
        <f>'[3]Unallocated Detail (CBR)'!C307</f>
        <v>0</v>
      </c>
      <c r="D307" s="688">
        <f>'[3]Unallocated Detail (CBR)'!D307</f>
        <v>-1763633.43</v>
      </c>
      <c r="E307" s="688">
        <f>'[3]Unallocated Detail (CBR)'!E307</f>
        <v>-1156767.1637599999</v>
      </c>
      <c r="F307" s="688">
        <f>'[3]Unallocated Detail (CBR)'!F307</f>
        <v>-606866.26623999898</v>
      </c>
      <c r="G307" s="688">
        <f>'[3]Unallocated Detail (CBR)'!G307</f>
        <v>-1156767.1637599999</v>
      </c>
      <c r="H307" s="688">
        <f>'[3]Unallocated Detail (CBR)'!H307</f>
        <v>-606866.26623999898</v>
      </c>
      <c r="I307" s="688">
        <f>'[3]Unallocated Detail (CBR)'!I307</f>
        <v>-1763633.4299999988</v>
      </c>
      <c r="J307" s="118"/>
      <c r="K307" s="116"/>
    </row>
    <row r="308" spans="1:11">
      <c r="A308" s="686" t="str">
        <f>'[3]Unallocated Detail (CBR)'!A308</f>
        <v xml:space="preserve">          (99) 4263 - Penalties</v>
      </c>
      <c r="B308" s="688">
        <f>'[3]Unallocated Detail (CBR)'!B308</f>
        <v>11000</v>
      </c>
      <c r="C308" s="688">
        <f>'[3]Unallocated Detail (CBR)'!C308</f>
        <v>0</v>
      </c>
      <c r="D308" s="688">
        <f>'[3]Unallocated Detail (CBR)'!D308</f>
        <v>436168.74</v>
      </c>
      <c r="E308" s="688">
        <f>'[3]Unallocated Detail (CBR)'!E308</f>
        <v>286083.076566</v>
      </c>
      <c r="F308" s="688">
        <f>'[3]Unallocated Detail (CBR)'!F308</f>
        <v>150085.663433999</v>
      </c>
      <c r="G308" s="688">
        <f>'[3]Unallocated Detail (CBR)'!G308</f>
        <v>297083.076566</v>
      </c>
      <c r="H308" s="688">
        <f>'[3]Unallocated Detail (CBR)'!H308</f>
        <v>150085.663433999</v>
      </c>
      <c r="I308" s="688">
        <f>'[3]Unallocated Detail (CBR)'!I308</f>
        <v>447168.739999999</v>
      </c>
      <c r="J308" s="118"/>
      <c r="K308" s="116"/>
    </row>
    <row r="309" spans="1:11">
      <c r="A309" s="686" t="str">
        <f>'[3]Unallocated Detail (CBR)'!A309</f>
        <v xml:space="preserve">          (99) 4264 - Expenses For Civic &amp; Political Activities</v>
      </c>
      <c r="B309" s="688">
        <f>'[3]Unallocated Detail (CBR)'!B309</f>
        <v>540286.36</v>
      </c>
      <c r="C309" s="688">
        <f>'[3]Unallocated Detail (CBR)'!C309</f>
        <v>283446.39</v>
      </c>
      <c r="D309" s="688">
        <f>'[3]Unallocated Detail (CBR)'!D309</f>
        <v>5687989.4399999995</v>
      </c>
      <c r="E309" s="688">
        <f>'[3]Unallocated Detail (CBR)'!E309</f>
        <v>3730752.1290750001</v>
      </c>
      <c r="F309" s="688">
        <f>'[3]Unallocated Detail (CBR)'!F309</f>
        <v>1957237.310924999</v>
      </c>
      <c r="G309" s="688">
        <f>'[3]Unallocated Detail (CBR)'!G309</f>
        <v>4271038.4890750004</v>
      </c>
      <c r="H309" s="688">
        <f>'[3]Unallocated Detail (CBR)'!H309</f>
        <v>2240683.7009249991</v>
      </c>
      <c r="I309" s="688">
        <f>'[3]Unallocated Detail (CBR)'!I309</f>
        <v>6511722.1899999995</v>
      </c>
      <c r="J309" s="118"/>
      <c r="K309" s="116"/>
    </row>
    <row r="310" spans="1:11">
      <c r="A310" s="686" t="str">
        <f>'[3]Unallocated Detail (CBR)'!A310</f>
        <v xml:space="preserve">          (99) 4265 - Other Deductions</v>
      </c>
      <c r="B310" s="689">
        <f>'[3]Unallocated Detail (CBR)'!B310</f>
        <v>0</v>
      </c>
      <c r="C310" s="689">
        <f>'[3]Unallocated Detail (CBR)'!C310</f>
        <v>0</v>
      </c>
      <c r="D310" s="689">
        <f>'[3]Unallocated Detail (CBR)'!D310</f>
        <v>9510665.4599999897</v>
      </c>
      <c r="E310" s="689">
        <f>'[3]Unallocated Detail (CBR)'!E310</f>
        <v>6242466.5822069999</v>
      </c>
      <c r="F310" s="689">
        <f>'[3]Unallocated Detail (CBR)'!F310</f>
        <v>3268198.8777930001</v>
      </c>
      <c r="G310" s="689">
        <f>'[3]Unallocated Detail (CBR)'!G310</f>
        <v>6242466.5822069999</v>
      </c>
      <c r="H310" s="689">
        <f>'[3]Unallocated Detail (CBR)'!H310</f>
        <v>3268198.8777930001</v>
      </c>
      <c r="I310" s="689">
        <f>'[3]Unallocated Detail (CBR)'!I310</f>
        <v>9510665.4600000009</v>
      </c>
      <c r="J310" s="118"/>
      <c r="K310" s="116"/>
    </row>
    <row r="311" spans="1:11">
      <c r="A311" s="686" t="str">
        <f>'[3]Unallocated Detail (CBR)'!A311</f>
        <v xml:space="preserve">               (99) SUBTOTAL</v>
      </c>
      <c r="B311" s="688">
        <f>'[3]Unallocated Detail (CBR)'!B311</f>
        <v>-10473018.599999988</v>
      </c>
      <c r="C311" s="688">
        <f>'[3]Unallocated Detail (CBR)'!C311</f>
        <v>-5711586.3599999901</v>
      </c>
      <c r="D311" s="688">
        <f>'[3]Unallocated Detail (CBR)'!D311</f>
        <v>-23893750.299999911</v>
      </c>
      <c r="E311" s="688">
        <f>'[3]Unallocated Detail (CBR)'!E311</f>
        <v>-15668388.016584979</v>
      </c>
      <c r="F311" s="688">
        <f>'[3]Unallocated Detail (CBR)'!F311</f>
        <v>-8225362.2834149739</v>
      </c>
      <c r="G311" s="688">
        <f>'[3]Unallocated Detail (CBR)'!G311</f>
        <v>-26141406.616584964</v>
      </c>
      <c r="H311" s="688">
        <f>'[3]Unallocated Detail (CBR)'!H311</f>
        <v>-13936948.643414967</v>
      </c>
      <c r="I311" s="688">
        <f>'[3]Unallocated Detail (CBR)'!I311</f>
        <v>-40078355.259999953</v>
      </c>
      <c r="J311" s="118"/>
      <c r="K311" s="116"/>
    </row>
    <row r="312" spans="1:11">
      <c r="A312" s="684" t="str">
        <f>'[3]Unallocated Detail (CBR)'!A312</f>
        <v xml:space="preserve">     999 - INTEREST</v>
      </c>
      <c r="B312" s="685"/>
      <c r="C312" s="685"/>
      <c r="D312" s="685"/>
      <c r="E312" s="685"/>
      <c r="F312" s="685"/>
      <c r="G312" s="685"/>
      <c r="H312" s="685"/>
      <c r="I312" s="685"/>
      <c r="J312" s="118"/>
      <c r="K312" s="116"/>
    </row>
    <row r="313" spans="1:11">
      <c r="A313" s="686" t="str">
        <f>'[3]Unallocated Detail (CBR)'!A313</f>
        <v xml:space="preserve">          (999) 427 - Interest On Long Term Debt</v>
      </c>
      <c r="B313" s="688">
        <f>'[3]Unallocated Detail (CBR)'!B313</f>
        <v>0</v>
      </c>
      <c r="C313" s="688">
        <f>'[3]Unallocated Detail (CBR)'!C313</f>
        <v>0</v>
      </c>
      <c r="D313" s="688">
        <f>'[3]Unallocated Detail (CBR)'!D313</f>
        <v>209707868.61999899</v>
      </c>
      <c r="E313" s="688">
        <f>'[3]Unallocated Detail (CBR)'!E313</f>
        <v>137547391.087558</v>
      </c>
      <c r="F313" s="688">
        <f>'[3]Unallocated Detail (CBR)'!F313</f>
        <v>72160477.532442003</v>
      </c>
      <c r="G313" s="688">
        <f>'[3]Unallocated Detail (CBR)'!G313</f>
        <v>137547391.087558</v>
      </c>
      <c r="H313" s="688">
        <f>'[3]Unallocated Detail (CBR)'!H313</f>
        <v>72160477.532442003</v>
      </c>
      <c r="I313" s="688">
        <f>'[3]Unallocated Detail (CBR)'!I313</f>
        <v>209707868.62</v>
      </c>
      <c r="J313" s="118"/>
      <c r="K313" s="116"/>
    </row>
    <row r="314" spans="1:11">
      <c r="A314" s="686" t="str">
        <f>'[3]Unallocated Detail (CBR)'!A314</f>
        <v xml:space="preserve">          (999) 4271 - Interest on Preferred Stock</v>
      </c>
      <c r="B314" s="688">
        <f>'[3]Unallocated Detail (CBR)'!B314</f>
        <v>0</v>
      </c>
      <c r="C314" s="688">
        <f>'[3]Unallocated Detail (CBR)'!C314</f>
        <v>0</v>
      </c>
      <c r="D314" s="688">
        <f>'[3]Unallocated Detail (CBR)'!D314</f>
        <v>0</v>
      </c>
      <c r="E314" s="688">
        <f>'[3]Unallocated Detail (CBR)'!E314</f>
        <v>0</v>
      </c>
      <c r="F314" s="688">
        <f>'[3]Unallocated Detail (CBR)'!F314</f>
        <v>0</v>
      </c>
      <c r="G314" s="688">
        <f>'[3]Unallocated Detail (CBR)'!G314</f>
        <v>0</v>
      </c>
      <c r="H314" s="688">
        <f>'[3]Unallocated Detail (CBR)'!H314</f>
        <v>0</v>
      </c>
      <c r="I314" s="688">
        <f>'[3]Unallocated Detail (CBR)'!I314</f>
        <v>0</v>
      </c>
      <c r="J314" s="118"/>
      <c r="K314" s="116"/>
    </row>
    <row r="315" spans="1:11">
      <c r="A315" s="686" t="str">
        <f>'[3]Unallocated Detail (CBR)'!A315</f>
        <v xml:space="preserve">          (999) 428 - Amortization Of Debt Discount &amp; Expenses</v>
      </c>
      <c r="B315" s="688">
        <f>'[3]Unallocated Detail (CBR)'!B315</f>
        <v>0</v>
      </c>
      <c r="C315" s="688">
        <f>'[3]Unallocated Detail (CBR)'!C315</f>
        <v>0</v>
      </c>
      <c r="D315" s="688">
        <f>'[3]Unallocated Detail (CBR)'!D315</f>
        <v>2183068.27</v>
      </c>
      <c r="E315" s="688">
        <f>'[3]Unallocated Detail (CBR)'!E315</f>
        <v>1431874.3717470001</v>
      </c>
      <c r="F315" s="688">
        <f>'[3]Unallocated Detail (CBR)'!F315</f>
        <v>751193.89825299894</v>
      </c>
      <c r="G315" s="688">
        <f>'[3]Unallocated Detail (CBR)'!G315</f>
        <v>1431874.3717470001</v>
      </c>
      <c r="H315" s="688">
        <f>'[3]Unallocated Detail (CBR)'!H315</f>
        <v>751193.89825299894</v>
      </c>
      <c r="I315" s="688">
        <f>'[3]Unallocated Detail (CBR)'!I315</f>
        <v>2183068.2699999991</v>
      </c>
      <c r="J315" s="118"/>
      <c r="K315" s="116"/>
    </row>
    <row r="316" spans="1:11">
      <c r="A316" s="686" t="str">
        <f>'[3]Unallocated Detail (CBR)'!A316</f>
        <v xml:space="preserve">          (999) 4281 - Amortization Of Loss On Required Debt</v>
      </c>
      <c r="B316" s="688">
        <f>'[3]Unallocated Detail (CBR)'!B316</f>
        <v>15363.35999999999</v>
      </c>
      <c r="C316" s="688">
        <f>'[3]Unallocated Detail (CBR)'!C316</f>
        <v>9261.1200000000008</v>
      </c>
      <c r="D316" s="688">
        <f>'[3]Unallocated Detail (CBR)'!D316</f>
        <v>2220176.1500000004</v>
      </c>
      <c r="E316" s="688">
        <f>'[3]Unallocated Detail (CBR)'!E316</f>
        <v>1456213.50752</v>
      </c>
      <c r="F316" s="688">
        <f>'[3]Unallocated Detail (CBR)'!F316</f>
        <v>763962.64248000004</v>
      </c>
      <c r="G316" s="688">
        <f>'[3]Unallocated Detail (CBR)'!G316</f>
        <v>1471576.8675200001</v>
      </c>
      <c r="H316" s="688">
        <f>'[3]Unallocated Detail (CBR)'!H316</f>
        <v>773223.76248000003</v>
      </c>
      <c r="I316" s="688">
        <f>'[3]Unallocated Detail (CBR)'!I316</f>
        <v>2244800.63</v>
      </c>
      <c r="J316" s="118"/>
      <c r="K316" s="116"/>
    </row>
    <row r="317" spans="1:11">
      <c r="A317" s="686" t="str">
        <f>'[3]Unallocated Detail (CBR)'!A317</f>
        <v xml:space="preserve">          (999) 429 - Amortization Of Premium On Debt-Cr</v>
      </c>
      <c r="B317" s="688">
        <f>'[3]Unallocated Detail (CBR)'!B317</f>
        <v>0</v>
      </c>
      <c r="C317" s="688">
        <f>'[3]Unallocated Detail (CBR)'!C317</f>
        <v>0</v>
      </c>
      <c r="D317" s="688">
        <f>'[3]Unallocated Detail (CBR)'!D317</f>
        <v>0</v>
      </c>
      <c r="E317" s="688">
        <f>'[3]Unallocated Detail (CBR)'!E317</f>
        <v>0</v>
      </c>
      <c r="F317" s="688">
        <f>'[3]Unallocated Detail (CBR)'!F317</f>
        <v>0</v>
      </c>
      <c r="G317" s="688">
        <f>'[3]Unallocated Detail (CBR)'!G317</f>
        <v>0</v>
      </c>
      <c r="H317" s="688">
        <f>'[3]Unallocated Detail (CBR)'!H317</f>
        <v>0</v>
      </c>
      <c r="I317" s="688">
        <f>'[3]Unallocated Detail (CBR)'!I317</f>
        <v>0</v>
      </c>
      <c r="J317" s="118"/>
      <c r="K317" s="116"/>
    </row>
    <row r="318" spans="1:11">
      <c r="A318" s="686" t="str">
        <f>'[3]Unallocated Detail (CBR)'!A318</f>
        <v xml:space="preserve">          (999) 4291 - Amortization Gain On Reacquired Debt</v>
      </c>
      <c r="B318" s="688">
        <f>'[3]Unallocated Detail (CBR)'!B318</f>
        <v>0</v>
      </c>
      <c r="C318" s="688">
        <f>'[3]Unallocated Detail (CBR)'!C318</f>
        <v>0</v>
      </c>
      <c r="D318" s="688">
        <f>'[3]Unallocated Detail (CBR)'!D318</f>
        <v>0</v>
      </c>
      <c r="E318" s="688">
        <f>'[3]Unallocated Detail (CBR)'!E318</f>
        <v>0</v>
      </c>
      <c r="F318" s="688">
        <f>'[3]Unallocated Detail (CBR)'!F318</f>
        <v>0</v>
      </c>
      <c r="G318" s="688">
        <f>'[3]Unallocated Detail (CBR)'!G318</f>
        <v>0</v>
      </c>
      <c r="H318" s="688">
        <f>'[3]Unallocated Detail (CBR)'!H318</f>
        <v>0</v>
      </c>
      <c r="I318" s="688">
        <f>'[3]Unallocated Detail (CBR)'!I318</f>
        <v>0</v>
      </c>
      <c r="J318" s="118"/>
      <c r="K318" s="116"/>
    </row>
    <row r="319" spans="1:11">
      <c r="A319" s="686" t="str">
        <f>'[3]Unallocated Detail (CBR)'!A319</f>
        <v xml:space="preserve">          (999) 430 - Int on Debt to Assoc. Companies</v>
      </c>
      <c r="B319" s="688">
        <f>'[3]Unallocated Detail (CBR)'!B319</f>
        <v>0</v>
      </c>
      <c r="C319" s="688">
        <f>'[3]Unallocated Detail (CBR)'!C319</f>
        <v>0</v>
      </c>
      <c r="D319" s="688">
        <f>'[3]Unallocated Detail (CBR)'!D319</f>
        <v>0</v>
      </c>
      <c r="E319" s="688">
        <f>'[3]Unallocated Detail (CBR)'!E319</f>
        <v>0</v>
      </c>
      <c r="F319" s="688">
        <f>'[3]Unallocated Detail (CBR)'!F319</f>
        <v>0</v>
      </c>
      <c r="G319" s="688">
        <f>'[3]Unallocated Detail (CBR)'!G319</f>
        <v>0</v>
      </c>
      <c r="H319" s="688">
        <f>'[3]Unallocated Detail (CBR)'!H319</f>
        <v>0</v>
      </c>
      <c r="I319" s="688">
        <f>'[3]Unallocated Detail (CBR)'!I319</f>
        <v>0</v>
      </c>
      <c r="J319" s="118"/>
      <c r="K319" s="116"/>
    </row>
    <row r="320" spans="1:11">
      <c r="A320" s="686" t="str">
        <f>'[3]Unallocated Detail (CBR)'!A320</f>
        <v xml:space="preserve">          (999) 431 - Other Interest Expense</v>
      </c>
      <c r="B320" s="688">
        <f>'[3]Unallocated Detail (CBR)'!B320</f>
        <v>8923958.5</v>
      </c>
      <c r="C320" s="688">
        <f>'[3]Unallocated Detail (CBR)'!C320</f>
        <v>1352492.5699999998</v>
      </c>
      <c r="D320" s="688">
        <f>'[3]Unallocated Detail (CBR)'!D320</f>
        <v>7202644.5199999996</v>
      </c>
      <c r="E320" s="688">
        <f>'[3]Unallocated Detail (CBR)'!E320</f>
        <v>4724214.5438950006</v>
      </c>
      <c r="F320" s="688">
        <f>'[3]Unallocated Detail (CBR)'!F320</f>
        <v>2478429.9761049901</v>
      </c>
      <c r="G320" s="688">
        <f>'[3]Unallocated Detail (CBR)'!G320</f>
        <v>13648173.043895001</v>
      </c>
      <c r="H320" s="688">
        <f>'[3]Unallocated Detail (CBR)'!H320</f>
        <v>3830922.5461049899</v>
      </c>
      <c r="I320" s="688">
        <f>'[3]Unallocated Detail (CBR)'!I320</f>
        <v>17479095.589999989</v>
      </c>
      <c r="J320" s="118"/>
      <c r="K320" s="116"/>
    </row>
    <row r="321" spans="1:11">
      <c r="A321" s="686" t="str">
        <f>'[3]Unallocated Detail (CBR)'!A321</f>
        <v xml:space="preserve">          (999) 432 - Allowances For Borrowed Funds</v>
      </c>
      <c r="B321" s="689">
        <f>'[3]Unallocated Detail (CBR)'!B321</f>
        <v>-6465945.3499999996</v>
      </c>
      <c r="C321" s="689">
        <f>'[3]Unallocated Detail (CBR)'!C321</f>
        <v>-3870665.5899999901</v>
      </c>
      <c r="D321" s="689">
        <f>'[3]Unallocated Detail (CBR)'!D321</f>
        <v>-3358680.4299999997</v>
      </c>
      <c r="E321" s="689">
        <f>'[3]Unallocated Detail (CBR)'!E321</f>
        <v>-2202958.4949249998</v>
      </c>
      <c r="F321" s="689">
        <f>'[3]Unallocated Detail (CBR)'!F321</f>
        <v>-1155721.935074999</v>
      </c>
      <c r="G321" s="689">
        <f>'[3]Unallocated Detail (CBR)'!G321</f>
        <v>-8668903.8449249994</v>
      </c>
      <c r="H321" s="689">
        <f>'[3]Unallocated Detail (CBR)'!H321</f>
        <v>-5026387.5250749886</v>
      </c>
      <c r="I321" s="689">
        <f>'[3]Unallocated Detail (CBR)'!I321</f>
        <v>-13695291.369999988</v>
      </c>
      <c r="J321" s="118"/>
      <c r="K321" s="116"/>
    </row>
    <row r="322" spans="1:11">
      <c r="A322" s="686" t="str">
        <f>'[3]Unallocated Detail (CBR)'!A322</f>
        <v xml:space="preserve">               (999) SUBTOTAL</v>
      </c>
      <c r="B322" s="688">
        <f>'[3]Unallocated Detail (CBR)'!B322</f>
        <v>2473376.5099999998</v>
      </c>
      <c r="C322" s="688">
        <f>'[3]Unallocated Detail (CBR)'!C322</f>
        <v>-2508911.8999999901</v>
      </c>
      <c r="D322" s="688">
        <f>'[3]Unallocated Detail (CBR)'!D322</f>
        <v>217955077.12999901</v>
      </c>
      <c r="E322" s="688">
        <f>'[3]Unallocated Detail (CBR)'!E322</f>
        <v>142956735.01579499</v>
      </c>
      <c r="F322" s="688">
        <f>'[3]Unallocated Detail (CBR)'!F322</f>
        <v>74998342.114204988</v>
      </c>
      <c r="G322" s="688">
        <f>'[3]Unallocated Detail (CBR)'!G322</f>
        <v>145430111.52579501</v>
      </c>
      <c r="H322" s="688">
        <f>'[3]Unallocated Detail (CBR)'!H322</f>
        <v>72489430.214204997</v>
      </c>
      <c r="I322" s="688">
        <f>'[3]Unallocated Detail (CBR)'!I322</f>
        <v>217919541.74000004</v>
      </c>
      <c r="J322" s="118"/>
      <c r="K322" s="116"/>
    </row>
    <row r="323" spans="1:11">
      <c r="A323" s="684" t="str">
        <f>'[3]Unallocated Detail (CBR)'!A323</f>
        <v xml:space="preserve">     9999 - EXTRAORDINARY ITEMS</v>
      </c>
      <c r="B323" s="688">
        <f>'[3]Unallocated Detail (CBR)'!B323</f>
        <v>0</v>
      </c>
      <c r="C323" s="688">
        <f>'[3]Unallocated Detail (CBR)'!C323</f>
        <v>0</v>
      </c>
      <c r="D323" s="688">
        <f>'[3]Unallocated Detail (CBR)'!D323</f>
        <v>0</v>
      </c>
      <c r="E323" s="688">
        <f>'[3]Unallocated Detail (CBR)'!E323</f>
        <v>0</v>
      </c>
      <c r="F323" s="688">
        <f>'[3]Unallocated Detail (CBR)'!F323</f>
        <v>0</v>
      </c>
      <c r="G323" s="688">
        <f>'[3]Unallocated Detail (CBR)'!G323</f>
        <v>0</v>
      </c>
      <c r="H323" s="688">
        <f>'[3]Unallocated Detail (CBR)'!H323</f>
        <v>0</v>
      </c>
      <c r="I323" s="688">
        <f>'[3]Unallocated Detail (CBR)'!I323</f>
        <v>0</v>
      </c>
      <c r="J323" s="118"/>
      <c r="K323" s="116"/>
    </row>
    <row r="324" spans="1:11">
      <c r="A324" s="686" t="str">
        <f>'[3]Unallocated Detail (CBR)'!A324</f>
        <v xml:space="preserve">          (9999) 4111 - Def Fit-Cr - Util Oper Income</v>
      </c>
      <c r="B324" s="688">
        <f>'[3]Unallocated Detail (CBR)'!B324</f>
        <v>0</v>
      </c>
      <c r="C324" s="688">
        <f>'[3]Unallocated Detail (CBR)'!C324</f>
        <v>0</v>
      </c>
      <c r="D324" s="688">
        <f>'[3]Unallocated Detail (CBR)'!D324</f>
        <v>0</v>
      </c>
      <c r="E324" s="688">
        <f>'[3]Unallocated Detail (CBR)'!E324</f>
        <v>0</v>
      </c>
      <c r="F324" s="688">
        <f>'[3]Unallocated Detail (CBR)'!F324</f>
        <v>0</v>
      </c>
      <c r="G324" s="688">
        <f>'[3]Unallocated Detail (CBR)'!G324</f>
        <v>0</v>
      </c>
      <c r="H324" s="688">
        <f>'[3]Unallocated Detail (CBR)'!H324</f>
        <v>0</v>
      </c>
      <c r="I324" s="688">
        <f>'[3]Unallocated Detail (CBR)'!I324</f>
        <v>0</v>
      </c>
      <c r="J324" s="118"/>
      <c r="K324" s="116"/>
    </row>
    <row r="325" spans="1:11">
      <c r="A325" s="686" t="str">
        <f>'[3]Unallocated Detail (CBR)'!A325</f>
        <v xml:space="preserve">          (9999) 435 - Extraordinary Deductions</v>
      </c>
      <c r="B325" s="689">
        <f>'[3]Unallocated Detail (CBR)'!B325</f>
        <v>0</v>
      </c>
      <c r="C325" s="689">
        <f>'[3]Unallocated Detail (CBR)'!C325</f>
        <v>0</v>
      </c>
      <c r="D325" s="689">
        <f>'[3]Unallocated Detail (CBR)'!D325</f>
        <v>0</v>
      </c>
      <c r="E325" s="689">
        <f>'[3]Unallocated Detail (CBR)'!E325</f>
        <v>0</v>
      </c>
      <c r="F325" s="689">
        <f>'[3]Unallocated Detail (CBR)'!F325</f>
        <v>0</v>
      </c>
      <c r="G325" s="689">
        <f>'[3]Unallocated Detail (CBR)'!G325</f>
        <v>0</v>
      </c>
      <c r="H325" s="689">
        <f>'[3]Unallocated Detail (CBR)'!H325</f>
        <v>0</v>
      </c>
      <c r="I325" s="689">
        <f>'[3]Unallocated Detail (CBR)'!I325</f>
        <v>0</v>
      </c>
      <c r="J325" s="118"/>
      <c r="K325" s="116"/>
    </row>
    <row r="326" spans="1:11">
      <c r="A326" s="686" t="str">
        <f>'[3]Unallocated Detail (CBR)'!A326</f>
        <v xml:space="preserve">               (9999) SUBTOTAL</v>
      </c>
      <c r="B326" s="688">
        <f>'[3]Unallocated Detail (CBR)'!B326</f>
        <v>0</v>
      </c>
      <c r="C326" s="688">
        <f>'[3]Unallocated Detail (CBR)'!C326</f>
        <v>0</v>
      </c>
      <c r="D326" s="688">
        <f>'[3]Unallocated Detail (CBR)'!D326</f>
        <v>0</v>
      </c>
      <c r="E326" s="688">
        <f>'[3]Unallocated Detail (CBR)'!E326</f>
        <v>0</v>
      </c>
      <c r="F326" s="688">
        <f>'[3]Unallocated Detail (CBR)'!F326</f>
        <v>0</v>
      </c>
      <c r="G326" s="688">
        <f>'[3]Unallocated Detail (CBR)'!G326</f>
        <v>0</v>
      </c>
      <c r="H326" s="688">
        <f>'[3]Unallocated Detail (CBR)'!H326</f>
        <v>0</v>
      </c>
      <c r="I326" s="688">
        <f>'[3]Unallocated Detail (CBR)'!I326</f>
        <v>0</v>
      </c>
      <c r="J326" s="118"/>
      <c r="K326" s="116"/>
    </row>
    <row r="327" spans="1:11">
      <c r="A327" s="681"/>
      <c r="B327" s="685"/>
      <c r="C327" s="685"/>
      <c r="D327" s="685"/>
      <c r="E327" s="685"/>
      <c r="F327" s="685"/>
      <c r="G327" s="685"/>
      <c r="H327" s="685"/>
      <c r="I327" s="685"/>
      <c r="J327" s="118"/>
      <c r="K327" s="116"/>
    </row>
    <row r="328" spans="1:11">
      <c r="A328" s="682" t="str">
        <f>'[3]Unallocated Detail (CBR)'!A328</f>
        <v>TOTAL NON-OPERATING INCOME</v>
      </c>
      <c r="B328" s="688">
        <f>'[3]Unallocated Detail (CBR)'!B328</f>
        <v>-7999642.0899999887</v>
      </c>
      <c r="C328" s="688">
        <f>'[3]Unallocated Detail (CBR)'!C328</f>
        <v>-8220498.2599999802</v>
      </c>
      <c r="D328" s="688">
        <f>'[3]Unallocated Detail (CBR)'!D328</f>
        <v>194061326.82999909</v>
      </c>
      <c r="E328" s="688">
        <f>'[3]Unallocated Detail (CBR)'!E328</f>
        <v>127288346.99921001</v>
      </c>
      <c r="F328" s="688">
        <f>'[3]Unallocated Detail (CBR)'!F328</f>
        <v>66772979.830790013</v>
      </c>
      <c r="G328" s="688">
        <f>'[3]Unallocated Detail (CBR)'!G328</f>
        <v>119288704.90921006</v>
      </c>
      <c r="H328" s="688">
        <f>'[3]Unallocated Detail (CBR)'!H328</f>
        <v>58552481.57079003</v>
      </c>
      <c r="I328" s="688">
        <f>'[3]Unallocated Detail (CBR)'!I328</f>
        <v>177841186.48000008</v>
      </c>
      <c r="J328" s="118"/>
      <c r="K328" s="116"/>
    </row>
    <row r="329" spans="1:11">
      <c r="A329" s="681"/>
      <c r="B329" s="685"/>
      <c r="C329" s="685"/>
      <c r="D329" s="685"/>
      <c r="E329" s="685"/>
      <c r="F329" s="685"/>
      <c r="G329" s="685"/>
      <c r="H329" s="685"/>
      <c r="I329" s="685"/>
      <c r="J329" s="118"/>
      <c r="K329" s="116"/>
    </row>
    <row r="330" spans="1:11" ht="13.5" thickBot="1">
      <c r="A330" s="682" t="str">
        <f>'[3]Unallocated Detail (CBR)'!A330</f>
        <v>NET INCOME</v>
      </c>
      <c r="B330" s="695">
        <f>'[3]Unallocated Detail (CBR)'!B330</f>
        <v>573051555.2900008</v>
      </c>
      <c r="C330" s="695">
        <f>'[3]Unallocated Detail (CBR)'!C330</f>
        <v>206080010.47000104</v>
      </c>
      <c r="D330" s="695">
        <f>'[3]Unallocated Detail (CBR)'!D330</f>
        <v>-461967757.1499989</v>
      </c>
      <c r="E330" s="695">
        <f>'[3]Unallocated Detail (CBR)'!E330</f>
        <v>-301199569.09921002</v>
      </c>
      <c r="F330" s="695">
        <f>'[3]Unallocated Detail (CBR)'!F330</f>
        <v>-160768188.05079001</v>
      </c>
      <c r="G330" s="695">
        <f>'[3]Unallocated Detail (CBR)'!G330</f>
        <v>271851986.19079065</v>
      </c>
      <c r="H330" s="695">
        <f>'[3]Unallocated Detail (CBR)'!H330</f>
        <v>45311822.419211023</v>
      </c>
      <c r="I330" s="695">
        <f>'[3]Unallocated Detail (CBR)'!I330</f>
        <v>317163808.61000186</v>
      </c>
      <c r="J330" s="118"/>
      <c r="K330" s="116"/>
    </row>
    <row r="331" spans="1:11" ht="13.5" thickTop="1"/>
  </sheetData>
  <printOptions horizontalCentered="1"/>
  <pageMargins left="0.25" right="0.25" top="0.8" bottom="0.75" header="0.3" footer="0.3"/>
  <pageSetup scale="58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L64"/>
  <sheetViews>
    <sheetView workbookViewId="0">
      <pane xSplit="3" ySplit="13" topLeftCell="D14" activePane="bottomRight" state="frozen"/>
      <selection pane="topRight"/>
      <selection pane="bottomLeft"/>
      <selection pane="bottomRight" activeCell="H15" sqref="H15"/>
    </sheetView>
  </sheetViews>
  <sheetFormatPr defaultRowHeight="12.75"/>
  <cols>
    <col min="1" max="1" width="7.28515625" customWidth="1"/>
    <col min="2" max="2" width="37.7109375" bestFit="1" customWidth="1"/>
    <col min="3" max="3" width="16.140625" bestFit="1" customWidth="1"/>
    <col min="4" max="4" width="14.28515625" bestFit="1" customWidth="1"/>
    <col min="5" max="5" width="16.140625" bestFit="1" customWidth="1"/>
    <col min="6" max="6" width="14.28515625" bestFit="1" customWidth="1"/>
    <col min="7" max="7" width="16.140625" bestFit="1" customWidth="1"/>
    <col min="8" max="8" width="13.28515625" bestFit="1" customWidth="1"/>
    <col min="9" max="9" width="16.140625" bestFit="1" customWidth="1"/>
    <col min="10" max="10" width="15.28515625" bestFit="1" customWidth="1"/>
    <col min="11" max="11" width="14.28515625" bestFit="1" customWidth="1"/>
    <col min="12" max="12" width="13.28515625" bestFit="1" customWidth="1"/>
    <col min="13" max="14" width="11.28515625" bestFit="1" customWidth="1"/>
    <col min="15" max="15" width="13.7109375" bestFit="1" customWidth="1"/>
    <col min="16" max="16" width="12.5703125" bestFit="1" customWidth="1"/>
    <col min="17" max="17" width="18.42578125" bestFit="1" customWidth="1"/>
    <col min="18" max="18" width="13.85546875" bestFit="1" customWidth="1"/>
    <col min="19" max="20" width="11.85546875" bestFit="1" customWidth="1"/>
    <col min="21" max="21" width="13.140625" bestFit="1" customWidth="1"/>
    <col min="22" max="22" width="12.7109375" bestFit="1" customWidth="1"/>
    <col min="23" max="23" width="17.7109375" bestFit="1" customWidth="1"/>
    <col min="24" max="24" width="19.7109375" bestFit="1" customWidth="1"/>
    <col min="25" max="25" width="17.28515625" bestFit="1" customWidth="1"/>
    <col min="26" max="26" width="18" bestFit="1" customWidth="1"/>
    <col min="27" max="28" width="12.5703125" bestFit="1" customWidth="1"/>
    <col min="29" max="29" width="13.7109375" bestFit="1" customWidth="1"/>
    <col min="30" max="30" width="13.85546875" bestFit="1" customWidth="1"/>
    <col min="31" max="31" width="13.42578125" bestFit="1" customWidth="1"/>
    <col min="32" max="32" width="16.28515625" bestFit="1" customWidth="1"/>
    <col min="33" max="33" width="12.7109375" bestFit="1" customWidth="1"/>
    <col min="34" max="34" width="14.140625" bestFit="1" customWidth="1"/>
    <col min="35" max="35" width="15.140625" bestFit="1" customWidth="1"/>
    <col min="36" max="36" width="13.28515625" bestFit="1" customWidth="1"/>
    <col min="37" max="38" width="20.28515625" bestFit="1" customWidth="1"/>
    <col min="39" max="39" width="14.7109375" bestFit="1" customWidth="1"/>
    <col min="40" max="40" width="19.85546875" bestFit="1" customWidth="1"/>
    <col min="41" max="41" width="13.7109375" bestFit="1" customWidth="1"/>
    <col min="42" max="42" width="14.5703125" bestFit="1" customWidth="1"/>
    <col min="43" max="43" width="14.7109375" bestFit="1" customWidth="1"/>
    <col min="44" max="44" width="17.7109375" bestFit="1" customWidth="1"/>
    <col min="45" max="45" width="14.5703125" bestFit="1" customWidth="1"/>
    <col min="46" max="46" width="18.28515625" customWidth="1"/>
    <col min="47" max="47" width="15.140625" bestFit="1" customWidth="1"/>
    <col min="48" max="48" width="14.7109375" bestFit="1" customWidth="1"/>
    <col min="52" max="52" width="12.42578125" bestFit="1" customWidth="1"/>
  </cols>
  <sheetData>
    <row r="1" spans="1:9" ht="15">
      <c r="A1" s="788" t="str">
        <f>[1]Summary!A1</f>
        <v xml:space="preserve">PUGET SOUND ENERGY </v>
      </c>
      <c r="B1" s="788"/>
      <c r="C1" s="788"/>
      <c r="D1" s="788"/>
      <c r="E1" s="788"/>
      <c r="F1" s="788"/>
      <c r="G1" s="788"/>
      <c r="H1" s="788"/>
      <c r="I1" s="788"/>
    </row>
    <row r="2" spans="1:9" ht="15">
      <c r="A2" s="788" t="str">
        <f>[1]Summary!A2</f>
        <v>ELECTRIC STATEMENT OF OPERATING INCOME</v>
      </c>
      <c r="B2" s="788"/>
      <c r="C2" s="788"/>
      <c r="D2" s="788"/>
      <c r="E2" s="788"/>
      <c r="F2" s="788"/>
      <c r="G2" s="788"/>
      <c r="H2" s="788"/>
      <c r="I2" s="788"/>
    </row>
    <row r="3" spans="1:9" ht="15">
      <c r="A3" s="788" t="str">
        <f>[1]Summary!A3</f>
        <v>AND ADJUSTMENTS</v>
      </c>
      <c r="B3" s="788"/>
      <c r="C3" s="788"/>
      <c r="D3" s="788"/>
      <c r="E3" s="788"/>
      <c r="F3" s="788"/>
      <c r="G3" s="788"/>
      <c r="H3" s="788"/>
      <c r="I3" s="788"/>
    </row>
    <row r="4" spans="1:9" ht="15">
      <c r="A4" s="788" t="str">
        <f>[1]Summary!A4</f>
        <v>2019 GENERAL RATE CASE</v>
      </c>
      <c r="B4" s="788"/>
      <c r="C4" s="788"/>
      <c r="D4" s="788"/>
      <c r="E4" s="788"/>
      <c r="F4" s="788"/>
      <c r="G4" s="788"/>
      <c r="H4" s="788"/>
      <c r="I4" s="788"/>
    </row>
    <row r="5" spans="1:9" ht="15">
      <c r="A5" s="788" t="str">
        <f>[1]Summary!A5</f>
        <v>12 MONTHS ENDED DECEMBER 31, 2018</v>
      </c>
      <c r="B5" s="788"/>
      <c r="C5" s="788"/>
      <c r="D5" s="788"/>
      <c r="E5" s="788"/>
      <c r="F5" s="788"/>
      <c r="G5" s="788"/>
      <c r="H5" s="788"/>
      <c r="I5" s="788"/>
    </row>
    <row r="6" spans="1:9">
      <c r="A6" s="160"/>
      <c r="B6" s="160"/>
      <c r="C6" s="651"/>
      <c r="D6" s="651"/>
      <c r="E6" s="651"/>
      <c r="F6" s="651"/>
      <c r="G6" s="160"/>
      <c r="H6" s="116"/>
      <c r="I6" s="160"/>
    </row>
    <row r="7" spans="1:9">
      <c r="A7" s="160"/>
      <c r="B7" s="160"/>
      <c r="C7" s="116"/>
      <c r="D7" s="116"/>
      <c r="E7" s="116"/>
      <c r="F7" s="116"/>
      <c r="G7" s="160"/>
      <c r="H7" s="116"/>
      <c r="I7" s="160"/>
    </row>
    <row r="8" spans="1:9">
      <c r="A8" s="160"/>
      <c r="B8" s="160"/>
      <c r="C8" s="116"/>
      <c r="D8" s="116"/>
      <c r="E8" s="116"/>
      <c r="F8" s="116"/>
      <c r="G8" s="160"/>
      <c r="H8" s="116"/>
      <c r="I8" s="160"/>
    </row>
    <row r="9" spans="1:9">
      <c r="A9" s="160"/>
      <c r="B9" s="160"/>
      <c r="C9" s="161" t="str">
        <f>[1]Summary!C9</f>
        <v>ACTUAL</v>
      </c>
      <c r="D9" s="161"/>
      <c r="E9" s="161" t="str">
        <f>[1]Summary!E9</f>
        <v>RESTATED</v>
      </c>
      <c r="F9" s="161"/>
      <c r="G9" s="161" t="str">
        <f>[1]Summary!G9</f>
        <v>ADJUSTED</v>
      </c>
      <c r="H9" s="161" t="str">
        <f>[1]Summary!H9</f>
        <v>NET REVENUE</v>
      </c>
      <c r="I9" s="161" t="str">
        <f>[1]Summary!I9</f>
        <v>AFTER</v>
      </c>
    </row>
    <row r="10" spans="1:9">
      <c r="A10" s="161" t="str">
        <f>[1]Summary!A10</f>
        <v>LINE</v>
      </c>
      <c r="B10" s="161" t="str">
        <f>[1]Summary!B10</f>
        <v>DESCRIPTION</v>
      </c>
      <c r="C10" s="161" t="str">
        <f>[1]Summary!C10</f>
        <v>RESULTS OF</v>
      </c>
      <c r="D10" s="161" t="str">
        <f>[1]Summary!D10</f>
        <v xml:space="preserve">RESTATING </v>
      </c>
      <c r="E10" s="161" t="str">
        <f>[1]Summary!E10</f>
        <v>RESULTS OF</v>
      </c>
      <c r="F10" s="161" t="str">
        <f>[1]Summary!F10</f>
        <v>PROFORMA</v>
      </c>
      <c r="G10" s="161" t="str">
        <f>[1]Summary!G10</f>
        <v>RESULTS OF</v>
      </c>
      <c r="H10" s="161" t="str">
        <f>[1]Summary!H10</f>
        <v>CHANGE TO</v>
      </c>
      <c r="I10" s="161" t="str">
        <f>[1]Summary!I10</f>
        <v>RATE</v>
      </c>
    </row>
    <row r="11" spans="1:9">
      <c r="A11" s="161" t="str">
        <f>[1]Summary!A11</f>
        <v>NO.</v>
      </c>
      <c r="B11" s="160"/>
      <c r="C11" s="161" t="str">
        <f>[1]Summary!C11</f>
        <v xml:space="preserve">OPERATIONS </v>
      </c>
      <c r="D11" s="161" t="str">
        <f>[1]Summary!D11</f>
        <v>ADJUSTMENTS</v>
      </c>
      <c r="E11" s="161" t="str">
        <f>[1]Summary!E11</f>
        <v>OPERATIONS</v>
      </c>
      <c r="F11" s="161" t="str">
        <f>[1]Summary!F11</f>
        <v>ADJUSTMENTS</v>
      </c>
      <c r="G11" s="188" t="str">
        <f>[1]Summary!G11</f>
        <v>OPERATIONS</v>
      </c>
      <c r="H11" s="188" t="str">
        <f>[1]Summary!H11</f>
        <v>BASE RATES</v>
      </c>
      <c r="I11" s="188" t="str">
        <f>[1]Summary!I11</f>
        <v>INCREASE</v>
      </c>
    </row>
    <row r="12" spans="1:9">
      <c r="A12" s="160"/>
      <c r="B12" s="160"/>
      <c r="C12" s="673" t="str">
        <f>[1]Summary!C12</f>
        <v>a</v>
      </c>
      <c r="D12" s="673" t="str">
        <f>[1]Summary!D12</f>
        <v>b</v>
      </c>
      <c r="E12" s="673" t="str">
        <f>[1]Summary!E12</f>
        <v>c = a + b</v>
      </c>
      <c r="F12" s="673" t="str">
        <f>[1]Summary!F12</f>
        <v>d</v>
      </c>
      <c r="G12" s="674" t="str">
        <f>[1]Summary!G12</f>
        <v>e = c + d</v>
      </c>
      <c r="H12" s="673" t="str">
        <f>[1]Summary!H12</f>
        <v>f</v>
      </c>
      <c r="I12" s="674" t="str">
        <f>[1]Summary!I12</f>
        <v>g = e + f</v>
      </c>
    </row>
    <row r="13" spans="1:9">
      <c r="A13" s="170">
        <f>[1]Summary!A13</f>
        <v>1</v>
      </c>
      <c r="B13" s="171" t="str">
        <f>[1]Summary!B13</f>
        <v>OPERATING REVENUES</v>
      </c>
      <c r="C13" s="116"/>
      <c r="D13" s="116"/>
      <c r="E13" s="116"/>
      <c r="F13" s="116"/>
      <c r="G13" s="160"/>
      <c r="H13" s="116"/>
      <c r="I13" s="160"/>
    </row>
    <row r="14" spans="1:9">
      <c r="A14" s="170">
        <f>[1]Summary!A14</f>
        <v>2</v>
      </c>
      <c r="B14" s="171" t="str">
        <f>[1]Summary!B14</f>
        <v>SALES TO CUSTOMERS</v>
      </c>
      <c r="C14" s="172">
        <f>[1]Summary!C14</f>
        <v>2165233766.8899999</v>
      </c>
      <c r="D14" s="172">
        <f>[1]Summary!D14</f>
        <v>-159861470.62876797</v>
      </c>
      <c r="E14" s="172">
        <f>[1]Summary!E14</f>
        <v>2005372296.2612319</v>
      </c>
      <c r="F14" s="172">
        <f>[1]Summary!F14</f>
        <v>-8697272.4800000004</v>
      </c>
      <c r="G14" s="172">
        <f>[1]Summary!G14</f>
        <v>1996675023.7812319</v>
      </c>
      <c r="H14" s="172">
        <f>[1]Summary!H14</f>
        <v>99886397.890568316</v>
      </c>
      <c r="I14" s="172">
        <f>[1]Summary!I14</f>
        <v>2096561421.6718001</v>
      </c>
    </row>
    <row r="15" spans="1:9">
      <c r="A15" s="170">
        <f>[1]Summary!A15</f>
        <v>3</v>
      </c>
      <c r="B15" s="171" t="str">
        <f>[1]Summary!B15</f>
        <v>SALES FROM RESALE-FIRM/SPECIAL CONTRACT</v>
      </c>
      <c r="C15" s="173">
        <f>[1]Summary!C15</f>
        <v>340431.51999999897</v>
      </c>
      <c r="D15" s="173">
        <f>[1]Summary!D15</f>
        <v>-13071.359999999999</v>
      </c>
      <c r="E15" s="173">
        <f>[1]Summary!E15</f>
        <v>327360.15999999898</v>
      </c>
      <c r="F15" s="173">
        <f>[1]Summary!F15</f>
        <v>0</v>
      </c>
      <c r="G15" s="173">
        <f>[1]Summary!G15</f>
        <v>327360.15999999898</v>
      </c>
      <c r="H15" s="173">
        <f>[1]Summary!H15</f>
        <v>354912.10943168448</v>
      </c>
      <c r="I15" s="173">
        <f>[1]Summary!I15</f>
        <v>682272.26943168347</v>
      </c>
    </row>
    <row r="16" spans="1:9">
      <c r="A16" s="170">
        <f>[1]Summary!A16</f>
        <v>4</v>
      </c>
      <c r="B16" s="171" t="str">
        <f>[1]Summary!B16</f>
        <v>SALES TO OTHER UTILITIES</v>
      </c>
      <c r="C16" s="173">
        <f>[1]Summary!C16</f>
        <v>155333122.24000001</v>
      </c>
      <c r="D16" s="173">
        <f>[1]Summary!D16</f>
        <v>0</v>
      </c>
      <c r="E16" s="173">
        <f>[1]Summary!E16</f>
        <v>155333122.24000001</v>
      </c>
      <c r="F16" s="173">
        <f>[1]Summary!F16</f>
        <v>-149863634.21735081</v>
      </c>
      <c r="G16" s="173">
        <f>[1]Summary!G16</f>
        <v>5469488.0226491988</v>
      </c>
      <c r="H16" s="173">
        <f>[1]Summary!H16</f>
        <v>0</v>
      </c>
      <c r="I16" s="173">
        <f>[1]Summary!I16</f>
        <v>5469488.0226491988</v>
      </c>
    </row>
    <row r="17" spans="1:12">
      <c r="A17" s="170">
        <f>[1]Summary!A17</f>
        <v>5</v>
      </c>
      <c r="B17" s="171" t="str">
        <f>[1]Summary!B17</f>
        <v>OTHER OPERATING REVENUES</v>
      </c>
      <c r="C17" s="173">
        <f>[1]Summary!C17</f>
        <v>122175867.17999999</v>
      </c>
      <c r="D17" s="173">
        <f>[1]Summary!D17</f>
        <v>17627311.820000004</v>
      </c>
      <c r="E17" s="173">
        <f>[1]Summary!E17</f>
        <v>139803179</v>
      </c>
      <c r="F17" s="173">
        <f>[1]Summary!F17</f>
        <v>-62972000.016836591</v>
      </c>
      <c r="G17" s="173">
        <f>[1]Summary!G17</f>
        <v>76831178.983163416</v>
      </c>
      <c r="H17" s="173">
        <f>[1]Summary!H17</f>
        <v>0</v>
      </c>
      <c r="I17" s="173">
        <f>[1]Summary!I17</f>
        <v>76831178.983163416</v>
      </c>
    </row>
    <row r="18" spans="1:12">
      <c r="A18" s="170">
        <f>[1]Summary!A18</f>
        <v>6</v>
      </c>
      <c r="B18" s="171" t="str">
        <f>[1]Summary!B18</f>
        <v>TOTAL OPERATING REVENUES</v>
      </c>
      <c r="C18" s="174">
        <f>[1]Summary!C18</f>
        <v>2443083187.8299994</v>
      </c>
      <c r="D18" s="174">
        <f>[1]Summary!D18</f>
        <v>-142247230.16876799</v>
      </c>
      <c r="E18" s="174">
        <f>[1]Summary!E18</f>
        <v>2300835957.661232</v>
      </c>
      <c r="F18" s="174">
        <f>[1]Summary!F18</f>
        <v>-221532906.71418738</v>
      </c>
      <c r="G18" s="174">
        <f>[1]Summary!G18</f>
        <v>2079303050.9470446</v>
      </c>
      <c r="H18" s="174">
        <f>[1]Summary!H18</f>
        <v>100241310</v>
      </c>
      <c r="I18" s="174">
        <f>[1]Summary!I18</f>
        <v>2179544360.9470444</v>
      </c>
    </row>
    <row r="19" spans="1:12">
      <c r="A19" s="170">
        <f>[1]Summary!A19</f>
        <v>7</v>
      </c>
      <c r="B19" s="175"/>
      <c r="C19" s="173"/>
      <c r="D19" s="173"/>
      <c r="E19" s="173"/>
      <c r="F19" s="173"/>
      <c r="G19" s="173"/>
      <c r="H19" s="173"/>
      <c r="I19" s="173"/>
    </row>
    <row r="20" spans="1:12">
      <c r="A20" s="170">
        <f>[1]Summary!A20</f>
        <v>8</v>
      </c>
      <c r="B20" s="171" t="str">
        <f>[1]Summary!B20</f>
        <v>OPERATING REVENUE DEDUCTIONS:</v>
      </c>
      <c r="C20" s="116"/>
      <c r="D20" s="116"/>
      <c r="E20" s="116"/>
      <c r="F20" s="116"/>
      <c r="G20" s="116"/>
      <c r="H20" s="116"/>
      <c r="I20" s="116"/>
    </row>
    <row r="21" spans="1:12">
      <c r="A21" s="170">
        <f>[1]Summary!A21</f>
        <v>9</v>
      </c>
      <c r="B21" s="176"/>
      <c r="C21" s="116"/>
      <c r="D21" s="116"/>
      <c r="E21" s="116"/>
      <c r="F21" s="116"/>
      <c r="G21" s="116"/>
      <c r="H21" s="116"/>
      <c r="I21" s="116"/>
    </row>
    <row r="22" spans="1:12">
      <c r="A22" s="170">
        <f>[1]Summary!A22</f>
        <v>10</v>
      </c>
      <c r="B22" s="171" t="str">
        <f>[1]Summary!B22</f>
        <v>POWER COSTS:</v>
      </c>
      <c r="C22" s="116"/>
      <c r="D22" s="116"/>
      <c r="E22" s="116"/>
      <c r="F22" s="116"/>
      <c r="G22" s="116"/>
      <c r="H22" s="116"/>
      <c r="I22" s="116"/>
    </row>
    <row r="23" spans="1:12">
      <c r="A23" s="170">
        <f>[1]Summary!A23</f>
        <v>11</v>
      </c>
      <c r="B23" s="171" t="str">
        <f>[1]Summary!B23</f>
        <v xml:space="preserve"> FUEL</v>
      </c>
      <c r="C23" s="117">
        <f>[1]Summary!C23</f>
        <v>204174130.28999999</v>
      </c>
      <c r="D23" s="117">
        <f>[1]Summary!D23</f>
        <v>1063362.3599999994</v>
      </c>
      <c r="E23" s="117">
        <f>[1]Summary!E23</f>
        <v>205237492.64999998</v>
      </c>
      <c r="F23" s="117">
        <f>[1]Summary!F23</f>
        <v>-24564886.815952644</v>
      </c>
      <c r="G23" s="117">
        <f>[1]Summary!G23</f>
        <v>180672605.83404732</v>
      </c>
      <c r="H23" s="189">
        <f>[1]Summary!H23</f>
        <v>0</v>
      </c>
      <c r="I23" s="117">
        <f>[1]Summary!I23</f>
        <v>180672605.83404732</v>
      </c>
      <c r="K23" s="117">
        <f>+'COS Account Input'!D685</f>
        <v>-23501524.455952644</v>
      </c>
      <c r="L23" s="117">
        <f>+K23-F23-D23</f>
        <v>0</v>
      </c>
    </row>
    <row r="24" spans="1:12">
      <c r="A24" s="170">
        <f>[1]Summary!A24</f>
        <v>12</v>
      </c>
      <c r="B24" s="171" t="str">
        <f>[1]Summary!B24</f>
        <v xml:space="preserve"> PURCHASED AND INTERCHANGED</v>
      </c>
      <c r="C24" s="173">
        <f>[1]Summary!C24</f>
        <v>591842797.56999886</v>
      </c>
      <c r="D24" s="173">
        <f>[1]Summary!D24</f>
        <v>8537087.6701091882</v>
      </c>
      <c r="E24" s="173">
        <f>[1]Summary!E24</f>
        <v>600379885.24010801</v>
      </c>
      <c r="F24" s="173">
        <f>[1]Summary!F24</f>
        <v>-153700326.32723856</v>
      </c>
      <c r="G24" s="173">
        <f>[1]Summary!G24</f>
        <v>446679558.91286945</v>
      </c>
      <c r="H24" s="190">
        <f>[1]Summary!H24</f>
        <v>0</v>
      </c>
      <c r="I24" s="173">
        <f>[1]Summary!I24</f>
        <v>446679558.91286945</v>
      </c>
      <c r="K24" s="117">
        <f>+'COS Account Input'!D686</f>
        <v>-145163238.65712938</v>
      </c>
      <c r="L24" s="117">
        <f t="shared" ref="L24:L43" si="0">+K24-F24-D24</f>
        <v>0</v>
      </c>
    </row>
    <row r="25" spans="1:12">
      <c r="A25" s="170">
        <f>[1]Summary!A25</f>
        <v>13</v>
      </c>
      <c r="B25" s="171" t="str">
        <f>[1]Summary!B25</f>
        <v xml:space="preserve"> WHEELING</v>
      </c>
      <c r="C25" s="173">
        <f>[1]Summary!C25</f>
        <v>115807777.5999999</v>
      </c>
      <c r="D25" s="173">
        <f>[1]Summary!D25</f>
        <v>0</v>
      </c>
      <c r="E25" s="173">
        <f>[1]Summary!E25</f>
        <v>115807777.5999999</v>
      </c>
      <c r="F25" s="173">
        <f>[1]Summary!F25</f>
        <v>-3473456.2753740251</v>
      </c>
      <c r="G25" s="173">
        <f>[1]Summary!G25</f>
        <v>112334321.32462588</v>
      </c>
      <c r="H25" s="190">
        <f>[1]Summary!H25</f>
        <v>0</v>
      </c>
      <c r="I25" s="173">
        <f>[1]Summary!I25</f>
        <v>112334321.32462588</v>
      </c>
      <c r="K25" s="117">
        <f>+'COS Account Input'!D687</f>
        <v>-3473456.2753740251</v>
      </c>
      <c r="L25" s="117">
        <f t="shared" si="0"/>
        <v>0</v>
      </c>
    </row>
    <row r="26" spans="1:12">
      <c r="A26" s="170">
        <f>[1]Summary!A26</f>
        <v>14</v>
      </c>
      <c r="B26" s="176" t="str">
        <f>[1]Summary!B26</f>
        <v xml:space="preserve"> RESIDENTIAL EXCHANGE</v>
      </c>
      <c r="C26" s="173">
        <f>[1]Summary!C26</f>
        <v>-77453659.509999901</v>
      </c>
      <c r="D26" s="173">
        <f>[1]Summary!D26</f>
        <v>77453659.510000005</v>
      </c>
      <c r="E26" s="173">
        <f>[1]Summary!E26</f>
        <v>0</v>
      </c>
      <c r="F26" s="173">
        <f>[1]Summary!F26</f>
        <v>0</v>
      </c>
      <c r="G26" s="173">
        <f>[1]Summary!G26</f>
        <v>0</v>
      </c>
      <c r="H26" s="190">
        <f>[1]Summary!H26</f>
        <v>0</v>
      </c>
      <c r="I26" s="173">
        <f>[1]Summary!I26</f>
        <v>0</v>
      </c>
      <c r="K26" s="117">
        <f>+'COS Account Input'!D688</f>
        <v>77453659.510000005</v>
      </c>
      <c r="L26" s="117">
        <f t="shared" si="0"/>
        <v>0</v>
      </c>
    </row>
    <row r="27" spans="1:12">
      <c r="A27" s="170">
        <f>[1]Summary!A27</f>
        <v>15</v>
      </c>
      <c r="B27" s="171" t="str">
        <f>[1]Summary!B27</f>
        <v>TOTAL PRODUCTION EXPENSES</v>
      </c>
      <c r="C27" s="157">
        <f>[1]Summary!C27</f>
        <v>834371045.94999886</v>
      </c>
      <c r="D27" s="157">
        <f>[1]Summary!D27</f>
        <v>87054109.540109187</v>
      </c>
      <c r="E27" s="157">
        <f>[1]Summary!E27</f>
        <v>921425155.49010789</v>
      </c>
      <c r="F27" s="157">
        <f>[1]Summary!F27</f>
        <v>-181738669.41856524</v>
      </c>
      <c r="G27" s="157">
        <f>[1]Summary!G27</f>
        <v>739686486.07154262</v>
      </c>
      <c r="H27" s="174">
        <f>[1]Summary!H27</f>
        <v>0</v>
      </c>
      <c r="I27" s="157">
        <f>[1]Summary!I27</f>
        <v>739686486.07154262</v>
      </c>
      <c r="L27" s="117">
        <f t="shared" si="0"/>
        <v>94684559.878456056</v>
      </c>
    </row>
    <row r="28" spans="1:12">
      <c r="A28" s="170">
        <f>[1]Summary!A28</f>
        <v>16</v>
      </c>
      <c r="B28" s="171"/>
      <c r="C28" s="117"/>
      <c r="D28" s="117"/>
      <c r="E28" s="117"/>
      <c r="F28" s="117"/>
      <c r="G28" s="117"/>
      <c r="H28" s="189"/>
      <c r="I28" s="117"/>
      <c r="L28" s="117">
        <f t="shared" si="0"/>
        <v>0</v>
      </c>
    </row>
    <row r="29" spans="1:12">
      <c r="A29" s="170">
        <f>[1]Summary!A29</f>
        <v>17</v>
      </c>
      <c r="B29" s="177" t="str">
        <f>[1]Summary!B29</f>
        <v>OTHER POWER SUPPLY EXPENSES</v>
      </c>
      <c r="C29" s="117">
        <f>[1]Summary!C29</f>
        <v>127167992.89</v>
      </c>
      <c r="D29" s="117">
        <f>[1]Summary!D29</f>
        <v>-35955.199816429289</v>
      </c>
      <c r="E29" s="117">
        <f>[1]Summary!E29</f>
        <v>127132037.69018357</v>
      </c>
      <c r="F29" s="117">
        <f>[1]Summary!F29</f>
        <v>-17956245.52205608</v>
      </c>
      <c r="G29" s="117">
        <f>[1]Summary!G29</f>
        <v>109175792.16812748</v>
      </c>
      <c r="H29" s="189">
        <f>[1]Summary!H29</f>
        <v>0</v>
      </c>
      <c r="I29" s="117">
        <f>[1]Summary!I29</f>
        <v>109175792.16812748</v>
      </c>
      <c r="K29" s="117">
        <f>+'COS Account Input'!D689</f>
        <v>-17992200.721872505</v>
      </c>
      <c r="L29" s="117">
        <f t="shared" si="0"/>
        <v>4.8894435167312622E-9</v>
      </c>
    </row>
    <row r="30" spans="1:12">
      <c r="A30" s="170">
        <f>[1]Summary!A30</f>
        <v>18</v>
      </c>
      <c r="B30" s="171" t="str">
        <f>[1]Summary!B30</f>
        <v>TRANSMISSION EXPENSE</v>
      </c>
      <c r="C30" s="173">
        <f>[1]Summary!C30</f>
        <v>24439502.479999997</v>
      </c>
      <c r="D30" s="173">
        <f>[1]Summary!D30</f>
        <v>-119633.45425329165</v>
      </c>
      <c r="E30" s="173">
        <f>[1]Summary!E30</f>
        <v>24319869.025746707</v>
      </c>
      <c r="F30" s="173">
        <f>[1]Summary!F30</f>
        <v>488386.45716514532</v>
      </c>
      <c r="G30" s="173">
        <f>[1]Summary!G30</f>
        <v>24808255.482911851</v>
      </c>
      <c r="H30" s="190">
        <f>[1]Summary!H30</f>
        <v>0</v>
      </c>
      <c r="I30" s="173">
        <f>[1]Summary!I30</f>
        <v>24808255.482911851</v>
      </c>
      <c r="K30" s="117">
        <f>+'COS Account Input'!D690</f>
        <v>368753.0343769638</v>
      </c>
      <c r="L30" s="117">
        <f t="shared" si="0"/>
        <v>3.1465110136196017E-2</v>
      </c>
    </row>
    <row r="31" spans="1:12">
      <c r="A31" s="170">
        <f>[1]Summary!A31</f>
        <v>19</v>
      </c>
      <c r="B31" s="171" t="str">
        <f>[1]Summary!B31</f>
        <v>DISTRIBUTION EXPENSE</v>
      </c>
      <c r="C31" s="173">
        <f>[1]Summary!C31</f>
        <v>83251239.00999999</v>
      </c>
      <c r="D31" s="173">
        <f>[1]Summary!D31</f>
        <v>70205.134423830081</v>
      </c>
      <c r="E31" s="173">
        <f>[1]Summary!E31</f>
        <v>83321444.144423828</v>
      </c>
      <c r="F31" s="173">
        <f>[1]Summary!F31</f>
        <v>2247362.7262155674</v>
      </c>
      <c r="G31" s="173">
        <f>[1]Summary!G31</f>
        <v>85568806.870639399</v>
      </c>
      <c r="H31" s="190">
        <f>[1]Summary!H31</f>
        <v>0</v>
      </c>
      <c r="I31" s="173">
        <f>[1]Summary!I31</f>
        <v>85568806.870639399</v>
      </c>
      <c r="K31" s="117">
        <f>+'COS Account Input'!D691</f>
        <v>2317567.8895813893</v>
      </c>
      <c r="L31" s="117">
        <f t="shared" si="0"/>
        <v>2.8941991738975048E-2</v>
      </c>
    </row>
    <row r="32" spans="1:12">
      <c r="A32" s="170">
        <f>[1]Summary!A32</f>
        <v>20</v>
      </c>
      <c r="B32" s="171" t="str">
        <f>[1]Summary!B32</f>
        <v>CUSTOMER ACCTS EXPENSES</v>
      </c>
      <c r="C32" s="173">
        <f>[1]Summary!C32</f>
        <v>53199861.179999992</v>
      </c>
      <c r="D32" s="173">
        <f>[1]Summary!D32</f>
        <v>-785610.69141446229</v>
      </c>
      <c r="E32" s="173">
        <f>[1]Summary!E32</f>
        <v>52414250.488585532</v>
      </c>
      <c r="F32" s="173">
        <f>[1]Summary!F32</f>
        <v>-326705.24962682935</v>
      </c>
      <c r="G32" s="173">
        <f>[1]Summary!G32</f>
        <v>52087545.238958701</v>
      </c>
      <c r="H32" s="190">
        <f>[1]Summary!H32</f>
        <v>849946.06749000004</v>
      </c>
      <c r="I32" s="173">
        <f>[1]Summary!I32</f>
        <v>52937491.306448698</v>
      </c>
      <c r="K32" s="117">
        <f>+'COS Account Input'!D692</f>
        <v>-1112315.9602978276</v>
      </c>
      <c r="L32" s="117">
        <f t="shared" si="0"/>
        <v>-1.9256536033935845E-2</v>
      </c>
    </row>
    <row r="33" spans="1:12">
      <c r="A33" s="170">
        <f>[1]Summary!A33</f>
        <v>21</v>
      </c>
      <c r="B33" s="171" t="str">
        <f>[1]Summary!B33</f>
        <v>CUSTOMER SERVICE EXPENSES</v>
      </c>
      <c r="C33" s="173">
        <f>[1]Summary!C33</f>
        <v>22140921.049999997</v>
      </c>
      <c r="D33" s="173">
        <f>[1]Summary!D33</f>
        <v>-18125239.842409734</v>
      </c>
      <c r="E33" s="173">
        <f>[1]Summary!E33</f>
        <v>4015681.2075902633</v>
      </c>
      <c r="F33" s="173">
        <f>[1]Summary!F33</f>
        <v>67858.879361970816</v>
      </c>
      <c r="G33" s="173">
        <f>[1]Summary!G33</f>
        <v>4083540.0869522342</v>
      </c>
      <c r="H33" s="190">
        <f>[1]Summary!H33</f>
        <v>0</v>
      </c>
      <c r="I33" s="173">
        <f>[1]Summary!I33</f>
        <v>4083540.0869522342</v>
      </c>
      <c r="K33" s="117">
        <f>+'COS Account Input'!D693</f>
        <v>-18057380.963047761</v>
      </c>
      <c r="L33" s="117">
        <f t="shared" si="0"/>
        <v>0</v>
      </c>
    </row>
    <row r="34" spans="1:12">
      <c r="A34" s="170">
        <f>[1]Summary!A34</f>
        <v>22</v>
      </c>
      <c r="B34" s="171" t="str">
        <f>[1]Summary!B34</f>
        <v>CONSERVATION AMORTIZATION</v>
      </c>
      <c r="C34" s="173">
        <f>[1]Summary!C34</f>
        <v>97087902.950000003</v>
      </c>
      <c r="D34" s="173">
        <f>[1]Summary!D34</f>
        <v>-97087902.950000003</v>
      </c>
      <c r="E34" s="173">
        <f>[1]Summary!E34</f>
        <v>0</v>
      </c>
      <c r="F34" s="173">
        <f>[1]Summary!F34</f>
        <v>0</v>
      </c>
      <c r="G34" s="173">
        <f>[1]Summary!G34</f>
        <v>0</v>
      </c>
      <c r="H34" s="190">
        <f>[1]Summary!H34</f>
        <v>0</v>
      </c>
      <c r="I34" s="173">
        <f>[1]Summary!I34</f>
        <v>0</v>
      </c>
      <c r="K34" s="117">
        <f>+'COS Account Input'!D694</f>
        <v>-97087902.950000003</v>
      </c>
      <c r="L34" s="117">
        <f t="shared" si="0"/>
        <v>0</v>
      </c>
    </row>
    <row r="35" spans="1:12">
      <c r="A35" s="170">
        <f>[1]Summary!A35</f>
        <v>23</v>
      </c>
      <c r="B35" s="171" t="str">
        <f>[1]Summary!B35</f>
        <v>ADMIN &amp; GENERAL EXPENSE</v>
      </c>
      <c r="C35" s="173">
        <f>[1]Summary!C35</f>
        <v>124825410.95999999</v>
      </c>
      <c r="D35" s="173">
        <f>[1]Summary!D35</f>
        <v>749849.10089959786</v>
      </c>
      <c r="E35" s="173">
        <f>[1]Summary!E35</f>
        <v>125575260.06089959</v>
      </c>
      <c r="F35" s="173">
        <f>[1]Summary!F35</f>
        <v>2214730.8037713738</v>
      </c>
      <c r="G35" s="173">
        <f>[1]Summary!G35</f>
        <v>127789990.86467096</v>
      </c>
      <c r="H35" s="190">
        <f>[1]Summary!H35</f>
        <v>200482.62</v>
      </c>
      <c r="I35" s="173">
        <f>[1]Summary!I35</f>
        <v>127990473.48467097</v>
      </c>
      <c r="K35" s="117">
        <f>+'COS Account Input'!D695</f>
        <v>2964580.3895754674</v>
      </c>
      <c r="L35" s="117">
        <f t="shared" si="0"/>
        <v>0.48490449576638639</v>
      </c>
    </row>
    <row r="36" spans="1:12">
      <c r="A36" s="170">
        <f>[1]Summary!A36</f>
        <v>24</v>
      </c>
      <c r="B36" s="171" t="str">
        <f>[1]Summary!B36</f>
        <v>DEPRECIATION</v>
      </c>
      <c r="C36" s="173">
        <f>[1]Summary!C36</f>
        <v>341625259.95999998</v>
      </c>
      <c r="D36" s="173">
        <f>[1]Summary!D36</f>
        <v>3138498.764109659</v>
      </c>
      <c r="E36" s="173">
        <f>[1]Summary!E36</f>
        <v>344763758.72410965</v>
      </c>
      <c r="F36" s="173">
        <f>[1]Summary!F36</f>
        <v>2034599.9561757615</v>
      </c>
      <c r="G36" s="173">
        <f>[1]Summary!G36</f>
        <v>346798358.68028539</v>
      </c>
      <c r="H36" s="190">
        <f>[1]Summary!H36</f>
        <v>0</v>
      </c>
      <c r="I36" s="173">
        <f>[1]Summary!I36</f>
        <v>346798358.68028539</v>
      </c>
      <c r="K36" s="117">
        <f>+'COS Account Input'!D696</f>
        <v>5173098.7501726439</v>
      </c>
      <c r="L36" s="117">
        <f t="shared" si="0"/>
        <v>2.9887223616242409E-2</v>
      </c>
    </row>
    <row r="37" spans="1:12">
      <c r="A37" s="170">
        <f>[1]Summary!A37</f>
        <v>25</v>
      </c>
      <c r="B37" s="171" t="str">
        <f>[1]Summary!B37</f>
        <v>AMORTIZATION</v>
      </c>
      <c r="C37" s="173">
        <f>[1]Summary!C37</f>
        <v>75292958.060000002</v>
      </c>
      <c r="D37" s="173">
        <f>[1]Summary!D37</f>
        <v>15699257.697837964</v>
      </c>
      <c r="E37" s="173">
        <f>[1]Summary!E37</f>
        <v>90992215.757837966</v>
      </c>
      <c r="F37" s="173">
        <f>[1]Summary!F37</f>
        <v>3351444.016629471</v>
      </c>
      <c r="G37" s="173">
        <f>[1]Summary!G37</f>
        <v>94343659.774467438</v>
      </c>
      <c r="H37" s="190">
        <f>[1]Summary!H37</f>
        <v>0</v>
      </c>
      <c r="I37" s="173">
        <f>[1]Summary!I37</f>
        <v>94343659.774467438</v>
      </c>
      <c r="K37" s="117">
        <f>+'COS Account Input'!D697</f>
        <v>19050701.714467432</v>
      </c>
      <c r="L37" s="117">
        <f t="shared" si="0"/>
        <v>0</v>
      </c>
    </row>
    <row r="38" spans="1:12">
      <c r="A38" s="170">
        <f>[1]Summary!A38</f>
        <v>26</v>
      </c>
      <c r="B38" s="177" t="str">
        <f>[1]Summary!B38</f>
        <v>AMORTIZ OF PROPERTY GAIN/LOSS</v>
      </c>
      <c r="C38" s="173">
        <f>[1]Summary!C38</f>
        <v>35645161.039999902</v>
      </c>
      <c r="D38" s="173">
        <f>[1]Summary!D38</f>
        <v>0</v>
      </c>
      <c r="E38" s="173">
        <f>[1]Summary!E38</f>
        <v>35645161.039999902</v>
      </c>
      <c r="F38" s="173">
        <f>[1]Summary!F38</f>
        <v>7505238.283406239</v>
      </c>
      <c r="G38" s="173">
        <f>[1]Summary!G38</f>
        <v>43150399.323406145</v>
      </c>
      <c r="H38" s="190">
        <f>[1]Summary!H38</f>
        <v>0</v>
      </c>
      <c r="I38" s="173">
        <f>[1]Summary!I38</f>
        <v>43150399.323406145</v>
      </c>
      <c r="K38" s="117">
        <f>+'COS Account Input'!D698</f>
        <v>7505238.283406239</v>
      </c>
      <c r="L38" s="117">
        <f t="shared" si="0"/>
        <v>0</v>
      </c>
    </row>
    <row r="39" spans="1:12">
      <c r="A39" s="170">
        <f>[1]Summary!A39</f>
        <v>27</v>
      </c>
      <c r="B39" s="171" t="str">
        <f>[1]Summary!B39</f>
        <v>OTHER OPERATING EXPENSES</v>
      </c>
      <c r="C39" s="173">
        <f>[1]Summary!C39</f>
        <v>-21632953.829999994</v>
      </c>
      <c r="D39" s="173">
        <f>[1]Summary!D39</f>
        <v>31433177.98</v>
      </c>
      <c r="E39" s="173">
        <f>[1]Summary!E39</f>
        <v>9800224.150000006</v>
      </c>
      <c r="F39" s="173">
        <f>[1]Summary!F39</f>
        <v>2921342.3038131092</v>
      </c>
      <c r="G39" s="173">
        <f>[1]Summary!G39</f>
        <v>12721566.453813115</v>
      </c>
      <c r="H39" s="190">
        <f>[1]Summary!H39</f>
        <v>0</v>
      </c>
      <c r="I39" s="173">
        <f>[1]Summary!I39</f>
        <v>12721566.453813115</v>
      </c>
      <c r="K39" s="117">
        <f>+'COS Account Input'!D699</f>
        <v>34354520.283813111</v>
      </c>
      <c r="L39" s="117">
        <f t="shared" si="0"/>
        <v>0</v>
      </c>
    </row>
    <row r="40" spans="1:12">
      <c r="A40" s="170">
        <f>[1]Summary!A40</f>
        <v>28</v>
      </c>
      <c r="B40" s="176" t="str">
        <f>[1]Summary!B40</f>
        <v>ASC 815</v>
      </c>
      <c r="C40" s="173">
        <f>[1]Summary!C40</f>
        <v>-41661500.859999999</v>
      </c>
      <c r="D40" s="173">
        <f>[1]Summary!D40</f>
        <v>41661500.859999999</v>
      </c>
      <c r="E40" s="173">
        <f>[1]Summary!E40</f>
        <v>0</v>
      </c>
      <c r="F40" s="173">
        <f>[1]Summary!F40</f>
        <v>0</v>
      </c>
      <c r="G40" s="173">
        <f>[1]Summary!G40</f>
        <v>0</v>
      </c>
      <c r="H40" s="190">
        <f>[1]Summary!H40</f>
        <v>0</v>
      </c>
      <c r="I40" s="173">
        <f>[1]Summary!I40</f>
        <v>0</v>
      </c>
      <c r="K40" s="117">
        <f>+'COS Account Input'!D700</f>
        <v>41661500.859999999</v>
      </c>
      <c r="L40" s="117">
        <f t="shared" si="0"/>
        <v>0</v>
      </c>
    </row>
    <row r="41" spans="1:12">
      <c r="A41" s="170">
        <f>[1]Summary!A41</f>
        <v>29</v>
      </c>
      <c r="B41" s="171" t="str">
        <f>[1]Summary!B41</f>
        <v>TAXES OTHER THAN INCOME TAXES</v>
      </c>
      <c r="C41" s="173">
        <f>[1]Summary!C41</f>
        <v>234440433.30000001</v>
      </c>
      <c r="D41" s="173">
        <f>[1]Summary!D41</f>
        <v>-146669918.51362866</v>
      </c>
      <c r="E41" s="173">
        <f>[1]Summary!E41</f>
        <v>87770514.78637135</v>
      </c>
      <c r="F41" s="173">
        <f>[1]Summary!F41</f>
        <v>-1274952.2814230258</v>
      </c>
      <c r="G41" s="173">
        <f>[1]Summary!G41</f>
        <v>86495562.504948318</v>
      </c>
      <c r="H41" s="190">
        <f>[1]Summary!H41</f>
        <v>3849867.7518600002</v>
      </c>
      <c r="I41" s="173">
        <f>[1]Summary!I41</f>
        <v>90345430.256808311</v>
      </c>
      <c r="K41" s="117">
        <f>+'COS Account Input'!D701</f>
        <v>-147944872.48221865</v>
      </c>
      <c r="L41" s="117">
        <f t="shared" si="0"/>
        <v>-1.6871669590473175</v>
      </c>
    </row>
    <row r="42" spans="1:12">
      <c r="A42" s="170">
        <f>[1]Summary!A42</f>
        <v>30</v>
      </c>
      <c r="B42" s="171" t="str">
        <f>[1]Summary!B42</f>
        <v>INCOME TAXES</v>
      </c>
      <c r="C42" s="173">
        <f>[1]Summary!C42</f>
        <v>22841555.030000001</v>
      </c>
      <c r="D42" s="173">
        <f>[1]Summary!D42</f>
        <v>60464596.108401269</v>
      </c>
      <c r="E42" s="173">
        <f>[1]Summary!E42</f>
        <v>83306151.13840127</v>
      </c>
      <c r="F42" s="173">
        <f>[1]Summary!F42</f>
        <v>-8236886.676063139</v>
      </c>
      <c r="G42" s="173">
        <f>[1]Summary!G42</f>
        <v>75069264.462338135</v>
      </c>
      <c r="H42" s="190">
        <f>[1]Summary!H42</f>
        <v>20021597.81154</v>
      </c>
      <c r="I42" s="173">
        <f>[1]Summary!I42</f>
        <v>95090862.273878127</v>
      </c>
      <c r="K42" s="117">
        <f>+'COS Account Input'!D702</f>
        <v>52227709.432338126</v>
      </c>
      <c r="L42" s="117">
        <f t="shared" si="0"/>
        <v>0</v>
      </c>
    </row>
    <row r="43" spans="1:12">
      <c r="A43" s="170">
        <f>[1]Summary!A43</f>
        <v>31</v>
      </c>
      <c r="B43" s="176" t="str">
        <f>[1]Summary!B43</f>
        <v>DEFERRED INCOME TAXES</v>
      </c>
      <c r="C43" s="173">
        <f>[1]Summary!C43</f>
        <v>38907707.560000002</v>
      </c>
      <c r="D43" s="173">
        <f>[1]Summary!D43</f>
        <v>-90716508.465295345</v>
      </c>
      <c r="E43" s="173">
        <f>[1]Summary!E43</f>
        <v>-51808800.905295342</v>
      </c>
      <c r="F43" s="173">
        <f>[1]Summary!F43</f>
        <v>-9006372.2399999984</v>
      </c>
      <c r="G43" s="173">
        <f>[1]Summary!G43</f>
        <v>-60815173.145295337</v>
      </c>
      <c r="H43" s="173">
        <f>[1]Summary!H43</f>
        <v>0</v>
      </c>
      <c r="I43" s="173">
        <f>[1]Summary!I43</f>
        <v>-60815173.145295337</v>
      </c>
      <c r="K43" s="117">
        <f>+'COS Account Input'!D703</f>
        <v>-99722880.705295309</v>
      </c>
      <c r="L43" s="117">
        <f t="shared" si="0"/>
        <v>0</v>
      </c>
    </row>
    <row r="44" spans="1:12">
      <c r="A44" s="170">
        <f>[1]Summary!A44</f>
        <v>32</v>
      </c>
      <c r="B44" s="171" t="str">
        <f>[1]Summary!B44</f>
        <v>TOTAL OPERATING REV. DEDUCT.</v>
      </c>
      <c r="C44" s="157">
        <f>[1]Summary!C44</f>
        <v>2051942496.7299988</v>
      </c>
      <c r="D44" s="157">
        <f>[1]Summary!D44</f>
        <v>-113269573.93103641</v>
      </c>
      <c r="E44" s="157">
        <f>[1]Summary!E44</f>
        <v>1938672922.7989624</v>
      </c>
      <c r="F44" s="157">
        <f>[1]Summary!F44</f>
        <v>-197708867.96119571</v>
      </c>
      <c r="G44" s="157">
        <f>[1]Summary!G44</f>
        <v>1740964054.8377666</v>
      </c>
      <c r="H44" s="157">
        <f>[1]Summary!H44</f>
        <v>24921894.250890002</v>
      </c>
      <c r="I44" s="157">
        <f>[1]Summary!I44</f>
        <v>1765885949.0886564</v>
      </c>
      <c r="K44" s="255">
        <f>SUM(K23:K43)</f>
        <v>-310978443.02345675</v>
      </c>
    </row>
    <row r="45" spans="1:12">
      <c r="A45" s="170">
        <f>[1]Summary!A45</f>
        <v>33</v>
      </c>
      <c r="B45" s="176"/>
      <c r="C45" s="179"/>
      <c r="D45" s="179"/>
      <c r="E45" s="179"/>
      <c r="F45" s="179"/>
      <c r="G45" s="179"/>
      <c r="H45" s="179"/>
      <c r="I45" s="179"/>
    </row>
    <row r="46" spans="1:12" ht="13.5" thickBot="1">
      <c r="A46" s="170">
        <f>[1]Summary!A46</f>
        <v>34</v>
      </c>
      <c r="B46" s="176" t="str">
        <f>[1]Summary!B46</f>
        <v>NET OPERATING INCOME</v>
      </c>
      <c r="C46" s="180">
        <f>[1]Summary!C46</f>
        <v>391140691.10000062</v>
      </c>
      <c r="D46" s="180">
        <f>[1]Summary!D46</f>
        <v>-28977656.237731576</v>
      </c>
      <c r="E46" s="180">
        <f>[1]Summary!E46</f>
        <v>362163034.86226964</v>
      </c>
      <c r="F46" s="180">
        <f>[1]Summary!F46</f>
        <v>-23824038.752991676</v>
      </c>
      <c r="G46" s="180">
        <f>[1]Summary!G46</f>
        <v>338338996.10927796</v>
      </c>
      <c r="H46" s="180">
        <f>[1]Summary!H46</f>
        <v>75319415.749109998</v>
      </c>
      <c r="I46" s="180">
        <f>[1]Summary!I46</f>
        <v>413658411.85838795</v>
      </c>
    </row>
    <row r="47" spans="1:12" ht="13.5" thickTop="1">
      <c r="A47" s="170">
        <f>[1]Summary!A47</f>
        <v>35</v>
      </c>
      <c r="B47" s="160"/>
      <c r="C47" s="116"/>
      <c r="D47" s="116"/>
      <c r="E47" s="116"/>
      <c r="F47" s="116"/>
      <c r="G47" s="116"/>
      <c r="H47" s="116"/>
      <c r="I47" s="116"/>
    </row>
    <row r="48" spans="1:12">
      <c r="A48" s="170">
        <f>[1]Summary!A48</f>
        <v>36</v>
      </c>
      <c r="B48" s="171" t="str">
        <f>[1]Summary!B48</f>
        <v xml:space="preserve">RATE BASE </v>
      </c>
      <c r="C48" s="117">
        <f>[1]Summary!C48</f>
        <v>5208778506.3049917</v>
      </c>
      <c r="D48" s="117">
        <f>[1]Summary!D48</f>
        <v>153279510.50530368</v>
      </c>
      <c r="E48" s="117">
        <f>[1]Summary!E48</f>
        <v>5362058016.8102951</v>
      </c>
      <c r="F48" s="117">
        <f>[1]Summary!F48</f>
        <v>66530063.71872431</v>
      </c>
      <c r="G48" s="117">
        <f>[1]Summary!G48</f>
        <v>5428588080.5290194</v>
      </c>
      <c r="H48" s="117">
        <f>[1]Summary!H48</f>
        <v>0</v>
      </c>
      <c r="I48" s="117">
        <f>[1]Summary!I48</f>
        <v>5428588080.5290194</v>
      </c>
    </row>
    <row r="49" spans="1:9">
      <c r="A49" s="170">
        <f>[1]Summary!A49</f>
        <v>37</v>
      </c>
      <c r="B49" s="176"/>
      <c r="C49" s="116"/>
      <c r="D49" s="116"/>
      <c r="E49" s="116"/>
      <c r="F49" s="116"/>
      <c r="G49" s="116"/>
      <c r="H49" s="116"/>
      <c r="I49" s="116"/>
    </row>
    <row r="50" spans="1:9">
      <c r="A50" s="170">
        <f>[1]Summary!A50</f>
        <v>38</v>
      </c>
      <c r="B50" s="171" t="str">
        <f>[1]Summary!B50</f>
        <v>RATE OF RETURN</v>
      </c>
      <c r="C50" s="181">
        <f>[1]Summary!C50</f>
        <v>7.5092594286077327E-2</v>
      </c>
      <c r="D50" s="181">
        <f>[1]Summary!D50</f>
        <v>0</v>
      </c>
      <c r="E50" s="181">
        <f>[1]Summary!E50</f>
        <v>6.7541797147078989E-2</v>
      </c>
      <c r="F50" s="181">
        <f>[1]Summary!F50</f>
        <v>0</v>
      </c>
      <c r="G50" s="181">
        <f>[1]Summary!G50</f>
        <v>6.2325413365367482E-2</v>
      </c>
      <c r="H50" s="173">
        <f>[1]Summary!H50</f>
        <v>0</v>
      </c>
      <c r="I50" s="181">
        <f>[1]Summary!I50</f>
        <v>7.6200000022487738E-2</v>
      </c>
    </row>
    <row r="51" spans="1:9">
      <c r="A51" s="170">
        <f>[1]Summary!A51</f>
        <v>39</v>
      </c>
      <c r="B51" s="176"/>
      <c r="C51" s="173"/>
      <c r="D51" s="173"/>
      <c r="E51" s="173"/>
      <c r="F51" s="173"/>
      <c r="G51" s="173"/>
      <c r="H51" s="173"/>
      <c r="I51" s="173"/>
    </row>
    <row r="52" spans="1:9">
      <c r="A52" s="170">
        <f>[1]Summary!A52</f>
        <v>40</v>
      </c>
      <c r="B52" s="176" t="str">
        <f>[1]Summary!B52</f>
        <v>RATE BASE:</v>
      </c>
      <c r="C52" s="173"/>
      <c r="D52" s="173"/>
      <c r="E52" s="173"/>
      <c r="F52" s="173"/>
      <c r="G52" s="173"/>
      <c r="H52" s="173"/>
      <c r="I52" s="173"/>
    </row>
    <row r="53" spans="1:9">
      <c r="A53" s="170">
        <f>[1]Summary!A53</f>
        <v>41</v>
      </c>
      <c r="B53" s="664" t="str">
        <f>[1]Summary!B53</f>
        <v>GROSS UTILITY PLANT IN SERVICE</v>
      </c>
      <c r="C53" s="117">
        <f>[1]Summary!C53</f>
        <v>10572466950.394854</v>
      </c>
      <c r="D53" s="117">
        <f>[1]Summary!D53</f>
        <v>321539876.75844002</v>
      </c>
      <c r="E53" s="117">
        <f>[1]Summary!E53</f>
        <v>10894006827.153294</v>
      </c>
      <c r="F53" s="117">
        <f>[1]Summary!F53</f>
        <v>71874912.325701013</v>
      </c>
      <c r="G53" s="117">
        <f>[1]Summary!G53</f>
        <v>10965881739.478994</v>
      </c>
      <c r="H53" s="117">
        <f>[1]Summary!H53</f>
        <v>0</v>
      </c>
      <c r="I53" s="117">
        <f>[1]Summary!I53</f>
        <v>10965881739.478994</v>
      </c>
    </row>
    <row r="54" spans="1:9">
      <c r="A54" s="170">
        <f>[1]Summary!A54</f>
        <v>42</v>
      </c>
      <c r="B54" s="664" t="str">
        <f>[1]Summary!B54</f>
        <v>ACCUM DEPR AND AMORT</v>
      </c>
      <c r="C54" s="173">
        <f>[1]Summary!C54</f>
        <v>-4244925258.0010071</v>
      </c>
      <c r="D54" s="173">
        <f>[1]Summary!D54</f>
        <v>-179466335.93937823</v>
      </c>
      <c r="E54" s="173">
        <f>[1]Summary!E54</f>
        <v>-4424391593.9403849</v>
      </c>
      <c r="F54" s="173">
        <f>[1]Summary!F54</f>
        <v>-5847455.7677531959</v>
      </c>
      <c r="G54" s="173">
        <f>[1]Summary!G54</f>
        <v>-4430239049.7081385</v>
      </c>
      <c r="H54" s="173">
        <f>[1]Summary!H54</f>
        <v>0</v>
      </c>
      <c r="I54" s="173">
        <f>[1]Summary!I54</f>
        <v>-4430239049.7081385</v>
      </c>
    </row>
    <row r="55" spans="1:9">
      <c r="A55" s="170">
        <f>[1]Summary!A55</f>
        <v>43</v>
      </c>
      <c r="B55" s="176" t="str">
        <f>[1]Summary!B55</f>
        <v xml:space="preserve">  DEFERRED DEBITS AND CREDITS</v>
      </c>
      <c r="C55" s="173">
        <f>[1]Summary!C55</f>
        <v>285841342.02833331</v>
      </c>
      <c r="D55" s="173">
        <f>[1]Summary!D55</f>
        <v>-12697238.698333323</v>
      </c>
      <c r="E55" s="173">
        <f>[1]Summary!E55</f>
        <v>273144103.32999998</v>
      </c>
      <c r="F55" s="173">
        <f>[1]Summary!F55</f>
        <v>-18238254.926652256</v>
      </c>
      <c r="G55" s="173">
        <f>[1]Summary!G55</f>
        <v>254905848.40334773</v>
      </c>
      <c r="H55" s="173">
        <f>[1]Summary!H55</f>
        <v>0</v>
      </c>
      <c r="I55" s="173">
        <f>[1]Summary!I55</f>
        <v>254905848.40334773</v>
      </c>
    </row>
    <row r="56" spans="1:9">
      <c r="A56" s="170">
        <f>[1]Summary!A56</f>
        <v>44</v>
      </c>
      <c r="B56" s="176" t="str">
        <f>[1]Summary!B56</f>
        <v xml:space="preserve">  DEFERRED TAXES</v>
      </c>
      <c r="C56" s="173">
        <f>[1]Summary!C56</f>
        <v>-1443684469.5857882</v>
      </c>
      <c r="D56" s="173">
        <f>[1]Summary!D56</f>
        <v>33698713.398487836</v>
      </c>
      <c r="E56" s="173">
        <f>[1]Summary!E56</f>
        <v>-1409985756.1873004</v>
      </c>
      <c r="F56" s="173">
        <f>[1]Summary!F56</f>
        <v>18740862.087428745</v>
      </c>
      <c r="G56" s="173">
        <f>[1]Summary!G56</f>
        <v>-1391244894.0998716</v>
      </c>
      <c r="H56" s="173">
        <f>[1]Summary!H56</f>
        <v>0</v>
      </c>
      <c r="I56" s="173">
        <f>[1]Summary!I56</f>
        <v>-1391244894.0998716</v>
      </c>
    </row>
    <row r="57" spans="1:9">
      <c r="A57" s="170">
        <f>[1]Summary!A57</f>
        <v>45</v>
      </c>
      <c r="B57" s="176" t="str">
        <f>[1]Summary!B57</f>
        <v xml:space="preserve">  ALLOWANCE FOR WORKING CAPITAL</v>
      </c>
      <c r="C57" s="173">
        <f>[1]Summary!C57</f>
        <v>145303204.9988502</v>
      </c>
      <c r="D57" s="173">
        <f>[1]Summary!D57</f>
        <v>-7927989.0496875346</v>
      </c>
      <c r="E57" s="173">
        <f>[1]Summary!E57</f>
        <v>137375215.94916266</v>
      </c>
      <c r="F57" s="173">
        <f>[1]Summary!F57</f>
        <v>0</v>
      </c>
      <c r="G57" s="173">
        <f>[1]Summary!G57</f>
        <v>137375215.94916266</v>
      </c>
      <c r="H57" s="173">
        <f>[1]Summary!H57</f>
        <v>0</v>
      </c>
      <c r="I57" s="173">
        <f>[1]Summary!I57</f>
        <v>137375215.94916266</v>
      </c>
    </row>
    <row r="58" spans="1:9">
      <c r="A58" s="170">
        <f>[1]Summary!A58</f>
        <v>46</v>
      </c>
      <c r="B58" s="176" t="str">
        <f>[1]Summary!B58</f>
        <v xml:space="preserve">  OTHER</v>
      </c>
      <c r="C58" s="173">
        <f>[1]Summary!C58</f>
        <v>-106223263.53024991</v>
      </c>
      <c r="D58" s="173">
        <f>[1]Summary!D58</f>
        <v>-1867515.9642250985</v>
      </c>
      <c r="E58" s="173">
        <f>[1]Summary!E58</f>
        <v>-108090779.49447501</v>
      </c>
      <c r="F58" s="173">
        <f>[1]Summary!F58</f>
        <v>0</v>
      </c>
      <c r="G58" s="173">
        <f>[1]Summary!G58</f>
        <v>-108090779.49447501</v>
      </c>
      <c r="H58" s="173">
        <f>[1]Summary!H58</f>
        <v>0</v>
      </c>
      <c r="I58" s="173">
        <f>[1]Summary!I58</f>
        <v>-108090779.49447501</v>
      </c>
    </row>
    <row r="59" spans="1:9" ht="13.5" thickBot="1">
      <c r="A59" s="170">
        <f>[1]Summary!A59</f>
        <v>47</v>
      </c>
      <c r="B59" s="176" t="str">
        <f>[1]Summary!B59</f>
        <v>TOTAL RATE BASE</v>
      </c>
      <c r="C59" s="191">
        <f>[1]Summary!C59</f>
        <v>5208778506.3049917</v>
      </c>
      <c r="D59" s="191">
        <f>[1]Summary!D59</f>
        <v>153279510.50530368</v>
      </c>
      <c r="E59" s="191">
        <f>[1]Summary!E59</f>
        <v>5362058016.8102951</v>
      </c>
      <c r="F59" s="191">
        <f>[1]Summary!F59</f>
        <v>66530063.71872431</v>
      </c>
      <c r="G59" s="191">
        <f>[1]Summary!G59</f>
        <v>5428588080.5290194</v>
      </c>
      <c r="H59" s="191">
        <f>[1]Summary!H59</f>
        <v>0</v>
      </c>
      <c r="I59" s="191">
        <f>[1]Summary!I59</f>
        <v>5428588080.5290194</v>
      </c>
    </row>
    <row r="60" spans="1:9" ht="13.5" thickTop="1">
      <c r="A60" s="170">
        <f>[1]Summary!A60</f>
        <v>48</v>
      </c>
      <c r="B60" s="160"/>
      <c r="C60" s="116"/>
      <c r="D60" s="116"/>
      <c r="E60" s="116"/>
      <c r="F60" s="116"/>
      <c r="G60" s="160"/>
      <c r="H60" s="116"/>
      <c r="I60" s="160"/>
    </row>
    <row r="61" spans="1:9">
      <c r="A61" s="170">
        <f>[1]Summary!A61</f>
        <v>49</v>
      </c>
      <c r="B61" s="176" t="str">
        <f>[1]Summary!B61</f>
        <v>ROR</v>
      </c>
      <c r="C61" s="675">
        <f>[1]Summary!C61</f>
        <v>7.6200000000000004E-2</v>
      </c>
      <c r="D61" s="675">
        <f>[1]Summary!D61</f>
        <v>7.6200000000000004E-2</v>
      </c>
      <c r="E61" s="675">
        <f>[1]Summary!E61</f>
        <v>7.6200000000000004E-2</v>
      </c>
      <c r="F61" s="675">
        <f>[1]Summary!F61</f>
        <v>7.6200000000000004E-2</v>
      </c>
      <c r="G61" s="675">
        <f>[1]Summary!G61</f>
        <v>7.6200000000000004E-2</v>
      </c>
      <c r="H61" s="675">
        <f>[1]Summary!H61</f>
        <v>7.6200000000000004E-2</v>
      </c>
      <c r="I61" s="675">
        <f>[1]Summary!I61</f>
        <v>7.6200000000000004E-2</v>
      </c>
    </row>
    <row r="62" spans="1:9">
      <c r="A62" s="170">
        <f>[1]Summary!A62</f>
        <v>50</v>
      </c>
      <c r="B62" s="176" t="str">
        <f>[1]Summary!B62</f>
        <v>CF</v>
      </c>
      <c r="C62" s="676">
        <f>[1]Summary!C62</f>
        <v>0.75138099999999997</v>
      </c>
      <c r="D62" s="676">
        <f>[1]Summary!D62</f>
        <v>0.75138099999999997</v>
      </c>
      <c r="E62" s="676">
        <f>[1]Summary!E62</f>
        <v>0.75138099999999997</v>
      </c>
      <c r="F62" s="676">
        <f>[1]Summary!F62</f>
        <v>0.75138099999999997</v>
      </c>
      <c r="G62" s="676">
        <f>[1]Summary!G62</f>
        <v>0.75138099999999997</v>
      </c>
      <c r="H62" s="676">
        <f>[1]Summary!H62</f>
        <v>0.75138099999999997</v>
      </c>
      <c r="I62" s="676">
        <f>[1]Summary!I62</f>
        <v>0.75138099999999997</v>
      </c>
    </row>
    <row r="63" spans="1:9">
      <c r="A63" s="170">
        <f>[1]Summary!A63</f>
        <v>51</v>
      </c>
      <c r="B63" s="176" t="str">
        <f>[1]Summary!B63</f>
        <v>Surplus / (Deficiency)</v>
      </c>
      <c r="C63" s="178">
        <f>[1]Summary!C63</f>
        <v>-5768231.0804397464</v>
      </c>
      <c r="D63" s="178">
        <f>[1]Summary!D63</f>
        <v>-40657554.938235715</v>
      </c>
      <c r="E63" s="178">
        <f>[1]Summary!E63</f>
        <v>-46425786.01867485</v>
      </c>
      <c r="F63" s="178">
        <f>[1]Summary!F63</f>
        <v>-28893629.608358469</v>
      </c>
      <c r="G63" s="178">
        <f>[1]Summary!G63</f>
        <v>-75319415.627033353</v>
      </c>
      <c r="H63" s="178">
        <f>[1]Summary!H63</f>
        <v>75319415.749109998</v>
      </c>
      <c r="I63" s="178">
        <f>[1]Summary!I63</f>
        <v>0.12207663059234619</v>
      </c>
    </row>
    <row r="64" spans="1:9">
      <c r="A64" s="170">
        <f>[1]Summary!A64</f>
        <v>52</v>
      </c>
      <c r="B64" s="176" t="str">
        <f>[1]Summary!B64</f>
        <v>Revenue Requirement or (Surplus)</v>
      </c>
      <c r="C64" s="178">
        <f>[1]Summary!C64</f>
        <v>7676839.1540905964</v>
      </c>
      <c r="D64" s="178">
        <f>[1]Summary!D64</f>
        <v>54110437.897998109</v>
      </c>
      <c r="E64" s="178">
        <f>[1]Summary!E64</f>
        <v>61787277.052087896</v>
      </c>
      <c r="F64" s="178">
        <f>[1]Summary!F64</f>
        <v>38454032.785442367</v>
      </c>
      <c r="G64" s="178">
        <f>[1]Summary!G64</f>
        <v>100241309.8375303</v>
      </c>
      <c r="H64" s="178">
        <f>[1]Summary!H64</f>
        <v>-100241310</v>
      </c>
      <c r="I64" s="178">
        <f>[1]Summary!I64</f>
        <v>-0.16246967995244249</v>
      </c>
    </row>
  </sheetData>
  <mergeCells count="5">
    <mergeCell ref="A1:I1"/>
    <mergeCell ref="A2:I2"/>
    <mergeCell ref="A3:I3"/>
    <mergeCell ref="A4:I4"/>
    <mergeCell ref="A5:I5"/>
  </mergeCells>
  <pageMargins left="0.7" right="0.7" top="0.75" bottom="0.75" header="0.3" footer="0.3"/>
  <pageSetup scale="61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O83"/>
  <sheetViews>
    <sheetView workbookViewId="0">
      <pane xSplit="3" ySplit="11" topLeftCell="BK46" activePane="bottomRight" state="frozen"/>
      <selection pane="topRight"/>
      <selection pane="bottomLeft"/>
      <selection pane="bottomRight" activeCell="BK46" sqref="BK46"/>
    </sheetView>
  </sheetViews>
  <sheetFormatPr defaultColWidth="8.85546875" defaultRowHeight="12.75"/>
  <cols>
    <col min="1" max="1" width="5.28515625" style="94" customWidth="1"/>
    <col min="2" max="2" width="37.7109375" style="94" bestFit="1" customWidth="1"/>
    <col min="3" max="3" width="16.140625" style="94" bestFit="1" customWidth="1"/>
    <col min="4" max="4" width="12.42578125" style="94" bestFit="1" customWidth="1"/>
    <col min="5" max="5" width="14.85546875" style="94" bestFit="1" customWidth="1"/>
    <col min="6" max="6" width="12.5703125" style="94" bestFit="1" customWidth="1"/>
    <col min="7" max="7" width="13.7109375" style="94" bestFit="1" customWidth="1"/>
    <col min="8" max="8" width="18.42578125" style="94" bestFit="1" customWidth="1"/>
    <col min="9" max="9" width="9.85546875" style="94" bestFit="1" customWidth="1"/>
    <col min="10" max="11" width="10.5703125" style="94" bestFit="1" customWidth="1"/>
    <col min="12" max="12" width="10.140625" style="94" bestFit="1" customWidth="1"/>
    <col min="13" max="13" width="8.5703125" style="94" bestFit="1" customWidth="1"/>
    <col min="14" max="14" width="11.7109375" style="94" bestFit="1" customWidth="1"/>
    <col min="15" max="15" width="10.140625" style="94" bestFit="1" customWidth="1"/>
    <col min="16" max="16" width="11.5703125" style="94" bestFit="1" customWidth="1"/>
    <col min="17" max="17" width="14.28515625" style="94" bestFit="1" customWidth="1"/>
    <col min="18" max="20" width="13.28515625" style="94" bestFit="1" customWidth="1"/>
    <col min="21" max="21" width="13.5703125" style="94" bestFit="1" customWidth="1"/>
    <col min="22" max="22" width="13.28515625" style="94" bestFit="1" customWidth="1"/>
    <col min="23" max="23" width="12.140625" style="94" bestFit="1" customWidth="1"/>
    <col min="24" max="24" width="11.5703125" style="94" bestFit="1" customWidth="1"/>
    <col min="25" max="25" width="9.5703125" style="94" bestFit="1" customWidth="1"/>
    <col min="26" max="26" width="12.140625" style="94" bestFit="1" customWidth="1"/>
    <col min="27" max="27" width="12.5703125" style="94" bestFit="1" customWidth="1"/>
    <col min="28" max="28" width="9.140625" style="94" bestFit="1" customWidth="1"/>
    <col min="29" max="29" width="13.28515625" style="94" bestFit="1" customWidth="1"/>
    <col min="30" max="31" width="7.28515625" style="94" bestFit="1" customWidth="1"/>
    <col min="32" max="32" width="14.28515625" style="94" bestFit="1" customWidth="1"/>
    <col min="33" max="33" width="16.140625" style="94" bestFit="1" customWidth="1"/>
    <col min="34" max="34" width="12.5703125" style="94" bestFit="1" customWidth="1"/>
    <col min="35" max="35" width="14.85546875" style="94" bestFit="1" customWidth="1"/>
    <col min="36" max="36" width="13.7109375" style="94" bestFit="1" customWidth="1"/>
    <col min="37" max="37" width="10.140625" style="94" bestFit="1" customWidth="1"/>
    <col min="38" max="38" width="10.28515625" style="94" bestFit="1" customWidth="1"/>
    <col min="39" max="39" width="11.42578125" style="94" bestFit="1" customWidth="1"/>
    <col min="40" max="40" width="11.5703125" style="94" bestFit="1" customWidth="1"/>
    <col min="41" max="41" width="11.28515625" style="94" bestFit="1" customWidth="1"/>
    <col min="42" max="42" width="10.28515625" style="94" bestFit="1" customWidth="1"/>
    <col min="43" max="43" width="15.5703125" style="94" bestFit="1" customWidth="1"/>
    <col min="44" max="45" width="12.42578125" style="94" bestFit="1" customWidth="1"/>
    <col min="46" max="46" width="10.5703125" style="94" bestFit="1" customWidth="1"/>
    <col min="47" max="47" width="12.42578125" style="94" bestFit="1" customWidth="1"/>
    <col min="48" max="48" width="12" style="94" bestFit="1" customWidth="1"/>
    <col min="49" max="49" width="15" style="94" bestFit="1" customWidth="1"/>
    <col min="50" max="50" width="13.42578125" style="94" bestFit="1" customWidth="1"/>
    <col min="51" max="51" width="11.7109375" style="94" bestFit="1" customWidth="1"/>
    <col min="52" max="52" width="11.42578125" style="94" bestFit="1" customWidth="1"/>
    <col min="53" max="53" width="14.28515625" style="94" bestFit="1" customWidth="1"/>
    <col min="54" max="54" width="10.5703125" style="94" bestFit="1" customWidth="1"/>
    <col min="55" max="55" width="12.5703125" style="94" bestFit="1" customWidth="1"/>
    <col min="56" max="57" width="13.28515625" style="94" bestFit="1" customWidth="1"/>
    <col min="58" max="58" width="15.7109375" style="94" bestFit="1" customWidth="1"/>
    <col min="59" max="59" width="13.28515625" style="94" bestFit="1" customWidth="1"/>
    <col min="60" max="61" width="7.7109375" style="94" bestFit="1" customWidth="1"/>
    <col min="62" max="62" width="14.28515625" style="94" bestFit="1" customWidth="1"/>
    <col min="63" max="63" width="16.140625" style="94" bestFit="1" customWidth="1"/>
    <col min="64" max="16384" width="8.85546875" style="94"/>
  </cols>
  <sheetData>
    <row r="1" spans="1:67" ht="15">
      <c r="A1" s="650" t="str">
        <f>'[1]Detailed Summary'!A1</f>
        <v xml:space="preserve">PUGET SOUND ENERGY </v>
      </c>
      <c r="B1" s="116"/>
      <c r="C1" s="650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650">
        <f>'[1]Detailed Summary'!Y1</f>
        <v>0</v>
      </c>
      <c r="Z1" s="116"/>
      <c r="AA1" s="116"/>
      <c r="AB1" s="116"/>
      <c r="AC1" s="116"/>
      <c r="AD1" s="116"/>
      <c r="AE1" s="116"/>
      <c r="AF1" s="116"/>
      <c r="AG1" s="116"/>
      <c r="AH1" s="650"/>
      <c r="AI1" s="650"/>
      <c r="AJ1" s="650"/>
      <c r="AK1" s="650"/>
      <c r="AL1" s="650">
        <f>'[1]Detailed Summary'!AL1</f>
        <v>0</v>
      </c>
      <c r="AM1" s="116"/>
      <c r="AN1" s="650"/>
      <c r="AO1" s="650"/>
      <c r="AP1" s="650"/>
      <c r="AQ1" s="650"/>
      <c r="AR1" s="116"/>
      <c r="AS1" s="116"/>
      <c r="AT1" s="650"/>
      <c r="AU1" s="650"/>
      <c r="AV1" s="116"/>
      <c r="AW1" s="650"/>
      <c r="AX1" s="650"/>
      <c r="AY1" s="650"/>
      <c r="AZ1" s="650"/>
      <c r="BA1" s="650"/>
      <c r="BB1" s="650"/>
      <c r="BC1" s="650"/>
      <c r="BD1" s="116"/>
      <c r="BE1" s="116"/>
      <c r="BF1" s="116"/>
      <c r="BG1" s="650"/>
      <c r="BH1" s="650"/>
      <c r="BI1" s="650"/>
      <c r="BJ1" s="650"/>
      <c r="BK1" s="650"/>
      <c r="BL1" s="116"/>
      <c r="BM1" s="116"/>
      <c r="BN1" s="116"/>
      <c r="BO1" s="116"/>
    </row>
    <row r="2" spans="1:67" ht="15">
      <c r="A2" s="650" t="str">
        <f>'[1]Detailed Summary'!A2</f>
        <v>ELECTRIC STATEMENT OF OPERATING INCOME</v>
      </c>
      <c r="B2" s="116"/>
      <c r="C2" s="650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650"/>
      <c r="AH2" s="650"/>
      <c r="AI2" s="650"/>
      <c r="AJ2" s="650"/>
      <c r="AK2" s="650"/>
      <c r="AL2" s="650"/>
      <c r="AM2" s="650"/>
      <c r="AN2" s="650"/>
      <c r="AO2" s="650"/>
      <c r="AP2" s="650"/>
      <c r="AQ2" s="650"/>
      <c r="AR2" s="650"/>
      <c r="AS2" s="650"/>
      <c r="AT2" s="650"/>
      <c r="AU2" s="650"/>
      <c r="AV2" s="650"/>
      <c r="AW2" s="650"/>
      <c r="AX2" s="650"/>
      <c r="AY2" s="650"/>
      <c r="AZ2" s="650"/>
      <c r="BA2" s="650"/>
      <c r="BB2" s="650"/>
      <c r="BC2" s="650"/>
      <c r="BD2" s="650"/>
      <c r="BE2" s="650"/>
      <c r="BF2" s="650"/>
      <c r="BG2" s="650"/>
      <c r="BH2" s="650"/>
      <c r="BI2" s="650"/>
      <c r="BJ2" s="650"/>
      <c r="BK2" s="650"/>
      <c r="BL2" s="116"/>
      <c r="BM2" s="116"/>
      <c r="BN2" s="116"/>
      <c r="BO2" s="116"/>
    </row>
    <row r="3" spans="1:67" ht="15">
      <c r="A3" s="650" t="str">
        <f>'[1]Detailed Summary'!A3</f>
        <v>AND ADJUSTMENTS</v>
      </c>
      <c r="B3" s="116"/>
      <c r="C3" s="650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</row>
    <row r="4" spans="1:67" ht="15">
      <c r="A4" s="650" t="str">
        <f>'[1]Detailed Summary'!A4</f>
        <v>2019 GENERAL RATE CASE</v>
      </c>
      <c r="B4" s="116"/>
      <c r="C4" s="650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</row>
    <row r="5" spans="1:67" ht="15">
      <c r="A5" s="650" t="str">
        <f>'[1]Detailed Summary'!A5</f>
        <v>12 MONTHS ENDED DECEMBER 31, 2018</v>
      </c>
      <c r="B5" s="116"/>
      <c r="C5" s="650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650"/>
      <c r="AH5" s="650"/>
      <c r="AI5" s="650"/>
      <c r="AJ5" s="650"/>
      <c r="AK5" s="650"/>
      <c r="AL5" s="650"/>
      <c r="AM5" s="650"/>
      <c r="AN5" s="650"/>
      <c r="AO5" s="650"/>
      <c r="AP5" s="650"/>
      <c r="AQ5" s="650"/>
      <c r="AR5" s="650"/>
      <c r="AS5" s="650"/>
      <c r="AT5" s="650"/>
      <c r="AU5" s="650"/>
      <c r="AV5" s="650"/>
      <c r="AW5" s="650"/>
      <c r="AX5" s="650"/>
      <c r="AY5" s="650"/>
      <c r="AZ5" s="650"/>
      <c r="BA5" s="650"/>
      <c r="BB5" s="650"/>
      <c r="BC5" s="650"/>
      <c r="BD5" s="650"/>
      <c r="BE5" s="650"/>
      <c r="BF5" s="650"/>
      <c r="BG5" s="650"/>
      <c r="BH5" s="650"/>
      <c r="BI5" s="650"/>
      <c r="BJ5" s="650"/>
      <c r="BK5" s="650"/>
      <c r="BL5" s="116"/>
      <c r="BM5" s="116"/>
      <c r="BN5" s="116"/>
      <c r="BO5" s="116"/>
    </row>
    <row r="6" spans="1:67">
      <c r="A6" s="116"/>
      <c r="B6" s="116"/>
      <c r="C6" s="116"/>
      <c r="D6" s="651" t="str">
        <f>'[1]Detailed Summary'!D6</f>
        <v>COMMON</v>
      </c>
      <c r="E6" s="651" t="str">
        <f>'[1]Detailed Summary'!E6</f>
        <v>COMMON</v>
      </c>
      <c r="F6" s="651" t="str">
        <f>'[1]Detailed Summary'!F6</f>
        <v>COMMON</v>
      </c>
      <c r="G6" s="651" t="str">
        <f>'[1]Detailed Summary'!G6</f>
        <v>COMMON</v>
      </c>
      <c r="H6" s="651" t="str">
        <f>'[1]Detailed Summary'!H6</f>
        <v>COMMON</v>
      </c>
      <c r="I6" s="651" t="str">
        <f>'[1]Detailed Summary'!I6</f>
        <v>COMMON</v>
      </c>
      <c r="J6" s="651" t="str">
        <f>'[1]Detailed Summary'!J6</f>
        <v>COMMON</v>
      </c>
      <c r="K6" s="651" t="str">
        <f>'[1]Detailed Summary'!K6</f>
        <v>COMMON</v>
      </c>
      <c r="L6" s="651" t="str">
        <f>'[1]Detailed Summary'!L6</f>
        <v>COMMON</v>
      </c>
      <c r="M6" s="651" t="str">
        <f>'[1]Detailed Summary'!M6</f>
        <v>COMMON</v>
      </c>
      <c r="N6" s="651" t="str">
        <f>'[1]Detailed Summary'!N6</f>
        <v>COMMON</v>
      </c>
      <c r="O6" s="651" t="str">
        <f>'[1]Detailed Summary'!O6</f>
        <v>COMMON</v>
      </c>
      <c r="P6" s="651" t="str">
        <f>'[1]Detailed Summary'!P6</f>
        <v>COMMON</v>
      </c>
      <c r="Q6" s="651" t="str">
        <f>'[1]Detailed Summary'!Q6</f>
        <v>COMMON</v>
      </c>
      <c r="R6" s="651" t="str">
        <f>'[1]Detailed Summary'!R6</f>
        <v>COMMON</v>
      </c>
      <c r="S6" s="651" t="str">
        <f>'[1]Detailed Summary'!S6</f>
        <v>COMMON</v>
      </c>
      <c r="T6" s="651" t="str">
        <f>'[1]Detailed Summary'!T6</f>
        <v>COMMON</v>
      </c>
      <c r="U6" s="651" t="str">
        <f>'[1]Detailed Summary'!U6</f>
        <v>COMMON</v>
      </c>
      <c r="V6" s="651" t="str">
        <f>'[1]Detailed Summary'!V6</f>
        <v>COMMON</v>
      </c>
      <c r="W6" s="651" t="str">
        <f>'[1]Detailed Summary'!W6</f>
        <v>COMMON</v>
      </c>
      <c r="X6" s="651" t="str">
        <f>'[1]Detailed Summary'!X6</f>
        <v>ELECTRIC</v>
      </c>
      <c r="Y6" s="651" t="str">
        <f>'[1]Detailed Summary'!Y6</f>
        <v>ELECTRIC</v>
      </c>
      <c r="Z6" s="651" t="str">
        <f>'[1]Detailed Summary'!Z6</f>
        <v>ELECTRIC</v>
      </c>
      <c r="AA6" s="651" t="str">
        <f>'[1]Detailed Summary'!AA6</f>
        <v>ELECTRIC</v>
      </c>
      <c r="AB6" s="651" t="str">
        <f>'[1]Detailed Summary'!AB6</f>
        <v>ELECTRIC</v>
      </c>
      <c r="AC6" s="651" t="str">
        <f>'[1]Detailed Summary'!AC6</f>
        <v>ELECTRIC</v>
      </c>
      <c r="AD6" s="651" t="str">
        <f>'[1]Detailed Summary'!AD6</f>
        <v>ELECTRIC</v>
      </c>
      <c r="AE6" s="651" t="str">
        <f>'[1]Detailed Summary'!AE6</f>
        <v>ELECTRIC</v>
      </c>
      <c r="AF6" s="116">
        <f>'[1]Detailed Summary'!AF6</f>
        <v>0</v>
      </c>
      <c r="AG6" s="116">
        <f>'[1]Detailed Summary'!AG6</f>
        <v>0</v>
      </c>
      <c r="AH6" s="651" t="str">
        <f>'[1]Detailed Summary'!AH6</f>
        <v>COMMON</v>
      </c>
      <c r="AI6" s="651" t="str">
        <f>'[1]Detailed Summary'!AI6</f>
        <v>COMMON</v>
      </c>
      <c r="AJ6" s="651" t="str">
        <f>'[1]Detailed Summary'!AJ6</f>
        <v>COMMON</v>
      </c>
      <c r="AK6" s="651" t="str">
        <f>'[1]Detailed Summary'!AK6</f>
        <v>COMMON</v>
      </c>
      <c r="AL6" s="651" t="str">
        <f>'[1]Detailed Summary'!AL6</f>
        <v>COMMON</v>
      </c>
      <c r="AM6" s="651" t="str">
        <f>'[1]Detailed Summary'!AM6</f>
        <v>COMMON</v>
      </c>
      <c r="AN6" s="651" t="str">
        <f>'[1]Detailed Summary'!AN6</f>
        <v>COMMON</v>
      </c>
      <c r="AO6" s="651" t="str">
        <f>'[1]Detailed Summary'!AO6</f>
        <v>COMMON</v>
      </c>
      <c r="AP6" s="651" t="str">
        <f>'[1]Detailed Summary'!AP6</f>
        <v>COMMON</v>
      </c>
      <c r="AQ6" s="651" t="str">
        <f>'[1]Detailed Summary'!AQ6</f>
        <v>COMMON</v>
      </c>
      <c r="AR6" s="651" t="str">
        <f>'[1]Detailed Summary'!AR6</f>
        <v>COMMON</v>
      </c>
      <c r="AS6" s="651" t="str">
        <f>'[1]Detailed Summary'!AS6</f>
        <v>COMMON</v>
      </c>
      <c r="AT6" s="651" t="str">
        <f>'[1]Detailed Summary'!AT6</f>
        <v>COMMON</v>
      </c>
      <c r="AU6" s="651" t="str">
        <f>'[1]Detailed Summary'!AU6</f>
        <v>COMMON</v>
      </c>
      <c r="AV6" s="651" t="str">
        <f>'[1]Detailed Summary'!AV6</f>
        <v>COMMON</v>
      </c>
      <c r="AW6" s="651" t="str">
        <f>'[1]Detailed Summary'!AW6</f>
        <v>COMMON</v>
      </c>
      <c r="AX6" s="651" t="str">
        <f>'[1]Detailed Summary'!AX6</f>
        <v>COMMON</v>
      </c>
      <c r="AY6" s="651" t="str">
        <f>'[1]Detailed Summary'!AY6</f>
        <v>COMMON</v>
      </c>
      <c r="AZ6" s="651" t="str">
        <f>'[1]Detailed Summary'!AZ6</f>
        <v>COMMON</v>
      </c>
      <c r="BA6" s="651" t="str">
        <f>'[1]Detailed Summary'!BA6</f>
        <v>ELECTRIC</v>
      </c>
      <c r="BB6" s="651" t="str">
        <f>'[1]Detailed Summary'!BB6</f>
        <v>ELECTRIC</v>
      </c>
      <c r="BC6" s="651" t="str">
        <f>'[1]Detailed Summary'!BC6</f>
        <v>ELECTRIC</v>
      </c>
      <c r="BD6" s="651" t="str">
        <f>'[1]Detailed Summary'!BD6</f>
        <v>ELECTRIC</v>
      </c>
      <c r="BE6" s="651" t="str">
        <f>'[1]Detailed Summary'!BE6</f>
        <v>ELECTRIC</v>
      </c>
      <c r="BF6" s="651" t="str">
        <f>'[1]Detailed Summary'!BF6</f>
        <v>ELECTRIC</v>
      </c>
      <c r="BG6" s="651" t="str">
        <f>'[1]Detailed Summary'!BG6</f>
        <v>ELECTRIC</v>
      </c>
      <c r="BH6" s="651" t="str">
        <f>'[1]Detailed Summary'!BH6</f>
        <v>ELECTRIC</v>
      </c>
      <c r="BI6" s="651" t="str">
        <f>'[1]Detailed Summary'!BI6</f>
        <v>ELECTRIC</v>
      </c>
      <c r="BJ6" s="651">
        <f>'[1]Detailed Summary'!BJ6</f>
        <v>0</v>
      </c>
      <c r="BK6" s="651">
        <f>'[1]Detailed Summary'!BK6</f>
        <v>0</v>
      </c>
      <c r="BL6" s="116"/>
      <c r="BM6" s="116"/>
      <c r="BN6" s="116"/>
      <c r="BO6" s="116"/>
    </row>
    <row r="7" spans="1:67" ht="15">
      <c r="A7" s="116"/>
      <c r="B7" s="116"/>
      <c r="C7" s="116"/>
      <c r="D7" s="651" t="str">
        <f>'[1]Detailed Summary'!D7</f>
        <v>RESTATING</v>
      </c>
      <c r="E7" s="651" t="str">
        <f>'[1]Detailed Summary'!E7</f>
        <v>RESTATING</v>
      </c>
      <c r="F7" s="651" t="str">
        <f>'[1]Detailed Summary'!F7</f>
        <v>RESTATING</v>
      </c>
      <c r="G7" s="651" t="str">
        <f>'[1]Detailed Summary'!G7</f>
        <v>RESTATING</v>
      </c>
      <c r="H7" s="651" t="str">
        <f>'[1]Detailed Summary'!H7</f>
        <v>RESTATING</v>
      </c>
      <c r="I7" s="651" t="str">
        <f>'[1]Detailed Summary'!I7</f>
        <v>RESTATING</v>
      </c>
      <c r="J7" s="651" t="str">
        <f>'[1]Detailed Summary'!J7</f>
        <v>RESTATING</v>
      </c>
      <c r="K7" s="651" t="str">
        <f>'[1]Detailed Summary'!K7</f>
        <v>RESTATING</v>
      </c>
      <c r="L7" s="651" t="str">
        <f>'[1]Detailed Summary'!L7</f>
        <v>RESTATING</v>
      </c>
      <c r="M7" s="651" t="str">
        <f>'[1]Detailed Summary'!M7</f>
        <v>RESTATING</v>
      </c>
      <c r="N7" s="651" t="str">
        <f>'[1]Detailed Summary'!N7</f>
        <v>RESTATING</v>
      </c>
      <c r="O7" s="651" t="str">
        <f>'[1]Detailed Summary'!O7</f>
        <v>RESTATING</v>
      </c>
      <c r="P7" s="651" t="str">
        <f>'[1]Detailed Summary'!P7</f>
        <v>RESTATING</v>
      </c>
      <c r="Q7" s="651" t="str">
        <f>'[1]Detailed Summary'!Q7</f>
        <v>RESTATING</v>
      </c>
      <c r="R7" s="651" t="str">
        <f>'[1]Detailed Summary'!R7</f>
        <v>RESTATING</v>
      </c>
      <c r="S7" s="651" t="str">
        <f>'[1]Detailed Summary'!S7</f>
        <v>RESTATING</v>
      </c>
      <c r="T7" s="651" t="str">
        <f>'[1]Detailed Summary'!T7</f>
        <v>RESTATING</v>
      </c>
      <c r="U7" s="651" t="str">
        <f>'[1]Detailed Summary'!U7</f>
        <v>RESTATING</v>
      </c>
      <c r="V7" s="651" t="str">
        <f>'[1]Detailed Summary'!V7</f>
        <v>RESTATING</v>
      </c>
      <c r="W7" s="651" t="str">
        <f>'[1]Detailed Summary'!W7</f>
        <v>RESTATING</v>
      </c>
      <c r="X7" s="651" t="str">
        <f>'[1]Detailed Summary'!X7</f>
        <v>RESTATING</v>
      </c>
      <c r="Y7" s="651" t="str">
        <f>'[1]Detailed Summary'!Y7</f>
        <v>RESTATING</v>
      </c>
      <c r="Z7" s="651" t="str">
        <f>'[1]Detailed Summary'!Z7</f>
        <v>RESTATING</v>
      </c>
      <c r="AA7" s="651" t="str">
        <f>'[1]Detailed Summary'!AA7</f>
        <v>RESTATING</v>
      </c>
      <c r="AB7" s="651" t="str">
        <f>'[1]Detailed Summary'!AB7</f>
        <v>RESTATING</v>
      </c>
      <c r="AC7" s="651" t="str">
        <f>'[1]Detailed Summary'!AC7</f>
        <v>RESTATING</v>
      </c>
      <c r="AD7" s="651" t="str">
        <f>'[1]Detailed Summary'!AD7</f>
        <v>RESTATING</v>
      </c>
      <c r="AE7" s="651" t="str">
        <f>'[1]Detailed Summary'!AE7</f>
        <v>RESTATING</v>
      </c>
      <c r="AF7" s="652">
        <f>'[1]Detailed Summary'!AF7</f>
        <v>0</v>
      </c>
      <c r="AG7" s="652">
        <f>'[1]Detailed Summary'!AG7</f>
        <v>0</v>
      </c>
      <c r="AH7" s="651" t="str">
        <f>'[1]Detailed Summary'!AH7</f>
        <v>PROFORMA</v>
      </c>
      <c r="AI7" s="651" t="str">
        <f>'[1]Detailed Summary'!AI7</f>
        <v>PROFORMA</v>
      </c>
      <c r="AJ7" s="651" t="str">
        <f>'[1]Detailed Summary'!AJ7</f>
        <v>PROFORMA</v>
      </c>
      <c r="AK7" s="651" t="str">
        <f>'[1]Detailed Summary'!AK7</f>
        <v>PROFORMA</v>
      </c>
      <c r="AL7" s="651" t="str">
        <f>'[1]Detailed Summary'!AL7</f>
        <v>PROFORMA</v>
      </c>
      <c r="AM7" s="651" t="str">
        <f>'[1]Detailed Summary'!AM7</f>
        <v>PROFORMA</v>
      </c>
      <c r="AN7" s="651" t="str">
        <f>'[1]Detailed Summary'!AN7</f>
        <v>PROFORMA</v>
      </c>
      <c r="AO7" s="651" t="str">
        <f>'[1]Detailed Summary'!AO7</f>
        <v>PROFORMA</v>
      </c>
      <c r="AP7" s="651" t="str">
        <f>'[1]Detailed Summary'!AP7</f>
        <v>PROFORMA</v>
      </c>
      <c r="AQ7" s="651" t="str">
        <f>'[1]Detailed Summary'!AQ7</f>
        <v>PROFORMA</v>
      </c>
      <c r="AR7" s="651" t="str">
        <f>'[1]Detailed Summary'!AR7</f>
        <v>PROFORMA</v>
      </c>
      <c r="AS7" s="651" t="str">
        <f>'[1]Detailed Summary'!AS7</f>
        <v>PROFORMA</v>
      </c>
      <c r="AT7" s="651" t="str">
        <f>'[1]Detailed Summary'!AT7</f>
        <v>PROFORMA</v>
      </c>
      <c r="AU7" s="651" t="str">
        <f>'[1]Detailed Summary'!AU7</f>
        <v>PROFORMA</v>
      </c>
      <c r="AV7" s="651" t="str">
        <f>'[1]Detailed Summary'!AV7</f>
        <v>PROFORMA</v>
      </c>
      <c r="AW7" s="651" t="str">
        <f>'[1]Detailed Summary'!AW7</f>
        <v>PROFORMA</v>
      </c>
      <c r="AX7" s="651" t="str">
        <f>'[1]Detailed Summary'!AX7</f>
        <v>PROFORMA</v>
      </c>
      <c r="AY7" s="651" t="str">
        <f>'[1]Detailed Summary'!AY7</f>
        <v>PROFORMA</v>
      </c>
      <c r="AZ7" s="651" t="str">
        <f>'[1]Detailed Summary'!AZ7</f>
        <v>PROFORMA</v>
      </c>
      <c r="BA7" s="651" t="str">
        <f>'[1]Detailed Summary'!BA7</f>
        <v>PROFORMA</v>
      </c>
      <c r="BB7" s="651" t="str">
        <f>'[1]Detailed Summary'!BB7</f>
        <v>PROFORMA</v>
      </c>
      <c r="BC7" s="651" t="str">
        <f>'[1]Detailed Summary'!BC7</f>
        <v>PROFORMA</v>
      </c>
      <c r="BD7" s="651" t="str">
        <f>'[1]Detailed Summary'!BD7</f>
        <v>PROFORMA</v>
      </c>
      <c r="BE7" s="651" t="str">
        <f>'[1]Detailed Summary'!BE7</f>
        <v>PROFORMA</v>
      </c>
      <c r="BF7" s="651" t="str">
        <f>'[1]Detailed Summary'!BF7</f>
        <v>PROFORMA</v>
      </c>
      <c r="BG7" s="651" t="str">
        <f>'[1]Detailed Summary'!BG7</f>
        <v>PROFORMA</v>
      </c>
      <c r="BH7" s="651" t="str">
        <f>'[1]Detailed Summary'!BH7</f>
        <v>PROFORMA</v>
      </c>
      <c r="BI7" s="651" t="str">
        <f>'[1]Detailed Summary'!BI7</f>
        <v>PROFORMA</v>
      </c>
      <c r="BJ7" s="651">
        <f>'[1]Detailed Summary'!BJ7</f>
        <v>0</v>
      </c>
      <c r="BK7" s="651">
        <f>'[1]Detailed Summary'!BK7</f>
        <v>0</v>
      </c>
      <c r="BL7" s="116"/>
      <c r="BM7" s="116"/>
      <c r="BN7" s="116"/>
      <c r="BO7" s="116"/>
    </row>
    <row r="8" spans="1:67">
      <c r="A8" s="116"/>
      <c r="B8" s="116"/>
      <c r="C8" s="653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61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629"/>
      <c r="AL8" s="629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</row>
    <row r="9" spans="1:67">
      <c r="A9" s="116"/>
      <c r="B9" s="116"/>
      <c r="C9" s="161" t="str">
        <f>'[1]Detailed Summary'!C9</f>
        <v>ACTUAL</v>
      </c>
      <c r="D9" s="654">
        <f>'[1]Detailed Summary'!D9</f>
        <v>6.01</v>
      </c>
      <c r="E9" s="654">
        <f>'[1]Detailed Summary'!E9</f>
        <v>6.02</v>
      </c>
      <c r="F9" s="654">
        <f>'[1]Detailed Summary'!F9</f>
        <v>6.0299999999999994</v>
      </c>
      <c r="G9" s="654">
        <f>'[1]Detailed Summary'!G9</f>
        <v>6.0399999999999991</v>
      </c>
      <c r="H9" s="654">
        <f>'[1]Detailed Summary'!H9</f>
        <v>6.0499999999999989</v>
      </c>
      <c r="I9" s="654">
        <f>'[1]Detailed Summary'!I9</f>
        <v>6.0599999999999987</v>
      </c>
      <c r="J9" s="654">
        <f>'[1]Detailed Summary'!J9</f>
        <v>6.0699999999999985</v>
      </c>
      <c r="K9" s="654">
        <f>'[1]Detailed Summary'!K9</f>
        <v>6.0799999999999983</v>
      </c>
      <c r="L9" s="654">
        <f>'[1]Detailed Summary'!L9</f>
        <v>6.0899999999999981</v>
      </c>
      <c r="M9" s="654">
        <f>'[1]Detailed Summary'!M9</f>
        <v>6.0999999999999979</v>
      </c>
      <c r="N9" s="654">
        <f>'[1]Detailed Summary'!N9</f>
        <v>6.1099999999999977</v>
      </c>
      <c r="O9" s="654">
        <f>'[1]Detailed Summary'!O9</f>
        <v>6.1199999999999974</v>
      </c>
      <c r="P9" s="654">
        <f>'[1]Detailed Summary'!P9</f>
        <v>6.1299999999999972</v>
      </c>
      <c r="Q9" s="654">
        <f>'[1]Detailed Summary'!Q9</f>
        <v>6.14</v>
      </c>
      <c r="R9" s="654">
        <f>'[1]Detailed Summary'!R9</f>
        <v>6.15</v>
      </c>
      <c r="S9" s="654">
        <f>'[1]Detailed Summary'!S9</f>
        <v>6.16</v>
      </c>
      <c r="T9" s="654">
        <f>'[1]Detailed Summary'!T9</f>
        <v>6.17</v>
      </c>
      <c r="U9" s="654">
        <f>'[1]Detailed Summary'!U9</f>
        <v>6.18</v>
      </c>
      <c r="V9" s="654">
        <f>'[1]Detailed Summary'!V9</f>
        <v>6.1899999999999995</v>
      </c>
      <c r="W9" s="654">
        <f>'[1]Detailed Summary'!W9</f>
        <v>6.23</v>
      </c>
      <c r="X9" s="654">
        <f>'[1]Detailed Summary'!X9</f>
        <v>7.01</v>
      </c>
      <c r="Y9" s="654">
        <f>'[1]Detailed Summary'!Y9</f>
        <v>7.02</v>
      </c>
      <c r="Z9" s="654">
        <f>'[1]Detailed Summary'!Z9</f>
        <v>7.0299999999999994</v>
      </c>
      <c r="AA9" s="654">
        <f>'[1]Detailed Summary'!AA9</f>
        <v>7.0399999999999991</v>
      </c>
      <c r="AB9" s="654">
        <f>'[1]Detailed Summary'!AB9</f>
        <v>7.0499999999999989</v>
      </c>
      <c r="AC9" s="654">
        <f>'[1]Detailed Summary'!AC9</f>
        <v>7.0699999999999985</v>
      </c>
      <c r="AD9" s="654">
        <f>'[1]Detailed Summary'!AD9</f>
        <v>7.0799999999999983</v>
      </c>
      <c r="AE9" s="654">
        <f>'[1]Detailed Summary'!AE9</f>
        <v>7.0899999999999981</v>
      </c>
      <c r="AF9" s="655" t="str">
        <f>'[1]Detailed Summary'!AF9</f>
        <v>TOTAL</v>
      </c>
      <c r="AG9" s="655" t="str">
        <f>'[1]Detailed Summary'!AG9</f>
        <v>RESTATED</v>
      </c>
      <c r="AH9" s="656">
        <f>'[1]Detailed Summary'!AH9</f>
        <v>6.01</v>
      </c>
      <c r="AI9" s="656">
        <f>'[1]Detailed Summary'!AI9</f>
        <v>6.02</v>
      </c>
      <c r="AJ9" s="656">
        <f>'[1]Detailed Summary'!AJ9</f>
        <v>6.0399999999999991</v>
      </c>
      <c r="AK9" s="656">
        <f>'[1]Detailed Summary'!AK9</f>
        <v>6.0899999999999981</v>
      </c>
      <c r="AL9" s="656">
        <f>'[1]Detailed Summary'!AL9</f>
        <v>6.0999999999999979</v>
      </c>
      <c r="AM9" s="656">
        <f>'[1]Detailed Summary'!AM9</f>
        <v>6.14</v>
      </c>
      <c r="AN9" s="656">
        <f>'[1]Detailed Summary'!AN9</f>
        <v>6.15</v>
      </c>
      <c r="AO9" s="656">
        <f>'[1]Detailed Summary'!AO9</f>
        <v>6.16</v>
      </c>
      <c r="AP9" s="656">
        <f>'[1]Detailed Summary'!AP9</f>
        <v>6.17</v>
      </c>
      <c r="AQ9" s="656">
        <f>'[1]Detailed Summary'!AQ9</f>
        <v>16.2</v>
      </c>
      <c r="AR9" s="656">
        <f>'[1]Detailed Summary'!AR9</f>
        <v>6.21</v>
      </c>
      <c r="AS9" s="656">
        <f>'[1]Detailed Summary'!AS9</f>
        <v>6.22</v>
      </c>
      <c r="AT9" s="656">
        <f>'[1]Detailed Summary'!AT9</f>
        <v>6.2299999999999995</v>
      </c>
      <c r="AU9" s="656">
        <f>'[1]Detailed Summary'!AU9</f>
        <v>6.2399999999999993</v>
      </c>
      <c r="AV9" s="656">
        <f>'[1]Detailed Summary'!AV9</f>
        <v>6.2499999999999991</v>
      </c>
      <c r="AW9" s="656">
        <f>'[1]Detailed Summary'!AW9</f>
        <v>6.2599999999999989</v>
      </c>
      <c r="AX9" s="656">
        <f>'[1]Detailed Summary'!AX9</f>
        <v>6.2699999999999987</v>
      </c>
      <c r="AY9" s="656">
        <f>'[1]Detailed Summary'!AY9</f>
        <v>6.2799999999999985</v>
      </c>
      <c r="AZ9" s="656">
        <f>'[1]Detailed Summary'!AZ9</f>
        <v>6.2899999999999983</v>
      </c>
      <c r="BA9" s="656">
        <f>'[1]Detailed Summary'!BA9</f>
        <v>7.01</v>
      </c>
      <c r="BB9" s="656">
        <f>'[1]Detailed Summary'!BB9</f>
        <v>7.02</v>
      </c>
      <c r="BC9" s="656">
        <f>'[1]Detailed Summary'!BC9</f>
        <v>7.0499999999999989</v>
      </c>
      <c r="BD9" s="656">
        <f>'[1]Detailed Summary'!BD9</f>
        <v>7.0599999999999987</v>
      </c>
      <c r="BE9" s="656">
        <f>'[1]Detailed Summary'!BE9</f>
        <v>7.08</v>
      </c>
      <c r="BF9" s="656">
        <f>'[1]Detailed Summary'!BF9</f>
        <v>7.09</v>
      </c>
      <c r="BG9" s="656">
        <f>'[1]Detailed Summary'!BG9</f>
        <v>7.1</v>
      </c>
      <c r="BH9" s="656">
        <f>'[1]Detailed Summary'!BH9</f>
        <v>7.12</v>
      </c>
      <c r="BI9" s="656">
        <f>'[1]Detailed Summary'!BI9</f>
        <v>7.12</v>
      </c>
      <c r="BJ9" s="656" t="str">
        <f>'[1]Detailed Summary'!BJ9</f>
        <v>TOTAL</v>
      </c>
      <c r="BK9" s="656" t="str">
        <f>'[1]Detailed Summary'!BK9</f>
        <v>PROFORMA</v>
      </c>
      <c r="BL9" s="116"/>
      <c r="BM9" s="116"/>
      <c r="BN9" s="116"/>
      <c r="BO9" s="116"/>
    </row>
    <row r="10" spans="1:67">
      <c r="A10" s="161" t="str">
        <f>'[1]Detailed Summary'!A10</f>
        <v>LINE</v>
      </c>
      <c r="B10" s="161" t="str">
        <f>'[1]Detailed Summary'!B10</f>
        <v>DESCRIPTION</v>
      </c>
      <c r="C10" s="161" t="str">
        <f>'[1]Detailed Summary'!C10</f>
        <v>RESULTS OF</v>
      </c>
      <c r="D10" s="161" t="str">
        <f>'[1]Detailed Summary'!D10</f>
        <v>REVENUES</v>
      </c>
      <c r="E10" s="161" t="str">
        <f>'[1]Detailed Summary'!E10</f>
        <v>TEMPERATURE</v>
      </c>
      <c r="F10" s="161" t="str">
        <f>'[1]Detailed Summary'!F10</f>
        <v>FEDERAL</v>
      </c>
      <c r="G10" s="161" t="str">
        <f>'[1]Detailed Summary'!G10</f>
        <v>TAX BENEFIT OF</v>
      </c>
      <c r="H10" s="161" t="str">
        <f>'[1]Detailed Summary'!H10</f>
        <v>PASS-THROUGH</v>
      </c>
      <c r="I10" s="161" t="str">
        <f>'[1]Detailed Summary'!I10</f>
        <v>INJURIES &amp;</v>
      </c>
      <c r="J10" s="166" t="str">
        <f>'[1]Detailed Summary'!J10</f>
        <v>BAD</v>
      </c>
      <c r="K10" s="161" t="str">
        <f>'[1]Detailed Summary'!K10</f>
        <v>INCENTIVE</v>
      </c>
      <c r="L10" s="161" t="str">
        <f>'[1]Detailed Summary'!L10</f>
        <v xml:space="preserve">EXCISE TAX </v>
      </c>
      <c r="M10" s="161" t="str">
        <f>'[1]Detailed Summary'!M10</f>
        <v>D&amp;O</v>
      </c>
      <c r="N10" s="161" t="str">
        <f>'[1]Detailed Summary'!N10</f>
        <v xml:space="preserve">INTEREST ON </v>
      </c>
      <c r="O10" s="161" t="str">
        <f>'[1]Detailed Summary'!O10</f>
        <v>RATE CASE</v>
      </c>
      <c r="P10" s="161" t="str">
        <f>'[1]Detailed Summary'!P10</f>
        <v>PENSION</v>
      </c>
      <c r="Q10" s="161" t="str">
        <f>'[1]Detailed Summary'!Q10</f>
        <v>PROPERTY AND</v>
      </c>
      <c r="R10" s="161" t="str">
        <f>'[1]Detailed Summary'!R10</f>
        <v>WAGE &amp;</v>
      </c>
      <c r="S10" s="161" t="str">
        <f>'[1]Detailed Summary'!S10</f>
        <v>INVESTMENT</v>
      </c>
      <c r="T10" s="161" t="str">
        <f>'[1]Detailed Summary'!T10</f>
        <v>EMPLOYEE</v>
      </c>
      <c r="U10" s="161" t="str">
        <f>'[1]Detailed Summary'!U10</f>
        <v>AMA TO EOP</v>
      </c>
      <c r="V10" s="161" t="str">
        <f>'[1]Detailed Summary'!V10</f>
        <v>AMA TO EOP</v>
      </c>
      <c r="W10" s="161" t="str">
        <f>'[1]Detailed Summary'!W10</f>
        <v>ANNUALIZE</v>
      </c>
      <c r="X10" s="161" t="str">
        <f>'[1]Detailed Summary'!X10</f>
        <v>POWER</v>
      </c>
      <c r="Y10" s="161" t="str">
        <f>'[1]Detailed Summary'!Y10</f>
        <v>MONTANA</v>
      </c>
      <c r="Z10" s="161" t="str">
        <f>'[1]Detailed Summary'!Z10</f>
        <v>WILD HORSE</v>
      </c>
      <c r="AA10" s="161" t="str">
        <f>'[1]Detailed Summary'!AA10</f>
        <v>ASC</v>
      </c>
      <c r="AB10" s="161" t="str">
        <f>'[1]Detailed Summary'!AB10</f>
        <v xml:space="preserve">STORM </v>
      </c>
      <c r="AC10" s="161" t="str">
        <f>'[1]Detailed Summary'!AC10</f>
        <v>COLSTRIP</v>
      </c>
      <c r="AD10" s="161" t="str">
        <f>'[1]Detailed Summary'!AD10</f>
        <v>OPEN</v>
      </c>
      <c r="AE10" s="161" t="str">
        <f>'[1]Detailed Summary'!AE10</f>
        <v>OPEN</v>
      </c>
      <c r="AF10" s="630" t="str">
        <f>'[1]Detailed Summary'!AF10</f>
        <v>RESTATING</v>
      </c>
      <c r="AG10" s="630" t="str">
        <f>'[1]Detailed Summary'!AG10</f>
        <v>RESULTS OF</v>
      </c>
      <c r="AH10" s="161" t="str">
        <f>'[1]Detailed Summary'!AH10</f>
        <v>REVENUES</v>
      </c>
      <c r="AI10" s="161" t="str">
        <f>'[1]Detailed Summary'!AI10</f>
        <v>TEMPERATURE</v>
      </c>
      <c r="AJ10" s="161" t="str">
        <f>'[1]Detailed Summary'!AJ10</f>
        <v>TAX BENEFIT OF</v>
      </c>
      <c r="AK10" s="161" t="str">
        <f>'[1]Detailed Summary'!AK10</f>
        <v xml:space="preserve">EXCISE TAX </v>
      </c>
      <c r="AL10" s="161" t="str">
        <f>'[1]Detailed Summary'!AL10</f>
        <v>D&amp;O</v>
      </c>
      <c r="AM10" s="161" t="str">
        <f>'[1]Detailed Summary'!AM10</f>
        <v>PROPERTY &amp;</v>
      </c>
      <c r="AN10" s="161" t="str">
        <f>'[1]Detailed Summary'!AN10</f>
        <v>WAGE</v>
      </c>
      <c r="AO10" s="161" t="str">
        <f>'[1]Detailed Summary'!AO10</f>
        <v>INVESTMENT</v>
      </c>
      <c r="AP10" s="161" t="str">
        <f>'[1]Detailed Summary'!AP10</f>
        <v>EMPLOYEE</v>
      </c>
      <c r="AQ10" s="161" t="str">
        <f>'[1]Detailed Summary'!AQ10</f>
        <v>DEFERRED G/L ON</v>
      </c>
      <c r="AR10" s="161" t="str">
        <f>'[1]Detailed Summary'!AR10</f>
        <v>ENVIRON</v>
      </c>
      <c r="AS10" s="161" t="str">
        <f>'[1]Detailed Summary'!AS10</f>
        <v>AMI</v>
      </c>
      <c r="AT10" s="161" t="str">
        <f>'[1]Detailed Summary'!AT10</f>
        <v>ANNUALIZE</v>
      </c>
      <c r="AU10" s="161" t="str">
        <f>'[1]Detailed Summary'!AU10</f>
        <v>GTZ PLANT</v>
      </c>
      <c r="AV10" s="161" t="str">
        <f>'[1]Detailed Summary'!AV10</f>
        <v>CREDIT  CARD</v>
      </c>
      <c r="AW10" s="161" t="str">
        <f>'[1]Detailed Summary'!AW10</f>
        <v>REMOVE UNPRO-</v>
      </c>
      <c r="AX10" s="161" t="str">
        <f>'[1]Detailed Summary'!AX10</f>
        <v>PUBLIC</v>
      </c>
      <c r="AY10" s="161" t="str">
        <f>'[1]Detailed Summary'!AY10</f>
        <v>CONTRACT</v>
      </c>
      <c r="AZ10" s="161">
        <f>'[1]Detailed Summary'!AZ10</f>
        <v>0</v>
      </c>
      <c r="BA10" s="161" t="str">
        <f>'[1]Detailed Summary'!BA10</f>
        <v>POWER</v>
      </c>
      <c r="BB10" s="161" t="str">
        <f>'[1]Detailed Summary'!BB10</f>
        <v>MONTANA</v>
      </c>
      <c r="BC10" s="161" t="str">
        <f>'[1]Detailed Summary'!BC10</f>
        <v xml:space="preserve">STORM </v>
      </c>
      <c r="BD10" s="161" t="str">
        <f>'[1]Detailed Summary'!BD10</f>
        <v xml:space="preserve">REGULATORY </v>
      </c>
      <c r="BE10" s="161" t="str">
        <f>'[1]Detailed Summary'!BE10</f>
        <v>REMOVE</v>
      </c>
      <c r="BF10" s="161" t="str">
        <f>'[1]Detailed Summary'!BF10</f>
        <v>HIGH MOLECULAR</v>
      </c>
      <c r="BG10" s="161" t="str">
        <f>'[1]Detailed Summary'!BG10</f>
        <v>ENERGY MGMT</v>
      </c>
      <c r="BH10" s="161">
        <f>'[1]Detailed Summary'!BH10</f>
        <v>0</v>
      </c>
      <c r="BI10" s="161">
        <f>'[1]Detailed Summary'!BI10</f>
        <v>0</v>
      </c>
      <c r="BJ10" s="161" t="str">
        <f>'[1]Detailed Summary'!BJ10</f>
        <v>PROFORMING</v>
      </c>
      <c r="BK10" s="161" t="str">
        <f>'[1]Detailed Summary'!BK10</f>
        <v>RESULTS OF</v>
      </c>
      <c r="BL10" s="116"/>
      <c r="BM10" s="116"/>
      <c r="BN10" s="116"/>
      <c r="BO10" s="116"/>
    </row>
    <row r="11" spans="1:67" ht="25.5">
      <c r="A11" s="161" t="str">
        <f>'[1]Detailed Summary'!A11</f>
        <v>NO.</v>
      </c>
      <c r="B11" s="116"/>
      <c r="C11" s="161" t="str">
        <f>'[1]Detailed Summary'!C11</f>
        <v xml:space="preserve">OPERATIONS </v>
      </c>
      <c r="D11" s="161" t="str">
        <f>'[1]Detailed Summary'!D11</f>
        <v>&amp; EXPENSES</v>
      </c>
      <c r="E11" s="161" t="str">
        <f>'[1]Detailed Summary'!E11</f>
        <v>NORMALIZATION</v>
      </c>
      <c r="F11" s="168" t="str">
        <f>'[1]Detailed Summary'!F11</f>
        <v>INCOME TAX</v>
      </c>
      <c r="G11" s="168" t="str">
        <f>'[1]Detailed Summary'!G11</f>
        <v>INTEREST</v>
      </c>
      <c r="H11" s="161" t="str">
        <f>'[1]Detailed Summary'!H11</f>
        <v>REV &amp; EXP</v>
      </c>
      <c r="I11" s="161" t="str">
        <f>'[1]Detailed Summary'!I11</f>
        <v>DAMAGES</v>
      </c>
      <c r="J11" s="166" t="str">
        <f>'[1]Detailed Summary'!J11</f>
        <v>DEBTS</v>
      </c>
      <c r="K11" s="161" t="str">
        <f>'[1]Detailed Summary'!K11</f>
        <v>PAY</v>
      </c>
      <c r="L11" s="168" t="str">
        <f>'[1]Detailed Summary'!L11</f>
        <v>&amp; FILING FEE</v>
      </c>
      <c r="M11" s="168" t="str">
        <f>'[1]Detailed Summary'!M11</f>
        <v>INSURANCE</v>
      </c>
      <c r="N11" s="168" t="str">
        <f>'[1]Detailed Summary'!N11</f>
        <v>CUST DEPOSITS</v>
      </c>
      <c r="O11" s="161" t="str">
        <f>'[1]Detailed Summary'!O11</f>
        <v>EXPENSE</v>
      </c>
      <c r="P11" s="161" t="str">
        <f>'[1]Detailed Summary'!P11</f>
        <v>PLAN</v>
      </c>
      <c r="Q11" s="161" t="str">
        <f>'[1]Detailed Summary'!Q11</f>
        <v>LIAB INSURANCE</v>
      </c>
      <c r="R11" s="161" t="str">
        <f>'[1]Detailed Summary'!R11</f>
        <v>PAYROLL TAX</v>
      </c>
      <c r="S11" s="161" t="str">
        <f>'[1]Detailed Summary'!S11</f>
        <v>PLAN</v>
      </c>
      <c r="T11" s="161" t="str">
        <f>'[1]Detailed Summary'!T11</f>
        <v xml:space="preserve"> INSURANCE</v>
      </c>
      <c r="U11" s="161" t="str">
        <f>'[1]Detailed Summary'!U11</f>
        <v>RATE BASE</v>
      </c>
      <c r="V11" s="161" t="str">
        <f>'[1]Detailed Summary'!V11</f>
        <v>DEPRECIATION</v>
      </c>
      <c r="W11" s="161" t="str">
        <f>'[1]Detailed Summary'!W11</f>
        <v>RENT EXP</v>
      </c>
      <c r="X11" s="161" t="str">
        <f>'[1]Detailed Summary'!X11</f>
        <v>COSTS</v>
      </c>
      <c r="Y11" s="161" t="str">
        <f>'[1]Detailed Summary'!Y11</f>
        <v>TAX</v>
      </c>
      <c r="Z11" s="161" t="str">
        <f>'[1]Detailed Summary'!Z11</f>
        <v>SOLAR</v>
      </c>
      <c r="AA11" s="161" t="str">
        <f>'[1]Detailed Summary'!AA11</f>
        <v>815</v>
      </c>
      <c r="AB11" s="169" t="str">
        <f>'[1]Detailed Summary'!AB11</f>
        <v>DAMAGE</v>
      </c>
      <c r="AC11" s="161" t="str">
        <f>'[1]Detailed Summary'!AC11</f>
        <v>DEPRECIATION</v>
      </c>
      <c r="AD11" s="161" t="str">
        <f>'[1]Detailed Summary'!AD11</f>
        <v/>
      </c>
      <c r="AE11" s="161" t="str">
        <f>'[1]Detailed Summary'!AE11</f>
        <v/>
      </c>
      <c r="AF11" s="630" t="str">
        <f>'[1]Detailed Summary'!AF11</f>
        <v>ADJUSTMENTS</v>
      </c>
      <c r="AG11" s="630" t="str">
        <f>'[1]Detailed Summary'!AG11</f>
        <v>OPERATIONS</v>
      </c>
      <c r="AH11" s="161" t="str">
        <f>'[1]Detailed Summary'!AH11</f>
        <v>&amp; EXPENSES</v>
      </c>
      <c r="AI11" s="161" t="str">
        <f>'[1]Detailed Summary'!AI11</f>
        <v>NORMALIZATION</v>
      </c>
      <c r="AJ11" s="168" t="str">
        <f>'[1]Detailed Summary'!AJ11</f>
        <v>INTEREST</v>
      </c>
      <c r="AK11" s="168" t="str">
        <f>'[1]Detailed Summary'!AK11</f>
        <v>&amp; FILING FEE</v>
      </c>
      <c r="AL11" s="168" t="str">
        <f>'[1]Detailed Summary'!AL11</f>
        <v>INSURANCE</v>
      </c>
      <c r="AM11" s="169" t="str">
        <f>'[1]Detailed Summary'!AM11</f>
        <v>LIABILITY INS</v>
      </c>
      <c r="AN11" s="161" t="str">
        <f>'[1]Detailed Summary'!AN11</f>
        <v>INCREASE</v>
      </c>
      <c r="AO11" s="161" t="str">
        <f>'[1]Detailed Summary'!AO11</f>
        <v>PLAN</v>
      </c>
      <c r="AP11" s="161" t="str">
        <f>'[1]Detailed Summary'!AP11</f>
        <v>INSURANCE</v>
      </c>
      <c r="AQ11" s="161" t="str">
        <f>'[1]Detailed Summary'!AQ11</f>
        <v>PROPERTY SALES</v>
      </c>
      <c r="AR11" s="161" t="str">
        <f>'[1]Detailed Summary'!AR11</f>
        <v>REMEDIATION</v>
      </c>
      <c r="AS11" s="161" t="str">
        <f>'[1]Detailed Summary'!AS11</f>
        <v/>
      </c>
      <c r="AT11" s="161" t="str">
        <f>'[1]Detailed Summary'!AT11</f>
        <v>RENT EXP</v>
      </c>
      <c r="AU11" s="161" t="str">
        <f>'[1]Detailed Summary'!AU11</f>
        <v>&amp; DFRL</v>
      </c>
      <c r="AV11" s="161" t="str">
        <f>'[1]Detailed Summary'!AV11</f>
        <v>AMORT</v>
      </c>
      <c r="AW11" s="161" t="str">
        <f>'[1]Detailed Summary'!AW11</f>
        <v>TECTED DFIT</v>
      </c>
      <c r="AX11" s="161" t="str">
        <f>'[1]Detailed Summary'!AX11</f>
        <v>IMPROVEMENT</v>
      </c>
      <c r="AY11" s="161" t="str">
        <f>'[1]Detailed Summary'!AY11</f>
        <v>ESCALATIONS</v>
      </c>
      <c r="AZ11" s="161" t="str">
        <f>'[1]Detailed Summary'!AZ11</f>
        <v>HR TOPS</v>
      </c>
      <c r="BA11" s="161" t="str">
        <f>'[1]Detailed Summary'!BA11</f>
        <v>COST</v>
      </c>
      <c r="BB11" s="161" t="str">
        <f>'[1]Detailed Summary'!BB11</f>
        <v>TAX</v>
      </c>
      <c r="BC11" s="161" t="str">
        <f>'[1]Detailed Summary'!BC11</f>
        <v>DAMAGE</v>
      </c>
      <c r="BD11" s="161" t="str">
        <f>'[1]Detailed Summary'!BD11</f>
        <v>ASSETS &amp; LIAB</v>
      </c>
      <c r="BE11" s="161" t="str">
        <f>'[1]Detailed Summary'!BE11</f>
        <v>EIM</v>
      </c>
      <c r="BF11" s="161" t="str">
        <f>'[1]Detailed Summary'!BF11</f>
        <v>WEIGHT CABLE</v>
      </c>
      <c r="BG11" s="161" t="str">
        <f>'[1]Detailed Summary'!BG11</f>
        <v>SYSTEM (EMS)</v>
      </c>
      <c r="BH11" s="161" t="str">
        <f>'[1]Detailed Summary'!BH11</f>
        <v>OPEN</v>
      </c>
      <c r="BI11" s="161" t="str">
        <f>'[1]Detailed Summary'!BI11</f>
        <v>OPEN</v>
      </c>
      <c r="BJ11" s="161" t="str">
        <f>'[1]Detailed Summary'!BJ11</f>
        <v>ADJUSTMENTS</v>
      </c>
      <c r="BK11" s="161" t="str">
        <f>'[1]Detailed Summary'!BK11</f>
        <v>OPERATIONS</v>
      </c>
      <c r="BL11" s="116"/>
      <c r="BM11" s="116"/>
      <c r="BN11" s="116"/>
      <c r="BO11" s="116"/>
    </row>
    <row r="12" spans="1:67">
      <c r="A12" s="116"/>
      <c r="B12" s="116"/>
      <c r="C12" s="161" t="str">
        <f>'[1]Detailed Summary'!C12</f>
        <v>a</v>
      </c>
      <c r="D12" s="657" t="str">
        <f>'[1]Detailed Summary'!D12</f>
        <v>b</v>
      </c>
      <c r="E12" s="629" t="str">
        <f>'[1]Detailed Summary'!E12</f>
        <v xml:space="preserve">c </v>
      </c>
      <c r="F12" s="629" t="str">
        <f>'[1]Detailed Summary'!F12</f>
        <v>d</v>
      </c>
      <c r="G12" s="657" t="str">
        <f>'[1]Detailed Summary'!G12</f>
        <v>e</v>
      </c>
      <c r="H12" s="657" t="str">
        <f>'[1]Detailed Summary'!H12</f>
        <v>f</v>
      </c>
      <c r="I12" s="657" t="str">
        <f>'[1]Detailed Summary'!I12</f>
        <v>g</v>
      </c>
      <c r="J12" s="657" t="str">
        <f>'[1]Detailed Summary'!J12</f>
        <v>h</v>
      </c>
      <c r="K12" s="657" t="str">
        <f>'[1]Detailed Summary'!K12</f>
        <v>i</v>
      </c>
      <c r="L12" s="657" t="str">
        <f>'[1]Detailed Summary'!L12</f>
        <v>j</v>
      </c>
      <c r="M12" s="657" t="str">
        <f>'[1]Detailed Summary'!M12</f>
        <v>k</v>
      </c>
      <c r="N12" s="657" t="str">
        <f>'[1]Detailed Summary'!N12</f>
        <v>l</v>
      </c>
      <c r="O12" s="657" t="str">
        <f>'[1]Detailed Summary'!O12</f>
        <v>m</v>
      </c>
      <c r="P12" s="657" t="str">
        <f>'[1]Detailed Summary'!P12</f>
        <v>n</v>
      </c>
      <c r="Q12" s="657" t="str">
        <f>'[1]Detailed Summary'!Q12</f>
        <v>o</v>
      </c>
      <c r="R12" s="657" t="str">
        <f>'[1]Detailed Summary'!R12</f>
        <v xml:space="preserve">p </v>
      </c>
      <c r="S12" s="657" t="str">
        <f>'[1]Detailed Summary'!S12</f>
        <v xml:space="preserve">q </v>
      </c>
      <c r="T12" s="657" t="str">
        <f>'[1]Detailed Summary'!T12</f>
        <v>r</v>
      </c>
      <c r="U12" s="657" t="str">
        <f>'[1]Detailed Summary'!U12</f>
        <v>s</v>
      </c>
      <c r="V12" s="657" t="str">
        <f>'[1]Detailed Summary'!V12</f>
        <v>t</v>
      </c>
      <c r="W12" s="657" t="str">
        <f>'[1]Detailed Summary'!W12</f>
        <v>u</v>
      </c>
      <c r="X12" s="657" t="str">
        <f>'[1]Detailed Summary'!X12</f>
        <v>v</v>
      </c>
      <c r="Y12" s="657" t="str">
        <f>'[1]Detailed Summary'!Y12</f>
        <v xml:space="preserve">w </v>
      </c>
      <c r="Z12" s="657" t="str">
        <f>'[1]Detailed Summary'!Z12</f>
        <v>x</v>
      </c>
      <c r="AA12" s="657" t="str">
        <f>'[1]Detailed Summary'!AA12</f>
        <v>y</v>
      </c>
      <c r="AB12" s="657" t="str">
        <f>'[1]Detailed Summary'!AB12</f>
        <v>z</v>
      </c>
      <c r="AC12" s="657" t="str">
        <f>'[1]Detailed Summary'!AC12</f>
        <v>aa</v>
      </c>
      <c r="AD12" s="657" t="str">
        <f>'[1]Detailed Summary'!AD12</f>
        <v>ab</v>
      </c>
      <c r="AE12" s="657" t="str">
        <f>'[1]Detailed Summary'!AE12</f>
        <v>ac</v>
      </c>
      <c r="AF12" s="658" t="str">
        <f>'[1]Detailed Summary'!AF12</f>
        <v>ab = ∑ b thru aa</v>
      </c>
      <c r="AG12" s="658" t="str">
        <f>'[1]Detailed Summary'!AG12</f>
        <v>ac = a + ab</v>
      </c>
      <c r="AH12" s="657" t="str">
        <f>'[1]Detailed Summary'!AH12</f>
        <v>ad</v>
      </c>
      <c r="AI12" s="657" t="str">
        <f>'[1]Detailed Summary'!AI12</f>
        <v>af</v>
      </c>
      <c r="AJ12" s="657" t="str">
        <f>'[1]Detailed Summary'!AJ12</f>
        <v>ag</v>
      </c>
      <c r="AK12" s="657" t="str">
        <f>'[1]Detailed Summary'!AK12</f>
        <v>ah</v>
      </c>
      <c r="AL12" s="657" t="str">
        <f>'[1]Detailed Summary'!AL12</f>
        <v>ai</v>
      </c>
      <c r="AM12" s="657" t="str">
        <f>'[1]Detailed Summary'!AM12</f>
        <v>aj</v>
      </c>
      <c r="AN12" s="657" t="str">
        <f>'[1]Detailed Summary'!AN12</f>
        <v>ak</v>
      </c>
      <c r="AO12" s="657" t="str">
        <f>'[1]Detailed Summary'!AO12</f>
        <v>al</v>
      </c>
      <c r="AP12" s="657" t="str">
        <f>'[1]Detailed Summary'!AP12</f>
        <v>am</v>
      </c>
      <c r="AQ12" s="657" t="str">
        <f>'[1]Detailed Summary'!AQ12</f>
        <v>an</v>
      </c>
      <c r="AR12" s="657" t="str">
        <f>'[1]Detailed Summary'!AR12</f>
        <v>ao</v>
      </c>
      <c r="AS12" s="657" t="str">
        <f>'[1]Detailed Summary'!AS12</f>
        <v>ap</v>
      </c>
      <c r="AT12" s="657" t="str">
        <f>'[1]Detailed Summary'!AT12</f>
        <v>aq</v>
      </c>
      <c r="AU12" s="657" t="str">
        <f>'[1]Detailed Summary'!AU12</f>
        <v>ar</v>
      </c>
      <c r="AV12" s="657" t="str">
        <f>'[1]Detailed Summary'!AV12</f>
        <v>as</v>
      </c>
      <c r="AW12" s="657" t="str">
        <f>'[1]Detailed Summary'!AW12</f>
        <v>at</v>
      </c>
      <c r="AX12" s="657" t="str">
        <f>'[1]Detailed Summary'!AX12</f>
        <v>au</v>
      </c>
      <c r="AY12" s="657" t="str">
        <f>'[1]Detailed Summary'!AY12</f>
        <v>av</v>
      </c>
      <c r="AZ12" s="657" t="str">
        <f>'[1]Detailed Summary'!AZ12</f>
        <v>aw</v>
      </c>
      <c r="BA12" s="657" t="str">
        <f>'[1]Detailed Summary'!BA12</f>
        <v>ax</v>
      </c>
      <c r="BB12" s="657" t="str">
        <f>'[1]Detailed Summary'!BB12</f>
        <v>ay</v>
      </c>
      <c r="BC12" s="657" t="str">
        <f>'[1]Detailed Summary'!BC12</f>
        <v>az</v>
      </c>
      <c r="BD12" s="657" t="str">
        <f>'[1]Detailed Summary'!BD12</f>
        <v>ba</v>
      </c>
      <c r="BE12" s="657" t="str">
        <f>'[1]Detailed Summary'!BE12</f>
        <v>bb</v>
      </c>
      <c r="BF12" s="657" t="str">
        <f>'[1]Detailed Summary'!BF12</f>
        <v>bc</v>
      </c>
      <c r="BG12" s="657" t="str">
        <f>'[1]Detailed Summary'!BG12</f>
        <v>bd</v>
      </c>
      <c r="BH12" s="657" t="str">
        <f>'[1]Detailed Summary'!BH12</f>
        <v>bf</v>
      </c>
      <c r="BI12" s="657" t="str">
        <f>'[1]Detailed Summary'!BI12</f>
        <v>bg</v>
      </c>
      <c r="BJ12" s="657" t="str">
        <f>'[1]Detailed Summary'!BJ12</f>
        <v>be = ∑ ad thru bd</v>
      </c>
      <c r="BK12" s="657" t="str">
        <f>'[1]Detailed Summary'!BK12</f>
        <v>bf = ac + be</v>
      </c>
      <c r="BL12" s="116"/>
      <c r="BM12" s="116"/>
      <c r="BN12" s="116"/>
      <c r="BO12" s="116"/>
    </row>
    <row r="13" spans="1:67">
      <c r="A13" s="170">
        <f>'[1]Detailed Summary'!A13</f>
        <v>1</v>
      </c>
      <c r="B13" s="171" t="str">
        <f>'[1]Detailed Summary'!B13</f>
        <v>OPERATING REVENUES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631"/>
      <c r="AG13" s="631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</row>
    <row r="14" spans="1:67">
      <c r="A14" s="170">
        <f>'[1]Detailed Summary'!A14</f>
        <v>2</v>
      </c>
      <c r="B14" s="171" t="str">
        <f>'[1]Detailed Summary'!B14</f>
        <v>SALES TO CUSTOMERS</v>
      </c>
      <c r="C14" s="172">
        <f>'[1]Detailed Summary'!C14</f>
        <v>2165233766.8899999</v>
      </c>
      <c r="D14" s="172">
        <f>'[1]Detailed Summary'!D14</f>
        <v>41299982.399803981</v>
      </c>
      <c r="E14" s="172">
        <f>'[1]Detailed Summary'!E14</f>
        <v>5274141</v>
      </c>
      <c r="F14" s="172">
        <f>'[1]Detailed Summary'!F14</f>
        <v>0</v>
      </c>
      <c r="G14" s="172">
        <f>'[1]Detailed Summary'!G14</f>
        <v>0</v>
      </c>
      <c r="H14" s="172">
        <f>'[1]Detailed Summary'!H14</f>
        <v>-206435594.02857196</v>
      </c>
      <c r="I14" s="172">
        <f>'[1]Detailed Summary'!I14</f>
        <v>0</v>
      </c>
      <c r="J14" s="172">
        <f>'[1]Detailed Summary'!J14</f>
        <v>0</v>
      </c>
      <c r="K14" s="172">
        <f>'[1]Detailed Summary'!K14</f>
        <v>0</v>
      </c>
      <c r="L14" s="172">
        <f>'[1]Detailed Summary'!L14</f>
        <v>0</v>
      </c>
      <c r="M14" s="172">
        <f>'[1]Detailed Summary'!M14</f>
        <v>0</v>
      </c>
      <c r="N14" s="172">
        <f>'[1]Detailed Summary'!N14</f>
        <v>0</v>
      </c>
      <c r="O14" s="172">
        <f>'[1]Detailed Summary'!O14</f>
        <v>0</v>
      </c>
      <c r="P14" s="172">
        <f>'[1]Detailed Summary'!P14</f>
        <v>0</v>
      </c>
      <c r="Q14" s="172">
        <f>'[1]Detailed Summary'!Q14</f>
        <v>0</v>
      </c>
      <c r="R14" s="172">
        <f>'[1]Detailed Summary'!R14</f>
        <v>0</v>
      </c>
      <c r="S14" s="172">
        <f>'[1]Detailed Summary'!S14</f>
        <v>0</v>
      </c>
      <c r="T14" s="172">
        <f>'[1]Detailed Summary'!T14</f>
        <v>0</v>
      </c>
      <c r="U14" s="172">
        <f>'[1]Detailed Summary'!U14</f>
        <v>0</v>
      </c>
      <c r="V14" s="172">
        <f>'[1]Detailed Summary'!V14</f>
        <v>0</v>
      </c>
      <c r="W14" s="172">
        <f>'[1]Detailed Summary'!W14</f>
        <v>0</v>
      </c>
      <c r="X14" s="172">
        <f>'[1]Detailed Summary'!X14</f>
        <v>0</v>
      </c>
      <c r="Y14" s="172">
        <f>'[1]Detailed Summary'!Y14</f>
        <v>0</v>
      </c>
      <c r="Z14" s="172">
        <f>'[1]Detailed Summary'!Z14</f>
        <v>0</v>
      </c>
      <c r="AA14" s="172">
        <f>'[1]Detailed Summary'!AA14</f>
        <v>0</v>
      </c>
      <c r="AB14" s="172">
        <f>'[1]Detailed Summary'!AB14</f>
        <v>0</v>
      </c>
      <c r="AC14" s="172">
        <f>'[1]Detailed Summary'!AC14</f>
        <v>0</v>
      </c>
      <c r="AD14" s="172">
        <f>'[1]Detailed Summary'!AD14</f>
        <v>0</v>
      </c>
      <c r="AE14" s="172">
        <f>'[1]Detailed Summary'!AE14</f>
        <v>0</v>
      </c>
      <c r="AF14" s="632">
        <f>'[1]Detailed Summary'!AF14</f>
        <v>-159861470.62876797</v>
      </c>
      <c r="AG14" s="632">
        <f>'[1]Detailed Summary'!AG14</f>
        <v>2005372296.2612319</v>
      </c>
      <c r="AH14" s="172">
        <f>'[1]Detailed Summary'!AH14</f>
        <v>-17806218.48</v>
      </c>
      <c r="AI14" s="172">
        <f>'[1]Detailed Summary'!AI14</f>
        <v>9108946</v>
      </c>
      <c r="AJ14" s="172">
        <f>'[1]Detailed Summary'!AJ14</f>
        <v>0</v>
      </c>
      <c r="AK14" s="172">
        <f>'[1]Detailed Summary'!AK14</f>
        <v>0</v>
      </c>
      <c r="AL14" s="172">
        <f>'[1]Detailed Summary'!AL14</f>
        <v>0</v>
      </c>
      <c r="AM14" s="172">
        <f>'[1]Detailed Summary'!AM14</f>
        <v>0</v>
      </c>
      <c r="AN14" s="172">
        <f>'[1]Detailed Summary'!AN14</f>
        <v>0</v>
      </c>
      <c r="AO14" s="172">
        <f>'[1]Detailed Summary'!AO14</f>
        <v>0</v>
      </c>
      <c r="AP14" s="172">
        <f>'[1]Detailed Summary'!AP14</f>
        <v>0</v>
      </c>
      <c r="AQ14" s="172">
        <f>'[1]Detailed Summary'!AQ14</f>
        <v>0</v>
      </c>
      <c r="AR14" s="172">
        <f>'[1]Detailed Summary'!AR14</f>
        <v>0</v>
      </c>
      <c r="AS14" s="172">
        <f>'[1]Detailed Summary'!AS14</f>
        <v>0</v>
      </c>
      <c r="AT14" s="172">
        <f>'[1]Detailed Summary'!AT14</f>
        <v>0</v>
      </c>
      <c r="AU14" s="172">
        <f>'[1]Detailed Summary'!AU14</f>
        <v>0</v>
      </c>
      <c r="AV14" s="172">
        <f>'[1]Detailed Summary'!AV14</f>
        <v>0</v>
      </c>
      <c r="AW14" s="172">
        <f>'[1]Detailed Summary'!AW14</f>
        <v>0</v>
      </c>
      <c r="AX14" s="172">
        <f>'[1]Detailed Summary'!AX14</f>
        <v>0</v>
      </c>
      <c r="AY14" s="172">
        <f>'[1]Detailed Summary'!AY14</f>
        <v>0</v>
      </c>
      <c r="AZ14" s="172">
        <f>'[1]Detailed Summary'!AZ14</f>
        <v>0</v>
      </c>
      <c r="BA14" s="172">
        <f>'[1]Detailed Summary'!BA14</f>
        <v>0</v>
      </c>
      <c r="BB14" s="172">
        <f>'[1]Detailed Summary'!BB14</f>
        <v>0</v>
      </c>
      <c r="BC14" s="172">
        <f>'[1]Detailed Summary'!BC14</f>
        <v>0</v>
      </c>
      <c r="BD14" s="172">
        <f>'[1]Detailed Summary'!BD14</f>
        <v>0</v>
      </c>
      <c r="BE14" s="172">
        <f>'[1]Detailed Summary'!BE14</f>
        <v>0</v>
      </c>
      <c r="BF14" s="172">
        <f>'[1]Detailed Summary'!BF14</f>
        <v>0</v>
      </c>
      <c r="BG14" s="172">
        <f>'[1]Detailed Summary'!BG14</f>
        <v>0</v>
      </c>
      <c r="BH14" s="172">
        <f>'[1]Detailed Summary'!BH14</f>
        <v>0</v>
      </c>
      <c r="BI14" s="172">
        <f>'[1]Detailed Summary'!BI14</f>
        <v>0</v>
      </c>
      <c r="BJ14" s="172">
        <f>'[1]Detailed Summary'!BJ14</f>
        <v>-8697272.4800000004</v>
      </c>
      <c r="BK14" s="172">
        <f>'[1]Detailed Summary'!BK14</f>
        <v>1996675023.7812319</v>
      </c>
      <c r="BL14" s="116"/>
      <c r="BM14" s="116"/>
      <c r="BN14" s="116"/>
      <c r="BO14" s="116"/>
    </row>
    <row r="15" spans="1:67">
      <c r="A15" s="170">
        <f>'[1]Detailed Summary'!A15</f>
        <v>3</v>
      </c>
      <c r="B15" s="171" t="str">
        <f>'[1]Detailed Summary'!B15</f>
        <v>SALES FROM RESALE-FIRM/SPECIAL CONTRACT</v>
      </c>
      <c r="C15" s="173">
        <f>'[1]Detailed Summary'!C15</f>
        <v>340431.51999999897</v>
      </c>
      <c r="D15" s="173">
        <f>'[1]Detailed Summary'!D15</f>
        <v>114.23000000000138</v>
      </c>
      <c r="E15" s="173">
        <f>'[1]Detailed Summary'!E15</f>
        <v>3019</v>
      </c>
      <c r="F15" s="173">
        <f>'[1]Detailed Summary'!F15</f>
        <v>0</v>
      </c>
      <c r="G15" s="173">
        <f>'[1]Detailed Summary'!G15</f>
        <v>0</v>
      </c>
      <c r="H15" s="173">
        <f>'[1]Detailed Summary'!H15</f>
        <v>-16204.59</v>
      </c>
      <c r="I15" s="173">
        <f>'[1]Detailed Summary'!I15</f>
        <v>0</v>
      </c>
      <c r="J15" s="173">
        <f>'[1]Detailed Summary'!J15</f>
        <v>0</v>
      </c>
      <c r="K15" s="173">
        <f>'[1]Detailed Summary'!K15</f>
        <v>0</v>
      </c>
      <c r="L15" s="173">
        <f>'[1]Detailed Summary'!L15</f>
        <v>0</v>
      </c>
      <c r="M15" s="173">
        <f>'[1]Detailed Summary'!M15</f>
        <v>0</v>
      </c>
      <c r="N15" s="173">
        <f>'[1]Detailed Summary'!N15</f>
        <v>0</v>
      </c>
      <c r="O15" s="173">
        <f>'[1]Detailed Summary'!O15</f>
        <v>0</v>
      </c>
      <c r="P15" s="173">
        <f>'[1]Detailed Summary'!P15</f>
        <v>0</v>
      </c>
      <c r="Q15" s="173">
        <f>'[1]Detailed Summary'!Q15</f>
        <v>0</v>
      </c>
      <c r="R15" s="173">
        <f>'[1]Detailed Summary'!R15</f>
        <v>0</v>
      </c>
      <c r="S15" s="173">
        <f>'[1]Detailed Summary'!S15</f>
        <v>0</v>
      </c>
      <c r="T15" s="173">
        <f>'[1]Detailed Summary'!T15</f>
        <v>0</v>
      </c>
      <c r="U15" s="173">
        <f>'[1]Detailed Summary'!U15</f>
        <v>0</v>
      </c>
      <c r="V15" s="173">
        <f>'[1]Detailed Summary'!V15</f>
        <v>0</v>
      </c>
      <c r="W15" s="173">
        <f>'[1]Detailed Summary'!W15</f>
        <v>0</v>
      </c>
      <c r="X15" s="173">
        <f>'[1]Detailed Summary'!X15</f>
        <v>0</v>
      </c>
      <c r="Y15" s="173">
        <f>'[1]Detailed Summary'!Y15</f>
        <v>0</v>
      </c>
      <c r="Z15" s="173">
        <f>'[1]Detailed Summary'!Z15</f>
        <v>0</v>
      </c>
      <c r="AA15" s="173">
        <f>'[1]Detailed Summary'!AA15</f>
        <v>0</v>
      </c>
      <c r="AB15" s="173">
        <f>'[1]Detailed Summary'!AB15</f>
        <v>0</v>
      </c>
      <c r="AC15" s="173">
        <f>'[1]Detailed Summary'!AC15</f>
        <v>0</v>
      </c>
      <c r="AD15" s="173">
        <f>'[1]Detailed Summary'!AD15</f>
        <v>0</v>
      </c>
      <c r="AE15" s="173">
        <f>'[1]Detailed Summary'!AE15</f>
        <v>0</v>
      </c>
      <c r="AF15" s="633">
        <f>'[1]Detailed Summary'!AF15</f>
        <v>-13071.359999999999</v>
      </c>
      <c r="AG15" s="633">
        <f>'[1]Detailed Summary'!AG15</f>
        <v>327360.15999999898</v>
      </c>
      <c r="AH15" s="173">
        <f>'[1]Detailed Summary'!AH15</f>
        <v>0</v>
      </c>
      <c r="AI15" s="173">
        <f>'[1]Detailed Summary'!AI15</f>
        <v>0</v>
      </c>
      <c r="AJ15" s="173">
        <f>'[1]Detailed Summary'!AJ15</f>
        <v>0</v>
      </c>
      <c r="AK15" s="173">
        <f>'[1]Detailed Summary'!AK15</f>
        <v>0</v>
      </c>
      <c r="AL15" s="173">
        <f>'[1]Detailed Summary'!AL15</f>
        <v>0</v>
      </c>
      <c r="AM15" s="173">
        <f>'[1]Detailed Summary'!AM15</f>
        <v>0</v>
      </c>
      <c r="AN15" s="173">
        <f>'[1]Detailed Summary'!AN15</f>
        <v>0</v>
      </c>
      <c r="AO15" s="173">
        <f>'[1]Detailed Summary'!AO15</f>
        <v>0</v>
      </c>
      <c r="AP15" s="173">
        <f>'[1]Detailed Summary'!AP15</f>
        <v>0</v>
      </c>
      <c r="AQ15" s="173">
        <f>'[1]Detailed Summary'!AQ15</f>
        <v>0</v>
      </c>
      <c r="AR15" s="173">
        <f>'[1]Detailed Summary'!AR15</f>
        <v>0</v>
      </c>
      <c r="AS15" s="173">
        <f>'[1]Detailed Summary'!AS15</f>
        <v>0</v>
      </c>
      <c r="AT15" s="173">
        <f>'[1]Detailed Summary'!AT15</f>
        <v>0</v>
      </c>
      <c r="AU15" s="173">
        <f>'[1]Detailed Summary'!AU15</f>
        <v>0</v>
      </c>
      <c r="AV15" s="173">
        <f>'[1]Detailed Summary'!AV15</f>
        <v>0</v>
      </c>
      <c r="AW15" s="173">
        <f>'[1]Detailed Summary'!AW15</f>
        <v>0</v>
      </c>
      <c r="AX15" s="173">
        <f>'[1]Detailed Summary'!AX15</f>
        <v>0</v>
      </c>
      <c r="AY15" s="173">
        <f>'[1]Detailed Summary'!AY15</f>
        <v>0</v>
      </c>
      <c r="AZ15" s="173">
        <f>'[1]Detailed Summary'!AZ15</f>
        <v>0</v>
      </c>
      <c r="BA15" s="173">
        <f>'[1]Detailed Summary'!BA15</f>
        <v>0</v>
      </c>
      <c r="BB15" s="173">
        <f>'[1]Detailed Summary'!BB15</f>
        <v>0</v>
      </c>
      <c r="BC15" s="173">
        <f>'[1]Detailed Summary'!BC15</f>
        <v>0</v>
      </c>
      <c r="BD15" s="173">
        <f>'[1]Detailed Summary'!BD15</f>
        <v>0</v>
      </c>
      <c r="BE15" s="173">
        <f>'[1]Detailed Summary'!BE15</f>
        <v>0</v>
      </c>
      <c r="BF15" s="173">
        <f>'[1]Detailed Summary'!BF15</f>
        <v>0</v>
      </c>
      <c r="BG15" s="173">
        <f>'[1]Detailed Summary'!BG15</f>
        <v>0</v>
      </c>
      <c r="BH15" s="173">
        <f>'[1]Detailed Summary'!BH15</f>
        <v>0</v>
      </c>
      <c r="BI15" s="173">
        <f>'[1]Detailed Summary'!BI15</f>
        <v>0</v>
      </c>
      <c r="BJ15" s="173">
        <f>'[1]Detailed Summary'!BJ15</f>
        <v>0</v>
      </c>
      <c r="BK15" s="173">
        <f>'[1]Detailed Summary'!BK15</f>
        <v>327360.15999999898</v>
      </c>
      <c r="BL15" s="116"/>
      <c r="BM15" s="116"/>
      <c r="BN15" s="116"/>
      <c r="BO15" s="116"/>
    </row>
    <row r="16" spans="1:67">
      <c r="A16" s="170">
        <f>'[1]Detailed Summary'!A16</f>
        <v>4</v>
      </c>
      <c r="B16" s="171" t="str">
        <f>'[1]Detailed Summary'!B16</f>
        <v>SALES TO OTHER UTILITIES</v>
      </c>
      <c r="C16" s="173">
        <f>'[1]Detailed Summary'!C16</f>
        <v>155333122.24000001</v>
      </c>
      <c r="D16" s="173">
        <f>'[1]Detailed Summary'!D16</f>
        <v>0</v>
      </c>
      <c r="E16" s="173">
        <f>'[1]Detailed Summary'!E16</f>
        <v>0</v>
      </c>
      <c r="F16" s="173">
        <f>'[1]Detailed Summary'!F16</f>
        <v>0</v>
      </c>
      <c r="G16" s="173">
        <f>'[1]Detailed Summary'!G16</f>
        <v>0</v>
      </c>
      <c r="H16" s="173">
        <f>'[1]Detailed Summary'!H16</f>
        <v>0</v>
      </c>
      <c r="I16" s="173">
        <f>'[1]Detailed Summary'!I16</f>
        <v>0</v>
      </c>
      <c r="J16" s="173">
        <f>'[1]Detailed Summary'!J16</f>
        <v>0</v>
      </c>
      <c r="K16" s="173">
        <f>'[1]Detailed Summary'!K16</f>
        <v>0</v>
      </c>
      <c r="L16" s="173">
        <f>'[1]Detailed Summary'!L16</f>
        <v>0</v>
      </c>
      <c r="M16" s="173">
        <f>'[1]Detailed Summary'!M16</f>
        <v>0</v>
      </c>
      <c r="N16" s="173">
        <f>'[1]Detailed Summary'!N16</f>
        <v>0</v>
      </c>
      <c r="O16" s="173">
        <f>'[1]Detailed Summary'!O16</f>
        <v>0</v>
      </c>
      <c r="P16" s="173">
        <f>'[1]Detailed Summary'!P16</f>
        <v>0</v>
      </c>
      <c r="Q16" s="173">
        <f>'[1]Detailed Summary'!Q16</f>
        <v>0</v>
      </c>
      <c r="R16" s="173">
        <f>'[1]Detailed Summary'!R16</f>
        <v>0</v>
      </c>
      <c r="S16" s="173">
        <f>'[1]Detailed Summary'!S16</f>
        <v>0</v>
      </c>
      <c r="T16" s="173">
        <f>'[1]Detailed Summary'!T16</f>
        <v>0</v>
      </c>
      <c r="U16" s="173">
        <f>'[1]Detailed Summary'!U16</f>
        <v>0</v>
      </c>
      <c r="V16" s="173">
        <f>'[1]Detailed Summary'!V16</f>
        <v>0</v>
      </c>
      <c r="W16" s="173">
        <f>'[1]Detailed Summary'!W16</f>
        <v>0</v>
      </c>
      <c r="X16" s="173">
        <f>'[1]Detailed Summary'!X16</f>
        <v>0</v>
      </c>
      <c r="Y16" s="173">
        <f>'[1]Detailed Summary'!Y16</f>
        <v>0</v>
      </c>
      <c r="Z16" s="173">
        <f>'[1]Detailed Summary'!Z16</f>
        <v>0</v>
      </c>
      <c r="AA16" s="173">
        <f>'[1]Detailed Summary'!AA16</f>
        <v>0</v>
      </c>
      <c r="AB16" s="173">
        <f>'[1]Detailed Summary'!AB16</f>
        <v>0</v>
      </c>
      <c r="AC16" s="173">
        <f>'[1]Detailed Summary'!AC16</f>
        <v>0</v>
      </c>
      <c r="AD16" s="173">
        <f>'[1]Detailed Summary'!AD16</f>
        <v>0</v>
      </c>
      <c r="AE16" s="173">
        <f>'[1]Detailed Summary'!AE16</f>
        <v>0</v>
      </c>
      <c r="AF16" s="633">
        <f>'[1]Detailed Summary'!AF16</f>
        <v>0</v>
      </c>
      <c r="AG16" s="633">
        <f>'[1]Detailed Summary'!AG16</f>
        <v>155333122.24000001</v>
      </c>
      <c r="AH16" s="173">
        <f>'[1]Detailed Summary'!AH16</f>
        <v>0</v>
      </c>
      <c r="AI16" s="173">
        <f>'[1]Detailed Summary'!AI16</f>
        <v>0</v>
      </c>
      <c r="AJ16" s="173">
        <f>'[1]Detailed Summary'!AJ16</f>
        <v>0</v>
      </c>
      <c r="AK16" s="173">
        <f>'[1]Detailed Summary'!AK16</f>
        <v>0</v>
      </c>
      <c r="AL16" s="173">
        <f>'[1]Detailed Summary'!AL16</f>
        <v>0</v>
      </c>
      <c r="AM16" s="173">
        <f>'[1]Detailed Summary'!AM16</f>
        <v>0</v>
      </c>
      <c r="AN16" s="173">
        <f>'[1]Detailed Summary'!AN16</f>
        <v>0</v>
      </c>
      <c r="AO16" s="173">
        <f>'[1]Detailed Summary'!AO16</f>
        <v>0</v>
      </c>
      <c r="AP16" s="173">
        <f>'[1]Detailed Summary'!AP16</f>
        <v>0</v>
      </c>
      <c r="AQ16" s="173">
        <f>'[1]Detailed Summary'!AQ16</f>
        <v>0</v>
      </c>
      <c r="AR16" s="173">
        <f>'[1]Detailed Summary'!AR16</f>
        <v>0</v>
      </c>
      <c r="AS16" s="173">
        <f>'[1]Detailed Summary'!AS16</f>
        <v>0</v>
      </c>
      <c r="AT16" s="173">
        <f>'[1]Detailed Summary'!AT16</f>
        <v>0</v>
      </c>
      <c r="AU16" s="173">
        <f>'[1]Detailed Summary'!AU16</f>
        <v>0</v>
      </c>
      <c r="AV16" s="173">
        <f>'[1]Detailed Summary'!AV16</f>
        <v>0</v>
      </c>
      <c r="AW16" s="173">
        <f>'[1]Detailed Summary'!AW16</f>
        <v>0</v>
      </c>
      <c r="AX16" s="173">
        <f>'[1]Detailed Summary'!AX16</f>
        <v>0</v>
      </c>
      <c r="AY16" s="173">
        <f>'[1]Detailed Summary'!AY16</f>
        <v>0</v>
      </c>
      <c r="AZ16" s="173">
        <f>'[1]Detailed Summary'!AZ16</f>
        <v>0</v>
      </c>
      <c r="BA16" s="173">
        <f>'[1]Detailed Summary'!BA16</f>
        <v>-149863634.21735081</v>
      </c>
      <c r="BB16" s="173">
        <f>'[1]Detailed Summary'!BB16</f>
        <v>0</v>
      </c>
      <c r="BC16" s="173">
        <f>'[1]Detailed Summary'!BC16</f>
        <v>0</v>
      </c>
      <c r="BD16" s="173">
        <f>'[1]Detailed Summary'!BD16</f>
        <v>0</v>
      </c>
      <c r="BE16" s="173">
        <f>'[1]Detailed Summary'!BE16</f>
        <v>0</v>
      </c>
      <c r="BF16" s="173">
        <f>'[1]Detailed Summary'!BF16</f>
        <v>0</v>
      </c>
      <c r="BG16" s="173">
        <f>'[1]Detailed Summary'!BG16</f>
        <v>0</v>
      </c>
      <c r="BH16" s="173">
        <f>'[1]Detailed Summary'!BH16</f>
        <v>0</v>
      </c>
      <c r="BI16" s="173">
        <f>'[1]Detailed Summary'!BI16</f>
        <v>0</v>
      </c>
      <c r="BJ16" s="173">
        <f>'[1]Detailed Summary'!BJ16</f>
        <v>-149863634.21735081</v>
      </c>
      <c r="BK16" s="173">
        <f>'[1]Detailed Summary'!BK16</f>
        <v>5469488.0226491988</v>
      </c>
      <c r="BL16" s="116"/>
      <c r="BM16" s="116"/>
      <c r="BN16" s="116"/>
      <c r="BO16" s="116"/>
    </row>
    <row r="17" spans="1:67">
      <c r="A17" s="170">
        <f>'[1]Detailed Summary'!A17</f>
        <v>5</v>
      </c>
      <c r="B17" s="171" t="str">
        <f>'[1]Detailed Summary'!B17</f>
        <v>OTHER OPERATING REVENUES</v>
      </c>
      <c r="C17" s="173">
        <f>'[1]Detailed Summary'!C17</f>
        <v>122175867.17999999</v>
      </c>
      <c r="D17" s="173">
        <f>'[1]Detailed Summary'!D17</f>
        <v>2744403.99</v>
      </c>
      <c r="E17" s="173">
        <f>'[1]Detailed Summary'!E17</f>
        <v>0</v>
      </c>
      <c r="F17" s="173">
        <f>'[1]Detailed Summary'!F17</f>
        <v>0</v>
      </c>
      <c r="G17" s="173">
        <f>'[1]Detailed Summary'!G17</f>
        <v>0</v>
      </c>
      <c r="H17" s="173">
        <f>'[1]Detailed Summary'!H17</f>
        <v>15741473.960000001</v>
      </c>
      <c r="I17" s="173">
        <f>'[1]Detailed Summary'!I17</f>
        <v>0</v>
      </c>
      <c r="J17" s="173">
        <f>'[1]Detailed Summary'!J17</f>
        <v>0</v>
      </c>
      <c r="K17" s="173">
        <f>'[1]Detailed Summary'!K17</f>
        <v>0</v>
      </c>
      <c r="L17" s="173">
        <f>'[1]Detailed Summary'!L17</f>
        <v>0</v>
      </c>
      <c r="M17" s="173">
        <f>'[1]Detailed Summary'!M17</f>
        <v>0</v>
      </c>
      <c r="N17" s="173">
        <f>'[1]Detailed Summary'!N17</f>
        <v>0</v>
      </c>
      <c r="O17" s="173">
        <f>'[1]Detailed Summary'!O17</f>
        <v>0</v>
      </c>
      <c r="P17" s="173">
        <f>'[1]Detailed Summary'!P17</f>
        <v>0</v>
      </c>
      <c r="Q17" s="173">
        <f>'[1]Detailed Summary'!Q17</f>
        <v>0</v>
      </c>
      <c r="R17" s="173">
        <f>'[1]Detailed Summary'!R17</f>
        <v>0</v>
      </c>
      <c r="S17" s="173">
        <f>'[1]Detailed Summary'!S17</f>
        <v>0</v>
      </c>
      <c r="T17" s="173">
        <f>'[1]Detailed Summary'!T17</f>
        <v>0</v>
      </c>
      <c r="U17" s="173">
        <f>'[1]Detailed Summary'!U17</f>
        <v>0</v>
      </c>
      <c r="V17" s="173">
        <f>'[1]Detailed Summary'!V17</f>
        <v>0</v>
      </c>
      <c r="W17" s="173">
        <f>'[1]Detailed Summary'!W17</f>
        <v>-858566.13</v>
      </c>
      <c r="X17" s="173">
        <f>'[1]Detailed Summary'!X17</f>
        <v>0</v>
      </c>
      <c r="Y17" s="173">
        <f>'[1]Detailed Summary'!Y17</f>
        <v>0</v>
      </c>
      <c r="Z17" s="173">
        <f>'[1]Detailed Summary'!Z17</f>
        <v>0</v>
      </c>
      <c r="AA17" s="173">
        <f>'[1]Detailed Summary'!AA17</f>
        <v>0</v>
      </c>
      <c r="AB17" s="173">
        <f>'[1]Detailed Summary'!AB17</f>
        <v>0</v>
      </c>
      <c r="AC17" s="173">
        <f>'[1]Detailed Summary'!AC17</f>
        <v>0</v>
      </c>
      <c r="AD17" s="173">
        <f>'[1]Detailed Summary'!AD17</f>
        <v>0</v>
      </c>
      <c r="AE17" s="173">
        <f>'[1]Detailed Summary'!AE17</f>
        <v>0</v>
      </c>
      <c r="AF17" s="633">
        <f>'[1]Detailed Summary'!AF17</f>
        <v>17627311.820000004</v>
      </c>
      <c r="AG17" s="633">
        <f>'[1]Detailed Summary'!AG17</f>
        <v>139803179</v>
      </c>
      <c r="AH17" s="173">
        <f>'[1]Detailed Summary'!AH17</f>
        <v>-16381468.550000004</v>
      </c>
      <c r="AI17" s="173">
        <f>'[1]Detailed Summary'!AI17</f>
        <v>0</v>
      </c>
      <c r="AJ17" s="173">
        <f>'[1]Detailed Summary'!AJ17</f>
        <v>0</v>
      </c>
      <c r="AK17" s="173">
        <f>'[1]Detailed Summary'!AK17</f>
        <v>0</v>
      </c>
      <c r="AL17" s="173">
        <f>'[1]Detailed Summary'!AL17</f>
        <v>0</v>
      </c>
      <c r="AM17" s="173">
        <f>'[1]Detailed Summary'!AM17</f>
        <v>0</v>
      </c>
      <c r="AN17" s="173">
        <f>'[1]Detailed Summary'!AN17</f>
        <v>0</v>
      </c>
      <c r="AO17" s="173">
        <f>'[1]Detailed Summary'!AO17</f>
        <v>0</v>
      </c>
      <c r="AP17" s="173">
        <f>'[1]Detailed Summary'!AP17</f>
        <v>0</v>
      </c>
      <c r="AQ17" s="173">
        <f>'[1]Detailed Summary'!AQ17</f>
        <v>0</v>
      </c>
      <c r="AR17" s="173">
        <f>'[1]Detailed Summary'!AR17</f>
        <v>0</v>
      </c>
      <c r="AS17" s="173">
        <f>'[1]Detailed Summary'!AS17</f>
        <v>0</v>
      </c>
      <c r="AT17" s="173">
        <f>'[1]Detailed Summary'!AT17</f>
        <v>0</v>
      </c>
      <c r="AU17" s="173">
        <f>'[1]Detailed Summary'!AU17</f>
        <v>0</v>
      </c>
      <c r="AV17" s="173">
        <f>'[1]Detailed Summary'!AV17</f>
        <v>0</v>
      </c>
      <c r="AW17" s="173">
        <f>'[1]Detailed Summary'!AW17</f>
        <v>0</v>
      </c>
      <c r="AX17" s="173">
        <f>'[1]Detailed Summary'!AX17</f>
        <v>0</v>
      </c>
      <c r="AY17" s="173">
        <f>'[1]Detailed Summary'!AY17</f>
        <v>0</v>
      </c>
      <c r="AZ17" s="173">
        <f>'[1]Detailed Summary'!AZ17</f>
        <v>0</v>
      </c>
      <c r="BA17" s="173">
        <f>'[1]Detailed Summary'!BA17</f>
        <v>-46590531.466836587</v>
      </c>
      <c r="BB17" s="173">
        <f>'[1]Detailed Summary'!BB17</f>
        <v>0</v>
      </c>
      <c r="BC17" s="173">
        <f>'[1]Detailed Summary'!BC17</f>
        <v>0</v>
      </c>
      <c r="BD17" s="173">
        <f>'[1]Detailed Summary'!BD17</f>
        <v>0</v>
      </c>
      <c r="BE17" s="173">
        <f>'[1]Detailed Summary'!BE17</f>
        <v>0</v>
      </c>
      <c r="BF17" s="173">
        <f>'[1]Detailed Summary'!BF17</f>
        <v>0</v>
      </c>
      <c r="BG17" s="173">
        <f>'[1]Detailed Summary'!BG17</f>
        <v>0</v>
      </c>
      <c r="BH17" s="173">
        <f>'[1]Detailed Summary'!BH17</f>
        <v>0</v>
      </c>
      <c r="BI17" s="173">
        <f>'[1]Detailed Summary'!BI17</f>
        <v>0</v>
      </c>
      <c r="BJ17" s="173">
        <f>'[1]Detailed Summary'!BJ17</f>
        <v>-62972000.016836591</v>
      </c>
      <c r="BK17" s="173">
        <f>'[1]Detailed Summary'!BK17</f>
        <v>76831178.983163416</v>
      </c>
      <c r="BL17" s="116"/>
      <c r="BM17" s="116"/>
      <c r="BN17" s="116"/>
      <c r="BO17" s="116"/>
    </row>
    <row r="18" spans="1:67">
      <c r="A18" s="170">
        <f>'[1]Detailed Summary'!A18</f>
        <v>6</v>
      </c>
      <c r="B18" s="171" t="str">
        <f>'[1]Detailed Summary'!B18</f>
        <v>TOTAL OPERATING REVENUES</v>
      </c>
      <c r="C18" s="174">
        <f>'[1]Detailed Summary'!C18</f>
        <v>2443083187.8299994</v>
      </c>
      <c r="D18" s="174">
        <f>'[1]Detailed Summary'!D18</f>
        <v>44044500.61980398</v>
      </c>
      <c r="E18" s="174">
        <f>'[1]Detailed Summary'!E18</f>
        <v>5277160</v>
      </c>
      <c r="F18" s="174">
        <f>'[1]Detailed Summary'!F18</f>
        <v>0</v>
      </c>
      <c r="G18" s="174">
        <f>'[1]Detailed Summary'!G18</f>
        <v>0</v>
      </c>
      <c r="H18" s="174">
        <f>'[1]Detailed Summary'!H18</f>
        <v>-190710324.65857196</v>
      </c>
      <c r="I18" s="174">
        <f>'[1]Detailed Summary'!I18</f>
        <v>0</v>
      </c>
      <c r="J18" s="174">
        <f>'[1]Detailed Summary'!J18</f>
        <v>0</v>
      </c>
      <c r="K18" s="174">
        <f>'[1]Detailed Summary'!K18</f>
        <v>0</v>
      </c>
      <c r="L18" s="174">
        <f>'[1]Detailed Summary'!L18</f>
        <v>0</v>
      </c>
      <c r="M18" s="174">
        <f>'[1]Detailed Summary'!M18</f>
        <v>0</v>
      </c>
      <c r="N18" s="174">
        <f>'[1]Detailed Summary'!N18</f>
        <v>0</v>
      </c>
      <c r="O18" s="174">
        <f>'[1]Detailed Summary'!O18</f>
        <v>0</v>
      </c>
      <c r="P18" s="174">
        <f>'[1]Detailed Summary'!P18</f>
        <v>0</v>
      </c>
      <c r="Q18" s="174">
        <f>'[1]Detailed Summary'!Q18</f>
        <v>0</v>
      </c>
      <c r="R18" s="174">
        <f>'[1]Detailed Summary'!R18</f>
        <v>0</v>
      </c>
      <c r="S18" s="174">
        <f>'[1]Detailed Summary'!S18</f>
        <v>0</v>
      </c>
      <c r="T18" s="174">
        <f>'[1]Detailed Summary'!T18</f>
        <v>0</v>
      </c>
      <c r="U18" s="174">
        <f>'[1]Detailed Summary'!U18</f>
        <v>0</v>
      </c>
      <c r="V18" s="174">
        <f>'[1]Detailed Summary'!V18</f>
        <v>0</v>
      </c>
      <c r="W18" s="174">
        <f>'[1]Detailed Summary'!W18</f>
        <v>-858566.13</v>
      </c>
      <c r="X18" s="174">
        <f>'[1]Detailed Summary'!X18</f>
        <v>0</v>
      </c>
      <c r="Y18" s="174">
        <f>'[1]Detailed Summary'!Y18</f>
        <v>0</v>
      </c>
      <c r="Z18" s="174">
        <f>'[1]Detailed Summary'!Z18</f>
        <v>0</v>
      </c>
      <c r="AA18" s="174">
        <f>'[1]Detailed Summary'!AA18</f>
        <v>0</v>
      </c>
      <c r="AB18" s="174">
        <f>'[1]Detailed Summary'!AB18</f>
        <v>0</v>
      </c>
      <c r="AC18" s="174">
        <f>'[1]Detailed Summary'!AC18</f>
        <v>0</v>
      </c>
      <c r="AD18" s="174">
        <f>'[1]Detailed Summary'!AD18</f>
        <v>0</v>
      </c>
      <c r="AE18" s="174">
        <f>'[1]Detailed Summary'!AE18</f>
        <v>0</v>
      </c>
      <c r="AF18" s="634">
        <f>'[1]Detailed Summary'!AF18</f>
        <v>-142247230.16876799</v>
      </c>
      <c r="AG18" s="634">
        <f>'[1]Detailed Summary'!AG18</f>
        <v>2300835957.661232</v>
      </c>
      <c r="AH18" s="174">
        <f>'[1]Detailed Summary'!AH18</f>
        <v>-34187687.030000001</v>
      </c>
      <c r="AI18" s="174">
        <f>'[1]Detailed Summary'!AI18</f>
        <v>9108946</v>
      </c>
      <c r="AJ18" s="174">
        <f>'[1]Detailed Summary'!AJ18</f>
        <v>0</v>
      </c>
      <c r="AK18" s="174">
        <f>'[1]Detailed Summary'!AK18</f>
        <v>0</v>
      </c>
      <c r="AL18" s="174">
        <f>'[1]Detailed Summary'!AL18</f>
        <v>0</v>
      </c>
      <c r="AM18" s="174">
        <f>'[1]Detailed Summary'!AM18</f>
        <v>0</v>
      </c>
      <c r="AN18" s="174">
        <f>'[1]Detailed Summary'!AN18</f>
        <v>0</v>
      </c>
      <c r="AO18" s="174">
        <f>'[1]Detailed Summary'!AO18</f>
        <v>0</v>
      </c>
      <c r="AP18" s="174">
        <f>'[1]Detailed Summary'!AP18</f>
        <v>0</v>
      </c>
      <c r="AQ18" s="174">
        <f>'[1]Detailed Summary'!AQ18</f>
        <v>0</v>
      </c>
      <c r="AR18" s="174">
        <f>'[1]Detailed Summary'!AR18</f>
        <v>0</v>
      </c>
      <c r="AS18" s="174">
        <f>'[1]Detailed Summary'!AS18</f>
        <v>0</v>
      </c>
      <c r="AT18" s="174">
        <f>'[1]Detailed Summary'!AT18</f>
        <v>0</v>
      </c>
      <c r="AU18" s="174">
        <f>'[1]Detailed Summary'!AU18</f>
        <v>0</v>
      </c>
      <c r="AV18" s="174">
        <f>'[1]Detailed Summary'!AV18</f>
        <v>0</v>
      </c>
      <c r="AW18" s="174">
        <f>'[1]Detailed Summary'!AW18</f>
        <v>0</v>
      </c>
      <c r="AX18" s="174">
        <f>'[1]Detailed Summary'!AX18</f>
        <v>0</v>
      </c>
      <c r="AY18" s="174">
        <f>'[1]Detailed Summary'!AY18</f>
        <v>0</v>
      </c>
      <c r="AZ18" s="174">
        <f>'[1]Detailed Summary'!AZ18</f>
        <v>0</v>
      </c>
      <c r="BA18" s="174">
        <f>'[1]Detailed Summary'!BA18</f>
        <v>-196454165.68418741</v>
      </c>
      <c r="BB18" s="174">
        <f>'[1]Detailed Summary'!BB18</f>
        <v>0</v>
      </c>
      <c r="BC18" s="174">
        <f>'[1]Detailed Summary'!BC18</f>
        <v>0</v>
      </c>
      <c r="BD18" s="174">
        <f>'[1]Detailed Summary'!BD18</f>
        <v>0</v>
      </c>
      <c r="BE18" s="174">
        <f>'[1]Detailed Summary'!BE18</f>
        <v>0</v>
      </c>
      <c r="BF18" s="174">
        <f>'[1]Detailed Summary'!BF18</f>
        <v>0</v>
      </c>
      <c r="BG18" s="174">
        <f>'[1]Detailed Summary'!BG18</f>
        <v>0</v>
      </c>
      <c r="BH18" s="174">
        <f>'[1]Detailed Summary'!BH18</f>
        <v>0</v>
      </c>
      <c r="BI18" s="174">
        <f>'[1]Detailed Summary'!BI18</f>
        <v>0</v>
      </c>
      <c r="BJ18" s="174">
        <f>'[1]Detailed Summary'!BJ18</f>
        <v>-221532906.71418738</v>
      </c>
      <c r="BK18" s="174">
        <f>'[1]Detailed Summary'!BK18</f>
        <v>2079303050.9470446</v>
      </c>
      <c r="BL18" s="116"/>
      <c r="BM18" s="116"/>
      <c r="BN18" s="116"/>
      <c r="BO18" s="116"/>
    </row>
    <row r="19" spans="1:67">
      <c r="A19" s="170">
        <f>'[1]Detailed Summary'!A19</f>
        <v>7</v>
      </c>
      <c r="B19" s="175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633"/>
      <c r="AG19" s="63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635"/>
      <c r="BM19" s="635"/>
      <c r="BN19" s="635"/>
      <c r="BO19" s="635"/>
    </row>
    <row r="20" spans="1:67">
      <c r="A20" s="170">
        <f>'[1]Detailed Summary'!A20</f>
        <v>8</v>
      </c>
      <c r="B20" s="171" t="str">
        <f>'[1]Detailed Summary'!B20</f>
        <v>OPERATING REVENUE DEDUCTIONS:</v>
      </c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631"/>
      <c r="AG20" s="631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</row>
    <row r="21" spans="1:67">
      <c r="A21" s="170">
        <f>'[1]Detailed Summary'!A21</f>
        <v>9</v>
      </c>
      <c r="B21" s="17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631"/>
      <c r="AG21" s="631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</row>
    <row r="22" spans="1:67">
      <c r="A22" s="170">
        <f>'[1]Detailed Summary'!A22</f>
        <v>10</v>
      </c>
      <c r="B22" s="171" t="str">
        <f>'[1]Detailed Summary'!B22</f>
        <v>POWER COSTS:</v>
      </c>
      <c r="C22" s="172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631"/>
      <c r="AG22" s="631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</row>
    <row r="23" spans="1:67">
      <c r="A23" s="170">
        <f>'[1]Detailed Summary'!A23</f>
        <v>11</v>
      </c>
      <c r="B23" s="171" t="str">
        <f>'[1]Detailed Summary'!B23</f>
        <v xml:space="preserve"> FUEL</v>
      </c>
      <c r="C23" s="117">
        <f>'[1]Detailed Summary'!C23</f>
        <v>204174130.28999999</v>
      </c>
      <c r="D23" s="117">
        <f>'[1]Detailed Summary'!D23</f>
        <v>0</v>
      </c>
      <c r="E23" s="117">
        <f>'[1]Detailed Summary'!E23</f>
        <v>0</v>
      </c>
      <c r="F23" s="117">
        <f>'[1]Detailed Summary'!F23</f>
        <v>0</v>
      </c>
      <c r="G23" s="117">
        <f>'[1]Detailed Summary'!G23</f>
        <v>0</v>
      </c>
      <c r="H23" s="117">
        <f>'[1]Detailed Summary'!H23</f>
        <v>0</v>
      </c>
      <c r="I23" s="117">
        <f>'[1]Detailed Summary'!I23</f>
        <v>0</v>
      </c>
      <c r="J23" s="117">
        <f>'[1]Detailed Summary'!J23</f>
        <v>0</v>
      </c>
      <c r="K23" s="117">
        <f>'[1]Detailed Summary'!K23</f>
        <v>0</v>
      </c>
      <c r="L23" s="117">
        <f>'[1]Detailed Summary'!L23</f>
        <v>0</v>
      </c>
      <c r="M23" s="117">
        <f>'[1]Detailed Summary'!M23</f>
        <v>0</v>
      </c>
      <c r="N23" s="117">
        <f>'[1]Detailed Summary'!N23</f>
        <v>0</v>
      </c>
      <c r="O23" s="117">
        <f>'[1]Detailed Summary'!O23</f>
        <v>0</v>
      </c>
      <c r="P23" s="117">
        <f>'[1]Detailed Summary'!P23</f>
        <v>0</v>
      </c>
      <c r="Q23" s="117">
        <f>'[1]Detailed Summary'!Q23</f>
        <v>0</v>
      </c>
      <c r="R23" s="117">
        <f>'[1]Detailed Summary'!R23</f>
        <v>0</v>
      </c>
      <c r="S23" s="117">
        <f>'[1]Detailed Summary'!S23</f>
        <v>0</v>
      </c>
      <c r="T23" s="117">
        <f>'[1]Detailed Summary'!T23</f>
        <v>0</v>
      </c>
      <c r="U23" s="117">
        <f>'[1]Detailed Summary'!U23</f>
        <v>0</v>
      </c>
      <c r="V23" s="117">
        <f>'[1]Detailed Summary'!V23</f>
        <v>0</v>
      </c>
      <c r="W23" s="117">
        <f>'[1]Detailed Summary'!W23</f>
        <v>0</v>
      </c>
      <c r="X23" s="117">
        <f>'[1]Detailed Summary'!X23</f>
        <v>1063362.3599999994</v>
      </c>
      <c r="Y23" s="117">
        <f>'[1]Detailed Summary'!Y23</f>
        <v>0</v>
      </c>
      <c r="Z23" s="117">
        <f>'[1]Detailed Summary'!Z23</f>
        <v>0</v>
      </c>
      <c r="AA23" s="117">
        <f>'[1]Detailed Summary'!AA23</f>
        <v>0</v>
      </c>
      <c r="AB23" s="117">
        <f>'[1]Detailed Summary'!AB23</f>
        <v>0</v>
      </c>
      <c r="AC23" s="117">
        <f>'[1]Detailed Summary'!AC23</f>
        <v>0</v>
      </c>
      <c r="AD23" s="117">
        <f>'[1]Detailed Summary'!AD23</f>
        <v>0</v>
      </c>
      <c r="AE23" s="117">
        <f>'[1]Detailed Summary'!AE23</f>
        <v>0</v>
      </c>
      <c r="AF23" s="636">
        <f>'[1]Detailed Summary'!AF23</f>
        <v>1063362.3599999994</v>
      </c>
      <c r="AG23" s="636">
        <f>'[1]Detailed Summary'!AG23</f>
        <v>205237492.64999998</v>
      </c>
      <c r="AH23" s="117">
        <f>'[1]Detailed Summary'!AH23</f>
        <v>0</v>
      </c>
      <c r="AI23" s="117">
        <f>'[1]Detailed Summary'!AI23</f>
        <v>0</v>
      </c>
      <c r="AJ23" s="117">
        <f>'[1]Detailed Summary'!AJ23</f>
        <v>0</v>
      </c>
      <c r="AK23" s="117">
        <f>'[1]Detailed Summary'!AK23</f>
        <v>0</v>
      </c>
      <c r="AL23" s="117">
        <f>'[1]Detailed Summary'!AL23</f>
        <v>0</v>
      </c>
      <c r="AM23" s="117">
        <f>'[1]Detailed Summary'!AM23</f>
        <v>0</v>
      </c>
      <c r="AN23" s="117">
        <f>'[1]Detailed Summary'!AN23</f>
        <v>0</v>
      </c>
      <c r="AO23" s="117">
        <f>'[1]Detailed Summary'!AO23</f>
        <v>0</v>
      </c>
      <c r="AP23" s="117">
        <f>'[1]Detailed Summary'!AP23</f>
        <v>0</v>
      </c>
      <c r="AQ23" s="117">
        <f>'[1]Detailed Summary'!AQ23</f>
        <v>0</v>
      </c>
      <c r="AR23" s="117">
        <f>'[1]Detailed Summary'!AR23</f>
        <v>0</v>
      </c>
      <c r="AS23" s="117">
        <f>'[1]Detailed Summary'!AS23</f>
        <v>0</v>
      </c>
      <c r="AT23" s="117">
        <f>'[1]Detailed Summary'!AT23</f>
        <v>0</v>
      </c>
      <c r="AU23" s="117">
        <f>'[1]Detailed Summary'!AU23</f>
        <v>0</v>
      </c>
      <c r="AV23" s="117">
        <f>'[1]Detailed Summary'!AV23</f>
        <v>0</v>
      </c>
      <c r="AW23" s="117">
        <f>'[1]Detailed Summary'!AW23</f>
        <v>0</v>
      </c>
      <c r="AX23" s="117">
        <f>'[1]Detailed Summary'!AX23</f>
        <v>0</v>
      </c>
      <c r="AY23" s="117">
        <f>'[1]Detailed Summary'!AY23</f>
        <v>0</v>
      </c>
      <c r="AZ23" s="117">
        <f>'[1]Detailed Summary'!AZ23</f>
        <v>0</v>
      </c>
      <c r="BA23" s="117">
        <f>'[1]Detailed Summary'!BA23</f>
        <v>-24564886.815952644</v>
      </c>
      <c r="BB23" s="117">
        <f>'[1]Detailed Summary'!BB23</f>
        <v>0</v>
      </c>
      <c r="BC23" s="117">
        <f>'[1]Detailed Summary'!BC23</f>
        <v>0</v>
      </c>
      <c r="BD23" s="117">
        <f>'[1]Detailed Summary'!BD23</f>
        <v>0</v>
      </c>
      <c r="BE23" s="117">
        <f>'[1]Detailed Summary'!BE23</f>
        <v>0</v>
      </c>
      <c r="BF23" s="117">
        <f>'[1]Detailed Summary'!BF23</f>
        <v>0</v>
      </c>
      <c r="BG23" s="117">
        <f>'[1]Detailed Summary'!BG23</f>
        <v>0</v>
      </c>
      <c r="BH23" s="117">
        <f>'[1]Detailed Summary'!BH23</f>
        <v>0</v>
      </c>
      <c r="BI23" s="117">
        <f>'[1]Detailed Summary'!BI23</f>
        <v>0</v>
      </c>
      <c r="BJ23" s="117">
        <f>'[1]Detailed Summary'!BJ23</f>
        <v>-24564886.815952644</v>
      </c>
      <c r="BK23" s="117">
        <f>'[1]Detailed Summary'!BK23</f>
        <v>180672605.83404732</v>
      </c>
      <c r="BL23" s="116"/>
      <c r="BM23" s="116"/>
      <c r="BN23" s="116"/>
      <c r="BO23" s="116"/>
    </row>
    <row r="24" spans="1:67">
      <c r="A24" s="170">
        <f>'[1]Detailed Summary'!A24</f>
        <v>12</v>
      </c>
      <c r="B24" s="171" t="str">
        <f>'[1]Detailed Summary'!B24</f>
        <v xml:space="preserve"> PURCHASED AND INTERCHANGED</v>
      </c>
      <c r="C24" s="173">
        <f>'[1]Detailed Summary'!C24</f>
        <v>591842797.56999886</v>
      </c>
      <c r="D24" s="173">
        <f>'[1]Detailed Summary'!D24</f>
        <v>0</v>
      </c>
      <c r="E24" s="173">
        <f>'[1]Detailed Summary'!E24</f>
        <v>0</v>
      </c>
      <c r="F24" s="173">
        <f>'[1]Detailed Summary'!F24</f>
        <v>0</v>
      </c>
      <c r="G24" s="173">
        <f>'[1]Detailed Summary'!G24</f>
        <v>0</v>
      </c>
      <c r="H24" s="173">
        <f>'[1]Detailed Summary'!H24</f>
        <v>0</v>
      </c>
      <c r="I24" s="173">
        <f>'[1]Detailed Summary'!I24</f>
        <v>0</v>
      </c>
      <c r="J24" s="173">
        <f>'[1]Detailed Summary'!J24</f>
        <v>0</v>
      </c>
      <c r="K24" s="173">
        <f>'[1]Detailed Summary'!K24</f>
        <v>-12929.322150284017</v>
      </c>
      <c r="L24" s="173">
        <f>'[1]Detailed Summary'!L24</f>
        <v>0</v>
      </c>
      <c r="M24" s="173">
        <f>'[1]Detailed Summary'!M24</f>
        <v>0</v>
      </c>
      <c r="N24" s="173">
        <f>'[1]Detailed Summary'!N24</f>
        <v>0</v>
      </c>
      <c r="O24" s="173">
        <f>'[1]Detailed Summary'!O24</f>
        <v>0</v>
      </c>
      <c r="P24" s="173">
        <f>'[1]Detailed Summary'!P24</f>
        <v>0</v>
      </c>
      <c r="Q24" s="173">
        <f>'[1]Detailed Summary'!Q24</f>
        <v>0</v>
      </c>
      <c r="R24" s="173">
        <f>'[1]Detailed Summary'!R24</f>
        <v>6341.1377968182787</v>
      </c>
      <c r="S24" s="173">
        <f>'[1]Detailed Summary'!S24</f>
        <v>0</v>
      </c>
      <c r="T24" s="173">
        <f>'[1]Detailed Summary'!T24</f>
        <v>0</v>
      </c>
      <c r="U24" s="173">
        <f>'[1]Detailed Summary'!U24</f>
        <v>0</v>
      </c>
      <c r="V24" s="173">
        <f>'[1]Detailed Summary'!V24</f>
        <v>0</v>
      </c>
      <c r="W24" s="173">
        <f>'[1]Detailed Summary'!W24</f>
        <v>0</v>
      </c>
      <c r="X24" s="173">
        <f>'[1]Detailed Summary'!X24</f>
        <v>8543675.8544626534</v>
      </c>
      <c r="Y24" s="173">
        <f>'[1]Detailed Summary'!Y24</f>
        <v>0</v>
      </c>
      <c r="Z24" s="173">
        <f>'[1]Detailed Summary'!Z24</f>
        <v>0</v>
      </c>
      <c r="AA24" s="173">
        <f>'[1]Detailed Summary'!AA24</f>
        <v>0</v>
      </c>
      <c r="AB24" s="173">
        <f>'[1]Detailed Summary'!AB24</f>
        <v>0</v>
      </c>
      <c r="AC24" s="173">
        <f>'[1]Detailed Summary'!AC24</f>
        <v>0</v>
      </c>
      <c r="AD24" s="173">
        <f>'[1]Detailed Summary'!AD24</f>
        <v>0</v>
      </c>
      <c r="AE24" s="173">
        <f>'[1]Detailed Summary'!AE24</f>
        <v>0</v>
      </c>
      <c r="AF24" s="633">
        <f>'[1]Detailed Summary'!AF24</f>
        <v>8537087.6701091882</v>
      </c>
      <c r="AG24" s="633">
        <f>'[1]Detailed Summary'!AG24</f>
        <v>600379885.24010801</v>
      </c>
      <c r="AH24" s="173">
        <f>'[1]Detailed Summary'!AH24</f>
        <v>0</v>
      </c>
      <c r="AI24" s="173">
        <f>'[1]Detailed Summary'!AI24</f>
        <v>0</v>
      </c>
      <c r="AJ24" s="173">
        <f>'[1]Detailed Summary'!AJ24</f>
        <v>0</v>
      </c>
      <c r="AK24" s="173">
        <f>'[1]Detailed Summary'!AK24</f>
        <v>0</v>
      </c>
      <c r="AL24" s="173">
        <f>'[1]Detailed Summary'!AL24</f>
        <v>0</v>
      </c>
      <c r="AM24" s="173">
        <f>'[1]Detailed Summary'!AM24</f>
        <v>0</v>
      </c>
      <c r="AN24" s="173">
        <f>'[1]Detailed Summary'!AN24</f>
        <v>245950.53762489464</v>
      </c>
      <c r="AO24" s="173">
        <f>'[1]Detailed Summary'!AO24</f>
        <v>0</v>
      </c>
      <c r="AP24" s="173">
        <f>'[1]Detailed Summary'!AP24</f>
        <v>0</v>
      </c>
      <c r="AQ24" s="173">
        <f>'[1]Detailed Summary'!AQ24</f>
        <v>0</v>
      </c>
      <c r="AR24" s="173">
        <f>'[1]Detailed Summary'!AR24</f>
        <v>0</v>
      </c>
      <c r="AS24" s="173">
        <f>'[1]Detailed Summary'!AS24</f>
        <v>0</v>
      </c>
      <c r="AT24" s="173">
        <f>'[1]Detailed Summary'!AT24</f>
        <v>0</v>
      </c>
      <c r="AU24" s="173">
        <f>'[1]Detailed Summary'!AU24</f>
        <v>0</v>
      </c>
      <c r="AV24" s="173">
        <f>'[1]Detailed Summary'!AV24</f>
        <v>0</v>
      </c>
      <c r="AW24" s="173">
        <f>'[1]Detailed Summary'!AW24</f>
        <v>0</v>
      </c>
      <c r="AX24" s="173">
        <f>'[1]Detailed Summary'!AX24</f>
        <v>0</v>
      </c>
      <c r="AY24" s="173">
        <f>'[1]Detailed Summary'!AY24</f>
        <v>0</v>
      </c>
      <c r="AZ24" s="173">
        <f>'[1]Detailed Summary'!AZ24</f>
        <v>0</v>
      </c>
      <c r="BA24" s="173">
        <f>'[1]Detailed Summary'!BA24</f>
        <v>-153946276.86486346</v>
      </c>
      <c r="BB24" s="173">
        <f>'[1]Detailed Summary'!BB24</f>
        <v>0</v>
      </c>
      <c r="BC24" s="173">
        <f>'[1]Detailed Summary'!BC24</f>
        <v>0</v>
      </c>
      <c r="BD24" s="173">
        <f>'[1]Detailed Summary'!BD24</f>
        <v>0</v>
      </c>
      <c r="BE24" s="173">
        <f>'[1]Detailed Summary'!BE24</f>
        <v>0</v>
      </c>
      <c r="BF24" s="173">
        <f>'[1]Detailed Summary'!BF24</f>
        <v>0</v>
      </c>
      <c r="BG24" s="173">
        <f>'[1]Detailed Summary'!BG24</f>
        <v>0</v>
      </c>
      <c r="BH24" s="173">
        <f>'[1]Detailed Summary'!BH24</f>
        <v>0</v>
      </c>
      <c r="BI24" s="173">
        <f>'[1]Detailed Summary'!BI24</f>
        <v>0</v>
      </c>
      <c r="BJ24" s="173">
        <f>'[1]Detailed Summary'!BJ24</f>
        <v>-153700326.32723856</v>
      </c>
      <c r="BK24" s="173">
        <f>'[1]Detailed Summary'!BK24</f>
        <v>446679558.91286945</v>
      </c>
      <c r="BL24" s="116"/>
      <c r="BM24" s="116"/>
      <c r="BN24" s="116"/>
      <c r="BO24" s="116"/>
    </row>
    <row r="25" spans="1:67">
      <c r="A25" s="170">
        <f>'[1]Detailed Summary'!A25</f>
        <v>13</v>
      </c>
      <c r="B25" s="171" t="str">
        <f>'[1]Detailed Summary'!B25</f>
        <v xml:space="preserve"> WHEELING</v>
      </c>
      <c r="C25" s="173">
        <f>'[1]Detailed Summary'!C25</f>
        <v>115807777.5999999</v>
      </c>
      <c r="D25" s="173">
        <f>'[1]Detailed Summary'!D25</f>
        <v>0</v>
      </c>
      <c r="E25" s="173">
        <f>'[1]Detailed Summary'!E25</f>
        <v>0</v>
      </c>
      <c r="F25" s="173">
        <f>'[1]Detailed Summary'!F25</f>
        <v>0</v>
      </c>
      <c r="G25" s="173">
        <f>'[1]Detailed Summary'!G25</f>
        <v>0</v>
      </c>
      <c r="H25" s="173">
        <f>'[1]Detailed Summary'!H25</f>
        <v>0</v>
      </c>
      <c r="I25" s="173">
        <f>'[1]Detailed Summary'!I25</f>
        <v>0</v>
      </c>
      <c r="J25" s="173">
        <f>'[1]Detailed Summary'!J25</f>
        <v>0</v>
      </c>
      <c r="K25" s="173">
        <f>'[1]Detailed Summary'!K25</f>
        <v>0</v>
      </c>
      <c r="L25" s="173">
        <f>'[1]Detailed Summary'!L25</f>
        <v>0</v>
      </c>
      <c r="M25" s="173">
        <f>'[1]Detailed Summary'!M25</f>
        <v>0</v>
      </c>
      <c r="N25" s="173">
        <f>'[1]Detailed Summary'!N25</f>
        <v>0</v>
      </c>
      <c r="O25" s="173">
        <f>'[1]Detailed Summary'!O25</f>
        <v>0</v>
      </c>
      <c r="P25" s="173">
        <f>'[1]Detailed Summary'!P25</f>
        <v>0</v>
      </c>
      <c r="Q25" s="173">
        <f>'[1]Detailed Summary'!Q25</f>
        <v>0</v>
      </c>
      <c r="R25" s="173">
        <f>'[1]Detailed Summary'!R25</f>
        <v>0</v>
      </c>
      <c r="S25" s="173">
        <f>'[1]Detailed Summary'!S25</f>
        <v>0</v>
      </c>
      <c r="T25" s="173">
        <f>'[1]Detailed Summary'!T25</f>
        <v>0</v>
      </c>
      <c r="U25" s="173">
        <f>'[1]Detailed Summary'!U25</f>
        <v>0</v>
      </c>
      <c r="V25" s="173">
        <f>'[1]Detailed Summary'!V25</f>
        <v>0</v>
      </c>
      <c r="W25" s="173">
        <f>'[1]Detailed Summary'!W25</f>
        <v>0</v>
      </c>
      <c r="X25" s="173">
        <f>'[1]Detailed Summary'!X25</f>
        <v>0</v>
      </c>
      <c r="Y25" s="173">
        <f>'[1]Detailed Summary'!Y25</f>
        <v>0</v>
      </c>
      <c r="Z25" s="173">
        <f>'[1]Detailed Summary'!Z25</f>
        <v>0</v>
      </c>
      <c r="AA25" s="173">
        <f>'[1]Detailed Summary'!AA25</f>
        <v>0</v>
      </c>
      <c r="AB25" s="173">
        <f>'[1]Detailed Summary'!AB25</f>
        <v>0</v>
      </c>
      <c r="AC25" s="173">
        <f>'[1]Detailed Summary'!AC25</f>
        <v>0</v>
      </c>
      <c r="AD25" s="173">
        <f>'[1]Detailed Summary'!AD25</f>
        <v>0</v>
      </c>
      <c r="AE25" s="173">
        <f>'[1]Detailed Summary'!AE25</f>
        <v>0</v>
      </c>
      <c r="AF25" s="633">
        <f>'[1]Detailed Summary'!AF25</f>
        <v>0</v>
      </c>
      <c r="AG25" s="633">
        <f>'[1]Detailed Summary'!AG25</f>
        <v>115807777.5999999</v>
      </c>
      <c r="AH25" s="173">
        <f>'[1]Detailed Summary'!AH25</f>
        <v>0</v>
      </c>
      <c r="AI25" s="173">
        <f>'[1]Detailed Summary'!AI25</f>
        <v>0</v>
      </c>
      <c r="AJ25" s="173">
        <f>'[1]Detailed Summary'!AJ25</f>
        <v>0</v>
      </c>
      <c r="AK25" s="173">
        <f>'[1]Detailed Summary'!AK25</f>
        <v>0</v>
      </c>
      <c r="AL25" s="173">
        <f>'[1]Detailed Summary'!AL25</f>
        <v>0</v>
      </c>
      <c r="AM25" s="173">
        <f>'[1]Detailed Summary'!AM25</f>
        <v>0</v>
      </c>
      <c r="AN25" s="173">
        <f>'[1]Detailed Summary'!AN25</f>
        <v>0</v>
      </c>
      <c r="AO25" s="173">
        <f>'[1]Detailed Summary'!AO25</f>
        <v>0</v>
      </c>
      <c r="AP25" s="173">
        <f>'[1]Detailed Summary'!AP25</f>
        <v>0</v>
      </c>
      <c r="AQ25" s="173">
        <f>'[1]Detailed Summary'!AQ25</f>
        <v>0</v>
      </c>
      <c r="AR25" s="173">
        <f>'[1]Detailed Summary'!AR25</f>
        <v>0</v>
      </c>
      <c r="AS25" s="173">
        <f>'[1]Detailed Summary'!AS25</f>
        <v>0</v>
      </c>
      <c r="AT25" s="173">
        <f>'[1]Detailed Summary'!AT25</f>
        <v>0</v>
      </c>
      <c r="AU25" s="173">
        <f>'[1]Detailed Summary'!AU25</f>
        <v>0</v>
      </c>
      <c r="AV25" s="173">
        <f>'[1]Detailed Summary'!AV25</f>
        <v>0</v>
      </c>
      <c r="AW25" s="173">
        <f>'[1]Detailed Summary'!AW25</f>
        <v>0</v>
      </c>
      <c r="AX25" s="173">
        <f>'[1]Detailed Summary'!AX25</f>
        <v>0</v>
      </c>
      <c r="AY25" s="173">
        <f>'[1]Detailed Summary'!AY25</f>
        <v>0</v>
      </c>
      <c r="AZ25" s="173">
        <f>'[1]Detailed Summary'!AZ25</f>
        <v>0</v>
      </c>
      <c r="BA25" s="173">
        <f>'[1]Detailed Summary'!BA25</f>
        <v>-3473456.2753740251</v>
      </c>
      <c r="BB25" s="173">
        <f>'[1]Detailed Summary'!BB25</f>
        <v>0</v>
      </c>
      <c r="BC25" s="173">
        <f>'[1]Detailed Summary'!BC25</f>
        <v>0</v>
      </c>
      <c r="BD25" s="173">
        <f>'[1]Detailed Summary'!BD25</f>
        <v>0</v>
      </c>
      <c r="BE25" s="173">
        <f>'[1]Detailed Summary'!BE25</f>
        <v>0</v>
      </c>
      <c r="BF25" s="173">
        <f>'[1]Detailed Summary'!BF25</f>
        <v>0</v>
      </c>
      <c r="BG25" s="173">
        <f>'[1]Detailed Summary'!BG25</f>
        <v>0</v>
      </c>
      <c r="BH25" s="173">
        <f>'[1]Detailed Summary'!BH25</f>
        <v>0</v>
      </c>
      <c r="BI25" s="173">
        <f>'[1]Detailed Summary'!BI25</f>
        <v>0</v>
      </c>
      <c r="BJ25" s="173">
        <f>'[1]Detailed Summary'!BJ25</f>
        <v>-3473456.2753740251</v>
      </c>
      <c r="BK25" s="173">
        <f>'[1]Detailed Summary'!BK25</f>
        <v>112334321.32462588</v>
      </c>
      <c r="BL25" s="116"/>
      <c r="BM25" s="116"/>
      <c r="BN25" s="116"/>
      <c r="BO25" s="116"/>
    </row>
    <row r="26" spans="1:67">
      <c r="A26" s="170">
        <f>'[1]Detailed Summary'!A26</f>
        <v>14</v>
      </c>
      <c r="B26" s="176" t="str">
        <f>'[1]Detailed Summary'!B26</f>
        <v xml:space="preserve"> RESIDENTIAL EXCHANGE</v>
      </c>
      <c r="C26" s="173">
        <f>'[1]Detailed Summary'!C26</f>
        <v>-77453659.509999901</v>
      </c>
      <c r="D26" s="173">
        <f>'[1]Detailed Summary'!D26</f>
        <v>0</v>
      </c>
      <c r="E26" s="173">
        <f>'[1]Detailed Summary'!E26</f>
        <v>0</v>
      </c>
      <c r="F26" s="173">
        <f>'[1]Detailed Summary'!F26</f>
        <v>0</v>
      </c>
      <c r="G26" s="173">
        <f>'[1]Detailed Summary'!G26</f>
        <v>0</v>
      </c>
      <c r="H26" s="173">
        <f>'[1]Detailed Summary'!H26</f>
        <v>77453659.510000005</v>
      </c>
      <c r="I26" s="173">
        <f>'[1]Detailed Summary'!I26</f>
        <v>0</v>
      </c>
      <c r="J26" s="173">
        <f>'[1]Detailed Summary'!J26</f>
        <v>0</v>
      </c>
      <c r="K26" s="173">
        <f>'[1]Detailed Summary'!K26</f>
        <v>0</v>
      </c>
      <c r="L26" s="173">
        <f>'[1]Detailed Summary'!L26</f>
        <v>0</v>
      </c>
      <c r="M26" s="173">
        <f>'[1]Detailed Summary'!M26</f>
        <v>0</v>
      </c>
      <c r="N26" s="173">
        <f>'[1]Detailed Summary'!N26</f>
        <v>0</v>
      </c>
      <c r="O26" s="173">
        <f>'[1]Detailed Summary'!O26</f>
        <v>0</v>
      </c>
      <c r="P26" s="173">
        <f>'[1]Detailed Summary'!P26</f>
        <v>0</v>
      </c>
      <c r="Q26" s="173">
        <f>'[1]Detailed Summary'!Q26</f>
        <v>0</v>
      </c>
      <c r="R26" s="173">
        <f>'[1]Detailed Summary'!R26</f>
        <v>0</v>
      </c>
      <c r="S26" s="173">
        <f>'[1]Detailed Summary'!S26</f>
        <v>0</v>
      </c>
      <c r="T26" s="173">
        <f>'[1]Detailed Summary'!T26</f>
        <v>0</v>
      </c>
      <c r="U26" s="173">
        <f>'[1]Detailed Summary'!U26</f>
        <v>0</v>
      </c>
      <c r="V26" s="173">
        <f>'[1]Detailed Summary'!V26</f>
        <v>0</v>
      </c>
      <c r="W26" s="173">
        <f>'[1]Detailed Summary'!W26</f>
        <v>0</v>
      </c>
      <c r="X26" s="173">
        <f>'[1]Detailed Summary'!X26</f>
        <v>0</v>
      </c>
      <c r="Y26" s="173">
        <f>'[1]Detailed Summary'!Y26</f>
        <v>0</v>
      </c>
      <c r="Z26" s="173">
        <f>'[1]Detailed Summary'!Z26</f>
        <v>0</v>
      </c>
      <c r="AA26" s="173">
        <f>'[1]Detailed Summary'!AA26</f>
        <v>0</v>
      </c>
      <c r="AB26" s="173">
        <f>'[1]Detailed Summary'!AB26</f>
        <v>0</v>
      </c>
      <c r="AC26" s="173">
        <f>'[1]Detailed Summary'!AC26</f>
        <v>0</v>
      </c>
      <c r="AD26" s="173">
        <f>'[1]Detailed Summary'!AD26</f>
        <v>0</v>
      </c>
      <c r="AE26" s="173">
        <f>'[1]Detailed Summary'!AE26</f>
        <v>0</v>
      </c>
      <c r="AF26" s="633">
        <f>'[1]Detailed Summary'!AF26</f>
        <v>77453659.510000005</v>
      </c>
      <c r="AG26" s="633">
        <f>'[1]Detailed Summary'!AG26</f>
        <v>0</v>
      </c>
      <c r="AH26" s="173">
        <f>'[1]Detailed Summary'!AH26</f>
        <v>0</v>
      </c>
      <c r="AI26" s="173">
        <f>'[1]Detailed Summary'!AI26</f>
        <v>0</v>
      </c>
      <c r="AJ26" s="173">
        <f>'[1]Detailed Summary'!AJ26</f>
        <v>0</v>
      </c>
      <c r="AK26" s="173">
        <f>'[1]Detailed Summary'!AK26</f>
        <v>0</v>
      </c>
      <c r="AL26" s="173">
        <f>'[1]Detailed Summary'!AL26</f>
        <v>0</v>
      </c>
      <c r="AM26" s="173">
        <f>'[1]Detailed Summary'!AM26</f>
        <v>0</v>
      </c>
      <c r="AN26" s="173">
        <f>'[1]Detailed Summary'!AN26</f>
        <v>0</v>
      </c>
      <c r="AO26" s="173">
        <f>'[1]Detailed Summary'!AO26</f>
        <v>0</v>
      </c>
      <c r="AP26" s="173">
        <f>'[1]Detailed Summary'!AP26</f>
        <v>0</v>
      </c>
      <c r="AQ26" s="173">
        <f>'[1]Detailed Summary'!AQ26</f>
        <v>0</v>
      </c>
      <c r="AR26" s="173">
        <f>'[1]Detailed Summary'!AR26</f>
        <v>0</v>
      </c>
      <c r="AS26" s="173">
        <f>'[1]Detailed Summary'!AS26</f>
        <v>0</v>
      </c>
      <c r="AT26" s="173">
        <f>'[1]Detailed Summary'!AT26</f>
        <v>0</v>
      </c>
      <c r="AU26" s="173">
        <f>'[1]Detailed Summary'!AU26</f>
        <v>0</v>
      </c>
      <c r="AV26" s="173">
        <f>'[1]Detailed Summary'!AV26</f>
        <v>0</v>
      </c>
      <c r="AW26" s="173">
        <f>'[1]Detailed Summary'!AW26</f>
        <v>0</v>
      </c>
      <c r="AX26" s="173">
        <f>'[1]Detailed Summary'!AX26</f>
        <v>0</v>
      </c>
      <c r="AY26" s="173">
        <f>'[1]Detailed Summary'!AY26</f>
        <v>0</v>
      </c>
      <c r="AZ26" s="173">
        <f>'[1]Detailed Summary'!AZ26</f>
        <v>0</v>
      </c>
      <c r="BA26" s="173">
        <f>'[1]Detailed Summary'!BA26</f>
        <v>0</v>
      </c>
      <c r="BB26" s="173">
        <f>'[1]Detailed Summary'!BB26</f>
        <v>0</v>
      </c>
      <c r="BC26" s="173">
        <f>'[1]Detailed Summary'!BC26</f>
        <v>0</v>
      </c>
      <c r="BD26" s="173">
        <f>'[1]Detailed Summary'!BD26</f>
        <v>0</v>
      </c>
      <c r="BE26" s="173">
        <f>'[1]Detailed Summary'!BE26</f>
        <v>0</v>
      </c>
      <c r="BF26" s="173">
        <f>'[1]Detailed Summary'!BF26</f>
        <v>0</v>
      </c>
      <c r="BG26" s="173">
        <f>'[1]Detailed Summary'!BG26</f>
        <v>0</v>
      </c>
      <c r="BH26" s="173">
        <f>'[1]Detailed Summary'!BH26</f>
        <v>0</v>
      </c>
      <c r="BI26" s="173">
        <f>'[1]Detailed Summary'!BI26</f>
        <v>0</v>
      </c>
      <c r="BJ26" s="173">
        <f>'[1]Detailed Summary'!BJ26</f>
        <v>0</v>
      </c>
      <c r="BK26" s="173">
        <f>'[1]Detailed Summary'!BK26</f>
        <v>0</v>
      </c>
      <c r="BL26" s="116"/>
      <c r="BM26" s="116"/>
      <c r="BN26" s="116"/>
      <c r="BO26" s="116"/>
    </row>
    <row r="27" spans="1:67">
      <c r="A27" s="170">
        <f>'[1]Detailed Summary'!A27</f>
        <v>15</v>
      </c>
      <c r="B27" s="171" t="str">
        <f>'[1]Detailed Summary'!B27</f>
        <v>TOTAL PRODUCTION EXPENSES</v>
      </c>
      <c r="C27" s="157">
        <f>'[1]Detailed Summary'!C27</f>
        <v>834371045.94999886</v>
      </c>
      <c r="D27" s="157">
        <f>'[1]Detailed Summary'!D27</f>
        <v>0</v>
      </c>
      <c r="E27" s="157">
        <f>'[1]Detailed Summary'!E27</f>
        <v>0</v>
      </c>
      <c r="F27" s="157">
        <f>'[1]Detailed Summary'!F27</f>
        <v>0</v>
      </c>
      <c r="G27" s="157">
        <f>'[1]Detailed Summary'!G27</f>
        <v>0</v>
      </c>
      <c r="H27" s="157">
        <f>'[1]Detailed Summary'!H27</f>
        <v>77453659.510000005</v>
      </c>
      <c r="I27" s="157">
        <f>'[1]Detailed Summary'!I27</f>
        <v>0</v>
      </c>
      <c r="J27" s="157">
        <f>'[1]Detailed Summary'!J27</f>
        <v>0</v>
      </c>
      <c r="K27" s="157">
        <f>'[1]Detailed Summary'!K27</f>
        <v>-12929.322150284017</v>
      </c>
      <c r="L27" s="157">
        <f>'[1]Detailed Summary'!L27</f>
        <v>0</v>
      </c>
      <c r="M27" s="157">
        <f>'[1]Detailed Summary'!M27</f>
        <v>0</v>
      </c>
      <c r="N27" s="157">
        <f>'[1]Detailed Summary'!N27</f>
        <v>0</v>
      </c>
      <c r="O27" s="157">
        <f>'[1]Detailed Summary'!O27</f>
        <v>0</v>
      </c>
      <c r="P27" s="157">
        <f>'[1]Detailed Summary'!P27</f>
        <v>0</v>
      </c>
      <c r="Q27" s="157">
        <f>'[1]Detailed Summary'!Q27</f>
        <v>0</v>
      </c>
      <c r="R27" s="157">
        <f>'[1]Detailed Summary'!R27</f>
        <v>6341.1377968182787</v>
      </c>
      <c r="S27" s="157">
        <f>'[1]Detailed Summary'!S27</f>
        <v>0</v>
      </c>
      <c r="T27" s="157">
        <f>'[1]Detailed Summary'!T27</f>
        <v>0</v>
      </c>
      <c r="U27" s="157">
        <f>'[1]Detailed Summary'!U27</f>
        <v>0</v>
      </c>
      <c r="V27" s="157">
        <f>'[1]Detailed Summary'!V27</f>
        <v>0</v>
      </c>
      <c r="W27" s="157">
        <f>'[1]Detailed Summary'!W27</f>
        <v>0</v>
      </c>
      <c r="X27" s="157">
        <f>'[1]Detailed Summary'!X27</f>
        <v>9607038.2144626528</v>
      </c>
      <c r="Y27" s="157">
        <f>'[1]Detailed Summary'!Y27</f>
        <v>0</v>
      </c>
      <c r="Z27" s="157">
        <f>'[1]Detailed Summary'!Z27</f>
        <v>0</v>
      </c>
      <c r="AA27" s="157">
        <f>'[1]Detailed Summary'!AA27</f>
        <v>0</v>
      </c>
      <c r="AB27" s="157">
        <f>'[1]Detailed Summary'!AB27</f>
        <v>0</v>
      </c>
      <c r="AC27" s="157">
        <f>'[1]Detailed Summary'!AC27</f>
        <v>0</v>
      </c>
      <c r="AD27" s="157">
        <f>'[1]Detailed Summary'!AD27</f>
        <v>0</v>
      </c>
      <c r="AE27" s="157">
        <f>'[1]Detailed Summary'!AE27</f>
        <v>0</v>
      </c>
      <c r="AF27" s="637">
        <f>'[1]Detailed Summary'!AF27</f>
        <v>87054109.540109187</v>
      </c>
      <c r="AG27" s="637">
        <f>'[1]Detailed Summary'!AG27</f>
        <v>921425155.49010789</v>
      </c>
      <c r="AH27" s="157">
        <f>'[1]Detailed Summary'!AH27</f>
        <v>0</v>
      </c>
      <c r="AI27" s="157">
        <f>'[1]Detailed Summary'!AI27</f>
        <v>0</v>
      </c>
      <c r="AJ27" s="157">
        <f>'[1]Detailed Summary'!AJ27</f>
        <v>0</v>
      </c>
      <c r="AK27" s="157">
        <f>'[1]Detailed Summary'!AK27</f>
        <v>0</v>
      </c>
      <c r="AL27" s="157">
        <f>'[1]Detailed Summary'!AL27</f>
        <v>0</v>
      </c>
      <c r="AM27" s="157">
        <f>'[1]Detailed Summary'!AM27</f>
        <v>0</v>
      </c>
      <c r="AN27" s="157">
        <f>'[1]Detailed Summary'!AN27</f>
        <v>245950.53762489464</v>
      </c>
      <c r="AO27" s="157">
        <f>'[1]Detailed Summary'!AO27</f>
        <v>0</v>
      </c>
      <c r="AP27" s="157">
        <f>'[1]Detailed Summary'!AP27</f>
        <v>0</v>
      </c>
      <c r="AQ27" s="157">
        <f>'[1]Detailed Summary'!AQ27</f>
        <v>0</v>
      </c>
      <c r="AR27" s="157">
        <f>'[1]Detailed Summary'!AR27</f>
        <v>0</v>
      </c>
      <c r="AS27" s="157">
        <f>'[1]Detailed Summary'!AS27</f>
        <v>0</v>
      </c>
      <c r="AT27" s="157">
        <f>'[1]Detailed Summary'!AT27</f>
        <v>0</v>
      </c>
      <c r="AU27" s="157">
        <f>'[1]Detailed Summary'!AU27</f>
        <v>0</v>
      </c>
      <c r="AV27" s="157">
        <f>'[1]Detailed Summary'!AV27</f>
        <v>0</v>
      </c>
      <c r="AW27" s="157">
        <f>'[1]Detailed Summary'!AW27</f>
        <v>0</v>
      </c>
      <c r="AX27" s="157">
        <f>'[1]Detailed Summary'!AX27</f>
        <v>0</v>
      </c>
      <c r="AY27" s="157">
        <f>'[1]Detailed Summary'!AY27</f>
        <v>0</v>
      </c>
      <c r="AZ27" s="157">
        <f>'[1]Detailed Summary'!AZ27</f>
        <v>0</v>
      </c>
      <c r="BA27" s="157">
        <f>'[1]Detailed Summary'!BA27</f>
        <v>-181984619.95619014</v>
      </c>
      <c r="BB27" s="157">
        <f>'[1]Detailed Summary'!BB27</f>
        <v>0</v>
      </c>
      <c r="BC27" s="157">
        <f>'[1]Detailed Summary'!BC27</f>
        <v>0</v>
      </c>
      <c r="BD27" s="157">
        <f>'[1]Detailed Summary'!BD27</f>
        <v>0</v>
      </c>
      <c r="BE27" s="157">
        <f>'[1]Detailed Summary'!BE27</f>
        <v>0</v>
      </c>
      <c r="BF27" s="157">
        <f>'[1]Detailed Summary'!BF27</f>
        <v>0</v>
      </c>
      <c r="BG27" s="157">
        <f>'[1]Detailed Summary'!BG27</f>
        <v>0</v>
      </c>
      <c r="BH27" s="157">
        <f>'[1]Detailed Summary'!BH27</f>
        <v>0</v>
      </c>
      <c r="BI27" s="157">
        <f>'[1]Detailed Summary'!BI27</f>
        <v>0</v>
      </c>
      <c r="BJ27" s="157">
        <f>'[1]Detailed Summary'!BJ27</f>
        <v>-181738669.41856524</v>
      </c>
      <c r="BK27" s="157">
        <f>'[1]Detailed Summary'!BK27</f>
        <v>739686486.07154262</v>
      </c>
      <c r="BL27" s="116"/>
      <c r="BM27" s="116"/>
      <c r="BN27" s="116"/>
      <c r="BO27" s="116"/>
    </row>
    <row r="28" spans="1:67">
      <c r="A28" s="170">
        <f>'[1]Detailed Summary'!A28</f>
        <v>16</v>
      </c>
      <c r="B28" s="171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636"/>
      <c r="AG28" s="636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6"/>
      <c r="BM28" s="116"/>
      <c r="BN28" s="116"/>
      <c r="BO28" s="116"/>
    </row>
    <row r="29" spans="1:67">
      <c r="A29" s="170">
        <f>'[1]Detailed Summary'!A29</f>
        <v>17</v>
      </c>
      <c r="B29" s="177" t="str">
        <f>'[1]Detailed Summary'!B29</f>
        <v>OTHER POWER SUPPLY EXPENSES</v>
      </c>
      <c r="C29" s="117">
        <f>'[1]Detailed Summary'!C29</f>
        <v>127167992.89</v>
      </c>
      <c r="D29" s="117">
        <f>'[1]Detailed Summary'!D29</f>
        <v>0</v>
      </c>
      <c r="E29" s="117">
        <f>'[1]Detailed Summary'!E29</f>
        <v>0</v>
      </c>
      <c r="F29" s="117">
        <f>'[1]Detailed Summary'!F29</f>
        <v>0</v>
      </c>
      <c r="G29" s="117">
        <f>'[1]Detailed Summary'!G29</f>
        <v>0</v>
      </c>
      <c r="H29" s="117">
        <f>'[1]Detailed Summary'!H29</f>
        <v>0</v>
      </c>
      <c r="I29" s="117">
        <f>'[1]Detailed Summary'!I29</f>
        <v>0</v>
      </c>
      <c r="J29" s="117">
        <f>'[1]Detailed Summary'!J29</f>
        <v>0</v>
      </c>
      <c r="K29" s="173">
        <f>'[1]Detailed Summary'!K29</f>
        <v>-43337.161375397118</v>
      </c>
      <c r="L29" s="117">
        <f>'[1]Detailed Summary'!L29</f>
        <v>0</v>
      </c>
      <c r="M29" s="117">
        <f>'[1]Detailed Summary'!M29</f>
        <v>0</v>
      </c>
      <c r="N29" s="117">
        <f>'[1]Detailed Summary'!N29</f>
        <v>0</v>
      </c>
      <c r="O29" s="117">
        <f>'[1]Detailed Summary'!O29</f>
        <v>0</v>
      </c>
      <c r="P29" s="117">
        <f>'[1]Detailed Summary'!P29</f>
        <v>0</v>
      </c>
      <c r="Q29" s="117">
        <f>'[1]Detailed Summary'!Q29</f>
        <v>0</v>
      </c>
      <c r="R29" s="117">
        <f>'[1]Detailed Summary'!R29</f>
        <v>7381.9615589678288</v>
      </c>
      <c r="S29" s="117">
        <f>'[1]Detailed Summary'!S29</f>
        <v>0</v>
      </c>
      <c r="T29" s="117">
        <f>'[1]Detailed Summary'!T29</f>
        <v>0</v>
      </c>
      <c r="U29" s="117">
        <f>'[1]Detailed Summary'!U29</f>
        <v>0</v>
      </c>
      <c r="V29" s="117">
        <f>'[1]Detailed Summary'!V29</f>
        <v>0</v>
      </c>
      <c r="W29" s="117">
        <f>'[1]Detailed Summary'!W29</f>
        <v>0</v>
      </c>
      <c r="X29" s="117">
        <f>'[1]Detailed Summary'!X29</f>
        <v>0</v>
      </c>
      <c r="Y29" s="117">
        <f>'[1]Detailed Summary'!Y29</f>
        <v>0</v>
      </c>
      <c r="Z29" s="117">
        <f>'[1]Detailed Summary'!Z29</f>
        <v>0</v>
      </c>
      <c r="AA29" s="117">
        <f>'[1]Detailed Summary'!AA29</f>
        <v>0</v>
      </c>
      <c r="AB29" s="117">
        <f>'[1]Detailed Summary'!AB29</f>
        <v>0</v>
      </c>
      <c r="AC29" s="117">
        <f>'[1]Detailed Summary'!AC29</f>
        <v>0</v>
      </c>
      <c r="AD29" s="117">
        <f>'[1]Detailed Summary'!AD29</f>
        <v>0</v>
      </c>
      <c r="AE29" s="117">
        <f>'[1]Detailed Summary'!AE29</f>
        <v>0</v>
      </c>
      <c r="AF29" s="633">
        <f>'[1]Detailed Summary'!AF29</f>
        <v>-35955.199816429289</v>
      </c>
      <c r="AG29" s="636">
        <f>'[1]Detailed Summary'!AG29</f>
        <v>127132037.69018357</v>
      </c>
      <c r="AH29" s="117">
        <f>'[1]Detailed Summary'!AH29</f>
        <v>0</v>
      </c>
      <c r="AI29" s="117">
        <f>'[1]Detailed Summary'!AI29</f>
        <v>0</v>
      </c>
      <c r="AJ29" s="117">
        <f>'[1]Detailed Summary'!AJ29</f>
        <v>0</v>
      </c>
      <c r="AK29" s="117">
        <f>'[1]Detailed Summary'!AK29</f>
        <v>0</v>
      </c>
      <c r="AL29" s="117">
        <f>'[1]Detailed Summary'!AL29</f>
        <v>0</v>
      </c>
      <c r="AM29" s="117">
        <f>'[1]Detailed Summary'!AM29</f>
        <v>0</v>
      </c>
      <c r="AN29" s="117">
        <f>'[1]Detailed Summary'!AN29</f>
        <v>691614.88958714157</v>
      </c>
      <c r="AO29" s="117">
        <f>'[1]Detailed Summary'!AO29</f>
        <v>0</v>
      </c>
      <c r="AP29" s="117">
        <f>'[1]Detailed Summary'!AP29</f>
        <v>0</v>
      </c>
      <c r="AQ29" s="117">
        <f>'[1]Detailed Summary'!AQ29</f>
        <v>0</v>
      </c>
      <c r="AR29" s="117">
        <f>'[1]Detailed Summary'!AR29</f>
        <v>0</v>
      </c>
      <c r="AS29" s="117">
        <f>'[1]Detailed Summary'!AS29</f>
        <v>0</v>
      </c>
      <c r="AT29" s="117">
        <f>'[1]Detailed Summary'!AT29</f>
        <v>0</v>
      </c>
      <c r="AU29" s="117">
        <f>'[1]Detailed Summary'!AU29</f>
        <v>0</v>
      </c>
      <c r="AV29" s="117">
        <f>'[1]Detailed Summary'!AV29</f>
        <v>0</v>
      </c>
      <c r="AW29" s="117">
        <f>'[1]Detailed Summary'!AW29</f>
        <v>0</v>
      </c>
      <c r="AX29" s="117">
        <f>'[1]Detailed Summary'!AX29</f>
        <v>0</v>
      </c>
      <c r="AY29" s="117">
        <f>'[1]Detailed Summary'!AY29</f>
        <v>0</v>
      </c>
      <c r="AZ29" s="117">
        <f>'[1]Detailed Summary'!AZ29</f>
        <v>0</v>
      </c>
      <c r="BA29" s="117">
        <f>'[1]Detailed Summary'!BA29</f>
        <v>-18647860.411643222</v>
      </c>
      <c r="BB29" s="117">
        <f>'[1]Detailed Summary'!BB29</f>
        <v>0</v>
      </c>
      <c r="BC29" s="117">
        <f>'[1]Detailed Summary'!BC29</f>
        <v>0</v>
      </c>
      <c r="BD29" s="117">
        <f>'[1]Detailed Summary'!BD29</f>
        <v>0</v>
      </c>
      <c r="BE29" s="117">
        <f>'[1]Detailed Summary'!BE29</f>
        <v>0</v>
      </c>
      <c r="BF29" s="117">
        <f>'[1]Detailed Summary'!BF29</f>
        <v>0</v>
      </c>
      <c r="BG29" s="117">
        <f>'[1]Detailed Summary'!BG29</f>
        <v>0</v>
      </c>
      <c r="BH29" s="117">
        <f>'[1]Detailed Summary'!BH29</f>
        <v>0</v>
      </c>
      <c r="BI29" s="117">
        <f>'[1]Detailed Summary'!BI29</f>
        <v>0</v>
      </c>
      <c r="BJ29" s="117">
        <f>'[1]Detailed Summary'!BJ29</f>
        <v>-17956245.52205608</v>
      </c>
      <c r="BK29" s="117">
        <f>'[1]Detailed Summary'!BK29</f>
        <v>109175792.16812748</v>
      </c>
      <c r="BL29" s="116"/>
      <c r="BM29" s="116"/>
      <c r="BN29" s="116"/>
      <c r="BO29" s="116"/>
    </row>
    <row r="30" spans="1:67">
      <c r="A30" s="170">
        <f>'[1]Detailed Summary'!A30</f>
        <v>18</v>
      </c>
      <c r="B30" s="171" t="str">
        <f>'[1]Detailed Summary'!B30</f>
        <v>TRANSMISSION EXPENSE</v>
      </c>
      <c r="C30" s="118">
        <f>'[1]Detailed Summary'!C30</f>
        <v>24439502.479999997</v>
      </c>
      <c r="D30" s="173">
        <f>'[1]Detailed Summary'!D30</f>
        <v>0</v>
      </c>
      <c r="E30" s="173">
        <f>'[1]Detailed Summary'!E30</f>
        <v>0</v>
      </c>
      <c r="F30" s="173">
        <f>'[1]Detailed Summary'!F30</f>
        <v>0</v>
      </c>
      <c r="G30" s="173">
        <f>'[1]Detailed Summary'!G30</f>
        <v>0</v>
      </c>
      <c r="H30" s="173">
        <f>'[1]Detailed Summary'!H30</f>
        <v>0</v>
      </c>
      <c r="I30" s="173">
        <f>'[1]Detailed Summary'!I30</f>
        <v>0</v>
      </c>
      <c r="J30" s="173">
        <f>'[1]Detailed Summary'!J30</f>
        <v>0</v>
      </c>
      <c r="K30" s="173">
        <f>'[1]Detailed Summary'!K30</f>
        <v>-18706.718945487402</v>
      </c>
      <c r="L30" s="173">
        <f>'[1]Detailed Summary'!L30</f>
        <v>0</v>
      </c>
      <c r="M30" s="173">
        <f>'[1]Detailed Summary'!M30</f>
        <v>0</v>
      </c>
      <c r="N30" s="173">
        <f>'[1]Detailed Summary'!N30</f>
        <v>0</v>
      </c>
      <c r="O30" s="173">
        <f>'[1]Detailed Summary'!O30</f>
        <v>0</v>
      </c>
      <c r="P30" s="173">
        <f>'[1]Detailed Summary'!P30</f>
        <v>0</v>
      </c>
      <c r="Q30" s="173">
        <f>'[1]Detailed Summary'!Q30</f>
        <v>0</v>
      </c>
      <c r="R30" s="173">
        <f>'[1]Detailed Summary'!R30</f>
        <v>6417.9413588624448</v>
      </c>
      <c r="S30" s="173">
        <f>'[1]Detailed Summary'!S30</f>
        <v>0</v>
      </c>
      <c r="T30" s="173">
        <f>'[1]Detailed Summary'!T30</f>
        <v>0</v>
      </c>
      <c r="U30" s="173">
        <f>'[1]Detailed Summary'!U30</f>
        <v>0</v>
      </c>
      <c r="V30" s="173">
        <f>'[1]Detailed Summary'!V30</f>
        <v>0</v>
      </c>
      <c r="W30" s="173">
        <f>'[1]Detailed Summary'!W30</f>
        <v>0</v>
      </c>
      <c r="X30" s="173">
        <f>'[1]Detailed Summary'!X30</f>
        <v>0</v>
      </c>
      <c r="Y30" s="173">
        <f>'[1]Detailed Summary'!Y30</f>
        <v>0</v>
      </c>
      <c r="Z30" s="173">
        <f>'[1]Detailed Summary'!Z30</f>
        <v>0</v>
      </c>
      <c r="AA30" s="173">
        <f>'[1]Detailed Summary'!AA30</f>
        <v>0</v>
      </c>
      <c r="AB30" s="173">
        <f>'[1]Detailed Summary'!AB30</f>
        <v>-107344.6766666667</v>
      </c>
      <c r="AC30" s="173">
        <f>'[1]Detailed Summary'!AC30</f>
        <v>0</v>
      </c>
      <c r="AD30" s="173">
        <f>'[1]Detailed Summary'!AD30</f>
        <v>0</v>
      </c>
      <c r="AE30" s="173">
        <f>'[1]Detailed Summary'!AE30</f>
        <v>0</v>
      </c>
      <c r="AF30" s="633">
        <f>'[1]Detailed Summary'!AF30</f>
        <v>-119633.45425329165</v>
      </c>
      <c r="AG30" s="633">
        <f>'[1]Detailed Summary'!AG30</f>
        <v>24319869.025746707</v>
      </c>
      <c r="AH30" s="173">
        <f>'[1]Detailed Summary'!AH30</f>
        <v>0</v>
      </c>
      <c r="AI30" s="173">
        <f>'[1]Detailed Summary'!AI30</f>
        <v>0</v>
      </c>
      <c r="AJ30" s="173">
        <f>'[1]Detailed Summary'!AJ30</f>
        <v>0</v>
      </c>
      <c r="AK30" s="173">
        <f>'[1]Detailed Summary'!AK30</f>
        <v>0</v>
      </c>
      <c r="AL30" s="173">
        <f>'[1]Detailed Summary'!AL30</f>
        <v>0</v>
      </c>
      <c r="AM30" s="173">
        <f>'[1]Detailed Summary'!AM30</f>
        <v>0</v>
      </c>
      <c r="AN30" s="173">
        <f>'[1]Detailed Summary'!AN30</f>
        <v>329177.9771651458</v>
      </c>
      <c r="AO30" s="173">
        <f>'[1]Detailed Summary'!AO30</f>
        <v>0</v>
      </c>
      <c r="AP30" s="173">
        <f>'[1]Detailed Summary'!AP30</f>
        <v>0</v>
      </c>
      <c r="AQ30" s="173">
        <f>'[1]Detailed Summary'!AQ30</f>
        <v>0</v>
      </c>
      <c r="AR30" s="173">
        <f>'[1]Detailed Summary'!AR30</f>
        <v>0</v>
      </c>
      <c r="AS30" s="173">
        <f>'[1]Detailed Summary'!AS30</f>
        <v>0</v>
      </c>
      <c r="AT30" s="173">
        <f>'[1]Detailed Summary'!AT30</f>
        <v>0</v>
      </c>
      <c r="AU30" s="173">
        <f>'[1]Detailed Summary'!AU30</f>
        <v>0</v>
      </c>
      <c r="AV30" s="173">
        <f>'[1]Detailed Summary'!AV30</f>
        <v>0</v>
      </c>
      <c r="AW30" s="173">
        <f>'[1]Detailed Summary'!AW30</f>
        <v>0</v>
      </c>
      <c r="AX30" s="173">
        <f>'[1]Detailed Summary'!AX30</f>
        <v>0</v>
      </c>
      <c r="AY30" s="173">
        <f>'[1]Detailed Summary'!AY30</f>
        <v>159208.47999999952</v>
      </c>
      <c r="AZ30" s="173">
        <f>'[1]Detailed Summary'!AZ30</f>
        <v>0</v>
      </c>
      <c r="BA30" s="173">
        <f>'[1]Detailed Summary'!BA30</f>
        <v>0</v>
      </c>
      <c r="BB30" s="173">
        <f>'[1]Detailed Summary'!BB30</f>
        <v>0</v>
      </c>
      <c r="BC30" s="173">
        <f>'[1]Detailed Summary'!BC30</f>
        <v>0</v>
      </c>
      <c r="BD30" s="173">
        <f>'[1]Detailed Summary'!BD30</f>
        <v>0</v>
      </c>
      <c r="BE30" s="173">
        <f>'[1]Detailed Summary'!BE30</f>
        <v>0</v>
      </c>
      <c r="BF30" s="173">
        <f>'[1]Detailed Summary'!BF30</f>
        <v>0</v>
      </c>
      <c r="BG30" s="173">
        <f>'[1]Detailed Summary'!BG30</f>
        <v>0</v>
      </c>
      <c r="BH30" s="173">
        <f>'[1]Detailed Summary'!BH30</f>
        <v>0</v>
      </c>
      <c r="BI30" s="173">
        <f>'[1]Detailed Summary'!BI30</f>
        <v>0</v>
      </c>
      <c r="BJ30" s="173">
        <f>'[1]Detailed Summary'!BJ30</f>
        <v>488386.45716514532</v>
      </c>
      <c r="BK30" s="173">
        <f>'[1]Detailed Summary'!BK30</f>
        <v>24808255.482911851</v>
      </c>
      <c r="BL30" s="116"/>
      <c r="BM30" s="116"/>
      <c r="BN30" s="116"/>
      <c r="BO30" s="116"/>
    </row>
    <row r="31" spans="1:67">
      <c r="A31" s="170">
        <f>'[1]Detailed Summary'!A31</f>
        <v>19</v>
      </c>
      <c r="B31" s="171" t="str">
        <f>'[1]Detailed Summary'!B31</f>
        <v>DISTRIBUTION EXPENSE</v>
      </c>
      <c r="C31" s="118">
        <f>'[1]Detailed Summary'!C31</f>
        <v>83251239.00999999</v>
      </c>
      <c r="D31" s="173">
        <f>'[1]Detailed Summary'!D31</f>
        <v>0</v>
      </c>
      <c r="E31" s="173">
        <f>'[1]Detailed Summary'!E31</f>
        <v>0</v>
      </c>
      <c r="F31" s="173">
        <f>'[1]Detailed Summary'!F31</f>
        <v>0</v>
      </c>
      <c r="G31" s="173">
        <f>'[1]Detailed Summary'!G31</f>
        <v>0</v>
      </c>
      <c r="H31" s="173">
        <f>'[1]Detailed Summary'!H31</f>
        <v>0</v>
      </c>
      <c r="I31" s="173">
        <f>'[1]Detailed Summary'!I31</f>
        <v>0</v>
      </c>
      <c r="J31" s="173">
        <f>'[1]Detailed Summary'!J31</f>
        <v>0</v>
      </c>
      <c r="K31" s="173">
        <f>'[1]Detailed Summary'!K31</f>
        <v>-56877.492170206737</v>
      </c>
      <c r="L31" s="173">
        <f>'[1]Detailed Summary'!L31</f>
        <v>0</v>
      </c>
      <c r="M31" s="173">
        <f>'[1]Detailed Summary'!M31</f>
        <v>0</v>
      </c>
      <c r="N31" s="173">
        <f>'[1]Detailed Summary'!N31</f>
        <v>0</v>
      </c>
      <c r="O31" s="173">
        <f>'[1]Detailed Summary'!O31</f>
        <v>0</v>
      </c>
      <c r="P31" s="173">
        <f>'[1]Detailed Summary'!P31</f>
        <v>0</v>
      </c>
      <c r="Q31" s="173">
        <f>'[1]Detailed Summary'!Q31</f>
        <v>0</v>
      </c>
      <c r="R31" s="173">
        <f>'[1]Detailed Summary'!R31</f>
        <v>5812.8265940360725</v>
      </c>
      <c r="S31" s="173">
        <f>'[1]Detailed Summary'!S31</f>
        <v>0</v>
      </c>
      <c r="T31" s="173">
        <f>'[1]Detailed Summary'!T31</f>
        <v>0</v>
      </c>
      <c r="U31" s="173">
        <f>'[1]Detailed Summary'!U31</f>
        <v>0</v>
      </c>
      <c r="V31" s="173">
        <f>'[1]Detailed Summary'!V31</f>
        <v>0</v>
      </c>
      <c r="W31" s="173">
        <f>'[1]Detailed Summary'!W31</f>
        <v>0</v>
      </c>
      <c r="X31" s="173">
        <f>'[1]Detailed Summary'!X31</f>
        <v>0</v>
      </c>
      <c r="Y31" s="173">
        <f>'[1]Detailed Summary'!Y31</f>
        <v>0</v>
      </c>
      <c r="Z31" s="173">
        <f>'[1]Detailed Summary'!Z31</f>
        <v>0</v>
      </c>
      <c r="AA31" s="173">
        <f>'[1]Detailed Summary'!AA31</f>
        <v>0</v>
      </c>
      <c r="AB31" s="173">
        <f>'[1]Detailed Summary'!AB31</f>
        <v>121269.80000000075</v>
      </c>
      <c r="AC31" s="173">
        <f>'[1]Detailed Summary'!AC31</f>
        <v>0</v>
      </c>
      <c r="AD31" s="173">
        <f>'[1]Detailed Summary'!AD31</f>
        <v>0</v>
      </c>
      <c r="AE31" s="173">
        <f>'[1]Detailed Summary'!AE31</f>
        <v>0</v>
      </c>
      <c r="AF31" s="633">
        <f>'[1]Detailed Summary'!AF31</f>
        <v>70205.134423830081</v>
      </c>
      <c r="AG31" s="633">
        <f>'[1]Detailed Summary'!AG31</f>
        <v>83321444.144423828</v>
      </c>
      <c r="AH31" s="173">
        <f>'[1]Detailed Summary'!AH31</f>
        <v>0</v>
      </c>
      <c r="AI31" s="173">
        <f>'[1]Detailed Summary'!AI31</f>
        <v>0</v>
      </c>
      <c r="AJ31" s="173">
        <f>'[1]Detailed Summary'!AJ31</f>
        <v>0</v>
      </c>
      <c r="AK31" s="173">
        <f>'[1]Detailed Summary'!AK31</f>
        <v>0</v>
      </c>
      <c r="AL31" s="173">
        <f>'[1]Detailed Summary'!AL31</f>
        <v>0</v>
      </c>
      <c r="AM31" s="173">
        <f>'[1]Detailed Summary'!AM31</f>
        <v>0</v>
      </c>
      <c r="AN31" s="173">
        <f>'[1]Detailed Summary'!AN31</f>
        <v>869408.50621556863</v>
      </c>
      <c r="AO31" s="173">
        <f>'[1]Detailed Summary'!AO31</f>
        <v>0</v>
      </c>
      <c r="AP31" s="173">
        <f>'[1]Detailed Summary'!AP31</f>
        <v>0</v>
      </c>
      <c r="AQ31" s="173">
        <f>'[1]Detailed Summary'!AQ31</f>
        <v>0</v>
      </c>
      <c r="AR31" s="173">
        <f>'[1]Detailed Summary'!AR31</f>
        <v>0</v>
      </c>
      <c r="AS31" s="173">
        <f>'[1]Detailed Summary'!AS31</f>
        <v>0</v>
      </c>
      <c r="AT31" s="173">
        <f>'[1]Detailed Summary'!AT31</f>
        <v>0</v>
      </c>
      <c r="AU31" s="173">
        <f>'[1]Detailed Summary'!AU31</f>
        <v>0</v>
      </c>
      <c r="AV31" s="173">
        <f>'[1]Detailed Summary'!AV31</f>
        <v>0</v>
      </c>
      <c r="AW31" s="173">
        <f>'[1]Detailed Summary'!AW31</f>
        <v>0</v>
      </c>
      <c r="AX31" s="173">
        <f>'[1]Detailed Summary'!AX31</f>
        <v>0</v>
      </c>
      <c r="AY31" s="173">
        <f>'[1]Detailed Summary'!AY31</f>
        <v>1377954.2199999988</v>
      </c>
      <c r="AZ31" s="173">
        <f>'[1]Detailed Summary'!AZ31</f>
        <v>0</v>
      </c>
      <c r="BA31" s="173">
        <f>'[1]Detailed Summary'!BA31</f>
        <v>0</v>
      </c>
      <c r="BB31" s="173">
        <f>'[1]Detailed Summary'!BB31</f>
        <v>0</v>
      </c>
      <c r="BC31" s="173">
        <f>'[1]Detailed Summary'!BC31</f>
        <v>0</v>
      </c>
      <c r="BD31" s="173">
        <f>'[1]Detailed Summary'!BD31</f>
        <v>0</v>
      </c>
      <c r="BE31" s="173">
        <f>'[1]Detailed Summary'!BE31</f>
        <v>0</v>
      </c>
      <c r="BF31" s="173">
        <f>'[1]Detailed Summary'!BF31</f>
        <v>0</v>
      </c>
      <c r="BG31" s="173">
        <f>'[1]Detailed Summary'!BG31</f>
        <v>0</v>
      </c>
      <c r="BH31" s="173">
        <f>'[1]Detailed Summary'!BH31</f>
        <v>0</v>
      </c>
      <c r="BI31" s="173">
        <f>'[1]Detailed Summary'!BI31</f>
        <v>0</v>
      </c>
      <c r="BJ31" s="173">
        <f>'[1]Detailed Summary'!BJ31</f>
        <v>2247362.7262155674</v>
      </c>
      <c r="BK31" s="173">
        <f>'[1]Detailed Summary'!BK31</f>
        <v>85568806.870639399</v>
      </c>
      <c r="BL31" s="116"/>
      <c r="BM31" s="116"/>
      <c r="BN31" s="116"/>
      <c r="BO31" s="116"/>
    </row>
    <row r="32" spans="1:67">
      <c r="A32" s="170">
        <f>'[1]Detailed Summary'!A32</f>
        <v>20</v>
      </c>
      <c r="B32" s="171" t="str">
        <f>'[1]Detailed Summary'!B32</f>
        <v>CUSTOMER ACCTS EXPENSES</v>
      </c>
      <c r="C32" s="118">
        <f>'[1]Detailed Summary'!C32</f>
        <v>53199861.179999992</v>
      </c>
      <c r="D32" s="173">
        <f>'[1]Detailed Summary'!D32</f>
        <v>373453.32075531798</v>
      </c>
      <c r="E32" s="173">
        <f>'[1]Detailed Summary'!E32</f>
        <v>44745.039640000003</v>
      </c>
      <c r="F32" s="173">
        <f>'[1]Detailed Summary'!F32</f>
        <v>0</v>
      </c>
      <c r="G32" s="173">
        <f>'[1]Detailed Summary'!G32</f>
        <v>0</v>
      </c>
      <c r="H32" s="173">
        <f>'[1]Detailed Summary'!H32</f>
        <v>-1605619.9023454485</v>
      </c>
      <c r="I32" s="173">
        <f>'[1]Detailed Summary'!I32</f>
        <v>0</v>
      </c>
      <c r="J32" s="173">
        <f>'[1]Detailed Summary'!J32</f>
        <v>-383738.93548899889</v>
      </c>
      <c r="K32" s="173">
        <f>'[1]Detailed Summary'!K32</f>
        <v>-22040.633999859798</v>
      </c>
      <c r="L32" s="173">
        <f>'[1]Detailed Summary'!L32</f>
        <v>0</v>
      </c>
      <c r="M32" s="173">
        <f>'[1]Detailed Summary'!M32</f>
        <v>0</v>
      </c>
      <c r="N32" s="173">
        <f>'[1]Detailed Summary'!N32</f>
        <v>803909.33835699933</v>
      </c>
      <c r="O32" s="173">
        <f>'[1]Detailed Summary'!O32</f>
        <v>0</v>
      </c>
      <c r="P32" s="173">
        <f>'[1]Detailed Summary'!P32</f>
        <v>0</v>
      </c>
      <c r="Q32" s="173">
        <f>'[1]Detailed Summary'!Q32</f>
        <v>0</v>
      </c>
      <c r="R32" s="173">
        <f>'[1]Detailed Summary'!R32</f>
        <v>3681.0816675275564</v>
      </c>
      <c r="S32" s="173">
        <f>'[1]Detailed Summary'!S32</f>
        <v>0</v>
      </c>
      <c r="T32" s="173">
        <f>'[1]Detailed Summary'!T32</f>
        <v>0</v>
      </c>
      <c r="U32" s="173">
        <f>'[1]Detailed Summary'!U32</f>
        <v>0</v>
      </c>
      <c r="V32" s="173">
        <f>'[1]Detailed Summary'!V32</f>
        <v>0</v>
      </c>
      <c r="W32" s="173">
        <f>'[1]Detailed Summary'!W32</f>
        <v>0</v>
      </c>
      <c r="X32" s="173">
        <f>'[1]Detailed Summary'!X32</f>
        <v>0</v>
      </c>
      <c r="Y32" s="173">
        <f>'[1]Detailed Summary'!Y32</f>
        <v>0</v>
      </c>
      <c r="Z32" s="173">
        <f>'[1]Detailed Summary'!Z32</f>
        <v>0</v>
      </c>
      <c r="AA32" s="173">
        <f>'[1]Detailed Summary'!AA32</f>
        <v>0</v>
      </c>
      <c r="AB32" s="173">
        <f>'[1]Detailed Summary'!AB32</f>
        <v>0</v>
      </c>
      <c r="AC32" s="173">
        <f>'[1]Detailed Summary'!AC32</f>
        <v>0</v>
      </c>
      <c r="AD32" s="173">
        <f>'[1]Detailed Summary'!AD32</f>
        <v>0</v>
      </c>
      <c r="AE32" s="173">
        <f>'[1]Detailed Summary'!AE32</f>
        <v>0</v>
      </c>
      <c r="AF32" s="633">
        <f>'[1]Detailed Summary'!AF32</f>
        <v>-785610.69141446229</v>
      </c>
      <c r="AG32" s="633">
        <f>'[1]Detailed Summary'!AG32</f>
        <v>52414250.488585532</v>
      </c>
      <c r="AH32" s="173">
        <f>'[1]Detailed Summary'!AH32</f>
        <v>-289877.39832737</v>
      </c>
      <c r="AI32" s="173">
        <f>'[1]Detailed Summary'!AI32</f>
        <v>77234.753134000115</v>
      </c>
      <c r="AJ32" s="173">
        <f>'[1]Detailed Summary'!AJ32</f>
        <v>0</v>
      </c>
      <c r="AK32" s="173">
        <f>'[1]Detailed Summary'!AK32</f>
        <v>0</v>
      </c>
      <c r="AL32" s="173">
        <f>'[1]Detailed Summary'!AL32</f>
        <v>0</v>
      </c>
      <c r="AM32" s="173">
        <f>'[1]Detailed Summary'!AM32</f>
        <v>0</v>
      </c>
      <c r="AN32" s="173">
        <f>'[1]Detailed Summary'!AN32</f>
        <v>344111.48429154046</v>
      </c>
      <c r="AO32" s="173">
        <f>'[1]Detailed Summary'!AO32</f>
        <v>0</v>
      </c>
      <c r="AP32" s="173">
        <f>'[1]Detailed Summary'!AP32</f>
        <v>0</v>
      </c>
      <c r="AQ32" s="173">
        <f>'[1]Detailed Summary'!AQ32</f>
        <v>0</v>
      </c>
      <c r="AR32" s="173">
        <f>'[1]Detailed Summary'!AR32</f>
        <v>0</v>
      </c>
      <c r="AS32" s="173">
        <f>'[1]Detailed Summary'!AS32</f>
        <v>0</v>
      </c>
      <c r="AT32" s="173">
        <f>'[1]Detailed Summary'!AT32</f>
        <v>0</v>
      </c>
      <c r="AU32" s="173">
        <f>'[1]Detailed Summary'!AU32</f>
        <v>0</v>
      </c>
      <c r="AV32" s="173">
        <f>'[1]Detailed Summary'!AV32</f>
        <v>-604216.168725</v>
      </c>
      <c r="AW32" s="173">
        <f>'[1]Detailed Summary'!AW32</f>
        <v>0</v>
      </c>
      <c r="AX32" s="173">
        <f>'[1]Detailed Summary'!AX32</f>
        <v>0</v>
      </c>
      <c r="AY32" s="173">
        <f>'[1]Detailed Summary'!AY32</f>
        <v>146042.08000000007</v>
      </c>
      <c r="AZ32" s="173">
        <f>'[1]Detailed Summary'!AZ32</f>
        <v>0</v>
      </c>
      <c r="BA32" s="173">
        <f>'[1]Detailed Summary'!BA32</f>
        <v>0</v>
      </c>
      <c r="BB32" s="173">
        <f>'[1]Detailed Summary'!BB32</f>
        <v>0</v>
      </c>
      <c r="BC32" s="173">
        <f>'[1]Detailed Summary'!BC32</f>
        <v>0</v>
      </c>
      <c r="BD32" s="173">
        <f>'[1]Detailed Summary'!BD32</f>
        <v>0</v>
      </c>
      <c r="BE32" s="173">
        <f>'[1]Detailed Summary'!BE32</f>
        <v>0</v>
      </c>
      <c r="BF32" s="173">
        <f>'[1]Detailed Summary'!BF32</f>
        <v>0</v>
      </c>
      <c r="BG32" s="173">
        <f>'[1]Detailed Summary'!BG32</f>
        <v>0</v>
      </c>
      <c r="BH32" s="173">
        <f>'[1]Detailed Summary'!BH32</f>
        <v>0</v>
      </c>
      <c r="BI32" s="173">
        <f>'[1]Detailed Summary'!BI32</f>
        <v>0</v>
      </c>
      <c r="BJ32" s="173">
        <f>'[1]Detailed Summary'!BJ32</f>
        <v>-326705.24962682935</v>
      </c>
      <c r="BK32" s="173">
        <f>'[1]Detailed Summary'!BK32</f>
        <v>52087545.238958701</v>
      </c>
      <c r="BL32" s="116"/>
      <c r="BM32" s="116"/>
      <c r="BN32" s="116"/>
      <c r="BO32" s="116"/>
    </row>
    <row r="33" spans="1:67">
      <c r="A33" s="170">
        <f>'[1]Detailed Summary'!A33</f>
        <v>21</v>
      </c>
      <c r="B33" s="171" t="str">
        <f>'[1]Detailed Summary'!B33</f>
        <v>CUSTOMER SERVICE EXPENSES</v>
      </c>
      <c r="C33" s="118">
        <f>'[1]Detailed Summary'!C33</f>
        <v>22140921.049999997</v>
      </c>
      <c r="D33" s="173">
        <f>'[1]Detailed Summary'!D33</f>
        <v>0</v>
      </c>
      <c r="E33" s="173">
        <f>'[1]Detailed Summary'!E33</f>
        <v>0</v>
      </c>
      <c r="F33" s="173">
        <f>'[1]Detailed Summary'!F33</f>
        <v>0</v>
      </c>
      <c r="G33" s="173">
        <f>'[1]Detailed Summary'!G33</f>
        <v>0</v>
      </c>
      <c r="H33" s="173">
        <f>'[1]Detailed Summary'!H33</f>
        <v>-18123263</v>
      </c>
      <c r="I33" s="173">
        <f>'[1]Detailed Summary'!I33</f>
        <v>0</v>
      </c>
      <c r="J33" s="173">
        <f>'[1]Detailed Summary'!J33</f>
        <v>0</v>
      </c>
      <c r="K33" s="173">
        <f>'[1]Detailed Summary'!K33</f>
        <v>-3608.3649412231462</v>
      </c>
      <c r="L33" s="173">
        <f>'[1]Detailed Summary'!L33</f>
        <v>0</v>
      </c>
      <c r="M33" s="173">
        <f>'[1]Detailed Summary'!M33</f>
        <v>0</v>
      </c>
      <c r="N33" s="173">
        <f>'[1]Detailed Summary'!N33</f>
        <v>0</v>
      </c>
      <c r="O33" s="173">
        <f>'[1]Detailed Summary'!O33</f>
        <v>0</v>
      </c>
      <c r="P33" s="173">
        <f>'[1]Detailed Summary'!P33</f>
        <v>0</v>
      </c>
      <c r="Q33" s="173">
        <f>'[1]Detailed Summary'!Q33</f>
        <v>0</v>
      </c>
      <c r="R33" s="173">
        <f>'[1]Detailed Summary'!R33</f>
        <v>1631.5225314904237</v>
      </c>
      <c r="S33" s="173">
        <f>'[1]Detailed Summary'!S33</f>
        <v>0</v>
      </c>
      <c r="T33" s="173">
        <f>'[1]Detailed Summary'!T33</f>
        <v>0</v>
      </c>
      <c r="U33" s="173">
        <f>'[1]Detailed Summary'!U33</f>
        <v>0</v>
      </c>
      <c r="V33" s="173">
        <f>'[1]Detailed Summary'!V33</f>
        <v>0</v>
      </c>
      <c r="W33" s="173">
        <f>'[1]Detailed Summary'!W33</f>
        <v>0</v>
      </c>
      <c r="X33" s="173">
        <f>'[1]Detailed Summary'!X33</f>
        <v>0</v>
      </c>
      <c r="Y33" s="173">
        <f>'[1]Detailed Summary'!Y33</f>
        <v>0</v>
      </c>
      <c r="Z33" s="173">
        <f>'[1]Detailed Summary'!Z33</f>
        <v>0</v>
      </c>
      <c r="AA33" s="173">
        <f>'[1]Detailed Summary'!AA33</f>
        <v>0</v>
      </c>
      <c r="AB33" s="173">
        <f>'[1]Detailed Summary'!AB33</f>
        <v>0</v>
      </c>
      <c r="AC33" s="173">
        <f>'[1]Detailed Summary'!AC33</f>
        <v>0</v>
      </c>
      <c r="AD33" s="173">
        <f>'[1]Detailed Summary'!AD33</f>
        <v>0</v>
      </c>
      <c r="AE33" s="173">
        <f>'[1]Detailed Summary'!AE33</f>
        <v>0</v>
      </c>
      <c r="AF33" s="633">
        <f>'[1]Detailed Summary'!AF33</f>
        <v>-18125239.842409734</v>
      </c>
      <c r="AG33" s="633">
        <f>'[1]Detailed Summary'!AG33</f>
        <v>4015681.2075902633</v>
      </c>
      <c r="AH33" s="173">
        <f>'[1]Detailed Summary'!AH33</f>
        <v>0</v>
      </c>
      <c r="AI33" s="173">
        <f>'[1]Detailed Summary'!AI33</f>
        <v>0</v>
      </c>
      <c r="AJ33" s="173">
        <f>'[1]Detailed Summary'!AJ33</f>
        <v>0</v>
      </c>
      <c r="AK33" s="173">
        <f>'[1]Detailed Summary'!AK33</f>
        <v>0</v>
      </c>
      <c r="AL33" s="173">
        <f>'[1]Detailed Summary'!AL33</f>
        <v>0</v>
      </c>
      <c r="AM33" s="173">
        <f>'[1]Detailed Summary'!AM33</f>
        <v>0</v>
      </c>
      <c r="AN33" s="173">
        <f>'[1]Detailed Summary'!AN33</f>
        <v>67858.879361970816</v>
      </c>
      <c r="AO33" s="173">
        <f>'[1]Detailed Summary'!AO33</f>
        <v>0</v>
      </c>
      <c r="AP33" s="173">
        <f>'[1]Detailed Summary'!AP33</f>
        <v>0</v>
      </c>
      <c r="AQ33" s="173">
        <f>'[1]Detailed Summary'!AQ33</f>
        <v>0</v>
      </c>
      <c r="AR33" s="173">
        <f>'[1]Detailed Summary'!AR33</f>
        <v>0</v>
      </c>
      <c r="AS33" s="173">
        <f>'[1]Detailed Summary'!AS33</f>
        <v>0</v>
      </c>
      <c r="AT33" s="173">
        <f>'[1]Detailed Summary'!AT33</f>
        <v>0</v>
      </c>
      <c r="AU33" s="173">
        <f>'[1]Detailed Summary'!AU33</f>
        <v>0</v>
      </c>
      <c r="AV33" s="173">
        <f>'[1]Detailed Summary'!AV33</f>
        <v>0</v>
      </c>
      <c r="AW33" s="173">
        <f>'[1]Detailed Summary'!AW33</f>
        <v>0</v>
      </c>
      <c r="AX33" s="173">
        <f>'[1]Detailed Summary'!AX33</f>
        <v>0</v>
      </c>
      <c r="AY33" s="173">
        <f>'[1]Detailed Summary'!AY33</f>
        <v>0</v>
      </c>
      <c r="AZ33" s="173">
        <f>'[1]Detailed Summary'!AZ33</f>
        <v>0</v>
      </c>
      <c r="BA33" s="173">
        <f>'[1]Detailed Summary'!BA33</f>
        <v>0</v>
      </c>
      <c r="BB33" s="173">
        <f>'[1]Detailed Summary'!BB33</f>
        <v>0</v>
      </c>
      <c r="BC33" s="173">
        <f>'[1]Detailed Summary'!BC33</f>
        <v>0</v>
      </c>
      <c r="BD33" s="173">
        <f>'[1]Detailed Summary'!BD33</f>
        <v>0</v>
      </c>
      <c r="BE33" s="173">
        <f>'[1]Detailed Summary'!BE33</f>
        <v>0</v>
      </c>
      <c r="BF33" s="173">
        <f>'[1]Detailed Summary'!BF33</f>
        <v>0</v>
      </c>
      <c r="BG33" s="173">
        <f>'[1]Detailed Summary'!BG33</f>
        <v>0</v>
      </c>
      <c r="BH33" s="173">
        <f>'[1]Detailed Summary'!BH33</f>
        <v>0</v>
      </c>
      <c r="BI33" s="173">
        <f>'[1]Detailed Summary'!BI33</f>
        <v>0</v>
      </c>
      <c r="BJ33" s="173">
        <f>'[1]Detailed Summary'!BJ33</f>
        <v>67858.879361970816</v>
      </c>
      <c r="BK33" s="173">
        <f>'[1]Detailed Summary'!BK33</f>
        <v>4083540.0869522342</v>
      </c>
      <c r="BL33" s="116"/>
      <c r="BM33" s="116"/>
      <c r="BN33" s="116"/>
      <c r="BO33" s="116"/>
    </row>
    <row r="34" spans="1:67">
      <c r="A34" s="170">
        <f>'[1]Detailed Summary'!A34</f>
        <v>22</v>
      </c>
      <c r="B34" s="171" t="str">
        <f>'[1]Detailed Summary'!B34</f>
        <v>CONSERVATION AMORTIZATION</v>
      </c>
      <c r="C34" s="118">
        <f>'[1]Detailed Summary'!C34</f>
        <v>97087902.950000003</v>
      </c>
      <c r="D34" s="173">
        <f>'[1]Detailed Summary'!D34</f>
        <v>0</v>
      </c>
      <c r="E34" s="173">
        <f>'[1]Detailed Summary'!E34</f>
        <v>0</v>
      </c>
      <c r="F34" s="173">
        <f>'[1]Detailed Summary'!F34</f>
        <v>0</v>
      </c>
      <c r="G34" s="173">
        <f>'[1]Detailed Summary'!G34</f>
        <v>0</v>
      </c>
      <c r="H34" s="173">
        <f>'[1]Detailed Summary'!H34</f>
        <v>-97087902.950000003</v>
      </c>
      <c r="I34" s="173">
        <f>'[1]Detailed Summary'!I34</f>
        <v>0</v>
      </c>
      <c r="J34" s="173">
        <f>'[1]Detailed Summary'!J34</f>
        <v>0</v>
      </c>
      <c r="K34" s="173">
        <f>'[1]Detailed Summary'!K34</f>
        <v>0</v>
      </c>
      <c r="L34" s="173">
        <f>'[1]Detailed Summary'!L34</f>
        <v>0</v>
      </c>
      <c r="M34" s="173">
        <f>'[1]Detailed Summary'!M34</f>
        <v>0</v>
      </c>
      <c r="N34" s="173">
        <f>'[1]Detailed Summary'!N34</f>
        <v>0</v>
      </c>
      <c r="O34" s="173">
        <f>'[1]Detailed Summary'!O34</f>
        <v>0</v>
      </c>
      <c r="P34" s="173">
        <f>'[1]Detailed Summary'!P34</f>
        <v>0</v>
      </c>
      <c r="Q34" s="173">
        <f>'[1]Detailed Summary'!Q34</f>
        <v>0</v>
      </c>
      <c r="R34" s="173">
        <f>'[1]Detailed Summary'!R34</f>
        <v>0</v>
      </c>
      <c r="S34" s="173">
        <f>'[1]Detailed Summary'!S34</f>
        <v>0</v>
      </c>
      <c r="T34" s="173">
        <f>'[1]Detailed Summary'!T34</f>
        <v>0</v>
      </c>
      <c r="U34" s="173">
        <f>'[1]Detailed Summary'!U34</f>
        <v>0</v>
      </c>
      <c r="V34" s="173">
        <f>'[1]Detailed Summary'!V34</f>
        <v>0</v>
      </c>
      <c r="W34" s="173">
        <f>'[1]Detailed Summary'!W34</f>
        <v>0</v>
      </c>
      <c r="X34" s="173">
        <f>'[1]Detailed Summary'!X34</f>
        <v>0</v>
      </c>
      <c r="Y34" s="173">
        <f>'[1]Detailed Summary'!Y34</f>
        <v>0</v>
      </c>
      <c r="Z34" s="173">
        <f>'[1]Detailed Summary'!Z34</f>
        <v>0</v>
      </c>
      <c r="AA34" s="173">
        <f>'[1]Detailed Summary'!AA34</f>
        <v>0</v>
      </c>
      <c r="AB34" s="173">
        <f>'[1]Detailed Summary'!AB34</f>
        <v>0</v>
      </c>
      <c r="AC34" s="173">
        <f>'[1]Detailed Summary'!AC34</f>
        <v>0</v>
      </c>
      <c r="AD34" s="173">
        <f>'[1]Detailed Summary'!AD34</f>
        <v>0</v>
      </c>
      <c r="AE34" s="173">
        <f>'[1]Detailed Summary'!AE34</f>
        <v>0</v>
      </c>
      <c r="AF34" s="633">
        <f>'[1]Detailed Summary'!AF34</f>
        <v>-97087902.950000003</v>
      </c>
      <c r="AG34" s="633">
        <f>'[1]Detailed Summary'!AG34</f>
        <v>0</v>
      </c>
      <c r="AH34" s="173">
        <f>'[1]Detailed Summary'!AH34</f>
        <v>0</v>
      </c>
      <c r="AI34" s="173">
        <f>'[1]Detailed Summary'!AI34</f>
        <v>0</v>
      </c>
      <c r="AJ34" s="173">
        <f>'[1]Detailed Summary'!AJ34</f>
        <v>0</v>
      </c>
      <c r="AK34" s="173">
        <f>'[1]Detailed Summary'!AK34</f>
        <v>0</v>
      </c>
      <c r="AL34" s="173">
        <f>'[1]Detailed Summary'!AL34</f>
        <v>0</v>
      </c>
      <c r="AM34" s="173">
        <f>'[1]Detailed Summary'!AM34</f>
        <v>0</v>
      </c>
      <c r="AN34" s="117">
        <f>'[1]Detailed Summary'!AN34</f>
        <v>0</v>
      </c>
      <c r="AO34" s="173">
        <f>'[1]Detailed Summary'!AO34</f>
        <v>0</v>
      </c>
      <c r="AP34" s="173">
        <f>'[1]Detailed Summary'!AP34</f>
        <v>0</v>
      </c>
      <c r="AQ34" s="173">
        <f>'[1]Detailed Summary'!AQ34</f>
        <v>0</v>
      </c>
      <c r="AR34" s="173">
        <f>'[1]Detailed Summary'!AR34</f>
        <v>0</v>
      </c>
      <c r="AS34" s="173">
        <f>'[1]Detailed Summary'!AS34</f>
        <v>0</v>
      </c>
      <c r="AT34" s="173">
        <f>'[1]Detailed Summary'!AT34</f>
        <v>0</v>
      </c>
      <c r="AU34" s="173">
        <f>'[1]Detailed Summary'!AU34</f>
        <v>0</v>
      </c>
      <c r="AV34" s="173">
        <f>'[1]Detailed Summary'!AV34</f>
        <v>0</v>
      </c>
      <c r="AW34" s="173">
        <f>'[1]Detailed Summary'!AW34</f>
        <v>0</v>
      </c>
      <c r="AX34" s="173">
        <f>'[1]Detailed Summary'!AX34</f>
        <v>0</v>
      </c>
      <c r="AY34" s="173">
        <f>'[1]Detailed Summary'!AY34</f>
        <v>0</v>
      </c>
      <c r="AZ34" s="173">
        <f>'[1]Detailed Summary'!AZ34</f>
        <v>0</v>
      </c>
      <c r="BA34" s="173">
        <f>'[1]Detailed Summary'!BA34</f>
        <v>0</v>
      </c>
      <c r="BB34" s="173">
        <f>'[1]Detailed Summary'!BB34</f>
        <v>0</v>
      </c>
      <c r="BC34" s="173">
        <f>'[1]Detailed Summary'!BC34</f>
        <v>0</v>
      </c>
      <c r="BD34" s="173">
        <f>'[1]Detailed Summary'!BD34</f>
        <v>0</v>
      </c>
      <c r="BE34" s="173">
        <f>'[1]Detailed Summary'!BE34</f>
        <v>0</v>
      </c>
      <c r="BF34" s="173">
        <f>'[1]Detailed Summary'!BF34</f>
        <v>0</v>
      </c>
      <c r="BG34" s="173">
        <f>'[1]Detailed Summary'!BG34</f>
        <v>0</v>
      </c>
      <c r="BH34" s="173">
        <f>'[1]Detailed Summary'!BH34</f>
        <v>0</v>
      </c>
      <c r="BI34" s="173">
        <f>'[1]Detailed Summary'!BI34</f>
        <v>0</v>
      </c>
      <c r="BJ34" s="173">
        <f>'[1]Detailed Summary'!BJ34</f>
        <v>0</v>
      </c>
      <c r="BK34" s="173">
        <f>'[1]Detailed Summary'!BK34</f>
        <v>0</v>
      </c>
      <c r="BL34" s="116"/>
      <c r="BM34" s="116"/>
      <c r="BN34" s="116"/>
      <c r="BO34" s="116"/>
    </row>
    <row r="35" spans="1:67">
      <c r="A35" s="170">
        <f>'[1]Detailed Summary'!A35</f>
        <v>23</v>
      </c>
      <c r="B35" s="171" t="str">
        <f>'[1]Detailed Summary'!B35</f>
        <v>ADMIN &amp; GENERAL EXPENSE</v>
      </c>
      <c r="C35" s="118">
        <f>'[1]Detailed Summary'!C35</f>
        <v>124825410.95999999</v>
      </c>
      <c r="D35" s="173">
        <f>'[1]Detailed Summary'!D35</f>
        <v>88089.001239607955</v>
      </c>
      <c r="E35" s="173">
        <f>'[1]Detailed Summary'!E35</f>
        <v>10554.32</v>
      </c>
      <c r="F35" s="173">
        <f>'[1]Detailed Summary'!F35</f>
        <v>0</v>
      </c>
      <c r="G35" s="173">
        <f>'[1]Detailed Summary'!G35</f>
        <v>0</v>
      </c>
      <c r="H35" s="173">
        <f>'[1]Detailed Summary'!H35</f>
        <v>-408082.83062400005</v>
      </c>
      <c r="I35" s="173">
        <f>'[1]Detailed Summary'!I35</f>
        <v>-84300.474512874614</v>
      </c>
      <c r="J35" s="173">
        <f>'[1]Detailed Summary'!J35</f>
        <v>0</v>
      </c>
      <c r="K35" s="173">
        <f>'[1]Detailed Summary'!K35</f>
        <v>-56643.756348991301</v>
      </c>
      <c r="L35" s="173">
        <f>'[1]Detailed Summary'!L35</f>
        <v>14061.997781991959</v>
      </c>
      <c r="M35" s="173">
        <f>'[1]Detailed Summary'!M35</f>
        <v>-6710.549906840708</v>
      </c>
      <c r="N35" s="173">
        <f>'[1]Detailed Summary'!N35</f>
        <v>0</v>
      </c>
      <c r="O35" s="173">
        <f>'[1]Detailed Summary'!O35</f>
        <v>628553.90760300006</v>
      </c>
      <c r="P35" s="173">
        <f>'[1]Detailed Summary'!P35</f>
        <v>2184999.0024255933</v>
      </c>
      <c r="Q35" s="173">
        <f>'[1]Detailed Summary'!Q35</f>
        <v>-405001.75899837748</v>
      </c>
      <c r="R35" s="173">
        <f>'[1]Detailed Summary'!R35</f>
        <v>27562.31451934576</v>
      </c>
      <c r="S35" s="173">
        <f>'[1]Detailed Summary'!S35</f>
        <v>16653.918911919929</v>
      </c>
      <c r="T35" s="173">
        <f>'[1]Detailed Summary'!T35</f>
        <v>30190.192556923255</v>
      </c>
      <c r="U35" s="173">
        <f>'[1]Detailed Summary'!U35</f>
        <v>0</v>
      </c>
      <c r="V35" s="173">
        <f>'[1]Detailed Summary'!V35</f>
        <v>0</v>
      </c>
      <c r="W35" s="173">
        <f>'[1]Detailed Summary'!W35</f>
        <v>-1290076.1837477004</v>
      </c>
      <c r="X35" s="173">
        <f>'[1]Detailed Summary'!X35</f>
        <v>0</v>
      </c>
      <c r="Y35" s="173">
        <f>'[1]Detailed Summary'!Y35</f>
        <v>0</v>
      </c>
      <c r="Z35" s="173">
        <f>'[1]Detailed Summary'!Z35</f>
        <v>0</v>
      </c>
      <c r="AA35" s="173">
        <f>'[1]Detailed Summary'!AA35</f>
        <v>0</v>
      </c>
      <c r="AB35" s="173">
        <f>'[1]Detailed Summary'!AB35</f>
        <v>0</v>
      </c>
      <c r="AC35" s="173">
        <f>'[1]Detailed Summary'!AC35</f>
        <v>0</v>
      </c>
      <c r="AD35" s="173">
        <f>'[1]Detailed Summary'!AD35</f>
        <v>0</v>
      </c>
      <c r="AE35" s="173">
        <f>'[1]Detailed Summary'!AE35</f>
        <v>0</v>
      </c>
      <c r="AF35" s="633">
        <f>'[1]Detailed Summary'!AF35</f>
        <v>749849.10089959786</v>
      </c>
      <c r="AG35" s="633">
        <f>'[1]Detailed Summary'!AG35</f>
        <v>125575260.06089959</v>
      </c>
      <c r="AH35" s="173">
        <f>'[1]Detailed Summary'!AH35</f>
        <v>-68375.374060000002</v>
      </c>
      <c r="AI35" s="173">
        <f>'[1]Detailed Summary'!AI35</f>
        <v>18217.891999999993</v>
      </c>
      <c r="AJ35" s="173">
        <f>'[1]Detailed Summary'!AJ35</f>
        <v>0</v>
      </c>
      <c r="AK35" s="173">
        <f>'[1]Detailed Summary'!AK35</f>
        <v>-14061.997781991959</v>
      </c>
      <c r="AL35" s="173">
        <f>'[1]Detailed Summary'!AL35</f>
        <v>6710.549906840708</v>
      </c>
      <c r="AM35" s="173">
        <f>'[1]Detailed Summary'!AM35</f>
        <v>560237.97633404168</v>
      </c>
      <c r="AN35" s="173">
        <f>'[1]Detailed Summary'!AN35</f>
        <v>1071660.7177337781</v>
      </c>
      <c r="AO35" s="173">
        <f>'[1]Detailed Summary'!AO35</f>
        <v>263515.60003291816</v>
      </c>
      <c r="AP35" s="173">
        <f>'[1]Detailed Summary'!AP35</f>
        <v>874996.06141313724</v>
      </c>
      <c r="AQ35" s="173">
        <f>'[1]Detailed Summary'!AQ35</f>
        <v>0</v>
      </c>
      <c r="AR35" s="173">
        <f>'[1]Detailed Summary'!AR35</f>
        <v>0</v>
      </c>
      <c r="AS35" s="173">
        <f>'[1]Detailed Summary'!AS35</f>
        <v>0</v>
      </c>
      <c r="AT35" s="173">
        <f>'[1]Detailed Summary'!AT35</f>
        <v>-499429.07517434994</v>
      </c>
      <c r="AU35" s="173">
        <f>'[1]Detailed Summary'!AU35</f>
        <v>0</v>
      </c>
      <c r="AV35" s="173">
        <f>'[1]Detailed Summary'!AV35</f>
        <v>0</v>
      </c>
      <c r="AW35" s="173">
        <f>'[1]Detailed Summary'!AW35</f>
        <v>0</v>
      </c>
      <c r="AX35" s="173">
        <f>'[1]Detailed Summary'!AX35</f>
        <v>0</v>
      </c>
      <c r="AY35" s="173">
        <f>'[1]Detailed Summary'!AY35</f>
        <v>1258.4533669999946</v>
      </c>
      <c r="AZ35" s="173">
        <f>'[1]Detailed Summary'!AZ35</f>
        <v>0</v>
      </c>
      <c r="BA35" s="173">
        <f>'[1]Detailed Summary'!BA35</f>
        <v>0</v>
      </c>
      <c r="BB35" s="173">
        <f>'[1]Detailed Summary'!BB35</f>
        <v>0</v>
      </c>
      <c r="BC35" s="173">
        <f>'[1]Detailed Summary'!BC35</f>
        <v>0</v>
      </c>
      <c r="BD35" s="173">
        <f>'[1]Detailed Summary'!BD35</f>
        <v>0</v>
      </c>
      <c r="BE35" s="173">
        <f>'[1]Detailed Summary'!BE35</f>
        <v>0</v>
      </c>
      <c r="BF35" s="173">
        <f>'[1]Detailed Summary'!BF35</f>
        <v>0</v>
      </c>
      <c r="BG35" s="173">
        <f>'[1]Detailed Summary'!BG35</f>
        <v>0</v>
      </c>
      <c r="BH35" s="173">
        <f>'[1]Detailed Summary'!BH35</f>
        <v>0</v>
      </c>
      <c r="BI35" s="173">
        <f>'[1]Detailed Summary'!BI35</f>
        <v>0</v>
      </c>
      <c r="BJ35" s="173">
        <f>'[1]Detailed Summary'!BJ35</f>
        <v>2214730.8037713738</v>
      </c>
      <c r="BK35" s="173">
        <f>'[1]Detailed Summary'!BK35</f>
        <v>127789990.86467096</v>
      </c>
      <c r="BL35" s="116"/>
      <c r="BM35" s="116"/>
      <c r="BN35" s="116"/>
      <c r="BO35" s="116"/>
    </row>
    <row r="36" spans="1:67">
      <c r="A36" s="170">
        <f>'[1]Detailed Summary'!A36</f>
        <v>24</v>
      </c>
      <c r="B36" s="171" t="str">
        <f>'[1]Detailed Summary'!B36</f>
        <v>DEPRECIATION</v>
      </c>
      <c r="C36" s="118">
        <f>'[1]Detailed Summary'!C36</f>
        <v>341625259.95999998</v>
      </c>
      <c r="D36" s="173">
        <f>'[1]Detailed Summary'!D36</f>
        <v>0</v>
      </c>
      <c r="E36" s="173">
        <f>'[1]Detailed Summary'!E36</f>
        <v>0</v>
      </c>
      <c r="F36" s="173">
        <f>'[1]Detailed Summary'!F36</f>
        <v>0</v>
      </c>
      <c r="G36" s="173">
        <f>'[1]Detailed Summary'!G36</f>
        <v>0</v>
      </c>
      <c r="H36" s="173">
        <f>'[1]Detailed Summary'!H36</f>
        <v>0</v>
      </c>
      <c r="I36" s="173">
        <f>'[1]Detailed Summary'!I36</f>
        <v>0</v>
      </c>
      <c r="J36" s="173">
        <f>'[1]Detailed Summary'!J36</f>
        <v>0</v>
      </c>
      <c r="K36" s="173">
        <f>'[1]Detailed Summary'!K36</f>
        <v>0</v>
      </c>
      <c r="L36" s="173">
        <f>'[1]Detailed Summary'!L36</f>
        <v>0</v>
      </c>
      <c r="M36" s="173">
        <f>'[1]Detailed Summary'!M36</f>
        <v>0</v>
      </c>
      <c r="N36" s="173">
        <f>'[1]Detailed Summary'!N36</f>
        <v>0</v>
      </c>
      <c r="O36" s="173">
        <f>'[1]Detailed Summary'!O36</f>
        <v>0</v>
      </c>
      <c r="P36" s="173">
        <f>'[1]Detailed Summary'!P36</f>
        <v>0</v>
      </c>
      <c r="Q36" s="173">
        <f>'[1]Detailed Summary'!Q36</f>
        <v>0</v>
      </c>
      <c r="R36" s="173">
        <f>'[1]Detailed Summary'!R36</f>
        <v>0</v>
      </c>
      <c r="S36" s="173">
        <f>'[1]Detailed Summary'!S36</f>
        <v>0</v>
      </c>
      <c r="T36" s="173">
        <f>'[1]Detailed Summary'!T36</f>
        <v>0</v>
      </c>
      <c r="U36" s="173">
        <f>'[1]Detailed Summary'!U36</f>
        <v>0</v>
      </c>
      <c r="V36" s="173">
        <f>'[1]Detailed Summary'!V36</f>
        <v>5699417.5924432306</v>
      </c>
      <c r="W36" s="173">
        <f>'[1]Detailed Summary'!W36</f>
        <v>0</v>
      </c>
      <c r="X36" s="173">
        <f>'[1]Detailed Summary'!X36</f>
        <v>0</v>
      </c>
      <c r="Y36" s="173">
        <f>'[1]Detailed Summary'!Y36</f>
        <v>0</v>
      </c>
      <c r="Z36" s="173">
        <f>'[1]Detailed Summary'!Z36</f>
        <v>-212064</v>
      </c>
      <c r="AA36" s="173">
        <f>'[1]Detailed Summary'!AA36</f>
        <v>0</v>
      </c>
      <c r="AB36" s="173">
        <f>'[1]Detailed Summary'!AB36</f>
        <v>0</v>
      </c>
      <c r="AC36" s="173">
        <f>'[1]Detailed Summary'!AC36</f>
        <v>-2348854.8283335716</v>
      </c>
      <c r="AD36" s="173">
        <f>'[1]Detailed Summary'!AD36</f>
        <v>0</v>
      </c>
      <c r="AE36" s="173">
        <f>'[1]Detailed Summary'!AE36</f>
        <v>0</v>
      </c>
      <c r="AF36" s="633">
        <f>'[1]Detailed Summary'!AF36</f>
        <v>3138498.764109659</v>
      </c>
      <c r="AG36" s="633">
        <f>'[1]Detailed Summary'!AG36</f>
        <v>344763758.72410965</v>
      </c>
      <c r="AH36" s="173">
        <f>'[1]Detailed Summary'!AH36</f>
        <v>0</v>
      </c>
      <c r="AI36" s="173">
        <f>'[1]Detailed Summary'!AI36</f>
        <v>0</v>
      </c>
      <c r="AJ36" s="173">
        <f>'[1]Detailed Summary'!AJ36</f>
        <v>0</v>
      </c>
      <c r="AK36" s="173">
        <f>'[1]Detailed Summary'!AK36</f>
        <v>0</v>
      </c>
      <c r="AL36" s="173">
        <f>'[1]Detailed Summary'!AL36</f>
        <v>0</v>
      </c>
      <c r="AM36" s="173">
        <f>'[1]Detailed Summary'!AM36</f>
        <v>0</v>
      </c>
      <c r="AN36" s="173">
        <f>'[1]Detailed Summary'!AN36</f>
        <v>0</v>
      </c>
      <c r="AO36" s="173">
        <f>'[1]Detailed Summary'!AO36</f>
        <v>0</v>
      </c>
      <c r="AP36" s="173">
        <f>'[1]Detailed Summary'!AP36</f>
        <v>0</v>
      </c>
      <c r="AQ36" s="173">
        <f>'[1]Detailed Summary'!AQ36</f>
        <v>0</v>
      </c>
      <c r="AR36" s="173">
        <f>'[1]Detailed Summary'!AR36</f>
        <v>0</v>
      </c>
      <c r="AS36" s="173">
        <f>'[1]Detailed Summary'!AS36</f>
        <v>1288993.5097277348</v>
      </c>
      <c r="AT36" s="173">
        <f>'[1]Detailed Summary'!AT36</f>
        <v>0</v>
      </c>
      <c r="AU36" s="173">
        <f>'[1]Detailed Summary'!AU36</f>
        <v>0</v>
      </c>
      <c r="AV36" s="173">
        <f>'[1]Detailed Summary'!AV36</f>
        <v>0</v>
      </c>
      <c r="AW36" s="173">
        <f>'[1]Detailed Summary'!AW36</f>
        <v>0</v>
      </c>
      <c r="AX36" s="173">
        <f>'[1]Detailed Summary'!AX36</f>
        <v>375013.99657122983</v>
      </c>
      <c r="AY36" s="173">
        <f>'[1]Detailed Summary'!AY36</f>
        <v>0</v>
      </c>
      <c r="AZ36" s="173">
        <f>'[1]Detailed Summary'!AZ36</f>
        <v>0</v>
      </c>
      <c r="BA36" s="173">
        <f>'[1]Detailed Summary'!BA36</f>
        <v>0</v>
      </c>
      <c r="BB36" s="173">
        <f>'[1]Detailed Summary'!BB36</f>
        <v>0</v>
      </c>
      <c r="BC36" s="173">
        <f>'[1]Detailed Summary'!BC36</f>
        <v>0</v>
      </c>
      <c r="BD36" s="173">
        <f>'[1]Detailed Summary'!BD36</f>
        <v>0</v>
      </c>
      <c r="BE36" s="173">
        <f>'[1]Detailed Summary'!BE36</f>
        <v>0</v>
      </c>
      <c r="BF36" s="173">
        <f>'[1]Detailed Summary'!BF36</f>
        <v>370592.44987679686</v>
      </c>
      <c r="BG36" s="173">
        <f>'[1]Detailed Summary'!BG36</f>
        <v>0</v>
      </c>
      <c r="BH36" s="173">
        <f>'[1]Detailed Summary'!BH36</f>
        <v>0</v>
      </c>
      <c r="BI36" s="173">
        <f>'[1]Detailed Summary'!BI36</f>
        <v>0</v>
      </c>
      <c r="BJ36" s="173">
        <f>'[1]Detailed Summary'!BJ36</f>
        <v>2034599.9561757615</v>
      </c>
      <c r="BK36" s="173">
        <f>'[1]Detailed Summary'!BK36</f>
        <v>346798358.68028539</v>
      </c>
      <c r="BL36" s="116"/>
      <c r="BM36" s="116"/>
      <c r="BN36" s="116"/>
      <c r="BO36" s="116"/>
    </row>
    <row r="37" spans="1:67">
      <c r="A37" s="170">
        <f>'[1]Detailed Summary'!A37</f>
        <v>25</v>
      </c>
      <c r="B37" s="171" t="str">
        <f>'[1]Detailed Summary'!B37</f>
        <v>AMORTIZATION</v>
      </c>
      <c r="C37" s="118">
        <f>'[1]Detailed Summary'!C37</f>
        <v>75292958.060000002</v>
      </c>
      <c r="D37" s="173">
        <f>'[1]Detailed Summary'!D37</f>
        <v>0</v>
      </c>
      <c r="E37" s="173">
        <f>'[1]Detailed Summary'!E37</f>
        <v>0</v>
      </c>
      <c r="F37" s="173">
        <f>'[1]Detailed Summary'!F37</f>
        <v>0</v>
      </c>
      <c r="G37" s="173">
        <f>'[1]Detailed Summary'!G37</f>
        <v>0</v>
      </c>
      <c r="H37" s="173">
        <f>'[1]Detailed Summary'!H37</f>
        <v>0</v>
      </c>
      <c r="I37" s="173">
        <f>'[1]Detailed Summary'!I37</f>
        <v>0</v>
      </c>
      <c r="J37" s="173">
        <f>'[1]Detailed Summary'!J37</f>
        <v>0</v>
      </c>
      <c r="K37" s="173">
        <f>'[1]Detailed Summary'!K37</f>
        <v>0</v>
      </c>
      <c r="L37" s="173">
        <f>'[1]Detailed Summary'!L37</f>
        <v>0</v>
      </c>
      <c r="M37" s="173">
        <f>'[1]Detailed Summary'!M37</f>
        <v>0</v>
      </c>
      <c r="N37" s="173">
        <f>'[1]Detailed Summary'!N37</f>
        <v>0</v>
      </c>
      <c r="O37" s="173">
        <f>'[1]Detailed Summary'!O37</f>
        <v>0</v>
      </c>
      <c r="P37" s="173">
        <f>'[1]Detailed Summary'!P37</f>
        <v>0</v>
      </c>
      <c r="Q37" s="173">
        <f>'[1]Detailed Summary'!Q37</f>
        <v>0</v>
      </c>
      <c r="R37" s="173">
        <f>'[1]Detailed Summary'!R37</f>
        <v>0</v>
      </c>
      <c r="S37" s="173">
        <f>'[1]Detailed Summary'!S37</f>
        <v>0</v>
      </c>
      <c r="T37" s="173">
        <f>'[1]Detailed Summary'!T37</f>
        <v>0</v>
      </c>
      <c r="U37" s="173">
        <f>'[1]Detailed Summary'!U37</f>
        <v>0</v>
      </c>
      <c r="V37" s="173">
        <f>'[1]Detailed Summary'!V37</f>
        <v>15699257.697837964</v>
      </c>
      <c r="W37" s="173">
        <f>'[1]Detailed Summary'!W37</f>
        <v>0</v>
      </c>
      <c r="X37" s="173">
        <f>'[1]Detailed Summary'!X37</f>
        <v>0</v>
      </c>
      <c r="Y37" s="173">
        <f>'[1]Detailed Summary'!Y37</f>
        <v>0</v>
      </c>
      <c r="Z37" s="173">
        <f>'[1]Detailed Summary'!Z37</f>
        <v>0</v>
      </c>
      <c r="AA37" s="173">
        <f>'[1]Detailed Summary'!AA37</f>
        <v>0</v>
      </c>
      <c r="AB37" s="173">
        <f>'[1]Detailed Summary'!AB37</f>
        <v>0</v>
      </c>
      <c r="AC37" s="173">
        <f>'[1]Detailed Summary'!AC37</f>
        <v>0</v>
      </c>
      <c r="AD37" s="173">
        <f>'[1]Detailed Summary'!AD37</f>
        <v>0</v>
      </c>
      <c r="AE37" s="173">
        <f>'[1]Detailed Summary'!AE37</f>
        <v>0</v>
      </c>
      <c r="AF37" s="633">
        <f>'[1]Detailed Summary'!AF37</f>
        <v>15699257.697837964</v>
      </c>
      <c r="AG37" s="633">
        <f>'[1]Detailed Summary'!AG37</f>
        <v>90992215.757837966</v>
      </c>
      <c r="AH37" s="173">
        <f>'[1]Detailed Summary'!AH37</f>
        <v>0</v>
      </c>
      <c r="AI37" s="173">
        <f>'[1]Detailed Summary'!AI37</f>
        <v>0</v>
      </c>
      <c r="AJ37" s="173">
        <f>'[1]Detailed Summary'!AJ37</f>
        <v>0</v>
      </c>
      <c r="AK37" s="173">
        <f>'[1]Detailed Summary'!AK37</f>
        <v>0</v>
      </c>
      <c r="AL37" s="173">
        <f>'[1]Detailed Summary'!AL37</f>
        <v>0</v>
      </c>
      <c r="AM37" s="173">
        <f>'[1]Detailed Summary'!AM37</f>
        <v>0</v>
      </c>
      <c r="AN37" s="173">
        <f>'[1]Detailed Summary'!AN37</f>
        <v>0</v>
      </c>
      <c r="AO37" s="173">
        <f>'[1]Detailed Summary'!AO37</f>
        <v>0</v>
      </c>
      <c r="AP37" s="173">
        <f>'[1]Detailed Summary'!AP37</f>
        <v>0</v>
      </c>
      <c r="AQ37" s="173">
        <f>'[1]Detailed Summary'!AQ37</f>
        <v>0</v>
      </c>
      <c r="AR37" s="173">
        <f>'[1]Detailed Summary'!AR37</f>
        <v>0</v>
      </c>
      <c r="AS37" s="173">
        <f>'[1]Detailed Summary'!AS37</f>
        <v>0</v>
      </c>
      <c r="AT37" s="173">
        <f>'[1]Detailed Summary'!AT37</f>
        <v>0</v>
      </c>
      <c r="AU37" s="173">
        <f>'[1]Detailed Summary'!AU37</f>
        <v>5248913.9956294717</v>
      </c>
      <c r="AV37" s="173">
        <f>'[1]Detailed Summary'!AV37</f>
        <v>0</v>
      </c>
      <c r="AW37" s="173">
        <f>'[1]Detailed Summary'!AW37</f>
        <v>0</v>
      </c>
      <c r="AX37" s="173">
        <f>'[1]Detailed Summary'!AX37</f>
        <v>0</v>
      </c>
      <c r="AY37" s="173">
        <f>'[1]Detailed Summary'!AY37</f>
        <v>0</v>
      </c>
      <c r="AZ37" s="173">
        <f>'[1]Detailed Summary'!AZ37</f>
        <v>681757.00000000012</v>
      </c>
      <c r="BA37" s="173">
        <f>'[1]Detailed Summary'!BA37</f>
        <v>0</v>
      </c>
      <c r="BB37" s="173">
        <f>'[1]Detailed Summary'!BB37</f>
        <v>0</v>
      </c>
      <c r="BC37" s="173">
        <f>'[1]Detailed Summary'!BC37</f>
        <v>0</v>
      </c>
      <c r="BD37" s="173">
        <f>'[1]Detailed Summary'!BD37</f>
        <v>0</v>
      </c>
      <c r="BE37" s="173">
        <f>'[1]Detailed Summary'!BE37</f>
        <v>-5669283.3340000007</v>
      </c>
      <c r="BF37" s="173">
        <f>'[1]Detailed Summary'!BF37</f>
        <v>0</v>
      </c>
      <c r="BG37" s="173">
        <f>'[1]Detailed Summary'!BG37</f>
        <v>3090056.355</v>
      </c>
      <c r="BH37" s="173">
        <f>'[1]Detailed Summary'!BH37</f>
        <v>0</v>
      </c>
      <c r="BI37" s="173">
        <f>'[1]Detailed Summary'!BI37</f>
        <v>0</v>
      </c>
      <c r="BJ37" s="173">
        <f>'[1]Detailed Summary'!BJ37</f>
        <v>3351444.016629471</v>
      </c>
      <c r="BK37" s="173">
        <f>'[1]Detailed Summary'!BK37</f>
        <v>94343659.774467438</v>
      </c>
      <c r="BL37" s="116"/>
      <c r="BM37" s="116"/>
      <c r="BN37" s="116"/>
      <c r="BO37" s="116"/>
    </row>
    <row r="38" spans="1:67">
      <c r="A38" s="170">
        <f>'[1]Detailed Summary'!A38</f>
        <v>26</v>
      </c>
      <c r="B38" s="177" t="str">
        <f>'[1]Detailed Summary'!B38</f>
        <v>AMORTIZ OF PROPERTY GAIN/LOSS</v>
      </c>
      <c r="C38" s="118">
        <f>'[1]Detailed Summary'!C38</f>
        <v>35645161.039999902</v>
      </c>
      <c r="D38" s="173">
        <f>'[1]Detailed Summary'!D38</f>
        <v>0</v>
      </c>
      <c r="E38" s="173">
        <f>'[1]Detailed Summary'!E38</f>
        <v>0</v>
      </c>
      <c r="F38" s="173">
        <f>'[1]Detailed Summary'!F38</f>
        <v>0</v>
      </c>
      <c r="G38" s="173">
        <f>'[1]Detailed Summary'!G38</f>
        <v>0</v>
      </c>
      <c r="H38" s="173">
        <f>'[1]Detailed Summary'!H38</f>
        <v>0</v>
      </c>
      <c r="I38" s="173">
        <f>'[1]Detailed Summary'!I38</f>
        <v>0</v>
      </c>
      <c r="J38" s="173">
        <f>'[1]Detailed Summary'!J38</f>
        <v>0</v>
      </c>
      <c r="K38" s="173">
        <f>'[1]Detailed Summary'!K38</f>
        <v>0</v>
      </c>
      <c r="L38" s="173">
        <f>'[1]Detailed Summary'!L38</f>
        <v>0</v>
      </c>
      <c r="M38" s="173">
        <f>'[1]Detailed Summary'!M38</f>
        <v>0</v>
      </c>
      <c r="N38" s="173">
        <f>'[1]Detailed Summary'!N38</f>
        <v>0</v>
      </c>
      <c r="O38" s="173">
        <f>'[1]Detailed Summary'!O38</f>
        <v>0</v>
      </c>
      <c r="P38" s="173">
        <f>'[1]Detailed Summary'!P38</f>
        <v>0</v>
      </c>
      <c r="Q38" s="173">
        <f>'[1]Detailed Summary'!Q38</f>
        <v>0</v>
      </c>
      <c r="R38" s="173">
        <f>'[1]Detailed Summary'!R38</f>
        <v>0</v>
      </c>
      <c r="S38" s="173">
        <f>'[1]Detailed Summary'!S38</f>
        <v>0</v>
      </c>
      <c r="T38" s="173">
        <f>'[1]Detailed Summary'!T38</f>
        <v>0</v>
      </c>
      <c r="U38" s="173">
        <f>'[1]Detailed Summary'!U38</f>
        <v>0</v>
      </c>
      <c r="V38" s="173">
        <f>'[1]Detailed Summary'!V38</f>
        <v>0</v>
      </c>
      <c r="W38" s="173">
        <f>'[1]Detailed Summary'!W38</f>
        <v>0</v>
      </c>
      <c r="X38" s="173">
        <f>'[1]Detailed Summary'!X38</f>
        <v>0</v>
      </c>
      <c r="Y38" s="173">
        <f>'[1]Detailed Summary'!Y38</f>
        <v>0</v>
      </c>
      <c r="Z38" s="173">
        <f>'[1]Detailed Summary'!Z38</f>
        <v>0</v>
      </c>
      <c r="AA38" s="173">
        <f>'[1]Detailed Summary'!AA38</f>
        <v>0</v>
      </c>
      <c r="AB38" s="173">
        <f>'[1]Detailed Summary'!AB38</f>
        <v>0</v>
      </c>
      <c r="AC38" s="173">
        <f>'[1]Detailed Summary'!AC38</f>
        <v>0</v>
      </c>
      <c r="AD38" s="173">
        <f>'[1]Detailed Summary'!AD38</f>
        <v>0</v>
      </c>
      <c r="AE38" s="173">
        <f>'[1]Detailed Summary'!AE38</f>
        <v>0</v>
      </c>
      <c r="AF38" s="633">
        <f>'[1]Detailed Summary'!AF38</f>
        <v>0</v>
      </c>
      <c r="AG38" s="633">
        <f>'[1]Detailed Summary'!AG38</f>
        <v>35645161.039999902</v>
      </c>
      <c r="AH38" s="173">
        <f>'[1]Detailed Summary'!AH38</f>
        <v>0</v>
      </c>
      <c r="AI38" s="173">
        <f>'[1]Detailed Summary'!AI38</f>
        <v>0</v>
      </c>
      <c r="AJ38" s="173">
        <f>'[1]Detailed Summary'!AJ38</f>
        <v>0</v>
      </c>
      <c r="AK38" s="173">
        <f>'[1]Detailed Summary'!AK38</f>
        <v>0</v>
      </c>
      <c r="AL38" s="173">
        <f>'[1]Detailed Summary'!AL38</f>
        <v>0</v>
      </c>
      <c r="AM38" s="173">
        <f>'[1]Detailed Summary'!AM38</f>
        <v>0</v>
      </c>
      <c r="AN38" s="173">
        <f>'[1]Detailed Summary'!AN38</f>
        <v>0</v>
      </c>
      <c r="AO38" s="173">
        <f>'[1]Detailed Summary'!AO38</f>
        <v>0</v>
      </c>
      <c r="AP38" s="173">
        <f>'[1]Detailed Summary'!AP38</f>
        <v>0</v>
      </c>
      <c r="AQ38" s="173">
        <f>'[1]Detailed Summary'!AQ38</f>
        <v>0</v>
      </c>
      <c r="AR38" s="173">
        <f>'[1]Detailed Summary'!AR38</f>
        <v>0</v>
      </c>
      <c r="AS38" s="173">
        <f>'[1]Detailed Summary'!AS38</f>
        <v>0</v>
      </c>
      <c r="AT38" s="173">
        <f>'[1]Detailed Summary'!AT38</f>
        <v>0</v>
      </c>
      <c r="AU38" s="173">
        <f>'[1]Detailed Summary'!AU38</f>
        <v>0</v>
      </c>
      <c r="AV38" s="173">
        <f>'[1]Detailed Summary'!AV38</f>
        <v>0</v>
      </c>
      <c r="AW38" s="173">
        <f>'[1]Detailed Summary'!AW38</f>
        <v>0</v>
      </c>
      <c r="AX38" s="173">
        <f>'[1]Detailed Summary'!AX38</f>
        <v>0</v>
      </c>
      <c r="AY38" s="173">
        <f>'[1]Detailed Summary'!AY38</f>
        <v>0</v>
      </c>
      <c r="AZ38" s="173">
        <f>'[1]Detailed Summary'!AZ38</f>
        <v>0</v>
      </c>
      <c r="BA38" s="173">
        <f>'[1]Detailed Summary'!BA38</f>
        <v>0</v>
      </c>
      <c r="BB38" s="173">
        <f>'[1]Detailed Summary'!BB38</f>
        <v>0</v>
      </c>
      <c r="BC38" s="173">
        <f>'[1]Detailed Summary'!BC38</f>
        <v>13521271.800000004</v>
      </c>
      <c r="BD38" s="173">
        <f>'[1]Detailed Summary'!BD38</f>
        <v>-6016033.5165937655</v>
      </c>
      <c r="BE38" s="173">
        <f>'[1]Detailed Summary'!BE38</f>
        <v>0</v>
      </c>
      <c r="BF38" s="173">
        <f>'[1]Detailed Summary'!BF38</f>
        <v>0</v>
      </c>
      <c r="BG38" s="173">
        <f>'[1]Detailed Summary'!BG38</f>
        <v>0</v>
      </c>
      <c r="BH38" s="173">
        <f>'[1]Detailed Summary'!BH38</f>
        <v>0</v>
      </c>
      <c r="BI38" s="173">
        <f>'[1]Detailed Summary'!BI38</f>
        <v>0</v>
      </c>
      <c r="BJ38" s="173">
        <f>'[1]Detailed Summary'!BJ38</f>
        <v>7505238.283406239</v>
      </c>
      <c r="BK38" s="173">
        <f>'[1]Detailed Summary'!BK38</f>
        <v>43150399.323406145</v>
      </c>
      <c r="BL38" s="116"/>
      <c r="BM38" s="116"/>
      <c r="BN38" s="116"/>
      <c r="BO38" s="116"/>
    </row>
    <row r="39" spans="1:67">
      <c r="A39" s="170">
        <f>'[1]Detailed Summary'!A39</f>
        <v>27</v>
      </c>
      <c r="B39" s="171" t="str">
        <f>'[1]Detailed Summary'!B39</f>
        <v>OTHER OPERATING EXPENSES</v>
      </c>
      <c r="C39" s="118">
        <f>'[1]Detailed Summary'!C39</f>
        <v>-21632953.829999994</v>
      </c>
      <c r="D39" s="173">
        <f>'[1]Detailed Summary'!D39</f>
        <v>31349866.02</v>
      </c>
      <c r="E39" s="173">
        <f>'[1]Detailed Summary'!E39</f>
        <v>0</v>
      </c>
      <c r="F39" s="173">
        <f>'[1]Detailed Summary'!F39</f>
        <v>0</v>
      </c>
      <c r="G39" s="173">
        <f>'[1]Detailed Summary'!G39</f>
        <v>0</v>
      </c>
      <c r="H39" s="173">
        <f>'[1]Detailed Summary'!H39</f>
        <v>83311.960000000006</v>
      </c>
      <c r="I39" s="173">
        <f>'[1]Detailed Summary'!I39</f>
        <v>0</v>
      </c>
      <c r="J39" s="173">
        <f>'[1]Detailed Summary'!J39</f>
        <v>0</v>
      </c>
      <c r="K39" s="173">
        <f>'[1]Detailed Summary'!K39</f>
        <v>0</v>
      </c>
      <c r="L39" s="173">
        <f>'[1]Detailed Summary'!L39</f>
        <v>0</v>
      </c>
      <c r="M39" s="173">
        <f>'[1]Detailed Summary'!M39</f>
        <v>0</v>
      </c>
      <c r="N39" s="173">
        <f>'[1]Detailed Summary'!N39</f>
        <v>0</v>
      </c>
      <c r="O39" s="173">
        <f>'[1]Detailed Summary'!O39</f>
        <v>0</v>
      </c>
      <c r="P39" s="173">
        <f>'[1]Detailed Summary'!P39</f>
        <v>0</v>
      </c>
      <c r="Q39" s="173">
        <f>'[1]Detailed Summary'!Q39</f>
        <v>0</v>
      </c>
      <c r="R39" s="173">
        <f>'[1]Detailed Summary'!R39</f>
        <v>0</v>
      </c>
      <c r="S39" s="173">
        <f>'[1]Detailed Summary'!S39</f>
        <v>0</v>
      </c>
      <c r="T39" s="173">
        <f>'[1]Detailed Summary'!T39</f>
        <v>0</v>
      </c>
      <c r="U39" s="173">
        <f>'[1]Detailed Summary'!U39</f>
        <v>0</v>
      </c>
      <c r="V39" s="173">
        <f>'[1]Detailed Summary'!V39</f>
        <v>0</v>
      </c>
      <c r="W39" s="173">
        <f>'[1]Detailed Summary'!W39</f>
        <v>0</v>
      </c>
      <c r="X39" s="173">
        <f>'[1]Detailed Summary'!X39</f>
        <v>0</v>
      </c>
      <c r="Y39" s="173">
        <f>'[1]Detailed Summary'!Y39</f>
        <v>0</v>
      </c>
      <c r="Z39" s="173">
        <f>'[1]Detailed Summary'!Z39</f>
        <v>0</v>
      </c>
      <c r="AA39" s="173">
        <f>'[1]Detailed Summary'!AA39</f>
        <v>0</v>
      </c>
      <c r="AB39" s="173">
        <f>'[1]Detailed Summary'!AB39</f>
        <v>0</v>
      </c>
      <c r="AC39" s="173">
        <f>'[1]Detailed Summary'!AC39</f>
        <v>0</v>
      </c>
      <c r="AD39" s="173">
        <f>'[1]Detailed Summary'!AD39</f>
        <v>0</v>
      </c>
      <c r="AE39" s="173">
        <f>'[1]Detailed Summary'!AE39</f>
        <v>0</v>
      </c>
      <c r="AF39" s="633">
        <f>'[1]Detailed Summary'!AF39</f>
        <v>31433177.98</v>
      </c>
      <c r="AG39" s="633">
        <f>'[1]Detailed Summary'!AG39</f>
        <v>9800224.150000006</v>
      </c>
      <c r="AH39" s="173">
        <f>'[1]Detailed Summary'!AH39</f>
        <v>0</v>
      </c>
      <c r="AI39" s="173">
        <f>'[1]Detailed Summary'!AI39</f>
        <v>0</v>
      </c>
      <c r="AJ39" s="173">
        <f>'[1]Detailed Summary'!AJ39</f>
        <v>0</v>
      </c>
      <c r="AK39" s="173">
        <f>'[1]Detailed Summary'!AK39</f>
        <v>0</v>
      </c>
      <c r="AL39" s="173">
        <f>'[1]Detailed Summary'!AL39</f>
        <v>0</v>
      </c>
      <c r="AM39" s="173">
        <f>'[1]Detailed Summary'!AM39</f>
        <v>0</v>
      </c>
      <c r="AN39" s="173">
        <f>'[1]Detailed Summary'!AN39</f>
        <v>0</v>
      </c>
      <c r="AO39" s="173">
        <f>'[1]Detailed Summary'!AO39</f>
        <v>0</v>
      </c>
      <c r="AP39" s="173">
        <f>'[1]Detailed Summary'!AP39</f>
        <v>0</v>
      </c>
      <c r="AQ39" s="173">
        <f>'[1]Detailed Summary'!AQ39</f>
        <v>-3533963.9933333327</v>
      </c>
      <c r="AR39" s="173">
        <f>'[1]Detailed Summary'!AR39</f>
        <v>152047.66032121028</v>
      </c>
      <c r="AS39" s="173">
        <f>'[1]Detailed Summary'!AS39</f>
        <v>4868445.0880221995</v>
      </c>
      <c r="AT39" s="173">
        <f>'[1]Detailed Summary'!AT39</f>
        <v>0</v>
      </c>
      <c r="AU39" s="173">
        <f>'[1]Detailed Summary'!AU39</f>
        <v>6937913.5512456754</v>
      </c>
      <c r="AV39" s="173">
        <f>'[1]Detailed Summary'!AV39</f>
        <v>0</v>
      </c>
      <c r="AW39" s="173">
        <f>'[1]Detailed Summary'!AW39</f>
        <v>0</v>
      </c>
      <c r="AX39" s="173">
        <f>'[1]Detailed Summary'!AX39</f>
        <v>0</v>
      </c>
      <c r="AY39" s="173">
        <f>'[1]Detailed Summary'!AY39</f>
        <v>0</v>
      </c>
      <c r="AZ39" s="173">
        <f>'[1]Detailed Summary'!AZ39</f>
        <v>0</v>
      </c>
      <c r="BA39" s="173">
        <f>'[1]Detailed Summary'!BA39</f>
        <v>0</v>
      </c>
      <c r="BB39" s="173">
        <f>'[1]Detailed Summary'!BB39</f>
        <v>0</v>
      </c>
      <c r="BC39" s="173">
        <f>'[1]Detailed Summary'!BC39</f>
        <v>0</v>
      </c>
      <c r="BD39" s="173">
        <f>'[1]Detailed Summary'!BD39</f>
        <v>-5503100.002442643</v>
      </c>
      <c r="BE39" s="173">
        <f>'[1]Detailed Summary'!BE39</f>
        <v>0</v>
      </c>
      <c r="BF39" s="173">
        <f>'[1]Detailed Summary'!BF39</f>
        <v>0</v>
      </c>
      <c r="BG39" s="173">
        <f>'[1]Detailed Summary'!BG39</f>
        <v>0</v>
      </c>
      <c r="BH39" s="173">
        <f>'[1]Detailed Summary'!BH39</f>
        <v>0</v>
      </c>
      <c r="BI39" s="173">
        <f>'[1]Detailed Summary'!BI39</f>
        <v>0</v>
      </c>
      <c r="BJ39" s="173">
        <f>'[1]Detailed Summary'!BJ39</f>
        <v>2921342.3038131092</v>
      </c>
      <c r="BK39" s="173">
        <f>'[1]Detailed Summary'!BK39</f>
        <v>12721566.453813115</v>
      </c>
      <c r="BL39" s="116"/>
      <c r="BM39" s="116"/>
      <c r="BN39" s="116"/>
      <c r="BO39" s="116"/>
    </row>
    <row r="40" spans="1:67">
      <c r="A40" s="170">
        <f>'[1]Detailed Summary'!A40</f>
        <v>28</v>
      </c>
      <c r="B40" s="176" t="str">
        <f>'[1]Detailed Summary'!B40</f>
        <v>ASC 815</v>
      </c>
      <c r="C40" s="118">
        <f>'[1]Detailed Summary'!C40</f>
        <v>-41661500.859999999</v>
      </c>
      <c r="D40" s="173">
        <f>'[1]Detailed Summary'!D40</f>
        <v>0</v>
      </c>
      <c r="E40" s="173">
        <f>'[1]Detailed Summary'!E40</f>
        <v>0</v>
      </c>
      <c r="F40" s="173">
        <f>'[1]Detailed Summary'!F40</f>
        <v>0</v>
      </c>
      <c r="G40" s="173">
        <f>'[1]Detailed Summary'!G40</f>
        <v>0</v>
      </c>
      <c r="H40" s="173">
        <f>'[1]Detailed Summary'!H40</f>
        <v>0</v>
      </c>
      <c r="I40" s="173">
        <f>'[1]Detailed Summary'!I40</f>
        <v>0</v>
      </c>
      <c r="J40" s="173">
        <f>'[1]Detailed Summary'!J40</f>
        <v>0</v>
      </c>
      <c r="K40" s="173">
        <f>'[1]Detailed Summary'!K40</f>
        <v>0</v>
      </c>
      <c r="L40" s="173">
        <f>'[1]Detailed Summary'!L40</f>
        <v>0</v>
      </c>
      <c r="M40" s="173">
        <f>'[1]Detailed Summary'!M40</f>
        <v>0</v>
      </c>
      <c r="N40" s="173">
        <f>'[1]Detailed Summary'!N40</f>
        <v>0</v>
      </c>
      <c r="O40" s="173">
        <f>'[1]Detailed Summary'!O40</f>
        <v>0</v>
      </c>
      <c r="P40" s="173">
        <f>'[1]Detailed Summary'!P40</f>
        <v>0</v>
      </c>
      <c r="Q40" s="173">
        <f>'[1]Detailed Summary'!Q40</f>
        <v>0</v>
      </c>
      <c r="R40" s="173">
        <f>'[1]Detailed Summary'!R40</f>
        <v>0</v>
      </c>
      <c r="S40" s="173">
        <f>'[1]Detailed Summary'!S40</f>
        <v>0</v>
      </c>
      <c r="T40" s="173">
        <f>'[1]Detailed Summary'!T40</f>
        <v>0</v>
      </c>
      <c r="U40" s="173">
        <f>'[1]Detailed Summary'!U40</f>
        <v>0</v>
      </c>
      <c r="V40" s="173">
        <f>'[1]Detailed Summary'!V40</f>
        <v>0</v>
      </c>
      <c r="W40" s="173">
        <f>'[1]Detailed Summary'!W40</f>
        <v>0</v>
      </c>
      <c r="X40" s="173">
        <f>'[1]Detailed Summary'!X40</f>
        <v>0</v>
      </c>
      <c r="Y40" s="173">
        <f>'[1]Detailed Summary'!Y40</f>
        <v>0</v>
      </c>
      <c r="Z40" s="173">
        <f>'[1]Detailed Summary'!Z40</f>
        <v>0</v>
      </c>
      <c r="AA40" s="173">
        <f>'[1]Detailed Summary'!AA40</f>
        <v>41661500.859999999</v>
      </c>
      <c r="AB40" s="173">
        <f>'[1]Detailed Summary'!AB40</f>
        <v>0</v>
      </c>
      <c r="AC40" s="173">
        <f>'[1]Detailed Summary'!AC40</f>
        <v>0</v>
      </c>
      <c r="AD40" s="173">
        <f>'[1]Detailed Summary'!AD40</f>
        <v>0</v>
      </c>
      <c r="AE40" s="173">
        <f>'[1]Detailed Summary'!AE40</f>
        <v>0</v>
      </c>
      <c r="AF40" s="633">
        <f>'[1]Detailed Summary'!AF40</f>
        <v>41661500.859999999</v>
      </c>
      <c r="AG40" s="633">
        <f>'[1]Detailed Summary'!AG40</f>
        <v>0</v>
      </c>
      <c r="AH40" s="173">
        <f>'[1]Detailed Summary'!AH40</f>
        <v>0</v>
      </c>
      <c r="AI40" s="173">
        <f>'[1]Detailed Summary'!AI40</f>
        <v>0</v>
      </c>
      <c r="AJ40" s="173">
        <f>'[1]Detailed Summary'!AJ40</f>
        <v>0</v>
      </c>
      <c r="AK40" s="173">
        <f>'[1]Detailed Summary'!AK40</f>
        <v>0</v>
      </c>
      <c r="AL40" s="173">
        <f>'[1]Detailed Summary'!AL40</f>
        <v>0</v>
      </c>
      <c r="AM40" s="173">
        <f>'[1]Detailed Summary'!AM40</f>
        <v>0</v>
      </c>
      <c r="AN40" s="173">
        <f>'[1]Detailed Summary'!AN40</f>
        <v>0</v>
      </c>
      <c r="AO40" s="173">
        <f>'[1]Detailed Summary'!AO40</f>
        <v>0</v>
      </c>
      <c r="AP40" s="173">
        <f>'[1]Detailed Summary'!AP40</f>
        <v>0</v>
      </c>
      <c r="AQ40" s="173">
        <f>'[1]Detailed Summary'!AQ40</f>
        <v>0</v>
      </c>
      <c r="AR40" s="173">
        <f>'[1]Detailed Summary'!AR40</f>
        <v>0</v>
      </c>
      <c r="AS40" s="173">
        <f>'[1]Detailed Summary'!AS40</f>
        <v>0</v>
      </c>
      <c r="AT40" s="173">
        <f>'[1]Detailed Summary'!AT40</f>
        <v>0</v>
      </c>
      <c r="AU40" s="173">
        <f>'[1]Detailed Summary'!AU40</f>
        <v>0</v>
      </c>
      <c r="AV40" s="173">
        <f>'[1]Detailed Summary'!AV40</f>
        <v>0</v>
      </c>
      <c r="AW40" s="173">
        <f>'[1]Detailed Summary'!AW40</f>
        <v>0</v>
      </c>
      <c r="AX40" s="173">
        <f>'[1]Detailed Summary'!AX40</f>
        <v>0</v>
      </c>
      <c r="AY40" s="173">
        <f>'[1]Detailed Summary'!AY40</f>
        <v>0</v>
      </c>
      <c r="AZ40" s="173">
        <f>'[1]Detailed Summary'!AZ40</f>
        <v>0</v>
      </c>
      <c r="BA40" s="173">
        <f>'[1]Detailed Summary'!BA40</f>
        <v>0</v>
      </c>
      <c r="BB40" s="173">
        <f>'[1]Detailed Summary'!BB40</f>
        <v>0</v>
      </c>
      <c r="BC40" s="173">
        <f>'[1]Detailed Summary'!BC40</f>
        <v>0</v>
      </c>
      <c r="BD40" s="173">
        <f>'[1]Detailed Summary'!BD40</f>
        <v>0</v>
      </c>
      <c r="BE40" s="173">
        <f>'[1]Detailed Summary'!BE40</f>
        <v>0</v>
      </c>
      <c r="BF40" s="173">
        <f>'[1]Detailed Summary'!BF40</f>
        <v>0</v>
      </c>
      <c r="BG40" s="173">
        <f>'[1]Detailed Summary'!BG40</f>
        <v>0</v>
      </c>
      <c r="BH40" s="173">
        <f>'[1]Detailed Summary'!BH40</f>
        <v>0</v>
      </c>
      <c r="BI40" s="173">
        <f>'[1]Detailed Summary'!BI40</f>
        <v>0</v>
      </c>
      <c r="BJ40" s="173">
        <f>'[1]Detailed Summary'!BJ40</f>
        <v>0</v>
      </c>
      <c r="BK40" s="173">
        <f>'[1]Detailed Summary'!BK40</f>
        <v>0</v>
      </c>
      <c r="BL40" s="116"/>
      <c r="BM40" s="116"/>
      <c r="BN40" s="116"/>
      <c r="BO40" s="116"/>
    </row>
    <row r="41" spans="1:67">
      <c r="A41" s="170">
        <f>'[1]Detailed Summary'!A41</f>
        <v>29</v>
      </c>
      <c r="B41" s="171" t="str">
        <f>'[1]Detailed Summary'!B41</f>
        <v>TAXES OTHER THAN INCOME TAXES</v>
      </c>
      <c r="C41" s="118">
        <f>'[1]Detailed Summary'!C41</f>
        <v>234440433.30000001</v>
      </c>
      <c r="D41" s="173">
        <f>'[1]Detailed Summary'!D41</f>
        <v>1691573.0908041918</v>
      </c>
      <c r="E41" s="173">
        <f>'[1]Detailed Summary'!E41</f>
        <v>202674.60696</v>
      </c>
      <c r="F41" s="173">
        <f>'[1]Detailed Summary'!F41</f>
        <v>0</v>
      </c>
      <c r="G41" s="173">
        <f>'[1]Detailed Summary'!G41</f>
        <v>0</v>
      </c>
      <c r="H41" s="173">
        <f>'[1]Detailed Summary'!H41</f>
        <v>-148546495.51061568</v>
      </c>
      <c r="I41" s="173">
        <f>'[1]Detailed Summary'!I41</f>
        <v>0</v>
      </c>
      <c r="J41" s="173">
        <f>'[1]Detailed Summary'!J41</f>
        <v>0</v>
      </c>
      <c r="K41" s="173">
        <f>'[1]Detailed Summary'!K41</f>
        <v>-18951.694391689729</v>
      </c>
      <c r="L41" s="173">
        <f>'[1]Detailed Summary'!L41</f>
        <v>-104992.07986000087</v>
      </c>
      <c r="M41" s="173">
        <f>'[1]Detailed Summary'!M41</f>
        <v>0</v>
      </c>
      <c r="N41" s="173">
        <f>'[1]Detailed Summary'!N41</f>
        <v>0</v>
      </c>
      <c r="O41" s="173">
        <f>'[1]Detailed Summary'!O41</f>
        <v>0</v>
      </c>
      <c r="P41" s="173">
        <f>'[1]Detailed Summary'!P41</f>
        <v>0</v>
      </c>
      <c r="Q41" s="173">
        <f>'[1]Detailed Summary'!Q41</f>
        <v>0</v>
      </c>
      <c r="R41" s="173">
        <f>'[1]Detailed Summary'!R41</f>
        <v>19412.258474519269</v>
      </c>
      <c r="S41" s="173">
        <f>'[1]Detailed Summary'!S41</f>
        <v>0</v>
      </c>
      <c r="T41" s="173">
        <f>'[1]Detailed Summary'!T41</f>
        <v>0</v>
      </c>
      <c r="U41" s="173">
        <f>'[1]Detailed Summary'!U41</f>
        <v>0</v>
      </c>
      <c r="V41" s="173">
        <f>'[1]Detailed Summary'!V41</f>
        <v>0</v>
      </c>
      <c r="W41" s="173">
        <f>'[1]Detailed Summary'!W41</f>
        <v>0</v>
      </c>
      <c r="X41" s="173">
        <f>'[1]Detailed Summary'!X41</f>
        <v>0</v>
      </c>
      <c r="Y41" s="173">
        <f>'[1]Detailed Summary'!Y41</f>
        <v>86860.814999999944</v>
      </c>
      <c r="Z41" s="173">
        <f>'[1]Detailed Summary'!Z41</f>
        <v>0</v>
      </c>
      <c r="AA41" s="173">
        <f>'[1]Detailed Summary'!AA41</f>
        <v>0</v>
      </c>
      <c r="AB41" s="173">
        <f>'[1]Detailed Summary'!AB41</f>
        <v>0</v>
      </c>
      <c r="AC41" s="173">
        <f>'[1]Detailed Summary'!AC41</f>
        <v>0</v>
      </c>
      <c r="AD41" s="173">
        <f>'[1]Detailed Summary'!AD41</f>
        <v>0</v>
      </c>
      <c r="AE41" s="173">
        <f>'[1]Detailed Summary'!AE41</f>
        <v>0</v>
      </c>
      <c r="AF41" s="633">
        <f>'[1]Detailed Summary'!AF41</f>
        <v>-146669918.51362866</v>
      </c>
      <c r="AG41" s="633">
        <f>'[1]Detailed Summary'!AG41</f>
        <v>87770514.78637135</v>
      </c>
      <c r="AH41" s="173">
        <f>'[1]Detailed Summary'!AH41</f>
        <v>-1313012.30807418</v>
      </c>
      <c r="AI41" s="173">
        <f>'[1]Detailed Summary'!AI41</f>
        <v>349838.18007599935</v>
      </c>
      <c r="AJ41" s="173">
        <f>'[1]Detailed Summary'!AJ41</f>
        <v>0</v>
      </c>
      <c r="AK41" s="173">
        <f>'[1]Detailed Summary'!AK41</f>
        <v>104992.07986000087</v>
      </c>
      <c r="AL41" s="173">
        <f>'[1]Detailed Summary'!AL41</f>
        <v>0</v>
      </c>
      <c r="AM41" s="173">
        <f>'[1]Detailed Summary'!AM41</f>
        <v>0</v>
      </c>
      <c r="AN41" s="173">
        <f>'[1]Detailed Summary'!AN41</f>
        <v>182188.09454757578</v>
      </c>
      <c r="AO41" s="173">
        <f>'[1]Detailed Summary'!AO41</f>
        <v>0</v>
      </c>
      <c r="AP41" s="173">
        <f>'[1]Detailed Summary'!AP41</f>
        <v>0</v>
      </c>
      <c r="AQ41" s="173">
        <f>'[1]Detailed Summary'!AQ41</f>
        <v>0</v>
      </c>
      <c r="AR41" s="173">
        <f>'[1]Detailed Summary'!AR41</f>
        <v>0</v>
      </c>
      <c r="AS41" s="173">
        <f>'[1]Detailed Summary'!AS41</f>
        <v>0</v>
      </c>
      <c r="AT41" s="173">
        <f>'[1]Detailed Summary'!AT41</f>
        <v>0</v>
      </c>
      <c r="AU41" s="173">
        <f>'[1]Detailed Summary'!AU41</f>
        <v>0</v>
      </c>
      <c r="AV41" s="173">
        <f>'[1]Detailed Summary'!AV41</f>
        <v>0</v>
      </c>
      <c r="AW41" s="173">
        <f>'[1]Detailed Summary'!AW41</f>
        <v>0</v>
      </c>
      <c r="AX41" s="173">
        <f>'[1]Detailed Summary'!AX41</f>
        <v>0</v>
      </c>
      <c r="AY41" s="173">
        <f>'[1]Detailed Summary'!AY41</f>
        <v>0</v>
      </c>
      <c r="AZ41" s="173">
        <f>'[1]Detailed Summary'!AZ41</f>
        <v>0</v>
      </c>
      <c r="BA41" s="173">
        <f>'[1]Detailed Summary'!BA41</f>
        <v>56751.381884112845</v>
      </c>
      <c r="BB41" s="173">
        <f>'[1]Detailed Summary'!BB41</f>
        <v>-655709.70971653459</v>
      </c>
      <c r="BC41" s="173">
        <f>'[1]Detailed Summary'!BC41</f>
        <v>0</v>
      </c>
      <c r="BD41" s="173">
        <f>'[1]Detailed Summary'!BD41</f>
        <v>0</v>
      </c>
      <c r="BE41" s="173">
        <f>'[1]Detailed Summary'!BE41</f>
        <v>0</v>
      </c>
      <c r="BF41" s="173">
        <f>'[1]Detailed Summary'!BF41</f>
        <v>0</v>
      </c>
      <c r="BG41" s="173">
        <f>'[1]Detailed Summary'!BG41</f>
        <v>0</v>
      </c>
      <c r="BH41" s="173">
        <f>'[1]Detailed Summary'!BH41</f>
        <v>0</v>
      </c>
      <c r="BI41" s="173">
        <f>'[1]Detailed Summary'!BI41</f>
        <v>0</v>
      </c>
      <c r="BJ41" s="173">
        <f>'[1]Detailed Summary'!BJ41</f>
        <v>-1274952.2814230258</v>
      </c>
      <c r="BK41" s="173">
        <f>'[1]Detailed Summary'!BK41</f>
        <v>86495562.504948318</v>
      </c>
      <c r="BL41" s="116"/>
      <c r="BM41" s="116"/>
      <c r="BN41" s="116"/>
      <c r="BO41" s="116"/>
    </row>
    <row r="42" spans="1:67">
      <c r="A42" s="170">
        <f>'[1]Detailed Summary'!A42</f>
        <v>30</v>
      </c>
      <c r="B42" s="171" t="str">
        <f>'[1]Detailed Summary'!B42</f>
        <v>INCOME TAXES</v>
      </c>
      <c r="C42" s="118">
        <f>'[1]Detailed Summary'!C42</f>
        <v>22841555.030000001</v>
      </c>
      <c r="D42" s="173">
        <f>'[1]Detailed Summary'!D42</f>
        <v>2213719.029271021</v>
      </c>
      <c r="E42" s="173">
        <f>'[1]Detailed Summary'!E42</f>
        <v>1054029.0670139999</v>
      </c>
      <c r="F42" s="173">
        <f>'[1]Detailed Summary'!F42</f>
        <v>96903246.731522843</v>
      </c>
      <c r="G42" s="173">
        <f>'[1]Detailed Summary'!G42</f>
        <v>-33105346.195786756</v>
      </c>
      <c r="H42" s="173">
        <f>'[1]Detailed Summary'!H42</f>
        <v>-519945.70634724048</v>
      </c>
      <c r="I42" s="173">
        <f>'[1]Detailed Summary'!I42</f>
        <v>17703.099647703668</v>
      </c>
      <c r="J42" s="173">
        <f>'[1]Detailed Summary'!J42</f>
        <v>80585.176452689804</v>
      </c>
      <c r="K42" s="173">
        <f>'[1]Detailed Summary'!K42</f>
        <v>48949.980307859136</v>
      </c>
      <c r="L42" s="173">
        <f>'[1]Detailed Summary'!L42</f>
        <v>19095.317236382514</v>
      </c>
      <c r="M42" s="173">
        <f>'[1]Detailed Summary'!M42</f>
        <v>1409.2154804365487</v>
      </c>
      <c r="N42" s="173">
        <f>'[1]Detailed Summary'!N42</f>
        <v>0</v>
      </c>
      <c r="O42" s="173">
        <f>'[1]Detailed Summary'!O42</f>
        <v>-131996.32059662999</v>
      </c>
      <c r="P42" s="173">
        <f>'[1]Detailed Summary'!P42</f>
        <v>-458849.79050937446</v>
      </c>
      <c r="Q42" s="173">
        <f>'[1]Detailed Summary'!Q42</f>
        <v>85050.369389659259</v>
      </c>
      <c r="R42" s="173">
        <f>'[1]Detailed Summary'!R42</f>
        <v>-16430.619345331426</v>
      </c>
      <c r="S42" s="173">
        <f>'[1]Detailed Summary'!S42</f>
        <v>-3497.3229715031848</v>
      </c>
      <c r="T42" s="173">
        <f>'[1]Detailed Summary'!T42</f>
        <v>-6339.9404369538834</v>
      </c>
      <c r="U42" s="173">
        <f>'[1]Detailed Summary'!U42</f>
        <v>0</v>
      </c>
      <c r="V42" s="173">
        <f>'[1]Detailed Summary'!V42</f>
        <v>-4493721.8109590504</v>
      </c>
      <c r="W42" s="173">
        <f>'[1]Detailed Summary'!W42</f>
        <v>90617.111287017076</v>
      </c>
      <c r="X42" s="173">
        <f>'[1]Detailed Summary'!X42</f>
        <v>-2017478.0250371571</v>
      </c>
      <c r="Y42" s="173">
        <f>'[1]Detailed Summary'!Y42</f>
        <v>-18240.771149999986</v>
      </c>
      <c r="Z42" s="173">
        <f>'[1]Detailed Summary'!Z42</f>
        <v>44533.439999999995</v>
      </c>
      <c r="AA42" s="173">
        <f>'[1]Detailed Summary'!AA42</f>
        <v>0</v>
      </c>
      <c r="AB42" s="173">
        <f>'[1]Detailed Summary'!AB42</f>
        <v>-2924.2759000001502</v>
      </c>
      <c r="AC42" s="173">
        <f>'[1]Detailed Summary'!AC42</f>
        <v>680428.34983163839</v>
      </c>
      <c r="AD42" s="173">
        <f>'[1]Detailed Summary'!AD42</f>
        <v>0</v>
      </c>
      <c r="AE42" s="173">
        <f>'[1]Detailed Summary'!AE42</f>
        <v>0</v>
      </c>
      <c r="AF42" s="633">
        <f>'[1]Detailed Summary'!AF42</f>
        <v>60464596.108401269</v>
      </c>
      <c r="AG42" s="633">
        <f>'[1]Detailed Summary'!AG42</f>
        <v>83306151.13840127</v>
      </c>
      <c r="AH42" s="173">
        <f>'[1]Detailed Summary'!AH42</f>
        <v>-6828448.6094030747</v>
      </c>
      <c r="AI42" s="173">
        <f>'[1]Detailed Summary'!AI42</f>
        <v>1819367.5867059231</v>
      </c>
      <c r="AJ42" s="173">
        <f>'[1]Detailed Summary'!AJ42</f>
        <v>387245.83443835971</v>
      </c>
      <c r="AK42" s="173">
        <f>'[1]Detailed Summary'!AK42</f>
        <v>-19095.31723638187</v>
      </c>
      <c r="AL42" s="173">
        <f>'[1]Detailed Summary'!AL42</f>
        <v>-1409.2154804365487</v>
      </c>
      <c r="AM42" s="173">
        <f>'[1]Detailed Summary'!AM42</f>
        <v>-117649.97503014863</v>
      </c>
      <c r="AN42" s="173">
        <f>'[1]Detailed Summary'!AN42</f>
        <v>-798413.9281708037</v>
      </c>
      <c r="AO42" s="173">
        <f>'[1]Detailed Summary'!AO42</f>
        <v>-55338.276006912813</v>
      </c>
      <c r="AP42" s="173">
        <f>'[1]Detailed Summary'!AP42</f>
        <v>-183749.17289675883</v>
      </c>
      <c r="AQ42" s="173">
        <f>'[1]Detailed Summary'!AQ42</f>
        <v>742132.43859999988</v>
      </c>
      <c r="AR42" s="173">
        <f>'[1]Detailed Summary'!AR42</f>
        <v>-31930.008667454156</v>
      </c>
      <c r="AS42" s="173">
        <f>'[1]Detailed Summary'!AS42</f>
        <v>-1293062.105527486</v>
      </c>
      <c r="AT42" s="173">
        <f>'[1]Detailed Summary'!AT42</f>
        <v>104880.10578661348</v>
      </c>
      <c r="AU42" s="173">
        <f>'[1]Detailed Summary'!AU42</f>
        <v>-2559233.7848437806</v>
      </c>
      <c r="AV42" s="173">
        <f>'[1]Detailed Summary'!AV42</f>
        <v>126885.39543224999</v>
      </c>
      <c r="AW42" s="173">
        <f>'[1]Detailed Summary'!AW42</f>
        <v>0</v>
      </c>
      <c r="AX42" s="173">
        <f>'[1]Detailed Summary'!AX42</f>
        <v>-78752.939279958257</v>
      </c>
      <c r="AY42" s="173">
        <f>'[1]Detailed Summary'!AY42</f>
        <v>-353737.27900707163</v>
      </c>
      <c r="AZ42" s="173">
        <f>'[1]Detailed Summary'!AZ42</f>
        <v>-143168.97000000003</v>
      </c>
      <c r="BA42" s="173">
        <f>'[1]Detailed Summary'!BA42</f>
        <v>865528.29336999159</v>
      </c>
      <c r="BB42" s="173">
        <f>'[1]Detailed Summary'!BB42</f>
        <v>137699.03904047227</v>
      </c>
      <c r="BC42" s="173">
        <f>'[1]Detailed Summary'!BC42</f>
        <v>-2839467.0780000007</v>
      </c>
      <c r="BD42" s="173">
        <f>'[1]Detailed Summary'!BD42</f>
        <v>2419018.0389976455</v>
      </c>
      <c r="BE42" s="173">
        <f>'[1]Detailed Summary'!BE42</f>
        <v>1190549.5001400001</v>
      </c>
      <c r="BF42" s="173">
        <f>'[1]Detailed Summary'!BF42</f>
        <v>-77824.414474127334</v>
      </c>
      <c r="BG42" s="173">
        <f>'[1]Detailed Summary'!BG42</f>
        <v>-648911.83455000003</v>
      </c>
      <c r="BH42" s="173">
        <f>'[1]Detailed Summary'!BH42</f>
        <v>0</v>
      </c>
      <c r="BI42" s="173">
        <f>'[1]Detailed Summary'!BI42</f>
        <v>0</v>
      </c>
      <c r="BJ42" s="173">
        <f>'[1]Detailed Summary'!BJ42</f>
        <v>-8236886.676063139</v>
      </c>
      <c r="BK42" s="173">
        <f>'[1]Detailed Summary'!BK42</f>
        <v>75069264.462338135</v>
      </c>
      <c r="BL42" s="116"/>
      <c r="BM42" s="116"/>
      <c r="BN42" s="116"/>
      <c r="BO42" s="116"/>
    </row>
    <row r="43" spans="1:67">
      <c r="A43" s="170">
        <f>'[1]Detailed Summary'!A43</f>
        <v>31</v>
      </c>
      <c r="B43" s="176" t="str">
        <f>'[1]Detailed Summary'!B43</f>
        <v>DEFERRED INCOME TAXES</v>
      </c>
      <c r="C43" s="118">
        <f>'[1]Detailed Summary'!C43</f>
        <v>38907707.560000002</v>
      </c>
      <c r="D43" s="173">
        <f>'[1]Detailed Summary'!D43</f>
        <v>0</v>
      </c>
      <c r="E43" s="173">
        <f>'[1]Detailed Summary'!E43</f>
        <v>0</v>
      </c>
      <c r="F43" s="173">
        <f>'[1]Detailed Summary'!F43</f>
        <v>-81967593.284695342</v>
      </c>
      <c r="G43" s="173">
        <f>'[1]Detailed Summary'!G43</f>
        <v>0</v>
      </c>
      <c r="H43" s="173">
        <f>'[1]Detailed Summary'!H43</f>
        <v>0</v>
      </c>
      <c r="I43" s="173">
        <f>'[1]Detailed Summary'!I43</f>
        <v>0</v>
      </c>
      <c r="J43" s="173">
        <f>'[1]Detailed Summary'!J43</f>
        <v>0</v>
      </c>
      <c r="K43" s="173">
        <f>'[1]Detailed Summary'!K43</f>
        <v>0</v>
      </c>
      <c r="L43" s="173">
        <f>'[1]Detailed Summary'!L43</f>
        <v>0</v>
      </c>
      <c r="M43" s="173">
        <f>'[1]Detailed Summary'!M43</f>
        <v>0</v>
      </c>
      <c r="N43" s="173">
        <f>'[1]Detailed Summary'!N43</f>
        <v>0</v>
      </c>
      <c r="O43" s="173">
        <f>'[1]Detailed Summary'!O43</f>
        <v>0</v>
      </c>
      <c r="P43" s="173">
        <f>'[1]Detailed Summary'!P43</f>
        <v>0</v>
      </c>
      <c r="Q43" s="173">
        <f>'[1]Detailed Summary'!Q43</f>
        <v>0</v>
      </c>
      <c r="R43" s="173">
        <f>'[1]Detailed Summary'!R43</f>
        <v>0</v>
      </c>
      <c r="S43" s="173">
        <f>'[1]Detailed Summary'!S43</f>
        <v>0</v>
      </c>
      <c r="T43" s="173">
        <f>'[1]Detailed Summary'!T43</f>
        <v>0</v>
      </c>
      <c r="U43" s="173">
        <f>'[1]Detailed Summary'!U43</f>
        <v>0</v>
      </c>
      <c r="V43" s="173">
        <f>'[1]Detailed Summary'!V43</f>
        <v>0</v>
      </c>
      <c r="W43" s="173">
        <f>'[1]Detailed Summary'!W43</f>
        <v>0</v>
      </c>
      <c r="X43" s="173">
        <f>'[1]Detailed Summary'!X43</f>
        <v>0</v>
      </c>
      <c r="Y43" s="173">
        <f>'[1]Detailed Summary'!Y43</f>
        <v>0</v>
      </c>
      <c r="Z43" s="173">
        <f>'[1]Detailed Summary'!Z43</f>
        <v>0</v>
      </c>
      <c r="AA43" s="173">
        <f>'[1]Detailed Summary'!AA43</f>
        <v>-8748915.1805999987</v>
      </c>
      <c r="AB43" s="173">
        <f>'[1]Detailed Summary'!AB43</f>
        <v>0</v>
      </c>
      <c r="AC43" s="173">
        <f>'[1]Detailed Summary'!AC43</f>
        <v>0</v>
      </c>
      <c r="AD43" s="173">
        <f>'[1]Detailed Summary'!AD43</f>
        <v>0</v>
      </c>
      <c r="AE43" s="173">
        <f>'[1]Detailed Summary'!AE43</f>
        <v>0</v>
      </c>
      <c r="AF43" s="633">
        <f>'[1]Detailed Summary'!AF43</f>
        <v>-90716508.465295345</v>
      </c>
      <c r="AG43" s="633">
        <f>'[1]Detailed Summary'!AG43</f>
        <v>-51808800.905295342</v>
      </c>
      <c r="AH43" s="173">
        <f>'[1]Detailed Summary'!AH43</f>
        <v>0</v>
      </c>
      <c r="AI43" s="173">
        <f>'[1]Detailed Summary'!AI43</f>
        <v>0</v>
      </c>
      <c r="AJ43" s="173">
        <f>'[1]Detailed Summary'!AJ43</f>
        <v>0</v>
      </c>
      <c r="AK43" s="173">
        <f>'[1]Detailed Summary'!AK43</f>
        <v>0</v>
      </c>
      <c r="AL43" s="173">
        <f>'[1]Detailed Summary'!AL43</f>
        <v>0</v>
      </c>
      <c r="AM43" s="173">
        <f>'[1]Detailed Summary'!AM43</f>
        <v>0</v>
      </c>
      <c r="AN43" s="173">
        <f>'[1]Detailed Summary'!AN43</f>
        <v>0</v>
      </c>
      <c r="AO43" s="173">
        <f>'[1]Detailed Summary'!AO43</f>
        <v>0</v>
      </c>
      <c r="AP43" s="173">
        <f>'[1]Detailed Summary'!AP43</f>
        <v>0</v>
      </c>
      <c r="AQ43" s="173">
        <f>'[1]Detailed Summary'!AQ43</f>
        <v>0</v>
      </c>
      <c r="AR43" s="173">
        <f>'[1]Detailed Summary'!AR43</f>
        <v>0</v>
      </c>
      <c r="AS43" s="173">
        <f>'[1]Detailed Summary'!AS43</f>
        <v>0</v>
      </c>
      <c r="AT43" s="173">
        <f>'[1]Detailed Summary'!AT43</f>
        <v>0</v>
      </c>
      <c r="AU43" s="173">
        <f>'[1]Detailed Summary'!AU43</f>
        <v>0</v>
      </c>
      <c r="AV43" s="173">
        <f>'[1]Detailed Summary'!AV43</f>
        <v>0</v>
      </c>
      <c r="AW43" s="173">
        <f>'[1]Detailed Summary'!AW43</f>
        <v>-9006372.2399999984</v>
      </c>
      <c r="AX43" s="173">
        <f>'[1]Detailed Summary'!AX43</f>
        <v>0</v>
      </c>
      <c r="AY43" s="173">
        <f>'[1]Detailed Summary'!AY43</f>
        <v>0</v>
      </c>
      <c r="AZ43" s="173">
        <f>'[1]Detailed Summary'!AZ43</f>
        <v>0</v>
      </c>
      <c r="BA43" s="173">
        <f>'[1]Detailed Summary'!BA43</f>
        <v>0</v>
      </c>
      <c r="BB43" s="173">
        <f>'[1]Detailed Summary'!BB43</f>
        <v>0</v>
      </c>
      <c r="BC43" s="173">
        <f>'[1]Detailed Summary'!BC43</f>
        <v>0</v>
      </c>
      <c r="BD43" s="173">
        <f>'[1]Detailed Summary'!BD43</f>
        <v>0</v>
      </c>
      <c r="BE43" s="173">
        <f>'[1]Detailed Summary'!BE43</f>
        <v>0</v>
      </c>
      <c r="BF43" s="173">
        <f>'[1]Detailed Summary'!BF43</f>
        <v>0</v>
      </c>
      <c r="BG43" s="173">
        <f>'[1]Detailed Summary'!BG43</f>
        <v>0</v>
      </c>
      <c r="BH43" s="173">
        <f>'[1]Detailed Summary'!BH43</f>
        <v>0</v>
      </c>
      <c r="BI43" s="173">
        <f>'[1]Detailed Summary'!BI43</f>
        <v>0</v>
      </c>
      <c r="BJ43" s="173">
        <f>'[1]Detailed Summary'!BJ43</f>
        <v>-9006372.2399999984</v>
      </c>
      <c r="BK43" s="173">
        <f>'[1]Detailed Summary'!BK43</f>
        <v>-60815173.145295337</v>
      </c>
      <c r="BL43" s="116"/>
      <c r="BM43" s="116"/>
      <c r="BN43" s="116"/>
      <c r="BO43" s="116"/>
    </row>
    <row r="44" spans="1:67">
      <c r="A44" s="170">
        <f>'[1]Detailed Summary'!A44</f>
        <v>32</v>
      </c>
      <c r="B44" s="171" t="str">
        <f>'[1]Detailed Summary'!B44</f>
        <v>TOTAL OPERATING REV. DEDUCT.</v>
      </c>
      <c r="C44" s="157">
        <f>'[1]Detailed Summary'!C44</f>
        <v>2051942496.7299988</v>
      </c>
      <c r="D44" s="157">
        <f>'[1]Detailed Summary'!D44</f>
        <v>35716700.462070137</v>
      </c>
      <c r="E44" s="157">
        <f>'[1]Detailed Summary'!E44</f>
        <v>1312003.0336139998</v>
      </c>
      <c r="F44" s="157">
        <f>'[1]Detailed Summary'!F44</f>
        <v>14935653.446827501</v>
      </c>
      <c r="G44" s="157">
        <f>'[1]Detailed Summary'!G44</f>
        <v>-33105346.195786756</v>
      </c>
      <c r="H44" s="157">
        <f>'[1]Detailed Summary'!H44</f>
        <v>-188754338.42993236</v>
      </c>
      <c r="I44" s="157">
        <f>'[1]Detailed Summary'!I44</f>
        <v>-66597.374865170947</v>
      </c>
      <c r="J44" s="157">
        <f>'[1]Detailed Summary'!J44</f>
        <v>-303153.75903630909</v>
      </c>
      <c r="K44" s="157">
        <f>'[1]Detailed Summary'!K44</f>
        <v>-184145.16401528011</v>
      </c>
      <c r="L44" s="157">
        <f>'[1]Detailed Summary'!L44</f>
        <v>-71834.764841626398</v>
      </c>
      <c r="M44" s="157">
        <f>'[1]Detailed Summary'!M44</f>
        <v>-5301.3344264041589</v>
      </c>
      <c r="N44" s="157">
        <f>'[1]Detailed Summary'!N44</f>
        <v>803909.33835699933</v>
      </c>
      <c r="O44" s="157">
        <f>'[1]Detailed Summary'!O44</f>
        <v>496557.58700637007</v>
      </c>
      <c r="P44" s="157">
        <f>'[1]Detailed Summary'!P44</f>
        <v>1726149.211916219</v>
      </c>
      <c r="Q44" s="157">
        <f>'[1]Detailed Summary'!Q44</f>
        <v>-319951.38960871822</v>
      </c>
      <c r="R44" s="157">
        <f>'[1]Detailed Summary'!R44</f>
        <v>61810.425156236211</v>
      </c>
      <c r="S44" s="157">
        <f>'[1]Detailed Summary'!S44</f>
        <v>13156.595940416744</v>
      </c>
      <c r="T44" s="157">
        <f>'[1]Detailed Summary'!T44</f>
        <v>23850.252119969373</v>
      </c>
      <c r="U44" s="157">
        <f>'[1]Detailed Summary'!U44</f>
        <v>0</v>
      </c>
      <c r="V44" s="157">
        <f>'[1]Detailed Summary'!V44</f>
        <v>16904953.479322143</v>
      </c>
      <c r="W44" s="157">
        <f>'[1]Detailed Summary'!W44</f>
        <v>-1199459.0724606833</v>
      </c>
      <c r="X44" s="157">
        <f>'[1]Detailed Summary'!X44</f>
        <v>7589560.1894254955</v>
      </c>
      <c r="Y44" s="157">
        <f>'[1]Detailed Summary'!Y44</f>
        <v>68620.043849999958</v>
      </c>
      <c r="Z44" s="157">
        <f>'[1]Detailed Summary'!Z44</f>
        <v>-167530.56</v>
      </c>
      <c r="AA44" s="157">
        <f>'[1]Detailed Summary'!AA44</f>
        <v>32912585.679400001</v>
      </c>
      <c r="AB44" s="157">
        <f>'[1]Detailed Summary'!AB44</f>
        <v>11000.8474333339</v>
      </c>
      <c r="AC44" s="157">
        <f>'[1]Detailed Summary'!AC44</f>
        <v>-1668426.4785019332</v>
      </c>
      <c r="AD44" s="157">
        <f>'[1]Detailed Summary'!AD44</f>
        <v>0</v>
      </c>
      <c r="AE44" s="157">
        <f>'[1]Detailed Summary'!AE44</f>
        <v>0</v>
      </c>
      <c r="AF44" s="637">
        <f>'[1]Detailed Summary'!AF44</f>
        <v>-113269573.93103641</v>
      </c>
      <c r="AG44" s="637">
        <f>'[1]Detailed Summary'!AG44</f>
        <v>1938672922.7989624</v>
      </c>
      <c r="AH44" s="157">
        <f>'[1]Detailed Summary'!AH44</f>
        <v>-8499713.6898646243</v>
      </c>
      <c r="AI44" s="157">
        <f>'[1]Detailed Summary'!AI44</f>
        <v>2264658.4119159225</v>
      </c>
      <c r="AJ44" s="157">
        <f>'[1]Detailed Summary'!AJ44</f>
        <v>387245.83443835971</v>
      </c>
      <c r="AK44" s="157">
        <f>'[1]Detailed Summary'!AK44</f>
        <v>71834.764841627039</v>
      </c>
      <c r="AL44" s="157">
        <f>'[1]Detailed Summary'!AL44</f>
        <v>5301.3344264041589</v>
      </c>
      <c r="AM44" s="157">
        <f>'[1]Detailed Summary'!AM44</f>
        <v>442588.00130389305</v>
      </c>
      <c r="AN44" s="157">
        <f>'[1]Detailed Summary'!AN44</f>
        <v>3003557.1583568119</v>
      </c>
      <c r="AO44" s="157">
        <f>'[1]Detailed Summary'!AO44</f>
        <v>208177.32402600534</v>
      </c>
      <c r="AP44" s="157">
        <f>'[1]Detailed Summary'!AP44</f>
        <v>691246.88851637836</v>
      </c>
      <c r="AQ44" s="157">
        <f>'[1]Detailed Summary'!AQ44</f>
        <v>-2791831.5547333327</v>
      </c>
      <c r="AR44" s="157">
        <f>'[1]Detailed Summary'!AR44</f>
        <v>120117.65165375613</v>
      </c>
      <c r="AS44" s="157">
        <f>'[1]Detailed Summary'!AS44</f>
        <v>4864376.4922224488</v>
      </c>
      <c r="AT44" s="157">
        <f>'[1]Detailed Summary'!AT44</f>
        <v>-394548.96938773646</v>
      </c>
      <c r="AU44" s="157">
        <f>'[1]Detailed Summary'!AU44</f>
        <v>9627593.762031367</v>
      </c>
      <c r="AV44" s="157">
        <f>'[1]Detailed Summary'!AV44</f>
        <v>-477330.77329275</v>
      </c>
      <c r="AW44" s="157">
        <f>'[1]Detailed Summary'!AW44</f>
        <v>-9006372.2399999984</v>
      </c>
      <c r="AX44" s="157">
        <f>'[1]Detailed Summary'!AX44</f>
        <v>296261.05729127157</v>
      </c>
      <c r="AY44" s="157">
        <f>'[1]Detailed Summary'!AY44</f>
        <v>1330725.9543599267</v>
      </c>
      <c r="AZ44" s="157">
        <f>'[1]Detailed Summary'!AZ44</f>
        <v>538588.03</v>
      </c>
      <c r="BA44" s="157">
        <f>'[1]Detailed Summary'!BA44</f>
        <v>-199710200.6925793</v>
      </c>
      <c r="BB44" s="157">
        <f>'[1]Detailed Summary'!BB44</f>
        <v>-518010.67067606235</v>
      </c>
      <c r="BC44" s="157">
        <f>'[1]Detailed Summary'!BC44</f>
        <v>10681804.722000003</v>
      </c>
      <c r="BD44" s="157">
        <f>'[1]Detailed Summary'!BD44</f>
        <v>-9100115.4800387621</v>
      </c>
      <c r="BE44" s="157">
        <f>'[1]Detailed Summary'!BE44</f>
        <v>-4478733.8338600006</v>
      </c>
      <c r="BF44" s="157">
        <f>'[1]Detailed Summary'!BF44</f>
        <v>292768.03540266951</v>
      </c>
      <c r="BG44" s="157">
        <f>'[1]Detailed Summary'!BG44</f>
        <v>2441144.5204499997</v>
      </c>
      <c r="BH44" s="157">
        <f>'[1]Detailed Summary'!BH44</f>
        <v>0</v>
      </c>
      <c r="BI44" s="157">
        <f>'[1]Detailed Summary'!BI44</f>
        <v>0</v>
      </c>
      <c r="BJ44" s="157">
        <f>'[1]Detailed Summary'!BJ44</f>
        <v>-197708867.96119571</v>
      </c>
      <c r="BK44" s="157">
        <f>'[1]Detailed Summary'!BK44</f>
        <v>1740964054.8377666</v>
      </c>
      <c r="BL44" s="116"/>
      <c r="BM44" s="116"/>
      <c r="BN44" s="116"/>
      <c r="BO44" s="116"/>
    </row>
    <row r="45" spans="1:67">
      <c r="A45" s="170">
        <f>'[1]Detailed Summary'!A45</f>
        <v>33</v>
      </c>
      <c r="B45" s="176"/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638"/>
      <c r="AG45" s="638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16"/>
      <c r="BM45" s="116"/>
      <c r="BN45" s="116"/>
      <c r="BO45" s="116"/>
    </row>
    <row r="46" spans="1:67" ht="13.5" thickBot="1">
      <c r="A46" s="170">
        <f>'[1]Detailed Summary'!A46</f>
        <v>34</v>
      </c>
      <c r="B46" s="176" t="str">
        <f>'[1]Detailed Summary'!B46</f>
        <v>NET OPERATING INCOME</v>
      </c>
      <c r="C46" s="180">
        <f>'[1]Detailed Summary'!C46</f>
        <v>391140691.10000062</v>
      </c>
      <c r="D46" s="180">
        <f>'[1]Detailed Summary'!D46</f>
        <v>8327800.1577338427</v>
      </c>
      <c r="E46" s="180">
        <f>'[1]Detailed Summary'!E46</f>
        <v>3965156.9663860002</v>
      </c>
      <c r="F46" s="180">
        <f>'[1]Detailed Summary'!F46</f>
        <v>-14935653.446827501</v>
      </c>
      <c r="G46" s="180">
        <f>'[1]Detailed Summary'!G46</f>
        <v>33105346.195786756</v>
      </c>
      <c r="H46" s="180">
        <f>'[1]Detailed Summary'!H46</f>
        <v>-1955986.2286396027</v>
      </c>
      <c r="I46" s="180">
        <f>'[1]Detailed Summary'!I46</f>
        <v>66597.374865170947</v>
      </c>
      <c r="J46" s="180">
        <f>'[1]Detailed Summary'!J46</f>
        <v>303153.75903630909</v>
      </c>
      <c r="K46" s="180">
        <f>'[1]Detailed Summary'!K46</f>
        <v>184145.16401528011</v>
      </c>
      <c r="L46" s="180">
        <f>'[1]Detailed Summary'!L46</f>
        <v>71834.764841626398</v>
      </c>
      <c r="M46" s="180">
        <f>'[1]Detailed Summary'!M46</f>
        <v>5301.3344264041589</v>
      </c>
      <c r="N46" s="180">
        <f>'[1]Detailed Summary'!N46</f>
        <v>-803909.33835699933</v>
      </c>
      <c r="O46" s="180">
        <f>'[1]Detailed Summary'!O46</f>
        <v>-496557.58700637007</v>
      </c>
      <c r="P46" s="180">
        <f>'[1]Detailed Summary'!P46</f>
        <v>-1726149.211916219</v>
      </c>
      <c r="Q46" s="180">
        <f>'[1]Detailed Summary'!Q46</f>
        <v>319951.38960871822</v>
      </c>
      <c r="R46" s="180">
        <f>'[1]Detailed Summary'!R46</f>
        <v>-61810.425156236211</v>
      </c>
      <c r="S46" s="180">
        <f>'[1]Detailed Summary'!S46</f>
        <v>-13156.595940416744</v>
      </c>
      <c r="T46" s="180">
        <f>'[1]Detailed Summary'!T46</f>
        <v>-23850.252119969373</v>
      </c>
      <c r="U46" s="180">
        <f>'[1]Detailed Summary'!U46</f>
        <v>0</v>
      </c>
      <c r="V46" s="180">
        <f>'[1]Detailed Summary'!V46</f>
        <v>-16904953.479322143</v>
      </c>
      <c r="W46" s="180">
        <f>'[1]Detailed Summary'!W46</f>
        <v>340892.94246068329</v>
      </c>
      <c r="X46" s="180">
        <f>'[1]Detailed Summary'!X46</f>
        <v>-7589560.1894254955</v>
      </c>
      <c r="Y46" s="180">
        <f>'[1]Detailed Summary'!Y46</f>
        <v>-68620.043849999958</v>
      </c>
      <c r="Z46" s="180">
        <f>'[1]Detailed Summary'!Z46</f>
        <v>167530.56</v>
      </c>
      <c r="AA46" s="180">
        <f>'[1]Detailed Summary'!AA46</f>
        <v>-32912585.679400001</v>
      </c>
      <c r="AB46" s="180">
        <f>'[1]Detailed Summary'!AB46</f>
        <v>-11000.8474333339</v>
      </c>
      <c r="AC46" s="180">
        <f>'[1]Detailed Summary'!AC46</f>
        <v>1668426.4785019332</v>
      </c>
      <c r="AD46" s="180">
        <f>'[1]Detailed Summary'!AD46</f>
        <v>0</v>
      </c>
      <c r="AE46" s="180">
        <f>'[1]Detailed Summary'!AE46</f>
        <v>0</v>
      </c>
      <c r="AF46" s="639">
        <f>'[1]Detailed Summary'!AF46</f>
        <v>-28977656.237731576</v>
      </c>
      <c r="AG46" s="639">
        <f>'[1]Detailed Summary'!AG46</f>
        <v>362163034.86226964</v>
      </c>
      <c r="AH46" s="180">
        <f>'[1]Detailed Summary'!AH46</f>
        <v>-25687973.340135377</v>
      </c>
      <c r="AI46" s="180">
        <f>'[1]Detailed Summary'!AI46</f>
        <v>6844287.5880840775</v>
      </c>
      <c r="AJ46" s="180">
        <f>'[1]Detailed Summary'!AJ46</f>
        <v>-387245.83443835971</v>
      </c>
      <c r="AK46" s="180">
        <f>'[1]Detailed Summary'!AK46</f>
        <v>-71834.764841627039</v>
      </c>
      <c r="AL46" s="180">
        <f>'[1]Detailed Summary'!AL46</f>
        <v>-5301.3344264041589</v>
      </c>
      <c r="AM46" s="180">
        <f>'[1]Detailed Summary'!AM46</f>
        <v>-442588.00130389305</v>
      </c>
      <c r="AN46" s="180">
        <f>'[1]Detailed Summary'!AN46</f>
        <v>-3003557.1583568119</v>
      </c>
      <c r="AO46" s="180">
        <f>'[1]Detailed Summary'!AO46</f>
        <v>-208177.32402600534</v>
      </c>
      <c r="AP46" s="180">
        <f>'[1]Detailed Summary'!AP46</f>
        <v>-691246.88851637836</v>
      </c>
      <c r="AQ46" s="180">
        <f>'[1]Detailed Summary'!AQ46</f>
        <v>2791831.5547333327</v>
      </c>
      <c r="AR46" s="180">
        <f>'[1]Detailed Summary'!AR46</f>
        <v>-120117.65165375613</v>
      </c>
      <c r="AS46" s="180">
        <f>'[1]Detailed Summary'!AS46</f>
        <v>-4864376.4922224488</v>
      </c>
      <c r="AT46" s="180">
        <f>'[1]Detailed Summary'!AT46</f>
        <v>394548.96938773646</v>
      </c>
      <c r="AU46" s="180">
        <f>'[1]Detailed Summary'!AU46</f>
        <v>-9627593.762031367</v>
      </c>
      <c r="AV46" s="180">
        <f>'[1]Detailed Summary'!AV46</f>
        <v>477330.77329275</v>
      </c>
      <c r="AW46" s="180">
        <f>'[1]Detailed Summary'!AW46</f>
        <v>9006372.2399999984</v>
      </c>
      <c r="AX46" s="180">
        <f>'[1]Detailed Summary'!AX46</f>
        <v>-296261.05729127157</v>
      </c>
      <c r="AY46" s="180">
        <f>'[1]Detailed Summary'!AY46</f>
        <v>-1330725.9543599267</v>
      </c>
      <c r="AZ46" s="180">
        <f>'[1]Detailed Summary'!AZ46</f>
        <v>-538588.03</v>
      </c>
      <c r="BA46" s="180">
        <f>'[1]Detailed Summary'!BA46</f>
        <v>3256035.0083918869</v>
      </c>
      <c r="BB46" s="180">
        <f>'[1]Detailed Summary'!BB46</f>
        <v>518010.67067606235</v>
      </c>
      <c r="BC46" s="180">
        <f>'[1]Detailed Summary'!BC46</f>
        <v>-10681804.722000003</v>
      </c>
      <c r="BD46" s="180">
        <f>'[1]Detailed Summary'!BD46</f>
        <v>9100115.4800387621</v>
      </c>
      <c r="BE46" s="180">
        <f>'[1]Detailed Summary'!BE46</f>
        <v>4478733.8338600006</v>
      </c>
      <c r="BF46" s="180">
        <f>'[1]Detailed Summary'!BF46</f>
        <v>-292768.03540266951</v>
      </c>
      <c r="BG46" s="180">
        <f>'[1]Detailed Summary'!BG46</f>
        <v>-2441144.5204499997</v>
      </c>
      <c r="BH46" s="180">
        <f>'[1]Detailed Summary'!BH46</f>
        <v>0</v>
      </c>
      <c r="BI46" s="180">
        <f>'[1]Detailed Summary'!BI46</f>
        <v>0</v>
      </c>
      <c r="BJ46" s="180">
        <f>'[1]Detailed Summary'!BJ46</f>
        <v>-23824038.752991676</v>
      </c>
      <c r="BK46" s="180">
        <f>'[1]Detailed Summary'!BK46</f>
        <v>338338996.10927796</v>
      </c>
      <c r="BL46" s="116"/>
      <c r="BM46" s="116"/>
      <c r="BN46" s="116"/>
      <c r="BO46" s="116"/>
    </row>
    <row r="47" spans="1:67" ht="13.5" thickTop="1">
      <c r="A47" s="170">
        <f>'[1]Detailed Summary'!A47</f>
        <v>35</v>
      </c>
      <c r="B47" s="659">
        <f>'[1]Detailed Summary'!B47</f>
        <v>0</v>
      </c>
      <c r="C47" s="660">
        <f>'[1]Detailed Summary'!C47</f>
        <v>0</v>
      </c>
      <c r="D47" s="660">
        <f>'[1]Detailed Summary'!D47</f>
        <v>0</v>
      </c>
      <c r="E47" s="660">
        <f>'[1]Detailed Summary'!E47</f>
        <v>0</v>
      </c>
      <c r="F47" s="660">
        <f>'[1]Detailed Summary'!F47</f>
        <v>0</v>
      </c>
      <c r="G47" s="660">
        <f>'[1]Detailed Summary'!G47</f>
        <v>0</v>
      </c>
      <c r="H47" s="660">
        <f>'[1]Detailed Summary'!H47</f>
        <v>0</v>
      </c>
      <c r="I47" s="660">
        <f>'[1]Detailed Summary'!I47</f>
        <v>0</v>
      </c>
      <c r="J47" s="660">
        <f>'[1]Detailed Summary'!J47</f>
        <v>0</v>
      </c>
      <c r="K47" s="660">
        <f>'[1]Detailed Summary'!K47</f>
        <v>0</v>
      </c>
      <c r="L47" s="660">
        <f>'[1]Detailed Summary'!L47</f>
        <v>0</v>
      </c>
      <c r="M47" s="660">
        <f>'[1]Detailed Summary'!M47</f>
        <v>0</v>
      </c>
      <c r="N47" s="660">
        <f>'[1]Detailed Summary'!N47</f>
        <v>0</v>
      </c>
      <c r="O47" s="660">
        <f>'[1]Detailed Summary'!O47</f>
        <v>0</v>
      </c>
      <c r="P47" s="660">
        <f>'[1]Detailed Summary'!P47</f>
        <v>0</v>
      </c>
      <c r="Q47" s="116">
        <f>'[1]Detailed Summary'!Q47</f>
        <v>0</v>
      </c>
      <c r="R47" s="116">
        <f>'[1]Detailed Summary'!R47</f>
        <v>0</v>
      </c>
      <c r="S47" s="116">
        <f>'[1]Detailed Summary'!S47</f>
        <v>0</v>
      </c>
      <c r="T47" s="116">
        <f>'[1]Detailed Summary'!T47</f>
        <v>0</v>
      </c>
      <c r="U47" s="661">
        <f>'[1]Detailed Summary'!U47</f>
        <v>0</v>
      </c>
      <c r="V47" s="661">
        <f>'[1]Detailed Summary'!V47</f>
        <v>0</v>
      </c>
      <c r="W47" s="662">
        <f>'[1]Detailed Summary'!W47</f>
        <v>0</v>
      </c>
      <c r="X47" s="662">
        <f>'[1]Detailed Summary'!X47</f>
        <v>0</v>
      </c>
      <c r="Y47" s="662">
        <f>'[1]Detailed Summary'!Y47</f>
        <v>0</v>
      </c>
      <c r="Z47" s="662">
        <f>'[1]Detailed Summary'!Z47</f>
        <v>0</v>
      </c>
      <c r="AA47" s="662">
        <f>'[1]Detailed Summary'!AA47</f>
        <v>0</v>
      </c>
      <c r="AB47" s="661">
        <f>'[1]Detailed Summary'!AB47</f>
        <v>0</v>
      </c>
      <c r="AC47" s="661">
        <f>'[1]Detailed Summary'!AC47</f>
        <v>0</v>
      </c>
      <c r="AD47" s="661">
        <f>'[1]Detailed Summary'!AD47</f>
        <v>0</v>
      </c>
      <c r="AE47" s="661">
        <f>'[1]Detailed Summary'!AE47</f>
        <v>0</v>
      </c>
      <c r="AF47" s="663">
        <f>'[1]Detailed Summary'!AF47</f>
        <v>0</v>
      </c>
      <c r="AG47" s="631">
        <f>'[1]Detailed Summary'!AG47</f>
        <v>0</v>
      </c>
      <c r="AH47" s="661">
        <f>'[1]Detailed Summary'!AH47</f>
        <v>0</v>
      </c>
      <c r="AI47" s="661">
        <f>'[1]Detailed Summary'!AI47</f>
        <v>0</v>
      </c>
      <c r="AJ47" s="661">
        <f>'[1]Detailed Summary'!AJ47</f>
        <v>0</v>
      </c>
      <c r="AK47" s="661">
        <f>'[1]Detailed Summary'!AK47</f>
        <v>0</v>
      </c>
      <c r="AL47" s="661">
        <f>'[1]Detailed Summary'!AL47</f>
        <v>0</v>
      </c>
      <c r="AM47" s="661">
        <f>'[1]Detailed Summary'!AM47</f>
        <v>0</v>
      </c>
      <c r="AN47" s="661">
        <f>'[1]Detailed Summary'!AN47</f>
        <v>0</v>
      </c>
      <c r="AO47" s="661">
        <f>'[1]Detailed Summary'!AO47</f>
        <v>0</v>
      </c>
      <c r="AP47" s="661">
        <f>'[1]Detailed Summary'!AP47</f>
        <v>0</v>
      </c>
      <c r="AQ47" s="661">
        <f>'[1]Detailed Summary'!AQ47</f>
        <v>0</v>
      </c>
      <c r="AR47" s="661">
        <f>'[1]Detailed Summary'!AR47</f>
        <v>0</v>
      </c>
      <c r="AS47" s="661">
        <f>'[1]Detailed Summary'!AS47</f>
        <v>0</v>
      </c>
      <c r="AT47" s="661">
        <f>'[1]Detailed Summary'!AT47</f>
        <v>0</v>
      </c>
      <c r="AU47" s="661">
        <f>'[1]Detailed Summary'!AU47</f>
        <v>0</v>
      </c>
      <c r="AV47" s="661">
        <f>'[1]Detailed Summary'!AV47</f>
        <v>0</v>
      </c>
      <c r="AW47" s="661">
        <f>'[1]Detailed Summary'!AW47</f>
        <v>0</v>
      </c>
      <c r="AX47" s="661">
        <f>'[1]Detailed Summary'!AX47</f>
        <v>0</v>
      </c>
      <c r="AY47" s="661">
        <f>'[1]Detailed Summary'!AY47</f>
        <v>0</v>
      </c>
      <c r="AZ47" s="661">
        <f>'[1]Detailed Summary'!AZ47</f>
        <v>0</v>
      </c>
      <c r="BA47" s="661">
        <f>'[1]Detailed Summary'!BA47</f>
        <v>0</v>
      </c>
      <c r="BB47" s="661">
        <f>'[1]Detailed Summary'!BB47</f>
        <v>0</v>
      </c>
      <c r="BC47" s="661">
        <f>'[1]Detailed Summary'!BC47</f>
        <v>0</v>
      </c>
      <c r="BD47" s="661">
        <f>'[1]Detailed Summary'!BD47</f>
        <v>0</v>
      </c>
      <c r="BE47" s="661">
        <f>'[1]Detailed Summary'!BE47</f>
        <v>0</v>
      </c>
      <c r="BF47" s="661">
        <f>'[1]Detailed Summary'!BF47</f>
        <v>0</v>
      </c>
      <c r="BG47" s="661">
        <f>'[1]Detailed Summary'!BG47</f>
        <v>0</v>
      </c>
      <c r="BH47" s="661">
        <f>'[1]Detailed Summary'!BH47</f>
        <v>0</v>
      </c>
      <c r="BI47" s="661">
        <f>'[1]Detailed Summary'!BI47</f>
        <v>0</v>
      </c>
      <c r="BJ47" s="661">
        <f>'[1]Detailed Summary'!BJ47</f>
        <v>0</v>
      </c>
      <c r="BK47" s="661">
        <f>'[1]Detailed Summary'!BK47</f>
        <v>0</v>
      </c>
      <c r="BL47" s="116"/>
      <c r="BM47" s="116"/>
      <c r="BN47" s="116"/>
      <c r="BO47" s="116"/>
    </row>
    <row r="48" spans="1:67">
      <c r="A48" s="170">
        <f>'[1]Detailed Summary'!A48</f>
        <v>36</v>
      </c>
      <c r="B48" s="171" t="str">
        <f>'[1]Detailed Summary'!B48</f>
        <v xml:space="preserve">RATE BASE </v>
      </c>
      <c r="C48" s="117">
        <f>'[1]Detailed Summary'!C48</f>
        <v>5208778506.3049917</v>
      </c>
      <c r="D48" s="117">
        <f>'[1]Detailed Summary'!D48</f>
        <v>0</v>
      </c>
      <c r="E48" s="117">
        <f>'[1]Detailed Summary'!E48</f>
        <v>0</v>
      </c>
      <c r="F48" s="117">
        <f>'[1]Detailed Summary'!F48</f>
        <v>0</v>
      </c>
      <c r="G48" s="117">
        <f>'[1]Detailed Summary'!G48</f>
        <v>0</v>
      </c>
      <c r="H48" s="117">
        <f>'[1]Detailed Summary'!H48</f>
        <v>0</v>
      </c>
      <c r="I48" s="117">
        <f>'[1]Detailed Summary'!I48</f>
        <v>0</v>
      </c>
      <c r="J48" s="117">
        <f>'[1]Detailed Summary'!J48</f>
        <v>0</v>
      </c>
      <c r="K48" s="117">
        <f>'[1]Detailed Summary'!K48</f>
        <v>0</v>
      </c>
      <c r="L48" s="117">
        <f>'[1]Detailed Summary'!L48</f>
        <v>0</v>
      </c>
      <c r="M48" s="117">
        <f>'[1]Detailed Summary'!M48</f>
        <v>0</v>
      </c>
      <c r="N48" s="117">
        <f>'[1]Detailed Summary'!N48</f>
        <v>0</v>
      </c>
      <c r="O48" s="117">
        <f>'[1]Detailed Summary'!O48</f>
        <v>0</v>
      </c>
      <c r="P48" s="117">
        <f>'[1]Detailed Summary'!P48</f>
        <v>0</v>
      </c>
      <c r="Q48" s="117">
        <f>'[1]Detailed Summary'!Q48</f>
        <v>0</v>
      </c>
      <c r="R48" s="117">
        <f>'[1]Detailed Summary'!R48</f>
        <v>0</v>
      </c>
      <c r="S48" s="117">
        <f>'[1]Detailed Summary'!S48</f>
        <v>0</v>
      </c>
      <c r="T48" s="117">
        <f>'[1]Detailed Summary'!T48</f>
        <v>0</v>
      </c>
      <c r="U48" s="117">
        <f>'[1]Detailed Summary'!U48</f>
        <v>182818242.10345364</v>
      </c>
      <c r="V48" s="117">
        <f>'[1]Detailed Summary'!V48</f>
        <v>-16904953.479322143</v>
      </c>
      <c r="W48" s="117">
        <f>'[1]Detailed Summary'!W48</f>
        <v>0</v>
      </c>
      <c r="X48" s="117">
        <f>'[1]Detailed Summary'!X48</f>
        <v>0</v>
      </c>
      <c r="Y48" s="117">
        <f>'[1]Detailed Summary'!Y48</f>
        <v>0</v>
      </c>
      <c r="Z48" s="117">
        <f>'[1]Detailed Summary'!Z48</f>
        <v>-1615371.4300000002</v>
      </c>
      <c r="AA48" s="117">
        <f>'[1]Detailed Summary'!AA48</f>
        <v>0</v>
      </c>
      <c r="AB48" s="117">
        <f>'[1]Detailed Summary'!AB48</f>
        <v>0</v>
      </c>
      <c r="AC48" s="117">
        <f>'[1]Detailed Summary'!AC48</f>
        <v>-11018406.688827798</v>
      </c>
      <c r="AD48" s="117">
        <f>'[1]Detailed Summary'!AD48</f>
        <v>0</v>
      </c>
      <c r="AE48" s="117">
        <f>'[1]Detailed Summary'!AE48</f>
        <v>0</v>
      </c>
      <c r="AF48" s="636">
        <f>'[1]Detailed Summary'!AF48</f>
        <v>153279510.50530368</v>
      </c>
      <c r="AG48" s="636">
        <f>'[1]Detailed Summary'!AG48</f>
        <v>5362058016.8102951</v>
      </c>
      <c r="AH48" s="117">
        <f>'[1]Detailed Summary'!AH48</f>
        <v>0</v>
      </c>
      <c r="AI48" s="117">
        <f>'[1]Detailed Summary'!AI48</f>
        <v>0</v>
      </c>
      <c r="AJ48" s="117">
        <f>'[1]Detailed Summary'!AJ48</f>
        <v>0</v>
      </c>
      <c r="AK48" s="117">
        <f>'[1]Detailed Summary'!AK48</f>
        <v>0</v>
      </c>
      <c r="AL48" s="117">
        <f>'[1]Detailed Summary'!AL48</f>
        <v>0</v>
      </c>
      <c r="AM48" s="117">
        <f>'[1]Detailed Summary'!AM48</f>
        <v>0</v>
      </c>
      <c r="AN48" s="117">
        <f>'[1]Detailed Summary'!AN48</f>
        <v>0</v>
      </c>
      <c r="AO48" s="117">
        <f>'[1]Detailed Summary'!AO48</f>
        <v>0</v>
      </c>
      <c r="AP48" s="117">
        <f>'[1]Detailed Summary'!AP48</f>
        <v>0</v>
      </c>
      <c r="AQ48" s="117">
        <f>'[1]Detailed Summary'!AQ48</f>
        <v>0</v>
      </c>
      <c r="AR48" s="117">
        <f>'[1]Detailed Summary'!AR48</f>
        <v>0</v>
      </c>
      <c r="AS48" s="117">
        <f>'[1]Detailed Summary'!AS48</f>
        <v>28244978.592898086</v>
      </c>
      <c r="AT48" s="117">
        <f>'[1]Detailed Summary'!AT48</f>
        <v>0</v>
      </c>
      <c r="AU48" s="117">
        <f>'[1]Detailed Summary'!AU48</f>
        <v>25877605.564484786</v>
      </c>
      <c r="AV48" s="117">
        <f>'[1]Detailed Summary'!AV48</f>
        <v>0</v>
      </c>
      <c r="AW48" s="117">
        <f>'[1]Detailed Summary'!AW48</f>
        <v>4503186.1200000085</v>
      </c>
      <c r="AX48" s="117">
        <f>'[1]Detailed Summary'!AX48</f>
        <v>12855303.339327645</v>
      </c>
      <c r="AY48" s="117">
        <f>'[1]Detailed Summary'!AY48</f>
        <v>0</v>
      </c>
      <c r="AZ48" s="117">
        <f>'[1]Detailed Summary'!AZ48</f>
        <v>5481049.5432116631</v>
      </c>
      <c r="BA48" s="117">
        <f>'[1]Detailed Summary'!BA48</f>
        <v>0</v>
      </c>
      <c r="BB48" s="117">
        <f>'[1]Detailed Summary'!BB48</f>
        <v>0</v>
      </c>
      <c r="BC48" s="117">
        <f>'[1]Detailed Summary'!BC48</f>
        <v>0</v>
      </c>
      <c r="BD48" s="117">
        <f>'[1]Detailed Summary'!BD48</f>
        <v>-23391891.903797138</v>
      </c>
      <c r="BE48" s="117">
        <f>'[1]Detailed Summary'!BE48</f>
        <v>-3321469.9169705859</v>
      </c>
      <c r="BF48" s="117">
        <f>'[1]Detailed Summary'!BF48</f>
        <v>11899759.55273651</v>
      </c>
      <c r="BG48" s="117">
        <f>'[1]Detailed Summary'!BG48</f>
        <v>4381542.8268333329</v>
      </c>
      <c r="BH48" s="117">
        <f>'[1]Detailed Summary'!BH48</f>
        <v>0</v>
      </c>
      <c r="BI48" s="117">
        <f>'[1]Detailed Summary'!BI48</f>
        <v>0</v>
      </c>
      <c r="BJ48" s="117">
        <f>'[1]Detailed Summary'!BJ48</f>
        <v>66530063.71872431</v>
      </c>
      <c r="BK48" s="117">
        <f>'[1]Detailed Summary'!BK48</f>
        <v>5428588080.5290194</v>
      </c>
      <c r="BL48" s="189"/>
      <c r="BM48" s="189"/>
      <c r="BN48" s="189"/>
      <c r="BO48" s="189"/>
    </row>
    <row r="49" spans="1:67" ht="15">
      <c r="A49" s="170">
        <f>'[1]Detailed Summary'!A49</f>
        <v>37</v>
      </c>
      <c r="B49" s="176">
        <f>'[1]Detailed Summary'!B49</f>
        <v>0</v>
      </c>
      <c r="C49" s="116"/>
      <c r="D49" s="116"/>
      <c r="E49" s="116"/>
      <c r="F49" s="116"/>
      <c r="G49" s="117">
        <f>'[1]Detailed Summary'!G49</f>
        <v>0</v>
      </c>
      <c r="H49" s="652">
        <f>'[1]Detailed Summary'!H49</f>
        <v>0</v>
      </c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631"/>
      <c r="AG49" s="631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</row>
    <row r="50" spans="1:67">
      <c r="A50" s="170">
        <f>'[1]Detailed Summary'!A50</f>
        <v>38</v>
      </c>
      <c r="B50" s="171" t="str">
        <f>'[1]Detailed Summary'!B50</f>
        <v>RATE OF RETURN</v>
      </c>
      <c r="C50" s="181">
        <f>'[1]Detailed Summary'!C50</f>
        <v>7.5092594286077327E-2</v>
      </c>
      <c r="D50" s="173"/>
      <c r="E50" s="173"/>
      <c r="F50" s="173"/>
      <c r="G50" s="173">
        <f>'[1]Detailed Summary'!G50</f>
        <v>0</v>
      </c>
      <c r="H50" s="173">
        <f>'[1]Detailed Summary'!H50</f>
        <v>0</v>
      </c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633"/>
      <c r="AG50" s="640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16"/>
      <c r="BM50" s="116"/>
      <c r="BN50" s="116"/>
      <c r="BO50" s="116"/>
    </row>
    <row r="51" spans="1:67">
      <c r="A51" s="170">
        <f>'[1]Detailed Summary'!A51</f>
        <v>39</v>
      </c>
      <c r="B51" s="176"/>
      <c r="C51" s="173"/>
      <c r="D51" s="173"/>
      <c r="E51" s="173"/>
      <c r="F51" s="173"/>
      <c r="G51" s="173">
        <f>'[1]Detailed Summary'!G51</f>
        <v>0</v>
      </c>
      <c r="H51" s="173">
        <f>'[1]Detailed Summary'!H51</f>
        <v>0</v>
      </c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633"/>
      <c r="AG51" s="63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16"/>
      <c r="BM51" s="116"/>
      <c r="BN51" s="116"/>
      <c r="BO51" s="116"/>
    </row>
    <row r="52" spans="1:67">
      <c r="A52" s="170">
        <f>'[1]Detailed Summary'!A52</f>
        <v>40</v>
      </c>
      <c r="B52" s="176" t="str">
        <f>'[1]Detailed Summary'!B52</f>
        <v>RATE BASE:</v>
      </c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633"/>
      <c r="AG52" s="63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16"/>
      <c r="BM52" s="116"/>
      <c r="BN52" s="116"/>
      <c r="BO52" s="116"/>
    </row>
    <row r="53" spans="1:67">
      <c r="A53" s="170">
        <f>'[1]Detailed Summary'!A53</f>
        <v>41</v>
      </c>
      <c r="B53" s="664" t="str">
        <f>'[1]Detailed Summary'!B53</f>
        <v>GROSS UTILITY PLANT IN SERVICE</v>
      </c>
      <c r="C53" s="117">
        <f>'[1]Detailed Summary'!C53</f>
        <v>10572466950.394854</v>
      </c>
      <c r="D53" s="117">
        <f>'[1]Detailed Summary'!D53</f>
        <v>0</v>
      </c>
      <c r="E53" s="117">
        <f>'[1]Detailed Summary'!E53</f>
        <v>0</v>
      </c>
      <c r="F53" s="117">
        <f>'[1]Detailed Summary'!F53</f>
        <v>0</v>
      </c>
      <c r="G53" s="117">
        <f>'[1]Detailed Summary'!G53</f>
        <v>0</v>
      </c>
      <c r="H53" s="117">
        <f>'[1]Detailed Summary'!H53</f>
        <v>0</v>
      </c>
      <c r="I53" s="117">
        <f>'[1]Detailed Summary'!I53</f>
        <v>0</v>
      </c>
      <c r="J53" s="117">
        <f>'[1]Detailed Summary'!J53</f>
        <v>0</v>
      </c>
      <c r="K53" s="117">
        <f>'[1]Detailed Summary'!K53</f>
        <v>0</v>
      </c>
      <c r="L53" s="117">
        <f>'[1]Detailed Summary'!L53</f>
        <v>0</v>
      </c>
      <c r="M53" s="117">
        <f>'[1]Detailed Summary'!M53</f>
        <v>0</v>
      </c>
      <c r="N53" s="117">
        <f>'[1]Detailed Summary'!N53</f>
        <v>0</v>
      </c>
      <c r="O53" s="117">
        <f>'[1]Detailed Summary'!O53</f>
        <v>0</v>
      </c>
      <c r="P53" s="117">
        <f>'[1]Detailed Summary'!P53</f>
        <v>0</v>
      </c>
      <c r="Q53" s="117">
        <f>'[1]Detailed Summary'!Q53</f>
        <v>0</v>
      </c>
      <c r="R53" s="117">
        <f>'[1]Detailed Summary'!R53</f>
        <v>0</v>
      </c>
      <c r="S53" s="117">
        <f>'[1]Detailed Summary'!S53</f>
        <v>0</v>
      </c>
      <c r="T53" s="117">
        <f>'[1]Detailed Summary'!T53</f>
        <v>0</v>
      </c>
      <c r="U53" s="117">
        <f>'[1]Detailed Summary'!U53</f>
        <v>326078876.75844002</v>
      </c>
      <c r="V53" s="117">
        <f>'[1]Detailed Summary'!V53</f>
        <v>0</v>
      </c>
      <c r="W53" s="117">
        <f>'[1]Detailed Summary'!W53</f>
        <v>0</v>
      </c>
      <c r="X53" s="117">
        <f>'[1]Detailed Summary'!X53</f>
        <v>0</v>
      </c>
      <c r="Y53" s="117">
        <f>'[1]Detailed Summary'!Y53</f>
        <v>0</v>
      </c>
      <c r="Z53" s="117">
        <f>'[1]Detailed Summary'!Z53</f>
        <v>-4539000</v>
      </c>
      <c r="AA53" s="117">
        <f>'[1]Detailed Summary'!AA53</f>
        <v>0</v>
      </c>
      <c r="AB53" s="117">
        <f>'[1]Detailed Summary'!AB53</f>
        <v>0</v>
      </c>
      <c r="AC53" s="117">
        <f>'[1]Detailed Summary'!AC53</f>
        <v>0</v>
      </c>
      <c r="AD53" s="117">
        <f>'[1]Detailed Summary'!AD53</f>
        <v>0</v>
      </c>
      <c r="AE53" s="117">
        <f>'[1]Detailed Summary'!AE53</f>
        <v>0</v>
      </c>
      <c r="AF53" s="636">
        <f>'[1]Detailed Summary'!AF53</f>
        <v>321539876.75844002</v>
      </c>
      <c r="AG53" s="636">
        <f>'[1]Detailed Summary'!AG53</f>
        <v>10894006827.153294</v>
      </c>
      <c r="AH53" s="117">
        <f>'[1]Detailed Summary'!AH53</f>
        <v>0</v>
      </c>
      <c r="AI53" s="117">
        <f>'[1]Detailed Summary'!AI53</f>
        <v>0</v>
      </c>
      <c r="AJ53" s="117">
        <f>'[1]Detailed Summary'!AJ53</f>
        <v>0</v>
      </c>
      <c r="AK53" s="117">
        <f>'[1]Detailed Summary'!AK53</f>
        <v>0</v>
      </c>
      <c r="AL53" s="117">
        <f>'[1]Detailed Summary'!AL53</f>
        <v>0</v>
      </c>
      <c r="AM53" s="117">
        <f>'[1]Detailed Summary'!AM53</f>
        <v>0</v>
      </c>
      <c r="AN53" s="117">
        <f>'[1]Detailed Summary'!AN53</f>
        <v>0</v>
      </c>
      <c r="AO53" s="117">
        <f>'[1]Detailed Summary'!AO53</f>
        <v>0</v>
      </c>
      <c r="AP53" s="117">
        <f>'[1]Detailed Summary'!AP53</f>
        <v>0</v>
      </c>
      <c r="AQ53" s="117">
        <f>'[1]Detailed Summary'!AQ53</f>
        <v>0</v>
      </c>
      <c r="AR53" s="117">
        <f>'[1]Detailed Summary'!AR53</f>
        <v>0</v>
      </c>
      <c r="AS53" s="117">
        <f>'[1]Detailed Summary'!AS53</f>
        <v>24644867.610000003</v>
      </c>
      <c r="AT53" s="117">
        <f>'[1]Detailed Summary'!AT53</f>
        <v>0</v>
      </c>
      <c r="AU53" s="665">
        <f>'[1]Detailed Summary'!AU53</f>
        <v>21484686.755701002</v>
      </c>
      <c r="AV53" s="117">
        <f>'[1]Detailed Summary'!AV53</f>
        <v>0</v>
      </c>
      <c r="AW53" s="117">
        <f>'[1]Detailed Summary'!AW53</f>
        <v>0</v>
      </c>
      <c r="AX53" s="117">
        <f>'[1]Detailed Summary'!AX53</f>
        <v>13639436.15</v>
      </c>
      <c r="AY53" s="117">
        <f>'[1]Detailed Summary'!AY53</f>
        <v>0</v>
      </c>
      <c r="AZ53" s="117">
        <f>'[1]Detailed Summary'!AZ53</f>
        <v>6817570</v>
      </c>
      <c r="BA53" s="117">
        <f>'[1]Detailed Summary'!BA53</f>
        <v>0</v>
      </c>
      <c r="BB53" s="117">
        <f>'[1]Detailed Summary'!BB53</f>
        <v>0</v>
      </c>
      <c r="BC53" s="117">
        <f>'[1]Detailed Summary'!BC53</f>
        <v>0</v>
      </c>
      <c r="BD53" s="117">
        <f>'[1]Detailed Summary'!BD53</f>
        <v>0</v>
      </c>
      <c r="BE53" s="117">
        <f>'[1]Detailed Summary'!BE53</f>
        <v>-16990239.199999999</v>
      </c>
      <c r="BF53" s="117">
        <f>'[1]Detailed Summary'!BF53</f>
        <v>12619474.160000008</v>
      </c>
      <c r="BG53" s="117">
        <f>'[1]Detailed Summary'!BG53</f>
        <v>9659116.8499999996</v>
      </c>
      <c r="BH53" s="117">
        <f>'[1]Detailed Summary'!BH53</f>
        <v>0</v>
      </c>
      <c r="BI53" s="117">
        <f>'[1]Detailed Summary'!BI53</f>
        <v>0</v>
      </c>
      <c r="BJ53" s="117">
        <f>'[1]Detailed Summary'!BJ53</f>
        <v>71874912.325701013</v>
      </c>
      <c r="BK53" s="117">
        <f>'[1]Detailed Summary'!BK53</f>
        <v>10965881739.478994</v>
      </c>
      <c r="BL53" s="116"/>
      <c r="BM53" s="116"/>
      <c r="BN53" s="116"/>
      <c r="BO53" s="116"/>
    </row>
    <row r="54" spans="1:67">
      <c r="A54" s="170">
        <f>'[1]Detailed Summary'!A54</f>
        <v>42</v>
      </c>
      <c r="B54" s="664" t="str">
        <f>'[1]Detailed Summary'!B54</f>
        <v>ACCUM DEPR AND AMORT</v>
      </c>
      <c r="C54" s="118">
        <f>'[1]Detailed Summary'!C54</f>
        <v>-4244925258.0010071</v>
      </c>
      <c r="D54" s="118">
        <f>'[1]Detailed Summary'!D54</f>
        <v>0</v>
      </c>
      <c r="E54" s="118">
        <f>'[1]Detailed Summary'!E54</f>
        <v>0</v>
      </c>
      <c r="F54" s="118">
        <f>'[1]Detailed Summary'!F54</f>
        <v>0</v>
      </c>
      <c r="G54" s="118">
        <f>'[1]Detailed Summary'!G54</f>
        <v>0</v>
      </c>
      <c r="H54" s="118">
        <f>'[1]Detailed Summary'!H54</f>
        <v>0</v>
      </c>
      <c r="I54" s="118">
        <f>'[1]Detailed Summary'!I54</f>
        <v>0</v>
      </c>
      <c r="J54" s="118">
        <f>'[1]Detailed Summary'!J54</f>
        <v>0</v>
      </c>
      <c r="K54" s="118">
        <f>'[1]Detailed Summary'!K54</f>
        <v>0</v>
      </c>
      <c r="L54" s="118">
        <f>'[1]Detailed Summary'!L54</f>
        <v>0</v>
      </c>
      <c r="M54" s="118">
        <f>'[1]Detailed Summary'!M54</f>
        <v>0</v>
      </c>
      <c r="N54" s="118">
        <f>'[1]Detailed Summary'!N54</f>
        <v>0</v>
      </c>
      <c r="O54" s="118">
        <f>'[1]Detailed Summary'!O54</f>
        <v>0</v>
      </c>
      <c r="P54" s="118">
        <f>'[1]Detailed Summary'!P54</f>
        <v>0</v>
      </c>
      <c r="Q54" s="118">
        <f>'[1]Detailed Summary'!Q54</f>
        <v>0</v>
      </c>
      <c r="R54" s="118">
        <f>'[1]Detailed Summary'!R54</f>
        <v>0</v>
      </c>
      <c r="S54" s="118">
        <f>'[1]Detailed Summary'!S54</f>
        <v>0</v>
      </c>
      <c r="T54" s="118">
        <f>'[1]Detailed Summary'!T54</f>
        <v>0</v>
      </c>
      <c r="U54" s="118">
        <f>'[1]Detailed Summary'!U54</f>
        <v>-143742277.5314436</v>
      </c>
      <c r="V54" s="118">
        <f>'[1]Detailed Summary'!V54</f>
        <v>-21398675.290281195</v>
      </c>
      <c r="W54" s="118">
        <f>'[1]Detailed Summary'!W54</f>
        <v>0</v>
      </c>
      <c r="X54" s="118">
        <f>'[1]Detailed Summary'!X54</f>
        <v>0</v>
      </c>
      <c r="Y54" s="118">
        <f>'[1]Detailed Summary'!Y54</f>
        <v>0</v>
      </c>
      <c r="Z54" s="118">
        <f>'[1]Detailed Summary'!Z54</f>
        <v>2120000</v>
      </c>
      <c r="AA54" s="118">
        <f>'[1]Detailed Summary'!AA54</f>
        <v>0</v>
      </c>
      <c r="AB54" s="118">
        <f>'[1]Detailed Summary'!AB54</f>
        <v>0</v>
      </c>
      <c r="AC54" s="118">
        <f>'[1]Detailed Summary'!AC54</f>
        <v>-16445383.11765343</v>
      </c>
      <c r="AD54" s="118">
        <f>'[1]Detailed Summary'!AD54</f>
        <v>0</v>
      </c>
      <c r="AE54" s="118">
        <f>'[1]Detailed Summary'!AE54</f>
        <v>0</v>
      </c>
      <c r="AF54" s="633">
        <f>'[1]Detailed Summary'!AF54</f>
        <v>-179466335.93937823</v>
      </c>
      <c r="AG54" s="633">
        <f>'[1]Detailed Summary'!AG54</f>
        <v>-4424391593.9403849</v>
      </c>
      <c r="AH54" s="173">
        <f>'[1]Detailed Summary'!AH54</f>
        <v>0</v>
      </c>
      <c r="AI54" s="173">
        <f>'[1]Detailed Summary'!AI54</f>
        <v>0</v>
      </c>
      <c r="AJ54" s="173">
        <f>'[1]Detailed Summary'!AJ54</f>
        <v>0</v>
      </c>
      <c r="AK54" s="173">
        <f>'[1]Detailed Summary'!AK54</f>
        <v>0</v>
      </c>
      <c r="AL54" s="173">
        <f>'[1]Detailed Summary'!AL54</f>
        <v>0</v>
      </c>
      <c r="AM54" s="173">
        <f>'[1]Detailed Summary'!AM54</f>
        <v>0</v>
      </c>
      <c r="AN54" s="173">
        <f>'[1]Detailed Summary'!AN54</f>
        <v>0</v>
      </c>
      <c r="AO54" s="173">
        <f>'[1]Detailed Summary'!AO54</f>
        <v>0</v>
      </c>
      <c r="AP54" s="173">
        <f>'[1]Detailed Summary'!AP54</f>
        <v>0</v>
      </c>
      <c r="AQ54" s="173">
        <f>'[1]Detailed Summary'!AQ54</f>
        <v>0</v>
      </c>
      <c r="AR54" s="173">
        <f>'[1]Detailed Summary'!AR54</f>
        <v>0</v>
      </c>
      <c r="AS54" s="173">
        <f>'[1]Detailed Summary'!AS54</f>
        <v>-2140347.6892875</v>
      </c>
      <c r="AT54" s="173">
        <f>'[1]Detailed Summary'!AT54</f>
        <v>0</v>
      </c>
      <c r="AU54" s="173">
        <f>'[1]Detailed Summary'!AU54</f>
        <v>-8848582.893215416</v>
      </c>
      <c r="AV54" s="173">
        <f>'[1]Detailed Summary'!AV54</f>
        <v>0</v>
      </c>
      <c r="AW54" s="173">
        <f>'[1]Detailed Summary'!AW54</f>
        <v>0</v>
      </c>
      <c r="AX54" s="173">
        <f>'[1]Detailed Summary'!AX54</f>
        <v>-671553.6085628313</v>
      </c>
      <c r="AY54" s="173">
        <f>'[1]Detailed Summary'!AY54</f>
        <v>0</v>
      </c>
      <c r="AZ54" s="173">
        <f>'[1]Detailed Summary'!AZ54</f>
        <v>-965822.41666666651</v>
      </c>
      <c r="BA54" s="173">
        <f>'[1]Detailed Summary'!BA54</f>
        <v>0</v>
      </c>
      <c r="BB54" s="173">
        <f>'[1]Detailed Summary'!BB54</f>
        <v>0</v>
      </c>
      <c r="BC54" s="173">
        <f>'[1]Detailed Summary'!BC54</f>
        <v>0</v>
      </c>
      <c r="BD54" s="173">
        <f>'[1]Detailed Summary'!BD54</f>
        <v>0</v>
      </c>
      <c r="BE54" s="173">
        <f>'[1]Detailed Summary'!BE54</f>
        <v>12688074.934416663</v>
      </c>
      <c r="BF54" s="173">
        <f>'[1]Detailed Summary'!BF54</f>
        <v>-631650.07127077854</v>
      </c>
      <c r="BG54" s="173">
        <f>'[1]Detailed Summary'!BG54</f>
        <v>-5277574.0231666667</v>
      </c>
      <c r="BH54" s="173">
        <f>'[1]Detailed Summary'!BH54</f>
        <v>0</v>
      </c>
      <c r="BI54" s="173">
        <f>'[1]Detailed Summary'!BI54</f>
        <v>0</v>
      </c>
      <c r="BJ54" s="173">
        <f>'[1]Detailed Summary'!BJ54</f>
        <v>-5847455.7677531959</v>
      </c>
      <c r="BK54" s="173">
        <f>'[1]Detailed Summary'!BK54</f>
        <v>-4430239049.7081385</v>
      </c>
      <c r="BL54" s="116"/>
      <c r="BM54" s="116"/>
      <c r="BN54" s="116"/>
      <c r="BO54" s="116"/>
    </row>
    <row r="55" spans="1:67">
      <c r="A55" s="170">
        <f>'[1]Detailed Summary'!A55</f>
        <v>43</v>
      </c>
      <c r="B55" s="176" t="str">
        <f>'[1]Detailed Summary'!B55</f>
        <v xml:space="preserve">  DEFERRED DEBITS AND CREDITS</v>
      </c>
      <c r="C55" s="118">
        <f>'[1]Detailed Summary'!C55</f>
        <v>285841342.02833331</v>
      </c>
      <c r="D55" s="118">
        <f>'[1]Detailed Summary'!D55</f>
        <v>0</v>
      </c>
      <c r="E55" s="118">
        <f>'[1]Detailed Summary'!E55</f>
        <v>0</v>
      </c>
      <c r="F55" s="118">
        <f>'[1]Detailed Summary'!F55</f>
        <v>0</v>
      </c>
      <c r="G55" s="118">
        <f>'[1]Detailed Summary'!G55</f>
        <v>0</v>
      </c>
      <c r="H55" s="118">
        <f>'[1]Detailed Summary'!H55</f>
        <v>0</v>
      </c>
      <c r="I55" s="118">
        <f>'[1]Detailed Summary'!I55</f>
        <v>0</v>
      </c>
      <c r="J55" s="118">
        <f>'[1]Detailed Summary'!J55</f>
        <v>0</v>
      </c>
      <c r="K55" s="118">
        <f>'[1]Detailed Summary'!K55</f>
        <v>0</v>
      </c>
      <c r="L55" s="118">
        <f>'[1]Detailed Summary'!L55</f>
        <v>0</v>
      </c>
      <c r="M55" s="118">
        <f>'[1]Detailed Summary'!M55</f>
        <v>0</v>
      </c>
      <c r="N55" s="118">
        <f>'[1]Detailed Summary'!N55</f>
        <v>0</v>
      </c>
      <c r="O55" s="118">
        <f>'[1]Detailed Summary'!O55</f>
        <v>0</v>
      </c>
      <c r="P55" s="118">
        <f>'[1]Detailed Summary'!P55</f>
        <v>0</v>
      </c>
      <c r="Q55" s="118">
        <f>'[1]Detailed Summary'!Q55</f>
        <v>0</v>
      </c>
      <c r="R55" s="118">
        <f>'[1]Detailed Summary'!R55</f>
        <v>0</v>
      </c>
      <c r="S55" s="118">
        <f>'[1]Detailed Summary'!S55</f>
        <v>0</v>
      </c>
      <c r="T55" s="118">
        <f>'[1]Detailed Summary'!T55</f>
        <v>0</v>
      </c>
      <c r="U55" s="118">
        <f>'[1]Detailed Summary'!U55</f>
        <v>-12697238.698333323</v>
      </c>
      <c r="V55" s="118">
        <f>'[1]Detailed Summary'!V55</f>
        <v>0</v>
      </c>
      <c r="W55" s="118">
        <f>'[1]Detailed Summary'!W55</f>
        <v>0</v>
      </c>
      <c r="X55" s="118">
        <f>'[1]Detailed Summary'!X55</f>
        <v>0</v>
      </c>
      <c r="Y55" s="118">
        <f>'[1]Detailed Summary'!Y55</f>
        <v>0</v>
      </c>
      <c r="Z55" s="118">
        <f>'[1]Detailed Summary'!Z55</f>
        <v>0</v>
      </c>
      <c r="AA55" s="118">
        <f>'[1]Detailed Summary'!AA55</f>
        <v>0</v>
      </c>
      <c r="AB55" s="118">
        <f>'[1]Detailed Summary'!AB55</f>
        <v>0</v>
      </c>
      <c r="AC55" s="118">
        <f>'[1]Detailed Summary'!AC55</f>
        <v>0</v>
      </c>
      <c r="AD55" s="118">
        <f>'[1]Detailed Summary'!AD55</f>
        <v>0</v>
      </c>
      <c r="AE55" s="118">
        <f>'[1]Detailed Summary'!AE55</f>
        <v>0</v>
      </c>
      <c r="AF55" s="633">
        <f>'[1]Detailed Summary'!AF55</f>
        <v>-12697238.698333323</v>
      </c>
      <c r="AG55" s="633">
        <f>'[1]Detailed Summary'!AG55</f>
        <v>273144103.32999998</v>
      </c>
      <c r="AH55" s="173">
        <f>'[1]Detailed Summary'!AH55</f>
        <v>0</v>
      </c>
      <c r="AI55" s="173">
        <f>'[1]Detailed Summary'!AI55</f>
        <v>0</v>
      </c>
      <c r="AJ55" s="173">
        <f>'[1]Detailed Summary'!AJ55</f>
        <v>0</v>
      </c>
      <c r="AK55" s="173">
        <f>'[1]Detailed Summary'!AK55</f>
        <v>0</v>
      </c>
      <c r="AL55" s="173">
        <f>'[1]Detailed Summary'!AL55</f>
        <v>0</v>
      </c>
      <c r="AM55" s="173">
        <f>'[1]Detailed Summary'!AM55</f>
        <v>0</v>
      </c>
      <c r="AN55" s="173">
        <f>'[1]Detailed Summary'!AN55</f>
        <v>0</v>
      </c>
      <c r="AO55" s="173">
        <f>'[1]Detailed Summary'!AO55</f>
        <v>0</v>
      </c>
      <c r="AP55" s="173">
        <f>'[1]Detailed Summary'!AP55</f>
        <v>0</v>
      </c>
      <c r="AQ55" s="173">
        <f>'[1]Detailed Summary'!AQ55</f>
        <v>0</v>
      </c>
      <c r="AR55" s="173">
        <f>'[1]Detailed Summary'!AR55</f>
        <v>0</v>
      </c>
      <c r="AS55" s="173">
        <f>'[1]Detailed Summary'!AS55</f>
        <v>-3679667.3302051304</v>
      </c>
      <c r="AT55" s="173">
        <f>'[1]Detailed Summary'!AT55</f>
        <v>0</v>
      </c>
      <c r="AU55" s="173">
        <f>'[1]Detailed Summary'!AU55</f>
        <v>16851957.74198458</v>
      </c>
      <c r="AV55" s="173">
        <f>'[1]Detailed Summary'!AV55</f>
        <v>0</v>
      </c>
      <c r="AW55" s="173">
        <f>'[1]Detailed Summary'!AW55</f>
        <v>0</v>
      </c>
      <c r="AX55" s="173">
        <f>'[1]Detailed Summary'!AX55</f>
        <v>0</v>
      </c>
      <c r="AY55" s="173">
        <f>'[1]Detailed Summary'!AY55</f>
        <v>0</v>
      </c>
      <c r="AZ55" s="173">
        <f>'[1]Detailed Summary'!AZ55</f>
        <v>-370698.04012167035</v>
      </c>
      <c r="BA55" s="173">
        <f>'[1]Detailed Summary'!BA55</f>
        <v>0</v>
      </c>
      <c r="BB55" s="173">
        <f>'[1]Detailed Summary'!BB55</f>
        <v>0</v>
      </c>
      <c r="BC55" s="173">
        <f>'[1]Detailed Summary'!BC55</f>
        <v>0</v>
      </c>
      <c r="BD55" s="173">
        <f>'[1]Detailed Summary'!BD55</f>
        <v>-31039847.298310034</v>
      </c>
      <c r="BE55" s="173">
        <f>'[1]Detailed Summary'!BE55</f>
        <v>0</v>
      </c>
      <c r="BF55" s="173">
        <f>'[1]Detailed Summary'!BF55</f>
        <v>0</v>
      </c>
      <c r="BG55" s="173">
        <f>'[1]Detailed Summary'!BG55</f>
        <v>0</v>
      </c>
      <c r="BH55" s="173">
        <f>'[1]Detailed Summary'!BH55</f>
        <v>0</v>
      </c>
      <c r="BI55" s="173">
        <f>'[1]Detailed Summary'!BI55</f>
        <v>0</v>
      </c>
      <c r="BJ55" s="173">
        <f>'[1]Detailed Summary'!BJ55</f>
        <v>-18238254.926652256</v>
      </c>
      <c r="BK55" s="173">
        <f>'[1]Detailed Summary'!BK55</f>
        <v>254905848.40334773</v>
      </c>
      <c r="BL55" s="116"/>
      <c r="BM55" s="116"/>
      <c r="BN55" s="116"/>
      <c r="BO55" s="116"/>
    </row>
    <row r="56" spans="1:67">
      <c r="A56" s="170">
        <f>'[1]Detailed Summary'!A56</f>
        <v>44</v>
      </c>
      <c r="B56" s="176" t="str">
        <f>'[1]Detailed Summary'!B56</f>
        <v xml:space="preserve">  DEFERRED TAXES</v>
      </c>
      <c r="C56" s="118">
        <f>'[1]Detailed Summary'!C56</f>
        <v>-1443684469.5857882</v>
      </c>
      <c r="D56" s="118">
        <f>'[1]Detailed Summary'!D56</f>
        <v>0</v>
      </c>
      <c r="E56" s="118">
        <f>'[1]Detailed Summary'!E56</f>
        <v>0</v>
      </c>
      <c r="F56" s="118">
        <f>'[1]Detailed Summary'!F56</f>
        <v>0</v>
      </c>
      <c r="G56" s="118">
        <f>'[1]Detailed Summary'!G56</f>
        <v>0</v>
      </c>
      <c r="H56" s="118">
        <f>'[1]Detailed Summary'!H56</f>
        <v>0</v>
      </c>
      <c r="I56" s="118">
        <f>'[1]Detailed Summary'!I56</f>
        <v>0</v>
      </c>
      <c r="J56" s="118">
        <f>'[1]Detailed Summary'!J56</f>
        <v>0</v>
      </c>
      <c r="K56" s="118">
        <f>'[1]Detailed Summary'!K56</f>
        <v>0</v>
      </c>
      <c r="L56" s="118">
        <f>'[1]Detailed Summary'!L56</f>
        <v>0</v>
      </c>
      <c r="M56" s="118">
        <f>'[1]Detailed Summary'!M56</f>
        <v>0</v>
      </c>
      <c r="N56" s="118">
        <f>'[1]Detailed Summary'!N56</f>
        <v>0</v>
      </c>
      <c r="O56" s="118">
        <f>'[1]Detailed Summary'!O56</f>
        <v>0</v>
      </c>
      <c r="P56" s="118">
        <f>'[1]Detailed Summary'!P56</f>
        <v>0</v>
      </c>
      <c r="Q56" s="118">
        <f>'[1]Detailed Summary'!Q56</f>
        <v>0</v>
      </c>
      <c r="R56" s="118">
        <f>'[1]Detailed Summary'!R56</f>
        <v>0</v>
      </c>
      <c r="S56" s="118">
        <f>'[1]Detailed Summary'!S56</f>
        <v>0</v>
      </c>
      <c r="T56" s="118">
        <f>'[1]Detailed Summary'!T56</f>
        <v>0</v>
      </c>
      <c r="U56" s="118">
        <f>'[1]Detailed Summary'!U56</f>
        <v>22974386.588703156</v>
      </c>
      <c r="V56" s="118">
        <f>'[1]Detailed Summary'!V56</f>
        <v>4493721.8109590504</v>
      </c>
      <c r="W56" s="118">
        <f>'[1]Detailed Summary'!W56</f>
        <v>0</v>
      </c>
      <c r="X56" s="118">
        <f>'[1]Detailed Summary'!X56</f>
        <v>0</v>
      </c>
      <c r="Y56" s="118">
        <f>'[1]Detailed Summary'!Y56</f>
        <v>0</v>
      </c>
      <c r="Z56" s="118">
        <f>'[1]Detailed Summary'!Z56</f>
        <v>803628.57</v>
      </c>
      <c r="AA56" s="118">
        <f>'[1]Detailed Summary'!AA56</f>
        <v>0</v>
      </c>
      <c r="AB56" s="118">
        <f>'[1]Detailed Summary'!AB56</f>
        <v>0</v>
      </c>
      <c r="AC56" s="118">
        <f>'[1]Detailed Summary'!AC56</f>
        <v>5426976.4288256317</v>
      </c>
      <c r="AD56" s="118">
        <f>'[1]Detailed Summary'!AD56</f>
        <v>0</v>
      </c>
      <c r="AE56" s="118">
        <f>'[1]Detailed Summary'!AE56</f>
        <v>0</v>
      </c>
      <c r="AF56" s="633">
        <f>'[1]Detailed Summary'!AF56</f>
        <v>33698713.398487836</v>
      </c>
      <c r="AG56" s="633">
        <f>'[1]Detailed Summary'!AG56</f>
        <v>-1409985756.1873004</v>
      </c>
      <c r="AH56" s="173">
        <f>'[1]Detailed Summary'!AH56</f>
        <v>0</v>
      </c>
      <c r="AI56" s="173">
        <f>'[1]Detailed Summary'!AI56</f>
        <v>0</v>
      </c>
      <c r="AJ56" s="173">
        <f>'[1]Detailed Summary'!AJ56</f>
        <v>0</v>
      </c>
      <c r="AK56" s="173">
        <f>'[1]Detailed Summary'!AK56</f>
        <v>0</v>
      </c>
      <c r="AL56" s="173">
        <f>'[1]Detailed Summary'!AL56</f>
        <v>0</v>
      </c>
      <c r="AM56" s="173">
        <f>'[1]Detailed Summary'!AM56</f>
        <v>0</v>
      </c>
      <c r="AN56" s="173">
        <f>'[1]Detailed Summary'!AN56</f>
        <v>0</v>
      </c>
      <c r="AO56" s="173">
        <f>'[1]Detailed Summary'!AO56</f>
        <v>0</v>
      </c>
      <c r="AP56" s="173">
        <f>'[1]Detailed Summary'!AP56</f>
        <v>0</v>
      </c>
      <c r="AQ56" s="173">
        <f>'[1]Detailed Summary'!AQ56</f>
        <v>0</v>
      </c>
      <c r="AR56" s="173">
        <f>'[1]Detailed Summary'!AR56</f>
        <v>0</v>
      </c>
      <c r="AS56" s="173">
        <f>'[1]Detailed Summary'!AS56</f>
        <v>9420126.0023907125</v>
      </c>
      <c r="AT56" s="173">
        <f>'[1]Detailed Summary'!AT56</f>
        <v>0</v>
      </c>
      <c r="AU56" s="173">
        <f>'[1]Detailed Summary'!AU56</f>
        <v>-3610456.0399853778</v>
      </c>
      <c r="AV56" s="173">
        <f>'[1]Detailed Summary'!AV56</f>
        <v>0</v>
      </c>
      <c r="AW56" s="173">
        <f>'[1]Detailed Summary'!AW56</f>
        <v>4503186.1200000085</v>
      </c>
      <c r="AX56" s="173">
        <f>'[1]Detailed Summary'!AX56</f>
        <v>-112579.20210952556</v>
      </c>
      <c r="AY56" s="173">
        <f>'[1]Detailed Summary'!AY56</f>
        <v>0</v>
      </c>
      <c r="AZ56" s="173">
        <f>'[1]Detailed Summary'!AZ56</f>
        <v>0</v>
      </c>
      <c r="BA56" s="173">
        <f>'[1]Detailed Summary'!BA56</f>
        <v>0</v>
      </c>
      <c r="BB56" s="173">
        <f>'[1]Detailed Summary'!BB56</f>
        <v>0</v>
      </c>
      <c r="BC56" s="173">
        <f>'[1]Detailed Summary'!BC56</f>
        <v>0</v>
      </c>
      <c r="BD56" s="173">
        <f>'[1]Detailed Summary'!BD56</f>
        <v>7647955.3945128955</v>
      </c>
      <c r="BE56" s="173">
        <f>'[1]Detailed Summary'!BE56</f>
        <v>980694.34861275041</v>
      </c>
      <c r="BF56" s="173">
        <f>'[1]Detailed Summary'!BF56</f>
        <v>-88064.535992719757</v>
      </c>
      <c r="BG56" s="173">
        <f>'[1]Detailed Summary'!BG56</f>
        <v>0</v>
      </c>
      <c r="BH56" s="173">
        <f>'[1]Detailed Summary'!BH56</f>
        <v>0</v>
      </c>
      <c r="BI56" s="173">
        <f>'[1]Detailed Summary'!BI56</f>
        <v>0</v>
      </c>
      <c r="BJ56" s="173">
        <f>'[1]Detailed Summary'!BJ56</f>
        <v>18740862.087428745</v>
      </c>
      <c r="BK56" s="173">
        <f>'[1]Detailed Summary'!BK56</f>
        <v>-1391244894.0998716</v>
      </c>
      <c r="BL56" s="116"/>
      <c r="BM56" s="116"/>
      <c r="BN56" s="116"/>
      <c r="BO56" s="116"/>
    </row>
    <row r="57" spans="1:67">
      <c r="A57" s="170">
        <f>'[1]Detailed Summary'!A57</f>
        <v>45</v>
      </c>
      <c r="B57" s="176" t="str">
        <f>'[1]Detailed Summary'!B57</f>
        <v xml:space="preserve">  ALLOWANCE FOR WORKING CAPITAL</v>
      </c>
      <c r="C57" s="118">
        <f>'[1]Detailed Summary'!C57</f>
        <v>145303204.9988502</v>
      </c>
      <c r="D57" s="118">
        <f>'[1]Detailed Summary'!D57</f>
        <v>0</v>
      </c>
      <c r="E57" s="118">
        <f>'[1]Detailed Summary'!E57</f>
        <v>0</v>
      </c>
      <c r="F57" s="118">
        <f>'[1]Detailed Summary'!F57</f>
        <v>0</v>
      </c>
      <c r="G57" s="118">
        <f>'[1]Detailed Summary'!G57</f>
        <v>0</v>
      </c>
      <c r="H57" s="118">
        <f>'[1]Detailed Summary'!H57</f>
        <v>0</v>
      </c>
      <c r="I57" s="118">
        <f>'[1]Detailed Summary'!I57</f>
        <v>0</v>
      </c>
      <c r="J57" s="118">
        <f>'[1]Detailed Summary'!J57</f>
        <v>0</v>
      </c>
      <c r="K57" s="118">
        <f>'[1]Detailed Summary'!K57</f>
        <v>0</v>
      </c>
      <c r="L57" s="118">
        <f>'[1]Detailed Summary'!L57</f>
        <v>0</v>
      </c>
      <c r="M57" s="118">
        <f>'[1]Detailed Summary'!M57</f>
        <v>0</v>
      </c>
      <c r="N57" s="118">
        <f>'[1]Detailed Summary'!N57</f>
        <v>0</v>
      </c>
      <c r="O57" s="118">
        <f>'[1]Detailed Summary'!O57</f>
        <v>0</v>
      </c>
      <c r="P57" s="118">
        <f>'[1]Detailed Summary'!P57</f>
        <v>0</v>
      </c>
      <c r="Q57" s="118">
        <f>'[1]Detailed Summary'!Q57</f>
        <v>0</v>
      </c>
      <c r="R57" s="118">
        <f>'[1]Detailed Summary'!R57</f>
        <v>0</v>
      </c>
      <c r="S57" s="118">
        <f>'[1]Detailed Summary'!S57</f>
        <v>0</v>
      </c>
      <c r="T57" s="118">
        <f>'[1]Detailed Summary'!T57</f>
        <v>0</v>
      </c>
      <c r="U57" s="118">
        <f>'[1]Detailed Summary'!U57</f>
        <v>-7927989.0496875346</v>
      </c>
      <c r="V57" s="118">
        <f>'[1]Detailed Summary'!V57</f>
        <v>0</v>
      </c>
      <c r="W57" s="118">
        <f>'[1]Detailed Summary'!W57</f>
        <v>0</v>
      </c>
      <c r="X57" s="118">
        <f>'[1]Detailed Summary'!X57</f>
        <v>0</v>
      </c>
      <c r="Y57" s="118">
        <f>'[1]Detailed Summary'!Y57</f>
        <v>0</v>
      </c>
      <c r="Z57" s="118">
        <f>'[1]Detailed Summary'!Z57</f>
        <v>0</v>
      </c>
      <c r="AA57" s="118">
        <f>'[1]Detailed Summary'!AA57</f>
        <v>0</v>
      </c>
      <c r="AB57" s="118">
        <f>'[1]Detailed Summary'!AB57</f>
        <v>0</v>
      </c>
      <c r="AC57" s="118">
        <f>'[1]Detailed Summary'!AC57</f>
        <v>0</v>
      </c>
      <c r="AD57" s="118">
        <f>'[1]Detailed Summary'!AD57</f>
        <v>0</v>
      </c>
      <c r="AE57" s="118">
        <f>'[1]Detailed Summary'!AE57</f>
        <v>0</v>
      </c>
      <c r="AF57" s="633">
        <f>'[1]Detailed Summary'!AF57</f>
        <v>-7927989.0496875346</v>
      </c>
      <c r="AG57" s="633">
        <f>'[1]Detailed Summary'!AG57</f>
        <v>137375215.94916266</v>
      </c>
      <c r="AH57" s="173">
        <f>'[1]Detailed Summary'!AH57</f>
        <v>0</v>
      </c>
      <c r="AI57" s="173">
        <f>'[1]Detailed Summary'!AI57</f>
        <v>0</v>
      </c>
      <c r="AJ57" s="173">
        <f>'[1]Detailed Summary'!AJ57</f>
        <v>0</v>
      </c>
      <c r="AK57" s="173">
        <f>'[1]Detailed Summary'!AK57</f>
        <v>0</v>
      </c>
      <c r="AL57" s="173">
        <f>'[1]Detailed Summary'!AL57</f>
        <v>0</v>
      </c>
      <c r="AM57" s="173">
        <f>'[1]Detailed Summary'!AM57</f>
        <v>0</v>
      </c>
      <c r="AN57" s="173">
        <f>'[1]Detailed Summary'!AN57</f>
        <v>0</v>
      </c>
      <c r="AO57" s="173">
        <f>'[1]Detailed Summary'!AO57</f>
        <v>0</v>
      </c>
      <c r="AP57" s="173">
        <f>'[1]Detailed Summary'!AP57</f>
        <v>0</v>
      </c>
      <c r="AQ57" s="173">
        <f>'[1]Detailed Summary'!AQ57</f>
        <v>0</v>
      </c>
      <c r="AR57" s="173">
        <f>'[1]Detailed Summary'!AR57</f>
        <v>0</v>
      </c>
      <c r="AS57" s="173">
        <f>'[1]Detailed Summary'!AS57</f>
        <v>0</v>
      </c>
      <c r="AT57" s="173">
        <f>'[1]Detailed Summary'!AT57</f>
        <v>0</v>
      </c>
      <c r="AU57" s="173">
        <f>'[1]Detailed Summary'!AU57</f>
        <v>0</v>
      </c>
      <c r="AV57" s="173">
        <f>'[1]Detailed Summary'!AV57</f>
        <v>0</v>
      </c>
      <c r="AW57" s="173">
        <f>'[1]Detailed Summary'!AW57</f>
        <v>0</v>
      </c>
      <c r="AX57" s="173">
        <f>'[1]Detailed Summary'!AX57</f>
        <v>0</v>
      </c>
      <c r="AY57" s="173">
        <f>'[1]Detailed Summary'!AY57</f>
        <v>0</v>
      </c>
      <c r="AZ57" s="173">
        <f>'[1]Detailed Summary'!AZ57</f>
        <v>0</v>
      </c>
      <c r="BA57" s="173">
        <f>'[1]Detailed Summary'!BA57</f>
        <v>0</v>
      </c>
      <c r="BB57" s="173">
        <f>'[1]Detailed Summary'!BB57</f>
        <v>0</v>
      </c>
      <c r="BC57" s="173">
        <f>'[1]Detailed Summary'!BC57</f>
        <v>0</v>
      </c>
      <c r="BD57" s="173">
        <f>'[1]Detailed Summary'!BD57</f>
        <v>0</v>
      </c>
      <c r="BE57" s="173">
        <f>'[1]Detailed Summary'!BE57</f>
        <v>0</v>
      </c>
      <c r="BF57" s="173">
        <f>'[1]Detailed Summary'!BF57</f>
        <v>0</v>
      </c>
      <c r="BG57" s="173">
        <f>'[1]Detailed Summary'!BG57</f>
        <v>0</v>
      </c>
      <c r="BH57" s="173">
        <f>'[1]Detailed Summary'!BH57</f>
        <v>0</v>
      </c>
      <c r="BI57" s="173">
        <f>'[1]Detailed Summary'!BI57</f>
        <v>0</v>
      </c>
      <c r="BJ57" s="173">
        <f>'[1]Detailed Summary'!BJ57</f>
        <v>0</v>
      </c>
      <c r="BK57" s="173">
        <f>'[1]Detailed Summary'!BK57</f>
        <v>137375215.94916266</v>
      </c>
      <c r="BL57" s="116"/>
      <c r="BM57" s="116"/>
      <c r="BN57" s="116"/>
      <c r="BO57" s="116"/>
    </row>
    <row r="58" spans="1:67">
      <c r="A58" s="170">
        <f>'[1]Detailed Summary'!A58</f>
        <v>46</v>
      </c>
      <c r="B58" s="176" t="str">
        <f>'[1]Detailed Summary'!B58</f>
        <v xml:space="preserve">  OTHER</v>
      </c>
      <c r="C58" s="118">
        <f>'[1]Detailed Summary'!C58</f>
        <v>-106223263.53024991</v>
      </c>
      <c r="D58" s="118">
        <f>'[1]Detailed Summary'!D58</f>
        <v>0</v>
      </c>
      <c r="E58" s="118">
        <f>'[1]Detailed Summary'!E58</f>
        <v>0</v>
      </c>
      <c r="F58" s="118">
        <f>'[1]Detailed Summary'!F58</f>
        <v>0</v>
      </c>
      <c r="G58" s="118">
        <f>'[1]Detailed Summary'!G58</f>
        <v>0</v>
      </c>
      <c r="H58" s="118">
        <f>'[1]Detailed Summary'!H58</f>
        <v>0</v>
      </c>
      <c r="I58" s="118">
        <f>'[1]Detailed Summary'!I58</f>
        <v>0</v>
      </c>
      <c r="J58" s="118">
        <f>'[1]Detailed Summary'!J58</f>
        <v>0</v>
      </c>
      <c r="K58" s="118">
        <f>'[1]Detailed Summary'!K58</f>
        <v>0</v>
      </c>
      <c r="L58" s="118">
        <f>'[1]Detailed Summary'!L58</f>
        <v>0</v>
      </c>
      <c r="M58" s="118">
        <f>'[1]Detailed Summary'!M58</f>
        <v>0</v>
      </c>
      <c r="N58" s="118">
        <f>'[1]Detailed Summary'!N58</f>
        <v>0</v>
      </c>
      <c r="O58" s="118">
        <f>'[1]Detailed Summary'!O58</f>
        <v>0</v>
      </c>
      <c r="P58" s="118">
        <f>'[1]Detailed Summary'!P58</f>
        <v>0</v>
      </c>
      <c r="Q58" s="118">
        <f>'[1]Detailed Summary'!Q58</f>
        <v>0</v>
      </c>
      <c r="R58" s="118">
        <f>'[1]Detailed Summary'!R58</f>
        <v>0</v>
      </c>
      <c r="S58" s="118">
        <f>'[1]Detailed Summary'!S58</f>
        <v>0</v>
      </c>
      <c r="T58" s="118">
        <f>'[1]Detailed Summary'!T58</f>
        <v>0</v>
      </c>
      <c r="U58" s="118">
        <f>'[1]Detailed Summary'!U58</f>
        <v>-1867515.9642250985</v>
      </c>
      <c r="V58" s="118">
        <f>'[1]Detailed Summary'!V58</f>
        <v>0</v>
      </c>
      <c r="W58" s="118">
        <f>'[1]Detailed Summary'!W58</f>
        <v>0</v>
      </c>
      <c r="X58" s="118">
        <f>'[1]Detailed Summary'!X58</f>
        <v>0</v>
      </c>
      <c r="Y58" s="118">
        <f>'[1]Detailed Summary'!Y58</f>
        <v>0</v>
      </c>
      <c r="Z58" s="118">
        <f>'[1]Detailed Summary'!Z58</f>
        <v>0</v>
      </c>
      <c r="AA58" s="118">
        <f>'[1]Detailed Summary'!AA58</f>
        <v>0</v>
      </c>
      <c r="AB58" s="118">
        <f>'[1]Detailed Summary'!AB58</f>
        <v>0</v>
      </c>
      <c r="AC58" s="118">
        <f>'[1]Detailed Summary'!AC58</f>
        <v>0</v>
      </c>
      <c r="AD58" s="118">
        <f>'[1]Detailed Summary'!AD58</f>
        <v>0</v>
      </c>
      <c r="AE58" s="118">
        <f>'[1]Detailed Summary'!AE58</f>
        <v>0</v>
      </c>
      <c r="AF58" s="633">
        <f>'[1]Detailed Summary'!AF58</f>
        <v>-1867515.9642250985</v>
      </c>
      <c r="AG58" s="633">
        <f>'[1]Detailed Summary'!AG58</f>
        <v>-108090779.49447501</v>
      </c>
      <c r="AH58" s="173">
        <f>'[1]Detailed Summary'!AH58</f>
        <v>0</v>
      </c>
      <c r="AI58" s="173">
        <f>'[1]Detailed Summary'!AI58</f>
        <v>0</v>
      </c>
      <c r="AJ58" s="173">
        <f>'[1]Detailed Summary'!AJ58</f>
        <v>0</v>
      </c>
      <c r="AK58" s="173">
        <f>'[1]Detailed Summary'!AK58</f>
        <v>0</v>
      </c>
      <c r="AL58" s="173">
        <f>'[1]Detailed Summary'!AL58</f>
        <v>0</v>
      </c>
      <c r="AM58" s="173">
        <f>'[1]Detailed Summary'!AM58</f>
        <v>0</v>
      </c>
      <c r="AN58" s="173">
        <f>'[1]Detailed Summary'!AN58</f>
        <v>0</v>
      </c>
      <c r="AO58" s="173">
        <f>'[1]Detailed Summary'!AO58</f>
        <v>0</v>
      </c>
      <c r="AP58" s="173">
        <f>'[1]Detailed Summary'!AP58</f>
        <v>0</v>
      </c>
      <c r="AQ58" s="173">
        <f>'[1]Detailed Summary'!AQ58</f>
        <v>0</v>
      </c>
      <c r="AR58" s="173">
        <f>'[1]Detailed Summary'!AR58</f>
        <v>0</v>
      </c>
      <c r="AS58" s="173">
        <f>'[1]Detailed Summary'!AS58</f>
        <v>0</v>
      </c>
      <c r="AT58" s="173">
        <f>'[1]Detailed Summary'!AT58</f>
        <v>0</v>
      </c>
      <c r="AU58" s="173">
        <f>'[1]Detailed Summary'!AU58</f>
        <v>0</v>
      </c>
      <c r="AV58" s="173">
        <f>'[1]Detailed Summary'!AV58</f>
        <v>0</v>
      </c>
      <c r="AW58" s="173">
        <f>'[1]Detailed Summary'!AW58</f>
        <v>0</v>
      </c>
      <c r="AX58" s="173">
        <f>'[1]Detailed Summary'!AX58</f>
        <v>0</v>
      </c>
      <c r="AY58" s="173">
        <f>'[1]Detailed Summary'!AY58</f>
        <v>0</v>
      </c>
      <c r="AZ58" s="173">
        <f>'[1]Detailed Summary'!AZ58</f>
        <v>0</v>
      </c>
      <c r="BA58" s="173">
        <f>'[1]Detailed Summary'!BA58</f>
        <v>0</v>
      </c>
      <c r="BB58" s="173">
        <f>'[1]Detailed Summary'!BB58</f>
        <v>0</v>
      </c>
      <c r="BC58" s="173">
        <f>'[1]Detailed Summary'!BC58</f>
        <v>0</v>
      </c>
      <c r="BD58" s="173">
        <f>'[1]Detailed Summary'!BD58</f>
        <v>0</v>
      </c>
      <c r="BE58" s="173">
        <f>'[1]Detailed Summary'!BE58</f>
        <v>0</v>
      </c>
      <c r="BF58" s="173">
        <f>'[1]Detailed Summary'!BF58</f>
        <v>0</v>
      </c>
      <c r="BG58" s="173">
        <f>'[1]Detailed Summary'!BG58</f>
        <v>0</v>
      </c>
      <c r="BH58" s="173">
        <f>'[1]Detailed Summary'!BH58</f>
        <v>0</v>
      </c>
      <c r="BI58" s="173">
        <f>'[1]Detailed Summary'!BI58</f>
        <v>0</v>
      </c>
      <c r="BJ58" s="173">
        <f>'[1]Detailed Summary'!BJ58</f>
        <v>0</v>
      </c>
      <c r="BK58" s="173">
        <f>'[1]Detailed Summary'!BK58</f>
        <v>-108090779.49447501</v>
      </c>
      <c r="BL58" s="116"/>
      <c r="BM58" s="116"/>
      <c r="BN58" s="116"/>
      <c r="BO58" s="116"/>
    </row>
    <row r="59" spans="1:67" ht="13.5" thickBot="1">
      <c r="A59" s="170">
        <f>'[1]Detailed Summary'!A59</f>
        <v>47</v>
      </c>
      <c r="B59" s="176" t="str">
        <f>'[1]Detailed Summary'!B59</f>
        <v>TOTAL RATE BASE</v>
      </c>
      <c r="C59" s="182">
        <f>'[1]Detailed Summary'!C59</f>
        <v>5208778506.3049917</v>
      </c>
      <c r="D59" s="182">
        <f>'[1]Detailed Summary'!D59</f>
        <v>0</v>
      </c>
      <c r="E59" s="182">
        <f>'[1]Detailed Summary'!E59</f>
        <v>0</v>
      </c>
      <c r="F59" s="182">
        <f>'[1]Detailed Summary'!F59</f>
        <v>0</v>
      </c>
      <c r="G59" s="182">
        <f>'[1]Detailed Summary'!G59</f>
        <v>0</v>
      </c>
      <c r="H59" s="182">
        <f>'[1]Detailed Summary'!H59</f>
        <v>0</v>
      </c>
      <c r="I59" s="182">
        <f>'[1]Detailed Summary'!I59</f>
        <v>0</v>
      </c>
      <c r="J59" s="182">
        <f>'[1]Detailed Summary'!J59</f>
        <v>0</v>
      </c>
      <c r="K59" s="182">
        <f>'[1]Detailed Summary'!K59</f>
        <v>0</v>
      </c>
      <c r="L59" s="182">
        <f>'[1]Detailed Summary'!L59</f>
        <v>0</v>
      </c>
      <c r="M59" s="182">
        <f>'[1]Detailed Summary'!M59</f>
        <v>0</v>
      </c>
      <c r="N59" s="182">
        <f>'[1]Detailed Summary'!N59</f>
        <v>0</v>
      </c>
      <c r="O59" s="182">
        <f>'[1]Detailed Summary'!O59</f>
        <v>0</v>
      </c>
      <c r="P59" s="182">
        <f>'[1]Detailed Summary'!P59</f>
        <v>0</v>
      </c>
      <c r="Q59" s="182">
        <f>'[1]Detailed Summary'!Q59</f>
        <v>0</v>
      </c>
      <c r="R59" s="182">
        <f>'[1]Detailed Summary'!R59</f>
        <v>0</v>
      </c>
      <c r="S59" s="182">
        <f>'[1]Detailed Summary'!S59</f>
        <v>0</v>
      </c>
      <c r="T59" s="182">
        <f>'[1]Detailed Summary'!T59</f>
        <v>0</v>
      </c>
      <c r="U59" s="182">
        <f>'[1]Detailed Summary'!U59</f>
        <v>182818242.10345364</v>
      </c>
      <c r="V59" s="182">
        <f>'[1]Detailed Summary'!V59</f>
        <v>-16904953.479322143</v>
      </c>
      <c r="W59" s="182">
        <f>'[1]Detailed Summary'!W59</f>
        <v>0</v>
      </c>
      <c r="X59" s="182">
        <f>'[1]Detailed Summary'!X59</f>
        <v>0</v>
      </c>
      <c r="Y59" s="182">
        <f>'[1]Detailed Summary'!Y59</f>
        <v>0</v>
      </c>
      <c r="Z59" s="182">
        <f>'[1]Detailed Summary'!Z59</f>
        <v>-1615371.4300000002</v>
      </c>
      <c r="AA59" s="182">
        <f>'[1]Detailed Summary'!AA59</f>
        <v>0</v>
      </c>
      <c r="AB59" s="182">
        <f>'[1]Detailed Summary'!AB59</f>
        <v>0</v>
      </c>
      <c r="AC59" s="182">
        <f>'[1]Detailed Summary'!AC59</f>
        <v>-11018406.688827798</v>
      </c>
      <c r="AD59" s="182">
        <f>'[1]Detailed Summary'!AD59</f>
        <v>0</v>
      </c>
      <c r="AE59" s="182">
        <f>'[1]Detailed Summary'!AE59</f>
        <v>0</v>
      </c>
      <c r="AF59" s="641">
        <f>'[1]Detailed Summary'!AF59</f>
        <v>153279510.50530368</v>
      </c>
      <c r="AG59" s="641">
        <f>'[1]Detailed Summary'!AG59</f>
        <v>5362058016.8102951</v>
      </c>
      <c r="AH59" s="182">
        <f>'[1]Detailed Summary'!AH59</f>
        <v>0</v>
      </c>
      <c r="AI59" s="182">
        <f>'[1]Detailed Summary'!AI59</f>
        <v>0</v>
      </c>
      <c r="AJ59" s="182">
        <f>'[1]Detailed Summary'!AJ59</f>
        <v>0</v>
      </c>
      <c r="AK59" s="182">
        <f>'[1]Detailed Summary'!AK59</f>
        <v>0</v>
      </c>
      <c r="AL59" s="182">
        <f>'[1]Detailed Summary'!AL59</f>
        <v>0</v>
      </c>
      <c r="AM59" s="182">
        <f>'[1]Detailed Summary'!AM59</f>
        <v>0</v>
      </c>
      <c r="AN59" s="182">
        <f>'[1]Detailed Summary'!AN59</f>
        <v>0</v>
      </c>
      <c r="AO59" s="182">
        <f>'[1]Detailed Summary'!AO59</f>
        <v>0</v>
      </c>
      <c r="AP59" s="182">
        <f>'[1]Detailed Summary'!AP59</f>
        <v>0</v>
      </c>
      <c r="AQ59" s="182">
        <f>'[1]Detailed Summary'!AQ59</f>
        <v>0</v>
      </c>
      <c r="AR59" s="182">
        <f>'[1]Detailed Summary'!AR59</f>
        <v>0</v>
      </c>
      <c r="AS59" s="182">
        <f>'[1]Detailed Summary'!AS59</f>
        <v>28244978.592898086</v>
      </c>
      <c r="AT59" s="182">
        <f>'[1]Detailed Summary'!AT59</f>
        <v>0</v>
      </c>
      <c r="AU59" s="182">
        <f>'[1]Detailed Summary'!AU59</f>
        <v>25877605.564484786</v>
      </c>
      <c r="AV59" s="182">
        <f>'[1]Detailed Summary'!AV59</f>
        <v>0</v>
      </c>
      <c r="AW59" s="182">
        <f>'[1]Detailed Summary'!AW59</f>
        <v>4503186.1200000085</v>
      </c>
      <c r="AX59" s="182">
        <f>'[1]Detailed Summary'!AX59</f>
        <v>12855303.339327645</v>
      </c>
      <c r="AY59" s="182">
        <f>'[1]Detailed Summary'!AY59</f>
        <v>0</v>
      </c>
      <c r="AZ59" s="182">
        <f>'[1]Detailed Summary'!AZ59</f>
        <v>5481049.5432116631</v>
      </c>
      <c r="BA59" s="182">
        <f>'[1]Detailed Summary'!BA59</f>
        <v>0</v>
      </c>
      <c r="BB59" s="182">
        <f>'[1]Detailed Summary'!BB59</f>
        <v>0</v>
      </c>
      <c r="BC59" s="182">
        <f>'[1]Detailed Summary'!BC59</f>
        <v>0</v>
      </c>
      <c r="BD59" s="182">
        <f>'[1]Detailed Summary'!BD59</f>
        <v>-23391891.903797138</v>
      </c>
      <c r="BE59" s="182">
        <f>'[1]Detailed Summary'!BE59</f>
        <v>-3321469.9169705859</v>
      </c>
      <c r="BF59" s="182">
        <f>'[1]Detailed Summary'!BF59</f>
        <v>11899759.55273651</v>
      </c>
      <c r="BG59" s="182">
        <f>'[1]Detailed Summary'!BG59</f>
        <v>4381542.8268333329</v>
      </c>
      <c r="BH59" s="182">
        <f>'[1]Detailed Summary'!BH59</f>
        <v>0</v>
      </c>
      <c r="BI59" s="182">
        <f>'[1]Detailed Summary'!BI59</f>
        <v>0</v>
      </c>
      <c r="BJ59" s="182">
        <f>'[1]Detailed Summary'!BJ59</f>
        <v>66530063.71872431</v>
      </c>
      <c r="BK59" s="182">
        <f>'[1]Detailed Summary'!BK59</f>
        <v>5428588080.5290194</v>
      </c>
      <c r="BL59" s="116"/>
      <c r="BM59" s="116"/>
      <c r="BN59" s="116"/>
      <c r="BO59" s="116"/>
    </row>
    <row r="60" spans="1:67" ht="14.25" thickTop="1" thickBot="1">
      <c r="A60" s="170">
        <f>'[1]Detailed Summary'!A60</f>
        <v>48</v>
      </c>
      <c r="B60" s="116"/>
      <c r="C60" s="116"/>
      <c r="D60" s="116"/>
      <c r="E60" s="116"/>
      <c r="F60" s="116"/>
      <c r="G60" s="629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631"/>
      <c r="AG60" s="631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</row>
    <row r="61" spans="1:67" ht="13.5" thickBot="1">
      <c r="A61" s="170">
        <f>'[1]Detailed Summary'!A61</f>
        <v>49</v>
      </c>
      <c r="B61" s="176" t="str">
        <f>'[1]Detailed Summary'!B61</f>
        <v>ROR</v>
      </c>
      <c r="C61" s="666">
        <f>'[1]Detailed Summary'!C61</f>
        <v>7.6200000000000004E-2</v>
      </c>
      <c r="D61" s="666">
        <f>'[1]Detailed Summary'!D61</f>
        <v>7.6200000000000004E-2</v>
      </c>
      <c r="E61" s="666">
        <f>'[1]Detailed Summary'!E61</f>
        <v>7.6200000000000004E-2</v>
      </c>
      <c r="F61" s="666">
        <f>'[1]Detailed Summary'!F61</f>
        <v>7.6200000000000004E-2</v>
      </c>
      <c r="G61" s="667">
        <f>'[1]Detailed Summary'!G61</f>
        <v>7.5999999999999998E-2</v>
      </c>
      <c r="H61" s="666">
        <f>'[1]Detailed Summary'!H61</f>
        <v>7.6200000000000004E-2</v>
      </c>
      <c r="I61" s="666">
        <f>'[1]Detailed Summary'!I61</f>
        <v>7.6200000000000004E-2</v>
      </c>
      <c r="J61" s="666">
        <f>'[1]Detailed Summary'!J61</f>
        <v>7.6200000000000004E-2</v>
      </c>
      <c r="K61" s="666">
        <f>'[1]Detailed Summary'!K61</f>
        <v>7.6200000000000004E-2</v>
      </c>
      <c r="L61" s="666">
        <f>'[1]Detailed Summary'!L61</f>
        <v>7.6200000000000004E-2</v>
      </c>
      <c r="M61" s="666">
        <f>'[1]Detailed Summary'!M61</f>
        <v>7.6200000000000004E-2</v>
      </c>
      <c r="N61" s="666">
        <f>'[1]Detailed Summary'!N61</f>
        <v>7.6200000000000004E-2</v>
      </c>
      <c r="O61" s="666">
        <f>'[1]Detailed Summary'!O61</f>
        <v>7.6200000000000004E-2</v>
      </c>
      <c r="P61" s="666">
        <f>'[1]Detailed Summary'!P61</f>
        <v>7.6200000000000004E-2</v>
      </c>
      <c r="Q61" s="666">
        <f>'[1]Detailed Summary'!Q61</f>
        <v>7.6200000000000004E-2</v>
      </c>
      <c r="R61" s="666">
        <f>'[1]Detailed Summary'!R61</f>
        <v>7.6200000000000004E-2</v>
      </c>
      <c r="S61" s="666">
        <f>'[1]Detailed Summary'!S61</f>
        <v>7.6200000000000004E-2</v>
      </c>
      <c r="T61" s="666">
        <f>'[1]Detailed Summary'!T61</f>
        <v>7.6200000000000004E-2</v>
      </c>
      <c r="U61" s="666">
        <f>'[1]Detailed Summary'!U61</f>
        <v>7.6200000000000004E-2</v>
      </c>
      <c r="V61" s="666">
        <f>'[1]Detailed Summary'!V61</f>
        <v>7.6200000000000004E-2</v>
      </c>
      <c r="W61" s="666">
        <f>'[1]Detailed Summary'!W61</f>
        <v>7.6200000000000004E-2</v>
      </c>
      <c r="X61" s="666">
        <f>'[1]Detailed Summary'!X61</f>
        <v>7.6200000000000004E-2</v>
      </c>
      <c r="Y61" s="666">
        <f>'[1]Detailed Summary'!Y61</f>
        <v>7.6200000000000004E-2</v>
      </c>
      <c r="Z61" s="666">
        <f>'[1]Detailed Summary'!Z61</f>
        <v>7.6200000000000004E-2</v>
      </c>
      <c r="AA61" s="666">
        <f>'[1]Detailed Summary'!AA61</f>
        <v>7.6200000000000004E-2</v>
      </c>
      <c r="AB61" s="666">
        <f>'[1]Detailed Summary'!AB61</f>
        <v>7.6200000000000004E-2</v>
      </c>
      <c r="AC61" s="666">
        <f>'[1]Detailed Summary'!AC61</f>
        <v>7.6200000000000004E-2</v>
      </c>
      <c r="AD61" s="666">
        <f>'[1]Detailed Summary'!AD61</f>
        <v>7.6200000000000004E-2</v>
      </c>
      <c r="AE61" s="666">
        <f>'[1]Detailed Summary'!AE61</f>
        <v>7.6200000000000004E-2</v>
      </c>
      <c r="AF61" s="668">
        <f>'[1]Detailed Summary'!AF61</f>
        <v>7.6200000000000004E-2</v>
      </c>
      <c r="AG61" s="668">
        <f>'[1]Detailed Summary'!AG61</f>
        <v>7.6200000000000004E-2</v>
      </c>
      <c r="AH61" s="666">
        <f>'[1]Detailed Summary'!AH61</f>
        <v>7.6200000000000004E-2</v>
      </c>
      <c r="AI61" s="666">
        <f>'[1]Detailed Summary'!AI61</f>
        <v>7.6200000000000004E-2</v>
      </c>
      <c r="AJ61" s="666">
        <f>'[1]Detailed Summary'!AJ61</f>
        <v>7.6200000000000004E-2</v>
      </c>
      <c r="AK61" s="666">
        <f>'[1]Detailed Summary'!AK61</f>
        <v>7.6200000000000004E-2</v>
      </c>
      <c r="AL61" s="666">
        <f>'[1]Detailed Summary'!AL61</f>
        <v>7.6200000000000004E-2</v>
      </c>
      <c r="AM61" s="666">
        <f>'[1]Detailed Summary'!AM61</f>
        <v>7.6200000000000004E-2</v>
      </c>
      <c r="AN61" s="666">
        <f>'[1]Detailed Summary'!AN61</f>
        <v>7.6200000000000004E-2</v>
      </c>
      <c r="AO61" s="666">
        <f>'[1]Detailed Summary'!AO61</f>
        <v>7.6200000000000004E-2</v>
      </c>
      <c r="AP61" s="666">
        <f>'[1]Detailed Summary'!AP61</f>
        <v>7.6200000000000004E-2</v>
      </c>
      <c r="AQ61" s="666">
        <f>'[1]Detailed Summary'!AQ61</f>
        <v>7.6200000000000004E-2</v>
      </c>
      <c r="AR61" s="666">
        <f>'[1]Detailed Summary'!AR61</f>
        <v>7.6200000000000004E-2</v>
      </c>
      <c r="AS61" s="666">
        <f>'[1]Detailed Summary'!AS61</f>
        <v>7.6200000000000004E-2</v>
      </c>
      <c r="AT61" s="666">
        <f>'[1]Detailed Summary'!AT61</f>
        <v>7.6200000000000004E-2</v>
      </c>
      <c r="AU61" s="666">
        <f>'[1]Detailed Summary'!AU61</f>
        <v>7.6200000000000004E-2</v>
      </c>
      <c r="AV61" s="666">
        <f>'[1]Detailed Summary'!AV61</f>
        <v>7.6200000000000004E-2</v>
      </c>
      <c r="AW61" s="666">
        <f>'[1]Detailed Summary'!AW61</f>
        <v>7.6200000000000004E-2</v>
      </c>
      <c r="AX61" s="666">
        <f>'[1]Detailed Summary'!AX61</f>
        <v>7.6200000000000004E-2</v>
      </c>
      <c r="AY61" s="666">
        <f>'[1]Detailed Summary'!AY61</f>
        <v>7.6200000000000004E-2</v>
      </c>
      <c r="AZ61" s="666">
        <f>'[1]Detailed Summary'!AZ61</f>
        <v>7.6200000000000004E-2</v>
      </c>
      <c r="BA61" s="666">
        <f>'[1]Detailed Summary'!BA61</f>
        <v>7.6200000000000004E-2</v>
      </c>
      <c r="BB61" s="666">
        <f>'[1]Detailed Summary'!BB61</f>
        <v>7.6200000000000004E-2</v>
      </c>
      <c r="BC61" s="666">
        <f>'[1]Detailed Summary'!BC61</f>
        <v>7.6200000000000004E-2</v>
      </c>
      <c r="BD61" s="666">
        <f>'[1]Detailed Summary'!BD61</f>
        <v>7.6200000000000004E-2</v>
      </c>
      <c r="BE61" s="666">
        <f>'[1]Detailed Summary'!BE61</f>
        <v>7.6200000000000004E-2</v>
      </c>
      <c r="BF61" s="666">
        <f>'[1]Detailed Summary'!BF61</f>
        <v>7.6200000000000004E-2</v>
      </c>
      <c r="BG61" s="666">
        <f>'[1]Detailed Summary'!BG61</f>
        <v>7.6200000000000004E-2</v>
      </c>
      <c r="BH61" s="666">
        <f>'[1]Detailed Summary'!BH61</f>
        <v>7.6200000000000004E-2</v>
      </c>
      <c r="BI61" s="666">
        <f>'[1]Detailed Summary'!BI61</f>
        <v>7.6200000000000004E-2</v>
      </c>
      <c r="BJ61" s="666">
        <f>'[1]Detailed Summary'!BJ61</f>
        <v>7.6200000000000004E-2</v>
      </c>
      <c r="BK61" s="666">
        <f>'[1]Detailed Summary'!BK61</f>
        <v>7.6200000000000004E-2</v>
      </c>
      <c r="BL61" s="116"/>
      <c r="BM61" s="116"/>
      <c r="BN61" s="116"/>
      <c r="BO61" s="116"/>
    </row>
    <row r="62" spans="1:67">
      <c r="A62" s="170">
        <f>'[1]Detailed Summary'!A62</f>
        <v>50</v>
      </c>
      <c r="B62" s="176" t="str">
        <f>'[1]Detailed Summary'!B62</f>
        <v>CF</v>
      </c>
      <c r="C62" s="661">
        <f>'[1]Detailed Summary'!C62</f>
        <v>0.75138099999999997</v>
      </c>
      <c r="D62" s="661">
        <f>'[1]Detailed Summary'!D62</f>
        <v>0.75138099999999997</v>
      </c>
      <c r="E62" s="661">
        <f>'[1]Detailed Summary'!E62</f>
        <v>0.75138099999999997</v>
      </c>
      <c r="F62" s="661">
        <f>'[1]Detailed Summary'!F62</f>
        <v>0.75138099999999997</v>
      </c>
      <c r="G62" s="661">
        <f>'[1]Detailed Summary'!G62</f>
        <v>0.75138099999999997</v>
      </c>
      <c r="H62" s="661">
        <f>'[1]Detailed Summary'!H62</f>
        <v>0.75138099999999997</v>
      </c>
      <c r="I62" s="661">
        <f>'[1]Detailed Summary'!I62</f>
        <v>0.75138099999999997</v>
      </c>
      <c r="J62" s="661">
        <f>'[1]Detailed Summary'!J62</f>
        <v>0.75138099999999997</v>
      </c>
      <c r="K62" s="661">
        <f>'[1]Detailed Summary'!K62</f>
        <v>0.75138099999999997</v>
      </c>
      <c r="L62" s="661">
        <f>'[1]Detailed Summary'!L62</f>
        <v>0.75138099999999997</v>
      </c>
      <c r="M62" s="661">
        <f>'[1]Detailed Summary'!M62</f>
        <v>0.75138099999999997</v>
      </c>
      <c r="N62" s="661">
        <f>'[1]Detailed Summary'!N62</f>
        <v>0.75138099999999997</v>
      </c>
      <c r="O62" s="661">
        <f>'[1]Detailed Summary'!O62</f>
        <v>0.75138099999999997</v>
      </c>
      <c r="P62" s="661">
        <f>'[1]Detailed Summary'!P62</f>
        <v>0.75138099999999997</v>
      </c>
      <c r="Q62" s="661">
        <f>'[1]Detailed Summary'!Q62</f>
        <v>0.75138099999999997</v>
      </c>
      <c r="R62" s="661">
        <f>'[1]Detailed Summary'!R62</f>
        <v>0.75138099999999997</v>
      </c>
      <c r="S62" s="661">
        <f>'[1]Detailed Summary'!S62</f>
        <v>0.75138099999999997</v>
      </c>
      <c r="T62" s="661">
        <f>'[1]Detailed Summary'!T62</f>
        <v>0.75138099999999997</v>
      </c>
      <c r="U62" s="661">
        <f>'[1]Detailed Summary'!U62</f>
        <v>0.75138099999999997</v>
      </c>
      <c r="V62" s="661">
        <f>'[1]Detailed Summary'!V62</f>
        <v>0.75138099999999997</v>
      </c>
      <c r="W62" s="661">
        <f>'[1]Detailed Summary'!W62</f>
        <v>0.75138099999999997</v>
      </c>
      <c r="X62" s="661">
        <f>'[1]Detailed Summary'!X62</f>
        <v>0.75138099999999997</v>
      </c>
      <c r="Y62" s="661">
        <f>'[1]Detailed Summary'!Y62</f>
        <v>0.75138099999999997</v>
      </c>
      <c r="Z62" s="661">
        <f>'[1]Detailed Summary'!Z62</f>
        <v>0.75138099999999997</v>
      </c>
      <c r="AA62" s="661">
        <f>'[1]Detailed Summary'!AA62</f>
        <v>0.75138099999999997</v>
      </c>
      <c r="AB62" s="661">
        <f>'[1]Detailed Summary'!AB62</f>
        <v>0.75138099999999997</v>
      </c>
      <c r="AC62" s="661">
        <f>'[1]Detailed Summary'!AC62</f>
        <v>0.75138099999999997</v>
      </c>
      <c r="AD62" s="661">
        <f>'[1]Detailed Summary'!AD62</f>
        <v>0.75138099999999997</v>
      </c>
      <c r="AE62" s="661">
        <f>'[1]Detailed Summary'!AE62</f>
        <v>0.75138099999999997</v>
      </c>
      <c r="AF62" s="663">
        <f>'[1]Detailed Summary'!AF62</f>
        <v>0.75138099999999997</v>
      </c>
      <c r="AG62" s="663">
        <f>'[1]Detailed Summary'!AG62</f>
        <v>0.75138099999999997</v>
      </c>
      <c r="AH62" s="661">
        <f>'[1]Detailed Summary'!AH62</f>
        <v>0.75138099999999997</v>
      </c>
      <c r="AI62" s="661">
        <f>'[1]Detailed Summary'!AI62</f>
        <v>0.75138099999999997</v>
      </c>
      <c r="AJ62" s="661">
        <f>'[1]Detailed Summary'!AJ62</f>
        <v>0.75138099999999997</v>
      </c>
      <c r="AK62" s="661">
        <f>'[1]Detailed Summary'!AK62</f>
        <v>0.75138099999999997</v>
      </c>
      <c r="AL62" s="661">
        <f>'[1]Detailed Summary'!AL62</f>
        <v>0.75138099999999997</v>
      </c>
      <c r="AM62" s="661">
        <f>'[1]Detailed Summary'!AM62</f>
        <v>0.75138099999999997</v>
      </c>
      <c r="AN62" s="661">
        <f>'[1]Detailed Summary'!AN62</f>
        <v>0.75138099999999997</v>
      </c>
      <c r="AO62" s="661">
        <f>'[1]Detailed Summary'!AO62</f>
        <v>0.75138099999999997</v>
      </c>
      <c r="AP62" s="661">
        <f>'[1]Detailed Summary'!AP62</f>
        <v>0.75138099999999997</v>
      </c>
      <c r="AQ62" s="661">
        <f>'[1]Detailed Summary'!AQ62</f>
        <v>0.75138099999999997</v>
      </c>
      <c r="AR62" s="661">
        <f>'[1]Detailed Summary'!AR62</f>
        <v>0.75138099999999997</v>
      </c>
      <c r="AS62" s="661">
        <f>'[1]Detailed Summary'!AS62</f>
        <v>0.75138099999999997</v>
      </c>
      <c r="AT62" s="661">
        <f>'[1]Detailed Summary'!AT62</f>
        <v>0.75138099999999997</v>
      </c>
      <c r="AU62" s="661">
        <f>'[1]Detailed Summary'!AU62</f>
        <v>0.75138099999999997</v>
      </c>
      <c r="AV62" s="661">
        <f>'[1]Detailed Summary'!AV62</f>
        <v>0.75138099999999997</v>
      </c>
      <c r="AW62" s="661">
        <f>'[1]Detailed Summary'!AW62</f>
        <v>0.75138099999999997</v>
      </c>
      <c r="AX62" s="661">
        <f>'[1]Detailed Summary'!AX62</f>
        <v>0.75138099999999997</v>
      </c>
      <c r="AY62" s="661">
        <f>'[1]Detailed Summary'!AY62</f>
        <v>0.75138099999999997</v>
      </c>
      <c r="AZ62" s="661">
        <f>'[1]Detailed Summary'!AZ62</f>
        <v>0.75138099999999997</v>
      </c>
      <c r="BA62" s="661">
        <f>'[1]Detailed Summary'!BA62</f>
        <v>0.75138099999999997</v>
      </c>
      <c r="BB62" s="661">
        <f>'[1]Detailed Summary'!BB62</f>
        <v>0.75138099999999997</v>
      </c>
      <c r="BC62" s="661">
        <f>'[1]Detailed Summary'!BC62</f>
        <v>0.75138099999999997</v>
      </c>
      <c r="BD62" s="661">
        <f>'[1]Detailed Summary'!BD62</f>
        <v>0.75138099999999997</v>
      </c>
      <c r="BE62" s="661">
        <f>'[1]Detailed Summary'!BE62</f>
        <v>0.75138099999999997</v>
      </c>
      <c r="BF62" s="661">
        <f>'[1]Detailed Summary'!BF62</f>
        <v>0.75138099999999997</v>
      </c>
      <c r="BG62" s="661">
        <f>'[1]Detailed Summary'!BG62</f>
        <v>0.75138099999999997</v>
      </c>
      <c r="BH62" s="661">
        <f>'[1]Detailed Summary'!BH62</f>
        <v>0.75138099999999997</v>
      </c>
      <c r="BI62" s="661">
        <f>'[1]Detailed Summary'!BI62</f>
        <v>0.75138099999999997</v>
      </c>
      <c r="BJ62" s="661">
        <f>'[1]Detailed Summary'!BJ62</f>
        <v>0.75138099999999997</v>
      </c>
      <c r="BK62" s="661">
        <f>'[1]Detailed Summary'!BK62</f>
        <v>0.75138099999999997</v>
      </c>
      <c r="BL62" s="116"/>
      <c r="BM62" s="116"/>
      <c r="BN62" s="116"/>
      <c r="BO62" s="116"/>
    </row>
    <row r="63" spans="1:67">
      <c r="A63" s="170">
        <f>'[1]Detailed Summary'!A63</f>
        <v>51</v>
      </c>
      <c r="B63" s="176" t="str">
        <f>'[1]Detailed Summary'!B63</f>
        <v>Surplus / (Deficiency)</v>
      </c>
      <c r="C63" s="189">
        <f>'[1]Detailed Summary'!C63</f>
        <v>-5768231.0804397464</v>
      </c>
      <c r="D63" s="189">
        <f>'[1]Detailed Summary'!D63</f>
        <v>8327800.1577338427</v>
      </c>
      <c r="E63" s="189">
        <f>'[1]Detailed Summary'!E63</f>
        <v>3965156.9663860002</v>
      </c>
      <c r="F63" s="189">
        <f>'[1]Detailed Summary'!F63</f>
        <v>-14935653.446827501</v>
      </c>
      <c r="G63" s="189">
        <f>'[1]Detailed Summary'!G63</f>
        <v>33105346.195786756</v>
      </c>
      <c r="H63" s="189">
        <f>'[1]Detailed Summary'!H63</f>
        <v>-1955986.2286396027</v>
      </c>
      <c r="I63" s="189">
        <f>'[1]Detailed Summary'!I63</f>
        <v>66597.374865170947</v>
      </c>
      <c r="J63" s="189">
        <f>'[1]Detailed Summary'!J63</f>
        <v>303153.75903630909</v>
      </c>
      <c r="K63" s="189">
        <f>'[1]Detailed Summary'!K63</f>
        <v>184145.16401528011</v>
      </c>
      <c r="L63" s="189">
        <f>'[1]Detailed Summary'!L63</f>
        <v>71834.764841626398</v>
      </c>
      <c r="M63" s="189">
        <f>'[1]Detailed Summary'!M63</f>
        <v>5301.3344264041589</v>
      </c>
      <c r="N63" s="189">
        <f>'[1]Detailed Summary'!N63</f>
        <v>-803909.33835699933</v>
      </c>
      <c r="O63" s="189">
        <f>'[1]Detailed Summary'!O63</f>
        <v>-496557.58700637007</v>
      </c>
      <c r="P63" s="189">
        <f>'[1]Detailed Summary'!P63</f>
        <v>-1726149.211916219</v>
      </c>
      <c r="Q63" s="189">
        <f>'[1]Detailed Summary'!Q63</f>
        <v>319951.38960871822</v>
      </c>
      <c r="R63" s="189">
        <f>'[1]Detailed Summary'!R63</f>
        <v>-61810.425156236211</v>
      </c>
      <c r="S63" s="189">
        <f>'[1]Detailed Summary'!S63</f>
        <v>-13156.595940416744</v>
      </c>
      <c r="T63" s="189">
        <f>'[1]Detailed Summary'!T63</f>
        <v>-23850.252119969373</v>
      </c>
      <c r="U63" s="189">
        <f>'[1]Detailed Summary'!U63</f>
        <v>-13930750.048283167</v>
      </c>
      <c r="V63" s="189">
        <f>'[1]Detailed Summary'!V63</f>
        <v>-15616796.024197796</v>
      </c>
      <c r="W63" s="189">
        <f>'[1]Detailed Summary'!W63</f>
        <v>340892.94246068329</v>
      </c>
      <c r="X63" s="189">
        <f>'[1]Detailed Summary'!X63</f>
        <v>-7589560.1894254955</v>
      </c>
      <c r="Y63" s="189">
        <f>'[1]Detailed Summary'!Y63</f>
        <v>-68620.043849999958</v>
      </c>
      <c r="Z63" s="189">
        <f>'[1]Detailed Summary'!Z63</f>
        <v>290621.86296599999</v>
      </c>
      <c r="AA63" s="189">
        <f>'[1]Detailed Summary'!AA63</f>
        <v>-32912585.679400001</v>
      </c>
      <c r="AB63" s="189">
        <f>'[1]Detailed Summary'!AB63</f>
        <v>-11000.8474333339</v>
      </c>
      <c r="AC63" s="189">
        <f>'[1]Detailed Summary'!AC63</f>
        <v>2508029.0681906114</v>
      </c>
      <c r="AD63" s="189">
        <f>'[1]Detailed Summary'!AD63</f>
        <v>0</v>
      </c>
      <c r="AE63" s="189">
        <f>'[1]Detailed Summary'!AE63</f>
        <v>0</v>
      </c>
      <c r="AF63" s="633">
        <f>'[1]Detailed Summary'!AF63</f>
        <v>-40657554.938235708</v>
      </c>
      <c r="AG63" s="633">
        <f>'[1]Detailed Summary'!AG63</f>
        <v>-46425786.018675454</v>
      </c>
      <c r="AH63" s="189">
        <f>'[1]Detailed Summary'!AH63</f>
        <v>-25687973.340135377</v>
      </c>
      <c r="AI63" s="189">
        <f>'[1]Detailed Summary'!AI63</f>
        <v>6844287.5880840775</v>
      </c>
      <c r="AJ63" s="189">
        <f>'[1]Detailed Summary'!AJ63</f>
        <v>-387245.83443835971</v>
      </c>
      <c r="AK63" s="189">
        <f>'[1]Detailed Summary'!AK63</f>
        <v>-71834.764841627039</v>
      </c>
      <c r="AL63" s="189">
        <f>'[1]Detailed Summary'!AL63</f>
        <v>-5301.3344264041589</v>
      </c>
      <c r="AM63" s="189">
        <f>'[1]Detailed Summary'!AM63</f>
        <v>-442588.00130389305</v>
      </c>
      <c r="AN63" s="189">
        <f>'[1]Detailed Summary'!AN63</f>
        <v>-3003557.1583568119</v>
      </c>
      <c r="AO63" s="189">
        <f>'[1]Detailed Summary'!AO63</f>
        <v>-208177.32402600534</v>
      </c>
      <c r="AP63" s="189">
        <f>'[1]Detailed Summary'!AP63</f>
        <v>-691246.88851637836</v>
      </c>
      <c r="AQ63" s="189">
        <f>'[1]Detailed Summary'!AQ63</f>
        <v>2791831.5547333327</v>
      </c>
      <c r="AR63" s="189">
        <f>'[1]Detailed Summary'!AR63</f>
        <v>-120117.65165375613</v>
      </c>
      <c r="AS63" s="189">
        <f>'[1]Detailed Summary'!AS63</f>
        <v>-7016643.8610012829</v>
      </c>
      <c r="AT63" s="189">
        <f>'[1]Detailed Summary'!AT63</f>
        <v>394548.96938773646</v>
      </c>
      <c r="AU63" s="189">
        <f>'[1]Detailed Summary'!AU63</f>
        <v>-11599467.306045108</v>
      </c>
      <c r="AV63" s="189">
        <f>'[1]Detailed Summary'!AV63</f>
        <v>477330.77329275</v>
      </c>
      <c r="AW63" s="189">
        <f>'[1]Detailed Summary'!AW63</f>
        <v>8663229.4576559979</v>
      </c>
      <c r="AX63" s="189">
        <f>'[1]Detailed Summary'!AX63</f>
        <v>-1275835.1717480381</v>
      </c>
      <c r="AY63" s="189">
        <f>'[1]Detailed Summary'!AY63</f>
        <v>-1330725.9543599267</v>
      </c>
      <c r="AZ63" s="189">
        <f>'[1]Detailed Summary'!AZ63</f>
        <v>-956244.00519272871</v>
      </c>
      <c r="BA63" s="189">
        <f>'[1]Detailed Summary'!BA63</f>
        <v>3256035.0083918869</v>
      </c>
      <c r="BB63" s="189">
        <f>'[1]Detailed Summary'!BB63</f>
        <v>518010.67067606235</v>
      </c>
      <c r="BC63" s="189">
        <f>'[1]Detailed Summary'!BC63</f>
        <v>-10681804.722000003</v>
      </c>
      <c r="BD63" s="189">
        <f>'[1]Detailed Summary'!BD63</f>
        <v>10882577.643108103</v>
      </c>
      <c r="BE63" s="189">
        <f>'[1]Detailed Summary'!BE63</f>
        <v>4731829.8415331589</v>
      </c>
      <c r="BF63" s="189">
        <f>'[1]Detailed Summary'!BF63</f>
        <v>-1199529.7133211915</v>
      </c>
      <c r="BG63" s="189">
        <f>'[1]Detailed Summary'!BG63</f>
        <v>-2775018.0838546995</v>
      </c>
      <c r="BH63" s="189">
        <f>'[1]Detailed Summary'!BH63</f>
        <v>0</v>
      </c>
      <c r="BI63" s="189">
        <f>'[1]Detailed Summary'!BI63</f>
        <v>0</v>
      </c>
      <c r="BJ63" s="189">
        <f>'[1]Detailed Summary'!BJ63</f>
        <v>-28893629.608358487</v>
      </c>
      <c r="BK63" s="189">
        <f>'[1]Detailed Summary'!BK63</f>
        <v>-75319415.627033949</v>
      </c>
      <c r="BL63" s="116"/>
      <c r="BM63" s="116"/>
      <c r="BN63" s="116"/>
      <c r="BO63" s="116"/>
    </row>
    <row r="64" spans="1:67">
      <c r="A64" s="170">
        <f>'[1]Detailed Summary'!A64</f>
        <v>52</v>
      </c>
      <c r="B64" s="176" t="str">
        <f>'[1]Detailed Summary'!B64</f>
        <v>Revenue Requirement or (Surplus)</v>
      </c>
      <c r="C64" s="189">
        <f>'[1]Detailed Summary'!C64</f>
        <v>7676839.1540905964</v>
      </c>
      <c r="D64" s="189">
        <f>'[1]Detailed Summary'!D64</f>
        <v>-11083325.44705528</v>
      </c>
      <c r="E64" s="189">
        <f>'[1]Detailed Summary'!E64</f>
        <v>-5277158.9465078311</v>
      </c>
      <c r="F64" s="189">
        <f>'[1]Detailed Summary'!F64</f>
        <v>19877603.302222844</v>
      </c>
      <c r="G64" s="189">
        <f>'[1]Detailed Summary'!G64</f>
        <v>-44059333.674642764</v>
      </c>
      <c r="H64" s="189">
        <f>'[1]Detailed Summary'!H64</f>
        <v>2603188.30079494</v>
      </c>
      <c r="I64" s="189">
        <f>'[1]Detailed Summary'!I64</f>
        <v>-88633.296377165447</v>
      </c>
      <c r="J64" s="189">
        <f>'[1]Detailed Summary'!J64</f>
        <v>-403462.10382789705</v>
      </c>
      <c r="K64" s="189">
        <f>'[1]Detailed Summary'!K64</f>
        <v>-245075.6194464328</v>
      </c>
      <c r="L64" s="189">
        <f>'[1]Detailed Summary'!L64</f>
        <v>-95603.64827115192</v>
      </c>
      <c r="M64" s="189">
        <f>'[1]Detailed Summary'!M64</f>
        <v>-7055.4544583961524</v>
      </c>
      <c r="N64" s="189">
        <f>'[1]Detailed Summary'!N64</f>
        <v>1069909.0585961042</v>
      </c>
      <c r="O64" s="189">
        <f>'[1]Detailed Summary'!O64</f>
        <v>660859.91927713121</v>
      </c>
      <c r="P64" s="189">
        <f>'[1]Detailed Summary'!P64</f>
        <v>2297302.1834678003</v>
      </c>
      <c r="Q64" s="189">
        <f>'[1]Detailed Summary'!Q64</f>
        <v>-425817.78033876052</v>
      </c>
      <c r="R64" s="189">
        <f>'[1]Detailed Summary'!R64</f>
        <v>82262.427658187007</v>
      </c>
      <c r="S64" s="189">
        <f>'[1]Detailed Summary'!S64</f>
        <v>17509.886383095585</v>
      </c>
      <c r="T64" s="189">
        <f>'[1]Detailed Summary'!T64</f>
        <v>31741.888762118517</v>
      </c>
      <c r="U64" s="189">
        <f>'[1]Detailed Summary'!U64</f>
        <v>18540194.719167996</v>
      </c>
      <c r="V64" s="189">
        <f>'[1]Detailed Summary'!V64</f>
        <v>20784124.198240038</v>
      </c>
      <c r="W64" s="189">
        <f>'[1]Detailed Summary'!W64</f>
        <v>-453688.53146497358</v>
      </c>
      <c r="X64" s="189">
        <f>'[1]Detailed Summary'!X64</f>
        <v>10100814.619248418</v>
      </c>
      <c r="Y64" s="189">
        <f>'[1]Detailed Summary'!Y64</f>
        <v>91325.231606867834</v>
      </c>
      <c r="Z64" s="189">
        <f>'[1]Detailed Summary'!Z64</f>
        <v>-386783.61971622921</v>
      </c>
      <c r="AA64" s="189">
        <f>'[1]Detailed Summary'!AA64</f>
        <v>43802792.03147272</v>
      </c>
      <c r="AB64" s="189">
        <f>'[1]Detailed Summary'!AB64</f>
        <v>14640.837914897902</v>
      </c>
      <c r="AC64" s="189">
        <f>'[1]Detailed Summary'!AC64</f>
        <v>-3337892.5847081728</v>
      </c>
      <c r="AD64" s="189">
        <f>'[1]Detailed Summary'!AD64</f>
        <v>0</v>
      </c>
      <c r="AE64" s="189">
        <f>'[1]Detailed Summary'!AE64</f>
        <v>0</v>
      </c>
      <c r="AF64" s="642">
        <f>'[1]Detailed Summary'!AF64</f>
        <v>54110437.897998102</v>
      </c>
      <c r="AG64" s="642">
        <f>'[1]Detailed Summary'!AG64</f>
        <v>61787277.052088693</v>
      </c>
      <c r="AH64" s="189">
        <f>'[1]Detailed Summary'!AH64</f>
        <v>34187680.205029644</v>
      </c>
      <c r="AI64" s="189">
        <f>'[1]Detailed Summary'!AI64</f>
        <v>-9108944.1815591268</v>
      </c>
      <c r="AJ64" s="189">
        <f>'[1]Detailed Summary'!AJ64</f>
        <v>515378.79509644205</v>
      </c>
      <c r="AK64" s="189">
        <f>'[1]Detailed Summary'!AK64</f>
        <v>95603.648271152779</v>
      </c>
      <c r="AL64" s="189">
        <f>'[1]Detailed Summary'!AL64</f>
        <v>7055.4544583961524</v>
      </c>
      <c r="AM64" s="189">
        <f>'[1]Detailed Summary'!AM64</f>
        <v>589032.7294726551</v>
      </c>
      <c r="AN64" s="189">
        <f>'[1]Detailed Summary'!AN64</f>
        <v>3997382.3644154058</v>
      </c>
      <c r="AO64" s="189">
        <f>'[1]Detailed Summary'!AO64</f>
        <v>277059.60627964424</v>
      </c>
      <c r="AP64" s="189">
        <f>'[1]Detailed Summary'!AP64</f>
        <v>919968.54926645523</v>
      </c>
      <c r="AQ64" s="189">
        <f>'[1]Detailed Summary'!AQ64</f>
        <v>-3715600.4140819809</v>
      </c>
      <c r="AR64" s="189">
        <f>'[1]Detailed Summary'!AR64</f>
        <v>159862.50870564484</v>
      </c>
      <c r="AS64" s="189">
        <f>'[1]Detailed Summary'!AS64</f>
        <v>9338330.1693831533</v>
      </c>
      <c r="AT64" s="189">
        <f>'[1]Detailed Summary'!AT64</f>
        <v>-525098.41130895843</v>
      </c>
      <c r="AU64" s="189">
        <f>'[1]Detailed Summary'!AU64</f>
        <v>15437530.768072532</v>
      </c>
      <c r="AV64" s="189">
        <f>'[1]Detailed Summary'!AV64</f>
        <v>-635271.28486446955</v>
      </c>
      <c r="AW64" s="189">
        <f>'[1]Detailed Summary'!AW64</f>
        <v>-11529742.510997748</v>
      </c>
      <c r="AX64" s="189">
        <f>'[1]Detailed Summary'!AX64</f>
        <v>1697987.0022638824</v>
      </c>
      <c r="AY64" s="189">
        <f>'[1]Detailed Summary'!AY64</f>
        <v>1771040.1971302533</v>
      </c>
      <c r="AZ64" s="189">
        <f>'[1]Detailed Summary'!AZ64</f>
        <v>1272648.6365675053</v>
      </c>
      <c r="BA64" s="189">
        <f>'[1]Detailed Summary'!BA64</f>
        <v>-4333400.7758938372</v>
      </c>
      <c r="BB64" s="189">
        <f>'[1]Detailed Summary'!BB64</f>
        <v>-689411.45793686877</v>
      </c>
      <c r="BC64" s="189">
        <f>'[1]Detailed Summary'!BC64</f>
        <v>14216229.4787864</v>
      </c>
      <c r="BD64" s="189">
        <f>'[1]Detailed Summary'!BD64</f>
        <v>-14483434.693062646</v>
      </c>
      <c r="BE64" s="189">
        <f>'[1]Detailed Summary'!BE64</f>
        <v>-6297510.639120711</v>
      </c>
      <c r="BF64" s="189">
        <f>'[1]Detailed Summary'!BF64</f>
        <v>1596433.3850885124</v>
      </c>
      <c r="BG64" s="189">
        <f>'[1]Detailed Summary'!BG64</f>
        <v>3693223.6559810531</v>
      </c>
      <c r="BH64" s="189">
        <f>'[1]Detailed Summary'!BH64</f>
        <v>0</v>
      </c>
      <c r="BI64" s="189">
        <f>'[1]Detailed Summary'!BI64</f>
        <v>0</v>
      </c>
      <c r="BJ64" s="189">
        <f>'[1]Detailed Summary'!BJ64</f>
        <v>38454032.785442382</v>
      </c>
      <c r="BK64" s="189">
        <f>'[1]Detailed Summary'!BK64</f>
        <v>100241309.83753109</v>
      </c>
      <c r="BL64" s="116"/>
      <c r="BM64" s="116"/>
      <c r="BN64" s="116"/>
      <c r="BO64" s="116"/>
    </row>
    <row r="65" spans="1:67">
      <c r="A65" s="116"/>
      <c r="B65" s="17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</row>
    <row r="66" spans="1:67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</row>
    <row r="67" spans="1:67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</row>
    <row r="68" spans="1:67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</row>
    <row r="69" spans="1:67">
      <c r="A69" s="116"/>
      <c r="B69" s="643">
        <f>'[1]Detailed Summary'!B69</f>
        <v>0</v>
      </c>
      <c r="C69" s="644">
        <f>'[1]Detailed Summary'!C69</f>
        <v>0</v>
      </c>
      <c r="D69" s="645">
        <f>'[1]Detailed Summary'!D69</f>
        <v>0</v>
      </c>
      <c r="E69" s="644">
        <f>'[1]Detailed Summary'!E69</f>
        <v>0</v>
      </c>
      <c r="F69" s="645">
        <f>'[1]Detailed Summary'!F69</f>
        <v>0</v>
      </c>
      <c r="G69" s="644">
        <f>'[1]Detailed Summary'!G69</f>
        <v>0</v>
      </c>
      <c r="H69" s="645">
        <f>'[1]Detailed Summary'!H69</f>
        <v>0</v>
      </c>
      <c r="I69" s="645">
        <f>'[1]Detailed Summary'!I69</f>
        <v>0</v>
      </c>
      <c r="J69" s="644">
        <f>'[1]Detailed Summary'!J69</f>
        <v>0</v>
      </c>
      <c r="K69" s="645">
        <f>'[1]Detailed Summary'!K69</f>
        <v>0</v>
      </c>
      <c r="L69" s="645">
        <f>'[1]Detailed Summary'!L69</f>
        <v>0</v>
      </c>
      <c r="M69" s="644">
        <f>'[1]Detailed Summary'!M69</f>
        <v>0</v>
      </c>
      <c r="N69" s="645">
        <f>'[1]Detailed Summary'!N69</f>
        <v>0</v>
      </c>
      <c r="O69" s="645">
        <f>'[1]Detailed Summary'!O69</f>
        <v>0</v>
      </c>
      <c r="P69" s="644">
        <f>'[1]Detailed Summary'!P69</f>
        <v>0</v>
      </c>
      <c r="Q69" s="644">
        <f>'[1]Detailed Summary'!Q69</f>
        <v>0</v>
      </c>
      <c r="R69" s="644">
        <f>'[1]Detailed Summary'!R69</f>
        <v>0</v>
      </c>
      <c r="S69" s="644">
        <f>'[1]Detailed Summary'!S69</f>
        <v>0</v>
      </c>
      <c r="T69" s="644">
        <f>'[1]Detailed Summary'!T69</f>
        <v>0</v>
      </c>
      <c r="U69" s="645">
        <f>'[1]Detailed Summary'!U69</f>
        <v>0</v>
      </c>
      <c r="V69" s="645">
        <f>'[1]Detailed Summary'!V69</f>
        <v>0</v>
      </c>
      <c r="W69" s="645">
        <f>'[1]Detailed Summary'!W69</f>
        <v>0</v>
      </c>
      <c r="X69" s="644">
        <f>'[1]Detailed Summary'!X69</f>
        <v>0</v>
      </c>
      <c r="Y69" s="644">
        <f>'[1]Detailed Summary'!Y69</f>
        <v>0</v>
      </c>
      <c r="Z69" s="645">
        <f>'[1]Detailed Summary'!Z69</f>
        <v>0</v>
      </c>
      <c r="AA69" s="645">
        <f>'[1]Detailed Summary'!AA69</f>
        <v>0</v>
      </c>
      <c r="AB69" s="645">
        <f>'[1]Detailed Summary'!AB69</f>
        <v>0</v>
      </c>
      <c r="AC69" s="645">
        <f>'[1]Detailed Summary'!AC69</f>
        <v>0</v>
      </c>
      <c r="AD69" s="645">
        <f>'[1]Detailed Summary'!AD69</f>
        <v>0</v>
      </c>
      <c r="AE69" s="645">
        <f>'[1]Detailed Summary'!AE69</f>
        <v>0</v>
      </c>
      <c r="AF69" s="645">
        <f>'[1]Detailed Summary'!AF69</f>
        <v>0</v>
      </c>
      <c r="AG69" s="644">
        <f>'[1]Detailed Summary'!AG69</f>
        <v>0</v>
      </c>
      <c r="AH69" s="645">
        <f>'[1]Detailed Summary'!AH69</f>
        <v>0</v>
      </c>
      <c r="AI69" s="645">
        <f>'[1]Detailed Summary'!AI69</f>
        <v>0</v>
      </c>
      <c r="AJ69" s="645">
        <f>'[1]Detailed Summary'!AJ69</f>
        <v>0</v>
      </c>
      <c r="AK69" s="645">
        <f>'[1]Detailed Summary'!AK69</f>
        <v>0</v>
      </c>
      <c r="AL69" s="645">
        <f>'[1]Detailed Summary'!AL69</f>
        <v>0</v>
      </c>
      <c r="AM69" s="645">
        <f>'[1]Detailed Summary'!AM69</f>
        <v>0</v>
      </c>
      <c r="AN69" s="645">
        <f>'[1]Detailed Summary'!AN69</f>
        <v>0</v>
      </c>
      <c r="AO69" s="645">
        <f>'[1]Detailed Summary'!AO69</f>
        <v>0</v>
      </c>
      <c r="AP69" s="645">
        <f>'[1]Detailed Summary'!AP69</f>
        <v>0</v>
      </c>
      <c r="AQ69" s="645">
        <f>'[1]Detailed Summary'!AQ69</f>
        <v>0</v>
      </c>
      <c r="AR69" s="645">
        <f>'[1]Detailed Summary'!AR69</f>
        <v>0</v>
      </c>
      <c r="AS69" s="645">
        <f>'[1]Detailed Summary'!AS69</f>
        <v>0</v>
      </c>
      <c r="AT69" s="645">
        <f>'[1]Detailed Summary'!AT69</f>
        <v>0</v>
      </c>
      <c r="AU69" s="645">
        <f>'[1]Detailed Summary'!AU69</f>
        <v>0</v>
      </c>
      <c r="AV69" s="645">
        <f>'[1]Detailed Summary'!AV69</f>
        <v>0</v>
      </c>
      <c r="AW69" s="645">
        <f>'[1]Detailed Summary'!AW69</f>
        <v>0</v>
      </c>
      <c r="AX69" s="645">
        <f>'[1]Detailed Summary'!AX69</f>
        <v>0</v>
      </c>
      <c r="AY69" s="645">
        <f>'[1]Detailed Summary'!AY69</f>
        <v>0</v>
      </c>
      <c r="AZ69" s="645">
        <f>'[1]Detailed Summary'!AZ69</f>
        <v>0</v>
      </c>
      <c r="BA69" s="645">
        <f>'[1]Detailed Summary'!BA69</f>
        <v>0</v>
      </c>
      <c r="BB69" s="645">
        <f>'[1]Detailed Summary'!BB69</f>
        <v>0</v>
      </c>
      <c r="BC69" s="645">
        <f>'[1]Detailed Summary'!BC69</f>
        <v>0</v>
      </c>
      <c r="BD69" s="645">
        <f>'[1]Detailed Summary'!BD69</f>
        <v>0</v>
      </c>
      <c r="BE69" s="645">
        <f>'[1]Detailed Summary'!BE69</f>
        <v>0</v>
      </c>
      <c r="BF69" s="645">
        <f>'[1]Detailed Summary'!BF69</f>
        <v>0</v>
      </c>
      <c r="BG69" s="645">
        <f>'[1]Detailed Summary'!BG69</f>
        <v>0</v>
      </c>
      <c r="BH69" s="645">
        <f>'[1]Detailed Summary'!BH69</f>
        <v>0</v>
      </c>
      <c r="BI69" s="645">
        <f>'[1]Detailed Summary'!BI69</f>
        <v>0</v>
      </c>
      <c r="BJ69" s="645">
        <f>'[1]Detailed Summary'!BJ69</f>
        <v>0</v>
      </c>
      <c r="BK69" s="645">
        <f>'[1]Detailed Summary'!BK69</f>
        <v>0</v>
      </c>
      <c r="BL69" s="643"/>
      <c r="BM69" s="116"/>
      <c r="BN69" s="116"/>
      <c r="BO69" s="116"/>
    </row>
    <row r="70" spans="1:67">
      <c r="A70" s="116"/>
      <c r="B70" s="183">
        <f>'[1]Detailed Summary'!B70</f>
        <v>0</v>
      </c>
      <c r="C70" s="184">
        <f>'[1]Detailed Summary'!C70</f>
        <v>0</v>
      </c>
      <c r="D70" s="184">
        <f>'[1]Detailed Summary'!D70</f>
        <v>0</v>
      </c>
      <c r="E70" s="184">
        <f>'[1]Detailed Summary'!E70</f>
        <v>0</v>
      </c>
      <c r="F70" s="184">
        <f>'[1]Detailed Summary'!F70</f>
        <v>0</v>
      </c>
      <c r="G70" s="184">
        <f>'[1]Detailed Summary'!G70</f>
        <v>0</v>
      </c>
      <c r="H70" s="184">
        <f>'[1]Detailed Summary'!H70</f>
        <v>0</v>
      </c>
      <c r="I70" s="184">
        <f>'[1]Detailed Summary'!I70</f>
        <v>0</v>
      </c>
      <c r="J70" s="184">
        <f>'[1]Detailed Summary'!J70</f>
        <v>0</v>
      </c>
      <c r="K70" s="184">
        <f>'[1]Detailed Summary'!K70</f>
        <v>0</v>
      </c>
      <c r="L70" s="184">
        <f>'[1]Detailed Summary'!L70</f>
        <v>0</v>
      </c>
      <c r="M70" s="184">
        <f>'[1]Detailed Summary'!M70</f>
        <v>0</v>
      </c>
      <c r="N70" s="184">
        <f>'[1]Detailed Summary'!N70</f>
        <v>0</v>
      </c>
      <c r="O70" s="184">
        <f>'[1]Detailed Summary'!O70</f>
        <v>0</v>
      </c>
      <c r="P70" s="184">
        <f>'[1]Detailed Summary'!P70</f>
        <v>0</v>
      </c>
      <c r="Q70" s="184">
        <f>'[1]Detailed Summary'!Q70</f>
        <v>0</v>
      </c>
      <c r="R70" s="184">
        <f>'[1]Detailed Summary'!R70</f>
        <v>0</v>
      </c>
      <c r="S70" s="184">
        <f>'[1]Detailed Summary'!S70</f>
        <v>0</v>
      </c>
      <c r="T70" s="184">
        <f>'[1]Detailed Summary'!T70</f>
        <v>0</v>
      </c>
      <c r="U70" s="184">
        <f>'[1]Detailed Summary'!U70</f>
        <v>0</v>
      </c>
      <c r="V70" s="184">
        <f>'[1]Detailed Summary'!V70</f>
        <v>0</v>
      </c>
      <c r="W70" s="184">
        <f>'[1]Detailed Summary'!W70</f>
        <v>0</v>
      </c>
      <c r="X70" s="184">
        <f>'[1]Detailed Summary'!X70</f>
        <v>0</v>
      </c>
      <c r="Y70" s="184">
        <f>'[1]Detailed Summary'!Y70</f>
        <v>0</v>
      </c>
      <c r="Z70" s="184">
        <f>'[1]Detailed Summary'!Z70</f>
        <v>0</v>
      </c>
      <c r="AA70" s="184">
        <f>'[1]Detailed Summary'!AA70</f>
        <v>0</v>
      </c>
      <c r="AB70" s="184">
        <f>'[1]Detailed Summary'!AB70</f>
        <v>0</v>
      </c>
      <c r="AC70" s="184">
        <f>'[1]Detailed Summary'!AC70</f>
        <v>0</v>
      </c>
      <c r="AD70" s="184">
        <f>'[1]Detailed Summary'!AD70</f>
        <v>0</v>
      </c>
      <c r="AE70" s="184">
        <f>'[1]Detailed Summary'!AE70</f>
        <v>0</v>
      </c>
      <c r="AF70" s="184">
        <f>'[1]Detailed Summary'!AF70</f>
        <v>0</v>
      </c>
      <c r="AG70" s="184">
        <f>'[1]Detailed Summary'!AG70</f>
        <v>0</v>
      </c>
      <c r="AH70" s="184">
        <f>'[1]Detailed Summary'!AH70</f>
        <v>0</v>
      </c>
      <c r="AI70" s="184">
        <f>'[1]Detailed Summary'!AI70</f>
        <v>0</v>
      </c>
      <c r="AJ70" s="184">
        <f>'[1]Detailed Summary'!AJ70</f>
        <v>0</v>
      </c>
      <c r="AK70" s="184">
        <f>'[1]Detailed Summary'!AK70</f>
        <v>0</v>
      </c>
      <c r="AL70" s="184">
        <f>'[1]Detailed Summary'!AL70</f>
        <v>0</v>
      </c>
      <c r="AM70" s="184">
        <f>'[1]Detailed Summary'!AM70</f>
        <v>0</v>
      </c>
      <c r="AN70" s="184">
        <f>'[1]Detailed Summary'!AN70</f>
        <v>0</v>
      </c>
      <c r="AO70" s="184">
        <f>'[1]Detailed Summary'!AO70</f>
        <v>0</v>
      </c>
      <c r="AP70" s="184">
        <f>'[1]Detailed Summary'!AP70</f>
        <v>0</v>
      </c>
      <c r="AQ70" s="184">
        <f>'[1]Detailed Summary'!AQ70</f>
        <v>0</v>
      </c>
      <c r="AR70" s="184">
        <f>'[1]Detailed Summary'!AR70</f>
        <v>0</v>
      </c>
      <c r="AS70" s="184">
        <f>'[1]Detailed Summary'!AS70</f>
        <v>0</v>
      </c>
      <c r="AT70" s="184">
        <f>'[1]Detailed Summary'!AT70</f>
        <v>0</v>
      </c>
      <c r="AU70" s="184">
        <f>'[1]Detailed Summary'!AU70</f>
        <v>0</v>
      </c>
      <c r="AV70" s="184">
        <f>'[1]Detailed Summary'!AV70</f>
        <v>0</v>
      </c>
      <c r="AW70" s="184">
        <f>'[1]Detailed Summary'!AW70</f>
        <v>0</v>
      </c>
      <c r="AX70" s="184">
        <f>'[1]Detailed Summary'!AX70</f>
        <v>0</v>
      </c>
      <c r="AY70" s="184">
        <f>'[1]Detailed Summary'!AY70</f>
        <v>0</v>
      </c>
      <c r="AZ70" s="184">
        <f>'[1]Detailed Summary'!AZ70</f>
        <v>0</v>
      </c>
      <c r="BA70" s="184">
        <f>'[1]Detailed Summary'!BA70</f>
        <v>0</v>
      </c>
      <c r="BB70" s="184">
        <f>'[1]Detailed Summary'!BB70</f>
        <v>0</v>
      </c>
      <c r="BC70" s="184">
        <f>'[1]Detailed Summary'!BC70</f>
        <v>0</v>
      </c>
      <c r="BD70" s="184">
        <f>'[1]Detailed Summary'!BD70</f>
        <v>0</v>
      </c>
      <c r="BE70" s="184">
        <f>'[1]Detailed Summary'!BE70</f>
        <v>0</v>
      </c>
      <c r="BF70" s="184">
        <f>'[1]Detailed Summary'!BF70</f>
        <v>0</v>
      </c>
      <c r="BG70" s="184">
        <f>'[1]Detailed Summary'!BG70</f>
        <v>0</v>
      </c>
      <c r="BH70" s="184">
        <f>'[1]Detailed Summary'!BH70</f>
        <v>0</v>
      </c>
      <c r="BI70" s="184">
        <f>'[1]Detailed Summary'!BI70</f>
        <v>0</v>
      </c>
      <c r="BJ70" s="184">
        <f>'[1]Detailed Summary'!BJ70</f>
        <v>0</v>
      </c>
      <c r="BK70" s="184">
        <f>'[1]Detailed Summary'!BK70</f>
        <v>0</v>
      </c>
      <c r="BL70" s="183"/>
      <c r="BM70" s="116"/>
      <c r="BN70" s="116"/>
      <c r="BO70" s="116"/>
    </row>
    <row r="71" spans="1:67">
      <c r="A71" s="116"/>
      <c r="B71" s="185">
        <f>'[1]Detailed Summary'!B71</f>
        <v>0</v>
      </c>
      <c r="C71" s="53">
        <f>'[1]Detailed Summary'!C71</f>
        <v>0</v>
      </c>
      <c r="D71" s="53">
        <f>'[1]Detailed Summary'!D71</f>
        <v>0</v>
      </c>
      <c r="E71" s="53">
        <f>'[1]Detailed Summary'!E71</f>
        <v>0</v>
      </c>
      <c r="F71" s="53">
        <f>'[1]Detailed Summary'!F71</f>
        <v>0</v>
      </c>
      <c r="G71" s="53">
        <f>'[1]Detailed Summary'!G71</f>
        <v>0</v>
      </c>
      <c r="H71" s="53">
        <f>'[1]Detailed Summary'!H71</f>
        <v>0</v>
      </c>
      <c r="I71" s="53">
        <f>'[1]Detailed Summary'!I71</f>
        <v>0</v>
      </c>
      <c r="J71" s="53">
        <f>'[1]Detailed Summary'!J71</f>
        <v>0</v>
      </c>
      <c r="K71" s="53">
        <f>'[1]Detailed Summary'!K71</f>
        <v>0</v>
      </c>
      <c r="L71" s="53">
        <f>'[1]Detailed Summary'!L71</f>
        <v>0</v>
      </c>
      <c r="M71" s="53">
        <f>'[1]Detailed Summary'!M71</f>
        <v>0</v>
      </c>
      <c r="N71" s="53">
        <f>'[1]Detailed Summary'!N71</f>
        <v>0</v>
      </c>
      <c r="O71" s="53">
        <f>'[1]Detailed Summary'!O71</f>
        <v>0</v>
      </c>
      <c r="P71" s="53">
        <f>'[1]Detailed Summary'!P71</f>
        <v>0</v>
      </c>
      <c r="Q71" s="53">
        <f>'[1]Detailed Summary'!Q71</f>
        <v>0</v>
      </c>
      <c r="R71" s="53">
        <f>'[1]Detailed Summary'!R71</f>
        <v>0</v>
      </c>
      <c r="S71" s="53">
        <f>'[1]Detailed Summary'!S71</f>
        <v>0</v>
      </c>
      <c r="T71" s="53">
        <f>'[1]Detailed Summary'!T71</f>
        <v>0</v>
      </c>
      <c r="U71" s="53">
        <f>'[1]Detailed Summary'!U71</f>
        <v>0</v>
      </c>
      <c r="V71" s="53">
        <f>'[1]Detailed Summary'!V71</f>
        <v>0</v>
      </c>
      <c r="W71" s="53">
        <f>'[1]Detailed Summary'!W71</f>
        <v>0</v>
      </c>
      <c r="X71" s="53">
        <f>'[1]Detailed Summary'!X71</f>
        <v>0</v>
      </c>
      <c r="Y71" s="53">
        <f>'[1]Detailed Summary'!Y71</f>
        <v>0</v>
      </c>
      <c r="Z71" s="53">
        <f>'[1]Detailed Summary'!Z71</f>
        <v>0</v>
      </c>
      <c r="AA71" s="53">
        <f>'[1]Detailed Summary'!AA71</f>
        <v>0</v>
      </c>
      <c r="AB71" s="53">
        <f>'[1]Detailed Summary'!AB71</f>
        <v>0</v>
      </c>
      <c r="AC71" s="53">
        <f>'[1]Detailed Summary'!AC71</f>
        <v>0</v>
      </c>
      <c r="AD71" s="53">
        <f>'[1]Detailed Summary'!AD71</f>
        <v>0</v>
      </c>
      <c r="AE71" s="53">
        <f>'[1]Detailed Summary'!AE71</f>
        <v>0</v>
      </c>
      <c r="AF71" s="53">
        <f>'[1]Detailed Summary'!AF71</f>
        <v>0</v>
      </c>
      <c r="AG71" s="53">
        <f>'[1]Detailed Summary'!AG71</f>
        <v>0</v>
      </c>
      <c r="AH71" s="53">
        <f>'[1]Detailed Summary'!AH71</f>
        <v>0</v>
      </c>
      <c r="AI71" s="53">
        <f>'[1]Detailed Summary'!AI71</f>
        <v>0</v>
      </c>
      <c r="AJ71" s="53">
        <f>'[1]Detailed Summary'!AJ71</f>
        <v>0</v>
      </c>
      <c r="AK71" s="53">
        <f>'[1]Detailed Summary'!AK71</f>
        <v>0</v>
      </c>
      <c r="AL71" s="53">
        <f>'[1]Detailed Summary'!AL71</f>
        <v>0</v>
      </c>
      <c r="AM71" s="53">
        <f>'[1]Detailed Summary'!AM71</f>
        <v>0</v>
      </c>
      <c r="AN71" s="53">
        <f>'[1]Detailed Summary'!AN71</f>
        <v>0</v>
      </c>
      <c r="AO71" s="53">
        <f>'[1]Detailed Summary'!AO71</f>
        <v>0</v>
      </c>
      <c r="AP71" s="53">
        <f>'[1]Detailed Summary'!AP71</f>
        <v>0</v>
      </c>
      <c r="AQ71" s="53">
        <f>'[1]Detailed Summary'!AQ71</f>
        <v>0</v>
      </c>
      <c r="AR71" s="53">
        <f>'[1]Detailed Summary'!AR71</f>
        <v>0</v>
      </c>
      <c r="AS71" s="53">
        <f>'[1]Detailed Summary'!AS71</f>
        <v>0</v>
      </c>
      <c r="AT71" s="53">
        <f>'[1]Detailed Summary'!AT71</f>
        <v>0</v>
      </c>
      <c r="AU71" s="53">
        <f>'[1]Detailed Summary'!AU71</f>
        <v>0</v>
      </c>
      <c r="AV71" s="53">
        <f>'[1]Detailed Summary'!AV71</f>
        <v>0</v>
      </c>
      <c r="AW71" s="53">
        <f>'[1]Detailed Summary'!AW71</f>
        <v>0</v>
      </c>
      <c r="AX71" s="53">
        <f>'[1]Detailed Summary'!AX71</f>
        <v>0</v>
      </c>
      <c r="AY71" s="53">
        <f>'[1]Detailed Summary'!AY71</f>
        <v>0</v>
      </c>
      <c r="AZ71" s="53">
        <f>'[1]Detailed Summary'!AZ71</f>
        <v>0</v>
      </c>
      <c r="BA71" s="53">
        <f>'[1]Detailed Summary'!BA71</f>
        <v>0</v>
      </c>
      <c r="BB71" s="53">
        <f>'[1]Detailed Summary'!BB71</f>
        <v>0</v>
      </c>
      <c r="BC71" s="53">
        <f>'[1]Detailed Summary'!BC71</f>
        <v>0</v>
      </c>
      <c r="BD71" s="53">
        <f>'[1]Detailed Summary'!BD71</f>
        <v>0</v>
      </c>
      <c r="BE71" s="53">
        <f>'[1]Detailed Summary'!BE71</f>
        <v>0</v>
      </c>
      <c r="BF71" s="53">
        <f>'[1]Detailed Summary'!BF71</f>
        <v>0</v>
      </c>
      <c r="BG71" s="53">
        <f>'[1]Detailed Summary'!BG71</f>
        <v>0</v>
      </c>
      <c r="BH71" s="53">
        <f>'[1]Detailed Summary'!BH71</f>
        <v>0</v>
      </c>
      <c r="BI71" s="53">
        <f>'[1]Detailed Summary'!BI71</f>
        <v>0</v>
      </c>
      <c r="BJ71" s="53">
        <f>'[1]Detailed Summary'!BJ71</f>
        <v>0</v>
      </c>
      <c r="BK71" s="53">
        <f>'[1]Detailed Summary'!BK71</f>
        <v>0</v>
      </c>
      <c r="BL71" s="186"/>
      <c r="BM71" s="116"/>
      <c r="BN71" s="116"/>
      <c r="BO71" s="116"/>
    </row>
    <row r="72" spans="1:67">
      <c r="A72" s="116"/>
      <c r="B72" s="643">
        <f>'[1]Detailed Summary'!B72</f>
        <v>0</v>
      </c>
      <c r="C72" s="644">
        <f>'[1]Detailed Summary'!C72</f>
        <v>0</v>
      </c>
      <c r="D72" s="645">
        <f>'[1]Detailed Summary'!D72</f>
        <v>0</v>
      </c>
      <c r="E72" s="644">
        <f>'[1]Detailed Summary'!E72</f>
        <v>0</v>
      </c>
      <c r="F72" s="645">
        <f>'[1]Detailed Summary'!F72</f>
        <v>0</v>
      </c>
      <c r="G72" s="644">
        <f>'[1]Detailed Summary'!G72</f>
        <v>0</v>
      </c>
      <c r="H72" s="645">
        <f>'[1]Detailed Summary'!H72</f>
        <v>0</v>
      </c>
      <c r="I72" s="645">
        <f>'[1]Detailed Summary'!I72</f>
        <v>0</v>
      </c>
      <c r="J72" s="644">
        <f>'[1]Detailed Summary'!J72</f>
        <v>0</v>
      </c>
      <c r="K72" s="645">
        <f>'[1]Detailed Summary'!K72</f>
        <v>0</v>
      </c>
      <c r="L72" s="645">
        <f>'[1]Detailed Summary'!L72</f>
        <v>0</v>
      </c>
      <c r="M72" s="644">
        <f>'[1]Detailed Summary'!M72</f>
        <v>0</v>
      </c>
      <c r="N72" s="645">
        <f>'[1]Detailed Summary'!N72</f>
        <v>0</v>
      </c>
      <c r="O72" s="645">
        <f>'[1]Detailed Summary'!O72</f>
        <v>0</v>
      </c>
      <c r="P72" s="644">
        <f>'[1]Detailed Summary'!P72</f>
        <v>0</v>
      </c>
      <c r="Q72" s="644">
        <f>'[1]Detailed Summary'!Q72</f>
        <v>0</v>
      </c>
      <c r="R72" s="644">
        <f>'[1]Detailed Summary'!R72</f>
        <v>0</v>
      </c>
      <c r="S72" s="644">
        <f>'[1]Detailed Summary'!S72</f>
        <v>0</v>
      </c>
      <c r="T72" s="644">
        <f>'[1]Detailed Summary'!T72</f>
        <v>0</v>
      </c>
      <c r="U72" s="645">
        <f>'[1]Detailed Summary'!U72</f>
        <v>0</v>
      </c>
      <c r="V72" s="645">
        <f>'[1]Detailed Summary'!V72</f>
        <v>0</v>
      </c>
      <c r="W72" s="645">
        <f>'[1]Detailed Summary'!W72</f>
        <v>0</v>
      </c>
      <c r="X72" s="644">
        <f>'[1]Detailed Summary'!X72</f>
        <v>0</v>
      </c>
      <c r="Y72" s="644">
        <f>'[1]Detailed Summary'!Y72</f>
        <v>0</v>
      </c>
      <c r="Z72" s="645">
        <f>'[1]Detailed Summary'!Z72</f>
        <v>0</v>
      </c>
      <c r="AA72" s="645">
        <f>'[1]Detailed Summary'!AA72</f>
        <v>0</v>
      </c>
      <c r="AB72" s="645">
        <f>'[1]Detailed Summary'!AB72</f>
        <v>0</v>
      </c>
      <c r="AC72" s="645">
        <f>'[1]Detailed Summary'!AC72</f>
        <v>0</v>
      </c>
      <c r="AD72" s="645">
        <f>'[1]Detailed Summary'!AD72</f>
        <v>0</v>
      </c>
      <c r="AE72" s="645">
        <f>'[1]Detailed Summary'!AE72</f>
        <v>0</v>
      </c>
      <c r="AF72" s="645">
        <f>'[1]Detailed Summary'!AF72</f>
        <v>0</v>
      </c>
      <c r="AG72" s="644">
        <f>'[1]Detailed Summary'!AG72</f>
        <v>0</v>
      </c>
      <c r="AH72" s="645">
        <f>'[1]Detailed Summary'!AH72</f>
        <v>0</v>
      </c>
      <c r="AI72" s="645">
        <f>'[1]Detailed Summary'!AI72</f>
        <v>0</v>
      </c>
      <c r="AJ72" s="645">
        <f>'[1]Detailed Summary'!AJ72</f>
        <v>0</v>
      </c>
      <c r="AK72" s="645">
        <f>'[1]Detailed Summary'!AK72</f>
        <v>0</v>
      </c>
      <c r="AL72" s="645">
        <f>'[1]Detailed Summary'!AL72</f>
        <v>0</v>
      </c>
      <c r="AM72" s="645">
        <f>'[1]Detailed Summary'!AM72</f>
        <v>0</v>
      </c>
      <c r="AN72" s="645">
        <f>'[1]Detailed Summary'!AN72</f>
        <v>0</v>
      </c>
      <c r="AO72" s="645">
        <f>'[1]Detailed Summary'!AO72</f>
        <v>0</v>
      </c>
      <c r="AP72" s="645">
        <f>'[1]Detailed Summary'!AP72</f>
        <v>0</v>
      </c>
      <c r="AQ72" s="645">
        <f>'[1]Detailed Summary'!AQ72</f>
        <v>0</v>
      </c>
      <c r="AR72" s="645">
        <f>'[1]Detailed Summary'!AR72</f>
        <v>0</v>
      </c>
      <c r="AS72" s="645">
        <f>'[1]Detailed Summary'!AS72</f>
        <v>0</v>
      </c>
      <c r="AT72" s="645">
        <f>'[1]Detailed Summary'!AT72</f>
        <v>0</v>
      </c>
      <c r="AU72" s="645">
        <f>'[1]Detailed Summary'!AU72</f>
        <v>0</v>
      </c>
      <c r="AV72" s="645">
        <f>'[1]Detailed Summary'!AV72</f>
        <v>0</v>
      </c>
      <c r="AW72" s="645">
        <f>'[1]Detailed Summary'!AW72</f>
        <v>0</v>
      </c>
      <c r="AX72" s="645">
        <f>'[1]Detailed Summary'!AX72</f>
        <v>0</v>
      </c>
      <c r="AY72" s="645">
        <f>'[1]Detailed Summary'!AY72</f>
        <v>0</v>
      </c>
      <c r="AZ72" s="645">
        <f>'[1]Detailed Summary'!AZ72</f>
        <v>0</v>
      </c>
      <c r="BA72" s="645">
        <f>'[1]Detailed Summary'!BA72</f>
        <v>0</v>
      </c>
      <c r="BB72" s="645">
        <f>'[1]Detailed Summary'!BB72</f>
        <v>0</v>
      </c>
      <c r="BC72" s="645">
        <f>'[1]Detailed Summary'!BC72</f>
        <v>0</v>
      </c>
      <c r="BD72" s="645">
        <f>'[1]Detailed Summary'!BD72</f>
        <v>0</v>
      </c>
      <c r="BE72" s="645">
        <f>'[1]Detailed Summary'!BE72</f>
        <v>0</v>
      </c>
      <c r="BF72" s="645">
        <f>'[1]Detailed Summary'!BF72</f>
        <v>0</v>
      </c>
      <c r="BG72" s="645">
        <f>'[1]Detailed Summary'!BG72</f>
        <v>0</v>
      </c>
      <c r="BH72" s="645">
        <f>'[1]Detailed Summary'!BH72</f>
        <v>0</v>
      </c>
      <c r="BI72" s="645">
        <f>'[1]Detailed Summary'!BI72</f>
        <v>0</v>
      </c>
      <c r="BJ72" s="645">
        <f>'[1]Detailed Summary'!BJ72</f>
        <v>0</v>
      </c>
      <c r="BK72" s="645">
        <f>'[1]Detailed Summary'!BK72</f>
        <v>0</v>
      </c>
      <c r="BL72" s="643"/>
      <c r="BM72" s="116"/>
      <c r="BN72" s="116"/>
      <c r="BO72" s="116"/>
    </row>
    <row r="73" spans="1:67">
      <c r="A73" s="116"/>
      <c r="B73" s="183">
        <f>'[1]Detailed Summary'!B73</f>
        <v>0</v>
      </c>
      <c r="C73" s="184">
        <f>'[1]Detailed Summary'!C73</f>
        <v>0</v>
      </c>
      <c r="D73" s="184">
        <f>'[1]Detailed Summary'!D73</f>
        <v>0</v>
      </c>
      <c r="E73" s="184">
        <f>'[1]Detailed Summary'!E73</f>
        <v>0</v>
      </c>
      <c r="F73" s="184">
        <f>'[1]Detailed Summary'!F73</f>
        <v>0</v>
      </c>
      <c r="G73" s="184">
        <f>'[1]Detailed Summary'!G73</f>
        <v>0</v>
      </c>
      <c r="H73" s="184">
        <f>'[1]Detailed Summary'!H73</f>
        <v>0</v>
      </c>
      <c r="I73" s="184">
        <f>'[1]Detailed Summary'!I73</f>
        <v>0</v>
      </c>
      <c r="J73" s="184">
        <f>'[1]Detailed Summary'!J73</f>
        <v>0</v>
      </c>
      <c r="K73" s="184">
        <f>'[1]Detailed Summary'!K73</f>
        <v>0</v>
      </c>
      <c r="L73" s="184">
        <f>'[1]Detailed Summary'!L73</f>
        <v>0</v>
      </c>
      <c r="M73" s="184">
        <f>'[1]Detailed Summary'!M73</f>
        <v>0</v>
      </c>
      <c r="N73" s="184">
        <f>'[1]Detailed Summary'!N73</f>
        <v>0</v>
      </c>
      <c r="O73" s="184">
        <f>'[1]Detailed Summary'!O73</f>
        <v>0</v>
      </c>
      <c r="P73" s="184">
        <f>'[1]Detailed Summary'!P73</f>
        <v>0</v>
      </c>
      <c r="Q73" s="184">
        <f>'[1]Detailed Summary'!Q73</f>
        <v>0</v>
      </c>
      <c r="R73" s="184">
        <f>'[1]Detailed Summary'!R73</f>
        <v>0</v>
      </c>
      <c r="S73" s="184">
        <f>'[1]Detailed Summary'!S73</f>
        <v>0</v>
      </c>
      <c r="T73" s="184">
        <f>'[1]Detailed Summary'!T73</f>
        <v>0</v>
      </c>
      <c r="U73" s="184">
        <f>'[1]Detailed Summary'!U73</f>
        <v>0</v>
      </c>
      <c r="V73" s="184">
        <f>'[1]Detailed Summary'!V73</f>
        <v>0</v>
      </c>
      <c r="W73" s="184">
        <f>'[1]Detailed Summary'!W73</f>
        <v>0</v>
      </c>
      <c r="X73" s="184">
        <f>'[1]Detailed Summary'!X73</f>
        <v>0</v>
      </c>
      <c r="Y73" s="184">
        <f>'[1]Detailed Summary'!Y73</f>
        <v>0</v>
      </c>
      <c r="Z73" s="184">
        <f>'[1]Detailed Summary'!Z73</f>
        <v>0</v>
      </c>
      <c r="AA73" s="184">
        <f>'[1]Detailed Summary'!AA73</f>
        <v>0</v>
      </c>
      <c r="AB73" s="184">
        <f>'[1]Detailed Summary'!AB73</f>
        <v>0</v>
      </c>
      <c r="AC73" s="184">
        <f>'[1]Detailed Summary'!AC73</f>
        <v>0</v>
      </c>
      <c r="AD73" s="184">
        <f>'[1]Detailed Summary'!AD73</f>
        <v>0</v>
      </c>
      <c r="AE73" s="184">
        <f>'[1]Detailed Summary'!AE73</f>
        <v>0</v>
      </c>
      <c r="AF73" s="184">
        <f>'[1]Detailed Summary'!AF73</f>
        <v>0</v>
      </c>
      <c r="AG73" s="184">
        <f>'[1]Detailed Summary'!AG73</f>
        <v>0</v>
      </c>
      <c r="AH73" s="184">
        <f>'[1]Detailed Summary'!AH73</f>
        <v>0</v>
      </c>
      <c r="AI73" s="184">
        <f>'[1]Detailed Summary'!AI73</f>
        <v>0</v>
      </c>
      <c r="AJ73" s="184">
        <f>'[1]Detailed Summary'!AJ73</f>
        <v>0</v>
      </c>
      <c r="AK73" s="184">
        <f>'[1]Detailed Summary'!AK73</f>
        <v>0</v>
      </c>
      <c r="AL73" s="184">
        <f>'[1]Detailed Summary'!AL73</f>
        <v>0</v>
      </c>
      <c r="AM73" s="184">
        <f>'[1]Detailed Summary'!AM73</f>
        <v>0</v>
      </c>
      <c r="AN73" s="184">
        <f>'[1]Detailed Summary'!AN73</f>
        <v>0</v>
      </c>
      <c r="AO73" s="184">
        <f>'[1]Detailed Summary'!AO73</f>
        <v>0</v>
      </c>
      <c r="AP73" s="184">
        <f>'[1]Detailed Summary'!AP73</f>
        <v>0</v>
      </c>
      <c r="AQ73" s="184">
        <f>'[1]Detailed Summary'!AQ73</f>
        <v>0</v>
      </c>
      <c r="AR73" s="184">
        <f>'[1]Detailed Summary'!AR73</f>
        <v>0</v>
      </c>
      <c r="AS73" s="184">
        <f>'[1]Detailed Summary'!AS73</f>
        <v>0</v>
      </c>
      <c r="AT73" s="184">
        <f>'[1]Detailed Summary'!AT73</f>
        <v>0</v>
      </c>
      <c r="AU73" s="184">
        <f>'[1]Detailed Summary'!AU73</f>
        <v>0</v>
      </c>
      <c r="AV73" s="184">
        <f>'[1]Detailed Summary'!AV73</f>
        <v>0</v>
      </c>
      <c r="AW73" s="184">
        <f>'[1]Detailed Summary'!AW73</f>
        <v>0</v>
      </c>
      <c r="AX73" s="184">
        <f>'[1]Detailed Summary'!AX73</f>
        <v>0</v>
      </c>
      <c r="AY73" s="184">
        <f>'[1]Detailed Summary'!AY73</f>
        <v>0</v>
      </c>
      <c r="AZ73" s="184">
        <f>'[1]Detailed Summary'!AZ73</f>
        <v>0</v>
      </c>
      <c r="BA73" s="184">
        <f>'[1]Detailed Summary'!BA73</f>
        <v>0</v>
      </c>
      <c r="BB73" s="184">
        <f>'[1]Detailed Summary'!BB73</f>
        <v>0</v>
      </c>
      <c r="BC73" s="184">
        <f>'[1]Detailed Summary'!BC73</f>
        <v>0</v>
      </c>
      <c r="BD73" s="184">
        <f>'[1]Detailed Summary'!BD73</f>
        <v>0</v>
      </c>
      <c r="BE73" s="184">
        <f>'[1]Detailed Summary'!BE73</f>
        <v>0</v>
      </c>
      <c r="BF73" s="184">
        <f>'[1]Detailed Summary'!BF73</f>
        <v>0</v>
      </c>
      <c r="BG73" s="184">
        <f>'[1]Detailed Summary'!BG73</f>
        <v>0</v>
      </c>
      <c r="BH73" s="184">
        <f>'[1]Detailed Summary'!BH73</f>
        <v>0</v>
      </c>
      <c r="BI73" s="184">
        <f>'[1]Detailed Summary'!BI73</f>
        <v>0</v>
      </c>
      <c r="BJ73" s="184">
        <f>'[1]Detailed Summary'!BJ73</f>
        <v>0</v>
      </c>
      <c r="BK73" s="184">
        <f>'[1]Detailed Summary'!BK73</f>
        <v>0</v>
      </c>
      <c r="BL73" s="183"/>
      <c r="BM73" s="116"/>
      <c r="BN73" s="116"/>
      <c r="BO73" s="116"/>
    </row>
    <row r="74" spans="1:67">
      <c r="A74" s="116"/>
      <c r="B74" s="185">
        <f>'[1]Detailed Summary'!B74</f>
        <v>0</v>
      </c>
      <c r="C74" s="53">
        <f>'[1]Detailed Summary'!C74</f>
        <v>0</v>
      </c>
      <c r="D74" s="53">
        <f>'[1]Detailed Summary'!D74</f>
        <v>0</v>
      </c>
      <c r="E74" s="53">
        <f>'[1]Detailed Summary'!E74</f>
        <v>0</v>
      </c>
      <c r="F74" s="53">
        <f>'[1]Detailed Summary'!F74</f>
        <v>0</v>
      </c>
      <c r="G74" s="53">
        <f>'[1]Detailed Summary'!G74</f>
        <v>0</v>
      </c>
      <c r="H74" s="53">
        <f>'[1]Detailed Summary'!H74</f>
        <v>0</v>
      </c>
      <c r="I74" s="53">
        <f>'[1]Detailed Summary'!I74</f>
        <v>0</v>
      </c>
      <c r="J74" s="53">
        <f>'[1]Detailed Summary'!J74</f>
        <v>0</v>
      </c>
      <c r="K74" s="53">
        <f>'[1]Detailed Summary'!K74</f>
        <v>0</v>
      </c>
      <c r="L74" s="53">
        <f>'[1]Detailed Summary'!L74</f>
        <v>0</v>
      </c>
      <c r="M74" s="53">
        <f>'[1]Detailed Summary'!M74</f>
        <v>0</v>
      </c>
      <c r="N74" s="53">
        <f>'[1]Detailed Summary'!N74</f>
        <v>0</v>
      </c>
      <c r="O74" s="53">
        <f>'[1]Detailed Summary'!O74</f>
        <v>0</v>
      </c>
      <c r="P74" s="53">
        <f>'[1]Detailed Summary'!P74</f>
        <v>0</v>
      </c>
      <c r="Q74" s="53">
        <f>'[1]Detailed Summary'!Q74</f>
        <v>0</v>
      </c>
      <c r="R74" s="53">
        <f>'[1]Detailed Summary'!R74</f>
        <v>0</v>
      </c>
      <c r="S74" s="53">
        <f>'[1]Detailed Summary'!S74</f>
        <v>0</v>
      </c>
      <c r="T74" s="53">
        <f>'[1]Detailed Summary'!T74</f>
        <v>0</v>
      </c>
      <c r="U74" s="53">
        <f>'[1]Detailed Summary'!U74</f>
        <v>0</v>
      </c>
      <c r="V74" s="53">
        <f>'[1]Detailed Summary'!V74</f>
        <v>0</v>
      </c>
      <c r="W74" s="53">
        <f>'[1]Detailed Summary'!W74</f>
        <v>0</v>
      </c>
      <c r="X74" s="53">
        <f>'[1]Detailed Summary'!X74</f>
        <v>0</v>
      </c>
      <c r="Y74" s="53">
        <f>'[1]Detailed Summary'!Y74</f>
        <v>0</v>
      </c>
      <c r="Z74" s="53">
        <f>'[1]Detailed Summary'!Z74</f>
        <v>0</v>
      </c>
      <c r="AA74" s="53">
        <f>'[1]Detailed Summary'!AA74</f>
        <v>0</v>
      </c>
      <c r="AB74" s="53">
        <f>'[1]Detailed Summary'!AB74</f>
        <v>0</v>
      </c>
      <c r="AC74" s="53">
        <f>'[1]Detailed Summary'!AC74</f>
        <v>0</v>
      </c>
      <c r="AD74" s="53">
        <f>'[1]Detailed Summary'!AD74</f>
        <v>0</v>
      </c>
      <c r="AE74" s="53">
        <f>'[1]Detailed Summary'!AE74</f>
        <v>0</v>
      </c>
      <c r="AF74" s="53">
        <f>'[1]Detailed Summary'!AF74</f>
        <v>0</v>
      </c>
      <c r="AG74" s="53">
        <f>'[1]Detailed Summary'!AG74</f>
        <v>0</v>
      </c>
      <c r="AH74" s="53">
        <f>'[1]Detailed Summary'!AH74</f>
        <v>0</v>
      </c>
      <c r="AI74" s="53">
        <f>'[1]Detailed Summary'!AI74</f>
        <v>0</v>
      </c>
      <c r="AJ74" s="53">
        <f>'[1]Detailed Summary'!AJ74</f>
        <v>0</v>
      </c>
      <c r="AK74" s="53">
        <f>'[1]Detailed Summary'!AK74</f>
        <v>0</v>
      </c>
      <c r="AL74" s="53">
        <f>'[1]Detailed Summary'!AL74</f>
        <v>0</v>
      </c>
      <c r="AM74" s="53">
        <f>'[1]Detailed Summary'!AM74</f>
        <v>0</v>
      </c>
      <c r="AN74" s="53">
        <f>'[1]Detailed Summary'!AN74</f>
        <v>0</v>
      </c>
      <c r="AO74" s="53">
        <f>'[1]Detailed Summary'!AO74</f>
        <v>0</v>
      </c>
      <c r="AP74" s="53">
        <f>'[1]Detailed Summary'!AP74</f>
        <v>0</v>
      </c>
      <c r="AQ74" s="53">
        <f>'[1]Detailed Summary'!AQ74</f>
        <v>0</v>
      </c>
      <c r="AR74" s="53">
        <f>'[1]Detailed Summary'!AR74</f>
        <v>0</v>
      </c>
      <c r="AS74" s="53">
        <f>'[1]Detailed Summary'!AS74</f>
        <v>0</v>
      </c>
      <c r="AT74" s="53">
        <f>'[1]Detailed Summary'!AT74</f>
        <v>0</v>
      </c>
      <c r="AU74" s="53">
        <f>'[1]Detailed Summary'!AU74</f>
        <v>0</v>
      </c>
      <c r="AV74" s="53">
        <f>'[1]Detailed Summary'!AV74</f>
        <v>0</v>
      </c>
      <c r="AW74" s="53">
        <f>'[1]Detailed Summary'!AW74</f>
        <v>0</v>
      </c>
      <c r="AX74" s="53">
        <f>'[1]Detailed Summary'!AX74</f>
        <v>0</v>
      </c>
      <c r="AY74" s="53">
        <f>'[1]Detailed Summary'!AY74</f>
        <v>0</v>
      </c>
      <c r="AZ74" s="53">
        <f>'[1]Detailed Summary'!AZ74</f>
        <v>0</v>
      </c>
      <c r="BA74" s="53">
        <f>'[1]Detailed Summary'!BA74</f>
        <v>0</v>
      </c>
      <c r="BB74" s="53">
        <f>'[1]Detailed Summary'!BB74</f>
        <v>0</v>
      </c>
      <c r="BC74" s="53">
        <f>'[1]Detailed Summary'!BC74</f>
        <v>0</v>
      </c>
      <c r="BD74" s="53">
        <f>'[1]Detailed Summary'!BD74</f>
        <v>0</v>
      </c>
      <c r="BE74" s="53">
        <f>'[1]Detailed Summary'!BE74</f>
        <v>0</v>
      </c>
      <c r="BF74" s="53">
        <f>'[1]Detailed Summary'!BF74</f>
        <v>0</v>
      </c>
      <c r="BG74" s="53">
        <f>'[1]Detailed Summary'!BG74</f>
        <v>0</v>
      </c>
      <c r="BH74" s="53">
        <f>'[1]Detailed Summary'!BH74</f>
        <v>0</v>
      </c>
      <c r="BI74" s="53">
        <f>'[1]Detailed Summary'!BI74</f>
        <v>0</v>
      </c>
      <c r="BJ74" s="53">
        <f>'[1]Detailed Summary'!BJ74</f>
        <v>0</v>
      </c>
      <c r="BK74" s="53">
        <f>'[1]Detailed Summary'!BK74</f>
        <v>0</v>
      </c>
      <c r="BL74" s="185"/>
      <c r="BM74" s="116"/>
      <c r="BN74" s="116"/>
      <c r="BO74" s="116"/>
    </row>
    <row r="75" spans="1:67">
      <c r="A75" s="116"/>
      <c r="B75" s="643">
        <f>'[1]Detailed Summary'!B75</f>
        <v>0</v>
      </c>
      <c r="C75" s="644">
        <f>'[1]Detailed Summary'!C75</f>
        <v>0</v>
      </c>
      <c r="D75" s="645">
        <f>'[1]Detailed Summary'!D75</f>
        <v>0</v>
      </c>
      <c r="E75" s="644">
        <f>'[1]Detailed Summary'!E75</f>
        <v>0</v>
      </c>
      <c r="F75" s="645">
        <f>'[1]Detailed Summary'!F75</f>
        <v>0</v>
      </c>
      <c r="G75" s="644">
        <f>'[1]Detailed Summary'!G75</f>
        <v>0</v>
      </c>
      <c r="H75" s="645">
        <f>'[1]Detailed Summary'!H75</f>
        <v>0</v>
      </c>
      <c r="I75" s="645">
        <f>'[1]Detailed Summary'!I75</f>
        <v>0</v>
      </c>
      <c r="J75" s="644">
        <f>'[1]Detailed Summary'!J75</f>
        <v>0</v>
      </c>
      <c r="K75" s="645">
        <f>'[1]Detailed Summary'!K75</f>
        <v>0</v>
      </c>
      <c r="L75" s="645">
        <f>'[1]Detailed Summary'!L75</f>
        <v>0</v>
      </c>
      <c r="M75" s="644">
        <f>'[1]Detailed Summary'!M75</f>
        <v>0</v>
      </c>
      <c r="N75" s="645">
        <f>'[1]Detailed Summary'!N75</f>
        <v>0</v>
      </c>
      <c r="O75" s="645">
        <f>'[1]Detailed Summary'!O75</f>
        <v>0</v>
      </c>
      <c r="P75" s="644">
        <f>'[1]Detailed Summary'!P75</f>
        <v>0</v>
      </c>
      <c r="Q75" s="644">
        <f>'[1]Detailed Summary'!Q75</f>
        <v>0</v>
      </c>
      <c r="R75" s="644">
        <f>'[1]Detailed Summary'!R75</f>
        <v>0</v>
      </c>
      <c r="S75" s="644">
        <f>'[1]Detailed Summary'!S75</f>
        <v>0</v>
      </c>
      <c r="T75" s="644">
        <f>'[1]Detailed Summary'!T75</f>
        <v>0</v>
      </c>
      <c r="U75" s="645">
        <f>'[1]Detailed Summary'!U75</f>
        <v>0</v>
      </c>
      <c r="V75" s="645">
        <f>'[1]Detailed Summary'!V75</f>
        <v>0</v>
      </c>
      <c r="W75" s="645">
        <f>'[1]Detailed Summary'!W75</f>
        <v>0</v>
      </c>
      <c r="X75" s="644">
        <f>'[1]Detailed Summary'!X75</f>
        <v>0</v>
      </c>
      <c r="Y75" s="644">
        <f>'[1]Detailed Summary'!Y75</f>
        <v>0</v>
      </c>
      <c r="Z75" s="645">
        <f>'[1]Detailed Summary'!Z75</f>
        <v>0</v>
      </c>
      <c r="AA75" s="645">
        <f>'[1]Detailed Summary'!AA75</f>
        <v>0</v>
      </c>
      <c r="AB75" s="645">
        <f>'[1]Detailed Summary'!AB75</f>
        <v>0</v>
      </c>
      <c r="AC75" s="645">
        <f>'[1]Detailed Summary'!AC75</f>
        <v>0</v>
      </c>
      <c r="AD75" s="645">
        <f>'[1]Detailed Summary'!AD75</f>
        <v>0</v>
      </c>
      <c r="AE75" s="645">
        <f>'[1]Detailed Summary'!AE75</f>
        <v>0</v>
      </c>
      <c r="AF75" s="645">
        <f>'[1]Detailed Summary'!AF75</f>
        <v>0</v>
      </c>
      <c r="AG75" s="644">
        <f>'[1]Detailed Summary'!AG75</f>
        <v>0</v>
      </c>
      <c r="AH75" s="645">
        <f>'[1]Detailed Summary'!AH75</f>
        <v>0</v>
      </c>
      <c r="AI75" s="645">
        <f>'[1]Detailed Summary'!AI75</f>
        <v>0</v>
      </c>
      <c r="AJ75" s="645">
        <f>'[1]Detailed Summary'!AJ75</f>
        <v>0</v>
      </c>
      <c r="AK75" s="645">
        <f>'[1]Detailed Summary'!AK75</f>
        <v>0</v>
      </c>
      <c r="AL75" s="645">
        <f>'[1]Detailed Summary'!AL75</f>
        <v>0</v>
      </c>
      <c r="AM75" s="645">
        <f>'[1]Detailed Summary'!AM75</f>
        <v>0</v>
      </c>
      <c r="AN75" s="645">
        <f>'[1]Detailed Summary'!AN75</f>
        <v>0</v>
      </c>
      <c r="AO75" s="645">
        <f>'[1]Detailed Summary'!AO75</f>
        <v>0</v>
      </c>
      <c r="AP75" s="645">
        <f>'[1]Detailed Summary'!AP75</f>
        <v>0</v>
      </c>
      <c r="AQ75" s="645">
        <f>'[1]Detailed Summary'!AQ75</f>
        <v>0</v>
      </c>
      <c r="AR75" s="645">
        <f>'[1]Detailed Summary'!AR75</f>
        <v>0</v>
      </c>
      <c r="AS75" s="645">
        <f>'[1]Detailed Summary'!AS75</f>
        <v>0</v>
      </c>
      <c r="AT75" s="645">
        <f>'[1]Detailed Summary'!AT75</f>
        <v>0</v>
      </c>
      <c r="AU75" s="645">
        <f>'[1]Detailed Summary'!AU75</f>
        <v>0</v>
      </c>
      <c r="AV75" s="645">
        <f>'[1]Detailed Summary'!AV75</f>
        <v>0</v>
      </c>
      <c r="AW75" s="645">
        <f>'[1]Detailed Summary'!AW75</f>
        <v>0</v>
      </c>
      <c r="AX75" s="645">
        <f>'[1]Detailed Summary'!AX75</f>
        <v>0</v>
      </c>
      <c r="AY75" s="645">
        <f>'[1]Detailed Summary'!AY75</f>
        <v>0</v>
      </c>
      <c r="AZ75" s="645">
        <f>'[1]Detailed Summary'!AZ75</f>
        <v>0</v>
      </c>
      <c r="BA75" s="645">
        <f>'[1]Detailed Summary'!BA75</f>
        <v>0</v>
      </c>
      <c r="BB75" s="645">
        <f>'[1]Detailed Summary'!BB75</f>
        <v>0</v>
      </c>
      <c r="BC75" s="645">
        <f>'[1]Detailed Summary'!BC75</f>
        <v>0</v>
      </c>
      <c r="BD75" s="645">
        <f>'[1]Detailed Summary'!BD75</f>
        <v>0</v>
      </c>
      <c r="BE75" s="645">
        <f>'[1]Detailed Summary'!BE75</f>
        <v>0</v>
      </c>
      <c r="BF75" s="645">
        <f>'[1]Detailed Summary'!BF75</f>
        <v>0</v>
      </c>
      <c r="BG75" s="645">
        <f>'[1]Detailed Summary'!BG75</f>
        <v>0</v>
      </c>
      <c r="BH75" s="645">
        <f>'[1]Detailed Summary'!BH75</f>
        <v>0</v>
      </c>
      <c r="BI75" s="645">
        <f>'[1]Detailed Summary'!BI75</f>
        <v>0</v>
      </c>
      <c r="BJ75" s="645">
        <f>'[1]Detailed Summary'!BJ75</f>
        <v>0</v>
      </c>
      <c r="BK75" s="645">
        <f>'[1]Detailed Summary'!BK75</f>
        <v>0</v>
      </c>
      <c r="BL75" s="643"/>
      <c r="BM75" s="116"/>
      <c r="BN75" s="116"/>
      <c r="BO75" s="116"/>
    </row>
    <row r="76" spans="1:67" ht="18.75">
      <c r="A76" s="116"/>
      <c r="B76" s="187">
        <f>'[1]Detailed Summary'!B76</f>
        <v>0</v>
      </c>
      <c r="C76" s="669">
        <f>'[1]Detailed Summary'!C76</f>
        <v>0</v>
      </c>
      <c r="D76" s="669">
        <f>'[1]Detailed Summary'!D76</f>
        <v>0</v>
      </c>
      <c r="E76" s="669">
        <f>'[1]Detailed Summary'!E76</f>
        <v>0</v>
      </c>
      <c r="F76" s="669">
        <f>'[1]Detailed Summary'!F76</f>
        <v>0</v>
      </c>
      <c r="G76" s="669">
        <f>'[1]Detailed Summary'!G76</f>
        <v>0</v>
      </c>
      <c r="H76" s="669">
        <f>'[1]Detailed Summary'!H76</f>
        <v>0</v>
      </c>
      <c r="I76" s="669">
        <f>'[1]Detailed Summary'!I76</f>
        <v>0</v>
      </c>
      <c r="J76" s="669">
        <f>'[1]Detailed Summary'!J76</f>
        <v>0</v>
      </c>
      <c r="K76" s="669">
        <f>'[1]Detailed Summary'!K76</f>
        <v>0</v>
      </c>
      <c r="L76" s="669">
        <f>'[1]Detailed Summary'!L76</f>
        <v>0</v>
      </c>
      <c r="M76" s="669">
        <f>'[1]Detailed Summary'!M76</f>
        <v>0</v>
      </c>
      <c r="N76" s="669">
        <f>'[1]Detailed Summary'!N76</f>
        <v>0</v>
      </c>
      <c r="O76" s="669">
        <f>'[1]Detailed Summary'!O76</f>
        <v>0</v>
      </c>
      <c r="P76" s="669">
        <f>'[1]Detailed Summary'!P76</f>
        <v>0</v>
      </c>
      <c r="Q76" s="669">
        <f>'[1]Detailed Summary'!Q76</f>
        <v>0</v>
      </c>
      <c r="R76" s="669">
        <f>'[1]Detailed Summary'!R76</f>
        <v>0</v>
      </c>
      <c r="S76" s="669">
        <f>'[1]Detailed Summary'!S76</f>
        <v>0</v>
      </c>
      <c r="T76" s="669">
        <f>'[1]Detailed Summary'!T76</f>
        <v>0</v>
      </c>
      <c r="U76" s="669">
        <f>'[1]Detailed Summary'!U76</f>
        <v>0</v>
      </c>
      <c r="V76" s="669">
        <f>'[1]Detailed Summary'!V76</f>
        <v>0</v>
      </c>
      <c r="W76" s="669">
        <f>'[1]Detailed Summary'!W76</f>
        <v>0</v>
      </c>
      <c r="X76" s="669">
        <f>'[1]Detailed Summary'!X76</f>
        <v>0</v>
      </c>
      <c r="Y76" s="669">
        <f>'[1]Detailed Summary'!Y76</f>
        <v>0</v>
      </c>
      <c r="Z76" s="669">
        <f>'[1]Detailed Summary'!Z76</f>
        <v>0</v>
      </c>
      <c r="AA76" s="670">
        <f>'[1]Detailed Summary'!AA76</f>
        <v>0</v>
      </c>
      <c r="AB76" s="669">
        <f>'[1]Detailed Summary'!AB76</f>
        <v>0</v>
      </c>
      <c r="AC76" s="669">
        <f>'[1]Detailed Summary'!AC76</f>
        <v>0</v>
      </c>
      <c r="AD76" s="669">
        <f>'[1]Detailed Summary'!AD76</f>
        <v>0</v>
      </c>
      <c r="AE76" s="669">
        <f>'[1]Detailed Summary'!AE76</f>
        <v>0</v>
      </c>
      <c r="AF76" s="669">
        <f>'[1]Detailed Summary'!AF76</f>
        <v>0</v>
      </c>
      <c r="AG76" s="669">
        <f>'[1]Detailed Summary'!AG76</f>
        <v>0</v>
      </c>
      <c r="AH76" s="669">
        <f>'[1]Detailed Summary'!AH76</f>
        <v>0</v>
      </c>
      <c r="AI76" s="669">
        <f>'[1]Detailed Summary'!AI76</f>
        <v>0</v>
      </c>
      <c r="AJ76" s="669">
        <f>'[1]Detailed Summary'!AJ76</f>
        <v>0</v>
      </c>
      <c r="AK76" s="669">
        <f>'[1]Detailed Summary'!AK76</f>
        <v>0</v>
      </c>
      <c r="AL76" s="669">
        <f>'[1]Detailed Summary'!AL76</f>
        <v>0</v>
      </c>
      <c r="AM76" s="669">
        <f>'[1]Detailed Summary'!AM76</f>
        <v>0</v>
      </c>
      <c r="AN76" s="669">
        <f>'[1]Detailed Summary'!AN76</f>
        <v>0</v>
      </c>
      <c r="AO76" s="669">
        <f>'[1]Detailed Summary'!AO76</f>
        <v>0</v>
      </c>
      <c r="AP76" s="669">
        <f>'[1]Detailed Summary'!AP76</f>
        <v>0</v>
      </c>
      <c r="AQ76" s="669">
        <f>'[1]Detailed Summary'!AQ76</f>
        <v>0</v>
      </c>
      <c r="AR76" s="669">
        <f>'[1]Detailed Summary'!AR76</f>
        <v>0</v>
      </c>
      <c r="AS76" s="669">
        <f>'[1]Detailed Summary'!AS76</f>
        <v>0</v>
      </c>
      <c r="AT76" s="669">
        <f>'[1]Detailed Summary'!AT76</f>
        <v>0</v>
      </c>
      <c r="AU76" s="669">
        <f>'[1]Detailed Summary'!AU76</f>
        <v>0</v>
      </c>
      <c r="AV76" s="669">
        <f>'[1]Detailed Summary'!AV76</f>
        <v>0</v>
      </c>
      <c r="AW76" s="669">
        <f>'[1]Detailed Summary'!AW76</f>
        <v>0</v>
      </c>
      <c r="AX76" s="669">
        <f>'[1]Detailed Summary'!AX76</f>
        <v>0</v>
      </c>
      <c r="AY76" s="669">
        <f>'[1]Detailed Summary'!AY76</f>
        <v>0</v>
      </c>
      <c r="AZ76" s="669">
        <f>'[1]Detailed Summary'!AZ76</f>
        <v>0</v>
      </c>
      <c r="BA76" s="669">
        <f>'[1]Detailed Summary'!BA76</f>
        <v>0</v>
      </c>
      <c r="BB76" s="669">
        <f>'[1]Detailed Summary'!BB76</f>
        <v>0</v>
      </c>
      <c r="BC76" s="669">
        <f>'[1]Detailed Summary'!BC76</f>
        <v>0</v>
      </c>
      <c r="BD76" s="670">
        <f>'[1]Detailed Summary'!BD76</f>
        <v>0</v>
      </c>
      <c r="BE76" s="669">
        <f>'[1]Detailed Summary'!BE76</f>
        <v>0</v>
      </c>
      <c r="BF76" s="669">
        <f>'[1]Detailed Summary'!BF76</f>
        <v>0</v>
      </c>
      <c r="BG76" s="669">
        <f>'[1]Detailed Summary'!BG76</f>
        <v>0</v>
      </c>
      <c r="BH76" s="669">
        <f>'[1]Detailed Summary'!BH76</f>
        <v>0</v>
      </c>
      <c r="BI76" s="669">
        <f>'[1]Detailed Summary'!BI76</f>
        <v>0</v>
      </c>
      <c r="BJ76" s="669">
        <f>'[1]Detailed Summary'!BJ76</f>
        <v>0</v>
      </c>
      <c r="BK76" s="669">
        <f>'[1]Detailed Summary'!BK76</f>
        <v>0</v>
      </c>
      <c r="BL76" s="187"/>
      <c r="BM76" s="671"/>
      <c r="BN76" s="116"/>
      <c r="BO76" s="116"/>
    </row>
    <row r="77" spans="1:67" ht="18.75">
      <c r="A77" s="116"/>
      <c r="B77" s="185">
        <f>'[1]Detailed Summary'!B77</f>
        <v>0</v>
      </c>
      <c r="C77" s="672">
        <f>'[1]Detailed Summary'!C77</f>
        <v>0</v>
      </c>
      <c r="D77" s="672">
        <f>'[1]Detailed Summary'!D77</f>
        <v>0</v>
      </c>
      <c r="E77" s="672">
        <f>'[1]Detailed Summary'!E77</f>
        <v>0</v>
      </c>
      <c r="F77" s="672">
        <f>'[1]Detailed Summary'!F77</f>
        <v>0</v>
      </c>
      <c r="G77" s="672">
        <f>'[1]Detailed Summary'!G77</f>
        <v>0</v>
      </c>
      <c r="H77" s="672">
        <f>'[1]Detailed Summary'!H77</f>
        <v>0</v>
      </c>
      <c r="I77" s="672">
        <f>'[1]Detailed Summary'!I77</f>
        <v>0</v>
      </c>
      <c r="J77" s="672">
        <f>'[1]Detailed Summary'!J77</f>
        <v>0</v>
      </c>
      <c r="K77" s="672">
        <f>'[1]Detailed Summary'!K77</f>
        <v>0</v>
      </c>
      <c r="L77" s="672">
        <f>'[1]Detailed Summary'!L77</f>
        <v>0</v>
      </c>
      <c r="M77" s="672">
        <f>'[1]Detailed Summary'!M77</f>
        <v>0</v>
      </c>
      <c r="N77" s="672">
        <f>'[1]Detailed Summary'!N77</f>
        <v>0</v>
      </c>
      <c r="O77" s="672">
        <f>'[1]Detailed Summary'!O77</f>
        <v>0</v>
      </c>
      <c r="P77" s="672">
        <f>'[1]Detailed Summary'!P77</f>
        <v>0</v>
      </c>
      <c r="Q77" s="672">
        <f>'[1]Detailed Summary'!Q77</f>
        <v>0</v>
      </c>
      <c r="R77" s="672">
        <f>'[1]Detailed Summary'!R77</f>
        <v>0</v>
      </c>
      <c r="S77" s="672">
        <f>'[1]Detailed Summary'!S77</f>
        <v>0</v>
      </c>
      <c r="T77" s="672">
        <f>'[1]Detailed Summary'!T77</f>
        <v>0</v>
      </c>
      <c r="U77" s="672">
        <f>'[1]Detailed Summary'!U77</f>
        <v>0</v>
      </c>
      <c r="V77" s="672">
        <f>'[1]Detailed Summary'!V77</f>
        <v>0</v>
      </c>
      <c r="W77" s="672">
        <f>'[1]Detailed Summary'!W77</f>
        <v>0</v>
      </c>
      <c r="X77" s="672">
        <f>'[1]Detailed Summary'!X77</f>
        <v>0</v>
      </c>
      <c r="Y77" s="672">
        <f>'[1]Detailed Summary'!Y77</f>
        <v>0</v>
      </c>
      <c r="Z77" s="672">
        <f>'[1]Detailed Summary'!Z77</f>
        <v>0</v>
      </c>
      <c r="AA77" s="672">
        <f>'[1]Detailed Summary'!AA77</f>
        <v>0</v>
      </c>
      <c r="AB77" s="672">
        <f>'[1]Detailed Summary'!AB77</f>
        <v>0</v>
      </c>
      <c r="AC77" s="672">
        <f>'[1]Detailed Summary'!AC77</f>
        <v>0</v>
      </c>
      <c r="AD77" s="672">
        <f>'[1]Detailed Summary'!AD77</f>
        <v>0</v>
      </c>
      <c r="AE77" s="672">
        <f>'[1]Detailed Summary'!AE77</f>
        <v>0</v>
      </c>
      <c r="AF77" s="672">
        <f>'[1]Detailed Summary'!AF77</f>
        <v>0</v>
      </c>
      <c r="AG77" s="672">
        <f>'[1]Detailed Summary'!AG77</f>
        <v>0</v>
      </c>
      <c r="AH77" s="672">
        <f>'[1]Detailed Summary'!AH77</f>
        <v>0</v>
      </c>
      <c r="AI77" s="672">
        <f>'[1]Detailed Summary'!AI77</f>
        <v>0</v>
      </c>
      <c r="AJ77" s="672">
        <f>'[1]Detailed Summary'!AJ77</f>
        <v>0</v>
      </c>
      <c r="AK77" s="672">
        <f>'[1]Detailed Summary'!AK77</f>
        <v>0</v>
      </c>
      <c r="AL77" s="672">
        <f>'[1]Detailed Summary'!AL77</f>
        <v>0</v>
      </c>
      <c r="AM77" s="672">
        <f>'[1]Detailed Summary'!AM77</f>
        <v>0</v>
      </c>
      <c r="AN77" s="672">
        <f>'[1]Detailed Summary'!AN77</f>
        <v>0</v>
      </c>
      <c r="AO77" s="672">
        <f>'[1]Detailed Summary'!AO77</f>
        <v>0</v>
      </c>
      <c r="AP77" s="672">
        <f>'[1]Detailed Summary'!AP77</f>
        <v>0</v>
      </c>
      <c r="AQ77" s="672">
        <f>'[1]Detailed Summary'!AQ77</f>
        <v>0</v>
      </c>
      <c r="AR77" s="672">
        <f>'[1]Detailed Summary'!AR77</f>
        <v>0</v>
      </c>
      <c r="AS77" s="672">
        <f>'[1]Detailed Summary'!AS77</f>
        <v>0</v>
      </c>
      <c r="AT77" s="672">
        <f>'[1]Detailed Summary'!AT77</f>
        <v>0</v>
      </c>
      <c r="AU77" s="672">
        <f>'[1]Detailed Summary'!AU77</f>
        <v>0</v>
      </c>
      <c r="AV77" s="672">
        <f>'[1]Detailed Summary'!AV77</f>
        <v>0</v>
      </c>
      <c r="AW77" s="672">
        <f>'[1]Detailed Summary'!AW77</f>
        <v>0</v>
      </c>
      <c r="AX77" s="672">
        <f>'[1]Detailed Summary'!AX77</f>
        <v>0</v>
      </c>
      <c r="AY77" s="672">
        <f>'[1]Detailed Summary'!AY77</f>
        <v>0</v>
      </c>
      <c r="AZ77" s="672">
        <f>'[1]Detailed Summary'!AZ77</f>
        <v>0</v>
      </c>
      <c r="BA77" s="672">
        <f>'[1]Detailed Summary'!BA77</f>
        <v>0</v>
      </c>
      <c r="BB77" s="672">
        <f>'[1]Detailed Summary'!BB77</f>
        <v>0</v>
      </c>
      <c r="BC77" s="672">
        <f>'[1]Detailed Summary'!BC77</f>
        <v>0</v>
      </c>
      <c r="BD77" s="672">
        <f>'[1]Detailed Summary'!BD77</f>
        <v>0</v>
      </c>
      <c r="BE77" s="672">
        <f>'[1]Detailed Summary'!BE77</f>
        <v>0</v>
      </c>
      <c r="BF77" s="672">
        <f>'[1]Detailed Summary'!BF77</f>
        <v>0</v>
      </c>
      <c r="BG77" s="672">
        <f>'[1]Detailed Summary'!BG77</f>
        <v>0</v>
      </c>
      <c r="BH77" s="672">
        <f>'[1]Detailed Summary'!BH77</f>
        <v>0</v>
      </c>
      <c r="BI77" s="672">
        <f>'[1]Detailed Summary'!BI77</f>
        <v>0</v>
      </c>
      <c r="BJ77" s="672">
        <f>'[1]Detailed Summary'!BJ77</f>
        <v>0</v>
      </c>
      <c r="BK77" s="672">
        <f>'[1]Detailed Summary'!BK77</f>
        <v>0</v>
      </c>
      <c r="BL77" s="185"/>
      <c r="BM77" s="671"/>
      <c r="BN77" s="116"/>
      <c r="BO77" s="116"/>
    </row>
    <row r="78" spans="1:67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</row>
    <row r="79" spans="1:67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646"/>
      <c r="BF79" s="646"/>
      <c r="BG79" s="646"/>
      <c r="BH79" s="646"/>
      <c r="BI79" s="646"/>
      <c r="BJ79" s="646"/>
      <c r="BK79" s="646"/>
      <c r="BL79" s="116"/>
      <c r="BM79" s="116"/>
      <c r="BN79" s="116"/>
      <c r="BO79" s="116"/>
    </row>
    <row r="80" spans="1:67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647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</row>
    <row r="81" spans="1:67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648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</row>
    <row r="82" spans="1:67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649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</row>
    <row r="83" spans="1:67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24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</row>
  </sheetData>
  <pageMargins left="0.7" right="0.7" top="0.75" bottom="0.75" header="0.3" footer="0.3"/>
  <pageSetup scale="64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2019-12-20T08:00:00+00:00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7667A6-94EC-4247-9666-E7BBEF808AC8}"/>
</file>

<file path=customXml/itemProps2.xml><?xml version="1.0" encoding="utf-8"?>
<ds:datastoreItem xmlns:ds="http://schemas.openxmlformats.org/officeDocument/2006/customXml" ds:itemID="{AC27623D-0528-45F6-8905-149F4D1F36A2}"/>
</file>

<file path=customXml/itemProps3.xml><?xml version="1.0" encoding="utf-8"?>
<ds:datastoreItem xmlns:ds="http://schemas.openxmlformats.org/officeDocument/2006/customXml" ds:itemID="{B9DC5DE6-532D-43C2-834A-58E9247E28BF}"/>
</file>

<file path=customXml/itemProps4.xml><?xml version="1.0" encoding="utf-8"?>
<ds:datastoreItem xmlns:ds="http://schemas.openxmlformats.org/officeDocument/2006/customXml" ds:itemID="{FF9887D9-D4FA-432D-93FB-9B822807DA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33</vt:i4>
      </vt:variant>
    </vt:vector>
  </HeadingPairs>
  <TitlesOfParts>
    <vt:vector size="63" baseType="lpstr">
      <vt:lpstr>COS Account Input</vt:lpstr>
      <vt:lpstr>Revenue Input</vt:lpstr>
      <vt:lpstr>Expense Inputs</vt:lpstr>
      <vt:lpstr>2018 Other Tax Detail</vt:lpstr>
      <vt:lpstr>Ratebase Inputs</vt:lpstr>
      <vt:lpstr>Revenue Req Support====&gt;</vt:lpstr>
      <vt:lpstr>12-2018 Income Statement</vt:lpstr>
      <vt:lpstr>Summary</vt:lpstr>
      <vt:lpstr>Detailed Summary</vt:lpstr>
      <vt:lpstr>2019 GRC IS Adjustments</vt:lpstr>
      <vt:lpstr>2018 GRC RB Adjustments</vt:lpstr>
      <vt:lpstr>CF &amp; ROR </vt:lpstr>
      <vt:lpstr>Exhibit A-1</vt:lpstr>
      <vt:lpstr>Ratebase Support===&gt;</vt:lpstr>
      <vt:lpstr>Intangible Plant</vt:lpstr>
      <vt:lpstr>Distribution Transf &amp; Services</vt:lpstr>
      <vt:lpstr>Transmission Plant Assignment</vt:lpstr>
      <vt:lpstr>Distribution Sub-Line Assign</vt:lpstr>
      <vt:lpstr>Revenue Support===&gt;</vt:lpstr>
      <vt:lpstr>Proposed Revenue</vt:lpstr>
      <vt:lpstr>Proforma Revenue</vt:lpstr>
      <vt:lpstr>2018 Other Op Rev</vt:lpstr>
      <vt:lpstr>Adj 6.01Rev</vt:lpstr>
      <vt:lpstr>Adj 6.02 Rev</vt:lpstr>
      <vt:lpstr>Adj 6.05 Rev</vt:lpstr>
      <vt:lpstr>Expense Support===&gt;</vt:lpstr>
      <vt:lpstr>Adj 6.19 Depreciation</vt:lpstr>
      <vt:lpstr>2018 Depr Det</vt:lpstr>
      <vt:lpstr>2018 Amortization Exp</vt:lpstr>
      <vt:lpstr>Salary &amp; Wage Adj</vt:lpstr>
      <vt:lpstr>'12-2018 Income Statement'!Print_Area</vt:lpstr>
      <vt:lpstr>'2018 Depr Det'!Print_Area</vt:lpstr>
      <vt:lpstr>'2018 GRC RB Adjustments'!Print_Area</vt:lpstr>
      <vt:lpstr>'2018 Other Op Rev'!Print_Area</vt:lpstr>
      <vt:lpstr>'2018 Other Tax Detail'!Print_Area</vt:lpstr>
      <vt:lpstr>'2019 GRC IS Adjustments'!Print_Area</vt:lpstr>
      <vt:lpstr>'Adj 6.02 Rev'!Print_Area</vt:lpstr>
      <vt:lpstr>'Adj 6.05 Rev'!Print_Area</vt:lpstr>
      <vt:lpstr>'Adj 6.19 Depreciation'!Print_Area</vt:lpstr>
      <vt:lpstr>'CF &amp; ROR '!Print_Area</vt:lpstr>
      <vt:lpstr>'COS Account Input'!Print_Area</vt:lpstr>
      <vt:lpstr>'Detailed Summary'!Print_Area</vt:lpstr>
      <vt:lpstr>'Distribution Sub-Line Assign'!Print_Area</vt:lpstr>
      <vt:lpstr>'Exhibit A-1'!Print_Area</vt:lpstr>
      <vt:lpstr>'Expense Inputs'!Print_Area</vt:lpstr>
      <vt:lpstr>'Intangible Plant'!Print_Area</vt:lpstr>
      <vt:lpstr>'Proposed Revenue'!Print_Area</vt:lpstr>
      <vt:lpstr>'Ratebase Inputs'!Print_Area</vt:lpstr>
      <vt:lpstr>'Revenue Input'!Print_Area</vt:lpstr>
      <vt:lpstr>'Salary &amp; Wage Adj'!Print_Area</vt:lpstr>
      <vt:lpstr>Summary!Print_Area</vt:lpstr>
      <vt:lpstr>'12-2018 Income Statement'!Print_Titles</vt:lpstr>
      <vt:lpstr>'2018 Depr Det'!Print_Titles</vt:lpstr>
      <vt:lpstr>'2018 GRC RB Adjustments'!Print_Titles</vt:lpstr>
      <vt:lpstr>'2018 Other Op Rev'!Print_Titles</vt:lpstr>
      <vt:lpstr>'2018 Other Tax Detail'!Print_Titles</vt:lpstr>
      <vt:lpstr>'2019 GRC IS Adjustments'!Print_Titles</vt:lpstr>
      <vt:lpstr>'COS Account Input'!Print_Titles</vt:lpstr>
      <vt:lpstr>'Detailed Summary'!Print_Titles</vt:lpstr>
      <vt:lpstr>'Expense Inputs'!Print_Titles</vt:lpstr>
      <vt:lpstr>'Ratebase Inputs'!Print_Titles</vt:lpstr>
      <vt:lpstr>'Revenue Input'!Print_Titles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Liotta, Rita M CIV USN NAVFAC SW SAN CA (US)</dc:creator>
  <cp:lastModifiedBy>rml</cp:lastModifiedBy>
  <dcterms:created xsi:type="dcterms:W3CDTF">2019-12-21T00:04:28Z</dcterms:created>
  <dcterms:modified xsi:type="dcterms:W3CDTF">2019-12-21T00:04:30Z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